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Server\DropBox\Работа server\4. Техдепартамент\4.1. Проекты\098 Ташкент-КТ\5 ПИР\5.2_Том 1 Жилой дом\24_ELF-D1-01-ЭОМ\Таблицы\"/>
    </mc:Choice>
  </mc:AlternateContent>
  <xr:revisionPtr revIDLastSave="0" documentId="13_ncr:1_{8B0C807F-E185-4440-8263-DC0DBB0F77E0}" xr6:coauthVersionLast="47" xr6:coauthVersionMax="47" xr10:uidLastSave="{00000000-0000-0000-0000-000000000000}"/>
  <bookViews>
    <workbookView xWindow="28680" yWindow="-120" windowWidth="29040" windowHeight="15720" tabRatio="720" firstSheet="1" activeTab="1" xr2:uid="{00000000-000D-0000-FFFF-FFFF00000000}"/>
  </bookViews>
  <sheets>
    <sheet name="Краткое руководство" sheetId="1" r:id="rId1"/>
    <sheet name="Справочная" sheetId="2" r:id="rId2"/>
    <sheet name="Исходные данные" sheetId="3" r:id="rId3"/>
    <sheet name="Разбивка_по_щитам" sheetId="4" r:id="rId4"/>
    <sheet name="ТКЗ" sheetId="5" r:id="rId5"/>
    <sheet name="Нагрузка_щитов" sheetId="6" r:id="rId6"/>
    <sheet name="Спецификация" sheetId="7" r:id="rId7"/>
    <sheet name="Кабельный_журнал" sheetId="8" r:id="rId8"/>
    <sheet name="Диапазоны" sheetId="9" r:id="rId9"/>
    <sheet name="В Акад" sheetId="10" r:id="rId10"/>
    <sheet name="Справочная_потребители" sheetId="11" r:id="rId11"/>
  </sheets>
  <definedNames>
    <definedName name="_xlnm._FilterDatabase" localSheetId="2" hidden="1">'Исходные данные'!$A$1:$AU$1000</definedName>
    <definedName name="_xlnm._FilterDatabase" localSheetId="5" hidden="1">Нагрузка_щитов!$C$1:$M$1000</definedName>
    <definedName name="Аварийный">Нагрузка_щитов!$V$23:$AA$27</definedName>
    <definedName name="Автомат_номиналы">Справочная!$F$4:$G$13</definedName>
    <definedName name="гофра_пвх">Справочная_потребители!$Z$4:$AB$9</definedName>
    <definedName name="гофра_пнд">Справочная_потребители!$AD$4:$AF$9</definedName>
    <definedName name="ДГУ_итог">Нагрузка_щитов!$V$23:$AA$27</definedName>
    <definedName name="Для_диапазонов">'В Акад'!$B$3:$M$4000</definedName>
    <definedName name="Для_расчета_кабелей">Кабельный_журнал!$I$5:$W$1000</definedName>
    <definedName name="Исходные_данные">'Исходные данные'!$A$3:$AU$1000</definedName>
    <definedName name="Итог_щит_1">Нагрузка_щитов!$V$5:$AA$9</definedName>
    <definedName name="Итог_щит_2">Нагрузка_щитов!$V$14:$AA$18</definedName>
    <definedName name="Кабель_диаметр">Справочная_потребители!$T$4:$X$503</definedName>
    <definedName name="Кабель_номиналы">Справочная!$I$4:$J$19</definedName>
    <definedName name="Кабель_обозначение">Справочная!$L$4:$N$51</definedName>
    <definedName name="Кабель_сопротивление">Справочная!$B$4:$D$18</definedName>
    <definedName name="Кабельный_журнал">INDIRECT(Диапазоны!$C$34):INDIRECT(Диапазоны!$F$34)</definedName>
    <definedName name="Нагрузка_диапазон_1">Нагрузка_щитов!$D$2:$J$1000</definedName>
    <definedName name="Нумерация_щитов_1">Разбивка_по_щитам!$A$3:$A$1000</definedName>
    <definedName name="Нумерация_щитов_2">Разбивка_по_щитам!$B$3:$B$1000</definedName>
    <definedName name="Потребители_обозначение">Справочная!$P$4:$T$1000</definedName>
    <definedName name="Разбивка_нумерация_1">Разбивка_по_щитам!$A$3:$U$1000</definedName>
    <definedName name="Разбивка_нумерация_2">Разбивка_по_щитам!$B$3:$U$1000</definedName>
    <definedName name="Разбивка_нумерация_4">Разбивка_по_щитам!$D$2:$U$1000</definedName>
    <definedName name="Разбивка_нумерация_5">Разбивка_по_щитам!$E$2:$U$1000</definedName>
    <definedName name="Секция_1">Нагрузка_щитов!$V$5:$AA$9</definedName>
    <definedName name="Секция_2">Нагрузка_щитов!$V$14:$AA$18</definedName>
    <definedName name="Спецификация" localSheetId="6">Спецификация!$B$52:$J$225</definedName>
    <definedName name="Спецификация">Спецификация!$B$3:$J$175</definedName>
    <definedName name="Справочная_двигатели">Справочная_потребители!$B$4:$K$37</definedName>
    <definedName name="Справочная_ЛЭД">Справочная_потребители!$M$4:$O$19</definedName>
    <definedName name="Справочная_ПТО">Справочная!$AE$4:$AF$200</definedName>
    <definedName name="Щит_1">INDIRECT(Диапазоны!$C$4):INDIRECT(Диапазоны!$F$4)</definedName>
    <definedName name="Щит_2">INDIRECT(Диапазоны!$C$5):INDIRECT(Диапазоны!$F$5)</definedName>
    <definedName name="Этаж_обозначение">Справочная!$Y$4:$AB$19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878" i="4" l="1"/>
  <c r="K878" i="4"/>
  <c r="L878" i="4"/>
  <c r="N878" i="4"/>
  <c r="P878" i="4"/>
  <c r="Q878" i="4"/>
  <c r="R878" i="4" s="1"/>
  <c r="U878" i="4"/>
  <c r="J879" i="4"/>
  <c r="K879" i="4"/>
  <c r="L879" i="4"/>
  <c r="N879" i="4"/>
  <c r="P879" i="4"/>
  <c r="Q879" i="4"/>
  <c r="R879" i="4" s="1"/>
  <c r="U879" i="4"/>
  <c r="J880" i="4"/>
  <c r="K880" i="4"/>
  <c r="L880" i="4"/>
  <c r="N880" i="4"/>
  <c r="P880" i="4"/>
  <c r="Q880" i="4"/>
  <c r="R880" i="4" s="1"/>
  <c r="U880" i="4"/>
  <c r="J881" i="4"/>
  <c r="K881" i="4"/>
  <c r="L881" i="4"/>
  <c r="N881" i="4"/>
  <c r="P881" i="4"/>
  <c r="Q881" i="4"/>
  <c r="R881" i="4" s="1"/>
  <c r="U881" i="4"/>
  <c r="J882" i="4"/>
  <c r="K882" i="4"/>
  <c r="L882" i="4"/>
  <c r="N882" i="4"/>
  <c r="P882" i="4"/>
  <c r="Q882" i="4"/>
  <c r="R882" i="4" s="1"/>
  <c r="U882" i="4"/>
  <c r="J883" i="4"/>
  <c r="K883" i="4"/>
  <c r="L883" i="4"/>
  <c r="N883" i="4"/>
  <c r="P883" i="4"/>
  <c r="Q883" i="4"/>
  <c r="R883" i="4" s="1"/>
  <c r="U883" i="4"/>
  <c r="J884" i="4"/>
  <c r="K884" i="4"/>
  <c r="L884" i="4"/>
  <c r="N884" i="4"/>
  <c r="P884" i="4"/>
  <c r="Q884" i="4"/>
  <c r="R884" i="4" s="1"/>
  <c r="U884" i="4"/>
  <c r="J885" i="4"/>
  <c r="K885" i="4"/>
  <c r="L885" i="4"/>
  <c r="N885" i="4"/>
  <c r="P885" i="4"/>
  <c r="Q885" i="4"/>
  <c r="R885" i="4" s="1"/>
  <c r="U885" i="4"/>
  <c r="J886" i="4"/>
  <c r="K886" i="4"/>
  <c r="L886" i="4"/>
  <c r="N886" i="4"/>
  <c r="P886" i="4"/>
  <c r="Q886" i="4"/>
  <c r="R886" i="4" s="1"/>
  <c r="U886" i="4"/>
  <c r="J887" i="4"/>
  <c r="K887" i="4"/>
  <c r="L887" i="4"/>
  <c r="N887" i="4"/>
  <c r="P887" i="4"/>
  <c r="Q887" i="4"/>
  <c r="R887" i="4" s="1"/>
  <c r="U887" i="4"/>
  <c r="J888" i="4"/>
  <c r="K888" i="4"/>
  <c r="L888" i="4"/>
  <c r="N888" i="4"/>
  <c r="P888" i="4"/>
  <c r="Q888" i="4"/>
  <c r="R888" i="4" s="1"/>
  <c r="U888" i="4"/>
  <c r="J889" i="4"/>
  <c r="K889" i="4"/>
  <c r="L889" i="4"/>
  <c r="N889" i="4"/>
  <c r="P889" i="4"/>
  <c r="Q889" i="4"/>
  <c r="R889" i="4" s="1"/>
  <c r="U889" i="4"/>
  <c r="J890" i="4"/>
  <c r="K890" i="4"/>
  <c r="L890" i="4"/>
  <c r="N890" i="4"/>
  <c r="P890" i="4"/>
  <c r="Q890" i="4"/>
  <c r="R890" i="4" s="1"/>
  <c r="U890" i="4"/>
  <c r="J891" i="4"/>
  <c r="K891" i="4"/>
  <c r="L891" i="4"/>
  <c r="N891" i="4"/>
  <c r="P891" i="4"/>
  <c r="Q891" i="4"/>
  <c r="R891" i="4" s="1"/>
  <c r="U891" i="4"/>
  <c r="J892" i="4"/>
  <c r="K892" i="4"/>
  <c r="L892" i="4"/>
  <c r="N892" i="4"/>
  <c r="P892" i="4"/>
  <c r="Q892" i="4"/>
  <c r="R892" i="4" s="1"/>
  <c r="U892" i="4"/>
  <c r="J893" i="4"/>
  <c r="K893" i="4"/>
  <c r="L893" i="4"/>
  <c r="N893" i="4"/>
  <c r="P893" i="4"/>
  <c r="Q893" i="4"/>
  <c r="R893" i="4" s="1"/>
  <c r="U893" i="4"/>
  <c r="J894" i="4"/>
  <c r="K894" i="4"/>
  <c r="L894" i="4"/>
  <c r="N894" i="4"/>
  <c r="P894" i="4"/>
  <c r="Q894" i="4"/>
  <c r="R894" i="4" s="1"/>
  <c r="U894" i="4"/>
  <c r="J895" i="4"/>
  <c r="K895" i="4"/>
  <c r="L895" i="4"/>
  <c r="N895" i="4"/>
  <c r="P895" i="4"/>
  <c r="Q895" i="4"/>
  <c r="R895" i="4" s="1"/>
  <c r="U895" i="4"/>
  <c r="J896" i="4"/>
  <c r="K896" i="4"/>
  <c r="L896" i="4"/>
  <c r="N896" i="4"/>
  <c r="P896" i="4"/>
  <c r="Q896" i="4"/>
  <c r="R896" i="4" s="1"/>
  <c r="U896" i="4"/>
  <c r="J897" i="4"/>
  <c r="K897" i="4"/>
  <c r="L897" i="4"/>
  <c r="N897" i="4"/>
  <c r="P897" i="4"/>
  <c r="Q897" i="4"/>
  <c r="R897" i="4" s="1"/>
  <c r="U897" i="4"/>
  <c r="J898" i="4"/>
  <c r="K898" i="4"/>
  <c r="L898" i="4"/>
  <c r="N898" i="4"/>
  <c r="P898" i="4"/>
  <c r="Q898" i="4"/>
  <c r="R898" i="4" s="1"/>
  <c r="U898" i="4"/>
  <c r="J899" i="4"/>
  <c r="K899" i="4"/>
  <c r="L899" i="4"/>
  <c r="N899" i="4"/>
  <c r="P899" i="4"/>
  <c r="Q899" i="4"/>
  <c r="R899" i="4" s="1"/>
  <c r="U899" i="4"/>
  <c r="J900" i="4"/>
  <c r="K900" i="4"/>
  <c r="L900" i="4"/>
  <c r="N900" i="4"/>
  <c r="P900" i="4"/>
  <c r="Q900" i="4"/>
  <c r="R900" i="4" s="1"/>
  <c r="U900" i="4"/>
  <c r="J901" i="4"/>
  <c r="K901" i="4"/>
  <c r="L901" i="4"/>
  <c r="N901" i="4"/>
  <c r="P901" i="4"/>
  <c r="Q901" i="4"/>
  <c r="R901" i="4" s="1"/>
  <c r="U901" i="4"/>
  <c r="J902" i="4"/>
  <c r="K902" i="4"/>
  <c r="L902" i="4"/>
  <c r="N902" i="4"/>
  <c r="P902" i="4"/>
  <c r="Q902" i="4"/>
  <c r="R902" i="4" s="1"/>
  <c r="U902" i="4"/>
  <c r="J903" i="4"/>
  <c r="K903" i="4"/>
  <c r="L903" i="4"/>
  <c r="N903" i="4"/>
  <c r="P903" i="4"/>
  <c r="Q903" i="4"/>
  <c r="R903" i="4" s="1"/>
  <c r="U903" i="4"/>
  <c r="J904" i="4"/>
  <c r="K904" i="4"/>
  <c r="L904" i="4"/>
  <c r="N904" i="4"/>
  <c r="P904" i="4"/>
  <c r="Q904" i="4"/>
  <c r="R904" i="4" s="1"/>
  <c r="U904" i="4"/>
  <c r="J905" i="4"/>
  <c r="K905" i="4"/>
  <c r="L905" i="4"/>
  <c r="N905" i="4"/>
  <c r="P905" i="4"/>
  <c r="Q905" i="4"/>
  <c r="R905" i="4" s="1"/>
  <c r="U905" i="4"/>
  <c r="J906" i="4"/>
  <c r="K906" i="4"/>
  <c r="L906" i="4"/>
  <c r="N906" i="4"/>
  <c r="P906" i="4"/>
  <c r="Q906" i="4"/>
  <c r="R906" i="4" s="1"/>
  <c r="U906" i="4"/>
  <c r="J907" i="4"/>
  <c r="K907" i="4"/>
  <c r="L907" i="4"/>
  <c r="N907" i="4"/>
  <c r="P907" i="4"/>
  <c r="Q907" i="4"/>
  <c r="R907" i="4" s="1"/>
  <c r="U907" i="4"/>
  <c r="J908" i="4"/>
  <c r="K908" i="4"/>
  <c r="L908" i="4"/>
  <c r="N908" i="4"/>
  <c r="P908" i="4"/>
  <c r="Q908" i="4"/>
  <c r="R908" i="4" s="1"/>
  <c r="U908" i="4"/>
  <c r="J909" i="4"/>
  <c r="K909" i="4"/>
  <c r="L909" i="4"/>
  <c r="N909" i="4"/>
  <c r="P909" i="4"/>
  <c r="Q909" i="4"/>
  <c r="R909" i="4" s="1"/>
  <c r="U909" i="4"/>
  <c r="J910" i="4"/>
  <c r="K910" i="4"/>
  <c r="L910" i="4"/>
  <c r="N910" i="4"/>
  <c r="P910" i="4"/>
  <c r="Q910" i="4"/>
  <c r="R910" i="4" s="1"/>
  <c r="U910" i="4"/>
  <c r="J911" i="4"/>
  <c r="K911" i="4"/>
  <c r="L911" i="4"/>
  <c r="N911" i="4"/>
  <c r="P911" i="4"/>
  <c r="Q911" i="4"/>
  <c r="R911" i="4" s="1"/>
  <c r="U911" i="4"/>
  <c r="J912" i="4"/>
  <c r="K912" i="4"/>
  <c r="L912" i="4"/>
  <c r="N912" i="4"/>
  <c r="P912" i="4"/>
  <c r="Q912" i="4"/>
  <c r="R912" i="4" s="1"/>
  <c r="U912" i="4"/>
  <c r="J913" i="4"/>
  <c r="K913" i="4"/>
  <c r="L913" i="4"/>
  <c r="N913" i="4"/>
  <c r="P913" i="4"/>
  <c r="Q913" i="4"/>
  <c r="R913" i="4" s="1"/>
  <c r="U913" i="4"/>
  <c r="J914" i="4"/>
  <c r="K914" i="4"/>
  <c r="L914" i="4"/>
  <c r="N914" i="4"/>
  <c r="P914" i="4"/>
  <c r="Q914" i="4"/>
  <c r="R914" i="4" s="1"/>
  <c r="U914" i="4"/>
  <c r="J915" i="4"/>
  <c r="K915" i="4"/>
  <c r="L915" i="4"/>
  <c r="N915" i="4"/>
  <c r="P915" i="4"/>
  <c r="Q915" i="4"/>
  <c r="R915" i="4" s="1"/>
  <c r="U915" i="4"/>
  <c r="J916" i="4"/>
  <c r="K916" i="4"/>
  <c r="L916" i="4"/>
  <c r="N916" i="4"/>
  <c r="P916" i="4"/>
  <c r="Q916" i="4"/>
  <c r="R916" i="4" s="1"/>
  <c r="U916" i="4"/>
  <c r="J917" i="4"/>
  <c r="K917" i="4"/>
  <c r="L917" i="4"/>
  <c r="N917" i="4"/>
  <c r="P917" i="4"/>
  <c r="Q917" i="4"/>
  <c r="R917" i="4" s="1"/>
  <c r="U917" i="4"/>
  <c r="J918" i="4"/>
  <c r="K918" i="4"/>
  <c r="L918" i="4"/>
  <c r="N918" i="4"/>
  <c r="P918" i="4"/>
  <c r="Q918" i="4"/>
  <c r="R918" i="4" s="1"/>
  <c r="U918" i="4"/>
  <c r="J919" i="4"/>
  <c r="K919" i="4"/>
  <c r="L919" i="4"/>
  <c r="N919" i="4"/>
  <c r="P919" i="4"/>
  <c r="Q919" i="4"/>
  <c r="R919" i="4" s="1"/>
  <c r="U919" i="4"/>
  <c r="J920" i="4"/>
  <c r="K920" i="4"/>
  <c r="L920" i="4"/>
  <c r="N920" i="4"/>
  <c r="P920" i="4"/>
  <c r="Q920" i="4"/>
  <c r="R920" i="4" s="1"/>
  <c r="U920" i="4"/>
  <c r="J921" i="4"/>
  <c r="K921" i="4"/>
  <c r="L921" i="4"/>
  <c r="N921" i="4"/>
  <c r="P921" i="4"/>
  <c r="Q921" i="4"/>
  <c r="R921" i="4" s="1"/>
  <c r="U921" i="4"/>
  <c r="J922" i="4"/>
  <c r="K922" i="4"/>
  <c r="L922" i="4"/>
  <c r="N922" i="4"/>
  <c r="P922" i="4"/>
  <c r="Q922" i="4"/>
  <c r="R922" i="4" s="1"/>
  <c r="U922" i="4"/>
  <c r="J923" i="4"/>
  <c r="K923" i="4"/>
  <c r="L923" i="4"/>
  <c r="N923" i="4"/>
  <c r="P923" i="4"/>
  <c r="Q923" i="4"/>
  <c r="R923" i="4" s="1"/>
  <c r="U923" i="4"/>
  <c r="J924" i="4"/>
  <c r="K924" i="4"/>
  <c r="L924" i="4"/>
  <c r="N924" i="4"/>
  <c r="P924" i="4"/>
  <c r="Q924" i="4"/>
  <c r="R924" i="4" s="1"/>
  <c r="U924" i="4"/>
  <c r="J925" i="4"/>
  <c r="K925" i="4"/>
  <c r="L925" i="4"/>
  <c r="N925" i="4"/>
  <c r="P925" i="4"/>
  <c r="Q925" i="4"/>
  <c r="R925" i="4" s="1"/>
  <c r="U925" i="4"/>
  <c r="J926" i="4"/>
  <c r="K926" i="4"/>
  <c r="L926" i="4"/>
  <c r="N926" i="4"/>
  <c r="P926" i="4"/>
  <c r="Q926" i="4"/>
  <c r="R926" i="4" s="1"/>
  <c r="U926" i="4"/>
  <c r="J927" i="4"/>
  <c r="K927" i="4"/>
  <c r="L927" i="4"/>
  <c r="N927" i="4"/>
  <c r="P927" i="4"/>
  <c r="Q927" i="4"/>
  <c r="R927" i="4" s="1"/>
  <c r="U927" i="4"/>
  <c r="J928" i="4"/>
  <c r="K928" i="4"/>
  <c r="L928" i="4"/>
  <c r="N928" i="4"/>
  <c r="P928" i="4"/>
  <c r="Q928" i="4"/>
  <c r="R928" i="4" s="1"/>
  <c r="U928" i="4"/>
  <c r="J929" i="4"/>
  <c r="K929" i="4"/>
  <c r="L929" i="4"/>
  <c r="N929" i="4"/>
  <c r="P929" i="4"/>
  <c r="Q929" i="4"/>
  <c r="R929" i="4" s="1"/>
  <c r="U929" i="4"/>
  <c r="J930" i="4"/>
  <c r="K930" i="4"/>
  <c r="L930" i="4"/>
  <c r="N930" i="4"/>
  <c r="P930" i="4"/>
  <c r="Q930" i="4"/>
  <c r="R930" i="4" s="1"/>
  <c r="U930" i="4"/>
  <c r="J931" i="4"/>
  <c r="K931" i="4"/>
  <c r="L931" i="4"/>
  <c r="N931" i="4"/>
  <c r="P931" i="4"/>
  <c r="Q931" i="4"/>
  <c r="R931" i="4" s="1"/>
  <c r="U931" i="4"/>
  <c r="J932" i="4"/>
  <c r="K932" i="4"/>
  <c r="L932" i="4"/>
  <c r="N932" i="4"/>
  <c r="P932" i="4"/>
  <c r="Q932" i="4"/>
  <c r="R932" i="4" s="1"/>
  <c r="U932" i="4"/>
  <c r="J933" i="4"/>
  <c r="K933" i="4"/>
  <c r="L933" i="4"/>
  <c r="N933" i="4"/>
  <c r="P933" i="4"/>
  <c r="Q933" i="4"/>
  <c r="R933" i="4" s="1"/>
  <c r="U933" i="4"/>
  <c r="J934" i="4"/>
  <c r="K934" i="4"/>
  <c r="L934" i="4"/>
  <c r="N934" i="4"/>
  <c r="P934" i="4"/>
  <c r="Q934" i="4"/>
  <c r="R934" i="4" s="1"/>
  <c r="U934" i="4"/>
  <c r="J935" i="4"/>
  <c r="K935" i="4"/>
  <c r="L935" i="4"/>
  <c r="N935" i="4"/>
  <c r="P935" i="4"/>
  <c r="Q935" i="4"/>
  <c r="R935" i="4" s="1"/>
  <c r="U935" i="4"/>
  <c r="J936" i="4"/>
  <c r="K936" i="4"/>
  <c r="L936" i="4"/>
  <c r="N936" i="4"/>
  <c r="P936" i="4"/>
  <c r="Q936" i="4"/>
  <c r="R936" i="4" s="1"/>
  <c r="U936" i="4"/>
  <c r="J937" i="4"/>
  <c r="K937" i="4"/>
  <c r="L937" i="4"/>
  <c r="N937" i="4"/>
  <c r="P937" i="4"/>
  <c r="Q937" i="4"/>
  <c r="R937" i="4" s="1"/>
  <c r="U937" i="4"/>
  <c r="J938" i="4"/>
  <c r="K938" i="4"/>
  <c r="L938" i="4"/>
  <c r="N938" i="4"/>
  <c r="P938" i="4"/>
  <c r="Q938" i="4"/>
  <c r="R938" i="4" s="1"/>
  <c r="U938" i="4"/>
  <c r="J939" i="4"/>
  <c r="K939" i="4"/>
  <c r="L939" i="4"/>
  <c r="N939" i="4"/>
  <c r="P939" i="4"/>
  <c r="Q939" i="4"/>
  <c r="R939" i="4" s="1"/>
  <c r="U939" i="4"/>
  <c r="J940" i="4"/>
  <c r="K940" i="4"/>
  <c r="L940" i="4"/>
  <c r="N940" i="4"/>
  <c r="P940" i="4"/>
  <c r="Q940" i="4"/>
  <c r="R940" i="4" s="1"/>
  <c r="U940" i="4"/>
  <c r="J941" i="4"/>
  <c r="K941" i="4"/>
  <c r="L941" i="4"/>
  <c r="N941" i="4"/>
  <c r="P941" i="4"/>
  <c r="Q941" i="4"/>
  <c r="R941" i="4" s="1"/>
  <c r="U941" i="4"/>
  <c r="J942" i="4"/>
  <c r="K942" i="4"/>
  <c r="L942" i="4"/>
  <c r="N942" i="4"/>
  <c r="P942" i="4"/>
  <c r="Q942" i="4"/>
  <c r="R942" i="4" s="1"/>
  <c r="U942" i="4"/>
  <c r="J943" i="4"/>
  <c r="K943" i="4"/>
  <c r="L943" i="4"/>
  <c r="N943" i="4"/>
  <c r="P943" i="4"/>
  <c r="Q943" i="4"/>
  <c r="R943" i="4" s="1"/>
  <c r="U943" i="4"/>
  <c r="J944" i="4"/>
  <c r="K944" i="4"/>
  <c r="L944" i="4"/>
  <c r="N944" i="4"/>
  <c r="P944" i="4"/>
  <c r="Q944" i="4"/>
  <c r="R944" i="4" s="1"/>
  <c r="U944" i="4"/>
  <c r="J945" i="4"/>
  <c r="K945" i="4"/>
  <c r="L945" i="4"/>
  <c r="N945" i="4"/>
  <c r="P945" i="4"/>
  <c r="Q945" i="4"/>
  <c r="R945" i="4" s="1"/>
  <c r="U945" i="4"/>
  <c r="J946" i="4"/>
  <c r="K946" i="4"/>
  <c r="L946" i="4"/>
  <c r="N946" i="4"/>
  <c r="P946" i="4"/>
  <c r="Q946" i="4"/>
  <c r="R946" i="4" s="1"/>
  <c r="U946" i="4"/>
  <c r="J947" i="4"/>
  <c r="K947" i="4"/>
  <c r="L947" i="4"/>
  <c r="N947" i="4"/>
  <c r="P947" i="4"/>
  <c r="Q947" i="4"/>
  <c r="R947" i="4" s="1"/>
  <c r="U947" i="4"/>
  <c r="J948" i="4"/>
  <c r="K948" i="4"/>
  <c r="L948" i="4"/>
  <c r="N948" i="4"/>
  <c r="P948" i="4"/>
  <c r="Q948" i="4"/>
  <c r="R948" i="4" s="1"/>
  <c r="U948" i="4"/>
  <c r="J949" i="4"/>
  <c r="K949" i="4"/>
  <c r="L949" i="4"/>
  <c r="N949" i="4"/>
  <c r="P949" i="4"/>
  <c r="Q949" i="4"/>
  <c r="R949" i="4" s="1"/>
  <c r="U949" i="4"/>
  <c r="J950" i="4"/>
  <c r="K950" i="4"/>
  <c r="L950" i="4"/>
  <c r="N950" i="4"/>
  <c r="P950" i="4"/>
  <c r="Q950" i="4"/>
  <c r="R950" i="4" s="1"/>
  <c r="U950" i="4"/>
  <c r="J951" i="4"/>
  <c r="K951" i="4"/>
  <c r="L951" i="4"/>
  <c r="N951" i="4"/>
  <c r="P951" i="4"/>
  <c r="Q951" i="4"/>
  <c r="R951" i="4" s="1"/>
  <c r="U951" i="4"/>
  <c r="J952" i="4"/>
  <c r="K952" i="4"/>
  <c r="L952" i="4"/>
  <c r="N952" i="4"/>
  <c r="P952" i="4"/>
  <c r="Q952" i="4"/>
  <c r="R952" i="4" s="1"/>
  <c r="U952" i="4"/>
  <c r="J953" i="4"/>
  <c r="K953" i="4"/>
  <c r="L953" i="4"/>
  <c r="N953" i="4"/>
  <c r="P953" i="4"/>
  <c r="Q953" i="4"/>
  <c r="R953" i="4" s="1"/>
  <c r="U953" i="4"/>
  <c r="J954" i="4"/>
  <c r="K954" i="4"/>
  <c r="L954" i="4"/>
  <c r="N954" i="4"/>
  <c r="P954" i="4"/>
  <c r="Q954" i="4"/>
  <c r="R954" i="4" s="1"/>
  <c r="U954" i="4"/>
  <c r="J955" i="4"/>
  <c r="K955" i="4"/>
  <c r="L955" i="4"/>
  <c r="N955" i="4"/>
  <c r="P955" i="4"/>
  <c r="Q955" i="4"/>
  <c r="R955" i="4" s="1"/>
  <c r="U955" i="4"/>
  <c r="J956" i="4"/>
  <c r="K956" i="4"/>
  <c r="L956" i="4"/>
  <c r="N956" i="4"/>
  <c r="P956" i="4"/>
  <c r="Q956" i="4"/>
  <c r="R956" i="4" s="1"/>
  <c r="U956" i="4"/>
  <c r="J957" i="4"/>
  <c r="K957" i="4"/>
  <c r="L957" i="4"/>
  <c r="N957" i="4"/>
  <c r="P957" i="4"/>
  <c r="Q957" i="4"/>
  <c r="R957" i="4" s="1"/>
  <c r="U957" i="4"/>
  <c r="J958" i="4"/>
  <c r="K958" i="4"/>
  <c r="L958" i="4"/>
  <c r="N958" i="4"/>
  <c r="P958" i="4"/>
  <c r="Q958" i="4"/>
  <c r="R958" i="4" s="1"/>
  <c r="U958" i="4"/>
  <c r="J959" i="4"/>
  <c r="K959" i="4"/>
  <c r="L959" i="4"/>
  <c r="N959" i="4"/>
  <c r="P959" i="4"/>
  <c r="Q959" i="4"/>
  <c r="R959" i="4" s="1"/>
  <c r="U959" i="4"/>
  <c r="J960" i="4"/>
  <c r="K960" i="4"/>
  <c r="L960" i="4"/>
  <c r="N960" i="4"/>
  <c r="P960" i="4"/>
  <c r="Q960" i="4"/>
  <c r="R960" i="4" s="1"/>
  <c r="U960" i="4"/>
  <c r="J961" i="4"/>
  <c r="K961" i="4"/>
  <c r="L961" i="4"/>
  <c r="N961" i="4"/>
  <c r="P961" i="4"/>
  <c r="Q961" i="4"/>
  <c r="R961" i="4" s="1"/>
  <c r="U961" i="4"/>
  <c r="J962" i="4"/>
  <c r="K962" i="4"/>
  <c r="L962" i="4"/>
  <c r="N962" i="4"/>
  <c r="P962" i="4"/>
  <c r="Q962" i="4"/>
  <c r="R962" i="4" s="1"/>
  <c r="U962" i="4"/>
  <c r="J963" i="4"/>
  <c r="K963" i="4"/>
  <c r="L963" i="4"/>
  <c r="N963" i="4"/>
  <c r="P963" i="4"/>
  <c r="Q963" i="4"/>
  <c r="R963" i="4" s="1"/>
  <c r="U963" i="4"/>
  <c r="J964" i="4"/>
  <c r="K964" i="4"/>
  <c r="L964" i="4"/>
  <c r="N964" i="4"/>
  <c r="P964" i="4"/>
  <c r="Q964" i="4"/>
  <c r="R964" i="4" s="1"/>
  <c r="U964" i="4"/>
  <c r="J965" i="4"/>
  <c r="K965" i="4"/>
  <c r="L965" i="4"/>
  <c r="N965" i="4"/>
  <c r="P965" i="4"/>
  <c r="Q965" i="4"/>
  <c r="R965" i="4" s="1"/>
  <c r="U965" i="4"/>
  <c r="J966" i="4"/>
  <c r="K966" i="4"/>
  <c r="L966" i="4"/>
  <c r="N966" i="4"/>
  <c r="P966" i="4"/>
  <c r="Q966" i="4"/>
  <c r="R966" i="4" s="1"/>
  <c r="U966" i="4"/>
  <c r="J967" i="4"/>
  <c r="K967" i="4"/>
  <c r="L967" i="4"/>
  <c r="N967" i="4"/>
  <c r="P967" i="4"/>
  <c r="Q967" i="4"/>
  <c r="R967" i="4" s="1"/>
  <c r="U967" i="4"/>
  <c r="J968" i="4"/>
  <c r="K968" i="4"/>
  <c r="L968" i="4"/>
  <c r="N968" i="4"/>
  <c r="P968" i="4"/>
  <c r="Q968" i="4"/>
  <c r="R968" i="4" s="1"/>
  <c r="U968" i="4"/>
  <c r="J969" i="4"/>
  <c r="K969" i="4"/>
  <c r="L969" i="4"/>
  <c r="N969" i="4"/>
  <c r="P969" i="4"/>
  <c r="Q969" i="4"/>
  <c r="R969" i="4" s="1"/>
  <c r="U969" i="4"/>
  <c r="J970" i="4"/>
  <c r="K970" i="4"/>
  <c r="L970" i="4"/>
  <c r="N970" i="4"/>
  <c r="P970" i="4"/>
  <c r="Q970" i="4"/>
  <c r="R970" i="4" s="1"/>
  <c r="U970" i="4"/>
  <c r="J971" i="4"/>
  <c r="K971" i="4"/>
  <c r="L971" i="4"/>
  <c r="N971" i="4"/>
  <c r="P971" i="4"/>
  <c r="Q971" i="4"/>
  <c r="R971" i="4" s="1"/>
  <c r="U971" i="4"/>
  <c r="J972" i="4"/>
  <c r="K972" i="4"/>
  <c r="L972" i="4"/>
  <c r="N972" i="4"/>
  <c r="P972" i="4"/>
  <c r="Q972" i="4"/>
  <c r="R972" i="4" s="1"/>
  <c r="U972" i="4"/>
  <c r="J973" i="4"/>
  <c r="K973" i="4"/>
  <c r="L973" i="4"/>
  <c r="N973" i="4"/>
  <c r="P973" i="4"/>
  <c r="Q973" i="4"/>
  <c r="R973" i="4" s="1"/>
  <c r="U973" i="4"/>
  <c r="J974" i="4"/>
  <c r="K974" i="4"/>
  <c r="L974" i="4"/>
  <c r="N974" i="4"/>
  <c r="P974" i="4"/>
  <c r="Q974" i="4"/>
  <c r="R974" i="4" s="1"/>
  <c r="U974" i="4"/>
  <c r="J975" i="4"/>
  <c r="K975" i="4"/>
  <c r="L975" i="4"/>
  <c r="N975" i="4"/>
  <c r="P975" i="4"/>
  <c r="Q975" i="4"/>
  <c r="R975" i="4" s="1"/>
  <c r="U975" i="4"/>
  <c r="J976" i="4"/>
  <c r="K976" i="4"/>
  <c r="L976" i="4"/>
  <c r="N976" i="4"/>
  <c r="P976" i="4"/>
  <c r="Q976" i="4"/>
  <c r="R976" i="4" s="1"/>
  <c r="U976" i="4"/>
  <c r="J977" i="4"/>
  <c r="K977" i="4"/>
  <c r="L977" i="4"/>
  <c r="N977" i="4"/>
  <c r="P977" i="4"/>
  <c r="Q977" i="4"/>
  <c r="R977" i="4" s="1"/>
  <c r="U977" i="4"/>
  <c r="J978" i="4"/>
  <c r="K978" i="4"/>
  <c r="L978" i="4"/>
  <c r="N978" i="4"/>
  <c r="P978" i="4"/>
  <c r="Q978" i="4"/>
  <c r="R978" i="4" s="1"/>
  <c r="U978" i="4"/>
  <c r="J979" i="4"/>
  <c r="K979" i="4"/>
  <c r="L979" i="4"/>
  <c r="N979" i="4"/>
  <c r="P979" i="4"/>
  <c r="Q979" i="4"/>
  <c r="R979" i="4" s="1"/>
  <c r="U979" i="4"/>
  <c r="J980" i="4"/>
  <c r="K980" i="4"/>
  <c r="L980" i="4"/>
  <c r="N980" i="4"/>
  <c r="P980" i="4"/>
  <c r="Q980" i="4"/>
  <c r="R980" i="4" s="1"/>
  <c r="U980" i="4"/>
  <c r="J981" i="4"/>
  <c r="K981" i="4"/>
  <c r="L981" i="4"/>
  <c r="N981" i="4"/>
  <c r="P981" i="4"/>
  <c r="Q981" i="4"/>
  <c r="R981" i="4" s="1"/>
  <c r="U981" i="4"/>
  <c r="J982" i="4"/>
  <c r="K982" i="4"/>
  <c r="L982" i="4"/>
  <c r="N982" i="4"/>
  <c r="P982" i="4"/>
  <c r="Q982" i="4"/>
  <c r="R982" i="4" s="1"/>
  <c r="U982" i="4"/>
  <c r="J983" i="4"/>
  <c r="K983" i="4"/>
  <c r="L983" i="4"/>
  <c r="N983" i="4"/>
  <c r="P983" i="4"/>
  <c r="Q983" i="4"/>
  <c r="R983" i="4" s="1"/>
  <c r="U983" i="4"/>
  <c r="J984" i="4"/>
  <c r="K984" i="4"/>
  <c r="L984" i="4"/>
  <c r="N984" i="4"/>
  <c r="P984" i="4"/>
  <c r="Q984" i="4"/>
  <c r="R984" i="4" s="1"/>
  <c r="U984" i="4"/>
  <c r="J985" i="4"/>
  <c r="K985" i="4"/>
  <c r="L985" i="4"/>
  <c r="N985" i="4"/>
  <c r="P985" i="4"/>
  <c r="Q985" i="4"/>
  <c r="R985" i="4" s="1"/>
  <c r="U985" i="4"/>
  <c r="J986" i="4"/>
  <c r="K986" i="4"/>
  <c r="L986" i="4"/>
  <c r="N986" i="4"/>
  <c r="P986" i="4"/>
  <c r="Q986" i="4"/>
  <c r="R986" i="4" s="1"/>
  <c r="U986" i="4"/>
  <c r="J987" i="4"/>
  <c r="K987" i="4"/>
  <c r="L987" i="4"/>
  <c r="N987" i="4"/>
  <c r="P987" i="4"/>
  <c r="Q987" i="4"/>
  <c r="R987" i="4" s="1"/>
  <c r="U987" i="4"/>
  <c r="J988" i="4"/>
  <c r="K988" i="4"/>
  <c r="L988" i="4"/>
  <c r="N988" i="4"/>
  <c r="P988" i="4"/>
  <c r="Q988" i="4"/>
  <c r="R988" i="4" s="1"/>
  <c r="U988" i="4"/>
  <c r="J989" i="4"/>
  <c r="K989" i="4"/>
  <c r="L989" i="4"/>
  <c r="N989" i="4"/>
  <c r="P989" i="4"/>
  <c r="Q989" i="4"/>
  <c r="R989" i="4" s="1"/>
  <c r="U989" i="4"/>
  <c r="J990" i="4"/>
  <c r="K990" i="4"/>
  <c r="L990" i="4"/>
  <c r="N990" i="4"/>
  <c r="P990" i="4"/>
  <c r="Q990" i="4"/>
  <c r="R990" i="4" s="1"/>
  <c r="U990" i="4"/>
  <c r="J991" i="4"/>
  <c r="K991" i="4"/>
  <c r="L991" i="4"/>
  <c r="N991" i="4"/>
  <c r="P991" i="4"/>
  <c r="Q991" i="4"/>
  <c r="R991" i="4" s="1"/>
  <c r="U991" i="4"/>
  <c r="J992" i="4"/>
  <c r="K992" i="4"/>
  <c r="L992" i="4"/>
  <c r="N992" i="4"/>
  <c r="P992" i="4"/>
  <c r="Q992" i="4"/>
  <c r="R992" i="4" s="1"/>
  <c r="U992" i="4"/>
  <c r="J993" i="4"/>
  <c r="K993" i="4"/>
  <c r="L993" i="4"/>
  <c r="N993" i="4"/>
  <c r="P993" i="4"/>
  <c r="Q993" i="4"/>
  <c r="R993" i="4" s="1"/>
  <c r="U993" i="4"/>
  <c r="J994" i="4"/>
  <c r="K994" i="4"/>
  <c r="L994" i="4"/>
  <c r="N994" i="4"/>
  <c r="P994" i="4"/>
  <c r="Q994" i="4"/>
  <c r="R994" i="4" s="1"/>
  <c r="U994" i="4"/>
  <c r="J995" i="4"/>
  <c r="K995" i="4"/>
  <c r="L995" i="4"/>
  <c r="N995" i="4"/>
  <c r="P995" i="4"/>
  <c r="Q995" i="4"/>
  <c r="R995" i="4" s="1"/>
  <c r="U995" i="4"/>
  <c r="J996" i="4"/>
  <c r="K996" i="4"/>
  <c r="L996" i="4"/>
  <c r="N996" i="4"/>
  <c r="P996" i="4"/>
  <c r="Q996" i="4"/>
  <c r="R996" i="4" s="1"/>
  <c r="U996" i="4"/>
  <c r="J997" i="4"/>
  <c r="K997" i="4"/>
  <c r="L997" i="4"/>
  <c r="N997" i="4"/>
  <c r="P997" i="4"/>
  <c r="Q997" i="4"/>
  <c r="R997" i="4" s="1"/>
  <c r="U997" i="4"/>
  <c r="J998" i="4"/>
  <c r="K998" i="4"/>
  <c r="L998" i="4"/>
  <c r="N998" i="4"/>
  <c r="P998" i="4"/>
  <c r="Q998" i="4"/>
  <c r="R998" i="4" s="1"/>
  <c r="U998" i="4"/>
  <c r="J999" i="4"/>
  <c r="K999" i="4"/>
  <c r="L999" i="4"/>
  <c r="N999" i="4"/>
  <c r="P999" i="4"/>
  <c r="Q999" i="4"/>
  <c r="R999" i="4" s="1"/>
  <c r="U999" i="4"/>
  <c r="J1000" i="4"/>
  <c r="K1000" i="4"/>
  <c r="L1000" i="4"/>
  <c r="N1000" i="4"/>
  <c r="P1000" i="4"/>
  <c r="Q1000" i="4"/>
  <c r="R1000" i="4" s="1"/>
  <c r="U1000" i="4"/>
  <c r="J753" i="4"/>
  <c r="K753" i="4"/>
  <c r="L753" i="4"/>
  <c r="N753" i="4"/>
  <c r="P753" i="4"/>
  <c r="Q753" i="4"/>
  <c r="R753" i="4" s="1"/>
  <c r="U753" i="4"/>
  <c r="J754" i="4"/>
  <c r="K754" i="4"/>
  <c r="L754" i="4"/>
  <c r="N754" i="4"/>
  <c r="P754" i="4"/>
  <c r="Q754" i="4"/>
  <c r="R754" i="4" s="1"/>
  <c r="U754" i="4"/>
  <c r="J755" i="4"/>
  <c r="K755" i="4"/>
  <c r="L755" i="4"/>
  <c r="N755" i="4"/>
  <c r="P755" i="4"/>
  <c r="Q755" i="4"/>
  <c r="R755" i="4" s="1"/>
  <c r="U755" i="4"/>
  <c r="J756" i="4"/>
  <c r="K756" i="4"/>
  <c r="L756" i="4"/>
  <c r="N756" i="4"/>
  <c r="P756" i="4"/>
  <c r="Q756" i="4"/>
  <c r="R756" i="4" s="1"/>
  <c r="U756" i="4"/>
  <c r="J757" i="4"/>
  <c r="K757" i="4"/>
  <c r="L757" i="4"/>
  <c r="N757" i="4"/>
  <c r="P757" i="4"/>
  <c r="Q757" i="4"/>
  <c r="R757" i="4" s="1"/>
  <c r="U757" i="4"/>
  <c r="J758" i="4"/>
  <c r="K758" i="4"/>
  <c r="L758" i="4"/>
  <c r="N758" i="4"/>
  <c r="P758" i="4"/>
  <c r="Q758" i="4"/>
  <c r="R758" i="4" s="1"/>
  <c r="U758" i="4"/>
  <c r="J759" i="4"/>
  <c r="K759" i="4"/>
  <c r="L759" i="4"/>
  <c r="N759" i="4"/>
  <c r="P759" i="4"/>
  <c r="Q759" i="4"/>
  <c r="R759" i="4" s="1"/>
  <c r="U759" i="4"/>
  <c r="J760" i="4"/>
  <c r="K760" i="4"/>
  <c r="L760" i="4"/>
  <c r="N760" i="4"/>
  <c r="P760" i="4"/>
  <c r="Q760" i="4"/>
  <c r="R760" i="4" s="1"/>
  <c r="U760" i="4"/>
  <c r="J761" i="4"/>
  <c r="K761" i="4"/>
  <c r="L761" i="4"/>
  <c r="N761" i="4"/>
  <c r="P761" i="4"/>
  <c r="Q761" i="4"/>
  <c r="R761" i="4" s="1"/>
  <c r="U761" i="4"/>
  <c r="J762" i="4"/>
  <c r="K762" i="4"/>
  <c r="L762" i="4"/>
  <c r="N762" i="4"/>
  <c r="P762" i="4"/>
  <c r="Q762" i="4"/>
  <c r="R762" i="4" s="1"/>
  <c r="U762" i="4"/>
  <c r="J763" i="4"/>
  <c r="K763" i="4"/>
  <c r="L763" i="4"/>
  <c r="N763" i="4"/>
  <c r="P763" i="4"/>
  <c r="Q763" i="4"/>
  <c r="R763" i="4" s="1"/>
  <c r="U763" i="4"/>
  <c r="J764" i="4"/>
  <c r="K764" i="4"/>
  <c r="L764" i="4"/>
  <c r="N764" i="4"/>
  <c r="P764" i="4"/>
  <c r="Q764" i="4"/>
  <c r="R764" i="4" s="1"/>
  <c r="U764" i="4"/>
  <c r="J765" i="4"/>
  <c r="K765" i="4"/>
  <c r="L765" i="4"/>
  <c r="N765" i="4"/>
  <c r="P765" i="4"/>
  <c r="Q765" i="4"/>
  <c r="R765" i="4" s="1"/>
  <c r="U765" i="4"/>
  <c r="J766" i="4"/>
  <c r="K766" i="4"/>
  <c r="L766" i="4"/>
  <c r="N766" i="4"/>
  <c r="P766" i="4"/>
  <c r="Q766" i="4"/>
  <c r="R766" i="4" s="1"/>
  <c r="U766" i="4"/>
  <c r="J767" i="4"/>
  <c r="K767" i="4"/>
  <c r="L767" i="4"/>
  <c r="N767" i="4"/>
  <c r="P767" i="4"/>
  <c r="Q767" i="4"/>
  <c r="R767" i="4" s="1"/>
  <c r="U767" i="4"/>
  <c r="J768" i="4"/>
  <c r="K768" i="4"/>
  <c r="L768" i="4"/>
  <c r="N768" i="4"/>
  <c r="P768" i="4"/>
  <c r="Q768" i="4"/>
  <c r="R768" i="4" s="1"/>
  <c r="U768" i="4"/>
  <c r="J769" i="4"/>
  <c r="K769" i="4"/>
  <c r="L769" i="4"/>
  <c r="N769" i="4"/>
  <c r="P769" i="4"/>
  <c r="Q769" i="4"/>
  <c r="R769" i="4" s="1"/>
  <c r="U769" i="4"/>
  <c r="J770" i="4"/>
  <c r="K770" i="4"/>
  <c r="L770" i="4"/>
  <c r="N770" i="4"/>
  <c r="P770" i="4"/>
  <c r="Q770" i="4"/>
  <c r="R770" i="4" s="1"/>
  <c r="U770" i="4"/>
  <c r="J771" i="4"/>
  <c r="K771" i="4"/>
  <c r="L771" i="4"/>
  <c r="N771" i="4"/>
  <c r="P771" i="4"/>
  <c r="Q771" i="4"/>
  <c r="R771" i="4" s="1"/>
  <c r="U771" i="4"/>
  <c r="J772" i="4"/>
  <c r="K772" i="4"/>
  <c r="L772" i="4"/>
  <c r="N772" i="4"/>
  <c r="P772" i="4"/>
  <c r="Q772" i="4"/>
  <c r="R772" i="4" s="1"/>
  <c r="U772" i="4"/>
  <c r="J773" i="4"/>
  <c r="K773" i="4"/>
  <c r="L773" i="4"/>
  <c r="N773" i="4"/>
  <c r="P773" i="4"/>
  <c r="Q773" i="4"/>
  <c r="R773" i="4" s="1"/>
  <c r="U773" i="4"/>
  <c r="J774" i="4"/>
  <c r="K774" i="4"/>
  <c r="L774" i="4"/>
  <c r="N774" i="4"/>
  <c r="P774" i="4"/>
  <c r="Q774" i="4"/>
  <c r="R774" i="4" s="1"/>
  <c r="U774" i="4"/>
  <c r="J775" i="4"/>
  <c r="K775" i="4"/>
  <c r="L775" i="4"/>
  <c r="N775" i="4"/>
  <c r="P775" i="4"/>
  <c r="Q775" i="4"/>
  <c r="R775" i="4" s="1"/>
  <c r="U775" i="4"/>
  <c r="J776" i="4"/>
  <c r="K776" i="4"/>
  <c r="L776" i="4"/>
  <c r="N776" i="4"/>
  <c r="P776" i="4"/>
  <c r="Q776" i="4"/>
  <c r="R776" i="4" s="1"/>
  <c r="U776" i="4"/>
  <c r="J777" i="4"/>
  <c r="K777" i="4"/>
  <c r="L777" i="4"/>
  <c r="N777" i="4"/>
  <c r="P777" i="4"/>
  <c r="Q777" i="4"/>
  <c r="R777" i="4" s="1"/>
  <c r="U777" i="4"/>
  <c r="J778" i="4"/>
  <c r="K778" i="4"/>
  <c r="L778" i="4"/>
  <c r="N778" i="4"/>
  <c r="P778" i="4"/>
  <c r="Q778" i="4"/>
  <c r="R778" i="4" s="1"/>
  <c r="U778" i="4"/>
  <c r="J779" i="4"/>
  <c r="K779" i="4"/>
  <c r="L779" i="4"/>
  <c r="N779" i="4"/>
  <c r="P779" i="4"/>
  <c r="Q779" i="4"/>
  <c r="R779" i="4" s="1"/>
  <c r="U779" i="4"/>
  <c r="J780" i="4"/>
  <c r="K780" i="4"/>
  <c r="L780" i="4"/>
  <c r="N780" i="4"/>
  <c r="P780" i="4"/>
  <c r="Q780" i="4"/>
  <c r="R780" i="4" s="1"/>
  <c r="U780" i="4"/>
  <c r="J781" i="4"/>
  <c r="K781" i="4"/>
  <c r="L781" i="4"/>
  <c r="N781" i="4"/>
  <c r="P781" i="4"/>
  <c r="Q781" i="4"/>
  <c r="R781" i="4" s="1"/>
  <c r="U781" i="4"/>
  <c r="J782" i="4"/>
  <c r="K782" i="4"/>
  <c r="L782" i="4"/>
  <c r="N782" i="4"/>
  <c r="P782" i="4"/>
  <c r="Q782" i="4"/>
  <c r="R782" i="4" s="1"/>
  <c r="U782" i="4"/>
  <c r="J783" i="4"/>
  <c r="K783" i="4"/>
  <c r="L783" i="4"/>
  <c r="N783" i="4"/>
  <c r="P783" i="4"/>
  <c r="Q783" i="4"/>
  <c r="R783" i="4" s="1"/>
  <c r="U783" i="4"/>
  <c r="J784" i="4"/>
  <c r="K784" i="4"/>
  <c r="L784" i="4"/>
  <c r="N784" i="4"/>
  <c r="P784" i="4"/>
  <c r="Q784" i="4"/>
  <c r="R784" i="4" s="1"/>
  <c r="U784" i="4"/>
  <c r="J785" i="4"/>
  <c r="K785" i="4"/>
  <c r="L785" i="4"/>
  <c r="N785" i="4"/>
  <c r="P785" i="4"/>
  <c r="Q785" i="4"/>
  <c r="R785" i="4" s="1"/>
  <c r="U785" i="4"/>
  <c r="J786" i="4"/>
  <c r="K786" i="4"/>
  <c r="L786" i="4"/>
  <c r="N786" i="4"/>
  <c r="P786" i="4"/>
  <c r="Q786" i="4"/>
  <c r="R786" i="4" s="1"/>
  <c r="U786" i="4"/>
  <c r="J787" i="4"/>
  <c r="K787" i="4"/>
  <c r="L787" i="4"/>
  <c r="N787" i="4"/>
  <c r="P787" i="4"/>
  <c r="Q787" i="4"/>
  <c r="R787" i="4" s="1"/>
  <c r="U787" i="4"/>
  <c r="J788" i="4"/>
  <c r="K788" i="4"/>
  <c r="L788" i="4"/>
  <c r="N788" i="4"/>
  <c r="P788" i="4"/>
  <c r="Q788" i="4"/>
  <c r="R788" i="4" s="1"/>
  <c r="U788" i="4"/>
  <c r="J789" i="4"/>
  <c r="K789" i="4"/>
  <c r="L789" i="4"/>
  <c r="N789" i="4"/>
  <c r="P789" i="4"/>
  <c r="Q789" i="4"/>
  <c r="R789" i="4" s="1"/>
  <c r="U789" i="4"/>
  <c r="J790" i="4"/>
  <c r="K790" i="4"/>
  <c r="L790" i="4"/>
  <c r="N790" i="4"/>
  <c r="P790" i="4"/>
  <c r="Q790" i="4"/>
  <c r="R790" i="4" s="1"/>
  <c r="U790" i="4"/>
  <c r="J791" i="4"/>
  <c r="K791" i="4"/>
  <c r="L791" i="4"/>
  <c r="N791" i="4"/>
  <c r="P791" i="4"/>
  <c r="Q791" i="4"/>
  <c r="R791" i="4" s="1"/>
  <c r="U791" i="4"/>
  <c r="J792" i="4"/>
  <c r="K792" i="4"/>
  <c r="L792" i="4"/>
  <c r="N792" i="4"/>
  <c r="P792" i="4"/>
  <c r="Q792" i="4"/>
  <c r="R792" i="4" s="1"/>
  <c r="U792" i="4"/>
  <c r="J793" i="4"/>
  <c r="K793" i="4"/>
  <c r="L793" i="4"/>
  <c r="N793" i="4"/>
  <c r="P793" i="4"/>
  <c r="Q793" i="4"/>
  <c r="R793" i="4" s="1"/>
  <c r="U793" i="4"/>
  <c r="J794" i="4"/>
  <c r="K794" i="4"/>
  <c r="L794" i="4"/>
  <c r="N794" i="4"/>
  <c r="P794" i="4"/>
  <c r="Q794" i="4"/>
  <c r="R794" i="4" s="1"/>
  <c r="U794" i="4"/>
  <c r="J795" i="4"/>
  <c r="K795" i="4"/>
  <c r="L795" i="4"/>
  <c r="N795" i="4"/>
  <c r="P795" i="4"/>
  <c r="Q795" i="4"/>
  <c r="R795" i="4" s="1"/>
  <c r="U795" i="4"/>
  <c r="J796" i="4"/>
  <c r="K796" i="4"/>
  <c r="L796" i="4"/>
  <c r="N796" i="4"/>
  <c r="P796" i="4"/>
  <c r="Q796" i="4"/>
  <c r="R796" i="4" s="1"/>
  <c r="U796" i="4"/>
  <c r="J797" i="4"/>
  <c r="K797" i="4"/>
  <c r="L797" i="4"/>
  <c r="N797" i="4"/>
  <c r="P797" i="4"/>
  <c r="Q797" i="4"/>
  <c r="R797" i="4" s="1"/>
  <c r="U797" i="4"/>
  <c r="J798" i="4"/>
  <c r="K798" i="4"/>
  <c r="L798" i="4"/>
  <c r="N798" i="4"/>
  <c r="P798" i="4"/>
  <c r="Q798" i="4"/>
  <c r="R798" i="4" s="1"/>
  <c r="U798" i="4"/>
  <c r="J799" i="4"/>
  <c r="K799" i="4"/>
  <c r="L799" i="4"/>
  <c r="N799" i="4"/>
  <c r="P799" i="4"/>
  <c r="Q799" i="4"/>
  <c r="R799" i="4" s="1"/>
  <c r="U799" i="4"/>
  <c r="J800" i="4"/>
  <c r="K800" i="4"/>
  <c r="L800" i="4"/>
  <c r="N800" i="4"/>
  <c r="P800" i="4"/>
  <c r="Q800" i="4"/>
  <c r="R800" i="4" s="1"/>
  <c r="U800" i="4"/>
  <c r="J801" i="4"/>
  <c r="K801" i="4"/>
  <c r="L801" i="4"/>
  <c r="N801" i="4"/>
  <c r="P801" i="4"/>
  <c r="Q801" i="4"/>
  <c r="R801" i="4" s="1"/>
  <c r="U801" i="4"/>
  <c r="J802" i="4"/>
  <c r="K802" i="4"/>
  <c r="L802" i="4"/>
  <c r="N802" i="4"/>
  <c r="P802" i="4"/>
  <c r="Q802" i="4"/>
  <c r="R802" i="4" s="1"/>
  <c r="U802" i="4"/>
  <c r="J803" i="4"/>
  <c r="K803" i="4"/>
  <c r="L803" i="4"/>
  <c r="N803" i="4"/>
  <c r="P803" i="4"/>
  <c r="Q803" i="4"/>
  <c r="R803" i="4" s="1"/>
  <c r="U803" i="4"/>
  <c r="J804" i="4"/>
  <c r="K804" i="4"/>
  <c r="L804" i="4"/>
  <c r="N804" i="4"/>
  <c r="P804" i="4"/>
  <c r="Q804" i="4"/>
  <c r="R804" i="4" s="1"/>
  <c r="U804" i="4"/>
  <c r="J805" i="4"/>
  <c r="K805" i="4"/>
  <c r="L805" i="4"/>
  <c r="N805" i="4"/>
  <c r="P805" i="4"/>
  <c r="Q805" i="4"/>
  <c r="R805" i="4" s="1"/>
  <c r="U805" i="4"/>
  <c r="J806" i="4"/>
  <c r="K806" i="4"/>
  <c r="L806" i="4"/>
  <c r="N806" i="4"/>
  <c r="P806" i="4"/>
  <c r="Q806" i="4"/>
  <c r="R806" i="4" s="1"/>
  <c r="U806" i="4"/>
  <c r="J807" i="4"/>
  <c r="K807" i="4"/>
  <c r="L807" i="4"/>
  <c r="N807" i="4"/>
  <c r="P807" i="4"/>
  <c r="Q807" i="4"/>
  <c r="R807" i="4" s="1"/>
  <c r="U807" i="4"/>
  <c r="J808" i="4"/>
  <c r="K808" i="4"/>
  <c r="L808" i="4"/>
  <c r="N808" i="4"/>
  <c r="P808" i="4"/>
  <c r="Q808" i="4"/>
  <c r="R808" i="4" s="1"/>
  <c r="U808" i="4"/>
  <c r="J809" i="4"/>
  <c r="K809" i="4"/>
  <c r="L809" i="4"/>
  <c r="N809" i="4"/>
  <c r="P809" i="4"/>
  <c r="Q809" i="4"/>
  <c r="R809" i="4" s="1"/>
  <c r="U809" i="4"/>
  <c r="J810" i="4"/>
  <c r="K810" i="4"/>
  <c r="L810" i="4"/>
  <c r="N810" i="4"/>
  <c r="P810" i="4"/>
  <c r="Q810" i="4"/>
  <c r="R810" i="4" s="1"/>
  <c r="U810" i="4"/>
  <c r="J811" i="4"/>
  <c r="K811" i="4"/>
  <c r="L811" i="4"/>
  <c r="N811" i="4"/>
  <c r="P811" i="4"/>
  <c r="Q811" i="4"/>
  <c r="R811" i="4" s="1"/>
  <c r="U811" i="4"/>
  <c r="J812" i="4"/>
  <c r="K812" i="4"/>
  <c r="L812" i="4"/>
  <c r="N812" i="4"/>
  <c r="P812" i="4"/>
  <c r="Q812" i="4"/>
  <c r="R812" i="4" s="1"/>
  <c r="U812" i="4"/>
  <c r="J813" i="4"/>
  <c r="K813" i="4"/>
  <c r="L813" i="4"/>
  <c r="N813" i="4"/>
  <c r="P813" i="4"/>
  <c r="Q813" i="4"/>
  <c r="R813" i="4" s="1"/>
  <c r="U813" i="4"/>
  <c r="J814" i="4"/>
  <c r="K814" i="4"/>
  <c r="L814" i="4"/>
  <c r="N814" i="4"/>
  <c r="P814" i="4"/>
  <c r="Q814" i="4"/>
  <c r="R814" i="4" s="1"/>
  <c r="U814" i="4"/>
  <c r="J815" i="4"/>
  <c r="K815" i="4"/>
  <c r="L815" i="4"/>
  <c r="N815" i="4"/>
  <c r="P815" i="4"/>
  <c r="Q815" i="4"/>
  <c r="R815" i="4" s="1"/>
  <c r="U815" i="4"/>
  <c r="J816" i="4"/>
  <c r="K816" i="4"/>
  <c r="L816" i="4"/>
  <c r="N816" i="4"/>
  <c r="P816" i="4"/>
  <c r="Q816" i="4"/>
  <c r="R816" i="4" s="1"/>
  <c r="U816" i="4"/>
  <c r="J817" i="4"/>
  <c r="K817" i="4"/>
  <c r="L817" i="4"/>
  <c r="N817" i="4"/>
  <c r="P817" i="4"/>
  <c r="Q817" i="4"/>
  <c r="R817" i="4" s="1"/>
  <c r="U817" i="4"/>
  <c r="J818" i="4"/>
  <c r="K818" i="4"/>
  <c r="L818" i="4"/>
  <c r="N818" i="4"/>
  <c r="P818" i="4"/>
  <c r="Q818" i="4"/>
  <c r="R818" i="4" s="1"/>
  <c r="U818" i="4"/>
  <c r="J819" i="4"/>
  <c r="K819" i="4"/>
  <c r="L819" i="4"/>
  <c r="N819" i="4"/>
  <c r="P819" i="4"/>
  <c r="Q819" i="4"/>
  <c r="R819" i="4" s="1"/>
  <c r="U819" i="4"/>
  <c r="J820" i="4"/>
  <c r="K820" i="4"/>
  <c r="L820" i="4"/>
  <c r="N820" i="4"/>
  <c r="P820" i="4"/>
  <c r="Q820" i="4"/>
  <c r="R820" i="4" s="1"/>
  <c r="U820" i="4"/>
  <c r="J821" i="4"/>
  <c r="K821" i="4"/>
  <c r="L821" i="4"/>
  <c r="N821" i="4"/>
  <c r="P821" i="4"/>
  <c r="Q821" i="4"/>
  <c r="R821" i="4" s="1"/>
  <c r="U821" i="4"/>
  <c r="J822" i="4"/>
  <c r="K822" i="4"/>
  <c r="L822" i="4"/>
  <c r="N822" i="4"/>
  <c r="P822" i="4"/>
  <c r="Q822" i="4"/>
  <c r="R822" i="4" s="1"/>
  <c r="U822" i="4"/>
  <c r="J823" i="4"/>
  <c r="K823" i="4"/>
  <c r="L823" i="4"/>
  <c r="N823" i="4"/>
  <c r="P823" i="4"/>
  <c r="Q823" i="4"/>
  <c r="R823" i="4" s="1"/>
  <c r="U823" i="4"/>
  <c r="J824" i="4"/>
  <c r="K824" i="4"/>
  <c r="L824" i="4"/>
  <c r="N824" i="4"/>
  <c r="P824" i="4"/>
  <c r="Q824" i="4"/>
  <c r="R824" i="4" s="1"/>
  <c r="U824" i="4"/>
  <c r="J825" i="4"/>
  <c r="K825" i="4"/>
  <c r="L825" i="4"/>
  <c r="N825" i="4"/>
  <c r="P825" i="4"/>
  <c r="Q825" i="4"/>
  <c r="R825" i="4" s="1"/>
  <c r="U825" i="4"/>
  <c r="J826" i="4"/>
  <c r="K826" i="4"/>
  <c r="L826" i="4"/>
  <c r="N826" i="4"/>
  <c r="P826" i="4"/>
  <c r="Q826" i="4"/>
  <c r="R826" i="4" s="1"/>
  <c r="U826" i="4"/>
  <c r="J827" i="4"/>
  <c r="K827" i="4"/>
  <c r="L827" i="4"/>
  <c r="N827" i="4"/>
  <c r="P827" i="4"/>
  <c r="Q827" i="4"/>
  <c r="R827" i="4" s="1"/>
  <c r="U827" i="4"/>
  <c r="J828" i="4"/>
  <c r="K828" i="4"/>
  <c r="L828" i="4"/>
  <c r="N828" i="4"/>
  <c r="P828" i="4"/>
  <c r="Q828" i="4"/>
  <c r="R828" i="4" s="1"/>
  <c r="U828" i="4"/>
  <c r="J829" i="4"/>
  <c r="K829" i="4"/>
  <c r="L829" i="4"/>
  <c r="N829" i="4"/>
  <c r="P829" i="4"/>
  <c r="Q829" i="4"/>
  <c r="R829" i="4" s="1"/>
  <c r="U829" i="4"/>
  <c r="J830" i="4"/>
  <c r="K830" i="4"/>
  <c r="L830" i="4"/>
  <c r="N830" i="4"/>
  <c r="P830" i="4"/>
  <c r="Q830" i="4"/>
  <c r="R830" i="4" s="1"/>
  <c r="U830" i="4"/>
  <c r="J831" i="4"/>
  <c r="K831" i="4"/>
  <c r="L831" i="4"/>
  <c r="N831" i="4"/>
  <c r="P831" i="4"/>
  <c r="Q831" i="4"/>
  <c r="R831" i="4" s="1"/>
  <c r="U831" i="4"/>
  <c r="J832" i="4"/>
  <c r="K832" i="4"/>
  <c r="L832" i="4"/>
  <c r="N832" i="4"/>
  <c r="P832" i="4"/>
  <c r="Q832" i="4"/>
  <c r="R832" i="4" s="1"/>
  <c r="U832" i="4"/>
  <c r="J833" i="4"/>
  <c r="K833" i="4"/>
  <c r="L833" i="4"/>
  <c r="N833" i="4"/>
  <c r="P833" i="4"/>
  <c r="Q833" i="4"/>
  <c r="R833" i="4" s="1"/>
  <c r="U833" i="4"/>
  <c r="J834" i="4"/>
  <c r="K834" i="4"/>
  <c r="L834" i="4"/>
  <c r="N834" i="4"/>
  <c r="P834" i="4"/>
  <c r="Q834" i="4"/>
  <c r="R834" i="4" s="1"/>
  <c r="U834" i="4"/>
  <c r="J835" i="4"/>
  <c r="K835" i="4"/>
  <c r="L835" i="4"/>
  <c r="N835" i="4"/>
  <c r="P835" i="4"/>
  <c r="Q835" i="4"/>
  <c r="R835" i="4" s="1"/>
  <c r="U835" i="4"/>
  <c r="J836" i="4"/>
  <c r="K836" i="4"/>
  <c r="L836" i="4"/>
  <c r="N836" i="4"/>
  <c r="P836" i="4"/>
  <c r="Q836" i="4"/>
  <c r="R836" i="4" s="1"/>
  <c r="U836" i="4"/>
  <c r="J837" i="4"/>
  <c r="K837" i="4"/>
  <c r="L837" i="4"/>
  <c r="N837" i="4"/>
  <c r="P837" i="4"/>
  <c r="Q837" i="4"/>
  <c r="R837" i="4" s="1"/>
  <c r="U837" i="4"/>
  <c r="J838" i="4"/>
  <c r="K838" i="4"/>
  <c r="L838" i="4"/>
  <c r="N838" i="4"/>
  <c r="P838" i="4"/>
  <c r="Q838" i="4"/>
  <c r="R838" i="4" s="1"/>
  <c r="U838" i="4"/>
  <c r="J839" i="4"/>
  <c r="K839" i="4"/>
  <c r="L839" i="4"/>
  <c r="N839" i="4"/>
  <c r="P839" i="4"/>
  <c r="Q839" i="4"/>
  <c r="R839" i="4" s="1"/>
  <c r="U839" i="4"/>
  <c r="J840" i="4"/>
  <c r="K840" i="4"/>
  <c r="L840" i="4"/>
  <c r="N840" i="4"/>
  <c r="P840" i="4"/>
  <c r="Q840" i="4"/>
  <c r="R840" i="4" s="1"/>
  <c r="U840" i="4"/>
  <c r="J841" i="4"/>
  <c r="K841" i="4"/>
  <c r="L841" i="4"/>
  <c r="N841" i="4"/>
  <c r="P841" i="4"/>
  <c r="Q841" i="4"/>
  <c r="R841" i="4" s="1"/>
  <c r="U841" i="4"/>
  <c r="J842" i="4"/>
  <c r="K842" i="4"/>
  <c r="L842" i="4"/>
  <c r="N842" i="4"/>
  <c r="P842" i="4"/>
  <c r="Q842" i="4"/>
  <c r="R842" i="4" s="1"/>
  <c r="U842" i="4"/>
  <c r="J843" i="4"/>
  <c r="K843" i="4"/>
  <c r="L843" i="4"/>
  <c r="N843" i="4"/>
  <c r="P843" i="4"/>
  <c r="Q843" i="4"/>
  <c r="R843" i="4" s="1"/>
  <c r="U843" i="4"/>
  <c r="J844" i="4"/>
  <c r="K844" i="4"/>
  <c r="L844" i="4"/>
  <c r="N844" i="4"/>
  <c r="P844" i="4"/>
  <c r="Q844" i="4"/>
  <c r="R844" i="4" s="1"/>
  <c r="U844" i="4"/>
  <c r="J845" i="4"/>
  <c r="K845" i="4"/>
  <c r="L845" i="4"/>
  <c r="N845" i="4"/>
  <c r="P845" i="4"/>
  <c r="Q845" i="4"/>
  <c r="R845" i="4" s="1"/>
  <c r="U845" i="4"/>
  <c r="J846" i="4"/>
  <c r="K846" i="4"/>
  <c r="L846" i="4"/>
  <c r="N846" i="4"/>
  <c r="P846" i="4"/>
  <c r="Q846" i="4"/>
  <c r="R846" i="4" s="1"/>
  <c r="U846" i="4"/>
  <c r="J847" i="4"/>
  <c r="K847" i="4"/>
  <c r="L847" i="4"/>
  <c r="N847" i="4"/>
  <c r="P847" i="4"/>
  <c r="Q847" i="4"/>
  <c r="R847" i="4" s="1"/>
  <c r="U847" i="4"/>
  <c r="J848" i="4"/>
  <c r="K848" i="4"/>
  <c r="L848" i="4"/>
  <c r="N848" i="4"/>
  <c r="P848" i="4"/>
  <c r="Q848" i="4"/>
  <c r="R848" i="4" s="1"/>
  <c r="U848" i="4"/>
  <c r="J849" i="4"/>
  <c r="K849" i="4"/>
  <c r="L849" i="4"/>
  <c r="N849" i="4"/>
  <c r="P849" i="4"/>
  <c r="Q849" i="4"/>
  <c r="R849" i="4" s="1"/>
  <c r="U849" i="4"/>
  <c r="J850" i="4"/>
  <c r="K850" i="4"/>
  <c r="L850" i="4"/>
  <c r="N850" i="4"/>
  <c r="P850" i="4"/>
  <c r="Q850" i="4"/>
  <c r="R850" i="4" s="1"/>
  <c r="U850" i="4"/>
  <c r="J851" i="4"/>
  <c r="K851" i="4"/>
  <c r="L851" i="4"/>
  <c r="N851" i="4"/>
  <c r="P851" i="4"/>
  <c r="Q851" i="4"/>
  <c r="R851" i="4" s="1"/>
  <c r="U851" i="4"/>
  <c r="J852" i="4"/>
  <c r="K852" i="4"/>
  <c r="L852" i="4"/>
  <c r="N852" i="4"/>
  <c r="P852" i="4"/>
  <c r="Q852" i="4"/>
  <c r="R852" i="4" s="1"/>
  <c r="U852" i="4"/>
  <c r="J853" i="4"/>
  <c r="K853" i="4"/>
  <c r="L853" i="4"/>
  <c r="N853" i="4"/>
  <c r="P853" i="4"/>
  <c r="Q853" i="4"/>
  <c r="R853" i="4" s="1"/>
  <c r="U853" i="4"/>
  <c r="J854" i="4"/>
  <c r="K854" i="4"/>
  <c r="L854" i="4"/>
  <c r="N854" i="4"/>
  <c r="P854" i="4"/>
  <c r="Q854" i="4"/>
  <c r="R854" i="4" s="1"/>
  <c r="U854" i="4"/>
  <c r="J855" i="4"/>
  <c r="K855" i="4"/>
  <c r="L855" i="4"/>
  <c r="N855" i="4"/>
  <c r="P855" i="4"/>
  <c r="Q855" i="4"/>
  <c r="R855" i="4" s="1"/>
  <c r="U855" i="4"/>
  <c r="J856" i="4"/>
  <c r="K856" i="4"/>
  <c r="L856" i="4"/>
  <c r="N856" i="4"/>
  <c r="P856" i="4"/>
  <c r="Q856" i="4"/>
  <c r="R856" i="4" s="1"/>
  <c r="U856" i="4"/>
  <c r="J857" i="4"/>
  <c r="K857" i="4"/>
  <c r="L857" i="4"/>
  <c r="N857" i="4"/>
  <c r="P857" i="4"/>
  <c r="Q857" i="4"/>
  <c r="R857" i="4" s="1"/>
  <c r="U857" i="4"/>
  <c r="J858" i="4"/>
  <c r="K858" i="4"/>
  <c r="L858" i="4"/>
  <c r="N858" i="4"/>
  <c r="P858" i="4"/>
  <c r="Q858" i="4"/>
  <c r="R858" i="4" s="1"/>
  <c r="U858" i="4"/>
  <c r="J859" i="4"/>
  <c r="K859" i="4"/>
  <c r="L859" i="4"/>
  <c r="N859" i="4"/>
  <c r="P859" i="4"/>
  <c r="Q859" i="4"/>
  <c r="R859" i="4" s="1"/>
  <c r="U859" i="4"/>
  <c r="J860" i="4"/>
  <c r="K860" i="4"/>
  <c r="L860" i="4"/>
  <c r="N860" i="4"/>
  <c r="P860" i="4"/>
  <c r="Q860" i="4"/>
  <c r="R860" i="4" s="1"/>
  <c r="U860" i="4"/>
  <c r="J861" i="4"/>
  <c r="K861" i="4"/>
  <c r="L861" i="4"/>
  <c r="N861" i="4"/>
  <c r="P861" i="4"/>
  <c r="Q861" i="4"/>
  <c r="R861" i="4" s="1"/>
  <c r="U861" i="4"/>
  <c r="J862" i="4"/>
  <c r="K862" i="4"/>
  <c r="L862" i="4"/>
  <c r="N862" i="4"/>
  <c r="P862" i="4"/>
  <c r="Q862" i="4"/>
  <c r="R862" i="4" s="1"/>
  <c r="U862" i="4"/>
  <c r="J863" i="4"/>
  <c r="K863" i="4"/>
  <c r="L863" i="4"/>
  <c r="N863" i="4"/>
  <c r="P863" i="4"/>
  <c r="Q863" i="4"/>
  <c r="R863" i="4" s="1"/>
  <c r="U863" i="4"/>
  <c r="J864" i="4"/>
  <c r="K864" i="4"/>
  <c r="L864" i="4"/>
  <c r="N864" i="4"/>
  <c r="P864" i="4"/>
  <c r="Q864" i="4"/>
  <c r="R864" i="4" s="1"/>
  <c r="U864" i="4"/>
  <c r="J865" i="4"/>
  <c r="K865" i="4"/>
  <c r="L865" i="4"/>
  <c r="N865" i="4"/>
  <c r="P865" i="4"/>
  <c r="Q865" i="4"/>
  <c r="R865" i="4" s="1"/>
  <c r="U865" i="4"/>
  <c r="J866" i="4"/>
  <c r="K866" i="4"/>
  <c r="L866" i="4"/>
  <c r="N866" i="4"/>
  <c r="P866" i="4"/>
  <c r="Q866" i="4"/>
  <c r="R866" i="4" s="1"/>
  <c r="U866" i="4"/>
  <c r="J867" i="4"/>
  <c r="K867" i="4"/>
  <c r="L867" i="4"/>
  <c r="N867" i="4"/>
  <c r="P867" i="4"/>
  <c r="Q867" i="4"/>
  <c r="R867" i="4" s="1"/>
  <c r="U867" i="4"/>
  <c r="J868" i="4"/>
  <c r="K868" i="4"/>
  <c r="L868" i="4"/>
  <c r="N868" i="4"/>
  <c r="P868" i="4"/>
  <c r="Q868" i="4"/>
  <c r="R868" i="4" s="1"/>
  <c r="U868" i="4"/>
  <c r="J869" i="4"/>
  <c r="K869" i="4"/>
  <c r="L869" i="4"/>
  <c r="N869" i="4"/>
  <c r="P869" i="4"/>
  <c r="Q869" i="4"/>
  <c r="R869" i="4" s="1"/>
  <c r="U869" i="4"/>
  <c r="J870" i="4"/>
  <c r="K870" i="4"/>
  <c r="L870" i="4"/>
  <c r="N870" i="4"/>
  <c r="P870" i="4"/>
  <c r="Q870" i="4"/>
  <c r="R870" i="4" s="1"/>
  <c r="U870" i="4"/>
  <c r="J871" i="4"/>
  <c r="K871" i="4"/>
  <c r="L871" i="4"/>
  <c r="N871" i="4"/>
  <c r="P871" i="4"/>
  <c r="Q871" i="4"/>
  <c r="R871" i="4" s="1"/>
  <c r="U871" i="4"/>
  <c r="J872" i="4"/>
  <c r="K872" i="4"/>
  <c r="L872" i="4"/>
  <c r="N872" i="4"/>
  <c r="P872" i="4"/>
  <c r="Q872" i="4"/>
  <c r="R872" i="4" s="1"/>
  <c r="U872" i="4"/>
  <c r="J873" i="4"/>
  <c r="K873" i="4"/>
  <c r="L873" i="4"/>
  <c r="N873" i="4"/>
  <c r="P873" i="4"/>
  <c r="Q873" i="4"/>
  <c r="R873" i="4" s="1"/>
  <c r="U873" i="4"/>
  <c r="J874" i="4"/>
  <c r="K874" i="4"/>
  <c r="L874" i="4"/>
  <c r="N874" i="4"/>
  <c r="P874" i="4"/>
  <c r="Q874" i="4"/>
  <c r="R874" i="4" s="1"/>
  <c r="U874" i="4"/>
  <c r="J875" i="4"/>
  <c r="K875" i="4"/>
  <c r="L875" i="4"/>
  <c r="N875" i="4"/>
  <c r="P875" i="4"/>
  <c r="Q875" i="4"/>
  <c r="R875" i="4" s="1"/>
  <c r="U875" i="4"/>
  <c r="J876" i="4"/>
  <c r="K876" i="4"/>
  <c r="L876" i="4"/>
  <c r="N876" i="4"/>
  <c r="P876" i="4"/>
  <c r="Q876" i="4"/>
  <c r="R876" i="4" s="1"/>
  <c r="U876" i="4"/>
  <c r="J877" i="4"/>
  <c r="K877" i="4"/>
  <c r="L877" i="4"/>
  <c r="N877" i="4"/>
  <c r="P877" i="4"/>
  <c r="Q877" i="4"/>
  <c r="R877" i="4" s="1"/>
  <c r="U877" i="4"/>
  <c r="J628" i="4"/>
  <c r="K628" i="4"/>
  <c r="L628" i="4"/>
  <c r="N628" i="4"/>
  <c r="P628" i="4"/>
  <c r="Q628" i="4"/>
  <c r="R628" i="4" s="1"/>
  <c r="U628" i="4"/>
  <c r="J629" i="4"/>
  <c r="K629" i="4"/>
  <c r="L629" i="4"/>
  <c r="N629" i="4"/>
  <c r="P629" i="4"/>
  <c r="Q629" i="4"/>
  <c r="R629" i="4" s="1"/>
  <c r="U629" i="4"/>
  <c r="J630" i="4"/>
  <c r="K630" i="4"/>
  <c r="L630" i="4"/>
  <c r="N630" i="4"/>
  <c r="P630" i="4"/>
  <c r="Q630" i="4"/>
  <c r="R630" i="4" s="1"/>
  <c r="U630" i="4"/>
  <c r="J631" i="4"/>
  <c r="K631" i="4"/>
  <c r="L631" i="4"/>
  <c r="N631" i="4"/>
  <c r="P631" i="4"/>
  <c r="Q631" i="4"/>
  <c r="R631" i="4" s="1"/>
  <c r="U631" i="4"/>
  <c r="J632" i="4"/>
  <c r="K632" i="4"/>
  <c r="L632" i="4"/>
  <c r="N632" i="4"/>
  <c r="P632" i="4"/>
  <c r="Q632" i="4"/>
  <c r="R632" i="4" s="1"/>
  <c r="U632" i="4"/>
  <c r="J633" i="4"/>
  <c r="K633" i="4"/>
  <c r="L633" i="4"/>
  <c r="N633" i="4"/>
  <c r="P633" i="4"/>
  <c r="Q633" i="4"/>
  <c r="R633" i="4" s="1"/>
  <c r="U633" i="4"/>
  <c r="J634" i="4"/>
  <c r="K634" i="4"/>
  <c r="L634" i="4"/>
  <c r="N634" i="4"/>
  <c r="P634" i="4"/>
  <c r="Q634" i="4"/>
  <c r="R634" i="4" s="1"/>
  <c r="U634" i="4"/>
  <c r="J635" i="4"/>
  <c r="K635" i="4"/>
  <c r="L635" i="4"/>
  <c r="N635" i="4"/>
  <c r="P635" i="4"/>
  <c r="Q635" i="4"/>
  <c r="R635" i="4" s="1"/>
  <c r="U635" i="4"/>
  <c r="J636" i="4"/>
  <c r="K636" i="4"/>
  <c r="L636" i="4"/>
  <c r="N636" i="4"/>
  <c r="P636" i="4"/>
  <c r="Q636" i="4"/>
  <c r="R636" i="4" s="1"/>
  <c r="U636" i="4"/>
  <c r="J637" i="4"/>
  <c r="K637" i="4"/>
  <c r="L637" i="4"/>
  <c r="N637" i="4"/>
  <c r="P637" i="4"/>
  <c r="Q637" i="4"/>
  <c r="R637" i="4" s="1"/>
  <c r="U637" i="4"/>
  <c r="J638" i="4"/>
  <c r="K638" i="4"/>
  <c r="L638" i="4"/>
  <c r="N638" i="4"/>
  <c r="P638" i="4"/>
  <c r="Q638" i="4"/>
  <c r="R638" i="4" s="1"/>
  <c r="U638" i="4"/>
  <c r="J639" i="4"/>
  <c r="K639" i="4"/>
  <c r="L639" i="4"/>
  <c r="N639" i="4"/>
  <c r="P639" i="4"/>
  <c r="Q639" i="4"/>
  <c r="R639" i="4" s="1"/>
  <c r="U639" i="4"/>
  <c r="J640" i="4"/>
  <c r="K640" i="4"/>
  <c r="L640" i="4"/>
  <c r="N640" i="4"/>
  <c r="P640" i="4"/>
  <c r="Q640" i="4"/>
  <c r="R640" i="4" s="1"/>
  <c r="U640" i="4"/>
  <c r="J641" i="4"/>
  <c r="K641" i="4"/>
  <c r="L641" i="4"/>
  <c r="N641" i="4"/>
  <c r="P641" i="4"/>
  <c r="Q641" i="4"/>
  <c r="R641" i="4" s="1"/>
  <c r="U641" i="4"/>
  <c r="J642" i="4"/>
  <c r="K642" i="4"/>
  <c r="L642" i="4"/>
  <c r="N642" i="4"/>
  <c r="P642" i="4"/>
  <c r="Q642" i="4"/>
  <c r="R642" i="4" s="1"/>
  <c r="U642" i="4"/>
  <c r="J643" i="4"/>
  <c r="K643" i="4"/>
  <c r="L643" i="4"/>
  <c r="N643" i="4"/>
  <c r="P643" i="4"/>
  <c r="Q643" i="4"/>
  <c r="R643" i="4" s="1"/>
  <c r="U643" i="4"/>
  <c r="J644" i="4"/>
  <c r="K644" i="4"/>
  <c r="L644" i="4"/>
  <c r="N644" i="4"/>
  <c r="P644" i="4"/>
  <c r="Q644" i="4"/>
  <c r="R644" i="4" s="1"/>
  <c r="U644" i="4"/>
  <c r="J645" i="4"/>
  <c r="K645" i="4"/>
  <c r="L645" i="4"/>
  <c r="N645" i="4"/>
  <c r="P645" i="4"/>
  <c r="Q645" i="4"/>
  <c r="R645" i="4" s="1"/>
  <c r="U645" i="4"/>
  <c r="J646" i="4"/>
  <c r="K646" i="4"/>
  <c r="L646" i="4"/>
  <c r="N646" i="4"/>
  <c r="P646" i="4"/>
  <c r="Q646" i="4"/>
  <c r="R646" i="4" s="1"/>
  <c r="U646" i="4"/>
  <c r="J647" i="4"/>
  <c r="K647" i="4"/>
  <c r="L647" i="4"/>
  <c r="N647" i="4"/>
  <c r="P647" i="4"/>
  <c r="Q647" i="4"/>
  <c r="R647" i="4" s="1"/>
  <c r="U647" i="4"/>
  <c r="J648" i="4"/>
  <c r="K648" i="4"/>
  <c r="L648" i="4"/>
  <c r="N648" i="4"/>
  <c r="P648" i="4"/>
  <c r="Q648" i="4"/>
  <c r="R648" i="4" s="1"/>
  <c r="U648" i="4"/>
  <c r="J649" i="4"/>
  <c r="K649" i="4"/>
  <c r="L649" i="4"/>
  <c r="N649" i="4"/>
  <c r="P649" i="4"/>
  <c r="Q649" i="4"/>
  <c r="R649" i="4" s="1"/>
  <c r="U649" i="4"/>
  <c r="J650" i="4"/>
  <c r="K650" i="4"/>
  <c r="L650" i="4"/>
  <c r="N650" i="4"/>
  <c r="P650" i="4"/>
  <c r="Q650" i="4"/>
  <c r="R650" i="4" s="1"/>
  <c r="U650" i="4"/>
  <c r="J651" i="4"/>
  <c r="K651" i="4"/>
  <c r="L651" i="4"/>
  <c r="N651" i="4"/>
  <c r="P651" i="4"/>
  <c r="Q651" i="4"/>
  <c r="R651" i="4" s="1"/>
  <c r="U651" i="4"/>
  <c r="J652" i="4"/>
  <c r="K652" i="4"/>
  <c r="L652" i="4"/>
  <c r="N652" i="4"/>
  <c r="P652" i="4"/>
  <c r="Q652" i="4"/>
  <c r="R652" i="4" s="1"/>
  <c r="U652" i="4"/>
  <c r="J653" i="4"/>
  <c r="K653" i="4"/>
  <c r="L653" i="4"/>
  <c r="N653" i="4"/>
  <c r="P653" i="4"/>
  <c r="Q653" i="4"/>
  <c r="R653" i="4" s="1"/>
  <c r="U653" i="4"/>
  <c r="J654" i="4"/>
  <c r="K654" i="4"/>
  <c r="L654" i="4"/>
  <c r="N654" i="4"/>
  <c r="P654" i="4"/>
  <c r="Q654" i="4"/>
  <c r="R654" i="4" s="1"/>
  <c r="U654" i="4"/>
  <c r="J655" i="4"/>
  <c r="K655" i="4"/>
  <c r="L655" i="4"/>
  <c r="N655" i="4"/>
  <c r="P655" i="4"/>
  <c r="Q655" i="4"/>
  <c r="R655" i="4" s="1"/>
  <c r="U655" i="4"/>
  <c r="J656" i="4"/>
  <c r="K656" i="4"/>
  <c r="L656" i="4"/>
  <c r="N656" i="4"/>
  <c r="P656" i="4"/>
  <c r="Q656" i="4"/>
  <c r="R656" i="4" s="1"/>
  <c r="U656" i="4"/>
  <c r="J657" i="4"/>
  <c r="K657" i="4"/>
  <c r="L657" i="4"/>
  <c r="N657" i="4"/>
  <c r="P657" i="4"/>
  <c r="Q657" i="4"/>
  <c r="R657" i="4" s="1"/>
  <c r="U657" i="4"/>
  <c r="J658" i="4"/>
  <c r="K658" i="4"/>
  <c r="L658" i="4"/>
  <c r="N658" i="4"/>
  <c r="P658" i="4"/>
  <c r="Q658" i="4"/>
  <c r="R658" i="4" s="1"/>
  <c r="U658" i="4"/>
  <c r="J659" i="4"/>
  <c r="K659" i="4"/>
  <c r="L659" i="4"/>
  <c r="N659" i="4"/>
  <c r="P659" i="4"/>
  <c r="Q659" i="4"/>
  <c r="R659" i="4" s="1"/>
  <c r="U659" i="4"/>
  <c r="J660" i="4"/>
  <c r="K660" i="4"/>
  <c r="L660" i="4"/>
  <c r="N660" i="4"/>
  <c r="P660" i="4"/>
  <c r="Q660" i="4"/>
  <c r="R660" i="4" s="1"/>
  <c r="U660" i="4"/>
  <c r="J661" i="4"/>
  <c r="K661" i="4"/>
  <c r="L661" i="4"/>
  <c r="N661" i="4"/>
  <c r="P661" i="4"/>
  <c r="Q661" i="4"/>
  <c r="R661" i="4" s="1"/>
  <c r="U661" i="4"/>
  <c r="J662" i="4"/>
  <c r="K662" i="4"/>
  <c r="L662" i="4"/>
  <c r="N662" i="4"/>
  <c r="P662" i="4"/>
  <c r="Q662" i="4"/>
  <c r="R662" i="4" s="1"/>
  <c r="U662" i="4"/>
  <c r="J663" i="4"/>
  <c r="K663" i="4"/>
  <c r="L663" i="4"/>
  <c r="N663" i="4"/>
  <c r="P663" i="4"/>
  <c r="Q663" i="4"/>
  <c r="R663" i="4" s="1"/>
  <c r="U663" i="4"/>
  <c r="J664" i="4"/>
  <c r="K664" i="4"/>
  <c r="L664" i="4"/>
  <c r="N664" i="4"/>
  <c r="P664" i="4"/>
  <c r="Q664" i="4"/>
  <c r="R664" i="4" s="1"/>
  <c r="U664" i="4"/>
  <c r="J665" i="4"/>
  <c r="K665" i="4"/>
  <c r="L665" i="4"/>
  <c r="N665" i="4"/>
  <c r="P665" i="4"/>
  <c r="Q665" i="4"/>
  <c r="R665" i="4" s="1"/>
  <c r="U665" i="4"/>
  <c r="J666" i="4"/>
  <c r="K666" i="4"/>
  <c r="L666" i="4"/>
  <c r="N666" i="4"/>
  <c r="P666" i="4"/>
  <c r="Q666" i="4"/>
  <c r="R666" i="4" s="1"/>
  <c r="U666" i="4"/>
  <c r="J667" i="4"/>
  <c r="K667" i="4"/>
  <c r="L667" i="4"/>
  <c r="N667" i="4"/>
  <c r="P667" i="4"/>
  <c r="Q667" i="4"/>
  <c r="R667" i="4" s="1"/>
  <c r="U667" i="4"/>
  <c r="J668" i="4"/>
  <c r="K668" i="4"/>
  <c r="L668" i="4"/>
  <c r="N668" i="4"/>
  <c r="P668" i="4"/>
  <c r="Q668" i="4"/>
  <c r="R668" i="4" s="1"/>
  <c r="U668" i="4"/>
  <c r="J669" i="4"/>
  <c r="K669" i="4"/>
  <c r="L669" i="4"/>
  <c r="N669" i="4"/>
  <c r="P669" i="4"/>
  <c r="Q669" i="4"/>
  <c r="R669" i="4" s="1"/>
  <c r="U669" i="4"/>
  <c r="J670" i="4"/>
  <c r="K670" i="4"/>
  <c r="L670" i="4"/>
  <c r="N670" i="4"/>
  <c r="P670" i="4"/>
  <c r="Q670" i="4"/>
  <c r="R670" i="4" s="1"/>
  <c r="U670" i="4"/>
  <c r="J671" i="4"/>
  <c r="K671" i="4"/>
  <c r="L671" i="4"/>
  <c r="N671" i="4"/>
  <c r="P671" i="4"/>
  <c r="Q671" i="4"/>
  <c r="R671" i="4" s="1"/>
  <c r="U671" i="4"/>
  <c r="J672" i="4"/>
  <c r="K672" i="4"/>
  <c r="L672" i="4"/>
  <c r="N672" i="4"/>
  <c r="P672" i="4"/>
  <c r="Q672" i="4"/>
  <c r="R672" i="4" s="1"/>
  <c r="U672" i="4"/>
  <c r="J673" i="4"/>
  <c r="K673" i="4"/>
  <c r="L673" i="4"/>
  <c r="N673" i="4"/>
  <c r="P673" i="4"/>
  <c r="Q673" i="4"/>
  <c r="R673" i="4" s="1"/>
  <c r="U673" i="4"/>
  <c r="J674" i="4"/>
  <c r="K674" i="4"/>
  <c r="L674" i="4"/>
  <c r="N674" i="4"/>
  <c r="P674" i="4"/>
  <c r="Q674" i="4"/>
  <c r="R674" i="4" s="1"/>
  <c r="U674" i="4"/>
  <c r="J675" i="4"/>
  <c r="K675" i="4"/>
  <c r="L675" i="4"/>
  <c r="N675" i="4"/>
  <c r="P675" i="4"/>
  <c r="Q675" i="4"/>
  <c r="R675" i="4" s="1"/>
  <c r="U675" i="4"/>
  <c r="J676" i="4"/>
  <c r="K676" i="4"/>
  <c r="L676" i="4"/>
  <c r="N676" i="4"/>
  <c r="P676" i="4"/>
  <c r="Q676" i="4"/>
  <c r="R676" i="4" s="1"/>
  <c r="U676" i="4"/>
  <c r="J677" i="4"/>
  <c r="K677" i="4"/>
  <c r="L677" i="4"/>
  <c r="N677" i="4"/>
  <c r="P677" i="4"/>
  <c r="Q677" i="4"/>
  <c r="R677" i="4" s="1"/>
  <c r="U677" i="4"/>
  <c r="J678" i="4"/>
  <c r="K678" i="4"/>
  <c r="L678" i="4"/>
  <c r="N678" i="4"/>
  <c r="P678" i="4"/>
  <c r="Q678" i="4"/>
  <c r="R678" i="4" s="1"/>
  <c r="U678" i="4"/>
  <c r="J679" i="4"/>
  <c r="K679" i="4"/>
  <c r="L679" i="4"/>
  <c r="N679" i="4"/>
  <c r="P679" i="4"/>
  <c r="Q679" i="4"/>
  <c r="R679" i="4" s="1"/>
  <c r="U679" i="4"/>
  <c r="J680" i="4"/>
  <c r="K680" i="4"/>
  <c r="L680" i="4"/>
  <c r="N680" i="4"/>
  <c r="P680" i="4"/>
  <c r="Q680" i="4"/>
  <c r="R680" i="4" s="1"/>
  <c r="U680" i="4"/>
  <c r="J681" i="4"/>
  <c r="K681" i="4"/>
  <c r="L681" i="4"/>
  <c r="N681" i="4"/>
  <c r="P681" i="4"/>
  <c r="Q681" i="4"/>
  <c r="R681" i="4" s="1"/>
  <c r="U681" i="4"/>
  <c r="J682" i="4"/>
  <c r="K682" i="4"/>
  <c r="L682" i="4"/>
  <c r="N682" i="4"/>
  <c r="P682" i="4"/>
  <c r="Q682" i="4"/>
  <c r="R682" i="4" s="1"/>
  <c r="U682" i="4"/>
  <c r="J683" i="4"/>
  <c r="K683" i="4"/>
  <c r="L683" i="4"/>
  <c r="N683" i="4"/>
  <c r="P683" i="4"/>
  <c r="Q683" i="4"/>
  <c r="R683" i="4" s="1"/>
  <c r="U683" i="4"/>
  <c r="J684" i="4"/>
  <c r="K684" i="4"/>
  <c r="L684" i="4"/>
  <c r="N684" i="4"/>
  <c r="P684" i="4"/>
  <c r="Q684" i="4"/>
  <c r="R684" i="4" s="1"/>
  <c r="U684" i="4"/>
  <c r="J685" i="4"/>
  <c r="K685" i="4"/>
  <c r="L685" i="4"/>
  <c r="N685" i="4"/>
  <c r="P685" i="4"/>
  <c r="Q685" i="4"/>
  <c r="R685" i="4" s="1"/>
  <c r="U685" i="4"/>
  <c r="J686" i="4"/>
  <c r="K686" i="4"/>
  <c r="L686" i="4"/>
  <c r="N686" i="4"/>
  <c r="P686" i="4"/>
  <c r="Q686" i="4"/>
  <c r="R686" i="4" s="1"/>
  <c r="U686" i="4"/>
  <c r="J687" i="4"/>
  <c r="K687" i="4"/>
  <c r="L687" i="4"/>
  <c r="N687" i="4"/>
  <c r="P687" i="4"/>
  <c r="Q687" i="4"/>
  <c r="R687" i="4" s="1"/>
  <c r="U687" i="4"/>
  <c r="J688" i="4"/>
  <c r="K688" i="4"/>
  <c r="L688" i="4"/>
  <c r="N688" i="4"/>
  <c r="P688" i="4"/>
  <c r="Q688" i="4"/>
  <c r="R688" i="4" s="1"/>
  <c r="U688" i="4"/>
  <c r="J689" i="4"/>
  <c r="K689" i="4"/>
  <c r="L689" i="4"/>
  <c r="N689" i="4"/>
  <c r="P689" i="4"/>
  <c r="Q689" i="4"/>
  <c r="R689" i="4" s="1"/>
  <c r="U689" i="4"/>
  <c r="J690" i="4"/>
  <c r="K690" i="4"/>
  <c r="L690" i="4"/>
  <c r="N690" i="4"/>
  <c r="P690" i="4"/>
  <c r="Q690" i="4"/>
  <c r="R690" i="4" s="1"/>
  <c r="U690" i="4"/>
  <c r="J691" i="4"/>
  <c r="K691" i="4"/>
  <c r="L691" i="4"/>
  <c r="N691" i="4"/>
  <c r="P691" i="4"/>
  <c r="Q691" i="4"/>
  <c r="R691" i="4" s="1"/>
  <c r="U691" i="4"/>
  <c r="J692" i="4"/>
  <c r="K692" i="4"/>
  <c r="L692" i="4"/>
  <c r="N692" i="4"/>
  <c r="P692" i="4"/>
  <c r="Q692" i="4"/>
  <c r="R692" i="4" s="1"/>
  <c r="U692" i="4"/>
  <c r="J693" i="4"/>
  <c r="K693" i="4"/>
  <c r="L693" i="4"/>
  <c r="N693" i="4"/>
  <c r="P693" i="4"/>
  <c r="Q693" i="4"/>
  <c r="R693" i="4" s="1"/>
  <c r="U693" i="4"/>
  <c r="J694" i="4"/>
  <c r="K694" i="4"/>
  <c r="L694" i="4"/>
  <c r="N694" i="4"/>
  <c r="P694" i="4"/>
  <c r="Q694" i="4"/>
  <c r="R694" i="4" s="1"/>
  <c r="U694" i="4"/>
  <c r="J695" i="4"/>
  <c r="K695" i="4"/>
  <c r="L695" i="4"/>
  <c r="N695" i="4"/>
  <c r="P695" i="4"/>
  <c r="Q695" i="4"/>
  <c r="R695" i="4" s="1"/>
  <c r="U695" i="4"/>
  <c r="J696" i="4"/>
  <c r="K696" i="4"/>
  <c r="L696" i="4"/>
  <c r="N696" i="4"/>
  <c r="P696" i="4"/>
  <c r="Q696" i="4"/>
  <c r="R696" i="4" s="1"/>
  <c r="U696" i="4"/>
  <c r="J697" i="4"/>
  <c r="K697" i="4"/>
  <c r="L697" i="4"/>
  <c r="N697" i="4"/>
  <c r="P697" i="4"/>
  <c r="Q697" i="4"/>
  <c r="R697" i="4" s="1"/>
  <c r="U697" i="4"/>
  <c r="J698" i="4"/>
  <c r="K698" i="4"/>
  <c r="L698" i="4"/>
  <c r="N698" i="4"/>
  <c r="P698" i="4"/>
  <c r="Q698" i="4"/>
  <c r="R698" i="4" s="1"/>
  <c r="U698" i="4"/>
  <c r="J699" i="4"/>
  <c r="K699" i="4"/>
  <c r="L699" i="4"/>
  <c r="N699" i="4"/>
  <c r="P699" i="4"/>
  <c r="Q699" i="4"/>
  <c r="R699" i="4" s="1"/>
  <c r="U699" i="4"/>
  <c r="J700" i="4"/>
  <c r="K700" i="4"/>
  <c r="L700" i="4"/>
  <c r="N700" i="4"/>
  <c r="P700" i="4"/>
  <c r="Q700" i="4"/>
  <c r="R700" i="4" s="1"/>
  <c r="U700" i="4"/>
  <c r="J701" i="4"/>
  <c r="K701" i="4"/>
  <c r="L701" i="4"/>
  <c r="N701" i="4"/>
  <c r="P701" i="4"/>
  <c r="Q701" i="4"/>
  <c r="R701" i="4" s="1"/>
  <c r="U701" i="4"/>
  <c r="J702" i="4"/>
  <c r="K702" i="4"/>
  <c r="L702" i="4"/>
  <c r="N702" i="4"/>
  <c r="P702" i="4"/>
  <c r="Q702" i="4"/>
  <c r="R702" i="4" s="1"/>
  <c r="U702" i="4"/>
  <c r="J703" i="4"/>
  <c r="K703" i="4"/>
  <c r="L703" i="4"/>
  <c r="N703" i="4"/>
  <c r="P703" i="4"/>
  <c r="Q703" i="4"/>
  <c r="R703" i="4" s="1"/>
  <c r="U703" i="4"/>
  <c r="J704" i="4"/>
  <c r="K704" i="4"/>
  <c r="L704" i="4"/>
  <c r="N704" i="4"/>
  <c r="P704" i="4"/>
  <c r="Q704" i="4"/>
  <c r="R704" i="4" s="1"/>
  <c r="U704" i="4"/>
  <c r="J705" i="4"/>
  <c r="K705" i="4"/>
  <c r="L705" i="4"/>
  <c r="N705" i="4"/>
  <c r="P705" i="4"/>
  <c r="Q705" i="4"/>
  <c r="R705" i="4" s="1"/>
  <c r="U705" i="4"/>
  <c r="J706" i="4"/>
  <c r="K706" i="4"/>
  <c r="L706" i="4"/>
  <c r="N706" i="4"/>
  <c r="P706" i="4"/>
  <c r="Q706" i="4"/>
  <c r="R706" i="4" s="1"/>
  <c r="U706" i="4"/>
  <c r="J707" i="4"/>
  <c r="K707" i="4"/>
  <c r="L707" i="4"/>
  <c r="N707" i="4"/>
  <c r="P707" i="4"/>
  <c r="Q707" i="4"/>
  <c r="R707" i="4" s="1"/>
  <c r="U707" i="4"/>
  <c r="J708" i="4"/>
  <c r="K708" i="4"/>
  <c r="L708" i="4"/>
  <c r="N708" i="4"/>
  <c r="P708" i="4"/>
  <c r="Q708" i="4"/>
  <c r="R708" i="4" s="1"/>
  <c r="U708" i="4"/>
  <c r="J709" i="4"/>
  <c r="K709" i="4"/>
  <c r="L709" i="4"/>
  <c r="N709" i="4"/>
  <c r="P709" i="4"/>
  <c r="Q709" i="4"/>
  <c r="R709" i="4" s="1"/>
  <c r="U709" i="4"/>
  <c r="J710" i="4"/>
  <c r="K710" i="4"/>
  <c r="L710" i="4"/>
  <c r="N710" i="4"/>
  <c r="P710" i="4"/>
  <c r="Q710" i="4"/>
  <c r="R710" i="4" s="1"/>
  <c r="U710" i="4"/>
  <c r="J711" i="4"/>
  <c r="K711" i="4"/>
  <c r="L711" i="4"/>
  <c r="N711" i="4"/>
  <c r="P711" i="4"/>
  <c r="Q711" i="4"/>
  <c r="R711" i="4" s="1"/>
  <c r="U711" i="4"/>
  <c r="J712" i="4"/>
  <c r="K712" i="4"/>
  <c r="L712" i="4"/>
  <c r="N712" i="4"/>
  <c r="P712" i="4"/>
  <c r="Q712" i="4"/>
  <c r="R712" i="4" s="1"/>
  <c r="U712" i="4"/>
  <c r="J713" i="4"/>
  <c r="K713" i="4"/>
  <c r="L713" i="4"/>
  <c r="N713" i="4"/>
  <c r="P713" i="4"/>
  <c r="Q713" i="4"/>
  <c r="R713" i="4" s="1"/>
  <c r="U713" i="4"/>
  <c r="J714" i="4"/>
  <c r="K714" i="4"/>
  <c r="L714" i="4"/>
  <c r="N714" i="4"/>
  <c r="P714" i="4"/>
  <c r="Q714" i="4"/>
  <c r="R714" i="4" s="1"/>
  <c r="U714" i="4"/>
  <c r="J715" i="4"/>
  <c r="K715" i="4"/>
  <c r="L715" i="4"/>
  <c r="N715" i="4"/>
  <c r="P715" i="4"/>
  <c r="Q715" i="4"/>
  <c r="R715" i="4" s="1"/>
  <c r="U715" i="4"/>
  <c r="J716" i="4"/>
  <c r="K716" i="4"/>
  <c r="L716" i="4"/>
  <c r="N716" i="4"/>
  <c r="P716" i="4"/>
  <c r="Q716" i="4"/>
  <c r="R716" i="4" s="1"/>
  <c r="U716" i="4"/>
  <c r="J717" i="4"/>
  <c r="K717" i="4"/>
  <c r="L717" i="4"/>
  <c r="N717" i="4"/>
  <c r="P717" i="4"/>
  <c r="Q717" i="4"/>
  <c r="R717" i="4" s="1"/>
  <c r="U717" i="4"/>
  <c r="J718" i="4"/>
  <c r="K718" i="4"/>
  <c r="L718" i="4"/>
  <c r="N718" i="4"/>
  <c r="P718" i="4"/>
  <c r="Q718" i="4"/>
  <c r="R718" i="4" s="1"/>
  <c r="U718" i="4"/>
  <c r="J719" i="4"/>
  <c r="K719" i="4"/>
  <c r="L719" i="4"/>
  <c r="N719" i="4"/>
  <c r="P719" i="4"/>
  <c r="Q719" i="4"/>
  <c r="R719" i="4" s="1"/>
  <c r="U719" i="4"/>
  <c r="J720" i="4"/>
  <c r="K720" i="4"/>
  <c r="L720" i="4"/>
  <c r="N720" i="4"/>
  <c r="P720" i="4"/>
  <c r="Q720" i="4"/>
  <c r="R720" i="4" s="1"/>
  <c r="U720" i="4"/>
  <c r="J721" i="4"/>
  <c r="K721" i="4"/>
  <c r="L721" i="4"/>
  <c r="N721" i="4"/>
  <c r="P721" i="4"/>
  <c r="Q721" i="4"/>
  <c r="R721" i="4" s="1"/>
  <c r="U721" i="4"/>
  <c r="J722" i="4"/>
  <c r="K722" i="4"/>
  <c r="L722" i="4"/>
  <c r="N722" i="4"/>
  <c r="P722" i="4"/>
  <c r="Q722" i="4"/>
  <c r="R722" i="4" s="1"/>
  <c r="U722" i="4"/>
  <c r="J723" i="4"/>
  <c r="K723" i="4"/>
  <c r="L723" i="4"/>
  <c r="N723" i="4"/>
  <c r="P723" i="4"/>
  <c r="Q723" i="4"/>
  <c r="R723" i="4" s="1"/>
  <c r="U723" i="4"/>
  <c r="J724" i="4"/>
  <c r="K724" i="4"/>
  <c r="L724" i="4"/>
  <c r="N724" i="4"/>
  <c r="P724" i="4"/>
  <c r="Q724" i="4"/>
  <c r="R724" i="4" s="1"/>
  <c r="U724" i="4"/>
  <c r="J725" i="4"/>
  <c r="K725" i="4"/>
  <c r="L725" i="4"/>
  <c r="N725" i="4"/>
  <c r="P725" i="4"/>
  <c r="Q725" i="4"/>
  <c r="R725" i="4" s="1"/>
  <c r="U725" i="4"/>
  <c r="J726" i="4"/>
  <c r="K726" i="4"/>
  <c r="L726" i="4"/>
  <c r="N726" i="4"/>
  <c r="P726" i="4"/>
  <c r="Q726" i="4"/>
  <c r="R726" i="4" s="1"/>
  <c r="U726" i="4"/>
  <c r="J727" i="4"/>
  <c r="K727" i="4"/>
  <c r="L727" i="4"/>
  <c r="N727" i="4"/>
  <c r="P727" i="4"/>
  <c r="Q727" i="4"/>
  <c r="R727" i="4" s="1"/>
  <c r="U727" i="4"/>
  <c r="J728" i="4"/>
  <c r="K728" i="4"/>
  <c r="L728" i="4"/>
  <c r="N728" i="4"/>
  <c r="P728" i="4"/>
  <c r="Q728" i="4"/>
  <c r="R728" i="4" s="1"/>
  <c r="U728" i="4"/>
  <c r="J729" i="4"/>
  <c r="K729" i="4"/>
  <c r="L729" i="4"/>
  <c r="N729" i="4"/>
  <c r="P729" i="4"/>
  <c r="Q729" i="4"/>
  <c r="R729" i="4" s="1"/>
  <c r="U729" i="4"/>
  <c r="J730" i="4"/>
  <c r="K730" i="4"/>
  <c r="L730" i="4"/>
  <c r="N730" i="4"/>
  <c r="P730" i="4"/>
  <c r="Q730" i="4"/>
  <c r="R730" i="4" s="1"/>
  <c r="U730" i="4"/>
  <c r="J731" i="4"/>
  <c r="K731" i="4"/>
  <c r="L731" i="4"/>
  <c r="N731" i="4"/>
  <c r="P731" i="4"/>
  <c r="Q731" i="4"/>
  <c r="R731" i="4" s="1"/>
  <c r="U731" i="4"/>
  <c r="J732" i="4"/>
  <c r="K732" i="4"/>
  <c r="L732" i="4"/>
  <c r="N732" i="4"/>
  <c r="P732" i="4"/>
  <c r="Q732" i="4"/>
  <c r="R732" i="4" s="1"/>
  <c r="U732" i="4"/>
  <c r="J733" i="4"/>
  <c r="K733" i="4"/>
  <c r="L733" i="4"/>
  <c r="N733" i="4"/>
  <c r="P733" i="4"/>
  <c r="Q733" i="4"/>
  <c r="R733" i="4" s="1"/>
  <c r="U733" i="4"/>
  <c r="J734" i="4"/>
  <c r="K734" i="4"/>
  <c r="L734" i="4"/>
  <c r="N734" i="4"/>
  <c r="P734" i="4"/>
  <c r="Q734" i="4"/>
  <c r="R734" i="4" s="1"/>
  <c r="U734" i="4"/>
  <c r="J735" i="4"/>
  <c r="K735" i="4"/>
  <c r="L735" i="4"/>
  <c r="N735" i="4"/>
  <c r="P735" i="4"/>
  <c r="Q735" i="4"/>
  <c r="R735" i="4" s="1"/>
  <c r="U735" i="4"/>
  <c r="J736" i="4"/>
  <c r="K736" i="4"/>
  <c r="L736" i="4"/>
  <c r="N736" i="4"/>
  <c r="P736" i="4"/>
  <c r="Q736" i="4"/>
  <c r="R736" i="4" s="1"/>
  <c r="U736" i="4"/>
  <c r="J737" i="4"/>
  <c r="K737" i="4"/>
  <c r="L737" i="4"/>
  <c r="N737" i="4"/>
  <c r="P737" i="4"/>
  <c r="Q737" i="4"/>
  <c r="R737" i="4" s="1"/>
  <c r="U737" i="4"/>
  <c r="J738" i="4"/>
  <c r="K738" i="4"/>
  <c r="L738" i="4"/>
  <c r="N738" i="4"/>
  <c r="P738" i="4"/>
  <c r="Q738" i="4"/>
  <c r="R738" i="4" s="1"/>
  <c r="U738" i="4"/>
  <c r="J739" i="4"/>
  <c r="K739" i="4"/>
  <c r="L739" i="4"/>
  <c r="N739" i="4"/>
  <c r="P739" i="4"/>
  <c r="Q739" i="4"/>
  <c r="R739" i="4" s="1"/>
  <c r="U739" i="4"/>
  <c r="J740" i="4"/>
  <c r="K740" i="4"/>
  <c r="L740" i="4"/>
  <c r="N740" i="4"/>
  <c r="P740" i="4"/>
  <c r="Q740" i="4"/>
  <c r="R740" i="4" s="1"/>
  <c r="U740" i="4"/>
  <c r="J741" i="4"/>
  <c r="K741" i="4"/>
  <c r="L741" i="4"/>
  <c r="N741" i="4"/>
  <c r="P741" i="4"/>
  <c r="Q741" i="4"/>
  <c r="R741" i="4" s="1"/>
  <c r="U741" i="4"/>
  <c r="J742" i="4"/>
  <c r="K742" i="4"/>
  <c r="L742" i="4"/>
  <c r="N742" i="4"/>
  <c r="P742" i="4"/>
  <c r="Q742" i="4"/>
  <c r="R742" i="4" s="1"/>
  <c r="U742" i="4"/>
  <c r="J743" i="4"/>
  <c r="K743" i="4"/>
  <c r="L743" i="4"/>
  <c r="N743" i="4"/>
  <c r="P743" i="4"/>
  <c r="Q743" i="4"/>
  <c r="R743" i="4" s="1"/>
  <c r="U743" i="4"/>
  <c r="J744" i="4"/>
  <c r="K744" i="4"/>
  <c r="L744" i="4"/>
  <c r="N744" i="4"/>
  <c r="P744" i="4"/>
  <c r="Q744" i="4"/>
  <c r="R744" i="4" s="1"/>
  <c r="U744" i="4"/>
  <c r="J745" i="4"/>
  <c r="K745" i="4"/>
  <c r="L745" i="4"/>
  <c r="N745" i="4"/>
  <c r="P745" i="4"/>
  <c r="Q745" i="4"/>
  <c r="R745" i="4" s="1"/>
  <c r="U745" i="4"/>
  <c r="J746" i="4"/>
  <c r="K746" i="4"/>
  <c r="L746" i="4"/>
  <c r="N746" i="4"/>
  <c r="P746" i="4"/>
  <c r="Q746" i="4"/>
  <c r="R746" i="4" s="1"/>
  <c r="U746" i="4"/>
  <c r="J747" i="4"/>
  <c r="K747" i="4"/>
  <c r="L747" i="4"/>
  <c r="N747" i="4"/>
  <c r="P747" i="4"/>
  <c r="Q747" i="4"/>
  <c r="R747" i="4" s="1"/>
  <c r="U747" i="4"/>
  <c r="J748" i="4"/>
  <c r="K748" i="4"/>
  <c r="L748" i="4"/>
  <c r="N748" i="4"/>
  <c r="P748" i="4"/>
  <c r="Q748" i="4"/>
  <c r="R748" i="4" s="1"/>
  <c r="U748" i="4"/>
  <c r="J749" i="4"/>
  <c r="K749" i="4"/>
  <c r="L749" i="4"/>
  <c r="N749" i="4"/>
  <c r="P749" i="4"/>
  <c r="Q749" i="4"/>
  <c r="R749" i="4" s="1"/>
  <c r="U749" i="4"/>
  <c r="J750" i="4"/>
  <c r="K750" i="4"/>
  <c r="L750" i="4"/>
  <c r="N750" i="4"/>
  <c r="P750" i="4"/>
  <c r="Q750" i="4"/>
  <c r="R750" i="4" s="1"/>
  <c r="U750" i="4"/>
  <c r="J751" i="4"/>
  <c r="K751" i="4"/>
  <c r="L751" i="4"/>
  <c r="N751" i="4"/>
  <c r="P751" i="4"/>
  <c r="Q751" i="4"/>
  <c r="R751" i="4" s="1"/>
  <c r="U751" i="4"/>
  <c r="J752" i="4"/>
  <c r="K752" i="4"/>
  <c r="L752" i="4"/>
  <c r="N752" i="4"/>
  <c r="P752" i="4"/>
  <c r="Q752" i="4"/>
  <c r="R752" i="4" s="1"/>
  <c r="U752" i="4"/>
  <c r="J503" i="4"/>
  <c r="K503" i="4"/>
  <c r="L503" i="4"/>
  <c r="N503" i="4"/>
  <c r="P503" i="4"/>
  <c r="Q503" i="4"/>
  <c r="R503" i="4" s="1"/>
  <c r="U503" i="4"/>
  <c r="J504" i="4"/>
  <c r="K504" i="4"/>
  <c r="L504" i="4"/>
  <c r="N504" i="4"/>
  <c r="P504" i="4"/>
  <c r="Q504" i="4"/>
  <c r="R504" i="4" s="1"/>
  <c r="U504" i="4"/>
  <c r="J505" i="4"/>
  <c r="K505" i="4"/>
  <c r="L505" i="4"/>
  <c r="N505" i="4"/>
  <c r="P505" i="4"/>
  <c r="Q505" i="4"/>
  <c r="R505" i="4" s="1"/>
  <c r="U505" i="4"/>
  <c r="J506" i="4"/>
  <c r="K506" i="4"/>
  <c r="L506" i="4"/>
  <c r="N506" i="4"/>
  <c r="P506" i="4"/>
  <c r="Q506" i="4"/>
  <c r="R506" i="4" s="1"/>
  <c r="U506" i="4"/>
  <c r="J507" i="4"/>
  <c r="K507" i="4"/>
  <c r="L507" i="4"/>
  <c r="N507" i="4"/>
  <c r="P507" i="4"/>
  <c r="Q507" i="4"/>
  <c r="R507" i="4" s="1"/>
  <c r="U507" i="4"/>
  <c r="J508" i="4"/>
  <c r="K508" i="4"/>
  <c r="L508" i="4"/>
  <c r="N508" i="4"/>
  <c r="P508" i="4"/>
  <c r="Q508" i="4"/>
  <c r="R508" i="4" s="1"/>
  <c r="U508" i="4"/>
  <c r="J509" i="4"/>
  <c r="K509" i="4"/>
  <c r="L509" i="4"/>
  <c r="N509" i="4"/>
  <c r="P509" i="4"/>
  <c r="Q509" i="4"/>
  <c r="R509" i="4" s="1"/>
  <c r="U509" i="4"/>
  <c r="J510" i="4"/>
  <c r="K510" i="4"/>
  <c r="L510" i="4"/>
  <c r="N510" i="4"/>
  <c r="P510" i="4"/>
  <c r="Q510" i="4"/>
  <c r="R510" i="4" s="1"/>
  <c r="U510" i="4"/>
  <c r="J511" i="4"/>
  <c r="K511" i="4"/>
  <c r="L511" i="4"/>
  <c r="N511" i="4"/>
  <c r="P511" i="4"/>
  <c r="Q511" i="4"/>
  <c r="R511" i="4" s="1"/>
  <c r="U511" i="4"/>
  <c r="J512" i="4"/>
  <c r="K512" i="4"/>
  <c r="L512" i="4"/>
  <c r="N512" i="4"/>
  <c r="P512" i="4"/>
  <c r="Q512" i="4"/>
  <c r="R512" i="4" s="1"/>
  <c r="U512" i="4"/>
  <c r="J513" i="4"/>
  <c r="K513" i="4"/>
  <c r="L513" i="4"/>
  <c r="N513" i="4"/>
  <c r="P513" i="4"/>
  <c r="Q513" i="4"/>
  <c r="R513" i="4" s="1"/>
  <c r="U513" i="4"/>
  <c r="J514" i="4"/>
  <c r="K514" i="4"/>
  <c r="L514" i="4"/>
  <c r="N514" i="4"/>
  <c r="P514" i="4"/>
  <c r="Q514" i="4"/>
  <c r="R514" i="4" s="1"/>
  <c r="U514" i="4"/>
  <c r="J515" i="4"/>
  <c r="K515" i="4"/>
  <c r="L515" i="4"/>
  <c r="N515" i="4"/>
  <c r="P515" i="4"/>
  <c r="Q515" i="4"/>
  <c r="R515" i="4" s="1"/>
  <c r="U515" i="4"/>
  <c r="J516" i="4"/>
  <c r="K516" i="4"/>
  <c r="L516" i="4"/>
  <c r="N516" i="4"/>
  <c r="P516" i="4"/>
  <c r="Q516" i="4"/>
  <c r="R516" i="4" s="1"/>
  <c r="U516" i="4"/>
  <c r="J517" i="4"/>
  <c r="K517" i="4"/>
  <c r="L517" i="4"/>
  <c r="N517" i="4"/>
  <c r="P517" i="4"/>
  <c r="Q517" i="4"/>
  <c r="R517" i="4" s="1"/>
  <c r="U517" i="4"/>
  <c r="J518" i="4"/>
  <c r="K518" i="4"/>
  <c r="L518" i="4"/>
  <c r="N518" i="4"/>
  <c r="P518" i="4"/>
  <c r="Q518" i="4"/>
  <c r="R518" i="4" s="1"/>
  <c r="U518" i="4"/>
  <c r="J519" i="4"/>
  <c r="K519" i="4"/>
  <c r="L519" i="4"/>
  <c r="N519" i="4"/>
  <c r="P519" i="4"/>
  <c r="Q519" i="4"/>
  <c r="R519" i="4" s="1"/>
  <c r="U519" i="4"/>
  <c r="J520" i="4"/>
  <c r="K520" i="4"/>
  <c r="L520" i="4"/>
  <c r="N520" i="4"/>
  <c r="P520" i="4"/>
  <c r="Q520" i="4"/>
  <c r="R520" i="4" s="1"/>
  <c r="U520" i="4"/>
  <c r="J521" i="4"/>
  <c r="K521" i="4"/>
  <c r="L521" i="4"/>
  <c r="N521" i="4"/>
  <c r="P521" i="4"/>
  <c r="Q521" i="4"/>
  <c r="R521" i="4" s="1"/>
  <c r="U521" i="4"/>
  <c r="J522" i="4"/>
  <c r="K522" i="4"/>
  <c r="L522" i="4"/>
  <c r="N522" i="4"/>
  <c r="P522" i="4"/>
  <c r="Q522" i="4"/>
  <c r="R522" i="4" s="1"/>
  <c r="U522" i="4"/>
  <c r="J523" i="4"/>
  <c r="K523" i="4"/>
  <c r="L523" i="4"/>
  <c r="N523" i="4"/>
  <c r="P523" i="4"/>
  <c r="Q523" i="4"/>
  <c r="R523" i="4" s="1"/>
  <c r="U523" i="4"/>
  <c r="J524" i="4"/>
  <c r="K524" i="4"/>
  <c r="L524" i="4"/>
  <c r="N524" i="4"/>
  <c r="P524" i="4"/>
  <c r="Q524" i="4"/>
  <c r="R524" i="4" s="1"/>
  <c r="U524" i="4"/>
  <c r="J525" i="4"/>
  <c r="K525" i="4"/>
  <c r="L525" i="4"/>
  <c r="N525" i="4"/>
  <c r="P525" i="4"/>
  <c r="Q525" i="4"/>
  <c r="R525" i="4" s="1"/>
  <c r="U525" i="4"/>
  <c r="J526" i="4"/>
  <c r="K526" i="4"/>
  <c r="L526" i="4"/>
  <c r="N526" i="4"/>
  <c r="P526" i="4"/>
  <c r="Q526" i="4"/>
  <c r="R526" i="4" s="1"/>
  <c r="U526" i="4"/>
  <c r="J527" i="4"/>
  <c r="K527" i="4"/>
  <c r="L527" i="4"/>
  <c r="N527" i="4"/>
  <c r="P527" i="4"/>
  <c r="Q527" i="4"/>
  <c r="R527" i="4" s="1"/>
  <c r="U527" i="4"/>
  <c r="J528" i="4"/>
  <c r="K528" i="4"/>
  <c r="L528" i="4"/>
  <c r="N528" i="4"/>
  <c r="P528" i="4"/>
  <c r="Q528" i="4"/>
  <c r="R528" i="4" s="1"/>
  <c r="U528" i="4"/>
  <c r="J529" i="4"/>
  <c r="K529" i="4"/>
  <c r="L529" i="4"/>
  <c r="N529" i="4"/>
  <c r="P529" i="4"/>
  <c r="Q529" i="4"/>
  <c r="R529" i="4" s="1"/>
  <c r="U529" i="4"/>
  <c r="J530" i="4"/>
  <c r="K530" i="4"/>
  <c r="L530" i="4"/>
  <c r="N530" i="4"/>
  <c r="P530" i="4"/>
  <c r="Q530" i="4"/>
  <c r="R530" i="4" s="1"/>
  <c r="U530" i="4"/>
  <c r="J531" i="4"/>
  <c r="K531" i="4"/>
  <c r="L531" i="4"/>
  <c r="N531" i="4"/>
  <c r="P531" i="4"/>
  <c r="Q531" i="4"/>
  <c r="R531" i="4" s="1"/>
  <c r="U531" i="4"/>
  <c r="J532" i="4"/>
  <c r="K532" i="4"/>
  <c r="L532" i="4"/>
  <c r="N532" i="4"/>
  <c r="P532" i="4"/>
  <c r="Q532" i="4"/>
  <c r="R532" i="4" s="1"/>
  <c r="U532" i="4"/>
  <c r="J533" i="4"/>
  <c r="K533" i="4"/>
  <c r="L533" i="4"/>
  <c r="N533" i="4"/>
  <c r="P533" i="4"/>
  <c r="Q533" i="4"/>
  <c r="R533" i="4" s="1"/>
  <c r="U533" i="4"/>
  <c r="J534" i="4"/>
  <c r="K534" i="4"/>
  <c r="L534" i="4"/>
  <c r="N534" i="4"/>
  <c r="P534" i="4"/>
  <c r="Q534" i="4"/>
  <c r="R534" i="4" s="1"/>
  <c r="U534" i="4"/>
  <c r="J535" i="4"/>
  <c r="K535" i="4"/>
  <c r="L535" i="4"/>
  <c r="N535" i="4"/>
  <c r="P535" i="4"/>
  <c r="Q535" i="4"/>
  <c r="R535" i="4" s="1"/>
  <c r="U535" i="4"/>
  <c r="J536" i="4"/>
  <c r="K536" i="4"/>
  <c r="L536" i="4"/>
  <c r="N536" i="4"/>
  <c r="P536" i="4"/>
  <c r="Q536" i="4"/>
  <c r="R536" i="4" s="1"/>
  <c r="U536" i="4"/>
  <c r="J537" i="4"/>
  <c r="K537" i="4"/>
  <c r="L537" i="4"/>
  <c r="N537" i="4"/>
  <c r="P537" i="4"/>
  <c r="Q537" i="4"/>
  <c r="R537" i="4" s="1"/>
  <c r="U537" i="4"/>
  <c r="J538" i="4"/>
  <c r="K538" i="4"/>
  <c r="L538" i="4"/>
  <c r="N538" i="4"/>
  <c r="P538" i="4"/>
  <c r="Q538" i="4"/>
  <c r="R538" i="4" s="1"/>
  <c r="U538" i="4"/>
  <c r="J539" i="4"/>
  <c r="K539" i="4"/>
  <c r="L539" i="4"/>
  <c r="N539" i="4"/>
  <c r="P539" i="4"/>
  <c r="Q539" i="4"/>
  <c r="R539" i="4" s="1"/>
  <c r="U539" i="4"/>
  <c r="J540" i="4"/>
  <c r="K540" i="4"/>
  <c r="L540" i="4"/>
  <c r="N540" i="4"/>
  <c r="P540" i="4"/>
  <c r="Q540" i="4"/>
  <c r="R540" i="4" s="1"/>
  <c r="U540" i="4"/>
  <c r="J541" i="4"/>
  <c r="K541" i="4"/>
  <c r="L541" i="4"/>
  <c r="N541" i="4"/>
  <c r="P541" i="4"/>
  <c r="Q541" i="4"/>
  <c r="R541" i="4" s="1"/>
  <c r="U541" i="4"/>
  <c r="J542" i="4"/>
  <c r="K542" i="4"/>
  <c r="L542" i="4"/>
  <c r="N542" i="4"/>
  <c r="P542" i="4"/>
  <c r="Q542" i="4"/>
  <c r="R542" i="4" s="1"/>
  <c r="U542" i="4"/>
  <c r="J543" i="4"/>
  <c r="K543" i="4"/>
  <c r="L543" i="4"/>
  <c r="N543" i="4"/>
  <c r="P543" i="4"/>
  <c r="Q543" i="4"/>
  <c r="R543" i="4" s="1"/>
  <c r="U543" i="4"/>
  <c r="J544" i="4"/>
  <c r="K544" i="4"/>
  <c r="L544" i="4"/>
  <c r="N544" i="4"/>
  <c r="P544" i="4"/>
  <c r="Q544" i="4"/>
  <c r="R544" i="4" s="1"/>
  <c r="U544" i="4"/>
  <c r="J545" i="4"/>
  <c r="K545" i="4"/>
  <c r="L545" i="4"/>
  <c r="N545" i="4"/>
  <c r="P545" i="4"/>
  <c r="Q545" i="4"/>
  <c r="R545" i="4" s="1"/>
  <c r="U545" i="4"/>
  <c r="J546" i="4"/>
  <c r="K546" i="4"/>
  <c r="L546" i="4"/>
  <c r="N546" i="4"/>
  <c r="P546" i="4"/>
  <c r="Q546" i="4"/>
  <c r="R546" i="4" s="1"/>
  <c r="U546" i="4"/>
  <c r="J547" i="4"/>
  <c r="K547" i="4"/>
  <c r="L547" i="4"/>
  <c r="N547" i="4"/>
  <c r="P547" i="4"/>
  <c r="Q547" i="4"/>
  <c r="R547" i="4" s="1"/>
  <c r="U547" i="4"/>
  <c r="J548" i="4"/>
  <c r="K548" i="4"/>
  <c r="L548" i="4"/>
  <c r="N548" i="4"/>
  <c r="P548" i="4"/>
  <c r="Q548" i="4"/>
  <c r="R548" i="4" s="1"/>
  <c r="U548" i="4"/>
  <c r="J549" i="4"/>
  <c r="K549" i="4"/>
  <c r="L549" i="4"/>
  <c r="N549" i="4"/>
  <c r="P549" i="4"/>
  <c r="Q549" i="4"/>
  <c r="R549" i="4" s="1"/>
  <c r="U549" i="4"/>
  <c r="J550" i="4"/>
  <c r="K550" i="4"/>
  <c r="L550" i="4"/>
  <c r="N550" i="4"/>
  <c r="P550" i="4"/>
  <c r="Q550" i="4"/>
  <c r="R550" i="4" s="1"/>
  <c r="U550" i="4"/>
  <c r="J551" i="4"/>
  <c r="K551" i="4"/>
  <c r="L551" i="4"/>
  <c r="N551" i="4"/>
  <c r="P551" i="4"/>
  <c r="Q551" i="4"/>
  <c r="R551" i="4" s="1"/>
  <c r="U551" i="4"/>
  <c r="J552" i="4"/>
  <c r="K552" i="4"/>
  <c r="L552" i="4"/>
  <c r="N552" i="4"/>
  <c r="P552" i="4"/>
  <c r="Q552" i="4"/>
  <c r="R552" i="4" s="1"/>
  <c r="U552" i="4"/>
  <c r="J553" i="4"/>
  <c r="K553" i="4"/>
  <c r="L553" i="4"/>
  <c r="N553" i="4"/>
  <c r="P553" i="4"/>
  <c r="Q553" i="4"/>
  <c r="R553" i="4" s="1"/>
  <c r="U553" i="4"/>
  <c r="J554" i="4"/>
  <c r="K554" i="4"/>
  <c r="L554" i="4"/>
  <c r="N554" i="4"/>
  <c r="P554" i="4"/>
  <c r="Q554" i="4"/>
  <c r="R554" i="4" s="1"/>
  <c r="U554" i="4"/>
  <c r="J555" i="4"/>
  <c r="K555" i="4"/>
  <c r="L555" i="4"/>
  <c r="N555" i="4"/>
  <c r="P555" i="4"/>
  <c r="Q555" i="4"/>
  <c r="R555" i="4" s="1"/>
  <c r="U555" i="4"/>
  <c r="J556" i="4"/>
  <c r="K556" i="4"/>
  <c r="L556" i="4"/>
  <c r="N556" i="4"/>
  <c r="P556" i="4"/>
  <c r="Q556" i="4"/>
  <c r="R556" i="4" s="1"/>
  <c r="U556" i="4"/>
  <c r="J557" i="4"/>
  <c r="K557" i="4"/>
  <c r="L557" i="4"/>
  <c r="N557" i="4"/>
  <c r="P557" i="4"/>
  <c r="Q557" i="4"/>
  <c r="R557" i="4" s="1"/>
  <c r="U557" i="4"/>
  <c r="J558" i="4"/>
  <c r="K558" i="4"/>
  <c r="L558" i="4"/>
  <c r="N558" i="4"/>
  <c r="P558" i="4"/>
  <c r="Q558" i="4"/>
  <c r="R558" i="4" s="1"/>
  <c r="U558" i="4"/>
  <c r="J559" i="4"/>
  <c r="K559" i="4"/>
  <c r="L559" i="4"/>
  <c r="N559" i="4"/>
  <c r="P559" i="4"/>
  <c r="Q559" i="4"/>
  <c r="R559" i="4" s="1"/>
  <c r="U559" i="4"/>
  <c r="J560" i="4"/>
  <c r="K560" i="4"/>
  <c r="L560" i="4"/>
  <c r="N560" i="4"/>
  <c r="P560" i="4"/>
  <c r="Q560" i="4"/>
  <c r="R560" i="4" s="1"/>
  <c r="U560" i="4"/>
  <c r="J561" i="4"/>
  <c r="K561" i="4"/>
  <c r="L561" i="4"/>
  <c r="N561" i="4"/>
  <c r="P561" i="4"/>
  <c r="Q561" i="4"/>
  <c r="R561" i="4" s="1"/>
  <c r="U561" i="4"/>
  <c r="J562" i="4"/>
  <c r="K562" i="4"/>
  <c r="L562" i="4"/>
  <c r="N562" i="4"/>
  <c r="P562" i="4"/>
  <c r="Q562" i="4"/>
  <c r="R562" i="4" s="1"/>
  <c r="U562" i="4"/>
  <c r="J563" i="4"/>
  <c r="K563" i="4"/>
  <c r="L563" i="4"/>
  <c r="N563" i="4"/>
  <c r="P563" i="4"/>
  <c r="Q563" i="4"/>
  <c r="R563" i="4" s="1"/>
  <c r="U563" i="4"/>
  <c r="J564" i="4"/>
  <c r="K564" i="4"/>
  <c r="L564" i="4"/>
  <c r="N564" i="4"/>
  <c r="P564" i="4"/>
  <c r="Q564" i="4"/>
  <c r="R564" i="4" s="1"/>
  <c r="U564" i="4"/>
  <c r="J565" i="4"/>
  <c r="K565" i="4"/>
  <c r="L565" i="4"/>
  <c r="N565" i="4"/>
  <c r="P565" i="4"/>
  <c r="Q565" i="4"/>
  <c r="R565" i="4" s="1"/>
  <c r="U565" i="4"/>
  <c r="J566" i="4"/>
  <c r="K566" i="4"/>
  <c r="L566" i="4"/>
  <c r="N566" i="4"/>
  <c r="P566" i="4"/>
  <c r="Q566" i="4"/>
  <c r="R566" i="4" s="1"/>
  <c r="U566" i="4"/>
  <c r="J567" i="4"/>
  <c r="K567" i="4"/>
  <c r="L567" i="4"/>
  <c r="N567" i="4"/>
  <c r="P567" i="4"/>
  <c r="Q567" i="4"/>
  <c r="R567" i="4" s="1"/>
  <c r="U567" i="4"/>
  <c r="J568" i="4"/>
  <c r="K568" i="4"/>
  <c r="L568" i="4"/>
  <c r="N568" i="4"/>
  <c r="P568" i="4"/>
  <c r="Q568" i="4"/>
  <c r="R568" i="4" s="1"/>
  <c r="U568" i="4"/>
  <c r="J569" i="4"/>
  <c r="K569" i="4"/>
  <c r="L569" i="4"/>
  <c r="N569" i="4"/>
  <c r="P569" i="4"/>
  <c r="Q569" i="4"/>
  <c r="R569" i="4" s="1"/>
  <c r="U569" i="4"/>
  <c r="J570" i="4"/>
  <c r="K570" i="4"/>
  <c r="L570" i="4"/>
  <c r="N570" i="4"/>
  <c r="P570" i="4"/>
  <c r="Q570" i="4"/>
  <c r="R570" i="4" s="1"/>
  <c r="U570" i="4"/>
  <c r="J571" i="4"/>
  <c r="K571" i="4"/>
  <c r="L571" i="4"/>
  <c r="N571" i="4"/>
  <c r="P571" i="4"/>
  <c r="Q571" i="4"/>
  <c r="R571" i="4" s="1"/>
  <c r="U571" i="4"/>
  <c r="J572" i="4"/>
  <c r="K572" i="4"/>
  <c r="L572" i="4"/>
  <c r="N572" i="4"/>
  <c r="P572" i="4"/>
  <c r="Q572" i="4"/>
  <c r="R572" i="4" s="1"/>
  <c r="U572" i="4"/>
  <c r="J573" i="4"/>
  <c r="K573" i="4"/>
  <c r="L573" i="4"/>
  <c r="N573" i="4"/>
  <c r="P573" i="4"/>
  <c r="Q573" i="4"/>
  <c r="R573" i="4" s="1"/>
  <c r="U573" i="4"/>
  <c r="J574" i="4"/>
  <c r="K574" i="4"/>
  <c r="L574" i="4"/>
  <c r="N574" i="4"/>
  <c r="P574" i="4"/>
  <c r="Q574" i="4"/>
  <c r="R574" i="4" s="1"/>
  <c r="U574" i="4"/>
  <c r="J575" i="4"/>
  <c r="K575" i="4"/>
  <c r="L575" i="4"/>
  <c r="N575" i="4"/>
  <c r="P575" i="4"/>
  <c r="Q575" i="4"/>
  <c r="R575" i="4" s="1"/>
  <c r="U575" i="4"/>
  <c r="J576" i="4"/>
  <c r="K576" i="4"/>
  <c r="L576" i="4"/>
  <c r="N576" i="4"/>
  <c r="P576" i="4"/>
  <c r="Q576" i="4"/>
  <c r="R576" i="4" s="1"/>
  <c r="U576" i="4"/>
  <c r="J577" i="4"/>
  <c r="K577" i="4"/>
  <c r="L577" i="4"/>
  <c r="N577" i="4"/>
  <c r="P577" i="4"/>
  <c r="Q577" i="4"/>
  <c r="R577" i="4" s="1"/>
  <c r="U577" i="4"/>
  <c r="J578" i="4"/>
  <c r="K578" i="4"/>
  <c r="L578" i="4"/>
  <c r="N578" i="4"/>
  <c r="P578" i="4"/>
  <c r="Q578" i="4"/>
  <c r="R578" i="4" s="1"/>
  <c r="U578" i="4"/>
  <c r="J579" i="4"/>
  <c r="K579" i="4"/>
  <c r="L579" i="4"/>
  <c r="N579" i="4"/>
  <c r="P579" i="4"/>
  <c r="Q579" i="4"/>
  <c r="R579" i="4" s="1"/>
  <c r="U579" i="4"/>
  <c r="J580" i="4"/>
  <c r="K580" i="4"/>
  <c r="L580" i="4"/>
  <c r="N580" i="4"/>
  <c r="P580" i="4"/>
  <c r="Q580" i="4"/>
  <c r="R580" i="4" s="1"/>
  <c r="U580" i="4"/>
  <c r="J581" i="4"/>
  <c r="K581" i="4"/>
  <c r="L581" i="4"/>
  <c r="N581" i="4"/>
  <c r="P581" i="4"/>
  <c r="Q581" i="4"/>
  <c r="R581" i="4" s="1"/>
  <c r="U581" i="4"/>
  <c r="J582" i="4"/>
  <c r="K582" i="4"/>
  <c r="L582" i="4"/>
  <c r="N582" i="4"/>
  <c r="P582" i="4"/>
  <c r="Q582" i="4"/>
  <c r="R582" i="4" s="1"/>
  <c r="U582" i="4"/>
  <c r="J583" i="4"/>
  <c r="K583" i="4"/>
  <c r="L583" i="4"/>
  <c r="N583" i="4"/>
  <c r="P583" i="4"/>
  <c r="Q583" i="4"/>
  <c r="R583" i="4" s="1"/>
  <c r="U583" i="4"/>
  <c r="J584" i="4"/>
  <c r="K584" i="4"/>
  <c r="L584" i="4"/>
  <c r="N584" i="4"/>
  <c r="P584" i="4"/>
  <c r="Q584" i="4"/>
  <c r="R584" i="4" s="1"/>
  <c r="U584" i="4"/>
  <c r="J585" i="4"/>
  <c r="K585" i="4"/>
  <c r="L585" i="4"/>
  <c r="N585" i="4"/>
  <c r="P585" i="4"/>
  <c r="Q585" i="4"/>
  <c r="R585" i="4" s="1"/>
  <c r="U585" i="4"/>
  <c r="J586" i="4"/>
  <c r="K586" i="4"/>
  <c r="L586" i="4"/>
  <c r="N586" i="4"/>
  <c r="P586" i="4"/>
  <c r="Q586" i="4"/>
  <c r="R586" i="4" s="1"/>
  <c r="U586" i="4"/>
  <c r="J587" i="4"/>
  <c r="K587" i="4"/>
  <c r="L587" i="4"/>
  <c r="N587" i="4"/>
  <c r="P587" i="4"/>
  <c r="Q587" i="4"/>
  <c r="R587" i="4" s="1"/>
  <c r="U587" i="4"/>
  <c r="J588" i="4"/>
  <c r="K588" i="4"/>
  <c r="L588" i="4"/>
  <c r="N588" i="4"/>
  <c r="P588" i="4"/>
  <c r="Q588" i="4"/>
  <c r="R588" i="4" s="1"/>
  <c r="U588" i="4"/>
  <c r="J589" i="4"/>
  <c r="K589" i="4"/>
  <c r="L589" i="4"/>
  <c r="N589" i="4"/>
  <c r="P589" i="4"/>
  <c r="Q589" i="4"/>
  <c r="R589" i="4" s="1"/>
  <c r="U589" i="4"/>
  <c r="J590" i="4"/>
  <c r="K590" i="4"/>
  <c r="L590" i="4"/>
  <c r="N590" i="4"/>
  <c r="P590" i="4"/>
  <c r="Q590" i="4"/>
  <c r="R590" i="4" s="1"/>
  <c r="U590" i="4"/>
  <c r="J591" i="4"/>
  <c r="K591" i="4"/>
  <c r="L591" i="4"/>
  <c r="N591" i="4"/>
  <c r="P591" i="4"/>
  <c r="Q591" i="4"/>
  <c r="R591" i="4" s="1"/>
  <c r="U591" i="4"/>
  <c r="J592" i="4"/>
  <c r="K592" i="4"/>
  <c r="L592" i="4"/>
  <c r="N592" i="4"/>
  <c r="P592" i="4"/>
  <c r="Q592" i="4"/>
  <c r="R592" i="4" s="1"/>
  <c r="U592" i="4"/>
  <c r="J593" i="4"/>
  <c r="K593" i="4"/>
  <c r="L593" i="4"/>
  <c r="N593" i="4"/>
  <c r="P593" i="4"/>
  <c r="Q593" i="4"/>
  <c r="R593" i="4" s="1"/>
  <c r="U593" i="4"/>
  <c r="J594" i="4"/>
  <c r="K594" i="4"/>
  <c r="L594" i="4"/>
  <c r="N594" i="4"/>
  <c r="P594" i="4"/>
  <c r="Q594" i="4"/>
  <c r="R594" i="4" s="1"/>
  <c r="U594" i="4"/>
  <c r="J595" i="4"/>
  <c r="K595" i="4"/>
  <c r="L595" i="4"/>
  <c r="N595" i="4"/>
  <c r="P595" i="4"/>
  <c r="Q595" i="4"/>
  <c r="R595" i="4" s="1"/>
  <c r="U595" i="4"/>
  <c r="J596" i="4"/>
  <c r="K596" i="4"/>
  <c r="L596" i="4"/>
  <c r="N596" i="4"/>
  <c r="P596" i="4"/>
  <c r="Q596" i="4"/>
  <c r="R596" i="4" s="1"/>
  <c r="U596" i="4"/>
  <c r="J597" i="4"/>
  <c r="K597" i="4"/>
  <c r="L597" i="4"/>
  <c r="N597" i="4"/>
  <c r="P597" i="4"/>
  <c r="Q597" i="4"/>
  <c r="R597" i="4" s="1"/>
  <c r="U597" i="4"/>
  <c r="J598" i="4"/>
  <c r="K598" i="4"/>
  <c r="L598" i="4"/>
  <c r="N598" i="4"/>
  <c r="P598" i="4"/>
  <c r="Q598" i="4"/>
  <c r="R598" i="4" s="1"/>
  <c r="U598" i="4"/>
  <c r="J599" i="4"/>
  <c r="K599" i="4"/>
  <c r="L599" i="4"/>
  <c r="N599" i="4"/>
  <c r="P599" i="4"/>
  <c r="Q599" i="4"/>
  <c r="R599" i="4" s="1"/>
  <c r="U599" i="4"/>
  <c r="J600" i="4"/>
  <c r="K600" i="4"/>
  <c r="L600" i="4"/>
  <c r="N600" i="4"/>
  <c r="P600" i="4"/>
  <c r="Q600" i="4"/>
  <c r="R600" i="4" s="1"/>
  <c r="U600" i="4"/>
  <c r="J601" i="4"/>
  <c r="K601" i="4"/>
  <c r="L601" i="4"/>
  <c r="N601" i="4"/>
  <c r="P601" i="4"/>
  <c r="Q601" i="4"/>
  <c r="R601" i="4" s="1"/>
  <c r="U601" i="4"/>
  <c r="J602" i="4"/>
  <c r="K602" i="4"/>
  <c r="L602" i="4"/>
  <c r="N602" i="4"/>
  <c r="P602" i="4"/>
  <c r="Q602" i="4"/>
  <c r="R602" i="4" s="1"/>
  <c r="U602" i="4"/>
  <c r="J603" i="4"/>
  <c r="K603" i="4"/>
  <c r="L603" i="4"/>
  <c r="N603" i="4"/>
  <c r="P603" i="4"/>
  <c r="Q603" i="4"/>
  <c r="R603" i="4" s="1"/>
  <c r="U603" i="4"/>
  <c r="J604" i="4"/>
  <c r="K604" i="4"/>
  <c r="L604" i="4"/>
  <c r="N604" i="4"/>
  <c r="P604" i="4"/>
  <c r="Q604" i="4"/>
  <c r="R604" i="4" s="1"/>
  <c r="U604" i="4"/>
  <c r="J605" i="4"/>
  <c r="K605" i="4"/>
  <c r="L605" i="4"/>
  <c r="N605" i="4"/>
  <c r="P605" i="4"/>
  <c r="Q605" i="4"/>
  <c r="R605" i="4" s="1"/>
  <c r="U605" i="4"/>
  <c r="J606" i="4"/>
  <c r="K606" i="4"/>
  <c r="L606" i="4"/>
  <c r="N606" i="4"/>
  <c r="P606" i="4"/>
  <c r="Q606" i="4"/>
  <c r="R606" i="4" s="1"/>
  <c r="U606" i="4"/>
  <c r="J607" i="4"/>
  <c r="K607" i="4"/>
  <c r="L607" i="4"/>
  <c r="N607" i="4"/>
  <c r="P607" i="4"/>
  <c r="Q607" i="4"/>
  <c r="R607" i="4" s="1"/>
  <c r="U607" i="4"/>
  <c r="J608" i="4"/>
  <c r="K608" i="4"/>
  <c r="L608" i="4"/>
  <c r="N608" i="4"/>
  <c r="P608" i="4"/>
  <c r="Q608" i="4"/>
  <c r="R608" i="4" s="1"/>
  <c r="U608" i="4"/>
  <c r="J609" i="4"/>
  <c r="K609" i="4"/>
  <c r="L609" i="4"/>
  <c r="N609" i="4"/>
  <c r="P609" i="4"/>
  <c r="Q609" i="4"/>
  <c r="R609" i="4" s="1"/>
  <c r="U609" i="4"/>
  <c r="J610" i="4"/>
  <c r="K610" i="4"/>
  <c r="L610" i="4"/>
  <c r="N610" i="4"/>
  <c r="P610" i="4"/>
  <c r="Q610" i="4"/>
  <c r="R610" i="4" s="1"/>
  <c r="U610" i="4"/>
  <c r="J611" i="4"/>
  <c r="K611" i="4"/>
  <c r="L611" i="4"/>
  <c r="N611" i="4"/>
  <c r="P611" i="4"/>
  <c r="Q611" i="4"/>
  <c r="R611" i="4" s="1"/>
  <c r="U611" i="4"/>
  <c r="J612" i="4"/>
  <c r="K612" i="4"/>
  <c r="L612" i="4"/>
  <c r="N612" i="4"/>
  <c r="P612" i="4"/>
  <c r="Q612" i="4"/>
  <c r="R612" i="4" s="1"/>
  <c r="U612" i="4"/>
  <c r="J613" i="4"/>
  <c r="K613" i="4"/>
  <c r="L613" i="4"/>
  <c r="N613" i="4"/>
  <c r="P613" i="4"/>
  <c r="Q613" i="4"/>
  <c r="R613" i="4" s="1"/>
  <c r="U613" i="4"/>
  <c r="J614" i="4"/>
  <c r="K614" i="4"/>
  <c r="L614" i="4"/>
  <c r="N614" i="4"/>
  <c r="P614" i="4"/>
  <c r="Q614" i="4"/>
  <c r="R614" i="4" s="1"/>
  <c r="U614" i="4"/>
  <c r="J615" i="4"/>
  <c r="K615" i="4"/>
  <c r="L615" i="4"/>
  <c r="N615" i="4"/>
  <c r="P615" i="4"/>
  <c r="Q615" i="4"/>
  <c r="R615" i="4" s="1"/>
  <c r="U615" i="4"/>
  <c r="J616" i="4"/>
  <c r="K616" i="4"/>
  <c r="L616" i="4"/>
  <c r="N616" i="4"/>
  <c r="P616" i="4"/>
  <c r="Q616" i="4"/>
  <c r="R616" i="4" s="1"/>
  <c r="U616" i="4"/>
  <c r="J617" i="4"/>
  <c r="K617" i="4"/>
  <c r="L617" i="4"/>
  <c r="N617" i="4"/>
  <c r="P617" i="4"/>
  <c r="Q617" i="4"/>
  <c r="R617" i="4" s="1"/>
  <c r="U617" i="4"/>
  <c r="J618" i="4"/>
  <c r="K618" i="4"/>
  <c r="L618" i="4"/>
  <c r="N618" i="4"/>
  <c r="P618" i="4"/>
  <c r="Q618" i="4"/>
  <c r="R618" i="4" s="1"/>
  <c r="U618" i="4"/>
  <c r="J619" i="4"/>
  <c r="K619" i="4"/>
  <c r="L619" i="4"/>
  <c r="N619" i="4"/>
  <c r="P619" i="4"/>
  <c r="Q619" i="4"/>
  <c r="R619" i="4" s="1"/>
  <c r="U619" i="4"/>
  <c r="J620" i="4"/>
  <c r="K620" i="4"/>
  <c r="L620" i="4"/>
  <c r="N620" i="4"/>
  <c r="P620" i="4"/>
  <c r="Q620" i="4"/>
  <c r="R620" i="4" s="1"/>
  <c r="U620" i="4"/>
  <c r="J621" i="4"/>
  <c r="K621" i="4"/>
  <c r="L621" i="4"/>
  <c r="N621" i="4"/>
  <c r="P621" i="4"/>
  <c r="Q621" i="4"/>
  <c r="R621" i="4" s="1"/>
  <c r="U621" i="4"/>
  <c r="J622" i="4"/>
  <c r="K622" i="4"/>
  <c r="L622" i="4"/>
  <c r="N622" i="4"/>
  <c r="P622" i="4"/>
  <c r="Q622" i="4"/>
  <c r="R622" i="4" s="1"/>
  <c r="U622" i="4"/>
  <c r="J623" i="4"/>
  <c r="K623" i="4"/>
  <c r="L623" i="4"/>
  <c r="N623" i="4"/>
  <c r="P623" i="4"/>
  <c r="Q623" i="4"/>
  <c r="R623" i="4" s="1"/>
  <c r="U623" i="4"/>
  <c r="J624" i="4"/>
  <c r="K624" i="4"/>
  <c r="L624" i="4"/>
  <c r="N624" i="4"/>
  <c r="P624" i="4"/>
  <c r="Q624" i="4"/>
  <c r="R624" i="4" s="1"/>
  <c r="U624" i="4"/>
  <c r="J625" i="4"/>
  <c r="K625" i="4"/>
  <c r="L625" i="4"/>
  <c r="N625" i="4"/>
  <c r="P625" i="4"/>
  <c r="Q625" i="4"/>
  <c r="R625" i="4" s="1"/>
  <c r="U625" i="4"/>
  <c r="J626" i="4"/>
  <c r="K626" i="4"/>
  <c r="L626" i="4"/>
  <c r="N626" i="4"/>
  <c r="P626" i="4"/>
  <c r="Q626" i="4"/>
  <c r="R626" i="4" s="1"/>
  <c r="U626" i="4"/>
  <c r="J627" i="4"/>
  <c r="K627" i="4"/>
  <c r="L627" i="4"/>
  <c r="N627" i="4"/>
  <c r="P627" i="4"/>
  <c r="Q627" i="4"/>
  <c r="R627" i="4" s="1"/>
  <c r="U627" i="4"/>
  <c r="J378" i="4"/>
  <c r="K378" i="4"/>
  <c r="L378" i="4"/>
  <c r="N378" i="4"/>
  <c r="P378" i="4"/>
  <c r="Q378" i="4"/>
  <c r="R378" i="4" s="1"/>
  <c r="U378" i="4"/>
  <c r="J379" i="4"/>
  <c r="K379" i="4"/>
  <c r="L379" i="4"/>
  <c r="N379" i="4"/>
  <c r="P379" i="4"/>
  <c r="Q379" i="4"/>
  <c r="R379" i="4" s="1"/>
  <c r="U379" i="4"/>
  <c r="J380" i="4"/>
  <c r="K380" i="4"/>
  <c r="L380" i="4"/>
  <c r="N380" i="4"/>
  <c r="P380" i="4"/>
  <c r="Q380" i="4"/>
  <c r="R380" i="4" s="1"/>
  <c r="U380" i="4"/>
  <c r="J381" i="4"/>
  <c r="K381" i="4"/>
  <c r="L381" i="4"/>
  <c r="N381" i="4"/>
  <c r="P381" i="4"/>
  <c r="Q381" i="4"/>
  <c r="R381" i="4" s="1"/>
  <c r="U381" i="4"/>
  <c r="J382" i="4"/>
  <c r="K382" i="4"/>
  <c r="L382" i="4"/>
  <c r="N382" i="4"/>
  <c r="P382" i="4"/>
  <c r="Q382" i="4"/>
  <c r="R382" i="4" s="1"/>
  <c r="U382" i="4"/>
  <c r="J383" i="4"/>
  <c r="K383" i="4"/>
  <c r="L383" i="4"/>
  <c r="N383" i="4"/>
  <c r="P383" i="4"/>
  <c r="Q383" i="4"/>
  <c r="R383" i="4" s="1"/>
  <c r="U383" i="4"/>
  <c r="J384" i="4"/>
  <c r="K384" i="4"/>
  <c r="L384" i="4"/>
  <c r="N384" i="4"/>
  <c r="P384" i="4"/>
  <c r="Q384" i="4"/>
  <c r="R384" i="4" s="1"/>
  <c r="U384" i="4"/>
  <c r="J385" i="4"/>
  <c r="K385" i="4"/>
  <c r="L385" i="4"/>
  <c r="N385" i="4"/>
  <c r="P385" i="4"/>
  <c r="Q385" i="4"/>
  <c r="R385" i="4" s="1"/>
  <c r="U385" i="4"/>
  <c r="J386" i="4"/>
  <c r="K386" i="4"/>
  <c r="L386" i="4"/>
  <c r="N386" i="4"/>
  <c r="P386" i="4"/>
  <c r="Q386" i="4"/>
  <c r="R386" i="4" s="1"/>
  <c r="U386" i="4"/>
  <c r="J387" i="4"/>
  <c r="K387" i="4"/>
  <c r="L387" i="4"/>
  <c r="N387" i="4"/>
  <c r="P387" i="4"/>
  <c r="Q387" i="4"/>
  <c r="R387" i="4" s="1"/>
  <c r="U387" i="4"/>
  <c r="J388" i="4"/>
  <c r="K388" i="4"/>
  <c r="L388" i="4"/>
  <c r="N388" i="4"/>
  <c r="P388" i="4"/>
  <c r="Q388" i="4"/>
  <c r="R388" i="4" s="1"/>
  <c r="U388" i="4"/>
  <c r="J389" i="4"/>
  <c r="K389" i="4"/>
  <c r="L389" i="4"/>
  <c r="N389" i="4"/>
  <c r="P389" i="4"/>
  <c r="Q389" i="4"/>
  <c r="R389" i="4" s="1"/>
  <c r="U389" i="4"/>
  <c r="J390" i="4"/>
  <c r="K390" i="4"/>
  <c r="L390" i="4"/>
  <c r="N390" i="4"/>
  <c r="P390" i="4"/>
  <c r="Q390" i="4"/>
  <c r="R390" i="4" s="1"/>
  <c r="U390" i="4"/>
  <c r="J391" i="4"/>
  <c r="K391" i="4"/>
  <c r="L391" i="4"/>
  <c r="N391" i="4"/>
  <c r="P391" i="4"/>
  <c r="Q391" i="4"/>
  <c r="R391" i="4" s="1"/>
  <c r="U391" i="4"/>
  <c r="J392" i="4"/>
  <c r="K392" i="4"/>
  <c r="L392" i="4"/>
  <c r="N392" i="4"/>
  <c r="P392" i="4"/>
  <c r="Q392" i="4"/>
  <c r="R392" i="4" s="1"/>
  <c r="U392" i="4"/>
  <c r="J393" i="4"/>
  <c r="K393" i="4"/>
  <c r="L393" i="4"/>
  <c r="N393" i="4"/>
  <c r="P393" i="4"/>
  <c r="Q393" i="4"/>
  <c r="R393" i="4" s="1"/>
  <c r="U393" i="4"/>
  <c r="J394" i="4"/>
  <c r="K394" i="4"/>
  <c r="L394" i="4"/>
  <c r="N394" i="4"/>
  <c r="P394" i="4"/>
  <c r="Q394" i="4"/>
  <c r="R394" i="4" s="1"/>
  <c r="U394" i="4"/>
  <c r="J395" i="4"/>
  <c r="K395" i="4"/>
  <c r="L395" i="4"/>
  <c r="N395" i="4"/>
  <c r="P395" i="4"/>
  <c r="Q395" i="4"/>
  <c r="R395" i="4" s="1"/>
  <c r="U395" i="4"/>
  <c r="J396" i="4"/>
  <c r="K396" i="4"/>
  <c r="L396" i="4"/>
  <c r="N396" i="4"/>
  <c r="P396" i="4"/>
  <c r="Q396" i="4"/>
  <c r="R396" i="4" s="1"/>
  <c r="U396" i="4"/>
  <c r="J397" i="4"/>
  <c r="K397" i="4"/>
  <c r="L397" i="4"/>
  <c r="N397" i="4"/>
  <c r="P397" i="4"/>
  <c r="Q397" i="4"/>
  <c r="R397" i="4" s="1"/>
  <c r="U397" i="4"/>
  <c r="J398" i="4"/>
  <c r="K398" i="4"/>
  <c r="L398" i="4"/>
  <c r="N398" i="4"/>
  <c r="P398" i="4"/>
  <c r="Q398" i="4"/>
  <c r="R398" i="4" s="1"/>
  <c r="U398" i="4"/>
  <c r="J399" i="4"/>
  <c r="K399" i="4"/>
  <c r="L399" i="4"/>
  <c r="N399" i="4"/>
  <c r="P399" i="4"/>
  <c r="Q399" i="4"/>
  <c r="R399" i="4" s="1"/>
  <c r="U399" i="4"/>
  <c r="J400" i="4"/>
  <c r="K400" i="4"/>
  <c r="L400" i="4"/>
  <c r="N400" i="4"/>
  <c r="P400" i="4"/>
  <c r="Q400" i="4"/>
  <c r="R400" i="4" s="1"/>
  <c r="U400" i="4"/>
  <c r="J401" i="4"/>
  <c r="K401" i="4"/>
  <c r="L401" i="4"/>
  <c r="N401" i="4"/>
  <c r="P401" i="4"/>
  <c r="Q401" i="4"/>
  <c r="R401" i="4" s="1"/>
  <c r="U401" i="4"/>
  <c r="J402" i="4"/>
  <c r="K402" i="4"/>
  <c r="L402" i="4"/>
  <c r="N402" i="4"/>
  <c r="P402" i="4"/>
  <c r="Q402" i="4"/>
  <c r="R402" i="4" s="1"/>
  <c r="U402" i="4"/>
  <c r="J403" i="4"/>
  <c r="K403" i="4"/>
  <c r="L403" i="4"/>
  <c r="N403" i="4"/>
  <c r="P403" i="4"/>
  <c r="Q403" i="4"/>
  <c r="R403" i="4" s="1"/>
  <c r="U403" i="4"/>
  <c r="J404" i="4"/>
  <c r="K404" i="4"/>
  <c r="L404" i="4"/>
  <c r="N404" i="4"/>
  <c r="P404" i="4"/>
  <c r="Q404" i="4"/>
  <c r="R404" i="4" s="1"/>
  <c r="U404" i="4"/>
  <c r="J405" i="4"/>
  <c r="K405" i="4"/>
  <c r="L405" i="4"/>
  <c r="N405" i="4"/>
  <c r="P405" i="4"/>
  <c r="Q405" i="4"/>
  <c r="R405" i="4" s="1"/>
  <c r="U405" i="4"/>
  <c r="J406" i="4"/>
  <c r="K406" i="4"/>
  <c r="L406" i="4"/>
  <c r="N406" i="4"/>
  <c r="P406" i="4"/>
  <c r="Q406" i="4"/>
  <c r="R406" i="4" s="1"/>
  <c r="U406" i="4"/>
  <c r="J407" i="4"/>
  <c r="K407" i="4"/>
  <c r="L407" i="4"/>
  <c r="N407" i="4"/>
  <c r="P407" i="4"/>
  <c r="Q407" i="4"/>
  <c r="R407" i="4" s="1"/>
  <c r="U407" i="4"/>
  <c r="J408" i="4"/>
  <c r="K408" i="4"/>
  <c r="L408" i="4"/>
  <c r="N408" i="4"/>
  <c r="P408" i="4"/>
  <c r="Q408" i="4"/>
  <c r="R408" i="4" s="1"/>
  <c r="U408" i="4"/>
  <c r="J409" i="4"/>
  <c r="K409" i="4"/>
  <c r="L409" i="4"/>
  <c r="N409" i="4"/>
  <c r="P409" i="4"/>
  <c r="Q409" i="4"/>
  <c r="R409" i="4" s="1"/>
  <c r="U409" i="4"/>
  <c r="J410" i="4"/>
  <c r="K410" i="4"/>
  <c r="L410" i="4"/>
  <c r="N410" i="4"/>
  <c r="P410" i="4"/>
  <c r="Q410" i="4"/>
  <c r="R410" i="4" s="1"/>
  <c r="U410" i="4"/>
  <c r="J411" i="4"/>
  <c r="K411" i="4"/>
  <c r="L411" i="4"/>
  <c r="N411" i="4"/>
  <c r="P411" i="4"/>
  <c r="Q411" i="4"/>
  <c r="R411" i="4" s="1"/>
  <c r="U411" i="4"/>
  <c r="J412" i="4"/>
  <c r="K412" i="4"/>
  <c r="L412" i="4"/>
  <c r="N412" i="4"/>
  <c r="P412" i="4"/>
  <c r="Q412" i="4"/>
  <c r="R412" i="4" s="1"/>
  <c r="U412" i="4"/>
  <c r="J413" i="4"/>
  <c r="K413" i="4"/>
  <c r="L413" i="4"/>
  <c r="N413" i="4"/>
  <c r="P413" i="4"/>
  <c r="Q413" i="4"/>
  <c r="R413" i="4" s="1"/>
  <c r="U413" i="4"/>
  <c r="J414" i="4"/>
  <c r="K414" i="4"/>
  <c r="L414" i="4"/>
  <c r="N414" i="4"/>
  <c r="P414" i="4"/>
  <c r="Q414" i="4"/>
  <c r="R414" i="4" s="1"/>
  <c r="U414" i="4"/>
  <c r="J415" i="4"/>
  <c r="K415" i="4"/>
  <c r="L415" i="4"/>
  <c r="N415" i="4"/>
  <c r="P415" i="4"/>
  <c r="Q415" i="4"/>
  <c r="R415" i="4" s="1"/>
  <c r="U415" i="4"/>
  <c r="J416" i="4"/>
  <c r="K416" i="4"/>
  <c r="L416" i="4"/>
  <c r="N416" i="4"/>
  <c r="P416" i="4"/>
  <c r="Q416" i="4"/>
  <c r="R416" i="4" s="1"/>
  <c r="U416" i="4"/>
  <c r="J417" i="4"/>
  <c r="K417" i="4"/>
  <c r="L417" i="4"/>
  <c r="N417" i="4"/>
  <c r="P417" i="4"/>
  <c r="Q417" i="4"/>
  <c r="R417" i="4" s="1"/>
  <c r="U417" i="4"/>
  <c r="J418" i="4"/>
  <c r="K418" i="4"/>
  <c r="L418" i="4"/>
  <c r="N418" i="4"/>
  <c r="P418" i="4"/>
  <c r="Q418" i="4"/>
  <c r="R418" i="4" s="1"/>
  <c r="U418" i="4"/>
  <c r="J419" i="4"/>
  <c r="K419" i="4"/>
  <c r="L419" i="4"/>
  <c r="N419" i="4"/>
  <c r="P419" i="4"/>
  <c r="Q419" i="4"/>
  <c r="R419" i="4" s="1"/>
  <c r="U419" i="4"/>
  <c r="J420" i="4"/>
  <c r="K420" i="4"/>
  <c r="L420" i="4"/>
  <c r="N420" i="4"/>
  <c r="P420" i="4"/>
  <c r="Q420" i="4"/>
  <c r="R420" i="4" s="1"/>
  <c r="U420" i="4"/>
  <c r="J421" i="4"/>
  <c r="K421" i="4"/>
  <c r="L421" i="4"/>
  <c r="N421" i="4"/>
  <c r="P421" i="4"/>
  <c r="Q421" i="4"/>
  <c r="R421" i="4" s="1"/>
  <c r="U421" i="4"/>
  <c r="J422" i="4"/>
  <c r="K422" i="4"/>
  <c r="L422" i="4"/>
  <c r="N422" i="4"/>
  <c r="P422" i="4"/>
  <c r="Q422" i="4"/>
  <c r="R422" i="4" s="1"/>
  <c r="U422" i="4"/>
  <c r="J423" i="4"/>
  <c r="K423" i="4"/>
  <c r="L423" i="4"/>
  <c r="N423" i="4"/>
  <c r="P423" i="4"/>
  <c r="Q423" i="4"/>
  <c r="R423" i="4" s="1"/>
  <c r="U423" i="4"/>
  <c r="J424" i="4"/>
  <c r="K424" i="4"/>
  <c r="L424" i="4"/>
  <c r="N424" i="4"/>
  <c r="P424" i="4"/>
  <c r="Q424" i="4"/>
  <c r="R424" i="4" s="1"/>
  <c r="U424" i="4"/>
  <c r="J425" i="4"/>
  <c r="K425" i="4"/>
  <c r="L425" i="4"/>
  <c r="N425" i="4"/>
  <c r="P425" i="4"/>
  <c r="Q425" i="4"/>
  <c r="R425" i="4" s="1"/>
  <c r="U425" i="4"/>
  <c r="J426" i="4"/>
  <c r="K426" i="4"/>
  <c r="L426" i="4"/>
  <c r="N426" i="4"/>
  <c r="P426" i="4"/>
  <c r="Q426" i="4"/>
  <c r="R426" i="4" s="1"/>
  <c r="U426" i="4"/>
  <c r="J427" i="4"/>
  <c r="K427" i="4"/>
  <c r="L427" i="4"/>
  <c r="N427" i="4"/>
  <c r="P427" i="4"/>
  <c r="Q427" i="4"/>
  <c r="R427" i="4" s="1"/>
  <c r="U427" i="4"/>
  <c r="J428" i="4"/>
  <c r="K428" i="4"/>
  <c r="L428" i="4"/>
  <c r="N428" i="4"/>
  <c r="P428" i="4"/>
  <c r="Q428" i="4"/>
  <c r="R428" i="4" s="1"/>
  <c r="U428" i="4"/>
  <c r="J429" i="4"/>
  <c r="K429" i="4"/>
  <c r="L429" i="4"/>
  <c r="N429" i="4"/>
  <c r="P429" i="4"/>
  <c r="Q429" i="4"/>
  <c r="R429" i="4" s="1"/>
  <c r="U429" i="4"/>
  <c r="J430" i="4"/>
  <c r="K430" i="4"/>
  <c r="L430" i="4"/>
  <c r="N430" i="4"/>
  <c r="P430" i="4"/>
  <c r="Q430" i="4"/>
  <c r="R430" i="4" s="1"/>
  <c r="U430" i="4"/>
  <c r="J431" i="4"/>
  <c r="K431" i="4"/>
  <c r="L431" i="4"/>
  <c r="N431" i="4"/>
  <c r="P431" i="4"/>
  <c r="Q431" i="4"/>
  <c r="R431" i="4" s="1"/>
  <c r="U431" i="4"/>
  <c r="J432" i="4"/>
  <c r="K432" i="4"/>
  <c r="L432" i="4"/>
  <c r="N432" i="4"/>
  <c r="P432" i="4"/>
  <c r="Q432" i="4"/>
  <c r="R432" i="4" s="1"/>
  <c r="U432" i="4"/>
  <c r="J433" i="4"/>
  <c r="K433" i="4"/>
  <c r="L433" i="4"/>
  <c r="N433" i="4"/>
  <c r="P433" i="4"/>
  <c r="Q433" i="4"/>
  <c r="R433" i="4" s="1"/>
  <c r="U433" i="4"/>
  <c r="J434" i="4"/>
  <c r="K434" i="4"/>
  <c r="L434" i="4"/>
  <c r="N434" i="4"/>
  <c r="P434" i="4"/>
  <c r="Q434" i="4"/>
  <c r="R434" i="4" s="1"/>
  <c r="U434" i="4"/>
  <c r="J435" i="4"/>
  <c r="K435" i="4"/>
  <c r="L435" i="4"/>
  <c r="N435" i="4"/>
  <c r="P435" i="4"/>
  <c r="Q435" i="4"/>
  <c r="R435" i="4" s="1"/>
  <c r="U435" i="4"/>
  <c r="J436" i="4"/>
  <c r="K436" i="4"/>
  <c r="L436" i="4"/>
  <c r="N436" i="4"/>
  <c r="P436" i="4"/>
  <c r="Q436" i="4"/>
  <c r="R436" i="4" s="1"/>
  <c r="U436" i="4"/>
  <c r="J437" i="4"/>
  <c r="K437" i="4"/>
  <c r="L437" i="4"/>
  <c r="N437" i="4"/>
  <c r="P437" i="4"/>
  <c r="Q437" i="4"/>
  <c r="R437" i="4" s="1"/>
  <c r="U437" i="4"/>
  <c r="J438" i="4"/>
  <c r="K438" i="4"/>
  <c r="L438" i="4"/>
  <c r="N438" i="4"/>
  <c r="P438" i="4"/>
  <c r="Q438" i="4"/>
  <c r="R438" i="4" s="1"/>
  <c r="U438" i="4"/>
  <c r="J439" i="4"/>
  <c r="K439" i="4"/>
  <c r="L439" i="4"/>
  <c r="N439" i="4"/>
  <c r="P439" i="4"/>
  <c r="Q439" i="4"/>
  <c r="R439" i="4" s="1"/>
  <c r="U439" i="4"/>
  <c r="J440" i="4"/>
  <c r="K440" i="4"/>
  <c r="L440" i="4"/>
  <c r="N440" i="4"/>
  <c r="P440" i="4"/>
  <c r="Q440" i="4"/>
  <c r="R440" i="4" s="1"/>
  <c r="U440" i="4"/>
  <c r="J441" i="4"/>
  <c r="K441" i="4"/>
  <c r="L441" i="4"/>
  <c r="N441" i="4"/>
  <c r="P441" i="4"/>
  <c r="Q441" i="4"/>
  <c r="R441" i="4" s="1"/>
  <c r="U441" i="4"/>
  <c r="J442" i="4"/>
  <c r="K442" i="4"/>
  <c r="L442" i="4"/>
  <c r="N442" i="4"/>
  <c r="P442" i="4"/>
  <c r="Q442" i="4"/>
  <c r="R442" i="4" s="1"/>
  <c r="U442" i="4"/>
  <c r="J443" i="4"/>
  <c r="K443" i="4"/>
  <c r="L443" i="4"/>
  <c r="N443" i="4"/>
  <c r="P443" i="4"/>
  <c r="Q443" i="4"/>
  <c r="R443" i="4" s="1"/>
  <c r="U443" i="4"/>
  <c r="J444" i="4"/>
  <c r="K444" i="4"/>
  <c r="L444" i="4"/>
  <c r="N444" i="4"/>
  <c r="P444" i="4"/>
  <c r="Q444" i="4"/>
  <c r="R444" i="4" s="1"/>
  <c r="U444" i="4"/>
  <c r="J445" i="4"/>
  <c r="K445" i="4"/>
  <c r="L445" i="4"/>
  <c r="N445" i="4"/>
  <c r="P445" i="4"/>
  <c r="Q445" i="4"/>
  <c r="R445" i="4" s="1"/>
  <c r="U445" i="4"/>
  <c r="J446" i="4"/>
  <c r="K446" i="4"/>
  <c r="L446" i="4"/>
  <c r="N446" i="4"/>
  <c r="P446" i="4"/>
  <c r="Q446" i="4"/>
  <c r="R446" i="4" s="1"/>
  <c r="U446" i="4"/>
  <c r="J447" i="4"/>
  <c r="K447" i="4"/>
  <c r="L447" i="4"/>
  <c r="N447" i="4"/>
  <c r="P447" i="4"/>
  <c r="Q447" i="4"/>
  <c r="R447" i="4" s="1"/>
  <c r="U447" i="4"/>
  <c r="J448" i="4"/>
  <c r="K448" i="4"/>
  <c r="L448" i="4"/>
  <c r="N448" i="4"/>
  <c r="P448" i="4"/>
  <c r="Q448" i="4"/>
  <c r="R448" i="4" s="1"/>
  <c r="U448" i="4"/>
  <c r="J449" i="4"/>
  <c r="K449" i="4"/>
  <c r="L449" i="4"/>
  <c r="N449" i="4"/>
  <c r="P449" i="4"/>
  <c r="Q449" i="4"/>
  <c r="R449" i="4" s="1"/>
  <c r="U449" i="4"/>
  <c r="J450" i="4"/>
  <c r="K450" i="4"/>
  <c r="L450" i="4"/>
  <c r="N450" i="4"/>
  <c r="P450" i="4"/>
  <c r="Q450" i="4"/>
  <c r="R450" i="4" s="1"/>
  <c r="U450" i="4"/>
  <c r="J451" i="4"/>
  <c r="K451" i="4"/>
  <c r="L451" i="4"/>
  <c r="N451" i="4"/>
  <c r="P451" i="4"/>
  <c r="Q451" i="4"/>
  <c r="R451" i="4" s="1"/>
  <c r="U451" i="4"/>
  <c r="J452" i="4"/>
  <c r="K452" i="4"/>
  <c r="L452" i="4"/>
  <c r="N452" i="4"/>
  <c r="P452" i="4"/>
  <c r="Q452" i="4"/>
  <c r="R452" i="4" s="1"/>
  <c r="U452" i="4"/>
  <c r="J453" i="4"/>
  <c r="K453" i="4"/>
  <c r="L453" i="4"/>
  <c r="N453" i="4"/>
  <c r="P453" i="4"/>
  <c r="Q453" i="4"/>
  <c r="R453" i="4" s="1"/>
  <c r="U453" i="4"/>
  <c r="J454" i="4"/>
  <c r="K454" i="4"/>
  <c r="L454" i="4"/>
  <c r="N454" i="4"/>
  <c r="P454" i="4"/>
  <c r="Q454" i="4"/>
  <c r="R454" i="4" s="1"/>
  <c r="U454" i="4"/>
  <c r="J455" i="4"/>
  <c r="K455" i="4"/>
  <c r="L455" i="4"/>
  <c r="N455" i="4"/>
  <c r="P455" i="4"/>
  <c r="Q455" i="4"/>
  <c r="R455" i="4" s="1"/>
  <c r="U455" i="4"/>
  <c r="J456" i="4"/>
  <c r="K456" i="4"/>
  <c r="L456" i="4"/>
  <c r="N456" i="4"/>
  <c r="P456" i="4"/>
  <c r="Q456" i="4"/>
  <c r="R456" i="4" s="1"/>
  <c r="U456" i="4"/>
  <c r="J457" i="4"/>
  <c r="K457" i="4"/>
  <c r="L457" i="4"/>
  <c r="N457" i="4"/>
  <c r="P457" i="4"/>
  <c r="Q457" i="4"/>
  <c r="R457" i="4" s="1"/>
  <c r="U457" i="4"/>
  <c r="J458" i="4"/>
  <c r="K458" i="4"/>
  <c r="L458" i="4"/>
  <c r="N458" i="4"/>
  <c r="P458" i="4"/>
  <c r="Q458" i="4"/>
  <c r="R458" i="4" s="1"/>
  <c r="U458" i="4"/>
  <c r="J459" i="4"/>
  <c r="K459" i="4"/>
  <c r="L459" i="4"/>
  <c r="N459" i="4"/>
  <c r="P459" i="4"/>
  <c r="Q459" i="4"/>
  <c r="R459" i="4" s="1"/>
  <c r="U459" i="4"/>
  <c r="J460" i="4"/>
  <c r="K460" i="4"/>
  <c r="L460" i="4"/>
  <c r="N460" i="4"/>
  <c r="P460" i="4"/>
  <c r="Q460" i="4"/>
  <c r="R460" i="4" s="1"/>
  <c r="U460" i="4"/>
  <c r="J461" i="4"/>
  <c r="K461" i="4"/>
  <c r="L461" i="4"/>
  <c r="N461" i="4"/>
  <c r="P461" i="4"/>
  <c r="Q461" i="4"/>
  <c r="R461" i="4" s="1"/>
  <c r="U461" i="4"/>
  <c r="J462" i="4"/>
  <c r="K462" i="4"/>
  <c r="L462" i="4"/>
  <c r="N462" i="4"/>
  <c r="P462" i="4"/>
  <c r="Q462" i="4"/>
  <c r="R462" i="4" s="1"/>
  <c r="U462" i="4"/>
  <c r="J463" i="4"/>
  <c r="K463" i="4"/>
  <c r="L463" i="4"/>
  <c r="N463" i="4"/>
  <c r="P463" i="4"/>
  <c r="Q463" i="4"/>
  <c r="R463" i="4" s="1"/>
  <c r="U463" i="4"/>
  <c r="J464" i="4"/>
  <c r="K464" i="4"/>
  <c r="L464" i="4"/>
  <c r="N464" i="4"/>
  <c r="P464" i="4"/>
  <c r="Q464" i="4"/>
  <c r="R464" i="4" s="1"/>
  <c r="U464" i="4"/>
  <c r="J465" i="4"/>
  <c r="K465" i="4"/>
  <c r="L465" i="4"/>
  <c r="N465" i="4"/>
  <c r="P465" i="4"/>
  <c r="Q465" i="4"/>
  <c r="R465" i="4" s="1"/>
  <c r="U465" i="4"/>
  <c r="J466" i="4"/>
  <c r="K466" i="4"/>
  <c r="L466" i="4"/>
  <c r="N466" i="4"/>
  <c r="P466" i="4"/>
  <c r="Q466" i="4"/>
  <c r="R466" i="4" s="1"/>
  <c r="U466" i="4"/>
  <c r="J467" i="4"/>
  <c r="K467" i="4"/>
  <c r="L467" i="4"/>
  <c r="N467" i="4"/>
  <c r="P467" i="4"/>
  <c r="Q467" i="4"/>
  <c r="R467" i="4" s="1"/>
  <c r="U467" i="4"/>
  <c r="J468" i="4"/>
  <c r="K468" i="4"/>
  <c r="L468" i="4"/>
  <c r="N468" i="4"/>
  <c r="P468" i="4"/>
  <c r="Q468" i="4"/>
  <c r="R468" i="4" s="1"/>
  <c r="U468" i="4"/>
  <c r="J469" i="4"/>
  <c r="K469" i="4"/>
  <c r="L469" i="4"/>
  <c r="N469" i="4"/>
  <c r="P469" i="4"/>
  <c r="Q469" i="4"/>
  <c r="R469" i="4" s="1"/>
  <c r="U469" i="4"/>
  <c r="J470" i="4"/>
  <c r="K470" i="4"/>
  <c r="L470" i="4"/>
  <c r="N470" i="4"/>
  <c r="P470" i="4"/>
  <c r="Q470" i="4"/>
  <c r="R470" i="4" s="1"/>
  <c r="U470" i="4"/>
  <c r="J471" i="4"/>
  <c r="K471" i="4"/>
  <c r="L471" i="4"/>
  <c r="N471" i="4"/>
  <c r="P471" i="4"/>
  <c r="Q471" i="4"/>
  <c r="R471" i="4" s="1"/>
  <c r="U471" i="4"/>
  <c r="J472" i="4"/>
  <c r="K472" i="4"/>
  <c r="L472" i="4"/>
  <c r="N472" i="4"/>
  <c r="P472" i="4"/>
  <c r="Q472" i="4"/>
  <c r="R472" i="4" s="1"/>
  <c r="U472" i="4"/>
  <c r="J473" i="4"/>
  <c r="K473" i="4"/>
  <c r="L473" i="4"/>
  <c r="N473" i="4"/>
  <c r="P473" i="4"/>
  <c r="Q473" i="4"/>
  <c r="R473" i="4" s="1"/>
  <c r="U473" i="4"/>
  <c r="J474" i="4"/>
  <c r="K474" i="4"/>
  <c r="L474" i="4"/>
  <c r="N474" i="4"/>
  <c r="P474" i="4"/>
  <c r="Q474" i="4"/>
  <c r="R474" i="4" s="1"/>
  <c r="U474" i="4"/>
  <c r="J475" i="4"/>
  <c r="K475" i="4"/>
  <c r="L475" i="4"/>
  <c r="N475" i="4"/>
  <c r="P475" i="4"/>
  <c r="Q475" i="4"/>
  <c r="R475" i="4" s="1"/>
  <c r="U475" i="4"/>
  <c r="J476" i="4"/>
  <c r="K476" i="4"/>
  <c r="L476" i="4"/>
  <c r="N476" i="4"/>
  <c r="P476" i="4"/>
  <c r="Q476" i="4"/>
  <c r="R476" i="4" s="1"/>
  <c r="U476" i="4"/>
  <c r="J477" i="4"/>
  <c r="K477" i="4"/>
  <c r="L477" i="4"/>
  <c r="N477" i="4"/>
  <c r="P477" i="4"/>
  <c r="Q477" i="4"/>
  <c r="R477" i="4" s="1"/>
  <c r="U477" i="4"/>
  <c r="J478" i="4"/>
  <c r="K478" i="4"/>
  <c r="L478" i="4"/>
  <c r="N478" i="4"/>
  <c r="P478" i="4"/>
  <c r="Q478" i="4"/>
  <c r="R478" i="4" s="1"/>
  <c r="U478" i="4"/>
  <c r="J479" i="4"/>
  <c r="K479" i="4"/>
  <c r="L479" i="4"/>
  <c r="N479" i="4"/>
  <c r="P479" i="4"/>
  <c r="Q479" i="4"/>
  <c r="R479" i="4" s="1"/>
  <c r="U479" i="4"/>
  <c r="J480" i="4"/>
  <c r="K480" i="4"/>
  <c r="L480" i="4"/>
  <c r="N480" i="4"/>
  <c r="P480" i="4"/>
  <c r="Q480" i="4"/>
  <c r="R480" i="4" s="1"/>
  <c r="U480" i="4"/>
  <c r="J481" i="4"/>
  <c r="K481" i="4"/>
  <c r="L481" i="4"/>
  <c r="N481" i="4"/>
  <c r="P481" i="4"/>
  <c r="Q481" i="4"/>
  <c r="R481" i="4" s="1"/>
  <c r="U481" i="4"/>
  <c r="J482" i="4"/>
  <c r="K482" i="4"/>
  <c r="L482" i="4"/>
  <c r="N482" i="4"/>
  <c r="P482" i="4"/>
  <c r="Q482" i="4"/>
  <c r="R482" i="4" s="1"/>
  <c r="U482" i="4"/>
  <c r="J483" i="4"/>
  <c r="K483" i="4"/>
  <c r="L483" i="4"/>
  <c r="N483" i="4"/>
  <c r="P483" i="4"/>
  <c r="Q483" i="4"/>
  <c r="R483" i="4" s="1"/>
  <c r="U483" i="4"/>
  <c r="J484" i="4"/>
  <c r="K484" i="4"/>
  <c r="L484" i="4"/>
  <c r="N484" i="4"/>
  <c r="P484" i="4"/>
  <c r="Q484" i="4"/>
  <c r="R484" i="4" s="1"/>
  <c r="U484" i="4"/>
  <c r="J485" i="4"/>
  <c r="K485" i="4"/>
  <c r="L485" i="4"/>
  <c r="N485" i="4"/>
  <c r="P485" i="4"/>
  <c r="Q485" i="4"/>
  <c r="R485" i="4" s="1"/>
  <c r="U485" i="4"/>
  <c r="J486" i="4"/>
  <c r="K486" i="4"/>
  <c r="L486" i="4"/>
  <c r="N486" i="4"/>
  <c r="P486" i="4"/>
  <c r="Q486" i="4"/>
  <c r="R486" i="4" s="1"/>
  <c r="U486" i="4"/>
  <c r="J487" i="4"/>
  <c r="K487" i="4"/>
  <c r="L487" i="4"/>
  <c r="N487" i="4"/>
  <c r="P487" i="4"/>
  <c r="Q487" i="4"/>
  <c r="R487" i="4" s="1"/>
  <c r="U487" i="4"/>
  <c r="J488" i="4"/>
  <c r="K488" i="4"/>
  <c r="L488" i="4"/>
  <c r="N488" i="4"/>
  <c r="P488" i="4"/>
  <c r="Q488" i="4"/>
  <c r="R488" i="4" s="1"/>
  <c r="U488" i="4"/>
  <c r="J489" i="4"/>
  <c r="K489" i="4"/>
  <c r="L489" i="4"/>
  <c r="N489" i="4"/>
  <c r="P489" i="4"/>
  <c r="Q489" i="4"/>
  <c r="R489" i="4" s="1"/>
  <c r="U489" i="4"/>
  <c r="J490" i="4"/>
  <c r="K490" i="4"/>
  <c r="L490" i="4"/>
  <c r="N490" i="4"/>
  <c r="P490" i="4"/>
  <c r="Q490" i="4"/>
  <c r="R490" i="4" s="1"/>
  <c r="U490" i="4"/>
  <c r="J491" i="4"/>
  <c r="K491" i="4"/>
  <c r="L491" i="4"/>
  <c r="N491" i="4"/>
  <c r="P491" i="4"/>
  <c r="Q491" i="4"/>
  <c r="R491" i="4" s="1"/>
  <c r="U491" i="4"/>
  <c r="J492" i="4"/>
  <c r="K492" i="4"/>
  <c r="L492" i="4"/>
  <c r="N492" i="4"/>
  <c r="P492" i="4"/>
  <c r="Q492" i="4"/>
  <c r="R492" i="4" s="1"/>
  <c r="U492" i="4"/>
  <c r="J493" i="4"/>
  <c r="K493" i="4"/>
  <c r="L493" i="4"/>
  <c r="N493" i="4"/>
  <c r="P493" i="4"/>
  <c r="Q493" i="4"/>
  <c r="R493" i="4" s="1"/>
  <c r="U493" i="4"/>
  <c r="J494" i="4"/>
  <c r="K494" i="4"/>
  <c r="L494" i="4"/>
  <c r="N494" i="4"/>
  <c r="P494" i="4"/>
  <c r="Q494" i="4"/>
  <c r="R494" i="4" s="1"/>
  <c r="U494" i="4"/>
  <c r="J495" i="4"/>
  <c r="K495" i="4"/>
  <c r="L495" i="4"/>
  <c r="N495" i="4"/>
  <c r="P495" i="4"/>
  <c r="Q495" i="4"/>
  <c r="R495" i="4" s="1"/>
  <c r="U495" i="4"/>
  <c r="J496" i="4"/>
  <c r="K496" i="4"/>
  <c r="L496" i="4"/>
  <c r="N496" i="4"/>
  <c r="P496" i="4"/>
  <c r="Q496" i="4"/>
  <c r="R496" i="4" s="1"/>
  <c r="U496" i="4"/>
  <c r="J497" i="4"/>
  <c r="K497" i="4"/>
  <c r="L497" i="4"/>
  <c r="N497" i="4"/>
  <c r="P497" i="4"/>
  <c r="Q497" i="4"/>
  <c r="R497" i="4" s="1"/>
  <c r="U497" i="4"/>
  <c r="J498" i="4"/>
  <c r="K498" i="4"/>
  <c r="L498" i="4"/>
  <c r="N498" i="4"/>
  <c r="P498" i="4"/>
  <c r="Q498" i="4"/>
  <c r="R498" i="4" s="1"/>
  <c r="U498" i="4"/>
  <c r="J499" i="4"/>
  <c r="K499" i="4"/>
  <c r="L499" i="4"/>
  <c r="N499" i="4"/>
  <c r="P499" i="4"/>
  <c r="Q499" i="4"/>
  <c r="R499" i="4" s="1"/>
  <c r="U499" i="4"/>
  <c r="J500" i="4"/>
  <c r="K500" i="4"/>
  <c r="L500" i="4"/>
  <c r="N500" i="4"/>
  <c r="P500" i="4"/>
  <c r="Q500" i="4"/>
  <c r="R500" i="4" s="1"/>
  <c r="U500" i="4"/>
  <c r="J501" i="4"/>
  <c r="K501" i="4"/>
  <c r="L501" i="4"/>
  <c r="N501" i="4"/>
  <c r="P501" i="4"/>
  <c r="Q501" i="4"/>
  <c r="R501" i="4" s="1"/>
  <c r="U501" i="4"/>
  <c r="J502" i="4"/>
  <c r="K502" i="4"/>
  <c r="L502" i="4"/>
  <c r="N502" i="4"/>
  <c r="P502" i="4"/>
  <c r="Q502" i="4"/>
  <c r="R502" i="4" s="1"/>
  <c r="U502" i="4"/>
  <c r="J253" i="4"/>
  <c r="K253" i="4"/>
  <c r="L253" i="4"/>
  <c r="N253" i="4"/>
  <c r="P253" i="4"/>
  <c r="Q253" i="4"/>
  <c r="R253" i="4" s="1"/>
  <c r="U253" i="4"/>
  <c r="J254" i="4"/>
  <c r="K254" i="4"/>
  <c r="L254" i="4"/>
  <c r="N254" i="4"/>
  <c r="P254" i="4"/>
  <c r="Q254" i="4"/>
  <c r="R254" i="4" s="1"/>
  <c r="U254" i="4"/>
  <c r="J255" i="4"/>
  <c r="K255" i="4"/>
  <c r="L255" i="4"/>
  <c r="N255" i="4"/>
  <c r="P255" i="4"/>
  <c r="Q255" i="4"/>
  <c r="R255" i="4" s="1"/>
  <c r="U255" i="4"/>
  <c r="J256" i="4"/>
  <c r="K256" i="4"/>
  <c r="L256" i="4"/>
  <c r="N256" i="4"/>
  <c r="P256" i="4"/>
  <c r="Q256" i="4"/>
  <c r="R256" i="4" s="1"/>
  <c r="U256" i="4"/>
  <c r="J257" i="4"/>
  <c r="K257" i="4"/>
  <c r="L257" i="4"/>
  <c r="N257" i="4"/>
  <c r="P257" i="4"/>
  <c r="Q257" i="4"/>
  <c r="R257" i="4" s="1"/>
  <c r="U257" i="4"/>
  <c r="J258" i="4"/>
  <c r="K258" i="4"/>
  <c r="L258" i="4"/>
  <c r="N258" i="4"/>
  <c r="P258" i="4"/>
  <c r="Q258" i="4"/>
  <c r="R258" i="4" s="1"/>
  <c r="U258" i="4"/>
  <c r="J259" i="4"/>
  <c r="K259" i="4"/>
  <c r="L259" i="4"/>
  <c r="N259" i="4"/>
  <c r="P259" i="4"/>
  <c r="Q259" i="4"/>
  <c r="R259" i="4" s="1"/>
  <c r="U259" i="4"/>
  <c r="J260" i="4"/>
  <c r="K260" i="4"/>
  <c r="L260" i="4"/>
  <c r="N260" i="4"/>
  <c r="P260" i="4"/>
  <c r="Q260" i="4"/>
  <c r="R260" i="4" s="1"/>
  <c r="U260" i="4"/>
  <c r="J261" i="4"/>
  <c r="K261" i="4"/>
  <c r="L261" i="4"/>
  <c r="N261" i="4"/>
  <c r="P261" i="4"/>
  <c r="Q261" i="4"/>
  <c r="R261" i="4" s="1"/>
  <c r="U261" i="4"/>
  <c r="J262" i="4"/>
  <c r="K262" i="4"/>
  <c r="L262" i="4"/>
  <c r="N262" i="4"/>
  <c r="P262" i="4"/>
  <c r="Q262" i="4"/>
  <c r="R262" i="4" s="1"/>
  <c r="U262" i="4"/>
  <c r="J263" i="4"/>
  <c r="K263" i="4"/>
  <c r="L263" i="4"/>
  <c r="N263" i="4"/>
  <c r="P263" i="4"/>
  <c r="Q263" i="4"/>
  <c r="R263" i="4" s="1"/>
  <c r="U263" i="4"/>
  <c r="J264" i="4"/>
  <c r="K264" i="4"/>
  <c r="L264" i="4"/>
  <c r="N264" i="4"/>
  <c r="P264" i="4"/>
  <c r="Q264" i="4"/>
  <c r="R264" i="4" s="1"/>
  <c r="U264" i="4"/>
  <c r="J265" i="4"/>
  <c r="K265" i="4"/>
  <c r="L265" i="4"/>
  <c r="N265" i="4"/>
  <c r="P265" i="4"/>
  <c r="Q265" i="4"/>
  <c r="R265" i="4" s="1"/>
  <c r="U265" i="4"/>
  <c r="J266" i="4"/>
  <c r="K266" i="4"/>
  <c r="L266" i="4"/>
  <c r="N266" i="4"/>
  <c r="P266" i="4"/>
  <c r="Q266" i="4"/>
  <c r="R266" i="4" s="1"/>
  <c r="U266" i="4"/>
  <c r="J267" i="4"/>
  <c r="K267" i="4"/>
  <c r="L267" i="4"/>
  <c r="N267" i="4"/>
  <c r="P267" i="4"/>
  <c r="Q267" i="4"/>
  <c r="R267" i="4" s="1"/>
  <c r="U267" i="4"/>
  <c r="J268" i="4"/>
  <c r="K268" i="4"/>
  <c r="L268" i="4"/>
  <c r="N268" i="4"/>
  <c r="P268" i="4"/>
  <c r="Q268" i="4"/>
  <c r="R268" i="4" s="1"/>
  <c r="U268" i="4"/>
  <c r="J269" i="4"/>
  <c r="K269" i="4"/>
  <c r="L269" i="4"/>
  <c r="N269" i="4"/>
  <c r="P269" i="4"/>
  <c r="Q269" i="4"/>
  <c r="R269" i="4" s="1"/>
  <c r="U269" i="4"/>
  <c r="J270" i="4"/>
  <c r="K270" i="4"/>
  <c r="L270" i="4"/>
  <c r="N270" i="4"/>
  <c r="P270" i="4"/>
  <c r="Q270" i="4"/>
  <c r="R270" i="4" s="1"/>
  <c r="U270" i="4"/>
  <c r="J271" i="4"/>
  <c r="K271" i="4"/>
  <c r="L271" i="4"/>
  <c r="N271" i="4"/>
  <c r="P271" i="4"/>
  <c r="Q271" i="4"/>
  <c r="R271" i="4" s="1"/>
  <c r="U271" i="4"/>
  <c r="J272" i="4"/>
  <c r="K272" i="4"/>
  <c r="L272" i="4"/>
  <c r="N272" i="4"/>
  <c r="P272" i="4"/>
  <c r="Q272" i="4"/>
  <c r="R272" i="4" s="1"/>
  <c r="U272" i="4"/>
  <c r="J273" i="4"/>
  <c r="K273" i="4"/>
  <c r="L273" i="4"/>
  <c r="N273" i="4"/>
  <c r="P273" i="4"/>
  <c r="Q273" i="4"/>
  <c r="R273" i="4" s="1"/>
  <c r="U273" i="4"/>
  <c r="J274" i="4"/>
  <c r="K274" i="4"/>
  <c r="L274" i="4"/>
  <c r="N274" i="4"/>
  <c r="P274" i="4"/>
  <c r="Q274" i="4"/>
  <c r="R274" i="4" s="1"/>
  <c r="U274" i="4"/>
  <c r="J275" i="4"/>
  <c r="K275" i="4"/>
  <c r="L275" i="4"/>
  <c r="N275" i="4"/>
  <c r="P275" i="4"/>
  <c r="Q275" i="4"/>
  <c r="R275" i="4" s="1"/>
  <c r="U275" i="4"/>
  <c r="J276" i="4"/>
  <c r="K276" i="4"/>
  <c r="L276" i="4"/>
  <c r="N276" i="4"/>
  <c r="P276" i="4"/>
  <c r="Q276" i="4"/>
  <c r="R276" i="4" s="1"/>
  <c r="U276" i="4"/>
  <c r="J277" i="4"/>
  <c r="K277" i="4"/>
  <c r="L277" i="4"/>
  <c r="N277" i="4"/>
  <c r="P277" i="4"/>
  <c r="Q277" i="4"/>
  <c r="R277" i="4" s="1"/>
  <c r="U277" i="4"/>
  <c r="J278" i="4"/>
  <c r="K278" i="4"/>
  <c r="L278" i="4"/>
  <c r="N278" i="4"/>
  <c r="P278" i="4"/>
  <c r="Q278" i="4"/>
  <c r="R278" i="4" s="1"/>
  <c r="U278" i="4"/>
  <c r="J279" i="4"/>
  <c r="K279" i="4"/>
  <c r="L279" i="4"/>
  <c r="N279" i="4"/>
  <c r="P279" i="4"/>
  <c r="Q279" i="4"/>
  <c r="R279" i="4" s="1"/>
  <c r="U279" i="4"/>
  <c r="J280" i="4"/>
  <c r="K280" i="4"/>
  <c r="L280" i="4"/>
  <c r="N280" i="4"/>
  <c r="P280" i="4"/>
  <c r="Q280" i="4"/>
  <c r="R280" i="4" s="1"/>
  <c r="U280" i="4"/>
  <c r="J281" i="4"/>
  <c r="K281" i="4"/>
  <c r="L281" i="4"/>
  <c r="N281" i="4"/>
  <c r="P281" i="4"/>
  <c r="Q281" i="4"/>
  <c r="R281" i="4" s="1"/>
  <c r="U281" i="4"/>
  <c r="J282" i="4"/>
  <c r="K282" i="4"/>
  <c r="L282" i="4"/>
  <c r="N282" i="4"/>
  <c r="P282" i="4"/>
  <c r="Q282" i="4"/>
  <c r="R282" i="4" s="1"/>
  <c r="U282" i="4"/>
  <c r="J283" i="4"/>
  <c r="K283" i="4"/>
  <c r="L283" i="4"/>
  <c r="N283" i="4"/>
  <c r="P283" i="4"/>
  <c r="Q283" i="4"/>
  <c r="R283" i="4" s="1"/>
  <c r="U283" i="4"/>
  <c r="J284" i="4"/>
  <c r="K284" i="4"/>
  <c r="L284" i="4"/>
  <c r="N284" i="4"/>
  <c r="P284" i="4"/>
  <c r="Q284" i="4"/>
  <c r="R284" i="4" s="1"/>
  <c r="U284" i="4"/>
  <c r="J285" i="4"/>
  <c r="K285" i="4"/>
  <c r="L285" i="4"/>
  <c r="N285" i="4"/>
  <c r="P285" i="4"/>
  <c r="Q285" i="4"/>
  <c r="R285" i="4" s="1"/>
  <c r="U285" i="4"/>
  <c r="J286" i="4"/>
  <c r="K286" i="4"/>
  <c r="L286" i="4"/>
  <c r="N286" i="4"/>
  <c r="P286" i="4"/>
  <c r="Q286" i="4"/>
  <c r="R286" i="4" s="1"/>
  <c r="U286" i="4"/>
  <c r="J287" i="4"/>
  <c r="K287" i="4"/>
  <c r="L287" i="4"/>
  <c r="N287" i="4"/>
  <c r="P287" i="4"/>
  <c r="Q287" i="4"/>
  <c r="R287" i="4" s="1"/>
  <c r="U287" i="4"/>
  <c r="J288" i="4"/>
  <c r="K288" i="4"/>
  <c r="L288" i="4"/>
  <c r="N288" i="4"/>
  <c r="P288" i="4"/>
  <c r="Q288" i="4"/>
  <c r="R288" i="4" s="1"/>
  <c r="U288" i="4"/>
  <c r="J289" i="4"/>
  <c r="K289" i="4"/>
  <c r="L289" i="4"/>
  <c r="N289" i="4"/>
  <c r="P289" i="4"/>
  <c r="Q289" i="4"/>
  <c r="R289" i="4" s="1"/>
  <c r="U289" i="4"/>
  <c r="J290" i="4"/>
  <c r="K290" i="4"/>
  <c r="L290" i="4"/>
  <c r="N290" i="4"/>
  <c r="P290" i="4"/>
  <c r="Q290" i="4"/>
  <c r="R290" i="4" s="1"/>
  <c r="U290" i="4"/>
  <c r="J291" i="4"/>
  <c r="K291" i="4"/>
  <c r="L291" i="4"/>
  <c r="N291" i="4"/>
  <c r="P291" i="4"/>
  <c r="Q291" i="4"/>
  <c r="R291" i="4" s="1"/>
  <c r="U291" i="4"/>
  <c r="J292" i="4"/>
  <c r="K292" i="4"/>
  <c r="L292" i="4"/>
  <c r="N292" i="4"/>
  <c r="P292" i="4"/>
  <c r="Q292" i="4"/>
  <c r="R292" i="4" s="1"/>
  <c r="U292" i="4"/>
  <c r="J293" i="4"/>
  <c r="K293" i="4"/>
  <c r="L293" i="4"/>
  <c r="N293" i="4"/>
  <c r="P293" i="4"/>
  <c r="Q293" i="4"/>
  <c r="R293" i="4" s="1"/>
  <c r="U293" i="4"/>
  <c r="J294" i="4"/>
  <c r="K294" i="4"/>
  <c r="L294" i="4"/>
  <c r="N294" i="4"/>
  <c r="P294" i="4"/>
  <c r="Q294" i="4"/>
  <c r="R294" i="4" s="1"/>
  <c r="U294" i="4"/>
  <c r="J295" i="4"/>
  <c r="K295" i="4"/>
  <c r="L295" i="4"/>
  <c r="N295" i="4"/>
  <c r="P295" i="4"/>
  <c r="Q295" i="4"/>
  <c r="R295" i="4" s="1"/>
  <c r="U295" i="4"/>
  <c r="J296" i="4"/>
  <c r="K296" i="4"/>
  <c r="L296" i="4"/>
  <c r="N296" i="4"/>
  <c r="P296" i="4"/>
  <c r="Q296" i="4"/>
  <c r="R296" i="4" s="1"/>
  <c r="U296" i="4"/>
  <c r="J297" i="4"/>
  <c r="K297" i="4"/>
  <c r="L297" i="4"/>
  <c r="N297" i="4"/>
  <c r="P297" i="4"/>
  <c r="Q297" i="4"/>
  <c r="R297" i="4" s="1"/>
  <c r="U297" i="4"/>
  <c r="J298" i="4"/>
  <c r="K298" i="4"/>
  <c r="L298" i="4"/>
  <c r="N298" i="4"/>
  <c r="P298" i="4"/>
  <c r="Q298" i="4"/>
  <c r="R298" i="4" s="1"/>
  <c r="U298" i="4"/>
  <c r="J299" i="4"/>
  <c r="K299" i="4"/>
  <c r="L299" i="4"/>
  <c r="N299" i="4"/>
  <c r="P299" i="4"/>
  <c r="Q299" i="4"/>
  <c r="R299" i="4" s="1"/>
  <c r="U299" i="4"/>
  <c r="J300" i="4"/>
  <c r="K300" i="4"/>
  <c r="L300" i="4"/>
  <c r="N300" i="4"/>
  <c r="P300" i="4"/>
  <c r="Q300" i="4"/>
  <c r="R300" i="4" s="1"/>
  <c r="U300" i="4"/>
  <c r="J301" i="4"/>
  <c r="K301" i="4"/>
  <c r="L301" i="4"/>
  <c r="N301" i="4"/>
  <c r="P301" i="4"/>
  <c r="Q301" i="4"/>
  <c r="R301" i="4" s="1"/>
  <c r="U301" i="4"/>
  <c r="J302" i="4"/>
  <c r="K302" i="4"/>
  <c r="L302" i="4"/>
  <c r="N302" i="4"/>
  <c r="P302" i="4"/>
  <c r="Q302" i="4"/>
  <c r="R302" i="4" s="1"/>
  <c r="U302" i="4"/>
  <c r="J303" i="4"/>
  <c r="K303" i="4"/>
  <c r="L303" i="4"/>
  <c r="N303" i="4"/>
  <c r="P303" i="4"/>
  <c r="Q303" i="4"/>
  <c r="R303" i="4" s="1"/>
  <c r="U303" i="4"/>
  <c r="J304" i="4"/>
  <c r="K304" i="4"/>
  <c r="L304" i="4"/>
  <c r="N304" i="4"/>
  <c r="P304" i="4"/>
  <c r="Q304" i="4"/>
  <c r="R304" i="4" s="1"/>
  <c r="U304" i="4"/>
  <c r="J305" i="4"/>
  <c r="K305" i="4"/>
  <c r="L305" i="4"/>
  <c r="N305" i="4"/>
  <c r="P305" i="4"/>
  <c r="Q305" i="4"/>
  <c r="R305" i="4" s="1"/>
  <c r="U305" i="4"/>
  <c r="J306" i="4"/>
  <c r="K306" i="4"/>
  <c r="L306" i="4"/>
  <c r="N306" i="4"/>
  <c r="P306" i="4"/>
  <c r="Q306" i="4"/>
  <c r="R306" i="4" s="1"/>
  <c r="U306" i="4"/>
  <c r="J307" i="4"/>
  <c r="K307" i="4"/>
  <c r="L307" i="4"/>
  <c r="N307" i="4"/>
  <c r="P307" i="4"/>
  <c r="Q307" i="4"/>
  <c r="R307" i="4" s="1"/>
  <c r="U307" i="4"/>
  <c r="J308" i="4"/>
  <c r="K308" i="4"/>
  <c r="L308" i="4"/>
  <c r="N308" i="4"/>
  <c r="P308" i="4"/>
  <c r="Q308" i="4"/>
  <c r="R308" i="4" s="1"/>
  <c r="U308" i="4"/>
  <c r="J309" i="4"/>
  <c r="K309" i="4"/>
  <c r="L309" i="4"/>
  <c r="N309" i="4"/>
  <c r="P309" i="4"/>
  <c r="Q309" i="4"/>
  <c r="R309" i="4" s="1"/>
  <c r="U309" i="4"/>
  <c r="J310" i="4"/>
  <c r="K310" i="4"/>
  <c r="L310" i="4"/>
  <c r="N310" i="4"/>
  <c r="P310" i="4"/>
  <c r="Q310" i="4"/>
  <c r="R310" i="4" s="1"/>
  <c r="U310" i="4"/>
  <c r="J311" i="4"/>
  <c r="K311" i="4"/>
  <c r="L311" i="4"/>
  <c r="N311" i="4"/>
  <c r="P311" i="4"/>
  <c r="Q311" i="4"/>
  <c r="R311" i="4" s="1"/>
  <c r="U311" i="4"/>
  <c r="J312" i="4"/>
  <c r="K312" i="4"/>
  <c r="L312" i="4"/>
  <c r="N312" i="4"/>
  <c r="P312" i="4"/>
  <c r="Q312" i="4"/>
  <c r="R312" i="4" s="1"/>
  <c r="U312" i="4"/>
  <c r="J313" i="4"/>
  <c r="K313" i="4"/>
  <c r="L313" i="4"/>
  <c r="N313" i="4"/>
  <c r="P313" i="4"/>
  <c r="Q313" i="4"/>
  <c r="R313" i="4" s="1"/>
  <c r="U313" i="4"/>
  <c r="J314" i="4"/>
  <c r="K314" i="4"/>
  <c r="L314" i="4"/>
  <c r="N314" i="4"/>
  <c r="P314" i="4"/>
  <c r="Q314" i="4"/>
  <c r="R314" i="4" s="1"/>
  <c r="U314" i="4"/>
  <c r="J315" i="4"/>
  <c r="K315" i="4"/>
  <c r="L315" i="4"/>
  <c r="N315" i="4"/>
  <c r="P315" i="4"/>
  <c r="Q315" i="4"/>
  <c r="R315" i="4" s="1"/>
  <c r="U315" i="4"/>
  <c r="J316" i="4"/>
  <c r="K316" i="4"/>
  <c r="L316" i="4"/>
  <c r="N316" i="4"/>
  <c r="P316" i="4"/>
  <c r="Q316" i="4"/>
  <c r="R316" i="4" s="1"/>
  <c r="U316" i="4"/>
  <c r="J317" i="4"/>
  <c r="K317" i="4"/>
  <c r="L317" i="4"/>
  <c r="N317" i="4"/>
  <c r="P317" i="4"/>
  <c r="Q317" i="4"/>
  <c r="R317" i="4" s="1"/>
  <c r="U317" i="4"/>
  <c r="J318" i="4"/>
  <c r="K318" i="4"/>
  <c r="L318" i="4"/>
  <c r="N318" i="4"/>
  <c r="P318" i="4"/>
  <c r="Q318" i="4"/>
  <c r="R318" i="4" s="1"/>
  <c r="U318" i="4"/>
  <c r="J319" i="4"/>
  <c r="K319" i="4"/>
  <c r="L319" i="4"/>
  <c r="N319" i="4"/>
  <c r="P319" i="4"/>
  <c r="Q319" i="4"/>
  <c r="R319" i="4" s="1"/>
  <c r="U319" i="4"/>
  <c r="J320" i="4"/>
  <c r="K320" i="4"/>
  <c r="L320" i="4"/>
  <c r="N320" i="4"/>
  <c r="P320" i="4"/>
  <c r="Q320" i="4"/>
  <c r="R320" i="4" s="1"/>
  <c r="U320" i="4"/>
  <c r="J321" i="4"/>
  <c r="K321" i="4"/>
  <c r="L321" i="4"/>
  <c r="N321" i="4"/>
  <c r="P321" i="4"/>
  <c r="Q321" i="4"/>
  <c r="R321" i="4" s="1"/>
  <c r="U321" i="4"/>
  <c r="J322" i="4"/>
  <c r="K322" i="4"/>
  <c r="L322" i="4"/>
  <c r="N322" i="4"/>
  <c r="P322" i="4"/>
  <c r="Q322" i="4"/>
  <c r="R322" i="4" s="1"/>
  <c r="U322" i="4"/>
  <c r="J323" i="4"/>
  <c r="K323" i="4"/>
  <c r="L323" i="4"/>
  <c r="N323" i="4"/>
  <c r="P323" i="4"/>
  <c r="Q323" i="4"/>
  <c r="R323" i="4" s="1"/>
  <c r="U323" i="4"/>
  <c r="J324" i="4"/>
  <c r="K324" i="4"/>
  <c r="L324" i="4"/>
  <c r="N324" i="4"/>
  <c r="P324" i="4"/>
  <c r="Q324" i="4"/>
  <c r="R324" i="4" s="1"/>
  <c r="U324" i="4"/>
  <c r="J325" i="4"/>
  <c r="K325" i="4"/>
  <c r="L325" i="4"/>
  <c r="N325" i="4"/>
  <c r="P325" i="4"/>
  <c r="Q325" i="4"/>
  <c r="R325" i="4" s="1"/>
  <c r="U325" i="4"/>
  <c r="J326" i="4"/>
  <c r="K326" i="4"/>
  <c r="L326" i="4"/>
  <c r="N326" i="4"/>
  <c r="P326" i="4"/>
  <c r="Q326" i="4"/>
  <c r="R326" i="4" s="1"/>
  <c r="U326" i="4"/>
  <c r="J327" i="4"/>
  <c r="K327" i="4"/>
  <c r="L327" i="4"/>
  <c r="N327" i="4"/>
  <c r="P327" i="4"/>
  <c r="Q327" i="4"/>
  <c r="R327" i="4" s="1"/>
  <c r="U327" i="4"/>
  <c r="J328" i="4"/>
  <c r="K328" i="4"/>
  <c r="L328" i="4"/>
  <c r="N328" i="4"/>
  <c r="P328" i="4"/>
  <c r="Q328" i="4"/>
  <c r="R328" i="4" s="1"/>
  <c r="U328" i="4"/>
  <c r="J329" i="4"/>
  <c r="K329" i="4"/>
  <c r="L329" i="4"/>
  <c r="N329" i="4"/>
  <c r="P329" i="4"/>
  <c r="Q329" i="4"/>
  <c r="R329" i="4" s="1"/>
  <c r="U329" i="4"/>
  <c r="J330" i="4"/>
  <c r="K330" i="4"/>
  <c r="L330" i="4"/>
  <c r="N330" i="4"/>
  <c r="P330" i="4"/>
  <c r="Q330" i="4"/>
  <c r="R330" i="4" s="1"/>
  <c r="U330" i="4"/>
  <c r="J331" i="4"/>
  <c r="K331" i="4"/>
  <c r="L331" i="4"/>
  <c r="N331" i="4"/>
  <c r="P331" i="4"/>
  <c r="Q331" i="4"/>
  <c r="R331" i="4" s="1"/>
  <c r="U331" i="4"/>
  <c r="J332" i="4"/>
  <c r="K332" i="4"/>
  <c r="L332" i="4"/>
  <c r="N332" i="4"/>
  <c r="P332" i="4"/>
  <c r="Q332" i="4"/>
  <c r="R332" i="4" s="1"/>
  <c r="U332" i="4"/>
  <c r="J333" i="4"/>
  <c r="K333" i="4"/>
  <c r="L333" i="4"/>
  <c r="N333" i="4"/>
  <c r="P333" i="4"/>
  <c r="Q333" i="4"/>
  <c r="R333" i="4" s="1"/>
  <c r="U333" i="4"/>
  <c r="J334" i="4"/>
  <c r="K334" i="4"/>
  <c r="L334" i="4"/>
  <c r="N334" i="4"/>
  <c r="P334" i="4"/>
  <c r="Q334" i="4"/>
  <c r="R334" i="4" s="1"/>
  <c r="U334" i="4"/>
  <c r="J335" i="4"/>
  <c r="K335" i="4"/>
  <c r="L335" i="4"/>
  <c r="N335" i="4"/>
  <c r="P335" i="4"/>
  <c r="Q335" i="4"/>
  <c r="R335" i="4" s="1"/>
  <c r="U335" i="4"/>
  <c r="J336" i="4"/>
  <c r="K336" i="4"/>
  <c r="L336" i="4"/>
  <c r="N336" i="4"/>
  <c r="P336" i="4"/>
  <c r="Q336" i="4"/>
  <c r="R336" i="4" s="1"/>
  <c r="U336" i="4"/>
  <c r="J337" i="4"/>
  <c r="K337" i="4"/>
  <c r="L337" i="4"/>
  <c r="N337" i="4"/>
  <c r="P337" i="4"/>
  <c r="Q337" i="4"/>
  <c r="R337" i="4" s="1"/>
  <c r="U337" i="4"/>
  <c r="J338" i="4"/>
  <c r="K338" i="4"/>
  <c r="L338" i="4"/>
  <c r="N338" i="4"/>
  <c r="P338" i="4"/>
  <c r="Q338" i="4"/>
  <c r="R338" i="4" s="1"/>
  <c r="U338" i="4"/>
  <c r="J339" i="4"/>
  <c r="K339" i="4"/>
  <c r="L339" i="4"/>
  <c r="N339" i="4"/>
  <c r="P339" i="4"/>
  <c r="Q339" i="4"/>
  <c r="R339" i="4" s="1"/>
  <c r="U339" i="4"/>
  <c r="J340" i="4"/>
  <c r="K340" i="4"/>
  <c r="L340" i="4"/>
  <c r="N340" i="4"/>
  <c r="P340" i="4"/>
  <c r="Q340" i="4"/>
  <c r="R340" i="4" s="1"/>
  <c r="U340" i="4"/>
  <c r="J341" i="4"/>
  <c r="K341" i="4"/>
  <c r="L341" i="4"/>
  <c r="N341" i="4"/>
  <c r="P341" i="4"/>
  <c r="Q341" i="4"/>
  <c r="R341" i="4" s="1"/>
  <c r="U341" i="4"/>
  <c r="J342" i="4"/>
  <c r="K342" i="4"/>
  <c r="L342" i="4"/>
  <c r="N342" i="4"/>
  <c r="P342" i="4"/>
  <c r="Q342" i="4"/>
  <c r="R342" i="4" s="1"/>
  <c r="U342" i="4"/>
  <c r="J343" i="4"/>
  <c r="K343" i="4"/>
  <c r="L343" i="4"/>
  <c r="N343" i="4"/>
  <c r="P343" i="4"/>
  <c r="Q343" i="4"/>
  <c r="R343" i="4" s="1"/>
  <c r="U343" i="4"/>
  <c r="J344" i="4"/>
  <c r="K344" i="4"/>
  <c r="L344" i="4"/>
  <c r="N344" i="4"/>
  <c r="P344" i="4"/>
  <c r="Q344" i="4"/>
  <c r="R344" i="4" s="1"/>
  <c r="U344" i="4"/>
  <c r="J345" i="4"/>
  <c r="K345" i="4"/>
  <c r="L345" i="4"/>
  <c r="N345" i="4"/>
  <c r="P345" i="4"/>
  <c r="Q345" i="4"/>
  <c r="R345" i="4" s="1"/>
  <c r="U345" i="4"/>
  <c r="J346" i="4"/>
  <c r="K346" i="4"/>
  <c r="L346" i="4"/>
  <c r="N346" i="4"/>
  <c r="P346" i="4"/>
  <c r="Q346" i="4"/>
  <c r="R346" i="4" s="1"/>
  <c r="U346" i="4"/>
  <c r="J347" i="4"/>
  <c r="K347" i="4"/>
  <c r="L347" i="4"/>
  <c r="N347" i="4"/>
  <c r="P347" i="4"/>
  <c r="Q347" i="4"/>
  <c r="R347" i="4" s="1"/>
  <c r="U347" i="4"/>
  <c r="J348" i="4"/>
  <c r="K348" i="4"/>
  <c r="L348" i="4"/>
  <c r="N348" i="4"/>
  <c r="P348" i="4"/>
  <c r="Q348" i="4"/>
  <c r="R348" i="4" s="1"/>
  <c r="U348" i="4"/>
  <c r="J349" i="4"/>
  <c r="K349" i="4"/>
  <c r="L349" i="4"/>
  <c r="N349" i="4"/>
  <c r="P349" i="4"/>
  <c r="Q349" i="4"/>
  <c r="R349" i="4" s="1"/>
  <c r="U349" i="4"/>
  <c r="J350" i="4"/>
  <c r="K350" i="4"/>
  <c r="L350" i="4"/>
  <c r="N350" i="4"/>
  <c r="P350" i="4"/>
  <c r="Q350" i="4"/>
  <c r="R350" i="4" s="1"/>
  <c r="U350" i="4"/>
  <c r="J351" i="4"/>
  <c r="K351" i="4"/>
  <c r="L351" i="4"/>
  <c r="N351" i="4"/>
  <c r="P351" i="4"/>
  <c r="Q351" i="4"/>
  <c r="R351" i="4" s="1"/>
  <c r="U351" i="4"/>
  <c r="J352" i="4"/>
  <c r="K352" i="4"/>
  <c r="L352" i="4"/>
  <c r="N352" i="4"/>
  <c r="P352" i="4"/>
  <c r="Q352" i="4"/>
  <c r="R352" i="4" s="1"/>
  <c r="U352" i="4"/>
  <c r="J353" i="4"/>
  <c r="K353" i="4"/>
  <c r="L353" i="4"/>
  <c r="N353" i="4"/>
  <c r="P353" i="4"/>
  <c r="Q353" i="4"/>
  <c r="R353" i="4" s="1"/>
  <c r="U353" i="4"/>
  <c r="J354" i="4"/>
  <c r="K354" i="4"/>
  <c r="L354" i="4"/>
  <c r="N354" i="4"/>
  <c r="P354" i="4"/>
  <c r="Q354" i="4"/>
  <c r="R354" i="4" s="1"/>
  <c r="U354" i="4"/>
  <c r="J355" i="4"/>
  <c r="K355" i="4"/>
  <c r="L355" i="4"/>
  <c r="N355" i="4"/>
  <c r="P355" i="4"/>
  <c r="Q355" i="4"/>
  <c r="R355" i="4" s="1"/>
  <c r="U355" i="4"/>
  <c r="J356" i="4"/>
  <c r="K356" i="4"/>
  <c r="L356" i="4"/>
  <c r="N356" i="4"/>
  <c r="P356" i="4"/>
  <c r="Q356" i="4"/>
  <c r="R356" i="4" s="1"/>
  <c r="U356" i="4"/>
  <c r="J357" i="4"/>
  <c r="K357" i="4"/>
  <c r="L357" i="4"/>
  <c r="N357" i="4"/>
  <c r="P357" i="4"/>
  <c r="Q357" i="4"/>
  <c r="R357" i="4" s="1"/>
  <c r="U357" i="4"/>
  <c r="J358" i="4"/>
  <c r="K358" i="4"/>
  <c r="L358" i="4"/>
  <c r="N358" i="4"/>
  <c r="P358" i="4"/>
  <c r="Q358" i="4"/>
  <c r="R358" i="4" s="1"/>
  <c r="U358" i="4"/>
  <c r="J359" i="4"/>
  <c r="K359" i="4"/>
  <c r="L359" i="4"/>
  <c r="N359" i="4"/>
  <c r="P359" i="4"/>
  <c r="Q359" i="4"/>
  <c r="R359" i="4" s="1"/>
  <c r="U359" i="4"/>
  <c r="J360" i="4"/>
  <c r="K360" i="4"/>
  <c r="L360" i="4"/>
  <c r="N360" i="4"/>
  <c r="P360" i="4"/>
  <c r="Q360" i="4"/>
  <c r="R360" i="4" s="1"/>
  <c r="U360" i="4"/>
  <c r="J361" i="4"/>
  <c r="K361" i="4"/>
  <c r="L361" i="4"/>
  <c r="N361" i="4"/>
  <c r="P361" i="4"/>
  <c r="Q361" i="4"/>
  <c r="R361" i="4" s="1"/>
  <c r="U361" i="4"/>
  <c r="J362" i="4"/>
  <c r="K362" i="4"/>
  <c r="L362" i="4"/>
  <c r="N362" i="4"/>
  <c r="P362" i="4"/>
  <c r="Q362" i="4"/>
  <c r="R362" i="4" s="1"/>
  <c r="U362" i="4"/>
  <c r="J363" i="4"/>
  <c r="K363" i="4"/>
  <c r="L363" i="4"/>
  <c r="N363" i="4"/>
  <c r="P363" i="4"/>
  <c r="Q363" i="4"/>
  <c r="R363" i="4" s="1"/>
  <c r="U363" i="4"/>
  <c r="J364" i="4"/>
  <c r="K364" i="4"/>
  <c r="L364" i="4"/>
  <c r="N364" i="4"/>
  <c r="P364" i="4"/>
  <c r="Q364" i="4"/>
  <c r="R364" i="4" s="1"/>
  <c r="U364" i="4"/>
  <c r="J365" i="4"/>
  <c r="K365" i="4"/>
  <c r="L365" i="4"/>
  <c r="N365" i="4"/>
  <c r="P365" i="4"/>
  <c r="Q365" i="4"/>
  <c r="R365" i="4" s="1"/>
  <c r="U365" i="4"/>
  <c r="J366" i="4"/>
  <c r="K366" i="4"/>
  <c r="L366" i="4"/>
  <c r="N366" i="4"/>
  <c r="P366" i="4"/>
  <c r="Q366" i="4"/>
  <c r="R366" i="4" s="1"/>
  <c r="U366" i="4"/>
  <c r="J367" i="4"/>
  <c r="K367" i="4"/>
  <c r="L367" i="4"/>
  <c r="N367" i="4"/>
  <c r="P367" i="4"/>
  <c r="Q367" i="4"/>
  <c r="R367" i="4" s="1"/>
  <c r="U367" i="4"/>
  <c r="J368" i="4"/>
  <c r="K368" i="4"/>
  <c r="L368" i="4"/>
  <c r="N368" i="4"/>
  <c r="P368" i="4"/>
  <c r="Q368" i="4"/>
  <c r="R368" i="4" s="1"/>
  <c r="U368" i="4"/>
  <c r="J369" i="4"/>
  <c r="K369" i="4"/>
  <c r="L369" i="4"/>
  <c r="N369" i="4"/>
  <c r="P369" i="4"/>
  <c r="Q369" i="4"/>
  <c r="R369" i="4" s="1"/>
  <c r="U369" i="4"/>
  <c r="J370" i="4"/>
  <c r="K370" i="4"/>
  <c r="L370" i="4"/>
  <c r="N370" i="4"/>
  <c r="P370" i="4"/>
  <c r="Q370" i="4"/>
  <c r="R370" i="4" s="1"/>
  <c r="U370" i="4"/>
  <c r="J371" i="4"/>
  <c r="K371" i="4"/>
  <c r="L371" i="4"/>
  <c r="N371" i="4"/>
  <c r="P371" i="4"/>
  <c r="Q371" i="4"/>
  <c r="R371" i="4" s="1"/>
  <c r="U371" i="4"/>
  <c r="J372" i="4"/>
  <c r="K372" i="4"/>
  <c r="L372" i="4"/>
  <c r="N372" i="4"/>
  <c r="P372" i="4"/>
  <c r="Q372" i="4"/>
  <c r="R372" i="4" s="1"/>
  <c r="U372" i="4"/>
  <c r="J373" i="4"/>
  <c r="K373" i="4"/>
  <c r="L373" i="4"/>
  <c r="N373" i="4"/>
  <c r="P373" i="4"/>
  <c r="Q373" i="4"/>
  <c r="R373" i="4" s="1"/>
  <c r="U373" i="4"/>
  <c r="J374" i="4"/>
  <c r="K374" i="4"/>
  <c r="L374" i="4"/>
  <c r="N374" i="4"/>
  <c r="P374" i="4"/>
  <c r="Q374" i="4"/>
  <c r="R374" i="4" s="1"/>
  <c r="U374" i="4"/>
  <c r="J375" i="4"/>
  <c r="K375" i="4"/>
  <c r="L375" i="4"/>
  <c r="N375" i="4"/>
  <c r="P375" i="4"/>
  <c r="Q375" i="4"/>
  <c r="R375" i="4" s="1"/>
  <c r="U375" i="4"/>
  <c r="J376" i="4"/>
  <c r="K376" i="4"/>
  <c r="L376" i="4"/>
  <c r="N376" i="4"/>
  <c r="P376" i="4"/>
  <c r="Q376" i="4"/>
  <c r="R376" i="4" s="1"/>
  <c r="U376" i="4"/>
  <c r="J377" i="4"/>
  <c r="K377" i="4"/>
  <c r="L377" i="4"/>
  <c r="N377" i="4"/>
  <c r="P377" i="4"/>
  <c r="Q377" i="4"/>
  <c r="R377" i="4" s="1"/>
  <c r="U377" i="4"/>
  <c r="J128" i="4"/>
  <c r="K128" i="4"/>
  <c r="L128" i="4"/>
  <c r="N128" i="4"/>
  <c r="P128" i="4"/>
  <c r="Q128" i="4"/>
  <c r="R128" i="4" s="1"/>
  <c r="U128" i="4"/>
  <c r="J129" i="4"/>
  <c r="K129" i="4"/>
  <c r="L129" i="4"/>
  <c r="N129" i="4"/>
  <c r="P129" i="4"/>
  <c r="Q129" i="4"/>
  <c r="R129" i="4" s="1"/>
  <c r="U129" i="4"/>
  <c r="J130" i="4"/>
  <c r="K130" i="4"/>
  <c r="L130" i="4"/>
  <c r="N130" i="4"/>
  <c r="P130" i="4"/>
  <c r="Q130" i="4"/>
  <c r="R130" i="4" s="1"/>
  <c r="U130" i="4"/>
  <c r="J131" i="4"/>
  <c r="K131" i="4"/>
  <c r="L131" i="4"/>
  <c r="N131" i="4"/>
  <c r="P131" i="4"/>
  <c r="Q131" i="4"/>
  <c r="R131" i="4" s="1"/>
  <c r="U131" i="4"/>
  <c r="J132" i="4"/>
  <c r="K132" i="4"/>
  <c r="L132" i="4"/>
  <c r="N132" i="4"/>
  <c r="P132" i="4"/>
  <c r="Q132" i="4"/>
  <c r="R132" i="4" s="1"/>
  <c r="U132" i="4"/>
  <c r="J133" i="4"/>
  <c r="K133" i="4"/>
  <c r="L133" i="4"/>
  <c r="N133" i="4"/>
  <c r="P133" i="4"/>
  <c r="Q133" i="4"/>
  <c r="R133" i="4" s="1"/>
  <c r="U133" i="4"/>
  <c r="J134" i="4"/>
  <c r="K134" i="4"/>
  <c r="L134" i="4"/>
  <c r="N134" i="4"/>
  <c r="P134" i="4"/>
  <c r="Q134" i="4"/>
  <c r="R134" i="4" s="1"/>
  <c r="U134" i="4"/>
  <c r="J135" i="4"/>
  <c r="K135" i="4"/>
  <c r="L135" i="4"/>
  <c r="N135" i="4"/>
  <c r="P135" i="4"/>
  <c r="Q135" i="4"/>
  <c r="R135" i="4" s="1"/>
  <c r="U135" i="4"/>
  <c r="J136" i="4"/>
  <c r="K136" i="4"/>
  <c r="L136" i="4"/>
  <c r="N136" i="4"/>
  <c r="P136" i="4"/>
  <c r="Q136" i="4"/>
  <c r="R136" i="4" s="1"/>
  <c r="U136" i="4"/>
  <c r="J137" i="4"/>
  <c r="K137" i="4"/>
  <c r="L137" i="4"/>
  <c r="N137" i="4"/>
  <c r="P137" i="4"/>
  <c r="Q137" i="4"/>
  <c r="R137" i="4" s="1"/>
  <c r="U137" i="4"/>
  <c r="J138" i="4"/>
  <c r="K138" i="4"/>
  <c r="L138" i="4"/>
  <c r="N138" i="4"/>
  <c r="P138" i="4"/>
  <c r="Q138" i="4"/>
  <c r="R138" i="4" s="1"/>
  <c r="U138" i="4"/>
  <c r="J139" i="4"/>
  <c r="K139" i="4"/>
  <c r="L139" i="4"/>
  <c r="N139" i="4"/>
  <c r="P139" i="4"/>
  <c r="Q139" i="4"/>
  <c r="R139" i="4" s="1"/>
  <c r="U139" i="4"/>
  <c r="J140" i="4"/>
  <c r="K140" i="4"/>
  <c r="L140" i="4"/>
  <c r="N140" i="4"/>
  <c r="P140" i="4"/>
  <c r="Q140" i="4"/>
  <c r="R140" i="4" s="1"/>
  <c r="U140" i="4"/>
  <c r="J141" i="4"/>
  <c r="K141" i="4"/>
  <c r="L141" i="4"/>
  <c r="N141" i="4"/>
  <c r="P141" i="4"/>
  <c r="Q141" i="4"/>
  <c r="R141" i="4" s="1"/>
  <c r="U141" i="4"/>
  <c r="J142" i="4"/>
  <c r="K142" i="4"/>
  <c r="L142" i="4"/>
  <c r="N142" i="4"/>
  <c r="P142" i="4"/>
  <c r="Q142" i="4"/>
  <c r="R142" i="4" s="1"/>
  <c r="U142" i="4"/>
  <c r="J143" i="4"/>
  <c r="K143" i="4"/>
  <c r="L143" i="4"/>
  <c r="N143" i="4"/>
  <c r="P143" i="4"/>
  <c r="Q143" i="4"/>
  <c r="R143" i="4" s="1"/>
  <c r="U143" i="4"/>
  <c r="J144" i="4"/>
  <c r="K144" i="4"/>
  <c r="L144" i="4"/>
  <c r="N144" i="4"/>
  <c r="P144" i="4"/>
  <c r="Q144" i="4"/>
  <c r="R144" i="4" s="1"/>
  <c r="U144" i="4"/>
  <c r="J145" i="4"/>
  <c r="K145" i="4"/>
  <c r="L145" i="4"/>
  <c r="N145" i="4"/>
  <c r="P145" i="4"/>
  <c r="Q145" i="4"/>
  <c r="R145" i="4" s="1"/>
  <c r="U145" i="4"/>
  <c r="J146" i="4"/>
  <c r="K146" i="4"/>
  <c r="L146" i="4"/>
  <c r="N146" i="4"/>
  <c r="P146" i="4"/>
  <c r="Q146" i="4"/>
  <c r="R146" i="4" s="1"/>
  <c r="U146" i="4"/>
  <c r="J147" i="4"/>
  <c r="K147" i="4"/>
  <c r="L147" i="4"/>
  <c r="N147" i="4"/>
  <c r="P147" i="4"/>
  <c r="Q147" i="4"/>
  <c r="R147" i="4" s="1"/>
  <c r="U147" i="4"/>
  <c r="J148" i="4"/>
  <c r="K148" i="4"/>
  <c r="L148" i="4"/>
  <c r="N148" i="4"/>
  <c r="P148" i="4"/>
  <c r="Q148" i="4"/>
  <c r="R148" i="4" s="1"/>
  <c r="U148" i="4"/>
  <c r="J149" i="4"/>
  <c r="K149" i="4"/>
  <c r="L149" i="4"/>
  <c r="N149" i="4"/>
  <c r="P149" i="4"/>
  <c r="Q149" i="4"/>
  <c r="R149" i="4" s="1"/>
  <c r="U149" i="4"/>
  <c r="J150" i="4"/>
  <c r="K150" i="4"/>
  <c r="L150" i="4"/>
  <c r="N150" i="4"/>
  <c r="P150" i="4"/>
  <c r="Q150" i="4"/>
  <c r="R150" i="4" s="1"/>
  <c r="U150" i="4"/>
  <c r="J151" i="4"/>
  <c r="K151" i="4"/>
  <c r="L151" i="4"/>
  <c r="N151" i="4"/>
  <c r="P151" i="4"/>
  <c r="Q151" i="4"/>
  <c r="R151" i="4" s="1"/>
  <c r="U151" i="4"/>
  <c r="J152" i="4"/>
  <c r="K152" i="4"/>
  <c r="L152" i="4"/>
  <c r="N152" i="4"/>
  <c r="P152" i="4"/>
  <c r="Q152" i="4"/>
  <c r="R152" i="4" s="1"/>
  <c r="U152" i="4"/>
  <c r="J153" i="4"/>
  <c r="K153" i="4"/>
  <c r="L153" i="4"/>
  <c r="N153" i="4"/>
  <c r="P153" i="4"/>
  <c r="Q153" i="4"/>
  <c r="R153" i="4" s="1"/>
  <c r="U153" i="4"/>
  <c r="J154" i="4"/>
  <c r="K154" i="4"/>
  <c r="L154" i="4"/>
  <c r="N154" i="4"/>
  <c r="P154" i="4"/>
  <c r="Q154" i="4"/>
  <c r="R154" i="4" s="1"/>
  <c r="U154" i="4"/>
  <c r="J155" i="4"/>
  <c r="K155" i="4"/>
  <c r="L155" i="4"/>
  <c r="N155" i="4"/>
  <c r="P155" i="4"/>
  <c r="Q155" i="4"/>
  <c r="R155" i="4" s="1"/>
  <c r="U155" i="4"/>
  <c r="J156" i="4"/>
  <c r="K156" i="4"/>
  <c r="L156" i="4"/>
  <c r="N156" i="4"/>
  <c r="P156" i="4"/>
  <c r="Q156" i="4"/>
  <c r="R156" i="4" s="1"/>
  <c r="U156" i="4"/>
  <c r="J157" i="4"/>
  <c r="K157" i="4"/>
  <c r="L157" i="4"/>
  <c r="N157" i="4"/>
  <c r="P157" i="4"/>
  <c r="Q157" i="4"/>
  <c r="R157" i="4" s="1"/>
  <c r="U157" i="4"/>
  <c r="J158" i="4"/>
  <c r="K158" i="4"/>
  <c r="L158" i="4"/>
  <c r="N158" i="4"/>
  <c r="P158" i="4"/>
  <c r="Q158" i="4"/>
  <c r="R158" i="4" s="1"/>
  <c r="U158" i="4"/>
  <c r="J159" i="4"/>
  <c r="K159" i="4"/>
  <c r="L159" i="4"/>
  <c r="N159" i="4"/>
  <c r="P159" i="4"/>
  <c r="Q159" i="4"/>
  <c r="R159" i="4" s="1"/>
  <c r="U159" i="4"/>
  <c r="J160" i="4"/>
  <c r="K160" i="4"/>
  <c r="L160" i="4"/>
  <c r="N160" i="4"/>
  <c r="P160" i="4"/>
  <c r="Q160" i="4"/>
  <c r="R160" i="4" s="1"/>
  <c r="U160" i="4"/>
  <c r="J161" i="4"/>
  <c r="K161" i="4"/>
  <c r="L161" i="4"/>
  <c r="N161" i="4"/>
  <c r="P161" i="4"/>
  <c r="Q161" i="4"/>
  <c r="R161" i="4" s="1"/>
  <c r="U161" i="4"/>
  <c r="J162" i="4"/>
  <c r="K162" i="4"/>
  <c r="L162" i="4"/>
  <c r="N162" i="4"/>
  <c r="P162" i="4"/>
  <c r="Q162" i="4"/>
  <c r="R162" i="4" s="1"/>
  <c r="U162" i="4"/>
  <c r="J163" i="4"/>
  <c r="K163" i="4"/>
  <c r="L163" i="4"/>
  <c r="N163" i="4"/>
  <c r="P163" i="4"/>
  <c r="Q163" i="4"/>
  <c r="R163" i="4" s="1"/>
  <c r="U163" i="4"/>
  <c r="J164" i="4"/>
  <c r="K164" i="4"/>
  <c r="L164" i="4"/>
  <c r="N164" i="4"/>
  <c r="P164" i="4"/>
  <c r="Q164" i="4"/>
  <c r="R164" i="4" s="1"/>
  <c r="U164" i="4"/>
  <c r="J165" i="4"/>
  <c r="K165" i="4"/>
  <c r="L165" i="4"/>
  <c r="N165" i="4"/>
  <c r="P165" i="4"/>
  <c r="Q165" i="4"/>
  <c r="R165" i="4" s="1"/>
  <c r="U165" i="4"/>
  <c r="J166" i="4"/>
  <c r="K166" i="4"/>
  <c r="L166" i="4"/>
  <c r="N166" i="4"/>
  <c r="P166" i="4"/>
  <c r="Q166" i="4"/>
  <c r="R166" i="4" s="1"/>
  <c r="U166" i="4"/>
  <c r="J167" i="4"/>
  <c r="K167" i="4"/>
  <c r="L167" i="4"/>
  <c r="N167" i="4"/>
  <c r="P167" i="4"/>
  <c r="Q167" i="4"/>
  <c r="R167" i="4" s="1"/>
  <c r="U167" i="4"/>
  <c r="J168" i="4"/>
  <c r="K168" i="4"/>
  <c r="L168" i="4"/>
  <c r="N168" i="4"/>
  <c r="P168" i="4"/>
  <c r="Q168" i="4"/>
  <c r="R168" i="4" s="1"/>
  <c r="U168" i="4"/>
  <c r="J169" i="4"/>
  <c r="K169" i="4"/>
  <c r="L169" i="4"/>
  <c r="N169" i="4"/>
  <c r="P169" i="4"/>
  <c r="Q169" i="4"/>
  <c r="R169" i="4" s="1"/>
  <c r="U169" i="4"/>
  <c r="J170" i="4"/>
  <c r="K170" i="4"/>
  <c r="L170" i="4"/>
  <c r="N170" i="4"/>
  <c r="P170" i="4"/>
  <c r="Q170" i="4"/>
  <c r="R170" i="4" s="1"/>
  <c r="U170" i="4"/>
  <c r="J171" i="4"/>
  <c r="K171" i="4"/>
  <c r="L171" i="4"/>
  <c r="N171" i="4"/>
  <c r="P171" i="4"/>
  <c r="Q171" i="4"/>
  <c r="R171" i="4" s="1"/>
  <c r="U171" i="4"/>
  <c r="J172" i="4"/>
  <c r="K172" i="4"/>
  <c r="L172" i="4"/>
  <c r="N172" i="4"/>
  <c r="P172" i="4"/>
  <c r="Q172" i="4"/>
  <c r="R172" i="4" s="1"/>
  <c r="U172" i="4"/>
  <c r="J173" i="4"/>
  <c r="K173" i="4"/>
  <c r="L173" i="4"/>
  <c r="N173" i="4"/>
  <c r="P173" i="4"/>
  <c r="Q173" i="4"/>
  <c r="R173" i="4" s="1"/>
  <c r="U173" i="4"/>
  <c r="J174" i="4"/>
  <c r="K174" i="4"/>
  <c r="L174" i="4"/>
  <c r="N174" i="4"/>
  <c r="P174" i="4"/>
  <c r="Q174" i="4"/>
  <c r="R174" i="4" s="1"/>
  <c r="U174" i="4"/>
  <c r="J175" i="4"/>
  <c r="K175" i="4"/>
  <c r="L175" i="4"/>
  <c r="N175" i="4"/>
  <c r="P175" i="4"/>
  <c r="Q175" i="4"/>
  <c r="R175" i="4" s="1"/>
  <c r="U175" i="4"/>
  <c r="J176" i="4"/>
  <c r="K176" i="4"/>
  <c r="L176" i="4"/>
  <c r="N176" i="4"/>
  <c r="P176" i="4"/>
  <c r="Q176" i="4"/>
  <c r="R176" i="4" s="1"/>
  <c r="U176" i="4"/>
  <c r="J177" i="4"/>
  <c r="K177" i="4"/>
  <c r="L177" i="4"/>
  <c r="N177" i="4"/>
  <c r="P177" i="4"/>
  <c r="Q177" i="4"/>
  <c r="R177" i="4" s="1"/>
  <c r="U177" i="4"/>
  <c r="J178" i="4"/>
  <c r="K178" i="4"/>
  <c r="L178" i="4"/>
  <c r="N178" i="4"/>
  <c r="P178" i="4"/>
  <c r="Q178" i="4"/>
  <c r="R178" i="4" s="1"/>
  <c r="U178" i="4"/>
  <c r="J179" i="4"/>
  <c r="K179" i="4"/>
  <c r="L179" i="4"/>
  <c r="N179" i="4"/>
  <c r="P179" i="4"/>
  <c r="Q179" i="4"/>
  <c r="R179" i="4" s="1"/>
  <c r="U179" i="4"/>
  <c r="J180" i="4"/>
  <c r="K180" i="4"/>
  <c r="L180" i="4"/>
  <c r="N180" i="4"/>
  <c r="P180" i="4"/>
  <c r="Q180" i="4"/>
  <c r="R180" i="4" s="1"/>
  <c r="U180" i="4"/>
  <c r="J181" i="4"/>
  <c r="K181" i="4"/>
  <c r="L181" i="4"/>
  <c r="N181" i="4"/>
  <c r="P181" i="4"/>
  <c r="Q181" i="4"/>
  <c r="R181" i="4" s="1"/>
  <c r="U181" i="4"/>
  <c r="J182" i="4"/>
  <c r="K182" i="4"/>
  <c r="L182" i="4"/>
  <c r="N182" i="4"/>
  <c r="P182" i="4"/>
  <c r="Q182" i="4"/>
  <c r="R182" i="4" s="1"/>
  <c r="U182" i="4"/>
  <c r="J183" i="4"/>
  <c r="K183" i="4"/>
  <c r="L183" i="4"/>
  <c r="N183" i="4"/>
  <c r="P183" i="4"/>
  <c r="Q183" i="4"/>
  <c r="R183" i="4" s="1"/>
  <c r="U183" i="4"/>
  <c r="J184" i="4"/>
  <c r="K184" i="4"/>
  <c r="L184" i="4"/>
  <c r="N184" i="4"/>
  <c r="P184" i="4"/>
  <c r="Q184" i="4"/>
  <c r="R184" i="4" s="1"/>
  <c r="U184" i="4"/>
  <c r="J185" i="4"/>
  <c r="K185" i="4"/>
  <c r="L185" i="4"/>
  <c r="N185" i="4"/>
  <c r="P185" i="4"/>
  <c r="Q185" i="4"/>
  <c r="R185" i="4" s="1"/>
  <c r="U185" i="4"/>
  <c r="J186" i="4"/>
  <c r="K186" i="4"/>
  <c r="L186" i="4"/>
  <c r="N186" i="4"/>
  <c r="P186" i="4"/>
  <c r="Q186" i="4"/>
  <c r="R186" i="4" s="1"/>
  <c r="U186" i="4"/>
  <c r="J187" i="4"/>
  <c r="K187" i="4"/>
  <c r="L187" i="4"/>
  <c r="N187" i="4"/>
  <c r="P187" i="4"/>
  <c r="Q187" i="4"/>
  <c r="R187" i="4" s="1"/>
  <c r="U187" i="4"/>
  <c r="J188" i="4"/>
  <c r="K188" i="4"/>
  <c r="L188" i="4"/>
  <c r="N188" i="4"/>
  <c r="P188" i="4"/>
  <c r="Q188" i="4"/>
  <c r="R188" i="4" s="1"/>
  <c r="U188" i="4"/>
  <c r="J189" i="4"/>
  <c r="K189" i="4"/>
  <c r="L189" i="4"/>
  <c r="N189" i="4"/>
  <c r="P189" i="4"/>
  <c r="Q189" i="4"/>
  <c r="R189" i="4" s="1"/>
  <c r="U189" i="4"/>
  <c r="J190" i="4"/>
  <c r="K190" i="4"/>
  <c r="L190" i="4"/>
  <c r="N190" i="4"/>
  <c r="P190" i="4"/>
  <c r="Q190" i="4"/>
  <c r="R190" i="4" s="1"/>
  <c r="U190" i="4"/>
  <c r="J191" i="4"/>
  <c r="K191" i="4"/>
  <c r="L191" i="4"/>
  <c r="N191" i="4"/>
  <c r="P191" i="4"/>
  <c r="Q191" i="4"/>
  <c r="R191" i="4" s="1"/>
  <c r="U191" i="4"/>
  <c r="J192" i="4"/>
  <c r="K192" i="4"/>
  <c r="L192" i="4"/>
  <c r="N192" i="4"/>
  <c r="P192" i="4"/>
  <c r="Q192" i="4"/>
  <c r="R192" i="4" s="1"/>
  <c r="U192" i="4"/>
  <c r="J193" i="4"/>
  <c r="K193" i="4"/>
  <c r="L193" i="4"/>
  <c r="N193" i="4"/>
  <c r="P193" i="4"/>
  <c r="Q193" i="4"/>
  <c r="R193" i="4" s="1"/>
  <c r="U193" i="4"/>
  <c r="J194" i="4"/>
  <c r="K194" i="4"/>
  <c r="L194" i="4"/>
  <c r="N194" i="4"/>
  <c r="P194" i="4"/>
  <c r="Q194" i="4"/>
  <c r="R194" i="4" s="1"/>
  <c r="U194" i="4"/>
  <c r="J195" i="4"/>
  <c r="K195" i="4"/>
  <c r="L195" i="4"/>
  <c r="N195" i="4"/>
  <c r="P195" i="4"/>
  <c r="Q195" i="4"/>
  <c r="R195" i="4" s="1"/>
  <c r="U195" i="4"/>
  <c r="J196" i="4"/>
  <c r="K196" i="4"/>
  <c r="L196" i="4"/>
  <c r="N196" i="4"/>
  <c r="P196" i="4"/>
  <c r="Q196" i="4"/>
  <c r="R196" i="4" s="1"/>
  <c r="U196" i="4"/>
  <c r="J197" i="4"/>
  <c r="K197" i="4"/>
  <c r="L197" i="4"/>
  <c r="N197" i="4"/>
  <c r="P197" i="4"/>
  <c r="Q197" i="4"/>
  <c r="R197" i="4" s="1"/>
  <c r="U197" i="4"/>
  <c r="J198" i="4"/>
  <c r="K198" i="4"/>
  <c r="L198" i="4"/>
  <c r="N198" i="4"/>
  <c r="P198" i="4"/>
  <c r="Q198" i="4"/>
  <c r="R198" i="4" s="1"/>
  <c r="U198" i="4"/>
  <c r="J199" i="4"/>
  <c r="K199" i="4"/>
  <c r="L199" i="4"/>
  <c r="N199" i="4"/>
  <c r="P199" i="4"/>
  <c r="Q199" i="4"/>
  <c r="R199" i="4" s="1"/>
  <c r="U199" i="4"/>
  <c r="J200" i="4"/>
  <c r="K200" i="4"/>
  <c r="L200" i="4"/>
  <c r="N200" i="4"/>
  <c r="P200" i="4"/>
  <c r="Q200" i="4"/>
  <c r="R200" i="4" s="1"/>
  <c r="U200" i="4"/>
  <c r="J201" i="4"/>
  <c r="K201" i="4"/>
  <c r="L201" i="4"/>
  <c r="N201" i="4"/>
  <c r="P201" i="4"/>
  <c r="Q201" i="4"/>
  <c r="R201" i="4" s="1"/>
  <c r="U201" i="4"/>
  <c r="J202" i="4"/>
  <c r="K202" i="4"/>
  <c r="L202" i="4"/>
  <c r="N202" i="4"/>
  <c r="P202" i="4"/>
  <c r="Q202" i="4"/>
  <c r="R202" i="4" s="1"/>
  <c r="U202" i="4"/>
  <c r="J203" i="4"/>
  <c r="K203" i="4"/>
  <c r="L203" i="4"/>
  <c r="N203" i="4"/>
  <c r="P203" i="4"/>
  <c r="Q203" i="4"/>
  <c r="R203" i="4" s="1"/>
  <c r="U203" i="4"/>
  <c r="J204" i="4"/>
  <c r="K204" i="4"/>
  <c r="L204" i="4"/>
  <c r="N204" i="4"/>
  <c r="P204" i="4"/>
  <c r="Q204" i="4"/>
  <c r="R204" i="4" s="1"/>
  <c r="U204" i="4"/>
  <c r="J205" i="4"/>
  <c r="K205" i="4"/>
  <c r="L205" i="4"/>
  <c r="N205" i="4"/>
  <c r="P205" i="4"/>
  <c r="Q205" i="4"/>
  <c r="R205" i="4" s="1"/>
  <c r="U205" i="4"/>
  <c r="J206" i="4"/>
  <c r="K206" i="4"/>
  <c r="L206" i="4"/>
  <c r="N206" i="4"/>
  <c r="P206" i="4"/>
  <c r="Q206" i="4"/>
  <c r="R206" i="4" s="1"/>
  <c r="U206" i="4"/>
  <c r="J207" i="4"/>
  <c r="K207" i="4"/>
  <c r="L207" i="4"/>
  <c r="N207" i="4"/>
  <c r="P207" i="4"/>
  <c r="Q207" i="4"/>
  <c r="R207" i="4" s="1"/>
  <c r="U207" i="4"/>
  <c r="J208" i="4"/>
  <c r="K208" i="4"/>
  <c r="L208" i="4"/>
  <c r="N208" i="4"/>
  <c r="P208" i="4"/>
  <c r="Q208" i="4"/>
  <c r="R208" i="4" s="1"/>
  <c r="U208" i="4"/>
  <c r="J209" i="4"/>
  <c r="K209" i="4"/>
  <c r="L209" i="4"/>
  <c r="N209" i="4"/>
  <c r="P209" i="4"/>
  <c r="Q209" i="4"/>
  <c r="R209" i="4" s="1"/>
  <c r="U209" i="4"/>
  <c r="J210" i="4"/>
  <c r="K210" i="4"/>
  <c r="L210" i="4"/>
  <c r="N210" i="4"/>
  <c r="P210" i="4"/>
  <c r="Q210" i="4"/>
  <c r="R210" i="4" s="1"/>
  <c r="U210" i="4"/>
  <c r="J211" i="4"/>
  <c r="K211" i="4"/>
  <c r="L211" i="4"/>
  <c r="N211" i="4"/>
  <c r="P211" i="4"/>
  <c r="Q211" i="4"/>
  <c r="R211" i="4" s="1"/>
  <c r="U211" i="4"/>
  <c r="J212" i="4"/>
  <c r="K212" i="4"/>
  <c r="L212" i="4"/>
  <c r="N212" i="4"/>
  <c r="P212" i="4"/>
  <c r="Q212" i="4"/>
  <c r="R212" i="4" s="1"/>
  <c r="U212" i="4"/>
  <c r="J213" i="4"/>
  <c r="K213" i="4"/>
  <c r="L213" i="4"/>
  <c r="N213" i="4"/>
  <c r="P213" i="4"/>
  <c r="Q213" i="4"/>
  <c r="R213" i="4" s="1"/>
  <c r="U213" i="4"/>
  <c r="J214" i="4"/>
  <c r="K214" i="4"/>
  <c r="L214" i="4"/>
  <c r="N214" i="4"/>
  <c r="P214" i="4"/>
  <c r="Q214" i="4"/>
  <c r="R214" i="4" s="1"/>
  <c r="U214" i="4"/>
  <c r="J215" i="4"/>
  <c r="K215" i="4"/>
  <c r="L215" i="4"/>
  <c r="N215" i="4"/>
  <c r="P215" i="4"/>
  <c r="Q215" i="4"/>
  <c r="R215" i="4" s="1"/>
  <c r="U215" i="4"/>
  <c r="J216" i="4"/>
  <c r="K216" i="4"/>
  <c r="L216" i="4"/>
  <c r="N216" i="4"/>
  <c r="P216" i="4"/>
  <c r="Q216" i="4"/>
  <c r="R216" i="4" s="1"/>
  <c r="U216" i="4"/>
  <c r="J217" i="4"/>
  <c r="K217" i="4"/>
  <c r="L217" i="4"/>
  <c r="N217" i="4"/>
  <c r="P217" i="4"/>
  <c r="Q217" i="4"/>
  <c r="R217" i="4" s="1"/>
  <c r="U217" i="4"/>
  <c r="J218" i="4"/>
  <c r="K218" i="4"/>
  <c r="L218" i="4"/>
  <c r="N218" i="4"/>
  <c r="P218" i="4"/>
  <c r="Q218" i="4"/>
  <c r="R218" i="4" s="1"/>
  <c r="U218" i="4"/>
  <c r="J219" i="4"/>
  <c r="K219" i="4"/>
  <c r="L219" i="4"/>
  <c r="N219" i="4"/>
  <c r="P219" i="4"/>
  <c r="Q219" i="4"/>
  <c r="R219" i="4" s="1"/>
  <c r="U219" i="4"/>
  <c r="J220" i="4"/>
  <c r="K220" i="4"/>
  <c r="L220" i="4"/>
  <c r="N220" i="4"/>
  <c r="P220" i="4"/>
  <c r="Q220" i="4"/>
  <c r="R220" i="4" s="1"/>
  <c r="U220" i="4"/>
  <c r="J221" i="4"/>
  <c r="K221" i="4"/>
  <c r="L221" i="4"/>
  <c r="N221" i="4"/>
  <c r="P221" i="4"/>
  <c r="Q221" i="4"/>
  <c r="R221" i="4" s="1"/>
  <c r="U221" i="4"/>
  <c r="J222" i="4"/>
  <c r="K222" i="4"/>
  <c r="L222" i="4"/>
  <c r="N222" i="4"/>
  <c r="P222" i="4"/>
  <c r="Q222" i="4"/>
  <c r="R222" i="4" s="1"/>
  <c r="U222" i="4"/>
  <c r="J223" i="4"/>
  <c r="K223" i="4"/>
  <c r="L223" i="4"/>
  <c r="N223" i="4"/>
  <c r="P223" i="4"/>
  <c r="Q223" i="4"/>
  <c r="R223" i="4" s="1"/>
  <c r="U223" i="4"/>
  <c r="J224" i="4"/>
  <c r="K224" i="4"/>
  <c r="L224" i="4"/>
  <c r="N224" i="4"/>
  <c r="P224" i="4"/>
  <c r="Q224" i="4"/>
  <c r="R224" i="4" s="1"/>
  <c r="U224" i="4"/>
  <c r="J225" i="4"/>
  <c r="K225" i="4"/>
  <c r="L225" i="4"/>
  <c r="N225" i="4"/>
  <c r="P225" i="4"/>
  <c r="Q225" i="4"/>
  <c r="R225" i="4" s="1"/>
  <c r="U225" i="4"/>
  <c r="J226" i="4"/>
  <c r="K226" i="4"/>
  <c r="L226" i="4"/>
  <c r="N226" i="4"/>
  <c r="P226" i="4"/>
  <c r="Q226" i="4"/>
  <c r="R226" i="4" s="1"/>
  <c r="U226" i="4"/>
  <c r="J227" i="4"/>
  <c r="K227" i="4"/>
  <c r="L227" i="4"/>
  <c r="N227" i="4"/>
  <c r="P227" i="4"/>
  <c r="Q227" i="4"/>
  <c r="R227" i="4" s="1"/>
  <c r="U227" i="4"/>
  <c r="J228" i="4"/>
  <c r="K228" i="4"/>
  <c r="L228" i="4"/>
  <c r="N228" i="4"/>
  <c r="P228" i="4"/>
  <c r="Q228" i="4"/>
  <c r="R228" i="4" s="1"/>
  <c r="U228" i="4"/>
  <c r="J229" i="4"/>
  <c r="K229" i="4"/>
  <c r="L229" i="4"/>
  <c r="N229" i="4"/>
  <c r="P229" i="4"/>
  <c r="Q229" i="4"/>
  <c r="R229" i="4" s="1"/>
  <c r="U229" i="4"/>
  <c r="J230" i="4"/>
  <c r="K230" i="4"/>
  <c r="L230" i="4"/>
  <c r="N230" i="4"/>
  <c r="P230" i="4"/>
  <c r="Q230" i="4"/>
  <c r="R230" i="4" s="1"/>
  <c r="U230" i="4"/>
  <c r="J231" i="4"/>
  <c r="K231" i="4"/>
  <c r="L231" i="4"/>
  <c r="N231" i="4"/>
  <c r="P231" i="4"/>
  <c r="Q231" i="4"/>
  <c r="R231" i="4" s="1"/>
  <c r="U231" i="4"/>
  <c r="J232" i="4"/>
  <c r="K232" i="4"/>
  <c r="L232" i="4"/>
  <c r="N232" i="4"/>
  <c r="P232" i="4"/>
  <c r="Q232" i="4"/>
  <c r="R232" i="4" s="1"/>
  <c r="U232" i="4"/>
  <c r="J233" i="4"/>
  <c r="K233" i="4"/>
  <c r="L233" i="4"/>
  <c r="N233" i="4"/>
  <c r="P233" i="4"/>
  <c r="Q233" i="4"/>
  <c r="R233" i="4" s="1"/>
  <c r="U233" i="4"/>
  <c r="J234" i="4"/>
  <c r="K234" i="4"/>
  <c r="L234" i="4"/>
  <c r="N234" i="4"/>
  <c r="P234" i="4"/>
  <c r="Q234" i="4"/>
  <c r="R234" i="4" s="1"/>
  <c r="U234" i="4"/>
  <c r="J235" i="4"/>
  <c r="K235" i="4"/>
  <c r="L235" i="4"/>
  <c r="N235" i="4"/>
  <c r="P235" i="4"/>
  <c r="Q235" i="4"/>
  <c r="R235" i="4" s="1"/>
  <c r="U235" i="4"/>
  <c r="J236" i="4"/>
  <c r="K236" i="4"/>
  <c r="L236" i="4"/>
  <c r="N236" i="4"/>
  <c r="P236" i="4"/>
  <c r="Q236" i="4"/>
  <c r="R236" i="4" s="1"/>
  <c r="U236" i="4"/>
  <c r="J237" i="4"/>
  <c r="K237" i="4"/>
  <c r="L237" i="4"/>
  <c r="N237" i="4"/>
  <c r="P237" i="4"/>
  <c r="Q237" i="4"/>
  <c r="R237" i="4" s="1"/>
  <c r="U237" i="4"/>
  <c r="J238" i="4"/>
  <c r="K238" i="4"/>
  <c r="L238" i="4"/>
  <c r="N238" i="4"/>
  <c r="P238" i="4"/>
  <c r="Q238" i="4"/>
  <c r="R238" i="4" s="1"/>
  <c r="U238" i="4"/>
  <c r="J239" i="4"/>
  <c r="K239" i="4"/>
  <c r="L239" i="4"/>
  <c r="N239" i="4"/>
  <c r="P239" i="4"/>
  <c r="Q239" i="4"/>
  <c r="R239" i="4" s="1"/>
  <c r="U239" i="4"/>
  <c r="J240" i="4"/>
  <c r="K240" i="4"/>
  <c r="L240" i="4"/>
  <c r="N240" i="4"/>
  <c r="P240" i="4"/>
  <c r="Q240" i="4"/>
  <c r="R240" i="4" s="1"/>
  <c r="U240" i="4"/>
  <c r="J241" i="4"/>
  <c r="K241" i="4"/>
  <c r="L241" i="4"/>
  <c r="N241" i="4"/>
  <c r="P241" i="4"/>
  <c r="Q241" i="4"/>
  <c r="R241" i="4" s="1"/>
  <c r="U241" i="4"/>
  <c r="J242" i="4"/>
  <c r="K242" i="4"/>
  <c r="L242" i="4"/>
  <c r="N242" i="4"/>
  <c r="P242" i="4"/>
  <c r="Q242" i="4"/>
  <c r="R242" i="4" s="1"/>
  <c r="U242" i="4"/>
  <c r="J243" i="4"/>
  <c r="K243" i="4"/>
  <c r="L243" i="4"/>
  <c r="N243" i="4"/>
  <c r="P243" i="4"/>
  <c r="Q243" i="4"/>
  <c r="R243" i="4" s="1"/>
  <c r="U243" i="4"/>
  <c r="J244" i="4"/>
  <c r="K244" i="4"/>
  <c r="L244" i="4"/>
  <c r="N244" i="4"/>
  <c r="P244" i="4"/>
  <c r="Q244" i="4"/>
  <c r="R244" i="4" s="1"/>
  <c r="U244" i="4"/>
  <c r="J245" i="4"/>
  <c r="K245" i="4"/>
  <c r="L245" i="4"/>
  <c r="N245" i="4"/>
  <c r="P245" i="4"/>
  <c r="Q245" i="4"/>
  <c r="R245" i="4" s="1"/>
  <c r="U245" i="4"/>
  <c r="J246" i="4"/>
  <c r="K246" i="4"/>
  <c r="L246" i="4"/>
  <c r="N246" i="4"/>
  <c r="P246" i="4"/>
  <c r="Q246" i="4"/>
  <c r="R246" i="4" s="1"/>
  <c r="U246" i="4"/>
  <c r="J247" i="4"/>
  <c r="K247" i="4"/>
  <c r="L247" i="4"/>
  <c r="N247" i="4"/>
  <c r="P247" i="4"/>
  <c r="Q247" i="4"/>
  <c r="R247" i="4" s="1"/>
  <c r="U247" i="4"/>
  <c r="J248" i="4"/>
  <c r="K248" i="4"/>
  <c r="L248" i="4"/>
  <c r="N248" i="4"/>
  <c r="P248" i="4"/>
  <c r="Q248" i="4"/>
  <c r="R248" i="4" s="1"/>
  <c r="U248" i="4"/>
  <c r="J249" i="4"/>
  <c r="K249" i="4"/>
  <c r="L249" i="4"/>
  <c r="N249" i="4"/>
  <c r="P249" i="4"/>
  <c r="Q249" i="4"/>
  <c r="R249" i="4" s="1"/>
  <c r="U249" i="4"/>
  <c r="J250" i="4"/>
  <c r="K250" i="4"/>
  <c r="L250" i="4"/>
  <c r="N250" i="4"/>
  <c r="P250" i="4"/>
  <c r="Q250" i="4"/>
  <c r="R250" i="4" s="1"/>
  <c r="U250" i="4"/>
  <c r="J251" i="4"/>
  <c r="K251" i="4"/>
  <c r="L251" i="4"/>
  <c r="N251" i="4"/>
  <c r="P251" i="4"/>
  <c r="Q251" i="4"/>
  <c r="R251" i="4" s="1"/>
  <c r="U251" i="4"/>
  <c r="J252" i="4"/>
  <c r="K252" i="4"/>
  <c r="L252" i="4"/>
  <c r="N252" i="4"/>
  <c r="P252" i="4"/>
  <c r="Q252" i="4"/>
  <c r="R252" i="4" s="1"/>
  <c r="U252" i="4"/>
  <c r="J3" i="4"/>
  <c r="K3" i="4"/>
  <c r="L3" i="4"/>
  <c r="N3" i="4"/>
  <c r="P3" i="4"/>
  <c r="Q3" i="4"/>
  <c r="R3" i="4" s="1"/>
  <c r="U3" i="4"/>
  <c r="J5" i="4"/>
  <c r="K5" i="4"/>
  <c r="L5" i="4"/>
  <c r="N5" i="4"/>
  <c r="P5" i="4"/>
  <c r="Q5" i="4"/>
  <c r="R5" i="4" s="1"/>
  <c r="U5" i="4"/>
  <c r="J7" i="4"/>
  <c r="K7" i="4"/>
  <c r="L7" i="4"/>
  <c r="N7" i="4"/>
  <c r="P7" i="4"/>
  <c r="Q7" i="4"/>
  <c r="R7" i="4" s="1"/>
  <c r="U7" i="4"/>
  <c r="J8" i="4"/>
  <c r="K8" i="4"/>
  <c r="L8" i="4"/>
  <c r="N8" i="4"/>
  <c r="P8" i="4"/>
  <c r="Q8" i="4"/>
  <c r="R8" i="4" s="1"/>
  <c r="U8" i="4"/>
  <c r="J11" i="4"/>
  <c r="K11" i="4"/>
  <c r="L11" i="4"/>
  <c r="N11" i="4"/>
  <c r="P11" i="4"/>
  <c r="Q11" i="4"/>
  <c r="R11" i="4" s="1"/>
  <c r="U11" i="4"/>
  <c r="J12" i="4"/>
  <c r="K12" i="4"/>
  <c r="L12" i="4"/>
  <c r="N12" i="4"/>
  <c r="P12" i="4"/>
  <c r="Q12" i="4"/>
  <c r="R12" i="4" s="1"/>
  <c r="U12" i="4"/>
  <c r="J13" i="4"/>
  <c r="K13" i="4"/>
  <c r="L13" i="4"/>
  <c r="N13" i="4"/>
  <c r="P13" i="4"/>
  <c r="Q13" i="4"/>
  <c r="R13" i="4" s="1"/>
  <c r="U13" i="4"/>
  <c r="J14" i="4"/>
  <c r="K14" i="4"/>
  <c r="L14" i="4"/>
  <c r="N14" i="4"/>
  <c r="P14" i="4"/>
  <c r="Q14" i="4"/>
  <c r="R14" i="4" s="1"/>
  <c r="U14" i="4"/>
  <c r="J15" i="4"/>
  <c r="K15" i="4"/>
  <c r="L15" i="4"/>
  <c r="N15" i="4"/>
  <c r="P15" i="4"/>
  <c r="Q15" i="4"/>
  <c r="R15" i="4" s="1"/>
  <c r="U15" i="4"/>
  <c r="J16" i="4"/>
  <c r="K16" i="4"/>
  <c r="L16" i="4"/>
  <c r="N16" i="4"/>
  <c r="P16" i="4"/>
  <c r="Q16" i="4"/>
  <c r="R16" i="4" s="1"/>
  <c r="U16" i="4"/>
  <c r="J17" i="4"/>
  <c r="K17" i="4"/>
  <c r="L17" i="4"/>
  <c r="N17" i="4"/>
  <c r="P17" i="4"/>
  <c r="Q17" i="4"/>
  <c r="R17" i="4" s="1"/>
  <c r="U17" i="4"/>
  <c r="J18" i="4"/>
  <c r="K18" i="4"/>
  <c r="L18" i="4"/>
  <c r="N18" i="4"/>
  <c r="P18" i="4"/>
  <c r="Q18" i="4"/>
  <c r="R18" i="4" s="1"/>
  <c r="U18" i="4"/>
  <c r="J19" i="4"/>
  <c r="K19" i="4"/>
  <c r="L19" i="4"/>
  <c r="N19" i="4"/>
  <c r="P19" i="4"/>
  <c r="Q19" i="4"/>
  <c r="R19" i="4" s="1"/>
  <c r="U19" i="4"/>
  <c r="J20" i="4"/>
  <c r="K20" i="4"/>
  <c r="L20" i="4"/>
  <c r="N20" i="4"/>
  <c r="P20" i="4"/>
  <c r="Q20" i="4"/>
  <c r="R20" i="4" s="1"/>
  <c r="U20" i="4"/>
  <c r="J36" i="4"/>
  <c r="K36" i="4"/>
  <c r="L36" i="4"/>
  <c r="N36" i="4"/>
  <c r="P36" i="4"/>
  <c r="Q36" i="4"/>
  <c r="R36" i="4" s="1"/>
  <c r="U36" i="4"/>
  <c r="J37" i="4"/>
  <c r="K37" i="4"/>
  <c r="L37" i="4"/>
  <c r="N37" i="4"/>
  <c r="P37" i="4"/>
  <c r="Q37" i="4"/>
  <c r="R37" i="4" s="1"/>
  <c r="U37" i="4"/>
  <c r="J41" i="4"/>
  <c r="K41" i="4"/>
  <c r="L41" i="4"/>
  <c r="N41" i="4"/>
  <c r="P41" i="4"/>
  <c r="Q41" i="4"/>
  <c r="R41" i="4" s="1"/>
  <c r="U41" i="4"/>
  <c r="J42" i="4"/>
  <c r="K42" i="4"/>
  <c r="L42" i="4"/>
  <c r="N42" i="4"/>
  <c r="P42" i="4"/>
  <c r="Q42" i="4"/>
  <c r="R42" i="4" s="1"/>
  <c r="U42" i="4"/>
  <c r="J43" i="4"/>
  <c r="K43" i="4"/>
  <c r="L43" i="4"/>
  <c r="N43" i="4"/>
  <c r="P43" i="4"/>
  <c r="Q43" i="4"/>
  <c r="R43" i="4" s="1"/>
  <c r="U43" i="4"/>
  <c r="J44" i="4"/>
  <c r="K44" i="4"/>
  <c r="L44" i="4"/>
  <c r="N44" i="4"/>
  <c r="P44" i="4"/>
  <c r="Q44" i="4"/>
  <c r="R44" i="4" s="1"/>
  <c r="U44" i="4"/>
  <c r="J45" i="4"/>
  <c r="K45" i="4"/>
  <c r="L45" i="4"/>
  <c r="N45" i="4"/>
  <c r="P45" i="4"/>
  <c r="Q45" i="4"/>
  <c r="R45" i="4" s="1"/>
  <c r="U45" i="4"/>
  <c r="J46" i="4"/>
  <c r="K46" i="4"/>
  <c r="L46" i="4"/>
  <c r="N46" i="4"/>
  <c r="P46" i="4"/>
  <c r="Q46" i="4"/>
  <c r="R46" i="4" s="1"/>
  <c r="U46" i="4"/>
  <c r="J47" i="4"/>
  <c r="K47" i="4"/>
  <c r="L47" i="4"/>
  <c r="N47" i="4"/>
  <c r="P47" i="4"/>
  <c r="Q47" i="4"/>
  <c r="R47" i="4" s="1"/>
  <c r="U47" i="4"/>
  <c r="J48" i="4"/>
  <c r="K48" i="4"/>
  <c r="L48" i="4"/>
  <c r="N48" i="4"/>
  <c r="P48" i="4"/>
  <c r="Q48" i="4"/>
  <c r="R48" i="4" s="1"/>
  <c r="U48" i="4"/>
  <c r="J49" i="4"/>
  <c r="K49" i="4"/>
  <c r="L49" i="4"/>
  <c r="N49" i="4"/>
  <c r="P49" i="4"/>
  <c r="Q49" i="4"/>
  <c r="R49" i="4" s="1"/>
  <c r="U49" i="4"/>
  <c r="J50" i="4"/>
  <c r="K50" i="4"/>
  <c r="L50" i="4"/>
  <c r="N50" i="4"/>
  <c r="P50" i="4"/>
  <c r="Q50" i="4"/>
  <c r="R50" i="4" s="1"/>
  <c r="U50" i="4"/>
  <c r="J51" i="4"/>
  <c r="K51" i="4"/>
  <c r="L51" i="4"/>
  <c r="N51" i="4"/>
  <c r="P51" i="4"/>
  <c r="Q51" i="4"/>
  <c r="R51" i="4" s="1"/>
  <c r="U51" i="4"/>
  <c r="J52" i="4"/>
  <c r="K52" i="4"/>
  <c r="L52" i="4"/>
  <c r="N52" i="4"/>
  <c r="P52" i="4"/>
  <c r="Q52" i="4"/>
  <c r="R52" i="4" s="1"/>
  <c r="U52" i="4"/>
  <c r="J53" i="4"/>
  <c r="K53" i="4"/>
  <c r="L53" i="4"/>
  <c r="N53" i="4"/>
  <c r="P53" i="4"/>
  <c r="Q53" i="4"/>
  <c r="R53" i="4" s="1"/>
  <c r="U53" i="4"/>
  <c r="J54" i="4"/>
  <c r="K54" i="4"/>
  <c r="L54" i="4"/>
  <c r="N54" i="4"/>
  <c r="P54" i="4"/>
  <c r="Q54" i="4"/>
  <c r="R54" i="4" s="1"/>
  <c r="U54" i="4"/>
  <c r="J55" i="4"/>
  <c r="K55" i="4"/>
  <c r="L55" i="4"/>
  <c r="N55" i="4"/>
  <c r="P55" i="4"/>
  <c r="Q55" i="4"/>
  <c r="R55" i="4" s="1"/>
  <c r="U55" i="4"/>
  <c r="J56" i="4"/>
  <c r="K56" i="4"/>
  <c r="L56" i="4"/>
  <c r="N56" i="4"/>
  <c r="P56" i="4"/>
  <c r="Q56" i="4"/>
  <c r="R56" i="4" s="1"/>
  <c r="U56" i="4"/>
  <c r="J57" i="4"/>
  <c r="K57" i="4"/>
  <c r="L57" i="4"/>
  <c r="N57" i="4"/>
  <c r="P57" i="4"/>
  <c r="Q57" i="4"/>
  <c r="R57" i="4" s="1"/>
  <c r="U57" i="4"/>
  <c r="J58" i="4"/>
  <c r="K58" i="4"/>
  <c r="L58" i="4"/>
  <c r="N58" i="4"/>
  <c r="P58" i="4"/>
  <c r="Q58" i="4"/>
  <c r="R58" i="4" s="1"/>
  <c r="U58" i="4"/>
  <c r="J59" i="4"/>
  <c r="K59" i="4"/>
  <c r="L59" i="4"/>
  <c r="N59" i="4"/>
  <c r="P59" i="4"/>
  <c r="Q59" i="4"/>
  <c r="R59" i="4" s="1"/>
  <c r="U59" i="4"/>
  <c r="J60" i="4"/>
  <c r="K60" i="4"/>
  <c r="L60" i="4"/>
  <c r="N60" i="4"/>
  <c r="P60" i="4"/>
  <c r="Q60" i="4"/>
  <c r="R60" i="4" s="1"/>
  <c r="U60" i="4"/>
  <c r="J61" i="4"/>
  <c r="K61" i="4"/>
  <c r="L61" i="4"/>
  <c r="N61" i="4"/>
  <c r="P61" i="4"/>
  <c r="Q61" i="4"/>
  <c r="R61" i="4" s="1"/>
  <c r="U61" i="4"/>
  <c r="J62" i="4"/>
  <c r="K62" i="4"/>
  <c r="L62" i="4"/>
  <c r="N62" i="4"/>
  <c r="P62" i="4"/>
  <c r="Q62" i="4"/>
  <c r="R62" i="4" s="1"/>
  <c r="U62" i="4"/>
  <c r="J63" i="4"/>
  <c r="K63" i="4"/>
  <c r="L63" i="4"/>
  <c r="N63" i="4"/>
  <c r="P63" i="4"/>
  <c r="Q63" i="4"/>
  <c r="R63" i="4" s="1"/>
  <c r="U63" i="4"/>
  <c r="J64" i="4"/>
  <c r="K64" i="4"/>
  <c r="L64" i="4"/>
  <c r="N64" i="4"/>
  <c r="P64" i="4"/>
  <c r="Q64" i="4"/>
  <c r="R64" i="4" s="1"/>
  <c r="U64" i="4"/>
  <c r="J65" i="4"/>
  <c r="K65" i="4"/>
  <c r="L65" i="4"/>
  <c r="N65" i="4"/>
  <c r="P65" i="4"/>
  <c r="Q65" i="4"/>
  <c r="R65" i="4" s="1"/>
  <c r="U65" i="4"/>
  <c r="J66" i="4"/>
  <c r="K66" i="4"/>
  <c r="L66" i="4"/>
  <c r="N66" i="4"/>
  <c r="P66" i="4"/>
  <c r="Q66" i="4"/>
  <c r="R66" i="4" s="1"/>
  <c r="U66" i="4"/>
  <c r="J67" i="4"/>
  <c r="K67" i="4"/>
  <c r="L67" i="4"/>
  <c r="N67" i="4"/>
  <c r="P67" i="4"/>
  <c r="Q67" i="4"/>
  <c r="R67" i="4" s="1"/>
  <c r="U67" i="4"/>
  <c r="J68" i="4"/>
  <c r="K68" i="4"/>
  <c r="L68" i="4"/>
  <c r="N68" i="4"/>
  <c r="P68" i="4"/>
  <c r="Q68" i="4"/>
  <c r="R68" i="4" s="1"/>
  <c r="U68" i="4"/>
  <c r="J69" i="4"/>
  <c r="K69" i="4"/>
  <c r="L69" i="4"/>
  <c r="N69" i="4"/>
  <c r="P69" i="4"/>
  <c r="Q69" i="4"/>
  <c r="R69" i="4" s="1"/>
  <c r="U69" i="4"/>
  <c r="J70" i="4"/>
  <c r="K70" i="4"/>
  <c r="L70" i="4"/>
  <c r="N70" i="4"/>
  <c r="P70" i="4"/>
  <c r="Q70" i="4"/>
  <c r="R70" i="4" s="1"/>
  <c r="U70" i="4"/>
  <c r="J71" i="4"/>
  <c r="K71" i="4"/>
  <c r="L71" i="4"/>
  <c r="N71" i="4"/>
  <c r="P71" i="4"/>
  <c r="Q71" i="4"/>
  <c r="R71" i="4" s="1"/>
  <c r="U71" i="4"/>
  <c r="J72" i="4"/>
  <c r="K72" i="4"/>
  <c r="L72" i="4"/>
  <c r="N72" i="4"/>
  <c r="P72" i="4"/>
  <c r="Q72" i="4"/>
  <c r="R72" i="4" s="1"/>
  <c r="U72" i="4"/>
  <c r="J73" i="4"/>
  <c r="K73" i="4"/>
  <c r="L73" i="4"/>
  <c r="N73" i="4"/>
  <c r="P73" i="4"/>
  <c r="Q73" i="4"/>
  <c r="R73" i="4" s="1"/>
  <c r="U73" i="4"/>
  <c r="J74" i="4"/>
  <c r="K74" i="4"/>
  <c r="L74" i="4"/>
  <c r="N74" i="4"/>
  <c r="P74" i="4"/>
  <c r="Q74" i="4"/>
  <c r="R74" i="4" s="1"/>
  <c r="U74" i="4"/>
  <c r="J75" i="4"/>
  <c r="K75" i="4"/>
  <c r="L75" i="4"/>
  <c r="N75" i="4"/>
  <c r="P75" i="4"/>
  <c r="Q75" i="4"/>
  <c r="R75" i="4" s="1"/>
  <c r="U75" i="4"/>
  <c r="J76" i="4"/>
  <c r="K76" i="4"/>
  <c r="L76" i="4"/>
  <c r="N76" i="4"/>
  <c r="P76" i="4"/>
  <c r="Q76" i="4"/>
  <c r="R76" i="4" s="1"/>
  <c r="U76" i="4"/>
  <c r="J77" i="4"/>
  <c r="K77" i="4"/>
  <c r="L77" i="4"/>
  <c r="N77" i="4"/>
  <c r="P77" i="4"/>
  <c r="Q77" i="4"/>
  <c r="R77" i="4" s="1"/>
  <c r="U77" i="4"/>
  <c r="J78" i="4"/>
  <c r="K78" i="4"/>
  <c r="L78" i="4"/>
  <c r="N78" i="4"/>
  <c r="P78" i="4"/>
  <c r="Q78" i="4"/>
  <c r="R78" i="4" s="1"/>
  <c r="U78" i="4"/>
  <c r="J79" i="4"/>
  <c r="K79" i="4"/>
  <c r="L79" i="4"/>
  <c r="N79" i="4"/>
  <c r="P79" i="4"/>
  <c r="Q79" i="4"/>
  <c r="R79" i="4" s="1"/>
  <c r="U79" i="4"/>
  <c r="J80" i="4"/>
  <c r="K80" i="4"/>
  <c r="L80" i="4"/>
  <c r="N80" i="4"/>
  <c r="P80" i="4"/>
  <c r="Q80" i="4"/>
  <c r="R80" i="4" s="1"/>
  <c r="U80" i="4"/>
  <c r="J81" i="4"/>
  <c r="K81" i="4"/>
  <c r="L81" i="4"/>
  <c r="N81" i="4"/>
  <c r="P81" i="4"/>
  <c r="Q81" i="4"/>
  <c r="R81" i="4" s="1"/>
  <c r="U81" i="4"/>
  <c r="J82" i="4"/>
  <c r="K82" i="4"/>
  <c r="L82" i="4"/>
  <c r="N82" i="4"/>
  <c r="P82" i="4"/>
  <c r="Q82" i="4"/>
  <c r="R82" i="4" s="1"/>
  <c r="U82" i="4"/>
  <c r="J83" i="4"/>
  <c r="K83" i="4"/>
  <c r="L83" i="4"/>
  <c r="N83" i="4"/>
  <c r="P83" i="4"/>
  <c r="Q83" i="4"/>
  <c r="R83" i="4" s="1"/>
  <c r="U83" i="4"/>
  <c r="J84" i="4"/>
  <c r="K84" i="4"/>
  <c r="L84" i="4"/>
  <c r="N84" i="4"/>
  <c r="P84" i="4"/>
  <c r="Q84" i="4"/>
  <c r="R84" i="4" s="1"/>
  <c r="U84" i="4"/>
  <c r="J85" i="4"/>
  <c r="K85" i="4"/>
  <c r="L85" i="4"/>
  <c r="N85" i="4"/>
  <c r="P85" i="4"/>
  <c r="Q85" i="4"/>
  <c r="R85" i="4" s="1"/>
  <c r="U85" i="4"/>
  <c r="J86" i="4"/>
  <c r="K86" i="4"/>
  <c r="L86" i="4"/>
  <c r="N86" i="4"/>
  <c r="P86" i="4"/>
  <c r="Q86" i="4"/>
  <c r="R86" i="4" s="1"/>
  <c r="U86" i="4"/>
  <c r="J87" i="4"/>
  <c r="K87" i="4"/>
  <c r="L87" i="4"/>
  <c r="N87" i="4"/>
  <c r="P87" i="4"/>
  <c r="Q87" i="4"/>
  <c r="R87" i="4" s="1"/>
  <c r="U87" i="4"/>
  <c r="J88" i="4"/>
  <c r="K88" i="4"/>
  <c r="L88" i="4"/>
  <c r="N88" i="4"/>
  <c r="P88" i="4"/>
  <c r="Q88" i="4"/>
  <c r="R88" i="4" s="1"/>
  <c r="U88" i="4"/>
  <c r="J89" i="4"/>
  <c r="K89" i="4"/>
  <c r="L89" i="4"/>
  <c r="N89" i="4"/>
  <c r="P89" i="4"/>
  <c r="Q89" i="4"/>
  <c r="R89" i="4" s="1"/>
  <c r="U89" i="4"/>
  <c r="J90" i="4"/>
  <c r="K90" i="4"/>
  <c r="L90" i="4"/>
  <c r="N90" i="4"/>
  <c r="P90" i="4"/>
  <c r="Q90" i="4"/>
  <c r="R90" i="4" s="1"/>
  <c r="U90" i="4"/>
  <c r="J91" i="4"/>
  <c r="K91" i="4"/>
  <c r="L91" i="4"/>
  <c r="N91" i="4"/>
  <c r="P91" i="4"/>
  <c r="Q91" i="4"/>
  <c r="R91" i="4" s="1"/>
  <c r="U91" i="4"/>
  <c r="J92" i="4"/>
  <c r="K92" i="4"/>
  <c r="L92" i="4"/>
  <c r="N92" i="4"/>
  <c r="P92" i="4"/>
  <c r="Q92" i="4"/>
  <c r="R92" i="4" s="1"/>
  <c r="U92" i="4"/>
  <c r="J93" i="4"/>
  <c r="K93" i="4"/>
  <c r="L93" i="4"/>
  <c r="N93" i="4"/>
  <c r="P93" i="4"/>
  <c r="Q93" i="4"/>
  <c r="R93" i="4" s="1"/>
  <c r="U93" i="4"/>
  <c r="J94" i="4"/>
  <c r="K94" i="4"/>
  <c r="L94" i="4"/>
  <c r="N94" i="4"/>
  <c r="P94" i="4"/>
  <c r="Q94" i="4"/>
  <c r="R94" i="4" s="1"/>
  <c r="U94" i="4"/>
  <c r="J95" i="4"/>
  <c r="K95" i="4"/>
  <c r="L95" i="4"/>
  <c r="N95" i="4"/>
  <c r="P95" i="4"/>
  <c r="Q95" i="4"/>
  <c r="R95" i="4" s="1"/>
  <c r="U95" i="4"/>
  <c r="J96" i="4"/>
  <c r="K96" i="4"/>
  <c r="L96" i="4"/>
  <c r="N96" i="4"/>
  <c r="P96" i="4"/>
  <c r="Q96" i="4"/>
  <c r="R96" i="4" s="1"/>
  <c r="U96" i="4"/>
  <c r="J97" i="4"/>
  <c r="K97" i="4"/>
  <c r="L97" i="4"/>
  <c r="N97" i="4"/>
  <c r="P97" i="4"/>
  <c r="Q97" i="4"/>
  <c r="R97" i="4" s="1"/>
  <c r="U97" i="4"/>
  <c r="J98" i="4"/>
  <c r="K98" i="4"/>
  <c r="L98" i="4"/>
  <c r="N98" i="4"/>
  <c r="P98" i="4"/>
  <c r="Q98" i="4"/>
  <c r="R98" i="4" s="1"/>
  <c r="U98" i="4"/>
  <c r="J99" i="4"/>
  <c r="K99" i="4"/>
  <c r="L99" i="4"/>
  <c r="N99" i="4"/>
  <c r="P99" i="4"/>
  <c r="Q99" i="4"/>
  <c r="R99" i="4" s="1"/>
  <c r="U99" i="4"/>
  <c r="J100" i="4"/>
  <c r="K100" i="4"/>
  <c r="L100" i="4"/>
  <c r="N100" i="4"/>
  <c r="P100" i="4"/>
  <c r="Q100" i="4"/>
  <c r="R100" i="4" s="1"/>
  <c r="U100" i="4"/>
  <c r="J101" i="4"/>
  <c r="K101" i="4"/>
  <c r="L101" i="4"/>
  <c r="N101" i="4"/>
  <c r="P101" i="4"/>
  <c r="Q101" i="4"/>
  <c r="R101" i="4" s="1"/>
  <c r="U101" i="4"/>
  <c r="J102" i="4"/>
  <c r="K102" i="4"/>
  <c r="L102" i="4"/>
  <c r="N102" i="4"/>
  <c r="P102" i="4"/>
  <c r="Q102" i="4"/>
  <c r="R102" i="4" s="1"/>
  <c r="U102" i="4"/>
  <c r="J103" i="4"/>
  <c r="K103" i="4"/>
  <c r="L103" i="4"/>
  <c r="N103" i="4"/>
  <c r="P103" i="4"/>
  <c r="Q103" i="4"/>
  <c r="R103" i="4" s="1"/>
  <c r="U103" i="4"/>
  <c r="J104" i="4"/>
  <c r="K104" i="4"/>
  <c r="L104" i="4"/>
  <c r="N104" i="4"/>
  <c r="P104" i="4"/>
  <c r="Q104" i="4"/>
  <c r="R104" i="4" s="1"/>
  <c r="U104" i="4"/>
  <c r="J105" i="4"/>
  <c r="K105" i="4"/>
  <c r="L105" i="4"/>
  <c r="N105" i="4"/>
  <c r="P105" i="4"/>
  <c r="Q105" i="4"/>
  <c r="R105" i="4" s="1"/>
  <c r="U105" i="4"/>
  <c r="J106" i="4"/>
  <c r="K106" i="4"/>
  <c r="L106" i="4"/>
  <c r="N106" i="4"/>
  <c r="P106" i="4"/>
  <c r="Q106" i="4"/>
  <c r="R106" i="4" s="1"/>
  <c r="U106" i="4"/>
  <c r="J107" i="4"/>
  <c r="K107" i="4"/>
  <c r="L107" i="4"/>
  <c r="N107" i="4"/>
  <c r="P107" i="4"/>
  <c r="Q107" i="4"/>
  <c r="R107" i="4" s="1"/>
  <c r="U107" i="4"/>
  <c r="J108" i="4"/>
  <c r="K108" i="4"/>
  <c r="L108" i="4"/>
  <c r="N108" i="4"/>
  <c r="P108" i="4"/>
  <c r="Q108" i="4"/>
  <c r="R108" i="4" s="1"/>
  <c r="U108" i="4"/>
  <c r="J109" i="4"/>
  <c r="K109" i="4"/>
  <c r="L109" i="4"/>
  <c r="N109" i="4"/>
  <c r="P109" i="4"/>
  <c r="Q109" i="4"/>
  <c r="R109" i="4" s="1"/>
  <c r="U109" i="4"/>
  <c r="J110" i="4"/>
  <c r="K110" i="4"/>
  <c r="L110" i="4"/>
  <c r="N110" i="4"/>
  <c r="P110" i="4"/>
  <c r="Q110" i="4"/>
  <c r="R110" i="4" s="1"/>
  <c r="U110" i="4"/>
  <c r="J111" i="4"/>
  <c r="K111" i="4"/>
  <c r="L111" i="4"/>
  <c r="N111" i="4"/>
  <c r="P111" i="4"/>
  <c r="Q111" i="4"/>
  <c r="R111" i="4" s="1"/>
  <c r="U111" i="4"/>
  <c r="J112" i="4"/>
  <c r="K112" i="4"/>
  <c r="L112" i="4"/>
  <c r="N112" i="4"/>
  <c r="P112" i="4"/>
  <c r="Q112" i="4"/>
  <c r="R112" i="4" s="1"/>
  <c r="U112" i="4"/>
  <c r="J113" i="4"/>
  <c r="K113" i="4"/>
  <c r="L113" i="4"/>
  <c r="N113" i="4"/>
  <c r="P113" i="4"/>
  <c r="Q113" i="4"/>
  <c r="R113" i="4" s="1"/>
  <c r="U113" i="4"/>
  <c r="J114" i="4"/>
  <c r="K114" i="4"/>
  <c r="L114" i="4"/>
  <c r="N114" i="4"/>
  <c r="P114" i="4"/>
  <c r="Q114" i="4"/>
  <c r="R114" i="4" s="1"/>
  <c r="U114" i="4"/>
  <c r="J115" i="4"/>
  <c r="K115" i="4"/>
  <c r="L115" i="4"/>
  <c r="N115" i="4"/>
  <c r="P115" i="4"/>
  <c r="Q115" i="4"/>
  <c r="R115" i="4" s="1"/>
  <c r="U115" i="4"/>
  <c r="J116" i="4"/>
  <c r="K116" i="4"/>
  <c r="L116" i="4"/>
  <c r="N116" i="4"/>
  <c r="P116" i="4"/>
  <c r="Q116" i="4"/>
  <c r="R116" i="4" s="1"/>
  <c r="U116" i="4"/>
  <c r="J117" i="4"/>
  <c r="K117" i="4"/>
  <c r="L117" i="4"/>
  <c r="N117" i="4"/>
  <c r="P117" i="4"/>
  <c r="Q117" i="4"/>
  <c r="R117" i="4" s="1"/>
  <c r="U117" i="4"/>
  <c r="J118" i="4"/>
  <c r="K118" i="4"/>
  <c r="L118" i="4"/>
  <c r="N118" i="4"/>
  <c r="P118" i="4"/>
  <c r="Q118" i="4"/>
  <c r="R118" i="4" s="1"/>
  <c r="U118" i="4"/>
  <c r="J119" i="4"/>
  <c r="K119" i="4"/>
  <c r="L119" i="4"/>
  <c r="N119" i="4"/>
  <c r="P119" i="4"/>
  <c r="Q119" i="4"/>
  <c r="R119" i="4" s="1"/>
  <c r="U119" i="4"/>
  <c r="J120" i="4"/>
  <c r="K120" i="4"/>
  <c r="L120" i="4"/>
  <c r="N120" i="4"/>
  <c r="P120" i="4"/>
  <c r="Q120" i="4"/>
  <c r="R120" i="4" s="1"/>
  <c r="U120" i="4"/>
  <c r="J121" i="4"/>
  <c r="K121" i="4"/>
  <c r="L121" i="4"/>
  <c r="N121" i="4"/>
  <c r="P121" i="4"/>
  <c r="Q121" i="4"/>
  <c r="R121" i="4" s="1"/>
  <c r="U121" i="4"/>
  <c r="J122" i="4"/>
  <c r="K122" i="4"/>
  <c r="L122" i="4"/>
  <c r="N122" i="4"/>
  <c r="P122" i="4"/>
  <c r="Q122" i="4"/>
  <c r="R122" i="4" s="1"/>
  <c r="U122" i="4"/>
  <c r="J123" i="4"/>
  <c r="K123" i="4"/>
  <c r="L123" i="4"/>
  <c r="N123" i="4"/>
  <c r="P123" i="4"/>
  <c r="Q123" i="4"/>
  <c r="R123" i="4" s="1"/>
  <c r="U123" i="4"/>
  <c r="J124" i="4"/>
  <c r="K124" i="4"/>
  <c r="L124" i="4"/>
  <c r="N124" i="4"/>
  <c r="P124" i="4"/>
  <c r="Q124" i="4"/>
  <c r="R124" i="4" s="1"/>
  <c r="U124" i="4"/>
  <c r="J125" i="4"/>
  <c r="K125" i="4"/>
  <c r="L125" i="4"/>
  <c r="N125" i="4"/>
  <c r="P125" i="4"/>
  <c r="Q125" i="4"/>
  <c r="R125" i="4" s="1"/>
  <c r="U125" i="4"/>
  <c r="J126" i="4"/>
  <c r="K126" i="4"/>
  <c r="L126" i="4"/>
  <c r="N126" i="4"/>
  <c r="P126" i="4"/>
  <c r="Q126" i="4"/>
  <c r="R126" i="4" s="1"/>
  <c r="U126" i="4"/>
  <c r="J127" i="4"/>
  <c r="K127" i="4"/>
  <c r="L127" i="4"/>
  <c r="N127" i="4"/>
  <c r="P127" i="4"/>
  <c r="Q127" i="4"/>
  <c r="R127" i="4" s="1"/>
  <c r="U127" i="4"/>
  <c r="H135" i="6" a="1"/>
  <c r="H135" i="6" s="1"/>
  <c r="H136" i="6" a="1"/>
  <c r="H136" i="6" s="1"/>
  <c r="H137" i="6" a="1"/>
  <c r="H137" i="6" s="1"/>
  <c r="H138" i="6" a="1"/>
  <c r="H138" i="6" s="1"/>
  <c r="H139" i="6" a="1"/>
  <c r="H139" i="6" s="1"/>
  <c r="H140" i="6" a="1"/>
  <c r="H140" i="6" s="1"/>
  <c r="H141" i="6" a="1"/>
  <c r="H141" i="6" s="1"/>
  <c r="I26" i="3" l="1"/>
  <c r="J26" i="3"/>
  <c r="I25" i="3"/>
  <c r="J24" i="3"/>
  <c r="I24" i="3"/>
  <c r="J12" i="3"/>
  <c r="I12" i="3"/>
  <c r="E25" i="11" l="1"/>
  <c r="F25" i="11" s="1"/>
  <c r="E28" i="11"/>
  <c r="F28" i="11" s="1"/>
  <c r="E27" i="11"/>
  <c r="F27" i="11" s="1"/>
  <c r="E26" i="11"/>
  <c r="F26" i="11" s="1"/>
  <c r="V503" i="11" l="1"/>
  <c r="X503" i="11" s="1"/>
  <c r="V502" i="11"/>
  <c r="X502" i="11" s="1"/>
  <c r="V501" i="11"/>
  <c r="X501" i="11" s="1"/>
  <c r="V500" i="11"/>
  <c r="V499" i="11"/>
  <c r="X499" i="11" s="1"/>
  <c r="V498" i="11"/>
  <c r="W498" i="11" s="1"/>
  <c r="V497" i="11"/>
  <c r="V496" i="11"/>
  <c r="W496" i="11" s="1"/>
  <c r="V495" i="11"/>
  <c r="W495" i="11" s="1"/>
  <c r="V494" i="11"/>
  <c r="W494" i="11" s="1"/>
  <c r="V493" i="11"/>
  <c r="W493" i="11" s="1"/>
  <c r="V492" i="11"/>
  <c r="X492" i="11" s="1"/>
  <c r="V491" i="11"/>
  <c r="X491" i="11" s="1"/>
  <c r="V490" i="11"/>
  <c r="X490" i="11" s="1"/>
  <c r="V489" i="11"/>
  <c r="X489" i="11" s="1"/>
  <c r="V488" i="11"/>
  <c r="X488" i="11" s="1"/>
  <c r="V487" i="11"/>
  <c r="X487" i="11" s="1"/>
  <c r="V486" i="11"/>
  <c r="X486" i="11" s="1"/>
  <c r="V485" i="11"/>
  <c r="X485" i="11" s="1"/>
  <c r="V484" i="11"/>
  <c r="V483" i="11"/>
  <c r="X483" i="11" s="1"/>
  <c r="V482" i="11"/>
  <c r="V481" i="11"/>
  <c r="X481" i="11" s="1"/>
  <c r="V480" i="11"/>
  <c r="W480" i="11" s="1"/>
  <c r="V479" i="11"/>
  <c r="X479" i="11" s="1"/>
  <c r="V478" i="11"/>
  <c r="W478" i="11" s="1"/>
  <c r="V477" i="11"/>
  <c r="W477" i="11" s="1"/>
  <c r="V476" i="11"/>
  <c r="X476" i="11" s="1"/>
  <c r="V475" i="11"/>
  <c r="X475" i="11" s="1"/>
  <c r="V474" i="11"/>
  <c r="X474" i="11" s="1"/>
  <c r="V473" i="11"/>
  <c r="X473" i="11" s="1"/>
  <c r="V472" i="11"/>
  <c r="X472" i="11" s="1"/>
  <c r="V471" i="11"/>
  <c r="X471" i="11" s="1"/>
  <c r="V470" i="11"/>
  <c r="X470" i="11" s="1"/>
  <c r="V469" i="11"/>
  <c r="X469" i="11" s="1"/>
  <c r="V468" i="11"/>
  <c r="V467" i="11"/>
  <c r="X467" i="11" s="1"/>
  <c r="V466" i="11"/>
  <c r="W466" i="11" s="1"/>
  <c r="V465" i="11"/>
  <c r="X465" i="11" s="1"/>
  <c r="V464" i="11"/>
  <c r="W464" i="11" s="1"/>
  <c r="V463" i="11"/>
  <c r="X463" i="11" s="1"/>
  <c r="V462" i="11"/>
  <c r="W462" i="11" s="1"/>
  <c r="V461" i="11"/>
  <c r="V460" i="11"/>
  <c r="X460" i="11" s="1"/>
  <c r="V459" i="11"/>
  <c r="X459" i="11" s="1"/>
  <c r="V458" i="11"/>
  <c r="X458" i="11" s="1"/>
  <c r="V457" i="11"/>
  <c r="V456" i="11"/>
  <c r="X456" i="11" s="1"/>
  <c r="V455" i="11"/>
  <c r="X455" i="11" s="1"/>
  <c r="V454" i="11"/>
  <c r="X454" i="11" s="1"/>
  <c r="V453" i="11"/>
  <c r="X453" i="11" s="1"/>
  <c r="V452" i="11"/>
  <c r="V451" i="11"/>
  <c r="X451" i="11" s="1"/>
  <c r="V450" i="11"/>
  <c r="W450" i="11" s="1"/>
  <c r="V449" i="11"/>
  <c r="X449" i="11" s="1"/>
  <c r="V448" i="11"/>
  <c r="W448" i="11" s="1"/>
  <c r="V447" i="11"/>
  <c r="X447" i="11" s="1"/>
  <c r="V446" i="11"/>
  <c r="W446" i="11" s="1"/>
  <c r="V445" i="11"/>
  <c r="X445" i="11" s="1"/>
  <c r="V444" i="11"/>
  <c r="X444" i="11" s="1"/>
  <c r="V443" i="11"/>
  <c r="X443" i="11" s="1"/>
  <c r="V442" i="11"/>
  <c r="X442" i="11" s="1"/>
  <c r="V441" i="11"/>
  <c r="X441" i="11" s="1"/>
  <c r="V440" i="11"/>
  <c r="X440" i="11" s="1"/>
  <c r="V439" i="11"/>
  <c r="X439" i="11" s="1"/>
  <c r="V438" i="11"/>
  <c r="X438" i="11" s="1"/>
  <c r="V437" i="11"/>
  <c r="X437" i="11" s="1"/>
  <c r="V436" i="11"/>
  <c r="V435" i="11"/>
  <c r="X435" i="11" s="1"/>
  <c r="V434" i="11"/>
  <c r="W434" i="11" s="1"/>
  <c r="V433" i="11"/>
  <c r="X433" i="11" s="1"/>
  <c r="V432" i="11"/>
  <c r="W432" i="11" s="1"/>
  <c r="V431" i="11"/>
  <c r="V430" i="11"/>
  <c r="W430" i="11" s="1"/>
  <c r="V429" i="11"/>
  <c r="X429" i="11" s="1"/>
  <c r="V428" i="11"/>
  <c r="X428" i="11" s="1"/>
  <c r="V427" i="11"/>
  <c r="X427" i="11" s="1"/>
  <c r="V426" i="11"/>
  <c r="X426" i="11" s="1"/>
  <c r="V425" i="11"/>
  <c r="X425" i="11" s="1"/>
  <c r="V424" i="11"/>
  <c r="W424" i="11" s="1"/>
  <c r="V423" i="11"/>
  <c r="X423" i="11" s="1"/>
  <c r="V422" i="11"/>
  <c r="X422" i="11" s="1"/>
  <c r="V421" i="11"/>
  <c r="X421" i="11" s="1"/>
  <c r="V420" i="11"/>
  <c r="V419" i="11"/>
  <c r="X419" i="11" s="1"/>
  <c r="V418" i="11"/>
  <c r="W418" i="11" s="1"/>
  <c r="V417" i="11"/>
  <c r="X417" i="11" s="1"/>
  <c r="V416" i="11"/>
  <c r="W416" i="11" s="1"/>
  <c r="V415" i="11"/>
  <c r="X415" i="11" s="1"/>
  <c r="V414" i="11"/>
  <c r="W414" i="11" s="1"/>
  <c r="V413" i="11"/>
  <c r="X413" i="11" s="1"/>
  <c r="V412" i="11"/>
  <c r="X412" i="11" s="1"/>
  <c r="V411" i="11"/>
  <c r="X411" i="11" s="1"/>
  <c r="V410" i="11"/>
  <c r="X410" i="11" s="1"/>
  <c r="V409" i="11"/>
  <c r="X409" i="11" s="1"/>
  <c r="V408" i="11"/>
  <c r="X408" i="11" s="1"/>
  <c r="V407" i="11"/>
  <c r="X407" i="11" s="1"/>
  <c r="V406" i="11"/>
  <c r="X406" i="11" s="1"/>
  <c r="V405" i="11"/>
  <c r="X405" i="11" s="1"/>
  <c r="V404" i="11"/>
  <c r="V403" i="11"/>
  <c r="X403" i="11" s="1"/>
  <c r="V402" i="11"/>
  <c r="W402" i="11" s="1"/>
  <c r="V401" i="11"/>
  <c r="V400" i="11"/>
  <c r="W400" i="11" s="1"/>
  <c r="V399" i="11"/>
  <c r="X399" i="11" s="1"/>
  <c r="V398" i="11"/>
  <c r="W398" i="11" s="1"/>
  <c r="V397" i="11"/>
  <c r="X397" i="11" s="1"/>
  <c r="V396" i="11"/>
  <c r="X396" i="11" s="1"/>
  <c r="V395" i="11"/>
  <c r="X395" i="11" s="1"/>
  <c r="V394" i="11"/>
  <c r="X394" i="11" s="1"/>
  <c r="V393" i="11"/>
  <c r="X393" i="11" s="1"/>
  <c r="V392" i="11"/>
  <c r="X392" i="11" s="1"/>
  <c r="V391" i="11"/>
  <c r="X391" i="11" s="1"/>
  <c r="V390" i="11"/>
  <c r="X390" i="11" s="1"/>
  <c r="V389" i="11"/>
  <c r="X389" i="11" s="1"/>
  <c r="V388" i="11"/>
  <c r="V387" i="11"/>
  <c r="X387" i="11" s="1"/>
  <c r="V386" i="11"/>
  <c r="W386" i="11" s="1"/>
  <c r="V385" i="11"/>
  <c r="W385" i="11" s="1"/>
  <c r="V384" i="11"/>
  <c r="W384" i="11" s="1"/>
  <c r="V383" i="11"/>
  <c r="X383" i="11" s="1"/>
  <c r="V382" i="11"/>
  <c r="W382" i="11" s="1"/>
  <c r="V381" i="11"/>
  <c r="X381" i="11" s="1"/>
  <c r="V380" i="11"/>
  <c r="X380" i="11" s="1"/>
  <c r="V379" i="11"/>
  <c r="X379" i="11" s="1"/>
  <c r="V378" i="11"/>
  <c r="X378" i="11" s="1"/>
  <c r="V377" i="11"/>
  <c r="X377" i="11" s="1"/>
  <c r="V376" i="11"/>
  <c r="X376" i="11" s="1"/>
  <c r="V375" i="11"/>
  <c r="X375" i="11" s="1"/>
  <c r="V374" i="11"/>
  <c r="X374" i="11" s="1"/>
  <c r="V373" i="11"/>
  <c r="X373" i="11" s="1"/>
  <c r="V372" i="11"/>
  <c r="V371" i="11"/>
  <c r="X371" i="11" s="1"/>
  <c r="V370" i="11"/>
  <c r="W370" i="11" s="1"/>
  <c r="V369" i="11"/>
  <c r="W369" i="11" s="1"/>
  <c r="V368" i="11"/>
  <c r="W368" i="11" s="1"/>
  <c r="V367" i="11"/>
  <c r="X367" i="11" s="1"/>
  <c r="V366" i="11"/>
  <c r="W366" i="11" s="1"/>
  <c r="V365" i="11"/>
  <c r="V364" i="11"/>
  <c r="X364" i="11" s="1"/>
  <c r="V363" i="11"/>
  <c r="X363" i="11" s="1"/>
  <c r="V362" i="11"/>
  <c r="V361" i="11"/>
  <c r="V360" i="11"/>
  <c r="X360" i="11" s="1"/>
  <c r="V359" i="11"/>
  <c r="X359" i="11" s="1"/>
  <c r="V358" i="11"/>
  <c r="X358" i="11" s="1"/>
  <c r="V357" i="11"/>
  <c r="X357" i="11" s="1"/>
  <c r="V356" i="11"/>
  <c r="V355" i="11"/>
  <c r="X355" i="11" s="1"/>
  <c r="V354" i="11"/>
  <c r="W354" i="11" s="1"/>
  <c r="V353" i="11"/>
  <c r="X353" i="11" s="1"/>
  <c r="V352" i="11"/>
  <c r="W352" i="11" s="1"/>
  <c r="V351" i="11"/>
  <c r="V350" i="11"/>
  <c r="W350" i="11" s="1"/>
  <c r="V349" i="11"/>
  <c r="W349" i="11" s="1"/>
  <c r="V348" i="11"/>
  <c r="X348" i="11" s="1"/>
  <c r="V347" i="11"/>
  <c r="X347" i="11" s="1"/>
  <c r="V346" i="11"/>
  <c r="X346" i="11" s="1"/>
  <c r="V345" i="11"/>
  <c r="X345" i="11" s="1"/>
  <c r="V344" i="11"/>
  <c r="V343" i="11"/>
  <c r="X343" i="11" s="1"/>
  <c r="V342" i="11"/>
  <c r="X342" i="11" s="1"/>
  <c r="V341" i="11"/>
  <c r="X341" i="11" s="1"/>
  <c r="V340" i="11"/>
  <c r="V339" i="11"/>
  <c r="X339" i="11" s="1"/>
  <c r="V338" i="11"/>
  <c r="W338" i="11" s="1"/>
  <c r="V337" i="11"/>
  <c r="X337" i="11" s="1"/>
  <c r="V336" i="11"/>
  <c r="W336" i="11" s="1"/>
  <c r="V335" i="11"/>
  <c r="X335" i="11" s="1"/>
  <c r="V334" i="11"/>
  <c r="W334" i="11" s="1"/>
  <c r="V333" i="11"/>
  <c r="X333" i="11" s="1"/>
  <c r="V332" i="11"/>
  <c r="X332" i="11" s="1"/>
  <c r="V331" i="11"/>
  <c r="X331" i="11" s="1"/>
  <c r="V330" i="11"/>
  <c r="X330" i="11" s="1"/>
  <c r="V329" i="11"/>
  <c r="X329" i="11" s="1"/>
  <c r="V328" i="11"/>
  <c r="X328" i="11" s="1"/>
  <c r="V327" i="11"/>
  <c r="X327" i="11" s="1"/>
  <c r="V326" i="11"/>
  <c r="X326" i="11" s="1"/>
  <c r="V325" i="11"/>
  <c r="X325" i="11" s="1"/>
  <c r="V324" i="11"/>
  <c r="V323" i="11"/>
  <c r="X323" i="11" s="1"/>
  <c r="V322" i="11"/>
  <c r="W322" i="11" s="1"/>
  <c r="V321" i="11"/>
  <c r="X321" i="11" s="1"/>
  <c r="V320" i="11"/>
  <c r="W320" i="11" s="1"/>
  <c r="V319" i="11"/>
  <c r="X319" i="11" s="1"/>
  <c r="V318" i="11"/>
  <c r="W318" i="11" s="1"/>
  <c r="V317" i="11"/>
  <c r="X317" i="11" s="1"/>
  <c r="V316" i="11"/>
  <c r="X316" i="11" s="1"/>
  <c r="V315" i="11"/>
  <c r="X315" i="11" s="1"/>
  <c r="V314" i="11"/>
  <c r="X314" i="11" s="1"/>
  <c r="V313" i="11"/>
  <c r="X313" i="11" s="1"/>
  <c r="V312" i="11"/>
  <c r="X312" i="11" s="1"/>
  <c r="V311" i="11"/>
  <c r="X311" i="11" s="1"/>
  <c r="V310" i="11"/>
  <c r="X310" i="11" s="1"/>
  <c r="V309" i="11"/>
  <c r="X309" i="11" s="1"/>
  <c r="V308" i="11"/>
  <c r="V307" i="11"/>
  <c r="X307" i="11" s="1"/>
  <c r="V306" i="11"/>
  <c r="W306" i="11" s="1"/>
  <c r="V305" i="11"/>
  <c r="V304" i="11"/>
  <c r="W304" i="11" s="1"/>
  <c r="V303" i="11"/>
  <c r="W303" i="11" s="1"/>
  <c r="V302" i="11"/>
  <c r="W302" i="11" s="1"/>
  <c r="V301" i="11"/>
  <c r="X301" i="11" s="1"/>
  <c r="V300" i="11"/>
  <c r="X300" i="11" s="1"/>
  <c r="V299" i="11"/>
  <c r="X299" i="11" s="1"/>
  <c r="V298" i="11"/>
  <c r="V297" i="11"/>
  <c r="X297" i="11" s="1"/>
  <c r="V296" i="11"/>
  <c r="W296" i="11" s="1"/>
  <c r="V295" i="11"/>
  <c r="X295" i="11" s="1"/>
  <c r="V294" i="11"/>
  <c r="X294" i="11" s="1"/>
  <c r="V293" i="11"/>
  <c r="X293" i="11" s="1"/>
  <c r="V292" i="11"/>
  <c r="V291" i="11"/>
  <c r="X291" i="11" s="1"/>
  <c r="V290" i="11"/>
  <c r="W290" i="11" s="1"/>
  <c r="V289" i="11"/>
  <c r="X289" i="11" s="1"/>
  <c r="V288" i="11"/>
  <c r="W288" i="11" s="1"/>
  <c r="V287" i="11"/>
  <c r="X287" i="11" s="1"/>
  <c r="V286" i="11"/>
  <c r="W286" i="11" s="1"/>
  <c r="V285" i="11"/>
  <c r="X285" i="11" s="1"/>
  <c r="V284" i="11"/>
  <c r="X284" i="11" s="1"/>
  <c r="V283" i="11"/>
  <c r="X283" i="11" s="1"/>
  <c r="V282" i="11"/>
  <c r="X282" i="11" s="1"/>
  <c r="V281" i="11"/>
  <c r="X281" i="11" s="1"/>
  <c r="V280" i="11"/>
  <c r="W280" i="11" s="1"/>
  <c r="V279" i="11"/>
  <c r="X279" i="11" s="1"/>
  <c r="V278" i="11"/>
  <c r="X278" i="11" s="1"/>
  <c r="V277" i="11"/>
  <c r="X277" i="11" s="1"/>
  <c r="V276" i="11"/>
  <c r="V275" i="11"/>
  <c r="X275" i="11" s="1"/>
  <c r="V274" i="11"/>
  <c r="W274" i="11" s="1"/>
  <c r="V273" i="11"/>
  <c r="X273" i="11" s="1"/>
  <c r="V272" i="11"/>
  <c r="W272" i="11" s="1"/>
  <c r="V271" i="11"/>
  <c r="V270" i="11"/>
  <c r="W270" i="11" s="1"/>
  <c r="V269" i="11"/>
  <c r="X269" i="11" s="1"/>
  <c r="V268" i="11"/>
  <c r="X268" i="11" s="1"/>
  <c r="V267" i="11"/>
  <c r="X267" i="11" s="1"/>
  <c r="V266" i="11"/>
  <c r="X266" i="11" s="1"/>
  <c r="V265" i="11"/>
  <c r="X265" i="11" s="1"/>
  <c r="V264" i="11"/>
  <c r="X264" i="11" s="1"/>
  <c r="V263" i="11"/>
  <c r="X263" i="11" s="1"/>
  <c r="V262" i="11"/>
  <c r="X262" i="11" s="1"/>
  <c r="V261" i="11"/>
  <c r="X261" i="11" s="1"/>
  <c r="V260" i="11"/>
  <c r="V259" i="11"/>
  <c r="X259" i="11" s="1"/>
  <c r="V258" i="11"/>
  <c r="W258" i="11" s="1"/>
  <c r="V257" i="11"/>
  <c r="X257" i="11" s="1"/>
  <c r="V256" i="11"/>
  <c r="W256" i="11" s="1"/>
  <c r="V255" i="11"/>
  <c r="X255" i="11" s="1"/>
  <c r="V254" i="11"/>
  <c r="W254" i="11" s="1"/>
  <c r="V253" i="11"/>
  <c r="X253" i="11" s="1"/>
  <c r="V252" i="11"/>
  <c r="X252" i="11" s="1"/>
  <c r="V251" i="11"/>
  <c r="X251" i="11" s="1"/>
  <c r="V250" i="11"/>
  <c r="X250" i="11" s="1"/>
  <c r="V249" i="11"/>
  <c r="V248" i="11"/>
  <c r="V247" i="11"/>
  <c r="X247" i="11" s="1"/>
  <c r="V246" i="11"/>
  <c r="X246" i="11" s="1"/>
  <c r="V245" i="11"/>
  <c r="X245" i="11" s="1"/>
  <c r="V244" i="11"/>
  <c r="V243" i="11"/>
  <c r="X243" i="11" s="1"/>
  <c r="V242" i="11"/>
  <c r="W242" i="11" s="1"/>
  <c r="V241" i="11"/>
  <c r="X241" i="11" s="1"/>
  <c r="V240" i="11"/>
  <c r="W240" i="11" s="1"/>
  <c r="V239" i="11"/>
  <c r="X239" i="11" s="1"/>
  <c r="V238" i="11"/>
  <c r="W238" i="11" s="1"/>
  <c r="V237" i="11"/>
  <c r="X237" i="11" s="1"/>
  <c r="V236" i="11"/>
  <c r="X236" i="11" s="1"/>
  <c r="V235" i="11"/>
  <c r="X235" i="11" s="1"/>
  <c r="V234" i="11"/>
  <c r="X234" i="11" s="1"/>
  <c r="V233" i="11"/>
  <c r="X233" i="11" s="1"/>
  <c r="V232" i="11"/>
  <c r="X232" i="11" s="1"/>
  <c r="V231" i="11"/>
  <c r="X231" i="11" s="1"/>
  <c r="V230" i="11"/>
  <c r="X230" i="11" s="1"/>
  <c r="V229" i="11"/>
  <c r="X229" i="11" s="1"/>
  <c r="V228" i="11"/>
  <c r="V227" i="11"/>
  <c r="X227" i="11" s="1"/>
  <c r="V226" i="11"/>
  <c r="W226" i="11" s="1"/>
  <c r="V225" i="11"/>
  <c r="X225" i="11" s="1"/>
  <c r="V224" i="11"/>
  <c r="W224" i="11" s="1"/>
  <c r="V223" i="11"/>
  <c r="X223" i="11" s="1"/>
  <c r="V222" i="11"/>
  <c r="V221" i="11"/>
  <c r="X221" i="11" s="1"/>
  <c r="V220" i="11"/>
  <c r="X220" i="11" s="1"/>
  <c r="V219" i="11"/>
  <c r="X219" i="11" s="1"/>
  <c r="V218" i="11"/>
  <c r="X218" i="11" s="1"/>
  <c r="V217" i="11"/>
  <c r="X217" i="11" s="1"/>
  <c r="V216" i="11"/>
  <c r="X216" i="11" s="1"/>
  <c r="V215" i="11"/>
  <c r="X215" i="11" s="1"/>
  <c r="V214" i="11"/>
  <c r="X214" i="11" s="1"/>
  <c r="V213" i="11"/>
  <c r="X213" i="11" s="1"/>
  <c r="V212" i="11"/>
  <c r="V211" i="11"/>
  <c r="X211" i="11" s="1"/>
  <c r="V210" i="11"/>
  <c r="W210" i="11" s="1"/>
  <c r="V209" i="11"/>
  <c r="X209" i="11" s="1"/>
  <c r="V208" i="11"/>
  <c r="W208" i="11" s="1"/>
  <c r="V207" i="11"/>
  <c r="X207" i="11" s="1"/>
  <c r="V206" i="11"/>
  <c r="W206" i="11" s="1"/>
  <c r="V205" i="11"/>
  <c r="X205" i="11" s="1"/>
  <c r="V204" i="11"/>
  <c r="X204" i="11" s="1"/>
  <c r="V203" i="11"/>
  <c r="X203" i="11" s="1"/>
  <c r="V202" i="11"/>
  <c r="X202" i="11" s="1"/>
  <c r="T201" i="11"/>
  <c r="T200" i="11"/>
  <c r="V199" i="11"/>
  <c r="X199" i="11" s="1"/>
  <c r="T198" i="11"/>
  <c r="V197" i="11"/>
  <c r="X197" i="11" s="1"/>
  <c r="V196" i="11"/>
  <c r="X196" i="11" s="1"/>
  <c r="T196" i="11"/>
  <c r="V195" i="11"/>
  <c r="X195" i="11" s="1"/>
  <c r="T195" i="11"/>
  <c r="V194" i="11"/>
  <c r="W194" i="11" s="1"/>
  <c r="T194" i="11"/>
  <c r="V193" i="11"/>
  <c r="W193" i="11" s="1"/>
  <c r="T193" i="11"/>
  <c r="V192" i="11"/>
  <c r="X192" i="11" s="1"/>
  <c r="T192" i="11"/>
  <c r="V191" i="11"/>
  <c r="X191" i="11" s="1"/>
  <c r="T191" i="11"/>
  <c r="V190" i="11"/>
  <c r="W190" i="11" s="1"/>
  <c r="V189" i="11"/>
  <c r="X189" i="11" s="1"/>
  <c r="V188" i="11"/>
  <c r="X188" i="11" s="1"/>
  <c r="V187" i="11"/>
  <c r="X187" i="11" s="1"/>
  <c r="V186" i="11"/>
  <c r="X186" i="11" s="1"/>
  <c r="V185" i="11"/>
  <c r="X185" i="11" s="1"/>
  <c r="V184" i="11"/>
  <c r="X184" i="11" s="1"/>
  <c r="T183" i="11"/>
  <c r="V182" i="11"/>
  <c r="X182" i="11" s="1"/>
  <c r="V180" i="11"/>
  <c r="X180" i="11" s="1"/>
  <c r="V179" i="11"/>
  <c r="X179" i="11" s="1"/>
  <c r="T179" i="11"/>
  <c r="V178" i="11"/>
  <c r="W178" i="11" s="1"/>
  <c r="T178" i="11"/>
  <c r="V177" i="11"/>
  <c r="X177" i="11" s="1"/>
  <c r="T177" i="11"/>
  <c r="V176" i="11"/>
  <c r="X176" i="11" s="1"/>
  <c r="T176" i="11"/>
  <c r="V175" i="11"/>
  <c r="X175" i="11" s="1"/>
  <c r="T175" i="11"/>
  <c r="V174" i="11"/>
  <c r="W174" i="11" s="1"/>
  <c r="T174" i="11"/>
  <c r="V173" i="11"/>
  <c r="X173" i="11" s="1"/>
  <c r="V172" i="11"/>
  <c r="X172" i="11" s="1"/>
  <c r="V171" i="11"/>
  <c r="V170" i="11"/>
  <c r="V169" i="11"/>
  <c r="W169" i="11" s="1"/>
  <c r="V168" i="11"/>
  <c r="X168" i="11" s="1"/>
  <c r="V167" i="11"/>
  <c r="X167" i="11" s="1"/>
  <c r="V166" i="11"/>
  <c r="X166" i="11" s="1"/>
  <c r="V165" i="11"/>
  <c r="X165" i="11" s="1"/>
  <c r="T165" i="11"/>
  <c r="V164" i="11"/>
  <c r="W164" i="11" s="1"/>
  <c r="V163" i="11"/>
  <c r="X163" i="11" s="1"/>
  <c r="V162" i="11"/>
  <c r="X162" i="11" s="1"/>
  <c r="V161" i="11"/>
  <c r="V160" i="11"/>
  <c r="X160" i="11" s="1"/>
  <c r="V159" i="11"/>
  <c r="X159" i="11" s="1"/>
  <c r="V158" i="11"/>
  <c r="X158" i="11" s="1"/>
  <c r="T158" i="11"/>
  <c r="V157" i="11"/>
  <c r="X157" i="11" s="1"/>
  <c r="T157" i="11"/>
  <c r="V156" i="11"/>
  <c r="W156" i="11" s="1"/>
  <c r="T156" i="11"/>
  <c r="V155" i="11"/>
  <c r="T155" i="11"/>
  <c r="V154" i="11"/>
  <c r="X154" i="11" s="1"/>
  <c r="T154" i="11"/>
  <c r="V153" i="11"/>
  <c r="X153" i="11" s="1"/>
  <c r="T153" i="11"/>
  <c r="V152" i="11"/>
  <c r="W152" i="11" s="1"/>
  <c r="T152" i="11"/>
  <c r="V151" i="11"/>
  <c r="T151" i="11"/>
  <c r="V150" i="11"/>
  <c r="X150" i="11" s="1"/>
  <c r="T150" i="11"/>
  <c r="V149" i="11"/>
  <c r="X149" i="11" s="1"/>
  <c r="T149" i="11"/>
  <c r="V148" i="11"/>
  <c r="W148" i="11" s="1"/>
  <c r="T148" i="11"/>
  <c r="V147" i="11"/>
  <c r="T147" i="11"/>
  <c r="V146" i="11"/>
  <c r="X146" i="11" s="1"/>
  <c r="T146" i="11"/>
  <c r="V145" i="11"/>
  <c r="X145" i="11" s="1"/>
  <c r="T145" i="11"/>
  <c r="V144" i="11"/>
  <c r="T144" i="11"/>
  <c r="V143" i="11"/>
  <c r="T143" i="11"/>
  <c r="V142" i="11"/>
  <c r="T142" i="11"/>
  <c r="V141" i="11"/>
  <c r="X141" i="11" s="1"/>
  <c r="T141" i="11"/>
  <c r="V140" i="11"/>
  <c r="W140" i="11" s="1"/>
  <c r="T140" i="11"/>
  <c r="V139" i="11"/>
  <c r="T139" i="11"/>
  <c r="V138" i="11"/>
  <c r="X138" i="11" s="1"/>
  <c r="T138" i="11"/>
  <c r="V137" i="11"/>
  <c r="X137" i="11" s="1"/>
  <c r="T137" i="11"/>
  <c r="V136" i="11"/>
  <c r="W136" i="11" s="1"/>
  <c r="T136" i="11"/>
  <c r="V135" i="11"/>
  <c r="T135" i="11"/>
  <c r="V134" i="11"/>
  <c r="W134" i="11" s="1"/>
  <c r="T134" i="11"/>
  <c r="V133" i="11"/>
  <c r="X133" i="11" s="1"/>
  <c r="T133" i="11"/>
  <c r="V132" i="11"/>
  <c r="W132" i="11" s="1"/>
  <c r="T132" i="11"/>
  <c r="V131" i="11"/>
  <c r="T131" i="11"/>
  <c r="V130" i="11"/>
  <c r="X130" i="11" s="1"/>
  <c r="T130" i="11"/>
  <c r="V129" i="11"/>
  <c r="X129" i="11" s="1"/>
  <c r="T129" i="11"/>
  <c r="V128" i="11"/>
  <c r="W128" i="11" s="1"/>
  <c r="T128" i="11"/>
  <c r="V127" i="11"/>
  <c r="T127" i="11"/>
  <c r="V126" i="11"/>
  <c r="X126" i="11" s="1"/>
  <c r="T126" i="11"/>
  <c r="V125" i="11"/>
  <c r="X125" i="11" s="1"/>
  <c r="T125" i="11"/>
  <c r="V124" i="11"/>
  <c r="W124" i="11" s="1"/>
  <c r="T124" i="11"/>
  <c r="V123" i="11"/>
  <c r="T123" i="11"/>
  <c r="V122" i="11"/>
  <c r="X122" i="11" s="1"/>
  <c r="T122" i="11"/>
  <c r="V121" i="11"/>
  <c r="X121" i="11" s="1"/>
  <c r="T121" i="11"/>
  <c r="V120" i="11"/>
  <c r="W120" i="11" s="1"/>
  <c r="T120" i="11"/>
  <c r="V119" i="11"/>
  <c r="T119" i="11"/>
  <c r="V118" i="11"/>
  <c r="W118" i="11" s="1"/>
  <c r="T118" i="11"/>
  <c r="V117" i="11"/>
  <c r="X117" i="11" s="1"/>
  <c r="T117" i="11"/>
  <c r="V116" i="11"/>
  <c r="W116" i="11" s="1"/>
  <c r="T116" i="11"/>
  <c r="V115" i="11"/>
  <c r="T115" i="11"/>
  <c r="V114" i="11"/>
  <c r="X114" i="11" s="1"/>
  <c r="T114" i="11"/>
  <c r="V113" i="11"/>
  <c r="X113" i="11" s="1"/>
  <c r="T113" i="11"/>
  <c r="V112" i="11"/>
  <c r="W112" i="11" s="1"/>
  <c r="T112" i="11"/>
  <c r="V111" i="11"/>
  <c r="T111" i="11"/>
  <c r="V110" i="11"/>
  <c r="T110" i="11"/>
  <c r="V109" i="11"/>
  <c r="X109" i="11" s="1"/>
  <c r="T109" i="11"/>
  <c r="V108" i="11"/>
  <c r="W108" i="11" s="1"/>
  <c r="T108" i="11"/>
  <c r="V107" i="11"/>
  <c r="T107" i="11"/>
  <c r="V106" i="11"/>
  <c r="X106" i="11" s="1"/>
  <c r="T106" i="11"/>
  <c r="V105" i="11"/>
  <c r="X105" i="11" s="1"/>
  <c r="T105" i="11"/>
  <c r="V104" i="11"/>
  <c r="W104" i="11" s="1"/>
  <c r="T104" i="11"/>
  <c r="V103" i="11"/>
  <c r="T103" i="11"/>
  <c r="V102" i="11"/>
  <c r="X102" i="11" s="1"/>
  <c r="T102" i="11"/>
  <c r="V101" i="11"/>
  <c r="X101" i="11" s="1"/>
  <c r="T101" i="11"/>
  <c r="V100" i="11"/>
  <c r="W100" i="11" s="1"/>
  <c r="T100" i="11"/>
  <c r="V99" i="11"/>
  <c r="T99" i="11"/>
  <c r="V98" i="11"/>
  <c r="T98" i="11"/>
  <c r="V97" i="11"/>
  <c r="X97" i="11" s="1"/>
  <c r="T97" i="11"/>
  <c r="V96" i="11"/>
  <c r="W96" i="11" s="1"/>
  <c r="T96" i="11"/>
  <c r="V95" i="11"/>
  <c r="T95" i="11"/>
  <c r="V94" i="11"/>
  <c r="T94" i="11"/>
  <c r="V93" i="11"/>
  <c r="X93" i="11" s="1"/>
  <c r="T93" i="11"/>
  <c r="V92" i="11"/>
  <c r="W92" i="11" s="1"/>
  <c r="T92" i="11"/>
  <c r="V91" i="11"/>
  <c r="T91" i="11"/>
  <c r="V90" i="11"/>
  <c r="W90" i="11" s="1"/>
  <c r="T90" i="11"/>
  <c r="V89" i="11"/>
  <c r="X89" i="11" s="1"/>
  <c r="T89" i="11"/>
  <c r="V88" i="11"/>
  <c r="W88" i="11" s="1"/>
  <c r="T88" i="11"/>
  <c r="V87" i="11"/>
  <c r="T87" i="11"/>
  <c r="V86" i="11"/>
  <c r="T86" i="11"/>
  <c r="V85" i="11"/>
  <c r="X85" i="11" s="1"/>
  <c r="T85" i="11"/>
  <c r="V84" i="11"/>
  <c r="W84" i="11" s="1"/>
  <c r="T84" i="11"/>
  <c r="V83" i="11"/>
  <c r="T83" i="11"/>
  <c r="V82" i="11"/>
  <c r="X82" i="11" s="1"/>
  <c r="T82" i="11"/>
  <c r="V81" i="11"/>
  <c r="T81" i="11"/>
  <c r="V80" i="11"/>
  <c r="W80" i="11" s="1"/>
  <c r="T80" i="11"/>
  <c r="V79" i="11"/>
  <c r="T79" i="11"/>
  <c r="V78" i="11"/>
  <c r="X78" i="11" s="1"/>
  <c r="T78" i="11"/>
  <c r="V77" i="11"/>
  <c r="X77" i="11" s="1"/>
  <c r="T77" i="11"/>
  <c r="V76" i="11"/>
  <c r="W76" i="11" s="1"/>
  <c r="T76" i="11"/>
  <c r="V75" i="11"/>
  <c r="T75" i="11"/>
  <c r="V74" i="11"/>
  <c r="W74" i="11" s="1"/>
  <c r="T74" i="11"/>
  <c r="V73" i="11"/>
  <c r="X73" i="11" s="1"/>
  <c r="T73" i="11"/>
  <c r="V72" i="11"/>
  <c r="W72" i="11" s="1"/>
  <c r="T72" i="11"/>
  <c r="V71" i="11"/>
  <c r="T71" i="11"/>
  <c r="V70" i="11"/>
  <c r="X70" i="11" s="1"/>
  <c r="T70" i="11"/>
  <c r="V69" i="11"/>
  <c r="X69" i="11" s="1"/>
  <c r="T69" i="11"/>
  <c r="V68" i="11"/>
  <c r="W68" i="11" s="1"/>
  <c r="T68" i="11"/>
  <c r="V67" i="11"/>
  <c r="T67" i="11"/>
  <c r="V66" i="11"/>
  <c r="T66" i="11"/>
  <c r="V65" i="11"/>
  <c r="X65" i="11" s="1"/>
  <c r="T65" i="11"/>
  <c r="V64" i="11"/>
  <c r="W64" i="11" s="1"/>
  <c r="T64" i="11"/>
  <c r="V63" i="11"/>
  <c r="T63" i="11"/>
  <c r="V62" i="11"/>
  <c r="X62" i="11" s="1"/>
  <c r="T62" i="11"/>
  <c r="V61" i="11"/>
  <c r="X61" i="11" s="1"/>
  <c r="T61" i="11"/>
  <c r="V60" i="11"/>
  <c r="W60" i="11" s="1"/>
  <c r="T60" i="11"/>
  <c r="V59" i="11"/>
  <c r="T59" i="11"/>
  <c r="V58" i="11"/>
  <c r="X58" i="11" s="1"/>
  <c r="T58" i="11"/>
  <c r="V57" i="11"/>
  <c r="X57" i="11" s="1"/>
  <c r="T57" i="11"/>
  <c r="V56" i="11"/>
  <c r="W56" i="11" s="1"/>
  <c r="T56" i="11"/>
  <c r="V55" i="11"/>
  <c r="T55" i="11"/>
  <c r="V54" i="11"/>
  <c r="W54" i="11" s="1"/>
  <c r="T54" i="11"/>
  <c r="V53" i="11"/>
  <c r="X53" i="11" s="1"/>
  <c r="T53" i="11"/>
  <c r="V52" i="11"/>
  <c r="W52" i="11" s="1"/>
  <c r="T52" i="11"/>
  <c r="V51" i="11"/>
  <c r="T51" i="11"/>
  <c r="V50" i="11"/>
  <c r="T50" i="11"/>
  <c r="V49" i="11"/>
  <c r="X49" i="11" s="1"/>
  <c r="T49" i="11"/>
  <c r="V48" i="11"/>
  <c r="W48" i="11" s="1"/>
  <c r="T48" i="11"/>
  <c r="V47" i="11"/>
  <c r="T47" i="11"/>
  <c r="V46" i="11"/>
  <c r="X46" i="11" s="1"/>
  <c r="T46" i="11"/>
  <c r="V45" i="11"/>
  <c r="X45" i="11" s="1"/>
  <c r="T45" i="11"/>
  <c r="V44" i="11"/>
  <c r="W44" i="11" s="1"/>
  <c r="T44" i="11"/>
  <c r="V43" i="11"/>
  <c r="T43" i="11"/>
  <c r="V42" i="11"/>
  <c r="T42" i="11"/>
  <c r="V41" i="11"/>
  <c r="X41" i="11" s="1"/>
  <c r="T41" i="11"/>
  <c r="V40" i="11"/>
  <c r="W40" i="11" s="1"/>
  <c r="T40" i="11"/>
  <c r="V39" i="11"/>
  <c r="T39" i="11"/>
  <c r="V38" i="11"/>
  <c r="T38" i="11"/>
  <c r="V37" i="11"/>
  <c r="X37" i="11" s="1"/>
  <c r="T37" i="11"/>
  <c r="V36" i="11"/>
  <c r="W36" i="11" s="1"/>
  <c r="T36" i="11"/>
  <c r="V35" i="11"/>
  <c r="T35" i="11"/>
  <c r="V34" i="11"/>
  <c r="X34" i="11" s="1"/>
  <c r="T34" i="11"/>
  <c r="V33" i="11"/>
  <c r="X33" i="11" s="1"/>
  <c r="T33" i="11"/>
  <c r="V32" i="11"/>
  <c r="W32" i="11" s="1"/>
  <c r="T32" i="11"/>
  <c r="V31" i="11"/>
  <c r="T31" i="11"/>
  <c r="V30" i="11"/>
  <c r="X30" i="11" s="1"/>
  <c r="T30" i="11"/>
  <c r="V29" i="11"/>
  <c r="X29" i="11" s="1"/>
  <c r="T29" i="11"/>
  <c r="V28" i="11"/>
  <c r="W28" i="11" s="1"/>
  <c r="T28" i="11"/>
  <c r="V27" i="11"/>
  <c r="T27" i="11"/>
  <c r="V26" i="11"/>
  <c r="X26" i="11" s="1"/>
  <c r="T26" i="11"/>
  <c r="V25" i="11"/>
  <c r="X25" i="11" s="1"/>
  <c r="T25" i="11"/>
  <c r="V24" i="11"/>
  <c r="W24" i="11" s="1"/>
  <c r="T24" i="11"/>
  <c r="V23" i="11"/>
  <c r="T23" i="11"/>
  <c r="V22" i="11"/>
  <c r="X22" i="11" s="1"/>
  <c r="T22" i="11"/>
  <c r="V21" i="11"/>
  <c r="X21" i="11" s="1"/>
  <c r="T21" i="11"/>
  <c r="V20" i="11"/>
  <c r="W20" i="11" s="1"/>
  <c r="T20" i="11"/>
  <c r="V19" i="11"/>
  <c r="T19" i="11"/>
  <c r="V18" i="11"/>
  <c r="X18" i="11" s="1"/>
  <c r="T18" i="11"/>
  <c r="V17" i="11"/>
  <c r="T17" i="11"/>
  <c r="E17" i="11"/>
  <c r="F17" i="11" s="1"/>
  <c r="V16" i="11"/>
  <c r="X16" i="11" s="1"/>
  <c r="T16" i="11"/>
  <c r="E16" i="11"/>
  <c r="F16" i="11" s="1"/>
  <c r="V15" i="11"/>
  <c r="X15" i="11" s="1"/>
  <c r="T15" i="11"/>
  <c r="E15" i="11"/>
  <c r="F15" i="11" s="1"/>
  <c r="V14" i="11"/>
  <c r="X14" i="11" s="1"/>
  <c r="T14" i="11"/>
  <c r="E14" i="11"/>
  <c r="F14" i="11" s="1"/>
  <c r="V13" i="11"/>
  <c r="T13" i="11"/>
  <c r="E13" i="11"/>
  <c r="F13" i="11" s="1"/>
  <c r="V12" i="11"/>
  <c r="X12" i="11" s="1"/>
  <c r="T12" i="11"/>
  <c r="E12" i="11"/>
  <c r="F12" i="11" s="1"/>
  <c r="V11" i="11"/>
  <c r="W11" i="11" s="1"/>
  <c r="T11" i="11"/>
  <c r="E11" i="11"/>
  <c r="F11" i="11" s="1"/>
  <c r="V10" i="11"/>
  <c r="W10" i="11" s="1"/>
  <c r="T10" i="11"/>
  <c r="E10" i="11"/>
  <c r="F10" i="11" s="1"/>
  <c r="V9" i="11"/>
  <c r="X9" i="11" s="1"/>
  <c r="T9" i="11"/>
  <c r="E9" i="11"/>
  <c r="F9" i="11" s="1"/>
  <c r="V8" i="11"/>
  <c r="X8" i="11" s="1"/>
  <c r="T8" i="11"/>
  <c r="E8" i="11"/>
  <c r="F8" i="11" s="1"/>
  <c r="V7" i="11"/>
  <c r="X7" i="11" s="1"/>
  <c r="T7" i="11"/>
  <c r="E7" i="11"/>
  <c r="F7" i="11" s="1"/>
  <c r="V6" i="11"/>
  <c r="X6" i="11" s="1"/>
  <c r="T6" i="11"/>
  <c r="E6" i="11"/>
  <c r="F6" i="11" s="1"/>
  <c r="V5" i="11"/>
  <c r="T5" i="11"/>
  <c r="E5" i="11"/>
  <c r="F5" i="11" s="1"/>
  <c r="V4" i="11"/>
  <c r="X4" i="11" s="1"/>
  <c r="T4" i="11"/>
  <c r="E4" i="11"/>
  <c r="F4" i="11" s="1"/>
  <c r="M4000" i="10"/>
  <c r="K4000" i="10"/>
  <c r="J4000" i="10"/>
  <c r="I4000" i="10"/>
  <c r="H4000" i="10"/>
  <c r="G4000" i="10"/>
  <c r="F4000" i="10"/>
  <c r="E4000" i="10"/>
  <c r="D4000" i="10"/>
  <c r="C4000" i="10"/>
  <c r="B4000" i="10"/>
  <c r="M3999" i="10"/>
  <c r="K3999" i="10"/>
  <c r="J3999" i="10"/>
  <c r="I3999" i="10"/>
  <c r="H3999" i="10"/>
  <c r="G3999" i="10"/>
  <c r="F3999" i="10"/>
  <c r="E3999" i="10"/>
  <c r="D3999" i="10"/>
  <c r="C3999" i="10"/>
  <c r="B3999" i="10"/>
  <c r="M3998" i="10"/>
  <c r="K3998" i="10"/>
  <c r="J3998" i="10"/>
  <c r="I3998" i="10"/>
  <c r="H3998" i="10"/>
  <c r="G3998" i="10"/>
  <c r="F3998" i="10"/>
  <c r="E3998" i="10"/>
  <c r="D3998" i="10"/>
  <c r="C3998" i="10"/>
  <c r="B3998" i="10"/>
  <c r="M3997" i="10"/>
  <c r="K3997" i="10"/>
  <c r="J3997" i="10"/>
  <c r="I3997" i="10"/>
  <c r="H3997" i="10"/>
  <c r="G3997" i="10"/>
  <c r="F3997" i="10"/>
  <c r="E3997" i="10"/>
  <c r="D3997" i="10"/>
  <c r="C3997" i="10"/>
  <c r="B3997" i="10"/>
  <c r="M3996" i="10"/>
  <c r="K3996" i="10"/>
  <c r="J3996" i="10"/>
  <c r="I3996" i="10"/>
  <c r="H3996" i="10"/>
  <c r="G3996" i="10"/>
  <c r="F3996" i="10"/>
  <c r="E3996" i="10"/>
  <c r="D3996" i="10"/>
  <c r="C3996" i="10"/>
  <c r="B3996" i="10"/>
  <c r="M3995" i="10"/>
  <c r="K3995" i="10"/>
  <c r="J3995" i="10"/>
  <c r="I3995" i="10"/>
  <c r="H3995" i="10"/>
  <c r="G3995" i="10"/>
  <c r="F3995" i="10"/>
  <c r="E3995" i="10"/>
  <c r="D3995" i="10"/>
  <c r="C3995" i="10"/>
  <c r="B3995" i="10"/>
  <c r="M3994" i="10"/>
  <c r="K3994" i="10"/>
  <c r="J3994" i="10"/>
  <c r="I3994" i="10"/>
  <c r="H3994" i="10"/>
  <c r="G3994" i="10"/>
  <c r="F3994" i="10"/>
  <c r="E3994" i="10"/>
  <c r="D3994" i="10"/>
  <c r="C3994" i="10"/>
  <c r="B3994" i="10"/>
  <c r="M3993" i="10"/>
  <c r="K3993" i="10"/>
  <c r="J3993" i="10"/>
  <c r="I3993" i="10"/>
  <c r="H3993" i="10"/>
  <c r="G3993" i="10"/>
  <c r="F3993" i="10"/>
  <c r="E3993" i="10"/>
  <c r="D3993" i="10"/>
  <c r="C3993" i="10"/>
  <c r="B3993" i="10"/>
  <c r="M3992" i="10"/>
  <c r="K3992" i="10"/>
  <c r="J3992" i="10"/>
  <c r="I3992" i="10"/>
  <c r="H3992" i="10"/>
  <c r="G3992" i="10"/>
  <c r="F3992" i="10"/>
  <c r="E3992" i="10"/>
  <c r="D3992" i="10"/>
  <c r="C3992" i="10"/>
  <c r="B3992" i="10"/>
  <c r="M3991" i="10"/>
  <c r="K3991" i="10"/>
  <c r="J3991" i="10"/>
  <c r="I3991" i="10"/>
  <c r="H3991" i="10"/>
  <c r="G3991" i="10"/>
  <c r="F3991" i="10"/>
  <c r="E3991" i="10"/>
  <c r="D3991" i="10"/>
  <c r="C3991" i="10"/>
  <c r="B3991" i="10"/>
  <c r="M3990" i="10"/>
  <c r="K3990" i="10"/>
  <c r="J3990" i="10"/>
  <c r="I3990" i="10"/>
  <c r="H3990" i="10"/>
  <c r="G3990" i="10"/>
  <c r="F3990" i="10"/>
  <c r="E3990" i="10"/>
  <c r="D3990" i="10"/>
  <c r="C3990" i="10"/>
  <c r="B3990" i="10"/>
  <c r="M3989" i="10"/>
  <c r="K3989" i="10"/>
  <c r="J3989" i="10"/>
  <c r="I3989" i="10"/>
  <c r="H3989" i="10"/>
  <c r="G3989" i="10"/>
  <c r="F3989" i="10"/>
  <c r="E3989" i="10"/>
  <c r="D3989" i="10"/>
  <c r="C3989" i="10"/>
  <c r="B3989" i="10"/>
  <c r="M3988" i="10"/>
  <c r="K3988" i="10"/>
  <c r="J3988" i="10"/>
  <c r="I3988" i="10"/>
  <c r="H3988" i="10"/>
  <c r="G3988" i="10"/>
  <c r="F3988" i="10"/>
  <c r="E3988" i="10"/>
  <c r="D3988" i="10"/>
  <c r="C3988" i="10"/>
  <c r="B3988" i="10"/>
  <c r="M3987" i="10"/>
  <c r="K3987" i="10"/>
  <c r="J3987" i="10"/>
  <c r="I3987" i="10"/>
  <c r="H3987" i="10"/>
  <c r="G3987" i="10"/>
  <c r="F3987" i="10"/>
  <c r="E3987" i="10"/>
  <c r="D3987" i="10"/>
  <c r="C3987" i="10"/>
  <c r="B3987" i="10"/>
  <c r="M3986" i="10"/>
  <c r="K3986" i="10"/>
  <c r="J3986" i="10"/>
  <c r="I3986" i="10"/>
  <c r="H3986" i="10"/>
  <c r="G3986" i="10"/>
  <c r="F3986" i="10"/>
  <c r="E3986" i="10"/>
  <c r="D3986" i="10"/>
  <c r="C3986" i="10"/>
  <c r="B3986" i="10"/>
  <c r="M3985" i="10"/>
  <c r="K3985" i="10"/>
  <c r="J3985" i="10"/>
  <c r="I3985" i="10"/>
  <c r="H3985" i="10"/>
  <c r="G3985" i="10"/>
  <c r="F3985" i="10"/>
  <c r="E3985" i="10"/>
  <c r="D3985" i="10"/>
  <c r="C3985" i="10"/>
  <c r="B3985" i="10"/>
  <c r="M3984" i="10"/>
  <c r="K3984" i="10"/>
  <c r="J3984" i="10"/>
  <c r="I3984" i="10"/>
  <c r="H3984" i="10"/>
  <c r="G3984" i="10"/>
  <c r="F3984" i="10"/>
  <c r="E3984" i="10"/>
  <c r="D3984" i="10"/>
  <c r="C3984" i="10"/>
  <c r="B3984" i="10"/>
  <c r="M3983" i="10"/>
  <c r="K3983" i="10"/>
  <c r="J3983" i="10"/>
  <c r="I3983" i="10"/>
  <c r="H3983" i="10"/>
  <c r="G3983" i="10"/>
  <c r="F3983" i="10"/>
  <c r="E3983" i="10"/>
  <c r="D3983" i="10"/>
  <c r="C3983" i="10"/>
  <c r="B3983" i="10"/>
  <c r="M3982" i="10"/>
  <c r="K3982" i="10"/>
  <c r="J3982" i="10"/>
  <c r="I3982" i="10"/>
  <c r="H3982" i="10"/>
  <c r="G3982" i="10"/>
  <c r="F3982" i="10"/>
  <c r="E3982" i="10"/>
  <c r="D3982" i="10"/>
  <c r="C3982" i="10"/>
  <c r="B3982" i="10"/>
  <c r="M3981" i="10"/>
  <c r="K3981" i="10"/>
  <c r="J3981" i="10"/>
  <c r="I3981" i="10"/>
  <c r="H3981" i="10"/>
  <c r="G3981" i="10"/>
  <c r="F3981" i="10"/>
  <c r="E3981" i="10"/>
  <c r="D3981" i="10"/>
  <c r="C3981" i="10"/>
  <c r="B3981" i="10"/>
  <c r="M3980" i="10"/>
  <c r="K3980" i="10"/>
  <c r="J3980" i="10"/>
  <c r="I3980" i="10"/>
  <c r="H3980" i="10"/>
  <c r="G3980" i="10"/>
  <c r="F3980" i="10"/>
  <c r="E3980" i="10"/>
  <c r="D3980" i="10"/>
  <c r="C3980" i="10"/>
  <c r="B3980" i="10"/>
  <c r="M3979" i="10"/>
  <c r="K3979" i="10"/>
  <c r="J3979" i="10"/>
  <c r="I3979" i="10"/>
  <c r="H3979" i="10"/>
  <c r="G3979" i="10"/>
  <c r="F3979" i="10"/>
  <c r="E3979" i="10"/>
  <c r="D3979" i="10"/>
  <c r="C3979" i="10"/>
  <c r="B3979" i="10"/>
  <c r="M3978" i="10"/>
  <c r="K3978" i="10"/>
  <c r="J3978" i="10"/>
  <c r="I3978" i="10"/>
  <c r="H3978" i="10"/>
  <c r="G3978" i="10"/>
  <c r="F3978" i="10"/>
  <c r="E3978" i="10"/>
  <c r="D3978" i="10"/>
  <c r="C3978" i="10"/>
  <c r="B3978" i="10"/>
  <c r="M3977" i="10"/>
  <c r="K3977" i="10"/>
  <c r="J3977" i="10"/>
  <c r="I3977" i="10"/>
  <c r="H3977" i="10"/>
  <c r="G3977" i="10"/>
  <c r="F3977" i="10"/>
  <c r="E3977" i="10"/>
  <c r="D3977" i="10"/>
  <c r="C3977" i="10"/>
  <c r="B3977" i="10"/>
  <c r="M3976" i="10"/>
  <c r="K3976" i="10"/>
  <c r="J3976" i="10"/>
  <c r="I3976" i="10"/>
  <c r="H3976" i="10"/>
  <c r="G3976" i="10"/>
  <c r="F3976" i="10"/>
  <c r="E3976" i="10"/>
  <c r="D3976" i="10"/>
  <c r="C3976" i="10"/>
  <c r="B3976" i="10"/>
  <c r="M3975" i="10"/>
  <c r="K3975" i="10"/>
  <c r="J3975" i="10"/>
  <c r="I3975" i="10"/>
  <c r="H3975" i="10"/>
  <c r="G3975" i="10"/>
  <c r="F3975" i="10"/>
  <c r="E3975" i="10"/>
  <c r="D3975" i="10"/>
  <c r="C3975" i="10"/>
  <c r="B3975" i="10"/>
  <c r="M3974" i="10"/>
  <c r="K3974" i="10"/>
  <c r="J3974" i="10"/>
  <c r="I3974" i="10"/>
  <c r="H3974" i="10"/>
  <c r="G3974" i="10"/>
  <c r="F3974" i="10"/>
  <c r="E3974" i="10"/>
  <c r="D3974" i="10"/>
  <c r="C3974" i="10"/>
  <c r="B3974" i="10"/>
  <c r="M3973" i="10"/>
  <c r="K3973" i="10"/>
  <c r="J3973" i="10"/>
  <c r="I3973" i="10"/>
  <c r="H3973" i="10"/>
  <c r="G3973" i="10"/>
  <c r="F3973" i="10"/>
  <c r="E3973" i="10"/>
  <c r="D3973" i="10"/>
  <c r="C3973" i="10"/>
  <c r="B3973" i="10"/>
  <c r="M3972" i="10"/>
  <c r="K3972" i="10"/>
  <c r="J3972" i="10"/>
  <c r="I3972" i="10"/>
  <c r="H3972" i="10"/>
  <c r="G3972" i="10"/>
  <c r="F3972" i="10"/>
  <c r="E3972" i="10"/>
  <c r="D3972" i="10"/>
  <c r="C3972" i="10"/>
  <c r="B3972" i="10"/>
  <c r="M3971" i="10"/>
  <c r="K3971" i="10"/>
  <c r="J3971" i="10"/>
  <c r="I3971" i="10"/>
  <c r="H3971" i="10"/>
  <c r="G3971" i="10"/>
  <c r="F3971" i="10"/>
  <c r="E3971" i="10"/>
  <c r="D3971" i="10"/>
  <c r="C3971" i="10"/>
  <c r="B3971" i="10"/>
  <c r="M3970" i="10"/>
  <c r="K3970" i="10"/>
  <c r="J3970" i="10"/>
  <c r="I3970" i="10"/>
  <c r="H3970" i="10"/>
  <c r="G3970" i="10"/>
  <c r="F3970" i="10"/>
  <c r="E3970" i="10"/>
  <c r="D3970" i="10"/>
  <c r="C3970" i="10"/>
  <c r="B3970" i="10"/>
  <c r="M3969" i="10"/>
  <c r="K3969" i="10"/>
  <c r="J3969" i="10"/>
  <c r="I3969" i="10"/>
  <c r="H3969" i="10"/>
  <c r="G3969" i="10"/>
  <c r="F3969" i="10"/>
  <c r="E3969" i="10"/>
  <c r="D3969" i="10"/>
  <c r="C3969" i="10"/>
  <c r="B3969" i="10"/>
  <c r="M3968" i="10"/>
  <c r="K3968" i="10"/>
  <c r="J3968" i="10"/>
  <c r="I3968" i="10"/>
  <c r="H3968" i="10"/>
  <c r="G3968" i="10"/>
  <c r="F3968" i="10"/>
  <c r="E3968" i="10"/>
  <c r="D3968" i="10"/>
  <c r="C3968" i="10"/>
  <c r="B3968" i="10"/>
  <c r="M3967" i="10"/>
  <c r="K3967" i="10"/>
  <c r="J3967" i="10"/>
  <c r="I3967" i="10"/>
  <c r="H3967" i="10"/>
  <c r="G3967" i="10"/>
  <c r="F3967" i="10"/>
  <c r="E3967" i="10"/>
  <c r="D3967" i="10"/>
  <c r="C3967" i="10"/>
  <c r="B3967" i="10"/>
  <c r="M3966" i="10"/>
  <c r="K3966" i="10"/>
  <c r="J3966" i="10"/>
  <c r="I3966" i="10"/>
  <c r="H3966" i="10"/>
  <c r="G3966" i="10"/>
  <c r="F3966" i="10"/>
  <c r="E3966" i="10"/>
  <c r="D3966" i="10"/>
  <c r="C3966" i="10"/>
  <c r="B3966" i="10"/>
  <c r="M3965" i="10"/>
  <c r="K3965" i="10"/>
  <c r="J3965" i="10"/>
  <c r="I3965" i="10"/>
  <c r="H3965" i="10"/>
  <c r="G3965" i="10"/>
  <c r="F3965" i="10"/>
  <c r="E3965" i="10"/>
  <c r="D3965" i="10"/>
  <c r="C3965" i="10"/>
  <c r="B3965" i="10"/>
  <c r="M3964" i="10"/>
  <c r="K3964" i="10"/>
  <c r="J3964" i="10"/>
  <c r="I3964" i="10"/>
  <c r="H3964" i="10"/>
  <c r="G3964" i="10"/>
  <c r="F3964" i="10"/>
  <c r="E3964" i="10"/>
  <c r="D3964" i="10"/>
  <c r="C3964" i="10"/>
  <c r="B3964" i="10"/>
  <c r="M3963" i="10"/>
  <c r="K3963" i="10"/>
  <c r="J3963" i="10"/>
  <c r="I3963" i="10"/>
  <c r="H3963" i="10"/>
  <c r="G3963" i="10"/>
  <c r="F3963" i="10"/>
  <c r="E3963" i="10"/>
  <c r="D3963" i="10"/>
  <c r="C3963" i="10"/>
  <c r="B3963" i="10"/>
  <c r="M3962" i="10"/>
  <c r="K3962" i="10"/>
  <c r="J3962" i="10"/>
  <c r="I3962" i="10"/>
  <c r="H3962" i="10"/>
  <c r="G3962" i="10"/>
  <c r="F3962" i="10"/>
  <c r="E3962" i="10"/>
  <c r="D3962" i="10"/>
  <c r="C3962" i="10"/>
  <c r="B3962" i="10"/>
  <c r="M3961" i="10"/>
  <c r="K3961" i="10"/>
  <c r="J3961" i="10"/>
  <c r="I3961" i="10"/>
  <c r="H3961" i="10"/>
  <c r="G3961" i="10"/>
  <c r="F3961" i="10"/>
  <c r="E3961" i="10"/>
  <c r="D3961" i="10"/>
  <c r="C3961" i="10"/>
  <c r="B3961" i="10"/>
  <c r="M3960" i="10"/>
  <c r="K3960" i="10"/>
  <c r="J3960" i="10"/>
  <c r="I3960" i="10"/>
  <c r="H3960" i="10"/>
  <c r="G3960" i="10"/>
  <c r="F3960" i="10"/>
  <c r="E3960" i="10"/>
  <c r="D3960" i="10"/>
  <c r="C3960" i="10"/>
  <c r="B3960" i="10"/>
  <c r="M3959" i="10"/>
  <c r="K3959" i="10"/>
  <c r="J3959" i="10"/>
  <c r="I3959" i="10"/>
  <c r="H3959" i="10"/>
  <c r="G3959" i="10"/>
  <c r="F3959" i="10"/>
  <c r="E3959" i="10"/>
  <c r="D3959" i="10"/>
  <c r="C3959" i="10"/>
  <c r="B3959" i="10"/>
  <c r="M3958" i="10"/>
  <c r="K3958" i="10"/>
  <c r="J3958" i="10"/>
  <c r="I3958" i="10"/>
  <c r="H3958" i="10"/>
  <c r="G3958" i="10"/>
  <c r="F3958" i="10"/>
  <c r="E3958" i="10"/>
  <c r="D3958" i="10"/>
  <c r="C3958" i="10"/>
  <c r="B3958" i="10"/>
  <c r="M3957" i="10"/>
  <c r="K3957" i="10"/>
  <c r="J3957" i="10"/>
  <c r="I3957" i="10"/>
  <c r="H3957" i="10"/>
  <c r="G3957" i="10"/>
  <c r="F3957" i="10"/>
  <c r="E3957" i="10"/>
  <c r="D3957" i="10"/>
  <c r="C3957" i="10"/>
  <c r="B3957" i="10"/>
  <c r="M3956" i="10"/>
  <c r="K3956" i="10"/>
  <c r="J3956" i="10"/>
  <c r="I3956" i="10"/>
  <c r="H3956" i="10"/>
  <c r="G3956" i="10"/>
  <c r="F3956" i="10"/>
  <c r="E3956" i="10"/>
  <c r="D3956" i="10"/>
  <c r="C3956" i="10"/>
  <c r="B3956" i="10"/>
  <c r="M3955" i="10"/>
  <c r="K3955" i="10"/>
  <c r="J3955" i="10"/>
  <c r="I3955" i="10"/>
  <c r="H3955" i="10"/>
  <c r="G3955" i="10"/>
  <c r="F3955" i="10"/>
  <c r="E3955" i="10"/>
  <c r="D3955" i="10"/>
  <c r="C3955" i="10"/>
  <c r="B3955" i="10"/>
  <c r="M3954" i="10"/>
  <c r="K3954" i="10"/>
  <c r="J3954" i="10"/>
  <c r="I3954" i="10"/>
  <c r="H3954" i="10"/>
  <c r="G3954" i="10"/>
  <c r="F3954" i="10"/>
  <c r="E3954" i="10"/>
  <c r="D3954" i="10"/>
  <c r="C3954" i="10"/>
  <c r="B3954" i="10"/>
  <c r="M3953" i="10"/>
  <c r="K3953" i="10"/>
  <c r="J3953" i="10"/>
  <c r="I3953" i="10"/>
  <c r="H3953" i="10"/>
  <c r="G3953" i="10"/>
  <c r="F3953" i="10"/>
  <c r="E3953" i="10"/>
  <c r="D3953" i="10"/>
  <c r="C3953" i="10"/>
  <c r="B3953" i="10"/>
  <c r="M3952" i="10"/>
  <c r="K3952" i="10"/>
  <c r="J3952" i="10"/>
  <c r="I3952" i="10"/>
  <c r="H3952" i="10"/>
  <c r="G3952" i="10"/>
  <c r="F3952" i="10"/>
  <c r="E3952" i="10"/>
  <c r="D3952" i="10"/>
  <c r="C3952" i="10"/>
  <c r="B3952" i="10"/>
  <c r="M3951" i="10"/>
  <c r="K3951" i="10"/>
  <c r="J3951" i="10"/>
  <c r="I3951" i="10"/>
  <c r="H3951" i="10"/>
  <c r="G3951" i="10"/>
  <c r="F3951" i="10"/>
  <c r="E3951" i="10"/>
  <c r="D3951" i="10"/>
  <c r="C3951" i="10"/>
  <c r="B3951" i="10"/>
  <c r="M3950" i="10"/>
  <c r="K3950" i="10"/>
  <c r="J3950" i="10"/>
  <c r="I3950" i="10"/>
  <c r="H3950" i="10"/>
  <c r="G3950" i="10"/>
  <c r="F3950" i="10"/>
  <c r="E3950" i="10"/>
  <c r="D3950" i="10"/>
  <c r="C3950" i="10"/>
  <c r="B3950" i="10"/>
  <c r="M3949" i="10"/>
  <c r="K3949" i="10"/>
  <c r="J3949" i="10"/>
  <c r="I3949" i="10"/>
  <c r="H3949" i="10"/>
  <c r="G3949" i="10"/>
  <c r="F3949" i="10"/>
  <c r="E3949" i="10"/>
  <c r="D3949" i="10"/>
  <c r="C3949" i="10"/>
  <c r="B3949" i="10"/>
  <c r="M3948" i="10"/>
  <c r="K3948" i="10"/>
  <c r="J3948" i="10"/>
  <c r="I3948" i="10"/>
  <c r="H3948" i="10"/>
  <c r="G3948" i="10"/>
  <c r="F3948" i="10"/>
  <c r="E3948" i="10"/>
  <c r="D3948" i="10"/>
  <c r="C3948" i="10"/>
  <c r="B3948" i="10"/>
  <c r="M3947" i="10"/>
  <c r="K3947" i="10"/>
  <c r="J3947" i="10"/>
  <c r="I3947" i="10"/>
  <c r="H3947" i="10"/>
  <c r="G3947" i="10"/>
  <c r="F3947" i="10"/>
  <c r="E3947" i="10"/>
  <c r="D3947" i="10"/>
  <c r="C3947" i="10"/>
  <c r="B3947" i="10"/>
  <c r="M3946" i="10"/>
  <c r="K3946" i="10"/>
  <c r="J3946" i="10"/>
  <c r="I3946" i="10"/>
  <c r="H3946" i="10"/>
  <c r="G3946" i="10"/>
  <c r="F3946" i="10"/>
  <c r="E3946" i="10"/>
  <c r="D3946" i="10"/>
  <c r="C3946" i="10"/>
  <c r="B3946" i="10"/>
  <c r="M3945" i="10"/>
  <c r="K3945" i="10"/>
  <c r="J3945" i="10"/>
  <c r="I3945" i="10"/>
  <c r="H3945" i="10"/>
  <c r="G3945" i="10"/>
  <c r="F3945" i="10"/>
  <c r="E3945" i="10"/>
  <c r="D3945" i="10"/>
  <c r="C3945" i="10"/>
  <c r="B3945" i="10"/>
  <c r="M3944" i="10"/>
  <c r="K3944" i="10"/>
  <c r="J3944" i="10"/>
  <c r="I3944" i="10"/>
  <c r="H3944" i="10"/>
  <c r="G3944" i="10"/>
  <c r="F3944" i="10"/>
  <c r="E3944" i="10"/>
  <c r="D3944" i="10"/>
  <c r="C3944" i="10"/>
  <c r="B3944" i="10"/>
  <c r="M3943" i="10"/>
  <c r="K3943" i="10"/>
  <c r="J3943" i="10"/>
  <c r="I3943" i="10"/>
  <c r="H3943" i="10"/>
  <c r="G3943" i="10"/>
  <c r="F3943" i="10"/>
  <c r="E3943" i="10"/>
  <c r="D3943" i="10"/>
  <c r="C3943" i="10"/>
  <c r="B3943" i="10"/>
  <c r="M3942" i="10"/>
  <c r="K3942" i="10"/>
  <c r="J3942" i="10"/>
  <c r="I3942" i="10"/>
  <c r="H3942" i="10"/>
  <c r="G3942" i="10"/>
  <c r="F3942" i="10"/>
  <c r="E3942" i="10"/>
  <c r="D3942" i="10"/>
  <c r="C3942" i="10"/>
  <c r="B3942" i="10"/>
  <c r="M3941" i="10"/>
  <c r="K3941" i="10"/>
  <c r="J3941" i="10"/>
  <c r="I3941" i="10"/>
  <c r="H3941" i="10"/>
  <c r="G3941" i="10"/>
  <c r="F3941" i="10"/>
  <c r="E3941" i="10"/>
  <c r="D3941" i="10"/>
  <c r="C3941" i="10"/>
  <c r="B3941" i="10"/>
  <c r="M3940" i="10"/>
  <c r="K3940" i="10"/>
  <c r="J3940" i="10"/>
  <c r="I3940" i="10"/>
  <c r="H3940" i="10"/>
  <c r="G3940" i="10"/>
  <c r="F3940" i="10"/>
  <c r="E3940" i="10"/>
  <c r="D3940" i="10"/>
  <c r="C3940" i="10"/>
  <c r="B3940" i="10"/>
  <c r="M3939" i="10"/>
  <c r="K3939" i="10"/>
  <c r="J3939" i="10"/>
  <c r="I3939" i="10"/>
  <c r="H3939" i="10"/>
  <c r="G3939" i="10"/>
  <c r="F3939" i="10"/>
  <c r="E3939" i="10"/>
  <c r="D3939" i="10"/>
  <c r="C3939" i="10"/>
  <c r="B3939" i="10"/>
  <c r="M3938" i="10"/>
  <c r="K3938" i="10"/>
  <c r="J3938" i="10"/>
  <c r="I3938" i="10"/>
  <c r="H3938" i="10"/>
  <c r="G3938" i="10"/>
  <c r="F3938" i="10"/>
  <c r="E3938" i="10"/>
  <c r="D3938" i="10"/>
  <c r="C3938" i="10"/>
  <c r="B3938" i="10"/>
  <c r="M3937" i="10"/>
  <c r="K3937" i="10"/>
  <c r="J3937" i="10"/>
  <c r="I3937" i="10"/>
  <c r="H3937" i="10"/>
  <c r="G3937" i="10"/>
  <c r="F3937" i="10"/>
  <c r="E3937" i="10"/>
  <c r="D3937" i="10"/>
  <c r="C3937" i="10"/>
  <c r="B3937" i="10"/>
  <c r="M3936" i="10"/>
  <c r="K3936" i="10"/>
  <c r="J3936" i="10"/>
  <c r="I3936" i="10"/>
  <c r="H3936" i="10"/>
  <c r="G3936" i="10"/>
  <c r="F3936" i="10"/>
  <c r="E3936" i="10"/>
  <c r="D3936" i="10"/>
  <c r="C3936" i="10"/>
  <c r="B3936" i="10"/>
  <c r="M3935" i="10"/>
  <c r="K3935" i="10"/>
  <c r="J3935" i="10"/>
  <c r="I3935" i="10"/>
  <c r="H3935" i="10"/>
  <c r="G3935" i="10"/>
  <c r="F3935" i="10"/>
  <c r="E3935" i="10"/>
  <c r="D3935" i="10"/>
  <c r="C3935" i="10"/>
  <c r="B3935" i="10"/>
  <c r="M3934" i="10"/>
  <c r="K3934" i="10"/>
  <c r="J3934" i="10"/>
  <c r="I3934" i="10"/>
  <c r="H3934" i="10"/>
  <c r="G3934" i="10"/>
  <c r="F3934" i="10"/>
  <c r="E3934" i="10"/>
  <c r="D3934" i="10"/>
  <c r="C3934" i="10"/>
  <c r="B3934" i="10"/>
  <c r="M3933" i="10"/>
  <c r="K3933" i="10"/>
  <c r="J3933" i="10"/>
  <c r="I3933" i="10"/>
  <c r="H3933" i="10"/>
  <c r="G3933" i="10"/>
  <c r="F3933" i="10"/>
  <c r="E3933" i="10"/>
  <c r="D3933" i="10"/>
  <c r="C3933" i="10"/>
  <c r="B3933" i="10"/>
  <c r="M3932" i="10"/>
  <c r="K3932" i="10"/>
  <c r="J3932" i="10"/>
  <c r="I3932" i="10"/>
  <c r="H3932" i="10"/>
  <c r="G3932" i="10"/>
  <c r="F3932" i="10"/>
  <c r="E3932" i="10"/>
  <c r="D3932" i="10"/>
  <c r="C3932" i="10"/>
  <c r="B3932" i="10"/>
  <c r="M3931" i="10"/>
  <c r="K3931" i="10"/>
  <c r="J3931" i="10"/>
  <c r="I3931" i="10"/>
  <c r="H3931" i="10"/>
  <c r="G3931" i="10"/>
  <c r="F3931" i="10"/>
  <c r="E3931" i="10"/>
  <c r="D3931" i="10"/>
  <c r="C3931" i="10"/>
  <c r="B3931" i="10"/>
  <c r="M3930" i="10"/>
  <c r="K3930" i="10"/>
  <c r="J3930" i="10"/>
  <c r="I3930" i="10"/>
  <c r="H3930" i="10"/>
  <c r="G3930" i="10"/>
  <c r="F3930" i="10"/>
  <c r="E3930" i="10"/>
  <c r="D3930" i="10"/>
  <c r="C3930" i="10"/>
  <c r="B3930" i="10"/>
  <c r="M3929" i="10"/>
  <c r="K3929" i="10"/>
  <c r="J3929" i="10"/>
  <c r="I3929" i="10"/>
  <c r="H3929" i="10"/>
  <c r="G3929" i="10"/>
  <c r="F3929" i="10"/>
  <c r="E3929" i="10"/>
  <c r="D3929" i="10"/>
  <c r="C3929" i="10"/>
  <c r="B3929" i="10"/>
  <c r="M3928" i="10"/>
  <c r="K3928" i="10"/>
  <c r="J3928" i="10"/>
  <c r="I3928" i="10"/>
  <c r="H3928" i="10"/>
  <c r="G3928" i="10"/>
  <c r="F3928" i="10"/>
  <c r="E3928" i="10"/>
  <c r="D3928" i="10"/>
  <c r="C3928" i="10"/>
  <c r="B3928" i="10"/>
  <c r="M3927" i="10"/>
  <c r="K3927" i="10"/>
  <c r="J3927" i="10"/>
  <c r="I3927" i="10"/>
  <c r="H3927" i="10"/>
  <c r="G3927" i="10"/>
  <c r="F3927" i="10"/>
  <c r="E3927" i="10"/>
  <c r="D3927" i="10"/>
  <c r="C3927" i="10"/>
  <c r="B3927" i="10"/>
  <c r="M3926" i="10"/>
  <c r="K3926" i="10"/>
  <c r="J3926" i="10"/>
  <c r="I3926" i="10"/>
  <c r="H3926" i="10"/>
  <c r="G3926" i="10"/>
  <c r="F3926" i="10"/>
  <c r="E3926" i="10"/>
  <c r="D3926" i="10"/>
  <c r="C3926" i="10"/>
  <c r="B3926" i="10"/>
  <c r="M3925" i="10"/>
  <c r="K3925" i="10"/>
  <c r="J3925" i="10"/>
  <c r="I3925" i="10"/>
  <c r="H3925" i="10"/>
  <c r="G3925" i="10"/>
  <c r="F3925" i="10"/>
  <c r="E3925" i="10"/>
  <c r="D3925" i="10"/>
  <c r="C3925" i="10"/>
  <c r="B3925" i="10"/>
  <c r="M3924" i="10"/>
  <c r="K3924" i="10"/>
  <c r="J3924" i="10"/>
  <c r="I3924" i="10"/>
  <c r="H3924" i="10"/>
  <c r="G3924" i="10"/>
  <c r="F3924" i="10"/>
  <c r="E3924" i="10"/>
  <c r="D3924" i="10"/>
  <c r="C3924" i="10"/>
  <c r="B3924" i="10"/>
  <c r="M3923" i="10"/>
  <c r="K3923" i="10"/>
  <c r="J3923" i="10"/>
  <c r="I3923" i="10"/>
  <c r="H3923" i="10"/>
  <c r="G3923" i="10"/>
  <c r="F3923" i="10"/>
  <c r="E3923" i="10"/>
  <c r="D3923" i="10"/>
  <c r="C3923" i="10"/>
  <c r="B3923" i="10"/>
  <c r="M3922" i="10"/>
  <c r="K3922" i="10"/>
  <c r="J3922" i="10"/>
  <c r="I3922" i="10"/>
  <c r="H3922" i="10"/>
  <c r="G3922" i="10"/>
  <c r="F3922" i="10"/>
  <c r="E3922" i="10"/>
  <c r="D3922" i="10"/>
  <c r="C3922" i="10"/>
  <c r="B3922" i="10"/>
  <c r="M3921" i="10"/>
  <c r="K3921" i="10"/>
  <c r="J3921" i="10"/>
  <c r="I3921" i="10"/>
  <c r="H3921" i="10"/>
  <c r="G3921" i="10"/>
  <c r="F3921" i="10"/>
  <c r="E3921" i="10"/>
  <c r="D3921" i="10"/>
  <c r="C3921" i="10"/>
  <c r="B3921" i="10"/>
  <c r="M3920" i="10"/>
  <c r="K3920" i="10"/>
  <c r="J3920" i="10"/>
  <c r="I3920" i="10"/>
  <c r="H3920" i="10"/>
  <c r="G3920" i="10"/>
  <c r="F3920" i="10"/>
  <c r="E3920" i="10"/>
  <c r="D3920" i="10"/>
  <c r="C3920" i="10"/>
  <c r="B3920" i="10"/>
  <c r="M3919" i="10"/>
  <c r="K3919" i="10"/>
  <c r="J3919" i="10"/>
  <c r="I3919" i="10"/>
  <c r="H3919" i="10"/>
  <c r="G3919" i="10"/>
  <c r="F3919" i="10"/>
  <c r="E3919" i="10"/>
  <c r="D3919" i="10"/>
  <c r="C3919" i="10"/>
  <c r="B3919" i="10"/>
  <c r="M3918" i="10"/>
  <c r="K3918" i="10"/>
  <c r="J3918" i="10"/>
  <c r="I3918" i="10"/>
  <c r="H3918" i="10"/>
  <c r="G3918" i="10"/>
  <c r="F3918" i="10"/>
  <c r="E3918" i="10"/>
  <c r="D3918" i="10"/>
  <c r="C3918" i="10"/>
  <c r="B3918" i="10"/>
  <c r="M3917" i="10"/>
  <c r="K3917" i="10"/>
  <c r="J3917" i="10"/>
  <c r="I3917" i="10"/>
  <c r="H3917" i="10"/>
  <c r="G3917" i="10"/>
  <c r="F3917" i="10"/>
  <c r="E3917" i="10"/>
  <c r="D3917" i="10"/>
  <c r="C3917" i="10"/>
  <c r="B3917" i="10"/>
  <c r="M3916" i="10"/>
  <c r="K3916" i="10"/>
  <c r="J3916" i="10"/>
  <c r="I3916" i="10"/>
  <c r="H3916" i="10"/>
  <c r="G3916" i="10"/>
  <c r="F3916" i="10"/>
  <c r="E3916" i="10"/>
  <c r="D3916" i="10"/>
  <c r="C3916" i="10"/>
  <c r="B3916" i="10"/>
  <c r="M3915" i="10"/>
  <c r="K3915" i="10"/>
  <c r="J3915" i="10"/>
  <c r="I3915" i="10"/>
  <c r="H3915" i="10"/>
  <c r="G3915" i="10"/>
  <c r="F3915" i="10"/>
  <c r="E3915" i="10"/>
  <c r="D3915" i="10"/>
  <c r="C3915" i="10"/>
  <c r="B3915" i="10"/>
  <c r="M3914" i="10"/>
  <c r="K3914" i="10"/>
  <c r="J3914" i="10"/>
  <c r="I3914" i="10"/>
  <c r="H3914" i="10"/>
  <c r="G3914" i="10"/>
  <c r="F3914" i="10"/>
  <c r="E3914" i="10"/>
  <c r="D3914" i="10"/>
  <c r="C3914" i="10"/>
  <c r="B3914" i="10"/>
  <c r="M3913" i="10"/>
  <c r="K3913" i="10"/>
  <c r="J3913" i="10"/>
  <c r="I3913" i="10"/>
  <c r="H3913" i="10"/>
  <c r="G3913" i="10"/>
  <c r="F3913" i="10"/>
  <c r="E3913" i="10"/>
  <c r="D3913" i="10"/>
  <c r="C3913" i="10"/>
  <c r="B3913" i="10"/>
  <c r="M3912" i="10"/>
  <c r="K3912" i="10"/>
  <c r="J3912" i="10"/>
  <c r="I3912" i="10"/>
  <c r="H3912" i="10"/>
  <c r="G3912" i="10"/>
  <c r="F3912" i="10"/>
  <c r="E3912" i="10"/>
  <c r="D3912" i="10"/>
  <c r="C3912" i="10"/>
  <c r="B3912" i="10"/>
  <c r="M3911" i="10"/>
  <c r="K3911" i="10"/>
  <c r="J3911" i="10"/>
  <c r="I3911" i="10"/>
  <c r="H3911" i="10"/>
  <c r="G3911" i="10"/>
  <c r="F3911" i="10"/>
  <c r="E3911" i="10"/>
  <c r="D3911" i="10"/>
  <c r="C3911" i="10"/>
  <c r="B3911" i="10"/>
  <c r="M3910" i="10"/>
  <c r="K3910" i="10"/>
  <c r="J3910" i="10"/>
  <c r="I3910" i="10"/>
  <c r="H3910" i="10"/>
  <c r="G3910" i="10"/>
  <c r="F3910" i="10"/>
  <c r="E3910" i="10"/>
  <c r="D3910" i="10"/>
  <c r="C3910" i="10"/>
  <c r="B3910" i="10"/>
  <c r="M3909" i="10"/>
  <c r="K3909" i="10"/>
  <c r="J3909" i="10"/>
  <c r="I3909" i="10"/>
  <c r="H3909" i="10"/>
  <c r="G3909" i="10"/>
  <c r="F3909" i="10"/>
  <c r="E3909" i="10"/>
  <c r="D3909" i="10"/>
  <c r="C3909" i="10"/>
  <c r="B3909" i="10"/>
  <c r="M3908" i="10"/>
  <c r="K3908" i="10"/>
  <c r="J3908" i="10"/>
  <c r="I3908" i="10"/>
  <c r="H3908" i="10"/>
  <c r="G3908" i="10"/>
  <c r="F3908" i="10"/>
  <c r="E3908" i="10"/>
  <c r="D3908" i="10"/>
  <c r="C3908" i="10"/>
  <c r="B3908" i="10"/>
  <c r="M3907" i="10"/>
  <c r="K3907" i="10"/>
  <c r="J3907" i="10"/>
  <c r="I3907" i="10"/>
  <c r="H3907" i="10"/>
  <c r="G3907" i="10"/>
  <c r="F3907" i="10"/>
  <c r="E3907" i="10"/>
  <c r="D3907" i="10"/>
  <c r="C3907" i="10"/>
  <c r="B3907" i="10"/>
  <c r="M3906" i="10"/>
  <c r="K3906" i="10"/>
  <c r="J3906" i="10"/>
  <c r="I3906" i="10"/>
  <c r="H3906" i="10"/>
  <c r="G3906" i="10"/>
  <c r="F3906" i="10"/>
  <c r="E3906" i="10"/>
  <c r="D3906" i="10"/>
  <c r="C3906" i="10"/>
  <c r="B3906" i="10"/>
  <c r="M3905" i="10"/>
  <c r="K3905" i="10"/>
  <c r="J3905" i="10"/>
  <c r="I3905" i="10"/>
  <c r="H3905" i="10"/>
  <c r="G3905" i="10"/>
  <c r="F3905" i="10"/>
  <c r="E3905" i="10"/>
  <c r="D3905" i="10"/>
  <c r="C3905" i="10"/>
  <c r="B3905" i="10"/>
  <c r="M3904" i="10"/>
  <c r="K3904" i="10"/>
  <c r="J3904" i="10"/>
  <c r="I3904" i="10"/>
  <c r="H3904" i="10"/>
  <c r="G3904" i="10"/>
  <c r="F3904" i="10"/>
  <c r="E3904" i="10"/>
  <c r="D3904" i="10"/>
  <c r="C3904" i="10"/>
  <c r="B3904" i="10"/>
  <c r="M3903" i="10"/>
  <c r="K3903" i="10"/>
  <c r="J3903" i="10"/>
  <c r="I3903" i="10"/>
  <c r="H3903" i="10"/>
  <c r="G3903" i="10"/>
  <c r="F3903" i="10"/>
  <c r="E3903" i="10"/>
  <c r="D3903" i="10"/>
  <c r="C3903" i="10"/>
  <c r="B3903" i="10"/>
  <c r="M3902" i="10"/>
  <c r="K3902" i="10"/>
  <c r="J3902" i="10"/>
  <c r="I3902" i="10"/>
  <c r="H3902" i="10"/>
  <c r="G3902" i="10"/>
  <c r="F3902" i="10"/>
  <c r="E3902" i="10"/>
  <c r="D3902" i="10"/>
  <c r="C3902" i="10"/>
  <c r="B3902" i="10"/>
  <c r="M3901" i="10"/>
  <c r="K3901" i="10"/>
  <c r="J3901" i="10"/>
  <c r="I3901" i="10"/>
  <c r="H3901" i="10"/>
  <c r="G3901" i="10"/>
  <c r="F3901" i="10"/>
  <c r="E3901" i="10"/>
  <c r="D3901" i="10"/>
  <c r="C3901" i="10"/>
  <c r="B3901" i="10"/>
  <c r="M3900" i="10"/>
  <c r="K3900" i="10"/>
  <c r="J3900" i="10"/>
  <c r="I3900" i="10"/>
  <c r="H3900" i="10"/>
  <c r="G3900" i="10"/>
  <c r="F3900" i="10"/>
  <c r="E3900" i="10"/>
  <c r="D3900" i="10"/>
  <c r="C3900" i="10"/>
  <c r="B3900" i="10"/>
  <c r="M3899" i="10"/>
  <c r="K3899" i="10"/>
  <c r="J3899" i="10"/>
  <c r="I3899" i="10"/>
  <c r="H3899" i="10"/>
  <c r="G3899" i="10"/>
  <c r="F3899" i="10"/>
  <c r="E3899" i="10"/>
  <c r="D3899" i="10"/>
  <c r="C3899" i="10"/>
  <c r="B3899" i="10"/>
  <c r="M3898" i="10"/>
  <c r="K3898" i="10"/>
  <c r="J3898" i="10"/>
  <c r="I3898" i="10"/>
  <c r="H3898" i="10"/>
  <c r="G3898" i="10"/>
  <c r="F3898" i="10"/>
  <c r="E3898" i="10"/>
  <c r="D3898" i="10"/>
  <c r="C3898" i="10"/>
  <c r="B3898" i="10"/>
  <c r="M3897" i="10"/>
  <c r="K3897" i="10"/>
  <c r="J3897" i="10"/>
  <c r="I3897" i="10"/>
  <c r="H3897" i="10"/>
  <c r="G3897" i="10"/>
  <c r="F3897" i="10"/>
  <c r="E3897" i="10"/>
  <c r="D3897" i="10"/>
  <c r="C3897" i="10"/>
  <c r="B3897" i="10"/>
  <c r="M3896" i="10"/>
  <c r="K3896" i="10"/>
  <c r="J3896" i="10"/>
  <c r="I3896" i="10"/>
  <c r="H3896" i="10"/>
  <c r="G3896" i="10"/>
  <c r="F3896" i="10"/>
  <c r="E3896" i="10"/>
  <c r="D3896" i="10"/>
  <c r="C3896" i="10"/>
  <c r="B3896" i="10"/>
  <c r="M3895" i="10"/>
  <c r="K3895" i="10"/>
  <c r="J3895" i="10"/>
  <c r="I3895" i="10"/>
  <c r="H3895" i="10"/>
  <c r="G3895" i="10"/>
  <c r="F3895" i="10"/>
  <c r="E3895" i="10"/>
  <c r="D3895" i="10"/>
  <c r="C3895" i="10"/>
  <c r="B3895" i="10"/>
  <c r="M3894" i="10"/>
  <c r="K3894" i="10"/>
  <c r="J3894" i="10"/>
  <c r="I3894" i="10"/>
  <c r="H3894" i="10"/>
  <c r="G3894" i="10"/>
  <c r="F3894" i="10"/>
  <c r="E3894" i="10"/>
  <c r="D3894" i="10"/>
  <c r="C3894" i="10"/>
  <c r="B3894" i="10"/>
  <c r="M3893" i="10"/>
  <c r="K3893" i="10"/>
  <c r="J3893" i="10"/>
  <c r="I3893" i="10"/>
  <c r="H3893" i="10"/>
  <c r="G3893" i="10"/>
  <c r="F3893" i="10"/>
  <c r="E3893" i="10"/>
  <c r="D3893" i="10"/>
  <c r="C3893" i="10"/>
  <c r="B3893" i="10"/>
  <c r="M3892" i="10"/>
  <c r="K3892" i="10"/>
  <c r="J3892" i="10"/>
  <c r="I3892" i="10"/>
  <c r="H3892" i="10"/>
  <c r="G3892" i="10"/>
  <c r="F3892" i="10"/>
  <c r="E3892" i="10"/>
  <c r="D3892" i="10"/>
  <c r="C3892" i="10"/>
  <c r="B3892" i="10"/>
  <c r="M3891" i="10"/>
  <c r="K3891" i="10"/>
  <c r="J3891" i="10"/>
  <c r="I3891" i="10"/>
  <c r="H3891" i="10"/>
  <c r="G3891" i="10"/>
  <c r="F3891" i="10"/>
  <c r="E3891" i="10"/>
  <c r="D3891" i="10"/>
  <c r="C3891" i="10"/>
  <c r="B3891" i="10"/>
  <c r="M3890" i="10"/>
  <c r="K3890" i="10"/>
  <c r="J3890" i="10"/>
  <c r="I3890" i="10"/>
  <c r="H3890" i="10"/>
  <c r="G3890" i="10"/>
  <c r="F3890" i="10"/>
  <c r="E3890" i="10"/>
  <c r="D3890" i="10"/>
  <c r="C3890" i="10"/>
  <c r="B3890" i="10"/>
  <c r="M3889" i="10"/>
  <c r="K3889" i="10"/>
  <c r="J3889" i="10"/>
  <c r="I3889" i="10"/>
  <c r="H3889" i="10"/>
  <c r="G3889" i="10"/>
  <c r="F3889" i="10"/>
  <c r="E3889" i="10"/>
  <c r="D3889" i="10"/>
  <c r="C3889" i="10"/>
  <c r="B3889" i="10"/>
  <c r="M3888" i="10"/>
  <c r="K3888" i="10"/>
  <c r="J3888" i="10"/>
  <c r="I3888" i="10"/>
  <c r="H3888" i="10"/>
  <c r="G3888" i="10"/>
  <c r="F3888" i="10"/>
  <c r="E3888" i="10"/>
  <c r="D3888" i="10"/>
  <c r="C3888" i="10"/>
  <c r="B3888" i="10"/>
  <c r="M3887" i="10"/>
  <c r="K3887" i="10"/>
  <c r="J3887" i="10"/>
  <c r="I3887" i="10"/>
  <c r="H3887" i="10"/>
  <c r="G3887" i="10"/>
  <c r="F3887" i="10"/>
  <c r="E3887" i="10"/>
  <c r="D3887" i="10"/>
  <c r="C3887" i="10"/>
  <c r="B3887" i="10"/>
  <c r="M3886" i="10"/>
  <c r="K3886" i="10"/>
  <c r="J3886" i="10"/>
  <c r="I3886" i="10"/>
  <c r="H3886" i="10"/>
  <c r="G3886" i="10"/>
  <c r="F3886" i="10"/>
  <c r="E3886" i="10"/>
  <c r="D3886" i="10"/>
  <c r="C3886" i="10"/>
  <c r="B3886" i="10"/>
  <c r="M3885" i="10"/>
  <c r="K3885" i="10"/>
  <c r="J3885" i="10"/>
  <c r="I3885" i="10"/>
  <c r="H3885" i="10"/>
  <c r="G3885" i="10"/>
  <c r="F3885" i="10"/>
  <c r="E3885" i="10"/>
  <c r="D3885" i="10"/>
  <c r="C3885" i="10"/>
  <c r="B3885" i="10"/>
  <c r="M3884" i="10"/>
  <c r="K3884" i="10"/>
  <c r="J3884" i="10"/>
  <c r="I3884" i="10"/>
  <c r="H3884" i="10"/>
  <c r="G3884" i="10"/>
  <c r="F3884" i="10"/>
  <c r="E3884" i="10"/>
  <c r="D3884" i="10"/>
  <c r="C3884" i="10"/>
  <c r="B3884" i="10"/>
  <c r="M3883" i="10"/>
  <c r="K3883" i="10"/>
  <c r="J3883" i="10"/>
  <c r="I3883" i="10"/>
  <c r="H3883" i="10"/>
  <c r="G3883" i="10"/>
  <c r="F3883" i="10"/>
  <c r="E3883" i="10"/>
  <c r="D3883" i="10"/>
  <c r="C3883" i="10"/>
  <c r="B3883" i="10"/>
  <c r="M3882" i="10"/>
  <c r="K3882" i="10"/>
  <c r="J3882" i="10"/>
  <c r="I3882" i="10"/>
  <c r="H3882" i="10"/>
  <c r="G3882" i="10"/>
  <c r="F3882" i="10"/>
  <c r="E3882" i="10"/>
  <c r="D3882" i="10"/>
  <c r="C3882" i="10"/>
  <c r="B3882" i="10"/>
  <c r="M3881" i="10"/>
  <c r="K3881" i="10"/>
  <c r="J3881" i="10"/>
  <c r="I3881" i="10"/>
  <c r="H3881" i="10"/>
  <c r="G3881" i="10"/>
  <c r="F3881" i="10"/>
  <c r="E3881" i="10"/>
  <c r="D3881" i="10"/>
  <c r="C3881" i="10"/>
  <c r="B3881" i="10"/>
  <c r="M3880" i="10"/>
  <c r="K3880" i="10"/>
  <c r="J3880" i="10"/>
  <c r="I3880" i="10"/>
  <c r="H3880" i="10"/>
  <c r="G3880" i="10"/>
  <c r="F3880" i="10"/>
  <c r="E3880" i="10"/>
  <c r="D3880" i="10"/>
  <c r="C3880" i="10"/>
  <c r="B3880" i="10"/>
  <c r="M3879" i="10"/>
  <c r="K3879" i="10"/>
  <c r="J3879" i="10"/>
  <c r="I3879" i="10"/>
  <c r="H3879" i="10"/>
  <c r="G3879" i="10"/>
  <c r="F3879" i="10"/>
  <c r="E3879" i="10"/>
  <c r="D3879" i="10"/>
  <c r="C3879" i="10"/>
  <c r="B3879" i="10"/>
  <c r="M3878" i="10"/>
  <c r="K3878" i="10"/>
  <c r="J3878" i="10"/>
  <c r="I3878" i="10"/>
  <c r="H3878" i="10"/>
  <c r="G3878" i="10"/>
  <c r="F3878" i="10"/>
  <c r="E3878" i="10"/>
  <c r="D3878" i="10"/>
  <c r="C3878" i="10"/>
  <c r="B3878" i="10"/>
  <c r="M3877" i="10"/>
  <c r="K3877" i="10"/>
  <c r="J3877" i="10"/>
  <c r="I3877" i="10"/>
  <c r="H3877" i="10"/>
  <c r="G3877" i="10"/>
  <c r="F3877" i="10"/>
  <c r="E3877" i="10"/>
  <c r="D3877" i="10"/>
  <c r="C3877" i="10"/>
  <c r="B3877" i="10"/>
  <c r="M3876" i="10"/>
  <c r="K3876" i="10"/>
  <c r="J3876" i="10"/>
  <c r="I3876" i="10"/>
  <c r="H3876" i="10"/>
  <c r="G3876" i="10"/>
  <c r="F3876" i="10"/>
  <c r="E3876" i="10"/>
  <c r="D3876" i="10"/>
  <c r="C3876" i="10"/>
  <c r="B3876" i="10"/>
  <c r="M3875" i="10"/>
  <c r="K3875" i="10"/>
  <c r="J3875" i="10"/>
  <c r="I3875" i="10"/>
  <c r="H3875" i="10"/>
  <c r="G3875" i="10"/>
  <c r="F3875" i="10"/>
  <c r="E3875" i="10"/>
  <c r="D3875" i="10"/>
  <c r="C3875" i="10"/>
  <c r="B3875" i="10"/>
  <c r="M3874" i="10"/>
  <c r="K3874" i="10"/>
  <c r="J3874" i="10"/>
  <c r="I3874" i="10"/>
  <c r="H3874" i="10"/>
  <c r="G3874" i="10"/>
  <c r="F3874" i="10"/>
  <c r="E3874" i="10"/>
  <c r="D3874" i="10"/>
  <c r="C3874" i="10"/>
  <c r="B3874" i="10"/>
  <c r="M3873" i="10"/>
  <c r="K3873" i="10"/>
  <c r="J3873" i="10"/>
  <c r="I3873" i="10"/>
  <c r="H3873" i="10"/>
  <c r="G3873" i="10"/>
  <c r="F3873" i="10"/>
  <c r="E3873" i="10"/>
  <c r="D3873" i="10"/>
  <c r="C3873" i="10"/>
  <c r="B3873" i="10"/>
  <c r="M3872" i="10"/>
  <c r="K3872" i="10"/>
  <c r="J3872" i="10"/>
  <c r="I3872" i="10"/>
  <c r="H3872" i="10"/>
  <c r="G3872" i="10"/>
  <c r="F3872" i="10"/>
  <c r="E3872" i="10"/>
  <c r="D3872" i="10"/>
  <c r="C3872" i="10"/>
  <c r="B3872" i="10"/>
  <c r="M3871" i="10"/>
  <c r="K3871" i="10"/>
  <c r="J3871" i="10"/>
  <c r="I3871" i="10"/>
  <c r="H3871" i="10"/>
  <c r="G3871" i="10"/>
  <c r="F3871" i="10"/>
  <c r="E3871" i="10"/>
  <c r="D3871" i="10"/>
  <c r="C3871" i="10"/>
  <c r="B3871" i="10"/>
  <c r="M3870" i="10"/>
  <c r="K3870" i="10"/>
  <c r="J3870" i="10"/>
  <c r="I3870" i="10"/>
  <c r="H3870" i="10"/>
  <c r="G3870" i="10"/>
  <c r="F3870" i="10"/>
  <c r="E3870" i="10"/>
  <c r="D3870" i="10"/>
  <c r="C3870" i="10"/>
  <c r="B3870" i="10"/>
  <c r="M3869" i="10"/>
  <c r="K3869" i="10"/>
  <c r="J3869" i="10"/>
  <c r="I3869" i="10"/>
  <c r="H3869" i="10"/>
  <c r="G3869" i="10"/>
  <c r="F3869" i="10"/>
  <c r="E3869" i="10"/>
  <c r="D3869" i="10"/>
  <c r="C3869" i="10"/>
  <c r="B3869" i="10"/>
  <c r="M3868" i="10"/>
  <c r="K3868" i="10"/>
  <c r="J3868" i="10"/>
  <c r="I3868" i="10"/>
  <c r="H3868" i="10"/>
  <c r="G3868" i="10"/>
  <c r="F3868" i="10"/>
  <c r="E3868" i="10"/>
  <c r="D3868" i="10"/>
  <c r="C3868" i="10"/>
  <c r="B3868" i="10"/>
  <c r="M3867" i="10"/>
  <c r="K3867" i="10"/>
  <c r="J3867" i="10"/>
  <c r="I3867" i="10"/>
  <c r="H3867" i="10"/>
  <c r="G3867" i="10"/>
  <c r="F3867" i="10"/>
  <c r="E3867" i="10"/>
  <c r="D3867" i="10"/>
  <c r="C3867" i="10"/>
  <c r="B3867" i="10"/>
  <c r="M3866" i="10"/>
  <c r="K3866" i="10"/>
  <c r="J3866" i="10"/>
  <c r="I3866" i="10"/>
  <c r="H3866" i="10"/>
  <c r="G3866" i="10"/>
  <c r="F3866" i="10"/>
  <c r="E3866" i="10"/>
  <c r="D3866" i="10"/>
  <c r="C3866" i="10"/>
  <c r="B3866" i="10"/>
  <c r="M3865" i="10"/>
  <c r="K3865" i="10"/>
  <c r="J3865" i="10"/>
  <c r="I3865" i="10"/>
  <c r="H3865" i="10"/>
  <c r="G3865" i="10"/>
  <c r="F3865" i="10"/>
  <c r="E3865" i="10"/>
  <c r="D3865" i="10"/>
  <c r="C3865" i="10"/>
  <c r="B3865" i="10"/>
  <c r="M3864" i="10"/>
  <c r="K3864" i="10"/>
  <c r="J3864" i="10"/>
  <c r="I3864" i="10"/>
  <c r="H3864" i="10"/>
  <c r="G3864" i="10"/>
  <c r="F3864" i="10"/>
  <c r="E3864" i="10"/>
  <c r="D3864" i="10"/>
  <c r="C3864" i="10"/>
  <c r="B3864" i="10"/>
  <c r="M3863" i="10"/>
  <c r="K3863" i="10"/>
  <c r="J3863" i="10"/>
  <c r="I3863" i="10"/>
  <c r="H3863" i="10"/>
  <c r="G3863" i="10"/>
  <c r="F3863" i="10"/>
  <c r="E3863" i="10"/>
  <c r="D3863" i="10"/>
  <c r="C3863" i="10"/>
  <c r="B3863" i="10"/>
  <c r="M3862" i="10"/>
  <c r="K3862" i="10"/>
  <c r="J3862" i="10"/>
  <c r="I3862" i="10"/>
  <c r="H3862" i="10"/>
  <c r="G3862" i="10"/>
  <c r="F3862" i="10"/>
  <c r="E3862" i="10"/>
  <c r="D3862" i="10"/>
  <c r="C3862" i="10"/>
  <c r="B3862" i="10"/>
  <c r="M3861" i="10"/>
  <c r="K3861" i="10"/>
  <c r="J3861" i="10"/>
  <c r="I3861" i="10"/>
  <c r="H3861" i="10"/>
  <c r="G3861" i="10"/>
  <c r="F3861" i="10"/>
  <c r="E3861" i="10"/>
  <c r="D3861" i="10"/>
  <c r="C3861" i="10"/>
  <c r="B3861" i="10"/>
  <c r="M3860" i="10"/>
  <c r="K3860" i="10"/>
  <c r="J3860" i="10"/>
  <c r="I3860" i="10"/>
  <c r="H3860" i="10"/>
  <c r="G3860" i="10"/>
  <c r="F3860" i="10"/>
  <c r="E3860" i="10"/>
  <c r="D3860" i="10"/>
  <c r="C3860" i="10"/>
  <c r="B3860" i="10"/>
  <c r="M3859" i="10"/>
  <c r="K3859" i="10"/>
  <c r="J3859" i="10"/>
  <c r="I3859" i="10"/>
  <c r="H3859" i="10"/>
  <c r="G3859" i="10"/>
  <c r="F3859" i="10"/>
  <c r="E3859" i="10"/>
  <c r="D3859" i="10"/>
  <c r="C3859" i="10"/>
  <c r="B3859" i="10"/>
  <c r="M3858" i="10"/>
  <c r="K3858" i="10"/>
  <c r="J3858" i="10"/>
  <c r="I3858" i="10"/>
  <c r="H3858" i="10"/>
  <c r="G3858" i="10"/>
  <c r="F3858" i="10"/>
  <c r="E3858" i="10"/>
  <c r="D3858" i="10"/>
  <c r="C3858" i="10"/>
  <c r="B3858" i="10"/>
  <c r="M3857" i="10"/>
  <c r="K3857" i="10"/>
  <c r="J3857" i="10"/>
  <c r="I3857" i="10"/>
  <c r="H3857" i="10"/>
  <c r="G3857" i="10"/>
  <c r="F3857" i="10"/>
  <c r="E3857" i="10"/>
  <c r="D3857" i="10"/>
  <c r="C3857" i="10"/>
  <c r="B3857" i="10"/>
  <c r="M3856" i="10"/>
  <c r="K3856" i="10"/>
  <c r="J3856" i="10"/>
  <c r="I3856" i="10"/>
  <c r="H3856" i="10"/>
  <c r="G3856" i="10"/>
  <c r="F3856" i="10"/>
  <c r="E3856" i="10"/>
  <c r="D3856" i="10"/>
  <c r="C3856" i="10"/>
  <c r="B3856" i="10"/>
  <c r="M3855" i="10"/>
  <c r="K3855" i="10"/>
  <c r="J3855" i="10"/>
  <c r="I3855" i="10"/>
  <c r="H3855" i="10"/>
  <c r="G3855" i="10"/>
  <c r="F3855" i="10"/>
  <c r="E3855" i="10"/>
  <c r="D3855" i="10"/>
  <c r="C3855" i="10"/>
  <c r="B3855" i="10"/>
  <c r="M3854" i="10"/>
  <c r="K3854" i="10"/>
  <c r="J3854" i="10"/>
  <c r="I3854" i="10"/>
  <c r="H3854" i="10"/>
  <c r="G3854" i="10"/>
  <c r="F3854" i="10"/>
  <c r="E3854" i="10"/>
  <c r="D3854" i="10"/>
  <c r="C3854" i="10"/>
  <c r="B3854" i="10"/>
  <c r="M3853" i="10"/>
  <c r="K3853" i="10"/>
  <c r="J3853" i="10"/>
  <c r="I3853" i="10"/>
  <c r="H3853" i="10"/>
  <c r="G3853" i="10"/>
  <c r="F3853" i="10"/>
  <c r="E3853" i="10"/>
  <c r="D3853" i="10"/>
  <c r="C3853" i="10"/>
  <c r="B3853" i="10"/>
  <c r="M3852" i="10"/>
  <c r="K3852" i="10"/>
  <c r="J3852" i="10"/>
  <c r="I3852" i="10"/>
  <c r="H3852" i="10"/>
  <c r="G3852" i="10"/>
  <c r="F3852" i="10"/>
  <c r="E3852" i="10"/>
  <c r="D3852" i="10"/>
  <c r="C3852" i="10"/>
  <c r="B3852" i="10"/>
  <c r="M3851" i="10"/>
  <c r="K3851" i="10"/>
  <c r="J3851" i="10"/>
  <c r="I3851" i="10"/>
  <c r="H3851" i="10"/>
  <c r="G3851" i="10"/>
  <c r="F3851" i="10"/>
  <c r="E3851" i="10"/>
  <c r="D3851" i="10"/>
  <c r="C3851" i="10"/>
  <c r="B3851" i="10"/>
  <c r="M3850" i="10"/>
  <c r="K3850" i="10"/>
  <c r="J3850" i="10"/>
  <c r="I3850" i="10"/>
  <c r="H3850" i="10"/>
  <c r="G3850" i="10"/>
  <c r="F3850" i="10"/>
  <c r="E3850" i="10"/>
  <c r="D3850" i="10"/>
  <c r="C3850" i="10"/>
  <c r="B3850" i="10"/>
  <c r="M3849" i="10"/>
  <c r="K3849" i="10"/>
  <c r="J3849" i="10"/>
  <c r="I3849" i="10"/>
  <c r="H3849" i="10"/>
  <c r="G3849" i="10"/>
  <c r="F3849" i="10"/>
  <c r="E3849" i="10"/>
  <c r="D3849" i="10"/>
  <c r="C3849" i="10"/>
  <c r="B3849" i="10"/>
  <c r="M3848" i="10"/>
  <c r="K3848" i="10"/>
  <c r="J3848" i="10"/>
  <c r="I3848" i="10"/>
  <c r="H3848" i="10"/>
  <c r="G3848" i="10"/>
  <c r="F3848" i="10"/>
  <c r="E3848" i="10"/>
  <c r="D3848" i="10"/>
  <c r="C3848" i="10"/>
  <c r="B3848" i="10"/>
  <c r="M3847" i="10"/>
  <c r="K3847" i="10"/>
  <c r="J3847" i="10"/>
  <c r="I3847" i="10"/>
  <c r="H3847" i="10"/>
  <c r="G3847" i="10"/>
  <c r="F3847" i="10"/>
  <c r="E3847" i="10"/>
  <c r="D3847" i="10"/>
  <c r="C3847" i="10"/>
  <c r="B3847" i="10"/>
  <c r="M3846" i="10"/>
  <c r="K3846" i="10"/>
  <c r="J3846" i="10"/>
  <c r="I3846" i="10"/>
  <c r="H3846" i="10"/>
  <c r="G3846" i="10"/>
  <c r="F3846" i="10"/>
  <c r="E3846" i="10"/>
  <c r="D3846" i="10"/>
  <c r="C3846" i="10"/>
  <c r="B3846" i="10"/>
  <c r="M3845" i="10"/>
  <c r="K3845" i="10"/>
  <c r="J3845" i="10"/>
  <c r="I3845" i="10"/>
  <c r="H3845" i="10"/>
  <c r="G3845" i="10"/>
  <c r="F3845" i="10"/>
  <c r="E3845" i="10"/>
  <c r="D3845" i="10"/>
  <c r="C3845" i="10"/>
  <c r="B3845" i="10"/>
  <c r="M3844" i="10"/>
  <c r="K3844" i="10"/>
  <c r="J3844" i="10"/>
  <c r="I3844" i="10"/>
  <c r="H3844" i="10"/>
  <c r="G3844" i="10"/>
  <c r="F3844" i="10"/>
  <c r="E3844" i="10"/>
  <c r="D3844" i="10"/>
  <c r="C3844" i="10"/>
  <c r="B3844" i="10"/>
  <c r="M3843" i="10"/>
  <c r="K3843" i="10"/>
  <c r="J3843" i="10"/>
  <c r="I3843" i="10"/>
  <c r="H3843" i="10"/>
  <c r="G3843" i="10"/>
  <c r="F3843" i="10"/>
  <c r="E3843" i="10"/>
  <c r="D3843" i="10"/>
  <c r="C3843" i="10"/>
  <c r="B3843" i="10"/>
  <c r="M3842" i="10"/>
  <c r="K3842" i="10"/>
  <c r="J3842" i="10"/>
  <c r="I3842" i="10"/>
  <c r="H3842" i="10"/>
  <c r="G3842" i="10"/>
  <c r="F3842" i="10"/>
  <c r="E3842" i="10"/>
  <c r="D3842" i="10"/>
  <c r="C3842" i="10"/>
  <c r="B3842" i="10"/>
  <c r="M3841" i="10"/>
  <c r="K3841" i="10"/>
  <c r="J3841" i="10"/>
  <c r="I3841" i="10"/>
  <c r="H3841" i="10"/>
  <c r="G3841" i="10"/>
  <c r="F3841" i="10"/>
  <c r="E3841" i="10"/>
  <c r="D3841" i="10"/>
  <c r="C3841" i="10"/>
  <c r="B3841" i="10"/>
  <c r="M3840" i="10"/>
  <c r="K3840" i="10"/>
  <c r="J3840" i="10"/>
  <c r="I3840" i="10"/>
  <c r="H3840" i="10"/>
  <c r="G3840" i="10"/>
  <c r="F3840" i="10"/>
  <c r="E3840" i="10"/>
  <c r="D3840" i="10"/>
  <c r="C3840" i="10"/>
  <c r="B3840" i="10"/>
  <c r="M3839" i="10"/>
  <c r="K3839" i="10"/>
  <c r="J3839" i="10"/>
  <c r="I3839" i="10"/>
  <c r="H3839" i="10"/>
  <c r="G3839" i="10"/>
  <c r="F3839" i="10"/>
  <c r="E3839" i="10"/>
  <c r="D3839" i="10"/>
  <c r="C3839" i="10"/>
  <c r="B3839" i="10"/>
  <c r="M3838" i="10"/>
  <c r="K3838" i="10"/>
  <c r="J3838" i="10"/>
  <c r="I3838" i="10"/>
  <c r="H3838" i="10"/>
  <c r="G3838" i="10"/>
  <c r="F3838" i="10"/>
  <c r="E3838" i="10"/>
  <c r="D3838" i="10"/>
  <c r="C3838" i="10"/>
  <c r="B3838" i="10"/>
  <c r="M3837" i="10"/>
  <c r="K3837" i="10"/>
  <c r="J3837" i="10"/>
  <c r="I3837" i="10"/>
  <c r="H3837" i="10"/>
  <c r="G3837" i="10"/>
  <c r="F3837" i="10"/>
  <c r="E3837" i="10"/>
  <c r="D3837" i="10"/>
  <c r="C3837" i="10"/>
  <c r="B3837" i="10"/>
  <c r="M3836" i="10"/>
  <c r="K3836" i="10"/>
  <c r="J3836" i="10"/>
  <c r="I3836" i="10"/>
  <c r="H3836" i="10"/>
  <c r="G3836" i="10"/>
  <c r="F3836" i="10"/>
  <c r="E3836" i="10"/>
  <c r="D3836" i="10"/>
  <c r="C3836" i="10"/>
  <c r="B3836" i="10"/>
  <c r="M3835" i="10"/>
  <c r="K3835" i="10"/>
  <c r="J3835" i="10"/>
  <c r="I3835" i="10"/>
  <c r="H3835" i="10"/>
  <c r="G3835" i="10"/>
  <c r="F3835" i="10"/>
  <c r="E3835" i="10"/>
  <c r="D3835" i="10"/>
  <c r="C3835" i="10"/>
  <c r="B3835" i="10"/>
  <c r="M3834" i="10"/>
  <c r="K3834" i="10"/>
  <c r="J3834" i="10"/>
  <c r="I3834" i="10"/>
  <c r="H3834" i="10"/>
  <c r="G3834" i="10"/>
  <c r="F3834" i="10"/>
  <c r="E3834" i="10"/>
  <c r="D3834" i="10"/>
  <c r="C3834" i="10"/>
  <c r="B3834" i="10"/>
  <c r="M3833" i="10"/>
  <c r="K3833" i="10"/>
  <c r="J3833" i="10"/>
  <c r="I3833" i="10"/>
  <c r="H3833" i="10"/>
  <c r="G3833" i="10"/>
  <c r="F3833" i="10"/>
  <c r="E3833" i="10"/>
  <c r="D3833" i="10"/>
  <c r="C3833" i="10"/>
  <c r="B3833" i="10"/>
  <c r="M3832" i="10"/>
  <c r="K3832" i="10"/>
  <c r="J3832" i="10"/>
  <c r="I3832" i="10"/>
  <c r="H3832" i="10"/>
  <c r="G3832" i="10"/>
  <c r="F3832" i="10"/>
  <c r="E3832" i="10"/>
  <c r="D3832" i="10"/>
  <c r="C3832" i="10"/>
  <c r="B3832" i="10"/>
  <c r="M3831" i="10"/>
  <c r="K3831" i="10"/>
  <c r="J3831" i="10"/>
  <c r="I3831" i="10"/>
  <c r="H3831" i="10"/>
  <c r="G3831" i="10"/>
  <c r="F3831" i="10"/>
  <c r="E3831" i="10"/>
  <c r="D3831" i="10"/>
  <c r="C3831" i="10"/>
  <c r="B3831" i="10"/>
  <c r="M3830" i="10"/>
  <c r="K3830" i="10"/>
  <c r="J3830" i="10"/>
  <c r="I3830" i="10"/>
  <c r="H3830" i="10"/>
  <c r="G3830" i="10"/>
  <c r="F3830" i="10"/>
  <c r="E3830" i="10"/>
  <c r="D3830" i="10"/>
  <c r="C3830" i="10"/>
  <c r="B3830" i="10"/>
  <c r="M3829" i="10"/>
  <c r="K3829" i="10"/>
  <c r="J3829" i="10"/>
  <c r="I3829" i="10"/>
  <c r="H3829" i="10"/>
  <c r="G3829" i="10"/>
  <c r="F3829" i="10"/>
  <c r="E3829" i="10"/>
  <c r="D3829" i="10"/>
  <c r="C3829" i="10"/>
  <c r="B3829" i="10"/>
  <c r="M3828" i="10"/>
  <c r="K3828" i="10"/>
  <c r="J3828" i="10"/>
  <c r="I3828" i="10"/>
  <c r="H3828" i="10"/>
  <c r="G3828" i="10"/>
  <c r="F3828" i="10"/>
  <c r="E3828" i="10"/>
  <c r="D3828" i="10"/>
  <c r="C3828" i="10"/>
  <c r="B3828" i="10"/>
  <c r="M3827" i="10"/>
  <c r="K3827" i="10"/>
  <c r="J3827" i="10"/>
  <c r="I3827" i="10"/>
  <c r="H3827" i="10"/>
  <c r="G3827" i="10"/>
  <c r="F3827" i="10"/>
  <c r="E3827" i="10"/>
  <c r="D3827" i="10"/>
  <c r="C3827" i="10"/>
  <c r="B3827" i="10"/>
  <c r="M3826" i="10"/>
  <c r="K3826" i="10"/>
  <c r="J3826" i="10"/>
  <c r="I3826" i="10"/>
  <c r="H3826" i="10"/>
  <c r="G3826" i="10"/>
  <c r="F3826" i="10"/>
  <c r="E3826" i="10"/>
  <c r="D3826" i="10"/>
  <c r="C3826" i="10"/>
  <c r="B3826" i="10"/>
  <c r="M3825" i="10"/>
  <c r="K3825" i="10"/>
  <c r="J3825" i="10"/>
  <c r="I3825" i="10"/>
  <c r="H3825" i="10"/>
  <c r="G3825" i="10"/>
  <c r="F3825" i="10"/>
  <c r="E3825" i="10"/>
  <c r="D3825" i="10"/>
  <c r="C3825" i="10"/>
  <c r="B3825" i="10"/>
  <c r="M3824" i="10"/>
  <c r="K3824" i="10"/>
  <c r="J3824" i="10"/>
  <c r="I3824" i="10"/>
  <c r="H3824" i="10"/>
  <c r="G3824" i="10"/>
  <c r="F3824" i="10"/>
  <c r="E3824" i="10"/>
  <c r="D3824" i="10"/>
  <c r="C3824" i="10"/>
  <c r="B3824" i="10"/>
  <c r="M3823" i="10"/>
  <c r="K3823" i="10"/>
  <c r="J3823" i="10"/>
  <c r="I3823" i="10"/>
  <c r="H3823" i="10"/>
  <c r="G3823" i="10"/>
  <c r="F3823" i="10"/>
  <c r="E3823" i="10"/>
  <c r="D3823" i="10"/>
  <c r="C3823" i="10"/>
  <c r="B3823" i="10"/>
  <c r="M3822" i="10"/>
  <c r="K3822" i="10"/>
  <c r="J3822" i="10"/>
  <c r="I3822" i="10"/>
  <c r="H3822" i="10"/>
  <c r="G3822" i="10"/>
  <c r="F3822" i="10"/>
  <c r="E3822" i="10"/>
  <c r="D3822" i="10"/>
  <c r="C3822" i="10"/>
  <c r="B3822" i="10"/>
  <c r="M3821" i="10"/>
  <c r="K3821" i="10"/>
  <c r="J3821" i="10"/>
  <c r="I3821" i="10"/>
  <c r="H3821" i="10"/>
  <c r="G3821" i="10"/>
  <c r="F3821" i="10"/>
  <c r="E3821" i="10"/>
  <c r="D3821" i="10"/>
  <c r="C3821" i="10"/>
  <c r="B3821" i="10"/>
  <c r="M3820" i="10"/>
  <c r="K3820" i="10"/>
  <c r="J3820" i="10"/>
  <c r="I3820" i="10"/>
  <c r="H3820" i="10"/>
  <c r="G3820" i="10"/>
  <c r="F3820" i="10"/>
  <c r="E3820" i="10"/>
  <c r="D3820" i="10"/>
  <c r="C3820" i="10"/>
  <c r="B3820" i="10"/>
  <c r="M3819" i="10"/>
  <c r="K3819" i="10"/>
  <c r="J3819" i="10"/>
  <c r="I3819" i="10"/>
  <c r="H3819" i="10"/>
  <c r="G3819" i="10"/>
  <c r="F3819" i="10"/>
  <c r="E3819" i="10"/>
  <c r="D3819" i="10"/>
  <c r="C3819" i="10"/>
  <c r="B3819" i="10"/>
  <c r="M3818" i="10"/>
  <c r="K3818" i="10"/>
  <c r="J3818" i="10"/>
  <c r="I3818" i="10"/>
  <c r="H3818" i="10"/>
  <c r="G3818" i="10"/>
  <c r="F3818" i="10"/>
  <c r="E3818" i="10"/>
  <c r="D3818" i="10"/>
  <c r="C3818" i="10"/>
  <c r="B3818" i="10"/>
  <c r="M3817" i="10"/>
  <c r="K3817" i="10"/>
  <c r="J3817" i="10"/>
  <c r="I3817" i="10"/>
  <c r="H3817" i="10"/>
  <c r="G3817" i="10"/>
  <c r="F3817" i="10"/>
  <c r="E3817" i="10"/>
  <c r="D3817" i="10"/>
  <c r="C3817" i="10"/>
  <c r="B3817" i="10"/>
  <c r="M3816" i="10"/>
  <c r="K3816" i="10"/>
  <c r="J3816" i="10"/>
  <c r="I3816" i="10"/>
  <c r="H3816" i="10"/>
  <c r="G3816" i="10"/>
  <c r="F3816" i="10"/>
  <c r="E3816" i="10"/>
  <c r="D3816" i="10"/>
  <c r="C3816" i="10"/>
  <c r="B3816" i="10"/>
  <c r="M3815" i="10"/>
  <c r="K3815" i="10"/>
  <c r="J3815" i="10"/>
  <c r="I3815" i="10"/>
  <c r="H3815" i="10"/>
  <c r="G3815" i="10"/>
  <c r="F3815" i="10"/>
  <c r="E3815" i="10"/>
  <c r="D3815" i="10"/>
  <c r="C3815" i="10"/>
  <c r="B3815" i="10"/>
  <c r="M3814" i="10"/>
  <c r="K3814" i="10"/>
  <c r="J3814" i="10"/>
  <c r="I3814" i="10"/>
  <c r="H3814" i="10"/>
  <c r="G3814" i="10"/>
  <c r="F3814" i="10"/>
  <c r="E3814" i="10"/>
  <c r="D3814" i="10"/>
  <c r="C3814" i="10"/>
  <c r="B3814" i="10"/>
  <c r="M3813" i="10"/>
  <c r="K3813" i="10"/>
  <c r="J3813" i="10"/>
  <c r="I3813" i="10"/>
  <c r="H3813" i="10"/>
  <c r="G3813" i="10"/>
  <c r="F3813" i="10"/>
  <c r="E3813" i="10"/>
  <c r="D3813" i="10"/>
  <c r="C3813" i="10"/>
  <c r="B3813" i="10"/>
  <c r="M3812" i="10"/>
  <c r="K3812" i="10"/>
  <c r="J3812" i="10"/>
  <c r="I3812" i="10"/>
  <c r="H3812" i="10"/>
  <c r="G3812" i="10"/>
  <c r="F3812" i="10"/>
  <c r="E3812" i="10"/>
  <c r="D3812" i="10"/>
  <c r="C3812" i="10"/>
  <c r="B3812" i="10"/>
  <c r="M3811" i="10"/>
  <c r="K3811" i="10"/>
  <c r="J3811" i="10"/>
  <c r="I3811" i="10"/>
  <c r="H3811" i="10"/>
  <c r="G3811" i="10"/>
  <c r="F3811" i="10"/>
  <c r="E3811" i="10"/>
  <c r="D3811" i="10"/>
  <c r="C3811" i="10"/>
  <c r="B3811" i="10"/>
  <c r="M3810" i="10"/>
  <c r="K3810" i="10"/>
  <c r="J3810" i="10"/>
  <c r="I3810" i="10"/>
  <c r="H3810" i="10"/>
  <c r="G3810" i="10"/>
  <c r="F3810" i="10"/>
  <c r="E3810" i="10"/>
  <c r="D3810" i="10"/>
  <c r="C3810" i="10"/>
  <c r="B3810" i="10"/>
  <c r="M3809" i="10"/>
  <c r="K3809" i="10"/>
  <c r="J3809" i="10"/>
  <c r="I3809" i="10"/>
  <c r="H3809" i="10"/>
  <c r="G3809" i="10"/>
  <c r="F3809" i="10"/>
  <c r="E3809" i="10"/>
  <c r="D3809" i="10"/>
  <c r="C3809" i="10"/>
  <c r="B3809" i="10"/>
  <c r="M3808" i="10"/>
  <c r="K3808" i="10"/>
  <c r="J3808" i="10"/>
  <c r="I3808" i="10"/>
  <c r="H3808" i="10"/>
  <c r="G3808" i="10"/>
  <c r="F3808" i="10"/>
  <c r="E3808" i="10"/>
  <c r="D3808" i="10"/>
  <c r="C3808" i="10"/>
  <c r="B3808" i="10"/>
  <c r="M3807" i="10"/>
  <c r="K3807" i="10"/>
  <c r="J3807" i="10"/>
  <c r="I3807" i="10"/>
  <c r="H3807" i="10"/>
  <c r="G3807" i="10"/>
  <c r="F3807" i="10"/>
  <c r="E3807" i="10"/>
  <c r="D3807" i="10"/>
  <c r="C3807" i="10"/>
  <c r="B3807" i="10"/>
  <c r="M3806" i="10"/>
  <c r="K3806" i="10"/>
  <c r="J3806" i="10"/>
  <c r="I3806" i="10"/>
  <c r="H3806" i="10"/>
  <c r="G3806" i="10"/>
  <c r="F3806" i="10"/>
  <c r="E3806" i="10"/>
  <c r="D3806" i="10"/>
  <c r="C3806" i="10"/>
  <c r="B3806" i="10"/>
  <c r="M3805" i="10"/>
  <c r="K3805" i="10"/>
  <c r="J3805" i="10"/>
  <c r="I3805" i="10"/>
  <c r="H3805" i="10"/>
  <c r="G3805" i="10"/>
  <c r="F3805" i="10"/>
  <c r="E3805" i="10"/>
  <c r="D3805" i="10"/>
  <c r="C3805" i="10"/>
  <c r="B3805" i="10"/>
  <c r="M3804" i="10"/>
  <c r="K3804" i="10"/>
  <c r="J3804" i="10"/>
  <c r="I3804" i="10"/>
  <c r="H3804" i="10"/>
  <c r="G3804" i="10"/>
  <c r="F3804" i="10"/>
  <c r="E3804" i="10"/>
  <c r="D3804" i="10"/>
  <c r="C3804" i="10"/>
  <c r="B3804" i="10"/>
  <c r="M3803" i="10"/>
  <c r="K3803" i="10"/>
  <c r="J3803" i="10"/>
  <c r="I3803" i="10"/>
  <c r="H3803" i="10"/>
  <c r="G3803" i="10"/>
  <c r="F3803" i="10"/>
  <c r="E3803" i="10"/>
  <c r="D3803" i="10"/>
  <c r="C3803" i="10"/>
  <c r="B3803" i="10"/>
  <c r="M3802" i="10"/>
  <c r="K3802" i="10"/>
  <c r="J3802" i="10"/>
  <c r="I3802" i="10"/>
  <c r="H3802" i="10"/>
  <c r="G3802" i="10"/>
  <c r="F3802" i="10"/>
  <c r="E3802" i="10"/>
  <c r="D3802" i="10"/>
  <c r="C3802" i="10"/>
  <c r="B3802" i="10"/>
  <c r="M3801" i="10"/>
  <c r="K3801" i="10"/>
  <c r="J3801" i="10"/>
  <c r="I3801" i="10"/>
  <c r="H3801" i="10"/>
  <c r="G3801" i="10"/>
  <c r="F3801" i="10"/>
  <c r="E3801" i="10"/>
  <c r="D3801" i="10"/>
  <c r="C3801" i="10"/>
  <c r="B3801" i="10"/>
  <c r="M3800" i="10"/>
  <c r="K3800" i="10"/>
  <c r="J3800" i="10"/>
  <c r="I3800" i="10"/>
  <c r="H3800" i="10"/>
  <c r="G3800" i="10"/>
  <c r="F3800" i="10"/>
  <c r="E3800" i="10"/>
  <c r="D3800" i="10"/>
  <c r="C3800" i="10"/>
  <c r="B3800" i="10"/>
  <c r="M3799" i="10"/>
  <c r="K3799" i="10"/>
  <c r="J3799" i="10"/>
  <c r="I3799" i="10"/>
  <c r="H3799" i="10"/>
  <c r="G3799" i="10"/>
  <c r="F3799" i="10"/>
  <c r="E3799" i="10"/>
  <c r="D3799" i="10"/>
  <c r="C3799" i="10"/>
  <c r="B3799" i="10"/>
  <c r="M3798" i="10"/>
  <c r="K3798" i="10"/>
  <c r="J3798" i="10"/>
  <c r="I3798" i="10"/>
  <c r="H3798" i="10"/>
  <c r="G3798" i="10"/>
  <c r="F3798" i="10"/>
  <c r="E3798" i="10"/>
  <c r="D3798" i="10"/>
  <c r="C3798" i="10"/>
  <c r="B3798" i="10"/>
  <c r="M3797" i="10"/>
  <c r="K3797" i="10"/>
  <c r="J3797" i="10"/>
  <c r="I3797" i="10"/>
  <c r="H3797" i="10"/>
  <c r="G3797" i="10"/>
  <c r="F3797" i="10"/>
  <c r="E3797" i="10"/>
  <c r="D3797" i="10"/>
  <c r="C3797" i="10"/>
  <c r="B3797" i="10"/>
  <c r="M3796" i="10"/>
  <c r="K3796" i="10"/>
  <c r="J3796" i="10"/>
  <c r="I3796" i="10"/>
  <c r="H3796" i="10"/>
  <c r="G3796" i="10"/>
  <c r="F3796" i="10"/>
  <c r="E3796" i="10"/>
  <c r="D3796" i="10"/>
  <c r="C3796" i="10"/>
  <c r="B3796" i="10"/>
  <c r="M3795" i="10"/>
  <c r="K3795" i="10"/>
  <c r="J3795" i="10"/>
  <c r="I3795" i="10"/>
  <c r="H3795" i="10"/>
  <c r="G3795" i="10"/>
  <c r="F3795" i="10"/>
  <c r="E3795" i="10"/>
  <c r="D3795" i="10"/>
  <c r="C3795" i="10"/>
  <c r="B3795" i="10"/>
  <c r="M3794" i="10"/>
  <c r="K3794" i="10"/>
  <c r="J3794" i="10"/>
  <c r="I3794" i="10"/>
  <c r="H3794" i="10"/>
  <c r="G3794" i="10"/>
  <c r="F3794" i="10"/>
  <c r="E3794" i="10"/>
  <c r="D3794" i="10"/>
  <c r="C3794" i="10"/>
  <c r="B3794" i="10"/>
  <c r="M3793" i="10"/>
  <c r="K3793" i="10"/>
  <c r="J3793" i="10"/>
  <c r="I3793" i="10"/>
  <c r="H3793" i="10"/>
  <c r="G3793" i="10"/>
  <c r="F3793" i="10"/>
  <c r="E3793" i="10"/>
  <c r="D3793" i="10"/>
  <c r="C3793" i="10"/>
  <c r="B3793" i="10"/>
  <c r="M3792" i="10"/>
  <c r="K3792" i="10"/>
  <c r="J3792" i="10"/>
  <c r="I3792" i="10"/>
  <c r="H3792" i="10"/>
  <c r="G3792" i="10"/>
  <c r="F3792" i="10"/>
  <c r="E3792" i="10"/>
  <c r="D3792" i="10"/>
  <c r="C3792" i="10"/>
  <c r="B3792" i="10"/>
  <c r="M3791" i="10"/>
  <c r="K3791" i="10"/>
  <c r="J3791" i="10"/>
  <c r="I3791" i="10"/>
  <c r="H3791" i="10"/>
  <c r="G3791" i="10"/>
  <c r="F3791" i="10"/>
  <c r="E3791" i="10"/>
  <c r="D3791" i="10"/>
  <c r="C3791" i="10"/>
  <c r="B3791" i="10"/>
  <c r="M3790" i="10"/>
  <c r="K3790" i="10"/>
  <c r="J3790" i="10"/>
  <c r="I3790" i="10"/>
  <c r="H3790" i="10"/>
  <c r="G3790" i="10"/>
  <c r="F3790" i="10"/>
  <c r="E3790" i="10"/>
  <c r="D3790" i="10"/>
  <c r="C3790" i="10"/>
  <c r="B3790" i="10"/>
  <c r="M3789" i="10"/>
  <c r="K3789" i="10"/>
  <c r="J3789" i="10"/>
  <c r="I3789" i="10"/>
  <c r="H3789" i="10"/>
  <c r="G3789" i="10"/>
  <c r="F3789" i="10"/>
  <c r="E3789" i="10"/>
  <c r="D3789" i="10"/>
  <c r="C3789" i="10"/>
  <c r="B3789" i="10"/>
  <c r="M3788" i="10"/>
  <c r="K3788" i="10"/>
  <c r="J3788" i="10"/>
  <c r="I3788" i="10"/>
  <c r="H3788" i="10"/>
  <c r="G3788" i="10"/>
  <c r="F3788" i="10"/>
  <c r="E3788" i="10"/>
  <c r="D3788" i="10"/>
  <c r="C3788" i="10"/>
  <c r="B3788" i="10"/>
  <c r="M3787" i="10"/>
  <c r="K3787" i="10"/>
  <c r="J3787" i="10"/>
  <c r="I3787" i="10"/>
  <c r="H3787" i="10"/>
  <c r="G3787" i="10"/>
  <c r="F3787" i="10"/>
  <c r="E3787" i="10"/>
  <c r="D3787" i="10"/>
  <c r="C3787" i="10"/>
  <c r="B3787" i="10"/>
  <c r="M3786" i="10"/>
  <c r="K3786" i="10"/>
  <c r="J3786" i="10"/>
  <c r="I3786" i="10"/>
  <c r="H3786" i="10"/>
  <c r="G3786" i="10"/>
  <c r="F3786" i="10"/>
  <c r="E3786" i="10"/>
  <c r="D3786" i="10"/>
  <c r="C3786" i="10"/>
  <c r="B3786" i="10"/>
  <c r="M3785" i="10"/>
  <c r="K3785" i="10"/>
  <c r="J3785" i="10"/>
  <c r="I3785" i="10"/>
  <c r="H3785" i="10"/>
  <c r="G3785" i="10"/>
  <c r="F3785" i="10"/>
  <c r="E3785" i="10"/>
  <c r="D3785" i="10"/>
  <c r="C3785" i="10"/>
  <c r="B3785" i="10"/>
  <c r="M3784" i="10"/>
  <c r="K3784" i="10"/>
  <c r="J3784" i="10"/>
  <c r="I3784" i="10"/>
  <c r="H3784" i="10"/>
  <c r="G3784" i="10"/>
  <c r="F3784" i="10"/>
  <c r="E3784" i="10"/>
  <c r="D3784" i="10"/>
  <c r="C3784" i="10"/>
  <c r="B3784" i="10"/>
  <c r="M3783" i="10"/>
  <c r="K3783" i="10"/>
  <c r="J3783" i="10"/>
  <c r="I3783" i="10"/>
  <c r="H3783" i="10"/>
  <c r="G3783" i="10"/>
  <c r="F3783" i="10"/>
  <c r="E3783" i="10"/>
  <c r="D3783" i="10"/>
  <c r="C3783" i="10"/>
  <c r="B3783" i="10"/>
  <c r="M3782" i="10"/>
  <c r="K3782" i="10"/>
  <c r="J3782" i="10"/>
  <c r="I3782" i="10"/>
  <c r="H3782" i="10"/>
  <c r="G3782" i="10"/>
  <c r="F3782" i="10"/>
  <c r="E3782" i="10"/>
  <c r="D3782" i="10"/>
  <c r="C3782" i="10"/>
  <c r="B3782" i="10"/>
  <c r="M3781" i="10"/>
  <c r="K3781" i="10"/>
  <c r="J3781" i="10"/>
  <c r="I3781" i="10"/>
  <c r="H3781" i="10"/>
  <c r="G3781" i="10"/>
  <c r="F3781" i="10"/>
  <c r="E3781" i="10"/>
  <c r="D3781" i="10"/>
  <c r="C3781" i="10"/>
  <c r="B3781" i="10"/>
  <c r="M3780" i="10"/>
  <c r="K3780" i="10"/>
  <c r="J3780" i="10"/>
  <c r="I3780" i="10"/>
  <c r="H3780" i="10"/>
  <c r="G3780" i="10"/>
  <c r="F3780" i="10"/>
  <c r="E3780" i="10"/>
  <c r="D3780" i="10"/>
  <c r="C3780" i="10"/>
  <c r="B3780" i="10"/>
  <c r="M3779" i="10"/>
  <c r="K3779" i="10"/>
  <c r="J3779" i="10"/>
  <c r="I3779" i="10"/>
  <c r="H3779" i="10"/>
  <c r="G3779" i="10"/>
  <c r="F3779" i="10"/>
  <c r="E3779" i="10"/>
  <c r="D3779" i="10"/>
  <c r="C3779" i="10"/>
  <c r="B3779" i="10"/>
  <c r="M3778" i="10"/>
  <c r="K3778" i="10"/>
  <c r="J3778" i="10"/>
  <c r="I3778" i="10"/>
  <c r="H3778" i="10"/>
  <c r="G3778" i="10"/>
  <c r="F3778" i="10"/>
  <c r="E3778" i="10"/>
  <c r="D3778" i="10"/>
  <c r="C3778" i="10"/>
  <c r="B3778" i="10"/>
  <c r="M3777" i="10"/>
  <c r="K3777" i="10"/>
  <c r="J3777" i="10"/>
  <c r="I3777" i="10"/>
  <c r="H3777" i="10"/>
  <c r="G3777" i="10"/>
  <c r="F3777" i="10"/>
  <c r="E3777" i="10"/>
  <c r="D3777" i="10"/>
  <c r="C3777" i="10"/>
  <c r="B3777" i="10"/>
  <c r="M3776" i="10"/>
  <c r="K3776" i="10"/>
  <c r="J3776" i="10"/>
  <c r="I3776" i="10"/>
  <c r="H3776" i="10"/>
  <c r="G3776" i="10"/>
  <c r="F3776" i="10"/>
  <c r="E3776" i="10"/>
  <c r="D3776" i="10"/>
  <c r="C3776" i="10"/>
  <c r="B3776" i="10"/>
  <c r="M3775" i="10"/>
  <c r="K3775" i="10"/>
  <c r="J3775" i="10"/>
  <c r="I3775" i="10"/>
  <c r="H3775" i="10"/>
  <c r="G3775" i="10"/>
  <c r="F3775" i="10"/>
  <c r="E3775" i="10"/>
  <c r="D3775" i="10"/>
  <c r="C3775" i="10"/>
  <c r="B3775" i="10"/>
  <c r="M3774" i="10"/>
  <c r="K3774" i="10"/>
  <c r="J3774" i="10"/>
  <c r="I3774" i="10"/>
  <c r="H3774" i="10"/>
  <c r="G3774" i="10"/>
  <c r="F3774" i="10"/>
  <c r="E3774" i="10"/>
  <c r="D3774" i="10"/>
  <c r="C3774" i="10"/>
  <c r="B3774" i="10"/>
  <c r="M3773" i="10"/>
  <c r="K3773" i="10"/>
  <c r="J3773" i="10"/>
  <c r="I3773" i="10"/>
  <c r="H3773" i="10"/>
  <c r="G3773" i="10"/>
  <c r="F3773" i="10"/>
  <c r="E3773" i="10"/>
  <c r="D3773" i="10"/>
  <c r="C3773" i="10"/>
  <c r="B3773" i="10"/>
  <c r="M3772" i="10"/>
  <c r="K3772" i="10"/>
  <c r="J3772" i="10"/>
  <c r="I3772" i="10"/>
  <c r="H3772" i="10"/>
  <c r="G3772" i="10"/>
  <c r="F3772" i="10"/>
  <c r="E3772" i="10"/>
  <c r="D3772" i="10"/>
  <c r="C3772" i="10"/>
  <c r="B3772" i="10"/>
  <c r="M3771" i="10"/>
  <c r="K3771" i="10"/>
  <c r="J3771" i="10"/>
  <c r="I3771" i="10"/>
  <c r="H3771" i="10"/>
  <c r="G3771" i="10"/>
  <c r="F3771" i="10"/>
  <c r="E3771" i="10"/>
  <c r="D3771" i="10"/>
  <c r="C3771" i="10"/>
  <c r="B3771" i="10"/>
  <c r="M3770" i="10"/>
  <c r="K3770" i="10"/>
  <c r="J3770" i="10"/>
  <c r="I3770" i="10"/>
  <c r="H3770" i="10"/>
  <c r="G3770" i="10"/>
  <c r="F3770" i="10"/>
  <c r="E3770" i="10"/>
  <c r="D3770" i="10"/>
  <c r="C3770" i="10"/>
  <c r="B3770" i="10"/>
  <c r="M3769" i="10"/>
  <c r="K3769" i="10"/>
  <c r="J3769" i="10"/>
  <c r="I3769" i="10"/>
  <c r="H3769" i="10"/>
  <c r="G3769" i="10"/>
  <c r="F3769" i="10"/>
  <c r="E3769" i="10"/>
  <c r="D3769" i="10"/>
  <c r="C3769" i="10"/>
  <c r="B3769" i="10"/>
  <c r="M3768" i="10"/>
  <c r="K3768" i="10"/>
  <c r="J3768" i="10"/>
  <c r="I3768" i="10"/>
  <c r="H3768" i="10"/>
  <c r="G3768" i="10"/>
  <c r="F3768" i="10"/>
  <c r="E3768" i="10"/>
  <c r="D3768" i="10"/>
  <c r="C3768" i="10"/>
  <c r="B3768" i="10"/>
  <c r="M3767" i="10"/>
  <c r="K3767" i="10"/>
  <c r="J3767" i="10"/>
  <c r="I3767" i="10"/>
  <c r="H3767" i="10"/>
  <c r="G3767" i="10"/>
  <c r="F3767" i="10"/>
  <c r="E3767" i="10"/>
  <c r="D3767" i="10"/>
  <c r="C3767" i="10"/>
  <c r="B3767" i="10"/>
  <c r="M3766" i="10"/>
  <c r="K3766" i="10"/>
  <c r="J3766" i="10"/>
  <c r="I3766" i="10"/>
  <c r="H3766" i="10"/>
  <c r="G3766" i="10"/>
  <c r="F3766" i="10"/>
  <c r="E3766" i="10"/>
  <c r="D3766" i="10"/>
  <c r="C3766" i="10"/>
  <c r="B3766" i="10"/>
  <c r="M3765" i="10"/>
  <c r="K3765" i="10"/>
  <c r="J3765" i="10"/>
  <c r="I3765" i="10"/>
  <c r="H3765" i="10"/>
  <c r="G3765" i="10"/>
  <c r="F3765" i="10"/>
  <c r="E3765" i="10"/>
  <c r="D3765" i="10"/>
  <c r="C3765" i="10"/>
  <c r="B3765" i="10"/>
  <c r="M3764" i="10"/>
  <c r="K3764" i="10"/>
  <c r="J3764" i="10"/>
  <c r="I3764" i="10"/>
  <c r="H3764" i="10"/>
  <c r="G3764" i="10"/>
  <c r="F3764" i="10"/>
  <c r="E3764" i="10"/>
  <c r="D3764" i="10"/>
  <c r="C3764" i="10"/>
  <c r="B3764" i="10"/>
  <c r="M3763" i="10"/>
  <c r="K3763" i="10"/>
  <c r="J3763" i="10"/>
  <c r="I3763" i="10"/>
  <c r="H3763" i="10"/>
  <c r="G3763" i="10"/>
  <c r="F3763" i="10"/>
  <c r="E3763" i="10"/>
  <c r="D3763" i="10"/>
  <c r="C3763" i="10"/>
  <c r="B3763" i="10"/>
  <c r="M3762" i="10"/>
  <c r="K3762" i="10"/>
  <c r="J3762" i="10"/>
  <c r="I3762" i="10"/>
  <c r="H3762" i="10"/>
  <c r="G3762" i="10"/>
  <c r="F3762" i="10"/>
  <c r="E3762" i="10"/>
  <c r="D3762" i="10"/>
  <c r="C3762" i="10"/>
  <c r="B3762" i="10"/>
  <c r="M3761" i="10"/>
  <c r="K3761" i="10"/>
  <c r="J3761" i="10"/>
  <c r="I3761" i="10"/>
  <c r="H3761" i="10"/>
  <c r="G3761" i="10"/>
  <c r="F3761" i="10"/>
  <c r="E3761" i="10"/>
  <c r="D3761" i="10"/>
  <c r="C3761" i="10"/>
  <c r="B3761" i="10"/>
  <c r="M3760" i="10"/>
  <c r="K3760" i="10"/>
  <c r="J3760" i="10"/>
  <c r="I3760" i="10"/>
  <c r="H3760" i="10"/>
  <c r="G3760" i="10"/>
  <c r="F3760" i="10"/>
  <c r="E3760" i="10"/>
  <c r="D3760" i="10"/>
  <c r="C3760" i="10"/>
  <c r="B3760" i="10"/>
  <c r="M3759" i="10"/>
  <c r="K3759" i="10"/>
  <c r="J3759" i="10"/>
  <c r="I3759" i="10"/>
  <c r="H3759" i="10"/>
  <c r="G3759" i="10"/>
  <c r="F3759" i="10"/>
  <c r="E3759" i="10"/>
  <c r="D3759" i="10"/>
  <c r="C3759" i="10"/>
  <c r="B3759" i="10"/>
  <c r="M3758" i="10"/>
  <c r="K3758" i="10"/>
  <c r="J3758" i="10"/>
  <c r="I3758" i="10"/>
  <c r="H3758" i="10"/>
  <c r="G3758" i="10"/>
  <c r="F3758" i="10"/>
  <c r="E3758" i="10"/>
  <c r="D3758" i="10"/>
  <c r="C3758" i="10"/>
  <c r="B3758" i="10"/>
  <c r="M3757" i="10"/>
  <c r="K3757" i="10"/>
  <c r="J3757" i="10"/>
  <c r="I3757" i="10"/>
  <c r="H3757" i="10"/>
  <c r="G3757" i="10"/>
  <c r="F3757" i="10"/>
  <c r="E3757" i="10"/>
  <c r="D3757" i="10"/>
  <c r="C3757" i="10"/>
  <c r="B3757" i="10"/>
  <c r="M3756" i="10"/>
  <c r="K3756" i="10"/>
  <c r="J3756" i="10"/>
  <c r="I3756" i="10"/>
  <c r="H3756" i="10"/>
  <c r="G3756" i="10"/>
  <c r="F3756" i="10"/>
  <c r="E3756" i="10"/>
  <c r="D3756" i="10"/>
  <c r="C3756" i="10"/>
  <c r="B3756" i="10"/>
  <c r="M3755" i="10"/>
  <c r="K3755" i="10"/>
  <c r="J3755" i="10"/>
  <c r="I3755" i="10"/>
  <c r="H3755" i="10"/>
  <c r="G3755" i="10"/>
  <c r="F3755" i="10"/>
  <c r="E3755" i="10"/>
  <c r="D3755" i="10"/>
  <c r="C3755" i="10"/>
  <c r="B3755" i="10"/>
  <c r="M3754" i="10"/>
  <c r="K3754" i="10"/>
  <c r="J3754" i="10"/>
  <c r="I3754" i="10"/>
  <c r="H3754" i="10"/>
  <c r="G3754" i="10"/>
  <c r="F3754" i="10"/>
  <c r="E3754" i="10"/>
  <c r="D3754" i="10"/>
  <c r="C3754" i="10"/>
  <c r="B3754" i="10"/>
  <c r="M3753" i="10"/>
  <c r="K3753" i="10"/>
  <c r="J3753" i="10"/>
  <c r="I3753" i="10"/>
  <c r="H3753" i="10"/>
  <c r="G3753" i="10"/>
  <c r="F3753" i="10"/>
  <c r="E3753" i="10"/>
  <c r="D3753" i="10"/>
  <c r="C3753" i="10"/>
  <c r="B3753" i="10"/>
  <c r="M3752" i="10"/>
  <c r="K3752" i="10"/>
  <c r="J3752" i="10"/>
  <c r="I3752" i="10"/>
  <c r="H3752" i="10"/>
  <c r="G3752" i="10"/>
  <c r="F3752" i="10"/>
  <c r="E3752" i="10"/>
  <c r="D3752" i="10"/>
  <c r="C3752" i="10"/>
  <c r="B3752" i="10"/>
  <c r="M3751" i="10"/>
  <c r="K3751" i="10"/>
  <c r="J3751" i="10"/>
  <c r="I3751" i="10"/>
  <c r="H3751" i="10"/>
  <c r="G3751" i="10"/>
  <c r="F3751" i="10"/>
  <c r="E3751" i="10"/>
  <c r="D3751" i="10"/>
  <c r="C3751" i="10"/>
  <c r="B3751" i="10"/>
  <c r="M3750" i="10"/>
  <c r="K3750" i="10"/>
  <c r="J3750" i="10"/>
  <c r="I3750" i="10"/>
  <c r="H3750" i="10"/>
  <c r="G3750" i="10"/>
  <c r="F3750" i="10"/>
  <c r="E3750" i="10"/>
  <c r="D3750" i="10"/>
  <c r="C3750" i="10"/>
  <c r="B3750" i="10"/>
  <c r="M3749" i="10"/>
  <c r="K3749" i="10"/>
  <c r="J3749" i="10"/>
  <c r="I3749" i="10"/>
  <c r="H3749" i="10"/>
  <c r="G3749" i="10"/>
  <c r="F3749" i="10"/>
  <c r="E3749" i="10"/>
  <c r="D3749" i="10"/>
  <c r="C3749" i="10"/>
  <c r="B3749" i="10"/>
  <c r="M3748" i="10"/>
  <c r="K3748" i="10"/>
  <c r="J3748" i="10"/>
  <c r="I3748" i="10"/>
  <c r="H3748" i="10"/>
  <c r="G3748" i="10"/>
  <c r="F3748" i="10"/>
  <c r="E3748" i="10"/>
  <c r="D3748" i="10"/>
  <c r="C3748" i="10"/>
  <c r="B3748" i="10"/>
  <c r="M3747" i="10"/>
  <c r="K3747" i="10"/>
  <c r="J3747" i="10"/>
  <c r="I3747" i="10"/>
  <c r="H3747" i="10"/>
  <c r="G3747" i="10"/>
  <c r="F3747" i="10"/>
  <c r="E3747" i="10"/>
  <c r="D3747" i="10"/>
  <c r="C3747" i="10"/>
  <c r="B3747" i="10"/>
  <c r="M3746" i="10"/>
  <c r="K3746" i="10"/>
  <c r="J3746" i="10"/>
  <c r="I3746" i="10"/>
  <c r="H3746" i="10"/>
  <c r="G3746" i="10"/>
  <c r="F3746" i="10"/>
  <c r="E3746" i="10"/>
  <c r="D3746" i="10"/>
  <c r="C3746" i="10"/>
  <c r="B3746" i="10"/>
  <c r="M3745" i="10"/>
  <c r="K3745" i="10"/>
  <c r="J3745" i="10"/>
  <c r="I3745" i="10"/>
  <c r="H3745" i="10"/>
  <c r="G3745" i="10"/>
  <c r="F3745" i="10"/>
  <c r="E3745" i="10"/>
  <c r="D3745" i="10"/>
  <c r="C3745" i="10"/>
  <c r="B3745" i="10"/>
  <c r="M3744" i="10"/>
  <c r="K3744" i="10"/>
  <c r="J3744" i="10"/>
  <c r="I3744" i="10"/>
  <c r="H3744" i="10"/>
  <c r="G3744" i="10"/>
  <c r="F3744" i="10"/>
  <c r="E3744" i="10"/>
  <c r="D3744" i="10"/>
  <c r="C3744" i="10"/>
  <c r="B3744" i="10"/>
  <c r="M3743" i="10"/>
  <c r="K3743" i="10"/>
  <c r="J3743" i="10"/>
  <c r="I3743" i="10"/>
  <c r="H3743" i="10"/>
  <c r="G3743" i="10"/>
  <c r="F3743" i="10"/>
  <c r="E3743" i="10"/>
  <c r="D3743" i="10"/>
  <c r="C3743" i="10"/>
  <c r="B3743" i="10"/>
  <c r="M3742" i="10"/>
  <c r="K3742" i="10"/>
  <c r="J3742" i="10"/>
  <c r="I3742" i="10"/>
  <c r="H3742" i="10"/>
  <c r="G3742" i="10"/>
  <c r="F3742" i="10"/>
  <c r="E3742" i="10"/>
  <c r="D3742" i="10"/>
  <c r="C3742" i="10"/>
  <c r="B3742" i="10"/>
  <c r="M3741" i="10"/>
  <c r="K3741" i="10"/>
  <c r="J3741" i="10"/>
  <c r="I3741" i="10"/>
  <c r="H3741" i="10"/>
  <c r="G3741" i="10"/>
  <c r="F3741" i="10"/>
  <c r="E3741" i="10"/>
  <c r="D3741" i="10"/>
  <c r="C3741" i="10"/>
  <c r="B3741" i="10"/>
  <c r="M3740" i="10"/>
  <c r="K3740" i="10"/>
  <c r="J3740" i="10"/>
  <c r="I3740" i="10"/>
  <c r="H3740" i="10"/>
  <c r="G3740" i="10"/>
  <c r="F3740" i="10"/>
  <c r="E3740" i="10"/>
  <c r="D3740" i="10"/>
  <c r="C3740" i="10"/>
  <c r="B3740" i="10"/>
  <c r="M3739" i="10"/>
  <c r="K3739" i="10"/>
  <c r="J3739" i="10"/>
  <c r="I3739" i="10"/>
  <c r="H3739" i="10"/>
  <c r="G3739" i="10"/>
  <c r="F3739" i="10"/>
  <c r="E3739" i="10"/>
  <c r="D3739" i="10"/>
  <c r="C3739" i="10"/>
  <c r="B3739" i="10"/>
  <c r="M3738" i="10"/>
  <c r="K3738" i="10"/>
  <c r="J3738" i="10"/>
  <c r="I3738" i="10"/>
  <c r="H3738" i="10"/>
  <c r="G3738" i="10"/>
  <c r="F3738" i="10"/>
  <c r="E3738" i="10"/>
  <c r="D3738" i="10"/>
  <c r="C3738" i="10"/>
  <c r="B3738" i="10"/>
  <c r="M3737" i="10"/>
  <c r="K3737" i="10"/>
  <c r="J3737" i="10"/>
  <c r="I3737" i="10"/>
  <c r="H3737" i="10"/>
  <c r="G3737" i="10"/>
  <c r="F3737" i="10"/>
  <c r="E3737" i="10"/>
  <c r="D3737" i="10"/>
  <c r="C3737" i="10"/>
  <c r="B3737" i="10"/>
  <c r="M3736" i="10"/>
  <c r="K3736" i="10"/>
  <c r="J3736" i="10"/>
  <c r="I3736" i="10"/>
  <c r="H3736" i="10"/>
  <c r="G3736" i="10"/>
  <c r="F3736" i="10"/>
  <c r="E3736" i="10"/>
  <c r="D3736" i="10"/>
  <c r="C3736" i="10"/>
  <c r="B3736" i="10"/>
  <c r="M3735" i="10"/>
  <c r="K3735" i="10"/>
  <c r="J3735" i="10"/>
  <c r="I3735" i="10"/>
  <c r="H3735" i="10"/>
  <c r="G3735" i="10"/>
  <c r="F3735" i="10"/>
  <c r="E3735" i="10"/>
  <c r="D3735" i="10"/>
  <c r="C3735" i="10"/>
  <c r="B3735" i="10"/>
  <c r="M3734" i="10"/>
  <c r="K3734" i="10"/>
  <c r="J3734" i="10"/>
  <c r="I3734" i="10"/>
  <c r="H3734" i="10"/>
  <c r="G3734" i="10"/>
  <c r="F3734" i="10"/>
  <c r="E3734" i="10"/>
  <c r="D3734" i="10"/>
  <c r="C3734" i="10"/>
  <c r="B3734" i="10"/>
  <c r="M3733" i="10"/>
  <c r="K3733" i="10"/>
  <c r="J3733" i="10"/>
  <c r="I3733" i="10"/>
  <c r="H3733" i="10"/>
  <c r="G3733" i="10"/>
  <c r="F3733" i="10"/>
  <c r="E3733" i="10"/>
  <c r="D3733" i="10"/>
  <c r="C3733" i="10"/>
  <c r="B3733" i="10"/>
  <c r="M3732" i="10"/>
  <c r="K3732" i="10"/>
  <c r="J3732" i="10"/>
  <c r="I3732" i="10"/>
  <c r="H3732" i="10"/>
  <c r="G3732" i="10"/>
  <c r="F3732" i="10"/>
  <c r="E3732" i="10"/>
  <c r="D3732" i="10"/>
  <c r="C3732" i="10"/>
  <c r="B3732" i="10"/>
  <c r="M3731" i="10"/>
  <c r="K3731" i="10"/>
  <c r="J3731" i="10"/>
  <c r="I3731" i="10"/>
  <c r="H3731" i="10"/>
  <c r="G3731" i="10"/>
  <c r="F3731" i="10"/>
  <c r="E3731" i="10"/>
  <c r="D3731" i="10"/>
  <c r="C3731" i="10"/>
  <c r="B3731" i="10"/>
  <c r="M3730" i="10"/>
  <c r="K3730" i="10"/>
  <c r="J3730" i="10"/>
  <c r="I3730" i="10"/>
  <c r="H3730" i="10"/>
  <c r="G3730" i="10"/>
  <c r="F3730" i="10"/>
  <c r="E3730" i="10"/>
  <c r="D3730" i="10"/>
  <c r="C3730" i="10"/>
  <c r="B3730" i="10"/>
  <c r="M3729" i="10"/>
  <c r="K3729" i="10"/>
  <c r="J3729" i="10"/>
  <c r="I3729" i="10"/>
  <c r="H3729" i="10"/>
  <c r="G3729" i="10"/>
  <c r="F3729" i="10"/>
  <c r="E3729" i="10"/>
  <c r="D3729" i="10"/>
  <c r="C3729" i="10"/>
  <c r="B3729" i="10"/>
  <c r="M3728" i="10"/>
  <c r="K3728" i="10"/>
  <c r="J3728" i="10"/>
  <c r="I3728" i="10"/>
  <c r="H3728" i="10"/>
  <c r="G3728" i="10"/>
  <c r="F3728" i="10"/>
  <c r="E3728" i="10"/>
  <c r="D3728" i="10"/>
  <c r="C3728" i="10"/>
  <c r="B3728" i="10"/>
  <c r="M3727" i="10"/>
  <c r="K3727" i="10"/>
  <c r="J3727" i="10"/>
  <c r="I3727" i="10"/>
  <c r="H3727" i="10"/>
  <c r="G3727" i="10"/>
  <c r="F3727" i="10"/>
  <c r="E3727" i="10"/>
  <c r="D3727" i="10"/>
  <c r="C3727" i="10"/>
  <c r="B3727" i="10"/>
  <c r="M3726" i="10"/>
  <c r="K3726" i="10"/>
  <c r="J3726" i="10"/>
  <c r="I3726" i="10"/>
  <c r="H3726" i="10"/>
  <c r="G3726" i="10"/>
  <c r="F3726" i="10"/>
  <c r="E3726" i="10"/>
  <c r="D3726" i="10"/>
  <c r="C3726" i="10"/>
  <c r="B3726" i="10"/>
  <c r="M3725" i="10"/>
  <c r="K3725" i="10"/>
  <c r="J3725" i="10"/>
  <c r="I3725" i="10"/>
  <c r="H3725" i="10"/>
  <c r="G3725" i="10"/>
  <c r="F3725" i="10"/>
  <c r="E3725" i="10"/>
  <c r="D3725" i="10"/>
  <c r="C3725" i="10"/>
  <c r="B3725" i="10"/>
  <c r="M3724" i="10"/>
  <c r="K3724" i="10"/>
  <c r="J3724" i="10"/>
  <c r="I3724" i="10"/>
  <c r="H3724" i="10"/>
  <c r="G3724" i="10"/>
  <c r="F3724" i="10"/>
  <c r="E3724" i="10"/>
  <c r="D3724" i="10"/>
  <c r="C3724" i="10"/>
  <c r="B3724" i="10"/>
  <c r="M3723" i="10"/>
  <c r="K3723" i="10"/>
  <c r="J3723" i="10"/>
  <c r="I3723" i="10"/>
  <c r="H3723" i="10"/>
  <c r="G3723" i="10"/>
  <c r="F3723" i="10"/>
  <c r="E3723" i="10"/>
  <c r="D3723" i="10"/>
  <c r="C3723" i="10"/>
  <c r="B3723" i="10"/>
  <c r="M3722" i="10"/>
  <c r="K3722" i="10"/>
  <c r="J3722" i="10"/>
  <c r="I3722" i="10"/>
  <c r="H3722" i="10"/>
  <c r="G3722" i="10"/>
  <c r="F3722" i="10"/>
  <c r="E3722" i="10"/>
  <c r="D3722" i="10"/>
  <c r="C3722" i="10"/>
  <c r="B3722" i="10"/>
  <c r="M3721" i="10"/>
  <c r="K3721" i="10"/>
  <c r="J3721" i="10"/>
  <c r="I3721" i="10"/>
  <c r="H3721" i="10"/>
  <c r="G3721" i="10"/>
  <c r="F3721" i="10"/>
  <c r="E3721" i="10"/>
  <c r="D3721" i="10"/>
  <c r="C3721" i="10"/>
  <c r="B3721" i="10"/>
  <c r="M3720" i="10"/>
  <c r="K3720" i="10"/>
  <c r="J3720" i="10"/>
  <c r="I3720" i="10"/>
  <c r="H3720" i="10"/>
  <c r="G3720" i="10"/>
  <c r="F3720" i="10"/>
  <c r="E3720" i="10"/>
  <c r="D3720" i="10"/>
  <c r="C3720" i="10"/>
  <c r="B3720" i="10"/>
  <c r="M3719" i="10"/>
  <c r="K3719" i="10"/>
  <c r="J3719" i="10"/>
  <c r="I3719" i="10"/>
  <c r="H3719" i="10"/>
  <c r="G3719" i="10"/>
  <c r="F3719" i="10"/>
  <c r="E3719" i="10"/>
  <c r="D3719" i="10"/>
  <c r="C3719" i="10"/>
  <c r="B3719" i="10"/>
  <c r="M3718" i="10"/>
  <c r="K3718" i="10"/>
  <c r="J3718" i="10"/>
  <c r="I3718" i="10"/>
  <c r="H3718" i="10"/>
  <c r="G3718" i="10"/>
  <c r="F3718" i="10"/>
  <c r="E3718" i="10"/>
  <c r="D3718" i="10"/>
  <c r="C3718" i="10"/>
  <c r="B3718" i="10"/>
  <c r="M3717" i="10"/>
  <c r="K3717" i="10"/>
  <c r="J3717" i="10"/>
  <c r="I3717" i="10"/>
  <c r="H3717" i="10"/>
  <c r="G3717" i="10"/>
  <c r="F3717" i="10"/>
  <c r="E3717" i="10"/>
  <c r="D3717" i="10"/>
  <c r="C3717" i="10"/>
  <c r="B3717" i="10"/>
  <c r="M3716" i="10"/>
  <c r="K3716" i="10"/>
  <c r="J3716" i="10"/>
  <c r="I3716" i="10"/>
  <c r="H3716" i="10"/>
  <c r="G3716" i="10"/>
  <c r="F3716" i="10"/>
  <c r="E3716" i="10"/>
  <c r="D3716" i="10"/>
  <c r="C3716" i="10"/>
  <c r="B3716" i="10"/>
  <c r="M3715" i="10"/>
  <c r="K3715" i="10"/>
  <c r="J3715" i="10"/>
  <c r="I3715" i="10"/>
  <c r="H3715" i="10"/>
  <c r="G3715" i="10"/>
  <c r="F3715" i="10"/>
  <c r="E3715" i="10"/>
  <c r="D3715" i="10"/>
  <c r="C3715" i="10"/>
  <c r="B3715" i="10"/>
  <c r="M3714" i="10"/>
  <c r="K3714" i="10"/>
  <c r="J3714" i="10"/>
  <c r="I3714" i="10"/>
  <c r="H3714" i="10"/>
  <c r="G3714" i="10"/>
  <c r="F3714" i="10"/>
  <c r="E3714" i="10"/>
  <c r="D3714" i="10"/>
  <c r="C3714" i="10"/>
  <c r="B3714" i="10"/>
  <c r="M3713" i="10"/>
  <c r="K3713" i="10"/>
  <c r="J3713" i="10"/>
  <c r="I3713" i="10"/>
  <c r="H3713" i="10"/>
  <c r="G3713" i="10"/>
  <c r="F3713" i="10"/>
  <c r="E3713" i="10"/>
  <c r="D3713" i="10"/>
  <c r="C3713" i="10"/>
  <c r="B3713" i="10"/>
  <c r="M3712" i="10"/>
  <c r="K3712" i="10"/>
  <c r="J3712" i="10"/>
  <c r="I3712" i="10"/>
  <c r="H3712" i="10"/>
  <c r="G3712" i="10"/>
  <c r="F3712" i="10"/>
  <c r="E3712" i="10"/>
  <c r="D3712" i="10"/>
  <c r="C3712" i="10"/>
  <c r="B3712" i="10"/>
  <c r="M3711" i="10"/>
  <c r="K3711" i="10"/>
  <c r="J3711" i="10"/>
  <c r="I3711" i="10"/>
  <c r="H3711" i="10"/>
  <c r="G3711" i="10"/>
  <c r="F3711" i="10"/>
  <c r="E3711" i="10"/>
  <c r="D3711" i="10"/>
  <c r="C3711" i="10"/>
  <c r="B3711" i="10"/>
  <c r="M3710" i="10"/>
  <c r="K3710" i="10"/>
  <c r="J3710" i="10"/>
  <c r="I3710" i="10"/>
  <c r="H3710" i="10"/>
  <c r="G3710" i="10"/>
  <c r="F3710" i="10"/>
  <c r="E3710" i="10"/>
  <c r="D3710" i="10"/>
  <c r="C3710" i="10"/>
  <c r="B3710" i="10"/>
  <c r="M3709" i="10"/>
  <c r="K3709" i="10"/>
  <c r="J3709" i="10"/>
  <c r="I3709" i="10"/>
  <c r="H3709" i="10"/>
  <c r="G3709" i="10"/>
  <c r="F3709" i="10"/>
  <c r="E3709" i="10"/>
  <c r="D3709" i="10"/>
  <c r="C3709" i="10"/>
  <c r="B3709" i="10"/>
  <c r="M3708" i="10"/>
  <c r="K3708" i="10"/>
  <c r="J3708" i="10"/>
  <c r="I3708" i="10"/>
  <c r="H3708" i="10"/>
  <c r="G3708" i="10"/>
  <c r="F3708" i="10"/>
  <c r="E3708" i="10"/>
  <c r="D3708" i="10"/>
  <c r="C3708" i="10"/>
  <c r="B3708" i="10"/>
  <c r="M3707" i="10"/>
  <c r="K3707" i="10"/>
  <c r="J3707" i="10"/>
  <c r="I3707" i="10"/>
  <c r="H3707" i="10"/>
  <c r="G3707" i="10"/>
  <c r="F3707" i="10"/>
  <c r="E3707" i="10"/>
  <c r="D3707" i="10"/>
  <c r="C3707" i="10"/>
  <c r="B3707" i="10"/>
  <c r="M3706" i="10"/>
  <c r="K3706" i="10"/>
  <c r="J3706" i="10"/>
  <c r="I3706" i="10"/>
  <c r="H3706" i="10"/>
  <c r="G3706" i="10"/>
  <c r="F3706" i="10"/>
  <c r="E3706" i="10"/>
  <c r="D3706" i="10"/>
  <c r="C3706" i="10"/>
  <c r="B3706" i="10"/>
  <c r="M3705" i="10"/>
  <c r="K3705" i="10"/>
  <c r="J3705" i="10"/>
  <c r="I3705" i="10"/>
  <c r="H3705" i="10"/>
  <c r="G3705" i="10"/>
  <c r="F3705" i="10"/>
  <c r="E3705" i="10"/>
  <c r="D3705" i="10"/>
  <c r="C3705" i="10"/>
  <c r="B3705" i="10"/>
  <c r="M3704" i="10"/>
  <c r="K3704" i="10"/>
  <c r="J3704" i="10"/>
  <c r="I3704" i="10"/>
  <c r="H3704" i="10"/>
  <c r="G3704" i="10"/>
  <c r="F3704" i="10"/>
  <c r="E3704" i="10"/>
  <c r="D3704" i="10"/>
  <c r="C3704" i="10"/>
  <c r="B3704" i="10"/>
  <c r="M3703" i="10"/>
  <c r="K3703" i="10"/>
  <c r="J3703" i="10"/>
  <c r="I3703" i="10"/>
  <c r="H3703" i="10"/>
  <c r="G3703" i="10"/>
  <c r="F3703" i="10"/>
  <c r="E3703" i="10"/>
  <c r="D3703" i="10"/>
  <c r="C3703" i="10"/>
  <c r="B3703" i="10"/>
  <c r="M3702" i="10"/>
  <c r="K3702" i="10"/>
  <c r="J3702" i="10"/>
  <c r="I3702" i="10"/>
  <c r="H3702" i="10"/>
  <c r="G3702" i="10"/>
  <c r="F3702" i="10"/>
  <c r="E3702" i="10"/>
  <c r="D3702" i="10"/>
  <c r="C3702" i="10"/>
  <c r="B3702" i="10"/>
  <c r="M3701" i="10"/>
  <c r="K3701" i="10"/>
  <c r="J3701" i="10"/>
  <c r="I3701" i="10"/>
  <c r="H3701" i="10"/>
  <c r="G3701" i="10"/>
  <c r="F3701" i="10"/>
  <c r="E3701" i="10"/>
  <c r="D3701" i="10"/>
  <c r="C3701" i="10"/>
  <c r="B3701" i="10"/>
  <c r="M3700" i="10"/>
  <c r="K3700" i="10"/>
  <c r="J3700" i="10"/>
  <c r="I3700" i="10"/>
  <c r="H3700" i="10"/>
  <c r="G3700" i="10"/>
  <c r="F3700" i="10"/>
  <c r="E3700" i="10"/>
  <c r="D3700" i="10"/>
  <c r="C3700" i="10"/>
  <c r="B3700" i="10"/>
  <c r="M3699" i="10"/>
  <c r="K3699" i="10"/>
  <c r="J3699" i="10"/>
  <c r="I3699" i="10"/>
  <c r="H3699" i="10"/>
  <c r="G3699" i="10"/>
  <c r="F3699" i="10"/>
  <c r="E3699" i="10"/>
  <c r="D3699" i="10"/>
  <c r="C3699" i="10"/>
  <c r="B3699" i="10"/>
  <c r="M3698" i="10"/>
  <c r="K3698" i="10"/>
  <c r="J3698" i="10"/>
  <c r="I3698" i="10"/>
  <c r="H3698" i="10"/>
  <c r="G3698" i="10"/>
  <c r="F3698" i="10"/>
  <c r="E3698" i="10"/>
  <c r="D3698" i="10"/>
  <c r="C3698" i="10"/>
  <c r="B3698" i="10"/>
  <c r="M3697" i="10"/>
  <c r="K3697" i="10"/>
  <c r="J3697" i="10"/>
  <c r="I3697" i="10"/>
  <c r="H3697" i="10"/>
  <c r="G3697" i="10"/>
  <c r="F3697" i="10"/>
  <c r="E3697" i="10"/>
  <c r="D3697" i="10"/>
  <c r="C3697" i="10"/>
  <c r="B3697" i="10"/>
  <c r="M3696" i="10"/>
  <c r="K3696" i="10"/>
  <c r="J3696" i="10"/>
  <c r="I3696" i="10"/>
  <c r="H3696" i="10"/>
  <c r="G3696" i="10"/>
  <c r="F3696" i="10"/>
  <c r="E3696" i="10"/>
  <c r="D3696" i="10"/>
  <c r="C3696" i="10"/>
  <c r="B3696" i="10"/>
  <c r="M3695" i="10"/>
  <c r="K3695" i="10"/>
  <c r="J3695" i="10"/>
  <c r="I3695" i="10"/>
  <c r="H3695" i="10"/>
  <c r="G3695" i="10"/>
  <c r="F3695" i="10"/>
  <c r="E3695" i="10"/>
  <c r="D3695" i="10"/>
  <c r="C3695" i="10"/>
  <c r="B3695" i="10"/>
  <c r="M3694" i="10"/>
  <c r="K3694" i="10"/>
  <c r="J3694" i="10"/>
  <c r="I3694" i="10"/>
  <c r="H3694" i="10"/>
  <c r="G3694" i="10"/>
  <c r="F3694" i="10"/>
  <c r="E3694" i="10"/>
  <c r="D3694" i="10"/>
  <c r="C3694" i="10"/>
  <c r="B3694" i="10"/>
  <c r="M3693" i="10"/>
  <c r="K3693" i="10"/>
  <c r="J3693" i="10"/>
  <c r="I3693" i="10"/>
  <c r="H3693" i="10"/>
  <c r="G3693" i="10"/>
  <c r="F3693" i="10"/>
  <c r="E3693" i="10"/>
  <c r="D3693" i="10"/>
  <c r="C3693" i="10"/>
  <c r="B3693" i="10"/>
  <c r="M3692" i="10"/>
  <c r="K3692" i="10"/>
  <c r="J3692" i="10"/>
  <c r="I3692" i="10"/>
  <c r="H3692" i="10"/>
  <c r="G3692" i="10"/>
  <c r="F3692" i="10"/>
  <c r="E3692" i="10"/>
  <c r="D3692" i="10"/>
  <c r="C3692" i="10"/>
  <c r="B3692" i="10"/>
  <c r="M3691" i="10"/>
  <c r="K3691" i="10"/>
  <c r="J3691" i="10"/>
  <c r="I3691" i="10"/>
  <c r="H3691" i="10"/>
  <c r="G3691" i="10"/>
  <c r="F3691" i="10"/>
  <c r="E3691" i="10"/>
  <c r="D3691" i="10"/>
  <c r="C3691" i="10"/>
  <c r="B3691" i="10"/>
  <c r="M3690" i="10"/>
  <c r="K3690" i="10"/>
  <c r="J3690" i="10"/>
  <c r="I3690" i="10"/>
  <c r="H3690" i="10"/>
  <c r="G3690" i="10"/>
  <c r="F3690" i="10"/>
  <c r="E3690" i="10"/>
  <c r="D3690" i="10"/>
  <c r="C3690" i="10"/>
  <c r="B3690" i="10"/>
  <c r="M3689" i="10"/>
  <c r="K3689" i="10"/>
  <c r="J3689" i="10"/>
  <c r="I3689" i="10"/>
  <c r="H3689" i="10"/>
  <c r="G3689" i="10"/>
  <c r="F3689" i="10"/>
  <c r="E3689" i="10"/>
  <c r="D3689" i="10"/>
  <c r="C3689" i="10"/>
  <c r="B3689" i="10"/>
  <c r="M3688" i="10"/>
  <c r="K3688" i="10"/>
  <c r="J3688" i="10"/>
  <c r="I3688" i="10"/>
  <c r="H3688" i="10"/>
  <c r="G3688" i="10"/>
  <c r="F3688" i="10"/>
  <c r="E3688" i="10"/>
  <c r="D3688" i="10"/>
  <c r="C3688" i="10"/>
  <c r="B3688" i="10"/>
  <c r="M3687" i="10"/>
  <c r="K3687" i="10"/>
  <c r="J3687" i="10"/>
  <c r="I3687" i="10"/>
  <c r="H3687" i="10"/>
  <c r="G3687" i="10"/>
  <c r="F3687" i="10"/>
  <c r="E3687" i="10"/>
  <c r="D3687" i="10"/>
  <c r="C3687" i="10"/>
  <c r="B3687" i="10"/>
  <c r="M3686" i="10"/>
  <c r="K3686" i="10"/>
  <c r="J3686" i="10"/>
  <c r="I3686" i="10"/>
  <c r="H3686" i="10"/>
  <c r="G3686" i="10"/>
  <c r="F3686" i="10"/>
  <c r="E3686" i="10"/>
  <c r="D3686" i="10"/>
  <c r="C3686" i="10"/>
  <c r="B3686" i="10"/>
  <c r="M3685" i="10"/>
  <c r="K3685" i="10"/>
  <c r="J3685" i="10"/>
  <c r="I3685" i="10"/>
  <c r="H3685" i="10"/>
  <c r="G3685" i="10"/>
  <c r="F3685" i="10"/>
  <c r="E3685" i="10"/>
  <c r="D3685" i="10"/>
  <c r="C3685" i="10"/>
  <c r="B3685" i="10"/>
  <c r="M3684" i="10"/>
  <c r="K3684" i="10"/>
  <c r="J3684" i="10"/>
  <c r="I3684" i="10"/>
  <c r="H3684" i="10"/>
  <c r="G3684" i="10"/>
  <c r="F3684" i="10"/>
  <c r="E3684" i="10"/>
  <c r="D3684" i="10"/>
  <c r="C3684" i="10"/>
  <c r="B3684" i="10"/>
  <c r="M3683" i="10"/>
  <c r="K3683" i="10"/>
  <c r="J3683" i="10"/>
  <c r="I3683" i="10"/>
  <c r="H3683" i="10"/>
  <c r="G3683" i="10"/>
  <c r="F3683" i="10"/>
  <c r="E3683" i="10"/>
  <c r="D3683" i="10"/>
  <c r="C3683" i="10"/>
  <c r="B3683" i="10"/>
  <c r="M3682" i="10"/>
  <c r="K3682" i="10"/>
  <c r="J3682" i="10"/>
  <c r="I3682" i="10"/>
  <c r="H3682" i="10"/>
  <c r="G3682" i="10"/>
  <c r="F3682" i="10"/>
  <c r="E3682" i="10"/>
  <c r="D3682" i="10"/>
  <c r="C3682" i="10"/>
  <c r="B3682" i="10"/>
  <c r="M3681" i="10"/>
  <c r="K3681" i="10"/>
  <c r="J3681" i="10"/>
  <c r="I3681" i="10"/>
  <c r="H3681" i="10"/>
  <c r="G3681" i="10"/>
  <c r="F3681" i="10"/>
  <c r="E3681" i="10"/>
  <c r="D3681" i="10"/>
  <c r="C3681" i="10"/>
  <c r="B3681" i="10"/>
  <c r="M3680" i="10"/>
  <c r="K3680" i="10"/>
  <c r="J3680" i="10"/>
  <c r="I3680" i="10"/>
  <c r="H3680" i="10"/>
  <c r="G3680" i="10"/>
  <c r="F3680" i="10"/>
  <c r="E3680" i="10"/>
  <c r="D3680" i="10"/>
  <c r="C3680" i="10"/>
  <c r="B3680" i="10"/>
  <c r="M3679" i="10"/>
  <c r="K3679" i="10"/>
  <c r="J3679" i="10"/>
  <c r="I3679" i="10"/>
  <c r="H3679" i="10"/>
  <c r="G3679" i="10"/>
  <c r="F3679" i="10"/>
  <c r="E3679" i="10"/>
  <c r="D3679" i="10"/>
  <c r="C3679" i="10"/>
  <c r="B3679" i="10"/>
  <c r="M3678" i="10"/>
  <c r="K3678" i="10"/>
  <c r="J3678" i="10"/>
  <c r="I3678" i="10"/>
  <c r="H3678" i="10"/>
  <c r="G3678" i="10"/>
  <c r="F3678" i="10"/>
  <c r="E3678" i="10"/>
  <c r="D3678" i="10"/>
  <c r="C3678" i="10"/>
  <c r="B3678" i="10"/>
  <c r="M3677" i="10"/>
  <c r="K3677" i="10"/>
  <c r="J3677" i="10"/>
  <c r="I3677" i="10"/>
  <c r="H3677" i="10"/>
  <c r="G3677" i="10"/>
  <c r="F3677" i="10"/>
  <c r="E3677" i="10"/>
  <c r="D3677" i="10"/>
  <c r="C3677" i="10"/>
  <c r="B3677" i="10"/>
  <c r="M3676" i="10"/>
  <c r="K3676" i="10"/>
  <c r="J3676" i="10"/>
  <c r="I3676" i="10"/>
  <c r="H3676" i="10"/>
  <c r="G3676" i="10"/>
  <c r="F3676" i="10"/>
  <c r="E3676" i="10"/>
  <c r="D3676" i="10"/>
  <c r="C3676" i="10"/>
  <c r="B3676" i="10"/>
  <c r="M3675" i="10"/>
  <c r="K3675" i="10"/>
  <c r="J3675" i="10"/>
  <c r="I3675" i="10"/>
  <c r="H3675" i="10"/>
  <c r="G3675" i="10"/>
  <c r="F3675" i="10"/>
  <c r="E3675" i="10"/>
  <c r="D3675" i="10"/>
  <c r="C3675" i="10"/>
  <c r="B3675" i="10"/>
  <c r="M3674" i="10"/>
  <c r="K3674" i="10"/>
  <c r="J3674" i="10"/>
  <c r="I3674" i="10"/>
  <c r="H3674" i="10"/>
  <c r="G3674" i="10"/>
  <c r="F3674" i="10"/>
  <c r="E3674" i="10"/>
  <c r="D3674" i="10"/>
  <c r="C3674" i="10"/>
  <c r="B3674" i="10"/>
  <c r="M3673" i="10"/>
  <c r="K3673" i="10"/>
  <c r="J3673" i="10"/>
  <c r="I3673" i="10"/>
  <c r="H3673" i="10"/>
  <c r="G3673" i="10"/>
  <c r="F3673" i="10"/>
  <c r="E3673" i="10"/>
  <c r="D3673" i="10"/>
  <c r="C3673" i="10"/>
  <c r="B3673" i="10"/>
  <c r="M3672" i="10"/>
  <c r="K3672" i="10"/>
  <c r="J3672" i="10"/>
  <c r="I3672" i="10"/>
  <c r="H3672" i="10"/>
  <c r="G3672" i="10"/>
  <c r="F3672" i="10"/>
  <c r="E3672" i="10"/>
  <c r="D3672" i="10"/>
  <c r="C3672" i="10"/>
  <c r="B3672" i="10"/>
  <c r="M3671" i="10"/>
  <c r="K3671" i="10"/>
  <c r="J3671" i="10"/>
  <c r="I3671" i="10"/>
  <c r="H3671" i="10"/>
  <c r="G3671" i="10"/>
  <c r="F3671" i="10"/>
  <c r="E3671" i="10"/>
  <c r="D3671" i="10"/>
  <c r="C3671" i="10"/>
  <c r="B3671" i="10"/>
  <c r="M3670" i="10"/>
  <c r="K3670" i="10"/>
  <c r="J3670" i="10"/>
  <c r="I3670" i="10"/>
  <c r="H3670" i="10"/>
  <c r="G3670" i="10"/>
  <c r="F3670" i="10"/>
  <c r="E3670" i="10"/>
  <c r="D3670" i="10"/>
  <c r="C3670" i="10"/>
  <c r="B3670" i="10"/>
  <c r="M3669" i="10"/>
  <c r="K3669" i="10"/>
  <c r="J3669" i="10"/>
  <c r="I3669" i="10"/>
  <c r="H3669" i="10"/>
  <c r="G3669" i="10"/>
  <c r="F3669" i="10"/>
  <c r="E3669" i="10"/>
  <c r="D3669" i="10"/>
  <c r="C3669" i="10"/>
  <c r="B3669" i="10"/>
  <c r="M3668" i="10"/>
  <c r="K3668" i="10"/>
  <c r="J3668" i="10"/>
  <c r="I3668" i="10"/>
  <c r="H3668" i="10"/>
  <c r="G3668" i="10"/>
  <c r="F3668" i="10"/>
  <c r="E3668" i="10"/>
  <c r="D3668" i="10"/>
  <c r="C3668" i="10"/>
  <c r="B3668" i="10"/>
  <c r="M3667" i="10"/>
  <c r="K3667" i="10"/>
  <c r="J3667" i="10"/>
  <c r="I3667" i="10"/>
  <c r="H3667" i="10"/>
  <c r="G3667" i="10"/>
  <c r="F3667" i="10"/>
  <c r="E3667" i="10"/>
  <c r="D3667" i="10"/>
  <c r="C3667" i="10"/>
  <c r="B3667" i="10"/>
  <c r="M3666" i="10"/>
  <c r="K3666" i="10"/>
  <c r="J3666" i="10"/>
  <c r="I3666" i="10"/>
  <c r="H3666" i="10"/>
  <c r="G3666" i="10"/>
  <c r="F3666" i="10"/>
  <c r="E3666" i="10"/>
  <c r="D3666" i="10"/>
  <c r="C3666" i="10"/>
  <c r="B3666" i="10"/>
  <c r="M3665" i="10"/>
  <c r="K3665" i="10"/>
  <c r="J3665" i="10"/>
  <c r="I3665" i="10"/>
  <c r="H3665" i="10"/>
  <c r="G3665" i="10"/>
  <c r="F3665" i="10"/>
  <c r="E3665" i="10"/>
  <c r="D3665" i="10"/>
  <c r="C3665" i="10"/>
  <c r="B3665" i="10"/>
  <c r="M3664" i="10"/>
  <c r="K3664" i="10"/>
  <c r="J3664" i="10"/>
  <c r="I3664" i="10"/>
  <c r="H3664" i="10"/>
  <c r="G3664" i="10"/>
  <c r="F3664" i="10"/>
  <c r="E3664" i="10"/>
  <c r="D3664" i="10"/>
  <c r="C3664" i="10"/>
  <c r="B3664" i="10"/>
  <c r="M3663" i="10"/>
  <c r="K3663" i="10"/>
  <c r="J3663" i="10"/>
  <c r="I3663" i="10"/>
  <c r="H3663" i="10"/>
  <c r="G3663" i="10"/>
  <c r="F3663" i="10"/>
  <c r="E3663" i="10"/>
  <c r="D3663" i="10"/>
  <c r="C3663" i="10"/>
  <c r="B3663" i="10"/>
  <c r="M3662" i="10"/>
  <c r="K3662" i="10"/>
  <c r="J3662" i="10"/>
  <c r="I3662" i="10"/>
  <c r="H3662" i="10"/>
  <c r="G3662" i="10"/>
  <c r="F3662" i="10"/>
  <c r="E3662" i="10"/>
  <c r="D3662" i="10"/>
  <c r="C3662" i="10"/>
  <c r="B3662" i="10"/>
  <c r="M3661" i="10"/>
  <c r="K3661" i="10"/>
  <c r="J3661" i="10"/>
  <c r="I3661" i="10"/>
  <c r="H3661" i="10"/>
  <c r="G3661" i="10"/>
  <c r="F3661" i="10"/>
  <c r="E3661" i="10"/>
  <c r="D3661" i="10"/>
  <c r="C3661" i="10"/>
  <c r="B3661" i="10"/>
  <c r="M3660" i="10"/>
  <c r="K3660" i="10"/>
  <c r="J3660" i="10"/>
  <c r="I3660" i="10"/>
  <c r="H3660" i="10"/>
  <c r="G3660" i="10"/>
  <c r="F3660" i="10"/>
  <c r="E3660" i="10"/>
  <c r="D3660" i="10"/>
  <c r="C3660" i="10"/>
  <c r="B3660" i="10"/>
  <c r="M3659" i="10"/>
  <c r="K3659" i="10"/>
  <c r="J3659" i="10"/>
  <c r="I3659" i="10"/>
  <c r="H3659" i="10"/>
  <c r="G3659" i="10"/>
  <c r="F3659" i="10"/>
  <c r="E3659" i="10"/>
  <c r="D3659" i="10"/>
  <c r="C3659" i="10"/>
  <c r="B3659" i="10"/>
  <c r="M3658" i="10"/>
  <c r="K3658" i="10"/>
  <c r="J3658" i="10"/>
  <c r="I3658" i="10"/>
  <c r="H3658" i="10"/>
  <c r="G3658" i="10"/>
  <c r="F3658" i="10"/>
  <c r="E3658" i="10"/>
  <c r="D3658" i="10"/>
  <c r="C3658" i="10"/>
  <c r="B3658" i="10"/>
  <c r="M3657" i="10"/>
  <c r="K3657" i="10"/>
  <c r="J3657" i="10"/>
  <c r="I3657" i="10"/>
  <c r="H3657" i="10"/>
  <c r="G3657" i="10"/>
  <c r="F3657" i="10"/>
  <c r="E3657" i="10"/>
  <c r="D3657" i="10"/>
  <c r="C3657" i="10"/>
  <c r="B3657" i="10"/>
  <c r="M3656" i="10"/>
  <c r="K3656" i="10"/>
  <c r="J3656" i="10"/>
  <c r="I3656" i="10"/>
  <c r="H3656" i="10"/>
  <c r="G3656" i="10"/>
  <c r="F3656" i="10"/>
  <c r="E3656" i="10"/>
  <c r="D3656" i="10"/>
  <c r="C3656" i="10"/>
  <c r="B3656" i="10"/>
  <c r="M3655" i="10"/>
  <c r="K3655" i="10"/>
  <c r="J3655" i="10"/>
  <c r="I3655" i="10"/>
  <c r="H3655" i="10"/>
  <c r="G3655" i="10"/>
  <c r="F3655" i="10"/>
  <c r="E3655" i="10"/>
  <c r="D3655" i="10"/>
  <c r="C3655" i="10"/>
  <c r="B3655" i="10"/>
  <c r="M3654" i="10"/>
  <c r="K3654" i="10"/>
  <c r="J3654" i="10"/>
  <c r="I3654" i="10"/>
  <c r="H3654" i="10"/>
  <c r="G3654" i="10"/>
  <c r="F3654" i="10"/>
  <c r="E3654" i="10"/>
  <c r="D3654" i="10"/>
  <c r="C3654" i="10"/>
  <c r="B3654" i="10"/>
  <c r="M3653" i="10"/>
  <c r="K3653" i="10"/>
  <c r="J3653" i="10"/>
  <c r="I3653" i="10"/>
  <c r="H3653" i="10"/>
  <c r="G3653" i="10"/>
  <c r="F3653" i="10"/>
  <c r="E3653" i="10"/>
  <c r="D3653" i="10"/>
  <c r="C3653" i="10"/>
  <c r="B3653" i="10"/>
  <c r="M3652" i="10"/>
  <c r="K3652" i="10"/>
  <c r="J3652" i="10"/>
  <c r="I3652" i="10"/>
  <c r="H3652" i="10"/>
  <c r="G3652" i="10"/>
  <c r="F3652" i="10"/>
  <c r="E3652" i="10"/>
  <c r="D3652" i="10"/>
  <c r="C3652" i="10"/>
  <c r="B3652" i="10"/>
  <c r="M3651" i="10"/>
  <c r="K3651" i="10"/>
  <c r="J3651" i="10"/>
  <c r="I3651" i="10"/>
  <c r="H3651" i="10"/>
  <c r="G3651" i="10"/>
  <c r="F3651" i="10"/>
  <c r="E3651" i="10"/>
  <c r="D3651" i="10"/>
  <c r="C3651" i="10"/>
  <c r="B3651" i="10"/>
  <c r="M3650" i="10"/>
  <c r="K3650" i="10"/>
  <c r="J3650" i="10"/>
  <c r="I3650" i="10"/>
  <c r="H3650" i="10"/>
  <c r="G3650" i="10"/>
  <c r="F3650" i="10"/>
  <c r="E3650" i="10"/>
  <c r="D3650" i="10"/>
  <c r="C3650" i="10"/>
  <c r="B3650" i="10"/>
  <c r="M3649" i="10"/>
  <c r="K3649" i="10"/>
  <c r="J3649" i="10"/>
  <c r="I3649" i="10"/>
  <c r="H3649" i="10"/>
  <c r="G3649" i="10"/>
  <c r="F3649" i="10"/>
  <c r="E3649" i="10"/>
  <c r="D3649" i="10"/>
  <c r="C3649" i="10"/>
  <c r="B3649" i="10"/>
  <c r="M3648" i="10"/>
  <c r="K3648" i="10"/>
  <c r="J3648" i="10"/>
  <c r="I3648" i="10"/>
  <c r="H3648" i="10"/>
  <c r="G3648" i="10"/>
  <c r="F3648" i="10"/>
  <c r="E3648" i="10"/>
  <c r="D3648" i="10"/>
  <c r="C3648" i="10"/>
  <c r="B3648" i="10"/>
  <c r="M3647" i="10"/>
  <c r="K3647" i="10"/>
  <c r="J3647" i="10"/>
  <c r="I3647" i="10"/>
  <c r="H3647" i="10"/>
  <c r="G3647" i="10"/>
  <c r="F3647" i="10"/>
  <c r="E3647" i="10"/>
  <c r="D3647" i="10"/>
  <c r="C3647" i="10"/>
  <c r="B3647" i="10"/>
  <c r="M3646" i="10"/>
  <c r="K3646" i="10"/>
  <c r="J3646" i="10"/>
  <c r="I3646" i="10"/>
  <c r="H3646" i="10"/>
  <c r="G3646" i="10"/>
  <c r="F3646" i="10"/>
  <c r="E3646" i="10"/>
  <c r="D3646" i="10"/>
  <c r="C3646" i="10"/>
  <c r="B3646" i="10"/>
  <c r="M3645" i="10"/>
  <c r="K3645" i="10"/>
  <c r="J3645" i="10"/>
  <c r="I3645" i="10"/>
  <c r="H3645" i="10"/>
  <c r="G3645" i="10"/>
  <c r="F3645" i="10"/>
  <c r="E3645" i="10"/>
  <c r="D3645" i="10"/>
  <c r="C3645" i="10"/>
  <c r="B3645" i="10"/>
  <c r="M3644" i="10"/>
  <c r="K3644" i="10"/>
  <c r="J3644" i="10"/>
  <c r="I3644" i="10"/>
  <c r="H3644" i="10"/>
  <c r="G3644" i="10"/>
  <c r="F3644" i="10"/>
  <c r="E3644" i="10"/>
  <c r="D3644" i="10"/>
  <c r="C3644" i="10"/>
  <c r="B3644" i="10"/>
  <c r="M3643" i="10"/>
  <c r="K3643" i="10"/>
  <c r="J3643" i="10"/>
  <c r="I3643" i="10"/>
  <c r="H3643" i="10"/>
  <c r="G3643" i="10"/>
  <c r="F3643" i="10"/>
  <c r="E3643" i="10"/>
  <c r="D3643" i="10"/>
  <c r="C3643" i="10"/>
  <c r="B3643" i="10"/>
  <c r="M3642" i="10"/>
  <c r="K3642" i="10"/>
  <c r="J3642" i="10"/>
  <c r="I3642" i="10"/>
  <c r="H3642" i="10"/>
  <c r="G3642" i="10"/>
  <c r="F3642" i="10"/>
  <c r="E3642" i="10"/>
  <c r="D3642" i="10"/>
  <c r="C3642" i="10"/>
  <c r="B3642" i="10"/>
  <c r="M3641" i="10"/>
  <c r="K3641" i="10"/>
  <c r="J3641" i="10"/>
  <c r="I3641" i="10"/>
  <c r="H3641" i="10"/>
  <c r="G3641" i="10"/>
  <c r="F3641" i="10"/>
  <c r="E3641" i="10"/>
  <c r="D3641" i="10"/>
  <c r="C3641" i="10"/>
  <c r="B3641" i="10"/>
  <c r="M3640" i="10"/>
  <c r="K3640" i="10"/>
  <c r="J3640" i="10"/>
  <c r="I3640" i="10"/>
  <c r="H3640" i="10"/>
  <c r="G3640" i="10"/>
  <c r="F3640" i="10"/>
  <c r="E3640" i="10"/>
  <c r="D3640" i="10"/>
  <c r="C3640" i="10"/>
  <c r="B3640" i="10"/>
  <c r="M3639" i="10"/>
  <c r="K3639" i="10"/>
  <c r="J3639" i="10"/>
  <c r="I3639" i="10"/>
  <c r="H3639" i="10"/>
  <c r="G3639" i="10"/>
  <c r="F3639" i="10"/>
  <c r="E3639" i="10"/>
  <c r="D3639" i="10"/>
  <c r="C3639" i="10"/>
  <c r="B3639" i="10"/>
  <c r="M3638" i="10"/>
  <c r="K3638" i="10"/>
  <c r="J3638" i="10"/>
  <c r="I3638" i="10"/>
  <c r="H3638" i="10"/>
  <c r="G3638" i="10"/>
  <c r="F3638" i="10"/>
  <c r="E3638" i="10"/>
  <c r="D3638" i="10"/>
  <c r="C3638" i="10"/>
  <c r="B3638" i="10"/>
  <c r="M3637" i="10"/>
  <c r="K3637" i="10"/>
  <c r="J3637" i="10"/>
  <c r="I3637" i="10"/>
  <c r="H3637" i="10"/>
  <c r="G3637" i="10"/>
  <c r="F3637" i="10"/>
  <c r="E3637" i="10"/>
  <c r="D3637" i="10"/>
  <c r="C3637" i="10"/>
  <c r="B3637" i="10"/>
  <c r="M3636" i="10"/>
  <c r="K3636" i="10"/>
  <c r="J3636" i="10"/>
  <c r="I3636" i="10"/>
  <c r="H3636" i="10"/>
  <c r="G3636" i="10"/>
  <c r="F3636" i="10"/>
  <c r="E3636" i="10"/>
  <c r="D3636" i="10"/>
  <c r="C3636" i="10"/>
  <c r="B3636" i="10"/>
  <c r="M3635" i="10"/>
  <c r="K3635" i="10"/>
  <c r="J3635" i="10"/>
  <c r="I3635" i="10"/>
  <c r="H3635" i="10"/>
  <c r="G3635" i="10"/>
  <c r="F3635" i="10"/>
  <c r="E3635" i="10"/>
  <c r="D3635" i="10"/>
  <c r="C3635" i="10"/>
  <c r="B3635" i="10"/>
  <c r="M3634" i="10"/>
  <c r="K3634" i="10"/>
  <c r="J3634" i="10"/>
  <c r="I3634" i="10"/>
  <c r="H3634" i="10"/>
  <c r="G3634" i="10"/>
  <c r="F3634" i="10"/>
  <c r="E3634" i="10"/>
  <c r="D3634" i="10"/>
  <c r="C3634" i="10"/>
  <c r="B3634" i="10"/>
  <c r="M3633" i="10"/>
  <c r="K3633" i="10"/>
  <c r="J3633" i="10"/>
  <c r="I3633" i="10"/>
  <c r="H3633" i="10"/>
  <c r="G3633" i="10"/>
  <c r="F3633" i="10"/>
  <c r="E3633" i="10"/>
  <c r="D3633" i="10"/>
  <c r="C3633" i="10"/>
  <c r="B3633" i="10"/>
  <c r="M3632" i="10"/>
  <c r="K3632" i="10"/>
  <c r="J3632" i="10"/>
  <c r="I3632" i="10"/>
  <c r="H3632" i="10"/>
  <c r="G3632" i="10"/>
  <c r="F3632" i="10"/>
  <c r="E3632" i="10"/>
  <c r="D3632" i="10"/>
  <c r="C3632" i="10"/>
  <c r="B3632" i="10"/>
  <c r="M3631" i="10"/>
  <c r="K3631" i="10"/>
  <c r="J3631" i="10"/>
  <c r="I3631" i="10"/>
  <c r="H3631" i="10"/>
  <c r="G3631" i="10"/>
  <c r="F3631" i="10"/>
  <c r="E3631" i="10"/>
  <c r="D3631" i="10"/>
  <c r="C3631" i="10"/>
  <c r="B3631" i="10"/>
  <c r="M3630" i="10"/>
  <c r="K3630" i="10"/>
  <c r="J3630" i="10"/>
  <c r="I3630" i="10"/>
  <c r="H3630" i="10"/>
  <c r="G3630" i="10"/>
  <c r="F3630" i="10"/>
  <c r="E3630" i="10"/>
  <c r="D3630" i="10"/>
  <c r="C3630" i="10"/>
  <c r="B3630" i="10"/>
  <c r="M3629" i="10"/>
  <c r="K3629" i="10"/>
  <c r="J3629" i="10"/>
  <c r="I3629" i="10"/>
  <c r="H3629" i="10"/>
  <c r="G3629" i="10"/>
  <c r="F3629" i="10"/>
  <c r="E3629" i="10"/>
  <c r="D3629" i="10"/>
  <c r="C3629" i="10"/>
  <c r="B3629" i="10"/>
  <c r="M3628" i="10"/>
  <c r="K3628" i="10"/>
  <c r="J3628" i="10"/>
  <c r="I3628" i="10"/>
  <c r="H3628" i="10"/>
  <c r="G3628" i="10"/>
  <c r="F3628" i="10"/>
  <c r="E3628" i="10"/>
  <c r="D3628" i="10"/>
  <c r="C3628" i="10"/>
  <c r="B3628" i="10"/>
  <c r="M3627" i="10"/>
  <c r="K3627" i="10"/>
  <c r="J3627" i="10"/>
  <c r="I3627" i="10"/>
  <c r="H3627" i="10"/>
  <c r="G3627" i="10"/>
  <c r="F3627" i="10"/>
  <c r="E3627" i="10"/>
  <c r="D3627" i="10"/>
  <c r="C3627" i="10"/>
  <c r="B3627" i="10"/>
  <c r="M3626" i="10"/>
  <c r="K3626" i="10"/>
  <c r="J3626" i="10"/>
  <c r="I3626" i="10"/>
  <c r="H3626" i="10"/>
  <c r="G3626" i="10"/>
  <c r="F3626" i="10"/>
  <c r="E3626" i="10"/>
  <c r="D3626" i="10"/>
  <c r="C3626" i="10"/>
  <c r="B3626" i="10"/>
  <c r="M3625" i="10"/>
  <c r="K3625" i="10"/>
  <c r="J3625" i="10"/>
  <c r="I3625" i="10"/>
  <c r="H3625" i="10"/>
  <c r="G3625" i="10"/>
  <c r="F3625" i="10"/>
  <c r="E3625" i="10"/>
  <c r="D3625" i="10"/>
  <c r="C3625" i="10"/>
  <c r="B3625" i="10"/>
  <c r="M3624" i="10"/>
  <c r="K3624" i="10"/>
  <c r="J3624" i="10"/>
  <c r="I3624" i="10"/>
  <c r="H3624" i="10"/>
  <c r="G3624" i="10"/>
  <c r="F3624" i="10"/>
  <c r="E3624" i="10"/>
  <c r="D3624" i="10"/>
  <c r="C3624" i="10"/>
  <c r="B3624" i="10"/>
  <c r="M3623" i="10"/>
  <c r="K3623" i="10"/>
  <c r="J3623" i="10"/>
  <c r="I3623" i="10"/>
  <c r="H3623" i="10"/>
  <c r="G3623" i="10"/>
  <c r="F3623" i="10"/>
  <c r="E3623" i="10"/>
  <c r="D3623" i="10"/>
  <c r="C3623" i="10"/>
  <c r="B3623" i="10"/>
  <c r="M3622" i="10"/>
  <c r="K3622" i="10"/>
  <c r="J3622" i="10"/>
  <c r="I3622" i="10"/>
  <c r="H3622" i="10"/>
  <c r="G3622" i="10"/>
  <c r="F3622" i="10"/>
  <c r="E3622" i="10"/>
  <c r="D3622" i="10"/>
  <c r="C3622" i="10"/>
  <c r="B3622" i="10"/>
  <c r="M3621" i="10"/>
  <c r="K3621" i="10"/>
  <c r="J3621" i="10"/>
  <c r="I3621" i="10"/>
  <c r="H3621" i="10"/>
  <c r="G3621" i="10"/>
  <c r="F3621" i="10"/>
  <c r="E3621" i="10"/>
  <c r="D3621" i="10"/>
  <c r="C3621" i="10"/>
  <c r="B3621" i="10"/>
  <c r="M3620" i="10"/>
  <c r="K3620" i="10"/>
  <c r="J3620" i="10"/>
  <c r="I3620" i="10"/>
  <c r="H3620" i="10"/>
  <c r="G3620" i="10"/>
  <c r="F3620" i="10"/>
  <c r="E3620" i="10"/>
  <c r="D3620" i="10"/>
  <c r="C3620" i="10"/>
  <c r="B3620" i="10"/>
  <c r="M3619" i="10"/>
  <c r="K3619" i="10"/>
  <c r="J3619" i="10"/>
  <c r="I3619" i="10"/>
  <c r="H3619" i="10"/>
  <c r="G3619" i="10"/>
  <c r="F3619" i="10"/>
  <c r="E3619" i="10"/>
  <c r="D3619" i="10"/>
  <c r="C3619" i="10"/>
  <c r="B3619" i="10"/>
  <c r="M3618" i="10"/>
  <c r="K3618" i="10"/>
  <c r="J3618" i="10"/>
  <c r="I3618" i="10"/>
  <c r="H3618" i="10"/>
  <c r="G3618" i="10"/>
  <c r="F3618" i="10"/>
  <c r="E3618" i="10"/>
  <c r="D3618" i="10"/>
  <c r="C3618" i="10"/>
  <c r="B3618" i="10"/>
  <c r="M3617" i="10"/>
  <c r="K3617" i="10"/>
  <c r="J3617" i="10"/>
  <c r="I3617" i="10"/>
  <c r="H3617" i="10"/>
  <c r="G3617" i="10"/>
  <c r="F3617" i="10"/>
  <c r="E3617" i="10"/>
  <c r="D3617" i="10"/>
  <c r="C3617" i="10"/>
  <c r="B3617" i="10"/>
  <c r="M3616" i="10"/>
  <c r="K3616" i="10"/>
  <c r="J3616" i="10"/>
  <c r="I3616" i="10"/>
  <c r="H3616" i="10"/>
  <c r="G3616" i="10"/>
  <c r="F3616" i="10"/>
  <c r="E3616" i="10"/>
  <c r="D3616" i="10"/>
  <c r="C3616" i="10"/>
  <c r="B3616" i="10"/>
  <c r="M3615" i="10"/>
  <c r="K3615" i="10"/>
  <c r="J3615" i="10"/>
  <c r="I3615" i="10"/>
  <c r="H3615" i="10"/>
  <c r="G3615" i="10"/>
  <c r="F3615" i="10"/>
  <c r="E3615" i="10"/>
  <c r="D3615" i="10"/>
  <c r="C3615" i="10"/>
  <c r="B3615" i="10"/>
  <c r="M3614" i="10"/>
  <c r="K3614" i="10"/>
  <c r="J3614" i="10"/>
  <c r="I3614" i="10"/>
  <c r="H3614" i="10"/>
  <c r="G3614" i="10"/>
  <c r="F3614" i="10"/>
  <c r="E3614" i="10"/>
  <c r="D3614" i="10"/>
  <c r="C3614" i="10"/>
  <c r="B3614" i="10"/>
  <c r="M3613" i="10"/>
  <c r="K3613" i="10"/>
  <c r="J3613" i="10"/>
  <c r="I3613" i="10"/>
  <c r="H3613" i="10"/>
  <c r="G3613" i="10"/>
  <c r="F3613" i="10"/>
  <c r="E3613" i="10"/>
  <c r="D3613" i="10"/>
  <c r="C3613" i="10"/>
  <c r="B3613" i="10"/>
  <c r="M3612" i="10"/>
  <c r="K3612" i="10"/>
  <c r="J3612" i="10"/>
  <c r="I3612" i="10"/>
  <c r="H3612" i="10"/>
  <c r="G3612" i="10"/>
  <c r="F3612" i="10"/>
  <c r="E3612" i="10"/>
  <c r="D3612" i="10"/>
  <c r="C3612" i="10"/>
  <c r="B3612" i="10"/>
  <c r="M3611" i="10"/>
  <c r="K3611" i="10"/>
  <c r="J3611" i="10"/>
  <c r="I3611" i="10"/>
  <c r="H3611" i="10"/>
  <c r="G3611" i="10"/>
  <c r="F3611" i="10"/>
  <c r="E3611" i="10"/>
  <c r="D3611" i="10"/>
  <c r="C3611" i="10"/>
  <c r="B3611" i="10"/>
  <c r="M3610" i="10"/>
  <c r="K3610" i="10"/>
  <c r="J3610" i="10"/>
  <c r="I3610" i="10"/>
  <c r="H3610" i="10"/>
  <c r="G3610" i="10"/>
  <c r="F3610" i="10"/>
  <c r="E3610" i="10"/>
  <c r="D3610" i="10"/>
  <c r="C3610" i="10"/>
  <c r="B3610" i="10"/>
  <c r="M3609" i="10"/>
  <c r="K3609" i="10"/>
  <c r="J3609" i="10"/>
  <c r="I3609" i="10"/>
  <c r="H3609" i="10"/>
  <c r="G3609" i="10"/>
  <c r="F3609" i="10"/>
  <c r="E3609" i="10"/>
  <c r="D3609" i="10"/>
  <c r="C3609" i="10"/>
  <c r="B3609" i="10"/>
  <c r="M3608" i="10"/>
  <c r="K3608" i="10"/>
  <c r="J3608" i="10"/>
  <c r="I3608" i="10"/>
  <c r="H3608" i="10"/>
  <c r="G3608" i="10"/>
  <c r="F3608" i="10"/>
  <c r="E3608" i="10"/>
  <c r="D3608" i="10"/>
  <c r="C3608" i="10"/>
  <c r="B3608" i="10"/>
  <c r="M3607" i="10"/>
  <c r="K3607" i="10"/>
  <c r="J3607" i="10"/>
  <c r="I3607" i="10"/>
  <c r="H3607" i="10"/>
  <c r="G3607" i="10"/>
  <c r="F3607" i="10"/>
  <c r="E3607" i="10"/>
  <c r="D3607" i="10"/>
  <c r="C3607" i="10"/>
  <c r="B3607" i="10"/>
  <c r="M3606" i="10"/>
  <c r="K3606" i="10"/>
  <c r="J3606" i="10"/>
  <c r="I3606" i="10"/>
  <c r="H3606" i="10"/>
  <c r="G3606" i="10"/>
  <c r="F3606" i="10"/>
  <c r="E3606" i="10"/>
  <c r="D3606" i="10"/>
  <c r="C3606" i="10"/>
  <c r="B3606" i="10"/>
  <c r="M3605" i="10"/>
  <c r="K3605" i="10"/>
  <c r="J3605" i="10"/>
  <c r="I3605" i="10"/>
  <c r="H3605" i="10"/>
  <c r="G3605" i="10"/>
  <c r="F3605" i="10"/>
  <c r="E3605" i="10"/>
  <c r="D3605" i="10"/>
  <c r="C3605" i="10"/>
  <c r="B3605" i="10"/>
  <c r="M3604" i="10"/>
  <c r="K3604" i="10"/>
  <c r="J3604" i="10"/>
  <c r="I3604" i="10"/>
  <c r="H3604" i="10"/>
  <c r="G3604" i="10"/>
  <c r="F3604" i="10"/>
  <c r="E3604" i="10"/>
  <c r="D3604" i="10"/>
  <c r="C3604" i="10"/>
  <c r="B3604" i="10"/>
  <c r="M3603" i="10"/>
  <c r="K3603" i="10"/>
  <c r="J3603" i="10"/>
  <c r="I3603" i="10"/>
  <c r="H3603" i="10"/>
  <c r="G3603" i="10"/>
  <c r="F3603" i="10"/>
  <c r="E3603" i="10"/>
  <c r="D3603" i="10"/>
  <c r="C3603" i="10"/>
  <c r="B3603" i="10"/>
  <c r="M3602" i="10"/>
  <c r="K3602" i="10"/>
  <c r="J3602" i="10"/>
  <c r="I3602" i="10"/>
  <c r="H3602" i="10"/>
  <c r="G3602" i="10"/>
  <c r="F3602" i="10"/>
  <c r="E3602" i="10"/>
  <c r="D3602" i="10"/>
  <c r="C3602" i="10"/>
  <c r="B3602" i="10"/>
  <c r="M3601" i="10"/>
  <c r="K3601" i="10"/>
  <c r="J3601" i="10"/>
  <c r="I3601" i="10"/>
  <c r="H3601" i="10"/>
  <c r="G3601" i="10"/>
  <c r="F3601" i="10"/>
  <c r="E3601" i="10"/>
  <c r="D3601" i="10"/>
  <c r="C3601" i="10"/>
  <c r="B3601" i="10"/>
  <c r="M3600" i="10"/>
  <c r="K3600" i="10"/>
  <c r="J3600" i="10"/>
  <c r="I3600" i="10"/>
  <c r="H3600" i="10"/>
  <c r="G3600" i="10"/>
  <c r="F3600" i="10"/>
  <c r="E3600" i="10"/>
  <c r="D3600" i="10"/>
  <c r="C3600" i="10"/>
  <c r="B3600" i="10"/>
  <c r="M3599" i="10"/>
  <c r="K3599" i="10"/>
  <c r="J3599" i="10"/>
  <c r="I3599" i="10"/>
  <c r="H3599" i="10"/>
  <c r="G3599" i="10"/>
  <c r="F3599" i="10"/>
  <c r="E3599" i="10"/>
  <c r="D3599" i="10"/>
  <c r="C3599" i="10"/>
  <c r="B3599" i="10"/>
  <c r="M3598" i="10"/>
  <c r="K3598" i="10"/>
  <c r="J3598" i="10"/>
  <c r="I3598" i="10"/>
  <c r="H3598" i="10"/>
  <c r="G3598" i="10"/>
  <c r="F3598" i="10"/>
  <c r="E3598" i="10"/>
  <c r="D3598" i="10"/>
  <c r="C3598" i="10"/>
  <c r="B3598" i="10"/>
  <c r="M3597" i="10"/>
  <c r="K3597" i="10"/>
  <c r="J3597" i="10"/>
  <c r="I3597" i="10"/>
  <c r="H3597" i="10"/>
  <c r="G3597" i="10"/>
  <c r="F3597" i="10"/>
  <c r="E3597" i="10"/>
  <c r="D3597" i="10"/>
  <c r="C3597" i="10"/>
  <c r="B3597" i="10"/>
  <c r="M3596" i="10"/>
  <c r="K3596" i="10"/>
  <c r="J3596" i="10"/>
  <c r="I3596" i="10"/>
  <c r="H3596" i="10"/>
  <c r="G3596" i="10"/>
  <c r="F3596" i="10"/>
  <c r="E3596" i="10"/>
  <c r="D3596" i="10"/>
  <c r="C3596" i="10"/>
  <c r="B3596" i="10"/>
  <c r="M3595" i="10"/>
  <c r="K3595" i="10"/>
  <c r="J3595" i="10"/>
  <c r="I3595" i="10"/>
  <c r="H3595" i="10"/>
  <c r="G3595" i="10"/>
  <c r="F3595" i="10"/>
  <c r="E3595" i="10"/>
  <c r="D3595" i="10"/>
  <c r="C3595" i="10"/>
  <c r="B3595" i="10"/>
  <c r="M3594" i="10"/>
  <c r="K3594" i="10"/>
  <c r="J3594" i="10"/>
  <c r="I3594" i="10"/>
  <c r="H3594" i="10"/>
  <c r="G3594" i="10"/>
  <c r="F3594" i="10"/>
  <c r="E3594" i="10"/>
  <c r="D3594" i="10"/>
  <c r="C3594" i="10"/>
  <c r="B3594" i="10"/>
  <c r="M3593" i="10"/>
  <c r="K3593" i="10"/>
  <c r="J3593" i="10"/>
  <c r="I3593" i="10"/>
  <c r="H3593" i="10"/>
  <c r="G3593" i="10"/>
  <c r="F3593" i="10"/>
  <c r="E3593" i="10"/>
  <c r="D3593" i="10"/>
  <c r="C3593" i="10"/>
  <c r="B3593" i="10"/>
  <c r="M3592" i="10"/>
  <c r="K3592" i="10"/>
  <c r="J3592" i="10"/>
  <c r="I3592" i="10"/>
  <c r="H3592" i="10"/>
  <c r="G3592" i="10"/>
  <c r="F3592" i="10"/>
  <c r="E3592" i="10"/>
  <c r="D3592" i="10"/>
  <c r="C3592" i="10"/>
  <c r="B3592" i="10"/>
  <c r="M3591" i="10"/>
  <c r="K3591" i="10"/>
  <c r="J3591" i="10"/>
  <c r="I3591" i="10"/>
  <c r="H3591" i="10"/>
  <c r="G3591" i="10"/>
  <c r="F3591" i="10"/>
  <c r="E3591" i="10"/>
  <c r="D3591" i="10"/>
  <c r="C3591" i="10"/>
  <c r="B3591" i="10"/>
  <c r="M3590" i="10"/>
  <c r="K3590" i="10"/>
  <c r="J3590" i="10"/>
  <c r="I3590" i="10"/>
  <c r="H3590" i="10"/>
  <c r="G3590" i="10"/>
  <c r="F3590" i="10"/>
  <c r="E3590" i="10"/>
  <c r="D3590" i="10"/>
  <c r="C3590" i="10"/>
  <c r="B3590" i="10"/>
  <c r="M3589" i="10"/>
  <c r="K3589" i="10"/>
  <c r="J3589" i="10"/>
  <c r="I3589" i="10"/>
  <c r="H3589" i="10"/>
  <c r="G3589" i="10"/>
  <c r="F3589" i="10"/>
  <c r="E3589" i="10"/>
  <c r="D3589" i="10"/>
  <c r="C3589" i="10"/>
  <c r="B3589" i="10"/>
  <c r="M3588" i="10"/>
  <c r="K3588" i="10"/>
  <c r="J3588" i="10"/>
  <c r="I3588" i="10"/>
  <c r="H3588" i="10"/>
  <c r="G3588" i="10"/>
  <c r="F3588" i="10"/>
  <c r="E3588" i="10"/>
  <c r="D3588" i="10"/>
  <c r="C3588" i="10"/>
  <c r="B3588" i="10"/>
  <c r="M3587" i="10"/>
  <c r="K3587" i="10"/>
  <c r="J3587" i="10"/>
  <c r="I3587" i="10"/>
  <c r="H3587" i="10"/>
  <c r="G3587" i="10"/>
  <c r="F3587" i="10"/>
  <c r="E3587" i="10"/>
  <c r="D3587" i="10"/>
  <c r="C3587" i="10"/>
  <c r="B3587" i="10"/>
  <c r="M3586" i="10"/>
  <c r="K3586" i="10"/>
  <c r="J3586" i="10"/>
  <c r="I3586" i="10"/>
  <c r="H3586" i="10"/>
  <c r="G3586" i="10"/>
  <c r="F3586" i="10"/>
  <c r="E3586" i="10"/>
  <c r="D3586" i="10"/>
  <c r="C3586" i="10"/>
  <c r="B3586" i="10"/>
  <c r="M3585" i="10"/>
  <c r="K3585" i="10"/>
  <c r="J3585" i="10"/>
  <c r="I3585" i="10"/>
  <c r="H3585" i="10"/>
  <c r="G3585" i="10"/>
  <c r="F3585" i="10"/>
  <c r="E3585" i="10"/>
  <c r="D3585" i="10"/>
  <c r="C3585" i="10"/>
  <c r="B3585" i="10"/>
  <c r="M3584" i="10"/>
  <c r="K3584" i="10"/>
  <c r="J3584" i="10"/>
  <c r="I3584" i="10"/>
  <c r="H3584" i="10"/>
  <c r="G3584" i="10"/>
  <c r="F3584" i="10"/>
  <c r="E3584" i="10"/>
  <c r="D3584" i="10"/>
  <c r="C3584" i="10"/>
  <c r="B3584" i="10"/>
  <c r="M3583" i="10"/>
  <c r="K3583" i="10"/>
  <c r="J3583" i="10"/>
  <c r="I3583" i="10"/>
  <c r="H3583" i="10"/>
  <c r="G3583" i="10"/>
  <c r="F3583" i="10"/>
  <c r="E3583" i="10"/>
  <c r="D3583" i="10"/>
  <c r="C3583" i="10"/>
  <c r="B3583" i="10"/>
  <c r="M3582" i="10"/>
  <c r="K3582" i="10"/>
  <c r="J3582" i="10"/>
  <c r="I3582" i="10"/>
  <c r="H3582" i="10"/>
  <c r="G3582" i="10"/>
  <c r="F3582" i="10"/>
  <c r="E3582" i="10"/>
  <c r="D3582" i="10"/>
  <c r="C3582" i="10"/>
  <c r="B3582" i="10"/>
  <c r="M3581" i="10"/>
  <c r="K3581" i="10"/>
  <c r="J3581" i="10"/>
  <c r="I3581" i="10"/>
  <c r="H3581" i="10"/>
  <c r="G3581" i="10"/>
  <c r="F3581" i="10"/>
  <c r="E3581" i="10"/>
  <c r="D3581" i="10"/>
  <c r="C3581" i="10"/>
  <c r="B3581" i="10"/>
  <c r="M3580" i="10"/>
  <c r="K3580" i="10"/>
  <c r="J3580" i="10"/>
  <c r="I3580" i="10"/>
  <c r="H3580" i="10"/>
  <c r="G3580" i="10"/>
  <c r="F3580" i="10"/>
  <c r="E3580" i="10"/>
  <c r="D3580" i="10"/>
  <c r="C3580" i="10"/>
  <c r="B3580" i="10"/>
  <c r="M3579" i="10"/>
  <c r="K3579" i="10"/>
  <c r="J3579" i="10"/>
  <c r="I3579" i="10"/>
  <c r="H3579" i="10"/>
  <c r="G3579" i="10"/>
  <c r="F3579" i="10"/>
  <c r="E3579" i="10"/>
  <c r="D3579" i="10"/>
  <c r="C3579" i="10"/>
  <c r="B3579" i="10"/>
  <c r="M3578" i="10"/>
  <c r="K3578" i="10"/>
  <c r="J3578" i="10"/>
  <c r="I3578" i="10"/>
  <c r="H3578" i="10"/>
  <c r="G3578" i="10"/>
  <c r="F3578" i="10"/>
  <c r="E3578" i="10"/>
  <c r="D3578" i="10"/>
  <c r="C3578" i="10"/>
  <c r="B3578" i="10"/>
  <c r="M3577" i="10"/>
  <c r="K3577" i="10"/>
  <c r="J3577" i="10"/>
  <c r="I3577" i="10"/>
  <c r="H3577" i="10"/>
  <c r="G3577" i="10"/>
  <c r="F3577" i="10"/>
  <c r="E3577" i="10"/>
  <c r="D3577" i="10"/>
  <c r="C3577" i="10"/>
  <c r="B3577" i="10"/>
  <c r="M3576" i="10"/>
  <c r="K3576" i="10"/>
  <c r="J3576" i="10"/>
  <c r="I3576" i="10"/>
  <c r="H3576" i="10"/>
  <c r="G3576" i="10"/>
  <c r="F3576" i="10"/>
  <c r="E3576" i="10"/>
  <c r="D3576" i="10"/>
  <c r="C3576" i="10"/>
  <c r="B3576" i="10"/>
  <c r="M3575" i="10"/>
  <c r="K3575" i="10"/>
  <c r="J3575" i="10"/>
  <c r="I3575" i="10"/>
  <c r="H3575" i="10"/>
  <c r="G3575" i="10"/>
  <c r="F3575" i="10"/>
  <c r="E3575" i="10"/>
  <c r="D3575" i="10"/>
  <c r="C3575" i="10"/>
  <c r="B3575" i="10"/>
  <c r="M3574" i="10"/>
  <c r="K3574" i="10"/>
  <c r="J3574" i="10"/>
  <c r="I3574" i="10"/>
  <c r="H3574" i="10"/>
  <c r="G3574" i="10"/>
  <c r="F3574" i="10"/>
  <c r="E3574" i="10"/>
  <c r="D3574" i="10"/>
  <c r="C3574" i="10"/>
  <c r="B3574" i="10"/>
  <c r="M3573" i="10"/>
  <c r="K3573" i="10"/>
  <c r="J3573" i="10"/>
  <c r="I3573" i="10"/>
  <c r="H3573" i="10"/>
  <c r="G3573" i="10"/>
  <c r="F3573" i="10"/>
  <c r="E3573" i="10"/>
  <c r="D3573" i="10"/>
  <c r="C3573" i="10"/>
  <c r="B3573" i="10"/>
  <c r="M3572" i="10"/>
  <c r="K3572" i="10"/>
  <c r="J3572" i="10"/>
  <c r="I3572" i="10"/>
  <c r="H3572" i="10"/>
  <c r="G3572" i="10"/>
  <c r="F3572" i="10"/>
  <c r="E3572" i="10"/>
  <c r="D3572" i="10"/>
  <c r="C3572" i="10"/>
  <c r="B3572" i="10"/>
  <c r="M3571" i="10"/>
  <c r="K3571" i="10"/>
  <c r="J3571" i="10"/>
  <c r="I3571" i="10"/>
  <c r="H3571" i="10"/>
  <c r="G3571" i="10"/>
  <c r="F3571" i="10"/>
  <c r="E3571" i="10"/>
  <c r="D3571" i="10"/>
  <c r="C3571" i="10"/>
  <c r="B3571" i="10"/>
  <c r="M3570" i="10"/>
  <c r="K3570" i="10"/>
  <c r="J3570" i="10"/>
  <c r="I3570" i="10"/>
  <c r="H3570" i="10"/>
  <c r="G3570" i="10"/>
  <c r="F3570" i="10"/>
  <c r="E3570" i="10"/>
  <c r="D3570" i="10"/>
  <c r="C3570" i="10"/>
  <c r="B3570" i="10"/>
  <c r="M3569" i="10"/>
  <c r="K3569" i="10"/>
  <c r="J3569" i="10"/>
  <c r="I3569" i="10"/>
  <c r="H3569" i="10"/>
  <c r="G3569" i="10"/>
  <c r="F3569" i="10"/>
  <c r="E3569" i="10"/>
  <c r="D3569" i="10"/>
  <c r="C3569" i="10"/>
  <c r="B3569" i="10"/>
  <c r="M3568" i="10"/>
  <c r="K3568" i="10"/>
  <c r="J3568" i="10"/>
  <c r="I3568" i="10"/>
  <c r="H3568" i="10"/>
  <c r="G3568" i="10"/>
  <c r="F3568" i="10"/>
  <c r="E3568" i="10"/>
  <c r="D3568" i="10"/>
  <c r="C3568" i="10"/>
  <c r="B3568" i="10"/>
  <c r="M3567" i="10"/>
  <c r="K3567" i="10"/>
  <c r="J3567" i="10"/>
  <c r="I3567" i="10"/>
  <c r="H3567" i="10"/>
  <c r="G3567" i="10"/>
  <c r="F3567" i="10"/>
  <c r="E3567" i="10"/>
  <c r="D3567" i="10"/>
  <c r="C3567" i="10"/>
  <c r="B3567" i="10"/>
  <c r="M3566" i="10"/>
  <c r="K3566" i="10"/>
  <c r="J3566" i="10"/>
  <c r="I3566" i="10"/>
  <c r="H3566" i="10"/>
  <c r="G3566" i="10"/>
  <c r="F3566" i="10"/>
  <c r="E3566" i="10"/>
  <c r="D3566" i="10"/>
  <c r="C3566" i="10"/>
  <c r="B3566" i="10"/>
  <c r="M3565" i="10"/>
  <c r="K3565" i="10"/>
  <c r="J3565" i="10"/>
  <c r="I3565" i="10"/>
  <c r="H3565" i="10"/>
  <c r="G3565" i="10"/>
  <c r="F3565" i="10"/>
  <c r="E3565" i="10"/>
  <c r="D3565" i="10"/>
  <c r="C3565" i="10"/>
  <c r="B3565" i="10"/>
  <c r="M3564" i="10"/>
  <c r="K3564" i="10"/>
  <c r="J3564" i="10"/>
  <c r="I3564" i="10"/>
  <c r="H3564" i="10"/>
  <c r="G3564" i="10"/>
  <c r="F3564" i="10"/>
  <c r="E3564" i="10"/>
  <c r="D3564" i="10"/>
  <c r="C3564" i="10"/>
  <c r="B3564" i="10"/>
  <c r="M3563" i="10"/>
  <c r="K3563" i="10"/>
  <c r="J3563" i="10"/>
  <c r="I3563" i="10"/>
  <c r="H3563" i="10"/>
  <c r="G3563" i="10"/>
  <c r="F3563" i="10"/>
  <c r="E3563" i="10"/>
  <c r="D3563" i="10"/>
  <c r="C3563" i="10"/>
  <c r="B3563" i="10"/>
  <c r="M3562" i="10"/>
  <c r="K3562" i="10"/>
  <c r="J3562" i="10"/>
  <c r="I3562" i="10"/>
  <c r="H3562" i="10"/>
  <c r="G3562" i="10"/>
  <c r="F3562" i="10"/>
  <c r="E3562" i="10"/>
  <c r="D3562" i="10"/>
  <c r="C3562" i="10"/>
  <c r="B3562" i="10"/>
  <c r="M3561" i="10"/>
  <c r="K3561" i="10"/>
  <c r="J3561" i="10"/>
  <c r="I3561" i="10"/>
  <c r="H3561" i="10"/>
  <c r="G3561" i="10"/>
  <c r="F3561" i="10"/>
  <c r="E3561" i="10"/>
  <c r="D3561" i="10"/>
  <c r="C3561" i="10"/>
  <c r="B3561" i="10"/>
  <c r="M3560" i="10"/>
  <c r="K3560" i="10"/>
  <c r="J3560" i="10"/>
  <c r="I3560" i="10"/>
  <c r="H3560" i="10"/>
  <c r="G3560" i="10"/>
  <c r="F3560" i="10"/>
  <c r="E3560" i="10"/>
  <c r="D3560" i="10"/>
  <c r="C3560" i="10"/>
  <c r="B3560" i="10"/>
  <c r="M3559" i="10"/>
  <c r="K3559" i="10"/>
  <c r="J3559" i="10"/>
  <c r="I3559" i="10"/>
  <c r="H3559" i="10"/>
  <c r="G3559" i="10"/>
  <c r="F3559" i="10"/>
  <c r="E3559" i="10"/>
  <c r="D3559" i="10"/>
  <c r="C3559" i="10"/>
  <c r="B3559" i="10"/>
  <c r="M3558" i="10"/>
  <c r="K3558" i="10"/>
  <c r="J3558" i="10"/>
  <c r="I3558" i="10"/>
  <c r="H3558" i="10"/>
  <c r="G3558" i="10"/>
  <c r="F3558" i="10"/>
  <c r="E3558" i="10"/>
  <c r="D3558" i="10"/>
  <c r="C3558" i="10"/>
  <c r="B3558" i="10"/>
  <c r="M3557" i="10"/>
  <c r="K3557" i="10"/>
  <c r="J3557" i="10"/>
  <c r="I3557" i="10"/>
  <c r="H3557" i="10"/>
  <c r="G3557" i="10"/>
  <c r="F3557" i="10"/>
  <c r="E3557" i="10"/>
  <c r="D3557" i="10"/>
  <c r="C3557" i="10"/>
  <c r="B3557" i="10"/>
  <c r="M3556" i="10"/>
  <c r="K3556" i="10"/>
  <c r="J3556" i="10"/>
  <c r="I3556" i="10"/>
  <c r="H3556" i="10"/>
  <c r="G3556" i="10"/>
  <c r="F3556" i="10"/>
  <c r="E3556" i="10"/>
  <c r="D3556" i="10"/>
  <c r="C3556" i="10"/>
  <c r="B3556" i="10"/>
  <c r="M3555" i="10"/>
  <c r="K3555" i="10"/>
  <c r="J3555" i="10"/>
  <c r="I3555" i="10"/>
  <c r="H3555" i="10"/>
  <c r="G3555" i="10"/>
  <c r="F3555" i="10"/>
  <c r="E3555" i="10"/>
  <c r="D3555" i="10"/>
  <c r="C3555" i="10"/>
  <c r="B3555" i="10"/>
  <c r="M3554" i="10"/>
  <c r="K3554" i="10"/>
  <c r="J3554" i="10"/>
  <c r="I3554" i="10"/>
  <c r="H3554" i="10"/>
  <c r="G3554" i="10"/>
  <c r="F3554" i="10"/>
  <c r="E3554" i="10"/>
  <c r="D3554" i="10"/>
  <c r="C3554" i="10"/>
  <c r="B3554" i="10"/>
  <c r="M3553" i="10"/>
  <c r="K3553" i="10"/>
  <c r="J3553" i="10"/>
  <c r="I3553" i="10"/>
  <c r="H3553" i="10"/>
  <c r="G3553" i="10"/>
  <c r="F3553" i="10"/>
  <c r="E3553" i="10"/>
  <c r="D3553" i="10"/>
  <c r="C3553" i="10"/>
  <c r="B3553" i="10"/>
  <c r="M3552" i="10"/>
  <c r="K3552" i="10"/>
  <c r="J3552" i="10"/>
  <c r="I3552" i="10"/>
  <c r="H3552" i="10"/>
  <c r="G3552" i="10"/>
  <c r="F3552" i="10"/>
  <c r="E3552" i="10"/>
  <c r="D3552" i="10"/>
  <c r="C3552" i="10"/>
  <c r="B3552" i="10"/>
  <c r="M3551" i="10"/>
  <c r="K3551" i="10"/>
  <c r="J3551" i="10"/>
  <c r="I3551" i="10"/>
  <c r="H3551" i="10"/>
  <c r="G3551" i="10"/>
  <c r="F3551" i="10"/>
  <c r="E3551" i="10"/>
  <c r="D3551" i="10"/>
  <c r="C3551" i="10"/>
  <c r="B3551" i="10"/>
  <c r="M3550" i="10"/>
  <c r="K3550" i="10"/>
  <c r="J3550" i="10"/>
  <c r="I3550" i="10"/>
  <c r="H3550" i="10"/>
  <c r="G3550" i="10"/>
  <c r="F3550" i="10"/>
  <c r="E3550" i="10"/>
  <c r="D3550" i="10"/>
  <c r="C3550" i="10"/>
  <c r="B3550" i="10"/>
  <c r="M3549" i="10"/>
  <c r="K3549" i="10"/>
  <c r="J3549" i="10"/>
  <c r="I3549" i="10"/>
  <c r="H3549" i="10"/>
  <c r="G3549" i="10"/>
  <c r="F3549" i="10"/>
  <c r="E3549" i="10"/>
  <c r="D3549" i="10"/>
  <c r="C3549" i="10"/>
  <c r="B3549" i="10"/>
  <c r="M3548" i="10"/>
  <c r="K3548" i="10"/>
  <c r="J3548" i="10"/>
  <c r="I3548" i="10"/>
  <c r="H3548" i="10"/>
  <c r="G3548" i="10"/>
  <c r="F3548" i="10"/>
  <c r="E3548" i="10"/>
  <c r="D3548" i="10"/>
  <c r="C3548" i="10"/>
  <c r="B3548" i="10"/>
  <c r="M3547" i="10"/>
  <c r="K3547" i="10"/>
  <c r="J3547" i="10"/>
  <c r="I3547" i="10"/>
  <c r="H3547" i="10"/>
  <c r="G3547" i="10"/>
  <c r="F3547" i="10"/>
  <c r="E3547" i="10"/>
  <c r="D3547" i="10"/>
  <c r="C3547" i="10"/>
  <c r="B3547" i="10"/>
  <c r="M3546" i="10"/>
  <c r="K3546" i="10"/>
  <c r="J3546" i="10"/>
  <c r="I3546" i="10"/>
  <c r="H3546" i="10"/>
  <c r="G3546" i="10"/>
  <c r="F3546" i="10"/>
  <c r="E3546" i="10"/>
  <c r="D3546" i="10"/>
  <c r="C3546" i="10"/>
  <c r="B3546" i="10"/>
  <c r="M3545" i="10"/>
  <c r="K3545" i="10"/>
  <c r="J3545" i="10"/>
  <c r="I3545" i="10"/>
  <c r="H3545" i="10"/>
  <c r="G3545" i="10"/>
  <c r="F3545" i="10"/>
  <c r="E3545" i="10"/>
  <c r="D3545" i="10"/>
  <c r="C3545" i="10"/>
  <c r="B3545" i="10"/>
  <c r="M3544" i="10"/>
  <c r="K3544" i="10"/>
  <c r="J3544" i="10"/>
  <c r="I3544" i="10"/>
  <c r="H3544" i="10"/>
  <c r="G3544" i="10"/>
  <c r="F3544" i="10"/>
  <c r="E3544" i="10"/>
  <c r="D3544" i="10"/>
  <c r="C3544" i="10"/>
  <c r="B3544" i="10"/>
  <c r="M3543" i="10"/>
  <c r="K3543" i="10"/>
  <c r="J3543" i="10"/>
  <c r="I3543" i="10"/>
  <c r="H3543" i="10"/>
  <c r="G3543" i="10"/>
  <c r="F3543" i="10"/>
  <c r="E3543" i="10"/>
  <c r="D3543" i="10"/>
  <c r="C3543" i="10"/>
  <c r="B3543" i="10"/>
  <c r="M3542" i="10"/>
  <c r="K3542" i="10"/>
  <c r="J3542" i="10"/>
  <c r="I3542" i="10"/>
  <c r="H3542" i="10"/>
  <c r="G3542" i="10"/>
  <c r="F3542" i="10"/>
  <c r="E3542" i="10"/>
  <c r="D3542" i="10"/>
  <c r="C3542" i="10"/>
  <c r="B3542" i="10"/>
  <c r="M3541" i="10"/>
  <c r="K3541" i="10"/>
  <c r="J3541" i="10"/>
  <c r="I3541" i="10"/>
  <c r="H3541" i="10"/>
  <c r="G3541" i="10"/>
  <c r="F3541" i="10"/>
  <c r="E3541" i="10"/>
  <c r="D3541" i="10"/>
  <c r="C3541" i="10"/>
  <c r="B3541" i="10"/>
  <c r="M3540" i="10"/>
  <c r="K3540" i="10"/>
  <c r="J3540" i="10"/>
  <c r="I3540" i="10"/>
  <c r="H3540" i="10"/>
  <c r="G3540" i="10"/>
  <c r="F3540" i="10"/>
  <c r="E3540" i="10"/>
  <c r="D3540" i="10"/>
  <c r="C3540" i="10"/>
  <c r="B3540" i="10"/>
  <c r="M3539" i="10"/>
  <c r="K3539" i="10"/>
  <c r="J3539" i="10"/>
  <c r="I3539" i="10"/>
  <c r="H3539" i="10"/>
  <c r="G3539" i="10"/>
  <c r="F3539" i="10"/>
  <c r="E3539" i="10"/>
  <c r="D3539" i="10"/>
  <c r="C3539" i="10"/>
  <c r="B3539" i="10"/>
  <c r="M3538" i="10"/>
  <c r="K3538" i="10"/>
  <c r="J3538" i="10"/>
  <c r="I3538" i="10"/>
  <c r="H3538" i="10"/>
  <c r="G3538" i="10"/>
  <c r="F3538" i="10"/>
  <c r="E3538" i="10"/>
  <c r="D3538" i="10"/>
  <c r="C3538" i="10"/>
  <c r="B3538" i="10"/>
  <c r="M3537" i="10"/>
  <c r="K3537" i="10"/>
  <c r="J3537" i="10"/>
  <c r="I3537" i="10"/>
  <c r="H3537" i="10"/>
  <c r="G3537" i="10"/>
  <c r="F3537" i="10"/>
  <c r="E3537" i="10"/>
  <c r="D3537" i="10"/>
  <c r="C3537" i="10"/>
  <c r="B3537" i="10"/>
  <c r="M3536" i="10"/>
  <c r="K3536" i="10"/>
  <c r="J3536" i="10"/>
  <c r="I3536" i="10"/>
  <c r="H3536" i="10"/>
  <c r="G3536" i="10"/>
  <c r="F3536" i="10"/>
  <c r="E3536" i="10"/>
  <c r="D3536" i="10"/>
  <c r="C3536" i="10"/>
  <c r="B3536" i="10"/>
  <c r="M3535" i="10"/>
  <c r="K3535" i="10"/>
  <c r="J3535" i="10"/>
  <c r="I3535" i="10"/>
  <c r="H3535" i="10"/>
  <c r="G3535" i="10"/>
  <c r="F3535" i="10"/>
  <c r="E3535" i="10"/>
  <c r="D3535" i="10"/>
  <c r="C3535" i="10"/>
  <c r="B3535" i="10"/>
  <c r="M3534" i="10"/>
  <c r="K3534" i="10"/>
  <c r="J3534" i="10"/>
  <c r="I3534" i="10"/>
  <c r="H3534" i="10"/>
  <c r="G3534" i="10"/>
  <c r="F3534" i="10"/>
  <c r="E3534" i="10"/>
  <c r="D3534" i="10"/>
  <c r="C3534" i="10"/>
  <c r="B3534" i="10"/>
  <c r="M3533" i="10"/>
  <c r="K3533" i="10"/>
  <c r="J3533" i="10"/>
  <c r="I3533" i="10"/>
  <c r="H3533" i="10"/>
  <c r="G3533" i="10"/>
  <c r="F3533" i="10"/>
  <c r="E3533" i="10"/>
  <c r="D3533" i="10"/>
  <c r="C3533" i="10"/>
  <c r="B3533" i="10"/>
  <c r="M3532" i="10"/>
  <c r="K3532" i="10"/>
  <c r="J3532" i="10"/>
  <c r="I3532" i="10"/>
  <c r="H3532" i="10"/>
  <c r="G3532" i="10"/>
  <c r="F3532" i="10"/>
  <c r="E3532" i="10"/>
  <c r="D3532" i="10"/>
  <c r="C3532" i="10"/>
  <c r="B3532" i="10"/>
  <c r="M3531" i="10"/>
  <c r="K3531" i="10"/>
  <c r="J3531" i="10"/>
  <c r="I3531" i="10"/>
  <c r="H3531" i="10"/>
  <c r="G3531" i="10"/>
  <c r="F3531" i="10"/>
  <c r="E3531" i="10"/>
  <c r="D3531" i="10"/>
  <c r="C3531" i="10"/>
  <c r="B3531" i="10"/>
  <c r="M3530" i="10"/>
  <c r="K3530" i="10"/>
  <c r="J3530" i="10"/>
  <c r="I3530" i="10"/>
  <c r="H3530" i="10"/>
  <c r="G3530" i="10"/>
  <c r="F3530" i="10"/>
  <c r="E3530" i="10"/>
  <c r="D3530" i="10"/>
  <c r="C3530" i="10"/>
  <c r="B3530" i="10"/>
  <c r="M3529" i="10"/>
  <c r="K3529" i="10"/>
  <c r="J3529" i="10"/>
  <c r="I3529" i="10"/>
  <c r="H3529" i="10"/>
  <c r="G3529" i="10"/>
  <c r="F3529" i="10"/>
  <c r="E3529" i="10"/>
  <c r="D3529" i="10"/>
  <c r="C3529" i="10"/>
  <c r="B3529" i="10"/>
  <c r="M3528" i="10"/>
  <c r="K3528" i="10"/>
  <c r="J3528" i="10"/>
  <c r="I3528" i="10"/>
  <c r="H3528" i="10"/>
  <c r="G3528" i="10"/>
  <c r="F3528" i="10"/>
  <c r="E3528" i="10"/>
  <c r="D3528" i="10"/>
  <c r="C3528" i="10"/>
  <c r="B3528" i="10"/>
  <c r="M3527" i="10"/>
  <c r="K3527" i="10"/>
  <c r="J3527" i="10"/>
  <c r="I3527" i="10"/>
  <c r="H3527" i="10"/>
  <c r="G3527" i="10"/>
  <c r="F3527" i="10"/>
  <c r="E3527" i="10"/>
  <c r="D3527" i="10"/>
  <c r="C3527" i="10"/>
  <c r="B3527" i="10"/>
  <c r="M3526" i="10"/>
  <c r="K3526" i="10"/>
  <c r="J3526" i="10"/>
  <c r="I3526" i="10"/>
  <c r="H3526" i="10"/>
  <c r="G3526" i="10"/>
  <c r="F3526" i="10"/>
  <c r="E3526" i="10"/>
  <c r="D3526" i="10"/>
  <c r="C3526" i="10"/>
  <c r="B3526" i="10"/>
  <c r="M3525" i="10"/>
  <c r="K3525" i="10"/>
  <c r="J3525" i="10"/>
  <c r="I3525" i="10"/>
  <c r="H3525" i="10"/>
  <c r="G3525" i="10"/>
  <c r="F3525" i="10"/>
  <c r="E3525" i="10"/>
  <c r="D3525" i="10"/>
  <c r="C3525" i="10"/>
  <c r="B3525" i="10"/>
  <c r="M3524" i="10"/>
  <c r="K3524" i="10"/>
  <c r="J3524" i="10"/>
  <c r="I3524" i="10"/>
  <c r="H3524" i="10"/>
  <c r="G3524" i="10"/>
  <c r="F3524" i="10"/>
  <c r="E3524" i="10"/>
  <c r="D3524" i="10"/>
  <c r="C3524" i="10"/>
  <c r="B3524" i="10"/>
  <c r="M3523" i="10"/>
  <c r="K3523" i="10"/>
  <c r="J3523" i="10"/>
  <c r="I3523" i="10"/>
  <c r="H3523" i="10"/>
  <c r="G3523" i="10"/>
  <c r="F3523" i="10"/>
  <c r="E3523" i="10"/>
  <c r="D3523" i="10"/>
  <c r="C3523" i="10"/>
  <c r="B3523" i="10"/>
  <c r="M3522" i="10"/>
  <c r="K3522" i="10"/>
  <c r="J3522" i="10"/>
  <c r="I3522" i="10"/>
  <c r="H3522" i="10"/>
  <c r="G3522" i="10"/>
  <c r="F3522" i="10"/>
  <c r="E3522" i="10"/>
  <c r="D3522" i="10"/>
  <c r="C3522" i="10"/>
  <c r="B3522" i="10"/>
  <c r="M3521" i="10"/>
  <c r="K3521" i="10"/>
  <c r="J3521" i="10"/>
  <c r="I3521" i="10"/>
  <c r="H3521" i="10"/>
  <c r="G3521" i="10"/>
  <c r="F3521" i="10"/>
  <c r="E3521" i="10"/>
  <c r="D3521" i="10"/>
  <c r="C3521" i="10"/>
  <c r="B3521" i="10"/>
  <c r="M3520" i="10"/>
  <c r="K3520" i="10"/>
  <c r="J3520" i="10"/>
  <c r="I3520" i="10"/>
  <c r="H3520" i="10"/>
  <c r="G3520" i="10"/>
  <c r="F3520" i="10"/>
  <c r="E3520" i="10"/>
  <c r="D3520" i="10"/>
  <c r="C3520" i="10"/>
  <c r="B3520" i="10"/>
  <c r="M3519" i="10"/>
  <c r="K3519" i="10"/>
  <c r="J3519" i="10"/>
  <c r="I3519" i="10"/>
  <c r="H3519" i="10"/>
  <c r="G3519" i="10"/>
  <c r="F3519" i="10"/>
  <c r="E3519" i="10"/>
  <c r="D3519" i="10"/>
  <c r="C3519" i="10"/>
  <c r="B3519" i="10"/>
  <c r="M3518" i="10"/>
  <c r="K3518" i="10"/>
  <c r="J3518" i="10"/>
  <c r="I3518" i="10"/>
  <c r="H3518" i="10"/>
  <c r="G3518" i="10"/>
  <c r="F3518" i="10"/>
  <c r="E3518" i="10"/>
  <c r="D3518" i="10"/>
  <c r="C3518" i="10"/>
  <c r="B3518" i="10"/>
  <c r="M3517" i="10"/>
  <c r="K3517" i="10"/>
  <c r="J3517" i="10"/>
  <c r="I3517" i="10"/>
  <c r="H3517" i="10"/>
  <c r="G3517" i="10"/>
  <c r="F3517" i="10"/>
  <c r="E3517" i="10"/>
  <c r="D3517" i="10"/>
  <c r="C3517" i="10"/>
  <c r="B3517" i="10"/>
  <c r="M3516" i="10"/>
  <c r="K3516" i="10"/>
  <c r="J3516" i="10"/>
  <c r="I3516" i="10"/>
  <c r="H3516" i="10"/>
  <c r="G3516" i="10"/>
  <c r="F3516" i="10"/>
  <c r="E3516" i="10"/>
  <c r="D3516" i="10"/>
  <c r="C3516" i="10"/>
  <c r="B3516" i="10"/>
  <c r="M3515" i="10"/>
  <c r="K3515" i="10"/>
  <c r="J3515" i="10"/>
  <c r="I3515" i="10"/>
  <c r="H3515" i="10"/>
  <c r="G3515" i="10"/>
  <c r="F3515" i="10"/>
  <c r="E3515" i="10"/>
  <c r="D3515" i="10"/>
  <c r="C3515" i="10"/>
  <c r="B3515" i="10"/>
  <c r="M3514" i="10"/>
  <c r="K3514" i="10"/>
  <c r="J3514" i="10"/>
  <c r="I3514" i="10"/>
  <c r="H3514" i="10"/>
  <c r="G3514" i="10"/>
  <c r="F3514" i="10"/>
  <c r="E3514" i="10"/>
  <c r="D3514" i="10"/>
  <c r="C3514" i="10"/>
  <c r="B3514" i="10"/>
  <c r="M3513" i="10"/>
  <c r="K3513" i="10"/>
  <c r="J3513" i="10"/>
  <c r="I3513" i="10"/>
  <c r="H3513" i="10"/>
  <c r="G3513" i="10"/>
  <c r="F3513" i="10"/>
  <c r="E3513" i="10"/>
  <c r="D3513" i="10"/>
  <c r="C3513" i="10"/>
  <c r="B3513" i="10"/>
  <c r="M3512" i="10"/>
  <c r="K3512" i="10"/>
  <c r="J3512" i="10"/>
  <c r="I3512" i="10"/>
  <c r="H3512" i="10"/>
  <c r="G3512" i="10"/>
  <c r="F3512" i="10"/>
  <c r="E3512" i="10"/>
  <c r="D3512" i="10"/>
  <c r="C3512" i="10"/>
  <c r="B3512" i="10"/>
  <c r="M3511" i="10"/>
  <c r="K3511" i="10"/>
  <c r="J3511" i="10"/>
  <c r="I3511" i="10"/>
  <c r="H3511" i="10"/>
  <c r="G3511" i="10"/>
  <c r="F3511" i="10"/>
  <c r="E3511" i="10"/>
  <c r="D3511" i="10"/>
  <c r="C3511" i="10"/>
  <c r="B3511" i="10"/>
  <c r="M3510" i="10"/>
  <c r="K3510" i="10"/>
  <c r="J3510" i="10"/>
  <c r="I3510" i="10"/>
  <c r="H3510" i="10"/>
  <c r="G3510" i="10"/>
  <c r="F3510" i="10"/>
  <c r="E3510" i="10"/>
  <c r="D3510" i="10"/>
  <c r="C3510" i="10"/>
  <c r="B3510" i="10"/>
  <c r="M3509" i="10"/>
  <c r="K3509" i="10"/>
  <c r="J3509" i="10"/>
  <c r="I3509" i="10"/>
  <c r="H3509" i="10"/>
  <c r="G3509" i="10"/>
  <c r="F3509" i="10"/>
  <c r="E3509" i="10"/>
  <c r="D3509" i="10"/>
  <c r="C3509" i="10"/>
  <c r="B3509" i="10"/>
  <c r="M3508" i="10"/>
  <c r="K3508" i="10"/>
  <c r="J3508" i="10"/>
  <c r="I3508" i="10"/>
  <c r="H3508" i="10"/>
  <c r="G3508" i="10"/>
  <c r="F3508" i="10"/>
  <c r="E3508" i="10"/>
  <c r="D3508" i="10"/>
  <c r="C3508" i="10"/>
  <c r="B3508" i="10"/>
  <c r="M3507" i="10"/>
  <c r="K3507" i="10"/>
  <c r="J3507" i="10"/>
  <c r="I3507" i="10"/>
  <c r="H3507" i="10"/>
  <c r="G3507" i="10"/>
  <c r="F3507" i="10"/>
  <c r="E3507" i="10"/>
  <c r="D3507" i="10"/>
  <c r="C3507" i="10"/>
  <c r="B3507" i="10"/>
  <c r="M3506" i="10"/>
  <c r="K3506" i="10"/>
  <c r="J3506" i="10"/>
  <c r="I3506" i="10"/>
  <c r="H3506" i="10"/>
  <c r="G3506" i="10"/>
  <c r="F3506" i="10"/>
  <c r="E3506" i="10"/>
  <c r="D3506" i="10"/>
  <c r="C3506" i="10"/>
  <c r="B3506" i="10"/>
  <c r="M3505" i="10"/>
  <c r="K3505" i="10"/>
  <c r="J3505" i="10"/>
  <c r="I3505" i="10"/>
  <c r="H3505" i="10"/>
  <c r="G3505" i="10"/>
  <c r="F3505" i="10"/>
  <c r="E3505" i="10"/>
  <c r="D3505" i="10"/>
  <c r="C3505" i="10"/>
  <c r="B3505" i="10"/>
  <c r="M3504" i="10"/>
  <c r="K3504" i="10"/>
  <c r="J3504" i="10"/>
  <c r="I3504" i="10"/>
  <c r="H3504" i="10"/>
  <c r="G3504" i="10"/>
  <c r="F3504" i="10"/>
  <c r="E3504" i="10"/>
  <c r="D3504" i="10"/>
  <c r="C3504" i="10"/>
  <c r="B3504" i="10"/>
  <c r="M3503" i="10"/>
  <c r="K3503" i="10"/>
  <c r="J3503" i="10"/>
  <c r="I3503" i="10"/>
  <c r="H3503" i="10"/>
  <c r="G3503" i="10"/>
  <c r="F3503" i="10"/>
  <c r="E3503" i="10"/>
  <c r="D3503" i="10"/>
  <c r="C3503" i="10"/>
  <c r="B3503" i="10"/>
  <c r="M3502" i="10"/>
  <c r="K3502" i="10"/>
  <c r="J3502" i="10"/>
  <c r="I3502" i="10"/>
  <c r="H3502" i="10"/>
  <c r="G3502" i="10"/>
  <c r="F3502" i="10"/>
  <c r="E3502" i="10"/>
  <c r="D3502" i="10"/>
  <c r="C3502" i="10"/>
  <c r="B3502" i="10"/>
  <c r="M3501" i="10"/>
  <c r="K3501" i="10"/>
  <c r="J3501" i="10"/>
  <c r="I3501" i="10"/>
  <c r="H3501" i="10"/>
  <c r="G3501" i="10"/>
  <c r="F3501" i="10"/>
  <c r="E3501" i="10"/>
  <c r="D3501" i="10"/>
  <c r="C3501" i="10"/>
  <c r="B3501" i="10"/>
  <c r="M3500" i="10"/>
  <c r="K3500" i="10"/>
  <c r="J3500" i="10"/>
  <c r="I3500" i="10"/>
  <c r="H3500" i="10"/>
  <c r="G3500" i="10"/>
  <c r="F3500" i="10"/>
  <c r="E3500" i="10"/>
  <c r="D3500" i="10"/>
  <c r="C3500" i="10"/>
  <c r="B3500" i="10"/>
  <c r="M3499" i="10"/>
  <c r="K3499" i="10"/>
  <c r="J3499" i="10"/>
  <c r="I3499" i="10"/>
  <c r="H3499" i="10"/>
  <c r="G3499" i="10"/>
  <c r="F3499" i="10"/>
  <c r="E3499" i="10"/>
  <c r="D3499" i="10"/>
  <c r="C3499" i="10"/>
  <c r="B3499" i="10"/>
  <c r="M3498" i="10"/>
  <c r="K3498" i="10"/>
  <c r="J3498" i="10"/>
  <c r="I3498" i="10"/>
  <c r="H3498" i="10"/>
  <c r="G3498" i="10"/>
  <c r="F3498" i="10"/>
  <c r="E3498" i="10"/>
  <c r="D3498" i="10"/>
  <c r="C3498" i="10"/>
  <c r="B3498" i="10"/>
  <c r="M3497" i="10"/>
  <c r="K3497" i="10"/>
  <c r="J3497" i="10"/>
  <c r="I3497" i="10"/>
  <c r="H3497" i="10"/>
  <c r="G3497" i="10"/>
  <c r="F3497" i="10"/>
  <c r="E3497" i="10"/>
  <c r="D3497" i="10"/>
  <c r="C3497" i="10"/>
  <c r="B3497" i="10"/>
  <c r="M3496" i="10"/>
  <c r="K3496" i="10"/>
  <c r="J3496" i="10"/>
  <c r="I3496" i="10"/>
  <c r="H3496" i="10"/>
  <c r="G3496" i="10"/>
  <c r="F3496" i="10"/>
  <c r="E3496" i="10"/>
  <c r="D3496" i="10"/>
  <c r="C3496" i="10"/>
  <c r="B3496" i="10"/>
  <c r="M3495" i="10"/>
  <c r="K3495" i="10"/>
  <c r="J3495" i="10"/>
  <c r="I3495" i="10"/>
  <c r="H3495" i="10"/>
  <c r="G3495" i="10"/>
  <c r="F3495" i="10"/>
  <c r="E3495" i="10"/>
  <c r="D3495" i="10"/>
  <c r="C3495" i="10"/>
  <c r="B3495" i="10"/>
  <c r="M3494" i="10"/>
  <c r="K3494" i="10"/>
  <c r="J3494" i="10"/>
  <c r="I3494" i="10"/>
  <c r="H3494" i="10"/>
  <c r="G3494" i="10"/>
  <c r="F3494" i="10"/>
  <c r="E3494" i="10"/>
  <c r="D3494" i="10"/>
  <c r="C3494" i="10"/>
  <c r="B3494" i="10"/>
  <c r="M3493" i="10"/>
  <c r="K3493" i="10"/>
  <c r="J3493" i="10"/>
  <c r="I3493" i="10"/>
  <c r="H3493" i="10"/>
  <c r="G3493" i="10"/>
  <c r="F3493" i="10"/>
  <c r="E3493" i="10"/>
  <c r="D3493" i="10"/>
  <c r="C3493" i="10"/>
  <c r="B3493" i="10"/>
  <c r="M3492" i="10"/>
  <c r="K3492" i="10"/>
  <c r="J3492" i="10"/>
  <c r="I3492" i="10"/>
  <c r="H3492" i="10"/>
  <c r="G3492" i="10"/>
  <c r="F3492" i="10"/>
  <c r="E3492" i="10"/>
  <c r="D3492" i="10"/>
  <c r="C3492" i="10"/>
  <c r="B3492" i="10"/>
  <c r="M3491" i="10"/>
  <c r="K3491" i="10"/>
  <c r="J3491" i="10"/>
  <c r="I3491" i="10"/>
  <c r="H3491" i="10"/>
  <c r="G3491" i="10"/>
  <c r="F3491" i="10"/>
  <c r="E3491" i="10"/>
  <c r="D3491" i="10"/>
  <c r="C3491" i="10"/>
  <c r="B3491" i="10"/>
  <c r="M3490" i="10"/>
  <c r="K3490" i="10"/>
  <c r="J3490" i="10"/>
  <c r="I3490" i="10"/>
  <c r="H3490" i="10"/>
  <c r="G3490" i="10"/>
  <c r="F3490" i="10"/>
  <c r="E3490" i="10"/>
  <c r="D3490" i="10"/>
  <c r="C3490" i="10"/>
  <c r="B3490" i="10"/>
  <c r="M3489" i="10"/>
  <c r="K3489" i="10"/>
  <c r="J3489" i="10"/>
  <c r="I3489" i="10"/>
  <c r="H3489" i="10"/>
  <c r="G3489" i="10"/>
  <c r="F3489" i="10"/>
  <c r="E3489" i="10"/>
  <c r="D3489" i="10"/>
  <c r="C3489" i="10"/>
  <c r="B3489" i="10"/>
  <c r="M3488" i="10"/>
  <c r="K3488" i="10"/>
  <c r="J3488" i="10"/>
  <c r="I3488" i="10"/>
  <c r="H3488" i="10"/>
  <c r="G3488" i="10"/>
  <c r="F3488" i="10"/>
  <c r="E3488" i="10"/>
  <c r="D3488" i="10"/>
  <c r="C3488" i="10"/>
  <c r="B3488" i="10"/>
  <c r="M3487" i="10"/>
  <c r="K3487" i="10"/>
  <c r="J3487" i="10"/>
  <c r="I3487" i="10"/>
  <c r="H3487" i="10"/>
  <c r="G3487" i="10"/>
  <c r="F3487" i="10"/>
  <c r="E3487" i="10"/>
  <c r="D3487" i="10"/>
  <c r="C3487" i="10"/>
  <c r="B3487" i="10"/>
  <c r="M3486" i="10"/>
  <c r="K3486" i="10"/>
  <c r="J3486" i="10"/>
  <c r="I3486" i="10"/>
  <c r="H3486" i="10"/>
  <c r="G3486" i="10"/>
  <c r="F3486" i="10"/>
  <c r="E3486" i="10"/>
  <c r="D3486" i="10"/>
  <c r="C3486" i="10"/>
  <c r="B3486" i="10"/>
  <c r="M3485" i="10"/>
  <c r="K3485" i="10"/>
  <c r="J3485" i="10"/>
  <c r="I3485" i="10"/>
  <c r="H3485" i="10"/>
  <c r="G3485" i="10"/>
  <c r="F3485" i="10"/>
  <c r="E3485" i="10"/>
  <c r="D3485" i="10"/>
  <c r="C3485" i="10"/>
  <c r="B3485" i="10"/>
  <c r="M3484" i="10"/>
  <c r="K3484" i="10"/>
  <c r="J3484" i="10"/>
  <c r="I3484" i="10"/>
  <c r="H3484" i="10"/>
  <c r="G3484" i="10"/>
  <c r="F3484" i="10"/>
  <c r="E3484" i="10"/>
  <c r="D3484" i="10"/>
  <c r="C3484" i="10"/>
  <c r="B3484" i="10"/>
  <c r="M3483" i="10"/>
  <c r="K3483" i="10"/>
  <c r="J3483" i="10"/>
  <c r="I3483" i="10"/>
  <c r="H3483" i="10"/>
  <c r="G3483" i="10"/>
  <c r="F3483" i="10"/>
  <c r="E3483" i="10"/>
  <c r="D3483" i="10"/>
  <c r="C3483" i="10"/>
  <c r="B3483" i="10"/>
  <c r="M3482" i="10"/>
  <c r="K3482" i="10"/>
  <c r="J3482" i="10"/>
  <c r="I3482" i="10"/>
  <c r="H3482" i="10"/>
  <c r="G3482" i="10"/>
  <c r="F3482" i="10"/>
  <c r="E3482" i="10"/>
  <c r="D3482" i="10"/>
  <c r="C3482" i="10"/>
  <c r="B3482" i="10"/>
  <c r="M3481" i="10"/>
  <c r="K3481" i="10"/>
  <c r="J3481" i="10"/>
  <c r="I3481" i="10"/>
  <c r="H3481" i="10"/>
  <c r="G3481" i="10"/>
  <c r="F3481" i="10"/>
  <c r="E3481" i="10"/>
  <c r="D3481" i="10"/>
  <c r="C3481" i="10"/>
  <c r="B3481" i="10"/>
  <c r="M3480" i="10"/>
  <c r="K3480" i="10"/>
  <c r="J3480" i="10"/>
  <c r="I3480" i="10"/>
  <c r="H3480" i="10"/>
  <c r="G3480" i="10"/>
  <c r="F3480" i="10"/>
  <c r="E3480" i="10"/>
  <c r="D3480" i="10"/>
  <c r="C3480" i="10"/>
  <c r="B3480" i="10"/>
  <c r="M3479" i="10"/>
  <c r="K3479" i="10"/>
  <c r="J3479" i="10"/>
  <c r="I3479" i="10"/>
  <c r="H3479" i="10"/>
  <c r="G3479" i="10"/>
  <c r="F3479" i="10"/>
  <c r="E3479" i="10"/>
  <c r="D3479" i="10"/>
  <c r="C3479" i="10"/>
  <c r="B3479" i="10"/>
  <c r="M3478" i="10"/>
  <c r="K3478" i="10"/>
  <c r="J3478" i="10"/>
  <c r="I3478" i="10"/>
  <c r="H3478" i="10"/>
  <c r="G3478" i="10"/>
  <c r="F3478" i="10"/>
  <c r="E3478" i="10"/>
  <c r="D3478" i="10"/>
  <c r="C3478" i="10"/>
  <c r="B3478" i="10"/>
  <c r="M3477" i="10"/>
  <c r="K3477" i="10"/>
  <c r="J3477" i="10"/>
  <c r="I3477" i="10"/>
  <c r="H3477" i="10"/>
  <c r="G3477" i="10"/>
  <c r="F3477" i="10"/>
  <c r="E3477" i="10"/>
  <c r="D3477" i="10"/>
  <c r="C3477" i="10"/>
  <c r="B3477" i="10"/>
  <c r="M3476" i="10"/>
  <c r="K3476" i="10"/>
  <c r="J3476" i="10"/>
  <c r="I3476" i="10"/>
  <c r="H3476" i="10"/>
  <c r="G3476" i="10"/>
  <c r="F3476" i="10"/>
  <c r="E3476" i="10"/>
  <c r="D3476" i="10"/>
  <c r="C3476" i="10"/>
  <c r="B3476" i="10"/>
  <c r="M3475" i="10"/>
  <c r="K3475" i="10"/>
  <c r="J3475" i="10"/>
  <c r="I3475" i="10"/>
  <c r="H3475" i="10"/>
  <c r="G3475" i="10"/>
  <c r="F3475" i="10"/>
  <c r="E3475" i="10"/>
  <c r="D3475" i="10"/>
  <c r="C3475" i="10"/>
  <c r="B3475" i="10"/>
  <c r="M3474" i="10"/>
  <c r="K3474" i="10"/>
  <c r="J3474" i="10"/>
  <c r="I3474" i="10"/>
  <c r="H3474" i="10"/>
  <c r="G3474" i="10"/>
  <c r="F3474" i="10"/>
  <c r="E3474" i="10"/>
  <c r="D3474" i="10"/>
  <c r="C3474" i="10"/>
  <c r="B3474" i="10"/>
  <c r="M3473" i="10"/>
  <c r="K3473" i="10"/>
  <c r="J3473" i="10"/>
  <c r="I3473" i="10"/>
  <c r="H3473" i="10"/>
  <c r="G3473" i="10"/>
  <c r="F3473" i="10"/>
  <c r="E3473" i="10"/>
  <c r="D3473" i="10"/>
  <c r="C3473" i="10"/>
  <c r="B3473" i="10"/>
  <c r="M3472" i="10"/>
  <c r="K3472" i="10"/>
  <c r="J3472" i="10"/>
  <c r="I3472" i="10"/>
  <c r="H3472" i="10"/>
  <c r="G3472" i="10"/>
  <c r="F3472" i="10"/>
  <c r="E3472" i="10"/>
  <c r="D3472" i="10"/>
  <c r="C3472" i="10"/>
  <c r="B3472" i="10"/>
  <c r="M3471" i="10"/>
  <c r="K3471" i="10"/>
  <c r="J3471" i="10"/>
  <c r="I3471" i="10"/>
  <c r="H3471" i="10"/>
  <c r="G3471" i="10"/>
  <c r="F3471" i="10"/>
  <c r="E3471" i="10"/>
  <c r="D3471" i="10"/>
  <c r="C3471" i="10"/>
  <c r="B3471" i="10"/>
  <c r="M3470" i="10"/>
  <c r="K3470" i="10"/>
  <c r="J3470" i="10"/>
  <c r="I3470" i="10"/>
  <c r="H3470" i="10"/>
  <c r="G3470" i="10"/>
  <c r="F3470" i="10"/>
  <c r="E3470" i="10"/>
  <c r="D3470" i="10"/>
  <c r="C3470" i="10"/>
  <c r="B3470" i="10"/>
  <c r="M3469" i="10"/>
  <c r="K3469" i="10"/>
  <c r="J3469" i="10"/>
  <c r="I3469" i="10"/>
  <c r="H3469" i="10"/>
  <c r="G3469" i="10"/>
  <c r="F3469" i="10"/>
  <c r="E3469" i="10"/>
  <c r="D3469" i="10"/>
  <c r="C3469" i="10"/>
  <c r="B3469" i="10"/>
  <c r="M3468" i="10"/>
  <c r="K3468" i="10"/>
  <c r="J3468" i="10"/>
  <c r="I3468" i="10"/>
  <c r="H3468" i="10"/>
  <c r="G3468" i="10"/>
  <c r="F3468" i="10"/>
  <c r="E3468" i="10"/>
  <c r="D3468" i="10"/>
  <c r="C3468" i="10"/>
  <c r="B3468" i="10"/>
  <c r="M3467" i="10"/>
  <c r="K3467" i="10"/>
  <c r="J3467" i="10"/>
  <c r="I3467" i="10"/>
  <c r="H3467" i="10"/>
  <c r="G3467" i="10"/>
  <c r="F3467" i="10"/>
  <c r="E3467" i="10"/>
  <c r="D3467" i="10"/>
  <c r="C3467" i="10"/>
  <c r="B3467" i="10"/>
  <c r="M3466" i="10"/>
  <c r="K3466" i="10"/>
  <c r="J3466" i="10"/>
  <c r="I3466" i="10"/>
  <c r="H3466" i="10"/>
  <c r="G3466" i="10"/>
  <c r="F3466" i="10"/>
  <c r="E3466" i="10"/>
  <c r="D3466" i="10"/>
  <c r="C3466" i="10"/>
  <c r="B3466" i="10"/>
  <c r="M3465" i="10"/>
  <c r="K3465" i="10"/>
  <c r="J3465" i="10"/>
  <c r="I3465" i="10"/>
  <c r="H3465" i="10"/>
  <c r="G3465" i="10"/>
  <c r="F3465" i="10"/>
  <c r="E3465" i="10"/>
  <c r="D3465" i="10"/>
  <c r="C3465" i="10"/>
  <c r="B3465" i="10"/>
  <c r="M3464" i="10"/>
  <c r="K3464" i="10"/>
  <c r="J3464" i="10"/>
  <c r="I3464" i="10"/>
  <c r="H3464" i="10"/>
  <c r="G3464" i="10"/>
  <c r="F3464" i="10"/>
  <c r="E3464" i="10"/>
  <c r="D3464" i="10"/>
  <c r="C3464" i="10"/>
  <c r="B3464" i="10"/>
  <c r="M3463" i="10"/>
  <c r="K3463" i="10"/>
  <c r="J3463" i="10"/>
  <c r="I3463" i="10"/>
  <c r="H3463" i="10"/>
  <c r="G3463" i="10"/>
  <c r="F3463" i="10"/>
  <c r="E3463" i="10"/>
  <c r="D3463" i="10"/>
  <c r="C3463" i="10"/>
  <c r="B3463" i="10"/>
  <c r="M3462" i="10"/>
  <c r="K3462" i="10"/>
  <c r="J3462" i="10"/>
  <c r="I3462" i="10"/>
  <c r="H3462" i="10"/>
  <c r="G3462" i="10"/>
  <c r="F3462" i="10"/>
  <c r="E3462" i="10"/>
  <c r="D3462" i="10"/>
  <c r="C3462" i="10"/>
  <c r="B3462" i="10"/>
  <c r="M3461" i="10"/>
  <c r="K3461" i="10"/>
  <c r="J3461" i="10"/>
  <c r="I3461" i="10"/>
  <c r="H3461" i="10"/>
  <c r="G3461" i="10"/>
  <c r="F3461" i="10"/>
  <c r="E3461" i="10"/>
  <c r="D3461" i="10"/>
  <c r="C3461" i="10"/>
  <c r="B3461" i="10"/>
  <c r="M3460" i="10"/>
  <c r="K3460" i="10"/>
  <c r="J3460" i="10"/>
  <c r="I3460" i="10"/>
  <c r="H3460" i="10"/>
  <c r="G3460" i="10"/>
  <c r="F3460" i="10"/>
  <c r="E3460" i="10"/>
  <c r="D3460" i="10"/>
  <c r="C3460" i="10"/>
  <c r="B3460" i="10"/>
  <c r="M3459" i="10"/>
  <c r="K3459" i="10"/>
  <c r="J3459" i="10"/>
  <c r="I3459" i="10"/>
  <c r="H3459" i="10"/>
  <c r="G3459" i="10"/>
  <c r="F3459" i="10"/>
  <c r="E3459" i="10"/>
  <c r="D3459" i="10"/>
  <c r="C3459" i="10"/>
  <c r="B3459" i="10"/>
  <c r="M3458" i="10"/>
  <c r="K3458" i="10"/>
  <c r="J3458" i="10"/>
  <c r="I3458" i="10"/>
  <c r="H3458" i="10"/>
  <c r="G3458" i="10"/>
  <c r="F3458" i="10"/>
  <c r="E3458" i="10"/>
  <c r="D3458" i="10"/>
  <c r="C3458" i="10"/>
  <c r="B3458" i="10"/>
  <c r="M3457" i="10"/>
  <c r="K3457" i="10"/>
  <c r="J3457" i="10"/>
  <c r="I3457" i="10"/>
  <c r="H3457" i="10"/>
  <c r="G3457" i="10"/>
  <c r="F3457" i="10"/>
  <c r="E3457" i="10"/>
  <c r="D3457" i="10"/>
  <c r="C3457" i="10"/>
  <c r="B3457" i="10"/>
  <c r="M3456" i="10"/>
  <c r="K3456" i="10"/>
  <c r="J3456" i="10"/>
  <c r="I3456" i="10"/>
  <c r="H3456" i="10"/>
  <c r="G3456" i="10"/>
  <c r="F3456" i="10"/>
  <c r="E3456" i="10"/>
  <c r="D3456" i="10"/>
  <c r="C3456" i="10"/>
  <c r="B3456" i="10"/>
  <c r="M3455" i="10"/>
  <c r="K3455" i="10"/>
  <c r="J3455" i="10"/>
  <c r="I3455" i="10"/>
  <c r="H3455" i="10"/>
  <c r="G3455" i="10"/>
  <c r="F3455" i="10"/>
  <c r="E3455" i="10"/>
  <c r="D3455" i="10"/>
  <c r="C3455" i="10"/>
  <c r="B3455" i="10"/>
  <c r="M3454" i="10"/>
  <c r="K3454" i="10"/>
  <c r="J3454" i="10"/>
  <c r="I3454" i="10"/>
  <c r="H3454" i="10"/>
  <c r="G3454" i="10"/>
  <c r="F3454" i="10"/>
  <c r="E3454" i="10"/>
  <c r="D3454" i="10"/>
  <c r="C3454" i="10"/>
  <c r="B3454" i="10"/>
  <c r="M3453" i="10"/>
  <c r="K3453" i="10"/>
  <c r="J3453" i="10"/>
  <c r="I3453" i="10"/>
  <c r="H3453" i="10"/>
  <c r="G3453" i="10"/>
  <c r="F3453" i="10"/>
  <c r="E3453" i="10"/>
  <c r="D3453" i="10"/>
  <c r="C3453" i="10"/>
  <c r="B3453" i="10"/>
  <c r="M3452" i="10"/>
  <c r="K3452" i="10"/>
  <c r="J3452" i="10"/>
  <c r="I3452" i="10"/>
  <c r="H3452" i="10"/>
  <c r="G3452" i="10"/>
  <c r="F3452" i="10"/>
  <c r="E3452" i="10"/>
  <c r="D3452" i="10"/>
  <c r="C3452" i="10"/>
  <c r="B3452" i="10"/>
  <c r="M3451" i="10"/>
  <c r="K3451" i="10"/>
  <c r="J3451" i="10"/>
  <c r="I3451" i="10"/>
  <c r="H3451" i="10"/>
  <c r="G3451" i="10"/>
  <c r="F3451" i="10"/>
  <c r="E3451" i="10"/>
  <c r="D3451" i="10"/>
  <c r="C3451" i="10"/>
  <c r="B3451" i="10"/>
  <c r="M3450" i="10"/>
  <c r="K3450" i="10"/>
  <c r="J3450" i="10"/>
  <c r="I3450" i="10"/>
  <c r="H3450" i="10"/>
  <c r="G3450" i="10"/>
  <c r="F3450" i="10"/>
  <c r="E3450" i="10"/>
  <c r="D3450" i="10"/>
  <c r="C3450" i="10"/>
  <c r="B3450" i="10"/>
  <c r="M3449" i="10"/>
  <c r="K3449" i="10"/>
  <c r="J3449" i="10"/>
  <c r="I3449" i="10"/>
  <c r="H3449" i="10"/>
  <c r="G3449" i="10"/>
  <c r="F3449" i="10"/>
  <c r="E3449" i="10"/>
  <c r="D3449" i="10"/>
  <c r="C3449" i="10"/>
  <c r="B3449" i="10"/>
  <c r="M3448" i="10"/>
  <c r="K3448" i="10"/>
  <c r="J3448" i="10"/>
  <c r="I3448" i="10"/>
  <c r="H3448" i="10"/>
  <c r="G3448" i="10"/>
  <c r="F3448" i="10"/>
  <c r="E3448" i="10"/>
  <c r="D3448" i="10"/>
  <c r="C3448" i="10"/>
  <c r="B3448" i="10"/>
  <c r="M3447" i="10"/>
  <c r="K3447" i="10"/>
  <c r="J3447" i="10"/>
  <c r="I3447" i="10"/>
  <c r="H3447" i="10"/>
  <c r="G3447" i="10"/>
  <c r="F3447" i="10"/>
  <c r="E3447" i="10"/>
  <c r="D3447" i="10"/>
  <c r="C3447" i="10"/>
  <c r="B3447" i="10"/>
  <c r="M3446" i="10"/>
  <c r="K3446" i="10"/>
  <c r="J3446" i="10"/>
  <c r="I3446" i="10"/>
  <c r="H3446" i="10"/>
  <c r="G3446" i="10"/>
  <c r="F3446" i="10"/>
  <c r="E3446" i="10"/>
  <c r="D3446" i="10"/>
  <c r="C3446" i="10"/>
  <c r="B3446" i="10"/>
  <c r="M3445" i="10"/>
  <c r="K3445" i="10"/>
  <c r="J3445" i="10"/>
  <c r="I3445" i="10"/>
  <c r="H3445" i="10"/>
  <c r="G3445" i="10"/>
  <c r="F3445" i="10"/>
  <c r="E3445" i="10"/>
  <c r="D3445" i="10"/>
  <c r="C3445" i="10"/>
  <c r="B3445" i="10"/>
  <c r="M3444" i="10"/>
  <c r="K3444" i="10"/>
  <c r="J3444" i="10"/>
  <c r="I3444" i="10"/>
  <c r="H3444" i="10"/>
  <c r="G3444" i="10"/>
  <c r="F3444" i="10"/>
  <c r="E3444" i="10"/>
  <c r="D3444" i="10"/>
  <c r="C3444" i="10"/>
  <c r="B3444" i="10"/>
  <c r="M3443" i="10"/>
  <c r="K3443" i="10"/>
  <c r="J3443" i="10"/>
  <c r="I3443" i="10"/>
  <c r="H3443" i="10"/>
  <c r="G3443" i="10"/>
  <c r="F3443" i="10"/>
  <c r="E3443" i="10"/>
  <c r="D3443" i="10"/>
  <c r="C3443" i="10"/>
  <c r="B3443" i="10"/>
  <c r="M3442" i="10"/>
  <c r="K3442" i="10"/>
  <c r="J3442" i="10"/>
  <c r="I3442" i="10"/>
  <c r="H3442" i="10"/>
  <c r="G3442" i="10"/>
  <c r="F3442" i="10"/>
  <c r="E3442" i="10"/>
  <c r="D3442" i="10"/>
  <c r="C3442" i="10"/>
  <c r="B3442" i="10"/>
  <c r="M3441" i="10"/>
  <c r="K3441" i="10"/>
  <c r="J3441" i="10"/>
  <c r="I3441" i="10"/>
  <c r="H3441" i="10"/>
  <c r="G3441" i="10"/>
  <c r="F3441" i="10"/>
  <c r="E3441" i="10"/>
  <c r="D3441" i="10"/>
  <c r="C3441" i="10"/>
  <c r="B3441" i="10"/>
  <c r="M3440" i="10"/>
  <c r="K3440" i="10"/>
  <c r="J3440" i="10"/>
  <c r="I3440" i="10"/>
  <c r="H3440" i="10"/>
  <c r="G3440" i="10"/>
  <c r="F3440" i="10"/>
  <c r="E3440" i="10"/>
  <c r="D3440" i="10"/>
  <c r="C3440" i="10"/>
  <c r="B3440" i="10"/>
  <c r="M3439" i="10"/>
  <c r="K3439" i="10"/>
  <c r="J3439" i="10"/>
  <c r="I3439" i="10"/>
  <c r="H3439" i="10"/>
  <c r="G3439" i="10"/>
  <c r="F3439" i="10"/>
  <c r="E3439" i="10"/>
  <c r="D3439" i="10"/>
  <c r="C3439" i="10"/>
  <c r="B3439" i="10"/>
  <c r="M3438" i="10"/>
  <c r="K3438" i="10"/>
  <c r="J3438" i="10"/>
  <c r="I3438" i="10"/>
  <c r="H3438" i="10"/>
  <c r="G3438" i="10"/>
  <c r="F3438" i="10"/>
  <c r="E3438" i="10"/>
  <c r="D3438" i="10"/>
  <c r="C3438" i="10"/>
  <c r="B3438" i="10"/>
  <c r="M3437" i="10"/>
  <c r="K3437" i="10"/>
  <c r="J3437" i="10"/>
  <c r="I3437" i="10"/>
  <c r="H3437" i="10"/>
  <c r="G3437" i="10"/>
  <c r="F3437" i="10"/>
  <c r="E3437" i="10"/>
  <c r="D3437" i="10"/>
  <c r="C3437" i="10"/>
  <c r="B3437" i="10"/>
  <c r="M3436" i="10"/>
  <c r="K3436" i="10"/>
  <c r="J3436" i="10"/>
  <c r="I3436" i="10"/>
  <c r="H3436" i="10"/>
  <c r="G3436" i="10"/>
  <c r="F3436" i="10"/>
  <c r="E3436" i="10"/>
  <c r="D3436" i="10"/>
  <c r="C3436" i="10"/>
  <c r="B3436" i="10"/>
  <c r="M3435" i="10"/>
  <c r="K3435" i="10"/>
  <c r="J3435" i="10"/>
  <c r="I3435" i="10"/>
  <c r="H3435" i="10"/>
  <c r="G3435" i="10"/>
  <c r="F3435" i="10"/>
  <c r="E3435" i="10"/>
  <c r="D3435" i="10"/>
  <c r="C3435" i="10"/>
  <c r="B3435" i="10"/>
  <c r="M3434" i="10"/>
  <c r="K3434" i="10"/>
  <c r="J3434" i="10"/>
  <c r="I3434" i="10"/>
  <c r="H3434" i="10"/>
  <c r="G3434" i="10"/>
  <c r="F3434" i="10"/>
  <c r="E3434" i="10"/>
  <c r="D3434" i="10"/>
  <c r="C3434" i="10"/>
  <c r="B3434" i="10"/>
  <c r="M3433" i="10"/>
  <c r="K3433" i="10"/>
  <c r="J3433" i="10"/>
  <c r="I3433" i="10"/>
  <c r="H3433" i="10"/>
  <c r="G3433" i="10"/>
  <c r="F3433" i="10"/>
  <c r="E3433" i="10"/>
  <c r="D3433" i="10"/>
  <c r="C3433" i="10"/>
  <c r="B3433" i="10"/>
  <c r="M3432" i="10"/>
  <c r="K3432" i="10"/>
  <c r="J3432" i="10"/>
  <c r="I3432" i="10"/>
  <c r="H3432" i="10"/>
  <c r="G3432" i="10"/>
  <c r="F3432" i="10"/>
  <c r="E3432" i="10"/>
  <c r="D3432" i="10"/>
  <c r="C3432" i="10"/>
  <c r="B3432" i="10"/>
  <c r="M3431" i="10"/>
  <c r="K3431" i="10"/>
  <c r="J3431" i="10"/>
  <c r="I3431" i="10"/>
  <c r="H3431" i="10"/>
  <c r="G3431" i="10"/>
  <c r="F3431" i="10"/>
  <c r="E3431" i="10"/>
  <c r="D3431" i="10"/>
  <c r="C3431" i="10"/>
  <c r="B3431" i="10"/>
  <c r="M3430" i="10"/>
  <c r="K3430" i="10"/>
  <c r="J3430" i="10"/>
  <c r="I3430" i="10"/>
  <c r="H3430" i="10"/>
  <c r="G3430" i="10"/>
  <c r="F3430" i="10"/>
  <c r="E3430" i="10"/>
  <c r="D3430" i="10"/>
  <c r="C3430" i="10"/>
  <c r="B3430" i="10"/>
  <c r="M3429" i="10"/>
  <c r="K3429" i="10"/>
  <c r="J3429" i="10"/>
  <c r="I3429" i="10"/>
  <c r="H3429" i="10"/>
  <c r="G3429" i="10"/>
  <c r="F3429" i="10"/>
  <c r="E3429" i="10"/>
  <c r="D3429" i="10"/>
  <c r="C3429" i="10"/>
  <c r="B3429" i="10"/>
  <c r="M3428" i="10"/>
  <c r="K3428" i="10"/>
  <c r="J3428" i="10"/>
  <c r="I3428" i="10"/>
  <c r="H3428" i="10"/>
  <c r="G3428" i="10"/>
  <c r="F3428" i="10"/>
  <c r="E3428" i="10"/>
  <c r="D3428" i="10"/>
  <c r="C3428" i="10"/>
  <c r="B3428" i="10"/>
  <c r="M3427" i="10"/>
  <c r="K3427" i="10"/>
  <c r="J3427" i="10"/>
  <c r="I3427" i="10"/>
  <c r="H3427" i="10"/>
  <c r="G3427" i="10"/>
  <c r="F3427" i="10"/>
  <c r="E3427" i="10"/>
  <c r="D3427" i="10"/>
  <c r="C3427" i="10"/>
  <c r="B3427" i="10"/>
  <c r="M3426" i="10"/>
  <c r="K3426" i="10"/>
  <c r="J3426" i="10"/>
  <c r="I3426" i="10"/>
  <c r="H3426" i="10"/>
  <c r="G3426" i="10"/>
  <c r="F3426" i="10"/>
  <c r="E3426" i="10"/>
  <c r="D3426" i="10"/>
  <c r="C3426" i="10"/>
  <c r="B3426" i="10"/>
  <c r="M3425" i="10"/>
  <c r="K3425" i="10"/>
  <c r="J3425" i="10"/>
  <c r="I3425" i="10"/>
  <c r="H3425" i="10"/>
  <c r="G3425" i="10"/>
  <c r="F3425" i="10"/>
  <c r="E3425" i="10"/>
  <c r="D3425" i="10"/>
  <c r="C3425" i="10"/>
  <c r="B3425" i="10"/>
  <c r="M3424" i="10"/>
  <c r="K3424" i="10"/>
  <c r="J3424" i="10"/>
  <c r="I3424" i="10"/>
  <c r="H3424" i="10"/>
  <c r="G3424" i="10"/>
  <c r="F3424" i="10"/>
  <c r="E3424" i="10"/>
  <c r="D3424" i="10"/>
  <c r="C3424" i="10"/>
  <c r="B3424" i="10"/>
  <c r="M3423" i="10"/>
  <c r="K3423" i="10"/>
  <c r="J3423" i="10"/>
  <c r="I3423" i="10"/>
  <c r="H3423" i="10"/>
  <c r="G3423" i="10"/>
  <c r="F3423" i="10"/>
  <c r="E3423" i="10"/>
  <c r="D3423" i="10"/>
  <c r="C3423" i="10"/>
  <c r="B3423" i="10"/>
  <c r="M3422" i="10"/>
  <c r="K3422" i="10"/>
  <c r="J3422" i="10"/>
  <c r="I3422" i="10"/>
  <c r="H3422" i="10"/>
  <c r="G3422" i="10"/>
  <c r="F3422" i="10"/>
  <c r="E3422" i="10"/>
  <c r="D3422" i="10"/>
  <c r="C3422" i="10"/>
  <c r="B3422" i="10"/>
  <c r="M3421" i="10"/>
  <c r="K3421" i="10"/>
  <c r="J3421" i="10"/>
  <c r="I3421" i="10"/>
  <c r="H3421" i="10"/>
  <c r="G3421" i="10"/>
  <c r="F3421" i="10"/>
  <c r="E3421" i="10"/>
  <c r="D3421" i="10"/>
  <c r="C3421" i="10"/>
  <c r="B3421" i="10"/>
  <c r="M3420" i="10"/>
  <c r="K3420" i="10"/>
  <c r="J3420" i="10"/>
  <c r="I3420" i="10"/>
  <c r="H3420" i="10"/>
  <c r="G3420" i="10"/>
  <c r="F3420" i="10"/>
  <c r="E3420" i="10"/>
  <c r="D3420" i="10"/>
  <c r="C3420" i="10"/>
  <c r="B3420" i="10"/>
  <c r="M3419" i="10"/>
  <c r="K3419" i="10"/>
  <c r="J3419" i="10"/>
  <c r="I3419" i="10"/>
  <c r="H3419" i="10"/>
  <c r="G3419" i="10"/>
  <c r="F3419" i="10"/>
  <c r="E3419" i="10"/>
  <c r="D3419" i="10"/>
  <c r="C3419" i="10"/>
  <c r="B3419" i="10"/>
  <c r="M3418" i="10"/>
  <c r="K3418" i="10"/>
  <c r="J3418" i="10"/>
  <c r="I3418" i="10"/>
  <c r="H3418" i="10"/>
  <c r="G3418" i="10"/>
  <c r="F3418" i="10"/>
  <c r="E3418" i="10"/>
  <c r="D3418" i="10"/>
  <c r="C3418" i="10"/>
  <c r="B3418" i="10"/>
  <c r="M3417" i="10"/>
  <c r="K3417" i="10"/>
  <c r="J3417" i="10"/>
  <c r="I3417" i="10"/>
  <c r="H3417" i="10"/>
  <c r="G3417" i="10"/>
  <c r="F3417" i="10"/>
  <c r="E3417" i="10"/>
  <c r="D3417" i="10"/>
  <c r="C3417" i="10"/>
  <c r="B3417" i="10"/>
  <c r="M3416" i="10"/>
  <c r="K3416" i="10"/>
  <c r="J3416" i="10"/>
  <c r="I3416" i="10"/>
  <c r="H3416" i="10"/>
  <c r="G3416" i="10"/>
  <c r="F3416" i="10"/>
  <c r="E3416" i="10"/>
  <c r="D3416" i="10"/>
  <c r="C3416" i="10"/>
  <c r="B3416" i="10"/>
  <c r="M3415" i="10"/>
  <c r="K3415" i="10"/>
  <c r="J3415" i="10"/>
  <c r="I3415" i="10"/>
  <c r="H3415" i="10"/>
  <c r="G3415" i="10"/>
  <c r="F3415" i="10"/>
  <c r="E3415" i="10"/>
  <c r="D3415" i="10"/>
  <c r="C3415" i="10"/>
  <c r="B3415" i="10"/>
  <c r="M3414" i="10"/>
  <c r="K3414" i="10"/>
  <c r="J3414" i="10"/>
  <c r="I3414" i="10"/>
  <c r="H3414" i="10"/>
  <c r="G3414" i="10"/>
  <c r="F3414" i="10"/>
  <c r="E3414" i="10"/>
  <c r="D3414" i="10"/>
  <c r="C3414" i="10"/>
  <c r="B3414" i="10"/>
  <c r="M3413" i="10"/>
  <c r="K3413" i="10"/>
  <c r="J3413" i="10"/>
  <c r="I3413" i="10"/>
  <c r="H3413" i="10"/>
  <c r="G3413" i="10"/>
  <c r="F3413" i="10"/>
  <c r="E3413" i="10"/>
  <c r="D3413" i="10"/>
  <c r="C3413" i="10"/>
  <c r="B3413" i="10"/>
  <c r="M3412" i="10"/>
  <c r="K3412" i="10"/>
  <c r="J3412" i="10"/>
  <c r="I3412" i="10"/>
  <c r="H3412" i="10"/>
  <c r="G3412" i="10"/>
  <c r="F3412" i="10"/>
  <c r="E3412" i="10"/>
  <c r="D3412" i="10"/>
  <c r="C3412" i="10"/>
  <c r="B3412" i="10"/>
  <c r="M3411" i="10"/>
  <c r="K3411" i="10"/>
  <c r="J3411" i="10"/>
  <c r="I3411" i="10"/>
  <c r="H3411" i="10"/>
  <c r="G3411" i="10"/>
  <c r="F3411" i="10"/>
  <c r="E3411" i="10"/>
  <c r="D3411" i="10"/>
  <c r="C3411" i="10"/>
  <c r="B3411" i="10"/>
  <c r="M3410" i="10"/>
  <c r="K3410" i="10"/>
  <c r="J3410" i="10"/>
  <c r="I3410" i="10"/>
  <c r="H3410" i="10"/>
  <c r="G3410" i="10"/>
  <c r="F3410" i="10"/>
  <c r="E3410" i="10"/>
  <c r="D3410" i="10"/>
  <c r="C3410" i="10"/>
  <c r="B3410" i="10"/>
  <c r="M3409" i="10"/>
  <c r="K3409" i="10"/>
  <c r="J3409" i="10"/>
  <c r="I3409" i="10"/>
  <c r="H3409" i="10"/>
  <c r="G3409" i="10"/>
  <c r="F3409" i="10"/>
  <c r="E3409" i="10"/>
  <c r="D3409" i="10"/>
  <c r="C3409" i="10"/>
  <c r="B3409" i="10"/>
  <c r="M3408" i="10"/>
  <c r="K3408" i="10"/>
  <c r="J3408" i="10"/>
  <c r="I3408" i="10"/>
  <c r="H3408" i="10"/>
  <c r="G3408" i="10"/>
  <c r="F3408" i="10"/>
  <c r="E3408" i="10"/>
  <c r="D3408" i="10"/>
  <c r="C3408" i="10"/>
  <c r="B3408" i="10"/>
  <c r="M3407" i="10"/>
  <c r="K3407" i="10"/>
  <c r="J3407" i="10"/>
  <c r="I3407" i="10"/>
  <c r="H3407" i="10"/>
  <c r="G3407" i="10"/>
  <c r="F3407" i="10"/>
  <c r="E3407" i="10"/>
  <c r="D3407" i="10"/>
  <c r="C3407" i="10"/>
  <c r="B3407" i="10"/>
  <c r="M3406" i="10"/>
  <c r="K3406" i="10"/>
  <c r="J3406" i="10"/>
  <c r="I3406" i="10"/>
  <c r="H3406" i="10"/>
  <c r="G3406" i="10"/>
  <c r="F3406" i="10"/>
  <c r="E3406" i="10"/>
  <c r="D3406" i="10"/>
  <c r="C3406" i="10"/>
  <c r="B3406" i="10"/>
  <c r="M3405" i="10"/>
  <c r="K3405" i="10"/>
  <c r="J3405" i="10"/>
  <c r="I3405" i="10"/>
  <c r="H3405" i="10"/>
  <c r="G3405" i="10"/>
  <c r="F3405" i="10"/>
  <c r="E3405" i="10"/>
  <c r="D3405" i="10"/>
  <c r="C3405" i="10"/>
  <c r="B3405" i="10"/>
  <c r="M3404" i="10"/>
  <c r="K3404" i="10"/>
  <c r="J3404" i="10"/>
  <c r="I3404" i="10"/>
  <c r="H3404" i="10"/>
  <c r="G3404" i="10"/>
  <c r="F3404" i="10"/>
  <c r="E3404" i="10"/>
  <c r="D3404" i="10"/>
  <c r="C3404" i="10"/>
  <c r="B3404" i="10"/>
  <c r="M3403" i="10"/>
  <c r="K3403" i="10"/>
  <c r="J3403" i="10"/>
  <c r="I3403" i="10"/>
  <c r="H3403" i="10"/>
  <c r="G3403" i="10"/>
  <c r="F3403" i="10"/>
  <c r="E3403" i="10"/>
  <c r="D3403" i="10"/>
  <c r="C3403" i="10"/>
  <c r="B3403" i="10"/>
  <c r="M3402" i="10"/>
  <c r="K3402" i="10"/>
  <c r="J3402" i="10"/>
  <c r="I3402" i="10"/>
  <c r="H3402" i="10"/>
  <c r="G3402" i="10"/>
  <c r="F3402" i="10"/>
  <c r="E3402" i="10"/>
  <c r="D3402" i="10"/>
  <c r="C3402" i="10"/>
  <c r="B3402" i="10"/>
  <c r="M3401" i="10"/>
  <c r="K3401" i="10"/>
  <c r="J3401" i="10"/>
  <c r="I3401" i="10"/>
  <c r="H3401" i="10"/>
  <c r="G3401" i="10"/>
  <c r="F3401" i="10"/>
  <c r="E3401" i="10"/>
  <c r="D3401" i="10"/>
  <c r="C3401" i="10"/>
  <c r="B3401" i="10"/>
  <c r="M3400" i="10"/>
  <c r="K3400" i="10"/>
  <c r="J3400" i="10"/>
  <c r="I3400" i="10"/>
  <c r="H3400" i="10"/>
  <c r="G3400" i="10"/>
  <c r="F3400" i="10"/>
  <c r="E3400" i="10"/>
  <c r="D3400" i="10"/>
  <c r="C3400" i="10"/>
  <c r="B3400" i="10"/>
  <c r="M3399" i="10"/>
  <c r="K3399" i="10"/>
  <c r="J3399" i="10"/>
  <c r="I3399" i="10"/>
  <c r="H3399" i="10"/>
  <c r="G3399" i="10"/>
  <c r="F3399" i="10"/>
  <c r="E3399" i="10"/>
  <c r="D3399" i="10"/>
  <c r="C3399" i="10"/>
  <c r="B3399" i="10"/>
  <c r="M3398" i="10"/>
  <c r="K3398" i="10"/>
  <c r="J3398" i="10"/>
  <c r="I3398" i="10"/>
  <c r="H3398" i="10"/>
  <c r="G3398" i="10"/>
  <c r="F3398" i="10"/>
  <c r="E3398" i="10"/>
  <c r="D3398" i="10"/>
  <c r="C3398" i="10"/>
  <c r="B3398" i="10"/>
  <c r="M3397" i="10"/>
  <c r="K3397" i="10"/>
  <c r="J3397" i="10"/>
  <c r="I3397" i="10"/>
  <c r="H3397" i="10"/>
  <c r="G3397" i="10"/>
  <c r="F3397" i="10"/>
  <c r="E3397" i="10"/>
  <c r="D3397" i="10"/>
  <c r="C3397" i="10"/>
  <c r="B3397" i="10"/>
  <c r="M3396" i="10"/>
  <c r="K3396" i="10"/>
  <c r="J3396" i="10"/>
  <c r="I3396" i="10"/>
  <c r="H3396" i="10"/>
  <c r="G3396" i="10"/>
  <c r="F3396" i="10"/>
  <c r="E3396" i="10"/>
  <c r="D3396" i="10"/>
  <c r="C3396" i="10"/>
  <c r="B3396" i="10"/>
  <c r="M3395" i="10"/>
  <c r="K3395" i="10"/>
  <c r="J3395" i="10"/>
  <c r="I3395" i="10"/>
  <c r="H3395" i="10"/>
  <c r="G3395" i="10"/>
  <c r="F3395" i="10"/>
  <c r="E3395" i="10"/>
  <c r="D3395" i="10"/>
  <c r="C3395" i="10"/>
  <c r="B3395" i="10"/>
  <c r="M3394" i="10"/>
  <c r="K3394" i="10"/>
  <c r="J3394" i="10"/>
  <c r="I3394" i="10"/>
  <c r="H3394" i="10"/>
  <c r="G3394" i="10"/>
  <c r="F3394" i="10"/>
  <c r="E3394" i="10"/>
  <c r="D3394" i="10"/>
  <c r="C3394" i="10"/>
  <c r="B3394" i="10"/>
  <c r="M3393" i="10"/>
  <c r="K3393" i="10"/>
  <c r="J3393" i="10"/>
  <c r="I3393" i="10"/>
  <c r="H3393" i="10"/>
  <c r="G3393" i="10"/>
  <c r="F3393" i="10"/>
  <c r="E3393" i="10"/>
  <c r="D3393" i="10"/>
  <c r="C3393" i="10"/>
  <c r="B3393" i="10"/>
  <c r="M3392" i="10"/>
  <c r="K3392" i="10"/>
  <c r="J3392" i="10"/>
  <c r="I3392" i="10"/>
  <c r="H3392" i="10"/>
  <c r="G3392" i="10"/>
  <c r="F3392" i="10"/>
  <c r="E3392" i="10"/>
  <c r="D3392" i="10"/>
  <c r="C3392" i="10"/>
  <c r="B3392" i="10"/>
  <c r="M3391" i="10"/>
  <c r="K3391" i="10"/>
  <c r="J3391" i="10"/>
  <c r="I3391" i="10"/>
  <c r="H3391" i="10"/>
  <c r="G3391" i="10"/>
  <c r="F3391" i="10"/>
  <c r="E3391" i="10"/>
  <c r="D3391" i="10"/>
  <c r="C3391" i="10"/>
  <c r="B3391" i="10"/>
  <c r="M3390" i="10"/>
  <c r="K3390" i="10"/>
  <c r="J3390" i="10"/>
  <c r="I3390" i="10"/>
  <c r="H3390" i="10"/>
  <c r="G3390" i="10"/>
  <c r="F3390" i="10"/>
  <c r="E3390" i="10"/>
  <c r="D3390" i="10"/>
  <c r="C3390" i="10"/>
  <c r="B3390" i="10"/>
  <c r="M3389" i="10"/>
  <c r="K3389" i="10"/>
  <c r="J3389" i="10"/>
  <c r="I3389" i="10"/>
  <c r="H3389" i="10"/>
  <c r="G3389" i="10"/>
  <c r="F3389" i="10"/>
  <c r="E3389" i="10"/>
  <c r="D3389" i="10"/>
  <c r="C3389" i="10"/>
  <c r="B3389" i="10"/>
  <c r="M3388" i="10"/>
  <c r="K3388" i="10"/>
  <c r="J3388" i="10"/>
  <c r="I3388" i="10"/>
  <c r="H3388" i="10"/>
  <c r="G3388" i="10"/>
  <c r="F3388" i="10"/>
  <c r="E3388" i="10"/>
  <c r="D3388" i="10"/>
  <c r="C3388" i="10"/>
  <c r="B3388" i="10"/>
  <c r="M3387" i="10"/>
  <c r="K3387" i="10"/>
  <c r="J3387" i="10"/>
  <c r="I3387" i="10"/>
  <c r="H3387" i="10"/>
  <c r="G3387" i="10"/>
  <c r="F3387" i="10"/>
  <c r="E3387" i="10"/>
  <c r="D3387" i="10"/>
  <c r="C3387" i="10"/>
  <c r="B3387" i="10"/>
  <c r="M3386" i="10"/>
  <c r="K3386" i="10"/>
  <c r="J3386" i="10"/>
  <c r="I3386" i="10"/>
  <c r="H3386" i="10"/>
  <c r="G3386" i="10"/>
  <c r="F3386" i="10"/>
  <c r="E3386" i="10"/>
  <c r="D3386" i="10"/>
  <c r="C3386" i="10"/>
  <c r="B3386" i="10"/>
  <c r="M3385" i="10"/>
  <c r="K3385" i="10"/>
  <c r="J3385" i="10"/>
  <c r="I3385" i="10"/>
  <c r="H3385" i="10"/>
  <c r="G3385" i="10"/>
  <c r="F3385" i="10"/>
  <c r="E3385" i="10"/>
  <c r="D3385" i="10"/>
  <c r="C3385" i="10"/>
  <c r="B3385" i="10"/>
  <c r="M3384" i="10"/>
  <c r="K3384" i="10"/>
  <c r="J3384" i="10"/>
  <c r="I3384" i="10"/>
  <c r="H3384" i="10"/>
  <c r="G3384" i="10"/>
  <c r="F3384" i="10"/>
  <c r="E3384" i="10"/>
  <c r="D3384" i="10"/>
  <c r="C3384" i="10"/>
  <c r="B3384" i="10"/>
  <c r="M3383" i="10"/>
  <c r="K3383" i="10"/>
  <c r="J3383" i="10"/>
  <c r="I3383" i="10"/>
  <c r="H3383" i="10"/>
  <c r="G3383" i="10"/>
  <c r="F3383" i="10"/>
  <c r="E3383" i="10"/>
  <c r="D3383" i="10"/>
  <c r="C3383" i="10"/>
  <c r="B3383" i="10"/>
  <c r="M3382" i="10"/>
  <c r="K3382" i="10"/>
  <c r="J3382" i="10"/>
  <c r="I3382" i="10"/>
  <c r="H3382" i="10"/>
  <c r="G3382" i="10"/>
  <c r="F3382" i="10"/>
  <c r="E3382" i="10"/>
  <c r="D3382" i="10"/>
  <c r="C3382" i="10"/>
  <c r="B3382" i="10"/>
  <c r="M3381" i="10"/>
  <c r="K3381" i="10"/>
  <c r="J3381" i="10"/>
  <c r="I3381" i="10"/>
  <c r="H3381" i="10"/>
  <c r="G3381" i="10"/>
  <c r="F3381" i="10"/>
  <c r="E3381" i="10"/>
  <c r="D3381" i="10"/>
  <c r="C3381" i="10"/>
  <c r="B3381" i="10"/>
  <c r="M3380" i="10"/>
  <c r="K3380" i="10"/>
  <c r="J3380" i="10"/>
  <c r="I3380" i="10"/>
  <c r="H3380" i="10"/>
  <c r="G3380" i="10"/>
  <c r="F3380" i="10"/>
  <c r="E3380" i="10"/>
  <c r="D3380" i="10"/>
  <c r="C3380" i="10"/>
  <c r="B3380" i="10"/>
  <c r="M3379" i="10"/>
  <c r="K3379" i="10"/>
  <c r="J3379" i="10"/>
  <c r="I3379" i="10"/>
  <c r="H3379" i="10"/>
  <c r="G3379" i="10"/>
  <c r="F3379" i="10"/>
  <c r="E3379" i="10"/>
  <c r="D3379" i="10"/>
  <c r="C3379" i="10"/>
  <c r="B3379" i="10"/>
  <c r="M3378" i="10"/>
  <c r="K3378" i="10"/>
  <c r="J3378" i="10"/>
  <c r="I3378" i="10"/>
  <c r="H3378" i="10"/>
  <c r="G3378" i="10"/>
  <c r="F3378" i="10"/>
  <c r="E3378" i="10"/>
  <c r="D3378" i="10"/>
  <c r="C3378" i="10"/>
  <c r="B3378" i="10"/>
  <c r="M3377" i="10"/>
  <c r="K3377" i="10"/>
  <c r="J3377" i="10"/>
  <c r="I3377" i="10"/>
  <c r="H3377" i="10"/>
  <c r="G3377" i="10"/>
  <c r="F3377" i="10"/>
  <c r="E3377" i="10"/>
  <c r="D3377" i="10"/>
  <c r="C3377" i="10"/>
  <c r="B3377" i="10"/>
  <c r="M3376" i="10"/>
  <c r="K3376" i="10"/>
  <c r="J3376" i="10"/>
  <c r="I3376" i="10"/>
  <c r="H3376" i="10"/>
  <c r="G3376" i="10"/>
  <c r="F3376" i="10"/>
  <c r="E3376" i="10"/>
  <c r="D3376" i="10"/>
  <c r="C3376" i="10"/>
  <c r="B3376" i="10"/>
  <c r="M3375" i="10"/>
  <c r="K3375" i="10"/>
  <c r="J3375" i="10"/>
  <c r="I3375" i="10"/>
  <c r="H3375" i="10"/>
  <c r="G3375" i="10"/>
  <c r="F3375" i="10"/>
  <c r="E3375" i="10"/>
  <c r="D3375" i="10"/>
  <c r="C3375" i="10"/>
  <c r="B3375" i="10"/>
  <c r="M3374" i="10"/>
  <c r="K3374" i="10"/>
  <c r="J3374" i="10"/>
  <c r="I3374" i="10"/>
  <c r="H3374" i="10"/>
  <c r="G3374" i="10"/>
  <c r="F3374" i="10"/>
  <c r="E3374" i="10"/>
  <c r="D3374" i="10"/>
  <c r="C3374" i="10"/>
  <c r="B3374" i="10"/>
  <c r="M3373" i="10"/>
  <c r="K3373" i="10"/>
  <c r="J3373" i="10"/>
  <c r="I3373" i="10"/>
  <c r="H3373" i="10"/>
  <c r="G3373" i="10"/>
  <c r="F3373" i="10"/>
  <c r="E3373" i="10"/>
  <c r="D3373" i="10"/>
  <c r="C3373" i="10"/>
  <c r="B3373" i="10"/>
  <c r="M3372" i="10"/>
  <c r="K3372" i="10"/>
  <c r="J3372" i="10"/>
  <c r="I3372" i="10"/>
  <c r="H3372" i="10"/>
  <c r="G3372" i="10"/>
  <c r="F3372" i="10"/>
  <c r="E3372" i="10"/>
  <c r="D3372" i="10"/>
  <c r="C3372" i="10"/>
  <c r="B3372" i="10"/>
  <c r="M3371" i="10"/>
  <c r="K3371" i="10"/>
  <c r="J3371" i="10"/>
  <c r="I3371" i="10"/>
  <c r="H3371" i="10"/>
  <c r="G3371" i="10"/>
  <c r="F3371" i="10"/>
  <c r="E3371" i="10"/>
  <c r="D3371" i="10"/>
  <c r="C3371" i="10"/>
  <c r="B3371" i="10"/>
  <c r="M3370" i="10"/>
  <c r="K3370" i="10"/>
  <c r="J3370" i="10"/>
  <c r="I3370" i="10"/>
  <c r="H3370" i="10"/>
  <c r="G3370" i="10"/>
  <c r="F3370" i="10"/>
  <c r="E3370" i="10"/>
  <c r="D3370" i="10"/>
  <c r="C3370" i="10"/>
  <c r="B3370" i="10"/>
  <c r="M3369" i="10"/>
  <c r="K3369" i="10"/>
  <c r="J3369" i="10"/>
  <c r="I3369" i="10"/>
  <c r="H3369" i="10"/>
  <c r="G3369" i="10"/>
  <c r="F3369" i="10"/>
  <c r="E3369" i="10"/>
  <c r="D3369" i="10"/>
  <c r="C3369" i="10"/>
  <c r="B3369" i="10"/>
  <c r="M3368" i="10"/>
  <c r="K3368" i="10"/>
  <c r="J3368" i="10"/>
  <c r="I3368" i="10"/>
  <c r="H3368" i="10"/>
  <c r="G3368" i="10"/>
  <c r="F3368" i="10"/>
  <c r="E3368" i="10"/>
  <c r="D3368" i="10"/>
  <c r="C3368" i="10"/>
  <c r="B3368" i="10"/>
  <c r="M3367" i="10"/>
  <c r="K3367" i="10"/>
  <c r="J3367" i="10"/>
  <c r="I3367" i="10"/>
  <c r="H3367" i="10"/>
  <c r="G3367" i="10"/>
  <c r="F3367" i="10"/>
  <c r="E3367" i="10"/>
  <c r="D3367" i="10"/>
  <c r="C3367" i="10"/>
  <c r="B3367" i="10"/>
  <c r="M3366" i="10"/>
  <c r="K3366" i="10"/>
  <c r="J3366" i="10"/>
  <c r="I3366" i="10"/>
  <c r="H3366" i="10"/>
  <c r="G3366" i="10"/>
  <c r="F3366" i="10"/>
  <c r="E3366" i="10"/>
  <c r="D3366" i="10"/>
  <c r="C3366" i="10"/>
  <c r="B3366" i="10"/>
  <c r="M3365" i="10"/>
  <c r="K3365" i="10"/>
  <c r="J3365" i="10"/>
  <c r="I3365" i="10"/>
  <c r="H3365" i="10"/>
  <c r="G3365" i="10"/>
  <c r="F3365" i="10"/>
  <c r="E3365" i="10"/>
  <c r="D3365" i="10"/>
  <c r="C3365" i="10"/>
  <c r="B3365" i="10"/>
  <c r="M3364" i="10"/>
  <c r="K3364" i="10"/>
  <c r="J3364" i="10"/>
  <c r="I3364" i="10"/>
  <c r="H3364" i="10"/>
  <c r="G3364" i="10"/>
  <c r="F3364" i="10"/>
  <c r="E3364" i="10"/>
  <c r="D3364" i="10"/>
  <c r="C3364" i="10"/>
  <c r="B3364" i="10"/>
  <c r="M3363" i="10"/>
  <c r="K3363" i="10"/>
  <c r="J3363" i="10"/>
  <c r="I3363" i="10"/>
  <c r="H3363" i="10"/>
  <c r="G3363" i="10"/>
  <c r="F3363" i="10"/>
  <c r="E3363" i="10"/>
  <c r="D3363" i="10"/>
  <c r="C3363" i="10"/>
  <c r="B3363" i="10"/>
  <c r="M3362" i="10"/>
  <c r="K3362" i="10"/>
  <c r="J3362" i="10"/>
  <c r="I3362" i="10"/>
  <c r="H3362" i="10"/>
  <c r="G3362" i="10"/>
  <c r="F3362" i="10"/>
  <c r="E3362" i="10"/>
  <c r="D3362" i="10"/>
  <c r="C3362" i="10"/>
  <c r="B3362" i="10"/>
  <c r="M3361" i="10"/>
  <c r="K3361" i="10"/>
  <c r="J3361" i="10"/>
  <c r="I3361" i="10"/>
  <c r="H3361" i="10"/>
  <c r="G3361" i="10"/>
  <c r="F3361" i="10"/>
  <c r="E3361" i="10"/>
  <c r="D3361" i="10"/>
  <c r="C3361" i="10"/>
  <c r="B3361" i="10"/>
  <c r="M3360" i="10"/>
  <c r="K3360" i="10"/>
  <c r="J3360" i="10"/>
  <c r="I3360" i="10"/>
  <c r="H3360" i="10"/>
  <c r="G3360" i="10"/>
  <c r="F3360" i="10"/>
  <c r="E3360" i="10"/>
  <c r="D3360" i="10"/>
  <c r="C3360" i="10"/>
  <c r="B3360" i="10"/>
  <c r="M3359" i="10"/>
  <c r="K3359" i="10"/>
  <c r="J3359" i="10"/>
  <c r="I3359" i="10"/>
  <c r="H3359" i="10"/>
  <c r="G3359" i="10"/>
  <c r="F3359" i="10"/>
  <c r="E3359" i="10"/>
  <c r="D3359" i="10"/>
  <c r="C3359" i="10"/>
  <c r="B3359" i="10"/>
  <c r="M3358" i="10"/>
  <c r="K3358" i="10"/>
  <c r="J3358" i="10"/>
  <c r="I3358" i="10"/>
  <c r="H3358" i="10"/>
  <c r="G3358" i="10"/>
  <c r="F3358" i="10"/>
  <c r="E3358" i="10"/>
  <c r="D3358" i="10"/>
  <c r="C3358" i="10"/>
  <c r="B3358" i="10"/>
  <c r="M3357" i="10"/>
  <c r="K3357" i="10"/>
  <c r="J3357" i="10"/>
  <c r="I3357" i="10"/>
  <c r="H3357" i="10"/>
  <c r="G3357" i="10"/>
  <c r="F3357" i="10"/>
  <c r="E3357" i="10"/>
  <c r="D3357" i="10"/>
  <c r="C3357" i="10"/>
  <c r="B3357" i="10"/>
  <c r="M3356" i="10"/>
  <c r="K3356" i="10"/>
  <c r="J3356" i="10"/>
  <c r="I3356" i="10"/>
  <c r="H3356" i="10"/>
  <c r="G3356" i="10"/>
  <c r="F3356" i="10"/>
  <c r="E3356" i="10"/>
  <c r="D3356" i="10"/>
  <c r="C3356" i="10"/>
  <c r="B3356" i="10"/>
  <c r="M3355" i="10"/>
  <c r="K3355" i="10"/>
  <c r="J3355" i="10"/>
  <c r="I3355" i="10"/>
  <c r="H3355" i="10"/>
  <c r="G3355" i="10"/>
  <c r="F3355" i="10"/>
  <c r="E3355" i="10"/>
  <c r="D3355" i="10"/>
  <c r="C3355" i="10"/>
  <c r="B3355" i="10"/>
  <c r="M3354" i="10"/>
  <c r="K3354" i="10"/>
  <c r="J3354" i="10"/>
  <c r="I3354" i="10"/>
  <c r="H3354" i="10"/>
  <c r="G3354" i="10"/>
  <c r="F3354" i="10"/>
  <c r="E3354" i="10"/>
  <c r="D3354" i="10"/>
  <c r="C3354" i="10"/>
  <c r="B3354" i="10"/>
  <c r="M3353" i="10"/>
  <c r="K3353" i="10"/>
  <c r="J3353" i="10"/>
  <c r="I3353" i="10"/>
  <c r="H3353" i="10"/>
  <c r="G3353" i="10"/>
  <c r="F3353" i="10"/>
  <c r="E3353" i="10"/>
  <c r="D3353" i="10"/>
  <c r="C3353" i="10"/>
  <c r="B3353" i="10"/>
  <c r="M3352" i="10"/>
  <c r="K3352" i="10"/>
  <c r="J3352" i="10"/>
  <c r="I3352" i="10"/>
  <c r="H3352" i="10"/>
  <c r="G3352" i="10"/>
  <c r="F3352" i="10"/>
  <c r="E3352" i="10"/>
  <c r="D3352" i="10"/>
  <c r="C3352" i="10"/>
  <c r="B3352" i="10"/>
  <c r="M3351" i="10"/>
  <c r="K3351" i="10"/>
  <c r="J3351" i="10"/>
  <c r="I3351" i="10"/>
  <c r="H3351" i="10"/>
  <c r="G3351" i="10"/>
  <c r="F3351" i="10"/>
  <c r="E3351" i="10"/>
  <c r="D3351" i="10"/>
  <c r="C3351" i="10"/>
  <c r="B3351" i="10"/>
  <c r="M3350" i="10"/>
  <c r="K3350" i="10"/>
  <c r="J3350" i="10"/>
  <c r="I3350" i="10"/>
  <c r="H3350" i="10"/>
  <c r="G3350" i="10"/>
  <c r="F3350" i="10"/>
  <c r="E3350" i="10"/>
  <c r="D3350" i="10"/>
  <c r="C3350" i="10"/>
  <c r="B3350" i="10"/>
  <c r="M3349" i="10"/>
  <c r="K3349" i="10"/>
  <c r="J3349" i="10"/>
  <c r="I3349" i="10"/>
  <c r="H3349" i="10"/>
  <c r="G3349" i="10"/>
  <c r="F3349" i="10"/>
  <c r="E3349" i="10"/>
  <c r="D3349" i="10"/>
  <c r="C3349" i="10"/>
  <c r="B3349" i="10"/>
  <c r="M3348" i="10"/>
  <c r="K3348" i="10"/>
  <c r="J3348" i="10"/>
  <c r="I3348" i="10"/>
  <c r="H3348" i="10"/>
  <c r="G3348" i="10"/>
  <c r="F3348" i="10"/>
  <c r="E3348" i="10"/>
  <c r="D3348" i="10"/>
  <c r="C3348" i="10"/>
  <c r="B3348" i="10"/>
  <c r="M3347" i="10"/>
  <c r="K3347" i="10"/>
  <c r="J3347" i="10"/>
  <c r="I3347" i="10"/>
  <c r="H3347" i="10"/>
  <c r="G3347" i="10"/>
  <c r="F3347" i="10"/>
  <c r="E3347" i="10"/>
  <c r="D3347" i="10"/>
  <c r="C3347" i="10"/>
  <c r="B3347" i="10"/>
  <c r="M3346" i="10"/>
  <c r="K3346" i="10"/>
  <c r="J3346" i="10"/>
  <c r="I3346" i="10"/>
  <c r="H3346" i="10"/>
  <c r="G3346" i="10"/>
  <c r="F3346" i="10"/>
  <c r="E3346" i="10"/>
  <c r="D3346" i="10"/>
  <c r="C3346" i="10"/>
  <c r="B3346" i="10"/>
  <c r="M3345" i="10"/>
  <c r="K3345" i="10"/>
  <c r="J3345" i="10"/>
  <c r="I3345" i="10"/>
  <c r="H3345" i="10"/>
  <c r="G3345" i="10"/>
  <c r="F3345" i="10"/>
  <c r="E3345" i="10"/>
  <c r="D3345" i="10"/>
  <c r="C3345" i="10"/>
  <c r="B3345" i="10"/>
  <c r="M3344" i="10"/>
  <c r="K3344" i="10"/>
  <c r="J3344" i="10"/>
  <c r="I3344" i="10"/>
  <c r="H3344" i="10"/>
  <c r="G3344" i="10"/>
  <c r="F3344" i="10"/>
  <c r="E3344" i="10"/>
  <c r="D3344" i="10"/>
  <c r="C3344" i="10"/>
  <c r="B3344" i="10"/>
  <c r="M3343" i="10"/>
  <c r="K3343" i="10"/>
  <c r="J3343" i="10"/>
  <c r="I3343" i="10"/>
  <c r="H3343" i="10"/>
  <c r="G3343" i="10"/>
  <c r="F3343" i="10"/>
  <c r="E3343" i="10"/>
  <c r="D3343" i="10"/>
  <c r="C3343" i="10"/>
  <c r="B3343" i="10"/>
  <c r="M3342" i="10"/>
  <c r="K3342" i="10"/>
  <c r="J3342" i="10"/>
  <c r="I3342" i="10"/>
  <c r="H3342" i="10"/>
  <c r="G3342" i="10"/>
  <c r="F3342" i="10"/>
  <c r="E3342" i="10"/>
  <c r="D3342" i="10"/>
  <c r="C3342" i="10"/>
  <c r="B3342" i="10"/>
  <c r="M3341" i="10"/>
  <c r="K3341" i="10"/>
  <c r="J3341" i="10"/>
  <c r="I3341" i="10"/>
  <c r="H3341" i="10"/>
  <c r="G3341" i="10"/>
  <c r="F3341" i="10"/>
  <c r="E3341" i="10"/>
  <c r="D3341" i="10"/>
  <c r="C3341" i="10"/>
  <c r="B3341" i="10"/>
  <c r="M3340" i="10"/>
  <c r="K3340" i="10"/>
  <c r="J3340" i="10"/>
  <c r="I3340" i="10"/>
  <c r="H3340" i="10"/>
  <c r="G3340" i="10"/>
  <c r="F3340" i="10"/>
  <c r="E3340" i="10"/>
  <c r="D3340" i="10"/>
  <c r="C3340" i="10"/>
  <c r="B3340" i="10"/>
  <c r="M3339" i="10"/>
  <c r="K3339" i="10"/>
  <c r="J3339" i="10"/>
  <c r="I3339" i="10"/>
  <c r="H3339" i="10"/>
  <c r="G3339" i="10"/>
  <c r="F3339" i="10"/>
  <c r="E3339" i="10"/>
  <c r="D3339" i="10"/>
  <c r="C3339" i="10"/>
  <c r="B3339" i="10"/>
  <c r="M3338" i="10"/>
  <c r="K3338" i="10"/>
  <c r="J3338" i="10"/>
  <c r="I3338" i="10"/>
  <c r="H3338" i="10"/>
  <c r="G3338" i="10"/>
  <c r="F3338" i="10"/>
  <c r="E3338" i="10"/>
  <c r="D3338" i="10"/>
  <c r="C3338" i="10"/>
  <c r="B3338" i="10"/>
  <c r="M3337" i="10"/>
  <c r="K3337" i="10"/>
  <c r="J3337" i="10"/>
  <c r="I3337" i="10"/>
  <c r="H3337" i="10"/>
  <c r="G3337" i="10"/>
  <c r="F3337" i="10"/>
  <c r="E3337" i="10"/>
  <c r="D3337" i="10"/>
  <c r="C3337" i="10"/>
  <c r="B3337" i="10"/>
  <c r="M3336" i="10"/>
  <c r="K3336" i="10"/>
  <c r="J3336" i="10"/>
  <c r="I3336" i="10"/>
  <c r="H3336" i="10"/>
  <c r="G3336" i="10"/>
  <c r="F3336" i="10"/>
  <c r="E3336" i="10"/>
  <c r="D3336" i="10"/>
  <c r="C3336" i="10"/>
  <c r="B3336" i="10"/>
  <c r="M3335" i="10"/>
  <c r="K3335" i="10"/>
  <c r="J3335" i="10"/>
  <c r="I3335" i="10"/>
  <c r="H3335" i="10"/>
  <c r="G3335" i="10"/>
  <c r="F3335" i="10"/>
  <c r="E3335" i="10"/>
  <c r="D3335" i="10"/>
  <c r="C3335" i="10"/>
  <c r="B3335" i="10"/>
  <c r="M3334" i="10"/>
  <c r="K3334" i="10"/>
  <c r="J3334" i="10"/>
  <c r="I3334" i="10"/>
  <c r="H3334" i="10"/>
  <c r="G3334" i="10"/>
  <c r="F3334" i="10"/>
  <c r="E3334" i="10"/>
  <c r="D3334" i="10"/>
  <c r="C3334" i="10"/>
  <c r="B3334" i="10"/>
  <c r="M3333" i="10"/>
  <c r="K3333" i="10"/>
  <c r="J3333" i="10"/>
  <c r="I3333" i="10"/>
  <c r="H3333" i="10"/>
  <c r="G3333" i="10"/>
  <c r="F3333" i="10"/>
  <c r="E3333" i="10"/>
  <c r="D3333" i="10"/>
  <c r="C3333" i="10"/>
  <c r="B3333" i="10"/>
  <c r="M3332" i="10"/>
  <c r="K3332" i="10"/>
  <c r="J3332" i="10"/>
  <c r="I3332" i="10"/>
  <c r="H3332" i="10"/>
  <c r="G3332" i="10"/>
  <c r="F3332" i="10"/>
  <c r="E3332" i="10"/>
  <c r="D3332" i="10"/>
  <c r="C3332" i="10"/>
  <c r="B3332" i="10"/>
  <c r="M3331" i="10"/>
  <c r="K3331" i="10"/>
  <c r="J3331" i="10"/>
  <c r="I3331" i="10"/>
  <c r="H3331" i="10"/>
  <c r="G3331" i="10"/>
  <c r="F3331" i="10"/>
  <c r="E3331" i="10"/>
  <c r="D3331" i="10"/>
  <c r="C3331" i="10"/>
  <c r="B3331" i="10"/>
  <c r="M3330" i="10"/>
  <c r="K3330" i="10"/>
  <c r="J3330" i="10"/>
  <c r="I3330" i="10"/>
  <c r="H3330" i="10"/>
  <c r="G3330" i="10"/>
  <c r="F3330" i="10"/>
  <c r="E3330" i="10"/>
  <c r="D3330" i="10"/>
  <c r="C3330" i="10"/>
  <c r="B3330" i="10"/>
  <c r="M3329" i="10"/>
  <c r="K3329" i="10"/>
  <c r="J3329" i="10"/>
  <c r="I3329" i="10"/>
  <c r="H3329" i="10"/>
  <c r="G3329" i="10"/>
  <c r="F3329" i="10"/>
  <c r="E3329" i="10"/>
  <c r="D3329" i="10"/>
  <c r="C3329" i="10"/>
  <c r="B3329" i="10"/>
  <c r="M3328" i="10"/>
  <c r="K3328" i="10"/>
  <c r="J3328" i="10"/>
  <c r="I3328" i="10"/>
  <c r="H3328" i="10"/>
  <c r="G3328" i="10"/>
  <c r="F3328" i="10"/>
  <c r="E3328" i="10"/>
  <c r="D3328" i="10"/>
  <c r="C3328" i="10"/>
  <c r="B3328" i="10"/>
  <c r="M3327" i="10"/>
  <c r="K3327" i="10"/>
  <c r="J3327" i="10"/>
  <c r="I3327" i="10"/>
  <c r="H3327" i="10"/>
  <c r="G3327" i="10"/>
  <c r="F3327" i="10"/>
  <c r="E3327" i="10"/>
  <c r="D3327" i="10"/>
  <c r="C3327" i="10"/>
  <c r="B3327" i="10"/>
  <c r="M3326" i="10"/>
  <c r="K3326" i="10"/>
  <c r="J3326" i="10"/>
  <c r="I3326" i="10"/>
  <c r="H3326" i="10"/>
  <c r="G3326" i="10"/>
  <c r="F3326" i="10"/>
  <c r="E3326" i="10"/>
  <c r="D3326" i="10"/>
  <c r="C3326" i="10"/>
  <c r="B3326" i="10"/>
  <c r="M3325" i="10"/>
  <c r="K3325" i="10"/>
  <c r="J3325" i="10"/>
  <c r="I3325" i="10"/>
  <c r="H3325" i="10"/>
  <c r="G3325" i="10"/>
  <c r="F3325" i="10"/>
  <c r="E3325" i="10"/>
  <c r="D3325" i="10"/>
  <c r="C3325" i="10"/>
  <c r="B3325" i="10"/>
  <c r="M3324" i="10"/>
  <c r="K3324" i="10"/>
  <c r="J3324" i="10"/>
  <c r="I3324" i="10"/>
  <c r="H3324" i="10"/>
  <c r="G3324" i="10"/>
  <c r="F3324" i="10"/>
  <c r="E3324" i="10"/>
  <c r="D3324" i="10"/>
  <c r="C3324" i="10"/>
  <c r="B3324" i="10"/>
  <c r="M3323" i="10"/>
  <c r="K3323" i="10"/>
  <c r="J3323" i="10"/>
  <c r="I3323" i="10"/>
  <c r="H3323" i="10"/>
  <c r="G3323" i="10"/>
  <c r="F3323" i="10"/>
  <c r="E3323" i="10"/>
  <c r="D3323" i="10"/>
  <c r="C3323" i="10"/>
  <c r="B3323" i="10"/>
  <c r="M3322" i="10"/>
  <c r="K3322" i="10"/>
  <c r="J3322" i="10"/>
  <c r="I3322" i="10"/>
  <c r="H3322" i="10"/>
  <c r="G3322" i="10"/>
  <c r="F3322" i="10"/>
  <c r="E3322" i="10"/>
  <c r="D3322" i="10"/>
  <c r="C3322" i="10"/>
  <c r="B3322" i="10"/>
  <c r="M3321" i="10"/>
  <c r="K3321" i="10"/>
  <c r="J3321" i="10"/>
  <c r="I3321" i="10"/>
  <c r="H3321" i="10"/>
  <c r="G3321" i="10"/>
  <c r="F3321" i="10"/>
  <c r="E3321" i="10"/>
  <c r="D3321" i="10"/>
  <c r="C3321" i="10"/>
  <c r="B3321" i="10"/>
  <c r="M3320" i="10"/>
  <c r="K3320" i="10"/>
  <c r="J3320" i="10"/>
  <c r="I3320" i="10"/>
  <c r="H3320" i="10"/>
  <c r="G3320" i="10"/>
  <c r="F3320" i="10"/>
  <c r="E3320" i="10"/>
  <c r="D3320" i="10"/>
  <c r="C3320" i="10"/>
  <c r="B3320" i="10"/>
  <c r="M3319" i="10"/>
  <c r="K3319" i="10"/>
  <c r="J3319" i="10"/>
  <c r="I3319" i="10"/>
  <c r="H3319" i="10"/>
  <c r="G3319" i="10"/>
  <c r="F3319" i="10"/>
  <c r="E3319" i="10"/>
  <c r="D3319" i="10"/>
  <c r="C3319" i="10"/>
  <c r="B3319" i="10"/>
  <c r="M3318" i="10"/>
  <c r="K3318" i="10"/>
  <c r="J3318" i="10"/>
  <c r="I3318" i="10"/>
  <c r="H3318" i="10"/>
  <c r="G3318" i="10"/>
  <c r="F3318" i="10"/>
  <c r="E3318" i="10"/>
  <c r="D3318" i="10"/>
  <c r="C3318" i="10"/>
  <c r="B3318" i="10"/>
  <c r="M3317" i="10"/>
  <c r="K3317" i="10"/>
  <c r="J3317" i="10"/>
  <c r="I3317" i="10"/>
  <c r="H3317" i="10"/>
  <c r="G3317" i="10"/>
  <c r="F3317" i="10"/>
  <c r="E3317" i="10"/>
  <c r="D3317" i="10"/>
  <c r="C3317" i="10"/>
  <c r="B3317" i="10"/>
  <c r="M3316" i="10"/>
  <c r="K3316" i="10"/>
  <c r="J3316" i="10"/>
  <c r="I3316" i="10"/>
  <c r="H3316" i="10"/>
  <c r="G3316" i="10"/>
  <c r="F3316" i="10"/>
  <c r="E3316" i="10"/>
  <c r="D3316" i="10"/>
  <c r="C3316" i="10"/>
  <c r="B3316" i="10"/>
  <c r="M3315" i="10"/>
  <c r="K3315" i="10"/>
  <c r="J3315" i="10"/>
  <c r="I3315" i="10"/>
  <c r="H3315" i="10"/>
  <c r="G3315" i="10"/>
  <c r="F3315" i="10"/>
  <c r="E3315" i="10"/>
  <c r="D3315" i="10"/>
  <c r="C3315" i="10"/>
  <c r="B3315" i="10"/>
  <c r="M3314" i="10"/>
  <c r="K3314" i="10"/>
  <c r="J3314" i="10"/>
  <c r="I3314" i="10"/>
  <c r="H3314" i="10"/>
  <c r="G3314" i="10"/>
  <c r="F3314" i="10"/>
  <c r="E3314" i="10"/>
  <c r="D3314" i="10"/>
  <c r="C3314" i="10"/>
  <c r="B3314" i="10"/>
  <c r="M3313" i="10"/>
  <c r="K3313" i="10"/>
  <c r="J3313" i="10"/>
  <c r="I3313" i="10"/>
  <c r="H3313" i="10"/>
  <c r="G3313" i="10"/>
  <c r="F3313" i="10"/>
  <c r="E3313" i="10"/>
  <c r="D3313" i="10"/>
  <c r="C3313" i="10"/>
  <c r="B3313" i="10"/>
  <c r="M3312" i="10"/>
  <c r="K3312" i="10"/>
  <c r="J3312" i="10"/>
  <c r="I3312" i="10"/>
  <c r="H3312" i="10"/>
  <c r="G3312" i="10"/>
  <c r="F3312" i="10"/>
  <c r="E3312" i="10"/>
  <c r="D3312" i="10"/>
  <c r="C3312" i="10"/>
  <c r="B3312" i="10"/>
  <c r="M3311" i="10"/>
  <c r="K3311" i="10"/>
  <c r="J3311" i="10"/>
  <c r="I3311" i="10"/>
  <c r="H3311" i="10"/>
  <c r="G3311" i="10"/>
  <c r="F3311" i="10"/>
  <c r="E3311" i="10"/>
  <c r="D3311" i="10"/>
  <c r="C3311" i="10"/>
  <c r="B3311" i="10"/>
  <c r="M3310" i="10"/>
  <c r="K3310" i="10"/>
  <c r="J3310" i="10"/>
  <c r="I3310" i="10"/>
  <c r="H3310" i="10"/>
  <c r="G3310" i="10"/>
  <c r="F3310" i="10"/>
  <c r="E3310" i="10"/>
  <c r="D3310" i="10"/>
  <c r="C3310" i="10"/>
  <c r="B3310" i="10"/>
  <c r="M3309" i="10"/>
  <c r="K3309" i="10"/>
  <c r="J3309" i="10"/>
  <c r="I3309" i="10"/>
  <c r="H3309" i="10"/>
  <c r="G3309" i="10"/>
  <c r="F3309" i="10"/>
  <c r="E3309" i="10"/>
  <c r="D3309" i="10"/>
  <c r="C3309" i="10"/>
  <c r="B3309" i="10"/>
  <c r="M3308" i="10"/>
  <c r="K3308" i="10"/>
  <c r="J3308" i="10"/>
  <c r="I3308" i="10"/>
  <c r="H3308" i="10"/>
  <c r="G3308" i="10"/>
  <c r="F3308" i="10"/>
  <c r="E3308" i="10"/>
  <c r="D3308" i="10"/>
  <c r="C3308" i="10"/>
  <c r="B3308" i="10"/>
  <c r="M3307" i="10"/>
  <c r="K3307" i="10"/>
  <c r="J3307" i="10"/>
  <c r="I3307" i="10"/>
  <c r="H3307" i="10"/>
  <c r="G3307" i="10"/>
  <c r="F3307" i="10"/>
  <c r="E3307" i="10"/>
  <c r="D3307" i="10"/>
  <c r="C3307" i="10"/>
  <c r="B3307" i="10"/>
  <c r="M3306" i="10"/>
  <c r="K3306" i="10"/>
  <c r="J3306" i="10"/>
  <c r="I3306" i="10"/>
  <c r="H3306" i="10"/>
  <c r="G3306" i="10"/>
  <c r="F3306" i="10"/>
  <c r="E3306" i="10"/>
  <c r="D3306" i="10"/>
  <c r="C3306" i="10"/>
  <c r="B3306" i="10"/>
  <c r="M3305" i="10"/>
  <c r="K3305" i="10"/>
  <c r="J3305" i="10"/>
  <c r="I3305" i="10"/>
  <c r="H3305" i="10"/>
  <c r="G3305" i="10"/>
  <c r="F3305" i="10"/>
  <c r="E3305" i="10"/>
  <c r="D3305" i="10"/>
  <c r="C3305" i="10"/>
  <c r="B3305" i="10"/>
  <c r="M3304" i="10"/>
  <c r="K3304" i="10"/>
  <c r="J3304" i="10"/>
  <c r="I3304" i="10"/>
  <c r="H3304" i="10"/>
  <c r="G3304" i="10"/>
  <c r="F3304" i="10"/>
  <c r="E3304" i="10"/>
  <c r="D3304" i="10"/>
  <c r="C3304" i="10"/>
  <c r="B3304" i="10"/>
  <c r="M3303" i="10"/>
  <c r="K3303" i="10"/>
  <c r="J3303" i="10"/>
  <c r="I3303" i="10"/>
  <c r="H3303" i="10"/>
  <c r="G3303" i="10"/>
  <c r="F3303" i="10"/>
  <c r="E3303" i="10"/>
  <c r="D3303" i="10"/>
  <c r="C3303" i="10"/>
  <c r="B3303" i="10"/>
  <c r="M3302" i="10"/>
  <c r="K3302" i="10"/>
  <c r="J3302" i="10"/>
  <c r="I3302" i="10"/>
  <c r="H3302" i="10"/>
  <c r="G3302" i="10"/>
  <c r="F3302" i="10"/>
  <c r="E3302" i="10"/>
  <c r="D3302" i="10"/>
  <c r="C3302" i="10"/>
  <c r="B3302" i="10"/>
  <c r="M3301" i="10"/>
  <c r="K3301" i="10"/>
  <c r="J3301" i="10"/>
  <c r="I3301" i="10"/>
  <c r="H3301" i="10"/>
  <c r="G3301" i="10"/>
  <c r="F3301" i="10"/>
  <c r="E3301" i="10"/>
  <c r="D3301" i="10"/>
  <c r="C3301" i="10"/>
  <c r="B3301" i="10"/>
  <c r="M3300" i="10"/>
  <c r="K3300" i="10"/>
  <c r="J3300" i="10"/>
  <c r="I3300" i="10"/>
  <c r="H3300" i="10"/>
  <c r="G3300" i="10"/>
  <c r="F3300" i="10"/>
  <c r="E3300" i="10"/>
  <c r="D3300" i="10"/>
  <c r="C3300" i="10"/>
  <c r="B3300" i="10"/>
  <c r="M3299" i="10"/>
  <c r="K3299" i="10"/>
  <c r="J3299" i="10"/>
  <c r="I3299" i="10"/>
  <c r="H3299" i="10"/>
  <c r="G3299" i="10"/>
  <c r="F3299" i="10"/>
  <c r="E3299" i="10"/>
  <c r="D3299" i="10"/>
  <c r="C3299" i="10"/>
  <c r="B3299" i="10"/>
  <c r="M3298" i="10"/>
  <c r="K3298" i="10"/>
  <c r="J3298" i="10"/>
  <c r="I3298" i="10"/>
  <c r="H3298" i="10"/>
  <c r="G3298" i="10"/>
  <c r="F3298" i="10"/>
  <c r="E3298" i="10"/>
  <c r="D3298" i="10"/>
  <c r="C3298" i="10"/>
  <c r="B3298" i="10"/>
  <c r="M3297" i="10"/>
  <c r="K3297" i="10"/>
  <c r="J3297" i="10"/>
  <c r="I3297" i="10"/>
  <c r="H3297" i="10"/>
  <c r="G3297" i="10"/>
  <c r="F3297" i="10"/>
  <c r="E3297" i="10"/>
  <c r="D3297" i="10"/>
  <c r="C3297" i="10"/>
  <c r="B3297" i="10"/>
  <c r="M3296" i="10"/>
  <c r="K3296" i="10"/>
  <c r="J3296" i="10"/>
  <c r="I3296" i="10"/>
  <c r="H3296" i="10"/>
  <c r="G3296" i="10"/>
  <c r="F3296" i="10"/>
  <c r="E3296" i="10"/>
  <c r="D3296" i="10"/>
  <c r="C3296" i="10"/>
  <c r="B3296" i="10"/>
  <c r="M3295" i="10"/>
  <c r="K3295" i="10"/>
  <c r="J3295" i="10"/>
  <c r="I3295" i="10"/>
  <c r="H3295" i="10"/>
  <c r="G3295" i="10"/>
  <c r="F3295" i="10"/>
  <c r="E3295" i="10"/>
  <c r="D3295" i="10"/>
  <c r="C3295" i="10"/>
  <c r="B3295" i="10"/>
  <c r="M3294" i="10"/>
  <c r="K3294" i="10"/>
  <c r="J3294" i="10"/>
  <c r="I3294" i="10"/>
  <c r="H3294" i="10"/>
  <c r="G3294" i="10"/>
  <c r="F3294" i="10"/>
  <c r="E3294" i="10"/>
  <c r="D3294" i="10"/>
  <c r="C3294" i="10"/>
  <c r="B3294" i="10"/>
  <c r="M3293" i="10"/>
  <c r="K3293" i="10"/>
  <c r="J3293" i="10"/>
  <c r="I3293" i="10"/>
  <c r="H3293" i="10"/>
  <c r="G3293" i="10"/>
  <c r="F3293" i="10"/>
  <c r="E3293" i="10"/>
  <c r="D3293" i="10"/>
  <c r="C3293" i="10"/>
  <c r="B3293" i="10"/>
  <c r="M3292" i="10"/>
  <c r="K3292" i="10"/>
  <c r="J3292" i="10"/>
  <c r="I3292" i="10"/>
  <c r="H3292" i="10"/>
  <c r="G3292" i="10"/>
  <c r="F3292" i="10"/>
  <c r="E3292" i="10"/>
  <c r="D3292" i="10"/>
  <c r="C3292" i="10"/>
  <c r="B3292" i="10"/>
  <c r="M3291" i="10"/>
  <c r="K3291" i="10"/>
  <c r="J3291" i="10"/>
  <c r="I3291" i="10"/>
  <c r="H3291" i="10"/>
  <c r="G3291" i="10"/>
  <c r="F3291" i="10"/>
  <c r="E3291" i="10"/>
  <c r="D3291" i="10"/>
  <c r="C3291" i="10"/>
  <c r="B3291" i="10"/>
  <c r="M3290" i="10"/>
  <c r="K3290" i="10"/>
  <c r="J3290" i="10"/>
  <c r="I3290" i="10"/>
  <c r="H3290" i="10"/>
  <c r="G3290" i="10"/>
  <c r="F3290" i="10"/>
  <c r="E3290" i="10"/>
  <c r="D3290" i="10"/>
  <c r="C3290" i="10"/>
  <c r="B3290" i="10"/>
  <c r="M3289" i="10"/>
  <c r="K3289" i="10"/>
  <c r="J3289" i="10"/>
  <c r="I3289" i="10"/>
  <c r="H3289" i="10"/>
  <c r="G3289" i="10"/>
  <c r="F3289" i="10"/>
  <c r="E3289" i="10"/>
  <c r="D3289" i="10"/>
  <c r="C3289" i="10"/>
  <c r="B3289" i="10"/>
  <c r="M3288" i="10"/>
  <c r="K3288" i="10"/>
  <c r="J3288" i="10"/>
  <c r="I3288" i="10"/>
  <c r="H3288" i="10"/>
  <c r="G3288" i="10"/>
  <c r="F3288" i="10"/>
  <c r="E3288" i="10"/>
  <c r="D3288" i="10"/>
  <c r="C3288" i="10"/>
  <c r="B3288" i="10"/>
  <c r="M3287" i="10"/>
  <c r="K3287" i="10"/>
  <c r="J3287" i="10"/>
  <c r="I3287" i="10"/>
  <c r="H3287" i="10"/>
  <c r="G3287" i="10"/>
  <c r="F3287" i="10"/>
  <c r="E3287" i="10"/>
  <c r="D3287" i="10"/>
  <c r="C3287" i="10"/>
  <c r="B3287" i="10"/>
  <c r="M3286" i="10"/>
  <c r="K3286" i="10"/>
  <c r="J3286" i="10"/>
  <c r="I3286" i="10"/>
  <c r="H3286" i="10"/>
  <c r="G3286" i="10"/>
  <c r="F3286" i="10"/>
  <c r="E3286" i="10"/>
  <c r="D3286" i="10"/>
  <c r="C3286" i="10"/>
  <c r="B3286" i="10"/>
  <c r="M3285" i="10"/>
  <c r="K3285" i="10"/>
  <c r="J3285" i="10"/>
  <c r="I3285" i="10"/>
  <c r="H3285" i="10"/>
  <c r="G3285" i="10"/>
  <c r="F3285" i="10"/>
  <c r="E3285" i="10"/>
  <c r="D3285" i="10"/>
  <c r="C3285" i="10"/>
  <c r="B3285" i="10"/>
  <c r="M3284" i="10"/>
  <c r="K3284" i="10"/>
  <c r="J3284" i="10"/>
  <c r="I3284" i="10"/>
  <c r="H3284" i="10"/>
  <c r="G3284" i="10"/>
  <c r="F3284" i="10"/>
  <c r="E3284" i="10"/>
  <c r="D3284" i="10"/>
  <c r="C3284" i="10"/>
  <c r="B3284" i="10"/>
  <c r="M3283" i="10"/>
  <c r="K3283" i="10"/>
  <c r="J3283" i="10"/>
  <c r="I3283" i="10"/>
  <c r="H3283" i="10"/>
  <c r="G3283" i="10"/>
  <c r="F3283" i="10"/>
  <c r="E3283" i="10"/>
  <c r="D3283" i="10"/>
  <c r="C3283" i="10"/>
  <c r="B3283" i="10"/>
  <c r="M3282" i="10"/>
  <c r="K3282" i="10"/>
  <c r="J3282" i="10"/>
  <c r="I3282" i="10"/>
  <c r="H3282" i="10"/>
  <c r="G3282" i="10"/>
  <c r="F3282" i="10"/>
  <c r="E3282" i="10"/>
  <c r="D3282" i="10"/>
  <c r="C3282" i="10"/>
  <c r="B3282" i="10"/>
  <c r="M3281" i="10"/>
  <c r="K3281" i="10"/>
  <c r="J3281" i="10"/>
  <c r="I3281" i="10"/>
  <c r="H3281" i="10"/>
  <c r="G3281" i="10"/>
  <c r="F3281" i="10"/>
  <c r="E3281" i="10"/>
  <c r="D3281" i="10"/>
  <c r="C3281" i="10"/>
  <c r="B3281" i="10"/>
  <c r="M3280" i="10"/>
  <c r="K3280" i="10"/>
  <c r="J3280" i="10"/>
  <c r="I3280" i="10"/>
  <c r="H3280" i="10"/>
  <c r="G3280" i="10"/>
  <c r="F3280" i="10"/>
  <c r="E3280" i="10"/>
  <c r="D3280" i="10"/>
  <c r="C3280" i="10"/>
  <c r="B3280" i="10"/>
  <c r="M3279" i="10"/>
  <c r="K3279" i="10"/>
  <c r="J3279" i="10"/>
  <c r="I3279" i="10"/>
  <c r="H3279" i="10"/>
  <c r="G3279" i="10"/>
  <c r="F3279" i="10"/>
  <c r="E3279" i="10"/>
  <c r="D3279" i="10"/>
  <c r="C3279" i="10"/>
  <c r="B3279" i="10"/>
  <c r="M3278" i="10"/>
  <c r="K3278" i="10"/>
  <c r="J3278" i="10"/>
  <c r="I3278" i="10"/>
  <c r="H3278" i="10"/>
  <c r="G3278" i="10"/>
  <c r="F3278" i="10"/>
  <c r="E3278" i="10"/>
  <c r="D3278" i="10"/>
  <c r="C3278" i="10"/>
  <c r="B3278" i="10"/>
  <c r="M3277" i="10"/>
  <c r="K3277" i="10"/>
  <c r="J3277" i="10"/>
  <c r="I3277" i="10"/>
  <c r="H3277" i="10"/>
  <c r="G3277" i="10"/>
  <c r="F3277" i="10"/>
  <c r="E3277" i="10"/>
  <c r="D3277" i="10"/>
  <c r="C3277" i="10"/>
  <c r="B3277" i="10"/>
  <c r="M3276" i="10"/>
  <c r="K3276" i="10"/>
  <c r="J3276" i="10"/>
  <c r="I3276" i="10"/>
  <c r="H3276" i="10"/>
  <c r="G3276" i="10"/>
  <c r="F3276" i="10"/>
  <c r="E3276" i="10"/>
  <c r="D3276" i="10"/>
  <c r="C3276" i="10"/>
  <c r="B3276" i="10"/>
  <c r="M3275" i="10"/>
  <c r="K3275" i="10"/>
  <c r="J3275" i="10"/>
  <c r="I3275" i="10"/>
  <c r="H3275" i="10"/>
  <c r="G3275" i="10"/>
  <c r="F3275" i="10"/>
  <c r="E3275" i="10"/>
  <c r="D3275" i="10"/>
  <c r="C3275" i="10"/>
  <c r="B3275" i="10"/>
  <c r="M3274" i="10"/>
  <c r="K3274" i="10"/>
  <c r="J3274" i="10"/>
  <c r="I3274" i="10"/>
  <c r="H3274" i="10"/>
  <c r="G3274" i="10"/>
  <c r="F3274" i="10"/>
  <c r="E3274" i="10"/>
  <c r="D3274" i="10"/>
  <c r="C3274" i="10"/>
  <c r="B3274" i="10"/>
  <c r="M3273" i="10"/>
  <c r="K3273" i="10"/>
  <c r="J3273" i="10"/>
  <c r="I3273" i="10"/>
  <c r="H3273" i="10"/>
  <c r="G3273" i="10"/>
  <c r="F3273" i="10"/>
  <c r="E3273" i="10"/>
  <c r="D3273" i="10"/>
  <c r="C3273" i="10"/>
  <c r="B3273" i="10"/>
  <c r="M3272" i="10"/>
  <c r="K3272" i="10"/>
  <c r="J3272" i="10"/>
  <c r="I3272" i="10"/>
  <c r="H3272" i="10"/>
  <c r="G3272" i="10"/>
  <c r="F3272" i="10"/>
  <c r="E3272" i="10"/>
  <c r="D3272" i="10"/>
  <c r="C3272" i="10"/>
  <c r="B3272" i="10"/>
  <c r="M3271" i="10"/>
  <c r="K3271" i="10"/>
  <c r="J3271" i="10"/>
  <c r="I3271" i="10"/>
  <c r="H3271" i="10"/>
  <c r="G3271" i="10"/>
  <c r="F3271" i="10"/>
  <c r="E3271" i="10"/>
  <c r="D3271" i="10"/>
  <c r="C3271" i="10"/>
  <c r="B3271" i="10"/>
  <c r="M3270" i="10"/>
  <c r="K3270" i="10"/>
  <c r="J3270" i="10"/>
  <c r="I3270" i="10"/>
  <c r="H3270" i="10"/>
  <c r="G3270" i="10"/>
  <c r="F3270" i="10"/>
  <c r="E3270" i="10"/>
  <c r="D3270" i="10"/>
  <c r="C3270" i="10"/>
  <c r="B3270" i="10"/>
  <c r="M3269" i="10"/>
  <c r="K3269" i="10"/>
  <c r="J3269" i="10"/>
  <c r="I3269" i="10"/>
  <c r="H3269" i="10"/>
  <c r="G3269" i="10"/>
  <c r="F3269" i="10"/>
  <c r="E3269" i="10"/>
  <c r="D3269" i="10"/>
  <c r="C3269" i="10"/>
  <c r="B3269" i="10"/>
  <c r="M3268" i="10"/>
  <c r="K3268" i="10"/>
  <c r="J3268" i="10"/>
  <c r="I3268" i="10"/>
  <c r="H3268" i="10"/>
  <c r="G3268" i="10"/>
  <c r="F3268" i="10"/>
  <c r="E3268" i="10"/>
  <c r="D3268" i="10"/>
  <c r="C3268" i="10"/>
  <c r="B3268" i="10"/>
  <c r="M3267" i="10"/>
  <c r="K3267" i="10"/>
  <c r="J3267" i="10"/>
  <c r="I3267" i="10"/>
  <c r="H3267" i="10"/>
  <c r="G3267" i="10"/>
  <c r="F3267" i="10"/>
  <c r="E3267" i="10"/>
  <c r="D3267" i="10"/>
  <c r="C3267" i="10"/>
  <c r="B3267" i="10"/>
  <c r="M3266" i="10"/>
  <c r="K3266" i="10"/>
  <c r="J3266" i="10"/>
  <c r="I3266" i="10"/>
  <c r="H3266" i="10"/>
  <c r="G3266" i="10"/>
  <c r="F3266" i="10"/>
  <c r="E3266" i="10"/>
  <c r="D3266" i="10"/>
  <c r="C3266" i="10"/>
  <c r="B3266" i="10"/>
  <c r="M3265" i="10"/>
  <c r="K3265" i="10"/>
  <c r="J3265" i="10"/>
  <c r="I3265" i="10"/>
  <c r="H3265" i="10"/>
  <c r="G3265" i="10"/>
  <c r="F3265" i="10"/>
  <c r="E3265" i="10"/>
  <c r="D3265" i="10"/>
  <c r="C3265" i="10"/>
  <c r="B3265" i="10"/>
  <c r="M3264" i="10"/>
  <c r="K3264" i="10"/>
  <c r="J3264" i="10"/>
  <c r="I3264" i="10"/>
  <c r="H3264" i="10"/>
  <c r="G3264" i="10"/>
  <c r="F3264" i="10"/>
  <c r="E3264" i="10"/>
  <c r="D3264" i="10"/>
  <c r="C3264" i="10"/>
  <c r="B3264" i="10"/>
  <c r="M3263" i="10"/>
  <c r="K3263" i="10"/>
  <c r="J3263" i="10"/>
  <c r="I3263" i="10"/>
  <c r="H3263" i="10"/>
  <c r="G3263" i="10"/>
  <c r="F3263" i="10"/>
  <c r="E3263" i="10"/>
  <c r="D3263" i="10"/>
  <c r="C3263" i="10"/>
  <c r="B3263" i="10"/>
  <c r="M3262" i="10"/>
  <c r="K3262" i="10"/>
  <c r="J3262" i="10"/>
  <c r="I3262" i="10"/>
  <c r="H3262" i="10"/>
  <c r="G3262" i="10"/>
  <c r="F3262" i="10"/>
  <c r="E3262" i="10"/>
  <c r="D3262" i="10"/>
  <c r="C3262" i="10"/>
  <c r="B3262" i="10"/>
  <c r="M3261" i="10"/>
  <c r="K3261" i="10"/>
  <c r="J3261" i="10"/>
  <c r="I3261" i="10"/>
  <c r="H3261" i="10"/>
  <c r="G3261" i="10"/>
  <c r="F3261" i="10"/>
  <c r="E3261" i="10"/>
  <c r="D3261" i="10"/>
  <c r="C3261" i="10"/>
  <c r="B3261" i="10"/>
  <c r="M3260" i="10"/>
  <c r="K3260" i="10"/>
  <c r="J3260" i="10"/>
  <c r="I3260" i="10"/>
  <c r="H3260" i="10"/>
  <c r="G3260" i="10"/>
  <c r="F3260" i="10"/>
  <c r="E3260" i="10"/>
  <c r="D3260" i="10"/>
  <c r="C3260" i="10"/>
  <c r="B3260" i="10"/>
  <c r="M3259" i="10"/>
  <c r="K3259" i="10"/>
  <c r="J3259" i="10"/>
  <c r="I3259" i="10"/>
  <c r="H3259" i="10"/>
  <c r="G3259" i="10"/>
  <c r="F3259" i="10"/>
  <c r="E3259" i="10"/>
  <c r="D3259" i="10"/>
  <c r="C3259" i="10"/>
  <c r="B3259" i="10"/>
  <c r="M3258" i="10"/>
  <c r="K3258" i="10"/>
  <c r="J3258" i="10"/>
  <c r="I3258" i="10"/>
  <c r="H3258" i="10"/>
  <c r="G3258" i="10"/>
  <c r="F3258" i="10"/>
  <c r="E3258" i="10"/>
  <c r="D3258" i="10"/>
  <c r="C3258" i="10"/>
  <c r="B3258" i="10"/>
  <c r="M3257" i="10"/>
  <c r="K3257" i="10"/>
  <c r="J3257" i="10"/>
  <c r="I3257" i="10"/>
  <c r="H3257" i="10"/>
  <c r="G3257" i="10"/>
  <c r="F3257" i="10"/>
  <c r="E3257" i="10"/>
  <c r="D3257" i="10"/>
  <c r="C3257" i="10"/>
  <c r="B3257" i="10"/>
  <c r="M3256" i="10"/>
  <c r="K3256" i="10"/>
  <c r="J3256" i="10"/>
  <c r="I3256" i="10"/>
  <c r="H3256" i="10"/>
  <c r="G3256" i="10"/>
  <c r="F3256" i="10"/>
  <c r="E3256" i="10"/>
  <c r="D3256" i="10"/>
  <c r="C3256" i="10"/>
  <c r="B3256" i="10"/>
  <c r="M3255" i="10"/>
  <c r="K3255" i="10"/>
  <c r="J3255" i="10"/>
  <c r="I3255" i="10"/>
  <c r="H3255" i="10"/>
  <c r="G3255" i="10"/>
  <c r="F3255" i="10"/>
  <c r="E3255" i="10"/>
  <c r="D3255" i="10"/>
  <c r="C3255" i="10"/>
  <c r="B3255" i="10"/>
  <c r="M3254" i="10"/>
  <c r="K3254" i="10"/>
  <c r="J3254" i="10"/>
  <c r="I3254" i="10"/>
  <c r="H3254" i="10"/>
  <c r="G3254" i="10"/>
  <c r="F3254" i="10"/>
  <c r="E3254" i="10"/>
  <c r="D3254" i="10"/>
  <c r="C3254" i="10"/>
  <c r="B3254" i="10"/>
  <c r="M3253" i="10"/>
  <c r="K3253" i="10"/>
  <c r="J3253" i="10"/>
  <c r="I3253" i="10"/>
  <c r="H3253" i="10"/>
  <c r="G3253" i="10"/>
  <c r="F3253" i="10"/>
  <c r="E3253" i="10"/>
  <c r="D3253" i="10"/>
  <c r="C3253" i="10"/>
  <c r="B3253" i="10"/>
  <c r="M3252" i="10"/>
  <c r="K3252" i="10"/>
  <c r="J3252" i="10"/>
  <c r="I3252" i="10"/>
  <c r="H3252" i="10"/>
  <c r="G3252" i="10"/>
  <c r="F3252" i="10"/>
  <c r="E3252" i="10"/>
  <c r="D3252" i="10"/>
  <c r="C3252" i="10"/>
  <c r="B3252" i="10"/>
  <c r="M3251" i="10"/>
  <c r="K3251" i="10"/>
  <c r="J3251" i="10"/>
  <c r="I3251" i="10"/>
  <c r="H3251" i="10"/>
  <c r="G3251" i="10"/>
  <c r="F3251" i="10"/>
  <c r="E3251" i="10"/>
  <c r="D3251" i="10"/>
  <c r="C3251" i="10"/>
  <c r="B3251" i="10"/>
  <c r="M3250" i="10"/>
  <c r="K3250" i="10"/>
  <c r="J3250" i="10"/>
  <c r="I3250" i="10"/>
  <c r="H3250" i="10"/>
  <c r="G3250" i="10"/>
  <c r="F3250" i="10"/>
  <c r="E3250" i="10"/>
  <c r="D3250" i="10"/>
  <c r="C3250" i="10"/>
  <c r="B3250" i="10"/>
  <c r="M3249" i="10"/>
  <c r="K3249" i="10"/>
  <c r="J3249" i="10"/>
  <c r="I3249" i="10"/>
  <c r="H3249" i="10"/>
  <c r="G3249" i="10"/>
  <c r="F3249" i="10"/>
  <c r="E3249" i="10"/>
  <c r="D3249" i="10"/>
  <c r="C3249" i="10"/>
  <c r="B3249" i="10"/>
  <c r="M3248" i="10"/>
  <c r="K3248" i="10"/>
  <c r="J3248" i="10"/>
  <c r="I3248" i="10"/>
  <c r="H3248" i="10"/>
  <c r="G3248" i="10"/>
  <c r="F3248" i="10"/>
  <c r="E3248" i="10"/>
  <c r="D3248" i="10"/>
  <c r="C3248" i="10"/>
  <c r="B3248" i="10"/>
  <c r="M3247" i="10"/>
  <c r="K3247" i="10"/>
  <c r="J3247" i="10"/>
  <c r="I3247" i="10"/>
  <c r="H3247" i="10"/>
  <c r="G3247" i="10"/>
  <c r="F3247" i="10"/>
  <c r="E3247" i="10"/>
  <c r="D3247" i="10"/>
  <c r="C3247" i="10"/>
  <c r="B3247" i="10"/>
  <c r="M3246" i="10"/>
  <c r="K3246" i="10"/>
  <c r="J3246" i="10"/>
  <c r="I3246" i="10"/>
  <c r="H3246" i="10"/>
  <c r="G3246" i="10"/>
  <c r="F3246" i="10"/>
  <c r="E3246" i="10"/>
  <c r="D3246" i="10"/>
  <c r="C3246" i="10"/>
  <c r="B3246" i="10"/>
  <c r="M3245" i="10"/>
  <c r="K3245" i="10"/>
  <c r="J3245" i="10"/>
  <c r="I3245" i="10"/>
  <c r="H3245" i="10"/>
  <c r="G3245" i="10"/>
  <c r="F3245" i="10"/>
  <c r="E3245" i="10"/>
  <c r="D3245" i="10"/>
  <c r="C3245" i="10"/>
  <c r="B3245" i="10"/>
  <c r="M3244" i="10"/>
  <c r="K3244" i="10"/>
  <c r="J3244" i="10"/>
  <c r="I3244" i="10"/>
  <c r="H3244" i="10"/>
  <c r="G3244" i="10"/>
  <c r="F3244" i="10"/>
  <c r="E3244" i="10"/>
  <c r="D3244" i="10"/>
  <c r="C3244" i="10"/>
  <c r="B3244" i="10"/>
  <c r="M3243" i="10"/>
  <c r="K3243" i="10"/>
  <c r="J3243" i="10"/>
  <c r="I3243" i="10"/>
  <c r="H3243" i="10"/>
  <c r="G3243" i="10"/>
  <c r="F3243" i="10"/>
  <c r="E3243" i="10"/>
  <c r="D3243" i="10"/>
  <c r="C3243" i="10"/>
  <c r="B3243" i="10"/>
  <c r="M3242" i="10"/>
  <c r="K3242" i="10"/>
  <c r="J3242" i="10"/>
  <c r="I3242" i="10"/>
  <c r="H3242" i="10"/>
  <c r="G3242" i="10"/>
  <c r="F3242" i="10"/>
  <c r="E3242" i="10"/>
  <c r="D3242" i="10"/>
  <c r="C3242" i="10"/>
  <c r="B3242" i="10"/>
  <c r="M3241" i="10"/>
  <c r="K3241" i="10"/>
  <c r="J3241" i="10"/>
  <c r="I3241" i="10"/>
  <c r="H3241" i="10"/>
  <c r="G3241" i="10"/>
  <c r="F3241" i="10"/>
  <c r="E3241" i="10"/>
  <c r="D3241" i="10"/>
  <c r="C3241" i="10"/>
  <c r="B3241" i="10"/>
  <c r="M3240" i="10"/>
  <c r="K3240" i="10"/>
  <c r="J3240" i="10"/>
  <c r="I3240" i="10"/>
  <c r="H3240" i="10"/>
  <c r="G3240" i="10"/>
  <c r="F3240" i="10"/>
  <c r="E3240" i="10"/>
  <c r="D3240" i="10"/>
  <c r="C3240" i="10"/>
  <c r="B3240" i="10"/>
  <c r="M3239" i="10"/>
  <c r="K3239" i="10"/>
  <c r="J3239" i="10"/>
  <c r="I3239" i="10"/>
  <c r="H3239" i="10"/>
  <c r="G3239" i="10"/>
  <c r="F3239" i="10"/>
  <c r="E3239" i="10"/>
  <c r="D3239" i="10"/>
  <c r="C3239" i="10"/>
  <c r="B3239" i="10"/>
  <c r="M3238" i="10"/>
  <c r="K3238" i="10"/>
  <c r="J3238" i="10"/>
  <c r="I3238" i="10"/>
  <c r="H3238" i="10"/>
  <c r="G3238" i="10"/>
  <c r="F3238" i="10"/>
  <c r="E3238" i="10"/>
  <c r="D3238" i="10"/>
  <c r="C3238" i="10"/>
  <c r="B3238" i="10"/>
  <c r="M3237" i="10"/>
  <c r="K3237" i="10"/>
  <c r="J3237" i="10"/>
  <c r="I3237" i="10"/>
  <c r="H3237" i="10"/>
  <c r="G3237" i="10"/>
  <c r="F3237" i="10"/>
  <c r="E3237" i="10"/>
  <c r="D3237" i="10"/>
  <c r="C3237" i="10"/>
  <c r="B3237" i="10"/>
  <c r="M3236" i="10"/>
  <c r="K3236" i="10"/>
  <c r="J3236" i="10"/>
  <c r="I3236" i="10"/>
  <c r="H3236" i="10"/>
  <c r="G3236" i="10"/>
  <c r="F3236" i="10"/>
  <c r="E3236" i="10"/>
  <c r="D3236" i="10"/>
  <c r="C3236" i="10"/>
  <c r="B3236" i="10"/>
  <c r="M3235" i="10"/>
  <c r="K3235" i="10"/>
  <c r="J3235" i="10"/>
  <c r="I3235" i="10"/>
  <c r="H3235" i="10"/>
  <c r="G3235" i="10"/>
  <c r="F3235" i="10"/>
  <c r="E3235" i="10"/>
  <c r="D3235" i="10"/>
  <c r="C3235" i="10"/>
  <c r="B3235" i="10"/>
  <c r="M3234" i="10"/>
  <c r="K3234" i="10"/>
  <c r="J3234" i="10"/>
  <c r="I3234" i="10"/>
  <c r="H3234" i="10"/>
  <c r="G3234" i="10"/>
  <c r="F3234" i="10"/>
  <c r="E3234" i="10"/>
  <c r="D3234" i="10"/>
  <c r="C3234" i="10"/>
  <c r="B3234" i="10"/>
  <c r="M3233" i="10"/>
  <c r="K3233" i="10"/>
  <c r="J3233" i="10"/>
  <c r="I3233" i="10"/>
  <c r="H3233" i="10"/>
  <c r="G3233" i="10"/>
  <c r="F3233" i="10"/>
  <c r="E3233" i="10"/>
  <c r="D3233" i="10"/>
  <c r="C3233" i="10"/>
  <c r="B3233" i="10"/>
  <c r="M3232" i="10"/>
  <c r="K3232" i="10"/>
  <c r="J3232" i="10"/>
  <c r="I3232" i="10"/>
  <c r="H3232" i="10"/>
  <c r="G3232" i="10"/>
  <c r="F3232" i="10"/>
  <c r="E3232" i="10"/>
  <c r="D3232" i="10"/>
  <c r="C3232" i="10"/>
  <c r="B3232" i="10"/>
  <c r="M3231" i="10"/>
  <c r="K3231" i="10"/>
  <c r="J3231" i="10"/>
  <c r="I3231" i="10"/>
  <c r="H3231" i="10"/>
  <c r="G3231" i="10"/>
  <c r="F3231" i="10"/>
  <c r="E3231" i="10"/>
  <c r="D3231" i="10"/>
  <c r="C3231" i="10"/>
  <c r="B3231" i="10"/>
  <c r="M3230" i="10"/>
  <c r="K3230" i="10"/>
  <c r="J3230" i="10"/>
  <c r="I3230" i="10"/>
  <c r="H3230" i="10"/>
  <c r="G3230" i="10"/>
  <c r="F3230" i="10"/>
  <c r="E3230" i="10"/>
  <c r="D3230" i="10"/>
  <c r="C3230" i="10"/>
  <c r="B3230" i="10"/>
  <c r="M3229" i="10"/>
  <c r="K3229" i="10"/>
  <c r="J3229" i="10"/>
  <c r="I3229" i="10"/>
  <c r="H3229" i="10"/>
  <c r="G3229" i="10"/>
  <c r="F3229" i="10"/>
  <c r="E3229" i="10"/>
  <c r="D3229" i="10"/>
  <c r="C3229" i="10"/>
  <c r="B3229" i="10"/>
  <c r="M3228" i="10"/>
  <c r="K3228" i="10"/>
  <c r="J3228" i="10"/>
  <c r="I3228" i="10"/>
  <c r="H3228" i="10"/>
  <c r="G3228" i="10"/>
  <c r="F3228" i="10"/>
  <c r="E3228" i="10"/>
  <c r="D3228" i="10"/>
  <c r="C3228" i="10"/>
  <c r="B3228" i="10"/>
  <c r="M3227" i="10"/>
  <c r="K3227" i="10"/>
  <c r="J3227" i="10"/>
  <c r="I3227" i="10"/>
  <c r="H3227" i="10"/>
  <c r="G3227" i="10"/>
  <c r="F3227" i="10"/>
  <c r="E3227" i="10"/>
  <c r="D3227" i="10"/>
  <c r="C3227" i="10"/>
  <c r="B3227" i="10"/>
  <c r="M3226" i="10"/>
  <c r="K3226" i="10"/>
  <c r="J3226" i="10"/>
  <c r="I3226" i="10"/>
  <c r="H3226" i="10"/>
  <c r="G3226" i="10"/>
  <c r="F3226" i="10"/>
  <c r="E3226" i="10"/>
  <c r="D3226" i="10"/>
  <c r="C3226" i="10"/>
  <c r="B3226" i="10"/>
  <c r="M3225" i="10"/>
  <c r="K3225" i="10"/>
  <c r="J3225" i="10"/>
  <c r="I3225" i="10"/>
  <c r="H3225" i="10"/>
  <c r="G3225" i="10"/>
  <c r="F3225" i="10"/>
  <c r="E3225" i="10"/>
  <c r="D3225" i="10"/>
  <c r="C3225" i="10"/>
  <c r="B3225" i="10"/>
  <c r="M3224" i="10"/>
  <c r="K3224" i="10"/>
  <c r="J3224" i="10"/>
  <c r="I3224" i="10"/>
  <c r="H3224" i="10"/>
  <c r="G3224" i="10"/>
  <c r="F3224" i="10"/>
  <c r="E3224" i="10"/>
  <c r="D3224" i="10"/>
  <c r="C3224" i="10"/>
  <c r="B3224" i="10"/>
  <c r="M3223" i="10"/>
  <c r="K3223" i="10"/>
  <c r="J3223" i="10"/>
  <c r="I3223" i="10"/>
  <c r="H3223" i="10"/>
  <c r="G3223" i="10"/>
  <c r="F3223" i="10"/>
  <c r="E3223" i="10"/>
  <c r="D3223" i="10"/>
  <c r="C3223" i="10"/>
  <c r="B3223" i="10"/>
  <c r="M3222" i="10"/>
  <c r="K3222" i="10"/>
  <c r="J3222" i="10"/>
  <c r="I3222" i="10"/>
  <c r="H3222" i="10"/>
  <c r="G3222" i="10"/>
  <c r="F3222" i="10"/>
  <c r="E3222" i="10"/>
  <c r="D3222" i="10"/>
  <c r="C3222" i="10"/>
  <c r="B3222" i="10"/>
  <c r="M3221" i="10"/>
  <c r="K3221" i="10"/>
  <c r="J3221" i="10"/>
  <c r="I3221" i="10"/>
  <c r="H3221" i="10"/>
  <c r="G3221" i="10"/>
  <c r="F3221" i="10"/>
  <c r="E3221" i="10"/>
  <c r="D3221" i="10"/>
  <c r="C3221" i="10"/>
  <c r="B3221" i="10"/>
  <c r="M3220" i="10"/>
  <c r="K3220" i="10"/>
  <c r="J3220" i="10"/>
  <c r="I3220" i="10"/>
  <c r="H3220" i="10"/>
  <c r="G3220" i="10"/>
  <c r="F3220" i="10"/>
  <c r="E3220" i="10"/>
  <c r="D3220" i="10"/>
  <c r="C3220" i="10"/>
  <c r="B3220" i="10"/>
  <c r="M3219" i="10"/>
  <c r="K3219" i="10"/>
  <c r="J3219" i="10"/>
  <c r="I3219" i="10"/>
  <c r="H3219" i="10"/>
  <c r="G3219" i="10"/>
  <c r="F3219" i="10"/>
  <c r="E3219" i="10"/>
  <c r="D3219" i="10"/>
  <c r="C3219" i="10"/>
  <c r="B3219" i="10"/>
  <c r="M3218" i="10"/>
  <c r="K3218" i="10"/>
  <c r="J3218" i="10"/>
  <c r="I3218" i="10"/>
  <c r="H3218" i="10"/>
  <c r="G3218" i="10"/>
  <c r="F3218" i="10"/>
  <c r="E3218" i="10"/>
  <c r="D3218" i="10"/>
  <c r="C3218" i="10"/>
  <c r="B3218" i="10"/>
  <c r="M3217" i="10"/>
  <c r="K3217" i="10"/>
  <c r="J3217" i="10"/>
  <c r="I3217" i="10"/>
  <c r="H3217" i="10"/>
  <c r="G3217" i="10"/>
  <c r="F3217" i="10"/>
  <c r="E3217" i="10"/>
  <c r="D3217" i="10"/>
  <c r="C3217" i="10"/>
  <c r="B3217" i="10"/>
  <c r="M3216" i="10"/>
  <c r="K3216" i="10"/>
  <c r="J3216" i="10"/>
  <c r="I3216" i="10"/>
  <c r="H3216" i="10"/>
  <c r="G3216" i="10"/>
  <c r="F3216" i="10"/>
  <c r="E3216" i="10"/>
  <c r="D3216" i="10"/>
  <c r="C3216" i="10"/>
  <c r="B3216" i="10"/>
  <c r="M3215" i="10"/>
  <c r="K3215" i="10"/>
  <c r="J3215" i="10"/>
  <c r="I3215" i="10"/>
  <c r="H3215" i="10"/>
  <c r="G3215" i="10"/>
  <c r="F3215" i="10"/>
  <c r="E3215" i="10"/>
  <c r="D3215" i="10"/>
  <c r="C3215" i="10"/>
  <c r="B3215" i="10"/>
  <c r="M3214" i="10"/>
  <c r="K3214" i="10"/>
  <c r="J3214" i="10"/>
  <c r="I3214" i="10"/>
  <c r="H3214" i="10"/>
  <c r="G3214" i="10"/>
  <c r="F3214" i="10"/>
  <c r="E3214" i="10"/>
  <c r="D3214" i="10"/>
  <c r="C3214" i="10"/>
  <c r="B3214" i="10"/>
  <c r="M3213" i="10"/>
  <c r="K3213" i="10"/>
  <c r="J3213" i="10"/>
  <c r="I3213" i="10"/>
  <c r="H3213" i="10"/>
  <c r="G3213" i="10"/>
  <c r="F3213" i="10"/>
  <c r="E3213" i="10"/>
  <c r="D3213" i="10"/>
  <c r="C3213" i="10"/>
  <c r="B3213" i="10"/>
  <c r="M3212" i="10"/>
  <c r="K3212" i="10"/>
  <c r="J3212" i="10"/>
  <c r="I3212" i="10"/>
  <c r="H3212" i="10"/>
  <c r="G3212" i="10"/>
  <c r="F3212" i="10"/>
  <c r="E3212" i="10"/>
  <c r="D3212" i="10"/>
  <c r="C3212" i="10"/>
  <c r="B3212" i="10"/>
  <c r="M3211" i="10"/>
  <c r="K3211" i="10"/>
  <c r="J3211" i="10"/>
  <c r="I3211" i="10"/>
  <c r="H3211" i="10"/>
  <c r="G3211" i="10"/>
  <c r="F3211" i="10"/>
  <c r="E3211" i="10"/>
  <c r="D3211" i="10"/>
  <c r="C3211" i="10"/>
  <c r="B3211" i="10"/>
  <c r="M3210" i="10"/>
  <c r="K3210" i="10"/>
  <c r="J3210" i="10"/>
  <c r="I3210" i="10"/>
  <c r="H3210" i="10"/>
  <c r="G3210" i="10"/>
  <c r="F3210" i="10"/>
  <c r="E3210" i="10"/>
  <c r="D3210" i="10"/>
  <c r="C3210" i="10"/>
  <c r="B3210" i="10"/>
  <c r="M3209" i="10"/>
  <c r="K3209" i="10"/>
  <c r="J3209" i="10"/>
  <c r="I3209" i="10"/>
  <c r="H3209" i="10"/>
  <c r="G3209" i="10"/>
  <c r="F3209" i="10"/>
  <c r="E3209" i="10"/>
  <c r="D3209" i="10"/>
  <c r="C3209" i="10"/>
  <c r="B3209" i="10"/>
  <c r="M3208" i="10"/>
  <c r="K3208" i="10"/>
  <c r="J3208" i="10"/>
  <c r="I3208" i="10"/>
  <c r="H3208" i="10"/>
  <c r="G3208" i="10"/>
  <c r="F3208" i="10"/>
  <c r="E3208" i="10"/>
  <c r="D3208" i="10"/>
  <c r="C3208" i="10"/>
  <c r="B3208" i="10"/>
  <c r="M3207" i="10"/>
  <c r="K3207" i="10"/>
  <c r="J3207" i="10"/>
  <c r="I3207" i="10"/>
  <c r="H3207" i="10"/>
  <c r="G3207" i="10"/>
  <c r="F3207" i="10"/>
  <c r="E3207" i="10"/>
  <c r="D3207" i="10"/>
  <c r="C3207" i="10"/>
  <c r="B3207" i="10"/>
  <c r="M3206" i="10"/>
  <c r="K3206" i="10"/>
  <c r="J3206" i="10"/>
  <c r="I3206" i="10"/>
  <c r="H3206" i="10"/>
  <c r="G3206" i="10"/>
  <c r="F3206" i="10"/>
  <c r="E3206" i="10"/>
  <c r="D3206" i="10"/>
  <c r="C3206" i="10"/>
  <c r="B3206" i="10"/>
  <c r="M3205" i="10"/>
  <c r="K3205" i="10"/>
  <c r="J3205" i="10"/>
  <c r="I3205" i="10"/>
  <c r="H3205" i="10"/>
  <c r="G3205" i="10"/>
  <c r="F3205" i="10"/>
  <c r="E3205" i="10"/>
  <c r="D3205" i="10"/>
  <c r="C3205" i="10"/>
  <c r="B3205" i="10"/>
  <c r="M3204" i="10"/>
  <c r="K3204" i="10"/>
  <c r="J3204" i="10"/>
  <c r="I3204" i="10"/>
  <c r="H3204" i="10"/>
  <c r="G3204" i="10"/>
  <c r="F3204" i="10"/>
  <c r="E3204" i="10"/>
  <c r="D3204" i="10"/>
  <c r="C3204" i="10"/>
  <c r="B3204" i="10"/>
  <c r="M3203" i="10"/>
  <c r="K3203" i="10"/>
  <c r="J3203" i="10"/>
  <c r="I3203" i="10"/>
  <c r="H3203" i="10"/>
  <c r="G3203" i="10"/>
  <c r="F3203" i="10"/>
  <c r="E3203" i="10"/>
  <c r="D3203" i="10"/>
  <c r="C3203" i="10"/>
  <c r="B3203" i="10"/>
  <c r="M3202" i="10"/>
  <c r="K3202" i="10"/>
  <c r="J3202" i="10"/>
  <c r="I3202" i="10"/>
  <c r="H3202" i="10"/>
  <c r="G3202" i="10"/>
  <c r="F3202" i="10"/>
  <c r="E3202" i="10"/>
  <c r="D3202" i="10"/>
  <c r="C3202" i="10"/>
  <c r="B3202" i="10"/>
  <c r="M3201" i="10"/>
  <c r="K3201" i="10"/>
  <c r="J3201" i="10"/>
  <c r="I3201" i="10"/>
  <c r="H3201" i="10"/>
  <c r="G3201" i="10"/>
  <c r="F3201" i="10"/>
  <c r="E3201" i="10"/>
  <c r="D3201" i="10"/>
  <c r="C3201" i="10"/>
  <c r="B3201" i="10"/>
  <c r="M3200" i="10"/>
  <c r="K3200" i="10"/>
  <c r="J3200" i="10"/>
  <c r="I3200" i="10"/>
  <c r="H3200" i="10"/>
  <c r="G3200" i="10"/>
  <c r="F3200" i="10"/>
  <c r="E3200" i="10"/>
  <c r="D3200" i="10"/>
  <c r="C3200" i="10"/>
  <c r="B3200" i="10"/>
  <c r="M3199" i="10"/>
  <c r="K3199" i="10"/>
  <c r="J3199" i="10"/>
  <c r="I3199" i="10"/>
  <c r="H3199" i="10"/>
  <c r="G3199" i="10"/>
  <c r="F3199" i="10"/>
  <c r="E3199" i="10"/>
  <c r="D3199" i="10"/>
  <c r="C3199" i="10"/>
  <c r="B3199" i="10"/>
  <c r="M3198" i="10"/>
  <c r="K3198" i="10"/>
  <c r="J3198" i="10"/>
  <c r="I3198" i="10"/>
  <c r="H3198" i="10"/>
  <c r="G3198" i="10"/>
  <c r="F3198" i="10"/>
  <c r="E3198" i="10"/>
  <c r="D3198" i="10"/>
  <c r="C3198" i="10"/>
  <c r="B3198" i="10"/>
  <c r="M3197" i="10"/>
  <c r="K3197" i="10"/>
  <c r="J3197" i="10"/>
  <c r="I3197" i="10"/>
  <c r="H3197" i="10"/>
  <c r="G3197" i="10"/>
  <c r="F3197" i="10"/>
  <c r="E3197" i="10"/>
  <c r="D3197" i="10"/>
  <c r="C3197" i="10"/>
  <c r="B3197" i="10"/>
  <c r="M3196" i="10"/>
  <c r="K3196" i="10"/>
  <c r="J3196" i="10"/>
  <c r="I3196" i="10"/>
  <c r="H3196" i="10"/>
  <c r="G3196" i="10"/>
  <c r="F3196" i="10"/>
  <c r="E3196" i="10"/>
  <c r="D3196" i="10"/>
  <c r="C3196" i="10"/>
  <c r="B3196" i="10"/>
  <c r="M3195" i="10"/>
  <c r="K3195" i="10"/>
  <c r="J3195" i="10"/>
  <c r="I3195" i="10"/>
  <c r="H3195" i="10"/>
  <c r="G3195" i="10"/>
  <c r="F3195" i="10"/>
  <c r="E3195" i="10"/>
  <c r="D3195" i="10"/>
  <c r="C3195" i="10"/>
  <c r="B3195" i="10"/>
  <c r="M3194" i="10"/>
  <c r="K3194" i="10"/>
  <c r="J3194" i="10"/>
  <c r="I3194" i="10"/>
  <c r="H3194" i="10"/>
  <c r="G3194" i="10"/>
  <c r="F3194" i="10"/>
  <c r="E3194" i="10"/>
  <c r="D3194" i="10"/>
  <c r="C3194" i="10"/>
  <c r="B3194" i="10"/>
  <c r="M3193" i="10"/>
  <c r="K3193" i="10"/>
  <c r="J3193" i="10"/>
  <c r="I3193" i="10"/>
  <c r="H3193" i="10"/>
  <c r="G3193" i="10"/>
  <c r="F3193" i="10"/>
  <c r="E3193" i="10"/>
  <c r="D3193" i="10"/>
  <c r="C3193" i="10"/>
  <c r="B3193" i="10"/>
  <c r="M3192" i="10"/>
  <c r="K3192" i="10"/>
  <c r="J3192" i="10"/>
  <c r="I3192" i="10"/>
  <c r="H3192" i="10"/>
  <c r="G3192" i="10"/>
  <c r="F3192" i="10"/>
  <c r="E3192" i="10"/>
  <c r="D3192" i="10"/>
  <c r="C3192" i="10"/>
  <c r="B3192" i="10"/>
  <c r="M3191" i="10"/>
  <c r="K3191" i="10"/>
  <c r="J3191" i="10"/>
  <c r="I3191" i="10"/>
  <c r="H3191" i="10"/>
  <c r="G3191" i="10"/>
  <c r="F3191" i="10"/>
  <c r="E3191" i="10"/>
  <c r="D3191" i="10"/>
  <c r="C3191" i="10"/>
  <c r="B3191" i="10"/>
  <c r="M3190" i="10"/>
  <c r="K3190" i="10"/>
  <c r="J3190" i="10"/>
  <c r="I3190" i="10"/>
  <c r="H3190" i="10"/>
  <c r="G3190" i="10"/>
  <c r="F3190" i="10"/>
  <c r="E3190" i="10"/>
  <c r="D3190" i="10"/>
  <c r="C3190" i="10"/>
  <c r="B3190" i="10"/>
  <c r="M3189" i="10"/>
  <c r="K3189" i="10"/>
  <c r="J3189" i="10"/>
  <c r="I3189" i="10"/>
  <c r="H3189" i="10"/>
  <c r="G3189" i="10"/>
  <c r="F3189" i="10"/>
  <c r="E3189" i="10"/>
  <c r="D3189" i="10"/>
  <c r="C3189" i="10"/>
  <c r="B3189" i="10"/>
  <c r="M3188" i="10"/>
  <c r="K3188" i="10"/>
  <c r="J3188" i="10"/>
  <c r="I3188" i="10"/>
  <c r="H3188" i="10"/>
  <c r="G3188" i="10"/>
  <c r="F3188" i="10"/>
  <c r="E3188" i="10"/>
  <c r="D3188" i="10"/>
  <c r="C3188" i="10"/>
  <c r="B3188" i="10"/>
  <c r="M3187" i="10"/>
  <c r="K3187" i="10"/>
  <c r="J3187" i="10"/>
  <c r="I3187" i="10"/>
  <c r="H3187" i="10"/>
  <c r="G3187" i="10"/>
  <c r="F3187" i="10"/>
  <c r="E3187" i="10"/>
  <c r="D3187" i="10"/>
  <c r="C3187" i="10"/>
  <c r="B3187" i="10"/>
  <c r="M3186" i="10"/>
  <c r="K3186" i="10"/>
  <c r="J3186" i="10"/>
  <c r="I3186" i="10"/>
  <c r="H3186" i="10"/>
  <c r="G3186" i="10"/>
  <c r="F3186" i="10"/>
  <c r="E3186" i="10"/>
  <c r="D3186" i="10"/>
  <c r="C3186" i="10"/>
  <c r="B3186" i="10"/>
  <c r="M3185" i="10"/>
  <c r="K3185" i="10"/>
  <c r="J3185" i="10"/>
  <c r="I3185" i="10"/>
  <c r="H3185" i="10"/>
  <c r="G3185" i="10"/>
  <c r="F3185" i="10"/>
  <c r="E3185" i="10"/>
  <c r="D3185" i="10"/>
  <c r="C3185" i="10"/>
  <c r="B3185" i="10"/>
  <c r="M3184" i="10"/>
  <c r="K3184" i="10"/>
  <c r="J3184" i="10"/>
  <c r="I3184" i="10"/>
  <c r="H3184" i="10"/>
  <c r="G3184" i="10"/>
  <c r="F3184" i="10"/>
  <c r="E3184" i="10"/>
  <c r="D3184" i="10"/>
  <c r="C3184" i="10"/>
  <c r="B3184" i="10"/>
  <c r="M3183" i="10"/>
  <c r="K3183" i="10"/>
  <c r="J3183" i="10"/>
  <c r="I3183" i="10"/>
  <c r="H3183" i="10"/>
  <c r="G3183" i="10"/>
  <c r="F3183" i="10"/>
  <c r="E3183" i="10"/>
  <c r="D3183" i="10"/>
  <c r="C3183" i="10"/>
  <c r="B3183" i="10"/>
  <c r="M3182" i="10"/>
  <c r="K3182" i="10"/>
  <c r="J3182" i="10"/>
  <c r="I3182" i="10"/>
  <c r="H3182" i="10"/>
  <c r="G3182" i="10"/>
  <c r="F3182" i="10"/>
  <c r="E3182" i="10"/>
  <c r="D3182" i="10"/>
  <c r="C3182" i="10"/>
  <c r="B3182" i="10"/>
  <c r="M3181" i="10"/>
  <c r="K3181" i="10"/>
  <c r="J3181" i="10"/>
  <c r="I3181" i="10"/>
  <c r="H3181" i="10"/>
  <c r="G3181" i="10"/>
  <c r="F3181" i="10"/>
  <c r="E3181" i="10"/>
  <c r="D3181" i="10"/>
  <c r="C3181" i="10"/>
  <c r="B3181" i="10"/>
  <c r="M3180" i="10"/>
  <c r="K3180" i="10"/>
  <c r="J3180" i="10"/>
  <c r="I3180" i="10"/>
  <c r="H3180" i="10"/>
  <c r="G3180" i="10"/>
  <c r="F3180" i="10"/>
  <c r="E3180" i="10"/>
  <c r="D3180" i="10"/>
  <c r="C3180" i="10"/>
  <c r="B3180" i="10"/>
  <c r="M3179" i="10"/>
  <c r="K3179" i="10"/>
  <c r="J3179" i="10"/>
  <c r="I3179" i="10"/>
  <c r="H3179" i="10"/>
  <c r="G3179" i="10"/>
  <c r="F3179" i="10"/>
  <c r="E3179" i="10"/>
  <c r="D3179" i="10"/>
  <c r="C3179" i="10"/>
  <c r="B3179" i="10"/>
  <c r="M3178" i="10"/>
  <c r="K3178" i="10"/>
  <c r="J3178" i="10"/>
  <c r="I3178" i="10"/>
  <c r="H3178" i="10"/>
  <c r="G3178" i="10"/>
  <c r="F3178" i="10"/>
  <c r="E3178" i="10"/>
  <c r="D3178" i="10"/>
  <c r="C3178" i="10"/>
  <c r="B3178" i="10"/>
  <c r="M3177" i="10"/>
  <c r="K3177" i="10"/>
  <c r="J3177" i="10"/>
  <c r="I3177" i="10"/>
  <c r="H3177" i="10"/>
  <c r="G3177" i="10"/>
  <c r="F3177" i="10"/>
  <c r="E3177" i="10"/>
  <c r="D3177" i="10"/>
  <c r="C3177" i="10"/>
  <c r="B3177" i="10"/>
  <c r="M3176" i="10"/>
  <c r="K3176" i="10"/>
  <c r="J3176" i="10"/>
  <c r="I3176" i="10"/>
  <c r="H3176" i="10"/>
  <c r="G3176" i="10"/>
  <c r="F3176" i="10"/>
  <c r="E3176" i="10"/>
  <c r="D3176" i="10"/>
  <c r="C3176" i="10"/>
  <c r="B3176" i="10"/>
  <c r="M3175" i="10"/>
  <c r="K3175" i="10"/>
  <c r="J3175" i="10"/>
  <c r="I3175" i="10"/>
  <c r="H3175" i="10"/>
  <c r="G3175" i="10"/>
  <c r="F3175" i="10"/>
  <c r="E3175" i="10"/>
  <c r="D3175" i="10"/>
  <c r="C3175" i="10"/>
  <c r="B3175" i="10"/>
  <c r="M3174" i="10"/>
  <c r="K3174" i="10"/>
  <c r="J3174" i="10"/>
  <c r="I3174" i="10"/>
  <c r="H3174" i="10"/>
  <c r="G3174" i="10"/>
  <c r="F3174" i="10"/>
  <c r="E3174" i="10"/>
  <c r="D3174" i="10"/>
  <c r="C3174" i="10"/>
  <c r="B3174" i="10"/>
  <c r="M3173" i="10"/>
  <c r="K3173" i="10"/>
  <c r="J3173" i="10"/>
  <c r="I3173" i="10"/>
  <c r="H3173" i="10"/>
  <c r="G3173" i="10"/>
  <c r="F3173" i="10"/>
  <c r="E3173" i="10"/>
  <c r="D3173" i="10"/>
  <c r="C3173" i="10"/>
  <c r="B3173" i="10"/>
  <c r="M3172" i="10"/>
  <c r="K3172" i="10"/>
  <c r="J3172" i="10"/>
  <c r="I3172" i="10"/>
  <c r="H3172" i="10"/>
  <c r="G3172" i="10"/>
  <c r="F3172" i="10"/>
  <c r="E3172" i="10"/>
  <c r="D3172" i="10"/>
  <c r="C3172" i="10"/>
  <c r="B3172" i="10"/>
  <c r="M3171" i="10"/>
  <c r="K3171" i="10"/>
  <c r="J3171" i="10"/>
  <c r="I3171" i="10"/>
  <c r="H3171" i="10"/>
  <c r="G3171" i="10"/>
  <c r="F3171" i="10"/>
  <c r="E3171" i="10"/>
  <c r="D3171" i="10"/>
  <c r="C3171" i="10"/>
  <c r="B3171" i="10"/>
  <c r="M3170" i="10"/>
  <c r="K3170" i="10"/>
  <c r="J3170" i="10"/>
  <c r="I3170" i="10"/>
  <c r="H3170" i="10"/>
  <c r="G3170" i="10"/>
  <c r="F3170" i="10"/>
  <c r="E3170" i="10"/>
  <c r="D3170" i="10"/>
  <c r="C3170" i="10"/>
  <c r="B3170" i="10"/>
  <c r="M3169" i="10"/>
  <c r="K3169" i="10"/>
  <c r="J3169" i="10"/>
  <c r="I3169" i="10"/>
  <c r="H3169" i="10"/>
  <c r="G3169" i="10"/>
  <c r="F3169" i="10"/>
  <c r="E3169" i="10"/>
  <c r="D3169" i="10"/>
  <c r="C3169" i="10"/>
  <c r="B3169" i="10"/>
  <c r="M3168" i="10"/>
  <c r="K3168" i="10"/>
  <c r="J3168" i="10"/>
  <c r="I3168" i="10"/>
  <c r="H3168" i="10"/>
  <c r="G3168" i="10"/>
  <c r="F3168" i="10"/>
  <c r="E3168" i="10"/>
  <c r="D3168" i="10"/>
  <c r="C3168" i="10"/>
  <c r="B3168" i="10"/>
  <c r="M3167" i="10"/>
  <c r="K3167" i="10"/>
  <c r="J3167" i="10"/>
  <c r="I3167" i="10"/>
  <c r="H3167" i="10"/>
  <c r="G3167" i="10"/>
  <c r="F3167" i="10"/>
  <c r="E3167" i="10"/>
  <c r="D3167" i="10"/>
  <c r="C3167" i="10"/>
  <c r="B3167" i="10"/>
  <c r="M3166" i="10"/>
  <c r="K3166" i="10"/>
  <c r="J3166" i="10"/>
  <c r="I3166" i="10"/>
  <c r="H3166" i="10"/>
  <c r="G3166" i="10"/>
  <c r="F3166" i="10"/>
  <c r="E3166" i="10"/>
  <c r="D3166" i="10"/>
  <c r="C3166" i="10"/>
  <c r="B3166" i="10"/>
  <c r="M3165" i="10"/>
  <c r="K3165" i="10"/>
  <c r="J3165" i="10"/>
  <c r="I3165" i="10"/>
  <c r="H3165" i="10"/>
  <c r="G3165" i="10"/>
  <c r="F3165" i="10"/>
  <c r="E3165" i="10"/>
  <c r="D3165" i="10"/>
  <c r="C3165" i="10"/>
  <c r="B3165" i="10"/>
  <c r="M3164" i="10"/>
  <c r="K3164" i="10"/>
  <c r="J3164" i="10"/>
  <c r="I3164" i="10"/>
  <c r="H3164" i="10"/>
  <c r="G3164" i="10"/>
  <c r="F3164" i="10"/>
  <c r="E3164" i="10"/>
  <c r="D3164" i="10"/>
  <c r="C3164" i="10"/>
  <c r="B3164" i="10"/>
  <c r="M3163" i="10"/>
  <c r="K3163" i="10"/>
  <c r="J3163" i="10"/>
  <c r="I3163" i="10"/>
  <c r="H3163" i="10"/>
  <c r="G3163" i="10"/>
  <c r="F3163" i="10"/>
  <c r="E3163" i="10"/>
  <c r="D3163" i="10"/>
  <c r="C3163" i="10"/>
  <c r="B3163" i="10"/>
  <c r="M3162" i="10"/>
  <c r="K3162" i="10"/>
  <c r="J3162" i="10"/>
  <c r="I3162" i="10"/>
  <c r="H3162" i="10"/>
  <c r="G3162" i="10"/>
  <c r="F3162" i="10"/>
  <c r="E3162" i="10"/>
  <c r="D3162" i="10"/>
  <c r="C3162" i="10"/>
  <c r="B3162" i="10"/>
  <c r="M3161" i="10"/>
  <c r="K3161" i="10"/>
  <c r="J3161" i="10"/>
  <c r="I3161" i="10"/>
  <c r="H3161" i="10"/>
  <c r="G3161" i="10"/>
  <c r="F3161" i="10"/>
  <c r="E3161" i="10"/>
  <c r="D3161" i="10"/>
  <c r="C3161" i="10"/>
  <c r="B3161" i="10"/>
  <c r="M3160" i="10"/>
  <c r="K3160" i="10"/>
  <c r="J3160" i="10"/>
  <c r="I3160" i="10"/>
  <c r="H3160" i="10"/>
  <c r="G3160" i="10"/>
  <c r="F3160" i="10"/>
  <c r="E3160" i="10"/>
  <c r="D3160" i="10"/>
  <c r="C3160" i="10"/>
  <c r="B3160" i="10"/>
  <c r="M3159" i="10"/>
  <c r="K3159" i="10"/>
  <c r="J3159" i="10"/>
  <c r="I3159" i="10"/>
  <c r="H3159" i="10"/>
  <c r="G3159" i="10"/>
  <c r="F3159" i="10"/>
  <c r="E3159" i="10"/>
  <c r="D3159" i="10"/>
  <c r="C3159" i="10"/>
  <c r="B3159" i="10"/>
  <c r="M3158" i="10"/>
  <c r="K3158" i="10"/>
  <c r="J3158" i="10"/>
  <c r="I3158" i="10"/>
  <c r="H3158" i="10"/>
  <c r="G3158" i="10"/>
  <c r="F3158" i="10"/>
  <c r="E3158" i="10"/>
  <c r="D3158" i="10"/>
  <c r="C3158" i="10"/>
  <c r="B3158" i="10"/>
  <c r="M3157" i="10"/>
  <c r="K3157" i="10"/>
  <c r="J3157" i="10"/>
  <c r="I3157" i="10"/>
  <c r="H3157" i="10"/>
  <c r="G3157" i="10"/>
  <c r="F3157" i="10"/>
  <c r="E3157" i="10"/>
  <c r="D3157" i="10"/>
  <c r="C3157" i="10"/>
  <c r="B3157" i="10"/>
  <c r="M3156" i="10"/>
  <c r="K3156" i="10"/>
  <c r="J3156" i="10"/>
  <c r="I3156" i="10"/>
  <c r="H3156" i="10"/>
  <c r="G3156" i="10"/>
  <c r="F3156" i="10"/>
  <c r="E3156" i="10"/>
  <c r="D3156" i="10"/>
  <c r="C3156" i="10"/>
  <c r="B3156" i="10"/>
  <c r="M3155" i="10"/>
  <c r="K3155" i="10"/>
  <c r="J3155" i="10"/>
  <c r="I3155" i="10"/>
  <c r="H3155" i="10"/>
  <c r="G3155" i="10"/>
  <c r="F3155" i="10"/>
  <c r="E3155" i="10"/>
  <c r="D3155" i="10"/>
  <c r="C3155" i="10"/>
  <c r="B3155" i="10"/>
  <c r="M3154" i="10"/>
  <c r="K3154" i="10"/>
  <c r="J3154" i="10"/>
  <c r="I3154" i="10"/>
  <c r="H3154" i="10"/>
  <c r="G3154" i="10"/>
  <c r="F3154" i="10"/>
  <c r="E3154" i="10"/>
  <c r="D3154" i="10"/>
  <c r="C3154" i="10"/>
  <c r="B3154" i="10"/>
  <c r="M3153" i="10"/>
  <c r="K3153" i="10"/>
  <c r="J3153" i="10"/>
  <c r="I3153" i="10"/>
  <c r="H3153" i="10"/>
  <c r="G3153" i="10"/>
  <c r="F3153" i="10"/>
  <c r="E3153" i="10"/>
  <c r="D3153" i="10"/>
  <c r="C3153" i="10"/>
  <c r="B3153" i="10"/>
  <c r="M3152" i="10"/>
  <c r="K3152" i="10"/>
  <c r="J3152" i="10"/>
  <c r="I3152" i="10"/>
  <c r="H3152" i="10"/>
  <c r="G3152" i="10"/>
  <c r="F3152" i="10"/>
  <c r="E3152" i="10"/>
  <c r="D3152" i="10"/>
  <c r="C3152" i="10"/>
  <c r="B3152" i="10"/>
  <c r="M3151" i="10"/>
  <c r="K3151" i="10"/>
  <c r="J3151" i="10"/>
  <c r="I3151" i="10"/>
  <c r="H3151" i="10"/>
  <c r="G3151" i="10"/>
  <c r="F3151" i="10"/>
  <c r="E3151" i="10"/>
  <c r="D3151" i="10"/>
  <c r="C3151" i="10"/>
  <c r="B3151" i="10"/>
  <c r="M3150" i="10"/>
  <c r="K3150" i="10"/>
  <c r="J3150" i="10"/>
  <c r="I3150" i="10"/>
  <c r="H3150" i="10"/>
  <c r="G3150" i="10"/>
  <c r="F3150" i="10"/>
  <c r="E3150" i="10"/>
  <c r="D3150" i="10"/>
  <c r="C3150" i="10"/>
  <c r="B3150" i="10"/>
  <c r="M3149" i="10"/>
  <c r="K3149" i="10"/>
  <c r="J3149" i="10"/>
  <c r="I3149" i="10"/>
  <c r="H3149" i="10"/>
  <c r="G3149" i="10"/>
  <c r="F3149" i="10"/>
  <c r="E3149" i="10"/>
  <c r="D3149" i="10"/>
  <c r="C3149" i="10"/>
  <c r="B3149" i="10"/>
  <c r="M3148" i="10"/>
  <c r="K3148" i="10"/>
  <c r="J3148" i="10"/>
  <c r="I3148" i="10"/>
  <c r="H3148" i="10"/>
  <c r="G3148" i="10"/>
  <c r="F3148" i="10"/>
  <c r="E3148" i="10"/>
  <c r="D3148" i="10"/>
  <c r="C3148" i="10"/>
  <c r="B3148" i="10"/>
  <c r="M3147" i="10"/>
  <c r="K3147" i="10"/>
  <c r="J3147" i="10"/>
  <c r="I3147" i="10"/>
  <c r="H3147" i="10"/>
  <c r="G3147" i="10"/>
  <c r="F3147" i="10"/>
  <c r="E3147" i="10"/>
  <c r="D3147" i="10"/>
  <c r="C3147" i="10"/>
  <c r="B3147" i="10"/>
  <c r="M3146" i="10"/>
  <c r="K3146" i="10"/>
  <c r="J3146" i="10"/>
  <c r="I3146" i="10"/>
  <c r="H3146" i="10"/>
  <c r="G3146" i="10"/>
  <c r="F3146" i="10"/>
  <c r="E3146" i="10"/>
  <c r="D3146" i="10"/>
  <c r="C3146" i="10"/>
  <c r="B3146" i="10"/>
  <c r="M3145" i="10"/>
  <c r="K3145" i="10"/>
  <c r="J3145" i="10"/>
  <c r="I3145" i="10"/>
  <c r="H3145" i="10"/>
  <c r="G3145" i="10"/>
  <c r="F3145" i="10"/>
  <c r="E3145" i="10"/>
  <c r="D3145" i="10"/>
  <c r="C3145" i="10"/>
  <c r="B3145" i="10"/>
  <c r="M3144" i="10"/>
  <c r="K3144" i="10"/>
  <c r="J3144" i="10"/>
  <c r="I3144" i="10"/>
  <c r="H3144" i="10"/>
  <c r="G3144" i="10"/>
  <c r="F3144" i="10"/>
  <c r="E3144" i="10"/>
  <c r="D3144" i="10"/>
  <c r="C3144" i="10"/>
  <c r="B3144" i="10"/>
  <c r="M3143" i="10"/>
  <c r="K3143" i="10"/>
  <c r="J3143" i="10"/>
  <c r="I3143" i="10"/>
  <c r="H3143" i="10"/>
  <c r="G3143" i="10"/>
  <c r="F3143" i="10"/>
  <c r="E3143" i="10"/>
  <c r="D3143" i="10"/>
  <c r="C3143" i="10"/>
  <c r="B3143" i="10"/>
  <c r="M3142" i="10"/>
  <c r="K3142" i="10"/>
  <c r="J3142" i="10"/>
  <c r="I3142" i="10"/>
  <c r="H3142" i="10"/>
  <c r="G3142" i="10"/>
  <c r="F3142" i="10"/>
  <c r="E3142" i="10"/>
  <c r="D3142" i="10"/>
  <c r="C3142" i="10"/>
  <c r="B3142" i="10"/>
  <c r="M3141" i="10"/>
  <c r="K3141" i="10"/>
  <c r="J3141" i="10"/>
  <c r="I3141" i="10"/>
  <c r="H3141" i="10"/>
  <c r="G3141" i="10"/>
  <c r="F3141" i="10"/>
  <c r="E3141" i="10"/>
  <c r="D3141" i="10"/>
  <c r="C3141" i="10"/>
  <c r="B3141" i="10"/>
  <c r="M3140" i="10"/>
  <c r="K3140" i="10"/>
  <c r="J3140" i="10"/>
  <c r="I3140" i="10"/>
  <c r="H3140" i="10"/>
  <c r="G3140" i="10"/>
  <c r="F3140" i="10"/>
  <c r="E3140" i="10"/>
  <c r="D3140" i="10"/>
  <c r="C3140" i="10"/>
  <c r="B3140" i="10"/>
  <c r="M3139" i="10"/>
  <c r="K3139" i="10"/>
  <c r="J3139" i="10"/>
  <c r="I3139" i="10"/>
  <c r="H3139" i="10"/>
  <c r="G3139" i="10"/>
  <c r="F3139" i="10"/>
  <c r="E3139" i="10"/>
  <c r="D3139" i="10"/>
  <c r="C3139" i="10"/>
  <c r="B3139" i="10"/>
  <c r="M3138" i="10"/>
  <c r="K3138" i="10"/>
  <c r="J3138" i="10"/>
  <c r="I3138" i="10"/>
  <c r="H3138" i="10"/>
  <c r="G3138" i="10"/>
  <c r="F3138" i="10"/>
  <c r="E3138" i="10"/>
  <c r="D3138" i="10"/>
  <c r="C3138" i="10"/>
  <c r="B3138" i="10"/>
  <c r="M3137" i="10"/>
  <c r="K3137" i="10"/>
  <c r="J3137" i="10"/>
  <c r="I3137" i="10"/>
  <c r="H3137" i="10"/>
  <c r="G3137" i="10"/>
  <c r="F3137" i="10"/>
  <c r="E3137" i="10"/>
  <c r="D3137" i="10"/>
  <c r="C3137" i="10"/>
  <c r="B3137" i="10"/>
  <c r="M3136" i="10"/>
  <c r="K3136" i="10"/>
  <c r="J3136" i="10"/>
  <c r="I3136" i="10"/>
  <c r="H3136" i="10"/>
  <c r="G3136" i="10"/>
  <c r="F3136" i="10"/>
  <c r="E3136" i="10"/>
  <c r="D3136" i="10"/>
  <c r="C3136" i="10"/>
  <c r="B3136" i="10"/>
  <c r="M3135" i="10"/>
  <c r="K3135" i="10"/>
  <c r="J3135" i="10"/>
  <c r="I3135" i="10"/>
  <c r="H3135" i="10"/>
  <c r="G3135" i="10"/>
  <c r="F3135" i="10"/>
  <c r="E3135" i="10"/>
  <c r="D3135" i="10"/>
  <c r="C3135" i="10"/>
  <c r="B3135" i="10"/>
  <c r="M3134" i="10"/>
  <c r="K3134" i="10"/>
  <c r="J3134" i="10"/>
  <c r="I3134" i="10"/>
  <c r="H3134" i="10"/>
  <c r="G3134" i="10"/>
  <c r="F3134" i="10"/>
  <c r="E3134" i="10"/>
  <c r="D3134" i="10"/>
  <c r="C3134" i="10"/>
  <c r="B3134" i="10"/>
  <c r="M3133" i="10"/>
  <c r="K3133" i="10"/>
  <c r="J3133" i="10"/>
  <c r="I3133" i="10"/>
  <c r="H3133" i="10"/>
  <c r="G3133" i="10"/>
  <c r="F3133" i="10"/>
  <c r="E3133" i="10"/>
  <c r="D3133" i="10"/>
  <c r="C3133" i="10"/>
  <c r="B3133" i="10"/>
  <c r="M3132" i="10"/>
  <c r="K3132" i="10"/>
  <c r="J3132" i="10"/>
  <c r="I3132" i="10"/>
  <c r="H3132" i="10"/>
  <c r="G3132" i="10"/>
  <c r="F3132" i="10"/>
  <c r="E3132" i="10"/>
  <c r="D3132" i="10"/>
  <c r="C3132" i="10"/>
  <c r="B3132" i="10"/>
  <c r="M3131" i="10"/>
  <c r="K3131" i="10"/>
  <c r="J3131" i="10"/>
  <c r="I3131" i="10"/>
  <c r="H3131" i="10"/>
  <c r="G3131" i="10"/>
  <c r="F3131" i="10"/>
  <c r="E3131" i="10"/>
  <c r="D3131" i="10"/>
  <c r="C3131" i="10"/>
  <c r="B3131" i="10"/>
  <c r="M3130" i="10"/>
  <c r="K3130" i="10"/>
  <c r="J3130" i="10"/>
  <c r="I3130" i="10"/>
  <c r="H3130" i="10"/>
  <c r="G3130" i="10"/>
  <c r="F3130" i="10"/>
  <c r="E3130" i="10"/>
  <c r="D3130" i="10"/>
  <c r="C3130" i="10"/>
  <c r="B3130" i="10"/>
  <c r="M3129" i="10"/>
  <c r="K3129" i="10"/>
  <c r="J3129" i="10"/>
  <c r="I3129" i="10"/>
  <c r="H3129" i="10"/>
  <c r="G3129" i="10"/>
  <c r="F3129" i="10"/>
  <c r="E3129" i="10"/>
  <c r="D3129" i="10"/>
  <c r="C3129" i="10"/>
  <c r="B3129" i="10"/>
  <c r="M3128" i="10"/>
  <c r="K3128" i="10"/>
  <c r="J3128" i="10"/>
  <c r="I3128" i="10"/>
  <c r="H3128" i="10"/>
  <c r="G3128" i="10"/>
  <c r="F3128" i="10"/>
  <c r="E3128" i="10"/>
  <c r="D3128" i="10"/>
  <c r="C3128" i="10"/>
  <c r="B3128" i="10"/>
  <c r="M3127" i="10"/>
  <c r="K3127" i="10"/>
  <c r="J3127" i="10"/>
  <c r="I3127" i="10"/>
  <c r="H3127" i="10"/>
  <c r="G3127" i="10"/>
  <c r="F3127" i="10"/>
  <c r="E3127" i="10"/>
  <c r="D3127" i="10"/>
  <c r="C3127" i="10"/>
  <c r="B3127" i="10"/>
  <c r="M3126" i="10"/>
  <c r="K3126" i="10"/>
  <c r="J3126" i="10"/>
  <c r="I3126" i="10"/>
  <c r="H3126" i="10"/>
  <c r="G3126" i="10"/>
  <c r="F3126" i="10"/>
  <c r="E3126" i="10"/>
  <c r="D3126" i="10"/>
  <c r="C3126" i="10"/>
  <c r="B3126" i="10"/>
  <c r="M3125" i="10"/>
  <c r="K3125" i="10"/>
  <c r="J3125" i="10"/>
  <c r="I3125" i="10"/>
  <c r="H3125" i="10"/>
  <c r="G3125" i="10"/>
  <c r="F3125" i="10"/>
  <c r="E3125" i="10"/>
  <c r="D3125" i="10"/>
  <c r="C3125" i="10"/>
  <c r="B3125" i="10"/>
  <c r="M3124" i="10"/>
  <c r="K3124" i="10"/>
  <c r="J3124" i="10"/>
  <c r="I3124" i="10"/>
  <c r="H3124" i="10"/>
  <c r="G3124" i="10"/>
  <c r="F3124" i="10"/>
  <c r="E3124" i="10"/>
  <c r="D3124" i="10"/>
  <c r="C3124" i="10"/>
  <c r="B3124" i="10"/>
  <c r="M3123" i="10"/>
  <c r="K3123" i="10"/>
  <c r="J3123" i="10"/>
  <c r="I3123" i="10"/>
  <c r="H3123" i="10"/>
  <c r="G3123" i="10"/>
  <c r="F3123" i="10"/>
  <c r="E3123" i="10"/>
  <c r="D3123" i="10"/>
  <c r="C3123" i="10"/>
  <c r="B3123" i="10"/>
  <c r="M3122" i="10"/>
  <c r="K3122" i="10"/>
  <c r="J3122" i="10"/>
  <c r="I3122" i="10"/>
  <c r="H3122" i="10"/>
  <c r="G3122" i="10"/>
  <c r="F3122" i="10"/>
  <c r="E3122" i="10"/>
  <c r="D3122" i="10"/>
  <c r="C3122" i="10"/>
  <c r="B3122" i="10"/>
  <c r="M3121" i="10"/>
  <c r="K3121" i="10"/>
  <c r="J3121" i="10"/>
  <c r="I3121" i="10"/>
  <c r="H3121" i="10"/>
  <c r="G3121" i="10"/>
  <c r="F3121" i="10"/>
  <c r="E3121" i="10"/>
  <c r="D3121" i="10"/>
  <c r="C3121" i="10"/>
  <c r="B3121" i="10"/>
  <c r="M3120" i="10"/>
  <c r="K3120" i="10"/>
  <c r="J3120" i="10"/>
  <c r="I3120" i="10"/>
  <c r="H3120" i="10"/>
  <c r="G3120" i="10"/>
  <c r="F3120" i="10"/>
  <c r="E3120" i="10"/>
  <c r="D3120" i="10"/>
  <c r="C3120" i="10"/>
  <c r="B3120" i="10"/>
  <c r="M3119" i="10"/>
  <c r="K3119" i="10"/>
  <c r="J3119" i="10"/>
  <c r="I3119" i="10"/>
  <c r="H3119" i="10"/>
  <c r="G3119" i="10"/>
  <c r="F3119" i="10"/>
  <c r="E3119" i="10"/>
  <c r="D3119" i="10"/>
  <c r="C3119" i="10"/>
  <c r="B3119" i="10"/>
  <c r="M3118" i="10"/>
  <c r="K3118" i="10"/>
  <c r="J3118" i="10"/>
  <c r="I3118" i="10"/>
  <c r="H3118" i="10"/>
  <c r="G3118" i="10"/>
  <c r="F3118" i="10"/>
  <c r="E3118" i="10"/>
  <c r="D3118" i="10"/>
  <c r="C3118" i="10"/>
  <c r="B3118" i="10"/>
  <c r="M3117" i="10"/>
  <c r="K3117" i="10"/>
  <c r="J3117" i="10"/>
  <c r="I3117" i="10"/>
  <c r="H3117" i="10"/>
  <c r="G3117" i="10"/>
  <c r="F3117" i="10"/>
  <c r="E3117" i="10"/>
  <c r="D3117" i="10"/>
  <c r="C3117" i="10"/>
  <c r="B3117" i="10"/>
  <c r="M3116" i="10"/>
  <c r="K3116" i="10"/>
  <c r="J3116" i="10"/>
  <c r="I3116" i="10"/>
  <c r="H3116" i="10"/>
  <c r="G3116" i="10"/>
  <c r="F3116" i="10"/>
  <c r="E3116" i="10"/>
  <c r="D3116" i="10"/>
  <c r="C3116" i="10"/>
  <c r="B3116" i="10"/>
  <c r="M3115" i="10"/>
  <c r="K3115" i="10"/>
  <c r="J3115" i="10"/>
  <c r="I3115" i="10"/>
  <c r="H3115" i="10"/>
  <c r="G3115" i="10"/>
  <c r="F3115" i="10"/>
  <c r="E3115" i="10"/>
  <c r="D3115" i="10"/>
  <c r="C3115" i="10"/>
  <c r="B3115" i="10"/>
  <c r="M3114" i="10"/>
  <c r="K3114" i="10"/>
  <c r="J3114" i="10"/>
  <c r="I3114" i="10"/>
  <c r="H3114" i="10"/>
  <c r="G3114" i="10"/>
  <c r="F3114" i="10"/>
  <c r="E3114" i="10"/>
  <c r="D3114" i="10"/>
  <c r="C3114" i="10"/>
  <c r="B3114" i="10"/>
  <c r="M3113" i="10"/>
  <c r="K3113" i="10"/>
  <c r="J3113" i="10"/>
  <c r="I3113" i="10"/>
  <c r="H3113" i="10"/>
  <c r="G3113" i="10"/>
  <c r="F3113" i="10"/>
  <c r="E3113" i="10"/>
  <c r="D3113" i="10"/>
  <c r="C3113" i="10"/>
  <c r="B3113" i="10"/>
  <c r="M3112" i="10"/>
  <c r="K3112" i="10"/>
  <c r="J3112" i="10"/>
  <c r="I3112" i="10"/>
  <c r="H3112" i="10"/>
  <c r="G3112" i="10"/>
  <c r="F3112" i="10"/>
  <c r="E3112" i="10"/>
  <c r="D3112" i="10"/>
  <c r="C3112" i="10"/>
  <c r="B3112" i="10"/>
  <c r="M3111" i="10"/>
  <c r="K3111" i="10"/>
  <c r="J3111" i="10"/>
  <c r="I3111" i="10"/>
  <c r="H3111" i="10"/>
  <c r="G3111" i="10"/>
  <c r="F3111" i="10"/>
  <c r="E3111" i="10"/>
  <c r="D3111" i="10"/>
  <c r="C3111" i="10"/>
  <c r="B3111" i="10"/>
  <c r="M3110" i="10"/>
  <c r="K3110" i="10"/>
  <c r="J3110" i="10"/>
  <c r="I3110" i="10"/>
  <c r="H3110" i="10"/>
  <c r="G3110" i="10"/>
  <c r="F3110" i="10"/>
  <c r="E3110" i="10"/>
  <c r="D3110" i="10"/>
  <c r="C3110" i="10"/>
  <c r="B3110" i="10"/>
  <c r="M3109" i="10"/>
  <c r="K3109" i="10"/>
  <c r="J3109" i="10"/>
  <c r="I3109" i="10"/>
  <c r="H3109" i="10"/>
  <c r="G3109" i="10"/>
  <c r="F3109" i="10"/>
  <c r="E3109" i="10"/>
  <c r="D3109" i="10"/>
  <c r="C3109" i="10"/>
  <c r="B3109" i="10"/>
  <c r="M3108" i="10"/>
  <c r="K3108" i="10"/>
  <c r="J3108" i="10"/>
  <c r="I3108" i="10"/>
  <c r="H3108" i="10"/>
  <c r="G3108" i="10"/>
  <c r="F3108" i="10"/>
  <c r="E3108" i="10"/>
  <c r="D3108" i="10"/>
  <c r="C3108" i="10"/>
  <c r="B3108" i="10"/>
  <c r="M3107" i="10"/>
  <c r="K3107" i="10"/>
  <c r="J3107" i="10"/>
  <c r="I3107" i="10"/>
  <c r="H3107" i="10"/>
  <c r="G3107" i="10"/>
  <c r="F3107" i="10"/>
  <c r="E3107" i="10"/>
  <c r="D3107" i="10"/>
  <c r="C3107" i="10"/>
  <c r="B3107" i="10"/>
  <c r="M3106" i="10"/>
  <c r="K3106" i="10"/>
  <c r="J3106" i="10"/>
  <c r="I3106" i="10"/>
  <c r="H3106" i="10"/>
  <c r="G3106" i="10"/>
  <c r="F3106" i="10"/>
  <c r="E3106" i="10"/>
  <c r="D3106" i="10"/>
  <c r="C3106" i="10"/>
  <c r="B3106" i="10"/>
  <c r="M3105" i="10"/>
  <c r="K3105" i="10"/>
  <c r="J3105" i="10"/>
  <c r="I3105" i="10"/>
  <c r="H3105" i="10"/>
  <c r="G3105" i="10"/>
  <c r="F3105" i="10"/>
  <c r="E3105" i="10"/>
  <c r="D3105" i="10"/>
  <c r="C3105" i="10"/>
  <c r="B3105" i="10"/>
  <c r="M3104" i="10"/>
  <c r="K3104" i="10"/>
  <c r="J3104" i="10"/>
  <c r="I3104" i="10"/>
  <c r="H3104" i="10"/>
  <c r="G3104" i="10"/>
  <c r="F3104" i="10"/>
  <c r="E3104" i="10"/>
  <c r="D3104" i="10"/>
  <c r="C3104" i="10"/>
  <c r="B3104" i="10"/>
  <c r="M3103" i="10"/>
  <c r="K3103" i="10"/>
  <c r="J3103" i="10"/>
  <c r="I3103" i="10"/>
  <c r="H3103" i="10"/>
  <c r="G3103" i="10"/>
  <c r="F3103" i="10"/>
  <c r="E3103" i="10"/>
  <c r="D3103" i="10"/>
  <c r="C3103" i="10"/>
  <c r="B3103" i="10"/>
  <c r="M3102" i="10"/>
  <c r="K3102" i="10"/>
  <c r="J3102" i="10"/>
  <c r="I3102" i="10"/>
  <c r="H3102" i="10"/>
  <c r="G3102" i="10"/>
  <c r="F3102" i="10"/>
  <c r="E3102" i="10"/>
  <c r="D3102" i="10"/>
  <c r="C3102" i="10"/>
  <c r="B3102" i="10"/>
  <c r="M3101" i="10"/>
  <c r="K3101" i="10"/>
  <c r="J3101" i="10"/>
  <c r="I3101" i="10"/>
  <c r="H3101" i="10"/>
  <c r="G3101" i="10"/>
  <c r="F3101" i="10"/>
  <c r="E3101" i="10"/>
  <c r="D3101" i="10"/>
  <c r="C3101" i="10"/>
  <c r="B3101" i="10"/>
  <c r="M3100" i="10"/>
  <c r="K3100" i="10"/>
  <c r="J3100" i="10"/>
  <c r="I3100" i="10"/>
  <c r="H3100" i="10"/>
  <c r="G3100" i="10"/>
  <c r="F3100" i="10"/>
  <c r="E3100" i="10"/>
  <c r="D3100" i="10"/>
  <c r="C3100" i="10"/>
  <c r="B3100" i="10"/>
  <c r="M3099" i="10"/>
  <c r="K3099" i="10"/>
  <c r="J3099" i="10"/>
  <c r="I3099" i="10"/>
  <c r="H3099" i="10"/>
  <c r="G3099" i="10"/>
  <c r="F3099" i="10"/>
  <c r="E3099" i="10"/>
  <c r="D3099" i="10"/>
  <c r="C3099" i="10"/>
  <c r="B3099" i="10"/>
  <c r="M3098" i="10"/>
  <c r="K3098" i="10"/>
  <c r="J3098" i="10"/>
  <c r="I3098" i="10"/>
  <c r="H3098" i="10"/>
  <c r="G3098" i="10"/>
  <c r="F3098" i="10"/>
  <c r="E3098" i="10"/>
  <c r="D3098" i="10"/>
  <c r="C3098" i="10"/>
  <c r="B3098" i="10"/>
  <c r="M3097" i="10"/>
  <c r="K3097" i="10"/>
  <c r="J3097" i="10"/>
  <c r="I3097" i="10"/>
  <c r="H3097" i="10"/>
  <c r="G3097" i="10"/>
  <c r="F3097" i="10"/>
  <c r="E3097" i="10"/>
  <c r="D3097" i="10"/>
  <c r="C3097" i="10"/>
  <c r="B3097" i="10"/>
  <c r="M3096" i="10"/>
  <c r="K3096" i="10"/>
  <c r="J3096" i="10"/>
  <c r="I3096" i="10"/>
  <c r="H3096" i="10"/>
  <c r="G3096" i="10"/>
  <c r="F3096" i="10"/>
  <c r="E3096" i="10"/>
  <c r="D3096" i="10"/>
  <c r="C3096" i="10"/>
  <c r="B3096" i="10"/>
  <c r="M3095" i="10"/>
  <c r="K3095" i="10"/>
  <c r="J3095" i="10"/>
  <c r="I3095" i="10"/>
  <c r="H3095" i="10"/>
  <c r="G3095" i="10"/>
  <c r="F3095" i="10"/>
  <c r="E3095" i="10"/>
  <c r="D3095" i="10"/>
  <c r="C3095" i="10"/>
  <c r="B3095" i="10"/>
  <c r="M3094" i="10"/>
  <c r="K3094" i="10"/>
  <c r="J3094" i="10"/>
  <c r="I3094" i="10"/>
  <c r="H3094" i="10"/>
  <c r="G3094" i="10"/>
  <c r="F3094" i="10"/>
  <c r="E3094" i="10"/>
  <c r="D3094" i="10"/>
  <c r="C3094" i="10"/>
  <c r="B3094" i="10"/>
  <c r="M3093" i="10"/>
  <c r="K3093" i="10"/>
  <c r="J3093" i="10"/>
  <c r="I3093" i="10"/>
  <c r="H3093" i="10"/>
  <c r="G3093" i="10"/>
  <c r="F3093" i="10"/>
  <c r="E3093" i="10"/>
  <c r="D3093" i="10"/>
  <c r="C3093" i="10"/>
  <c r="B3093" i="10"/>
  <c r="M3092" i="10"/>
  <c r="K3092" i="10"/>
  <c r="J3092" i="10"/>
  <c r="I3092" i="10"/>
  <c r="H3092" i="10"/>
  <c r="G3092" i="10"/>
  <c r="F3092" i="10"/>
  <c r="E3092" i="10"/>
  <c r="D3092" i="10"/>
  <c r="C3092" i="10"/>
  <c r="B3092" i="10"/>
  <c r="M3091" i="10"/>
  <c r="K3091" i="10"/>
  <c r="J3091" i="10"/>
  <c r="I3091" i="10"/>
  <c r="H3091" i="10"/>
  <c r="G3091" i="10"/>
  <c r="F3091" i="10"/>
  <c r="E3091" i="10"/>
  <c r="D3091" i="10"/>
  <c r="C3091" i="10"/>
  <c r="B3091" i="10"/>
  <c r="M3090" i="10"/>
  <c r="K3090" i="10"/>
  <c r="J3090" i="10"/>
  <c r="I3090" i="10"/>
  <c r="H3090" i="10"/>
  <c r="G3090" i="10"/>
  <c r="F3090" i="10"/>
  <c r="E3090" i="10"/>
  <c r="D3090" i="10"/>
  <c r="C3090" i="10"/>
  <c r="B3090" i="10"/>
  <c r="M3089" i="10"/>
  <c r="K3089" i="10"/>
  <c r="J3089" i="10"/>
  <c r="I3089" i="10"/>
  <c r="H3089" i="10"/>
  <c r="G3089" i="10"/>
  <c r="F3089" i="10"/>
  <c r="E3089" i="10"/>
  <c r="D3089" i="10"/>
  <c r="C3089" i="10"/>
  <c r="B3089" i="10"/>
  <c r="M3088" i="10"/>
  <c r="K3088" i="10"/>
  <c r="J3088" i="10"/>
  <c r="I3088" i="10"/>
  <c r="H3088" i="10"/>
  <c r="G3088" i="10"/>
  <c r="F3088" i="10"/>
  <c r="E3088" i="10"/>
  <c r="D3088" i="10"/>
  <c r="C3088" i="10"/>
  <c r="B3088" i="10"/>
  <c r="M3087" i="10"/>
  <c r="K3087" i="10"/>
  <c r="J3087" i="10"/>
  <c r="I3087" i="10"/>
  <c r="H3087" i="10"/>
  <c r="G3087" i="10"/>
  <c r="F3087" i="10"/>
  <c r="E3087" i="10"/>
  <c r="D3087" i="10"/>
  <c r="C3087" i="10"/>
  <c r="B3087" i="10"/>
  <c r="M3086" i="10"/>
  <c r="K3086" i="10"/>
  <c r="J3086" i="10"/>
  <c r="I3086" i="10"/>
  <c r="H3086" i="10"/>
  <c r="G3086" i="10"/>
  <c r="F3086" i="10"/>
  <c r="E3086" i="10"/>
  <c r="D3086" i="10"/>
  <c r="C3086" i="10"/>
  <c r="B3086" i="10"/>
  <c r="M3085" i="10"/>
  <c r="K3085" i="10"/>
  <c r="J3085" i="10"/>
  <c r="I3085" i="10"/>
  <c r="H3085" i="10"/>
  <c r="G3085" i="10"/>
  <c r="F3085" i="10"/>
  <c r="E3085" i="10"/>
  <c r="D3085" i="10"/>
  <c r="C3085" i="10"/>
  <c r="B3085" i="10"/>
  <c r="M3084" i="10"/>
  <c r="K3084" i="10"/>
  <c r="J3084" i="10"/>
  <c r="I3084" i="10"/>
  <c r="H3084" i="10"/>
  <c r="G3084" i="10"/>
  <c r="F3084" i="10"/>
  <c r="E3084" i="10"/>
  <c r="D3084" i="10"/>
  <c r="C3084" i="10"/>
  <c r="B3084" i="10"/>
  <c r="M3083" i="10"/>
  <c r="K3083" i="10"/>
  <c r="J3083" i="10"/>
  <c r="I3083" i="10"/>
  <c r="H3083" i="10"/>
  <c r="G3083" i="10"/>
  <c r="F3083" i="10"/>
  <c r="E3083" i="10"/>
  <c r="D3083" i="10"/>
  <c r="C3083" i="10"/>
  <c r="B3083" i="10"/>
  <c r="M3082" i="10"/>
  <c r="K3082" i="10"/>
  <c r="J3082" i="10"/>
  <c r="I3082" i="10"/>
  <c r="H3082" i="10"/>
  <c r="G3082" i="10"/>
  <c r="F3082" i="10"/>
  <c r="E3082" i="10"/>
  <c r="D3082" i="10"/>
  <c r="C3082" i="10"/>
  <c r="B3082" i="10"/>
  <c r="M3081" i="10"/>
  <c r="K3081" i="10"/>
  <c r="J3081" i="10"/>
  <c r="I3081" i="10"/>
  <c r="H3081" i="10"/>
  <c r="G3081" i="10"/>
  <c r="F3081" i="10"/>
  <c r="E3081" i="10"/>
  <c r="D3081" i="10"/>
  <c r="C3081" i="10"/>
  <c r="B3081" i="10"/>
  <c r="M3080" i="10"/>
  <c r="K3080" i="10"/>
  <c r="J3080" i="10"/>
  <c r="I3080" i="10"/>
  <c r="H3080" i="10"/>
  <c r="G3080" i="10"/>
  <c r="F3080" i="10"/>
  <c r="E3080" i="10"/>
  <c r="D3080" i="10"/>
  <c r="C3080" i="10"/>
  <c r="B3080" i="10"/>
  <c r="M3079" i="10"/>
  <c r="K3079" i="10"/>
  <c r="J3079" i="10"/>
  <c r="I3079" i="10"/>
  <c r="H3079" i="10"/>
  <c r="G3079" i="10"/>
  <c r="F3079" i="10"/>
  <c r="E3079" i="10"/>
  <c r="D3079" i="10"/>
  <c r="C3079" i="10"/>
  <c r="B3079" i="10"/>
  <c r="M3078" i="10"/>
  <c r="K3078" i="10"/>
  <c r="J3078" i="10"/>
  <c r="I3078" i="10"/>
  <c r="H3078" i="10"/>
  <c r="G3078" i="10"/>
  <c r="F3078" i="10"/>
  <c r="E3078" i="10"/>
  <c r="D3078" i="10"/>
  <c r="C3078" i="10"/>
  <c r="B3078" i="10"/>
  <c r="M3077" i="10"/>
  <c r="K3077" i="10"/>
  <c r="J3077" i="10"/>
  <c r="I3077" i="10"/>
  <c r="H3077" i="10"/>
  <c r="G3077" i="10"/>
  <c r="F3077" i="10"/>
  <c r="E3077" i="10"/>
  <c r="D3077" i="10"/>
  <c r="C3077" i="10"/>
  <c r="B3077" i="10"/>
  <c r="M3076" i="10"/>
  <c r="K3076" i="10"/>
  <c r="J3076" i="10"/>
  <c r="I3076" i="10"/>
  <c r="H3076" i="10"/>
  <c r="G3076" i="10"/>
  <c r="F3076" i="10"/>
  <c r="E3076" i="10"/>
  <c r="D3076" i="10"/>
  <c r="C3076" i="10"/>
  <c r="B3076" i="10"/>
  <c r="M3075" i="10"/>
  <c r="K3075" i="10"/>
  <c r="J3075" i="10"/>
  <c r="I3075" i="10"/>
  <c r="H3075" i="10"/>
  <c r="G3075" i="10"/>
  <c r="F3075" i="10"/>
  <c r="E3075" i="10"/>
  <c r="D3075" i="10"/>
  <c r="C3075" i="10"/>
  <c r="B3075" i="10"/>
  <c r="M3074" i="10"/>
  <c r="K3074" i="10"/>
  <c r="J3074" i="10"/>
  <c r="I3074" i="10"/>
  <c r="H3074" i="10"/>
  <c r="G3074" i="10"/>
  <c r="F3074" i="10"/>
  <c r="E3074" i="10"/>
  <c r="D3074" i="10"/>
  <c r="C3074" i="10"/>
  <c r="B3074" i="10"/>
  <c r="M3073" i="10"/>
  <c r="K3073" i="10"/>
  <c r="J3073" i="10"/>
  <c r="I3073" i="10"/>
  <c r="H3073" i="10"/>
  <c r="G3073" i="10"/>
  <c r="F3073" i="10"/>
  <c r="E3073" i="10"/>
  <c r="D3073" i="10"/>
  <c r="C3073" i="10"/>
  <c r="B3073" i="10"/>
  <c r="M3072" i="10"/>
  <c r="K3072" i="10"/>
  <c r="J3072" i="10"/>
  <c r="I3072" i="10"/>
  <c r="H3072" i="10"/>
  <c r="G3072" i="10"/>
  <c r="F3072" i="10"/>
  <c r="E3072" i="10"/>
  <c r="D3072" i="10"/>
  <c r="C3072" i="10"/>
  <c r="B3072" i="10"/>
  <c r="M3071" i="10"/>
  <c r="K3071" i="10"/>
  <c r="J3071" i="10"/>
  <c r="I3071" i="10"/>
  <c r="H3071" i="10"/>
  <c r="G3071" i="10"/>
  <c r="F3071" i="10"/>
  <c r="E3071" i="10"/>
  <c r="D3071" i="10"/>
  <c r="C3071" i="10"/>
  <c r="B3071" i="10"/>
  <c r="M3070" i="10"/>
  <c r="K3070" i="10"/>
  <c r="J3070" i="10"/>
  <c r="I3070" i="10"/>
  <c r="H3070" i="10"/>
  <c r="G3070" i="10"/>
  <c r="F3070" i="10"/>
  <c r="E3070" i="10"/>
  <c r="D3070" i="10"/>
  <c r="C3070" i="10"/>
  <c r="B3070" i="10"/>
  <c r="M3069" i="10"/>
  <c r="K3069" i="10"/>
  <c r="J3069" i="10"/>
  <c r="I3069" i="10"/>
  <c r="H3069" i="10"/>
  <c r="G3069" i="10"/>
  <c r="F3069" i="10"/>
  <c r="E3069" i="10"/>
  <c r="D3069" i="10"/>
  <c r="C3069" i="10"/>
  <c r="B3069" i="10"/>
  <c r="M3068" i="10"/>
  <c r="K3068" i="10"/>
  <c r="J3068" i="10"/>
  <c r="I3068" i="10"/>
  <c r="H3068" i="10"/>
  <c r="G3068" i="10"/>
  <c r="F3068" i="10"/>
  <c r="E3068" i="10"/>
  <c r="D3068" i="10"/>
  <c r="C3068" i="10"/>
  <c r="B3068" i="10"/>
  <c r="M3067" i="10"/>
  <c r="K3067" i="10"/>
  <c r="J3067" i="10"/>
  <c r="I3067" i="10"/>
  <c r="H3067" i="10"/>
  <c r="G3067" i="10"/>
  <c r="F3067" i="10"/>
  <c r="E3067" i="10"/>
  <c r="D3067" i="10"/>
  <c r="C3067" i="10"/>
  <c r="B3067" i="10"/>
  <c r="M3066" i="10"/>
  <c r="K3066" i="10"/>
  <c r="J3066" i="10"/>
  <c r="I3066" i="10"/>
  <c r="H3066" i="10"/>
  <c r="G3066" i="10"/>
  <c r="F3066" i="10"/>
  <c r="E3066" i="10"/>
  <c r="D3066" i="10"/>
  <c r="C3066" i="10"/>
  <c r="B3066" i="10"/>
  <c r="M3065" i="10"/>
  <c r="K3065" i="10"/>
  <c r="J3065" i="10"/>
  <c r="I3065" i="10"/>
  <c r="H3065" i="10"/>
  <c r="G3065" i="10"/>
  <c r="F3065" i="10"/>
  <c r="E3065" i="10"/>
  <c r="D3065" i="10"/>
  <c r="C3065" i="10"/>
  <c r="B3065" i="10"/>
  <c r="M3064" i="10"/>
  <c r="K3064" i="10"/>
  <c r="J3064" i="10"/>
  <c r="I3064" i="10"/>
  <c r="H3064" i="10"/>
  <c r="G3064" i="10"/>
  <c r="F3064" i="10"/>
  <c r="E3064" i="10"/>
  <c r="D3064" i="10"/>
  <c r="C3064" i="10"/>
  <c r="B3064" i="10"/>
  <c r="M3063" i="10"/>
  <c r="K3063" i="10"/>
  <c r="J3063" i="10"/>
  <c r="I3063" i="10"/>
  <c r="H3063" i="10"/>
  <c r="G3063" i="10"/>
  <c r="F3063" i="10"/>
  <c r="E3063" i="10"/>
  <c r="D3063" i="10"/>
  <c r="C3063" i="10"/>
  <c r="B3063" i="10"/>
  <c r="M3062" i="10"/>
  <c r="K3062" i="10"/>
  <c r="J3062" i="10"/>
  <c r="I3062" i="10"/>
  <c r="H3062" i="10"/>
  <c r="G3062" i="10"/>
  <c r="F3062" i="10"/>
  <c r="E3062" i="10"/>
  <c r="D3062" i="10"/>
  <c r="C3062" i="10"/>
  <c r="B3062" i="10"/>
  <c r="M3061" i="10"/>
  <c r="K3061" i="10"/>
  <c r="J3061" i="10"/>
  <c r="I3061" i="10"/>
  <c r="H3061" i="10"/>
  <c r="G3061" i="10"/>
  <c r="F3061" i="10"/>
  <c r="E3061" i="10"/>
  <c r="D3061" i="10"/>
  <c r="C3061" i="10"/>
  <c r="B3061" i="10"/>
  <c r="M3060" i="10"/>
  <c r="K3060" i="10"/>
  <c r="J3060" i="10"/>
  <c r="I3060" i="10"/>
  <c r="H3060" i="10"/>
  <c r="G3060" i="10"/>
  <c r="F3060" i="10"/>
  <c r="E3060" i="10"/>
  <c r="D3060" i="10"/>
  <c r="C3060" i="10"/>
  <c r="B3060" i="10"/>
  <c r="M3059" i="10"/>
  <c r="K3059" i="10"/>
  <c r="J3059" i="10"/>
  <c r="I3059" i="10"/>
  <c r="H3059" i="10"/>
  <c r="G3059" i="10"/>
  <c r="F3059" i="10"/>
  <c r="E3059" i="10"/>
  <c r="D3059" i="10"/>
  <c r="C3059" i="10"/>
  <c r="B3059" i="10"/>
  <c r="M3058" i="10"/>
  <c r="K3058" i="10"/>
  <c r="J3058" i="10"/>
  <c r="I3058" i="10"/>
  <c r="H3058" i="10"/>
  <c r="G3058" i="10"/>
  <c r="F3058" i="10"/>
  <c r="E3058" i="10"/>
  <c r="D3058" i="10"/>
  <c r="C3058" i="10"/>
  <c r="B3058" i="10"/>
  <c r="M3057" i="10"/>
  <c r="K3057" i="10"/>
  <c r="J3057" i="10"/>
  <c r="I3057" i="10"/>
  <c r="H3057" i="10"/>
  <c r="G3057" i="10"/>
  <c r="F3057" i="10"/>
  <c r="E3057" i="10"/>
  <c r="D3057" i="10"/>
  <c r="C3057" i="10"/>
  <c r="B3057" i="10"/>
  <c r="M3056" i="10"/>
  <c r="K3056" i="10"/>
  <c r="J3056" i="10"/>
  <c r="I3056" i="10"/>
  <c r="H3056" i="10"/>
  <c r="G3056" i="10"/>
  <c r="F3056" i="10"/>
  <c r="E3056" i="10"/>
  <c r="D3056" i="10"/>
  <c r="C3056" i="10"/>
  <c r="B3056" i="10"/>
  <c r="M3055" i="10"/>
  <c r="K3055" i="10"/>
  <c r="J3055" i="10"/>
  <c r="I3055" i="10"/>
  <c r="H3055" i="10"/>
  <c r="G3055" i="10"/>
  <c r="F3055" i="10"/>
  <c r="E3055" i="10"/>
  <c r="D3055" i="10"/>
  <c r="C3055" i="10"/>
  <c r="B3055" i="10"/>
  <c r="M3054" i="10"/>
  <c r="K3054" i="10"/>
  <c r="J3054" i="10"/>
  <c r="I3054" i="10"/>
  <c r="H3054" i="10"/>
  <c r="G3054" i="10"/>
  <c r="F3054" i="10"/>
  <c r="E3054" i="10"/>
  <c r="D3054" i="10"/>
  <c r="C3054" i="10"/>
  <c r="B3054" i="10"/>
  <c r="M3053" i="10"/>
  <c r="K3053" i="10"/>
  <c r="J3053" i="10"/>
  <c r="I3053" i="10"/>
  <c r="H3053" i="10"/>
  <c r="G3053" i="10"/>
  <c r="F3053" i="10"/>
  <c r="E3053" i="10"/>
  <c r="D3053" i="10"/>
  <c r="C3053" i="10"/>
  <c r="B3053" i="10"/>
  <c r="M3052" i="10"/>
  <c r="K3052" i="10"/>
  <c r="J3052" i="10"/>
  <c r="I3052" i="10"/>
  <c r="H3052" i="10"/>
  <c r="G3052" i="10"/>
  <c r="F3052" i="10"/>
  <c r="E3052" i="10"/>
  <c r="D3052" i="10"/>
  <c r="C3052" i="10"/>
  <c r="B3052" i="10"/>
  <c r="M3051" i="10"/>
  <c r="K3051" i="10"/>
  <c r="J3051" i="10"/>
  <c r="I3051" i="10"/>
  <c r="H3051" i="10"/>
  <c r="G3051" i="10"/>
  <c r="F3051" i="10"/>
  <c r="E3051" i="10"/>
  <c r="D3051" i="10"/>
  <c r="C3051" i="10"/>
  <c r="B3051" i="10"/>
  <c r="M3050" i="10"/>
  <c r="K3050" i="10"/>
  <c r="J3050" i="10"/>
  <c r="I3050" i="10"/>
  <c r="H3050" i="10"/>
  <c r="G3050" i="10"/>
  <c r="F3050" i="10"/>
  <c r="E3050" i="10"/>
  <c r="D3050" i="10"/>
  <c r="C3050" i="10"/>
  <c r="B3050" i="10"/>
  <c r="M3049" i="10"/>
  <c r="K3049" i="10"/>
  <c r="J3049" i="10"/>
  <c r="I3049" i="10"/>
  <c r="H3049" i="10"/>
  <c r="G3049" i="10"/>
  <c r="F3049" i="10"/>
  <c r="E3049" i="10"/>
  <c r="D3049" i="10"/>
  <c r="C3049" i="10"/>
  <c r="B3049" i="10"/>
  <c r="M3048" i="10"/>
  <c r="K3048" i="10"/>
  <c r="J3048" i="10"/>
  <c r="I3048" i="10"/>
  <c r="H3048" i="10"/>
  <c r="G3048" i="10"/>
  <c r="F3048" i="10"/>
  <c r="E3048" i="10"/>
  <c r="D3048" i="10"/>
  <c r="C3048" i="10"/>
  <c r="B3048" i="10"/>
  <c r="M3047" i="10"/>
  <c r="K3047" i="10"/>
  <c r="J3047" i="10"/>
  <c r="I3047" i="10"/>
  <c r="H3047" i="10"/>
  <c r="G3047" i="10"/>
  <c r="F3047" i="10"/>
  <c r="E3047" i="10"/>
  <c r="D3047" i="10"/>
  <c r="C3047" i="10"/>
  <c r="B3047" i="10"/>
  <c r="M3046" i="10"/>
  <c r="K3046" i="10"/>
  <c r="J3046" i="10"/>
  <c r="I3046" i="10"/>
  <c r="H3046" i="10"/>
  <c r="G3046" i="10"/>
  <c r="F3046" i="10"/>
  <c r="E3046" i="10"/>
  <c r="D3046" i="10"/>
  <c r="C3046" i="10"/>
  <c r="B3046" i="10"/>
  <c r="M3045" i="10"/>
  <c r="K3045" i="10"/>
  <c r="J3045" i="10"/>
  <c r="I3045" i="10"/>
  <c r="H3045" i="10"/>
  <c r="G3045" i="10"/>
  <c r="F3045" i="10"/>
  <c r="E3045" i="10"/>
  <c r="D3045" i="10"/>
  <c r="C3045" i="10"/>
  <c r="B3045" i="10"/>
  <c r="M3044" i="10"/>
  <c r="K3044" i="10"/>
  <c r="J3044" i="10"/>
  <c r="I3044" i="10"/>
  <c r="H3044" i="10"/>
  <c r="G3044" i="10"/>
  <c r="F3044" i="10"/>
  <c r="E3044" i="10"/>
  <c r="D3044" i="10"/>
  <c r="C3044" i="10"/>
  <c r="B3044" i="10"/>
  <c r="M3043" i="10"/>
  <c r="K3043" i="10"/>
  <c r="J3043" i="10"/>
  <c r="I3043" i="10"/>
  <c r="H3043" i="10"/>
  <c r="G3043" i="10"/>
  <c r="F3043" i="10"/>
  <c r="E3043" i="10"/>
  <c r="D3043" i="10"/>
  <c r="C3043" i="10"/>
  <c r="B3043" i="10"/>
  <c r="M3042" i="10"/>
  <c r="K3042" i="10"/>
  <c r="J3042" i="10"/>
  <c r="I3042" i="10"/>
  <c r="H3042" i="10"/>
  <c r="G3042" i="10"/>
  <c r="F3042" i="10"/>
  <c r="E3042" i="10"/>
  <c r="D3042" i="10"/>
  <c r="C3042" i="10"/>
  <c r="B3042" i="10"/>
  <c r="M3041" i="10"/>
  <c r="K3041" i="10"/>
  <c r="J3041" i="10"/>
  <c r="I3041" i="10"/>
  <c r="H3041" i="10"/>
  <c r="G3041" i="10"/>
  <c r="F3041" i="10"/>
  <c r="E3041" i="10"/>
  <c r="D3041" i="10"/>
  <c r="C3041" i="10"/>
  <c r="B3041" i="10"/>
  <c r="M3040" i="10"/>
  <c r="K3040" i="10"/>
  <c r="J3040" i="10"/>
  <c r="I3040" i="10"/>
  <c r="H3040" i="10"/>
  <c r="G3040" i="10"/>
  <c r="F3040" i="10"/>
  <c r="E3040" i="10"/>
  <c r="D3040" i="10"/>
  <c r="C3040" i="10"/>
  <c r="B3040" i="10"/>
  <c r="M3039" i="10"/>
  <c r="K3039" i="10"/>
  <c r="J3039" i="10"/>
  <c r="I3039" i="10"/>
  <c r="H3039" i="10"/>
  <c r="G3039" i="10"/>
  <c r="F3039" i="10"/>
  <c r="E3039" i="10"/>
  <c r="D3039" i="10"/>
  <c r="C3039" i="10"/>
  <c r="B3039" i="10"/>
  <c r="M3038" i="10"/>
  <c r="K3038" i="10"/>
  <c r="J3038" i="10"/>
  <c r="I3038" i="10"/>
  <c r="H3038" i="10"/>
  <c r="G3038" i="10"/>
  <c r="F3038" i="10"/>
  <c r="E3038" i="10"/>
  <c r="D3038" i="10"/>
  <c r="C3038" i="10"/>
  <c r="B3038" i="10"/>
  <c r="M3037" i="10"/>
  <c r="K3037" i="10"/>
  <c r="J3037" i="10"/>
  <c r="I3037" i="10"/>
  <c r="H3037" i="10"/>
  <c r="G3037" i="10"/>
  <c r="F3037" i="10"/>
  <c r="E3037" i="10"/>
  <c r="D3037" i="10"/>
  <c r="C3037" i="10"/>
  <c r="B3037" i="10"/>
  <c r="M3036" i="10"/>
  <c r="K3036" i="10"/>
  <c r="J3036" i="10"/>
  <c r="I3036" i="10"/>
  <c r="H3036" i="10"/>
  <c r="G3036" i="10"/>
  <c r="F3036" i="10"/>
  <c r="E3036" i="10"/>
  <c r="D3036" i="10"/>
  <c r="C3036" i="10"/>
  <c r="B3036" i="10"/>
  <c r="M3035" i="10"/>
  <c r="K3035" i="10"/>
  <c r="J3035" i="10"/>
  <c r="I3035" i="10"/>
  <c r="H3035" i="10"/>
  <c r="G3035" i="10"/>
  <c r="F3035" i="10"/>
  <c r="E3035" i="10"/>
  <c r="D3035" i="10"/>
  <c r="C3035" i="10"/>
  <c r="B3035" i="10"/>
  <c r="M3034" i="10"/>
  <c r="K3034" i="10"/>
  <c r="J3034" i="10"/>
  <c r="I3034" i="10"/>
  <c r="H3034" i="10"/>
  <c r="G3034" i="10"/>
  <c r="F3034" i="10"/>
  <c r="E3034" i="10"/>
  <c r="D3034" i="10"/>
  <c r="C3034" i="10"/>
  <c r="B3034" i="10"/>
  <c r="M3033" i="10"/>
  <c r="K3033" i="10"/>
  <c r="J3033" i="10"/>
  <c r="I3033" i="10"/>
  <c r="H3033" i="10"/>
  <c r="G3033" i="10"/>
  <c r="F3033" i="10"/>
  <c r="E3033" i="10"/>
  <c r="D3033" i="10"/>
  <c r="C3033" i="10"/>
  <c r="B3033" i="10"/>
  <c r="M3032" i="10"/>
  <c r="K3032" i="10"/>
  <c r="J3032" i="10"/>
  <c r="I3032" i="10"/>
  <c r="H3032" i="10"/>
  <c r="G3032" i="10"/>
  <c r="F3032" i="10"/>
  <c r="E3032" i="10"/>
  <c r="D3032" i="10"/>
  <c r="C3032" i="10"/>
  <c r="B3032" i="10"/>
  <c r="M3031" i="10"/>
  <c r="K3031" i="10"/>
  <c r="J3031" i="10"/>
  <c r="I3031" i="10"/>
  <c r="H3031" i="10"/>
  <c r="G3031" i="10"/>
  <c r="F3031" i="10"/>
  <c r="E3031" i="10"/>
  <c r="D3031" i="10"/>
  <c r="C3031" i="10"/>
  <c r="B3031" i="10"/>
  <c r="M3030" i="10"/>
  <c r="K3030" i="10"/>
  <c r="J3030" i="10"/>
  <c r="I3030" i="10"/>
  <c r="H3030" i="10"/>
  <c r="G3030" i="10"/>
  <c r="F3030" i="10"/>
  <c r="E3030" i="10"/>
  <c r="D3030" i="10"/>
  <c r="C3030" i="10"/>
  <c r="B3030" i="10"/>
  <c r="M3029" i="10"/>
  <c r="K3029" i="10"/>
  <c r="J3029" i="10"/>
  <c r="I3029" i="10"/>
  <c r="H3029" i="10"/>
  <c r="G3029" i="10"/>
  <c r="F3029" i="10"/>
  <c r="E3029" i="10"/>
  <c r="D3029" i="10"/>
  <c r="C3029" i="10"/>
  <c r="B3029" i="10"/>
  <c r="M3028" i="10"/>
  <c r="K3028" i="10"/>
  <c r="J3028" i="10"/>
  <c r="I3028" i="10"/>
  <c r="H3028" i="10"/>
  <c r="G3028" i="10"/>
  <c r="F3028" i="10"/>
  <c r="E3028" i="10"/>
  <c r="D3028" i="10"/>
  <c r="C3028" i="10"/>
  <c r="B3028" i="10"/>
  <c r="M3027" i="10"/>
  <c r="K3027" i="10"/>
  <c r="J3027" i="10"/>
  <c r="I3027" i="10"/>
  <c r="H3027" i="10"/>
  <c r="G3027" i="10"/>
  <c r="F3027" i="10"/>
  <c r="E3027" i="10"/>
  <c r="D3027" i="10"/>
  <c r="C3027" i="10"/>
  <c r="B3027" i="10"/>
  <c r="M3026" i="10"/>
  <c r="K3026" i="10"/>
  <c r="J3026" i="10"/>
  <c r="I3026" i="10"/>
  <c r="H3026" i="10"/>
  <c r="G3026" i="10"/>
  <c r="F3026" i="10"/>
  <c r="E3026" i="10"/>
  <c r="D3026" i="10"/>
  <c r="C3026" i="10"/>
  <c r="B3026" i="10"/>
  <c r="M3025" i="10"/>
  <c r="K3025" i="10"/>
  <c r="J3025" i="10"/>
  <c r="I3025" i="10"/>
  <c r="H3025" i="10"/>
  <c r="G3025" i="10"/>
  <c r="F3025" i="10"/>
  <c r="E3025" i="10"/>
  <c r="D3025" i="10"/>
  <c r="C3025" i="10"/>
  <c r="B3025" i="10"/>
  <c r="M3024" i="10"/>
  <c r="K3024" i="10"/>
  <c r="J3024" i="10"/>
  <c r="I3024" i="10"/>
  <c r="H3024" i="10"/>
  <c r="G3024" i="10"/>
  <c r="F3024" i="10"/>
  <c r="E3024" i="10"/>
  <c r="D3024" i="10"/>
  <c r="C3024" i="10"/>
  <c r="B3024" i="10"/>
  <c r="M3023" i="10"/>
  <c r="K3023" i="10"/>
  <c r="J3023" i="10"/>
  <c r="I3023" i="10"/>
  <c r="H3023" i="10"/>
  <c r="G3023" i="10"/>
  <c r="F3023" i="10"/>
  <c r="E3023" i="10"/>
  <c r="D3023" i="10"/>
  <c r="C3023" i="10"/>
  <c r="B3023" i="10"/>
  <c r="M3022" i="10"/>
  <c r="K3022" i="10"/>
  <c r="J3022" i="10"/>
  <c r="I3022" i="10"/>
  <c r="H3022" i="10"/>
  <c r="G3022" i="10"/>
  <c r="F3022" i="10"/>
  <c r="E3022" i="10"/>
  <c r="D3022" i="10"/>
  <c r="C3022" i="10"/>
  <c r="B3022" i="10"/>
  <c r="M3021" i="10"/>
  <c r="K3021" i="10"/>
  <c r="J3021" i="10"/>
  <c r="I3021" i="10"/>
  <c r="H3021" i="10"/>
  <c r="G3021" i="10"/>
  <c r="F3021" i="10"/>
  <c r="E3021" i="10"/>
  <c r="D3021" i="10"/>
  <c r="C3021" i="10"/>
  <c r="B3021" i="10"/>
  <c r="M3020" i="10"/>
  <c r="K3020" i="10"/>
  <c r="J3020" i="10"/>
  <c r="I3020" i="10"/>
  <c r="H3020" i="10"/>
  <c r="G3020" i="10"/>
  <c r="F3020" i="10"/>
  <c r="E3020" i="10"/>
  <c r="D3020" i="10"/>
  <c r="C3020" i="10"/>
  <c r="B3020" i="10"/>
  <c r="M3019" i="10"/>
  <c r="K3019" i="10"/>
  <c r="J3019" i="10"/>
  <c r="I3019" i="10"/>
  <c r="H3019" i="10"/>
  <c r="G3019" i="10"/>
  <c r="F3019" i="10"/>
  <c r="E3019" i="10"/>
  <c r="D3019" i="10"/>
  <c r="C3019" i="10"/>
  <c r="B3019" i="10"/>
  <c r="M3018" i="10"/>
  <c r="K3018" i="10"/>
  <c r="J3018" i="10"/>
  <c r="I3018" i="10"/>
  <c r="H3018" i="10"/>
  <c r="G3018" i="10"/>
  <c r="F3018" i="10"/>
  <c r="E3018" i="10"/>
  <c r="D3018" i="10"/>
  <c r="C3018" i="10"/>
  <c r="B3018" i="10"/>
  <c r="M3017" i="10"/>
  <c r="K3017" i="10"/>
  <c r="J3017" i="10"/>
  <c r="I3017" i="10"/>
  <c r="H3017" i="10"/>
  <c r="G3017" i="10"/>
  <c r="F3017" i="10"/>
  <c r="E3017" i="10"/>
  <c r="D3017" i="10"/>
  <c r="C3017" i="10"/>
  <c r="B3017" i="10"/>
  <c r="M3016" i="10"/>
  <c r="K3016" i="10"/>
  <c r="J3016" i="10"/>
  <c r="I3016" i="10"/>
  <c r="H3016" i="10"/>
  <c r="G3016" i="10"/>
  <c r="F3016" i="10"/>
  <c r="E3016" i="10"/>
  <c r="D3016" i="10"/>
  <c r="C3016" i="10"/>
  <c r="B3016" i="10"/>
  <c r="M3015" i="10"/>
  <c r="K3015" i="10"/>
  <c r="J3015" i="10"/>
  <c r="I3015" i="10"/>
  <c r="H3015" i="10"/>
  <c r="G3015" i="10"/>
  <c r="F3015" i="10"/>
  <c r="E3015" i="10"/>
  <c r="D3015" i="10"/>
  <c r="C3015" i="10"/>
  <c r="B3015" i="10"/>
  <c r="M3014" i="10"/>
  <c r="K3014" i="10"/>
  <c r="J3014" i="10"/>
  <c r="I3014" i="10"/>
  <c r="H3014" i="10"/>
  <c r="G3014" i="10"/>
  <c r="F3014" i="10"/>
  <c r="E3014" i="10"/>
  <c r="D3014" i="10"/>
  <c r="C3014" i="10"/>
  <c r="B3014" i="10"/>
  <c r="M3013" i="10"/>
  <c r="K3013" i="10"/>
  <c r="J3013" i="10"/>
  <c r="I3013" i="10"/>
  <c r="H3013" i="10"/>
  <c r="G3013" i="10"/>
  <c r="F3013" i="10"/>
  <c r="E3013" i="10"/>
  <c r="D3013" i="10"/>
  <c r="C3013" i="10"/>
  <c r="B3013" i="10"/>
  <c r="M3012" i="10"/>
  <c r="K3012" i="10"/>
  <c r="J3012" i="10"/>
  <c r="I3012" i="10"/>
  <c r="H3012" i="10"/>
  <c r="G3012" i="10"/>
  <c r="F3012" i="10"/>
  <c r="E3012" i="10"/>
  <c r="D3012" i="10"/>
  <c r="C3012" i="10"/>
  <c r="B3012" i="10"/>
  <c r="M3011" i="10"/>
  <c r="K3011" i="10"/>
  <c r="J3011" i="10"/>
  <c r="I3011" i="10"/>
  <c r="H3011" i="10"/>
  <c r="G3011" i="10"/>
  <c r="F3011" i="10"/>
  <c r="E3011" i="10"/>
  <c r="D3011" i="10"/>
  <c r="C3011" i="10"/>
  <c r="B3011" i="10"/>
  <c r="M3010" i="10"/>
  <c r="K3010" i="10"/>
  <c r="J3010" i="10"/>
  <c r="I3010" i="10"/>
  <c r="H3010" i="10"/>
  <c r="G3010" i="10"/>
  <c r="F3010" i="10"/>
  <c r="E3010" i="10"/>
  <c r="D3010" i="10"/>
  <c r="C3010" i="10"/>
  <c r="B3010" i="10"/>
  <c r="M3009" i="10"/>
  <c r="K3009" i="10"/>
  <c r="J3009" i="10"/>
  <c r="I3009" i="10"/>
  <c r="H3009" i="10"/>
  <c r="G3009" i="10"/>
  <c r="F3009" i="10"/>
  <c r="E3009" i="10"/>
  <c r="D3009" i="10"/>
  <c r="C3009" i="10"/>
  <c r="B3009" i="10"/>
  <c r="M3008" i="10"/>
  <c r="K3008" i="10"/>
  <c r="J3008" i="10"/>
  <c r="I3008" i="10"/>
  <c r="H3008" i="10"/>
  <c r="G3008" i="10"/>
  <c r="F3008" i="10"/>
  <c r="E3008" i="10"/>
  <c r="D3008" i="10"/>
  <c r="C3008" i="10"/>
  <c r="B3008" i="10"/>
  <c r="M3007" i="10"/>
  <c r="K3007" i="10"/>
  <c r="J3007" i="10"/>
  <c r="I3007" i="10"/>
  <c r="H3007" i="10"/>
  <c r="G3007" i="10"/>
  <c r="F3007" i="10"/>
  <c r="E3007" i="10"/>
  <c r="D3007" i="10"/>
  <c r="C3007" i="10"/>
  <c r="B3007" i="10"/>
  <c r="M3006" i="10"/>
  <c r="K3006" i="10"/>
  <c r="J3006" i="10"/>
  <c r="I3006" i="10"/>
  <c r="H3006" i="10"/>
  <c r="G3006" i="10"/>
  <c r="F3006" i="10"/>
  <c r="E3006" i="10"/>
  <c r="D3006" i="10"/>
  <c r="C3006" i="10"/>
  <c r="B3006" i="10"/>
  <c r="M3005" i="10"/>
  <c r="K3005" i="10"/>
  <c r="J3005" i="10"/>
  <c r="I3005" i="10"/>
  <c r="H3005" i="10"/>
  <c r="G3005" i="10"/>
  <c r="F3005" i="10"/>
  <c r="E3005" i="10"/>
  <c r="D3005" i="10"/>
  <c r="C3005" i="10"/>
  <c r="B3005" i="10"/>
  <c r="M3004" i="10"/>
  <c r="K3004" i="10"/>
  <c r="J3004" i="10"/>
  <c r="I3004" i="10"/>
  <c r="H3004" i="10"/>
  <c r="G3004" i="10"/>
  <c r="F3004" i="10"/>
  <c r="E3004" i="10"/>
  <c r="D3004" i="10"/>
  <c r="C3004" i="10"/>
  <c r="B3004" i="10"/>
  <c r="M3003" i="10"/>
  <c r="K3003" i="10"/>
  <c r="J3003" i="10"/>
  <c r="I3003" i="10"/>
  <c r="H3003" i="10"/>
  <c r="G3003" i="10"/>
  <c r="F3003" i="10"/>
  <c r="E3003" i="10"/>
  <c r="D3003" i="10"/>
  <c r="C3003" i="10"/>
  <c r="B3003" i="10"/>
  <c r="M3002" i="10"/>
  <c r="K3002" i="10"/>
  <c r="J3002" i="10"/>
  <c r="I3002" i="10"/>
  <c r="H3002" i="10"/>
  <c r="G3002" i="10"/>
  <c r="F3002" i="10"/>
  <c r="E3002" i="10"/>
  <c r="D3002" i="10"/>
  <c r="C3002" i="10"/>
  <c r="B3002" i="10"/>
  <c r="M3001" i="10"/>
  <c r="K3001" i="10"/>
  <c r="J3001" i="10"/>
  <c r="I3001" i="10"/>
  <c r="H3001" i="10"/>
  <c r="G3001" i="10"/>
  <c r="F3001" i="10"/>
  <c r="E3001" i="10"/>
  <c r="D3001" i="10"/>
  <c r="C3001" i="10"/>
  <c r="B3001" i="10"/>
  <c r="M3000" i="10"/>
  <c r="K3000" i="10"/>
  <c r="J3000" i="10"/>
  <c r="I3000" i="10"/>
  <c r="H3000" i="10"/>
  <c r="G3000" i="10"/>
  <c r="F3000" i="10"/>
  <c r="E3000" i="10"/>
  <c r="D3000" i="10"/>
  <c r="C3000" i="10"/>
  <c r="B3000" i="10"/>
  <c r="M2999" i="10"/>
  <c r="K2999" i="10"/>
  <c r="J2999" i="10"/>
  <c r="I2999" i="10"/>
  <c r="H2999" i="10"/>
  <c r="G2999" i="10"/>
  <c r="F2999" i="10"/>
  <c r="E2999" i="10"/>
  <c r="D2999" i="10"/>
  <c r="C2999" i="10"/>
  <c r="B2999" i="10"/>
  <c r="M2998" i="10"/>
  <c r="K2998" i="10"/>
  <c r="J2998" i="10"/>
  <c r="I2998" i="10"/>
  <c r="H2998" i="10"/>
  <c r="G2998" i="10"/>
  <c r="F2998" i="10"/>
  <c r="E2998" i="10"/>
  <c r="D2998" i="10"/>
  <c r="C2998" i="10"/>
  <c r="B2998" i="10"/>
  <c r="M2997" i="10"/>
  <c r="K2997" i="10"/>
  <c r="J2997" i="10"/>
  <c r="I2997" i="10"/>
  <c r="H2997" i="10"/>
  <c r="G2997" i="10"/>
  <c r="F2997" i="10"/>
  <c r="E2997" i="10"/>
  <c r="D2997" i="10"/>
  <c r="C2997" i="10"/>
  <c r="B2997" i="10"/>
  <c r="M2996" i="10"/>
  <c r="K2996" i="10"/>
  <c r="J2996" i="10"/>
  <c r="I2996" i="10"/>
  <c r="H2996" i="10"/>
  <c r="G2996" i="10"/>
  <c r="F2996" i="10"/>
  <c r="E2996" i="10"/>
  <c r="D2996" i="10"/>
  <c r="C2996" i="10"/>
  <c r="B2996" i="10"/>
  <c r="M2995" i="10"/>
  <c r="K2995" i="10"/>
  <c r="J2995" i="10"/>
  <c r="I2995" i="10"/>
  <c r="H2995" i="10"/>
  <c r="G2995" i="10"/>
  <c r="F2995" i="10"/>
  <c r="E2995" i="10"/>
  <c r="D2995" i="10"/>
  <c r="C2995" i="10"/>
  <c r="B2995" i="10"/>
  <c r="M2994" i="10"/>
  <c r="K2994" i="10"/>
  <c r="J2994" i="10"/>
  <c r="I2994" i="10"/>
  <c r="H2994" i="10"/>
  <c r="G2994" i="10"/>
  <c r="F2994" i="10"/>
  <c r="E2994" i="10"/>
  <c r="D2994" i="10"/>
  <c r="C2994" i="10"/>
  <c r="B2994" i="10"/>
  <c r="M2993" i="10"/>
  <c r="K2993" i="10"/>
  <c r="J2993" i="10"/>
  <c r="I2993" i="10"/>
  <c r="H2993" i="10"/>
  <c r="G2993" i="10"/>
  <c r="F2993" i="10"/>
  <c r="E2993" i="10"/>
  <c r="D2993" i="10"/>
  <c r="C2993" i="10"/>
  <c r="B2993" i="10"/>
  <c r="M2992" i="10"/>
  <c r="K2992" i="10"/>
  <c r="J2992" i="10"/>
  <c r="I2992" i="10"/>
  <c r="H2992" i="10"/>
  <c r="G2992" i="10"/>
  <c r="F2992" i="10"/>
  <c r="E2992" i="10"/>
  <c r="D2992" i="10"/>
  <c r="C2992" i="10"/>
  <c r="B2992" i="10"/>
  <c r="M2991" i="10"/>
  <c r="K2991" i="10"/>
  <c r="J2991" i="10"/>
  <c r="I2991" i="10"/>
  <c r="H2991" i="10"/>
  <c r="G2991" i="10"/>
  <c r="F2991" i="10"/>
  <c r="E2991" i="10"/>
  <c r="D2991" i="10"/>
  <c r="C2991" i="10"/>
  <c r="B2991" i="10"/>
  <c r="M2990" i="10"/>
  <c r="K2990" i="10"/>
  <c r="J2990" i="10"/>
  <c r="I2990" i="10"/>
  <c r="H2990" i="10"/>
  <c r="G2990" i="10"/>
  <c r="F2990" i="10"/>
  <c r="E2990" i="10"/>
  <c r="D2990" i="10"/>
  <c r="C2990" i="10"/>
  <c r="B2990" i="10"/>
  <c r="M2989" i="10"/>
  <c r="K2989" i="10"/>
  <c r="J2989" i="10"/>
  <c r="I2989" i="10"/>
  <c r="H2989" i="10"/>
  <c r="G2989" i="10"/>
  <c r="F2989" i="10"/>
  <c r="E2989" i="10"/>
  <c r="D2989" i="10"/>
  <c r="C2989" i="10"/>
  <c r="B2989" i="10"/>
  <c r="M2988" i="10"/>
  <c r="K2988" i="10"/>
  <c r="J2988" i="10"/>
  <c r="I2988" i="10"/>
  <c r="H2988" i="10"/>
  <c r="G2988" i="10"/>
  <c r="F2988" i="10"/>
  <c r="E2988" i="10"/>
  <c r="D2988" i="10"/>
  <c r="C2988" i="10"/>
  <c r="B2988" i="10"/>
  <c r="M2987" i="10"/>
  <c r="K2987" i="10"/>
  <c r="J2987" i="10"/>
  <c r="I2987" i="10"/>
  <c r="H2987" i="10"/>
  <c r="G2987" i="10"/>
  <c r="F2987" i="10"/>
  <c r="E2987" i="10"/>
  <c r="D2987" i="10"/>
  <c r="C2987" i="10"/>
  <c r="B2987" i="10"/>
  <c r="M2986" i="10"/>
  <c r="K2986" i="10"/>
  <c r="J2986" i="10"/>
  <c r="I2986" i="10"/>
  <c r="H2986" i="10"/>
  <c r="G2986" i="10"/>
  <c r="F2986" i="10"/>
  <c r="E2986" i="10"/>
  <c r="D2986" i="10"/>
  <c r="C2986" i="10"/>
  <c r="B2986" i="10"/>
  <c r="M2985" i="10"/>
  <c r="K2985" i="10"/>
  <c r="J2985" i="10"/>
  <c r="I2985" i="10"/>
  <c r="H2985" i="10"/>
  <c r="G2985" i="10"/>
  <c r="F2985" i="10"/>
  <c r="E2985" i="10"/>
  <c r="D2985" i="10"/>
  <c r="C2985" i="10"/>
  <c r="B2985" i="10"/>
  <c r="M2984" i="10"/>
  <c r="K2984" i="10"/>
  <c r="J2984" i="10"/>
  <c r="I2984" i="10"/>
  <c r="H2984" i="10"/>
  <c r="G2984" i="10"/>
  <c r="F2984" i="10"/>
  <c r="E2984" i="10"/>
  <c r="D2984" i="10"/>
  <c r="C2984" i="10"/>
  <c r="B2984" i="10"/>
  <c r="M2983" i="10"/>
  <c r="K2983" i="10"/>
  <c r="J2983" i="10"/>
  <c r="I2983" i="10"/>
  <c r="H2983" i="10"/>
  <c r="G2983" i="10"/>
  <c r="F2983" i="10"/>
  <c r="E2983" i="10"/>
  <c r="D2983" i="10"/>
  <c r="C2983" i="10"/>
  <c r="B2983" i="10"/>
  <c r="M2982" i="10"/>
  <c r="K2982" i="10"/>
  <c r="J2982" i="10"/>
  <c r="I2982" i="10"/>
  <c r="H2982" i="10"/>
  <c r="G2982" i="10"/>
  <c r="F2982" i="10"/>
  <c r="E2982" i="10"/>
  <c r="D2982" i="10"/>
  <c r="C2982" i="10"/>
  <c r="B2982" i="10"/>
  <c r="M2981" i="10"/>
  <c r="K2981" i="10"/>
  <c r="J2981" i="10"/>
  <c r="I2981" i="10"/>
  <c r="H2981" i="10"/>
  <c r="G2981" i="10"/>
  <c r="F2981" i="10"/>
  <c r="E2981" i="10"/>
  <c r="D2981" i="10"/>
  <c r="C2981" i="10"/>
  <c r="B2981" i="10"/>
  <c r="M2980" i="10"/>
  <c r="K2980" i="10"/>
  <c r="J2980" i="10"/>
  <c r="I2980" i="10"/>
  <c r="H2980" i="10"/>
  <c r="G2980" i="10"/>
  <c r="F2980" i="10"/>
  <c r="E2980" i="10"/>
  <c r="D2980" i="10"/>
  <c r="C2980" i="10"/>
  <c r="B2980" i="10"/>
  <c r="M2979" i="10"/>
  <c r="K2979" i="10"/>
  <c r="J2979" i="10"/>
  <c r="I2979" i="10"/>
  <c r="H2979" i="10"/>
  <c r="G2979" i="10"/>
  <c r="F2979" i="10"/>
  <c r="E2979" i="10"/>
  <c r="D2979" i="10"/>
  <c r="C2979" i="10"/>
  <c r="B2979" i="10"/>
  <c r="M2978" i="10"/>
  <c r="K2978" i="10"/>
  <c r="J2978" i="10"/>
  <c r="I2978" i="10"/>
  <c r="H2978" i="10"/>
  <c r="G2978" i="10"/>
  <c r="F2978" i="10"/>
  <c r="E2978" i="10"/>
  <c r="D2978" i="10"/>
  <c r="C2978" i="10"/>
  <c r="B2978" i="10"/>
  <c r="M2977" i="10"/>
  <c r="K2977" i="10"/>
  <c r="J2977" i="10"/>
  <c r="I2977" i="10"/>
  <c r="H2977" i="10"/>
  <c r="G2977" i="10"/>
  <c r="F2977" i="10"/>
  <c r="E2977" i="10"/>
  <c r="D2977" i="10"/>
  <c r="C2977" i="10"/>
  <c r="B2977" i="10"/>
  <c r="M2976" i="10"/>
  <c r="K2976" i="10"/>
  <c r="J2976" i="10"/>
  <c r="I2976" i="10"/>
  <c r="H2976" i="10"/>
  <c r="G2976" i="10"/>
  <c r="F2976" i="10"/>
  <c r="E2976" i="10"/>
  <c r="D2976" i="10"/>
  <c r="C2976" i="10"/>
  <c r="B2976" i="10"/>
  <c r="M2975" i="10"/>
  <c r="K2975" i="10"/>
  <c r="J2975" i="10"/>
  <c r="I2975" i="10"/>
  <c r="H2975" i="10"/>
  <c r="G2975" i="10"/>
  <c r="F2975" i="10"/>
  <c r="E2975" i="10"/>
  <c r="D2975" i="10"/>
  <c r="C2975" i="10"/>
  <c r="B2975" i="10"/>
  <c r="M2974" i="10"/>
  <c r="K2974" i="10"/>
  <c r="J2974" i="10"/>
  <c r="I2974" i="10"/>
  <c r="H2974" i="10"/>
  <c r="G2974" i="10"/>
  <c r="F2974" i="10"/>
  <c r="E2974" i="10"/>
  <c r="D2974" i="10"/>
  <c r="C2974" i="10"/>
  <c r="B2974" i="10"/>
  <c r="M2973" i="10"/>
  <c r="K2973" i="10"/>
  <c r="J2973" i="10"/>
  <c r="I2973" i="10"/>
  <c r="H2973" i="10"/>
  <c r="G2973" i="10"/>
  <c r="F2973" i="10"/>
  <c r="E2973" i="10"/>
  <c r="D2973" i="10"/>
  <c r="C2973" i="10"/>
  <c r="B2973" i="10"/>
  <c r="M2972" i="10"/>
  <c r="K2972" i="10"/>
  <c r="J2972" i="10"/>
  <c r="I2972" i="10"/>
  <c r="H2972" i="10"/>
  <c r="G2972" i="10"/>
  <c r="F2972" i="10"/>
  <c r="E2972" i="10"/>
  <c r="D2972" i="10"/>
  <c r="C2972" i="10"/>
  <c r="B2972" i="10"/>
  <c r="M2971" i="10"/>
  <c r="K2971" i="10"/>
  <c r="J2971" i="10"/>
  <c r="I2971" i="10"/>
  <c r="H2971" i="10"/>
  <c r="G2971" i="10"/>
  <c r="F2971" i="10"/>
  <c r="E2971" i="10"/>
  <c r="D2971" i="10"/>
  <c r="C2971" i="10"/>
  <c r="B2971" i="10"/>
  <c r="M2970" i="10"/>
  <c r="K2970" i="10"/>
  <c r="J2970" i="10"/>
  <c r="I2970" i="10"/>
  <c r="H2970" i="10"/>
  <c r="G2970" i="10"/>
  <c r="F2970" i="10"/>
  <c r="E2970" i="10"/>
  <c r="D2970" i="10"/>
  <c r="C2970" i="10"/>
  <c r="B2970" i="10"/>
  <c r="M2969" i="10"/>
  <c r="K2969" i="10"/>
  <c r="J2969" i="10"/>
  <c r="I2969" i="10"/>
  <c r="H2969" i="10"/>
  <c r="G2969" i="10"/>
  <c r="F2969" i="10"/>
  <c r="E2969" i="10"/>
  <c r="D2969" i="10"/>
  <c r="C2969" i="10"/>
  <c r="B2969" i="10"/>
  <c r="M2968" i="10"/>
  <c r="K2968" i="10"/>
  <c r="J2968" i="10"/>
  <c r="I2968" i="10"/>
  <c r="H2968" i="10"/>
  <c r="G2968" i="10"/>
  <c r="F2968" i="10"/>
  <c r="E2968" i="10"/>
  <c r="D2968" i="10"/>
  <c r="C2968" i="10"/>
  <c r="B2968" i="10"/>
  <c r="M2967" i="10"/>
  <c r="K2967" i="10"/>
  <c r="J2967" i="10"/>
  <c r="I2967" i="10"/>
  <c r="H2967" i="10"/>
  <c r="G2967" i="10"/>
  <c r="F2967" i="10"/>
  <c r="E2967" i="10"/>
  <c r="D2967" i="10"/>
  <c r="C2967" i="10"/>
  <c r="B2967" i="10"/>
  <c r="M2966" i="10"/>
  <c r="K2966" i="10"/>
  <c r="J2966" i="10"/>
  <c r="I2966" i="10"/>
  <c r="H2966" i="10"/>
  <c r="G2966" i="10"/>
  <c r="F2966" i="10"/>
  <c r="E2966" i="10"/>
  <c r="D2966" i="10"/>
  <c r="C2966" i="10"/>
  <c r="B2966" i="10"/>
  <c r="M2965" i="10"/>
  <c r="K2965" i="10"/>
  <c r="J2965" i="10"/>
  <c r="I2965" i="10"/>
  <c r="H2965" i="10"/>
  <c r="G2965" i="10"/>
  <c r="F2965" i="10"/>
  <c r="E2965" i="10"/>
  <c r="D2965" i="10"/>
  <c r="C2965" i="10"/>
  <c r="B2965" i="10"/>
  <c r="M2964" i="10"/>
  <c r="K2964" i="10"/>
  <c r="J2964" i="10"/>
  <c r="I2964" i="10"/>
  <c r="H2964" i="10"/>
  <c r="G2964" i="10"/>
  <c r="F2964" i="10"/>
  <c r="E2964" i="10"/>
  <c r="D2964" i="10"/>
  <c r="C2964" i="10"/>
  <c r="B2964" i="10"/>
  <c r="M2963" i="10"/>
  <c r="K2963" i="10"/>
  <c r="J2963" i="10"/>
  <c r="I2963" i="10"/>
  <c r="H2963" i="10"/>
  <c r="G2963" i="10"/>
  <c r="F2963" i="10"/>
  <c r="E2963" i="10"/>
  <c r="D2963" i="10"/>
  <c r="C2963" i="10"/>
  <c r="B2963" i="10"/>
  <c r="M2962" i="10"/>
  <c r="K2962" i="10"/>
  <c r="J2962" i="10"/>
  <c r="I2962" i="10"/>
  <c r="H2962" i="10"/>
  <c r="G2962" i="10"/>
  <c r="F2962" i="10"/>
  <c r="E2962" i="10"/>
  <c r="D2962" i="10"/>
  <c r="C2962" i="10"/>
  <c r="B2962" i="10"/>
  <c r="M2961" i="10"/>
  <c r="K2961" i="10"/>
  <c r="J2961" i="10"/>
  <c r="I2961" i="10"/>
  <c r="H2961" i="10"/>
  <c r="G2961" i="10"/>
  <c r="F2961" i="10"/>
  <c r="E2961" i="10"/>
  <c r="D2961" i="10"/>
  <c r="C2961" i="10"/>
  <c r="B2961" i="10"/>
  <c r="M2960" i="10"/>
  <c r="K2960" i="10"/>
  <c r="J2960" i="10"/>
  <c r="I2960" i="10"/>
  <c r="H2960" i="10"/>
  <c r="G2960" i="10"/>
  <c r="F2960" i="10"/>
  <c r="E2960" i="10"/>
  <c r="D2960" i="10"/>
  <c r="C2960" i="10"/>
  <c r="B2960" i="10"/>
  <c r="M2959" i="10"/>
  <c r="K2959" i="10"/>
  <c r="J2959" i="10"/>
  <c r="I2959" i="10"/>
  <c r="H2959" i="10"/>
  <c r="G2959" i="10"/>
  <c r="F2959" i="10"/>
  <c r="E2959" i="10"/>
  <c r="D2959" i="10"/>
  <c r="C2959" i="10"/>
  <c r="B2959" i="10"/>
  <c r="M2958" i="10"/>
  <c r="K2958" i="10"/>
  <c r="J2958" i="10"/>
  <c r="I2958" i="10"/>
  <c r="H2958" i="10"/>
  <c r="G2958" i="10"/>
  <c r="F2958" i="10"/>
  <c r="E2958" i="10"/>
  <c r="D2958" i="10"/>
  <c r="C2958" i="10"/>
  <c r="B2958" i="10"/>
  <c r="M2957" i="10"/>
  <c r="K2957" i="10"/>
  <c r="J2957" i="10"/>
  <c r="I2957" i="10"/>
  <c r="H2957" i="10"/>
  <c r="G2957" i="10"/>
  <c r="F2957" i="10"/>
  <c r="E2957" i="10"/>
  <c r="D2957" i="10"/>
  <c r="C2957" i="10"/>
  <c r="B2957" i="10"/>
  <c r="M2956" i="10"/>
  <c r="K2956" i="10"/>
  <c r="J2956" i="10"/>
  <c r="I2956" i="10"/>
  <c r="H2956" i="10"/>
  <c r="G2956" i="10"/>
  <c r="F2956" i="10"/>
  <c r="E2956" i="10"/>
  <c r="D2956" i="10"/>
  <c r="C2956" i="10"/>
  <c r="B2956" i="10"/>
  <c r="M2955" i="10"/>
  <c r="K2955" i="10"/>
  <c r="J2955" i="10"/>
  <c r="I2955" i="10"/>
  <c r="H2955" i="10"/>
  <c r="G2955" i="10"/>
  <c r="F2955" i="10"/>
  <c r="E2955" i="10"/>
  <c r="D2955" i="10"/>
  <c r="C2955" i="10"/>
  <c r="B2955" i="10"/>
  <c r="M2954" i="10"/>
  <c r="K2954" i="10"/>
  <c r="J2954" i="10"/>
  <c r="I2954" i="10"/>
  <c r="H2954" i="10"/>
  <c r="G2954" i="10"/>
  <c r="F2954" i="10"/>
  <c r="E2954" i="10"/>
  <c r="D2954" i="10"/>
  <c r="C2954" i="10"/>
  <c r="B2954" i="10"/>
  <c r="M2953" i="10"/>
  <c r="K2953" i="10"/>
  <c r="J2953" i="10"/>
  <c r="I2953" i="10"/>
  <c r="H2953" i="10"/>
  <c r="G2953" i="10"/>
  <c r="F2953" i="10"/>
  <c r="E2953" i="10"/>
  <c r="D2953" i="10"/>
  <c r="C2953" i="10"/>
  <c r="B2953" i="10"/>
  <c r="M2952" i="10"/>
  <c r="K2952" i="10"/>
  <c r="J2952" i="10"/>
  <c r="I2952" i="10"/>
  <c r="H2952" i="10"/>
  <c r="G2952" i="10"/>
  <c r="F2952" i="10"/>
  <c r="E2952" i="10"/>
  <c r="D2952" i="10"/>
  <c r="C2952" i="10"/>
  <c r="B2952" i="10"/>
  <c r="M2951" i="10"/>
  <c r="K2951" i="10"/>
  <c r="J2951" i="10"/>
  <c r="I2951" i="10"/>
  <c r="H2951" i="10"/>
  <c r="G2951" i="10"/>
  <c r="F2951" i="10"/>
  <c r="E2951" i="10"/>
  <c r="D2951" i="10"/>
  <c r="C2951" i="10"/>
  <c r="B2951" i="10"/>
  <c r="M2950" i="10"/>
  <c r="K2950" i="10"/>
  <c r="J2950" i="10"/>
  <c r="I2950" i="10"/>
  <c r="H2950" i="10"/>
  <c r="G2950" i="10"/>
  <c r="F2950" i="10"/>
  <c r="E2950" i="10"/>
  <c r="D2950" i="10"/>
  <c r="C2950" i="10"/>
  <c r="B2950" i="10"/>
  <c r="M2949" i="10"/>
  <c r="K2949" i="10"/>
  <c r="J2949" i="10"/>
  <c r="I2949" i="10"/>
  <c r="H2949" i="10"/>
  <c r="G2949" i="10"/>
  <c r="F2949" i="10"/>
  <c r="E2949" i="10"/>
  <c r="D2949" i="10"/>
  <c r="C2949" i="10"/>
  <c r="B2949" i="10"/>
  <c r="M2948" i="10"/>
  <c r="K2948" i="10"/>
  <c r="J2948" i="10"/>
  <c r="I2948" i="10"/>
  <c r="H2948" i="10"/>
  <c r="G2948" i="10"/>
  <c r="F2948" i="10"/>
  <c r="E2948" i="10"/>
  <c r="D2948" i="10"/>
  <c r="C2948" i="10"/>
  <c r="B2948" i="10"/>
  <c r="M2947" i="10"/>
  <c r="K2947" i="10"/>
  <c r="J2947" i="10"/>
  <c r="I2947" i="10"/>
  <c r="H2947" i="10"/>
  <c r="G2947" i="10"/>
  <c r="F2947" i="10"/>
  <c r="E2947" i="10"/>
  <c r="D2947" i="10"/>
  <c r="C2947" i="10"/>
  <c r="B2947" i="10"/>
  <c r="M2946" i="10"/>
  <c r="K2946" i="10"/>
  <c r="J2946" i="10"/>
  <c r="I2946" i="10"/>
  <c r="H2946" i="10"/>
  <c r="G2946" i="10"/>
  <c r="F2946" i="10"/>
  <c r="E2946" i="10"/>
  <c r="D2946" i="10"/>
  <c r="C2946" i="10"/>
  <c r="B2946" i="10"/>
  <c r="M2945" i="10"/>
  <c r="K2945" i="10"/>
  <c r="J2945" i="10"/>
  <c r="I2945" i="10"/>
  <c r="H2945" i="10"/>
  <c r="G2945" i="10"/>
  <c r="F2945" i="10"/>
  <c r="E2945" i="10"/>
  <c r="D2945" i="10"/>
  <c r="C2945" i="10"/>
  <c r="B2945" i="10"/>
  <c r="M2944" i="10"/>
  <c r="K2944" i="10"/>
  <c r="J2944" i="10"/>
  <c r="I2944" i="10"/>
  <c r="H2944" i="10"/>
  <c r="G2944" i="10"/>
  <c r="F2944" i="10"/>
  <c r="E2944" i="10"/>
  <c r="D2944" i="10"/>
  <c r="C2944" i="10"/>
  <c r="B2944" i="10"/>
  <c r="M2943" i="10"/>
  <c r="K2943" i="10"/>
  <c r="J2943" i="10"/>
  <c r="I2943" i="10"/>
  <c r="H2943" i="10"/>
  <c r="G2943" i="10"/>
  <c r="F2943" i="10"/>
  <c r="E2943" i="10"/>
  <c r="D2943" i="10"/>
  <c r="C2943" i="10"/>
  <c r="B2943" i="10"/>
  <c r="M2942" i="10"/>
  <c r="K2942" i="10"/>
  <c r="J2942" i="10"/>
  <c r="I2942" i="10"/>
  <c r="H2942" i="10"/>
  <c r="G2942" i="10"/>
  <c r="F2942" i="10"/>
  <c r="E2942" i="10"/>
  <c r="D2942" i="10"/>
  <c r="C2942" i="10"/>
  <c r="B2942" i="10"/>
  <c r="M2941" i="10"/>
  <c r="K2941" i="10"/>
  <c r="J2941" i="10"/>
  <c r="I2941" i="10"/>
  <c r="H2941" i="10"/>
  <c r="G2941" i="10"/>
  <c r="F2941" i="10"/>
  <c r="E2941" i="10"/>
  <c r="D2941" i="10"/>
  <c r="C2941" i="10"/>
  <c r="B2941" i="10"/>
  <c r="M2940" i="10"/>
  <c r="K2940" i="10"/>
  <c r="J2940" i="10"/>
  <c r="I2940" i="10"/>
  <c r="H2940" i="10"/>
  <c r="G2940" i="10"/>
  <c r="F2940" i="10"/>
  <c r="E2940" i="10"/>
  <c r="D2940" i="10"/>
  <c r="C2940" i="10"/>
  <c r="B2940" i="10"/>
  <c r="M2939" i="10"/>
  <c r="K2939" i="10"/>
  <c r="J2939" i="10"/>
  <c r="I2939" i="10"/>
  <c r="H2939" i="10"/>
  <c r="G2939" i="10"/>
  <c r="F2939" i="10"/>
  <c r="E2939" i="10"/>
  <c r="D2939" i="10"/>
  <c r="C2939" i="10"/>
  <c r="B2939" i="10"/>
  <c r="M2938" i="10"/>
  <c r="K2938" i="10"/>
  <c r="J2938" i="10"/>
  <c r="I2938" i="10"/>
  <c r="H2938" i="10"/>
  <c r="G2938" i="10"/>
  <c r="F2938" i="10"/>
  <c r="E2938" i="10"/>
  <c r="D2938" i="10"/>
  <c r="C2938" i="10"/>
  <c r="B2938" i="10"/>
  <c r="M2937" i="10"/>
  <c r="K2937" i="10"/>
  <c r="J2937" i="10"/>
  <c r="I2937" i="10"/>
  <c r="H2937" i="10"/>
  <c r="G2937" i="10"/>
  <c r="F2937" i="10"/>
  <c r="E2937" i="10"/>
  <c r="D2937" i="10"/>
  <c r="C2937" i="10"/>
  <c r="B2937" i="10"/>
  <c r="M2936" i="10"/>
  <c r="K2936" i="10"/>
  <c r="J2936" i="10"/>
  <c r="I2936" i="10"/>
  <c r="H2936" i="10"/>
  <c r="G2936" i="10"/>
  <c r="F2936" i="10"/>
  <c r="E2936" i="10"/>
  <c r="D2936" i="10"/>
  <c r="C2936" i="10"/>
  <c r="B2936" i="10"/>
  <c r="M2935" i="10"/>
  <c r="K2935" i="10"/>
  <c r="J2935" i="10"/>
  <c r="I2935" i="10"/>
  <c r="H2935" i="10"/>
  <c r="G2935" i="10"/>
  <c r="F2935" i="10"/>
  <c r="E2935" i="10"/>
  <c r="D2935" i="10"/>
  <c r="C2935" i="10"/>
  <c r="B2935" i="10"/>
  <c r="M2934" i="10"/>
  <c r="K2934" i="10"/>
  <c r="J2934" i="10"/>
  <c r="I2934" i="10"/>
  <c r="H2934" i="10"/>
  <c r="G2934" i="10"/>
  <c r="F2934" i="10"/>
  <c r="E2934" i="10"/>
  <c r="D2934" i="10"/>
  <c r="C2934" i="10"/>
  <c r="B2934" i="10"/>
  <c r="M2933" i="10"/>
  <c r="K2933" i="10"/>
  <c r="J2933" i="10"/>
  <c r="I2933" i="10"/>
  <c r="H2933" i="10"/>
  <c r="G2933" i="10"/>
  <c r="F2933" i="10"/>
  <c r="E2933" i="10"/>
  <c r="D2933" i="10"/>
  <c r="C2933" i="10"/>
  <c r="B2933" i="10"/>
  <c r="M2932" i="10"/>
  <c r="K2932" i="10"/>
  <c r="J2932" i="10"/>
  <c r="I2932" i="10"/>
  <c r="H2932" i="10"/>
  <c r="G2932" i="10"/>
  <c r="F2932" i="10"/>
  <c r="E2932" i="10"/>
  <c r="D2932" i="10"/>
  <c r="C2932" i="10"/>
  <c r="B2932" i="10"/>
  <c r="M2931" i="10"/>
  <c r="K2931" i="10"/>
  <c r="J2931" i="10"/>
  <c r="I2931" i="10"/>
  <c r="H2931" i="10"/>
  <c r="G2931" i="10"/>
  <c r="F2931" i="10"/>
  <c r="E2931" i="10"/>
  <c r="D2931" i="10"/>
  <c r="C2931" i="10"/>
  <c r="B2931" i="10"/>
  <c r="M2930" i="10"/>
  <c r="K2930" i="10"/>
  <c r="J2930" i="10"/>
  <c r="I2930" i="10"/>
  <c r="H2930" i="10"/>
  <c r="G2930" i="10"/>
  <c r="F2930" i="10"/>
  <c r="E2930" i="10"/>
  <c r="D2930" i="10"/>
  <c r="C2930" i="10"/>
  <c r="B2930" i="10"/>
  <c r="M2929" i="10"/>
  <c r="K2929" i="10"/>
  <c r="J2929" i="10"/>
  <c r="I2929" i="10"/>
  <c r="H2929" i="10"/>
  <c r="G2929" i="10"/>
  <c r="F2929" i="10"/>
  <c r="E2929" i="10"/>
  <c r="D2929" i="10"/>
  <c r="C2929" i="10"/>
  <c r="B2929" i="10"/>
  <c r="M2928" i="10"/>
  <c r="K2928" i="10"/>
  <c r="J2928" i="10"/>
  <c r="I2928" i="10"/>
  <c r="H2928" i="10"/>
  <c r="G2928" i="10"/>
  <c r="F2928" i="10"/>
  <c r="E2928" i="10"/>
  <c r="D2928" i="10"/>
  <c r="C2928" i="10"/>
  <c r="B2928" i="10"/>
  <c r="M2927" i="10"/>
  <c r="K2927" i="10"/>
  <c r="J2927" i="10"/>
  <c r="I2927" i="10"/>
  <c r="H2927" i="10"/>
  <c r="G2927" i="10"/>
  <c r="F2927" i="10"/>
  <c r="E2927" i="10"/>
  <c r="D2927" i="10"/>
  <c r="C2927" i="10"/>
  <c r="B2927" i="10"/>
  <c r="M2926" i="10"/>
  <c r="K2926" i="10"/>
  <c r="J2926" i="10"/>
  <c r="I2926" i="10"/>
  <c r="H2926" i="10"/>
  <c r="G2926" i="10"/>
  <c r="F2926" i="10"/>
  <c r="E2926" i="10"/>
  <c r="D2926" i="10"/>
  <c r="C2926" i="10"/>
  <c r="B2926" i="10"/>
  <c r="M2925" i="10"/>
  <c r="K2925" i="10"/>
  <c r="J2925" i="10"/>
  <c r="I2925" i="10"/>
  <c r="H2925" i="10"/>
  <c r="G2925" i="10"/>
  <c r="F2925" i="10"/>
  <c r="E2925" i="10"/>
  <c r="D2925" i="10"/>
  <c r="C2925" i="10"/>
  <c r="B2925" i="10"/>
  <c r="M2924" i="10"/>
  <c r="K2924" i="10"/>
  <c r="J2924" i="10"/>
  <c r="I2924" i="10"/>
  <c r="H2924" i="10"/>
  <c r="G2924" i="10"/>
  <c r="F2924" i="10"/>
  <c r="E2924" i="10"/>
  <c r="D2924" i="10"/>
  <c r="C2924" i="10"/>
  <c r="B2924" i="10"/>
  <c r="M2923" i="10"/>
  <c r="K2923" i="10"/>
  <c r="J2923" i="10"/>
  <c r="I2923" i="10"/>
  <c r="H2923" i="10"/>
  <c r="G2923" i="10"/>
  <c r="F2923" i="10"/>
  <c r="E2923" i="10"/>
  <c r="D2923" i="10"/>
  <c r="C2923" i="10"/>
  <c r="B2923" i="10"/>
  <c r="M2922" i="10"/>
  <c r="K2922" i="10"/>
  <c r="J2922" i="10"/>
  <c r="I2922" i="10"/>
  <c r="H2922" i="10"/>
  <c r="G2922" i="10"/>
  <c r="F2922" i="10"/>
  <c r="E2922" i="10"/>
  <c r="D2922" i="10"/>
  <c r="C2922" i="10"/>
  <c r="B2922" i="10"/>
  <c r="M2921" i="10"/>
  <c r="K2921" i="10"/>
  <c r="J2921" i="10"/>
  <c r="I2921" i="10"/>
  <c r="H2921" i="10"/>
  <c r="G2921" i="10"/>
  <c r="F2921" i="10"/>
  <c r="E2921" i="10"/>
  <c r="D2921" i="10"/>
  <c r="C2921" i="10"/>
  <c r="B2921" i="10"/>
  <c r="M2920" i="10"/>
  <c r="K2920" i="10"/>
  <c r="J2920" i="10"/>
  <c r="I2920" i="10"/>
  <c r="H2920" i="10"/>
  <c r="G2920" i="10"/>
  <c r="F2920" i="10"/>
  <c r="E2920" i="10"/>
  <c r="D2920" i="10"/>
  <c r="C2920" i="10"/>
  <c r="B2920" i="10"/>
  <c r="M2919" i="10"/>
  <c r="K2919" i="10"/>
  <c r="J2919" i="10"/>
  <c r="I2919" i="10"/>
  <c r="H2919" i="10"/>
  <c r="G2919" i="10"/>
  <c r="F2919" i="10"/>
  <c r="E2919" i="10"/>
  <c r="D2919" i="10"/>
  <c r="C2919" i="10"/>
  <c r="B2919" i="10"/>
  <c r="M2918" i="10"/>
  <c r="K2918" i="10"/>
  <c r="J2918" i="10"/>
  <c r="I2918" i="10"/>
  <c r="H2918" i="10"/>
  <c r="G2918" i="10"/>
  <c r="F2918" i="10"/>
  <c r="E2918" i="10"/>
  <c r="D2918" i="10"/>
  <c r="C2918" i="10"/>
  <c r="B2918" i="10"/>
  <c r="M2917" i="10"/>
  <c r="K2917" i="10"/>
  <c r="J2917" i="10"/>
  <c r="I2917" i="10"/>
  <c r="H2917" i="10"/>
  <c r="G2917" i="10"/>
  <c r="F2917" i="10"/>
  <c r="E2917" i="10"/>
  <c r="D2917" i="10"/>
  <c r="C2917" i="10"/>
  <c r="B2917" i="10"/>
  <c r="M2916" i="10"/>
  <c r="K2916" i="10"/>
  <c r="J2916" i="10"/>
  <c r="I2916" i="10"/>
  <c r="H2916" i="10"/>
  <c r="G2916" i="10"/>
  <c r="F2916" i="10"/>
  <c r="E2916" i="10"/>
  <c r="D2916" i="10"/>
  <c r="C2916" i="10"/>
  <c r="B2916" i="10"/>
  <c r="M2915" i="10"/>
  <c r="K2915" i="10"/>
  <c r="J2915" i="10"/>
  <c r="I2915" i="10"/>
  <c r="H2915" i="10"/>
  <c r="G2915" i="10"/>
  <c r="F2915" i="10"/>
  <c r="E2915" i="10"/>
  <c r="D2915" i="10"/>
  <c r="C2915" i="10"/>
  <c r="B2915" i="10"/>
  <c r="M2914" i="10"/>
  <c r="K2914" i="10"/>
  <c r="J2914" i="10"/>
  <c r="I2914" i="10"/>
  <c r="H2914" i="10"/>
  <c r="G2914" i="10"/>
  <c r="F2914" i="10"/>
  <c r="E2914" i="10"/>
  <c r="D2914" i="10"/>
  <c r="C2914" i="10"/>
  <c r="B2914" i="10"/>
  <c r="M2913" i="10"/>
  <c r="K2913" i="10"/>
  <c r="J2913" i="10"/>
  <c r="I2913" i="10"/>
  <c r="H2913" i="10"/>
  <c r="G2913" i="10"/>
  <c r="F2913" i="10"/>
  <c r="E2913" i="10"/>
  <c r="D2913" i="10"/>
  <c r="C2913" i="10"/>
  <c r="B2913" i="10"/>
  <c r="M2912" i="10"/>
  <c r="K2912" i="10"/>
  <c r="J2912" i="10"/>
  <c r="I2912" i="10"/>
  <c r="H2912" i="10"/>
  <c r="G2912" i="10"/>
  <c r="F2912" i="10"/>
  <c r="E2912" i="10"/>
  <c r="D2912" i="10"/>
  <c r="C2912" i="10"/>
  <c r="B2912" i="10"/>
  <c r="M2911" i="10"/>
  <c r="K2911" i="10"/>
  <c r="J2911" i="10"/>
  <c r="I2911" i="10"/>
  <c r="H2911" i="10"/>
  <c r="G2911" i="10"/>
  <c r="F2911" i="10"/>
  <c r="E2911" i="10"/>
  <c r="D2911" i="10"/>
  <c r="C2911" i="10"/>
  <c r="B2911" i="10"/>
  <c r="M2910" i="10"/>
  <c r="K2910" i="10"/>
  <c r="J2910" i="10"/>
  <c r="I2910" i="10"/>
  <c r="H2910" i="10"/>
  <c r="G2910" i="10"/>
  <c r="F2910" i="10"/>
  <c r="E2910" i="10"/>
  <c r="D2910" i="10"/>
  <c r="C2910" i="10"/>
  <c r="B2910" i="10"/>
  <c r="M2909" i="10"/>
  <c r="K2909" i="10"/>
  <c r="J2909" i="10"/>
  <c r="I2909" i="10"/>
  <c r="H2909" i="10"/>
  <c r="G2909" i="10"/>
  <c r="F2909" i="10"/>
  <c r="E2909" i="10"/>
  <c r="D2909" i="10"/>
  <c r="C2909" i="10"/>
  <c r="B2909" i="10"/>
  <c r="M2908" i="10"/>
  <c r="K2908" i="10"/>
  <c r="J2908" i="10"/>
  <c r="I2908" i="10"/>
  <c r="H2908" i="10"/>
  <c r="G2908" i="10"/>
  <c r="F2908" i="10"/>
  <c r="E2908" i="10"/>
  <c r="D2908" i="10"/>
  <c r="C2908" i="10"/>
  <c r="B2908" i="10"/>
  <c r="M2907" i="10"/>
  <c r="K2907" i="10"/>
  <c r="J2907" i="10"/>
  <c r="I2907" i="10"/>
  <c r="H2907" i="10"/>
  <c r="G2907" i="10"/>
  <c r="F2907" i="10"/>
  <c r="E2907" i="10"/>
  <c r="D2907" i="10"/>
  <c r="C2907" i="10"/>
  <c r="B2907" i="10"/>
  <c r="M2906" i="10"/>
  <c r="K2906" i="10"/>
  <c r="J2906" i="10"/>
  <c r="I2906" i="10"/>
  <c r="H2906" i="10"/>
  <c r="G2906" i="10"/>
  <c r="F2906" i="10"/>
  <c r="E2906" i="10"/>
  <c r="D2906" i="10"/>
  <c r="C2906" i="10"/>
  <c r="B2906" i="10"/>
  <c r="M2905" i="10"/>
  <c r="K2905" i="10"/>
  <c r="J2905" i="10"/>
  <c r="I2905" i="10"/>
  <c r="H2905" i="10"/>
  <c r="G2905" i="10"/>
  <c r="F2905" i="10"/>
  <c r="E2905" i="10"/>
  <c r="D2905" i="10"/>
  <c r="C2905" i="10"/>
  <c r="B2905" i="10"/>
  <c r="M2904" i="10"/>
  <c r="K2904" i="10"/>
  <c r="J2904" i="10"/>
  <c r="I2904" i="10"/>
  <c r="H2904" i="10"/>
  <c r="G2904" i="10"/>
  <c r="F2904" i="10"/>
  <c r="E2904" i="10"/>
  <c r="D2904" i="10"/>
  <c r="C2904" i="10"/>
  <c r="B2904" i="10"/>
  <c r="M2903" i="10"/>
  <c r="K2903" i="10"/>
  <c r="J2903" i="10"/>
  <c r="I2903" i="10"/>
  <c r="H2903" i="10"/>
  <c r="G2903" i="10"/>
  <c r="F2903" i="10"/>
  <c r="E2903" i="10"/>
  <c r="D2903" i="10"/>
  <c r="C2903" i="10"/>
  <c r="B2903" i="10"/>
  <c r="M2902" i="10"/>
  <c r="K2902" i="10"/>
  <c r="J2902" i="10"/>
  <c r="I2902" i="10"/>
  <c r="H2902" i="10"/>
  <c r="G2902" i="10"/>
  <c r="F2902" i="10"/>
  <c r="E2902" i="10"/>
  <c r="D2902" i="10"/>
  <c r="C2902" i="10"/>
  <c r="B2902" i="10"/>
  <c r="M2901" i="10"/>
  <c r="K2901" i="10"/>
  <c r="J2901" i="10"/>
  <c r="I2901" i="10"/>
  <c r="H2901" i="10"/>
  <c r="G2901" i="10"/>
  <c r="F2901" i="10"/>
  <c r="E2901" i="10"/>
  <c r="D2901" i="10"/>
  <c r="C2901" i="10"/>
  <c r="B2901" i="10"/>
  <c r="M2900" i="10"/>
  <c r="K2900" i="10"/>
  <c r="J2900" i="10"/>
  <c r="I2900" i="10"/>
  <c r="H2900" i="10"/>
  <c r="G2900" i="10"/>
  <c r="F2900" i="10"/>
  <c r="E2900" i="10"/>
  <c r="D2900" i="10"/>
  <c r="C2900" i="10"/>
  <c r="B2900" i="10"/>
  <c r="M2899" i="10"/>
  <c r="K2899" i="10"/>
  <c r="J2899" i="10"/>
  <c r="I2899" i="10"/>
  <c r="H2899" i="10"/>
  <c r="G2899" i="10"/>
  <c r="F2899" i="10"/>
  <c r="E2899" i="10"/>
  <c r="D2899" i="10"/>
  <c r="C2899" i="10"/>
  <c r="B2899" i="10"/>
  <c r="M2898" i="10"/>
  <c r="K2898" i="10"/>
  <c r="J2898" i="10"/>
  <c r="I2898" i="10"/>
  <c r="H2898" i="10"/>
  <c r="G2898" i="10"/>
  <c r="F2898" i="10"/>
  <c r="E2898" i="10"/>
  <c r="D2898" i="10"/>
  <c r="C2898" i="10"/>
  <c r="B2898" i="10"/>
  <c r="M2897" i="10"/>
  <c r="K2897" i="10"/>
  <c r="J2897" i="10"/>
  <c r="I2897" i="10"/>
  <c r="H2897" i="10"/>
  <c r="G2897" i="10"/>
  <c r="F2897" i="10"/>
  <c r="E2897" i="10"/>
  <c r="D2897" i="10"/>
  <c r="C2897" i="10"/>
  <c r="B2897" i="10"/>
  <c r="M2896" i="10"/>
  <c r="K2896" i="10"/>
  <c r="J2896" i="10"/>
  <c r="I2896" i="10"/>
  <c r="H2896" i="10"/>
  <c r="G2896" i="10"/>
  <c r="F2896" i="10"/>
  <c r="E2896" i="10"/>
  <c r="D2896" i="10"/>
  <c r="C2896" i="10"/>
  <c r="B2896" i="10"/>
  <c r="M2895" i="10"/>
  <c r="K2895" i="10"/>
  <c r="J2895" i="10"/>
  <c r="I2895" i="10"/>
  <c r="H2895" i="10"/>
  <c r="G2895" i="10"/>
  <c r="F2895" i="10"/>
  <c r="E2895" i="10"/>
  <c r="D2895" i="10"/>
  <c r="C2895" i="10"/>
  <c r="B2895" i="10"/>
  <c r="M2894" i="10"/>
  <c r="K2894" i="10"/>
  <c r="J2894" i="10"/>
  <c r="I2894" i="10"/>
  <c r="H2894" i="10"/>
  <c r="G2894" i="10"/>
  <c r="F2894" i="10"/>
  <c r="E2894" i="10"/>
  <c r="D2894" i="10"/>
  <c r="C2894" i="10"/>
  <c r="B2894" i="10"/>
  <c r="M2893" i="10"/>
  <c r="K2893" i="10"/>
  <c r="J2893" i="10"/>
  <c r="I2893" i="10"/>
  <c r="H2893" i="10"/>
  <c r="G2893" i="10"/>
  <c r="F2893" i="10"/>
  <c r="E2893" i="10"/>
  <c r="D2893" i="10"/>
  <c r="C2893" i="10"/>
  <c r="B2893" i="10"/>
  <c r="M2892" i="10"/>
  <c r="K2892" i="10"/>
  <c r="J2892" i="10"/>
  <c r="I2892" i="10"/>
  <c r="H2892" i="10"/>
  <c r="G2892" i="10"/>
  <c r="F2892" i="10"/>
  <c r="E2892" i="10"/>
  <c r="D2892" i="10"/>
  <c r="C2892" i="10"/>
  <c r="B2892" i="10"/>
  <c r="M2891" i="10"/>
  <c r="K2891" i="10"/>
  <c r="J2891" i="10"/>
  <c r="I2891" i="10"/>
  <c r="H2891" i="10"/>
  <c r="G2891" i="10"/>
  <c r="F2891" i="10"/>
  <c r="E2891" i="10"/>
  <c r="D2891" i="10"/>
  <c r="C2891" i="10"/>
  <c r="B2891" i="10"/>
  <c r="M2890" i="10"/>
  <c r="K2890" i="10"/>
  <c r="J2890" i="10"/>
  <c r="I2890" i="10"/>
  <c r="H2890" i="10"/>
  <c r="G2890" i="10"/>
  <c r="F2890" i="10"/>
  <c r="E2890" i="10"/>
  <c r="D2890" i="10"/>
  <c r="C2890" i="10"/>
  <c r="B2890" i="10"/>
  <c r="M2889" i="10"/>
  <c r="K2889" i="10"/>
  <c r="J2889" i="10"/>
  <c r="I2889" i="10"/>
  <c r="H2889" i="10"/>
  <c r="G2889" i="10"/>
  <c r="F2889" i="10"/>
  <c r="E2889" i="10"/>
  <c r="D2889" i="10"/>
  <c r="C2889" i="10"/>
  <c r="B2889" i="10"/>
  <c r="M2888" i="10"/>
  <c r="K2888" i="10"/>
  <c r="J2888" i="10"/>
  <c r="I2888" i="10"/>
  <c r="H2888" i="10"/>
  <c r="G2888" i="10"/>
  <c r="F2888" i="10"/>
  <c r="E2888" i="10"/>
  <c r="D2888" i="10"/>
  <c r="C2888" i="10"/>
  <c r="B2888" i="10"/>
  <c r="M2887" i="10"/>
  <c r="K2887" i="10"/>
  <c r="J2887" i="10"/>
  <c r="I2887" i="10"/>
  <c r="H2887" i="10"/>
  <c r="G2887" i="10"/>
  <c r="F2887" i="10"/>
  <c r="E2887" i="10"/>
  <c r="D2887" i="10"/>
  <c r="C2887" i="10"/>
  <c r="B2887" i="10"/>
  <c r="M2886" i="10"/>
  <c r="K2886" i="10"/>
  <c r="J2886" i="10"/>
  <c r="I2886" i="10"/>
  <c r="H2886" i="10"/>
  <c r="G2886" i="10"/>
  <c r="F2886" i="10"/>
  <c r="E2886" i="10"/>
  <c r="D2886" i="10"/>
  <c r="C2886" i="10"/>
  <c r="B2886" i="10"/>
  <c r="M2885" i="10"/>
  <c r="K2885" i="10"/>
  <c r="J2885" i="10"/>
  <c r="I2885" i="10"/>
  <c r="H2885" i="10"/>
  <c r="G2885" i="10"/>
  <c r="F2885" i="10"/>
  <c r="E2885" i="10"/>
  <c r="D2885" i="10"/>
  <c r="C2885" i="10"/>
  <c r="B2885" i="10"/>
  <c r="M2884" i="10"/>
  <c r="K2884" i="10"/>
  <c r="J2884" i="10"/>
  <c r="I2884" i="10"/>
  <c r="H2884" i="10"/>
  <c r="G2884" i="10"/>
  <c r="F2884" i="10"/>
  <c r="E2884" i="10"/>
  <c r="D2884" i="10"/>
  <c r="C2884" i="10"/>
  <c r="B2884" i="10"/>
  <c r="M2883" i="10"/>
  <c r="K2883" i="10"/>
  <c r="J2883" i="10"/>
  <c r="I2883" i="10"/>
  <c r="H2883" i="10"/>
  <c r="G2883" i="10"/>
  <c r="F2883" i="10"/>
  <c r="E2883" i="10"/>
  <c r="D2883" i="10"/>
  <c r="C2883" i="10"/>
  <c r="B2883" i="10"/>
  <c r="M2882" i="10"/>
  <c r="K2882" i="10"/>
  <c r="J2882" i="10"/>
  <c r="I2882" i="10"/>
  <c r="H2882" i="10"/>
  <c r="G2882" i="10"/>
  <c r="F2882" i="10"/>
  <c r="E2882" i="10"/>
  <c r="D2882" i="10"/>
  <c r="C2882" i="10"/>
  <c r="B2882" i="10"/>
  <c r="M2881" i="10"/>
  <c r="K2881" i="10"/>
  <c r="J2881" i="10"/>
  <c r="I2881" i="10"/>
  <c r="H2881" i="10"/>
  <c r="G2881" i="10"/>
  <c r="F2881" i="10"/>
  <c r="E2881" i="10"/>
  <c r="D2881" i="10"/>
  <c r="C2881" i="10"/>
  <c r="B2881" i="10"/>
  <c r="M2880" i="10"/>
  <c r="K2880" i="10"/>
  <c r="J2880" i="10"/>
  <c r="I2880" i="10"/>
  <c r="H2880" i="10"/>
  <c r="G2880" i="10"/>
  <c r="F2880" i="10"/>
  <c r="E2880" i="10"/>
  <c r="D2880" i="10"/>
  <c r="C2880" i="10"/>
  <c r="B2880" i="10"/>
  <c r="M2879" i="10"/>
  <c r="K2879" i="10"/>
  <c r="J2879" i="10"/>
  <c r="I2879" i="10"/>
  <c r="H2879" i="10"/>
  <c r="G2879" i="10"/>
  <c r="F2879" i="10"/>
  <c r="E2879" i="10"/>
  <c r="D2879" i="10"/>
  <c r="C2879" i="10"/>
  <c r="B2879" i="10"/>
  <c r="M2878" i="10"/>
  <c r="K2878" i="10"/>
  <c r="J2878" i="10"/>
  <c r="I2878" i="10"/>
  <c r="H2878" i="10"/>
  <c r="G2878" i="10"/>
  <c r="F2878" i="10"/>
  <c r="E2878" i="10"/>
  <c r="D2878" i="10"/>
  <c r="C2878" i="10"/>
  <c r="B2878" i="10"/>
  <c r="M2877" i="10"/>
  <c r="K2877" i="10"/>
  <c r="J2877" i="10"/>
  <c r="I2877" i="10"/>
  <c r="H2877" i="10"/>
  <c r="G2877" i="10"/>
  <c r="F2877" i="10"/>
  <c r="E2877" i="10"/>
  <c r="D2877" i="10"/>
  <c r="C2877" i="10"/>
  <c r="B2877" i="10"/>
  <c r="M2876" i="10"/>
  <c r="K2876" i="10"/>
  <c r="J2876" i="10"/>
  <c r="I2876" i="10"/>
  <c r="H2876" i="10"/>
  <c r="G2876" i="10"/>
  <c r="F2876" i="10"/>
  <c r="E2876" i="10"/>
  <c r="D2876" i="10"/>
  <c r="C2876" i="10"/>
  <c r="B2876" i="10"/>
  <c r="M2875" i="10"/>
  <c r="K2875" i="10"/>
  <c r="J2875" i="10"/>
  <c r="I2875" i="10"/>
  <c r="H2875" i="10"/>
  <c r="G2875" i="10"/>
  <c r="F2875" i="10"/>
  <c r="E2875" i="10"/>
  <c r="D2875" i="10"/>
  <c r="C2875" i="10"/>
  <c r="B2875" i="10"/>
  <c r="M2874" i="10"/>
  <c r="K2874" i="10"/>
  <c r="J2874" i="10"/>
  <c r="I2874" i="10"/>
  <c r="H2874" i="10"/>
  <c r="G2874" i="10"/>
  <c r="F2874" i="10"/>
  <c r="E2874" i="10"/>
  <c r="D2874" i="10"/>
  <c r="C2874" i="10"/>
  <c r="B2874" i="10"/>
  <c r="M2873" i="10"/>
  <c r="K2873" i="10"/>
  <c r="J2873" i="10"/>
  <c r="I2873" i="10"/>
  <c r="H2873" i="10"/>
  <c r="G2873" i="10"/>
  <c r="F2873" i="10"/>
  <c r="E2873" i="10"/>
  <c r="D2873" i="10"/>
  <c r="C2873" i="10"/>
  <c r="B2873" i="10"/>
  <c r="M2872" i="10"/>
  <c r="K2872" i="10"/>
  <c r="J2872" i="10"/>
  <c r="I2872" i="10"/>
  <c r="H2872" i="10"/>
  <c r="G2872" i="10"/>
  <c r="F2872" i="10"/>
  <c r="E2872" i="10"/>
  <c r="D2872" i="10"/>
  <c r="C2872" i="10"/>
  <c r="B2872" i="10"/>
  <c r="M2871" i="10"/>
  <c r="K2871" i="10"/>
  <c r="J2871" i="10"/>
  <c r="I2871" i="10"/>
  <c r="H2871" i="10"/>
  <c r="G2871" i="10"/>
  <c r="F2871" i="10"/>
  <c r="E2871" i="10"/>
  <c r="D2871" i="10"/>
  <c r="C2871" i="10"/>
  <c r="B2871" i="10"/>
  <c r="M2870" i="10"/>
  <c r="K2870" i="10"/>
  <c r="J2870" i="10"/>
  <c r="I2870" i="10"/>
  <c r="H2870" i="10"/>
  <c r="G2870" i="10"/>
  <c r="F2870" i="10"/>
  <c r="E2870" i="10"/>
  <c r="D2870" i="10"/>
  <c r="C2870" i="10"/>
  <c r="B2870" i="10"/>
  <c r="M2869" i="10"/>
  <c r="K2869" i="10"/>
  <c r="J2869" i="10"/>
  <c r="I2869" i="10"/>
  <c r="H2869" i="10"/>
  <c r="G2869" i="10"/>
  <c r="F2869" i="10"/>
  <c r="E2869" i="10"/>
  <c r="D2869" i="10"/>
  <c r="C2869" i="10"/>
  <c r="B2869" i="10"/>
  <c r="M2868" i="10"/>
  <c r="K2868" i="10"/>
  <c r="J2868" i="10"/>
  <c r="I2868" i="10"/>
  <c r="H2868" i="10"/>
  <c r="G2868" i="10"/>
  <c r="F2868" i="10"/>
  <c r="E2868" i="10"/>
  <c r="D2868" i="10"/>
  <c r="C2868" i="10"/>
  <c r="B2868" i="10"/>
  <c r="M2867" i="10"/>
  <c r="K2867" i="10"/>
  <c r="J2867" i="10"/>
  <c r="I2867" i="10"/>
  <c r="H2867" i="10"/>
  <c r="G2867" i="10"/>
  <c r="F2867" i="10"/>
  <c r="E2867" i="10"/>
  <c r="D2867" i="10"/>
  <c r="C2867" i="10"/>
  <c r="B2867" i="10"/>
  <c r="M2866" i="10"/>
  <c r="K2866" i="10"/>
  <c r="J2866" i="10"/>
  <c r="I2866" i="10"/>
  <c r="H2866" i="10"/>
  <c r="G2866" i="10"/>
  <c r="F2866" i="10"/>
  <c r="E2866" i="10"/>
  <c r="D2866" i="10"/>
  <c r="C2866" i="10"/>
  <c r="B2866" i="10"/>
  <c r="M2865" i="10"/>
  <c r="K2865" i="10"/>
  <c r="J2865" i="10"/>
  <c r="I2865" i="10"/>
  <c r="H2865" i="10"/>
  <c r="G2865" i="10"/>
  <c r="F2865" i="10"/>
  <c r="E2865" i="10"/>
  <c r="D2865" i="10"/>
  <c r="C2865" i="10"/>
  <c r="B2865" i="10"/>
  <c r="M2864" i="10"/>
  <c r="K2864" i="10"/>
  <c r="J2864" i="10"/>
  <c r="I2864" i="10"/>
  <c r="H2864" i="10"/>
  <c r="G2864" i="10"/>
  <c r="F2864" i="10"/>
  <c r="E2864" i="10"/>
  <c r="D2864" i="10"/>
  <c r="C2864" i="10"/>
  <c r="B2864" i="10"/>
  <c r="M2863" i="10"/>
  <c r="K2863" i="10"/>
  <c r="J2863" i="10"/>
  <c r="I2863" i="10"/>
  <c r="H2863" i="10"/>
  <c r="G2863" i="10"/>
  <c r="F2863" i="10"/>
  <c r="E2863" i="10"/>
  <c r="D2863" i="10"/>
  <c r="C2863" i="10"/>
  <c r="B2863" i="10"/>
  <c r="M2862" i="10"/>
  <c r="K2862" i="10"/>
  <c r="J2862" i="10"/>
  <c r="I2862" i="10"/>
  <c r="H2862" i="10"/>
  <c r="G2862" i="10"/>
  <c r="F2862" i="10"/>
  <c r="E2862" i="10"/>
  <c r="D2862" i="10"/>
  <c r="C2862" i="10"/>
  <c r="B2862" i="10"/>
  <c r="M2861" i="10"/>
  <c r="K2861" i="10"/>
  <c r="J2861" i="10"/>
  <c r="I2861" i="10"/>
  <c r="H2861" i="10"/>
  <c r="G2861" i="10"/>
  <c r="F2861" i="10"/>
  <c r="E2861" i="10"/>
  <c r="D2861" i="10"/>
  <c r="C2861" i="10"/>
  <c r="B2861" i="10"/>
  <c r="M2860" i="10"/>
  <c r="K2860" i="10"/>
  <c r="J2860" i="10"/>
  <c r="I2860" i="10"/>
  <c r="H2860" i="10"/>
  <c r="G2860" i="10"/>
  <c r="F2860" i="10"/>
  <c r="E2860" i="10"/>
  <c r="D2860" i="10"/>
  <c r="C2860" i="10"/>
  <c r="B2860" i="10"/>
  <c r="M2859" i="10"/>
  <c r="K2859" i="10"/>
  <c r="J2859" i="10"/>
  <c r="I2859" i="10"/>
  <c r="H2859" i="10"/>
  <c r="G2859" i="10"/>
  <c r="F2859" i="10"/>
  <c r="E2859" i="10"/>
  <c r="D2859" i="10"/>
  <c r="C2859" i="10"/>
  <c r="B2859" i="10"/>
  <c r="M2858" i="10"/>
  <c r="K2858" i="10"/>
  <c r="J2858" i="10"/>
  <c r="I2858" i="10"/>
  <c r="H2858" i="10"/>
  <c r="G2858" i="10"/>
  <c r="F2858" i="10"/>
  <c r="E2858" i="10"/>
  <c r="D2858" i="10"/>
  <c r="C2858" i="10"/>
  <c r="B2858" i="10"/>
  <c r="M2857" i="10"/>
  <c r="K2857" i="10"/>
  <c r="J2857" i="10"/>
  <c r="I2857" i="10"/>
  <c r="H2857" i="10"/>
  <c r="G2857" i="10"/>
  <c r="F2857" i="10"/>
  <c r="E2857" i="10"/>
  <c r="D2857" i="10"/>
  <c r="C2857" i="10"/>
  <c r="B2857" i="10"/>
  <c r="M2856" i="10"/>
  <c r="K2856" i="10"/>
  <c r="J2856" i="10"/>
  <c r="I2856" i="10"/>
  <c r="H2856" i="10"/>
  <c r="G2856" i="10"/>
  <c r="F2856" i="10"/>
  <c r="E2856" i="10"/>
  <c r="D2856" i="10"/>
  <c r="C2856" i="10"/>
  <c r="B2856" i="10"/>
  <c r="M2855" i="10"/>
  <c r="K2855" i="10"/>
  <c r="J2855" i="10"/>
  <c r="I2855" i="10"/>
  <c r="H2855" i="10"/>
  <c r="G2855" i="10"/>
  <c r="F2855" i="10"/>
  <c r="E2855" i="10"/>
  <c r="D2855" i="10"/>
  <c r="C2855" i="10"/>
  <c r="B2855" i="10"/>
  <c r="M2854" i="10"/>
  <c r="K2854" i="10"/>
  <c r="J2854" i="10"/>
  <c r="I2854" i="10"/>
  <c r="H2854" i="10"/>
  <c r="G2854" i="10"/>
  <c r="F2854" i="10"/>
  <c r="E2854" i="10"/>
  <c r="D2854" i="10"/>
  <c r="C2854" i="10"/>
  <c r="B2854" i="10"/>
  <c r="M2853" i="10"/>
  <c r="K2853" i="10"/>
  <c r="J2853" i="10"/>
  <c r="I2853" i="10"/>
  <c r="H2853" i="10"/>
  <c r="G2853" i="10"/>
  <c r="F2853" i="10"/>
  <c r="E2853" i="10"/>
  <c r="D2853" i="10"/>
  <c r="C2853" i="10"/>
  <c r="B2853" i="10"/>
  <c r="M2852" i="10"/>
  <c r="K2852" i="10"/>
  <c r="J2852" i="10"/>
  <c r="I2852" i="10"/>
  <c r="H2852" i="10"/>
  <c r="G2852" i="10"/>
  <c r="F2852" i="10"/>
  <c r="E2852" i="10"/>
  <c r="D2852" i="10"/>
  <c r="C2852" i="10"/>
  <c r="B2852" i="10"/>
  <c r="M2851" i="10"/>
  <c r="K2851" i="10"/>
  <c r="J2851" i="10"/>
  <c r="I2851" i="10"/>
  <c r="H2851" i="10"/>
  <c r="G2851" i="10"/>
  <c r="F2851" i="10"/>
  <c r="E2851" i="10"/>
  <c r="D2851" i="10"/>
  <c r="C2851" i="10"/>
  <c r="B2851" i="10"/>
  <c r="M2850" i="10"/>
  <c r="K2850" i="10"/>
  <c r="J2850" i="10"/>
  <c r="I2850" i="10"/>
  <c r="H2850" i="10"/>
  <c r="G2850" i="10"/>
  <c r="F2850" i="10"/>
  <c r="E2850" i="10"/>
  <c r="D2850" i="10"/>
  <c r="C2850" i="10"/>
  <c r="B2850" i="10"/>
  <c r="M2849" i="10"/>
  <c r="K2849" i="10"/>
  <c r="J2849" i="10"/>
  <c r="I2849" i="10"/>
  <c r="H2849" i="10"/>
  <c r="G2849" i="10"/>
  <c r="F2849" i="10"/>
  <c r="E2849" i="10"/>
  <c r="D2849" i="10"/>
  <c r="C2849" i="10"/>
  <c r="B2849" i="10"/>
  <c r="M2848" i="10"/>
  <c r="K2848" i="10"/>
  <c r="J2848" i="10"/>
  <c r="I2848" i="10"/>
  <c r="H2848" i="10"/>
  <c r="G2848" i="10"/>
  <c r="F2848" i="10"/>
  <c r="E2848" i="10"/>
  <c r="D2848" i="10"/>
  <c r="C2848" i="10"/>
  <c r="B2848" i="10"/>
  <c r="M2847" i="10"/>
  <c r="K2847" i="10"/>
  <c r="J2847" i="10"/>
  <c r="I2847" i="10"/>
  <c r="H2847" i="10"/>
  <c r="G2847" i="10"/>
  <c r="F2847" i="10"/>
  <c r="E2847" i="10"/>
  <c r="D2847" i="10"/>
  <c r="C2847" i="10"/>
  <c r="B2847" i="10"/>
  <c r="M2846" i="10"/>
  <c r="K2846" i="10"/>
  <c r="J2846" i="10"/>
  <c r="I2846" i="10"/>
  <c r="H2846" i="10"/>
  <c r="G2846" i="10"/>
  <c r="F2846" i="10"/>
  <c r="E2846" i="10"/>
  <c r="D2846" i="10"/>
  <c r="C2846" i="10"/>
  <c r="B2846" i="10"/>
  <c r="M2845" i="10"/>
  <c r="K2845" i="10"/>
  <c r="J2845" i="10"/>
  <c r="I2845" i="10"/>
  <c r="H2845" i="10"/>
  <c r="G2845" i="10"/>
  <c r="F2845" i="10"/>
  <c r="E2845" i="10"/>
  <c r="D2845" i="10"/>
  <c r="C2845" i="10"/>
  <c r="B2845" i="10"/>
  <c r="M2844" i="10"/>
  <c r="K2844" i="10"/>
  <c r="J2844" i="10"/>
  <c r="I2844" i="10"/>
  <c r="H2844" i="10"/>
  <c r="G2844" i="10"/>
  <c r="F2844" i="10"/>
  <c r="E2844" i="10"/>
  <c r="D2844" i="10"/>
  <c r="C2844" i="10"/>
  <c r="B2844" i="10"/>
  <c r="M2843" i="10"/>
  <c r="K2843" i="10"/>
  <c r="J2843" i="10"/>
  <c r="I2843" i="10"/>
  <c r="H2843" i="10"/>
  <c r="G2843" i="10"/>
  <c r="F2843" i="10"/>
  <c r="E2843" i="10"/>
  <c r="D2843" i="10"/>
  <c r="C2843" i="10"/>
  <c r="B2843" i="10"/>
  <c r="M2842" i="10"/>
  <c r="K2842" i="10"/>
  <c r="J2842" i="10"/>
  <c r="I2842" i="10"/>
  <c r="H2842" i="10"/>
  <c r="G2842" i="10"/>
  <c r="F2842" i="10"/>
  <c r="E2842" i="10"/>
  <c r="D2842" i="10"/>
  <c r="C2842" i="10"/>
  <c r="B2842" i="10"/>
  <c r="M2841" i="10"/>
  <c r="K2841" i="10"/>
  <c r="J2841" i="10"/>
  <c r="I2841" i="10"/>
  <c r="H2841" i="10"/>
  <c r="G2841" i="10"/>
  <c r="F2841" i="10"/>
  <c r="E2841" i="10"/>
  <c r="D2841" i="10"/>
  <c r="C2841" i="10"/>
  <c r="B2841" i="10"/>
  <c r="M2840" i="10"/>
  <c r="K2840" i="10"/>
  <c r="J2840" i="10"/>
  <c r="I2840" i="10"/>
  <c r="H2840" i="10"/>
  <c r="G2840" i="10"/>
  <c r="F2840" i="10"/>
  <c r="E2840" i="10"/>
  <c r="D2840" i="10"/>
  <c r="C2840" i="10"/>
  <c r="B2840" i="10"/>
  <c r="M2839" i="10"/>
  <c r="K2839" i="10"/>
  <c r="J2839" i="10"/>
  <c r="I2839" i="10"/>
  <c r="H2839" i="10"/>
  <c r="G2839" i="10"/>
  <c r="F2839" i="10"/>
  <c r="E2839" i="10"/>
  <c r="D2839" i="10"/>
  <c r="C2839" i="10"/>
  <c r="B2839" i="10"/>
  <c r="M2838" i="10"/>
  <c r="K2838" i="10"/>
  <c r="J2838" i="10"/>
  <c r="I2838" i="10"/>
  <c r="H2838" i="10"/>
  <c r="G2838" i="10"/>
  <c r="F2838" i="10"/>
  <c r="E2838" i="10"/>
  <c r="D2838" i="10"/>
  <c r="C2838" i="10"/>
  <c r="B2838" i="10"/>
  <c r="M2837" i="10"/>
  <c r="K2837" i="10"/>
  <c r="J2837" i="10"/>
  <c r="I2837" i="10"/>
  <c r="H2837" i="10"/>
  <c r="G2837" i="10"/>
  <c r="F2837" i="10"/>
  <c r="E2837" i="10"/>
  <c r="D2837" i="10"/>
  <c r="C2837" i="10"/>
  <c r="B2837" i="10"/>
  <c r="M2836" i="10"/>
  <c r="K2836" i="10"/>
  <c r="J2836" i="10"/>
  <c r="I2836" i="10"/>
  <c r="H2836" i="10"/>
  <c r="G2836" i="10"/>
  <c r="F2836" i="10"/>
  <c r="E2836" i="10"/>
  <c r="D2836" i="10"/>
  <c r="C2836" i="10"/>
  <c r="B2836" i="10"/>
  <c r="M2835" i="10"/>
  <c r="K2835" i="10"/>
  <c r="J2835" i="10"/>
  <c r="I2835" i="10"/>
  <c r="H2835" i="10"/>
  <c r="G2835" i="10"/>
  <c r="F2835" i="10"/>
  <c r="E2835" i="10"/>
  <c r="D2835" i="10"/>
  <c r="C2835" i="10"/>
  <c r="B2835" i="10"/>
  <c r="M2834" i="10"/>
  <c r="K2834" i="10"/>
  <c r="J2834" i="10"/>
  <c r="I2834" i="10"/>
  <c r="H2834" i="10"/>
  <c r="G2834" i="10"/>
  <c r="F2834" i="10"/>
  <c r="E2834" i="10"/>
  <c r="D2834" i="10"/>
  <c r="C2834" i="10"/>
  <c r="B2834" i="10"/>
  <c r="M2833" i="10"/>
  <c r="K2833" i="10"/>
  <c r="J2833" i="10"/>
  <c r="I2833" i="10"/>
  <c r="H2833" i="10"/>
  <c r="G2833" i="10"/>
  <c r="F2833" i="10"/>
  <c r="E2833" i="10"/>
  <c r="D2833" i="10"/>
  <c r="C2833" i="10"/>
  <c r="B2833" i="10"/>
  <c r="M2832" i="10"/>
  <c r="K2832" i="10"/>
  <c r="J2832" i="10"/>
  <c r="I2832" i="10"/>
  <c r="H2832" i="10"/>
  <c r="G2832" i="10"/>
  <c r="F2832" i="10"/>
  <c r="E2832" i="10"/>
  <c r="D2832" i="10"/>
  <c r="C2832" i="10"/>
  <c r="B2832" i="10"/>
  <c r="M2831" i="10"/>
  <c r="K2831" i="10"/>
  <c r="J2831" i="10"/>
  <c r="I2831" i="10"/>
  <c r="H2831" i="10"/>
  <c r="G2831" i="10"/>
  <c r="F2831" i="10"/>
  <c r="E2831" i="10"/>
  <c r="D2831" i="10"/>
  <c r="C2831" i="10"/>
  <c r="B2831" i="10"/>
  <c r="M2830" i="10"/>
  <c r="K2830" i="10"/>
  <c r="J2830" i="10"/>
  <c r="I2830" i="10"/>
  <c r="H2830" i="10"/>
  <c r="G2830" i="10"/>
  <c r="F2830" i="10"/>
  <c r="E2830" i="10"/>
  <c r="D2830" i="10"/>
  <c r="C2830" i="10"/>
  <c r="B2830" i="10"/>
  <c r="M2829" i="10"/>
  <c r="K2829" i="10"/>
  <c r="J2829" i="10"/>
  <c r="I2829" i="10"/>
  <c r="H2829" i="10"/>
  <c r="G2829" i="10"/>
  <c r="F2829" i="10"/>
  <c r="E2829" i="10"/>
  <c r="D2829" i="10"/>
  <c r="C2829" i="10"/>
  <c r="B2829" i="10"/>
  <c r="M2828" i="10"/>
  <c r="K2828" i="10"/>
  <c r="J2828" i="10"/>
  <c r="I2828" i="10"/>
  <c r="H2828" i="10"/>
  <c r="G2828" i="10"/>
  <c r="F2828" i="10"/>
  <c r="E2828" i="10"/>
  <c r="D2828" i="10"/>
  <c r="C2828" i="10"/>
  <c r="B2828" i="10"/>
  <c r="M2827" i="10"/>
  <c r="K2827" i="10"/>
  <c r="J2827" i="10"/>
  <c r="I2827" i="10"/>
  <c r="H2827" i="10"/>
  <c r="G2827" i="10"/>
  <c r="F2827" i="10"/>
  <c r="E2827" i="10"/>
  <c r="D2827" i="10"/>
  <c r="C2827" i="10"/>
  <c r="B2827" i="10"/>
  <c r="M2826" i="10"/>
  <c r="K2826" i="10"/>
  <c r="J2826" i="10"/>
  <c r="I2826" i="10"/>
  <c r="H2826" i="10"/>
  <c r="G2826" i="10"/>
  <c r="F2826" i="10"/>
  <c r="E2826" i="10"/>
  <c r="D2826" i="10"/>
  <c r="C2826" i="10"/>
  <c r="B2826" i="10"/>
  <c r="M2825" i="10"/>
  <c r="K2825" i="10"/>
  <c r="J2825" i="10"/>
  <c r="I2825" i="10"/>
  <c r="H2825" i="10"/>
  <c r="G2825" i="10"/>
  <c r="F2825" i="10"/>
  <c r="E2825" i="10"/>
  <c r="D2825" i="10"/>
  <c r="C2825" i="10"/>
  <c r="B2825" i="10"/>
  <c r="M2824" i="10"/>
  <c r="K2824" i="10"/>
  <c r="J2824" i="10"/>
  <c r="I2824" i="10"/>
  <c r="H2824" i="10"/>
  <c r="G2824" i="10"/>
  <c r="F2824" i="10"/>
  <c r="E2824" i="10"/>
  <c r="D2824" i="10"/>
  <c r="C2824" i="10"/>
  <c r="B2824" i="10"/>
  <c r="M2823" i="10"/>
  <c r="K2823" i="10"/>
  <c r="J2823" i="10"/>
  <c r="I2823" i="10"/>
  <c r="H2823" i="10"/>
  <c r="G2823" i="10"/>
  <c r="F2823" i="10"/>
  <c r="E2823" i="10"/>
  <c r="D2823" i="10"/>
  <c r="C2823" i="10"/>
  <c r="B2823" i="10"/>
  <c r="M2822" i="10"/>
  <c r="K2822" i="10"/>
  <c r="J2822" i="10"/>
  <c r="I2822" i="10"/>
  <c r="H2822" i="10"/>
  <c r="G2822" i="10"/>
  <c r="F2822" i="10"/>
  <c r="E2822" i="10"/>
  <c r="D2822" i="10"/>
  <c r="C2822" i="10"/>
  <c r="B2822" i="10"/>
  <c r="M2821" i="10"/>
  <c r="K2821" i="10"/>
  <c r="J2821" i="10"/>
  <c r="I2821" i="10"/>
  <c r="H2821" i="10"/>
  <c r="G2821" i="10"/>
  <c r="F2821" i="10"/>
  <c r="E2821" i="10"/>
  <c r="D2821" i="10"/>
  <c r="C2821" i="10"/>
  <c r="B2821" i="10"/>
  <c r="M2820" i="10"/>
  <c r="K2820" i="10"/>
  <c r="J2820" i="10"/>
  <c r="I2820" i="10"/>
  <c r="H2820" i="10"/>
  <c r="G2820" i="10"/>
  <c r="F2820" i="10"/>
  <c r="E2820" i="10"/>
  <c r="D2820" i="10"/>
  <c r="C2820" i="10"/>
  <c r="B2820" i="10"/>
  <c r="M2819" i="10"/>
  <c r="K2819" i="10"/>
  <c r="J2819" i="10"/>
  <c r="I2819" i="10"/>
  <c r="H2819" i="10"/>
  <c r="G2819" i="10"/>
  <c r="F2819" i="10"/>
  <c r="E2819" i="10"/>
  <c r="D2819" i="10"/>
  <c r="C2819" i="10"/>
  <c r="B2819" i="10"/>
  <c r="M2818" i="10"/>
  <c r="K2818" i="10"/>
  <c r="J2818" i="10"/>
  <c r="I2818" i="10"/>
  <c r="H2818" i="10"/>
  <c r="G2818" i="10"/>
  <c r="F2818" i="10"/>
  <c r="E2818" i="10"/>
  <c r="D2818" i="10"/>
  <c r="C2818" i="10"/>
  <c r="B2818" i="10"/>
  <c r="M2817" i="10"/>
  <c r="K2817" i="10"/>
  <c r="J2817" i="10"/>
  <c r="I2817" i="10"/>
  <c r="H2817" i="10"/>
  <c r="G2817" i="10"/>
  <c r="F2817" i="10"/>
  <c r="E2817" i="10"/>
  <c r="D2817" i="10"/>
  <c r="C2817" i="10"/>
  <c r="B2817" i="10"/>
  <c r="M2816" i="10"/>
  <c r="K2816" i="10"/>
  <c r="J2816" i="10"/>
  <c r="I2816" i="10"/>
  <c r="H2816" i="10"/>
  <c r="G2816" i="10"/>
  <c r="F2816" i="10"/>
  <c r="E2816" i="10"/>
  <c r="D2816" i="10"/>
  <c r="C2816" i="10"/>
  <c r="B2816" i="10"/>
  <c r="M2815" i="10"/>
  <c r="K2815" i="10"/>
  <c r="J2815" i="10"/>
  <c r="I2815" i="10"/>
  <c r="H2815" i="10"/>
  <c r="G2815" i="10"/>
  <c r="F2815" i="10"/>
  <c r="E2815" i="10"/>
  <c r="D2815" i="10"/>
  <c r="C2815" i="10"/>
  <c r="B2815" i="10"/>
  <c r="M2814" i="10"/>
  <c r="K2814" i="10"/>
  <c r="J2814" i="10"/>
  <c r="I2814" i="10"/>
  <c r="H2814" i="10"/>
  <c r="G2814" i="10"/>
  <c r="F2814" i="10"/>
  <c r="E2814" i="10"/>
  <c r="D2814" i="10"/>
  <c r="C2814" i="10"/>
  <c r="B2814" i="10"/>
  <c r="M2813" i="10"/>
  <c r="K2813" i="10"/>
  <c r="J2813" i="10"/>
  <c r="I2813" i="10"/>
  <c r="H2813" i="10"/>
  <c r="G2813" i="10"/>
  <c r="F2813" i="10"/>
  <c r="E2813" i="10"/>
  <c r="D2813" i="10"/>
  <c r="C2813" i="10"/>
  <c r="B2813" i="10"/>
  <c r="M2812" i="10"/>
  <c r="K2812" i="10"/>
  <c r="J2812" i="10"/>
  <c r="I2812" i="10"/>
  <c r="H2812" i="10"/>
  <c r="G2812" i="10"/>
  <c r="F2812" i="10"/>
  <c r="E2812" i="10"/>
  <c r="D2812" i="10"/>
  <c r="C2812" i="10"/>
  <c r="B2812" i="10"/>
  <c r="M2811" i="10"/>
  <c r="K2811" i="10"/>
  <c r="J2811" i="10"/>
  <c r="I2811" i="10"/>
  <c r="H2811" i="10"/>
  <c r="G2811" i="10"/>
  <c r="F2811" i="10"/>
  <c r="E2811" i="10"/>
  <c r="D2811" i="10"/>
  <c r="C2811" i="10"/>
  <c r="B2811" i="10"/>
  <c r="M2810" i="10"/>
  <c r="K2810" i="10"/>
  <c r="J2810" i="10"/>
  <c r="I2810" i="10"/>
  <c r="H2810" i="10"/>
  <c r="G2810" i="10"/>
  <c r="F2810" i="10"/>
  <c r="E2810" i="10"/>
  <c r="D2810" i="10"/>
  <c r="C2810" i="10"/>
  <c r="B2810" i="10"/>
  <c r="M2809" i="10"/>
  <c r="K2809" i="10"/>
  <c r="J2809" i="10"/>
  <c r="I2809" i="10"/>
  <c r="H2809" i="10"/>
  <c r="G2809" i="10"/>
  <c r="F2809" i="10"/>
  <c r="E2809" i="10"/>
  <c r="D2809" i="10"/>
  <c r="C2809" i="10"/>
  <c r="B2809" i="10"/>
  <c r="M2808" i="10"/>
  <c r="K2808" i="10"/>
  <c r="J2808" i="10"/>
  <c r="I2808" i="10"/>
  <c r="H2808" i="10"/>
  <c r="G2808" i="10"/>
  <c r="F2808" i="10"/>
  <c r="E2808" i="10"/>
  <c r="D2808" i="10"/>
  <c r="C2808" i="10"/>
  <c r="B2808" i="10"/>
  <c r="M2807" i="10"/>
  <c r="K2807" i="10"/>
  <c r="J2807" i="10"/>
  <c r="I2807" i="10"/>
  <c r="H2807" i="10"/>
  <c r="G2807" i="10"/>
  <c r="F2807" i="10"/>
  <c r="E2807" i="10"/>
  <c r="D2807" i="10"/>
  <c r="C2807" i="10"/>
  <c r="B2807" i="10"/>
  <c r="M2806" i="10"/>
  <c r="K2806" i="10"/>
  <c r="J2806" i="10"/>
  <c r="I2806" i="10"/>
  <c r="H2806" i="10"/>
  <c r="G2806" i="10"/>
  <c r="F2806" i="10"/>
  <c r="E2806" i="10"/>
  <c r="D2806" i="10"/>
  <c r="C2806" i="10"/>
  <c r="B2806" i="10"/>
  <c r="M2805" i="10"/>
  <c r="K2805" i="10"/>
  <c r="J2805" i="10"/>
  <c r="I2805" i="10"/>
  <c r="H2805" i="10"/>
  <c r="G2805" i="10"/>
  <c r="F2805" i="10"/>
  <c r="E2805" i="10"/>
  <c r="D2805" i="10"/>
  <c r="C2805" i="10"/>
  <c r="B2805" i="10"/>
  <c r="M2804" i="10"/>
  <c r="K2804" i="10"/>
  <c r="J2804" i="10"/>
  <c r="I2804" i="10"/>
  <c r="H2804" i="10"/>
  <c r="G2804" i="10"/>
  <c r="F2804" i="10"/>
  <c r="E2804" i="10"/>
  <c r="D2804" i="10"/>
  <c r="C2804" i="10"/>
  <c r="B2804" i="10"/>
  <c r="M2803" i="10"/>
  <c r="K2803" i="10"/>
  <c r="J2803" i="10"/>
  <c r="I2803" i="10"/>
  <c r="H2803" i="10"/>
  <c r="G2803" i="10"/>
  <c r="F2803" i="10"/>
  <c r="E2803" i="10"/>
  <c r="D2803" i="10"/>
  <c r="C2803" i="10"/>
  <c r="B2803" i="10"/>
  <c r="M2802" i="10"/>
  <c r="K2802" i="10"/>
  <c r="J2802" i="10"/>
  <c r="I2802" i="10"/>
  <c r="H2802" i="10"/>
  <c r="G2802" i="10"/>
  <c r="F2802" i="10"/>
  <c r="E2802" i="10"/>
  <c r="D2802" i="10"/>
  <c r="C2802" i="10"/>
  <c r="B2802" i="10"/>
  <c r="M2801" i="10"/>
  <c r="K2801" i="10"/>
  <c r="J2801" i="10"/>
  <c r="I2801" i="10"/>
  <c r="H2801" i="10"/>
  <c r="G2801" i="10"/>
  <c r="F2801" i="10"/>
  <c r="E2801" i="10"/>
  <c r="D2801" i="10"/>
  <c r="C2801" i="10"/>
  <c r="B2801" i="10"/>
  <c r="M2800" i="10"/>
  <c r="K2800" i="10"/>
  <c r="J2800" i="10"/>
  <c r="I2800" i="10"/>
  <c r="H2800" i="10"/>
  <c r="G2800" i="10"/>
  <c r="F2800" i="10"/>
  <c r="E2800" i="10"/>
  <c r="D2800" i="10"/>
  <c r="C2800" i="10"/>
  <c r="B2800" i="10"/>
  <c r="M2799" i="10"/>
  <c r="K2799" i="10"/>
  <c r="J2799" i="10"/>
  <c r="I2799" i="10"/>
  <c r="H2799" i="10"/>
  <c r="G2799" i="10"/>
  <c r="F2799" i="10"/>
  <c r="E2799" i="10"/>
  <c r="D2799" i="10"/>
  <c r="C2799" i="10"/>
  <c r="B2799" i="10"/>
  <c r="M2798" i="10"/>
  <c r="K2798" i="10"/>
  <c r="J2798" i="10"/>
  <c r="I2798" i="10"/>
  <c r="H2798" i="10"/>
  <c r="G2798" i="10"/>
  <c r="F2798" i="10"/>
  <c r="E2798" i="10"/>
  <c r="D2798" i="10"/>
  <c r="C2798" i="10"/>
  <c r="B2798" i="10"/>
  <c r="M2797" i="10"/>
  <c r="K2797" i="10"/>
  <c r="J2797" i="10"/>
  <c r="I2797" i="10"/>
  <c r="H2797" i="10"/>
  <c r="G2797" i="10"/>
  <c r="F2797" i="10"/>
  <c r="E2797" i="10"/>
  <c r="D2797" i="10"/>
  <c r="C2797" i="10"/>
  <c r="B2797" i="10"/>
  <c r="M2796" i="10"/>
  <c r="K2796" i="10"/>
  <c r="J2796" i="10"/>
  <c r="I2796" i="10"/>
  <c r="H2796" i="10"/>
  <c r="G2796" i="10"/>
  <c r="F2796" i="10"/>
  <c r="E2796" i="10"/>
  <c r="D2796" i="10"/>
  <c r="C2796" i="10"/>
  <c r="B2796" i="10"/>
  <c r="M2795" i="10"/>
  <c r="K2795" i="10"/>
  <c r="J2795" i="10"/>
  <c r="I2795" i="10"/>
  <c r="H2795" i="10"/>
  <c r="G2795" i="10"/>
  <c r="F2795" i="10"/>
  <c r="E2795" i="10"/>
  <c r="D2795" i="10"/>
  <c r="C2795" i="10"/>
  <c r="B2795" i="10"/>
  <c r="M2794" i="10"/>
  <c r="K2794" i="10"/>
  <c r="J2794" i="10"/>
  <c r="I2794" i="10"/>
  <c r="H2794" i="10"/>
  <c r="G2794" i="10"/>
  <c r="F2794" i="10"/>
  <c r="E2794" i="10"/>
  <c r="D2794" i="10"/>
  <c r="C2794" i="10"/>
  <c r="B2794" i="10"/>
  <c r="M2793" i="10"/>
  <c r="K2793" i="10"/>
  <c r="J2793" i="10"/>
  <c r="I2793" i="10"/>
  <c r="H2793" i="10"/>
  <c r="G2793" i="10"/>
  <c r="F2793" i="10"/>
  <c r="E2793" i="10"/>
  <c r="D2793" i="10"/>
  <c r="C2793" i="10"/>
  <c r="B2793" i="10"/>
  <c r="M2792" i="10"/>
  <c r="K2792" i="10"/>
  <c r="J2792" i="10"/>
  <c r="I2792" i="10"/>
  <c r="H2792" i="10"/>
  <c r="G2792" i="10"/>
  <c r="F2792" i="10"/>
  <c r="E2792" i="10"/>
  <c r="D2792" i="10"/>
  <c r="C2792" i="10"/>
  <c r="B2792" i="10"/>
  <c r="M2791" i="10"/>
  <c r="K2791" i="10"/>
  <c r="J2791" i="10"/>
  <c r="I2791" i="10"/>
  <c r="H2791" i="10"/>
  <c r="G2791" i="10"/>
  <c r="F2791" i="10"/>
  <c r="E2791" i="10"/>
  <c r="D2791" i="10"/>
  <c r="C2791" i="10"/>
  <c r="B2791" i="10"/>
  <c r="M2790" i="10"/>
  <c r="K2790" i="10"/>
  <c r="J2790" i="10"/>
  <c r="I2790" i="10"/>
  <c r="H2790" i="10"/>
  <c r="G2790" i="10"/>
  <c r="F2790" i="10"/>
  <c r="E2790" i="10"/>
  <c r="D2790" i="10"/>
  <c r="C2790" i="10"/>
  <c r="B2790" i="10"/>
  <c r="M2789" i="10"/>
  <c r="K2789" i="10"/>
  <c r="J2789" i="10"/>
  <c r="I2789" i="10"/>
  <c r="H2789" i="10"/>
  <c r="G2789" i="10"/>
  <c r="F2789" i="10"/>
  <c r="E2789" i="10"/>
  <c r="D2789" i="10"/>
  <c r="C2789" i="10"/>
  <c r="B2789" i="10"/>
  <c r="M2788" i="10"/>
  <c r="K2788" i="10"/>
  <c r="J2788" i="10"/>
  <c r="I2788" i="10"/>
  <c r="H2788" i="10"/>
  <c r="G2788" i="10"/>
  <c r="F2788" i="10"/>
  <c r="E2788" i="10"/>
  <c r="D2788" i="10"/>
  <c r="C2788" i="10"/>
  <c r="B2788" i="10"/>
  <c r="M2787" i="10"/>
  <c r="K2787" i="10"/>
  <c r="J2787" i="10"/>
  <c r="I2787" i="10"/>
  <c r="H2787" i="10"/>
  <c r="G2787" i="10"/>
  <c r="F2787" i="10"/>
  <c r="E2787" i="10"/>
  <c r="D2787" i="10"/>
  <c r="C2787" i="10"/>
  <c r="B2787" i="10"/>
  <c r="M2786" i="10"/>
  <c r="K2786" i="10"/>
  <c r="J2786" i="10"/>
  <c r="I2786" i="10"/>
  <c r="H2786" i="10"/>
  <c r="G2786" i="10"/>
  <c r="F2786" i="10"/>
  <c r="E2786" i="10"/>
  <c r="D2786" i="10"/>
  <c r="C2786" i="10"/>
  <c r="B2786" i="10"/>
  <c r="M2785" i="10"/>
  <c r="K2785" i="10"/>
  <c r="J2785" i="10"/>
  <c r="I2785" i="10"/>
  <c r="H2785" i="10"/>
  <c r="G2785" i="10"/>
  <c r="F2785" i="10"/>
  <c r="E2785" i="10"/>
  <c r="D2785" i="10"/>
  <c r="C2785" i="10"/>
  <c r="B2785" i="10"/>
  <c r="M2784" i="10"/>
  <c r="K2784" i="10"/>
  <c r="J2784" i="10"/>
  <c r="I2784" i="10"/>
  <c r="H2784" i="10"/>
  <c r="G2784" i="10"/>
  <c r="F2784" i="10"/>
  <c r="E2784" i="10"/>
  <c r="D2784" i="10"/>
  <c r="C2784" i="10"/>
  <c r="B2784" i="10"/>
  <c r="M2783" i="10"/>
  <c r="K2783" i="10"/>
  <c r="J2783" i="10"/>
  <c r="I2783" i="10"/>
  <c r="H2783" i="10"/>
  <c r="G2783" i="10"/>
  <c r="F2783" i="10"/>
  <c r="E2783" i="10"/>
  <c r="D2783" i="10"/>
  <c r="C2783" i="10"/>
  <c r="B2783" i="10"/>
  <c r="M2782" i="10"/>
  <c r="K2782" i="10"/>
  <c r="J2782" i="10"/>
  <c r="I2782" i="10"/>
  <c r="H2782" i="10"/>
  <c r="G2782" i="10"/>
  <c r="F2782" i="10"/>
  <c r="E2782" i="10"/>
  <c r="D2782" i="10"/>
  <c r="C2782" i="10"/>
  <c r="B2782" i="10"/>
  <c r="M2781" i="10"/>
  <c r="K2781" i="10"/>
  <c r="J2781" i="10"/>
  <c r="I2781" i="10"/>
  <c r="H2781" i="10"/>
  <c r="G2781" i="10"/>
  <c r="F2781" i="10"/>
  <c r="E2781" i="10"/>
  <c r="D2781" i="10"/>
  <c r="C2781" i="10"/>
  <c r="B2781" i="10"/>
  <c r="M2780" i="10"/>
  <c r="K2780" i="10"/>
  <c r="J2780" i="10"/>
  <c r="I2780" i="10"/>
  <c r="H2780" i="10"/>
  <c r="G2780" i="10"/>
  <c r="F2780" i="10"/>
  <c r="E2780" i="10"/>
  <c r="D2780" i="10"/>
  <c r="C2780" i="10"/>
  <c r="B2780" i="10"/>
  <c r="M2779" i="10"/>
  <c r="K2779" i="10"/>
  <c r="J2779" i="10"/>
  <c r="I2779" i="10"/>
  <c r="H2779" i="10"/>
  <c r="G2779" i="10"/>
  <c r="F2779" i="10"/>
  <c r="E2779" i="10"/>
  <c r="D2779" i="10"/>
  <c r="C2779" i="10"/>
  <c r="B2779" i="10"/>
  <c r="M2778" i="10"/>
  <c r="K2778" i="10"/>
  <c r="J2778" i="10"/>
  <c r="I2778" i="10"/>
  <c r="H2778" i="10"/>
  <c r="G2778" i="10"/>
  <c r="F2778" i="10"/>
  <c r="E2778" i="10"/>
  <c r="D2778" i="10"/>
  <c r="C2778" i="10"/>
  <c r="B2778" i="10"/>
  <c r="M2777" i="10"/>
  <c r="K2777" i="10"/>
  <c r="J2777" i="10"/>
  <c r="I2777" i="10"/>
  <c r="H2777" i="10"/>
  <c r="G2777" i="10"/>
  <c r="F2777" i="10"/>
  <c r="E2777" i="10"/>
  <c r="D2777" i="10"/>
  <c r="C2777" i="10"/>
  <c r="B2777" i="10"/>
  <c r="M2776" i="10"/>
  <c r="K2776" i="10"/>
  <c r="J2776" i="10"/>
  <c r="I2776" i="10"/>
  <c r="H2776" i="10"/>
  <c r="G2776" i="10"/>
  <c r="F2776" i="10"/>
  <c r="E2776" i="10"/>
  <c r="D2776" i="10"/>
  <c r="C2776" i="10"/>
  <c r="B2776" i="10"/>
  <c r="M2775" i="10"/>
  <c r="K2775" i="10"/>
  <c r="J2775" i="10"/>
  <c r="I2775" i="10"/>
  <c r="H2775" i="10"/>
  <c r="G2775" i="10"/>
  <c r="F2775" i="10"/>
  <c r="E2775" i="10"/>
  <c r="D2775" i="10"/>
  <c r="C2775" i="10"/>
  <c r="B2775" i="10"/>
  <c r="M2774" i="10"/>
  <c r="K2774" i="10"/>
  <c r="J2774" i="10"/>
  <c r="I2774" i="10"/>
  <c r="H2774" i="10"/>
  <c r="G2774" i="10"/>
  <c r="F2774" i="10"/>
  <c r="E2774" i="10"/>
  <c r="D2774" i="10"/>
  <c r="C2774" i="10"/>
  <c r="B2774" i="10"/>
  <c r="M2773" i="10"/>
  <c r="K2773" i="10"/>
  <c r="J2773" i="10"/>
  <c r="I2773" i="10"/>
  <c r="H2773" i="10"/>
  <c r="G2773" i="10"/>
  <c r="F2773" i="10"/>
  <c r="E2773" i="10"/>
  <c r="D2773" i="10"/>
  <c r="C2773" i="10"/>
  <c r="B2773" i="10"/>
  <c r="M2772" i="10"/>
  <c r="K2772" i="10"/>
  <c r="J2772" i="10"/>
  <c r="I2772" i="10"/>
  <c r="H2772" i="10"/>
  <c r="G2772" i="10"/>
  <c r="F2772" i="10"/>
  <c r="E2772" i="10"/>
  <c r="D2772" i="10"/>
  <c r="C2772" i="10"/>
  <c r="B2772" i="10"/>
  <c r="M2771" i="10"/>
  <c r="K2771" i="10"/>
  <c r="J2771" i="10"/>
  <c r="I2771" i="10"/>
  <c r="H2771" i="10"/>
  <c r="G2771" i="10"/>
  <c r="F2771" i="10"/>
  <c r="E2771" i="10"/>
  <c r="D2771" i="10"/>
  <c r="C2771" i="10"/>
  <c r="B2771" i="10"/>
  <c r="M2770" i="10"/>
  <c r="K2770" i="10"/>
  <c r="J2770" i="10"/>
  <c r="I2770" i="10"/>
  <c r="H2770" i="10"/>
  <c r="G2770" i="10"/>
  <c r="F2770" i="10"/>
  <c r="E2770" i="10"/>
  <c r="D2770" i="10"/>
  <c r="C2770" i="10"/>
  <c r="B2770" i="10"/>
  <c r="M2769" i="10"/>
  <c r="K2769" i="10"/>
  <c r="J2769" i="10"/>
  <c r="I2769" i="10"/>
  <c r="H2769" i="10"/>
  <c r="G2769" i="10"/>
  <c r="F2769" i="10"/>
  <c r="E2769" i="10"/>
  <c r="D2769" i="10"/>
  <c r="C2769" i="10"/>
  <c r="B2769" i="10"/>
  <c r="M2768" i="10"/>
  <c r="K2768" i="10"/>
  <c r="J2768" i="10"/>
  <c r="I2768" i="10"/>
  <c r="H2768" i="10"/>
  <c r="G2768" i="10"/>
  <c r="F2768" i="10"/>
  <c r="E2768" i="10"/>
  <c r="D2768" i="10"/>
  <c r="C2768" i="10"/>
  <c r="B2768" i="10"/>
  <c r="M2767" i="10"/>
  <c r="K2767" i="10"/>
  <c r="J2767" i="10"/>
  <c r="I2767" i="10"/>
  <c r="H2767" i="10"/>
  <c r="G2767" i="10"/>
  <c r="F2767" i="10"/>
  <c r="E2767" i="10"/>
  <c r="D2767" i="10"/>
  <c r="C2767" i="10"/>
  <c r="B2767" i="10"/>
  <c r="M2766" i="10"/>
  <c r="K2766" i="10"/>
  <c r="J2766" i="10"/>
  <c r="I2766" i="10"/>
  <c r="H2766" i="10"/>
  <c r="G2766" i="10"/>
  <c r="F2766" i="10"/>
  <c r="E2766" i="10"/>
  <c r="D2766" i="10"/>
  <c r="C2766" i="10"/>
  <c r="B2766" i="10"/>
  <c r="M2765" i="10"/>
  <c r="K2765" i="10"/>
  <c r="J2765" i="10"/>
  <c r="I2765" i="10"/>
  <c r="H2765" i="10"/>
  <c r="G2765" i="10"/>
  <c r="F2765" i="10"/>
  <c r="E2765" i="10"/>
  <c r="D2765" i="10"/>
  <c r="C2765" i="10"/>
  <c r="B2765" i="10"/>
  <c r="M2764" i="10"/>
  <c r="K2764" i="10"/>
  <c r="J2764" i="10"/>
  <c r="I2764" i="10"/>
  <c r="H2764" i="10"/>
  <c r="G2764" i="10"/>
  <c r="F2764" i="10"/>
  <c r="E2764" i="10"/>
  <c r="D2764" i="10"/>
  <c r="C2764" i="10"/>
  <c r="B2764" i="10"/>
  <c r="M2763" i="10"/>
  <c r="K2763" i="10"/>
  <c r="J2763" i="10"/>
  <c r="I2763" i="10"/>
  <c r="H2763" i="10"/>
  <c r="G2763" i="10"/>
  <c r="F2763" i="10"/>
  <c r="E2763" i="10"/>
  <c r="D2763" i="10"/>
  <c r="C2763" i="10"/>
  <c r="B2763" i="10"/>
  <c r="M2762" i="10"/>
  <c r="K2762" i="10"/>
  <c r="J2762" i="10"/>
  <c r="I2762" i="10"/>
  <c r="H2762" i="10"/>
  <c r="G2762" i="10"/>
  <c r="F2762" i="10"/>
  <c r="E2762" i="10"/>
  <c r="D2762" i="10"/>
  <c r="C2762" i="10"/>
  <c r="B2762" i="10"/>
  <c r="M2761" i="10"/>
  <c r="K2761" i="10"/>
  <c r="J2761" i="10"/>
  <c r="I2761" i="10"/>
  <c r="H2761" i="10"/>
  <c r="G2761" i="10"/>
  <c r="F2761" i="10"/>
  <c r="E2761" i="10"/>
  <c r="D2761" i="10"/>
  <c r="C2761" i="10"/>
  <c r="B2761" i="10"/>
  <c r="M2760" i="10"/>
  <c r="K2760" i="10"/>
  <c r="J2760" i="10"/>
  <c r="I2760" i="10"/>
  <c r="H2760" i="10"/>
  <c r="G2760" i="10"/>
  <c r="F2760" i="10"/>
  <c r="E2760" i="10"/>
  <c r="D2760" i="10"/>
  <c r="C2760" i="10"/>
  <c r="B2760" i="10"/>
  <c r="M2759" i="10"/>
  <c r="K2759" i="10"/>
  <c r="J2759" i="10"/>
  <c r="I2759" i="10"/>
  <c r="H2759" i="10"/>
  <c r="G2759" i="10"/>
  <c r="F2759" i="10"/>
  <c r="E2759" i="10"/>
  <c r="D2759" i="10"/>
  <c r="C2759" i="10"/>
  <c r="B2759" i="10"/>
  <c r="M2758" i="10"/>
  <c r="K2758" i="10"/>
  <c r="J2758" i="10"/>
  <c r="I2758" i="10"/>
  <c r="H2758" i="10"/>
  <c r="G2758" i="10"/>
  <c r="F2758" i="10"/>
  <c r="E2758" i="10"/>
  <c r="D2758" i="10"/>
  <c r="C2758" i="10"/>
  <c r="B2758" i="10"/>
  <c r="M2757" i="10"/>
  <c r="K2757" i="10"/>
  <c r="J2757" i="10"/>
  <c r="I2757" i="10"/>
  <c r="H2757" i="10"/>
  <c r="G2757" i="10"/>
  <c r="F2757" i="10"/>
  <c r="E2757" i="10"/>
  <c r="D2757" i="10"/>
  <c r="C2757" i="10"/>
  <c r="B2757" i="10"/>
  <c r="M2756" i="10"/>
  <c r="K2756" i="10"/>
  <c r="J2756" i="10"/>
  <c r="I2756" i="10"/>
  <c r="H2756" i="10"/>
  <c r="G2756" i="10"/>
  <c r="F2756" i="10"/>
  <c r="E2756" i="10"/>
  <c r="D2756" i="10"/>
  <c r="C2756" i="10"/>
  <c r="B2756" i="10"/>
  <c r="M2755" i="10"/>
  <c r="K2755" i="10"/>
  <c r="J2755" i="10"/>
  <c r="I2755" i="10"/>
  <c r="H2755" i="10"/>
  <c r="G2755" i="10"/>
  <c r="F2755" i="10"/>
  <c r="E2755" i="10"/>
  <c r="D2755" i="10"/>
  <c r="C2755" i="10"/>
  <c r="B2755" i="10"/>
  <c r="M2754" i="10"/>
  <c r="K2754" i="10"/>
  <c r="J2754" i="10"/>
  <c r="I2754" i="10"/>
  <c r="H2754" i="10"/>
  <c r="G2754" i="10"/>
  <c r="F2754" i="10"/>
  <c r="E2754" i="10"/>
  <c r="D2754" i="10"/>
  <c r="C2754" i="10"/>
  <c r="B2754" i="10"/>
  <c r="M2753" i="10"/>
  <c r="K2753" i="10"/>
  <c r="J2753" i="10"/>
  <c r="I2753" i="10"/>
  <c r="H2753" i="10"/>
  <c r="G2753" i="10"/>
  <c r="F2753" i="10"/>
  <c r="E2753" i="10"/>
  <c r="D2753" i="10"/>
  <c r="C2753" i="10"/>
  <c r="B2753" i="10"/>
  <c r="M2752" i="10"/>
  <c r="K2752" i="10"/>
  <c r="J2752" i="10"/>
  <c r="I2752" i="10"/>
  <c r="H2752" i="10"/>
  <c r="G2752" i="10"/>
  <c r="F2752" i="10"/>
  <c r="E2752" i="10"/>
  <c r="D2752" i="10"/>
  <c r="C2752" i="10"/>
  <c r="B2752" i="10"/>
  <c r="M2751" i="10"/>
  <c r="K2751" i="10"/>
  <c r="J2751" i="10"/>
  <c r="I2751" i="10"/>
  <c r="H2751" i="10"/>
  <c r="G2751" i="10"/>
  <c r="F2751" i="10"/>
  <c r="E2751" i="10"/>
  <c r="D2751" i="10"/>
  <c r="C2751" i="10"/>
  <c r="B2751" i="10"/>
  <c r="M2750" i="10"/>
  <c r="K2750" i="10"/>
  <c r="J2750" i="10"/>
  <c r="I2750" i="10"/>
  <c r="H2750" i="10"/>
  <c r="G2750" i="10"/>
  <c r="F2750" i="10"/>
  <c r="E2750" i="10"/>
  <c r="D2750" i="10"/>
  <c r="C2750" i="10"/>
  <c r="B2750" i="10"/>
  <c r="M2749" i="10"/>
  <c r="K2749" i="10"/>
  <c r="J2749" i="10"/>
  <c r="I2749" i="10"/>
  <c r="H2749" i="10"/>
  <c r="G2749" i="10"/>
  <c r="F2749" i="10"/>
  <c r="E2749" i="10"/>
  <c r="D2749" i="10"/>
  <c r="C2749" i="10"/>
  <c r="B2749" i="10"/>
  <c r="M2748" i="10"/>
  <c r="K2748" i="10"/>
  <c r="J2748" i="10"/>
  <c r="I2748" i="10"/>
  <c r="H2748" i="10"/>
  <c r="G2748" i="10"/>
  <c r="F2748" i="10"/>
  <c r="E2748" i="10"/>
  <c r="D2748" i="10"/>
  <c r="C2748" i="10"/>
  <c r="B2748" i="10"/>
  <c r="M2747" i="10"/>
  <c r="K2747" i="10"/>
  <c r="J2747" i="10"/>
  <c r="I2747" i="10"/>
  <c r="H2747" i="10"/>
  <c r="G2747" i="10"/>
  <c r="F2747" i="10"/>
  <c r="E2747" i="10"/>
  <c r="D2747" i="10"/>
  <c r="C2747" i="10"/>
  <c r="B2747" i="10"/>
  <c r="M2746" i="10"/>
  <c r="K2746" i="10"/>
  <c r="J2746" i="10"/>
  <c r="I2746" i="10"/>
  <c r="H2746" i="10"/>
  <c r="G2746" i="10"/>
  <c r="F2746" i="10"/>
  <c r="E2746" i="10"/>
  <c r="D2746" i="10"/>
  <c r="C2746" i="10"/>
  <c r="B2746" i="10"/>
  <c r="M2745" i="10"/>
  <c r="K2745" i="10"/>
  <c r="J2745" i="10"/>
  <c r="I2745" i="10"/>
  <c r="H2745" i="10"/>
  <c r="G2745" i="10"/>
  <c r="F2745" i="10"/>
  <c r="E2745" i="10"/>
  <c r="D2745" i="10"/>
  <c r="C2745" i="10"/>
  <c r="B2745" i="10"/>
  <c r="M2744" i="10"/>
  <c r="K2744" i="10"/>
  <c r="J2744" i="10"/>
  <c r="I2744" i="10"/>
  <c r="H2744" i="10"/>
  <c r="G2744" i="10"/>
  <c r="F2744" i="10"/>
  <c r="E2744" i="10"/>
  <c r="D2744" i="10"/>
  <c r="C2744" i="10"/>
  <c r="B2744" i="10"/>
  <c r="M2743" i="10"/>
  <c r="K2743" i="10"/>
  <c r="J2743" i="10"/>
  <c r="I2743" i="10"/>
  <c r="H2743" i="10"/>
  <c r="G2743" i="10"/>
  <c r="F2743" i="10"/>
  <c r="E2743" i="10"/>
  <c r="D2743" i="10"/>
  <c r="C2743" i="10"/>
  <c r="B2743" i="10"/>
  <c r="M2742" i="10"/>
  <c r="K2742" i="10"/>
  <c r="J2742" i="10"/>
  <c r="I2742" i="10"/>
  <c r="H2742" i="10"/>
  <c r="G2742" i="10"/>
  <c r="F2742" i="10"/>
  <c r="E2742" i="10"/>
  <c r="D2742" i="10"/>
  <c r="C2742" i="10"/>
  <c r="B2742" i="10"/>
  <c r="M2741" i="10"/>
  <c r="K2741" i="10"/>
  <c r="J2741" i="10"/>
  <c r="I2741" i="10"/>
  <c r="H2741" i="10"/>
  <c r="G2741" i="10"/>
  <c r="F2741" i="10"/>
  <c r="E2741" i="10"/>
  <c r="D2741" i="10"/>
  <c r="C2741" i="10"/>
  <c r="B2741" i="10"/>
  <c r="M2740" i="10"/>
  <c r="K2740" i="10"/>
  <c r="J2740" i="10"/>
  <c r="I2740" i="10"/>
  <c r="H2740" i="10"/>
  <c r="G2740" i="10"/>
  <c r="F2740" i="10"/>
  <c r="E2740" i="10"/>
  <c r="D2740" i="10"/>
  <c r="C2740" i="10"/>
  <c r="B2740" i="10"/>
  <c r="M2739" i="10"/>
  <c r="K2739" i="10"/>
  <c r="J2739" i="10"/>
  <c r="I2739" i="10"/>
  <c r="H2739" i="10"/>
  <c r="G2739" i="10"/>
  <c r="F2739" i="10"/>
  <c r="E2739" i="10"/>
  <c r="D2739" i="10"/>
  <c r="C2739" i="10"/>
  <c r="B2739" i="10"/>
  <c r="M2738" i="10"/>
  <c r="K2738" i="10"/>
  <c r="J2738" i="10"/>
  <c r="I2738" i="10"/>
  <c r="H2738" i="10"/>
  <c r="G2738" i="10"/>
  <c r="F2738" i="10"/>
  <c r="E2738" i="10"/>
  <c r="D2738" i="10"/>
  <c r="C2738" i="10"/>
  <c r="B2738" i="10"/>
  <c r="M2737" i="10"/>
  <c r="K2737" i="10"/>
  <c r="J2737" i="10"/>
  <c r="I2737" i="10"/>
  <c r="H2737" i="10"/>
  <c r="G2737" i="10"/>
  <c r="F2737" i="10"/>
  <c r="E2737" i="10"/>
  <c r="D2737" i="10"/>
  <c r="C2737" i="10"/>
  <c r="B2737" i="10"/>
  <c r="M2736" i="10"/>
  <c r="K2736" i="10"/>
  <c r="J2736" i="10"/>
  <c r="I2736" i="10"/>
  <c r="H2736" i="10"/>
  <c r="G2736" i="10"/>
  <c r="F2736" i="10"/>
  <c r="E2736" i="10"/>
  <c r="D2736" i="10"/>
  <c r="C2736" i="10"/>
  <c r="B2736" i="10"/>
  <c r="M2735" i="10"/>
  <c r="K2735" i="10"/>
  <c r="J2735" i="10"/>
  <c r="I2735" i="10"/>
  <c r="H2735" i="10"/>
  <c r="G2735" i="10"/>
  <c r="F2735" i="10"/>
  <c r="E2735" i="10"/>
  <c r="D2735" i="10"/>
  <c r="C2735" i="10"/>
  <c r="B2735" i="10"/>
  <c r="M2734" i="10"/>
  <c r="K2734" i="10"/>
  <c r="J2734" i="10"/>
  <c r="I2734" i="10"/>
  <c r="H2734" i="10"/>
  <c r="G2734" i="10"/>
  <c r="F2734" i="10"/>
  <c r="E2734" i="10"/>
  <c r="D2734" i="10"/>
  <c r="C2734" i="10"/>
  <c r="B2734" i="10"/>
  <c r="M2733" i="10"/>
  <c r="K2733" i="10"/>
  <c r="J2733" i="10"/>
  <c r="I2733" i="10"/>
  <c r="H2733" i="10"/>
  <c r="G2733" i="10"/>
  <c r="F2733" i="10"/>
  <c r="E2733" i="10"/>
  <c r="D2733" i="10"/>
  <c r="C2733" i="10"/>
  <c r="B2733" i="10"/>
  <c r="M2732" i="10"/>
  <c r="K2732" i="10"/>
  <c r="J2732" i="10"/>
  <c r="I2732" i="10"/>
  <c r="H2732" i="10"/>
  <c r="G2732" i="10"/>
  <c r="F2732" i="10"/>
  <c r="E2732" i="10"/>
  <c r="D2732" i="10"/>
  <c r="C2732" i="10"/>
  <c r="B2732" i="10"/>
  <c r="M2731" i="10"/>
  <c r="K2731" i="10"/>
  <c r="J2731" i="10"/>
  <c r="I2731" i="10"/>
  <c r="H2731" i="10"/>
  <c r="G2731" i="10"/>
  <c r="F2731" i="10"/>
  <c r="E2731" i="10"/>
  <c r="D2731" i="10"/>
  <c r="C2731" i="10"/>
  <c r="B2731" i="10"/>
  <c r="M2730" i="10"/>
  <c r="K2730" i="10"/>
  <c r="J2730" i="10"/>
  <c r="I2730" i="10"/>
  <c r="H2730" i="10"/>
  <c r="G2730" i="10"/>
  <c r="F2730" i="10"/>
  <c r="E2730" i="10"/>
  <c r="D2730" i="10"/>
  <c r="C2730" i="10"/>
  <c r="B2730" i="10"/>
  <c r="M2729" i="10"/>
  <c r="K2729" i="10"/>
  <c r="J2729" i="10"/>
  <c r="I2729" i="10"/>
  <c r="H2729" i="10"/>
  <c r="G2729" i="10"/>
  <c r="F2729" i="10"/>
  <c r="E2729" i="10"/>
  <c r="D2729" i="10"/>
  <c r="C2729" i="10"/>
  <c r="B2729" i="10"/>
  <c r="M2728" i="10"/>
  <c r="K2728" i="10"/>
  <c r="J2728" i="10"/>
  <c r="I2728" i="10"/>
  <c r="H2728" i="10"/>
  <c r="G2728" i="10"/>
  <c r="F2728" i="10"/>
  <c r="E2728" i="10"/>
  <c r="D2728" i="10"/>
  <c r="C2728" i="10"/>
  <c r="B2728" i="10"/>
  <c r="M2727" i="10"/>
  <c r="K2727" i="10"/>
  <c r="J2727" i="10"/>
  <c r="I2727" i="10"/>
  <c r="H2727" i="10"/>
  <c r="G2727" i="10"/>
  <c r="F2727" i="10"/>
  <c r="E2727" i="10"/>
  <c r="D2727" i="10"/>
  <c r="C2727" i="10"/>
  <c r="B2727" i="10"/>
  <c r="M2726" i="10"/>
  <c r="K2726" i="10"/>
  <c r="J2726" i="10"/>
  <c r="I2726" i="10"/>
  <c r="H2726" i="10"/>
  <c r="G2726" i="10"/>
  <c r="F2726" i="10"/>
  <c r="E2726" i="10"/>
  <c r="D2726" i="10"/>
  <c r="C2726" i="10"/>
  <c r="B2726" i="10"/>
  <c r="M2725" i="10"/>
  <c r="K2725" i="10"/>
  <c r="J2725" i="10"/>
  <c r="I2725" i="10"/>
  <c r="H2725" i="10"/>
  <c r="G2725" i="10"/>
  <c r="F2725" i="10"/>
  <c r="E2725" i="10"/>
  <c r="D2725" i="10"/>
  <c r="C2725" i="10"/>
  <c r="B2725" i="10"/>
  <c r="M2724" i="10"/>
  <c r="K2724" i="10"/>
  <c r="J2724" i="10"/>
  <c r="I2724" i="10"/>
  <c r="H2724" i="10"/>
  <c r="G2724" i="10"/>
  <c r="F2724" i="10"/>
  <c r="E2724" i="10"/>
  <c r="D2724" i="10"/>
  <c r="C2724" i="10"/>
  <c r="B2724" i="10"/>
  <c r="M2723" i="10"/>
  <c r="K2723" i="10"/>
  <c r="J2723" i="10"/>
  <c r="I2723" i="10"/>
  <c r="H2723" i="10"/>
  <c r="G2723" i="10"/>
  <c r="F2723" i="10"/>
  <c r="E2723" i="10"/>
  <c r="D2723" i="10"/>
  <c r="C2723" i="10"/>
  <c r="B2723" i="10"/>
  <c r="M2722" i="10"/>
  <c r="K2722" i="10"/>
  <c r="J2722" i="10"/>
  <c r="I2722" i="10"/>
  <c r="H2722" i="10"/>
  <c r="G2722" i="10"/>
  <c r="F2722" i="10"/>
  <c r="E2722" i="10"/>
  <c r="D2722" i="10"/>
  <c r="C2722" i="10"/>
  <c r="B2722" i="10"/>
  <c r="M2721" i="10"/>
  <c r="K2721" i="10"/>
  <c r="J2721" i="10"/>
  <c r="I2721" i="10"/>
  <c r="H2721" i="10"/>
  <c r="G2721" i="10"/>
  <c r="F2721" i="10"/>
  <c r="E2721" i="10"/>
  <c r="D2721" i="10"/>
  <c r="C2721" i="10"/>
  <c r="B2721" i="10"/>
  <c r="M2720" i="10"/>
  <c r="K2720" i="10"/>
  <c r="J2720" i="10"/>
  <c r="I2720" i="10"/>
  <c r="H2720" i="10"/>
  <c r="G2720" i="10"/>
  <c r="F2720" i="10"/>
  <c r="E2720" i="10"/>
  <c r="D2720" i="10"/>
  <c r="C2720" i="10"/>
  <c r="B2720" i="10"/>
  <c r="M2719" i="10"/>
  <c r="K2719" i="10"/>
  <c r="J2719" i="10"/>
  <c r="I2719" i="10"/>
  <c r="H2719" i="10"/>
  <c r="G2719" i="10"/>
  <c r="F2719" i="10"/>
  <c r="E2719" i="10"/>
  <c r="D2719" i="10"/>
  <c r="C2719" i="10"/>
  <c r="B2719" i="10"/>
  <c r="M2718" i="10"/>
  <c r="K2718" i="10"/>
  <c r="J2718" i="10"/>
  <c r="I2718" i="10"/>
  <c r="H2718" i="10"/>
  <c r="G2718" i="10"/>
  <c r="F2718" i="10"/>
  <c r="E2718" i="10"/>
  <c r="D2718" i="10"/>
  <c r="C2718" i="10"/>
  <c r="B2718" i="10"/>
  <c r="M2717" i="10"/>
  <c r="K2717" i="10"/>
  <c r="J2717" i="10"/>
  <c r="I2717" i="10"/>
  <c r="H2717" i="10"/>
  <c r="G2717" i="10"/>
  <c r="F2717" i="10"/>
  <c r="E2717" i="10"/>
  <c r="D2717" i="10"/>
  <c r="C2717" i="10"/>
  <c r="B2717" i="10"/>
  <c r="M2716" i="10"/>
  <c r="K2716" i="10"/>
  <c r="J2716" i="10"/>
  <c r="I2716" i="10"/>
  <c r="H2716" i="10"/>
  <c r="G2716" i="10"/>
  <c r="F2716" i="10"/>
  <c r="E2716" i="10"/>
  <c r="D2716" i="10"/>
  <c r="C2716" i="10"/>
  <c r="B2716" i="10"/>
  <c r="M2715" i="10"/>
  <c r="K2715" i="10"/>
  <c r="J2715" i="10"/>
  <c r="I2715" i="10"/>
  <c r="H2715" i="10"/>
  <c r="G2715" i="10"/>
  <c r="F2715" i="10"/>
  <c r="E2715" i="10"/>
  <c r="D2715" i="10"/>
  <c r="C2715" i="10"/>
  <c r="B2715" i="10"/>
  <c r="M2714" i="10"/>
  <c r="K2714" i="10"/>
  <c r="J2714" i="10"/>
  <c r="I2714" i="10"/>
  <c r="H2714" i="10"/>
  <c r="G2714" i="10"/>
  <c r="F2714" i="10"/>
  <c r="E2714" i="10"/>
  <c r="D2714" i="10"/>
  <c r="C2714" i="10"/>
  <c r="B2714" i="10"/>
  <c r="M2713" i="10"/>
  <c r="K2713" i="10"/>
  <c r="J2713" i="10"/>
  <c r="I2713" i="10"/>
  <c r="H2713" i="10"/>
  <c r="G2713" i="10"/>
  <c r="F2713" i="10"/>
  <c r="E2713" i="10"/>
  <c r="D2713" i="10"/>
  <c r="C2713" i="10"/>
  <c r="B2713" i="10"/>
  <c r="M2712" i="10"/>
  <c r="K2712" i="10"/>
  <c r="J2712" i="10"/>
  <c r="I2712" i="10"/>
  <c r="H2712" i="10"/>
  <c r="G2712" i="10"/>
  <c r="F2712" i="10"/>
  <c r="E2712" i="10"/>
  <c r="D2712" i="10"/>
  <c r="C2712" i="10"/>
  <c r="B2712" i="10"/>
  <c r="M2711" i="10"/>
  <c r="K2711" i="10"/>
  <c r="J2711" i="10"/>
  <c r="I2711" i="10"/>
  <c r="H2711" i="10"/>
  <c r="G2711" i="10"/>
  <c r="F2711" i="10"/>
  <c r="E2711" i="10"/>
  <c r="D2711" i="10"/>
  <c r="C2711" i="10"/>
  <c r="B2711" i="10"/>
  <c r="M2710" i="10"/>
  <c r="K2710" i="10"/>
  <c r="J2710" i="10"/>
  <c r="I2710" i="10"/>
  <c r="H2710" i="10"/>
  <c r="G2710" i="10"/>
  <c r="F2710" i="10"/>
  <c r="E2710" i="10"/>
  <c r="D2710" i="10"/>
  <c r="C2710" i="10"/>
  <c r="B2710" i="10"/>
  <c r="M2709" i="10"/>
  <c r="K2709" i="10"/>
  <c r="J2709" i="10"/>
  <c r="I2709" i="10"/>
  <c r="H2709" i="10"/>
  <c r="G2709" i="10"/>
  <c r="F2709" i="10"/>
  <c r="E2709" i="10"/>
  <c r="D2709" i="10"/>
  <c r="C2709" i="10"/>
  <c r="B2709" i="10"/>
  <c r="M2708" i="10"/>
  <c r="K2708" i="10"/>
  <c r="J2708" i="10"/>
  <c r="I2708" i="10"/>
  <c r="H2708" i="10"/>
  <c r="G2708" i="10"/>
  <c r="F2708" i="10"/>
  <c r="E2708" i="10"/>
  <c r="D2708" i="10"/>
  <c r="C2708" i="10"/>
  <c r="B2708" i="10"/>
  <c r="M2707" i="10"/>
  <c r="K2707" i="10"/>
  <c r="J2707" i="10"/>
  <c r="I2707" i="10"/>
  <c r="H2707" i="10"/>
  <c r="G2707" i="10"/>
  <c r="F2707" i="10"/>
  <c r="E2707" i="10"/>
  <c r="D2707" i="10"/>
  <c r="C2707" i="10"/>
  <c r="B2707" i="10"/>
  <c r="M2706" i="10"/>
  <c r="K2706" i="10"/>
  <c r="J2706" i="10"/>
  <c r="I2706" i="10"/>
  <c r="H2706" i="10"/>
  <c r="G2706" i="10"/>
  <c r="F2706" i="10"/>
  <c r="E2706" i="10"/>
  <c r="D2706" i="10"/>
  <c r="C2706" i="10"/>
  <c r="B2706" i="10"/>
  <c r="M2705" i="10"/>
  <c r="K2705" i="10"/>
  <c r="J2705" i="10"/>
  <c r="I2705" i="10"/>
  <c r="H2705" i="10"/>
  <c r="G2705" i="10"/>
  <c r="F2705" i="10"/>
  <c r="E2705" i="10"/>
  <c r="D2705" i="10"/>
  <c r="C2705" i="10"/>
  <c r="B2705" i="10"/>
  <c r="M2704" i="10"/>
  <c r="K2704" i="10"/>
  <c r="J2704" i="10"/>
  <c r="I2704" i="10"/>
  <c r="H2704" i="10"/>
  <c r="G2704" i="10"/>
  <c r="F2704" i="10"/>
  <c r="E2704" i="10"/>
  <c r="D2704" i="10"/>
  <c r="C2704" i="10"/>
  <c r="B2704" i="10"/>
  <c r="M2703" i="10"/>
  <c r="K2703" i="10"/>
  <c r="J2703" i="10"/>
  <c r="I2703" i="10"/>
  <c r="H2703" i="10"/>
  <c r="G2703" i="10"/>
  <c r="F2703" i="10"/>
  <c r="E2703" i="10"/>
  <c r="D2703" i="10"/>
  <c r="C2703" i="10"/>
  <c r="B2703" i="10"/>
  <c r="M2702" i="10"/>
  <c r="K2702" i="10"/>
  <c r="J2702" i="10"/>
  <c r="I2702" i="10"/>
  <c r="H2702" i="10"/>
  <c r="G2702" i="10"/>
  <c r="F2702" i="10"/>
  <c r="E2702" i="10"/>
  <c r="D2702" i="10"/>
  <c r="C2702" i="10"/>
  <c r="B2702" i="10"/>
  <c r="M2701" i="10"/>
  <c r="K2701" i="10"/>
  <c r="J2701" i="10"/>
  <c r="I2701" i="10"/>
  <c r="H2701" i="10"/>
  <c r="G2701" i="10"/>
  <c r="F2701" i="10"/>
  <c r="E2701" i="10"/>
  <c r="D2701" i="10"/>
  <c r="C2701" i="10"/>
  <c r="B2701" i="10"/>
  <c r="M2700" i="10"/>
  <c r="K2700" i="10"/>
  <c r="J2700" i="10"/>
  <c r="I2700" i="10"/>
  <c r="H2700" i="10"/>
  <c r="G2700" i="10"/>
  <c r="F2700" i="10"/>
  <c r="E2700" i="10"/>
  <c r="D2700" i="10"/>
  <c r="C2700" i="10"/>
  <c r="B2700" i="10"/>
  <c r="M2699" i="10"/>
  <c r="K2699" i="10"/>
  <c r="J2699" i="10"/>
  <c r="I2699" i="10"/>
  <c r="H2699" i="10"/>
  <c r="G2699" i="10"/>
  <c r="F2699" i="10"/>
  <c r="E2699" i="10"/>
  <c r="D2699" i="10"/>
  <c r="C2699" i="10"/>
  <c r="B2699" i="10"/>
  <c r="M2698" i="10"/>
  <c r="K2698" i="10"/>
  <c r="J2698" i="10"/>
  <c r="I2698" i="10"/>
  <c r="H2698" i="10"/>
  <c r="G2698" i="10"/>
  <c r="F2698" i="10"/>
  <c r="E2698" i="10"/>
  <c r="D2698" i="10"/>
  <c r="C2698" i="10"/>
  <c r="B2698" i="10"/>
  <c r="M2697" i="10"/>
  <c r="K2697" i="10"/>
  <c r="J2697" i="10"/>
  <c r="I2697" i="10"/>
  <c r="H2697" i="10"/>
  <c r="G2697" i="10"/>
  <c r="F2697" i="10"/>
  <c r="E2697" i="10"/>
  <c r="D2697" i="10"/>
  <c r="C2697" i="10"/>
  <c r="B2697" i="10"/>
  <c r="M2696" i="10"/>
  <c r="K2696" i="10"/>
  <c r="J2696" i="10"/>
  <c r="I2696" i="10"/>
  <c r="H2696" i="10"/>
  <c r="G2696" i="10"/>
  <c r="F2696" i="10"/>
  <c r="E2696" i="10"/>
  <c r="D2696" i="10"/>
  <c r="C2696" i="10"/>
  <c r="B2696" i="10"/>
  <c r="M2695" i="10"/>
  <c r="K2695" i="10"/>
  <c r="J2695" i="10"/>
  <c r="I2695" i="10"/>
  <c r="H2695" i="10"/>
  <c r="G2695" i="10"/>
  <c r="F2695" i="10"/>
  <c r="E2695" i="10"/>
  <c r="D2695" i="10"/>
  <c r="C2695" i="10"/>
  <c r="B2695" i="10"/>
  <c r="M2694" i="10"/>
  <c r="K2694" i="10"/>
  <c r="J2694" i="10"/>
  <c r="I2694" i="10"/>
  <c r="H2694" i="10"/>
  <c r="G2694" i="10"/>
  <c r="F2694" i="10"/>
  <c r="E2694" i="10"/>
  <c r="D2694" i="10"/>
  <c r="C2694" i="10"/>
  <c r="B2694" i="10"/>
  <c r="M2693" i="10"/>
  <c r="K2693" i="10"/>
  <c r="J2693" i="10"/>
  <c r="I2693" i="10"/>
  <c r="H2693" i="10"/>
  <c r="G2693" i="10"/>
  <c r="F2693" i="10"/>
  <c r="E2693" i="10"/>
  <c r="D2693" i="10"/>
  <c r="C2693" i="10"/>
  <c r="B2693" i="10"/>
  <c r="M2692" i="10"/>
  <c r="K2692" i="10"/>
  <c r="J2692" i="10"/>
  <c r="I2692" i="10"/>
  <c r="H2692" i="10"/>
  <c r="G2692" i="10"/>
  <c r="F2692" i="10"/>
  <c r="E2692" i="10"/>
  <c r="D2692" i="10"/>
  <c r="C2692" i="10"/>
  <c r="B2692" i="10"/>
  <c r="M2691" i="10"/>
  <c r="K2691" i="10"/>
  <c r="J2691" i="10"/>
  <c r="I2691" i="10"/>
  <c r="H2691" i="10"/>
  <c r="G2691" i="10"/>
  <c r="F2691" i="10"/>
  <c r="E2691" i="10"/>
  <c r="D2691" i="10"/>
  <c r="C2691" i="10"/>
  <c r="B2691" i="10"/>
  <c r="M2690" i="10"/>
  <c r="K2690" i="10"/>
  <c r="J2690" i="10"/>
  <c r="I2690" i="10"/>
  <c r="H2690" i="10"/>
  <c r="G2690" i="10"/>
  <c r="F2690" i="10"/>
  <c r="E2690" i="10"/>
  <c r="D2690" i="10"/>
  <c r="C2690" i="10"/>
  <c r="B2690" i="10"/>
  <c r="M2689" i="10"/>
  <c r="K2689" i="10"/>
  <c r="J2689" i="10"/>
  <c r="I2689" i="10"/>
  <c r="H2689" i="10"/>
  <c r="G2689" i="10"/>
  <c r="F2689" i="10"/>
  <c r="E2689" i="10"/>
  <c r="D2689" i="10"/>
  <c r="C2689" i="10"/>
  <c r="B2689" i="10"/>
  <c r="M2688" i="10"/>
  <c r="K2688" i="10"/>
  <c r="J2688" i="10"/>
  <c r="I2688" i="10"/>
  <c r="H2688" i="10"/>
  <c r="G2688" i="10"/>
  <c r="F2688" i="10"/>
  <c r="E2688" i="10"/>
  <c r="D2688" i="10"/>
  <c r="C2688" i="10"/>
  <c r="B2688" i="10"/>
  <c r="M2687" i="10"/>
  <c r="K2687" i="10"/>
  <c r="J2687" i="10"/>
  <c r="I2687" i="10"/>
  <c r="H2687" i="10"/>
  <c r="G2687" i="10"/>
  <c r="F2687" i="10"/>
  <c r="E2687" i="10"/>
  <c r="D2687" i="10"/>
  <c r="C2687" i="10"/>
  <c r="B2687" i="10"/>
  <c r="M2686" i="10"/>
  <c r="K2686" i="10"/>
  <c r="J2686" i="10"/>
  <c r="I2686" i="10"/>
  <c r="H2686" i="10"/>
  <c r="G2686" i="10"/>
  <c r="F2686" i="10"/>
  <c r="E2686" i="10"/>
  <c r="D2686" i="10"/>
  <c r="C2686" i="10"/>
  <c r="B2686" i="10"/>
  <c r="M2685" i="10"/>
  <c r="K2685" i="10"/>
  <c r="J2685" i="10"/>
  <c r="I2685" i="10"/>
  <c r="H2685" i="10"/>
  <c r="G2685" i="10"/>
  <c r="F2685" i="10"/>
  <c r="E2685" i="10"/>
  <c r="D2685" i="10"/>
  <c r="C2685" i="10"/>
  <c r="B2685" i="10"/>
  <c r="M2684" i="10"/>
  <c r="K2684" i="10"/>
  <c r="J2684" i="10"/>
  <c r="I2684" i="10"/>
  <c r="H2684" i="10"/>
  <c r="G2684" i="10"/>
  <c r="F2684" i="10"/>
  <c r="E2684" i="10"/>
  <c r="D2684" i="10"/>
  <c r="C2684" i="10"/>
  <c r="B2684" i="10"/>
  <c r="M2683" i="10"/>
  <c r="K2683" i="10"/>
  <c r="J2683" i="10"/>
  <c r="I2683" i="10"/>
  <c r="H2683" i="10"/>
  <c r="G2683" i="10"/>
  <c r="F2683" i="10"/>
  <c r="E2683" i="10"/>
  <c r="D2683" i="10"/>
  <c r="C2683" i="10"/>
  <c r="B2683" i="10"/>
  <c r="M2682" i="10"/>
  <c r="K2682" i="10"/>
  <c r="J2682" i="10"/>
  <c r="I2682" i="10"/>
  <c r="H2682" i="10"/>
  <c r="G2682" i="10"/>
  <c r="F2682" i="10"/>
  <c r="E2682" i="10"/>
  <c r="D2682" i="10"/>
  <c r="C2682" i="10"/>
  <c r="B2682" i="10"/>
  <c r="M2681" i="10"/>
  <c r="K2681" i="10"/>
  <c r="J2681" i="10"/>
  <c r="I2681" i="10"/>
  <c r="H2681" i="10"/>
  <c r="G2681" i="10"/>
  <c r="F2681" i="10"/>
  <c r="E2681" i="10"/>
  <c r="D2681" i="10"/>
  <c r="C2681" i="10"/>
  <c r="B2681" i="10"/>
  <c r="M2680" i="10"/>
  <c r="K2680" i="10"/>
  <c r="J2680" i="10"/>
  <c r="I2680" i="10"/>
  <c r="H2680" i="10"/>
  <c r="G2680" i="10"/>
  <c r="F2680" i="10"/>
  <c r="E2680" i="10"/>
  <c r="D2680" i="10"/>
  <c r="C2680" i="10"/>
  <c r="B2680" i="10"/>
  <c r="M2679" i="10"/>
  <c r="K2679" i="10"/>
  <c r="J2679" i="10"/>
  <c r="I2679" i="10"/>
  <c r="H2679" i="10"/>
  <c r="G2679" i="10"/>
  <c r="F2679" i="10"/>
  <c r="E2679" i="10"/>
  <c r="D2679" i="10"/>
  <c r="C2679" i="10"/>
  <c r="B2679" i="10"/>
  <c r="M2678" i="10"/>
  <c r="K2678" i="10"/>
  <c r="J2678" i="10"/>
  <c r="I2678" i="10"/>
  <c r="H2678" i="10"/>
  <c r="G2678" i="10"/>
  <c r="F2678" i="10"/>
  <c r="E2678" i="10"/>
  <c r="D2678" i="10"/>
  <c r="C2678" i="10"/>
  <c r="B2678" i="10"/>
  <c r="M2677" i="10"/>
  <c r="K2677" i="10"/>
  <c r="J2677" i="10"/>
  <c r="I2677" i="10"/>
  <c r="H2677" i="10"/>
  <c r="G2677" i="10"/>
  <c r="F2677" i="10"/>
  <c r="E2677" i="10"/>
  <c r="D2677" i="10"/>
  <c r="C2677" i="10"/>
  <c r="B2677" i="10"/>
  <c r="M2676" i="10"/>
  <c r="K2676" i="10"/>
  <c r="J2676" i="10"/>
  <c r="I2676" i="10"/>
  <c r="H2676" i="10"/>
  <c r="G2676" i="10"/>
  <c r="F2676" i="10"/>
  <c r="E2676" i="10"/>
  <c r="D2676" i="10"/>
  <c r="C2676" i="10"/>
  <c r="B2676" i="10"/>
  <c r="M2675" i="10"/>
  <c r="K2675" i="10"/>
  <c r="J2675" i="10"/>
  <c r="I2675" i="10"/>
  <c r="H2675" i="10"/>
  <c r="G2675" i="10"/>
  <c r="F2675" i="10"/>
  <c r="E2675" i="10"/>
  <c r="D2675" i="10"/>
  <c r="C2675" i="10"/>
  <c r="B2675" i="10"/>
  <c r="M2674" i="10"/>
  <c r="K2674" i="10"/>
  <c r="J2674" i="10"/>
  <c r="I2674" i="10"/>
  <c r="H2674" i="10"/>
  <c r="G2674" i="10"/>
  <c r="F2674" i="10"/>
  <c r="E2674" i="10"/>
  <c r="D2674" i="10"/>
  <c r="C2674" i="10"/>
  <c r="B2674" i="10"/>
  <c r="M2673" i="10"/>
  <c r="K2673" i="10"/>
  <c r="J2673" i="10"/>
  <c r="I2673" i="10"/>
  <c r="H2673" i="10"/>
  <c r="G2673" i="10"/>
  <c r="F2673" i="10"/>
  <c r="E2673" i="10"/>
  <c r="D2673" i="10"/>
  <c r="C2673" i="10"/>
  <c r="B2673" i="10"/>
  <c r="M2672" i="10"/>
  <c r="K2672" i="10"/>
  <c r="J2672" i="10"/>
  <c r="I2672" i="10"/>
  <c r="H2672" i="10"/>
  <c r="G2672" i="10"/>
  <c r="F2672" i="10"/>
  <c r="E2672" i="10"/>
  <c r="D2672" i="10"/>
  <c r="C2672" i="10"/>
  <c r="B2672" i="10"/>
  <c r="M2671" i="10"/>
  <c r="K2671" i="10"/>
  <c r="J2671" i="10"/>
  <c r="I2671" i="10"/>
  <c r="H2671" i="10"/>
  <c r="G2671" i="10"/>
  <c r="F2671" i="10"/>
  <c r="E2671" i="10"/>
  <c r="D2671" i="10"/>
  <c r="C2671" i="10"/>
  <c r="B2671" i="10"/>
  <c r="M2670" i="10"/>
  <c r="K2670" i="10"/>
  <c r="J2670" i="10"/>
  <c r="I2670" i="10"/>
  <c r="H2670" i="10"/>
  <c r="G2670" i="10"/>
  <c r="F2670" i="10"/>
  <c r="E2670" i="10"/>
  <c r="D2670" i="10"/>
  <c r="C2670" i="10"/>
  <c r="B2670" i="10"/>
  <c r="M2669" i="10"/>
  <c r="K2669" i="10"/>
  <c r="J2669" i="10"/>
  <c r="I2669" i="10"/>
  <c r="H2669" i="10"/>
  <c r="G2669" i="10"/>
  <c r="F2669" i="10"/>
  <c r="E2669" i="10"/>
  <c r="D2669" i="10"/>
  <c r="C2669" i="10"/>
  <c r="B2669" i="10"/>
  <c r="M2668" i="10"/>
  <c r="K2668" i="10"/>
  <c r="J2668" i="10"/>
  <c r="I2668" i="10"/>
  <c r="H2668" i="10"/>
  <c r="G2668" i="10"/>
  <c r="F2668" i="10"/>
  <c r="E2668" i="10"/>
  <c r="D2668" i="10"/>
  <c r="C2668" i="10"/>
  <c r="B2668" i="10"/>
  <c r="M2667" i="10"/>
  <c r="K2667" i="10"/>
  <c r="J2667" i="10"/>
  <c r="I2667" i="10"/>
  <c r="H2667" i="10"/>
  <c r="G2667" i="10"/>
  <c r="F2667" i="10"/>
  <c r="E2667" i="10"/>
  <c r="D2667" i="10"/>
  <c r="C2667" i="10"/>
  <c r="B2667" i="10"/>
  <c r="M2666" i="10"/>
  <c r="K2666" i="10"/>
  <c r="J2666" i="10"/>
  <c r="I2666" i="10"/>
  <c r="H2666" i="10"/>
  <c r="G2666" i="10"/>
  <c r="F2666" i="10"/>
  <c r="E2666" i="10"/>
  <c r="D2666" i="10"/>
  <c r="C2666" i="10"/>
  <c r="B2666" i="10"/>
  <c r="M2665" i="10"/>
  <c r="K2665" i="10"/>
  <c r="J2665" i="10"/>
  <c r="I2665" i="10"/>
  <c r="H2665" i="10"/>
  <c r="G2665" i="10"/>
  <c r="F2665" i="10"/>
  <c r="E2665" i="10"/>
  <c r="D2665" i="10"/>
  <c r="C2665" i="10"/>
  <c r="B2665" i="10"/>
  <c r="M2664" i="10"/>
  <c r="K2664" i="10"/>
  <c r="J2664" i="10"/>
  <c r="I2664" i="10"/>
  <c r="H2664" i="10"/>
  <c r="G2664" i="10"/>
  <c r="F2664" i="10"/>
  <c r="E2664" i="10"/>
  <c r="D2664" i="10"/>
  <c r="C2664" i="10"/>
  <c r="B2664" i="10"/>
  <c r="M2663" i="10"/>
  <c r="K2663" i="10"/>
  <c r="J2663" i="10"/>
  <c r="I2663" i="10"/>
  <c r="H2663" i="10"/>
  <c r="G2663" i="10"/>
  <c r="F2663" i="10"/>
  <c r="E2663" i="10"/>
  <c r="D2663" i="10"/>
  <c r="C2663" i="10"/>
  <c r="B2663" i="10"/>
  <c r="M2662" i="10"/>
  <c r="K2662" i="10"/>
  <c r="J2662" i="10"/>
  <c r="I2662" i="10"/>
  <c r="H2662" i="10"/>
  <c r="G2662" i="10"/>
  <c r="F2662" i="10"/>
  <c r="E2662" i="10"/>
  <c r="D2662" i="10"/>
  <c r="C2662" i="10"/>
  <c r="B2662" i="10"/>
  <c r="M2661" i="10"/>
  <c r="K2661" i="10"/>
  <c r="J2661" i="10"/>
  <c r="I2661" i="10"/>
  <c r="H2661" i="10"/>
  <c r="G2661" i="10"/>
  <c r="F2661" i="10"/>
  <c r="E2661" i="10"/>
  <c r="D2661" i="10"/>
  <c r="C2661" i="10"/>
  <c r="B2661" i="10"/>
  <c r="M2660" i="10"/>
  <c r="K2660" i="10"/>
  <c r="J2660" i="10"/>
  <c r="I2660" i="10"/>
  <c r="H2660" i="10"/>
  <c r="G2660" i="10"/>
  <c r="F2660" i="10"/>
  <c r="E2660" i="10"/>
  <c r="D2660" i="10"/>
  <c r="C2660" i="10"/>
  <c r="B2660" i="10"/>
  <c r="M2659" i="10"/>
  <c r="K2659" i="10"/>
  <c r="J2659" i="10"/>
  <c r="I2659" i="10"/>
  <c r="H2659" i="10"/>
  <c r="G2659" i="10"/>
  <c r="F2659" i="10"/>
  <c r="E2659" i="10"/>
  <c r="D2659" i="10"/>
  <c r="C2659" i="10"/>
  <c r="B2659" i="10"/>
  <c r="M2658" i="10"/>
  <c r="K2658" i="10"/>
  <c r="J2658" i="10"/>
  <c r="I2658" i="10"/>
  <c r="H2658" i="10"/>
  <c r="G2658" i="10"/>
  <c r="F2658" i="10"/>
  <c r="E2658" i="10"/>
  <c r="D2658" i="10"/>
  <c r="C2658" i="10"/>
  <c r="B2658" i="10"/>
  <c r="M2657" i="10"/>
  <c r="K2657" i="10"/>
  <c r="J2657" i="10"/>
  <c r="I2657" i="10"/>
  <c r="H2657" i="10"/>
  <c r="G2657" i="10"/>
  <c r="F2657" i="10"/>
  <c r="E2657" i="10"/>
  <c r="D2657" i="10"/>
  <c r="C2657" i="10"/>
  <c r="B2657" i="10"/>
  <c r="M2656" i="10"/>
  <c r="K2656" i="10"/>
  <c r="J2656" i="10"/>
  <c r="I2656" i="10"/>
  <c r="H2656" i="10"/>
  <c r="G2656" i="10"/>
  <c r="F2656" i="10"/>
  <c r="E2656" i="10"/>
  <c r="D2656" i="10"/>
  <c r="C2656" i="10"/>
  <c r="B2656" i="10"/>
  <c r="M2655" i="10"/>
  <c r="K2655" i="10"/>
  <c r="J2655" i="10"/>
  <c r="I2655" i="10"/>
  <c r="H2655" i="10"/>
  <c r="G2655" i="10"/>
  <c r="F2655" i="10"/>
  <c r="E2655" i="10"/>
  <c r="D2655" i="10"/>
  <c r="C2655" i="10"/>
  <c r="B2655" i="10"/>
  <c r="M2654" i="10"/>
  <c r="K2654" i="10"/>
  <c r="J2654" i="10"/>
  <c r="I2654" i="10"/>
  <c r="H2654" i="10"/>
  <c r="G2654" i="10"/>
  <c r="F2654" i="10"/>
  <c r="E2654" i="10"/>
  <c r="D2654" i="10"/>
  <c r="C2654" i="10"/>
  <c r="B2654" i="10"/>
  <c r="M2653" i="10"/>
  <c r="K2653" i="10"/>
  <c r="J2653" i="10"/>
  <c r="I2653" i="10"/>
  <c r="H2653" i="10"/>
  <c r="G2653" i="10"/>
  <c r="F2653" i="10"/>
  <c r="E2653" i="10"/>
  <c r="D2653" i="10"/>
  <c r="C2653" i="10"/>
  <c r="B2653" i="10"/>
  <c r="M2652" i="10"/>
  <c r="K2652" i="10"/>
  <c r="J2652" i="10"/>
  <c r="I2652" i="10"/>
  <c r="H2652" i="10"/>
  <c r="G2652" i="10"/>
  <c r="F2652" i="10"/>
  <c r="E2652" i="10"/>
  <c r="D2652" i="10"/>
  <c r="C2652" i="10"/>
  <c r="B2652" i="10"/>
  <c r="M2651" i="10"/>
  <c r="K2651" i="10"/>
  <c r="J2651" i="10"/>
  <c r="I2651" i="10"/>
  <c r="H2651" i="10"/>
  <c r="G2651" i="10"/>
  <c r="F2651" i="10"/>
  <c r="E2651" i="10"/>
  <c r="D2651" i="10"/>
  <c r="C2651" i="10"/>
  <c r="B2651" i="10"/>
  <c r="M2650" i="10"/>
  <c r="K2650" i="10"/>
  <c r="J2650" i="10"/>
  <c r="I2650" i="10"/>
  <c r="H2650" i="10"/>
  <c r="G2650" i="10"/>
  <c r="F2650" i="10"/>
  <c r="E2650" i="10"/>
  <c r="D2650" i="10"/>
  <c r="C2650" i="10"/>
  <c r="B2650" i="10"/>
  <c r="M2649" i="10"/>
  <c r="K2649" i="10"/>
  <c r="J2649" i="10"/>
  <c r="I2649" i="10"/>
  <c r="H2649" i="10"/>
  <c r="G2649" i="10"/>
  <c r="F2649" i="10"/>
  <c r="E2649" i="10"/>
  <c r="D2649" i="10"/>
  <c r="C2649" i="10"/>
  <c r="B2649" i="10"/>
  <c r="M2648" i="10"/>
  <c r="K2648" i="10"/>
  <c r="J2648" i="10"/>
  <c r="I2648" i="10"/>
  <c r="H2648" i="10"/>
  <c r="G2648" i="10"/>
  <c r="F2648" i="10"/>
  <c r="E2648" i="10"/>
  <c r="D2648" i="10"/>
  <c r="C2648" i="10"/>
  <c r="B2648" i="10"/>
  <c r="M2647" i="10"/>
  <c r="K2647" i="10"/>
  <c r="J2647" i="10"/>
  <c r="I2647" i="10"/>
  <c r="H2647" i="10"/>
  <c r="G2647" i="10"/>
  <c r="F2647" i="10"/>
  <c r="E2647" i="10"/>
  <c r="D2647" i="10"/>
  <c r="C2647" i="10"/>
  <c r="B2647" i="10"/>
  <c r="M2646" i="10"/>
  <c r="K2646" i="10"/>
  <c r="J2646" i="10"/>
  <c r="I2646" i="10"/>
  <c r="H2646" i="10"/>
  <c r="G2646" i="10"/>
  <c r="F2646" i="10"/>
  <c r="E2646" i="10"/>
  <c r="D2646" i="10"/>
  <c r="C2646" i="10"/>
  <c r="B2646" i="10"/>
  <c r="M2645" i="10"/>
  <c r="K2645" i="10"/>
  <c r="J2645" i="10"/>
  <c r="I2645" i="10"/>
  <c r="H2645" i="10"/>
  <c r="G2645" i="10"/>
  <c r="F2645" i="10"/>
  <c r="E2645" i="10"/>
  <c r="D2645" i="10"/>
  <c r="C2645" i="10"/>
  <c r="B2645" i="10"/>
  <c r="M2644" i="10"/>
  <c r="K2644" i="10"/>
  <c r="J2644" i="10"/>
  <c r="I2644" i="10"/>
  <c r="H2644" i="10"/>
  <c r="G2644" i="10"/>
  <c r="F2644" i="10"/>
  <c r="E2644" i="10"/>
  <c r="D2644" i="10"/>
  <c r="C2644" i="10"/>
  <c r="B2644" i="10"/>
  <c r="M2643" i="10"/>
  <c r="K2643" i="10"/>
  <c r="J2643" i="10"/>
  <c r="I2643" i="10"/>
  <c r="H2643" i="10"/>
  <c r="G2643" i="10"/>
  <c r="F2643" i="10"/>
  <c r="E2643" i="10"/>
  <c r="D2643" i="10"/>
  <c r="C2643" i="10"/>
  <c r="B2643" i="10"/>
  <c r="M2642" i="10"/>
  <c r="K2642" i="10"/>
  <c r="J2642" i="10"/>
  <c r="I2642" i="10"/>
  <c r="H2642" i="10"/>
  <c r="G2642" i="10"/>
  <c r="F2642" i="10"/>
  <c r="E2642" i="10"/>
  <c r="D2642" i="10"/>
  <c r="C2642" i="10"/>
  <c r="B2642" i="10"/>
  <c r="M2641" i="10"/>
  <c r="K2641" i="10"/>
  <c r="J2641" i="10"/>
  <c r="I2641" i="10"/>
  <c r="H2641" i="10"/>
  <c r="G2641" i="10"/>
  <c r="F2641" i="10"/>
  <c r="E2641" i="10"/>
  <c r="D2641" i="10"/>
  <c r="C2641" i="10"/>
  <c r="B2641" i="10"/>
  <c r="M2640" i="10"/>
  <c r="K2640" i="10"/>
  <c r="J2640" i="10"/>
  <c r="I2640" i="10"/>
  <c r="H2640" i="10"/>
  <c r="G2640" i="10"/>
  <c r="F2640" i="10"/>
  <c r="E2640" i="10"/>
  <c r="D2640" i="10"/>
  <c r="C2640" i="10"/>
  <c r="B2640" i="10"/>
  <c r="M2639" i="10"/>
  <c r="K2639" i="10"/>
  <c r="J2639" i="10"/>
  <c r="I2639" i="10"/>
  <c r="H2639" i="10"/>
  <c r="G2639" i="10"/>
  <c r="F2639" i="10"/>
  <c r="E2639" i="10"/>
  <c r="D2639" i="10"/>
  <c r="C2639" i="10"/>
  <c r="B2639" i="10"/>
  <c r="M2638" i="10"/>
  <c r="K2638" i="10"/>
  <c r="J2638" i="10"/>
  <c r="I2638" i="10"/>
  <c r="H2638" i="10"/>
  <c r="G2638" i="10"/>
  <c r="F2638" i="10"/>
  <c r="E2638" i="10"/>
  <c r="D2638" i="10"/>
  <c r="C2638" i="10"/>
  <c r="B2638" i="10"/>
  <c r="M2637" i="10"/>
  <c r="K2637" i="10"/>
  <c r="J2637" i="10"/>
  <c r="I2637" i="10"/>
  <c r="H2637" i="10"/>
  <c r="G2637" i="10"/>
  <c r="F2637" i="10"/>
  <c r="E2637" i="10"/>
  <c r="D2637" i="10"/>
  <c r="C2637" i="10"/>
  <c r="B2637" i="10"/>
  <c r="M2636" i="10"/>
  <c r="K2636" i="10"/>
  <c r="J2636" i="10"/>
  <c r="I2636" i="10"/>
  <c r="H2636" i="10"/>
  <c r="G2636" i="10"/>
  <c r="F2636" i="10"/>
  <c r="E2636" i="10"/>
  <c r="D2636" i="10"/>
  <c r="C2636" i="10"/>
  <c r="B2636" i="10"/>
  <c r="M2635" i="10"/>
  <c r="K2635" i="10"/>
  <c r="J2635" i="10"/>
  <c r="I2635" i="10"/>
  <c r="H2635" i="10"/>
  <c r="G2635" i="10"/>
  <c r="F2635" i="10"/>
  <c r="E2635" i="10"/>
  <c r="D2635" i="10"/>
  <c r="C2635" i="10"/>
  <c r="B2635" i="10"/>
  <c r="M2634" i="10"/>
  <c r="K2634" i="10"/>
  <c r="J2634" i="10"/>
  <c r="I2634" i="10"/>
  <c r="H2634" i="10"/>
  <c r="G2634" i="10"/>
  <c r="F2634" i="10"/>
  <c r="E2634" i="10"/>
  <c r="D2634" i="10"/>
  <c r="C2634" i="10"/>
  <c r="B2634" i="10"/>
  <c r="M2633" i="10"/>
  <c r="K2633" i="10"/>
  <c r="J2633" i="10"/>
  <c r="I2633" i="10"/>
  <c r="H2633" i="10"/>
  <c r="G2633" i="10"/>
  <c r="F2633" i="10"/>
  <c r="E2633" i="10"/>
  <c r="D2633" i="10"/>
  <c r="C2633" i="10"/>
  <c r="B2633" i="10"/>
  <c r="M2632" i="10"/>
  <c r="K2632" i="10"/>
  <c r="J2632" i="10"/>
  <c r="I2632" i="10"/>
  <c r="H2632" i="10"/>
  <c r="G2632" i="10"/>
  <c r="F2632" i="10"/>
  <c r="E2632" i="10"/>
  <c r="D2632" i="10"/>
  <c r="C2632" i="10"/>
  <c r="B2632" i="10"/>
  <c r="M2631" i="10"/>
  <c r="K2631" i="10"/>
  <c r="J2631" i="10"/>
  <c r="I2631" i="10"/>
  <c r="H2631" i="10"/>
  <c r="G2631" i="10"/>
  <c r="F2631" i="10"/>
  <c r="E2631" i="10"/>
  <c r="D2631" i="10"/>
  <c r="C2631" i="10"/>
  <c r="B2631" i="10"/>
  <c r="M2630" i="10"/>
  <c r="K2630" i="10"/>
  <c r="J2630" i="10"/>
  <c r="I2630" i="10"/>
  <c r="H2630" i="10"/>
  <c r="G2630" i="10"/>
  <c r="F2630" i="10"/>
  <c r="E2630" i="10"/>
  <c r="D2630" i="10"/>
  <c r="C2630" i="10"/>
  <c r="B2630" i="10"/>
  <c r="M2629" i="10"/>
  <c r="K2629" i="10"/>
  <c r="J2629" i="10"/>
  <c r="I2629" i="10"/>
  <c r="H2629" i="10"/>
  <c r="G2629" i="10"/>
  <c r="F2629" i="10"/>
  <c r="E2629" i="10"/>
  <c r="D2629" i="10"/>
  <c r="C2629" i="10"/>
  <c r="B2629" i="10"/>
  <c r="M2628" i="10"/>
  <c r="K2628" i="10"/>
  <c r="J2628" i="10"/>
  <c r="I2628" i="10"/>
  <c r="H2628" i="10"/>
  <c r="G2628" i="10"/>
  <c r="F2628" i="10"/>
  <c r="E2628" i="10"/>
  <c r="D2628" i="10"/>
  <c r="C2628" i="10"/>
  <c r="B2628" i="10"/>
  <c r="M2627" i="10"/>
  <c r="K2627" i="10"/>
  <c r="J2627" i="10"/>
  <c r="I2627" i="10"/>
  <c r="H2627" i="10"/>
  <c r="G2627" i="10"/>
  <c r="F2627" i="10"/>
  <c r="E2627" i="10"/>
  <c r="D2627" i="10"/>
  <c r="C2627" i="10"/>
  <c r="B2627" i="10"/>
  <c r="M2626" i="10"/>
  <c r="K2626" i="10"/>
  <c r="J2626" i="10"/>
  <c r="I2626" i="10"/>
  <c r="H2626" i="10"/>
  <c r="G2626" i="10"/>
  <c r="F2626" i="10"/>
  <c r="E2626" i="10"/>
  <c r="D2626" i="10"/>
  <c r="C2626" i="10"/>
  <c r="B2626" i="10"/>
  <c r="M2625" i="10"/>
  <c r="K2625" i="10"/>
  <c r="J2625" i="10"/>
  <c r="I2625" i="10"/>
  <c r="H2625" i="10"/>
  <c r="G2625" i="10"/>
  <c r="F2625" i="10"/>
  <c r="E2625" i="10"/>
  <c r="D2625" i="10"/>
  <c r="C2625" i="10"/>
  <c r="B2625" i="10"/>
  <c r="M2624" i="10"/>
  <c r="K2624" i="10"/>
  <c r="J2624" i="10"/>
  <c r="I2624" i="10"/>
  <c r="H2624" i="10"/>
  <c r="G2624" i="10"/>
  <c r="F2624" i="10"/>
  <c r="E2624" i="10"/>
  <c r="D2624" i="10"/>
  <c r="C2624" i="10"/>
  <c r="B2624" i="10"/>
  <c r="M2623" i="10"/>
  <c r="K2623" i="10"/>
  <c r="J2623" i="10"/>
  <c r="I2623" i="10"/>
  <c r="H2623" i="10"/>
  <c r="G2623" i="10"/>
  <c r="F2623" i="10"/>
  <c r="E2623" i="10"/>
  <c r="D2623" i="10"/>
  <c r="C2623" i="10"/>
  <c r="B2623" i="10"/>
  <c r="M2622" i="10"/>
  <c r="K2622" i="10"/>
  <c r="J2622" i="10"/>
  <c r="I2622" i="10"/>
  <c r="H2622" i="10"/>
  <c r="G2622" i="10"/>
  <c r="F2622" i="10"/>
  <c r="E2622" i="10"/>
  <c r="D2622" i="10"/>
  <c r="C2622" i="10"/>
  <c r="B2622" i="10"/>
  <c r="M2621" i="10"/>
  <c r="K2621" i="10"/>
  <c r="J2621" i="10"/>
  <c r="I2621" i="10"/>
  <c r="H2621" i="10"/>
  <c r="G2621" i="10"/>
  <c r="F2621" i="10"/>
  <c r="E2621" i="10"/>
  <c r="D2621" i="10"/>
  <c r="C2621" i="10"/>
  <c r="B2621" i="10"/>
  <c r="M2620" i="10"/>
  <c r="K2620" i="10"/>
  <c r="J2620" i="10"/>
  <c r="I2620" i="10"/>
  <c r="H2620" i="10"/>
  <c r="G2620" i="10"/>
  <c r="F2620" i="10"/>
  <c r="E2620" i="10"/>
  <c r="D2620" i="10"/>
  <c r="C2620" i="10"/>
  <c r="B2620" i="10"/>
  <c r="M2619" i="10"/>
  <c r="K2619" i="10"/>
  <c r="J2619" i="10"/>
  <c r="I2619" i="10"/>
  <c r="H2619" i="10"/>
  <c r="G2619" i="10"/>
  <c r="F2619" i="10"/>
  <c r="E2619" i="10"/>
  <c r="D2619" i="10"/>
  <c r="C2619" i="10"/>
  <c r="B2619" i="10"/>
  <c r="M2618" i="10"/>
  <c r="K2618" i="10"/>
  <c r="J2618" i="10"/>
  <c r="I2618" i="10"/>
  <c r="H2618" i="10"/>
  <c r="G2618" i="10"/>
  <c r="F2618" i="10"/>
  <c r="E2618" i="10"/>
  <c r="D2618" i="10"/>
  <c r="C2618" i="10"/>
  <c r="B2618" i="10"/>
  <c r="M2617" i="10"/>
  <c r="K2617" i="10"/>
  <c r="J2617" i="10"/>
  <c r="I2617" i="10"/>
  <c r="H2617" i="10"/>
  <c r="G2617" i="10"/>
  <c r="F2617" i="10"/>
  <c r="E2617" i="10"/>
  <c r="D2617" i="10"/>
  <c r="C2617" i="10"/>
  <c r="B2617" i="10"/>
  <c r="M2616" i="10"/>
  <c r="K2616" i="10"/>
  <c r="J2616" i="10"/>
  <c r="I2616" i="10"/>
  <c r="H2616" i="10"/>
  <c r="G2616" i="10"/>
  <c r="F2616" i="10"/>
  <c r="E2616" i="10"/>
  <c r="D2616" i="10"/>
  <c r="C2616" i="10"/>
  <c r="B2616" i="10"/>
  <c r="M2615" i="10"/>
  <c r="K2615" i="10"/>
  <c r="J2615" i="10"/>
  <c r="I2615" i="10"/>
  <c r="H2615" i="10"/>
  <c r="G2615" i="10"/>
  <c r="F2615" i="10"/>
  <c r="E2615" i="10"/>
  <c r="D2615" i="10"/>
  <c r="C2615" i="10"/>
  <c r="B2615" i="10"/>
  <c r="M2614" i="10"/>
  <c r="K2614" i="10"/>
  <c r="J2614" i="10"/>
  <c r="I2614" i="10"/>
  <c r="H2614" i="10"/>
  <c r="G2614" i="10"/>
  <c r="F2614" i="10"/>
  <c r="E2614" i="10"/>
  <c r="D2614" i="10"/>
  <c r="C2614" i="10"/>
  <c r="B2614" i="10"/>
  <c r="M2613" i="10"/>
  <c r="K2613" i="10"/>
  <c r="J2613" i="10"/>
  <c r="I2613" i="10"/>
  <c r="H2613" i="10"/>
  <c r="G2613" i="10"/>
  <c r="F2613" i="10"/>
  <c r="E2613" i="10"/>
  <c r="D2613" i="10"/>
  <c r="C2613" i="10"/>
  <c r="B2613" i="10"/>
  <c r="M2612" i="10"/>
  <c r="K2612" i="10"/>
  <c r="J2612" i="10"/>
  <c r="I2612" i="10"/>
  <c r="H2612" i="10"/>
  <c r="G2612" i="10"/>
  <c r="F2612" i="10"/>
  <c r="E2612" i="10"/>
  <c r="D2612" i="10"/>
  <c r="C2612" i="10"/>
  <c r="B2612" i="10"/>
  <c r="M2611" i="10"/>
  <c r="K2611" i="10"/>
  <c r="J2611" i="10"/>
  <c r="I2611" i="10"/>
  <c r="H2611" i="10"/>
  <c r="G2611" i="10"/>
  <c r="F2611" i="10"/>
  <c r="E2611" i="10"/>
  <c r="D2611" i="10"/>
  <c r="C2611" i="10"/>
  <c r="B2611" i="10"/>
  <c r="M2610" i="10"/>
  <c r="K2610" i="10"/>
  <c r="J2610" i="10"/>
  <c r="I2610" i="10"/>
  <c r="H2610" i="10"/>
  <c r="G2610" i="10"/>
  <c r="F2610" i="10"/>
  <c r="E2610" i="10"/>
  <c r="D2610" i="10"/>
  <c r="C2610" i="10"/>
  <c r="B2610" i="10"/>
  <c r="M2609" i="10"/>
  <c r="K2609" i="10"/>
  <c r="J2609" i="10"/>
  <c r="I2609" i="10"/>
  <c r="H2609" i="10"/>
  <c r="G2609" i="10"/>
  <c r="F2609" i="10"/>
  <c r="E2609" i="10"/>
  <c r="D2609" i="10"/>
  <c r="C2609" i="10"/>
  <c r="B2609" i="10"/>
  <c r="M2608" i="10"/>
  <c r="K2608" i="10"/>
  <c r="J2608" i="10"/>
  <c r="I2608" i="10"/>
  <c r="H2608" i="10"/>
  <c r="G2608" i="10"/>
  <c r="F2608" i="10"/>
  <c r="E2608" i="10"/>
  <c r="D2608" i="10"/>
  <c r="C2608" i="10"/>
  <c r="B2608" i="10"/>
  <c r="M2607" i="10"/>
  <c r="K2607" i="10"/>
  <c r="J2607" i="10"/>
  <c r="I2607" i="10"/>
  <c r="H2607" i="10"/>
  <c r="G2607" i="10"/>
  <c r="F2607" i="10"/>
  <c r="E2607" i="10"/>
  <c r="D2607" i="10"/>
  <c r="C2607" i="10"/>
  <c r="B2607" i="10"/>
  <c r="M2606" i="10"/>
  <c r="K2606" i="10"/>
  <c r="J2606" i="10"/>
  <c r="I2606" i="10"/>
  <c r="H2606" i="10"/>
  <c r="G2606" i="10"/>
  <c r="F2606" i="10"/>
  <c r="E2606" i="10"/>
  <c r="D2606" i="10"/>
  <c r="C2606" i="10"/>
  <c r="B2606" i="10"/>
  <c r="M2605" i="10"/>
  <c r="K2605" i="10"/>
  <c r="J2605" i="10"/>
  <c r="I2605" i="10"/>
  <c r="H2605" i="10"/>
  <c r="G2605" i="10"/>
  <c r="F2605" i="10"/>
  <c r="E2605" i="10"/>
  <c r="D2605" i="10"/>
  <c r="C2605" i="10"/>
  <c r="B2605" i="10"/>
  <c r="M2604" i="10"/>
  <c r="K2604" i="10"/>
  <c r="J2604" i="10"/>
  <c r="I2604" i="10"/>
  <c r="H2604" i="10"/>
  <c r="G2604" i="10"/>
  <c r="F2604" i="10"/>
  <c r="E2604" i="10"/>
  <c r="D2604" i="10"/>
  <c r="C2604" i="10"/>
  <c r="B2604" i="10"/>
  <c r="M2603" i="10"/>
  <c r="K2603" i="10"/>
  <c r="J2603" i="10"/>
  <c r="I2603" i="10"/>
  <c r="H2603" i="10"/>
  <c r="G2603" i="10"/>
  <c r="F2603" i="10"/>
  <c r="E2603" i="10"/>
  <c r="D2603" i="10"/>
  <c r="C2603" i="10"/>
  <c r="B2603" i="10"/>
  <c r="M2602" i="10"/>
  <c r="K2602" i="10"/>
  <c r="J2602" i="10"/>
  <c r="I2602" i="10"/>
  <c r="H2602" i="10"/>
  <c r="G2602" i="10"/>
  <c r="F2602" i="10"/>
  <c r="E2602" i="10"/>
  <c r="D2602" i="10"/>
  <c r="C2602" i="10"/>
  <c r="B2602" i="10"/>
  <c r="M2601" i="10"/>
  <c r="K2601" i="10"/>
  <c r="J2601" i="10"/>
  <c r="I2601" i="10"/>
  <c r="H2601" i="10"/>
  <c r="G2601" i="10"/>
  <c r="F2601" i="10"/>
  <c r="E2601" i="10"/>
  <c r="D2601" i="10"/>
  <c r="C2601" i="10"/>
  <c r="B2601" i="10"/>
  <c r="M2600" i="10"/>
  <c r="K2600" i="10"/>
  <c r="J2600" i="10"/>
  <c r="I2600" i="10"/>
  <c r="H2600" i="10"/>
  <c r="G2600" i="10"/>
  <c r="F2600" i="10"/>
  <c r="E2600" i="10"/>
  <c r="D2600" i="10"/>
  <c r="C2600" i="10"/>
  <c r="B2600" i="10"/>
  <c r="M2599" i="10"/>
  <c r="K2599" i="10"/>
  <c r="J2599" i="10"/>
  <c r="I2599" i="10"/>
  <c r="H2599" i="10"/>
  <c r="G2599" i="10"/>
  <c r="F2599" i="10"/>
  <c r="E2599" i="10"/>
  <c r="D2599" i="10"/>
  <c r="C2599" i="10"/>
  <c r="B2599" i="10"/>
  <c r="M2598" i="10"/>
  <c r="K2598" i="10"/>
  <c r="J2598" i="10"/>
  <c r="I2598" i="10"/>
  <c r="H2598" i="10"/>
  <c r="G2598" i="10"/>
  <c r="F2598" i="10"/>
  <c r="E2598" i="10"/>
  <c r="D2598" i="10"/>
  <c r="C2598" i="10"/>
  <c r="B2598" i="10"/>
  <c r="M2597" i="10"/>
  <c r="K2597" i="10"/>
  <c r="J2597" i="10"/>
  <c r="I2597" i="10"/>
  <c r="H2597" i="10"/>
  <c r="G2597" i="10"/>
  <c r="F2597" i="10"/>
  <c r="E2597" i="10"/>
  <c r="D2597" i="10"/>
  <c r="C2597" i="10"/>
  <c r="B2597" i="10"/>
  <c r="M2596" i="10"/>
  <c r="K2596" i="10"/>
  <c r="J2596" i="10"/>
  <c r="I2596" i="10"/>
  <c r="H2596" i="10"/>
  <c r="G2596" i="10"/>
  <c r="F2596" i="10"/>
  <c r="E2596" i="10"/>
  <c r="D2596" i="10"/>
  <c r="C2596" i="10"/>
  <c r="B2596" i="10"/>
  <c r="M2595" i="10"/>
  <c r="K2595" i="10"/>
  <c r="J2595" i="10"/>
  <c r="I2595" i="10"/>
  <c r="H2595" i="10"/>
  <c r="G2595" i="10"/>
  <c r="F2595" i="10"/>
  <c r="E2595" i="10"/>
  <c r="D2595" i="10"/>
  <c r="C2595" i="10"/>
  <c r="B2595" i="10"/>
  <c r="M2594" i="10"/>
  <c r="K2594" i="10"/>
  <c r="J2594" i="10"/>
  <c r="I2594" i="10"/>
  <c r="H2594" i="10"/>
  <c r="G2594" i="10"/>
  <c r="F2594" i="10"/>
  <c r="E2594" i="10"/>
  <c r="D2594" i="10"/>
  <c r="C2594" i="10"/>
  <c r="B2594" i="10"/>
  <c r="M2593" i="10"/>
  <c r="K2593" i="10"/>
  <c r="J2593" i="10"/>
  <c r="I2593" i="10"/>
  <c r="H2593" i="10"/>
  <c r="G2593" i="10"/>
  <c r="F2593" i="10"/>
  <c r="E2593" i="10"/>
  <c r="D2593" i="10"/>
  <c r="C2593" i="10"/>
  <c r="B2593" i="10"/>
  <c r="M2592" i="10"/>
  <c r="K2592" i="10"/>
  <c r="J2592" i="10"/>
  <c r="I2592" i="10"/>
  <c r="H2592" i="10"/>
  <c r="G2592" i="10"/>
  <c r="F2592" i="10"/>
  <c r="E2592" i="10"/>
  <c r="D2592" i="10"/>
  <c r="C2592" i="10"/>
  <c r="B2592" i="10"/>
  <c r="M2591" i="10"/>
  <c r="K2591" i="10"/>
  <c r="J2591" i="10"/>
  <c r="I2591" i="10"/>
  <c r="H2591" i="10"/>
  <c r="G2591" i="10"/>
  <c r="F2591" i="10"/>
  <c r="E2591" i="10"/>
  <c r="D2591" i="10"/>
  <c r="C2591" i="10"/>
  <c r="B2591" i="10"/>
  <c r="M2590" i="10"/>
  <c r="K2590" i="10"/>
  <c r="J2590" i="10"/>
  <c r="I2590" i="10"/>
  <c r="H2590" i="10"/>
  <c r="G2590" i="10"/>
  <c r="F2590" i="10"/>
  <c r="E2590" i="10"/>
  <c r="D2590" i="10"/>
  <c r="C2590" i="10"/>
  <c r="B2590" i="10"/>
  <c r="M2589" i="10"/>
  <c r="K2589" i="10"/>
  <c r="J2589" i="10"/>
  <c r="I2589" i="10"/>
  <c r="H2589" i="10"/>
  <c r="G2589" i="10"/>
  <c r="F2589" i="10"/>
  <c r="E2589" i="10"/>
  <c r="D2589" i="10"/>
  <c r="C2589" i="10"/>
  <c r="B2589" i="10"/>
  <c r="M2588" i="10"/>
  <c r="K2588" i="10"/>
  <c r="J2588" i="10"/>
  <c r="I2588" i="10"/>
  <c r="H2588" i="10"/>
  <c r="G2588" i="10"/>
  <c r="F2588" i="10"/>
  <c r="E2588" i="10"/>
  <c r="D2588" i="10"/>
  <c r="C2588" i="10"/>
  <c r="B2588" i="10"/>
  <c r="M2587" i="10"/>
  <c r="K2587" i="10"/>
  <c r="J2587" i="10"/>
  <c r="I2587" i="10"/>
  <c r="H2587" i="10"/>
  <c r="G2587" i="10"/>
  <c r="F2587" i="10"/>
  <c r="E2587" i="10"/>
  <c r="D2587" i="10"/>
  <c r="C2587" i="10"/>
  <c r="B2587" i="10"/>
  <c r="M2586" i="10"/>
  <c r="K2586" i="10"/>
  <c r="J2586" i="10"/>
  <c r="I2586" i="10"/>
  <c r="H2586" i="10"/>
  <c r="G2586" i="10"/>
  <c r="F2586" i="10"/>
  <c r="E2586" i="10"/>
  <c r="D2586" i="10"/>
  <c r="C2586" i="10"/>
  <c r="B2586" i="10"/>
  <c r="M2585" i="10"/>
  <c r="K2585" i="10"/>
  <c r="J2585" i="10"/>
  <c r="I2585" i="10"/>
  <c r="H2585" i="10"/>
  <c r="G2585" i="10"/>
  <c r="F2585" i="10"/>
  <c r="E2585" i="10"/>
  <c r="D2585" i="10"/>
  <c r="C2585" i="10"/>
  <c r="B2585" i="10"/>
  <c r="M2584" i="10"/>
  <c r="K2584" i="10"/>
  <c r="J2584" i="10"/>
  <c r="I2584" i="10"/>
  <c r="H2584" i="10"/>
  <c r="G2584" i="10"/>
  <c r="F2584" i="10"/>
  <c r="E2584" i="10"/>
  <c r="D2584" i="10"/>
  <c r="C2584" i="10"/>
  <c r="B2584" i="10"/>
  <c r="M2583" i="10"/>
  <c r="K2583" i="10"/>
  <c r="J2583" i="10"/>
  <c r="I2583" i="10"/>
  <c r="H2583" i="10"/>
  <c r="G2583" i="10"/>
  <c r="F2583" i="10"/>
  <c r="E2583" i="10"/>
  <c r="D2583" i="10"/>
  <c r="C2583" i="10"/>
  <c r="B2583" i="10"/>
  <c r="M2582" i="10"/>
  <c r="K2582" i="10"/>
  <c r="J2582" i="10"/>
  <c r="I2582" i="10"/>
  <c r="H2582" i="10"/>
  <c r="G2582" i="10"/>
  <c r="F2582" i="10"/>
  <c r="E2582" i="10"/>
  <c r="D2582" i="10"/>
  <c r="C2582" i="10"/>
  <c r="B2582" i="10"/>
  <c r="M2581" i="10"/>
  <c r="K2581" i="10"/>
  <c r="J2581" i="10"/>
  <c r="I2581" i="10"/>
  <c r="H2581" i="10"/>
  <c r="G2581" i="10"/>
  <c r="F2581" i="10"/>
  <c r="E2581" i="10"/>
  <c r="D2581" i="10"/>
  <c r="C2581" i="10"/>
  <c r="B2581" i="10"/>
  <c r="M2580" i="10"/>
  <c r="K2580" i="10"/>
  <c r="J2580" i="10"/>
  <c r="I2580" i="10"/>
  <c r="H2580" i="10"/>
  <c r="G2580" i="10"/>
  <c r="F2580" i="10"/>
  <c r="E2580" i="10"/>
  <c r="D2580" i="10"/>
  <c r="C2580" i="10"/>
  <c r="B2580" i="10"/>
  <c r="M2579" i="10"/>
  <c r="K2579" i="10"/>
  <c r="J2579" i="10"/>
  <c r="I2579" i="10"/>
  <c r="H2579" i="10"/>
  <c r="G2579" i="10"/>
  <c r="F2579" i="10"/>
  <c r="E2579" i="10"/>
  <c r="D2579" i="10"/>
  <c r="C2579" i="10"/>
  <c r="B2579" i="10"/>
  <c r="M2578" i="10"/>
  <c r="K2578" i="10"/>
  <c r="J2578" i="10"/>
  <c r="I2578" i="10"/>
  <c r="H2578" i="10"/>
  <c r="G2578" i="10"/>
  <c r="F2578" i="10"/>
  <c r="E2578" i="10"/>
  <c r="D2578" i="10"/>
  <c r="C2578" i="10"/>
  <c r="B2578" i="10"/>
  <c r="M2577" i="10"/>
  <c r="K2577" i="10"/>
  <c r="J2577" i="10"/>
  <c r="I2577" i="10"/>
  <c r="H2577" i="10"/>
  <c r="G2577" i="10"/>
  <c r="F2577" i="10"/>
  <c r="E2577" i="10"/>
  <c r="D2577" i="10"/>
  <c r="C2577" i="10"/>
  <c r="B2577" i="10"/>
  <c r="M2576" i="10"/>
  <c r="K2576" i="10"/>
  <c r="J2576" i="10"/>
  <c r="I2576" i="10"/>
  <c r="H2576" i="10"/>
  <c r="G2576" i="10"/>
  <c r="F2576" i="10"/>
  <c r="E2576" i="10"/>
  <c r="D2576" i="10"/>
  <c r="C2576" i="10"/>
  <c r="B2576" i="10"/>
  <c r="M2575" i="10"/>
  <c r="K2575" i="10"/>
  <c r="J2575" i="10"/>
  <c r="I2575" i="10"/>
  <c r="H2575" i="10"/>
  <c r="G2575" i="10"/>
  <c r="F2575" i="10"/>
  <c r="E2575" i="10"/>
  <c r="D2575" i="10"/>
  <c r="C2575" i="10"/>
  <c r="B2575" i="10"/>
  <c r="M2574" i="10"/>
  <c r="K2574" i="10"/>
  <c r="J2574" i="10"/>
  <c r="I2574" i="10"/>
  <c r="H2574" i="10"/>
  <c r="G2574" i="10"/>
  <c r="F2574" i="10"/>
  <c r="E2574" i="10"/>
  <c r="D2574" i="10"/>
  <c r="C2574" i="10"/>
  <c r="B2574" i="10"/>
  <c r="M2573" i="10"/>
  <c r="K2573" i="10"/>
  <c r="J2573" i="10"/>
  <c r="I2573" i="10"/>
  <c r="H2573" i="10"/>
  <c r="G2573" i="10"/>
  <c r="F2573" i="10"/>
  <c r="E2573" i="10"/>
  <c r="D2573" i="10"/>
  <c r="C2573" i="10"/>
  <c r="B2573" i="10"/>
  <c r="M2572" i="10"/>
  <c r="K2572" i="10"/>
  <c r="J2572" i="10"/>
  <c r="I2572" i="10"/>
  <c r="H2572" i="10"/>
  <c r="G2572" i="10"/>
  <c r="F2572" i="10"/>
  <c r="E2572" i="10"/>
  <c r="D2572" i="10"/>
  <c r="C2572" i="10"/>
  <c r="B2572" i="10"/>
  <c r="M2571" i="10"/>
  <c r="K2571" i="10"/>
  <c r="J2571" i="10"/>
  <c r="I2571" i="10"/>
  <c r="H2571" i="10"/>
  <c r="G2571" i="10"/>
  <c r="F2571" i="10"/>
  <c r="E2571" i="10"/>
  <c r="D2571" i="10"/>
  <c r="C2571" i="10"/>
  <c r="B2571" i="10"/>
  <c r="M2570" i="10"/>
  <c r="K2570" i="10"/>
  <c r="J2570" i="10"/>
  <c r="I2570" i="10"/>
  <c r="H2570" i="10"/>
  <c r="G2570" i="10"/>
  <c r="F2570" i="10"/>
  <c r="E2570" i="10"/>
  <c r="D2570" i="10"/>
  <c r="C2570" i="10"/>
  <c r="B2570" i="10"/>
  <c r="M2569" i="10"/>
  <c r="K2569" i="10"/>
  <c r="J2569" i="10"/>
  <c r="I2569" i="10"/>
  <c r="H2569" i="10"/>
  <c r="G2569" i="10"/>
  <c r="F2569" i="10"/>
  <c r="E2569" i="10"/>
  <c r="D2569" i="10"/>
  <c r="C2569" i="10"/>
  <c r="B2569" i="10"/>
  <c r="M2568" i="10"/>
  <c r="K2568" i="10"/>
  <c r="J2568" i="10"/>
  <c r="I2568" i="10"/>
  <c r="H2568" i="10"/>
  <c r="G2568" i="10"/>
  <c r="F2568" i="10"/>
  <c r="E2568" i="10"/>
  <c r="D2568" i="10"/>
  <c r="C2568" i="10"/>
  <c r="B2568" i="10"/>
  <c r="M2567" i="10"/>
  <c r="K2567" i="10"/>
  <c r="J2567" i="10"/>
  <c r="I2567" i="10"/>
  <c r="H2567" i="10"/>
  <c r="G2567" i="10"/>
  <c r="F2567" i="10"/>
  <c r="E2567" i="10"/>
  <c r="D2567" i="10"/>
  <c r="C2567" i="10"/>
  <c r="B2567" i="10"/>
  <c r="M2566" i="10"/>
  <c r="K2566" i="10"/>
  <c r="J2566" i="10"/>
  <c r="I2566" i="10"/>
  <c r="H2566" i="10"/>
  <c r="G2566" i="10"/>
  <c r="F2566" i="10"/>
  <c r="E2566" i="10"/>
  <c r="D2566" i="10"/>
  <c r="C2566" i="10"/>
  <c r="B2566" i="10"/>
  <c r="M2565" i="10"/>
  <c r="K2565" i="10"/>
  <c r="J2565" i="10"/>
  <c r="I2565" i="10"/>
  <c r="H2565" i="10"/>
  <c r="G2565" i="10"/>
  <c r="F2565" i="10"/>
  <c r="E2565" i="10"/>
  <c r="D2565" i="10"/>
  <c r="C2565" i="10"/>
  <c r="B2565" i="10"/>
  <c r="M2564" i="10"/>
  <c r="K2564" i="10"/>
  <c r="J2564" i="10"/>
  <c r="I2564" i="10"/>
  <c r="H2564" i="10"/>
  <c r="G2564" i="10"/>
  <c r="F2564" i="10"/>
  <c r="E2564" i="10"/>
  <c r="D2564" i="10"/>
  <c r="C2564" i="10"/>
  <c r="B2564" i="10"/>
  <c r="M2563" i="10"/>
  <c r="K2563" i="10"/>
  <c r="J2563" i="10"/>
  <c r="I2563" i="10"/>
  <c r="H2563" i="10"/>
  <c r="G2563" i="10"/>
  <c r="F2563" i="10"/>
  <c r="E2563" i="10"/>
  <c r="D2563" i="10"/>
  <c r="C2563" i="10"/>
  <c r="B2563" i="10"/>
  <c r="M2562" i="10"/>
  <c r="K2562" i="10"/>
  <c r="J2562" i="10"/>
  <c r="I2562" i="10"/>
  <c r="H2562" i="10"/>
  <c r="G2562" i="10"/>
  <c r="F2562" i="10"/>
  <c r="E2562" i="10"/>
  <c r="D2562" i="10"/>
  <c r="C2562" i="10"/>
  <c r="B2562" i="10"/>
  <c r="M2561" i="10"/>
  <c r="K2561" i="10"/>
  <c r="J2561" i="10"/>
  <c r="I2561" i="10"/>
  <c r="H2561" i="10"/>
  <c r="G2561" i="10"/>
  <c r="F2561" i="10"/>
  <c r="E2561" i="10"/>
  <c r="D2561" i="10"/>
  <c r="C2561" i="10"/>
  <c r="B2561" i="10"/>
  <c r="M2560" i="10"/>
  <c r="K2560" i="10"/>
  <c r="J2560" i="10"/>
  <c r="I2560" i="10"/>
  <c r="H2560" i="10"/>
  <c r="G2560" i="10"/>
  <c r="F2560" i="10"/>
  <c r="E2560" i="10"/>
  <c r="D2560" i="10"/>
  <c r="C2560" i="10"/>
  <c r="B2560" i="10"/>
  <c r="M2559" i="10"/>
  <c r="K2559" i="10"/>
  <c r="J2559" i="10"/>
  <c r="I2559" i="10"/>
  <c r="H2559" i="10"/>
  <c r="G2559" i="10"/>
  <c r="F2559" i="10"/>
  <c r="E2559" i="10"/>
  <c r="D2559" i="10"/>
  <c r="C2559" i="10"/>
  <c r="B2559" i="10"/>
  <c r="M2558" i="10"/>
  <c r="K2558" i="10"/>
  <c r="J2558" i="10"/>
  <c r="I2558" i="10"/>
  <c r="H2558" i="10"/>
  <c r="G2558" i="10"/>
  <c r="F2558" i="10"/>
  <c r="E2558" i="10"/>
  <c r="D2558" i="10"/>
  <c r="C2558" i="10"/>
  <c r="B2558" i="10"/>
  <c r="M2557" i="10"/>
  <c r="K2557" i="10"/>
  <c r="J2557" i="10"/>
  <c r="I2557" i="10"/>
  <c r="H2557" i="10"/>
  <c r="G2557" i="10"/>
  <c r="F2557" i="10"/>
  <c r="E2557" i="10"/>
  <c r="D2557" i="10"/>
  <c r="C2557" i="10"/>
  <c r="B2557" i="10"/>
  <c r="M2556" i="10"/>
  <c r="K2556" i="10"/>
  <c r="J2556" i="10"/>
  <c r="I2556" i="10"/>
  <c r="H2556" i="10"/>
  <c r="G2556" i="10"/>
  <c r="F2556" i="10"/>
  <c r="E2556" i="10"/>
  <c r="D2556" i="10"/>
  <c r="C2556" i="10"/>
  <c r="B2556" i="10"/>
  <c r="M2555" i="10"/>
  <c r="K2555" i="10"/>
  <c r="J2555" i="10"/>
  <c r="I2555" i="10"/>
  <c r="H2555" i="10"/>
  <c r="G2555" i="10"/>
  <c r="F2555" i="10"/>
  <c r="E2555" i="10"/>
  <c r="D2555" i="10"/>
  <c r="C2555" i="10"/>
  <c r="B2555" i="10"/>
  <c r="M2554" i="10"/>
  <c r="K2554" i="10"/>
  <c r="J2554" i="10"/>
  <c r="I2554" i="10"/>
  <c r="H2554" i="10"/>
  <c r="G2554" i="10"/>
  <c r="F2554" i="10"/>
  <c r="E2554" i="10"/>
  <c r="D2554" i="10"/>
  <c r="C2554" i="10"/>
  <c r="B2554" i="10"/>
  <c r="M2553" i="10"/>
  <c r="K2553" i="10"/>
  <c r="J2553" i="10"/>
  <c r="I2553" i="10"/>
  <c r="H2553" i="10"/>
  <c r="G2553" i="10"/>
  <c r="F2553" i="10"/>
  <c r="E2553" i="10"/>
  <c r="D2553" i="10"/>
  <c r="C2553" i="10"/>
  <c r="B2553" i="10"/>
  <c r="M2552" i="10"/>
  <c r="K2552" i="10"/>
  <c r="J2552" i="10"/>
  <c r="I2552" i="10"/>
  <c r="H2552" i="10"/>
  <c r="G2552" i="10"/>
  <c r="F2552" i="10"/>
  <c r="E2552" i="10"/>
  <c r="D2552" i="10"/>
  <c r="C2552" i="10"/>
  <c r="B2552" i="10"/>
  <c r="M2551" i="10"/>
  <c r="K2551" i="10"/>
  <c r="J2551" i="10"/>
  <c r="I2551" i="10"/>
  <c r="H2551" i="10"/>
  <c r="G2551" i="10"/>
  <c r="F2551" i="10"/>
  <c r="E2551" i="10"/>
  <c r="D2551" i="10"/>
  <c r="C2551" i="10"/>
  <c r="B2551" i="10"/>
  <c r="M2550" i="10"/>
  <c r="K2550" i="10"/>
  <c r="J2550" i="10"/>
  <c r="I2550" i="10"/>
  <c r="H2550" i="10"/>
  <c r="G2550" i="10"/>
  <c r="F2550" i="10"/>
  <c r="E2550" i="10"/>
  <c r="D2550" i="10"/>
  <c r="C2550" i="10"/>
  <c r="B2550" i="10"/>
  <c r="M2549" i="10"/>
  <c r="K2549" i="10"/>
  <c r="J2549" i="10"/>
  <c r="I2549" i="10"/>
  <c r="H2549" i="10"/>
  <c r="G2549" i="10"/>
  <c r="F2549" i="10"/>
  <c r="E2549" i="10"/>
  <c r="D2549" i="10"/>
  <c r="C2549" i="10"/>
  <c r="B2549" i="10"/>
  <c r="M2548" i="10"/>
  <c r="K2548" i="10"/>
  <c r="J2548" i="10"/>
  <c r="I2548" i="10"/>
  <c r="H2548" i="10"/>
  <c r="G2548" i="10"/>
  <c r="F2548" i="10"/>
  <c r="E2548" i="10"/>
  <c r="D2548" i="10"/>
  <c r="C2548" i="10"/>
  <c r="B2548" i="10"/>
  <c r="M2547" i="10"/>
  <c r="K2547" i="10"/>
  <c r="J2547" i="10"/>
  <c r="I2547" i="10"/>
  <c r="H2547" i="10"/>
  <c r="G2547" i="10"/>
  <c r="F2547" i="10"/>
  <c r="E2547" i="10"/>
  <c r="D2547" i="10"/>
  <c r="C2547" i="10"/>
  <c r="B2547" i="10"/>
  <c r="M2546" i="10"/>
  <c r="K2546" i="10"/>
  <c r="J2546" i="10"/>
  <c r="I2546" i="10"/>
  <c r="H2546" i="10"/>
  <c r="G2546" i="10"/>
  <c r="F2546" i="10"/>
  <c r="E2546" i="10"/>
  <c r="D2546" i="10"/>
  <c r="C2546" i="10"/>
  <c r="B2546" i="10"/>
  <c r="M2545" i="10"/>
  <c r="K2545" i="10"/>
  <c r="J2545" i="10"/>
  <c r="I2545" i="10"/>
  <c r="H2545" i="10"/>
  <c r="G2545" i="10"/>
  <c r="F2545" i="10"/>
  <c r="E2545" i="10"/>
  <c r="D2545" i="10"/>
  <c r="C2545" i="10"/>
  <c r="B2545" i="10"/>
  <c r="M2544" i="10"/>
  <c r="K2544" i="10"/>
  <c r="J2544" i="10"/>
  <c r="I2544" i="10"/>
  <c r="H2544" i="10"/>
  <c r="G2544" i="10"/>
  <c r="F2544" i="10"/>
  <c r="E2544" i="10"/>
  <c r="D2544" i="10"/>
  <c r="C2544" i="10"/>
  <c r="B2544" i="10"/>
  <c r="M2543" i="10"/>
  <c r="K2543" i="10"/>
  <c r="J2543" i="10"/>
  <c r="I2543" i="10"/>
  <c r="H2543" i="10"/>
  <c r="G2543" i="10"/>
  <c r="F2543" i="10"/>
  <c r="E2543" i="10"/>
  <c r="D2543" i="10"/>
  <c r="C2543" i="10"/>
  <c r="B2543" i="10"/>
  <c r="M2542" i="10"/>
  <c r="K2542" i="10"/>
  <c r="J2542" i="10"/>
  <c r="I2542" i="10"/>
  <c r="H2542" i="10"/>
  <c r="G2542" i="10"/>
  <c r="F2542" i="10"/>
  <c r="E2542" i="10"/>
  <c r="D2542" i="10"/>
  <c r="C2542" i="10"/>
  <c r="B2542" i="10"/>
  <c r="M2541" i="10"/>
  <c r="K2541" i="10"/>
  <c r="J2541" i="10"/>
  <c r="I2541" i="10"/>
  <c r="H2541" i="10"/>
  <c r="G2541" i="10"/>
  <c r="F2541" i="10"/>
  <c r="E2541" i="10"/>
  <c r="D2541" i="10"/>
  <c r="C2541" i="10"/>
  <c r="B2541" i="10"/>
  <c r="M2540" i="10"/>
  <c r="K2540" i="10"/>
  <c r="J2540" i="10"/>
  <c r="I2540" i="10"/>
  <c r="H2540" i="10"/>
  <c r="G2540" i="10"/>
  <c r="F2540" i="10"/>
  <c r="E2540" i="10"/>
  <c r="D2540" i="10"/>
  <c r="C2540" i="10"/>
  <c r="B2540" i="10"/>
  <c r="M2539" i="10"/>
  <c r="K2539" i="10"/>
  <c r="J2539" i="10"/>
  <c r="I2539" i="10"/>
  <c r="H2539" i="10"/>
  <c r="G2539" i="10"/>
  <c r="F2539" i="10"/>
  <c r="E2539" i="10"/>
  <c r="D2539" i="10"/>
  <c r="C2539" i="10"/>
  <c r="B2539" i="10"/>
  <c r="M2538" i="10"/>
  <c r="K2538" i="10"/>
  <c r="J2538" i="10"/>
  <c r="I2538" i="10"/>
  <c r="H2538" i="10"/>
  <c r="G2538" i="10"/>
  <c r="F2538" i="10"/>
  <c r="E2538" i="10"/>
  <c r="D2538" i="10"/>
  <c r="C2538" i="10"/>
  <c r="B2538" i="10"/>
  <c r="M2537" i="10"/>
  <c r="K2537" i="10"/>
  <c r="J2537" i="10"/>
  <c r="I2537" i="10"/>
  <c r="H2537" i="10"/>
  <c r="G2537" i="10"/>
  <c r="F2537" i="10"/>
  <c r="E2537" i="10"/>
  <c r="D2537" i="10"/>
  <c r="C2537" i="10"/>
  <c r="B2537" i="10"/>
  <c r="M2536" i="10"/>
  <c r="K2536" i="10"/>
  <c r="J2536" i="10"/>
  <c r="I2536" i="10"/>
  <c r="H2536" i="10"/>
  <c r="G2536" i="10"/>
  <c r="F2536" i="10"/>
  <c r="E2536" i="10"/>
  <c r="D2536" i="10"/>
  <c r="C2536" i="10"/>
  <c r="B2536" i="10"/>
  <c r="M2535" i="10"/>
  <c r="K2535" i="10"/>
  <c r="J2535" i="10"/>
  <c r="I2535" i="10"/>
  <c r="H2535" i="10"/>
  <c r="G2535" i="10"/>
  <c r="F2535" i="10"/>
  <c r="E2535" i="10"/>
  <c r="D2535" i="10"/>
  <c r="C2535" i="10"/>
  <c r="B2535" i="10"/>
  <c r="M2534" i="10"/>
  <c r="K2534" i="10"/>
  <c r="J2534" i="10"/>
  <c r="I2534" i="10"/>
  <c r="H2534" i="10"/>
  <c r="G2534" i="10"/>
  <c r="F2534" i="10"/>
  <c r="E2534" i="10"/>
  <c r="D2534" i="10"/>
  <c r="C2534" i="10"/>
  <c r="B2534" i="10"/>
  <c r="M2533" i="10"/>
  <c r="K2533" i="10"/>
  <c r="J2533" i="10"/>
  <c r="I2533" i="10"/>
  <c r="H2533" i="10"/>
  <c r="G2533" i="10"/>
  <c r="F2533" i="10"/>
  <c r="E2533" i="10"/>
  <c r="D2533" i="10"/>
  <c r="C2533" i="10"/>
  <c r="B2533" i="10"/>
  <c r="M2532" i="10"/>
  <c r="K2532" i="10"/>
  <c r="J2532" i="10"/>
  <c r="I2532" i="10"/>
  <c r="H2532" i="10"/>
  <c r="G2532" i="10"/>
  <c r="F2532" i="10"/>
  <c r="E2532" i="10"/>
  <c r="D2532" i="10"/>
  <c r="C2532" i="10"/>
  <c r="B2532" i="10"/>
  <c r="M2531" i="10"/>
  <c r="K2531" i="10"/>
  <c r="J2531" i="10"/>
  <c r="I2531" i="10"/>
  <c r="H2531" i="10"/>
  <c r="G2531" i="10"/>
  <c r="F2531" i="10"/>
  <c r="E2531" i="10"/>
  <c r="D2531" i="10"/>
  <c r="C2531" i="10"/>
  <c r="B2531" i="10"/>
  <c r="M2530" i="10"/>
  <c r="K2530" i="10"/>
  <c r="J2530" i="10"/>
  <c r="I2530" i="10"/>
  <c r="H2530" i="10"/>
  <c r="G2530" i="10"/>
  <c r="F2530" i="10"/>
  <c r="E2530" i="10"/>
  <c r="D2530" i="10"/>
  <c r="C2530" i="10"/>
  <c r="B2530" i="10"/>
  <c r="M2529" i="10"/>
  <c r="K2529" i="10"/>
  <c r="J2529" i="10"/>
  <c r="I2529" i="10"/>
  <c r="H2529" i="10"/>
  <c r="G2529" i="10"/>
  <c r="F2529" i="10"/>
  <c r="E2529" i="10"/>
  <c r="D2529" i="10"/>
  <c r="C2529" i="10"/>
  <c r="B2529" i="10"/>
  <c r="M2528" i="10"/>
  <c r="K2528" i="10"/>
  <c r="J2528" i="10"/>
  <c r="I2528" i="10"/>
  <c r="H2528" i="10"/>
  <c r="G2528" i="10"/>
  <c r="F2528" i="10"/>
  <c r="E2528" i="10"/>
  <c r="D2528" i="10"/>
  <c r="C2528" i="10"/>
  <c r="B2528" i="10"/>
  <c r="M2527" i="10"/>
  <c r="K2527" i="10"/>
  <c r="J2527" i="10"/>
  <c r="I2527" i="10"/>
  <c r="H2527" i="10"/>
  <c r="G2527" i="10"/>
  <c r="F2527" i="10"/>
  <c r="E2527" i="10"/>
  <c r="D2527" i="10"/>
  <c r="C2527" i="10"/>
  <c r="B2527" i="10"/>
  <c r="M2526" i="10"/>
  <c r="K2526" i="10"/>
  <c r="J2526" i="10"/>
  <c r="I2526" i="10"/>
  <c r="H2526" i="10"/>
  <c r="G2526" i="10"/>
  <c r="F2526" i="10"/>
  <c r="E2526" i="10"/>
  <c r="D2526" i="10"/>
  <c r="C2526" i="10"/>
  <c r="B2526" i="10"/>
  <c r="M2525" i="10"/>
  <c r="K2525" i="10"/>
  <c r="J2525" i="10"/>
  <c r="I2525" i="10"/>
  <c r="H2525" i="10"/>
  <c r="G2525" i="10"/>
  <c r="F2525" i="10"/>
  <c r="E2525" i="10"/>
  <c r="D2525" i="10"/>
  <c r="C2525" i="10"/>
  <c r="B2525" i="10"/>
  <c r="M2524" i="10"/>
  <c r="K2524" i="10"/>
  <c r="J2524" i="10"/>
  <c r="I2524" i="10"/>
  <c r="H2524" i="10"/>
  <c r="G2524" i="10"/>
  <c r="F2524" i="10"/>
  <c r="E2524" i="10"/>
  <c r="D2524" i="10"/>
  <c r="C2524" i="10"/>
  <c r="B2524" i="10"/>
  <c r="M2523" i="10"/>
  <c r="K2523" i="10"/>
  <c r="J2523" i="10"/>
  <c r="I2523" i="10"/>
  <c r="H2523" i="10"/>
  <c r="G2523" i="10"/>
  <c r="F2523" i="10"/>
  <c r="E2523" i="10"/>
  <c r="D2523" i="10"/>
  <c r="C2523" i="10"/>
  <c r="B2523" i="10"/>
  <c r="M2522" i="10"/>
  <c r="K2522" i="10"/>
  <c r="J2522" i="10"/>
  <c r="I2522" i="10"/>
  <c r="H2522" i="10"/>
  <c r="G2522" i="10"/>
  <c r="F2522" i="10"/>
  <c r="E2522" i="10"/>
  <c r="D2522" i="10"/>
  <c r="C2522" i="10"/>
  <c r="B2522" i="10"/>
  <c r="M2521" i="10"/>
  <c r="K2521" i="10"/>
  <c r="J2521" i="10"/>
  <c r="I2521" i="10"/>
  <c r="H2521" i="10"/>
  <c r="G2521" i="10"/>
  <c r="F2521" i="10"/>
  <c r="E2521" i="10"/>
  <c r="D2521" i="10"/>
  <c r="C2521" i="10"/>
  <c r="B2521" i="10"/>
  <c r="M2520" i="10"/>
  <c r="K2520" i="10"/>
  <c r="J2520" i="10"/>
  <c r="I2520" i="10"/>
  <c r="H2520" i="10"/>
  <c r="G2520" i="10"/>
  <c r="F2520" i="10"/>
  <c r="E2520" i="10"/>
  <c r="D2520" i="10"/>
  <c r="C2520" i="10"/>
  <c r="B2520" i="10"/>
  <c r="M2519" i="10"/>
  <c r="K2519" i="10"/>
  <c r="J2519" i="10"/>
  <c r="I2519" i="10"/>
  <c r="H2519" i="10"/>
  <c r="G2519" i="10"/>
  <c r="F2519" i="10"/>
  <c r="E2519" i="10"/>
  <c r="D2519" i="10"/>
  <c r="C2519" i="10"/>
  <c r="B2519" i="10"/>
  <c r="M2518" i="10"/>
  <c r="K2518" i="10"/>
  <c r="J2518" i="10"/>
  <c r="I2518" i="10"/>
  <c r="H2518" i="10"/>
  <c r="G2518" i="10"/>
  <c r="F2518" i="10"/>
  <c r="E2518" i="10"/>
  <c r="D2518" i="10"/>
  <c r="C2518" i="10"/>
  <c r="B2518" i="10"/>
  <c r="M2517" i="10"/>
  <c r="K2517" i="10"/>
  <c r="J2517" i="10"/>
  <c r="I2517" i="10"/>
  <c r="H2517" i="10"/>
  <c r="G2517" i="10"/>
  <c r="F2517" i="10"/>
  <c r="E2517" i="10"/>
  <c r="D2517" i="10"/>
  <c r="C2517" i="10"/>
  <c r="B2517" i="10"/>
  <c r="M2516" i="10"/>
  <c r="K2516" i="10"/>
  <c r="J2516" i="10"/>
  <c r="I2516" i="10"/>
  <c r="H2516" i="10"/>
  <c r="G2516" i="10"/>
  <c r="F2516" i="10"/>
  <c r="E2516" i="10"/>
  <c r="D2516" i="10"/>
  <c r="C2516" i="10"/>
  <c r="B2516" i="10"/>
  <c r="M2515" i="10"/>
  <c r="K2515" i="10"/>
  <c r="J2515" i="10"/>
  <c r="I2515" i="10"/>
  <c r="H2515" i="10"/>
  <c r="G2515" i="10"/>
  <c r="F2515" i="10"/>
  <c r="E2515" i="10"/>
  <c r="D2515" i="10"/>
  <c r="C2515" i="10"/>
  <c r="B2515" i="10"/>
  <c r="M2514" i="10"/>
  <c r="K2514" i="10"/>
  <c r="J2514" i="10"/>
  <c r="I2514" i="10"/>
  <c r="H2514" i="10"/>
  <c r="G2514" i="10"/>
  <c r="F2514" i="10"/>
  <c r="E2514" i="10"/>
  <c r="D2514" i="10"/>
  <c r="C2514" i="10"/>
  <c r="B2514" i="10"/>
  <c r="M2513" i="10"/>
  <c r="K2513" i="10"/>
  <c r="J2513" i="10"/>
  <c r="I2513" i="10"/>
  <c r="H2513" i="10"/>
  <c r="G2513" i="10"/>
  <c r="F2513" i="10"/>
  <c r="E2513" i="10"/>
  <c r="D2513" i="10"/>
  <c r="C2513" i="10"/>
  <c r="B2513" i="10"/>
  <c r="M2512" i="10"/>
  <c r="K2512" i="10"/>
  <c r="J2512" i="10"/>
  <c r="I2512" i="10"/>
  <c r="H2512" i="10"/>
  <c r="G2512" i="10"/>
  <c r="F2512" i="10"/>
  <c r="E2512" i="10"/>
  <c r="D2512" i="10"/>
  <c r="C2512" i="10"/>
  <c r="B2512" i="10"/>
  <c r="M2511" i="10"/>
  <c r="K2511" i="10"/>
  <c r="J2511" i="10"/>
  <c r="I2511" i="10"/>
  <c r="H2511" i="10"/>
  <c r="G2511" i="10"/>
  <c r="F2511" i="10"/>
  <c r="E2511" i="10"/>
  <c r="D2511" i="10"/>
  <c r="C2511" i="10"/>
  <c r="B2511" i="10"/>
  <c r="M2510" i="10"/>
  <c r="K2510" i="10"/>
  <c r="J2510" i="10"/>
  <c r="I2510" i="10"/>
  <c r="H2510" i="10"/>
  <c r="G2510" i="10"/>
  <c r="F2510" i="10"/>
  <c r="E2510" i="10"/>
  <c r="D2510" i="10"/>
  <c r="C2510" i="10"/>
  <c r="B2510" i="10"/>
  <c r="M2509" i="10"/>
  <c r="K2509" i="10"/>
  <c r="J2509" i="10"/>
  <c r="I2509" i="10"/>
  <c r="H2509" i="10"/>
  <c r="G2509" i="10"/>
  <c r="F2509" i="10"/>
  <c r="E2509" i="10"/>
  <c r="D2509" i="10"/>
  <c r="C2509" i="10"/>
  <c r="B2509" i="10"/>
  <c r="M2508" i="10"/>
  <c r="K2508" i="10"/>
  <c r="J2508" i="10"/>
  <c r="I2508" i="10"/>
  <c r="H2508" i="10"/>
  <c r="G2508" i="10"/>
  <c r="F2508" i="10"/>
  <c r="E2508" i="10"/>
  <c r="D2508" i="10"/>
  <c r="C2508" i="10"/>
  <c r="B2508" i="10"/>
  <c r="M2507" i="10"/>
  <c r="K2507" i="10"/>
  <c r="J2507" i="10"/>
  <c r="I2507" i="10"/>
  <c r="H2507" i="10"/>
  <c r="G2507" i="10"/>
  <c r="F2507" i="10"/>
  <c r="E2507" i="10"/>
  <c r="D2507" i="10"/>
  <c r="C2507" i="10"/>
  <c r="B2507" i="10"/>
  <c r="M2506" i="10"/>
  <c r="K2506" i="10"/>
  <c r="J2506" i="10"/>
  <c r="I2506" i="10"/>
  <c r="H2506" i="10"/>
  <c r="G2506" i="10"/>
  <c r="F2506" i="10"/>
  <c r="E2506" i="10"/>
  <c r="D2506" i="10"/>
  <c r="C2506" i="10"/>
  <c r="B2506" i="10"/>
  <c r="M2505" i="10"/>
  <c r="K2505" i="10"/>
  <c r="J2505" i="10"/>
  <c r="I2505" i="10"/>
  <c r="H2505" i="10"/>
  <c r="G2505" i="10"/>
  <c r="F2505" i="10"/>
  <c r="E2505" i="10"/>
  <c r="D2505" i="10"/>
  <c r="C2505" i="10"/>
  <c r="B2505" i="10"/>
  <c r="M2504" i="10"/>
  <c r="K2504" i="10"/>
  <c r="J2504" i="10"/>
  <c r="I2504" i="10"/>
  <c r="H2504" i="10"/>
  <c r="G2504" i="10"/>
  <c r="F2504" i="10"/>
  <c r="E2504" i="10"/>
  <c r="D2504" i="10"/>
  <c r="C2504" i="10"/>
  <c r="B2504" i="10"/>
  <c r="M2503" i="10"/>
  <c r="K2503" i="10"/>
  <c r="J2503" i="10"/>
  <c r="I2503" i="10"/>
  <c r="H2503" i="10"/>
  <c r="G2503" i="10"/>
  <c r="F2503" i="10"/>
  <c r="E2503" i="10"/>
  <c r="D2503" i="10"/>
  <c r="C2503" i="10"/>
  <c r="B2503" i="10"/>
  <c r="M2502" i="10"/>
  <c r="K2502" i="10"/>
  <c r="J2502" i="10"/>
  <c r="I2502" i="10"/>
  <c r="H2502" i="10"/>
  <c r="G2502" i="10"/>
  <c r="F2502" i="10"/>
  <c r="E2502" i="10"/>
  <c r="D2502" i="10"/>
  <c r="C2502" i="10"/>
  <c r="B2502" i="10"/>
  <c r="M2501" i="10"/>
  <c r="K2501" i="10"/>
  <c r="J2501" i="10"/>
  <c r="I2501" i="10"/>
  <c r="H2501" i="10"/>
  <c r="G2501" i="10"/>
  <c r="F2501" i="10"/>
  <c r="E2501" i="10"/>
  <c r="D2501" i="10"/>
  <c r="C2501" i="10"/>
  <c r="B2501" i="10"/>
  <c r="M2500" i="10"/>
  <c r="K2500" i="10"/>
  <c r="J2500" i="10"/>
  <c r="I2500" i="10"/>
  <c r="H2500" i="10"/>
  <c r="G2500" i="10"/>
  <c r="F2500" i="10"/>
  <c r="E2500" i="10"/>
  <c r="D2500" i="10"/>
  <c r="C2500" i="10"/>
  <c r="B2500" i="10"/>
  <c r="M2499" i="10"/>
  <c r="K2499" i="10"/>
  <c r="J2499" i="10"/>
  <c r="I2499" i="10"/>
  <c r="H2499" i="10"/>
  <c r="G2499" i="10"/>
  <c r="F2499" i="10"/>
  <c r="E2499" i="10"/>
  <c r="D2499" i="10"/>
  <c r="C2499" i="10"/>
  <c r="B2499" i="10"/>
  <c r="M2498" i="10"/>
  <c r="K2498" i="10"/>
  <c r="J2498" i="10"/>
  <c r="I2498" i="10"/>
  <c r="H2498" i="10"/>
  <c r="G2498" i="10"/>
  <c r="F2498" i="10"/>
  <c r="E2498" i="10"/>
  <c r="D2498" i="10"/>
  <c r="C2498" i="10"/>
  <c r="B2498" i="10"/>
  <c r="M2497" i="10"/>
  <c r="K2497" i="10"/>
  <c r="J2497" i="10"/>
  <c r="I2497" i="10"/>
  <c r="H2497" i="10"/>
  <c r="G2497" i="10"/>
  <c r="F2497" i="10"/>
  <c r="E2497" i="10"/>
  <c r="D2497" i="10"/>
  <c r="C2497" i="10"/>
  <c r="B2497" i="10"/>
  <c r="M2496" i="10"/>
  <c r="K2496" i="10"/>
  <c r="J2496" i="10"/>
  <c r="I2496" i="10"/>
  <c r="H2496" i="10"/>
  <c r="G2496" i="10"/>
  <c r="F2496" i="10"/>
  <c r="E2496" i="10"/>
  <c r="D2496" i="10"/>
  <c r="C2496" i="10"/>
  <c r="B2496" i="10"/>
  <c r="M2495" i="10"/>
  <c r="K2495" i="10"/>
  <c r="J2495" i="10"/>
  <c r="I2495" i="10"/>
  <c r="H2495" i="10"/>
  <c r="G2495" i="10"/>
  <c r="F2495" i="10"/>
  <c r="E2495" i="10"/>
  <c r="D2495" i="10"/>
  <c r="C2495" i="10"/>
  <c r="B2495" i="10"/>
  <c r="M2494" i="10"/>
  <c r="K2494" i="10"/>
  <c r="J2494" i="10"/>
  <c r="I2494" i="10"/>
  <c r="H2494" i="10"/>
  <c r="G2494" i="10"/>
  <c r="F2494" i="10"/>
  <c r="E2494" i="10"/>
  <c r="D2494" i="10"/>
  <c r="C2494" i="10"/>
  <c r="B2494" i="10"/>
  <c r="M2493" i="10"/>
  <c r="K2493" i="10"/>
  <c r="J2493" i="10"/>
  <c r="I2493" i="10"/>
  <c r="H2493" i="10"/>
  <c r="G2493" i="10"/>
  <c r="F2493" i="10"/>
  <c r="E2493" i="10"/>
  <c r="D2493" i="10"/>
  <c r="C2493" i="10"/>
  <c r="B2493" i="10"/>
  <c r="M2492" i="10"/>
  <c r="K2492" i="10"/>
  <c r="J2492" i="10"/>
  <c r="I2492" i="10"/>
  <c r="H2492" i="10"/>
  <c r="G2492" i="10"/>
  <c r="F2492" i="10"/>
  <c r="E2492" i="10"/>
  <c r="D2492" i="10"/>
  <c r="C2492" i="10"/>
  <c r="B2492" i="10"/>
  <c r="M2491" i="10"/>
  <c r="K2491" i="10"/>
  <c r="J2491" i="10"/>
  <c r="I2491" i="10"/>
  <c r="H2491" i="10"/>
  <c r="G2491" i="10"/>
  <c r="F2491" i="10"/>
  <c r="E2491" i="10"/>
  <c r="D2491" i="10"/>
  <c r="C2491" i="10"/>
  <c r="B2491" i="10"/>
  <c r="M2490" i="10"/>
  <c r="K2490" i="10"/>
  <c r="J2490" i="10"/>
  <c r="I2490" i="10"/>
  <c r="H2490" i="10"/>
  <c r="G2490" i="10"/>
  <c r="F2490" i="10"/>
  <c r="E2490" i="10"/>
  <c r="D2490" i="10"/>
  <c r="C2490" i="10"/>
  <c r="B2490" i="10"/>
  <c r="M2489" i="10"/>
  <c r="K2489" i="10"/>
  <c r="J2489" i="10"/>
  <c r="I2489" i="10"/>
  <c r="H2489" i="10"/>
  <c r="G2489" i="10"/>
  <c r="F2489" i="10"/>
  <c r="E2489" i="10"/>
  <c r="D2489" i="10"/>
  <c r="C2489" i="10"/>
  <c r="B2489" i="10"/>
  <c r="M2488" i="10"/>
  <c r="K2488" i="10"/>
  <c r="J2488" i="10"/>
  <c r="I2488" i="10"/>
  <c r="H2488" i="10"/>
  <c r="G2488" i="10"/>
  <c r="F2488" i="10"/>
  <c r="E2488" i="10"/>
  <c r="D2488" i="10"/>
  <c r="C2488" i="10"/>
  <c r="B2488" i="10"/>
  <c r="M2487" i="10"/>
  <c r="K2487" i="10"/>
  <c r="J2487" i="10"/>
  <c r="I2487" i="10"/>
  <c r="H2487" i="10"/>
  <c r="G2487" i="10"/>
  <c r="F2487" i="10"/>
  <c r="E2487" i="10"/>
  <c r="D2487" i="10"/>
  <c r="C2487" i="10"/>
  <c r="B2487" i="10"/>
  <c r="M2486" i="10"/>
  <c r="K2486" i="10"/>
  <c r="J2486" i="10"/>
  <c r="I2486" i="10"/>
  <c r="H2486" i="10"/>
  <c r="G2486" i="10"/>
  <c r="F2486" i="10"/>
  <c r="E2486" i="10"/>
  <c r="D2486" i="10"/>
  <c r="C2486" i="10"/>
  <c r="B2486" i="10"/>
  <c r="M2485" i="10"/>
  <c r="K2485" i="10"/>
  <c r="J2485" i="10"/>
  <c r="I2485" i="10"/>
  <c r="H2485" i="10"/>
  <c r="G2485" i="10"/>
  <c r="F2485" i="10"/>
  <c r="E2485" i="10"/>
  <c r="D2485" i="10"/>
  <c r="C2485" i="10"/>
  <c r="B2485" i="10"/>
  <c r="M2484" i="10"/>
  <c r="K2484" i="10"/>
  <c r="J2484" i="10"/>
  <c r="I2484" i="10"/>
  <c r="H2484" i="10"/>
  <c r="G2484" i="10"/>
  <c r="F2484" i="10"/>
  <c r="E2484" i="10"/>
  <c r="D2484" i="10"/>
  <c r="C2484" i="10"/>
  <c r="B2484" i="10"/>
  <c r="M2483" i="10"/>
  <c r="K2483" i="10"/>
  <c r="J2483" i="10"/>
  <c r="I2483" i="10"/>
  <c r="H2483" i="10"/>
  <c r="G2483" i="10"/>
  <c r="F2483" i="10"/>
  <c r="E2483" i="10"/>
  <c r="D2483" i="10"/>
  <c r="C2483" i="10"/>
  <c r="B2483" i="10"/>
  <c r="M2482" i="10"/>
  <c r="K2482" i="10"/>
  <c r="J2482" i="10"/>
  <c r="I2482" i="10"/>
  <c r="H2482" i="10"/>
  <c r="G2482" i="10"/>
  <c r="F2482" i="10"/>
  <c r="E2482" i="10"/>
  <c r="D2482" i="10"/>
  <c r="C2482" i="10"/>
  <c r="B2482" i="10"/>
  <c r="M2481" i="10"/>
  <c r="K2481" i="10"/>
  <c r="J2481" i="10"/>
  <c r="I2481" i="10"/>
  <c r="H2481" i="10"/>
  <c r="G2481" i="10"/>
  <c r="F2481" i="10"/>
  <c r="E2481" i="10"/>
  <c r="D2481" i="10"/>
  <c r="C2481" i="10"/>
  <c r="B2481" i="10"/>
  <c r="M2480" i="10"/>
  <c r="K2480" i="10"/>
  <c r="J2480" i="10"/>
  <c r="I2480" i="10"/>
  <c r="H2480" i="10"/>
  <c r="G2480" i="10"/>
  <c r="F2480" i="10"/>
  <c r="E2480" i="10"/>
  <c r="D2480" i="10"/>
  <c r="C2480" i="10"/>
  <c r="B2480" i="10"/>
  <c r="M2479" i="10"/>
  <c r="K2479" i="10"/>
  <c r="J2479" i="10"/>
  <c r="I2479" i="10"/>
  <c r="H2479" i="10"/>
  <c r="G2479" i="10"/>
  <c r="F2479" i="10"/>
  <c r="E2479" i="10"/>
  <c r="D2479" i="10"/>
  <c r="C2479" i="10"/>
  <c r="B2479" i="10"/>
  <c r="M2478" i="10"/>
  <c r="K2478" i="10"/>
  <c r="J2478" i="10"/>
  <c r="I2478" i="10"/>
  <c r="H2478" i="10"/>
  <c r="G2478" i="10"/>
  <c r="F2478" i="10"/>
  <c r="E2478" i="10"/>
  <c r="D2478" i="10"/>
  <c r="C2478" i="10"/>
  <c r="B2478" i="10"/>
  <c r="M2477" i="10"/>
  <c r="K2477" i="10"/>
  <c r="J2477" i="10"/>
  <c r="I2477" i="10"/>
  <c r="H2477" i="10"/>
  <c r="G2477" i="10"/>
  <c r="F2477" i="10"/>
  <c r="E2477" i="10"/>
  <c r="D2477" i="10"/>
  <c r="C2477" i="10"/>
  <c r="B2477" i="10"/>
  <c r="M2476" i="10"/>
  <c r="K2476" i="10"/>
  <c r="J2476" i="10"/>
  <c r="I2476" i="10"/>
  <c r="H2476" i="10"/>
  <c r="G2476" i="10"/>
  <c r="F2476" i="10"/>
  <c r="E2476" i="10"/>
  <c r="D2476" i="10"/>
  <c r="C2476" i="10"/>
  <c r="B2476" i="10"/>
  <c r="M2475" i="10"/>
  <c r="K2475" i="10"/>
  <c r="J2475" i="10"/>
  <c r="I2475" i="10"/>
  <c r="H2475" i="10"/>
  <c r="G2475" i="10"/>
  <c r="F2475" i="10"/>
  <c r="E2475" i="10"/>
  <c r="D2475" i="10"/>
  <c r="C2475" i="10"/>
  <c r="B2475" i="10"/>
  <c r="M2474" i="10"/>
  <c r="K2474" i="10"/>
  <c r="J2474" i="10"/>
  <c r="I2474" i="10"/>
  <c r="H2474" i="10"/>
  <c r="G2474" i="10"/>
  <c r="F2474" i="10"/>
  <c r="E2474" i="10"/>
  <c r="D2474" i="10"/>
  <c r="C2474" i="10"/>
  <c r="B2474" i="10"/>
  <c r="M2473" i="10"/>
  <c r="K2473" i="10"/>
  <c r="J2473" i="10"/>
  <c r="I2473" i="10"/>
  <c r="H2473" i="10"/>
  <c r="G2473" i="10"/>
  <c r="F2473" i="10"/>
  <c r="E2473" i="10"/>
  <c r="D2473" i="10"/>
  <c r="C2473" i="10"/>
  <c r="B2473" i="10"/>
  <c r="M2472" i="10"/>
  <c r="K2472" i="10"/>
  <c r="J2472" i="10"/>
  <c r="I2472" i="10"/>
  <c r="H2472" i="10"/>
  <c r="G2472" i="10"/>
  <c r="F2472" i="10"/>
  <c r="E2472" i="10"/>
  <c r="D2472" i="10"/>
  <c r="C2472" i="10"/>
  <c r="B2472" i="10"/>
  <c r="M2471" i="10"/>
  <c r="K2471" i="10"/>
  <c r="J2471" i="10"/>
  <c r="I2471" i="10"/>
  <c r="H2471" i="10"/>
  <c r="G2471" i="10"/>
  <c r="F2471" i="10"/>
  <c r="E2471" i="10"/>
  <c r="D2471" i="10"/>
  <c r="C2471" i="10"/>
  <c r="B2471" i="10"/>
  <c r="M2470" i="10"/>
  <c r="K2470" i="10"/>
  <c r="J2470" i="10"/>
  <c r="I2470" i="10"/>
  <c r="H2470" i="10"/>
  <c r="G2470" i="10"/>
  <c r="F2470" i="10"/>
  <c r="E2470" i="10"/>
  <c r="D2470" i="10"/>
  <c r="C2470" i="10"/>
  <c r="B2470" i="10"/>
  <c r="M2469" i="10"/>
  <c r="K2469" i="10"/>
  <c r="J2469" i="10"/>
  <c r="I2469" i="10"/>
  <c r="H2469" i="10"/>
  <c r="G2469" i="10"/>
  <c r="F2469" i="10"/>
  <c r="E2469" i="10"/>
  <c r="D2469" i="10"/>
  <c r="C2469" i="10"/>
  <c r="B2469" i="10"/>
  <c r="M2468" i="10"/>
  <c r="K2468" i="10"/>
  <c r="J2468" i="10"/>
  <c r="I2468" i="10"/>
  <c r="H2468" i="10"/>
  <c r="G2468" i="10"/>
  <c r="F2468" i="10"/>
  <c r="E2468" i="10"/>
  <c r="D2468" i="10"/>
  <c r="C2468" i="10"/>
  <c r="B2468" i="10"/>
  <c r="M2467" i="10"/>
  <c r="K2467" i="10"/>
  <c r="J2467" i="10"/>
  <c r="I2467" i="10"/>
  <c r="H2467" i="10"/>
  <c r="G2467" i="10"/>
  <c r="F2467" i="10"/>
  <c r="E2467" i="10"/>
  <c r="D2467" i="10"/>
  <c r="C2467" i="10"/>
  <c r="B2467" i="10"/>
  <c r="M2466" i="10"/>
  <c r="K2466" i="10"/>
  <c r="J2466" i="10"/>
  <c r="I2466" i="10"/>
  <c r="H2466" i="10"/>
  <c r="G2466" i="10"/>
  <c r="F2466" i="10"/>
  <c r="E2466" i="10"/>
  <c r="D2466" i="10"/>
  <c r="C2466" i="10"/>
  <c r="B2466" i="10"/>
  <c r="M2465" i="10"/>
  <c r="K2465" i="10"/>
  <c r="J2465" i="10"/>
  <c r="I2465" i="10"/>
  <c r="H2465" i="10"/>
  <c r="G2465" i="10"/>
  <c r="F2465" i="10"/>
  <c r="E2465" i="10"/>
  <c r="D2465" i="10"/>
  <c r="C2465" i="10"/>
  <c r="B2465" i="10"/>
  <c r="M2464" i="10"/>
  <c r="K2464" i="10"/>
  <c r="J2464" i="10"/>
  <c r="I2464" i="10"/>
  <c r="H2464" i="10"/>
  <c r="G2464" i="10"/>
  <c r="F2464" i="10"/>
  <c r="E2464" i="10"/>
  <c r="D2464" i="10"/>
  <c r="C2464" i="10"/>
  <c r="B2464" i="10"/>
  <c r="M2463" i="10"/>
  <c r="K2463" i="10"/>
  <c r="J2463" i="10"/>
  <c r="I2463" i="10"/>
  <c r="H2463" i="10"/>
  <c r="G2463" i="10"/>
  <c r="F2463" i="10"/>
  <c r="E2463" i="10"/>
  <c r="D2463" i="10"/>
  <c r="C2463" i="10"/>
  <c r="B2463" i="10"/>
  <c r="M2462" i="10"/>
  <c r="K2462" i="10"/>
  <c r="J2462" i="10"/>
  <c r="I2462" i="10"/>
  <c r="H2462" i="10"/>
  <c r="G2462" i="10"/>
  <c r="F2462" i="10"/>
  <c r="E2462" i="10"/>
  <c r="D2462" i="10"/>
  <c r="C2462" i="10"/>
  <c r="B2462" i="10"/>
  <c r="M2461" i="10"/>
  <c r="K2461" i="10"/>
  <c r="J2461" i="10"/>
  <c r="I2461" i="10"/>
  <c r="H2461" i="10"/>
  <c r="G2461" i="10"/>
  <c r="F2461" i="10"/>
  <c r="E2461" i="10"/>
  <c r="D2461" i="10"/>
  <c r="C2461" i="10"/>
  <c r="B2461" i="10"/>
  <c r="M2460" i="10"/>
  <c r="K2460" i="10"/>
  <c r="J2460" i="10"/>
  <c r="I2460" i="10"/>
  <c r="H2460" i="10"/>
  <c r="G2460" i="10"/>
  <c r="F2460" i="10"/>
  <c r="E2460" i="10"/>
  <c r="D2460" i="10"/>
  <c r="C2460" i="10"/>
  <c r="B2460" i="10"/>
  <c r="M2459" i="10"/>
  <c r="K2459" i="10"/>
  <c r="J2459" i="10"/>
  <c r="I2459" i="10"/>
  <c r="H2459" i="10"/>
  <c r="G2459" i="10"/>
  <c r="F2459" i="10"/>
  <c r="E2459" i="10"/>
  <c r="D2459" i="10"/>
  <c r="C2459" i="10"/>
  <c r="B2459" i="10"/>
  <c r="M2458" i="10"/>
  <c r="K2458" i="10"/>
  <c r="J2458" i="10"/>
  <c r="I2458" i="10"/>
  <c r="H2458" i="10"/>
  <c r="G2458" i="10"/>
  <c r="F2458" i="10"/>
  <c r="E2458" i="10"/>
  <c r="D2458" i="10"/>
  <c r="C2458" i="10"/>
  <c r="B2458" i="10"/>
  <c r="M2457" i="10"/>
  <c r="K2457" i="10"/>
  <c r="J2457" i="10"/>
  <c r="I2457" i="10"/>
  <c r="H2457" i="10"/>
  <c r="G2457" i="10"/>
  <c r="F2457" i="10"/>
  <c r="E2457" i="10"/>
  <c r="D2457" i="10"/>
  <c r="C2457" i="10"/>
  <c r="B2457" i="10"/>
  <c r="M2456" i="10"/>
  <c r="K2456" i="10"/>
  <c r="J2456" i="10"/>
  <c r="I2456" i="10"/>
  <c r="H2456" i="10"/>
  <c r="G2456" i="10"/>
  <c r="F2456" i="10"/>
  <c r="E2456" i="10"/>
  <c r="D2456" i="10"/>
  <c r="C2456" i="10"/>
  <c r="B2456" i="10"/>
  <c r="M2455" i="10"/>
  <c r="K2455" i="10"/>
  <c r="J2455" i="10"/>
  <c r="I2455" i="10"/>
  <c r="H2455" i="10"/>
  <c r="G2455" i="10"/>
  <c r="F2455" i="10"/>
  <c r="E2455" i="10"/>
  <c r="D2455" i="10"/>
  <c r="C2455" i="10"/>
  <c r="B2455" i="10"/>
  <c r="M2454" i="10"/>
  <c r="K2454" i="10"/>
  <c r="J2454" i="10"/>
  <c r="I2454" i="10"/>
  <c r="H2454" i="10"/>
  <c r="G2454" i="10"/>
  <c r="F2454" i="10"/>
  <c r="E2454" i="10"/>
  <c r="D2454" i="10"/>
  <c r="C2454" i="10"/>
  <c r="B2454" i="10"/>
  <c r="M2453" i="10"/>
  <c r="K2453" i="10"/>
  <c r="J2453" i="10"/>
  <c r="I2453" i="10"/>
  <c r="H2453" i="10"/>
  <c r="G2453" i="10"/>
  <c r="F2453" i="10"/>
  <c r="E2453" i="10"/>
  <c r="D2453" i="10"/>
  <c r="C2453" i="10"/>
  <c r="B2453" i="10"/>
  <c r="M2452" i="10"/>
  <c r="K2452" i="10"/>
  <c r="J2452" i="10"/>
  <c r="I2452" i="10"/>
  <c r="H2452" i="10"/>
  <c r="G2452" i="10"/>
  <c r="F2452" i="10"/>
  <c r="E2452" i="10"/>
  <c r="D2452" i="10"/>
  <c r="C2452" i="10"/>
  <c r="B2452" i="10"/>
  <c r="M2451" i="10"/>
  <c r="K2451" i="10"/>
  <c r="J2451" i="10"/>
  <c r="I2451" i="10"/>
  <c r="H2451" i="10"/>
  <c r="G2451" i="10"/>
  <c r="F2451" i="10"/>
  <c r="E2451" i="10"/>
  <c r="D2451" i="10"/>
  <c r="C2451" i="10"/>
  <c r="B2451" i="10"/>
  <c r="M2450" i="10"/>
  <c r="K2450" i="10"/>
  <c r="J2450" i="10"/>
  <c r="I2450" i="10"/>
  <c r="H2450" i="10"/>
  <c r="G2450" i="10"/>
  <c r="F2450" i="10"/>
  <c r="E2450" i="10"/>
  <c r="D2450" i="10"/>
  <c r="C2450" i="10"/>
  <c r="B2450" i="10"/>
  <c r="M2449" i="10"/>
  <c r="K2449" i="10"/>
  <c r="J2449" i="10"/>
  <c r="I2449" i="10"/>
  <c r="H2449" i="10"/>
  <c r="G2449" i="10"/>
  <c r="F2449" i="10"/>
  <c r="E2449" i="10"/>
  <c r="D2449" i="10"/>
  <c r="C2449" i="10"/>
  <c r="B2449" i="10"/>
  <c r="M2448" i="10"/>
  <c r="K2448" i="10"/>
  <c r="J2448" i="10"/>
  <c r="I2448" i="10"/>
  <c r="H2448" i="10"/>
  <c r="G2448" i="10"/>
  <c r="F2448" i="10"/>
  <c r="E2448" i="10"/>
  <c r="D2448" i="10"/>
  <c r="C2448" i="10"/>
  <c r="B2448" i="10"/>
  <c r="M2447" i="10"/>
  <c r="K2447" i="10"/>
  <c r="J2447" i="10"/>
  <c r="I2447" i="10"/>
  <c r="H2447" i="10"/>
  <c r="G2447" i="10"/>
  <c r="F2447" i="10"/>
  <c r="E2447" i="10"/>
  <c r="D2447" i="10"/>
  <c r="C2447" i="10"/>
  <c r="B2447" i="10"/>
  <c r="M2446" i="10"/>
  <c r="K2446" i="10"/>
  <c r="J2446" i="10"/>
  <c r="I2446" i="10"/>
  <c r="H2446" i="10"/>
  <c r="G2446" i="10"/>
  <c r="F2446" i="10"/>
  <c r="E2446" i="10"/>
  <c r="D2446" i="10"/>
  <c r="C2446" i="10"/>
  <c r="B2446" i="10"/>
  <c r="M2445" i="10"/>
  <c r="K2445" i="10"/>
  <c r="J2445" i="10"/>
  <c r="I2445" i="10"/>
  <c r="H2445" i="10"/>
  <c r="G2445" i="10"/>
  <c r="F2445" i="10"/>
  <c r="E2445" i="10"/>
  <c r="D2445" i="10"/>
  <c r="C2445" i="10"/>
  <c r="B2445" i="10"/>
  <c r="M2444" i="10"/>
  <c r="K2444" i="10"/>
  <c r="J2444" i="10"/>
  <c r="I2444" i="10"/>
  <c r="H2444" i="10"/>
  <c r="G2444" i="10"/>
  <c r="F2444" i="10"/>
  <c r="E2444" i="10"/>
  <c r="D2444" i="10"/>
  <c r="C2444" i="10"/>
  <c r="B2444" i="10"/>
  <c r="M2443" i="10"/>
  <c r="K2443" i="10"/>
  <c r="J2443" i="10"/>
  <c r="I2443" i="10"/>
  <c r="H2443" i="10"/>
  <c r="G2443" i="10"/>
  <c r="F2443" i="10"/>
  <c r="E2443" i="10"/>
  <c r="D2443" i="10"/>
  <c r="C2443" i="10"/>
  <c r="B2443" i="10"/>
  <c r="M2442" i="10"/>
  <c r="K2442" i="10"/>
  <c r="J2442" i="10"/>
  <c r="I2442" i="10"/>
  <c r="H2442" i="10"/>
  <c r="G2442" i="10"/>
  <c r="F2442" i="10"/>
  <c r="E2442" i="10"/>
  <c r="D2442" i="10"/>
  <c r="C2442" i="10"/>
  <c r="B2442" i="10"/>
  <c r="M2441" i="10"/>
  <c r="K2441" i="10"/>
  <c r="J2441" i="10"/>
  <c r="I2441" i="10"/>
  <c r="H2441" i="10"/>
  <c r="G2441" i="10"/>
  <c r="F2441" i="10"/>
  <c r="E2441" i="10"/>
  <c r="D2441" i="10"/>
  <c r="C2441" i="10"/>
  <c r="B2441" i="10"/>
  <c r="M2440" i="10"/>
  <c r="K2440" i="10"/>
  <c r="J2440" i="10"/>
  <c r="I2440" i="10"/>
  <c r="H2440" i="10"/>
  <c r="G2440" i="10"/>
  <c r="F2440" i="10"/>
  <c r="E2440" i="10"/>
  <c r="D2440" i="10"/>
  <c r="C2440" i="10"/>
  <c r="B2440" i="10"/>
  <c r="M2439" i="10"/>
  <c r="K2439" i="10"/>
  <c r="J2439" i="10"/>
  <c r="I2439" i="10"/>
  <c r="H2439" i="10"/>
  <c r="G2439" i="10"/>
  <c r="F2439" i="10"/>
  <c r="E2439" i="10"/>
  <c r="D2439" i="10"/>
  <c r="C2439" i="10"/>
  <c r="B2439" i="10"/>
  <c r="M2438" i="10"/>
  <c r="K2438" i="10"/>
  <c r="J2438" i="10"/>
  <c r="I2438" i="10"/>
  <c r="H2438" i="10"/>
  <c r="G2438" i="10"/>
  <c r="F2438" i="10"/>
  <c r="E2438" i="10"/>
  <c r="D2438" i="10"/>
  <c r="C2438" i="10"/>
  <c r="B2438" i="10"/>
  <c r="M2437" i="10"/>
  <c r="K2437" i="10"/>
  <c r="J2437" i="10"/>
  <c r="I2437" i="10"/>
  <c r="H2437" i="10"/>
  <c r="G2437" i="10"/>
  <c r="F2437" i="10"/>
  <c r="E2437" i="10"/>
  <c r="D2437" i="10"/>
  <c r="C2437" i="10"/>
  <c r="B2437" i="10"/>
  <c r="M2436" i="10"/>
  <c r="K2436" i="10"/>
  <c r="J2436" i="10"/>
  <c r="I2436" i="10"/>
  <c r="H2436" i="10"/>
  <c r="G2436" i="10"/>
  <c r="F2436" i="10"/>
  <c r="E2436" i="10"/>
  <c r="D2436" i="10"/>
  <c r="C2436" i="10"/>
  <c r="B2436" i="10"/>
  <c r="M2435" i="10"/>
  <c r="K2435" i="10"/>
  <c r="J2435" i="10"/>
  <c r="I2435" i="10"/>
  <c r="H2435" i="10"/>
  <c r="G2435" i="10"/>
  <c r="F2435" i="10"/>
  <c r="E2435" i="10"/>
  <c r="D2435" i="10"/>
  <c r="C2435" i="10"/>
  <c r="B2435" i="10"/>
  <c r="M2434" i="10"/>
  <c r="K2434" i="10"/>
  <c r="J2434" i="10"/>
  <c r="I2434" i="10"/>
  <c r="H2434" i="10"/>
  <c r="G2434" i="10"/>
  <c r="F2434" i="10"/>
  <c r="E2434" i="10"/>
  <c r="D2434" i="10"/>
  <c r="C2434" i="10"/>
  <c r="B2434" i="10"/>
  <c r="M2433" i="10"/>
  <c r="K2433" i="10"/>
  <c r="J2433" i="10"/>
  <c r="I2433" i="10"/>
  <c r="H2433" i="10"/>
  <c r="G2433" i="10"/>
  <c r="F2433" i="10"/>
  <c r="E2433" i="10"/>
  <c r="D2433" i="10"/>
  <c r="C2433" i="10"/>
  <c r="B2433" i="10"/>
  <c r="M2432" i="10"/>
  <c r="K2432" i="10"/>
  <c r="J2432" i="10"/>
  <c r="I2432" i="10"/>
  <c r="H2432" i="10"/>
  <c r="G2432" i="10"/>
  <c r="F2432" i="10"/>
  <c r="E2432" i="10"/>
  <c r="D2432" i="10"/>
  <c r="C2432" i="10"/>
  <c r="B2432" i="10"/>
  <c r="M2431" i="10"/>
  <c r="K2431" i="10"/>
  <c r="J2431" i="10"/>
  <c r="I2431" i="10"/>
  <c r="H2431" i="10"/>
  <c r="G2431" i="10"/>
  <c r="F2431" i="10"/>
  <c r="E2431" i="10"/>
  <c r="D2431" i="10"/>
  <c r="C2431" i="10"/>
  <c r="B2431" i="10"/>
  <c r="M2430" i="10"/>
  <c r="K2430" i="10"/>
  <c r="J2430" i="10"/>
  <c r="I2430" i="10"/>
  <c r="H2430" i="10"/>
  <c r="G2430" i="10"/>
  <c r="F2430" i="10"/>
  <c r="E2430" i="10"/>
  <c r="D2430" i="10"/>
  <c r="C2430" i="10"/>
  <c r="B2430" i="10"/>
  <c r="M2429" i="10"/>
  <c r="K2429" i="10"/>
  <c r="J2429" i="10"/>
  <c r="I2429" i="10"/>
  <c r="H2429" i="10"/>
  <c r="G2429" i="10"/>
  <c r="F2429" i="10"/>
  <c r="E2429" i="10"/>
  <c r="D2429" i="10"/>
  <c r="C2429" i="10"/>
  <c r="B2429" i="10"/>
  <c r="M2428" i="10"/>
  <c r="K2428" i="10"/>
  <c r="J2428" i="10"/>
  <c r="I2428" i="10"/>
  <c r="H2428" i="10"/>
  <c r="G2428" i="10"/>
  <c r="F2428" i="10"/>
  <c r="E2428" i="10"/>
  <c r="D2428" i="10"/>
  <c r="C2428" i="10"/>
  <c r="B2428" i="10"/>
  <c r="M2427" i="10"/>
  <c r="K2427" i="10"/>
  <c r="J2427" i="10"/>
  <c r="I2427" i="10"/>
  <c r="H2427" i="10"/>
  <c r="G2427" i="10"/>
  <c r="F2427" i="10"/>
  <c r="E2427" i="10"/>
  <c r="D2427" i="10"/>
  <c r="C2427" i="10"/>
  <c r="B2427" i="10"/>
  <c r="M2426" i="10"/>
  <c r="K2426" i="10"/>
  <c r="J2426" i="10"/>
  <c r="I2426" i="10"/>
  <c r="H2426" i="10"/>
  <c r="G2426" i="10"/>
  <c r="F2426" i="10"/>
  <c r="E2426" i="10"/>
  <c r="D2426" i="10"/>
  <c r="C2426" i="10"/>
  <c r="B2426" i="10"/>
  <c r="M2425" i="10"/>
  <c r="K2425" i="10"/>
  <c r="J2425" i="10"/>
  <c r="I2425" i="10"/>
  <c r="H2425" i="10"/>
  <c r="G2425" i="10"/>
  <c r="F2425" i="10"/>
  <c r="E2425" i="10"/>
  <c r="D2425" i="10"/>
  <c r="C2425" i="10"/>
  <c r="B2425" i="10"/>
  <c r="M2424" i="10"/>
  <c r="K2424" i="10"/>
  <c r="J2424" i="10"/>
  <c r="I2424" i="10"/>
  <c r="H2424" i="10"/>
  <c r="G2424" i="10"/>
  <c r="F2424" i="10"/>
  <c r="E2424" i="10"/>
  <c r="D2424" i="10"/>
  <c r="C2424" i="10"/>
  <c r="B2424" i="10"/>
  <c r="M2423" i="10"/>
  <c r="K2423" i="10"/>
  <c r="J2423" i="10"/>
  <c r="I2423" i="10"/>
  <c r="H2423" i="10"/>
  <c r="G2423" i="10"/>
  <c r="F2423" i="10"/>
  <c r="E2423" i="10"/>
  <c r="D2423" i="10"/>
  <c r="C2423" i="10"/>
  <c r="B2423" i="10"/>
  <c r="M2422" i="10"/>
  <c r="K2422" i="10"/>
  <c r="J2422" i="10"/>
  <c r="I2422" i="10"/>
  <c r="H2422" i="10"/>
  <c r="G2422" i="10"/>
  <c r="F2422" i="10"/>
  <c r="E2422" i="10"/>
  <c r="D2422" i="10"/>
  <c r="C2422" i="10"/>
  <c r="B2422" i="10"/>
  <c r="M2421" i="10"/>
  <c r="K2421" i="10"/>
  <c r="J2421" i="10"/>
  <c r="I2421" i="10"/>
  <c r="H2421" i="10"/>
  <c r="G2421" i="10"/>
  <c r="F2421" i="10"/>
  <c r="E2421" i="10"/>
  <c r="D2421" i="10"/>
  <c r="C2421" i="10"/>
  <c r="B2421" i="10"/>
  <c r="M2420" i="10"/>
  <c r="K2420" i="10"/>
  <c r="J2420" i="10"/>
  <c r="I2420" i="10"/>
  <c r="H2420" i="10"/>
  <c r="G2420" i="10"/>
  <c r="F2420" i="10"/>
  <c r="E2420" i="10"/>
  <c r="D2420" i="10"/>
  <c r="C2420" i="10"/>
  <c r="B2420" i="10"/>
  <c r="M2419" i="10"/>
  <c r="K2419" i="10"/>
  <c r="J2419" i="10"/>
  <c r="I2419" i="10"/>
  <c r="H2419" i="10"/>
  <c r="G2419" i="10"/>
  <c r="F2419" i="10"/>
  <c r="E2419" i="10"/>
  <c r="D2419" i="10"/>
  <c r="C2419" i="10"/>
  <c r="B2419" i="10"/>
  <c r="M2418" i="10"/>
  <c r="K2418" i="10"/>
  <c r="J2418" i="10"/>
  <c r="I2418" i="10"/>
  <c r="H2418" i="10"/>
  <c r="G2418" i="10"/>
  <c r="F2418" i="10"/>
  <c r="E2418" i="10"/>
  <c r="D2418" i="10"/>
  <c r="C2418" i="10"/>
  <c r="B2418" i="10"/>
  <c r="M2417" i="10"/>
  <c r="K2417" i="10"/>
  <c r="J2417" i="10"/>
  <c r="I2417" i="10"/>
  <c r="H2417" i="10"/>
  <c r="G2417" i="10"/>
  <c r="F2417" i="10"/>
  <c r="E2417" i="10"/>
  <c r="D2417" i="10"/>
  <c r="C2417" i="10"/>
  <c r="B2417" i="10"/>
  <c r="M2416" i="10"/>
  <c r="K2416" i="10"/>
  <c r="J2416" i="10"/>
  <c r="I2416" i="10"/>
  <c r="H2416" i="10"/>
  <c r="G2416" i="10"/>
  <c r="F2416" i="10"/>
  <c r="E2416" i="10"/>
  <c r="D2416" i="10"/>
  <c r="C2416" i="10"/>
  <c r="B2416" i="10"/>
  <c r="M2415" i="10"/>
  <c r="K2415" i="10"/>
  <c r="J2415" i="10"/>
  <c r="I2415" i="10"/>
  <c r="H2415" i="10"/>
  <c r="G2415" i="10"/>
  <c r="F2415" i="10"/>
  <c r="E2415" i="10"/>
  <c r="D2415" i="10"/>
  <c r="C2415" i="10"/>
  <c r="B2415" i="10"/>
  <c r="M2414" i="10"/>
  <c r="K2414" i="10"/>
  <c r="J2414" i="10"/>
  <c r="I2414" i="10"/>
  <c r="H2414" i="10"/>
  <c r="G2414" i="10"/>
  <c r="F2414" i="10"/>
  <c r="E2414" i="10"/>
  <c r="D2414" i="10"/>
  <c r="C2414" i="10"/>
  <c r="B2414" i="10"/>
  <c r="M2413" i="10"/>
  <c r="K2413" i="10"/>
  <c r="J2413" i="10"/>
  <c r="I2413" i="10"/>
  <c r="H2413" i="10"/>
  <c r="G2413" i="10"/>
  <c r="F2413" i="10"/>
  <c r="E2413" i="10"/>
  <c r="D2413" i="10"/>
  <c r="C2413" i="10"/>
  <c r="B2413" i="10"/>
  <c r="M2412" i="10"/>
  <c r="K2412" i="10"/>
  <c r="J2412" i="10"/>
  <c r="I2412" i="10"/>
  <c r="H2412" i="10"/>
  <c r="G2412" i="10"/>
  <c r="F2412" i="10"/>
  <c r="E2412" i="10"/>
  <c r="D2412" i="10"/>
  <c r="C2412" i="10"/>
  <c r="B2412" i="10"/>
  <c r="M2411" i="10"/>
  <c r="K2411" i="10"/>
  <c r="J2411" i="10"/>
  <c r="I2411" i="10"/>
  <c r="H2411" i="10"/>
  <c r="G2411" i="10"/>
  <c r="F2411" i="10"/>
  <c r="E2411" i="10"/>
  <c r="D2411" i="10"/>
  <c r="C2411" i="10"/>
  <c r="B2411" i="10"/>
  <c r="M2410" i="10"/>
  <c r="K2410" i="10"/>
  <c r="J2410" i="10"/>
  <c r="I2410" i="10"/>
  <c r="H2410" i="10"/>
  <c r="G2410" i="10"/>
  <c r="F2410" i="10"/>
  <c r="E2410" i="10"/>
  <c r="D2410" i="10"/>
  <c r="C2410" i="10"/>
  <c r="B2410" i="10"/>
  <c r="M2409" i="10"/>
  <c r="K2409" i="10"/>
  <c r="J2409" i="10"/>
  <c r="I2409" i="10"/>
  <c r="H2409" i="10"/>
  <c r="G2409" i="10"/>
  <c r="F2409" i="10"/>
  <c r="E2409" i="10"/>
  <c r="D2409" i="10"/>
  <c r="C2409" i="10"/>
  <c r="B2409" i="10"/>
  <c r="M2408" i="10"/>
  <c r="K2408" i="10"/>
  <c r="J2408" i="10"/>
  <c r="I2408" i="10"/>
  <c r="H2408" i="10"/>
  <c r="G2408" i="10"/>
  <c r="F2408" i="10"/>
  <c r="E2408" i="10"/>
  <c r="D2408" i="10"/>
  <c r="C2408" i="10"/>
  <c r="B2408" i="10"/>
  <c r="M2407" i="10"/>
  <c r="K2407" i="10"/>
  <c r="J2407" i="10"/>
  <c r="I2407" i="10"/>
  <c r="H2407" i="10"/>
  <c r="G2407" i="10"/>
  <c r="F2407" i="10"/>
  <c r="E2407" i="10"/>
  <c r="D2407" i="10"/>
  <c r="C2407" i="10"/>
  <c r="B2407" i="10"/>
  <c r="M2406" i="10"/>
  <c r="K2406" i="10"/>
  <c r="J2406" i="10"/>
  <c r="I2406" i="10"/>
  <c r="H2406" i="10"/>
  <c r="G2406" i="10"/>
  <c r="F2406" i="10"/>
  <c r="E2406" i="10"/>
  <c r="D2406" i="10"/>
  <c r="C2406" i="10"/>
  <c r="B2406" i="10"/>
  <c r="M2405" i="10"/>
  <c r="K2405" i="10"/>
  <c r="J2405" i="10"/>
  <c r="I2405" i="10"/>
  <c r="H2405" i="10"/>
  <c r="G2405" i="10"/>
  <c r="F2405" i="10"/>
  <c r="E2405" i="10"/>
  <c r="D2405" i="10"/>
  <c r="C2405" i="10"/>
  <c r="B2405" i="10"/>
  <c r="M2404" i="10"/>
  <c r="K2404" i="10"/>
  <c r="J2404" i="10"/>
  <c r="I2404" i="10"/>
  <c r="H2404" i="10"/>
  <c r="G2404" i="10"/>
  <c r="F2404" i="10"/>
  <c r="E2404" i="10"/>
  <c r="D2404" i="10"/>
  <c r="C2404" i="10"/>
  <c r="B2404" i="10"/>
  <c r="M2403" i="10"/>
  <c r="K2403" i="10"/>
  <c r="J2403" i="10"/>
  <c r="I2403" i="10"/>
  <c r="H2403" i="10"/>
  <c r="G2403" i="10"/>
  <c r="F2403" i="10"/>
  <c r="E2403" i="10"/>
  <c r="D2403" i="10"/>
  <c r="C2403" i="10"/>
  <c r="B2403" i="10"/>
  <c r="M2402" i="10"/>
  <c r="K2402" i="10"/>
  <c r="J2402" i="10"/>
  <c r="I2402" i="10"/>
  <c r="H2402" i="10"/>
  <c r="G2402" i="10"/>
  <c r="F2402" i="10"/>
  <c r="E2402" i="10"/>
  <c r="D2402" i="10"/>
  <c r="C2402" i="10"/>
  <c r="B2402" i="10"/>
  <c r="M2401" i="10"/>
  <c r="K2401" i="10"/>
  <c r="J2401" i="10"/>
  <c r="I2401" i="10"/>
  <c r="H2401" i="10"/>
  <c r="G2401" i="10"/>
  <c r="F2401" i="10"/>
  <c r="E2401" i="10"/>
  <c r="D2401" i="10"/>
  <c r="C2401" i="10"/>
  <c r="B2401" i="10"/>
  <c r="M2400" i="10"/>
  <c r="K2400" i="10"/>
  <c r="J2400" i="10"/>
  <c r="I2400" i="10"/>
  <c r="H2400" i="10"/>
  <c r="G2400" i="10"/>
  <c r="F2400" i="10"/>
  <c r="E2400" i="10"/>
  <c r="D2400" i="10"/>
  <c r="C2400" i="10"/>
  <c r="B2400" i="10"/>
  <c r="M2399" i="10"/>
  <c r="K2399" i="10"/>
  <c r="J2399" i="10"/>
  <c r="I2399" i="10"/>
  <c r="H2399" i="10"/>
  <c r="G2399" i="10"/>
  <c r="F2399" i="10"/>
  <c r="E2399" i="10"/>
  <c r="D2399" i="10"/>
  <c r="C2399" i="10"/>
  <c r="B2399" i="10"/>
  <c r="M2398" i="10"/>
  <c r="K2398" i="10"/>
  <c r="J2398" i="10"/>
  <c r="I2398" i="10"/>
  <c r="H2398" i="10"/>
  <c r="G2398" i="10"/>
  <c r="F2398" i="10"/>
  <c r="E2398" i="10"/>
  <c r="D2398" i="10"/>
  <c r="C2398" i="10"/>
  <c r="B2398" i="10"/>
  <c r="M2397" i="10"/>
  <c r="K2397" i="10"/>
  <c r="J2397" i="10"/>
  <c r="I2397" i="10"/>
  <c r="H2397" i="10"/>
  <c r="G2397" i="10"/>
  <c r="F2397" i="10"/>
  <c r="E2397" i="10"/>
  <c r="D2397" i="10"/>
  <c r="C2397" i="10"/>
  <c r="B2397" i="10"/>
  <c r="M2396" i="10"/>
  <c r="K2396" i="10"/>
  <c r="J2396" i="10"/>
  <c r="I2396" i="10"/>
  <c r="H2396" i="10"/>
  <c r="G2396" i="10"/>
  <c r="F2396" i="10"/>
  <c r="E2396" i="10"/>
  <c r="D2396" i="10"/>
  <c r="C2396" i="10"/>
  <c r="B2396" i="10"/>
  <c r="M2395" i="10"/>
  <c r="K2395" i="10"/>
  <c r="J2395" i="10"/>
  <c r="I2395" i="10"/>
  <c r="H2395" i="10"/>
  <c r="G2395" i="10"/>
  <c r="F2395" i="10"/>
  <c r="E2395" i="10"/>
  <c r="D2395" i="10"/>
  <c r="C2395" i="10"/>
  <c r="B2395" i="10"/>
  <c r="M2394" i="10"/>
  <c r="K2394" i="10"/>
  <c r="J2394" i="10"/>
  <c r="I2394" i="10"/>
  <c r="H2394" i="10"/>
  <c r="G2394" i="10"/>
  <c r="F2394" i="10"/>
  <c r="E2394" i="10"/>
  <c r="D2394" i="10"/>
  <c r="C2394" i="10"/>
  <c r="B2394" i="10"/>
  <c r="M2393" i="10"/>
  <c r="K2393" i="10"/>
  <c r="J2393" i="10"/>
  <c r="I2393" i="10"/>
  <c r="H2393" i="10"/>
  <c r="G2393" i="10"/>
  <c r="F2393" i="10"/>
  <c r="E2393" i="10"/>
  <c r="D2393" i="10"/>
  <c r="C2393" i="10"/>
  <c r="B2393" i="10"/>
  <c r="M2392" i="10"/>
  <c r="K2392" i="10"/>
  <c r="J2392" i="10"/>
  <c r="I2392" i="10"/>
  <c r="H2392" i="10"/>
  <c r="G2392" i="10"/>
  <c r="F2392" i="10"/>
  <c r="E2392" i="10"/>
  <c r="D2392" i="10"/>
  <c r="C2392" i="10"/>
  <c r="B2392" i="10"/>
  <c r="M2391" i="10"/>
  <c r="K2391" i="10"/>
  <c r="J2391" i="10"/>
  <c r="I2391" i="10"/>
  <c r="H2391" i="10"/>
  <c r="G2391" i="10"/>
  <c r="F2391" i="10"/>
  <c r="E2391" i="10"/>
  <c r="D2391" i="10"/>
  <c r="C2391" i="10"/>
  <c r="B2391" i="10"/>
  <c r="M2390" i="10"/>
  <c r="K2390" i="10"/>
  <c r="J2390" i="10"/>
  <c r="I2390" i="10"/>
  <c r="H2390" i="10"/>
  <c r="G2390" i="10"/>
  <c r="F2390" i="10"/>
  <c r="E2390" i="10"/>
  <c r="D2390" i="10"/>
  <c r="C2390" i="10"/>
  <c r="B2390" i="10"/>
  <c r="M2389" i="10"/>
  <c r="K2389" i="10"/>
  <c r="J2389" i="10"/>
  <c r="I2389" i="10"/>
  <c r="H2389" i="10"/>
  <c r="G2389" i="10"/>
  <c r="F2389" i="10"/>
  <c r="E2389" i="10"/>
  <c r="D2389" i="10"/>
  <c r="C2389" i="10"/>
  <c r="B2389" i="10"/>
  <c r="M2388" i="10"/>
  <c r="K2388" i="10"/>
  <c r="J2388" i="10"/>
  <c r="I2388" i="10"/>
  <c r="H2388" i="10"/>
  <c r="G2388" i="10"/>
  <c r="F2388" i="10"/>
  <c r="E2388" i="10"/>
  <c r="D2388" i="10"/>
  <c r="C2388" i="10"/>
  <c r="B2388" i="10"/>
  <c r="M2387" i="10"/>
  <c r="K2387" i="10"/>
  <c r="J2387" i="10"/>
  <c r="I2387" i="10"/>
  <c r="H2387" i="10"/>
  <c r="G2387" i="10"/>
  <c r="F2387" i="10"/>
  <c r="E2387" i="10"/>
  <c r="D2387" i="10"/>
  <c r="C2387" i="10"/>
  <c r="B2387" i="10"/>
  <c r="M2386" i="10"/>
  <c r="K2386" i="10"/>
  <c r="J2386" i="10"/>
  <c r="I2386" i="10"/>
  <c r="H2386" i="10"/>
  <c r="G2386" i="10"/>
  <c r="F2386" i="10"/>
  <c r="E2386" i="10"/>
  <c r="D2386" i="10"/>
  <c r="C2386" i="10"/>
  <c r="B2386" i="10"/>
  <c r="M2385" i="10"/>
  <c r="K2385" i="10"/>
  <c r="J2385" i="10"/>
  <c r="I2385" i="10"/>
  <c r="H2385" i="10"/>
  <c r="G2385" i="10"/>
  <c r="F2385" i="10"/>
  <c r="E2385" i="10"/>
  <c r="D2385" i="10"/>
  <c r="C2385" i="10"/>
  <c r="B2385" i="10"/>
  <c r="M2384" i="10"/>
  <c r="K2384" i="10"/>
  <c r="J2384" i="10"/>
  <c r="I2384" i="10"/>
  <c r="H2384" i="10"/>
  <c r="G2384" i="10"/>
  <c r="F2384" i="10"/>
  <c r="E2384" i="10"/>
  <c r="D2384" i="10"/>
  <c r="C2384" i="10"/>
  <c r="B2384" i="10"/>
  <c r="M2383" i="10"/>
  <c r="K2383" i="10"/>
  <c r="J2383" i="10"/>
  <c r="I2383" i="10"/>
  <c r="H2383" i="10"/>
  <c r="G2383" i="10"/>
  <c r="F2383" i="10"/>
  <c r="E2383" i="10"/>
  <c r="D2383" i="10"/>
  <c r="C2383" i="10"/>
  <c r="B2383" i="10"/>
  <c r="M2382" i="10"/>
  <c r="K2382" i="10"/>
  <c r="J2382" i="10"/>
  <c r="I2382" i="10"/>
  <c r="H2382" i="10"/>
  <c r="G2382" i="10"/>
  <c r="F2382" i="10"/>
  <c r="E2382" i="10"/>
  <c r="D2382" i="10"/>
  <c r="C2382" i="10"/>
  <c r="B2382" i="10"/>
  <c r="M2381" i="10"/>
  <c r="K2381" i="10"/>
  <c r="J2381" i="10"/>
  <c r="I2381" i="10"/>
  <c r="H2381" i="10"/>
  <c r="G2381" i="10"/>
  <c r="F2381" i="10"/>
  <c r="E2381" i="10"/>
  <c r="D2381" i="10"/>
  <c r="C2381" i="10"/>
  <c r="B2381" i="10"/>
  <c r="M2380" i="10"/>
  <c r="K2380" i="10"/>
  <c r="J2380" i="10"/>
  <c r="I2380" i="10"/>
  <c r="H2380" i="10"/>
  <c r="G2380" i="10"/>
  <c r="F2380" i="10"/>
  <c r="E2380" i="10"/>
  <c r="D2380" i="10"/>
  <c r="C2380" i="10"/>
  <c r="B2380" i="10"/>
  <c r="M2379" i="10"/>
  <c r="K2379" i="10"/>
  <c r="J2379" i="10"/>
  <c r="I2379" i="10"/>
  <c r="H2379" i="10"/>
  <c r="G2379" i="10"/>
  <c r="F2379" i="10"/>
  <c r="E2379" i="10"/>
  <c r="D2379" i="10"/>
  <c r="C2379" i="10"/>
  <c r="B2379" i="10"/>
  <c r="M2378" i="10"/>
  <c r="K2378" i="10"/>
  <c r="J2378" i="10"/>
  <c r="I2378" i="10"/>
  <c r="H2378" i="10"/>
  <c r="G2378" i="10"/>
  <c r="F2378" i="10"/>
  <c r="E2378" i="10"/>
  <c r="D2378" i="10"/>
  <c r="C2378" i="10"/>
  <c r="B2378" i="10"/>
  <c r="M2377" i="10"/>
  <c r="K2377" i="10"/>
  <c r="J2377" i="10"/>
  <c r="I2377" i="10"/>
  <c r="H2377" i="10"/>
  <c r="G2377" i="10"/>
  <c r="F2377" i="10"/>
  <c r="E2377" i="10"/>
  <c r="D2377" i="10"/>
  <c r="C2377" i="10"/>
  <c r="B2377" i="10"/>
  <c r="M2376" i="10"/>
  <c r="K2376" i="10"/>
  <c r="J2376" i="10"/>
  <c r="I2376" i="10"/>
  <c r="H2376" i="10"/>
  <c r="G2376" i="10"/>
  <c r="F2376" i="10"/>
  <c r="E2376" i="10"/>
  <c r="D2376" i="10"/>
  <c r="C2376" i="10"/>
  <c r="B2376" i="10"/>
  <c r="M2375" i="10"/>
  <c r="K2375" i="10"/>
  <c r="J2375" i="10"/>
  <c r="I2375" i="10"/>
  <c r="H2375" i="10"/>
  <c r="G2375" i="10"/>
  <c r="F2375" i="10"/>
  <c r="E2375" i="10"/>
  <c r="D2375" i="10"/>
  <c r="C2375" i="10"/>
  <c r="B2375" i="10"/>
  <c r="M2374" i="10"/>
  <c r="K2374" i="10"/>
  <c r="J2374" i="10"/>
  <c r="I2374" i="10"/>
  <c r="H2374" i="10"/>
  <c r="G2374" i="10"/>
  <c r="F2374" i="10"/>
  <c r="E2374" i="10"/>
  <c r="D2374" i="10"/>
  <c r="C2374" i="10"/>
  <c r="B2374" i="10"/>
  <c r="M2373" i="10"/>
  <c r="K2373" i="10"/>
  <c r="J2373" i="10"/>
  <c r="I2373" i="10"/>
  <c r="H2373" i="10"/>
  <c r="G2373" i="10"/>
  <c r="F2373" i="10"/>
  <c r="E2373" i="10"/>
  <c r="D2373" i="10"/>
  <c r="C2373" i="10"/>
  <c r="B2373" i="10"/>
  <c r="M2372" i="10"/>
  <c r="K2372" i="10"/>
  <c r="J2372" i="10"/>
  <c r="I2372" i="10"/>
  <c r="H2372" i="10"/>
  <c r="G2372" i="10"/>
  <c r="F2372" i="10"/>
  <c r="E2372" i="10"/>
  <c r="D2372" i="10"/>
  <c r="C2372" i="10"/>
  <c r="B2372" i="10"/>
  <c r="M2371" i="10"/>
  <c r="K2371" i="10"/>
  <c r="J2371" i="10"/>
  <c r="I2371" i="10"/>
  <c r="H2371" i="10"/>
  <c r="G2371" i="10"/>
  <c r="F2371" i="10"/>
  <c r="E2371" i="10"/>
  <c r="D2371" i="10"/>
  <c r="C2371" i="10"/>
  <c r="B2371" i="10"/>
  <c r="M2370" i="10"/>
  <c r="K2370" i="10"/>
  <c r="J2370" i="10"/>
  <c r="I2370" i="10"/>
  <c r="H2370" i="10"/>
  <c r="G2370" i="10"/>
  <c r="F2370" i="10"/>
  <c r="E2370" i="10"/>
  <c r="D2370" i="10"/>
  <c r="C2370" i="10"/>
  <c r="B2370" i="10"/>
  <c r="M2369" i="10"/>
  <c r="K2369" i="10"/>
  <c r="J2369" i="10"/>
  <c r="I2369" i="10"/>
  <c r="H2369" i="10"/>
  <c r="G2369" i="10"/>
  <c r="F2369" i="10"/>
  <c r="E2369" i="10"/>
  <c r="D2369" i="10"/>
  <c r="C2369" i="10"/>
  <c r="B2369" i="10"/>
  <c r="M2368" i="10"/>
  <c r="K2368" i="10"/>
  <c r="J2368" i="10"/>
  <c r="I2368" i="10"/>
  <c r="H2368" i="10"/>
  <c r="G2368" i="10"/>
  <c r="F2368" i="10"/>
  <c r="E2368" i="10"/>
  <c r="D2368" i="10"/>
  <c r="C2368" i="10"/>
  <c r="B2368" i="10"/>
  <c r="M2367" i="10"/>
  <c r="K2367" i="10"/>
  <c r="J2367" i="10"/>
  <c r="I2367" i="10"/>
  <c r="H2367" i="10"/>
  <c r="G2367" i="10"/>
  <c r="F2367" i="10"/>
  <c r="E2367" i="10"/>
  <c r="D2367" i="10"/>
  <c r="C2367" i="10"/>
  <c r="B2367" i="10"/>
  <c r="M2366" i="10"/>
  <c r="K2366" i="10"/>
  <c r="J2366" i="10"/>
  <c r="I2366" i="10"/>
  <c r="H2366" i="10"/>
  <c r="G2366" i="10"/>
  <c r="F2366" i="10"/>
  <c r="E2366" i="10"/>
  <c r="D2366" i="10"/>
  <c r="C2366" i="10"/>
  <c r="B2366" i="10"/>
  <c r="M2365" i="10"/>
  <c r="K2365" i="10"/>
  <c r="J2365" i="10"/>
  <c r="I2365" i="10"/>
  <c r="H2365" i="10"/>
  <c r="G2365" i="10"/>
  <c r="F2365" i="10"/>
  <c r="E2365" i="10"/>
  <c r="D2365" i="10"/>
  <c r="C2365" i="10"/>
  <c r="B2365" i="10"/>
  <c r="M2364" i="10"/>
  <c r="K2364" i="10"/>
  <c r="J2364" i="10"/>
  <c r="I2364" i="10"/>
  <c r="H2364" i="10"/>
  <c r="G2364" i="10"/>
  <c r="F2364" i="10"/>
  <c r="E2364" i="10"/>
  <c r="D2364" i="10"/>
  <c r="C2364" i="10"/>
  <c r="B2364" i="10"/>
  <c r="M2363" i="10"/>
  <c r="K2363" i="10"/>
  <c r="J2363" i="10"/>
  <c r="I2363" i="10"/>
  <c r="H2363" i="10"/>
  <c r="G2363" i="10"/>
  <c r="F2363" i="10"/>
  <c r="E2363" i="10"/>
  <c r="D2363" i="10"/>
  <c r="C2363" i="10"/>
  <c r="B2363" i="10"/>
  <c r="M2362" i="10"/>
  <c r="K2362" i="10"/>
  <c r="J2362" i="10"/>
  <c r="I2362" i="10"/>
  <c r="H2362" i="10"/>
  <c r="G2362" i="10"/>
  <c r="F2362" i="10"/>
  <c r="E2362" i="10"/>
  <c r="D2362" i="10"/>
  <c r="C2362" i="10"/>
  <c r="B2362" i="10"/>
  <c r="M2361" i="10"/>
  <c r="K2361" i="10"/>
  <c r="J2361" i="10"/>
  <c r="I2361" i="10"/>
  <c r="H2361" i="10"/>
  <c r="G2361" i="10"/>
  <c r="F2361" i="10"/>
  <c r="E2361" i="10"/>
  <c r="D2361" i="10"/>
  <c r="C2361" i="10"/>
  <c r="B2361" i="10"/>
  <c r="M2360" i="10"/>
  <c r="K2360" i="10"/>
  <c r="J2360" i="10"/>
  <c r="I2360" i="10"/>
  <c r="H2360" i="10"/>
  <c r="G2360" i="10"/>
  <c r="F2360" i="10"/>
  <c r="E2360" i="10"/>
  <c r="D2360" i="10"/>
  <c r="C2360" i="10"/>
  <c r="B2360" i="10"/>
  <c r="M2359" i="10"/>
  <c r="K2359" i="10"/>
  <c r="J2359" i="10"/>
  <c r="I2359" i="10"/>
  <c r="H2359" i="10"/>
  <c r="G2359" i="10"/>
  <c r="F2359" i="10"/>
  <c r="E2359" i="10"/>
  <c r="D2359" i="10"/>
  <c r="C2359" i="10"/>
  <c r="B2359" i="10"/>
  <c r="M2358" i="10"/>
  <c r="K2358" i="10"/>
  <c r="J2358" i="10"/>
  <c r="I2358" i="10"/>
  <c r="H2358" i="10"/>
  <c r="G2358" i="10"/>
  <c r="F2358" i="10"/>
  <c r="E2358" i="10"/>
  <c r="D2358" i="10"/>
  <c r="C2358" i="10"/>
  <c r="B2358" i="10"/>
  <c r="M2357" i="10"/>
  <c r="K2357" i="10"/>
  <c r="J2357" i="10"/>
  <c r="I2357" i="10"/>
  <c r="H2357" i="10"/>
  <c r="G2357" i="10"/>
  <c r="F2357" i="10"/>
  <c r="E2357" i="10"/>
  <c r="D2357" i="10"/>
  <c r="C2357" i="10"/>
  <c r="B2357" i="10"/>
  <c r="M2356" i="10"/>
  <c r="K2356" i="10"/>
  <c r="J2356" i="10"/>
  <c r="I2356" i="10"/>
  <c r="H2356" i="10"/>
  <c r="G2356" i="10"/>
  <c r="F2356" i="10"/>
  <c r="E2356" i="10"/>
  <c r="D2356" i="10"/>
  <c r="C2356" i="10"/>
  <c r="B2356" i="10"/>
  <c r="M2355" i="10"/>
  <c r="K2355" i="10"/>
  <c r="J2355" i="10"/>
  <c r="I2355" i="10"/>
  <c r="H2355" i="10"/>
  <c r="G2355" i="10"/>
  <c r="F2355" i="10"/>
  <c r="E2355" i="10"/>
  <c r="D2355" i="10"/>
  <c r="C2355" i="10"/>
  <c r="B2355" i="10"/>
  <c r="M2354" i="10"/>
  <c r="K2354" i="10"/>
  <c r="J2354" i="10"/>
  <c r="I2354" i="10"/>
  <c r="H2354" i="10"/>
  <c r="G2354" i="10"/>
  <c r="F2354" i="10"/>
  <c r="E2354" i="10"/>
  <c r="D2354" i="10"/>
  <c r="C2354" i="10"/>
  <c r="B2354" i="10"/>
  <c r="M2353" i="10"/>
  <c r="K2353" i="10"/>
  <c r="J2353" i="10"/>
  <c r="I2353" i="10"/>
  <c r="H2353" i="10"/>
  <c r="G2353" i="10"/>
  <c r="F2353" i="10"/>
  <c r="E2353" i="10"/>
  <c r="D2353" i="10"/>
  <c r="C2353" i="10"/>
  <c r="B2353" i="10"/>
  <c r="M2352" i="10"/>
  <c r="K2352" i="10"/>
  <c r="J2352" i="10"/>
  <c r="I2352" i="10"/>
  <c r="H2352" i="10"/>
  <c r="G2352" i="10"/>
  <c r="F2352" i="10"/>
  <c r="E2352" i="10"/>
  <c r="D2352" i="10"/>
  <c r="C2352" i="10"/>
  <c r="B2352" i="10"/>
  <c r="M2351" i="10"/>
  <c r="K2351" i="10"/>
  <c r="J2351" i="10"/>
  <c r="I2351" i="10"/>
  <c r="H2351" i="10"/>
  <c r="G2351" i="10"/>
  <c r="F2351" i="10"/>
  <c r="E2351" i="10"/>
  <c r="D2351" i="10"/>
  <c r="C2351" i="10"/>
  <c r="B2351" i="10"/>
  <c r="M2350" i="10"/>
  <c r="K2350" i="10"/>
  <c r="J2350" i="10"/>
  <c r="I2350" i="10"/>
  <c r="H2350" i="10"/>
  <c r="G2350" i="10"/>
  <c r="F2350" i="10"/>
  <c r="E2350" i="10"/>
  <c r="D2350" i="10"/>
  <c r="C2350" i="10"/>
  <c r="B2350" i="10"/>
  <c r="M2349" i="10"/>
  <c r="K2349" i="10"/>
  <c r="J2349" i="10"/>
  <c r="I2349" i="10"/>
  <c r="H2349" i="10"/>
  <c r="G2349" i="10"/>
  <c r="F2349" i="10"/>
  <c r="E2349" i="10"/>
  <c r="D2349" i="10"/>
  <c r="C2349" i="10"/>
  <c r="B2349" i="10"/>
  <c r="M2348" i="10"/>
  <c r="K2348" i="10"/>
  <c r="J2348" i="10"/>
  <c r="I2348" i="10"/>
  <c r="H2348" i="10"/>
  <c r="G2348" i="10"/>
  <c r="F2348" i="10"/>
  <c r="E2348" i="10"/>
  <c r="D2348" i="10"/>
  <c r="C2348" i="10"/>
  <c r="B2348" i="10"/>
  <c r="M2347" i="10"/>
  <c r="K2347" i="10"/>
  <c r="J2347" i="10"/>
  <c r="I2347" i="10"/>
  <c r="H2347" i="10"/>
  <c r="G2347" i="10"/>
  <c r="F2347" i="10"/>
  <c r="E2347" i="10"/>
  <c r="D2347" i="10"/>
  <c r="C2347" i="10"/>
  <c r="B2347" i="10"/>
  <c r="M2346" i="10"/>
  <c r="K2346" i="10"/>
  <c r="J2346" i="10"/>
  <c r="I2346" i="10"/>
  <c r="H2346" i="10"/>
  <c r="G2346" i="10"/>
  <c r="F2346" i="10"/>
  <c r="E2346" i="10"/>
  <c r="D2346" i="10"/>
  <c r="C2346" i="10"/>
  <c r="B2346" i="10"/>
  <c r="M2345" i="10"/>
  <c r="K2345" i="10"/>
  <c r="J2345" i="10"/>
  <c r="I2345" i="10"/>
  <c r="H2345" i="10"/>
  <c r="G2345" i="10"/>
  <c r="F2345" i="10"/>
  <c r="E2345" i="10"/>
  <c r="D2345" i="10"/>
  <c r="C2345" i="10"/>
  <c r="B2345" i="10"/>
  <c r="M2344" i="10"/>
  <c r="K2344" i="10"/>
  <c r="J2344" i="10"/>
  <c r="I2344" i="10"/>
  <c r="H2344" i="10"/>
  <c r="G2344" i="10"/>
  <c r="F2344" i="10"/>
  <c r="E2344" i="10"/>
  <c r="D2344" i="10"/>
  <c r="C2344" i="10"/>
  <c r="B2344" i="10"/>
  <c r="M2343" i="10"/>
  <c r="K2343" i="10"/>
  <c r="J2343" i="10"/>
  <c r="I2343" i="10"/>
  <c r="H2343" i="10"/>
  <c r="G2343" i="10"/>
  <c r="F2343" i="10"/>
  <c r="E2343" i="10"/>
  <c r="D2343" i="10"/>
  <c r="C2343" i="10"/>
  <c r="B2343" i="10"/>
  <c r="M2342" i="10"/>
  <c r="K2342" i="10"/>
  <c r="J2342" i="10"/>
  <c r="I2342" i="10"/>
  <c r="H2342" i="10"/>
  <c r="G2342" i="10"/>
  <c r="F2342" i="10"/>
  <c r="E2342" i="10"/>
  <c r="D2342" i="10"/>
  <c r="C2342" i="10"/>
  <c r="B2342" i="10"/>
  <c r="M2341" i="10"/>
  <c r="K2341" i="10"/>
  <c r="J2341" i="10"/>
  <c r="I2341" i="10"/>
  <c r="H2341" i="10"/>
  <c r="G2341" i="10"/>
  <c r="F2341" i="10"/>
  <c r="E2341" i="10"/>
  <c r="D2341" i="10"/>
  <c r="C2341" i="10"/>
  <c r="B2341" i="10"/>
  <c r="M2340" i="10"/>
  <c r="K2340" i="10"/>
  <c r="J2340" i="10"/>
  <c r="I2340" i="10"/>
  <c r="H2340" i="10"/>
  <c r="G2340" i="10"/>
  <c r="F2340" i="10"/>
  <c r="E2340" i="10"/>
  <c r="D2340" i="10"/>
  <c r="C2340" i="10"/>
  <c r="B2340" i="10"/>
  <c r="M2339" i="10"/>
  <c r="K2339" i="10"/>
  <c r="J2339" i="10"/>
  <c r="I2339" i="10"/>
  <c r="H2339" i="10"/>
  <c r="G2339" i="10"/>
  <c r="F2339" i="10"/>
  <c r="E2339" i="10"/>
  <c r="D2339" i="10"/>
  <c r="C2339" i="10"/>
  <c r="B2339" i="10"/>
  <c r="M2338" i="10"/>
  <c r="K2338" i="10"/>
  <c r="J2338" i="10"/>
  <c r="I2338" i="10"/>
  <c r="H2338" i="10"/>
  <c r="G2338" i="10"/>
  <c r="F2338" i="10"/>
  <c r="E2338" i="10"/>
  <c r="D2338" i="10"/>
  <c r="C2338" i="10"/>
  <c r="B2338" i="10"/>
  <c r="M2337" i="10"/>
  <c r="K2337" i="10"/>
  <c r="J2337" i="10"/>
  <c r="I2337" i="10"/>
  <c r="H2337" i="10"/>
  <c r="G2337" i="10"/>
  <c r="F2337" i="10"/>
  <c r="E2337" i="10"/>
  <c r="D2337" i="10"/>
  <c r="C2337" i="10"/>
  <c r="B2337" i="10"/>
  <c r="M2336" i="10"/>
  <c r="K2336" i="10"/>
  <c r="J2336" i="10"/>
  <c r="I2336" i="10"/>
  <c r="H2336" i="10"/>
  <c r="G2336" i="10"/>
  <c r="F2336" i="10"/>
  <c r="E2336" i="10"/>
  <c r="D2336" i="10"/>
  <c r="C2336" i="10"/>
  <c r="B2336" i="10"/>
  <c r="M2335" i="10"/>
  <c r="K2335" i="10"/>
  <c r="J2335" i="10"/>
  <c r="I2335" i="10"/>
  <c r="H2335" i="10"/>
  <c r="G2335" i="10"/>
  <c r="F2335" i="10"/>
  <c r="E2335" i="10"/>
  <c r="D2335" i="10"/>
  <c r="C2335" i="10"/>
  <c r="B2335" i="10"/>
  <c r="M2334" i="10"/>
  <c r="K2334" i="10"/>
  <c r="J2334" i="10"/>
  <c r="I2334" i="10"/>
  <c r="H2334" i="10"/>
  <c r="G2334" i="10"/>
  <c r="F2334" i="10"/>
  <c r="E2334" i="10"/>
  <c r="D2334" i="10"/>
  <c r="C2334" i="10"/>
  <c r="B2334" i="10"/>
  <c r="M2333" i="10"/>
  <c r="K2333" i="10"/>
  <c r="J2333" i="10"/>
  <c r="I2333" i="10"/>
  <c r="H2333" i="10"/>
  <c r="G2333" i="10"/>
  <c r="F2333" i="10"/>
  <c r="E2333" i="10"/>
  <c r="D2333" i="10"/>
  <c r="C2333" i="10"/>
  <c r="B2333" i="10"/>
  <c r="M2332" i="10"/>
  <c r="K2332" i="10"/>
  <c r="J2332" i="10"/>
  <c r="I2332" i="10"/>
  <c r="H2332" i="10"/>
  <c r="G2332" i="10"/>
  <c r="F2332" i="10"/>
  <c r="E2332" i="10"/>
  <c r="D2332" i="10"/>
  <c r="C2332" i="10"/>
  <c r="B2332" i="10"/>
  <c r="M2331" i="10"/>
  <c r="K2331" i="10"/>
  <c r="J2331" i="10"/>
  <c r="I2331" i="10"/>
  <c r="H2331" i="10"/>
  <c r="G2331" i="10"/>
  <c r="F2331" i="10"/>
  <c r="E2331" i="10"/>
  <c r="D2331" i="10"/>
  <c r="C2331" i="10"/>
  <c r="B2331" i="10"/>
  <c r="M2330" i="10"/>
  <c r="K2330" i="10"/>
  <c r="J2330" i="10"/>
  <c r="I2330" i="10"/>
  <c r="H2330" i="10"/>
  <c r="G2330" i="10"/>
  <c r="F2330" i="10"/>
  <c r="E2330" i="10"/>
  <c r="D2330" i="10"/>
  <c r="C2330" i="10"/>
  <c r="B2330" i="10"/>
  <c r="M2329" i="10"/>
  <c r="K2329" i="10"/>
  <c r="J2329" i="10"/>
  <c r="I2329" i="10"/>
  <c r="H2329" i="10"/>
  <c r="G2329" i="10"/>
  <c r="F2329" i="10"/>
  <c r="E2329" i="10"/>
  <c r="D2329" i="10"/>
  <c r="C2329" i="10"/>
  <c r="B2329" i="10"/>
  <c r="M2328" i="10"/>
  <c r="K2328" i="10"/>
  <c r="J2328" i="10"/>
  <c r="I2328" i="10"/>
  <c r="H2328" i="10"/>
  <c r="G2328" i="10"/>
  <c r="F2328" i="10"/>
  <c r="E2328" i="10"/>
  <c r="D2328" i="10"/>
  <c r="C2328" i="10"/>
  <c r="B2328" i="10"/>
  <c r="M2327" i="10"/>
  <c r="K2327" i="10"/>
  <c r="J2327" i="10"/>
  <c r="I2327" i="10"/>
  <c r="H2327" i="10"/>
  <c r="G2327" i="10"/>
  <c r="F2327" i="10"/>
  <c r="E2327" i="10"/>
  <c r="D2327" i="10"/>
  <c r="C2327" i="10"/>
  <c r="B2327" i="10"/>
  <c r="M2326" i="10"/>
  <c r="K2326" i="10"/>
  <c r="J2326" i="10"/>
  <c r="I2326" i="10"/>
  <c r="H2326" i="10"/>
  <c r="G2326" i="10"/>
  <c r="F2326" i="10"/>
  <c r="E2326" i="10"/>
  <c r="D2326" i="10"/>
  <c r="C2326" i="10"/>
  <c r="B2326" i="10"/>
  <c r="M2325" i="10"/>
  <c r="K2325" i="10"/>
  <c r="J2325" i="10"/>
  <c r="I2325" i="10"/>
  <c r="H2325" i="10"/>
  <c r="G2325" i="10"/>
  <c r="F2325" i="10"/>
  <c r="E2325" i="10"/>
  <c r="D2325" i="10"/>
  <c r="C2325" i="10"/>
  <c r="B2325" i="10"/>
  <c r="M2324" i="10"/>
  <c r="K2324" i="10"/>
  <c r="J2324" i="10"/>
  <c r="I2324" i="10"/>
  <c r="H2324" i="10"/>
  <c r="G2324" i="10"/>
  <c r="F2324" i="10"/>
  <c r="E2324" i="10"/>
  <c r="D2324" i="10"/>
  <c r="C2324" i="10"/>
  <c r="B2324" i="10"/>
  <c r="M2323" i="10"/>
  <c r="K2323" i="10"/>
  <c r="J2323" i="10"/>
  <c r="I2323" i="10"/>
  <c r="H2323" i="10"/>
  <c r="G2323" i="10"/>
  <c r="F2323" i="10"/>
  <c r="E2323" i="10"/>
  <c r="D2323" i="10"/>
  <c r="C2323" i="10"/>
  <c r="B2323" i="10"/>
  <c r="M2322" i="10"/>
  <c r="K2322" i="10"/>
  <c r="J2322" i="10"/>
  <c r="I2322" i="10"/>
  <c r="H2322" i="10"/>
  <c r="G2322" i="10"/>
  <c r="F2322" i="10"/>
  <c r="E2322" i="10"/>
  <c r="D2322" i="10"/>
  <c r="C2322" i="10"/>
  <c r="B2322" i="10"/>
  <c r="M2321" i="10"/>
  <c r="K2321" i="10"/>
  <c r="J2321" i="10"/>
  <c r="I2321" i="10"/>
  <c r="H2321" i="10"/>
  <c r="G2321" i="10"/>
  <c r="F2321" i="10"/>
  <c r="E2321" i="10"/>
  <c r="D2321" i="10"/>
  <c r="C2321" i="10"/>
  <c r="B2321" i="10"/>
  <c r="M2320" i="10"/>
  <c r="K2320" i="10"/>
  <c r="J2320" i="10"/>
  <c r="I2320" i="10"/>
  <c r="H2320" i="10"/>
  <c r="G2320" i="10"/>
  <c r="F2320" i="10"/>
  <c r="E2320" i="10"/>
  <c r="D2320" i="10"/>
  <c r="C2320" i="10"/>
  <c r="B2320" i="10"/>
  <c r="M2319" i="10"/>
  <c r="K2319" i="10"/>
  <c r="J2319" i="10"/>
  <c r="I2319" i="10"/>
  <c r="H2319" i="10"/>
  <c r="G2319" i="10"/>
  <c r="F2319" i="10"/>
  <c r="E2319" i="10"/>
  <c r="D2319" i="10"/>
  <c r="C2319" i="10"/>
  <c r="B2319" i="10"/>
  <c r="M2318" i="10"/>
  <c r="K2318" i="10"/>
  <c r="J2318" i="10"/>
  <c r="I2318" i="10"/>
  <c r="H2318" i="10"/>
  <c r="G2318" i="10"/>
  <c r="F2318" i="10"/>
  <c r="E2318" i="10"/>
  <c r="D2318" i="10"/>
  <c r="C2318" i="10"/>
  <c r="B2318" i="10"/>
  <c r="M2317" i="10"/>
  <c r="K2317" i="10"/>
  <c r="J2317" i="10"/>
  <c r="I2317" i="10"/>
  <c r="H2317" i="10"/>
  <c r="G2317" i="10"/>
  <c r="F2317" i="10"/>
  <c r="E2317" i="10"/>
  <c r="D2317" i="10"/>
  <c r="C2317" i="10"/>
  <c r="B2317" i="10"/>
  <c r="M2316" i="10"/>
  <c r="K2316" i="10"/>
  <c r="J2316" i="10"/>
  <c r="I2316" i="10"/>
  <c r="H2316" i="10"/>
  <c r="G2316" i="10"/>
  <c r="F2316" i="10"/>
  <c r="E2316" i="10"/>
  <c r="D2316" i="10"/>
  <c r="C2316" i="10"/>
  <c r="B2316" i="10"/>
  <c r="M2315" i="10"/>
  <c r="K2315" i="10"/>
  <c r="J2315" i="10"/>
  <c r="I2315" i="10"/>
  <c r="H2315" i="10"/>
  <c r="G2315" i="10"/>
  <c r="F2315" i="10"/>
  <c r="E2315" i="10"/>
  <c r="D2315" i="10"/>
  <c r="C2315" i="10"/>
  <c r="B2315" i="10"/>
  <c r="M2314" i="10"/>
  <c r="K2314" i="10"/>
  <c r="J2314" i="10"/>
  <c r="I2314" i="10"/>
  <c r="H2314" i="10"/>
  <c r="G2314" i="10"/>
  <c r="F2314" i="10"/>
  <c r="E2314" i="10"/>
  <c r="D2314" i="10"/>
  <c r="C2314" i="10"/>
  <c r="B2314" i="10"/>
  <c r="M2313" i="10"/>
  <c r="K2313" i="10"/>
  <c r="J2313" i="10"/>
  <c r="I2313" i="10"/>
  <c r="H2313" i="10"/>
  <c r="G2313" i="10"/>
  <c r="F2313" i="10"/>
  <c r="E2313" i="10"/>
  <c r="D2313" i="10"/>
  <c r="C2313" i="10"/>
  <c r="B2313" i="10"/>
  <c r="M2312" i="10"/>
  <c r="K2312" i="10"/>
  <c r="J2312" i="10"/>
  <c r="I2312" i="10"/>
  <c r="H2312" i="10"/>
  <c r="G2312" i="10"/>
  <c r="F2312" i="10"/>
  <c r="E2312" i="10"/>
  <c r="D2312" i="10"/>
  <c r="C2312" i="10"/>
  <c r="B2312" i="10"/>
  <c r="M2311" i="10"/>
  <c r="K2311" i="10"/>
  <c r="J2311" i="10"/>
  <c r="I2311" i="10"/>
  <c r="H2311" i="10"/>
  <c r="G2311" i="10"/>
  <c r="F2311" i="10"/>
  <c r="E2311" i="10"/>
  <c r="D2311" i="10"/>
  <c r="C2311" i="10"/>
  <c r="B2311" i="10"/>
  <c r="M2310" i="10"/>
  <c r="K2310" i="10"/>
  <c r="J2310" i="10"/>
  <c r="I2310" i="10"/>
  <c r="H2310" i="10"/>
  <c r="G2310" i="10"/>
  <c r="F2310" i="10"/>
  <c r="E2310" i="10"/>
  <c r="D2310" i="10"/>
  <c r="C2310" i="10"/>
  <c r="B2310" i="10"/>
  <c r="M2309" i="10"/>
  <c r="K2309" i="10"/>
  <c r="J2309" i="10"/>
  <c r="I2309" i="10"/>
  <c r="H2309" i="10"/>
  <c r="G2309" i="10"/>
  <c r="F2309" i="10"/>
  <c r="E2309" i="10"/>
  <c r="D2309" i="10"/>
  <c r="C2309" i="10"/>
  <c r="B2309" i="10"/>
  <c r="M2308" i="10"/>
  <c r="K2308" i="10"/>
  <c r="J2308" i="10"/>
  <c r="I2308" i="10"/>
  <c r="H2308" i="10"/>
  <c r="G2308" i="10"/>
  <c r="F2308" i="10"/>
  <c r="E2308" i="10"/>
  <c r="D2308" i="10"/>
  <c r="C2308" i="10"/>
  <c r="B2308" i="10"/>
  <c r="M2307" i="10"/>
  <c r="K2307" i="10"/>
  <c r="J2307" i="10"/>
  <c r="I2307" i="10"/>
  <c r="H2307" i="10"/>
  <c r="G2307" i="10"/>
  <c r="F2307" i="10"/>
  <c r="E2307" i="10"/>
  <c r="D2307" i="10"/>
  <c r="C2307" i="10"/>
  <c r="B2307" i="10"/>
  <c r="M2306" i="10"/>
  <c r="K2306" i="10"/>
  <c r="J2306" i="10"/>
  <c r="I2306" i="10"/>
  <c r="H2306" i="10"/>
  <c r="G2306" i="10"/>
  <c r="F2306" i="10"/>
  <c r="E2306" i="10"/>
  <c r="D2306" i="10"/>
  <c r="C2306" i="10"/>
  <c r="B2306" i="10"/>
  <c r="M2305" i="10"/>
  <c r="K2305" i="10"/>
  <c r="J2305" i="10"/>
  <c r="I2305" i="10"/>
  <c r="H2305" i="10"/>
  <c r="G2305" i="10"/>
  <c r="F2305" i="10"/>
  <c r="E2305" i="10"/>
  <c r="D2305" i="10"/>
  <c r="C2305" i="10"/>
  <c r="B2305" i="10"/>
  <c r="M2304" i="10"/>
  <c r="K2304" i="10"/>
  <c r="J2304" i="10"/>
  <c r="I2304" i="10"/>
  <c r="H2304" i="10"/>
  <c r="G2304" i="10"/>
  <c r="F2304" i="10"/>
  <c r="E2304" i="10"/>
  <c r="D2304" i="10"/>
  <c r="C2304" i="10"/>
  <c r="B2304" i="10"/>
  <c r="M2303" i="10"/>
  <c r="K2303" i="10"/>
  <c r="J2303" i="10"/>
  <c r="I2303" i="10"/>
  <c r="H2303" i="10"/>
  <c r="G2303" i="10"/>
  <c r="F2303" i="10"/>
  <c r="E2303" i="10"/>
  <c r="D2303" i="10"/>
  <c r="C2303" i="10"/>
  <c r="B2303" i="10"/>
  <c r="M2302" i="10"/>
  <c r="K2302" i="10"/>
  <c r="J2302" i="10"/>
  <c r="I2302" i="10"/>
  <c r="H2302" i="10"/>
  <c r="G2302" i="10"/>
  <c r="F2302" i="10"/>
  <c r="E2302" i="10"/>
  <c r="D2302" i="10"/>
  <c r="C2302" i="10"/>
  <c r="B2302" i="10"/>
  <c r="M2301" i="10"/>
  <c r="K2301" i="10"/>
  <c r="J2301" i="10"/>
  <c r="I2301" i="10"/>
  <c r="H2301" i="10"/>
  <c r="G2301" i="10"/>
  <c r="F2301" i="10"/>
  <c r="E2301" i="10"/>
  <c r="D2301" i="10"/>
  <c r="C2301" i="10"/>
  <c r="B2301" i="10"/>
  <c r="M2300" i="10"/>
  <c r="K2300" i="10"/>
  <c r="J2300" i="10"/>
  <c r="I2300" i="10"/>
  <c r="H2300" i="10"/>
  <c r="G2300" i="10"/>
  <c r="F2300" i="10"/>
  <c r="E2300" i="10"/>
  <c r="D2300" i="10"/>
  <c r="C2300" i="10"/>
  <c r="B2300" i="10"/>
  <c r="M2299" i="10"/>
  <c r="K2299" i="10"/>
  <c r="J2299" i="10"/>
  <c r="I2299" i="10"/>
  <c r="H2299" i="10"/>
  <c r="G2299" i="10"/>
  <c r="F2299" i="10"/>
  <c r="E2299" i="10"/>
  <c r="D2299" i="10"/>
  <c r="C2299" i="10"/>
  <c r="B2299" i="10"/>
  <c r="M2298" i="10"/>
  <c r="K2298" i="10"/>
  <c r="J2298" i="10"/>
  <c r="I2298" i="10"/>
  <c r="H2298" i="10"/>
  <c r="G2298" i="10"/>
  <c r="F2298" i="10"/>
  <c r="E2298" i="10"/>
  <c r="D2298" i="10"/>
  <c r="C2298" i="10"/>
  <c r="B2298" i="10"/>
  <c r="M2297" i="10"/>
  <c r="K2297" i="10"/>
  <c r="J2297" i="10"/>
  <c r="I2297" i="10"/>
  <c r="H2297" i="10"/>
  <c r="G2297" i="10"/>
  <c r="F2297" i="10"/>
  <c r="E2297" i="10"/>
  <c r="D2297" i="10"/>
  <c r="C2297" i="10"/>
  <c r="B2297" i="10"/>
  <c r="M2296" i="10"/>
  <c r="K2296" i="10"/>
  <c r="J2296" i="10"/>
  <c r="I2296" i="10"/>
  <c r="H2296" i="10"/>
  <c r="G2296" i="10"/>
  <c r="F2296" i="10"/>
  <c r="E2296" i="10"/>
  <c r="D2296" i="10"/>
  <c r="C2296" i="10"/>
  <c r="B2296" i="10"/>
  <c r="M2295" i="10"/>
  <c r="K2295" i="10"/>
  <c r="J2295" i="10"/>
  <c r="I2295" i="10"/>
  <c r="H2295" i="10"/>
  <c r="G2295" i="10"/>
  <c r="F2295" i="10"/>
  <c r="E2295" i="10"/>
  <c r="D2295" i="10"/>
  <c r="C2295" i="10"/>
  <c r="B2295" i="10"/>
  <c r="M2294" i="10"/>
  <c r="K2294" i="10"/>
  <c r="J2294" i="10"/>
  <c r="I2294" i="10"/>
  <c r="H2294" i="10"/>
  <c r="G2294" i="10"/>
  <c r="F2294" i="10"/>
  <c r="E2294" i="10"/>
  <c r="D2294" i="10"/>
  <c r="C2294" i="10"/>
  <c r="B2294" i="10"/>
  <c r="M2293" i="10"/>
  <c r="K2293" i="10"/>
  <c r="J2293" i="10"/>
  <c r="I2293" i="10"/>
  <c r="H2293" i="10"/>
  <c r="G2293" i="10"/>
  <c r="F2293" i="10"/>
  <c r="E2293" i="10"/>
  <c r="D2293" i="10"/>
  <c r="C2293" i="10"/>
  <c r="B2293" i="10"/>
  <c r="M2292" i="10"/>
  <c r="K2292" i="10"/>
  <c r="J2292" i="10"/>
  <c r="I2292" i="10"/>
  <c r="H2292" i="10"/>
  <c r="G2292" i="10"/>
  <c r="F2292" i="10"/>
  <c r="E2292" i="10"/>
  <c r="D2292" i="10"/>
  <c r="C2292" i="10"/>
  <c r="B2292" i="10"/>
  <c r="M2291" i="10"/>
  <c r="K2291" i="10"/>
  <c r="J2291" i="10"/>
  <c r="I2291" i="10"/>
  <c r="H2291" i="10"/>
  <c r="G2291" i="10"/>
  <c r="F2291" i="10"/>
  <c r="E2291" i="10"/>
  <c r="D2291" i="10"/>
  <c r="C2291" i="10"/>
  <c r="B2291" i="10"/>
  <c r="M2290" i="10"/>
  <c r="K2290" i="10"/>
  <c r="J2290" i="10"/>
  <c r="I2290" i="10"/>
  <c r="H2290" i="10"/>
  <c r="G2290" i="10"/>
  <c r="F2290" i="10"/>
  <c r="E2290" i="10"/>
  <c r="D2290" i="10"/>
  <c r="C2290" i="10"/>
  <c r="B2290" i="10"/>
  <c r="M2289" i="10"/>
  <c r="K2289" i="10"/>
  <c r="J2289" i="10"/>
  <c r="I2289" i="10"/>
  <c r="H2289" i="10"/>
  <c r="G2289" i="10"/>
  <c r="F2289" i="10"/>
  <c r="E2289" i="10"/>
  <c r="D2289" i="10"/>
  <c r="C2289" i="10"/>
  <c r="B2289" i="10"/>
  <c r="M2288" i="10"/>
  <c r="K2288" i="10"/>
  <c r="J2288" i="10"/>
  <c r="I2288" i="10"/>
  <c r="H2288" i="10"/>
  <c r="G2288" i="10"/>
  <c r="F2288" i="10"/>
  <c r="E2288" i="10"/>
  <c r="D2288" i="10"/>
  <c r="C2288" i="10"/>
  <c r="B2288" i="10"/>
  <c r="M2287" i="10"/>
  <c r="K2287" i="10"/>
  <c r="J2287" i="10"/>
  <c r="I2287" i="10"/>
  <c r="H2287" i="10"/>
  <c r="G2287" i="10"/>
  <c r="F2287" i="10"/>
  <c r="E2287" i="10"/>
  <c r="D2287" i="10"/>
  <c r="C2287" i="10"/>
  <c r="B2287" i="10"/>
  <c r="M2286" i="10"/>
  <c r="K2286" i="10"/>
  <c r="J2286" i="10"/>
  <c r="I2286" i="10"/>
  <c r="H2286" i="10"/>
  <c r="G2286" i="10"/>
  <c r="F2286" i="10"/>
  <c r="E2286" i="10"/>
  <c r="D2286" i="10"/>
  <c r="C2286" i="10"/>
  <c r="B2286" i="10"/>
  <c r="M2285" i="10"/>
  <c r="K2285" i="10"/>
  <c r="J2285" i="10"/>
  <c r="I2285" i="10"/>
  <c r="H2285" i="10"/>
  <c r="G2285" i="10"/>
  <c r="F2285" i="10"/>
  <c r="E2285" i="10"/>
  <c r="D2285" i="10"/>
  <c r="C2285" i="10"/>
  <c r="B2285" i="10"/>
  <c r="M2284" i="10"/>
  <c r="K2284" i="10"/>
  <c r="J2284" i="10"/>
  <c r="I2284" i="10"/>
  <c r="H2284" i="10"/>
  <c r="G2284" i="10"/>
  <c r="F2284" i="10"/>
  <c r="E2284" i="10"/>
  <c r="D2284" i="10"/>
  <c r="C2284" i="10"/>
  <c r="B2284" i="10"/>
  <c r="M2283" i="10"/>
  <c r="K2283" i="10"/>
  <c r="J2283" i="10"/>
  <c r="I2283" i="10"/>
  <c r="H2283" i="10"/>
  <c r="G2283" i="10"/>
  <c r="F2283" i="10"/>
  <c r="E2283" i="10"/>
  <c r="D2283" i="10"/>
  <c r="C2283" i="10"/>
  <c r="B2283" i="10"/>
  <c r="M2282" i="10"/>
  <c r="K2282" i="10"/>
  <c r="J2282" i="10"/>
  <c r="I2282" i="10"/>
  <c r="H2282" i="10"/>
  <c r="G2282" i="10"/>
  <c r="F2282" i="10"/>
  <c r="E2282" i="10"/>
  <c r="D2282" i="10"/>
  <c r="C2282" i="10"/>
  <c r="B2282" i="10"/>
  <c r="M2281" i="10"/>
  <c r="K2281" i="10"/>
  <c r="J2281" i="10"/>
  <c r="I2281" i="10"/>
  <c r="H2281" i="10"/>
  <c r="G2281" i="10"/>
  <c r="F2281" i="10"/>
  <c r="E2281" i="10"/>
  <c r="D2281" i="10"/>
  <c r="C2281" i="10"/>
  <c r="B2281" i="10"/>
  <c r="M2280" i="10"/>
  <c r="K2280" i="10"/>
  <c r="J2280" i="10"/>
  <c r="I2280" i="10"/>
  <c r="H2280" i="10"/>
  <c r="G2280" i="10"/>
  <c r="F2280" i="10"/>
  <c r="E2280" i="10"/>
  <c r="D2280" i="10"/>
  <c r="C2280" i="10"/>
  <c r="B2280" i="10"/>
  <c r="M2279" i="10"/>
  <c r="K2279" i="10"/>
  <c r="J2279" i="10"/>
  <c r="I2279" i="10"/>
  <c r="H2279" i="10"/>
  <c r="G2279" i="10"/>
  <c r="F2279" i="10"/>
  <c r="E2279" i="10"/>
  <c r="D2279" i="10"/>
  <c r="C2279" i="10"/>
  <c r="B2279" i="10"/>
  <c r="M2278" i="10"/>
  <c r="K2278" i="10"/>
  <c r="J2278" i="10"/>
  <c r="I2278" i="10"/>
  <c r="H2278" i="10"/>
  <c r="G2278" i="10"/>
  <c r="F2278" i="10"/>
  <c r="E2278" i="10"/>
  <c r="D2278" i="10"/>
  <c r="C2278" i="10"/>
  <c r="B2278" i="10"/>
  <c r="M2277" i="10"/>
  <c r="K2277" i="10"/>
  <c r="J2277" i="10"/>
  <c r="I2277" i="10"/>
  <c r="H2277" i="10"/>
  <c r="G2277" i="10"/>
  <c r="F2277" i="10"/>
  <c r="E2277" i="10"/>
  <c r="D2277" i="10"/>
  <c r="C2277" i="10"/>
  <c r="B2277" i="10"/>
  <c r="M2276" i="10"/>
  <c r="K2276" i="10"/>
  <c r="J2276" i="10"/>
  <c r="I2276" i="10"/>
  <c r="H2276" i="10"/>
  <c r="G2276" i="10"/>
  <c r="F2276" i="10"/>
  <c r="E2276" i="10"/>
  <c r="D2276" i="10"/>
  <c r="C2276" i="10"/>
  <c r="B2276" i="10"/>
  <c r="M2275" i="10"/>
  <c r="K2275" i="10"/>
  <c r="J2275" i="10"/>
  <c r="I2275" i="10"/>
  <c r="H2275" i="10"/>
  <c r="G2275" i="10"/>
  <c r="F2275" i="10"/>
  <c r="E2275" i="10"/>
  <c r="D2275" i="10"/>
  <c r="C2275" i="10"/>
  <c r="B2275" i="10"/>
  <c r="M2274" i="10"/>
  <c r="K2274" i="10"/>
  <c r="J2274" i="10"/>
  <c r="I2274" i="10"/>
  <c r="H2274" i="10"/>
  <c r="G2274" i="10"/>
  <c r="F2274" i="10"/>
  <c r="E2274" i="10"/>
  <c r="D2274" i="10"/>
  <c r="C2274" i="10"/>
  <c r="B2274" i="10"/>
  <c r="M2273" i="10"/>
  <c r="K2273" i="10"/>
  <c r="J2273" i="10"/>
  <c r="I2273" i="10"/>
  <c r="H2273" i="10"/>
  <c r="G2273" i="10"/>
  <c r="F2273" i="10"/>
  <c r="E2273" i="10"/>
  <c r="D2273" i="10"/>
  <c r="C2273" i="10"/>
  <c r="B2273" i="10"/>
  <c r="M2272" i="10"/>
  <c r="K2272" i="10"/>
  <c r="J2272" i="10"/>
  <c r="I2272" i="10"/>
  <c r="H2272" i="10"/>
  <c r="G2272" i="10"/>
  <c r="F2272" i="10"/>
  <c r="E2272" i="10"/>
  <c r="D2272" i="10"/>
  <c r="C2272" i="10"/>
  <c r="B2272" i="10"/>
  <c r="M2271" i="10"/>
  <c r="K2271" i="10"/>
  <c r="J2271" i="10"/>
  <c r="I2271" i="10"/>
  <c r="H2271" i="10"/>
  <c r="G2271" i="10"/>
  <c r="F2271" i="10"/>
  <c r="E2271" i="10"/>
  <c r="D2271" i="10"/>
  <c r="C2271" i="10"/>
  <c r="B2271" i="10"/>
  <c r="M2270" i="10"/>
  <c r="K2270" i="10"/>
  <c r="J2270" i="10"/>
  <c r="I2270" i="10"/>
  <c r="H2270" i="10"/>
  <c r="G2270" i="10"/>
  <c r="F2270" i="10"/>
  <c r="E2270" i="10"/>
  <c r="D2270" i="10"/>
  <c r="C2270" i="10"/>
  <c r="B2270" i="10"/>
  <c r="M2269" i="10"/>
  <c r="K2269" i="10"/>
  <c r="J2269" i="10"/>
  <c r="I2269" i="10"/>
  <c r="H2269" i="10"/>
  <c r="G2269" i="10"/>
  <c r="F2269" i="10"/>
  <c r="E2269" i="10"/>
  <c r="D2269" i="10"/>
  <c r="C2269" i="10"/>
  <c r="B2269" i="10"/>
  <c r="M2268" i="10"/>
  <c r="K2268" i="10"/>
  <c r="J2268" i="10"/>
  <c r="I2268" i="10"/>
  <c r="H2268" i="10"/>
  <c r="G2268" i="10"/>
  <c r="F2268" i="10"/>
  <c r="E2268" i="10"/>
  <c r="D2268" i="10"/>
  <c r="C2268" i="10"/>
  <c r="B2268" i="10"/>
  <c r="M2267" i="10"/>
  <c r="K2267" i="10"/>
  <c r="J2267" i="10"/>
  <c r="I2267" i="10"/>
  <c r="H2267" i="10"/>
  <c r="G2267" i="10"/>
  <c r="F2267" i="10"/>
  <c r="E2267" i="10"/>
  <c r="D2267" i="10"/>
  <c r="C2267" i="10"/>
  <c r="B2267" i="10"/>
  <c r="M2266" i="10"/>
  <c r="K2266" i="10"/>
  <c r="J2266" i="10"/>
  <c r="I2266" i="10"/>
  <c r="H2266" i="10"/>
  <c r="G2266" i="10"/>
  <c r="F2266" i="10"/>
  <c r="E2266" i="10"/>
  <c r="D2266" i="10"/>
  <c r="C2266" i="10"/>
  <c r="B2266" i="10"/>
  <c r="M2265" i="10"/>
  <c r="K2265" i="10"/>
  <c r="J2265" i="10"/>
  <c r="I2265" i="10"/>
  <c r="H2265" i="10"/>
  <c r="G2265" i="10"/>
  <c r="F2265" i="10"/>
  <c r="E2265" i="10"/>
  <c r="D2265" i="10"/>
  <c r="C2265" i="10"/>
  <c r="B2265" i="10"/>
  <c r="M2264" i="10"/>
  <c r="K2264" i="10"/>
  <c r="J2264" i="10"/>
  <c r="I2264" i="10"/>
  <c r="H2264" i="10"/>
  <c r="G2264" i="10"/>
  <c r="F2264" i="10"/>
  <c r="E2264" i="10"/>
  <c r="D2264" i="10"/>
  <c r="C2264" i="10"/>
  <c r="B2264" i="10"/>
  <c r="M2263" i="10"/>
  <c r="K2263" i="10"/>
  <c r="J2263" i="10"/>
  <c r="I2263" i="10"/>
  <c r="H2263" i="10"/>
  <c r="G2263" i="10"/>
  <c r="F2263" i="10"/>
  <c r="E2263" i="10"/>
  <c r="D2263" i="10"/>
  <c r="C2263" i="10"/>
  <c r="B2263" i="10"/>
  <c r="M2262" i="10"/>
  <c r="K2262" i="10"/>
  <c r="J2262" i="10"/>
  <c r="I2262" i="10"/>
  <c r="H2262" i="10"/>
  <c r="G2262" i="10"/>
  <c r="F2262" i="10"/>
  <c r="E2262" i="10"/>
  <c r="D2262" i="10"/>
  <c r="C2262" i="10"/>
  <c r="B2262" i="10"/>
  <c r="M2261" i="10"/>
  <c r="K2261" i="10"/>
  <c r="J2261" i="10"/>
  <c r="I2261" i="10"/>
  <c r="H2261" i="10"/>
  <c r="G2261" i="10"/>
  <c r="F2261" i="10"/>
  <c r="E2261" i="10"/>
  <c r="D2261" i="10"/>
  <c r="C2261" i="10"/>
  <c r="B2261" i="10"/>
  <c r="M2260" i="10"/>
  <c r="K2260" i="10"/>
  <c r="J2260" i="10"/>
  <c r="I2260" i="10"/>
  <c r="H2260" i="10"/>
  <c r="G2260" i="10"/>
  <c r="F2260" i="10"/>
  <c r="E2260" i="10"/>
  <c r="D2260" i="10"/>
  <c r="C2260" i="10"/>
  <c r="B2260" i="10"/>
  <c r="M2259" i="10"/>
  <c r="K2259" i="10"/>
  <c r="J2259" i="10"/>
  <c r="I2259" i="10"/>
  <c r="H2259" i="10"/>
  <c r="G2259" i="10"/>
  <c r="F2259" i="10"/>
  <c r="E2259" i="10"/>
  <c r="D2259" i="10"/>
  <c r="C2259" i="10"/>
  <c r="B2259" i="10"/>
  <c r="M2258" i="10"/>
  <c r="K2258" i="10"/>
  <c r="J2258" i="10"/>
  <c r="I2258" i="10"/>
  <c r="H2258" i="10"/>
  <c r="G2258" i="10"/>
  <c r="F2258" i="10"/>
  <c r="E2258" i="10"/>
  <c r="D2258" i="10"/>
  <c r="C2258" i="10"/>
  <c r="B2258" i="10"/>
  <c r="M2257" i="10"/>
  <c r="K2257" i="10"/>
  <c r="J2257" i="10"/>
  <c r="I2257" i="10"/>
  <c r="H2257" i="10"/>
  <c r="G2257" i="10"/>
  <c r="F2257" i="10"/>
  <c r="E2257" i="10"/>
  <c r="D2257" i="10"/>
  <c r="C2257" i="10"/>
  <c r="B2257" i="10"/>
  <c r="M2256" i="10"/>
  <c r="K2256" i="10"/>
  <c r="J2256" i="10"/>
  <c r="I2256" i="10"/>
  <c r="H2256" i="10"/>
  <c r="G2256" i="10"/>
  <c r="F2256" i="10"/>
  <c r="E2256" i="10"/>
  <c r="D2256" i="10"/>
  <c r="C2256" i="10"/>
  <c r="B2256" i="10"/>
  <c r="M2255" i="10"/>
  <c r="K2255" i="10"/>
  <c r="J2255" i="10"/>
  <c r="I2255" i="10"/>
  <c r="H2255" i="10"/>
  <c r="G2255" i="10"/>
  <c r="F2255" i="10"/>
  <c r="E2255" i="10"/>
  <c r="D2255" i="10"/>
  <c r="C2255" i="10"/>
  <c r="B2255" i="10"/>
  <c r="M2254" i="10"/>
  <c r="K2254" i="10"/>
  <c r="J2254" i="10"/>
  <c r="I2254" i="10"/>
  <c r="H2254" i="10"/>
  <c r="G2254" i="10"/>
  <c r="F2254" i="10"/>
  <c r="E2254" i="10"/>
  <c r="D2254" i="10"/>
  <c r="C2254" i="10"/>
  <c r="B2254" i="10"/>
  <c r="M2253" i="10"/>
  <c r="K2253" i="10"/>
  <c r="J2253" i="10"/>
  <c r="I2253" i="10"/>
  <c r="H2253" i="10"/>
  <c r="G2253" i="10"/>
  <c r="F2253" i="10"/>
  <c r="E2253" i="10"/>
  <c r="D2253" i="10"/>
  <c r="C2253" i="10"/>
  <c r="B2253" i="10"/>
  <c r="M2252" i="10"/>
  <c r="K2252" i="10"/>
  <c r="J2252" i="10"/>
  <c r="I2252" i="10"/>
  <c r="H2252" i="10"/>
  <c r="G2252" i="10"/>
  <c r="F2252" i="10"/>
  <c r="E2252" i="10"/>
  <c r="D2252" i="10"/>
  <c r="C2252" i="10"/>
  <c r="B2252" i="10"/>
  <c r="M2251" i="10"/>
  <c r="K2251" i="10"/>
  <c r="J2251" i="10"/>
  <c r="I2251" i="10"/>
  <c r="H2251" i="10"/>
  <c r="G2251" i="10"/>
  <c r="F2251" i="10"/>
  <c r="E2251" i="10"/>
  <c r="D2251" i="10"/>
  <c r="C2251" i="10"/>
  <c r="B2251" i="10"/>
  <c r="M2250" i="10"/>
  <c r="K2250" i="10"/>
  <c r="J2250" i="10"/>
  <c r="I2250" i="10"/>
  <c r="H2250" i="10"/>
  <c r="G2250" i="10"/>
  <c r="F2250" i="10"/>
  <c r="E2250" i="10"/>
  <c r="D2250" i="10"/>
  <c r="C2250" i="10"/>
  <c r="B2250" i="10"/>
  <c r="M2249" i="10"/>
  <c r="K2249" i="10"/>
  <c r="J2249" i="10"/>
  <c r="I2249" i="10"/>
  <c r="H2249" i="10"/>
  <c r="G2249" i="10"/>
  <c r="F2249" i="10"/>
  <c r="E2249" i="10"/>
  <c r="D2249" i="10"/>
  <c r="C2249" i="10"/>
  <c r="B2249" i="10"/>
  <c r="M2248" i="10"/>
  <c r="K2248" i="10"/>
  <c r="J2248" i="10"/>
  <c r="I2248" i="10"/>
  <c r="H2248" i="10"/>
  <c r="G2248" i="10"/>
  <c r="F2248" i="10"/>
  <c r="E2248" i="10"/>
  <c r="D2248" i="10"/>
  <c r="C2248" i="10"/>
  <c r="B2248" i="10"/>
  <c r="M2247" i="10"/>
  <c r="K2247" i="10"/>
  <c r="J2247" i="10"/>
  <c r="I2247" i="10"/>
  <c r="H2247" i="10"/>
  <c r="G2247" i="10"/>
  <c r="F2247" i="10"/>
  <c r="E2247" i="10"/>
  <c r="D2247" i="10"/>
  <c r="C2247" i="10"/>
  <c r="B2247" i="10"/>
  <c r="M2246" i="10"/>
  <c r="K2246" i="10"/>
  <c r="J2246" i="10"/>
  <c r="I2246" i="10"/>
  <c r="H2246" i="10"/>
  <c r="G2246" i="10"/>
  <c r="F2246" i="10"/>
  <c r="E2246" i="10"/>
  <c r="D2246" i="10"/>
  <c r="C2246" i="10"/>
  <c r="B2246" i="10"/>
  <c r="M2245" i="10"/>
  <c r="K2245" i="10"/>
  <c r="J2245" i="10"/>
  <c r="I2245" i="10"/>
  <c r="H2245" i="10"/>
  <c r="G2245" i="10"/>
  <c r="F2245" i="10"/>
  <c r="E2245" i="10"/>
  <c r="D2245" i="10"/>
  <c r="C2245" i="10"/>
  <c r="B2245" i="10"/>
  <c r="M2244" i="10"/>
  <c r="K2244" i="10"/>
  <c r="J2244" i="10"/>
  <c r="I2244" i="10"/>
  <c r="H2244" i="10"/>
  <c r="G2244" i="10"/>
  <c r="F2244" i="10"/>
  <c r="E2244" i="10"/>
  <c r="D2244" i="10"/>
  <c r="C2244" i="10"/>
  <c r="B2244" i="10"/>
  <c r="M2243" i="10"/>
  <c r="K2243" i="10"/>
  <c r="J2243" i="10"/>
  <c r="I2243" i="10"/>
  <c r="H2243" i="10"/>
  <c r="G2243" i="10"/>
  <c r="F2243" i="10"/>
  <c r="E2243" i="10"/>
  <c r="D2243" i="10"/>
  <c r="C2243" i="10"/>
  <c r="B2243" i="10"/>
  <c r="M2242" i="10"/>
  <c r="K2242" i="10"/>
  <c r="J2242" i="10"/>
  <c r="I2242" i="10"/>
  <c r="H2242" i="10"/>
  <c r="G2242" i="10"/>
  <c r="F2242" i="10"/>
  <c r="E2242" i="10"/>
  <c r="D2242" i="10"/>
  <c r="C2242" i="10"/>
  <c r="B2242" i="10"/>
  <c r="M2241" i="10"/>
  <c r="K2241" i="10"/>
  <c r="J2241" i="10"/>
  <c r="I2241" i="10"/>
  <c r="H2241" i="10"/>
  <c r="G2241" i="10"/>
  <c r="F2241" i="10"/>
  <c r="E2241" i="10"/>
  <c r="D2241" i="10"/>
  <c r="C2241" i="10"/>
  <c r="B2241" i="10"/>
  <c r="M2240" i="10"/>
  <c r="K2240" i="10"/>
  <c r="J2240" i="10"/>
  <c r="I2240" i="10"/>
  <c r="H2240" i="10"/>
  <c r="G2240" i="10"/>
  <c r="F2240" i="10"/>
  <c r="E2240" i="10"/>
  <c r="D2240" i="10"/>
  <c r="C2240" i="10"/>
  <c r="B2240" i="10"/>
  <c r="M2239" i="10"/>
  <c r="K2239" i="10"/>
  <c r="J2239" i="10"/>
  <c r="I2239" i="10"/>
  <c r="H2239" i="10"/>
  <c r="G2239" i="10"/>
  <c r="F2239" i="10"/>
  <c r="E2239" i="10"/>
  <c r="D2239" i="10"/>
  <c r="C2239" i="10"/>
  <c r="B2239" i="10"/>
  <c r="M2238" i="10"/>
  <c r="K2238" i="10"/>
  <c r="J2238" i="10"/>
  <c r="I2238" i="10"/>
  <c r="H2238" i="10"/>
  <c r="G2238" i="10"/>
  <c r="F2238" i="10"/>
  <c r="E2238" i="10"/>
  <c r="D2238" i="10"/>
  <c r="C2238" i="10"/>
  <c r="B2238" i="10"/>
  <c r="M2237" i="10"/>
  <c r="K2237" i="10"/>
  <c r="J2237" i="10"/>
  <c r="I2237" i="10"/>
  <c r="H2237" i="10"/>
  <c r="G2237" i="10"/>
  <c r="F2237" i="10"/>
  <c r="E2237" i="10"/>
  <c r="D2237" i="10"/>
  <c r="C2237" i="10"/>
  <c r="B2237" i="10"/>
  <c r="M2236" i="10"/>
  <c r="K2236" i="10"/>
  <c r="J2236" i="10"/>
  <c r="I2236" i="10"/>
  <c r="H2236" i="10"/>
  <c r="G2236" i="10"/>
  <c r="F2236" i="10"/>
  <c r="E2236" i="10"/>
  <c r="D2236" i="10"/>
  <c r="C2236" i="10"/>
  <c r="B2236" i="10"/>
  <c r="M2235" i="10"/>
  <c r="K2235" i="10"/>
  <c r="J2235" i="10"/>
  <c r="I2235" i="10"/>
  <c r="H2235" i="10"/>
  <c r="G2235" i="10"/>
  <c r="F2235" i="10"/>
  <c r="E2235" i="10"/>
  <c r="D2235" i="10"/>
  <c r="C2235" i="10"/>
  <c r="B2235" i="10"/>
  <c r="M2234" i="10"/>
  <c r="K2234" i="10"/>
  <c r="J2234" i="10"/>
  <c r="I2234" i="10"/>
  <c r="H2234" i="10"/>
  <c r="G2234" i="10"/>
  <c r="F2234" i="10"/>
  <c r="E2234" i="10"/>
  <c r="D2234" i="10"/>
  <c r="C2234" i="10"/>
  <c r="B2234" i="10"/>
  <c r="M2233" i="10"/>
  <c r="K2233" i="10"/>
  <c r="J2233" i="10"/>
  <c r="I2233" i="10"/>
  <c r="H2233" i="10"/>
  <c r="G2233" i="10"/>
  <c r="F2233" i="10"/>
  <c r="E2233" i="10"/>
  <c r="D2233" i="10"/>
  <c r="C2233" i="10"/>
  <c r="B2233" i="10"/>
  <c r="M2232" i="10"/>
  <c r="K2232" i="10"/>
  <c r="J2232" i="10"/>
  <c r="I2232" i="10"/>
  <c r="H2232" i="10"/>
  <c r="G2232" i="10"/>
  <c r="F2232" i="10"/>
  <c r="E2232" i="10"/>
  <c r="D2232" i="10"/>
  <c r="C2232" i="10"/>
  <c r="B2232" i="10"/>
  <c r="M2231" i="10"/>
  <c r="K2231" i="10"/>
  <c r="J2231" i="10"/>
  <c r="I2231" i="10"/>
  <c r="H2231" i="10"/>
  <c r="G2231" i="10"/>
  <c r="F2231" i="10"/>
  <c r="E2231" i="10"/>
  <c r="D2231" i="10"/>
  <c r="C2231" i="10"/>
  <c r="B2231" i="10"/>
  <c r="M2230" i="10"/>
  <c r="K2230" i="10"/>
  <c r="J2230" i="10"/>
  <c r="I2230" i="10"/>
  <c r="H2230" i="10"/>
  <c r="G2230" i="10"/>
  <c r="F2230" i="10"/>
  <c r="E2230" i="10"/>
  <c r="D2230" i="10"/>
  <c r="C2230" i="10"/>
  <c r="B2230" i="10"/>
  <c r="M2229" i="10"/>
  <c r="K2229" i="10"/>
  <c r="J2229" i="10"/>
  <c r="I2229" i="10"/>
  <c r="H2229" i="10"/>
  <c r="G2229" i="10"/>
  <c r="F2229" i="10"/>
  <c r="E2229" i="10"/>
  <c r="D2229" i="10"/>
  <c r="C2229" i="10"/>
  <c r="B2229" i="10"/>
  <c r="M2228" i="10"/>
  <c r="K2228" i="10"/>
  <c r="J2228" i="10"/>
  <c r="I2228" i="10"/>
  <c r="H2228" i="10"/>
  <c r="G2228" i="10"/>
  <c r="F2228" i="10"/>
  <c r="E2228" i="10"/>
  <c r="D2228" i="10"/>
  <c r="C2228" i="10"/>
  <c r="B2228" i="10"/>
  <c r="M2227" i="10"/>
  <c r="K2227" i="10"/>
  <c r="J2227" i="10"/>
  <c r="I2227" i="10"/>
  <c r="H2227" i="10"/>
  <c r="G2227" i="10"/>
  <c r="F2227" i="10"/>
  <c r="E2227" i="10"/>
  <c r="D2227" i="10"/>
  <c r="C2227" i="10"/>
  <c r="B2227" i="10"/>
  <c r="M2226" i="10"/>
  <c r="K2226" i="10"/>
  <c r="J2226" i="10"/>
  <c r="I2226" i="10"/>
  <c r="H2226" i="10"/>
  <c r="G2226" i="10"/>
  <c r="F2226" i="10"/>
  <c r="E2226" i="10"/>
  <c r="D2226" i="10"/>
  <c r="C2226" i="10"/>
  <c r="B2226" i="10"/>
  <c r="M2225" i="10"/>
  <c r="K2225" i="10"/>
  <c r="J2225" i="10"/>
  <c r="I2225" i="10"/>
  <c r="H2225" i="10"/>
  <c r="G2225" i="10"/>
  <c r="F2225" i="10"/>
  <c r="E2225" i="10"/>
  <c r="D2225" i="10"/>
  <c r="C2225" i="10"/>
  <c r="B2225" i="10"/>
  <c r="M2224" i="10"/>
  <c r="K2224" i="10"/>
  <c r="J2224" i="10"/>
  <c r="I2224" i="10"/>
  <c r="H2224" i="10"/>
  <c r="G2224" i="10"/>
  <c r="F2224" i="10"/>
  <c r="E2224" i="10"/>
  <c r="D2224" i="10"/>
  <c r="C2224" i="10"/>
  <c r="B2224" i="10"/>
  <c r="M2223" i="10"/>
  <c r="K2223" i="10"/>
  <c r="J2223" i="10"/>
  <c r="I2223" i="10"/>
  <c r="H2223" i="10"/>
  <c r="G2223" i="10"/>
  <c r="F2223" i="10"/>
  <c r="E2223" i="10"/>
  <c r="D2223" i="10"/>
  <c r="C2223" i="10"/>
  <c r="B2223" i="10"/>
  <c r="M2222" i="10"/>
  <c r="K2222" i="10"/>
  <c r="J2222" i="10"/>
  <c r="I2222" i="10"/>
  <c r="H2222" i="10"/>
  <c r="G2222" i="10"/>
  <c r="F2222" i="10"/>
  <c r="E2222" i="10"/>
  <c r="D2222" i="10"/>
  <c r="C2222" i="10"/>
  <c r="B2222" i="10"/>
  <c r="M2221" i="10"/>
  <c r="K2221" i="10"/>
  <c r="J2221" i="10"/>
  <c r="I2221" i="10"/>
  <c r="H2221" i="10"/>
  <c r="G2221" i="10"/>
  <c r="F2221" i="10"/>
  <c r="E2221" i="10"/>
  <c r="D2221" i="10"/>
  <c r="C2221" i="10"/>
  <c r="B2221" i="10"/>
  <c r="M2220" i="10"/>
  <c r="K2220" i="10"/>
  <c r="J2220" i="10"/>
  <c r="I2220" i="10"/>
  <c r="H2220" i="10"/>
  <c r="G2220" i="10"/>
  <c r="F2220" i="10"/>
  <c r="E2220" i="10"/>
  <c r="D2220" i="10"/>
  <c r="C2220" i="10"/>
  <c r="B2220" i="10"/>
  <c r="M2219" i="10"/>
  <c r="K2219" i="10"/>
  <c r="J2219" i="10"/>
  <c r="I2219" i="10"/>
  <c r="H2219" i="10"/>
  <c r="G2219" i="10"/>
  <c r="F2219" i="10"/>
  <c r="E2219" i="10"/>
  <c r="D2219" i="10"/>
  <c r="C2219" i="10"/>
  <c r="B2219" i="10"/>
  <c r="M2218" i="10"/>
  <c r="K2218" i="10"/>
  <c r="J2218" i="10"/>
  <c r="I2218" i="10"/>
  <c r="H2218" i="10"/>
  <c r="G2218" i="10"/>
  <c r="F2218" i="10"/>
  <c r="E2218" i="10"/>
  <c r="D2218" i="10"/>
  <c r="C2218" i="10"/>
  <c r="B2218" i="10"/>
  <c r="M2217" i="10"/>
  <c r="K2217" i="10"/>
  <c r="J2217" i="10"/>
  <c r="I2217" i="10"/>
  <c r="H2217" i="10"/>
  <c r="G2217" i="10"/>
  <c r="F2217" i="10"/>
  <c r="E2217" i="10"/>
  <c r="D2217" i="10"/>
  <c r="C2217" i="10"/>
  <c r="B2217" i="10"/>
  <c r="M2216" i="10"/>
  <c r="K2216" i="10"/>
  <c r="J2216" i="10"/>
  <c r="I2216" i="10"/>
  <c r="H2216" i="10"/>
  <c r="G2216" i="10"/>
  <c r="F2216" i="10"/>
  <c r="E2216" i="10"/>
  <c r="D2216" i="10"/>
  <c r="C2216" i="10"/>
  <c r="B2216" i="10"/>
  <c r="M2215" i="10"/>
  <c r="K2215" i="10"/>
  <c r="J2215" i="10"/>
  <c r="I2215" i="10"/>
  <c r="H2215" i="10"/>
  <c r="G2215" i="10"/>
  <c r="F2215" i="10"/>
  <c r="E2215" i="10"/>
  <c r="D2215" i="10"/>
  <c r="C2215" i="10"/>
  <c r="B2215" i="10"/>
  <c r="M2214" i="10"/>
  <c r="K2214" i="10"/>
  <c r="J2214" i="10"/>
  <c r="I2214" i="10"/>
  <c r="H2214" i="10"/>
  <c r="G2214" i="10"/>
  <c r="F2214" i="10"/>
  <c r="E2214" i="10"/>
  <c r="D2214" i="10"/>
  <c r="C2214" i="10"/>
  <c r="B2214" i="10"/>
  <c r="M2213" i="10"/>
  <c r="K2213" i="10"/>
  <c r="J2213" i="10"/>
  <c r="I2213" i="10"/>
  <c r="H2213" i="10"/>
  <c r="G2213" i="10"/>
  <c r="F2213" i="10"/>
  <c r="E2213" i="10"/>
  <c r="D2213" i="10"/>
  <c r="C2213" i="10"/>
  <c r="B2213" i="10"/>
  <c r="M2212" i="10"/>
  <c r="K2212" i="10"/>
  <c r="J2212" i="10"/>
  <c r="I2212" i="10"/>
  <c r="H2212" i="10"/>
  <c r="G2212" i="10"/>
  <c r="F2212" i="10"/>
  <c r="E2212" i="10"/>
  <c r="D2212" i="10"/>
  <c r="C2212" i="10"/>
  <c r="B2212" i="10"/>
  <c r="M2211" i="10"/>
  <c r="K2211" i="10"/>
  <c r="J2211" i="10"/>
  <c r="I2211" i="10"/>
  <c r="H2211" i="10"/>
  <c r="G2211" i="10"/>
  <c r="F2211" i="10"/>
  <c r="E2211" i="10"/>
  <c r="D2211" i="10"/>
  <c r="C2211" i="10"/>
  <c r="B2211" i="10"/>
  <c r="M2210" i="10"/>
  <c r="K2210" i="10"/>
  <c r="J2210" i="10"/>
  <c r="I2210" i="10"/>
  <c r="H2210" i="10"/>
  <c r="G2210" i="10"/>
  <c r="F2210" i="10"/>
  <c r="E2210" i="10"/>
  <c r="D2210" i="10"/>
  <c r="C2210" i="10"/>
  <c r="B2210" i="10"/>
  <c r="M2209" i="10"/>
  <c r="K2209" i="10"/>
  <c r="J2209" i="10"/>
  <c r="I2209" i="10"/>
  <c r="H2209" i="10"/>
  <c r="G2209" i="10"/>
  <c r="F2209" i="10"/>
  <c r="E2209" i="10"/>
  <c r="D2209" i="10"/>
  <c r="C2209" i="10"/>
  <c r="B2209" i="10"/>
  <c r="M2208" i="10"/>
  <c r="K2208" i="10"/>
  <c r="J2208" i="10"/>
  <c r="I2208" i="10"/>
  <c r="H2208" i="10"/>
  <c r="G2208" i="10"/>
  <c r="F2208" i="10"/>
  <c r="E2208" i="10"/>
  <c r="D2208" i="10"/>
  <c r="C2208" i="10"/>
  <c r="B2208" i="10"/>
  <c r="M2207" i="10"/>
  <c r="K2207" i="10"/>
  <c r="J2207" i="10"/>
  <c r="I2207" i="10"/>
  <c r="H2207" i="10"/>
  <c r="G2207" i="10"/>
  <c r="F2207" i="10"/>
  <c r="E2207" i="10"/>
  <c r="D2207" i="10"/>
  <c r="C2207" i="10"/>
  <c r="B2207" i="10"/>
  <c r="M2206" i="10"/>
  <c r="K2206" i="10"/>
  <c r="J2206" i="10"/>
  <c r="I2206" i="10"/>
  <c r="H2206" i="10"/>
  <c r="G2206" i="10"/>
  <c r="F2206" i="10"/>
  <c r="E2206" i="10"/>
  <c r="D2206" i="10"/>
  <c r="C2206" i="10"/>
  <c r="B2206" i="10"/>
  <c r="M2205" i="10"/>
  <c r="K2205" i="10"/>
  <c r="J2205" i="10"/>
  <c r="I2205" i="10"/>
  <c r="H2205" i="10"/>
  <c r="G2205" i="10"/>
  <c r="F2205" i="10"/>
  <c r="E2205" i="10"/>
  <c r="D2205" i="10"/>
  <c r="C2205" i="10"/>
  <c r="B2205" i="10"/>
  <c r="M2204" i="10"/>
  <c r="K2204" i="10"/>
  <c r="J2204" i="10"/>
  <c r="I2204" i="10"/>
  <c r="H2204" i="10"/>
  <c r="G2204" i="10"/>
  <c r="F2204" i="10"/>
  <c r="E2204" i="10"/>
  <c r="D2204" i="10"/>
  <c r="C2204" i="10"/>
  <c r="B2204" i="10"/>
  <c r="M2203" i="10"/>
  <c r="K2203" i="10"/>
  <c r="J2203" i="10"/>
  <c r="I2203" i="10"/>
  <c r="H2203" i="10"/>
  <c r="G2203" i="10"/>
  <c r="F2203" i="10"/>
  <c r="E2203" i="10"/>
  <c r="D2203" i="10"/>
  <c r="C2203" i="10"/>
  <c r="B2203" i="10"/>
  <c r="M2202" i="10"/>
  <c r="K2202" i="10"/>
  <c r="J2202" i="10"/>
  <c r="I2202" i="10"/>
  <c r="H2202" i="10"/>
  <c r="G2202" i="10"/>
  <c r="F2202" i="10"/>
  <c r="E2202" i="10"/>
  <c r="D2202" i="10"/>
  <c r="C2202" i="10"/>
  <c r="B2202" i="10"/>
  <c r="M2201" i="10"/>
  <c r="K2201" i="10"/>
  <c r="J2201" i="10"/>
  <c r="I2201" i="10"/>
  <c r="H2201" i="10"/>
  <c r="G2201" i="10"/>
  <c r="F2201" i="10"/>
  <c r="E2201" i="10"/>
  <c r="D2201" i="10"/>
  <c r="C2201" i="10"/>
  <c r="B2201" i="10"/>
  <c r="M2200" i="10"/>
  <c r="K2200" i="10"/>
  <c r="J2200" i="10"/>
  <c r="I2200" i="10"/>
  <c r="H2200" i="10"/>
  <c r="G2200" i="10"/>
  <c r="F2200" i="10"/>
  <c r="E2200" i="10"/>
  <c r="D2200" i="10"/>
  <c r="C2200" i="10"/>
  <c r="B2200" i="10"/>
  <c r="M2199" i="10"/>
  <c r="K2199" i="10"/>
  <c r="J2199" i="10"/>
  <c r="I2199" i="10"/>
  <c r="H2199" i="10"/>
  <c r="G2199" i="10"/>
  <c r="F2199" i="10"/>
  <c r="E2199" i="10"/>
  <c r="D2199" i="10"/>
  <c r="C2199" i="10"/>
  <c r="B2199" i="10"/>
  <c r="M2198" i="10"/>
  <c r="K2198" i="10"/>
  <c r="J2198" i="10"/>
  <c r="I2198" i="10"/>
  <c r="H2198" i="10"/>
  <c r="G2198" i="10"/>
  <c r="F2198" i="10"/>
  <c r="E2198" i="10"/>
  <c r="D2198" i="10"/>
  <c r="C2198" i="10"/>
  <c r="B2198" i="10"/>
  <c r="M2197" i="10"/>
  <c r="K2197" i="10"/>
  <c r="J2197" i="10"/>
  <c r="I2197" i="10"/>
  <c r="H2197" i="10"/>
  <c r="G2197" i="10"/>
  <c r="F2197" i="10"/>
  <c r="E2197" i="10"/>
  <c r="D2197" i="10"/>
  <c r="C2197" i="10"/>
  <c r="B2197" i="10"/>
  <c r="M2196" i="10"/>
  <c r="K2196" i="10"/>
  <c r="J2196" i="10"/>
  <c r="I2196" i="10"/>
  <c r="H2196" i="10"/>
  <c r="G2196" i="10"/>
  <c r="F2196" i="10"/>
  <c r="E2196" i="10"/>
  <c r="D2196" i="10"/>
  <c r="C2196" i="10"/>
  <c r="B2196" i="10"/>
  <c r="M2195" i="10"/>
  <c r="K2195" i="10"/>
  <c r="J2195" i="10"/>
  <c r="I2195" i="10"/>
  <c r="H2195" i="10"/>
  <c r="G2195" i="10"/>
  <c r="F2195" i="10"/>
  <c r="E2195" i="10"/>
  <c r="D2195" i="10"/>
  <c r="C2195" i="10"/>
  <c r="B2195" i="10"/>
  <c r="M2194" i="10"/>
  <c r="K2194" i="10"/>
  <c r="J2194" i="10"/>
  <c r="I2194" i="10"/>
  <c r="H2194" i="10"/>
  <c r="G2194" i="10"/>
  <c r="F2194" i="10"/>
  <c r="E2194" i="10"/>
  <c r="D2194" i="10"/>
  <c r="C2194" i="10"/>
  <c r="B2194" i="10"/>
  <c r="M2193" i="10"/>
  <c r="K2193" i="10"/>
  <c r="J2193" i="10"/>
  <c r="I2193" i="10"/>
  <c r="H2193" i="10"/>
  <c r="G2193" i="10"/>
  <c r="F2193" i="10"/>
  <c r="E2193" i="10"/>
  <c r="D2193" i="10"/>
  <c r="C2193" i="10"/>
  <c r="B2193" i="10"/>
  <c r="M2192" i="10"/>
  <c r="K2192" i="10"/>
  <c r="J2192" i="10"/>
  <c r="I2192" i="10"/>
  <c r="H2192" i="10"/>
  <c r="G2192" i="10"/>
  <c r="F2192" i="10"/>
  <c r="E2192" i="10"/>
  <c r="D2192" i="10"/>
  <c r="C2192" i="10"/>
  <c r="B2192" i="10"/>
  <c r="M2191" i="10"/>
  <c r="K2191" i="10"/>
  <c r="J2191" i="10"/>
  <c r="I2191" i="10"/>
  <c r="H2191" i="10"/>
  <c r="G2191" i="10"/>
  <c r="F2191" i="10"/>
  <c r="E2191" i="10"/>
  <c r="D2191" i="10"/>
  <c r="C2191" i="10"/>
  <c r="B2191" i="10"/>
  <c r="M2190" i="10"/>
  <c r="K2190" i="10"/>
  <c r="J2190" i="10"/>
  <c r="I2190" i="10"/>
  <c r="H2190" i="10"/>
  <c r="G2190" i="10"/>
  <c r="F2190" i="10"/>
  <c r="E2190" i="10"/>
  <c r="D2190" i="10"/>
  <c r="C2190" i="10"/>
  <c r="B2190" i="10"/>
  <c r="M2189" i="10"/>
  <c r="K2189" i="10"/>
  <c r="J2189" i="10"/>
  <c r="I2189" i="10"/>
  <c r="H2189" i="10"/>
  <c r="G2189" i="10"/>
  <c r="F2189" i="10"/>
  <c r="E2189" i="10"/>
  <c r="D2189" i="10"/>
  <c r="C2189" i="10"/>
  <c r="B2189" i="10"/>
  <c r="M2188" i="10"/>
  <c r="K2188" i="10"/>
  <c r="J2188" i="10"/>
  <c r="I2188" i="10"/>
  <c r="H2188" i="10"/>
  <c r="G2188" i="10"/>
  <c r="F2188" i="10"/>
  <c r="E2188" i="10"/>
  <c r="D2188" i="10"/>
  <c r="C2188" i="10"/>
  <c r="B2188" i="10"/>
  <c r="M2187" i="10"/>
  <c r="K2187" i="10"/>
  <c r="J2187" i="10"/>
  <c r="I2187" i="10"/>
  <c r="H2187" i="10"/>
  <c r="G2187" i="10"/>
  <c r="F2187" i="10"/>
  <c r="E2187" i="10"/>
  <c r="D2187" i="10"/>
  <c r="C2187" i="10"/>
  <c r="B2187" i="10"/>
  <c r="M2186" i="10"/>
  <c r="K2186" i="10"/>
  <c r="J2186" i="10"/>
  <c r="I2186" i="10"/>
  <c r="H2186" i="10"/>
  <c r="G2186" i="10"/>
  <c r="F2186" i="10"/>
  <c r="E2186" i="10"/>
  <c r="D2186" i="10"/>
  <c r="C2186" i="10"/>
  <c r="B2186" i="10"/>
  <c r="M2185" i="10"/>
  <c r="K2185" i="10"/>
  <c r="J2185" i="10"/>
  <c r="I2185" i="10"/>
  <c r="H2185" i="10"/>
  <c r="G2185" i="10"/>
  <c r="F2185" i="10"/>
  <c r="E2185" i="10"/>
  <c r="D2185" i="10"/>
  <c r="C2185" i="10"/>
  <c r="B2185" i="10"/>
  <c r="M2184" i="10"/>
  <c r="K2184" i="10"/>
  <c r="J2184" i="10"/>
  <c r="I2184" i="10"/>
  <c r="H2184" i="10"/>
  <c r="G2184" i="10"/>
  <c r="F2184" i="10"/>
  <c r="E2184" i="10"/>
  <c r="D2184" i="10"/>
  <c r="C2184" i="10"/>
  <c r="B2184" i="10"/>
  <c r="M2183" i="10"/>
  <c r="K2183" i="10"/>
  <c r="J2183" i="10"/>
  <c r="I2183" i="10"/>
  <c r="H2183" i="10"/>
  <c r="G2183" i="10"/>
  <c r="F2183" i="10"/>
  <c r="E2183" i="10"/>
  <c r="D2183" i="10"/>
  <c r="C2183" i="10"/>
  <c r="B2183" i="10"/>
  <c r="M2182" i="10"/>
  <c r="K2182" i="10"/>
  <c r="J2182" i="10"/>
  <c r="I2182" i="10"/>
  <c r="H2182" i="10"/>
  <c r="G2182" i="10"/>
  <c r="F2182" i="10"/>
  <c r="E2182" i="10"/>
  <c r="D2182" i="10"/>
  <c r="C2182" i="10"/>
  <c r="B2182" i="10"/>
  <c r="M2181" i="10"/>
  <c r="K2181" i="10"/>
  <c r="J2181" i="10"/>
  <c r="I2181" i="10"/>
  <c r="H2181" i="10"/>
  <c r="G2181" i="10"/>
  <c r="F2181" i="10"/>
  <c r="E2181" i="10"/>
  <c r="D2181" i="10"/>
  <c r="C2181" i="10"/>
  <c r="B2181" i="10"/>
  <c r="M2180" i="10"/>
  <c r="K2180" i="10"/>
  <c r="J2180" i="10"/>
  <c r="I2180" i="10"/>
  <c r="H2180" i="10"/>
  <c r="G2180" i="10"/>
  <c r="F2180" i="10"/>
  <c r="E2180" i="10"/>
  <c r="D2180" i="10"/>
  <c r="C2180" i="10"/>
  <c r="B2180" i="10"/>
  <c r="M2179" i="10"/>
  <c r="K2179" i="10"/>
  <c r="J2179" i="10"/>
  <c r="I2179" i="10"/>
  <c r="H2179" i="10"/>
  <c r="G2179" i="10"/>
  <c r="F2179" i="10"/>
  <c r="E2179" i="10"/>
  <c r="D2179" i="10"/>
  <c r="C2179" i="10"/>
  <c r="B2179" i="10"/>
  <c r="M2178" i="10"/>
  <c r="K2178" i="10"/>
  <c r="J2178" i="10"/>
  <c r="I2178" i="10"/>
  <c r="H2178" i="10"/>
  <c r="G2178" i="10"/>
  <c r="F2178" i="10"/>
  <c r="E2178" i="10"/>
  <c r="D2178" i="10"/>
  <c r="C2178" i="10"/>
  <c r="B2178" i="10"/>
  <c r="M2177" i="10"/>
  <c r="K2177" i="10"/>
  <c r="J2177" i="10"/>
  <c r="I2177" i="10"/>
  <c r="H2177" i="10"/>
  <c r="G2177" i="10"/>
  <c r="F2177" i="10"/>
  <c r="E2177" i="10"/>
  <c r="D2177" i="10"/>
  <c r="C2177" i="10"/>
  <c r="B2177" i="10"/>
  <c r="M2176" i="10"/>
  <c r="K2176" i="10"/>
  <c r="J2176" i="10"/>
  <c r="I2176" i="10"/>
  <c r="H2176" i="10"/>
  <c r="G2176" i="10"/>
  <c r="F2176" i="10"/>
  <c r="E2176" i="10"/>
  <c r="D2176" i="10"/>
  <c r="C2176" i="10"/>
  <c r="B2176" i="10"/>
  <c r="M2175" i="10"/>
  <c r="K2175" i="10"/>
  <c r="J2175" i="10"/>
  <c r="I2175" i="10"/>
  <c r="H2175" i="10"/>
  <c r="G2175" i="10"/>
  <c r="F2175" i="10"/>
  <c r="E2175" i="10"/>
  <c r="D2175" i="10"/>
  <c r="C2175" i="10"/>
  <c r="B2175" i="10"/>
  <c r="M2174" i="10"/>
  <c r="K2174" i="10"/>
  <c r="J2174" i="10"/>
  <c r="I2174" i="10"/>
  <c r="H2174" i="10"/>
  <c r="G2174" i="10"/>
  <c r="F2174" i="10"/>
  <c r="E2174" i="10"/>
  <c r="D2174" i="10"/>
  <c r="C2174" i="10"/>
  <c r="B2174" i="10"/>
  <c r="M2173" i="10"/>
  <c r="K2173" i="10"/>
  <c r="J2173" i="10"/>
  <c r="I2173" i="10"/>
  <c r="H2173" i="10"/>
  <c r="G2173" i="10"/>
  <c r="F2173" i="10"/>
  <c r="E2173" i="10"/>
  <c r="D2173" i="10"/>
  <c r="C2173" i="10"/>
  <c r="B2173" i="10"/>
  <c r="M2172" i="10"/>
  <c r="K2172" i="10"/>
  <c r="J2172" i="10"/>
  <c r="I2172" i="10"/>
  <c r="H2172" i="10"/>
  <c r="G2172" i="10"/>
  <c r="F2172" i="10"/>
  <c r="E2172" i="10"/>
  <c r="D2172" i="10"/>
  <c r="C2172" i="10"/>
  <c r="B2172" i="10"/>
  <c r="M2171" i="10"/>
  <c r="K2171" i="10"/>
  <c r="J2171" i="10"/>
  <c r="I2171" i="10"/>
  <c r="H2171" i="10"/>
  <c r="G2171" i="10"/>
  <c r="F2171" i="10"/>
  <c r="E2171" i="10"/>
  <c r="D2171" i="10"/>
  <c r="C2171" i="10"/>
  <c r="B2171" i="10"/>
  <c r="M2170" i="10"/>
  <c r="K2170" i="10"/>
  <c r="J2170" i="10"/>
  <c r="I2170" i="10"/>
  <c r="H2170" i="10"/>
  <c r="G2170" i="10"/>
  <c r="F2170" i="10"/>
  <c r="E2170" i="10"/>
  <c r="D2170" i="10"/>
  <c r="C2170" i="10"/>
  <c r="B2170" i="10"/>
  <c r="M2169" i="10"/>
  <c r="K2169" i="10"/>
  <c r="J2169" i="10"/>
  <c r="I2169" i="10"/>
  <c r="H2169" i="10"/>
  <c r="G2169" i="10"/>
  <c r="F2169" i="10"/>
  <c r="E2169" i="10"/>
  <c r="D2169" i="10"/>
  <c r="C2169" i="10"/>
  <c r="B2169" i="10"/>
  <c r="M2168" i="10"/>
  <c r="K2168" i="10"/>
  <c r="J2168" i="10"/>
  <c r="I2168" i="10"/>
  <c r="H2168" i="10"/>
  <c r="G2168" i="10"/>
  <c r="F2168" i="10"/>
  <c r="E2168" i="10"/>
  <c r="D2168" i="10"/>
  <c r="C2168" i="10"/>
  <c r="B2168" i="10"/>
  <c r="M2167" i="10"/>
  <c r="K2167" i="10"/>
  <c r="J2167" i="10"/>
  <c r="I2167" i="10"/>
  <c r="H2167" i="10"/>
  <c r="G2167" i="10"/>
  <c r="F2167" i="10"/>
  <c r="E2167" i="10"/>
  <c r="D2167" i="10"/>
  <c r="C2167" i="10"/>
  <c r="B2167" i="10"/>
  <c r="M2166" i="10"/>
  <c r="K2166" i="10"/>
  <c r="J2166" i="10"/>
  <c r="I2166" i="10"/>
  <c r="H2166" i="10"/>
  <c r="G2166" i="10"/>
  <c r="F2166" i="10"/>
  <c r="E2166" i="10"/>
  <c r="D2166" i="10"/>
  <c r="C2166" i="10"/>
  <c r="B2166" i="10"/>
  <c r="M2165" i="10"/>
  <c r="K2165" i="10"/>
  <c r="J2165" i="10"/>
  <c r="I2165" i="10"/>
  <c r="H2165" i="10"/>
  <c r="G2165" i="10"/>
  <c r="F2165" i="10"/>
  <c r="E2165" i="10"/>
  <c r="D2165" i="10"/>
  <c r="C2165" i="10"/>
  <c r="B2165" i="10"/>
  <c r="M2164" i="10"/>
  <c r="K2164" i="10"/>
  <c r="J2164" i="10"/>
  <c r="I2164" i="10"/>
  <c r="H2164" i="10"/>
  <c r="G2164" i="10"/>
  <c r="F2164" i="10"/>
  <c r="E2164" i="10"/>
  <c r="D2164" i="10"/>
  <c r="C2164" i="10"/>
  <c r="B2164" i="10"/>
  <c r="M2163" i="10"/>
  <c r="K2163" i="10"/>
  <c r="J2163" i="10"/>
  <c r="I2163" i="10"/>
  <c r="H2163" i="10"/>
  <c r="G2163" i="10"/>
  <c r="F2163" i="10"/>
  <c r="E2163" i="10"/>
  <c r="D2163" i="10"/>
  <c r="C2163" i="10"/>
  <c r="B2163" i="10"/>
  <c r="M2162" i="10"/>
  <c r="K2162" i="10"/>
  <c r="J2162" i="10"/>
  <c r="I2162" i="10"/>
  <c r="H2162" i="10"/>
  <c r="G2162" i="10"/>
  <c r="F2162" i="10"/>
  <c r="E2162" i="10"/>
  <c r="D2162" i="10"/>
  <c r="C2162" i="10"/>
  <c r="B2162" i="10"/>
  <c r="M2161" i="10"/>
  <c r="K2161" i="10"/>
  <c r="J2161" i="10"/>
  <c r="I2161" i="10"/>
  <c r="H2161" i="10"/>
  <c r="G2161" i="10"/>
  <c r="F2161" i="10"/>
  <c r="E2161" i="10"/>
  <c r="D2161" i="10"/>
  <c r="C2161" i="10"/>
  <c r="B2161" i="10"/>
  <c r="M2160" i="10"/>
  <c r="K2160" i="10"/>
  <c r="J2160" i="10"/>
  <c r="I2160" i="10"/>
  <c r="H2160" i="10"/>
  <c r="G2160" i="10"/>
  <c r="F2160" i="10"/>
  <c r="E2160" i="10"/>
  <c r="D2160" i="10"/>
  <c r="C2160" i="10"/>
  <c r="B2160" i="10"/>
  <c r="M2159" i="10"/>
  <c r="K2159" i="10"/>
  <c r="J2159" i="10"/>
  <c r="I2159" i="10"/>
  <c r="H2159" i="10"/>
  <c r="G2159" i="10"/>
  <c r="F2159" i="10"/>
  <c r="E2159" i="10"/>
  <c r="D2159" i="10"/>
  <c r="C2159" i="10"/>
  <c r="B2159" i="10"/>
  <c r="M2158" i="10"/>
  <c r="K2158" i="10"/>
  <c r="J2158" i="10"/>
  <c r="I2158" i="10"/>
  <c r="H2158" i="10"/>
  <c r="G2158" i="10"/>
  <c r="F2158" i="10"/>
  <c r="E2158" i="10"/>
  <c r="D2158" i="10"/>
  <c r="C2158" i="10"/>
  <c r="B2158" i="10"/>
  <c r="M2157" i="10"/>
  <c r="K2157" i="10"/>
  <c r="J2157" i="10"/>
  <c r="I2157" i="10"/>
  <c r="H2157" i="10"/>
  <c r="G2157" i="10"/>
  <c r="F2157" i="10"/>
  <c r="E2157" i="10"/>
  <c r="D2157" i="10"/>
  <c r="C2157" i="10"/>
  <c r="B2157" i="10"/>
  <c r="M2156" i="10"/>
  <c r="K2156" i="10"/>
  <c r="J2156" i="10"/>
  <c r="I2156" i="10"/>
  <c r="H2156" i="10"/>
  <c r="G2156" i="10"/>
  <c r="F2156" i="10"/>
  <c r="E2156" i="10"/>
  <c r="D2156" i="10"/>
  <c r="C2156" i="10"/>
  <c r="B2156" i="10"/>
  <c r="M2155" i="10"/>
  <c r="K2155" i="10"/>
  <c r="J2155" i="10"/>
  <c r="I2155" i="10"/>
  <c r="H2155" i="10"/>
  <c r="G2155" i="10"/>
  <c r="F2155" i="10"/>
  <c r="E2155" i="10"/>
  <c r="D2155" i="10"/>
  <c r="C2155" i="10"/>
  <c r="B2155" i="10"/>
  <c r="M2154" i="10"/>
  <c r="K2154" i="10"/>
  <c r="J2154" i="10"/>
  <c r="I2154" i="10"/>
  <c r="H2154" i="10"/>
  <c r="G2154" i="10"/>
  <c r="F2154" i="10"/>
  <c r="E2154" i="10"/>
  <c r="D2154" i="10"/>
  <c r="C2154" i="10"/>
  <c r="B2154" i="10"/>
  <c r="M2153" i="10"/>
  <c r="K2153" i="10"/>
  <c r="J2153" i="10"/>
  <c r="I2153" i="10"/>
  <c r="H2153" i="10"/>
  <c r="G2153" i="10"/>
  <c r="F2153" i="10"/>
  <c r="E2153" i="10"/>
  <c r="D2153" i="10"/>
  <c r="C2153" i="10"/>
  <c r="B2153" i="10"/>
  <c r="M2152" i="10"/>
  <c r="K2152" i="10"/>
  <c r="J2152" i="10"/>
  <c r="I2152" i="10"/>
  <c r="H2152" i="10"/>
  <c r="G2152" i="10"/>
  <c r="F2152" i="10"/>
  <c r="E2152" i="10"/>
  <c r="D2152" i="10"/>
  <c r="C2152" i="10"/>
  <c r="B2152" i="10"/>
  <c r="M2151" i="10"/>
  <c r="K2151" i="10"/>
  <c r="J2151" i="10"/>
  <c r="I2151" i="10"/>
  <c r="H2151" i="10"/>
  <c r="G2151" i="10"/>
  <c r="F2151" i="10"/>
  <c r="E2151" i="10"/>
  <c r="D2151" i="10"/>
  <c r="C2151" i="10"/>
  <c r="B2151" i="10"/>
  <c r="M2150" i="10"/>
  <c r="K2150" i="10"/>
  <c r="J2150" i="10"/>
  <c r="I2150" i="10"/>
  <c r="H2150" i="10"/>
  <c r="G2150" i="10"/>
  <c r="F2150" i="10"/>
  <c r="E2150" i="10"/>
  <c r="D2150" i="10"/>
  <c r="C2150" i="10"/>
  <c r="B2150" i="10"/>
  <c r="M2149" i="10"/>
  <c r="K2149" i="10"/>
  <c r="J2149" i="10"/>
  <c r="I2149" i="10"/>
  <c r="H2149" i="10"/>
  <c r="G2149" i="10"/>
  <c r="F2149" i="10"/>
  <c r="E2149" i="10"/>
  <c r="D2149" i="10"/>
  <c r="C2149" i="10"/>
  <c r="B2149" i="10"/>
  <c r="M2148" i="10"/>
  <c r="K2148" i="10"/>
  <c r="J2148" i="10"/>
  <c r="I2148" i="10"/>
  <c r="H2148" i="10"/>
  <c r="G2148" i="10"/>
  <c r="F2148" i="10"/>
  <c r="E2148" i="10"/>
  <c r="D2148" i="10"/>
  <c r="C2148" i="10"/>
  <c r="B2148" i="10"/>
  <c r="M2147" i="10"/>
  <c r="K2147" i="10"/>
  <c r="J2147" i="10"/>
  <c r="I2147" i="10"/>
  <c r="H2147" i="10"/>
  <c r="G2147" i="10"/>
  <c r="F2147" i="10"/>
  <c r="E2147" i="10"/>
  <c r="D2147" i="10"/>
  <c r="C2147" i="10"/>
  <c r="B2147" i="10"/>
  <c r="M2146" i="10"/>
  <c r="K2146" i="10"/>
  <c r="J2146" i="10"/>
  <c r="I2146" i="10"/>
  <c r="H2146" i="10"/>
  <c r="G2146" i="10"/>
  <c r="F2146" i="10"/>
  <c r="E2146" i="10"/>
  <c r="D2146" i="10"/>
  <c r="C2146" i="10"/>
  <c r="B2146" i="10"/>
  <c r="M2145" i="10"/>
  <c r="K2145" i="10"/>
  <c r="J2145" i="10"/>
  <c r="I2145" i="10"/>
  <c r="H2145" i="10"/>
  <c r="G2145" i="10"/>
  <c r="F2145" i="10"/>
  <c r="E2145" i="10"/>
  <c r="D2145" i="10"/>
  <c r="C2145" i="10"/>
  <c r="B2145" i="10"/>
  <c r="M2144" i="10"/>
  <c r="K2144" i="10"/>
  <c r="J2144" i="10"/>
  <c r="I2144" i="10"/>
  <c r="H2144" i="10"/>
  <c r="G2144" i="10"/>
  <c r="F2144" i="10"/>
  <c r="E2144" i="10"/>
  <c r="D2144" i="10"/>
  <c r="C2144" i="10"/>
  <c r="B2144" i="10"/>
  <c r="M2143" i="10"/>
  <c r="K2143" i="10"/>
  <c r="J2143" i="10"/>
  <c r="I2143" i="10"/>
  <c r="H2143" i="10"/>
  <c r="G2143" i="10"/>
  <c r="F2143" i="10"/>
  <c r="E2143" i="10"/>
  <c r="D2143" i="10"/>
  <c r="C2143" i="10"/>
  <c r="B2143" i="10"/>
  <c r="M2142" i="10"/>
  <c r="K2142" i="10"/>
  <c r="J2142" i="10"/>
  <c r="I2142" i="10"/>
  <c r="H2142" i="10"/>
  <c r="G2142" i="10"/>
  <c r="F2142" i="10"/>
  <c r="E2142" i="10"/>
  <c r="D2142" i="10"/>
  <c r="C2142" i="10"/>
  <c r="B2142" i="10"/>
  <c r="M2141" i="10"/>
  <c r="K2141" i="10"/>
  <c r="J2141" i="10"/>
  <c r="I2141" i="10"/>
  <c r="H2141" i="10"/>
  <c r="G2141" i="10"/>
  <c r="F2141" i="10"/>
  <c r="E2141" i="10"/>
  <c r="D2141" i="10"/>
  <c r="C2141" i="10"/>
  <c r="B2141" i="10"/>
  <c r="M2140" i="10"/>
  <c r="K2140" i="10"/>
  <c r="J2140" i="10"/>
  <c r="I2140" i="10"/>
  <c r="H2140" i="10"/>
  <c r="G2140" i="10"/>
  <c r="F2140" i="10"/>
  <c r="E2140" i="10"/>
  <c r="D2140" i="10"/>
  <c r="C2140" i="10"/>
  <c r="B2140" i="10"/>
  <c r="M2139" i="10"/>
  <c r="K2139" i="10"/>
  <c r="J2139" i="10"/>
  <c r="I2139" i="10"/>
  <c r="H2139" i="10"/>
  <c r="G2139" i="10"/>
  <c r="F2139" i="10"/>
  <c r="E2139" i="10"/>
  <c r="D2139" i="10"/>
  <c r="C2139" i="10"/>
  <c r="B2139" i="10"/>
  <c r="M2138" i="10"/>
  <c r="K2138" i="10"/>
  <c r="J2138" i="10"/>
  <c r="I2138" i="10"/>
  <c r="H2138" i="10"/>
  <c r="G2138" i="10"/>
  <c r="F2138" i="10"/>
  <c r="E2138" i="10"/>
  <c r="D2138" i="10"/>
  <c r="C2138" i="10"/>
  <c r="B2138" i="10"/>
  <c r="M2137" i="10"/>
  <c r="K2137" i="10"/>
  <c r="J2137" i="10"/>
  <c r="I2137" i="10"/>
  <c r="H2137" i="10"/>
  <c r="G2137" i="10"/>
  <c r="F2137" i="10"/>
  <c r="E2137" i="10"/>
  <c r="D2137" i="10"/>
  <c r="C2137" i="10"/>
  <c r="B2137" i="10"/>
  <c r="M2136" i="10"/>
  <c r="K2136" i="10"/>
  <c r="J2136" i="10"/>
  <c r="I2136" i="10"/>
  <c r="H2136" i="10"/>
  <c r="G2136" i="10"/>
  <c r="F2136" i="10"/>
  <c r="E2136" i="10"/>
  <c r="D2136" i="10"/>
  <c r="C2136" i="10"/>
  <c r="B2136" i="10"/>
  <c r="M2135" i="10"/>
  <c r="K2135" i="10"/>
  <c r="J2135" i="10"/>
  <c r="I2135" i="10"/>
  <c r="H2135" i="10"/>
  <c r="G2135" i="10"/>
  <c r="F2135" i="10"/>
  <c r="E2135" i="10"/>
  <c r="D2135" i="10"/>
  <c r="C2135" i="10"/>
  <c r="B2135" i="10"/>
  <c r="M2134" i="10"/>
  <c r="K2134" i="10"/>
  <c r="J2134" i="10"/>
  <c r="I2134" i="10"/>
  <c r="H2134" i="10"/>
  <c r="G2134" i="10"/>
  <c r="F2134" i="10"/>
  <c r="E2134" i="10"/>
  <c r="D2134" i="10"/>
  <c r="C2134" i="10"/>
  <c r="B2134" i="10"/>
  <c r="M2133" i="10"/>
  <c r="K2133" i="10"/>
  <c r="J2133" i="10"/>
  <c r="I2133" i="10"/>
  <c r="H2133" i="10"/>
  <c r="G2133" i="10"/>
  <c r="F2133" i="10"/>
  <c r="E2133" i="10"/>
  <c r="D2133" i="10"/>
  <c r="C2133" i="10"/>
  <c r="B2133" i="10"/>
  <c r="M2132" i="10"/>
  <c r="K2132" i="10"/>
  <c r="J2132" i="10"/>
  <c r="I2132" i="10"/>
  <c r="H2132" i="10"/>
  <c r="G2132" i="10"/>
  <c r="F2132" i="10"/>
  <c r="E2132" i="10"/>
  <c r="D2132" i="10"/>
  <c r="C2132" i="10"/>
  <c r="B2132" i="10"/>
  <c r="M2131" i="10"/>
  <c r="K2131" i="10"/>
  <c r="J2131" i="10"/>
  <c r="I2131" i="10"/>
  <c r="H2131" i="10"/>
  <c r="G2131" i="10"/>
  <c r="F2131" i="10"/>
  <c r="E2131" i="10"/>
  <c r="D2131" i="10"/>
  <c r="C2131" i="10"/>
  <c r="B2131" i="10"/>
  <c r="M2130" i="10"/>
  <c r="K2130" i="10"/>
  <c r="J2130" i="10"/>
  <c r="I2130" i="10"/>
  <c r="H2130" i="10"/>
  <c r="G2130" i="10"/>
  <c r="F2130" i="10"/>
  <c r="E2130" i="10"/>
  <c r="D2130" i="10"/>
  <c r="C2130" i="10"/>
  <c r="B2130" i="10"/>
  <c r="M2129" i="10"/>
  <c r="K2129" i="10"/>
  <c r="J2129" i="10"/>
  <c r="I2129" i="10"/>
  <c r="H2129" i="10"/>
  <c r="G2129" i="10"/>
  <c r="F2129" i="10"/>
  <c r="E2129" i="10"/>
  <c r="D2129" i="10"/>
  <c r="C2129" i="10"/>
  <c r="B2129" i="10"/>
  <c r="M2128" i="10"/>
  <c r="K2128" i="10"/>
  <c r="J2128" i="10"/>
  <c r="I2128" i="10"/>
  <c r="H2128" i="10"/>
  <c r="G2128" i="10"/>
  <c r="F2128" i="10"/>
  <c r="E2128" i="10"/>
  <c r="D2128" i="10"/>
  <c r="C2128" i="10"/>
  <c r="B2128" i="10"/>
  <c r="M2127" i="10"/>
  <c r="K2127" i="10"/>
  <c r="J2127" i="10"/>
  <c r="I2127" i="10"/>
  <c r="H2127" i="10"/>
  <c r="G2127" i="10"/>
  <c r="F2127" i="10"/>
  <c r="E2127" i="10"/>
  <c r="D2127" i="10"/>
  <c r="C2127" i="10"/>
  <c r="B2127" i="10"/>
  <c r="M2126" i="10"/>
  <c r="K2126" i="10"/>
  <c r="J2126" i="10"/>
  <c r="I2126" i="10"/>
  <c r="H2126" i="10"/>
  <c r="G2126" i="10"/>
  <c r="F2126" i="10"/>
  <c r="E2126" i="10"/>
  <c r="D2126" i="10"/>
  <c r="C2126" i="10"/>
  <c r="B2126" i="10"/>
  <c r="M2125" i="10"/>
  <c r="K2125" i="10"/>
  <c r="J2125" i="10"/>
  <c r="I2125" i="10"/>
  <c r="H2125" i="10"/>
  <c r="G2125" i="10"/>
  <c r="F2125" i="10"/>
  <c r="E2125" i="10"/>
  <c r="D2125" i="10"/>
  <c r="C2125" i="10"/>
  <c r="B2125" i="10"/>
  <c r="M2124" i="10"/>
  <c r="K2124" i="10"/>
  <c r="J2124" i="10"/>
  <c r="I2124" i="10"/>
  <c r="H2124" i="10"/>
  <c r="G2124" i="10"/>
  <c r="F2124" i="10"/>
  <c r="E2124" i="10"/>
  <c r="D2124" i="10"/>
  <c r="C2124" i="10"/>
  <c r="B2124" i="10"/>
  <c r="M2123" i="10"/>
  <c r="K2123" i="10"/>
  <c r="J2123" i="10"/>
  <c r="I2123" i="10"/>
  <c r="H2123" i="10"/>
  <c r="G2123" i="10"/>
  <c r="F2123" i="10"/>
  <c r="E2123" i="10"/>
  <c r="D2123" i="10"/>
  <c r="C2123" i="10"/>
  <c r="B2123" i="10"/>
  <c r="M2122" i="10"/>
  <c r="K2122" i="10"/>
  <c r="J2122" i="10"/>
  <c r="I2122" i="10"/>
  <c r="H2122" i="10"/>
  <c r="G2122" i="10"/>
  <c r="F2122" i="10"/>
  <c r="E2122" i="10"/>
  <c r="D2122" i="10"/>
  <c r="C2122" i="10"/>
  <c r="B2122" i="10"/>
  <c r="M2121" i="10"/>
  <c r="K2121" i="10"/>
  <c r="J2121" i="10"/>
  <c r="I2121" i="10"/>
  <c r="H2121" i="10"/>
  <c r="G2121" i="10"/>
  <c r="F2121" i="10"/>
  <c r="E2121" i="10"/>
  <c r="D2121" i="10"/>
  <c r="C2121" i="10"/>
  <c r="B2121" i="10"/>
  <c r="M2120" i="10"/>
  <c r="K2120" i="10"/>
  <c r="J2120" i="10"/>
  <c r="I2120" i="10"/>
  <c r="H2120" i="10"/>
  <c r="G2120" i="10"/>
  <c r="F2120" i="10"/>
  <c r="E2120" i="10"/>
  <c r="D2120" i="10"/>
  <c r="C2120" i="10"/>
  <c r="B2120" i="10"/>
  <c r="M2119" i="10"/>
  <c r="K2119" i="10"/>
  <c r="J2119" i="10"/>
  <c r="I2119" i="10"/>
  <c r="H2119" i="10"/>
  <c r="G2119" i="10"/>
  <c r="F2119" i="10"/>
  <c r="E2119" i="10"/>
  <c r="D2119" i="10"/>
  <c r="C2119" i="10"/>
  <c r="B2119" i="10"/>
  <c r="M2118" i="10"/>
  <c r="K2118" i="10"/>
  <c r="J2118" i="10"/>
  <c r="I2118" i="10"/>
  <c r="H2118" i="10"/>
  <c r="G2118" i="10"/>
  <c r="F2118" i="10"/>
  <c r="E2118" i="10"/>
  <c r="D2118" i="10"/>
  <c r="C2118" i="10"/>
  <c r="B2118" i="10"/>
  <c r="M2117" i="10"/>
  <c r="K2117" i="10"/>
  <c r="J2117" i="10"/>
  <c r="I2117" i="10"/>
  <c r="H2117" i="10"/>
  <c r="G2117" i="10"/>
  <c r="F2117" i="10"/>
  <c r="E2117" i="10"/>
  <c r="D2117" i="10"/>
  <c r="C2117" i="10"/>
  <c r="B2117" i="10"/>
  <c r="M2116" i="10"/>
  <c r="K2116" i="10"/>
  <c r="J2116" i="10"/>
  <c r="I2116" i="10"/>
  <c r="H2116" i="10"/>
  <c r="G2116" i="10"/>
  <c r="F2116" i="10"/>
  <c r="E2116" i="10"/>
  <c r="D2116" i="10"/>
  <c r="C2116" i="10"/>
  <c r="B2116" i="10"/>
  <c r="M2115" i="10"/>
  <c r="K2115" i="10"/>
  <c r="J2115" i="10"/>
  <c r="I2115" i="10"/>
  <c r="H2115" i="10"/>
  <c r="G2115" i="10"/>
  <c r="F2115" i="10"/>
  <c r="E2115" i="10"/>
  <c r="D2115" i="10"/>
  <c r="C2115" i="10"/>
  <c r="B2115" i="10"/>
  <c r="M2114" i="10"/>
  <c r="K2114" i="10"/>
  <c r="J2114" i="10"/>
  <c r="I2114" i="10"/>
  <c r="H2114" i="10"/>
  <c r="G2114" i="10"/>
  <c r="F2114" i="10"/>
  <c r="E2114" i="10"/>
  <c r="D2114" i="10"/>
  <c r="C2114" i="10"/>
  <c r="B2114" i="10"/>
  <c r="M2113" i="10"/>
  <c r="K2113" i="10"/>
  <c r="J2113" i="10"/>
  <c r="I2113" i="10"/>
  <c r="H2113" i="10"/>
  <c r="G2113" i="10"/>
  <c r="F2113" i="10"/>
  <c r="E2113" i="10"/>
  <c r="D2113" i="10"/>
  <c r="C2113" i="10"/>
  <c r="B2113" i="10"/>
  <c r="M2112" i="10"/>
  <c r="K2112" i="10"/>
  <c r="J2112" i="10"/>
  <c r="I2112" i="10"/>
  <c r="H2112" i="10"/>
  <c r="G2112" i="10"/>
  <c r="F2112" i="10"/>
  <c r="E2112" i="10"/>
  <c r="D2112" i="10"/>
  <c r="C2112" i="10"/>
  <c r="B2112" i="10"/>
  <c r="M2111" i="10"/>
  <c r="K2111" i="10"/>
  <c r="J2111" i="10"/>
  <c r="I2111" i="10"/>
  <c r="H2111" i="10"/>
  <c r="G2111" i="10"/>
  <c r="F2111" i="10"/>
  <c r="E2111" i="10"/>
  <c r="D2111" i="10"/>
  <c r="C2111" i="10"/>
  <c r="B2111" i="10"/>
  <c r="M2110" i="10"/>
  <c r="K2110" i="10"/>
  <c r="J2110" i="10"/>
  <c r="I2110" i="10"/>
  <c r="H2110" i="10"/>
  <c r="G2110" i="10"/>
  <c r="F2110" i="10"/>
  <c r="E2110" i="10"/>
  <c r="D2110" i="10"/>
  <c r="C2110" i="10"/>
  <c r="B2110" i="10"/>
  <c r="M2109" i="10"/>
  <c r="K2109" i="10"/>
  <c r="J2109" i="10"/>
  <c r="I2109" i="10"/>
  <c r="H2109" i="10"/>
  <c r="G2109" i="10"/>
  <c r="F2109" i="10"/>
  <c r="E2109" i="10"/>
  <c r="D2109" i="10"/>
  <c r="C2109" i="10"/>
  <c r="B2109" i="10"/>
  <c r="M2108" i="10"/>
  <c r="K2108" i="10"/>
  <c r="J2108" i="10"/>
  <c r="I2108" i="10"/>
  <c r="H2108" i="10"/>
  <c r="G2108" i="10"/>
  <c r="F2108" i="10"/>
  <c r="E2108" i="10"/>
  <c r="D2108" i="10"/>
  <c r="C2108" i="10"/>
  <c r="B2108" i="10"/>
  <c r="M2107" i="10"/>
  <c r="K2107" i="10"/>
  <c r="J2107" i="10"/>
  <c r="I2107" i="10"/>
  <c r="H2107" i="10"/>
  <c r="G2107" i="10"/>
  <c r="F2107" i="10"/>
  <c r="E2107" i="10"/>
  <c r="D2107" i="10"/>
  <c r="C2107" i="10"/>
  <c r="B2107" i="10"/>
  <c r="M2106" i="10"/>
  <c r="K2106" i="10"/>
  <c r="J2106" i="10"/>
  <c r="I2106" i="10"/>
  <c r="H2106" i="10"/>
  <c r="G2106" i="10"/>
  <c r="F2106" i="10"/>
  <c r="E2106" i="10"/>
  <c r="D2106" i="10"/>
  <c r="C2106" i="10"/>
  <c r="B2106" i="10"/>
  <c r="M2105" i="10"/>
  <c r="K2105" i="10"/>
  <c r="J2105" i="10"/>
  <c r="I2105" i="10"/>
  <c r="H2105" i="10"/>
  <c r="G2105" i="10"/>
  <c r="F2105" i="10"/>
  <c r="E2105" i="10"/>
  <c r="D2105" i="10"/>
  <c r="C2105" i="10"/>
  <c r="B2105" i="10"/>
  <c r="M2104" i="10"/>
  <c r="K2104" i="10"/>
  <c r="J2104" i="10"/>
  <c r="I2104" i="10"/>
  <c r="H2104" i="10"/>
  <c r="G2104" i="10"/>
  <c r="F2104" i="10"/>
  <c r="E2104" i="10"/>
  <c r="D2104" i="10"/>
  <c r="C2104" i="10"/>
  <c r="B2104" i="10"/>
  <c r="M2103" i="10"/>
  <c r="K2103" i="10"/>
  <c r="J2103" i="10"/>
  <c r="I2103" i="10"/>
  <c r="H2103" i="10"/>
  <c r="G2103" i="10"/>
  <c r="F2103" i="10"/>
  <c r="E2103" i="10"/>
  <c r="D2103" i="10"/>
  <c r="C2103" i="10"/>
  <c r="B2103" i="10"/>
  <c r="M2102" i="10"/>
  <c r="K2102" i="10"/>
  <c r="J2102" i="10"/>
  <c r="I2102" i="10"/>
  <c r="H2102" i="10"/>
  <c r="G2102" i="10"/>
  <c r="F2102" i="10"/>
  <c r="E2102" i="10"/>
  <c r="D2102" i="10"/>
  <c r="C2102" i="10"/>
  <c r="B2102" i="10"/>
  <c r="M2101" i="10"/>
  <c r="K2101" i="10"/>
  <c r="J2101" i="10"/>
  <c r="I2101" i="10"/>
  <c r="H2101" i="10"/>
  <c r="G2101" i="10"/>
  <c r="F2101" i="10"/>
  <c r="E2101" i="10"/>
  <c r="D2101" i="10"/>
  <c r="C2101" i="10"/>
  <c r="B2101" i="10"/>
  <c r="M2100" i="10"/>
  <c r="K2100" i="10"/>
  <c r="J2100" i="10"/>
  <c r="I2100" i="10"/>
  <c r="H2100" i="10"/>
  <c r="G2100" i="10"/>
  <c r="F2100" i="10"/>
  <c r="E2100" i="10"/>
  <c r="D2100" i="10"/>
  <c r="C2100" i="10"/>
  <c r="B2100" i="10"/>
  <c r="M2099" i="10"/>
  <c r="K2099" i="10"/>
  <c r="J2099" i="10"/>
  <c r="I2099" i="10"/>
  <c r="H2099" i="10"/>
  <c r="G2099" i="10"/>
  <c r="F2099" i="10"/>
  <c r="E2099" i="10"/>
  <c r="D2099" i="10"/>
  <c r="C2099" i="10"/>
  <c r="B2099" i="10"/>
  <c r="M2098" i="10"/>
  <c r="K2098" i="10"/>
  <c r="J2098" i="10"/>
  <c r="I2098" i="10"/>
  <c r="H2098" i="10"/>
  <c r="G2098" i="10"/>
  <c r="F2098" i="10"/>
  <c r="E2098" i="10"/>
  <c r="D2098" i="10"/>
  <c r="C2098" i="10"/>
  <c r="B2098" i="10"/>
  <c r="M2097" i="10"/>
  <c r="K2097" i="10"/>
  <c r="J2097" i="10"/>
  <c r="I2097" i="10"/>
  <c r="H2097" i="10"/>
  <c r="G2097" i="10"/>
  <c r="F2097" i="10"/>
  <c r="E2097" i="10"/>
  <c r="D2097" i="10"/>
  <c r="C2097" i="10"/>
  <c r="B2097" i="10"/>
  <c r="M2096" i="10"/>
  <c r="K2096" i="10"/>
  <c r="J2096" i="10"/>
  <c r="I2096" i="10"/>
  <c r="H2096" i="10"/>
  <c r="G2096" i="10"/>
  <c r="F2096" i="10"/>
  <c r="E2096" i="10"/>
  <c r="D2096" i="10"/>
  <c r="C2096" i="10"/>
  <c r="B2096" i="10"/>
  <c r="M2095" i="10"/>
  <c r="K2095" i="10"/>
  <c r="J2095" i="10"/>
  <c r="I2095" i="10"/>
  <c r="H2095" i="10"/>
  <c r="G2095" i="10"/>
  <c r="F2095" i="10"/>
  <c r="E2095" i="10"/>
  <c r="D2095" i="10"/>
  <c r="C2095" i="10"/>
  <c r="B2095" i="10"/>
  <c r="M2094" i="10"/>
  <c r="K2094" i="10"/>
  <c r="J2094" i="10"/>
  <c r="I2094" i="10"/>
  <c r="H2094" i="10"/>
  <c r="G2094" i="10"/>
  <c r="F2094" i="10"/>
  <c r="E2094" i="10"/>
  <c r="D2094" i="10"/>
  <c r="C2094" i="10"/>
  <c r="B2094" i="10"/>
  <c r="M2093" i="10"/>
  <c r="K2093" i="10"/>
  <c r="J2093" i="10"/>
  <c r="I2093" i="10"/>
  <c r="H2093" i="10"/>
  <c r="G2093" i="10"/>
  <c r="F2093" i="10"/>
  <c r="E2093" i="10"/>
  <c r="D2093" i="10"/>
  <c r="C2093" i="10"/>
  <c r="B2093" i="10"/>
  <c r="M2092" i="10"/>
  <c r="K2092" i="10"/>
  <c r="J2092" i="10"/>
  <c r="I2092" i="10"/>
  <c r="H2092" i="10"/>
  <c r="G2092" i="10"/>
  <c r="F2092" i="10"/>
  <c r="E2092" i="10"/>
  <c r="D2092" i="10"/>
  <c r="C2092" i="10"/>
  <c r="B2092" i="10"/>
  <c r="M2091" i="10"/>
  <c r="K2091" i="10"/>
  <c r="J2091" i="10"/>
  <c r="I2091" i="10"/>
  <c r="H2091" i="10"/>
  <c r="G2091" i="10"/>
  <c r="F2091" i="10"/>
  <c r="E2091" i="10"/>
  <c r="D2091" i="10"/>
  <c r="C2091" i="10"/>
  <c r="B2091" i="10"/>
  <c r="M2090" i="10"/>
  <c r="K2090" i="10"/>
  <c r="J2090" i="10"/>
  <c r="I2090" i="10"/>
  <c r="H2090" i="10"/>
  <c r="G2090" i="10"/>
  <c r="F2090" i="10"/>
  <c r="E2090" i="10"/>
  <c r="D2090" i="10"/>
  <c r="C2090" i="10"/>
  <c r="B2090" i="10"/>
  <c r="M2089" i="10"/>
  <c r="K2089" i="10"/>
  <c r="J2089" i="10"/>
  <c r="I2089" i="10"/>
  <c r="H2089" i="10"/>
  <c r="G2089" i="10"/>
  <c r="F2089" i="10"/>
  <c r="E2089" i="10"/>
  <c r="D2089" i="10"/>
  <c r="C2089" i="10"/>
  <c r="B2089" i="10"/>
  <c r="M2088" i="10"/>
  <c r="K2088" i="10"/>
  <c r="J2088" i="10"/>
  <c r="I2088" i="10"/>
  <c r="H2088" i="10"/>
  <c r="G2088" i="10"/>
  <c r="F2088" i="10"/>
  <c r="E2088" i="10"/>
  <c r="D2088" i="10"/>
  <c r="C2088" i="10"/>
  <c r="B2088" i="10"/>
  <c r="M2087" i="10"/>
  <c r="K2087" i="10"/>
  <c r="J2087" i="10"/>
  <c r="I2087" i="10"/>
  <c r="H2087" i="10"/>
  <c r="G2087" i="10"/>
  <c r="F2087" i="10"/>
  <c r="E2087" i="10"/>
  <c r="D2087" i="10"/>
  <c r="C2087" i="10"/>
  <c r="B2087" i="10"/>
  <c r="M2086" i="10"/>
  <c r="K2086" i="10"/>
  <c r="J2086" i="10"/>
  <c r="I2086" i="10"/>
  <c r="H2086" i="10"/>
  <c r="G2086" i="10"/>
  <c r="F2086" i="10"/>
  <c r="E2086" i="10"/>
  <c r="D2086" i="10"/>
  <c r="C2086" i="10"/>
  <c r="B2086" i="10"/>
  <c r="M2085" i="10"/>
  <c r="K2085" i="10"/>
  <c r="J2085" i="10"/>
  <c r="I2085" i="10"/>
  <c r="H2085" i="10"/>
  <c r="G2085" i="10"/>
  <c r="F2085" i="10"/>
  <c r="E2085" i="10"/>
  <c r="D2085" i="10"/>
  <c r="C2085" i="10"/>
  <c r="B2085" i="10"/>
  <c r="M2084" i="10"/>
  <c r="K2084" i="10"/>
  <c r="J2084" i="10"/>
  <c r="I2084" i="10"/>
  <c r="H2084" i="10"/>
  <c r="G2084" i="10"/>
  <c r="F2084" i="10"/>
  <c r="E2084" i="10"/>
  <c r="D2084" i="10"/>
  <c r="C2084" i="10"/>
  <c r="B2084" i="10"/>
  <c r="M2083" i="10"/>
  <c r="K2083" i="10"/>
  <c r="J2083" i="10"/>
  <c r="I2083" i="10"/>
  <c r="H2083" i="10"/>
  <c r="G2083" i="10"/>
  <c r="F2083" i="10"/>
  <c r="E2083" i="10"/>
  <c r="D2083" i="10"/>
  <c r="C2083" i="10"/>
  <c r="B2083" i="10"/>
  <c r="M2082" i="10"/>
  <c r="K2082" i="10"/>
  <c r="J2082" i="10"/>
  <c r="I2082" i="10"/>
  <c r="H2082" i="10"/>
  <c r="G2082" i="10"/>
  <c r="F2082" i="10"/>
  <c r="E2082" i="10"/>
  <c r="D2082" i="10"/>
  <c r="C2082" i="10"/>
  <c r="B2082" i="10"/>
  <c r="M2081" i="10"/>
  <c r="K2081" i="10"/>
  <c r="J2081" i="10"/>
  <c r="I2081" i="10"/>
  <c r="H2081" i="10"/>
  <c r="G2081" i="10"/>
  <c r="F2081" i="10"/>
  <c r="E2081" i="10"/>
  <c r="D2081" i="10"/>
  <c r="C2081" i="10"/>
  <c r="B2081" i="10"/>
  <c r="M2080" i="10"/>
  <c r="K2080" i="10"/>
  <c r="J2080" i="10"/>
  <c r="I2080" i="10"/>
  <c r="H2080" i="10"/>
  <c r="G2080" i="10"/>
  <c r="F2080" i="10"/>
  <c r="E2080" i="10"/>
  <c r="D2080" i="10"/>
  <c r="C2080" i="10"/>
  <c r="B2080" i="10"/>
  <c r="M2079" i="10"/>
  <c r="K2079" i="10"/>
  <c r="J2079" i="10"/>
  <c r="I2079" i="10"/>
  <c r="H2079" i="10"/>
  <c r="G2079" i="10"/>
  <c r="F2079" i="10"/>
  <c r="E2079" i="10"/>
  <c r="D2079" i="10"/>
  <c r="C2079" i="10"/>
  <c r="B2079" i="10"/>
  <c r="M2078" i="10"/>
  <c r="K2078" i="10"/>
  <c r="J2078" i="10"/>
  <c r="I2078" i="10"/>
  <c r="H2078" i="10"/>
  <c r="G2078" i="10"/>
  <c r="F2078" i="10"/>
  <c r="E2078" i="10"/>
  <c r="D2078" i="10"/>
  <c r="C2078" i="10"/>
  <c r="B2078" i="10"/>
  <c r="M2077" i="10"/>
  <c r="K2077" i="10"/>
  <c r="J2077" i="10"/>
  <c r="I2077" i="10"/>
  <c r="H2077" i="10"/>
  <c r="G2077" i="10"/>
  <c r="F2077" i="10"/>
  <c r="E2077" i="10"/>
  <c r="D2077" i="10"/>
  <c r="C2077" i="10"/>
  <c r="B2077" i="10"/>
  <c r="M2076" i="10"/>
  <c r="K2076" i="10"/>
  <c r="J2076" i="10"/>
  <c r="I2076" i="10"/>
  <c r="H2076" i="10"/>
  <c r="G2076" i="10"/>
  <c r="F2076" i="10"/>
  <c r="E2076" i="10"/>
  <c r="D2076" i="10"/>
  <c r="C2076" i="10"/>
  <c r="B2076" i="10"/>
  <c r="M2075" i="10"/>
  <c r="K2075" i="10"/>
  <c r="J2075" i="10"/>
  <c r="I2075" i="10"/>
  <c r="H2075" i="10"/>
  <c r="G2075" i="10"/>
  <c r="F2075" i="10"/>
  <c r="E2075" i="10"/>
  <c r="D2075" i="10"/>
  <c r="C2075" i="10"/>
  <c r="B2075" i="10"/>
  <c r="M2074" i="10"/>
  <c r="K2074" i="10"/>
  <c r="J2074" i="10"/>
  <c r="I2074" i="10"/>
  <c r="H2074" i="10"/>
  <c r="G2074" i="10"/>
  <c r="F2074" i="10"/>
  <c r="E2074" i="10"/>
  <c r="D2074" i="10"/>
  <c r="C2074" i="10"/>
  <c r="B2074" i="10"/>
  <c r="M2073" i="10"/>
  <c r="K2073" i="10"/>
  <c r="J2073" i="10"/>
  <c r="I2073" i="10"/>
  <c r="H2073" i="10"/>
  <c r="G2073" i="10"/>
  <c r="F2073" i="10"/>
  <c r="E2073" i="10"/>
  <c r="D2073" i="10"/>
  <c r="C2073" i="10"/>
  <c r="B2073" i="10"/>
  <c r="M2072" i="10"/>
  <c r="K2072" i="10"/>
  <c r="J2072" i="10"/>
  <c r="I2072" i="10"/>
  <c r="H2072" i="10"/>
  <c r="G2072" i="10"/>
  <c r="F2072" i="10"/>
  <c r="E2072" i="10"/>
  <c r="D2072" i="10"/>
  <c r="C2072" i="10"/>
  <c r="B2072" i="10"/>
  <c r="M2071" i="10"/>
  <c r="K2071" i="10"/>
  <c r="J2071" i="10"/>
  <c r="I2071" i="10"/>
  <c r="H2071" i="10"/>
  <c r="G2071" i="10"/>
  <c r="F2071" i="10"/>
  <c r="E2071" i="10"/>
  <c r="D2071" i="10"/>
  <c r="C2071" i="10"/>
  <c r="B2071" i="10"/>
  <c r="M2070" i="10"/>
  <c r="K2070" i="10"/>
  <c r="J2070" i="10"/>
  <c r="I2070" i="10"/>
  <c r="H2070" i="10"/>
  <c r="G2070" i="10"/>
  <c r="F2070" i="10"/>
  <c r="E2070" i="10"/>
  <c r="D2070" i="10"/>
  <c r="C2070" i="10"/>
  <c r="B2070" i="10"/>
  <c r="M2069" i="10"/>
  <c r="K2069" i="10"/>
  <c r="J2069" i="10"/>
  <c r="I2069" i="10"/>
  <c r="H2069" i="10"/>
  <c r="G2069" i="10"/>
  <c r="F2069" i="10"/>
  <c r="E2069" i="10"/>
  <c r="D2069" i="10"/>
  <c r="C2069" i="10"/>
  <c r="B2069" i="10"/>
  <c r="M2068" i="10"/>
  <c r="K2068" i="10"/>
  <c r="J2068" i="10"/>
  <c r="I2068" i="10"/>
  <c r="H2068" i="10"/>
  <c r="G2068" i="10"/>
  <c r="F2068" i="10"/>
  <c r="E2068" i="10"/>
  <c r="D2068" i="10"/>
  <c r="C2068" i="10"/>
  <c r="B2068" i="10"/>
  <c r="M2067" i="10"/>
  <c r="K2067" i="10"/>
  <c r="J2067" i="10"/>
  <c r="I2067" i="10"/>
  <c r="H2067" i="10"/>
  <c r="G2067" i="10"/>
  <c r="F2067" i="10"/>
  <c r="E2067" i="10"/>
  <c r="D2067" i="10"/>
  <c r="C2067" i="10"/>
  <c r="B2067" i="10"/>
  <c r="M2066" i="10"/>
  <c r="K2066" i="10"/>
  <c r="J2066" i="10"/>
  <c r="I2066" i="10"/>
  <c r="H2066" i="10"/>
  <c r="G2066" i="10"/>
  <c r="F2066" i="10"/>
  <c r="E2066" i="10"/>
  <c r="D2066" i="10"/>
  <c r="C2066" i="10"/>
  <c r="B2066" i="10"/>
  <c r="M2065" i="10"/>
  <c r="K2065" i="10"/>
  <c r="J2065" i="10"/>
  <c r="I2065" i="10"/>
  <c r="H2065" i="10"/>
  <c r="G2065" i="10"/>
  <c r="F2065" i="10"/>
  <c r="E2065" i="10"/>
  <c r="D2065" i="10"/>
  <c r="C2065" i="10"/>
  <c r="B2065" i="10"/>
  <c r="M2064" i="10"/>
  <c r="K2064" i="10"/>
  <c r="J2064" i="10"/>
  <c r="I2064" i="10"/>
  <c r="H2064" i="10"/>
  <c r="G2064" i="10"/>
  <c r="F2064" i="10"/>
  <c r="E2064" i="10"/>
  <c r="D2064" i="10"/>
  <c r="C2064" i="10"/>
  <c r="B2064" i="10"/>
  <c r="M2063" i="10"/>
  <c r="K2063" i="10"/>
  <c r="J2063" i="10"/>
  <c r="I2063" i="10"/>
  <c r="H2063" i="10"/>
  <c r="G2063" i="10"/>
  <c r="F2063" i="10"/>
  <c r="E2063" i="10"/>
  <c r="D2063" i="10"/>
  <c r="C2063" i="10"/>
  <c r="B2063" i="10"/>
  <c r="M2062" i="10"/>
  <c r="K2062" i="10"/>
  <c r="J2062" i="10"/>
  <c r="I2062" i="10"/>
  <c r="H2062" i="10"/>
  <c r="G2062" i="10"/>
  <c r="F2062" i="10"/>
  <c r="E2062" i="10"/>
  <c r="D2062" i="10"/>
  <c r="C2062" i="10"/>
  <c r="B2062" i="10"/>
  <c r="M2061" i="10"/>
  <c r="K2061" i="10"/>
  <c r="J2061" i="10"/>
  <c r="I2061" i="10"/>
  <c r="H2061" i="10"/>
  <c r="G2061" i="10"/>
  <c r="F2061" i="10"/>
  <c r="E2061" i="10"/>
  <c r="D2061" i="10"/>
  <c r="C2061" i="10"/>
  <c r="B2061" i="10"/>
  <c r="M2060" i="10"/>
  <c r="K2060" i="10"/>
  <c r="J2060" i="10"/>
  <c r="I2060" i="10"/>
  <c r="H2060" i="10"/>
  <c r="G2060" i="10"/>
  <c r="F2060" i="10"/>
  <c r="E2060" i="10"/>
  <c r="D2060" i="10"/>
  <c r="C2060" i="10"/>
  <c r="B2060" i="10"/>
  <c r="M2059" i="10"/>
  <c r="K2059" i="10"/>
  <c r="J2059" i="10"/>
  <c r="I2059" i="10"/>
  <c r="H2059" i="10"/>
  <c r="G2059" i="10"/>
  <c r="F2059" i="10"/>
  <c r="E2059" i="10"/>
  <c r="D2059" i="10"/>
  <c r="C2059" i="10"/>
  <c r="B2059" i="10"/>
  <c r="M2058" i="10"/>
  <c r="K2058" i="10"/>
  <c r="J2058" i="10"/>
  <c r="I2058" i="10"/>
  <c r="H2058" i="10"/>
  <c r="G2058" i="10"/>
  <c r="F2058" i="10"/>
  <c r="E2058" i="10"/>
  <c r="D2058" i="10"/>
  <c r="C2058" i="10"/>
  <c r="B2058" i="10"/>
  <c r="M2057" i="10"/>
  <c r="K2057" i="10"/>
  <c r="J2057" i="10"/>
  <c r="I2057" i="10"/>
  <c r="H2057" i="10"/>
  <c r="G2057" i="10"/>
  <c r="F2057" i="10"/>
  <c r="E2057" i="10"/>
  <c r="D2057" i="10"/>
  <c r="C2057" i="10"/>
  <c r="B2057" i="10"/>
  <c r="M2056" i="10"/>
  <c r="K2056" i="10"/>
  <c r="J2056" i="10"/>
  <c r="I2056" i="10"/>
  <c r="H2056" i="10"/>
  <c r="G2056" i="10"/>
  <c r="F2056" i="10"/>
  <c r="E2056" i="10"/>
  <c r="D2056" i="10"/>
  <c r="C2056" i="10"/>
  <c r="B2056" i="10"/>
  <c r="M2055" i="10"/>
  <c r="K2055" i="10"/>
  <c r="J2055" i="10"/>
  <c r="I2055" i="10"/>
  <c r="H2055" i="10"/>
  <c r="G2055" i="10"/>
  <c r="F2055" i="10"/>
  <c r="E2055" i="10"/>
  <c r="D2055" i="10"/>
  <c r="C2055" i="10"/>
  <c r="B2055" i="10"/>
  <c r="M2054" i="10"/>
  <c r="K2054" i="10"/>
  <c r="J2054" i="10"/>
  <c r="I2054" i="10"/>
  <c r="H2054" i="10"/>
  <c r="G2054" i="10"/>
  <c r="F2054" i="10"/>
  <c r="E2054" i="10"/>
  <c r="D2054" i="10"/>
  <c r="C2054" i="10"/>
  <c r="B2054" i="10"/>
  <c r="M2053" i="10"/>
  <c r="K2053" i="10"/>
  <c r="J2053" i="10"/>
  <c r="I2053" i="10"/>
  <c r="H2053" i="10"/>
  <c r="G2053" i="10"/>
  <c r="F2053" i="10"/>
  <c r="E2053" i="10"/>
  <c r="D2053" i="10"/>
  <c r="C2053" i="10"/>
  <c r="B2053" i="10"/>
  <c r="M2052" i="10"/>
  <c r="K2052" i="10"/>
  <c r="J2052" i="10"/>
  <c r="I2052" i="10"/>
  <c r="H2052" i="10"/>
  <c r="G2052" i="10"/>
  <c r="F2052" i="10"/>
  <c r="E2052" i="10"/>
  <c r="D2052" i="10"/>
  <c r="C2052" i="10"/>
  <c r="B2052" i="10"/>
  <c r="M2051" i="10"/>
  <c r="K2051" i="10"/>
  <c r="J2051" i="10"/>
  <c r="I2051" i="10"/>
  <c r="H2051" i="10"/>
  <c r="G2051" i="10"/>
  <c r="F2051" i="10"/>
  <c r="E2051" i="10"/>
  <c r="D2051" i="10"/>
  <c r="C2051" i="10"/>
  <c r="B2051" i="10"/>
  <c r="M2050" i="10"/>
  <c r="K2050" i="10"/>
  <c r="J2050" i="10"/>
  <c r="I2050" i="10"/>
  <c r="H2050" i="10"/>
  <c r="G2050" i="10"/>
  <c r="F2050" i="10"/>
  <c r="E2050" i="10"/>
  <c r="D2050" i="10"/>
  <c r="C2050" i="10"/>
  <c r="B2050" i="10"/>
  <c r="M2049" i="10"/>
  <c r="K2049" i="10"/>
  <c r="J2049" i="10"/>
  <c r="I2049" i="10"/>
  <c r="H2049" i="10"/>
  <c r="G2049" i="10"/>
  <c r="F2049" i="10"/>
  <c r="E2049" i="10"/>
  <c r="D2049" i="10"/>
  <c r="C2049" i="10"/>
  <c r="B2049" i="10"/>
  <c r="M2048" i="10"/>
  <c r="K2048" i="10"/>
  <c r="J2048" i="10"/>
  <c r="I2048" i="10"/>
  <c r="H2048" i="10"/>
  <c r="G2048" i="10"/>
  <c r="F2048" i="10"/>
  <c r="E2048" i="10"/>
  <c r="D2048" i="10"/>
  <c r="C2048" i="10"/>
  <c r="B2048" i="10"/>
  <c r="M2047" i="10"/>
  <c r="K2047" i="10"/>
  <c r="J2047" i="10"/>
  <c r="I2047" i="10"/>
  <c r="H2047" i="10"/>
  <c r="G2047" i="10"/>
  <c r="F2047" i="10"/>
  <c r="E2047" i="10"/>
  <c r="D2047" i="10"/>
  <c r="C2047" i="10"/>
  <c r="B2047" i="10"/>
  <c r="M2046" i="10"/>
  <c r="K2046" i="10"/>
  <c r="J2046" i="10"/>
  <c r="I2046" i="10"/>
  <c r="H2046" i="10"/>
  <c r="G2046" i="10"/>
  <c r="F2046" i="10"/>
  <c r="E2046" i="10"/>
  <c r="D2046" i="10"/>
  <c r="C2046" i="10"/>
  <c r="B2046" i="10"/>
  <c r="M2045" i="10"/>
  <c r="K2045" i="10"/>
  <c r="J2045" i="10"/>
  <c r="I2045" i="10"/>
  <c r="H2045" i="10"/>
  <c r="G2045" i="10"/>
  <c r="F2045" i="10"/>
  <c r="E2045" i="10"/>
  <c r="D2045" i="10"/>
  <c r="C2045" i="10"/>
  <c r="B2045" i="10"/>
  <c r="M2044" i="10"/>
  <c r="K2044" i="10"/>
  <c r="J2044" i="10"/>
  <c r="I2044" i="10"/>
  <c r="H2044" i="10"/>
  <c r="G2044" i="10"/>
  <c r="F2044" i="10"/>
  <c r="E2044" i="10"/>
  <c r="D2044" i="10"/>
  <c r="C2044" i="10"/>
  <c r="B2044" i="10"/>
  <c r="M2043" i="10"/>
  <c r="K2043" i="10"/>
  <c r="J2043" i="10"/>
  <c r="I2043" i="10"/>
  <c r="H2043" i="10"/>
  <c r="G2043" i="10"/>
  <c r="F2043" i="10"/>
  <c r="E2043" i="10"/>
  <c r="D2043" i="10"/>
  <c r="C2043" i="10"/>
  <c r="B2043" i="10"/>
  <c r="M2042" i="10"/>
  <c r="K2042" i="10"/>
  <c r="J2042" i="10"/>
  <c r="I2042" i="10"/>
  <c r="H2042" i="10"/>
  <c r="G2042" i="10"/>
  <c r="F2042" i="10"/>
  <c r="E2042" i="10"/>
  <c r="D2042" i="10"/>
  <c r="C2042" i="10"/>
  <c r="B2042" i="10"/>
  <c r="M2041" i="10"/>
  <c r="K2041" i="10"/>
  <c r="J2041" i="10"/>
  <c r="I2041" i="10"/>
  <c r="H2041" i="10"/>
  <c r="G2041" i="10"/>
  <c r="F2041" i="10"/>
  <c r="E2041" i="10"/>
  <c r="D2041" i="10"/>
  <c r="C2041" i="10"/>
  <c r="B2041" i="10"/>
  <c r="M2040" i="10"/>
  <c r="K2040" i="10"/>
  <c r="J2040" i="10"/>
  <c r="I2040" i="10"/>
  <c r="H2040" i="10"/>
  <c r="G2040" i="10"/>
  <c r="F2040" i="10"/>
  <c r="E2040" i="10"/>
  <c r="D2040" i="10"/>
  <c r="C2040" i="10"/>
  <c r="B2040" i="10"/>
  <c r="M2039" i="10"/>
  <c r="K2039" i="10"/>
  <c r="J2039" i="10"/>
  <c r="I2039" i="10"/>
  <c r="H2039" i="10"/>
  <c r="G2039" i="10"/>
  <c r="F2039" i="10"/>
  <c r="E2039" i="10"/>
  <c r="D2039" i="10"/>
  <c r="C2039" i="10"/>
  <c r="B2039" i="10"/>
  <c r="M2038" i="10"/>
  <c r="K2038" i="10"/>
  <c r="J2038" i="10"/>
  <c r="I2038" i="10"/>
  <c r="H2038" i="10"/>
  <c r="G2038" i="10"/>
  <c r="F2038" i="10"/>
  <c r="E2038" i="10"/>
  <c r="D2038" i="10"/>
  <c r="C2038" i="10"/>
  <c r="B2038" i="10"/>
  <c r="M2037" i="10"/>
  <c r="K2037" i="10"/>
  <c r="J2037" i="10"/>
  <c r="I2037" i="10"/>
  <c r="H2037" i="10"/>
  <c r="G2037" i="10"/>
  <c r="F2037" i="10"/>
  <c r="E2037" i="10"/>
  <c r="D2037" i="10"/>
  <c r="C2037" i="10"/>
  <c r="B2037" i="10"/>
  <c r="M2036" i="10"/>
  <c r="K2036" i="10"/>
  <c r="J2036" i="10"/>
  <c r="I2036" i="10"/>
  <c r="H2036" i="10"/>
  <c r="G2036" i="10"/>
  <c r="F2036" i="10"/>
  <c r="E2036" i="10"/>
  <c r="D2036" i="10"/>
  <c r="C2036" i="10"/>
  <c r="B2036" i="10"/>
  <c r="M2035" i="10"/>
  <c r="K2035" i="10"/>
  <c r="J2035" i="10"/>
  <c r="I2035" i="10"/>
  <c r="H2035" i="10"/>
  <c r="G2035" i="10"/>
  <c r="F2035" i="10"/>
  <c r="E2035" i="10"/>
  <c r="D2035" i="10"/>
  <c r="C2035" i="10"/>
  <c r="B2035" i="10"/>
  <c r="M2034" i="10"/>
  <c r="K2034" i="10"/>
  <c r="J2034" i="10"/>
  <c r="I2034" i="10"/>
  <c r="H2034" i="10"/>
  <c r="G2034" i="10"/>
  <c r="F2034" i="10"/>
  <c r="E2034" i="10"/>
  <c r="D2034" i="10"/>
  <c r="C2034" i="10"/>
  <c r="B2034" i="10"/>
  <c r="M2033" i="10"/>
  <c r="K2033" i="10"/>
  <c r="J2033" i="10"/>
  <c r="I2033" i="10"/>
  <c r="H2033" i="10"/>
  <c r="G2033" i="10"/>
  <c r="F2033" i="10"/>
  <c r="E2033" i="10"/>
  <c r="D2033" i="10"/>
  <c r="C2033" i="10"/>
  <c r="B2033" i="10"/>
  <c r="M2032" i="10"/>
  <c r="K2032" i="10"/>
  <c r="J2032" i="10"/>
  <c r="I2032" i="10"/>
  <c r="H2032" i="10"/>
  <c r="G2032" i="10"/>
  <c r="F2032" i="10"/>
  <c r="E2032" i="10"/>
  <c r="D2032" i="10"/>
  <c r="C2032" i="10"/>
  <c r="B2032" i="10"/>
  <c r="M2031" i="10"/>
  <c r="K2031" i="10"/>
  <c r="J2031" i="10"/>
  <c r="I2031" i="10"/>
  <c r="H2031" i="10"/>
  <c r="G2031" i="10"/>
  <c r="F2031" i="10"/>
  <c r="E2031" i="10"/>
  <c r="D2031" i="10"/>
  <c r="C2031" i="10"/>
  <c r="B2031" i="10"/>
  <c r="M2030" i="10"/>
  <c r="K2030" i="10"/>
  <c r="J2030" i="10"/>
  <c r="I2030" i="10"/>
  <c r="H2030" i="10"/>
  <c r="G2030" i="10"/>
  <c r="F2030" i="10"/>
  <c r="E2030" i="10"/>
  <c r="D2030" i="10"/>
  <c r="C2030" i="10"/>
  <c r="B2030" i="10"/>
  <c r="M2029" i="10"/>
  <c r="K2029" i="10"/>
  <c r="J2029" i="10"/>
  <c r="I2029" i="10"/>
  <c r="H2029" i="10"/>
  <c r="G2029" i="10"/>
  <c r="F2029" i="10"/>
  <c r="E2029" i="10"/>
  <c r="D2029" i="10"/>
  <c r="C2029" i="10"/>
  <c r="B2029" i="10"/>
  <c r="M2028" i="10"/>
  <c r="K2028" i="10"/>
  <c r="J2028" i="10"/>
  <c r="I2028" i="10"/>
  <c r="H2028" i="10"/>
  <c r="G2028" i="10"/>
  <c r="F2028" i="10"/>
  <c r="E2028" i="10"/>
  <c r="D2028" i="10"/>
  <c r="C2028" i="10"/>
  <c r="B2028" i="10"/>
  <c r="M2027" i="10"/>
  <c r="K2027" i="10"/>
  <c r="J2027" i="10"/>
  <c r="I2027" i="10"/>
  <c r="H2027" i="10"/>
  <c r="G2027" i="10"/>
  <c r="F2027" i="10"/>
  <c r="E2027" i="10"/>
  <c r="D2027" i="10"/>
  <c r="C2027" i="10"/>
  <c r="B2027" i="10"/>
  <c r="M2026" i="10"/>
  <c r="K2026" i="10"/>
  <c r="J2026" i="10"/>
  <c r="I2026" i="10"/>
  <c r="H2026" i="10"/>
  <c r="G2026" i="10"/>
  <c r="F2026" i="10"/>
  <c r="E2026" i="10"/>
  <c r="D2026" i="10"/>
  <c r="C2026" i="10"/>
  <c r="B2026" i="10"/>
  <c r="M2025" i="10"/>
  <c r="K2025" i="10"/>
  <c r="J2025" i="10"/>
  <c r="I2025" i="10"/>
  <c r="H2025" i="10"/>
  <c r="G2025" i="10"/>
  <c r="F2025" i="10"/>
  <c r="E2025" i="10"/>
  <c r="D2025" i="10"/>
  <c r="C2025" i="10"/>
  <c r="B2025" i="10"/>
  <c r="M2024" i="10"/>
  <c r="K2024" i="10"/>
  <c r="J2024" i="10"/>
  <c r="I2024" i="10"/>
  <c r="H2024" i="10"/>
  <c r="G2024" i="10"/>
  <c r="F2024" i="10"/>
  <c r="E2024" i="10"/>
  <c r="D2024" i="10"/>
  <c r="C2024" i="10"/>
  <c r="B2024" i="10"/>
  <c r="M2023" i="10"/>
  <c r="K2023" i="10"/>
  <c r="J2023" i="10"/>
  <c r="I2023" i="10"/>
  <c r="H2023" i="10"/>
  <c r="G2023" i="10"/>
  <c r="F2023" i="10"/>
  <c r="E2023" i="10"/>
  <c r="D2023" i="10"/>
  <c r="C2023" i="10"/>
  <c r="B2023" i="10"/>
  <c r="M2022" i="10"/>
  <c r="K2022" i="10"/>
  <c r="J2022" i="10"/>
  <c r="I2022" i="10"/>
  <c r="H2022" i="10"/>
  <c r="G2022" i="10"/>
  <c r="F2022" i="10"/>
  <c r="E2022" i="10"/>
  <c r="D2022" i="10"/>
  <c r="C2022" i="10"/>
  <c r="B2022" i="10"/>
  <c r="M2021" i="10"/>
  <c r="K2021" i="10"/>
  <c r="J2021" i="10"/>
  <c r="I2021" i="10"/>
  <c r="H2021" i="10"/>
  <c r="G2021" i="10"/>
  <c r="F2021" i="10"/>
  <c r="E2021" i="10"/>
  <c r="D2021" i="10"/>
  <c r="C2021" i="10"/>
  <c r="B2021" i="10"/>
  <c r="M2020" i="10"/>
  <c r="K2020" i="10"/>
  <c r="J2020" i="10"/>
  <c r="I2020" i="10"/>
  <c r="H2020" i="10"/>
  <c r="G2020" i="10"/>
  <c r="F2020" i="10"/>
  <c r="E2020" i="10"/>
  <c r="D2020" i="10"/>
  <c r="C2020" i="10"/>
  <c r="B2020" i="10"/>
  <c r="M2019" i="10"/>
  <c r="K2019" i="10"/>
  <c r="J2019" i="10"/>
  <c r="I2019" i="10"/>
  <c r="H2019" i="10"/>
  <c r="G2019" i="10"/>
  <c r="F2019" i="10"/>
  <c r="E2019" i="10"/>
  <c r="D2019" i="10"/>
  <c r="C2019" i="10"/>
  <c r="B2019" i="10"/>
  <c r="M2018" i="10"/>
  <c r="K2018" i="10"/>
  <c r="J2018" i="10"/>
  <c r="I2018" i="10"/>
  <c r="H2018" i="10"/>
  <c r="G2018" i="10"/>
  <c r="F2018" i="10"/>
  <c r="E2018" i="10"/>
  <c r="D2018" i="10"/>
  <c r="C2018" i="10"/>
  <c r="B2018" i="10"/>
  <c r="M2017" i="10"/>
  <c r="K2017" i="10"/>
  <c r="J2017" i="10"/>
  <c r="I2017" i="10"/>
  <c r="H2017" i="10"/>
  <c r="G2017" i="10"/>
  <c r="F2017" i="10"/>
  <c r="E2017" i="10"/>
  <c r="D2017" i="10"/>
  <c r="C2017" i="10"/>
  <c r="B2017" i="10"/>
  <c r="M2016" i="10"/>
  <c r="K2016" i="10"/>
  <c r="J2016" i="10"/>
  <c r="I2016" i="10"/>
  <c r="H2016" i="10"/>
  <c r="G2016" i="10"/>
  <c r="F2016" i="10"/>
  <c r="E2016" i="10"/>
  <c r="D2016" i="10"/>
  <c r="C2016" i="10"/>
  <c r="B2016" i="10"/>
  <c r="M2015" i="10"/>
  <c r="K2015" i="10"/>
  <c r="J2015" i="10"/>
  <c r="I2015" i="10"/>
  <c r="H2015" i="10"/>
  <c r="G2015" i="10"/>
  <c r="F2015" i="10"/>
  <c r="E2015" i="10"/>
  <c r="D2015" i="10"/>
  <c r="C2015" i="10"/>
  <c r="B2015" i="10"/>
  <c r="M2014" i="10"/>
  <c r="K2014" i="10"/>
  <c r="J2014" i="10"/>
  <c r="I2014" i="10"/>
  <c r="H2014" i="10"/>
  <c r="G2014" i="10"/>
  <c r="F2014" i="10"/>
  <c r="E2014" i="10"/>
  <c r="D2014" i="10"/>
  <c r="C2014" i="10"/>
  <c r="B2014" i="10"/>
  <c r="M2013" i="10"/>
  <c r="K2013" i="10"/>
  <c r="J2013" i="10"/>
  <c r="I2013" i="10"/>
  <c r="H2013" i="10"/>
  <c r="G2013" i="10"/>
  <c r="F2013" i="10"/>
  <c r="E2013" i="10"/>
  <c r="D2013" i="10"/>
  <c r="C2013" i="10"/>
  <c r="B2013" i="10"/>
  <c r="M2012" i="10"/>
  <c r="K2012" i="10"/>
  <c r="J2012" i="10"/>
  <c r="I2012" i="10"/>
  <c r="H2012" i="10"/>
  <c r="G2012" i="10"/>
  <c r="F2012" i="10"/>
  <c r="E2012" i="10"/>
  <c r="D2012" i="10"/>
  <c r="C2012" i="10"/>
  <c r="B2012" i="10"/>
  <c r="M2011" i="10"/>
  <c r="K2011" i="10"/>
  <c r="J2011" i="10"/>
  <c r="I2011" i="10"/>
  <c r="H2011" i="10"/>
  <c r="G2011" i="10"/>
  <c r="F2011" i="10"/>
  <c r="E2011" i="10"/>
  <c r="D2011" i="10"/>
  <c r="C2011" i="10"/>
  <c r="B2011" i="10"/>
  <c r="M2010" i="10"/>
  <c r="K2010" i="10"/>
  <c r="J2010" i="10"/>
  <c r="I2010" i="10"/>
  <c r="H2010" i="10"/>
  <c r="G2010" i="10"/>
  <c r="F2010" i="10"/>
  <c r="E2010" i="10"/>
  <c r="D2010" i="10"/>
  <c r="C2010" i="10"/>
  <c r="B2010" i="10"/>
  <c r="M2009" i="10"/>
  <c r="K2009" i="10"/>
  <c r="J2009" i="10"/>
  <c r="I2009" i="10"/>
  <c r="H2009" i="10"/>
  <c r="G2009" i="10"/>
  <c r="F2009" i="10"/>
  <c r="E2009" i="10"/>
  <c r="D2009" i="10"/>
  <c r="C2009" i="10"/>
  <c r="B2009" i="10"/>
  <c r="M2008" i="10"/>
  <c r="K2008" i="10"/>
  <c r="J2008" i="10"/>
  <c r="I2008" i="10"/>
  <c r="H2008" i="10"/>
  <c r="G2008" i="10"/>
  <c r="F2008" i="10"/>
  <c r="E2008" i="10"/>
  <c r="D2008" i="10"/>
  <c r="C2008" i="10"/>
  <c r="B2008" i="10"/>
  <c r="M2007" i="10"/>
  <c r="K2007" i="10"/>
  <c r="J2007" i="10"/>
  <c r="I2007" i="10"/>
  <c r="H2007" i="10"/>
  <c r="G2007" i="10"/>
  <c r="F2007" i="10"/>
  <c r="E2007" i="10"/>
  <c r="D2007" i="10"/>
  <c r="C2007" i="10"/>
  <c r="B2007" i="10"/>
  <c r="M2006" i="10"/>
  <c r="K2006" i="10"/>
  <c r="J2006" i="10"/>
  <c r="I2006" i="10"/>
  <c r="H2006" i="10"/>
  <c r="G2006" i="10"/>
  <c r="F2006" i="10"/>
  <c r="E2006" i="10"/>
  <c r="D2006" i="10"/>
  <c r="C2006" i="10"/>
  <c r="B2006" i="10"/>
  <c r="M2005" i="10"/>
  <c r="K2005" i="10"/>
  <c r="J2005" i="10"/>
  <c r="I2005" i="10"/>
  <c r="H2005" i="10"/>
  <c r="G2005" i="10"/>
  <c r="F2005" i="10"/>
  <c r="E2005" i="10"/>
  <c r="D2005" i="10"/>
  <c r="C2005" i="10"/>
  <c r="B2005" i="10"/>
  <c r="M2004" i="10"/>
  <c r="K2004" i="10"/>
  <c r="J2004" i="10"/>
  <c r="I2004" i="10"/>
  <c r="H2004" i="10"/>
  <c r="G2004" i="10"/>
  <c r="F2004" i="10"/>
  <c r="E2004" i="10"/>
  <c r="D2004" i="10"/>
  <c r="C2004" i="10"/>
  <c r="B2004" i="10"/>
  <c r="M2003" i="10"/>
  <c r="K2003" i="10"/>
  <c r="J2003" i="10"/>
  <c r="I2003" i="10"/>
  <c r="H2003" i="10"/>
  <c r="G2003" i="10"/>
  <c r="F2003" i="10"/>
  <c r="E2003" i="10"/>
  <c r="D2003" i="10"/>
  <c r="C2003" i="10"/>
  <c r="B2003" i="10"/>
  <c r="M2002" i="10"/>
  <c r="K2002" i="10"/>
  <c r="J2002" i="10"/>
  <c r="I2002" i="10"/>
  <c r="H2002" i="10"/>
  <c r="G2002" i="10"/>
  <c r="F2002" i="10"/>
  <c r="E2002" i="10"/>
  <c r="D2002" i="10"/>
  <c r="C2002" i="10"/>
  <c r="B2002" i="10"/>
  <c r="M2001" i="10"/>
  <c r="K2001" i="10"/>
  <c r="J2001" i="10"/>
  <c r="I2001" i="10"/>
  <c r="H2001" i="10"/>
  <c r="G2001" i="10"/>
  <c r="F2001" i="10"/>
  <c r="E2001" i="10"/>
  <c r="D2001" i="10"/>
  <c r="C2001" i="10"/>
  <c r="B2001" i="10"/>
  <c r="M2000" i="10"/>
  <c r="K2000" i="10"/>
  <c r="J2000" i="10"/>
  <c r="I2000" i="10"/>
  <c r="H2000" i="10"/>
  <c r="G2000" i="10"/>
  <c r="F2000" i="10"/>
  <c r="E2000" i="10"/>
  <c r="D2000" i="10"/>
  <c r="C2000" i="10"/>
  <c r="B2000" i="10"/>
  <c r="M1999" i="10"/>
  <c r="K1999" i="10"/>
  <c r="J1999" i="10"/>
  <c r="I1999" i="10"/>
  <c r="H1999" i="10"/>
  <c r="G1999" i="10"/>
  <c r="F1999" i="10"/>
  <c r="E1999" i="10"/>
  <c r="D1999" i="10"/>
  <c r="C1999" i="10"/>
  <c r="B1999" i="10"/>
  <c r="M1998" i="10"/>
  <c r="K1998" i="10"/>
  <c r="J1998" i="10"/>
  <c r="I1998" i="10"/>
  <c r="H1998" i="10"/>
  <c r="G1998" i="10"/>
  <c r="F1998" i="10"/>
  <c r="E1998" i="10"/>
  <c r="D1998" i="10"/>
  <c r="C1998" i="10"/>
  <c r="B1998" i="10"/>
  <c r="M1997" i="10"/>
  <c r="K1997" i="10"/>
  <c r="J1997" i="10"/>
  <c r="I1997" i="10"/>
  <c r="H1997" i="10"/>
  <c r="G1997" i="10"/>
  <c r="F1997" i="10"/>
  <c r="E1997" i="10"/>
  <c r="D1997" i="10"/>
  <c r="C1997" i="10"/>
  <c r="B1997" i="10"/>
  <c r="M1996" i="10"/>
  <c r="K1996" i="10"/>
  <c r="J1996" i="10"/>
  <c r="I1996" i="10"/>
  <c r="H1996" i="10"/>
  <c r="G1996" i="10"/>
  <c r="F1996" i="10"/>
  <c r="E1996" i="10"/>
  <c r="D1996" i="10"/>
  <c r="C1996" i="10"/>
  <c r="B1996" i="10"/>
  <c r="M1995" i="10"/>
  <c r="K1995" i="10"/>
  <c r="J1995" i="10"/>
  <c r="I1995" i="10"/>
  <c r="H1995" i="10"/>
  <c r="G1995" i="10"/>
  <c r="F1995" i="10"/>
  <c r="E1995" i="10"/>
  <c r="D1995" i="10"/>
  <c r="C1995" i="10"/>
  <c r="B1995" i="10"/>
  <c r="M1994" i="10"/>
  <c r="K1994" i="10"/>
  <c r="J1994" i="10"/>
  <c r="I1994" i="10"/>
  <c r="H1994" i="10"/>
  <c r="G1994" i="10"/>
  <c r="F1994" i="10"/>
  <c r="E1994" i="10"/>
  <c r="D1994" i="10"/>
  <c r="C1994" i="10"/>
  <c r="B1994" i="10"/>
  <c r="M1993" i="10"/>
  <c r="K1993" i="10"/>
  <c r="J1993" i="10"/>
  <c r="I1993" i="10"/>
  <c r="H1993" i="10"/>
  <c r="G1993" i="10"/>
  <c r="F1993" i="10"/>
  <c r="E1993" i="10"/>
  <c r="D1993" i="10"/>
  <c r="C1993" i="10"/>
  <c r="B1993" i="10"/>
  <c r="M1992" i="10"/>
  <c r="K1992" i="10"/>
  <c r="J1992" i="10"/>
  <c r="I1992" i="10"/>
  <c r="H1992" i="10"/>
  <c r="G1992" i="10"/>
  <c r="F1992" i="10"/>
  <c r="E1992" i="10"/>
  <c r="D1992" i="10"/>
  <c r="C1992" i="10"/>
  <c r="B1992" i="10"/>
  <c r="M1991" i="10"/>
  <c r="K1991" i="10"/>
  <c r="J1991" i="10"/>
  <c r="I1991" i="10"/>
  <c r="H1991" i="10"/>
  <c r="G1991" i="10"/>
  <c r="F1991" i="10"/>
  <c r="E1991" i="10"/>
  <c r="D1991" i="10"/>
  <c r="C1991" i="10"/>
  <c r="B1991" i="10"/>
  <c r="M1990" i="10"/>
  <c r="K1990" i="10"/>
  <c r="J1990" i="10"/>
  <c r="I1990" i="10"/>
  <c r="H1990" i="10"/>
  <c r="G1990" i="10"/>
  <c r="F1990" i="10"/>
  <c r="E1990" i="10"/>
  <c r="D1990" i="10"/>
  <c r="C1990" i="10"/>
  <c r="B1990" i="10"/>
  <c r="M1989" i="10"/>
  <c r="K1989" i="10"/>
  <c r="J1989" i="10"/>
  <c r="I1989" i="10"/>
  <c r="H1989" i="10"/>
  <c r="G1989" i="10"/>
  <c r="F1989" i="10"/>
  <c r="E1989" i="10"/>
  <c r="D1989" i="10"/>
  <c r="C1989" i="10"/>
  <c r="B1989" i="10"/>
  <c r="M1988" i="10"/>
  <c r="K1988" i="10"/>
  <c r="J1988" i="10"/>
  <c r="I1988" i="10"/>
  <c r="H1988" i="10"/>
  <c r="G1988" i="10"/>
  <c r="F1988" i="10"/>
  <c r="E1988" i="10"/>
  <c r="D1988" i="10"/>
  <c r="C1988" i="10"/>
  <c r="B1988" i="10"/>
  <c r="M1987" i="10"/>
  <c r="K1987" i="10"/>
  <c r="J1987" i="10"/>
  <c r="I1987" i="10"/>
  <c r="H1987" i="10"/>
  <c r="G1987" i="10"/>
  <c r="F1987" i="10"/>
  <c r="E1987" i="10"/>
  <c r="D1987" i="10"/>
  <c r="C1987" i="10"/>
  <c r="B1987" i="10"/>
  <c r="M1986" i="10"/>
  <c r="K1986" i="10"/>
  <c r="J1986" i="10"/>
  <c r="I1986" i="10"/>
  <c r="H1986" i="10"/>
  <c r="G1986" i="10"/>
  <c r="F1986" i="10"/>
  <c r="E1986" i="10"/>
  <c r="D1986" i="10"/>
  <c r="C1986" i="10"/>
  <c r="B1986" i="10"/>
  <c r="M1985" i="10"/>
  <c r="K1985" i="10"/>
  <c r="J1985" i="10"/>
  <c r="I1985" i="10"/>
  <c r="H1985" i="10"/>
  <c r="G1985" i="10"/>
  <c r="F1985" i="10"/>
  <c r="E1985" i="10"/>
  <c r="D1985" i="10"/>
  <c r="C1985" i="10"/>
  <c r="B1985" i="10"/>
  <c r="M1984" i="10"/>
  <c r="K1984" i="10"/>
  <c r="J1984" i="10"/>
  <c r="I1984" i="10"/>
  <c r="H1984" i="10"/>
  <c r="G1984" i="10"/>
  <c r="F1984" i="10"/>
  <c r="E1984" i="10"/>
  <c r="D1984" i="10"/>
  <c r="C1984" i="10"/>
  <c r="B1984" i="10"/>
  <c r="M1983" i="10"/>
  <c r="K1983" i="10"/>
  <c r="J1983" i="10"/>
  <c r="I1983" i="10"/>
  <c r="H1983" i="10"/>
  <c r="G1983" i="10"/>
  <c r="F1983" i="10"/>
  <c r="E1983" i="10"/>
  <c r="D1983" i="10"/>
  <c r="C1983" i="10"/>
  <c r="B1983" i="10"/>
  <c r="M1982" i="10"/>
  <c r="K1982" i="10"/>
  <c r="J1982" i="10"/>
  <c r="I1982" i="10"/>
  <c r="H1982" i="10"/>
  <c r="G1982" i="10"/>
  <c r="F1982" i="10"/>
  <c r="E1982" i="10"/>
  <c r="D1982" i="10"/>
  <c r="C1982" i="10"/>
  <c r="B1982" i="10"/>
  <c r="M1981" i="10"/>
  <c r="K1981" i="10"/>
  <c r="J1981" i="10"/>
  <c r="I1981" i="10"/>
  <c r="H1981" i="10"/>
  <c r="G1981" i="10"/>
  <c r="F1981" i="10"/>
  <c r="E1981" i="10"/>
  <c r="D1981" i="10"/>
  <c r="C1981" i="10"/>
  <c r="B1981" i="10"/>
  <c r="M1980" i="10"/>
  <c r="K1980" i="10"/>
  <c r="J1980" i="10"/>
  <c r="I1980" i="10"/>
  <c r="H1980" i="10"/>
  <c r="G1980" i="10"/>
  <c r="F1980" i="10"/>
  <c r="E1980" i="10"/>
  <c r="D1980" i="10"/>
  <c r="C1980" i="10"/>
  <c r="B1980" i="10"/>
  <c r="M1979" i="10"/>
  <c r="K1979" i="10"/>
  <c r="J1979" i="10"/>
  <c r="I1979" i="10"/>
  <c r="H1979" i="10"/>
  <c r="G1979" i="10"/>
  <c r="F1979" i="10"/>
  <c r="E1979" i="10"/>
  <c r="D1979" i="10"/>
  <c r="C1979" i="10"/>
  <c r="B1979" i="10"/>
  <c r="M1978" i="10"/>
  <c r="K1978" i="10"/>
  <c r="J1978" i="10"/>
  <c r="I1978" i="10"/>
  <c r="H1978" i="10"/>
  <c r="G1978" i="10"/>
  <c r="F1978" i="10"/>
  <c r="E1978" i="10"/>
  <c r="D1978" i="10"/>
  <c r="C1978" i="10"/>
  <c r="B1978" i="10"/>
  <c r="M1977" i="10"/>
  <c r="K1977" i="10"/>
  <c r="J1977" i="10"/>
  <c r="I1977" i="10"/>
  <c r="H1977" i="10"/>
  <c r="G1977" i="10"/>
  <c r="F1977" i="10"/>
  <c r="E1977" i="10"/>
  <c r="D1977" i="10"/>
  <c r="C1977" i="10"/>
  <c r="B1977" i="10"/>
  <c r="M1976" i="10"/>
  <c r="K1976" i="10"/>
  <c r="J1976" i="10"/>
  <c r="I1976" i="10"/>
  <c r="H1976" i="10"/>
  <c r="G1976" i="10"/>
  <c r="F1976" i="10"/>
  <c r="E1976" i="10"/>
  <c r="D1976" i="10"/>
  <c r="C1976" i="10"/>
  <c r="B1976" i="10"/>
  <c r="M1975" i="10"/>
  <c r="K1975" i="10"/>
  <c r="J1975" i="10"/>
  <c r="I1975" i="10"/>
  <c r="H1975" i="10"/>
  <c r="G1975" i="10"/>
  <c r="F1975" i="10"/>
  <c r="E1975" i="10"/>
  <c r="D1975" i="10"/>
  <c r="C1975" i="10"/>
  <c r="B1975" i="10"/>
  <c r="M1974" i="10"/>
  <c r="K1974" i="10"/>
  <c r="J1974" i="10"/>
  <c r="I1974" i="10"/>
  <c r="H1974" i="10"/>
  <c r="G1974" i="10"/>
  <c r="F1974" i="10"/>
  <c r="E1974" i="10"/>
  <c r="D1974" i="10"/>
  <c r="C1974" i="10"/>
  <c r="B1974" i="10"/>
  <c r="M1973" i="10"/>
  <c r="K1973" i="10"/>
  <c r="J1973" i="10"/>
  <c r="I1973" i="10"/>
  <c r="H1973" i="10"/>
  <c r="G1973" i="10"/>
  <c r="F1973" i="10"/>
  <c r="E1973" i="10"/>
  <c r="D1973" i="10"/>
  <c r="C1973" i="10"/>
  <c r="B1973" i="10"/>
  <c r="M1972" i="10"/>
  <c r="K1972" i="10"/>
  <c r="J1972" i="10"/>
  <c r="I1972" i="10"/>
  <c r="H1972" i="10"/>
  <c r="G1972" i="10"/>
  <c r="F1972" i="10"/>
  <c r="E1972" i="10"/>
  <c r="D1972" i="10"/>
  <c r="C1972" i="10"/>
  <c r="B1972" i="10"/>
  <c r="M1971" i="10"/>
  <c r="K1971" i="10"/>
  <c r="J1971" i="10"/>
  <c r="I1971" i="10"/>
  <c r="H1971" i="10"/>
  <c r="G1971" i="10"/>
  <c r="F1971" i="10"/>
  <c r="E1971" i="10"/>
  <c r="D1971" i="10"/>
  <c r="C1971" i="10"/>
  <c r="B1971" i="10"/>
  <c r="M1970" i="10"/>
  <c r="K1970" i="10"/>
  <c r="J1970" i="10"/>
  <c r="I1970" i="10"/>
  <c r="H1970" i="10"/>
  <c r="G1970" i="10"/>
  <c r="F1970" i="10"/>
  <c r="E1970" i="10"/>
  <c r="D1970" i="10"/>
  <c r="C1970" i="10"/>
  <c r="B1970" i="10"/>
  <c r="M1969" i="10"/>
  <c r="K1969" i="10"/>
  <c r="J1969" i="10"/>
  <c r="I1969" i="10"/>
  <c r="H1969" i="10"/>
  <c r="G1969" i="10"/>
  <c r="F1969" i="10"/>
  <c r="E1969" i="10"/>
  <c r="D1969" i="10"/>
  <c r="C1969" i="10"/>
  <c r="B1969" i="10"/>
  <c r="M1968" i="10"/>
  <c r="K1968" i="10"/>
  <c r="J1968" i="10"/>
  <c r="I1968" i="10"/>
  <c r="H1968" i="10"/>
  <c r="G1968" i="10"/>
  <c r="F1968" i="10"/>
  <c r="E1968" i="10"/>
  <c r="D1968" i="10"/>
  <c r="C1968" i="10"/>
  <c r="B1968" i="10"/>
  <c r="M1967" i="10"/>
  <c r="K1967" i="10"/>
  <c r="J1967" i="10"/>
  <c r="I1967" i="10"/>
  <c r="H1967" i="10"/>
  <c r="G1967" i="10"/>
  <c r="F1967" i="10"/>
  <c r="E1967" i="10"/>
  <c r="D1967" i="10"/>
  <c r="C1967" i="10"/>
  <c r="B1967" i="10"/>
  <c r="M1966" i="10"/>
  <c r="K1966" i="10"/>
  <c r="J1966" i="10"/>
  <c r="I1966" i="10"/>
  <c r="H1966" i="10"/>
  <c r="G1966" i="10"/>
  <c r="F1966" i="10"/>
  <c r="E1966" i="10"/>
  <c r="D1966" i="10"/>
  <c r="C1966" i="10"/>
  <c r="B1966" i="10"/>
  <c r="M1965" i="10"/>
  <c r="K1965" i="10"/>
  <c r="J1965" i="10"/>
  <c r="I1965" i="10"/>
  <c r="H1965" i="10"/>
  <c r="G1965" i="10"/>
  <c r="F1965" i="10"/>
  <c r="E1965" i="10"/>
  <c r="D1965" i="10"/>
  <c r="C1965" i="10"/>
  <c r="B1965" i="10"/>
  <c r="M1964" i="10"/>
  <c r="K1964" i="10"/>
  <c r="J1964" i="10"/>
  <c r="I1964" i="10"/>
  <c r="H1964" i="10"/>
  <c r="G1964" i="10"/>
  <c r="F1964" i="10"/>
  <c r="E1964" i="10"/>
  <c r="D1964" i="10"/>
  <c r="C1964" i="10"/>
  <c r="B1964" i="10"/>
  <c r="M1963" i="10"/>
  <c r="K1963" i="10"/>
  <c r="J1963" i="10"/>
  <c r="I1963" i="10"/>
  <c r="H1963" i="10"/>
  <c r="G1963" i="10"/>
  <c r="F1963" i="10"/>
  <c r="E1963" i="10"/>
  <c r="D1963" i="10"/>
  <c r="C1963" i="10"/>
  <c r="B1963" i="10"/>
  <c r="M1962" i="10"/>
  <c r="K1962" i="10"/>
  <c r="J1962" i="10"/>
  <c r="I1962" i="10"/>
  <c r="H1962" i="10"/>
  <c r="G1962" i="10"/>
  <c r="F1962" i="10"/>
  <c r="E1962" i="10"/>
  <c r="D1962" i="10"/>
  <c r="C1962" i="10"/>
  <c r="B1962" i="10"/>
  <c r="M1961" i="10"/>
  <c r="K1961" i="10"/>
  <c r="J1961" i="10"/>
  <c r="I1961" i="10"/>
  <c r="H1961" i="10"/>
  <c r="G1961" i="10"/>
  <c r="F1961" i="10"/>
  <c r="E1961" i="10"/>
  <c r="D1961" i="10"/>
  <c r="C1961" i="10"/>
  <c r="B1961" i="10"/>
  <c r="M1960" i="10"/>
  <c r="K1960" i="10"/>
  <c r="J1960" i="10"/>
  <c r="I1960" i="10"/>
  <c r="H1960" i="10"/>
  <c r="G1960" i="10"/>
  <c r="F1960" i="10"/>
  <c r="E1960" i="10"/>
  <c r="D1960" i="10"/>
  <c r="C1960" i="10"/>
  <c r="B1960" i="10"/>
  <c r="M1959" i="10"/>
  <c r="K1959" i="10"/>
  <c r="J1959" i="10"/>
  <c r="I1959" i="10"/>
  <c r="H1959" i="10"/>
  <c r="G1959" i="10"/>
  <c r="F1959" i="10"/>
  <c r="E1959" i="10"/>
  <c r="D1959" i="10"/>
  <c r="C1959" i="10"/>
  <c r="B1959" i="10"/>
  <c r="M1958" i="10"/>
  <c r="K1958" i="10"/>
  <c r="J1958" i="10"/>
  <c r="I1958" i="10"/>
  <c r="H1958" i="10"/>
  <c r="G1958" i="10"/>
  <c r="F1958" i="10"/>
  <c r="E1958" i="10"/>
  <c r="D1958" i="10"/>
  <c r="C1958" i="10"/>
  <c r="B1958" i="10"/>
  <c r="M1957" i="10"/>
  <c r="K1957" i="10"/>
  <c r="J1957" i="10"/>
  <c r="I1957" i="10"/>
  <c r="H1957" i="10"/>
  <c r="G1957" i="10"/>
  <c r="F1957" i="10"/>
  <c r="E1957" i="10"/>
  <c r="D1957" i="10"/>
  <c r="C1957" i="10"/>
  <c r="B1957" i="10"/>
  <c r="M1956" i="10"/>
  <c r="K1956" i="10"/>
  <c r="J1956" i="10"/>
  <c r="I1956" i="10"/>
  <c r="H1956" i="10"/>
  <c r="G1956" i="10"/>
  <c r="F1956" i="10"/>
  <c r="E1956" i="10"/>
  <c r="D1956" i="10"/>
  <c r="C1956" i="10"/>
  <c r="B1956" i="10"/>
  <c r="M1955" i="10"/>
  <c r="K1955" i="10"/>
  <c r="J1955" i="10"/>
  <c r="I1955" i="10"/>
  <c r="H1955" i="10"/>
  <c r="G1955" i="10"/>
  <c r="F1955" i="10"/>
  <c r="E1955" i="10"/>
  <c r="D1955" i="10"/>
  <c r="C1955" i="10"/>
  <c r="B1955" i="10"/>
  <c r="M1954" i="10"/>
  <c r="K1954" i="10"/>
  <c r="J1954" i="10"/>
  <c r="I1954" i="10"/>
  <c r="H1954" i="10"/>
  <c r="G1954" i="10"/>
  <c r="F1954" i="10"/>
  <c r="E1954" i="10"/>
  <c r="D1954" i="10"/>
  <c r="C1954" i="10"/>
  <c r="B1954" i="10"/>
  <c r="M1953" i="10"/>
  <c r="K1953" i="10"/>
  <c r="J1953" i="10"/>
  <c r="I1953" i="10"/>
  <c r="H1953" i="10"/>
  <c r="G1953" i="10"/>
  <c r="F1953" i="10"/>
  <c r="E1953" i="10"/>
  <c r="D1953" i="10"/>
  <c r="C1953" i="10"/>
  <c r="B1953" i="10"/>
  <c r="M1952" i="10"/>
  <c r="K1952" i="10"/>
  <c r="J1952" i="10"/>
  <c r="I1952" i="10"/>
  <c r="H1952" i="10"/>
  <c r="G1952" i="10"/>
  <c r="F1952" i="10"/>
  <c r="E1952" i="10"/>
  <c r="D1952" i="10"/>
  <c r="C1952" i="10"/>
  <c r="B1952" i="10"/>
  <c r="M1951" i="10"/>
  <c r="K1951" i="10"/>
  <c r="J1951" i="10"/>
  <c r="I1951" i="10"/>
  <c r="H1951" i="10"/>
  <c r="G1951" i="10"/>
  <c r="F1951" i="10"/>
  <c r="E1951" i="10"/>
  <c r="D1951" i="10"/>
  <c r="C1951" i="10"/>
  <c r="B1951" i="10"/>
  <c r="M1950" i="10"/>
  <c r="K1950" i="10"/>
  <c r="J1950" i="10"/>
  <c r="I1950" i="10"/>
  <c r="H1950" i="10"/>
  <c r="G1950" i="10"/>
  <c r="F1950" i="10"/>
  <c r="E1950" i="10"/>
  <c r="D1950" i="10"/>
  <c r="C1950" i="10"/>
  <c r="B1950" i="10"/>
  <c r="M1949" i="10"/>
  <c r="K1949" i="10"/>
  <c r="J1949" i="10"/>
  <c r="I1949" i="10"/>
  <c r="H1949" i="10"/>
  <c r="G1949" i="10"/>
  <c r="F1949" i="10"/>
  <c r="E1949" i="10"/>
  <c r="D1949" i="10"/>
  <c r="C1949" i="10"/>
  <c r="B1949" i="10"/>
  <c r="M1948" i="10"/>
  <c r="K1948" i="10"/>
  <c r="J1948" i="10"/>
  <c r="I1948" i="10"/>
  <c r="H1948" i="10"/>
  <c r="G1948" i="10"/>
  <c r="F1948" i="10"/>
  <c r="E1948" i="10"/>
  <c r="D1948" i="10"/>
  <c r="C1948" i="10"/>
  <c r="B1948" i="10"/>
  <c r="M1947" i="10"/>
  <c r="K1947" i="10"/>
  <c r="J1947" i="10"/>
  <c r="I1947" i="10"/>
  <c r="H1947" i="10"/>
  <c r="G1947" i="10"/>
  <c r="F1947" i="10"/>
  <c r="E1947" i="10"/>
  <c r="D1947" i="10"/>
  <c r="C1947" i="10"/>
  <c r="B1947" i="10"/>
  <c r="M1946" i="10"/>
  <c r="K1946" i="10"/>
  <c r="J1946" i="10"/>
  <c r="I1946" i="10"/>
  <c r="H1946" i="10"/>
  <c r="G1946" i="10"/>
  <c r="F1946" i="10"/>
  <c r="E1946" i="10"/>
  <c r="D1946" i="10"/>
  <c r="C1946" i="10"/>
  <c r="B1946" i="10"/>
  <c r="M1945" i="10"/>
  <c r="K1945" i="10"/>
  <c r="J1945" i="10"/>
  <c r="I1945" i="10"/>
  <c r="H1945" i="10"/>
  <c r="G1945" i="10"/>
  <c r="F1945" i="10"/>
  <c r="E1945" i="10"/>
  <c r="D1945" i="10"/>
  <c r="C1945" i="10"/>
  <c r="B1945" i="10"/>
  <c r="M1944" i="10"/>
  <c r="K1944" i="10"/>
  <c r="J1944" i="10"/>
  <c r="I1944" i="10"/>
  <c r="H1944" i="10"/>
  <c r="G1944" i="10"/>
  <c r="F1944" i="10"/>
  <c r="E1944" i="10"/>
  <c r="D1944" i="10"/>
  <c r="C1944" i="10"/>
  <c r="B1944" i="10"/>
  <c r="M1943" i="10"/>
  <c r="K1943" i="10"/>
  <c r="J1943" i="10"/>
  <c r="I1943" i="10"/>
  <c r="H1943" i="10"/>
  <c r="G1943" i="10"/>
  <c r="F1943" i="10"/>
  <c r="E1943" i="10"/>
  <c r="D1943" i="10"/>
  <c r="C1943" i="10"/>
  <c r="B1943" i="10"/>
  <c r="M1942" i="10"/>
  <c r="K1942" i="10"/>
  <c r="J1942" i="10"/>
  <c r="I1942" i="10"/>
  <c r="H1942" i="10"/>
  <c r="G1942" i="10"/>
  <c r="F1942" i="10"/>
  <c r="E1942" i="10"/>
  <c r="D1942" i="10"/>
  <c r="C1942" i="10"/>
  <c r="B1942" i="10"/>
  <c r="M1941" i="10"/>
  <c r="K1941" i="10"/>
  <c r="J1941" i="10"/>
  <c r="I1941" i="10"/>
  <c r="H1941" i="10"/>
  <c r="G1941" i="10"/>
  <c r="F1941" i="10"/>
  <c r="E1941" i="10"/>
  <c r="D1941" i="10"/>
  <c r="C1941" i="10"/>
  <c r="B1941" i="10"/>
  <c r="M1940" i="10"/>
  <c r="K1940" i="10"/>
  <c r="J1940" i="10"/>
  <c r="I1940" i="10"/>
  <c r="H1940" i="10"/>
  <c r="G1940" i="10"/>
  <c r="F1940" i="10"/>
  <c r="E1940" i="10"/>
  <c r="D1940" i="10"/>
  <c r="C1940" i="10"/>
  <c r="B1940" i="10"/>
  <c r="M1939" i="10"/>
  <c r="K1939" i="10"/>
  <c r="J1939" i="10"/>
  <c r="I1939" i="10"/>
  <c r="H1939" i="10"/>
  <c r="G1939" i="10"/>
  <c r="F1939" i="10"/>
  <c r="E1939" i="10"/>
  <c r="D1939" i="10"/>
  <c r="C1939" i="10"/>
  <c r="B1939" i="10"/>
  <c r="M1938" i="10"/>
  <c r="K1938" i="10"/>
  <c r="J1938" i="10"/>
  <c r="I1938" i="10"/>
  <c r="H1938" i="10"/>
  <c r="G1938" i="10"/>
  <c r="F1938" i="10"/>
  <c r="E1938" i="10"/>
  <c r="D1938" i="10"/>
  <c r="C1938" i="10"/>
  <c r="B1938" i="10"/>
  <c r="M1937" i="10"/>
  <c r="K1937" i="10"/>
  <c r="J1937" i="10"/>
  <c r="I1937" i="10"/>
  <c r="H1937" i="10"/>
  <c r="G1937" i="10"/>
  <c r="F1937" i="10"/>
  <c r="E1937" i="10"/>
  <c r="D1937" i="10"/>
  <c r="C1937" i="10"/>
  <c r="B1937" i="10"/>
  <c r="M1936" i="10"/>
  <c r="K1936" i="10"/>
  <c r="J1936" i="10"/>
  <c r="I1936" i="10"/>
  <c r="H1936" i="10"/>
  <c r="G1936" i="10"/>
  <c r="F1936" i="10"/>
  <c r="E1936" i="10"/>
  <c r="D1936" i="10"/>
  <c r="C1936" i="10"/>
  <c r="B1936" i="10"/>
  <c r="M1935" i="10"/>
  <c r="K1935" i="10"/>
  <c r="J1935" i="10"/>
  <c r="I1935" i="10"/>
  <c r="H1935" i="10"/>
  <c r="G1935" i="10"/>
  <c r="F1935" i="10"/>
  <c r="E1935" i="10"/>
  <c r="D1935" i="10"/>
  <c r="C1935" i="10"/>
  <c r="B1935" i="10"/>
  <c r="M1934" i="10"/>
  <c r="K1934" i="10"/>
  <c r="J1934" i="10"/>
  <c r="I1934" i="10"/>
  <c r="H1934" i="10"/>
  <c r="G1934" i="10"/>
  <c r="F1934" i="10"/>
  <c r="E1934" i="10"/>
  <c r="D1934" i="10"/>
  <c r="C1934" i="10"/>
  <c r="B1934" i="10"/>
  <c r="M1933" i="10"/>
  <c r="K1933" i="10"/>
  <c r="J1933" i="10"/>
  <c r="I1933" i="10"/>
  <c r="H1933" i="10"/>
  <c r="G1933" i="10"/>
  <c r="F1933" i="10"/>
  <c r="E1933" i="10"/>
  <c r="D1933" i="10"/>
  <c r="C1933" i="10"/>
  <c r="B1933" i="10"/>
  <c r="M1932" i="10"/>
  <c r="K1932" i="10"/>
  <c r="J1932" i="10"/>
  <c r="I1932" i="10"/>
  <c r="H1932" i="10"/>
  <c r="G1932" i="10"/>
  <c r="F1932" i="10"/>
  <c r="E1932" i="10"/>
  <c r="D1932" i="10"/>
  <c r="C1932" i="10"/>
  <c r="B1932" i="10"/>
  <c r="M1931" i="10"/>
  <c r="K1931" i="10"/>
  <c r="J1931" i="10"/>
  <c r="I1931" i="10"/>
  <c r="H1931" i="10"/>
  <c r="G1931" i="10"/>
  <c r="F1931" i="10"/>
  <c r="E1931" i="10"/>
  <c r="D1931" i="10"/>
  <c r="C1931" i="10"/>
  <c r="B1931" i="10"/>
  <c r="M1930" i="10"/>
  <c r="K1930" i="10"/>
  <c r="J1930" i="10"/>
  <c r="I1930" i="10"/>
  <c r="H1930" i="10"/>
  <c r="G1930" i="10"/>
  <c r="F1930" i="10"/>
  <c r="E1930" i="10"/>
  <c r="D1930" i="10"/>
  <c r="C1930" i="10"/>
  <c r="B1930" i="10"/>
  <c r="M1929" i="10"/>
  <c r="K1929" i="10"/>
  <c r="J1929" i="10"/>
  <c r="I1929" i="10"/>
  <c r="H1929" i="10"/>
  <c r="G1929" i="10"/>
  <c r="F1929" i="10"/>
  <c r="E1929" i="10"/>
  <c r="D1929" i="10"/>
  <c r="C1929" i="10"/>
  <c r="B1929" i="10"/>
  <c r="M1928" i="10"/>
  <c r="K1928" i="10"/>
  <c r="J1928" i="10"/>
  <c r="I1928" i="10"/>
  <c r="H1928" i="10"/>
  <c r="G1928" i="10"/>
  <c r="F1928" i="10"/>
  <c r="E1928" i="10"/>
  <c r="D1928" i="10"/>
  <c r="C1928" i="10"/>
  <c r="B1928" i="10"/>
  <c r="M1927" i="10"/>
  <c r="K1927" i="10"/>
  <c r="J1927" i="10"/>
  <c r="I1927" i="10"/>
  <c r="H1927" i="10"/>
  <c r="G1927" i="10"/>
  <c r="F1927" i="10"/>
  <c r="E1927" i="10"/>
  <c r="D1927" i="10"/>
  <c r="C1927" i="10"/>
  <c r="B1927" i="10"/>
  <c r="M1926" i="10"/>
  <c r="K1926" i="10"/>
  <c r="J1926" i="10"/>
  <c r="I1926" i="10"/>
  <c r="H1926" i="10"/>
  <c r="G1926" i="10"/>
  <c r="F1926" i="10"/>
  <c r="E1926" i="10"/>
  <c r="D1926" i="10"/>
  <c r="C1926" i="10"/>
  <c r="B1926" i="10"/>
  <c r="M1925" i="10"/>
  <c r="K1925" i="10"/>
  <c r="J1925" i="10"/>
  <c r="I1925" i="10"/>
  <c r="H1925" i="10"/>
  <c r="G1925" i="10"/>
  <c r="F1925" i="10"/>
  <c r="E1925" i="10"/>
  <c r="D1925" i="10"/>
  <c r="C1925" i="10"/>
  <c r="B1925" i="10"/>
  <c r="M1924" i="10"/>
  <c r="K1924" i="10"/>
  <c r="J1924" i="10"/>
  <c r="I1924" i="10"/>
  <c r="H1924" i="10"/>
  <c r="G1924" i="10"/>
  <c r="F1924" i="10"/>
  <c r="E1924" i="10"/>
  <c r="D1924" i="10"/>
  <c r="C1924" i="10"/>
  <c r="B1924" i="10"/>
  <c r="M1923" i="10"/>
  <c r="K1923" i="10"/>
  <c r="J1923" i="10"/>
  <c r="I1923" i="10"/>
  <c r="H1923" i="10"/>
  <c r="G1923" i="10"/>
  <c r="F1923" i="10"/>
  <c r="E1923" i="10"/>
  <c r="D1923" i="10"/>
  <c r="C1923" i="10"/>
  <c r="B1923" i="10"/>
  <c r="M1922" i="10"/>
  <c r="K1922" i="10"/>
  <c r="J1922" i="10"/>
  <c r="I1922" i="10"/>
  <c r="H1922" i="10"/>
  <c r="G1922" i="10"/>
  <c r="F1922" i="10"/>
  <c r="E1922" i="10"/>
  <c r="D1922" i="10"/>
  <c r="C1922" i="10"/>
  <c r="B1922" i="10"/>
  <c r="M1921" i="10"/>
  <c r="K1921" i="10"/>
  <c r="J1921" i="10"/>
  <c r="I1921" i="10"/>
  <c r="H1921" i="10"/>
  <c r="G1921" i="10"/>
  <c r="F1921" i="10"/>
  <c r="E1921" i="10"/>
  <c r="D1921" i="10"/>
  <c r="C1921" i="10"/>
  <c r="B1921" i="10"/>
  <c r="M1920" i="10"/>
  <c r="K1920" i="10"/>
  <c r="J1920" i="10"/>
  <c r="I1920" i="10"/>
  <c r="H1920" i="10"/>
  <c r="G1920" i="10"/>
  <c r="F1920" i="10"/>
  <c r="E1920" i="10"/>
  <c r="D1920" i="10"/>
  <c r="C1920" i="10"/>
  <c r="B1920" i="10"/>
  <c r="M1919" i="10"/>
  <c r="K1919" i="10"/>
  <c r="J1919" i="10"/>
  <c r="I1919" i="10"/>
  <c r="H1919" i="10"/>
  <c r="G1919" i="10"/>
  <c r="F1919" i="10"/>
  <c r="E1919" i="10"/>
  <c r="D1919" i="10"/>
  <c r="C1919" i="10"/>
  <c r="B1919" i="10"/>
  <c r="M1918" i="10"/>
  <c r="K1918" i="10"/>
  <c r="J1918" i="10"/>
  <c r="I1918" i="10"/>
  <c r="H1918" i="10"/>
  <c r="G1918" i="10"/>
  <c r="F1918" i="10"/>
  <c r="E1918" i="10"/>
  <c r="D1918" i="10"/>
  <c r="C1918" i="10"/>
  <c r="B1918" i="10"/>
  <c r="M1917" i="10"/>
  <c r="K1917" i="10"/>
  <c r="J1917" i="10"/>
  <c r="I1917" i="10"/>
  <c r="H1917" i="10"/>
  <c r="G1917" i="10"/>
  <c r="F1917" i="10"/>
  <c r="E1917" i="10"/>
  <c r="D1917" i="10"/>
  <c r="C1917" i="10"/>
  <c r="B1917" i="10"/>
  <c r="M1916" i="10"/>
  <c r="K1916" i="10"/>
  <c r="J1916" i="10"/>
  <c r="I1916" i="10"/>
  <c r="H1916" i="10"/>
  <c r="G1916" i="10"/>
  <c r="F1916" i="10"/>
  <c r="E1916" i="10"/>
  <c r="D1916" i="10"/>
  <c r="C1916" i="10"/>
  <c r="B1916" i="10"/>
  <c r="M1915" i="10"/>
  <c r="K1915" i="10"/>
  <c r="J1915" i="10"/>
  <c r="I1915" i="10"/>
  <c r="H1915" i="10"/>
  <c r="G1915" i="10"/>
  <c r="F1915" i="10"/>
  <c r="E1915" i="10"/>
  <c r="D1915" i="10"/>
  <c r="C1915" i="10"/>
  <c r="B1915" i="10"/>
  <c r="M1914" i="10"/>
  <c r="K1914" i="10"/>
  <c r="J1914" i="10"/>
  <c r="I1914" i="10"/>
  <c r="H1914" i="10"/>
  <c r="G1914" i="10"/>
  <c r="F1914" i="10"/>
  <c r="E1914" i="10"/>
  <c r="D1914" i="10"/>
  <c r="C1914" i="10"/>
  <c r="B1914" i="10"/>
  <c r="M1913" i="10"/>
  <c r="K1913" i="10"/>
  <c r="J1913" i="10"/>
  <c r="I1913" i="10"/>
  <c r="H1913" i="10"/>
  <c r="G1913" i="10"/>
  <c r="F1913" i="10"/>
  <c r="E1913" i="10"/>
  <c r="D1913" i="10"/>
  <c r="C1913" i="10"/>
  <c r="B1913" i="10"/>
  <c r="M1912" i="10"/>
  <c r="K1912" i="10"/>
  <c r="J1912" i="10"/>
  <c r="I1912" i="10"/>
  <c r="H1912" i="10"/>
  <c r="G1912" i="10"/>
  <c r="F1912" i="10"/>
  <c r="E1912" i="10"/>
  <c r="D1912" i="10"/>
  <c r="C1912" i="10"/>
  <c r="B1912" i="10"/>
  <c r="M1911" i="10"/>
  <c r="K1911" i="10"/>
  <c r="J1911" i="10"/>
  <c r="I1911" i="10"/>
  <c r="H1911" i="10"/>
  <c r="G1911" i="10"/>
  <c r="F1911" i="10"/>
  <c r="E1911" i="10"/>
  <c r="D1911" i="10"/>
  <c r="C1911" i="10"/>
  <c r="B1911" i="10"/>
  <c r="M1910" i="10"/>
  <c r="K1910" i="10"/>
  <c r="J1910" i="10"/>
  <c r="I1910" i="10"/>
  <c r="H1910" i="10"/>
  <c r="G1910" i="10"/>
  <c r="F1910" i="10"/>
  <c r="E1910" i="10"/>
  <c r="D1910" i="10"/>
  <c r="C1910" i="10"/>
  <c r="B1910" i="10"/>
  <c r="M1909" i="10"/>
  <c r="K1909" i="10"/>
  <c r="J1909" i="10"/>
  <c r="I1909" i="10"/>
  <c r="H1909" i="10"/>
  <c r="G1909" i="10"/>
  <c r="F1909" i="10"/>
  <c r="E1909" i="10"/>
  <c r="D1909" i="10"/>
  <c r="C1909" i="10"/>
  <c r="B1909" i="10"/>
  <c r="M1908" i="10"/>
  <c r="K1908" i="10"/>
  <c r="J1908" i="10"/>
  <c r="I1908" i="10"/>
  <c r="H1908" i="10"/>
  <c r="G1908" i="10"/>
  <c r="F1908" i="10"/>
  <c r="E1908" i="10"/>
  <c r="D1908" i="10"/>
  <c r="C1908" i="10"/>
  <c r="B1908" i="10"/>
  <c r="M1907" i="10"/>
  <c r="K1907" i="10"/>
  <c r="J1907" i="10"/>
  <c r="I1907" i="10"/>
  <c r="H1907" i="10"/>
  <c r="G1907" i="10"/>
  <c r="F1907" i="10"/>
  <c r="E1907" i="10"/>
  <c r="D1907" i="10"/>
  <c r="C1907" i="10"/>
  <c r="B1907" i="10"/>
  <c r="M1906" i="10"/>
  <c r="K1906" i="10"/>
  <c r="J1906" i="10"/>
  <c r="I1906" i="10"/>
  <c r="H1906" i="10"/>
  <c r="G1906" i="10"/>
  <c r="F1906" i="10"/>
  <c r="E1906" i="10"/>
  <c r="D1906" i="10"/>
  <c r="C1906" i="10"/>
  <c r="B1906" i="10"/>
  <c r="M1905" i="10"/>
  <c r="K1905" i="10"/>
  <c r="J1905" i="10"/>
  <c r="I1905" i="10"/>
  <c r="H1905" i="10"/>
  <c r="G1905" i="10"/>
  <c r="F1905" i="10"/>
  <c r="E1905" i="10"/>
  <c r="D1905" i="10"/>
  <c r="C1905" i="10"/>
  <c r="B1905" i="10"/>
  <c r="M1904" i="10"/>
  <c r="K1904" i="10"/>
  <c r="J1904" i="10"/>
  <c r="I1904" i="10"/>
  <c r="H1904" i="10"/>
  <c r="G1904" i="10"/>
  <c r="F1904" i="10"/>
  <c r="E1904" i="10"/>
  <c r="D1904" i="10"/>
  <c r="C1904" i="10"/>
  <c r="B1904" i="10"/>
  <c r="M1903" i="10"/>
  <c r="K1903" i="10"/>
  <c r="J1903" i="10"/>
  <c r="I1903" i="10"/>
  <c r="H1903" i="10"/>
  <c r="G1903" i="10"/>
  <c r="F1903" i="10"/>
  <c r="E1903" i="10"/>
  <c r="D1903" i="10"/>
  <c r="C1903" i="10"/>
  <c r="B1903" i="10"/>
  <c r="M1902" i="10"/>
  <c r="K1902" i="10"/>
  <c r="J1902" i="10"/>
  <c r="I1902" i="10"/>
  <c r="H1902" i="10"/>
  <c r="G1902" i="10"/>
  <c r="F1902" i="10"/>
  <c r="E1902" i="10"/>
  <c r="D1902" i="10"/>
  <c r="C1902" i="10"/>
  <c r="B1902" i="10"/>
  <c r="M1901" i="10"/>
  <c r="K1901" i="10"/>
  <c r="J1901" i="10"/>
  <c r="I1901" i="10"/>
  <c r="H1901" i="10"/>
  <c r="G1901" i="10"/>
  <c r="F1901" i="10"/>
  <c r="E1901" i="10"/>
  <c r="D1901" i="10"/>
  <c r="C1901" i="10"/>
  <c r="B1901" i="10"/>
  <c r="M1900" i="10"/>
  <c r="K1900" i="10"/>
  <c r="J1900" i="10"/>
  <c r="I1900" i="10"/>
  <c r="H1900" i="10"/>
  <c r="G1900" i="10"/>
  <c r="F1900" i="10"/>
  <c r="E1900" i="10"/>
  <c r="D1900" i="10"/>
  <c r="C1900" i="10"/>
  <c r="B1900" i="10"/>
  <c r="M1899" i="10"/>
  <c r="K1899" i="10"/>
  <c r="J1899" i="10"/>
  <c r="I1899" i="10"/>
  <c r="H1899" i="10"/>
  <c r="G1899" i="10"/>
  <c r="F1899" i="10"/>
  <c r="E1899" i="10"/>
  <c r="D1899" i="10"/>
  <c r="C1899" i="10"/>
  <c r="B1899" i="10"/>
  <c r="M1898" i="10"/>
  <c r="K1898" i="10"/>
  <c r="J1898" i="10"/>
  <c r="I1898" i="10"/>
  <c r="H1898" i="10"/>
  <c r="G1898" i="10"/>
  <c r="F1898" i="10"/>
  <c r="E1898" i="10"/>
  <c r="D1898" i="10"/>
  <c r="C1898" i="10"/>
  <c r="B1898" i="10"/>
  <c r="M1897" i="10"/>
  <c r="K1897" i="10"/>
  <c r="J1897" i="10"/>
  <c r="I1897" i="10"/>
  <c r="H1897" i="10"/>
  <c r="G1897" i="10"/>
  <c r="F1897" i="10"/>
  <c r="E1897" i="10"/>
  <c r="D1897" i="10"/>
  <c r="C1897" i="10"/>
  <c r="B1897" i="10"/>
  <c r="M1896" i="10"/>
  <c r="K1896" i="10"/>
  <c r="J1896" i="10"/>
  <c r="I1896" i="10"/>
  <c r="H1896" i="10"/>
  <c r="G1896" i="10"/>
  <c r="F1896" i="10"/>
  <c r="E1896" i="10"/>
  <c r="D1896" i="10"/>
  <c r="C1896" i="10"/>
  <c r="B1896" i="10"/>
  <c r="M1895" i="10"/>
  <c r="K1895" i="10"/>
  <c r="J1895" i="10"/>
  <c r="I1895" i="10"/>
  <c r="H1895" i="10"/>
  <c r="G1895" i="10"/>
  <c r="F1895" i="10"/>
  <c r="E1895" i="10"/>
  <c r="D1895" i="10"/>
  <c r="C1895" i="10"/>
  <c r="B1895" i="10"/>
  <c r="M1894" i="10"/>
  <c r="K1894" i="10"/>
  <c r="J1894" i="10"/>
  <c r="I1894" i="10"/>
  <c r="H1894" i="10"/>
  <c r="G1894" i="10"/>
  <c r="F1894" i="10"/>
  <c r="E1894" i="10"/>
  <c r="D1894" i="10"/>
  <c r="C1894" i="10"/>
  <c r="B1894" i="10"/>
  <c r="M1893" i="10"/>
  <c r="K1893" i="10"/>
  <c r="J1893" i="10"/>
  <c r="I1893" i="10"/>
  <c r="H1893" i="10"/>
  <c r="G1893" i="10"/>
  <c r="F1893" i="10"/>
  <c r="E1893" i="10"/>
  <c r="D1893" i="10"/>
  <c r="C1893" i="10"/>
  <c r="B1893" i="10"/>
  <c r="M1892" i="10"/>
  <c r="K1892" i="10"/>
  <c r="J1892" i="10"/>
  <c r="I1892" i="10"/>
  <c r="H1892" i="10"/>
  <c r="G1892" i="10"/>
  <c r="F1892" i="10"/>
  <c r="E1892" i="10"/>
  <c r="D1892" i="10"/>
  <c r="C1892" i="10"/>
  <c r="B1892" i="10"/>
  <c r="M1891" i="10"/>
  <c r="K1891" i="10"/>
  <c r="J1891" i="10"/>
  <c r="I1891" i="10"/>
  <c r="H1891" i="10"/>
  <c r="G1891" i="10"/>
  <c r="F1891" i="10"/>
  <c r="E1891" i="10"/>
  <c r="D1891" i="10"/>
  <c r="C1891" i="10"/>
  <c r="B1891" i="10"/>
  <c r="M1890" i="10"/>
  <c r="K1890" i="10"/>
  <c r="J1890" i="10"/>
  <c r="I1890" i="10"/>
  <c r="H1890" i="10"/>
  <c r="G1890" i="10"/>
  <c r="F1890" i="10"/>
  <c r="E1890" i="10"/>
  <c r="D1890" i="10"/>
  <c r="C1890" i="10"/>
  <c r="B1890" i="10"/>
  <c r="M1889" i="10"/>
  <c r="K1889" i="10"/>
  <c r="J1889" i="10"/>
  <c r="I1889" i="10"/>
  <c r="H1889" i="10"/>
  <c r="G1889" i="10"/>
  <c r="F1889" i="10"/>
  <c r="E1889" i="10"/>
  <c r="D1889" i="10"/>
  <c r="C1889" i="10"/>
  <c r="B1889" i="10"/>
  <c r="M1888" i="10"/>
  <c r="K1888" i="10"/>
  <c r="J1888" i="10"/>
  <c r="I1888" i="10"/>
  <c r="H1888" i="10"/>
  <c r="G1888" i="10"/>
  <c r="F1888" i="10"/>
  <c r="E1888" i="10"/>
  <c r="D1888" i="10"/>
  <c r="C1888" i="10"/>
  <c r="B1888" i="10"/>
  <c r="M1887" i="10"/>
  <c r="K1887" i="10"/>
  <c r="J1887" i="10"/>
  <c r="I1887" i="10"/>
  <c r="H1887" i="10"/>
  <c r="G1887" i="10"/>
  <c r="F1887" i="10"/>
  <c r="E1887" i="10"/>
  <c r="D1887" i="10"/>
  <c r="C1887" i="10"/>
  <c r="B1887" i="10"/>
  <c r="M1886" i="10"/>
  <c r="K1886" i="10"/>
  <c r="J1886" i="10"/>
  <c r="I1886" i="10"/>
  <c r="H1886" i="10"/>
  <c r="G1886" i="10"/>
  <c r="F1886" i="10"/>
  <c r="E1886" i="10"/>
  <c r="D1886" i="10"/>
  <c r="C1886" i="10"/>
  <c r="B1886" i="10"/>
  <c r="M1885" i="10"/>
  <c r="K1885" i="10"/>
  <c r="J1885" i="10"/>
  <c r="I1885" i="10"/>
  <c r="H1885" i="10"/>
  <c r="G1885" i="10"/>
  <c r="F1885" i="10"/>
  <c r="E1885" i="10"/>
  <c r="D1885" i="10"/>
  <c r="C1885" i="10"/>
  <c r="B1885" i="10"/>
  <c r="M1884" i="10"/>
  <c r="K1884" i="10"/>
  <c r="J1884" i="10"/>
  <c r="I1884" i="10"/>
  <c r="H1884" i="10"/>
  <c r="G1884" i="10"/>
  <c r="F1884" i="10"/>
  <c r="E1884" i="10"/>
  <c r="D1884" i="10"/>
  <c r="C1884" i="10"/>
  <c r="B1884" i="10"/>
  <c r="M1883" i="10"/>
  <c r="K1883" i="10"/>
  <c r="J1883" i="10"/>
  <c r="I1883" i="10"/>
  <c r="H1883" i="10"/>
  <c r="G1883" i="10"/>
  <c r="F1883" i="10"/>
  <c r="E1883" i="10"/>
  <c r="D1883" i="10"/>
  <c r="C1883" i="10"/>
  <c r="B1883" i="10"/>
  <c r="M1882" i="10"/>
  <c r="K1882" i="10"/>
  <c r="J1882" i="10"/>
  <c r="I1882" i="10"/>
  <c r="H1882" i="10"/>
  <c r="G1882" i="10"/>
  <c r="F1882" i="10"/>
  <c r="E1882" i="10"/>
  <c r="D1882" i="10"/>
  <c r="C1882" i="10"/>
  <c r="B1882" i="10"/>
  <c r="M1881" i="10"/>
  <c r="K1881" i="10"/>
  <c r="J1881" i="10"/>
  <c r="I1881" i="10"/>
  <c r="H1881" i="10"/>
  <c r="G1881" i="10"/>
  <c r="F1881" i="10"/>
  <c r="E1881" i="10"/>
  <c r="D1881" i="10"/>
  <c r="C1881" i="10"/>
  <c r="B1881" i="10"/>
  <c r="M1880" i="10"/>
  <c r="K1880" i="10"/>
  <c r="J1880" i="10"/>
  <c r="I1880" i="10"/>
  <c r="H1880" i="10"/>
  <c r="G1880" i="10"/>
  <c r="F1880" i="10"/>
  <c r="E1880" i="10"/>
  <c r="D1880" i="10"/>
  <c r="C1880" i="10"/>
  <c r="B1880" i="10"/>
  <c r="M1879" i="10"/>
  <c r="K1879" i="10"/>
  <c r="J1879" i="10"/>
  <c r="I1879" i="10"/>
  <c r="H1879" i="10"/>
  <c r="G1879" i="10"/>
  <c r="F1879" i="10"/>
  <c r="E1879" i="10"/>
  <c r="D1879" i="10"/>
  <c r="C1879" i="10"/>
  <c r="B1879" i="10"/>
  <c r="M1878" i="10"/>
  <c r="K1878" i="10"/>
  <c r="J1878" i="10"/>
  <c r="I1878" i="10"/>
  <c r="H1878" i="10"/>
  <c r="G1878" i="10"/>
  <c r="F1878" i="10"/>
  <c r="E1878" i="10"/>
  <c r="D1878" i="10"/>
  <c r="C1878" i="10"/>
  <c r="B1878" i="10"/>
  <c r="M1877" i="10"/>
  <c r="K1877" i="10"/>
  <c r="J1877" i="10"/>
  <c r="I1877" i="10"/>
  <c r="H1877" i="10"/>
  <c r="G1877" i="10"/>
  <c r="F1877" i="10"/>
  <c r="E1877" i="10"/>
  <c r="D1877" i="10"/>
  <c r="C1877" i="10"/>
  <c r="B1877" i="10"/>
  <c r="M1876" i="10"/>
  <c r="K1876" i="10"/>
  <c r="J1876" i="10"/>
  <c r="I1876" i="10"/>
  <c r="H1876" i="10"/>
  <c r="G1876" i="10"/>
  <c r="F1876" i="10"/>
  <c r="E1876" i="10"/>
  <c r="D1876" i="10"/>
  <c r="C1876" i="10"/>
  <c r="B1876" i="10"/>
  <c r="M1875" i="10"/>
  <c r="K1875" i="10"/>
  <c r="J1875" i="10"/>
  <c r="I1875" i="10"/>
  <c r="H1875" i="10"/>
  <c r="G1875" i="10"/>
  <c r="F1875" i="10"/>
  <c r="E1875" i="10"/>
  <c r="D1875" i="10"/>
  <c r="C1875" i="10"/>
  <c r="B1875" i="10"/>
  <c r="M1874" i="10"/>
  <c r="K1874" i="10"/>
  <c r="J1874" i="10"/>
  <c r="I1874" i="10"/>
  <c r="H1874" i="10"/>
  <c r="G1874" i="10"/>
  <c r="F1874" i="10"/>
  <c r="E1874" i="10"/>
  <c r="D1874" i="10"/>
  <c r="C1874" i="10"/>
  <c r="B1874" i="10"/>
  <c r="M1873" i="10"/>
  <c r="K1873" i="10"/>
  <c r="J1873" i="10"/>
  <c r="I1873" i="10"/>
  <c r="H1873" i="10"/>
  <c r="G1873" i="10"/>
  <c r="F1873" i="10"/>
  <c r="E1873" i="10"/>
  <c r="D1873" i="10"/>
  <c r="C1873" i="10"/>
  <c r="B1873" i="10"/>
  <c r="M1872" i="10"/>
  <c r="K1872" i="10"/>
  <c r="J1872" i="10"/>
  <c r="I1872" i="10"/>
  <c r="H1872" i="10"/>
  <c r="G1872" i="10"/>
  <c r="F1872" i="10"/>
  <c r="E1872" i="10"/>
  <c r="D1872" i="10"/>
  <c r="C1872" i="10"/>
  <c r="B1872" i="10"/>
  <c r="M1871" i="10"/>
  <c r="K1871" i="10"/>
  <c r="J1871" i="10"/>
  <c r="I1871" i="10"/>
  <c r="H1871" i="10"/>
  <c r="G1871" i="10"/>
  <c r="F1871" i="10"/>
  <c r="E1871" i="10"/>
  <c r="D1871" i="10"/>
  <c r="C1871" i="10"/>
  <c r="B1871" i="10"/>
  <c r="M1870" i="10"/>
  <c r="K1870" i="10"/>
  <c r="J1870" i="10"/>
  <c r="I1870" i="10"/>
  <c r="H1870" i="10"/>
  <c r="G1870" i="10"/>
  <c r="F1870" i="10"/>
  <c r="E1870" i="10"/>
  <c r="D1870" i="10"/>
  <c r="C1870" i="10"/>
  <c r="B1870" i="10"/>
  <c r="M1869" i="10"/>
  <c r="K1869" i="10"/>
  <c r="J1869" i="10"/>
  <c r="I1869" i="10"/>
  <c r="H1869" i="10"/>
  <c r="G1869" i="10"/>
  <c r="F1869" i="10"/>
  <c r="E1869" i="10"/>
  <c r="D1869" i="10"/>
  <c r="C1869" i="10"/>
  <c r="B1869" i="10"/>
  <c r="M1868" i="10"/>
  <c r="K1868" i="10"/>
  <c r="J1868" i="10"/>
  <c r="I1868" i="10"/>
  <c r="H1868" i="10"/>
  <c r="G1868" i="10"/>
  <c r="F1868" i="10"/>
  <c r="E1868" i="10"/>
  <c r="D1868" i="10"/>
  <c r="C1868" i="10"/>
  <c r="B1868" i="10"/>
  <c r="M1867" i="10"/>
  <c r="K1867" i="10"/>
  <c r="J1867" i="10"/>
  <c r="I1867" i="10"/>
  <c r="H1867" i="10"/>
  <c r="G1867" i="10"/>
  <c r="F1867" i="10"/>
  <c r="E1867" i="10"/>
  <c r="D1867" i="10"/>
  <c r="C1867" i="10"/>
  <c r="B1867" i="10"/>
  <c r="M1866" i="10"/>
  <c r="K1866" i="10"/>
  <c r="J1866" i="10"/>
  <c r="I1866" i="10"/>
  <c r="H1866" i="10"/>
  <c r="G1866" i="10"/>
  <c r="F1866" i="10"/>
  <c r="E1866" i="10"/>
  <c r="D1866" i="10"/>
  <c r="C1866" i="10"/>
  <c r="B1866" i="10"/>
  <c r="M1865" i="10"/>
  <c r="K1865" i="10"/>
  <c r="J1865" i="10"/>
  <c r="I1865" i="10"/>
  <c r="H1865" i="10"/>
  <c r="G1865" i="10"/>
  <c r="F1865" i="10"/>
  <c r="E1865" i="10"/>
  <c r="D1865" i="10"/>
  <c r="C1865" i="10"/>
  <c r="B1865" i="10"/>
  <c r="M1864" i="10"/>
  <c r="K1864" i="10"/>
  <c r="J1864" i="10"/>
  <c r="I1864" i="10"/>
  <c r="H1864" i="10"/>
  <c r="G1864" i="10"/>
  <c r="F1864" i="10"/>
  <c r="E1864" i="10"/>
  <c r="D1864" i="10"/>
  <c r="C1864" i="10"/>
  <c r="B1864" i="10"/>
  <c r="M1863" i="10"/>
  <c r="K1863" i="10"/>
  <c r="J1863" i="10"/>
  <c r="I1863" i="10"/>
  <c r="H1863" i="10"/>
  <c r="G1863" i="10"/>
  <c r="F1863" i="10"/>
  <c r="E1863" i="10"/>
  <c r="D1863" i="10"/>
  <c r="C1863" i="10"/>
  <c r="B1863" i="10"/>
  <c r="M1862" i="10"/>
  <c r="K1862" i="10"/>
  <c r="J1862" i="10"/>
  <c r="I1862" i="10"/>
  <c r="H1862" i="10"/>
  <c r="G1862" i="10"/>
  <c r="F1862" i="10"/>
  <c r="E1862" i="10"/>
  <c r="D1862" i="10"/>
  <c r="C1862" i="10"/>
  <c r="B1862" i="10"/>
  <c r="M1861" i="10"/>
  <c r="K1861" i="10"/>
  <c r="J1861" i="10"/>
  <c r="I1861" i="10"/>
  <c r="H1861" i="10"/>
  <c r="G1861" i="10"/>
  <c r="F1861" i="10"/>
  <c r="E1861" i="10"/>
  <c r="D1861" i="10"/>
  <c r="C1861" i="10"/>
  <c r="B1861" i="10"/>
  <c r="M1860" i="10"/>
  <c r="K1860" i="10"/>
  <c r="J1860" i="10"/>
  <c r="I1860" i="10"/>
  <c r="H1860" i="10"/>
  <c r="G1860" i="10"/>
  <c r="F1860" i="10"/>
  <c r="E1860" i="10"/>
  <c r="D1860" i="10"/>
  <c r="C1860" i="10"/>
  <c r="B1860" i="10"/>
  <c r="M1859" i="10"/>
  <c r="K1859" i="10"/>
  <c r="J1859" i="10"/>
  <c r="I1859" i="10"/>
  <c r="H1859" i="10"/>
  <c r="G1859" i="10"/>
  <c r="F1859" i="10"/>
  <c r="E1859" i="10"/>
  <c r="D1859" i="10"/>
  <c r="C1859" i="10"/>
  <c r="B1859" i="10"/>
  <c r="M1858" i="10"/>
  <c r="K1858" i="10"/>
  <c r="J1858" i="10"/>
  <c r="I1858" i="10"/>
  <c r="H1858" i="10"/>
  <c r="G1858" i="10"/>
  <c r="F1858" i="10"/>
  <c r="E1858" i="10"/>
  <c r="D1858" i="10"/>
  <c r="C1858" i="10"/>
  <c r="B1858" i="10"/>
  <c r="M1857" i="10"/>
  <c r="K1857" i="10"/>
  <c r="J1857" i="10"/>
  <c r="I1857" i="10"/>
  <c r="H1857" i="10"/>
  <c r="G1857" i="10"/>
  <c r="F1857" i="10"/>
  <c r="E1857" i="10"/>
  <c r="D1857" i="10"/>
  <c r="C1857" i="10"/>
  <c r="B1857" i="10"/>
  <c r="M1856" i="10"/>
  <c r="K1856" i="10"/>
  <c r="J1856" i="10"/>
  <c r="I1856" i="10"/>
  <c r="H1856" i="10"/>
  <c r="G1856" i="10"/>
  <c r="F1856" i="10"/>
  <c r="E1856" i="10"/>
  <c r="D1856" i="10"/>
  <c r="C1856" i="10"/>
  <c r="B1856" i="10"/>
  <c r="M1855" i="10"/>
  <c r="K1855" i="10"/>
  <c r="J1855" i="10"/>
  <c r="I1855" i="10"/>
  <c r="H1855" i="10"/>
  <c r="G1855" i="10"/>
  <c r="F1855" i="10"/>
  <c r="E1855" i="10"/>
  <c r="D1855" i="10"/>
  <c r="C1855" i="10"/>
  <c r="B1855" i="10"/>
  <c r="M1854" i="10"/>
  <c r="K1854" i="10"/>
  <c r="J1854" i="10"/>
  <c r="I1854" i="10"/>
  <c r="H1854" i="10"/>
  <c r="G1854" i="10"/>
  <c r="F1854" i="10"/>
  <c r="E1854" i="10"/>
  <c r="D1854" i="10"/>
  <c r="C1854" i="10"/>
  <c r="B1854" i="10"/>
  <c r="M1853" i="10"/>
  <c r="K1853" i="10"/>
  <c r="J1853" i="10"/>
  <c r="I1853" i="10"/>
  <c r="H1853" i="10"/>
  <c r="G1853" i="10"/>
  <c r="F1853" i="10"/>
  <c r="E1853" i="10"/>
  <c r="D1853" i="10"/>
  <c r="C1853" i="10"/>
  <c r="B1853" i="10"/>
  <c r="M1852" i="10"/>
  <c r="K1852" i="10"/>
  <c r="J1852" i="10"/>
  <c r="I1852" i="10"/>
  <c r="H1852" i="10"/>
  <c r="G1852" i="10"/>
  <c r="F1852" i="10"/>
  <c r="E1852" i="10"/>
  <c r="D1852" i="10"/>
  <c r="C1852" i="10"/>
  <c r="B1852" i="10"/>
  <c r="M1851" i="10"/>
  <c r="K1851" i="10"/>
  <c r="J1851" i="10"/>
  <c r="I1851" i="10"/>
  <c r="H1851" i="10"/>
  <c r="G1851" i="10"/>
  <c r="F1851" i="10"/>
  <c r="E1851" i="10"/>
  <c r="D1851" i="10"/>
  <c r="C1851" i="10"/>
  <c r="B1851" i="10"/>
  <c r="M1850" i="10"/>
  <c r="K1850" i="10"/>
  <c r="J1850" i="10"/>
  <c r="I1850" i="10"/>
  <c r="H1850" i="10"/>
  <c r="G1850" i="10"/>
  <c r="F1850" i="10"/>
  <c r="E1850" i="10"/>
  <c r="D1850" i="10"/>
  <c r="C1850" i="10"/>
  <c r="B1850" i="10"/>
  <c r="M1849" i="10"/>
  <c r="K1849" i="10"/>
  <c r="J1849" i="10"/>
  <c r="I1849" i="10"/>
  <c r="H1849" i="10"/>
  <c r="G1849" i="10"/>
  <c r="F1849" i="10"/>
  <c r="E1849" i="10"/>
  <c r="D1849" i="10"/>
  <c r="C1849" i="10"/>
  <c r="B1849" i="10"/>
  <c r="M1848" i="10"/>
  <c r="K1848" i="10"/>
  <c r="J1848" i="10"/>
  <c r="I1848" i="10"/>
  <c r="H1848" i="10"/>
  <c r="G1848" i="10"/>
  <c r="F1848" i="10"/>
  <c r="E1848" i="10"/>
  <c r="D1848" i="10"/>
  <c r="C1848" i="10"/>
  <c r="B1848" i="10"/>
  <c r="M1847" i="10"/>
  <c r="K1847" i="10"/>
  <c r="J1847" i="10"/>
  <c r="I1847" i="10"/>
  <c r="H1847" i="10"/>
  <c r="G1847" i="10"/>
  <c r="F1847" i="10"/>
  <c r="E1847" i="10"/>
  <c r="D1847" i="10"/>
  <c r="C1847" i="10"/>
  <c r="B1847" i="10"/>
  <c r="M1846" i="10"/>
  <c r="K1846" i="10"/>
  <c r="J1846" i="10"/>
  <c r="I1846" i="10"/>
  <c r="H1846" i="10"/>
  <c r="G1846" i="10"/>
  <c r="F1846" i="10"/>
  <c r="E1846" i="10"/>
  <c r="D1846" i="10"/>
  <c r="C1846" i="10"/>
  <c r="B1846" i="10"/>
  <c r="M1845" i="10"/>
  <c r="K1845" i="10"/>
  <c r="J1845" i="10"/>
  <c r="I1845" i="10"/>
  <c r="H1845" i="10"/>
  <c r="G1845" i="10"/>
  <c r="F1845" i="10"/>
  <c r="E1845" i="10"/>
  <c r="D1845" i="10"/>
  <c r="C1845" i="10"/>
  <c r="B1845" i="10"/>
  <c r="M1844" i="10"/>
  <c r="K1844" i="10"/>
  <c r="J1844" i="10"/>
  <c r="I1844" i="10"/>
  <c r="H1844" i="10"/>
  <c r="G1844" i="10"/>
  <c r="F1844" i="10"/>
  <c r="E1844" i="10"/>
  <c r="D1844" i="10"/>
  <c r="C1844" i="10"/>
  <c r="B1844" i="10"/>
  <c r="M1843" i="10"/>
  <c r="K1843" i="10"/>
  <c r="J1843" i="10"/>
  <c r="I1843" i="10"/>
  <c r="H1843" i="10"/>
  <c r="G1843" i="10"/>
  <c r="F1843" i="10"/>
  <c r="E1843" i="10"/>
  <c r="D1843" i="10"/>
  <c r="C1843" i="10"/>
  <c r="B1843" i="10"/>
  <c r="M1842" i="10"/>
  <c r="K1842" i="10"/>
  <c r="J1842" i="10"/>
  <c r="I1842" i="10"/>
  <c r="H1842" i="10"/>
  <c r="G1842" i="10"/>
  <c r="F1842" i="10"/>
  <c r="E1842" i="10"/>
  <c r="D1842" i="10"/>
  <c r="C1842" i="10"/>
  <c r="B1842" i="10"/>
  <c r="M1841" i="10"/>
  <c r="K1841" i="10"/>
  <c r="J1841" i="10"/>
  <c r="I1841" i="10"/>
  <c r="H1841" i="10"/>
  <c r="G1841" i="10"/>
  <c r="F1841" i="10"/>
  <c r="E1841" i="10"/>
  <c r="D1841" i="10"/>
  <c r="C1841" i="10"/>
  <c r="B1841" i="10"/>
  <c r="M1840" i="10"/>
  <c r="K1840" i="10"/>
  <c r="J1840" i="10"/>
  <c r="I1840" i="10"/>
  <c r="H1840" i="10"/>
  <c r="G1840" i="10"/>
  <c r="F1840" i="10"/>
  <c r="E1840" i="10"/>
  <c r="D1840" i="10"/>
  <c r="C1840" i="10"/>
  <c r="B1840" i="10"/>
  <c r="M1839" i="10"/>
  <c r="K1839" i="10"/>
  <c r="J1839" i="10"/>
  <c r="I1839" i="10"/>
  <c r="H1839" i="10"/>
  <c r="G1839" i="10"/>
  <c r="F1839" i="10"/>
  <c r="E1839" i="10"/>
  <c r="D1839" i="10"/>
  <c r="C1839" i="10"/>
  <c r="B1839" i="10"/>
  <c r="M1838" i="10"/>
  <c r="K1838" i="10"/>
  <c r="J1838" i="10"/>
  <c r="I1838" i="10"/>
  <c r="H1838" i="10"/>
  <c r="G1838" i="10"/>
  <c r="F1838" i="10"/>
  <c r="E1838" i="10"/>
  <c r="D1838" i="10"/>
  <c r="C1838" i="10"/>
  <c r="B1838" i="10"/>
  <c r="M1837" i="10"/>
  <c r="K1837" i="10"/>
  <c r="J1837" i="10"/>
  <c r="I1837" i="10"/>
  <c r="H1837" i="10"/>
  <c r="G1837" i="10"/>
  <c r="F1837" i="10"/>
  <c r="E1837" i="10"/>
  <c r="D1837" i="10"/>
  <c r="C1837" i="10"/>
  <c r="B1837" i="10"/>
  <c r="M1836" i="10"/>
  <c r="K1836" i="10"/>
  <c r="J1836" i="10"/>
  <c r="I1836" i="10"/>
  <c r="H1836" i="10"/>
  <c r="G1836" i="10"/>
  <c r="F1836" i="10"/>
  <c r="E1836" i="10"/>
  <c r="D1836" i="10"/>
  <c r="C1836" i="10"/>
  <c r="B1836" i="10"/>
  <c r="M1835" i="10"/>
  <c r="K1835" i="10"/>
  <c r="J1835" i="10"/>
  <c r="I1835" i="10"/>
  <c r="H1835" i="10"/>
  <c r="G1835" i="10"/>
  <c r="F1835" i="10"/>
  <c r="E1835" i="10"/>
  <c r="D1835" i="10"/>
  <c r="C1835" i="10"/>
  <c r="B1835" i="10"/>
  <c r="M1834" i="10"/>
  <c r="K1834" i="10"/>
  <c r="J1834" i="10"/>
  <c r="I1834" i="10"/>
  <c r="H1834" i="10"/>
  <c r="G1834" i="10"/>
  <c r="F1834" i="10"/>
  <c r="E1834" i="10"/>
  <c r="D1834" i="10"/>
  <c r="C1834" i="10"/>
  <c r="B1834" i="10"/>
  <c r="M1833" i="10"/>
  <c r="K1833" i="10"/>
  <c r="J1833" i="10"/>
  <c r="I1833" i="10"/>
  <c r="H1833" i="10"/>
  <c r="G1833" i="10"/>
  <c r="F1833" i="10"/>
  <c r="E1833" i="10"/>
  <c r="D1833" i="10"/>
  <c r="C1833" i="10"/>
  <c r="B1833" i="10"/>
  <c r="M1832" i="10"/>
  <c r="K1832" i="10"/>
  <c r="J1832" i="10"/>
  <c r="I1832" i="10"/>
  <c r="H1832" i="10"/>
  <c r="G1832" i="10"/>
  <c r="F1832" i="10"/>
  <c r="E1832" i="10"/>
  <c r="D1832" i="10"/>
  <c r="C1832" i="10"/>
  <c r="B1832" i="10"/>
  <c r="M1831" i="10"/>
  <c r="K1831" i="10"/>
  <c r="J1831" i="10"/>
  <c r="I1831" i="10"/>
  <c r="H1831" i="10"/>
  <c r="G1831" i="10"/>
  <c r="F1831" i="10"/>
  <c r="E1831" i="10"/>
  <c r="D1831" i="10"/>
  <c r="C1831" i="10"/>
  <c r="B1831" i="10"/>
  <c r="M1830" i="10"/>
  <c r="K1830" i="10"/>
  <c r="J1830" i="10"/>
  <c r="I1830" i="10"/>
  <c r="H1830" i="10"/>
  <c r="G1830" i="10"/>
  <c r="F1830" i="10"/>
  <c r="E1830" i="10"/>
  <c r="D1830" i="10"/>
  <c r="C1830" i="10"/>
  <c r="B1830" i="10"/>
  <c r="M1829" i="10"/>
  <c r="K1829" i="10"/>
  <c r="J1829" i="10"/>
  <c r="I1829" i="10"/>
  <c r="H1829" i="10"/>
  <c r="G1829" i="10"/>
  <c r="F1829" i="10"/>
  <c r="E1829" i="10"/>
  <c r="D1829" i="10"/>
  <c r="C1829" i="10"/>
  <c r="B1829" i="10"/>
  <c r="M1828" i="10"/>
  <c r="K1828" i="10"/>
  <c r="J1828" i="10"/>
  <c r="I1828" i="10"/>
  <c r="H1828" i="10"/>
  <c r="G1828" i="10"/>
  <c r="F1828" i="10"/>
  <c r="E1828" i="10"/>
  <c r="D1828" i="10"/>
  <c r="C1828" i="10"/>
  <c r="B1828" i="10"/>
  <c r="M1827" i="10"/>
  <c r="K1827" i="10"/>
  <c r="J1827" i="10"/>
  <c r="I1827" i="10"/>
  <c r="H1827" i="10"/>
  <c r="G1827" i="10"/>
  <c r="F1827" i="10"/>
  <c r="E1827" i="10"/>
  <c r="D1827" i="10"/>
  <c r="C1827" i="10"/>
  <c r="B1827" i="10"/>
  <c r="M1826" i="10"/>
  <c r="K1826" i="10"/>
  <c r="J1826" i="10"/>
  <c r="I1826" i="10"/>
  <c r="H1826" i="10"/>
  <c r="G1826" i="10"/>
  <c r="F1826" i="10"/>
  <c r="E1826" i="10"/>
  <c r="D1826" i="10"/>
  <c r="C1826" i="10"/>
  <c r="B1826" i="10"/>
  <c r="M1825" i="10"/>
  <c r="K1825" i="10"/>
  <c r="J1825" i="10"/>
  <c r="I1825" i="10"/>
  <c r="H1825" i="10"/>
  <c r="G1825" i="10"/>
  <c r="F1825" i="10"/>
  <c r="E1825" i="10"/>
  <c r="D1825" i="10"/>
  <c r="C1825" i="10"/>
  <c r="B1825" i="10"/>
  <c r="M1824" i="10"/>
  <c r="K1824" i="10"/>
  <c r="J1824" i="10"/>
  <c r="I1824" i="10"/>
  <c r="H1824" i="10"/>
  <c r="G1824" i="10"/>
  <c r="F1824" i="10"/>
  <c r="E1824" i="10"/>
  <c r="D1824" i="10"/>
  <c r="C1824" i="10"/>
  <c r="B1824" i="10"/>
  <c r="M1823" i="10"/>
  <c r="K1823" i="10"/>
  <c r="J1823" i="10"/>
  <c r="I1823" i="10"/>
  <c r="H1823" i="10"/>
  <c r="G1823" i="10"/>
  <c r="F1823" i="10"/>
  <c r="E1823" i="10"/>
  <c r="D1823" i="10"/>
  <c r="C1823" i="10"/>
  <c r="B1823" i="10"/>
  <c r="M1822" i="10"/>
  <c r="K1822" i="10"/>
  <c r="J1822" i="10"/>
  <c r="I1822" i="10"/>
  <c r="H1822" i="10"/>
  <c r="G1822" i="10"/>
  <c r="F1822" i="10"/>
  <c r="E1822" i="10"/>
  <c r="D1822" i="10"/>
  <c r="C1822" i="10"/>
  <c r="B1822" i="10"/>
  <c r="M1821" i="10"/>
  <c r="K1821" i="10"/>
  <c r="J1821" i="10"/>
  <c r="I1821" i="10"/>
  <c r="H1821" i="10"/>
  <c r="G1821" i="10"/>
  <c r="F1821" i="10"/>
  <c r="E1821" i="10"/>
  <c r="D1821" i="10"/>
  <c r="C1821" i="10"/>
  <c r="B1821" i="10"/>
  <c r="M1820" i="10"/>
  <c r="K1820" i="10"/>
  <c r="J1820" i="10"/>
  <c r="I1820" i="10"/>
  <c r="H1820" i="10"/>
  <c r="G1820" i="10"/>
  <c r="F1820" i="10"/>
  <c r="E1820" i="10"/>
  <c r="D1820" i="10"/>
  <c r="C1820" i="10"/>
  <c r="B1820" i="10"/>
  <c r="M1819" i="10"/>
  <c r="K1819" i="10"/>
  <c r="J1819" i="10"/>
  <c r="I1819" i="10"/>
  <c r="H1819" i="10"/>
  <c r="G1819" i="10"/>
  <c r="F1819" i="10"/>
  <c r="E1819" i="10"/>
  <c r="D1819" i="10"/>
  <c r="C1819" i="10"/>
  <c r="B1819" i="10"/>
  <c r="M1818" i="10"/>
  <c r="K1818" i="10"/>
  <c r="J1818" i="10"/>
  <c r="I1818" i="10"/>
  <c r="H1818" i="10"/>
  <c r="G1818" i="10"/>
  <c r="F1818" i="10"/>
  <c r="E1818" i="10"/>
  <c r="D1818" i="10"/>
  <c r="C1818" i="10"/>
  <c r="B1818" i="10"/>
  <c r="M1817" i="10"/>
  <c r="K1817" i="10"/>
  <c r="J1817" i="10"/>
  <c r="I1817" i="10"/>
  <c r="H1817" i="10"/>
  <c r="G1817" i="10"/>
  <c r="F1817" i="10"/>
  <c r="E1817" i="10"/>
  <c r="D1817" i="10"/>
  <c r="C1817" i="10"/>
  <c r="B1817" i="10"/>
  <c r="M1816" i="10"/>
  <c r="K1816" i="10"/>
  <c r="J1816" i="10"/>
  <c r="I1816" i="10"/>
  <c r="H1816" i="10"/>
  <c r="G1816" i="10"/>
  <c r="F1816" i="10"/>
  <c r="E1816" i="10"/>
  <c r="D1816" i="10"/>
  <c r="C1816" i="10"/>
  <c r="B1816" i="10"/>
  <c r="M1815" i="10"/>
  <c r="K1815" i="10"/>
  <c r="J1815" i="10"/>
  <c r="I1815" i="10"/>
  <c r="H1815" i="10"/>
  <c r="G1815" i="10"/>
  <c r="F1815" i="10"/>
  <c r="E1815" i="10"/>
  <c r="D1815" i="10"/>
  <c r="C1815" i="10"/>
  <c r="B1815" i="10"/>
  <c r="M1814" i="10"/>
  <c r="K1814" i="10"/>
  <c r="J1814" i="10"/>
  <c r="I1814" i="10"/>
  <c r="H1814" i="10"/>
  <c r="G1814" i="10"/>
  <c r="F1814" i="10"/>
  <c r="E1814" i="10"/>
  <c r="D1814" i="10"/>
  <c r="C1814" i="10"/>
  <c r="B1814" i="10"/>
  <c r="M1813" i="10"/>
  <c r="K1813" i="10"/>
  <c r="J1813" i="10"/>
  <c r="I1813" i="10"/>
  <c r="H1813" i="10"/>
  <c r="G1813" i="10"/>
  <c r="F1813" i="10"/>
  <c r="E1813" i="10"/>
  <c r="D1813" i="10"/>
  <c r="C1813" i="10"/>
  <c r="B1813" i="10"/>
  <c r="M1812" i="10"/>
  <c r="K1812" i="10"/>
  <c r="J1812" i="10"/>
  <c r="I1812" i="10"/>
  <c r="H1812" i="10"/>
  <c r="G1812" i="10"/>
  <c r="F1812" i="10"/>
  <c r="E1812" i="10"/>
  <c r="D1812" i="10"/>
  <c r="C1812" i="10"/>
  <c r="B1812" i="10"/>
  <c r="M1811" i="10"/>
  <c r="K1811" i="10"/>
  <c r="J1811" i="10"/>
  <c r="I1811" i="10"/>
  <c r="H1811" i="10"/>
  <c r="G1811" i="10"/>
  <c r="F1811" i="10"/>
  <c r="E1811" i="10"/>
  <c r="D1811" i="10"/>
  <c r="C1811" i="10"/>
  <c r="B1811" i="10"/>
  <c r="M1810" i="10"/>
  <c r="K1810" i="10"/>
  <c r="J1810" i="10"/>
  <c r="I1810" i="10"/>
  <c r="H1810" i="10"/>
  <c r="G1810" i="10"/>
  <c r="F1810" i="10"/>
  <c r="E1810" i="10"/>
  <c r="D1810" i="10"/>
  <c r="C1810" i="10"/>
  <c r="B1810" i="10"/>
  <c r="M1809" i="10"/>
  <c r="K1809" i="10"/>
  <c r="J1809" i="10"/>
  <c r="I1809" i="10"/>
  <c r="H1809" i="10"/>
  <c r="G1809" i="10"/>
  <c r="F1809" i="10"/>
  <c r="E1809" i="10"/>
  <c r="D1809" i="10"/>
  <c r="C1809" i="10"/>
  <c r="B1809" i="10"/>
  <c r="M1808" i="10"/>
  <c r="K1808" i="10"/>
  <c r="J1808" i="10"/>
  <c r="I1808" i="10"/>
  <c r="H1808" i="10"/>
  <c r="G1808" i="10"/>
  <c r="F1808" i="10"/>
  <c r="E1808" i="10"/>
  <c r="D1808" i="10"/>
  <c r="C1808" i="10"/>
  <c r="B1808" i="10"/>
  <c r="M1807" i="10"/>
  <c r="K1807" i="10"/>
  <c r="J1807" i="10"/>
  <c r="I1807" i="10"/>
  <c r="H1807" i="10"/>
  <c r="G1807" i="10"/>
  <c r="F1807" i="10"/>
  <c r="E1807" i="10"/>
  <c r="D1807" i="10"/>
  <c r="C1807" i="10"/>
  <c r="B1807" i="10"/>
  <c r="M1806" i="10"/>
  <c r="K1806" i="10"/>
  <c r="J1806" i="10"/>
  <c r="I1806" i="10"/>
  <c r="H1806" i="10"/>
  <c r="G1806" i="10"/>
  <c r="F1806" i="10"/>
  <c r="E1806" i="10"/>
  <c r="D1806" i="10"/>
  <c r="C1806" i="10"/>
  <c r="B1806" i="10"/>
  <c r="M1805" i="10"/>
  <c r="K1805" i="10"/>
  <c r="J1805" i="10"/>
  <c r="I1805" i="10"/>
  <c r="H1805" i="10"/>
  <c r="G1805" i="10"/>
  <c r="F1805" i="10"/>
  <c r="E1805" i="10"/>
  <c r="D1805" i="10"/>
  <c r="C1805" i="10"/>
  <c r="B1805" i="10"/>
  <c r="M1804" i="10"/>
  <c r="K1804" i="10"/>
  <c r="J1804" i="10"/>
  <c r="I1804" i="10"/>
  <c r="H1804" i="10"/>
  <c r="G1804" i="10"/>
  <c r="F1804" i="10"/>
  <c r="E1804" i="10"/>
  <c r="D1804" i="10"/>
  <c r="C1804" i="10"/>
  <c r="B1804" i="10"/>
  <c r="M1803" i="10"/>
  <c r="K1803" i="10"/>
  <c r="J1803" i="10"/>
  <c r="I1803" i="10"/>
  <c r="H1803" i="10"/>
  <c r="G1803" i="10"/>
  <c r="F1803" i="10"/>
  <c r="E1803" i="10"/>
  <c r="D1803" i="10"/>
  <c r="C1803" i="10"/>
  <c r="B1803" i="10"/>
  <c r="M1802" i="10"/>
  <c r="K1802" i="10"/>
  <c r="J1802" i="10"/>
  <c r="I1802" i="10"/>
  <c r="H1802" i="10"/>
  <c r="G1802" i="10"/>
  <c r="F1802" i="10"/>
  <c r="E1802" i="10"/>
  <c r="D1802" i="10"/>
  <c r="C1802" i="10"/>
  <c r="B1802" i="10"/>
  <c r="M1801" i="10"/>
  <c r="K1801" i="10"/>
  <c r="J1801" i="10"/>
  <c r="I1801" i="10"/>
  <c r="H1801" i="10"/>
  <c r="G1801" i="10"/>
  <c r="F1801" i="10"/>
  <c r="E1801" i="10"/>
  <c r="D1801" i="10"/>
  <c r="C1801" i="10"/>
  <c r="B1801" i="10"/>
  <c r="M1800" i="10"/>
  <c r="K1800" i="10"/>
  <c r="J1800" i="10"/>
  <c r="I1800" i="10"/>
  <c r="H1800" i="10"/>
  <c r="G1800" i="10"/>
  <c r="F1800" i="10"/>
  <c r="E1800" i="10"/>
  <c r="D1800" i="10"/>
  <c r="C1800" i="10"/>
  <c r="B1800" i="10"/>
  <c r="M1799" i="10"/>
  <c r="K1799" i="10"/>
  <c r="J1799" i="10"/>
  <c r="I1799" i="10"/>
  <c r="H1799" i="10"/>
  <c r="G1799" i="10"/>
  <c r="F1799" i="10"/>
  <c r="E1799" i="10"/>
  <c r="D1799" i="10"/>
  <c r="C1799" i="10"/>
  <c r="B1799" i="10"/>
  <c r="M1798" i="10"/>
  <c r="K1798" i="10"/>
  <c r="J1798" i="10"/>
  <c r="I1798" i="10"/>
  <c r="H1798" i="10"/>
  <c r="G1798" i="10"/>
  <c r="F1798" i="10"/>
  <c r="E1798" i="10"/>
  <c r="D1798" i="10"/>
  <c r="C1798" i="10"/>
  <c r="B1798" i="10"/>
  <c r="M1797" i="10"/>
  <c r="K1797" i="10"/>
  <c r="J1797" i="10"/>
  <c r="I1797" i="10"/>
  <c r="H1797" i="10"/>
  <c r="G1797" i="10"/>
  <c r="F1797" i="10"/>
  <c r="E1797" i="10"/>
  <c r="D1797" i="10"/>
  <c r="C1797" i="10"/>
  <c r="B1797" i="10"/>
  <c r="M1796" i="10"/>
  <c r="K1796" i="10"/>
  <c r="J1796" i="10"/>
  <c r="I1796" i="10"/>
  <c r="H1796" i="10"/>
  <c r="G1796" i="10"/>
  <c r="F1796" i="10"/>
  <c r="E1796" i="10"/>
  <c r="D1796" i="10"/>
  <c r="C1796" i="10"/>
  <c r="B1796" i="10"/>
  <c r="M1795" i="10"/>
  <c r="K1795" i="10"/>
  <c r="J1795" i="10"/>
  <c r="I1795" i="10"/>
  <c r="H1795" i="10"/>
  <c r="G1795" i="10"/>
  <c r="F1795" i="10"/>
  <c r="E1795" i="10"/>
  <c r="D1795" i="10"/>
  <c r="C1795" i="10"/>
  <c r="B1795" i="10"/>
  <c r="M1794" i="10"/>
  <c r="K1794" i="10"/>
  <c r="J1794" i="10"/>
  <c r="I1794" i="10"/>
  <c r="H1794" i="10"/>
  <c r="G1794" i="10"/>
  <c r="F1794" i="10"/>
  <c r="E1794" i="10"/>
  <c r="D1794" i="10"/>
  <c r="C1794" i="10"/>
  <c r="B1794" i="10"/>
  <c r="M1793" i="10"/>
  <c r="K1793" i="10"/>
  <c r="J1793" i="10"/>
  <c r="I1793" i="10"/>
  <c r="H1793" i="10"/>
  <c r="G1793" i="10"/>
  <c r="F1793" i="10"/>
  <c r="E1793" i="10"/>
  <c r="D1793" i="10"/>
  <c r="C1793" i="10"/>
  <c r="B1793" i="10"/>
  <c r="M1792" i="10"/>
  <c r="K1792" i="10"/>
  <c r="J1792" i="10"/>
  <c r="I1792" i="10"/>
  <c r="H1792" i="10"/>
  <c r="G1792" i="10"/>
  <c r="F1792" i="10"/>
  <c r="E1792" i="10"/>
  <c r="D1792" i="10"/>
  <c r="C1792" i="10"/>
  <c r="B1792" i="10"/>
  <c r="M1791" i="10"/>
  <c r="K1791" i="10"/>
  <c r="J1791" i="10"/>
  <c r="I1791" i="10"/>
  <c r="H1791" i="10"/>
  <c r="G1791" i="10"/>
  <c r="F1791" i="10"/>
  <c r="E1791" i="10"/>
  <c r="D1791" i="10"/>
  <c r="C1791" i="10"/>
  <c r="B1791" i="10"/>
  <c r="M1790" i="10"/>
  <c r="K1790" i="10"/>
  <c r="J1790" i="10"/>
  <c r="I1790" i="10"/>
  <c r="H1790" i="10"/>
  <c r="G1790" i="10"/>
  <c r="F1790" i="10"/>
  <c r="E1790" i="10"/>
  <c r="D1790" i="10"/>
  <c r="C1790" i="10"/>
  <c r="B1790" i="10"/>
  <c r="M1789" i="10"/>
  <c r="K1789" i="10"/>
  <c r="J1789" i="10"/>
  <c r="I1789" i="10"/>
  <c r="H1789" i="10"/>
  <c r="G1789" i="10"/>
  <c r="F1789" i="10"/>
  <c r="E1789" i="10"/>
  <c r="D1789" i="10"/>
  <c r="C1789" i="10"/>
  <c r="B1789" i="10"/>
  <c r="M1788" i="10"/>
  <c r="K1788" i="10"/>
  <c r="J1788" i="10"/>
  <c r="I1788" i="10"/>
  <c r="H1788" i="10"/>
  <c r="G1788" i="10"/>
  <c r="F1788" i="10"/>
  <c r="E1788" i="10"/>
  <c r="D1788" i="10"/>
  <c r="C1788" i="10"/>
  <c r="B1788" i="10"/>
  <c r="M1787" i="10"/>
  <c r="K1787" i="10"/>
  <c r="J1787" i="10"/>
  <c r="I1787" i="10"/>
  <c r="H1787" i="10"/>
  <c r="G1787" i="10"/>
  <c r="F1787" i="10"/>
  <c r="E1787" i="10"/>
  <c r="D1787" i="10"/>
  <c r="C1787" i="10"/>
  <c r="B1787" i="10"/>
  <c r="M1786" i="10"/>
  <c r="K1786" i="10"/>
  <c r="J1786" i="10"/>
  <c r="I1786" i="10"/>
  <c r="H1786" i="10"/>
  <c r="G1786" i="10"/>
  <c r="F1786" i="10"/>
  <c r="E1786" i="10"/>
  <c r="D1786" i="10"/>
  <c r="C1786" i="10"/>
  <c r="B1786" i="10"/>
  <c r="M1785" i="10"/>
  <c r="K1785" i="10"/>
  <c r="J1785" i="10"/>
  <c r="I1785" i="10"/>
  <c r="H1785" i="10"/>
  <c r="G1785" i="10"/>
  <c r="F1785" i="10"/>
  <c r="E1785" i="10"/>
  <c r="D1785" i="10"/>
  <c r="C1785" i="10"/>
  <c r="B1785" i="10"/>
  <c r="M1784" i="10"/>
  <c r="K1784" i="10"/>
  <c r="J1784" i="10"/>
  <c r="I1784" i="10"/>
  <c r="H1784" i="10"/>
  <c r="G1784" i="10"/>
  <c r="F1784" i="10"/>
  <c r="E1784" i="10"/>
  <c r="D1784" i="10"/>
  <c r="C1784" i="10"/>
  <c r="B1784" i="10"/>
  <c r="M1783" i="10"/>
  <c r="K1783" i="10"/>
  <c r="J1783" i="10"/>
  <c r="I1783" i="10"/>
  <c r="H1783" i="10"/>
  <c r="G1783" i="10"/>
  <c r="F1783" i="10"/>
  <c r="E1783" i="10"/>
  <c r="D1783" i="10"/>
  <c r="C1783" i="10"/>
  <c r="B1783" i="10"/>
  <c r="M1782" i="10"/>
  <c r="K1782" i="10"/>
  <c r="J1782" i="10"/>
  <c r="I1782" i="10"/>
  <c r="H1782" i="10"/>
  <c r="G1782" i="10"/>
  <c r="F1782" i="10"/>
  <c r="E1782" i="10"/>
  <c r="D1782" i="10"/>
  <c r="C1782" i="10"/>
  <c r="B1782" i="10"/>
  <c r="M1781" i="10"/>
  <c r="K1781" i="10"/>
  <c r="J1781" i="10"/>
  <c r="I1781" i="10"/>
  <c r="H1781" i="10"/>
  <c r="G1781" i="10"/>
  <c r="F1781" i="10"/>
  <c r="E1781" i="10"/>
  <c r="D1781" i="10"/>
  <c r="C1781" i="10"/>
  <c r="B1781" i="10"/>
  <c r="M1780" i="10"/>
  <c r="K1780" i="10"/>
  <c r="J1780" i="10"/>
  <c r="I1780" i="10"/>
  <c r="H1780" i="10"/>
  <c r="G1780" i="10"/>
  <c r="F1780" i="10"/>
  <c r="E1780" i="10"/>
  <c r="D1780" i="10"/>
  <c r="C1780" i="10"/>
  <c r="B1780" i="10"/>
  <c r="M1779" i="10"/>
  <c r="K1779" i="10"/>
  <c r="J1779" i="10"/>
  <c r="I1779" i="10"/>
  <c r="H1779" i="10"/>
  <c r="G1779" i="10"/>
  <c r="F1779" i="10"/>
  <c r="E1779" i="10"/>
  <c r="D1779" i="10"/>
  <c r="C1779" i="10"/>
  <c r="B1779" i="10"/>
  <c r="M1778" i="10"/>
  <c r="K1778" i="10"/>
  <c r="J1778" i="10"/>
  <c r="I1778" i="10"/>
  <c r="H1778" i="10"/>
  <c r="G1778" i="10"/>
  <c r="F1778" i="10"/>
  <c r="E1778" i="10"/>
  <c r="D1778" i="10"/>
  <c r="C1778" i="10"/>
  <c r="B1778" i="10"/>
  <c r="M1777" i="10"/>
  <c r="K1777" i="10"/>
  <c r="J1777" i="10"/>
  <c r="I1777" i="10"/>
  <c r="H1777" i="10"/>
  <c r="G1777" i="10"/>
  <c r="F1777" i="10"/>
  <c r="E1777" i="10"/>
  <c r="D1777" i="10"/>
  <c r="C1777" i="10"/>
  <c r="B1777" i="10"/>
  <c r="M1776" i="10"/>
  <c r="K1776" i="10"/>
  <c r="J1776" i="10"/>
  <c r="I1776" i="10"/>
  <c r="H1776" i="10"/>
  <c r="G1776" i="10"/>
  <c r="F1776" i="10"/>
  <c r="E1776" i="10"/>
  <c r="D1776" i="10"/>
  <c r="C1776" i="10"/>
  <c r="B1776" i="10"/>
  <c r="M1775" i="10"/>
  <c r="K1775" i="10"/>
  <c r="J1775" i="10"/>
  <c r="I1775" i="10"/>
  <c r="H1775" i="10"/>
  <c r="G1775" i="10"/>
  <c r="F1775" i="10"/>
  <c r="E1775" i="10"/>
  <c r="D1775" i="10"/>
  <c r="C1775" i="10"/>
  <c r="B1775" i="10"/>
  <c r="M1774" i="10"/>
  <c r="K1774" i="10"/>
  <c r="J1774" i="10"/>
  <c r="I1774" i="10"/>
  <c r="H1774" i="10"/>
  <c r="G1774" i="10"/>
  <c r="F1774" i="10"/>
  <c r="E1774" i="10"/>
  <c r="D1774" i="10"/>
  <c r="C1774" i="10"/>
  <c r="B1774" i="10"/>
  <c r="M1773" i="10"/>
  <c r="K1773" i="10"/>
  <c r="J1773" i="10"/>
  <c r="I1773" i="10"/>
  <c r="H1773" i="10"/>
  <c r="G1773" i="10"/>
  <c r="F1773" i="10"/>
  <c r="E1773" i="10"/>
  <c r="D1773" i="10"/>
  <c r="C1773" i="10"/>
  <c r="B1773" i="10"/>
  <c r="M1772" i="10"/>
  <c r="K1772" i="10"/>
  <c r="J1772" i="10"/>
  <c r="I1772" i="10"/>
  <c r="H1772" i="10"/>
  <c r="G1772" i="10"/>
  <c r="F1772" i="10"/>
  <c r="E1772" i="10"/>
  <c r="D1772" i="10"/>
  <c r="C1772" i="10"/>
  <c r="B1772" i="10"/>
  <c r="M1771" i="10"/>
  <c r="K1771" i="10"/>
  <c r="J1771" i="10"/>
  <c r="I1771" i="10"/>
  <c r="H1771" i="10"/>
  <c r="G1771" i="10"/>
  <c r="F1771" i="10"/>
  <c r="E1771" i="10"/>
  <c r="D1771" i="10"/>
  <c r="C1771" i="10"/>
  <c r="B1771" i="10"/>
  <c r="M1770" i="10"/>
  <c r="K1770" i="10"/>
  <c r="J1770" i="10"/>
  <c r="I1770" i="10"/>
  <c r="H1770" i="10"/>
  <c r="G1770" i="10"/>
  <c r="F1770" i="10"/>
  <c r="E1770" i="10"/>
  <c r="D1770" i="10"/>
  <c r="C1770" i="10"/>
  <c r="B1770" i="10"/>
  <c r="M1769" i="10"/>
  <c r="K1769" i="10"/>
  <c r="J1769" i="10"/>
  <c r="I1769" i="10"/>
  <c r="H1769" i="10"/>
  <c r="G1769" i="10"/>
  <c r="F1769" i="10"/>
  <c r="E1769" i="10"/>
  <c r="D1769" i="10"/>
  <c r="C1769" i="10"/>
  <c r="B1769" i="10"/>
  <c r="M1768" i="10"/>
  <c r="K1768" i="10"/>
  <c r="J1768" i="10"/>
  <c r="I1768" i="10"/>
  <c r="H1768" i="10"/>
  <c r="G1768" i="10"/>
  <c r="F1768" i="10"/>
  <c r="E1768" i="10"/>
  <c r="D1768" i="10"/>
  <c r="C1768" i="10"/>
  <c r="B1768" i="10"/>
  <c r="M1767" i="10"/>
  <c r="K1767" i="10"/>
  <c r="J1767" i="10"/>
  <c r="I1767" i="10"/>
  <c r="H1767" i="10"/>
  <c r="G1767" i="10"/>
  <c r="F1767" i="10"/>
  <c r="E1767" i="10"/>
  <c r="D1767" i="10"/>
  <c r="C1767" i="10"/>
  <c r="B1767" i="10"/>
  <c r="M1766" i="10"/>
  <c r="K1766" i="10"/>
  <c r="J1766" i="10"/>
  <c r="I1766" i="10"/>
  <c r="H1766" i="10"/>
  <c r="G1766" i="10"/>
  <c r="F1766" i="10"/>
  <c r="E1766" i="10"/>
  <c r="D1766" i="10"/>
  <c r="C1766" i="10"/>
  <c r="B1766" i="10"/>
  <c r="M1765" i="10"/>
  <c r="K1765" i="10"/>
  <c r="J1765" i="10"/>
  <c r="I1765" i="10"/>
  <c r="H1765" i="10"/>
  <c r="G1765" i="10"/>
  <c r="F1765" i="10"/>
  <c r="E1765" i="10"/>
  <c r="D1765" i="10"/>
  <c r="C1765" i="10"/>
  <c r="B1765" i="10"/>
  <c r="M1764" i="10"/>
  <c r="K1764" i="10"/>
  <c r="J1764" i="10"/>
  <c r="I1764" i="10"/>
  <c r="H1764" i="10"/>
  <c r="G1764" i="10"/>
  <c r="F1764" i="10"/>
  <c r="E1764" i="10"/>
  <c r="D1764" i="10"/>
  <c r="C1764" i="10"/>
  <c r="B1764" i="10"/>
  <c r="M1763" i="10"/>
  <c r="K1763" i="10"/>
  <c r="J1763" i="10"/>
  <c r="I1763" i="10"/>
  <c r="H1763" i="10"/>
  <c r="G1763" i="10"/>
  <c r="F1763" i="10"/>
  <c r="E1763" i="10"/>
  <c r="D1763" i="10"/>
  <c r="C1763" i="10"/>
  <c r="B1763" i="10"/>
  <c r="M1762" i="10"/>
  <c r="K1762" i="10"/>
  <c r="J1762" i="10"/>
  <c r="I1762" i="10"/>
  <c r="H1762" i="10"/>
  <c r="G1762" i="10"/>
  <c r="F1762" i="10"/>
  <c r="E1762" i="10"/>
  <c r="D1762" i="10"/>
  <c r="C1762" i="10"/>
  <c r="B1762" i="10"/>
  <c r="M1761" i="10"/>
  <c r="K1761" i="10"/>
  <c r="J1761" i="10"/>
  <c r="I1761" i="10"/>
  <c r="H1761" i="10"/>
  <c r="G1761" i="10"/>
  <c r="F1761" i="10"/>
  <c r="E1761" i="10"/>
  <c r="D1761" i="10"/>
  <c r="C1761" i="10"/>
  <c r="B1761" i="10"/>
  <c r="M1760" i="10"/>
  <c r="K1760" i="10"/>
  <c r="J1760" i="10"/>
  <c r="I1760" i="10"/>
  <c r="H1760" i="10"/>
  <c r="G1760" i="10"/>
  <c r="F1760" i="10"/>
  <c r="E1760" i="10"/>
  <c r="D1760" i="10"/>
  <c r="C1760" i="10"/>
  <c r="B1760" i="10"/>
  <c r="M1759" i="10"/>
  <c r="K1759" i="10"/>
  <c r="J1759" i="10"/>
  <c r="I1759" i="10"/>
  <c r="H1759" i="10"/>
  <c r="G1759" i="10"/>
  <c r="F1759" i="10"/>
  <c r="E1759" i="10"/>
  <c r="D1759" i="10"/>
  <c r="C1759" i="10"/>
  <c r="B1759" i="10"/>
  <c r="M1758" i="10"/>
  <c r="K1758" i="10"/>
  <c r="J1758" i="10"/>
  <c r="I1758" i="10"/>
  <c r="H1758" i="10"/>
  <c r="G1758" i="10"/>
  <c r="F1758" i="10"/>
  <c r="E1758" i="10"/>
  <c r="D1758" i="10"/>
  <c r="C1758" i="10"/>
  <c r="B1758" i="10"/>
  <c r="M1757" i="10"/>
  <c r="K1757" i="10"/>
  <c r="J1757" i="10"/>
  <c r="I1757" i="10"/>
  <c r="H1757" i="10"/>
  <c r="G1757" i="10"/>
  <c r="F1757" i="10"/>
  <c r="E1757" i="10"/>
  <c r="D1757" i="10"/>
  <c r="C1757" i="10"/>
  <c r="B1757" i="10"/>
  <c r="M1756" i="10"/>
  <c r="K1756" i="10"/>
  <c r="J1756" i="10"/>
  <c r="I1756" i="10"/>
  <c r="H1756" i="10"/>
  <c r="G1756" i="10"/>
  <c r="F1756" i="10"/>
  <c r="E1756" i="10"/>
  <c r="D1756" i="10"/>
  <c r="C1756" i="10"/>
  <c r="B1756" i="10"/>
  <c r="M1755" i="10"/>
  <c r="K1755" i="10"/>
  <c r="J1755" i="10"/>
  <c r="I1755" i="10"/>
  <c r="H1755" i="10"/>
  <c r="G1755" i="10"/>
  <c r="F1755" i="10"/>
  <c r="E1755" i="10"/>
  <c r="D1755" i="10"/>
  <c r="C1755" i="10"/>
  <c r="B1755" i="10"/>
  <c r="M1754" i="10"/>
  <c r="K1754" i="10"/>
  <c r="J1754" i="10"/>
  <c r="I1754" i="10"/>
  <c r="H1754" i="10"/>
  <c r="G1754" i="10"/>
  <c r="F1754" i="10"/>
  <c r="E1754" i="10"/>
  <c r="D1754" i="10"/>
  <c r="C1754" i="10"/>
  <c r="B1754" i="10"/>
  <c r="M1753" i="10"/>
  <c r="K1753" i="10"/>
  <c r="J1753" i="10"/>
  <c r="I1753" i="10"/>
  <c r="H1753" i="10"/>
  <c r="G1753" i="10"/>
  <c r="F1753" i="10"/>
  <c r="E1753" i="10"/>
  <c r="D1753" i="10"/>
  <c r="C1753" i="10"/>
  <c r="B1753" i="10"/>
  <c r="M1752" i="10"/>
  <c r="K1752" i="10"/>
  <c r="J1752" i="10"/>
  <c r="I1752" i="10"/>
  <c r="H1752" i="10"/>
  <c r="G1752" i="10"/>
  <c r="F1752" i="10"/>
  <c r="E1752" i="10"/>
  <c r="D1752" i="10"/>
  <c r="C1752" i="10"/>
  <c r="B1752" i="10"/>
  <c r="M1751" i="10"/>
  <c r="K1751" i="10"/>
  <c r="J1751" i="10"/>
  <c r="I1751" i="10"/>
  <c r="H1751" i="10"/>
  <c r="G1751" i="10"/>
  <c r="F1751" i="10"/>
  <c r="E1751" i="10"/>
  <c r="D1751" i="10"/>
  <c r="C1751" i="10"/>
  <c r="B1751" i="10"/>
  <c r="M1750" i="10"/>
  <c r="K1750" i="10"/>
  <c r="J1750" i="10"/>
  <c r="I1750" i="10"/>
  <c r="H1750" i="10"/>
  <c r="G1750" i="10"/>
  <c r="F1750" i="10"/>
  <c r="E1750" i="10"/>
  <c r="D1750" i="10"/>
  <c r="C1750" i="10"/>
  <c r="B1750" i="10"/>
  <c r="M1749" i="10"/>
  <c r="K1749" i="10"/>
  <c r="J1749" i="10"/>
  <c r="I1749" i="10"/>
  <c r="H1749" i="10"/>
  <c r="G1749" i="10"/>
  <c r="F1749" i="10"/>
  <c r="E1749" i="10"/>
  <c r="D1749" i="10"/>
  <c r="C1749" i="10"/>
  <c r="B1749" i="10"/>
  <c r="M1748" i="10"/>
  <c r="K1748" i="10"/>
  <c r="J1748" i="10"/>
  <c r="I1748" i="10"/>
  <c r="H1748" i="10"/>
  <c r="G1748" i="10"/>
  <c r="F1748" i="10"/>
  <c r="E1748" i="10"/>
  <c r="D1748" i="10"/>
  <c r="C1748" i="10"/>
  <c r="B1748" i="10"/>
  <c r="M1747" i="10"/>
  <c r="K1747" i="10"/>
  <c r="J1747" i="10"/>
  <c r="I1747" i="10"/>
  <c r="H1747" i="10"/>
  <c r="G1747" i="10"/>
  <c r="F1747" i="10"/>
  <c r="E1747" i="10"/>
  <c r="D1747" i="10"/>
  <c r="C1747" i="10"/>
  <c r="B1747" i="10"/>
  <c r="M1746" i="10"/>
  <c r="K1746" i="10"/>
  <c r="J1746" i="10"/>
  <c r="I1746" i="10"/>
  <c r="H1746" i="10"/>
  <c r="G1746" i="10"/>
  <c r="F1746" i="10"/>
  <c r="E1746" i="10"/>
  <c r="D1746" i="10"/>
  <c r="C1746" i="10"/>
  <c r="B1746" i="10"/>
  <c r="M1745" i="10"/>
  <c r="K1745" i="10"/>
  <c r="J1745" i="10"/>
  <c r="I1745" i="10"/>
  <c r="H1745" i="10"/>
  <c r="G1745" i="10"/>
  <c r="F1745" i="10"/>
  <c r="E1745" i="10"/>
  <c r="D1745" i="10"/>
  <c r="C1745" i="10"/>
  <c r="B1745" i="10"/>
  <c r="M1744" i="10"/>
  <c r="K1744" i="10"/>
  <c r="J1744" i="10"/>
  <c r="I1744" i="10"/>
  <c r="H1744" i="10"/>
  <c r="G1744" i="10"/>
  <c r="F1744" i="10"/>
  <c r="E1744" i="10"/>
  <c r="D1744" i="10"/>
  <c r="C1744" i="10"/>
  <c r="B1744" i="10"/>
  <c r="M1743" i="10"/>
  <c r="K1743" i="10"/>
  <c r="J1743" i="10"/>
  <c r="I1743" i="10"/>
  <c r="H1743" i="10"/>
  <c r="G1743" i="10"/>
  <c r="F1743" i="10"/>
  <c r="E1743" i="10"/>
  <c r="D1743" i="10"/>
  <c r="C1743" i="10"/>
  <c r="B1743" i="10"/>
  <c r="M1742" i="10"/>
  <c r="K1742" i="10"/>
  <c r="J1742" i="10"/>
  <c r="I1742" i="10"/>
  <c r="H1742" i="10"/>
  <c r="G1742" i="10"/>
  <c r="F1742" i="10"/>
  <c r="E1742" i="10"/>
  <c r="D1742" i="10"/>
  <c r="C1742" i="10"/>
  <c r="B1742" i="10"/>
  <c r="M1741" i="10"/>
  <c r="K1741" i="10"/>
  <c r="J1741" i="10"/>
  <c r="I1741" i="10"/>
  <c r="H1741" i="10"/>
  <c r="G1741" i="10"/>
  <c r="F1741" i="10"/>
  <c r="E1741" i="10"/>
  <c r="D1741" i="10"/>
  <c r="C1741" i="10"/>
  <c r="B1741" i="10"/>
  <c r="M1740" i="10"/>
  <c r="K1740" i="10"/>
  <c r="J1740" i="10"/>
  <c r="I1740" i="10"/>
  <c r="H1740" i="10"/>
  <c r="G1740" i="10"/>
  <c r="F1740" i="10"/>
  <c r="E1740" i="10"/>
  <c r="D1740" i="10"/>
  <c r="C1740" i="10"/>
  <c r="B1740" i="10"/>
  <c r="M1739" i="10"/>
  <c r="K1739" i="10"/>
  <c r="J1739" i="10"/>
  <c r="I1739" i="10"/>
  <c r="H1739" i="10"/>
  <c r="G1739" i="10"/>
  <c r="F1739" i="10"/>
  <c r="E1739" i="10"/>
  <c r="D1739" i="10"/>
  <c r="C1739" i="10"/>
  <c r="B1739" i="10"/>
  <c r="M1738" i="10"/>
  <c r="K1738" i="10"/>
  <c r="J1738" i="10"/>
  <c r="I1738" i="10"/>
  <c r="H1738" i="10"/>
  <c r="G1738" i="10"/>
  <c r="F1738" i="10"/>
  <c r="E1738" i="10"/>
  <c r="D1738" i="10"/>
  <c r="C1738" i="10"/>
  <c r="B1738" i="10"/>
  <c r="M1737" i="10"/>
  <c r="K1737" i="10"/>
  <c r="J1737" i="10"/>
  <c r="I1737" i="10"/>
  <c r="H1737" i="10"/>
  <c r="G1737" i="10"/>
  <c r="F1737" i="10"/>
  <c r="E1737" i="10"/>
  <c r="D1737" i="10"/>
  <c r="C1737" i="10"/>
  <c r="B1737" i="10"/>
  <c r="M1736" i="10"/>
  <c r="K1736" i="10"/>
  <c r="J1736" i="10"/>
  <c r="I1736" i="10"/>
  <c r="H1736" i="10"/>
  <c r="G1736" i="10"/>
  <c r="F1736" i="10"/>
  <c r="E1736" i="10"/>
  <c r="D1736" i="10"/>
  <c r="C1736" i="10"/>
  <c r="B1736" i="10"/>
  <c r="M1735" i="10"/>
  <c r="K1735" i="10"/>
  <c r="J1735" i="10"/>
  <c r="I1735" i="10"/>
  <c r="H1735" i="10"/>
  <c r="G1735" i="10"/>
  <c r="F1735" i="10"/>
  <c r="E1735" i="10"/>
  <c r="D1735" i="10"/>
  <c r="C1735" i="10"/>
  <c r="B1735" i="10"/>
  <c r="M1734" i="10"/>
  <c r="K1734" i="10"/>
  <c r="J1734" i="10"/>
  <c r="I1734" i="10"/>
  <c r="H1734" i="10"/>
  <c r="G1734" i="10"/>
  <c r="F1734" i="10"/>
  <c r="E1734" i="10"/>
  <c r="D1734" i="10"/>
  <c r="C1734" i="10"/>
  <c r="B1734" i="10"/>
  <c r="M1733" i="10"/>
  <c r="K1733" i="10"/>
  <c r="J1733" i="10"/>
  <c r="I1733" i="10"/>
  <c r="H1733" i="10"/>
  <c r="G1733" i="10"/>
  <c r="F1733" i="10"/>
  <c r="E1733" i="10"/>
  <c r="D1733" i="10"/>
  <c r="C1733" i="10"/>
  <c r="B1733" i="10"/>
  <c r="M1732" i="10"/>
  <c r="K1732" i="10"/>
  <c r="J1732" i="10"/>
  <c r="I1732" i="10"/>
  <c r="H1732" i="10"/>
  <c r="G1732" i="10"/>
  <c r="F1732" i="10"/>
  <c r="E1732" i="10"/>
  <c r="D1732" i="10"/>
  <c r="C1732" i="10"/>
  <c r="B1732" i="10"/>
  <c r="M1731" i="10"/>
  <c r="K1731" i="10"/>
  <c r="J1731" i="10"/>
  <c r="I1731" i="10"/>
  <c r="H1731" i="10"/>
  <c r="G1731" i="10"/>
  <c r="F1731" i="10"/>
  <c r="E1731" i="10"/>
  <c r="D1731" i="10"/>
  <c r="C1731" i="10"/>
  <c r="B1731" i="10"/>
  <c r="M1730" i="10"/>
  <c r="K1730" i="10"/>
  <c r="J1730" i="10"/>
  <c r="I1730" i="10"/>
  <c r="H1730" i="10"/>
  <c r="G1730" i="10"/>
  <c r="F1730" i="10"/>
  <c r="E1730" i="10"/>
  <c r="D1730" i="10"/>
  <c r="C1730" i="10"/>
  <c r="B1730" i="10"/>
  <c r="M1729" i="10"/>
  <c r="K1729" i="10"/>
  <c r="J1729" i="10"/>
  <c r="I1729" i="10"/>
  <c r="H1729" i="10"/>
  <c r="G1729" i="10"/>
  <c r="F1729" i="10"/>
  <c r="E1729" i="10"/>
  <c r="D1729" i="10"/>
  <c r="C1729" i="10"/>
  <c r="B1729" i="10"/>
  <c r="M1728" i="10"/>
  <c r="K1728" i="10"/>
  <c r="J1728" i="10"/>
  <c r="I1728" i="10"/>
  <c r="H1728" i="10"/>
  <c r="G1728" i="10"/>
  <c r="F1728" i="10"/>
  <c r="E1728" i="10"/>
  <c r="D1728" i="10"/>
  <c r="C1728" i="10"/>
  <c r="B1728" i="10"/>
  <c r="M1727" i="10"/>
  <c r="K1727" i="10"/>
  <c r="J1727" i="10"/>
  <c r="I1727" i="10"/>
  <c r="H1727" i="10"/>
  <c r="G1727" i="10"/>
  <c r="F1727" i="10"/>
  <c r="E1727" i="10"/>
  <c r="D1727" i="10"/>
  <c r="C1727" i="10"/>
  <c r="B1727" i="10"/>
  <c r="M1726" i="10"/>
  <c r="K1726" i="10"/>
  <c r="J1726" i="10"/>
  <c r="I1726" i="10"/>
  <c r="H1726" i="10"/>
  <c r="G1726" i="10"/>
  <c r="F1726" i="10"/>
  <c r="E1726" i="10"/>
  <c r="D1726" i="10"/>
  <c r="C1726" i="10"/>
  <c r="B1726" i="10"/>
  <c r="M1725" i="10"/>
  <c r="K1725" i="10"/>
  <c r="J1725" i="10"/>
  <c r="I1725" i="10"/>
  <c r="H1725" i="10"/>
  <c r="G1725" i="10"/>
  <c r="F1725" i="10"/>
  <c r="E1725" i="10"/>
  <c r="D1725" i="10"/>
  <c r="C1725" i="10"/>
  <c r="B1725" i="10"/>
  <c r="M1724" i="10"/>
  <c r="K1724" i="10"/>
  <c r="J1724" i="10"/>
  <c r="I1724" i="10"/>
  <c r="H1724" i="10"/>
  <c r="G1724" i="10"/>
  <c r="F1724" i="10"/>
  <c r="E1724" i="10"/>
  <c r="D1724" i="10"/>
  <c r="C1724" i="10"/>
  <c r="B1724" i="10"/>
  <c r="M1723" i="10"/>
  <c r="K1723" i="10"/>
  <c r="J1723" i="10"/>
  <c r="I1723" i="10"/>
  <c r="H1723" i="10"/>
  <c r="G1723" i="10"/>
  <c r="F1723" i="10"/>
  <c r="E1723" i="10"/>
  <c r="D1723" i="10"/>
  <c r="C1723" i="10"/>
  <c r="B1723" i="10"/>
  <c r="M1722" i="10"/>
  <c r="K1722" i="10"/>
  <c r="J1722" i="10"/>
  <c r="I1722" i="10"/>
  <c r="H1722" i="10"/>
  <c r="G1722" i="10"/>
  <c r="F1722" i="10"/>
  <c r="E1722" i="10"/>
  <c r="D1722" i="10"/>
  <c r="C1722" i="10"/>
  <c r="B1722" i="10"/>
  <c r="M1721" i="10"/>
  <c r="K1721" i="10"/>
  <c r="J1721" i="10"/>
  <c r="I1721" i="10"/>
  <c r="H1721" i="10"/>
  <c r="G1721" i="10"/>
  <c r="F1721" i="10"/>
  <c r="E1721" i="10"/>
  <c r="D1721" i="10"/>
  <c r="C1721" i="10"/>
  <c r="B1721" i="10"/>
  <c r="M1720" i="10"/>
  <c r="K1720" i="10"/>
  <c r="J1720" i="10"/>
  <c r="I1720" i="10"/>
  <c r="H1720" i="10"/>
  <c r="G1720" i="10"/>
  <c r="F1720" i="10"/>
  <c r="E1720" i="10"/>
  <c r="D1720" i="10"/>
  <c r="C1720" i="10"/>
  <c r="B1720" i="10"/>
  <c r="M1719" i="10"/>
  <c r="K1719" i="10"/>
  <c r="J1719" i="10"/>
  <c r="I1719" i="10"/>
  <c r="H1719" i="10"/>
  <c r="G1719" i="10"/>
  <c r="F1719" i="10"/>
  <c r="E1719" i="10"/>
  <c r="D1719" i="10"/>
  <c r="C1719" i="10"/>
  <c r="B1719" i="10"/>
  <c r="M1718" i="10"/>
  <c r="K1718" i="10"/>
  <c r="J1718" i="10"/>
  <c r="I1718" i="10"/>
  <c r="H1718" i="10"/>
  <c r="G1718" i="10"/>
  <c r="F1718" i="10"/>
  <c r="E1718" i="10"/>
  <c r="D1718" i="10"/>
  <c r="C1718" i="10"/>
  <c r="B1718" i="10"/>
  <c r="M1717" i="10"/>
  <c r="K1717" i="10"/>
  <c r="J1717" i="10"/>
  <c r="I1717" i="10"/>
  <c r="H1717" i="10"/>
  <c r="G1717" i="10"/>
  <c r="F1717" i="10"/>
  <c r="E1717" i="10"/>
  <c r="D1717" i="10"/>
  <c r="C1717" i="10"/>
  <c r="B1717" i="10"/>
  <c r="M1716" i="10"/>
  <c r="K1716" i="10"/>
  <c r="J1716" i="10"/>
  <c r="I1716" i="10"/>
  <c r="H1716" i="10"/>
  <c r="G1716" i="10"/>
  <c r="F1716" i="10"/>
  <c r="E1716" i="10"/>
  <c r="D1716" i="10"/>
  <c r="C1716" i="10"/>
  <c r="B1716" i="10"/>
  <c r="M1715" i="10"/>
  <c r="K1715" i="10"/>
  <c r="J1715" i="10"/>
  <c r="I1715" i="10"/>
  <c r="H1715" i="10"/>
  <c r="G1715" i="10"/>
  <c r="F1715" i="10"/>
  <c r="E1715" i="10"/>
  <c r="D1715" i="10"/>
  <c r="C1715" i="10"/>
  <c r="B1715" i="10"/>
  <c r="M1714" i="10"/>
  <c r="K1714" i="10"/>
  <c r="J1714" i="10"/>
  <c r="I1714" i="10"/>
  <c r="H1714" i="10"/>
  <c r="G1714" i="10"/>
  <c r="F1714" i="10"/>
  <c r="E1714" i="10"/>
  <c r="D1714" i="10"/>
  <c r="C1714" i="10"/>
  <c r="B1714" i="10"/>
  <c r="M1713" i="10"/>
  <c r="K1713" i="10"/>
  <c r="J1713" i="10"/>
  <c r="I1713" i="10"/>
  <c r="H1713" i="10"/>
  <c r="G1713" i="10"/>
  <c r="F1713" i="10"/>
  <c r="E1713" i="10"/>
  <c r="D1713" i="10"/>
  <c r="C1713" i="10"/>
  <c r="B1713" i="10"/>
  <c r="M1712" i="10"/>
  <c r="K1712" i="10"/>
  <c r="J1712" i="10"/>
  <c r="I1712" i="10"/>
  <c r="H1712" i="10"/>
  <c r="G1712" i="10"/>
  <c r="F1712" i="10"/>
  <c r="E1712" i="10"/>
  <c r="D1712" i="10"/>
  <c r="C1712" i="10"/>
  <c r="B1712" i="10"/>
  <c r="M1711" i="10"/>
  <c r="K1711" i="10"/>
  <c r="J1711" i="10"/>
  <c r="I1711" i="10"/>
  <c r="H1711" i="10"/>
  <c r="G1711" i="10"/>
  <c r="F1711" i="10"/>
  <c r="E1711" i="10"/>
  <c r="D1711" i="10"/>
  <c r="C1711" i="10"/>
  <c r="B1711" i="10"/>
  <c r="M1710" i="10"/>
  <c r="K1710" i="10"/>
  <c r="J1710" i="10"/>
  <c r="I1710" i="10"/>
  <c r="H1710" i="10"/>
  <c r="G1710" i="10"/>
  <c r="F1710" i="10"/>
  <c r="E1710" i="10"/>
  <c r="D1710" i="10"/>
  <c r="C1710" i="10"/>
  <c r="B1710" i="10"/>
  <c r="M1709" i="10"/>
  <c r="K1709" i="10"/>
  <c r="J1709" i="10"/>
  <c r="I1709" i="10"/>
  <c r="H1709" i="10"/>
  <c r="G1709" i="10"/>
  <c r="F1709" i="10"/>
  <c r="E1709" i="10"/>
  <c r="D1709" i="10"/>
  <c r="C1709" i="10"/>
  <c r="B1709" i="10"/>
  <c r="M1708" i="10"/>
  <c r="K1708" i="10"/>
  <c r="J1708" i="10"/>
  <c r="I1708" i="10"/>
  <c r="H1708" i="10"/>
  <c r="G1708" i="10"/>
  <c r="F1708" i="10"/>
  <c r="E1708" i="10"/>
  <c r="D1708" i="10"/>
  <c r="C1708" i="10"/>
  <c r="B1708" i="10"/>
  <c r="M1707" i="10"/>
  <c r="K1707" i="10"/>
  <c r="J1707" i="10"/>
  <c r="I1707" i="10"/>
  <c r="H1707" i="10"/>
  <c r="G1707" i="10"/>
  <c r="F1707" i="10"/>
  <c r="E1707" i="10"/>
  <c r="D1707" i="10"/>
  <c r="C1707" i="10"/>
  <c r="B1707" i="10"/>
  <c r="M1706" i="10"/>
  <c r="K1706" i="10"/>
  <c r="J1706" i="10"/>
  <c r="I1706" i="10"/>
  <c r="H1706" i="10"/>
  <c r="G1706" i="10"/>
  <c r="F1706" i="10"/>
  <c r="E1706" i="10"/>
  <c r="D1706" i="10"/>
  <c r="C1706" i="10"/>
  <c r="B1706" i="10"/>
  <c r="M1705" i="10"/>
  <c r="K1705" i="10"/>
  <c r="J1705" i="10"/>
  <c r="I1705" i="10"/>
  <c r="H1705" i="10"/>
  <c r="G1705" i="10"/>
  <c r="F1705" i="10"/>
  <c r="E1705" i="10"/>
  <c r="D1705" i="10"/>
  <c r="C1705" i="10"/>
  <c r="B1705" i="10"/>
  <c r="M1704" i="10"/>
  <c r="K1704" i="10"/>
  <c r="J1704" i="10"/>
  <c r="I1704" i="10"/>
  <c r="H1704" i="10"/>
  <c r="G1704" i="10"/>
  <c r="F1704" i="10"/>
  <c r="E1704" i="10"/>
  <c r="D1704" i="10"/>
  <c r="C1704" i="10"/>
  <c r="B1704" i="10"/>
  <c r="M1703" i="10"/>
  <c r="K1703" i="10"/>
  <c r="J1703" i="10"/>
  <c r="I1703" i="10"/>
  <c r="H1703" i="10"/>
  <c r="G1703" i="10"/>
  <c r="F1703" i="10"/>
  <c r="E1703" i="10"/>
  <c r="D1703" i="10"/>
  <c r="C1703" i="10"/>
  <c r="B1703" i="10"/>
  <c r="M1702" i="10"/>
  <c r="K1702" i="10"/>
  <c r="J1702" i="10"/>
  <c r="I1702" i="10"/>
  <c r="H1702" i="10"/>
  <c r="G1702" i="10"/>
  <c r="F1702" i="10"/>
  <c r="E1702" i="10"/>
  <c r="D1702" i="10"/>
  <c r="C1702" i="10"/>
  <c r="B1702" i="10"/>
  <c r="M1701" i="10"/>
  <c r="K1701" i="10"/>
  <c r="J1701" i="10"/>
  <c r="I1701" i="10"/>
  <c r="H1701" i="10"/>
  <c r="G1701" i="10"/>
  <c r="F1701" i="10"/>
  <c r="E1701" i="10"/>
  <c r="D1701" i="10"/>
  <c r="C1701" i="10"/>
  <c r="B1701" i="10"/>
  <c r="M1700" i="10"/>
  <c r="K1700" i="10"/>
  <c r="J1700" i="10"/>
  <c r="I1700" i="10"/>
  <c r="H1700" i="10"/>
  <c r="G1700" i="10"/>
  <c r="F1700" i="10"/>
  <c r="E1700" i="10"/>
  <c r="D1700" i="10"/>
  <c r="C1700" i="10"/>
  <c r="B1700" i="10"/>
  <c r="M1699" i="10"/>
  <c r="K1699" i="10"/>
  <c r="J1699" i="10"/>
  <c r="I1699" i="10"/>
  <c r="H1699" i="10"/>
  <c r="G1699" i="10"/>
  <c r="F1699" i="10"/>
  <c r="E1699" i="10"/>
  <c r="D1699" i="10"/>
  <c r="C1699" i="10"/>
  <c r="B1699" i="10"/>
  <c r="M1698" i="10"/>
  <c r="K1698" i="10"/>
  <c r="J1698" i="10"/>
  <c r="I1698" i="10"/>
  <c r="H1698" i="10"/>
  <c r="G1698" i="10"/>
  <c r="F1698" i="10"/>
  <c r="E1698" i="10"/>
  <c r="D1698" i="10"/>
  <c r="C1698" i="10"/>
  <c r="B1698" i="10"/>
  <c r="M1697" i="10"/>
  <c r="K1697" i="10"/>
  <c r="J1697" i="10"/>
  <c r="I1697" i="10"/>
  <c r="H1697" i="10"/>
  <c r="G1697" i="10"/>
  <c r="F1697" i="10"/>
  <c r="E1697" i="10"/>
  <c r="D1697" i="10"/>
  <c r="C1697" i="10"/>
  <c r="B1697" i="10"/>
  <c r="M1696" i="10"/>
  <c r="K1696" i="10"/>
  <c r="J1696" i="10"/>
  <c r="I1696" i="10"/>
  <c r="H1696" i="10"/>
  <c r="G1696" i="10"/>
  <c r="F1696" i="10"/>
  <c r="E1696" i="10"/>
  <c r="D1696" i="10"/>
  <c r="C1696" i="10"/>
  <c r="B1696" i="10"/>
  <c r="M1695" i="10"/>
  <c r="K1695" i="10"/>
  <c r="J1695" i="10"/>
  <c r="I1695" i="10"/>
  <c r="H1695" i="10"/>
  <c r="G1695" i="10"/>
  <c r="F1695" i="10"/>
  <c r="E1695" i="10"/>
  <c r="D1695" i="10"/>
  <c r="C1695" i="10"/>
  <c r="B1695" i="10"/>
  <c r="M1694" i="10"/>
  <c r="K1694" i="10"/>
  <c r="J1694" i="10"/>
  <c r="I1694" i="10"/>
  <c r="H1694" i="10"/>
  <c r="G1694" i="10"/>
  <c r="F1694" i="10"/>
  <c r="E1694" i="10"/>
  <c r="D1694" i="10"/>
  <c r="C1694" i="10"/>
  <c r="B1694" i="10"/>
  <c r="M1693" i="10"/>
  <c r="K1693" i="10"/>
  <c r="J1693" i="10"/>
  <c r="I1693" i="10"/>
  <c r="H1693" i="10"/>
  <c r="G1693" i="10"/>
  <c r="F1693" i="10"/>
  <c r="E1693" i="10"/>
  <c r="D1693" i="10"/>
  <c r="C1693" i="10"/>
  <c r="B1693" i="10"/>
  <c r="M1692" i="10"/>
  <c r="K1692" i="10"/>
  <c r="J1692" i="10"/>
  <c r="I1692" i="10"/>
  <c r="H1692" i="10"/>
  <c r="G1692" i="10"/>
  <c r="F1692" i="10"/>
  <c r="E1692" i="10"/>
  <c r="D1692" i="10"/>
  <c r="C1692" i="10"/>
  <c r="B1692" i="10"/>
  <c r="M1691" i="10"/>
  <c r="K1691" i="10"/>
  <c r="J1691" i="10"/>
  <c r="I1691" i="10"/>
  <c r="H1691" i="10"/>
  <c r="G1691" i="10"/>
  <c r="F1691" i="10"/>
  <c r="E1691" i="10"/>
  <c r="D1691" i="10"/>
  <c r="C1691" i="10"/>
  <c r="B1691" i="10"/>
  <c r="M1690" i="10"/>
  <c r="K1690" i="10"/>
  <c r="J1690" i="10"/>
  <c r="I1690" i="10"/>
  <c r="H1690" i="10"/>
  <c r="G1690" i="10"/>
  <c r="F1690" i="10"/>
  <c r="E1690" i="10"/>
  <c r="D1690" i="10"/>
  <c r="C1690" i="10"/>
  <c r="B1690" i="10"/>
  <c r="M1689" i="10"/>
  <c r="K1689" i="10"/>
  <c r="J1689" i="10"/>
  <c r="I1689" i="10"/>
  <c r="H1689" i="10"/>
  <c r="G1689" i="10"/>
  <c r="F1689" i="10"/>
  <c r="E1689" i="10"/>
  <c r="D1689" i="10"/>
  <c r="C1689" i="10"/>
  <c r="B1689" i="10"/>
  <c r="M1688" i="10"/>
  <c r="K1688" i="10"/>
  <c r="J1688" i="10"/>
  <c r="I1688" i="10"/>
  <c r="H1688" i="10"/>
  <c r="G1688" i="10"/>
  <c r="F1688" i="10"/>
  <c r="E1688" i="10"/>
  <c r="D1688" i="10"/>
  <c r="C1688" i="10"/>
  <c r="B1688" i="10"/>
  <c r="M1687" i="10"/>
  <c r="K1687" i="10"/>
  <c r="J1687" i="10"/>
  <c r="I1687" i="10"/>
  <c r="H1687" i="10"/>
  <c r="G1687" i="10"/>
  <c r="F1687" i="10"/>
  <c r="E1687" i="10"/>
  <c r="D1687" i="10"/>
  <c r="C1687" i="10"/>
  <c r="B1687" i="10"/>
  <c r="M1686" i="10"/>
  <c r="K1686" i="10"/>
  <c r="J1686" i="10"/>
  <c r="I1686" i="10"/>
  <c r="H1686" i="10"/>
  <c r="G1686" i="10"/>
  <c r="F1686" i="10"/>
  <c r="E1686" i="10"/>
  <c r="D1686" i="10"/>
  <c r="C1686" i="10"/>
  <c r="B1686" i="10"/>
  <c r="M1685" i="10"/>
  <c r="K1685" i="10"/>
  <c r="J1685" i="10"/>
  <c r="I1685" i="10"/>
  <c r="H1685" i="10"/>
  <c r="G1685" i="10"/>
  <c r="F1685" i="10"/>
  <c r="E1685" i="10"/>
  <c r="D1685" i="10"/>
  <c r="C1685" i="10"/>
  <c r="B1685" i="10"/>
  <c r="M1684" i="10"/>
  <c r="K1684" i="10"/>
  <c r="J1684" i="10"/>
  <c r="I1684" i="10"/>
  <c r="H1684" i="10"/>
  <c r="G1684" i="10"/>
  <c r="F1684" i="10"/>
  <c r="E1684" i="10"/>
  <c r="D1684" i="10"/>
  <c r="C1684" i="10"/>
  <c r="B1684" i="10"/>
  <c r="M1683" i="10"/>
  <c r="K1683" i="10"/>
  <c r="J1683" i="10"/>
  <c r="I1683" i="10"/>
  <c r="H1683" i="10"/>
  <c r="G1683" i="10"/>
  <c r="F1683" i="10"/>
  <c r="E1683" i="10"/>
  <c r="D1683" i="10"/>
  <c r="C1683" i="10"/>
  <c r="B1683" i="10"/>
  <c r="M1682" i="10"/>
  <c r="K1682" i="10"/>
  <c r="J1682" i="10"/>
  <c r="I1682" i="10"/>
  <c r="H1682" i="10"/>
  <c r="G1682" i="10"/>
  <c r="F1682" i="10"/>
  <c r="E1682" i="10"/>
  <c r="D1682" i="10"/>
  <c r="C1682" i="10"/>
  <c r="B1682" i="10"/>
  <c r="M1681" i="10"/>
  <c r="K1681" i="10"/>
  <c r="J1681" i="10"/>
  <c r="I1681" i="10"/>
  <c r="H1681" i="10"/>
  <c r="G1681" i="10"/>
  <c r="F1681" i="10"/>
  <c r="E1681" i="10"/>
  <c r="D1681" i="10"/>
  <c r="C1681" i="10"/>
  <c r="B1681" i="10"/>
  <c r="M1680" i="10"/>
  <c r="K1680" i="10"/>
  <c r="J1680" i="10"/>
  <c r="I1680" i="10"/>
  <c r="H1680" i="10"/>
  <c r="G1680" i="10"/>
  <c r="F1680" i="10"/>
  <c r="E1680" i="10"/>
  <c r="D1680" i="10"/>
  <c r="C1680" i="10"/>
  <c r="B1680" i="10"/>
  <c r="M1679" i="10"/>
  <c r="K1679" i="10"/>
  <c r="J1679" i="10"/>
  <c r="I1679" i="10"/>
  <c r="H1679" i="10"/>
  <c r="G1679" i="10"/>
  <c r="F1679" i="10"/>
  <c r="E1679" i="10"/>
  <c r="D1679" i="10"/>
  <c r="C1679" i="10"/>
  <c r="B1679" i="10"/>
  <c r="M1678" i="10"/>
  <c r="K1678" i="10"/>
  <c r="J1678" i="10"/>
  <c r="I1678" i="10"/>
  <c r="H1678" i="10"/>
  <c r="G1678" i="10"/>
  <c r="F1678" i="10"/>
  <c r="E1678" i="10"/>
  <c r="D1678" i="10"/>
  <c r="C1678" i="10"/>
  <c r="B1678" i="10"/>
  <c r="M1677" i="10"/>
  <c r="K1677" i="10"/>
  <c r="J1677" i="10"/>
  <c r="I1677" i="10"/>
  <c r="H1677" i="10"/>
  <c r="G1677" i="10"/>
  <c r="F1677" i="10"/>
  <c r="E1677" i="10"/>
  <c r="D1677" i="10"/>
  <c r="C1677" i="10"/>
  <c r="B1677" i="10"/>
  <c r="M1676" i="10"/>
  <c r="K1676" i="10"/>
  <c r="J1676" i="10"/>
  <c r="I1676" i="10"/>
  <c r="H1676" i="10"/>
  <c r="G1676" i="10"/>
  <c r="F1676" i="10"/>
  <c r="E1676" i="10"/>
  <c r="D1676" i="10"/>
  <c r="C1676" i="10"/>
  <c r="B1676" i="10"/>
  <c r="M1675" i="10"/>
  <c r="K1675" i="10"/>
  <c r="J1675" i="10"/>
  <c r="I1675" i="10"/>
  <c r="H1675" i="10"/>
  <c r="G1675" i="10"/>
  <c r="F1675" i="10"/>
  <c r="E1675" i="10"/>
  <c r="D1675" i="10"/>
  <c r="C1675" i="10"/>
  <c r="B1675" i="10"/>
  <c r="M1674" i="10"/>
  <c r="K1674" i="10"/>
  <c r="J1674" i="10"/>
  <c r="I1674" i="10"/>
  <c r="H1674" i="10"/>
  <c r="G1674" i="10"/>
  <c r="F1674" i="10"/>
  <c r="E1674" i="10"/>
  <c r="D1674" i="10"/>
  <c r="C1674" i="10"/>
  <c r="B1674" i="10"/>
  <c r="M1673" i="10"/>
  <c r="K1673" i="10"/>
  <c r="J1673" i="10"/>
  <c r="I1673" i="10"/>
  <c r="H1673" i="10"/>
  <c r="G1673" i="10"/>
  <c r="F1673" i="10"/>
  <c r="E1673" i="10"/>
  <c r="D1673" i="10"/>
  <c r="C1673" i="10"/>
  <c r="B1673" i="10"/>
  <c r="M1672" i="10"/>
  <c r="K1672" i="10"/>
  <c r="J1672" i="10"/>
  <c r="I1672" i="10"/>
  <c r="H1672" i="10"/>
  <c r="G1672" i="10"/>
  <c r="F1672" i="10"/>
  <c r="E1672" i="10"/>
  <c r="D1672" i="10"/>
  <c r="C1672" i="10"/>
  <c r="B1672" i="10"/>
  <c r="M1671" i="10"/>
  <c r="K1671" i="10"/>
  <c r="J1671" i="10"/>
  <c r="I1671" i="10"/>
  <c r="H1671" i="10"/>
  <c r="G1671" i="10"/>
  <c r="F1671" i="10"/>
  <c r="E1671" i="10"/>
  <c r="D1671" i="10"/>
  <c r="C1671" i="10"/>
  <c r="B1671" i="10"/>
  <c r="M1670" i="10"/>
  <c r="K1670" i="10"/>
  <c r="J1670" i="10"/>
  <c r="I1670" i="10"/>
  <c r="H1670" i="10"/>
  <c r="G1670" i="10"/>
  <c r="F1670" i="10"/>
  <c r="E1670" i="10"/>
  <c r="D1670" i="10"/>
  <c r="C1670" i="10"/>
  <c r="B1670" i="10"/>
  <c r="M1669" i="10"/>
  <c r="K1669" i="10"/>
  <c r="J1669" i="10"/>
  <c r="I1669" i="10"/>
  <c r="H1669" i="10"/>
  <c r="G1669" i="10"/>
  <c r="F1669" i="10"/>
  <c r="E1669" i="10"/>
  <c r="D1669" i="10"/>
  <c r="C1669" i="10"/>
  <c r="B1669" i="10"/>
  <c r="M1668" i="10"/>
  <c r="K1668" i="10"/>
  <c r="J1668" i="10"/>
  <c r="I1668" i="10"/>
  <c r="H1668" i="10"/>
  <c r="G1668" i="10"/>
  <c r="F1668" i="10"/>
  <c r="E1668" i="10"/>
  <c r="D1668" i="10"/>
  <c r="C1668" i="10"/>
  <c r="B1668" i="10"/>
  <c r="M1667" i="10"/>
  <c r="K1667" i="10"/>
  <c r="J1667" i="10"/>
  <c r="I1667" i="10"/>
  <c r="H1667" i="10"/>
  <c r="G1667" i="10"/>
  <c r="F1667" i="10"/>
  <c r="E1667" i="10"/>
  <c r="D1667" i="10"/>
  <c r="C1667" i="10"/>
  <c r="B1667" i="10"/>
  <c r="M1666" i="10"/>
  <c r="K1666" i="10"/>
  <c r="J1666" i="10"/>
  <c r="I1666" i="10"/>
  <c r="H1666" i="10"/>
  <c r="G1666" i="10"/>
  <c r="F1666" i="10"/>
  <c r="E1666" i="10"/>
  <c r="D1666" i="10"/>
  <c r="C1666" i="10"/>
  <c r="B1666" i="10"/>
  <c r="M1665" i="10"/>
  <c r="K1665" i="10"/>
  <c r="J1665" i="10"/>
  <c r="I1665" i="10"/>
  <c r="H1665" i="10"/>
  <c r="G1665" i="10"/>
  <c r="F1665" i="10"/>
  <c r="E1665" i="10"/>
  <c r="D1665" i="10"/>
  <c r="C1665" i="10"/>
  <c r="B1665" i="10"/>
  <c r="M1664" i="10"/>
  <c r="K1664" i="10"/>
  <c r="J1664" i="10"/>
  <c r="I1664" i="10"/>
  <c r="H1664" i="10"/>
  <c r="G1664" i="10"/>
  <c r="F1664" i="10"/>
  <c r="E1664" i="10"/>
  <c r="D1664" i="10"/>
  <c r="C1664" i="10"/>
  <c r="B1664" i="10"/>
  <c r="M1663" i="10"/>
  <c r="K1663" i="10"/>
  <c r="J1663" i="10"/>
  <c r="I1663" i="10"/>
  <c r="H1663" i="10"/>
  <c r="G1663" i="10"/>
  <c r="F1663" i="10"/>
  <c r="E1663" i="10"/>
  <c r="D1663" i="10"/>
  <c r="C1663" i="10"/>
  <c r="B1663" i="10"/>
  <c r="M1662" i="10"/>
  <c r="K1662" i="10"/>
  <c r="J1662" i="10"/>
  <c r="I1662" i="10"/>
  <c r="H1662" i="10"/>
  <c r="G1662" i="10"/>
  <c r="F1662" i="10"/>
  <c r="E1662" i="10"/>
  <c r="D1662" i="10"/>
  <c r="C1662" i="10"/>
  <c r="B1662" i="10"/>
  <c r="M1661" i="10"/>
  <c r="K1661" i="10"/>
  <c r="J1661" i="10"/>
  <c r="I1661" i="10"/>
  <c r="H1661" i="10"/>
  <c r="G1661" i="10"/>
  <c r="F1661" i="10"/>
  <c r="E1661" i="10"/>
  <c r="D1661" i="10"/>
  <c r="C1661" i="10"/>
  <c r="B1661" i="10"/>
  <c r="M1660" i="10"/>
  <c r="K1660" i="10"/>
  <c r="J1660" i="10"/>
  <c r="I1660" i="10"/>
  <c r="H1660" i="10"/>
  <c r="G1660" i="10"/>
  <c r="F1660" i="10"/>
  <c r="E1660" i="10"/>
  <c r="D1660" i="10"/>
  <c r="C1660" i="10"/>
  <c r="B1660" i="10"/>
  <c r="M1659" i="10"/>
  <c r="K1659" i="10"/>
  <c r="J1659" i="10"/>
  <c r="I1659" i="10"/>
  <c r="H1659" i="10"/>
  <c r="G1659" i="10"/>
  <c r="F1659" i="10"/>
  <c r="E1659" i="10"/>
  <c r="D1659" i="10"/>
  <c r="C1659" i="10"/>
  <c r="B1659" i="10"/>
  <c r="M1658" i="10"/>
  <c r="K1658" i="10"/>
  <c r="J1658" i="10"/>
  <c r="I1658" i="10"/>
  <c r="H1658" i="10"/>
  <c r="G1658" i="10"/>
  <c r="F1658" i="10"/>
  <c r="E1658" i="10"/>
  <c r="D1658" i="10"/>
  <c r="C1658" i="10"/>
  <c r="B1658" i="10"/>
  <c r="M1657" i="10"/>
  <c r="K1657" i="10"/>
  <c r="J1657" i="10"/>
  <c r="I1657" i="10"/>
  <c r="H1657" i="10"/>
  <c r="G1657" i="10"/>
  <c r="F1657" i="10"/>
  <c r="E1657" i="10"/>
  <c r="D1657" i="10"/>
  <c r="C1657" i="10"/>
  <c r="B1657" i="10"/>
  <c r="M1656" i="10"/>
  <c r="K1656" i="10"/>
  <c r="J1656" i="10"/>
  <c r="I1656" i="10"/>
  <c r="H1656" i="10"/>
  <c r="G1656" i="10"/>
  <c r="F1656" i="10"/>
  <c r="E1656" i="10"/>
  <c r="D1656" i="10"/>
  <c r="C1656" i="10"/>
  <c r="B1656" i="10"/>
  <c r="M1655" i="10"/>
  <c r="K1655" i="10"/>
  <c r="J1655" i="10"/>
  <c r="I1655" i="10"/>
  <c r="H1655" i="10"/>
  <c r="G1655" i="10"/>
  <c r="F1655" i="10"/>
  <c r="E1655" i="10"/>
  <c r="D1655" i="10"/>
  <c r="C1655" i="10"/>
  <c r="B1655" i="10"/>
  <c r="M1654" i="10"/>
  <c r="K1654" i="10"/>
  <c r="J1654" i="10"/>
  <c r="I1654" i="10"/>
  <c r="H1654" i="10"/>
  <c r="G1654" i="10"/>
  <c r="F1654" i="10"/>
  <c r="E1654" i="10"/>
  <c r="D1654" i="10"/>
  <c r="C1654" i="10"/>
  <c r="B1654" i="10"/>
  <c r="M1653" i="10"/>
  <c r="K1653" i="10"/>
  <c r="J1653" i="10"/>
  <c r="I1653" i="10"/>
  <c r="H1653" i="10"/>
  <c r="G1653" i="10"/>
  <c r="F1653" i="10"/>
  <c r="E1653" i="10"/>
  <c r="D1653" i="10"/>
  <c r="C1653" i="10"/>
  <c r="B1653" i="10"/>
  <c r="M1652" i="10"/>
  <c r="K1652" i="10"/>
  <c r="J1652" i="10"/>
  <c r="I1652" i="10"/>
  <c r="H1652" i="10"/>
  <c r="G1652" i="10"/>
  <c r="F1652" i="10"/>
  <c r="E1652" i="10"/>
  <c r="D1652" i="10"/>
  <c r="C1652" i="10"/>
  <c r="B1652" i="10"/>
  <c r="M1651" i="10"/>
  <c r="K1651" i="10"/>
  <c r="J1651" i="10"/>
  <c r="I1651" i="10"/>
  <c r="H1651" i="10"/>
  <c r="G1651" i="10"/>
  <c r="F1651" i="10"/>
  <c r="E1651" i="10"/>
  <c r="D1651" i="10"/>
  <c r="C1651" i="10"/>
  <c r="B1651" i="10"/>
  <c r="M1650" i="10"/>
  <c r="K1650" i="10"/>
  <c r="J1650" i="10"/>
  <c r="I1650" i="10"/>
  <c r="H1650" i="10"/>
  <c r="G1650" i="10"/>
  <c r="F1650" i="10"/>
  <c r="E1650" i="10"/>
  <c r="D1650" i="10"/>
  <c r="C1650" i="10"/>
  <c r="B1650" i="10"/>
  <c r="M1649" i="10"/>
  <c r="K1649" i="10"/>
  <c r="J1649" i="10"/>
  <c r="I1649" i="10"/>
  <c r="H1649" i="10"/>
  <c r="G1649" i="10"/>
  <c r="F1649" i="10"/>
  <c r="E1649" i="10"/>
  <c r="D1649" i="10"/>
  <c r="C1649" i="10"/>
  <c r="B1649" i="10"/>
  <c r="M1648" i="10"/>
  <c r="K1648" i="10"/>
  <c r="J1648" i="10"/>
  <c r="I1648" i="10"/>
  <c r="H1648" i="10"/>
  <c r="G1648" i="10"/>
  <c r="F1648" i="10"/>
  <c r="E1648" i="10"/>
  <c r="D1648" i="10"/>
  <c r="C1648" i="10"/>
  <c r="B1648" i="10"/>
  <c r="M1647" i="10"/>
  <c r="K1647" i="10"/>
  <c r="J1647" i="10"/>
  <c r="I1647" i="10"/>
  <c r="H1647" i="10"/>
  <c r="G1647" i="10"/>
  <c r="F1647" i="10"/>
  <c r="E1647" i="10"/>
  <c r="D1647" i="10"/>
  <c r="C1647" i="10"/>
  <c r="B1647" i="10"/>
  <c r="M1646" i="10"/>
  <c r="K1646" i="10"/>
  <c r="J1646" i="10"/>
  <c r="I1646" i="10"/>
  <c r="H1646" i="10"/>
  <c r="G1646" i="10"/>
  <c r="F1646" i="10"/>
  <c r="E1646" i="10"/>
  <c r="D1646" i="10"/>
  <c r="C1646" i="10"/>
  <c r="B1646" i="10"/>
  <c r="M1645" i="10"/>
  <c r="K1645" i="10"/>
  <c r="J1645" i="10"/>
  <c r="I1645" i="10"/>
  <c r="H1645" i="10"/>
  <c r="G1645" i="10"/>
  <c r="F1645" i="10"/>
  <c r="E1645" i="10"/>
  <c r="D1645" i="10"/>
  <c r="C1645" i="10"/>
  <c r="B1645" i="10"/>
  <c r="M1644" i="10"/>
  <c r="K1644" i="10"/>
  <c r="J1644" i="10"/>
  <c r="I1644" i="10"/>
  <c r="H1644" i="10"/>
  <c r="G1644" i="10"/>
  <c r="F1644" i="10"/>
  <c r="E1644" i="10"/>
  <c r="D1644" i="10"/>
  <c r="C1644" i="10"/>
  <c r="B1644" i="10"/>
  <c r="M1643" i="10"/>
  <c r="K1643" i="10"/>
  <c r="J1643" i="10"/>
  <c r="I1643" i="10"/>
  <c r="H1643" i="10"/>
  <c r="G1643" i="10"/>
  <c r="F1643" i="10"/>
  <c r="E1643" i="10"/>
  <c r="D1643" i="10"/>
  <c r="C1643" i="10"/>
  <c r="B1643" i="10"/>
  <c r="M1642" i="10"/>
  <c r="K1642" i="10"/>
  <c r="J1642" i="10"/>
  <c r="I1642" i="10"/>
  <c r="H1642" i="10"/>
  <c r="G1642" i="10"/>
  <c r="F1642" i="10"/>
  <c r="E1642" i="10"/>
  <c r="D1642" i="10"/>
  <c r="C1642" i="10"/>
  <c r="B1642" i="10"/>
  <c r="M1641" i="10"/>
  <c r="K1641" i="10"/>
  <c r="J1641" i="10"/>
  <c r="I1641" i="10"/>
  <c r="H1641" i="10"/>
  <c r="G1641" i="10"/>
  <c r="F1641" i="10"/>
  <c r="E1641" i="10"/>
  <c r="D1641" i="10"/>
  <c r="C1641" i="10"/>
  <c r="B1641" i="10"/>
  <c r="M1640" i="10"/>
  <c r="K1640" i="10"/>
  <c r="J1640" i="10"/>
  <c r="I1640" i="10"/>
  <c r="H1640" i="10"/>
  <c r="G1640" i="10"/>
  <c r="F1640" i="10"/>
  <c r="E1640" i="10"/>
  <c r="D1640" i="10"/>
  <c r="C1640" i="10"/>
  <c r="B1640" i="10"/>
  <c r="M1639" i="10"/>
  <c r="K1639" i="10"/>
  <c r="J1639" i="10"/>
  <c r="I1639" i="10"/>
  <c r="H1639" i="10"/>
  <c r="G1639" i="10"/>
  <c r="F1639" i="10"/>
  <c r="E1639" i="10"/>
  <c r="D1639" i="10"/>
  <c r="C1639" i="10"/>
  <c r="B1639" i="10"/>
  <c r="M1638" i="10"/>
  <c r="K1638" i="10"/>
  <c r="J1638" i="10"/>
  <c r="I1638" i="10"/>
  <c r="H1638" i="10"/>
  <c r="G1638" i="10"/>
  <c r="F1638" i="10"/>
  <c r="E1638" i="10"/>
  <c r="D1638" i="10"/>
  <c r="C1638" i="10"/>
  <c r="B1638" i="10"/>
  <c r="M1637" i="10"/>
  <c r="K1637" i="10"/>
  <c r="J1637" i="10"/>
  <c r="I1637" i="10"/>
  <c r="H1637" i="10"/>
  <c r="G1637" i="10"/>
  <c r="F1637" i="10"/>
  <c r="E1637" i="10"/>
  <c r="D1637" i="10"/>
  <c r="C1637" i="10"/>
  <c r="B1637" i="10"/>
  <c r="M1636" i="10"/>
  <c r="K1636" i="10"/>
  <c r="J1636" i="10"/>
  <c r="I1636" i="10"/>
  <c r="H1636" i="10"/>
  <c r="G1636" i="10"/>
  <c r="F1636" i="10"/>
  <c r="E1636" i="10"/>
  <c r="D1636" i="10"/>
  <c r="C1636" i="10"/>
  <c r="B1636" i="10"/>
  <c r="M1635" i="10"/>
  <c r="K1635" i="10"/>
  <c r="J1635" i="10"/>
  <c r="I1635" i="10"/>
  <c r="H1635" i="10"/>
  <c r="G1635" i="10"/>
  <c r="F1635" i="10"/>
  <c r="E1635" i="10"/>
  <c r="D1635" i="10"/>
  <c r="C1635" i="10"/>
  <c r="B1635" i="10"/>
  <c r="M1634" i="10"/>
  <c r="K1634" i="10"/>
  <c r="J1634" i="10"/>
  <c r="I1634" i="10"/>
  <c r="H1634" i="10"/>
  <c r="G1634" i="10"/>
  <c r="F1634" i="10"/>
  <c r="E1634" i="10"/>
  <c r="D1634" i="10"/>
  <c r="C1634" i="10"/>
  <c r="B1634" i="10"/>
  <c r="M1633" i="10"/>
  <c r="K1633" i="10"/>
  <c r="J1633" i="10"/>
  <c r="I1633" i="10"/>
  <c r="H1633" i="10"/>
  <c r="G1633" i="10"/>
  <c r="F1633" i="10"/>
  <c r="E1633" i="10"/>
  <c r="D1633" i="10"/>
  <c r="C1633" i="10"/>
  <c r="B1633" i="10"/>
  <c r="M1632" i="10"/>
  <c r="K1632" i="10"/>
  <c r="J1632" i="10"/>
  <c r="I1632" i="10"/>
  <c r="H1632" i="10"/>
  <c r="G1632" i="10"/>
  <c r="F1632" i="10"/>
  <c r="E1632" i="10"/>
  <c r="D1632" i="10"/>
  <c r="C1632" i="10"/>
  <c r="B1632" i="10"/>
  <c r="M1631" i="10"/>
  <c r="K1631" i="10"/>
  <c r="J1631" i="10"/>
  <c r="I1631" i="10"/>
  <c r="H1631" i="10"/>
  <c r="G1631" i="10"/>
  <c r="F1631" i="10"/>
  <c r="E1631" i="10"/>
  <c r="D1631" i="10"/>
  <c r="C1631" i="10"/>
  <c r="B1631" i="10"/>
  <c r="M1630" i="10"/>
  <c r="K1630" i="10"/>
  <c r="J1630" i="10"/>
  <c r="I1630" i="10"/>
  <c r="H1630" i="10"/>
  <c r="G1630" i="10"/>
  <c r="F1630" i="10"/>
  <c r="E1630" i="10"/>
  <c r="D1630" i="10"/>
  <c r="C1630" i="10"/>
  <c r="B1630" i="10"/>
  <c r="M1629" i="10"/>
  <c r="K1629" i="10"/>
  <c r="J1629" i="10"/>
  <c r="I1629" i="10"/>
  <c r="H1629" i="10"/>
  <c r="G1629" i="10"/>
  <c r="F1629" i="10"/>
  <c r="E1629" i="10"/>
  <c r="D1629" i="10"/>
  <c r="C1629" i="10"/>
  <c r="B1629" i="10"/>
  <c r="M1628" i="10"/>
  <c r="K1628" i="10"/>
  <c r="J1628" i="10"/>
  <c r="I1628" i="10"/>
  <c r="H1628" i="10"/>
  <c r="G1628" i="10"/>
  <c r="F1628" i="10"/>
  <c r="E1628" i="10"/>
  <c r="D1628" i="10"/>
  <c r="C1628" i="10"/>
  <c r="B1628" i="10"/>
  <c r="M1627" i="10"/>
  <c r="K1627" i="10"/>
  <c r="J1627" i="10"/>
  <c r="I1627" i="10"/>
  <c r="H1627" i="10"/>
  <c r="G1627" i="10"/>
  <c r="F1627" i="10"/>
  <c r="E1627" i="10"/>
  <c r="D1627" i="10"/>
  <c r="C1627" i="10"/>
  <c r="B1627" i="10"/>
  <c r="M1626" i="10"/>
  <c r="K1626" i="10"/>
  <c r="J1626" i="10"/>
  <c r="I1626" i="10"/>
  <c r="H1626" i="10"/>
  <c r="G1626" i="10"/>
  <c r="F1626" i="10"/>
  <c r="E1626" i="10"/>
  <c r="D1626" i="10"/>
  <c r="C1626" i="10"/>
  <c r="B1626" i="10"/>
  <c r="M1625" i="10"/>
  <c r="K1625" i="10"/>
  <c r="J1625" i="10"/>
  <c r="I1625" i="10"/>
  <c r="H1625" i="10"/>
  <c r="G1625" i="10"/>
  <c r="F1625" i="10"/>
  <c r="E1625" i="10"/>
  <c r="D1625" i="10"/>
  <c r="C1625" i="10"/>
  <c r="B1625" i="10"/>
  <c r="M1624" i="10"/>
  <c r="K1624" i="10"/>
  <c r="J1624" i="10"/>
  <c r="I1624" i="10"/>
  <c r="H1624" i="10"/>
  <c r="G1624" i="10"/>
  <c r="F1624" i="10"/>
  <c r="E1624" i="10"/>
  <c r="D1624" i="10"/>
  <c r="C1624" i="10"/>
  <c r="B1624" i="10"/>
  <c r="M1623" i="10"/>
  <c r="K1623" i="10"/>
  <c r="J1623" i="10"/>
  <c r="I1623" i="10"/>
  <c r="H1623" i="10"/>
  <c r="G1623" i="10"/>
  <c r="F1623" i="10"/>
  <c r="E1623" i="10"/>
  <c r="D1623" i="10"/>
  <c r="C1623" i="10"/>
  <c r="B1623" i="10"/>
  <c r="M1622" i="10"/>
  <c r="K1622" i="10"/>
  <c r="J1622" i="10"/>
  <c r="I1622" i="10"/>
  <c r="H1622" i="10"/>
  <c r="G1622" i="10"/>
  <c r="F1622" i="10"/>
  <c r="E1622" i="10"/>
  <c r="D1622" i="10"/>
  <c r="C1622" i="10"/>
  <c r="B1622" i="10"/>
  <c r="M1621" i="10"/>
  <c r="K1621" i="10"/>
  <c r="J1621" i="10"/>
  <c r="I1621" i="10"/>
  <c r="H1621" i="10"/>
  <c r="G1621" i="10"/>
  <c r="F1621" i="10"/>
  <c r="E1621" i="10"/>
  <c r="D1621" i="10"/>
  <c r="C1621" i="10"/>
  <c r="B1621" i="10"/>
  <c r="M1620" i="10"/>
  <c r="K1620" i="10"/>
  <c r="J1620" i="10"/>
  <c r="I1620" i="10"/>
  <c r="H1620" i="10"/>
  <c r="G1620" i="10"/>
  <c r="F1620" i="10"/>
  <c r="E1620" i="10"/>
  <c r="D1620" i="10"/>
  <c r="C1620" i="10"/>
  <c r="B1620" i="10"/>
  <c r="M1619" i="10"/>
  <c r="K1619" i="10"/>
  <c r="J1619" i="10"/>
  <c r="I1619" i="10"/>
  <c r="H1619" i="10"/>
  <c r="G1619" i="10"/>
  <c r="F1619" i="10"/>
  <c r="E1619" i="10"/>
  <c r="D1619" i="10"/>
  <c r="C1619" i="10"/>
  <c r="B1619" i="10"/>
  <c r="M1618" i="10"/>
  <c r="K1618" i="10"/>
  <c r="J1618" i="10"/>
  <c r="I1618" i="10"/>
  <c r="H1618" i="10"/>
  <c r="G1618" i="10"/>
  <c r="F1618" i="10"/>
  <c r="E1618" i="10"/>
  <c r="D1618" i="10"/>
  <c r="C1618" i="10"/>
  <c r="B1618" i="10"/>
  <c r="M1617" i="10"/>
  <c r="K1617" i="10"/>
  <c r="J1617" i="10"/>
  <c r="I1617" i="10"/>
  <c r="H1617" i="10"/>
  <c r="G1617" i="10"/>
  <c r="F1617" i="10"/>
  <c r="E1617" i="10"/>
  <c r="D1617" i="10"/>
  <c r="C1617" i="10"/>
  <c r="B1617" i="10"/>
  <c r="M1616" i="10"/>
  <c r="K1616" i="10"/>
  <c r="J1616" i="10"/>
  <c r="I1616" i="10"/>
  <c r="H1616" i="10"/>
  <c r="G1616" i="10"/>
  <c r="F1616" i="10"/>
  <c r="E1616" i="10"/>
  <c r="D1616" i="10"/>
  <c r="C1616" i="10"/>
  <c r="B1616" i="10"/>
  <c r="M1615" i="10"/>
  <c r="K1615" i="10"/>
  <c r="J1615" i="10"/>
  <c r="I1615" i="10"/>
  <c r="H1615" i="10"/>
  <c r="G1615" i="10"/>
  <c r="F1615" i="10"/>
  <c r="E1615" i="10"/>
  <c r="D1615" i="10"/>
  <c r="C1615" i="10"/>
  <c r="B1615" i="10"/>
  <c r="M1614" i="10"/>
  <c r="K1614" i="10"/>
  <c r="J1614" i="10"/>
  <c r="I1614" i="10"/>
  <c r="H1614" i="10"/>
  <c r="G1614" i="10"/>
  <c r="F1614" i="10"/>
  <c r="E1614" i="10"/>
  <c r="D1614" i="10"/>
  <c r="C1614" i="10"/>
  <c r="B1614" i="10"/>
  <c r="M1613" i="10"/>
  <c r="K1613" i="10"/>
  <c r="J1613" i="10"/>
  <c r="I1613" i="10"/>
  <c r="H1613" i="10"/>
  <c r="G1613" i="10"/>
  <c r="F1613" i="10"/>
  <c r="E1613" i="10"/>
  <c r="D1613" i="10"/>
  <c r="C1613" i="10"/>
  <c r="B1613" i="10"/>
  <c r="M1612" i="10"/>
  <c r="K1612" i="10"/>
  <c r="J1612" i="10"/>
  <c r="I1612" i="10"/>
  <c r="H1612" i="10"/>
  <c r="G1612" i="10"/>
  <c r="F1612" i="10"/>
  <c r="E1612" i="10"/>
  <c r="D1612" i="10"/>
  <c r="C1612" i="10"/>
  <c r="B1612" i="10"/>
  <c r="M1611" i="10"/>
  <c r="K1611" i="10"/>
  <c r="J1611" i="10"/>
  <c r="I1611" i="10"/>
  <c r="H1611" i="10"/>
  <c r="G1611" i="10"/>
  <c r="F1611" i="10"/>
  <c r="E1611" i="10"/>
  <c r="D1611" i="10"/>
  <c r="C1611" i="10"/>
  <c r="B1611" i="10"/>
  <c r="M1610" i="10"/>
  <c r="K1610" i="10"/>
  <c r="J1610" i="10"/>
  <c r="I1610" i="10"/>
  <c r="H1610" i="10"/>
  <c r="G1610" i="10"/>
  <c r="F1610" i="10"/>
  <c r="E1610" i="10"/>
  <c r="D1610" i="10"/>
  <c r="C1610" i="10"/>
  <c r="B1610" i="10"/>
  <c r="M1609" i="10"/>
  <c r="K1609" i="10"/>
  <c r="J1609" i="10"/>
  <c r="I1609" i="10"/>
  <c r="H1609" i="10"/>
  <c r="G1609" i="10"/>
  <c r="F1609" i="10"/>
  <c r="E1609" i="10"/>
  <c r="D1609" i="10"/>
  <c r="C1609" i="10"/>
  <c r="B1609" i="10"/>
  <c r="M1608" i="10"/>
  <c r="K1608" i="10"/>
  <c r="J1608" i="10"/>
  <c r="I1608" i="10"/>
  <c r="H1608" i="10"/>
  <c r="G1608" i="10"/>
  <c r="F1608" i="10"/>
  <c r="E1608" i="10"/>
  <c r="D1608" i="10"/>
  <c r="C1608" i="10"/>
  <c r="B1608" i="10"/>
  <c r="M1607" i="10"/>
  <c r="K1607" i="10"/>
  <c r="J1607" i="10"/>
  <c r="I1607" i="10"/>
  <c r="H1607" i="10"/>
  <c r="G1607" i="10"/>
  <c r="F1607" i="10"/>
  <c r="E1607" i="10"/>
  <c r="D1607" i="10"/>
  <c r="C1607" i="10"/>
  <c r="B1607" i="10"/>
  <c r="M1606" i="10"/>
  <c r="K1606" i="10"/>
  <c r="J1606" i="10"/>
  <c r="I1606" i="10"/>
  <c r="H1606" i="10"/>
  <c r="G1606" i="10"/>
  <c r="F1606" i="10"/>
  <c r="E1606" i="10"/>
  <c r="D1606" i="10"/>
  <c r="C1606" i="10"/>
  <c r="B1606" i="10"/>
  <c r="M1605" i="10"/>
  <c r="K1605" i="10"/>
  <c r="J1605" i="10"/>
  <c r="I1605" i="10"/>
  <c r="H1605" i="10"/>
  <c r="G1605" i="10"/>
  <c r="F1605" i="10"/>
  <c r="E1605" i="10"/>
  <c r="D1605" i="10"/>
  <c r="C1605" i="10"/>
  <c r="B1605" i="10"/>
  <c r="M1604" i="10"/>
  <c r="K1604" i="10"/>
  <c r="J1604" i="10"/>
  <c r="I1604" i="10"/>
  <c r="H1604" i="10"/>
  <c r="G1604" i="10"/>
  <c r="F1604" i="10"/>
  <c r="E1604" i="10"/>
  <c r="D1604" i="10"/>
  <c r="C1604" i="10"/>
  <c r="B1604" i="10"/>
  <c r="M1603" i="10"/>
  <c r="K1603" i="10"/>
  <c r="J1603" i="10"/>
  <c r="I1603" i="10"/>
  <c r="H1603" i="10"/>
  <c r="G1603" i="10"/>
  <c r="F1603" i="10"/>
  <c r="E1603" i="10"/>
  <c r="D1603" i="10"/>
  <c r="C1603" i="10"/>
  <c r="B1603" i="10"/>
  <c r="M1602" i="10"/>
  <c r="K1602" i="10"/>
  <c r="J1602" i="10"/>
  <c r="I1602" i="10"/>
  <c r="H1602" i="10"/>
  <c r="G1602" i="10"/>
  <c r="F1602" i="10"/>
  <c r="E1602" i="10"/>
  <c r="D1602" i="10"/>
  <c r="C1602" i="10"/>
  <c r="B1602" i="10"/>
  <c r="M1601" i="10"/>
  <c r="K1601" i="10"/>
  <c r="J1601" i="10"/>
  <c r="I1601" i="10"/>
  <c r="H1601" i="10"/>
  <c r="G1601" i="10"/>
  <c r="F1601" i="10"/>
  <c r="E1601" i="10"/>
  <c r="D1601" i="10"/>
  <c r="C1601" i="10"/>
  <c r="B1601" i="10"/>
  <c r="M1600" i="10"/>
  <c r="K1600" i="10"/>
  <c r="J1600" i="10"/>
  <c r="I1600" i="10"/>
  <c r="H1600" i="10"/>
  <c r="G1600" i="10"/>
  <c r="F1600" i="10"/>
  <c r="E1600" i="10"/>
  <c r="D1600" i="10"/>
  <c r="C1600" i="10"/>
  <c r="B1600" i="10"/>
  <c r="M1599" i="10"/>
  <c r="K1599" i="10"/>
  <c r="J1599" i="10"/>
  <c r="I1599" i="10"/>
  <c r="H1599" i="10"/>
  <c r="G1599" i="10"/>
  <c r="F1599" i="10"/>
  <c r="E1599" i="10"/>
  <c r="D1599" i="10"/>
  <c r="C1599" i="10"/>
  <c r="B1599" i="10"/>
  <c r="M1598" i="10"/>
  <c r="K1598" i="10"/>
  <c r="J1598" i="10"/>
  <c r="I1598" i="10"/>
  <c r="H1598" i="10"/>
  <c r="G1598" i="10"/>
  <c r="F1598" i="10"/>
  <c r="E1598" i="10"/>
  <c r="D1598" i="10"/>
  <c r="C1598" i="10"/>
  <c r="B1598" i="10"/>
  <c r="M1597" i="10"/>
  <c r="K1597" i="10"/>
  <c r="J1597" i="10"/>
  <c r="I1597" i="10"/>
  <c r="H1597" i="10"/>
  <c r="G1597" i="10"/>
  <c r="F1597" i="10"/>
  <c r="E1597" i="10"/>
  <c r="D1597" i="10"/>
  <c r="C1597" i="10"/>
  <c r="B1597" i="10"/>
  <c r="M1596" i="10"/>
  <c r="K1596" i="10"/>
  <c r="J1596" i="10"/>
  <c r="I1596" i="10"/>
  <c r="H1596" i="10"/>
  <c r="G1596" i="10"/>
  <c r="F1596" i="10"/>
  <c r="E1596" i="10"/>
  <c r="D1596" i="10"/>
  <c r="C1596" i="10"/>
  <c r="B1596" i="10"/>
  <c r="M1595" i="10"/>
  <c r="K1595" i="10"/>
  <c r="J1595" i="10"/>
  <c r="I1595" i="10"/>
  <c r="H1595" i="10"/>
  <c r="G1595" i="10"/>
  <c r="F1595" i="10"/>
  <c r="E1595" i="10"/>
  <c r="D1595" i="10"/>
  <c r="C1595" i="10"/>
  <c r="B1595" i="10"/>
  <c r="M1594" i="10"/>
  <c r="K1594" i="10"/>
  <c r="J1594" i="10"/>
  <c r="I1594" i="10"/>
  <c r="H1594" i="10"/>
  <c r="G1594" i="10"/>
  <c r="F1594" i="10"/>
  <c r="E1594" i="10"/>
  <c r="D1594" i="10"/>
  <c r="C1594" i="10"/>
  <c r="B1594" i="10"/>
  <c r="M1593" i="10"/>
  <c r="K1593" i="10"/>
  <c r="J1593" i="10"/>
  <c r="I1593" i="10"/>
  <c r="H1593" i="10"/>
  <c r="G1593" i="10"/>
  <c r="F1593" i="10"/>
  <c r="E1593" i="10"/>
  <c r="D1593" i="10"/>
  <c r="C1593" i="10"/>
  <c r="B1593" i="10"/>
  <c r="M1592" i="10"/>
  <c r="K1592" i="10"/>
  <c r="J1592" i="10"/>
  <c r="I1592" i="10"/>
  <c r="H1592" i="10"/>
  <c r="G1592" i="10"/>
  <c r="F1592" i="10"/>
  <c r="E1592" i="10"/>
  <c r="D1592" i="10"/>
  <c r="C1592" i="10"/>
  <c r="B1592" i="10"/>
  <c r="M1591" i="10"/>
  <c r="K1591" i="10"/>
  <c r="J1591" i="10"/>
  <c r="I1591" i="10"/>
  <c r="H1591" i="10"/>
  <c r="G1591" i="10"/>
  <c r="F1591" i="10"/>
  <c r="E1591" i="10"/>
  <c r="D1591" i="10"/>
  <c r="C1591" i="10"/>
  <c r="B1591" i="10"/>
  <c r="M1590" i="10"/>
  <c r="K1590" i="10"/>
  <c r="J1590" i="10"/>
  <c r="I1590" i="10"/>
  <c r="H1590" i="10"/>
  <c r="G1590" i="10"/>
  <c r="F1590" i="10"/>
  <c r="E1590" i="10"/>
  <c r="D1590" i="10"/>
  <c r="C1590" i="10"/>
  <c r="B1590" i="10"/>
  <c r="M1589" i="10"/>
  <c r="K1589" i="10"/>
  <c r="J1589" i="10"/>
  <c r="I1589" i="10"/>
  <c r="H1589" i="10"/>
  <c r="G1589" i="10"/>
  <c r="F1589" i="10"/>
  <c r="E1589" i="10"/>
  <c r="D1589" i="10"/>
  <c r="C1589" i="10"/>
  <c r="B1589" i="10"/>
  <c r="M1588" i="10"/>
  <c r="K1588" i="10"/>
  <c r="J1588" i="10"/>
  <c r="I1588" i="10"/>
  <c r="H1588" i="10"/>
  <c r="G1588" i="10"/>
  <c r="F1588" i="10"/>
  <c r="E1588" i="10"/>
  <c r="D1588" i="10"/>
  <c r="C1588" i="10"/>
  <c r="B1588" i="10"/>
  <c r="M1587" i="10"/>
  <c r="K1587" i="10"/>
  <c r="J1587" i="10"/>
  <c r="I1587" i="10"/>
  <c r="H1587" i="10"/>
  <c r="G1587" i="10"/>
  <c r="F1587" i="10"/>
  <c r="E1587" i="10"/>
  <c r="D1587" i="10"/>
  <c r="C1587" i="10"/>
  <c r="B1587" i="10"/>
  <c r="M1586" i="10"/>
  <c r="K1586" i="10"/>
  <c r="J1586" i="10"/>
  <c r="I1586" i="10"/>
  <c r="H1586" i="10"/>
  <c r="G1586" i="10"/>
  <c r="F1586" i="10"/>
  <c r="E1586" i="10"/>
  <c r="D1586" i="10"/>
  <c r="C1586" i="10"/>
  <c r="B1586" i="10"/>
  <c r="M1585" i="10"/>
  <c r="K1585" i="10"/>
  <c r="J1585" i="10"/>
  <c r="I1585" i="10"/>
  <c r="H1585" i="10"/>
  <c r="G1585" i="10"/>
  <c r="F1585" i="10"/>
  <c r="E1585" i="10"/>
  <c r="D1585" i="10"/>
  <c r="C1585" i="10"/>
  <c r="B1585" i="10"/>
  <c r="M1584" i="10"/>
  <c r="K1584" i="10"/>
  <c r="J1584" i="10"/>
  <c r="I1584" i="10"/>
  <c r="H1584" i="10"/>
  <c r="G1584" i="10"/>
  <c r="F1584" i="10"/>
  <c r="E1584" i="10"/>
  <c r="D1584" i="10"/>
  <c r="C1584" i="10"/>
  <c r="B1584" i="10"/>
  <c r="M1583" i="10"/>
  <c r="K1583" i="10"/>
  <c r="J1583" i="10"/>
  <c r="I1583" i="10"/>
  <c r="H1583" i="10"/>
  <c r="G1583" i="10"/>
  <c r="F1583" i="10"/>
  <c r="E1583" i="10"/>
  <c r="D1583" i="10"/>
  <c r="C1583" i="10"/>
  <c r="B1583" i="10"/>
  <c r="M1582" i="10"/>
  <c r="K1582" i="10"/>
  <c r="J1582" i="10"/>
  <c r="I1582" i="10"/>
  <c r="H1582" i="10"/>
  <c r="G1582" i="10"/>
  <c r="F1582" i="10"/>
  <c r="E1582" i="10"/>
  <c r="D1582" i="10"/>
  <c r="C1582" i="10"/>
  <c r="B1582" i="10"/>
  <c r="M1581" i="10"/>
  <c r="K1581" i="10"/>
  <c r="J1581" i="10"/>
  <c r="I1581" i="10"/>
  <c r="H1581" i="10"/>
  <c r="G1581" i="10"/>
  <c r="F1581" i="10"/>
  <c r="E1581" i="10"/>
  <c r="D1581" i="10"/>
  <c r="C1581" i="10"/>
  <c r="B1581" i="10"/>
  <c r="M1580" i="10"/>
  <c r="K1580" i="10"/>
  <c r="J1580" i="10"/>
  <c r="I1580" i="10"/>
  <c r="H1580" i="10"/>
  <c r="G1580" i="10"/>
  <c r="F1580" i="10"/>
  <c r="E1580" i="10"/>
  <c r="D1580" i="10"/>
  <c r="C1580" i="10"/>
  <c r="B1580" i="10"/>
  <c r="M1579" i="10"/>
  <c r="K1579" i="10"/>
  <c r="J1579" i="10"/>
  <c r="I1579" i="10"/>
  <c r="H1579" i="10"/>
  <c r="G1579" i="10"/>
  <c r="F1579" i="10"/>
  <c r="E1579" i="10"/>
  <c r="D1579" i="10"/>
  <c r="C1579" i="10"/>
  <c r="B1579" i="10"/>
  <c r="M1578" i="10"/>
  <c r="K1578" i="10"/>
  <c r="J1578" i="10"/>
  <c r="I1578" i="10"/>
  <c r="H1578" i="10"/>
  <c r="G1578" i="10"/>
  <c r="F1578" i="10"/>
  <c r="E1578" i="10"/>
  <c r="D1578" i="10"/>
  <c r="C1578" i="10"/>
  <c r="B1578" i="10"/>
  <c r="M1577" i="10"/>
  <c r="K1577" i="10"/>
  <c r="J1577" i="10"/>
  <c r="I1577" i="10"/>
  <c r="H1577" i="10"/>
  <c r="G1577" i="10"/>
  <c r="F1577" i="10"/>
  <c r="E1577" i="10"/>
  <c r="D1577" i="10"/>
  <c r="C1577" i="10"/>
  <c r="B1577" i="10"/>
  <c r="M1576" i="10"/>
  <c r="K1576" i="10"/>
  <c r="J1576" i="10"/>
  <c r="I1576" i="10"/>
  <c r="H1576" i="10"/>
  <c r="G1576" i="10"/>
  <c r="F1576" i="10"/>
  <c r="E1576" i="10"/>
  <c r="D1576" i="10"/>
  <c r="C1576" i="10"/>
  <c r="B1576" i="10"/>
  <c r="M1575" i="10"/>
  <c r="K1575" i="10"/>
  <c r="J1575" i="10"/>
  <c r="I1575" i="10"/>
  <c r="H1575" i="10"/>
  <c r="G1575" i="10"/>
  <c r="F1575" i="10"/>
  <c r="E1575" i="10"/>
  <c r="D1575" i="10"/>
  <c r="C1575" i="10"/>
  <c r="B1575" i="10"/>
  <c r="M1574" i="10"/>
  <c r="K1574" i="10"/>
  <c r="J1574" i="10"/>
  <c r="I1574" i="10"/>
  <c r="H1574" i="10"/>
  <c r="G1574" i="10"/>
  <c r="F1574" i="10"/>
  <c r="E1574" i="10"/>
  <c r="D1574" i="10"/>
  <c r="C1574" i="10"/>
  <c r="B1574" i="10"/>
  <c r="M1573" i="10"/>
  <c r="K1573" i="10"/>
  <c r="J1573" i="10"/>
  <c r="I1573" i="10"/>
  <c r="H1573" i="10"/>
  <c r="G1573" i="10"/>
  <c r="F1573" i="10"/>
  <c r="E1573" i="10"/>
  <c r="D1573" i="10"/>
  <c r="C1573" i="10"/>
  <c r="B1573" i="10"/>
  <c r="M1572" i="10"/>
  <c r="K1572" i="10"/>
  <c r="J1572" i="10"/>
  <c r="I1572" i="10"/>
  <c r="H1572" i="10"/>
  <c r="G1572" i="10"/>
  <c r="F1572" i="10"/>
  <c r="E1572" i="10"/>
  <c r="D1572" i="10"/>
  <c r="C1572" i="10"/>
  <c r="B1572" i="10"/>
  <c r="M1571" i="10"/>
  <c r="K1571" i="10"/>
  <c r="J1571" i="10"/>
  <c r="I1571" i="10"/>
  <c r="H1571" i="10"/>
  <c r="G1571" i="10"/>
  <c r="F1571" i="10"/>
  <c r="E1571" i="10"/>
  <c r="D1571" i="10"/>
  <c r="C1571" i="10"/>
  <c r="B1571" i="10"/>
  <c r="M1570" i="10"/>
  <c r="K1570" i="10"/>
  <c r="J1570" i="10"/>
  <c r="I1570" i="10"/>
  <c r="H1570" i="10"/>
  <c r="G1570" i="10"/>
  <c r="F1570" i="10"/>
  <c r="E1570" i="10"/>
  <c r="D1570" i="10"/>
  <c r="C1570" i="10"/>
  <c r="B1570" i="10"/>
  <c r="M1569" i="10"/>
  <c r="K1569" i="10"/>
  <c r="J1569" i="10"/>
  <c r="I1569" i="10"/>
  <c r="H1569" i="10"/>
  <c r="G1569" i="10"/>
  <c r="F1569" i="10"/>
  <c r="E1569" i="10"/>
  <c r="D1569" i="10"/>
  <c r="C1569" i="10"/>
  <c r="B1569" i="10"/>
  <c r="M1568" i="10"/>
  <c r="K1568" i="10"/>
  <c r="J1568" i="10"/>
  <c r="I1568" i="10"/>
  <c r="H1568" i="10"/>
  <c r="G1568" i="10"/>
  <c r="F1568" i="10"/>
  <c r="E1568" i="10"/>
  <c r="D1568" i="10"/>
  <c r="C1568" i="10"/>
  <c r="B1568" i="10"/>
  <c r="M1567" i="10"/>
  <c r="K1567" i="10"/>
  <c r="J1567" i="10"/>
  <c r="I1567" i="10"/>
  <c r="H1567" i="10"/>
  <c r="G1567" i="10"/>
  <c r="F1567" i="10"/>
  <c r="E1567" i="10"/>
  <c r="D1567" i="10"/>
  <c r="C1567" i="10"/>
  <c r="B1567" i="10"/>
  <c r="M1566" i="10"/>
  <c r="K1566" i="10"/>
  <c r="J1566" i="10"/>
  <c r="I1566" i="10"/>
  <c r="H1566" i="10"/>
  <c r="G1566" i="10"/>
  <c r="F1566" i="10"/>
  <c r="E1566" i="10"/>
  <c r="D1566" i="10"/>
  <c r="C1566" i="10"/>
  <c r="B1566" i="10"/>
  <c r="M1565" i="10"/>
  <c r="K1565" i="10"/>
  <c r="J1565" i="10"/>
  <c r="I1565" i="10"/>
  <c r="H1565" i="10"/>
  <c r="G1565" i="10"/>
  <c r="F1565" i="10"/>
  <c r="E1565" i="10"/>
  <c r="D1565" i="10"/>
  <c r="C1565" i="10"/>
  <c r="B1565" i="10"/>
  <c r="M1564" i="10"/>
  <c r="K1564" i="10"/>
  <c r="J1564" i="10"/>
  <c r="I1564" i="10"/>
  <c r="H1564" i="10"/>
  <c r="G1564" i="10"/>
  <c r="F1564" i="10"/>
  <c r="E1564" i="10"/>
  <c r="D1564" i="10"/>
  <c r="C1564" i="10"/>
  <c r="B1564" i="10"/>
  <c r="M1563" i="10"/>
  <c r="K1563" i="10"/>
  <c r="J1563" i="10"/>
  <c r="I1563" i="10"/>
  <c r="H1563" i="10"/>
  <c r="G1563" i="10"/>
  <c r="F1563" i="10"/>
  <c r="E1563" i="10"/>
  <c r="D1563" i="10"/>
  <c r="C1563" i="10"/>
  <c r="B1563" i="10"/>
  <c r="M1562" i="10"/>
  <c r="K1562" i="10"/>
  <c r="J1562" i="10"/>
  <c r="I1562" i="10"/>
  <c r="H1562" i="10"/>
  <c r="G1562" i="10"/>
  <c r="F1562" i="10"/>
  <c r="E1562" i="10"/>
  <c r="D1562" i="10"/>
  <c r="C1562" i="10"/>
  <c r="B1562" i="10"/>
  <c r="M1561" i="10"/>
  <c r="K1561" i="10"/>
  <c r="J1561" i="10"/>
  <c r="I1561" i="10"/>
  <c r="H1561" i="10"/>
  <c r="G1561" i="10"/>
  <c r="F1561" i="10"/>
  <c r="E1561" i="10"/>
  <c r="D1561" i="10"/>
  <c r="C1561" i="10"/>
  <c r="B1561" i="10"/>
  <c r="M1560" i="10"/>
  <c r="K1560" i="10"/>
  <c r="J1560" i="10"/>
  <c r="I1560" i="10"/>
  <c r="H1560" i="10"/>
  <c r="G1560" i="10"/>
  <c r="F1560" i="10"/>
  <c r="E1560" i="10"/>
  <c r="D1560" i="10"/>
  <c r="C1560" i="10"/>
  <c r="B1560" i="10"/>
  <c r="M1559" i="10"/>
  <c r="K1559" i="10"/>
  <c r="J1559" i="10"/>
  <c r="I1559" i="10"/>
  <c r="H1559" i="10"/>
  <c r="G1559" i="10"/>
  <c r="F1559" i="10"/>
  <c r="E1559" i="10"/>
  <c r="D1559" i="10"/>
  <c r="C1559" i="10"/>
  <c r="B1559" i="10"/>
  <c r="M1558" i="10"/>
  <c r="K1558" i="10"/>
  <c r="J1558" i="10"/>
  <c r="I1558" i="10"/>
  <c r="H1558" i="10"/>
  <c r="G1558" i="10"/>
  <c r="F1558" i="10"/>
  <c r="E1558" i="10"/>
  <c r="D1558" i="10"/>
  <c r="C1558" i="10"/>
  <c r="B1558" i="10"/>
  <c r="M1557" i="10"/>
  <c r="K1557" i="10"/>
  <c r="J1557" i="10"/>
  <c r="I1557" i="10"/>
  <c r="H1557" i="10"/>
  <c r="G1557" i="10"/>
  <c r="F1557" i="10"/>
  <c r="E1557" i="10"/>
  <c r="D1557" i="10"/>
  <c r="C1557" i="10"/>
  <c r="B1557" i="10"/>
  <c r="M1556" i="10"/>
  <c r="K1556" i="10"/>
  <c r="J1556" i="10"/>
  <c r="I1556" i="10"/>
  <c r="H1556" i="10"/>
  <c r="G1556" i="10"/>
  <c r="F1556" i="10"/>
  <c r="E1556" i="10"/>
  <c r="D1556" i="10"/>
  <c r="C1556" i="10"/>
  <c r="B1556" i="10"/>
  <c r="M1555" i="10"/>
  <c r="K1555" i="10"/>
  <c r="J1555" i="10"/>
  <c r="I1555" i="10"/>
  <c r="H1555" i="10"/>
  <c r="G1555" i="10"/>
  <c r="F1555" i="10"/>
  <c r="E1555" i="10"/>
  <c r="D1555" i="10"/>
  <c r="C1555" i="10"/>
  <c r="B1555" i="10"/>
  <c r="M1554" i="10"/>
  <c r="K1554" i="10"/>
  <c r="J1554" i="10"/>
  <c r="I1554" i="10"/>
  <c r="H1554" i="10"/>
  <c r="G1554" i="10"/>
  <c r="F1554" i="10"/>
  <c r="E1554" i="10"/>
  <c r="D1554" i="10"/>
  <c r="C1554" i="10"/>
  <c r="B1554" i="10"/>
  <c r="M1553" i="10"/>
  <c r="K1553" i="10"/>
  <c r="J1553" i="10"/>
  <c r="I1553" i="10"/>
  <c r="H1553" i="10"/>
  <c r="G1553" i="10"/>
  <c r="F1553" i="10"/>
  <c r="E1553" i="10"/>
  <c r="D1553" i="10"/>
  <c r="C1553" i="10"/>
  <c r="B1553" i="10"/>
  <c r="M1552" i="10"/>
  <c r="K1552" i="10"/>
  <c r="J1552" i="10"/>
  <c r="I1552" i="10"/>
  <c r="H1552" i="10"/>
  <c r="G1552" i="10"/>
  <c r="F1552" i="10"/>
  <c r="E1552" i="10"/>
  <c r="D1552" i="10"/>
  <c r="C1552" i="10"/>
  <c r="B1552" i="10"/>
  <c r="M1551" i="10"/>
  <c r="K1551" i="10"/>
  <c r="J1551" i="10"/>
  <c r="I1551" i="10"/>
  <c r="H1551" i="10"/>
  <c r="G1551" i="10"/>
  <c r="F1551" i="10"/>
  <c r="E1551" i="10"/>
  <c r="D1551" i="10"/>
  <c r="C1551" i="10"/>
  <c r="B1551" i="10"/>
  <c r="M1550" i="10"/>
  <c r="K1550" i="10"/>
  <c r="J1550" i="10"/>
  <c r="I1550" i="10"/>
  <c r="H1550" i="10"/>
  <c r="G1550" i="10"/>
  <c r="F1550" i="10"/>
  <c r="E1550" i="10"/>
  <c r="D1550" i="10"/>
  <c r="C1550" i="10"/>
  <c r="B1550" i="10"/>
  <c r="M1549" i="10"/>
  <c r="K1549" i="10"/>
  <c r="J1549" i="10"/>
  <c r="I1549" i="10"/>
  <c r="H1549" i="10"/>
  <c r="G1549" i="10"/>
  <c r="F1549" i="10"/>
  <c r="E1549" i="10"/>
  <c r="D1549" i="10"/>
  <c r="C1549" i="10"/>
  <c r="B1549" i="10"/>
  <c r="M1548" i="10"/>
  <c r="K1548" i="10"/>
  <c r="J1548" i="10"/>
  <c r="I1548" i="10"/>
  <c r="H1548" i="10"/>
  <c r="G1548" i="10"/>
  <c r="F1548" i="10"/>
  <c r="E1548" i="10"/>
  <c r="D1548" i="10"/>
  <c r="C1548" i="10"/>
  <c r="B1548" i="10"/>
  <c r="M1547" i="10"/>
  <c r="K1547" i="10"/>
  <c r="J1547" i="10"/>
  <c r="I1547" i="10"/>
  <c r="H1547" i="10"/>
  <c r="G1547" i="10"/>
  <c r="F1547" i="10"/>
  <c r="E1547" i="10"/>
  <c r="D1547" i="10"/>
  <c r="C1547" i="10"/>
  <c r="B1547" i="10"/>
  <c r="M1546" i="10"/>
  <c r="K1546" i="10"/>
  <c r="J1546" i="10"/>
  <c r="I1546" i="10"/>
  <c r="H1546" i="10"/>
  <c r="G1546" i="10"/>
  <c r="F1546" i="10"/>
  <c r="E1546" i="10"/>
  <c r="D1546" i="10"/>
  <c r="C1546" i="10"/>
  <c r="B1546" i="10"/>
  <c r="M1545" i="10"/>
  <c r="K1545" i="10"/>
  <c r="J1545" i="10"/>
  <c r="I1545" i="10"/>
  <c r="H1545" i="10"/>
  <c r="G1545" i="10"/>
  <c r="F1545" i="10"/>
  <c r="E1545" i="10"/>
  <c r="D1545" i="10"/>
  <c r="C1545" i="10"/>
  <c r="B1545" i="10"/>
  <c r="M1544" i="10"/>
  <c r="K1544" i="10"/>
  <c r="J1544" i="10"/>
  <c r="I1544" i="10"/>
  <c r="H1544" i="10"/>
  <c r="G1544" i="10"/>
  <c r="F1544" i="10"/>
  <c r="E1544" i="10"/>
  <c r="D1544" i="10"/>
  <c r="C1544" i="10"/>
  <c r="B1544" i="10"/>
  <c r="M1543" i="10"/>
  <c r="K1543" i="10"/>
  <c r="J1543" i="10"/>
  <c r="I1543" i="10"/>
  <c r="H1543" i="10"/>
  <c r="G1543" i="10"/>
  <c r="F1543" i="10"/>
  <c r="E1543" i="10"/>
  <c r="D1543" i="10"/>
  <c r="C1543" i="10"/>
  <c r="B1543" i="10"/>
  <c r="M1542" i="10"/>
  <c r="K1542" i="10"/>
  <c r="J1542" i="10"/>
  <c r="I1542" i="10"/>
  <c r="H1542" i="10"/>
  <c r="G1542" i="10"/>
  <c r="F1542" i="10"/>
  <c r="E1542" i="10"/>
  <c r="D1542" i="10"/>
  <c r="C1542" i="10"/>
  <c r="B1542" i="10"/>
  <c r="M1541" i="10"/>
  <c r="K1541" i="10"/>
  <c r="J1541" i="10"/>
  <c r="I1541" i="10"/>
  <c r="H1541" i="10"/>
  <c r="G1541" i="10"/>
  <c r="F1541" i="10"/>
  <c r="E1541" i="10"/>
  <c r="D1541" i="10"/>
  <c r="C1541" i="10"/>
  <c r="B1541" i="10"/>
  <c r="M1540" i="10"/>
  <c r="K1540" i="10"/>
  <c r="J1540" i="10"/>
  <c r="I1540" i="10"/>
  <c r="H1540" i="10"/>
  <c r="G1540" i="10"/>
  <c r="F1540" i="10"/>
  <c r="E1540" i="10"/>
  <c r="D1540" i="10"/>
  <c r="C1540" i="10"/>
  <c r="B1540" i="10"/>
  <c r="M1539" i="10"/>
  <c r="K1539" i="10"/>
  <c r="J1539" i="10"/>
  <c r="I1539" i="10"/>
  <c r="H1539" i="10"/>
  <c r="G1539" i="10"/>
  <c r="F1539" i="10"/>
  <c r="E1539" i="10"/>
  <c r="D1539" i="10"/>
  <c r="C1539" i="10"/>
  <c r="B1539" i="10"/>
  <c r="M1538" i="10"/>
  <c r="K1538" i="10"/>
  <c r="J1538" i="10"/>
  <c r="I1538" i="10"/>
  <c r="H1538" i="10"/>
  <c r="G1538" i="10"/>
  <c r="F1538" i="10"/>
  <c r="E1538" i="10"/>
  <c r="D1538" i="10"/>
  <c r="C1538" i="10"/>
  <c r="B1538" i="10"/>
  <c r="M1537" i="10"/>
  <c r="K1537" i="10"/>
  <c r="J1537" i="10"/>
  <c r="I1537" i="10"/>
  <c r="H1537" i="10"/>
  <c r="G1537" i="10"/>
  <c r="F1537" i="10"/>
  <c r="E1537" i="10"/>
  <c r="D1537" i="10"/>
  <c r="C1537" i="10"/>
  <c r="B1537" i="10"/>
  <c r="M1536" i="10"/>
  <c r="K1536" i="10"/>
  <c r="J1536" i="10"/>
  <c r="I1536" i="10"/>
  <c r="H1536" i="10"/>
  <c r="G1536" i="10"/>
  <c r="F1536" i="10"/>
  <c r="E1536" i="10"/>
  <c r="D1536" i="10"/>
  <c r="C1536" i="10"/>
  <c r="B1536" i="10"/>
  <c r="M1535" i="10"/>
  <c r="K1535" i="10"/>
  <c r="J1535" i="10"/>
  <c r="I1535" i="10"/>
  <c r="H1535" i="10"/>
  <c r="G1535" i="10"/>
  <c r="F1535" i="10"/>
  <c r="E1535" i="10"/>
  <c r="D1535" i="10"/>
  <c r="C1535" i="10"/>
  <c r="B1535" i="10"/>
  <c r="M1534" i="10"/>
  <c r="K1534" i="10"/>
  <c r="J1534" i="10"/>
  <c r="I1534" i="10"/>
  <c r="H1534" i="10"/>
  <c r="G1534" i="10"/>
  <c r="F1534" i="10"/>
  <c r="E1534" i="10"/>
  <c r="D1534" i="10"/>
  <c r="C1534" i="10"/>
  <c r="B1534" i="10"/>
  <c r="M1533" i="10"/>
  <c r="K1533" i="10"/>
  <c r="J1533" i="10"/>
  <c r="I1533" i="10"/>
  <c r="H1533" i="10"/>
  <c r="G1533" i="10"/>
  <c r="F1533" i="10"/>
  <c r="E1533" i="10"/>
  <c r="D1533" i="10"/>
  <c r="C1533" i="10"/>
  <c r="B1533" i="10"/>
  <c r="M1532" i="10"/>
  <c r="K1532" i="10"/>
  <c r="J1532" i="10"/>
  <c r="I1532" i="10"/>
  <c r="H1532" i="10"/>
  <c r="G1532" i="10"/>
  <c r="F1532" i="10"/>
  <c r="E1532" i="10"/>
  <c r="D1532" i="10"/>
  <c r="C1532" i="10"/>
  <c r="B1532" i="10"/>
  <c r="M1531" i="10"/>
  <c r="K1531" i="10"/>
  <c r="J1531" i="10"/>
  <c r="I1531" i="10"/>
  <c r="H1531" i="10"/>
  <c r="G1531" i="10"/>
  <c r="F1531" i="10"/>
  <c r="E1531" i="10"/>
  <c r="D1531" i="10"/>
  <c r="C1531" i="10"/>
  <c r="B1531" i="10"/>
  <c r="M1530" i="10"/>
  <c r="K1530" i="10"/>
  <c r="J1530" i="10"/>
  <c r="I1530" i="10"/>
  <c r="H1530" i="10"/>
  <c r="G1530" i="10"/>
  <c r="F1530" i="10"/>
  <c r="E1530" i="10"/>
  <c r="D1530" i="10"/>
  <c r="C1530" i="10"/>
  <c r="B1530" i="10"/>
  <c r="M1529" i="10"/>
  <c r="K1529" i="10"/>
  <c r="J1529" i="10"/>
  <c r="I1529" i="10"/>
  <c r="H1529" i="10"/>
  <c r="G1529" i="10"/>
  <c r="F1529" i="10"/>
  <c r="E1529" i="10"/>
  <c r="D1529" i="10"/>
  <c r="C1529" i="10"/>
  <c r="B1529" i="10"/>
  <c r="M1528" i="10"/>
  <c r="K1528" i="10"/>
  <c r="J1528" i="10"/>
  <c r="I1528" i="10"/>
  <c r="H1528" i="10"/>
  <c r="G1528" i="10"/>
  <c r="F1528" i="10"/>
  <c r="E1528" i="10"/>
  <c r="D1528" i="10"/>
  <c r="C1528" i="10"/>
  <c r="B1528" i="10"/>
  <c r="M1527" i="10"/>
  <c r="K1527" i="10"/>
  <c r="J1527" i="10"/>
  <c r="I1527" i="10"/>
  <c r="H1527" i="10"/>
  <c r="G1527" i="10"/>
  <c r="F1527" i="10"/>
  <c r="E1527" i="10"/>
  <c r="D1527" i="10"/>
  <c r="C1527" i="10"/>
  <c r="B1527" i="10"/>
  <c r="M1526" i="10"/>
  <c r="K1526" i="10"/>
  <c r="J1526" i="10"/>
  <c r="I1526" i="10"/>
  <c r="H1526" i="10"/>
  <c r="G1526" i="10"/>
  <c r="F1526" i="10"/>
  <c r="E1526" i="10"/>
  <c r="D1526" i="10"/>
  <c r="C1526" i="10"/>
  <c r="B1526" i="10"/>
  <c r="M1525" i="10"/>
  <c r="K1525" i="10"/>
  <c r="J1525" i="10"/>
  <c r="I1525" i="10"/>
  <c r="H1525" i="10"/>
  <c r="G1525" i="10"/>
  <c r="F1525" i="10"/>
  <c r="E1525" i="10"/>
  <c r="D1525" i="10"/>
  <c r="C1525" i="10"/>
  <c r="B1525" i="10"/>
  <c r="M1524" i="10"/>
  <c r="K1524" i="10"/>
  <c r="J1524" i="10"/>
  <c r="I1524" i="10"/>
  <c r="H1524" i="10"/>
  <c r="G1524" i="10"/>
  <c r="F1524" i="10"/>
  <c r="E1524" i="10"/>
  <c r="D1524" i="10"/>
  <c r="C1524" i="10"/>
  <c r="B1524" i="10"/>
  <c r="M1523" i="10"/>
  <c r="K1523" i="10"/>
  <c r="J1523" i="10"/>
  <c r="I1523" i="10"/>
  <c r="H1523" i="10"/>
  <c r="G1523" i="10"/>
  <c r="F1523" i="10"/>
  <c r="E1523" i="10"/>
  <c r="D1523" i="10"/>
  <c r="C1523" i="10"/>
  <c r="B1523" i="10"/>
  <c r="M1522" i="10"/>
  <c r="K1522" i="10"/>
  <c r="J1522" i="10"/>
  <c r="I1522" i="10"/>
  <c r="H1522" i="10"/>
  <c r="G1522" i="10"/>
  <c r="F1522" i="10"/>
  <c r="E1522" i="10"/>
  <c r="D1522" i="10"/>
  <c r="C1522" i="10"/>
  <c r="B1522" i="10"/>
  <c r="M1521" i="10"/>
  <c r="K1521" i="10"/>
  <c r="J1521" i="10"/>
  <c r="I1521" i="10"/>
  <c r="H1521" i="10"/>
  <c r="G1521" i="10"/>
  <c r="F1521" i="10"/>
  <c r="E1521" i="10"/>
  <c r="D1521" i="10"/>
  <c r="C1521" i="10"/>
  <c r="B1521" i="10"/>
  <c r="M1520" i="10"/>
  <c r="K1520" i="10"/>
  <c r="J1520" i="10"/>
  <c r="I1520" i="10"/>
  <c r="H1520" i="10"/>
  <c r="G1520" i="10"/>
  <c r="F1520" i="10"/>
  <c r="E1520" i="10"/>
  <c r="D1520" i="10"/>
  <c r="C1520" i="10"/>
  <c r="B1520" i="10"/>
  <c r="M1519" i="10"/>
  <c r="K1519" i="10"/>
  <c r="J1519" i="10"/>
  <c r="I1519" i="10"/>
  <c r="H1519" i="10"/>
  <c r="G1519" i="10"/>
  <c r="F1519" i="10"/>
  <c r="E1519" i="10"/>
  <c r="D1519" i="10"/>
  <c r="C1519" i="10"/>
  <c r="B1519" i="10"/>
  <c r="M1518" i="10"/>
  <c r="K1518" i="10"/>
  <c r="J1518" i="10"/>
  <c r="I1518" i="10"/>
  <c r="H1518" i="10"/>
  <c r="G1518" i="10"/>
  <c r="F1518" i="10"/>
  <c r="E1518" i="10"/>
  <c r="D1518" i="10"/>
  <c r="C1518" i="10"/>
  <c r="B1518" i="10"/>
  <c r="M1517" i="10"/>
  <c r="K1517" i="10"/>
  <c r="J1517" i="10"/>
  <c r="I1517" i="10"/>
  <c r="H1517" i="10"/>
  <c r="G1517" i="10"/>
  <c r="F1517" i="10"/>
  <c r="E1517" i="10"/>
  <c r="D1517" i="10"/>
  <c r="C1517" i="10"/>
  <c r="B1517" i="10"/>
  <c r="M1516" i="10"/>
  <c r="K1516" i="10"/>
  <c r="J1516" i="10"/>
  <c r="I1516" i="10"/>
  <c r="H1516" i="10"/>
  <c r="G1516" i="10"/>
  <c r="F1516" i="10"/>
  <c r="E1516" i="10"/>
  <c r="D1516" i="10"/>
  <c r="C1516" i="10"/>
  <c r="B1516" i="10"/>
  <c r="M1515" i="10"/>
  <c r="K1515" i="10"/>
  <c r="J1515" i="10"/>
  <c r="I1515" i="10"/>
  <c r="H1515" i="10"/>
  <c r="G1515" i="10"/>
  <c r="F1515" i="10"/>
  <c r="E1515" i="10"/>
  <c r="D1515" i="10"/>
  <c r="C1515" i="10"/>
  <c r="B1515" i="10"/>
  <c r="M1514" i="10"/>
  <c r="K1514" i="10"/>
  <c r="J1514" i="10"/>
  <c r="I1514" i="10"/>
  <c r="H1514" i="10"/>
  <c r="G1514" i="10"/>
  <c r="F1514" i="10"/>
  <c r="E1514" i="10"/>
  <c r="D1514" i="10"/>
  <c r="C1514" i="10"/>
  <c r="B1514" i="10"/>
  <c r="M1513" i="10"/>
  <c r="K1513" i="10"/>
  <c r="J1513" i="10"/>
  <c r="I1513" i="10"/>
  <c r="H1513" i="10"/>
  <c r="G1513" i="10"/>
  <c r="F1513" i="10"/>
  <c r="E1513" i="10"/>
  <c r="D1513" i="10"/>
  <c r="C1513" i="10"/>
  <c r="B1513" i="10"/>
  <c r="M1512" i="10"/>
  <c r="K1512" i="10"/>
  <c r="J1512" i="10"/>
  <c r="I1512" i="10"/>
  <c r="H1512" i="10"/>
  <c r="G1512" i="10"/>
  <c r="F1512" i="10"/>
  <c r="E1512" i="10"/>
  <c r="D1512" i="10"/>
  <c r="C1512" i="10"/>
  <c r="B1512" i="10"/>
  <c r="M1511" i="10"/>
  <c r="K1511" i="10"/>
  <c r="J1511" i="10"/>
  <c r="I1511" i="10"/>
  <c r="H1511" i="10"/>
  <c r="G1511" i="10"/>
  <c r="F1511" i="10"/>
  <c r="E1511" i="10"/>
  <c r="D1511" i="10"/>
  <c r="C1511" i="10"/>
  <c r="B1511" i="10"/>
  <c r="M1510" i="10"/>
  <c r="K1510" i="10"/>
  <c r="J1510" i="10"/>
  <c r="I1510" i="10"/>
  <c r="H1510" i="10"/>
  <c r="G1510" i="10"/>
  <c r="F1510" i="10"/>
  <c r="E1510" i="10"/>
  <c r="D1510" i="10"/>
  <c r="C1510" i="10"/>
  <c r="B1510" i="10"/>
  <c r="M1509" i="10"/>
  <c r="K1509" i="10"/>
  <c r="J1509" i="10"/>
  <c r="I1509" i="10"/>
  <c r="H1509" i="10"/>
  <c r="G1509" i="10"/>
  <c r="F1509" i="10"/>
  <c r="E1509" i="10"/>
  <c r="D1509" i="10"/>
  <c r="C1509" i="10"/>
  <c r="B1509" i="10"/>
  <c r="M1508" i="10"/>
  <c r="K1508" i="10"/>
  <c r="J1508" i="10"/>
  <c r="I1508" i="10"/>
  <c r="H1508" i="10"/>
  <c r="G1508" i="10"/>
  <c r="F1508" i="10"/>
  <c r="E1508" i="10"/>
  <c r="D1508" i="10"/>
  <c r="C1508" i="10"/>
  <c r="B1508" i="10"/>
  <c r="M1507" i="10"/>
  <c r="K1507" i="10"/>
  <c r="J1507" i="10"/>
  <c r="I1507" i="10"/>
  <c r="H1507" i="10"/>
  <c r="G1507" i="10"/>
  <c r="F1507" i="10"/>
  <c r="E1507" i="10"/>
  <c r="D1507" i="10"/>
  <c r="C1507" i="10"/>
  <c r="B1507" i="10"/>
  <c r="M1506" i="10"/>
  <c r="K1506" i="10"/>
  <c r="J1506" i="10"/>
  <c r="I1506" i="10"/>
  <c r="H1506" i="10"/>
  <c r="G1506" i="10"/>
  <c r="F1506" i="10"/>
  <c r="E1506" i="10"/>
  <c r="D1506" i="10"/>
  <c r="C1506" i="10"/>
  <c r="B1506" i="10"/>
  <c r="M1505" i="10"/>
  <c r="K1505" i="10"/>
  <c r="J1505" i="10"/>
  <c r="I1505" i="10"/>
  <c r="H1505" i="10"/>
  <c r="G1505" i="10"/>
  <c r="F1505" i="10"/>
  <c r="E1505" i="10"/>
  <c r="D1505" i="10"/>
  <c r="C1505" i="10"/>
  <c r="B1505" i="10"/>
  <c r="M1504" i="10"/>
  <c r="K1504" i="10"/>
  <c r="J1504" i="10"/>
  <c r="I1504" i="10"/>
  <c r="H1504" i="10"/>
  <c r="G1504" i="10"/>
  <c r="F1504" i="10"/>
  <c r="E1504" i="10"/>
  <c r="D1504" i="10"/>
  <c r="C1504" i="10"/>
  <c r="B1504" i="10"/>
  <c r="M1503" i="10"/>
  <c r="K1503" i="10"/>
  <c r="J1503" i="10"/>
  <c r="I1503" i="10"/>
  <c r="H1503" i="10"/>
  <c r="G1503" i="10"/>
  <c r="F1503" i="10"/>
  <c r="E1503" i="10"/>
  <c r="D1503" i="10"/>
  <c r="C1503" i="10"/>
  <c r="B1503" i="10"/>
  <c r="M1502" i="10"/>
  <c r="K1502" i="10"/>
  <c r="J1502" i="10"/>
  <c r="I1502" i="10"/>
  <c r="H1502" i="10"/>
  <c r="G1502" i="10"/>
  <c r="F1502" i="10"/>
  <c r="E1502" i="10"/>
  <c r="D1502" i="10"/>
  <c r="C1502" i="10"/>
  <c r="B1502" i="10"/>
  <c r="M1501" i="10"/>
  <c r="K1501" i="10"/>
  <c r="J1501" i="10"/>
  <c r="I1501" i="10"/>
  <c r="H1501" i="10"/>
  <c r="G1501" i="10"/>
  <c r="F1501" i="10"/>
  <c r="E1501" i="10"/>
  <c r="D1501" i="10"/>
  <c r="C1501" i="10"/>
  <c r="B1501" i="10"/>
  <c r="M1500" i="10"/>
  <c r="K1500" i="10"/>
  <c r="J1500" i="10"/>
  <c r="I1500" i="10"/>
  <c r="H1500" i="10"/>
  <c r="G1500" i="10"/>
  <c r="F1500" i="10"/>
  <c r="E1500" i="10"/>
  <c r="D1500" i="10"/>
  <c r="C1500" i="10"/>
  <c r="B1500" i="10"/>
  <c r="M1499" i="10"/>
  <c r="K1499" i="10"/>
  <c r="J1499" i="10"/>
  <c r="I1499" i="10"/>
  <c r="H1499" i="10"/>
  <c r="G1499" i="10"/>
  <c r="F1499" i="10"/>
  <c r="E1499" i="10"/>
  <c r="D1499" i="10"/>
  <c r="C1499" i="10"/>
  <c r="B1499" i="10"/>
  <c r="M1498" i="10"/>
  <c r="K1498" i="10"/>
  <c r="J1498" i="10"/>
  <c r="I1498" i="10"/>
  <c r="H1498" i="10"/>
  <c r="G1498" i="10"/>
  <c r="F1498" i="10"/>
  <c r="E1498" i="10"/>
  <c r="D1498" i="10"/>
  <c r="C1498" i="10"/>
  <c r="B1498" i="10"/>
  <c r="M1497" i="10"/>
  <c r="K1497" i="10"/>
  <c r="J1497" i="10"/>
  <c r="I1497" i="10"/>
  <c r="H1497" i="10"/>
  <c r="G1497" i="10"/>
  <c r="F1497" i="10"/>
  <c r="E1497" i="10"/>
  <c r="D1497" i="10"/>
  <c r="C1497" i="10"/>
  <c r="B1497" i="10"/>
  <c r="M1496" i="10"/>
  <c r="K1496" i="10"/>
  <c r="J1496" i="10"/>
  <c r="I1496" i="10"/>
  <c r="H1496" i="10"/>
  <c r="G1496" i="10"/>
  <c r="F1496" i="10"/>
  <c r="E1496" i="10"/>
  <c r="D1496" i="10"/>
  <c r="C1496" i="10"/>
  <c r="B1496" i="10"/>
  <c r="M1495" i="10"/>
  <c r="K1495" i="10"/>
  <c r="J1495" i="10"/>
  <c r="I1495" i="10"/>
  <c r="H1495" i="10"/>
  <c r="G1495" i="10"/>
  <c r="F1495" i="10"/>
  <c r="E1495" i="10"/>
  <c r="D1495" i="10"/>
  <c r="C1495" i="10"/>
  <c r="B1495" i="10"/>
  <c r="M1494" i="10"/>
  <c r="K1494" i="10"/>
  <c r="J1494" i="10"/>
  <c r="I1494" i="10"/>
  <c r="H1494" i="10"/>
  <c r="G1494" i="10"/>
  <c r="F1494" i="10"/>
  <c r="E1494" i="10"/>
  <c r="D1494" i="10"/>
  <c r="C1494" i="10"/>
  <c r="B1494" i="10"/>
  <c r="M1493" i="10"/>
  <c r="K1493" i="10"/>
  <c r="J1493" i="10"/>
  <c r="I1493" i="10"/>
  <c r="H1493" i="10"/>
  <c r="G1493" i="10"/>
  <c r="F1493" i="10"/>
  <c r="E1493" i="10"/>
  <c r="D1493" i="10"/>
  <c r="C1493" i="10"/>
  <c r="B1493" i="10"/>
  <c r="M1492" i="10"/>
  <c r="K1492" i="10"/>
  <c r="J1492" i="10"/>
  <c r="I1492" i="10"/>
  <c r="H1492" i="10"/>
  <c r="G1492" i="10"/>
  <c r="F1492" i="10"/>
  <c r="E1492" i="10"/>
  <c r="D1492" i="10"/>
  <c r="C1492" i="10"/>
  <c r="B1492" i="10"/>
  <c r="M1491" i="10"/>
  <c r="K1491" i="10"/>
  <c r="J1491" i="10"/>
  <c r="I1491" i="10"/>
  <c r="H1491" i="10"/>
  <c r="G1491" i="10"/>
  <c r="F1491" i="10"/>
  <c r="E1491" i="10"/>
  <c r="D1491" i="10"/>
  <c r="C1491" i="10"/>
  <c r="B1491" i="10"/>
  <c r="M1490" i="10"/>
  <c r="K1490" i="10"/>
  <c r="J1490" i="10"/>
  <c r="I1490" i="10"/>
  <c r="H1490" i="10"/>
  <c r="G1490" i="10"/>
  <c r="F1490" i="10"/>
  <c r="E1490" i="10"/>
  <c r="D1490" i="10"/>
  <c r="C1490" i="10"/>
  <c r="B1490" i="10"/>
  <c r="M1489" i="10"/>
  <c r="K1489" i="10"/>
  <c r="J1489" i="10"/>
  <c r="I1489" i="10"/>
  <c r="H1489" i="10"/>
  <c r="G1489" i="10"/>
  <c r="F1489" i="10"/>
  <c r="E1489" i="10"/>
  <c r="D1489" i="10"/>
  <c r="C1489" i="10"/>
  <c r="B1489" i="10"/>
  <c r="M1488" i="10"/>
  <c r="K1488" i="10"/>
  <c r="J1488" i="10"/>
  <c r="I1488" i="10"/>
  <c r="H1488" i="10"/>
  <c r="G1488" i="10"/>
  <c r="F1488" i="10"/>
  <c r="E1488" i="10"/>
  <c r="D1488" i="10"/>
  <c r="C1488" i="10"/>
  <c r="B1488" i="10"/>
  <c r="M1487" i="10"/>
  <c r="K1487" i="10"/>
  <c r="J1487" i="10"/>
  <c r="I1487" i="10"/>
  <c r="H1487" i="10"/>
  <c r="G1487" i="10"/>
  <c r="F1487" i="10"/>
  <c r="E1487" i="10"/>
  <c r="D1487" i="10"/>
  <c r="C1487" i="10"/>
  <c r="B1487" i="10"/>
  <c r="M1486" i="10"/>
  <c r="K1486" i="10"/>
  <c r="J1486" i="10"/>
  <c r="I1486" i="10"/>
  <c r="H1486" i="10"/>
  <c r="G1486" i="10"/>
  <c r="F1486" i="10"/>
  <c r="E1486" i="10"/>
  <c r="D1486" i="10"/>
  <c r="C1486" i="10"/>
  <c r="B1486" i="10"/>
  <c r="M1485" i="10"/>
  <c r="K1485" i="10"/>
  <c r="J1485" i="10"/>
  <c r="I1485" i="10"/>
  <c r="H1485" i="10"/>
  <c r="G1485" i="10"/>
  <c r="F1485" i="10"/>
  <c r="E1485" i="10"/>
  <c r="D1485" i="10"/>
  <c r="C1485" i="10"/>
  <c r="B1485" i="10"/>
  <c r="M1484" i="10"/>
  <c r="K1484" i="10"/>
  <c r="J1484" i="10"/>
  <c r="I1484" i="10"/>
  <c r="H1484" i="10"/>
  <c r="G1484" i="10"/>
  <c r="F1484" i="10"/>
  <c r="E1484" i="10"/>
  <c r="D1484" i="10"/>
  <c r="C1484" i="10"/>
  <c r="B1484" i="10"/>
  <c r="M1483" i="10"/>
  <c r="K1483" i="10"/>
  <c r="J1483" i="10"/>
  <c r="I1483" i="10"/>
  <c r="H1483" i="10"/>
  <c r="G1483" i="10"/>
  <c r="F1483" i="10"/>
  <c r="E1483" i="10"/>
  <c r="D1483" i="10"/>
  <c r="C1483" i="10"/>
  <c r="B1483" i="10"/>
  <c r="M1482" i="10"/>
  <c r="K1482" i="10"/>
  <c r="J1482" i="10"/>
  <c r="I1482" i="10"/>
  <c r="H1482" i="10"/>
  <c r="G1482" i="10"/>
  <c r="F1482" i="10"/>
  <c r="E1482" i="10"/>
  <c r="D1482" i="10"/>
  <c r="C1482" i="10"/>
  <c r="B1482" i="10"/>
  <c r="M1481" i="10"/>
  <c r="K1481" i="10"/>
  <c r="J1481" i="10"/>
  <c r="I1481" i="10"/>
  <c r="H1481" i="10"/>
  <c r="G1481" i="10"/>
  <c r="F1481" i="10"/>
  <c r="E1481" i="10"/>
  <c r="D1481" i="10"/>
  <c r="C1481" i="10"/>
  <c r="B1481" i="10"/>
  <c r="M1480" i="10"/>
  <c r="K1480" i="10"/>
  <c r="J1480" i="10"/>
  <c r="I1480" i="10"/>
  <c r="H1480" i="10"/>
  <c r="G1480" i="10"/>
  <c r="F1480" i="10"/>
  <c r="E1480" i="10"/>
  <c r="D1480" i="10"/>
  <c r="C1480" i="10"/>
  <c r="B1480" i="10"/>
  <c r="M1479" i="10"/>
  <c r="K1479" i="10"/>
  <c r="J1479" i="10"/>
  <c r="I1479" i="10"/>
  <c r="H1479" i="10"/>
  <c r="G1479" i="10"/>
  <c r="F1479" i="10"/>
  <c r="E1479" i="10"/>
  <c r="D1479" i="10"/>
  <c r="C1479" i="10"/>
  <c r="B1479" i="10"/>
  <c r="M1478" i="10"/>
  <c r="K1478" i="10"/>
  <c r="J1478" i="10"/>
  <c r="I1478" i="10"/>
  <c r="H1478" i="10"/>
  <c r="G1478" i="10"/>
  <c r="F1478" i="10"/>
  <c r="E1478" i="10"/>
  <c r="D1478" i="10"/>
  <c r="C1478" i="10"/>
  <c r="B1478" i="10"/>
  <c r="M1477" i="10"/>
  <c r="K1477" i="10"/>
  <c r="J1477" i="10"/>
  <c r="I1477" i="10"/>
  <c r="H1477" i="10"/>
  <c r="G1477" i="10"/>
  <c r="F1477" i="10"/>
  <c r="E1477" i="10"/>
  <c r="D1477" i="10"/>
  <c r="C1477" i="10"/>
  <c r="B1477" i="10"/>
  <c r="M1476" i="10"/>
  <c r="K1476" i="10"/>
  <c r="J1476" i="10"/>
  <c r="I1476" i="10"/>
  <c r="H1476" i="10"/>
  <c r="G1476" i="10"/>
  <c r="F1476" i="10"/>
  <c r="E1476" i="10"/>
  <c r="D1476" i="10"/>
  <c r="C1476" i="10"/>
  <c r="B1476" i="10"/>
  <c r="M1475" i="10"/>
  <c r="K1475" i="10"/>
  <c r="J1475" i="10"/>
  <c r="I1475" i="10"/>
  <c r="H1475" i="10"/>
  <c r="G1475" i="10"/>
  <c r="F1475" i="10"/>
  <c r="E1475" i="10"/>
  <c r="D1475" i="10"/>
  <c r="C1475" i="10"/>
  <c r="B1475" i="10"/>
  <c r="M1474" i="10"/>
  <c r="K1474" i="10"/>
  <c r="J1474" i="10"/>
  <c r="I1474" i="10"/>
  <c r="H1474" i="10"/>
  <c r="G1474" i="10"/>
  <c r="F1474" i="10"/>
  <c r="E1474" i="10"/>
  <c r="D1474" i="10"/>
  <c r="C1474" i="10"/>
  <c r="B1474" i="10"/>
  <c r="M1473" i="10"/>
  <c r="K1473" i="10"/>
  <c r="J1473" i="10"/>
  <c r="I1473" i="10"/>
  <c r="H1473" i="10"/>
  <c r="G1473" i="10"/>
  <c r="F1473" i="10"/>
  <c r="E1473" i="10"/>
  <c r="D1473" i="10"/>
  <c r="C1473" i="10"/>
  <c r="B1473" i="10"/>
  <c r="M1472" i="10"/>
  <c r="K1472" i="10"/>
  <c r="J1472" i="10"/>
  <c r="I1472" i="10"/>
  <c r="H1472" i="10"/>
  <c r="G1472" i="10"/>
  <c r="F1472" i="10"/>
  <c r="E1472" i="10"/>
  <c r="D1472" i="10"/>
  <c r="C1472" i="10"/>
  <c r="B1472" i="10"/>
  <c r="M1471" i="10"/>
  <c r="K1471" i="10"/>
  <c r="J1471" i="10"/>
  <c r="I1471" i="10"/>
  <c r="H1471" i="10"/>
  <c r="G1471" i="10"/>
  <c r="F1471" i="10"/>
  <c r="E1471" i="10"/>
  <c r="D1471" i="10"/>
  <c r="C1471" i="10"/>
  <c r="B1471" i="10"/>
  <c r="M1470" i="10"/>
  <c r="K1470" i="10"/>
  <c r="J1470" i="10"/>
  <c r="I1470" i="10"/>
  <c r="H1470" i="10"/>
  <c r="G1470" i="10"/>
  <c r="F1470" i="10"/>
  <c r="E1470" i="10"/>
  <c r="D1470" i="10"/>
  <c r="C1470" i="10"/>
  <c r="B1470" i="10"/>
  <c r="M1469" i="10"/>
  <c r="K1469" i="10"/>
  <c r="J1469" i="10"/>
  <c r="I1469" i="10"/>
  <c r="H1469" i="10"/>
  <c r="G1469" i="10"/>
  <c r="F1469" i="10"/>
  <c r="E1469" i="10"/>
  <c r="D1469" i="10"/>
  <c r="C1469" i="10"/>
  <c r="B1469" i="10"/>
  <c r="M1468" i="10"/>
  <c r="K1468" i="10"/>
  <c r="J1468" i="10"/>
  <c r="I1468" i="10"/>
  <c r="H1468" i="10"/>
  <c r="G1468" i="10"/>
  <c r="F1468" i="10"/>
  <c r="E1468" i="10"/>
  <c r="D1468" i="10"/>
  <c r="C1468" i="10"/>
  <c r="B1468" i="10"/>
  <c r="M1467" i="10"/>
  <c r="K1467" i="10"/>
  <c r="J1467" i="10"/>
  <c r="I1467" i="10"/>
  <c r="H1467" i="10"/>
  <c r="G1467" i="10"/>
  <c r="F1467" i="10"/>
  <c r="E1467" i="10"/>
  <c r="D1467" i="10"/>
  <c r="C1467" i="10"/>
  <c r="B1467" i="10"/>
  <c r="M1466" i="10"/>
  <c r="K1466" i="10"/>
  <c r="J1466" i="10"/>
  <c r="I1466" i="10"/>
  <c r="H1466" i="10"/>
  <c r="G1466" i="10"/>
  <c r="F1466" i="10"/>
  <c r="E1466" i="10"/>
  <c r="D1466" i="10"/>
  <c r="C1466" i="10"/>
  <c r="B1466" i="10"/>
  <c r="M1465" i="10"/>
  <c r="K1465" i="10"/>
  <c r="J1465" i="10"/>
  <c r="I1465" i="10"/>
  <c r="H1465" i="10"/>
  <c r="G1465" i="10"/>
  <c r="F1465" i="10"/>
  <c r="E1465" i="10"/>
  <c r="D1465" i="10"/>
  <c r="C1465" i="10"/>
  <c r="B1465" i="10"/>
  <c r="M1464" i="10"/>
  <c r="K1464" i="10"/>
  <c r="J1464" i="10"/>
  <c r="I1464" i="10"/>
  <c r="H1464" i="10"/>
  <c r="G1464" i="10"/>
  <c r="F1464" i="10"/>
  <c r="E1464" i="10"/>
  <c r="D1464" i="10"/>
  <c r="C1464" i="10"/>
  <c r="B1464" i="10"/>
  <c r="M1463" i="10"/>
  <c r="K1463" i="10"/>
  <c r="J1463" i="10"/>
  <c r="I1463" i="10"/>
  <c r="H1463" i="10"/>
  <c r="G1463" i="10"/>
  <c r="F1463" i="10"/>
  <c r="E1463" i="10"/>
  <c r="D1463" i="10"/>
  <c r="C1463" i="10"/>
  <c r="B1463" i="10"/>
  <c r="M1462" i="10"/>
  <c r="K1462" i="10"/>
  <c r="J1462" i="10"/>
  <c r="I1462" i="10"/>
  <c r="H1462" i="10"/>
  <c r="G1462" i="10"/>
  <c r="F1462" i="10"/>
  <c r="E1462" i="10"/>
  <c r="D1462" i="10"/>
  <c r="C1462" i="10"/>
  <c r="B1462" i="10"/>
  <c r="M1461" i="10"/>
  <c r="K1461" i="10"/>
  <c r="J1461" i="10"/>
  <c r="I1461" i="10"/>
  <c r="H1461" i="10"/>
  <c r="G1461" i="10"/>
  <c r="F1461" i="10"/>
  <c r="E1461" i="10"/>
  <c r="D1461" i="10"/>
  <c r="C1461" i="10"/>
  <c r="B1461" i="10"/>
  <c r="M1460" i="10"/>
  <c r="K1460" i="10"/>
  <c r="J1460" i="10"/>
  <c r="I1460" i="10"/>
  <c r="H1460" i="10"/>
  <c r="G1460" i="10"/>
  <c r="F1460" i="10"/>
  <c r="E1460" i="10"/>
  <c r="D1460" i="10"/>
  <c r="C1460" i="10"/>
  <c r="B1460" i="10"/>
  <c r="M1459" i="10"/>
  <c r="K1459" i="10"/>
  <c r="J1459" i="10"/>
  <c r="I1459" i="10"/>
  <c r="H1459" i="10"/>
  <c r="G1459" i="10"/>
  <c r="F1459" i="10"/>
  <c r="E1459" i="10"/>
  <c r="D1459" i="10"/>
  <c r="C1459" i="10"/>
  <c r="B1459" i="10"/>
  <c r="M1458" i="10"/>
  <c r="K1458" i="10"/>
  <c r="J1458" i="10"/>
  <c r="I1458" i="10"/>
  <c r="H1458" i="10"/>
  <c r="G1458" i="10"/>
  <c r="F1458" i="10"/>
  <c r="E1458" i="10"/>
  <c r="D1458" i="10"/>
  <c r="C1458" i="10"/>
  <c r="B1458" i="10"/>
  <c r="M1457" i="10"/>
  <c r="K1457" i="10"/>
  <c r="J1457" i="10"/>
  <c r="I1457" i="10"/>
  <c r="H1457" i="10"/>
  <c r="G1457" i="10"/>
  <c r="F1457" i="10"/>
  <c r="E1457" i="10"/>
  <c r="D1457" i="10"/>
  <c r="C1457" i="10"/>
  <c r="B1457" i="10"/>
  <c r="M1456" i="10"/>
  <c r="K1456" i="10"/>
  <c r="J1456" i="10"/>
  <c r="I1456" i="10"/>
  <c r="H1456" i="10"/>
  <c r="G1456" i="10"/>
  <c r="F1456" i="10"/>
  <c r="E1456" i="10"/>
  <c r="D1456" i="10"/>
  <c r="C1456" i="10"/>
  <c r="B1456" i="10"/>
  <c r="M1455" i="10"/>
  <c r="K1455" i="10"/>
  <c r="J1455" i="10"/>
  <c r="I1455" i="10"/>
  <c r="H1455" i="10"/>
  <c r="G1455" i="10"/>
  <c r="F1455" i="10"/>
  <c r="E1455" i="10"/>
  <c r="D1455" i="10"/>
  <c r="C1455" i="10"/>
  <c r="B1455" i="10"/>
  <c r="M1454" i="10"/>
  <c r="K1454" i="10"/>
  <c r="J1454" i="10"/>
  <c r="I1454" i="10"/>
  <c r="H1454" i="10"/>
  <c r="G1454" i="10"/>
  <c r="F1454" i="10"/>
  <c r="E1454" i="10"/>
  <c r="D1454" i="10"/>
  <c r="C1454" i="10"/>
  <c r="B1454" i="10"/>
  <c r="M1453" i="10"/>
  <c r="K1453" i="10"/>
  <c r="J1453" i="10"/>
  <c r="I1453" i="10"/>
  <c r="H1453" i="10"/>
  <c r="G1453" i="10"/>
  <c r="F1453" i="10"/>
  <c r="E1453" i="10"/>
  <c r="D1453" i="10"/>
  <c r="C1453" i="10"/>
  <c r="B1453" i="10"/>
  <c r="M1452" i="10"/>
  <c r="K1452" i="10"/>
  <c r="J1452" i="10"/>
  <c r="I1452" i="10"/>
  <c r="H1452" i="10"/>
  <c r="G1452" i="10"/>
  <c r="F1452" i="10"/>
  <c r="E1452" i="10"/>
  <c r="D1452" i="10"/>
  <c r="C1452" i="10"/>
  <c r="B1452" i="10"/>
  <c r="M1451" i="10"/>
  <c r="K1451" i="10"/>
  <c r="J1451" i="10"/>
  <c r="I1451" i="10"/>
  <c r="H1451" i="10"/>
  <c r="G1451" i="10"/>
  <c r="F1451" i="10"/>
  <c r="E1451" i="10"/>
  <c r="D1451" i="10"/>
  <c r="C1451" i="10"/>
  <c r="B1451" i="10"/>
  <c r="M1450" i="10"/>
  <c r="K1450" i="10"/>
  <c r="J1450" i="10"/>
  <c r="I1450" i="10"/>
  <c r="H1450" i="10"/>
  <c r="G1450" i="10"/>
  <c r="F1450" i="10"/>
  <c r="E1450" i="10"/>
  <c r="D1450" i="10"/>
  <c r="C1450" i="10"/>
  <c r="B1450" i="10"/>
  <c r="M1449" i="10"/>
  <c r="K1449" i="10"/>
  <c r="J1449" i="10"/>
  <c r="I1449" i="10"/>
  <c r="H1449" i="10"/>
  <c r="G1449" i="10"/>
  <c r="F1449" i="10"/>
  <c r="E1449" i="10"/>
  <c r="D1449" i="10"/>
  <c r="C1449" i="10"/>
  <c r="B1449" i="10"/>
  <c r="M1448" i="10"/>
  <c r="K1448" i="10"/>
  <c r="J1448" i="10"/>
  <c r="I1448" i="10"/>
  <c r="H1448" i="10"/>
  <c r="G1448" i="10"/>
  <c r="F1448" i="10"/>
  <c r="E1448" i="10"/>
  <c r="D1448" i="10"/>
  <c r="C1448" i="10"/>
  <c r="B1448" i="10"/>
  <c r="M1447" i="10"/>
  <c r="K1447" i="10"/>
  <c r="J1447" i="10"/>
  <c r="I1447" i="10"/>
  <c r="H1447" i="10"/>
  <c r="G1447" i="10"/>
  <c r="F1447" i="10"/>
  <c r="E1447" i="10"/>
  <c r="D1447" i="10"/>
  <c r="C1447" i="10"/>
  <c r="B1447" i="10"/>
  <c r="M1446" i="10"/>
  <c r="K1446" i="10"/>
  <c r="J1446" i="10"/>
  <c r="I1446" i="10"/>
  <c r="H1446" i="10"/>
  <c r="G1446" i="10"/>
  <c r="F1446" i="10"/>
  <c r="E1446" i="10"/>
  <c r="D1446" i="10"/>
  <c r="C1446" i="10"/>
  <c r="B1446" i="10"/>
  <c r="M1445" i="10"/>
  <c r="K1445" i="10"/>
  <c r="J1445" i="10"/>
  <c r="I1445" i="10"/>
  <c r="H1445" i="10"/>
  <c r="G1445" i="10"/>
  <c r="F1445" i="10"/>
  <c r="E1445" i="10"/>
  <c r="D1445" i="10"/>
  <c r="C1445" i="10"/>
  <c r="B1445" i="10"/>
  <c r="M1444" i="10"/>
  <c r="K1444" i="10"/>
  <c r="J1444" i="10"/>
  <c r="I1444" i="10"/>
  <c r="H1444" i="10"/>
  <c r="G1444" i="10"/>
  <c r="F1444" i="10"/>
  <c r="E1444" i="10"/>
  <c r="D1444" i="10"/>
  <c r="C1444" i="10"/>
  <c r="B1444" i="10"/>
  <c r="M1443" i="10"/>
  <c r="K1443" i="10"/>
  <c r="J1443" i="10"/>
  <c r="I1443" i="10"/>
  <c r="H1443" i="10"/>
  <c r="G1443" i="10"/>
  <c r="F1443" i="10"/>
  <c r="E1443" i="10"/>
  <c r="D1443" i="10"/>
  <c r="C1443" i="10"/>
  <c r="B1443" i="10"/>
  <c r="M1442" i="10"/>
  <c r="K1442" i="10"/>
  <c r="J1442" i="10"/>
  <c r="I1442" i="10"/>
  <c r="H1442" i="10"/>
  <c r="G1442" i="10"/>
  <c r="F1442" i="10"/>
  <c r="E1442" i="10"/>
  <c r="D1442" i="10"/>
  <c r="C1442" i="10"/>
  <c r="B1442" i="10"/>
  <c r="M1441" i="10"/>
  <c r="K1441" i="10"/>
  <c r="J1441" i="10"/>
  <c r="I1441" i="10"/>
  <c r="H1441" i="10"/>
  <c r="G1441" i="10"/>
  <c r="F1441" i="10"/>
  <c r="E1441" i="10"/>
  <c r="D1441" i="10"/>
  <c r="C1441" i="10"/>
  <c r="B1441" i="10"/>
  <c r="M1440" i="10"/>
  <c r="K1440" i="10"/>
  <c r="J1440" i="10"/>
  <c r="I1440" i="10"/>
  <c r="H1440" i="10"/>
  <c r="G1440" i="10"/>
  <c r="F1440" i="10"/>
  <c r="E1440" i="10"/>
  <c r="D1440" i="10"/>
  <c r="C1440" i="10"/>
  <c r="B1440" i="10"/>
  <c r="M1439" i="10"/>
  <c r="K1439" i="10"/>
  <c r="J1439" i="10"/>
  <c r="I1439" i="10"/>
  <c r="H1439" i="10"/>
  <c r="G1439" i="10"/>
  <c r="F1439" i="10"/>
  <c r="E1439" i="10"/>
  <c r="D1439" i="10"/>
  <c r="C1439" i="10"/>
  <c r="B1439" i="10"/>
  <c r="M1438" i="10"/>
  <c r="K1438" i="10"/>
  <c r="J1438" i="10"/>
  <c r="I1438" i="10"/>
  <c r="H1438" i="10"/>
  <c r="G1438" i="10"/>
  <c r="F1438" i="10"/>
  <c r="E1438" i="10"/>
  <c r="D1438" i="10"/>
  <c r="C1438" i="10"/>
  <c r="B1438" i="10"/>
  <c r="M1437" i="10"/>
  <c r="K1437" i="10"/>
  <c r="J1437" i="10"/>
  <c r="I1437" i="10"/>
  <c r="H1437" i="10"/>
  <c r="G1437" i="10"/>
  <c r="F1437" i="10"/>
  <c r="E1437" i="10"/>
  <c r="D1437" i="10"/>
  <c r="C1437" i="10"/>
  <c r="B1437" i="10"/>
  <c r="M1436" i="10"/>
  <c r="K1436" i="10"/>
  <c r="J1436" i="10"/>
  <c r="I1436" i="10"/>
  <c r="H1436" i="10"/>
  <c r="G1436" i="10"/>
  <c r="F1436" i="10"/>
  <c r="E1436" i="10"/>
  <c r="D1436" i="10"/>
  <c r="C1436" i="10"/>
  <c r="B1436" i="10"/>
  <c r="M1435" i="10"/>
  <c r="K1435" i="10"/>
  <c r="J1435" i="10"/>
  <c r="I1435" i="10"/>
  <c r="H1435" i="10"/>
  <c r="G1435" i="10"/>
  <c r="F1435" i="10"/>
  <c r="E1435" i="10"/>
  <c r="D1435" i="10"/>
  <c r="C1435" i="10"/>
  <c r="B1435" i="10"/>
  <c r="M1434" i="10"/>
  <c r="K1434" i="10"/>
  <c r="J1434" i="10"/>
  <c r="I1434" i="10"/>
  <c r="H1434" i="10"/>
  <c r="G1434" i="10"/>
  <c r="F1434" i="10"/>
  <c r="E1434" i="10"/>
  <c r="D1434" i="10"/>
  <c r="C1434" i="10"/>
  <c r="B1434" i="10"/>
  <c r="M1433" i="10"/>
  <c r="K1433" i="10"/>
  <c r="J1433" i="10"/>
  <c r="I1433" i="10"/>
  <c r="H1433" i="10"/>
  <c r="G1433" i="10"/>
  <c r="F1433" i="10"/>
  <c r="E1433" i="10"/>
  <c r="D1433" i="10"/>
  <c r="C1433" i="10"/>
  <c r="B1433" i="10"/>
  <c r="M1432" i="10"/>
  <c r="K1432" i="10"/>
  <c r="J1432" i="10"/>
  <c r="I1432" i="10"/>
  <c r="H1432" i="10"/>
  <c r="G1432" i="10"/>
  <c r="F1432" i="10"/>
  <c r="E1432" i="10"/>
  <c r="D1432" i="10"/>
  <c r="C1432" i="10"/>
  <c r="B1432" i="10"/>
  <c r="M1431" i="10"/>
  <c r="K1431" i="10"/>
  <c r="J1431" i="10"/>
  <c r="I1431" i="10"/>
  <c r="H1431" i="10"/>
  <c r="G1431" i="10"/>
  <c r="F1431" i="10"/>
  <c r="E1431" i="10"/>
  <c r="D1431" i="10"/>
  <c r="C1431" i="10"/>
  <c r="B1431" i="10"/>
  <c r="M1430" i="10"/>
  <c r="K1430" i="10"/>
  <c r="J1430" i="10"/>
  <c r="I1430" i="10"/>
  <c r="H1430" i="10"/>
  <c r="G1430" i="10"/>
  <c r="F1430" i="10"/>
  <c r="E1430" i="10"/>
  <c r="D1430" i="10"/>
  <c r="C1430" i="10"/>
  <c r="B1430" i="10"/>
  <c r="M1429" i="10"/>
  <c r="K1429" i="10"/>
  <c r="J1429" i="10"/>
  <c r="I1429" i="10"/>
  <c r="H1429" i="10"/>
  <c r="G1429" i="10"/>
  <c r="F1429" i="10"/>
  <c r="E1429" i="10"/>
  <c r="D1429" i="10"/>
  <c r="C1429" i="10"/>
  <c r="B1429" i="10"/>
  <c r="M1428" i="10"/>
  <c r="K1428" i="10"/>
  <c r="J1428" i="10"/>
  <c r="I1428" i="10"/>
  <c r="H1428" i="10"/>
  <c r="G1428" i="10"/>
  <c r="F1428" i="10"/>
  <c r="E1428" i="10"/>
  <c r="D1428" i="10"/>
  <c r="C1428" i="10"/>
  <c r="B1428" i="10"/>
  <c r="M1427" i="10"/>
  <c r="K1427" i="10"/>
  <c r="J1427" i="10"/>
  <c r="I1427" i="10"/>
  <c r="H1427" i="10"/>
  <c r="G1427" i="10"/>
  <c r="F1427" i="10"/>
  <c r="E1427" i="10"/>
  <c r="D1427" i="10"/>
  <c r="C1427" i="10"/>
  <c r="B1427" i="10"/>
  <c r="M1426" i="10"/>
  <c r="K1426" i="10"/>
  <c r="J1426" i="10"/>
  <c r="I1426" i="10"/>
  <c r="H1426" i="10"/>
  <c r="G1426" i="10"/>
  <c r="F1426" i="10"/>
  <c r="E1426" i="10"/>
  <c r="D1426" i="10"/>
  <c r="C1426" i="10"/>
  <c r="B1426" i="10"/>
  <c r="M1425" i="10"/>
  <c r="K1425" i="10"/>
  <c r="J1425" i="10"/>
  <c r="I1425" i="10"/>
  <c r="H1425" i="10"/>
  <c r="G1425" i="10"/>
  <c r="F1425" i="10"/>
  <c r="E1425" i="10"/>
  <c r="D1425" i="10"/>
  <c r="C1425" i="10"/>
  <c r="B1425" i="10"/>
  <c r="M1424" i="10"/>
  <c r="K1424" i="10"/>
  <c r="J1424" i="10"/>
  <c r="I1424" i="10"/>
  <c r="H1424" i="10"/>
  <c r="G1424" i="10"/>
  <c r="F1424" i="10"/>
  <c r="E1424" i="10"/>
  <c r="D1424" i="10"/>
  <c r="C1424" i="10"/>
  <c r="B1424" i="10"/>
  <c r="M1423" i="10"/>
  <c r="K1423" i="10"/>
  <c r="J1423" i="10"/>
  <c r="I1423" i="10"/>
  <c r="H1423" i="10"/>
  <c r="G1423" i="10"/>
  <c r="F1423" i="10"/>
  <c r="E1423" i="10"/>
  <c r="D1423" i="10"/>
  <c r="C1423" i="10"/>
  <c r="B1423" i="10"/>
  <c r="M1422" i="10"/>
  <c r="K1422" i="10"/>
  <c r="J1422" i="10"/>
  <c r="I1422" i="10"/>
  <c r="H1422" i="10"/>
  <c r="G1422" i="10"/>
  <c r="F1422" i="10"/>
  <c r="E1422" i="10"/>
  <c r="D1422" i="10"/>
  <c r="C1422" i="10"/>
  <c r="B1422" i="10"/>
  <c r="M1421" i="10"/>
  <c r="K1421" i="10"/>
  <c r="J1421" i="10"/>
  <c r="I1421" i="10"/>
  <c r="H1421" i="10"/>
  <c r="G1421" i="10"/>
  <c r="F1421" i="10"/>
  <c r="E1421" i="10"/>
  <c r="D1421" i="10"/>
  <c r="C1421" i="10"/>
  <c r="B1421" i="10"/>
  <c r="M1420" i="10"/>
  <c r="K1420" i="10"/>
  <c r="J1420" i="10"/>
  <c r="I1420" i="10"/>
  <c r="H1420" i="10"/>
  <c r="G1420" i="10"/>
  <c r="F1420" i="10"/>
  <c r="E1420" i="10"/>
  <c r="D1420" i="10"/>
  <c r="C1420" i="10"/>
  <c r="B1420" i="10"/>
  <c r="M1419" i="10"/>
  <c r="K1419" i="10"/>
  <c r="J1419" i="10"/>
  <c r="I1419" i="10"/>
  <c r="H1419" i="10"/>
  <c r="G1419" i="10"/>
  <c r="F1419" i="10"/>
  <c r="E1419" i="10"/>
  <c r="D1419" i="10"/>
  <c r="C1419" i="10"/>
  <c r="B1419" i="10"/>
  <c r="M1418" i="10"/>
  <c r="K1418" i="10"/>
  <c r="J1418" i="10"/>
  <c r="I1418" i="10"/>
  <c r="H1418" i="10"/>
  <c r="G1418" i="10"/>
  <c r="F1418" i="10"/>
  <c r="E1418" i="10"/>
  <c r="D1418" i="10"/>
  <c r="C1418" i="10"/>
  <c r="B1418" i="10"/>
  <c r="M1417" i="10"/>
  <c r="K1417" i="10"/>
  <c r="J1417" i="10"/>
  <c r="I1417" i="10"/>
  <c r="H1417" i="10"/>
  <c r="G1417" i="10"/>
  <c r="F1417" i="10"/>
  <c r="E1417" i="10"/>
  <c r="D1417" i="10"/>
  <c r="C1417" i="10"/>
  <c r="B1417" i="10"/>
  <c r="M1416" i="10"/>
  <c r="K1416" i="10"/>
  <c r="J1416" i="10"/>
  <c r="I1416" i="10"/>
  <c r="H1416" i="10"/>
  <c r="G1416" i="10"/>
  <c r="F1416" i="10"/>
  <c r="E1416" i="10"/>
  <c r="D1416" i="10"/>
  <c r="C1416" i="10"/>
  <c r="B1416" i="10"/>
  <c r="M1415" i="10"/>
  <c r="K1415" i="10"/>
  <c r="J1415" i="10"/>
  <c r="I1415" i="10"/>
  <c r="H1415" i="10"/>
  <c r="G1415" i="10"/>
  <c r="F1415" i="10"/>
  <c r="E1415" i="10"/>
  <c r="D1415" i="10"/>
  <c r="C1415" i="10"/>
  <c r="B1415" i="10"/>
  <c r="M1414" i="10"/>
  <c r="K1414" i="10"/>
  <c r="J1414" i="10"/>
  <c r="I1414" i="10"/>
  <c r="H1414" i="10"/>
  <c r="G1414" i="10"/>
  <c r="F1414" i="10"/>
  <c r="E1414" i="10"/>
  <c r="D1414" i="10"/>
  <c r="C1414" i="10"/>
  <c r="B1414" i="10"/>
  <c r="M1413" i="10"/>
  <c r="K1413" i="10"/>
  <c r="J1413" i="10"/>
  <c r="I1413" i="10"/>
  <c r="H1413" i="10"/>
  <c r="G1413" i="10"/>
  <c r="F1413" i="10"/>
  <c r="E1413" i="10"/>
  <c r="D1413" i="10"/>
  <c r="C1413" i="10"/>
  <c r="B1413" i="10"/>
  <c r="M1412" i="10"/>
  <c r="K1412" i="10"/>
  <c r="J1412" i="10"/>
  <c r="I1412" i="10"/>
  <c r="H1412" i="10"/>
  <c r="G1412" i="10"/>
  <c r="F1412" i="10"/>
  <c r="E1412" i="10"/>
  <c r="D1412" i="10"/>
  <c r="C1412" i="10"/>
  <c r="B1412" i="10"/>
  <c r="M1411" i="10"/>
  <c r="K1411" i="10"/>
  <c r="J1411" i="10"/>
  <c r="I1411" i="10"/>
  <c r="H1411" i="10"/>
  <c r="G1411" i="10"/>
  <c r="F1411" i="10"/>
  <c r="E1411" i="10"/>
  <c r="D1411" i="10"/>
  <c r="C1411" i="10"/>
  <c r="B1411" i="10"/>
  <c r="M1410" i="10"/>
  <c r="K1410" i="10"/>
  <c r="J1410" i="10"/>
  <c r="I1410" i="10"/>
  <c r="H1410" i="10"/>
  <c r="G1410" i="10"/>
  <c r="F1410" i="10"/>
  <c r="E1410" i="10"/>
  <c r="D1410" i="10"/>
  <c r="C1410" i="10"/>
  <c r="B1410" i="10"/>
  <c r="M1409" i="10"/>
  <c r="K1409" i="10"/>
  <c r="J1409" i="10"/>
  <c r="I1409" i="10"/>
  <c r="H1409" i="10"/>
  <c r="G1409" i="10"/>
  <c r="F1409" i="10"/>
  <c r="E1409" i="10"/>
  <c r="D1409" i="10"/>
  <c r="C1409" i="10"/>
  <c r="B1409" i="10"/>
  <c r="M1408" i="10"/>
  <c r="K1408" i="10"/>
  <c r="J1408" i="10"/>
  <c r="I1408" i="10"/>
  <c r="H1408" i="10"/>
  <c r="G1408" i="10"/>
  <c r="F1408" i="10"/>
  <c r="E1408" i="10"/>
  <c r="D1408" i="10"/>
  <c r="C1408" i="10"/>
  <c r="B1408" i="10"/>
  <c r="M1407" i="10"/>
  <c r="K1407" i="10"/>
  <c r="J1407" i="10"/>
  <c r="I1407" i="10"/>
  <c r="H1407" i="10"/>
  <c r="G1407" i="10"/>
  <c r="F1407" i="10"/>
  <c r="E1407" i="10"/>
  <c r="D1407" i="10"/>
  <c r="C1407" i="10"/>
  <c r="B1407" i="10"/>
  <c r="M1406" i="10"/>
  <c r="K1406" i="10"/>
  <c r="J1406" i="10"/>
  <c r="I1406" i="10"/>
  <c r="H1406" i="10"/>
  <c r="G1406" i="10"/>
  <c r="F1406" i="10"/>
  <c r="E1406" i="10"/>
  <c r="D1406" i="10"/>
  <c r="C1406" i="10"/>
  <c r="B1406" i="10"/>
  <c r="M1405" i="10"/>
  <c r="K1405" i="10"/>
  <c r="J1405" i="10"/>
  <c r="I1405" i="10"/>
  <c r="H1405" i="10"/>
  <c r="G1405" i="10"/>
  <c r="F1405" i="10"/>
  <c r="E1405" i="10"/>
  <c r="D1405" i="10"/>
  <c r="C1405" i="10"/>
  <c r="B1405" i="10"/>
  <c r="M1404" i="10"/>
  <c r="K1404" i="10"/>
  <c r="J1404" i="10"/>
  <c r="I1404" i="10"/>
  <c r="H1404" i="10"/>
  <c r="G1404" i="10"/>
  <c r="F1404" i="10"/>
  <c r="E1404" i="10"/>
  <c r="D1404" i="10"/>
  <c r="C1404" i="10"/>
  <c r="B1404" i="10"/>
  <c r="M1403" i="10"/>
  <c r="K1403" i="10"/>
  <c r="J1403" i="10"/>
  <c r="I1403" i="10"/>
  <c r="H1403" i="10"/>
  <c r="G1403" i="10"/>
  <c r="F1403" i="10"/>
  <c r="E1403" i="10"/>
  <c r="D1403" i="10"/>
  <c r="C1403" i="10"/>
  <c r="B1403" i="10"/>
  <c r="M1402" i="10"/>
  <c r="K1402" i="10"/>
  <c r="J1402" i="10"/>
  <c r="I1402" i="10"/>
  <c r="H1402" i="10"/>
  <c r="G1402" i="10"/>
  <c r="F1402" i="10"/>
  <c r="E1402" i="10"/>
  <c r="D1402" i="10"/>
  <c r="C1402" i="10"/>
  <c r="B1402" i="10"/>
  <c r="M1401" i="10"/>
  <c r="K1401" i="10"/>
  <c r="J1401" i="10"/>
  <c r="I1401" i="10"/>
  <c r="H1401" i="10"/>
  <c r="G1401" i="10"/>
  <c r="F1401" i="10"/>
  <c r="E1401" i="10"/>
  <c r="D1401" i="10"/>
  <c r="C1401" i="10"/>
  <c r="B1401" i="10"/>
  <c r="M1400" i="10"/>
  <c r="K1400" i="10"/>
  <c r="J1400" i="10"/>
  <c r="I1400" i="10"/>
  <c r="H1400" i="10"/>
  <c r="G1400" i="10"/>
  <c r="F1400" i="10"/>
  <c r="E1400" i="10"/>
  <c r="D1400" i="10"/>
  <c r="C1400" i="10"/>
  <c r="B1400" i="10"/>
  <c r="M1399" i="10"/>
  <c r="K1399" i="10"/>
  <c r="J1399" i="10"/>
  <c r="I1399" i="10"/>
  <c r="H1399" i="10"/>
  <c r="G1399" i="10"/>
  <c r="F1399" i="10"/>
  <c r="E1399" i="10"/>
  <c r="D1399" i="10"/>
  <c r="C1399" i="10"/>
  <c r="B1399" i="10"/>
  <c r="M1398" i="10"/>
  <c r="K1398" i="10"/>
  <c r="J1398" i="10"/>
  <c r="I1398" i="10"/>
  <c r="H1398" i="10"/>
  <c r="G1398" i="10"/>
  <c r="F1398" i="10"/>
  <c r="E1398" i="10"/>
  <c r="D1398" i="10"/>
  <c r="C1398" i="10"/>
  <c r="B1398" i="10"/>
  <c r="M1397" i="10"/>
  <c r="K1397" i="10"/>
  <c r="J1397" i="10"/>
  <c r="I1397" i="10"/>
  <c r="H1397" i="10"/>
  <c r="G1397" i="10"/>
  <c r="F1397" i="10"/>
  <c r="E1397" i="10"/>
  <c r="D1397" i="10"/>
  <c r="C1397" i="10"/>
  <c r="B1397" i="10"/>
  <c r="M1396" i="10"/>
  <c r="K1396" i="10"/>
  <c r="J1396" i="10"/>
  <c r="I1396" i="10"/>
  <c r="H1396" i="10"/>
  <c r="G1396" i="10"/>
  <c r="F1396" i="10"/>
  <c r="E1396" i="10"/>
  <c r="D1396" i="10"/>
  <c r="C1396" i="10"/>
  <c r="B1396" i="10"/>
  <c r="M1395" i="10"/>
  <c r="K1395" i="10"/>
  <c r="J1395" i="10"/>
  <c r="I1395" i="10"/>
  <c r="H1395" i="10"/>
  <c r="G1395" i="10"/>
  <c r="F1395" i="10"/>
  <c r="E1395" i="10"/>
  <c r="D1395" i="10"/>
  <c r="C1395" i="10"/>
  <c r="B1395" i="10"/>
  <c r="M1394" i="10"/>
  <c r="K1394" i="10"/>
  <c r="J1394" i="10"/>
  <c r="I1394" i="10"/>
  <c r="H1394" i="10"/>
  <c r="G1394" i="10"/>
  <c r="F1394" i="10"/>
  <c r="E1394" i="10"/>
  <c r="D1394" i="10"/>
  <c r="C1394" i="10"/>
  <c r="B1394" i="10"/>
  <c r="M1393" i="10"/>
  <c r="K1393" i="10"/>
  <c r="J1393" i="10"/>
  <c r="I1393" i="10"/>
  <c r="H1393" i="10"/>
  <c r="G1393" i="10"/>
  <c r="F1393" i="10"/>
  <c r="E1393" i="10"/>
  <c r="D1393" i="10"/>
  <c r="C1393" i="10"/>
  <c r="B1393" i="10"/>
  <c r="M1392" i="10"/>
  <c r="K1392" i="10"/>
  <c r="J1392" i="10"/>
  <c r="I1392" i="10"/>
  <c r="H1392" i="10"/>
  <c r="G1392" i="10"/>
  <c r="F1392" i="10"/>
  <c r="E1392" i="10"/>
  <c r="D1392" i="10"/>
  <c r="C1392" i="10"/>
  <c r="B1392" i="10"/>
  <c r="M1391" i="10"/>
  <c r="K1391" i="10"/>
  <c r="J1391" i="10"/>
  <c r="I1391" i="10"/>
  <c r="H1391" i="10"/>
  <c r="G1391" i="10"/>
  <c r="F1391" i="10"/>
  <c r="E1391" i="10"/>
  <c r="D1391" i="10"/>
  <c r="C1391" i="10"/>
  <c r="B1391" i="10"/>
  <c r="M1390" i="10"/>
  <c r="K1390" i="10"/>
  <c r="J1390" i="10"/>
  <c r="I1390" i="10"/>
  <c r="H1390" i="10"/>
  <c r="G1390" i="10"/>
  <c r="F1390" i="10"/>
  <c r="E1390" i="10"/>
  <c r="D1390" i="10"/>
  <c r="C1390" i="10"/>
  <c r="B1390" i="10"/>
  <c r="M1389" i="10"/>
  <c r="K1389" i="10"/>
  <c r="J1389" i="10"/>
  <c r="I1389" i="10"/>
  <c r="H1389" i="10"/>
  <c r="G1389" i="10"/>
  <c r="F1389" i="10"/>
  <c r="E1389" i="10"/>
  <c r="D1389" i="10"/>
  <c r="C1389" i="10"/>
  <c r="B1389" i="10"/>
  <c r="M1388" i="10"/>
  <c r="K1388" i="10"/>
  <c r="J1388" i="10"/>
  <c r="I1388" i="10"/>
  <c r="H1388" i="10"/>
  <c r="G1388" i="10"/>
  <c r="F1388" i="10"/>
  <c r="E1388" i="10"/>
  <c r="D1388" i="10"/>
  <c r="C1388" i="10"/>
  <c r="B1388" i="10"/>
  <c r="M1387" i="10"/>
  <c r="K1387" i="10"/>
  <c r="J1387" i="10"/>
  <c r="I1387" i="10"/>
  <c r="H1387" i="10"/>
  <c r="G1387" i="10"/>
  <c r="F1387" i="10"/>
  <c r="E1387" i="10"/>
  <c r="D1387" i="10"/>
  <c r="C1387" i="10"/>
  <c r="B1387" i="10"/>
  <c r="M1386" i="10"/>
  <c r="K1386" i="10"/>
  <c r="J1386" i="10"/>
  <c r="I1386" i="10"/>
  <c r="H1386" i="10"/>
  <c r="G1386" i="10"/>
  <c r="F1386" i="10"/>
  <c r="E1386" i="10"/>
  <c r="D1386" i="10"/>
  <c r="C1386" i="10"/>
  <c r="B1386" i="10"/>
  <c r="M1385" i="10"/>
  <c r="K1385" i="10"/>
  <c r="J1385" i="10"/>
  <c r="I1385" i="10"/>
  <c r="H1385" i="10"/>
  <c r="G1385" i="10"/>
  <c r="F1385" i="10"/>
  <c r="E1385" i="10"/>
  <c r="D1385" i="10"/>
  <c r="C1385" i="10"/>
  <c r="B1385" i="10"/>
  <c r="M1384" i="10"/>
  <c r="K1384" i="10"/>
  <c r="J1384" i="10"/>
  <c r="I1384" i="10"/>
  <c r="H1384" i="10"/>
  <c r="G1384" i="10"/>
  <c r="F1384" i="10"/>
  <c r="E1384" i="10"/>
  <c r="D1384" i="10"/>
  <c r="C1384" i="10"/>
  <c r="B1384" i="10"/>
  <c r="M1383" i="10"/>
  <c r="K1383" i="10"/>
  <c r="J1383" i="10"/>
  <c r="I1383" i="10"/>
  <c r="H1383" i="10"/>
  <c r="G1383" i="10"/>
  <c r="F1383" i="10"/>
  <c r="E1383" i="10"/>
  <c r="D1383" i="10"/>
  <c r="C1383" i="10"/>
  <c r="B1383" i="10"/>
  <c r="M1382" i="10"/>
  <c r="K1382" i="10"/>
  <c r="J1382" i="10"/>
  <c r="I1382" i="10"/>
  <c r="H1382" i="10"/>
  <c r="G1382" i="10"/>
  <c r="F1382" i="10"/>
  <c r="E1382" i="10"/>
  <c r="D1382" i="10"/>
  <c r="C1382" i="10"/>
  <c r="B1382" i="10"/>
  <c r="M1381" i="10"/>
  <c r="K1381" i="10"/>
  <c r="J1381" i="10"/>
  <c r="I1381" i="10"/>
  <c r="H1381" i="10"/>
  <c r="G1381" i="10"/>
  <c r="F1381" i="10"/>
  <c r="E1381" i="10"/>
  <c r="D1381" i="10"/>
  <c r="C1381" i="10"/>
  <c r="B1381" i="10"/>
  <c r="M1380" i="10"/>
  <c r="K1380" i="10"/>
  <c r="J1380" i="10"/>
  <c r="I1380" i="10"/>
  <c r="H1380" i="10"/>
  <c r="G1380" i="10"/>
  <c r="F1380" i="10"/>
  <c r="E1380" i="10"/>
  <c r="D1380" i="10"/>
  <c r="C1380" i="10"/>
  <c r="B1380" i="10"/>
  <c r="M1379" i="10"/>
  <c r="K1379" i="10"/>
  <c r="J1379" i="10"/>
  <c r="I1379" i="10"/>
  <c r="H1379" i="10"/>
  <c r="G1379" i="10"/>
  <c r="F1379" i="10"/>
  <c r="E1379" i="10"/>
  <c r="D1379" i="10"/>
  <c r="C1379" i="10"/>
  <c r="B1379" i="10"/>
  <c r="M1378" i="10"/>
  <c r="K1378" i="10"/>
  <c r="J1378" i="10"/>
  <c r="I1378" i="10"/>
  <c r="H1378" i="10"/>
  <c r="G1378" i="10"/>
  <c r="F1378" i="10"/>
  <c r="E1378" i="10"/>
  <c r="D1378" i="10"/>
  <c r="C1378" i="10"/>
  <c r="B1378" i="10"/>
  <c r="M1377" i="10"/>
  <c r="K1377" i="10"/>
  <c r="J1377" i="10"/>
  <c r="I1377" i="10"/>
  <c r="H1377" i="10"/>
  <c r="G1377" i="10"/>
  <c r="F1377" i="10"/>
  <c r="E1377" i="10"/>
  <c r="D1377" i="10"/>
  <c r="C1377" i="10"/>
  <c r="B1377" i="10"/>
  <c r="M1376" i="10"/>
  <c r="K1376" i="10"/>
  <c r="J1376" i="10"/>
  <c r="I1376" i="10"/>
  <c r="H1376" i="10"/>
  <c r="G1376" i="10"/>
  <c r="F1376" i="10"/>
  <c r="E1376" i="10"/>
  <c r="D1376" i="10"/>
  <c r="C1376" i="10"/>
  <c r="B1376" i="10"/>
  <c r="M1375" i="10"/>
  <c r="K1375" i="10"/>
  <c r="J1375" i="10"/>
  <c r="I1375" i="10"/>
  <c r="H1375" i="10"/>
  <c r="G1375" i="10"/>
  <c r="F1375" i="10"/>
  <c r="E1375" i="10"/>
  <c r="D1375" i="10"/>
  <c r="C1375" i="10"/>
  <c r="B1375" i="10"/>
  <c r="M1374" i="10"/>
  <c r="K1374" i="10"/>
  <c r="J1374" i="10"/>
  <c r="I1374" i="10"/>
  <c r="H1374" i="10"/>
  <c r="G1374" i="10"/>
  <c r="F1374" i="10"/>
  <c r="E1374" i="10"/>
  <c r="D1374" i="10"/>
  <c r="C1374" i="10"/>
  <c r="B1374" i="10"/>
  <c r="M1373" i="10"/>
  <c r="K1373" i="10"/>
  <c r="J1373" i="10"/>
  <c r="I1373" i="10"/>
  <c r="H1373" i="10"/>
  <c r="G1373" i="10"/>
  <c r="F1373" i="10"/>
  <c r="E1373" i="10"/>
  <c r="D1373" i="10"/>
  <c r="C1373" i="10"/>
  <c r="B1373" i="10"/>
  <c r="M1372" i="10"/>
  <c r="K1372" i="10"/>
  <c r="J1372" i="10"/>
  <c r="I1372" i="10"/>
  <c r="H1372" i="10"/>
  <c r="G1372" i="10"/>
  <c r="F1372" i="10"/>
  <c r="E1372" i="10"/>
  <c r="D1372" i="10"/>
  <c r="C1372" i="10"/>
  <c r="B1372" i="10"/>
  <c r="M1371" i="10"/>
  <c r="K1371" i="10"/>
  <c r="J1371" i="10"/>
  <c r="I1371" i="10"/>
  <c r="H1371" i="10"/>
  <c r="G1371" i="10"/>
  <c r="F1371" i="10"/>
  <c r="E1371" i="10"/>
  <c r="D1371" i="10"/>
  <c r="C1371" i="10"/>
  <c r="B1371" i="10"/>
  <c r="M1370" i="10"/>
  <c r="K1370" i="10"/>
  <c r="J1370" i="10"/>
  <c r="I1370" i="10"/>
  <c r="H1370" i="10"/>
  <c r="G1370" i="10"/>
  <c r="F1370" i="10"/>
  <c r="E1370" i="10"/>
  <c r="D1370" i="10"/>
  <c r="C1370" i="10"/>
  <c r="B1370" i="10"/>
  <c r="M1369" i="10"/>
  <c r="K1369" i="10"/>
  <c r="J1369" i="10"/>
  <c r="I1369" i="10"/>
  <c r="H1369" i="10"/>
  <c r="G1369" i="10"/>
  <c r="F1369" i="10"/>
  <c r="E1369" i="10"/>
  <c r="D1369" i="10"/>
  <c r="C1369" i="10"/>
  <c r="B1369" i="10"/>
  <c r="M1368" i="10"/>
  <c r="K1368" i="10"/>
  <c r="J1368" i="10"/>
  <c r="I1368" i="10"/>
  <c r="H1368" i="10"/>
  <c r="G1368" i="10"/>
  <c r="F1368" i="10"/>
  <c r="E1368" i="10"/>
  <c r="D1368" i="10"/>
  <c r="C1368" i="10"/>
  <c r="B1368" i="10"/>
  <c r="M1367" i="10"/>
  <c r="K1367" i="10"/>
  <c r="J1367" i="10"/>
  <c r="I1367" i="10"/>
  <c r="H1367" i="10"/>
  <c r="G1367" i="10"/>
  <c r="F1367" i="10"/>
  <c r="E1367" i="10"/>
  <c r="D1367" i="10"/>
  <c r="C1367" i="10"/>
  <c r="B1367" i="10"/>
  <c r="M1366" i="10"/>
  <c r="K1366" i="10"/>
  <c r="J1366" i="10"/>
  <c r="I1366" i="10"/>
  <c r="H1366" i="10"/>
  <c r="G1366" i="10"/>
  <c r="F1366" i="10"/>
  <c r="E1366" i="10"/>
  <c r="D1366" i="10"/>
  <c r="C1366" i="10"/>
  <c r="B1366" i="10"/>
  <c r="M1365" i="10"/>
  <c r="K1365" i="10"/>
  <c r="J1365" i="10"/>
  <c r="I1365" i="10"/>
  <c r="H1365" i="10"/>
  <c r="G1365" i="10"/>
  <c r="F1365" i="10"/>
  <c r="E1365" i="10"/>
  <c r="D1365" i="10"/>
  <c r="C1365" i="10"/>
  <c r="B1365" i="10"/>
  <c r="M1364" i="10"/>
  <c r="K1364" i="10"/>
  <c r="J1364" i="10"/>
  <c r="I1364" i="10"/>
  <c r="H1364" i="10"/>
  <c r="G1364" i="10"/>
  <c r="F1364" i="10"/>
  <c r="E1364" i="10"/>
  <c r="D1364" i="10"/>
  <c r="C1364" i="10"/>
  <c r="B1364" i="10"/>
  <c r="M1363" i="10"/>
  <c r="K1363" i="10"/>
  <c r="J1363" i="10"/>
  <c r="I1363" i="10"/>
  <c r="H1363" i="10"/>
  <c r="G1363" i="10"/>
  <c r="F1363" i="10"/>
  <c r="E1363" i="10"/>
  <c r="D1363" i="10"/>
  <c r="C1363" i="10"/>
  <c r="B1363" i="10"/>
  <c r="M1362" i="10"/>
  <c r="K1362" i="10"/>
  <c r="J1362" i="10"/>
  <c r="I1362" i="10"/>
  <c r="H1362" i="10"/>
  <c r="G1362" i="10"/>
  <c r="F1362" i="10"/>
  <c r="E1362" i="10"/>
  <c r="D1362" i="10"/>
  <c r="C1362" i="10"/>
  <c r="B1362" i="10"/>
  <c r="M1361" i="10"/>
  <c r="K1361" i="10"/>
  <c r="J1361" i="10"/>
  <c r="I1361" i="10"/>
  <c r="H1361" i="10"/>
  <c r="G1361" i="10"/>
  <c r="F1361" i="10"/>
  <c r="E1361" i="10"/>
  <c r="D1361" i="10"/>
  <c r="C1361" i="10"/>
  <c r="B1361" i="10"/>
  <c r="M1360" i="10"/>
  <c r="K1360" i="10"/>
  <c r="J1360" i="10"/>
  <c r="I1360" i="10"/>
  <c r="H1360" i="10"/>
  <c r="G1360" i="10"/>
  <c r="F1360" i="10"/>
  <c r="E1360" i="10"/>
  <c r="D1360" i="10"/>
  <c r="C1360" i="10"/>
  <c r="B1360" i="10"/>
  <c r="M1359" i="10"/>
  <c r="K1359" i="10"/>
  <c r="J1359" i="10"/>
  <c r="I1359" i="10"/>
  <c r="H1359" i="10"/>
  <c r="G1359" i="10"/>
  <c r="F1359" i="10"/>
  <c r="E1359" i="10"/>
  <c r="D1359" i="10"/>
  <c r="C1359" i="10"/>
  <c r="B1359" i="10"/>
  <c r="M1358" i="10"/>
  <c r="K1358" i="10"/>
  <c r="J1358" i="10"/>
  <c r="I1358" i="10"/>
  <c r="H1358" i="10"/>
  <c r="G1358" i="10"/>
  <c r="F1358" i="10"/>
  <c r="E1358" i="10"/>
  <c r="D1358" i="10"/>
  <c r="C1358" i="10"/>
  <c r="B1358" i="10"/>
  <c r="M1357" i="10"/>
  <c r="K1357" i="10"/>
  <c r="J1357" i="10"/>
  <c r="I1357" i="10"/>
  <c r="H1357" i="10"/>
  <c r="G1357" i="10"/>
  <c r="F1357" i="10"/>
  <c r="E1357" i="10"/>
  <c r="D1357" i="10"/>
  <c r="C1357" i="10"/>
  <c r="B1357" i="10"/>
  <c r="M1356" i="10"/>
  <c r="K1356" i="10"/>
  <c r="J1356" i="10"/>
  <c r="I1356" i="10"/>
  <c r="H1356" i="10"/>
  <c r="G1356" i="10"/>
  <c r="F1356" i="10"/>
  <c r="E1356" i="10"/>
  <c r="D1356" i="10"/>
  <c r="C1356" i="10"/>
  <c r="B1356" i="10"/>
  <c r="M1355" i="10"/>
  <c r="K1355" i="10"/>
  <c r="J1355" i="10"/>
  <c r="I1355" i="10"/>
  <c r="H1355" i="10"/>
  <c r="G1355" i="10"/>
  <c r="F1355" i="10"/>
  <c r="E1355" i="10"/>
  <c r="D1355" i="10"/>
  <c r="C1355" i="10"/>
  <c r="B1355" i="10"/>
  <c r="M1354" i="10"/>
  <c r="K1354" i="10"/>
  <c r="J1354" i="10"/>
  <c r="I1354" i="10"/>
  <c r="H1354" i="10"/>
  <c r="G1354" i="10"/>
  <c r="F1354" i="10"/>
  <c r="E1354" i="10"/>
  <c r="D1354" i="10"/>
  <c r="C1354" i="10"/>
  <c r="B1354" i="10"/>
  <c r="M1353" i="10"/>
  <c r="K1353" i="10"/>
  <c r="J1353" i="10"/>
  <c r="I1353" i="10"/>
  <c r="H1353" i="10"/>
  <c r="G1353" i="10"/>
  <c r="F1353" i="10"/>
  <c r="E1353" i="10"/>
  <c r="D1353" i="10"/>
  <c r="C1353" i="10"/>
  <c r="B1353" i="10"/>
  <c r="M1352" i="10"/>
  <c r="K1352" i="10"/>
  <c r="J1352" i="10"/>
  <c r="I1352" i="10"/>
  <c r="H1352" i="10"/>
  <c r="G1352" i="10"/>
  <c r="F1352" i="10"/>
  <c r="E1352" i="10"/>
  <c r="D1352" i="10"/>
  <c r="C1352" i="10"/>
  <c r="B1352" i="10"/>
  <c r="M1351" i="10"/>
  <c r="K1351" i="10"/>
  <c r="J1351" i="10"/>
  <c r="I1351" i="10"/>
  <c r="H1351" i="10"/>
  <c r="G1351" i="10"/>
  <c r="F1351" i="10"/>
  <c r="E1351" i="10"/>
  <c r="D1351" i="10"/>
  <c r="C1351" i="10"/>
  <c r="B1351" i="10"/>
  <c r="M1350" i="10"/>
  <c r="K1350" i="10"/>
  <c r="J1350" i="10"/>
  <c r="I1350" i="10"/>
  <c r="H1350" i="10"/>
  <c r="G1350" i="10"/>
  <c r="F1350" i="10"/>
  <c r="E1350" i="10"/>
  <c r="D1350" i="10"/>
  <c r="C1350" i="10"/>
  <c r="B1350" i="10"/>
  <c r="M1349" i="10"/>
  <c r="K1349" i="10"/>
  <c r="J1349" i="10"/>
  <c r="I1349" i="10"/>
  <c r="H1349" i="10"/>
  <c r="G1349" i="10"/>
  <c r="F1349" i="10"/>
  <c r="E1349" i="10"/>
  <c r="D1349" i="10"/>
  <c r="C1349" i="10"/>
  <c r="B1349" i="10"/>
  <c r="M1348" i="10"/>
  <c r="K1348" i="10"/>
  <c r="J1348" i="10"/>
  <c r="I1348" i="10"/>
  <c r="H1348" i="10"/>
  <c r="G1348" i="10"/>
  <c r="F1348" i="10"/>
  <c r="E1348" i="10"/>
  <c r="D1348" i="10"/>
  <c r="C1348" i="10"/>
  <c r="B1348" i="10"/>
  <c r="M1347" i="10"/>
  <c r="K1347" i="10"/>
  <c r="J1347" i="10"/>
  <c r="I1347" i="10"/>
  <c r="H1347" i="10"/>
  <c r="G1347" i="10"/>
  <c r="F1347" i="10"/>
  <c r="E1347" i="10"/>
  <c r="D1347" i="10"/>
  <c r="C1347" i="10"/>
  <c r="B1347" i="10"/>
  <c r="M1346" i="10"/>
  <c r="K1346" i="10"/>
  <c r="J1346" i="10"/>
  <c r="I1346" i="10"/>
  <c r="H1346" i="10"/>
  <c r="G1346" i="10"/>
  <c r="F1346" i="10"/>
  <c r="E1346" i="10"/>
  <c r="D1346" i="10"/>
  <c r="C1346" i="10"/>
  <c r="B1346" i="10"/>
  <c r="M1345" i="10"/>
  <c r="K1345" i="10"/>
  <c r="J1345" i="10"/>
  <c r="I1345" i="10"/>
  <c r="H1345" i="10"/>
  <c r="G1345" i="10"/>
  <c r="F1345" i="10"/>
  <c r="E1345" i="10"/>
  <c r="D1345" i="10"/>
  <c r="C1345" i="10"/>
  <c r="B1345" i="10"/>
  <c r="M1344" i="10"/>
  <c r="K1344" i="10"/>
  <c r="J1344" i="10"/>
  <c r="I1344" i="10"/>
  <c r="H1344" i="10"/>
  <c r="G1344" i="10"/>
  <c r="F1344" i="10"/>
  <c r="E1344" i="10"/>
  <c r="D1344" i="10"/>
  <c r="C1344" i="10"/>
  <c r="B1344" i="10"/>
  <c r="M1343" i="10"/>
  <c r="K1343" i="10"/>
  <c r="J1343" i="10"/>
  <c r="I1343" i="10"/>
  <c r="H1343" i="10"/>
  <c r="G1343" i="10"/>
  <c r="F1343" i="10"/>
  <c r="E1343" i="10"/>
  <c r="D1343" i="10"/>
  <c r="C1343" i="10"/>
  <c r="B1343" i="10"/>
  <c r="M1342" i="10"/>
  <c r="K1342" i="10"/>
  <c r="J1342" i="10"/>
  <c r="I1342" i="10"/>
  <c r="H1342" i="10"/>
  <c r="G1342" i="10"/>
  <c r="F1342" i="10"/>
  <c r="E1342" i="10"/>
  <c r="D1342" i="10"/>
  <c r="C1342" i="10"/>
  <c r="B1342" i="10"/>
  <c r="M1341" i="10"/>
  <c r="K1341" i="10"/>
  <c r="J1341" i="10"/>
  <c r="I1341" i="10"/>
  <c r="H1341" i="10"/>
  <c r="G1341" i="10"/>
  <c r="F1341" i="10"/>
  <c r="E1341" i="10"/>
  <c r="D1341" i="10"/>
  <c r="C1341" i="10"/>
  <c r="B1341" i="10"/>
  <c r="M1340" i="10"/>
  <c r="K1340" i="10"/>
  <c r="J1340" i="10"/>
  <c r="I1340" i="10"/>
  <c r="H1340" i="10"/>
  <c r="G1340" i="10"/>
  <c r="F1340" i="10"/>
  <c r="E1340" i="10"/>
  <c r="D1340" i="10"/>
  <c r="C1340" i="10"/>
  <c r="B1340" i="10"/>
  <c r="M1339" i="10"/>
  <c r="K1339" i="10"/>
  <c r="J1339" i="10"/>
  <c r="I1339" i="10"/>
  <c r="H1339" i="10"/>
  <c r="G1339" i="10"/>
  <c r="F1339" i="10"/>
  <c r="E1339" i="10"/>
  <c r="D1339" i="10"/>
  <c r="C1339" i="10"/>
  <c r="B1339" i="10"/>
  <c r="M1338" i="10"/>
  <c r="K1338" i="10"/>
  <c r="J1338" i="10"/>
  <c r="I1338" i="10"/>
  <c r="H1338" i="10"/>
  <c r="G1338" i="10"/>
  <c r="F1338" i="10"/>
  <c r="E1338" i="10"/>
  <c r="D1338" i="10"/>
  <c r="C1338" i="10"/>
  <c r="B1338" i="10"/>
  <c r="M1337" i="10"/>
  <c r="K1337" i="10"/>
  <c r="J1337" i="10"/>
  <c r="I1337" i="10"/>
  <c r="H1337" i="10"/>
  <c r="G1337" i="10"/>
  <c r="F1337" i="10"/>
  <c r="E1337" i="10"/>
  <c r="D1337" i="10"/>
  <c r="C1337" i="10"/>
  <c r="B1337" i="10"/>
  <c r="M1336" i="10"/>
  <c r="K1336" i="10"/>
  <c r="J1336" i="10"/>
  <c r="I1336" i="10"/>
  <c r="H1336" i="10"/>
  <c r="G1336" i="10"/>
  <c r="F1336" i="10"/>
  <c r="E1336" i="10"/>
  <c r="D1336" i="10"/>
  <c r="C1336" i="10"/>
  <c r="B1336" i="10"/>
  <c r="M1335" i="10"/>
  <c r="K1335" i="10"/>
  <c r="J1335" i="10"/>
  <c r="I1335" i="10"/>
  <c r="H1335" i="10"/>
  <c r="G1335" i="10"/>
  <c r="F1335" i="10"/>
  <c r="E1335" i="10"/>
  <c r="D1335" i="10"/>
  <c r="C1335" i="10"/>
  <c r="B1335" i="10"/>
  <c r="M1334" i="10"/>
  <c r="K1334" i="10"/>
  <c r="J1334" i="10"/>
  <c r="I1334" i="10"/>
  <c r="H1334" i="10"/>
  <c r="G1334" i="10"/>
  <c r="F1334" i="10"/>
  <c r="E1334" i="10"/>
  <c r="D1334" i="10"/>
  <c r="C1334" i="10"/>
  <c r="B1334" i="10"/>
  <c r="M1333" i="10"/>
  <c r="K1333" i="10"/>
  <c r="J1333" i="10"/>
  <c r="I1333" i="10"/>
  <c r="H1333" i="10"/>
  <c r="G1333" i="10"/>
  <c r="F1333" i="10"/>
  <c r="E1333" i="10"/>
  <c r="D1333" i="10"/>
  <c r="C1333" i="10"/>
  <c r="B1333" i="10"/>
  <c r="M1332" i="10"/>
  <c r="K1332" i="10"/>
  <c r="J1332" i="10"/>
  <c r="I1332" i="10"/>
  <c r="H1332" i="10"/>
  <c r="G1332" i="10"/>
  <c r="F1332" i="10"/>
  <c r="E1332" i="10"/>
  <c r="D1332" i="10"/>
  <c r="C1332" i="10"/>
  <c r="B1332" i="10"/>
  <c r="M1331" i="10"/>
  <c r="K1331" i="10"/>
  <c r="J1331" i="10"/>
  <c r="I1331" i="10"/>
  <c r="H1331" i="10"/>
  <c r="G1331" i="10"/>
  <c r="F1331" i="10"/>
  <c r="E1331" i="10"/>
  <c r="D1331" i="10"/>
  <c r="C1331" i="10"/>
  <c r="B1331" i="10"/>
  <c r="M1330" i="10"/>
  <c r="K1330" i="10"/>
  <c r="J1330" i="10"/>
  <c r="I1330" i="10"/>
  <c r="H1330" i="10"/>
  <c r="G1330" i="10"/>
  <c r="F1330" i="10"/>
  <c r="E1330" i="10"/>
  <c r="D1330" i="10"/>
  <c r="C1330" i="10"/>
  <c r="B1330" i="10"/>
  <c r="M1329" i="10"/>
  <c r="K1329" i="10"/>
  <c r="J1329" i="10"/>
  <c r="I1329" i="10"/>
  <c r="H1329" i="10"/>
  <c r="G1329" i="10"/>
  <c r="F1329" i="10"/>
  <c r="E1329" i="10"/>
  <c r="D1329" i="10"/>
  <c r="C1329" i="10"/>
  <c r="B1329" i="10"/>
  <c r="M1328" i="10"/>
  <c r="K1328" i="10"/>
  <c r="J1328" i="10"/>
  <c r="I1328" i="10"/>
  <c r="H1328" i="10"/>
  <c r="G1328" i="10"/>
  <c r="F1328" i="10"/>
  <c r="E1328" i="10"/>
  <c r="D1328" i="10"/>
  <c r="C1328" i="10"/>
  <c r="B1328" i="10"/>
  <c r="M1327" i="10"/>
  <c r="K1327" i="10"/>
  <c r="J1327" i="10"/>
  <c r="I1327" i="10"/>
  <c r="H1327" i="10"/>
  <c r="G1327" i="10"/>
  <c r="F1327" i="10"/>
  <c r="E1327" i="10"/>
  <c r="D1327" i="10"/>
  <c r="C1327" i="10"/>
  <c r="B1327" i="10"/>
  <c r="M1326" i="10"/>
  <c r="K1326" i="10"/>
  <c r="J1326" i="10"/>
  <c r="I1326" i="10"/>
  <c r="H1326" i="10"/>
  <c r="G1326" i="10"/>
  <c r="F1326" i="10"/>
  <c r="E1326" i="10"/>
  <c r="D1326" i="10"/>
  <c r="C1326" i="10"/>
  <c r="B1326" i="10"/>
  <c r="M1325" i="10"/>
  <c r="K1325" i="10"/>
  <c r="J1325" i="10"/>
  <c r="I1325" i="10"/>
  <c r="H1325" i="10"/>
  <c r="G1325" i="10"/>
  <c r="F1325" i="10"/>
  <c r="E1325" i="10"/>
  <c r="D1325" i="10"/>
  <c r="C1325" i="10"/>
  <c r="B1325" i="10"/>
  <c r="M1324" i="10"/>
  <c r="K1324" i="10"/>
  <c r="J1324" i="10"/>
  <c r="I1324" i="10"/>
  <c r="H1324" i="10"/>
  <c r="G1324" i="10"/>
  <c r="F1324" i="10"/>
  <c r="E1324" i="10"/>
  <c r="D1324" i="10"/>
  <c r="C1324" i="10"/>
  <c r="B1324" i="10"/>
  <c r="M1323" i="10"/>
  <c r="K1323" i="10"/>
  <c r="J1323" i="10"/>
  <c r="I1323" i="10"/>
  <c r="H1323" i="10"/>
  <c r="G1323" i="10"/>
  <c r="F1323" i="10"/>
  <c r="E1323" i="10"/>
  <c r="D1323" i="10"/>
  <c r="C1323" i="10"/>
  <c r="B1323" i="10"/>
  <c r="M1322" i="10"/>
  <c r="K1322" i="10"/>
  <c r="J1322" i="10"/>
  <c r="I1322" i="10"/>
  <c r="H1322" i="10"/>
  <c r="G1322" i="10"/>
  <c r="F1322" i="10"/>
  <c r="E1322" i="10"/>
  <c r="D1322" i="10"/>
  <c r="C1322" i="10"/>
  <c r="B1322" i="10"/>
  <c r="M1321" i="10"/>
  <c r="K1321" i="10"/>
  <c r="J1321" i="10"/>
  <c r="I1321" i="10"/>
  <c r="H1321" i="10"/>
  <c r="G1321" i="10"/>
  <c r="F1321" i="10"/>
  <c r="E1321" i="10"/>
  <c r="D1321" i="10"/>
  <c r="C1321" i="10"/>
  <c r="B1321" i="10"/>
  <c r="M1320" i="10"/>
  <c r="K1320" i="10"/>
  <c r="J1320" i="10"/>
  <c r="I1320" i="10"/>
  <c r="H1320" i="10"/>
  <c r="G1320" i="10"/>
  <c r="F1320" i="10"/>
  <c r="E1320" i="10"/>
  <c r="D1320" i="10"/>
  <c r="C1320" i="10"/>
  <c r="B1320" i="10"/>
  <c r="M1319" i="10"/>
  <c r="K1319" i="10"/>
  <c r="J1319" i="10"/>
  <c r="I1319" i="10"/>
  <c r="H1319" i="10"/>
  <c r="G1319" i="10"/>
  <c r="F1319" i="10"/>
  <c r="E1319" i="10"/>
  <c r="D1319" i="10"/>
  <c r="C1319" i="10"/>
  <c r="B1319" i="10"/>
  <c r="M1318" i="10"/>
  <c r="K1318" i="10"/>
  <c r="J1318" i="10"/>
  <c r="I1318" i="10"/>
  <c r="H1318" i="10"/>
  <c r="G1318" i="10"/>
  <c r="F1318" i="10"/>
  <c r="E1318" i="10"/>
  <c r="D1318" i="10"/>
  <c r="C1318" i="10"/>
  <c r="B1318" i="10"/>
  <c r="M1317" i="10"/>
  <c r="K1317" i="10"/>
  <c r="J1317" i="10"/>
  <c r="I1317" i="10"/>
  <c r="H1317" i="10"/>
  <c r="G1317" i="10"/>
  <c r="F1317" i="10"/>
  <c r="E1317" i="10"/>
  <c r="D1317" i="10"/>
  <c r="C1317" i="10"/>
  <c r="B1317" i="10"/>
  <c r="M1316" i="10"/>
  <c r="K1316" i="10"/>
  <c r="J1316" i="10"/>
  <c r="I1316" i="10"/>
  <c r="H1316" i="10"/>
  <c r="G1316" i="10"/>
  <c r="F1316" i="10"/>
  <c r="E1316" i="10"/>
  <c r="D1316" i="10"/>
  <c r="C1316" i="10"/>
  <c r="B1316" i="10"/>
  <c r="M1315" i="10"/>
  <c r="K1315" i="10"/>
  <c r="J1315" i="10"/>
  <c r="I1315" i="10"/>
  <c r="H1315" i="10"/>
  <c r="G1315" i="10"/>
  <c r="F1315" i="10"/>
  <c r="E1315" i="10"/>
  <c r="D1315" i="10"/>
  <c r="C1315" i="10"/>
  <c r="B1315" i="10"/>
  <c r="M1314" i="10"/>
  <c r="K1314" i="10"/>
  <c r="J1314" i="10"/>
  <c r="I1314" i="10"/>
  <c r="H1314" i="10"/>
  <c r="G1314" i="10"/>
  <c r="F1314" i="10"/>
  <c r="E1314" i="10"/>
  <c r="D1314" i="10"/>
  <c r="C1314" i="10"/>
  <c r="B1314" i="10"/>
  <c r="M1313" i="10"/>
  <c r="K1313" i="10"/>
  <c r="J1313" i="10"/>
  <c r="I1313" i="10"/>
  <c r="H1313" i="10"/>
  <c r="G1313" i="10"/>
  <c r="F1313" i="10"/>
  <c r="E1313" i="10"/>
  <c r="D1313" i="10"/>
  <c r="C1313" i="10"/>
  <c r="B1313" i="10"/>
  <c r="M1312" i="10"/>
  <c r="K1312" i="10"/>
  <c r="J1312" i="10"/>
  <c r="I1312" i="10"/>
  <c r="H1312" i="10"/>
  <c r="G1312" i="10"/>
  <c r="F1312" i="10"/>
  <c r="E1312" i="10"/>
  <c r="D1312" i="10"/>
  <c r="C1312" i="10"/>
  <c r="B1312" i="10"/>
  <c r="M1311" i="10"/>
  <c r="K1311" i="10"/>
  <c r="J1311" i="10"/>
  <c r="I1311" i="10"/>
  <c r="H1311" i="10"/>
  <c r="G1311" i="10"/>
  <c r="F1311" i="10"/>
  <c r="E1311" i="10"/>
  <c r="D1311" i="10"/>
  <c r="C1311" i="10"/>
  <c r="B1311" i="10"/>
  <c r="M1310" i="10"/>
  <c r="K1310" i="10"/>
  <c r="J1310" i="10"/>
  <c r="I1310" i="10"/>
  <c r="H1310" i="10"/>
  <c r="G1310" i="10"/>
  <c r="F1310" i="10"/>
  <c r="E1310" i="10"/>
  <c r="D1310" i="10"/>
  <c r="C1310" i="10"/>
  <c r="B1310" i="10"/>
  <c r="M1309" i="10"/>
  <c r="K1309" i="10"/>
  <c r="J1309" i="10"/>
  <c r="I1309" i="10"/>
  <c r="H1309" i="10"/>
  <c r="G1309" i="10"/>
  <c r="F1309" i="10"/>
  <c r="E1309" i="10"/>
  <c r="D1309" i="10"/>
  <c r="C1309" i="10"/>
  <c r="B1309" i="10"/>
  <c r="M1308" i="10"/>
  <c r="K1308" i="10"/>
  <c r="J1308" i="10"/>
  <c r="I1308" i="10"/>
  <c r="H1308" i="10"/>
  <c r="G1308" i="10"/>
  <c r="F1308" i="10"/>
  <c r="E1308" i="10"/>
  <c r="D1308" i="10"/>
  <c r="C1308" i="10"/>
  <c r="B1308" i="10"/>
  <c r="M1307" i="10"/>
  <c r="K1307" i="10"/>
  <c r="J1307" i="10"/>
  <c r="I1307" i="10"/>
  <c r="H1307" i="10"/>
  <c r="G1307" i="10"/>
  <c r="F1307" i="10"/>
  <c r="E1307" i="10"/>
  <c r="D1307" i="10"/>
  <c r="C1307" i="10"/>
  <c r="B1307" i="10"/>
  <c r="M1306" i="10"/>
  <c r="K1306" i="10"/>
  <c r="J1306" i="10"/>
  <c r="I1306" i="10"/>
  <c r="H1306" i="10"/>
  <c r="G1306" i="10"/>
  <c r="F1306" i="10"/>
  <c r="E1306" i="10"/>
  <c r="D1306" i="10"/>
  <c r="C1306" i="10"/>
  <c r="B1306" i="10"/>
  <c r="M1305" i="10"/>
  <c r="K1305" i="10"/>
  <c r="J1305" i="10"/>
  <c r="I1305" i="10"/>
  <c r="H1305" i="10"/>
  <c r="G1305" i="10"/>
  <c r="F1305" i="10"/>
  <c r="E1305" i="10"/>
  <c r="D1305" i="10"/>
  <c r="C1305" i="10"/>
  <c r="B1305" i="10"/>
  <c r="M1304" i="10"/>
  <c r="K1304" i="10"/>
  <c r="J1304" i="10"/>
  <c r="I1304" i="10"/>
  <c r="H1304" i="10"/>
  <c r="G1304" i="10"/>
  <c r="F1304" i="10"/>
  <c r="E1304" i="10"/>
  <c r="D1304" i="10"/>
  <c r="C1304" i="10"/>
  <c r="B1304" i="10"/>
  <c r="M1303" i="10"/>
  <c r="K1303" i="10"/>
  <c r="J1303" i="10"/>
  <c r="I1303" i="10"/>
  <c r="H1303" i="10"/>
  <c r="G1303" i="10"/>
  <c r="F1303" i="10"/>
  <c r="E1303" i="10"/>
  <c r="D1303" i="10"/>
  <c r="C1303" i="10"/>
  <c r="B1303" i="10"/>
  <c r="M1302" i="10"/>
  <c r="K1302" i="10"/>
  <c r="J1302" i="10"/>
  <c r="I1302" i="10"/>
  <c r="H1302" i="10"/>
  <c r="G1302" i="10"/>
  <c r="F1302" i="10"/>
  <c r="E1302" i="10"/>
  <c r="D1302" i="10"/>
  <c r="C1302" i="10"/>
  <c r="B1302" i="10"/>
  <c r="M1301" i="10"/>
  <c r="K1301" i="10"/>
  <c r="J1301" i="10"/>
  <c r="I1301" i="10"/>
  <c r="H1301" i="10"/>
  <c r="G1301" i="10"/>
  <c r="F1301" i="10"/>
  <c r="E1301" i="10"/>
  <c r="D1301" i="10"/>
  <c r="C1301" i="10"/>
  <c r="B1301" i="10"/>
  <c r="M1300" i="10"/>
  <c r="K1300" i="10"/>
  <c r="J1300" i="10"/>
  <c r="I1300" i="10"/>
  <c r="H1300" i="10"/>
  <c r="G1300" i="10"/>
  <c r="F1300" i="10"/>
  <c r="E1300" i="10"/>
  <c r="D1300" i="10"/>
  <c r="C1300" i="10"/>
  <c r="B1300" i="10"/>
  <c r="M1299" i="10"/>
  <c r="K1299" i="10"/>
  <c r="J1299" i="10"/>
  <c r="I1299" i="10"/>
  <c r="H1299" i="10"/>
  <c r="G1299" i="10"/>
  <c r="F1299" i="10"/>
  <c r="E1299" i="10"/>
  <c r="D1299" i="10"/>
  <c r="C1299" i="10"/>
  <c r="B1299" i="10"/>
  <c r="M1298" i="10"/>
  <c r="K1298" i="10"/>
  <c r="J1298" i="10"/>
  <c r="I1298" i="10"/>
  <c r="H1298" i="10"/>
  <c r="G1298" i="10"/>
  <c r="F1298" i="10"/>
  <c r="E1298" i="10"/>
  <c r="D1298" i="10"/>
  <c r="C1298" i="10"/>
  <c r="B1298" i="10"/>
  <c r="M1297" i="10"/>
  <c r="K1297" i="10"/>
  <c r="J1297" i="10"/>
  <c r="I1297" i="10"/>
  <c r="H1297" i="10"/>
  <c r="G1297" i="10"/>
  <c r="F1297" i="10"/>
  <c r="E1297" i="10"/>
  <c r="D1297" i="10"/>
  <c r="C1297" i="10"/>
  <c r="B1297" i="10"/>
  <c r="M1296" i="10"/>
  <c r="K1296" i="10"/>
  <c r="J1296" i="10"/>
  <c r="I1296" i="10"/>
  <c r="H1296" i="10"/>
  <c r="G1296" i="10"/>
  <c r="F1296" i="10"/>
  <c r="E1296" i="10"/>
  <c r="D1296" i="10"/>
  <c r="C1296" i="10"/>
  <c r="B1296" i="10"/>
  <c r="M1295" i="10"/>
  <c r="K1295" i="10"/>
  <c r="J1295" i="10"/>
  <c r="I1295" i="10"/>
  <c r="H1295" i="10"/>
  <c r="G1295" i="10"/>
  <c r="F1295" i="10"/>
  <c r="E1295" i="10"/>
  <c r="D1295" i="10"/>
  <c r="C1295" i="10"/>
  <c r="B1295" i="10"/>
  <c r="M1294" i="10"/>
  <c r="K1294" i="10"/>
  <c r="J1294" i="10"/>
  <c r="I1294" i="10"/>
  <c r="H1294" i="10"/>
  <c r="G1294" i="10"/>
  <c r="F1294" i="10"/>
  <c r="E1294" i="10"/>
  <c r="D1294" i="10"/>
  <c r="C1294" i="10"/>
  <c r="B1294" i="10"/>
  <c r="M1293" i="10"/>
  <c r="K1293" i="10"/>
  <c r="J1293" i="10"/>
  <c r="I1293" i="10"/>
  <c r="H1293" i="10"/>
  <c r="G1293" i="10"/>
  <c r="F1293" i="10"/>
  <c r="E1293" i="10"/>
  <c r="D1293" i="10"/>
  <c r="C1293" i="10"/>
  <c r="B1293" i="10"/>
  <c r="M1292" i="10"/>
  <c r="K1292" i="10"/>
  <c r="J1292" i="10"/>
  <c r="I1292" i="10"/>
  <c r="H1292" i="10"/>
  <c r="G1292" i="10"/>
  <c r="F1292" i="10"/>
  <c r="E1292" i="10"/>
  <c r="D1292" i="10"/>
  <c r="C1292" i="10"/>
  <c r="B1292" i="10"/>
  <c r="M1291" i="10"/>
  <c r="K1291" i="10"/>
  <c r="J1291" i="10"/>
  <c r="I1291" i="10"/>
  <c r="H1291" i="10"/>
  <c r="G1291" i="10"/>
  <c r="F1291" i="10"/>
  <c r="E1291" i="10"/>
  <c r="D1291" i="10"/>
  <c r="C1291" i="10"/>
  <c r="B1291" i="10"/>
  <c r="M1290" i="10"/>
  <c r="K1290" i="10"/>
  <c r="J1290" i="10"/>
  <c r="I1290" i="10"/>
  <c r="H1290" i="10"/>
  <c r="G1290" i="10"/>
  <c r="F1290" i="10"/>
  <c r="E1290" i="10"/>
  <c r="D1290" i="10"/>
  <c r="C1290" i="10"/>
  <c r="B1290" i="10"/>
  <c r="M1289" i="10"/>
  <c r="K1289" i="10"/>
  <c r="J1289" i="10"/>
  <c r="I1289" i="10"/>
  <c r="H1289" i="10"/>
  <c r="G1289" i="10"/>
  <c r="F1289" i="10"/>
  <c r="E1289" i="10"/>
  <c r="D1289" i="10"/>
  <c r="C1289" i="10"/>
  <c r="B1289" i="10"/>
  <c r="M1288" i="10"/>
  <c r="K1288" i="10"/>
  <c r="J1288" i="10"/>
  <c r="I1288" i="10"/>
  <c r="H1288" i="10"/>
  <c r="G1288" i="10"/>
  <c r="F1288" i="10"/>
  <c r="E1288" i="10"/>
  <c r="D1288" i="10"/>
  <c r="C1288" i="10"/>
  <c r="B1288" i="10"/>
  <c r="M1287" i="10"/>
  <c r="K1287" i="10"/>
  <c r="J1287" i="10"/>
  <c r="I1287" i="10"/>
  <c r="H1287" i="10"/>
  <c r="G1287" i="10"/>
  <c r="F1287" i="10"/>
  <c r="E1287" i="10"/>
  <c r="D1287" i="10"/>
  <c r="C1287" i="10"/>
  <c r="B1287" i="10"/>
  <c r="M1286" i="10"/>
  <c r="K1286" i="10"/>
  <c r="J1286" i="10"/>
  <c r="I1286" i="10"/>
  <c r="H1286" i="10"/>
  <c r="G1286" i="10"/>
  <c r="F1286" i="10"/>
  <c r="E1286" i="10"/>
  <c r="D1286" i="10"/>
  <c r="C1286" i="10"/>
  <c r="B1286" i="10"/>
  <c r="M1285" i="10"/>
  <c r="K1285" i="10"/>
  <c r="J1285" i="10"/>
  <c r="I1285" i="10"/>
  <c r="H1285" i="10"/>
  <c r="G1285" i="10"/>
  <c r="F1285" i="10"/>
  <c r="E1285" i="10"/>
  <c r="D1285" i="10"/>
  <c r="C1285" i="10"/>
  <c r="B1285" i="10"/>
  <c r="M1284" i="10"/>
  <c r="K1284" i="10"/>
  <c r="J1284" i="10"/>
  <c r="I1284" i="10"/>
  <c r="H1284" i="10"/>
  <c r="G1284" i="10"/>
  <c r="F1284" i="10"/>
  <c r="E1284" i="10"/>
  <c r="D1284" i="10"/>
  <c r="C1284" i="10"/>
  <c r="B1284" i="10"/>
  <c r="M1283" i="10"/>
  <c r="K1283" i="10"/>
  <c r="J1283" i="10"/>
  <c r="I1283" i="10"/>
  <c r="H1283" i="10"/>
  <c r="G1283" i="10"/>
  <c r="F1283" i="10"/>
  <c r="E1283" i="10"/>
  <c r="D1283" i="10"/>
  <c r="C1283" i="10"/>
  <c r="B1283" i="10"/>
  <c r="M1282" i="10"/>
  <c r="K1282" i="10"/>
  <c r="J1282" i="10"/>
  <c r="I1282" i="10"/>
  <c r="H1282" i="10"/>
  <c r="G1282" i="10"/>
  <c r="F1282" i="10"/>
  <c r="E1282" i="10"/>
  <c r="D1282" i="10"/>
  <c r="C1282" i="10"/>
  <c r="B1282" i="10"/>
  <c r="M1281" i="10"/>
  <c r="K1281" i="10"/>
  <c r="J1281" i="10"/>
  <c r="I1281" i="10"/>
  <c r="H1281" i="10"/>
  <c r="G1281" i="10"/>
  <c r="F1281" i="10"/>
  <c r="E1281" i="10"/>
  <c r="D1281" i="10"/>
  <c r="C1281" i="10"/>
  <c r="B1281" i="10"/>
  <c r="M1280" i="10"/>
  <c r="K1280" i="10"/>
  <c r="J1280" i="10"/>
  <c r="I1280" i="10"/>
  <c r="H1280" i="10"/>
  <c r="G1280" i="10"/>
  <c r="F1280" i="10"/>
  <c r="E1280" i="10"/>
  <c r="D1280" i="10"/>
  <c r="C1280" i="10"/>
  <c r="B1280" i="10"/>
  <c r="M1279" i="10"/>
  <c r="K1279" i="10"/>
  <c r="J1279" i="10"/>
  <c r="I1279" i="10"/>
  <c r="H1279" i="10"/>
  <c r="G1279" i="10"/>
  <c r="F1279" i="10"/>
  <c r="E1279" i="10"/>
  <c r="D1279" i="10"/>
  <c r="C1279" i="10"/>
  <c r="B1279" i="10"/>
  <c r="M1278" i="10"/>
  <c r="K1278" i="10"/>
  <c r="J1278" i="10"/>
  <c r="I1278" i="10"/>
  <c r="H1278" i="10"/>
  <c r="G1278" i="10"/>
  <c r="F1278" i="10"/>
  <c r="E1278" i="10"/>
  <c r="D1278" i="10"/>
  <c r="C1278" i="10"/>
  <c r="B1278" i="10"/>
  <c r="M1277" i="10"/>
  <c r="K1277" i="10"/>
  <c r="J1277" i="10"/>
  <c r="I1277" i="10"/>
  <c r="H1277" i="10"/>
  <c r="G1277" i="10"/>
  <c r="F1277" i="10"/>
  <c r="E1277" i="10"/>
  <c r="D1277" i="10"/>
  <c r="C1277" i="10"/>
  <c r="B1277" i="10"/>
  <c r="M1276" i="10"/>
  <c r="K1276" i="10"/>
  <c r="J1276" i="10"/>
  <c r="I1276" i="10"/>
  <c r="H1276" i="10"/>
  <c r="G1276" i="10"/>
  <c r="F1276" i="10"/>
  <c r="E1276" i="10"/>
  <c r="D1276" i="10"/>
  <c r="C1276" i="10"/>
  <c r="B1276" i="10"/>
  <c r="M1275" i="10"/>
  <c r="K1275" i="10"/>
  <c r="J1275" i="10"/>
  <c r="I1275" i="10"/>
  <c r="H1275" i="10"/>
  <c r="G1275" i="10"/>
  <c r="F1275" i="10"/>
  <c r="E1275" i="10"/>
  <c r="D1275" i="10"/>
  <c r="C1275" i="10"/>
  <c r="B1275" i="10"/>
  <c r="M1274" i="10"/>
  <c r="K1274" i="10"/>
  <c r="J1274" i="10"/>
  <c r="I1274" i="10"/>
  <c r="H1274" i="10"/>
  <c r="G1274" i="10"/>
  <c r="F1274" i="10"/>
  <c r="E1274" i="10"/>
  <c r="D1274" i="10"/>
  <c r="C1274" i="10"/>
  <c r="B1274" i="10"/>
  <c r="M1273" i="10"/>
  <c r="K1273" i="10"/>
  <c r="J1273" i="10"/>
  <c r="I1273" i="10"/>
  <c r="H1273" i="10"/>
  <c r="G1273" i="10"/>
  <c r="F1273" i="10"/>
  <c r="E1273" i="10"/>
  <c r="D1273" i="10"/>
  <c r="C1273" i="10"/>
  <c r="B1273" i="10"/>
  <c r="M1272" i="10"/>
  <c r="K1272" i="10"/>
  <c r="J1272" i="10"/>
  <c r="I1272" i="10"/>
  <c r="H1272" i="10"/>
  <c r="G1272" i="10"/>
  <c r="F1272" i="10"/>
  <c r="E1272" i="10"/>
  <c r="D1272" i="10"/>
  <c r="C1272" i="10"/>
  <c r="B1272" i="10"/>
  <c r="M1271" i="10"/>
  <c r="K1271" i="10"/>
  <c r="J1271" i="10"/>
  <c r="I1271" i="10"/>
  <c r="H1271" i="10"/>
  <c r="G1271" i="10"/>
  <c r="F1271" i="10"/>
  <c r="E1271" i="10"/>
  <c r="D1271" i="10"/>
  <c r="C1271" i="10"/>
  <c r="B1271" i="10"/>
  <c r="M1270" i="10"/>
  <c r="K1270" i="10"/>
  <c r="J1270" i="10"/>
  <c r="I1270" i="10"/>
  <c r="H1270" i="10"/>
  <c r="G1270" i="10"/>
  <c r="F1270" i="10"/>
  <c r="E1270" i="10"/>
  <c r="D1270" i="10"/>
  <c r="C1270" i="10"/>
  <c r="B1270" i="10"/>
  <c r="M1269" i="10"/>
  <c r="K1269" i="10"/>
  <c r="J1269" i="10"/>
  <c r="I1269" i="10"/>
  <c r="H1269" i="10"/>
  <c r="G1269" i="10"/>
  <c r="F1269" i="10"/>
  <c r="E1269" i="10"/>
  <c r="D1269" i="10"/>
  <c r="C1269" i="10"/>
  <c r="B1269" i="10"/>
  <c r="M1268" i="10"/>
  <c r="K1268" i="10"/>
  <c r="J1268" i="10"/>
  <c r="I1268" i="10"/>
  <c r="H1268" i="10"/>
  <c r="G1268" i="10"/>
  <c r="F1268" i="10"/>
  <c r="E1268" i="10"/>
  <c r="D1268" i="10"/>
  <c r="C1268" i="10"/>
  <c r="B1268" i="10"/>
  <c r="M1267" i="10"/>
  <c r="K1267" i="10"/>
  <c r="J1267" i="10"/>
  <c r="I1267" i="10"/>
  <c r="H1267" i="10"/>
  <c r="G1267" i="10"/>
  <c r="F1267" i="10"/>
  <c r="E1267" i="10"/>
  <c r="D1267" i="10"/>
  <c r="C1267" i="10"/>
  <c r="B1267" i="10"/>
  <c r="M1266" i="10"/>
  <c r="K1266" i="10"/>
  <c r="J1266" i="10"/>
  <c r="I1266" i="10"/>
  <c r="H1266" i="10"/>
  <c r="G1266" i="10"/>
  <c r="F1266" i="10"/>
  <c r="E1266" i="10"/>
  <c r="D1266" i="10"/>
  <c r="C1266" i="10"/>
  <c r="B1266" i="10"/>
  <c r="M1265" i="10"/>
  <c r="K1265" i="10"/>
  <c r="J1265" i="10"/>
  <c r="I1265" i="10"/>
  <c r="H1265" i="10"/>
  <c r="G1265" i="10"/>
  <c r="F1265" i="10"/>
  <c r="E1265" i="10"/>
  <c r="D1265" i="10"/>
  <c r="C1265" i="10"/>
  <c r="B1265" i="10"/>
  <c r="M1264" i="10"/>
  <c r="K1264" i="10"/>
  <c r="J1264" i="10"/>
  <c r="I1264" i="10"/>
  <c r="H1264" i="10"/>
  <c r="G1264" i="10"/>
  <c r="F1264" i="10"/>
  <c r="E1264" i="10"/>
  <c r="D1264" i="10"/>
  <c r="C1264" i="10"/>
  <c r="B1264" i="10"/>
  <c r="M1263" i="10"/>
  <c r="K1263" i="10"/>
  <c r="J1263" i="10"/>
  <c r="I1263" i="10"/>
  <c r="H1263" i="10"/>
  <c r="G1263" i="10"/>
  <c r="F1263" i="10"/>
  <c r="E1263" i="10"/>
  <c r="D1263" i="10"/>
  <c r="C1263" i="10"/>
  <c r="B1263" i="10"/>
  <c r="M1262" i="10"/>
  <c r="K1262" i="10"/>
  <c r="J1262" i="10"/>
  <c r="I1262" i="10"/>
  <c r="H1262" i="10"/>
  <c r="G1262" i="10"/>
  <c r="F1262" i="10"/>
  <c r="E1262" i="10"/>
  <c r="D1262" i="10"/>
  <c r="C1262" i="10"/>
  <c r="B1262" i="10"/>
  <c r="M1261" i="10"/>
  <c r="K1261" i="10"/>
  <c r="J1261" i="10"/>
  <c r="I1261" i="10"/>
  <c r="H1261" i="10"/>
  <c r="G1261" i="10"/>
  <c r="F1261" i="10"/>
  <c r="E1261" i="10"/>
  <c r="D1261" i="10"/>
  <c r="C1261" i="10"/>
  <c r="B1261" i="10"/>
  <c r="M1260" i="10"/>
  <c r="K1260" i="10"/>
  <c r="J1260" i="10"/>
  <c r="I1260" i="10"/>
  <c r="H1260" i="10"/>
  <c r="G1260" i="10"/>
  <c r="F1260" i="10"/>
  <c r="E1260" i="10"/>
  <c r="D1260" i="10"/>
  <c r="C1260" i="10"/>
  <c r="B1260" i="10"/>
  <c r="M1259" i="10"/>
  <c r="K1259" i="10"/>
  <c r="J1259" i="10"/>
  <c r="I1259" i="10"/>
  <c r="H1259" i="10"/>
  <c r="G1259" i="10"/>
  <c r="F1259" i="10"/>
  <c r="E1259" i="10"/>
  <c r="D1259" i="10"/>
  <c r="C1259" i="10"/>
  <c r="B1259" i="10"/>
  <c r="M1258" i="10"/>
  <c r="K1258" i="10"/>
  <c r="J1258" i="10"/>
  <c r="I1258" i="10"/>
  <c r="H1258" i="10"/>
  <c r="G1258" i="10"/>
  <c r="F1258" i="10"/>
  <c r="E1258" i="10"/>
  <c r="D1258" i="10"/>
  <c r="C1258" i="10"/>
  <c r="B1258" i="10"/>
  <c r="M1257" i="10"/>
  <c r="K1257" i="10"/>
  <c r="J1257" i="10"/>
  <c r="I1257" i="10"/>
  <c r="H1257" i="10"/>
  <c r="G1257" i="10"/>
  <c r="F1257" i="10"/>
  <c r="E1257" i="10"/>
  <c r="D1257" i="10"/>
  <c r="C1257" i="10"/>
  <c r="B1257" i="10"/>
  <c r="M1256" i="10"/>
  <c r="K1256" i="10"/>
  <c r="J1256" i="10"/>
  <c r="I1256" i="10"/>
  <c r="H1256" i="10"/>
  <c r="G1256" i="10"/>
  <c r="F1256" i="10"/>
  <c r="E1256" i="10"/>
  <c r="D1256" i="10"/>
  <c r="C1256" i="10"/>
  <c r="B1256" i="10"/>
  <c r="M1255" i="10"/>
  <c r="K1255" i="10"/>
  <c r="J1255" i="10"/>
  <c r="I1255" i="10"/>
  <c r="H1255" i="10"/>
  <c r="G1255" i="10"/>
  <c r="F1255" i="10"/>
  <c r="E1255" i="10"/>
  <c r="D1255" i="10"/>
  <c r="C1255" i="10"/>
  <c r="B1255" i="10"/>
  <c r="M1254" i="10"/>
  <c r="K1254" i="10"/>
  <c r="J1254" i="10"/>
  <c r="I1254" i="10"/>
  <c r="H1254" i="10"/>
  <c r="G1254" i="10"/>
  <c r="F1254" i="10"/>
  <c r="E1254" i="10"/>
  <c r="D1254" i="10"/>
  <c r="C1254" i="10"/>
  <c r="B1254" i="10"/>
  <c r="M1253" i="10"/>
  <c r="K1253" i="10"/>
  <c r="J1253" i="10"/>
  <c r="I1253" i="10"/>
  <c r="H1253" i="10"/>
  <c r="G1253" i="10"/>
  <c r="F1253" i="10"/>
  <c r="E1253" i="10"/>
  <c r="D1253" i="10"/>
  <c r="C1253" i="10"/>
  <c r="B1253" i="10"/>
  <c r="M1252" i="10"/>
  <c r="K1252" i="10"/>
  <c r="J1252" i="10"/>
  <c r="I1252" i="10"/>
  <c r="H1252" i="10"/>
  <c r="G1252" i="10"/>
  <c r="F1252" i="10"/>
  <c r="E1252" i="10"/>
  <c r="D1252" i="10"/>
  <c r="C1252" i="10"/>
  <c r="B1252" i="10"/>
  <c r="M1251" i="10"/>
  <c r="K1251" i="10"/>
  <c r="J1251" i="10"/>
  <c r="I1251" i="10"/>
  <c r="H1251" i="10"/>
  <c r="G1251" i="10"/>
  <c r="F1251" i="10"/>
  <c r="E1251" i="10"/>
  <c r="D1251" i="10"/>
  <c r="C1251" i="10"/>
  <c r="B1251" i="10"/>
  <c r="M1250" i="10"/>
  <c r="K1250" i="10"/>
  <c r="J1250" i="10"/>
  <c r="I1250" i="10"/>
  <c r="H1250" i="10"/>
  <c r="G1250" i="10"/>
  <c r="F1250" i="10"/>
  <c r="E1250" i="10"/>
  <c r="D1250" i="10"/>
  <c r="C1250" i="10"/>
  <c r="B1250" i="10"/>
  <c r="M1249" i="10"/>
  <c r="K1249" i="10"/>
  <c r="J1249" i="10"/>
  <c r="I1249" i="10"/>
  <c r="H1249" i="10"/>
  <c r="G1249" i="10"/>
  <c r="F1249" i="10"/>
  <c r="E1249" i="10"/>
  <c r="D1249" i="10"/>
  <c r="C1249" i="10"/>
  <c r="B1249" i="10"/>
  <c r="M1248" i="10"/>
  <c r="K1248" i="10"/>
  <c r="J1248" i="10"/>
  <c r="I1248" i="10"/>
  <c r="H1248" i="10"/>
  <c r="G1248" i="10"/>
  <c r="F1248" i="10"/>
  <c r="E1248" i="10"/>
  <c r="D1248" i="10"/>
  <c r="C1248" i="10"/>
  <c r="B1248" i="10"/>
  <c r="M1247" i="10"/>
  <c r="K1247" i="10"/>
  <c r="J1247" i="10"/>
  <c r="I1247" i="10"/>
  <c r="H1247" i="10"/>
  <c r="G1247" i="10"/>
  <c r="F1247" i="10"/>
  <c r="E1247" i="10"/>
  <c r="D1247" i="10"/>
  <c r="C1247" i="10"/>
  <c r="B1247" i="10"/>
  <c r="M1246" i="10"/>
  <c r="K1246" i="10"/>
  <c r="J1246" i="10"/>
  <c r="I1246" i="10"/>
  <c r="H1246" i="10"/>
  <c r="G1246" i="10"/>
  <c r="F1246" i="10"/>
  <c r="E1246" i="10"/>
  <c r="D1246" i="10"/>
  <c r="C1246" i="10"/>
  <c r="B1246" i="10"/>
  <c r="M1245" i="10"/>
  <c r="K1245" i="10"/>
  <c r="J1245" i="10"/>
  <c r="I1245" i="10"/>
  <c r="H1245" i="10"/>
  <c r="G1245" i="10"/>
  <c r="F1245" i="10"/>
  <c r="E1245" i="10"/>
  <c r="D1245" i="10"/>
  <c r="C1245" i="10"/>
  <c r="B1245" i="10"/>
  <c r="M1244" i="10"/>
  <c r="K1244" i="10"/>
  <c r="J1244" i="10"/>
  <c r="I1244" i="10"/>
  <c r="H1244" i="10"/>
  <c r="G1244" i="10"/>
  <c r="F1244" i="10"/>
  <c r="E1244" i="10"/>
  <c r="D1244" i="10"/>
  <c r="C1244" i="10"/>
  <c r="B1244" i="10"/>
  <c r="M1243" i="10"/>
  <c r="K1243" i="10"/>
  <c r="J1243" i="10"/>
  <c r="I1243" i="10"/>
  <c r="H1243" i="10"/>
  <c r="G1243" i="10"/>
  <c r="F1243" i="10"/>
  <c r="E1243" i="10"/>
  <c r="D1243" i="10"/>
  <c r="C1243" i="10"/>
  <c r="B1243" i="10"/>
  <c r="M1242" i="10"/>
  <c r="K1242" i="10"/>
  <c r="J1242" i="10"/>
  <c r="I1242" i="10"/>
  <c r="H1242" i="10"/>
  <c r="G1242" i="10"/>
  <c r="F1242" i="10"/>
  <c r="E1242" i="10"/>
  <c r="D1242" i="10"/>
  <c r="C1242" i="10"/>
  <c r="B1242" i="10"/>
  <c r="M1241" i="10"/>
  <c r="K1241" i="10"/>
  <c r="J1241" i="10"/>
  <c r="I1241" i="10"/>
  <c r="H1241" i="10"/>
  <c r="G1241" i="10"/>
  <c r="F1241" i="10"/>
  <c r="E1241" i="10"/>
  <c r="D1241" i="10"/>
  <c r="C1241" i="10"/>
  <c r="B1241" i="10"/>
  <c r="M1240" i="10"/>
  <c r="K1240" i="10"/>
  <c r="J1240" i="10"/>
  <c r="I1240" i="10"/>
  <c r="H1240" i="10"/>
  <c r="G1240" i="10"/>
  <c r="F1240" i="10"/>
  <c r="E1240" i="10"/>
  <c r="D1240" i="10"/>
  <c r="C1240" i="10"/>
  <c r="B1240" i="10"/>
  <c r="M1239" i="10"/>
  <c r="K1239" i="10"/>
  <c r="J1239" i="10"/>
  <c r="I1239" i="10"/>
  <c r="H1239" i="10"/>
  <c r="G1239" i="10"/>
  <c r="F1239" i="10"/>
  <c r="E1239" i="10"/>
  <c r="D1239" i="10"/>
  <c r="C1239" i="10"/>
  <c r="B1239" i="10"/>
  <c r="M1238" i="10"/>
  <c r="K1238" i="10"/>
  <c r="J1238" i="10"/>
  <c r="I1238" i="10"/>
  <c r="H1238" i="10"/>
  <c r="G1238" i="10"/>
  <c r="F1238" i="10"/>
  <c r="E1238" i="10"/>
  <c r="D1238" i="10"/>
  <c r="C1238" i="10"/>
  <c r="B1238" i="10"/>
  <c r="M1237" i="10"/>
  <c r="K1237" i="10"/>
  <c r="J1237" i="10"/>
  <c r="I1237" i="10"/>
  <c r="H1237" i="10"/>
  <c r="G1237" i="10"/>
  <c r="F1237" i="10"/>
  <c r="E1237" i="10"/>
  <c r="D1237" i="10"/>
  <c r="C1237" i="10"/>
  <c r="B1237" i="10"/>
  <c r="M1236" i="10"/>
  <c r="K1236" i="10"/>
  <c r="J1236" i="10"/>
  <c r="I1236" i="10"/>
  <c r="H1236" i="10"/>
  <c r="G1236" i="10"/>
  <c r="F1236" i="10"/>
  <c r="E1236" i="10"/>
  <c r="D1236" i="10"/>
  <c r="C1236" i="10"/>
  <c r="B1236" i="10"/>
  <c r="M1235" i="10"/>
  <c r="K1235" i="10"/>
  <c r="J1235" i="10"/>
  <c r="I1235" i="10"/>
  <c r="H1235" i="10"/>
  <c r="G1235" i="10"/>
  <c r="F1235" i="10"/>
  <c r="E1235" i="10"/>
  <c r="D1235" i="10"/>
  <c r="C1235" i="10"/>
  <c r="B1235" i="10"/>
  <c r="M1234" i="10"/>
  <c r="K1234" i="10"/>
  <c r="J1234" i="10"/>
  <c r="I1234" i="10"/>
  <c r="H1234" i="10"/>
  <c r="G1234" i="10"/>
  <c r="F1234" i="10"/>
  <c r="E1234" i="10"/>
  <c r="D1234" i="10"/>
  <c r="C1234" i="10"/>
  <c r="B1234" i="10"/>
  <c r="M1233" i="10"/>
  <c r="K1233" i="10"/>
  <c r="J1233" i="10"/>
  <c r="I1233" i="10"/>
  <c r="H1233" i="10"/>
  <c r="G1233" i="10"/>
  <c r="F1233" i="10"/>
  <c r="E1233" i="10"/>
  <c r="D1233" i="10"/>
  <c r="C1233" i="10"/>
  <c r="B1233" i="10"/>
  <c r="M1232" i="10"/>
  <c r="K1232" i="10"/>
  <c r="J1232" i="10"/>
  <c r="I1232" i="10"/>
  <c r="H1232" i="10"/>
  <c r="G1232" i="10"/>
  <c r="F1232" i="10"/>
  <c r="E1232" i="10"/>
  <c r="D1232" i="10"/>
  <c r="C1232" i="10"/>
  <c r="B1232" i="10"/>
  <c r="M1231" i="10"/>
  <c r="K1231" i="10"/>
  <c r="J1231" i="10"/>
  <c r="I1231" i="10"/>
  <c r="H1231" i="10"/>
  <c r="G1231" i="10"/>
  <c r="F1231" i="10"/>
  <c r="E1231" i="10"/>
  <c r="D1231" i="10"/>
  <c r="C1231" i="10"/>
  <c r="B1231" i="10"/>
  <c r="M1230" i="10"/>
  <c r="K1230" i="10"/>
  <c r="J1230" i="10"/>
  <c r="I1230" i="10"/>
  <c r="H1230" i="10"/>
  <c r="G1230" i="10"/>
  <c r="F1230" i="10"/>
  <c r="E1230" i="10"/>
  <c r="D1230" i="10"/>
  <c r="C1230" i="10"/>
  <c r="B1230" i="10"/>
  <c r="M1229" i="10"/>
  <c r="K1229" i="10"/>
  <c r="J1229" i="10"/>
  <c r="I1229" i="10"/>
  <c r="H1229" i="10"/>
  <c r="G1229" i="10"/>
  <c r="F1229" i="10"/>
  <c r="E1229" i="10"/>
  <c r="D1229" i="10"/>
  <c r="C1229" i="10"/>
  <c r="B1229" i="10"/>
  <c r="M1228" i="10"/>
  <c r="K1228" i="10"/>
  <c r="J1228" i="10"/>
  <c r="I1228" i="10"/>
  <c r="H1228" i="10"/>
  <c r="G1228" i="10"/>
  <c r="F1228" i="10"/>
  <c r="E1228" i="10"/>
  <c r="D1228" i="10"/>
  <c r="C1228" i="10"/>
  <c r="B1228" i="10"/>
  <c r="M1227" i="10"/>
  <c r="K1227" i="10"/>
  <c r="J1227" i="10"/>
  <c r="I1227" i="10"/>
  <c r="H1227" i="10"/>
  <c r="G1227" i="10"/>
  <c r="F1227" i="10"/>
  <c r="E1227" i="10"/>
  <c r="D1227" i="10"/>
  <c r="C1227" i="10"/>
  <c r="B1227" i="10"/>
  <c r="M1226" i="10"/>
  <c r="K1226" i="10"/>
  <c r="J1226" i="10"/>
  <c r="I1226" i="10"/>
  <c r="H1226" i="10"/>
  <c r="G1226" i="10"/>
  <c r="F1226" i="10"/>
  <c r="E1226" i="10"/>
  <c r="D1226" i="10"/>
  <c r="C1226" i="10"/>
  <c r="B1226" i="10"/>
  <c r="M1225" i="10"/>
  <c r="K1225" i="10"/>
  <c r="J1225" i="10"/>
  <c r="I1225" i="10"/>
  <c r="H1225" i="10"/>
  <c r="G1225" i="10"/>
  <c r="F1225" i="10"/>
  <c r="E1225" i="10"/>
  <c r="D1225" i="10"/>
  <c r="C1225" i="10"/>
  <c r="B1225" i="10"/>
  <c r="M1224" i="10"/>
  <c r="K1224" i="10"/>
  <c r="J1224" i="10"/>
  <c r="I1224" i="10"/>
  <c r="H1224" i="10"/>
  <c r="G1224" i="10"/>
  <c r="F1224" i="10"/>
  <c r="E1224" i="10"/>
  <c r="D1224" i="10"/>
  <c r="C1224" i="10"/>
  <c r="B1224" i="10"/>
  <c r="M1223" i="10"/>
  <c r="K1223" i="10"/>
  <c r="J1223" i="10"/>
  <c r="I1223" i="10"/>
  <c r="H1223" i="10"/>
  <c r="G1223" i="10"/>
  <c r="F1223" i="10"/>
  <c r="E1223" i="10"/>
  <c r="D1223" i="10"/>
  <c r="C1223" i="10"/>
  <c r="B1223" i="10"/>
  <c r="M1222" i="10"/>
  <c r="K1222" i="10"/>
  <c r="J1222" i="10"/>
  <c r="I1222" i="10"/>
  <c r="H1222" i="10"/>
  <c r="G1222" i="10"/>
  <c r="F1222" i="10"/>
  <c r="E1222" i="10"/>
  <c r="D1222" i="10"/>
  <c r="C1222" i="10"/>
  <c r="B1222" i="10"/>
  <c r="M1221" i="10"/>
  <c r="K1221" i="10"/>
  <c r="J1221" i="10"/>
  <c r="I1221" i="10"/>
  <c r="H1221" i="10"/>
  <c r="G1221" i="10"/>
  <c r="F1221" i="10"/>
  <c r="E1221" i="10"/>
  <c r="D1221" i="10"/>
  <c r="C1221" i="10"/>
  <c r="B1221" i="10"/>
  <c r="M1220" i="10"/>
  <c r="K1220" i="10"/>
  <c r="J1220" i="10"/>
  <c r="I1220" i="10"/>
  <c r="H1220" i="10"/>
  <c r="G1220" i="10"/>
  <c r="F1220" i="10"/>
  <c r="E1220" i="10"/>
  <c r="D1220" i="10"/>
  <c r="C1220" i="10"/>
  <c r="B1220" i="10"/>
  <c r="M1219" i="10"/>
  <c r="K1219" i="10"/>
  <c r="J1219" i="10"/>
  <c r="I1219" i="10"/>
  <c r="H1219" i="10"/>
  <c r="G1219" i="10"/>
  <c r="F1219" i="10"/>
  <c r="E1219" i="10"/>
  <c r="D1219" i="10"/>
  <c r="C1219" i="10"/>
  <c r="B1219" i="10"/>
  <c r="M1218" i="10"/>
  <c r="K1218" i="10"/>
  <c r="J1218" i="10"/>
  <c r="I1218" i="10"/>
  <c r="H1218" i="10"/>
  <c r="G1218" i="10"/>
  <c r="F1218" i="10"/>
  <c r="E1218" i="10"/>
  <c r="D1218" i="10"/>
  <c r="C1218" i="10"/>
  <c r="B1218" i="10"/>
  <c r="M1217" i="10"/>
  <c r="K1217" i="10"/>
  <c r="J1217" i="10"/>
  <c r="I1217" i="10"/>
  <c r="H1217" i="10"/>
  <c r="G1217" i="10"/>
  <c r="F1217" i="10"/>
  <c r="E1217" i="10"/>
  <c r="D1217" i="10"/>
  <c r="C1217" i="10"/>
  <c r="B1217" i="10"/>
  <c r="M1216" i="10"/>
  <c r="K1216" i="10"/>
  <c r="J1216" i="10"/>
  <c r="I1216" i="10"/>
  <c r="H1216" i="10"/>
  <c r="G1216" i="10"/>
  <c r="F1216" i="10"/>
  <c r="E1216" i="10"/>
  <c r="D1216" i="10"/>
  <c r="C1216" i="10"/>
  <c r="B1216" i="10"/>
  <c r="M1215" i="10"/>
  <c r="K1215" i="10"/>
  <c r="J1215" i="10"/>
  <c r="I1215" i="10"/>
  <c r="H1215" i="10"/>
  <c r="G1215" i="10"/>
  <c r="F1215" i="10"/>
  <c r="E1215" i="10"/>
  <c r="D1215" i="10"/>
  <c r="C1215" i="10"/>
  <c r="B1215" i="10"/>
  <c r="M1214" i="10"/>
  <c r="K1214" i="10"/>
  <c r="J1214" i="10"/>
  <c r="I1214" i="10"/>
  <c r="H1214" i="10"/>
  <c r="G1214" i="10"/>
  <c r="F1214" i="10"/>
  <c r="E1214" i="10"/>
  <c r="D1214" i="10"/>
  <c r="C1214" i="10"/>
  <c r="B1214" i="10"/>
  <c r="M1213" i="10"/>
  <c r="K1213" i="10"/>
  <c r="J1213" i="10"/>
  <c r="I1213" i="10"/>
  <c r="H1213" i="10"/>
  <c r="G1213" i="10"/>
  <c r="F1213" i="10"/>
  <c r="E1213" i="10"/>
  <c r="D1213" i="10"/>
  <c r="C1213" i="10"/>
  <c r="B1213" i="10"/>
  <c r="M1212" i="10"/>
  <c r="K1212" i="10"/>
  <c r="J1212" i="10"/>
  <c r="I1212" i="10"/>
  <c r="H1212" i="10"/>
  <c r="G1212" i="10"/>
  <c r="F1212" i="10"/>
  <c r="E1212" i="10"/>
  <c r="D1212" i="10"/>
  <c r="C1212" i="10"/>
  <c r="B1212" i="10"/>
  <c r="M1211" i="10"/>
  <c r="K1211" i="10"/>
  <c r="J1211" i="10"/>
  <c r="I1211" i="10"/>
  <c r="H1211" i="10"/>
  <c r="G1211" i="10"/>
  <c r="F1211" i="10"/>
  <c r="E1211" i="10"/>
  <c r="D1211" i="10"/>
  <c r="C1211" i="10"/>
  <c r="B1211" i="10"/>
  <c r="M1210" i="10"/>
  <c r="K1210" i="10"/>
  <c r="J1210" i="10"/>
  <c r="I1210" i="10"/>
  <c r="H1210" i="10"/>
  <c r="G1210" i="10"/>
  <c r="F1210" i="10"/>
  <c r="E1210" i="10"/>
  <c r="D1210" i="10"/>
  <c r="C1210" i="10"/>
  <c r="B1210" i="10"/>
  <c r="M1209" i="10"/>
  <c r="K1209" i="10"/>
  <c r="J1209" i="10"/>
  <c r="I1209" i="10"/>
  <c r="H1209" i="10"/>
  <c r="G1209" i="10"/>
  <c r="F1209" i="10"/>
  <c r="E1209" i="10"/>
  <c r="D1209" i="10"/>
  <c r="C1209" i="10"/>
  <c r="B1209" i="10"/>
  <c r="M1208" i="10"/>
  <c r="K1208" i="10"/>
  <c r="J1208" i="10"/>
  <c r="I1208" i="10"/>
  <c r="H1208" i="10"/>
  <c r="G1208" i="10"/>
  <c r="F1208" i="10"/>
  <c r="E1208" i="10"/>
  <c r="D1208" i="10"/>
  <c r="C1208" i="10"/>
  <c r="B1208" i="10"/>
  <c r="M1207" i="10"/>
  <c r="K1207" i="10"/>
  <c r="J1207" i="10"/>
  <c r="I1207" i="10"/>
  <c r="H1207" i="10"/>
  <c r="G1207" i="10"/>
  <c r="F1207" i="10"/>
  <c r="E1207" i="10"/>
  <c r="D1207" i="10"/>
  <c r="C1207" i="10"/>
  <c r="B1207" i="10"/>
  <c r="M1206" i="10"/>
  <c r="K1206" i="10"/>
  <c r="J1206" i="10"/>
  <c r="I1206" i="10"/>
  <c r="H1206" i="10"/>
  <c r="G1206" i="10"/>
  <c r="F1206" i="10"/>
  <c r="E1206" i="10"/>
  <c r="D1206" i="10"/>
  <c r="C1206" i="10"/>
  <c r="B1206" i="10"/>
  <c r="M1205" i="10"/>
  <c r="K1205" i="10"/>
  <c r="J1205" i="10"/>
  <c r="I1205" i="10"/>
  <c r="H1205" i="10"/>
  <c r="G1205" i="10"/>
  <c r="F1205" i="10"/>
  <c r="E1205" i="10"/>
  <c r="D1205" i="10"/>
  <c r="C1205" i="10"/>
  <c r="B1205" i="10"/>
  <c r="M1204" i="10"/>
  <c r="K1204" i="10"/>
  <c r="J1204" i="10"/>
  <c r="I1204" i="10"/>
  <c r="H1204" i="10"/>
  <c r="G1204" i="10"/>
  <c r="F1204" i="10"/>
  <c r="E1204" i="10"/>
  <c r="D1204" i="10"/>
  <c r="C1204" i="10"/>
  <c r="B1204" i="10"/>
  <c r="M1203" i="10"/>
  <c r="K1203" i="10"/>
  <c r="J1203" i="10"/>
  <c r="I1203" i="10"/>
  <c r="H1203" i="10"/>
  <c r="G1203" i="10"/>
  <c r="F1203" i="10"/>
  <c r="E1203" i="10"/>
  <c r="D1203" i="10"/>
  <c r="C1203" i="10"/>
  <c r="B1203" i="10"/>
  <c r="M1202" i="10"/>
  <c r="K1202" i="10"/>
  <c r="J1202" i="10"/>
  <c r="I1202" i="10"/>
  <c r="H1202" i="10"/>
  <c r="G1202" i="10"/>
  <c r="F1202" i="10"/>
  <c r="E1202" i="10"/>
  <c r="D1202" i="10"/>
  <c r="C1202" i="10"/>
  <c r="B1202" i="10"/>
  <c r="M1201" i="10"/>
  <c r="K1201" i="10"/>
  <c r="J1201" i="10"/>
  <c r="I1201" i="10"/>
  <c r="H1201" i="10"/>
  <c r="G1201" i="10"/>
  <c r="F1201" i="10"/>
  <c r="E1201" i="10"/>
  <c r="D1201" i="10"/>
  <c r="C1201" i="10"/>
  <c r="B1201" i="10"/>
  <c r="M1200" i="10"/>
  <c r="K1200" i="10"/>
  <c r="J1200" i="10"/>
  <c r="I1200" i="10"/>
  <c r="H1200" i="10"/>
  <c r="G1200" i="10"/>
  <c r="F1200" i="10"/>
  <c r="E1200" i="10"/>
  <c r="D1200" i="10"/>
  <c r="C1200" i="10"/>
  <c r="B1200" i="10"/>
  <c r="M1199" i="10"/>
  <c r="K1199" i="10"/>
  <c r="J1199" i="10"/>
  <c r="I1199" i="10"/>
  <c r="H1199" i="10"/>
  <c r="G1199" i="10"/>
  <c r="F1199" i="10"/>
  <c r="E1199" i="10"/>
  <c r="D1199" i="10"/>
  <c r="C1199" i="10"/>
  <c r="B1199" i="10"/>
  <c r="M1198" i="10"/>
  <c r="K1198" i="10"/>
  <c r="J1198" i="10"/>
  <c r="I1198" i="10"/>
  <c r="H1198" i="10"/>
  <c r="G1198" i="10"/>
  <c r="F1198" i="10"/>
  <c r="E1198" i="10"/>
  <c r="D1198" i="10"/>
  <c r="C1198" i="10"/>
  <c r="B1198" i="10"/>
  <c r="M1197" i="10"/>
  <c r="K1197" i="10"/>
  <c r="J1197" i="10"/>
  <c r="I1197" i="10"/>
  <c r="H1197" i="10"/>
  <c r="G1197" i="10"/>
  <c r="F1197" i="10"/>
  <c r="E1197" i="10"/>
  <c r="D1197" i="10"/>
  <c r="C1197" i="10"/>
  <c r="B1197" i="10"/>
  <c r="M1196" i="10"/>
  <c r="K1196" i="10"/>
  <c r="J1196" i="10"/>
  <c r="I1196" i="10"/>
  <c r="H1196" i="10"/>
  <c r="G1196" i="10"/>
  <c r="F1196" i="10"/>
  <c r="E1196" i="10"/>
  <c r="D1196" i="10"/>
  <c r="C1196" i="10"/>
  <c r="B1196" i="10"/>
  <c r="M1195" i="10"/>
  <c r="K1195" i="10"/>
  <c r="J1195" i="10"/>
  <c r="I1195" i="10"/>
  <c r="H1195" i="10"/>
  <c r="G1195" i="10"/>
  <c r="F1195" i="10"/>
  <c r="E1195" i="10"/>
  <c r="D1195" i="10"/>
  <c r="C1195" i="10"/>
  <c r="B1195" i="10"/>
  <c r="M1194" i="10"/>
  <c r="K1194" i="10"/>
  <c r="J1194" i="10"/>
  <c r="I1194" i="10"/>
  <c r="H1194" i="10"/>
  <c r="G1194" i="10"/>
  <c r="F1194" i="10"/>
  <c r="E1194" i="10"/>
  <c r="D1194" i="10"/>
  <c r="C1194" i="10"/>
  <c r="B1194" i="10"/>
  <c r="M1193" i="10"/>
  <c r="K1193" i="10"/>
  <c r="J1193" i="10"/>
  <c r="I1193" i="10"/>
  <c r="H1193" i="10"/>
  <c r="G1193" i="10"/>
  <c r="F1193" i="10"/>
  <c r="E1193" i="10"/>
  <c r="D1193" i="10"/>
  <c r="C1193" i="10"/>
  <c r="B1193" i="10"/>
  <c r="M1192" i="10"/>
  <c r="K1192" i="10"/>
  <c r="J1192" i="10"/>
  <c r="I1192" i="10"/>
  <c r="H1192" i="10"/>
  <c r="G1192" i="10"/>
  <c r="F1192" i="10"/>
  <c r="E1192" i="10"/>
  <c r="D1192" i="10"/>
  <c r="C1192" i="10"/>
  <c r="B1192" i="10"/>
  <c r="M1191" i="10"/>
  <c r="K1191" i="10"/>
  <c r="J1191" i="10"/>
  <c r="I1191" i="10"/>
  <c r="H1191" i="10"/>
  <c r="G1191" i="10"/>
  <c r="F1191" i="10"/>
  <c r="E1191" i="10"/>
  <c r="D1191" i="10"/>
  <c r="C1191" i="10"/>
  <c r="B1191" i="10"/>
  <c r="M1190" i="10"/>
  <c r="K1190" i="10"/>
  <c r="J1190" i="10"/>
  <c r="I1190" i="10"/>
  <c r="H1190" i="10"/>
  <c r="G1190" i="10"/>
  <c r="F1190" i="10"/>
  <c r="E1190" i="10"/>
  <c r="D1190" i="10"/>
  <c r="C1190" i="10"/>
  <c r="B1190" i="10"/>
  <c r="M1189" i="10"/>
  <c r="K1189" i="10"/>
  <c r="J1189" i="10"/>
  <c r="I1189" i="10"/>
  <c r="H1189" i="10"/>
  <c r="G1189" i="10"/>
  <c r="F1189" i="10"/>
  <c r="E1189" i="10"/>
  <c r="D1189" i="10"/>
  <c r="C1189" i="10"/>
  <c r="B1189" i="10"/>
  <c r="M1188" i="10"/>
  <c r="K1188" i="10"/>
  <c r="J1188" i="10"/>
  <c r="I1188" i="10"/>
  <c r="H1188" i="10"/>
  <c r="G1188" i="10"/>
  <c r="F1188" i="10"/>
  <c r="E1188" i="10"/>
  <c r="D1188" i="10"/>
  <c r="C1188" i="10"/>
  <c r="B1188" i="10"/>
  <c r="M1187" i="10"/>
  <c r="K1187" i="10"/>
  <c r="J1187" i="10"/>
  <c r="I1187" i="10"/>
  <c r="H1187" i="10"/>
  <c r="G1187" i="10"/>
  <c r="F1187" i="10"/>
  <c r="E1187" i="10"/>
  <c r="D1187" i="10"/>
  <c r="C1187" i="10"/>
  <c r="B1187" i="10"/>
  <c r="M1186" i="10"/>
  <c r="K1186" i="10"/>
  <c r="J1186" i="10"/>
  <c r="I1186" i="10"/>
  <c r="H1186" i="10"/>
  <c r="G1186" i="10"/>
  <c r="F1186" i="10"/>
  <c r="E1186" i="10"/>
  <c r="D1186" i="10"/>
  <c r="C1186" i="10"/>
  <c r="B1186" i="10"/>
  <c r="M1185" i="10"/>
  <c r="K1185" i="10"/>
  <c r="J1185" i="10"/>
  <c r="I1185" i="10"/>
  <c r="H1185" i="10"/>
  <c r="G1185" i="10"/>
  <c r="F1185" i="10"/>
  <c r="E1185" i="10"/>
  <c r="D1185" i="10"/>
  <c r="C1185" i="10"/>
  <c r="B1185" i="10"/>
  <c r="M1184" i="10"/>
  <c r="K1184" i="10"/>
  <c r="J1184" i="10"/>
  <c r="I1184" i="10"/>
  <c r="H1184" i="10"/>
  <c r="G1184" i="10"/>
  <c r="F1184" i="10"/>
  <c r="E1184" i="10"/>
  <c r="D1184" i="10"/>
  <c r="C1184" i="10"/>
  <c r="B1184" i="10"/>
  <c r="M1183" i="10"/>
  <c r="K1183" i="10"/>
  <c r="J1183" i="10"/>
  <c r="I1183" i="10"/>
  <c r="H1183" i="10"/>
  <c r="G1183" i="10"/>
  <c r="F1183" i="10"/>
  <c r="E1183" i="10"/>
  <c r="D1183" i="10"/>
  <c r="C1183" i="10"/>
  <c r="B1183" i="10"/>
  <c r="M1182" i="10"/>
  <c r="K1182" i="10"/>
  <c r="J1182" i="10"/>
  <c r="I1182" i="10"/>
  <c r="H1182" i="10"/>
  <c r="G1182" i="10"/>
  <c r="F1182" i="10"/>
  <c r="E1182" i="10"/>
  <c r="D1182" i="10"/>
  <c r="C1182" i="10"/>
  <c r="B1182" i="10"/>
  <c r="M1181" i="10"/>
  <c r="K1181" i="10"/>
  <c r="J1181" i="10"/>
  <c r="I1181" i="10"/>
  <c r="H1181" i="10"/>
  <c r="G1181" i="10"/>
  <c r="F1181" i="10"/>
  <c r="E1181" i="10"/>
  <c r="D1181" i="10"/>
  <c r="C1181" i="10"/>
  <c r="B1181" i="10"/>
  <c r="M1180" i="10"/>
  <c r="K1180" i="10"/>
  <c r="J1180" i="10"/>
  <c r="I1180" i="10"/>
  <c r="H1180" i="10"/>
  <c r="G1180" i="10"/>
  <c r="F1180" i="10"/>
  <c r="E1180" i="10"/>
  <c r="D1180" i="10"/>
  <c r="C1180" i="10"/>
  <c r="B1180" i="10"/>
  <c r="M1179" i="10"/>
  <c r="K1179" i="10"/>
  <c r="J1179" i="10"/>
  <c r="I1179" i="10"/>
  <c r="H1179" i="10"/>
  <c r="G1179" i="10"/>
  <c r="F1179" i="10"/>
  <c r="E1179" i="10"/>
  <c r="D1179" i="10"/>
  <c r="C1179" i="10"/>
  <c r="B1179" i="10"/>
  <c r="M1178" i="10"/>
  <c r="K1178" i="10"/>
  <c r="J1178" i="10"/>
  <c r="I1178" i="10"/>
  <c r="H1178" i="10"/>
  <c r="G1178" i="10"/>
  <c r="F1178" i="10"/>
  <c r="E1178" i="10"/>
  <c r="D1178" i="10"/>
  <c r="C1178" i="10"/>
  <c r="B1178" i="10"/>
  <c r="M1177" i="10"/>
  <c r="K1177" i="10"/>
  <c r="J1177" i="10"/>
  <c r="I1177" i="10"/>
  <c r="H1177" i="10"/>
  <c r="G1177" i="10"/>
  <c r="F1177" i="10"/>
  <c r="E1177" i="10"/>
  <c r="D1177" i="10"/>
  <c r="C1177" i="10"/>
  <c r="B1177" i="10"/>
  <c r="M1176" i="10"/>
  <c r="K1176" i="10"/>
  <c r="J1176" i="10"/>
  <c r="I1176" i="10"/>
  <c r="H1176" i="10"/>
  <c r="G1176" i="10"/>
  <c r="F1176" i="10"/>
  <c r="E1176" i="10"/>
  <c r="D1176" i="10"/>
  <c r="C1176" i="10"/>
  <c r="B1176" i="10"/>
  <c r="M1175" i="10"/>
  <c r="K1175" i="10"/>
  <c r="J1175" i="10"/>
  <c r="I1175" i="10"/>
  <c r="H1175" i="10"/>
  <c r="G1175" i="10"/>
  <c r="F1175" i="10"/>
  <c r="E1175" i="10"/>
  <c r="D1175" i="10"/>
  <c r="C1175" i="10"/>
  <c r="B1175" i="10"/>
  <c r="M1174" i="10"/>
  <c r="K1174" i="10"/>
  <c r="J1174" i="10"/>
  <c r="I1174" i="10"/>
  <c r="H1174" i="10"/>
  <c r="G1174" i="10"/>
  <c r="F1174" i="10"/>
  <c r="E1174" i="10"/>
  <c r="D1174" i="10"/>
  <c r="C1174" i="10"/>
  <c r="B1174" i="10"/>
  <c r="M1173" i="10"/>
  <c r="K1173" i="10"/>
  <c r="J1173" i="10"/>
  <c r="I1173" i="10"/>
  <c r="H1173" i="10"/>
  <c r="G1173" i="10"/>
  <c r="F1173" i="10"/>
  <c r="E1173" i="10"/>
  <c r="D1173" i="10"/>
  <c r="C1173" i="10"/>
  <c r="B1173" i="10"/>
  <c r="M1172" i="10"/>
  <c r="K1172" i="10"/>
  <c r="J1172" i="10"/>
  <c r="I1172" i="10"/>
  <c r="H1172" i="10"/>
  <c r="G1172" i="10"/>
  <c r="F1172" i="10"/>
  <c r="E1172" i="10"/>
  <c r="D1172" i="10"/>
  <c r="C1172" i="10"/>
  <c r="B1172" i="10"/>
  <c r="M1171" i="10"/>
  <c r="K1171" i="10"/>
  <c r="J1171" i="10"/>
  <c r="I1171" i="10"/>
  <c r="H1171" i="10"/>
  <c r="G1171" i="10"/>
  <c r="F1171" i="10"/>
  <c r="E1171" i="10"/>
  <c r="D1171" i="10"/>
  <c r="C1171" i="10"/>
  <c r="B1171" i="10"/>
  <c r="M1170" i="10"/>
  <c r="K1170" i="10"/>
  <c r="J1170" i="10"/>
  <c r="I1170" i="10"/>
  <c r="H1170" i="10"/>
  <c r="G1170" i="10"/>
  <c r="F1170" i="10"/>
  <c r="E1170" i="10"/>
  <c r="D1170" i="10"/>
  <c r="C1170" i="10"/>
  <c r="B1170" i="10"/>
  <c r="M1169" i="10"/>
  <c r="K1169" i="10"/>
  <c r="J1169" i="10"/>
  <c r="I1169" i="10"/>
  <c r="H1169" i="10"/>
  <c r="G1169" i="10"/>
  <c r="F1169" i="10"/>
  <c r="E1169" i="10"/>
  <c r="D1169" i="10"/>
  <c r="C1169" i="10"/>
  <c r="B1169" i="10"/>
  <c r="M1168" i="10"/>
  <c r="K1168" i="10"/>
  <c r="J1168" i="10"/>
  <c r="I1168" i="10"/>
  <c r="H1168" i="10"/>
  <c r="G1168" i="10"/>
  <c r="F1168" i="10"/>
  <c r="E1168" i="10"/>
  <c r="D1168" i="10"/>
  <c r="C1168" i="10"/>
  <c r="B1168" i="10"/>
  <c r="M1167" i="10"/>
  <c r="K1167" i="10"/>
  <c r="J1167" i="10"/>
  <c r="I1167" i="10"/>
  <c r="H1167" i="10"/>
  <c r="G1167" i="10"/>
  <c r="F1167" i="10"/>
  <c r="E1167" i="10"/>
  <c r="D1167" i="10"/>
  <c r="C1167" i="10"/>
  <c r="B1167" i="10"/>
  <c r="M1166" i="10"/>
  <c r="K1166" i="10"/>
  <c r="J1166" i="10"/>
  <c r="I1166" i="10"/>
  <c r="H1166" i="10"/>
  <c r="G1166" i="10"/>
  <c r="F1166" i="10"/>
  <c r="E1166" i="10"/>
  <c r="D1166" i="10"/>
  <c r="C1166" i="10"/>
  <c r="B1166" i="10"/>
  <c r="M1165" i="10"/>
  <c r="K1165" i="10"/>
  <c r="J1165" i="10"/>
  <c r="I1165" i="10"/>
  <c r="H1165" i="10"/>
  <c r="G1165" i="10"/>
  <c r="F1165" i="10"/>
  <c r="E1165" i="10"/>
  <c r="D1165" i="10"/>
  <c r="C1165" i="10"/>
  <c r="B1165" i="10"/>
  <c r="M1164" i="10"/>
  <c r="K1164" i="10"/>
  <c r="J1164" i="10"/>
  <c r="I1164" i="10"/>
  <c r="H1164" i="10"/>
  <c r="G1164" i="10"/>
  <c r="F1164" i="10"/>
  <c r="E1164" i="10"/>
  <c r="D1164" i="10"/>
  <c r="C1164" i="10"/>
  <c r="B1164" i="10"/>
  <c r="M1163" i="10"/>
  <c r="K1163" i="10"/>
  <c r="J1163" i="10"/>
  <c r="I1163" i="10"/>
  <c r="H1163" i="10"/>
  <c r="G1163" i="10"/>
  <c r="F1163" i="10"/>
  <c r="E1163" i="10"/>
  <c r="D1163" i="10"/>
  <c r="C1163" i="10"/>
  <c r="B1163" i="10"/>
  <c r="M1162" i="10"/>
  <c r="K1162" i="10"/>
  <c r="J1162" i="10"/>
  <c r="I1162" i="10"/>
  <c r="H1162" i="10"/>
  <c r="G1162" i="10"/>
  <c r="F1162" i="10"/>
  <c r="E1162" i="10"/>
  <c r="D1162" i="10"/>
  <c r="C1162" i="10"/>
  <c r="B1162" i="10"/>
  <c r="M1161" i="10"/>
  <c r="K1161" i="10"/>
  <c r="J1161" i="10"/>
  <c r="I1161" i="10"/>
  <c r="H1161" i="10"/>
  <c r="G1161" i="10"/>
  <c r="F1161" i="10"/>
  <c r="E1161" i="10"/>
  <c r="D1161" i="10"/>
  <c r="C1161" i="10"/>
  <c r="B1161" i="10"/>
  <c r="M1160" i="10"/>
  <c r="K1160" i="10"/>
  <c r="J1160" i="10"/>
  <c r="I1160" i="10"/>
  <c r="H1160" i="10"/>
  <c r="G1160" i="10"/>
  <c r="F1160" i="10"/>
  <c r="E1160" i="10"/>
  <c r="D1160" i="10"/>
  <c r="C1160" i="10"/>
  <c r="B1160" i="10"/>
  <c r="M1159" i="10"/>
  <c r="K1159" i="10"/>
  <c r="J1159" i="10"/>
  <c r="I1159" i="10"/>
  <c r="H1159" i="10"/>
  <c r="G1159" i="10"/>
  <c r="F1159" i="10"/>
  <c r="E1159" i="10"/>
  <c r="D1159" i="10"/>
  <c r="C1159" i="10"/>
  <c r="B1159" i="10"/>
  <c r="M1158" i="10"/>
  <c r="K1158" i="10"/>
  <c r="J1158" i="10"/>
  <c r="I1158" i="10"/>
  <c r="H1158" i="10"/>
  <c r="G1158" i="10"/>
  <c r="F1158" i="10"/>
  <c r="E1158" i="10"/>
  <c r="D1158" i="10"/>
  <c r="C1158" i="10"/>
  <c r="B1158" i="10"/>
  <c r="M1157" i="10"/>
  <c r="K1157" i="10"/>
  <c r="J1157" i="10"/>
  <c r="I1157" i="10"/>
  <c r="H1157" i="10"/>
  <c r="G1157" i="10"/>
  <c r="F1157" i="10"/>
  <c r="E1157" i="10"/>
  <c r="D1157" i="10"/>
  <c r="C1157" i="10"/>
  <c r="B1157" i="10"/>
  <c r="M1156" i="10"/>
  <c r="K1156" i="10"/>
  <c r="J1156" i="10"/>
  <c r="I1156" i="10"/>
  <c r="H1156" i="10"/>
  <c r="G1156" i="10"/>
  <c r="F1156" i="10"/>
  <c r="E1156" i="10"/>
  <c r="D1156" i="10"/>
  <c r="C1156" i="10"/>
  <c r="B1156" i="10"/>
  <c r="M1155" i="10"/>
  <c r="K1155" i="10"/>
  <c r="J1155" i="10"/>
  <c r="I1155" i="10"/>
  <c r="H1155" i="10"/>
  <c r="G1155" i="10"/>
  <c r="F1155" i="10"/>
  <c r="E1155" i="10"/>
  <c r="D1155" i="10"/>
  <c r="C1155" i="10"/>
  <c r="B1155" i="10"/>
  <c r="M1154" i="10"/>
  <c r="K1154" i="10"/>
  <c r="J1154" i="10"/>
  <c r="I1154" i="10"/>
  <c r="H1154" i="10"/>
  <c r="G1154" i="10"/>
  <c r="F1154" i="10"/>
  <c r="E1154" i="10"/>
  <c r="D1154" i="10"/>
  <c r="C1154" i="10"/>
  <c r="B1154" i="10"/>
  <c r="M1153" i="10"/>
  <c r="K1153" i="10"/>
  <c r="J1153" i="10"/>
  <c r="I1153" i="10"/>
  <c r="H1153" i="10"/>
  <c r="G1153" i="10"/>
  <c r="F1153" i="10"/>
  <c r="E1153" i="10"/>
  <c r="D1153" i="10"/>
  <c r="C1153" i="10"/>
  <c r="B1153" i="10"/>
  <c r="M1152" i="10"/>
  <c r="K1152" i="10"/>
  <c r="J1152" i="10"/>
  <c r="I1152" i="10"/>
  <c r="H1152" i="10"/>
  <c r="G1152" i="10"/>
  <c r="F1152" i="10"/>
  <c r="E1152" i="10"/>
  <c r="D1152" i="10"/>
  <c r="C1152" i="10"/>
  <c r="B1152" i="10"/>
  <c r="M1151" i="10"/>
  <c r="K1151" i="10"/>
  <c r="J1151" i="10"/>
  <c r="I1151" i="10"/>
  <c r="H1151" i="10"/>
  <c r="G1151" i="10"/>
  <c r="F1151" i="10"/>
  <c r="E1151" i="10"/>
  <c r="D1151" i="10"/>
  <c r="C1151" i="10"/>
  <c r="B1151" i="10"/>
  <c r="M1150" i="10"/>
  <c r="K1150" i="10"/>
  <c r="J1150" i="10"/>
  <c r="I1150" i="10"/>
  <c r="H1150" i="10"/>
  <c r="G1150" i="10"/>
  <c r="F1150" i="10"/>
  <c r="E1150" i="10"/>
  <c r="D1150" i="10"/>
  <c r="C1150" i="10"/>
  <c r="B1150" i="10"/>
  <c r="M1149" i="10"/>
  <c r="K1149" i="10"/>
  <c r="J1149" i="10"/>
  <c r="I1149" i="10"/>
  <c r="H1149" i="10"/>
  <c r="G1149" i="10"/>
  <c r="F1149" i="10"/>
  <c r="E1149" i="10"/>
  <c r="D1149" i="10"/>
  <c r="C1149" i="10"/>
  <c r="B1149" i="10"/>
  <c r="M1148" i="10"/>
  <c r="K1148" i="10"/>
  <c r="J1148" i="10"/>
  <c r="I1148" i="10"/>
  <c r="H1148" i="10"/>
  <c r="G1148" i="10"/>
  <c r="F1148" i="10"/>
  <c r="E1148" i="10"/>
  <c r="D1148" i="10"/>
  <c r="C1148" i="10"/>
  <c r="B1148" i="10"/>
  <c r="M1147" i="10"/>
  <c r="K1147" i="10"/>
  <c r="J1147" i="10"/>
  <c r="I1147" i="10"/>
  <c r="H1147" i="10"/>
  <c r="G1147" i="10"/>
  <c r="F1147" i="10"/>
  <c r="E1147" i="10"/>
  <c r="D1147" i="10"/>
  <c r="C1147" i="10"/>
  <c r="B1147" i="10"/>
  <c r="M1146" i="10"/>
  <c r="K1146" i="10"/>
  <c r="J1146" i="10"/>
  <c r="I1146" i="10"/>
  <c r="H1146" i="10"/>
  <c r="G1146" i="10"/>
  <c r="F1146" i="10"/>
  <c r="E1146" i="10"/>
  <c r="D1146" i="10"/>
  <c r="C1146" i="10"/>
  <c r="B1146" i="10"/>
  <c r="M1145" i="10"/>
  <c r="K1145" i="10"/>
  <c r="J1145" i="10"/>
  <c r="I1145" i="10"/>
  <c r="H1145" i="10"/>
  <c r="G1145" i="10"/>
  <c r="F1145" i="10"/>
  <c r="E1145" i="10"/>
  <c r="D1145" i="10"/>
  <c r="C1145" i="10"/>
  <c r="B1145" i="10"/>
  <c r="M1144" i="10"/>
  <c r="K1144" i="10"/>
  <c r="J1144" i="10"/>
  <c r="I1144" i="10"/>
  <c r="H1144" i="10"/>
  <c r="G1144" i="10"/>
  <c r="F1144" i="10"/>
  <c r="E1144" i="10"/>
  <c r="D1144" i="10"/>
  <c r="C1144" i="10"/>
  <c r="B1144" i="10"/>
  <c r="M1143" i="10"/>
  <c r="K1143" i="10"/>
  <c r="J1143" i="10"/>
  <c r="I1143" i="10"/>
  <c r="H1143" i="10"/>
  <c r="G1143" i="10"/>
  <c r="F1143" i="10"/>
  <c r="E1143" i="10"/>
  <c r="D1143" i="10"/>
  <c r="C1143" i="10"/>
  <c r="B1143" i="10"/>
  <c r="M1142" i="10"/>
  <c r="K1142" i="10"/>
  <c r="J1142" i="10"/>
  <c r="I1142" i="10"/>
  <c r="H1142" i="10"/>
  <c r="G1142" i="10"/>
  <c r="F1142" i="10"/>
  <c r="E1142" i="10"/>
  <c r="D1142" i="10"/>
  <c r="C1142" i="10"/>
  <c r="B1142" i="10"/>
  <c r="M1141" i="10"/>
  <c r="K1141" i="10"/>
  <c r="J1141" i="10"/>
  <c r="I1141" i="10"/>
  <c r="H1141" i="10"/>
  <c r="G1141" i="10"/>
  <c r="F1141" i="10"/>
  <c r="E1141" i="10"/>
  <c r="D1141" i="10"/>
  <c r="C1141" i="10"/>
  <c r="B1141" i="10"/>
  <c r="M1140" i="10"/>
  <c r="K1140" i="10"/>
  <c r="J1140" i="10"/>
  <c r="I1140" i="10"/>
  <c r="H1140" i="10"/>
  <c r="G1140" i="10"/>
  <c r="F1140" i="10"/>
  <c r="E1140" i="10"/>
  <c r="D1140" i="10"/>
  <c r="C1140" i="10"/>
  <c r="B1140" i="10"/>
  <c r="M1139" i="10"/>
  <c r="K1139" i="10"/>
  <c r="J1139" i="10"/>
  <c r="I1139" i="10"/>
  <c r="H1139" i="10"/>
  <c r="G1139" i="10"/>
  <c r="F1139" i="10"/>
  <c r="E1139" i="10"/>
  <c r="D1139" i="10"/>
  <c r="C1139" i="10"/>
  <c r="B1139" i="10"/>
  <c r="M1138" i="10"/>
  <c r="K1138" i="10"/>
  <c r="J1138" i="10"/>
  <c r="I1138" i="10"/>
  <c r="H1138" i="10"/>
  <c r="G1138" i="10"/>
  <c r="F1138" i="10"/>
  <c r="E1138" i="10"/>
  <c r="D1138" i="10"/>
  <c r="C1138" i="10"/>
  <c r="B1138" i="10"/>
  <c r="M1137" i="10"/>
  <c r="K1137" i="10"/>
  <c r="J1137" i="10"/>
  <c r="I1137" i="10"/>
  <c r="H1137" i="10"/>
  <c r="G1137" i="10"/>
  <c r="F1137" i="10"/>
  <c r="E1137" i="10"/>
  <c r="D1137" i="10"/>
  <c r="C1137" i="10"/>
  <c r="B1137" i="10"/>
  <c r="M1136" i="10"/>
  <c r="K1136" i="10"/>
  <c r="J1136" i="10"/>
  <c r="I1136" i="10"/>
  <c r="H1136" i="10"/>
  <c r="G1136" i="10"/>
  <c r="F1136" i="10"/>
  <c r="E1136" i="10"/>
  <c r="D1136" i="10"/>
  <c r="C1136" i="10"/>
  <c r="B1136" i="10"/>
  <c r="M1135" i="10"/>
  <c r="K1135" i="10"/>
  <c r="J1135" i="10"/>
  <c r="I1135" i="10"/>
  <c r="H1135" i="10"/>
  <c r="G1135" i="10"/>
  <c r="F1135" i="10"/>
  <c r="E1135" i="10"/>
  <c r="D1135" i="10"/>
  <c r="C1135" i="10"/>
  <c r="B1135" i="10"/>
  <c r="M1134" i="10"/>
  <c r="K1134" i="10"/>
  <c r="J1134" i="10"/>
  <c r="I1134" i="10"/>
  <c r="H1134" i="10"/>
  <c r="G1134" i="10"/>
  <c r="F1134" i="10"/>
  <c r="E1134" i="10"/>
  <c r="D1134" i="10"/>
  <c r="C1134" i="10"/>
  <c r="B1134" i="10"/>
  <c r="M1133" i="10"/>
  <c r="K1133" i="10"/>
  <c r="J1133" i="10"/>
  <c r="I1133" i="10"/>
  <c r="H1133" i="10"/>
  <c r="G1133" i="10"/>
  <c r="F1133" i="10"/>
  <c r="E1133" i="10"/>
  <c r="D1133" i="10"/>
  <c r="C1133" i="10"/>
  <c r="B1133" i="10"/>
  <c r="M1132" i="10"/>
  <c r="K1132" i="10"/>
  <c r="J1132" i="10"/>
  <c r="I1132" i="10"/>
  <c r="H1132" i="10"/>
  <c r="G1132" i="10"/>
  <c r="F1132" i="10"/>
  <c r="E1132" i="10"/>
  <c r="D1132" i="10"/>
  <c r="C1132" i="10"/>
  <c r="B1132" i="10"/>
  <c r="M1131" i="10"/>
  <c r="K1131" i="10"/>
  <c r="J1131" i="10"/>
  <c r="I1131" i="10"/>
  <c r="H1131" i="10"/>
  <c r="G1131" i="10"/>
  <c r="F1131" i="10"/>
  <c r="E1131" i="10"/>
  <c r="D1131" i="10"/>
  <c r="C1131" i="10"/>
  <c r="B1131" i="10"/>
  <c r="M1130" i="10"/>
  <c r="K1130" i="10"/>
  <c r="J1130" i="10"/>
  <c r="I1130" i="10"/>
  <c r="H1130" i="10"/>
  <c r="G1130" i="10"/>
  <c r="F1130" i="10"/>
  <c r="E1130" i="10"/>
  <c r="D1130" i="10"/>
  <c r="C1130" i="10"/>
  <c r="B1130" i="10"/>
  <c r="M1129" i="10"/>
  <c r="K1129" i="10"/>
  <c r="J1129" i="10"/>
  <c r="I1129" i="10"/>
  <c r="H1129" i="10"/>
  <c r="G1129" i="10"/>
  <c r="F1129" i="10"/>
  <c r="E1129" i="10"/>
  <c r="D1129" i="10"/>
  <c r="C1129" i="10"/>
  <c r="B1129" i="10"/>
  <c r="M1128" i="10"/>
  <c r="K1128" i="10"/>
  <c r="J1128" i="10"/>
  <c r="I1128" i="10"/>
  <c r="H1128" i="10"/>
  <c r="G1128" i="10"/>
  <c r="F1128" i="10"/>
  <c r="E1128" i="10"/>
  <c r="D1128" i="10"/>
  <c r="C1128" i="10"/>
  <c r="B1128" i="10"/>
  <c r="M1127" i="10"/>
  <c r="K1127" i="10"/>
  <c r="J1127" i="10"/>
  <c r="I1127" i="10"/>
  <c r="H1127" i="10"/>
  <c r="G1127" i="10"/>
  <c r="F1127" i="10"/>
  <c r="E1127" i="10"/>
  <c r="D1127" i="10"/>
  <c r="C1127" i="10"/>
  <c r="B1127" i="10"/>
  <c r="M1126" i="10"/>
  <c r="K1126" i="10"/>
  <c r="J1126" i="10"/>
  <c r="I1126" i="10"/>
  <c r="H1126" i="10"/>
  <c r="G1126" i="10"/>
  <c r="F1126" i="10"/>
  <c r="E1126" i="10"/>
  <c r="D1126" i="10"/>
  <c r="C1126" i="10"/>
  <c r="B1126" i="10"/>
  <c r="M1125" i="10"/>
  <c r="K1125" i="10"/>
  <c r="J1125" i="10"/>
  <c r="I1125" i="10"/>
  <c r="H1125" i="10"/>
  <c r="G1125" i="10"/>
  <c r="F1125" i="10"/>
  <c r="E1125" i="10"/>
  <c r="D1125" i="10"/>
  <c r="C1125" i="10"/>
  <c r="B1125" i="10"/>
  <c r="M1124" i="10"/>
  <c r="K1124" i="10"/>
  <c r="J1124" i="10"/>
  <c r="I1124" i="10"/>
  <c r="H1124" i="10"/>
  <c r="G1124" i="10"/>
  <c r="F1124" i="10"/>
  <c r="E1124" i="10"/>
  <c r="D1124" i="10"/>
  <c r="C1124" i="10"/>
  <c r="B1124" i="10"/>
  <c r="M1123" i="10"/>
  <c r="K1123" i="10"/>
  <c r="J1123" i="10"/>
  <c r="I1123" i="10"/>
  <c r="H1123" i="10"/>
  <c r="G1123" i="10"/>
  <c r="F1123" i="10"/>
  <c r="E1123" i="10"/>
  <c r="D1123" i="10"/>
  <c r="C1123" i="10"/>
  <c r="B1123" i="10"/>
  <c r="M1122" i="10"/>
  <c r="K1122" i="10"/>
  <c r="J1122" i="10"/>
  <c r="I1122" i="10"/>
  <c r="H1122" i="10"/>
  <c r="G1122" i="10"/>
  <c r="F1122" i="10"/>
  <c r="E1122" i="10"/>
  <c r="D1122" i="10"/>
  <c r="C1122" i="10"/>
  <c r="B1122" i="10"/>
  <c r="M1121" i="10"/>
  <c r="K1121" i="10"/>
  <c r="J1121" i="10"/>
  <c r="I1121" i="10"/>
  <c r="H1121" i="10"/>
  <c r="G1121" i="10"/>
  <c r="F1121" i="10"/>
  <c r="E1121" i="10"/>
  <c r="D1121" i="10"/>
  <c r="C1121" i="10"/>
  <c r="B1121" i="10"/>
  <c r="M1120" i="10"/>
  <c r="K1120" i="10"/>
  <c r="J1120" i="10"/>
  <c r="I1120" i="10"/>
  <c r="H1120" i="10"/>
  <c r="G1120" i="10"/>
  <c r="F1120" i="10"/>
  <c r="E1120" i="10"/>
  <c r="D1120" i="10"/>
  <c r="C1120" i="10"/>
  <c r="B1120" i="10"/>
  <c r="M1119" i="10"/>
  <c r="K1119" i="10"/>
  <c r="J1119" i="10"/>
  <c r="I1119" i="10"/>
  <c r="H1119" i="10"/>
  <c r="G1119" i="10"/>
  <c r="F1119" i="10"/>
  <c r="E1119" i="10"/>
  <c r="D1119" i="10"/>
  <c r="C1119" i="10"/>
  <c r="B1119" i="10"/>
  <c r="M1118" i="10"/>
  <c r="K1118" i="10"/>
  <c r="J1118" i="10"/>
  <c r="I1118" i="10"/>
  <c r="H1118" i="10"/>
  <c r="G1118" i="10"/>
  <c r="F1118" i="10"/>
  <c r="E1118" i="10"/>
  <c r="D1118" i="10"/>
  <c r="C1118" i="10"/>
  <c r="B1118" i="10"/>
  <c r="M1117" i="10"/>
  <c r="K1117" i="10"/>
  <c r="J1117" i="10"/>
  <c r="I1117" i="10"/>
  <c r="H1117" i="10"/>
  <c r="G1117" i="10"/>
  <c r="F1117" i="10"/>
  <c r="E1117" i="10"/>
  <c r="D1117" i="10"/>
  <c r="C1117" i="10"/>
  <c r="B1117" i="10"/>
  <c r="M1116" i="10"/>
  <c r="K1116" i="10"/>
  <c r="J1116" i="10"/>
  <c r="I1116" i="10"/>
  <c r="H1116" i="10"/>
  <c r="G1116" i="10"/>
  <c r="F1116" i="10"/>
  <c r="E1116" i="10"/>
  <c r="D1116" i="10"/>
  <c r="C1116" i="10"/>
  <c r="B1116" i="10"/>
  <c r="M1115" i="10"/>
  <c r="K1115" i="10"/>
  <c r="J1115" i="10"/>
  <c r="I1115" i="10"/>
  <c r="H1115" i="10"/>
  <c r="G1115" i="10"/>
  <c r="F1115" i="10"/>
  <c r="E1115" i="10"/>
  <c r="D1115" i="10"/>
  <c r="C1115" i="10"/>
  <c r="B1115" i="10"/>
  <c r="M1114" i="10"/>
  <c r="K1114" i="10"/>
  <c r="J1114" i="10"/>
  <c r="I1114" i="10"/>
  <c r="H1114" i="10"/>
  <c r="G1114" i="10"/>
  <c r="F1114" i="10"/>
  <c r="E1114" i="10"/>
  <c r="D1114" i="10"/>
  <c r="C1114" i="10"/>
  <c r="B1114" i="10"/>
  <c r="M1113" i="10"/>
  <c r="K1113" i="10"/>
  <c r="J1113" i="10"/>
  <c r="I1113" i="10"/>
  <c r="H1113" i="10"/>
  <c r="G1113" i="10"/>
  <c r="F1113" i="10"/>
  <c r="E1113" i="10"/>
  <c r="D1113" i="10"/>
  <c r="C1113" i="10"/>
  <c r="B1113" i="10"/>
  <c r="M1112" i="10"/>
  <c r="K1112" i="10"/>
  <c r="J1112" i="10"/>
  <c r="I1112" i="10"/>
  <c r="H1112" i="10"/>
  <c r="G1112" i="10"/>
  <c r="F1112" i="10"/>
  <c r="E1112" i="10"/>
  <c r="D1112" i="10"/>
  <c r="C1112" i="10"/>
  <c r="B1112" i="10"/>
  <c r="M1111" i="10"/>
  <c r="K1111" i="10"/>
  <c r="J1111" i="10"/>
  <c r="I1111" i="10"/>
  <c r="H1111" i="10"/>
  <c r="G1111" i="10"/>
  <c r="F1111" i="10"/>
  <c r="E1111" i="10"/>
  <c r="D1111" i="10"/>
  <c r="C1111" i="10"/>
  <c r="B1111" i="10"/>
  <c r="M1110" i="10"/>
  <c r="K1110" i="10"/>
  <c r="J1110" i="10"/>
  <c r="I1110" i="10"/>
  <c r="H1110" i="10"/>
  <c r="G1110" i="10"/>
  <c r="F1110" i="10"/>
  <c r="E1110" i="10"/>
  <c r="D1110" i="10"/>
  <c r="C1110" i="10"/>
  <c r="B1110" i="10"/>
  <c r="M1109" i="10"/>
  <c r="K1109" i="10"/>
  <c r="J1109" i="10"/>
  <c r="I1109" i="10"/>
  <c r="H1109" i="10"/>
  <c r="G1109" i="10"/>
  <c r="F1109" i="10"/>
  <c r="E1109" i="10"/>
  <c r="D1109" i="10"/>
  <c r="C1109" i="10"/>
  <c r="B1109" i="10"/>
  <c r="M1108" i="10"/>
  <c r="K1108" i="10"/>
  <c r="J1108" i="10"/>
  <c r="I1108" i="10"/>
  <c r="H1108" i="10"/>
  <c r="G1108" i="10"/>
  <c r="F1108" i="10"/>
  <c r="E1108" i="10"/>
  <c r="D1108" i="10"/>
  <c r="C1108" i="10"/>
  <c r="B1108" i="10"/>
  <c r="M1107" i="10"/>
  <c r="K1107" i="10"/>
  <c r="J1107" i="10"/>
  <c r="I1107" i="10"/>
  <c r="H1107" i="10"/>
  <c r="G1107" i="10"/>
  <c r="F1107" i="10"/>
  <c r="E1107" i="10"/>
  <c r="D1107" i="10"/>
  <c r="C1107" i="10"/>
  <c r="B1107" i="10"/>
  <c r="M1106" i="10"/>
  <c r="K1106" i="10"/>
  <c r="J1106" i="10"/>
  <c r="I1106" i="10"/>
  <c r="H1106" i="10"/>
  <c r="G1106" i="10"/>
  <c r="F1106" i="10"/>
  <c r="E1106" i="10"/>
  <c r="D1106" i="10"/>
  <c r="C1106" i="10"/>
  <c r="B1106" i="10"/>
  <c r="M1105" i="10"/>
  <c r="K1105" i="10"/>
  <c r="J1105" i="10"/>
  <c r="I1105" i="10"/>
  <c r="H1105" i="10"/>
  <c r="G1105" i="10"/>
  <c r="F1105" i="10"/>
  <c r="E1105" i="10"/>
  <c r="D1105" i="10"/>
  <c r="C1105" i="10"/>
  <c r="B1105" i="10"/>
  <c r="M1104" i="10"/>
  <c r="K1104" i="10"/>
  <c r="J1104" i="10"/>
  <c r="I1104" i="10"/>
  <c r="H1104" i="10"/>
  <c r="G1104" i="10"/>
  <c r="F1104" i="10"/>
  <c r="E1104" i="10"/>
  <c r="D1104" i="10"/>
  <c r="C1104" i="10"/>
  <c r="B1104" i="10"/>
  <c r="M1103" i="10"/>
  <c r="K1103" i="10"/>
  <c r="J1103" i="10"/>
  <c r="I1103" i="10"/>
  <c r="H1103" i="10"/>
  <c r="G1103" i="10"/>
  <c r="F1103" i="10"/>
  <c r="E1103" i="10"/>
  <c r="D1103" i="10"/>
  <c r="C1103" i="10"/>
  <c r="B1103" i="10"/>
  <c r="M1102" i="10"/>
  <c r="K1102" i="10"/>
  <c r="J1102" i="10"/>
  <c r="I1102" i="10"/>
  <c r="H1102" i="10"/>
  <c r="G1102" i="10"/>
  <c r="F1102" i="10"/>
  <c r="E1102" i="10"/>
  <c r="D1102" i="10"/>
  <c r="C1102" i="10"/>
  <c r="B1102" i="10"/>
  <c r="M1101" i="10"/>
  <c r="K1101" i="10"/>
  <c r="J1101" i="10"/>
  <c r="I1101" i="10"/>
  <c r="H1101" i="10"/>
  <c r="G1101" i="10"/>
  <c r="F1101" i="10"/>
  <c r="E1101" i="10"/>
  <c r="D1101" i="10"/>
  <c r="C1101" i="10"/>
  <c r="B1101" i="10"/>
  <c r="M1100" i="10"/>
  <c r="K1100" i="10"/>
  <c r="J1100" i="10"/>
  <c r="I1100" i="10"/>
  <c r="H1100" i="10"/>
  <c r="G1100" i="10"/>
  <c r="F1100" i="10"/>
  <c r="E1100" i="10"/>
  <c r="D1100" i="10"/>
  <c r="C1100" i="10"/>
  <c r="B1100" i="10"/>
  <c r="M1099" i="10"/>
  <c r="K1099" i="10"/>
  <c r="J1099" i="10"/>
  <c r="I1099" i="10"/>
  <c r="H1099" i="10"/>
  <c r="G1099" i="10"/>
  <c r="F1099" i="10"/>
  <c r="E1099" i="10"/>
  <c r="D1099" i="10"/>
  <c r="C1099" i="10"/>
  <c r="B1099" i="10"/>
  <c r="M1098" i="10"/>
  <c r="K1098" i="10"/>
  <c r="J1098" i="10"/>
  <c r="I1098" i="10"/>
  <c r="H1098" i="10"/>
  <c r="G1098" i="10"/>
  <c r="F1098" i="10"/>
  <c r="E1098" i="10"/>
  <c r="D1098" i="10"/>
  <c r="C1098" i="10"/>
  <c r="B1098" i="10"/>
  <c r="M1097" i="10"/>
  <c r="K1097" i="10"/>
  <c r="J1097" i="10"/>
  <c r="I1097" i="10"/>
  <c r="H1097" i="10"/>
  <c r="G1097" i="10"/>
  <c r="F1097" i="10"/>
  <c r="E1097" i="10"/>
  <c r="D1097" i="10"/>
  <c r="C1097" i="10"/>
  <c r="B1097" i="10"/>
  <c r="M1096" i="10"/>
  <c r="K1096" i="10"/>
  <c r="J1096" i="10"/>
  <c r="I1096" i="10"/>
  <c r="H1096" i="10"/>
  <c r="G1096" i="10"/>
  <c r="F1096" i="10"/>
  <c r="E1096" i="10"/>
  <c r="D1096" i="10"/>
  <c r="C1096" i="10"/>
  <c r="B1096" i="10"/>
  <c r="M1095" i="10"/>
  <c r="K1095" i="10"/>
  <c r="J1095" i="10"/>
  <c r="I1095" i="10"/>
  <c r="H1095" i="10"/>
  <c r="G1095" i="10"/>
  <c r="F1095" i="10"/>
  <c r="E1095" i="10"/>
  <c r="D1095" i="10"/>
  <c r="C1095" i="10"/>
  <c r="B1095" i="10"/>
  <c r="M1094" i="10"/>
  <c r="K1094" i="10"/>
  <c r="J1094" i="10"/>
  <c r="I1094" i="10"/>
  <c r="H1094" i="10"/>
  <c r="G1094" i="10"/>
  <c r="F1094" i="10"/>
  <c r="E1094" i="10"/>
  <c r="D1094" i="10"/>
  <c r="C1094" i="10"/>
  <c r="B1094" i="10"/>
  <c r="M1093" i="10"/>
  <c r="K1093" i="10"/>
  <c r="J1093" i="10"/>
  <c r="I1093" i="10"/>
  <c r="H1093" i="10"/>
  <c r="G1093" i="10"/>
  <c r="F1093" i="10"/>
  <c r="E1093" i="10"/>
  <c r="D1093" i="10"/>
  <c r="C1093" i="10"/>
  <c r="B1093" i="10"/>
  <c r="M1092" i="10"/>
  <c r="K1092" i="10"/>
  <c r="J1092" i="10"/>
  <c r="I1092" i="10"/>
  <c r="H1092" i="10"/>
  <c r="G1092" i="10"/>
  <c r="F1092" i="10"/>
  <c r="E1092" i="10"/>
  <c r="D1092" i="10"/>
  <c r="C1092" i="10"/>
  <c r="B1092" i="10"/>
  <c r="M1091" i="10"/>
  <c r="K1091" i="10"/>
  <c r="J1091" i="10"/>
  <c r="I1091" i="10"/>
  <c r="H1091" i="10"/>
  <c r="G1091" i="10"/>
  <c r="F1091" i="10"/>
  <c r="E1091" i="10"/>
  <c r="D1091" i="10"/>
  <c r="C1091" i="10"/>
  <c r="B1091" i="10"/>
  <c r="M1090" i="10"/>
  <c r="K1090" i="10"/>
  <c r="J1090" i="10"/>
  <c r="I1090" i="10"/>
  <c r="H1090" i="10"/>
  <c r="G1090" i="10"/>
  <c r="F1090" i="10"/>
  <c r="E1090" i="10"/>
  <c r="D1090" i="10"/>
  <c r="C1090" i="10"/>
  <c r="B1090" i="10"/>
  <c r="M1089" i="10"/>
  <c r="K1089" i="10"/>
  <c r="J1089" i="10"/>
  <c r="I1089" i="10"/>
  <c r="H1089" i="10"/>
  <c r="G1089" i="10"/>
  <c r="F1089" i="10"/>
  <c r="E1089" i="10"/>
  <c r="D1089" i="10"/>
  <c r="C1089" i="10"/>
  <c r="B1089" i="10"/>
  <c r="M1088" i="10"/>
  <c r="K1088" i="10"/>
  <c r="J1088" i="10"/>
  <c r="I1088" i="10"/>
  <c r="H1088" i="10"/>
  <c r="G1088" i="10"/>
  <c r="F1088" i="10"/>
  <c r="E1088" i="10"/>
  <c r="D1088" i="10"/>
  <c r="C1088" i="10"/>
  <c r="B1088" i="10"/>
  <c r="M1087" i="10"/>
  <c r="K1087" i="10"/>
  <c r="J1087" i="10"/>
  <c r="I1087" i="10"/>
  <c r="H1087" i="10"/>
  <c r="G1087" i="10"/>
  <c r="F1087" i="10"/>
  <c r="E1087" i="10"/>
  <c r="D1087" i="10"/>
  <c r="C1087" i="10"/>
  <c r="B1087" i="10"/>
  <c r="M1086" i="10"/>
  <c r="K1086" i="10"/>
  <c r="J1086" i="10"/>
  <c r="I1086" i="10"/>
  <c r="H1086" i="10"/>
  <c r="G1086" i="10"/>
  <c r="F1086" i="10"/>
  <c r="E1086" i="10"/>
  <c r="D1086" i="10"/>
  <c r="C1086" i="10"/>
  <c r="B1086" i="10"/>
  <c r="M1085" i="10"/>
  <c r="K1085" i="10"/>
  <c r="J1085" i="10"/>
  <c r="I1085" i="10"/>
  <c r="H1085" i="10"/>
  <c r="G1085" i="10"/>
  <c r="F1085" i="10"/>
  <c r="E1085" i="10"/>
  <c r="D1085" i="10"/>
  <c r="C1085" i="10"/>
  <c r="B1085" i="10"/>
  <c r="M1084" i="10"/>
  <c r="K1084" i="10"/>
  <c r="J1084" i="10"/>
  <c r="I1084" i="10"/>
  <c r="H1084" i="10"/>
  <c r="G1084" i="10"/>
  <c r="F1084" i="10"/>
  <c r="E1084" i="10"/>
  <c r="D1084" i="10"/>
  <c r="C1084" i="10"/>
  <c r="B1084" i="10"/>
  <c r="M1083" i="10"/>
  <c r="K1083" i="10"/>
  <c r="J1083" i="10"/>
  <c r="I1083" i="10"/>
  <c r="H1083" i="10"/>
  <c r="G1083" i="10"/>
  <c r="F1083" i="10"/>
  <c r="E1083" i="10"/>
  <c r="D1083" i="10"/>
  <c r="C1083" i="10"/>
  <c r="B1083" i="10"/>
  <c r="M1082" i="10"/>
  <c r="K1082" i="10"/>
  <c r="J1082" i="10"/>
  <c r="I1082" i="10"/>
  <c r="H1082" i="10"/>
  <c r="G1082" i="10"/>
  <c r="F1082" i="10"/>
  <c r="E1082" i="10"/>
  <c r="D1082" i="10"/>
  <c r="C1082" i="10"/>
  <c r="B1082" i="10"/>
  <c r="M1081" i="10"/>
  <c r="K1081" i="10"/>
  <c r="J1081" i="10"/>
  <c r="I1081" i="10"/>
  <c r="H1081" i="10"/>
  <c r="G1081" i="10"/>
  <c r="F1081" i="10"/>
  <c r="E1081" i="10"/>
  <c r="D1081" i="10"/>
  <c r="C1081" i="10"/>
  <c r="B1081" i="10"/>
  <c r="M1080" i="10"/>
  <c r="K1080" i="10"/>
  <c r="J1080" i="10"/>
  <c r="I1080" i="10"/>
  <c r="H1080" i="10"/>
  <c r="G1080" i="10"/>
  <c r="F1080" i="10"/>
  <c r="E1080" i="10"/>
  <c r="D1080" i="10"/>
  <c r="C1080" i="10"/>
  <c r="B1080" i="10"/>
  <c r="M1079" i="10"/>
  <c r="K1079" i="10"/>
  <c r="J1079" i="10"/>
  <c r="I1079" i="10"/>
  <c r="H1079" i="10"/>
  <c r="G1079" i="10"/>
  <c r="F1079" i="10"/>
  <c r="E1079" i="10"/>
  <c r="D1079" i="10"/>
  <c r="C1079" i="10"/>
  <c r="B1079" i="10"/>
  <c r="M1078" i="10"/>
  <c r="K1078" i="10"/>
  <c r="J1078" i="10"/>
  <c r="I1078" i="10"/>
  <c r="H1078" i="10"/>
  <c r="G1078" i="10"/>
  <c r="F1078" i="10"/>
  <c r="E1078" i="10"/>
  <c r="D1078" i="10"/>
  <c r="C1078" i="10"/>
  <c r="B1078" i="10"/>
  <c r="M1077" i="10"/>
  <c r="K1077" i="10"/>
  <c r="J1077" i="10"/>
  <c r="I1077" i="10"/>
  <c r="H1077" i="10"/>
  <c r="G1077" i="10"/>
  <c r="F1077" i="10"/>
  <c r="E1077" i="10"/>
  <c r="D1077" i="10"/>
  <c r="C1077" i="10"/>
  <c r="B1077" i="10"/>
  <c r="M1076" i="10"/>
  <c r="K1076" i="10"/>
  <c r="J1076" i="10"/>
  <c r="I1076" i="10"/>
  <c r="H1076" i="10"/>
  <c r="G1076" i="10"/>
  <c r="F1076" i="10"/>
  <c r="E1076" i="10"/>
  <c r="D1076" i="10"/>
  <c r="C1076" i="10"/>
  <c r="B1076" i="10"/>
  <c r="M1075" i="10"/>
  <c r="K1075" i="10"/>
  <c r="J1075" i="10"/>
  <c r="I1075" i="10"/>
  <c r="H1075" i="10"/>
  <c r="G1075" i="10"/>
  <c r="F1075" i="10"/>
  <c r="E1075" i="10"/>
  <c r="D1075" i="10"/>
  <c r="C1075" i="10"/>
  <c r="B1075" i="10"/>
  <c r="M1074" i="10"/>
  <c r="K1074" i="10"/>
  <c r="J1074" i="10"/>
  <c r="I1074" i="10"/>
  <c r="H1074" i="10"/>
  <c r="G1074" i="10"/>
  <c r="F1074" i="10"/>
  <c r="E1074" i="10"/>
  <c r="D1074" i="10"/>
  <c r="C1074" i="10"/>
  <c r="B1074" i="10"/>
  <c r="M1073" i="10"/>
  <c r="K1073" i="10"/>
  <c r="J1073" i="10"/>
  <c r="I1073" i="10"/>
  <c r="H1073" i="10"/>
  <c r="G1073" i="10"/>
  <c r="F1073" i="10"/>
  <c r="E1073" i="10"/>
  <c r="D1073" i="10"/>
  <c r="C1073" i="10"/>
  <c r="B1073" i="10"/>
  <c r="M1072" i="10"/>
  <c r="K1072" i="10"/>
  <c r="J1072" i="10"/>
  <c r="I1072" i="10"/>
  <c r="H1072" i="10"/>
  <c r="G1072" i="10"/>
  <c r="F1072" i="10"/>
  <c r="E1072" i="10"/>
  <c r="D1072" i="10"/>
  <c r="C1072" i="10"/>
  <c r="B1072" i="10"/>
  <c r="M1071" i="10"/>
  <c r="K1071" i="10"/>
  <c r="J1071" i="10"/>
  <c r="I1071" i="10"/>
  <c r="H1071" i="10"/>
  <c r="G1071" i="10"/>
  <c r="F1071" i="10"/>
  <c r="E1071" i="10"/>
  <c r="D1071" i="10"/>
  <c r="C1071" i="10"/>
  <c r="B1071" i="10"/>
  <c r="M1070" i="10"/>
  <c r="K1070" i="10"/>
  <c r="J1070" i="10"/>
  <c r="I1070" i="10"/>
  <c r="H1070" i="10"/>
  <c r="G1070" i="10"/>
  <c r="F1070" i="10"/>
  <c r="E1070" i="10"/>
  <c r="D1070" i="10"/>
  <c r="C1070" i="10"/>
  <c r="B1070" i="10"/>
  <c r="M1069" i="10"/>
  <c r="K1069" i="10"/>
  <c r="J1069" i="10"/>
  <c r="I1069" i="10"/>
  <c r="H1069" i="10"/>
  <c r="G1069" i="10"/>
  <c r="F1069" i="10"/>
  <c r="E1069" i="10"/>
  <c r="D1069" i="10"/>
  <c r="C1069" i="10"/>
  <c r="B1069" i="10"/>
  <c r="M1068" i="10"/>
  <c r="K1068" i="10"/>
  <c r="J1068" i="10"/>
  <c r="I1068" i="10"/>
  <c r="H1068" i="10"/>
  <c r="G1068" i="10"/>
  <c r="F1068" i="10"/>
  <c r="E1068" i="10"/>
  <c r="D1068" i="10"/>
  <c r="C1068" i="10"/>
  <c r="B1068" i="10"/>
  <c r="M1067" i="10"/>
  <c r="K1067" i="10"/>
  <c r="J1067" i="10"/>
  <c r="I1067" i="10"/>
  <c r="H1067" i="10"/>
  <c r="G1067" i="10"/>
  <c r="F1067" i="10"/>
  <c r="E1067" i="10"/>
  <c r="D1067" i="10"/>
  <c r="C1067" i="10"/>
  <c r="B1067" i="10"/>
  <c r="M1066" i="10"/>
  <c r="K1066" i="10"/>
  <c r="J1066" i="10"/>
  <c r="I1066" i="10"/>
  <c r="H1066" i="10"/>
  <c r="G1066" i="10"/>
  <c r="F1066" i="10"/>
  <c r="E1066" i="10"/>
  <c r="D1066" i="10"/>
  <c r="C1066" i="10"/>
  <c r="B1066" i="10"/>
  <c r="M1065" i="10"/>
  <c r="K1065" i="10"/>
  <c r="J1065" i="10"/>
  <c r="I1065" i="10"/>
  <c r="H1065" i="10"/>
  <c r="G1065" i="10"/>
  <c r="F1065" i="10"/>
  <c r="E1065" i="10"/>
  <c r="D1065" i="10"/>
  <c r="C1065" i="10"/>
  <c r="B1065" i="10"/>
  <c r="M1064" i="10"/>
  <c r="K1064" i="10"/>
  <c r="J1064" i="10"/>
  <c r="I1064" i="10"/>
  <c r="H1064" i="10"/>
  <c r="G1064" i="10"/>
  <c r="F1064" i="10"/>
  <c r="E1064" i="10"/>
  <c r="D1064" i="10"/>
  <c r="C1064" i="10"/>
  <c r="B1064" i="10"/>
  <c r="M1063" i="10"/>
  <c r="K1063" i="10"/>
  <c r="J1063" i="10"/>
  <c r="I1063" i="10"/>
  <c r="H1063" i="10"/>
  <c r="G1063" i="10"/>
  <c r="F1063" i="10"/>
  <c r="E1063" i="10"/>
  <c r="D1063" i="10"/>
  <c r="C1063" i="10"/>
  <c r="B1063" i="10"/>
  <c r="M1062" i="10"/>
  <c r="K1062" i="10"/>
  <c r="J1062" i="10"/>
  <c r="I1062" i="10"/>
  <c r="H1062" i="10"/>
  <c r="G1062" i="10"/>
  <c r="F1062" i="10"/>
  <c r="E1062" i="10"/>
  <c r="D1062" i="10"/>
  <c r="C1062" i="10"/>
  <c r="B1062" i="10"/>
  <c r="M1061" i="10"/>
  <c r="K1061" i="10"/>
  <c r="J1061" i="10"/>
  <c r="I1061" i="10"/>
  <c r="H1061" i="10"/>
  <c r="G1061" i="10"/>
  <c r="F1061" i="10"/>
  <c r="E1061" i="10"/>
  <c r="D1061" i="10"/>
  <c r="C1061" i="10"/>
  <c r="B1061" i="10"/>
  <c r="M1060" i="10"/>
  <c r="K1060" i="10"/>
  <c r="J1060" i="10"/>
  <c r="I1060" i="10"/>
  <c r="H1060" i="10"/>
  <c r="G1060" i="10"/>
  <c r="F1060" i="10"/>
  <c r="E1060" i="10"/>
  <c r="D1060" i="10"/>
  <c r="C1060" i="10"/>
  <c r="B1060" i="10"/>
  <c r="M1059" i="10"/>
  <c r="K1059" i="10"/>
  <c r="J1059" i="10"/>
  <c r="I1059" i="10"/>
  <c r="H1059" i="10"/>
  <c r="G1059" i="10"/>
  <c r="F1059" i="10"/>
  <c r="E1059" i="10"/>
  <c r="D1059" i="10"/>
  <c r="C1059" i="10"/>
  <c r="B1059" i="10"/>
  <c r="M1058" i="10"/>
  <c r="K1058" i="10"/>
  <c r="J1058" i="10"/>
  <c r="I1058" i="10"/>
  <c r="H1058" i="10"/>
  <c r="G1058" i="10"/>
  <c r="F1058" i="10"/>
  <c r="E1058" i="10"/>
  <c r="D1058" i="10"/>
  <c r="C1058" i="10"/>
  <c r="B1058" i="10"/>
  <c r="M1057" i="10"/>
  <c r="K1057" i="10"/>
  <c r="J1057" i="10"/>
  <c r="I1057" i="10"/>
  <c r="H1057" i="10"/>
  <c r="G1057" i="10"/>
  <c r="F1057" i="10"/>
  <c r="E1057" i="10"/>
  <c r="D1057" i="10"/>
  <c r="C1057" i="10"/>
  <c r="B1057" i="10"/>
  <c r="M1056" i="10"/>
  <c r="K1056" i="10"/>
  <c r="J1056" i="10"/>
  <c r="I1056" i="10"/>
  <c r="H1056" i="10"/>
  <c r="G1056" i="10"/>
  <c r="F1056" i="10"/>
  <c r="E1056" i="10"/>
  <c r="D1056" i="10"/>
  <c r="C1056" i="10"/>
  <c r="B1056" i="10"/>
  <c r="M1055" i="10"/>
  <c r="K1055" i="10"/>
  <c r="J1055" i="10"/>
  <c r="I1055" i="10"/>
  <c r="H1055" i="10"/>
  <c r="G1055" i="10"/>
  <c r="F1055" i="10"/>
  <c r="E1055" i="10"/>
  <c r="D1055" i="10"/>
  <c r="C1055" i="10"/>
  <c r="B1055" i="10"/>
  <c r="M1054" i="10"/>
  <c r="K1054" i="10"/>
  <c r="J1054" i="10"/>
  <c r="I1054" i="10"/>
  <c r="H1054" i="10"/>
  <c r="G1054" i="10"/>
  <c r="F1054" i="10"/>
  <c r="E1054" i="10"/>
  <c r="D1054" i="10"/>
  <c r="C1054" i="10"/>
  <c r="B1054" i="10"/>
  <c r="M1053" i="10"/>
  <c r="K1053" i="10"/>
  <c r="J1053" i="10"/>
  <c r="I1053" i="10"/>
  <c r="H1053" i="10"/>
  <c r="G1053" i="10"/>
  <c r="F1053" i="10"/>
  <c r="E1053" i="10"/>
  <c r="D1053" i="10"/>
  <c r="C1053" i="10"/>
  <c r="B1053" i="10"/>
  <c r="M1052" i="10"/>
  <c r="K1052" i="10"/>
  <c r="J1052" i="10"/>
  <c r="I1052" i="10"/>
  <c r="H1052" i="10"/>
  <c r="G1052" i="10"/>
  <c r="F1052" i="10"/>
  <c r="E1052" i="10"/>
  <c r="D1052" i="10"/>
  <c r="C1052" i="10"/>
  <c r="B1052" i="10"/>
  <c r="M1051" i="10"/>
  <c r="K1051" i="10"/>
  <c r="J1051" i="10"/>
  <c r="I1051" i="10"/>
  <c r="H1051" i="10"/>
  <c r="G1051" i="10"/>
  <c r="F1051" i="10"/>
  <c r="E1051" i="10"/>
  <c r="D1051" i="10"/>
  <c r="C1051" i="10"/>
  <c r="B1051" i="10"/>
  <c r="M1050" i="10"/>
  <c r="K1050" i="10"/>
  <c r="J1050" i="10"/>
  <c r="I1050" i="10"/>
  <c r="H1050" i="10"/>
  <c r="G1050" i="10"/>
  <c r="F1050" i="10"/>
  <c r="E1050" i="10"/>
  <c r="D1050" i="10"/>
  <c r="C1050" i="10"/>
  <c r="B1050" i="10"/>
  <c r="M1049" i="10"/>
  <c r="K1049" i="10"/>
  <c r="J1049" i="10"/>
  <c r="I1049" i="10"/>
  <c r="H1049" i="10"/>
  <c r="G1049" i="10"/>
  <c r="F1049" i="10"/>
  <c r="E1049" i="10"/>
  <c r="D1049" i="10"/>
  <c r="C1049" i="10"/>
  <c r="B1049" i="10"/>
  <c r="M1048" i="10"/>
  <c r="K1048" i="10"/>
  <c r="J1048" i="10"/>
  <c r="I1048" i="10"/>
  <c r="H1048" i="10"/>
  <c r="G1048" i="10"/>
  <c r="F1048" i="10"/>
  <c r="E1048" i="10"/>
  <c r="D1048" i="10"/>
  <c r="C1048" i="10"/>
  <c r="B1048" i="10"/>
  <c r="M1047" i="10"/>
  <c r="K1047" i="10"/>
  <c r="J1047" i="10"/>
  <c r="I1047" i="10"/>
  <c r="H1047" i="10"/>
  <c r="G1047" i="10"/>
  <c r="F1047" i="10"/>
  <c r="E1047" i="10"/>
  <c r="D1047" i="10"/>
  <c r="C1047" i="10"/>
  <c r="B1047" i="10"/>
  <c r="M1046" i="10"/>
  <c r="K1046" i="10"/>
  <c r="J1046" i="10"/>
  <c r="I1046" i="10"/>
  <c r="H1046" i="10"/>
  <c r="G1046" i="10"/>
  <c r="F1046" i="10"/>
  <c r="E1046" i="10"/>
  <c r="D1046" i="10"/>
  <c r="C1046" i="10"/>
  <c r="B1046" i="10"/>
  <c r="M1045" i="10"/>
  <c r="K1045" i="10"/>
  <c r="J1045" i="10"/>
  <c r="I1045" i="10"/>
  <c r="H1045" i="10"/>
  <c r="G1045" i="10"/>
  <c r="F1045" i="10"/>
  <c r="E1045" i="10"/>
  <c r="D1045" i="10"/>
  <c r="C1045" i="10"/>
  <c r="B1045" i="10"/>
  <c r="M1044" i="10"/>
  <c r="K1044" i="10"/>
  <c r="J1044" i="10"/>
  <c r="I1044" i="10"/>
  <c r="H1044" i="10"/>
  <c r="G1044" i="10"/>
  <c r="F1044" i="10"/>
  <c r="E1044" i="10"/>
  <c r="D1044" i="10"/>
  <c r="C1044" i="10"/>
  <c r="B1044" i="10"/>
  <c r="M1043" i="10"/>
  <c r="K1043" i="10"/>
  <c r="J1043" i="10"/>
  <c r="I1043" i="10"/>
  <c r="H1043" i="10"/>
  <c r="G1043" i="10"/>
  <c r="F1043" i="10"/>
  <c r="E1043" i="10"/>
  <c r="D1043" i="10"/>
  <c r="C1043" i="10"/>
  <c r="B1043" i="10"/>
  <c r="M1042" i="10"/>
  <c r="K1042" i="10"/>
  <c r="J1042" i="10"/>
  <c r="I1042" i="10"/>
  <c r="H1042" i="10"/>
  <c r="G1042" i="10"/>
  <c r="F1042" i="10"/>
  <c r="E1042" i="10"/>
  <c r="D1042" i="10"/>
  <c r="C1042" i="10"/>
  <c r="B1042" i="10"/>
  <c r="M1041" i="10"/>
  <c r="K1041" i="10"/>
  <c r="J1041" i="10"/>
  <c r="I1041" i="10"/>
  <c r="H1041" i="10"/>
  <c r="G1041" i="10"/>
  <c r="F1041" i="10"/>
  <c r="E1041" i="10"/>
  <c r="D1041" i="10"/>
  <c r="C1041" i="10"/>
  <c r="B1041" i="10"/>
  <c r="M1040" i="10"/>
  <c r="K1040" i="10"/>
  <c r="J1040" i="10"/>
  <c r="I1040" i="10"/>
  <c r="H1040" i="10"/>
  <c r="G1040" i="10"/>
  <c r="F1040" i="10"/>
  <c r="E1040" i="10"/>
  <c r="D1040" i="10"/>
  <c r="C1040" i="10"/>
  <c r="B1040" i="10"/>
  <c r="M1039" i="10"/>
  <c r="K1039" i="10"/>
  <c r="J1039" i="10"/>
  <c r="I1039" i="10"/>
  <c r="H1039" i="10"/>
  <c r="G1039" i="10"/>
  <c r="F1039" i="10"/>
  <c r="E1039" i="10"/>
  <c r="D1039" i="10"/>
  <c r="C1039" i="10"/>
  <c r="B1039" i="10"/>
  <c r="M1038" i="10"/>
  <c r="K1038" i="10"/>
  <c r="J1038" i="10"/>
  <c r="I1038" i="10"/>
  <c r="H1038" i="10"/>
  <c r="G1038" i="10"/>
  <c r="F1038" i="10"/>
  <c r="E1038" i="10"/>
  <c r="D1038" i="10"/>
  <c r="C1038" i="10"/>
  <c r="B1038" i="10"/>
  <c r="M1037" i="10"/>
  <c r="K1037" i="10"/>
  <c r="J1037" i="10"/>
  <c r="I1037" i="10"/>
  <c r="H1037" i="10"/>
  <c r="G1037" i="10"/>
  <c r="F1037" i="10"/>
  <c r="E1037" i="10"/>
  <c r="D1037" i="10"/>
  <c r="C1037" i="10"/>
  <c r="B1037" i="10"/>
  <c r="M1036" i="10"/>
  <c r="K1036" i="10"/>
  <c r="J1036" i="10"/>
  <c r="I1036" i="10"/>
  <c r="H1036" i="10"/>
  <c r="G1036" i="10"/>
  <c r="F1036" i="10"/>
  <c r="E1036" i="10"/>
  <c r="D1036" i="10"/>
  <c r="C1036" i="10"/>
  <c r="B1036" i="10"/>
  <c r="M1035" i="10"/>
  <c r="K1035" i="10"/>
  <c r="J1035" i="10"/>
  <c r="I1035" i="10"/>
  <c r="H1035" i="10"/>
  <c r="G1035" i="10"/>
  <c r="F1035" i="10"/>
  <c r="E1035" i="10"/>
  <c r="D1035" i="10"/>
  <c r="C1035" i="10"/>
  <c r="B1035" i="10"/>
  <c r="M1034" i="10"/>
  <c r="K1034" i="10"/>
  <c r="J1034" i="10"/>
  <c r="I1034" i="10"/>
  <c r="H1034" i="10"/>
  <c r="G1034" i="10"/>
  <c r="F1034" i="10"/>
  <c r="E1034" i="10"/>
  <c r="D1034" i="10"/>
  <c r="C1034" i="10"/>
  <c r="B1034" i="10"/>
  <c r="M1033" i="10"/>
  <c r="K1033" i="10"/>
  <c r="J1033" i="10"/>
  <c r="I1033" i="10"/>
  <c r="H1033" i="10"/>
  <c r="G1033" i="10"/>
  <c r="F1033" i="10"/>
  <c r="E1033" i="10"/>
  <c r="D1033" i="10"/>
  <c r="C1033" i="10"/>
  <c r="B1033" i="10"/>
  <c r="M1032" i="10"/>
  <c r="K1032" i="10"/>
  <c r="J1032" i="10"/>
  <c r="I1032" i="10"/>
  <c r="H1032" i="10"/>
  <c r="G1032" i="10"/>
  <c r="F1032" i="10"/>
  <c r="E1032" i="10"/>
  <c r="D1032" i="10"/>
  <c r="C1032" i="10"/>
  <c r="B1032" i="10"/>
  <c r="M1031" i="10"/>
  <c r="K1031" i="10"/>
  <c r="J1031" i="10"/>
  <c r="I1031" i="10"/>
  <c r="H1031" i="10"/>
  <c r="G1031" i="10"/>
  <c r="F1031" i="10"/>
  <c r="E1031" i="10"/>
  <c r="D1031" i="10"/>
  <c r="C1031" i="10"/>
  <c r="B1031" i="10"/>
  <c r="M1030" i="10"/>
  <c r="K1030" i="10"/>
  <c r="J1030" i="10"/>
  <c r="I1030" i="10"/>
  <c r="H1030" i="10"/>
  <c r="G1030" i="10"/>
  <c r="F1030" i="10"/>
  <c r="E1030" i="10"/>
  <c r="D1030" i="10"/>
  <c r="C1030" i="10"/>
  <c r="B1030" i="10"/>
  <c r="M1029" i="10"/>
  <c r="K1029" i="10"/>
  <c r="J1029" i="10"/>
  <c r="I1029" i="10"/>
  <c r="H1029" i="10"/>
  <c r="G1029" i="10"/>
  <c r="F1029" i="10"/>
  <c r="E1029" i="10"/>
  <c r="D1029" i="10"/>
  <c r="C1029" i="10"/>
  <c r="B1029" i="10"/>
  <c r="M1028" i="10"/>
  <c r="K1028" i="10"/>
  <c r="J1028" i="10"/>
  <c r="I1028" i="10"/>
  <c r="H1028" i="10"/>
  <c r="G1028" i="10"/>
  <c r="F1028" i="10"/>
  <c r="E1028" i="10"/>
  <c r="D1028" i="10"/>
  <c r="C1028" i="10"/>
  <c r="B1028" i="10"/>
  <c r="M1027" i="10"/>
  <c r="K1027" i="10"/>
  <c r="J1027" i="10"/>
  <c r="I1027" i="10"/>
  <c r="H1027" i="10"/>
  <c r="G1027" i="10"/>
  <c r="F1027" i="10"/>
  <c r="E1027" i="10"/>
  <c r="D1027" i="10"/>
  <c r="C1027" i="10"/>
  <c r="B1027" i="10"/>
  <c r="M1026" i="10"/>
  <c r="K1026" i="10"/>
  <c r="J1026" i="10"/>
  <c r="I1026" i="10"/>
  <c r="H1026" i="10"/>
  <c r="G1026" i="10"/>
  <c r="F1026" i="10"/>
  <c r="E1026" i="10"/>
  <c r="D1026" i="10"/>
  <c r="C1026" i="10"/>
  <c r="B1026" i="10"/>
  <c r="M1025" i="10"/>
  <c r="K1025" i="10"/>
  <c r="J1025" i="10"/>
  <c r="I1025" i="10"/>
  <c r="H1025" i="10"/>
  <c r="G1025" i="10"/>
  <c r="F1025" i="10"/>
  <c r="E1025" i="10"/>
  <c r="D1025" i="10"/>
  <c r="C1025" i="10"/>
  <c r="B1025" i="10"/>
  <c r="M1024" i="10"/>
  <c r="K1024" i="10"/>
  <c r="J1024" i="10"/>
  <c r="I1024" i="10"/>
  <c r="H1024" i="10"/>
  <c r="G1024" i="10"/>
  <c r="F1024" i="10"/>
  <c r="E1024" i="10"/>
  <c r="D1024" i="10"/>
  <c r="C1024" i="10"/>
  <c r="B1024" i="10"/>
  <c r="M1023" i="10"/>
  <c r="K1023" i="10"/>
  <c r="J1023" i="10"/>
  <c r="I1023" i="10"/>
  <c r="H1023" i="10"/>
  <c r="G1023" i="10"/>
  <c r="F1023" i="10"/>
  <c r="E1023" i="10"/>
  <c r="D1023" i="10"/>
  <c r="C1023" i="10"/>
  <c r="B1023" i="10"/>
  <c r="M1022" i="10"/>
  <c r="K1022" i="10"/>
  <c r="J1022" i="10"/>
  <c r="I1022" i="10"/>
  <c r="H1022" i="10"/>
  <c r="G1022" i="10"/>
  <c r="F1022" i="10"/>
  <c r="E1022" i="10"/>
  <c r="D1022" i="10"/>
  <c r="C1022" i="10"/>
  <c r="B1022" i="10"/>
  <c r="M1021" i="10"/>
  <c r="K1021" i="10"/>
  <c r="J1021" i="10"/>
  <c r="I1021" i="10"/>
  <c r="H1021" i="10"/>
  <c r="G1021" i="10"/>
  <c r="F1021" i="10"/>
  <c r="E1021" i="10"/>
  <c r="D1021" i="10"/>
  <c r="C1021" i="10"/>
  <c r="B1021" i="10"/>
  <c r="M1020" i="10"/>
  <c r="K1020" i="10"/>
  <c r="J1020" i="10"/>
  <c r="I1020" i="10"/>
  <c r="H1020" i="10"/>
  <c r="G1020" i="10"/>
  <c r="F1020" i="10"/>
  <c r="E1020" i="10"/>
  <c r="D1020" i="10"/>
  <c r="C1020" i="10"/>
  <c r="B1020" i="10"/>
  <c r="M1019" i="10"/>
  <c r="K1019" i="10"/>
  <c r="J1019" i="10"/>
  <c r="I1019" i="10"/>
  <c r="H1019" i="10"/>
  <c r="G1019" i="10"/>
  <c r="F1019" i="10"/>
  <c r="E1019" i="10"/>
  <c r="D1019" i="10"/>
  <c r="C1019" i="10"/>
  <c r="B1019" i="10"/>
  <c r="M1018" i="10"/>
  <c r="K1018" i="10"/>
  <c r="J1018" i="10"/>
  <c r="I1018" i="10"/>
  <c r="H1018" i="10"/>
  <c r="G1018" i="10"/>
  <c r="F1018" i="10"/>
  <c r="E1018" i="10"/>
  <c r="D1018" i="10"/>
  <c r="C1018" i="10"/>
  <c r="B1018" i="10"/>
  <c r="M1017" i="10"/>
  <c r="K1017" i="10"/>
  <c r="J1017" i="10"/>
  <c r="I1017" i="10"/>
  <c r="H1017" i="10"/>
  <c r="G1017" i="10"/>
  <c r="F1017" i="10"/>
  <c r="E1017" i="10"/>
  <c r="D1017" i="10"/>
  <c r="C1017" i="10"/>
  <c r="B1017" i="10"/>
  <c r="M1016" i="10"/>
  <c r="K1016" i="10"/>
  <c r="J1016" i="10"/>
  <c r="I1016" i="10"/>
  <c r="H1016" i="10"/>
  <c r="G1016" i="10"/>
  <c r="F1016" i="10"/>
  <c r="E1016" i="10"/>
  <c r="D1016" i="10"/>
  <c r="C1016" i="10"/>
  <c r="B1016" i="10"/>
  <c r="M1015" i="10"/>
  <c r="K1015" i="10"/>
  <c r="J1015" i="10"/>
  <c r="I1015" i="10"/>
  <c r="H1015" i="10"/>
  <c r="G1015" i="10"/>
  <c r="F1015" i="10"/>
  <c r="E1015" i="10"/>
  <c r="D1015" i="10"/>
  <c r="C1015" i="10"/>
  <c r="B1015" i="10"/>
  <c r="M1014" i="10"/>
  <c r="K1014" i="10"/>
  <c r="J1014" i="10"/>
  <c r="I1014" i="10"/>
  <c r="H1014" i="10"/>
  <c r="G1014" i="10"/>
  <c r="F1014" i="10"/>
  <c r="E1014" i="10"/>
  <c r="D1014" i="10"/>
  <c r="C1014" i="10"/>
  <c r="B1014" i="10"/>
  <c r="M1013" i="10"/>
  <c r="K1013" i="10"/>
  <c r="J1013" i="10"/>
  <c r="I1013" i="10"/>
  <c r="H1013" i="10"/>
  <c r="G1013" i="10"/>
  <c r="F1013" i="10"/>
  <c r="E1013" i="10"/>
  <c r="D1013" i="10"/>
  <c r="C1013" i="10"/>
  <c r="B1013" i="10"/>
  <c r="M1012" i="10"/>
  <c r="K1012" i="10"/>
  <c r="J1012" i="10"/>
  <c r="I1012" i="10"/>
  <c r="H1012" i="10"/>
  <c r="G1012" i="10"/>
  <c r="F1012" i="10"/>
  <c r="E1012" i="10"/>
  <c r="D1012" i="10"/>
  <c r="C1012" i="10"/>
  <c r="B1012" i="10"/>
  <c r="M1011" i="10"/>
  <c r="K1011" i="10"/>
  <c r="J1011" i="10"/>
  <c r="I1011" i="10"/>
  <c r="H1011" i="10"/>
  <c r="G1011" i="10"/>
  <c r="F1011" i="10"/>
  <c r="E1011" i="10"/>
  <c r="D1011" i="10"/>
  <c r="C1011" i="10"/>
  <c r="B1011" i="10"/>
  <c r="M1010" i="10"/>
  <c r="K1010" i="10"/>
  <c r="J1010" i="10"/>
  <c r="I1010" i="10"/>
  <c r="H1010" i="10"/>
  <c r="G1010" i="10"/>
  <c r="F1010" i="10"/>
  <c r="E1010" i="10"/>
  <c r="D1010" i="10"/>
  <c r="C1010" i="10"/>
  <c r="B1010" i="10"/>
  <c r="M1009" i="10"/>
  <c r="K1009" i="10"/>
  <c r="J1009" i="10"/>
  <c r="I1009" i="10"/>
  <c r="H1009" i="10"/>
  <c r="G1009" i="10"/>
  <c r="F1009" i="10"/>
  <c r="E1009" i="10"/>
  <c r="D1009" i="10"/>
  <c r="C1009" i="10"/>
  <c r="B1009" i="10"/>
  <c r="M1008" i="10"/>
  <c r="K1008" i="10"/>
  <c r="J1008" i="10"/>
  <c r="I1008" i="10"/>
  <c r="H1008" i="10"/>
  <c r="G1008" i="10"/>
  <c r="F1008" i="10"/>
  <c r="E1008" i="10"/>
  <c r="D1008" i="10"/>
  <c r="C1008" i="10"/>
  <c r="B1008" i="10"/>
  <c r="M1007" i="10"/>
  <c r="K1007" i="10"/>
  <c r="J1007" i="10"/>
  <c r="I1007" i="10"/>
  <c r="H1007" i="10"/>
  <c r="G1007" i="10"/>
  <c r="F1007" i="10"/>
  <c r="E1007" i="10"/>
  <c r="D1007" i="10"/>
  <c r="C1007" i="10"/>
  <c r="B1007" i="10"/>
  <c r="M1006" i="10"/>
  <c r="K1006" i="10"/>
  <c r="J1006" i="10"/>
  <c r="I1006" i="10"/>
  <c r="H1006" i="10"/>
  <c r="G1006" i="10"/>
  <c r="F1006" i="10"/>
  <c r="E1006" i="10"/>
  <c r="D1006" i="10"/>
  <c r="C1006" i="10"/>
  <c r="B1006" i="10"/>
  <c r="M1005" i="10"/>
  <c r="K1005" i="10"/>
  <c r="J1005" i="10"/>
  <c r="I1005" i="10"/>
  <c r="H1005" i="10"/>
  <c r="G1005" i="10"/>
  <c r="F1005" i="10"/>
  <c r="E1005" i="10"/>
  <c r="D1005" i="10"/>
  <c r="C1005" i="10"/>
  <c r="B1005" i="10"/>
  <c r="M1004" i="10"/>
  <c r="K1004" i="10"/>
  <c r="J1004" i="10"/>
  <c r="I1004" i="10"/>
  <c r="H1004" i="10"/>
  <c r="G1004" i="10"/>
  <c r="F1004" i="10"/>
  <c r="E1004" i="10"/>
  <c r="D1004" i="10"/>
  <c r="C1004" i="10"/>
  <c r="B1004" i="10"/>
  <c r="M1003" i="10"/>
  <c r="K1003" i="10"/>
  <c r="J1003" i="10"/>
  <c r="I1003" i="10"/>
  <c r="H1003" i="10"/>
  <c r="G1003" i="10"/>
  <c r="F1003" i="10"/>
  <c r="E1003" i="10"/>
  <c r="D1003" i="10"/>
  <c r="C1003" i="10"/>
  <c r="B1003" i="10"/>
  <c r="M1002" i="10"/>
  <c r="K1002" i="10"/>
  <c r="J1002" i="10"/>
  <c r="I1002" i="10"/>
  <c r="H1002" i="10"/>
  <c r="G1002" i="10"/>
  <c r="F1002" i="10"/>
  <c r="E1002" i="10"/>
  <c r="D1002" i="10"/>
  <c r="C1002" i="10"/>
  <c r="B1002" i="10"/>
  <c r="M1001" i="10"/>
  <c r="K1001" i="10"/>
  <c r="J1001" i="10"/>
  <c r="I1001" i="10"/>
  <c r="H1001" i="10"/>
  <c r="G1001" i="10"/>
  <c r="F1001" i="10"/>
  <c r="E1001" i="10"/>
  <c r="D1001" i="10"/>
  <c r="C1001" i="10"/>
  <c r="B1001" i="10"/>
  <c r="M1000" i="10"/>
  <c r="K1000" i="10"/>
  <c r="J1000" i="10"/>
  <c r="I1000" i="10"/>
  <c r="H1000" i="10"/>
  <c r="G1000" i="10"/>
  <c r="F1000" i="10"/>
  <c r="E1000" i="10"/>
  <c r="D1000" i="10"/>
  <c r="C1000" i="10"/>
  <c r="B1000" i="10"/>
  <c r="M999" i="10"/>
  <c r="K999" i="10"/>
  <c r="J999" i="10"/>
  <c r="I999" i="10"/>
  <c r="H999" i="10"/>
  <c r="G999" i="10"/>
  <c r="F999" i="10"/>
  <c r="E999" i="10"/>
  <c r="D999" i="10"/>
  <c r="C999" i="10"/>
  <c r="B999" i="10"/>
  <c r="M998" i="10"/>
  <c r="K998" i="10"/>
  <c r="J998" i="10"/>
  <c r="I998" i="10"/>
  <c r="H998" i="10"/>
  <c r="G998" i="10"/>
  <c r="F998" i="10"/>
  <c r="E998" i="10"/>
  <c r="D998" i="10"/>
  <c r="C998" i="10"/>
  <c r="B998" i="10"/>
  <c r="M997" i="10"/>
  <c r="K997" i="10"/>
  <c r="J997" i="10"/>
  <c r="I997" i="10"/>
  <c r="H997" i="10"/>
  <c r="G997" i="10"/>
  <c r="F997" i="10"/>
  <c r="E997" i="10"/>
  <c r="D997" i="10"/>
  <c r="C997" i="10"/>
  <c r="B997" i="10"/>
  <c r="M996" i="10"/>
  <c r="K996" i="10"/>
  <c r="J996" i="10"/>
  <c r="I996" i="10"/>
  <c r="H996" i="10"/>
  <c r="G996" i="10"/>
  <c r="F996" i="10"/>
  <c r="E996" i="10"/>
  <c r="D996" i="10"/>
  <c r="C996" i="10"/>
  <c r="B996" i="10"/>
  <c r="E995" i="10"/>
  <c r="D995" i="10"/>
  <c r="E994" i="10"/>
  <c r="D994" i="10"/>
  <c r="E993" i="10"/>
  <c r="D993" i="10"/>
  <c r="E992" i="10"/>
  <c r="D992" i="10"/>
  <c r="E991" i="10"/>
  <c r="D991" i="10"/>
  <c r="E990" i="10"/>
  <c r="D990" i="10"/>
  <c r="E989" i="10"/>
  <c r="D989" i="10"/>
  <c r="E988" i="10"/>
  <c r="D988" i="10"/>
  <c r="E987" i="10"/>
  <c r="D987" i="10"/>
  <c r="E986" i="10"/>
  <c r="D986" i="10"/>
  <c r="E985" i="10"/>
  <c r="D985" i="10"/>
  <c r="E984" i="10"/>
  <c r="D984" i="10"/>
  <c r="E983" i="10"/>
  <c r="D983" i="10"/>
  <c r="E982" i="10"/>
  <c r="D982" i="10"/>
  <c r="E981" i="10"/>
  <c r="D981" i="10"/>
  <c r="E980" i="10"/>
  <c r="D980" i="10"/>
  <c r="E979" i="10"/>
  <c r="D979" i="10"/>
  <c r="E978" i="10"/>
  <c r="D978" i="10"/>
  <c r="E977" i="10"/>
  <c r="D977" i="10"/>
  <c r="E976" i="10"/>
  <c r="D976" i="10"/>
  <c r="E975" i="10"/>
  <c r="D975" i="10"/>
  <c r="E974" i="10"/>
  <c r="D974" i="10"/>
  <c r="E973" i="10"/>
  <c r="D973" i="10"/>
  <c r="E972" i="10"/>
  <c r="D972" i="10"/>
  <c r="E971" i="10"/>
  <c r="D971" i="10"/>
  <c r="E970" i="10"/>
  <c r="D970" i="10"/>
  <c r="E969" i="10"/>
  <c r="D969" i="10"/>
  <c r="E968" i="10"/>
  <c r="D968" i="10"/>
  <c r="E967" i="10"/>
  <c r="D967" i="10"/>
  <c r="E966" i="10"/>
  <c r="D966" i="10"/>
  <c r="E965" i="10"/>
  <c r="D965" i="10"/>
  <c r="E964" i="10"/>
  <c r="D964" i="10"/>
  <c r="E963" i="10"/>
  <c r="D963" i="10"/>
  <c r="E962" i="10"/>
  <c r="D962" i="10"/>
  <c r="E961" i="10"/>
  <c r="D961" i="10"/>
  <c r="E960" i="10"/>
  <c r="D960" i="10"/>
  <c r="E959" i="10"/>
  <c r="D959" i="10"/>
  <c r="E958" i="10"/>
  <c r="D958" i="10"/>
  <c r="E957" i="10"/>
  <c r="D957" i="10"/>
  <c r="E956" i="10"/>
  <c r="D956" i="10"/>
  <c r="E955" i="10"/>
  <c r="D955" i="10"/>
  <c r="E954" i="10"/>
  <c r="D954" i="10"/>
  <c r="E953" i="10"/>
  <c r="D953" i="10"/>
  <c r="E952" i="10"/>
  <c r="D952" i="10"/>
  <c r="E951" i="10"/>
  <c r="D951" i="10"/>
  <c r="E950" i="10"/>
  <c r="D950" i="10"/>
  <c r="E949" i="10"/>
  <c r="D949" i="10"/>
  <c r="E948" i="10"/>
  <c r="D948" i="10"/>
  <c r="E947" i="10"/>
  <c r="D947" i="10"/>
  <c r="E946" i="10"/>
  <c r="D946" i="10"/>
  <c r="E945" i="10"/>
  <c r="D945" i="10"/>
  <c r="E944" i="10"/>
  <c r="D944" i="10"/>
  <c r="E943" i="10"/>
  <c r="D943" i="10"/>
  <c r="E942" i="10"/>
  <c r="D942" i="10"/>
  <c r="E941" i="10"/>
  <c r="D941" i="10"/>
  <c r="E940" i="10"/>
  <c r="D940" i="10"/>
  <c r="E939" i="10"/>
  <c r="D939" i="10"/>
  <c r="E938" i="10"/>
  <c r="D938" i="10"/>
  <c r="E937" i="10"/>
  <c r="D937" i="10"/>
  <c r="E936" i="10"/>
  <c r="D936" i="10"/>
  <c r="E935" i="10"/>
  <c r="D935" i="10"/>
  <c r="E934" i="10"/>
  <c r="D934" i="10"/>
  <c r="E933" i="10"/>
  <c r="D933" i="10"/>
  <c r="E932" i="10"/>
  <c r="D932" i="10"/>
  <c r="E931" i="10"/>
  <c r="D931" i="10"/>
  <c r="E930" i="10"/>
  <c r="D930" i="10"/>
  <c r="E929" i="10"/>
  <c r="D929" i="10"/>
  <c r="E928" i="10"/>
  <c r="D928" i="10"/>
  <c r="E927" i="10"/>
  <c r="D927" i="10"/>
  <c r="E926" i="10"/>
  <c r="D926" i="10"/>
  <c r="E925" i="10"/>
  <c r="D925" i="10"/>
  <c r="E924" i="10"/>
  <c r="D924" i="10"/>
  <c r="E923" i="10"/>
  <c r="D923" i="10"/>
  <c r="E922" i="10"/>
  <c r="D922" i="10"/>
  <c r="E921" i="10"/>
  <c r="D921" i="10"/>
  <c r="E920" i="10"/>
  <c r="D920" i="10"/>
  <c r="E919" i="10"/>
  <c r="D919" i="10"/>
  <c r="E918" i="10"/>
  <c r="D918" i="10"/>
  <c r="E917" i="10"/>
  <c r="D917" i="10"/>
  <c r="E916" i="10"/>
  <c r="D916" i="10"/>
  <c r="E915" i="10"/>
  <c r="D915" i="10"/>
  <c r="E914" i="10"/>
  <c r="D914" i="10"/>
  <c r="E913" i="10"/>
  <c r="D913" i="10"/>
  <c r="E912" i="10"/>
  <c r="D912" i="10"/>
  <c r="E911" i="10"/>
  <c r="D911" i="10"/>
  <c r="E910" i="10"/>
  <c r="D910" i="10"/>
  <c r="E909" i="10"/>
  <c r="D909" i="10"/>
  <c r="E908" i="10"/>
  <c r="D908" i="10"/>
  <c r="E907" i="10"/>
  <c r="D907" i="10"/>
  <c r="E906" i="10"/>
  <c r="D906" i="10"/>
  <c r="E905" i="10"/>
  <c r="D905" i="10"/>
  <c r="E904" i="10"/>
  <c r="D904" i="10"/>
  <c r="E903" i="10"/>
  <c r="D903" i="10"/>
  <c r="E902" i="10"/>
  <c r="D902" i="10"/>
  <c r="E901" i="10"/>
  <c r="D901" i="10"/>
  <c r="E900" i="10"/>
  <c r="D900" i="10"/>
  <c r="E899" i="10"/>
  <c r="D899" i="10"/>
  <c r="E898" i="10"/>
  <c r="D898" i="10"/>
  <c r="E897" i="10"/>
  <c r="D897" i="10"/>
  <c r="E896" i="10"/>
  <c r="D896" i="10"/>
  <c r="E895" i="10"/>
  <c r="D895" i="10"/>
  <c r="E894" i="10"/>
  <c r="D894" i="10"/>
  <c r="E893" i="10"/>
  <c r="D893" i="10"/>
  <c r="E892" i="10"/>
  <c r="D892" i="10"/>
  <c r="E891" i="10"/>
  <c r="D891" i="10"/>
  <c r="E890" i="10"/>
  <c r="D890" i="10"/>
  <c r="E889" i="10"/>
  <c r="D889" i="10"/>
  <c r="E888" i="10"/>
  <c r="D888" i="10"/>
  <c r="E887" i="10"/>
  <c r="D887" i="10"/>
  <c r="E886" i="10"/>
  <c r="D886" i="10"/>
  <c r="E885" i="10"/>
  <c r="D885" i="10"/>
  <c r="E884" i="10"/>
  <c r="D884" i="10"/>
  <c r="E883" i="10"/>
  <c r="D883" i="10"/>
  <c r="E882" i="10"/>
  <c r="D882" i="10"/>
  <c r="E881" i="10"/>
  <c r="D881" i="10"/>
  <c r="E880" i="10"/>
  <c r="D880" i="10"/>
  <c r="E879" i="10"/>
  <c r="D879" i="10"/>
  <c r="E878" i="10"/>
  <c r="D878" i="10"/>
  <c r="E877" i="10"/>
  <c r="D877" i="10"/>
  <c r="E876" i="10"/>
  <c r="D876" i="10"/>
  <c r="E875" i="10"/>
  <c r="D875" i="10"/>
  <c r="E874" i="10"/>
  <c r="D874" i="10"/>
  <c r="E873" i="10"/>
  <c r="D873" i="10"/>
  <c r="E872" i="10"/>
  <c r="D872" i="10"/>
  <c r="E871" i="10"/>
  <c r="D871" i="10"/>
  <c r="E870" i="10"/>
  <c r="D870" i="10"/>
  <c r="E869" i="10"/>
  <c r="D869" i="10"/>
  <c r="E868" i="10"/>
  <c r="D868" i="10"/>
  <c r="E867" i="10"/>
  <c r="D867" i="10"/>
  <c r="E866" i="10"/>
  <c r="D866" i="10"/>
  <c r="E865" i="10"/>
  <c r="D865" i="10"/>
  <c r="E864" i="10"/>
  <c r="D864" i="10"/>
  <c r="E863" i="10"/>
  <c r="D863" i="10"/>
  <c r="E862" i="10"/>
  <c r="D862" i="10"/>
  <c r="E861" i="10"/>
  <c r="D861" i="10"/>
  <c r="E860" i="10"/>
  <c r="D860" i="10"/>
  <c r="E859" i="10"/>
  <c r="D859" i="10"/>
  <c r="E858" i="10"/>
  <c r="D858" i="10"/>
  <c r="E857" i="10"/>
  <c r="D857" i="10"/>
  <c r="E856" i="10"/>
  <c r="D856" i="10"/>
  <c r="E855" i="10"/>
  <c r="D855" i="10"/>
  <c r="E854" i="10"/>
  <c r="D854" i="10"/>
  <c r="E853" i="10"/>
  <c r="D853" i="10"/>
  <c r="E852" i="10"/>
  <c r="D852" i="10"/>
  <c r="E851" i="10"/>
  <c r="D851" i="10"/>
  <c r="E850" i="10"/>
  <c r="D850" i="10"/>
  <c r="E849" i="10"/>
  <c r="D849" i="10"/>
  <c r="E848" i="10"/>
  <c r="D848" i="10"/>
  <c r="E847" i="10"/>
  <c r="D847" i="10"/>
  <c r="E846" i="10"/>
  <c r="D846" i="10"/>
  <c r="E845" i="10"/>
  <c r="D845" i="10"/>
  <c r="E844" i="10"/>
  <c r="D844" i="10"/>
  <c r="E843" i="10"/>
  <c r="D843" i="10"/>
  <c r="E842" i="10"/>
  <c r="D842" i="10"/>
  <c r="E841" i="10"/>
  <c r="D841" i="10"/>
  <c r="E840" i="10"/>
  <c r="D840" i="10"/>
  <c r="E839" i="10"/>
  <c r="D839" i="10"/>
  <c r="E838" i="10"/>
  <c r="D838" i="10"/>
  <c r="E837" i="10"/>
  <c r="D837" i="10"/>
  <c r="E836" i="10"/>
  <c r="D836" i="10"/>
  <c r="E835" i="10"/>
  <c r="D835" i="10"/>
  <c r="E834" i="10"/>
  <c r="D834" i="10"/>
  <c r="E833" i="10"/>
  <c r="D833" i="10"/>
  <c r="E832" i="10"/>
  <c r="D832" i="10"/>
  <c r="E831" i="10"/>
  <c r="D831" i="10"/>
  <c r="E830" i="10"/>
  <c r="D830" i="10"/>
  <c r="E829" i="10"/>
  <c r="D829" i="10"/>
  <c r="E828" i="10"/>
  <c r="D828" i="10"/>
  <c r="E827" i="10"/>
  <c r="D827" i="10"/>
  <c r="E826" i="10"/>
  <c r="D826" i="10"/>
  <c r="E825" i="10"/>
  <c r="D825" i="10"/>
  <c r="E824" i="10"/>
  <c r="D824" i="10"/>
  <c r="E823" i="10"/>
  <c r="D823" i="10"/>
  <c r="E822" i="10"/>
  <c r="D822" i="10"/>
  <c r="E821" i="10"/>
  <c r="D821" i="10"/>
  <c r="E820" i="10"/>
  <c r="D820" i="10"/>
  <c r="E819" i="10"/>
  <c r="D819" i="10"/>
  <c r="E818" i="10"/>
  <c r="D818" i="10"/>
  <c r="E817" i="10"/>
  <c r="D817" i="10"/>
  <c r="E816" i="10"/>
  <c r="D816" i="10"/>
  <c r="E815" i="10"/>
  <c r="D815" i="10"/>
  <c r="E814" i="10"/>
  <c r="D814" i="10"/>
  <c r="E813" i="10"/>
  <c r="D813" i="10"/>
  <c r="E812" i="10"/>
  <c r="D812" i="10"/>
  <c r="E811" i="10"/>
  <c r="D811" i="10"/>
  <c r="E810" i="10"/>
  <c r="D810" i="10"/>
  <c r="E809" i="10"/>
  <c r="D809" i="10"/>
  <c r="E808" i="10"/>
  <c r="D808" i="10"/>
  <c r="E807" i="10"/>
  <c r="D807" i="10"/>
  <c r="E806" i="10"/>
  <c r="D806" i="10"/>
  <c r="E805" i="10"/>
  <c r="D805" i="10"/>
  <c r="E804" i="10"/>
  <c r="D804" i="10"/>
  <c r="E803" i="10"/>
  <c r="D803" i="10"/>
  <c r="E802" i="10"/>
  <c r="D802" i="10"/>
  <c r="E801" i="10"/>
  <c r="D801" i="10"/>
  <c r="E800" i="10"/>
  <c r="D800" i="10"/>
  <c r="E799" i="10"/>
  <c r="D799" i="10"/>
  <c r="E798" i="10"/>
  <c r="D798" i="10"/>
  <c r="E797" i="10"/>
  <c r="D797" i="10"/>
  <c r="E796" i="10"/>
  <c r="D796" i="10"/>
  <c r="E795" i="10"/>
  <c r="D795" i="10"/>
  <c r="E794" i="10"/>
  <c r="D794" i="10"/>
  <c r="E793" i="10"/>
  <c r="D793" i="10"/>
  <c r="E792" i="10"/>
  <c r="D792" i="10"/>
  <c r="E791" i="10"/>
  <c r="D791" i="10"/>
  <c r="E790" i="10"/>
  <c r="D790" i="10"/>
  <c r="E789" i="10"/>
  <c r="D789" i="10"/>
  <c r="E788" i="10"/>
  <c r="D788" i="10"/>
  <c r="E787" i="10"/>
  <c r="D787" i="10"/>
  <c r="E786" i="10"/>
  <c r="D786" i="10"/>
  <c r="E785" i="10"/>
  <c r="D785" i="10"/>
  <c r="E784" i="10"/>
  <c r="D784" i="10"/>
  <c r="E783" i="10"/>
  <c r="D783" i="10"/>
  <c r="E782" i="10"/>
  <c r="D782" i="10"/>
  <c r="E781" i="10"/>
  <c r="D781" i="10"/>
  <c r="E780" i="10"/>
  <c r="D780" i="10"/>
  <c r="E779" i="10"/>
  <c r="D779" i="10"/>
  <c r="E778" i="10"/>
  <c r="D778" i="10"/>
  <c r="E777" i="10"/>
  <c r="D777" i="10"/>
  <c r="E776" i="10"/>
  <c r="D776" i="10"/>
  <c r="E775" i="10"/>
  <c r="D775" i="10"/>
  <c r="E774" i="10"/>
  <c r="D774" i="10"/>
  <c r="E773" i="10"/>
  <c r="D773" i="10"/>
  <c r="E772" i="10"/>
  <c r="D772" i="10"/>
  <c r="E771" i="10"/>
  <c r="D771" i="10"/>
  <c r="E770" i="10"/>
  <c r="D770" i="10"/>
  <c r="E769" i="10"/>
  <c r="D769" i="10"/>
  <c r="E768" i="10"/>
  <c r="D768" i="10"/>
  <c r="E767" i="10"/>
  <c r="D767" i="10"/>
  <c r="E766" i="10"/>
  <c r="D766" i="10"/>
  <c r="E765" i="10"/>
  <c r="D765" i="10"/>
  <c r="E764" i="10"/>
  <c r="D764" i="10"/>
  <c r="E763" i="10"/>
  <c r="D763" i="10"/>
  <c r="E762" i="10"/>
  <c r="D762" i="10"/>
  <c r="E761" i="10"/>
  <c r="D761" i="10"/>
  <c r="E760" i="10"/>
  <c r="D760" i="10"/>
  <c r="E759" i="10"/>
  <c r="D759" i="10"/>
  <c r="E758" i="10"/>
  <c r="D758" i="10"/>
  <c r="E757" i="10"/>
  <c r="D757" i="10"/>
  <c r="E756" i="10"/>
  <c r="D756" i="10"/>
  <c r="E755" i="10"/>
  <c r="D755" i="10"/>
  <c r="E754" i="10"/>
  <c r="D754" i="10"/>
  <c r="E753" i="10"/>
  <c r="D753" i="10"/>
  <c r="E752" i="10"/>
  <c r="D752" i="10"/>
  <c r="E751" i="10"/>
  <c r="D751" i="10"/>
  <c r="E750" i="10"/>
  <c r="D750" i="10"/>
  <c r="E749" i="10"/>
  <c r="D749" i="10"/>
  <c r="E748" i="10"/>
  <c r="D748" i="10"/>
  <c r="E747" i="10"/>
  <c r="D747" i="10"/>
  <c r="E746" i="10"/>
  <c r="D746" i="10"/>
  <c r="E745" i="10"/>
  <c r="D745" i="10"/>
  <c r="E744" i="10"/>
  <c r="D744" i="10"/>
  <c r="E743" i="10"/>
  <c r="D743" i="10"/>
  <c r="E742" i="10"/>
  <c r="D742" i="10"/>
  <c r="E741" i="10"/>
  <c r="D741" i="10"/>
  <c r="E740" i="10"/>
  <c r="D740" i="10"/>
  <c r="E739" i="10"/>
  <c r="D739" i="10"/>
  <c r="E738" i="10"/>
  <c r="D738" i="10"/>
  <c r="E737" i="10"/>
  <c r="D737" i="10"/>
  <c r="E736" i="10"/>
  <c r="D736" i="10"/>
  <c r="E735" i="10"/>
  <c r="D735" i="10"/>
  <c r="E734" i="10"/>
  <c r="D734" i="10"/>
  <c r="E733" i="10"/>
  <c r="D733" i="10"/>
  <c r="E732" i="10"/>
  <c r="D732" i="10"/>
  <c r="E731" i="10"/>
  <c r="D731" i="10"/>
  <c r="E730" i="10"/>
  <c r="D730" i="10"/>
  <c r="E729" i="10"/>
  <c r="D729" i="10"/>
  <c r="E728" i="10"/>
  <c r="D728" i="10"/>
  <c r="E727" i="10"/>
  <c r="D727" i="10"/>
  <c r="E726" i="10"/>
  <c r="D726" i="10"/>
  <c r="E725" i="10"/>
  <c r="D725" i="10"/>
  <c r="E724" i="10"/>
  <c r="D724" i="10"/>
  <c r="E723" i="10"/>
  <c r="D723" i="10"/>
  <c r="E722" i="10"/>
  <c r="D722" i="10"/>
  <c r="E721" i="10"/>
  <c r="D721" i="10"/>
  <c r="E720" i="10"/>
  <c r="D720" i="10"/>
  <c r="E719" i="10"/>
  <c r="D719" i="10"/>
  <c r="E718" i="10"/>
  <c r="D718" i="10"/>
  <c r="E717" i="10"/>
  <c r="D717" i="10"/>
  <c r="E716" i="10"/>
  <c r="D716" i="10"/>
  <c r="E715" i="10"/>
  <c r="D715" i="10"/>
  <c r="E714" i="10"/>
  <c r="D714" i="10"/>
  <c r="E713" i="10"/>
  <c r="D713" i="10"/>
  <c r="E712" i="10"/>
  <c r="D712" i="10"/>
  <c r="E711" i="10"/>
  <c r="D711" i="10"/>
  <c r="E710" i="10"/>
  <c r="D710" i="10"/>
  <c r="E709" i="10"/>
  <c r="D709" i="10"/>
  <c r="E708" i="10"/>
  <c r="D708" i="10"/>
  <c r="E707" i="10"/>
  <c r="D707" i="10"/>
  <c r="E706" i="10"/>
  <c r="D706" i="10"/>
  <c r="E705" i="10"/>
  <c r="D705" i="10"/>
  <c r="E704" i="10"/>
  <c r="D704" i="10"/>
  <c r="E703" i="10"/>
  <c r="D703" i="10"/>
  <c r="E702" i="10"/>
  <c r="D702" i="10"/>
  <c r="E701" i="10"/>
  <c r="D701" i="10"/>
  <c r="E700" i="10"/>
  <c r="D700" i="10"/>
  <c r="E699" i="10"/>
  <c r="D699" i="10"/>
  <c r="E698" i="10"/>
  <c r="D698" i="10"/>
  <c r="E697" i="10"/>
  <c r="D697" i="10"/>
  <c r="E696" i="10"/>
  <c r="D696" i="10"/>
  <c r="E695" i="10"/>
  <c r="D695" i="10"/>
  <c r="E694" i="10"/>
  <c r="D694" i="10"/>
  <c r="E693" i="10"/>
  <c r="D693" i="10"/>
  <c r="E692" i="10"/>
  <c r="D692" i="10"/>
  <c r="E691" i="10"/>
  <c r="D691" i="10"/>
  <c r="E690" i="10"/>
  <c r="D690" i="10"/>
  <c r="E689" i="10"/>
  <c r="D689" i="10"/>
  <c r="E688" i="10"/>
  <c r="D688" i="10"/>
  <c r="E687" i="10"/>
  <c r="D687" i="10"/>
  <c r="E686" i="10"/>
  <c r="D686" i="10"/>
  <c r="E685" i="10"/>
  <c r="D685" i="10"/>
  <c r="E684" i="10"/>
  <c r="D684" i="10"/>
  <c r="E683" i="10"/>
  <c r="D683" i="10"/>
  <c r="E682" i="10"/>
  <c r="D682" i="10"/>
  <c r="E681" i="10"/>
  <c r="D681" i="10"/>
  <c r="E680" i="10"/>
  <c r="D680" i="10"/>
  <c r="E679" i="10"/>
  <c r="D679" i="10"/>
  <c r="E678" i="10"/>
  <c r="D678" i="10"/>
  <c r="E677" i="10"/>
  <c r="D677" i="10"/>
  <c r="E676" i="10"/>
  <c r="D676" i="10"/>
  <c r="E675" i="10"/>
  <c r="D675" i="10"/>
  <c r="E674" i="10"/>
  <c r="D674" i="10"/>
  <c r="E673" i="10"/>
  <c r="D673" i="10"/>
  <c r="E672" i="10"/>
  <c r="D672" i="10"/>
  <c r="E671" i="10"/>
  <c r="D671" i="10"/>
  <c r="E670" i="10"/>
  <c r="D670" i="10"/>
  <c r="E669" i="10"/>
  <c r="D669" i="10"/>
  <c r="E668" i="10"/>
  <c r="D668" i="10"/>
  <c r="E667" i="10"/>
  <c r="D667" i="10"/>
  <c r="E666" i="10"/>
  <c r="D666" i="10"/>
  <c r="E665" i="10"/>
  <c r="D665" i="10"/>
  <c r="E664" i="10"/>
  <c r="D664" i="10"/>
  <c r="E663" i="10"/>
  <c r="D663" i="10"/>
  <c r="E662" i="10"/>
  <c r="D662" i="10"/>
  <c r="E661" i="10"/>
  <c r="D661" i="10"/>
  <c r="E660" i="10"/>
  <c r="D660" i="10"/>
  <c r="E659" i="10"/>
  <c r="D659" i="10"/>
  <c r="E658" i="10"/>
  <c r="D658" i="10"/>
  <c r="E657" i="10"/>
  <c r="D657" i="10"/>
  <c r="E656" i="10"/>
  <c r="D656" i="10"/>
  <c r="E655" i="10"/>
  <c r="D655" i="10"/>
  <c r="E654" i="10"/>
  <c r="D654" i="10"/>
  <c r="E653" i="10"/>
  <c r="D653" i="10"/>
  <c r="E652" i="10"/>
  <c r="D652" i="10"/>
  <c r="E651" i="10"/>
  <c r="D651" i="10"/>
  <c r="E650" i="10"/>
  <c r="D650" i="10"/>
  <c r="E649" i="10"/>
  <c r="D649" i="10"/>
  <c r="E648" i="10"/>
  <c r="D648" i="10"/>
  <c r="E647" i="10"/>
  <c r="D647" i="10"/>
  <c r="E646" i="10"/>
  <c r="D646" i="10"/>
  <c r="E645" i="10"/>
  <c r="D645" i="10"/>
  <c r="E644" i="10"/>
  <c r="D644" i="10"/>
  <c r="E643" i="10"/>
  <c r="D643" i="10"/>
  <c r="E642" i="10"/>
  <c r="D642" i="10"/>
  <c r="E641" i="10"/>
  <c r="D641" i="10"/>
  <c r="E640" i="10"/>
  <c r="D640" i="10"/>
  <c r="E639" i="10"/>
  <c r="D639" i="10"/>
  <c r="E638" i="10"/>
  <c r="D638" i="10"/>
  <c r="E637" i="10"/>
  <c r="D637" i="10"/>
  <c r="E636" i="10"/>
  <c r="D636" i="10"/>
  <c r="E635" i="10"/>
  <c r="D635" i="10"/>
  <c r="E634" i="10"/>
  <c r="D634" i="10"/>
  <c r="E633" i="10"/>
  <c r="D633" i="10"/>
  <c r="E632" i="10"/>
  <c r="D632" i="10"/>
  <c r="E631" i="10"/>
  <c r="D631" i="10"/>
  <c r="E630" i="10"/>
  <c r="D630" i="10"/>
  <c r="E629" i="10"/>
  <c r="D629" i="10"/>
  <c r="E628" i="10"/>
  <c r="D628" i="10"/>
  <c r="E627" i="10"/>
  <c r="D627" i="10"/>
  <c r="E626" i="10"/>
  <c r="D626" i="10"/>
  <c r="E625" i="10"/>
  <c r="D625" i="10"/>
  <c r="E624" i="10"/>
  <c r="D624" i="10"/>
  <c r="E623" i="10"/>
  <c r="D623" i="10"/>
  <c r="E622" i="10"/>
  <c r="D622" i="10"/>
  <c r="E621" i="10"/>
  <c r="D621" i="10"/>
  <c r="E620" i="10"/>
  <c r="D620" i="10"/>
  <c r="E619" i="10"/>
  <c r="D619" i="10"/>
  <c r="E618" i="10"/>
  <c r="D618" i="10"/>
  <c r="E617" i="10"/>
  <c r="D617" i="10"/>
  <c r="E616" i="10"/>
  <c r="D616" i="10"/>
  <c r="E615" i="10"/>
  <c r="D615" i="10"/>
  <c r="E614" i="10"/>
  <c r="D614" i="10"/>
  <c r="E613" i="10"/>
  <c r="D613" i="10"/>
  <c r="E612" i="10"/>
  <c r="D612" i="10"/>
  <c r="E611" i="10"/>
  <c r="D611" i="10"/>
  <c r="E610" i="10"/>
  <c r="D610" i="10"/>
  <c r="E609" i="10"/>
  <c r="D609" i="10"/>
  <c r="E608" i="10"/>
  <c r="D608" i="10"/>
  <c r="E607" i="10"/>
  <c r="D607" i="10"/>
  <c r="E606" i="10"/>
  <c r="D606" i="10"/>
  <c r="E605" i="10"/>
  <c r="D605" i="10"/>
  <c r="E604" i="10"/>
  <c r="D604" i="10"/>
  <c r="E603" i="10"/>
  <c r="D603" i="10"/>
  <c r="E602" i="10"/>
  <c r="D602" i="10"/>
  <c r="E601" i="10"/>
  <c r="D601" i="10"/>
  <c r="E600" i="10"/>
  <c r="D600" i="10"/>
  <c r="E599" i="10"/>
  <c r="D599" i="10"/>
  <c r="E598" i="10"/>
  <c r="D598" i="10"/>
  <c r="E597" i="10"/>
  <c r="D597" i="10"/>
  <c r="E596" i="10"/>
  <c r="D596" i="10"/>
  <c r="E595" i="10"/>
  <c r="D595" i="10"/>
  <c r="E594" i="10"/>
  <c r="D594" i="10"/>
  <c r="E593" i="10"/>
  <c r="D593" i="10"/>
  <c r="E592" i="10"/>
  <c r="D592" i="10"/>
  <c r="E591" i="10"/>
  <c r="D591" i="10"/>
  <c r="E590" i="10"/>
  <c r="D590" i="10"/>
  <c r="E589" i="10"/>
  <c r="D589" i="10"/>
  <c r="E588" i="10"/>
  <c r="D588" i="10"/>
  <c r="E587" i="10"/>
  <c r="D587" i="10"/>
  <c r="E586" i="10"/>
  <c r="D586" i="10"/>
  <c r="E585" i="10"/>
  <c r="D585" i="10"/>
  <c r="E584" i="10"/>
  <c r="D584" i="10"/>
  <c r="E583" i="10"/>
  <c r="D583" i="10"/>
  <c r="E582" i="10"/>
  <c r="D582" i="10"/>
  <c r="E581" i="10"/>
  <c r="D581" i="10"/>
  <c r="E580" i="10"/>
  <c r="D580" i="10"/>
  <c r="E579" i="10"/>
  <c r="D579" i="10"/>
  <c r="E578" i="10"/>
  <c r="D578" i="10"/>
  <c r="E577" i="10"/>
  <c r="D577" i="10"/>
  <c r="E576" i="10"/>
  <c r="D576" i="10"/>
  <c r="E575" i="10"/>
  <c r="D575" i="10"/>
  <c r="E574" i="10"/>
  <c r="D574" i="10"/>
  <c r="E573" i="10"/>
  <c r="D573" i="10"/>
  <c r="E572" i="10"/>
  <c r="D572" i="10"/>
  <c r="E571" i="10"/>
  <c r="D571" i="10"/>
  <c r="E570" i="10"/>
  <c r="D570" i="10"/>
  <c r="E569" i="10"/>
  <c r="D569" i="10"/>
  <c r="E568" i="10"/>
  <c r="D568" i="10"/>
  <c r="E567" i="10"/>
  <c r="D567" i="10"/>
  <c r="E566" i="10"/>
  <c r="D566" i="10"/>
  <c r="E565" i="10"/>
  <c r="D565" i="10"/>
  <c r="E564" i="10"/>
  <c r="D564" i="10"/>
  <c r="E563" i="10"/>
  <c r="D563" i="10"/>
  <c r="E562" i="10"/>
  <c r="D562" i="10"/>
  <c r="E561" i="10"/>
  <c r="D561" i="10"/>
  <c r="E560" i="10"/>
  <c r="D560" i="10"/>
  <c r="E559" i="10"/>
  <c r="D559" i="10"/>
  <c r="E558" i="10"/>
  <c r="D558" i="10"/>
  <c r="E557" i="10"/>
  <c r="D557" i="10"/>
  <c r="E556" i="10"/>
  <c r="D556" i="10"/>
  <c r="E555" i="10"/>
  <c r="D555" i="10"/>
  <c r="E554" i="10"/>
  <c r="D554" i="10"/>
  <c r="E553" i="10"/>
  <c r="D553" i="10"/>
  <c r="E552" i="10"/>
  <c r="D552" i="10"/>
  <c r="E551" i="10"/>
  <c r="D551" i="10"/>
  <c r="E550" i="10"/>
  <c r="D550" i="10"/>
  <c r="E549" i="10"/>
  <c r="D549" i="10"/>
  <c r="E548" i="10"/>
  <c r="D548" i="10"/>
  <c r="E547" i="10"/>
  <c r="D547" i="10"/>
  <c r="E546" i="10"/>
  <c r="D546" i="10"/>
  <c r="E545" i="10"/>
  <c r="D545" i="10"/>
  <c r="E544" i="10"/>
  <c r="D544" i="10"/>
  <c r="E543" i="10"/>
  <c r="D543" i="10"/>
  <c r="E542" i="10"/>
  <c r="D542" i="10"/>
  <c r="E541" i="10"/>
  <c r="D541" i="10"/>
  <c r="E540" i="10"/>
  <c r="D540" i="10"/>
  <c r="E539" i="10"/>
  <c r="D539" i="10"/>
  <c r="E538" i="10"/>
  <c r="D538" i="10"/>
  <c r="E537" i="10"/>
  <c r="D537" i="10"/>
  <c r="E536" i="10"/>
  <c r="D536" i="10"/>
  <c r="E535" i="10"/>
  <c r="D535" i="10"/>
  <c r="E534" i="10"/>
  <c r="D534" i="10"/>
  <c r="E533" i="10"/>
  <c r="D533" i="10"/>
  <c r="E532" i="10"/>
  <c r="D532" i="10"/>
  <c r="E531" i="10"/>
  <c r="D531" i="10"/>
  <c r="E530" i="10"/>
  <c r="D530" i="10"/>
  <c r="E529" i="10"/>
  <c r="D529" i="10"/>
  <c r="E528" i="10"/>
  <c r="D528" i="10"/>
  <c r="E527" i="10"/>
  <c r="D527" i="10"/>
  <c r="E526" i="10"/>
  <c r="D526" i="10"/>
  <c r="E525" i="10"/>
  <c r="D525" i="10"/>
  <c r="E524" i="10"/>
  <c r="D524" i="10"/>
  <c r="E523" i="10"/>
  <c r="D523" i="10"/>
  <c r="E522" i="10"/>
  <c r="D522" i="10"/>
  <c r="E521" i="10"/>
  <c r="D521" i="10"/>
  <c r="E520" i="10"/>
  <c r="D520" i="10"/>
  <c r="E519" i="10"/>
  <c r="D519" i="10"/>
  <c r="E518" i="10"/>
  <c r="D518" i="10"/>
  <c r="E517" i="10"/>
  <c r="D517" i="10"/>
  <c r="E516" i="10"/>
  <c r="D516" i="10"/>
  <c r="E515" i="10"/>
  <c r="D515" i="10"/>
  <c r="E514" i="10"/>
  <c r="D514" i="10"/>
  <c r="E513" i="10"/>
  <c r="D513" i="10"/>
  <c r="E512" i="10"/>
  <c r="D512" i="10"/>
  <c r="E511" i="10"/>
  <c r="D511" i="10"/>
  <c r="E510" i="10"/>
  <c r="D510" i="10"/>
  <c r="E509" i="10"/>
  <c r="D509" i="10"/>
  <c r="E508" i="10"/>
  <c r="D508" i="10"/>
  <c r="E507" i="10"/>
  <c r="D507" i="10"/>
  <c r="E506" i="10"/>
  <c r="D506" i="10"/>
  <c r="E505" i="10"/>
  <c r="D505" i="10"/>
  <c r="E504" i="10"/>
  <c r="D504" i="10"/>
  <c r="E503" i="10"/>
  <c r="D503" i="10"/>
  <c r="E502" i="10"/>
  <c r="D502" i="10"/>
  <c r="E501" i="10"/>
  <c r="D501" i="10"/>
  <c r="E500" i="10"/>
  <c r="D500" i="10"/>
  <c r="E499" i="10"/>
  <c r="D499" i="10"/>
  <c r="E498" i="10"/>
  <c r="D498" i="10"/>
  <c r="E497" i="10"/>
  <c r="D497" i="10"/>
  <c r="E496" i="10"/>
  <c r="D496" i="10"/>
  <c r="E495" i="10"/>
  <c r="D495" i="10"/>
  <c r="E494" i="10"/>
  <c r="D494" i="10"/>
  <c r="E493" i="10"/>
  <c r="D493" i="10"/>
  <c r="E492" i="10"/>
  <c r="D492" i="10"/>
  <c r="E491" i="10"/>
  <c r="D491" i="10"/>
  <c r="E490" i="10"/>
  <c r="D490" i="10"/>
  <c r="E489" i="10"/>
  <c r="D489" i="10"/>
  <c r="E488" i="10"/>
  <c r="D488" i="10"/>
  <c r="E487" i="10"/>
  <c r="D487" i="10"/>
  <c r="E486" i="10"/>
  <c r="D486" i="10"/>
  <c r="E485" i="10"/>
  <c r="D485" i="10"/>
  <c r="E484" i="10"/>
  <c r="D484" i="10"/>
  <c r="E483" i="10"/>
  <c r="D483" i="10"/>
  <c r="E482" i="10"/>
  <c r="D482" i="10"/>
  <c r="E481" i="10"/>
  <c r="D481" i="10"/>
  <c r="E480" i="10"/>
  <c r="D480" i="10"/>
  <c r="E479" i="10"/>
  <c r="D479" i="10"/>
  <c r="E478" i="10"/>
  <c r="D478" i="10"/>
  <c r="E477" i="10"/>
  <c r="D477" i="10"/>
  <c r="E476" i="10"/>
  <c r="D476" i="10"/>
  <c r="E475" i="10"/>
  <c r="D475" i="10"/>
  <c r="E474" i="10"/>
  <c r="D474" i="10"/>
  <c r="E473" i="10"/>
  <c r="D473" i="10"/>
  <c r="E472" i="10"/>
  <c r="D472" i="10"/>
  <c r="E471" i="10"/>
  <c r="D471" i="10"/>
  <c r="E470" i="10"/>
  <c r="D470" i="10"/>
  <c r="E469" i="10"/>
  <c r="D469" i="10"/>
  <c r="E468" i="10"/>
  <c r="D468" i="10"/>
  <c r="E467" i="10"/>
  <c r="D467" i="10"/>
  <c r="E466" i="10"/>
  <c r="D466" i="10"/>
  <c r="E465" i="10"/>
  <c r="D465" i="10"/>
  <c r="E464" i="10"/>
  <c r="D464" i="10"/>
  <c r="E463" i="10"/>
  <c r="D463" i="10"/>
  <c r="E462" i="10"/>
  <c r="D462" i="10"/>
  <c r="E461" i="10"/>
  <c r="D461" i="10"/>
  <c r="E460" i="10"/>
  <c r="D460" i="10"/>
  <c r="E459" i="10"/>
  <c r="D459" i="10"/>
  <c r="E458" i="10"/>
  <c r="D458" i="10"/>
  <c r="E457" i="10"/>
  <c r="D457" i="10"/>
  <c r="E456" i="10"/>
  <c r="D456" i="10"/>
  <c r="E455" i="10"/>
  <c r="D455" i="10"/>
  <c r="E454" i="10"/>
  <c r="D454" i="10"/>
  <c r="E453" i="10"/>
  <c r="D453" i="10"/>
  <c r="E452" i="10"/>
  <c r="D452" i="10"/>
  <c r="E451" i="10"/>
  <c r="D451" i="10"/>
  <c r="E450" i="10"/>
  <c r="D450" i="10"/>
  <c r="E449" i="10"/>
  <c r="D449" i="10"/>
  <c r="E448" i="10"/>
  <c r="D448" i="10"/>
  <c r="E447" i="10"/>
  <c r="D447" i="10"/>
  <c r="E446" i="10"/>
  <c r="D446" i="10"/>
  <c r="E445" i="10"/>
  <c r="D445" i="10"/>
  <c r="E444" i="10"/>
  <c r="D444" i="10"/>
  <c r="E443" i="10"/>
  <c r="D443" i="10"/>
  <c r="E442" i="10"/>
  <c r="D442" i="10"/>
  <c r="E441" i="10"/>
  <c r="D441" i="10"/>
  <c r="E440" i="10"/>
  <c r="D440" i="10"/>
  <c r="E439" i="10"/>
  <c r="D439" i="10"/>
  <c r="E438" i="10"/>
  <c r="D438" i="10"/>
  <c r="E437" i="10"/>
  <c r="D437" i="10"/>
  <c r="E436" i="10"/>
  <c r="D436" i="10"/>
  <c r="E435" i="10"/>
  <c r="D435" i="10"/>
  <c r="E434" i="10"/>
  <c r="D434" i="10"/>
  <c r="E433" i="10"/>
  <c r="D433" i="10"/>
  <c r="E432" i="10"/>
  <c r="D432" i="10"/>
  <c r="E431" i="10"/>
  <c r="D431" i="10"/>
  <c r="E430" i="10"/>
  <c r="D430" i="10"/>
  <c r="E429" i="10"/>
  <c r="D429" i="10"/>
  <c r="E428" i="10"/>
  <c r="D428" i="10"/>
  <c r="E427" i="10"/>
  <c r="D427" i="10"/>
  <c r="E426" i="10"/>
  <c r="D426" i="10"/>
  <c r="E425" i="10"/>
  <c r="D425" i="10"/>
  <c r="E424" i="10"/>
  <c r="D424" i="10"/>
  <c r="E423" i="10"/>
  <c r="D423" i="10"/>
  <c r="E422" i="10"/>
  <c r="D422" i="10"/>
  <c r="E421" i="10"/>
  <c r="D421" i="10"/>
  <c r="E420" i="10"/>
  <c r="D420" i="10"/>
  <c r="E419" i="10"/>
  <c r="D419" i="10"/>
  <c r="E418" i="10"/>
  <c r="D418" i="10"/>
  <c r="E417" i="10"/>
  <c r="D417" i="10"/>
  <c r="E416" i="10"/>
  <c r="D416" i="10"/>
  <c r="E415" i="10"/>
  <c r="D415" i="10"/>
  <c r="E414" i="10"/>
  <c r="D414" i="10"/>
  <c r="E413" i="10"/>
  <c r="D413" i="10"/>
  <c r="E412" i="10"/>
  <c r="D412" i="10"/>
  <c r="E411" i="10"/>
  <c r="D411" i="10"/>
  <c r="E410" i="10"/>
  <c r="D410" i="10"/>
  <c r="E409" i="10"/>
  <c r="D409" i="10"/>
  <c r="E408" i="10"/>
  <c r="D408" i="10"/>
  <c r="E407" i="10"/>
  <c r="D407" i="10"/>
  <c r="E406" i="10"/>
  <c r="D406" i="10"/>
  <c r="E405" i="10"/>
  <c r="D405" i="10"/>
  <c r="E404" i="10"/>
  <c r="D404" i="10"/>
  <c r="E403" i="10"/>
  <c r="D403" i="10"/>
  <c r="E402" i="10"/>
  <c r="D402" i="10"/>
  <c r="E401" i="10"/>
  <c r="D401" i="10"/>
  <c r="E400" i="10"/>
  <c r="D400" i="10"/>
  <c r="E399" i="10"/>
  <c r="D399" i="10"/>
  <c r="E398" i="10"/>
  <c r="D398" i="10"/>
  <c r="E397" i="10"/>
  <c r="D397" i="10"/>
  <c r="E396" i="10"/>
  <c r="D396" i="10"/>
  <c r="E395" i="10"/>
  <c r="D395" i="10"/>
  <c r="E394" i="10"/>
  <c r="D394" i="10"/>
  <c r="E393" i="10"/>
  <c r="D393" i="10"/>
  <c r="E392" i="10"/>
  <c r="D392" i="10"/>
  <c r="E391" i="10"/>
  <c r="D391" i="10"/>
  <c r="E390" i="10"/>
  <c r="D390" i="10"/>
  <c r="E389" i="10"/>
  <c r="D389" i="10"/>
  <c r="E388" i="10"/>
  <c r="D388" i="10"/>
  <c r="E387" i="10"/>
  <c r="D387" i="10"/>
  <c r="E386" i="10"/>
  <c r="D386" i="10"/>
  <c r="E385" i="10"/>
  <c r="D385" i="10"/>
  <c r="E384" i="10"/>
  <c r="D384" i="10"/>
  <c r="E383" i="10"/>
  <c r="D383" i="10"/>
  <c r="E382" i="10"/>
  <c r="D382" i="10"/>
  <c r="E381" i="10"/>
  <c r="D381" i="10"/>
  <c r="E380" i="10"/>
  <c r="D380" i="10"/>
  <c r="E379" i="10"/>
  <c r="D379" i="10"/>
  <c r="E378" i="10"/>
  <c r="D378" i="10"/>
  <c r="E377" i="10"/>
  <c r="D377" i="10"/>
  <c r="E376" i="10"/>
  <c r="D376" i="10"/>
  <c r="E375" i="10"/>
  <c r="D375" i="10"/>
  <c r="E374" i="10"/>
  <c r="D374" i="10"/>
  <c r="E373" i="10"/>
  <c r="D373" i="10"/>
  <c r="E372" i="10"/>
  <c r="D372" i="10"/>
  <c r="E371" i="10"/>
  <c r="D371" i="10"/>
  <c r="E370" i="10"/>
  <c r="D370" i="10"/>
  <c r="E369" i="10"/>
  <c r="D369" i="10"/>
  <c r="E368" i="10"/>
  <c r="D368" i="10"/>
  <c r="E367" i="10"/>
  <c r="D367" i="10"/>
  <c r="E366" i="10"/>
  <c r="D366" i="10"/>
  <c r="E365" i="10"/>
  <c r="D365" i="10"/>
  <c r="E364" i="10"/>
  <c r="D364" i="10"/>
  <c r="E363" i="10"/>
  <c r="D363" i="10"/>
  <c r="E362" i="10"/>
  <c r="D362" i="10"/>
  <c r="E361" i="10"/>
  <c r="D361" i="10"/>
  <c r="E360" i="10"/>
  <c r="D360" i="10"/>
  <c r="E359" i="10"/>
  <c r="D359" i="10"/>
  <c r="E358" i="10"/>
  <c r="D358" i="10"/>
  <c r="E357" i="10"/>
  <c r="D357" i="10"/>
  <c r="E356" i="10"/>
  <c r="D356" i="10"/>
  <c r="E355" i="10"/>
  <c r="D355" i="10"/>
  <c r="E354" i="10"/>
  <c r="D354" i="10"/>
  <c r="E353" i="10"/>
  <c r="D353" i="10"/>
  <c r="E352" i="10"/>
  <c r="D352" i="10"/>
  <c r="E351" i="10"/>
  <c r="D351" i="10"/>
  <c r="E350" i="10"/>
  <c r="D350" i="10"/>
  <c r="E349" i="10"/>
  <c r="D349" i="10"/>
  <c r="E348" i="10"/>
  <c r="D348" i="10"/>
  <c r="E347" i="10"/>
  <c r="D347" i="10"/>
  <c r="E346" i="10"/>
  <c r="D346" i="10"/>
  <c r="E345" i="10"/>
  <c r="D345" i="10"/>
  <c r="E344" i="10"/>
  <c r="D344" i="10"/>
  <c r="E343" i="10"/>
  <c r="D343" i="10"/>
  <c r="E342" i="10"/>
  <c r="D342" i="10"/>
  <c r="E341" i="10"/>
  <c r="D341" i="10"/>
  <c r="E340" i="10"/>
  <c r="D340" i="10"/>
  <c r="E339" i="10"/>
  <c r="D339" i="10"/>
  <c r="E338" i="10"/>
  <c r="D338" i="10"/>
  <c r="E337" i="10"/>
  <c r="D337" i="10"/>
  <c r="E336" i="10"/>
  <c r="D336" i="10"/>
  <c r="E335" i="10"/>
  <c r="D335" i="10"/>
  <c r="E334" i="10"/>
  <c r="D334" i="10"/>
  <c r="E333" i="10"/>
  <c r="D333" i="10"/>
  <c r="E332" i="10"/>
  <c r="D332" i="10"/>
  <c r="E331" i="10"/>
  <c r="D331" i="10"/>
  <c r="E330" i="10"/>
  <c r="D330" i="10"/>
  <c r="E329" i="10"/>
  <c r="D329" i="10"/>
  <c r="E328" i="10"/>
  <c r="D328" i="10"/>
  <c r="E327" i="10"/>
  <c r="D327" i="10"/>
  <c r="E326" i="10"/>
  <c r="D326" i="10"/>
  <c r="E325" i="10"/>
  <c r="D325" i="10"/>
  <c r="E324" i="10"/>
  <c r="D324" i="10"/>
  <c r="E323" i="10"/>
  <c r="D323" i="10"/>
  <c r="E322" i="10"/>
  <c r="D322" i="10"/>
  <c r="E321" i="10"/>
  <c r="D321" i="10"/>
  <c r="E320" i="10"/>
  <c r="D320" i="10"/>
  <c r="E319" i="10"/>
  <c r="D319" i="10"/>
  <c r="E318" i="10"/>
  <c r="D318" i="10"/>
  <c r="E317" i="10"/>
  <c r="D317" i="10"/>
  <c r="E316" i="10"/>
  <c r="D316" i="10"/>
  <c r="E315" i="10"/>
  <c r="D315" i="10"/>
  <c r="E314" i="10"/>
  <c r="D314" i="10"/>
  <c r="E313" i="10"/>
  <c r="D313" i="10"/>
  <c r="E312" i="10"/>
  <c r="D312" i="10"/>
  <c r="E311" i="10"/>
  <c r="D311" i="10"/>
  <c r="E310" i="10"/>
  <c r="D310" i="10"/>
  <c r="E309" i="10"/>
  <c r="D309" i="10"/>
  <c r="E308" i="10"/>
  <c r="D308" i="10"/>
  <c r="E307" i="10"/>
  <c r="D307" i="10"/>
  <c r="E306" i="10"/>
  <c r="D306" i="10"/>
  <c r="E305" i="10"/>
  <c r="D305" i="10"/>
  <c r="E304" i="10"/>
  <c r="D304" i="10"/>
  <c r="E303" i="10"/>
  <c r="D303" i="10"/>
  <c r="E302" i="10"/>
  <c r="D302" i="10"/>
  <c r="E301" i="10"/>
  <c r="D301" i="10"/>
  <c r="E300" i="10"/>
  <c r="D300" i="10"/>
  <c r="E299" i="10"/>
  <c r="D299" i="10"/>
  <c r="E298" i="10"/>
  <c r="D298" i="10"/>
  <c r="E297" i="10"/>
  <c r="D297" i="10"/>
  <c r="E296" i="10"/>
  <c r="D296" i="10"/>
  <c r="E295" i="10"/>
  <c r="D295" i="10"/>
  <c r="E294" i="10"/>
  <c r="D294" i="10"/>
  <c r="E293" i="10"/>
  <c r="D293" i="10"/>
  <c r="E292" i="10"/>
  <c r="D292" i="10"/>
  <c r="E291" i="10"/>
  <c r="D291" i="10"/>
  <c r="E290" i="10"/>
  <c r="D290" i="10"/>
  <c r="E289" i="10"/>
  <c r="D289" i="10"/>
  <c r="E288" i="10"/>
  <c r="D288" i="10"/>
  <c r="E287" i="10"/>
  <c r="D287" i="10"/>
  <c r="E286" i="10"/>
  <c r="D286" i="10"/>
  <c r="E285" i="10"/>
  <c r="D285" i="10"/>
  <c r="E284" i="10"/>
  <c r="D284" i="10"/>
  <c r="E283" i="10"/>
  <c r="D283" i="10"/>
  <c r="E282" i="10"/>
  <c r="D282" i="10"/>
  <c r="E281" i="10"/>
  <c r="D281" i="10"/>
  <c r="E280" i="10"/>
  <c r="D280" i="10"/>
  <c r="E279" i="10"/>
  <c r="D279" i="10"/>
  <c r="E278" i="10"/>
  <c r="D278" i="10"/>
  <c r="E277" i="10"/>
  <c r="D277" i="10"/>
  <c r="E276" i="10"/>
  <c r="D276" i="10"/>
  <c r="E275" i="10"/>
  <c r="D275" i="10"/>
  <c r="E274" i="10"/>
  <c r="D274" i="10"/>
  <c r="E273" i="10"/>
  <c r="D273" i="10"/>
  <c r="E272" i="10"/>
  <c r="D272" i="10"/>
  <c r="E271" i="10"/>
  <c r="D271" i="10"/>
  <c r="E270" i="10"/>
  <c r="D270" i="10"/>
  <c r="E269" i="10"/>
  <c r="D269" i="10"/>
  <c r="E268" i="10"/>
  <c r="D268" i="10"/>
  <c r="E267" i="10"/>
  <c r="D267" i="10"/>
  <c r="E266" i="10"/>
  <c r="D266" i="10"/>
  <c r="E265" i="10"/>
  <c r="D265" i="10"/>
  <c r="E264" i="10"/>
  <c r="D264" i="10"/>
  <c r="E263" i="10"/>
  <c r="D263" i="10"/>
  <c r="E262" i="10"/>
  <c r="D262" i="10"/>
  <c r="E261" i="10"/>
  <c r="D261" i="10"/>
  <c r="E260" i="10"/>
  <c r="D260" i="10"/>
  <c r="E259" i="10"/>
  <c r="D259" i="10"/>
  <c r="E258" i="10"/>
  <c r="D258" i="10"/>
  <c r="E257" i="10"/>
  <c r="D257" i="10"/>
  <c r="E256" i="10"/>
  <c r="D256" i="10"/>
  <c r="E255" i="10"/>
  <c r="D255" i="10"/>
  <c r="E254" i="10"/>
  <c r="D254" i="10"/>
  <c r="E253" i="10"/>
  <c r="D253" i="10"/>
  <c r="E252" i="10"/>
  <c r="D252" i="10"/>
  <c r="E251" i="10"/>
  <c r="D251" i="10"/>
  <c r="E250" i="10"/>
  <c r="D250" i="10"/>
  <c r="E249" i="10"/>
  <c r="D249" i="10"/>
  <c r="E248" i="10"/>
  <c r="D248" i="10"/>
  <c r="E247" i="10"/>
  <c r="D247" i="10"/>
  <c r="E246" i="10"/>
  <c r="D246" i="10"/>
  <c r="E245" i="10"/>
  <c r="D245" i="10"/>
  <c r="E244" i="10"/>
  <c r="D244" i="10"/>
  <c r="E243" i="10"/>
  <c r="D243" i="10"/>
  <c r="E242" i="10"/>
  <c r="D242" i="10"/>
  <c r="E241" i="10"/>
  <c r="D241" i="10"/>
  <c r="E240" i="10"/>
  <c r="D240" i="10"/>
  <c r="E239" i="10"/>
  <c r="D239" i="10"/>
  <c r="E238" i="10"/>
  <c r="D238" i="10"/>
  <c r="E237" i="10"/>
  <c r="D237" i="10"/>
  <c r="E236" i="10"/>
  <c r="D236" i="10"/>
  <c r="E235" i="10"/>
  <c r="D235" i="10"/>
  <c r="E234" i="10"/>
  <c r="D234" i="10"/>
  <c r="E233" i="10"/>
  <c r="D233" i="10"/>
  <c r="E232" i="10"/>
  <c r="D232" i="10"/>
  <c r="E231" i="10"/>
  <c r="D231" i="10"/>
  <c r="E230" i="10"/>
  <c r="D230" i="10"/>
  <c r="E229" i="10"/>
  <c r="D229" i="10"/>
  <c r="E228" i="10"/>
  <c r="D228" i="10"/>
  <c r="E227" i="10"/>
  <c r="D227" i="10"/>
  <c r="E226" i="10"/>
  <c r="D226" i="10"/>
  <c r="E225" i="10"/>
  <c r="D225" i="10"/>
  <c r="E224" i="10"/>
  <c r="D224" i="10"/>
  <c r="E223" i="10"/>
  <c r="D223" i="10"/>
  <c r="E222" i="10"/>
  <c r="D222" i="10"/>
  <c r="E221" i="10"/>
  <c r="D221" i="10"/>
  <c r="E220" i="10"/>
  <c r="D220" i="10"/>
  <c r="E219" i="10"/>
  <c r="D219" i="10"/>
  <c r="E218" i="10"/>
  <c r="D218" i="10"/>
  <c r="E217" i="10"/>
  <c r="D217" i="10"/>
  <c r="E216" i="10"/>
  <c r="D216" i="10"/>
  <c r="E215" i="10"/>
  <c r="D215" i="10"/>
  <c r="E214" i="10"/>
  <c r="D214" i="10"/>
  <c r="E213" i="10"/>
  <c r="D213" i="10"/>
  <c r="E212" i="10"/>
  <c r="D212" i="10"/>
  <c r="E211" i="10"/>
  <c r="D211" i="10"/>
  <c r="E210" i="10"/>
  <c r="D210" i="10"/>
  <c r="E209" i="10"/>
  <c r="D209" i="10"/>
  <c r="E208" i="10"/>
  <c r="D208" i="10"/>
  <c r="E207" i="10"/>
  <c r="D207" i="10"/>
  <c r="E206" i="10"/>
  <c r="D206" i="10"/>
  <c r="E205" i="10"/>
  <c r="D205" i="10"/>
  <c r="E204" i="10"/>
  <c r="D204" i="10"/>
  <c r="E203" i="10"/>
  <c r="D203" i="10"/>
  <c r="E202" i="10"/>
  <c r="D202" i="10"/>
  <c r="E201" i="10"/>
  <c r="D201" i="10"/>
  <c r="E200" i="10"/>
  <c r="D200" i="10"/>
  <c r="E199" i="10"/>
  <c r="D199" i="10"/>
  <c r="E198" i="10"/>
  <c r="D198" i="10"/>
  <c r="E197" i="10"/>
  <c r="D197" i="10"/>
  <c r="E196" i="10"/>
  <c r="D196" i="10"/>
  <c r="E195" i="10"/>
  <c r="D195" i="10"/>
  <c r="E194" i="10"/>
  <c r="D194" i="10"/>
  <c r="E193" i="10"/>
  <c r="D193" i="10"/>
  <c r="E192" i="10"/>
  <c r="D192" i="10"/>
  <c r="E191" i="10"/>
  <c r="D191" i="10"/>
  <c r="E190" i="10"/>
  <c r="D190" i="10"/>
  <c r="E189" i="10"/>
  <c r="D189" i="10"/>
  <c r="E188" i="10"/>
  <c r="D188" i="10"/>
  <c r="E187" i="10"/>
  <c r="D187" i="10"/>
  <c r="E186" i="10"/>
  <c r="D186" i="10"/>
  <c r="E185" i="10"/>
  <c r="D185" i="10"/>
  <c r="E184" i="10"/>
  <c r="D184" i="10"/>
  <c r="E183" i="10"/>
  <c r="D183" i="10"/>
  <c r="E182" i="10"/>
  <c r="D182" i="10"/>
  <c r="E181" i="10"/>
  <c r="D181" i="10"/>
  <c r="E180" i="10"/>
  <c r="D180" i="10"/>
  <c r="E179" i="10"/>
  <c r="D179" i="10"/>
  <c r="E178" i="10"/>
  <c r="D178" i="10"/>
  <c r="E177" i="10"/>
  <c r="D177" i="10"/>
  <c r="E176" i="10"/>
  <c r="D176" i="10"/>
  <c r="E175" i="10"/>
  <c r="D175" i="10"/>
  <c r="E174" i="10"/>
  <c r="D174" i="10"/>
  <c r="E173" i="10"/>
  <c r="D173" i="10"/>
  <c r="E172" i="10"/>
  <c r="D172" i="10"/>
  <c r="E171" i="10"/>
  <c r="D171" i="10"/>
  <c r="E170" i="10"/>
  <c r="D170" i="10"/>
  <c r="E169" i="10"/>
  <c r="D169" i="10"/>
  <c r="E168" i="10"/>
  <c r="D168" i="10"/>
  <c r="E167" i="10"/>
  <c r="D167" i="10"/>
  <c r="E166" i="10"/>
  <c r="D166" i="10"/>
  <c r="E165" i="10"/>
  <c r="D165" i="10"/>
  <c r="E164" i="10"/>
  <c r="D164" i="10"/>
  <c r="E163" i="10"/>
  <c r="D163" i="10"/>
  <c r="E162" i="10"/>
  <c r="D162" i="10"/>
  <c r="E161" i="10"/>
  <c r="D161" i="10"/>
  <c r="E160" i="10"/>
  <c r="D160" i="10"/>
  <c r="E159" i="10"/>
  <c r="D159" i="10"/>
  <c r="E158" i="10"/>
  <c r="D158" i="10"/>
  <c r="E157" i="10"/>
  <c r="D157" i="10"/>
  <c r="E156" i="10"/>
  <c r="D156" i="10"/>
  <c r="E155" i="10"/>
  <c r="D155" i="10"/>
  <c r="E154" i="10"/>
  <c r="D154" i="10"/>
  <c r="E153" i="10"/>
  <c r="D153" i="10"/>
  <c r="E152" i="10"/>
  <c r="D152" i="10"/>
  <c r="E151" i="10"/>
  <c r="D151" i="10"/>
  <c r="E150" i="10"/>
  <c r="D150" i="10"/>
  <c r="E149" i="10"/>
  <c r="D149" i="10"/>
  <c r="E148" i="10"/>
  <c r="D148" i="10"/>
  <c r="E147" i="10"/>
  <c r="D147" i="10"/>
  <c r="E146" i="10"/>
  <c r="D146" i="10"/>
  <c r="E145" i="10"/>
  <c r="D145" i="10"/>
  <c r="E144" i="10"/>
  <c r="D144" i="10"/>
  <c r="E143" i="10"/>
  <c r="D143" i="10"/>
  <c r="E142" i="10"/>
  <c r="D142" i="10"/>
  <c r="E141" i="10"/>
  <c r="D141" i="10"/>
  <c r="E140" i="10"/>
  <c r="D140" i="10"/>
  <c r="E139" i="10"/>
  <c r="D139" i="10"/>
  <c r="E138" i="10"/>
  <c r="D138" i="10"/>
  <c r="E137" i="10"/>
  <c r="D137" i="10"/>
  <c r="E136" i="10"/>
  <c r="D136" i="10"/>
  <c r="E135" i="10"/>
  <c r="D135" i="10"/>
  <c r="E134" i="10"/>
  <c r="D134" i="10"/>
  <c r="E133" i="10"/>
  <c r="D133" i="10"/>
  <c r="E132" i="10"/>
  <c r="D132" i="10"/>
  <c r="E131" i="10"/>
  <c r="D131" i="10"/>
  <c r="E130" i="10"/>
  <c r="D130" i="10"/>
  <c r="E129" i="10"/>
  <c r="D129" i="10"/>
  <c r="E128" i="10"/>
  <c r="D128" i="10"/>
  <c r="E127" i="10"/>
  <c r="D127" i="10"/>
  <c r="E126" i="10"/>
  <c r="D126" i="10"/>
  <c r="E125" i="10"/>
  <c r="D125" i="10"/>
  <c r="E124" i="10"/>
  <c r="D124" i="10"/>
  <c r="E123" i="10"/>
  <c r="D123" i="10"/>
  <c r="E122" i="10"/>
  <c r="D122" i="10"/>
  <c r="E121" i="10"/>
  <c r="D121" i="10"/>
  <c r="E120" i="10"/>
  <c r="D120" i="10"/>
  <c r="E119" i="10"/>
  <c r="D119" i="10"/>
  <c r="E118" i="10"/>
  <c r="D118" i="10"/>
  <c r="E117" i="10"/>
  <c r="D117" i="10"/>
  <c r="E116" i="10"/>
  <c r="D116" i="10"/>
  <c r="E115" i="10"/>
  <c r="D115" i="10"/>
  <c r="E114" i="10"/>
  <c r="D114" i="10"/>
  <c r="E113" i="10"/>
  <c r="D113" i="10"/>
  <c r="E112" i="10"/>
  <c r="D112" i="10"/>
  <c r="E111" i="10"/>
  <c r="D111" i="10"/>
  <c r="E110" i="10"/>
  <c r="D110" i="10"/>
  <c r="E109" i="10"/>
  <c r="D109" i="10"/>
  <c r="E108" i="10"/>
  <c r="D108" i="10"/>
  <c r="E107" i="10"/>
  <c r="D107" i="10"/>
  <c r="E106" i="10"/>
  <c r="D106" i="10"/>
  <c r="E105" i="10"/>
  <c r="D105" i="10"/>
  <c r="E104" i="10"/>
  <c r="D104" i="10"/>
  <c r="E103" i="10"/>
  <c r="D103" i="10"/>
  <c r="E102" i="10"/>
  <c r="D102" i="10"/>
  <c r="E101" i="10"/>
  <c r="D101" i="10"/>
  <c r="E100" i="10"/>
  <c r="D100" i="10"/>
  <c r="E99" i="10"/>
  <c r="D99" i="10"/>
  <c r="E98" i="10"/>
  <c r="D98" i="10"/>
  <c r="E97" i="10"/>
  <c r="D97" i="10"/>
  <c r="E96" i="10"/>
  <c r="D96" i="10"/>
  <c r="E95" i="10"/>
  <c r="D95" i="10"/>
  <c r="E94" i="10"/>
  <c r="D94" i="10"/>
  <c r="E93" i="10"/>
  <c r="D93" i="10"/>
  <c r="E92" i="10"/>
  <c r="D92" i="10"/>
  <c r="E91" i="10"/>
  <c r="D91" i="10"/>
  <c r="E90" i="10"/>
  <c r="D90" i="10"/>
  <c r="E89" i="10"/>
  <c r="D89" i="10"/>
  <c r="E88" i="10"/>
  <c r="D88" i="10"/>
  <c r="E87" i="10"/>
  <c r="D87" i="10"/>
  <c r="E86" i="10"/>
  <c r="D86" i="10"/>
  <c r="E85" i="10"/>
  <c r="D85" i="10"/>
  <c r="E84" i="10"/>
  <c r="D84" i="10"/>
  <c r="E83" i="10"/>
  <c r="D83" i="10"/>
  <c r="E82" i="10"/>
  <c r="D82" i="10"/>
  <c r="E81" i="10"/>
  <c r="D81" i="10"/>
  <c r="E80" i="10"/>
  <c r="D80" i="10"/>
  <c r="E79" i="10"/>
  <c r="D79" i="10"/>
  <c r="E78" i="10"/>
  <c r="D78" i="10"/>
  <c r="E77" i="10"/>
  <c r="D77" i="10"/>
  <c r="E76" i="10"/>
  <c r="D76" i="10"/>
  <c r="E75" i="10"/>
  <c r="D75" i="10"/>
  <c r="E74" i="10"/>
  <c r="D74" i="10"/>
  <c r="E73" i="10"/>
  <c r="D73" i="10"/>
  <c r="E72" i="10"/>
  <c r="D72" i="10"/>
  <c r="E71" i="10"/>
  <c r="D71" i="10"/>
  <c r="E70" i="10"/>
  <c r="D70" i="10"/>
  <c r="E69" i="10"/>
  <c r="D69" i="10"/>
  <c r="E68" i="10"/>
  <c r="D68" i="10"/>
  <c r="E67" i="10"/>
  <c r="D67" i="10"/>
  <c r="E66" i="10"/>
  <c r="D66" i="10"/>
  <c r="E65" i="10"/>
  <c r="D65" i="10"/>
  <c r="E64" i="10"/>
  <c r="D64" i="10"/>
  <c r="E63" i="10"/>
  <c r="D63" i="10"/>
  <c r="E62" i="10"/>
  <c r="D62" i="10"/>
  <c r="E61" i="10"/>
  <c r="D61" i="10"/>
  <c r="E60" i="10"/>
  <c r="D60" i="10"/>
  <c r="E59" i="10"/>
  <c r="D59" i="10"/>
  <c r="E58" i="10"/>
  <c r="D58" i="10"/>
  <c r="E57" i="10"/>
  <c r="D57" i="10"/>
  <c r="E56" i="10"/>
  <c r="D56" i="10"/>
  <c r="E55" i="10"/>
  <c r="D55" i="10"/>
  <c r="E54" i="10"/>
  <c r="D54" i="10"/>
  <c r="E53" i="10"/>
  <c r="D53" i="10"/>
  <c r="E52" i="10"/>
  <c r="D52" i="10"/>
  <c r="E51" i="10"/>
  <c r="D51" i="10"/>
  <c r="E50" i="10"/>
  <c r="D50" i="10"/>
  <c r="E49" i="10"/>
  <c r="D49" i="10"/>
  <c r="E48" i="10"/>
  <c r="D48" i="10"/>
  <c r="E47" i="10"/>
  <c r="D47" i="10"/>
  <c r="E46" i="10"/>
  <c r="D46" i="10"/>
  <c r="E45" i="10"/>
  <c r="D45" i="10"/>
  <c r="E44" i="10"/>
  <c r="D44" i="10"/>
  <c r="E43" i="10"/>
  <c r="D43" i="10"/>
  <c r="E42" i="10"/>
  <c r="D42" i="10"/>
  <c r="E41" i="10"/>
  <c r="D41" i="10"/>
  <c r="E40" i="10"/>
  <c r="D40" i="10"/>
  <c r="E39" i="10"/>
  <c r="D39" i="10"/>
  <c r="E38" i="10"/>
  <c r="D38" i="10"/>
  <c r="E37" i="10"/>
  <c r="D37" i="10"/>
  <c r="E36" i="10"/>
  <c r="D36" i="10"/>
  <c r="E35" i="10"/>
  <c r="D35" i="10"/>
  <c r="E34" i="10"/>
  <c r="D34" i="10"/>
  <c r="E33" i="10"/>
  <c r="D33" i="10"/>
  <c r="E32" i="10"/>
  <c r="D32" i="10"/>
  <c r="E31" i="10"/>
  <c r="D31" i="10"/>
  <c r="E30" i="10"/>
  <c r="D30" i="10"/>
  <c r="E29" i="10"/>
  <c r="D29" i="10"/>
  <c r="E28" i="10"/>
  <c r="D28" i="10"/>
  <c r="E27" i="10"/>
  <c r="D27" i="10"/>
  <c r="E26" i="10"/>
  <c r="D26" i="10"/>
  <c r="E25" i="10"/>
  <c r="D25" i="10"/>
  <c r="E24" i="10"/>
  <c r="D24" i="10"/>
  <c r="E23" i="10"/>
  <c r="D23" i="10"/>
  <c r="E22" i="10"/>
  <c r="D22" i="10"/>
  <c r="E21" i="10"/>
  <c r="D21" i="10"/>
  <c r="P20" i="10"/>
  <c r="E20" i="10"/>
  <c r="D20" i="10"/>
  <c r="P19" i="10"/>
  <c r="E19" i="10"/>
  <c r="D19" i="10"/>
  <c r="U18" i="10"/>
  <c r="S18" i="10"/>
  <c r="R18" i="10"/>
  <c r="P18" i="10"/>
  <c r="E18" i="10"/>
  <c r="D18" i="10"/>
  <c r="U17" i="10"/>
  <c r="S17" i="10"/>
  <c r="R17" i="10"/>
  <c r="P17" i="10"/>
  <c r="E17" i="10"/>
  <c r="D17" i="10"/>
  <c r="U16" i="10"/>
  <c r="S16" i="10"/>
  <c r="R16" i="10"/>
  <c r="P16" i="10"/>
  <c r="E16" i="10"/>
  <c r="D16" i="10"/>
  <c r="E15" i="10"/>
  <c r="D15" i="10"/>
  <c r="E14" i="10"/>
  <c r="D14" i="10"/>
  <c r="P13" i="10"/>
  <c r="E13" i="10"/>
  <c r="D13" i="10"/>
  <c r="P12" i="10"/>
  <c r="E12" i="10"/>
  <c r="D12" i="10"/>
  <c r="U11" i="10"/>
  <c r="S11" i="10"/>
  <c r="R11" i="10"/>
  <c r="P11" i="10"/>
  <c r="E11" i="10"/>
  <c r="D11" i="10"/>
  <c r="U10" i="10"/>
  <c r="S10" i="10"/>
  <c r="R10" i="10"/>
  <c r="P10" i="10"/>
  <c r="E10" i="10"/>
  <c r="D10" i="10"/>
  <c r="U9" i="10"/>
  <c r="S9" i="10"/>
  <c r="R9" i="10"/>
  <c r="P9" i="10"/>
  <c r="E9" i="10"/>
  <c r="D9" i="10"/>
  <c r="E8" i="10"/>
  <c r="D8" i="10"/>
  <c r="E7" i="10"/>
  <c r="D7" i="10"/>
  <c r="P6" i="10"/>
  <c r="E6" i="10"/>
  <c r="D6" i="10"/>
  <c r="Q5" i="10"/>
  <c r="P5" i="10"/>
  <c r="E5" i="10"/>
  <c r="D5" i="10"/>
  <c r="U4" i="10"/>
  <c r="S4" i="10"/>
  <c r="R4" i="10"/>
  <c r="P4" i="10"/>
  <c r="E4" i="10"/>
  <c r="D4" i="10"/>
  <c r="U3" i="10"/>
  <c r="S3" i="10"/>
  <c r="R3" i="10"/>
  <c r="P3" i="10"/>
  <c r="E3" i="10"/>
  <c r="D3" i="10"/>
  <c r="U2" i="10"/>
  <c r="S2" i="10"/>
  <c r="R2" i="10"/>
  <c r="P2" i="10"/>
  <c r="M2" i="10"/>
  <c r="K2" i="10"/>
  <c r="J2" i="10"/>
  <c r="I2" i="10"/>
  <c r="H2" i="10"/>
  <c r="G2" i="10"/>
  <c r="F2" i="10"/>
  <c r="E2" i="10"/>
  <c r="D2" i="10"/>
  <c r="C2" i="10"/>
  <c r="B2" i="10"/>
  <c r="N141" i="6"/>
  <c r="N142" i="6" s="1"/>
  <c r="N143" i="6" s="1"/>
  <c r="N144" i="6" s="1"/>
  <c r="N145" i="6" s="1"/>
  <c r="N146" i="6" s="1"/>
  <c r="N147" i="6" s="1"/>
  <c r="N148" i="6" s="1"/>
  <c r="N149" i="6" s="1"/>
  <c r="N150" i="6" s="1"/>
  <c r="N151" i="6" s="1"/>
  <c r="N152" i="6" s="1"/>
  <c r="N153" i="6" s="1"/>
  <c r="N154" i="6" s="1"/>
  <c r="N155" i="6" s="1"/>
  <c r="N156" i="6" s="1"/>
  <c r="N157" i="6" s="1"/>
  <c r="N158" i="6" s="1"/>
  <c r="N159" i="6" s="1"/>
  <c r="N160" i="6" s="1"/>
  <c r="N161" i="6" s="1"/>
  <c r="N162" i="6" s="1"/>
  <c r="N163" i="6" s="1"/>
  <c r="N164" i="6" s="1"/>
  <c r="N165" i="6" s="1"/>
  <c r="N166" i="6" s="1"/>
  <c r="N167" i="6" s="1"/>
  <c r="N168" i="6" s="1"/>
  <c r="N169" i="6" s="1"/>
  <c r="N170" i="6" s="1"/>
  <c r="N171" i="6" s="1"/>
  <c r="N172" i="6" s="1"/>
  <c r="N173" i="6" s="1"/>
  <c r="N174" i="6" s="1"/>
  <c r="N175" i="6" s="1"/>
  <c r="N176" i="6" s="1"/>
  <c r="N177" i="6" s="1"/>
  <c r="N178" i="6" s="1"/>
  <c r="N179" i="6" s="1"/>
  <c r="N180" i="6" s="1"/>
  <c r="N181" i="6" s="1"/>
  <c r="N182" i="6" s="1"/>
  <c r="N183" i="6" s="1"/>
  <c r="N184" i="6" s="1"/>
  <c r="N185" i="6" s="1"/>
  <c r="N186" i="6" s="1"/>
  <c r="N187" i="6" s="1"/>
  <c r="N188" i="6" s="1"/>
  <c r="N189" i="6" s="1"/>
  <c r="N190" i="6" s="1"/>
  <c r="N191" i="6" s="1"/>
  <c r="N192" i="6" s="1"/>
  <c r="N193" i="6" s="1"/>
  <c r="N194" i="6" s="1"/>
  <c r="N195" i="6" s="1"/>
  <c r="N196" i="6" s="1"/>
  <c r="N197" i="6" s="1"/>
  <c r="N198" i="6" s="1"/>
  <c r="N199" i="6" s="1"/>
  <c r="N200" i="6" s="1"/>
  <c r="N201" i="6" s="1"/>
  <c r="N202" i="6" s="1"/>
  <c r="N203" i="6" s="1"/>
  <c r="N204" i="6" s="1"/>
  <c r="N205" i="6" s="1"/>
  <c r="N206" i="6" s="1"/>
  <c r="N207" i="6" s="1"/>
  <c r="N208" i="6" s="1"/>
  <c r="N209" i="6" s="1"/>
  <c r="N210" i="6" s="1"/>
  <c r="N211" i="6" s="1"/>
  <c r="N212" i="6" s="1"/>
  <c r="N213" i="6" s="1"/>
  <c r="N214" i="6" s="1"/>
  <c r="N215" i="6" s="1"/>
  <c r="N216" i="6" s="1"/>
  <c r="N217" i="6" s="1"/>
  <c r="N218" i="6" s="1"/>
  <c r="N219" i="6" s="1"/>
  <c r="N220" i="6" s="1"/>
  <c r="N221" i="6" s="1"/>
  <c r="N222" i="6" s="1"/>
  <c r="N223" i="6" s="1"/>
  <c r="N224" i="6" s="1"/>
  <c r="N225" i="6" s="1"/>
  <c r="N226" i="6" s="1"/>
  <c r="N227" i="6" s="1"/>
  <c r="N228" i="6" s="1"/>
  <c r="N229" i="6" s="1"/>
  <c r="N230" i="6" s="1"/>
  <c r="N231" i="6" s="1"/>
  <c r="N232" i="6" s="1"/>
  <c r="N233" i="6" s="1"/>
  <c r="N234" i="6" s="1"/>
  <c r="N235" i="6" s="1"/>
  <c r="N236" i="6" s="1"/>
  <c r="N237" i="6" s="1"/>
  <c r="N238" i="6" s="1"/>
  <c r="N239" i="6" s="1"/>
  <c r="N240" i="6" s="1"/>
  <c r="N241" i="6" s="1"/>
  <c r="N242" i="6" s="1"/>
  <c r="N243" i="6" s="1"/>
  <c r="N244" i="6" s="1"/>
  <c r="N245" i="6" s="1"/>
  <c r="N246" i="6" s="1"/>
  <c r="N247" i="6" s="1"/>
  <c r="N248" i="6" s="1"/>
  <c r="N249" i="6" s="1"/>
  <c r="N250" i="6" s="1"/>
  <c r="N251" i="6" s="1"/>
  <c r="N252" i="6" s="1"/>
  <c r="N253" i="6" s="1"/>
  <c r="N254" i="6" s="1"/>
  <c r="N255" i="6" s="1"/>
  <c r="N256" i="6" s="1"/>
  <c r="N257" i="6" s="1"/>
  <c r="N258" i="6" s="1"/>
  <c r="N259" i="6" s="1"/>
  <c r="N260" i="6" s="1"/>
  <c r="N261" i="6" s="1"/>
  <c r="N262" i="6" s="1"/>
  <c r="N263" i="6" s="1"/>
  <c r="N264" i="6" s="1"/>
  <c r="N265" i="6" s="1"/>
  <c r="N266" i="6" s="1"/>
  <c r="N267" i="6" s="1"/>
  <c r="N268" i="6" s="1"/>
  <c r="N269" i="6" s="1"/>
  <c r="N270" i="6" s="1"/>
  <c r="N271" i="6" s="1"/>
  <c r="N272" i="6" s="1"/>
  <c r="N273" i="6" s="1"/>
  <c r="N274" i="6" s="1"/>
  <c r="N275" i="6" s="1"/>
  <c r="N276" i="6" s="1"/>
  <c r="N277" i="6" s="1"/>
  <c r="N278" i="6" s="1"/>
  <c r="N279" i="6" s="1"/>
  <c r="N280" i="6" s="1"/>
  <c r="N281" i="6" s="1"/>
  <c r="N282" i="6" s="1"/>
  <c r="N283" i="6" s="1"/>
  <c r="N284" i="6" s="1"/>
  <c r="N285" i="6" s="1"/>
  <c r="N286" i="6" s="1"/>
  <c r="N287" i="6" s="1"/>
  <c r="N288" i="6" s="1"/>
  <c r="N289" i="6" s="1"/>
  <c r="N290" i="6" s="1"/>
  <c r="N291" i="6" s="1"/>
  <c r="N292" i="6" s="1"/>
  <c r="N293" i="6" s="1"/>
  <c r="N294" i="6" s="1"/>
  <c r="N295" i="6" s="1"/>
  <c r="N296" i="6" s="1"/>
  <c r="N297" i="6" s="1"/>
  <c r="N298" i="6" s="1"/>
  <c r="N299" i="6" s="1"/>
  <c r="N300" i="6" s="1"/>
  <c r="N301" i="6" s="1"/>
  <c r="N302" i="6" s="1"/>
  <c r="N303" i="6" s="1"/>
  <c r="N304" i="6" s="1"/>
  <c r="N305" i="6" s="1"/>
  <c r="N306" i="6" s="1"/>
  <c r="N307" i="6" s="1"/>
  <c r="N308" i="6" s="1"/>
  <c r="N309" i="6" s="1"/>
  <c r="N310" i="6" s="1"/>
  <c r="N311" i="6" s="1"/>
  <c r="N312" i="6" s="1"/>
  <c r="N313" i="6" s="1"/>
  <c r="N314" i="6" s="1"/>
  <c r="N315" i="6" s="1"/>
  <c r="N316" i="6" s="1"/>
  <c r="N317" i="6" s="1"/>
  <c r="N318" i="6" s="1"/>
  <c r="N319" i="6" s="1"/>
  <c r="N320" i="6" s="1"/>
  <c r="N321" i="6" s="1"/>
  <c r="N322" i="6" s="1"/>
  <c r="N323" i="6" s="1"/>
  <c r="N324" i="6" s="1"/>
  <c r="N325" i="6" s="1"/>
  <c r="N326" i="6" s="1"/>
  <c r="N327" i="6" s="1"/>
  <c r="N328" i="6" s="1"/>
  <c r="N329" i="6" s="1"/>
  <c r="N330" i="6" s="1"/>
  <c r="N331" i="6" s="1"/>
  <c r="N332" i="6" s="1"/>
  <c r="N333" i="6" s="1"/>
  <c r="N334" i="6" s="1"/>
  <c r="N335" i="6" s="1"/>
  <c r="N336" i="6" s="1"/>
  <c r="N337" i="6" s="1"/>
  <c r="N338" i="6" s="1"/>
  <c r="N339" i="6" s="1"/>
  <c r="N340" i="6" s="1"/>
  <c r="N341" i="6" s="1"/>
  <c r="N342" i="6" s="1"/>
  <c r="N343" i="6" s="1"/>
  <c r="N344" i="6" s="1"/>
  <c r="N345" i="6" s="1"/>
  <c r="N346" i="6" s="1"/>
  <c r="N347" i="6" s="1"/>
  <c r="N348" i="6" s="1"/>
  <c r="N349" i="6" s="1"/>
  <c r="N350" i="6" s="1"/>
  <c r="N351" i="6" s="1"/>
  <c r="N352" i="6" s="1"/>
  <c r="N353" i="6" s="1"/>
  <c r="N354" i="6" s="1"/>
  <c r="N355" i="6" s="1"/>
  <c r="N356" i="6" s="1"/>
  <c r="N357" i="6" s="1"/>
  <c r="N358" i="6" s="1"/>
  <c r="N359" i="6" s="1"/>
  <c r="N360" i="6" s="1"/>
  <c r="N361" i="6" s="1"/>
  <c r="N362" i="6" s="1"/>
  <c r="N363" i="6" s="1"/>
  <c r="N364" i="6" s="1"/>
  <c r="N365" i="6" s="1"/>
  <c r="N366" i="6" s="1"/>
  <c r="N367" i="6" s="1"/>
  <c r="N368" i="6" s="1"/>
  <c r="N369" i="6" s="1"/>
  <c r="N370" i="6" s="1"/>
  <c r="N371" i="6" s="1"/>
  <c r="N372" i="6" s="1"/>
  <c r="N373" i="6" s="1"/>
  <c r="N374" i="6" s="1"/>
  <c r="N375" i="6" s="1"/>
  <c r="N376" i="6" s="1"/>
  <c r="N377" i="6" s="1"/>
  <c r="N378" i="6" s="1"/>
  <c r="N379" i="6" s="1"/>
  <c r="N380" i="6" s="1"/>
  <c r="N381" i="6" s="1"/>
  <c r="N382" i="6" s="1"/>
  <c r="N383" i="6" s="1"/>
  <c r="N384" i="6" s="1"/>
  <c r="N385" i="6" s="1"/>
  <c r="N386" i="6" s="1"/>
  <c r="N387" i="6" s="1"/>
  <c r="N388" i="6" s="1"/>
  <c r="N389" i="6" s="1"/>
  <c r="N390" i="6" s="1"/>
  <c r="N391" i="6" s="1"/>
  <c r="N392" i="6" s="1"/>
  <c r="N393" i="6" s="1"/>
  <c r="N394" i="6" s="1"/>
  <c r="N395" i="6" s="1"/>
  <c r="N396" i="6" s="1"/>
  <c r="N397" i="6" s="1"/>
  <c r="N398" i="6" s="1"/>
  <c r="N399" i="6" s="1"/>
  <c r="N400" i="6" s="1"/>
  <c r="N401" i="6" s="1"/>
  <c r="N402" i="6" s="1"/>
  <c r="N403" i="6" s="1"/>
  <c r="N404" i="6" s="1"/>
  <c r="N405" i="6" s="1"/>
  <c r="N406" i="6" s="1"/>
  <c r="N407" i="6" s="1"/>
  <c r="N408" i="6" s="1"/>
  <c r="N409" i="6" s="1"/>
  <c r="N410" i="6" s="1"/>
  <c r="N411" i="6" s="1"/>
  <c r="N412" i="6" s="1"/>
  <c r="N413" i="6" s="1"/>
  <c r="N414" i="6" s="1"/>
  <c r="N415" i="6" s="1"/>
  <c r="N416" i="6" s="1"/>
  <c r="N417" i="6" s="1"/>
  <c r="N418" i="6" s="1"/>
  <c r="N419" i="6" s="1"/>
  <c r="N420" i="6" s="1"/>
  <c r="N421" i="6" s="1"/>
  <c r="N422" i="6" s="1"/>
  <c r="N423" i="6" s="1"/>
  <c r="N424" i="6" s="1"/>
  <c r="N425" i="6" s="1"/>
  <c r="N426" i="6" s="1"/>
  <c r="N427" i="6" s="1"/>
  <c r="N428" i="6" s="1"/>
  <c r="N429" i="6" s="1"/>
  <c r="N430" i="6" s="1"/>
  <c r="N431" i="6" s="1"/>
  <c r="N432" i="6" s="1"/>
  <c r="N433" i="6" s="1"/>
  <c r="N434" i="6" s="1"/>
  <c r="N435" i="6" s="1"/>
  <c r="N436" i="6" s="1"/>
  <c r="N437" i="6" s="1"/>
  <c r="N438" i="6" s="1"/>
  <c r="N439" i="6" s="1"/>
  <c r="N440" i="6" s="1"/>
  <c r="N441" i="6" s="1"/>
  <c r="N442" i="6" s="1"/>
  <c r="N443" i="6" s="1"/>
  <c r="N444" i="6" s="1"/>
  <c r="N445" i="6" s="1"/>
  <c r="N446" i="6" s="1"/>
  <c r="N447" i="6" s="1"/>
  <c r="N448" i="6" s="1"/>
  <c r="N449" i="6" s="1"/>
  <c r="N450" i="6" s="1"/>
  <c r="N451" i="6" s="1"/>
  <c r="N452" i="6" s="1"/>
  <c r="N453" i="6" s="1"/>
  <c r="N454" i="6" s="1"/>
  <c r="N455" i="6" s="1"/>
  <c r="N456" i="6" s="1"/>
  <c r="N457" i="6" s="1"/>
  <c r="N458" i="6" s="1"/>
  <c r="N459" i="6" s="1"/>
  <c r="N460" i="6" s="1"/>
  <c r="N461" i="6" s="1"/>
  <c r="N462" i="6" s="1"/>
  <c r="N463" i="6" s="1"/>
  <c r="N464" i="6" s="1"/>
  <c r="N465" i="6" s="1"/>
  <c r="N466" i="6" s="1"/>
  <c r="N467" i="6" s="1"/>
  <c r="N468" i="6" s="1"/>
  <c r="N469" i="6" s="1"/>
  <c r="N470" i="6" s="1"/>
  <c r="N471" i="6" s="1"/>
  <c r="N472" i="6" s="1"/>
  <c r="N473" i="6" s="1"/>
  <c r="N474" i="6" s="1"/>
  <c r="N475" i="6" s="1"/>
  <c r="N476" i="6" s="1"/>
  <c r="N477" i="6" s="1"/>
  <c r="N478" i="6" s="1"/>
  <c r="N479" i="6" s="1"/>
  <c r="N480" i="6" s="1"/>
  <c r="N481" i="6" s="1"/>
  <c r="N482" i="6" s="1"/>
  <c r="N483" i="6" s="1"/>
  <c r="N484" i="6" s="1"/>
  <c r="N485" i="6" s="1"/>
  <c r="N486" i="6" s="1"/>
  <c r="N487" i="6" s="1"/>
  <c r="N488" i="6" s="1"/>
  <c r="N489" i="6" s="1"/>
  <c r="N490" i="6" s="1"/>
  <c r="N491" i="6" s="1"/>
  <c r="N492" i="6" s="1"/>
  <c r="N493" i="6" s="1"/>
  <c r="N494" i="6" s="1"/>
  <c r="N495" i="6" s="1"/>
  <c r="N496" i="6" s="1"/>
  <c r="N497" i="6" s="1"/>
  <c r="N498" i="6" s="1"/>
  <c r="N499" i="6" s="1"/>
  <c r="N500" i="6" s="1"/>
  <c r="N501" i="6" s="1"/>
  <c r="N502" i="6" s="1"/>
  <c r="N503" i="6" s="1"/>
  <c r="N504" i="6" s="1"/>
  <c r="N505" i="6" s="1"/>
  <c r="N506" i="6" s="1"/>
  <c r="N507" i="6" s="1"/>
  <c r="N508" i="6" s="1"/>
  <c r="N509" i="6" s="1"/>
  <c r="N510" i="6" s="1"/>
  <c r="N511" i="6" s="1"/>
  <c r="N512" i="6" s="1"/>
  <c r="N513" i="6" s="1"/>
  <c r="N514" i="6" s="1"/>
  <c r="N515" i="6" s="1"/>
  <c r="N516" i="6" s="1"/>
  <c r="N517" i="6" s="1"/>
  <c r="N518" i="6" s="1"/>
  <c r="N519" i="6" s="1"/>
  <c r="N520" i="6" s="1"/>
  <c r="N521" i="6" s="1"/>
  <c r="N522" i="6" s="1"/>
  <c r="N523" i="6" s="1"/>
  <c r="N524" i="6" s="1"/>
  <c r="N525" i="6" s="1"/>
  <c r="N526" i="6" s="1"/>
  <c r="N527" i="6" s="1"/>
  <c r="N528" i="6" s="1"/>
  <c r="N529" i="6" s="1"/>
  <c r="N530" i="6" s="1"/>
  <c r="N531" i="6" s="1"/>
  <c r="N532" i="6" s="1"/>
  <c r="N533" i="6" s="1"/>
  <c r="N534" i="6" s="1"/>
  <c r="N535" i="6" s="1"/>
  <c r="N536" i="6" s="1"/>
  <c r="N537" i="6" s="1"/>
  <c r="N538" i="6" s="1"/>
  <c r="N539" i="6" s="1"/>
  <c r="N540" i="6" s="1"/>
  <c r="N541" i="6" s="1"/>
  <c r="N542" i="6" s="1"/>
  <c r="N543" i="6" s="1"/>
  <c r="N544" i="6" s="1"/>
  <c r="N545" i="6" s="1"/>
  <c r="N546" i="6" s="1"/>
  <c r="N547" i="6" s="1"/>
  <c r="N548" i="6" s="1"/>
  <c r="N549" i="6" s="1"/>
  <c r="N550" i="6" s="1"/>
  <c r="N551" i="6" s="1"/>
  <c r="N552" i="6" s="1"/>
  <c r="N553" i="6" s="1"/>
  <c r="N554" i="6" s="1"/>
  <c r="N555" i="6" s="1"/>
  <c r="N556" i="6" s="1"/>
  <c r="N557" i="6" s="1"/>
  <c r="N558" i="6" s="1"/>
  <c r="N559" i="6" s="1"/>
  <c r="N560" i="6" s="1"/>
  <c r="N561" i="6" s="1"/>
  <c r="N562" i="6" s="1"/>
  <c r="N563" i="6" s="1"/>
  <c r="N564" i="6" s="1"/>
  <c r="N565" i="6" s="1"/>
  <c r="N566" i="6" s="1"/>
  <c r="N567" i="6" s="1"/>
  <c r="N568" i="6" s="1"/>
  <c r="N569" i="6" s="1"/>
  <c r="N570" i="6" s="1"/>
  <c r="N571" i="6" s="1"/>
  <c r="N572" i="6" s="1"/>
  <c r="N573" i="6" s="1"/>
  <c r="N574" i="6" s="1"/>
  <c r="N575" i="6" s="1"/>
  <c r="N576" i="6" s="1"/>
  <c r="N577" i="6" s="1"/>
  <c r="N578" i="6" s="1"/>
  <c r="N579" i="6" s="1"/>
  <c r="N580" i="6" s="1"/>
  <c r="N581" i="6" s="1"/>
  <c r="N582" i="6" s="1"/>
  <c r="N583" i="6" s="1"/>
  <c r="N584" i="6" s="1"/>
  <c r="N585" i="6" s="1"/>
  <c r="N586" i="6" s="1"/>
  <c r="N587" i="6" s="1"/>
  <c r="N588" i="6" s="1"/>
  <c r="N589" i="6" s="1"/>
  <c r="N590" i="6" s="1"/>
  <c r="N591" i="6" s="1"/>
  <c r="N592" i="6" s="1"/>
  <c r="N593" i="6" s="1"/>
  <c r="N594" i="6" s="1"/>
  <c r="N595" i="6" s="1"/>
  <c r="N596" i="6" s="1"/>
  <c r="N597" i="6" s="1"/>
  <c r="N598" i="6" s="1"/>
  <c r="N599" i="6" s="1"/>
  <c r="N600" i="6" s="1"/>
  <c r="N601" i="6" s="1"/>
  <c r="N602" i="6" s="1"/>
  <c r="N603" i="6" s="1"/>
  <c r="N604" i="6" s="1"/>
  <c r="N605" i="6" s="1"/>
  <c r="N606" i="6" s="1"/>
  <c r="N607" i="6" s="1"/>
  <c r="N608" i="6" s="1"/>
  <c r="N609" i="6" s="1"/>
  <c r="N610" i="6" s="1"/>
  <c r="N611" i="6" s="1"/>
  <c r="N612" i="6" s="1"/>
  <c r="N613" i="6" s="1"/>
  <c r="N614" i="6" s="1"/>
  <c r="N615" i="6" s="1"/>
  <c r="N616" i="6" s="1"/>
  <c r="N617" i="6" s="1"/>
  <c r="N618" i="6" s="1"/>
  <c r="N619" i="6" s="1"/>
  <c r="N620" i="6" s="1"/>
  <c r="N621" i="6" s="1"/>
  <c r="N622" i="6" s="1"/>
  <c r="N623" i="6" s="1"/>
  <c r="N624" i="6" s="1"/>
  <c r="N625" i="6" s="1"/>
  <c r="N626" i="6" s="1"/>
  <c r="N627" i="6" s="1"/>
  <c r="N628" i="6" s="1"/>
  <c r="N629" i="6" s="1"/>
  <c r="N630" i="6" s="1"/>
  <c r="N631" i="6" s="1"/>
  <c r="N632" i="6" s="1"/>
  <c r="N633" i="6" s="1"/>
  <c r="N634" i="6" s="1"/>
  <c r="N635" i="6" s="1"/>
  <c r="N636" i="6" s="1"/>
  <c r="N637" i="6" s="1"/>
  <c r="N638" i="6" s="1"/>
  <c r="N639" i="6" s="1"/>
  <c r="N640" i="6" s="1"/>
  <c r="N641" i="6" s="1"/>
  <c r="N642" i="6" s="1"/>
  <c r="N643" i="6" s="1"/>
  <c r="N644" i="6" s="1"/>
  <c r="N645" i="6" s="1"/>
  <c r="N646" i="6" s="1"/>
  <c r="N647" i="6" s="1"/>
  <c r="N648" i="6" s="1"/>
  <c r="N649" i="6" s="1"/>
  <c r="N650" i="6" s="1"/>
  <c r="N651" i="6" s="1"/>
  <c r="N652" i="6" s="1"/>
  <c r="N653" i="6" s="1"/>
  <c r="N654" i="6" s="1"/>
  <c r="N655" i="6" s="1"/>
  <c r="N656" i="6" s="1"/>
  <c r="N657" i="6" s="1"/>
  <c r="N658" i="6" s="1"/>
  <c r="N659" i="6" s="1"/>
  <c r="N660" i="6" s="1"/>
  <c r="N661" i="6" s="1"/>
  <c r="N662" i="6" s="1"/>
  <c r="N663" i="6" s="1"/>
  <c r="N664" i="6" s="1"/>
  <c r="N665" i="6" s="1"/>
  <c r="N666" i="6" s="1"/>
  <c r="N667" i="6" s="1"/>
  <c r="N668" i="6" s="1"/>
  <c r="N669" i="6" s="1"/>
  <c r="N670" i="6" s="1"/>
  <c r="N671" i="6" s="1"/>
  <c r="N672" i="6" s="1"/>
  <c r="N673" i="6" s="1"/>
  <c r="N674" i="6" s="1"/>
  <c r="N675" i="6" s="1"/>
  <c r="N676" i="6" s="1"/>
  <c r="N677" i="6" s="1"/>
  <c r="N678" i="6" s="1"/>
  <c r="N679" i="6" s="1"/>
  <c r="N680" i="6" s="1"/>
  <c r="N681" i="6" s="1"/>
  <c r="N682" i="6" s="1"/>
  <c r="N683" i="6" s="1"/>
  <c r="N684" i="6" s="1"/>
  <c r="N685" i="6" s="1"/>
  <c r="N686" i="6" s="1"/>
  <c r="N687" i="6" s="1"/>
  <c r="N688" i="6" s="1"/>
  <c r="N689" i="6" s="1"/>
  <c r="N690" i="6" s="1"/>
  <c r="N691" i="6" s="1"/>
  <c r="N692" i="6" s="1"/>
  <c r="N693" i="6" s="1"/>
  <c r="N694" i="6" s="1"/>
  <c r="N695" i="6" s="1"/>
  <c r="N696" i="6" s="1"/>
  <c r="N697" i="6" s="1"/>
  <c r="N698" i="6" s="1"/>
  <c r="N699" i="6" s="1"/>
  <c r="N700" i="6" s="1"/>
  <c r="N701" i="6" s="1"/>
  <c r="N702" i="6" s="1"/>
  <c r="N703" i="6" s="1"/>
  <c r="N704" i="6" s="1"/>
  <c r="N705" i="6" s="1"/>
  <c r="N706" i="6" s="1"/>
  <c r="N707" i="6" s="1"/>
  <c r="N708" i="6" s="1"/>
  <c r="N709" i="6" s="1"/>
  <c r="N710" i="6" s="1"/>
  <c r="N711" i="6" s="1"/>
  <c r="N712" i="6" s="1"/>
  <c r="N713" i="6" s="1"/>
  <c r="N714" i="6" s="1"/>
  <c r="N715" i="6" s="1"/>
  <c r="N716" i="6" s="1"/>
  <c r="N717" i="6" s="1"/>
  <c r="N718" i="6" s="1"/>
  <c r="N719" i="6" s="1"/>
  <c r="N720" i="6" s="1"/>
  <c r="N721" i="6" s="1"/>
  <c r="N722" i="6" s="1"/>
  <c r="N723" i="6" s="1"/>
  <c r="N724" i="6" s="1"/>
  <c r="N725" i="6" s="1"/>
  <c r="N726" i="6" s="1"/>
  <c r="N727" i="6" s="1"/>
  <c r="N728" i="6" s="1"/>
  <c r="N729" i="6" s="1"/>
  <c r="N730" i="6" s="1"/>
  <c r="N731" i="6" s="1"/>
  <c r="N732" i="6" s="1"/>
  <c r="N733" i="6" s="1"/>
  <c r="N734" i="6" s="1"/>
  <c r="N735" i="6" s="1"/>
  <c r="N736" i="6" s="1"/>
  <c r="N737" i="6" s="1"/>
  <c r="N738" i="6" s="1"/>
  <c r="N739" i="6" s="1"/>
  <c r="N740" i="6" s="1"/>
  <c r="N741" i="6" s="1"/>
  <c r="N742" i="6" s="1"/>
  <c r="N743" i="6" s="1"/>
  <c r="N744" i="6" s="1"/>
  <c r="N745" i="6" s="1"/>
  <c r="N746" i="6" s="1"/>
  <c r="N747" i="6" s="1"/>
  <c r="N748" i="6" s="1"/>
  <c r="N749" i="6" s="1"/>
  <c r="N750" i="6" s="1"/>
  <c r="N751" i="6" s="1"/>
  <c r="N752" i="6" s="1"/>
  <c r="N753" i="6" s="1"/>
  <c r="N754" i="6" s="1"/>
  <c r="N755" i="6" s="1"/>
  <c r="N756" i="6" s="1"/>
  <c r="N757" i="6" s="1"/>
  <c r="N758" i="6" s="1"/>
  <c r="N759" i="6" s="1"/>
  <c r="N760" i="6" s="1"/>
  <c r="N761" i="6" s="1"/>
  <c r="N762" i="6" s="1"/>
  <c r="N763" i="6" s="1"/>
  <c r="N764" i="6" s="1"/>
  <c r="N765" i="6" s="1"/>
  <c r="N766" i="6" s="1"/>
  <c r="N767" i="6" s="1"/>
  <c r="N768" i="6" s="1"/>
  <c r="N769" i="6" s="1"/>
  <c r="N770" i="6" s="1"/>
  <c r="N771" i="6" s="1"/>
  <c r="N772" i="6" s="1"/>
  <c r="N773" i="6" s="1"/>
  <c r="N774" i="6" s="1"/>
  <c r="N775" i="6" s="1"/>
  <c r="N776" i="6" s="1"/>
  <c r="N777" i="6" s="1"/>
  <c r="N778" i="6" s="1"/>
  <c r="N779" i="6" s="1"/>
  <c r="N780" i="6" s="1"/>
  <c r="N781" i="6" s="1"/>
  <c r="N782" i="6" s="1"/>
  <c r="N783" i="6" s="1"/>
  <c r="N784" i="6" s="1"/>
  <c r="N785" i="6" s="1"/>
  <c r="N786" i="6" s="1"/>
  <c r="N787" i="6" s="1"/>
  <c r="N788" i="6" s="1"/>
  <c r="N789" i="6" s="1"/>
  <c r="N790" i="6" s="1"/>
  <c r="N791" i="6" s="1"/>
  <c r="N792" i="6" s="1"/>
  <c r="N793" i="6" s="1"/>
  <c r="N794" i="6" s="1"/>
  <c r="N795" i="6" s="1"/>
  <c r="N796" i="6" s="1"/>
  <c r="N797" i="6" s="1"/>
  <c r="N798" i="6" s="1"/>
  <c r="N799" i="6" s="1"/>
  <c r="N800" i="6" s="1"/>
  <c r="N801" i="6" s="1"/>
  <c r="N802" i="6" s="1"/>
  <c r="N803" i="6" s="1"/>
  <c r="N804" i="6" s="1"/>
  <c r="N805" i="6" s="1"/>
  <c r="N806" i="6" s="1"/>
  <c r="N807" i="6" s="1"/>
  <c r="N808" i="6" s="1"/>
  <c r="N809" i="6" s="1"/>
  <c r="N810" i="6" s="1"/>
  <c r="N811" i="6" s="1"/>
  <c r="N812" i="6" s="1"/>
  <c r="N813" i="6" s="1"/>
  <c r="N814" i="6" s="1"/>
  <c r="N815" i="6" s="1"/>
  <c r="N816" i="6" s="1"/>
  <c r="N817" i="6" s="1"/>
  <c r="N818" i="6" s="1"/>
  <c r="N819" i="6" s="1"/>
  <c r="N820" i="6" s="1"/>
  <c r="N821" i="6" s="1"/>
  <c r="N822" i="6" s="1"/>
  <c r="N823" i="6" s="1"/>
  <c r="N824" i="6" s="1"/>
  <c r="N825" i="6" s="1"/>
  <c r="N826" i="6" s="1"/>
  <c r="N827" i="6" s="1"/>
  <c r="N828" i="6" s="1"/>
  <c r="N829" i="6" s="1"/>
  <c r="N830" i="6" s="1"/>
  <c r="N831" i="6" s="1"/>
  <c r="N832" i="6" s="1"/>
  <c r="N833" i="6" s="1"/>
  <c r="N834" i="6" s="1"/>
  <c r="N835" i="6" s="1"/>
  <c r="N836" i="6" s="1"/>
  <c r="N837" i="6" s="1"/>
  <c r="N838" i="6" s="1"/>
  <c r="N839" i="6" s="1"/>
  <c r="N840" i="6" s="1"/>
  <c r="N841" i="6" s="1"/>
  <c r="N842" i="6" s="1"/>
  <c r="N843" i="6" s="1"/>
  <c r="N844" i="6" s="1"/>
  <c r="N845" i="6" s="1"/>
  <c r="N846" i="6" s="1"/>
  <c r="N847" i="6" s="1"/>
  <c r="N848" i="6" s="1"/>
  <c r="N849" i="6" s="1"/>
  <c r="N850" i="6" s="1"/>
  <c r="N851" i="6" s="1"/>
  <c r="N852" i="6" s="1"/>
  <c r="N853" i="6" s="1"/>
  <c r="N854" i="6" s="1"/>
  <c r="N855" i="6" s="1"/>
  <c r="N856" i="6" s="1"/>
  <c r="N857" i="6" s="1"/>
  <c r="N858" i="6" s="1"/>
  <c r="N859" i="6" s="1"/>
  <c r="N860" i="6" s="1"/>
  <c r="N861" i="6" s="1"/>
  <c r="N862" i="6" s="1"/>
  <c r="N863" i="6" s="1"/>
  <c r="N864" i="6" s="1"/>
  <c r="N865" i="6" s="1"/>
  <c r="N866" i="6" s="1"/>
  <c r="N867" i="6" s="1"/>
  <c r="N868" i="6" s="1"/>
  <c r="N869" i="6" s="1"/>
  <c r="N870" i="6" s="1"/>
  <c r="N871" i="6" s="1"/>
  <c r="N872" i="6" s="1"/>
  <c r="N873" i="6" s="1"/>
  <c r="N874" i="6" s="1"/>
  <c r="N875" i="6" s="1"/>
  <c r="N876" i="6" s="1"/>
  <c r="N877" i="6" s="1"/>
  <c r="N878" i="6" s="1"/>
  <c r="N879" i="6" s="1"/>
  <c r="N880" i="6" s="1"/>
  <c r="N881" i="6" s="1"/>
  <c r="N882" i="6" s="1"/>
  <c r="N883" i="6" s="1"/>
  <c r="N884" i="6" s="1"/>
  <c r="N885" i="6" s="1"/>
  <c r="N886" i="6" s="1"/>
  <c r="N887" i="6" s="1"/>
  <c r="N888" i="6" s="1"/>
  <c r="N889" i="6" s="1"/>
  <c r="N890" i="6" s="1"/>
  <c r="N891" i="6" s="1"/>
  <c r="N892" i="6" s="1"/>
  <c r="N893" i="6" s="1"/>
  <c r="N894" i="6" s="1"/>
  <c r="N895" i="6" s="1"/>
  <c r="N896" i="6" s="1"/>
  <c r="N897" i="6" s="1"/>
  <c r="N898" i="6" s="1"/>
  <c r="N899" i="6" s="1"/>
  <c r="N900" i="6" s="1"/>
  <c r="N901" i="6" s="1"/>
  <c r="N902" i="6" s="1"/>
  <c r="N903" i="6" s="1"/>
  <c r="N904" i="6" s="1"/>
  <c r="N905" i="6" s="1"/>
  <c r="N906" i="6" s="1"/>
  <c r="N907" i="6" s="1"/>
  <c r="N908" i="6" s="1"/>
  <c r="N909" i="6" s="1"/>
  <c r="N910" i="6" s="1"/>
  <c r="N911" i="6" s="1"/>
  <c r="N912" i="6" s="1"/>
  <c r="N913" i="6" s="1"/>
  <c r="N914" i="6" s="1"/>
  <c r="N915" i="6" s="1"/>
  <c r="N916" i="6" s="1"/>
  <c r="N917" i="6" s="1"/>
  <c r="N918" i="6" s="1"/>
  <c r="N919" i="6" s="1"/>
  <c r="N920" i="6" s="1"/>
  <c r="N921" i="6" s="1"/>
  <c r="N922" i="6" s="1"/>
  <c r="N923" i="6" s="1"/>
  <c r="N924" i="6" s="1"/>
  <c r="N925" i="6" s="1"/>
  <c r="N926" i="6" s="1"/>
  <c r="N927" i="6" s="1"/>
  <c r="N928" i="6" s="1"/>
  <c r="N929" i="6" s="1"/>
  <c r="N930" i="6" s="1"/>
  <c r="N931" i="6" s="1"/>
  <c r="N932" i="6" s="1"/>
  <c r="N933" i="6" s="1"/>
  <c r="N934" i="6" s="1"/>
  <c r="N935" i="6" s="1"/>
  <c r="N936" i="6" s="1"/>
  <c r="N937" i="6" s="1"/>
  <c r="N938" i="6" s="1"/>
  <c r="N939" i="6" s="1"/>
  <c r="N940" i="6" s="1"/>
  <c r="N941" i="6" s="1"/>
  <c r="N942" i="6" s="1"/>
  <c r="N943" i="6" s="1"/>
  <c r="N944" i="6" s="1"/>
  <c r="N945" i="6" s="1"/>
  <c r="N946" i="6" s="1"/>
  <c r="N947" i="6" s="1"/>
  <c r="N948" i="6" s="1"/>
  <c r="N949" i="6" s="1"/>
  <c r="N950" i="6" s="1"/>
  <c r="N951" i="6" s="1"/>
  <c r="N952" i="6" s="1"/>
  <c r="N953" i="6" s="1"/>
  <c r="N954" i="6" s="1"/>
  <c r="N955" i="6" s="1"/>
  <c r="N956" i="6" s="1"/>
  <c r="N957" i="6" s="1"/>
  <c r="N958" i="6" s="1"/>
  <c r="N959" i="6" s="1"/>
  <c r="N960" i="6" s="1"/>
  <c r="N961" i="6" s="1"/>
  <c r="N962" i="6" s="1"/>
  <c r="N963" i="6" s="1"/>
  <c r="N964" i="6" s="1"/>
  <c r="N965" i="6" s="1"/>
  <c r="N966" i="6" s="1"/>
  <c r="N967" i="6" s="1"/>
  <c r="N968" i="6" s="1"/>
  <c r="N969" i="6" s="1"/>
  <c r="N970" i="6" s="1"/>
  <c r="N971" i="6" s="1"/>
  <c r="N972" i="6" s="1"/>
  <c r="N973" i="6" s="1"/>
  <c r="N974" i="6" s="1"/>
  <c r="N975" i="6" s="1"/>
  <c r="N976" i="6" s="1"/>
  <c r="N977" i="6" s="1"/>
  <c r="N978" i="6" s="1"/>
  <c r="N979" i="6" s="1"/>
  <c r="N980" i="6" s="1"/>
  <c r="N981" i="6" s="1"/>
  <c r="N982" i="6" s="1"/>
  <c r="N983" i="6" s="1"/>
  <c r="N984" i="6" s="1"/>
  <c r="N985" i="6" s="1"/>
  <c r="N986" i="6" s="1"/>
  <c r="N987" i="6" s="1"/>
  <c r="N988" i="6" s="1"/>
  <c r="N989" i="6" s="1"/>
  <c r="N990" i="6" s="1"/>
  <c r="N991" i="6" s="1"/>
  <c r="N992" i="6" s="1"/>
  <c r="N993" i="6" s="1"/>
  <c r="N994" i="6" s="1"/>
  <c r="N995" i="6" s="1"/>
  <c r="N996" i="6" s="1"/>
  <c r="N997" i="6" s="1"/>
  <c r="N998" i="6" s="1"/>
  <c r="N999" i="6" s="1"/>
  <c r="N1000" i="6" s="1"/>
  <c r="N140" i="6"/>
  <c r="N139" i="6"/>
  <c r="N138" i="6"/>
  <c r="N137" i="6"/>
  <c r="N136" i="6"/>
  <c r="N135" i="6"/>
  <c r="N3" i="6"/>
  <c r="N4" i="6" s="1"/>
  <c r="N5" i="6" s="1"/>
  <c r="N6" i="6" s="1"/>
  <c r="N7" i="6" s="1"/>
  <c r="N8" i="6" s="1"/>
  <c r="N9" i="6" s="1"/>
  <c r="N10" i="6" s="1"/>
  <c r="N11" i="6" s="1"/>
  <c r="N12" i="6" s="1"/>
  <c r="N13" i="6" s="1"/>
  <c r="N14" i="6" s="1"/>
  <c r="N15" i="6" s="1"/>
  <c r="N16" i="6" s="1"/>
  <c r="N17" i="6" s="1"/>
  <c r="N18" i="6" s="1"/>
  <c r="N19" i="6" s="1"/>
  <c r="N20" i="6" s="1"/>
  <c r="N21" i="6" s="1"/>
  <c r="N22" i="6" s="1"/>
  <c r="N23" i="6" s="1"/>
  <c r="N24" i="6" s="1"/>
  <c r="N25" i="6" s="1"/>
  <c r="N26" i="6" s="1"/>
  <c r="N27" i="6" s="1"/>
  <c r="N28" i="6" s="1"/>
  <c r="N29" i="6" s="1"/>
  <c r="N30" i="6" s="1"/>
  <c r="N31" i="6" s="1"/>
  <c r="N32" i="6" s="1"/>
  <c r="N33" i="6" s="1"/>
  <c r="N34" i="6" s="1"/>
  <c r="N35" i="6" s="1"/>
  <c r="N36" i="6" s="1"/>
  <c r="N37" i="6" s="1"/>
  <c r="N38" i="6" s="1"/>
  <c r="N39" i="6" s="1"/>
  <c r="N40" i="6" s="1"/>
  <c r="N41" i="6" s="1"/>
  <c r="N42" i="6" s="1"/>
  <c r="N43" i="6" s="1"/>
  <c r="N44" i="6" s="1"/>
  <c r="N45" i="6" s="1"/>
  <c r="N46" i="6" s="1"/>
  <c r="N47" i="6" s="1"/>
  <c r="N48" i="6" s="1"/>
  <c r="N49" i="6" s="1"/>
  <c r="N50" i="6" s="1"/>
  <c r="N51" i="6" s="1"/>
  <c r="N52" i="6" s="1"/>
  <c r="N53" i="6" s="1"/>
  <c r="N54" i="6" s="1"/>
  <c r="N55" i="6" s="1"/>
  <c r="N56" i="6" s="1"/>
  <c r="N57" i="6" s="1"/>
  <c r="N58" i="6" s="1"/>
  <c r="N59" i="6" s="1"/>
  <c r="N60" i="6" s="1"/>
  <c r="N61" i="6" s="1"/>
  <c r="N62" i="6" s="1"/>
  <c r="N63" i="6" s="1"/>
  <c r="N64" i="6" s="1"/>
  <c r="N65" i="6" s="1"/>
  <c r="N66" i="6" s="1"/>
  <c r="N67" i="6" s="1"/>
  <c r="N68" i="6" s="1"/>
  <c r="N69" i="6" s="1"/>
  <c r="N70" i="6" s="1"/>
  <c r="N71" i="6" s="1"/>
  <c r="N72" i="6" s="1"/>
  <c r="N73" i="6" s="1"/>
  <c r="N74" i="6" s="1"/>
  <c r="N75" i="6" s="1"/>
  <c r="N76" i="6" s="1"/>
  <c r="N77" i="6" s="1"/>
  <c r="N78" i="6" s="1"/>
  <c r="N79" i="6" s="1"/>
  <c r="N80" i="6" s="1"/>
  <c r="N81" i="6" s="1"/>
  <c r="N82" i="6" s="1"/>
  <c r="N83" i="6" s="1"/>
  <c r="N84" i="6" s="1"/>
  <c r="N85" i="6" s="1"/>
  <c r="N86" i="6" s="1"/>
  <c r="N87" i="6" s="1"/>
  <c r="N88" i="6" s="1"/>
  <c r="N89" i="6" s="1"/>
  <c r="N90" i="6" s="1"/>
  <c r="N91" i="6" s="1"/>
  <c r="N92" i="6" s="1"/>
  <c r="N93" i="6" s="1"/>
  <c r="N94" i="6" s="1"/>
  <c r="N95" i="6" s="1"/>
  <c r="N96" i="6" s="1"/>
  <c r="N97" i="6" s="1"/>
  <c r="N98" i="6" s="1"/>
  <c r="N99" i="6" s="1"/>
  <c r="N100" i="6" s="1"/>
  <c r="N101" i="6" s="1"/>
  <c r="N102" i="6" s="1"/>
  <c r="N103" i="6" s="1"/>
  <c r="N104" i="6" s="1"/>
  <c r="N105" i="6" s="1"/>
  <c r="N106" i="6" s="1"/>
  <c r="N107" i="6" s="1"/>
  <c r="N108" i="6" s="1"/>
  <c r="N109" i="6" s="1"/>
  <c r="N110" i="6" s="1"/>
  <c r="N111" i="6" s="1"/>
  <c r="N112" i="6" s="1"/>
  <c r="N113" i="6" s="1"/>
  <c r="N114" i="6" s="1"/>
  <c r="N115" i="6" s="1"/>
  <c r="N116" i="6" s="1"/>
  <c r="N117" i="6" s="1"/>
  <c r="N118" i="6" s="1"/>
  <c r="N119" i="6" s="1"/>
  <c r="N120" i="6" s="1"/>
  <c r="N121" i="6" s="1"/>
  <c r="N122" i="6" s="1"/>
  <c r="N123" i="6" s="1"/>
  <c r="N124" i="6" s="1"/>
  <c r="N125" i="6" s="1"/>
  <c r="N126" i="6" s="1"/>
  <c r="N127" i="6" s="1"/>
  <c r="N128" i="6" s="1"/>
  <c r="N129" i="6" s="1"/>
  <c r="N130" i="6" s="1"/>
  <c r="N131" i="6" s="1"/>
  <c r="N132" i="6" s="1"/>
  <c r="N133" i="6" s="1"/>
  <c r="N134" i="6" s="1"/>
  <c r="R2000" i="5"/>
  <c r="L2000" i="5"/>
  <c r="C2000" i="5"/>
  <c r="R1999" i="5"/>
  <c r="L1999" i="5"/>
  <c r="C1999" i="5"/>
  <c r="R1998" i="5"/>
  <c r="L1998" i="5"/>
  <c r="C1998" i="5"/>
  <c r="R1997" i="5"/>
  <c r="L1997" i="5"/>
  <c r="C1997" i="5"/>
  <c r="R1996" i="5"/>
  <c r="L1996" i="5"/>
  <c r="C1996" i="5"/>
  <c r="R1995" i="5"/>
  <c r="L1995" i="5"/>
  <c r="C1995" i="5"/>
  <c r="R1994" i="5"/>
  <c r="L1994" i="5"/>
  <c r="C1994" i="5"/>
  <c r="R1993" i="5"/>
  <c r="L1993" i="5"/>
  <c r="C1993" i="5"/>
  <c r="R1992" i="5"/>
  <c r="L1992" i="5"/>
  <c r="C1992" i="5"/>
  <c r="R1991" i="5"/>
  <c r="L1991" i="5"/>
  <c r="C1991" i="5"/>
  <c r="R1990" i="5"/>
  <c r="L1990" i="5"/>
  <c r="C1990" i="5"/>
  <c r="R1989" i="5"/>
  <c r="L1989" i="5"/>
  <c r="C1989" i="5"/>
  <c r="R1988" i="5"/>
  <c r="L1988" i="5"/>
  <c r="C1988" i="5"/>
  <c r="R1987" i="5"/>
  <c r="L1987" i="5"/>
  <c r="C1987" i="5"/>
  <c r="R1986" i="5"/>
  <c r="L1986" i="5"/>
  <c r="C1986" i="5"/>
  <c r="R1985" i="5"/>
  <c r="L1985" i="5"/>
  <c r="C1985" i="5"/>
  <c r="R1984" i="5"/>
  <c r="L1984" i="5"/>
  <c r="C1984" i="5"/>
  <c r="R1983" i="5"/>
  <c r="L1983" i="5"/>
  <c r="C1983" i="5"/>
  <c r="R1982" i="5"/>
  <c r="L1982" i="5"/>
  <c r="C1982" i="5"/>
  <c r="R1981" i="5"/>
  <c r="L1981" i="5"/>
  <c r="C1981" i="5"/>
  <c r="R1980" i="5"/>
  <c r="L1980" i="5"/>
  <c r="C1980" i="5"/>
  <c r="R1979" i="5"/>
  <c r="L1979" i="5"/>
  <c r="C1979" i="5"/>
  <c r="R1978" i="5"/>
  <c r="L1978" i="5"/>
  <c r="C1978" i="5"/>
  <c r="R1977" i="5"/>
  <c r="L1977" i="5"/>
  <c r="C1977" i="5"/>
  <c r="R1976" i="5"/>
  <c r="L1976" i="5"/>
  <c r="C1976" i="5"/>
  <c r="R1975" i="5"/>
  <c r="L1975" i="5"/>
  <c r="C1975" i="5"/>
  <c r="R1974" i="5"/>
  <c r="L1974" i="5"/>
  <c r="C1974" i="5"/>
  <c r="R1973" i="5"/>
  <c r="L1973" i="5"/>
  <c r="C1973" i="5"/>
  <c r="R1972" i="5"/>
  <c r="L1972" i="5"/>
  <c r="C1972" i="5"/>
  <c r="R1971" i="5"/>
  <c r="L1971" i="5"/>
  <c r="C1971" i="5"/>
  <c r="R1970" i="5"/>
  <c r="L1970" i="5"/>
  <c r="C1970" i="5"/>
  <c r="R1969" i="5"/>
  <c r="L1969" i="5"/>
  <c r="C1969" i="5"/>
  <c r="R1968" i="5"/>
  <c r="L1968" i="5"/>
  <c r="C1968" i="5"/>
  <c r="R1967" i="5"/>
  <c r="L1967" i="5"/>
  <c r="C1967" i="5"/>
  <c r="R1966" i="5"/>
  <c r="L1966" i="5"/>
  <c r="C1966" i="5"/>
  <c r="R1965" i="5"/>
  <c r="L1965" i="5"/>
  <c r="C1965" i="5"/>
  <c r="R1964" i="5"/>
  <c r="L1964" i="5"/>
  <c r="C1964" i="5"/>
  <c r="R1963" i="5"/>
  <c r="L1963" i="5"/>
  <c r="C1963" i="5"/>
  <c r="R1962" i="5"/>
  <c r="L1962" i="5"/>
  <c r="C1962" i="5"/>
  <c r="R1961" i="5"/>
  <c r="L1961" i="5"/>
  <c r="C1961" i="5"/>
  <c r="R1960" i="5"/>
  <c r="L1960" i="5"/>
  <c r="C1960" i="5"/>
  <c r="R1959" i="5"/>
  <c r="L1959" i="5"/>
  <c r="C1959" i="5"/>
  <c r="R1958" i="5"/>
  <c r="L1958" i="5"/>
  <c r="C1958" i="5"/>
  <c r="R1957" i="5"/>
  <c r="L1957" i="5"/>
  <c r="C1957" i="5"/>
  <c r="R1956" i="5"/>
  <c r="L1956" i="5"/>
  <c r="C1956" i="5"/>
  <c r="R1955" i="5"/>
  <c r="L1955" i="5"/>
  <c r="C1955" i="5"/>
  <c r="R1954" i="5"/>
  <c r="L1954" i="5"/>
  <c r="C1954" i="5"/>
  <c r="R1953" i="5"/>
  <c r="L1953" i="5"/>
  <c r="C1953" i="5"/>
  <c r="R1952" i="5"/>
  <c r="L1952" i="5"/>
  <c r="C1952" i="5"/>
  <c r="R1951" i="5"/>
  <c r="L1951" i="5"/>
  <c r="C1951" i="5"/>
  <c r="R1950" i="5"/>
  <c r="L1950" i="5"/>
  <c r="C1950" i="5"/>
  <c r="R1949" i="5"/>
  <c r="L1949" i="5"/>
  <c r="C1949" i="5"/>
  <c r="R1948" i="5"/>
  <c r="L1948" i="5"/>
  <c r="C1948" i="5"/>
  <c r="R1947" i="5"/>
  <c r="L1947" i="5"/>
  <c r="C1947" i="5"/>
  <c r="R1946" i="5"/>
  <c r="L1946" i="5"/>
  <c r="C1946" i="5"/>
  <c r="R1945" i="5"/>
  <c r="L1945" i="5"/>
  <c r="C1945" i="5"/>
  <c r="R1944" i="5"/>
  <c r="L1944" i="5"/>
  <c r="C1944" i="5"/>
  <c r="R1943" i="5"/>
  <c r="L1943" i="5"/>
  <c r="C1943" i="5"/>
  <c r="R1942" i="5"/>
  <c r="L1942" i="5"/>
  <c r="C1942" i="5"/>
  <c r="R1941" i="5"/>
  <c r="L1941" i="5"/>
  <c r="C1941" i="5"/>
  <c r="R1940" i="5"/>
  <c r="L1940" i="5"/>
  <c r="C1940" i="5"/>
  <c r="R1939" i="5"/>
  <c r="L1939" i="5"/>
  <c r="C1939" i="5"/>
  <c r="R1938" i="5"/>
  <c r="L1938" i="5"/>
  <c r="C1938" i="5"/>
  <c r="R1937" i="5"/>
  <c r="L1937" i="5"/>
  <c r="C1937" i="5"/>
  <c r="R1936" i="5"/>
  <c r="L1936" i="5"/>
  <c r="C1936" i="5"/>
  <c r="R1935" i="5"/>
  <c r="L1935" i="5"/>
  <c r="C1935" i="5"/>
  <c r="R1934" i="5"/>
  <c r="L1934" i="5"/>
  <c r="C1934" i="5"/>
  <c r="R1933" i="5"/>
  <c r="L1933" i="5"/>
  <c r="C1933" i="5"/>
  <c r="R1932" i="5"/>
  <c r="L1932" i="5"/>
  <c r="C1932" i="5"/>
  <c r="R1931" i="5"/>
  <c r="L1931" i="5"/>
  <c r="C1931" i="5"/>
  <c r="R1930" i="5"/>
  <c r="L1930" i="5"/>
  <c r="C1930" i="5"/>
  <c r="R1929" i="5"/>
  <c r="L1929" i="5"/>
  <c r="C1929" i="5"/>
  <c r="R1928" i="5"/>
  <c r="L1928" i="5"/>
  <c r="C1928" i="5"/>
  <c r="R1927" i="5"/>
  <c r="L1927" i="5"/>
  <c r="C1927" i="5"/>
  <c r="R1926" i="5"/>
  <c r="L1926" i="5"/>
  <c r="C1926" i="5"/>
  <c r="R1925" i="5"/>
  <c r="L1925" i="5"/>
  <c r="C1925" i="5"/>
  <c r="R1924" i="5"/>
  <c r="L1924" i="5"/>
  <c r="C1924" i="5"/>
  <c r="R1923" i="5"/>
  <c r="L1923" i="5"/>
  <c r="C1923" i="5"/>
  <c r="R1922" i="5"/>
  <c r="L1922" i="5"/>
  <c r="C1922" i="5"/>
  <c r="R1921" i="5"/>
  <c r="L1921" i="5"/>
  <c r="C1921" i="5"/>
  <c r="R1920" i="5"/>
  <c r="L1920" i="5"/>
  <c r="C1920" i="5"/>
  <c r="R1919" i="5"/>
  <c r="L1919" i="5"/>
  <c r="C1919" i="5"/>
  <c r="R1918" i="5"/>
  <c r="L1918" i="5"/>
  <c r="C1918" i="5"/>
  <c r="R1917" i="5"/>
  <c r="L1917" i="5"/>
  <c r="C1917" i="5"/>
  <c r="R1916" i="5"/>
  <c r="L1916" i="5"/>
  <c r="C1916" i="5"/>
  <c r="R1915" i="5"/>
  <c r="L1915" i="5"/>
  <c r="C1915" i="5"/>
  <c r="R1914" i="5"/>
  <c r="L1914" i="5"/>
  <c r="C1914" i="5"/>
  <c r="R1913" i="5"/>
  <c r="L1913" i="5"/>
  <c r="C1913" i="5"/>
  <c r="R1912" i="5"/>
  <c r="L1912" i="5"/>
  <c r="C1912" i="5"/>
  <c r="R1911" i="5"/>
  <c r="L1911" i="5"/>
  <c r="C1911" i="5"/>
  <c r="R1910" i="5"/>
  <c r="L1910" i="5"/>
  <c r="C1910" i="5"/>
  <c r="R1909" i="5"/>
  <c r="L1909" i="5"/>
  <c r="C1909" i="5"/>
  <c r="R1908" i="5"/>
  <c r="L1908" i="5"/>
  <c r="C1908" i="5"/>
  <c r="R1907" i="5"/>
  <c r="L1907" i="5"/>
  <c r="C1907" i="5"/>
  <c r="R1906" i="5"/>
  <c r="L1906" i="5"/>
  <c r="C1906" i="5"/>
  <c r="R1905" i="5"/>
  <c r="L1905" i="5"/>
  <c r="C1905" i="5"/>
  <c r="R1904" i="5"/>
  <c r="L1904" i="5"/>
  <c r="C1904" i="5"/>
  <c r="R1903" i="5"/>
  <c r="L1903" i="5"/>
  <c r="C1903" i="5"/>
  <c r="R1902" i="5"/>
  <c r="L1902" i="5"/>
  <c r="C1902" i="5"/>
  <c r="R1901" i="5"/>
  <c r="L1901" i="5"/>
  <c r="C1901" i="5"/>
  <c r="R1900" i="5"/>
  <c r="L1900" i="5"/>
  <c r="C1900" i="5"/>
  <c r="R1899" i="5"/>
  <c r="L1899" i="5"/>
  <c r="C1899" i="5"/>
  <c r="R1898" i="5"/>
  <c r="L1898" i="5"/>
  <c r="C1898" i="5"/>
  <c r="R1897" i="5"/>
  <c r="L1897" i="5"/>
  <c r="C1897" i="5"/>
  <c r="R1896" i="5"/>
  <c r="L1896" i="5"/>
  <c r="C1896" i="5"/>
  <c r="R1895" i="5"/>
  <c r="L1895" i="5"/>
  <c r="C1895" i="5"/>
  <c r="R1894" i="5"/>
  <c r="L1894" i="5"/>
  <c r="C1894" i="5"/>
  <c r="R1893" i="5"/>
  <c r="L1893" i="5"/>
  <c r="C1893" i="5"/>
  <c r="R1892" i="5"/>
  <c r="L1892" i="5"/>
  <c r="C1892" i="5"/>
  <c r="R1891" i="5"/>
  <c r="L1891" i="5"/>
  <c r="C1891" i="5"/>
  <c r="R1890" i="5"/>
  <c r="L1890" i="5"/>
  <c r="C1890" i="5"/>
  <c r="R1889" i="5"/>
  <c r="L1889" i="5"/>
  <c r="C1889" i="5"/>
  <c r="R1888" i="5"/>
  <c r="L1888" i="5"/>
  <c r="C1888" i="5"/>
  <c r="R1887" i="5"/>
  <c r="L1887" i="5"/>
  <c r="C1887" i="5"/>
  <c r="R1886" i="5"/>
  <c r="L1886" i="5"/>
  <c r="C1886" i="5"/>
  <c r="R1885" i="5"/>
  <c r="L1885" i="5"/>
  <c r="C1885" i="5"/>
  <c r="R1884" i="5"/>
  <c r="L1884" i="5"/>
  <c r="C1884" i="5"/>
  <c r="R1883" i="5"/>
  <c r="L1883" i="5"/>
  <c r="C1883" i="5"/>
  <c r="R1882" i="5"/>
  <c r="L1882" i="5"/>
  <c r="C1882" i="5"/>
  <c r="R1881" i="5"/>
  <c r="L1881" i="5"/>
  <c r="C1881" i="5"/>
  <c r="R1880" i="5"/>
  <c r="L1880" i="5"/>
  <c r="C1880" i="5"/>
  <c r="R1879" i="5"/>
  <c r="L1879" i="5"/>
  <c r="C1879" i="5"/>
  <c r="R1878" i="5"/>
  <c r="L1878" i="5"/>
  <c r="C1878" i="5"/>
  <c r="R1877" i="5"/>
  <c r="L1877" i="5"/>
  <c r="C1877" i="5"/>
  <c r="R1876" i="5"/>
  <c r="L1876" i="5"/>
  <c r="C1876" i="5"/>
  <c r="R1875" i="5"/>
  <c r="L1875" i="5"/>
  <c r="C1875" i="5"/>
  <c r="R1874" i="5"/>
  <c r="L1874" i="5"/>
  <c r="C1874" i="5"/>
  <c r="R1873" i="5"/>
  <c r="L1873" i="5"/>
  <c r="C1873" i="5"/>
  <c r="R1872" i="5"/>
  <c r="L1872" i="5"/>
  <c r="C1872" i="5"/>
  <c r="R1871" i="5"/>
  <c r="L1871" i="5"/>
  <c r="C1871" i="5"/>
  <c r="R1870" i="5"/>
  <c r="L1870" i="5"/>
  <c r="C1870" i="5"/>
  <c r="R1869" i="5"/>
  <c r="L1869" i="5"/>
  <c r="C1869" i="5"/>
  <c r="R1868" i="5"/>
  <c r="L1868" i="5"/>
  <c r="C1868" i="5"/>
  <c r="R1867" i="5"/>
  <c r="L1867" i="5"/>
  <c r="C1867" i="5"/>
  <c r="R1866" i="5"/>
  <c r="L1866" i="5"/>
  <c r="C1866" i="5"/>
  <c r="R1865" i="5"/>
  <c r="L1865" i="5"/>
  <c r="C1865" i="5"/>
  <c r="R1864" i="5"/>
  <c r="L1864" i="5"/>
  <c r="C1864" i="5"/>
  <c r="R1863" i="5"/>
  <c r="L1863" i="5"/>
  <c r="C1863" i="5"/>
  <c r="R1862" i="5"/>
  <c r="L1862" i="5"/>
  <c r="C1862" i="5"/>
  <c r="R1861" i="5"/>
  <c r="L1861" i="5"/>
  <c r="C1861" i="5"/>
  <c r="R1860" i="5"/>
  <c r="L1860" i="5"/>
  <c r="C1860" i="5"/>
  <c r="R1859" i="5"/>
  <c r="L1859" i="5"/>
  <c r="C1859" i="5"/>
  <c r="R1858" i="5"/>
  <c r="L1858" i="5"/>
  <c r="C1858" i="5"/>
  <c r="R1857" i="5"/>
  <c r="L1857" i="5"/>
  <c r="C1857" i="5"/>
  <c r="R1856" i="5"/>
  <c r="L1856" i="5"/>
  <c r="C1856" i="5"/>
  <c r="R1855" i="5"/>
  <c r="L1855" i="5"/>
  <c r="C1855" i="5"/>
  <c r="R1854" i="5"/>
  <c r="L1854" i="5"/>
  <c r="C1854" i="5"/>
  <c r="R1853" i="5"/>
  <c r="L1853" i="5"/>
  <c r="C1853" i="5"/>
  <c r="R1852" i="5"/>
  <c r="L1852" i="5"/>
  <c r="C1852" i="5"/>
  <c r="R1851" i="5"/>
  <c r="L1851" i="5"/>
  <c r="C1851" i="5"/>
  <c r="R1850" i="5"/>
  <c r="L1850" i="5"/>
  <c r="C1850" i="5"/>
  <c r="R1849" i="5"/>
  <c r="L1849" i="5"/>
  <c r="C1849" i="5"/>
  <c r="R1848" i="5"/>
  <c r="L1848" i="5"/>
  <c r="C1848" i="5"/>
  <c r="R1847" i="5"/>
  <c r="L1847" i="5"/>
  <c r="C1847" i="5"/>
  <c r="R1846" i="5"/>
  <c r="L1846" i="5"/>
  <c r="C1846" i="5"/>
  <c r="R1845" i="5"/>
  <c r="L1845" i="5"/>
  <c r="C1845" i="5"/>
  <c r="R1844" i="5"/>
  <c r="L1844" i="5"/>
  <c r="C1844" i="5"/>
  <c r="R1843" i="5"/>
  <c r="L1843" i="5"/>
  <c r="C1843" i="5"/>
  <c r="R1842" i="5"/>
  <c r="L1842" i="5"/>
  <c r="C1842" i="5"/>
  <c r="R1841" i="5"/>
  <c r="L1841" i="5"/>
  <c r="C1841" i="5"/>
  <c r="R1840" i="5"/>
  <c r="L1840" i="5"/>
  <c r="C1840" i="5"/>
  <c r="R1839" i="5"/>
  <c r="L1839" i="5"/>
  <c r="C1839" i="5"/>
  <c r="R1838" i="5"/>
  <c r="L1838" i="5"/>
  <c r="C1838" i="5"/>
  <c r="R1837" i="5"/>
  <c r="L1837" i="5"/>
  <c r="C1837" i="5"/>
  <c r="R1836" i="5"/>
  <c r="L1836" i="5"/>
  <c r="C1836" i="5"/>
  <c r="R1835" i="5"/>
  <c r="L1835" i="5"/>
  <c r="C1835" i="5"/>
  <c r="R1834" i="5"/>
  <c r="L1834" i="5"/>
  <c r="C1834" i="5"/>
  <c r="R1833" i="5"/>
  <c r="L1833" i="5"/>
  <c r="C1833" i="5"/>
  <c r="R1832" i="5"/>
  <c r="L1832" i="5"/>
  <c r="C1832" i="5"/>
  <c r="R1831" i="5"/>
  <c r="L1831" i="5"/>
  <c r="C1831" i="5"/>
  <c r="R1830" i="5"/>
  <c r="L1830" i="5"/>
  <c r="C1830" i="5"/>
  <c r="R1829" i="5"/>
  <c r="L1829" i="5"/>
  <c r="C1829" i="5"/>
  <c r="R1828" i="5"/>
  <c r="L1828" i="5"/>
  <c r="C1828" i="5"/>
  <c r="R1827" i="5"/>
  <c r="L1827" i="5"/>
  <c r="C1827" i="5"/>
  <c r="R1826" i="5"/>
  <c r="L1826" i="5"/>
  <c r="C1826" i="5"/>
  <c r="R1825" i="5"/>
  <c r="L1825" i="5"/>
  <c r="C1825" i="5"/>
  <c r="R1824" i="5"/>
  <c r="L1824" i="5"/>
  <c r="C1824" i="5"/>
  <c r="R1823" i="5"/>
  <c r="L1823" i="5"/>
  <c r="C1823" i="5"/>
  <c r="R1822" i="5"/>
  <c r="L1822" i="5"/>
  <c r="C1822" i="5"/>
  <c r="R1821" i="5"/>
  <c r="L1821" i="5"/>
  <c r="C1821" i="5"/>
  <c r="R1820" i="5"/>
  <c r="L1820" i="5"/>
  <c r="C1820" i="5"/>
  <c r="R1819" i="5"/>
  <c r="L1819" i="5"/>
  <c r="C1819" i="5"/>
  <c r="R1818" i="5"/>
  <c r="L1818" i="5"/>
  <c r="C1818" i="5"/>
  <c r="R1817" i="5"/>
  <c r="L1817" i="5"/>
  <c r="C1817" i="5"/>
  <c r="R1816" i="5"/>
  <c r="L1816" i="5"/>
  <c r="C1816" i="5"/>
  <c r="R1815" i="5"/>
  <c r="L1815" i="5"/>
  <c r="C1815" i="5"/>
  <c r="R1814" i="5"/>
  <c r="L1814" i="5"/>
  <c r="C1814" i="5"/>
  <c r="R1813" i="5"/>
  <c r="L1813" i="5"/>
  <c r="C1813" i="5"/>
  <c r="R1812" i="5"/>
  <c r="L1812" i="5"/>
  <c r="C1812" i="5"/>
  <c r="R1811" i="5"/>
  <c r="L1811" i="5"/>
  <c r="C1811" i="5"/>
  <c r="R1810" i="5"/>
  <c r="L1810" i="5"/>
  <c r="C1810" i="5"/>
  <c r="R1809" i="5"/>
  <c r="L1809" i="5"/>
  <c r="C1809" i="5"/>
  <c r="R1808" i="5"/>
  <c r="L1808" i="5"/>
  <c r="C1808" i="5"/>
  <c r="R1807" i="5"/>
  <c r="L1807" i="5"/>
  <c r="C1807" i="5"/>
  <c r="R1806" i="5"/>
  <c r="L1806" i="5"/>
  <c r="C1806" i="5"/>
  <c r="R1805" i="5"/>
  <c r="L1805" i="5"/>
  <c r="C1805" i="5"/>
  <c r="R1804" i="5"/>
  <c r="L1804" i="5"/>
  <c r="C1804" i="5"/>
  <c r="R1803" i="5"/>
  <c r="L1803" i="5"/>
  <c r="C1803" i="5"/>
  <c r="R1802" i="5"/>
  <c r="L1802" i="5"/>
  <c r="C1802" i="5"/>
  <c r="R1801" i="5"/>
  <c r="L1801" i="5"/>
  <c r="C1801" i="5"/>
  <c r="R1800" i="5"/>
  <c r="L1800" i="5"/>
  <c r="C1800" i="5"/>
  <c r="R1799" i="5"/>
  <c r="L1799" i="5"/>
  <c r="C1799" i="5"/>
  <c r="R1798" i="5"/>
  <c r="L1798" i="5"/>
  <c r="C1798" i="5"/>
  <c r="R1797" i="5"/>
  <c r="L1797" i="5"/>
  <c r="C1797" i="5"/>
  <c r="R1796" i="5"/>
  <c r="L1796" i="5"/>
  <c r="C1796" i="5"/>
  <c r="R1795" i="5"/>
  <c r="L1795" i="5"/>
  <c r="C1795" i="5"/>
  <c r="R1794" i="5"/>
  <c r="L1794" i="5"/>
  <c r="C1794" i="5"/>
  <c r="R1793" i="5"/>
  <c r="L1793" i="5"/>
  <c r="C1793" i="5"/>
  <c r="R1792" i="5"/>
  <c r="L1792" i="5"/>
  <c r="C1792" i="5"/>
  <c r="R1791" i="5"/>
  <c r="L1791" i="5"/>
  <c r="C1791" i="5"/>
  <c r="R1790" i="5"/>
  <c r="L1790" i="5"/>
  <c r="C1790" i="5"/>
  <c r="R1789" i="5"/>
  <c r="L1789" i="5"/>
  <c r="C1789" i="5"/>
  <c r="R1788" i="5"/>
  <c r="L1788" i="5"/>
  <c r="C1788" i="5"/>
  <c r="R1787" i="5"/>
  <c r="L1787" i="5"/>
  <c r="C1787" i="5"/>
  <c r="R1786" i="5"/>
  <c r="L1786" i="5"/>
  <c r="C1786" i="5"/>
  <c r="R1785" i="5"/>
  <c r="L1785" i="5"/>
  <c r="C1785" i="5"/>
  <c r="R1784" i="5"/>
  <c r="L1784" i="5"/>
  <c r="C1784" i="5"/>
  <c r="R1783" i="5"/>
  <c r="L1783" i="5"/>
  <c r="C1783" i="5"/>
  <c r="R1782" i="5"/>
  <c r="L1782" i="5"/>
  <c r="C1782" i="5"/>
  <c r="R1781" i="5"/>
  <c r="L1781" i="5"/>
  <c r="C1781" i="5"/>
  <c r="R1780" i="5"/>
  <c r="L1780" i="5"/>
  <c r="C1780" i="5"/>
  <c r="R1779" i="5"/>
  <c r="L1779" i="5"/>
  <c r="C1779" i="5"/>
  <c r="R1778" i="5"/>
  <c r="L1778" i="5"/>
  <c r="C1778" i="5"/>
  <c r="R1777" i="5"/>
  <c r="L1777" i="5"/>
  <c r="C1777" i="5"/>
  <c r="R1776" i="5"/>
  <c r="L1776" i="5"/>
  <c r="C1776" i="5"/>
  <c r="R1775" i="5"/>
  <c r="L1775" i="5"/>
  <c r="C1775" i="5"/>
  <c r="R1774" i="5"/>
  <c r="L1774" i="5"/>
  <c r="C1774" i="5"/>
  <c r="R1773" i="5"/>
  <c r="L1773" i="5"/>
  <c r="C1773" i="5"/>
  <c r="R1772" i="5"/>
  <c r="L1772" i="5"/>
  <c r="C1772" i="5"/>
  <c r="R1771" i="5"/>
  <c r="L1771" i="5"/>
  <c r="C1771" i="5"/>
  <c r="R1770" i="5"/>
  <c r="L1770" i="5"/>
  <c r="C1770" i="5"/>
  <c r="R1769" i="5"/>
  <c r="L1769" i="5"/>
  <c r="C1769" i="5"/>
  <c r="R1768" i="5"/>
  <c r="L1768" i="5"/>
  <c r="C1768" i="5"/>
  <c r="R1767" i="5"/>
  <c r="L1767" i="5"/>
  <c r="C1767" i="5"/>
  <c r="R1766" i="5"/>
  <c r="L1766" i="5"/>
  <c r="C1766" i="5"/>
  <c r="R1765" i="5"/>
  <c r="L1765" i="5"/>
  <c r="C1765" i="5"/>
  <c r="R1764" i="5"/>
  <c r="L1764" i="5"/>
  <c r="C1764" i="5"/>
  <c r="R1763" i="5"/>
  <c r="L1763" i="5"/>
  <c r="C1763" i="5"/>
  <c r="R1762" i="5"/>
  <c r="L1762" i="5"/>
  <c r="C1762" i="5"/>
  <c r="R1761" i="5"/>
  <c r="L1761" i="5"/>
  <c r="C1761" i="5"/>
  <c r="R1760" i="5"/>
  <c r="L1760" i="5"/>
  <c r="C1760" i="5"/>
  <c r="R1759" i="5"/>
  <c r="L1759" i="5"/>
  <c r="C1759" i="5"/>
  <c r="R1758" i="5"/>
  <c r="L1758" i="5"/>
  <c r="C1758" i="5"/>
  <c r="R1757" i="5"/>
  <c r="L1757" i="5"/>
  <c r="C1757" i="5"/>
  <c r="R1756" i="5"/>
  <c r="L1756" i="5"/>
  <c r="C1756" i="5"/>
  <c r="R1755" i="5"/>
  <c r="L1755" i="5"/>
  <c r="C1755" i="5"/>
  <c r="R1754" i="5"/>
  <c r="L1754" i="5"/>
  <c r="C1754" i="5"/>
  <c r="R1753" i="5"/>
  <c r="L1753" i="5"/>
  <c r="C1753" i="5"/>
  <c r="R1752" i="5"/>
  <c r="L1752" i="5"/>
  <c r="C1752" i="5"/>
  <c r="R1751" i="5"/>
  <c r="L1751" i="5"/>
  <c r="C1751" i="5"/>
  <c r="R1750" i="5"/>
  <c r="L1750" i="5"/>
  <c r="C1750" i="5"/>
  <c r="R1749" i="5"/>
  <c r="L1749" i="5"/>
  <c r="C1749" i="5"/>
  <c r="R1748" i="5"/>
  <c r="L1748" i="5"/>
  <c r="C1748" i="5"/>
  <c r="R1747" i="5"/>
  <c r="L1747" i="5"/>
  <c r="C1747" i="5"/>
  <c r="R1746" i="5"/>
  <c r="L1746" i="5"/>
  <c r="C1746" i="5"/>
  <c r="R1745" i="5"/>
  <c r="L1745" i="5"/>
  <c r="C1745" i="5"/>
  <c r="R1744" i="5"/>
  <c r="L1744" i="5"/>
  <c r="C1744" i="5"/>
  <c r="R1743" i="5"/>
  <c r="L1743" i="5"/>
  <c r="C1743" i="5"/>
  <c r="R1742" i="5"/>
  <c r="L1742" i="5"/>
  <c r="C1742" i="5"/>
  <c r="R1741" i="5"/>
  <c r="L1741" i="5"/>
  <c r="C1741" i="5"/>
  <c r="R1740" i="5"/>
  <c r="L1740" i="5"/>
  <c r="C1740" i="5"/>
  <c r="R1739" i="5"/>
  <c r="L1739" i="5"/>
  <c r="C1739" i="5"/>
  <c r="R1738" i="5"/>
  <c r="L1738" i="5"/>
  <c r="C1738" i="5"/>
  <c r="R1737" i="5"/>
  <c r="L1737" i="5"/>
  <c r="C1737" i="5"/>
  <c r="R1736" i="5"/>
  <c r="L1736" i="5"/>
  <c r="C1736" i="5"/>
  <c r="R1735" i="5"/>
  <c r="L1735" i="5"/>
  <c r="C1735" i="5"/>
  <c r="R1734" i="5"/>
  <c r="L1734" i="5"/>
  <c r="C1734" i="5"/>
  <c r="R1733" i="5"/>
  <c r="L1733" i="5"/>
  <c r="C1733" i="5"/>
  <c r="R1732" i="5"/>
  <c r="L1732" i="5"/>
  <c r="C1732" i="5"/>
  <c r="R1731" i="5"/>
  <c r="L1731" i="5"/>
  <c r="C1731" i="5"/>
  <c r="R1730" i="5"/>
  <c r="L1730" i="5"/>
  <c r="C1730" i="5"/>
  <c r="R1729" i="5"/>
  <c r="L1729" i="5"/>
  <c r="C1729" i="5"/>
  <c r="R1728" i="5"/>
  <c r="L1728" i="5"/>
  <c r="C1728" i="5"/>
  <c r="R1727" i="5"/>
  <c r="L1727" i="5"/>
  <c r="C1727" i="5"/>
  <c r="R1726" i="5"/>
  <c r="L1726" i="5"/>
  <c r="C1726" i="5"/>
  <c r="R1725" i="5"/>
  <c r="L1725" i="5"/>
  <c r="C1725" i="5"/>
  <c r="R1724" i="5"/>
  <c r="L1724" i="5"/>
  <c r="C1724" i="5"/>
  <c r="R1723" i="5"/>
  <c r="L1723" i="5"/>
  <c r="C1723" i="5"/>
  <c r="R1722" i="5"/>
  <c r="L1722" i="5"/>
  <c r="C1722" i="5"/>
  <c r="R1721" i="5"/>
  <c r="L1721" i="5"/>
  <c r="C1721" i="5"/>
  <c r="R1720" i="5"/>
  <c r="L1720" i="5"/>
  <c r="C1720" i="5"/>
  <c r="R1719" i="5"/>
  <c r="L1719" i="5"/>
  <c r="C1719" i="5"/>
  <c r="R1718" i="5"/>
  <c r="L1718" i="5"/>
  <c r="C1718" i="5"/>
  <c r="R1717" i="5"/>
  <c r="L1717" i="5"/>
  <c r="C1717" i="5"/>
  <c r="R1716" i="5"/>
  <c r="L1716" i="5"/>
  <c r="C1716" i="5"/>
  <c r="R1715" i="5"/>
  <c r="L1715" i="5"/>
  <c r="C1715" i="5"/>
  <c r="R1714" i="5"/>
  <c r="L1714" i="5"/>
  <c r="C1714" i="5"/>
  <c r="R1713" i="5"/>
  <c r="L1713" i="5"/>
  <c r="C1713" i="5"/>
  <c r="R1712" i="5"/>
  <c r="L1712" i="5"/>
  <c r="C1712" i="5"/>
  <c r="R1711" i="5"/>
  <c r="L1711" i="5"/>
  <c r="C1711" i="5"/>
  <c r="R1710" i="5"/>
  <c r="L1710" i="5"/>
  <c r="C1710" i="5"/>
  <c r="R1709" i="5"/>
  <c r="L1709" i="5"/>
  <c r="C1709" i="5"/>
  <c r="R1708" i="5"/>
  <c r="L1708" i="5"/>
  <c r="C1708" i="5"/>
  <c r="R1707" i="5"/>
  <c r="L1707" i="5"/>
  <c r="C1707" i="5"/>
  <c r="R1706" i="5"/>
  <c r="L1706" i="5"/>
  <c r="C1706" i="5"/>
  <c r="R1705" i="5"/>
  <c r="L1705" i="5"/>
  <c r="C1705" i="5"/>
  <c r="R1704" i="5"/>
  <c r="L1704" i="5"/>
  <c r="C1704" i="5"/>
  <c r="R1703" i="5"/>
  <c r="L1703" i="5"/>
  <c r="C1703" i="5"/>
  <c r="R1702" i="5"/>
  <c r="L1702" i="5"/>
  <c r="C1702" i="5"/>
  <c r="R1701" i="5"/>
  <c r="L1701" i="5"/>
  <c r="C1701" i="5"/>
  <c r="R1700" i="5"/>
  <c r="L1700" i="5"/>
  <c r="C1700" i="5"/>
  <c r="R1699" i="5"/>
  <c r="L1699" i="5"/>
  <c r="C1699" i="5"/>
  <c r="R1698" i="5"/>
  <c r="L1698" i="5"/>
  <c r="C1698" i="5"/>
  <c r="R1697" i="5"/>
  <c r="L1697" i="5"/>
  <c r="C1697" i="5"/>
  <c r="R1696" i="5"/>
  <c r="L1696" i="5"/>
  <c r="C1696" i="5"/>
  <c r="R1695" i="5"/>
  <c r="L1695" i="5"/>
  <c r="C1695" i="5"/>
  <c r="R1694" i="5"/>
  <c r="L1694" i="5"/>
  <c r="C1694" i="5"/>
  <c r="R1693" i="5"/>
  <c r="L1693" i="5"/>
  <c r="C1693" i="5"/>
  <c r="R1692" i="5"/>
  <c r="L1692" i="5"/>
  <c r="C1692" i="5"/>
  <c r="R1691" i="5"/>
  <c r="L1691" i="5"/>
  <c r="C1691" i="5"/>
  <c r="R1690" i="5"/>
  <c r="L1690" i="5"/>
  <c r="C1690" i="5"/>
  <c r="R1689" i="5"/>
  <c r="L1689" i="5"/>
  <c r="C1689" i="5"/>
  <c r="R1688" i="5"/>
  <c r="L1688" i="5"/>
  <c r="C1688" i="5"/>
  <c r="R1687" i="5"/>
  <c r="L1687" i="5"/>
  <c r="C1687" i="5"/>
  <c r="R1686" i="5"/>
  <c r="L1686" i="5"/>
  <c r="C1686" i="5"/>
  <c r="R1685" i="5"/>
  <c r="L1685" i="5"/>
  <c r="C1685" i="5"/>
  <c r="R1684" i="5"/>
  <c r="L1684" i="5"/>
  <c r="C1684" i="5"/>
  <c r="R1683" i="5"/>
  <c r="L1683" i="5"/>
  <c r="C1683" i="5"/>
  <c r="R1682" i="5"/>
  <c r="L1682" i="5"/>
  <c r="C1682" i="5"/>
  <c r="R1681" i="5"/>
  <c r="L1681" i="5"/>
  <c r="C1681" i="5"/>
  <c r="R1680" i="5"/>
  <c r="L1680" i="5"/>
  <c r="C1680" i="5"/>
  <c r="R1679" i="5"/>
  <c r="L1679" i="5"/>
  <c r="C1679" i="5"/>
  <c r="R1678" i="5"/>
  <c r="L1678" i="5"/>
  <c r="C1678" i="5"/>
  <c r="R1677" i="5"/>
  <c r="L1677" i="5"/>
  <c r="C1677" i="5"/>
  <c r="R1676" i="5"/>
  <c r="L1676" i="5"/>
  <c r="C1676" i="5"/>
  <c r="R1675" i="5"/>
  <c r="L1675" i="5"/>
  <c r="C1675" i="5"/>
  <c r="R1674" i="5"/>
  <c r="L1674" i="5"/>
  <c r="C1674" i="5"/>
  <c r="R1673" i="5"/>
  <c r="L1673" i="5"/>
  <c r="C1673" i="5"/>
  <c r="R1672" i="5"/>
  <c r="L1672" i="5"/>
  <c r="C1672" i="5"/>
  <c r="R1671" i="5"/>
  <c r="L1671" i="5"/>
  <c r="C1671" i="5"/>
  <c r="R1670" i="5"/>
  <c r="L1670" i="5"/>
  <c r="C1670" i="5"/>
  <c r="R1669" i="5"/>
  <c r="L1669" i="5"/>
  <c r="C1669" i="5"/>
  <c r="R1668" i="5"/>
  <c r="L1668" i="5"/>
  <c r="C1668" i="5"/>
  <c r="R1667" i="5"/>
  <c r="L1667" i="5"/>
  <c r="C1667" i="5"/>
  <c r="R1666" i="5"/>
  <c r="L1666" i="5"/>
  <c r="C1666" i="5"/>
  <c r="R1665" i="5"/>
  <c r="L1665" i="5"/>
  <c r="C1665" i="5"/>
  <c r="R1664" i="5"/>
  <c r="L1664" i="5"/>
  <c r="C1664" i="5"/>
  <c r="R1663" i="5"/>
  <c r="L1663" i="5"/>
  <c r="C1663" i="5"/>
  <c r="R1662" i="5"/>
  <c r="L1662" i="5"/>
  <c r="C1662" i="5"/>
  <c r="R1661" i="5"/>
  <c r="L1661" i="5"/>
  <c r="C1661" i="5"/>
  <c r="R1660" i="5"/>
  <c r="L1660" i="5"/>
  <c r="C1660" i="5"/>
  <c r="R1659" i="5"/>
  <c r="L1659" i="5"/>
  <c r="C1659" i="5"/>
  <c r="R1658" i="5"/>
  <c r="L1658" i="5"/>
  <c r="C1658" i="5"/>
  <c r="R1657" i="5"/>
  <c r="L1657" i="5"/>
  <c r="C1657" i="5"/>
  <c r="R1656" i="5"/>
  <c r="L1656" i="5"/>
  <c r="C1656" i="5"/>
  <c r="R1655" i="5"/>
  <c r="L1655" i="5"/>
  <c r="C1655" i="5"/>
  <c r="R1654" i="5"/>
  <c r="L1654" i="5"/>
  <c r="C1654" i="5"/>
  <c r="R1653" i="5"/>
  <c r="L1653" i="5"/>
  <c r="C1653" i="5"/>
  <c r="R1652" i="5"/>
  <c r="L1652" i="5"/>
  <c r="C1652" i="5"/>
  <c r="R1651" i="5"/>
  <c r="L1651" i="5"/>
  <c r="C1651" i="5"/>
  <c r="R1650" i="5"/>
  <c r="L1650" i="5"/>
  <c r="C1650" i="5"/>
  <c r="R1649" i="5"/>
  <c r="L1649" i="5"/>
  <c r="C1649" i="5"/>
  <c r="R1648" i="5"/>
  <c r="L1648" i="5"/>
  <c r="C1648" i="5"/>
  <c r="R1647" i="5"/>
  <c r="L1647" i="5"/>
  <c r="C1647" i="5"/>
  <c r="R1646" i="5"/>
  <c r="L1646" i="5"/>
  <c r="C1646" i="5"/>
  <c r="R1645" i="5"/>
  <c r="L1645" i="5"/>
  <c r="C1645" i="5"/>
  <c r="R1644" i="5"/>
  <c r="L1644" i="5"/>
  <c r="C1644" i="5"/>
  <c r="R1643" i="5"/>
  <c r="L1643" i="5"/>
  <c r="C1643" i="5"/>
  <c r="R1642" i="5"/>
  <c r="L1642" i="5"/>
  <c r="C1642" i="5"/>
  <c r="R1641" i="5"/>
  <c r="L1641" i="5"/>
  <c r="C1641" i="5"/>
  <c r="R1640" i="5"/>
  <c r="L1640" i="5"/>
  <c r="C1640" i="5"/>
  <c r="R1639" i="5"/>
  <c r="L1639" i="5"/>
  <c r="C1639" i="5"/>
  <c r="R1638" i="5"/>
  <c r="L1638" i="5"/>
  <c r="C1638" i="5"/>
  <c r="R1637" i="5"/>
  <c r="L1637" i="5"/>
  <c r="C1637" i="5"/>
  <c r="R1636" i="5"/>
  <c r="L1636" i="5"/>
  <c r="C1636" i="5"/>
  <c r="R1635" i="5"/>
  <c r="L1635" i="5"/>
  <c r="C1635" i="5"/>
  <c r="R1634" i="5"/>
  <c r="L1634" i="5"/>
  <c r="C1634" i="5"/>
  <c r="R1633" i="5"/>
  <c r="L1633" i="5"/>
  <c r="C1633" i="5"/>
  <c r="R1632" i="5"/>
  <c r="L1632" i="5"/>
  <c r="C1632" i="5"/>
  <c r="R1631" i="5"/>
  <c r="L1631" i="5"/>
  <c r="C1631" i="5"/>
  <c r="R1630" i="5"/>
  <c r="L1630" i="5"/>
  <c r="C1630" i="5"/>
  <c r="R1629" i="5"/>
  <c r="L1629" i="5"/>
  <c r="C1629" i="5"/>
  <c r="R1628" i="5"/>
  <c r="L1628" i="5"/>
  <c r="C1628" i="5"/>
  <c r="R1627" i="5"/>
  <c r="L1627" i="5"/>
  <c r="C1627" i="5"/>
  <c r="R1626" i="5"/>
  <c r="L1626" i="5"/>
  <c r="C1626" i="5"/>
  <c r="R1625" i="5"/>
  <c r="L1625" i="5"/>
  <c r="C1625" i="5"/>
  <c r="R1624" i="5"/>
  <c r="L1624" i="5"/>
  <c r="C1624" i="5"/>
  <c r="R1623" i="5"/>
  <c r="L1623" i="5"/>
  <c r="C1623" i="5"/>
  <c r="R1622" i="5"/>
  <c r="L1622" i="5"/>
  <c r="C1622" i="5"/>
  <c r="R1621" i="5"/>
  <c r="L1621" i="5"/>
  <c r="C1621" i="5"/>
  <c r="R1620" i="5"/>
  <c r="L1620" i="5"/>
  <c r="C1620" i="5"/>
  <c r="R1619" i="5"/>
  <c r="L1619" i="5"/>
  <c r="C1619" i="5"/>
  <c r="R1618" i="5"/>
  <c r="L1618" i="5"/>
  <c r="C1618" i="5"/>
  <c r="R1617" i="5"/>
  <c r="L1617" i="5"/>
  <c r="C1617" i="5"/>
  <c r="R1616" i="5"/>
  <c r="L1616" i="5"/>
  <c r="C1616" i="5"/>
  <c r="R1615" i="5"/>
  <c r="L1615" i="5"/>
  <c r="C1615" i="5"/>
  <c r="R1614" i="5"/>
  <c r="L1614" i="5"/>
  <c r="C1614" i="5"/>
  <c r="R1613" i="5"/>
  <c r="L1613" i="5"/>
  <c r="C1613" i="5"/>
  <c r="R1612" i="5"/>
  <c r="L1612" i="5"/>
  <c r="C1612" i="5"/>
  <c r="R1611" i="5"/>
  <c r="L1611" i="5"/>
  <c r="C1611" i="5"/>
  <c r="R1610" i="5"/>
  <c r="L1610" i="5"/>
  <c r="C1610" i="5"/>
  <c r="R1609" i="5"/>
  <c r="L1609" i="5"/>
  <c r="C1609" i="5"/>
  <c r="R1608" i="5"/>
  <c r="L1608" i="5"/>
  <c r="C1608" i="5"/>
  <c r="R1607" i="5"/>
  <c r="L1607" i="5"/>
  <c r="C1607" i="5"/>
  <c r="R1606" i="5"/>
  <c r="L1606" i="5"/>
  <c r="C1606" i="5"/>
  <c r="R1605" i="5"/>
  <c r="L1605" i="5"/>
  <c r="C1605" i="5"/>
  <c r="R1604" i="5"/>
  <c r="L1604" i="5"/>
  <c r="C1604" i="5"/>
  <c r="R1603" i="5"/>
  <c r="L1603" i="5"/>
  <c r="C1603" i="5"/>
  <c r="R1602" i="5"/>
  <c r="L1602" i="5"/>
  <c r="C1602" i="5"/>
  <c r="R1601" i="5"/>
  <c r="L1601" i="5"/>
  <c r="C1601" i="5"/>
  <c r="R1600" i="5"/>
  <c r="L1600" i="5"/>
  <c r="C1600" i="5"/>
  <c r="R1599" i="5"/>
  <c r="L1599" i="5"/>
  <c r="C1599" i="5"/>
  <c r="R1598" i="5"/>
  <c r="L1598" i="5"/>
  <c r="C1598" i="5"/>
  <c r="R1597" i="5"/>
  <c r="L1597" i="5"/>
  <c r="C1597" i="5"/>
  <c r="R1596" i="5"/>
  <c r="L1596" i="5"/>
  <c r="C1596" i="5"/>
  <c r="R1595" i="5"/>
  <c r="L1595" i="5"/>
  <c r="C1595" i="5"/>
  <c r="R1594" i="5"/>
  <c r="L1594" i="5"/>
  <c r="C1594" i="5"/>
  <c r="R1593" i="5"/>
  <c r="L1593" i="5"/>
  <c r="C1593" i="5"/>
  <c r="R1592" i="5"/>
  <c r="L1592" i="5"/>
  <c r="C1592" i="5"/>
  <c r="R1591" i="5"/>
  <c r="L1591" i="5"/>
  <c r="C1591" i="5"/>
  <c r="R1590" i="5"/>
  <c r="L1590" i="5"/>
  <c r="C1590" i="5"/>
  <c r="R1589" i="5"/>
  <c r="L1589" i="5"/>
  <c r="C1589" i="5"/>
  <c r="R1588" i="5"/>
  <c r="L1588" i="5"/>
  <c r="C1588" i="5"/>
  <c r="R1587" i="5"/>
  <c r="L1587" i="5"/>
  <c r="C1587" i="5"/>
  <c r="R1586" i="5"/>
  <c r="L1586" i="5"/>
  <c r="C1586" i="5"/>
  <c r="R1585" i="5"/>
  <c r="L1585" i="5"/>
  <c r="C1585" i="5"/>
  <c r="R1584" i="5"/>
  <c r="L1584" i="5"/>
  <c r="C1584" i="5"/>
  <c r="R1583" i="5"/>
  <c r="L1583" i="5"/>
  <c r="C1583" i="5"/>
  <c r="R1582" i="5"/>
  <c r="L1582" i="5"/>
  <c r="C1582" i="5"/>
  <c r="R1581" i="5"/>
  <c r="L1581" i="5"/>
  <c r="C1581" i="5"/>
  <c r="R1580" i="5"/>
  <c r="L1580" i="5"/>
  <c r="C1580" i="5"/>
  <c r="R1579" i="5"/>
  <c r="L1579" i="5"/>
  <c r="C1579" i="5"/>
  <c r="R1578" i="5"/>
  <c r="L1578" i="5"/>
  <c r="C1578" i="5"/>
  <c r="R1577" i="5"/>
  <c r="L1577" i="5"/>
  <c r="C1577" i="5"/>
  <c r="R1576" i="5"/>
  <c r="L1576" i="5"/>
  <c r="C1576" i="5"/>
  <c r="R1575" i="5"/>
  <c r="L1575" i="5"/>
  <c r="C1575" i="5"/>
  <c r="R1574" i="5"/>
  <c r="L1574" i="5"/>
  <c r="C1574" i="5"/>
  <c r="R1573" i="5"/>
  <c r="L1573" i="5"/>
  <c r="C1573" i="5"/>
  <c r="R1572" i="5"/>
  <c r="L1572" i="5"/>
  <c r="C1572" i="5"/>
  <c r="R1571" i="5"/>
  <c r="L1571" i="5"/>
  <c r="C1571" i="5"/>
  <c r="R1570" i="5"/>
  <c r="L1570" i="5"/>
  <c r="C1570" i="5"/>
  <c r="R1569" i="5"/>
  <c r="L1569" i="5"/>
  <c r="C1569" i="5"/>
  <c r="R1568" i="5"/>
  <c r="L1568" i="5"/>
  <c r="C1568" i="5"/>
  <c r="R1567" i="5"/>
  <c r="L1567" i="5"/>
  <c r="C1567" i="5"/>
  <c r="R1566" i="5"/>
  <c r="L1566" i="5"/>
  <c r="C1566" i="5"/>
  <c r="R1565" i="5"/>
  <c r="L1565" i="5"/>
  <c r="C1565" i="5"/>
  <c r="R1564" i="5"/>
  <c r="L1564" i="5"/>
  <c r="C1564" i="5"/>
  <c r="R1563" i="5"/>
  <c r="L1563" i="5"/>
  <c r="C1563" i="5"/>
  <c r="R1562" i="5"/>
  <c r="L1562" i="5"/>
  <c r="C1562" i="5"/>
  <c r="R1561" i="5"/>
  <c r="L1561" i="5"/>
  <c r="C1561" i="5"/>
  <c r="R1560" i="5"/>
  <c r="L1560" i="5"/>
  <c r="C1560" i="5"/>
  <c r="R1559" i="5"/>
  <c r="L1559" i="5"/>
  <c r="C1559" i="5"/>
  <c r="R1558" i="5"/>
  <c r="L1558" i="5"/>
  <c r="C1558" i="5"/>
  <c r="R1557" i="5"/>
  <c r="L1557" i="5"/>
  <c r="C1557" i="5"/>
  <c r="R1556" i="5"/>
  <c r="L1556" i="5"/>
  <c r="C1556" i="5"/>
  <c r="R1555" i="5"/>
  <c r="L1555" i="5"/>
  <c r="C1555" i="5"/>
  <c r="R1554" i="5"/>
  <c r="L1554" i="5"/>
  <c r="C1554" i="5"/>
  <c r="R1553" i="5"/>
  <c r="L1553" i="5"/>
  <c r="C1553" i="5"/>
  <c r="R1552" i="5"/>
  <c r="L1552" i="5"/>
  <c r="C1552" i="5"/>
  <c r="R1551" i="5"/>
  <c r="L1551" i="5"/>
  <c r="C1551" i="5"/>
  <c r="R1550" i="5"/>
  <c r="L1550" i="5"/>
  <c r="C1550" i="5"/>
  <c r="R1549" i="5"/>
  <c r="L1549" i="5"/>
  <c r="C1549" i="5"/>
  <c r="R1548" i="5"/>
  <c r="L1548" i="5"/>
  <c r="C1548" i="5"/>
  <c r="R1547" i="5"/>
  <c r="L1547" i="5"/>
  <c r="C1547" i="5"/>
  <c r="R1546" i="5"/>
  <c r="L1546" i="5"/>
  <c r="C1546" i="5"/>
  <c r="R1545" i="5"/>
  <c r="L1545" i="5"/>
  <c r="C1545" i="5"/>
  <c r="R1544" i="5"/>
  <c r="L1544" i="5"/>
  <c r="C1544" i="5"/>
  <c r="R1543" i="5"/>
  <c r="L1543" i="5"/>
  <c r="C1543" i="5"/>
  <c r="R1542" i="5"/>
  <c r="L1542" i="5"/>
  <c r="C1542" i="5"/>
  <c r="R1541" i="5"/>
  <c r="L1541" i="5"/>
  <c r="C1541" i="5"/>
  <c r="R1540" i="5"/>
  <c r="L1540" i="5"/>
  <c r="C1540" i="5"/>
  <c r="R1539" i="5"/>
  <c r="L1539" i="5"/>
  <c r="C1539" i="5"/>
  <c r="R1538" i="5"/>
  <c r="L1538" i="5"/>
  <c r="C1538" i="5"/>
  <c r="R1537" i="5"/>
  <c r="L1537" i="5"/>
  <c r="C1537" i="5"/>
  <c r="R1536" i="5"/>
  <c r="L1536" i="5"/>
  <c r="C1536" i="5"/>
  <c r="R1535" i="5"/>
  <c r="L1535" i="5"/>
  <c r="C1535" i="5"/>
  <c r="R1534" i="5"/>
  <c r="L1534" i="5"/>
  <c r="C1534" i="5"/>
  <c r="R1533" i="5"/>
  <c r="L1533" i="5"/>
  <c r="C1533" i="5"/>
  <c r="R1532" i="5"/>
  <c r="L1532" i="5"/>
  <c r="C1532" i="5"/>
  <c r="R1531" i="5"/>
  <c r="L1531" i="5"/>
  <c r="C1531" i="5"/>
  <c r="R1530" i="5"/>
  <c r="L1530" i="5"/>
  <c r="C1530" i="5"/>
  <c r="R1529" i="5"/>
  <c r="L1529" i="5"/>
  <c r="C1529" i="5"/>
  <c r="R1528" i="5"/>
  <c r="L1528" i="5"/>
  <c r="C1528" i="5"/>
  <c r="R1527" i="5"/>
  <c r="L1527" i="5"/>
  <c r="C1527" i="5"/>
  <c r="R1526" i="5"/>
  <c r="L1526" i="5"/>
  <c r="C1526" i="5"/>
  <c r="R1525" i="5"/>
  <c r="L1525" i="5"/>
  <c r="C1525" i="5"/>
  <c r="R1524" i="5"/>
  <c r="L1524" i="5"/>
  <c r="C1524" i="5"/>
  <c r="R1523" i="5"/>
  <c r="L1523" i="5"/>
  <c r="C1523" i="5"/>
  <c r="R1522" i="5"/>
  <c r="L1522" i="5"/>
  <c r="C1522" i="5"/>
  <c r="R1521" i="5"/>
  <c r="L1521" i="5"/>
  <c r="C1521" i="5"/>
  <c r="R1520" i="5"/>
  <c r="L1520" i="5"/>
  <c r="C1520" i="5"/>
  <c r="R1519" i="5"/>
  <c r="L1519" i="5"/>
  <c r="C1519" i="5"/>
  <c r="R1518" i="5"/>
  <c r="L1518" i="5"/>
  <c r="C1518" i="5"/>
  <c r="R1517" i="5"/>
  <c r="L1517" i="5"/>
  <c r="C1517" i="5"/>
  <c r="R1516" i="5"/>
  <c r="L1516" i="5"/>
  <c r="C1516" i="5"/>
  <c r="R1515" i="5"/>
  <c r="L1515" i="5"/>
  <c r="C1515" i="5"/>
  <c r="R1514" i="5"/>
  <c r="L1514" i="5"/>
  <c r="C1514" i="5"/>
  <c r="R1513" i="5"/>
  <c r="L1513" i="5"/>
  <c r="C1513" i="5"/>
  <c r="R1512" i="5"/>
  <c r="L1512" i="5"/>
  <c r="C1512" i="5"/>
  <c r="R1511" i="5"/>
  <c r="L1511" i="5"/>
  <c r="C1511" i="5"/>
  <c r="R1510" i="5"/>
  <c r="L1510" i="5"/>
  <c r="C1510" i="5"/>
  <c r="R1509" i="5"/>
  <c r="L1509" i="5"/>
  <c r="C1509" i="5"/>
  <c r="R1508" i="5"/>
  <c r="L1508" i="5"/>
  <c r="C1508" i="5"/>
  <c r="R1507" i="5"/>
  <c r="L1507" i="5"/>
  <c r="C1507" i="5"/>
  <c r="R1506" i="5"/>
  <c r="L1506" i="5"/>
  <c r="C1506" i="5"/>
  <c r="R1505" i="5"/>
  <c r="L1505" i="5"/>
  <c r="C1505" i="5"/>
  <c r="R1504" i="5"/>
  <c r="L1504" i="5"/>
  <c r="C1504" i="5"/>
  <c r="R1503" i="5"/>
  <c r="L1503" i="5"/>
  <c r="C1503" i="5"/>
  <c r="R1502" i="5"/>
  <c r="L1502" i="5"/>
  <c r="C1502" i="5"/>
  <c r="R1501" i="5"/>
  <c r="L1501" i="5"/>
  <c r="C1501" i="5"/>
  <c r="R1500" i="5"/>
  <c r="L1500" i="5"/>
  <c r="C1500" i="5"/>
  <c r="R1499" i="5"/>
  <c r="L1499" i="5"/>
  <c r="C1499" i="5"/>
  <c r="R1498" i="5"/>
  <c r="L1498" i="5"/>
  <c r="C1498" i="5"/>
  <c r="R1497" i="5"/>
  <c r="L1497" i="5"/>
  <c r="C1497" i="5"/>
  <c r="R1496" i="5"/>
  <c r="L1496" i="5"/>
  <c r="C1496" i="5"/>
  <c r="R1495" i="5"/>
  <c r="L1495" i="5"/>
  <c r="C1495" i="5"/>
  <c r="R1494" i="5"/>
  <c r="L1494" i="5"/>
  <c r="C1494" i="5"/>
  <c r="R1493" i="5"/>
  <c r="L1493" i="5"/>
  <c r="C1493" i="5"/>
  <c r="R1492" i="5"/>
  <c r="L1492" i="5"/>
  <c r="C1492" i="5"/>
  <c r="R1491" i="5"/>
  <c r="L1491" i="5"/>
  <c r="C1491" i="5"/>
  <c r="R1490" i="5"/>
  <c r="L1490" i="5"/>
  <c r="C1490" i="5"/>
  <c r="R1489" i="5"/>
  <c r="L1489" i="5"/>
  <c r="C1489" i="5"/>
  <c r="R1488" i="5"/>
  <c r="L1488" i="5"/>
  <c r="C1488" i="5"/>
  <c r="R1487" i="5"/>
  <c r="L1487" i="5"/>
  <c r="C1487" i="5"/>
  <c r="R1486" i="5"/>
  <c r="L1486" i="5"/>
  <c r="C1486" i="5"/>
  <c r="R1485" i="5"/>
  <c r="L1485" i="5"/>
  <c r="C1485" i="5"/>
  <c r="R1484" i="5"/>
  <c r="L1484" i="5"/>
  <c r="C1484" i="5"/>
  <c r="R1483" i="5"/>
  <c r="L1483" i="5"/>
  <c r="C1483" i="5"/>
  <c r="R1482" i="5"/>
  <c r="L1482" i="5"/>
  <c r="C1482" i="5"/>
  <c r="R1481" i="5"/>
  <c r="L1481" i="5"/>
  <c r="C1481" i="5"/>
  <c r="R1480" i="5"/>
  <c r="L1480" i="5"/>
  <c r="C1480" i="5"/>
  <c r="R1479" i="5"/>
  <c r="L1479" i="5"/>
  <c r="C1479" i="5"/>
  <c r="R1478" i="5"/>
  <c r="L1478" i="5"/>
  <c r="C1478" i="5"/>
  <c r="R1477" i="5"/>
  <c r="L1477" i="5"/>
  <c r="C1477" i="5"/>
  <c r="R1476" i="5"/>
  <c r="L1476" i="5"/>
  <c r="C1476" i="5"/>
  <c r="R1475" i="5"/>
  <c r="L1475" i="5"/>
  <c r="C1475" i="5"/>
  <c r="R1474" i="5"/>
  <c r="L1474" i="5"/>
  <c r="C1474" i="5"/>
  <c r="R1473" i="5"/>
  <c r="L1473" i="5"/>
  <c r="C1473" i="5"/>
  <c r="R1472" i="5"/>
  <c r="L1472" i="5"/>
  <c r="C1472" i="5"/>
  <c r="R1471" i="5"/>
  <c r="L1471" i="5"/>
  <c r="C1471" i="5"/>
  <c r="R1470" i="5"/>
  <c r="L1470" i="5"/>
  <c r="C1470" i="5"/>
  <c r="R1469" i="5"/>
  <c r="L1469" i="5"/>
  <c r="C1469" i="5"/>
  <c r="R1468" i="5"/>
  <c r="L1468" i="5"/>
  <c r="C1468" i="5"/>
  <c r="R1467" i="5"/>
  <c r="L1467" i="5"/>
  <c r="C1467" i="5"/>
  <c r="R1466" i="5"/>
  <c r="L1466" i="5"/>
  <c r="C1466" i="5"/>
  <c r="R1465" i="5"/>
  <c r="L1465" i="5"/>
  <c r="C1465" i="5"/>
  <c r="R1464" i="5"/>
  <c r="L1464" i="5"/>
  <c r="C1464" i="5"/>
  <c r="R1463" i="5"/>
  <c r="L1463" i="5"/>
  <c r="C1463" i="5"/>
  <c r="R1462" i="5"/>
  <c r="L1462" i="5"/>
  <c r="C1462" i="5"/>
  <c r="R1461" i="5"/>
  <c r="L1461" i="5"/>
  <c r="C1461" i="5"/>
  <c r="R1460" i="5"/>
  <c r="L1460" i="5"/>
  <c r="C1460" i="5"/>
  <c r="R1459" i="5"/>
  <c r="L1459" i="5"/>
  <c r="C1459" i="5"/>
  <c r="R1458" i="5"/>
  <c r="L1458" i="5"/>
  <c r="C1458" i="5"/>
  <c r="R1457" i="5"/>
  <c r="L1457" i="5"/>
  <c r="C1457" i="5"/>
  <c r="R1456" i="5"/>
  <c r="L1456" i="5"/>
  <c r="C1456" i="5"/>
  <c r="R1455" i="5"/>
  <c r="L1455" i="5"/>
  <c r="C1455" i="5"/>
  <c r="R1454" i="5"/>
  <c r="L1454" i="5"/>
  <c r="C1454" i="5"/>
  <c r="R1453" i="5"/>
  <c r="L1453" i="5"/>
  <c r="C1453" i="5"/>
  <c r="R1452" i="5"/>
  <c r="L1452" i="5"/>
  <c r="C1452" i="5"/>
  <c r="R1451" i="5"/>
  <c r="L1451" i="5"/>
  <c r="C1451" i="5"/>
  <c r="R1450" i="5"/>
  <c r="L1450" i="5"/>
  <c r="C1450" i="5"/>
  <c r="R1449" i="5"/>
  <c r="L1449" i="5"/>
  <c r="C1449" i="5"/>
  <c r="R1448" i="5"/>
  <c r="L1448" i="5"/>
  <c r="C1448" i="5"/>
  <c r="R1447" i="5"/>
  <c r="L1447" i="5"/>
  <c r="C1447" i="5"/>
  <c r="R1446" i="5"/>
  <c r="L1446" i="5"/>
  <c r="C1446" i="5"/>
  <c r="R1445" i="5"/>
  <c r="L1445" i="5"/>
  <c r="C1445" i="5"/>
  <c r="R1444" i="5"/>
  <c r="L1444" i="5"/>
  <c r="C1444" i="5"/>
  <c r="R1443" i="5"/>
  <c r="L1443" i="5"/>
  <c r="C1443" i="5"/>
  <c r="R1442" i="5"/>
  <c r="L1442" i="5"/>
  <c r="C1442" i="5"/>
  <c r="R1441" i="5"/>
  <c r="L1441" i="5"/>
  <c r="C1441" i="5"/>
  <c r="R1440" i="5"/>
  <c r="L1440" i="5"/>
  <c r="C1440" i="5"/>
  <c r="R1439" i="5"/>
  <c r="L1439" i="5"/>
  <c r="C1439" i="5"/>
  <c r="R1438" i="5"/>
  <c r="L1438" i="5"/>
  <c r="C1438" i="5"/>
  <c r="R1437" i="5"/>
  <c r="L1437" i="5"/>
  <c r="C1437" i="5"/>
  <c r="R1436" i="5"/>
  <c r="L1436" i="5"/>
  <c r="C1436" i="5"/>
  <c r="R1435" i="5"/>
  <c r="L1435" i="5"/>
  <c r="C1435" i="5"/>
  <c r="R1434" i="5"/>
  <c r="L1434" i="5"/>
  <c r="C1434" i="5"/>
  <c r="R1433" i="5"/>
  <c r="L1433" i="5"/>
  <c r="C1433" i="5"/>
  <c r="R1432" i="5"/>
  <c r="L1432" i="5"/>
  <c r="C1432" i="5"/>
  <c r="R1431" i="5"/>
  <c r="L1431" i="5"/>
  <c r="C1431" i="5"/>
  <c r="R1430" i="5"/>
  <c r="L1430" i="5"/>
  <c r="C1430" i="5"/>
  <c r="R1429" i="5"/>
  <c r="L1429" i="5"/>
  <c r="C1429" i="5"/>
  <c r="R1428" i="5"/>
  <c r="L1428" i="5"/>
  <c r="C1428" i="5"/>
  <c r="R1427" i="5"/>
  <c r="L1427" i="5"/>
  <c r="C1427" i="5"/>
  <c r="R1426" i="5"/>
  <c r="L1426" i="5"/>
  <c r="C1426" i="5"/>
  <c r="R1425" i="5"/>
  <c r="L1425" i="5"/>
  <c r="C1425" i="5"/>
  <c r="R1424" i="5"/>
  <c r="L1424" i="5"/>
  <c r="C1424" i="5"/>
  <c r="R1423" i="5"/>
  <c r="L1423" i="5"/>
  <c r="C1423" i="5"/>
  <c r="R1422" i="5"/>
  <c r="L1422" i="5"/>
  <c r="C1422" i="5"/>
  <c r="R1421" i="5"/>
  <c r="L1421" i="5"/>
  <c r="C1421" i="5"/>
  <c r="R1420" i="5"/>
  <c r="L1420" i="5"/>
  <c r="C1420" i="5"/>
  <c r="R1419" i="5"/>
  <c r="L1419" i="5"/>
  <c r="C1419" i="5"/>
  <c r="R1418" i="5"/>
  <c r="L1418" i="5"/>
  <c r="C1418" i="5"/>
  <c r="R1417" i="5"/>
  <c r="L1417" i="5"/>
  <c r="C1417" i="5"/>
  <c r="R1416" i="5"/>
  <c r="L1416" i="5"/>
  <c r="C1416" i="5"/>
  <c r="R1415" i="5"/>
  <c r="L1415" i="5"/>
  <c r="C1415" i="5"/>
  <c r="R1414" i="5"/>
  <c r="L1414" i="5"/>
  <c r="C1414" i="5"/>
  <c r="R1413" i="5"/>
  <c r="L1413" i="5"/>
  <c r="C1413" i="5"/>
  <c r="R1412" i="5"/>
  <c r="L1412" i="5"/>
  <c r="C1412" i="5"/>
  <c r="R1411" i="5"/>
  <c r="L1411" i="5"/>
  <c r="C1411" i="5"/>
  <c r="R1410" i="5"/>
  <c r="L1410" i="5"/>
  <c r="C1410" i="5"/>
  <c r="R1409" i="5"/>
  <c r="L1409" i="5"/>
  <c r="C1409" i="5"/>
  <c r="R1408" i="5"/>
  <c r="L1408" i="5"/>
  <c r="C1408" i="5"/>
  <c r="R1407" i="5"/>
  <c r="L1407" i="5"/>
  <c r="C1407" i="5"/>
  <c r="R1406" i="5"/>
  <c r="L1406" i="5"/>
  <c r="C1406" i="5"/>
  <c r="R1405" i="5"/>
  <c r="L1405" i="5"/>
  <c r="C1405" i="5"/>
  <c r="R1404" i="5"/>
  <c r="L1404" i="5"/>
  <c r="C1404" i="5"/>
  <c r="R1403" i="5"/>
  <c r="L1403" i="5"/>
  <c r="C1403" i="5"/>
  <c r="R1402" i="5"/>
  <c r="L1402" i="5"/>
  <c r="C1402" i="5"/>
  <c r="R1401" i="5"/>
  <c r="L1401" i="5"/>
  <c r="C1401" i="5"/>
  <c r="R1400" i="5"/>
  <c r="L1400" i="5"/>
  <c r="C1400" i="5"/>
  <c r="R1399" i="5"/>
  <c r="L1399" i="5"/>
  <c r="C1399" i="5"/>
  <c r="R1398" i="5"/>
  <c r="L1398" i="5"/>
  <c r="C1398" i="5"/>
  <c r="R1397" i="5"/>
  <c r="L1397" i="5"/>
  <c r="C1397" i="5"/>
  <c r="R1396" i="5"/>
  <c r="L1396" i="5"/>
  <c r="C1396" i="5"/>
  <c r="R1395" i="5"/>
  <c r="L1395" i="5"/>
  <c r="C1395" i="5"/>
  <c r="R1394" i="5"/>
  <c r="L1394" i="5"/>
  <c r="C1394" i="5"/>
  <c r="R1393" i="5"/>
  <c r="L1393" i="5"/>
  <c r="C1393" i="5"/>
  <c r="R1392" i="5"/>
  <c r="L1392" i="5"/>
  <c r="C1392" i="5"/>
  <c r="R1391" i="5"/>
  <c r="L1391" i="5"/>
  <c r="C1391" i="5"/>
  <c r="R1390" i="5"/>
  <c r="L1390" i="5"/>
  <c r="C1390" i="5"/>
  <c r="R1389" i="5"/>
  <c r="L1389" i="5"/>
  <c r="C1389" i="5"/>
  <c r="R1388" i="5"/>
  <c r="L1388" i="5"/>
  <c r="C1388" i="5"/>
  <c r="R1387" i="5"/>
  <c r="L1387" i="5"/>
  <c r="C1387" i="5"/>
  <c r="R1386" i="5"/>
  <c r="L1386" i="5"/>
  <c r="C1386" i="5"/>
  <c r="R1385" i="5"/>
  <c r="L1385" i="5"/>
  <c r="C1385" i="5"/>
  <c r="R1384" i="5"/>
  <c r="L1384" i="5"/>
  <c r="C1384" i="5"/>
  <c r="R1383" i="5"/>
  <c r="L1383" i="5"/>
  <c r="C1383" i="5"/>
  <c r="R1382" i="5"/>
  <c r="L1382" i="5"/>
  <c r="C1382" i="5"/>
  <c r="R1381" i="5"/>
  <c r="L1381" i="5"/>
  <c r="C1381" i="5"/>
  <c r="R1380" i="5"/>
  <c r="L1380" i="5"/>
  <c r="C1380" i="5"/>
  <c r="R1379" i="5"/>
  <c r="L1379" i="5"/>
  <c r="C1379" i="5"/>
  <c r="R1378" i="5"/>
  <c r="L1378" i="5"/>
  <c r="C1378" i="5"/>
  <c r="R1377" i="5"/>
  <c r="L1377" i="5"/>
  <c r="C1377" i="5"/>
  <c r="R1376" i="5"/>
  <c r="L1376" i="5"/>
  <c r="C1376" i="5"/>
  <c r="R1375" i="5"/>
  <c r="L1375" i="5"/>
  <c r="C1375" i="5"/>
  <c r="R1374" i="5"/>
  <c r="L1374" i="5"/>
  <c r="C1374" i="5"/>
  <c r="R1373" i="5"/>
  <c r="L1373" i="5"/>
  <c r="C1373" i="5"/>
  <c r="R1372" i="5"/>
  <c r="L1372" i="5"/>
  <c r="C1372" i="5"/>
  <c r="R1371" i="5"/>
  <c r="L1371" i="5"/>
  <c r="C1371" i="5"/>
  <c r="R1370" i="5"/>
  <c r="L1370" i="5"/>
  <c r="C1370" i="5"/>
  <c r="R1369" i="5"/>
  <c r="L1369" i="5"/>
  <c r="C1369" i="5"/>
  <c r="R1368" i="5"/>
  <c r="L1368" i="5"/>
  <c r="C1368" i="5"/>
  <c r="R1367" i="5"/>
  <c r="L1367" i="5"/>
  <c r="C1367" i="5"/>
  <c r="R1366" i="5"/>
  <c r="L1366" i="5"/>
  <c r="C1366" i="5"/>
  <c r="R1365" i="5"/>
  <c r="L1365" i="5"/>
  <c r="C1365" i="5"/>
  <c r="R1364" i="5"/>
  <c r="L1364" i="5"/>
  <c r="C1364" i="5"/>
  <c r="R1363" i="5"/>
  <c r="L1363" i="5"/>
  <c r="C1363" i="5"/>
  <c r="R1362" i="5"/>
  <c r="L1362" i="5"/>
  <c r="C1362" i="5"/>
  <c r="R1361" i="5"/>
  <c r="L1361" i="5"/>
  <c r="C1361" i="5"/>
  <c r="R1360" i="5"/>
  <c r="L1360" i="5"/>
  <c r="C1360" i="5"/>
  <c r="R1359" i="5"/>
  <c r="L1359" i="5"/>
  <c r="C1359" i="5"/>
  <c r="R1358" i="5"/>
  <c r="L1358" i="5"/>
  <c r="C1358" i="5"/>
  <c r="R1357" i="5"/>
  <c r="L1357" i="5"/>
  <c r="C1357" i="5"/>
  <c r="R1356" i="5"/>
  <c r="L1356" i="5"/>
  <c r="C1356" i="5"/>
  <c r="R1355" i="5"/>
  <c r="L1355" i="5"/>
  <c r="C1355" i="5"/>
  <c r="R1354" i="5"/>
  <c r="L1354" i="5"/>
  <c r="C1354" i="5"/>
  <c r="R1353" i="5"/>
  <c r="L1353" i="5"/>
  <c r="C1353" i="5"/>
  <c r="R1352" i="5"/>
  <c r="L1352" i="5"/>
  <c r="C1352" i="5"/>
  <c r="R1351" i="5"/>
  <c r="L1351" i="5"/>
  <c r="C1351" i="5"/>
  <c r="R1350" i="5"/>
  <c r="L1350" i="5"/>
  <c r="C1350" i="5"/>
  <c r="R1349" i="5"/>
  <c r="L1349" i="5"/>
  <c r="C1349" i="5"/>
  <c r="R1348" i="5"/>
  <c r="L1348" i="5"/>
  <c r="C1348" i="5"/>
  <c r="R1347" i="5"/>
  <c r="L1347" i="5"/>
  <c r="C1347" i="5"/>
  <c r="R1346" i="5"/>
  <c r="L1346" i="5"/>
  <c r="C1346" i="5"/>
  <c r="R1345" i="5"/>
  <c r="L1345" i="5"/>
  <c r="C1345" i="5"/>
  <c r="R1344" i="5"/>
  <c r="L1344" i="5"/>
  <c r="C1344" i="5"/>
  <c r="R1343" i="5"/>
  <c r="L1343" i="5"/>
  <c r="C1343" i="5"/>
  <c r="R1342" i="5"/>
  <c r="L1342" i="5"/>
  <c r="C1342" i="5"/>
  <c r="R1341" i="5"/>
  <c r="L1341" i="5"/>
  <c r="C1341" i="5"/>
  <c r="R1340" i="5"/>
  <c r="L1340" i="5"/>
  <c r="C1340" i="5"/>
  <c r="R1339" i="5"/>
  <c r="L1339" i="5"/>
  <c r="C1339" i="5"/>
  <c r="R1338" i="5"/>
  <c r="L1338" i="5"/>
  <c r="C1338" i="5"/>
  <c r="R1337" i="5"/>
  <c r="L1337" i="5"/>
  <c r="C1337" i="5"/>
  <c r="R1336" i="5"/>
  <c r="L1336" i="5"/>
  <c r="C1336" i="5"/>
  <c r="R1335" i="5"/>
  <c r="L1335" i="5"/>
  <c r="C1335" i="5"/>
  <c r="R1334" i="5"/>
  <c r="L1334" i="5"/>
  <c r="C1334" i="5"/>
  <c r="R1333" i="5"/>
  <c r="L1333" i="5"/>
  <c r="C1333" i="5"/>
  <c r="R1332" i="5"/>
  <c r="L1332" i="5"/>
  <c r="C1332" i="5"/>
  <c r="R1331" i="5"/>
  <c r="L1331" i="5"/>
  <c r="C1331" i="5"/>
  <c r="R1330" i="5"/>
  <c r="L1330" i="5"/>
  <c r="C1330" i="5"/>
  <c r="R1329" i="5"/>
  <c r="L1329" i="5"/>
  <c r="C1329" i="5"/>
  <c r="R1328" i="5"/>
  <c r="L1328" i="5"/>
  <c r="C1328" i="5"/>
  <c r="R1327" i="5"/>
  <c r="L1327" i="5"/>
  <c r="C1327" i="5"/>
  <c r="R1326" i="5"/>
  <c r="L1326" i="5"/>
  <c r="C1326" i="5"/>
  <c r="R1325" i="5"/>
  <c r="L1325" i="5"/>
  <c r="C1325" i="5"/>
  <c r="R1324" i="5"/>
  <c r="L1324" i="5"/>
  <c r="C1324" i="5"/>
  <c r="R1323" i="5"/>
  <c r="L1323" i="5"/>
  <c r="C1323" i="5"/>
  <c r="R1322" i="5"/>
  <c r="L1322" i="5"/>
  <c r="C1322" i="5"/>
  <c r="R1321" i="5"/>
  <c r="L1321" i="5"/>
  <c r="C1321" i="5"/>
  <c r="R1320" i="5"/>
  <c r="L1320" i="5"/>
  <c r="C1320" i="5"/>
  <c r="R1319" i="5"/>
  <c r="L1319" i="5"/>
  <c r="C1319" i="5"/>
  <c r="R1318" i="5"/>
  <c r="L1318" i="5"/>
  <c r="C1318" i="5"/>
  <c r="R1317" i="5"/>
  <c r="L1317" i="5"/>
  <c r="C1317" i="5"/>
  <c r="R1316" i="5"/>
  <c r="L1316" i="5"/>
  <c r="C1316" i="5"/>
  <c r="R1315" i="5"/>
  <c r="L1315" i="5"/>
  <c r="C1315" i="5"/>
  <c r="R1314" i="5"/>
  <c r="L1314" i="5"/>
  <c r="C1314" i="5"/>
  <c r="R1313" i="5"/>
  <c r="L1313" i="5"/>
  <c r="C1313" i="5"/>
  <c r="R1312" i="5"/>
  <c r="L1312" i="5"/>
  <c r="C1312" i="5"/>
  <c r="R1311" i="5"/>
  <c r="L1311" i="5"/>
  <c r="C1311" i="5"/>
  <c r="R1310" i="5"/>
  <c r="L1310" i="5"/>
  <c r="C1310" i="5"/>
  <c r="R1309" i="5"/>
  <c r="L1309" i="5"/>
  <c r="C1309" i="5"/>
  <c r="R1308" i="5"/>
  <c r="L1308" i="5"/>
  <c r="C1308" i="5"/>
  <c r="R1307" i="5"/>
  <c r="L1307" i="5"/>
  <c r="C1307" i="5"/>
  <c r="R1306" i="5"/>
  <c r="L1306" i="5"/>
  <c r="C1306" i="5"/>
  <c r="R1305" i="5"/>
  <c r="L1305" i="5"/>
  <c r="C1305" i="5"/>
  <c r="R1304" i="5"/>
  <c r="L1304" i="5"/>
  <c r="C1304" i="5"/>
  <c r="R1303" i="5"/>
  <c r="L1303" i="5"/>
  <c r="C1303" i="5"/>
  <c r="R1302" i="5"/>
  <c r="L1302" i="5"/>
  <c r="C1302" i="5"/>
  <c r="R1301" i="5"/>
  <c r="L1301" i="5"/>
  <c r="C1301" i="5"/>
  <c r="R1300" i="5"/>
  <c r="L1300" i="5"/>
  <c r="C1300" i="5"/>
  <c r="R1299" i="5"/>
  <c r="L1299" i="5"/>
  <c r="C1299" i="5"/>
  <c r="R1298" i="5"/>
  <c r="L1298" i="5"/>
  <c r="C1298" i="5"/>
  <c r="R1297" i="5"/>
  <c r="L1297" i="5"/>
  <c r="C1297" i="5"/>
  <c r="R1296" i="5"/>
  <c r="L1296" i="5"/>
  <c r="C1296" i="5"/>
  <c r="R1295" i="5"/>
  <c r="L1295" i="5"/>
  <c r="C1295" i="5"/>
  <c r="R1294" i="5"/>
  <c r="L1294" i="5"/>
  <c r="C1294" i="5"/>
  <c r="R1293" i="5"/>
  <c r="L1293" i="5"/>
  <c r="C1293" i="5"/>
  <c r="R1292" i="5"/>
  <c r="L1292" i="5"/>
  <c r="C1292" i="5"/>
  <c r="R1291" i="5"/>
  <c r="L1291" i="5"/>
  <c r="C1291" i="5"/>
  <c r="R1290" i="5"/>
  <c r="L1290" i="5"/>
  <c r="C1290" i="5"/>
  <c r="R1289" i="5"/>
  <c r="L1289" i="5"/>
  <c r="C1289" i="5"/>
  <c r="R1288" i="5"/>
  <c r="L1288" i="5"/>
  <c r="C1288" i="5"/>
  <c r="R1287" i="5"/>
  <c r="L1287" i="5"/>
  <c r="C1287" i="5"/>
  <c r="R1286" i="5"/>
  <c r="L1286" i="5"/>
  <c r="C1286" i="5"/>
  <c r="R1285" i="5"/>
  <c r="L1285" i="5"/>
  <c r="C1285" i="5"/>
  <c r="R1284" i="5"/>
  <c r="L1284" i="5"/>
  <c r="C1284" i="5"/>
  <c r="R1283" i="5"/>
  <c r="L1283" i="5"/>
  <c r="C1283" i="5"/>
  <c r="R1282" i="5"/>
  <c r="L1282" i="5"/>
  <c r="C1282" i="5"/>
  <c r="R1281" i="5"/>
  <c r="L1281" i="5"/>
  <c r="C1281" i="5"/>
  <c r="R1280" i="5"/>
  <c r="L1280" i="5"/>
  <c r="C1280" i="5"/>
  <c r="R1279" i="5"/>
  <c r="L1279" i="5"/>
  <c r="C1279" i="5"/>
  <c r="R1278" i="5"/>
  <c r="L1278" i="5"/>
  <c r="C1278" i="5"/>
  <c r="R1277" i="5"/>
  <c r="L1277" i="5"/>
  <c r="C1277" i="5"/>
  <c r="R1276" i="5"/>
  <c r="L1276" i="5"/>
  <c r="C1276" i="5"/>
  <c r="R1275" i="5"/>
  <c r="L1275" i="5"/>
  <c r="C1275" i="5"/>
  <c r="R1274" i="5"/>
  <c r="L1274" i="5"/>
  <c r="C1274" i="5"/>
  <c r="R1273" i="5"/>
  <c r="L1273" i="5"/>
  <c r="C1273" i="5"/>
  <c r="R1272" i="5"/>
  <c r="L1272" i="5"/>
  <c r="C1272" i="5"/>
  <c r="R1271" i="5"/>
  <c r="L1271" i="5"/>
  <c r="C1271" i="5"/>
  <c r="R1270" i="5"/>
  <c r="L1270" i="5"/>
  <c r="C1270" i="5"/>
  <c r="R1269" i="5"/>
  <c r="L1269" i="5"/>
  <c r="C1269" i="5"/>
  <c r="R1268" i="5"/>
  <c r="L1268" i="5"/>
  <c r="C1268" i="5"/>
  <c r="R1267" i="5"/>
  <c r="L1267" i="5"/>
  <c r="C1267" i="5"/>
  <c r="R1266" i="5"/>
  <c r="L1266" i="5"/>
  <c r="C1266" i="5"/>
  <c r="R1265" i="5"/>
  <c r="L1265" i="5"/>
  <c r="C1265" i="5"/>
  <c r="R1264" i="5"/>
  <c r="L1264" i="5"/>
  <c r="C1264" i="5"/>
  <c r="R1263" i="5"/>
  <c r="L1263" i="5"/>
  <c r="C1263" i="5"/>
  <c r="R1262" i="5"/>
  <c r="L1262" i="5"/>
  <c r="C1262" i="5"/>
  <c r="R1261" i="5"/>
  <c r="L1261" i="5"/>
  <c r="C1261" i="5"/>
  <c r="R1260" i="5"/>
  <c r="L1260" i="5"/>
  <c r="C1260" i="5"/>
  <c r="R1259" i="5"/>
  <c r="L1259" i="5"/>
  <c r="C1259" i="5"/>
  <c r="R1258" i="5"/>
  <c r="L1258" i="5"/>
  <c r="C1258" i="5"/>
  <c r="R1257" i="5"/>
  <c r="L1257" i="5"/>
  <c r="C1257" i="5"/>
  <c r="R1256" i="5"/>
  <c r="L1256" i="5"/>
  <c r="C1256" i="5"/>
  <c r="R1255" i="5"/>
  <c r="L1255" i="5"/>
  <c r="C1255" i="5"/>
  <c r="R1254" i="5"/>
  <c r="L1254" i="5"/>
  <c r="C1254" i="5"/>
  <c r="R1253" i="5"/>
  <c r="L1253" i="5"/>
  <c r="C1253" i="5"/>
  <c r="R1252" i="5"/>
  <c r="L1252" i="5"/>
  <c r="C1252" i="5"/>
  <c r="R1251" i="5"/>
  <c r="L1251" i="5"/>
  <c r="C1251" i="5"/>
  <c r="R1250" i="5"/>
  <c r="L1250" i="5"/>
  <c r="C1250" i="5"/>
  <c r="R1249" i="5"/>
  <c r="L1249" i="5"/>
  <c r="C1249" i="5"/>
  <c r="R1248" i="5"/>
  <c r="L1248" i="5"/>
  <c r="C1248" i="5"/>
  <c r="R1247" i="5"/>
  <c r="L1247" i="5"/>
  <c r="C1247" i="5"/>
  <c r="R1246" i="5"/>
  <c r="L1246" i="5"/>
  <c r="C1246" i="5"/>
  <c r="R1245" i="5"/>
  <c r="L1245" i="5"/>
  <c r="C1245" i="5"/>
  <c r="R1244" i="5"/>
  <c r="L1244" i="5"/>
  <c r="C1244" i="5"/>
  <c r="R1243" i="5"/>
  <c r="L1243" i="5"/>
  <c r="C1243" i="5"/>
  <c r="R1242" i="5"/>
  <c r="L1242" i="5"/>
  <c r="C1242" i="5"/>
  <c r="R1241" i="5"/>
  <c r="L1241" i="5"/>
  <c r="C1241" i="5"/>
  <c r="R1240" i="5"/>
  <c r="L1240" i="5"/>
  <c r="C1240" i="5"/>
  <c r="R1239" i="5"/>
  <c r="L1239" i="5"/>
  <c r="C1239" i="5"/>
  <c r="R1238" i="5"/>
  <c r="L1238" i="5"/>
  <c r="C1238" i="5"/>
  <c r="R1237" i="5"/>
  <c r="L1237" i="5"/>
  <c r="C1237" i="5"/>
  <c r="R1236" i="5"/>
  <c r="L1236" i="5"/>
  <c r="C1236" i="5"/>
  <c r="R1235" i="5"/>
  <c r="L1235" i="5"/>
  <c r="C1235" i="5"/>
  <c r="R1234" i="5"/>
  <c r="L1234" i="5"/>
  <c r="C1234" i="5"/>
  <c r="R1233" i="5"/>
  <c r="L1233" i="5"/>
  <c r="C1233" i="5"/>
  <c r="R1232" i="5"/>
  <c r="L1232" i="5"/>
  <c r="C1232" i="5"/>
  <c r="R1231" i="5"/>
  <c r="L1231" i="5"/>
  <c r="C1231" i="5"/>
  <c r="R1230" i="5"/>
  <c r="L1230" i="5"/>
  <c r="C1230" i="5"/>
  <c r="R1229" i="5"/>
  <c r="L1229" i="5"/>
  <c r="C1229" i="5"/>
  <c r="R1228" i="5"/>
  <c r="L1228" i="5"/>
  <c r="C1228" i="5"/>
  <c r="R1227" i="5"/>
  <c r="L1227" i="5"/>
  <c r="C1227" i="5"/>
  <c r="R1226" i="5"/>
  <c r="L1226" i="5"/>
  <c r="C1226" i="5"/>
  <c r="R1225" i="5"/>
  <c r="L1225" i="5"/>
  <c r="C1225" i="5"/>
  <c r="R1224" i="5"/>
  <c r="L1224" i="5"/>
  <c r="C1224" i="5"/>
  <c r="R1223" i="5"/>
  <c r="L1223" i="5"/>
  <c r="C1223" i="5"/>
  <c r="R1222" i="5"/>
  <c r="L1222" i="5"/>
  <c r="C1222" i="5"/>
  <c r="R1221" i="5"/>
  <c r="L1221" i="5"/>
  <c r="C1221" i="5"/>
  <c r="R1220" i="5"/>
  <c r="L1220" i="5"/>
  <c r="C1220" i="5"/>
  <c r="R1219" i="5"/>
  <c r="L1219" i="5"/>
  <c r="C1219" i="5"/>
  <c r="R1218" i="5"/>
  <c r="L1218" i="5"/>
  <c r="C1218" i="5"/>
  <c r="R1217" i="5"/>
  <c r="L1217" i="5"/>
  <c r="C1217" i="5"/>
  <c r="R1216" i="5"/>
  <c r="L1216" i="5"/>
  <c r="C1216" i="5"/>
  <c r="R1215" i="5"/>
  <c r="L1215" i="5"/>
  <c r="C1215" i="5"/>
  <c r="R1214" i="5"/>
  <c r="L1214" i="5"/>
  <c r="C1214" i="5"/>
  <c r="R1213" i="5"/>
  <c r="L1213" i="5"/>
  <c r="C1213" i="5"/>
  <c r="R1212" i="5"/>
  <c r="L1212" i="5"/>
  <c r="C1212" i="5"/>
  <c r="R1211" i="5"/>
  <c r="L1211" i="5"/>
  <c r="C1211" i="5"/>
  <c r="R1210" i="5"/>
  <c r="L1210" i="5"/>
  <c r="C1210" i="5"/>
  <c r="R1209" i="5"/>
  <c r="L1209" i="5"/>
  <c r="C1209" i="5"/>
  <c r="R1208" i="5"/>
  <c r="L1208" i="5"/>
  <c r="C1208" i="5"/>
  <c r="R1207" i="5"/>
  <c r="L1207" i="5"/>
  <c r="C1207" i="5"/>
  <c r="R1206" i="5"/>
  <c r="L1206" i="5"/>
  <c r="C1206" i="5"/>
  <c r="R1205" i="5"/>
  <c r="L1205" i="5"/>
  <c r="C1205" i="5"/>
  <c r="R1204" i="5"/>
  <c r="L1204" i="5"/>
  <c r="C1204" i="5"/>
  <c r="R1203" i="5"/>
  <c r="L1203" i="5"/>
  <c r="C1203" i="5"/>
  <c r="R1202" i="5"/>
  <c r="L1202" i="5"/>
  <c r="C1202" i="5"/>
  <c r="R1201" i="5"/>
  <c r="L1201" i="5"/>
  <c r="C1201" i="5"/>
  <c r="R1200" i="5"/>
  <c r="L1200" i="5"/>
  <c r="C1200" i="5"/>
  <c r="R1199" i="5"/>
  <c r="L1199" i="5"/>
  <c r="C1199" i="5"/>
  <c r="R1198" i="5"/>
  <c r="L1198" i="5"/>
  <c r="C1198" i="5"/>
  <c r="R1197" i="5"/>
  <c r="L1197" i="5"/>
  <c r="C1197" i="5"/>
  <c r="R1196" i="5"/>
  <c r="L1196" i="5"/>
  <c r="C1196" i="5"/>
  <c r="R1195" i="5"/>
  <c r="L1195" i="5"/>
  <c r="C1195" i="5"/>
  <c r="R1194" i="5"/>
  <c r="L1194" i="5"/>
  <c r="C1194" i="5"/>
  <c r="R1193" i="5"/>
  <c r="L1193" i="5"/>
  <c r="C1193" i="5"/>
  <c r="R1192" i="5"/>
  <c r="L1192" i="5"/>
  <c r="C1192" i="5"/>
  <c r="R1191" i="5"/>
  <c r="L1191" i="5"/>
  <c r="C1191" i="5"/>
  <c r="R1190" i="5"/>
  <c r="L1190" i="5"/>
  <c r="C1190" i="5"/>
  <c r="R1189" i="5"/>
  <c r="L1189" i="5"/>
  <c r="C1189" i="5"/>
  <c r="R1188" i="5"/>
  <c r="L1188" i="5"/>
  <c r="C1188" i="5"/>
  <c r="R1187" i="5"/>
  <c r="L1187" i="5"/>
  <c r="C1187" i="5"/>
  <c r="R1186" i="5"/>
  <c r="L1186" i="5"/>
  <c r="C1186" i="5"/>
  <c r="R1185" i="5"/>
  <c r="L1185" i="5"/>
  <c r="C1185" i="5"/>
  <c r="R1184" i="5"/>
  <c r="L1184" i="5"/>
  <c r="C1184" i="5"/>
  <c r="R1183" i="5"/>
  <c r="L1183" i="5"/>
  <c r="C1183" i="5"/>
  <c r="R1182" i="5"/>
  <c r="L1182" i="5"/>
  <c r="C1182" i="5"/>
  <c r="R1181" i="5"/>
  <c r="L1181" i="5"/>
  <c r="C1181" i="5"/>
  <c r="R1180" i="5"/>
  <c r="L1180" i="5"/>
  <c r="C1180" i="5"/>
  <c r="R1179" i="5"/>
  <c r="L1179" i="5"/>
  <c r="C1179" i="5"/>
  <c r="R1178" i="5"/>
  <c r="L1178" i="5"/>
  <c r="C1178" i="5"/>
  <c r="R1177" i="5"/>
  <c r="L1177" i="5"/>
  <c r="C1177" i="5"/>
  <c r="R1176" i="5"/>
  <c r="L1176" i="5"/>
  <c r="C1176" i="5"/>
  <c r="R1175" i="5"/>
  <c r="L1175" i="5"/>
  <c r="C1175" i="5"/>
  <c r="R1174" i="5"/>
  <c r="L1174" i="5"/>
  <c r="C1174" i="5"/>
  <c r="R1173" i="5"/>
  <c r="L1173" i="5"/>
  <c r="C1173" i="5"/>
  <c r="R1172" i="5"/>
  <c r="L1172" i="5"/>
  <c r="C1172" i="5"/>
  <c r="R1171" i="5"/>
  <c r="L1171" i="5"/>
  <c r="C1171" i="5"/>
  <c r="R1170" i="5"/>
  <c r="L1170" i="5"/>
  <c r="C1170" i="5"/>
  <c r="R1169" i="5"/>
  <c r="L1169" i="5"/>
  <c r="C1169" i="5"/>
  <c r="R1168" i="5"/>
  <c r="L1168" i="5"/>
  <c r="C1168" i="5"/>
  <c r="R1167" i="5"/>
  <c r="L1167" i="5"/>
  <c r="C1167" i="5"/>
  <c r="R1166" i="5"/>
  <c r="L1166" i="5"/>
  <c r="C1166" i="5"/>
  <c r="R1165" i="5"/>
  <c r="L1165" i="5"/>
  <c r="C1165" i="5"/>
  <c r="R1164" i="5"/>
  <c r="L1164" i="5"/>
  <c r="C1164" i="5"/>
  <c r="R1163" i="5"/>
  <c r="L1163" i="5"/>
  <c r="C1163" i="5"/>
  <c r="R1162" i="5"/>
  <c r="L1162" i="5"/>
  <c r="C1162" i="5"/>
  <c r="R1161" i="5"/>
  <c r="L1161" i="5"/>
  <c r="C1161" i="5"/>
  <c r="R1160" i="5"/>
  <c r="L1160" i="5"/>
  <c r="C1160" i="5"/>
  <c r="R1159" i="5"/>
  <c r="L1159" i="5"/>
  <c r="C1159" i="5"/>
  <c r="R1158" i="5"/>
  <c r="L1158" i="5"/>
  <c r="C1158" i="5"/>
  <c r="R1157" i="5"/>
  <c r="L1157" i="5"/>
  <c r="C1157" i="5"/>
  <c r="R1156" i="5"/>
  <c r="L1156" i="5"/>
  <c r="C1156" i="5"/>
  <c r="R1155" i="5"/>
  <c r="L1155" i="5"/>
  <c r="C1155" i="5"/>
  <c r="R1154" i="5"/>
  <c r="L1154" i="5"/>
  <c r="C1154" i="5"/>
  <c r="R1153" i="5"/>
  <c r="L1153" i="5"/>
  <c r="C1153" i="5"/>
  <c r="R1152" i="5"/>
  <c r="L1152" i="5"/>
  <c r="C1152" i="5"/>
  <c r="R1151" i="5"/>
  <c r="L1151" i="5"/>
  <c r="C1151" i="5"/>
  <c r="R1150" i="5"/>
  <c r="L1150" i="5"/>
  <c r="C1150" i="5"/>
  <c r="R1149" i="5"/>
  <c r="L1149" i="5"/>
  <c r="C1149" i="5"/>
  <c r="R1148" i="5"/>
  <c r="L1148" i="5"/>
  <c r="C1148" i="5"/>
  <c r="R1147" i="5"/>
  <c r="L1147" i="5"/>
  <c r="C1147" i="5"/>
  <c r="R1146" i="5"/>
  <c r="L1146" i="5"/>
  <c r="C1146" i="5"/>
  <c r="R1145" i="5"/>
  <c r="L1145" i="5"/>
  <c r="C1145" i="5"/>
  <c r="R1144" i="5"/>
  <c r="L1144" i="5"/>
  <c r="C1144" i="5"/>
  <c r="R1143" i="5"/>
  <c r="L1143" i="5"/>
  <c r="C1143" i="5"/>
  <c r="R1142" i="5"/>
  <c r="L1142" i="5"/>
  <c r="C1142" i="5"/>
  <c r="R1141" i="5"/>
  <c r="L1141" i="5"/>
  <c r="C1141" i="5"/>
  <c r="R1140" i="5"/>
  <c r="L1140" i="5"/>
  <c r="C1140" i="5"/>
  <c r="R1139" i="5"/>
  <c r="L1139" i="5"/>
  <c r="C1139" i="5"/>
  <c r="R1138" i="5"/>
  <c r="L1138" i="5"/>
  <c r="C1138" i="5"/>
  <c r="R1137" i="5"/>
  <c r="L1137" i="5"/>
  <c r="C1137" i="5"/>
  <c r="R1136" i="5"/>
  <c r="L1136" i="5"/>
  <c r="C1136" i="5"/>
  <c r="R1135" i="5"/>
  <c r="L1135" i="5"/>
  <c r="C1135" i="5"/>
  <c r="R1134" i="5"/>
  <c r="L1134" i="5"/>
  <c r="C1134" i="5"/>
  <c r="R1133" i="5"/>
  <c r="L1133" i="5"/>
  <c r="C1133" i="5"/>
  <c r="R1132" i="5"/>
  <c r="L1132" i="5"/>
  <c r="C1132" i="5"/>
  <c r="R1131" i="5"/>
  <c r="L1131" i="5"/>
  <c r="C1131" i="5"/>
  <c r="R1130" i="5"/>
  <c r="L1130" i="5"/>
  <c r="C1130" i="5"/>
  <c r="R1129" i="5"/>
  <c r="L1129" i="5"/>
  <c r="C1129" i="5"/>
  <c r="R1128" i="5"/>
  <c r="L1128" i="5"/>
  <c r="C1128" i="5"/>
  <c r="R1127" i="5"/>
  <c r="L1127" i="5"/>
  <c r="C1127" i="5"/>
  <c r="R1126" i="5"/>
  <c r="L1126" i="5"/>
  <c r="C1126" i="5"/>
  <c r="R1125" i="5"/>
  <c r="L1125" i="5"/>
  <c r="C1125" i="5"/>
  <c r="R1124" i="5"/>
  <c r="L1124" i="5"/>
  <c r="C1124" i="5"/>
  <c r="R1123" i="5"/>
  <c r="L1123" i="5"/>
  <c r="C1123" i="5"/>
  <c r="R1122" i="5"/>
  <c r="L1122" i="5"/>
  <c r="C1122" i="5"/>
  <c r="R1121" i="5"/>
  <c r="L1121" i="5"/>
  <c r="C1121" i="5"/>
  <c r="R1120" i="5"/>
  <c r="L1120" i="5"/>
  <c r="C1120" i="5"/>
  <c r="R1119" i="5"/>
  <c r="L1119" i="5"/>
  <c r="C1119" i="5"/>
  <c r="R1118" i="5"/>
  <c r="L1118" i="5"/>
  <c r="C1118" i="5"/>
  <c r="R1117" i="5"/>
  <c r="L1117" i="5"/>
  <c r="C1117" i="5"/>
  <c r="R1116" i="5"/>
  <c r="L1116" i="5"/>
  <c r="C1116" i="5"/>
  <c r="R1115" i="5"/>
  <c r="L1115" i="5"/>
  <c r="C1115" i="5"/>
  <c r="R1114" i="5"/>
  <c r="L1114" i="5"/>
  <c r="C1114" i="5"/>
  <c r="R1113" i="5"/>
  <c r="L1113" i="5"/>
  <c r="C1113" i="5"/>
  <c r="R1112" i="5"/>
  <c r="L1112" i="5"/>
  <c r="C1112" i="5"/>
  <c r="R1111" i="5"/>
  <c r="L1111" i="5"/>
  <c r="C1111" i="5"/>
  <c r="R1110" i="5"/>
  <c r="L1110" i="5"/>
  <c r="C1110" i="5"/>
  <c r="R1109" i="5"/>
  <c r="L1109" i="5"/>
  <c r="C1109" i="5"/>
  <c r="R1108" i="5"/>
  <c r="L1108" i="5"/>
  <c r="C1108" i="5"/>
  <c r="R1107" i="5"/>
  <c r="L1107" i="5"/>
  <c r="C1107" i="5"/>
  <c r="R1106" i="5"/>
  <c r="L1106" i="5"/>
  <c r="C1106" i="5"/>
  <c r="R1105" i="5"/>
  <c r="L1105" i="5"/>
  <c r="C1105" i="5"/>
  <c r="R1104" i="5"/>
  <c r="L1104" i="5"/>
  <c r="C1104" i="5"/>
  <c r="R1103" i="5"/>
  <c r="L1103" i="5"/>
  <c r="C1103" i="5"/>
  <c r="R1102" i="5"/>
  <c r="L1102" i="5"/>
  <c r="C1102" i="5"/>
  <c r="R1101" i="5"/>
  <c r="L1101" i="5"/>
  <c r="C1101" i="5"/>
  <c r="R1100" i="5"/>
  <c r="L1100" i="5"/>
  <c r="C1100" i="5"/>
  <c r="R1099" i="5"/>
  <c r="L1099" i="5"/>
  <c r="C1099" i="5"/>
  <c r="R1098" i="5"/>
  <c r="L1098" i="5"/>
  <c r="C1098" i="5"/>
  <c r="R1097" i="5"/>
  <c r="L1097" i="5"/>
  <c r="C1097" i="5"/>
  <c r="R1096" i="5"/>
  <c r="L1096" i="5"/>
  <c r="C1096" i="5"/>
  <c r="R1095" i="5"/>
  <c r="L1095" i="5"/>
  <c r="C1095" i="5"/>
  <c r="R1094" i="5"/>
  <c r="L1094" i="5"/>
  <c r="C1094" i="5"/>
  <c r="R1093" i="5"/>
  <c r="L1093" i="5"/>
  <c r="C1093" i="5"/>
  <c r="R1092" i="5"/>
  <c r="L1092" i="5"/>
  <c r="C1092" i="5"/>
  <c r="R1091" i="5"/>
  <c r="L1091" i="5"/>
  <c r="C1091" i="5"/>
  <c r="R1090" i="5"/>
  <c r="L1090" i="5"/>
  <c r="C1090" i="5"/>
  <c r="R1089" i="5"/>
  <c r="L1089" i="5"/>
  <c r="C1089" i="5"/>
  <c r="R1088" i="5"/>
  <c r="L1088" i="5"/>
  <c r="C1088" i="5"/>
  <c r="R1087" i="5"/>
  <c r="L1087" i="5"/>
  <c r="C1087" i="5"/>
  <c r="R1086" i="5"/>
  <c r="L1086" i="5"/>
  <c r="C1086" i="5"/>
  <c r="R1085" i="5"/>
  <c r="L1085" i="5"/>
  <c r="C1085" i="5"/>
  <c r="R1084" i="5"/>
  <c r="L1084" i="5"/>
  <c r="C1084" i="5"/>
  <c r="R1083" i="5"/>
  <c r="L1083" i="5"/>
  <c r="C1083" i="5"/>
  <c r="R1082" i="5"/>
  <c r="L1082" i="5"/>
  <c r="C1082" i="5"/>
  <c r="R1081" i="5"/>
  <c r="L1081" i="5"/>
  <c r="C1081" i="5"/>
  <c r="R1080" i="5"/>
  <c r="L1080" i="5"/>
  <c r="C1080" i="5"/>
  <c r="R1079" i="5"/>
  <c r="L1079" i="5"/>
  <c r="C1079" i="5"/>
  <c r="R1078" i="5"/>
  <c r="L1078" i="5"/>
  <c r="C1078" i="5"/>
  <c r="R1077" i="5"/>
  <c r="L1077" i="5"/>
  <c r="C1077" i="5"/>
  <c r="R1076" i="5"/>
  <c r="L1076" i="5"/>
  <c r="C1076" i="5"/>
  <c r="R1075" i="5"/>
  <c r="L1075" i="5"/>
  <c r="C1075" i="5"/>
  <c r="R1074" i="5"/>
  <c r="L1074" i="5"/>
  <c r="C1074" i="5"/>
  <c r="R1073" i="5"/>
  <c r="L1073" i="5"/>
  <c r="C1073" i="5"/>
  <c r="R1072" i="5"/>
  <c r="L1072" i="5"/>
  <c r="C1072" i="5"/>
  <c r="R1071" i="5"/>
  <c r="L1071" i="5"/>
  <c r="C1071" i="5"/>
  <c r="R1070" i="5"/>
  <c r="L1070" i="5"/>
  <c r="C1070" i="5"/>
  <c r="R1069" i="5"/>
  <c r="L1069" i="5"/>
  <c r="C1069" i="5"/>
  <c r="R1068" i="5"/>
  <c r="L1068" i="5"/>
  <c r="C1068" i="5"/>
  <c r="R1067" i="5"/>
  <c r="L1067" i="5"/>
  <c r="C1067" i="5"/>
  <c r="R1066" i="5"/>
  <c r="L1066" i="5"/>
  <c r="C1066" i="5"/>
  <c r="R1065" i="5"/>
  <c r="L1065" i="5"/>
  <c r="C1065" i="5"/>
  <c r="R1064" i="5"/>
  <c r="L1064" i="5"/>
  <c r="C1064" i="5"/>
  <c r="R1063" i="5"/>
  <c r="L1063" i="5"/>
  <c r="C1063" i="5"/>
  <c r="R1062" i="5"/>
  <c r="L1062" i="5"/>
  <c r="C1062" i="5"/>
  <c r="R1061" i="5"/>
  <c r="L1061" i="5"/>
  <c r="C1061" i="5"/>
  <c r="R1060" i="5"/>
  <c r="L1060" i="5"/>
  <c r="C1060" i="5"/>
  <c r="R1059" i="5"/>
  <c r="L1059" i="5"/>
  <c r="C1059" i="5"/>
  <c r="R1058" i="5"/>
  <c r="L1058" i="5"/>
  <c r="C1058" i="5"/>
  <c r="R1057" i="5"/>
  <c r="L1057" i="5"/>
  <c r="C1057" i="5"/>
  <c r="R1056" i="5"/>
  <c r="L1056" i="5"/>
  <c r="C1056" i="5"/>
  <c r="R1055" i="5"/>
  <c r="L1055" i="5"/>
  <c r="C1055" i="5"/>
  <c r="R1054" i="5"/>
  <c r="L1054" i="5"/>
  <c r="C1054" i="5"/>
  <c r="R1053" i="5"/>
  <c r="L1053" i="5"/>
  <c r="C1053" i="5"/>
  <c r="R1052" i="5"/>
  <c r="L1052" i="5"/>
  <c r="C1052" i="5"/>
  <c r="R1051" i="5"/>
  <c r="L1051" i="5"/>
  <c r="C1051" i="5"/>
  <c r="R1050" i="5"/>
  <c r="L1050" i="5"/>
  <c r="C1050" i="5"/>
  <c r="R1049" i="5"/>
  <c r="L1049" i="5"/>
  <c r="C1049" i="5"/>
  <c r="R1048" i="5"/>
  <c r="L1048" i="5"/>
  <c r="C1048" i="5"/>
  <c r="R1047" i="5"/>
  <c r="L1047" i="5"/>
  <c r="C1047" i="5"/>
  <c r="R1046" i="5"/>
  <c r="L1046" i="5"/>
  <c r="C1046" i="5"/>
  <c r="R1045" i="5"/>
  <c r="L1045" i="5"/>
  <c r="C1045" i="5"/>
  <c r="R1044" i="5"/>
  <c r="L1044" i="5"/>
  <c r="C1044" i="5"/>
  <c r="R1043" i="5"/>
  <c r="L1043" i="5"/>
  <c r="C1043" i="5"/>
  <c r="R1042" i="5"/>
  <c r="L1042" i="5"/>
  <c r="C1042" i="5"/>
  <c r="R1041" i="5"/>
  <c r="L1041" i="5"/>
  <c r="C1041" i="5"/>
  <c r="R1040" i="5"/>
  <c r="L1040" i="5"/>
  <c r="C1040" i="5"/>
  <c r="R1039" i="5"/>
  <c r="L1039" i="5"/>
  <c r="C1039" i="5"/>
  <c r="R1038" i="5"/>
  <c r="L1038" i="5"/>
  <c r="C1038" i="5"/>
  <c r="R1037" i="5"/>
  <c r="L1037" i="5"/>
  <c r="C1037" i="5"/>
  <c r="R1036" i="5"/>
  <c r="L1036" i="5"/>
  <c r="C1036" i="5"/>
  <c r="R1035" i="5"/>
  <c r="L1035" i="5"/>
  <c r="C1035" i="5"/>
  <c r="R1034" i="5"/>
  <c r="L1034" i="5"/>
  <c r="R1033" i="5"/>
  <c r="L1033" i="5"/>
  <c r="R1032" i="5"/>
  <c r="L1032" i="5"/>
  <c r="R1031" i="5"/>
  <c r="L1031" i="5"/>
  <c r="R1030" i="5"/>
  <c r="L1030" i="5"/>
  <c r="R1029" i="5"/>
  <c r="L1029" i="5"/>
  <c r="R1028" i="5"/>
  <c r="L1028" i="5"/>
  <c r="R1027" i="5"/>
  <c r="L1027" i="5"/>
  <c r="R1026" i="5"/>
  <c r="L1026" i="5"/>
  <c r="R1025" i="5"/>
  <c r="L1025" i="5"/>
  <c r="R1024" i="5"/>
  <c r="L1024" i="5"/>
  <c r="R1023" i="5"/>
  <c r="L1023" i="5"/>
  <c r="R1022" i="5"/>
  <c r="L1022" i="5"/>
  <c r="R1021" i="5"/>
  <c r="L1021" i="5"/>
  <c r="R1020" i="5"/>
  <c r="L1020" i="5"/>
  <c r="R1019" i="5"/>
  <c r="L1019" i="5"/>
  <c r="R1018" i="5"/>
  <c r="L1018" i="5"/>
  <c r="R1017" i="5"/>
  <c r="L1017" i="5"/>
  <c r="R1016" i="5"/>
  <c r="L1016" i="5"/>
  <c r="R1015" i="5"/>
  <c r="L1015" i="5"/>
  <c r="R1014" i="5"/>
  <c r="L1014" i="5"/>
  <c r="R1013" i="5"/>
  <c r="L1013" i="5"/>
  <c r="R1012" i="5"/>
  <c r="L1012" i="5"/>
  <c r="R1011" i="5"/>
  <c r="L1011" i="5"/>
  <c r="R1010" i="5"/>
  <c r="L1010" i="5"/>
  <c r="R1009" i="5"/>
  <c r="L1009" i="5"/>
  <c r="R1008" i="5"/>
  <c r="L1008" i="5"/>
  <c r="R1007" i="5"/>
  <c r="L1007" i="5"/>
  <c r="R1006" i="5"/>
  <c r="L1006" i="5"/>
  <c r="R1005" i="5"/>
  <c r="L1005" i="5"/>
  <c r="R1004" i="5"/>
  <c r="L1004" i="5"/>
  <c r="R1003" i="5"/>
  <c r="L1003" i="5"/>
  <c r="R1002" i="5"/>
  <c r="L1002" i="5"/>
  <c r="R1001" i="5"/>
  <c r="L1001" i="5"/>
  <c r="R1000" i="5"/>
  <c r="L1000" i="5"/>
  <c r="R999" i="5"/>
  <c r="L999" i="5"/>
  <c r="R998" i="5"/>
  <c r="L998" i="5"/>
  <c r="R997" i="5"/>
  <c r="L997" i="5"/>
  <c r="R996" i="5"/>
  <c r="L996" i="5"/>
  <c r="R995" i="5"/>
  <c r="L995" i="5"/>
  <c r="R994" i="5"/>
  <c r="L994" i="5"/>
  <c r="R993" i="5"/>
  <c r="L993" i="5"/>
  <c r="R992" i="5"/>
  <c r="L992" i="5"/>
  <c r="R991" i="5"/>
  <c r="L991" i="5"/>
  <c r="R990" i="5"/>
  <c r="L990" i="5"/>
  <c r="R989" i="5"/>
  <c r="L989" i="5"/>
  <c r="R988" i="5"/>
  <c r="L988" i="5"/>
  <c r="R987" i="5"/>
  <c r="L987" i="5"/>
  <c r="R986" i="5"/>
  <c r="L986" i="5"/>
  <c r="R985" i="5"/>
  <c r="L985" i="5"/>
  <c r="R984" i="5"/>
  <c r="L984" i="5"/>
  <c r="R983" i="5"/>
  <c r="L983" i="5"/>
  <c r="R982" i="5"/>
  <c r="L982" i="5"/>
  <c r="R981" i="5"/>
  <c r="L981" i="5"/>
  <c r="R980" i="5"/>
  <c r="L980" i="5"/>
  <c r="R979" i="5"/>
  <c r="L979" i="5"/>
  <c r="R978" i="5"/>
  <c r="L978" i="5"/>
  <c r="R977" i="5"/>
  <c r="L977" i="5"/>
  <c r="R976" i="5"/>
  <c r="L976" i="5"/>
  <c r="R975" i="5"/>
  <c r="L975" i="5"/>
  <c r="R974" i="5"/>
  <c r="L974" i="5"/>
  <c r="R973" i="5"/>
  <c r="L973" i="5"/>
  <c r="R972" i="5"/>
  <c r="L972" i="5"/>
  <c r="R971" i="5"/>
  <c r="L971" i="5"/>
  <c r="R970" i="5"/>
  <c r="L970" i="5"/>
  <c r="R969" i="5"/>
  <c r="L969" i="5"/>
  <c r="R968" i="5"/>
  <c r="L968" i="5"/>
  <c r="R967" i="5"/>
  <c r="L967" i="5"/>
  <c r="R966" i="5"/>
  <c r="L966" i="5"/>
  <c r="R965" i="5"/>
  <c r="L965" i="5"/>
  <c r="R964" i="5"/>
  <c r="L964" i="5"/>
  <c r="R963" i="5"/>
  <c r="L963" i="5"/>
  <c r="R962" i="5"/>
  <c r="L962" i="5"/>
  <c r="R961" i="5"/>
  <c r="L961" i="5"/>
  <c r="R960" i="5"/>
  <c r="L960" i="5"/>
  <c r="R959" i="5"/>
  <c r="L959" i="5"/>
  <c r="R958" i="5"/>
  <c r="L958" i="5"/>
  <c r="R957" i="5"/>
  <c r="L957" i="5"/>
  <c r="R956" i="5"/>
  <c r="L956" i="5"/>
  <c r="R955" i="5"/>
  <c r="L955" i="5"/>
  <c r="R954" i="5"/>
  <c r="L954" i="5"/>
  <c r="R953" i="5"/>
  <c r="L953" i="5"/>
  <c r="R952" i="5"/>
  <c r="L952" i="5"/>
  <c r="R951" i="5"/>
  <c r="L951" i="5"/>
  <c r="R950" i="5"/>
  <c r="L950" i="5"/>
  <c r="R949" i="5"/>
  <c r="L949" i="5"/>
  <c r="R948" i="5"/>
  <c r="L948" i="5"/>
  <c r="R947" i="5"/>
  <c r="L947" i="5"/>
  <c r="R946" i="5"/>
  <c r="L946" i="5"/>
  <c r="R945" i="5"/>
  <c r="L945" i="5"/>
  <c r="R944" i="5"/>
  <c r="L944" i="5"/>
  <c r="R943" i="5"/>
  <c r="L943" i="5"/>
  <c r="R942" i="5"/>
  <c r="L942" i="5"/>
  <c r="R941" i="5"/>
  <c r="L941" i="5"/>
  <c r="R940" i="5"/>
  <c r="L940" i="5"/>
  <c r="R939" i="5"/>
  <c r="L939" i="5"/>
  <c r="R938" i="5"/>
  <c r="L938" i="5"/>
  <c r="R937" i="5"/>
  <c r="L937" i="5"/>
  <c r="R936" i="5"/>
  <c r="L936" i="5"/>
  <c r="R935" i="5"/>
  <c r="L935" i="5"/>
  <c r="R934" i="5"/>
  <c r="L934" i="5"/>
  <c r="R933" i="5"/>
  <c r="L933" i="5"/>
  <c r="R932" i="5"/>
  <c r="L932" i="5"/>
  <c r="R931" i="5"/>
  <c r="L931" i="5"/>
  <c r="R930" i="5"/>
  <c r="L930" i="5"/>
  <c r="R929" i="5"/>
  <c r="L929" i="5"/>
  <c r="R928" i="5"/>
  <c r="L928" i="5"/>
  <c r="R927" i="5"/>
  <c r="L927" i="5"/>
  <c r="R926" i="5"/>
  <c r="L926" i="5"/>
  <c r="R925" i="5"/>
  <c r="L925" i="5"/>
  <c r="R924" i="5"/>
  <c r="L924" i="5"/>
  <c r="R923" i="5"/>
  <c r="L923" i="5"/>
  <c r="R922" i="5"/>
  <c r="L922" i="5"/>
  <c r="R921" i="5"/>
  <c r="L921" i="5"/>
  <c r="R920" i="5"/>
  <c r="L920" i="5"/>
  <c r="R919" i="5"/>
  <c r="L919" i="5"/>
  <c r="R918" i="5"/>
  <c r="L918" i="5"/>
  <c r="R917" i="5"/>
  <c r="L917" i="5"/>
  <c r="R916" i="5"/>
  <c r="L916" i="5"/>
  <c r="R915" i="5"/>
  <c r="L915" i="5"/>
  <c r="R914" i="5"/>
  <c r="L914" i="5"/>
  <c r="R913" i="5"/>
  <c r="L913" i="5"/>
  <c r="R912" i="5"/>
  <c r="L912" i="5"/>
  <c r="R911" i="5"/>
  <c r="L911" i="5"/>
  <c r="R910" i="5"/>
  <c r="L910" i="5"/>
  <c r="R909" i="5"/>
  <c r="L909" i="5"/>
  <c r="R908" i="5"/>
  <c r="L908" i="5"/>
  <c r="R907" i="5"/>
  <c r="L907" i="5"/>
  <c r="R906" i="5"/>
  <c r="L906" i="5"/>
  <c r="R905" i="5"/>
  <c r="L905" i="5"/>
  <c r="R904" i="5"/>
  <c r="L904" i="5"/>
  <c r="R903" i="5"/>
  <c r="L903" i="5"/>
  <c r="R902" i="5"/>
  <c r="L902" i="5"/>
  <c r="R901" i="5"/>
  <c r="L901" i="5"/>
  <c r="R900" i="5"/>
  <c r="L900" i="5"/>
  <c r="R899" i="5"/>
  <c r="L899" i="5"/>
  <c r="R898" i="5"/>
  <c r="L898" i="5"/>
  <c r="R897" i="5"/>
  <c r="L897" i="5"/>
  <c r="R896" i="5"/>
  <c r="L896" i="5"/>
  <c r="R895" i="5"/>
  <c r="L895" i="5"/>
  <c r="R894" i="5"/>
  <c r="L894" i="5"/>
  <c r="R893" i="5"/>
  <c r="L893" i="5"/>
  <c r="R892" i="5"/>
  <c r="L892" i="5"/>
  <c r="R891" i="5"/>
  <c r="L891" i="5"/>
  <c r="R890" i="5"/>
  <c r="L890" i="5"/>
  <c r="R889" i="5"/>
  <c r="L889" i="5"/>
  <c r="R888" i="5"/>
  <c r="L888" i="5"/>
  <c r="R887" i="5"/>
  <c r="L887" i="5"/>
  <c r="R886" i="5"/>
  <c r="L886" i="5"/>
  <c r="R885" i="5"/>
  <c r="L885" i="5"/>
  <c r="R884" i="5"/>
  <c r="L884" i="5"/>
  <c r="R883" i="5"/>
  <c r="L883" i="5"/>
  <c r="R882" i="5"/>
  <c r="L882" i="5"/>
  <c r="R881" i="5"/>
  <c r="L881" i="5"/>
  <c r="R880" i="5"/>
  <c r="L880" i="5"/>
  <c r="R879" i="5"/>
  <c r="L879" i="5"/>
  <c r="R878" i="5"/>
  <c r="L878" i="5"/>
  <c r="R877" i="5"/>
  <c r="L877" i="5"/>
  <c r="R876" i="5"/>
  <c r="L876" i="5"/>
  <c r="R875" i="5"/>
  <c r="L875" i="5"/>
  <c r="R874" i="5"/>
  <c r="L874" i="5"/>
  <c r="R873" i="5"/>
  <c r="L873" i="5"/>
  <c r="R872" i="5"/>
  <c r="L872" i="5"/>
  <c r="R871" i="5"/>
  <c r="L871" i="5"/>
  <c r="R870" i="5"/>
  <c r="L870" i="5"/>
  <c r="R869" i="5"/>
  <c r="L869" i="5"/>
  <c r="R868" i="5"/>
  <c r="L868" i="5"/>
  <c r="R867" i="5"/>
  <c r="L867" i="5"/>
  <c r="R866" i="5"/>
  <c r="L866" i="5"/>
  <c r="R865" i="5"/>
  <c r="L865" i="5"/>
  <c r="R864" i="5"/>
  <c r="L864" i="5"/>
  <c r="R863" i="5"/>
  <c r="L863" i="5"/>
  <c r="R862" i="5"/>
  <c r="L862" i="5"/>
  <c r="R861" i="5"/>
  <c r="L861" i="5"/>
  <c r="R860" i="5"/>
  <c r="L860" i="5"/>
  <c r="R859" i="5"/>
  <c r="L859" i="5"/>
  <c r="R858" i="5"/>
  <c r="L858" i="5"/>
  <c r="R857" i="5"/>
  <c r="L857" i="5"/>
  <c r="R856" i="5"/>
  <c r="L856" i="5"/>
  <c r="R855" i="5"/>
  <c r="L855" i="5"/>
  <c r="R854" i="5"/>
  <c r="L854" i="5"/>
  <c r="R853" i="5"/>
  <c r="L853" i="5"/>
  <c r="R852" i="5"/>
  <c r="L852" i="5"/>
  <c r="R851" i="5"/>
  <c r="L851" i="5"/>
  <c r="R850" i="5"/>
  <c r="L850" i="5"/>
  <c r="R849" i="5"/>
  <c r="L849" i="5"/>
  <c r="R848" i="5"/>
  <c r="L848" i="5"/>
  <c r="R847" i="5"/>
  <c r="L847" i="5"/>
  <c r="R846" i="5"/>
  <c r="L846" i="5"/>
  <c r="R845" i="5"/>
  <c r="L845" i="5"/>
  <c r="R844" i="5"/>
  <c r="L844" i="5"/>
  <c r="R843" i="5"/>
  <c r="L843" i="5"/>
  <c r="R842" i="5"/>
  <c r="L842" i="5"/>
  <c r="R841" i="5"/>
  <c r="L841" i="5"/>
  <c r="R840" i="5"/>
  <c r="L840" i="5"/>
  <c r="R839" i="5"/>
  <c r="L839" i="5"/>
  <c r="R838" i="5"/>
  <c r="L838" i="5"/>
  <c r="R837" i="5"/>
  <c r="L837" i="5"/>
  <c r="R836" i="5"/>
  <c r="L836" i="5"/>
  <c r="R835" i="5"/>
  <c r="L835" i="5"/>
  <c r="R834" i="5"/>
  <c r="L834" i="5"/>
  <c r="R833" i="5"/>
  <c r="L833" i="5"/>
  <c r="R832" i="5"/>
  <c r="L832" i="5"/>
  <c r="R831" i="5"/>
  <c r="L831" i="5"/>
  <c r="R830" i="5"/>
  <c r="L830" i="5"/>
  <c r="R829" i="5"/>
  <c r="L829" i="5"/>
  <c r="R828" i="5"/>
  <c r="L828" i="5"/>
  <c r="R827" i="5"/>
  <c r="L827" i="5"/>
  <c r="R826" i="5"/>
  <c r="L826" i="5"/>
  <c r="R825" i="5"/>
  <c r="L825" i="5"/>
  <c r="R824" i="5"/>
  <c r="L824" i="5"/>
  <c r="R823" i="5"/>
  <c r="L823" i="5"/>
  <c r="R822" i="5"/>
  <c r="L822" i="5"/>
  <c r="R821" i="5"/>
  <c r="L821" i="5"/>
  <c r="R820" i="5"/>
  <c r="L820" i="5"/>
  <c r="R819" i="5"/>
  <c r="L819" i="5"/>
  <c r="R818" i="5"/>
  <c r="L818" i="5"/>
  <c r="R817" i="5"/>
  <c r="L817" i="5"/>
  <c r="R816" i="5"/>
  <c r="L816" i="5"/>
  <c r="R815" i="5"/>
  <c r="L815" i="5"/>
  <c r="R814" i="5"/>
  <c r="L814" i="5"/>
  <c r="R813" i="5"/>
  <c r="L813" i="5"/>
  <c r="R812" i="5"/>
  <c r="L812" i="5"/>
  <c r="R811" i="5"/>
  <c r="L811" i="5"/>
  <c r="R810" i="5"/>
  <c r="L810" i="5"/>
  <c r="R809" i="5"/>
  <c r="L809" i="5"/>
  <c r="R808" i="5"/>
  <c r="L808" i="5"/>
  <c r="R807" i="5"/>
  <c r="L807" i="5"/>
  <c r="R806" i="5"/>
  <c r="L806" i="5"/>
  <c r="R805" i="5"/>
  <c r="L805" i="5"/>
  <c r="R804" i="5"/>
  <c r="L804" i="5"/>
  <c r="R803" i="5"/>
  <c r="L803" i="5"/>
  <c r="R802" i="5"/>
  <c r="L802" i="5"/>
  <c r="R801" i="5"/>
  <c r="L801" i="5"/>
  <c r="R800" i="5"/>
  <c r="L800" i="5"/>
  <c r="R799" i="5"/>
  <c r="L799" i="5"/>
  <c r="R798" i="5"/>
  <c r="L798" i="5"/>
  <c r="R797" i="5"/>
  <c r="L797" i="5"/>
  <c r="R796" i="5"/>
  <c r="L796" i="5"/>
  <c r="R795" i="5"/>
  <c r="L795" i="5"/>
  <c r="R794" i="5"/>
  <c r="L794" i="5"/>
  <c r="R793" i="5"/>
  <c r="L793" i="5"/>
  <c r="R792" i="5"/>
  <c r="L792" i="5"/>
  <c r="R791" i="5"/>
  <c r="L791" i="5"/>
  <c r="R790" i="5"/>
  <c r="L790" i="5"/>
  <c r="R789" i="5"/>
  <c r="L789" i="5"/>
  <c r="R788" i="5"/>
  <c r="L788" i="5"/>
  <c r="R787" i="5"/>
  <c r="L787" i="5"/>
  <c r="R786" i="5"/>
  <c r="L786" i="5"/>
  <c r="R785" i="5"/>
  <c r="L785" i="5"/>
  <c r="R784" i="5"/>
  <c r="L784" i="5"/>
  <c r="R783" i="5"/>
  <c r="L783" i="5"/>
  <c r="R782" i="5"/>
  <c r="L782" i="5"/>
  <c r="R781" i="5"/>
  <c r="L781" i="5"/>
  <c r="R780" i="5"/>
  <c r="L780" i="5"/>
  <c r="R779" i="5"/>
  <c r="L779" i="5"/>
  <c r="R778" i="5"/>
  <c r="L778" i="5"/>
  <c r="R777" i="5"/>
  <c r="L777" i="5"/>
  <c r="R776" i="5"/>
  <c r="L776" i="5"/>
  <c r="R775" i="5"/>
  <c r="L775" i="5"/>
  <c r="R774" i="5"/>
  <c r="L774" i="5"/>
  <c r="R773" i="5"/>
  <c r="L773" i="5"/>
  <c r="R772" i="5"/>
  <c r="L772" i="5"/>
  <c r="R771" i="5"/>
  <c r="L771" i="5"/>
  <c r="R770" i="5"/>
  <c r="L770" i="5"/>
  <c r="R769" i="5"/>
  <c r="L769" i="5"/>
  <c r="R768" i="5"/>
  <c r="L768" i="5"/>
  <c r="R767" i="5"/>
  <c r="L767" i="5"/>
  <c r="R766" i="5"/>
  <c r="L766" i="5"/>
  <c r="R765" i="5"/>
  <c r="L765" i="5"/>
  <c r="R764" i="5"/>
  <c r="L764" i="5"/>
  <c r="R763" i="5"/>
  <c r="L763" i="5"/>
  <c r="R762" i="5"/>
  <c r="L762" i="5"/>
  <c r="R761" i="5"/>
  <c r="L761" i="5"/>
  <c r="R760" i="5"/>
  <c r="L760" i="5"/>
  <c r="R759" i="5"/>
  <c r="L759" i="5"/>
  <c r="R758" i="5"/>
  <c r="L758" i="5"/>
  <c r="R757" i="5"/>
  <c r="L757" i="5"/>
  <c r="R756" i="5"/>
  <c r="L756" i="5"/>
  <c r="R755" i="5"/>
  <c r="L755" i="5"/>
  <c r="R754" i="5"/>
  <c r="L754" i="5"/>
  <c r="R753" i="5"/>
  <c r="L753" i="5"/>
  <c r="R752" i="5"/>
  <c r="L752" i="5"/>
  <c r="R751" i="5"/>
  <c r="L751" i="5"/>
  <c r="R750" i="5"/>
  <c r="L750" i="5"/>
  <c r="R749" i="5"/>
  <c r="L749" i="5"/>
  <c r="R748" i="5"/>
  <c r="L748" i="5"/>
  <c r="R747" i="5"/>
  <c r="L747" i="5"/>
  <c r="R746" i="5"/>
  <c r="L746" i="5"/>
  <c r="R745" i="5"/>
  <c r="L745" i="5"/>
  <c r="R744" i="5"/>
  <c r="L744" i="5"/>
  <c r="R743" i="5"/>
  <c r="L743" i="5"/>
  <c r="R742" i="5"/>
  <c r="L742" i="5"/>
  <c r="R741" i="5"/>
  <c r="L741" i="5"/>
  <c r="R740" i="5"/>
  <c r="L740" i="5"/>
  <c r="R739" i="5"/>
  <c r="L739" i="5"/>
  <c r="R738" i="5"/>
  <c r="L738" i="5"/>
  <c r="R737" i="5"/>
  <c r="L737" i="5"/>
  <c r="R736" i="5"/>
  <c r="L736" i="5"/>
  <c r="R735" i="5"/>
  <c r="L735" i="5"/>
  <c r="R734" i="5"/>
  <c r="L734" i="5"/>
  <c r="R733" i="5"/>
  <c r="L733" i="5"/>
  <c r="R732" i="5"/>
  <c r="L732" i="5"/>
  <c r="R731" i="5"/>
  <c r="L731" i="5"/>
  <c r="R730" i="5"/>
  <c r="L730" i="5"/>
  <c r="R729" i="5"/>
  <c r="L729" i="5"/>
  <c r="R728" i="5"/>
  <c r="L728" i="5"/>
  <c r="R727" i="5"/>
  <c r="L727" i="5"/>
  <c r="R726" i="5"/>
  <c r="L726" i="5"/>
  <c r="R725" i="5"/>
  <c r="L725" i="5"/>
  <c r="R724" i="5"/>
  <c r="L724" i="5"/>
  <c r="R723" i="5"/>
  <c r="L723" i="5"/>
  <c r="R722" i="5"/>
  <c r="L722" i="5"/>
  <c r="R721" i="5"/>
  <c r="L721" i="5"/>
  <c r="R720" i="5"/>
  <c r="L720" i="5"/>
  <c r="R719" i="5"/>
  <c r="L719" i="5"/>
  <c r="R718" i="5"/>
  <c r="L718" i="5"/>
  <c r="R717" i="5"/>
  <c r="L717" i="5"/>
  <c r="R716" i="5"/>
  <c r="L716" i="5"/>
  <c r="R715" i="5"/>
  <c r="L715" i="5"/>
  <c r="R714" i="5"/>
  <c r="L714" i="5"/>
  <c r="R713" i="5"/>
  <c r="L713" i="5"/>
  <c r="R712" i="5"/>
  <c r="L712" i="5"/>
  <c r="R711" i="5"/>
  <c r="L711" i="5"/>
  <c r="R710" i="5"/>
  <c r="L710" i="5"/>
  <c r="R709" i="5"/>
  <c r="L709" i="5"/>
  <c r="R708" i="5"/>
  <c r="L708" i="5"/>
  <c r="R707" i="5"/>
  <c r="L707" i="5"/>
  <c r="R706" i="5"/>
  <c r="L706" i="5"/>
  <c r="R705" i="5"/>
  <c r="L705" i="5"/>
  <c r="R704" i="5"/>
  <c r="L704" i="5"/>
  <c r="R703" i="5"/>
  <c r="L703" i="5"/>
  <c r="R702" i="5"/>
  <c r="L702" i="5"/>
  <c r="R701" i="5"/>
  <c r="L701" i="5"/>
  <c r="R700" i="5"/>
  <c r="L700" i="5"/>
  <c r="R699" i="5"/>
  <c r="L699" i="5"/>
  <c r="R698" i="5"/>
  <c r="L698" i="5"/>
  <c r="R697" i="5"/>
  <c r="L697" i="5"/>
  <c r="R696" i="5"/>
  <c r="L696" i="5"/>
  <c r="R695" i="5"/>
  <c r="L695" i="5"/>
  <c r="R694" i="5"/>
  <c r="L694" i="5"/>
  <c r="R693" i="5"/>
  <c r="L693" i="5"/>
  <c r="R692" i="5"/>
  <c r="L692" i="5"/>
  <c r="R691" i="5"/>
  <c r="L691" i="5"/>
  <c r="R690" i="5"/>
  <c r="L690" i="5"/>
  <c r="R689" i="5"/>
  <c r="L689" i="5"/>
  <c r="R688" i="5"/>
  <c r="L688" i="5"/>
  <c r="R687" i="5"/>
  <c r="L687" i="5"/>
  <c r="R686" i="5"/>
  <c r="L686" i="5"/>
  <c r="R685" i="5"/>
  <c r="L685" i="5"/>
  <c r="R684" i="5"/>
  <c r="L684" i="5"/>
  <c r="R683" i="5"/>
  <c r="L683" i="5"/>
  <c r="R682" i="5"/>
  <c r="L682" i="5"/>
  <c r="R681" i="5"/>
  <c r="L681" i="5"/>
  <c r="R680" i="5"/>
  <c r="L680" i="5"/>
  <c r="R679" i="5"/>
  <c r="L679" i="5"/>
  <c r="R678" i="5"/>
  <c r="L678" i="5"/>
  <c r="R677" i="5"/>
  <c r="L677" i="5"/>
  <c r="R676" i="5"/>
  <c r="L676" i="5"/>
  <c r="R675" i="5"/>
  <c r="L675" i="5"/>
  <c r="R674" i="5"/>
  <c r="L674" i="5"/>
  <c r="R673" i="5"/>
  <c r="L673" i="5"/>
  <c r="R672" i="5"/>
  <c r="L672" i="5"/>
  <c r="R671" i="5"/>
  <c r="L671" i="5"/>
  <c r="R670" i="5"/>
  <c r="L670" i="5"/>
  <c r="R669" i="5"/>
  <c r="L669" i="5"/>
  <c r="R668" i="5"/>
  <c r="L668" i="5"/>
  <c r="R667" i="5"/>
  <c r="L667" i="5"/>
  <c r="R666" i="5"/>
  <c r="L666" i="5"/>
  <c r="R665" i="5"/>
  <c r="L665" i="5"/>
  <c r="R664" i="5"/>
  <c r="L664" i="5"/>
  <c r="R663" i="5"/>
  <c r="L663" i="5"/>
  <c r="R662" i="5"/>
  <c r="L662" i="5"/>
  <c r="R661" i="5"/>
  <c r="L661" i="5"/>
  <c r="R660" i="5"/>
  <c r="L660" i="5"/>
  <c r="R659" i="5"/>
  <c r="L659" i="5"/>
  <c r="R658" i="5"/>
  <c r="L658" i="5"/>
  <c r="R657" i="5"/>
  <c r="L657" i="5"/>
  <c r="R656" i="5"/>
  <c r="L656" i="5"/>
  <c r="R655" i="5"/>
  <c r="L655" i="5"/>
  <c r="R654" i="5"/>
  <c r="L654" i="5"/>
  <c r="R653" i="5"/>
  <c r="L653" i="5"/>
  <c r="R652" i="5"/>
  <c r="L652" i="5"/>
  <c r="R651" i="5"/>
  <c r="L651" i="5"/>
  <c r="R650" i="5"/>
  <c r="L650" i="5"/>
  <c r="R649" i="5"/>
  <c r="L649" i="5"/>
  <c r="R648" i="5"/>
  <c r="L648" i="5"/>
  <c r="R647" i="5"/>
  <c r="L647" i="5"/>
  <c r="R646" i="5"/>
  <c r="L646" i="5"/>
  <c r="R645" i="5"/>
  <c r="L645" i="5"/>
  <c r="R644" i="5"/>
  <c r="L644" i="5"/>
  <c r="R643" i="5"/>
  <c r="L643" i="5"/>
  <c r="R642" i="5"/>
  <c r="L642" i="5"/>
  <c r="R641" i="5"/>
  <c r="L641" i="5"/>
  <c r="R640" i="5"/>
  <c r="L640" i="5"/>
  <c r="R639" i="5"/>
  <c r="L639" i="5"/>
  <c r="R638" i="5"/>
  <c r="L638" i="5"/>
  <c r="R637" i="5"/>
  <c r="L637" i="5"/>
  <c r="R636" i="5"/>
  <c r="L636" i="5"/>
  <c r="R635" i="5"/>
  <c r="L635" i="5"/>
  <c r="R634" i="5"/>
  <c r="L634" i="5"/>
  <c r="R633" i="5"/>
  <c r="L633" i="5"/>
  <c r="R632" i="5"/>
  <c r="L632" i="5"/>
  <c r="R631" i="5"/>
  <c r="L631" i="5"/>
  <c r="R630" i="5"/>
  <c r="L630" i="5"/>
  <c r="R629" i="5"/>
  <c r="L629" i="5"/>
  <c r="R628" i="5"/>
  <c r="L628" i="5"/>
  <c r="R627" i="5"/>
  <c r="L627" i="5"/>
  <c r="R626" i="5"/>
  <c r="L626" i="5"/>
  <c r="R625" i="5"/>
  <c r="L625" i="5"/>
  <c r="R624" i="5"/>
  <c r="L624" i="5"/>
  <c r="R623" i="5"/>
  <c r="L623" i="5"/>
  <c r="R622" i="5"/>
  <c r="L622" i="5"/>
  <c r="R621" i="5"/>
  <c r="L621" i="5"/>
  <c r="R620" i="5"/>
  <c r="L620" i="5"/>
  <c r="R619" i="5"/>
  <c r="L619" i="5"/>
  <c r="R618" i="5"/>
  <c r="L618" i="5"/>
  <c r="R617" i="5"/>
  <c r="L617" i="5"/>
  <c r="R616" i="5"/>
  <c r="L616" i="5"/>
  <c r="R615" i="5"/>
  <c r="L615" i="5"/>
  <c r="R614" i="5"/>
  <c r="L614" i="5"/>
  <c r="R613" i="5"/>
  <c r="L613" i="5"/>
  <c r="R612" i="5"/>
  <c r="L612" i="5"/>
  <c r="R611" i="5"/>
  <c r="L611" i="5"/>
  <c r="R610" i="5"/>
  <c r="L610" i="5"/>
  <c r="R609" i="5"/>
  <c r="L609" i="5"/>
  <c r="R608" i="5"/>
  <c r="L608" i="5"/>
  <c r="R607" i="5"/>
  <c r="L607" i="5"/>
  <c r="R606" i="5"/>
  <c r="L606" i="5"/>
  <c r="R605" i="5"/>
  <c r="L605" i="5"/>
  <c r="R604" i="5"/>
  <c r="L604" i="5"/>
  <c r="R603" i="5"/>
  <c r="L603" i="5"/>
  <c r="R602" i="5"/>
  <c r="L602" i="5"/>
  <c r="R601" i="5"/>
  <c r="L601" i="5"/>
  <c r="R600" i="5"/>
  <c r="L600" i="5"/>
  <c r="R599" i="5"/>
  <c r="L599" i="5"/>
  <c r="R598" i="5"/>
  <c r="L598" i="5"/>
  <c r="R597" i="5"/>
  <c r="L597" i="5"/>
  <c r="R596" i="5"/>
  <c r="L596" i="5"/>
  <c r="R595" i="5"/>
  <c r="L595" i="5"/>
  <c r="R594" i="5"/>
  <c r="L594" i="5"/>
  <c r="R593" i="5"/>
  <c r="L593" i="5"/>
  <c r="R592" i="5"/>
  <c r="L592" i="5"/>
  <c r="R591" i="5"/>
  <c r="L591" i="5"/>
  <c r="R590" i="5"/>
  <c r="L590" i="5"/>
  <c r="R589" i="5"/>
  <c r="L589" i="5"/>
  <c r="R588" i="5"/>
  <c r="L588" i="5"/>
  <c r="R587" i="5"/>
  <c r="L587" i="5"/>
  <c r="R586" i="5"/>
  <c r="L586" i="5"/>
  <c r="R585" i="5"/>
  <c r="L585" i="5"/>
  <c r="R584" i="5"/>
  <c r="L584" i="5"/>
  <c r="R583" i="5"/>
  <c r="L583" i="5"/>
  <c r="R582" i="5"/>
  <c r="L582" i="5"/>
  <c r="R581" i="5"/>
  <c r="L581" i="5"/>
  <c r="R580" i="5"/>
  <c r="L580" i="5"/>
  <c r="R579" i="5"/>
  <c r="L579" i="5"/>
  <c r="R578" i="5"/>
  <c r="L578" i="5"/>
  <c r="R577" i="5"/>
  <c r="L577" i="5"/>
  <c r="R576" i="5"/>
  <c r="L576" i="5"/>
  <c r="R575" i="5"/>
  <c r="L575" i="5"/>
  <c r="R574" i="5"/>
  <c r="L574" i="5"/>
  <c r="R573" i="5"/>
  <c r="L573" i="5"/>
  <c r="R572" i="5"/>
  <c r="L572" i="5"/>
  <c r="R571" i="5"/>
  <c r="L571" i="5"/>
  <c r="R570" i="5"/>
  <c r="L570" i="5"/>
  <c r="R569" i="5"/>
  <c r="L569" i="5"/>
  <c r="R568" i="5"/>
  <c r="L568" i="5"/>
  <c r="R567" i="5"/>
  <c r="L567" i="5"/>
  <c r="R566" i="5"/>
  <c r="L566" i="5"/>
  <c r="R565" i="5"/>
  <c r="L565" i="5"/>
  <c r="R564" i="5"/>
  <c r="L564" i="5"/>
  <c r="R563" i="5"/>
  <c r="L563" i="5"/>
  <c r="R562" i="5"/>
  <c r="L562" i="5"/>
  <c r="R561" i="5"/>
  <c r="L561" i="5"/>
  <c r="R560" i="5"/>
  <c r="L560" i="5"/>
  <c r="R559" i="5"/>
  <c r="L559" i="5"/>
  <c r="R558" i="5"/>
  <c r="L558" i="5"/>
  <c r="R557" i="5"/>
  <c r="L557" i="5"/>
  <c r="R556" i="5"/>
  <c r="L556" i="5"/>
  <c r="R555" i="5"/>
  <c r="L555" i="5"/>
  <c r="R554" i="5"/>
  <c r="L554" i="5"/>
  <c r="R553" i="5"/>
  <c r="L553" i="5"/>
  <c r="R552" i="5"/>
  <c r="L552" i="5"/>
  <c r="R551" i="5"/>
  <c r="L551" i="5"/>
  <c r="R550" i="5"/>
  <c r="L550" i="5"/>
  <c r="R549" i="5"/>
  <c r="L549" i="5"/>
  <c r="R548" i="5"/>
  <c r="L548" i="5"/>
  <c r="R547" i="5"/>
  <c r="L547" i="5"/>
  <c r="R546" i="5"/>
  <c r="L546" i="5"/>
  <c r="R545" i="5"/>
  <c r="L545" i="5"/>
  <c r="R544" i="5"/>
  <c r="L544" i="5"/>
  <c r="R543" i="5"/>
  <c r="L543" i="5"/>
  <c r="R542" i="5"/>
  <c r="L542" i="5"/>
  <c r="R541" i="5"/>
  <c r="L541" i="5"/>
  <c r="R540" i="5"/>
  <c r="L540" i="5"/>
  <c r="R539" i="5"/>
  <c r="L539" i="5"/>
  <c r="R538" i="5"/>
  <c r="L538" i="5"/>
  <c r="R537" i="5"/>
  <c r="L537" i="5"/>
  <c r="R536" i="5"/>
  <c r="L536" i="5"/>
  <c r="R535" i="5"/>
  <c r="L535" i="5"/>
  <c r="R534" i="5"/>
  <c r="L534" i="5"/>
  <c r="R533" i="5"/>
  <c r="L533" i="5"/>
  <c r="R532" i="5"/>
  <c r="L532" i="5"/>
  <c r="R531" i="5"/>
  <c r="L531" i="5"/>
  <c r="R530" i="5"/>
  <c r="L530" i="5"/>
  <c r="R529" i="5"/>
  <c r="L529" i="5"/>
  <c r="R528" i="5"/>
  <c r="L528" i="5"/>
  <c r="R527" i="5"/>
  <c r="L527" i="5"/>
  <c r="R526" i="5"/>
  <c r="L526" i="5"/>
  <c r="R525" i="5"/>
  <c r="L525" i="5"/>
  <c r="R524" i="5"/>
  <c r="L524" i="5"/>
  <c r="R523" i="5"/>
  <c r="L523" i="5"/>
  <c r="R522" i="5"/>
  <c r="L522" i="5"/>
  <c r="R521" i="5"/>
  <c r="L521" i="5"/>
  <c r="R520" i="5"/>
  <c r="L520" i="5"/>
  <c r="R519" i="5"/>
  <c r="L519" i="5"/>
  <c r="R518" i="5"/>
  <c r="L518" i="5"/>
  <c r="R517" i="5"/>
  <c r="L517" i="5"/>
  <c r="R516" i="5"/>
  <c r="L516" i="5"/>
  <c r="R515" i="5"/>
  <c r="L515" i="5"/>
  <c r="R514" i="5"/>
  <c r="L514" i="5"/>
  <c r="R513" i="5"/>
  <c r="L513" i="5"/>
  <c r="R512" i="5"/>
  <c r="L512" i="5"/>
  <c r="R511" i="5"/>
  <c r="L511" i="5"/>
  <c r="R510" i="5"/>
  <c r="L510" i="5"/>
  <c r="R509" i="5"/>
  <c r="L509" i="5"/>
  <c r="R508" i="5"/>
  <c r="L508" i="5"/>
  <c r="R507" i="5"/>
  <c r="L507" i="5"/>
  <c r="R506" i="5"/>
  <c r="L506" i="5"/>
  <c r="R505" i="5"/>
  <c r="L505" i="5"/>
  <c r="R504" i="5"/>
  <c r="L504" i="5"/>
  <c r="R503" i="5"/>
  <c r="L503" i="5"/>
  <c r="R502" i="5"/>
  <c r="L502" i="5"/>
  <c r="R501" i="5"/>
  <c r="L501" i="5"/>
  <c r="R500" i="5"/>
  <c r="L500" i="5"/>
  <c r="R499" i="5"/>
  <c r="L499" i="5"/>
  <c r="R498" i="5"/>
  <c r="L498" i="5"/>
  <c r="R497" i="5"/>
  <c r="L497" i="5"/>
  <c r="R496" i="5"/>
  <c r="L496" i="5"/>
  <c r="R495" i="5"/>
  <c r="L495" i="5"/>
  <c r="R494" i="5"/>
  <c r="L494" i="5"/>
  <c r="R493" i="5"/>
  <c r="L493" i="5"/>
  <c r="R492" i="5"/>
  <c r="L492" i="5"/>
  <c r="R491" i="5"/>
  <c r="L491" i="5"/>
  <c r="R490" i="5"/>
  <c r="L490" i="5"/>
  <c r="R489" i="5"/>
  <c r="L489" i="5"/>
  <c r="R488" i="5"/>
  <c r="L488" i="5"/>
  <c r="R487" i="5"/>
  <c r="L487" i="5"/>
  <c r="R486" i="5"/>
  <c r="L486" i="5"/>
  <c r="R485" i="5"/>
  <c r="L485" i="5"/>
  <c r="R484" i="5"/>
  <c r="L484" i="5"/>
  <c r="R483" i="5"/>
  <c r="L483" i="5"/>
  <c r="R482" i="5"/>
  <c r="L482" i="5"/>
  <c r="R481" i="5"/>
  <c r="L481" i="5"/>
  <c r="R480" i="5"/>
  <c r="L480" i="5"/>
  <c r="R479" i="5"/>
  <c r="L479" i="5"/>
  <c r="R478" i="5"/>
  <c r="L478" i="5"/>
  <c r="R477" i="5"/>
  <c r="L477" i="5"/>
  <c r="R476" i="5"/>
  <c r="L476" i="5"/>
  <c r="R475" i="5"/>
  <c r="L475" i="5"/>
  <c r="R474" i="5"/>
  <c r="L474" i="5"/>
  <c r="R473" i="5"/>
  <c r="L473" i="5"/>
  <c r="R472" i="5"/>
  <c r="L472" i="5"/>
  <c r="R471" i="5"/>
  <c r="L471" i="5"/>
  <c r="R470" i="5"/>
  <c r="L470" i="5"/>
  <c r="R469" i="5"/>
  <c r="L469" i="5"/>
  <c r="R468" i="5"/>
  <c r="L468" i="5"/>
  <c r="R467" i="5"/>
  <c r="L467" i="5"/>
  <c r="R466" i="5"/>
  <c r="L466" i="5"/>
  <c r="R465" i="5"/>
  <c r="L465" i="5"/>
  <c r="R464" i="5"/>
  <c r="L464" i="5"/>
  <c r="R463" i="5"/>
  <c r="L463" i="5"/>
  <c r="R462" i="5"/>
  <c r="L462" i="5"/>
  <c r="R461" i="5"/>
  <c r="L461" i="5"/>
  <c r="R460" i="5"/>
  <c r="L460" i="5"/>
  <c r="R459" i="5"/>
  <c r="L459" i="5"/>
  <c r="R458" i="5"/>
  <c r="L458" i="5"/>
  <c r="R457" i="5"/>
  <c r="L457" i="5"/>
  <c r="R456" i="5"/>
  <c r="L456" i="5"/>
  <c r="R455" i="5"/>
  <c r="L455" i="5"/>
  <c r="R454" i="5"/>
  <c r="L454" i="5"/>
  <c r="R453" i="5"/>
  <c r="L453" i="5"/>
  <c r="R452" i="5"/>
  <c r="L452" i="5"/>
  <c r="R451" i="5"/>
  <c r="L451" i="5"/>
  <c r="R450" i="5"/>
  <c r="L450" i="5"/>
  <c r="R449" i="5"/>
  <c r="L449" i="5"/>
  <c r="R448" i="5"/>
  <c r="L448" i="5"/>
  <c r="R447" i="5"/>
  <c r="L447" i="5"/>
  <c r="R446" i="5"/>
  <c r="L446" i="5"/>
  <c r="R445" i="5"/>
  <c r="L445" i="5"/>
  <c r="R444" i="5"/>
  <c r="L444" i="5"/>
  <c r="R443" i="5"/>
  <c r="L443" i="5"/>
  <c r="R442" i="5"/>
  <c r="L442" i="5"/>
  <c r="R441" i="5"/>
  <c r="L441" i="5"/>
  <c r="R440" i="5"/>
  <c r="L440" i="5"/>
  <c r="R439" i="5"/>
  <c r="L439" i="5"/>
  <c r="R438" i="5"/>
  <c r="L438" i="5"/>
  <c r="R437" i="5"/>
  <c r="L437" i="5"/>
  <c r="R436" i="5"/>
  <c r="L436" i="5"/>
  <c r="R435" i="5"/>
  <c r="L435" i="5"/>
  <c r="R434" i="5"/>
  <c r="L434" i="5"/>
  <c r="R433" i="5"/>
  <c r="L433" i="5"/>
  <c r="R432" i="5"/>
  <c r="L432" i="5"/>
  <c r="R431" i="5"/>
  <c r="L431" i="5"/>
  <c r="R430" i="5"/>
  <c r="L430" i="5"/>
  <c r="R429" i="5"/>
  <c r="L429" i="5"/>
  <c r="R428" i="5"/>
  <c r="L428" i="5"/>
  <c r="R427" i="5"/>
  <c r="L427" i="5"/>
  <c r="R426" i="5"/>
  <c r="L426" i="5"/>
  <c r="R425" i="5"/>
  <c r="L425" i="5"/>
  <c r="R424" i="5"/>
  <c r="L424" i="5"/>
  <c r="R423" i="5"/>
  <c r="L423" i="5"/>
  <c r="R422" i="5"/>
  <c r="L422" i="5"/>
  <c r="R421" i="5"/>
  <c r="L421" i="5"/>
  <c r="R420" i="5"/>
  <c r="L420" i="5"/>
  <c r="R419" i="5"/>
  <c r="L419" i="5"/>
  <c r="R418" i="5"/>
  <c r="L418" i="5"/>
  <c r="R417" i="5"/>
  <c r="L417" i="5"/>
  <c r="R416" i="5"/>
  <c r="L416" i="5"/>
  <c r="R415" i="5"/>
  <c r="L415" i="5"/>
  <c r="R414" i="5"/>
  <c r="L414" i="5"/>
  <c r="R413" i="5"/>
  <c r="L413" i="5"/>
  <c r="R412" i="5"/>
  <c r="L412" i="5"/>
  <c r="R411" i="5"/>
  <c r="L411" i="5"/>
  <c r="R410" i="5"/>
  <c r="L410" i="5"/>
  <c r="R409" i="5"/>
  <c r="L409" i="5"/>
  <c r="R408" i="5"/>
  <c r="L408" i="5"/>
  <c r="R407" i="5"/>
  <c r="L407" i="5"/>
  <c r="R406" i="5"/>
  <c r="L406" i="5"/>
  <c r="R405" i="5"/>
  <c r="L405" i="5"/>
  <c r="R404" i="5"/>
  <c r="L404" i="5"/>
  <c r="R403" i="5"/>
  <c r="L403" i="5"/>
  <c r="R402" i="5"/>
  <c r="L402" i="5"/>
  <c r="R401" i="5"/>
  <c r="L401" i="5"/>
  <c r="R400" i="5"/>
  <c r="L400" i="5"/>
  <c r="R399" i="5"/>
  <c r="L399" i="5"/>
  <c r="R398" i="5"/>
  <c r="L398" i="5"/>
  <c r="R397" i="5"/>
  <c r="L397" i="5"/>
  <c r="R396" i="5"/>
  <c r="L396" i="5"/>
  <c r="R395" i="5"/>
  <c r="L395" i="5"/>
  <c r="R394" i="5"/>
  <c r="L394" i="5"/>
  <c r="R393" i="5"/>
  <c r="L393" i="5"/>
  <c r="R392" i="5"/>
  <c r="L392" i="5"/>
  <c r="R391" i="5"/>
  <c r="L391" i="5"/>
  <c r="R390" i="5"/>
  <c r="L390" i="5"/>
  <c r="R389" i="5"/>
  <c r="L389" i="5"/>
  <c r="R388" i="5"/>
  <c r="L388" i="5"/>
  <c r="R387" i="5"/>
  <c r="L387" i="5"/>
  <c r="R386" i="5"/>
  <c r="L386" i="5"/>
  <c r="R385" i="5"/>
  <c r="L385" i="5"/>
  <c r="R384" i="5"/>
  <c r="L384" i="5"/>
  <c r="R383" i="5"/>
  <c r="L383" i="5"/>
  <c r="R382" i="5"/>
  <c r="L382" i="5"/>
  <c r="R381" i="5"/>
  <c r="L381" i="5"/>
  <c r="R380" i="5"/>
  <c r="L380" i="5"/>
  <c r="R379" i="5"/>
  <c r="L379" i="5"/>
  <c r="R378" i="5"/>
  <c r="L378" i="5"/>
  <c r="R377" i="5"/>
  <c r="L377" i="5"/>
  <c r="R376" i="5"/>
  <c r="L376" i="5"/>
  <c r="R375" i="5"/>
  <c r="L375" i="5"/>
  <c r="R374" i="5"/>
  <c r="L374" i="5"/>
  <c r="R373" i="5"/>
  <c r="L373" i="5"/>
  <c r="R372" i="5"/>
  <c r="L372" i="5"/>
  <c r="R371" i="5"/>
  <c r="L371" i="5"/>
  <c r="R370" i="5"/>
  <c r="L370" i="5"/>
  <c r="R369" i="5"/>
  <c r="L369" i="5"/>
  <c r="R368" i="5"/>
  <c r="L368" i="5"/>
  <c r="R367" i="5"/>
  <c r="L367" i="5"/>
  <c r="R366" i="5"/>
  <c r="L366" i="5"/>
  <c r="R365" i="5"/>
  <c r="L365" i="5"/>
  <c r="R364" i="5"/>
  <c r="L364" i="5"/>
  <c r="R363" i="5"/>
  <c r="L363" i="5"/>
  <c r="R362" i="5"/>
  <c r="L362" i="5"/>
  <c r="R361" i="5"/>
  <c r="L361" i="5"/>
  <c r="R360" i="5"/>
  <c r="L360" i="5"/>
  <c r="R359" i="5"/>
  <c r="L359" i="5"/>
  <c r="R358" i="5"/>
  <c r="L358" i="5"/>
  <c r="R357" i="5"/>
  <c r="L357" i="5"/>
  <c r="R356" i="5"/>
  <c r="L356" i="5"/>
  <c r="R355" i="5"/>
  <c r="L355" i="5"/>
  <c r="R354" i="5"/>
  <c r="L354" i="5"/>
  <c r="R353" i="5"/>
  <c r="L353" i="5"/>
  <c r="R352" i="5"/>
  <c r="L352" i="5"/>
  <c r="R351" i="5"/>
  <c r="L351" i="5"/>
  <c r="R350" i="5"/>
  <c r="L350" i="5"/>
  <c r="R349" i="5"/>
  <c r="L349" i="5"/>
  <c r="R348" i="5"/>
  <c r="L348" i="5"/>
  <c r="R347" i="5"/>
  <c r="L347" i="5"/>
  <c r="R346" i="5"/>
  <c r="L346" i="5"/>
  <c r="R345" i="5"/>
  <c r="L345" i="5"/>
  <c r="R344" i="5"/>
  <c r="L344" i="5"/>
  <c r="R343" i="5"/>
  <c r="L343" i="5"/>
  <c r="R342" i="5"/>
  <c r="L342" i="5"/>
  <c r="R341" i="5"/>
  <c r="L341" i="5"/>
  <c r="R340" i="5"/>
  <c r="L340" i="5"/>
  <c r="R339" i="5"/>
  <c r="L339" i="5"/>
  <c r="R338" i="5"/>
  <c r="L338" i="5"/>
  <c r="R337" i="5"/>
  <c r="L337" i="5"/>
  <c r="R336" i="5"/>
  <c r="L336" i="5"/>
  <c r="R335" i="5"/>
  <c r="L335" i="5"/>
  <c r="R334" i="5"/>
  <c r="L334" i="5"/>
  <c r="R333" i="5"/>
  <c r="L333" i="5"/>
  <c r="R332" i="5"/>
  <c r="L332" i="5"/>
  <c r="R331" i="5"/>
  <c r="L331" i="5"/>
  <c r="R330" i="5"/>
  <c r="L330" i="5"/>
  <c r="R329" i="5"/>
  <c r="L329" i="5"/>
  <c r="R328" i="5"/>
  <c r="L328" i="5"/>
  <c r="R327" i="5"/>
  <c r="L327" i="5"/>
  <c r="R326" i="5"/>
  <c r="L326" i="5"/>
  <c r="R325" i="5"/>
  <c r="L325" i="5"/>
  <c r="R324" i="5"/>
  <c r="L324" i="5"/>
  <c r="R323" i="5"/>
  <c r="L323" i="5"/>
  <c r="R322" i="5"/>
  <c r="L322" i="5"/>
  <c r="R321" i="5"/>
  <c r="L321" i="5"/>
  <c r="R320" i="5"/>
  <c r="L320" i="5"/>
  <c r="R319" i="5"/>
  <c r="L319" i="5"/>
  <c r="R318" i="5"/>
  <c r="L318" i="5"/>
  <c r="R317" i="5"/>
  <c r="L317" i="5"/>
  <c r="R316" i="5"/>
  <c r="L316" i="5"/>
  <c r="R315" i="5"/>
  <c r="L315" i="5"/>
  <c r="R314" i="5"/>
  <c r="L314" i="5"/>
  <c r="R313" i="5"/>
  <c r="L313" i="5"/>
  <c r="R312" i="5"/>
  <c r="L312" i="5"/>
  <c r="R311" i="5"/>
  <c r="L311" i="5"/>
  <c r="R310" i="5"/>
  <c r="L310" i="5"/>
  <c r="R309" i="5"/>
  <c r="L309" i="5"/>
  <c r="R308" i="5"/>
  <c r="L308" i="5"/>
  <c r="R307" i="5"/>
  <c r="L307" i="5"/>
  <c r="R306" i="5"/>
  <c r="L306" i="5"/>
  <c r="R305" i="5"/>
  <c r="L305" i="5"/>
  <c r="R304" i="5"/>
  <c r="L304" i="5"/>
  <c r="R303" i="5"/>
  <c r="L303" i="5"/>
  <c r="R302" i="5"/>
  <c r="L302" i="5"/>
  <c r="R301" i="5"/>
  <c r="L301" i="5"/>
  <c r="R300" i="5"/>
  <c r="L300" i="5"/>
  <c r="R299" i="5"/>
  <c r="L299" i="5"/>
  <c r="R298" i="5"/>
  <c r="L298" i="5"/>
  <c r="R297" i="5"/>
  <c r="L297" i="5"/>
  <c r="R296" i="5"/>
  <c r="L296" i="5"/>
  <c r="R295" i="5"/>
  <c r="L295" i="5"/>
  <c r="R294" i="5"/>
  <c r="L294" i="5"/>
  <c r="R293" i="5"/>
  <c r="L293" i="5"/>
  <c r="R292" i="5"/>
  <c r="L292" i="5"/>
  <c r="R291" i="5"/>
  <c r="L291" i="5"/>
  <c r="R290" i="5"/>
  <c r="L290" i="5"/>
  <c r="R289" i="5"/>
  <c r="L289" i="5"/>
  <c r="R288" i="5"/>
  <c r="L288" i="5"/>
  <c r="R287" i="5"/>
  <c r="L287" i="5"/>
  <c r="R286" i="5"/>
  <c r="L286" i="5"/>
  <c r="R285" i="5"/>
  <c r="L285" i="5"/>
  <c r="R284" i="5"/>
  <c r="L284" i="5"/>
  <c r="R283" i="5"/>
  <c r="L283" i="5"/>
  <c r="R282" i="5"/>
  <c r="L282" i="5"/>
  <c r="R281" i="5"/>
  <c r="L281" i="5"/>
  <c r="R280" i="5"/>
  <c r="L280" i="5"/>
  <c r="R279" i="5"/>
  <c r="L279" i="5"/>
  <c r="R278" i="5"/>
  <c r="L278" i="5"/>
  <c r="R277" i="5"/>
  <c r="L277" i="5"/>
  <c r="R276" i="5"/>
  <c r="L276" i="5"/>
  <c r="R275" i="5"/>
  <c r="L275" i="5"/>
  <c r="R274" i="5"/>
  <c r="L274" i="5"/>
  <c r="R273" i="5"/>
  <c r="L273" i="5"/>
  <c r="R272" i="5"/>
  <c r="L272" i="5"/>
  <c r="R271" i="5"/>
  <c r="L271" i="5"/>
  <c r="R270" i="5"/>
  <c r="L270" i="5"/>
  <c r="R269" i="5"/>
  <c r="L269" i="5"/>
  <c r="R268" i="5"/>
  <c r="L268" i="5"/>
  <c r="R267" i="5"/>
  <c r="L267" i="5"/>
  <c r="R266" i="5"/>
  <c r="L266" i="5"/>
  <c r="R265" i="5"/>
  <c r="L265" i="5"/>
  <c r="R264" i="5"/>
  <c r="L264" i="5"/>
  <c r="R263" i="5"/>
  <c r="L263" i="5"/>
  <c r="R262" i="5"/>
  <c r="L262" i="5"/>
  <c r="R261" i="5"/>
  <c r="L261" i="5"/>
  <c r="R260" i="5"/>
  <c r="L260" i="5"/>
  <c r="R259" i="5"/>
  <c r="L259" i="5"/>
  <c r="R258" i="5"/>
  <c r="L258" i="5"/>
  <c r="R257" i="5"/>
  <c r="L257" i="5"/>
  <c r="R256" i="5"/>
  <c r="L256" i="5"/>
  <c r="R255" i="5"/>
  <c r="L255" i="5"/>
  <c r="R254" i="5"/>
  <c r="L254" i="5"/>
  <c r="R253" i="5"/>
  <c r="L253" i="5"/>
  <c r="R252" i="5"/>
  <c r="L252" i="5"/>
  <c r="R251" i="5"/>
  <c r="L251" i="5"/>
  <c r="R250" i="5"/>
  <c r="L250" i="5"/>
  <c r="R249" i="5"/>
  <c r="L249" i="5"/>
  <c r="R248" i="5"/>
  <c r="L248" i="5"/>
  <c r="R247" i="5"/>
  <c r="L247" i="5"/>
  <c r="R246" i="5"/>
  <c r="L246" i="5"/>
  <c r="R245" i="5"/>
  <c r="L245" i="5"/>
  <c r="R244" i="5"/>
  <c r="L244" i="5"/>
  <c r="R243" i="5"/>
  <c r="L243" i="5"/>
  <c r="R242" i="5"/>
  <c r="L242" i="5"/>
  <c r="R241" i="5"/>
  <c r="L241" i="5"/>
  <c r="R240" i="5"/>
  <c r="L240" i="5"/>
  <c r="R239" i="5"/>
  <c r="L239" i="5"/>
  <c r="R238" i="5"/>
  <c r="L238" i="5"/>
  <c r="R237" i="5"/>
  <c r="L237" i="5"/>
  <c r="R236" i="5"/>
  <c r="L236" i="5"/>
  <c r="R235" i="5"/>
  <c r="L235" i="5"/>
  <c r="R234" i="5"/>
  <c r="L234" i="5"/>
  <c r="R233" i="5"/>
  <c r="L233" i="5"/>
  <c r="R232" i="5"/>
  <c r="L232" i="5"/>
  <c r="R231" i="5"/>
  <c r="L231" i="5"/>
  <c r="R230" i="5"/>
  <c r="L230" i="5"/>
  <c r="R229" i="5"/>
  <c r="L229" i="5"/>
  <c r="R228" i="5"/>
  <c r="L228" i="5"/>
  <c r="R227" i="5"/>
  <c r="L227" i="5"/>
  <c r="R226" i="5"/>
  <c r="L226" i="5"/>
  <c r="R225" i="5"/>
  <c r="L225" i="5"/>
  <c r="R224" i="5"/>
  <c r="L224" i="5"/>
  <c r="R223" i="5"/>
  <c r="L223" i="5"/>
  <c r="R222" i="5"/>
  <c r="L222" i="5"/>
  <c r="R221" i="5"/>
  <c r="L221" i="5"/>
  <c r="R220" i="5"/>
  <c r="L220" i="5"/>
  <c r="R219" i="5"/>
  <c r="L219" i="5"/>
  <c r="R218" i="5"/>
  <c r="L218" i="5"/>
  <c r="R217" i="5"/>
  <c r="L217" i="5"/>
  <c r="R216" i="5"/>
  <c r="L216" i="5"/>
  <c r="R215" i="5"/>
  <c r="L215" i="5"/>
  <c r="R214" i="5"/>
  <c r="L214" i="5"/>
  <c r="R213" i="5"/>
  <c r="L213" i="5"/>
  <c r="R212" i="5"/>
  <c r="L212" i="5"/>
  <c r="R211" i="5"/>
  <c r="L211" i="5"/>
  <c r="R210" i="5"/>
  <c r="L210" i="5"/>
  <c r="R209" i="5"/>
  <c r="L209" i="5"/>
  <c r="R208" i="5"/>
  <c r="L208" i="5"/>
  <c r="R207" i="5"/>
  <c r="L207" i="5"/>
  <c r="R206" i="5"/>
  <c r="L206" i="5"/>
  <c r="R205" i="5"/>
  <c r="L205" i="5"/>
  <c r="R204" i="5"/>
  <c r="L204" i="5"/>
  <c r="R203" i="5"/>
  <c r="L203" i="5"/>
  <c r="R202" i="5"/>
  <c r="L202" i="5"/>
  <c r="R201" i="5"/>
  <c r="L201" i="5"/>
  <c r="R200" i="5"/>
  <c r="L200" i="5"/>
  <c r="R199" i="5"/>
  <c r="L199" i="5"/>
  <c r="R198" i="5"/>
  <c r="L198" i="5"/>
  <c r="R197" i="5"/>
  <c r="L197" i="5"/>
  <c r="R196" i="5"/>
  <c r="L196" i="5"/>
  <c r="R195" i="5"/>
  <c r="L195" i="5"/>
  <c r="R194" i="5"/>
  <c r="L194" i="5"/>
  <c r="R193" i="5"/>
  <c r="L193" i="5"/>
  <c r="R192" i="5"/>
  <c r="L192" i="5"/>
  <c r="R191" i="5"/>
  <c r="L191" i="5"/>
  <c r="R190" i="5"/>
  <c r="L190" i="5"/>
  <c r="R189" i="5"/>
  <c r="L189" i="5"/>
  <c r="R188" i="5"/>
  <c r="L188" i="5"/>
  <c r="R187" i="5"/>
  <c r="L187" i="5"/>
  <c r="R186" i="5"/>
  <c r="L186" i="5"/>
  <c r="R185" i="5"/>
  <c r="L185" i="5"/>
  <c r="R184" i="5"/>
  <c r="L184" i="5"/>
  <c r="R183" i="5"/>
  <c r="L183" i="5"/>
  <c r="R182" i="5"/>
  <c r="L182" i="5"/>
  <c r="R181" i="5"/>
  <c r="L181" i="5"/>
  <c r="R180" i="5"/>
  <c r="L180" i="5"/>
  <c r="R179" i="5"/>
  <c r="L179" i="5"/>
  <c r="R178" i="5"/>
  <c r="L178" i="5"/>
  <c r="R177" i="5"/>
  <c r="L177" i="5"/>
  <c r="R176" i="5"/>
  <c r="L176" i="5"/>
  <c r="R175" i="5"/>
  <c r="L175" i="5"/>
  <c r="R174" i="5"/>
  <c r="L174" i="5"/>
  <c r="R173" i="5"/>
  <c r="L173" i="5"/>
  <c r="R172" i="5"/>
  <c r="L172" i="5"/>
  <c r="R171" i="5"/>
  <c r="L171" i="5"/>
  <c r="R170" i="5"/>
  <c r="L170" i="5"/>
  <c r="R169" i="5"/>
  <c r="L169" i="5"/>
  <c r="R168" i="5"/>
  <c r="L168" i="5"/>
  <c r="R167" i="5"/>
  <c r="L167" i="5"/>
  <c r="R166" i="5"/>
  <c r="L166" i="5"/>
  <c r="R165" i="5"/>
  <c r="L165" i="5"/>
  <c r="R164" i="5"/>
  <c r="L164" i="5"/>
  <c r="R163" i="5"/>
  <c r="L163" i="5"/>
  <c r="R162" i="5"/>
  <c r="L162" i="5"/>
  <c r="R161" i="5"/>
  <c r="L161" i="5"/>
  <c r="R160" i="5"/>
  <c r="L160" i="5"/>
  <c r="R159" i="5"/>
  <c r="L159" i="5"/>
  <c r="R158" i="5"/>
  <c r="L158" i="5"/>
  <c r="R157" i="5"/>
  <c r="L157" i="5"/>
  <c r="R156" i="5"/>
  <c r="L156" i="5"/>
  <c r="R155" i="5"/>
  <c r="L155" i="5"/>
  <c r="R154" i="5"/>
  <c r="L154" i="5"/>
  <c r="R153" i="5"/>
  <c r="L153" i="5"/>
  <c r="R152" i="5"/>
  <c r="L152" i="5"/>
  <c r="R151" i="5"/>
  <c r="L151" i="5"/>
  <c r="R150" i="5"/>
  <c r="L150" i="5"/>
  <c r="R149" i="5"/>
  <c r="L149" i="5"/>
  <c r="R148" i="5"/>
  <c r="L148" i="5"/>
  <c r="R147" i="5"/>
  <c r="L147" i="5"/>
  <c r="R146" i="5"/>
  <c r="L146" i="5"/>
  <c r="R145" i="5"/>
  <c r="L145" i="5"/>
  <c r="R144" i="5"/>
  <c r="L144" i="5"/>
  <c r="R143" i="5"/>
  <c r="L143" i="5"/>
  <c r="R142" i="5"/>
  <c r="L142" i="5"/>
  <c r="R141" i="5"/>
  <c r="L141" i="5"/>
  <c r="R140" i="5"/>
  <c r="L140" i="5"/>
  <c r="R139" i="5"/>
  <c r="L139" i="5"/>
  <c r="R138" i="5"/>
  <c r="L138" i="5"/>
  <c r="R137" i="5"/>
  <c r="L137" i="5"/>
  <c r="R136" i="5"/>
  <c r="L136" i="5"/>
  <c r="R135" i="5"/>
  <c r="L135" i="5"/>
  <c r="R134" i="5"/>
  <c r="L134" i="5"/>
  <c r="R133" i="5"/>
  <c r="L133" i="5"/>
  <c r="R132" i="5"/>
  <c r="L132" i="5"/>
  <c r="R131" i="5"/>
  <c r="L131" i="5"/>
  <c r="R130" i="5"/>
  <c r="L130" i="5"/>
  <c r="R129" i="5"/>
  <c r="L129" i="5"/>
  <c r="R128" i="5"/>
  <c r="L128" i="5"/>
  <c r="R127" i="5"/>
  <c r="L127" i="5"/>
  <c r="R126" i="5"/>
  <c r="L126" i="5"/>
  <c r="R125" i="5"/>
  <c r="L125" i="5"/>
  <c r="R124" i="5"/>
  <c r="L124" i="5"/>
  <c r="R123" i="5"/>
  <c r="L123" i="5"/>
  <c r="R122" i="5"/>
  <c r="L122" i="5"/>
  <c r="R121" i="5"/>
  <c r="L121" i="5"/>
  <c r="R120" i="5"/>
  <c r="L120" i="5"/>
  <c r="R119" i="5"/>
  <c r="L119" i="5"/>
  <c r="R118" i="5"/>
  <c r="L118" i="5"/>
  <c r="R117" i="5"/>
  <c r="L117" i="5"/>
  <c r="R116" i="5"/>
  <c r="L116" i="5"/>
  <c r="R115" i="5"/>
  <c r="L115" i="5"/>
  <c r="R114" i="5"/>
  <c r="L114" i="5"/>
  <c r="R113" i="5"/>
  <c r="L113" i="5"/>
  <c r="R112" i="5"/>
  <c r="L112" i="5"/>
  <c r="R111" i="5"/>
  <c r="L111" i="5"/>
  <c r="R110" i="5"/>
  <c r="L110" i="5"/>
  <c r="R109" i="5"/>
  <c r="L109" i="5"/>
  <c r="R108" i="5"/>
  <c r="L108" i="5"/>
  <c r="R107" i="5"/>
  <c r="L107" i="5"/>
  <c r="R106" i="5"/>
  <c r="L106" i="5"/>
  <c r="R105" i="5"/>
  <c r="L105" i="5"/>
  <c r="R104" i="5"/>
  <c r="L104" i="5"/>
  <c r="R103" i="5"/>
  <c r="L103" i="5"/>
  <c r="R102" i="5"/>
  <c r="L102" i="5"/>
  <c r="R101" i="5"/>
  <c r="L101" i="5"/>
  <c r="R100" i="5"/>
  <c r="L100" i="5"/>
  <c r="R99" i="5"/>
  <c r="L99" i="5"/>
  <c r="R98" i="5"/>
  <c r="L98" i="5"/>
  <c r="R97" i="5"/>
  <c r="L97" i="5"/>
  <c r="R96" i="5"/>
  <c r="L96" i="5"/>
  <c r="R95" i="5"/>
  <c r="L95" i="5"/>
  <c r="R94" i="5"/>
  <c r="L94" i="5"/>
  <c r="R93" i="5"/>
  <c r="L93" i="5"/>
  <c r="R92" i="5"/>
  <c r="L92" i="5"/>
  <c r="R91" i="5"/>
  <c r="L91" i="5"/>
  <c r="R90" i="5"/>
  <c r="L90" i="5"/>
  <c r="R89" i="5"/>
  <c r="L89" i="5"/>
  <c r="R88" i="5"/>
  <c r="L88" i="5"/>
  <c r="R87" i="5"/>
  <c r="L87" i="5"/>
  <c r="R86" i="5"/>
  <c r="L86" i="5"/>
  <c r="R85" i="5"/>
  <c r="L85" i="5"/>
  <c r="R84" i="5"/>
  <c r="L84" i="5"/>
  <c r="R83" i="5"/>
  <c r="L83" i="5"/>
  <c r="R82" i="5"/>
  <c r="L82" i="5"/>
  <c r="R81" i="5"/>
  <c r="L81" i="5"/>
  <c r="R80" i="5"/>
  <c r="L80" i="5"/>
  <c r="R79" i="5"/>
  <c r="L79" i="5"/>
  <c r="R78" i="5"/>
  <c r="L78" i="5"/>
  <c r="R77" i="5"/>
  <c r="L77" i="5"/>
  <c r="R76" i="5"/>
  <c r="L76" i="5"/>
  <c r="R75" i="5"/>
  <c r="L75" i="5"/>
  <c r="R74" i="5"/>
  <c r="L74" i="5"/>
  <c r="R73" i="5"/>
  <c r="L73" i="5"/>
  <c r="R72" i="5"/>
  <c r="L72" i="5"/>
  <c r="R71" i="5"/>
  <c r="L71" i="5"/>
  <c r="R70" i="5"/>
  <c r="L70" i="5"/>
  <c r="R69" i="5"/>
  <c r="L69" i="5"/>
  <c r="R68" i="5"/>
  <c r="L68" i="5"/>
  <c r="R67" i="5"/>
  <c r="L67" i="5"/>
  <c r="R66" i="5"/>
  <c r="L66" i="5"/>
  <c r="R65" i="5"/>
  <c r="L65" i="5"/>
  <c r="R64" i="5"/>
  <c r="L64" i="5"/>
  <c r="R63" i="5"/>
  <c r="L63" i="5"/>
  <c r="R62" i="5"/>
  <c r="L62" i="5"/>
  <c r="R61" i="5"/>
  <c r="L61" i="5"/>
  <c r="R60" i="5"/>
  <c r="L60" i="5"/>
  <c r="R59" i="5"/>
  <c r="L59" i="5"/>
  <c r="R58" i="5"/>
  <c r="L58" i="5"/>
  <c r="R57" i="5"/>
  <c r="L57" i="5"/>
  <c r="R56" i="5"/>
  <c r="L56" i="5"/>
  <c r="R55" i="5"/>
  <c r="L55" i="5"/>
  <c r="R54" i="5"/>
  <c r="L54" i="5"/>
  <c r="R53" i="5"/>
  <c r="L53" i="5"/>
  <c r="R52" i="5"/>
  <c r="L52" i="5"/>
  <c r="R51" i="5"/>
  <c r="L51" i="5"/>
  <c r="R50" i="5"/>
  <c r="L50" i="5"/>
  <c r="R49" i="5"/>
  <c r="L49" i="5"/>
  <c r="R48" i="5"/>
  <c r="L48" i="5"/>
  <c r="R47" i="5"/>
  <c r="L47" i="5"/>
  <c r="R46" i="5"/>
  <c r="L46" i="5"/>
  <c r="R45" i="5"/>
  <c r="L45" i="5"/>
  <c r="R44" i="5"/>
  <c r="L44" i="5"/>
  <c r="R43" i="5"/>
  <c r="L43" i="5"/>
  <c r="R42" i="5"/>
  <c r="L42" i="5"/>
  <c r="R41" i="5"/>
  <c r="L41" i="5"/>
  <c r="R40" i="5"/>
  <c r="L40" i="5"/>
  <c r="R39" i="5"/>
  <c r="L39" i="5"/>
  <c r="T37" i="5"/>
  <c r="R37" i="5"/>
  <c r="L37" i="5"/>
  <c r="J37" i="5"/>
  <c r="T36" i="5"/>
  <c r="R36" i="5"/>
  <c r="L36" i="5"/>
  <c r="J36" i="5"/>
  <c r="T35" i="5"/>
  <c r="R35" i="5"/>
  <c r="L35" i="5"/>
  <c r="J35" i="5"/>
  <c r="T34" i="5"/>
  <c r="R34" i="5"/>
  <c r="L34" i="5"/>
  <c r="J34" i="5"/>
  <c r="T33" i="5"/>
  <c r="R33" i="5"/>
  <c r="L33" i="5"/>
  <c r="J33" i="5"/>
  <c r="T32" i="5"/>
  <c r="R32" i="5"/>
  <c r="L32" i="5"/>
  <c r="J32" i="5"/>
  <c r="T31" i="5"/>
  <c r="R31" i="5"/>
  <c r="L31" i="5"/>
  <c r="J31" i="5"/>
  <c r="T30" i="5"/>
  <c r="R30" i="5"/>
  <c r="L30" i="5"/>
  <c r="J30" i="5"/>
  <c r="T29" i="5"/>
  <c r="R29" i="5"/>
  <c r="L29" i="5"/>
  <c r="J29" i="5"/>
  <c r="T28" i="5"/>
  <c r="R28" i="5"/>
  <c r="L28" i="5"/>
  <c r="J28" i="5"/>
  <c r="T27" i="5"/>
  <c r="R27" i="5"/>
  <c r="L27" i="5"/>
  <c r="J27" i="5"/>
  <c r="T26" i="5"/>
  <c r="R26" i="5"/>
  <c r="L26" i="5"/>
  <c r="J26" i="5"/>
  <c r="T25" i="5"/>
  <c r="R25" i="5"/>
  <c r="L25" i="5"/>
  <c r="J25" i="5"/>
  <c r="T24" i="5"/>
  <c r="R24" i="5"/>
  <c r="L24" i="5"/>
  <c r="J24" i="5"/>
  <c r="T23" i="5"/>
  <c r="R23" i="5"/>
  <c r="L23" i="5"/>
  <c r="J23" i="5"/>
  <c r="T22" i="5"/>
  <c r="R22" i="5"/>
  <c r="L22" i="5"/>
  <c r="J22" i="5"/>
  <c r="T21" i="5"/>
  <c r="R21" i="5"/>
  <c r="L21" i="5"/>
  <c r="J21" i="5"/>
  <c r="T20" i="5"/>
  <c r="R20" i="5"/>
  <c r="L20" i="5"/>
  <c r="J20" i="5"/>
  <c r="T19" i="5"/>
  <c r="R19" i="5"/>
  <c r="L19" i="5"/>
  <c r="J19" i="5"/>
  <c r="T18" i="5"/>
  <c r="R18" i="5"/>
  <c r="L18" i="5"/>
  <c r="J18" i="5"/>
  <c r="T17" i="5"/>
  <c r="R17" i="5"/>
  <c r="L17" i="5"/>
  <c r="J17" i="5"/>
  <c r="T16" i="5"/>
  <c r="R16" i="5"/>
  <c r="L16" i="5"/>
  <c r="J16" i="5"/>
  <c r="T15" i="5"/>
  <c r="R15" i="5"/>
  <c r="L15" i="5"/>
  <c r="J15" i="5"/>
  <c r="T14" i="5"/>
  <c r="R14" i="5"/>
  <c r="L14" i="5"/>
  <c r="J14" i="5"/>
  <c r="T13" i="5"/>
  <c r="R13" i="5"/>
  <c r="L13" i="5"/>
  <c r="J13" i="5"/>
  <c r="T12" i="5"/>
  <c r="R12" i="5"/>
  <c r="L12" i="5"/>
  <c r="J12" i="5"/>
  <c r="T11" i="5"/>
  <c r="R11" i="5"/>
  <c r="L11" i="5"/>
  <c r="J11" i="5"/>
  <c r="T10" i="5"/>
  <c r="R10" i="5"/>
  <c r="L10" i="5"/>
  <c r="J10" i="5"/>
  <c r="T9" i="5"/>
  <c r="R9" i="5"/>
  <c r="L9" i="5"/>
  <c r="J9" i="5"/>
  <c r="T8" i="5"/>
  <c r="R8" i="5"/>
  <c r="L8" i="5"/>
  <c r="J8" i="5"/>
  <c r="T7" i="5"/>
  <c r="R7" i="5"/>
  <c r="N7" i="5"/>
  <c r="L7" i="5"/>
  <c r="J7" i="5"/>
  <c r="C7" i="5"/>
  <c r="M995" i="10"/>
  <c r="K995" i="10"/>
  <c r="I995" i="10"/>
  <c r="H995" i="10"/>
  <c r="G995" i="10"/>
  <c r="I1000" i="4"/>
  <c r="F995" i="10" s="1"/>
  <c r="E1000" i="4"/>
  <c r="D1000" i="4"/>
  <c r="C1000" i="4"/>
  <c r="M994" i="10"/>
  <c r="K994" i="10"/>
  <c r="I994" i="10"/>
  <c r="H994" i="10"/>
  <c r="G994" i="10"/>
  <c r="I999" i="4"/>
  <c r="F994" i="10" s="1"/>
  <c r="E999" i="4"/>
  <c r="D999" i="4"/>
  <c r="C999" i="4"/>
  <c r="M993" i="10"/>
  <c r="K993" i="10"/>
  <c r="I993" i="10"/>
  <c r="H993" i="10"/>
  <c r="G993" i="10"/>
  <c r="I998" i="4"/>
  <c r="F993" i="10" s="1"/>
  <c r="E998" i="4"/>
  <c r="D998" i="4"/>
  <c r="C998" i="4"/>
  <c r="M992" i="10"/>
  <c r="K992" i="10"/>
  <c r="I992" i="10"/>
  <c r="H992" i="10"/>
  <c r="G992" i="10"/>
  <c r="I997" i="4"/>
  <c r="F992" i="10" s="1"/>
  <c r="E997" i="4"/>
  <c r="D997" i="4"/>
  <c r="C997" i="4"/>
  <c r="M991" i="10"/>
  <c r="K991" i="10"/>
  <c r="I991" i="10"/>
  <c r="H991" i="10"/>
  <c r="G991" i="10"/>
  <c r="I996" i="4"/>
  <c r="F991" i="10" s="1"/>
  <c r="E996" i="4"/>
  <c r="D996" i="4"/>
  <c r="C996" i="4"/>
  <c r="M990" i="10"/>
  <c r="K990" i="10"/>
  <c r="I990" i="10"/>
  <c r="H990" i="10"/>
  <c r="G990" i="10"/>
  <c r="I995" i="4"/>
  <c r="F990" i="10" s="1"/>
  <c r="E995" i="4"/>
  <c r="D995" i="4"/>
  <c r="C995" i="4"/>
  <c r="M989" i="10"/>
  <c r="K989" i="10"/>
  <c r="I989" i="10"/>
  <c r="H989" i="10"/>
  <c r="G989" i="10"/>
  <c r="I994" i="4"/>
  <c r="F989" i="10" s="1"/>
  <c r="E994" i="4"/>
  <c r="D994" i="4"/>
  <c r="C994" i="4"/>
  <c r="M988" i="10"/>
  <c r="K988" i="10"/>
  <c r="I988" i="10"/>
  <c r="H988" i="10"/>
  <c r="G988" i="10"/>
  <c r="I993" i="4"/>
  <c r="F988" i="10" s="1"/>
  <c r="E993" i="4"/>
  <c r="D993" i="4"/>
  <c r="C993" i="4"/>
  <c r="M987" i="10"/>
  <c r="K987" i="10"/>
  <c r="I987" i="10"/>
  <c r="H987" i="10"/>
  <c r="G987" i="10"/>
  <c r="I992" i="4"/>
  <c r="F987" i="10" s="1"/>
  <c r="E992" i="4"/>
  <c r="D992" i="4"/>
  <c r="C992" i="4"/>
  <c r="M986" i="10"/>
  <c r="K986" i="10"/>
  <c r="I986" i="10"/>
  <c r="H986" i="10"/>
  <c r="G986" i="10"/>
  <c r="I991" i="4"/>
  <c r="F986" i="10" s="1"/>
  <c r="E991" i="4"/>
  <c r="D991" i="4"/>
  <c r="C991" i="4"/>
  <c r="M985" i="10"/>
  <c r="K985" i="10"/>
  <c r="I985" i="10"/>
  <c r="H985" i="10"/>
  <c r="G985" i="10"/>
  <c r="I990" i="4"/>
  <c r="F985" i="10" s="1"/>
  <c r="E990" i="4"/>
  <c r="D990" i="4"/>
  <c r="C990" i="4"/>
  <c r="M984" i="10"/>
  <c r="K984" i="10"/>
  <c r="I984" i="10"/>
  <c r="H984" i="10"/>
  <c r="G984" i="10"/>
  <c r="I989" i="4"/>
  <c r="F984" i="10" s="1"/>
  <c r="E989" i="4"/>
  <c r="D989" i="4"/>
  <c r="C989" i="4"/>
  <c r="M983" i="10"/>
  <c r="K983" i="10"/>
  <c r="I983" i="10"/>
  <c r="H983" i="10"/>
  <c r="G983" i="10"/>
  <c r="I988" i="4"/>
  <c r="F983" i="10" s="1"/>
  <c r="E988" i="4"/>
  <c r="D988" i="4"/>
  <c r="C988" i="4"/>
  <c r="M982" i="10"/>
  <c r="K982" i="10"/>
  <c r="I982" i="10"/>
  <c r="H982" i="10"/>
  <c r="G982" i="10"/>
  <c r="I987" i="4"/>
  <c r="F982" i="10" s="1"/>
  <c r="E987" i="4"/>
  <c r="D987" i="4"/>
  <c r="C987" i="4"/>
  <c r="M981" i="10"/>
  <c r="K981" i="10"/>
  <c r="I981" i="10"/>
  <c r="H981" i="10"/>
  <c r="G981" i="10"/>
  <c r="I986" i="4"/>
  <c r="F981" i="10" s="1"/>
  <c r="E986" i="4"/>
  <c r="D986" i="4"/>
  <c r="C986" i="4"/>
  <c r="M980" i="10"/>
  <c r="K980" i="10"/>
  <c r="I980" i="10"/>
  <c r="H980" i="10"/>
  <c r="G980" i="10"/>
  <c r="I985" i="4"/>
  <c r="F980" i="10" s="1"/>
  <c r="E985" i="4"/>
  <c r="D985" i="4"/>
  <c r="C985" i="4"/>
  <c r="M979" i="10"/>
  <c r="K979" i="10"/>
  <c r="I979" i="10"/>
  <c r="H979" i="10"/>
  <c r="G979" i="10"/>
  <c r="I984" i="4"/>
  <c r="F979" i="10" s="1"/>
  <c r="E984" i="4"/>
  <c r="D984" i="4"/>
  <c r="C984" i="4"/>
  <c r="M978" i="10"/>
  <c r="K978" i="10"/>
  <c r="I978" i="10"/>
  <c r="H978" i="10"/>
  <c r="G978" i="10"/>
  <c r="I983" i="4"/>
  <c r="F978" i="10" s="1"/>
  <c r="E983" i="4"/>
  <c r="D983" i="4"/>
  <c r="C983" i="4"/>
  <c r="M977" i="10"/>
  <c r="K977" i="10"/>
  <c r="I977" i="10"/>
  <c r="H977" i="10"/>
  <c r="G977" i="10"/>
  <c r="I982" i="4"/>
  <c r="F977" i="10" s="1"/>
  <c r="E982" i="4"/>
  <c r="D982" i="4"/>
  <c r="C982" i="4"/>
  <c r="M976" i="10"/>
  <c r="K976" i="10"/>
  <c r="I976" i="10"/>
  <c r="H976" i="10"/>
  <c r="G976" i="10"/>
  <c r="I981" i="4"/>
  <c r="F976" i="10" s="1"/>
  <c r="E981" i="4"/>
  <c r="D981" i="4"/>
  <c r="C981" i="4"/>
  <c r="M975" i="10"/>
  <c r="K975" i="10"/>
  <c r="I975" i="10"/>
  <c r="H975" i="10"/>
  <c r="G975" i="10"/>
  <c r="I980" i="4"/>
  <c r="F975" i="10" s="1"/>
  <c r="E980" i="4"/>
  <c r="D980" i="4"/>
  <c r="C980" i="4"/>
  <c r="M974" i="10"/>
  <c r="K974" i="10"/>
  <c r="I974" i="10"/>
  <c r="H974" i="10"/>
  <c r="G974" i="10"/>
  <c r="I979" i="4"/>
  <c r="F974" i="10" s="1"/>
  <c r="E979" i="4"/>
  <c r="D979" i="4"/>
  <c r="C979" i="4"/>
  <c r="M973" i="10"/>
  <c r="K973" i="10"/>
  <c r="I973" i="10"/>
  <c r="H973" i="10"/>
  <c r="G973" i="10"/>
  <c r="I978" i="4"/>
  <c r="F973" i="10" s="1"/>
  <c r="E978" i="4"/>
  <c r="D978" i="4"/>
  <c r="C978" i="4"/>
  <c r="M972" i="10"/>
  <c r="K972" i="10"/>
  <c r="I972" i="10"/>
  <c r="H972" i="10"/>
  <c r="G972" i="10"/>
  <c r="I977" i="4"/>
  <c r="F972" i="10" s="1"/>
  <c r="E977" i="4"/>
  <c r="D977" i="4"/>
  <c r="C977" i="4"/>
  <c r="M971" i="10"/>
  <c r="K971" i="10"/>
  <c r="I971" i="10"/>
  <c r="H971" i="10"/>
  <c r="G971" i="10"/>
  <c r="I976" i="4"/>
  <c r="F971" i="10" s="1"/>
  <c r="E976" i="4"/>
  <c r="D976" i="4"/>
  <c r="C976" i="4"/>
  <c r="M970" i="10"/>
  <c r="K970" i="10"/>
  <c r="I970" i="10"/>
  <c r="H970" i="10"/>
  <c r="G970" i="10"/>
  <c r="I975" i="4"/>
  <c r="F970" i="10" s="1"/>
  <c r="E975" i="4"/>
  <c r="D975" i="4"/>
  <c r="C975" i="4"/>
  <c r="M969" i="10"/>
  <c r="K969" i="10"/>
  <c r="I969" i="10"/>
  <c r="H969" i="10"/>
  <c r="G969" i="10"/>
  <c r="I974" i="4"/>
  <c r="F969" i="10" s="1"/>
  <c r="E974" i="4"/>
  <c r="D974" i="4"/>
  <c r="C974" i="4"/>
  <c r="M968" i="10"/>
  <c r="K968" i="10"/>
  <c r="I968" i="10"/>
  <c r="H968" i="10"/>
  <c r="G968" i="10"/>
  <c r="I973" i="4"/>
  <c r="F968" i="10" s="1"/>
  <c r="E973" i="4"/>
  <c r="D973" i="4"/>
  <c r="C973" i="4"/>
  <c r="M967" i="10"/>
  <c r="K967" i="10"/>
  <c r="I967" i="10"/>
  <c r="H967" i="10"/>
  <c r="G967" i="10"/>
  <c r="I972" i="4"/>
  <c r="F967" i="10" s="1"/>
  <c r="E972" i="4"/>
  <c r="D972" i="4"/>
  <c r="C972" i="4"/>
  <c r="M966" i="10"/>
  <c r="K966" i="10"/>
  <c r="I966" i="10"/>
  <c r="H966" i="10"/>
  <c r="G966" i="10"/>
  <c r="I971" i="4"/>
  <c r="F966" i="10" s="1"/>
  <c r="E971" i="4"/>
  <c r="D971" i="4"/>
  <c r="C971" i="4"/>
  <c r="M965" i="10"/>
  <c r="K965" i="10"/>
  <c r="I965" i="10"/>
  <c r="H965" i="10"/>
  <c r="G965" i="10"/>
  <c r="I970" i="4"/>
  <c r="F965" i="10" s="1"/>
  <c r="E970" i="4"/>
  <c r="D970" i="4"/>
  <c r="C970" i="4"/>
  <c r="M964" i="10"/>
  <c r="K964" i="10"/>
  <c r="I964" i="10"/>
  <c r="H964" i="10"/>
  <c r="G964" i="10"/>
  <c r="I969" i="4"/>
  <c r="F964" i="10" s="1"/>
  <c r="E969" i="4"/>
  <c r="D969" i="4"/>
  <c r="C969" i="4"/>
  <c r="M963" i="10"/>
  <c r="K963" i="10"/>
  <c r="I963" i="10"/>
  <c r="H963" i="10"/>
  <c r="G963" i="10"/>
  <c r="I968" i="4"/>
  <c r="F963" i="10" s="1"/>
  <c r="E968" i="4"/>
  <c r="D968" i="4"/>
  <c r="C968" i="4"/>
  <c r="M962" i="10"/>
  <c r="K962" i="10"/>
  <c r="I962" i="10"/>
  <c r="H962" i="10"/>
  <c r="G962" i="10"/>
  <c r="I967" i="4"/>
  <c r="F962" i="10" s="1"/>
  <c r="E967" i="4"/>
  <c r="D967" i="4"/>
  <c r="C967" i="4"/>
  <c r="M961" i="10"/>
  <c r="K961" i="10"/>
  <c r="I961" i="10"/>
  <c r="H961" i="10"/>
  <c r="G961" i="10"/>
  <c r="I966" i="4"/>
  <c r="F961" i="10" s="1"/>
  <c r="E966" i="4"/>
  <c r="D966" i="4"/>
  <c r="C966" i="4"/>
  <c r="M960" i="10"/>
  <c r="K960" i="10"/>
  <c r="I960" i="10"/>
  <c r="H960" i="10"/>
  <c r="G960" i="10"/>
  <c r="I965" i="4"/>
  <c r="F960" i="10" s="1"/>
  <c r="E965" i="4"/>
  <c r="D965" i="4"/>
  <c r="C965" i="4"/>
  <c r="M959" i="10"/>
  <c r="K959" i="10"/>
  <c r="I959" i="10"/>
  <c r="H959" i="10"/>
  <c r="G959" i="10"/>
  <c r="I964" i="4"/>
  <c r="F959" i="10" s="1"/>
  <c r="E964" i="4"/>
  <c r="D964" i="4"/>
  <c r="C964" i="4"/>
  <c r="M958" i="10"/>
  <c r="K958" i="10"/>
  <c r="I958" i="10"/>
  <c r="H958" i="10"/>
  <c r="G958" i="10"/>
  <c r="I963" i="4"/>
  <c r="F958" i="10" s="1"/>
  <c r="E963" i="4"/>
  <c r="D963" i="4"/>
  <c r="C963" i="4"/>
  <c r="M957" i="10"/>
  <c r="K957" i="10"/>
  <c r="I957" i="10"/>
  <c r="H957" i="10"/>
  <c r="G957" i="10"/>
  <c r="I962" i="4"/>
  <c r="F957" i="10" s="1"/>
  <c r="E962" i="4"/>
  <c r="D962" i="4"/>
  <c r="C962" i="4"/>
  <c r="M956" i="10"/>
  <c r="K956" i="10"/>
  <c r="I956" i="10"/>
  <c r="H956" i="10"/>
  <c r="G956" i="10"/>
  <c r="I961" i="4"/>
  <c r="F956" i="10" s="1"/>
  <c r="E961" i="4"/>
  <c r="D961" i="4"/>
  <c r="C961" i="4"/>
  <c r="M955" i="10"/>
  <c r="K955" i="10"/>
  <c r="I955" i="10"/>
  <c r="H955" i="10"/>
  <c r="G955" i="10"/>
  <c r="I960" i="4"/>
  <c r="F955" i="10" s="1"/>
  <c r="E960" i="4"/>
  <c r="D960" i="4"/>
  <c r="C960" i="4"/>
  <c r="M954" i="10"/>
  <c r="K954" i="10"/>
  <c r="I954" i="10"/>
  <c r="H954" i="10"/>
  <c r="G954" i="10"/>
  <c r="I959" i="4"/>
  <c r="F954" i="10" s="1"/>
  <c r="E959" i="4"/>
  <c r="D959" i="4"/>
  <c r="C959" i="4"/>
  <c r="M953" i="10"/>
  <c r="K953" i="10"/>
  <c r="I953" i="10"/>
  <c r="H953" i="10"/>
  <c r="G953" i="10"/>
  <c r="I958" i="4"/>
  <c r="F953" i="10" s="1"/>
  <c r="E958" i="4"/>
  <c r="D958" i="4"/>
  <c r="C958" i="4"/>
  <c r="M952" i="10"/>
  <c r="K952" i="10"/>
  <c r="I952" i="10"/>
  <c r="H952" i="10"/>
  <c r="G952" i="10"/>
  <c r="I957" i="4"/>
  <c r="F952" i="10" s="1"/>
  <c r="E957" i="4"/>
  <c r="D957" i="4"/>
  <c r="C957" i="4"/>
  <c r="M951" i="10"/>
  <c r="K951" i="10"/>
  <c r="I951" i="10"/>
  <c r="H951" i="10"/>
  <c r="G951" i="10"/>
  <c r="I956" i="4"/>
  <c r="F951" i="10" s="1"/>
  <c r="E956" i="4"/>
  <c r="D956" i="4"/>
  <c r="C956" i="4"/>
  <c r="M950" i="10"/>
  <c r="K950" i="10"/>
  <c r="I950" i="10"/>
  <c r="H950" i="10"/>
  <c r="G950" i="10"/>
  <c r="I955" i="4"/>
  <c r="F950" i="10" s="1"/>
  <c r="E955" i="4"/>
  <c r="D955" i="4"/>
  <c r="C955" i="4"/>
  <c r="M949" i="10"/>
  <c r="K949" i="10"/>
  <c r="I949" i="10"/>
  <c r="H949" i="10"/>
  <c r="G949" i="10"/>
  <c r="I954" i="4"/>
  <c r="F949" i="10" s="1"/>
  <c r="E954" i="4"/>
  <c r="D954" i="4"/>
  <c r="C954" i="4"/>
  <c r="M948" i="10"/>
  <c r="K948" i="10"/>
  <c r="I948" i="10"/>
  <c r="H948" i="10"/>
  <c r="G948" i="10"/>
  <c r="I953" i="4"/>
  <c r="F948" i="10" s="1"/>
  <c r="E953" i="4"/>
  <c r="D953" i="4"/>
  <c r="C953" i="4"/>
  <c r="M947" i="10"/>
  <c r="K947" i="10"/>
  <c r="I947" i="10"/>
  <c r="H947" i="10"/>
  <c r="G947" i="10"/>
  <c r="I952" i="4"/>
  <c r="F947" i="10" s="1"/>
  <c r="E952" i="4"/>
  <c r="D952" i="4"/>
  <c r="C952" i="4"/>
  <c r="M946" i="10"/>
  <c r="K946" i="10"/>
  <c r="I946" i="10"/>
  <c r="H946" i="10"/>
  <c r="G946" i="10"/>
  <c r="I951" i="4"/>
  <c r="F946" i="10" s="1"/>
  <c r="E951" i="4"/>
  <c r="D951" i="4"/>
  <c r="C951" i="4"/>
  <c r="M945" i="10"/>
  <c r="K945" i="10"/>
  <c r="I945" i="10"/>
  <c r="H945" i="10"/>
  <c r="G945" i="10"/>
  <c r="I950" i="4"/>
  <c r="F945" i="10" s="1"/>
  <c r="E950" i="4"/>
  <c r="D950" i="4"/>
  <c r="C950" i="4"/>
  <c r="M944" i="10"/>
  <c r="K944" i="10"/>
  <c r="I944" i="10"/>
  <c r="H944" i="10"/>
  <c r="G944" i="10"/>
  <c r="I949" i="4"/>
  <c r="F944" i="10" s="1"/>
  <c r="E949" i="4"/>
  <c r="D949" i="4"/>
  <c r="C949" i="4"/>
  <c r="M943" i="10"/>
  <c r="K943" i="10"/>
  <c r="I943" i="10"/>
  <c r="H943" i="10"/>
  <c r="G943" i="10"/>
  <c r="I948" i="4"/>
  <c r="F943" i="10" s="1"/>
  <c r="E948" i="4"/>
  <c r="D948" i="4"/>
  <c r="C948" i="4"/>
  <c r="M942" i="10"/>
  <c r="K942" i="10"/>
  <c r="I942" i="10"/>
  <c r="H942" i="10"/>
  <c r="G942" i="10"/>
  <c r="I947" i="4"/>
  <c r="F942" i="10" s="1"/>
  <c r="E947" i="4"/>
  <c r="D947" i="4"/>
  <c r="C947" i="4"/>
  <c r="M941" i="10"/>
  <c r="K941" i="10"/>
  <c r="I941" i="10"/>
  <c r="H941" i="10"/>
  <c r="G941" i="10"/>
  <c r="I946" i="4"/>
  <c r="F941" i="10" s="1"/>
  <c r="E946" i="4"/>
  <c r="D946" i="4"/>
  <c r="C946" i="4"/>
  <c r="M940" i="10"/>
  <c r="K940" i="10"/>
  <c r="I940" i="10"/>
  <c r="H940" i="10"/>
  <c r="G940" i="10"/>
  <c r="I945" i="4"/>
  <c r="F940" i="10" s="1"/>
  <c r="E945" i="4"/>
  <c r="D945" i="4"/>
  <c r="C945" i="4"/>
  <c r="M939" i="10"/>
  <c r="K939" i="10"/>
  <c r="I939" i="10"/>
  <c r="H939" i="10"/>
  <c r="G939" i="10"/>
  <c r="I944" i="4"/>
  <c r="F939" i="10" s="1"/>
  <c r="E944" i="4"/>
  <c r="D944" i="4"/>
  <c r="C944" i="4"/>
  <c r="M938" i="10"/>
  <c r="K938" i="10"/>
  <c r="I938" i="10"/>
  <c r="H938" i="10"/>
  <c r="G938" i="10"/>
  <c r="I943" i="4"/>
  <c r="F938" i="10" s="1"/>
  <c r="E943" i="4"/>
  <c r="D943" i="4"/>
  <c r="C943" i="4"/>
  <c r="M937" i="10"/>
  <c r="K937" i="10"/>
  <c r="I937" i="10"/>
  <c r="H937" i="10"/>
  <c r="G937" i="10"/>
  <c r="I942" i="4"/>
  <c r="F937" i="10" s="1"/>
  <c r="E942" i="4"/>
  <c r="D942" i="4"/>
  <c r="C942" i="4"/>
  <c r="M936" i="10"/>
  <c r="K936" i="10"/>
  <c r="I936" i="10"/>
  <c r="H936" i="10"/>
  <c r="G936" i="10"/>
  <c r="I941" i="4"/>
  <c r="F936" i="10" s="1"/>
  <c r="E941" i="4"/>
  <c r="D941" i="4"/>
  <c r="C941" i="4"/>
  <c r="M935" i="10"/>
  <c r="K935" i="10"/>
  <c r="I935" i="10"/>
  <c r="H935" i="10"/>
  <c r="G935" i="10"/>
  <c r="I940" i="4"/>
  <c r="F935" i="10" s="1"/>
  <c r="E940" i="4"/>
  <c r="D940" i="4"/>
  <c r="C940" i="4"/>
  <c r="M934" i="10"/>
  <c r="K934" i="10"/>
  <c r="I934" i="10"/>
  <c r="H934" i="10"/>
  <c r="G934" i="10"/>
  <c r="I939" i="4"/>
  <c r="F934" i="10" s="1"/>
  <c r="E939" i="4"/>
  <c r="D939" i="4"/>
  <c r="C939" i="4"/>
  <c r="M933" i="10"/>
  <c r="K933" i="10"/>
  <c r="I933" i="10"/>
  <c r="H933" i="10"/>
  <c r="G933" i="10"/>
  <c r="I938" i="4"/>
  <c r="F933" i="10" s="1"/>
  <c r="E938" i="4"/>
  <c r="D938" i="4"/>
  <c r="C938" i="4"/>
  <c r="M932" i="10"/>
  <c r="K932" i="10"/>
  <c r="I932" i="10"/>
  <c r="H932" i="10"/>
  <c r="G932" i="10"/>
  <c r="I937" i="4"/>
  <c r="F932" i="10" s="1"/>
  <c r="E937" i="4"/>
  <c r="D937" i="4"/>
  <c r="C937" i="4"/>
  <c r="M931" i="10"/>
  <c r="K931" i="10"/>
  <c r="I931" i="10"/>
  <c r="H931" i="10"/>
  <c r="G931" i="10"/>
  <c r="I936" i="4"/>
  <c r="F931" i="10" s="1"/>
  <c r="E936" i="4"/>
  <c r="D936" i="4"/>
  <c r="C936" i="4"/>
  <c r="M930" i="10"/>
  <c r="K930" i="10"/>
  <c r="I930" i="10"/>
  <c r="H930" i="10"/>
  <c r="G930" i="10"/>
  <c r="I935" i="4"/>
  <c r="F930" i="10" s="1"/>
  <c r="E935" i="4"/>
  <c r="D935" i="4"/>
  <c r="C935" i="4"/>
  <c r="M929" i="10"/>
  <c r="K929" i="10"/>
  <c r="I929" i="10"/>
  <c r="H929" i="10"/>
  <c r="G929" i="10"/>
  <c r="I934" i="4"/>
  <c r="F929" i="10" s="1"/>
  <c r="E934" i="4"/>
  <c r="D934" i="4"/>
  <c r="C934" i="4"/>
  <c r="M928" i="10"/>
  <c r="K928" i="10"/>
  <c r="I928" i="10"/>
  <c r="H928" i="10"/>
  <c r="G928" i="10"/>
  <c r="I933" i="4"/>
  <c r="F928" i="10" s="1"/>
  <c r="E933" i="4"/>
  <c r="D933" i="4"/>
  <c r="C933" i="4"/>
  <c r="M927" i="10"/>
  <c r="K927" i="10"/>
  <c r="I927" i="10"/>
  <c r="H927" i="10"/>
  <c r="G927" i="10"/>
  <c r="I932" i="4"/>
  <c r="F927" i="10" s="1"/>
  <c r="E932" i="4"/>
  <c r="D932" i="4"/>
  <c r="C932" i="4"/>
  <c r="M926" i="10"/>
  <c r="K926" i="10"/>
  <c r="I926" i="10"/>
  <c r="H926" i="10"/>
  <c r="G926" i="10"/>
  <c r="I931" i="4"/>
  <c r="F926" i="10" s="1"/>
  <c r="E931" i="4"/>
  <c r="D931" i="4"/>
  <c r="C931" i="4"/>
  <c r="M925" i="10"/>
  <c r="K925" i="10"/>
  <c r="I925" i="10"/>
  <c r="H925" i="10"/>
  <c r="G925" i="10"/>
  <c r="I930" i="4"/>
  <c r="F925" i="10" s="1"/>
  <c r="E930" i="4"/>
  <c r="D930" i="4"/>
  <c r="C930" i="4"/>
  <c r="M924" i="10"/>
  <c r="K924" i="10"/>
  <c r="I924" i="10"/>
  <c r="H924" i="10"/>
  <c r="G924" i="10"/>
  <c r="I929" i="4"/>
  <c r="F924" i="10" s="1"/>
  <c r="E929" i="4"/>
  <c r="D929" i="4"/>
  <c r="C929" i="4"/>
  <c r="M923" i="10"/>
  <c r="K923" i="10"/>
  <c r="I923" i="10"/>
  <c r="H923" i="10"/>
  <c r="G923" i="10"/>
  <c r="I928" i="4"/>
  <c r="F923" i="10" s="1"/>
  <c r="E928" i="4"/>
  <c r="D928" i="4"/>
  <c r="C928" i="4"/>
  <c r="M922" i="10"/>
  <c r="K922" i="10"/>
  <c r="I922" i="10"/>
  <c r="H922" i="10"/>
  <c r="G922" i="10"/>
  <c r="I927" i="4"/>
  <c r="F922" i="10" s="1"/>
  <c r="E927" i="4"/>
  <c r="D927" i="4"/>
  <c r="C927" i="4"/>
  <c r="M921" i="10"/>
  <c r="K921" i="10"/>
  <c r="I921" i="10"/>
  <c r="H921" i="10"/>
  <c r="G921" i="10"/>
  <c r="I926" i="4"/>
  <c r="F921" i="10" s="1"/>
  <c r="E926" i="4"/>
  <c r="D926" i="4"/>
  <c r="C926" i="4"/>
  <c r="M920" i="10"/>
  <c r="K920" i="10"/>
  <c r="I920" i="10"/>
  <c r="H920" i="10"/>
  <c r="G920" i="10"/>
  <c r="I925" i="4"/>
  <c r="F920" i="10" s="1"/>
  <c r="E925" i="4"/>
  <c r="D925" i="4"/>
  <c r="C925" i="4"/>
  <c r="M919" i="10"/>
  <c r="K919" i="10"/>
  <c r="I919" i="10"/>
  <c r="H919" i="10"/>
  <c r="G919" i="10"/>
  <c r="I924" i="4"/>
  <c r="F919" i="10" s="1"/>
  <c r="E924" i="4"/>
  <c r="D924" i="4"/>
  <c r="C924" i="4"/>
  <c r="M918" i="10"/>
  <c r="K918" i="10"/>
  <c r="I918" i="10"/>
  <c r="H918" i="10"/>
  <c r="G918" i="10"/>
  <c r="I923" i="4"/>
  <c r="F918" i="10" s="1"/>
  <c r="E923" i="4"/>
  <c r="D923" i="4"/>
  <c r="C923" i="4"/>
  <c r="M917" i="10"/>
  <c r="K917" i="10"/>
  <c r="I917" i="10"/>
  <c r="H917" i="10"/>
  <c r="G917" i="10"/>
  <c r="I922" i="4"/>
  <c r="F917" i="10" s="1"/>
  <c r="E922" i="4"/>
  <c r="D922" i="4"/>
  <c r="C922" i="4"/>
  <c r="M916" i="10"/>
  <c r="K916" i="10"/>
  <c r="I916" i="10"/>
  <c r="H916" i="10"/>
  <c r="G916" i="10"/>
  <c r="I921" i="4"/>
  <c r="F916" i="10" s="1"/>
  <c r="E921" i="4"/>
  <c r="D921" i="4"/>
  <c r="C921" i="4"/>
  <c r="M915" i="10"/>
  <c r="K915" i="10"/>
  <c r="I915" i="10"/>
  <c r="H915" i="10"/>
  <c r="G915" i="10"/>
  <c r="I920" i="4"/>
  <c r="F915" i="10" s="1"/>
  <c r="E920" i="4"/>
  <c r="D920" i="4"/>
  <c r="C920" i="4"/>
  <c r="M914" i="10"/>
  <c r="K914" i="10"/>
  <c r="I914" i="10"/>
  <c r="H914" i="10"/>
  <c r="G914" i="10"/>
  <c r="I919" i="4"/>
  <c r="F914" i="10" s="1"/>
  <c r="E919" i="4"/>
  <c r="D919" i="4"/>
  <c r="C919" i="4"/>
  <c r="M913" i="10"/>
  <c r="K913" i="10"/>
  <c r="I913" i="10"/>
  <c r="H913" i="10"/>
  <c r="G913" i="10"/>
  <c r="I918" i="4"/>
  <c r="F913" i="10" s="1"/>
  <c r="E918" i="4"/>
  <c r="D918" i="4"/>
  <c r="C918" i="4"/>
  <c r="M912" i="10"/>
  <c r="K912" i="10"/>
  <c r="I912" i="10"/>
  <c r="H912" i="10"/>
  <c r="G912" i="10"/>
  <c r="I917" i="4"/>
  <c r="F912" i="10" s="1"/>
  <c r="E917" i="4"/>
  <c r="D917" i="4"/>
  <c r="C917" i="4"/>
  <c r="M911" i="10"/>
  <c r="K911" i="10"/>
  <c r="I911" i="10"/>
  <c r="H911" i="10"/>
  <c r="G911" i="10"/>
  <c r="I916" i="4"/>
  <c r="F911" i="10" s="1"/>
  <c r="E916" i="4"/>
  <c r="D916" i="4"/>
  <c r="C916" i="4"/>
  <c r="M910" i="10"/>
  <c r="K910" i="10"/>
  <c r="I910" i="10"/>
  <c r="H910" i="10"/>
  <c r="G910" i="10"/>
  <c r="I915" i="4"/>
  <c r="F910" i="10" s="1"/>
  <c r="E915" i="4"/>
  <c r="D915" i="4"/>
  <c r="C915" i="4"/>
  <c r="M909" i="10"/>
  <c r="K909" i="10"/>
  <c r="I909" i="10"/>
  <c r="H909" i="10"/>
  <c r="G909" i="10"/>
  <c r="I914" i="4"/>
  <c r="F909" i="10" s="1"/>
  <c r="E914" i="4"/>
  <c r="D914" i="4"/>
  <c r="C914" i="4"/>
  <c r="M908" i="10"/>
  <c r="K908" i="10"/>
  <c r="I908" i="10"/>
  <c r="H908" i="10"/>
  <c r="G908" i="10"/>
  <c r="I913" i="4"/>
  <c r="F908" i="10" s="1"/>
  <c r="E913" i="4"/>
  <c r="D913" i="4"/>
  <c r="C913" i="4"/>
  <c r="M907" i="10"/>
  <c r="K907" i="10"/>
  <c r="I907" i="10"/>
  <c r="H907" i="10"/>
  <c r="G907" i="10"/>
  <c r="I912" i="4"/>
  <c r="F907" i="10" s="1"/>
  <c r="E912" i="4"/>
  <c r="D912" i="4"/>
  <c r="C912" i="4"/>
  <c r="M906" i="10"/>
  <c r="K906" i="10"/>
  <c r="I906" i="10"/>
  <c r="H906" i="10"/>
  <c r="G906" i="10"/>
  <c r="I911" i="4"/>
  <c r="F906" i="10" s="1"/>
  <c r="E911" i="4"/>
  <c r="D911" i="4"/>
  <c r="C911" i="4"/>
  <c r="M905" i="10"/>
  <c r="K905" i="10"/>
  <c r="I905" i="10"/>
  <c r="H905" i="10"/>
  <c r="G905" i="10"/>
  <c r="I910" i="4"/>
  <c r="F905" i="10" s="1"/>
  <c r="E910" i="4"/>
  <c r="D910" i="4"/>
  <c r="C910" i="4"/>
  <c r="M904" i="10"/>
  <c r="K904" i="10"/>
  <c r="I904" i="10"/>
  <c r="H904" i="10"/>
  <c r="G904" i="10"/>
  <c r="I909" i="4"/>
  <c r="F904" i="10" s="1"/>
  <c r="E909" i="4"/>
  <c r="D909" i="4"/>
  <c r="C909" i="4"/>
  <c r="M903" i="10"/>
  <c r="K903" i="10"/>
  <c r="I903" i="10"/>
  <c r="H903" i="10"/>
  <c r="G903" i="10"/>
  <c r="I908" i="4"/>
  <c r="F903" i="10" s="1"/>
  <c r="E908" i="4"/>
  <c r="D908" i="4"/>
  <c r="C908" i="4"/>
  <c r="M902" i="10"/>
  <c r="K902" i="10"/>
  <c r="I902" i="10"/>
  <c r="H902" i="10"/>
  <c r="G902" i="10"/>
  <c r="I907" i="4"/>
  <c r="F902" i="10" s="1"/>
  <c r="E907" i="4"/>
  <c r="D907" i="4"/>
  <c r="C907" i="4"/>
  <c r="M901" i="10"/>
  <c r="K901" i="10"/>
  <c r="I901" i="10"/>
  <c r="H901" i="10"/>
  <c r="G901" i="10"/>
  <c r="I906" i="4"/>
  <c r="F901" i="10" s="1"/>
  <c r="E906" i="4"/>
  <c r="D906" i="4"/>
  <c r="C906" i="4"/>
  <c r="M900" i="10"/>
  <c r="K900" i="10"/>
  <c r="I900" i="10"/>
  <c r="H900" i="10"/>
  <c r="G900" i="10"/>
  <c r="I905" i="4"/>
  <c r="F900" i="10" s="1"/>
  <c r="E905" i="4"/>
  <c r="D905" i="4"/>
  <c r="C905" i="4"/>
  <c r="M899" i="10"/>
  <c r="K899" i="10"/>
  <c r="I899" i="10"/>
  <c r="H899" i="10"/>
  <c r="G899" i="10"/>
  <c r="I904" i="4"/>
  <c r="F899" i="10" s="1"/>
  <c r="E904" i="4"/>
  <c r="D904" i="4"/>
  <c r="C904" i="4"/>
  <c r="M898" i="10"/>
  <c r="K898" i="10"/>
  <c r="I898" i="10"/>
  <c r="H898" i="10"/>
  <c r="G898" i="10"/>
  <c r="I903" i="4"/>
  <c r="F898" i="10" s="1"/>
  <c r="E903" i="4"/>
  <c r="D903" i="4"/>
  <c r="C903" i="4"/>
  <c r="M897" i="10"/>
  <c r="K897" i="10"/>
  <c r="I897" i="10"/>
  <c r="H897" i="10"/>
  <c r="G897" i="10"/>
  <c r="I902" i="4"/>
  <c r="F897" i="10" s="1"/>
  <c r="E902" i="4"/>
  <c r="D902" i="4"/>
  <c r="C902" i="4"/>
  <c r="M896" i="10"/>
  <c r="K896" i="10"/>
  <c r="I896" i="10"/>
  <c r="H896" i="10"/>
  <c r="G896" i="10"/>
  <c r="I901" i="4"/>
  <c r="F896" i="10" s="1"/>
  <c r="E901" i="4"/>
  <c r="D901" i="4"/>
  <c r="C901" i="4"/>
  <c r="M895" i="10"/>
  <c r="K895" i="10"/>
  <c r="I895" i="10"/>
  <c r="H895" i="10"/>
  <c r="G895" i="10"/>
  <c r="I900" i="4"/>
  <c r="F895" i="10" s="1"/>
  <c r="E900" i="4"/>
  <c r="D900" i="4"/>
  <c r="C900" i="4"/>
  <c r="M894" i="10"/>
  <c r="K894" i="10"/>
  <c r="I894" i="10"/>
  <c r="H894" i="10"/>
  <c r="G894" i="10"/>
  <c r="I899" i="4"/>
  <c r="F894" i="10" s="1"/>
  <c r="E899" i="4"/>
  <c r="D899" i="4"/>
  <c r="C899" i="4"/>
  <c r="M893" i="10"/>
  <c r="K893" i="10"/>
  <c r="I893" i="10"/>
  <c r="H893" i="10"/>
  <c r="G893" i="10"/>
  <c r="I898" i="4"/>
  <c r="F893" i="10" s="1"/>
  <c r="E898" i="4"/>
  <c r="D898" i="4"/>
  <c r="C898" i="4"/>
  <c r="M892" i="10"/>
  <c r="K892" i="10"/>
  <c r="I892" i="10"/>
  <c r="H892" i="10"/>
  <c r="G892" i="10"/>
  <c r="I897" i="4"/>
  <c r="F892" i="10" s="1"/>
  <c r="E897" i="4"/>
  <c r="D897" i="4"/>
  <c r="C897" i="4"/>
  <c r="M891" i="10"/>
  <c r="K891" i="10"/>
  <c r="I891" i="10"/>
  <c r="H891" i="10"/>
  <c r="G891" i="10"/>
  <c r="I896" i="4"/>
  <c r="F891" i="10" s="1"/>
  <c r="E896" i="4"/>
  <c r="D896" i="4"/>
  <c r="C896" i="4"/>
  <c r="M890" i="10"/>
  <c r="K890" i="10"/>
  <c r="I890" i="10"/>
  <c r="H890" i="10"/>
  <c r="G890" i="10"/>
  <c r="I895" i="4"/>
  <c r="F890" i="10" s="1"/>
  <c r="E895" i="4"/>
  <c r="D895" i="4"/>
  <c r="C895" i="4"/>
  <c r="M889" i="10"/>
  <c r="K889" i="10"/>
  <c r="I889" i="10"/>
  <c r="H889" i="10"/>
  <c r="G889" i="10"/>
  <c r="I894" i="4"/>
  <c r="F889" i="10" s="1"/>
  <c r="E894" i="4"/>
  <c r="D894" i="4"/>
  <c r="C894" i="4"/>
  <c r="M888" i="10"/>
  <c r="K888" i="10"/>
  <c r="I888" i="10"/>
  <c r="H888" i="10"/>
  <c r="G888" i="10"/>
  <c r="I893" i="4"/>
  <c r="F888" i="10" s="1"/>
  <c r="E893" i="4"/>
  <c r="D893" i="4"/>
  <c r="C893" i="4"/>
  <c r="M887" i="10"/>
  <c r="K887" i="10"/>
  <c r="I887" i="10"/>
  <c r="H887" i="10"/>
  <c r="G887" i="10"/>
  <c r="I892" i="4"/>
  <c r="F887" i="10" s="1"/>
  <c r="E892" i="4"/>
  <c r="D892" i="4"/>
  <c r="C892" i="4"/>
  <c r="M886" i="10"/>
  <c r="K886" i="10"/>
  <c r="I886" i="10"/>
  <c r="H886" i="10"/>
  <c r="G886" i="10"/>
  <c r="I891" i="4"/>
  <c r="F886" i="10" s="1"/>
  <c r="E891" i="4"/>
  <c r="D891" i="4"/>
  <c r="C891" i="4"/>
  <c r="M885" i="10"/>
  <c r="K885" i="10"/>
  <c r="I885" i="10"/>
  <c r="H885" i="10"/>
  <c r="G885" i="10"/>
  <c r="I890" i="4"/>
  <c r="F885" i="10" s="1"/>
  <c r="E890" i="4"/>
  <c r="D890" i="4"/>
  <c r="C890" i="4"/>
  <c r="M884" i="10"/>
  <c r="K884" i="10"/>
  <c r="I884" i="10"/>
  <c r="H884" i="10"/>
  <c r="G884" i="10"/>
  <c r="I889" i="4"/>
  <c r="F884" i="10" s="1"/>
  <c r="E889" i="4"/>
  <c r="D889" i="4"/>
  <c r="C889" i="4"/>
  <c r="M883" i="10"/>
  <c r="K883" i="10"/>
  <c r="I883" i="10"/>
  <c r="H883" i="10"/>
  <c r="G883" i="10"/>
  <c r="I888" i="4"/>
  <c r="F883" i="10" s="1"/>
  <c r="E888" i="4"/>
  <c r="D888" i="4"/>
  <c r="C888" i="4"/>
  <c r="M882" i="10"/>
  <c r="K882" i="10"/>
  <c r="I882" i="10"/>
  <c r="H882" i="10"/>
  <c r="G882" i="10"/>
  <c r="I887" i="4"/>
  <c r="F882" i="10" s="1"/>
  <c r="E887" i="4"/>
  <c r="D887" i="4"/>
  <c r="C887" i="4"/>
  <c r="M881" i="10"/>
  <c r="K881" i="10"/>
  <c r="I881" i="10"/>
  <c r="H881" i="10"/>
  <c r="G881" i="10"/>
  <c r="I886" i="4"/>
  <c r="F881" i="10" s="1"/>
  <c r="E886" i="4"/>
  <c r="D886" i="4"/>
  <c r="C886" i="4"/>
  <c r="M880" i="10"/>
  <c r="K880" i="10"/>
  <c r="I880" i="10"/>
  <c r="H880" i="10"/>
  <c r="G880" i="10"/>
  <c r="I885" i="4"/>
  <c r="F880" i="10" s="1"/>
  <c r="E885" i="4"/>
  <c r="D885" i="4"/>
  <c r="C885" i="4"/>
  <c r="M879" i="10"/>
  <c r="K879" i="10"/>
  <c r="I879" i="10"/>
  <c r="H879" i="10"/>
  <c r="G879" i="10"/>
  <c r="I884" i="4"/>
  <c r="F879" i="10" s="1"/>
  <c r="E884" i="4"/>
  <c r="D884" i="4"/>
  <c r="C884" i="4"/>
  <c r="M878" i="10"/>
  <c r="K878" i="10"/>
  <c r="I878" i="10"/>
  <c r="H878" i="10"/>
  <c r="G878" i="10"/>
  <c r="I883" i="4"/>
  <c r="F878" i="10" s="1"/>
  <c r="E883" i="4"/>
  <c r="D883" i="4"/>
  <c r="C883" i="4"/>
  <c r="M877" i="10"/>
  <c r="K877" i="10"/>
  <c r="I877" i="10"/>
  <c r="H877" i="10"/>
  <c r="G877" i="10"/>
  <c r="I882" i="4"/>
  <c r="F877" i="10" s="1"/>
  <c r="E882" i="4"/>
  <c r="D882" i="4"/>
  <c r="C882" i="4"/>
  <c r="M876" i="10"/>
  <c r="K876" i="10"/>
  <c r="I876" i="10"/>
  <c r="H876" i="10"/>
  <c r="G876" i="10"/>
  <c r="I881" i="4"/>
  <c r="F876" i="10" s="1"/>
  <c r="E881" i="4"/>
  <c r="D881" i="4"/>
  <c r="C881" i="4"/>
  <c r="M875" i="10"/>
  <c r="K875" i="10"/>
  <c r="I875" i="10"/>
  <c r="H875" i="10"/>
  <c r="G875" i="10"/>
  <c r="I880" i="4"/>
  <c r="F875" i="10" s="1"/>
  <c r="E880" i="4"/>
  <c r="D880" i="4"/>
  <c r="C880" i="4"/>
  <c r="M874" i="10"/>
  <c r="K874" i="10"/>
  <c r="I874" i="10"/>
  <c r="H874" i="10"/>
  <c r="G874" i="10"/>
  <c r="I879" i="4"/>
  <c r="F874" i="10" s="1"/>
  <c r="E879" i="4"/>
  <c r="D879" i="4"/>
  <c r="C879" i="4"/>
  <c r="M873" i="10"/>
  <c r="K873" i="10"/>
  <c r="I873" i="10"/>
  <c r="H873" i="10"/>
  <c r="G873" i="10"/>
  <c r="I878" i="4"/>
  <c r="F873" i="10" s="1"/>
  <c r="E878" i="4"/>
  <c r="D878" i="4"/>
  <c r="C878" i="4"/>
  <c r="M872" i="10"/>
  <c r="K872" i="10"/>
  <c r="I872" i="10"/>
  <c r="H872" i="10"/>
  <c r="G872" i="10"/>
  <c r="I877" i="4"/>
  <c r="F872" i="10" s="1"/>
  <c r="E877" i="4"/>
  <c r="D877" i="4"/>
  <c r="C877" i="4"/>
  <c r="M871" i="10"/>
  <c r="K871" i="10"/>
  <c r="I871" i="10"/>
  <c r="H871" i="10"/>
  <c r="G871" i="10"/>
  <c r="I876" i="4"/>
  <c r="F871" i="10" s="1"/>
  <c r="E876" i="4"/>
  <c r="D876" i="4"/>
  <c r="C876" i="4"/>
  <c r="M870" i="10"/>
  <c r="K870" i="10"/>
  <c r="I870" i="10"/>
  <c r="H870" i="10"/>
  <c r="G870" i="10"/>
  <c r="I875" i="4"/>
  <c r="F870" i="10" s="1"/>
  <c r="E875" i="4"/>
  <c r="D875" i="4"/>
  <c r="C875" i="4"/>
  <c r="M869" i="10"/>
  <c r="K869" i="10"/>
  <c r="I869" i="10"/>
  <c r="H869" i="10"/>
  <c r="G869" i="10"/>
  <c r="I874" i="4"/>
  <c r="F869" i="10" s="1"/>
  <c r="E874" i="4"/>
  <c r="D874" i="4"/>
  <c r="C874" i="4"/>
  <c r="M868" i="10"/>
  <c r="K868" i="10"/>
  <c r="I868" i="10"/>
  <c r="H868" i="10"/>
  <c r="G868" i="10"/>
  <c r="I873" i="4"/>
  <c r="F868" i="10" s="1"/>
  <c r="E873" i="4"/>
  <c r="D873" i="4"/>
  <c r="C873" i="4"/>
  <c r="M867" i="10"/>
  <c r="K867" i="10"/>
  <c r="I867" i="10"/>
  <c r="H867" i="10"/>
  <c r="G867" i="10"/>
  <c r="I872" i="4"/>
  <c r="F867" i="10" s="1"/>
  <c r="E872" i="4"/>
  <c r="D872" i="4"/>
  <c r="C872" i="4"/>
  <c r="M866" i="10"/>
  <c r="K866" i="10"/>
  <c r="I866" i="10"/>
  <c r="H866" i="10"/>
  <c r="G866" i="10"/>
  <c r="I871" i="4"/>
  <c r="F866" i="10" s="1"/>
  <c r="E871" i="4"/>
  <c r="D871" i="4"/>
  <c r="C871" i="4"/>
  <c r="M865" i="10"/>
  <c r="K865" i="10"/>
  <c r="I865" i="10"/>
  <c r="H865" i="10"/>
  <c r="G865" i="10"/>
  <c r="I870" i="4"/>
  <c r="F865" i="10" s="1"/>
  <c r="E870" i="4"/>
  <c r="D870" i="4"/>
  <c r="C870" i="4"/>
  <c r="M864" i="10"/>
  <c r="K864" i="10"/>
  <c r="I864" i="10"/>
  <c r="H864" i="10"/>
  <c r="G864" i="10"/>
  <c r="I869" i="4"/>
  <c r="F864" i="10" s="1"/>
  <c r="E869" i="4"/>
  <c r="D869" i="4"/>
  <c r="C869" i="4"/>
  <c r="M863" i="10"/>
  <c r="K863" i="10"/>
  <c r="I863" i="10"/>
  <c r="H863" i="10"/>
  <c r="G863" i="10"/>
  <c r="I868" i="4"/>
  <c r="F863" i="10" s="1"/>
  <c r="E868" i="4"/>
  <c r="D868" i="4"/>
  <c r="C868" i="4"/>
  <c r="M862" i="10"/>
  <c r="K862" i="10"/>
  <c r="I862" i="10"/>
  <c r="H862" i="10"/>
  <c r="G862" i="10"/>
  <c r="I867" i="4"/>
  <c r="F862" i="10" s="1"/>
  <c r="E867" i="4"/>
  <c r="D867" i="4"/>
  <c r="C867" i="4"/>
  <c r="M861" i="10"/>
  <c r="K861" i="10"/>
  <c r="I861" i="10"/>
  <c r="H861" i="10"/>
  <c r="G861" i="10"/>
  <c r="I866" i="4"/>
  <c r="F861" i="10" s="1"/>
  <c r="E866" i="4"/>
  <c r="D866" i="4"/>
  <c r="C866" i="4"/>
  <c r="M860" i="10"/>
  <c r="K860" i="10"/>
  <c r="I860" i="10"/>
  <c r="H860" i="10"/>
  <c r="G860" i="10"/>
  <c r="I865" i="4"/>
  <c r="F860" i="10" s="1"/>
  <c r="E865" i="4"/>
  <c r="D865" i="4"/>
  <c r="C865" i="4"/>
  <c r="M859" i="10"/>
  <c r="K859" i="10"/>
  <c r="I859" i="10"/>
  <c r="H859" i="10"/>
  <c r="G859" i="10"/>
  <c r="I864" i="4"/>
  <c r="F859" i="10" s="1"/>
  <c r="E864" i="4"/>
  <c r="D864" i="4"/>
  <c r="C864" i="4"/>
  <c r="M858" i="10"/>
  <c r="K858" i="10"/>
  <c r="I858" i="10"/>
  <c r="H858" i="10"/>
  <c r="G858" i="10"/>
  <c r="I863" i="4"/>
  <c r="F858" i="10" s="1"/>
  <c r="E863" i="4"/>
  <c r="D863" i="4"/>
  <c r="C863" i="4"/>
  <c r="M857" i="10"/>
  <c r="K857" i="10"/>
  <c r="I857" i="10"/>
  <c r="H857" i="10"/>
  <c r="G857" i="10"/>
  <c r="I862" i="4"/>
  <c r="F857" i="10" s="1"/>
  <c r="E862" i="4"/>
  <c r="D862" i="4"/>
  <c r="C862" i="4"/>
  <c r="M856" i="10"/>
  <c r="K856" i="10"/>
  <c r="I856" i="10"/>
  <c r="H856" i="10"/>
  <c r="G856" i="10"/>
  <c r="I861" i="4"/>
  <c r="F856" i="10" s="1"/>
  <c r="E861" i="4"/>
  <c r="D861" i="4"/>
  <c r="C861" i="4"/>
  <c r="M855" i="10"/>
  <c r="K855" i="10"/>
  <c r="I855" i="10"/>
  <c r="H855" i="10"/>
  <c r="G855" i="10"/>
  <c r="I860" i="4"/>
  <c r="F855" i="10" s="1"/>
  <c r="E860" i="4"/>
  <c r="D860" i="4"/>
  <c r="C860" i="4"/>
  <c r="M854" i="10"/>
  <c r="K854" i="10"/>
  <c r="I854" i="10"/>
  <c r="H854" i="10"/>
  <c r="G854" i="10"/>
  <c r="I859" i="4"/>
  <c r="F854" i="10" s="1"/>
  <c r="E859" i="4"/>
  <c r="D859" i="4"/>
  <c r="C859" i="4"/>
  <c r="M853" i="10"/>
  <c r="K853" i="10"/>
  <c r="I853" i="10"/>
  <c r="H853" i="10"/>
  <c r="G853" i="10"/>
  <c r="I858" i="4"/>
  <c r="F853" i="10" s="1"/>
  <c r="E858" i="4"/>
  <c r="D858" i="4"/>
  <c r="C858" i="4"/>
  <c r="M852" i="10"/>
  <c r="K852" i="10"/>
  <c r="I852" i="10"/>
  <c r="H852" i="10"/>
  <c r="G852" i="10"/>
  <c r="I857" i="4"/>
  <c r="F852" i="10" s="1"/>
  <c r="E857" i="4"/>
  <c r="D857" i="4"/>
  <c r="C857" i="4"/>
  <c r="M851" i="10"/>
  <c r="K851" i="10"/>
  <c r="I851" i="10"/>
  <c r="H851" i="10"/>
  <c r="G851" i="10"/>
  <c r="I856" i="4"/>
  <c r="F851" i="10" s="1"/>
  <c r="E856" i="4"/>
  <c r="D856" i="4"/>
  <c r="C856" i="4"/>
  <c r="M850" i="10"/>
  <c r="K850" i="10"/>
  <c r="I850" i="10"/>
  <c r="H850" i="10"/>
  <c r="G850" i="10"/>
  <c r="I855" i="4"/>
  <c r="F850" i="10" s="1"/>
  <c r="E855" i="4"/>
  <c r="D855" i="4"/>
  <c r="C855" i="4"/>
  <c r="M849" i="10"/>
  <c r="K849" i="10"/>
  <c r="I849" i="10"/>
  <c r="H849" i="10"/>
  <c r="G849" i="10"/>
  <c r="I854" i="4"/>
  <c r="F849" i="10" s="1"/>
  <c r="E854" i="4"/>
  <c r="D854" i="4"/>
  <c r="C854" i="4"/>
  <c r="M848" i="10"/>
  <c r="K848" i="10"/>
  <c r="I848" i="10"/>
  <c r="H848" i="10"/>
  <c r="G848" i="10"/>
  <c r="I853" i="4"/>
  <c r="F848" i="10" s="1"/>
  <c r="E853" i="4"/>
  <c r="D853" i="4"/>
  <c r="C853" i="4"/>
  <c r="M847" i="10"/>
  <c r="K847" i="10"/>
  <c r="I847" i="10"/>
  <c r="H847" i="10"/>
  <c r="G847" i="10"/>
  <c r="I852" i="4"/>
  <c r="F847" i="10" s="1"/>
  <c r="E852" i="4"/>
  <c r="D852" i="4"/>
  <c r="C852" i="4"/>
  <c r="M846" i="10"/>
  <c r="K846" i="10"/>
  <c r="I846" i="10"/>
  <c r="H846" i="10"/>
  <c r="G846" i="10"/>
  <c r="I851" i="4"/>
  <c r="F846" i="10" s="1"/>
  <c r="E851" i="4"/>
  <c r="D851" i="4"/>
  <c r="C851" i="4"/>
  <c r="M845" i="10"/>
  <c r="K845" i="10"/>
  <c r="I845" i="10"/>
  <c r="H845" i="10"/>
  <c r="G845" i="10"/>
  <c r="I850" i="4"/>
  <c r="F845" i="10" s="1"/>
  <c r="E850" i="4"/>
  <c r="D850" i="4"/>
  <c r="C850" i="4"/>
  <c r="M844" i="10"/>
  <c r="K844" i="10"/>
  <c r="I844" i="10"/>
  <c r="H844" i="10"/>
  <c r="G844" i="10"/>
  <c r="I849" i="4"/>
  <c r="F844" i="10" s="1"/>
  <c r="E849" i="4"/>
  <c r="D849" i="4"/>
  <c r="C849" i="4"/>
  <c r="M843" i="10"/>
  <c r="K843" i="10"/>
  <c r="I843" i="10"/>
  <c r="H843" i="10"/>
  <c r="G843" i="10"/>
  <c r="I848" i="4"/>
  <c r="F843" i="10" s="1"/>
  <c r="E848" i="4"/>
  <c r="D848" i="4"/>
  <c r="C848" i="4"/>
  <c r="M842" i="10"/>
  <c r="K842" i="10"/>
  <c r="I842" i="10"/>
  <c r="H842" i="10"/>
  <c r="G842" i="10"/>
  <c r="I847" i="4"/>
  <c r="F842" i="10" s="1"/>
  <c r="E847" i="4"/>
  <c r="D847" i="4"/>
  <c r="C847" i="4"/>
  <c r="M841" i="10"/>
  <c r="K841" i="10"/>
  <c r="I841" i="10"/>
  <c r="H841" i="10"/>
  <c r="G841" i="10"/>
  <c r="I846" i="4"/>
  <c r="F841" i="10" s="1"/>
  <c r="E846" i="4"/>
  <c r="D846" i="4"/>
  <c r="C846" i="4"/>
  <c r="M840" i="10"/>
  <c r="K840" i="10"/>
  <c r="I840" i="10"/>
  <c r="H840" i="10"/>
  <c r="G840" i="10"/>
  <c r="I845" i="4"/>
  <c r="F840" i="10" s="1"/>
  <c r="E845" i="4"/>
  <c r="D845" i="4"/>
  <c r="C845" i="4"/>
  <c r="M839" i="10"/>
  <c r="K839" i="10"/>
  <c r="I839" i="10"/>
  <c r="H839" i="10"/>
  <c r="G839" i="10"/>
  <c r="I844" i="4"/>
  <c r="F839" i="10" s="1"/>
  <c r="E844" i="4"/>
  <c r="D844" i="4"/>
  <c r="C844" i="4"/>
  <c r="M838" i="10"/>
  <c r="K838" i="10"/>
  <c r="I838" i="10"/>
  <c r="H838" i="10"/>
  <c r="G838" i="10"/>
  <c r="I843" i="4"/>
  <c r="F838" i="10" s="1"/>
  <c r="E843" i="4"/>
  <c r="D843" i="4"/>
  <c r="C843" i="4"/>
  <c r="M837" i="10"/>
  <c r="K837" i="10"/>
  <c r="I837" i="10"/>
  <c r="H837" i="10"/>
  <c r="G837" i="10"/>
  <c r="I842" i="4"/>
  <c r="F837" i="10" s="1"/>
  <c r="E842" i="4"/>
  <c r="D842" i="4"/>
  <c r="C842" i="4"/>
  <c r="M836" i="10"/>
  <c r="K836" i="10"/>
  <c r="I836" i="10"/>
  <c r="H836" i="10"/>
  <c r="G836" i="10"/>
  <c r="I841" i="4"/>
  <c r="F836" i="10" s="1"/>
  <c r="E841" i="4"/>
  <c r="D841" i="4"/>
  <c r="C841" i="4"/>
  <c r="M835" i="10"/>
  <c r="K835" i="10"/>
  <c r="I835" i="10"/>
  <c r="H835" i="10"/>
  <c r="G835" i="10"/>
  <c r="I840" i="4"/>
  <c r="F835" i="10" s="1"/>
  <c r="E840" i="4"/>
  <c r="D840" i="4"/>
  <c r="C840" i="4"/>
  <c r="M834" i="10"/>
  <c r="K834" i="10"/>
  <c r="I834" i="10"/>
  <c r="H834" i="10"/>
  <c r="G834" i="10"/>
  <c r="I839" i="4"/>
  <c r="F834" i="10" s="1"/>
  <c r="E839" i="4"/>
  <c r="D839" i="4"/>
  <c r="C839" i="4"/>
  <c r="M833" i="10"/>
  <c r="K833" i="10"/>
  <c r="I833" i="10"/>
  <c r="H833" i="10"/>
  <c r="G833" i="10"/>
  <c r="I838" i="4"/>
  <c r="F833" i="10" s="1"/>
  <c r="E838" i="4"/>
  <c r="D838" i="4"/>
  <c r="C838" i="4"/>
  <c r="M832" i="10"/>
  <c r="K832" i="10"/>
  <c r="I832" i="10"/>
  <c r="H832" i="10"/>
  <c r="G832" i="10"/>
  <c r="I837" i="4"/>
  <c r="F832" i="10" s="1"/>
  <c r="E837" i="4"/>
  <c r="D837" i="4"/>
  <c r="C837" i="4"/>
  <c r="M831" i="10"/>
  <c r="K831" i="10"/>
  <c r="I831" i="10"/>
  <c r="H831" i="10"/>
  <c r="G831" i="10"/>
  <c r="I836" i="4"/>
  <c r="F831" i="10" s="1"/>
  <c r="E836" i="4"/>
  <c r="D836" i="4"/>
  <c r="C836" i="4"/>
  <c r="M830" i="10"/>
  <c r="K830" i="10"/>
  <c r="I830" i="10"/>
  <c r="H830" i="10"/>
  <c r="G830" i="10"/>
  <c r="I835" i="4"/>
  <c r="F830" i="10" s="1"/>
  <c r="E835" i="4"/>
  <c r="D835" i="4"/>
  <c r="C835" i="4"/>
  <c r="M829" i="10"/>
  <c r="K829" i="10"/>
  <c r="I829" i="10"/>
  <c r="H829" i="10"/>
  <c r="G829" i="10"/>
  <c r="I834" i="4"/>
  <c r="F829" i="10" s="1"/>
  <c r="E834" i="4"/>
  <c r="D834" i="4"/>
  <c r="C834" i="4"/>
  <c r="M828" i="10"/>
  <c r="K828" i="10"/>
  <c r="I828" i="10"/>
  <c r="H828" i="10"/>
  <c r="G828" i="10"/>
  <c r="I833" i="4"/>
  <c r="F828" i="10" s="1"/>
  <c r="E833" i="4"/>
  <c r="D833" i="4"/>
  <c r="C833" i="4"/>
  <c r="M827" i="10"/>
  <c r="K827" i="10"/>
  <c r="I827" i="10"/>
  <c r="H827" i="10"/>
  <c r="G827" i="10"/>
  <c r="I832" i="4"/>
  <c r="F827" i="10" s="1"/>
  <c r="E832" i="4"/>
  <c r="D832" i="4"/>
  <c r="C832" i="4"/>
  <c r="M826" i="10"/>
  <c r="K826" i="10"/>
  <c r="I826" i="10"/>
  <c r="H826" i="10"/>
  <c r="G826" i="10"/>
  <c r="I831" i="4"/>
  <c r="F826" i="10" s="1"/>
  <c r="E831" i="4"/>
  <c r="D831" i="4"/>
  <c r="C831" i="4"/>
  <c r="M825" i="10"/>
  <c r="K825" i="10"/>
  <c r="I825" i="10"/>
  <c r="H825" i="10"/>
  <c r="G825" i="10"/>
  <c r="I830" i="4"/>
  <c r="F825" i="10" s="1"/>
  <c r="E830" i="4"/>
  <c r="D830" i="4"/>
  <c r="C830" i="4"/>
  <c r="M824" i="10"/>
  <c r="K824" i="10"/>
  <c r="I824" i="10"/>
  <c r="H824" i="10"/>
  <c r="G824" i="10"/>
  <c r="I829" i="4"/>
  <c r="F824" i="10" s="1"/>
  <c r="E829" i="4"/>
  <c r="D829" i="4"/>
  <c r="C829" i="4"/>
  <c r="M823" i="10"/>
  <c r="K823" i="10"/>
  <c r="I823" i="10"/>
  <c r="H823" i="10"/>
  <c r="G823" i="10"/>
  <c r="I828" i="4"/>
  <c r="F823" i="10" s="1"/>
  <c r="E828" i="4"/>
  <c r="D828" i="4"/>
  <c r="C828" i="4"/>
  <c r="M822" i="10"/>
  <c r="K822" i="10"/>
  <c r="I822" i="10"/>
  <c r="H822" i="10"/>
  <c r="G822" i="10"/>
  <c r="I827" i="4"/>
  <c r="F822" i="10" s="1"/>
  <c r="E827" i="4"/>
  <c r="D827" i="4"/>
  <c r="C827" i="4"/>
  <c r="M821" i="10"/>
  <c r="K821" i="10"/>
  <c r="I821" i="10"/>
  <c r="H821" i="10"/>
  <c r="G821" i="10"/>
  <c r="I826" i="4"/>
  <c r="F821" i="10" s="1"/>
  <c r="E826" i="4"/>
  <c r="D826" i="4"/>
  <c r="C826" i="4"/>
  <c r="M820" i="10"/>
  <c r="K820" i="10"/>
  <c r="I820" i="10"/>
  <c r="H820" i="10"/>
  <c r="G820" i="10"/>
  <c r="I825" i="4"/>
  <c r="F820" i="10" s="1"/>
  <c r="E825" i="4"/>
  <c r="D825" i="4"/>
  <c r="C825" i="4"/>
  <c r="M819" i="10"/>
  <c r="K819" i="10"/>
  <c r="I819" i="10"/>
  <c r="H819" i="10"/>
  <c r="G819" i="10"/>
  <c r="I824" i="4"/>
  <c r="F819" i="10" s="1"/>
  <c r="E824" i="4"/>
  <c r="D824" i="4"/>
  <c r="C824" i="4"/>
  <c r="M818" i="10"/>
  <c r="K818" i="10"/>
  <c r="I818" i="10"/>
  <c r="H818" i="10"/>
  <c r="G818" i="10"/>
  <c r="I823" i="4"/>
  <c r="F818" i="10" s="1"/>
  <c r="E823" i="4"/>
  <c r="D823" i="4"/>
  <c r="C823" i="4"/>
  <c r="M817" i="10"/>
  <c r="K817" i="10"/>
  <c r="I817" i="10"/>
  <c r="H817" i="10"/>
  <c r="G817" i="10"/>
  <c r="I822" i="4"/>
  <c r="F817" i="10" s="1"/>
  <c r="E822" i="4"/>
  <c r="D822" i="4"/>
  <c r="C822" i="4"/>
  <c r="M816" i="10"/>
  <c r="K816" i="10"/>
  <c r="I816" i="10"/>
  <c r="H816" i="10"/>
  <c r="G816" i="10"/>
  <c r="I821" i="4"/>
  <c r="F816" i="10" s="1"/>
  <c r="E821" i="4"/>
  <c r="D821" i="4"/>
  <c r="C821" i="4"/>
  <c r="M815" i="10"/>
  <c r="K815" i="10"/>
  <c r="I815" i="10"/>
  <c r="H815" i="10"/>
  <c r="G815" i="10"/>
  <c r="I820" i="4"/>
  <c r="F815" i="10" s="1"/>
  <c r="E820" i="4"/>
  <c r="D820" i="4"/>
  <c r="C820" i="4"/>
  <c r="M814" i="10"/>
  <c r="K814" i="10"/>
  <c r="I814" i="10"/>
  <c r="H814" i="10"/>
  <c r="G814" i="10"/>
  <c r="I819" i="4"/>
  <c r="F814" i="10" s="1"/>
  <c r="E819" i="4"/>
  <c r="D819" i="4"/>
  <c r="C819" i="4"/>
  <c r="M813" i="10"/>
  <c r="K813" i="10"/>
  <c r="I813" i="10"/>
  <c r="H813" i="10"/>
  <c r="G813" i="10"/>
  <c r="I818" i="4"/>
  <c r="F813" i="10" s="1"/>
  <c r="E818" i="4"/>
  <c r="D818" i="4"/>
  <c r="C818" i="4"/>
  <c r="M812" i="10"/>
  <c r="K812" i="10"/>
  <c r="I812" i="10"/>
  <c r="H812" i="10"/>
  <c r="G812" i="10"/>
  <c r="I817" i="4"/>
  <c r="F812" i="10" s="1"/>
  <c r="E817" i="4"/>
  <c r="D817" i="4"/>
  <c r="C817" i="4"/>
  <c r="M811" i="10"/>
  <c r="K811" i="10"/>
  <c r="I811" i="10"/>
  <c r="H811" i="10"/>
  <c r="G811" i="10"/>
  <c r="I816" i="4"/>
  <c r="F811" i="10" s="1"/>
  <c r="E816" i="4"/>
  <c r="D816" i="4"/>
  <c r="C816" i="4"/>
  <c r="M810" i="10"/>
  <c r="K810" i="10"/>
  <c r="I810" i="10"/>
  <c r="H810" i="10"/>
  <c r="G810" i="10"/>
  <c r="I815" i="4"/>
  <c r="F810" i="10" s="1"/>
  <c r="E815" i="4"/>
  <c r="D815" i="4"/>
  <c r="C815" i="4"/>
  <c r="M809" i="10"/>
  <c r="K809" i="10"/>
  <c r="I809" i="10"/>
  <c r="H809" i="10"/>
  <c r="G809" i="10"/>
  <c r="I814" i="4"/>
  <c r="F809" i="10" s="1"/>
  <c r="E814" i="4"/>
  <c r="D814" i="4"/>
  <c r="C814" i="4"/>
  <c r="M808" i="10"/>
  <c r="K808" i="10"/>
  <c r="I808" i="10"/>
  <c r="H808" i="10"/>
  <c r="G808" i="10"/>
  <c r="I813" i="4"/>
  <c r="F808" i="10" s="1"/>
  <c r="E813" i="4"/>
  <c r="D813" i="4"/>
  <c r="C813" i="4"/>
  <c r="M807" i="10"/>
  <c r="K807" i="10"/>
  <c r="I807" i="10"/>
  <c r="H807" i="10"/>
  <c r="G807" i="10"/>
  <c r="I812" i="4"/>
  <c r="F807" i="10" s="1"/>
  <c r="E812" i="4"/>
  <c r="D812" i="4"/>
  <c r="C812" i="4"/>
  <c r="M806" i="10"/>
  <c r="K806" i="10"/>
  <c r="I806" i="10"/>
  <c r="H806" i="10"/>
  <c r="G806" i="10"/>
  <c r="I811" i="4"/>
  <c r="F806" i="10" s="1"/>
  <c r="E811" i="4"/>
  <c r="D811" i="4"/>
  <c r="C811" i="4"/>
  <c r="M805" i="10"/>
  <c r="K805" i="10"/>
  <c r="I805" i="10"/>
  <c r="H805" i="10"/>
  <c r="G805" i="10"/>
  <c r="I810" i="4"/>
  <c r="F805" i="10" s="1"/>
  <c r="E810" i="4"/>
  <c r="D810" i="4"/>
  <c r="C810" i="4"/>
  <c r="M804" i="10"/>
  <c r="K804" i="10"/>
  <c r="I804" i="10"/>
  <c r="H804" i="10"/>
  <c r="G804" i="10"/>
  <c r="I809" i="4"/>
  <c r="F804" i="10" s="1"/>
  <c r="E809" i="4"/>
  <c r="D809" i="4"/>
  <c r="C809" i="4"/>
  <c r="M803" i="10"/>
  <c r="K803" i="10"/>
  <c r="I803" i="10"/>
  <c r="H803" i="10"/>
  <c r="G803" i="10"/>
  <c r="I808" i="4"/>
  <c r="F803" i="10" s="1"/>
  <c r="E808" i="4"/>
  <c r="D808" i="4"/>
  <c r="C808" i="4"/>
  <c r="M802" i="10"/>
  <c r="K802" i="10"/>
  <c r="I802" i="10"/>
  <c r="H802" i="10"/>
  <c r="G802" i="10"/>
  <c r="I807" i="4"/>
  <c r="F802" i="10" s="1"/>
  <c r="E807" i="4"/>
  <c r="D807" i="4"/>
  <c r="C807" i="4"/>
  <c r="M801" i="10"/>
  <c r="K801" i="10"/>
  <c r="I801" i="10"/>
  <c r="H801" i="10"/>
  <c r="G801" i="10"/>
  <c r="I806" i="4"/>
  <c r="F801" i="10" s="1"/>
  <c r="E806" i="4"/>
  <c r="D806" i="4"/>
  <c r="C806" i="4"/>
  <c r="M800" i="10"/>
  <c r="K800" i="10"/>
  <c r="I800" i="10"/>
  <c r="H800" i="10"/>
  <c r="G800" i="10"/>
  <c r="I805" i="4"/>
  <c r="F800" i="10" s="1"/>
  <c r="E805" i="4"/>
  <c r="D805" i="4"/>
  <c r="C805" i="4"/>
  <c r="M799" i="10"/>
  <c r="K799" i="10"/>
  <c r="I799" i="10"/>
  <c r="H799" i="10"/>
  <c r="G799" i="10"/>
  <c r="I804" i="4"/>
  <c r="F799" i="10" s="1"/>
  <c r="E804" i="4"/>
  <c r="D804" i="4"/>
  <c r="C804" i="4"/>
  <c r="M798" i="10"/>
  <c r="K798" i="10"/>
  <c r="I798" i="10"/>
  <c r="H798" i="10"/>
  <c r="G798" i="10"/>
  <c r="I803" i="4"/>
  <c r="F798" i="10" s="1"/>
  <c r="E803" i="4"/>
  <c r="D803" i="4"/>
  <c r="C803" i="4"/>
  <c r="M797" i="10"/>
  <c r="K797" i="10"/>
  <c r="I797" i="10"/>
  <c r="H797" i="10"/>
  <c r="G797" i="10"/>
  <c r="I802" i="4"/>
  <c r="F797" i="10" s="1"/>
  <c r="E802" i="4"/>
  <c r="D802" i="4"/>
  <c r="C802" i="4"/>
  <c r="M796" i="10"/>
  <c r="K796" i="10"/>
  <c r="I796" i="10"/>
  <c r="H796" i="10"/>
  <c r="G796" i="10"/>
  <c r="I801" i="4"/>
  <c r="F796" i="10" s="1"/>
  <c r="E801" i="4"/>
  <c r="D801" i="4"/>
  <c r="C801" i="4"/>
  <c r="M795" i="10"/>
  <c r="K795" i="10"/>
  <c r="I795" i="10"/>
  <c r="H795" i="10"/>
  <c r="G795" i="10"/>
  <c r="I800" i="4"/>
  <c r="F795" i="10" s="1"/>
  <c r="E800" i="4"/>
  <c r="D800" i="4"/>
  <c r="C800" i="4"/>
  <c r="M794" i="10"/>
  <c r="K794" i="10"/>
  <c r="I794" i="10"/>
  <c r="H794" i="10"/>
  <c r="G794" i="10"/>
  <c r="I799" i="4"/>
  <c r="F794" i="10" s="1"/>
  <c r="E799" i="4"/>
  <c r="D799" i="4"/>
  <c r="C799" i="4"/>
  <c r="M793" i="10"/>
  <c r="K793" i="10"/>
  <c r="I793" i="10"/>
  <c r="H793" i="10"/>
  <c r="G793" i="10"/>
  <c r="I798" i="4"/>
  <c r="F793" i="10" s="1"/>
  <c r="E798" i="4"/>
  <c r="D798" i="4"/>
  <c r="C798" i="4"/>
  <c r="M792" i="10"/>
  <c r="K792" i="10"/>
  <c r="I792" i="10"/>
  <c r="H792" i="10"/>
  <c r="G792" i="10"/>
  <c r="I797" i="4"/>
  <c r="F792" i="10" s="1"/>
  <c r="E797" i="4"/>
  <c r="D797" i="4"/>
  <c r="C797" i="4"/>
  <c r="M791" i="10"/>
  <c r="K791" i="10"/>
  <c r="I791" i="10"/>
  <c r="H791" i="10"/>
  <c r="G791" i="10"/>
  <c r="I796" i="4"/>
  <c r="F791" i="10" s="1"/>
  <c r="E796" i="4"/>
  <c r="D796" i="4"/>
  <c r="C796" i="4"/>
  <c r="M790" i="10"/>
  <c r="K790" i="10"/>
  <c r="I790" i="10"/>
  <c r="H790" i="10"/>
  <c r="G790" i="10"/>
  <c r="I795" i="4"/>
  <c r="F790" i="10" s="1"/>
  <c r="E795" i="4"/>
  <c r="D795" i="4"/>
  <c r="C795" i="4"/>
  <c r="M789" i="10"/>
  <c r="K789" i="10"/>
  <c r="I789" i="10"/>
  <c r="H789" i="10"/>
  <c r="G789" i="10"/>
  <c r="I794" i="4"/>
  <c r="F789" i="10" s="1"/>
  <c r="E794" i="4"/>
  <c r="D794" i="4"/>
  <c r="C794" i="4"/>
  <c r="M788" i="10"/>
  <c r="K788" i="10"/>
  <c r="I788" i="10"/>
  <c r="H788" i="10"/>
  <c r="G788" i="10"/>
  <c r="I793" i="4"/>
  <c r="F788" i="10" s="1"/>
  <c r="E793" i="4"/>
  <c r="D793" i="4"/>
  <c r="C793" i="4"/>
  <c r="M787" i="10"/>
  <c r="K787" i="10"/>
  <c r="I787" i="10"/>
  <c r="H787" i="10"/>
  <c r="G787" i="10"/>
  <c r="I792" i="4"/>
  <c r="F787" i="10" s="1"/>
  <c r="E792" i="4"/>
  <c r="D792" i="4"/>
  <c r="C792" i="4"/>
  <c r="M786" i="10"/>
  <c r="K786" i="10"/>
  <c r="I786" i="10"/>
  <c r="H786" i="10"/>
  <c r="G786" i="10"/>
  <c r="I791" i="4"/>
  <c r="F786" i="10" s="1"/>
  <c r="E791" i="4"/>
  <c r="D791" i="4"/>
  <c r="C791" i="4"/>
  <c r="M785" i="10"/>
  <c r="K785" i="10"/>
  <c r="I785" i="10"/>
  <c r="H785" i="10"/>
  <c r="G785" i="10"/>
  <c r="I790" i="4"/>
  <c r="F785" i="10" s="1"/>
  <c r="E790" i="4"/>
  <c r="D790" i="4"/>
  <c r="C790" i="4"/>
  <c r="M784" i="10"/>
  <c r="K784" i="10"/>
  <c r="I784" i="10"/>
  <c r="H784" i="10"/>
  <c r="G784" i="10"/>
  <c r="I789" i="4"/>
  <c r="F784" i="10" s="1"/>
  <c r="E789" i="4"/>
  <c r="D789" i="4"/>
  <c r="C789" i="4"/>
  <c r="M783" i="10"/>
  <c r="K783" i="10"/>
  <c r="I783" i="10"/>
  <c r="H783" i="10"/>
  <c r="G783" i="10"/>
  <c r="I788" i="4"/>
  <c r="F783" i="10" s="1"/>
  <c r="E788" i="4"/>
  <c r="D788" i="4"/>
  <c r="C788" i="4"/>
  <c r="M782" i="10"/>
  <c r="K782" i="10"/>
  <c r="I782" i="10"/>
  <c r="H782" i="10"/>
  <c r="G782" i="10"/>
  <c r="I787" i="4"/>
  <c r="F782" i="10" s="1"/>
  <c r="E787" i="4"/>
  <c r="D787" i="4"/>
  <c r="C787" i="4"/>
  <c r="M781" i="10"/>
  <c r="K781" i="10"/>
  <c r="I781" i="10"/>
  <c r="H781" i="10"/>
  <c r="G781" i="10"/>
  <c r="I786" i="4"/>
  <c r="F781" i="10" s="1"/>
  <c r="E786" i="4"/>
  <c r="D786" i="4"/>
  <c r="C786" i="4"/>
  <c r="M780" i="10"/>
  <c r="K780" i="10"/>
  <c r="I780" i="10"/>
  <c r="H780" i="10"/>
  <c r="G780" i="10"/>
  <c r="I785" i="4"/>
  <c r="F780" i="10" s="1"/>
  <c r="E785" i="4"/>
  <c r="D785" i="4"/>
  <c r="C785" i="4"/>
  <c r="M779" i="10"/>
  <c r="K779" i="10"/>
  <c r="I779" i="10"/>
  <c r="H779" i="10"/>
  <c r="G779" i="10"/>
  <c r="I784" i="4"/>
  <c r="F779" i="10" s="1"/>
  <c r="E784" i="4"/>
  <c r="D784" i="4"/>
  <c r="C784" i="4"/>
  <c r="M778" i="10"/>
  <c r="K778" i="10"/>
  <c r="I778" i="10"/>
  <c r="H778" i="10"/>
  <c r="G778" i="10"/>
  <c r="I783" i="4"/>
  <c r="F778" i="10" s="1"/>
  <c r="E783" i="4"/>
  <c r="D783" i="4"/>
  <c r="C783" i="4"/>
  <c r="M777" i="10"/>
  <c r="K777" i="10"/>
  <c r="I777" i="10"/>
  <c r="H777" i="10"/>
  <c r="G777" i="10"/>
  <c r="I782" i="4"/>
  <c r="F777" i="10" s="1"/>
  <c r="E782" i="4"/>
  <c r="D782" i="4"/>
  <c r="C782" i="4"/>
  <c r="M776" i="10"/>
  <c r="K776" i="10"/>
  <c r="I776" i="10"/>
  <c r="H776" i="10"/>
  <c r="G776" i="10"/>
  <c r="I781" i="4"/>
  <c r="F776" i="10" s="1"/>
  <c r="E781" i="4"/>
  <c r="D781" i="4"/>
  <c r="C781" i="4"/>
  <c r="M775" i="10"/>
  <c r="K775" i="10"/>
  <c r="I775" i="10"/>
  <c r="H775" i="10"/>
  <c r="G775" i="10"/>
  <c r="I780" i="4"/>
  <c r="F775" i="10" s="1"/>
  <c r="E780" i="4"/>
  <c r="D780" i="4"/>
  <c r="C780" i="4"/>
  <c r="M774" i="10"/>
  <c r="K774" i="10"/>
  <c r="I774" i="10"/>
  <c r="H774" i="10"/>
  <c r="G774" i="10"/>
  <c r="I779" i="4"/>
  <c r="F774" i="10" s="1"/>
  <c r="E779" i="4"/>
  <c r="D779" i="4"/>
  <c r="C779" i="4"/>
  <c r="M773" i="10"/>
  <c r="K773" i="10"/>
  <c r="I773" i="10"/>
  <c r="H773" i="10"/>
  <c r="G773" i="10"/>
  <c r="I778" i="4"/>
  <c r="F773" i="10" s="1"/>
  <c r="E778" i="4"/>
  <c r="D778" i="4"/>
  <c r="C778" i="4"/>
  <c r="M772" i="10"/>
  <c r="K772" i="10"/>
  <c r="I772" i="10"/>
  <c r="H772" i="10"/>
  <c r="G772" i="10"/>
  <c r="I777" i="4"/>
  <c r="F772" i="10" s="1"/>
  <c r="E777" i="4"/>
  <c r="C777" i="4"/>
  <c r="M771" i="10"/>
  <c r="K771" i="10"/>
  <c r="I771" i="10"/>
  <c r="H771" i="10"/>
  <c r="G771" i="10"/>
  <c r="I776" i="4"/>
  <c r="F771" i="10" s="1"/>
  <c r="E776" i="4"/>
  <c r="C776" i="4"/>
  <c r="M770" i="10"/>
  <c r="K770" i="10"/>
  <c r="I770" i="10"/>
  <c r="H770" i="10"/>
  <c r="G770" i="10"/>
  <c r="I775" i="4"/>
  <c r="F770" i="10" s="1"/>
  <c r="E775" i="4"/>
  <c r="C775" i="4"/>
  <c r="M769" i="10"/>
  <c r="K769" i="10"/>
  <c r="I769" i="10"/>
  <c r="H769" i="10"/>
  <c r="G769" i="10"/>
  <c r="I774" i="4"/>
  <c r="F769" i="10" s="1"/>
  <c r="E774" i="4"/>
  <c r="C774" i="4"/>
  <c r="M768" i="10"/>
  <c r="K768" i="10"/>
  <c r="I768" i="10"/>
  <c r="H768" i="10"/>
  <c r="G768" i="10"/>
  <c r="I773" i="4"/>
  <c r="F768" i="10" s="1"/>
  <c r="E773" i="4"/>
  <c r="C773" i="4"/>
  <c r="M767" i="10"/>
  <c r="K767" i="10"/>
  <c r="I767" i="10"/>
  <c r="H767" i="10"/>
  <c r="G767" i="10"/>
  <c r="I772" i="4"/>
  <c r="F767" i="10" s="1"/>
  <c r="E772" i="4"/>
  <c r="C772" i="4"/>
  <c r="M766" i="10"/>
  <c r="K766" i="10"/>
  <c r="I766" i="10"/>
  <c r="H766" i="10"/>
  <c r="G766" i="10"/>
  <c r="I771" i="4"/>
  <c r="F766" i="10" s="1"/>
  <c r="E771" i="4"/>
  <c r="C771" i="4"/>
  <c r="M765" i="10"/>
  <c r="K765" i="10"/>
  <c r="I765" i="10"/>
  <c r="H765" i="10"/>
  <c r="G765" i="10"/>
  <c r="I770" i="4"/>
  <c r="F765" i="10" s="1"/>
  <c r="E770" i="4"/>
  <c r="C770" i="4"/>
  <c r="M764" i="10"/>
  <c r="K764" i="10"/>
  <c r="I764" i="10"/>
  <c r="H764" i="10"/>
  <c r="G764" i="10"/>
  <c r="I769" i="4"/>
  <c r="F764" i="10" s="1"/>
  <c r="E769" i="4"/>
  <c r="C769" i="4"/>
  <c r="M763" i="10"/>
  <c r="K763" i="10"/>
  <c r="I763" i="10"/>
  <c r="H763" i="10"/>
  <c r="G763" i="10"/>
  <c r="I768" i="4"/>
  <c r="F763" i="10" s="1"/>
  <c r="E768" i="4"/>
  <c r="C768" i="4"/>
  <c r="M762" i="10"/>
  <c r="K762" i="10"/>
  <c r="I762" i="10"/>
  <c r="H762" i="10"/>
  <c r="G762" i="10"/>
  <c r="I767" i="4"/>
  <c r="F762" i="10" s="1"/>
  <c r="E767" i="4"/>
  <c r="C767" i="4"/>
  <c r="M761" i="10"/>
  <c r="K761" i="10"/>
  <c r="I761" i="10"/>
  <c r="H761" i="10"/>
  <c r="G761" i="10"/>
  <c r="I766" i="4"/>
  <c r="F761" i="10" s="1"/>
  <c r="E766" i="4"/>
  <c r="C766" i="4"/>
  <c r="M760" i="10"/>
  <c r="K760" i="10"/>
  <c r="I760" i="10"/>
  <c r="H760" i="10"/>
  <c r="G760" i="10"/>
  <c r="I765" i="4"/>
  <c r="F760" i="10" s="1"/>
  <c r="E765" i="4"/>
  <c r="C765" i="4"/>
  <c r="M759" i="10"/>
  <c r="K759" i="10"/>
  <c r="I759" i="10"/>
  <c r="H759" i="10"/>
  <c r="G759" i="10"/>
  <c r="I764" i="4"/>
  <c r="F759" i="10" s="1"/>
  <c r="E764" i="4"/>
  <c r="C764" i="4"/>
  <c r="M758" i="10"/>
  <c r="K758" i="10"/>
  <c r="I758" i="10"/>
  <c r="H758" i="10"/>
  <c r="G758" i="10"/>
  <c r="I763" i="4"/>
  <c r="F758" i="10" s="1"/>
  <c r="E763" i="4"/>
  <c r="C763" i="4"/>
  <c r="M757" i="10"/>
  <c r="K757" i="10"/>
  <c r="I757" i="10"/>
  <c r="H757" i="10"/>
  <c r="G757" i="10"/>
  <c r="I762" i="4"/>
  <c r="F757" i="10" s="1"/>
  <c r="E762" i="4"/>
  <c r="C762" i="4"/>
  <c r="M756" i="10"/>
  <c r="K756" i="10"/>
  <c r="I756" i="10"/>
  <c r="H756" i="10"/>
  <c r="G756" i="10"/>
  <c r="I761" i="4"/>
  <c r="F756" i="10" s="1"/>
  <c r="E761" i="4"/>
  <c r="C761" i="4"/>
  <c r="M755" i="10"/>
  <c r="K755" i="10"/>
  <c r="I755" i="10"/>
  <c r="H755" i="10"/>
  <c r="G755" i="10"/>
  <c r="I760" i="4"/>
  <c r="F755" i="10" s="1"/>
  <c r="E760" i="4"/>
  <c r="C760" i="4"/>
  <c r="M754" i="10"/>
  <c r="K754" i="10"/>
  <c r="I754" i="10"/>
  <c r="H754" i="10"/>
  <c r="G754" i="10"/>
  <c r="I759" i="4"/>
  <c r="F754" i="10" s="1"/>
  <c r="E759" i="4"/>
  <c r="C759" i="4"/>
  <c r="M753" i="10"/>
  <c r="K753" i="10"/>
  <c r="I753" i="10"/>
  <c r="H753" i="10"/>
  <c r="G753" i="10"/>
  <c r="I758" i="4"/>
  <c r="F753" i="10" s="1"/>
  <c r="E758" i="4"/>
  <c r="C758" i="4"/>
  <c r="M752" i="10"/>
  <c r="K752" i="10"/>
  <c r="I752" i="10"/>
  <c r="H752" i="10"/>
  <c r="G752" i="10"/>
  <c r="I757" i="4"/>
  <c r="F752" i="10" s="1"/>
  <c r="E757" i="4"/>
  <c r="C757" i="4"/>
  <c r="M751" i="10"/>
  <c r="K751" i="10"/>
  <c r="I751" i="10"/>
  <c r="H751" i="10"/>
  <c r="G751" i="10"/>
  <c r="I756" i="4"/>
  <c r="F751" i="10" s="1"/>
  <c r="E756" i="4"/>
  <c r="C756" i="4"/>
  <c r="M750" i="10"/>
  <c r="K750" i="10"/>
  <c r="I750" i="10"/>
  <c r="H750" i="10"/>
  <c r="G750" i="10"/>
  <c r="I755" i="4"/>
  <c r="F750" i="10" s="1"/>
  <c r="E755" i="4"/>
  <c r="C755" i="4"/>
  <c r="M749" i="10"/>
  <c r="K749" i="10"/>
  <c r="I749" i="10"/>
  <c r="H749" i="10"/>
  <c r="G749" i="10"/>
  <c r="I754" i="4"/>
  <c r="F749" i="10" s="1"/>
  <c r="E754" i="4"/>
  <c r="C754" i="4"/>
  <c r="M748" i="10"/>
  <c r="K748" i="10"/>
  <c r="I748" i="10"/>
  <c r="H748" i="10"/>
  <c r="G748" i="10"/>
  <c r="I753" i="4"/>
  <c r="F748" i="10" s="1"/>
  <c r="E753" i="4"/>
  <c r="C753" i="4"/>
  <c r="M747" i="10"/>
  <c r="K747" i="10"/>
  <c r="I747" i="10"/>
  <c r="H747" i="10"/>
  <c r="G747" i="10"/>
  <c r="I752" i="4"/>
  <c r="F747" i="10" s="1"/>
  <c r="E752" i="4"/>
  <c r="C752" i="4"/>
  <c r="M746" i="10"/>
  <c r="K746" i="10"/>
  <c r="I746" i="10"/>
  <c r="H746" i="10"/>
  <c r="G746" i="10"/>
  <c r="I751" i="4"/>
  <c r="F746" i="10" s="1"/>
  <c r="E751" i="4"/>
  <c r="C751" i="4"/>
  <c r="M745" i="10"/>
  <c r="K745" i="10"/>
  <c r="I745" i="10"/>
  <c r="H745" i="10"/>
  <c r="G745" i="10"/>
  <c r="I750" i="4"/>
  <c r="F745" i="10" s="1"/>
  <c r="E750" i="4"/>
  <c r="C750" i="4"/>
  <c r="M744" i="10"/>
  <c r="K744" i="10"/>
  <c r="I744" i="10"/>
  <c r="H744" i="10"/>
  <c r="G744" i="10"/>
  <c r="I749" i="4"/>
  <c r="F744" i="10" s="1"/>
  <c r="E749" i="4"/>
  <c r="C749" i="4"/>
  <c r="M743" i="10"/>
  <c r="K743" i="10"/>
  <c r="I743" i="10"/>
  <c r="H743" i="10"/>
  <c r="G743" i="10"/>
  <c r="I748" i="4"/>
  <c r="F743" i="10" s="1"/>
  <c r="E748" i="4"/>
  <c r="C748" i="4"/>
  <c r="M742" i="10"/>
  <c r="K742" i="10"/>
  <c r="I742" i="10"/>
  <c r="H742" i="10"/>
  <c r="G742" i="10"/>
  <c r="I747" i="4"/>
  <c r="F742" i="10" s="1"/>
  <c r="E747" i="4"/>
  <c r="C747" i="4"/>
  <c r="M741" i="10"/>
  <c r="K741" i="10"/>
  <c r="I741" i="10"/>
  <c r="H741" i="10"/>
  <c r="G741" i="10"/>
  <c r="I746" i="4"/>
  <c r="F741" i="10" s="1"/>
  <c r="E746" i="4"/>
  <c r="C746" i="4"/>
  <c r="M740" i="10"/>
  <c r="K740" i="10"/>
  <c r="I740" i="10"/>
  <c r="H740" i="10"/>
  <c r="G740" i="10"/>
  <c r="I745" i="4"/>
  <c r="F740" i="10" s="1"/>
  <c r="E745" i="4"/>
  <c r="C745" i="4"/>
  <c r="M739" i="10"/>
  <c r="K739" i="10"/>
  <c r="I739" i="10"/>
  <c r="H739" i="10"/>
  <c r="G739" i="10"/>
  <c r="I744" i="4"/>
  <c r="F739" i="10" s="1"/>
  <c r="E744" i="4"/>
  <c r="C744" i="4"/>
  <c r="M738" i="10"/>
  <c r="K738" i="10"/>
  <c r="I738" i="10"/>
  <c r="H738" i="10"/>
  <c r="G738" i="10"/>
  <c r="I743" i="4"/>
  <c r="F738" i="10" s="1"/>
  <c r="E743" i="4"/>
  <c r="C743" i="4"/>
  <c r="M737" i="10"/>
  <c r="K737" i="10"/>
  <c r="I737" i="10"/>
  <c r="H737" i="10"/>
  <c r="G737" i="10"/>
  <c r="I742" i="4"/>
  <c r="F737" i="10" s="1"/>
  <c r="E742" i="4"/>
  <c r="C742" i="4"/>
  <c r="M736" i="10"/>
  <c r="K736" i="10"/>
  <c r="I736" i="10"/>
  <c r="H736" i="10"/>
  <c r="G736" i="10"/>
  <c r="I741" i="4"/>
  <c r="F736" i="10" s="1"/>
  <c r="E741" i="4"/>
  <c r="C741" i="4"/>
  <c r="M735" i="10"/>
  <c r="K735" i="10"/>
  <c r="I735" i="10"/>
  <c r="H735" i="10"/>
  <c r="G735" i="10"/>
  <c r="I740" i="4"/>
  <c r="F735" i="10" s="1"/>
  <c r="E740" i="4"/>
  <c r="C740" i="4"/>
  <c r="M734" i="10"/>
  <c r="K734" i="10"/>
  <c r="I734" i="10"/>
  <c r="H734" i="10"/>
  <c r="G734" i="10"/>
  <c r="I739" i="4"/>
  <c r="F734" i="10" s="1"/>
  <c r="E739" i="4"/>
  <c r="C739" i="4"/>
  <c r="M733" i="10"/>
  <c r="K733" i="10"/>
  <c r="I733" i="10"/>
  <c r="H733" i="10"/>
  <c r="G733" i="10"/>
  <c r="I738" i="4"/>
  <c r="F733" i="10" s="1"/>
  <c r="E738" i="4"/>
  <c r="C738" i="4"/>
  <c r="M732" i="10"/>
  <c r="K732" i="10"/>
  <c r="I732" i="10"/>
  <c r="H732" i="10"/>
  <c r="G732" i="10"/>
  <c r="I737" i="4"/>
  <c r="F732" i="10" s="1"/>
  <c r="E737" i="4"/>
  <c r="C737" i="4"/>
  <c r="M731" i="10"/>
  <c r="K731" i="10"/>
  <c r="I731" i="10"/>
  <c r="H731" i="10"/>
  <c r="G731" i="10"/>
  <c r="I736" i="4"/>
  <c r="F731" i="10" s="1"/>
  <c r="E736" i="4"/>
  <c r="C736" i="4"/>
  <c r="M730" i="10"/>
  <c r="K730" i="10"/>
  <c r="I730" i="10"/>
  <c r="H730" i="10"/>
  <c r="G730" i="10"/>
  <c r="I735" i="4"/>
  <c r="F730" i="10" s="1"/>
  <c r="E735" i="4"/>
  <c r="C735" i="4"/>
  <c r="M729" i="10"/>
  <c r="K729" i="10"/>
  <c r="I729" i="10"/>
  <c r="H729" i="10"/>
  <c r="G729" i="10"/>
  <c r="I734" i="4"/>
  <c r="F729" i="10" s="1"/>
  <c r="E734" i="4"/>
  <c r="C734" i="4"/>
  <c r="M728" i="10"/>
  <c r="K728" i="10"/>
  <c r="I728" i="10"/>
  <c r="H728" i="10"/>
  <c r="G728" i="10"/>
  <c r="I733" i="4"/>
  <c r="F728" i="10" s="1"/>
  <c r="E733" i="4"/>
  <c r="C733" i="4"/>
  <c r="M727" i="10"/>
  <c r="K727" i="10"/>
  <c r="I727" i="10"/>
  <c r="H727" i="10"/>
  <c r="G727" i="10"/>
  <c r="I732" i="4"/>
  <c r="F727" i="10" s="1"/>
  <c r="E732" i="4"/>
  <c r="C732" i="4"/>
  <c r="M726" i="10"/>
  <c r="K726" i="10"/>
  <c r="I726" i="10"/>
  <c r="H726" i="10"/>
  <c r="G726" i="10"/>
  <c r="I731" i="4"/>
  <c r="F726" i="10" s="1"/>
  <c r="E731" i="4"/>
  <c r="C731" i="4"/>
  <c r="M725" i="10"/>
  <c r="K725" i="10"/>
  <c r="I725" i="10"/>
  <c r="H725" i="10"/>
  <c r="G725" i="10"/>
  <c r="I730" i="4"/>
  <c r="F725" i="10" s="1"/>
  <c r="E730" i="4"/>
  <c r="C730" i="4"/>
  <c r="M724" i="10"/>
  <c r="K724" i="10"/>
  <c r="I724" i="10"/>
  <c r="H724" i="10"/>
  <c r="G724" i="10"/>
  <c r="I729" i="4"/>
  <c r="F724" i="10" s="1"/>
  <c r="E729" i="4"/>
  <c r="C729" i="4"/>
  <c r="M723" i="10"/>
  <c r="K723" i="10"/>
  <c r="I723" i="10"/>
  <c r="H723" i="10"/>
  <c r="G723" i="10"/>
  <c r="I728" i="4"/>
  <c r="F723" i="10" s="1"/>
  <c r="E728" i="4"/>
  <c r="C728" i="4"/>
  <c r="M722" i="10"/>
  <c r="K722" i="10"/>
  <c r="I722" i="10"/>
  <c r="H722" i="10"/>
  <c r="G722" i="10"/>
  <c r="I727" i="4"/>
  <c r="F722" i="10" s="1"/>
  <c r="E727" i="4"/>
  <c r="C727" i="4"/>
  <c r="M721" i="10"/>
  <c r="K721" i="10"/>
  <c r="I721" i="10"/>
  <c r="H721" i="10"/>
  <c r="G721" i="10"/>
  <c r="I726" i="4"/>
  <c r="F721" i="10" s="1"/>
  <c r="E726" i="4"/>
  <c r="C726" i="4"/>
  <c r="M720" i="10"/>
  <c r="K720" i="10"/>
  <c r="I720" i="10"/>
  <c r="H720" i="10"/>
  <c r="G720" i="10"/>
  <c r="I725" i="4"/>
  <c r="F720" i="10" s="1"/>
  <c r="E725" i="4"/>
  <c r="C725" i="4"/>
  <c r="M719" i="10"/>
  <c r="K719" i="10"/>
  <c r="I719" i="10"/>
  <c r="H719" i="10"/>
  <c r="G719" i="10"/>
  <c r="I724" i="4"/>
  <c r="F719" i="10" s="1"/>
  <c r="E724" i="4"/>
  <c r="C724" i="4"/>
  <c r="M718" i="10"/>
  <c r="K718" i="10"/>
  <c r="I718" i="10"/>
  <c r="H718" i="10"/>
  <c r="G718" i="10"/>
  <c r="I723" i="4"/>
  <c r="F718" i="10" s="1"/>
  <c r="E723" i="4"/>
  <c r="C723" i="4"/>
  <c r="M717" i="10"/>
  <c r="K717" i="10"/>
  <c r="I717" i="10"/>
  <c r="H717" i="10"/>
  <c r="G717" i="10"/>
  <c r="I722" i="4"/>
  <c r="F717" i="10" s="1"/>
  <c r="E722" i="4"/>
  <c r="C722" i="4"/>
  <c r="M716" i="10"/>
  <c r="K716" i="10"/>
  <c r="I716" i="10"/>
  <c r="H716" i="10"/>
  <c r="G716" i="10"/>
  <c r="I721" i="4"/>
  <c r="F716" i="10" s="1"/>
  <c r="E721" i="4"/>
  <c r="C721" i="4"/>
  <c r="M715" i="10"/>
  <c r="K715" i="10"/>
  <c r="I715" i="10"/>
  <c r="H715" i="10"/>
  <c r="G715" i="10"/>
  <c r="I720" i="4"/>
  <c r="F715" i="10" s="1"/>
  <c r="E720" i="4"/>
  <c r="C720" i="4"/>
  <c r="M714" i="10"/>
  <c r="K714" i="10"/>
  <c r="I714" i="10"/>
  <c r="H714" i="10"/>
  <c r="G714" i="10"/>
  <c r="I719" i="4"/>
  <c r="F714" i="10" s="1"/>
  <c r="E719" i="4"/>
  <c r="C719" i="4"/>
  <c r="M713" i="10"/>
  <c r="K713" i="10"/>
  <c r="I713" i="10"/>
  <c r="H713" i="10"/>
  <c r="G713" i="10"/>
  <c r="I718" i="4"/>
  <c r="F713" i="10" s="1"/>
  <c r="E718" i="4"/>
  <c r="C718" i="4"/>
  <c r="M712" i="10"/>
  <c r="K712" i="10"/>
  <c r="I712" i="10"/>
  <c r="H712" i="10"/>
  <c r="G712" i="10"/>
  <c r="I717" i="4"/>
  <c r="F712" i="10" s="1"/>
  <c r="E717" i="4"/>
  <c r="C717" i="4"/>
  <c r="M711" i="10"/>
  <c r="K711" i="10"/>
  <c r="I711" i="10"/>
  <c r="H711" i="10"/>
  <c r="G711" i="10"/>
  <c r="I716" i="4"/>
  <c r="F711" i="10" s="1"/>
  <c r="E716" i="4"/>
  <c r="C716" i="4"/>
  <c r="M710" i="10"/>
  <c r="K710" i="10"/>
  <c r="I710" i="10"/>
  <c r="H710" i="10"/>
  <c r="G710" i="10"/>
  <c r="I715" i="4"/>
  <c r="F710" i="10" s="1"/>
  <c r="E715" i="4"/>
  <c r="C715" i="4"/>
  <c r="M709" i="10"/>
  <c r="K709" i="10"/>
  <c r="I709" i="10"/>
  <c r="H709" i="10"/>
  <c r="G709" i="10"/>
  <c r="I714" i="4"/>
  <c r="F709" i="10" s="1"/>
  <c r="E714" i="4"/>
  <c r="C714" i="4"/>
  <c r="M708" i="10"/>
  <c r="K708" i="10"/>
  <c r="I708" i="10"/>
  <c r="H708" i="10"/>
  <c r="G708" i="10"/>
  <c r="I713" i="4"/>
  <c r="F708" i="10" s="1"/>
  <c r="E713" i="4"/>
  <c r="C713" i="4"/>
  <c r="M707" i="10"/>
  <c r="K707" i="10"/>
  <c r="I707" i="10"/>
  <c r="H707" i="10"/>
  <c r="G707" i="10"/>
  <c r="I712" i="4"/>
  <c r="F707" i="10" s="1"/>
  <c r="E712" i="4"/>
  <c r="C712" i="4"/>
  <c r="M706" i="10"/>
  <c r="K706" i="10"/>
  <c r="I706" i="10"/>
  <c r="H706" i="10"/>
  <c r="G706" i="10"/>
  <c r="I711" i="4"/>
  <c r="F706" i="10" s="1"/>
  <c r="E711" i="4"/>
  <c r="C711" i="4"/>
  <c r="M705" i="10"/>
  <c r="K705" i="10"/>
  <c r="I705" i="10"/>
  <c r="H705" i="10"/>
  <c r="G705" i="10"/>
  <c r="I710" i="4"/>
  <c r="F705" i="10" s="1"/>
  <c r="E710" i="4"/>
  <c r="C710" i="4"/>
  <c r="M704" i="10"/>
  <c r="K704" i="10"/>
  <c r="I704" i="10"/>
  <c r="H704" i="10"/>
  <c r="G704" i="10"/>
  <c r="I709" i="4"/>
  <c r="F704" i="10" s="1"/>
  <c r="E709" i="4"/>
  <c r="C709" i="4"/>
  <c r="M703" i="10"/>
  <c r="K703" i="10"/>
  <c r="I703" i="10"/>
  <c r="H703" i="10"/>
  <c r="G703" i="10"/>
  <c r="I708" i="4"/>
  <c r="F703" i="10" s="1"/>
  <c r="E708" i="4"/>
  <c r="C708" i="4"/>
  <c r="M702" i="10"/>
  <c r="K702" i="10"/>
  <c r="I702" i="10"/>
  <c r="H702" i="10"/>
  <c r="G702" i="10"/>
  <c r="I707" i="4"/>
  <c r="F702" i="10" s="1"/>
  <c r="E707" i="4"/>
  <c r="C707" i="4"/>
  <c r="M701" i="10"/>
  <c r="K701" i="10"/>
  <c r="I701" i="10"/>
  <c r="H701" i="10"/>
  <c r="G701" i="10"/>
  <c r="I706" i="4"/>
  <c r="F701" i="10" s="1"/>
  <c r="E706" i="4"/>
  <c r="C706" i="4"/>
  <c r="M700" i="10"/>
  <c r="K700" i="10"/>
  <c r="I700" i="10"/>
  <c r="H700" i="10"/>
  <c r="G700" i="10"/>
  <c r="I705" i="4"/>
  <c r="F700" i="10" s="1"/>
  <c r="E705" i="4"/>
  <c r="C705" i="4"/>
  <c r="M699" i="10"/>
  <c r="K699" i="10"/>
  <c r="I699" i="10"/>
  <c r="H699" i="10"/>
  <c r="G699" i="10"/>
  <c r="I704" i="4"/>
  <c r="F699" i="10" s="1"/>
  <c r="E704" i="4"/>
  <c r="C704" i="4"/>
  <c r="M698" i="10"/>
  <c r="K698" i="10"/>
  <c r="I698" i="10"/>
  <c r="H698" i="10"/>
  <c r="G698" i="10"/>
  <c r="I703" i="4"/>
  <c r="F698" i="10" s="1"/>
  <c r="E703" i="4"/>
  <c r="C703" i="4"/>
  <c r="M697" i="10"/>
  <c r="K697" i="10"/>
  <c r="I697" i="10"/>
  <c r="H697" i="10"/>
  <c r="G697" i="10"/>
  <c r="I702" i="4"/>
  <c r="F697" i="10" s="1"/>
  <c r="E702" i="4"/>
  <c r="C702" i="4"/>
  <c r="M696" i="10"/>
  <c r="K696" i="10"/>
  <c r="I696" i="10"/>
  <c r="H696" i="10"/>
  <c r="G696" i="10"/>
  <c r="I701" i="4"/>
  <c r="F696" i="10" s="1"/>
  <c r="E701" i="4"/>
  <c r="C701" i="4"/>
  <c r="M695" i="10"/>
  <c r="K695" i="10"/>
  <c r="I695" i="10"/>
  <c r="H695" i="10"/>
  <c r="G695" i="10"/>
  <c r="I700" i="4"/>
  <c r="F695" i="10" s="1"/>
  <c r="E700" i="4"/>
  <c r="C700" i="4"/>
  <c r="M694" i="10"/>
  <c r="K694" i="10"/>
  <c r="I694" i="10"/>
  <c r="H694" i="10"/>
  <c r="G694" i="10"/>
  <c r="I699" i="4"/>
  <c r="F694" i="10" s="1"/>
  <c r="E699" i="4"/>
  <c r="C699" i="4"/>
  <c r="M693" i="10"/>
  <c r="K693" i="10"/>
  <c r="I693" i="10"/>
  <c r="H693" i="10"/>
  <c r="G693" i="10"/>
  <c r="I698" i="4"/>
  <c r="F693" i="10" s="1"/>
  <c r="E698" i="4"/>
  <c r="C698" i="4"/>
  <c r="M692" i="10"/>
  <c r="K692" i="10"/>
  <c r="I692" i="10"/>
  <c r="H692" i="10"/>
  <c r="G692" i="10"/>
  <c r="I697" i="4"/>
  <c r="F692" i="10" s="1"/>
  <c r="E697" i="4"/>
  <c r="C697" i="4"/>
  <c r="M691" i="10"/>
  <c r="K691" i="10"/>
  <c r="I691" i="10"/>
  <c r="H691" i="10"/>
  <c r="G691" i="10"/>
  <c r="I696" i="4"/>
  <c r="F691" i="10" s="1"/>
  <c r="E696" i="4"/>
  <c r="C696" i="4"/>
  <c r="M690" i="10"/>
  <c r="K690" i="10"/>
  <c r="I690" i="10"/>
  <c r="H690" i="10"/>
  <c r="G690" i="10"/>
  <c r="I695" i="4"/>
  <c r="F690" i="10" s="1"/>
  <c r="E695" i="4"/>
  <c r="C695" i="4"/>
  <c r="M689" i="10"/>
  <c r="K689" i="10"/>
  <c r="I689" i="10"/>
  <c r="H689" i="10"/>
  <c r="G689" i="10"/>
  <c r="I694" i="4"/>
  <c r="F689" i="10" s="1"/>
  <c r="E694" i="4"/>
  <c r="C694" i="4"/>
  <c r="M688" i="10"/>
  <c r="K688" i="10"/>
  <c r="I688" i="10"/>
  <c r="H688" i="10"/>
  <c r="G688" i="10"/>
  <c r="I693" i="4"/>
  <c r="F688" i="10" s="1"/>
  <c r="E693" i="4"/>
  <c r="C693" i="4"/>
  <c r="M687" i="10"/>
  <c r="K687" i="10"/>
  <c r="I687" i="10"/>
  <c r="H687" i="10"/>
  <c r="G687" i="10"/>
  <c r="I692" i="4"/>
  <c r="F687" i="10" s="1"/>
  <c r="E692" i="4"/>
  <c r="C692" i="4"/>
  <c r="M686" i="10"/>
  <c r="K686" i="10"/>
  <c r="I686" i="10"/>
  <c r="H686" i="10"/>
  <c r="G686" i="10"/>
  <c r="I691" i="4"/>
  <c r="F686" i="10" s="1"/>
  <c r="E691" i="4"/>
  <c r="C691" i="4"/>
  <c r="M685" i="10"/>
  <c r="K685" i="10"/>
  <c r="I685" i="10"/>
  <c r="H685" i="10"/>
  <c r="G685" i="10"/>
  <c r="I690" i="4"/>
  <c r="F685" i="10" s="1"/>
  <c r="E690" i="4"/>
  <c r="C690" i="4"/>
  <c r="M684" i="10"/>
  <c r="K684" i="10"/>
  <c r="I684" i="10"/>
  <c r="H684" i="10"/>
  <c r="G684" i="10"/>
  <c r="I689" i="4"/>
  <c r="F684" i="10" s="1"/>
  <c r="E689" i="4"/>
  <c r="C689" i="4"/>
  <c r="M683" i="10"/>
  <c r="K683" i="10"/>
  <c r="I683" i="10"/>
  <c r="H683" i="10"/>
  <c r="G683" i="10"/>
  <c r="I688" i="4"/>
  <c r="F683" i="10" s="1"/>
  <c r="E688" i="4"/>
  <c r="C688" i="4"/>
  <c r="M682" i="10"/>
  <c r="K682" i="10"/>
  <c r="I682" i="10"/>
  <c r="H682" i="10"/>
  <c r="G682" i="10"/>
  <c r="I687" i="4"/>
  <c r="F682" i="10" s="1"/>
  <c r="E687" i="4"/>
  <c r="C687" i="4"/>
  <c r="M681" i="10"/>
  <c r="K681" i="10"/>
  <c r="I681" i="10"/>
  <c r="H681" i="10"/>
  <c r="G681" i="10"/>
  <c r="I686" i="4"/>
  <c r="F681" i="10" s="1"/>
  <c r="E686" i="4"/>
  <c r="C686" i="4"/>
  <c r="M680" i="10"/>
  <c r="K680" i="10"/>
  <c r="I680" i="10"/>
  <c r="H680" i="10"/>
  <c r="G680" i="10"/>
  <c r="I685" i="4"/>
  <c r="F680" i="10" s="1"/>
  <c r="E685" i="4"/>
  <c r="C685" i="4"/>
  <c r="M679" i="10"/>
  <c r="K679" i="10"/>
  <c r="I679" i="10"/>
  <c r="H679" i="10"/>
  <c r="G679" i="10"/>
  <c r="I684" i="4"/>
  <c r="F679" i="10" s="1"/>
  <c r="E684" i="4"/>
  <c r="C684" i="4"/>
  <c r="M678" i="10"/>
  <c r="K678" i="10"/>
  <c r="I678" i="10"/>
  <c r="H678" i="10"/>
  <c r="G678" i="10"/>
  <c r="I683" i="4"/>
  <c r="F678" i="10" s="1"/>
  <c r="E683" i="4"/>
  <c r="C683" i="4"/>
  <c r="M677" i="10"/>
  <c r="K677" i="10"/>
  <c r="I677" i="10"/>
  <c r="H677" i="10"/>
  <c r="G677" i="10"/>
  <c r="I682" i="4"/>
  <c r="F677" i="10" s="1"/>
  <c r="E682" i="4"/>
  <c r="C682" i="4"/>
  <c r="M676" i="10"/>
  <c r="K676" i="10"/>
  <c r="I676" i="10"/>
  <c r="H676" i="10"/>
  <c r="G676" i="10"/>
  <c r="I681" i="4"/>
  <c r="F676" i="10" s="1"/>
  <c r="E681" i="4"/>
  <c r="C681" i="4"/>
  <c r="M675" i="10"/>
  <c r="K675" i="10"/>
  <c r="I675" i="10"/>
  <c r="H675" i="10"/>
  <c r="G675" i="10"/>
  <c r="I680" i="4"/>
  <c r="F675" i="10" s="1"/>
  <c r="E680" i="4"/>
  <c r="C680" i="4"/>
  <c r="M674" i="10"/>
  <c r="K674" i="10"/>
  <c r="I674" i="10"/>
  <c r="H674" i="10"/>
  <c r="G674" i="10"/>
  <c r="I679" i="4"/>
  <c r="F674" i="10" s="1"/>
  <c r="E679" i="4"/>
  <c r="C679" i="4"/>
  <c r="M673" i="10"/>
  <c r="K673" i="10"/>
  <c r="I673" i="10"/>
  <c r="H673" i="10"/>
  <c r="G673" i="10"/>
  <c r="I678" i="4"/>
  <c r="F673" i="10" s="1"/>
  <c r="E678" i="4"/>
  <c r="C678" i="4"/>
  <c r="M672" i="10"/>
  <c r="K672" i="10"/>
  <c r="I672" i="10"/>
  <c r="H672" i="10"/>
  <c r="G672" i="10"/>
  <c r="I677" i="4"/>
  <c r="F672" i="10" s="1"/>
  <c r="E677" i="4"/>
  <c r="C677" i="4"/>
  <c r="M671" i="10"/>
  <c r="K671" i="10"/>
  <c r="I671" i="10"/>
  <c r="H671" i="10"/>
  <c r="G671" i="10"/>
  <c r="I676" i="4"/>
  <c r="F671" i="10" s="1"/>
  <c r="E676" i="4"/>
  <c r="C676" i="4"/>
  <c r="M670" i="10"/>
  <c r="K670" i="10"/>
  <c r="I670" i="10"/>
  <c r="H670" i="10"/>
  <c r="G670" i="10"/>
  <c r="I675" i="4"/>
  <c r="F670" i="10" s="1"/>
  <c r="E675" i="4"/>
  <c r="C675" i="4"/>
  <c r="M669" i="10"/>
  <c r="K669" i="10"/>
  <c r="I669" i="10"/>
  <c r="H669" i="10"/>
  <c r="G669" i="10"/>
  <c r="I674" i="4"/>
  <c r="F669" i="10" s="1"/>
  <c r="E674" i="4"/>
  <c r="C674" i="4"/>
  <c r="M668" i="10"/>
  <c r="K668" i="10"/>
  <c r="I668" i="10"/>
  <c r="H668" i="10"/>
  <c r="G668" i="10"/>
  <c r="I673" i="4"/>
  <c r="F668" i="10" s="1"/>
  <c r="E673" i="4"/>
  <c r="C673" i="4"/>
  <c r="M667" i="10"/>
  <c r="K667" i="10"/>
  <c r="I667" i="10"/>
  <c r="H667" i="10"/>
  <c r="G667" i="10"/>
  <c r="I672" i="4"/>
  <c r="F667" i="10" s="1"/>
  <c r="E672" i="4"/>
  <c r="C672" i="4"/>
  <c r="M666" i="10"/>
  <c r="K666" i="10"/>
  <c r="I666" i="10"/>
  <c r="H666" i="10"/>
  <c r="G666" i="10"/>
  <c r="I671" i="4"/>
  <c r="F666" i="10" s="1"/>
  <c r="E671" i="4"/>
  <c r="C671" i="4"/>
  <c r="M665" i="10"/>
  <c r="K665" i="10"/>
  <c r="I665" i="10"/>
  <c r="H665" i="10"/>
  <c r="G665" i="10"/>
  <c r="I670" i="4"/>
  <c r="F665" i="10" s="1"/>
  <c r="E670" i="4"/>
  <c r="C670" i="4"/>
  <c r="M664" i="10"/>
  <c r="K664" i="10"/>
  <c r="I664" i="10"/>
  <c r="H664" i="10"/>
  <c r="G664" i="10"/>
  <c r="I669" i="4"/>
  <c r="F664" i="10" s="1"/>
  <c r="E669" i="4"/>
  <c r="C669" i="4"/>
  <c r="M663" i="10"/>
  <c r="K663" i="10"/>
  <c r="I663" i="10"/>
  <c r="H663" i="10"/>
  <c r="G663" i="10"/>
  <c r="I668" i="4"/>
  <c r="F663" i="10" s="1"/>
  <c r="E668" i="4"/>
  <c r="C668" i="4"/>
  <c r="M662" i="10"/>
  <c r="K662" i="10"/>
  <c r="I662" i="10"/>
  <c r="H662" i="10"/>
  <c r="G662" i="10"/>
  <c r="I667" i="4"/>
  <c r="F662" i="10" s="1"/>
  <c r="E667" i="4"/>
  <c r="C667" i="4"/>
  <c r="M661" i="10"/>
  <c r="K661" i="10"/>
  <c r="I661" i="10"/>
  <c r="H661" i="10"/>
  <c r="G661" i="10"/>
  <c r="I666" i="4"/>
  <c r="F661" i="10" s="1"/>
  <c r="E666" i="4"/>
  <c r="C666" i="4"/>
  <c r="M660" i="10"/>
  <c r="K660" i="10"/>
  <c r="I660" i="10"/>
  <c r="H660" i="10"/>
  <c r="G660" i="10"/>
  <c r="I665" i="4"/>
  <c r="F660" i="10" s="1"/>
  <c r="E665" i="4"/>
  <c r="C665" i="4"/>
  <c r="M659" i="10"/>
  <c r="K659" i="10"/>
  <c r="I659" i="10"/>
  <c r="H659" i="10"/>
  <c r="G659" i="10"/>
  <c r="I664" i="4"/>
  <c r="F659" i="10" s="1"/>
  <c r="E664" i="4"/>
  <c r="C664" i="4"/>
  <c r="M658" i="10"/>
  <c r="K658" i="10"/>
  <c r="I658" i="10"/>
  <c r="H658" i="10"/>
  <c r="G658" i="10"/>
  <c r="I663" i="4"/>
  <c r="F658" i="10" s="1"/>
  <c r="E663" i="4"/>
  <c r="C663" i="4"/>
  <c r="M657" i="10"/>
  <c r="K657" i="10"/>
  <c r="I657" i="10"/>
  <c r="H657" i="10"/>
  <c r="G657" i="10"/>
  <c r="I662" i="4"/>
  <c r="F657" i="10" s="1"/>
  <c r="E662" i="4"/>
  <c r="C662" i="4"/>
  <c r="M656" i="10"/>
  <c r="K656" i="10"/>
  <c r="I656" i="10"/>
  <c r="H656" i="10"/>
  <c r="G656" i="10"/>
  <c r="I661" i="4"/>
  <c r="F656" i="10" s="1"/>
  <c r="E661" i="4"/>
  <c r="C661" i="4"/>
  <c r="M655" i="10"/>
  <c r="K655" i="10"/>
  <c r="I655" i="10"/>
  <c r="H655" i="10"/>
  <c r="G655" i="10"/>
  <c r="I660" i="4"/>
  <c r="F655" i="10" s="1"/>
  <c r="E660" i="4"/>
  <c r="C660" i="4"/>
  <c r="M654" i="10"/>
  <c r="K654" i="10"/>
  <c r="I654" i="10"/>
  <c r="H654" i="10"/>
  <c r="G654" i="10"/>
  <c r="I659" i="4"/>
  <c r="F654" i="10" s="1"/>
  <c r="E659" i="4"/>
  <c r="C659" i="4"/>
  <c r="M653" i="10"/>
  <c r="K653" i="10"/>
  <c r="I653" i="10"/>
  <c r="H653" i="10"/>
  <c r="G653" i="10"/>
  <c r="I658" i="4"/>
  <c r="F653" i="10" s="1"/>
  <c r="E658" i="4"/>
  <c r="C658" i="4"/>
  <c r="M652" i="10"/>
  <c r="K652" i="10"/>
  <c r="I652" i="10"/>
  <c r="H652" i="10"/>
  <c r="G652" i="10"/>
  <c r="I657" i="4"/>
  <c r="F652" i="10" s="1"/>
  <c r="E657" i="4"/>
  <c r="C657" i="4"/>
  <c r="M651" i="10"/>
  <c r="K651" i="10"/>
  <c r="I651" i="10"/>
  <c r="H651" i="10"/>
  <c r="G651" i="10"/>
  <c r="I656" i="4"/>
  <c r="F651" i="10" s="1"/>
  <c r="E656" i="4"/>
  <c r="C656" i="4"/>
  <c r="M650" i="10"/>
  <c r="K650" i="10"/>
  <c r="I650" i="10"/>
  <c r="H650" i="10"/>
  <c r="G650" i="10"/>
  <c r="I655" i="4"/>
  <c r="F650" i="10" s="1"/>
  <c r="E655" i="4"/>
  <c r="C655" i="4"/>
  <c r="M649" i="10"/>
  <c r="K649" i="10"/>
  <c r="I649" i="10"/>
  <c r="H649" i="10"/>
  <c r="G649" i="10"/>
  <c r="I654" i="4"/>
  <c r="F649" i="10" s="1"/>
  <c r="E654" i="4"/>
  <c r="C654" i="4"/>
  <c r="M648" i="10"/>
  <c r="K648" i="10"/>
  <c r="I648" i="10"/>
  <c r="H648" i="10"/>
  <c r="G648" i="10"/>
  <c r="I653" i="4"/>
  <c r="F648" i="10" s="1"/>
  <c r="E653" i="4"/>
  <c r="C653" i="4"/>
  <c r="M647" i="10"/>
  <c r="K647" i="10"/>
  <c r="I647" i="10"/>
  <c r="H647" i="10"/>
  <c r="G647" i="10"/>
  <c r="I652" i="4"/>
  <c r="F647" i="10" s="1"/>
  <c r="E652" i="4"/>
  <c r="C652" i="4"/>
  <c r="M646" i="10"/>
  <c r="K646" i="10"/>
  <c r="I646" i="10"/>
  <c r="H646" i="10"/>
  <c r="G646" i="10"/>
  <c r="I651" i="4"/>
  <c r="F646" i="10" s="1"/>
  <c r="E651" i="4"/>
  <c r="C651" i="4"/>
  <c r="M645" i="10"/>
  <c r="K645" i="10"/>
  <c r="I645" i="10"/>
  <c r="H645" i="10"/>
  <c r="G645" i="10"/>
  <c r="I650" i="4"/>
  <c r="F645" i="10" s="1"/>
  <c r="E650" i="4"/>
  <c r="C650" i="4"/>
  <c r="M644" i="10"/>
  <c r="K644" i="10"/>
  <c r="I644" i="10"/>
  <c r="H644" i="10"/>
  <c r="G644" i="10"/>
  <c r="I649" i="4"/>
  <c r="F644" i="10" s="1"/>
  <c r="E649" i="4"/>
  <c r="C649" i="4"/>
  <c r="M643" i="10"/>
  <c r="K643" i="10"/>
  <c r="I643" i="10"/>
  <c r="H643" i="10"/>
  <c r="G643" i="10"/>
  <c r="I648" i="4"/>
  <c r="F643" i="10" s="1"/>
  <c r="E648" i="4"/>
  <c r="C648" i="4"/>
  <c r="M642" i="10"/>
  <c r="K642" i="10"/>
  <c r="I642" i="10"/>
  <c r="H642" i="10"/>
  <c r="G642" i="10"/>
  <c r="I647" i="4"/>
  <c r="F642" i="10" s="1"/>
  <c r="E647" i="4"/>
  <c r="C647" i="4"/>
  <c r="M641" i="10"/>
  <c r="K641" i="10"/>
  <c r="I641" i="10"/>
  <c r="H641" i="10"/>
  <c r="G641" i="10"/>
  <c r="I646" i="4"/>
  <c r="F641" i="10" s="1"/>
  <c r="E646" i="4"/>
  <c r="C646" i="4"/>
  <c r="M640" i="10"/>
  <c r="K640" i="10"/>
  <c r="I640" i="10"/>
  <c r="H640" i="10"/>
  <c r="G640" i="10"/>
  <c r="I645" i="4"/>
  <c r="F640" i="10" s="1"/>
  <c r="E645" i="4"/>
  <c r="C645" i="4"/>
  <c r="M639" i="10"/>
  <c r="K639" i="10"/>
  <c r="I639" i="10"/>
  <c r="H639" i="10"/>
  <c r="G639" i="10"/>
  <c r="I644" i="4"/>
  <c r="F639" i="10" s="1"/>
  <c r="E644" i="4"/>
  <c r="C644" i="4"/>
  <c r="M638" i="10"/>
  <c r="K638" i="10"/>
  <c r="I638" i="10"/>
  <c r="H638" i="10"/>
  <c r="G638" i="10"/>
  <c r="I643" i="4"/>
  <c r="F638" i="10" s="1"/>
  <c r="E643" i="4"/>
  <c r="C643" i="4"/>
  <c r="M637" i="10"/>
  <c r="K637" i="10"/>
  <c r="I637" i="10"/>
  <c r="H637" i="10"/>
  <c r="G637" i="10"/>
  <c r="I642" i="4"/>
  <c r="F637" i="10" s="1"/>
  <c r="E642" i="4"/>
  <c r="C642" i="4"/>
  <c r="M636" i="10"/>
  <c r="K636" i="10"/>
  <c r="I636" i="10"/>
  <c r="H636" i="10"/>
  <c r="G636" i="10"/>
  <c r="I641" i="4"/>
  <c r="F636" i="10" s="1"/>
  <c r="E641" i="4"/>
  <c r="C641" i="4"/>
  <c r="M635" i="10"/>
  <c r="K635" i="10"/>
  <c r="I635" i="10"/>
  <c r="H635" i="10"/>
  <c r="G635" i="10"/>
  <c r="I640" i="4"/>
  <c r="F635" i="10" s="1"/>
  <c r="E640" i="4"/>
  <c r="C640" i="4"/>
  <c r="M634" i="10"/>
  <c r="K634" i="10"/>
  <c r="I634" i="10"/>
  <c r="H634" i="10"/>
  <c r="G634" i="10"/>
  <c r="I639" i="4"/>
  <c r="F634" i="10" s="1"/>
  <c r="E639" i="4"/>
  <c r="C639" i="4"/>
  <c r="M633" i="10"/>
  <c r="K633" i="10"/>
  <c r="I633" i="10"/>
  <c r="H633" i="10"/>
  <c r="G633" i="10"/>
  <c r="I638" i="4"/>
  <c r="F633" i="10" s="1"/>
  <c r="E638" i="4"/>
  <c r="C638" i="4"/>
  <c r="M632" i="10"/>
  <c r="K632" i="10"/>
  <c r="I632" i="10"/>
  <c r="H632" i="10"/>
  <c r="G632" i="10"/>
  <c r="I637" i="4"/>
  <c r="F632" i="10" s="1"/>
  <c r="E637" i="4"/>
  <c r="C637" i="4"/>
  <c r="M631" i="10"/>
  <c r="K631" i="10"/>
  <c r="I631" i="10"/>
  <c r="H631" i="10"/>
  <c r="G631" i="10"/>
  <c r="I636" i="4"/>
  <c r="F631" i="10" s="1"/>
  <c r="E636" i="4"/>
  <c r="C636" i="4"/>
  <c r="M630" i="10"/>
  <c r="K630" i="10"/>
  <c r="I630" i="10"/>
  <c r="H630" i="10"/>
  <c r="G630" i="10"/>
  <c r="I635" i="4"/>
  <c r="F630" i="10" s="1"/>
  <c r="E635" i="4"/>
  <c r="C635" i="4"/>
  <c r="M629" i="10"/>
  <c r="K629" i="10"/>
  <c r="I629" i="10"/>
  <c r="H629" i="10"/>
  <c r="G629" i="10"/>
  <c r="I634" i="4"/>
  <c r="F629" i="10" s="1"/>
  <c r="E634" i="4"/>
  <c r="C634" i="4"/>
  <c r="M628" i="10"/>
  <c r="K628" i="10"/>
  <c r="I628" i="10"/>
  <c r="H628" i="10"/>
  <c r="G628" i="10"/>
  <c r="I633" i="4"/>
  <c r="F628" i="10" s="1"/>
  <c r="E633" i="4"/>
  <c r="C633" i="4"/>
  <c r="M627" i="10"/>
  <c r="K627" i="10"/>
  <c r="I627" i="10"/>
  <c r="H627" i="10"/>
  <c r="G627" i="10"/>
  <c r="I632" i="4"/>
  <c r="F627" i="10" s="1"/>
  <c r="E632" i="4"/>
  <c r="C632" i="4"/>
  <c r="M626" i="10"/>
  <c r="K626" i="10"/>
  <c r="I626" i="10"/>
  <c r="H626" i="10"/>
  <c r="G626" i="10"/>
  <c r="I631" i="4"/>
  <c r="F626" i="10" s="1"/>
  <c r="E631" i="4"/>
  <c r="C631" i="4"/>
  <c r="M625" i="10"/>
  <c r="K625" i="10"/>
  <c r="I625" i="10"/>
  <c r="H625" i="10"/>
  <c r="G625" i="10"/>
  <c r="I630" i="4"/>
  <c r="F625" i="10" s="1"/>
  <c r="E630" i="4"/>
  <c r="C630" i="4"/>
  <c r="M624" i="10"/>
  <c r="K624" i="10"/>
  <c r="I624" i="10"/>
  <c r="H624" i="10"/>
  <c r="G624" i="10"/>
  <c r="I629" i="4"/>
  <c r="F624" i="10" s="1"/>
  <c r="E629" i="4"/>
  <c r="C629" i="4"/>
  <c r="M623" i="10"/>
  <c r="K623" i="10"/>
  <c r="I623" i="10"/>
  <c r="H623" i="10"/>
  <c r="G623" i="10"/>
  <c r="I628" i="4"/>
  <c r="F623" i="10" s="1"/>
  <c r="E628" i="4"/>
  <c r="C628" i="4"/>
  <c r="M622" i="10"/>
  <c r="K622" i="10"/>
  <c r="I622" i="10"/>
  <c r="H622" i="10"/>
  <c r="G622" i="10"/>
  <c r="I627" i="4"/>
  <c r="F622" i="10" s="1"/>
  <c r="E627" i="4"/>
  <c r="C627" i="4"/>
  <c r="M621" i="10"/>
  <c r="K621" i="10"/>
  <c r="I621" i="10"/>
  <c r="H621" i="10"/>
  <c r="G621" i="10"/>
  <c r="I626" i="4"/>
  <c r="F621" i="10" s="1"/>
  <c r="E626" i="4"/>
  <c r="C626" i="4"/>
  <c r="M620" i="10"/>
  <c r="K620" i="10"/>
  <c r="I620" i="10"/>
  <c r="H620" i="10"/>
  <c r="G620" i="10"/>
  <c r="I625" i="4"/>
  <c r="F620" i="10" s="1"/>
  <c r="E625" i="4"/>
  <c r="C625" i="4"/>
  <c r="M619" i="10"/>
  <c r="K619" i="10"/>
  <c r="I619" i="10"/>
  <c r="H619" i="10"/>
  <c r="G619" i="10"/>
  <c r="I624" i="4"/>
  <c r="F619" i="10" s="1"/>
  <c r="E624" i="4"/>
  <c r="C624" i="4"/>
  <c r="M618" i="10"/>
  <c r="K618" i="10"/>
  <c r="I618" i="10"/>
  <c r="H618" i="10"/>
  <c r="G618" i="10"/>
  <c r="I623" i="4"/>
  <c r="F618" i="10" s="1"/>
  <c r="E623" i="4"/>
  <c r="C623" i="4"/>
  <c r="M617" i="10"/>
  <c r="K617" i="10"/>
  <c r="I617" i="10"/>
  <c r="H617" i="10"/>
  <c r="G617" i="10"/>
  <c r="I622" i="4"/>
  <c r="F617" i="10" s="1"/>
  <c r="E622" i="4"/>
  <c r="C622" i="4"/>
  <c r="M616" i="10"/>
  <c r="K616" i="10"/>
  <c r="I616" i="10"/>
  <c r="H616" i="10"/>
  <c r="G616" i="10"/>
  <c r="I621" i="4"/>
  <c r="F616" i="10" s="1"/>
  <c r="E621" i="4"/>
  <c r="C621" i="4"/>
  <c r="M615" i="10"/>
  <c r="K615" i="10"/>
  <c r="I615" i="10"/>
  <c r="H615" i="10"/>
  <c r="G615" i="10"/>
  <c r="I620" i="4"/>
  <c r="F615" i="10" s="1"/>
  <c r="E620" i="4"/>
  <c r="C620" i="4"/>
  <c r="M614" i="10"/>
  <c r="K614" i="10"/>
  <c r="I614" i="10"/>
  <c r="H614" i="10"/>
  <c r="G614" i="10"/>
  <c r="I619" i="4"/>
  <c r="F614" i="10" s="1"/>
  <c r="E619" i="4"/>
  <c r="C619" i="4"/>
  <c r="M613" i="10"/>
  <c r="K613" i="10"/>
  <c r="I613" i="10"/>
  <c r="H613" i="10"/>
  <c r="G613" i="10"/>
  <c r="I618" i="4"/>
  <c r="F613" i="10" s="1"/>
  <c r="E618" i="4"/>
  <c r="C618" i="4"/>
  <c r="M612" i="10"/>
  <c r="K612" i="10"/>
  <c r="I612" i="10"/>
  <c r="H612" i="10"/>
  <c r="G612" i="10"/>
  <c r="I617" i="4"/>
  <c r="F612" i="10" s="1"/>
  <c r="E617" i="4"/>
  <c r="C617" i="4"/>
  <c r="M611" i="10"/>
  <c r="K611" i="10"/>
  <c r="I611" i="10"/>
  <c r="H611" i="10"/>
  <c r="G611" i="10"/>
  <c r="I616" i="4"/>
  <c r="F611" i="10" s="1"/>
  <c r="E616" i="4"/>
  <c r="C616" i="4"/>
  <c r="M610" i="10"/>
  <c r="K610" i="10"/>
  <c r="I610" i="10"/>
  <c r="H610" i="10"/>
  <c r="G610" i="10"/>
  <c r="I615" i="4"/>
  <c r="F610" i="10" s="1"/>
  <c r="E615" i="4"/>
  <c r="C615" i="4"/>
  <c r="M609" i="10"/>
  <c r="K609" i="10"/>
  <c r="I609" i="10"/>
  <c r="H609" i="10"/>
  <c r="G609" i="10"/>
  <c r="I614" i="4"/>
  <c r="F609" i="10" s="1"/>
  <c r="E614" i="4"/>
  <c r="C614" i="4"/>
  <c r="M608" i="10"/>
  <c r="K608" i="10"/>
  <c r="I608" i="10"/>
  <c r="H608" i="10"/>
  <c r="G608" i="10"/>
  <c r="I613" i="4"/>
  <c r="F608" i="10" s="1"/>
  <c r="E613" i="4"/>
  <c r="C613" i="4"/>
  <c r="M607" i="10"/>
  <c r="K607" i="10"/>
  <c r="I607" i="10"/>
  <c r="H607" i="10"/>
  <c r="G607" i="10"/>
  <c r="I612" i="4"/>
  <c r="F607" i="10" s="1"/>
  <c r="E612" i="4"/>
  <c r="C612" i="4"/>
  <c r="M606" i="10"/>
  <c r="K606" i="10"/>
  <c r="I606" i="10"/>
  <c r="H606" i="10"/>
  <c r="G606" i="10"/>
  <c r="I611" i="4"/>
  <c r="F606" i="10" s="1"/>
  <c r="E611" i="4"/>
  <c r="C611" i="4"/>
  <c r="M605" i="10"/>
  <c r="K605" i="10"/>
  <c r="I605" i="10"/>
  <c r="H605" i="10"/>
  <c r="G605" i="10"/>
  <c r="I610" i="4"/>
  <c r="F605" i="10" s="1"/>
  <c r="E610" i="4"/>
  <c r="C610" i="4"/>
  <c r="M604" i="10"/>
  <c r="K604" i="10"/>
  <c r="I604" i="10"/>
  <c r="H604" i="10"/>
  <c r="G604" i="10"/>
  <c r="I609" i="4"/>
  <c r="F604" i="10" s="1"/>
  <c r="E609" i="4"/>
  <c r="C609" i="4"/>
  <c r="M603" i="10"/>
  <c r="K603" i="10"/>
  <c r="I603" i="10"/>
  <c r="H603" i="10"/>
  <c r="G603" i="10"/>
  <c r="I608" i="4"/>
  <c r="F603" i="10" s="1"/>
  <c r="E608" i="4"/>
  <c r="C608" i="4"/>
  <c r="M602" i="10"/>
  <c r="K602" i="10"/>
  <c r="I602" i="10"/>
  <c r="H602" i="10"/>
  <c r="G602" i="10"/>
  <c r="I607" i="4"/>
  <c r="F602" i="10" s="1"/>
  <c r="E607" i="4"/>
  <c r="C607" i="4"/>
  <c r="M601" i="10"/>
  <c r="K601" i="10"/>
  <c r="I601" i="10"/>
  <c r="H601" i="10"/>
  <c r="G601" i="10"/>
  <c r="I606" i="4"/>
  <c r="F601" i="10" s="1"/>
  <c r="E606" i="4"/>
  <c r="C606" i="4"/>
  <c r="M600" i="10"/>
  <c r="K600" i="10"/>
  <c r="I600" i="10"/>
  <c r="H600" i="10"/>
  <c r="G600" i="10"/>
  <c r="I605" i="4"/>
  <c r="F600" i="10" s="1"/>
  <c r="E605" i="4"/>
  <c r="C605" i="4"/>
  <c r="M599" i="10"/>
  <c r="K599" i="10"/>
  <c r="I599" i="10"/>
  <c r="H599" i="10"/>
  <c r="G599" i="10"/>
  <c r="I604" i="4"/>
  <c r="F599" i="10" s="1"/>
  <c r="E604" i="4"/>
  <c r="C604" i="4"/>
  <c r="M598" i="10"/>
  <c r="K598" i="10"/>
  <c r="I598" i="10"/>
  <c r="H598" i="10"/>
  <c r="G598" i="10"/>
  <c r="I603" i="4"/>
  <c r="F598" i="10" s="1"/>
  <c r="E603" i="4"/>
  <c r="C603" i="4"/>
  <c r="M597" i="10"/>
  <c r="K597" i="10"/>
  <c r="I597" i="10"/>
  <c r="H597" i="10"/>
  <c r="G597" i="10"/>
  <c r="I602" i="4"/>
  <c r="F597" i="10" s="1"/>
  <c r="E602" i="4"/>
  <c r="C602" i="4"/>
  <c r="M596" i="10"/>
  <c r="K596" i="10"/>
  <c r="I596" i="10"/>
  <c r="H596" i="10"/>
  <c r="G596" i="10"/>
  <c r="I601" i="4"/>
  <c r="F596" i="10" s="1"/>
  <c r="E601" i="4"/>
  <c r="C601" i="4"/>
  <c r="M595" i="10"/>
  <c r="K595" i="10"/>
  <c r="I595" i="10"/>
  <c r="H595" i="10"/>
  <c r="G595" i="10"/>
  <c r="I600" i="4"/>
  <c r="F595" i="10" s="1"/>
  <c r="E600" i="4"/>
  <c r="C600" i="4"/>
  <c r="M594" i="10"/>
  <c r="K594" i="10"/>
  <c r="I594" i="10"/>
  <c r="H594" i="10"/>
  <c r="G594" i="10"/>
  <c r="I599" i="4"/>
  <c r="F594" i="10" s="1"/>
  <c r="E599" i="4"/>
  <c r="C599" i="4"/>
  <c r="M593" i="10"/>
  <c r="K593" i="10"/>
  <c r="I593" i="10"/>
  <c r="H593" i="10"/>
  <c r="G593" i="10"/>
  <c r="I598" i="4"/>
  <c r="F593" i="10" s="1"/>
  <c r="E598" i="4"/>
  <c r="C598" i="4"/>
  <c r="M592" i="10"/>
  <c r="K592" i="10"/>
  <c r="I592" i="10"/>
  <c r="H592" i="10"/>
  <c r="G592" i="10"/>
  <c r="I597" i="4"/>
  <c r="F592" i="10" s="1"/>
  <c r="E597" i="4"/>
  <c r="C597" i="4"/>
  <c r="M591" i="10"/>
  <c r="K591" i="10"/>
  <c r="I591" i="10"/>
  <c r="H591" i="10"/>
  <c r="G591" i="10"/>
  <c r="I596" i="4"/>
  <c r="F591" i="10" s="1"/>
  <c r="E596" i="4"/>
  <c r="C596" i="4"/>
  <c r="M590" i="10"/>
  <c r="K590" i="10"/>
  <c r="I590" i="10"/>
  <c r="H590" i="10"/>
  <c r="G590" i="10"/>
  <c r="I595" i="4"/>
  <c r="F590" i="10" s="1"/>
  <c r="E595" i="4"/>
  <c r="C595" i="4"/>
  <c r="M589" i="10"/>
  <c r="K589" i="10"/>
  <c r="I589" i="10"/>
  <c r="H589" i="10"/>
  <c r="G589" i="10"/>
  <c r="I594" i="4"/>
  <c r="F589" i="10" s="1"/>
  <c r="E594" i="4"/>
  <c r="C594" i="4"/>
  <c r="M588" i="10"/>
  <c r="K588" i="10"/>
  <c r="I588" i="10"/>
  <c r="H588" i="10"/>
  <c r="G588" i="10"/>
  <c r="I593" i="4"/>
  <c r="F588" i="10" s="1"/>
  <c r="E593" i="4"/>
  <c r="C593" i="4"/>
  <c r="M587" i="10"/>
  <c r="K587" i="10"/>
  <c r="I587" i="10"/>
  <c r="H587" i="10"/>
  <c r="G587" i="10"/>
  <c r="I592" i="4"/>
  <c r="F587" i="10" s="1"/>
  <c r="E592" i="4"/>
  <c r="C592" i="4"/>
  <c r="M586" i="10"/>
  <c r="K586" i="10"/>
  <c r="I586" i="10"/>
  <c r="H586" i="10"/>
  <c r="G586" i="10"/>
  <c r="I591" i="4"/>
  <c r="F586" i="10" s="1"/>
  <c r="E591" i="4"/>
  <c r="C591" i="4"/>
  <c r="M585" i="10"/>
  <c r="K585" i="10"/>
  <c r="I585" i="10"/>
  <c r="H585" i="10"/>
  <c r="G585" i="10"/>
  <c r="I590" i="4"/>
  <c r="F585" i="10" s="1"/>
  <c r="E590" i="4"/>
  <c r="C590" i="4"/>
  <c r="M584" i="10"/>
  <c r="K584" i="10"/>
  <c r="I584" i="10"/>
  <c r="H584" i="10"/>
  <c r="G584" i="10"/>
  <c r="I589" i="4"/>
  <c r="F584" i="10" s="1"/>
  <c r="E589" i="4"/>
  <c r="C589" i="4"/>
  <c r="M583" i="10"/>
  <c r="K583" i="10"/>
  <c r="I583" i="10"/>
  <c r="H583" i="10"/>
  <c r="G583" i="10"/>
  <c r="I588" i="4"/>
  <c r="F583" i="10" s="1"/>
  <c r="E588" i="4"/>
  <c r="C588" i="4"/>
  <c r="M582" i="10"/>
  <c r="K582" i="10"/>
  <c r="I582" i="10"/>
  <c r="H582" i="10"/>
  <c r="G582" i="10"/>
  <c r="I587" i="4"/>
  <c r="F582" i="10" s="1"/>
  <c r="E587" i="4"/>
  <c r="C587" i="4"/>
  <c r="M581" i="10"/>
  <c r="K581" i="10"/>
  <c r="I581" i="10"/>
  <c r="H581" i="10"/>
  <c r="G581" i="10"/>
  <c r="I586" i="4"/>
  <c r="F581" i="10" s="1"/>
  <c r="E586" i="4"/>
  <c r="C586" i="4"/>
  <c r="M580" i="10"/>
  <c r="K580" i="10"/>
  <c r="I580" i="10"/>
  <c r="H580" i="10"/>
  <c r="G580" i="10"/>
  <c r="I585" i="4"/>
  <c r="F580" i="10" s="1"/>
  <c r="E585" i="4"/>
  <c r="C585" i="4"/>
  <c r="M579" i="10"/>
  <c r="K579" i="10"/>
  <c r="I579" i="10"/>
  <c r="H579" i="10"/>
  <c r="G579" i="10"/>
  <c r="I584" i="4"/>
  <c r="F579" i="10" s="1"/>
  <c r="E584" i="4"/>
  <c r="C584" i="4"/>
  <c r="M578" i="10"/>
  <c r="K578" i="10"/>
  <c r="I578" i="10"/>
  <c r="H578" i="10"/>
  <c r="G578" i="10"/>
  <c r="I583" i="4"/>
  <c r="F578" i="10" s="1"/>
  <c r="E583" i="4"/>
  <c r="C583" i="4"/>
  <c r="M577" i="10"/>
  <c r="K577" i="10"/>
  <c r="I577" i="10"/>
  <c r="H577" i="10"/>
  <c r="G577" i="10"/>
  <c r="I582" i="4"/>
  <c r="F577" i="10" s="1"/>
  <c r="E582" i="4"/>
  <c r="C582" i="4"/>
  <c r="M576" i="10"/>
  <c r="K576" i="10"/>
  <c r="I576" i="10"/>
  <c r="H576" i="10"/>
  <c r="G576" i="10"/>
  <c r="I581" i="4"/>
  <c r="F576" i="10" s="1"/>
  <c r="E581" i="4"/>
  <c r="C581" i="4"/>
  <c r="M575" i="10"/>
  <c r="K575" i="10"/>
  <c r="I575" i="10"/>
  <c r="H575" i="10"/>
  <c r="G575" i="10"/>
  <c r="I580" i="4"/>
  <c r="F575" i="10" s="1"/>
  <c r="E580" i="4"/>
  <c r="C580" i="4"/>
  <c r="M574" i="10"/>
  <c r="K574" i="10"/>
  <c r="I574" i="10"/>
  <c r="H574" i="10"/>
  <c r="G574" i="10"/>
  <c r="I579" i="4"/>
  <c r="F574" i="10" s="1"/>
  <c r="E579" i="4"/>
  <c r="C579" i="4"/>
  <c r="M573" i="10"/>
  <c r="K573" i="10"/>
  <c r="I573" i="10"/>
  <c r="H573" i="10"/>
  <c r="G573" i="10"/>
  <c r="I578" i="4"/>
  <c r="F573" i="10" s="1"/>
  <c r="E578" i="4"/>
  <c r="C578" i="4"/>
  <c r="M572" i="10"/>
  <c r="K572" i="10"/>
  <c r="I572" i="10"/>
  <c r="H572" i="10"/>
  <c r="G572" i="10"/>
  <c r="I577" i="4"/>
  <c r="F572" i="10" s="1"/>
  <c r="E577" i="4"/>
  <c r="C577" i="4"/>
  <c r="M571" i="10"/>
  <c r="K571" i="10"/>
  <c r="I571" i="10"/>
  <c r="H571" i="10"/>
  <c r="G571" i="10"/>
  <c r="I576" i="4"/>
  <c r="F571" i="10" s="1"/>
  <c r="E576" i="4"/>
  <c r="C576" i="4"/>
  <c r="M570" i="10"/>
  <c r="K570" i="10"/>
  <c r="I570" i="10"/>
  <c r="H570" i="10"/>
  <c r="G570" i="10"/>
  <c r="I575" i="4"/>
  <c r="F570" i="10" s="1"/>
  <c r="E575" i="4"/>
  <c r="C575" i="4"/>
  <c r="M569" i="10"/>
  <c r="K569" i="10"/>
  <c r="I569" i="10"/>
  <c r="H569" i="10"/>
  <c r="G569" i="10"/>
  <c r="I574" i="4"/>
  <c r="F569" i="10" s="1"/>
  <c r="E574" i="4"/>
  <c r="C574" i="4"/>
  <c r="M568" i="10"/>
  <c r="K568" i="10"/>
  <c r="I568" i="10"/>
  <c r="H568" i="10"/>
  <c r="G568" i="10"/>
  <c r="I573" i="4"/>
  <c r="F568" i="10" s="1"/>
  <c r="E573" i="4"/>
  <c r="C573" i="4"/>
  <c r="M567" i="10"/>
  <c r="K567" i="10"/>
  <c r="I567" i="10"/>
  <c r="H567" i="10"/>
  <c r="G567" i="10"/>
  <c r="I572" i="4"/>
  <c r="F567" i="10" s="1"/>
  <c r="E572" i="4"/>
  <c r="C572" i="4"/>
  <c r="M566" i="10"/>
  <c r="K566" i="10"/>
  <c r="I566" i="10"/>
  <c r="H566" i="10"/>
  <c r="G566" i="10"/>
  <c r="I571" i="4"/>
  <c r="F566" i="10" s="1"/>
  <c r="E571" i="4"/>
  <c r="C571" i="4"/>
  <c r="M565" i="10"/>
  <c r="K565" i="10"/>
  <c r="I565" i="10"/>
  <c r="H565" i="10"/>
  <c r="G565" i="10"/>
  <c r="I570" i="4"/>
  <c r="F565" i="10" s="1"/>
  <c r="E570" i="4"/>
  <c r="C570" i="4"/>
  <c r="M564" i="10"/>
  <c r="K564" i="10"/>
  <c r="I564" i="10"/>
  <c r="H564" i="10"/>
  <c r="G564" i="10"/>
  <c r="I569" i="4"/>
  <c r="F564" i="10" s="1"/>
  <c r="E569" i="4"/>
  <c r="C569" i="4"/>
  <c r="M563" i="10"/>
  <c r="K563" i="10"/>
  <c r="I563" i="10"/>
  <c r="H563" i="10"/>
  <c r="G563" i="10"/>
  <c r="I568" i="4"/>
  <c r="F563" i="10" s="1"/>
  <c r="E568" i="4"/>
  <c r="C568" i="4"/>
  <c r="M562" i="10"/>
  <c r="K562" i="10"/>
  <c r="I562" i="10"/>
  <c r="H562" i="10"/>
  <c r="G562" i="10"/>
  <c r="I567" i="4"/>
  <c r="F562" i="10" s="1"/>
  <c r="E567" i="4"/>
  <c r="C567" i="4"/>
  <c r="M561" i="10"/>
  <c r="K561" i="10"/>
  <c r="I561" i="10"/>
  <c r="H561" i="10"/>
  <c r="G561" i="10"/>
  <c r="I566" i="4"/>
  <c r="F561" i="10" s="1"/>
  <c r="E566" i="4"/>
  <c r="C566" i="4"/>
  <c r="M560" i="10"/>
  <c r="K560" i="10"/>
  <c r="I560" i="10"/>
  <c r="H560" i="10"/>
  <c r="G560" i="10"/>
  <c r="I565" i="4"/>
  <c r="F560" i="10" s="1"/>
  <c r="E565" i="4"/>
  <c r="C565" i="4"/>
  <c r="M559" i="10"/>
  <c r="K559" i="10"/>
  <c r="I559" i="10"/>
  <c r="H559" i="10"/>
  <c r="G559" i="10"/>
  <c r="I564" i="4"/>
  <c r="F559" i="10" s="1"/>
  <c r="E564" i="4"/>
  <c r="C564" i="4"/>
  <c r="M558" i="10"/>
  <c r="K558" i="10"/>
  <c r="I558" i="10"/>
  <c r="H558" i="10"/>
  <c r="G558" i="10"/>
  <c r="I563" i="4"/>
  <c r="F558" i="10" s="1"/>
  <c r="E563" i="4"/>
  <c r="C563" i="4"/>
  <c r="M557" i="10"/>
  <c r="K557" i="10"/>
  <c r="I557" i="10"/>
  <c r="H557" i="10"/>
  <c r="G557" i="10"/>
  <c r="I562" i="4"/>
  <c r="F557" i="10" s="1"/>
  <c r="E562" i="4"/>
  <c r="C562" i="4"/>
  <c r="M556" i="10"/>
  <c r="K556" i="10"/>
  <c r="I556" i="10"/>
  <c r="H556" i="10"/>
  <c r="G556" i="10"/>
  <c r="I561" i="4"/>
  <c r="F556" i="10" s="1"/>
  <c r="E561" i="4"/>
  <c r="C561" i="4"/>
  <c r="M555" i="10"/>
  <c r="K555" i="10"/>
  <c r="I555" i="10"/>
  <c r="H555" i="10"/>
  <c r="G555" i="10"/>
  <c r="I560" i="4"/>
  <c r="F555" i="10" s="1"/>
  <c r="E560" i="4"/>
  <c r="C560" i="4"/>
  <c r="M554" i="10"/>
  <c r="K554" i="10"/>
  <c r="I554" i="10"/>
  <c r="H554" i="10"/>
  <c r="G554" i="10"/>
  <c r="I559" i="4"/>
  <c r="F554" i="10" s="1"/>
  <c r="E559" i="4"/>
  <c r="C559" i="4"/>
  <c r="M553" i="10"/>
  <c r="K553" i="10"/>
  <c r="I553" i="10"/>
  <c r="H553" i="10"/>
  <c r="G553" i="10"/>
  <c r="I558" i="4"/>
  <c r="F553" i="10" s="1"/>
  <c r="E558" i="4"/>
  <c r="C558" i="4"/>
  <c r="M552" i="10"/>
  <c r="K552" i="10"/>
  <c r="I552" i="10"/>
  <c r="H552" i="10"/>
  <c r="G552" i="10"/>
  <c r="I557" i="4"/>
  <c r="F552" i="10" s="1"/>
  <c r="E557" i="4"/>
  <c r="C557" i="4"/>
  <c r="M551" i="10"/>
  <c r="K551" i="10"/>
  <c r="I551" i="10"/>
  <c r="H551" i="10"/>
  <c r="G551" i="10"/>
  <c r="I556" i="4"/>
  <c r="F551" i="10" s="1"/>
  <c r="E556" i="4"/>
  <c r="C556" i="4"/>
  <c r="M550" i="10"/>
  <c r="K550" i="10"/>
  <c r="I550" i="10"/>
  <c r="H550" i="10"/>
  <c r="G550" i="10"/>
  <c r="I555" i="4"/>
  <c r="F550" i="10" s="1"/>
  <c r="E555" i="4"/>
  <c r="C555" i="4"/>
  <c r="M549" i="10"/>
  <c r="K549" i="10"/>
  <c r="I549" i="10"/>
  <c r="H549" i="10"/>
  <c r="G549" i="10"/>
  <c r="I554" i="4"/>
  <c r="F549" i="10" s="1"/>
  <c r="E554" i="4"/>
  <c r="C554" i="4"/>
  <c r="M548" i="10"/>
  <c r="K548" i="10"/>
  <c r="I548" i="10"/>
  <c r="H548" i="10"/>
  <c r="G548" i="10"/>
  <c r="I553" i="4"/>
  <c r="F548" i="10" s="1"/>
  <c r="E553" i="4"/>
  <c r="C553" i="4"/>
  <c r="M547" i="10"/>
  <c r="K547" i="10"/>
  <c r="I547" i="10"/>
  <c r="H547" i="10"/>
  <c r="G547" i="10"/>
  <c r="I552" i="4"/>
  <c r="F547" i="10" s="1"/>
  <c r="E552" i="4"/>
  <c r="C552" i="4"/>
  <c r="M546" i="10"/>
  <c r="K546" i="10"/>
  <c r="I546" i="10"/>
  <c r="H546" i="10"/>
  <c r="G546" i="10"/>
  <c r="I551" i="4"/>
  <c r="F546" i="10" s="1"/>
  <c r="E551" i="4"/>
  <c r="C551" i="4"/>
  <c r="M545" i="10"/>
  <c r="K545" i="10"/>
  <c r="I545" i="10"/>
  <c r="H545" i="10"/>
  <c r="G545" i="10"/>
  <c r="I550" i="4"/>
  <c r="F545" i="10" s="1"/>
  <c r="E550" i="4"/>
  <c r="C550" i="4"/>
  <c r="M544" i="10"/>
  <c r="K544" i="10"/>
  <c r="I544" i="10"/>
  <c r="H544" i="10"/>
  <c r="G544" i="10"/>
  <c r="I549" i="4"/>
  <c r="F544" i="10" s="1"/>
  <c r="E549" i="4"/>
  <c r="C549" i="4"/>
  <c r="M543" i="10"/>
  <c r="K543" i="10"/>
  <c r="I543" i="10"/>
  <c r="H543" i="10"/>
  <c r="G543" i="10"/>
  <c r="I548" i="4"/>
  <c r="F543" i="10" s="1"/>
  <c r="E548" i="4"/>
  <c r="C548" i="4"/>
  <c r="M542" i="10"/>
  <c r="K542" i="10"/>
  <c r="I542" i="10"/>
  <c r="H542" i="10"/>
  <c r="G542" i="10"/>
  <c r="I547" i="4"/>
  <c r="F542" i="10" s="1"/>
  <c r="E547" i="4"/>
  <c r="C547" i="4"/>
  <c r="M541" i="10"/>
  <c r="K541" i="10"/>
  <c r="I541" i="10"/>
  <c r="H541" i="10"/>
  <c r="G541" i="10"/>
  <c r="I546" i="4"/>
  <c r="F541" i="10" s="1"/>
  <c r="E546" i="4"/>
  <c r="C546" i="4"/>
  <c r="M540" i="10"/>
  <c r="K540" i="10"/>
  <c r="I540" i="10"/>
  <c r="H540" i="10"/>
  <c r="G540" i="10"/>
  <c r="I545" i="4"/>
  <c r="F540" i="10" s="1"/>
  <c r="E545" i="4"/>
  <c r="C545" i="4"/>
  <c r="M539" i="10"/>
  <c r="K539" i="10"/>
  <c r="I539" i="10"/>
  <c r="H539" i="10"/>
  <c r="G539" i="10"/>
  <c r="I544" i="4"/>
  <c r="F539" i="10" s="1"/>
  <c r="E544" i="4"/>
  <c r="C544" i="4"/>
  <c r="M538" i="10"/>
  <c r="K538" i="10"/>
  <c r="I538" i="10"/>
  <c r="H538" i="10"/>
  <c r="G538" i="10"/>
  <c r="I543" i="4"/>
  <c r="F538" i="10" s="1"/>
  <c r="E543" i="4"/>
  <c r="C543" i="4"/>
  <c r="M537" i="10"/>
  <c r="K537" i="10"/>
  <c r="I537" i="10"/>
  <c r="H537" i="10"/>
  <c r="G537" i="10"/>
  <c r="I542" i="4"/>
  <c r="F537" i="10" s="1"/>
  <c r="E542" i="4"/>
  <c r="C542" i="4"/>
  <c r="M536" i="10"/>
  <c r="K536" i="10"/>
  <c r="I536" i="10"/>
  <c r="H536" i="10"/>
  <c r="G536" i="10"/>
  <c r="I541" i="4"/>
  <c r="F536" i="10" s="1"/>
  <c r="E541" i="4"/>
  <c r="C541" i="4"/>
  <c r="M535" i="10"/>
  <c r="K535" i="10"/>
  <c r="I535" i="10"/>
  <c r="H535" i="10"/>
  <c r="G535" i="10"/>
  <c r="I540" i="4"/>
  <c r="F535" i="10" s="1"/>
  <c r="E540" i="4"/>
  <c r="C540" i="4"/>
  <c r="M534" i="10"/>
  <c r="K534" i="10"/>
  <c r="I534" i="10"/>
  <c r="H534" i="10"/>
  <c r="G534" i="10"/>
  <c r="I539" i="4"/>
  <c r="F534" i="10" s="1"/>
  <c r="E539" i="4"/>
  <c r="C539" i="4"/>
  <c r="M533" i="10"/>
  <c r="K533" i="10"/>
  <c r="I533" i="10"/>
  <c r="H533" i="10"/>
  <c r="G533" i="10"/>
  <c r="I538" i="4"/>
  <c r="F533" i="10" s="1"/>
  <c r="E538" i="4"/>
  <c r="C538" i="4"/>
  <c r="M532" i="10"/>
  <c r="K532" i="10"/>
  <c r="I532" i="10"/>
  <c r="H532" i="10"/>
  <c r="G532" i="10"/>
  <c r="I537" i="4"/>
  <c r="F532" i="10" s="1"/>
  <c r="E537" i="4"/>
  <c r="C537" i="4"/>
  <c r="M531" i="10"/>
  <c r="K531" i="10"/>
  <c r="I531" i="10"/>
  <c r="H531" i="10"/>
  <c r="G531" i="10"/>
  <c r="I536" i="4"/>
  <c r="F531" i="10" s="1"/>
  <c r="E536" i="4"/>
  <c r="C536" i="4"/>
  <c r="M530" i="10"/>
  <c r="K530" i="10"/>
  <c r="I530" i="10"/>
  <c r="H530" i="10"/>
  <c r="G530" i="10"/>
  <c r="I535" i="4"/>
  <c r="F530" i="10" s="1"/>
  <c r="E535" i="4"/>
  <c r="C535" i="4"/>
  <c r="M529" i="10"/>
  <c r="K529" i="10"/>
  <c r="I529" i="10"/>
  <c r="H529" i="10"/>
  <c r="G529" i="10"/>
  <c r="I534" i="4"/>
  <c r="F529" i="10" s="1"/>
  <c r="E534" i="4"/>
  <c r="C534" i="4"/>
  <c r="M528" i="10"/>
  <c r="K528" i="10"/>
  <c r="I528" i="10"/>
  <c r="H528" i="10"/>
  <c r="G528" i="10"/>
  <c r="I533" i="4"/>
  <c r="F528" i="10" s="1"/>
  <c r="E533" i="4"/>
  <c r="C533" i="4"/>
  <c r="M527" i="10"/>
  <c r="K527" i="10"/>
  <c r="I527" i="10"/>
  <c r="H527" i="10"/>
  <c r="G527" i="10"/>
  <c r="I532" i="4"/>
  <c r="F527" i="10" s="1"/>
  <c r="E532" i="4"/>
  <c r="C532" i="4"/>
  <c r="M526" i="10"/>
  <c r="K526" i="10"/>
  <c r="I526" i="10"/>
  <c r="H526" i="10"/>
  <c r="G526" i="10"/>
  <c r="I531" i="4"/>
  <c r="F526" i="10" s="1"/>
  <c r="E531" i="4"/>
  <c r="C531" i="4"/>
  <c r="M525" i="10"/>
  <c r="K525" i="10"/>
  <c r="I525" i="10"/>
  <c r="H525" i="10"/>
  <c r="G525" i="10"/>
  <c r="I530" i="4"/>
  <c r="F525" i="10" s="1"/>
  <c r="E530" i="4"/>
  <c r="C530" i="4"/>
  <c r="M524" i="10"/>
  <c r="K524" i="10"/>
  <c r="I524" i="10"/>
  <c r="H524" i="10"/>
  <c r="G524" i="10"/>
  <c r="I529" i="4"/>
  <c r="F524" i="10" s="1"/>
  <c r="E529" i="4"/>
  <c r="C529" i="4"/>
  <c r="M523" i="10"/>
  <c r="K523" i="10"/>
  <c r="I523" i="10"/>
  <c r="H523" i="10"/>
  <c r="G523" i="10"/>
  <c r="I528" i="4"/>
  <c r="F523" i="10" s="1"/>
  <c r="E528" i="4"/>
  <c r="C528" i="4"/>
  <c r="M522" i="10"/>
  <c r="K522" i="10"/>
  <c r="I522" i="10"/>
  <c r="H522" i="10"/>
  <c r="G522" i="10"/>
  <c r="I527" i="4"/>
  <c r="F522" i="10" s="1"/>
  <c r="E527" i="4"/>
  <c r="C527" i="4"/>
  <c r="M521" i="10"/>
  <c r="K521" i="10"/>
  <c r="I521" i="10"/>
  <c r="H521" i="10"/>
  <c r="G521" i="10"/>
  <c r="I526" i="4"/>
  <c r="F521" i="10" s="1"/>
  <c r="E526" i="4"/>
  <c r="C526" i="4"/>
  <c r="M520" i="10"/>
  <c r="K520" i="10"/>
  <c r="I520" i="10"/>
  <c r="H520" i="10"/>
  <c r="G520" i="10"/>
  <c r="I525" i="4"/>
  <c r="F520" i="10" s="1"/>
  <c r="E525" i="4"/>
  <c r="C525" i="4"/>
  <c r="M519" i="10"/>
  <c r="K519" i="10"/>
  <c r="I519" i="10"/>
  <c r="H519" i="10"/>
  <c r="G519" i="10"/>
  <c r="I524" i="4"/>
  <c r="F519" i="10" s="1"/>
  <c r="E524" i="4"/>
  <c r="C524" i="4"/>
  <c r="M518" i="10"/>
  <c r="K518" i="10"/>
  <c r="I518" i="10"/>
  <c r="H518" i="10"/>
  <c r="G518" i="10"/>
  <c r="I523" i="4"/>
  <c r="F518" i="10" s="1"/>
  <c r="E523" i="4"/>
  <c r="C523" i="4"/>
  <c r="M517" i="10"/>
  <c r="K517" i="10"/>
  <c r="I517" i="10"/>
  <c r="H517" i="10"/>
  <c r="G517" i="10"/>
  <c r="I522" i="4"/>
  <c r="F517" i="10" s="1"/>
  <c r="E522" i="4"/>
  <c r="C522" i="4"/>
  <c r="M516" i="10"/>
  <c r="K516" i="10"/>
  <c r="I516" i="10"/>
  <c r="H516" i="10"/>
  <c r="G516" i="10"/>
  <c r="I521" i="4"/>
  <c r="F516" i="10" s="1"/>
  <c r="E521" i="4"/>
  <c r="C521" i="4"/>
  <c r="M515" i="10"/>
  <c r="K515" i="10"/>
  <c r="I515" i="10"/>
  <c r="H515" i="10"/>
  <c r="G515" i="10"/>
  <c r="I520" i="4"/>
  <c r="F515" i="10" s="1"/>
  <c r="E520" i="4"/>
  <c r="C520" i="4"/>
  <c r="M514" i="10"/>
  <c r="K514" i="10"/>
  <c r="I514" i="10"/>
  <c r="H514" i="10"/>
  <c r="G514" i="10"/>
  <c r="I519" i="4"/>
  <c r="F514" i="10" s="1"/>
  <c r="E519" i="4"/>
  <c r="C519" i="4"/>
  <c r="M513" i="10"/>
  <c r="K513" i="10"/>
  <c r="I513" i="10"/>
  <c r="H513" i="10"/>
  <c r="G513" i="10"/>
  <c r="I518" i="4"/>
  <c r="F513" i="10" s="1"/>
  <c r="E518" i="4"/>
  <c r="C518" i="4"/>
  <c r="M512" i="10"/>
  <c r="K512" i="10"/>
  <c r="I512" i="10"/>
  <c r="H512" i="10"/>
  <c r="G512" i="10"/>
  <c r="I517" i="4"/>
  <c r="F512" i="10" s="1"/>
  <c r="E517" i="4"/>
  <c r="C517" i="4"/>
  <c r="M511" i="10"/>
  <c r="K511" i="10"/>
  <c r="I511" i="10"/>
  <c r="H511" i="10"/>
  <c r="G511" i="10"/>
  <c r="I516" i="4"/>
  <c r="F511" i="10" s="1"/>
  <c r="E516" i="4"/>
  <c r="C516" i="4"/>
  <c r="M510" i="10"/>
  <c r="K510" i="10"/>
  <c r="I510" i="10"/>
  <c r="H510" i="10"/>
  <c r="G510" i="10"/>
  <c r="I515" i="4"/>
  <c r="F510" i="10" s="1"/>
  <c r="E515" i="4"/>
  <c r="C515" i="4"/>
  <c r="M509" i="10"/>
  <c r="K509" i="10"/>
  <c r="I509" i="10"/>
  <c r="H509" i="10"/>
  <c r="G509" i="10"/>
  <c r="I514" i="4"/>
  <c r="F509" i="10" s="1"/>
  <c r="E514" i="4"/>
  <c r="C514" i="4"/>
  <c r="M508" i="10"/>
  <c r="K508" i="10"/>
  <c r="I508" i="10"/>
  <c r="H508" i="10"/>
  <c r="G508" i="10"/>
  <c r="I513" i="4"/>
  <c r="F508" i="10" s="1"/>
  <c r="E513" i="4"/>
  <c r="C513" i="4"/>
  <c r="M507" i="10"/>
  <c r="K507" i="10"/>
  <c r="I507" i="10"/>
  <c r="H507" i="10"/>
  <c r="G507" i="10"/>
  <c r="I512" i="4"/>
  <c r="F507" i="10" s="1"/>
  <c r="E512" i="4"/>
  <c r="C512" i="4"/>
  <c r="M506" i="10"/>
  <c r="K506" i="10"/>
  <c r="I506" i="10"/>
  <c r="H506" i="10"/>
  <c r="G506" i="10"/>
  <c r="I511" i="4"/>
  <c r="F506" i="10" s="1"/>
  <c r="E511" i="4"/>
  <c r="C511" i="4"/>
  <c r="M505" i="10"/>
  <c r="K505" i="10"/>
  <c r="I505" i="10"/>
  <c r="H505" i="10"/>
  <c r="G505" i="10"/>
  <c r="I510" i="4"/>
  <c r="F505" i="10" s="1"/>
  <c r="E510" i="4"/>
  <c r="C510" i="4"/>
  <c r="M504" i="10"/>
  <c r="K504" i="10"/>
  <c r="I504" i="10"/>
  <c r="H504" i="10"/>
  <c r="G504" i="10"/>
  <c r="I509" i="4"/>
  <c r="F504" i="10" s="1"/>
  <c r="E509" i="4"/>
  <c r="C509" i="4"/>
  <c r="M503" i="10"/>
  <c r="K503" i="10"/>
  <c r="I503" i="10"/>
  <c r="H503" i="10"/>
  <c r="G503" i="10"/>
  <c r="I508" i="4"/>
  <c r="F503" i="10" s="1"/>
  <c r="E508" i="4"/>
  <c r="C508" i="4"/>
  <c r="M502" i="10"/>
  <c r="K502" i="10"/>
  <c r="I502" i="10"/>
  <c r="H502" i="10"/>
  <c r="G502" i="10"/>
  <c r="I507" i="4"/>
  <c r="F502" i="10" s="1"/>
  <c r="E507" i="4"/>
  <c r="C507" i="4"/>
  <c r="M501" i="10"/>
  <c r="K501" i="10"/>
  <c r="I501" i="10"/>
  <c r="H501" i="10"/>
  <c r="G501" i="10"/>
  <c r="I506" i="4"/>
  <c r="F501" i="10" s="1"/>
  <c r="E506" i="4"/>
  <c r="C506" i="4"/>
  <c r="M500" i="10"/>
  <c r="K500" i="10"/>
  <c r="I500" i="10"/>
  <c r="H500" i="10"/>
  <c r="G500" i="10"/>
  <c r="I505" i="4"/>
  <c r="F500" i="10" s="1"/>
  <c r="E505" i="4"/>
  <c r="C505" i="4"/>
  <c r="M499" i="10"/>
  <c r="K499" i="10"/>
  <c r="I499" i="10"/>
  <c r="H499" i="10"/>
  <c r="G499" i="10"/>
  <c r="I504" i="4"/>
  <c r="F499" i="10" s="1"/>
  <c r="E504" i="4"/>
  <c r="C504" i="4"/>
  <c r="M498" i="10"/>
  <c r="K498" i="10"/>
  <c r="I498" i="10"/>
  <c r="H498" i="10"/>
  <c r="G498" i="10"/>
  <c r="I503" i="4"/>
  <c r="F498" i="10" s="1"/>
  <c r="E503" i="4"/>
  <c r="C503" i="4"/>
  <c r="M497" i="10"/>
  <c r="K497" i="10"/>
  <c r="I497" i="10"/>
  <c r="H497" i="10"/>
  <c r="G497" i="10"/>
  <c r="I502" i="4"/>
  <c r="F497" i="10" s="1"/>
  <c r="E502" i="4"/>
  <c r="C502" i="4"/>
  <c r="M496" i="10"/>
  <c r="K496" i="10"/>
  <c r="I496" i="10"/>
  <c r="H496" i="10"/>
  <c r="G496" i="10"/>
  <c r="I501" i="4"/>
  <c r="F496" i="10" s="1"/>
  <c r="E501" i="4"/>
  <c r="C501" i="4"/>
  <c r="M495" i="10"/>
  <c r="K495" i="10"/>
  <c r="I495" i="10"/>
  <c r="H495" i="10"/>
  <c r="G495" i="10"/>
  <c r="I500" i="4"/>
  <c r="F495" i="10" s="1"/>
  <c r="E500" i="4"/>
  <c r="C500" i="4"/>
  <c r="M494" i="10"/>
  <c r="K494" i="10"/>
  <c r="I494" i="10"/>
  <c r="H494" i="10"/>
  <c r="G494" i="10"/>
  <c r="I499" i="4"/>
  <c r="F494" i="10" s="1"/>
  <c r="E499" i="4"/>
  <c r="C499" i="4"/>
  <c r="M493" i="10"/>
  <c r="K493" i="10"/>
  <c r="I493" i="10"/>
  <c r="H493" i="10"/>
  <c r="G493" i="10"/>
  <c r="I498" i="4"/>
  <c r="F493" i="10" s="1"/>
  <c r="E498" i="4"/>
  <c r="C498" i="4"/>
  <c r="M492" i="10"/>
  <c r="K492" i="10"/>
  <c r="I492" i="10"/>
  <c r="H492" i="10"/>
  <c r="G492" i="10"/>
  <c r="I497" i="4"/>
  <c r="F492" i="10" s="1"/>
  <c r="E497" i="4"/>
  <c r="C497" i="4"/>
  <c r="M491" i="10"/>
  <c r="K491" i="10"/>
  <c r="I491" i="10"/>
  <c r="H491" i="10"/>
  <c r="G491" i="10"/>
  <c r="I496" i="4"/>
  <c r="F491" i="10" s="1"/>
  <c r="E496" i="4"/>
  <c r="C496" i="4"/>
  <c r="M490" i="10"/>
  <c r="K490" i="10"/>
  <c r="I490" i="10"/>
  <c r="H490" i="10"/>
  <c r="G490" i="10"/>
  <c r="I495" i="4"/>
  <c r="F490" i="10" s="1"/>
  <c r="E495" i="4"/>
  <c r="C495" i="4"/>
  <c r="M489" i="10"/>
  <c r="K489" i="10"/>
  <c r="I489" i="10"/>
  <c r="H489" i="10"/>
  <c r="G489" i="10"/>
  <c r="I494" i="4"/>
  <c r="F489" i="10" s="1"/>
  <c r="E494" i="4"/>
  <c r="C494" i="4"/>
  <c r="M488" i="10"/>
  <c r="K488" i="10"/>
  <c r="I488" i="10"/>
  <c r="H488" i="10"/>
  <c r="G488" i="10"/>
  <c r="I493" i="4"/>
  <c r="F488" i="10" s="1"/>
  <c r="E493" i="4"/>
  <c r="C493" i="4"/>
  <c r="M487" i="10"/>
  <c r="K487" i="10"/>
  <c r="I487" i="10"/>
  <c r="H487" i="10"/>
  <c r="G487" i="10"/>
  <c r="I492" i="4"/>
  <c r="F487" i="10" s="1"/>
  <c r="E492" i="4"/>
  <c r="C492" i="4"/>
  <c r="M486" i="10"/>
  <c r="K486" i="10"/>
  <c r="I486" i="10"/>
  <c r="H486" i="10"/>
  <c r="G486" i="10"/>
  <c r="I491" i="4"/>
  <c r="F486" i="10" s="1"/>
  <c r="E491" i="4"/>
  <c r="C491" i="4"/>
  <c r="M485" i="10"/>
  <c r="K485" i="10"/>
  <c r="I485" i="10"/>
  <c r="H485" i="10"/>
  <c r="G485" i="10"/>
  <c r="I490" i="4"/>
  <c r="F485" i="10" s="1"/>
  <c r="E490" i="4"/>
  <c r="C490" i="4"/>
  <c r="M484" i="10"/>
  <c r="K484" i="10"/>
  <c r="I484" i="10"/>
  <c r="H484" i="10"/>
  <c r="G484" i="10"/>
  <c r="I489" i="4"/>
  <c r="F484" i="10" s="1"/>
  <c r="E489" i="4"/>
  <c r="C489" i="4"/>
  <c r="M483" i="10"/>
  <c r="K483" i="10"/>
  <c r="I483" i="10"/>
  <c r="H483" i="10"/>
  <c r="G483" i="10"/>
  <c r="I488" i="4"/>
  <c r="F483" i="10" s="1"/>
  <c r="E488" i="4"/>
  <c r="C488" i="4"/>
  <c r="M482" i="10"/>
  <c r="K482" i="10"/>
  <c r="I482" i="10"/>
  <c r="H482" i="10"/>
  <c r="G482" i="10"/>
  <c r="I487" i="4"/>
  <c r="F482" i="10" s="1"/>
  <c r="E487" i="4"/>
  <c r="C487" i="4"/>
  <c r="M481" i="10"/>
  <c r="K481" i="10"/>
  <c r="I481" i="10"/>
  <c r="H481" i="10"/>
  <c r="G481" i="10"/>
  <c r="I486" i="4"/>
  <c r="F481" i="10" s="1"/>
  <c r="E486" i="4"/>
  <c r="C486" i="4"/>
  <c r="M480" i="10"/>
  <c r="K480" i="10"/>
  <c r="I480" i="10"/>
  <c r="H480" i="10"/>
  <c r="G480" i="10"/>
  <c r="I485" i="4"/>
  <c r="F480" i="10" s="1"/>
  <c r="E485" i="4"/>
  <c r="C485" i="4"/>
  <c r="M479" i="10"/>
  <c r="K479" i="10"/>
  <c r="I479" i="10"/>
  <c r="H479" i="10"/>
  <c r="G479" i="10"/>
  <c r="I484" i="4"/>
  <c r="F479" i="10" s="1"/>
  <c r="E484" i="4"/>
  <c r="C484" i="4"/>
  <c r="M478" i="10"/>
  <c r="K478" i="10"/>
  <c r="I478" i="10"/>
  <c r="H478" i="10"/>
  <c r="G478" i="10"/>
  <c r="I483" i="4"/>
  <c r="F478" i="10" s="1"/>
  <c r="E483" i="4"/>
  <c r="C483" i="4"/>
  <c r="M477" i="10"/>
  <c r="K477" i="10"/>
  <c r="I477" i="10"/>
  <c r="H477" i="10"/>
  <c r="G477" i="10"/>
  <c r="I482" i="4"/>
  <c r="F477" i="10" s="1"/>
  <c r="E482" i="4"/>
  <c r="C482" i="4"/>
  <c r="M476" i="10"/>
  <c r="K476" i="10"/>
  <c r="I476" i="10"/>
  <c r="H476" i="10"/>
  <c r="G476" i="10"/>
  <c r="I481" i="4"/>
  <c r="F476" i="10" s="1"/>
  <c r="E481" i="4"/>
  <c r="C481" i="4"/>
  <c r="M475" i="10"/>
  <c r="K475" i="10"/>
  <c r="I475" i="10"/>
  <c r="H475" i="10"/>
  <c r="G475" i="10"/>
  <c r="I480" i="4"/>
  <c r="F475" i="10" s="1"/>
  <c r="E480" i="4"/>
  <c r="C480" i="4"/>
  <c r="M474" i="10"/>
  <c r="K474" i="10"/>
  <c r="I474" i="10"/>
  <c r="H474" i="10"/>
  <c r="G474" i="10"/>
  <c r="I479" i="4"/>
  <c r="F474" i="10" s="1"/>
  <c r="E479" i="4"/>
  <c r="C479" i="4"/>
  <c r="M473" i="10"/>
  <c r="K473" i="10"/>
  <c r="I473" i="10"/>
  <c r="H473" i="10"/>
  <c r="G473" i="10"/>
  <c r="I478" i="4"/>
  <c r="F473" i="10" s="1"/>
  <c r="E478" i="4"/>
  <c r="C478" i="4"/>
  <c r="M472" i="10"/>
  <c r="K472" i="10"/>
  <c r="I472" i="10"/>
  <c r="H472" i="10"/>
  <c r="G472" i="10"/>
  <c r="I477" i="4"/>
  <c r="F472" i="10" s="1"/>
  <c r="E477" i="4"/>
  <c r="C477" i="4"/>
  <c r="I476" i="4"/>
  <c r="E476" i="4"/>
  <c r="C476" i="4"/>
  <c r="I475" i="4"/>
  <c r="E475" i="4"/>
  <c r="C475" i="4"/>
  <c r="I474" i="4"/>
  <c r="E474" i="4"/>
  <c r="C474" i="4"/>
  <c r="I473" i="4"/>
  <c r="E473" i="4"/>
  <c r="C473" i="4"/>
  <c r="I472" i="4"/>
  <c r="E472" i="4"/>
  <c r="C472" i="4"/>
  <c r="M471" i="10"/>
  <c r="K471" i="10"/>
  <c r="I471" i="10"/>
  <c r="H471" i="10"/>
  <c r="G471" i="10"/>
  <c r="I471" i="4"/>
  <c r="F471" i="10" s="1"/>
  <c r="E471" i="4"/>
  <c r="C471" i="4"/>
  <c r="M470" i="10"/>
  <c r="K470" i="10"/>
  <c r="I470" i="10"/>
  <c r="H470" i="10"/>
  <c r="G470" i="10"/>
  <c r="I470" i="4"/>
  <c r="F470" i="10" s="1"/>
  <c r="E470" i="4"/>
  <c r="C470" i="4"/>
  <c r="M469" i="10"/>
  <c r="K469" i="10"/>
  <c r="I469" i="10"/>
  <c r="H469" i="10"/>
  <c r="G469" i="10"/>
  <c r="I469" i="4"/>
  <c r="F469" i="10" s="1"/>
  <c r="E469" i="4"/>
  <c r="C469" i="4"/>
  <c r="M468" i="10"/>
  <c r="K468" i="10"/>
  <c r="I468" i="10"/>
  <c r="H468" i="10"/>
  <c r="G468" i="10"/>
  <c r="I468" i="4"/>
  <c r="F468" i="10" s="1"/>
  <c r="E468" i="4"/>
  <c r="C468" i="4"/>
  <c r="M467" i="10"/>
  <c r="K467" i="10"/>
  <c r="I467" i="10"/>
  <c r="H467" i="10"/>
  <c r="G467" i="10"/>
  <c r="I467" i="4"/>
  <c r="F467" i="10" s="1"/>
  <c r="E467" i="4"/>
  <c r="C467" i="4"/>
  <c r="M466" i="10"/>
  <c r="K466" i="10"/>
  <c r="I466" i="10"/>
  <c r="H466" i="10"/>
  <c r="G466" i="10"/>
  <c r="I466" i="4"/>
  <c r="F466" i="10" s="1"/>
  <c r="E466" i="4"/>
  <c r="C466" i="4"/>
  <c r="M465" i="10"/>
  <c r="K465" i="10"/>
  <c r="I465" i="10"/>
  <c r="H465" i="10"/>
  <c r="G465" i="10"/>
  <c r="I465" i="4"/>
  <c r="F465" i="10" s="1"/>
  <c r="E465" i="4"/>
  <c r="C465" i="4"/>
  <c r="M464" i="10"/>
  <c r="K464" i="10"/>
  <c r="I464" i="10"/>
  <c r="H464" i="10"/>
  <c r="G464" i="10"/>
  <c r="I464" i="4"/>
  <c r="F464" i="10" s="1"/>
  <c r="E464" i="4"/>
  <c r="C464" i="4"/>
  <c r="M463" i="10"/>
  <c r="K463" i="10"/>
  <c r="I463" i="10"/>
  <c r="H463" i="10"/>
  <c r="G463" i="10"/>
  <c r="I463" i="4"/>
  <c r="F463" i="10" s="1"/>
  <c r="E463" i="4"/>
  <c r="C463" i="4"/>
  <c r="M462" i="10"/>
  <c r="K462" i="10"/>
  <c r="I462" i="10"/>
  <c r="H462" i="10"/>
  <c r="G462" i="10"/>
  <c r="I462" i="4"/>
  <c r="F462" i="10" s="1"/>
  <c r="E462" i="4"/>
  <c r="C462" i="4"/>
  <c r="M461" i="10"/>
  <c r="K461" i="10"/>
  <c r="I461" i="10"/>
  <c r="H461" i="10"/>
  <c r="G461" i="10"/>
  <c r="I461" i="4"/>
  <c r="F461" i="10" s="1"/>
  <c r="E461" i="4"/>
  <c r="C461" i="4"/>
  <c r="M460" i="10"/>
  <c r="K460" i="10"/>
  <c r="I460" i="10"/>
  <c r="H460" i="10"/>
  <c r="G460" i="10"/>
  <c r="I460" i="4"/>
  <c r="F460" i="10" s="1"/>
  <c r="E460" i="4"/>
  <c r="C460" i="4"/>
  <c r="M459" i="10"/>
  <c r="K459" i="10"/>
  <c r="I459" i="10"/>
  <c r="H459" i="10"/>
  <c r="G459" i="10"/>
  <c r="I459" i="4"/>
  <c r="F459" i="10" s="1"/>
  <c r="E459" i="4"/>
  <c r="C459" i="4"/>
  <c r="M458" i="10"/>
  <c r="K458" i="10"/>
  <c r="I458" i="10"/>
  <c r="H458" i="10"/>
  <c r="G458" i="10"/>
  <c r="I458" i="4"/>
  <c r="F458" i="10" s="1"/>
  <c r="E458" i="4"/>
  <c r="C458" i="4"/>
  <c r="M457" i="10"/>
  <c r="K457" i="10"/>
  <c r="I457" i="10"/>
  <c r="H457" i="10"/>
  <c r="G457" i="10"/>
  <c r="I457" i="4"/>
  <c r="F457" i="10" s="1"/>
  <c r="E457" i="4"/>
  <c r="C457" i="4"/>
  <c r="M456" i="10"/>
  <c r="K456" i="10"/>
  <c r="I456" i="10"/>
  <c r="H456" i="10"/>
  <c r="G456" i="10"/>
  <c r="I456" i="4"/>
  <c r="F456" i="10" s="1"/>
  <c r="E456" i="4"/>
  <c r="C456" i="4"/>
  <c r="M455" i="10"/>
  <c r="K455" i="10"/>
  <c r="I455" i="10"/>
  <c r="H455" i="10"/>
  <c r="G455" i="10"/>
  <c r="I455" i="4"/>
  <c r="F455" i="10" s="1"/>
  <c r="E455" i="4"/>
  <c r="C455" i="4"/>
  <c r="M454" i="10"/>
  <c r="K454" i="10"/>
  <c r="I454" i="10"/>
  <c r="H454" i="10"/>
  <c r="G454" i="10"/>
  <c r="I454" i="4"/>
  <c r="F454" i="10" s="1"/>
  <c r="E454" i="4"/>
  <c r="C454" i="4"/>
  <c r="M453" i="10"/>
  <c r="K453" i="10"/>
  <c r="I453" i="10"/>
  <c r="H453" i="10"/>
  <c r="G453" i="10"/>
  <c r="I453" i="4"/>
  <c r="F453" i="10" s="1"/>
  <c r="E453" i="4"/>
  <c r="C453" i="4"/>
  <c r="M452" i="10"/>
  <c r="K452" i="10"/>
  <c r="I452" i="10"/>
  <c r="H452" i="10"/>
  <c r="G452" i="10"/>
  <c r="I452" i="4"/>
  <c r="F452" i="10" s="1"/>
  <c r="E452" i="4"/>
  <c r="C452" i="4"/>
  <c r="M451" i="10"/>
  <c r="K451" i="10"/>
  <c r="I451" i="10"/>
  <c r="H451" i="10"/>
  <c r="G451" i="10"/>
  <c r="I451" i="4"/>
  <c r="F451" i="10" s="1"/>
  <c r="E451" i="4"/>
  <c r="C451" i="4"/>
  <c r="M450" i="10"/>
  <c r="K450" i="10"/>
  <c r="I450" i="10"/>
  <c r="H450" i="10"/>
  <c r="G450" i="10"/>
  <c r="I450" i="4"/>
  <c r="F450" i="10" s="1"/>
  <c r="E450" i="4"/>
  <c r="C450" i="4"/>
  <c r="M449" i="10"/>
  <c r="K449" i="10"/>
  <c r="I449" i="10"/>
  <c r="H449" i="10"/>
  <c r="G449" i="10"/>
  <c r="I449" i="4"/>
  <c r="F449" i="10" s="1"/>
  <c r="E449" i="4"/>
  <c r="C449" i="4"/>
  <c r="M448" i="10"/>
  <c r="K448" i="10"/>
  <c r="I448" i="10"/>
  <c r="H448" i="10"/>
  <c r="G448" i="10"/>
  <c r="I448" i="4"/>
  <c r="F448" i="10" s="1"/>
  <c r="E448" i="4"/>
  <c r="C448" i="4"/>
  <c r="M447" i="10"/>
  <c r="K447" i="10"/>
  <c r="I447" i="10"/>
  <c r="H447" i="10"/>
  <c r="G447" i="10"/>
  <c r="I447" i="4"/>
  <c r="F447" i="10" s="1"/>
  <c r="E447" i="4"/>
  <c r="C447" i="4"/>
  <c r="M446" i="10"/>
  <c r="K446" i="10"/>
  <c r="I446" i="10"/>
  <c r="H446" i="10"/>
  <c r="G446" i="10"/>
  <c r="I446" i="4"/>
  <c r="F446" i="10" s="1"/>
  <c r="E446" i="4"/>
  <c r="C446" i="4"/>
  <c r="M445" i="10"/>
  <c r="K445" i="10"/>
  <c r="I445" i="10"/>
  <c r="H445" i="10"/>
  <c r="G445" i="10"/>
  <c r="I445" i="4"/>
  <c r="F445" i="10" s="1"/>
  <c r="E445" i="4"/>
  <c r="C445" i="4"/>
  <c r="M444" i="10"/>
  <c r="K444" i="10"/>
  <c r="I444" i="10"/>
  <c r="H444" i="10"/>
  <c r="G444" i="10"/>
  <c r="I444" i="4"/>
  <c r="F444" i="10" s="1"/>
  <c r="E444" i="4"/>
  <c r="C444" i="4"/>
  <c r="M443" i="10"/>
  <c r="K443" i="10"/>
  <c r="I443" i="10"/>
  <c r="H443" i="10"/>
  <c r="G443" i="10"/>
  <c r="I443" i="4"/>
  <c r="F443" i="10" s="1"/>
  <c r="E443" i="4"/>
  <c r="C443" i="4"/>
  <c r="M442" i="10"/>
  <c r="K442" i="10"/>
  <c r="I442" i="10"/>
  <c r="H442" i="10"/>
  <c r="G442" i="10"/>
  <c r="I442" i="4"/>
  <c r="F442" i="10" s="1"/>
  <c r="E442" i="4"/>
  <c r="C442" i="4"/>
  <c r="M441" i="10"/>
  <c r="K441" i="10"/>
  <c r="I441" i="10"/>
  <c r="H441" i="10"/>
  <c r="G441" i="10"/>
  <c r="I441" i="4"/>
  <c r="F441" i="10" s="1"/>
  <c r="E441" i="4"/>
  <c r="C441" i="4"/>
  <c r="M440" i="10"/>
  <c r="K440" i="10"/>
  <c r="I440" i="10"/>
  <c r="H440" i="10"/>
  <c r="G440" i="10"/>
  <c r="I440" i="4"/>
  <c r="F440" i="10" s="1"/>
  <c r="E440" i="4"/>
  <c r="C440" i="4"/>
  <c r="M439" i="10"/>
  <c r="K439" i="10"/>
  <c r="I439" i="10"/>
  <c r="H439" i="10"/>
  <c r="G439" i="10"/>
  <c r="I439" i="4"/>
  <c r="F439" i="10" s="1"/>
  <c r="E439" i="4"/>
  <c r="C439" i="4"/>
  <c r="M438" i="10"/>
  <c r="K438" i="10"/>
  <c r="I438" i="10"/>
  <c r="H438" i="10"/>
  <c r="G438" i="10"/>
  <c r="I438" i="4"/>
  <c r="F438" i="10" s="1"/>
  <c r="E438" i="4"/>
  <c r="C438" i="4"/>
  <c r="M437" i="10"/>
  <c r="K437" i="10"/>
  <c r="I437" i="10"/>
  <c r="H437" i="10"/>
  <c r="G437" i="10"/>
  <c r="I437" i="4"/>
  <c r="F437" i="10" s="1"/>
  <c r="E437" i="4"/>
  <c r="C437" i="4"/>
  <c r="M436" i="10"/>
  <c r="K436" i="10"/>
  <c r="I436" i="10"/>
  <c r="H436" i="10"/>
  <c r="G436" i="10"/>
  <c r="I436" i="4"/>
  <c r="F436" i="10" s="1"/>
  <c r="E436" i="4"/>
  <c r="C436" i="4"/>
  <c r="M435" i="10"/>
  <c r="K435" i="10"/>
  <c r="I435" i="10"/>
  <c r="H435" i="10"/>
  <c r="G435" i="10"/>
  <c r="I435" i="4"/>
  <c r="F435" i="10" s="1"/>
  <c r="E435" i="4"/>
  <c r="C435" i="4"/>
  <c r="M434" i="10"/>
  <c r="K434" i="10"/>
  <c r="I434" i="10"/>
  <c r="H434" i="10"/>
  <c r="G434" i="10"/>
  <c r="I434" i="4"/>
  <c r="F434" i="10" s="1"/>
  <c r="E434" i="4"/>
  <c r="C434" i="4"/>
  <c r="M433" i="10"/>
  <c r="K433" i="10"/>
  <c r="I433" i="10"/>
  <c r="H433" i="10"/>
  <c r="G433" i="10"/>
  <c r="I433" i="4"/>
  <c r="F433" i="10" s="1"/>
  <c r="E433" i="4"/>
  <c r="C433" i="4"/>
  <c r="M432" i="10"/>
  <c r="K432" i="10"/>
  <c r="I432" i="10"/>
  <c r="H432" i="10"/>
  <c r="G432" i="10"/>
  <c r="I432" i="4"/>
  <c r="F432" i="10" s="1"/>
  <c r="E432" i="4"/>
  <c r="C432" i="4"/>
  <c r="M431" i="10"/>
  <c r="K431" i="10"/>
  <c r="I431" i="10"/>
  <c r="H431" i="10"/>
  <c r="G431" i="10"/>
  <c r="I431" i="4"/>
  <c r="F431" i="10" s="1"/>
  <c r="E431" i="4"/>
  <c r="C431" i="4"/>
  <c r="M430" i="10"/>
  <c r="K430" i="10"/>
  <c r="I430" i="10"/>
  <c r="H430" i="10"/>
  <c r="G430" i="10"/>
  <c r="I430" i="4"/>
  <c r="F430" i="10" s="1"/>
  <c r="E430" i="4"/>
  <c r="C430" i="4"/>
  <c r="M429" i="10"/>
  <c r="K429" i="10"/>
  <c r="I429" i="10"/>
  <c r="H429" i="10"/>
  <c r="G429" i="10"/>
  <c r="I429" i="4"/>
  <c r="F429" i="10" s="1"/>
  <c r="E429" i="4"/>
  <c r="C429" i="4"/>
  <c r="M428" i="10"/>
  <c r="K428" i="10"/>
  <c r="I428" i="10"/>
  <c r="H428" i="10"/>
  <c r="G428" i="10"/>
  <c r="I428" i="4"/>
  <c r="F428" i="10" s="1"/>
  <c r="E428" i="4"/>
  <c r="C428" i="4"/>
  <c r="M427" i="10"/>
  <c r="K427" i="10"/>
  <c r="I427" i="10"/>
  <c r="H427" i="10"/>
  <c r="G427" i="10"/>
  <c r="I427" i="4"/>
  <c r="F427" i="10" s="1"/>
  <c r="E427" i="4"/>
  <c r="C427" i="4"/>
  <c r="M426" i="10"/>
  <c r="K426" i="10"/>
  <c r="I426" i="10"/>
  <c r="H426" i="10"/>
  <c r="G426" i="10"/>
  <c r="I426" i="4"/>
  <c r="F426" i="10" s="1"/>
  <c r="E426" i="4"/>
  <c r="C426" i="4"/>
  <c r="M425" i="10"/>
  <c r="K425" i="10"/>
  <c r="I425" i="10"/>
  <c r="H425" i="10"/>
  <c r="G425" i="10"/>
  <c r="I425" i="4"/>
  <c r="F425" i="10" s="1"/>
  <c r="E425" i="4"/>
  <c r="C425" i="4"/>
  <c r="M424" i="10"/>
  <c r="K424" i="10"/>
  <c r="I424" i="10"/>
  <c r="H424" i="10"/>
  <c r="G424" i="10"/>
  <c r="I424" i="4"/>
  <c r="F424" i="10" s="1"/>
  <c r="E424" i="4"/>
  <c r="C424" i="4"/>
  <c r="M423" i="10"/>
  <c r="K423" i="10"/>
  <c r="I423" i="10"/>
  <c r="H423" i="10"/>
  <c r="G423" i="10"/>
  <c r="I423" i="4"/>
  <c r="F423" i="10" s="1"/>
  <c r="E423" i="4"/>
  <c r="C423" i="4"/>
  <c r="M422" i="10"/>
  <c r="K422" i="10"/>
  <c r="I422" i="10"/>
  <c r="H422" i="10"/>
  <c r="G422" i="10"/>
  <c r="I422" i="4"/>
  <c r="F422" i="10" s="1"/>
  <c r="E422" i="4"/>
  <c r="C422" i="4"/>
  <c r="M421" i="10"/>
  <c r="K421" i="10"/>
  <c r="I421" i="10"/>
  <c r="H421" i="10"/>
  <c r="G421" i="10"/>
  <c r="I421" i="4"/>
  <c r="F421" i="10" s="1"/>
  <c r="E421" i="4"/>
  <c r="C421" i="4"/>
  <c r="M420" i="10"/>
  <c r="K420" i="10"/>
  <c r="I420" i="10"/>
  <c r="H420" i="10"/>
  <c r="G420" i="10"/>
  <c r="I420" i="4"/>
  <c r="F420" i="10" s="1"/>
  <c r="E420" i="4"/>
  <c r="C420" i="4"/>
  <c r="M419" i="10"/>
  <c r="K419" i="10"/>
  <c r="I419" i="10"/>
  <c r="H419" i="10"/>
  <c r="G419" i="10"/>
  <c r="I419" i="4"/>
  <c r="F419" i="10" s="1"/>
  <c r="E419" i="4"/>
  <c r="C419" i="4"/>
  <c r="M418" i="10"/>
  <c r="K418" i="10"/>
  <c r="I418" i="10"/>
  <c r="H418" i="10"/>
  <c r="G418" i="10"/>
  <c r="I418" i="4"/>
  <c r="F418" i="10" s="1"/>
  <c r="E418" i="4"/>
  <c r="C418" i="4"/>
  <c r="M417" i="10"/>
  <c r="K417" i="10"/>
  <c r="I417" i="10"/>
  <c r="H417" i="10"/>
  <c r="G417" i="10"/>
  <c r="I417" i="4"/>
  <c r="F417" i="10" s="1"/>
  <c r="E417" i="4"/>
  <c r="C417" i="4"/>
  <c r="M416" i="10"/>
  <c r="K416" i="10"/>
  <c r="I416" i="10"/>
  <c r="H416" i="10"/>
  <c r="G416" i="10"/>
  <c r="I416" i="4"/>
  <c r="F416" i="10" s="1"/>
  <c r="E416" i="4"/>
  <c r="C416" i="4"/>
  <c r="M415" i="10"/>
  <c r="K415" i="10"/>
  <c r="I415" i="10"/>
  <c r="H415" i="10"/>
  <c r="G415" i="10"/>
  <c r="I415" i="4"/>
  <c r="F415" i="10" s="1"/>
  <c r="E415" i="4"/>
  <c r="C415" i="4"/>
  <c r="M414" i="10"/>
  <c r="K414" i="10"/>
  <c r="I414" i="10"/>
  <c r="H414" i="10"/>
  <c r="G414" i="10"/>
  <c r="I414" i="4"/>
  <c r="F414" i="10" s="1"/>
  <c r="E414" i="4"/>
  <c r="C414" i="4"/>
  <c r="M413" i="10"/>
  <c r="K413" i="10"/>
  <c r="I413" i="10"/>
  <c r="H413" i="10"/>
  <c r="G413" i="10"/>
  <c r="I413" i="4"/>
  <c r="F413" i="10" s="1"/>
  <c r="E413" i="4"/>
  <c r="C413" i="4"/>
  <c r="M412" i="10"/>
  <c r="K412" i="10"/>
  <c r="I412" i="10"/>
  <c r="H412" i="10"/>
  <c r="G412" i="10"/>
  <c r="I412" i="4"/>
  <c r="F412" i="10" s="1"/>
  <c r="E412" i="4"/>
  <c r="C412" i="4"/>
  <c r="M411" i="10"/>
  <c r="K411" i="10"/>
  <c r="I411" i="10"/>
  <c r="H411" i="10"/>
  <c r="G411" i="10"/>
  <c r="I411" i="4"/>
  <c r="F411" i="10" s="1"/>
  <c r="E411" i="4"/>
  <c r="C411" i="4"/>
  <c r="M410" i="10"/>
  <c r="K410" i="10"/>
  <c r="I410" i="10"/>
  <c r="H410" i="10"/>
  <c r="G410" i="10"/>
  <c r="I410" i="4"/>
  <c r="F410" i="10" s="1"/>
  <c r="E410" i="4"/>
  <c r="C410" i="4"/>
  <c r="M409" i="10"/>
  <c r="K409" i="10"/>
  <c r="I409" i="10"/>
  <c r="H409" i="10"/>
  <c r="G409" i="10"/>
  <c r="I409" i="4"/>
  <c r="F409" i="10" s="1"/>
  <c r="E409" i="4"/>
  <c r="C409" i="4"/>
  <c r="M408" i="10"/>
  <c r="K408" i="10"/>
  <c r="I408" i="10"/>
  <c r="H408" i="10"/>
  <c r="G408" i="10"/>
  <c r="I408" i="4"/>
  <c r="F408" i="10" s="1"/>
  <c r="E408" i="4"/>
  <c r="C408" i="4"/>
  <c r="M407" i="10"/>
  <c r="K407" i="10"/>
  <c r="I407" i="10"/>
  <c r="H407" i="10"/>
  <c r="G407" i="10"/>
  <c r="I407" i="4"/>
  <c r="F407" i="10" s="1"/>
  <c r="E407" i="4"/>
  <c r="C407" i="4"/>
  <c r="M406" i="10"/>
  <c r="K406" i="10"/>
  <c r="I406" i="10"/>
  <c r="H406" i="10"/>
  <c r="G406" i="10"/>
  <c r="I406" i="4"/>
  <c r="F406" i="10" s="1"/>
  <c r="E406" i="4"/>
  <c r="C406" i="4"/>
  <c r="M405" i="10"/>
  <c r="K405" i="10"/>
  <c r="I405" i="10"/>
  <c r="H405" i="10"/>
  <c r="G405" i="10"/>
  <c r="I405" i="4"/>
  <c r="F405" i="10" s="1"/>
  <c r="E405" i="4"/>
  <c r="C405" i="4"/>
  <c r="M404" i="10"/>
  <c r="K404" i="10"/>
  <c r="I404" i="10"/>
  <c r="H404" i="10"/>
  <c r="G404" i="10"/>
  <c r="I404" i="4"/>
  <c r="F404" i="10" s="1"/>
  <c r="E404" i="4"/>
  <c r="C404" i="4"/>
  <c r="M403" i="10"/>
  <c r="K403" i="10"/>
  <c r="I403" i="10"/>
  <c r="H403" i="10"/>
  <c r="G403" i="10"/>
  <c r="I403" i="4"/>
  <c r="F403" i="10" s="1"/>
  <c r="E403" i="4"/>
  <c r="C403" i="4"/>
  <c r="M402" i="10"/>
  <c r="K402" i="10"/>
  <c r="I402" i="10"/>
  <c r="H402" i="10"/>
  <c r="G402" i="10"/>
  <c r="I402" i="4"/>
  <c r="F402" i="10" s="1"/>
  <c r="E402" i="4"/>
  <c r="C402" i="4"/>
  <c r="M401" i="10"/>
  <c r="K401" i="10"/>
  <c r="I401" i="10"/>
  <c r="H401" i="10"/>
  <c r="G401" i="10"/>
  <c r="I401" i="4"/>
  <c r="F401" i="10" s="1"/>
  <c r="E401" i="4"/>
  <c r="C401" i="4"/>
  <c r="M400" i="10"/>
  <c r="K400" i="10"/>
  <c r="I400" i="10"/>
  <c r="H400" i="10"/>
  <c r="G400" i="10"/>
  <c r="I400" i="4"/>
  <c r="F400" i="10" s="1"/>
  <c r="E400" i="4"/>
  <c r="C400" i="4"/>
  <c r="M399" i="10"/>
  <c r="K399" i="10"/>
  <c r="I399" i="10"/>
  <c r="H399" i="10"/>
  <c r="G399" i="10"/>
  <c r="I399" i="4"/>
  <c r="F399" i="10" s="1"/>
  <c r="E399" i="4"/>
  <c r="C399" i="4"/>
  <c r="M398" i="10"/>
  <c r="K398" i="10"/>
  <c r="I398" i="10"/>
  <c r="H398" i="10"/>
  <c r="G398" i="10"/>
  <c r="I398" i="4"/>
  <c r="F398" i="10" s="1"/>
  <c r="E398" i="4"/>
  <c r="C398" i="4"/>
  <c r="M397" i="10"/>
  <c r="K397" i="10"/>
  <c r="I397" i="10"/>
  <c r="H397" i="10"/>
  <c r="G397" i="10"/>
  <c r="I397" i="4"/>
  <c r="F397" i="10" s="1"/>
  <c r="E397" i="4"/>
  <c r="C397" i="4"/>
  <c r="M396" i="10"/>
  <c r="K396" i="10"/>
  <c r="I396" i="10"/>
  <c r="H396" i="10"/>
  <c r="G396" i="10"/>
  <c r="I396" i="4"/>
  <c r="F396" i="10" s="1"/>
  <c r="E396" i="4"/>
  <c r="C396" i="4"/>
  <c r="M395" i="10"/>
  <c r="K395" i="10"/>
  <c r="I395" i="10"/>
  <c r="H395" i="10"/>
  <c r="G395" i="10"/>
  <c r="I395" i="4"/>
  <c r="F395" i="10" s="1"/>
  <c r="E395" i="4"/>
  <c r="C395" i="4"/>
  <c r="M394" i="10"/>
  <c r="K394" i="10"/>
  <c r="I394" i="10"/>
  <c r="H394" i="10"/>
  <c r="G394" i="10"/>
  <c r="I394" i="4"/>
  <c r="F394" i="10" s="1"/>
  <c r="E394" i="4"/>
  <c r="C394" i="4"/>
  <c r="M393" i="10"/>
  <c r="K393" i="10"/>
  <c r="I393" i="10"/>
  <c r="H393" i="10"/>
  <c r="G393" i="10"/>
  <c r="I393" i="4"/>
  <c r="F393" i="10" s="1"/>
  <c r="E393" i="4"/>
  <c r="C393" i="4"/>
  <c r="M392" i="10"/>
  <c r="K392" i="10"/>
  <c r="I392" i="10"/>
  <c r="H392" i="10"/>
  <c r="G392" i="10"/>
  <c r="I392" i="4"/>
  <c r="F392" i="10" s="1"/>
  <c r="E392" i="4"/>
  <c r="C392" i="4"/>
  <c r="M391" i="10"/>
  <c r="K391" i="10"/>
  <c r="I391" i="10"/>
  <c r="H391" i="10"/>
  <c r="G391" i="10"/>
  <c r="I391" i="4"/>
  <c r="F391" i="10" s="1"/>
  <c r="E391" i="4"/>
  <c r="C391" i="4"/>
  <c r="M390" i="10"/>
  <c r="K390" i="10"/>
  <c r="I390" i="10"/>
  <c r="H390" i="10"/>
  <c r="G390" i="10"/>
  <c r="I390" i="4"/>
  <c r="F390" i="10" s="1"/>
  <c r="E390" i="4"/>
  <c r="C390" i="4"/>
  <c r="M389" i="10"/>
  <c r="K389" i="10"/>
  <c r="I389" i="10"/>
  <c r="H389" i="10"/>
  <c r="G389" i="10"/>
  <c r="I389" i="4"/>
  <c r="F389" i="10" s="1"/>
  <c r="E389" i="4"/>
  <c r="C389" i="4"/>
  <c r="M388" i="10"/>
  <c r="K388" i="10"/>
  <c r="I388" i="10"/>
  <c r="H388" i="10"/>
  <c r="G388" i="10"/>
  <c r="I388" i="4"/>
  <c r="F388" i="10" s="1"/>
  <c r="E388" i="4"/>
  <c r="C388" i="4"/>
  <c r="M387" i="10"/>
  <c r="K387" i="10"/>
  <c r="I387" i="10"/>
  <c r="H387" i="10"/>
  <c r="G387" i="10"/>
  <c r="I387" i="4"/>
  <c r="F387" i="10" s="1"/>
  <c r="E387" i="4"/>
  <c r="C387" i="4"/>
  <c r="M386" i="10"/>
  <c r="K386" i="10"/>
  <c r="I386" i="10"/>
  <c r="H386" i="10"/>
  <c r="G386" i="10"/>
  <c r="I386" i="4"/>
  <c r="F386" i="10" s="1"/>
  <c r="E386" i="4"/>
  <c r="C386" i="4"/>
  <c r="M385" i="10"/>
  <c r="K385" i="10"/>
  <c r="I385" i="10"/>
  <c r="H385" i="10"/>
  <c r="G385" i="10"/>
  <c r="I385" i="4"/>
  <c r="F385" i="10" s="1"/>
  <c r="E385" i="4"/>
  <c r="C385" i="4"/>
  <c r="M384" i="10"/>
  <c r="K384" i="10"/>
  <c r="I384" i="10"/>
  <c r="H384" i="10"/>
  <c r="G384" i="10"/>
  <c r="I384" i="4"/>
  <c r="F384" i="10" s="1"/>
  <c r="E384" i="4"/>
  <c r="C384" i="4"/>
  <c r="M383" i="10"/>
  <c r="K383" i="10"/>
  <c r="I383" i="10"/>
  <c r="H383" i="10"/>
  <c r="G383" i="10"/>
  <c r="I383" i="4"/>
  <c r="F383" i="10" s="1"/>
  <c r="E383" i="4"/>
  <c r="C383" i="4"/>
  <c r="M382" i="10"/>
  <c r="K382" i="10"/>
  <c r="I382" i="10"/>
  <c r="H382" i="10"/>
  <c r="G382" i="10"/>
  <c r="I382" i="4"/>
  <c r="F382" i="10" s="1"/>
  <c r="E382" i="4"/>
  <c r="C382" i="4"/>
  <c r="M381" i="10"/>
  <c r="K381" i="10"/>
  <c r="I381" i="10"/>
  <c r="H381" i="10"/>
  <c r="G381" i="10"/>
  <c r="I381" i="4"/>
  <c r="F381" i="10" s="1"/>
  <c r="E381" i="4"/>
  <c r="C381" i="4"/>
  <c r="M380" i="10"/>
  <c r="K380" i="10"/>
  <c r="I380" i="10"/>
  <c r="H380" i="10"/>
  <c r="G380" i="10"/>
  <c r="I380" i="4"/>
  <c r="F380" i="10" s="1"/>
  <c r="E380" i="4"/>
  <c r="C380" i="4"/>
  <c r="M379" i="10"/>
  <c r="K379" i="10"/>
  <c r="I379" i="10"/>
  <c r="H379" i="10"/>
  <c r="G379" i="10"/>
  <c r="I379" i="4"/>
  <c r="F379" i="10" s="1"/>
  <c r="E379" i="4"/>
  <c r="C379" i="4"/>
  <c r="M378" i="10"/>
  <c r="K378" i="10"/>
  <c r="I378" i="10"/>
  <c r="H378" i="10"/>
  <c r="G378" i="10"/>
  <c r="I378" i="4"/>
  <c r="F378" i="10" s="1"/>
  <c r="E378" i="4"/>
  <c r="C378" i="4"/>
  <c r="M377" i="10"/>
  <c r="K377" i="10"/>
  <c r="I377" i="10"/>
  <c r="H377" i="10"/>
  <c r="G377" i="10"/>
  <c r="I377" i="4"/>
  <c r="F377" i="10" s="1"/>
  <c r="E377" i="4"/>
  <c r="C377" i="4"/>
  <c r="M376" i="10"/>
  <c r="K376" i="10"/>
  <c r="I376" i="10"/>
  <c r="H376" i="10"/>
  <c r="G376" i="10"/>
  <c r="I376" i="4"/>
  <c r="F376" i="10" s="1"/>
  <c r="E376" i="4"/>
  <c r="C376" i="4"/>
  <c r="M375" i="10"/>
  <c r="K375" i="10"/>
  <c r="I375" i="10"/>
  <c r="H375" i="10"/>
  <c r="G375" i="10"/>
  <c r="I375" i="4"/>
  <c r="F375" i="10" s="1"/>
  <c r="E375" i="4"/>
  <c r="C375" i="4"/>
  <c r="M374" i="10"/>
  <c r="K374" i="10"/>
  <c r="I374" i="10"/>
  <c r="H374" i="10"/>
  <c r="G374" i="10"/>
  <c r="I374" i="4"/>
  <c r="F374" i="10" s="1"/>
  <c r="E374" i="4"/>
  <c r="C374" i="4"/>
  <c r="M373" i="10"/>
  <c r="K373" i="10"/>
  <c r="I373" i="10"/>
  <c r="H373" i="10"/>
  <c r="G373" i="10"/>
  <c r="I373" i="4"/>
  <c r="F373" i="10" s="1"/>
  <c r="E373" i="4"/>
  <c r="C373" i="4"/>
  <c r="M372" i="10"/>
  <c r="K372" i="10"/>
  <c r="I372" i="10"/>
  <c r="H372" i="10"/>
  <c r="G372" i="10"/>
  <c r="I372" i="4"/>
  <c r="F372" i="10" s="1"/>
  <c r="E372" i="4"/>
  <c r="C372" i="4"/>
  <c r="M371" i="10"/>
  <c r="K371" i="10"/>
  <c r="I371" i="10"/>
  <c r="H371" i="10"/>
  <c r="G371" i="10"/>
  <c r="I371" i="4"/>
  <c r="F371" i="10" s="1"/>
  <c r="E371" i="4"/>
  <c r="C371" i="4"/>
  <c r="M370" i="10"/>
  <c r="K370" i="10"/>
  <c r="I370" i="10"/>
  <c r="H370" i="10"/>
  <c r="G370" i="10"/>
  <c r="I370" i="4"/>
  <c r="F370" i="10" s="1"/>
  <c r="E370" i="4"/>
  <c r="C370" i="4"/>
  <c r="M369" i="10"/>
  <c r="K369" i="10"/>
  <c r="I369" i="10"/>
  <c r="H369" i="10"/>
  <c r="G369" i="10"/>
  <c r="I369" i="4"/>
  <c r="F369" i="10" s="1"/>
  <c r="E369" i="4"/>
  <c r="C369" i="4"/>
  <c r="M368" i="10"/>
  <c r="K368" i="10"/>
  <c r="I368" i="10"/>
  <c r="H368" i="10"/>
  <c r="G368" i="10"/>
  <c r="I368" i="4"/>
  <c r="F368" i="10" s="1"/>
  <c r="E368" i="4"/>
  <c r="C368" i="4"/>
  <c r="M367" i="10"/>
  <c r="K367" i="10"/>
  <c r="I367" i="10"/>
  <c r="H367" i="10"/>
  <c r="G367" i="10"/>
  <c r="I367" i="4"/>
  <c r="F367" i="10" s="1"/>
  <c r="E367" i="4"/>
  <c r="C367" i="4"/>
  <c r="M366" i="10"/>
  <c r="K366" i="10"/>
  <c r="I366" i="10"/>
  <c r="H366" i="10"/>
  <c r="G366" i="10"/>
  <c r="I366" i="4"/>
  <c r="F366" i="10" s="1"/>
  <c r="E366" i="4"/>
  <c r="C366" i="4"/>
  <c r="M365" i="10"/>
  <c r="K365" i="10"/>
  <c r="I365" i="10"/>
  <c r="H365" i="10"/>
  <c r="G365" i="10"/>
  <c r="I365" i="4"/>
  <c r="F365" i="10" s="1"/>
  <c r="E365" i="4"/>
  <c r="C365" i="4"/>
  <c r="M364" i="10"/>
  <c r="K364" i="10"/>
  <c r="I364" i="10"/>
  <c r="H364" i="10"/>
  <c r="G364" i="10"/>
  <c r="I364" i="4"/>
  <c r="F364" i="10" s="1"/>
  <c r="E364" i="4"/>
  <c r="C364" i="4"/>
  <c r="M363" i="10"/>
  <c r="K363" i="10"/>
  <c r="I363" i="10"/>
  <c r="H363" i="10"/>
  <c r="G363" i="10"/>
  <c r="I363" i="4"/>
  <c r="F363" i="10" s="1"/>
  <c r="E363" i="4"/>
  <c r="C363" i="4"/>
  <c r="M362" i="10"/>
  <c r="K362" i="10"/>
  <c r="I362" i="10"/>
  <c r="H362" i="10"/>
  <c r="G362" i="10"/>
  <c r="I362" i="4"/>
  <c r="F362" i="10" s="1"/>
  <c r="E362" i="4"/>
  <c r="C362" i="4"/>
  <c r="M361" i="10"/>
  <c r="K361" i="10"/>
  <c r="I361" i="10"/>
  <c r="H361" i="10"/>
  <c r="G361" i="10"/>
  <c r="I361" i="4"/>
  <c r="F361" i="10" s="1"/>
  <c r="E361" i="4"/>
  <c r="C361" i="4"/>
  <c r="M360" i="10"/>
  <c r="K360" i="10"/>
  <c r="I360" i="10"/>
  <c r="H360" i="10"/>
  <c r="G360" i="10"/>
  <c r="I360" i="4"/>
  <c r="F360" i="10" s="1"/>
  <c r="E360" i="4"/>
  <c r="C360" i="4"/>
  <c r="M359" i="10"/>
  <c r="K359" i="10"/>
  <c r="I359" i="10"/>
  <c r="H359" i="10"/>
  <c r="G359" i="10"/>
  <c r="I359" i="4"/>
  <c r="F359" i="10" s="1"/>
  <c r="E359" i="4"/>
  <c r="C359" i="4"/>
  <c r="M358" i="10"/>
  <c r="K358" i="10"/>
  <c r="I358" i="10"/>
  <c r="H358" i="10"/>
  <c r="G358" i="10"/>
  <c r="I358" i="4"/>
  <c r="F358" i="10" s="1"/>
  <c r="E358" i="4"/>
  <c r="C358" i="4"/>
  <c r="M357" i="10"/>
  <c r="K357" i="10"/>
  <c r="I357" i="10"/>
  <c r="H357" i="10"/>
  <c r="G357" i="10"/>
  <c r="I357" i="4"/>
  <c r="F357" i="10" s="1"/>
  <c r="E357" i="4"/>
  <c r="C357" i="4"/>
  <c r="M356" i="10"/>
  <c r="K356" i="10"/>
  <c r="I356" i="10"/>
  <c r="H356" i="10"/>
  <c r="G356" i="10"/>
  <c r="I356" i="4"/>
  <c r="F356" i="10" s="1"/>
  <c r="E356" i="4"/>
  <c r="C356" i="4"/>
  <c r="M355" i="10"/>
  <c r="K355" i="10"/>
  <c r="I355" i="10"/>
  <c r="H355" i="10"/>
  <c r="G355" i="10"/>
  <c r="I355" i="4"/>
  <c r="F355" i="10" s="1"/>
  <c r="E355" i="4"/>
  <c r="C355" i="4"/>
  <c r="M354" i="10"/>
  <c r="K354" i="10"/>
  <c r="I354" i="10"/>
  <c r="H354" i="10"/>
  <c r="G354" i="10"/>
  <c r="I354" i="4"/>
  <c r="F354" i="10" s="1"/>
  <c r="E354" i="4"/>
  <c r="C354" i="4"/>
  <c r="M353" i="10"/>
  <c r="K353" i="10"/>
  <c r="I353" i="10"/>
  <c r="H353" i="10"/>
  <c r="G353" i="10"/>
  <c r="I353" i="4"/>
  <c r="F353" i="10" s="1"/>
  <c r="E353" i="4"/>
  <c r="C353" i="4"/>
  <c r="M352" i="10"/>
  <c r="K352" i="10"/>
  <c r="I352" i="10"/>
  <c r="H352" i="10"/>
  <c r="G352" i="10"/>
  <c r="I352" i="4"/>
  <c r="F352" i="10" s="1"/>
  <c r="E352" i="4"/>
  <c r="C352" i="4"/>
  <c r="M351" i="10"/>
  <c r="K351" i="10"/>
  <c r="I351" i="10"/>
  <c r="H351" i="10"/>
  <c r="G351" i="10"/>
  <c r="I351" i="4"/>
  <c r="F351" i="10" s="1"/>
  <c r="E351" i="4"/>
  <c r="C351" i="4"/>
  <c r="M350" i="10"/>
  <c r="K350" i="10"/>
  <c r="I350" i="10"/>
  <c r="H350" i="10"/>
  <c r="G350" i="10"/>
  <c r="I350" i="4"/>
  <c r="F350" i="10" s="1"/>
  <c r="E350" i="4"/>
  <c r="C350" i="4"/>
  <c r="M349" i="10"/>
  <c r="K349" i="10"/>
  <c r="I349" i="10"/>
  <c r="H349" i="10"/>
  <c r="G349" i="10"/>
  <c r="I349" i="4"/>
  <c r="F349" i="10" s="1"/>
  <c r="E349" i="4"/>
  <c r="C349" i="4"/>
  <c r="M348" i="10"/>
  <c r="K348" i="10"/>
  <c r="I348" i="10"/>
  <c r="H348" i="10"/>
  <c r="G348" i="10"/>
  <c r="I348" i="4"/>
  <c r="F348" i="10" s="1"/>
  <c r="E348" i="4"/>
  <c r="C348" i="4"/>
  <c r="M347" i="10"/>
  <c r="K347" i="10"/>
  <c r="I347" i="10"/>
  <c r="H347" i="10"/>
  <c r="G347" i="10"/>
  <c r="I347" i="4"/>
  <c r="F347" i="10" s="1"/>
  <c r="E347" i="4"/>
  <c r="C347" i="4"/>
  <c r="M346" i="10"/>
  <c r="K346" i="10"/>
  <c r="I346" i="10"/>
  <c r="H346" i="10"/>
  <c r="G346" i="10"/>
  <c r="I346" i="4"/>
  <c r="F346" i="10" s="1"/>
  <c r="E346" i="4"/>
  <c r="C346" i="4"/>
  <c r="M345" i="10"/>
  <c r="K345" i="10"/>
  <c r="I345" i="10"/>
  <c r="H345" i="10"/>
  <c r="G345" i="10"/>
  <c r="I345" i="4"/>
  <c r="F345" i="10" s="1"/>
  <c r="E345" i="4"/>
  <c r="C345" i="4"/>
  <c r="M344" i="10"/>
  <c r="K344" i="10"/>
  <c r="I344" i="10"/>
  <c r="H344" i="10"/>
  <c r="G344" i="10"/>
  <c r="I344" i="4"/>
  <c r="F344" i="10" s="1"/>
  <c r="E344" i="4"/>
  <c r="C344" i="4"/>
  <c r="M343" i="10"/>
  <c r="K343" i="10"/>
  <c r="I343" i="10"/>
  <c r="H343" i="10"/>
  <c r="G343" i="10"/>
  <c r="I343" i="4"/>
  <c r="F343" i="10" s="1"/>
  <c r="E343" i="4"/>
  <c r="C343" i="4"/>
  <c r="M342" i="10"/>
  <c r="K342" i="10"/>
  <c r="I342" i="10"/>
  <c r="H342" i="10"/>
  <c r="G342" i="10"/>
  <c r="I342" i="4"/>
  <c r="F342" i="10" s="1"/>
  <c r="E342" i="4"/>
  <c r="C342" i="4"/>
  <c r="M341" i="10"/>
  <c r="K341" i="10"/>
  <c r="I341" i="10"/>
  <c r="H341" i="10"/>
  <c r="G341" i="10"/>
  <c r="I341" i="4"/>
  <c r="F341" i="10" s="1"/>
  <c r="E341" i="4"/>
  <c r="C341" i="4"/>
  <c r="M340" i="10"/>
  <c r="K340" i="10"/>
  <c r="I340" i="10"/>
  <c r="H340" i="10"/>
  <c r="G340" i="10"/>
  <c r="I340" i="4"/>
  <c r="F340" i="10" s="1"/>
  <c r="E340" i="4"/>
  <c r="C340" i="4"/>
  <c r="M339" i="10"/>
  <c r="K339" i="10"/>
  <c r="I339" i="10"/>
  <c r="H339" i="10"/>
  <c r="G339" i="10"/>
  <c r="I339" i="4"/>
  <c r="F339" i="10" s="1"/>
  <c r="E339" i="4"/>
  <c r="C339" i="4"/>
  <c r="M338" i="10"/>
  <c r="K338" i="10"/>
  <c r="I338" i="10"/>
  <c r="H338" i="10"/>
  <c r="G338" i="10"/>
  <c r="I338" i="4"/>
  <c r="F338" i="10" s="1"/>
  <c r="E338" i="4"/>
  <c r="C338" i="4"/>
  <c r="M337" i="10"/>
  <c r="K337" i="10"/>
  <c r="I337" i="10"/>
  <c r="H337" i="10"/>
  <c r="G337" i="10"/>
  <c r="I337" i="4"/>
  <c r="F337" i="10" s="1"/>
  <c r="E337" i="4"/>
  <c r="C337" i="4"/>
  <c r="M336" i="10"/>
  <c r="K336" i="10"/>
  <c r="I336" i="10"/>
  <c r="H336" i="10"/>
  <c r="G336" i="10"/>
  <c r="I336" i="4"/>
  <c r="F336" i="10" s="1"/>
  <c r="E336" i="4"/>
  <c r="C336" i="4"/>
  <c r="M335" i="10"/>
  <c r="K335" i="10"/>
  <c r="I335" i="10"/>
  <c r="H335" i="10"/>
  <c r="G335" i="10"/>
  <c r="I335" i="4"/>
  <c r="F335" i="10" s="1"/>
  <c r="E335" i="4"/>
  <c r="C335" i="4"/>
  <c r="M334" i="10"/>
  <c r="K334" i="10"/>
  <c r="I334" i="10"/>
  <c r="H334" i="10"/>
  <c r="G334" i="10"/>
  <c r="I334" i="4"/>
  <c r="F334" i="10" s="1"/>
  <c r="E334" i="4"/>
  <c r="C334" i="4"/>
  <c r="M333" i="10"/>
  <c r="K333" i="10"/>
  <c r="I333" i="10"/>
  <c r="H333" i="10"/>
  <c r="G333" i="10"/>
  <c r="I333" i="4"/>
  <c r="F333" i="10" s="1"/>
  <c r="E333" i="4"/>
  <c r="C333" i="4"/>
  <c r="M332" i="10"/>
  <c r="K332" i="10"/>
  <c r="I332" i="10"/>
  <c r="H332" i="10"/>
  <c r="G332" i="10"/>
  <c r="I332" i="4"/>
  <c r="F332" i="10" s="1"/>
  <c r="E332" i="4"/>
  <c r="C332" i="4"/>
  <c r="M331" i="10"/>
  <c r="K331" i="10"/>
  <c r="I331" i="10"/>
  <c r="H331" i="10"/>
  <c r="G331" i="10"/>
  <c r="I331" i="4"/>
  <c r="F331" i="10" s="1"/>
  <c r="E331" i="4"/>
  <c r="C331" i="4"/>
  <c r="M330" i="10"/>
  <c r="K330" i="10"/>
  <c r="I330" i="10"/>
  <c r="H330" i="10"/>
  <c r="G330" i="10"/>
  <c r="I330" i="4"/>
  <c r="F330" i="10" s="1"/>
  <c r="E330" i="4"/>
  <c r="C330" i="4"/>
  <c r="M329" i="10"/>
  <c r="K329" i="10"/>
  <c r="I329" i="10"/>
  <c r="H329" i="10"/>
  <c r="G329" i="10"/>
  <c r="I329" i="4"/>
  <c r="F329" i="10" s="1"/>
  <c r="E329" i="4"/>
  <c r="C329" i="4"/>
  <c r="M328" i="10"/>
  <c r="K328" i="10"/>
  <c r="I328" i="10"/>
  <c r="H328" i="10"/>
  <c r="G328" i="10"/>
  <c r="I328" i="4"/>
  <c r="F328" i="10" s="1"/>
  <c r="E328" i="4"/>
  <c r="C328" i="4"/>
  <c r="M327" i="10"/>
  <c r="K327" i="10"/>
  <c r="I327" i="10"/>
  <c r="H327" i="10"/>
  <c r="G327" i="10"/>
  <c r="I327" i="4"/>
  <c r="F327" i="10" s="1"/>
  <c r="E327" i="4"/>
  <c r="C327" i="4"/>
  <c r="M326" i="10"/>
  <c r="K326" i="10"/>
  <c r="I326" i="10"/>
  <c r="H326" i="10"/>
  <c r="G326" i="10"/>
  <c r="I326" i="4"/>
  <c r="F326" i="10" s="1"/>
  <c r="E326" i="4"/>
  <c r="C326" i="4"/>
  <c r="M325" i="10"/>
  <c r="K325" i="10"/>
  <c r="I325" i="10"/>
  <c r="H325" i="10"/>
  <c r="G325" i="10"/>
  <c r="I325" i="4"/>
  <c r="F325" i="10" s="1"/>
  <c r="E325" i="4"/>
  <c r="C325" i="4"/>
  <c r="M324" i="10"/>
  <c r="K324" i="10"/>
  <c r="I324" i="10"/>
  <c r="H324" i="10"/>
  <c r="G324" i="10"/>
  <c r="I324" i="4"/>
  <c r="F324" i="10" s="1"/>
  <c r="E324" i="4"/>
  <c r="C324" i="4"/>
  <c r="M323" i="10"/>
  <c r="K323" i="10"/>
  <c r="I323" i="10"/>
  <c r="H323" i="10"/>
  <c r="G323" i="10"/>
  <c r="I323" i="4"/>
  <c r="F323" i="10" s="1"/>
  <c r="E323" i="4"/>
  <c r="C323" i="4"/>
  <c r="M322" i="10"/>
  <c r="K322" i="10"/>
  <c r="I322" i="10"/>
  <c r="H322" i="10"/>
  <c r="G322" i="10"/>
  <c r="I322" i="4"/>
  <c r="F322" i="10" s="1"/>
  <c r="E322" i="4"/>
  <c r="C322" i="4"/>
  <c r="M321" i="10"/>
  <c r="K321" i="10"/>
  <c r="I321" i="10"/>
  <c r="H321" i="10"/>
  <c r="G321" i="10"/>
  <c r="I321" i="4"/>
  <c r="F321" i="10" s="1"/>
  <c r="E321" i="4"/>
  <c r="C321" i="4"/>
  <c r="M320" i="10"/>
  <c r="K320" i="10"/>
  <c r="I320" i="10"/>
  <c r="H320" i="10"/>
  <c r="G320" i="10"/>
  <c r="I320" i="4"/>
  <c r="F320" i="10" s="1"/>
  <c r="E320" i="4"/>
  <c r="C320" i="4"/>
  <c r="M319" i="10"/>
  <c r="K319" i="10"/>
  <c r="I319" i="10"/>
  <c r="H319" i="10"/>
  <c r="G319" i="10"/>
  <c r="I319" i="4"/>
  <c r="F319" i="10" s="1"/>
  <c r="E319" i="4"/>
  <c r="C319" i="4"/>
  <c r="M318" i="10"/>
  <c r="K318" i="10"/>
  <c r="I318" i="10"/>
  <c r="H318" i="10"/>
  <c r="G318" i="10"/>
  <c r="I318" i="4"/>
  <c r="F318" i="10" s="1"/>
  <c r="E318" i="4"/>
  <c r="C318" i="4"/>
  <c r="M317" i="10"/>
  <c r="K317" i="10"/>
  <c r="I317" i="10"/>
  <c r="H317" i="10"/>
  <c r="G317" i="10"/>
  <c r="I317" i="4"/>
  <c r="F317" i="10" s="1"/>
  <c r="E317" i="4"/>
  <c r="C317" i="4"/>
  <c r="M316" i="10"/>
  <c r="K316" i="10"/>
  <c r="I316" i="10"/>
  <c r="H316" i="10"/>
  <c r="G316" i="10"/>
  <c r="I316" i="4"/>
  <c r="F316" i="10" s="1"/>
  <c r="E316" i="4"/>
  <c r="C316" i="4"/>
  <c r="M315" i="10"/>
  <c r="K315" i="10"/>
  <c r="I315" i="10"/>
  <c r="H315" i="10"/>
  <c r="G315" i="10"/>
  <c r="I315" i="4"/>
  <c r="F315" i="10" s="1"/>
  <c r="E315" i="4"/>
  <c r="C315" i="4"/>
  <c r="M314" i="10"/>
  <c r="K314" i="10"/>
  <c r="I314" i="10"/>
  <c r="H314" i="10"/>
  <c r="G314" i="10"/>
  <c r="I314" i="4"/>
  <c r="F314" i="10" s="1"/>
  <c r="E314" i="4"/>
  <c r="C314" i="4"/>
  <c r="M313" i="10"/>
  <c r="K313" i="10"/>
  <c r="I313" i="10"/>
  <c r="H313" i="10"/>
  <c r="G313" i="10"/>
  <c r="I313" i="4"/>
  <c r="F313" i="10" s="1"/>
  <c r="E313" i="4"/>
  <c r="C313" i="4"/>
  <c r="M312" i="10"/>
  <c r="K312" i="10"/>
  <c r="I312" i="10"/>
  <c r="H312" i="10"/>
  <c r="G312" i="10"/>
  <c r="I312" i="4"/>
  <c r="F312" i="10" s="1"/>
  <c r="E312" i="4"/>
  <c r="C312" i="4"/>
  <c r="M311" i="10"/>
  <c r="K311" i="10"/>
  <c r="I311" i="10"/>
  <c r="H311" i="10"/>
  <c r="G311" i="10"/>
  <c r="I311" i="4"/>
  <c r="F311" i="10" s="1"/>
  <c r="E311" i="4"/>
  <c r="C311" i="4"/>
  <c r="M310" i="10"/>
  <c r="K310" i="10"/>
  <c r="I310" i="10"/>
  <c r="H310" i="10"/>
  <c r="G310" i="10"/>
  <c r="I310" i="4"/>
  <c r="F310" i="10" s="1"/>
  <c r="E310" i="4"/>
  <c r="C310" i="4"/>
  <c r="M309" i="10"/>
  <c r="K309" i="10"/>
  <c r="I309" i="10"/>
  <c r="H309" i="10"/>
  <c r="G309" i="10"/>
  <c r="I309" i="4"/>
  <c r="F309" i="10" s="1"/>
  <c r="E309" i="4"/>
  <c r="C309" i="4"/>
  <c r="M308" i="10"/>
  <c r="K308" i="10"/>
  <c r="I308" i="10"/>
  <c r="H308" i="10"/>
  <c r="G308" i="10"/>
  <c r="I308" i="4"/>
  <c r="F308" i="10" s="1"/>
  <c r="E308" i="4"/>
  <c r="C308" i="4"/>
  <c r="M307" i="10"/>
  <c r="K307" i="10"/>
  <c r="I307" i="10"/>
  <c r="H307" i="10"/>
  <c r="G307" i="10"/>
  <c r="I307" i="4"/>
  <c r="F307" i="10" s="1"/>
  <c r="E307" i="4"/>
  <c r="C307" i="4"/>
  <c r="M306" i="10"/>
  <c r="K306" i="10"/>
  <c r="I306" i="10"/>
  <c r="H306" i="10"/>
  <c r="G306" i="10"/>
  <c r="I306" i="4"/>
  <c r="F306" i="10" s="1"/>
  <c r="E306" i="4"/>
  <c r="C306" i="4"/>
  <c r="M305" i="10"/>
  <c r="K305" i="10"/>
  <c r="I305" i="10"/>
  <c r="H305" i="10"/>
  <c r="G305" i="10"/>
  <c r="I305" i="4"/>
  <c r="F305" i="10" s="1"/>
  <c r="E305" i="4"/>
  <c r="C305" i="4"/>
  <c r="M304" i="10"/>
  <c r="K304" i="10"/>
  <c r="I304" i="10"/>
  <c r="H304" i="10"/>
  <c r="G304" i="10"/>
  <c r="I304" i="4"/>
  <c r="F304" i="10" s="1"/>
  <c r="E304" i="4"/>
  <c r="C304" i="4"/>
  <c r="M303" i="10"/>
  <c r="K303" i="10"/>
  <c r="I303" i="10"/>
  <c r="H303" i="10"/>
  <c r="G303" i="10"/>
  <c r="I303" i="4"/>
  <c r="F303" i="10" s="1"/>
  <c r="E303" i="4"/>
  <c r="C303" i="4"/>
  <c r="M302" i="10"/>
  <c r="K302" i="10"/>
  <c r="I302" i="10"/>
  <c r="H302" i="10"/>
  <c r="G302" i="10"/>
  <c r="I302" i="4"/>
  <c r="F302" i="10" s="1"/>
  <c r="E302" i="4"/>
  <c r="C302" i="4"/>
  <c r="M301" i="10"/>
  <c r="K301" i="10"/>
  <c r="I301" i="10"/>
  <c r="H301" i="10"/>
  <c r="G301" i="10"/>
  <c r="I301" i="4"/>
  <c r="F301" i="10" s="1"/>
  <c r="E301" i="4"/>
  <c r="C301" i="4"/>
  <c r="M300" i="10"/>
  <c r="K300" i="10"/>
  <c r="I300" i="10"/>
  <c r="H300" i="10"/>
  <c r="G300" i="10"/>
  <c r="I300" i="4"/>
  <c r="F300" i="10" s="1"/>
  <c r="E300" i="4"/>
  <c r="C300" i="4"/>
  <c r="M299" i="10"/>
  <c r="K299" i="10"/>
  <c r="I299" i="10"/>
  <c r="H299" i="10"/>
  <c r="G299" i="10"/>
  <c r="I299" i="4"/>
  <c r="F299" i="10" s="1"/>
  <c r="E299" i="4"/>
  <c r="C299" i="4"/>
  <c r="M298" i="10"/>
  <c r="K298" i="10"/>
  <c r="I298" i="10"/>
  <c r="H298" i="10"/>
  <c r="G298" i="10"/>
  <c r="I298" i="4"/>
  <c r="F298" i="10" s="1"/>
  <c r="E298" i="4"/>
  <c r="C298" i="4"/>
  <c r="M297" i="10"/>
  <c r="K297" i="10"/>
  <c r="I297" i="10"/>
  <c r="H297" i="10"/>
  <c r="G297" i="10"/>
  <c r="I297" i="4"/>
  <c r="F297" i="10" s="1"/>
  <c r="E297" i="4"/>
  <c r="C297" i="4"/>
  <c r="M296" i="10"/>
  <c r="K296" i="10"/>
  <c r="I296" i="10"/>
  <c r="H296" i="10"/>
  <c r="G296" i="10"/>
  <c r="I296" i="4"/>
  <c r="F296" i="10" s="1"/>
  <c r="E296" i="4"/>
  <c r="C296" i="4"/>
  <c r="M295" i="10"/>
  <c r="K295" i="10"/>
  <c r="I295" i="10"/>
  <c r="H295" i="10"/>
  <c r="G295" i="10"/>
  <c r="I295" i="4"/>
  <c r="F295" i="10" s="1"/>
  <c r="E295" i="4"/>
  <c r="C295" i="4"/>
  <c r="M294" i="10"/>
  <c r="K294" i="10"/>
  <c r="I294" i="10"/>
  <c r="H294" i="10"/>
  <c r="G294" i="10"/>
  <c r="I294" i="4"/>
  <c r="F294" i="10" s="1"/>
  <c r="E294" i="4"/>
  <c r="C294" i="4"/>
  <c r="M293" i="10"/>
  <c r="K293" i="10"/>
  <c r="I293" i="10"/>
  <c r="H293" i="10"/>
  <c r="G293" i="10"/>
  <c r="I293" i="4"/>
  <c r="F293" i="10" s="1"/>
  <c r="E293" i="4"/>
  <c r="C293" i="4"/>
  <c r="M292" i="10"/>
  <c r="K292" i="10"/>
  <c r="I292" i="10"/>
  <c r="H292" i="10"/>
  <c r="G292" i="10"/>
  <c r="I292" i="4"/>
  <c r="F292" i="10" s="1"/>
  <c r="E292" i="4"/>
  <c r="C292" i="4"/>
  <c r="M291" i="10"/>
  <c r="K291" i="10"/>
  <c r="I291" i="10"/>
  <c r="H291" i="10"/>
  <c r="G291" i="10"/>
  <c r="I291" i="4"/>
  <c r="F291" i="10" s="1"/>
  <c r="E291" i="4"/>
  <c r="C291" i="4"/>
  <c r="M290" i="10"/>
  <c r="K290" i="10"/>
  <c r="I290" i="10"/>
  <c r="H290" i="10"/>
  <c r="G290" i="10"/>
  <c r="I290" i="4"/>
  <c r="F290" i="10" s="1"/>
  <c r="E290" i="4"/>
  <c r="C290" i="4"/>
  <c r="M289" i="10"/>
  <c r="K289" i="10"/>
  <c r="I289" i="10"/>
  <c r="H289" i="10"/>
  <c r="G289" i="10"/>
  <c r="I289" i="4"/>
  <c r="F289" i="10" s="1"/>
  <c r="E289" i="4"/>
  <c r="C289" i="4"/>
  <c r="M288" i="10"/>
  <c r="K288" i="10"/>
  <c r="I288" i="10"/>
  <c r="H288" i="10"/>
  <c r="G288" i="10"/>
  <c r="I288" i="4"/>
  <c r="F288" i="10" s="1"/>
  <c r="E288" i="4"/>
  <c r="C288" i="4"/>
  <c r="M287" i="10"/>
  <c r="K287" i="10"/>
  <c r="I287" i="10"/>
  <c r="H287" i="10"/>
  <c r="G287" i="10"/>
  <c r="I287" i="4"/>
  <c r="F287" i="10" s="1"/>
  <c r="E287" i="4"/>
  <c r="C287" i="4"/>
  <c r="M286" i="10"/>
  <c r="K286" i="10"/>
  <c r="I286" i="10"/>
  <c r="H286" i="10"/>
  <c r="G286" i="10"/>
  <c r="I286" i="4"/>
  <c r="F286" i="10" s="1"/>
  <c r="E286" i="4"/>
  <c r="C286" i="4"/>
  <c r="M285" i="10"/>
  <c r="K285" i="10"/>
  <c r="I285" i="10"/>
  <c r="H285" i="10"/>
  <c r="G285" i="10"/>
  <c r="I285" i="4"/>
  <c r="F285" i="10" s="1"/>
  <c r="E285" i="4"/>
  <c r="C285" i="4"/>
  <c r="M284" i="10"/>
  <c r="K284" i="10"/>
  <c r="I284" i="10"/>
  <c r="H284" i="10"/>
  <c r="G284" i="10"/>
  <c r="I284" i="4"/>
  <c r="F284" i="10" s="1"/>
  <c r="E284" i="4"/>
  <c r="C284" i="4"/>
  <c r="M283" i="10"/>
  <c r="K283" i="10"/>
  <c r="I283" i="10"/>
  <c r="H283" i="10"/>
  <c r="G283" i="10"/>
  <c r="I283" i="4"/>
  <c r="F283" i="10" s="1"/>
  <c r="E283" i="4"/>
  <c r="C283" i="4"/>
  <c r="M282" i="10"/>
  <c r="K282" i="10"/>
  <c r="I282" i="10"/>
  <c r="H282" i="10"/>
  <c r="G282" i="10"/>
  <c r="I282" i="4"/>
  <c r="F282" i="10" s="1"/>
  <c r="E282" i="4"/>
  <c r="C282" i="4"/>
  <c r="M281" i="10"/>
  <c r="K281" i="10"/>
  <c r="I281" i="10"/>
  <c r="H281" i="10"/>
  <c r="G281" i="10"/>
  <c r="I281" i="4"/>
  <c r="F281" i="10" s="1"/>
  <c r="E281" i="4"/>
  <c r="C281" i="4"/>
  <c r="M280" i="10"/>
  <c r="K280" i="10"/>
  <c r="I280" i="10"/>
  <c r="H280" i="10"/>
  <c r="G280" i="10"/>
  <c r="I280" i="4"/>
  <c r="F280" i="10" s="1"/>
  <c r="E280" i="4"/>
  <c r="C280" i="4"/>
  <c r="M279" i="10"/>
  <c r="K279" i="10"/>
  <c r="I279" i="10"/>
  <c r="H279" i="10"/>
  <c r="G279" i="10"/>
  <c r="I279" i="4"/>
  <c r="F279" i="10" s="1"/>
  <c r="E279" i="4"/>
  <c r="C279" i="4"/>
  <c r="M278" i="10"/>
  <c r="K278" i="10"/>
  <c r="I278" i="10"/>
  <c r="H278" i="10"/>
  <c r="G278" i="10"/>
  <c r="I278" i="4"/>
  <c r="F278" i="10" s="1"/>
  <c r="E278" i="4"/>
  <c r="C278" i="4"/>
  <c r="M277" i="10"/>
  <c r="K277" i="10"/>
  <c r="I277" i="10"/>
  <c r="H277" i="10"/>
  <c r="G277" i="10"/>
  <c r="I277" i="4"/>
  <c r="F277" i="10" s="1"/>
  <c r="E277" i="4"/>
  <c r="C277" i="4"/>
  <c r="M276" i="10"/>
  <c r="K276" i="10"/>
  <c r="I276" i="10"/>
  <c r="H276" i="10"/>
  <c r="G276" i="10"/>
  <c r="I276" i="4"/>
  <c r="F276" i="10" s="1"/>
  <c r="E276" i="4"/>
  <c r="C276" i="4"/>
  <c r="M275" i="10"/>
  <c r="K275" i="10"/>
  <c r="I275" i="10"/>
  <c r="H275" i="10"/>
  <c r="G275" i="10"/>
  <c r="I275" i="4"/>
  <c r="F275" i="10" s="1"/>
  <c r="E275" i="4"/>
  <c r="C275" i="4"/>
  <c r="M274" i="10"/>
  <c r="K274" i="10"/>
  <c r="I274" i="10"/>
  <c r="H274" i="10"/>
  <c r="G274" i="10"/>
  <c r="I274" i="4"/>
  <c r="F274" i="10" s="1"/>
  <c r="E274" i="4"/>
  <c r="C274" i="4"/>
  <c r="M273" i="10"/>
  <c r="K273" i="10"/>
  <c r="I273" i="10"/>
  <c r="H273" i="10"/>
  <c r="G273" i="10"/>
  <c r="I273" i="4"/>
  <c r="F273" i="10" s="1"/>
  <c r="E273" i="4"/>
  <c r="C273" i="4"/>
  <c r="M272" i="10"/>
  <c r="K272" i="10"/>
  <c r="I272" i="10"/>
  <c r="H272" i="10"/>
  <c r="G272" i="10"/>
  <c r="I272" i="4"/>
  <c r="F272" i="10" s="1"/>
  <c r="E272" i="4"/>
  <c r="C272" i="4"/>
  <c r="M271" i="10"/>
  <c r="K271" i="10"/>
  <c r="I271" i="10"/>
  <c r="H271" i="10"/>
  <c r="G271" i="10"/>
  <c r="I271" i="4"/>
  <c r="F271" i="10" s="1"/>
  <c r="E271" i="4"/>
  <c r="C271" i="4"/>
  <c r="M270" i="10"/>
  <c r="K270" i="10"/>
  <c r="I270" i="10"/>
  <c r="H270" i="10"/>
  <c r="G270" i="10"/>
  <c r="I270" i="4"/>
  <c r="F270" i="10" s="1"/>
  <c r="E270" i="4"/>
  <c r="C270" i="4"/>
  <c r="M269" i="10"/>
  <c r="K269" i="10"/>
  <c r="I269" i="10"/>
  <c r="H269" i="10"/>
  <c r="G269" i="10"/>
  <c r="I269" i="4"/>
  <c r="F269" i="10" s="1"/>
  <c r="E269" i="4"/>
  <c r="C269" i="4"/>
  <c r="M268" i="10"/>
  <c r="K268" i="10"/>
  <c r="I268" i="10"/>
  <c r="H268" i="10"/>
  <c r="G268" i="10"/>
  <c r="I268" i="4"/>
  <c r="F268" i="10" s="1"/>
  <c r="E268" i="4"/>
  <c r="C268" i="4"/>
  <c r="M267" i="10"/>
  <c r="K267" i="10"/>
  <c r="I267" i="10"/>
  <c r="H267" i="10"/>
  <c r="G267" i="10"/>
  <c r="I267" i="4"/>
  <c r="F267" i="10" s="1"/>
  <c r="E267" i="4"/>
  <c r="C267" i="4"/>
  <c r="I266" i="4"/>
  <c r="F266" i="10" s="1"/>
  <c r="C266" i="4"/>
  <c r="I265" i="4"/>
  <c r="F265" i="10" s="1"/>
  <c r="C265" i="4"/>
  <c r="I264" i="4"/>
  <c r="F264" i="10" s="1"/>
  <c r="C264" i="4"/>
  <c r="I263" i="4"/>
  <c r="F263" i="10" s="1"/>
  <c r="C263" i="4"/>
  <c r="I262" i="4"/>
  <c r="F262" i="10" s="1"/>
  <c r="C262" i="4"/>
  <c r="M261" i="10"/>
  <c r="K261" i="10"/>
  <c r="I261" i="10"/>
  <c r="H261" i="10"/>
  <c r="G261" i="10"/>
  <c r="I261" i="4"/>
  <c r="F261" i="10" s="1"/>
  <c r="E261" i="4"/>
  <c r="C261" i="4"/>
  <c r="I260" i="4"/>
  <c r="F260" i="10" s="1"/>
  <c r="C260" i="4"/>
  <c r="I259" i="4"/>
  <c r="F259" i="10" s="1"/>
  <c r="C259" i="4"/>
  <c r="M258" i="10"/>
  <c r="K258" i="10"/>
  <c r="I258" i="10"/>
  <c r="H258" i="10"/>
  <c r="G258" i="10"/>
  <c r="I258" i="4"/>
  <c r="F258" i="10" s="1"/>
  <c r="E258" i="4"/>
  <c r="C258" i="4"/>
  <c r="M257" i="10"/>
  <c r="K257" i="10"/>
  <c r="I257" i="10"/>
  <c r="H257" i="10"/>
  <c r="G257" i="10"/>
  <c r="I257" i="4"/>
  <c r="F257" i="10" s="1"/>
  <c r="E257" i="4"/>
  <c r="C257" i="4"/>
  <c r="M256" i="10"/>
  <c r="K256" i="10"/>
  <c r="I256" i="10"/>
  <c r="H256" i="10"/>
  <c r="G256" i="10"/>
  <c r="I256" i="4"/>
  <c r="F256" i="10" s="1"/>
  <c r="E256" i="4"/>
  <c r="C256" i="4"/>
  <c r="M255" i="10"/>
  <c r="K255" i="10"/>
  <c r="I255" i="10"/>
  <c r="H255" i="10"/>
  <c r="G255" i="10"/>
  <c r="I255" i="4"/>
  <c r="F255" i="10" s="1"/>
  <c r="E255" i="4"/>
  <c r="C255" i="4"/>
  <c r="M254" i="10"/>
  <c r="K254" i="10"/>
  <c r="I254" i="10"/>
  <c r="H254" i="10"/>
  <c r="G254" i="10"/>
  <c r="I254" i="4"/>
  <c r="F254" i="10" s="1"/>
  <c r="E254" i="4"/>
  <c r="C254" i="4"/>
  <c r="M253" i="10"/>
  <c r="K253" i="10"/>
  <c r="I253" i="10"/>
  <c r="H253" i="10"/>
  <c r="G253" i="10"/>
  <c r="I253" i="4"/>
  <c r="F253" i="10" s="1"/>
  <c r="E253" i="4"/>
  <c r="C253" i="4"/>
  <c r="M252" i="10"/>
  <c r="K252" i="10"/>
  <c r="I252" i="10"/>
  <c r="H252" i="10"/>
  <c r="G252" i="10"/>
  <c r="I252" i="4"/>
  <c r="F252" i="10" s="1"/>
  <c r="E252" i="4"/>
  <c r="C252" i="4"/>
  <c r="M251" i="10"/>
  <c r="K251" i="10"/>
  <c r="I251" i="10"/>
  <c r="H251" i="10"/>
  <c r="G251" i="10"/>
  <c r="I251" i="4"/>
  <c r="F251" i="10" s="1"/>
  <c r="E251" i="4"/>
  <c r="C251" i="4"/>
  <c r="I250" i="4"/>
  <c r="F250" i="10" s="1"/>
  <c r="C250" i="4"/>
  <c r="I249" i="4"/>
  <c r="F249" i="10" s="1"/>
  <c r="C249" i="4"/>
  <c r="I248" i="4"/>
  <c r="F248" i="10" s="1"/>
  <c r="C248" i="4"/>
  <c r="I247" i="4"/>
  <c r="F247" i="10" s="1"/>
  <c r="C247" i="4"/>
  <c r="M246" i="10"/>
  <c r="K246" i="10"/>
  <c r="I246" i="10"/>
  <c r="H246" i="10"/>
  <c r="G246" i="10"/>
  <c r="I246" i="4"/>
  <c r="F246" i="10" s="1"/>
  <c r="E246" i="4"/>
  <c r="C246" i="4"/>
  <c r="I245" i="4"/>
  <c r="F245" i="10" s="1"/>
  <c r="C245" i="4"/>
  <c r="I244" i="4"/>
  <c r="F244" i="10" s="1"/>
  <c r="C244" i="4"/>
  <c r="I243" i="4"/>
  <c r="F243" i="10" s="1"/>
  <c r="C243" i="4"/>
  <c r="I242" i="4"/>
  <c r="F242" i="10" s="1"/>
  <c r="C242" i="4"/>
  <c r="M241" i="10"/>
  <c r="K241" i="10"/>
  <c r="I241" i="10"/>
  <c r="H241" i="10"/>
  <c r="G241" i="10"/>
  <c r="I241" i="4"/>
  <c r="F241" i="10" s="1"/>
  <c r="E241" i="4"/>
  <c r="C241" i="4"/>
  <c r="M240" i="10"/>
  <c r="K240" i="10"/>
  <c r="I240" i="10"/>
  <c r="H240" i="10"/>
  <c r="G240" i="10"/>
  <c r="I240" i="4"/>
  <c r="F240" i="10" s="1"/>
  <c r="E240" i="4"/>
  <c r="C240" i="4"/>
  <c r="M239" i="10"/>
  <c r="K239" i="10"/>
  <c r="I239" i="10"/>
  <c r="H239" i="10"/>
  <c r="G239" i="10"/>
  <c r="I239" i="4"/>
  <c r="F239" i="10" s="1"/>
  <c r="E239" i="4"/>
  <c r="C239" i="4"/>
  <c r="M238" i="10"/>
  <c r="K238" i="10"/>
  <c r="I238" i="10"/>
  <c r="H238" i="10"/>
  <c r="G238" i="10"/>
  <c r="I238" i="4"/>
  <c r="F238" i="10" s="1"/>
  <c r="E238" i="4"/>
  <c r="C238" i="4"/>
  <c r="M237" i="10"/>
  <c r="K237" i="10"/>
  <c r="I237" i="10"/>
  <c r="H237" i="10"/>
  <c r="G237" i="10"/>
  <c r="I237" i="4"/>
  <c r="F237" i="10" s="1"/>
  <c r="E237" i="4"/>
  <c r="C237" i="4"/>
  <c r="M236" i="10"/>
  <c r="K236" i="10"/>
  <c r="I236" i="10"/>
  <c r="H236" i="10"/>
  <c r="G236" i="10"/>
  <c r="I236" i="4"/>
  <c r="F236" i="10" s="1"/>
  <c r="E236" i="4"/>
  <c r="C236" i="4"/>
  <c r="I235" i="4"/>
  <c r="F235" i="10" s="1"/>
  <c r="C235" i="4"/>
  <c r="I234" i="4"/>
  <c r="F234" i="10" s="1"/>
  <c r="C234" i="4"/>
  <c r="I233" i="4"/>
  <c r="F233" i="10" s="1"/>
  <c r="C233" i="4"/>
  <c r="I232" i="4"/>
  <c r="F232" i="10" s="1"/>
  <c r="C232" i="4"/>
  <c r="I231" i="4"/>
  <c r="F231" i="10" s="1"/>
  <c r="C231" i="4"/>
  <c r="I230" i="4"/>
  <c r="F230" i="10" s="1"/>
  <c r="C230" i="4"/>
  <c r="I229" i="4"/>
  <c r="F229" i="10" s="1"/>
  <c r="C229" i="4"/>
  <c r="I228" i="4"/>
  <c r="F228" i="10" s="1"/>
  <c r="C228" i="4"/>
  <c r="I227" i="4"/>
  <c r="F227" i="10" s="1"/>
  <c r="C227" i="4"/>
  <c r="I226" i="4"/>
  <c r="F226" i="10" s="1"/>
  <c r="C226" i="4"/>
  <c r="I225" i="4"/>
  <c r="F225" i="10" s="1"/>
  <c r="C225" i="4"/>
  <c r="M224" i="10"/>
  <c r="K224" i="10"/>
  <c r="I224" i="10"/>
  <c r="H224" i="10"/>
  <c r="G224" i="10"/>
  <c r="I224" i="4"/>
  <c r="F224" i="10" s="1"/>
  <c r="E224" i="4"/>
  <c r="C224" i="4"/>
  <c r="M223" i="10"/>
  <c r="K223" i="10"/>
  <c r="I223" i="10"/>
  <c r="H223" i="10"/>
  <c r="G223" i="10"/>
  <c r="I223" i="4"/>
  <c r="F223" i="10" s="1"/>
  <c r="E223" i="4"/>
  <c r="C223" i="4"/>
  <c r="M222" i="10"/>
  <c r="K222" i="10"/>
  <c r="I222" i="10"/>
  <c r="H222" i="10"/>
  <c r="G222" i="10"/>
  <c r="I222" i="4"/>
  <c r="F222" i="10" s="1"/>
  <c r="E222" i="4"/>
  <c r="C222" i="4"/>
  <c r="M221" i="10"/>
  <c r="K221" i="10"/>
  <c r="I221" i="10"/>
  <c r="H221" i="10"/>
  <c r="G221" i="10"/>
  <c r="I221" i="4"/>
  <c r="F221" i="10" s="1"/>
  <c r="E221" i="4"/>
  <c r="C221" i="4"/>
  <c r="M220" i="10"/>
  <c r="K220" i="10"/>
  <c r="I220" i="10"/>
  <c r="H220" i="10"/>
  <c r="G220" i="10"/>
  <c r="I220" i="4"/>
  <c r="F220" i="10" s="1"/>
  <c r="E220" i="4"/>
  <c r="C220" i="4"/>
  <c r="M219" i="10"/>
  <c r="K219" i="10"/>
  <c r="I219" i="10"/>
  <c r="H219" i="10"/>
  <c r="G219" i="10"/>
  <c r="I219" i="4"/>
  <c r="F219" i="10" s="1"/>
  <c r="E219" i="4"/>
  <c r="C219" i="4"/>
  <c r="M218" i="10"/>
  <c r="K218" i="10"/>
  <c r="I218" i="10"/>
  <c r="H218" i="10"/>
  <c r="G218" i="10"/>
  <c r="I218" i="4"/>
  <c r="F218" i="10" s="1"/>
  <c r="E218" i="4"/>
  <c r="C218" i="4"/>
  <c r="M217" i="10"/>
  <c r="K217" i="10"/>
  <c r="I217" i="10"/>
  <c r="H217" i="10"/>
  <c r="G217" i="10"/>
  <c r="I217" i="4"/>
  <c r="F217" i="10" s="1"/>
  <c r="E217" i="4"/>
  <c r="C217" i="4"/>
  <c r="M216" i="10"/>
  <c r="K216" i="10"/>
  <c r="I216" i="10"/>
  <c r="H216" i="10"/>
  <c r="G216" i="10"/>
  <c r="I216" i="4"/>
  <c r="F216" i="10" s="1"/>
  <c r="E216" i="4"/>
  <c r="C216" i="4"/>
  <c r="M215" i="10"/>
  <c r="K215" i="10"/>
  <c r="I215" i="10"/>
  <c r="H215" i="10"/>
  <c r="G215" i="10"/>
  <c r="I215" i="4"/>
  <c r="F215" i="10" s="1"/>
  <c r="E215" i="4"/>
  <c r="C215" i="4"/>
  <c r="I214" i="4"/>
  <c r="F214" i="10" s="1"/>
  <c r="C214" i="4"/>
  <c r="I213" i="4"/>
  <c r="F213" i="10" s="1"/>
  <c r="C213" i="4"/>
  <c r="I212" i="4"/>
  <c r="F212" i="10" s="1"/>
  <c r="C212" i="4"/>
  <c r="I211" i="4"/>
  <c r="F211" i="10" s="1"/>
  <c r="C211" i="4"/>
  <c r="I210" i="4"/>
  <c r="F210" i="10" s="1"/>
  <c r="C210" i="4"/>
  <c r="I209" i="4"/>
  <c r="F209" i="10" s="1"/>
  <c r="C209" i="4"/>
  <c r="I208" i="4"/>
  <c r="F208" i="10" s="1"/>
  <c r="C208" i="4"/>
  <c r="M207" i="10"/>
  <c r="K207" i="10"/>
  <c r="I207" i="10"/>
  <c r="H207" i="10"/>
  <c r="G207" i="10"/>
  <c r="I207" i="4"/>
  <c r="F207" i="10" s="1"/>
  <c r="E207" i="4"/>
  <c r="C207" i="4"/>
  <c r="M206" i="10"/>
  <c r="K206" i="10"/>
  <c r="I206" i="10"/>
  <c r="H206" i="10"/>
  <c r="G206" i="10"/>
  <c r="I206" i="4"/>
  <c r="F206" i="10" s="1"/>
  <c r="E206" i="4"/>
  <c r="C206" i="4"/>
  <c r="M205" i="10"/>
  <c r="K205" i="10"/>
  <c r="I205" i="10"/>
  <c r="H205" i="10"/>
  <c r="G205" i="10"/>
  <c r="I205" i="4"/>
  <c r="F205" i="10" s="1"/>
  <c r="E205" i="4"/>
  <c r="C205" i="4"/>
  <c r="M204" i="10"/>
  <c r="K204" i="10"/>
  <c r="I204" i="10"/>
  <c r="H204" i="10"/>
  <c r="G204" i="10"/>
  <c r="I204" i="4"/>
  <c r="F204" i="10" s="1"/>
  <c r="E204" i="4"/>
  <c r="C204" i="4"/>
  <c r="M203" i="10"/>
  <c r="K203" i="10"/>
  <c r="I203" i="10"/>
  <c r="H203" i="10"/>
  <c r="G203" i="10"/>
  <c r="I203" i="4"/>
  <c r="F203" i="10" s="1"/>
  <c r="E203" i="4"/>
  <c r="C203" i="4"/>
  <c r="M202" i="10"/>
  <c r="K202" i="10"/>
  <c r="I202" i="10"/>
  <c r="H202" i="10"/>
  <c r="G202" i="10"/>
  <c r="I202" i="4"/>
  <c r="F202" i="10" s="1"/>
  <c r="E202" i="4"/>
  <c r="C202" i="4"/>
  <c r="I201" i="4"/>
  <c r="F201" i="10" s="1"/>
  <c r="C201" i="4"/>
  <c r="I200" i="4"/>
  <c r="F200" i="10" s="1"/>
  <c r="C200" i="4"/>
  <c r="I199" i="4"/>
  <c r="F199" i="10" s="1"/>
  <c r="C199" i="4"/>
  <c r="I198" i="4"/>
  <c r="F198" i="10" s="1"/>
  <c r="C198" i="4"/>
  <c r="I197" i="4"/>
  <c r="F197" i="10" s="1"/>
  <c r="C197" i="4"/>
  <c r="I196" i="4"/>
  <c r="F196" i="10" s="1"/>
  <c r="C196" i="4"/>
  <c r="I195" i="4"/>
  <c r="F195" i="10" s="1"/>
  <c r="C195" i="4"/>
  <c r="I194" i="4"/>
  <c r="F194" i="10" s="1"/>
  <c r="C194" i="4"/>
  <c r="I193" i="4"/>
  <c r="F193" i="10" s="1"/>
  <c r="C193" i="4"/>
  <c r="I192" i="4"/>
  <c r="F192" i="10" s="1"/>
  <c r="C192" i="4"/>
  <c r="I191" i="4"/>
  <c r="F191" i="10" s="1"/>
  <c r="C191" i="4"/>
  <c r="M190" i="10"/>
  <c r="K190" i="10"/>
  <c r="I190" i="10"/>
  <c r="H190" i="10"/>
  <c r="G190" i="10"/>
  <c r="I190" i="4"/>
  <c r="F190" i="10" s="1"/>
  <c r="E190" i="4"/>
  <c r="C190" i="4"/>
  <c r="M189" i="10"/>
  <c r="K189" i="10"/>
  <c r="I189" i="10"/>
  <c r="H189" i="10"/>
  <c r="G189" i="10"/>
  <c r="I189" i="4"/>
  <c r="F189" i="10" s="1"/>
  <c r="E189" i="4"/>
  <c r="C189" i="4"/>
  <c r="M188" i="10"/>
  <c r="K188" i="10"/>
  <c r="I188" i="10"/>
  <c r="H188" i="10"/>
  <c r="G188" i="10"/>
  <c r="I188" i="4"/>
  <c r="F188" i="10" s="1"/>
  <c r="E188" i="4"/>
  <c r="C188" i="4"/>
  <c r="M187" i="10"/>
  <c r="K187" i="10"/>
  <c r="I187" i="10"/>
  <c r="H187" i="10"/>
  <c r="G187" i="10"/>
  <c r="I187" i="4"/>
  <c r="F187" i="10" s="1"/>
  <c r="E187" i="4"/>
  <c r="C187" i="4"/>
  <c r="M186" i="10"/>
  <c r="K186" i="10"/>
  <c r="I186" i="10"/>
  <c r="H186" i="10"/>
  <c r="G186" i="10"/>
  <c r="I186" i="4"/>
  <c r="F186" i="10" s="1"/>
  <c r="E186" i="4"/>
  <c r="C186" i="4"/>
  <c r="M185" i="10"/>
  <c r="K185" i="10"/>
  <c r="I185" i="10"/>
  <c r="H185" i="10"/>
  <c r="G185" i="10"/>
  <c r="I185" i="4"/>
  <c r="F185" i="10" s="1"/>
  <c r="E185" i="4"/>
  <c r="C185" i="4"/>
  <c r="M184" i="10"/>
  <c r="K184" i="10"/>
  <c r="I184" i="10"/>
  <c r="H184" i="10"/>
  <c r="G184" i="10"/>
  <c r="I184" i="4"/>
  <c r="F184" i="10" s="1"/>
  <c r="E184" i="4"/>
  <c r="C184" i="4"/>
  <c r="M183" i="10"/>
  <c r="K183" i="10"/>
  <c r="I183" i="10"/>
  <c r="H183" i="10"/>
  <c r="G183" i="10"/>
  <c r="I183" i="4"/>
  <c r="F183" i="10" s="1"/>
  <c r="E183" i="4"/>
  <c r="C183" i="4"/>
  <c r="I182" i="4"/>
  <c r="F182" i="10" s="1"/>
  <c r="C182" i="4"/>
  <c r="M181" i="10"/>
  <c r="K181" i="10"/>
  <c r="I181" i="10"/>
  <c r="H181" i="10"/>
  <c r="G181" i="10"/>
  <c r="I181" i="4"/>
  <c r="F181" i="10" s="1"/>
  <c r="E181" i="4"/>
  <c r="C181" i="4"/>
  <c r="M180" i="10"/>
  <c r="K180" i="10"/>
  <c r="I180" i="10"/>
  <c r="H180" i="10"/>
  <c r="G180" i="10"/>
  <c r="I180" i="4"/>
  <c r="F180" i="10" s="1"/>
  <c r="E180" i="4"/>
  <c r="C180" i="4"/>
  <c r="M179" i="10"/>
  <c r="K179" i="10"/>
  <c r="I179" i="10"/>
  <c r="H179" i="10"/>
  <c r="G179" i="10"/>
  <c r="I179" i="4"/>
  <c r="F179" i="10" s="1"/>
  <c r="E179" i="4"/>
  <c r="C179" i="4"/>
  <c r="M178" i="10"/>
  <c r="K178" i="10"/>
  <c r="I178" i="10"/>
  <c r="H178" i="10"/>
  <c r="G178" i="10"/>
  <c r="I178" i="4"/>
  <c r="F178" i="10" s="1"/>
  <c r="E178" i="4"/>
  <c r="C178" i="4"/>
  <c r="M177" i="10"/>
  <c r="K177" i="10"/>
  <c r="I177" i="10"/>
  <c r="H177" i="10"/>
  <c r="G177" i="10"/>
  <c r="I177" i="4"/>
  <c r="F177" i="10" s="1"/>
  <c r="E177" i="4"/>
  <c r="C177" i="4"/>
  <c r="M176" i="10"/>
  <c r="K176" i="10"/>
  <c r="I176" i="10"/>
  <c r="H176" i="10"/>
  <c r="G176" i="10"/>
  <c r="I176" i="4"/>
  <c r="F176" i="10" s="1"/>
  <c r="E176" i="4"/>
  <c r="C176" i="4"/>
  <c r="M175" i="10"/>
  <c r="K175" i="10"/>
  <c r="I175" i="10"/>
  <c r="H175" i="10"/>
  <c r="G175" i="10"/>
  <c r="I175" i="4"/>
  <c r="F175" i="10" s="1"/>
  <c r="E175" i="4"/>
  <c r="C175" i="4"/>
  <c r="I174" i="4"/>
  <c r="F174" i="10" s="1"/>
  <c r="C174" i="4"/>
  <c r="M173" i="10"/>
  <c r="K173" i="10"/>
  <c r="I173" i="10"/>
  <c r="H173" i="10"/>
  <c r="G173" i="10"/>
  <c r="I173" i="4"/>
  <c r="F173" i="10" s="1"/>
  <c r="E173" i="4"/>
  <c r="C173" i="4"/>
  <c r="M172" i="10"/>
  <c r="K172" i="10"/>
  <c r="I172" i="10"/>
  <c r="H172" i="10"/>
  <c r="G172" i="10"/>
  <c r="I172" i="4"/>
  <c r="F172" i="10" s="1"/>
  <c r="E172" i="4"/>
  <c r="C172" i="4"/>
  <c r="M171" i="10"/>
  <c r="K171" i="10"/>
  <c r="I171" i="10"/>
  <c r="H171" i="10"/>
  <c r="G171" i="10"/>
  <c r="I171" i="4"/>
  <c r="F171" i="10" s="1"/>
  <c r="E171" i="4"/>
  <c r="C171" i="4"/>
  <c r="M170" i="10"/>
  <c r="K170" i="10"/>
  <c r="I170" i="10"/>
  <c r="H170" i="10"/>
  <c r="G170" i="10"/>
  <c r="I170" i="4"/>
  <c r="F170" i="10" s="1"/>
  <c r="E170" i="4"/>
  <c r="C170" i="4"/>
  <c r="M169" i="10"/>
  <c r="K169" i="10"/>
  <c r="I169" i="10"/>
  <c r="H169" i="10"/>
  <c r="G169" i="10"/>
  <c r="I169" i="4"/>
  <c r="F169" i="10" s="1"/>
  <c r="E169" i="4"/>
  <c r="C169" i="4"/>
  <c r="M168" i="10"/>
  <c r="K168" i="10"/>
  <c r="I168" i="10"/>
  <c r="H168" i="10"/>
  <c r="G168" i="10"/>
  <c r="I168" i="4"/>
  <c r="F168" i="10" s="1"/>
  <c r="E168" i="4"/>
  <c r="C168" i="4"/>
  <c r="M167" i="10"/>
  <c r="K167" i="10"/>
  <c r="I167" i="10"/>
  <c r="H167" i="10"/>
  <c r="G167" i="10"/>
  <c r="I167" i="4"/>
  <c r="F167" i="10" s="1"/>
  <c r="E167" i="4"/>
  <c r="C167" i="4"/>
  <c r="M166" i="10"/>
  <c r="K166" i="10"/>
  <c r="I166" i="10"/>
  <c r="H166" i="10"/>
  <c r="G166" i="10"/>
  <c r="I166" i="4"/>
  <c r="F166" i="10" s="1"/>
  <c r="E166" i="4"/>
  <c r="C166" i="4"/>
  <c r="I165" i="4"/>
  <c r="F165" i="10" s="1"/>
  <c r="C165" i="4"/>
  <c r="M164" i="10"/>
  <c r="K164" i="10"/>
  <c r="I164" i="10"/>
  <c r="H164" i="10"/>
  <c r="G164" i="10"/>
  <c r="I164" i="4"/>
  <c r="F164" i="10" s="1"/>
  <c r="E164" i="4"/>
  <c r="C164" i="4"/>
  <c r="M163" i="10"/>
  <c r="K163" i="10"/>
  <c r="I163" i="10"/>
  <c r="H163" i="10"/>
  <c r="G163" i="10"/>
  <c r="I163" i="4"/>
  <c r="F163" i="10" s="1"/>
  <c r="E163" i="4"/>
  <c r="C163" i="4"/>
  <c r="M162" i="10"/>
  <c r="K162" i="10"/>
  <c r="I162" i="10"/>
  <c r="H162" i="10"/>
  <c r="G162" i="10"/>
  <c r="I162" i="4"/>
  <c r="F162" i="10" s="1"/>
  <c r="E162" i="4"/>
  <c r="C162" i="4"/>
  <c r="M161" i="10"/>
  <c r="K161" i="10"/>
  <c r="I161" i="10"/>
  <c r="H161" i="10"/>
  <c r="G161" i="10"/>
  <c r="I161" i="4"/>
  <c r="F161" i="10" s="1"/>
  <c r="E161" i="4"/>
  <c r="C161" i="4"/>
  <c r="M160" i="10"/>
  <c r="K160" i="10"/>
  <c r="I160" i="10"/>
  <c r="H160" i="10"/>
  <c r="G160" i="10"/>
  <c r="I160" i="4"/>
  <c r="F160" i="10" s="1"/>
  <c r="E160" i="4"/>
  <c r="C160" i="4"/>
  <c r="M159" i="10"/>
  <c r="K159" i="10"/>
  <c r="I159" i="10"/>
  <c r="H159" i="10"/>
  <c r="G159" i="10"/>
  <c r="I159" i="4"/>
  <c r="F159" i="10" s="1"/>
  <c r="E159" i="4"/>
  <c r="C159" i="4"/>
  <c r="M158" i="10"/>
  <c r="K158" i="10"/>
  <c r="I158" i="10"/>
  <c r="H158" i="10"/>
  <c r="G158" i="10"/>
  <c r="I158" i="4"/>
  <c r="F158" i="10" s="1"/>
  <c r="E158" i="4"/>
  <c r="C158" i="4"/>
  <c r="I157" i="4"/>
  <c r="F157" i="10" s="1"/>
  <c r="C157" i="4"/>
  <c r="M156" i="10"/>
  <c r="K156" i="10"/>
  <c r="I156" i="10"/>
  <c r="H156" i="10"/>
  <c r="G156" i="10"/>
  <c r="I156" i="4"/>
  <c r="F156" i="10" s="1"/>
  <c r="E156" i="4"/>
  <c r="C156" i="4"/>
  <c r="M155" i="10"/>
  <c r="K155" i="10"/>
  <c r="I155" i="10"/>
  <c r="H155" i="10"/>
  <c r="G155" i="10"/>
  <c r="I155" i="4"/>
  <c r="F155" i="10" s="1"/>
  <c r="E155" i="4"/>
  <c r="C155" i="4"/>
  <c r="M154" i="10"/>
  <c r="K154" i="10"/>
  <c r="I154" i="10"/>
  <c r="H154" i="10"/>
  <c r="G154" i="10"/>
  <c r="I154" i="4"/>
  <c r="F154" i="10" s="1"/>
  <c r="E154" i="4"/>
  <c r="C154" i="4"/>
  <c r="M153" i="10"/>
  <c r="K153" i="10"/>
  <c r="I153" i="10"/>
  <c r="H153" i="10"/>
  <c r="G153" i="10"/>
  <c r="I153" i="4"/>
  <c r="F153" i="10" s="1"/>
  <c r="E153" i="4"/>
  <c r="C153" i="4"/>
  <c r="M152" i="10"/>
  <c r="K152" i="10"/>
  <c r="I152" i="10"/>
  <c r="H152" i="10"/>
  <c r="G152" i="10"/>
  <c r="I152" i="4"/>
  <c r="F152" i="10" s="1"/>
  <c r="E152" i="4"/>
  <c r="C152" i="4"/>
  <c r="M151" i="10"/>
  <c r="K151" i="10"/>
  <c r="I151" i="10"/>
  <c r="H151" i="10"/>
  <c r="G151" i="10"/>
  <c r="I151" i="4"/>
  <c r="F151" i="10" s="1"/>
  <c r="E151" i="4"/>
  <c r="C151" i="4"/>
  <c r="M150" i="10"/>
  <c r="K150" i="10"/>
  <c r="I150" i="10"/>
  <c r="H150" i="10"/>
  <c r="G150" i="10"/>
  <c r="I150" i="4"/>
  <c r="F150" i="10" s="1"/>
  <c r="E150" i="4"/>
  <c r="C150" i="4"/>
  <c r="M149" i="10"/>
  <c r="K149" i="10"/>
  <c r="I149" i="10"/>
  <c r="H149" i="10"/>
  <c r="G149" i="10"/>
  <c r="I149" i="4"/>
  <c r="F149" i="10" s="1"/>
  <c r="E149" i="4"/>
  <c r="C149" i="4"/>
  <c r="M148" i="10"/>
  <c r="K148" i="10"/>
  <c r="I148" i="10"/>
  <c r="H148" i="10"/>
  <c r="G148" i="10"/>
  <c r="I148" i="4"/>
  <c r="F148" i="10" s="1"/>
  <c r="E148" i="4"/>
  <c r="C148" i="4"/>
  <c r="M147" i="10"/>
  <c r="K147" i="10"/>
  <c r="I147" i="10"/>
  <c r="H147" i="10"/>
  <c r="G147" i="10"/>
  <c r="I147" i="4"/>
  <c r="F147" i="10" s="1"/>
  <c r="E147" i="4"/>
  <c r="C147" i="4"/>
  <c r="M146" i="10"/>
  <c r="K146" i="10"/>
  <c r="I146" i="10"/>
  <c r="H146" i="10"/>
  <c r="G146" i="10"/>
  <c r="I146" i="4"/>
  <c r="F146" i="10" s="1"/>
  <c r="E146" i="4"/>
  <c r="C146" i="4"/>
  <c r="M145" i="10"/>
  <c r="K145" i="10"/>
  <c r="I145" i="10"/>
  <c r="H145" i="10"/>
  <c r="G145" i="10"/>
  <c r="I145" i="4"/>
  <c r="F145" i="10" s="1"/>
  <c r="E145" i="4"/>
  <c r="C145" i="4"/>
  <c r="M144" i="10"/>
  <c r="K144" i="10"/>
  <c r="I144" i="10"/>
  <c r="H144" i="10"/>
  <c r="G144" i="10"/>
  <c r="I144" i="4"/>
  <c r="F144" i="10" s="1"/>
  <c r="E144" i="4"/>
  <c r="C144" i="4"/>
  <c r="I143" i="4"/>
  <c r="F143" i="10" s="1"/>
  <c r="C143" i="4"/>
  <c r="I142" i="4"/>
  <c r="F142" i="10" s="1"/>
  <c r="C142" i="4"/>
  <c r="I141" i="4"/>
  <c r="F141" i="10" s="1"/>
  <c r="C141" i="4"/>
  <c r="I140" i="4"/>
  <c r="F140" i="10" s="1"/>
  <c r="C140" i="4"/>
  <c r="M139" i="10"/>
  <c r="K139" i="10"/>
  <c r="I139" i="10"/>
  <c r="H139" i="10"/>
  <c r="G139" i="10"/>
  <c r="I139" i="4"/>
  <c r="F139" i="10" s="1"/>
  <c r="E139" i="4"/>
  <c r="C139" i="4"/>
  <c r="M138" i="10"/>
  <c r="K138" i="10"/>
  <c r="I138" i="10"/>
  <c r="H138" i="10"/>
  <c r="G138" i="10"/>
  <c r="I138" i="4"/>
  <c r="F138" i="10" s="1"/>
  <c r="E138" i="4"/>
  <c r="C138" i="4"/>
  <c r="I137" i="4"/>
  <c r="F137" i="10" s="1"/>
  <c r="C137" i="4"/>
  <c r="I136" i="4"/>
  <c r="F136" i="10" s="1"/>
  <c r="C136" i="4"/>
  <c r="I135" i="4"/>
  <c r="F135" i="10" s="1"/>
  <c r="C135" i="4"/>
  <c r="I134" i="4"/>
  <c r="F134" i="10" s="1"/>
  <c r="C134" i="4"/>
  <c r="I133" i="4"/>
  <c r="F133" i="10" s="1"/>
  <c r="C133" i="4"/>
  <c r="I132" i="4"/>
  <c r="F132" i="10" s="1"/>
  <c r="C132" i="4"/>
  <c r="I131" i="4"/>
  <c r="F131" i="10" s="1"/>
  <c r="C131" i="4"/>
  <c r="I130" i="4"/>
  <c r="F130" i="10" s="1"/>
  <c r="C130" i="4"/>
  <c r="I129" i="4"/>
  <c r="F129" i="10" s="1"/>
  <c r="C129" i="4"/>
  <c r="I128" i="4"/>
  <c r="F128" i="10" s="1"/>
  <c r="C128" i="4"/>
  <c r="I127" i="4"/>
  <c r="F127" i="10" s="1"/>
  <c r="C127" i="4"/>
  <c r="I126" i="4"/>
  <c r="F126" i="10" s="1"/>
  <c r="C126" i="4"/>
  <c r="I125" i="4"/>
  <c r="F125" i="10" s="1"/>
  <c r="C125" i="4"/>
  <c r="I124" i="4"/>
  <c r="F124" i="10" s="1"/>
  <c r="C124" i="4"/>
  <c r="I123" i="4"/>
  <c r="F123" i="10" s="1"/>
  <c r="C123" i="4"/>
  <c r="M122" i="10"/>
  <c r="K122" i="10"/>
  <c r="I122" i="10"/>
  <c r="H122" i="10"/>
  <c r="G122" i="10"/>
  <c r="I122" i="4"/>
  <c r="F122" i="10" s="1"/>
  <c r="E122" i="4"/>
  <c r="C122" i="4"/>
  <c r="M121" i="10"/>
  <c r="K121" i="10"/>
  <c r="I121" i="10"/>
  <c r="H121" i="10"/>
  <c r="G121" i="10"/>
  <c r="I121" i="4"/>
  <c r="F121" i="10" s="1"/>
  <c r="E121" i="4"/>
  <c r="C121" i="4"/>
  <c r="I120" i="4"/>
  <c r="F120" i="10" s="1"/>
  <c r="C120" i="4"/>
  <c r="I119" i="4"/>
  <c r="F119" i="10" s="1"/>
  <c r="C119" i="4"/>
  <c r="I118" i="4"/>
  <c r="F118" i="10" s="1"/>
  <c r="C118" i="4"/>
  <c r="I117" i="4"/>
  <c r="F117" i="10" s="1"/>
  <c r="C117" i="4"/>
  <c r="I116" i="4"/>
  <c r="F116" i="10" s="1"/>
  <c r="C116" i="4"/>
  <c r="I115" i="4"/>
  <c r="F115" i="10" s="1"/>
  <c r="C115" i="4"/>
  <c r="I114" i="4"/>
  <c r="F114" i="10" s="1"/>
  <c r="C114" i="4"/>
  <c r="I113" i="4"/>
  <c r="F113" i="10" s="1"/>
  <c r="C113" i="4"/>
  <c r="I112" i="4"/>
  <c r="F112" i="10" s="1"/>
  <c r="C112" i="4"/>
  <c r="I111" i="4"/>
  <c r="F111" i="10" s="1"/>
  <c r="C111" i="4"/>
  <c r="I110" i="4"/>
  <c r="F110" i="10" s="1"/>
  <c r="C110" i="4"/>
  <c r="I109" i="4"/>
  <c r="F109" i="10" s="1"/>
  <c r="C109" i="4"/>
  <c r="I108" i="4"/>
  <c r="F108" i="10" s="1"/>
  <c r="C108" i="4"/>
  <c r="I107" i="4"/>
  <c r="F107" i="10" s="1"/>
  <c r="C107" i="4"/>
  <c r="I106" i="4"/>
  <c r="F106" i="10" s="1"/>
  <c r="C106" i="4"/>
  <c r="M105" i="10"/>
  <c r="K105" i="10"/>
  <c r="I105" i="10"/>
  <c r="H105" i="10"/>
  <c r="G105" i="10"/>
  <c r="I105" i="4"/>
  <c r="F105" i="10" s="1"/>
  <c r="E105" i="4"/>
  <c r="C105" i="4"/>
  <c r="M104" i="10"/>
  <c r="K104" i="10"/>
  <c r="I104" i="10"/>
  <c r="H104" i="10"/>
  <c r="G104" i="10"/>
  <c r="I104" i="4"/>
  <c r="F104" i="10" s="1"/>
  <c r="E104" i="4"/>
  <c r="C104" i="4"/>
  <c r="M103" i="10"/>
  <c r="K103" i="10"/>
  <c r="I103" i="10"/>
  <c r="H103" i="10"/>
  <c r="G103" i="10"/>
  <c r="I103" i="4"/>
  <c r="F103" i="10" s="1"/>
  <c r="E103" i="4"/>
  <c r="C103" i="4"/>
  <c r="M102" i="10"/>
  <c r="K102" i="10"/>
  <c r="I102" i="10"/>
  <c r="H102" i="10"/>
  <c r="G102" i="10"/>
  <c r="I102" i="4"/>
  <c r="F102" i="10" s="1"/>
  <c r="E102" i="4"/>
  <c r="C102" i="4"/>
  <c r="M101" i="10"/>
  <c r="K101" i="10"/>
  <c r="I101" i="10"/>
  <c r="H101" i="10"/>
  <c r="G101" i="10"/>
  <c r="I101" i="4"/>
  <c r="F101" i="10" s="1"/>
  <c r="E101" i="4"/>
  <c r="C101" i="4"/>
  <c r="M100" i="10"/>
  <c r="K100" i="10"/>
  <c r="I100" i="10"/>
  <c r="H100" i="10"/>
  <c r="G100" i="10"/>
  <c r="I100" i="4"/>
  <c r="F100" i="10" s="1"/>
  <c r="E100" i="4"/>
  <c r="C100" i="4"/>
  <c r="M99" i="10"/>
  <c r="K99" i="10"/>
  <c r="I99" i="10"/>
  <c r="H99" i="10"/>
  <c r="G99" i="10"/>
  <c r="I99" i="4"/>
  <c r="F99" i="10" s="1"/>
  <c r="E99" i="4"/>
  <c r="C99" i="4"/>
  <c r="M98" i="10"/>
  <c r="K98" i="10"/>
  <c r="I98" i="10"/>
  <c r="H98" i="10"/>
  <c r="G98" i="10"/>
  <c r="I98" i="4"/>
  <c r="F98" i="10" s="1"/>
  <c r="E98" i="4"/>
  <c r="C98" i="4"/>
  <c r="M97" i="10"/>
  <c r="K97" i="10"/>
  <c r="I97" i="10"/>
  <c r="H97" i="10"/>
  <c r="G97" i="10"/>
  <c r="I97" i="4"/>
  <c r="F97" i="10" s="1"/>
  <c r="E97" i="4"/>
  <c r="C97" i="4"/>
  <c r="M96" i="10"/>
  <c r="K96" i="10"/>
  <c r="I96" i="10"/>
  <c r="H96" i="10"/>
  <c r="G96" i="10"/>
  <c r="I96" i="4"/>
  <c r="F96" i="10" s="1"/>
  <c r="E96" i="4"/>
  <c r="C96" i="4"/>
  <c r="M95" i="10"/>
  <c r="K95" i="10"/>
  <c r="I95" i="10"/>
  <c r="H95" i="10"/>
  <c r="G95" i="10"/>
  <c r="I95" i="4"/>
  <c r="F95" i="10" s="1"/>
  <c r="E95" i="4"/>
  <c r="C95" i="4"/>
  <c r="M94" i="10"/>
  <c r="K94" i="10"/>
  <c r="I94" i="10"/>
  <c r="H94" i="10"/>
  <c r="G94" i="10"/>
  <c r="I94" i="4"/>
  <c r="F94" i="10" s="1"/>
  <c r="E94" i="4"/>
  <c r="C94" i="4"/>
  <c r="M93" i="10"/>
  <c r="K93" i="10"/>
  <c r="I93" i="10"/>
  <c r="H93" i="10"/>
  <c r="G93" i="10"/>
  <c r="I93" i="4"/>
  <c r="F93" i="10" s="1"/>
  <c r="E93" i="4"/>
  <c r="C93" i="4"/>
  <c r="M92" i="10"/>
  <c r="K92" i="10"/>
  <c r="I92" i="10"/>
  <c r="H92" i="10"/>
  <c r="G92" i="10"/>
  <c r="I92" i="4"/>
  <c r="F92" i="10" s="1"/>
  <c r="E92" i="4"/>
  <c r="C92" i="4"/>
  <c r="I91" i="4"/>
  <c r="F91" i="10" s="1"/>
  <c r="C91" i="4"/>
  <c r="I90" i="4"/>
  <c r="F90" i="10" s="1"/>
  <c r="C90" i="4"/>
  <c r="I89" i="4"/>
  <c r="F89" i="10" s="1"/>
  <c r="C89" i="4"/>
  <c r="M88" i="10"/>
  <c r="K88" i="10"/>
  <c r="I88" i="10"/>
  <c r="H88" i="10"/>
  <c r="G88" i="10"/>
  <c r="I88" i="4"/>
  <c r="F88" i="10" s="1"/>
  <c r="E88" i="4"/>
  <c r="C88" i="4"/>
  <c r="M87" i="10"/>
  <c r="K87" i="10"/>
  <c r="I87" i="10"/>
  <c r="H87" i="10"/>
  <c r="G87" i="10"/>
  <c r="I87" i="4"/>
  <c r="F87" i="10" s="1"/>
  <c r="E87" i="4"/>
  <c r="C87" i="4"/>
  <c r="I86" i="4"/>
  <c r="F86" i="10" s="1"/>
  <c r="C86" i="4"/>
  <c r="I85" i="4"/>
  <c r="F85" i="10" s="1"/>
  <c r="C85" i="4"/>
  <c r="I84" i="4"/>
  <c r="F84" i="10" s="1"/>
  <c r="C84" i="4"/>
  <c r="I83" i="4"/>
  <c r="F83" i="10" s="1"/>
  <c r="C83" i="4"/>
  <c r="I82" i="4"/>
  <c r="F82" i="10" s="1"/>
  <c r="C82" i="4"/>
  <c r="I81" i="4"/>
  <c r="F81" i="10" s="1"/>
  <c r="C81" i="4"/>
  <c r="I80" i="4"/>
  <c r="F80" i="10" s="1"/>
  <c r="C80" i="4"/>
  <c r="I79" i="4"/>
  <c r="F79" i="10" s="1"/>
  <c r="C79" i="4"/>
  <c r="I78" i="4"/>
  <c r="F78" i="10" s="1"/>
  <c r="C78" i="4"/>
  <c r="I77" i="4"/>
  <c r="F77" i="10" s="1"/>
  <c r="C77" i="4"/>
  <c r="I76" i="4"/>
  <c r="F76" i="10" s="1"/>
  <c r="C76" i="4"/>
  <c r="I75" i="4"/>
  <c r="F75" i="10" s="1"/>
  <c r="C75" i="4"/>
  <c r="I74" i="4"/>
  <c r="F74" i="10" s="1"/>
  <c r="C74" i="4"/>
  <c r="I73" i="4"/>
  <c r="F73" i="10" s="1"/>
  <c r="C73" i="4"/>
  <c r="I72" i="4"/>
  <c r="F72" i="10" s="1"/>
  <c r="C72" i="4"/>
  <c r="M71" i="10"/>
  <c r="K71" i="10"/>
  <c r="I71" i="10"/>
  <c r="H71" i="10"/>
  <c r="G71" i="10"/>
  <c r="I71" i="4"/>
  <c r="F71" i="10" s="1"/>
  <c r="E71" i="4"/>
  <c r="C71" i="4"/>
  <c r="M70" i="10"/>
  <c r="K70" i="10"/>
  <c r="I70" i="10"/>
  <c r="H70" i="10"/>
  <c r="G70" i="10"/>
  <c r="I70" i="4"/>
  <c r="F70" i="10" s="1"/>
  <c r="E70" i="4"/>
  <c r="C70" i="4"/>
  <c r="M69" i="10"/>
  <c r="K69" i="10"/>
  <c r="I69" i="10"/>
  <c r="H69" i="10"/>
  <c r="G69" i="10"/>
  <c r="I69" i="4"/>
  <c r="F69" i="10" s="1"/>
  <c r="E69" i="4"/>
  <c r="C69" i="4"/>
  <c r="I68" i="4"/>
  <c r="F68" i="10" s="1"/>
  <c r="C68" i="4"/>
  <c r="I67" i="4"/>
  <c r="F67" i="10" s="1"/>
  <c r="C67" i="4"/>
  <c r="I66" i="4"/>
  <c r="F66" i="10" s="1"/>
  <c r="C66" i="4"/>
  <c r="I65" i="4"/>
  <c r="F65" i="10" s="1"/>
  <c r="C65" i="4"/>
  <c r="I64" i="4"/>
  <c r="F64" i="10" s="1"/>
  <c r="C64" i="4"/>
  <c r="I63" i="4"/>
  <c r="F63" i="10" s="1"/>
  <c r="C63" i="4"/>
  <c r="I62" i="4"/>
  <c r="F62" i="10" s="1"/>
  <c r="C62" i="4"/>
  <c r="I61" i="4"/>
  <c r="F61" i="10" s="1"/>
  <c r="C61" i="4"/>
  <c r="I60" i="4"/>
  <c r="F60" i="10" s="1"/>
  <c r="C60" i="4"/>
  <c r="I59" i="4"/>
  <c r="F59" i="10" s="1"/>
  <c r="C59" i="4"/>
  <c r="I58" i="4"/>
  <c r="F58" i="10" s="1"/>
  <c r="C58" i="4"/>
  <c r="I57" i="4"/>
  <c r="F57" i="10" s="1"/>
  <c r="C57" i="4"/>
  <c r="I56" i="4"/>
  <c r="F56" i="10" s="1"/>
  <c r="C56" i="4"/>
  <c r="I55" i="4"/>
  <c r="F55" i="10" s="1"/>
  <c r="C55" i="4"/>
  <c r="M54" i="10"/>
  <c r="K54" i="10"/>
  <c r="I54" i="10"/>
  <c r="H54" i="10"/>
  <c r="G54" i="10"/>
  <c r="I54" i="4"/>
  <c r="F54" i="10" s="1"/>
  <c r="E54" i="4"/>
  <c r="C54" i="4"/>
  <c r="M53" i="10"/>
  <c r="K53" i="10"/>
  <c r="I53" i="10"/>
  <c r="H53" i="10"/>
  <c r="G53" i="10"/>
  <c r="I53" i="4"/>
  <c r="F53" i="10" s="1"/>
  <c r="E53" i="4"/>
  <c r="C53" i="4"/>
  <c r="M52" i="10"/>
  <c r="K52" i="10"/>
  <c r="I52" i="10"/>
  <c r="H52" i="10"/>
  <c r="G52" i="10"/>
  <c r="I52" i="4"/>
  <c r="F52" i="10" s="1"/>
  <c r="E52" i="4"/>
  <c r="C52" i="4"/>
  <c r="M51" i="10"/>
  <c r="K51" i="10"/>
  <c r="I51" i="10"/>
  <c r="H51" i="10"/>
  <c r="G51" i="10"/>
  <c r="I51" i="4"/>
  <c r="F51" i="10" s="1"/>
  <c r="E51" i="4"/>
  <c r="C51" i="4"/>
  <c r="M50" i="10"/>
  <c r="K50" i="10"/>
  <c r="I50" i="10"/>
  <c r="H50" i="10"/>
  <c r="G50" i="10"/>
  <c r="I50" i="4"/>
  <c r="F50" i="10" s="1"/>
  <c r="E50" i="4"/>
  <c r="C50" i="4"/>
  <c r="M49" i="10"/>
  <c r="K49" i="10"/>
  <c r="I49" i="10"/>
  <c r="H49" i="10"/>
  <c r="G49" i="10"/>
  <c r="I49" i="4"/>
  <c r="F49" i="10" s="1"/>
  <c r="E49" i="4"/>
  <c r="C49" i="4"/>
  <c r="M48" i="10"/>
  <c r="K48" i="10"/>
  <c r="I48" i="10"/>
  <c r="H48" i="10"/>
  <c r="G48" i="10"/>
  <c r="I48" i="4"/>
  <c r="F48" i="10" s="1"/>
  <c r="E48" i="4"/>
  <c r="C48" i="4"/>
  <c r="M47" i="10"/>
  <c r="K47" i="10"/>
  <c r="I47" i="10"/>
  <c r="H47" i="10"/>
  <c r="G47" i="10"/>
  <c r="I47" i="4"/>
  <c r="F47" i="10" s="1"/>
  <c r="E47" i="4"/>
  <c r="C47" i="4"/>
  <c r="M46" i="10"/>
  <c r="K46" i="10"/>
  <c r="I46" i="10"/>
  <c r="H46" i="10"/>
  <c r="G46" i="10"/>
  <c r="I46" i="4"/>
  <c r="F46" i="10" s="1"/>
  <c r="C46" i="4"/>
  <c r="M45" i="10"/>
  <c r="K45" i="10"/>
  <c r="I45" i="10"/>
  <c r="H45" i="10"/>
  <c r="G45" i="10"/>
  <c r="I45" i="4"/>
  <c r="F45" i="10" s="1"/>
  <c r="C45" i="4"/>
  <c r="I44" i="4"/>
  <c r="F44" i="10" s="1"/>
  <c r="C44" i="4"/>
  <c r="I43" i="4"/>
  <c r="F43" i="10" s="1"/>
  <c r="C43" i="4"/>
  <c r="I42" i="4"/>
  <c r="F42" i="10" s="1"/>
  <c r="C42" i="4"/>
  <c r="I41" i="4"/>
  <c r="F41" i="10" s="1"/>
  <c r="C41" i="4"/>
  <c r="I40" i="4"/>
  <c r="F40" i="10" s="1"/>
  <c r="C40" i="4"/>
  <c r="I39" i="4"/>
  <c r="F39" i="10" s="1"/>
  <c r="C39" i="4"/>
  <c r="I38" i="4"/>
  <c r="F38" i="10" s="1"/>
  <c r="C38" i="4"/>
  <c r="I37" i="4"/>
  <c r="F37" i="10" s="1"/>
  <c r="C37" i="4"/>
  <c r="I36" i="4"/>
  <c r="F36" i="10" s="1"/>
  <c r="C36" i="4"/>
  <c r="I35" i="4"/>
  <c r="F35" i="10" s="1"/>
  <c r="C35" i="4"/>
  <c r="I34" i="4"/>
  <c r="F34" i="10" s="1"/>
  <c r="C34" i="4"/>
  <c r="I33" i="4"/>
  <c r="F33" i="10" s="1"/>
  <c r="C33" i="4"/>
  <c r="I32" i="4"/>
  <c r="F32" i="10" s="1"/>
  <c r="C32" i="4"/>
  <c r="I31" i="4"/>
  <c r="F31" i="10" s="1"/>
  <c r="C31" i="4"/>
  <c r="I30" i="4"/>
  <c r="F30" i="10" s="1"/>
  <c r="C30" i="4"/>
  <c r="I29" i="4"/>
  <c r="F29" i="10" s="1"/>
  <c r="C29" i="4"/>
  <c r="I28" i="4"/>
  <c r="F28" i="10" s="1"/>
  <c r="C28" i="4"/>
  <c r="I27" i="4"/>
  <c r="F27" i="10" s="1"/>
  <c r="C27" i="4"/>
  <c r="I26" i="4"/>
  <c r="F26" i="10" s="1"/>
  <c r="C26" i="4"/>
  <c r="I25" i="4"/>
  <c r="F25" i="10" s="1"/>
  <c r="C25" i="4"/>
  <c r="I24" i="4"/>
  <c r="F24" i="10" s="1"/>
  <c r="C24" i="4"/>
  <c r="I23" i="4"/>
  <c r="F23" i="10" s="1"/>
  <c r="C23" i="4"/>
  <c r="I22" i="4"/>
  <c r="F22" i="10" s="1"/>
  <c r="C22" i="4"/>
  <c r="I21" i="4"/>
  <c r="F21" i="10" s="1"/>
  <c r="C21" i="4"/>
  <c r="K20" i="10"/>
  <c r="I20" i="10"/>
  <c r="H20" i="10"/>
  <c r="I20" i="4"/>
  <c r="F20" i="10" s="1"/>
  <c r="C20" i="4"/>
  <c r="M19" i="10"/>
  <c r="K19" i="10"/>
  <c r="I19" i="10"/>
  <c r="H19" i="10"/>
  <c r="G19" i="10"/>
  <c r="I19" i="4"/>
  <c r="F19" i="10" s="1"/>
  <c r="E19" i="4"/>
  <c r="C19" i="4"/>
  <c r="M18" i="10"/>
  <c r="K18" i="10"/>
  <c r="I18" i="10"/>
  <c r="H18" i="10"/>
  <c r="G18" i="10"/>
  <c r="I18" i="4"/>
  <c r="F18" i="10" s="1"/>
  <c r="E18" i="4"/>
  <c r="C18" i="4"/>
  <c r="M17" i="10"/>
  <c r="K17" i="10"/>
  <c r="I17" i="10"/>
  <c r="H17" i="10"/>
  <c r="G17" i="10"/>
  <c r="I17" i="4"/>
  <c r="F17" i="10" s="1"/>
  <c r="E17" i="4"/>
  <c r="C17" i="4"/>
  <c r="M16" i="10"/>
  <c r="K16" i="10"/>
  <c r="I16" i="10"/>
  <c r="H16" i="10"/>
  <c r="G16" i="10"/>
  <c r="I16" i="4"/>
  <c r="F16" i="10" s="1"/>
  <c r="E16" i="4"/>
  <c r="C16" i="4"/>
  <c r="M15" i="10"/>
  <c r="K15" i="10"/>
  <c r="I15" i="10"/>
  <c r="H15" i="10"/>
  <c r="G15" i="10"/>
  <c r="I15" i="4"/>
  <c r="F15" i="10" s="1"/>
  <c r="E15" i="4"/>
  <c r="C15" i="4"/>
  <c r="M14" i="10"/>
  <c r="K14" i="10"/>
  <c r="I14" i="10"/>
  <c r="H14" i="10"/>
  <c r="G14" i="10"/>
  <c r="I14" i="4"/>
  <c r="F14" i="10" s="1"/>
  <c r="E14" i="4"/>
  <c r="C14" i="4"/>
  <c r="M13" i="10"/>
  <c r="K13" i="10"/>
  <c r="I13" i="10"/>
  <c r="H13" i="10"/>
  <c r="G13" i="10"/>
  <c r="I13" i="4"/>
  <c r="F13" i="10" s="1"/>
  <c r="E13" i="4"/>
  <c r="C13" i="4"/>
  <c r="M12" i="10"/>
  <c r="K12" i="10"/>
  <c r="I12" i="10"/>
  <c r="H12" i="10"/>
  <c r="G12" i="10"/>
  <c r="I12" i="4"/>
  <c r="F12" i="10" s="1"/>
  <c r="E12" i="4"/>
  <c r="C12" i="4"/>
  <c r="M11" i="10"/>
  <c r="K11" i="10"/>
  <c r="I11" i="10"/>
  <c r="H11" i="10"/>
  <c r="G11" i="10"/>
  <c r="I11" i="4"/>
  <c r="F11" i="10" s="1"/>
  <c r="E11" i="4"/>
  <c r="C11" i="4"/>
  <c r="I10" i="4"/>
  <c r="F10" i="10" s="1"/>
  <c r="C10" i="4"/>
  <c r="I9" i="4"/>
  <c r="F9" i="10" s="1"/>
  <c r="C9" i="4"/>
  <c r="I8" i="4"/>
  <c r="F8" i="10" s="1"/>
  <c r="C8" i="4"/>
  <c r="M7" i="10"/>
  <c r="K7" i="10"/>
  <c r="I7" i="10"/>
  <c r="H7" i="10"/>
  <c r="G7" i="10"/>
  <c r="I7" i="4"/>
  <c r="F7" i="10" s="1"/>
  <c r="E7" i="4"/>
  <c r="C7" i="4"/>
  <c r="I6" i="4"/>
  <c r="F6" i="10" s="1"/>
  <c r="C6" i="4"/>
  <c r="M5" i="10"/>
  <c r="K5" i="10"/>
  <c r="I5" i="10"/>
  <c r="H5" i="10"/>
  <c r="G5" i="10"/>
  <c r="I5" i="4"/>
  <c r="F5" i="10" s="1"/>
  <c r="E5" i="4"/>
  <c r="C5" i="4"/>
  <c r="I4" i="4"/>
  <c r="F4" i="10" s="1"/>
  <c r="C4" i="4"/>
  <c r="M3" i="10"/>
  <c r="K3" i="10"/>
  <c r="I3" i="10"/>
  <c r="H3" i="10"/>
  <c r="G3" i="10"/>
  <c r="I3" i="4"/>
  <c r="F3" i="10" s="1"/>
  <c r="E3" i="4"/>
  <c r="D3" i="4"/>
  <c r="D4" i="4" s="1"/>
  <c r="C3" i="4"/>
  <c r="AN1000" i="3"/>
  <c r="AM1000" i="3"/>
  <c r="AF1000" i="3"/>
  <c r="AE1000" i="3"/>
  <c r="AD1000" i="3"/>
  <c r="Z1000" i="3" a="1"/>
  <c r="Z1000" i="3" s="1"/>
  <c r="U1000" i="3"/>
  <c r="AL1000" i="3" s="1"/>
  <c r="A1000" i="3"/>
  <c r="AI1000" i="3" s="1"/>
  <c r="AN999" i="3"/>
  <c r="AM999" i="3"/>
  <c r="AF999" i="3"/>
  <c r="AE999" i="3"/>
  <c r="AD999" i="3"/>
  <c r="Z999" i="3" a="1"/>
  <c r="Z999" i="3" s="1"/>
  <c r="U999" i="3"/>
  <c r="V999" i="3" s="1"/>
  <c r="W999" i="3" s="1"/>
  <c r="AP999" i="3" s="1"/>
  <c r="A999" i="3"/>
  <c r="AI999" i="3" s="1"/>
  <c r="AN998" i="3"/>
  <c r="AM998" i="3"/>
  <c r="AF998" i="3"/>
  <c r="AE998" i="3"/>
  <c r="AD998" i="3"/>
  <c r="Z998" i="3" a="1"/>
  <c r="Z998" i="3" s="1"/>
  <c r="U998" i="3"/>
  <c r="A998" i="3"/>
  <c r="AQ998" i="3" s="1"/>
  <c r="AN997" i="3"/>
  <c r="AM997" i="3"/>
  <c r="AF997" i="3"/>
  <c r="AE997" i="3"/>
  <c r="AD997" i="3"/>
  <c r="Z997" i="3" a="1"/>
  <c r="Z997" i="3" s="1"/>
  <c r="U997" i="3"/>
  <c r="A997" i="3"/>
  <c r="AN996" i="3"/>
  <c r="AM996" i="3"/>
  <c r="AF996" i="3"/>
  <c r="AE996" i="3"/>
  <c r="AD996" i="3"/>
  <c r="Z996" i="3" a="1"/>
  <c r="Z996" i="3" s="1"/>
  <c r="U996" i="3"/>
  <c r="A996" i="3"/>
  <c r="AN995" i="3"/>
  <c r="AM995" i="3"/>
  <c r="AF995" i="3"/>
  <c r="AE995" i="3"/>
  <c r="AD995" i="3"/>
  <c r="Z995" i="3" a="1"/>
  <c r="Z995" i="3" s="1"/>
  <c r="U995" i="3"/>
  <c r="AL995" i="3" s="1"/>
  <c r="A995" i="3"/>
  <c r="AI995" i="3" s="1"/>
  <c r="AS995" i="3" s="1"/>
  <c r="AN994" i="3"/>
  <c r="AM994" i="3"/>
  <c r="AF994" i="3"/>
  <c r="AE994" i="3"/>
  <c r="AD994" i="3"/>
  <c r="Z994" i="3" a="1"/>
  <c r="Z994" i="3" s="1"/>
  <c r="U994" i="3"/>
  <c r="AL994" i="3" s="1"/>
  <c r="A994" i="3"/>
  <c r="AQ994" i="3" s="1"/>
  <c r="AN993" i="3"/>
  <c r="AM993" i="3"/>
  <c r="AF993" i="3"/>
  <c r="AE993" i="3"/>
  <c r="AD993" i="3"/>
  <c r="Z993" i="3" a="1"/>
  <c r="Z993" i="3" s="1"/>
  <c r="U993" i="3"/>
  <c r="A993" i="3"/>
  <c r="AN992" i="3"/>
  <c r="AM992" i="3"/>
  <c r="AF992" i="3"/>
  <c r="AE992" i="3"/>
  <c r="AD992" i="3"/>
  <c r="Z992" i="3" a="1"/>
  <c r="Z992" i="3" s="1"/>
  <c r="U992" i="3"/>
  <c r="V992" i="3" s="1"/>
  <c r="W992" i="3" s="1"/>
  <c r="AP992" i="3" s="1"/>
  <c r="A992" i="3"/>
  <c r="AN991" i="3"/>
  <c r="AM991" i="3"/>
  <c r="AF991" i="3"/>
  <c r="AE991" i="3"/>
  <c r="AD991" i="3"/>
  <c r="Z991" i="3" a="1"/>
  <c r="Z991" i="3" s="1"/>
  <c r="U991" i="3"/>
  <c r="V991" i="3" s="1"/>
  <c r="W991" i="3" s="1"/>
  <c r="A991" i="3"/>
  <c r="AN990" i="3"/>
  <c r="AM990" i="3"/>
  <c r="AF990" i="3"/>
  <c r="AE990" i="3"/>
  <c r="AD990" i="3"/>
  <c r="Z990" i="3" a="1"/>
  <c r="Z990" i="3" s="1"/>
  <c r="U990" i="3"/>
  <c r="A990" i="3"/>
  <c r="AN989" i="3"/>
  <c r="AM989" i="3"/>
  <c r="AF989" i="3"/>
  <c r="AE989" i="3"/>
  <c r="AD989" i="3"/>
  <c r="Z989" i="3" a="1"/>
  <c r="Z989" i="3" s="1"/>
  <c r="U989" i="3"/>
  <c r="V989" i="3" s="1"/>
  <c r="W989" i="3" s="1"/>
  <c r="A989" i="3"/>
  <c r="AN988" i="3"/>
  <c r="AM988" i="3"/>
  <c r="AF988" i="3"/>
  <c r="AE988" i="3"/>
  <c r="AD988" i="3"/>
  <c r="Z988" i="3" a="1"/>
  <c r="Z988" i="3" s="1"/>
  <c r="U988" i="3"/>
  <c r="A988" i="3"/>
  <c r="AN987" i="3"/>
  <c r="AM987" i="3"/>
  <c r="AF987" i="3"/>
  <c r="AE987" i="3"/>
  <c r="AD987" i="3"/>
  <c r="Z987" i="3" a="1"/>
  <c r="Z987" i="3" s="1"/>
  <c r="U987" i="3"/>
  <c r="V987" i="3" s="1"/>
  <c r="W987" i="3" s="1"/>
  <c r="A987" i="3"/>
  <c r="AI987" i="3" s="1"/>
  <c r="AN986" i="3"/>
  <c r="AM986" i="3"/>
  <c r="AF986" i="3"/>
  <c r="AE986" i="3"/>
  <c r="AD986" i="3"/>
  <c r="Z986" i="3" a="1"/>
  <c r="Z986" i="3" s="1"/>
  <c r="U986" i="3"/>
  <c r="A986" i="3"/>
  <c r="AQ986" i="3" s="1"/>
  <c r="AN985" i="3"/>
  <c r="AM985" i="3"/>
  <c r="AF985" i="3"/>
  <c r="AE985" i="3"/>
  <c r="AD985" i="3"/>
  <c r="Z985" i="3" a="1"/>
  <c r="Z985" i="3" s="1"/>
  <c r="U985" i="3"/>
  <c r="A985" i="3"/>
  <c r="AN984" i="3"/>
  <c r="AM984" i="3"/>
  <c r="AF984" i="3"/>
  <c r="AE984" i="3"/>
  <c r="AD984" i="3"/>
  <c r="Z984" i="3" a="1"/>
  <c r="Z984" i="3" s="1"/>
  <c r="U984" i="3"/>
  <c r="A984" i="3"/>
  <c r="AQ984" i="3" s="1"/>
  <c r="AJ984" i="3" s="1"/>
  <c r="AN983" i="3"/>
  <c r="AM983" i="3"/>
  <c r="AF983" i="3"/>
  <c r="AE983" i="3"/>
  <c r="AD983" i="3"/>
  <c r="Z983" i="3" a="1"/>
  <c r="Z983" i="3" s="1"/>
  <c r="U983" i="3"/>
  <c r="V983" i="3" s="1"/>
  <c r="W983" i="3" s="1"/>
  <c r="Y983" i="3" s="1"/>
  <c r="A983" i="3"/>
  <c r="AN982" i="3"/>
  <c r="AM982" i="3"/>
  <c r="AF982" i="3"/>
  <c r="AE982" i="3"/>
  <c r="AD982" i="3"/>
  <c r="Z982" i="3" a="1"/>
  <c r="Z982" i="3" s="1"/>
  <c r="U982" i="3"/>
  <c r="V982" i="3" s="1"/>
  <c r="W982" i="3" s="1"/>
  <c r="A982" i="3"/>
  <c r="AN981" i="3"/>
  <c r="AM981" i="3"/>
  <c r="AF981" i="3"/>
  <c r="AE981" i="3"/>
  <c r="AD981" i="3"/>
  <c r="Z981" i="3" a="1"/>
  <c r="Z981" i="3" s="1"/>
  <c r="U981" i="3"/>
  <c r="A981" i="3"/>
  <c r="AN980" i="3"/>
  <c r="AM980" i="3"/>
  <c r="AF980" i="3"/>
  <c r="AE980" i="3"/>
  <c r="AD980" i="3"/>
  <c r="Z980" i="3" a="1"/>
  <c r="Z980" i="3" s="1"/>
  <c r="U980" i="3"/>
  <c r="V980" i="3" s="1"/>
  <c r="W980" i="3" s="1"/>
  <c r="A980" i="3"/>
  <c r="AQ980" i="3" s="1"/>
  <c r="AR980" i="3" s="1"/>
  <c r="AH980" i="3" s="1"/>
  <c r="AN979" i="3"/>
  <c r="AM979" i="3"/>
  <c r="AF979" i="3"/>
  <c r="AE979" i="3"/>
  <c r="AD979" i="3"/>
  <c r="Z979" i="3" a="1"/>
  <c r="Z979" i="3" s="1"/>
  <c r="U979" i="3"/>
  <c r="A979" i="3"/>
  <c r="AN978" i="3"/>
  <c r="AM978" i="3"/>
  <c r="AF978" i="3"/>
  <c r="AE978" i="3"/>
  <c r="AD978" i="3"/>
  <c r="Z978" i="3" a="1"/>
  <c r="Z978" i="3" s="1"/>
  <c r="U978" i="3"/>
  <c r="A978" i="3"/>
  <c r="AQ978" i="3" s="1"/>
  <c r="AN977" i="3"/>
  <c r="AM977" i="3"/>
  <c r="AF977" i="3"/>
  <c r="AE977" i="3"/>
  <c r="AD977" i="3"/>
  <c r="Z977" i="3" a="1"/>
  <c r="Z977" i="3" s="1"/>
  <c r="U977" i="3"/>
  <c r="A977" i="3"/>
  <c r="AQ977" i="3" s="1"/>
  <c r="AN976" i="3"/>
  <c r="AM976" i="3"/>
  <c r="AF976" i="3"/>
  <c r="AE976" i="3"/>
  <c r="AD976" i="3"/>
  <c r="Z976" i="3" a="1"/>
  <c r="Z976" i="3" s="1"/>
  <c r="U976" i="3"/>
  <c r="A976" i="3"/>
  <c r="AN975" i="3"/>
  <c r="AM975" i="3"/>
  <c r="AF975" i="3"/>
  <c r="AE975" i="3"/>
  <c r="AD975" i="3"/>
  <c r="Z975" i="3" a="1"/>
  <c r="Z975" i="3" s="1"/>
  <c r="U975" i="3"/>
  <c r="A975" i="3"/>
  <c r="AQ975" i="3" s="1"/>
  <c r="AN974" i="3"/>
  <c r="AM974" i="3"/>
  <c r="AF974" i="3"/>
  <c r="AE974" i="3"/>
  <c r="AD974" i="3"/>
  <c r="Z974" i="3" a="1"/>
  <c r="Z974" i="3" s="1"/>
  <c r="U974" i="3"/>
  <c r="AL974" i="3" s="1"/>
  <c r="A974" i="3"/>
  <c r="AI974" i="3" s="1"/>
  <c r="AT974" i="3" s="1"/>
  <c r="AN973" i="3"/>
  <c r="AM973" i="3"/>
  <c r="AF973" i="3"/>
  <c r="AE973" i="3"/>
  <c r="AD973" i="3"/>
  <c r="Z973" i="3" a="1"/>
  <c r="Z973" i="3" s="1"/>
  <c r="U973" i="3"/>
  <c r="A973" i="3"/>
  <c r="AQ973" i="3" s="1"/>
  <c r="AR973" i="3" s="1"/>
  <c r="AH973" i="3" s="1"/>
  <c r="AN972" i="3"/>
  <c r="AM972" i="3"/>
  <c r="AF972" i="3"/>
  <c r="AE972" i="3"/>
  <c r="AD972" i="3"/>
  <c r="Z972" i="3" a="1"/>
  <c r="Z972" i="3" s="1"/>
  <c r="U972" i="3"/>
  <c r="A972" i="3"/>
  <c r="AN971" i="3"/>
  <c r="AM971" i="3"/>
  <c r="AF971" i="3"/>
  <c r="AE971" i="3"/>
  <c r="AD971" i="3"/>
  <c r="Z971" i="3" a="1"/>
  <c r="Z971" i="3" s="1"/>
  <c r="U971" i="3"/>
  <c r="A971" i="3"/>
  <c r="AN970" i="3"/>
  <c r="AM970" i="3"/>
  <c r="AF970" i="3"/>
  <c r="AE970" i="3"/>
  <c r="AD970" i="3"/>
  <c r="Z970" i="3" a="1"/>
  <c r="Z970" i="3" s="1"/>
  <c r="U970" i="3"/>
  <c r="A970" i="3"/>
  <c r="AN969" i="3"/>
  <c r="AM969" i="3"/>
  <c r="AF969" i="3"/>
  <c r="AE969" i="3"/>
  <c r="AD969" i="3"/>
  <c r="Z969" i="3" a="1"/>
  <c r="Z969" i="3" s="1"/>
  <c r="U969" i="3"/>
  <c r="A969" i="3"/>
  <c r="AQ969" i="3" s="1"/>
  <c r="AN968" i="3"/>
  <c r="AM968" i="3"/>
  <c r="AF968" i="3"/>
  <c r="AE968" i="3"/>
  <c r="AD968" i="3"/>
  <c r="Z968" i="3" a="1"/>
  <c r="Z968" i="3" s="1"/>
  <c r="U968" i="3"/>
  <c r="AL968" i="3" s="1"/>
  <c r="A968" i="3"/>
  <c r="AQ968" i="3" s="1"/>
  <c r="AR968" i="3" s="1"/>
  <c r="AH968" i="3" s="1"/>
  <c r="AN967" i="3"/>
  <c r="AM967" i="3"/>
  <c r="AF967" i="3"/>
  <c r="AE967" i="3"/>
  <c r="AD967" i="3"/>
  <c r="Z967" i="3" a="1"/>
  <c r="Z967" i="3" s="1"/>
  <c r="U967" i="3"/>
  <c r="A967" i="3"/>
  <c r="AQ967" i="3" s="1"/>
  <c r="AN966" i="3"/>
  <c r="AM966" i="3"/>
  <c r="AF966" i="3"/>
  <c r="AE966" i="3"/>
  <c r="AD966" i="3"/>
  <c r="Z966" i="3" a="1"/>
  <c r="Z966" i="3" s="1"/>
  <c r="U966" i="3"/>
  <c r="AL966" i="3" s="1"/>
  <c r="A966" i="3"/>
  <c r="AN965" i="3"/>
  <c r="AM965" i="3"/>
  <c r="AF965" i="3"/>
  <c r="AE965" i="3"/>
  <c r="AD965" i="3"/>
  <c r="Z965" i="3" a="1"/>
  <c r="Z965" i="3" s="1"/>
  <c r="U965" i="3"/>
  <c r="V965" i="3" s="1"/>
  <c r="W965" i="3" s="1"/>
  <c r="A965" i="3"/>
  <c r="AI965" i="3" s="1"/>
  <c r="AT965" i="3" s="1"/>
  <c r="AN964" i="3"/>
  <c r="AM964" i="3"/>
  <c r="AF964" i="3"/>
  <c r="AE964" i="3"/>
  <c r="AD964" i="3"/>
  <c r="Z964" i="3" a="1"/>
  <c r="Z964" i="3" s="1"/>
  <c r="U964" i="3"/>
  <c r="A964" i="3"/>
  <c r="AN963" i="3"/>
  <c r="AM963" i="3"/>
  <c r="AF963" i="3"/>
  <c r="AE963" i="3"/>
  <c r="AD963" i="3"/>
  <c r="Z963" i="3" a="1"/>
  <c r="Z963" i="3" s="1"/>
  <c r="U963" i="3"/>
  <c r="A963" i="3"/>
  <c r="AQ963" i="3" s="1"/>
  <c r="AN962" i="3"/>
  <c r="AM962" i="3"/>
  <c r="AF962" i="3"/>
  <c r="AE962" i="3"/>
  <c r="AD962" i="3"/>
  <c r="Z962" i="3" a="1"/>
  <c r="Z962" i="3" s="1"/>
  <c r="U962" i="3"/>
  <c r="AL962" i="3" s="1"/>
  <c r="A962" i="3"/>
  <c r="AN961" i="3"/>
  <c r="AM961" i="3"/>
  <c r="AF961" i="3"/>
  <c r="AE961" i="3"/>
  <c r="AD961" i="3"/>
  <c r="Z961" i="3" a="1"/>
  <c r="Z961" i="3" s="1"/>
  <c r="U961" i="3"/>
  <c r="V961" i="3" s="1"/>
  <c r="W961" i="3" s="1"/>
  <c r="X961" i="3" s="1"/>
  <c r="A961" i="3"/>
  <c r="AI961" i="3" s="1"/>
  <c r="AN960" i="3"/>
  <c r="AM960" i="3"/>
  <c r="AF960" i="3"/>
  <c r="AE960" i="3"/>
  <c r="AD960" i="3"/>
  <c r="Z960" i="3" a="1"/>
  <c r="Z960" i="3" s="1"/>
  <c r="U960" i="3"/>
  <c r="A960" i="3"/>
  <c r="AQ960" i="3" s="1"/>
  <c r="AN959" i="3"/>
  <c r="AM959" i="3"/>
  <c r="AF959" i="3"/>
  <c r="AE959" i="3"/>
  <c r="AD959" i="3"/>
  <c r="Z959" i="3" a="1"/>
  <c r="Z959" i="3" s="1"/>
  <c r="U959" i="3"/>
  <c r="A959" i="3"/>
  <c r="AQ959" i="3" s="1"/>
  <c r="AR959" i="3" s="1"/>
  <c r="AH959" i="3" s="1"/>
  <c r="AN958" i="3"/>
  <c r="AM958" i="3"/>
  <c r="AF958" i="3"/>
  <c r="AE958" i="3"/>
  <c r="AD958" i="3"/>
  <c r="Z958" i="3" a="1"/>
  <c r="Z958" i="3" s="1"/>
  <c r="U958" i="3"/>
  <c r="A958" i="3"/>
  <c r="AN957" i="3"/>
  <c r="AM957" i="3"/>
  <c r="AF957" i="3"/>
  <c r="AE957" i="3"/>
  <c r="AD957" i="3"/>
  <c r="Z957" i="3" a="1"/>
  <c r="Z957" i="3" s="1"/>
  <c r="U957" i="3"/>
  <c r="V957" i="3" s="1"/>
  <c r="W957" i="3" s="1"/>
  <c r="A957" i="3"/>
  <c r="AN956" i="3"/>
  <c r="AM956" i="3"/>
  <c r="AF956" i="3"/>
  <c r="AE956" i="3"/>
  <c r="AD956" i="3"/>
  <c r="Z956" i="3" a="1"/>
  <c r="Z956" i="3" s="1"/>
  <c r="U956" i="3"/>
  <c r="AL956" i="3" s="1"/>
  <c r="A956" i="3"/>
  <c r="AQ956" i="3" s="1"/>
  <c r="AR956" i="3" s="1"/>
  <c r="AH956" i="3" s="1"/>
  <c r="AN955" i="3"/>
  <c r="AM955" i="3"/>
  <c r="AF955" i="3"/>
  <c r="AE955" i="3"/>
  <c r="AD955" i="3"/>
  <c r="Z955" i="3" a="1"/>
  <c r="Z955" i="3" s="1"/>
  <c r="U955" i="3"/>
  <c r="AL955" i="3" s="1"/>
  <c r="A955" i="3"/>
  <c r="AQ955" i="3" s="1"/>
  <c r="AN954" i="3"/>
  <c r="AM954" i="3"/>
  <c r="AF954" i="3"/>
  <c r="AE954" i="3"/>
  <c r="AD954" i="3"/>
  <c r="Z954" i="3" a="1"/>
  <c r="Z954" i="3" s="1"/>
  <c r="U954" i="3"/>
  <c r="AL954" i="3" s="1"/>
  <c r="A954" i="3"/>
  <c r="AQ954" i="3" s="1"/>
  <c r="AN953" i="3"/>
  <c r="AM953" i="3"/>
  <c r="AF953" i="3"/>
  <c r="AE953" i="3"/>
  <c r="AD953" i="3"/>
  <c r="Z953" i="3" a="1"/>
  <c r="Z953" i="3" s="1"/>
  <c r="U953" i="3"/>
  <c r="A953" i="3"/>
  <c r="AQ953" i="3" s="1"/>
  <c r="AN952" i="3"/>
  <c r="AM952" i="3"/>
  <c r="AF952" i="3"/>
  <c r="AE952" i="3"/>
  <c r="AD952" i="3"/>
  <c r="Z952" i="3" a="1"/>
  <c r="Z952" i="3" s="1"/>
  <c r="U952" i="3"/>
  <c r="AL952" i="3" s="1"/>
  <c r="A952" i="3"/>
  <c r="AN951" i="3"/>
  <c r="AM951" i="3"/>
  <c r="AF951" i="3"/>
  <c r="AE951" i="3"/>
  <c r="AD951" i="3"/>
  <c r="Z951" i="3" a="1"/>
  <c r="Z951" i="3" s="1"/>
  <c r="U951" i="3"/>
  <c r="A951" i="3"/>
  <c r="AN950" i="3"/>
  <c r="AM950" i="3"/>
  <c r="AF950" i="3"/>
  <c r="AE950" i="3"/>
  <c r="AD950" i="3"/>
  <c r="Z950" i="3" a="1"/>
  <c r="Z950" i="3" s="1"/>
  <c r="U950" i="3"/>
  <c r="A950" i="3"/>
  <c r="AQ950" i="3" s="1"/>
  <c r="AN949" i="3"/>
  <c r="AM949" i="3"/>
  <c r="AF949" i="3"/>
  <c r="AE949" i="3"/>
  <c r="AD949" i="3"/>
  <c r="Z949" i="3" a="1"/>
  <c r="Z949" i="3" s="1"/>
  <c r="U949" i="3"/>
  <c r="A949" i="3"/>
  <c r="AI949" i="3" s="1"/>
  <c r="AT949" i="3" s="1"/>
  <c r="AN948" i="3"/>
  <c r="AM948" i="3"/>
  <c r="AF948" i="3"/>
  <c r="AE948" i="3"/>
  <c r="AD948" i="3"/>
  <c r="Z948" i="3" a="1"/>
  <c r="Z948" i="3" s="1"/>
  <c r="U948" i="3"/>
  <c r="A948" i="3"/>
  <c r="AI948" i="3" s="1"/>
  <c r="M948" i="3" s="1"/>
  <c r="AN947" i="3"/>
  <c r="AM947" i="3"/>
  <c r="AF947" i="3"/>
  <c r="AE947" i="3"/>
  <c r="AD947" i="3"/>
  <c r="Z947" i="3" a="1"/>
  <c r="Z947" i="3" s="1"/>
  <c r="U947" i="3"/>
  <c r="A947" i="3"/>
  <c r="AN946" i="3"/>
  <c r="AM946" i="3"/>
  <c r="AF946" i="3"/>
  <c r="AE946" i="3"/>
  <c r="AD946" i="3"/>
  <c r="Z946" i="3" a="1"/>
  <c r="Z946" i="3" s="1"/>
  <c r="U946" i="3"/>
  <c r="AL946" i="3" s="1"/>
  <c r="A946" i="3"/>
  <c r="AI946" i="3" s="1"/>
  <c r="AN945" i="3"/>
  <c r="AM945" i="3"/>
  <c r="AF945" i="3"/>
  <c r="AE945" i="3"/>
  <c r="AD945" i="3"/>
  <c r="Z945" i="3" a="1"/>
  <c r="Z945" i="3" s="1"/>
  <c r="U945" i="3"/>
  <c r="V945" i="3" s="1"/>
  <c r="W945" i="3" s="1"/>
  <c r="A945" i="3"/>
  <c r="AI945" i="3" s="1"/>
  <c r="AT945" i="3" s="1"/>
  <c r="AN944" i="3"/>
  <c r="AM944" i="3"/>
  <c r="AF944" i="3"/>
  <c r="AE944" i="3"/>
  <c r="AD944" i="3"/>
  <c r="Z944" i="3" a="1"/>
  <c r="Z944" i="3" s="1"/>
  <c r="U944" i="3"/>
  <c r="A944" i="3"/>
  <c r="AN943" i="3"/>
  <c r="AM943" i="3"/>
  <c r="AF943" i="3"/>
  <c r="AE943" i="3"/>
  <c r="AD943" i="3"/>
  <c r="Z943" i="3" a="1"/>
  <c r="Z943" i="3" s="1"/>
  <c r="U943" i="3"/>
  <c r="AL943" i="3" s="1"/>
  <c r="A943" i="3"/>
  <c r="AQ943" i="3" s="1"/>
  <c r="AN942" i="3"/>
  <c r="AM942" i="3"/>
  <c r="AF942" i="3"/>
  <c r="AE942" i="3"/>
  <c r="AD942" i="3"/>
  <c r="Z942" i="3" a="1"/>
  <c r="Z942" i="3" s="1"/>
  <c r="U942" i="3"/>
  <c r="A942" i="3"/>
  <c r="AN941" i="3"/>
  <c r="AM941" i="3"/>
  <c r="AF941" i="3"/>
  <c r="AE941" i="3"/>
  <c r="AD941" i="3"/>
  <c r="Z941" i="3" a="1"/>
  <c r="Z941" i="3" s="1"/>
  <c r="U941" i="3"/>
  <c r="AL941" i="3" s="1"/>
  <c r="A941" i="3"/>
  <c r="AQ941" i="3" s="1"/>
  <c r="AR941" i="3" s="1"/>
  <c r="AH941" i="3" s="1"/>
  <c r="AN940" i="3"/>
  <c r="AM940" i="3"/>
  <c r="AF940" i="3"/>
  <c r="AE940" i="3"/>
  <c r="AD940" i="3"/>
  <c r="Z940" i="3" a="1"/>
  <c r="Z940" i="3" s="1"/>
  <c r="U940" i="3"/>
  <c r="V940" i="3" s="1"/>
  <c r="W940" i="3" s="1"/>
  <c r="A940" i="3"/>
  <c r="AQ940" i="3" s="1"/>
  <c r="AN939" i="3"/>
  <c r="AM939" i="3"/>
  <c r="AF939" i="3"/>
  <c r="AE939" i="3"/>
  <c r="AD939" i="3"/>
  <c r="Z939" i="3" a="1"/>
  <c r="Z939" i="3" s="1"/>
  <c r="U939" i="3"/>
  <c r="AL939" i="3" s="1"/>
  <c r="A939" i="3"/>
  <c r="AN938" i="3"/>
  <c r="AM938" i="3"/>
  <c r="AF938" i="3"/>
  <c r="AE938" i="3"/>
  <c r="AD938" i="3"/>
  <c r="Z938" i="3" a="1"/>
  <c r="Z938" i="3" s="1"/>
  <c r="U938" i="3"/>
  <c r="AL938" i="3" s="1"/>
  <c r="A938" i="3"/>
  <c r="AQ938" i="3" s="1"/>
  <c r="AJ938" i="3" s="1"/>
  <c r="AN937" i="3"/>
  <c r="AM937" i="3"/>
  <c r="AF937" i="3"/>
  <c r="AE937" i="3"/>
  <c r="AD937" i="3"/>
  <c r="Z937" i="3" a="1"/>
  <c r="Z937" i="3" s="1"/>
  <c r="U937" i="3"/>
  <c r="A937" i="3"/>
  <c r="AQ937" i="3" s="1"/>
  <c r="AR937" i="3" s="1"/>
  <c r="AH937" i="3" s="1"/>
  <c r="AN936" i="3"/>
  <c r="AM936" i="3"/>
  <c r="AF936" i="3"/>
  <c r="AE936" i="3"/>
  <c r="AD936" i="3"/>
  <c r="Z936" i="3" a="1"/>
  <c r="Z936" i="3" s="1"/>
  <c r="U936" i="3"/>
  <c r="A936" i="3"/>
  <c r="AI936" i="3" s="1"/>
  <c r="AN935" i="3"/>
  <c r="AM935" i="3"/>
  <c r="AF935" i="3"/>
  <c r="AE935" i="3"/>
  <c r="AD935" i="3"/>
  <c r="Z935" i="3" a="1"/>
  <c r="Z935" i="3" s="1"/>
  <c r="U935" i="3"/>
  <c r="A935" i="3"/>
  <c r="AN934" i="3"/>
  <c r="AM934" i="3"/>
  <c r="AF934" i="3"/>
  <c r="AE934" i="3"/>
  <c r="AD934" i="3"/>
  <c r="Z934" i="3" a="1"/>
  <c r="Z934" i="3" s="1"/>
  <c r="U934" i="3"/>
  <c r="AL934" i="3" s="1"/>
  <c r="A934" i="3"/>
  <c r="AN933" i="3"/>
  <c r="AM933" i="3"/>
  <c r="AF933" i="3"/>
  <c r="AE933" i="3"/>
  <c r="AD933" i="3"/>
  <c r="Z933" i="3" a="1"/>
  <c r="Z933" i="3" s="1"/>
  <c r="U933" i="3"/>
  <c r="A933" i="3"/>
  <c r="AN932" i="3"/>
  <c r="AM932" i="3"/>
  <c r="AF932" i="3"/>
  <c r="AE932" i="3"/>
  <c r="AD932" i="3"/>
  <c r="Z932" i="3" a="1"/>
  <c r="Z932" i="3" s="1"/>
  <c r="U932" i="3"/>
  <c r="AL932" i="3" s="1"/>
  <c r="A932" i="3"/>
  <c r="AN931" i="3"/>
  <c r="AM931" i="3"/>
  <c r="AF931" i="3"/>
  <c r="AE931" i="3"/>
  <c r="AD931" i="3"/>
  <c r="Z931" i="3" a="1"/>
  <c r="Z931" i="3" s="1"/>
  <c r="U931" i="3"/>
  <c r="AL931" i="3" s="1"/>
  <c r="A931" i="3"/>
  <c r="AI931" i="3" s="1"/>
  <c r="AN930" i="3"/>
  <c r="AM930" i="3"/>
  <c r="AF930" i="3"/>
  <c r="AE930" i="3"/>
  <c r="AD930" i="3"/>
  <c r="Z930" i="3" a="1"/>
  <c r="Z930" i="3" s="1"/>
  <c r="U930" i="3"/>
  <c r="V930" i="3" s="1"/>
  <c r="W930" i="3" s="1"/>
  <c r="A930" i="3"/>
  <c r="AI930" i="3" s="1"/>
  <c r="AN929" i="3"/>
  <c r="AM929" i="3"/>
  <c r="AF929" i="3"/>
  <c r="AE929" i="3"/>
  <c r="AD929" i="3"/>
  <c r="Z929" i="3" a="1"/>
  <c r="Z929" i="3" s="1"/>
  <c r="U929" i="3"/>
  <c r="A929" i="3"/>
  <c r="AI929" i="3" s="1"/>
  <c r="AN928" i="3"/>
  <c r="AM928" i="3"/>
  <c r="AF928" i="3"/>
  <c r="AE928" i="3"/>
  <c r="AD928" i="3"/>
  <c r="Z928" i="3" a="1"/>
  <c r="Z928" i="3" s="1"/>
  <c r="U928" i="3"/>
  <c r="A928" i="3"/>
  <c r="AQ928" i="3" s="1"/>
  <c r="AR928" i="3" s="1"/>
  <c r="AH928" i="3" s="1"/>
  <c r="AN927" i="3"/>
  <c r="AM927" i="3"/>
  <c r="AF927" i="3"/>
  <c r="AE927" i="3"/>
  <c r="AD927" i="3"/>
  <c r="Z927" i="3" a="1"/>
  <c r="Z927" i="3" s="1"/>
  <c r="U927" i="3"/>
  <c r="A927" i="3"/>
  <c r="AQ927" i="3" s="1"/>
  <c r="AN926" i="3"/>
  <c r="AM926" i="3"/>
  <c r="AF926" i="3"/>
  <c r="AE926" i="3"/>
  <c r="AD926" i="3"/>
  <c r="Z926" i="3" a="1"/>
  <c r="Z926" i="3" s="1"/>
  <c r="U926" i="3"/>
  <c r="A926" i="3"/>
  <c r="AN925" i="3"/>
  <c r="AM925" i="3"/>
  <c r="AF925" i="3"/>
  <c r="AE925" i="3"/>
  <c r="AD925" i="3"/>
  <c r="Z925" i="3" a="1"/>
  <c r="Z925" i="3" s="1"/>
  <c r="U925" i="3"/>
  <c r="A925" i="3"/>
  <c r="AN924" i="3"/>
  <c r="AM924" i="3"/>
  <c r="AF924" i="3"/>
  <c r="AE924" i="3"/>
  <c r="AD924" i="3"/>
  <c r="Z924" i="3" a="1"/>
  <c r="Z924" i="3" s="1"/>
  <c r="U924" i="3"/>
  <c r="V924" i="3" s="1"/>
  <c r="W924" i="3" s="1"/>
  <c r="A924" i="3"/>
  <c r="AQ924" i="3" s="1"/>
  <c r="AJ924" i="3" s="1"/>
  <c r="AN923" i="3"/>
  <c r="AM923" i="3"/>
  <c r="AF923" i="3"/>
  <c r="AE923" i="3"/>
  <c r="AD923" i="3"/>
  <c r="Z923" i="3" a="1"/>
  <c r="Z923" i="3" s="1"/>
  <c r="U923" i="3"/>
  <c r="AL923" i="3" s="1"/>
  <c r="A923" i="3"/>
  <c r="AQ923" i="3" s="1"/>
  <c r="AN922" i="3"/>
  <c r="AM922" i="3"/>
  <c r="AF922" i="3"/>
  <c r="AE922" i="3"/>
  <c r="AD922" i="3"/>
  <c r="Z922" i="3" a="1"/>
  <c r="Z922" i="3" s="1"/>
  <c r="U922" i="3"/>
  <c r="V922" i="3" s="1"/>
  <c r="W922" i="3" s="1"/>
  <c r="X922" i="3" s="1"/>
  <c r="A922" i="3"/>
  <c r="AQ922" i="3" s="1"/>
  <c r="AR922" i="3" s="1"/>
  <c r="AH922" i="3" s="1"/>
  <c r="AN921" i="3"/>
  <c r="AM921" i="3"/>
  <c r="AF921" i="3"/>
  <c r="AE921" i="3"/>
  <c r="AD921" i="3"/>
  <c r="Z921" i="3" a="1"/>
  <c r="Z921" i="3" s="1"/>
  <c r="U921" i="3"/>
  <c r="V921" i="3" s="1"/>
  <c r="W921" i="3" s="1"/>
  <c r="A921" i="3"/>
  <c r="AQ921" i="3" s="1"/>
  <c r="AR921" i="3" s="1"/>
  <c r="AH921" i="3" s="1"/>
  <c r="AN920" i="3"/>
  <c r="AM920" i="3"/>
  <c r="AF920" i="3"/>
  <c r="AE920" i="3"/>
  <c r="AD920" i="3"/>
  <c r="Z920" i="3" a="1"/>
  <c r="Z920" i="3" s="1"/>
  <c r="U920" i="3"/>
  <c r="A920" i="3"/>
  <c r="AN919" i="3"/>
  <c r="AM919" i="3"/>
  <c r="AF919" i="3"/>
  <c r="AE919" i="3"/>
  <c r="AD919" i="3"/>
  <c r="Z919" i="3" a="1"/>
  <c r="Z919" i="3" s="1"/>
  <c r="U919" i="3"/>
  <c r="V919" i="3" s="1"/>
  <c r="W919" i="3" s="1"/>
  <c r="X919" i="3" s="1"/>
  <c r="A919" i="3"/>
  <c r="AN918" i="3"/>
  <c r="AM918" i="3"/>
  <c r="AF918" i="3"/>
  <c r="AE918" i="3"/>
  <c r="AD918" i="3"/>
  <c r="Z918" i="3" a="1"/>
  <c r="Z918" i="3" s="1"/>
  <c r="U918" i="3"/>
  <c r="V918" i="3" s="1"/>
  <c r="W918" i="3" s="1"/>
  <c r="A918" i="3"/>
  <c r="AQ918" i="3" s="1"/>
  <c r="AN917" i="3"/>
  <c r="AM917" i="3"/>
  <c r="AF917" i="3"/>
  <c r="AE917" i="3"/>
  <c r="AD917" i="3"/>
  <c r="Z917" i="3" a="1"/>
  <c r="Z917" i="3" s="1"/>
  <c r="U917" i="3"/>
  <c r="AL917" i="3" s="1"/>
  <c r="A917" i="3"/>
  <c r="AI917" i="3" s="1"/>
  <c r="B917" i="3" s="1"/>
  <c r="AK917" i="3" s="1"/>
  <c r="AN916" i="3"/>
  <c r="AM916" i="3"/>
  <c r="AF916" i="3"/>
  <c r="AE916" i="3"/>
  <c r="AD916" i="3"/>
  <c r="Z916" i="3" a="1"/>
  <c r="Z916" i="3" s="1"/>
  <c r="U916" i="3"/>
  <c r="AL916" i="3" s="1"/>
  <c r="A916" i="3"/>
  <c r="AQ916" i="3" s="1"/>
  <c r="AN915" i="3"/>
  <c r="AM915" i="3"/>
  <c r="AF915" i="3"/>
  <c r="AE915" i="3"/>
  <c r="AD915" i="3"/>
  <c r="Z915" i="3" a="1"/>
  <c r="Z915" i="3" s="1"/>
  <c r="U915" i="3"/>
  <c r="A915" i="3"/>
  <c r="AI915" i="3" s="1"/>
  <c r="AT915" i="3" s="1"/>
  <c r="AN914" i="3"/>
  <c r="AM914" i="3"/>
  <c r="AF914" i="3"/>
  <c r="AE914" i="3"/>
  <c r="AD914" i="3"/>
  <c r="Z914" i="3" a="1"/>
  <c r="Z914" i="3" s="1"/>
  <c r="U914" i="3"/>
  <c r="V914" i="3" s="1"/>
  <c r="W914" i="3" s="1"/>
  <c r="Y914" i="3" s="1"/>
  <c r="A914" i="3"/>
  <c r="AN913" i="3"/>
  <c r="AM913" i="3"/>
  <c r="AF913" i="3"/>
  <c r="AE913" i="3"/>
  <c r="AD913" i="3"/>
  <c r="Z913" i="3" a="1"/>
  <c r="Z913" i="3" s="1"/>
  <c r="U913" i="3"/>
  <c r="AL913" i="3" s="1"/>
  <c r="A913" i="3"/>
  <c r="AN912" i="3"/>
  <c r="AM912" i="3"/>
  <c r="AF912" i="3"/>
  <c r="AE912" i="3"/>
  <c r="AD912" i="3"/>
  <c r="Z912" i="3" a="1"/>
  <c r="Z912" i="3" s="1"/>
  <c r="U912" i="3"/>
  <c r="AL912" i="3" s="1"/>
  <c r="A912" i="3"/>
  <c r="AN911" i="3"/>
  <c r="AM911" i="3"/>
  <c r="AF911" i="3"/>
  <c r="AE911" i="3"/>
  <c r="AD911" i="3"/>
  <c r="Z911" i="3" a="1"/>
  <c r="Z911" i="3" s="1"/>
  <c r="U911" i="3"/>
  <c r="A911" i="3"/>
  <c r="AQ911" i="3" s="1"/>
  <c r="AR911" i="3" s="1"/>
  <c r="AH911" i="3" s="1"/>
  <c r="AN910" i="3"/>
  <c r="AM910" i="3"/>
  <c r="AF910" i="3"/>
  <c r="AE910" i="3"/>
  <c r="AD910" i="3"/>
  <c r="Z910" i="3" a="1"/>
  <c r="Z910" i="3" s="1"/>
  <c r="U910" i="3"/>
  <c r="AL910" i="3" s="1"/>
  <c r="A910" i="3"/>
  <c r="AI910" i="3" s="1"/>
  <c r="M910" i="3" s="1"/>
  <c r="AN909" i="3"/>
  <c r="AM909" i="3"/>
  <c r="AF909" i="3"/>
  <c r="AE909" i="3"/>
  <c r="AD909" i="3"/>
  <c r="Z909" i="3" a="1"/>
  <c r="Z909" i="3" s="1"/>
  <c r="U909" i="3"/>
  <c r="V909" i="3" s="1"/>
  <c r="W909" i="3" s="1"/>
  <c r="A909" i="3"/>
  <c r="AQ909" i="3" s="1"/>
  <c r="AR909" i="3" s="1"/>
  <c r="AH909" i="3" s="1"/>
  <c r="AN908" i="3"/>
  <c r="AM908" i="3"/>
  <c r="AF908" i="3"/>
  <c r="AE908" i="3"/>
  <c r="AD908" i="3"/>
  <c r="Z908" i="3" a="1"/>
  <c r="Z908" i="3" s="1"/>
  <c r="U908" i="3"/>
  <c r="AL908" i="3" s="1"/>
  <c r="A908" i="3"/>
  <c r="AQ908" i="3" s="1"/>
  <c r="AN907" i="3"/>
  <c r="AM907" i="3"/>
  <c r="AF907" i="3"/>
  <c r="AE907" i="3"/>
  <c r="AD907" i="3"/>
  <c r="Z907" i="3" a="1"/>
  <c r="Z907" i="3" s="1"/>
  <c r="U907" i="3"/>
  <c r="A907" i="3"/>
  <c r="AQ907" i="3" s="1"/>
  <c r="AR907" i="3" s="1"/>
  <c r="AH907" i="3" s="1"/>
  <c r="AN906" i="3"/>
  <c r="AM906" i="3"/>
  <c r="AF906" i="3"/>
  <c r="AE906" i="3"/>
  <c r="AD906" i="3"/>
  <c r="Z906" i="3" a="1"/>
  <c r="Z906" i="3" s="1"/>
  <c r="U906" i="3"/>
  <c r="A906" i="3"/>
  <c r="AN905" i="3"/>
  <c r="AM905" i="3"/>
  <c r="AF905" i="3"/>
  <c r="AE905" i="3"/>
  <c r="AD905" i="3"/>
  <c r="Z905" i="3" a="1"/>
  <c r="Z905" i="3" s="1"/>
  <c r="U905" i="3"/>
  <c r="A905" i="3"/>
  <c r="AI905" i="3" s="1"/>
  <c r="B905" i="3" s="1"/>
  <c r="AK905" i="3" s="1"/>
  <c r="AN904" i="3"/>
  <c r="AM904" i="3"/>
  <c r="AF904" i="3"/>
  <c r="AE904" i="3"/>
  <c r="AD904" i="3"/>
  <c r="Z904" i="3" a="1"/>
  <c r="Z904" i="3" s="1"/>
  <c r="U904" i="3"/>
  <c r="A904" i="3"/>
  <c r="AN903" i="3"/>
  <c r="AM903" i="3"/>
  <c r="AF903" i="3"/>
  <c r="AE903" i="3"/>
  <c r="AD903" i="3"/>
  <c r="Z903" i="3" a="1"/>
  <c r="Z903" i="3" s="1"/>
  <c r="U903" i="3"/>
  <c r="A903" i="3"/>
  <c r="AQ903" i="3" s="1"/>
  <c r="AN902" i="3"/>
  <c r="AM902" i="3"/>
  <c r="AF902" i="3"/>
  <c r="AE902" i="3"/>
  <c r="AD902" i="3"/>
  <c r="Z902" i="3" a="1"/>
  <c r="Z902" i="3" s="1"/>
  <c r="U902" i="3"/>
  <c r="V902" i="3" s="1"/>
  <c r="W902" i="3" s="1"/>
  <c r="X902" i="3" s="1"/>
  <c r="A902" i="3"/>
  <c r="AI902" i="3" s="1"/>
  <c r="AS902" i="3" s="1"/>
  <c r="AN901" i="3"/>
  <c r="AM901" i="3"/>
  <c r="AF901" i="3"/>
  <c r="AE901" i="3"/>
  <c r="AD901" i="3"/>
  <c r="Z901" i="3" a="1"/>
  <c r="Z901" i="3" s="1"/>
  <c r="U901" i="3"/>
  <c r="A901" i="3"/>
  <c r="AI901" i="3" s="1"/>
  <c r="AS901" i="3" s="1"/>
  <c r="AN900" i="3"/>
  <c r="AM900" i="3"/>
  <c r="AF900" i="3"/>
  <c r="AE900" i="3"/>
  <c r="AD900" i="3"/>
  <c r="Z900" i="3" a="1"/>
  <c r="Z900" i="3" s="1"/>
  <c r="U900" i="3"/>
  <c r="V900" i="3" s="1"/>
  <c r="W900" i="3" s="1"/>
  <c r="AP900" i="3" s="1"/>
  <c r="A900" i="3"/>
  <c r="AN899" i="3"/>
  <c r="AM899" i="3"/>
  <c r="AF899" i="3"/>
  <c r="AE899" i="3"/>
  <c r="AD899" i="3"/>
  <c r="Z899" i="3" a="1"/>
  <c r="Z899" i="3" s="1"/>
  <c r="U899" i="3"/>
  <c r="A899" i="3"/>
  <c r="AQ899" i="3" s="1"/>
  <c r="AR899" i="3" s="1"/>
  <c r="AH899" i="3" s="1"/>
  <c r="AN898" i="3"/>
  <c r="AM898" i="3"/>
  <c r="AF898" i="3"/>
  <c r="AE898" i="3"/>
  <c r="AD898" i="3"/>
  <c r="Z898" i="3" a="1"/>
  <c r="Z898" i="3" s="1"/>
  <c r="U898" i="3"/>
  <c r="A898" i="3"/>
  <c r="AN897" i="3"/>
  <c r="AM897" i="3"/>
  <c r="AF897" i="3"/>
  <c r="AE897" i="3"/>
  <c r="AD897" i="3"/>
  <c r="Z897" i="3" a="1"/>
  <c r="Z897" i="3" s="1"/>
  <c r="U897" i="3"/>
  <c r="AL897" i="3" s="1"/>
  <c r="A897" i="3"/>
  <c r="AN896" i="3"/>
  <c r="AM896" i="3"/>
  <c r="AF896" i="3"/>
  <c r="AE896" i="3"/>
  <c r="AD896" i="3"/>
  <c r="Z896" i="3" a="1"/>
  <c r="Z896" i="3" s="1"/>
  <c r="U896" i="3"/>
  <c r="A896" i="3"/>
  <c r="AN895" i="3"/>
  <c r="AM895" i="3"/>
  <c r="AF895" i="3"/>
  <c r="AE895" i="3"/>
  <c r="AD895" i="3"/>
  <c r="Z895" i="3" a="1"/>
  <c r="Z895" i="3" s="1"/>
  <c r="U895" i="3"/>
  <c r="A895" i="3"/>
  <c r="AQ895" i="3" s="1"/>
  <c r="AN894" i="3"/>
  <c r="AM894" i="3"/>
  <c r="AF894" i="3"/>
  <c r="AE894" i="3"/>
  <c r="AD894" i="3"/>
  <c r="Z894" i="3" a="1"/>
  <c r="Z894" i="3" s="1"/>
  <c r="U894" i="3"/>
  <c r="A894" i="3"/>
  <c r="AN893" i="3"/>
  <c r="AM893" i="3"/>
  <c r="AF893" i="3"/>
  <c r="AE893" i="3"/>
  <c r="AD893" i="3"/>
  <c r="Z893" i="3" a="1"/>
  <c r="Z893" i="3" s="1"/>
  <c r="U893" i="3"/>
  <c r="V893" i="3" s="1"/>
  <c r="W893" i="3" s="1"/>
  <c r="A893" i="3"/>
  <c r="AN892" i="3"/>
  <c r="AM892" i="3"/>
  <c r="AF892" i="3"/>
  <c r="AE892" i="3"/>
  <c r="AD892" i="3"/>
  <c r="Z892" i="3" a="1"/>
  <c r="Z892" i="3" s="1"/>
  <c r="U892" i="3"/>
  <c r="A892" i="3"/>
  <c r="AQ892" i="3" s="1"/>
  <c r="AN891" i="3"/>
  <c r="AM891" i="3"/>
  <c r="AF891" i="3"/>
  <c r="AE891" i="3"/>
  <c r="AD891" i="3"/>
  <c r="Z891" i="3" a="1"/>
  <c r="Z891" i="3" s="1"/>
  <c r="U891" i="3"/>
  <c r="AL891" i="3" s="1"/>
  <c r="A891" i="3"/>
  <c r="AQ891" i="3" s="1"/>
  <c r="AN890" i="3"/>
  <c r="AM890" i="3"/>
  <c r="AF890" i="3"/>
  <c r="AE890" i="3"/>
  <c r="AD890" i="3"/>
  <c r="Z890" i="3" a="1"/>
  <c r="Z890" i="3" s="1"/>
  <c r="U890" i="3"/>
  <c r="A890" i="3"/>
  <c r="AQ890" i="3" s="1"/>
  <c r="AN889" i="3"/>
  <c r="AM889" i="3"/>
  <c r="AF889" i="3"/>
  <c r="AE889" i="3"/>
  <c r="AD889" i="3"/>
  <c r="Z889" i="3" a="1"/>
  <c r="Z889" i="3" s="1"/>
  <c r="U889" i="3"/>
  <c r="V889" i="3" s="1"/>
  <c r="W889" i="3" s="1"/>
  <c r="A889" i="3"/>
  <c r="AN888" i="3"/>
  <c r="AM888" i="3"/>
  <c r="AF888" i="3"/>
  <c r="AE888" i="3"/>
  <c r="AD888" i="3"/>
  <c r="Z888" i="3" a="1"/>
  <c r="Z888" i="3" s="1"/>
  <c r="U888" i="3"/>
  <c r="AL888" i="3" s="1"/>
  <c r="A888" i="3"/>
  <c r="AQ888" i="3" s="1"/>
  <c r="AR888" i="3" s="1"/>
  <c r="AH888" i="3" s="1"/>
  <c r="AN887" i="3"/>
  <c r="AM887" i="3"/>
  <c r="AF887" i="3"/>
  <c r="AE887" i="3"/>
  <c r="AD887" i="3"/>
  <c r="Z887" i="3" a="1"/>
  <c r="Z887" i="3" s="1"/>
  <c r="U887" i="3"/>
  <c r="A887" i="3"/>
  <c r="AQ887" i="3" s="1"/>
  <c r="AN886" i="3"/>
  <c r="AM886" i="3"/>
  <c r="AF886" i="3"/>
  <c r="AE886" i="3"/>
  <c r="AD886" i="3"/>
  <c r="Z886" i="3" a="1"/>
  <c r="Z886" i="3" s="1"/>
  <c r="U886" i="3"/>
  <c r="V886" i="3" s="1"/>
  <c r="W886" i="3" s="1"/>
  <c r="X886" i="3" s="1"/>
  <c r="A886" i="3"/>
  <c r="AN885" i="3"/>
  <c r="AM885" i="3"/>
  <c r="AF885" i="3"/>
  <c r="AE885" i="3"/>
  <c r="AD885" i="3"/>
  <c r="Z885" i="3" a="1"/>
  <c r="Z885" i="3" s="1"/>
  <c r="U885" i="3"/>
  <c r="A885" i="3"/>
  <c r="AN884" i="3"/>
  <c r="AM884" i="3"/>
  <c r="AF884" i="3"/>
  <c r="AE884" i="3"/>
  <c r="AD884" i="3"/>
  <c r="Z884" i="3" a="1"/>
  <c r="Z884" i="3" s="1"/>
  <c r="U884" i="3"/>
  <c r="A884" i="3"/>
  <c r="AN883" i="3"/>
  <c r="AM883" i="3"/>
  <c r="AF883" i="3"/>
  <c r="AE883" i="3"/>
  <c r="AD883" i="3"/>
  <c r="Z883" i="3" a="1"/>
  <c r="Z883" i="3" s="1"/>
  <c r="U883" i="3"/>
  <c r="V883" i="3" s="1"/>
  <c r="W883" i="3" s="1"/>
  <c r="A883" i="3"/>
  <c r="AQ883" i="3" s="1"/>
  <c r="AR883" i="3" s="1"/>
  <c r="AH883" i="3" s="1"/>
  <c r="AN882" i="3"/>
  <c r="AM882" i="3"/>
  <c r="AF882" i="3"/>
  <c r="AE882" i="3"/>
  <c r="AD882" i="3"/>
  <c r="Z882" i="3" a="1"/>
  <c r="Z882" i="3" s="1"/>
  <c r="U882" i="3"/>
  <c r="V882" i="3" s="1"/>
  <c r="W882" i="3" s="1"/>
  <c r="A882" i="3"/>
  <c r="AN881" i="3"/>
  <c r="AM881" i="3"/>
  <c r="AF881" i="3"/>
  <c r="AE881" i="3"/>
  <c r="AD881" i="3"/>
  <c r="Z881" i="3" a="1"/>
  <c r="Z881" i="3" s="1"/>
  <c r="U881" i="3"/>
  <c r="A881" i="3"/>
  <c r="AI881" i="3" s="1"/>
  <c r="AS881" i="3" s="1"/>
  <c r="AN880" i="3"/>
  <c r="AM880" i="3"/>
  <c r="AF880" i="3"/>
  <c r="AE880" i="3"/>
  <c r="AD880" i="3"/>
  <c r="Z880" i="3" a="1"/>
  <c r="Z880" i="3" s="1"/>
  <c r="U880" i="3"/>
  <c r="V880" i="3" s="1"/>
  <c r="W880" i="3" s="1"/>
  <c r="Y880" i="3" s="1"/>
  <c r="A880" i="3"/>
  <c r="AN879" i="3"/>
  <c r="AM879" i="3"/>
  <c r="AF879" i="3"/>
  <c r="AE879" i="3"/>
  <c r="AD879" i="3"/>
  <c r="Z879" i="3" a="1"/>
  <c r="Z879" i="3" s="1"/>
  <c r="U879" i="3"/>
  <c r="V879" i="3" s="1"/>
  <c r="W879" i="3" s="1"/>
  <c r="A879" i="3"/>
  <c r="AN878" i="3"/>
  <c r="AM878" i="3"/>
  <c r="AF878" i="3"/>
  <c r="AE878" i="3"/>
  <c r="AD878" i="3"/>
  <c r="Z878" i="3" a="1"/>
  <c r="Z878" i="3" s="1"/>
  <c r="U878" i="3"/>
  <c r="V878" i="3" s="1"/>
  <c r="W878" i="3" s="1"/>
  <c r="A878" i="3"/>
  <c r="AI878" i="3" s="1"/>
  <c r="M878" i="3" s="1"/>
  <c r="AN877" i="3"/>
  <c r="AM877" i="3"/>
  <c r="AF877" i="3"/>
  <c r="AE877" i="3"/>
  <c r="AD877" i="3"/>
  <c r="Z877" i="3" a="1"/>
  <c r="Z877" i="3" s="1"/>
  <c r="U877" i="3"/>
  <c r="A877" i="3"/>
  <c r="AI877" i="3" s="1"/>
  <c r="AN876" i="3"/>
  <c r="AM876" i="3"/>
  <c r="AF876" i="3"/>
  <c r="AE876" i="3"/>
  <c r="AD876" i="3"/>
  <c r="Z876" i="3" a="1"/>
  <c r="Z876" i="3" s="1"/>
  <c r="U876" i="3"/>
  <c r="AL876" i="3" s="1"/>
  <c r="A876" i="3"/>
  <c r="AN875" i="3"/>
  <c r="AM875" i="3"/>
  <c r="AF875" i="3"/>
  <c r="AE875" i="3"/>
  <c r="AD875" i="3"/>
  <c r="Z875" i="3" a="1"/>
  <c r="Z875" i="3" s="1"/>
  <c r="U875" i="3"/>
  <c r="A875" i="3"/>
  <c r="AQ875" i="3" s="1"/>
  <c r="AR875" i="3" s="1"/>
  <c r="AH875" i="3" s="1"/>
  <c r="AN874" i="3"/>
  <c r="AM874" i="3"/>
  <c r="AF874" i="3"/>
  <c r="AE874" i="3"/>
  <c r="AD874" i="3"/>
  <c r="Z874" i="3" a="1"/>
  <c r="Z874" i="3" s="1"/>
  <c r="U874" i="3"/>
  <c r="A874" i="3"/>
  <c r="AQ874" i="3" s="1"/>
  <c r="AN873" i="3"/>
  <c r="AM873" i="3"/>
  <c r="AF873" i="3"/>
  <c r="AE873" i="3"/>
  <c r="AD873" i="3"/>
  <c r="Z873" i="3" a="1"/>
  <c r="Z873" i="3" s="1"/>
  <c r="U873" i="3"/>
  <c r="A873" i="3"/>
  <c r="AN872" i="3"/>
  <c r="AM872" i="3"/>
  <c r="AF872" i="3"/>
  <c r="AE872" i="3"/>
  <c r="AD872" i="3"/>
  <c r="Z872" i="3" a="1"/>
  <c r="Z872" i="3" s="1"/>
  <c r="U872" i="3"/>
  <c r="A872" i="3"/>
  <c r="AN871" i="3"/>
  <c r="AM871" i="3"/>
  <c r="AF871" i="3"/>
  <c r="AE871" i="3"/>
  <c r="AD871" i="3"/>
  <c r="Z871" i="3" a="1"/>
  <c r="Z871" i="3" s="1"/>
  <c r="U871" i="3"/>
  <c r="V871" i="3" s="1"/>
  <c r="W871" i="3" s="1"/>
  <c r="AP871" i="3" s="1"/>
  <c r="A871" i="3"/>
  <c r="AN870" i="3"/>
  <c r="AM870" i="3"/>
  <c r="AF870" i="3"/>
  <c r="AE870" i="3"/>
  <c r="AD870" i="3"/>
  <c r="Z870" i="3" a="1"/>
  <c r="Z870" i="3" s="1"/>
  <c r="U870" i="3"/>
  <c r="AL870" i="3" s="1"/>
  <c r="A870" i="3"/>
  <c r="AN869" i="3"/>
  <c r="AM869" i="3"/>
  <c r="AF869" i="3"/>
  <c r="AE869" i="3"/>
  <c r="AD869" i="3"/>
  <c r="Z869" i="3" a="1"/>
  <c r="Z869" i="3" s="1"/>
  <c r="U869" i="3"/>
  <c r="AL869" i="3" s="1"/>
  <c r="A869" i="3"/>
  <c r="AN868" i="3"/>
  <c r="AM868" i="3"/>
  <c r="AF868" i="3"/>
  <c r="AE868" i="3"/>
  <c r="AD868" i="3"/>
  <c r="Z868" i="3" a="1"/>
  <c r="Z868" i="3" s="1"/>
  <c r="U868" i="3"/>
  <c r="A868" i="3"/>
  <c r="AN867" i="3"/>
  <c r="AM867" i="3"/>
  <c r="AF867" i="3"/>
  <c r="AE867" i="3"/>
  <c r="AD867" i="3"/>
  <c r="Z867" i="3" a="1"/>
  <c r="Z867" i="3" s="1"/>
  <c r="U867" i="3"/>
  <c r="A867" i="3"/>
  <c r="AN866" i="3"/>
  <c r="AM866" i="3"/>
  <c r="AF866" i="3"/>
  <c r="AE866" i="3"/>
  <c r="AD866" i="3"/>
  <c r="Z866" i="3" a="1"/>
  <c r="Z866" i="3" s="1"/>
  <c r="U866" i="3"/>
  <c r="A866" i="3"/>
  <c r="AQ866" i="3" s="1"/>
  <c r="AN865" i="3"/>
  <c r="AM865" i="3"/>
  <c r="AF865" i="3"/>
  <c r="AE865" i="3"/>
  <c r="AD865" i="3"/>
  <c r="Z865" i="3" a="1"/>
  <c r="Z865" i="3" s="1"/>
  <c r="U865" i="3"/>
  <c r="A865" i="3"/>
  <c r="AN864" i="3"/>
  <c r="AM864" i="3"/>
  <c r="AF864" i="3"/>
  <c r="AE864" i="3"/>
  <c r="AD864" i="3"/>
  <c r="Z864" i="3" a="1"/>
  <c r="Z864" i="3" s="1"/>
  <c r="U864" i="3"/>
  <c r="A864" i="3"/>
  <c r="AN863" i="3"/>
  <c r="AM863" i="3"/>
  <c r="AF863" i="3"/>
  <c r="AE863" i="3"/>
  <c r="AD863" i="3"/>
  <c r="Z863" i="3" a="1"/>
  <c r="Z863" i="3" s="1"/>
  <c r="U863" i="3"/>
  <c r="A863" i="3"/>
  <c r="AN862" i="3"/>
  <c r="AM862" i="3"/>
  <c r="AF862" i="3"/>
  <c r="AE862" i="3"/>
  <c r="AD862" i="3"/>
  <c r="Z862" i="3" a="1"/>
  <c r="Z862" i="3" s="1"/>
  <c r="U862" i="3"/>
  <c r="A862" i="3"/>
  <c r="AN861" i="3"/>
  <c r="AM861" i="3"/>
  <c r="AF861" i="3"/>
  <c r="AE861" i="3"/>
  <c r="AD861" i="3"/>
  <c r="Z861" i="3" a="1"/>
  <c r="Z861" i="3" s="1"/>
  <c r="U861" i="3"/>
  <c r="AL861" i="3" s="1"/>
  <c r="A861" i="3"/>
  <c r="AI861" i="3" s="1"/>
  <c r="M861" i="3" s="1"/>
  <c r="AN860" i="3"/>
  <c r="AM860" i="3"/>
  <c r="AF860" i="3"/>
  <c r="AE860" i="3"/>
  <c r="AD860" i="3"/>
  <c r="Z860" i="3" a="1"/>
  <c r="Z860" i="3" s="1"/>
  <c r="U860" i="3"/>
  <c r="A860" i="3"/>
  <c r="AN859" i="3"/>
  <c r="AM859" i="3"/>
  <c r="AF859" i="3"/>
  <c r="AE859" i="3"/>
  <c r="AD859" i="3"/>
  <c r="Z859" i="3" a="1"/>
  <c r="Z859" i="3" s="1"/>
  <c r="U859" i="3"/>
  <c r="V859" i="3" s="1"/>
  <c r="W859" i="3" s="1"/>
  <c r="X859" i="3" s="1"/>
  <c r="A859" i="3"/>
  <c r="AI859" i="3" s="1"/>
  <c r="AN858" i="3"/>
  <c r="AM858" i="3"/>
  <c r="AF858" i="3"/>
  <c r="AE858" i="3"/>
  <c r="AD858" i="3"/>
  <c r="Z858" i="3" a="1"/>
  <c r="Z858" i="3" s="1"/>
  <c r="U858" i="3"/>
  <c r="AL858" i="3" s="1"/>
  <c r="A858" i="3"/>
  <c r="AQ858" i="3" s="1"/>
  <c r="AN857" i="3"/>
  <c r="AM857" i="3"/>
  <c r="AF857" i="3"/>
  <c r="AE857" i="3"/>
  <c r="AD857" i="3"/>
  <c r="Z857" i="3" a="1"/>
  <c r="Z857" i="3" s="1"/>
  <c r="U857" i="3"/>
  <c r="AL857" i="3" s="1"/>
  <c r="A857" i="3"/>
  <c r="AN856" i="3"/>
  <c r="AM856" i="3"/>
  <c r="AF856" i="3"/>
  <c r="AE856" i="3"/>
  <c r="AD856" i="3"/>
  <c r="Z856" i="3" a="1"/>
  <c r="Z856" i="3" s="1"/>
  <c r="U856" i="3"/>
  <c r="A856" i="3"/>
  <c r="AQ856" i="3" s="1"/>
  <c r="AR856" i="3" s="1"/>
  <c r="AH856" i="3" s="1"/>
  <c r="AN855" i="3"/>
  <c r="AM855" i="3"/>
  <c r="AF855" i="3"/>
  <c r="AE855" i="3"/>
  <c r="AD855" i="3"/>
  <c r="Z855" i="3" a="1"/>
  <c r="Z855" i="3" s="1"/>
  <c r="U855" i="3"/>
  <c r="V855" i="3" s="1"/>
  <c r="W855" i="3" s="1"/>
  <c r="A855" i="3"/>
  <c r="AN854" i="3"/>
  <c r="AM854" i="3"/>
  <c r="AF854" i="3"/>
  <c r="AE854" i="3"/>
  <c r="AD854" i="3"/>
  <c r="Z854" i="3" a="1"/>
  <c r="Z854" i="3" s="1"/>
  <c r="U854" i="3"/>
  <c r="A854" i="3"/>
  <c r="AI854" i="3" s="1"/>
  <c r="AS854" i="3" s="1"/>
  <c r="AN853" i="3"/>
  <c r="AM853" i="3"/>
  <c r="AF853" i="3"/>
  <c r="AE853" i="3"/>
  <c r="AD853" i="3"/>
  <c r="Z853" i="3" a="1"/>
  <c r="Z853" i="3" s="1"/>
  <c r="U853" i="3"/>
  <c r="V853" i="3" s="1"/>
  <c r="W853" i="3" s="1"/>
  <c r="A853" i="3"/>
  <c r="AN852" i="3"/>
  <c r="AM852" i="3"/>
  <c r="AF852" i="3"/>
  <c r="AE852" i="3"/>
  <c r="AD852" i="3"/>
  <c r="Z852" i="3" a="1"/>
  <c r="Z852" i="3" s="1"/>
  <c r="U852" i="3"/>
  <c r="A852" i="3"/>
  <c r="AN851" i="3"/>
  <c r="AM851" i="3"/>
  <c r="AF851" i="3"/>
  <c r="AE851" i="3"/>
  <c r="AD851" i="3"/>
  <c r="Z851" i="3" a="1"/>
  <c r="Z851" i="3" s="1"/>
  <c r="U851" i="3"/>
  <c r="A851" i="3"/>
  <c r="AI851" i="3" s="1"/>
  <c r="AN850" i="3"/>
  <c r="AM850" i="3"/>
  <c r="AF850" i="3"/>
  <c r="AE850" i="3"/>
  <c r="AD850" i="3"/>
  <c r="Z850" i="3" a="1"/>
  <c r="Z850" i="3" s="1"/>
  <c r="U850" i="3"/>
  <c r="AL850" i="3" s="1"/>
  <c r="A850" i="3"/>
  <c r="AI850" i="3" s="1"/>
  <c r="AN849" i="3"/>
  <c r="AM849" i="3"/>
  <c r="AF849" i="3"/>
  <c r="AE849" i="3"/>
  <c r="AD849" i="3"/>
  <c r="Z849" i="3" a="1"/>
  <c r="Z849" i="3" s="1"/>
  <c r="U849" i="3"/>
  <c r="A849" i="3"/>
  <c r="AQ849" i="3" s="1"/>
  <c r="AN848" i="3"/>
  <c r="AM848" i="3"/>
  <c r="AF848" i="3"/>
  <c r="AE848" i="3"/>
  <c r="AD848" i="3"/>
  <c r="Z848" i="3" a="1"/>
  <c r="Z848" i="3" s="1"/>
  <c r="U848" i="3"/>
  <c r="AL848" i="3" s="1"/>
  <c r="A848" i="3"/>
  <c r="AN847" i="3"/>
  <c r="AM847" i="3"/>
  <c r="AF847" i="3"/>
  <c r="AE847" i="3"/>
  <c r="AD847" i="3"/>
  <c r="Z847" i="3" a="1"/>
  <c r="Z847" i="3" s="1"/>
  <c r="U847" i="3"/>
  <c r="A847" i="3"/>
  <c r="AN846" i="3"/>
  <c r="AM846" i="3"/>
  <c r="AF846" i="3"/>
  <c r="AE846" i="3"/>
  <c r="AD846" i="3"/>
  <c r="Z846" i="3" a="1"/>
  <c r="Z846" i="3" s="1"/>
  <c r="U846" i="3"/>
  <c r="V846" i="3" s="1"/>
  <c r="W846" i="3" s="1"/>
  <c r="A846" i="3"/>
  <c r="AQ846" i="3" s="1"/>
  <c r="AN845" i="3"/>
  <c r="AM845" i="3"/>
  <c r="AF845" i="3"/>
  <c r="AE845" i="3"/>
  <c r="AD845" i="3"/>
  <c r="Z845" i="3" a="1"/>
  <c r="Z845" i="3" s="1"/>
  <c r="U845" i="3"/>
  <c r="A845" i="3"/>
  <c r="AN844" i="3"/>
  <c r="AM844" i="3"/>
  <c r="AF844" i="3"/>
  <c r="AE844" i="3"/>
  <c r="AD844" i="3"/>
  <c r="Z844" i="3" a="1"/>
  <c r="Z844" i="3" s="1"/>
  <c r="U844" i="3"/>
  <c r="V844" i="3" s="1"/>
  <c r="W844" i="3" s="1"/>
  <c r="A844" i="3"/>
  <c r="AQ844" i="3" s="1"/>
  <c r="AN843" i="3"/>
  <c r="AM843" i="3"/>
  <c r="AF843" i="3"/>
  <c r="AE843" i="3"/>
  <c r="AD843" i="3"/>
  <c r="Z843" i="3" a="1"/>
  <c r="Z843" i="3" s="1"/>
  <c r="U843" i="3"/>
  <c r="A843" i="3"/>
  <c r="AQ843" i="3" s="1"/>
  <c r="AJ843" i="3" s="1"/>
  <c r="AN842" i="3"/>
  <c r="AM842" i="3"/>
  <c r="AF842" i="3"/>
  <c r="AE842" i="3"/>
  <c r="AD842" i="3"/>
  <c r="Z842" i="3" a="1"/>
  <c r="Z842" i="3" s="1"/>
  <c r="U842" i="3"/>
  <c r="AL842" i="3" s="1"/>
  <c r="A842" i="3"/>
  <c r="AN841" i="3"/>
  <c r="AM841" i="3"/>
  <c r="AF841" i="3"/>
  <c r="AE841" i="3"/>
  <c r="AD841" i="3"/>
  <c r="Z841" i="3" a="1"/>
  <c r="Z841" i="3" s="1"/>
  <c r="U841" i="3"/>
  <c r="V841" i="3" s="1"/>
  <c r="W841" i="3" s="1"/>
  <c r="A841" i="3"/>
  <c r="AQ841" i="3" s="1"/>
  <c r="AR841" i="3" s="1"/>
  <c r="AH841" i="3" s="1"/>
  <c r="AN840" i="3"/>
  <c r="AM840" i="3"/>
  <c r="AF840" i="3"/>
  <c r="AE840" i="3"/>
  <c r="AD840" i="3"/>
  <c r="Z840" i="3" a="1"/>
  <c r="Z840" i="3" s="1"/>
  <c r="U840" i="3"/>
  <c r="A840" i="3"/>
  <c r="AN839" i="3"/>
  <c r="AM839" i="3"/>
  <c r="AF839" i="3"/>
  <c r="AE839" i="3"/>
  <c r="AD839" i="3"/>
  <c r="Z839" i="3" a="1"/>
  <c r="Z839" i="3" s="1"/>
  <c r="U839" i="3"/>
  <c r="V839" i="3" s="1"/>
  <c r="W839" i="3" s="1"/>
  <c r="A839" i="3"/>
  <c r="AQ839" i="3" s="1"/>
  <c r="AJ839" i="3" s="1"/>
  <c r="AN838" i="3"/>
  <c r="AM838" i="3"/>
  <c r="AF838" i="3"/>
  <c r="AE838" i="3"/>
  <c r="AD838" i="3"/>
  <c r="Z838" i="3" a="1"/>
  <c r="Z838" i="3" s="1"/>
  <c r="U838" i="3"/>
  <c r="A838" i="3"/>
  <c r="AN837" i="3"/>
  <c r="AM837" i="3"/>
  <c r="AF837" i="3"/>
  <c r="AE837" i="3"/>
  <c r="AD837" i="3"/>
  <c r="Z837" i="3" a="1"/>
  <c r="Z837" i="3" s="1"/>
  <c r="U837" i="3"/>
  <c r="A837" i="3"/>
  <c r="AN836" i="3"/>
  <c r="AM836" i="3"/>
  <c r="AF836" i="3"/>
  <c r="AE836" i="3"/>
  <c r="AD836" i="3"/>
  <c r="Z836" i="3" a="1"/>
  <c r="Z836" i="3" s="1"/>
  <c r="U836" i="3"/>
  <c r="AL836" i="3" s="1"/>
  <c r="A836" i="3"/>
  <c r="AQ836" i="3" s="1"/>
  <c r="AN835" i="3"/>
  <c r="AM835" i="3"/>
  <c r="AF835" i="3"/>
  <c r="AE835" i="3"/>
  <c r="AD835" i="3"/>
  <c r="Z835" i="3" a="1"/>
  <c r="Z835" i="3" s="1"/>
  <c r="U835" i="3"/>
  <c r="V835" i="3" s="1"/>
  <c r="W835" i="3" s="1"/>
  <c r="A835" i="3"/>
  <c r="AN834" i="3"/>
  <c r="AM834" i="3"/>
  <c r="AF834" i="3"/>
  <c r="AE834" i="3"/>
  <c r="AD834" i="3"/>
  <c r="Z834" i="3" a="1"/>
  <c r="Z834" i="3" s="1"/>
  <c r="U834" i="3"/>
  <c r="A834" i="3"/>
  <c r="AN833" i="3"/>
  <c r="AM833" i="3"/>
  <c r="AF833" i="3"/>
  <c r="AE833" i="3"/>
  <c r="AD833" i="3"/>
  <c r="Z833" i="3" a="1"/>
  <c r="Z833" i="3" s="1"/>
  <c r="U833" i="3"/>
  <c r="V833" i="3" s="1"/>
  <c r="W833" i="3" s="1"/>
  <c r="A833" i="3"/>
  <c r="AN832" i="3"/>
  <c r="AM832" i="3"/>
  <c r="AF832" i="3"/>
  <c r="AE832" i="3"/>
  <c r="AD832" i="3"/>
  <c r="Z832" i="3" a="1"/>
  <c r="Z832" i="3" s="1"/>
  <c r="U832" i="3"/>
  <c r="A832" i="3"/>
  <c r="AQ832" i="3" s="1"/>
  <c r="AJ832" i="3" s="1"/>
  <c r="AN831" i="3"/>
  <c r="AM831" i="3"/>
  <c r="AF831" i="3"/>
  <c r="AE831" i="3"/>
  <c r="AD831" i="3"/>
  <c r="Z831" i="3" a="1"/>
  <c r="Z831" i="3" s="1"/>
  <c r="U831" i="3"/>
  <c r="A831" i="3"/>
  <c r="AN830" i="3"/>
  <c r="AM830" i="3"/>
  <c r="AF830" i="3"/>
  <c r="AE830" i="3"/>
  <c r="AD830" i="3"/>
  <c r="Z830" i="3" a="1"/>
  <c r="Z830" i="3" s="1"/>
  <c r="U830" i="3"/>
  <c r="V830" i="3" s="1"/>
  <c r="W830" i="3" s="1"/>
  <c r="A830" i="3"/>
  <c r="AN829" i="3"/>
  <c r="AM829" i="3"/>
  <c r="AF829" i="3"/>
  <c r="AE829" i="3"/>
  <c r="AD829" i="3"/>
  <c r="Z829" i="3" a="1"/>
  <c r="Z829" i="3" s="1"/>
  <c r="U829" i="3"/>
  <c r="AL829" i="3" s="1"/>
  <c r="A829" i="3"/>
  <c r="AN828" i="3"/>
  <c r="AM828" i="3"/>
  <c r="AF828" i="3"/>
  <c r="AE828" i="3"/>
  <c r="AD828" i="3"/>
  <c r="Z828" i="3" a="1"/>
  <c r="Z828" i="3" s="1"/>
  <c r="U828" i="3"/>
  <c r="AL828" i="3" s="1"/>
  <c r="A828" i="3"/>
  <c r="AQ828" i="3" s="1"/>
  <c r="AJ828" i="3" s="1"/>
  <c r="AN827" i="3"/>
  <c r="AM827" i="3"/>
  <c r="AF827" i="3"/>
  <c r="AE827" i="3"/>
  <c r="AD827" i="3"/>
  <c r="Z827" i="3" a="1"/>
  <c r="Z827" i="3" s="1"/>
  <c r="U827" i="3"/>
  <c r="A827" i="3"/>
  <c r="AN826" i="3"/>
  <c r="AM826" i="3"/>
  <c r="AF826" i="3"/>
  <c r="AE826" i="3"/>
  <c r="AD826" i="3"/>
  <c r="Z826" i="3" a="1"/>
  <c r="Z826" i="3" s="1"/>
  <c r="U826" i="3"/>
  <c r="V826" i="3" s="1"/>
  <c r="W826" i="3" s="1"/>
  <c r="A826" i="3"/>
  <c r="AN825" i="3"/>
  <c r="AM825" i="3"/>
  <c r="AF825" i="3"/>
  <c r="AE825" i="3"/>
  <c r="AD825" i="3"/>
  <c r="Z825" i="3" a="1"/>
  <c r="Z825" i="3" s="1"/>
  <c r="U825" i="3"/>
  <c r="V825" i="3" s="1"/>
  <c r="W825" i="3" s="1"/>
  <c r="A825" i="3"/>
  <c r="AI825" i="3" s="1"/>
  <c r="B825" i="3" s="1"/>
  <c r="AK825" i="3" s="1"/>
  <c r="AN824" i="3"/>
  <c r="AM824" i="3"/>
  <c r="AF824" i="3"/>
  <c r="AE824" i="3"/>
  <c r="AD824" i="3"/>
  <c r="Z824" i="3" a="1"/>
  <c r="Z824" i="3" s="1"/>
  <c r="U824" i="3"/>
  <c r="A824" i="3"/>
  <c r="AI824" i="3" s="1"/>
  <c r="P824" i="3" s="1"/>
  <c r="AA824" i="3" s="1"/>
  <c r="AN823" i="3"/>
  <c r="AM823" i="3"/>
  <c r="AF823" i="3"/>
  <c r="AE823" i="3"/>
  <c r="AD823" i="3"/>
  <c r="Z823" i="3" a="1"/>
  <c r="Z823" i="3" s="1"/>
  <c r="U823" i="3"/>
  <c r="V823" i="3" s="1"/>
  <c r="W823" i="3" s="1"/>
  <c r="A823" i="3"/>
  <c r="AQ823" i="3" s="1"/>
  <c r="AN822" i="3"/>
  <c r="AM822" i="3"/>
  <c r="AF822" i="3"/>
  <c r="AE822" i="3"/>
  <c r="AD822" i="3"/>
  <c r="Z822" i="3" a="1"/>
  <c r="Z822" i="3" s="1"/>
  <c r="U822" i="3"/>
  <c r="AL822" i="3" s="1"/>
  <c r="A822" i="3"/>
  <c r="AQ822" i="3" s="1"/>
  <c r="AN821" i="3"/>
  <c r="AM821" i="3"/>
  <c r="AF821" i="3"/>
  <c r="AE821" i="3"/>
  <c r="AD821" i="3"/>
  <c r="Z821" i="3" a="1"/>
  <c r="Z821" i="3" s="1"/>
  <c r="U821" i="3"/>
  <c r="AL821" i="3" s="1"/>
  <c r="A821" i="3"/>
  <c r="AI821" i="3" s="1"/>
  <c r="AN820" i="3"/>
  <c r="AM820" i="3"/>
  <c r="AF820" i="3"/>
  <c r="AE820" i="3"/>
  <c r="AD820" i="3"/>
  <c r="Z820" i="3" a="1"/>
  <c r="Z820" i="3" s="1"/>
  <c r="U820" i="3"/>
  <c r="A820" i="3"/>
  <c r="AN819" i="3"/>
  <c r="AM819" i="3"/>
  <c r="AF819" i="3"/>
  <c r="AE819" i="3"/>
  <c r="AD819" i="3"/>
  <c r="Z819" i="3" a="1"/>
  <c r="Z819" i="3" s="1"/>
  <c r="U819" i="3"/>
  <c r="A819" i="3"/>
  <c r="AQ819" i="3" s="1"/>
  <c r="AN818" i="3"/>
  <c r="AM818" i="3"/>
  <c r="AF818" i="3"/>
  <c r="AE818" i="3"/>
  <c r="AD818" i="3"/>
  <c r="Z818" i="3" a="1"/>
  <c r="Z818" i="3" s="1"/>
  <c r="U818" i="3"/>
  <c r="A818" i="3"/>
  <c r="AI818" i="3" s="1"/>
  <c r="AN817" i="3"/>
  <c r="AM817" i="3"/>
  <c r="AF817" i="3"/>
  <c r="AE817" i="3"/>
  <c r="AD817" i="3"/>
  <c r="Z817" i="3" a="1"/>
  <c r="Z817" i="3" s="1"/>
  <c r="U817" i="3"/>
  <c r="A817" i="3"/>
  <c r="AI817" i="3" s="1"/>
  <c r="B817" i="3" s="1"/>
  <c r="AK817" i="3" s="1"/>
  <c r="AN816" i="3"/>
  <c r="AM816" i="3"/>
  <c r="AF816" i="3"/>
  <c r="AE816" i="3"/>
  <c r="AD816" i="3"/>
  <c r="Z816" i="3" a="1"/>
  <c r="Z816" i="3" s="1"/>
  <c r="U816" i="3"/>
  <c r="AL816" i="3" s="1"/>
  <c r="A816" i="3"/>
  <c r="AQ816" i="3" s="1"/>
  <c r="AJ816" i="3" s="1"/>
  <c r="AN815" i="3"/>
  <c r="AM815" i="3"/>
  <c r="AF815" i="3"/>
  <c r="AE815" i="3"/>
  <c r="AD815" i="3"/>
  <c r="Z815" i="3" a="1"/>
  <c r="Z815" i="3" s="1"/>
  <c r="U815" i="3"/>
  <c r="V815" i="3" s="1"/>
  <c r="W815" i="3" s="1"/>
  <c r="Y815" i="3" s="1"/>
  <c r="A815" i="3"/>
  <c r="AN814" i="3"/>
  <c r="AM814" i="3"/>
  <c r="AF814" i="3"/>
  <c r="AE814" i="3"/>
  <c r="AD814" i="3"/>
  <c r="Z814" i="3" a="1"/>
  <c r="Z814" i="3" s="1"/>
  <c r="U814" i="3"/>
  <c r="AL814" i="3" s="1"/>
  <c r="A814" i="3"/>
  <c r="AN813" i="3"/>
  <c r="AM813" i="3"/>
  <c r="AF813" i="3"/>
  <c r="AE813" i="3"/>
  <c r="AD813" i="3"/>
  <c r="Z813" i="3" a="1"/>
  <c r="Z813" i="3" s="1"/>
  <c r="U813" i="3"/>
  <c r="A813" i="3"/>
  <c r="AI813" i="3" s="1"/>
  <c r="AN812" i="3"/>
  <c r="AM812" i="3"/>
  <c r="AF812" i="3"/>
  <c r="AE812" i="3"/>
  <c r="AD812" i="3"/>
  <c r="Z812" i="3" a="1"/>
  <c r="Z812" i="3" s="1"/>
  <c r="U812" i="3"/>
  <c r="A812" i="3"/>
  <c r="AQ812" i="3" s="1"/>
  <c r="AR812" i="3" s="1"/>
  <c r="AH812" i="3" s="1"/>
  <c r="AN811" i="3"/>
  <c r="AM811" i="3"/>
  <c r="AF811" i="3"/>
  <c r="AE811" i="3"/>
  <c r="AD811" i="3"/>
  <c r="Z811" i="3" a="1"/>
  <c r="Z811" i="3" s="1"/>
  <c r="U811" i="3"/>
  <c r="A811" i="3"/>
  <c r="AI811" i="3" s="1"/>
  <c r="AT811" i="3" s="1"/>
  <c r="AN810" i="3"/>
  <c r="AM810" i="3"/>
  <c r="AF810" i="3"/>
  <c r="AE810" i="3"/>
  <c r="AD810" i="3"/>
  <c r="Z810" i="3" a="1"/>
  <c r="Z810" i="3" s="1"/>
  <c r="U810" i="3"/>
  <c r="A810" i="3"/>
  <c r="AI810" i="3" s="1"/>
  <c r="AN809" i="3"/>
  <c r="AM809" i="3"/>
  <c r="AF809" i="3"/>
  <c r="AE809" i="3"/>
  <c r="AD809" i="3"/>
  <c r="Z809" i="3" a="1"/>
  <c r="Z809" i="3" s="1"/>
  <c r="U809" i="3"/>
  <c r="A809" i="3"/>
  <c r="AN808" i="3"/>
  <c r="AM808" i="3"/>
  <c r="AF808" i="3"/>
  <c r="AE808" i="3"/>
  <c r="AD808" i="3"/>
  <c r="Z808" i="3" a="1"/>
  <c r="Z808" i="3" s="1"/>
  <c r="U808" i="3"/>
  <c r="A808" i="3"/>
  <c r="AN807" i="3"/>
  <c r="AM807" i="3"/>
  <c r="AF807" i="3"/>
  <c r="AE807" i="3"/>
  <c r="AD807" i="3"/>
  <c r="Z807" i="3" a="1"/>
  <c r="Z807" i="3" s="1"/>
  <c r="U807" i="3"/>
  <c r="A807" i="3"/>
  <c r="AN806" i="3"/>
  <c r="AM806" i="3"/>
  <c r="AF806" i="3"/>
  <c r="AE806" i="3"/>
  <c r="AD806" i="3"/>
  <c r="Z806" i="3" a="1"/>
  <c r="Z806" i="3" s="1"/>
  <c r="U806" i="3"/>
  <c r="V806" i="3" s="1"/>
  <c r="W806" i="3" s="1"/>
  <c r="A806" i="3"/>
  <c r="AN805" i="3"/>
  <c r="AM805" i="3"/>
  <c r="AF805" i="3"/>
  <c r="AE805" i="3"/>
  <c r="AD805" i="3"/>
  <c r="Z805" i="3" a="1"/>
  <c r="Z805" i="3" s="1"/>
  <c r="U805" i="3"/>
  <c r="AL805" i="3" s="1"/>
  <c r="A805" i="3"/>
  <c r="AN804" i="3"/>
  <c r="AM804" i="3"/>
  <c r="AF804" i="3"/>
  <c r="AE804" i="3"/>
  <c r="AD804" i="3"/>
  <c r="Z804" i="3" a="1"/>
  <c r="Z804" i="3" s="1"/>
  <c r="U804" i="3"/>
  <c r="AL804" i="3" s="1"/>
  <c r="A804" i="3"/>
  <c r="AN803" i="3"/>
  <c r="AM803" i="3"/>
  <c r="AF803" i="3"/>
  <c r="AE803" i="3"/>
  <c r="AD803" i="3"/>
  <c r="Z803" i="3" a="1"/>
  <c r="Z803" i="3" s="1"/>
  <c r="U803" i="3"/>
  <c r="V803" i="3" s="1"/>
  <c r="W803" i="3" s="1"/>
  <c r="A803" i="3"/>
  <c r="AQ803" i="3" s="1"/>
  <c r="AR803" i="3" s="1"/>
  <c r="AH803" i="3" s="1"/>
  <c r="AN802" i="3"/>
  <c r="AM802" i="3"/>
  <c r="AF802" i="3"/>
  <c r="AE802" i="3"/>
  <c r="AD802" i="3"/>
  <c r="Z802" i="3" a="1"/>
  <c r="Z802" i="3" s="1"/>
  <c r="U802" i="3"/>
  <c r="A802" i="3"/>
  <c r="AI802" i="3" s="1"/>
  <c r="P802" i="3" s="1"/>
  <c r="AA802" i="3" s="1"/>
  <c r="AN801" i="3"/>
  <c r="AM801" i="3"/>
  <c r="AF801" i="3"/>
  <c r="AE801" i="3"/>
  <c r="AD801" i="3"/>
  <c r="Z801" i="3" a="1"/>
  <c r="Z801" i="3" s="1"/>
  <c r="U801" i="3"/>
  <c r="A801" i="3"/>
  <c r="AQ801" i="3" s="1"/>
  <c r="AJ801" i="3" s="1"/>
  <c r="AN800" i="3"/>
  <c r="AM800" i="3"/>
  <c r="AF800" i="3"/>
  <c r="AE800" i="3"/>
  <c r="AD800" i="3"/>
  <c r="Z800" i="3" a="1"/>
  <c r="Z800" i="3" s="1"/>
  <c r="U800" i="3"/>
  <c r="A800" i="3"/>
  <c r="AN799" i="3"/>
  <c r="AM799" i="3"/>
  <c r="AF799" i="3"/>
  <c r="AE799" i="3"/>
  <c r="AD799" i="3"/>
  <c r="Z799" i="3" a="1"/>
  <c r="Z799" i="3" s="1"/>
  <c r="U799" i="3"/>
  <c r="V799" i="3" s="1"/>
  <c r="W799" i="3" s="1"/>
  <c r="A799" i="3"/>
  <c r="AI799" i="3" s="1"/>
  <c r="AT799" i="3" s="1"/>
  <c r="AN798" i="3"/>
  <c r="AM798" i="3"/>
  <c r="AF798" i="3"/>
  <c r="AE798" i="3"/>
  <c r="AD798" i="3"/>
  <c r="Z798" i="3" a="1"/>
  <c r="Z798" i="3" s="1"/>
  <c r="U798" i="3"/>
  <c r="A798" i="3"/>
  <c r="AQ798" i="3" s="1"/>
  <c r="AN797" i="3"/>
  <c r="AM797" i="3"/>
  <c r="AF797" i="3"/>
  <c r="AE797" i="3"/>
  <c r="AD797" i="3"/>
  <c r="Z797" i="3" a="1"/>
  <c r="Z797" i="3" s="1"/>
  <c r="U797" i="3"/>
  <c r="V797" i="3" s="1"/>
  <c r="W797" i="3" s="1"/>
  <c r="A797" i="3"/>
  <c r="AN796" i="3"/>
  <c r="AM796" i="3"/>
  <c r="AF796" i="3"/>
  <c r="AE796" i="3"/>
  <c r="AD796" i="3"/>
  <c r="Z796" i="3" a="1"/>
  <c r="Z796" i="3" s="1"/>
  <c r="U796" i="3"/>
  <c r="AL796" i="3" s="1"/>
  <c r="A796" i="3"/>
  <c r="AN795" i="3"/>
  <c r="AM795" i="3"/>
  <c r="AF795" i="3"/>
  <c r="AE795" i="3"/>
  <c r="AD795" i="3"/>
  <c r="Z795" i="3" a="1"/>
  <c r="Z795" i="3" s="1"/>
  <c r="U795" i="3"/>
  <c r="A795" i="3"/>
  <c r="AQ795" i="3" s="1"/>
  <c r="AR795" i="3" s="1"/>
  <c r="AH795" i="3" s="1"/>
  <c r="AN794" i="3"/>
  <c r="AM794" i="3"/>
  <c r="AF794" i="3"/>
  <c r="AE794" i="3"/>
  <c r="AD794" i="3"/>
  <c r="Z794" i="3" a="1"/>
  <c r="Z794" i="3" s="1"/>
  <c r="U794" i="3"/>
  <c r="V794" i="3" s="1"/>
  <c r="W794" i="3" s="1"/>
  <c r="A794" i="3"/>
  <c r="AI794" i="3" s="1"/>
  <c r="AN793" i="3"/>
  <c r="AM793" i="3"/>
  <c r="AF793" i="3"/>
  <c r="AE793" i="3"/>
  <c r="AD793" i="3"/>
  <c r="Z793" i="3" a="1"/>
  <c r="Z793" i="3" s="1"/>
  <c r="U793" i="3"/>
  <c r="A793" i="3"/>
  <c r="AQ793" i="3" s="1"/>
  <c r="AN792" i="3"/>
  <c r="AM792" i="3"/>
  <c r="AF792" i="3"/>
  <c r="AE792" i="3"/>
  <c r="AD792" i="3"/>
  <c r="Z792" i="3" a="1"/>
  <c r="Z792" i="3" s="1"/>
  <c r="U792" i="3"/>
  <c r="A792" i="3"/>
  <c r="AN791" i="3"/>
  <c r="AM791" i="3"/>
  <c r="AF791" i="3"/>
  <c r="AE791" i="3"/>
  <c r="AD791" i="3"/>
  <c r="Z791" i="3" a="1"/>
  <c r="Z791" i="3" s="1"/>
  <c r="U791" i="3"/>
  <c r="A791" i="3"/>
  <c r="AQ791" i="3" s="1"/>
  <c r="AN790" i="3"/>
  <c r="AM790" i="3"/>
  <c r="AF790" i="3"/>
  <c r="AE790" i="3"/>
  <c r="AD790" i="3"/>
  <c r="Z790" i="3" a="1"/>
  <c r="Z790" i="3" s="1"/>
  <c r="U790" i="3"/>
  <c r="A790" i="3"/>
  <c r="AQ790" i="3" s="1"/>
  <c r="AR790" i="3" s="1"/>
  <c r="AH790" i="3" s="1"/>
  <c r="AN789" i="3"/>
  <c r="AM789" i="3"/>
  <c r="AF789" i="3"/>
  <c r="AE789" i="3"/>
  <c r="AD789" i="3"/>
  <c r="Z789" i="3" a="1"/>
  <c r="Z789" i="3" s="1"/>
  <c r="U789" i="3"/>
  <c r="A789" i="3"/>
  <c r="AN788" i="3"/>
  <c r="AM788" i="3"/>
  <c r="AF788" i="3"/>
  <c r="AE788" i="3"/>
  <c r="AD788" i="3"/>
  <c r="Z788" i="3" a="1"/>
  <c r="Z788" i="3" s="1"/>
  <c r="U788" i="3"/>
  <c r="A788" i="3"/>
  <c r="AN787" i="3"/>
  <c r="AM787" i="3"/>
  <c r="AF787" i="3"/>
  <c r="AE787" i="3"/>
  <c r="AD787" i="3"/>
  <c r="Z787" i="3" a="1"/>
  <c r="Z787" i="3" s="1"/>
  <c r="U787" i="3"/>
  <c r="A787" i="3"/>
  <c r="AN786" i="3"/>
  <c r="AM786" i="3"/>
  <c r="AF786" i="3"/>
  <c r="AE786" i="3"/>
  <c r="AD786" i="3"/>
  <c r="Z786" i="3" a="1"/>
  <c r="Z786" i="3" s="1"/>
  <c r="U786" i="3"/>
  <c r="A786" i="3"/>
  <c r="AN785" i="3"/>
  <c r="AM785" i="3"/>
  <c r="AF785" i="3"/>
  <c r="AE785" i="3"/>
  <c r="AD785" i="3"/>
  <c r="Z785" i="3" a="1"/>
  <c r="Z785" i="3" s="1"/>
  <c r="U785" i="3"/>
  <c r="A785" i="3"/>
  <c r="AN784" i="3"/>
  <c r="AM784" i="3"/>
  <c r="AF784" i="3"/>
  <c r="AE784" i="3"/>
  <c r="AD784" i="3"/>
  <c r="Z784" i="3" a="1"/>
  <c r="Z784" i="3" s="1"/>
  <c r="U784" i="3"/>
  <c r="A784" i="3"/>
  <c r="AN783" i="3"/>
  <c r="AM783" i="3"/>
  <c r="AF783" i="3"/>
  <c r="AE783" i="3"/>
  <c r="AD783" i="3"/>
  <c r="Z783" i="3" a="1"/>
  <c r="Z783" i="3" s="1"/>
  <c r="U783" i="3"/>
  <c r="AL783" i="3" s="1"/>
  <c r="A783" i="3"/>
  <c r="AI783" i="3" s="1"/>
  <c r="B783" i="3" s="1"/>
  <c r="AK783" i="3" s="1"/>
  <c r="AN782" i="3"/>
  <c r="AM782" i="3"/>
  <c r="AF782" i="3"/>
  <c r="AE782" i="3"/>
  <c r="AD782" i="3"/>
  <c r="Z782" i="3" a="1"/>
  <c r="Z782" i="3" s="1"/>
  <c r="U782" i="3"/>
  <c r="V782" i="3" s="1"/>
  <c r="W782" i="3" s="1"/>
  <c r="A782" i="3"/>
  <c r="AN781" i="3"/>
  <c r="AM781" i="3"/>
  <c r="AF781" i="3"/>
  <c r="AE781" i="3"/>
  <c r="AD781" i="3"/>
  <c r="Z781" i="3" a="1"/>
  <c r="Z781" i="3" s="1"/>
  <c r="U781" i="3"/>
  <c r="A781" i="3"/>
  <c r="AN780" i="3"/>
  <c r="AM780" i="3"/>
  <c r="AF780" i="3"/>
  <c r="AE780" i="3"/>
  <c r="AD780" i="3"/>
  <c r="Z780" i="3" a="1"/>
  <c r="Z780" i="3" s="1"/>
  <c r="U780" i="3"/>
  <c r="V780" i="3" s="1"/>
  <c r="W780" i="3" s="1"/>
  <c r="X780" i="3" s="1"/>
  <c r="A780" i="3"/>
  <c r="AN779" i="3"/>
  <c r="AM779" i="3"/>
  <c r="AF779" i="3"/>
  <c r="AE779" i="3"/>
  <c r="AD779" i="3"/>
  <c r="Z779" i="3" a="1"/>
  <c r="Z779" i="3" s="1"/>
  <c r="U779" i="3"/>
  <c r="A779" i="3"/>
  <c r="AN778" i="3"/>
  <c r="AM778" i="3"/>
  <c r="AF778" i="3"/>
  <c r="AE778" i="3"/>
  <c r="AD778" i="3"/>
  <c r="Z778" i="3" a="1"/>
  <c r="Z778" i="3" s="1"/>
  <c r="U778" i="3"/>
  <c r="V778" i="3" s="1"/>
  <c r="W778" i="3" s="1"/>
  <c r="A778" i="3"/>
  <c r="AQ778" i="3" s="1"/>
  <c r="AN777" i="3"/>
  <c r="AM777" i="3"/>
  <c r="AF777" i="3"/>
  <c r="AE777" i="3"/>
  <c r="AD777" i="3"/>
  <c r="Z777" i="3" a="1"/>
  <c r="Z777" i="3" s="1"/>
  <c r="U777" i="3"/>
  <c r="A777" i="3"/>
  <c r="AN776" i="3"/>
  <c r="AM776" i="3"/>
  <c r="AF776" i="3"/>
  <c r="AE776" i="3"/>
  <c r="AD776" i="3"/>
  <c r="Z776" i="3" a="1"/>
  <c r="Z776" i="3" s="1"/>
  <c r="U776" i="3"/>
  <c r="A776" i="3"/>
  <c r="AQ776" i="3" s="1"/>
  <c r="AN775" i="3"/>
  <c r="AM775" i="3"/>
  <c r="AF775" i="3"/>
  <c r="AE775" i="3"/>
  <c r="AD775" i="3"/>
  <c r="Z775" i="3" a="1"/>
  <c r="Z775" i="3" s="1"/>
  <c r="U775" i="3"/>
  <c r="V775" i="3" s="1"/>
  <c r="W775" i="3" s="1"/>
  <c r="A775" i="3"/>
  <c r="AQ775" i="3" s="1"/>
  <c r="AN774" i="3"/>
  <c r="AM774" i="3"/>
  <c r="AF774" i="3"/>
  <c r="AE774" i="3"/>
  <c r="AD774" i="3"/>
  <c r="Z774" i="3" a="1"/>
  <c r="Z774" i="3" s="1"/>
  <c r="U774" i="3"/>
  <c r="A774" i="3"/>
  <c r="AN773" i="3"/>
  <c r="AM773" i="3"/>
  <c r="AF773" i="3"/>
  <c r="AE773" i="3"/>
  <c r="AD773" i="3"/>
  <c r="Z773" i="3" a="1"/>
  <c r="Z773" i="3" s="1"/>
  <c r="U773" i="3"/>
  <c r="A773" i="3"/>
  <c r="AN772" i="3"/>
  <c r="AM772" i="3"/>
  <c r="AF772" i="3"/>
  <c r="AE772" i="3"/>
  <c r="AD772" i="3"/>
  <c r="Z772" i="3" a="1"/>
  <c r="Z772" i="3" s="1"/>
  <c r="U772" i="3"/>
  <c r="A772" i="3"/>
  <c r="AN771" i="3"/>
  <c r="AM771" i="3"/>
  <c r="AF771" i="3"/>
  <c r="AE771" i="3"/>
  <c r="AD771" i="3"/>
  <c r="Z771" i="3" a="1"/>
  <c r="Z771" i="3" s="1"/>
  <c r="U771" i="3"/>
  <c r="A771" i="3"/>
  <c r="AQ771" i="3" s="1"/>
  <c r="AN770" i="3"/>
  <c r="AM770" i="3"/>
  <c r="AF770" i="3"/>
  <c r="AE770" i="3"/>
  <c r="AD770" i="3"/>
  <c r="Z770" i="3" a="1"/>
  <c r="Z770" i="3" s="1"/>
  <c r="U770" i="3"/>
  <c r="A770" i="3"/>
  <c r="AQ770" i="3" s="1"/>
  <c r="AN769" i="3"/>
  <c r="AM769" i="3"/>
  <c r="AF769" i="3"/>
  <c r="AE769" i="3"/>
  <c r="AD769" i="3"/>
  <c r="Z769" i="3" a="1"/>
  <c r="Z769" i="3" s="1"/>
  <c r="U769" i="3"/>
  <c r="A769" i="3"/>
  <c r="AQ769" i="3" s="1"/>
  <c r="AN768" i="3"/>
  <c r="AM768" i="3"/>
  <c r="AF768" i="3"/>
  <c r="AE768" i="3"/>
  <c r="AD768" i="3"/>
  <c r="Z768" i="3" a="1"/>
  <c r="Z768" i="3" s="1"/>
  <c r="U768" i="3"/>
  <c r="A768" i="3"/>
  <c r="AQ768" i="3" s="1"/>
  <c r="AJ768" i="3" s="1"/>
  <c r="AN767" i="3"/>
  <c r="AM767" i="3"/>
  <c r="AF767" i="3"/>
  <c r="AE767" i="3"/>
  <c r="AD767" i="3"/>
  <c r="Z767" i="3" a="1"/>
  <c r="Z767" i="3" s="1"/>
  <c r="U767" i="3"/>
  <c r="AL767" i="3" s="1"/>
  <c r="A767" i="3"/>
  <c r="AI767" i="3" s="1"/>
  <c r="AN766" i="3"/>
  <c r="AM766" i="3"/>
  <c r="AF766" i="3"/>
  <c r="AE766" i="3"/>
  <c r="AD766" i="3"/>
  <c r="Z766" i="3" a="1"/>
  <c r="Z766" i="3" s="1"/>
  <c r="U766" i="3"/>
  <c r="A766" i="3"/>
  <c r="AN765" i="3"/>
  <c r="AM765" i="3"/>
  <c r="AF765" i="3"/>
  <c r="AE765" i="3"/>
  <c r="AD765" i="3"/>
  <c r="Z765" i="3" a="1"/>
  <c r="Z765" i="3" s="1"/>
  <c r="U765" i="3"/>
  <c r="V765" i="3" s="1"/>
  <c r="W765" i="3" s="1"/>
  <c r="A765" i="3"/>
  <c r="AN764" i="3"/>
  <c r="AM764" i="3"/>
  <c r="AF764" i="3"/>
  <c r="AE764" i="3"/>
  <c r="AD764" i="3"/>
  <c r="Z764" i="3" a="1"/>
  <c r="Z764" i="3" s="1"/>
  <c r="U764" i="3"/>
  <c r="A764" i="3"/>
  <c r="AN763" i="3"/>
  <c r="AM763" i="3"/>
  <c r="AF763" i="3"/>
  <c r="AE763" i="3"/>
  <c r="AD763" i="3"/>
  <c r="Z763" i="3" a="1"/>
  <c r="Z763" i="3" s="1"/>
  <c r="U763" i="3"/>
  <c r="A763" i="3"/>
  <c r="AN762" i="3"/>
  <c r="AM762" i="3"/>
  <c r="AF762" i="3"/>
  <c r="AE762" i="3"/>
  <c r="AD762" i="3"/>
  <c r="Z762" i="3" a="1"/>
  <c r="Z762" i="3" s="1"/>
  <c r="U762" i="3"/>
  <c r="A762" i="3"/>
  <c r="AN761" i="3"/>
  <c r="AM761" i="3"/>
  <c r="AF761" i="3"/>
  <c r="AE761" i="3"/>
  <c r="AD761" i="3"/>
  <c r="Z761" i="3" a="1"/>
  <c r="Z761" i="3" s="1"/>
  <c r="U761" i="3"/>
  <c r="A761" i="3"/>
  <c r="AQ761" i="3" s="1"/>
  <c r="AN760" i="3"/>
  <c r="AM760" i="3"/>
  <c r="AF760" i="3"/>
  <c r="AE760" i="3"/>
  <c r="AD760" i="3"/>
  <c r="Z760" i="3" a="1"/>
  <c r="Z760" i="3" s="1"/>
  <c r="U760" i="3"/>
  <c r="A760" i="3"/>
  <c r="AN759" i="3"/>
  <c r="AM759" i="3"/>
  <c r="AF759" i="3"/>
  <c r="AE759" i="3"/>
  <c r="AD759" i="3"/>
  <c r="Z759" i="3" a="1"/>
  <c r="Z759" i="3" s="1"/>
  <c r="U759" i="3"/>
  <c r="A759" i="3"/>
  <c r="AI759" i="3" s="1"/>
  <c r="B759" i="3" s="1"/>
  <c r="AK759" i="3" s="1"/>
  <c r="AN758" i="3"/>
  <c r="AM758" i="3"/>
  <c r="AF758" i="3"/>
  <c r="AE758" i="3"/>
  <c r="AD758" i="3"/>
  <c r="Z758" i="3" a="1"/>
  <c r="Z758" i="3" s="1"/>
  <c r="U758" i="3"/>
  <c r="AL758" i="3" s="1"/>
  <c r="A758" i="3"/>
  <c r="AN757" i="3"/>
  <c r="AM757" i="3"/>
  <c r="AF757" i="3"/>
  <c r="AE757" i="3"/>
  <c r="AD757" i="3"/>
  <c r="Z757" i="3" a="1"/>
  <c r="Z757" i="3" s="1"/>
  <c r="U757" i="3"/>
  <c r="A757" i="3"/>
  <c r="AN756" i="3"/>
  <c r="AM756" i="3"/>
  <c r="AF756" i="3"/>
  <c r="AE756" i="3"/>
  <c r="AD756" i="3"/>
  <c r="Z756" i="3" a="1"/>
  <c r="Z756" i="3" s="1"/>
  <c r="U756" i="3"/>
  <c r="V756" i="3" s="1"/>
  <c r="W756" i="3" s="1"/>
  <c r="A756" i="3"/>
  <c r="AN755" i="3"/>
  <c r="AM755" i="3"/>
  <c r="AF755" i="3"/>
  <c r="AE755" i="3"/>
  <c r="AD755" i="3"/>
  <c r="Z755" i="3" a="1"/>
  <c r="Z755" i="3" s="1"/>
  <c r="U755" i="3"/>
  <c r="AL755" i="3" s="1"/>
  <c r="A755" i="3"/>
  <c r="AQ755" i="3" s="1"/>
  <c r="AN754" i="3"/>
  <c r="AM754" i="3"/>
  <c r="AF754" i="3"/>
  <c r="AE754" i="3"/>
  <c r="AD754" i="3"/>
  <c r="Z754" i="3" a="1"/>
  <c r="Z754" i="3" s="1"/>
  <c r="U754" i="3"/>
  <c r="A754" i="3"/>
  <c r="AI754" i="3" s="1"/>
  <c r="AT754" i="3" s="1"/>
  <c r="AN753" i="3"/>
  <c r="AM753" i="3"/>
  <c r="AF753" i="3"/>
  <c r="AE753" i="3"/>
  <c r="AD753" i="3"/>
  <c r="Z753" i="3" a="1"/>
  <c r="Z753" i="3" s="1"/>
  <c r="U753" i="3"/>
  <c r="A753" i="3"/>
  <c r="AN752" i="3"/>
  <c r="AM752" i="3"/>
  <c r="AF752" i="3"/>
  <c r="AE752" i="3"/>
  <c r="AD752" i="3"/>
  <c r="Z752" i="3" a="1"/>
  <c r="Z752" i="3" s="1"/>
  <c r="U752" i="3"/>
  <c r="V752" i="3" s="1"/>
  <c r="W752" i="3" s="1"/>
  <c r="A752" i="3"/>
  <c r="AQ752" i="3" s="1"/>
  <c r="AN751" i="3"/>
  <c r="AM751" i="3"/>
  <c r="AF751" i="3"/>
  <c r="AE751" i="3"/>
  <c r="AD751" i="3"/>
  <c r="Z751" i="3" a="1"/>
  <c r="Z751" i="3" s="1"/>
  <c r="U751" i="3"/>
  <c r="AL751" i="3" s="1"/>
  <c r="A751" i="3"/>
  <c r="AN750" i="3"/>
  <c r="AM750" i="3"/>
  <c r="AF750" i="3"/>
  <c r="AE750" i="3"/>
  <c r="AD750" i="3"/>
  <c r="Z750" i="3" a="1"/>
  <c r="Z750" i="3" s="1"/>
  <c r="U750" i="3"/>
  <c r="A750" i="3"/>
  <c r="AN749" i="3"/>
  <c r="AM749" i="3"/>
  <c r="AF749" i="3"/>
  <c r="AE749" i="3"/>
  <c r="AD749" i="3"/>
  <c r="Z749" i="3" a="1"/>
  <c r="Z749" i="3" s="1"/>
  <c r="U749" i="3"/>
  <c r="V749" i="3" s="1"/>
  <c r="W749" i="3" s="1"/>
  <c r="A749" i="3"/>
  <c r="AQ749" i="3" s="1"/>
  <c r="AR749" i="3" s="1"/>
  <c r="AH749" i="3" s="1"/>
  <c r="AN748" i="3"/>
  <c r="AM748" i="3"/>
  <c r="AF748" i="3"/>
  <c r="AE748" i="3"/>
  <c r="AD748" i="3"/>
  <c r="Z748" i="3" a="1"/>
  <c r="Z748" i="3" s="1"/>
  <c r="U748" i="3"/>
  <c r="A748" i="3"/>
  <c r="AI748" i="3" s="1"/>
  <c r="AN747" i="3"/>
  <c r="AM747" i="3"/>
  <c r="AF747" i="3"/>
  <c r="AE747" i="3"/>
  <c r="AD747" i="3"/>
  <c r="Z747" i="3" a="1"/>
  <c r="Z747" i="3" s="1"/>
  <c r="U747" i="3"/>
  <c r="A747" i="3"/>
  <c r="AQ747" i="3" s="1"/>
  <c r="AN746" i="3"/>
  <c r="AM746" i="3"/>
  <c r="AF746" i="3"/>
  <c r="AE746" i="3"/>
  <c r="AD746" i="3"/>
  <c r="Z746" i="3" a="1"/>
  <c r="Z746" i="3" s="1"/>
  <c r="U746" i="3"/>
  <c r="A746" i="3"/>
  <c r="AN745" i="3"/>
  <c r="AM745" i="3"/>
  <c r="AF745" i="3"/>
  <c r="AE745" i="3"/>
  <c r="AD745" i="3"/>
  <c r="Z745" i="3" a="1"/>
  <c r="Z745" i="3" s="1"/>
  <c r="U745" i="3"/>
  <c r="A745" i="3"/>
  <c r="AQ745" i="3" s="1"/>
  <c r="AN744" i="3"/>
  <c r="AM744" i="3"/>
  <c r="AF744" i="3"/>
  <c r="AE744" i="3"/>
  <c r="AD744" i="3"/>
  <c r="Z744" i="3" a="1"/>
  <c r="Z744" i="3" s="1"/>
  <c r="U744" i="3"/>
  <c r="A744" i="3"/>
  <c r="AQ744" i="3" s="1"/>
  <c r="AJ744" i="3" s="1"/>
  <c r="AN743" i="3"/>
  <c r="AM743" i="3"/>
  <c r="AF743" i="3"/>
  <c r="AE743" i="3"/>
  <c r="AD743" i="3"/>
  <c r="Z743" i="3" a="1"/>
  <c r="Z743" i="3" s="1"/>
  <c r="U743" i="3"/>
  <c r="V743" i="3" s="1"/>
  <c r="W743" i="3" s="1"/>
  <c r="A743" i="3"/>
  <c r="AQ743" i="3" s="1"/>
  <c r="AR743" i="3" s="1"/>
  <c r="AH743" i="3" s="1"/>
  <c r="AN742" i="3"/>
  <c r="AM742" i="3"/>
  <c r="AF742" i="3"/>
  <c r="AE742" i="3"/>
  <c r="AD742" i="3"/>
  <c r="Z742" i="3" a="1"/>
  <c r="Z742" i="3" s="1"/>
  <c r="U742" i="3"/>
  <c r="A742" i="3"/>
  <c r="AQ742" i="3" s="1"/>
  <c r="AN741" i="3"/>
  <c r="AM741" i="3"/>
  <c r="AF741" i="3"/>
  <c r="AE741" i="3"/>
  <c r="AD741" i="3"/>
  <c r="Z741" i="3" a="1"/>
  <c r="Z741" i="3" s="1"/>
  <c r="U741" i="3"/>
  <c r="A741" i="3"/>
  <c r="AI741" i="3" s="1"/>
  <c r="P741" i="3" s="1"/>
  <c r="AA741" i="3" s="1"/>
  <c r="AN740" i="3"/>
  <c r="AM740" i="3"/>
  <c r="AF740" i="3"/>
  <c r="AE740" i="3"/>
  <c r="AD740" i="3"/>
  <c r="Z740" i="3" a="1"/>
  <c r="Z740" i="3" s="1"/>
  <c r="U740" i="3"/>
  <c r="V740" i="3" s="1"/>
  <c r="W740" i="3" s="1"/>
  <c r="A740" i="3"/>
  <c r="AI740" i="3" s="1"/>
  <c r="AN739" i="3"/>
  <c r="AM739" i="3"/>
  <c r="AF739" i="3"/>
  <c r="AE739" i="3"/>
  <c r="AD739" i="3"/>
  <c r="Z739" i="3" a="1"/>
  <c r="Z739" i="3" s="1"/>
  <c r="U739" i="3"/>
  <c r="A739" i="3"/>
  <c r="AN738" i="3"/>
  <c r="AM738" i="3"/>
  <c r="AF738" i="3"/>
  <c r="AE738" i="3"/>
  <c r="AD738" i="3"/>
  <c r="Z738" i="3" a="1"/>
  <c r="Z738" i="3" s="1"/>
  <c r="U738" i="3"/>
  <c r="A738" i="3"/>
  <c r="AQ738" i="3" s="1"/>
  <c r="AJ738" i="3" s="1"/>
  <c r="AN737" i="3"/>
  <c r="AM737" i="3"/>
  <c r="AF737" i="3"/>
  <c r="AE737" i="3"/>
  <c r="AD737" i="3"/>
  <c r="Z737" i="3" a="1"/>
  <c r="Z737" i="3" s="1"/>
  <c r="U737" i="3"/>
  <c r="A737" i="3"/>
  <c r="AN736" i="3"/>
  <c r="AM736" i="3"/>
  <c r="AF736" i="3"/>
  <c r="AE736" i="3"/>
  <c r="AD736" i="3"/>
  <c r="Z736" i="3" a="1"/>
  <c r="Z736" i="3" s="1"/>
  <c r="U736" i="3"/>
  <c r="V736" i="3" s="1"/>
  <c r="W736" i="3" s="1"/>
  <c r="A736" i="3"/>
  <c r="AN735" i="3"/>
  <c r="AM735" i="3"/>
  <c r="AF735" i="3"/>
  <c r="AE735" i="3"/>
  <c r="AD735" i="3"/>
  <c r="Z735" i="3" a="1"/>
  <c r="Z735" i="3" s="1"/>
  <c r="U735" i="3"/>
  <c r="V735" i="3" s="1"/>
  <c r="W735" i="3" s="1"/>
  <c r="A735" i="3"/>
  <c r="AN734" i="3"/>
  <c r="AM734" i="3"/>
  <c r="AF734" i="3"/>
  <c r="AE734" i="3"/>
  <c r="AD734" i="3"/>
  <c r="Z734" i="3" a="1"/>
  <c r="Z734" i="3" s="1"/>
  <c r="U734" i="3"/>
  <c r="A734" i="3"/>
  <c r="AI734" i="3" s="1"/>
  <c r="AT734" i="3" s="1"/>
  <c r="AN733" i="3"/>
  <c r="AM733" i="3"/>
  <c r="AF733" i="3"/>
  <c r="AE733" i="3"/>
  <c r="AD733" i="3"/>
  <c r="Z733" i="3" a="1"/>
  <c r="Z733" i="3" s="1"/>
  <c r="U733" i="3"/>
  <c r="V733" i="3" s="1"/>
  <c r="W733" i="3" s="1"/>
  <c r="A733" i="3"/>
  <c r="AI733" i="3" s="1"/>
  <c r="AN732" i="3"/>
  <c r="AM732" i="3"/>
  <c r="AF732" i="3"/>
  <c r="AE732" i="3"/>
  <c r="AD732" i="3"/>
  <c r="Z732" i="3" a="1"/>
  <c r="Z732" i="3" s="1"/>
  <c r="U732" i="3"/>
  <c r="V732" i="3" s="1"/>
  <c r="W732" i="3" s="1"/>
  <c r="A732" i="3"/>
  <c r="AQ732" i="3" s="1"/>
  <c r="AR732" i="3" s="1"/>
  <c r="AH732" i="3" s="1"/>
  <c r="AN731" i="3"/>
  <c r="AM731" i="3"/>
  <c r="AF731" i="3"/>
  <c r="AE731" i="3"/>
  <c r="AD731" i="3"/>
  <c r="Z731" i="3" a="1"/>
  <c r="Z731" i="3" s="1"/>
  <c r="U731" i="3"/>
  <c r="AL731" i="3" s="1"/>
  <c r="A731" i="3"/>
  <c r="AN730" i="3"/>
  <c r="AM730" i="3"/>
  <c r="AF730" i="3"/>
  <c r="AE730" i="3"/>
  <c r="AD730" i="3"/>
  <c r="Z730" i="3" a="1"/>
  <c r="Z730" i="3" s="1"/>
  <c r="U730" i="3"/>
  <c r="V730" i="3" s="1"/>
  <c r="W730" i="3" s="1"/>
  <c r="A730" i="3"/>
  <c r="AN729" i="3"/>
  <c r="AM729" i="3"/>
  <c r="AF729" i="3"/>
  <c r="AE729" i="3"/>
  <c r="AD729" i="3"/>
  <c r="Z729" i="3" a="1"/>
  <c r="Z729" i="3" s="1"/>
  <c r="U729" i="3"/>
  <c r="AL729" i="3" s="1"/>
  <c r="A729" i="3"/>
  <c r="AN728" i="3"/>
  <c r="AM728" i="3"/>
  <c r="AF728" i="3"/>
  <c r="AE728" i="3"/>
  <c r="AD728" i="3"/>
  <c r="Z728" i="3" a="1"/>
  <c r="Z728" i="3" s="1"/>
  <c r="U728" i="3"/>
  <c r="A728" i="3"/>
  <c r="AN727" i="3"/>
  <c r="AM727" i="3"/>
  <c r="AF727" i="3"/>
  <c r="AE727" i="3"/>
  <c r="AD727" i="3"/>
  <c r="Z727" i="3" a="1"/>
  <c r="Z727" i="3" s="1"/>
  <c r="U727" i="3"/>
  <c r="A727" i="3"/>
  <c r="AI727" i="3" s="1"/>
  <c r="AN726" i="3"/>
  <c r="AM726" i="3"/>
  <c r="AF726" i="3"/>
  <c r="AE726" i="3"/>
  <c r="AD726" i="3"/>
  <c r="Z726" i="3" a="1"/>
  <c r="Z726" i="3" s="1"/>
  <c r="U726" i="3"/>
  <c r="A726" i="3"/>
  <c r="AQ726" i="3" s="1"/>
  <c r="AN725" i="3"/>
  <c r="AM725" i="3"/>
  <c r="AF725" i="3"/>
  <c r="AE725" i="3"/>
  <c r="AD725" i="3"/>
  <c r="Z725" i="3" a="1"/>
  <c r="Z725" i="3" s="1"/>
  <c r="U725" i="3"/>
  <c r="A725" i="3"/>
  <c r="AQ725" i="3" s="1"/>
  <c r="AR725" i="3" s="1"/>
  <c r="AH725" i="3" s="1"/>
  <c r="AN724" i="3"/>
  <c r="AM724" i="3"/>
  <c r="AF724" i="3"/>
  <c r="AE724" i="3"/>
  <c r="AD724" i="3"/>
  <c r="Z724" i="3" a="1"/>
  <c r="Z724" i="3" s="1"/>
  <c r="U724" i="3"/>
  <c r="AL724" i="3" s="1"/>
  <c r="A724" i="3"/>
  <c r="AN723" i="3"/>
  <c r="AM723" i="3"/>
  <c r="AF723" i="3"/>
  <c r="AE723" i="3"/>
  <c r="AD723" i="3"/>
  <c r="Z723" i="3" a="1"/>
  <c r="Z723" i="3" s="1"/>
  <c r="U723" i="3"/>
  <c r="V723" i="3" s="1"/>
  <c r="W723" i="3" s="1"/>
  <c r="A723" i="3"/>
  <c r="AQ723" i="3" s="1"/>
  <c r="AR723" i="3" s="1"/>
  <c r="AH723" i="3" s="1"/>
  <c r="AN722" i="3"/>
  <c r="AM722" i="3"/>
  <c r="AF722" i="3"/>
  <c r="AE722" i="3"/>
  <c r="AD722" i="3"/>
  <c r="Z722" i="3" a="1"/>
  <c r="Z722" i="3" s="1"/>
  <c r="U722" i="3"/>
  <c r="A722" i="3"/>
  <c r="AQ722" i="3" s="1"/>
  <c r="AN721" i="3"/>
  <c r="AM721" i="3"/>
  <c r="AF721" i="3"/>
  <c r="AE721" i="3"/>
  <c r="AD721" i="3"/>
  <c r="Z721" i="3" a="1"/>
  <c r="Z721" i="3" s="1"/>
  <c r="U721" i="3"/>
  <c r="A721" i="3"/>
  <c r="AQ721" i="3" s="1"/>
  <c r="AN720" i="3"/>
  <c r="AM720" i="3"/>
  <c r="AF720" i="3"/>
  <c r="AE720" i="3"/>
  <c r="AD720" i="3"/>
  <c r="Z720" i="3" a="1"/>
  <c r="Z720" i="3" s="1"/>
  <c r="U720" i="3"/>
  <c r="AL720" i="3" s="1"/>
  <c r="A720" i="3"/>
  <c r="AN719" i="3"/>
  <c r="AM719" i="3"/>
  <c r="AF719" i="3"/>
  <c r="AE719" i="3"/>
  <c r="AD719" i="3"/>
  <c r="Z719" i="3" a="1"/>
  <c r="Z719" i="3" s="1"/>
  <c r="U719" i="3"/>
  <c r="A719" i="3"/>
  <c r="AN718" i="3"/>
  <c r="AM718" i="3"/>
  <c r="AF718" i="3"/>
  <c r="AE718" i="3"/>
  <c r="AD718" i="3"/>
  <c r="Z718" i="3" a="1"/>
  <c r="Z718" i="3" s="1"/>
  <c r="U718" i="3"/>
  <c r="A718" i="3"/>
  <c r="AN717" i="3"/>
  <c r="AM717" i="3"/>
  <c r="AF717" i="3"/>
  <c r="AE717" i="3"/>
  <c r="AD717" i="3"/>
  <c r="Z717" i="3" a="1"/>
  <c r="Z717" i="3" s="1"/>
  <c r="U717" i="3"/>
  <c r="V717" i="3" s="1"/>
  <c r="W717" i="3" s="1"/>
  <c r="A717" i="3"/>
  <c r="AQ717" i="3" s="1"/>
  <c r="AR717" i="3" s="1"/>
  <c r="AH717" i="3" s="1"/>
  <c r="AN716" i="3"/>
  <c r="AM716" i="3"/>
  <c r="AF716" i="3"/>
  <c r="AE716" i="3"/>
  <c r="AD716" i="3"/>
  <c r="Z716" i="3" a="1"/>
  <c r="Z716" i="3" s="1"/>
  <c r="U716" i="3"/>
  <c r="A716" i="3"/>
  <c r="AI716" i="3" s="1"/>
  <c r="AN715" i="3"/>
  <c r="AM715" i="3"/>
  <c r="AF715" i="3"/>
  <c r="AE715" i="3"/>
  <c r="AD715" i="3"/>
  <c r="Z715" i="3" a="1"/>
  <c r="Z715" i="3" s="1"/>
  <c r="U715" i="3"/>
  <c r="A715" i="3"/>
  <c r="AN714" i="3"/>
  <c r="AM714" i="3"/>
  <c r="AF714" i="3"/>
  <c r="AE714" i="3"/>
  <c r="AD714" i="3"/>
  <c r="Z714" i="3" a="1"/>
  <c r="Z714" i="3" s="1"/>
  <c r="U714" i="3"/>
  <c r="A714" i="3"/>
  <c r="AQ714" i="3" s="1"/>
  <c r="AN713" i="3"/>
  <c r="AM713" i="3"/>
  <c r="AF713" i="3"/>
  <c r="AE713" i="3"/>
  <c r="AD713" i="3"/>
  <c r="Z713" i="3" a="1"/>
  <c r="Z713" i="3" s="1"/>
  <c r="U713" i="3"/>
  <c r="AL713" i="3" s="1"/>
  <c r="A713" i="3"/>
  <c r="AN712" i="3"/>
  <c r="AM712" i="3"/>
  <c r="AF712" i="3"/>
  <c r="AE712" i="3"/>
  <c r="AD712" i="3"/>
  <c r="Z712" i="3" a="1"/>
  <c r="Z712" i="3" s="1"/>
  <c r="U712" i="3"/>
  <c r="A712" i="3"/>
  <c r="AN711" i="3"/>
  <c r="AM711" i="3"/>
  <c r="AF711" i="3"/>
  <c r="AE711" i="3"/>
  <c r="AD711" i="3"/>
  <c r="Z711" i="3" a="1"/>
  <c r="Z711" i="3" s="1"/>
  <c r="U711" i="3"/>
  <c r="A711" i="3"/>
  <c r="AQ711" i="3" s="1"/>
  <c r="AN710" i="3"/>
  <c r="AM710" i="3"/>
  <c r="AF710" i="3"/>
  <c r="AE710" i="3"/>
  <c r="AD710" i="3"/>
  <c r="Z710" i="3" a="1"/>
  <c r="Z710" i="3" s="1"/>
  <c r="U710" i="3"/>
  <c r="AL710" i="3" s="1"/>
  <c r="A710" i="3"/>
  <c r="AQ710" i="3" s="1"/>
  <c r="AJ710" i="3" s="1"/>
  <c r="AN709" i="3"/>
  <c r="AM709" i="3"/>
  <c r="AF709" i="3"/>
  <c r="AE709" i="3"/>
  <c r="AD709" i="3"/>
  <c r="Z709" i="3" a="1"/>
  <c r="Z709" i="3" s="1"/>
  <c r="U709" i="3"/>
  <c r="A709" i="3"/>
  <c r="AN708" i="3"/>
  <c r="AM708" i="3"/>
  <c r="AF708" i="3"/>
  <c r="AE708" i="3"/>
  <c r="AD708" i="3"/>
  <c r="Z708" i="3" a="1"/>
  <c r="Z708" i="3" s="1"/>
  <c r="U708" i="3"/>
  <c r="A708" i="3"/>
  <c r="AQ708" i="3" s="1"/>
  <c r="AN707" i="3"/>
  <c r="AM707" i="3"/>
  <c r="AF707" i="3"/>
  <c r="AE707" i="3"/>
  <c r="AD707" i="3"/>
  <c r="Z707" i="3" a="1"/>
  <c r="Z707" i="3" s="1"/>
  <c r="U707" i="3"/>
  <c r="AL707" i="3" s="1"/>
  <c r="A707" i="3"/>
  <c r="AN706" i="3"/>
  <c r="AM706" i="3"/>
  <c r="AF706" i="3"/>
  <c r="AE706" i="3"/>
  <c r="AD706" i="3"/>
  <c r="Z706" i="3" a="1"/>
  <c r="Z706" i="3" s="1"/>
  <c r="U706" i="3"/>
  <c r="A706" i="3"/>
  <c r="AN705" i="3"/>
  <c r="AM705" i="3"/>
  <c r="AF705" i="3"/>
  <c r="AE705" i="3"/>
  <c r="AD705" i="3"/>
  <c r="Z705" i="3" a="1"/>
  <c r="Z705" i="3" s="1"/>
  <c r="U705" i="3"/>
  <c r="V705" i="3" s="1"/>
  <c r="W705" i="3" s="1"/>
  <c r="X705" i="3" s="1"/>
  <c r="A705" i="3"/>
  <c r="AQ705" i="3" s="1"/>
  <c r="AN704" i="3"/>
  <c r="AM704" i="3"/>
  <c r="AF704" i="3"/>
  <c r="AE704" i="3"/>
  <c r="AD704" i="3"/>
  <c r="Z704" i="3" a="1"/>
  <c r="Z704" i="3" s="1"/>
  <c r="U704" i="3"/>
  <c r="V704" i="3" s="1"/>
  <c r="W704" i="3" s="1"/>
  <c r="Y704" i="3" s="1"/>
  <c r="A704" i="3"/>
  <c r="AN703" i="3"/>
  <c r="AM703" i="3"/>
  <c r="AF703" i="3"/>
  <c r="AE703" i="3"/>
  <c r="AD703" i="3"/>
  <c r="Z703" i="3" a="1"/>
  <c r="Z703" i="3" s="1"/>
  <c r="U703" i="3"/>
  <c r="AL703" i="3" s="1"/>
  <c r="A703" i="3"/>
  <c r="AI703" i="3" s="1"/>
  <c r="P703" i="3" s="1"/>
  <c r="AA703" i="3" s="1"/>
  <c r="AN702" i="3"/>
  <c r="AM702" i="3"/>
  <c r="AF702" i="3"/>
  <c r="AE702" i="3"/>
  <c r="AD702" i="3"/>
  <c r="Z702" i="3" a="1"/>
  <c r="Z702" i="3" s="1"/>
  <c r="U702" i="3"/>
  <c r="A702" i="3"/>
  <c r="AN701" i="3"/>
  <c r="AM701" i="3"/>
  <c r="AF701" i="3"/>
  <c r="AE701" i="3"/>
  <c r="AD701" i="3"/>
  <c r="Z701" i="3" a="1"/>
  <c r="Z701" i="3" s="1"/>
  <c r="U701" i="3"/>
  <c r="A701" i="3"/>
  <c r="AI701" i="3" s="1"/>
  <c r="AN700" i="3"/>
  <c r="AM700" i="3"/>
  <c r="AF700" i="3"/>
  <c r="AE700" i="3"/>
  <c r="AD700" i="3"/>
  <c r="Z700" i="3" a="1"/>
  <c r="Z700" i="3" s="1"/>
  <c r="U700" i="3"/>
  <c r="A700" i="3"/>
  <c r="AI700" i="3" s="1"/>
  <c r="AN699" i="3"/>
  <c r="AM699" i="3"/>
  <c r="AF699" i="3"/>
  <c r="AE699" i="3"/>
  <c r="AD699" i="3"/>
  <c r="Z699" i="3" a="1"/>
  <c r="Z699" i="3" s="1"/>
  <c r="U699" i="3"/>
  <c r="V699" i="3" s="1"/>
  <c r="W699" i="3" s="1"/>
  <c r="A699" i="3"/>
  <c r="AN698" i="3"/>
  <c r="AM698" i="3"/>
  <c r="AF698" i="3"/>
  <c r="AE698" i="3"/>
  <c r="AD698" i="3"/>
  <c r="Z698" i="3" a="1"/>
  <c r="Z698" i="3" s="1"/>
  <c r="U698" i="3"/>
  <c r="V698" i="3" s="1"/>
  <c r="W698" i="3" s="1"/>
  <c r="A698" i="3"/>
  <c r="AQ698" i="3" s="1"/>
  <c r="AJ698" i="3" s="1"/>
  <c r="AN697" i="3"/>
  <c r="AM697" i="3"/>
  <c r="AF697" i="3"/>
  <c r="AE697" i="3"/>
  <c r="AD697" i="3"/>
  <c r="Z697" i="3" a="1"/>
  <c r="Z697" i="3" s="1"/>
  <c r="U697" i="3"/>
  <c r="A697" i="3"/>
  <c r="AN696" i="3"/>
  <c r="AM696" i="3"/>
  <c r="AF696" i="3"/>
  <c r="AE696" i="3"/>
  <c r="AD696" i="3"/>
  <c r="Z696" i="3" a="1"/>
  <c r="Z696" i="3" s="1"/>
  <c r="U696" i="3"/>
  <c r="A696" i="3"/>
  <c r="AQ696" i="3" s="1"/>
  <c r="AJ696" i="3" s="1"/>
  <c r="AN695" i="3"/>
  <c r="AM695" i="3"/>
  <c r="AF695" i="3"/>
  <c r="AE695" i="3"/>
  <c r="AD695" i="3"/>
  <c r="Z695" i="3" a="1"/>
  <c r="Z695" i="3" s="1"/>
  <c r="U695" i="3"/>
  <c r="V695" i="3" s="1"/>
  <c r="W695" i="3" s="1"/>
  <c r="A695" i="3"/>
  <c r="AN694" i="3"/>
  <c r="AM694" i="3"/>
  <c r="AF694" i="3"/>
  <c r="AE694" i="3"/>
  <c r="AD694" i="3"/>
  <c r="Z694" i="3" a="1"/>
  <c r="Z694" i="3" s="1"/>
  <c r="U694" i="3"/>
  <c r="A694" i="3"/>
  <c r="AQ694" i="3" s="1"/>
  <c r="AN693" i="3"/>
  <c r="AM693" i="3"/>
  <c r="AF693" i="3"/>
  <c r="AE693" i="3"/>
  <c r="AD693" i="3"/>
  <c r="Z693" i="3" a="1"/>
  <c r="Z693" i="3" s="1"/>
  <c r="U693" i="3"/>
  <c r="AL693" i="3" s="1"/>
  <c r="A693" i="3"/>
  <c r="AN692" i="3"/>
  <c r="AM692" i="3"/>
  <c r="AF692" i="3"/>
  <c r="AE692" i="3"/>
  <c r="AD692" i="3"/>
  <c r="Z692" i="3" a="1"/>
  <c r="Z692" i="3" s="1"/>
  <c r="U692" i="3"/>
  <c r="V692" i="3" s="1"/>
  <c r="W692" i="3" s="1"/>
  <c r="A692" i="3"/>
  <c r="AQ692" i="3" s="1"/>
  <c r="AN691" i="3"/>
  <c r="AM691" i="3"/>
  <c r="AF691" i="3"/>
  <c r="AE691" i="3"/>
  <c r="AD691" i="3"/>
  <c r="Z691" i="3" a="1"/>
  <c r="Z691" i="3" s="1"/>
  <c r="U691" i="3"/>
  <c r="V691" i="3" s="1"/>
  <c r="W691" i="3" s="1"/>
  <c r="Y691" i="3" s="1"/>
  <c r="A691" i="3"/>
  <c r="AN690" i="3"/>
  <c r="AM690" i="3"/>
  <c r="AF690" i="3"/>
  <c r="AE690" i="3"/>
  <c r="AD690" i="3"/>
  <c r="Z690" i="3" a="1"/>
  <c r="Z690" i="3" s="1"/>
  <c r="U690" i="3"/>
  <c r="AL690" i="3" s="1"/>
  <c r="A690" i="3"/>
  <c r="AN689" i="3"/>
  <c r="AM689" i="3"/>
  <c r="AF689" i="3"/>
  <c r="AE689" i="3"/>
  <c r="AD689" i="3"/>
  <c r="Z689" i="3" a="1"/>
  <c r="Z689" i="3" s="1"/>
  <c r="U689" i="3"/>
  <c r="V689" i="3" s="1"/>
  <c r="W689" i="3" s="1"/>
  <c r="X689" i="3" s="1"/>
  <c r="A689" i="3"/>
  <c r="AN688" i="3"/>
  <c r="AM688" i="3"/>
  <c r="AF688" i="3"/>
  <c r="AE688" i="3"/>
  <c r="AD688" i="3"/>
  <c r="Z688" i="3" a="1"/>
  <c r="Z688" i="3" s="1"/>
  <c r="U688" i="3"/>
  <c r="AL688" i="3" s="1"/>
  <c r="A688" i="3"/>
  <c r="AN687" i="3"/>
  <c r="AM687" i="3"/>
  <c r="AF687" i="3"/>
  <c r="AE687" i="3"/>
  <c r="AD687" i="3"/>
  <c r="Z687" i="3" a="1"/>
  <c r="Z687" i="3" s="1"/>
  <c r="U687" i="3"/>
  <c r="A687" i="3"/>
  <c r="AI687" i="3" s="1"/>
  <c r="AN686" i="3"/>
  <c r="AM686" i="3"/>
  <c r="AF686" i="3"/>
  <c r="AE686" i="3"/>
  <c r="AD686" i="3"/>
  <c r="Z686" i="3" a="1"/>
  <c r="Z686" i="3" s="1"/>
  <c r="U686" i="3"/>
  <c r="A686" i="3"/>
  <c r="AQ686" i="3" s="1"/>
  <c r="AN685" i="3"/>
  <c r="AM685" i="3"/>
  <c r="AF685" i="3"/>
  <c r="AE685" i="3"/>
  <c r="AD685" i="3"/>
  <c r="Z685" i="3" a="1"/>
  <c r="Z685" i="3" s="1"/>
  <c r="U685" i="3"/>
  <c r="V685" i="3" s="1"/>
  <c r="W685" i="3" s="1"/>
  <c r="A685" i="3"/>
  <c r="AN684" i="3"/>
  <c r="AM684" i="3"/>
  <c r="AF684" i="3"/>
  <c r="AE684" i="3"/>
  <c r="AD684" i="3"/>
  <c r="Z684" i="3" a="1"/>
  <c r="Z684" i="3" s="1"/>
  <c r="U684" i="3"/>
  <c r="A684" i="3"/>
  <c r="AI684" i="3" s="1"/>
  <c r="AN683" i="3"/>
  <c r="AM683" i="3"/>
  <c r="AF683" i="3"/>
  <c r="AE683" i="3"/>
  <c r="AD683" i="3"/>
  <c r="Z683" i="3" a="1"/>
  <c r="Z683" i="3" s="1"/>
  <c r="U683" i="3"/>
  <c r="AL683" i="3" s="1"/>
  <c r="A683" i="3"/>
  <c r="AQ683" i="3" s="1"/>
  <c r="AN682" i="3"/>
  <c r="AM682" i="3"/>
  <c r="AF682" i="3"/>
  <c r="AE682" i="3"/>
  <c r="AD682" i="3"/>
  <c r="Z682" i="3" a="1"/>
  <c r="Z682" i="3" s="1"/>
  <c r="U682" i="3"/>
  <c r="AL682" i="3" s="1"/>
  <c r="A682" i="3"/>
  <c r="AQ682" i="3" s="1"/>
  <c r="AN681" i="3"/>
  <c r="AM681" i="3"/>
  <c r="AF681" i="3"/>
  <c r="AE681" i="3"/>
  <c r="AD681" i="3"/>
  <c r="Z681" i="3" a="1"/>
  <c r="Z681" i="3" s="1"/>
  <c r="U681" i="3"/>
  <c r="A681" i="3"/>
  <c r="AQ681" i="3" s="1"/>
  <c r="AN680" i="3"/>
  <c r="AM680" i="3"/>
  <c r="AF680" i="3"/>
  <c r="AE680" i="3"/>
  <c r="AD680" i="3"/>
  <c r="Z680" i="3" a="1"/>
  <c r="Z680" i="3" s="1"/>
  <c r="U680" i="3"/>
  <c r="AL680" i="3" s="1"/>
  <c r="A680" i="3"/>
  <c r="AN679" i="3"/>
  <c r="AM679" i="3"/>
  <c r="AF679" i="3"/>
  <c r="AE679" i="3"/>
  <c r="AD679" i="3"/>
  <c r="Z679" i="3" a="1"/>
  <c r="Z679" i="3" s="1"/>
  <c r="U679" i="3"/>
  <c r="V679" i="3" s="1"/>
  <c r="W679" i="3" s="1"/>
  <c r="Y679" i="3" s="1"/>
  <c r="A679" i="3"/>
  <c r="AN678" i="3"/>
  <c r="AM678" i="3"/>
  <c r="AF678" i="3"/>
  <c r="AE678" i="3"/>
  <c r="AD678" i="3"/>
  <c r="Z678" i="3" a="1"/>
  <c r="Z678" i="3" s="1"/>
  <c r="U678" i="3"/>
  <c r="V678" i="3" s="1"/>
  <c r="W678" i="3" s="1"/>
  <c r="A678" i="3"/>
  <c r="AQ678" i="3" s="1"/>
  <c r="AN677" i="3"/>
  <c r="AM677" i="3"/>
  <c r="AF677" i="3"/>
  <c r="AE677" i="3"/>
  <c r="AD677" i="3"/>
  <c r="Z677" i="3" a="1"/>
  <c r="Z677" i="3" s="1"/>
  <c r="U677" i="3"/>
  <c r="AL677" i="3" s="1"/>
  <c r="A677" i="3"/>
  <c r="AN676" i="3"/>
  <c r="AM676" i="3"/>
  <c r="AF676" i="3"/>
  <c r="AE676" i="3"/>
  <c r="AD676" i="3"/>
  <c r="Z676" i="3" a="1"/>
  <c r="Z676" i="3" s="1"/>
  <c r="U676" i="3"/>
  <c r="A676" i="3"/>
  <c r="AN675" i="3"/>
  <c r="AM675" i="3"/>
  <c r="AF675" i="3"/>
  <c r="AE675" i="3"/>
  <c r="AD675" i="3"/>
  <c r="Z675" i="3" a="1"/>
  <c r="Z675" i="3" s="1"/>
  <c r="U675" i="3"/>
  <c r="A675" i="3"/>
  <c r="AN674" i="3"/>
  <c r="AM674" i="3"/>
  <c r="AF674" i="3"/>
  <c r="AE674" i="3"/>
  <c r="AD674" i="3"/>
  <c r="Z674" i="3" a="1"/>
  <c r="Z674" i="3" s="1"/>
  <c r="U674" i="3"/>
  <c r="A674" i="3"/>
  <c r="AN673" i="3"/>
  <c r="AM673" i="3"/>
  <c r="AF673" i="3"/>
  <c r="AE673" i="3"/>
  <c r="AD673" i="3"/>
  <c r="Z673" i="3" a="1"/>
  <c r="Z673" i="3" s="1"/>
  <c r="U673" i="3"/>
  <c r="A673" i="3"/>
  <c r="AN672" i="3"/>
  <c r="AM672" i="3"/>
  <c r="AF672" i="3"/>
  <c r="AE672" i="3"/>
  <c r="AD672" i="3"/>
  <c r="Z672" i="3" a="1"/>
  <c r="Z672" i="3" s="1"/>
  <c r="U672" i="3"/>
  <c r="V672" i="3" s="1"/>
  <c r="W672" i="3" s="1"/>
  <c r="A672" i="3"/>
  <c r="AQ672" i="3" s="1"/>
  <c r="AN671" i="3"/>
  <c r="AM671" i="3"/>
  <c r="AF671" i="3"/>
  <c r="AE671" i="3"/>
  <c r="AD671" i="3"/>
  <c r="Z671" i="3" a="1"/>
  <c r="Z671" i="3" s="1"/>
  <c r="U671" i="3"/>
  <c r="A671" i="3"/>
  <c r="AI671" i="3" s="1"/>
  <c r="AS671" i="3" s="1"/>
  <c r="AN670" i="3"/>
  <c r="AM670" i="3"/>
  <c r="AF670" i="3"/>
  <c r="AE670" i="3"/>
  <c r="AD670" i="3"/>
  <c r="Z670" i="3" a="1"/>
  <c r="Z670" i="3" s="1"/>
  <c r="U670" i="3"/>
  <c r="A670" i="3"/>
  <c r="AN669" i="3"/>
  <c r="AM669" i="3"/>
  <c r="AF669" i="3"/>
  <c r="AE669" i="3"/>
  <c r="AD669" i="3"/>
  <c r="Z669" i="3" a="1"/>
  <c r="Z669" i="3" s="1"/>
  <c r="U669" i="3"/>
  <c r="AL669" i="3" s="1"/>
  <c r="A669" i="3"/>
  <c r="AI669" i="3" s="1"/>
  <c r="AN668" i="3"/>
  <c r="AM668" i="3"/>
  <c r="AF668" i="3"/>
  <c r="AE668" i="3"/>
  <c r="AD668" i="3"/>
  <c r="Z668" i="3" a="1"/>
  <c r="Z668" i="3" s="1"/>
  <c r="U668" i="3"/>
  <c r="A668" i="3"/>
  <c r="AQ668" i="3" s="1"/>
  <c r="AR668" i="3" s="1"/>
  <c r="AH668" i="3" s="1"/>
  <c r="AN667" i="3"/>
  <c r="AM667" i="3"/>
  <c r="AF667" i="3"/>
  <c r="AE667" i="3"/>
  <c r="AD667" i="3"/>
  <c r="Z667" i="3" a="1"/>
  <c r="Z667" i="3" s="1"/>
  <c r="U667" i="3"/>
  <c r="AL667" i="3" s="1"/>
  <c r="A667" i="3"/>
  <c r="AI667" i="3" s="1"/>
  <c r="AT667" i="3" s="1"/>
  <c r="AN666" i="3"/>
  <c r="AM666" i="3"/>
  <c r="AF666" i="3"/>
  <c r="AE666" i="3"/>
  <c r="AD666" i="3"/>
  <c r="Z666" i="3" a="1"/>
  <c r="Z666" i="3" s="1"/>
  <c r="U666" i="3"/>
  <c r="A666" i="3"/>
  <c r="AN665" i="3"/>
  <c r="AM665" i="3"/>
  <c r="AF665" i="3"/>
  <c r="AE665" i="3"/>
  <c r="AD665" i="3"/>
  <c r="Z665" i="3" a="1"/>
  <c r="Z665" i="3" s="1"/>
  <c r="U665" i="3"/>
  <c r="V665" i="3" s="1"/>
  <c r="W665" i="3" s="1"/>
  <c r="AP665" i="3" s="1"/>
  <c r="A665" i="3"/>
  <c r="AQ665" i="3" s="1"/>
  <c r="AJ665" i="3" s="1"/>
  <c r="AN664" i="3"/>
  <c r="AM664" i="3"/>
  <c r="AF664" i="3"/>
  <c r="AE664" i="3"/>
  <c r="AD664" i="3"/>
  <c r="Z664" i="3" a="1"/>
  <c r="Z664" i="3" s="1"/>
  <c r="U664" i="3"/>
  <c r="AL664" i="3" s="1"/>
  <c r="A664" i="3"/>
  <c r="AI664" i="3" s="1"/>
  <c r="AN663" i="3"/>
  <c r="AM663" i="3"/>
  <c r="AF663" i="3"/>
  <c r="AE663" i="3"/>
  <c r="AD663" i="3"/>
  <c r="Z663" i="3" a="1"/>
  <c r="Z663" i="3" s="1"/>
  <c r="U663" i="3"/>
  <c r="A663" i="3"/>
  <c r="AI663" i="3" s="1"/>
  <c r="M663" i="3" s="1"/>
  <c r="AN662" i="3"/>
  <c r="AM662" i="3"/>
  <c r="AF662" i="3"/>
  <c r="AE662" i="3"/>
  <c r="AD662" i="3"/>
  <c r="Z662" i="3" a="1"/>
  <c r="Z662" i="3" s="1"/>
  <c r="U662" i="3"/>
  <c r="AL662" i="3" s="1"/>
  <c r="A662" i="3"/>
  <c r="AQ662" i="3" s="1"/>
  <c r="AJ662" i="3" s="1"/>
  <c r="AN661" i="3"/>
  <c r="AM661" i="3"/>
  <c r="AF661" i="3"/>
  <c r="AE661" i="3"/>
  <c r="AD661" i="3"/>
  <c r="Z661" i="3" a="1"/>
  <c r="Z661" i="3" s="1"/>
  <c r="U661" i="3"/>
  <c r="V661" i="3" s="1"/>
  <c r="W661" i="3" s="1"/>
  <c r="A661" i="3"/>
  <c r="AN660" i="3"/>
  <c r="AM660" i="3"/>
  <c r="AF660" i="3"/>
  <c r="AE660" i="3"/>
  <c r="AD660" i="3"/>
  <c r="Z660" i="3" a="1"/>
  <c r="Z660" i="3" s="1"/>
  <c r="U660" i="3"/>
  <c r="A660" i="3"/>
  <c r="AI660" i="3" s="1"/>
  <c r="AN659" i="3"/>
  <c r="AM659" i="3"/>
  <c r="AF659" i="3"/>
  <c r="AE659" i="3"/>
  <c r="AD659" i="3"/>
  <c r="Z659" i="3" a="1"/>
  <c r="Z659" i="3" s="1"/>
  <c r="U659" i="3"/>
  <c r="A659" i="3"/>
  <c r="AQ659" i="3" s="1"/>
  <c r="AJ659" i="3" s="1"/>
  <c r="AN658" i="3"/>
  <c r="AM658" i="3"/>
  <c r="AF658" i="3"/>
  <c r="AE658" i="3"/>
  <c r="AD658" i="3"/>
  <c r="Z658" i="3" a="1"/>
  <c r="Z658" i="3" s="1"/>
  <c r="U658" i="3"/>
  <c r="V658" i="3" s="1"/>
  <c r="W658" i="3" s="1"/>
  <c r="A658" i="3"/>
  <c r="AN657" i="3"/>
  <c r="AM657" i="3"/>
  <c r="AF657" i="3"/>
  <c r="AE657" i="3"/>
  <c r="AD657" i="3"/>
  <c r="Z657" i="3" a="1"/>
  <c r="Z657" i="3" s="1"/>
  <c r="U657" i="3"/>
  <c r="AL657" i="3" s="1"/>
  <c r="A657" i="3"/>
  <c r="AQ657" i="3" s="1"/>
  <c r="AN656" i="3"/>
  <c r="AM656" i="3"/>
  <c r="AF656" i="3"/>
  <c r="AE656" i="3"/>
  <c r="AD656" i="3"/>
  <c r="Z656" i="3" a="1"/>
  <c r="Z656" i="3" s="1"/>
  <c r="U656" i="3"/>
  <c r="V656" i="3" s="1"/>
  <c r="W656" i="3" s="1"/>
  <c r="A656" i="3"/>
  <c r="AQ656" i="3" s="1"/>
  <c r="AR656" i="3" s="1"/>
  <c r="AH656" i="3" s="1"/>
  <c r="AN655" i="3"/>
  <c r="AM655" i="3"/>
  <c r="AF655" i="3"/>
  <c r="AE655" i="3"/>
  <c r="AD655" i="3"/>
  <c r="Z655" i="3" a="1"/>
  <c r="Z655" i="3" s="1"/>
  <c r="U655" i="3"/>
  <c r="A655" i="3"/>
  <c r="AQ655" i="3" s="1"/>
  <c r="AN654" i="3"/>
  <c r="AM654" i="3"/>
  <c r="AF654" i="3"/>
  <c r="AE654" i="3"/>
  <c r="AD654" i="3"/>
  <c r="Z654" i="3" a="1"/>
  <c r="Z654" i="3" s="1"/>
  <c r="U654" i="3"/>
  <c r="A654" i="3"/>
  <c r="AQ654" i="3" s="1"/>
  <c r="AN653" i="3"/>
  <c r="AM653" i="3"/>
  <c r="AF653" i="3"/>
  <c r="AE653" i="3"/>
  <c r="AD653" i="3"/>
  <c r="Z653" i="3" a="1"/>
  <c r="Z653" i="3" s="1"/>
  <c r="U653" i="3"/>
  <c r="AL653" i="3" s="1"/>
  <c r="A653" i="3"/>
  <c r="AQ653" i="3" s="1"/>
  <c r="AN652" i="3"/>
  <c r="AM652" i="3"/>
  <c r="AF652" i="3"/>
  <c r="AE652" i="3"/>
  <c r="AD652" i="3"/>
  <c r="Z652" i="3" a="1"/>
  <c r="Z652" i="3" s="1"/>
  <c r="U652" i="3"/>
  <c r="A652" i="3"/>
  <c r="AQ652" i="3" s="1"/>
  <c r="AN651" i="3"/>
  <c r="AM651" i="3"/>
  <c r="AF651" i="3"/>
  <c r="AE651" i="3"/>
  <c r="AD651" i="3"/>
  <c r="Z651" i="3" a="1"/>
  <c r="Z651" i="3" s="1"/>
  <c r="U651" i="3"/>
  <c r="A651" i="3"/>
  <c r="AN650" i="3"/>
  <c r="AM650" i="3"/>
  <c r="AF650" i="3"/>
  <c r="AE650" i="3"/>
  <c r="AD650" i="3"/>
  <c r="Z650" i="3" a="1"/>
  <c r="Z650" i="3" s="1"/>
  <c r="U650" i="3"/>
  <c r="A650" i="3"/>
  <c r="AN649" i="3"/>
  <c r="AM649" i="3"/>
  <c r="AF649" i="3"/>
  <c r="AE649" i="3"/>
  <c r="AD649" i="3"/>
  <c r="Z649" i="3" a="1"/>
  <c r="Z649" i="3" s="1"/>
  <c r="U649" i="3"/>
  <c r="A649" i="3"/>
  <c r="AI649" i="3" s="1"/>
  <c r="AS649" i="3" s="1"/>
  <c r="AN648" i="3"/>
  <c r="AM648" i="3"/>
  <c r="AF648" i="3"/>
  <c r="AE648" i="3"/>
  <c r="AD648" i="3"/>
  <c r="Z648" i="3" a="1"/>
  <c r="Z648" i="3" s="1"/>
  <c r="U648" i="3"/>
  <c r="A648" i="3"/>
  <c r="AQ648" i="3" s="1"/>
  <c r="AN647" i="3"/>
  <c r="AM647" i="3"/>
  <c r="AF647" i="3"/>
  <c r="AE647" i="3"/>
  <c r="AD647" i="3"/>
  <c r="Z647" i="3" a="1"/>
  <c r="Z647" i="3" s="1"/>
  <c r="U647" i="3"/>
  <c r="V647" i="3" s="1"/>
  <c r="W647" i="3" s="1"/>
  <c r="AP647" i="3" s="1"/>
  <c r="A647" i="3"/>
  <c r="AN646" i="3"/>
  <c r="AM646" i="3"/>
  <c r="AF646" i="3"/>
  <c r="AE646" i="3"/>
  <c r="AD646" i="3"/>
  <c r="Z646" i="3" a="1"/>
  <c r="Z646" i="3" s="1"/>
  <c r="U646" i="3"/>
  <c r="AL646" i="3" s="1"/>
  <c r="A646" i="3"/>
  <c r="AQ646" i="3" s="1"/>
  <c r="AJ646" i="3" s="1"/>
  <c r="AN645" i="3"/>
  <c r="AM645" i="3"/>
  <c r="AF645" i="3"/>
  <c r="AE645" i="3"/>
  <c r="AD645" i="3"/>
  <c r="Z645" i="3" a="1"/>
  <c r="Z645" i="3" s="1"/>
  <c r="U645" i="3"/>
  <c r="A645" i="3"/>
  <c r="AI645" i="3" s="1"/>
  <c r="AT645" i="3" s="1"/>
  <c r="AN644" i="3"/>
  <c r="AM644" i="3"/>
  <c r="AF644" i="3"/>
  <c r="AE644" i="3"/>
  <c r="AD644" i="3"/>
  <c r="Z644" i="3" a="1"/>
  <c r="Z644" i="3" s="1"/>
  <c r="U644" i="3"/>
  <c r="A644" i="3"/>
  <c r="AN643" i="3"/>
  <c r="AM643" i="3"/>
  <c r="AF643" i="3"/>
  <c r="AE643" i="3"/>
  <c r="AD643" i="3"/>
  <c r="Z643" i="3" a="1"/>
  <c r="Z643" i="3" s="1"/>
  <c r="U643" i="3"/>
  <c r="A643" i="3"/>
  <c r="AN642" i="3"/>
  <c r="AM642" i="3"/>
  <c r="AF642" i="3"/>
  <c r="AE642" i="3"/>
  <c r="AD642" i="3"/>
  <c r="Z642" i="3" a="1"/>
  <c r="Z642" i="3" s="1"/>
  <c r="U642" i="3"/>
  <c r="A642" i="3"/>
  <c r="AN641" i="3"/>
  <c r="AM641" i="3"/>
  <c r="AF641" i="3"/>
  <c r="AE641" i="3"/>
  <c r="AD641" i="3"/>
  <c r="Z641" i="3" a="1"/>
  <c r="Z641" i="3" s="1"/>
  <c r="U641" i="3"/>
  <c r="A641" i="3"/>
  <c r="AN640" i="3"/>
  <c r="AM640" i="3"/>
  <c r="AF640" i="3"/>
  <c r="AE640" i="3"/>
  <c r="AD640" i="3"/>
  <c r="Z640" i="3" a="1"/>
  <c r="Z640" i="3" s="1"/>
  <c r="U640" i="3"/>
  <c r="V640" i="3" s="1"/>
  <c r="W640" i="3" s="1"/>
  <c r="A640" i="3"/>
  <c r="AQ640" i="3" s="1"/>
  <c r="AN639" i="3"/>
  <c r="AM639" i="3"/>
  <c r="AF639" i="3"/>
  <c r="AE639" i="3"/>
  <c r="AD639" i="3"/>
  <c r="Z639" i="3" a="1"/>
  <c r="Z639" i="3" s="1"/>
  <c r="U639" i="3"/>
  <c r="A639" i="3"/>
  <c r="AQ639" i="3" s="1"/>
  <c r="AN638" i="3"/>
  <c r="AM638" i="3"/>
  <c r="AF638" i="3"/>
  <c r="AE638" i="3"/>
  <c r="AD638" i="3"/>
  <c r="Z638" i="3" a="1"/>
  <c r="Z638" i="3" s="1"/>
  <c r="U638" i="3"/>
  <c r="A638" i="3"/>
  <c r="AN637" i="3"/>
  <c r="AM637" i="3"/>
  <c r="AF637" i="3"/>
  <c r="AE637" i="3"/>
  <c r="AD637" i="3"/>
  <c r="Z637" i="3" a="1"/>
  <c r="Z637" i="3" s="1"/>
  <c r="U637" i="3"/>
  <c r="A637" i="3"/>
  <c r="AQ637" i="3" s="1"/>
  <c r="AN636" i="3"/>
  <c r="AM636" i="3"/>
  <c r="AF636" i="3"/>
  <c r="AE636" i="3"/>
  <c r="AD636" i="3"/>
  <c r="Z636" i="3" a="1"/>
  <c r="Z636" i="3" s="1"/>
  <c r="U636" i="3"/>
  <c r="A636" i="3"/>
  <c r="AQ636" i="3" s="1"/>
  <c r="AJ636" i="3" s="1"/>
  <c r="AN635" i="3"/>
  <c r="AM635" i="3"/>
  <c r="AF635" i="3"/>
  <c r="AE635" i="3"/>
  <c r="AD635" i="3"/>
  <c r="Z635" i="3" a="1"/>
  <c r="Z635" i="3" s="1"/>
  <c r="U635" i="3"/>
  <c r="V635" i="3" s="1"/>
  <c r="W635" i="3" s="1"/>
  <c r="A635" i="3"/>
  <c r="AI635" i="3" s="1"/>
  <c r="P635" i="3" s="1"/>
  <c r="AA635" i="3" s="1"/>
  <c r="AN634" i="3"/>
  <c r="AM634" i="3"/>
  <c r="AF634" i="3"/>
  <c r="AE634" i="3"/>
  <c r="AD634" i="3"/>
  <c r="Z634" i="3" a="1"/>
  <c r="Z634" i="3" s="1"/>
  <c r="U634" i="3"/>
  <c r="AL634" i="3" s="1"/>
  <c r="A634" i="3"/>
  <c r="AQ634" i="3" s="1"/>
  <c r="AN633" i="3"/>
  <c r="AM633" i="3"/>
  <c r="AF633" i="3"/>
  <c r="AE633" i="3"/>
  <c r="AD633" i="3"/>
  <c r="Z633" i="3" a="1"/>
  <c r="Z633" i="3" s="1"/>
  <c r="U633" i="3"/>
  <c r="V633" i="3" s="1"/>
  <c r="W633" i="3" s="1"/>
  <c r="A633" i="3"/>
  <c r="AN632" i="3"/>
  <c r="AM632" i="3"/>
  <c r="AF632" i="3"/>
  <c r="AE632" i="3"/>
  <c r="AD632" i="3"/>
  <c r="Z632" i="3" a="1"/>
  <c r="Z632" i="3" s="1"/>
  <c r="U632" i="3"/>
  <c r="AL632" i="3" s="1"/>
  <c r="A632" i="3"/>
  <c r="AQ632" i="3" s="1"/>
  <c r="AJ632" i="3" s="1"/>
  <c r="AN631" i="3"/>
  <c r="AM631" i="3"/>
  <c r="AF631" i="3"/>
  <c r="AE631" i="3"/>
  <c r="AD631" i="3"/>
  <c r="Z631" i="3" a="1"/>
  <c r="Z631" i="3" s="1"/>
  <c r="U631" i="3"/>
  <c r="V631" i="3" s="1"/>
  <c r="W631" i="3" s="1"/>
  <c r="A631" i="3"/>
  <c r="AI631" i="3" s="1"/>
  <c r="AN630" i="3"/>
  <c r="AM630" i="3"/>
  <c r="AF630" i="3"/>
  <c r="AE630" i="3"/>
  <c r="AD630" i="3"/>
  <c r="Z630" i="3" a="1"/>
  <c r="Z630" i="3" s="1"/>
  <c r="U630" i="3"/>
  <c r="AL630" i="3" s="1"/>
  <c r="A630" i="3"/>
  <c r="AI630" i="3" s="1"/>
  <c r="AS630" i="3" s="1"/>
  <c r="AN629" i="3"/>
  <c r="AM629" i="3"/>
  <c r="AF629" i="3"/>
  <c r="AE629" i="3"/>
  <c r="AD629" i="3"/>
  <c r="Z629" i="3" a="1"/>
  <c r="Z629" i="3" s="1"/>
  <c r="U629" i="3"/>
  <c r="V629" i="3" s="1"/>
  <c r="W629" i="3" s="1"/>
  <c r="A629" i="3"/>
  <c r="AI629" i="3" s="1"/>
  <c r="M629" i="3" s="1"/>
  <c r="AN628" i="3"/>
  <c r="AM628" i="3"/>
  <c r="AF628" i="3"/>
  <c r="AE628" i="3"/>
  <c r="AD628" i="3"/>
  <c r="Z628" i="3" a="1"/>
  <c r="Z628" i="3" s="1"/>
  <c r="U628" i="3"/>
  <c r="AL628" i="3" s="1"/>
  <c r="A628" i="3"/>
  <c r="AN627" i="3"/>
  <c r="AM627" i="3"/>
  <c r="AF627" i="3"/>
  <c r="AE627" i="3"/>
  <c r="AD627" i="3"/>
  <c r="Z627" i="3" a="1"/>
  <c r="Z627" i="3" s="1"/>
  <c r="U627" i="3"/>
  <c r="V627" i="3" s="1"/>
  <c r="W627" i="3" s="1"/>
  <c r="A627" i="3"/>
  <c r="AN626" i="3"/>
  <c r="AM626" i="3"/>
  <c r="AF626" i="3"/>
  <c r="AE626" i="3"/>
  <c r="AD626" i="3"/>
  <c r="Z626" i="3" a="1"/>
  <c r="Z626" i="3" s="1"/>
  <c r="U626" i="3"/>
  <c r="A626" i="3"/>
  <c r="AQ626" i="3" s="1"/>
  <c r="AN625" i="3"/>
  <c r="AM625" i="3"/>
  <c r="AF625" i="3"/>
  <c r="AE625" i="3"/>
  <c r="AD625" i="3"/>
  <c r="Z625" i="3" a="1"/>
  <c r="Z625" i="3" s="1"/>
  <c r="U625" i="3"/>
  <c r="V625" i="3" s="1"/>
  <c r="W625" i="3" s="1"/>
  <c r="Y625" i="3" s="1"/>
  <c r="A625" i="3"/>
  <c r="AI625" i="3" s="1"/>
  <c r="P625" i="3" s="1"/>
  <c r="AA625" i="3" s="1"/>
  <c r="AN624" i="3"/>
  <c r="AM624" i="3"/>
  <c r="AF624" i="3"/>
  <c r="AE624" i="3"/>
  <c r="AD624" i="3"/>
  <c r="Z624" i="3" a="1"/>
  <c r="Z624" i="3" s="1"/>
  <c r="U624" i="3"/>
  <c r="A624" i="3"/>
  <c r="AN623" i="3"/>
  <c r="AM623" i="3"/>
  <c r="AF623" i="3"/>
  <c r="AE623" i="3"/>
  <c r="AD623" i="3"/>
  <c r="Z623" i="3" a="1"/>
  <c r="Z623" i="3" s="1"/>
  <c r="U623" i="3"/>
  <c r="A623" i="3"/>
  <c r="AQ623" i="3" s="1"/>
  <c r="AR623" i="3" s="1"/>
  <c r="AH623" i="3" s="1"/>
  <c r="AN622" i="3"/>
  <c r="AM622" i="3"/>
  <c r="AF622" i="3"/>
  <c r="AE622" i="3"/>
  <c r="AD622" i="3"/>
  <c r="Z622" i="3" a="1"/>
  <c r="Z622" i="3" s="1"/>
  <c r="U622" i="3"/>
  <c r="AL622" i="3" s="1"/>
  <c r="A622" i="3"/>
  <c r="AN621" i="3"/>
  <c r="AM621" i="3"/>
  <c r="AF621" i="3"/>
  <c r="AE621" i="3"/>
  <c r="AD621" i="3"/>
  <c r="Z621" i="3" a="1"/>
  <c r="Z621" i="3" s="1"/>
  <c r="U621" i="3"/>
  <c r="A621" i="3"/>
  <c r="AN620" i="3"/>
  <c r="AM620" i="3"/>
  <c r="AF620" i="3"/>
  <c r="AE620" i="3"/>
  <c r="AD620" i="3"/>
  <c r="Z620" i="3" a="1"/>
  <c r="Z620" i="3" s="1"/>
  <c r="U620" i="3"/>
  <c r="V620" i="3" s="1"/>
  <c r="W620" i="3" s="1"/>
  <c r="Y620" i="3" s="1"/>
  <c r="A620" i="3"/>
  <c r="AQ620" i="3" s="1"/>
  <c r="AN619" i="3"/>
  <c r="AM619" i="3"/>
  <c r="AF619" i="3"/>
  <c r="AE619" i="3"/>
  <c r="AD619" i="3"/>
  <c r="Z619" i="3" a="1"/>
  <c r="Z619" i="3" s="1"/>
  <c r="U619" i="3"/>
  <c r="AL619" i="3" s="1"/>
  <c r="A619" i="3"/>
  <c r="AN618" i="3"/>
  <c r="AM618" i="3"/>
  <c r="AF618" i="3"/>
  <c r="AE618" i="3"/>
  <c r="AD618" i="3"/>
  <c r="Z618" i="3" a="1"/>
  <c r="Z618" i="3" s="1"/>
  <c r="U618" i="3"/>
  <c r="AL618" i="3" s="1"/>
  <c r="A618" i="3"/>
  <c r="AQ618" i="3" s="1"/>
  <c r="AR618" i="3" s="1"/>
  <c r="AH618" i="3" s="1"/>
  <c r="AN617" i="3"/>
  <c r="AM617" i="3"/>
  <c r="AF617" i="3"/>
  <c r="AE617" i="3"/>
  <c r="AD617" i="3"/>
  <c r="Z617" i="3" a="1"/>
  <c r="Z617" i="3" s="1"/>
  <c r="U617" i="3"/>
  <c r="A617" i="3"/>
  <c r="AQ617" i="3" s="1"/>
  <c r="AN616" i="3"/>
  <c r="AM616" i="3"/>
  <c r="AF616" i="3"/>
  <c r="AE616" i="3"/>
  <c r="AD616" i="3"/>
  <c r="Z616" i="3" a="1"/>
  <c r="Z616" i="3" s="1"/>
  <c r="U616" i="3"/>
  <c r="AL616" i="3" s="1"/>
  <c r="A616" i="3"/>
  <c r="AI616" i="3" s="1"/>
  <c r="AS616" i="3" s="1"/>
  <c r="AN615" i="3"/>
  <c r="AM615" i="3"/>
  <c r="AF615" i="3"/>
  <c r="AE615" i="3"/>
  <c r="AD615" i="3"/>
  <c r="Z615" i="3" a="1"/>
  <c r="Z615" i="3" s="1"/>
  <c r="U615" i="3"/>
  <c r="A615" i="3"/>
  <c r="AI615" i="3" s="1"/>
  <c r="AN614" i="3"/>
  <c r="AM614" i="3"/>
  <c r="AF614" i="3"/>
  <c r="AE614" i="3"/>
  <c r="AD614" i="3"/>
  <c r="Z614" i="3" a="1"/>
  <c r="Z614" i="3" s="1"/>
  <c r="U614" i="3"/>
  <c r="A614" i="3"/>
  <c r="AQ614" i="3" s="1"/>
  <c r="AJ614" i="3" s="1"/>
  <c r="AN613" i="3"/>
  <c r="AM613" i="3"/>
  <c r="AF613" i="3"/>
  <c r="AE613" i="3"/>
  <c r="AD613" i="3"/>
  <c r="Z613" i="3" a="1"/>
  <c r="Z613" i="3" s="1"/>
  <c r="U613" i="3"/>
  <c r="AL613" i="3" s="1"/>
  <c r="A613" i="3"/>
  <c r="AI613" i="3" s="1"/>
  <c r="AS613" i="3" s="1"/>
  <c r="AN612" i="3"/>
  <c r="AM612" i="3"/>
  <c r="AF612" i="3"/>
  <c r="AE612" i="3"/>
  <c r="AD612" i="3"/>
  <c r="Z612" i="3" a="1"/>
  <c r="Z612" i="3" s="1"/>
  <c r="U612" i="3"/>
  <c r="A612" i="3"/>
  <c r="AN611" i="3"/>
  <c r="AM611" i="3"/>
  <c r="AF611" i="3"/>
  <c r="AE611" i="3"/>
  <c r="AD611" i="3"/>
  <c r="Z611" i="3" a="1"/>
  <c r="Z611" i="3" s="1"/>
  <c r="U611" i="3"/>
  <c r="V611" i="3" s="1"/>
  <c r="W611" i="3" s="1"/>
  <c r="A611" i="3"/>
  <c r="AQ611" i="3" s="1"/>
  <c r="AN610" i="3"/>
  <c r="AM610" i="3"/>
  <c r="AF610" i="3"/>
  <c r="AE610" i="3"/>
  <c r="AD610" i="3"/>
  <c r="Z610" i="3" a="1"/>
  <c r="Z610" i="3" s="1"/>
  <c r="U610" i="3"/>
  <c r="AL610" i="3" s="1"/>
  <c r="A610" i="3"/>
  <c r="AN609" i="3"/>
  <c r="AM609" i="3"/>
  <c r="AF609" i="3"/>
  <c r="AE609" i="3"/>
  <c r="AD609" i="3"/>
  <c r="Z609" i="3" a="1"/>
  <c r="Z609" i="3" s="1"/>
  <c r="U609" i="3"/>
  <c r="AL609" i="3" s="1"/>
  <c r="A609" i="3"/>
  <c r="AN608" i="3"/>
  <c r="AM608" i="3"/>
  <c r="AF608" i="3"/>
  <c r="AE608" i="3"/>
  <c r="AD608" i="3"/>
  <c r="Z608" i="3" a="1"/>
  <c r="Z608" i="3" s="1"/>
  <c r="U608" i="3"/>
  <c r="AL608" i="3" s="1"/>
  <c r="A608" i="3"/>
  <c r="AQ608" i="3" s="1"/>
  <c r="AJ608" i="3" s="1"/>
  <c r="AN607" i="3"/>
  <c r="AM607" i="3"/>
  <c r="AF607" i="3"/>
  <c r="AE607" i="3"/>
  <c r="AD607" i="3"/>
  <c r="Z607" i="3" a="1"/>
  <c r="Z607" i="3" s="1"/>
  <c r="U607" i="3"/>
  <c r="A607" i="3"/>
  <c r="AN606" i="3"/>
  <c r="AM606" i="3"/>
  <c r="AF606" i="3"/>
  <c r="AE606" i="3"/>
  <c r="AD606" i="3"/>
  <c r="Z606" i="3" a="1"/>
  <c r="Z606" i="3" s="1"/>
  <c r="U606" i="3"/>
  <c r="AL606" i="3" s="1"/>
  <c r="A606" i="3"/>
  <c r="AN605" i="3"/>
  <c r="AM605" i="3"/>
  <c r="AF605" i="3"/>
  <c r="AE605" i="3"/>
  <c r="AD605" i="3"/>
  <c r="Z605" i="3" a="1"/>
  <c r="Z605" i="3" s="1"/>
  <c r="U605" i="3"/>
  <c r="A605" i="3"/>
  <c r="AI605" i="3" s="1"/>
  <c r="B605" i="3" s="1"/>
  <c r="AK605" i="3" s="1"/>
  <c r="AN604" i="3"/>
  <c r="AM604" i="3"/>
  <c r="AF604" i="3"/>
  <c r="AE604" i="3"/>
  <c r="AD604" i="3"/>
  <c r="Z604" i="3" a="1"/>
  <c r="Z604" i="3" s="1"/>
  <c r="U604" i="3"/>
  <c r="V604" i="3" s="1"/>
  <c r="W604" i="3" s="1"/>
  <c r="Y604" i="3" s="1"/>
  <c r="A604" i="3"/>
  <c r="AQ604" i="3" s="1"/>
  <c r="AN603" i="3"/>
  <c r="AM603" i="3"/>
  <c r="AF603" i="3"/>
  <c r="AE603" i="3"/>
  <c r="AD603" i="3"/>
  <c r="Z603" i="3" a="1"/>
  <c r="Z603" i="3" s="1"/>
  <c r="U603" i="3"/>
  <c r="AL603" i="3" s="1"/>
  <c r="A603" i="3"/>
  <c r="AN602" i="3"/>
  <c r="AM602" i="3"/>
  <c r="AF602" i="3"/>
  <c r="AE602" i="3"/>
  <c r="AD602" i="3"/>
  <c r="Z602" i="3" a="1"/>
  <c r="Z602" i="3" s="1"/>
  <c r="U602" i="3"/>
  <c r="A602" i="3"/>
  <c r="AN601" i="3"/>
  <c r="AM601" i="3"/>
  <c r="AF601" i="3"/>
  <c r="AE601" i="3"/>
  <c r="AD601" i="3"/>
  <c r="Z601" i="3" a="1"/>
  <c r="Z601" i="3" s="1"/>
  <c r="U601" i="3"/>
  <c r="A601" i="3"/>
  <c r="AI601" i="3" s="1"/>
  <c r="AN600" i="3"/>
  <c r="AM600" i="3"/>
  <c r="AF600" i="3"/>
  <c r="AE600" i="3"/>
  <c r="AD600" i="3"/>
  <c r="Z600" i="3" a="1"/>
  <c r="Z600" i="3" s="1"/>
  <c r="U600" i="3"/>
  <c r="A600" i="3"/>
  <c r="AI600" i="3" s="1"/>
  <c r="AN599" i="3"/>
  <c r="AM599" i="3"/>
  <c r="AF599" i="3"/>
  <c r="AE599" i="3"/>
  <c r="AD599" i="3"/>
  <c r="Z599" i="3" a="1"/>
  <c r="Z599" i="3" s="1"/>
  <c r="U599" i="3"/>
  <c r="A599" i="3"/>
  <c r="AI599" i="3" s="1"/>
  <c r="AN598" i="3"/>
  <c r="AM598" i="3"/>
  <c r="AF598" i="3"/>
  <c r="AE598" i="3"/>
  <c r="AD598" i="3"/>
  <c r="Z598" i="3" a="1"/>
  <c r="Z598" i="3" s="1"/>
  <c r="U598" i="3"/>
  <c r="AL598" i="3" s="1"/>
  <c r="A598" i="3"/>
  <c r="AN597" i="3"/>
  <c r="AM597" i="3"/>
  <c r="AF597" i="3"/>
  <c r="AE597" i="3"/>
  <c r="AD597" i="3"/>
  <c r="Z597" i="3" a="1"/>
  <c r="Z597" i="3" s="1"/>
  <c r="U597" i="3"/>
  <c r="V597" i="3" s="1"/>
  <c r="W597" i="3" s="1"/>
  <c r="A597" i="3"/>
  <c r="AI597" i="3" s="1"/>
  <c r="B597" i="3" s="1"/>
  <c r="AK597" i="3" s="1"/>
  <c r="AN596" i="3"/>
  <c r="AM596" i="3"/>
  <c r="AF596" i="3"/>
  <c r="AE596" i="3"/>
  <c r="AD596" i="3"/>
  <c r="Z596" i="3" a="1"/>
  <c r="Z596" i="3" s="1"/>
  <c r="U596" i="3"/>
  <c r="A596" i="3"/>
  <c r="AI596" i="3" s="1"/>
  <c r="M596" i="3" s="1"/>
  <c r="AN595" i="3"/>
  <c r="AM595" i="3"/>
  <c r="AF595" i="3"/>
  <c r="AE595" i="3"/>
  <c r="AD595" i="3"/>
  <c r="Z595" i="3" a="1"/>
  <c r="Z595" i="3" s="1"/>
  <c r="U595" i="3"/>
  <c r="A595" i="3"/>
  <c r="AN594" i="3"/>
  <c r="AM594" i="3"/>
  <c r="AF594" i="3"/>
  <c r="AE594" i="3"/>
  <c r="AD594" i="3"/>
  <c r="Z594" i="3" a="1"/>
  <c r="Z594" i="3" s="1"/>
  <c r="U594" i="3"/>
  <c r="AL594" i="3" s="1"/>
  <c r="A594" i="3"/>
  <c r="AN593" i="3"/>
  <c r="AM593" i="3"/>
  <c r="AF593" i="3"/>
  <c r="AE593" i="3"/>
  <c r="AD593" i="3"/>
  <c r="Z593" i="3" a="1"/>
  <c r="Z593" i="3" s="1"/>
  <c r="U593" i="3"/>
  <c r="AL593" i="3" s="1"/>
  <c r="A593" i="3"/>
  <c r="AN592" i="3"/>
  <c r="AM592" i="3"/>
  <c r="AF592" i="3"/>
  <c r="AE592" i="3"/>
  <c r="AD592" i="3"/>
  <c r="Z592" i="3" a="1"/>
  <c r="Z592" i="3" s="1"/>
  <c r="U592" i="3"/>
  <c r="AL592" i="3" s="1"/>
  <c r="A592" i="3"/>
  <c r="AI592" i="3" s="1"/>
  <c r="AS592" i="3" s="1"/>
  <c r="AN591" i="3"/>
  <c r="AM591" i="3"/>
  <c r="AF591" i="3"/>
  <c r="AE591" i="3"/>
  <c r="AD591" i="3"/>
  <c r="Z591" i="3" a="1"/>
  <c r="Z591" i="3" s="1"/>
  <c r="U591" i="3"/>
  <c r="V591" i="3" s="1"/>
  <c r="W591" i="3" s="1"/>
  <c r="A591" i="3"/>
  <c r="AI591" i="3" s="1"/>
  <c r="M591" i="3" s="1"/>
  <c r="AN590" i="3"/>
  <c r="AM590" i="3"/>
  <c r="AF590" i="3"/>
  <c r="AE590" i="3"/>
  <c r="AD590" i="3"/>
  <c r="Z590" i="3" a="1"/>
  <c r="Z590" i="3" s="1"/>
  <c r="U590" i="3"/>
  <c r="AL590" i="3" s="1"/>
  <c r="A590" i="3"/>
  <c r="AQ590" i="3" s="1"/>
  <c r="AN589" i="3"/>
  <c r="AM589" i="3"/>
  <c r="AF589" i="3"/>
  <c r="AE589" i="3"/>
  <c r="AD589" i="3"/>
  <c r="Z589" i="3" a="1"/>
  <c r="Z589" i="3" s="1"/>
  <c r="U589" i="3"/>
  <c r="A589" i="3"/>
  <c r="AN588" i="3"/>
  <c r="AM588" i="3"/>
  <c r="AF588" i="3"/>
  <c r="AE588" i="3"/>
  <c r="AD588" i="3"/>
  <c r="Z588" i="3" a="1"/>
  <c r="Z588" i="3" s="1"/>
  <c r="U588" i="3"/>
  <c r="AL588" i="3" s="1"/>
  <c r="A588" i="3"/>
  <c r="AN587" i="3"/>
  <c r="AM587" i="3"/>
  <c r="AF587" i="3"/>
  <c r="AE587" i="3"/>
  <c r="AD587" i="3"/>
  <c r="Z587" i="3" a="1"/>
  <c r="Z587" i="3" s="1"/>
  <c r="U587" i="3"/>
  <c r="V587" i="3" s="1"/>
  <c r="W587" i="3" s="1"/>
  <c r="A587" i="3"/>
  <c r="AN586" i="3"/>
  <c r="AM586" i="3"/>
  <c r="AF586" i="3"/>
  <c r="AE586" i="3"/>
  <c r="AD586" i="3"/>
  <c r="Z586" i="3" a="1"/>
  <c r="Z586" i="3" s="1"/>
  <c r="U586" i="3"/>
  <c r="A586" i="3"/>
  <c r="AQ586" i="3" s="1"/>
  <c r="AN585" i="3"/>
  <c r="AM585" i="3"/>
  <c r="AF585" i="3"/>
  <c r="AE585" i="3"/>
  <c r="AD585" i="3"/>
  <c r="Z585" i="3" a="1"/>
  <c r="Z585" i="3" s="1"/>
  <c r="U585" i="3"/>
  <c r="AL585" i="3" s="1"/>
  <c r="A585" i="3"/>
  <c r="AN584" i="3"/>
  <c r="AM584" i="3"/>
  <c r="AF584" i="3"/>
  <c r="AE584" i="3"/>
  <c r="AD584" i="3"/>
  <c r="Z584" i="3" a="1"/>
  <c r="Z584" i="3" s="1"/>
  <c r="U584" i="3"/>
  <c r="A584" i="3"/>
  <c r="AN583" i="3"/>
  <c r="AM583" i="3"/>
  <c r="AF583" i="3"/>
  <c r="AE583" i="3"/>
  <c r="AD583" i="3"/>
  <c r="Z583" i="3" a="1"/>
  <c r="Z583" i="3" s="1"/>
  <c r="U583" i="3"/>
  <c r="AL583" i="3" s="1"/>
  <c r="A583" i="3"/>
  <c r="AI583" i="3" s="1"/>
  <c r="AN582" i="3"/>
  <c r="AM582" i="3"/>
  <c r="AF582" i="3"/>
  <c r="AE582" i="3"/>
  <c r="AD582" i="3"/>
  <c r="Z582" i="3" a="1"/>
  <c r="Z582" i="3" s="1"/>
  <c r="U582" i="3"/>
  <c r="AL582" i="3" s="1"/>
  <c r="A582" i="3"/>
  <c r="AN581" i="3"/>
  <c r="AM581" i="3"/>
  <c r="AF581" i="3"/>
  <c r="AE581" i="3"/>
  <c r="AD581" i="3"/>
  <c r="Z581" i="3" a="1"/>
  <c r="Z581" i="3" s="1"/>
  <c r="U581" i="3"/>
  <c r="V581" i="3" s="1"/>
  <c r="W581" i="3" s="1"/>
  <c r="A581" i="3"/>
  <c r="AI581" i="3" s="1"/>
  <c r="AN580" i="3"/>
  <c r="AM580" i="3"/>
  <c r="AF580" i="3"/>
  <c r="AE580" i="3"/>
  <c r="AD580" i="3"/>
  <c r="Z580" i="3" a="1"/>
  <c r="Z580" i="3" s="1"/>
  <c r="U580" i="3"/>
  <c r="AL580" i="3" s="1"/>
  <c r="A580" i="3"/>
  <c r="AN579" i="3"/>
  <c r="AM579" i="3"/>
  <c r="AF579" i="3"/>
  <c r="AE579" i="3"/>
  <c r="AD579" i="3"/>
  <c r="Z579" i="3" a="1"/>
  <c r="Z579" i="3" s="1"/>
  <c r="U579" i="3"/>
  <c r="A579" i="3"/>
  <c r="AN578" i="3"/>
  <c r="AM578" i="3"/>
  <c r="AF578" i="3"/>
  <c r="AE578" i="3"/>
  <c r="AD578" i="3"/>
  <c r="Z578" i="3" a="1"/>
  <c r="Z578" i="3" s="1"/>
  <c r="U578" i="3"/>
  <c r="A578" i="3"/>
  <c r="AN577" i="3"/>
  <c r="AM577" i="3"/>
  <c r="AF577" i="3"/>
  <c r="AE577" i="3"/>
  <c r="AD577" i="3"/>
  <c r="Z577" i="3" a="1"/>
  <c r="Z577" i="3" s="1"/>
  <c r="U577" i="3"/>
  <c r="V577" i="3" s="1"/>
  <c r="W577" i="3" s="1"/>
  <c r="A577" i="3"/>
  <c r="AI577" i="3" s="1"/>
  <c r="M577" i="3" s="1"/>
  <c r="AN576" i="3"/>
  <c r="AM576" i="3"/>
  <c r="AF576" i="3"/>
  <c r="AE576" i="3"/>
  <c r="AD576" i="3"/>
  <c r="Z576" i="3" a="1"/>
  <c r="Z576" i="3" s="1"/>
  <c r="U576" i="3"/>
  <c r="AL576" i="3" s="1"/>
  <c r="A576" i="3"/>
  <c r="AQ576" i="3" s="1"/>
  <c r="AN575" i="3"/>
  <c r="AM575" i="3"/>
  <c r="AF575" i="3"/>
  <c r="AE575" i="3"/>
  <c r="AD575" i="3"/>
  <c r="Z575" i="3" a="1"/>
  <c r="Z575" i="3" s="1"/>
  <c r="U575" i="3"/>
  <c r="V575" i="3" s="1"/>
  <c r="W575" i="3" s="1"/>
  <c r="A575" i="3"/>
  <c r="AI575" i="3" s="1"/>
  <c r="AN574" i="3"/>
  <c r="AM574" i="3"/>
  <c r="AF574" i="3"/>
  <c r="AE574" i="3"/>
  <c r="AD574" i="3"/>
  <c r="Z574" i="3" a="1"/>
  <c r="Z574" i="3" s="1"/>
  <c r="U574" i="3"/>
  <c r="V574" i="3" s="1"/>
  <c r="W574" i="3" s="1"/>
  <c r="AP574" i="3" s="1"/>
  <c r="A574" i="3"/>
  <c r="AQ574" i="3" s="1"/>
  <c r="AN573" i="3"/>
  <c r="AM573" i="3"/>
  <c r="AF573" i="3"/>
  <c r="AE573" i="3"/>
  <c r="AD573" i="3"/>
  <c r="Z573" i="3" a="1"/>
  <c r="Z573" i="3" s="1"/>
  <c r="U573" i="3"/>
  <c r="V573" i="3" s="1"/>
  <c r="W573" i="3" s="1"/>
  <c r="A573" i="3"/>
  <c r="AN572" i="3"/>
  <c r="AM572" i="3"/>
  <c r="AF572" i="3"/>
  <c r="AE572" i="3"/>
  <c r="AD572" i="3"/>
  <c r="Z572" i="3" a="1"/>
  <c r="Z572" i="3" s="1"/>
  <c r="U572" i="3"/>
  <c r="AL572" i="3" s="1"/>
  <c r="A572" i="3"/>
  <c r="AN571" i="3"/>
  <c r="AM571" i="3"/>
  <c r="AF571" i="3"/>
  <c r="AE571" i="3"/>
  <c r="AD571" i="3"/>
  <c r="Z571" i="3" a="1"/>
  <c r="Z571" i="3" s="1"/>
  <c r="U571" i="3"/>
  <c r="A571" i="3"/>
  <c r="AN570" i="3"/>
  <c r="AM570" i="3"/>
  <c r="AF570" i="3"/>
  <c r="AE570" i="3"/>
  <c r="AD570" i="3"/>
  <c r="Z570" i="3" a="1"/>
  <c r="Z570" i="3" s="1"/>
  <c r="U570" i="3"/>
  <c r="V570" i="3" s="1"/>
  <c r="W570" i="3" s="1"/>
  <c r="A570" i="3"/>
  <c r="AN569" i="3"/>
  <c r="AM569" i="3"/>
  <c r="AF569" i="3"/>
  <c r="AE569" i="3"/>
  <c r="AD569" i="3"/>
  <c r="Z569" i="3" a="1"/>
  <c r="Z569" i="3" s="1"/>
  <c r="U569" i="3"/>
  <c r="A569" i="3"/>
  <c r="AI569" i="3" s="1"/>
  <c r="AN568" i="3"/>
  <c r="AM568" i="3"/>
  <c r="AF568" i="3"/>
  <c r="AE568" i="3"/>
  <c r="AD568" i="3"/>
  <c r="Z568" i="3" a="1"/>
  <c r="Z568" i="3" s="1"/>
  <c r="U568" i="3"/>
  <c r="A568" i="3"/>
  <c r="AN567" i="3"/>
  <c r="AM567" i="3"/>
  <c r="AF567" i="3"/>
  <c r="AE567" i="3"/>
  <c r="AD567" i="3"/>
  <c r="Z567" i="3" a="1"/>
  <c r="Z567" i="3" s="1"/>
  <c r="U567" i="3"/>
  <c r="AL567" i="3" s="1"/>
  <c r="A567" i="3"/>
  <c r="AI567" i="3" s="1"/>
  <c r="AN566" i="3"/>
  <c r="AM566" i="3"/>
  <c r="AF566" i="3"/>
  <c r="AE566" i="3"/>
  <c r="AD566" i="3"/>
  <c r="Z566" i="3" a="1"/>
  <c r="Z566" i="3" s="1"/>
  <c r="U566" i="3"/>
  <c r="A566" i="3"/>
  <c r="AN565" i="3"/>
  <c r="AM565" i="3"/>
  <c r="AF565" i="3"/>
  <c r="AE565" i="3"/>
  <c r="AD565" i="3"/>
  <c r="Z565" i="3" a="1"/>
  <c r="Z565" i="3" s="1"/>
  <c r="U565" i="3"/>
  <c r="A565" i="3"/>
  <c r="AI565" i="3" s="1"/>
  <c r="AN564" i="3"/>
  <c r="AM564" i="3"/>
  <c r="AF564" i="3"/>
  <c r="AE564" i="3"/>
  <c r="AD564" i="3"/>
  <c r="Z564" i="3" a="1"/>
  <c r="Z564" i="3" s="1"/>
  <c r="U564" i="3"/>
  <c r="AL564" i="3" s="1"/>
  <c r="A564" i="3"/>
  <c r="AN563" i="3"/>
  <c r="AM563" i="3"/>
  <c r="AF563" i="3"/>
  <c r="AE563" i="3"/>
  <c r="AD563" i="3"/>
  <c r="Z563" i="3" a="1"/>
  <c r="Z563" i="3" s="1"/>
  <c r="U563" i="3"/>
  <c r="A563" i="3"/>
  <c r="AI563" i="3" s="1"/>
  <c r="AN562" i="3"/>
  <c r="AM562" i="3"/>
  <c r="AF562" i="3"/>
  <c r="AE562" i="3"/>
  <c r="AD562" i="3"/>
  <c r="Z562" i="3" a="1"/>
  <c r="Z562" i="3" s="1"/>
  <c r="U562" i="3"/>
  <c r="A562" i="3"/>
  <c r="AI562" i="3" s="1"/>
  <c r="AN561" i="3"/>
  <c r="AM561" i="3"/>
  <c r="AF561" i="3"/>
  <c r="AE561" i="3"/>
  <c r="AD561" i="3"/>
  <c r="Z561" i="3" a="1"/>
  <c r="Z561" i="3" s="1"/>
  <c r="U561" i="3"/>
  <c r="V561" i="3" s="1"/>
  <c r="W561" i="3" s="1"/>
  <c r="A561" i="3"/>
  <c r="AI561" i="3" s="1"/>
  <c r="AS561" i="3" s="1"/>
  <c r="AN560" i="3"/>
  <c r="AM560" i="3"/>
  <c r="AF560" i="3"/>
  <c r="AE560" i="3"/>
  <c r="AD560" i="3"/>
  <c r="Z560" i="3" a="1"/>
  <c r="Z560" i="3" s="1"/>
  <c r="U560" i="3"/>
  <c r="AL560" i="3" s="1"/>
  <c r="A560" i="3"/>
  <c r="AN559" i="3"/>
  <c r="AM559" i="3"/>
  <c r="AF559" i="3"/>
  <c r="AE559" i="3"/>
  <c r="AD559" i="3"/>
  <c r="Z559" i="3" a="1"/>
  <c r="Z559" i="3" s="1"/>
  <c r="U559" i="3"/>
  <c r="V559" i="3" s="1"/>
  <c r="W559" i="3" s="1"/>
  <c r="A559" i="3"/>
  <c r="AN558" i="3"/>
  <c r="AM558" i="3"/>
  <c r="AF558" i="3"/>
  <c r="AE558" i="3"/>
  <c r="AD558" i="3"/>
  <c r="Z558" i="3" a="1"/>
  <c r="Z558" i="3" s="1"/>
  <c r="U558" i="3"/>
  <c r="V558" i="3" s="1"/>
  <c r="W558" i="3" s="1"/>
  <c r="A558" i="3"/>
  <c r="AQ558" i="3" s="1"/>
  <c r="AN557" i="3"/>
  <c r="AM557" i="3"/>
  <c r="AF557" i="3"/>
  <c r="AE557" i="3"/>
  <c r="AD557" i="3"/>
  <c r="Z557" i="3" a="1"/>
  <c r="Z557" i="3" s="1"/>
  <c r="U557" i="3"/>
  <c r="V557" i="3" s="1"/>
  <c r="W557" i="3" s="1"/>
  <c r="A557" i="3"/>
  <c r="AN556" i="3"/>
  <c r="AM556" i="3"/>
  <c r="AF556" i="3"/>
  <c r="AE556" i="3"/>
  <c r="AD556" i="3"/>
  <c r="Z556" i="3" a="1"/>
  <c r="Z556" i="3" s="1"/>
  <c r="U556" i="3"/>
  <c r="AL556" i="3" s="1"/>
  <c r="A556" i="3"/>
  <c r="AN555" i="3"/>
  <c r="AM555" i="3"/>
  <c r="AF555" i="3"/>
  <c r="AE555" i="3"/>
  <c r="AD555" i="3"/>
  <c r="Z555" i="3" a="1"/>
  <c r="Z555" i="3" s="1"/>
  <c r="U555" i="3"/>
  <c r="A555" i="3"/>
  <c r="AN554" i="3"/>
  <c r="AM554" i="3"/>
  <c r="AF554" i="3"/>
  <c r="AE554" i="3"/>
  <c r="AD554" i="3"/>
  <c r="Z554" i="3" a="1"/>
  <c r="Z554" i="3" s="1"/>
  <c r="U554" i="3"/>
  <c r="V554" i="3" s="1"/>
  <c r="W554" i="3" s="1"/>
  <c r="X554" i="3" s="1"/>
  <c r="A554" i="3"/>
  <c r="AQ554" i="3" s="1"/>
  <c r="AJ554" i="3" s="1"/>
  <c r="AN553" i="3"/>
  <c r="AM553" i="3"/>
  <c r="AF553" i="3"/>
  <c r="AE553" i="3"/>
  <c r="AD553" i="3"/>
  <c r="Z553" i="3" a="1"/>
  <c r="Z553" i="3" s="1"/>
  <c r="U553" i="3"/>
  <c r="V553" i="3" s="1"/>
  <c r="W553" i="3" s="1"/>
  <c r="A553" i="3"/>
  <c r="AI553" i="3" s="1"/>
  <c r="AN552" i="3"/>
  <c r="AM552" i="3"/>
  <c r="AF552" i="3"/>
  <c r="AE552" i="3"/>
  <c r="AD552" i="3"/>
  <c r="Z552" i="3" a="1"/>
  <c r="Z552" i="3" s="1"/>
  <c r="U552" i="3"/>
  <c r="A552" i="3"/>
  <c r="AN551" i="3"/>
  <c r="AM551" i="3"/>
  <c r="AF551" i="3"/>
  <c r="AE551" i="3"/>
  <c r="AD551" i="3"/>
  <c r="Z551" i="3" a="1"/>
  <c r="Z551" i="3" s="1"/>
  <c r="U551" i="3"/>
  <c r="A551" i="3"/>
  <c r="AI551" i="3" s="1"/>
  <c r="P551" i="3" s="1"/>
  <c r="AA551" i="3" s="1"/>
  <c r="AN550" i="3"/>
  <c r="AM550" i="3"/>
  <c r="AF550" i="3"/>
  <c r="AE550" i="3"/>
  <c r="AD550" i="3"/>
  <c r="Z550" i="3" a="1"/>
  <c r="Z550" i="3" s="1"/>
  <c r="U550" i="3"/>
  <c r="AL550" i="3" s="1"/>
  <c r="A550" i="3"/>
  <c r="AQ550" i="3" s="1"/>
  <c r="AJ550" i="3" s="1"/>
  <c r="AN549" i="3"/>
  <c r="AM549" i="3"/>
  <c r="AF549" i="3"/>
  <c r="AE549" i="3"/>
  <c r="AD549" i="3"/>
  <c r="Z549" i="3" a="1"/>
  <c r="Z549" i="3" s="1"/>
  <c r="U549" i="3"/>
  <c r="V549" i="3" s="1"/>
  <c r="W549" i="3" s="1"/>
  <c r="A549" i="3"/>
  <c r="AN548" i="3"/>
  <c r="AM548" i="3"/>
  <c r="AF548" i="3"/>
  <c r="AE548" i="3"/>
  <c r="AD548" i="3"/>
  <c r="Z548" i="3" a="1"/>
  <c r="Z548" i="3" s="1"/>
  <c r="U548" i="3"/>
  <c r="AL548" i="3" s="1"/>
  <c r="A548" i="3"/>
  <c r="AN547" i="3"/>
  <c r="AM547" i="3"/>
  <c r="AF547" i="3"/>
  <c r="AE547" i="3"/>
  <c r="AD547" i="3"/>
  <c r="Z547" i="3" a="1"/>
  <c r="Z547" i="3" s="1"/>
  <c r="U547" i="3"/>
  <c r="A547" i="3"/>
  <c r="AN546" i="3"/>
  <c r="AM546" i="3"/>
  <c r="AF546" i="3"/>
  <c r="AE546" i="3"/>
  <c r="AD546" i="3"/>
  <c r="Z546" i="3" a="1"/>
  <c r="Z546" i="3" s="1"/>
  <c r="U546" i="3"/>
  <c r="AL546" i="3" s="1"/>
  <c r="A546" i="3"/>
  <c r="AQ546" i="3" s="1"/>
  <c r="AJ546" i="3" s="1"/>
  <c r="AN545" i="3"/>
  <c r="AM545" i="3"/>
  <c r="AF545" i="3"/>
  <c r="AE545" i="3"/>
  <c r="AD545" i="3"/>
  <c r="Z545" i="3" a="1"/>
  <c r="Z545" i="3" s="1"/>
  <c r="U545" i="3"/>
  <c r="A545" i="3"/>
  <c r="AN544" i="3"/>
  <c r="AM544" i="3"/>
  <c r="AF544" i="3"/>
  <c r="AE544" i="3"/>
  <c r="AD544" i="3"/>
  <c r="Z544" i="3" a="1"/>
  <c r="Z544" i="3" s="1"/>
  <c r="U544" i="3"/>
  <c r="AL544" i="3" s="1"/>
  <c r="A544" i="3"/>
  <c r="AI544" i="3" s="1"/>
  <c r="AN543" i="3"/>
  <c r="AM543" i="3"/>
  <c r="AF543" i="3"/>
  <c r="AE543" i="3"/>
  <c r="AD543" i="3"/>
  <c r="Z543" i="3" a="1"/>
  <c r="Z543" i="3" s="1"/>
  <c r="U543" i="3"/>
  <c r="A543" i="3"/>
  <c r="AI543" i="3" s="1"/>
  <c r="M543" i="3" s="1"/>
  <c r="AN542" i="3"/>
  <c r="AM542" i="3"/>
  <c r="AF542" i="3"/>
  <c r="AE542" i="3"/>
  <c r="AD542" i="3"/>
  <c r="Z542" i="3" a="1"/>
  <c r="Z542" i="3" s="1"/>
  <c r="U542" i="3"/>
  <c r="A542" i="3"/>
  <c r="AN541" i="3"/>
  <c r="AM541" i="3"/>
  <c r="AF541" i="3"/>
  <c r="AE541" i="3"/>
  <c r="AD541" i="3"/>
  <c r="Z541" i="3" a="1"/>
  <c r="Z541" i="3" s="1"/>
  <c r="U541" i="3"/>
  <c r="V541" i="3" s="1"/>
  <c r="W541" i="3" s="1"/>
  <c r="A541" i="3"/>
  <c r="AI541" i="3" s="1"/>
  <c r="AN540" i="3"/>
  <c r="AM540" i="3"/>
  <c r="AF540" i="3"/>
  <c r="AE540" i="3"/>
  <c r="AD540" i="3"/>
  <c r="Z540" i="3" a="1"/>
  <c r="Z540" i="3" s="1"/>
  <c r="U540" i="3"/>
  <c r="AL540" i="3" s="1"/>
  <c r="A540" i="3"/>
  <c r="AN539" i="3"/>
  <c r="AM539" i="3"/>
  <c r="AF539" i="3"/>
  <c r="AE539" i="3"/>
  <c r="AD539" i="3"/>
  <c r="Z539" i="3" a="1"/>
  <c r="Z539" i="3" s="1"/>
  <c r="U539" i="3"/>
  <c r="A539" i="3"/>
  <c r="AQ539" i="3" s="1"/>
  <c r="AR539" i="3" s="1"/>
  <c r="AH539" i="3" s="1"/>
  <c r="AN538" i="3"/>
  <c r="AM538" i="3"/>
  <c r="AF538" i="3"/>
  <c r="AE538" i="3"/>
  <c r="AD538" i="3"/>
  <c r="Z538" i="3" a="1"/>
  <c r="Z538" i="3" s="1"/>
  <c r="U538" i="3"/>
  <c r="A538" i="3"/>
  <c r="AQ538" i="3" s="1"/>
  <c r="AJ538" i="3" s="1"/>
  <c r="AN537" i="3"/>
  <c r="AM537" i="3"/>
  <c r="AF537" i="3"/>
  <c r="AE537" i="3"/>
  <c r="AD537" i="3"/>
  <c r="Z537" i="3" a="1"/>
  <c r="Z537" i="3" s="1"/>
  <c r="U537" i="3"/>
  <c r="A537" i="3"/>
  <c r="AI537" i="3" s="1"/>
  <c r="AN536" i="3"/>
  <c r="AM536" i="3"/>
  <c r="AF536" i="3"/>
  <c r="AE536" i="3"/>
  <c r="AD536" i="3"/>
  <c r="Z536" i="3" a="1"/>
  <c r="Z536" i="3" s="1"/>
  <c r="U536" i="3"/>
  <c r="AL536" i="3" s="1"/>
  <c r="A536" i="3"/>
  <c r="AN535" i="3"/>
  <c r="AM535" i="3"/>
  <c r="AF535" i="3"/>
  <c r="AE535" i="3"/>
  <c r="AD535" i="3"/>
  <c r="Z535" i="3" a="1"/>
  <c r="Z535" i="3" s="1"/>
  <c r="U535" i="3"/>
  <c r="A535" i="3"/>
  <c r="AQ535" i="3" s="1"/>
  <c r="AR535" i="3" s="1"/>
  <c r="AH535" i="3" s="1"/>
  <c r="AN534" i="3"/>
  <c r="AM534" i="3"/>
  <c r="AF534" i="3"/>
  <c r="AE534" i="3"/>
  <c r="AD534" i="3"/>
  <c r="Z534" i="3" a="1"/>
  <c r="Z534" i="3" s="1"/>
  <c r="U534" i="3"/>
  <c r="A534" i="3"/>
  <c r="AQ534" i="3" s="1"/>
  <c r="AN533" i="3"/>
  <c r="AM533" i="3"/>
  <c r="AF533" i="3"/>
  <c r="AE533" i="3"/>
  <c r="AD533" i="3"/>
  <c r="Z533" i="3" a="1"/>
  <c r="Z533" i="3" s="1"/>
  <c r="U533" i="3"/>
  <c r="V533" i="3" s="1"/>
  <c r="W533" i="3" s="1"/>
  <c r="A533" i="3"/>
  <c r="AI533" i="3" s="1"/>
  <c r="AN532" i="3"/>
  <c r="AM532" i="3"/>
  <c r="AF532" i="3"/>
  <c r="AE532" i="3"/>
  <c r="AD532" i="3"/>
  <c r="Z532" i="3" a="1"/>
  <c r="Z532" i="3" s="1"/>
  <c r="U532" i="3"/>
  <c r="A532" i="3"/>
  <c r="AN531" i="3"/>
  <c r="AM531" i="3"/>
  <c r="AF531" i="3"/>
  <c r="AE531" i="3"/>
  <c r="AD531" i="3"/>
  <c r="Z531" i="3" a="1"/>
  <c r="Z531" i="3" s="1"/>
  <c r="U531" i="3"/>
  <c r="A531" i="3"/>
  <c r="AI531" i="3" s="1"/>
  <c r="AN530" i="3"/>
  <c r="AM530" i="3"/>
  <c r="AF530" i="3"/>
  <c r="AE530" i="3"/>
  <c r="AD530" i="3"/>
  <c r="Z530" i="3" a="1"/>
  <c r="Z530" i="3" s="1"/>
  <c r="U530" i="3"/>
  <c r="AL530" i="3" s="1"/>
  <c r="A530" i="3"/>
  <c r="AN529" i="3"/>
  <c r="AM529" i="3"/>
  <c r="AF529" i="3"/>
  <c r="AE529" i="3"/>
  <c r="AD529" i="3"/>
  <c r="Z529" i="3" a="1"/>
  <c r="Z529" i="3" s="1"/>
  <c r="U529" i="3"/>
  <c r="A529" i="3"/>
  <c r="AI529" i="3" s="1"/>
  <c r="M529" i="3" s="1"/>
  <c r="AN528" i="3"/>
  <c r="AM528" i="3"/>
  <c r="AF528" i="3"/>
  <c r="AE528" i="3"/>
  <c r="AD528" i="3"/>
  <c r="Z528" i="3" a="1"/>
  <c r="Z528" i="3" s="1"/>
  <c r="U528" i="3"/>
  <c r="AL528" i="3" s="1"/>
  <c r="A528" i="3"/>
  <c r="AN527" i="3"/>
  <c r="AM527" i="3"/>
  <c r="AF527" i="3"/>
  <c r="AE527" i="3"/>
  <c r="AD527" i="3"/>
  <c r="Z527" i="3" a="1"/>
  <c r="Z527" i="3" s="1"/>
  <c r="U527" i="3"/>
  <c r="V527" i="3" s="1"/>
  <c r="W527" i="3" s="1"/>
  <c r="A527" i="3"/>
  <c r="AN526" i="3"/>
  <c r="AM526" i="3"/>
  <c r="AF526" i="3"/>
  <c r="AE526" i="3"/>
  <c r="AD526" i="3"/>
  <c r="Z526" i="3" a="1"/>
  <c r="Z526" i="3" s="1"/>
  <c r="U526" i="3"/>
  <c r="V526" i="3" s="1"/>
  <c r="W526" i="3" s="1"/>
  <c r="A526" i="3"/>
  <c r="AI526" i="3" s="1"/>
  <c r="AN525" i="3"/>
  <c r="AM525" i="3"/>
  <c r="AF525" i="3"/>
  <c r="AE525" i="3"/>
  <c r="AD525" i="3"/>
  <c r="Z525" i="3" a="1"/>
  <c r="Z525" i="3" s="1"/>
  <c r="U525" i="3"/>
  <c r="A525" i="3"/>
  <c r="AI525" i="3" s="1"/>
  <c r="M525" i="3" s="1"/>
  <c r="AN524" i="3"/>
  <c r="AM524" i="3"/>
  <c r="AF524" i="3"/>
  <c r="AE524" i="3"/>
  <c r="AD524" i="3"/>
  <c r="Z524" i="3" a="1"/>
  <c r="Z524" i="3" s="1"/>
  <c r="U524" i="3"/>
  <c r="A524" i="3"/>
  <c r="AQ524" i="3" s="1"/>
  <c r="AN523" i="3"/>
  <c r="AM523" i="3"/>
  <c r="AF523" i="3"/>
  <c r="AE523" i="3"/>
  <c r="AD523" i="3"/>
  <c r="Z523" i="3" a="1"/>
  <c r="Z523" i="3" s="1"/>
  <c r="U523" i="3"/>
  <c r="A523" i="3"/>
  <c r="AQ523" i="3" s="1"/>
  <c r="AN522" i="3"/>
  <c r="AM522" i="3"/>
  <c r="AF522" i="3"/>
  <c r="AE522" i="3"/>
  <c r="AD522" i="3"/>
  <c r="Z522" i="3" a="1"/>
  <c r="Z522" i="3" s="1"/>
  <c r="U522" i="3"/>
  <c r="AL522" i="3" s="1"/>
  <c r="A522" i="3"/>
  <c r="AQ522" i="3" s="1"/>
  <c r="AN521" i="3"/>
  <c r="AM521" i="3"/>
  <c r="AF521" i="3"/>
  <c r="AE521" i="3"/>
  <c r="AD521" i="3"/>
  <c r="Z521" i="3" a="1"/>
  <c r="Z521" i="3" s="1"/>
  <c r="U521" i="3"/>
  <c r="V521" i="3" s="1"/>
  <c r="W521" i="3" s="1"/>
  <c r="A521" i="3"/>
  <c r="AN520" i="3"/>
  <c r="AM520" i="3"/>
  <c r="AF520" i="3"/>
  <c r="AE520" i="3"/>
  <c r="AD520" i="3"/>
  <c r="Z520" i="3" a="1"/>
  <c r="Z520" i="3" s="1"/>
  <c r="U520" i="3"/>
  <c r="AL520" i="3" s="1"/>
  <c r="A520" i="3"/>
  <c r="AQ520" i="3" s="1"/>
  <c r="AN519" i="3"/>
  <c r="AM519" i="3"/>
  <c r="AF519" i="3"/>
  <c r="AE519" i="3"/>
  <c r="AD519" i="3"/>
  <c r="Z519" i="3" a="1"/>
  <c r="Z519" i="3" s="1"/>
  <c r="U519" i="3"/>
  <c r="V519" i="3" s="1"/>
  <c r="W519" i="3" s="1"/>
  <c r="A519" i="3"/>
  <c r="AQ519" i="3" s="1"/>
  <c r="AN518" i="3"/>
  <c r="AM518" i="3"/>
  <c r="AF518" i="3"/>
  <c r="AE518" i="3"/>
  <c r="AD518" i="3"/>
  <c r="Z518" i="3" a="1"/>
  <c r="Z518" i="3" s="1"/>
  <c r="U518" i="3"/>
  <c r="AL518" i="3" s="1"/>
  <c r="A518" i="3"/>
  <c r="AQ518" i="3" s="1"/>
  <c r="AN517" i="3"/>
  <c r="AM517" i="3"/>
  <c r="AF517" i="3"/>
  <c r="AE517" i="3"/>
  <c r="AD517" i="3"/>
  <c r="Z517" i="3" a="1"/>
  <c r="Z517" i="3" s="1"/>
  <c r="U517" i="3"/>
  <c r="V517" i="3" s="1"/>
  <c r="W517" i="3" s="1"/>
  <c r="A517" i="3"/>
  <c r="AI517" i="3" s="1"/>
  <c r="AS517" i="3" s="1"/>
  <c r="AN516" i="3"/>
  <c r="AM516" i="3"/>
  <c r="AF516" i="3"/>
  <c r="AE516" i="3"/>
  <c r="AD516" i="3"/>
  <c r="Z516" i="3" a="1"/>
  <c r="Z516" i="3" s="1"/>
  <c r="U516" i="3"/>
  <c r="V516" i="3" s="1"/>
  <c r="W516" i="3" s="1"/>
  <c r="Y516" i="3" s="1"/>
  <c r="A516" i="3"/>
  <c r="AN515" i="3"/>
  <c r="AM515" i="3"/>
  <c r="AF515" i="3"/>
  <c r="AE515" i="3"/>
  <c r="AD515" i="3"/>
  <c r="Z515" i="3" a="1"/>
  <c r="Z515" i="3" s="1"/>
  <c r="U515" i="3"/>
  <c r="V515" i="3" s="1"/>
  <c r="W515" i="3" s="1"/>
  <c r="A515" i="3"/>
  <c r="AI515" i="3" s="1"/>
  <c r="M515" i="3" s="1"/>
  <c r="AN514" i="3"/>
  <c r="AM514" i="3"/>
  <c r="AF514" i="3"/>
  <c r="AE514" i="3"/>
  <c r="AD514" i="3"/>
  <c r="Z514" i="3" a="1"/>
  <c r="Z514" i="3" s="1"/>
  <c r="U514" i="3"/>
  <c r="A514" i="3"/>
  <c r="AI514" i="3" s="1"/>
  <c r="AN513" i="3"/>
  <c r="AM513" i="3"/>
  <c r="AF513" i="3"/>
  <c r="AE513" i="3"/>
  <c r="AD513" i="3"/>
  <c r="Z513" i="3" a="1"/>
  <c r="Z513" i="3" s="1"/>
  <c r="U513" i="3"/>
  <c r="V513" i="3" s="1"/>
  <c r="W513" i="3" s="1"/>
  <c r="X513" i="3" s="1"/>
  <c r="A513" i="3"/>
  <c r="AN512" i="3"/>
  <c r="AM512" i="3"/>
  <c r="AF512" i="3"/>
  <c r="AE512" i="3"/>
  <c r="AD512" i="3"/>
  <c r="Z512" i="3" a="1"/>
  <c r="Z512" i="3" s="1"/>
  <c r="U512" i="3"/>
  <c r="A512" i="3"/>
  <c r="AQ512" i="3" s="1"/>
  <c r="AN511" i="3"/>
  <c r="AM511" i="3"/>
  <c r="AF511" i="3"/>
  <c r="AE511" i="3"/>
  <c r="AD511" i="3"/>
  <c r="Z511" i="3" a="1"/>
  <c r="Z511" i="3" s="1"/>
  <c r="U511" i="3"/>
  <c r="V511" i="3" s="1"/>
  <c r="W511" i="3" s="1"/>
  <c r="Y511" i="3" s="1"/>
  <c r="A511" i="3"/>
  <c r="AN510" i="3"/>
  <c r="AM510" i="3"/>
  <c r="AF510" i="3"/>
  <c r="AE510" i="3"/>
  <c r="AD510" i="3"/>
  <c r="Z510" i="3" a="1"/>
  <c r="Z510" i="3" s="1"/>
  <c r="U510" i="3"/>
  <c r="A510" i="3"/>
  <c r="AN509" i="3"/>
  <c r="AM509" i="3"/>
  <c r="AF509" i="3"/>
  <c r="AE509" i="3"/>
  <c r="AD509" i="3"/>
  <c r="Z509" i="3" a="1"/>
  <c r="Z509" i="3" s="1"/>
  <c r="U509" i="3"/>
  <c r="AL509" i="3" s="1"/>
  <c r="A509" i="3"/>
  <c r="AI509" i="3" s="1"/>
  <c r="AN508" i="3"/>
  <c r="AM508" i="3"/>
  <c r="AF508" i="3"/>
  <c r="AE508" i="3"/>
  <c r="AD508" i="3"/>
  <c r="Z508" i="3" a="1"/>
  <c r="Z508" i="3" s="1"/>
  <c r="U508" i="3"/>
  <c r="V508" i="3" s="1"/>
  <c r="W508" i="3" s="1"/>
  <c r="A508" i="3"/>
  <c r="AQ508" i="3" s="1"/>
  <c r="AN507" i="3"/>
  <c r="AM507" i="3"/>
  <c r="AF507" i="3"/>
  <c r="AE507" i="3"/>
  <c r="AD507" i="3"/>
  <c r="Z507" i="3" a="1"/>
  <c r="Z507" i="3" s="1"/>
  <c r="U507" i="3"/>
  <c r="V507" i="3" s="1"/>
  <c r="W507" i="3" s="1"/>
  <c r="AP507" i="3" s="1"/>
  <c r="A507" i="3"/>
  <c r="AI507" i="3" s="1"/>
  <c r="AN506" i="3"/>
  <c r="AM506" i="3"/>
  <c r="AF506" i="3"/>
  <c r="AE506" i="3"/>
  <c r="AD506" i="3"/>
  <c r="Z506" i="3" a="1"/>
  <c r="Z506" i="3" s="1"/>
  <c r="U506" i="3"/>
  <c r="A506" i="3"/>
  <c r="AN505" i="3"/>
  <c r="AM505" i="3"/>
  <c r="AF505" i="3"/>
  <c r="AE505" i="3"/>
  <c r="AD505" i="3"/>
  <c r="Z505" i="3" a="1"/>
  <c r="Z505" i="3" s="1"/>
  <c r="U505" i="3"/>
  <c r="V505" i="3" s="1"/>
  <c r="W505" i="3" s="1"/>
  <c r="A505" i="3"/>
  <c r="AQ505" i="3" s="1"/>
  <c r="AR505" i="3" s="1"/>
  <c r="AH505" i="3" s="1"/>
  <c r="AN504" i="3"/>
  <c r="AM504" i="3"/>
  <c r="AF504" i="3"/>
  <c r="AE504" i="3"/>
  <c r="AD504" i="3"/>
  <c r="Z504" i="3" a="1"/>
  <c r="Z504" i="3" s="1"/>
  <c r="U504" i="3"/>
  <c r="AL504" i="3" s="1"/>
  <c r="A504" i="3"/>
  <c r="AI504" i="3" s="1"/>
  <c r="AT504" i="3" s="1"/>
  <c r="AN503" i="3"/>
  <c r="AM503" i="3"/>
  <c r="AF503" i="3"/>
  <c r="AE503" i="3"/>
  <c r="AD503" i="3"/>
  <c r="Z503" i="3" a="1"/>
  <c r="Z503" i="3" s="1"/>
  <c r="U503" i="3"/>
  <c r="A503" i="3"/>
  <c r="AQ503" i="3" s="1"/>
  <c r="AR503" i="3" s="1"/>
  <c r="AH503" i="3" s="1"/>
  <c r="AN502" i="3"/>
  <c r="AM502" i="3"/>
  <c r="AF502" i="3"/>
  <c r="AE502" i="3"/>
  <c r="AD502" i="3"/>
  <c r="Z502" i="3" a="1"/>
  <c r="Z502" i="3" s="1"/>
  <c r="U502" i="3"/>
  <c r="A502" i="3"/>
  <c r="AQ502" i="3" s="1"/>
  <c r="AJ502" i="3" s="1"/>
  <c r="AN501" i="3"/>
  <c r="AM501" i="3"/>
  <c r="AF501" i="3"/>
  <c r="AE501" i="3"/>
  <c r="AD501" i="3"/>
  <c r="Z501" i="3" a="1"/>
  <c r="Z501" i="3" s="1"/>
  <c r="U501" i="3"/>
  <c r="V501" i="3" s="1"/>
  <c r="W501" i="3" s="1"/>
  <c r="A501" i="3"/>
  <c r="AN500" i="3"/>
  <c r="AM500" i="3"/>
  <c r="AF500" i="3"/>
  <c r="AE500" i="3"/>
  <c r="AD500" i="3"/>
  <c r="Z500" i="3" a="1"/>
  <c r="Z500" i="3" s="1"/>
  <c r="U500" i="3"/>
  <c r="A500" i="3"/>
  <c r="AQ500" i="3" s="1"/>
  <c r="AN499" i="3"/>
  <c r="AM499" i="3"/>
  <c r="AF499" i="3"/>
  <c r="AE499" i="3"/>
  <c r="AD499" i="3"/>
  <c r="Z499" i="3" a="1"/>
  <c r="Z499" i="3" s="1"/>
  <c r="U499" i="3"/>
  <c r="AL499" i="3" s="1"/>
  <c r="A499" i="3"/>
  <c r="AN498" i="3"/>
  <c r="AM498" i="3"/>
  <c r="AF498" i="3"/>
  <c r="AE498" i="3"/>
  <c r="AD498" i="3"/>
  <c r="Z498" i="3" a="1"/>
  <c r="Z498" i="3" s="1"/>
  <c r="U498" i="3"/>
  <c r="AL498" i="3" s="1"/>
  <c r="A498" i="3"/>
  <c r="AQ498" i="3" s="1"/>
  <c r="AN497" i="3"/>
  <c r="AM497" i="3"/>
  <c r="AF497" i="3"/>
  <c r="AE497" i="3"/>
  <c r="AD497" i="3"/>
  <c r="Z497" i="3" a="1"/>
  <c r="Z497" i="3" s="1"/>
  <c r="U497" i="3"/>
  <c r="A497" i="3"/>
  <c r="AI497" i="3" s="1"/>
  <c r="P497" i="3" s="1"/>
  <c r="AA497" i="3" s="1"/>
  <c r="AN496" i="3"/>
  <c r="AM496" i="3"/>
  <c r="AF496" i="3"/>
  <c r="AE496" i="3"/>
  <c r="AD496" i="3"/>
  <c r="Z496" i="3" a="1"/>
  <c r="Z496" i="3" s="1"/>
  <c r="U496" i="3"/>
  <c r="AL496" i="3" s="1"/>
  <c r="A496" i="3"/>
  <c r="AN495" i="3"/>
  <c r="AM495" i="3"/>
  <c r="AF495" i="3"/>
  <c r="AE495" i="3"/>
  <c r="AD495" i="3"/>
  <c r="Z495" i="3" a="1"/>
  <c r="Z495" i="3" s="1"/>
  <c r="U495" i="3"/>
  <c r="V495" i="3" s="1"/>
  <c r="W495" i="3" s="1"/>
  <c r="A495" i="3"/>
  <c r="AN494" i="3"/>
  <c r="AM494" i="3"/>
  <c r="AF494" i="3"/>
  <c r="AE494" i="3"/>
  <c r="AD494" i="3"/>
  <c r="Z494" i="3" a="1"/>
  <c r="Z494" i="3" s="1"/>
  <c r="U494" i="3"/>
  <c r="AL494" i="3" s="1"/>
  <c r="A494" i="3"/>
  <c r="AN493" i="3"/>
  <c r="AM493" i="3"/>
  <c r="AF493" i="3"/>
  <c r="AE493" i="3"/>
  <c r="AD493" i="3"/>
  <c r="Z493" i="3" a="1"/>
  <c r="Z493" i="3" s="1"/>
  <c r="U493" i="3"/>
  <c r="A493" i="3"/>
  <c r="AI493" i="3" s="1"/>
  <c r="AS493" i="3" s="1"/>
  <c r="AN492" i="3"/>
  <c r="AM492" i="3"/>
  <c r="AF492" i="3"/>
  <c r="AE492" i="3"/>
  <c r="AD492" i="3"/>
  <c r="Z492" i="3" a="1"/>
  <c r="Z492" i="3" s="1"/>
  <c r="U492" i="3"/>
  <c r="V492" i="3" s="1"/>
  <c r="W492" i="3" s="1"/>
  <c r="A492" i="3"/>
  <c r="AN491" i="3"/>
  <c r="AM491" i="3"/>
  <c r="AF491" i="3"/>
  <c r="AE491" i="3"/>
  <c r="AD491" i="3"/>
  <c r="Z491" i="3" a="1"/>
  <c r="Z491" i="3" s="1"/>
  <c r="U491" i="3"/>
  <c r="A491" i="3"/>
  <c r="AN490" i="3"/>
  <c r="AM490" i="3"/>
  <c r="AF490" i="3"/>
  <c r="AE490" i="3"/>
  <c r="AD490" i="3"/>
  <c r="Z490" i="3" a="1"/>
  <c r="Z490" i="3" s="1"/>
  <c r="U490" i="3"/>
  <c r="A490" i="3"/>
  <c r="AQ490" i="3" s="1"/>
  <c r="AN489" i="3"/>
  <c r="AM489" i="3"/>
  <c r="AF489" i="3"/>
  <c r="AE489" i="3"/>
  <c r="AD489" i="3"/>
  <c r="Z489" i="3" a="1"/>
  <c r="Z489" i="3" s="1"/>
  <c r="U489" i="3"/>
  <c r="A489" i="3"/>
  <c r="AN488" i="3"/>
  <c r="AM488" i="3"/>
  <c r="AF488" i="3"/>
  <c r="AE488" i="3"/>
  <c r="AD488" i="3"/>
  <c r="Z488" i="3" a="1"/>
  <c r="Z488" i="3" s="1"/>
  <c r="U488" i="3"/>
  <c r="AL488" i="3" s="1"/>
  <c r="A488" i="3"/>
  <c r="AQ488" i="3" s="1"/>
  <c r="AN487" i="3"/>
  <c r="AM487" i="3"/>
  <c r="AF487" i="3"/>
  <c r="AE487" i="3"/>
  <c r="AD487" i="3"/>
  <c r="Z487" i="3" a="1"/>
  <c r="Z487" i="3" s="1"/>
  <c r="U487" i="3"/>
  <c r="A487" i="3"/>
  <c r="AN486" i="3"/>
  <c r="AM486" i="3"/>
  <c r="AF486" i="3"/>
  <c r="AE486" i="3"/>
  <c r="AD486" i="3"/>
  <c r="Z486" i="3" a="1"/>
  <c r="Z486" i="3" s="1"/>
  <c r="U486" i="3"/>
  <c r="AL486" i="3" s="1"/>
  <c r="A486" i="3"/>
  <c r="AQ486" i="3" s="1"/>
  <c r="AJ486" i="3" s="1"/>
  <c r="AN485" i="3"/>
  <c r="AM485" i="3"/>
  <c r="AF485" i="3"/>
  <c r="AE485" i="3"/>
  <c r="AD485" i="3"/>
  <c r="Z485" i="3" a="1"/>
  <c r="Z485" i="3" s="1"/>
  <c r="U485" i="3"/>
  <c r="A485" i="3"/>
  <c r="AI485" i="3" s="1"/>
  <c r="AS485" i="3" s="1"/>
  <c r="AN484" i="3"/>
  <c r="AM484" i="3"/>
  <c r="AF484" i="3"/>
  <c r="AE484" i="3"/>
  <c r="AD484" i="3"/>
  <c r="Z484" i="3" a="1"/>
  <c r="Z484" i="3" s="1"/>
  <c r="U484" i="3"/>
  <c r="AL484" i="3" s="1"/>
  <c r="A484" i="3"/>
  <c r="AN483" i="3"/>
  <c r="AM483" i="3"/>
  <c r="AF483" i="3"/>
  <c r="AE483" i="3"/>
  <c r="AD483" i="3"/>
  <c r="Z483" i="3" a="1"/>
  <c r="Z483" i="3" s="1"/>
  <c r="U483" i="3"/>
  <c r="A483" i="3"/>
  <c r="AN482" i="3"/>
  <c r="AM482" i="3"/>
  <c r="AF482" i="3"/>
  <c r="AE482" i="3"/>
  <c r="AD482" i="3"/>
  <c r="Z482" i="3" a="1"/>
  <c r="Z482" i="3" s="1"/>
  <c r="U482" i="3"/>
  <c r="A482" i="3"/>
  <c r="AN481" i="3"/>
  <c r="AM481" i="3"/>
  <c r="AF481" i="3"/>
  <c r="AE481" i="3"/>
  <c r="AD481" i="3"/>
  <c r="Z481" i="3" a="1"/>
  <c r="Z481" i="3" s="1"/>
  <c r="U481" i="3"/>
  <c r="A481" i="3"/>
  <c r="AI481" i="3" s="1"/>
  <c r="AT481" i="3" s="1"/>
  <c r="AN480" i="3"/>
  <c r="AM480" i="3"/>
  <c r="AF480" i="3"/>
  <c r="AE480" i="3"/>
  <c r="AD480" i="3"/>
  <c r="Z480" i="3" a="1"/>
  <c r="Z480" i="3" s="1"/>
  <c r="U480" i="3"/>
  <c r="V480" i="3" s="1"/>
  <c r="W480" i="3" s="1"/>
  <c r="A480" i="3"/>
  <c r="AQ480" i="3" s="1"/>
  <c r="AJ480" i="3" s="1"/>
  <c r="AN479" i="3"/>
  <c r="AM479" i="3"/>
  <c r="AF479" i="3"/>
  <c r="AE479" i="3"/>
  <c r="AD479" i="3"/>
  <c r="Z479" i="3" a="1"/>
  <c r="Z479" i="3" s="1"/>
  <c r="U479" i="3"/>
  <c r="AL479" i="3" s="1"/>
  <c r="A479" i="3"/>
  <c r="AN478" i="3"/>
  <c r="AM478" i="3"/>
  <c r="AF478" i="3"/>
  <c r="AE478" i="3"/>
  <c r="AD478" i="3"/>
  <c r="Z478" i="3" a="1"/>
  <c r="Z478" i="3" s="1"/>
  <c r="U478" i="3"/>
  <c r="V478" i="3" s="1"/>
  <c r="W478" i="3" s="1"/>
  <c r="A478" i="3"/>
  <c r="AI478" i="3" s="1"/>
  <c r="M478" i="3" s="1"/>
  <c r="AN477" i="3"/>
  <c r="AM477" i="3"/>
  <c r="AF477" i="3"/>
  <c r="AE477" i="3"/>
  <c r="AD477" i="3"/>
  <c r="Z477" i="3" a="1"/>
  <c r="Z477" i="3" s="1"/>
  <c r="U477" i="3"/>
  <c r="AL477" i="3" s="1"/>
  <c r="A477" i="3"/>
  <c r="AI477" i="3" s="1"/>
  <c r="AN476" i="3"/>
  <c r="AM476" i="3"/>
  <c r="AF476" i="3"/>
  <c r="AE476" i="3"/>
  <c r="AD476" i="3"/>
  <c r="Z476" i="3" a="1"/>
  <c r="Z476" i="3" s="1"/>
  <c r="U476" i="3"/>
  <c r="AL476" i="3" s="1"/>
  <c r="A476" i="3"/>
  <c r="AQ476" i="3" s="1"/>
  <c r="AR476" i="3" s="1"/>
  <c r="AH476" i="3" s="1"/>
  <c r="AN475" i="3"/>
  <c r="AM475" i="3"/>
  <c r="AF475" i="3"/>
  <c r="AE475" i="3"/>
  <c r="AD475" i="3"/>
  <c r="Z475" i="3" a="1"/>
  <c r="Z475" i="3" s="1"/>
  <c r="U475" i="3"/>
  <c r="A475" i="3"/>
  <c r="AN474" i="3"/>
  <c r="AM474" i="3"/>
  <c r="AF474" i="3"/>
  <c r="AE474" i="3"/>
  <c r="AD474" i="3"/>
  <c r="Z474" i="3" a="1"/>
  <c r="Z474" i="3" s="1"/>
  <c r="U474" i="3"/>
  <c r="A474" i="3"/>
  <c r="AN473" i="3"/>
  <c r="AM473" i="3"/>
  <c r="AF473" i="3"/>
  <c r="AE473" i="3"/>
  <c r="AD473" i="3"/>
  <c r="Z473" i="3" a="1"/>
  <c r="Z473" i="3" s="1"/>
  <c r="U473" i="3"/>
  <c r="A473" i="3"/>
  <c r="AN472" i="3"/>
  <c r="AM472" i="3"/>
  <c r="AF472" i="3"/>
  <c r="AE472" i="3"/>
  <c r="AD472" i="3"/>
  <c r="Z472" i="3" a="1"/>
  <c r="Z472" i="3" s="1"/>
  <c r="U472" i="3"/>
  <c r="AL472" i="3" s="1"/>
  <c r="A472" i="3"/>
  <c r="AQ472" i="3" s="1"/>
  <c r="AN471" i="3"/>
  <c r="AM471" i="3"/>
  <c r="AF471" i="3"/>
  <c r="AE471" i="3"/>
  <c r="AD471" i="3"/>
  <c r="Z471" i="3" a="1"/>
  <c r="Z471" i="3" s="1"/>
  <c r="U471" i="3"/>
  <c r="A471" i="3"/>
  <c r="AI471" i="3" s="1"/>
  <c r="AN470" i="3"/>
  <c r="AM470" i="3"/>
  <c r="AF470" i="3"/>
  <c r="AE470" i="3"/>
  <c r="AD470" i="3"/>
  <c r="Z470" i="3" a="1"/>
  <c r="Z470" i="3" s="1"/>
  <c r="U470" i="3"/>
  <c r="A470" i="3"/>
  <c r="AI470" i="3" s="1"/>
  <c r="AN469" i="3"/>
  <c r="AM469" i="3"/>
  <c r="AF469" i="3"/>
  <c r="AE469" i="3"/>
  <c r="AD469" i="3"/>
  <c r="Z469" i="3" a="1"/>
  <c r="Z469" i="3" s="1"/>
  <c r="U469" i="3"/>
  <c r="V469" i="3" s="1"/>
  <c r="W469" i="3" s="1"/>
  <c r="A469" i="3"/>
  <c r="AN468" i="3"/>
  <c r="AM468" i="3"/>
  <c r="AF468" i="3"/>
  <c r="AE468" i="3"/>
  <c r="AD468" i="3"/>
  <c r="Z468" i="3" a="1"/>
  <c r="Z468" i="3" s="1"/>
  <c r="U468" i="3"/>
  <c r="A468" i="3"/>
  <c r="AI468" i="3" s="1"/>
  <c r="AN467" i="3"/>
  <c r="AM467" i="3"/>
  <c r="AF467" i="3"/>
  <c r="AE467" i="3"/>
  <c r="AD467" i="3"/>
  <c r="Z467" i="3" a="1"/>
  <c r="Z467" i="3" s="1"/>
  <c r="U467" i="3"/>
  <c r="AL467" i="3" s="1"/>
  <c r="A467" i="3"/>
  <c r="AI467" i="3" s="1"/>
  <c r="AS467" i="3" s="1"/>
  <c r="AN466" i="3"/>
  <c r="AM466" i="3"/>
  <c r="AF466" i="3"/>
  <c r="AE466" i="3"/>
  <c r="AD466" i="3"/>
  <c r="Z466" i="3" a="1"/>
  <c r="Z466" i="3" s="1"/>
  <c r="U466" i="3"/>
  <c r="AL466" i="3" s="1"/>
  <c r="A466" i="3"/>
  <c r="AN465" i="3"/>
  <c r="AM465" i="3"/>
  <c r="AF465" i="3"/>
  <c r="AE465" i="3"/>
  <c r="AD465" i="3"/>
  <c r="Z465" i="3" a="1"/>
  <c r="Z465" i="3" s="1"/>
  <c r="U465" i="3"/>
  <c r="A465" i="3"/>
  <c r="AI465" i="3" s="1"/>
  <c r="AN464" i="3"/>
  <c r="AM464" i="3"/>
  <c r="AF464" i="3"/>
  <c r="AE464" i="3"/>
  <c r="AD464" i="3"/>
  <c r="Z464" i="3" a="1"/>
  <c r="Z464" i="3" s="1"/>
  <c r="U464" i="3"/>
  <c r="A464" i="3"/>
  <c r="AQ464" i="3" s="1"/>
  <c r="AR464" i="3" s="1"/>
  <c r="AH464" i="3" s="1"/>
  <c r="AN463" i="3"/>
  <c r="AM463" i="3"/>
  <c r="AF463" i="3"/>
  <c r="AE463" i="3"/>
  <c r="AD463" i="3"/>
  <c r="Z463" i="3" a="1"/>
  <c r="Z463" i="3" s="1"/>
  <c r="U463" i="3"/>
  <c r="A463" i="3"/>
  <c r="AN462" i="3"/>
  <c r="AM462" i="3"/>
  <c r="AF462" i="3"/>
  <c r="AE462" i="3"/>
  <c r="AD462" i="3"/>
  <c r="Z462" i="3" a="1"/>
  <c r="Z462" i="3" s="1"/>
  <c r="U462" i="3"/>
  <c r="AL462" i="3" s="1"/>
  <c r="A462" i="3"/>
  <c r="AN461" i="3"/>
  <c r="AM461" i="3"/>
  <c r="AF461" i="3"/>
  <c r="AE461" i="3"/>
  <c r="AD461" i="3"/>
  <c r="Z461" i="3" a="1"/>
  <c r="Z461" i="3" s="1"/>
  <c r="U461" i="3"/>
  <c r="AL461" i="3" s="1"/>
  <c r="A461" i="3"/>
  <c r="AN460" i="3"/>
  <c r="AM460" i="3"/>
  <c r="AF460" i="3"/>
  <c r="AE460" i="3"/>
  <c r="AD460" i="3"/>
  <c r="Z460" i="3" a="1"/>
  <c r="Z460" i="3" s="1"/>
  <c r="U460" i="3"/>
  <c r="A460" i="3"/>
  <c r="AN459" i="3"/>
  <c r="AM459" i="3"/>
  <c r="AF459" i="3"/>
  <c r="AE459" i="3"/>
  <c r="AD459" i="3"/>
  <c r="Z459" i="3" a="1"/>
  <c r="Z459" i="3" s="1"/>
  <c r="U459" i="3"/>
  <c r="AL459" i="3" s="1"/>
  <c r="A459" i="3"/>
  <c r="AN458" i="3"/>
  <c r="AM458" i="3"/>
  <c r="AF458" i="3"/>
  <c r="AE458" i="3"/>
  <c r="AD458" i="3"/>
  <c r="Z458" i="3" a="1"/>
  <c r="Z458" i="3" s="1"/>
  <c r="U458" i="3"/>
  <c r="AL458" i="3" s="1"/>
  <c r="A458" i="3"/>
  <c r="AQ458" i="3" s="1"/>
  <c r="AN457" i="3"/>
  <c r="AM457" i="3"/>
  <c r="AF457" i="3"/>
  <c r="AE457" i="3"/>
  <c r="AD457" i="3"/>
  <c r="Z457" i="3" a="1"/>
  <c r="Z457" i="3" s="1"/>
  <c r="U457" i="3"/>
  <c r="A457" i="3"/>
  <c r="AN456" i="3"/>
  <c r="AM456" i="3"/>
  <c r="AF456" i="3"/>
  <c r="AE456" i="3"/>
  <c r="AD456" i="3"/>
  <c r="Z456" i="3" a="1"/>
  <c r="Z456" i="3" s="1"/>
  <c r="U456" i="3"/>
  <c r="AL456" i="3" s="1"/>
  <c r="A456" i="3"/>
  <c r="AN455" i="3"/>
  <c r="AM455" i="3"/>
  <c r="AF455" i="3"/>
  <c r="AE455" i="3"/>
  <c r="AD455" i="3"/>
  <c r="Z455" i="3" a="1"/>
  <c r="Z455" i="3" s="1"/>
  <c r="U455" i="3"/>
  <c r="V455" i="3" s="1"/>
  <c r="W455" i="3" s="1"/>
  <c r="A455" i="3"/>
  <c r="AN454" i="3"/>
  <c r="AM454" i="3"/>
  <c r="AF454" i="3"/>
  <c r="AE454" i="3"/>
  <c r="AD454" i="3"/>
  <c r="Z454" i="3" a="1"/>
  <c r="Z454" i="3" s="1"/>
  <c r="U454" i="3"/>
  <c r="AL454" i="3" s="1"/>
  <c r="A454" i="3"/>
  <c r="AQ454" i="3" s="1"/>
  <c r="AR454" i="3" s="1"/>
  <c r="AH454" i="3" s="1"/>
  <c r="AN453" i="3"/>
  <c r="AM453" i="3"/>
  <c r="AF453" i="3"/>
  <c r="AE453" i="3"/>
  <c r="AD453" i="3"/>
  <c r="Z453" i="3" a="1"/>
  <c r="Z453" i="3" s="1"/>
  <c r="U453" i="3"/>
  <c r="V453" i="3" s="1"/>
  <c r="W453" i="3" s="1"/>
  <c r="X453" i="3" s="1"/>
  <c r="A453" i="3"/>
  <c r="AI453" i="3" s="1"/>
  <c r="AS453" i="3" s="1"/>
  <c r="AN452" i="3"/>
  <c r="AM452" i="3"/>
  <c r="AF452" i="3"/>
  <c r="AE452" i="3"/>
  <c r="AD452" i="3"/>
  <c r="Z452" i="3" a="1"/>
  <c r="Z452" i="3" s="1"/>
  <c r="U452" i="3"/>
  <c r="A452" i="3"/>
  <c r="AI452" i="3" s="1"/>
  <c r="AN451" i="3"/>
  <c r="AM451" i="3"/>
  <c r="AF451" i="3"/>
  <c r="AE451" i="3"/>
  <c r="AD451" i="3"/>
  <c r="Z451" i="3" a="1"/>
  <c r="Z451" i="3" s="1"/>
  <c r="U451" i="3"/>
  <c r="V451" i="3" s="1"/>
  <c r="W451" i="3" s="1"/>
  <c r="A451" i="3"/>
  <c r="AI451" i="3" s="1"/>
  <c r="P451" i="3" s="1"/>
  <c r="AA451" i="3" s="1"/>
  <c r="AN450" i="3"/>
  <c r="AM450" i="3"/>
  <c r="AF450" i="3"/>
  <c r="AE450" i="3"/>
  <c r="AD450" i="3"/>
  <c r="Z450" i="3" a="1"/>
  <c r="Z450" i="3" s="1"/>
  <c r="U450" i="3"/>
  <c r="AL450" i="3" s="1"/>
  <c r="A450" i="3"/>
  <c r="AQ450" i="3" s="1"/>
  <c r="AN449" i="3"/>
  <c r="AM449" i="3"/>
  <c r="AF449" i="3"/>
  <c r="AE449" i="3"/>
  <c r="AD449" i="3"/>
  <c r="Z449" i="3" a="1"/>
  <c r="Z449" i="3" s="1"/>
  <c r="U449" i="3"/>
  <c r="A449" i="3"/>
  <c r="AQ449" i="3" s="1"/>
  <c r="AJ449" i="3" s="1"/>
  <c r="AN448" i="3"/>
  <c r="AM448" i="3"/>
  <c r="AF448" i="3"/>
  <c r="AE448" i="3"/>
  <c r="AD448" i="3"/>
  <c r="Z448" i="3" a="1"/>
  <c r="Z448" i="3" s="1"/>
  <c r="U448" i="3"/>
  <c r="A448" i="3"/>
  <c r="AQ448" i="3" s="1"/>
  <c r="AJ448" i="3" s="1"/>
  <c r="AN447" i="3"/>
  <c r="AM447" i="3"/>
  <c r="AF447" i="3"/>
  <c r="AE447" i="3"/>
  <c r="AD447" i="3"/>
  <c r="Z447" i="3" a="1"/>
  <c r="Z447" i="3" s="1"/>
  <c r="U447" i="3"/>
  <c r="V447" i="3" s="1"/>
  <c r="W447" i="3" s="1"/>
  <c r="X447" i="3" s="1"/>
  <c r="A447" i="3"/>
  <c r="AI447" i="3" s="1"/>
  <c r="AS447" i="3" s="1"/>
  <c r="AN446" i="3"/>
  <c r="AM446" i="3"/>
  <c r="AF446" i="3"/>
  <c r="AE446" i="3"/>
  <c r="AD446" i="3"/>
  <c r="Z446" i="3" a="1"/>
  <c r="Z446" i="3" s="1"/>
  <c r="U446" i="3"/>
  <c r="A446" i="3"/>
  <c r="AN445" i="3"/>
  <c r="AM445" i="3"/>
  <c r="AF445" i="3"/>
  <c r="AE445" i="3"/>
  <c r="AD445" i="3"/>
  <c r="Z445" i="3" a="1"/>
  <c r="Z445" i="3" s="1"/>
  <c r="U445" i="3"/>
  <c r="V445" i="3" s="1"/>
  <c r="W445" i="3" s="1"/>
  <c r="A445" i="3"/>
  <c r="AQ445" i="3" s="1"/>
  <c r="AJ445" i="3" s="1"/>
  <c r="AN444" i="3"/>
  <c r="AM444" i="3"/>
  <c r="AF444" i="3"/>
  <c r="AE444" i="3"/>
  <c r="AD444" i="3"/>
  <c r="Z444" i="3" a="1"/>
  <c r="Z444" i="3" s="1"/>
  <c r="U444" i="3"/>
  <c r="AL444" i="3" s="1"/>
  <c r="A444" i="3"/>
  <c r="AI444" i="3" s="1"/>
  <c r="AN443" i="3"/>
  <c r="AM443" i="3"/>
  <c r="AF443" i="3"/>
  <c r="AE443" i="3"/>
  <c r="AD443" i="3"/>
  <c r="Z443" i="3" a="1"/>
  <c r="Z443" i="3" s="1"/>
  <c r="U443" i="3"/>
  <c r="AL443" i="3" s="1"/>
  <c r="A443" i="3"/>
  <c r="AQ443" i="3" s="1"/>
  <c r="AN442" i="3"/>
  <c r="AM442" i="3"/>
  <c r="AF442" i="3"/>
  <c r="AE442" i="3"/>
  <c r="AD442" i="3"/>
  <c r="Z442" i="3" a="1"/>
  <c r="Z442" i="3" s="1"/>
  <c r="U442" i="3"/>
  <c r="A442" i="3"/>
  <c r="AN441" i="3"/>
  <c r="AM441" i="3"/>
  <c r="AF441" i="3"/>
  <c r="AE441" i="3"/>
  <c r="AD441" i="3"/>
  <c r="Z441" i="3" a="1"/>
  <c r="Z441" i="3" s="1"/>
  <c r="U441" i="3"/>
  <c r="AL441" i="3" s="1"/>
  <c r="A441" i="3"/>
  <c r="AN440" i="3"/>
  <c r="AM440" i="3"/>
  <c r="AF440" i="3"/>
  <c r="AE440" i="3"/>
  <c r="AD440" i="3"/>
  <c r="Z440" i="3" a="1"/>
  <c r="Z440" i="3" s="1"/>
  <c r="U440" i="3"/>
  <c r="V440" i="3" s="1"/>
  <c r="W440" i="3" s="1"/>
  <c r="Y440" i="3" s="1"/>
  <c r="A440" i="3"/>
  <c r="AN439" i="3"/>
  <c r="AM439" i="3"/>
  <c r="AF439" i="3"/>
  <c r="AE439" i="3"/>
  <c r="AD439" i="3"/>
  <c r="Z439" i="3" a="1"/>
  <c r="Z439" i="3" s="1"/>
  <c r="U439" i="3"/>
  <c r="V439" i="3" s="1"/>
  <c r="W439" i="3" s="1"/>
  <c r="X439" i="3" s="1"/>
  <c r="A439" i="3"/>
  <c r="AN438" i="3"/>
  <c r="AM438" i="3"/>
  <c r="AF438" i="3"/>
  <c r="AE438" i="3"/>
  <c r="AD438" i="3"/>
  <c r="Z438" i="3" a="1"/>
  <c r="Z438" i="3" s="1"/>
  <c r="U438" i="3"/>
  <c r="AL438" i="3" s="1"/>
  <c r="A438" i="3"/>
  <c r="AI438" i="3" s="1"/>
  <c r="AN437" i="3"/>
  <c r="AM437" i="3"/>
  <c r="AF437" i="3"/>
  <c r="AE437" i="3"/>
  <c r="AD437" i="3"/>
  <c r="Z437" i="3" a="1"/>
  <c r="Z437" i="3" s="1"/>
  <c r="U437" i="3"/>
  <c r="AL437" i="3" s="1"/>
  <c r="A437" i="3"/>
  <c r="AI437" i="3" s="1"/>
  <c r="AN436" i="3"/>
  <c r="AM436" i="3"/>
  <c r="AF436" i="3"/>
  <c r="AE436" i="3"/>
  <c r="AD436" i="3"/>
  <c r="Z436" i="3" a="1"/>
  <c r="Z436" i="3" s="1"/>
  <c r="U436" i="3"/>
  <c r="A436" i="3"/>
  <c r="AI436" i="3" s="1"/>
  <c r="AN435" i="3"/>
  <c r="AM435" i="3"/>
  <c r="AF435" i="3"/>
  <c r="AE435" i="3"/>
  <c r="AD435" i="3"/>
  <c r="Z435" i="3" a="1"/>
  <c r="Z435" i="3" s="1"/>
  <c r="U435" i="3"/>
  <c r="V435" i="3" s="1"/>
  <c r="W435" i="3" s="1"/>
  <c r="A435" i="3"/>
  <c r="AN434" i="3"/>
  <c r="AM434" i="3"/>
  <c r="AF434" i="3"/>
  <c r="AE434" i="3"/>
  <c r="AD434" i="3"/>
  <c r="Z434" i="3" a="1"/>
  <c r="Z434" i="3" s="1"/>
  <c r="U434" i="3"/>
  <c r="A434" i="3"/>
  <c r="AQ434" i="3" s="1"/>
  <c r="AJ434" i="3" s="1"/>
  <c r="AN433" i="3"/>
  <c r="AM433" i="3"/>
  <c r="AF433" i="3"/>
  <c r="AE433" i="3"/>
  <c r="AD433" i="3"/>
  <c r="Z433" i="3" a="1"/>
  <c r="Z433" i="3" s="1"/>
  <c r="U433" i="3"/>
  <c r="AL433" i="3" s="1"/>
  <c r="A433" i="3"/>
  <c r="AI433" i="3" s="1"/>
  <c r="AN432" i="3"/>
  <c r="AM432" i="3"/>
  <c r="AF432" i="3"/>
  <c r="AE432" i="3"/>
  <c r="AD432" i="3"/>
  <c r="Z432" i="3" a="1"/>
  <c r="Z432" i="3" s="1"/>
  <c r="U432" i="3"/>
  <c r="AL432" i="3" s="1"/>
  <c r="A432" i="3"/>
  <c r="AN431" i="3"/>
  <c r="AM431" i="3"/>
  <c r="AF431" i="3"/>
  <c r="AE431" i="3"/>
  <c r="AD431" i="3"/>
  <c r="Z431" i="3" a="1"/>
  <c r="Z431" i="3" s="1"/>
  <c r="U431" i="3"/>
  <c r="V431" i="3" s="1"/>
  <c r="W431" i="3" s="1"/>
  <c r="A431" i="3"/>
  <c r="AN430" i="3"/>
  <c r="AM430" i="3"/>
  <c r="AF430" i="3"/>
  <c r="AE430" i="3"/>
  <c r="AD430" i="3"/>
  <c r="Z430" i="3" a="1"/>
  <c r="Z430" i="3" s="1"/>
  <c r="U430" i="3"/>
  <c r="AL430" i="3" s="1"/>
  <c r="A430" i="3"/>
  <c r="AQ430" i="3" s="1"/>
  <c r="AN429" i="3"/>
  <c r="AM429" i="3"/>
  <c r="AF429" i="3"/>
  <c r="AE429" i="3"/>
  <c r="AD429" i="3"/>
  <c r="Z429" i="3" a="1"/>
  <c r="Z429" i="3" s="1"/>
  <c r="U429" i="3"/>
  <c r="A429" i="3"/>
  <c r="AQ429" i="3" s="1"/>
  <c r="AR429" i="3" s="1"/>
  <c r="AH429" i="3" s="1"/>
  <c r="AN428" i="3"/>
  <c r="AM428" i="3"/>
  <c r="AF428" i="3"/>
  <c r="AE428" i="3"/>
  <c r="AD428" i="3"/>
  <c r="Z428" i="3" a="1"/>
  <c r="Z428" i="3" s="1"/>
  <c r="U428" i="3"/>
  <c r="AL428" i="3" s="1"/>
  <c r="A428" i="3"/>
  <c r="AN427" i="3"/>
  <c r="AM427" i="3"/>
  <c r="AF427" i="3"/>
  <c r="AE427" i="3"/>
  <c r="AD427" i="3"/>
  <c r="Z427" i="3" a="1"/>
  <c r="Z427" i="3" s="1"/>
  <c r="U427" i="3"/>
  <c r="V427" i="3" s="1"/>
  <c r="W427" i="3" s="1"/>
  <c r="AP427" i="3" s="1"/>
  <c r="A427" i="3"/>
  <c r="AN426" i="3"/>
  <c r="AM426" i="3"/>
  <c r="AF426" i="3"/>
  <c r="AE426" i="3"/>
  <c r="AD426" i="3"/>
  <c r="Z426" i="3" a="1"/>
  <c r="Z426" i="3" s="1"/>
  <c r="U426" i="3"/>
  <c r="A426" i="3"/>
  <c r="AI426" i="3" s="1"/>
  <c r="B426" i="3" s="1"/>
  <c r="AK426" i="3" s="1"/>
  <c r="AN425" i="3"/>
  <c r="AM425" i="3"/>
  <c r="AF425" i="3"/>
  <c r="AE425" i="3"/>
  <c r="AD425" i="3"/>
  <c r="Z425" i="3" a="1"/>
  <c r="Z425" i="3" s="1"/>
  <c r="U425" i="3"/>
  <c r="AL425" i="3" s="1"/>
  <c r="A425" i="3"/>
  <c r="AN424" i="3"/>
  <c r="AM424" i="3"/>
  <c r="AF424" i="3"/>
  <c r="AE424" i="3"/>
  <c r="AD424" i="3"/>
  <c r="Z424" i="3" a="1"/>
  <c r="Z424" i="3" s="1"/>
  <c r="U424" i="3"/>
  <c r="A424" i="3"/>
  <c r="AQ424" i="3" s="1"/>
  <c r="AJ424" i="3" s="1"/>
  <c r="AN423" i="3"/>
  <c r="AM423" i="3"/>
  <c r="AF423" i="3"/>
  <c r="AE423" i="3"/>
  <c r="AD423" i="3"/>
  <c r="Z423" i="3" a="1"/>
  <c r="Z423" i="3" s="1"/>
  <c r="U423" i="3"/>
  <c r="V423" i="3" s="1"/>
  <c r="W423" i="3" s="1"/>
  <c r="X423" i="3" s="1"/>
  <c r="A423" i="3"/>
  <c r="AI423" i="3" s="1"/>
  <c r="AS423" i="3" s="1"/>
  <c r="AN422" i="3"/>
  <c r="AM422" i="3"/>
  <c r="AF422" i="3"/>
  <c r="AE422" i="3"/>
  <c r="AD422" i="3"/>
  <c r="Z422" i="3" a="1"/>
  <c r="Z422" i="3" s="1"/>
  <c r="U422" i="3"/>
  <c r="AL422" i="3" s="1"/>
  <c r="A422" i="3"/>
  <c r="AQ422" i="3" s="1"/>
  <c r="AN421" i="3"/>
  <c r="AM421" i="3"/>
  <c r="AF421" i="3"/>
  <c r="AE421" i="3"/>
  <c r="AD421" i="3"/>
  <c r="Z421" i="3" a="1"/>
  <c r="Z421" i="3" s="1"/>
  <c r="U421" i="3"/>
  <c r="A421" i="3"/>
  <c r="AN420" i="3"/>
  <c r="AM420" i="3"/>
  <c r="AF420" i="3"/>
  <c r="AE420" i="3"/>
  <c r="AD420" i="3"/>
  <c r="Z420" i="3" a="1"/>
  <c r="Z420" i="3" s="1"/>
  <c r="U420" i="3"/>
  <c r="A420" i="3"/>
  <c r="AQ420" i="3" s="1"/>
  <c r="AN419" i="3"/>
  <c r="AM419" i="3"/>
  <c r="AF419" i="3"/>
  <c r="AE419" i="3"/>
  <c r="AD419" i="3"/>
  <c r="Z419" i="3" a="1"/>
  <c r="Z419" i="3" s="1"/>
  <c r="U419" i="3"/>
  <c r="A419" i="3"/>
  <c r="AN418" i="3"/>
  <c r="AM418" i="3"/>
  <c r="AF418" i="3"/>
  <c r="AE418" i="3"/>
  <c r="AD418" i="3"/>
  <c r="Z418" i="3" a="1"/>
  <c r="Z418" i="3" s="1"/>
  <c r="U418" i="3"/>
  <c r="A418" i="3"/>
  <c r="AQ418" i="3" s="1"/>
  <c r="AJ418" i="3" s="1"/>
  <c r="AN417" i="3"/>
  <c r="AM417" i="3"/>
  <c r="AF417" i="3"/>
  <c r="AE417" i="3"/>
  <c r="AD417" i="3"/>
  <c r="Z417" i="3" a="1"/>
  <c r="Z417" i="3" s="1"/>
  <c r="U417" i="3"/>
  <c r="V417" i="3" s="1"/>
  <c r="W417" i="3" s="1"/>
  <c r="A417" i="3"/>
  <c r="AI417" i="3" s="1"/>
  <c r="AN416" i="3"/>
  <c r="AM416" i="3"/>
  <c r="AF416" i="3"/>
  <c r="AE416" i="3"/>
  <c r="AD416" i="3"/>
  <c r="Z416" i="3" a="1"/>
  <c r="Z416" i="3" s="1"/>
  <c r="U416" i="3"/>
  <c r="V416" i="3" s="1"/>
  <c r="W416" i="3" s="1"/>
  <c r="A416" i="3"/>
  <c r="AQ416" i="3" s="1"/>
  <c r="AR416" i="3" s="1"/>
  <c r="AH416" i="3" s="1"/>
  <c r="AN415" i="3"/>
  <c r="AM415" i="3"/>
  <c r="AF415" i="3"/>
  <c r="AE415" i="3"/>
  <c r="AD415" i="3"/>
  <c r="Z415" i="3" a="1"/>
  <c r="Z415" i="3" s="1"/>
  <c r="U415" i="3"/>
  <c r="AL415" i="3" s="1"/>
  <c r="A415" i="3"/>
  <c r="AN414" i="3"/>
  <c r="AM414" i="3"/>
  <c r="AF414" i="3"/>
  <c r="AE414" i="3"/>
  <c r="AD414" i="3"/>
  <c r="Z414" i="3" a="1"/>
  <c r="Z414" i="3" s="1"/>
  <c r="U414" i="3"/>
  <c r="AL414" i="3" s="1"/>
  <c r="A414" i="3"/>
  <c r="AN413" i="3"/>
  <c r="AM413" i="3"/>
  <c r="AF413" i="3"/>
  <c r="AE413" i="3"/>
  <c r="AD413" i="3"/>
  <c r="Z413" i="3" a="1"/>
  <c r="Z413" i="3" s="1"/>
  <c r="U413" i="3"/>
  <c r="A413" i="3"/>
  <c r="AN412" i="3"/>
  <c r="AM412" i="3"/>
  <c r="AF412" i="3"/>
  <c r="AE412" i="3"/>
  <c r="AD412" i="3"/>
  <c r="Z412" i="3" a="1"/>
  <c r="Z412" i="3" s="1"/>
  <c r="U412" i="3"/>
  <c r="AL412" i="3" s="1"/>
  <c r="A412" i="3"/>
  <c r="AQ412" i="3" s="1"/>
  <c r="AN411" i="3"/>
  <c r="AM411" i="3"/>
  <c r="AF411" i="3"/>
  <c r="AE411" i="3"/>
  <c r="AD411" i="3"/>
  <c r="Z411" i="3" a="1"/>
  <c r="Z411" i="3" s="1"/>
  <c r="U411" i="3"/>
  <c r="AL411" i="3" s="1"/>
  <c r="A411" i="3"/>
  <c r="AN410" i="3"/>
  <c r="AM410" i="3"/>
  <c r="AF410" i="3"/>
  <c r="AE410" i="3"/>
  <c r="AD410" i="3"/>
  <c r="Z410" i="3" a="1"/>
  <c r="Z410" i="3" s="1"/>
  <c r="U410" i="3"/>
  <c r="AL410" i="3" s="1"/>
  <c r="A410" i="3"/>
  <c r="AN409" i="3"/>
  <c r="AM409" i="3"/>
  <c r="AF409" i="3"/>
  <c r="AE409" i="3"/>
  <c r="AD409" i="3"/>
  <c r="Z409" i="3" a="1"/>
  <c r="Z409" i="3" s="1"/>
  <c r="U409" i="3"/>
  <c r="AL409" i="3" s="1"/>
  <c r="A409" i="3"/>
  <c r="AN408" i="3"/>
  <c r="AM408" i="3"/>
  <c r="AF408" i="3"/>
  <c r="AE408" i="3"/>
  <c r="AD408" i="3"/>
  <c r="Z408" i="3" a="1"/>
  <c r="Z408" i="3" s="1"/>
  <c r="U408" i="3"/>
  <c r="AL408" i="3" s="1"/>
  <c r="A408" i="3"/>
  <c r="AN407" i="3"/>
  <c r="AM407" i="3"/>
  <c r="AF407" i="3"/>
  <c r="AE407" i="3"/>
  <c r="AD407" i="3"/>
  <c r="Z407" i="3" a="1"/>
  <c r="Z407" i="3" s="1"/>
  <c r="U407" i="3"/>
  <c r="V407" i="3" s="1"/>
  <c r="W407" i="3" s="1"/>
  <c r="A407" i="3"/>
  <c r="AN406" i="3"/>
  <c r="AM406" i="3"/>
  <c r="AF406" i="3"/>
  <c r="AE406" i="3"/>
  <c r="AD406" i="3"/>
  <c r="Z406" i="3" a="1"/>
  <c r="Z406" i="3" s="1"/>
  <c r="U406" i="3"/>
  <c r="V406" i="3" s="1"/>
  <c r="W406" i="3" s="1"/>
  <c r="A406" i="3"/>
  <c r="AN405" i="3"/>
  <c r="AM405" i="3"/>
  <c r="AF405" i="3"/>
  <c r="AE405" i="3"/>
  <c r="AD405" i="3"/>
  <c r="Z405" i="3" a="1"/>
  <c r="Z405" i="3" s="1"/>
  <c r="U405" i="3"/>
  <c r="AL405" i="3" s="1"/>
  <c r="A405" i="3"/>
  <c r="AN404" i="3"/>
  <c r="AM404" i="3"/>
  <c r="AF404" i="3"/>
  <c r="AE404" i="3"/>
  <c r="AD404" i="3"/>
  <c r="Z404" i="3" a="1"/>
  <c r="Z404" i="3" s="1"/>
  <c r="U404" i="3"/>
  <c r="A404" i="3"/>
  <c r="AN403" i="3"/>
  <c r="AM403" i="3"/>
  <c r="AF403" i="3"/>
  <c r="AE403" i="3"/>
  <c r="AD403" i="3"/>
  <c r="Z403" i="3" a="1"/>
  <c r="Z403" i="3" s="1"/>
  <c r="U403" i="3"/>
  <c r="A403" i="3"/>
  <c r="AN402" i="3"/>
  <c r="AM402" i="3"/>
  <c r="AF402" i="3"/>
  <c r="AE402" i="3"/>
  <c r="AD402" i="3"/>
  <c r="Z402" i="3" a="1"/>
  <c r="Z402" i="3" s="1"/>
  <c r="U402" i="3"/>
  <c r="AL402" i="3" s="1"/>
  <c r="A402" i="3"/>
  <c r="AI402" i="3" s="1"/>
  <c r="AS402" i="3" s="1"/>
  <c r="AN401" i="3"/>
  <c r="AM401" i="3"/>
  <c r="AF401" i="3"/>
  <c r="AE401" i="3"/>
  <c r="AD401" i="3"/>
  <c r="Z401" i="3" a="1"/>
  <c r="Z401" i="3" s="1"/>
  <c r="U401" i="3"/>
  <c r="A401" i="3"/>
  <c r="AI401" i="3" s="1"/>
  <c r="AN400" i="3"/>
  <c r="AM400" i="3"/>
  <c r="AF400" i="3"/>
  <c r="AE400" i="3"/>
  <c r="AD400" i="3"/>
  <c r="Z400" i="3" a="1"/>
  <c r="Z400" i="3" s="1"/>
  <c r="U400" i="3"/>
  <c r="V400" i="3" s="1"/>
  <c r="W400" i="3" s="1"/>
  <c r="A400" i="3"/>
  <c r="AQ400" i="3" s="1"/>
  <c r="AJ400" i="3" s="1"/>
  <c r="AN399" i="3"/>
  <c r="AM399" i="3"/>
  <c r="AF399" i="3"/>
  <c r="AE399" i="3"/>
  <c r="AD399" i="3"/>
  <c r="Z399" i="3" a="1"/>
  <c r="Z399" i="3" s="1"/>
  <c r="U399" i="3"/>
  <c r="V399" i="3" s="1"/>
  <c r="W399" i="3" s="1"/>
  <c r="A399" i="3"/>
  <c r="AI399" i="3" s="1"/>
  <c r="P399" i="3" s="1"/>
  <c r="AA399" i="3" s="1"/>
  <c r="AN398" i="3"/>
  <c r="AM398" i="3"/>
  <c r="AF398" i="3"/>
  <c r="AE398" i="3"/>
  <c r="AD398" i="3"/>
  <c r="Z398" i="3" a="1"/>
  <c r="Z398" i="3" s="1"/>
  <c r="U398" i="3"/>
  <c r="AL398" i="3" s="1"/>
  <c r="A398" i="3"/>
  <c r="AQ398" i="3" s="1"/>
  <c r="AR398" i="3" s="1"/>
  <c r="AH398" i="3" s="1"/>
  <c r="AN397" i="3"/>
  <c r="AM397" i="3"/>
  <c r="AF397" i="3"/>
  <c r="AE397" i="3"/>
  <c r="AD397" i="3"/>
  <c r="Z397" i="3" a="1"/>
  <c r="Z397" i="3" s="1"/>
  <c r="U397" i="3"/>
  <c r="A397" i="3"/>
  <c r="AN396" i="3"/>
  <c r="AM396" i="3"/>
  <c r="AF396" i="3"/>
  <c r="AE396" i="3"/>
  <c r="AD396" i="3"/>
  <c r="Z396" i="3" a="1"/>
  <c r="Z396" i="3" s="1"/>
  <c r="U396" i="3"/>
  <c r="AL396" i="3" s="1"/>
  <c r="A396" i="3"/>
  <c r="AQ396" i="3" s="1"/>
  <c r="AN395" i="3"/>
  <c r="AM395" i="3"/>
  <c r="AF395" i="3"/>
  <c r="AE395" i="3"/>
  <c r="AD395" i="3"/>
  <c r="Z395" i="3" a="1"/>
  <c r="Z395" i="3" s="1"/>
  <c r="U395" i="3"/>
  <c r="V395" i="3" s="1"/>
  <c r="W395" i="3" s="1"/>
  <c r="A395" i="3"/>
  <c r="AN394" i="3"/>
  <c r="AM394" i="3"/>
  <c r="AF394" i="3"/>
  <c r="AE394" i="3"/>
  <c r="AD394" i="3"/>
  <c r="Z394" i="3" a="1"/>
  <c r="Z394" i="3" s="1"/>
  <c r="U394" i="3"/>
  <c r="A394" i="3"/>
  <c r="AN393" i="3"/>
  <c r="AM393" i="3"/>
  <c r="AF393" i="3"/>
  <c r="AE393" i="3"/>
  <c r="AD393" i="3"/>
  <c r="Z393" i="3" a="1"/>
  <c r="Z393" i="3" s="1"/>
  <c r="U393" i="3"/>
  <c r="A393" i="3"/>
  <c r="AN392" i="3"/>
  <c r="AM392" i="3"/>
  <c r="AF392" i="3"/>
  <c r="AE392" i="3"/>
  <c r="AD392" i="3"/>
  <c r="Z392" i="3" a="1"/>
  <c r="Z392" i="3" s="1"/>
  <c r="U392" i="3"/>
  <c r="V392" i="3" s="1"/>
  <c r="W392" i="3" s="1"/>
  <c r="A392" i="3"/>
  <c r="AN391" i="3"/>
  <c r="AM391" i="3"/>
  <c r="AF391" i="3"/>
  <c r="AE391" i="3"/>
  <c r="AD391" i="3"/>
  <c r="Z391" i="3" a="1"/>
  <c r="Z391" i="3" s="1"/>
  <c r="U391" i="3"/>
  <c r="V391" i="3" s="1"/>
  <c r="W391" i="3" s="1"/>
  <c r="A391" i="3"/>
  <c r="AN390" i="3"/>
  <c r="AM390" i="3"/>
  <c r="AF390" i="3"/>
  <c r="AE390" i="3"/>
  <c r="AD390" i="3"/>
  <c r="Z390" i="3" a="1"/>
  <c r="Z390" i="3" s="1"/>
  <c r="U390" i="3"/>
  <c r="A390" i="3"/>
  <c r="AQ390" i="3" s="1"/>
  <c r="AJ390" i="3" s="1"/>
  <c r="AN389" i="3"/>
  <c r="AM389" i="3"/>
  <c r="AF389" i="3"/>
  <c r="AE389" i="3"/>
  <c r="AD389" i="3"/>
  <c r="Z389" i="3" a="1"/>
  <c r="Z389" i="3" s="1"/>
  <c r="U389" i="3"/>
  <c r="A389" i="3"/>
  <c r="AI389" i="3" s="1"/>
  <c r="AS389" i="3" s="1"/>
  <c r="AN388" i="3"/>
  <c r="AM388" i="3"/>
  <c r="AF388" i="3"/>
  <c r="AE388" i="3"/>
  <c r="AD388" i="3"/>
  <c r="Z388" i="3" a="1"/>
  <c r="Z388" i="3" s="1"/>
  <c r="U388" i="3"/>
  <c r="A388" i="3"/>
  <c r="AN387" i="3"/>
  <c r="AM387" i="3"/>
  <c r="AF387" i="3"/>
  <c r="AE387" i="3"/>
  <c r="AD387" i="3"/>
  <c r="Z387" i="3" a="1"/>
  <c r="Z387" i="3" s="1"/>
  <c r="U387" i="3"/>
  <c r="A387" i="3"/>
  <c r="AN386" i="3"/>
  <c r="AM386" i="3"/>
  <c r="AF386" i="3"/>
  <c r="AE386" i="3"/>
  <c r="AD386" i="3"/>
  <c r="Z386" i="3" a="1"/>
  <c r="Z386" i="3" s="1"/>
  <c r="U386" i="3"/>
  <c r="AL386" i="3" s="1"/>
  <c r="A386" i="3"/>
  <c r="AI386" i="3" s="1"/>
  <c r="B386" i="3" s="1"/>
  <c r="AK386" i="3" s="1"/>
  <c r="AN385" i="3"/>
  <c r="AM385" i="3"/>
  <c r="AF385" i="3"/>
  <c r="AE385" i="3"/>
  <c r="AD385" i="3"/>
  <c r="Z385" i="3" a="1"/>
  <c r="Z385" i="3" s="1"/>
  <c r="U385" i="3"/>
  <c r="A385" i="3"/>
  <c r="AN384" i="3"/>
  <c r="AM384" i="3"/>
  <c r="AF384" i="3"/>
  <c r="AE384" i="3"/>
  <c r="AD384" i="3"/>
  <c r="Z384" i="3" a="1"/>
  <c r="Z384" i="3" s="1"/>
  <c r="U384" i="3"/>
  <c r="AL384" i="3" s="1"/>
  <c r="A384" i="3"/>
  <c r="AN383" i="3"/>
  <c r="AM383" i="3"/>
  <c r="AF383" i="3"/>
  <c r="AE383" i="3"/>
  <c r="AD383" i="3"/>
  <c r="Z383" i="3" a="1"/>
  <c r="Z383" i="3" s="1"/>
  <c r="U383" i="3"/>
  <c r="A383" i="3"/>
  <c r="AN382" i="3"/>
  <c r="AM382" i="3"/>
  <c r="AF382" i="3"/>
  <c r="AE382" i="3"/>
  <c r="AD382" i="3"/>
  <c r="Z382" i="3" a="1"/>
  <c r="Z382" i="3" s="1"/>
  <c r="U382" i="3"/>
  <c r="AL382" i="3" s="1"/>
  <c r="A382" i="3"/>
  <c r="AN381" i="3"/>
  <c r="AM381" i="3"/>
  <c r="AF381" i="3"/>
  <c r="AE381" i="3"/>
  <c r="AD381" i="3"/>
  <c r="Z381" i="3" a="1"/>
  <c r="Z381" i="3" s="1"/>
  <c r="U381" i="3"/>
  <c r="A381" i="3"/>
  <c r="AQ381" i="3" s="1"/>
  <c r="AN380" i="3"/>
  <c r="AM380" i="3"/>
  <c r="AF380" i="3"/>
  <c r="AE380" i="3"/>
  <c r="AD380" i="3"/>
  <c r="Z380" i="3" a="1"/>
  <c r="Z380" i="3" s="1"/>
  <c r="U380" i="3"/>
  <c r="AL380" i="3" s="1"/>
  <c r="A380" i="3"/>
  <c r="AQ380" i="3" s="1"/>
  <c r="AN379" i="3"/>
  <c r="AM379" i="3"/>
  <c r="AF379" i="3"/>
  <c r="AE379" i="3"/>
  <c r="AD379" i="3"/>
  <c r="Z379" i="3" a="1"/>
  <c r="Z379" i="3" s="1"/>
  <c r="U379" i="3"/>
  <c r="V379" i="3" s="1"/>
  <c r="W379" i="3" s="1"/>
  <c r="A379" i="3"/>
  <c r="AI379" i="3" s="1"/>
  <c r="M379" i="3" s="1"/>
  <c r="AN378" i="3"/>
  <c r="AM378" i="3"/>
  <c r="AF378" i="3"/>
  <c r="AE378" i="3"/>
  <c r="AD378" i="3"/>
  <c r="Z378" i="3" a="1"/>
  <c r="Z378" i="3" s="1"/>
  <c r="U378" i="3"/>
  <c r="A378" i="3"/>
  <c r="AI378" i="3" s="1"/>
  <c r="B378" i="3" s="1"/>
  <c r="AK378" i="3" s="1"/>
  <c r="AN377" i="3"/>
  <c r="AM377" i="3"/>
  <c r="AF377" i="3"/>
  <c r="AE377" i="3"/>
  <c r="AD377" i="3"/>
  <c r="Z377" i="3" a="1"/>
  <c r="Z377" i="3" s="1"/>
  <c r="U377" i="3"/>
  <c r="A377" i="3"/>
  <c r="AN376" i="3"/>
  <c r="AM376" i="3"/>
  <c r="AF376" i="3"/>
  <c r="AE376" i="3"/>
  <c r="AD376" i="3"/>
  <c r="Z376" i="3" a="1"/>
  <c r="Z376" i="3" s="1"/>
  <c r="U376" i="3"/>
  <c r="V376" i="3" s="1"/>
  <c r="W376" i="3" s="1"/>
  <c r="AP376" i="3" s="1"/>
  <c r="A376" i="3"/>
  <c r="AN375" i="3"/>
  <c r="AM375" i="3"/>
  <c r="AF375" i="3"/>
  <c r="AE375" i="3"/>
  <c r="AD375" i="3"/>
  <c r="Z375" i="3" a="1"/>
  <c r="Z375" i="3" s="1"/>
  <c r="U375" i="3"/>
  <c r="A375" i="3"/>
  <c r="AN374" i="3"/>
  <c r="AM374" i="3"/>
  <c r="AF374" i="3"/>
  <c r="AE374" i="3"/>
  <c r="AD374" i="3"/>
  <c r="Z374" i="3" a="1"/>
  <c r="Z374" i="3" s="1"/>
  <c r="U374" i="3"/>
  <c r="A374" i="3"/>
  <c r="AQ374" i="3" s="1"/>
  <c r="AJ374" i="3" s="1"/>
  <c r="AN373" i="3"/>
  <c r="AM373" i="3"/>
  <c r="AF373" i="3"/>
  <c r="AE373" i="3"/>
  <c r="AD373" i="3"/>
  <c r="Z373" i="3" a="1"/>
  <c r="Z373" i="3" s="1"/>
  <c r="U373" i="3"/>
  <c r="A373" i="3"/>
  <c r="AI373" i="3" s="1"/>
  <c r="AN372" i="3"/>
  <c r="AM372" i="3"/>
  <c r="AF372" i="3"/>
  <c r="AE372" i="3"/>
  <c r="AD372" i="3"/>
  <c r="Z372" i="3" a="1"/>
  <c r="Z372" i="3" s="1"/>
  <c r="U372" i="3"/>
  <c r="A372" i="3"/>
  <c r="AI372" i="3" s="1"/>
  <c r="P372" i="3" s="1"/>
  <c r="AA372" i="3" s="1"/>
  <c r="AN371" i="3"/>
  <c r="AM371" i="3"/>
  <c r="AF371" i="3"/>
  <c r="AE371" i="3"/>
  <c r="AD371" i="3"/>
  <c r="Z371" i="3" a="1"/>
  <c r="Z371" i="3" s="1"/>
  <c r="U371" i="3"/>
  <c r="A371" i="3"/>
  <c r="AQ371" i="3" s="1"/>
  <c r="AN370" i="3"/>
  <c r="AM370" i="3"/>
  <c r="AF370" i="3"/>
  <c r="AE370" i="3"/>
  <c r="AD370" i="3"/>
  <c r="Z370" i="3" a="1"/>
  <c r="Z370" i="3" s="1"/>
  <c r="U370" i="3"/>
  <c r="V370" i="3" s="1"/>
  <c r="W370" i="3" s="1"/>
  <c r="A370" i="3"/>
  <c r="AQ370" i="3" s="1"/>
  <c r="AJ370" i="3" s="1"/>
  <c r="AN369" i="3"/>
  <c r="AM369" i="3"/>
  <c r="AF369" i="3"/>
  <c r="AE369" i="3"/>
  <c r="AD369" i="3"/>
  <c r="Z369" i="3" a="1"/>
  <c r="Z369" i="3" s="1"/>
  <c r="U369" i="3"/>
  <c r="A369" i="3"/>
  <c r="AN368" i="3"/>
  <c r="AM368" i="3"/>
  <c r="AF368" i="3"/>
  <c r="AE368" i="3"/>
  <c r="AD368" i="3"/>
  <c r="Z368" i="3" a="1"/>
  <c r="Z368" i="3" s="1"/>
  <c r="U368" i="3"/>
  <c r="A368" i="3"/>
  <c r="AQ368" i="3" s="1"/>
  <c r="AR368" i="3" s="1"/>
  <c r="AH368" i="3" s="1"/>
  <c r="AN367" i="3"/>
  <c r="AM367" i="3"/>
  <c r="AF367" i="3"/>
  <c r="AE367" i="3"/>
  <c r="AD367" i="3"/>
  <c r="Z367" i="3" a="1"/>
  <c r="Z367" i="3" s="1"/>
  <c r="U367" i="3"/>
  <c r="V367" i="3" s="1"/>
  <c r="W367" i="3" s="1"/>
  <c r="A367" i="3"/>
  <c r="AN366" i="3"/>
  <c r="AM366" i="3"/>
  <c r="AF366" i="3"/>
  <c r="AE366" i="3"/>
  <c r="AD366" i="3"/>
  <c r="Z366" i="3" a="1"/>
  <c r="Z366" i="3" s="1"/>
  <c r="U366" i="3"/>
  <c r="AL366" i="3" s="1"/>
  <c r="A366" i="3"/>
  <c r="AN365" i="3"/>
  <c r="AM365" i="3"/>
  <c r="AF365" i="3"/>
  <c r="AE365" i="3"/>
  <c r="AD365" i="3"/>
  <c r="Z365" i="3" a="1"/>
  <c r="Z365" i="3" s="1"/>
  <c r="U365" i="3"/>
  <c r="A365" i="3"/>
  <c r="AQ365" i="3" s="1"/>
  <c r="AR365" i="3" s="1"/>
  <c r="AH365" i="3" s="1"/>
  <c r="AN364" i="3"/>
  <c r="AM364" i="3"/>
  <c r="AF364" i="3"/>
  <c r="AE364" i="3"/>
  <c r="AD364" i="3"/>
  <c r="Z364" i="3" a="1"/>
  <c r="Z364" i="3" s="1"/>
  <c r="U364" i="3"/>
  <c r="AL364" i="3" s="1"/>
  <c r="A364" i="3"/>
  <c r="AQ364" i="3" s="1"/>
  <c r="AJ364" i="3" s="1"/>
  <c r="AN363" i="3"/>
  <c r="AM363" i="3"/>
  <c r="AF363" i="3"/>
  <c r="AE363" i="3"/>
  <c r="AD363" i="3"/>
  <c r="Z363" i="3" a="1"/>
  <c r="Z363" i="3" s="1"/>
  <c r="U363" i="3"/>
  <c r="AL363" i="3" s="1"/>
  <c r="A363" i="3"/>
  <c r="AI363" i="3" s="1"/>
  <c r="M363" i="3" s="1"/>
  <c r="AN362" i="3"/>
  <c r="AM362" i="3"/>
  <c r="AF362" i="3"/>
  <c r="AE362" i="3"/>
  <c r="AD362" i="3"/>
  <c r="Z362" i="3" a="1"/>
  <c r="Z362" i="3" s="1"/>
  <c r="U362" i="3"/>
  <c r="AL362" i="3" s="1"/>
  <c r="A362" i="3"/>
  <c r="AI362" i="3" s="1"/>
  <c r="B362" i="3" s="1"/>
  <c r="AK362" i="3" s="1"/>
  <c r="AN361" i="3"/>
  <c r="AM361" i="3"/>
  <c r="AF361" i="3"/>
  <c r="AE361" i="3"/>
  <c r="AD361" i="3"/>
  <c r="Z361" i="3" a="1"/>
  <c r="Z361" i="3" s="1"/>
  <c r="U361" i="3"/>
  <c r="A361" i="3"/>
  <c r="AN360" i="3"/>
  <c r="AM360" i="3"/>
  <c r="AF360" i="3"/>
  <c r="AE360" i="3"/>
  <c r="AD360" i="3"/>
  <c r="Z360" i="3" a="1"/>
  <c r="Z360" i="3" s="1"/>
  <c r="U360" i="3"/>
  <c r="V360" i="3" s="1"/>
  <c r="W360" i="3" s="1"/>
  <c r="AP360" i="3" s="1"/>
  <c r="A360" i="3"/>
  <c r="AQ360" i="3" s="1"/>
  <c r="AJ360" i="3" s="1"/>
  <c r="AN359" i="3"/>
  <c r="AM359" i="3"/>
  <c r="AF359" i="3"/>
  <c r="AE359" i="3"/>
  <c r="AD359" i="3"/>
  <c r="Z359" i="3" a="1"/>
  <c r="Z359" i="3" s="1"/>
  <c r="U359" i="3"/>
  <c r="A359" i="3"/>
  <c r="AI359" i="3" s="1"/>
  <c r="M359" i="3" s="1"/>
  <c r="AN358" i="3"/>
  <c r="AM358" i="3"/>
  <c r="AF358" i="3"/>
  <c r="AE358" i="3"/>
  <c r="AD358" i="3"/>
  <c r="Z358" i="3" a="1"/>
  <c r="Z358" i="3" s="1"/>
  <c r="U358" i="3"/>
  <c r="AL358" i="3" s="1"/>
  <c r="A358" i="3"/>
  <c r="AQ358" i="3" s="1"/>
  <c r="AN357" i="3"/>
  <c r="AM357" i="3"/>
  <c r="AF357" i="3"/>
  <c r="AE357" i="3"/>
  <c r="AD357" i="3"/>
  <c r="Z357" i="3" a="1"/>
  <c r="Z357" i="3" s="1"/>
  <c r="U357" i="3"/>
  <c r="AL357" i="3" s="1"/>
  <c r="A357" i="3"/>
  <c r="AI357" i="3" s="1"/>
  <c r="AS357" i="3" s="1"/>
  <c r="AN356" i="3"/>
  <c r="AM356" i="3"/>
  <c r="AF356" i="3"/>
  <c r="AE356" i="3"/>
  <c r="AD356" i="3"/>
  <c r="Z356" i="3" a="1"/>
  <c r="Z356" i="3" s="1"/>
  <c r="U356" i="3"/>
  <c r="A356" i="3"/>
  <c r="AQ356" i="3" s="1"/>
  <c r="AR356" i="3" s="1"/>
  <c r="AH356" i="3" s="1"/>
  <c r="AN355" i="3"/>
  <c r="AM355" i="3"/>
  <c r="AF355" i="3"/>
  <c r="AE355" i="3"/>
  <c r="AD355" i="3"/>
  <c r="Z355" i="3" a="1"/>
  <c r="Z355" i="3" s="1"/>
  <c r="U355" i="3"/>
  <c r="V355" i="3" s="1"/>
  <c r="W355" i="3" s="1"/>
  <c r="A355" i="3"/>
  <c r="AN354" i="3"/>
  <c r="AM354" i="3"/>
  <c r="AF354" i="3"/>
  <c r="AE354" i="3"/>
  <c r="AD354" i="3"/>
  <c r="Z354" i="3" a="1"/>
  <c r="Z354" i="3" s="1"/>
  <c r="U354" i="3"/>
  <c r="AL354" i="3" s="1"/>
  <c r="A354" i="3"/>
  <c r="AQ354" i="3" s="1"/>
  <c r="AJ354" i="3" s="1"/>
  <c r="AN353" i="3"/>
  <c r="AM353" i="3"/>
  <c r="AF353" i="3"/>
  <c r="AE353" i="3"/>
  <c r="AD353" i="3"/>
  <c r="Z353" i="3" a="1"/>
  <c r="Z353" i="3" s="1"/>
  <c r="U353" i="3"/>
  <c r="V353" i="3" s="1"/>
  <c r="W353" i="3" s="1"/>
  <c r="Y353" i="3" s="1"/>
  <c r="A353" i="3"/>
  <c r="AN352" i="3"/>
  <c r="AM352" i="3"/>
  <c r="AF352" i="3"/>
  <c r="AE352" i="3"/>
  <c r="AD352" i="3"/>
  <c r="Z352" i="3" a="1"/>
  <c r="Z352" i="3" s="1"/>
  <c r="U352" i="3"/>
  <c r="V352" i="3" s="1"/>
  <c r="W352" i="3" s="1"/>
  <c r="A352" i="3"/>
  <c r="AQ352" i="3" s="1"/>
  <c r="AR352" i="3" s="1"/>
  <c r="AH352" i="3" s="1"/>
  <c r="AN351" i="3"/>
  <c r="AM351" i="3"/>
  <c r="AF351" i="3"/>
  <c r="AE351" i="3"/>
  <c r="AD351" i="3"/>
  <c r="Z351" i="3" a="1"/>
  <c r="Z351" i="3" s="1"/>
  <c r="U351" i="3"/>
  <c r="A351" i="3"/>
  <c r="AN350" i="3"/>
  <c r="AM350" i="3"/>
  <c r="AF350" i="3"/>
  <c r="AE350" i="3"/>
  <c r="AD350" i="3"/>
  <c r="Z350" i="3" a="1"/>
  <c r="Z350" i="3" s="1"/>
  <c r="U350" i="3"/>
  <c r="AL350" i="3" s="1"/>
  <c r="A350" i="3"/>
  <c r="AN349" i="3"/>
  <c r="AM349" i="3"/>
  <c r="AF349" i="3"/>
  <c r="AE349" i="3"/>
  <c r="AD349" i="3"/>
  <c r="Z349" i="3" a="1"/>
  <c r="Z349" i="3" s="1"/>
  <c r="U349" i="3"/>
  <c r="A349" i="3"/>
  <c r="AQ349" i="3" s="1"/>
  <c r="AR349" i="3" s="1"/>
  <c r="AH349" i="3" s="1"/>
  <c r="AN348" i="3"/>
  <c r="AM348" i="3"/>
  <c r="AF348" i="3"/>
  <c r="AE348" i="3"/>
  <c r="AD348" i="3"/>
  <c r="Z348" i="3" a="1"/>
  <c r="Z348" i="3" s="1"/>
  <c r="U348" i="3"/>
  <c r="AL348" i="3" s="1"/>
  <c r="A348" i="3"/>
  <c r="AQ348" i="3" s="1"/>
  <c r="AJ348" i="3" s="1"/>
  <c r="AN347" i="3"/>
  <c r="AM347" i="3"/>
  <c r="AF347" i="3"/>
  <c r="AE347" i="3"/>
  <c r="AD347" i="3"/>
  <c r="Z347" i="3" a="1"/>
  <c r="Z347" i="3" s="1"/>
  <c r="U347" i="3"/>
  <c r="V347" i="3" s="1"/>
  <c r="W347" i="3" s="1"/>
  <c r="A347" i="3"/>
  <c r="AI347" i="3" s="1"/>
  <c r="AN346" i="3"/>
  <c r="AM346" i="3"/>
  <c r="AF346" i="3"/>
  <c r="AE346" i="3"/>
  <c r="AD346" i="3"/>
  <c r="Z346" i="3" a="1"/>
  <c r="Z346" i="3" s="1"/>
  <c r="U346" i="3"/>
  <c r="A346" i="3"/>
  <c r="AI346" i="3" s="1"/>
  <c r="AN345" i="3"/>
  <c r="AM345" i="3"/>
  <c r="AF345" i="3"/>
  <c r="AE345" i="3"/>
  <c r="AD345" i="3"/>
  <c r="Z345" i="3" a="1"/>
  <c r="Z345" i="3" s="1"/>
  <c r="U345" i="3"/>
  <c r="A345" i="3"/>
  <c r="AN344" i="3"/>
  <c r="AM344" i="3"/>
  <c r="AF344" i="3"/>
  <c r="AE344" i="3"/>
  <c r="AD344" i="3"/>
  <c r="Z344" i="3" a="1"/>
  <c r="Z344" i="3" s="1"/>
  <c r="U344" i="3"/>
  <c r="A344" i="3"/>
  <c r="AQ344" i="3" s="1"/>
  <c r="AJ344" i="3" s="1"/>
  <c r="AN343" i="3"/>
  <c r="AM343" i="3"/>
  <c r="AF343" i="3"/>
  <c r="AE343" i="3"/>
  <c r="AD343" i="3"/>
  <c r="Z343" i="3" a="1"/>
  <c r="Z343" i="3" s="1"/>
  <c r="U343" i="3"/>
  <c r="V343" i="3" s="1"/>
  <c r="W343" i="3" s="1"/>
  <c r="A343" i="3"/>
  <c r="AN342" i="3"/>
  <c r="AM342" i="3"/>
  <c r="AF342" i="3"/>
  <c r="AE342" i="3"/>
  <c r="AD342" i="3"/>
  <c r="Z342" i="3" a="1"/>
  <c r="Z342" i="3" s="1"/>
  <c r="U342" i="3"/>
  <c r="A342" i="3"/>
  <c r="AQ342" i="3" s="1"/>
  <c r="AJ342" i="3" s="1"/>
  <c r="AN341" i="3"/>
  <c r="AM341" i="3"/>
  <c r="AF341" i="3"/>
  <c r="AE341" i="3"/>
  <c r="AD341" i="3"/>
  <c r="Z341" i="3" a="1"/>
  <c r="Z341" i="3" s="1"/>
  <c r="U341" i="3"/>
  <c r="AL341" i="3" s="1"/>
  <c r="A341" i="3"/>
  <c r="AI341" i="3" s="1"/>
  <c r="AN340" i="3"/>
  <c r="AM340" i="3"/>
  <c r="AF340" i="3"/>
  <c r="AE340" i="3"/>
  <c r="AD340" i="3"/>
  <c r="Z340" i="3" a="1"/>
  <c r="Z340" i="3" s="1"/>
  <c r="U340" i="3"/>
  <c r="A340" i="3"/>
  <c r="AN339" i="3"/>
  <c r="AM339" i="3"/>
  <c r="AF339" i="3"/>
  <c r="AE339" i="3"/>
  <c r="AD339" i="3"/>
  <c r="Z339" i="3" a="1"/>
  <c r="Z339" i="3" s="1"/>
  <c r="U339" i="3"/>
  <c r="V339" i="3" s="1"/>
  <c r="W339" i="3" s="1"/>
  <c r="A339" i="3"/>
  <c r="AN338" i="3"/>
  <c r="AM338" i="3"/>
  <c r="AF338" i="3"/>
  <c r="AE338" i="3"/>
  <c r="AD338" i="3"/>
  <c r="Z338" i="3" a="1"/>
  <c r="Z338" i="3" s="1"/>
  <c r="U338" i="3"/>
  <c r="V338" i="3" s="1"/>
  <c r="W338" i="3" s="1"/>
  <c r="AP338" i="3" s="1"/>
  <c r="A338" i="3"/>
  <c r="AQ338" i="3" s="1"/>
  <c r="AJ338" i="3" s="1"/>
  <c r="AN337" i="3"/>
  <c r="AM337" i="3"/>
  <c r="AF337" i="3"/>
  <c r="AE337" i="3"/>
  <c r="AD337" i="3"/>
  <c r="Z337" i="3" a="1"/>
  <c r="Z337" i="3" s="1"/>
  <c r="U337" i="3"/>
  <c r="AL337" i="3" s="1"/>
  <c r="A337" i="3"/>
  <c r="AN336" i="3"/>
  <c r="AM336" i="3"/>
  <c r="AF336" i="3"/>
  <c r="AE336" i="3"/>
  <c r="AD336" i="3"/>
  <c r="Z336" i="3" a="1"/>
  <c r="Z336" i="3" s="1"/>
  <c r="U336" i="3"/>
  <c r="V336" i="3" s="1"/>
  <c r="W336" i="3" s="1"/>
  <c r="A336" i="3"/>
  <c r="AQ336" i="3" s="1"/>
  <c r="AJ336" i="3" s="1"/>
  <c r="AN335" i="3"/>
  <c r="AM335" i="3"/>
  <c r="AF335" i="3"/>
  <c r="AE335" i="3"/>
  <c r="AD335" i="3"/>
  <c r="Z335" i="3" a="1"/>
  <c r="Z335" i="3" s="1"/>
  <c r="U335" i="3"/>
  <c r="V335" i="3" s="1"/>
  <c r="W335" i="3" s="1"/>
  <c r="A335" i="3"/>
  <c r="AI335" i="3" s="1"/>
  <c r="AN334" i="3"/>
  <c r="AM334" i="3"/>
  <c r="AF334" i="3"/>
  <c r="AE334" i="3"/>
  <c r="AD334" i="3"/>
  <c r="Z334" i="3" a="1"/>
  <c r="Z334" i="3" s="1"/>
  <c r="U334" i="3"/>
  <c r="AL334" i="3" s="1"/>
  <c r="A334" i="3"/>
  <c r="AN333" i="3"/>
  <c r="AM333" i="3"/>
  <c r="AF333" i="3"/>
  <c r="AE333" i="3"/>
  <c r="AD333" i="3"/>
  <c r="Z333" i="3" a="1"/>
  <c r="Z333" i="3" s="1"/>
  <c r="U333" i="3"/>
  <c r="AL333" i="3" s="1"/>
  <c r="A333" i="3"/>
  <c r="AQ333" i="3" s="1"/>
  <c r="AR333" i="3" s="1"/>
  <c r="AH333" i="3" s="1"/>
  <c r="AN332" i="3"/>
  <c r="AM332" i="3"/>
  <c r="AF332" i="3"/>
  <c r="AE332" i="3"/>
  <c r="AD332" i="3"/>
  <c r="Z332" i="3" a="1"/>
  <c r="Z332" i="3" s="1"/>
  <c r="U332" i="3"/>
  <c r="A332" i="3"/>
  <c r="AN331" i="3"/>
  <c r="AM331" i="3"/>
  <c r="AF331" i="3"/>
  <c r="AE331" i="3"/>
  <c r="AD331" i="3"/>
  <c r="Z331" i="3" a="1"/>
  <c r="Z331" i="3" s="1"/>
  <c r="U331" i="3"/>
  <c r="A331" i="3"/>
  <c r="AI331" i="3" s="1"/>
  <c r="AN330" i="3"/>
  <c r="AM330" i="3"/>
  <c r="AF330" i="3"/>
  <c r="AE330" i="3"/>
  <c r="AD330" i="3"/>
  <c r="Z330" i="3" a="1"/>
  <c r="Z330" i="3" s="1"/>
  <c r="U330" i="3"/>
  <c r="A330" i="3"/>
  <c r="AI330" i="3" s="1"/>
  <c r="AN329" i="3"/>
  <c r="AM329" i="3"/>
  <c r="AF329" i="3"/>
  <c r="AE329" i="3"/>
  <c r="AD329" i="3"/>
  <c r="Z329" i="3" a="1"/>
  <c r="Z329" i="3" s="1"/>
  <c r="U329" i="3"/>
  <c r="A329" i="3"/>
  <c r="AN328" i="3"/>
  <c r="AM328" i="3"/>
  <c r="AF328" i="3"/>
  <c r="AE328" i="3"/>
  <c r="AD328" i="3"/>
  <c r="Z328" i="3" a="1"/>
  <c r="Z328" i="3" s="1"/>
  <c r="U328" i="3"/>
  <c r="V328" i="3" s="1"/>
  <c r="W328" i="3" s="1"/>
  <c r="A328" i="3"/>
  <c r="AQ328" i="3" s="1"/>
  <c r="AN327" i="3"/>
  <c r="AM327" i="3"/>
  <c r="AF327" i="3"/>
  <c r="AE327" i="3"/>
  <c r="AD327" i="3"/>
  <c r="Z327" i="3" a="1"/>
  <c r="Z327" i="3" s="1"/>
  <c r="U327" i="3"/>
  <c r="V327" i="3" s="1"/>
  <c r="W327" i="3" s="1"/>
  <c r="A327" i="3"/>
  <c r="AN326" i="3"/>
  <c r="AM326" i="3"/>
  <c r="AF326" i="3"/>
  <c r="AE326" i="3"/>
  <c r="AD326" i="3"/>
  <c r="Z326" i="3" a="1"/>
  <c r="Z326" i="3" s="1"/>
  <c r="U326" i="3"/>
  <c r="AL326" i="3" s="1"/>
  <c r="A326" i="3"/>
  <c r="AQ326" i="3" s="1"/>
  <c r="AN325" i="3"/>
  <c r="AM325" i="3"/>
  <c r="AF325" i="3"/>
  <c r="AE325" i="3"/>
  <c r="AD325" i="3"/>
  <c r="Z325" i="3" a="1"/>
  <c r="Z325" i="3" s="1"/>
  <c r="U325" i="3"/>
  <c r="A325" i="3"/>
  <c r="AI325" i="3" s="1"/>
  <c r="AN324" i="3"/>
  <c r="AM324" i="3"/>
  <c r="AF324" i="3"/>
  <c r="AE324" i="3"/>
  <c r="AD324" i="3"/>
  <c r="Z324" i="3" a="1"/>
  <c r="Z324" i="3" s="1"/>
  <c r="U324" i="3"/>
  <c r="A324" i="3"/>
  <c r="AN323" i="3"/>
  <c r="AM323" i="3"/>
  <c r="AF323" i="3"/>
  <c r="AE323" i="3"/>
  <c r="AD323" i="3"/>
  <c r="Z323" i="3" a="1"/>
  <c r="Z323" i="3" s="1"/>
  <c r="U323" i="3"/>
  <c r="V323" i="3" s="1"/>
  <c r="W323" i="3" s="1"/>
  <c r="Y323" i="3" s="1"/>
  <c r="A323" i="3"/>
  <c r="AQ323" i="3" s="1"/>
  <c r="AN322" i="3"/>
  <c r="AM322" i="3"/>
  <c r="AF322" i="3"/>
  <c r="AE322" i="3"/>
  <c r="AD322" i="3"/>
  <c r="Z322" i="3" a="1"/>
  <c r="Z322" i="3" s="1"/>
  <c r="U322" i="3"/>
  <c r="V322" i="3" s="1"/>
  <c r="W322" i="3" s="1"/>
  <c r="A322" i="3"/>
  <c r="AI322" i="3" s="1"/>
  <c r="AT322" i="3" s="1"/>
  <c r="AN321" i="3"/>
  <c r="AM321" i="3"/>
  <c r="AF321" i="3"/>
  <c r="AE321" i="3"/>
  <c r="AD321" i="3"/>
  <c r="Z321" i="3" a="1"/>
  <c r="Z321" i="3" s="1"/>
  <c r="U321" i="3"/>
  <c r="A321" i="3"/>
  <c r="AN320" i="3"/>
  <c r="AM320" i="3"/>
  <c r="AF320" i="3"/>
  <c r="AE320" i="3"/>
  <c r="AD320" i="3"/>
  <c r="Z320" i="3" a="1"/>
  <c r="Z320" i="3" s="1"/>
  <c r="U320" i="3"/>
  <c r="A320" i="3"/>
  <c r="AN319" i="3"/>
  <c r="AM319" i="3"/>
  <c r="AF319" i="3"/>
  <c r="AE319" i="3"/>
  <c r="AD319" i="3"/>
  <c r="Z319" i="3" a="1"/>
  <c r="Z319" i="3" s="1"/>
  <c r="U319" i="3"/>
  <c r="AL319" i="3" s="1"/>
  <c r="A319" i="3"/>
  <c r="AN318" i="3"/>
  <c r="AM318" i="3"/>
  <c r="AF318" i="3"/>
  <c r="AE318" i="3"/>
  <c r="AD318" i="3"/>
  <c r="Z318" i="3" a="1"/>
  <c r="Z318" i="3" s="1"/>
  <c r="U318" i="3"/>
  <c r="A318" i="3"/>
  <c r="AQ318" i="3" s="1"/>
  <c r="AJ318" i="3" s="1"/>
  <c r="AN317" i="3"/>
  <c r="AM317" i="3"/>
  <c r="AF317" i="3"/>
  <c r="AE317" i="3"/>
  <c r="AD317" i="3"/>
  <c r="Z317" i="3" a="1"/>
  <c r="Z317" i="3" s="1"/>
  <c r="U317" i="3"/>
  <c r="AL317" i="3" s="1"/>
  <c r="A317" i="3"/>
  <c r="AQ317" i="3" s="1"/>
  <c r="AN316" i="3"/>
  <c r="AM316" i="3"/>
  <c r="AF316" i="3"/>
  <c r="AE316" i="3"/>
  <c r="AD316" i="3"/>
  <c r="Z316" i="3" a="1"/>
  <c r="Z316" i="3" s="1"/>
  <c r="U316" i="3"/>
  <c r="V316" i="3" s="1"/>
  <c r="W316" i="3" s="1"/>
  <c r="AP316" i="3" s="1"/>
  <c r="A316" i="3"/>
  <c r="AQ316" i="3" s="1"/>
  <c r="AJ316" i="3" s="1"/>
  <c r="AN315" i="3"/>
  <c r="AM315" i="3"/>
  <c r="AF315" i="3"/>
  <c r="AE315" i="3"/>
  <c r="AD315" i="3"/>
  <c r="Z315" i="3" a="1"/>
  <c r="Z315" i="3" s="1"/>
  <c r="U315" i="3"/>
  <c r="A315" i="3"/>
  <c r="AQ315" i="3" s="1"/>
  <c r="AN314" i="3"/>
  <c r="AM314" i="3"/>
  <c r="AF314" i="3"/>
  <c r="AE314" i="3"/>
  <c r="AD314" i="3"/>
  <c r="Z314" i="3" a="1"/>
  <c r="Z314" i="3" s="1"/>
  <c r="U314" i="3"/>
  <c r="AL314" i="3" s="1"/>
  <c r="A314" i="3"/>
  <c r="AI314" i="3" s="1"/>
  <c r="AT314" i="3" s="1"/>
  <c r="AN313" i="3"/>
  <c r="AM313" i="3"/>
  <c r="AF313" i="3"/>
  <c r="AE313" i="3"/>
  <c r="AD313" i="3"/>
  <c r="Z313" i="3" a="1"/>
  <c r="Z313" i="3" s="1"/>
  <c r="U313" i="3"/>
  <c r="V313" i="3" s="1"/>
  <c r="W313" i="3" s="1"/>
  <c r="X313" i="3" s="1"/>
  <c r="A313" i="3"/>
  <c r="AN312" i="3"/>
  <c r="AM312" i="3"/>
  <c r="AF312" i="3"/>
  <c r="AE312" i="3"/>
  <c r="AD312" i="3"/>
  <c r="Z312" i="3" a="1"/>
  <c r="Z312" i="3" s="1"/>
  <c r="U312" i="3"/>
  <c r="A312" i="3"/>
  <c r="AQ312" i="3" s="1"/>
  <c r="AN311" i="3"/>
  <c r="AM311" i="3"/>
  <c r="AF311" i="3"/>
  <c r="AE311" i="3"/>
  <c r="AD311" i="3"/>
  <c r="Z311" i="3" a="1"/>
  <c r="Z311" i="3" s="1"/>
  <c r="U311" i="3"/>
  <c r="V311" i="3" s="1"/>
  <c r="W311" i="3" s="1"/>
  <c r="AP311" i="3" s="1"/>
  <c r="A311" i="3"/>
  <c r="AI311" i="3" s="1"/>
  <c r="AN310" i="3"/>
  <c r="AM310" i="3"/>
  <c r="AF310" i="3"/>
  <c r="AE310" i="3"/>
  <c r="AD310" i="3"/>
  <c r="Z310" i="3" a="1"/>
  <c r="Z310" i="3" s="1"/>
  <c r="U310" i="3"/>
  <c r="A310" i="3"/>
  <c r="AN309" i="3"/>
  <c r="AM309" i="3"/>
  <c r="AF309" i="3"/>
  <c r="AE309" i="3"/>
  <c r="AD309" i="3"/>
  <c r="Z309" i="3" a="1"/>
  <c r="Z309" i="3" s="1"/>
  <c r="U309" i="3"/>
  <c r="A309" i="3"/>
  <c r="AN308" i="3"/>
  <c r="AM308" i="3"/>
  <c r="AF308" i="3"/>
  <c r="AE308" i="3"/>
  <c r="AD308" i="3"/>
  <c r="Z308" i="3" a="1"/>
  <c r="Z308" i="3" s="1"/>
  <c r="U308" i="3"/>
  <c r="A308" i="3"/>
  <c r="AN307" i="3"/>
  <c r="AM307" i="3"/>
  <c r="AF307" i="3"/>
  <c r="AE307" i="3"/>
  <c r="AD307" i="3"/>
  <c r="Z307" i="3" a="1"/>
  <c r="Z307" i="3" s="1"/>
  <c r="U307" i="3"/>
  <c r="A307" i="3"/>
  <c r="AI307" i="3" s="1"/>
  <c r="AN306" i="3"/>
  <c r="AM306" i="3"/>
  <c r="AF306" i="3"/>
  <c r="AE306" i="3"/>
  <c r="AD306" i="3"/>
  <c r="Z306" i="3" a="1"/>
  <c r="Z306" i="3" s="1"/>
  <c r="U306" i="3"/>
  <c r="V306" i="3" s="1"/>
  <c r="W306" i="3" s="1"/>
  <c r="A306" i="3"/>
  <c r="AI306" i="3" s="1"/>
  <c r="AN305" i="3"/>
  <c r="AM305" i="3"/>
  <c r="AF305" i="3"/>
  <c r="AE305" i="3"/>
  <c r="AD305" i="3"/>
  <c r="Z305" i="3" a="1"/>
  <c r="Z305" i="3" s="1"/>
  <c r="U305" i="3"/>
  <c r="V305" i="3" s="1"/>
  <c r="W305" i="3" s="1"/>
  <c r="A305" i="3"/>
  <c r="AN304" i="3"/>
  <c r="AM304" i="3"/>
  <c r="AF304" i="3"/>
  <c r="AE304" i="3"/>
  <c r="AD304" i="3"/>
  <c r="Z304" i="3" a="1"/>
  <c r="Z304" i="3" s="1"/>
  <c r="U304" i="3"/>
  <c r="A304" i="3"/>
  <c r="AQ304" i="3" s="1"/>
  <c r="AJ304" i="3" s="1"/>
  <c r="AN303" i="3"/>
  <c r="AM303" i="3"/>
  <c r="AF303" i="3"/>
  <c r="AE303" i="3"/>
  <c r="AD303" i="3"/>
  <c r="Z303" i="3" a="1"/>
  <c r="Z303" i="3" s="1"/>
  <c r="U303" i="3"/>
  <c r="V303" i="3" s="1"/>
  <c r="W303" i="3" s="1"/>
  <c r="A303" i="3"/>
  <c r="AI303" i="3" s="1"/>
  <c r="AN302" i="3"/>
  <c r="AM302" i="3"/>
  <c r="AF302" i="3"/>
  <c r="AE302" i="3"/>
  <c r="AD302" i="3"/>
  <c r="Z302" i="3" a="1"/>
  <c r="Z302" i="3" s="1"/>
  <c r="U302" i="3"/>
  <c r="A302" i="3"/>
  <c r="AN301" i="3"/>
  <c r="AM301" i="3"/>
  <c r="AF301" i="3"/>
  <c r="AE301" i="3"/>
  <c r="AD301" i="3"/>
  <c r="Z301" i="3" a="1"/>
  <c r="Z301" i="3" s="1"/>
  <c r="U301" i="3"/>
  <c r="AL301" i="3" s="1"/>
  <c r="A301" i="3"/>
  <c r="AQ301" i="3" s="1"/>
  <c r="AN300" i="3"/>
  <c r="AM300" i="3"/>
  <c r="AF300" i="3"/>
  <c r="AE300" i="3"/>
  <c r="AD300" i="3"/>
  <c r="Z300" i="3" a="1"/>
  <c r="Z300" i="3" s="1"/>
  <c r="U300" i="3"/>
  <c r="V300" i="3" s="1"/>
  <c r="W300" i="3" s="1"/>
  <c r="A300" i="3"/>
  <c r="AQ300" i="3" s="1"/>
  <c r="AN299" i="3"/>
  <c r="AM299" i="3"/>
  <c r="AF299" i="3"/>
  <c r="AE299" i="3"/>
  <c r="AD299" i="3"/>
  <c r="Z299" i="3" a="1"/>
  <c r="Z299" i="3" s="1"/>
  <c r="U299" i="3"/>
  <c r="V299" i="3" s="1"/>
  <c r="W299" i="3" s="1"/>
  <c r="A299" i="3"/>
  <c r="AI299" i="3" s="1"/>
  <c r="M299" i="3" s="1"/>
  <c r="AN298" i="3"/>
  <c r="AM298" i="3"/>
  <c r="AF298" i="3"/>
  <c r="AE298" i="3"/>
  <c r="AD298" i="3"/>
  <c r="Z298" i="3" a="1"/>
  <c r="Z298" i="3" s="1"/>
  <c r="U298" i="3"/>
  <c r="AL298" i="3" s="1"/>
  <c r="A298" i="3"/>
  <c r="AN297" i="3"/>
  <c r="AM297" i="3"/>
  <c r="AF297" i="3"/>
  <c r="AE297" i="3"/>
  <c r="AD297" i="3"/>
  <c r="Z297" i="3" a="1"/>
  <c r="Z297" i="3" s="1"/>
  <c r="U297" i="3"/>
  <c r="V297" i="3" s="1"/>
  <c r="W297" i="3" s="1"/>
  <c r="A297" i="3"/>
  <c r="AI297" i="3" s="1"/>
  <c r="P297" i="3" s="1"/>
  <c r="AA297" i="3" s="1"/>
  <c r="AN296" i="3"/>
  <c r="AM296" i="3"/>
  <c r="AF296" i="3"/>
  <c r="AE296" i="3"/>
  <c r="AD296" i="3"/>
  <c r="Z296" i="3" a="1"/>
  <c r="Z296" i="3" s="1"/>
  <c r="U296" i="3"/>
  <c r="A296" i="3"/>
  <c r="AQ296" i="3" s="1"/>
  <c r="AJ296" i="3" s="1"/>
  <c r="AN295" i="3"/>
  <c r="AM295" i="3"/>
  <c r="AF295" i="3"/>
  <c r="AE295" i="3"/>
  <c r="AD295" i="3"/>
  <c r="Z295" i="3" a="1"/>
  <c r="Z295" i="3" s="1"/>
  <c r="U295" i="3"/>
  <c r="V295" i="3" s="1"/>
  <c r="W295" i="3" s="1"/>
  <c r="X295" i="3" s="1"/>
  <c r="A295" i="3"/>
  <c r="AN294" i="3"/>
  <c r="AM294" i="3"/>
  <c r="AF294" i="3"/>
  <c r="AE294" i="3"/>
  <c r="AD294" i="3"/>
  <c r="Z294" i="3" a="1"/>
  <c r="Z294" i="3" s="1"/>
  <c r="U294" i="3"/>
  <c r="AL294" i="3" s="1"/>
  <c r="A294" i="3"/>
  <c r="AQ294" i="3" s="1"/>
  <c r="AN293" i="3"/>
  <c r="AM293" i="3"/>
  <c r="AF293" i="3"/>
  <c r="AE293" i="3"/>
  <c r="AD293" i="3"/>
  <c r="Z293" i="3" a="1"/>
  <c r="Z293" i="3" s="1"/>
  <c r="U293" i="3"/>
  <c r="A293" i="3"/>
  <c r="AI293" i="3" s="1"/>
  <c r="AS293" i="3" s="1"/>
  <c r="AN292" i="3"/>
  <c r="AM292" i="3"/>
  <c r="AF292" i="3"/>
  <c r="AE292" i="3"/>
  <c r="AD292" i="3"/>
  <c r="Z292" i="3" a="1"/>
  <c r="Z292" i="3" s="1"/>
  <c r="U292" i="3"/>
  <c r="AL292" i="3" s="1"/>
  <c r="A292" i="3"/>
  <c r="AN291" i="3"/>
  <c r="AM291" i="3"/>
  <c r="AF291" i="3"/>
  <c r="AE291" i="3"/>
  <c r="AD291" i="3"/>
  <c r="Z291" i="3" a="1"/>
  <c r="Z291" i="3" s="1"/>
  <c r="U291" i="3"/>
  <c r="A291" i="3"/>
  <c r="AI291" i="3" s="1"/>
  <c r="P291" i="3" s="1"/>
  <c r="AA291" i="3" s="1"/>
  <c r="AN290" i="3"/>
  <c r="AM290" i="3"/>
  <c r="AF290" i="3"/>
  <c r="AE290" i="3"/>
  <c r="AD290" i="3"/>
  <c r="Z290" i="3" a="1"/>
  <c r="Z290" i="3" s="1"/>
  <c r="U290" i="3"/>
  <c r="V290" i="3" s="1"/>
  <c r="W290" i="3" s="1"/>
  <c r="A290" i="3"/>
  <c r="AI290" i="3" s="1"/>
  <c r="AN289" i="3"/>
  <c r="AM289" i="3"/>
  <c r="AF289" i="3"/>
  <c r="AE289" i="3"/>
  <c r="AD289" i="3"/>
  <c r="Z289" i="3" a="1"/>
  <c r="Z289" i="3" s="1"/>
  <c r="U289" i="3"/>
  <c r="V289" i="3" s="1"/>
  <c r="W289" i="3" s="1"/>
  <c r="A289" i="3"/>
  <c r="AI289" i="3" s="1"/>
  <c r="AN288" i="3"/>
  <c r="AM288" i="3"/>
  <c r="AF288" i="3"/>
  <c r="AE288" i="3"/>
  <c r="AD288" i="3"/>
  <c r="Z288" i="3" a="1"/>
  <c r="Z288" i="3" s="1"/>
  <c r="U288" i="3"/>
  <c r="V288" i="3" s="1"/>
  <c r="W288" i="3" s="1"/>
  <c r="A288" i="3"/>
  <c r="AI288" i="3" s="1"/>
  <c r="AN287" i="3"/>
  <c r="AM287" i="3"/>
  <c r="AF287" i="3"/>
  <c r="AE287" i="3"/>
  <c r="AD287" i="3"/>
  <c r="Z287" i="3" a="1"/>
  <c r="Z287" i="3" s="1"/>
  <c r="U287" i="3"/>
  <c r="V287" i="3" s="1"/>
  <c r="W287" i="3" s="1"/>
  <c r="A287" i="3"/>
  <c r="AI287" i="3" s="1"/>
  <c r="AN286" i="3"/>
  <c r="AM286" i="3"/>
  <c r="AF286" i="3"/>
  <c r="AE286" i="3"/>
  <c r="AD286" i="3"/>
  <c r="Z286" i="3" a="1"/>
  <c r="Z286" i="3" s="1"/>
  <c r="U286" i="3"/>
  <c r="AL286" i="3" s="1"/>
  <c r="A286" i="3"/>
  <c r="AQ286" i="3" s="1"/>
  <c r="AN285" i="3"/>
  <c r="AM285" i="3"/>
  <c r="AF285" i="3"/>
  <c r="AE285" i="3"/>
  <c r="AD285" i="3"/>
  <c r="Z285" i="3" a="1"/>
  <c r="Z285" i="3" s="1"/>
  <c r="U285" i="3"/>
  <c r="AL285" i="3" s="1"/>
  <c r="A285" i="3"/>
  <c r="AN284" i="3"/>
  <c r="AM284" i="3"/>
  <c r="AF284" i="3"/>
  <c r="AE284" i="3"/>
  <c r="AD284" i="3"/>
  <c r="Z284" i="3" a="1"/>
  <c r="Z284" i="3" s="1"/>
  <c r="U284" i="3"/>
  <c r="AL284" i="3" s="1"/>
  <c r="A284" i="3"/>
  <c r="AQ284" i="3" s="1"/>
  <c r="AN283" i="3"/>
  <c r="AM283" i="3"/>
  <c r="AF283" i="3"/>
  <c r="AE283" i="3"/>
  <c r="AD283" i="3"/>
  <c r="Z283" i="3" a="1"/>
  <c r="Z283" i="3" s="1"/>
  <c r="U283" i="3"/>
  <c r="AL283" i="3" s="1"/>
  <c r="A283" i="3"/>
  <c r="AN282" i="3"/>
  <c r="AM282" i="3"/>
  <c r="AF282" i="3"/>
  <c r="AE282" i="3"/>
  <c r="AD282" i="3"/>
  <c r="Z282" i="3" a="1"/>
  <c r="Z282" i="3" s="1"/>
  <c r="U282" i="3"/>
  <c r="A282" i="3"/>
  <c r="AQ282" i="3" s="1"/>
  <c r="AJ282" i="3" s="1"/>
  <c r="AN281" i="3"/>
  <c r="AM281" i="3"/>
  <c r="AF281" i="3"/>
  <c r="AE281" i="3"/>
  <c r="AD281" i="3"/>
  <c r="Z281" i="3" a="1"/>
  <c r="Z281" i="3" s="1"/>
  <c r="U281" i="3"/>
  <c r="V281" i="3" s="1"/>
  <c r="W281" i="3" s="1"/>
  <c r="Y281" i="3" s="1"/>
  <c r="A281" i="3"/>
  <c r="AQ281" i="3" s="1"/>
  <c r="AN280" i="3"/>
  <c r="AM280" i="3"/>
  <c r="AF280" i="3"/>
  <c r="AE280" i="3"/>
  <c r="AD280" i="3"/>
  <c r="Z280" i="3" a="1"/>
  <c r="Z280" i="3" s="1"/>
  <c r="U280" i="3"/>
  <c r="A280" i="3"/>
  <c r="AQ280" i="3" s="1"/>
  <c r="AJ280" i="3" s="1"/>
  <c r="AN279" i="3"/>
  <c r="AM279" i="3"/>
  <c r="AF279" i="3"/>
  <c r="AE279" i="3"/>
  <c r="AD279" i="3"/>
  <c r="Z279" i="3" a="1"/>
  <c r="Z279" i="3" s="1"/>
  <c r="U279" i="3"/>
  <c r="A279" i="3"/>
  <c r="AI279" i="3" s="1"/>
  <c r="AS279" i="3" s="1"/>
  <c r="AN278" i="3"/>
  <c r="AM278" i="3"/>
  <c r="AF278" i="3"/>
  <c r="AE278" i="3"/>
  <c r="AD278" i="3"/>
  <c r="Z278" i="3" a="1"/>
  <c r="Z278" i="3" s="1"/>
  <c r="U278" i="3"/>
  <c r="AL278" i="3" s="1"/>
  <c r="A278" i="3"/>
  <c r="AI278" i="3" s="1"/>
  <c r="AN277" i="3"/>
  <c r="AM277" i="3"/>
  <c r="AF277" i="3"/>
  <c r="AE277" i="3"/>
  <c r="AD277" i="3"/>
  <c r="Z277" i="3" a="1"/>
  <c r="Z277" i="3" s="1"/>
  <c r="U277" i="3"/>
  <c r="V277" i="3" s="1"/>
  <c r="W277" i="3" s="1"/>
  <c r="A277" i="3"/>
  <c r="AQ277" i="3" s="1"/>
  <c r="AR277" i="3" s="1"/>
  <c r="AH277" i="3" s="1"/>
  <c r="AN276" i="3"/>
  <c r="AM276" i="3"/>
  <c r="AF276" i="3"/>
  <c r="AE276" i="3"/>
  <c r="AD276" i="3"/>
  <c r="Z276" i="3" a="1"/>
  <c r="Z276" i="3" s="1"/>
  <c r="U276" i="3"/>
  <c r="A276" i="3"/>
  <c r="AI276" i="3" s="1"/>
  <c r="AT276" i="3" s="1"/>
  <c r="AN275" i="3"/>
  <c r="AM275" i="3"/>
  <c r="AF275" i="3"/>
  <c r="AE275" i="3"/>
  <c r="AD275" i="3"/>
  <c r="Z275" i="3" a="1"/>
  <c r="Z275" i="3" s="1"/>
  <c r="U275" i="3"/>
  <c r="V275" i="3" s="1"/>
  <c r="W275" i="3" s="1"/>
  <c r="A275" i="3"/>
  <c r="AN274" i="3"/>
  <c r="AM274" i="3"/>
  <c r="AF274" i="3"/>
  <c r="AE274" i="3"/>
  <c r="AD274" i="3"/>
  <c r="Z274" i="3" a="1"/>
  <c r="Z274" i="3" s="1"/>
  <c r="U274" i="3"/>
  <c r="A274" i="3"/>
  <c r="AQ274" i="3" s="1"/>
  <c r="AJ274" i="3" s="1"/>
  <c r="AN273" i="3"/>
  <c r="AM273" i="3"/>
  <c r="AF273" i="3"/>
  <c r="AE273" i="3"/>
  <c r="AD273" i="3"/>
  <c r="Z273" i="3" a="1"/>
  <c r="Z273" i="3" s="1"/>
  <c r="U273" i="3"/>
  <c r="V273" i="3" s="1"/>
  <c r="W273" i="3" s="1"/>
  <c r="A273" i="3"/>
  <c r="AI273" i="3" s="1"/>
  <c r="AS273" i="3" s="1"/>
  <c r="AN272" i="3"/>
  <c r="AM272" i="3"/>
  <c r="AF272" i="3"/>
  <c r="AE272" i="3"/>
  <c r="AD272" i="3"/>
  <c r="Z272" i="3" a="1"/>
  <c r="Z272" i="3" s="1"/>
  <c r="U272" i="3"/>
  <c r="AL272" i="3" s="1"/>
  <c r="A272" i="3"/>
  <c r="AQ272" i="3" s="1"/>
  <c r="AN271" i="3"/>
  <c r="AM271" i="3"/>
  <c r="AF271" i="3"/>
  <c r="AE271" i="3"/>
  <c r="AD271" i="3"/>
  <c r="Z271" i="3" a="1"/>
  <c r="Z271" i="3" s="1"/>
  <c r="U271" i="3"/>
  <c r="A271" i="3"/>
  <c r="AI271" i="3" s="1"/>
  <c r="AT271" i="3" s="1"/>
  <c r="AN270" i="3"/>
  <c r="AM270" i="3"/>
  <c r="AF270" i="3"/>
  <c r="AE270" i="3"/>
  <c r="AD270" i="3"/>
  <c r="Z270" i="3" a="1"/>
  <c r="Z270" i="3" s="1"/>
  <c r="U270" i="3"/>
  <c r="V270" i="3" s="1"/>
  <c r="W270" i="3" s="1"/>
  <c r="X270" i="3" s="1"/>
  <c r="A270" i="3"/>
  <c r="AN269" i="3"/>
  <c r="AM269" i="3"/>
  <c r="AF269" i="3"/>
  <c r="AE269" i="3"/>
  <c r="AD269" i="3"/>
  <c r="Z269" i="3" a="1"/>
  <c r="Z269" i="3" s="1"/>
  <c r="U269" i="3"/>
  <c r="A269" i="3"/>
  <c r="AN268" i="3"/>
  <c r="AM268" i="3"/>
  <c r="AF268" i="3"/>
  <c r="AE268" i="3"/>
  <c r="AD268" i="3"/>
  <c r="Z268" i="3" a="1"/>
  <c r="Z268" i="3" s="1"/>
  <c r="U268" i="3"/>
  <c r="A268" i="3"/>
  <c r="AQ268" i="3" s="1"/>
  <c r="AN267" i="3"/>
  <c r="AM267" i="3"/>
  <c r="AF267" i="3"/>
  <c r="AE267" i="3"/>
  <c r="AD267" i="3"/>
  <c r="Z267" i="3" a="1"/>
  <c r="Z267" i="3" s="1"/>
  <c r="U267" i="3"/>
  <c r="V267" i="3" s="1"/>
  <c r="W267" i="3" s="1"/>
  <c r="A267" i="3"/>
  <c r="AN266" i="3"/>
  <c r="AM266" i="3"/>
  <c r="AF266" i="3"/>
  <c r="AE266" i="3"/>
  <c r="AD266" i="3"/>
  <c r="Z266" i="3" a="1"/>
  <c r="Z266" i="3" s="1"/>
  <c r="U266" i="3"/>
  <c r="AL266" i="3" s="1"/>
  <c r="A266" i="3"/>
  <c r="AN265" i="3"/>
  <c r="AM265" i="3"/>
  <c r="AF265" i="3"/>
  <c r="AE265" i="3"/>
  <c r="AD265" i="3"/>
  <c r="Z265" i="3" a="1"/>
  <c r="Z265" i="3" s="1"/>
  <c r="U265" i="3"/>
  <c r="A265" i="3"/>
  <c r="AI265" i="3" s="1"/>
  <c r="P265" i="3" s="1"/>
  <c r="AA265" i="3" s="1"/>
  <c r="AN264" i="3"/>
  <c r="AM264" i="3"/>
  <c r="AF264" i="3"/>
  <c r="AE264" i="3"/>
  <c r="AD264" i="3"/>
  <c r="Z264" i="3" a="1"/>
  <c r="Z264" i="3" s="1"/>
  <c r="U264" i="3"/>
  <c r="V264" i="3" s="1"/>
  <c r="W264" i="3" s="1"/>
  <c r="AP264" i="3" s="1"/>
  <c r="A264" i="3"/>
  <c r="AN263" i="3"/>
  <c r="AM263" i="3"/>
  <c r="AF263" i="3"/>
  <c r="AE263" i="3"/>
  <c r="AD263" i="3"/>
  <c r="Z263" i="3" a="1"/>
  <c r="Z263" i="3" s="1"/>
  <c r="U263" i="3"/>
  <c r="V263" i="3" s="1"/>
  <c r="W263" i="3" s="1"/>
  <c r="A263" i="3"/>
  <c r="AI263" i="3" s="1"/>
  <c r="AN262" i="3"/>
  <c r="AM262" i="3"/>
  <c r="AF262" i="3"/>
  <c r="AE262" i="3"/>
  <c r="AD262" i="3"/>
  <c r="Z262" i="3" a="1"/>
  <c r="Z262" i="3" s="1"/>
  <c r="U262" i="3"/>
  <c r="V262" i="3" s="1"/>
  <c r="W262" i="3" s="1"/>
  <c r="A262" i="3"/>
  <c r="AI262" i="3" s="1"/>
  <c r="AN261" i="3"/>
  <c r="AM261" i="3"/>
  <c r="AF261" i="3"/>
  <c r="AE261" i="3"/>
  <c r="AD261" i="3"/>
  <c r="Z261" i="3" a="1"/>
  <c r="Z261" i="3" s="1"/>
  <c r="U261" i="3"/>
  <c r="V261" i="3" s="1"/>
  <c r="W261" i="3" s="1"/>
  <c r="A261" i="3"/>
  <c r="AI261" i="3" s="1"/>
  <c r="AN260" i="3"/>
  <c r="AM260" i="3"/>
  <c r="AF260" i="3"/>
  <c r="AE260" i="3"/>
  <c r="AD260" i="3"/>
  <c r="Z260" i="3" a="1"/>
  <c r="Z260" i="3" s="1"/>
  <c r="U260" i="3"/>
  <c r="AL260" i="3" s="1"/>
  <c r="A260" i="3"/>
  <c r="AI260" i="3" s="1"/>
  <c r="AN259" i="3"/>
  <c r="AM259" i="3"/>
  <c r="AF259" i="3"/>
  <c r="AE259" i="3"/>
  <c r="AD259" i="3"/>
  <c r="Z259" i="3" a="1"/>
  <c r="Z259" i="3" s="1"/>
  <c r="U259" i="3"/>
  <c r="V259" i="3" s="1"/>
  <c r="W259" i="3" s="1"/>
  <c r="A259" i="3"/>
  <c r="AI259" i="3" s="1"/>
  <c r="AN258" i="3"/>
  <c r="AM258" i="3"/>
  <c r="AF258" i="3"/>
  <c r="AE258" i="3"/>
  <c r="AD258" i="3"/>
  <c r="Z258" i="3" a="1"/>
  <c r="Z258" i="3" s="1"/>
  <c r="U258" i="3"/>
  <c r="AL258" i="3" s="1"/>
  <c r="A258" i="3"/>
  <c r="AI258" i="3" s="1"/>
  <c r="AN257" i="3"/>
  <c r="AM257" i="3"/>
  <c r="AF257" i="3"/>
  <c r="AE257" i="3"/>
  <c r="AD257" i="3"/>
  <c r="Z257" i="3" a="1"/>
  <c r="Z257" i="3" s="1"/>
  <c r="U257" i="3"/>
  <c r="A257" i="3"/>
  <c r="AI257" i="3" s="1"/>
  <c r="AS257" i="3" s="1"/>
  <c r="AN256" i="3"/>
  <c r="AM256" i="3"/>
  <c r="AF256" i="3"/>
  <c r="AE256" i="3"/>
  <c r="AD256" i="3"/>
  <c r="Z256" i="3" a="1"/>
  <c r="Z256" i="3" s="1"/>
  <c r="U256" i="3"/>
  <c r="A256" i="3"/>
  <c r="AQ256" i="3" s="1"/>
  <c r="AN255" i="3"/>
  <c r="AM255" i="3"/>
  <c r="AF255" i="3"/>
  <c r="AE255" i="3"/>
  <c r="AD255" i="3"/>
  <c r="Z255" i="3" a="1"/>
  <c r="Z255" i="3" s="1"/>
  <c r="U255" i="3"/>
  <c r="V255" i="3" s="1"/>
  <c r="W255" i="3" s="1"/>
  <c r="A255" i="3"/>
  <c r="AN254" i="3"/>
  <c r="AM254" i="3"/>
  <c r="AF254" i="3"/>
  <c r="AE254" i="3"/>
  <c r="AD254" i="3"/>
  <c r="Z254" i="3" a="1"/>
  <c r="Z254" i="3" s="1"/>
  <c r="U254" i="3"/>
  <c r="AL254" i="3" s="1"/>
  <c r="A254" i="3"/>
  <c r="AN253" i="3"/>
  <c r="AM253" i="3"/>
  <c r="AF253" i="3"/>
  <c r="AE253" i="3"/>
  <c r="AD253" i="3"/>
  <c r="Z253" i="3" a="1"/>
  <c r="Z253" i="3" s="1"/>
  <c r="U253" i="3"/>
  <c r="A253" i="3"/>
  <c r="AN252" i="3"/>
  <c r="AM252" i="3"/>
  <c r="AF252" i="3"/>
  <c r="AE252" i="3"/>
  <c r="AD252" i="3"/>
  <c r="Z252" i="3" a="1"/>
  <c r="Z252" i="3" s="1"/>
  <c r="U252" i="3"/>
  <c r="V252" i="3" s="1"/>
  <c r="W252" i="3" s="1"/>
  <c r="A252" i="3"/>
  <c r="AQ252" i="3" s="1"/>
  <c r="AJ252" i="3" s="1"/>
  <c r="AN251" i="3"/>
  <c r="AM251" i="3"/>
  <c r="AF251" i="3"/>
  <c r="AE251" i="3"/>
  <c r="AD251" i="3"/>
  <c r="Z251" i="3" a="1"/>
  <c r="Z251" i="3" s="1"/>
  <c r="U251" i="3"/>
  <c r="A251" i="3"/>
  <c r="AQ251" i="3" s="1"/>
  <c r="AN250" i="3"/>
  <c r="AM250" i="3"/>
  <c r="AF250" i="3"/>
  <c r="AE250" i="3"/>
  <c r="AD250" i="3"/>
  <c r="Z250" i="3" a="1"/>
  <c r="Z250" i="3" s="1"/>
  <c r="U250" i="3"/>
  <c r="A250" i="3"/>
  <c r="AN249" i="3"/>
  <c r="AM249" i="3"/>
  <c r="AF249" i="3"/>
  <c r="AE249" i="3"/>
  <c r="AD249" i="3"/>
  <c r="Z249" i="3" a="1"/>
  <c r="Z249" i="3" s="1"/>
  <c r="U249" i="3"/>
  <c r="V249" i="3" s="1"/>
  <c r="W249" i="3" s="1"/>
  <c r="A249" i="3"/>
  <c r="AN248" i="3"/>
  <c r="AM248" i="3"/>
  <c r="AF248" i="3"/>
  <c r="AE248" i="3"/>
  <c r="AD248" i="3"/>
  <c r="Z248" i="3" a="1"/>
  <c r="Z248" i="3" s="1"/>
  <c r="U248" i="3"/>
  <c r="A248" i="3"/>
  <c r="AN247" i="3"/>
  <c r="AM247" i="3"/>
  <c r="AF247" i="3"/>
  <c r="AE247" i="3"/>
  <c r="AD247" i="3"/>
  <c r="Z247" i="3" a="1"/>
  <c r="Z247" i="3" s="1"/>
  <c r="U247" i="3"/>
  <c r="A247" i="3"/>
  <c r="AI247" i="3" s="1"/>
  <c r="P247" i="3" s="1"/>
  <c r="AA247" i="3" s="1"/>
  <c r="AN246" i="3"/>
  <c r="AM246" i="3"/>
  <c r="AF246" i="3"/>
  <c r="AE246" i="3"/>
  <c r="AD246" i="3"/>
  <c r="Z246" i="3" a="1"/>
  <c r="Z246" i="3" s="1"/>
  <c r="U246" i="3"/>
  <c r="A246" i="3"/>
  <c r="AN245" i="3"/>
  <c r="AM245" i="3"/>
  <c r="AF245" i="3"/>
  <c r="AE245" i="3"/>
  <c r="AD245" i="3"/>
  <c r="Z245" i="3" a="1"/>
  <c r="Z245" i="3" s="1"/>
  <c r="U245" i="3"/>
  <c r="AL245" i="3" s="1"/>
  <c r="A245" i="3"/>
  <c r="AN244" i="3"/>
  <c r="AM244" i="3"/>
  <c r="AF244" i="3"/>
  <c r="AE244" i="3"/>
  <c r="AD244" i="3"/>
  <c r="Z244" i="3" a="1"/>
  <c r="Z244" i="3" s="1"/>
  <c r="U244" i="3"/>
  <c r="AL244" i="3" s="1"/>
  <c r="A244" i="3"/>
  <c r="AQ244" i="3" s="1"/>
  <c r="AJ244" i="3" s="1"/>
  <c r="AN243" i="3"/>
  <c r="AM243" i="3"/>
  <c r="AF243" i="3"/>
  <c r="AE243" i="3"/>
  <c r="AD243" i="3"/>
  <c r="Z243" i="3" a="1"/>
  <c r="Z243" i="3" s="1"/>
  <c r="U243" i="3"/>
  <c r="V243" i="3" s="1"/>
  <c r="W243" i="3" s="1"/>
  <c r="AP243" i="3" s="1"/>
  <c r="A243" i="3"/>
  <c r="AQ243" i="3" s="1"/>
  <c r="AN242" i="3"/>
  <c r="AM242" i="3"/>
  <c r="AF242" i="3"/>
  <c r="AE242" i="3"/>
  <c r="AD242" i="3"/>
  <c r="Z242" i="3" a="1"/>
  <c r="Z242" i="3" s="1"/>
  <c r="U242" i="3"/>
  <c r="A242" i="3"/>
  <c r="AQ242" i="3" s="1"/>
  <c r="AN241" i="3"/>
  <c r="AM241" i="3"/>
  <c r="AF241" i="3"/>
  <c r="AE241" i="3"/>
  <c r="AD241" i="3"/>
  <c r="Z241" i="3" a="1"/>
  <c r="Z241" i="3" s="1"/>
  <c r="U241" i="3"/>
  <c r="V241" i="3" s="1"/>
  <c r="W241" i="3" s="1"/>
  <c r="Y241" i="3" s="1"/>
  <c r="A241" i="3"/>
  <c r="AN240" i="3"/>
  <c r="AM240" i="3"/>
  <c r="AF240" i="3"/>
  <c r="AE240" i="3"/>
  <c r="AD240" i="3"/>
  <c r="Z240" i="3" a="1"/>
  <c r="Z240" i="3" s="1"/>
  <c r="U240" i="3"/>
  <c r="AL240" i="3" s="1"/>
  <c r="A240" i="3"/>
  <c r="AI240" i="3" s="1"/>
  <c r="P240" i="3" s="1"/>
  <c r="AA240" i="3" s="1"/>
  <c r="AN239" i="3"/>
  <c r="AM239" i="3"/>
  <c r="AF239" i="3"/>
  <c r="AE239" i="3"/>
  <c r="AD239" i="3"/>
  <c r="Z239" i="3" a="1"/>
  <c r="Z239" i="3" s="1"/>
  <c r="U239" i="3"/>
  <c r="A239" i="3"/>
  <c r="AI239" i="3" s="1"/>
  <c r="AN238" i="3"/>
  <c r="AM238" i="3"/>
  <c r="AF238" i="3"/>
  <c r="AE238" i="3"/>
  <c r="AD238" i="3"/>
  <c r="Z238" i="3" a="1"/>
  <c r="Z238" i="3" s="1"/>
  <c r="U238" i="3"/>
  <c r="AL238" i="3" s="1"/>
  <c r="A238" i="3"/>
  <c r="AQ238" i="3" s="1"/>
  <c r="AJ238" i="3" s="1"/>
  <c r="AN237" i="3"/>
  <c r="AM237" i="3"/>
  <c r="AF237" i="3"/>
  <c r="AE237" i="3"/>
  <c r="AD237" i="3"/>
  <c r="Z237" i="3" a="1"/>
  <c r="Z237" i="3" s="1"/>
  <c r="U237" i="3"/>
  <c r="AL237" i="3" s="1"/>
  <c r="A237" i="3"/>
  <c r="AN236" i="3"/>
  <c r="AM236" i="3"/>
  <c r="AF236" i="3"/>
  <c r="AE236" i="3"/>
  <c r="AD236" i="3"/>
  <c r="Z236" i="3" a="1"/>
  <c r="Z236" i="3" s="1"/>
  <c r="U236" i="3"/>
  <c r="V236" i="3" s="1"/>
  <c r="W236" i="3" s="1"/>
  <c r="A236" i="3"/>
  <c r="AI236" i="3" s="1"/>
  <c r="AN235" i="3"/>
  <c r="AM235" i="3"/>
  <c r="AF235" i="3"/>
  <c r="AE235" i="3"/>
  <c r="AD235" i="3"/>
  <c r="Z235" i="3" a="1"/>
  <c r="Z235" i="3" s="1"/>
  <c r="U235" i="3"/>
  <c r="AL235" i="3" s="1"/>
  <c r="A235" i="3"/>
  <c r="AQ235" i="3" s="1"/>
  <c r="AN234" i="3"/>
  <c r="AM234" i="3"/>
  <c r="AF234" i="3"/>
  <c r="AE234" i="3"/>
  <c r="AD234" i="3"/>
  <c r="Z234" i="3" a="1"/>
  <c r="Z234" i="3" s="1"/>
  <c r="U234" i="3"/>
  <c r="AL234" i="3" s="1"/>
  <c r="A234" i="3"/>
  <c r="AI234" i="3" s="1"/>
  <c r="AN233" i="3"/>
  <c r="AM233" i="3"/>
  <c r="AF233" i="3"/>
  <c r="AE233" i="3"/>
  <c r="AD233" i="3"/>
  <c r="Z233" i="3" a="1"/>
  <c r="Z233" i="3" s="1"/>
  <c r="U233" i="3"/>
  <c r="V233" i="3" s="1"/>
  <c r="W233" i="3" s="1"/>
  <c r="A233" i="3"/>
  <c r="AN232" i="3"/>
  <c r="AM232" i="3"/>
  <c r="AF232" i="3"/>
  <c r="AE232" i="3"/>
  <c r="AD232" i="3"/>
  <c r="Z232" i="3" a="1"/>
  <c r="Z232" i="3" s="1"/>
  <c r="U232" i="3"/>
  <c r="AL232" i="3" s="1"/>
  <c r="A232" i="3"/>
  <c r="AN231" i="3"/>
  <c r="AM231" i="3"/>
  <c r="AF231" i="3"/>
  <c r="AE231" i="3"/>
  <c r="AD231" i="3"/>
  <c r="Z231" i="3" a="1"/>
  <c r="Z231" i="3" s="1"/>
  <c r="U231" i="3"/>
  <c r="V231" i="3" s="1"/>
  <c r="W231" i="3" s="1"/>
  <c r="A231" i="3"/>
  <c r="AI231" i="3" s="1"/>
  <c r="P231" i="3" s="1"/>
  <c r="AA231" i="3" s="1"/>
  <c r="AN230" i="3"/>
  <c r="AM230" i="3"/>
  <c r="AF230" i="3"/>
  <c r="AE230" i="3"/>
  <c r="AD230" i="3"/>
  <c r="Z230" i="3" a="1"/>
  <c r="Z230" i="3" s="1"/>
  <c r="U230" i="3"/>
  <c r="V230" i="3" s="1"/>
  <c r="W230" i="3" s="1"/>
  <c r="A230" i="3"/>
  <c r="AI230" i="3" s="1"/>
  <c r="AN229" i="3"/>
  <c r="AM229" i="3"/>
  <c r="AF229" i="3"/>
  <c r="AE229" i="3"/>
  <c r="AD229" i="3"/>
  <c r="Z229" i="3" a="1"/>
  <c r="Z229" i="3" s="1"/>
  <c r="U229" i="3"/>
  <c r="V229" i="3" s="1"/>
  <c r="W229" i="3" s="1"/>
  <c r="A229" i="3"/>
  <c r="AI229" i="3" s="1"/>
  <c r="AN228" i="3"/>
  <c r="AM228" i="3"/>
  <c r="AF228" i="3"/>
  <c r="AE228" i="3"/>
  <c r="AD228" i="3"/>
  <c r="Z228" i="3" a="1"/>
  <c r="Z228" i="3" s="1"/>
  <c r="U228" i="3"/>
  <c r="A228" i="3"/>
  <c r="AQ228" i="3" s="1"/>
  <c r="AN227" i="3"/>
  <c r="AM227" i="3"/>
  <c r="AF227" i="3"/>
  <c r="AE227" i="3"/>
  <c r="AD227" i="3"/>
  <c r="Z227" i="3" a="1"/>
  <c r="Z227" i="3" s="1"/>
  <c r="U227" i="3"/>
  <c r="V227" i="3" s="1"/>
  <c r="W227" i="3" s="1"/>
  <c r="AP227" i="3" s="1"/>
  <c r="A227" i="3"/>
  <c r="AQ227" i="3" s="1"/>
  <c r="AN226" i="3"/>
  <c r="AM226" i="3"/>
  <c r="AF226" i="3"/>
  <c r="AE226" i="3"/>
  <c r="AD226" i="3"/>
  <c r="Z226" i="3" a="1"/>
  <c r="Z226" i="3" s="1"/>
  <c r="U226" i="3"/>
  <c r="A226" i="3"/>
  <c r="AQ226" i="3" s="1"/>
  <c r="AN225" i="3"/>
  <c r="AM225" i="3"/>
  <c r="AF225" i="3"/>
  <c r="AE225" i="3"/>
  <c r="AD225" i="3"/>
  <c r="Z225" i="3" a="1"/>
  <c r="Z225" i="3" s="1"/>
  <c r="U225" i="3"/>
  <c r="AL225" i="3" s="1"/>
  <c r="A225" i="3"/>
  <c r="AI225" i="3" s="1"/>
  <c r="AS225" i="3" s="1"/>
  <c r="AN224" i="3"/>
  <c r="AM224" i="3"/>
  <c r="AF224" i="3"/>
  <c r="AE224" i="3"/>
  <c r="AD224" i="3"/>
  <c r="Z224" i="3" a="1"/>
  <c r="Z224" i="3" s="1"/>
  <c r="U224" i="3"/>
  <c r="AL224" i="3" s="1"/>
  <c r="A224" i="3"/>
  <c r="AI224" i="3" s="1"/>
  <c r="AN223" i="3"/>
  <c r="AM223" i="3"/>
  <c r="AF223" i="3"/>
  <c r="AE223" i="3"/>
  <c r="AD223" i="3"/>
  <c r="Z223" i="3" a="1"/>
  <c r="Z223" i="3" s="1"/>
  <c r="U223" i="3"/>
  <c r="V223" i="3" s="1"/>
  <c r="W223" i="3" s="1"/>
  <c r="A223" i="3"/>
  <c r="AQ223" i="3" s="1"/>
  <c r="AN222" i="3"/>
  <c r="AM222" i="3"/>
  <c r="AF222" i="3"/>
  <c r="AE222" i="3"/>
  <c r="AD222" i="3"/>
  <c r="Z222" i="3" a="1"/>
  <c r="Z222" i="3" s="1"/>
  <c r="U222" i="3"/>
  <c r="AL222" i="3" s="1"/>
  <c r="A222" i="3"/>
  <c r="AN221" i="3"/>
  <c r="AM221" i="3"/>
  <c r="AF221" i="3"/>
  <c r="AE221" i="3"/>
  <c r="AD221" i="3"/>
  <c r="Z221" i="3" a="1"/>
  <c r="Z221" i="3" s="1"/>
  <c r="U221" i="3"/>
  <c r="V221" i="3" s="1"/>
  <c r="W221" i="3" s="1"/>
  <c r="A221" i="3"/>
  <c r="AN220" i="3"/>
  <c r="AM220" i="3"/>
  <c r="AF220" i="3"/>
  <c r="AE220" i="3"/>
  <c r="AD220" i="3"/>
  <c r="Z220" i="3" a="1"/>
  <c r="Z220" i="3" s="1"/>
  <c r="U220" i="3"/>
  <c r="V220" i="3" s="1"/>
  <c r="W220" i="3" s="1"/>
  <c r="X220" i="3" s="1"/>
  <c r="A220" i="3"/>
  <c r="AN219" i="3"/>
  <c r="AM219" i="3"/>
  <c r="AF219" i="3"/>
  <c r="AE219" i="3"/>
  <c r="AD219" i="3"/>
  <c r="Z219" i="3" a="1"/>
  <c r="Z219" i="3" s="1"/>
  <c r="U219" i="3"/>
  <c r="AL219" i="3" s="1"/>
  <c r="A219" i="3"/>
  <c r="AQ219" i="3" s="1"/>
  <c r="AN218" i="3"/>
  <c r="AM218" i="3"/>
  <c r="AF218" i="3"/>
  <c r="AE218" i="3"/>
  <c r="AD218" i="3"/>
  <c r="Z218" i="3" a="1"/>
  <c r="Z218" i="3" s="1"/>
  <c r="U218" i="3"/>
  <c r="A218" i="3"/>
  <c r="AQ218" i="3" s="1"/>
  <c r="AN217" i="3"/>
  <c r="AM217" i="3"/>
  <c r="AF217" i="3"/>
  <c r="AE217" i="3"/>
  <c r="AD217" i="3"/>
  <c r="Z217" i="3" a="1"/>
  <c r="Z217" i="3" s="1"/>
  <c r="U217" i="3"/>
  <c r="V217" i="3" s="1"/>
  <c r="W217" i="3" s="1"/>
  <c r="A217" i="3"/>
  <c r="AI217" i="3" s="1"/>
  <c r="AT217" i="3" s="1"/>
  <c r="AN216" i="3"/>
  <c r="AM216" i="3"/>
  <c r="AF216" i="3"/>
  <c r="AE216" i="3"/>
  <c r="AD216" i="3"/>
  <c r="Z216" i="3" a="1"/>
  <c r="Z216" i="3" s="1"/>
  <c r="U216" i="3"/>
  <c r="V216" i="3" s="1"/>
  <c r="W216" i="3" s="1"/>
  <c r="A216" i="3"/>
  <c r="AN215" i="3"/>
  <c r="AM215" i="3"/>
  <c r="AF215" i="3"/>
  <c r="AE215" i="3"/>
  <c r="AD215" i="3"/>
  <c r="Z215" i="3" a="1"/>
  <c r="Z215" i="3" s="1"/>
  <c r="U215" i="3"/>
  <c r="A215" i="3"/>
  <c r="AN214" i="3"/>
  <c r="AM214" i="3"/>
  <c r="AF214" i="3"/>
  <c r="AE214" i="3"/>
  <c r="AD214" i="3"/>
  <c r="Z214" i="3" a="1"/>
  <c r="Z214" i="3" s="1"/>
  <c r="U214" i="3"/>
  <c r="AL214" i="3" s="1"/>
  <c r="A214" i="3"/>
  <c r="AQ214" i="3" s="1"/>
  <c r="AN213" i="3"/>
  <c r="AM213" i="3"/>
  <c r="AF213" i="3"/>
  <c r="AE213" i="3"/>
  <c r="AD213" i="3"/>
  <c r="Z213" i="3" a="1"/>
  <c r="Z213" i="3" s="1"/>
  <c r="U213" i="3"/>
  <c r="A213" i="3"/>
  <c r="AQ213" i="3" s="1"/>
  <c r="AN212" i="3"/>
  <c r="AM212" i="3"/>
  <c r="AF212" i="3"/>
  <c r="AE212" i="3"/>
  <c r="AD212" i="3"/>
  <c r="Z212" i="3" a="1"/>
  <c r="Z212" i="3" s="1"/>
  <c r="U212" i="3"/>
  <c r="AL212" i="3" s="1"/>
  <c r="A212" i="3"/>
  <c r="AI212" i="3" s="1"/>
  <c r="M212" i="3" s="1"/>
  <c r="AN211" i="3"/>
  <c r="AM211" i="3"/>
  <c r="AF211" i="3"/>
  <c r="AE211" i="3"/>
  <c r="AD211" i="3"/>
  <c r="Z211" i="3" a="1"/>
  <c r="Z211" i="3" s="1"/>
  <c r="U211" i="3"/>
  <c r="A211" i="3"/>
  <c r="AI211" i="3" s="1"/>
  <c r="AS211" i="3" s="1"/>
  <c r="AN210" i="3"/>
  <c r="AM210" i="3"/>
  <c r="AF210" i="3"/>
  <c r="AE210" i="3"/>
  <c r="AD210" i="3"/>
  <c r="Z210" i="3" a="1"/>
  <c r="Z210" i="3" s="1"/>
  <c r="U210" i="3"/>
  <c r="AL210" i="3" s="1"/>
  <c r="A210" i="3"/>
  <c r="AI210" i="3" s="1"/>
  <c r="AN209" i="3"/>
  <c r="AM209" i="3"/>
  <c r="AF209" i="3"/>
  <c r="AE209" i="3"/>
  <c r="AD209" i="3"/>
  <c r="Z209" i="3" a="1"/>
  <c r="Z209" i="3" s="1"/>
  <c r="U209" i="3"/>
  <c r="V209" i="3" s="1"/>
  <c r="W209" i="3" s="1"/>
  <c r="X209" i="3" s="1"/>
  <c r="A209" i="3"/>
  <c r="AQ209" i="3" s="1"/>
  <c r="AJ209" i="3" s="1"/>
  <c r="AN208" i="3"/>
  <c r="AM208" i="3"/>
  <c r="AF208" i="3"/>
  <c r="AE208" i="3"/>
  <c r="AD208" i="3"/>
  <c r="Z208" i="3" a="1"/>
  <c r="Z208" i="3" s="1"/>
  <c r="U208" i="3"/>
  <c r="A208" i="3"/>
  <c r="AN207" i="3"/>
  <c r="AM207" i="3"/>
  <c r="AF207" i="3"/>
  <c r="AE207" i="3"/>
  <c r="AD207" i="3"/>
  <c r="Z207" i="3" a="1"/>
  <c r="Z207" i="3" s="1"/>
  <c r="U207" i="3"/>
  <c r="A207" i="3"/>
  <c r="AN206" i="3"/>
  <c r="AM206" i="3"/>
  <c r="AF206" i="3"/>
  <c r="AE206" i="3"/>
  <c r="AD206" i="3"/>
  <c r="Z206" i="3" a="1"/>
  <c r="Z206" i="3" s="1"/>
  <c r="U206" i="3"/>
  <c r="A206" i="3"/>
  <c r="AQ206" i="3" s="1"/>
  <c r="AR206" i="3" s="1"/>
  <c r="AH206" i="3" s="1"/>
  <c r="AN205" i="3"/>
  <c r="AM205" i="3"/>
  <c r="AF205" i="3"/>
  <c r="AE205" i="3"/>
  <c r="AD205" i="3"/>
  <c r="Z205" i="3" a="1"/>
  <c r="Z205" i="3" s="1"/>
  <c r="U205" i="3"/>
  <c r="AL205" i="3" s="1"/>
  <c r="A205" i="3"/>
  <c r="AQ205" i="3" s="1"/>
  <c r="AN204" i="3"/>
  <c r="AM204" i="3"/>
  <c r="AF204" i="3"/>
  <c r="AE204" i="3"/>
  <c r="AD204" i="3"/>
  <c r="Z204" i="3" a="1"/>
  <c r="Z204" i="3" s="1"/>
  <c r="U204" i="3"/>
  <c r="A204" i="3"/>
  <c r="AI204" i="3" s="1"/>
  <c r="AN203" i="3"/>
  <c r="AM203" i="3"/>
  <c r="AF203" i="3"/>
  <c r="AE203" i="3"/>
  <c r="AD203" i="3"/>
  <c r="Z203" i="3" a="1"/>
  <c r="Z203" i="3" s="1"/>
  <c r="U203" i="3"/>
  <c r="AL203" i="3" s="1"/>
  <c r="A203" i="3"/>
  <c r="AI203" i="3" s="1"/>
  <c r="AT203" i="3" s="1"/>
  <c r="AN202" i="3"/>
  <c r="AM202" i="3"/>
  <c r="AF202" i="3"/>
  <c r="AE202" i="3"/>
  <c r="AD202" i="3"/>
  <c r="Z202" i="3" a="1"/>
  <c r="Z202" i="3" s="1"/>
  <c r="U202" i="3"/>
  <c r="AL202" i="3" s="1"/>
  <c r="A202" i="3"/>
  <c r="AI202" i="3" s="1"/>
  <c r="AN201" i="3"/>
  <c r="AM201" i="3"/>
  <c r="AF201" i="3"/>
  <c r="AE201" i="3"/>
  <c r="AD201" i="3"/>
  <c r="Z201" i="3" a="1"/>
  <c r="Z201" i="3" s="1"/>
  <c r="U201" i="3"/>
  <c r="A201" i="3"/>
  <c r="AN200" i="3"/>
  <c r="AM200" i="3"/>
  <c r="AF200" i="3"/>
  <c r="AE200" i="3"/>
  <c r="AD200" i="3"/>
  <c r="Z200" i="3" a="1"/>
  <c r="Z200" i="3" s="1"/>
  <c r="U200" i="3"/>
  <c r="V200" i="3" s="1"/>
  <c r="W200" i="3" s="1"/>
  <c r="A200" i="3"/>
  <c r="AN199" i="3"/>
  <c r="AM199" i="3"/>
  <c r="AF199" i="3"/>
  <c r="AE199" i="3"/>
  <c r="AD199" i="3"/>
  <c r="Z199" i="3" a="1"/>
  <c r="Z199" i="3" s="1"/>
  <c r="U199" i="3"/>
  <c r="AL199" i="3" s="1"/>
  <c r="A199" i="3"/>
  <c r="AN198" i="3"/>
  <c r="AM198" i="3"/>
  <c r="AF198" i="3"/>
  <c r="AE198" i="3"/>
  <c r="AD198" i="3"/>
  <c r="Z198" i="3" a="1"/>
  <c r="Z198" i="3" s="1"/>
  <c r="U198" i="3"/>
  <c r="A198" i="3"/>
  <c r="AQ198" i="3" s="1"/>
  <c r="AN197" i="3"/>
  <c r="AM197" i="3"/>
  <c r="AF197" i="3"/>
  <c r="AE197" i="3"/>
  <c r="AD197" i="3"/>
  <c r="Z197" i="3" a="1"/>
  <c r="Z197" i="3" s="1"/>
  <c r="U197" i="3"/>
  <c r="AL197" i="3" s="1"/>
  <c r="A197" i="3"/>
  <c r="AN196" i="3"/>
  <c r="AM196" i="3"/>
  <c r="AF196" i="3"/>
  <c r="AE196" i="3"/>
  <c r="AD196" i="3"/>
  <c r="Z196" i="3" a="1"/>
  <c r="Z196" i="3" s="1"/>
  <c r="U196" i="3"/>
  <c r="V196" i="3" s="1"/>
  <c r="W196" i="3" s="1"/>
  <c r="AP196" i="3" s="1"/>
  <c r="A196" i="3"/>
  <c r="AQ196" i="3" s="1"/>
  <c r="AN195" i="3"/>
  <c r="AM195" i="3"/>
  <c r="AF195" i="3"/>
  <c r="AE195" i="3"/>
  <c r="AD195" i="3"/>
  <c r="Z195" i="3" a="1"/>
  <c r="Z195" i="3" s="1"/>
  <c r="U195" i="3"/>
  <c r="A195" i="3"/>
  <c r="AQ195" i="3" s="1"/>
  <c r="AN194" i="3"/>
  <c r="AM194" i="3"/>
  <c r="AF194" i="3"/>
  <c r="AE194" i="3"/>
  <c r="AD194" i="3"/>
  <c r="Z194" i="3" a="1"/>
  <c r="Z194" i="3" s="1"/>
  <c r="U194" i="3"/>
  <c r="AL194" i="3" s="1"/>
  <c r="A194" i="3"/>
  <c r="AN193" i="3"/>
  <c r="AM193" i="3"/>
  <c r="AF193" i="3"/>
  <c r="AE193" i="3"/>
  <c r="AD193" i="3"/>
  <c r="Z193" i="3" a="1"/>
  <c r="Z193" i="3" s="1"/>
  <c r="U193" i="3"/>
  <c r="A193" i="3"/>
  <c r="AQ193" i="3" s="1"/>
  <c r="AJ193" i="3" s="1"/>
  <c r="AN192" i="3"/>
  <c r="AM192" i="3"/>
  <c r="AF192" i="3"/>
  <c r="AE192" i="3"/>
  <c r="AD192" i="3"/>
  <c r="Z192" i="3" a="1"/>
  <c r="Z192" i="3" s="1"/>
  <c r="U192" i="3"/>
  <c r="V192" i="3" s="1"/>
  <c r="W192" i="3" s="1"/>
  <c r="A192" i="3"/>
  <c r="AN191" i="3"/>
  <c r="AM191" i="3"/>
  <c r="AF191" i="3"/>
  <c r="AE191" i="3"/>
  <c r="AD191" i="3"/>
  <c r="Z191" i="3" a="1"/>
  <c r="Z191" i="3" s="1"/>
  <c r="U191" i="3"/>
  <c r="AL191" i="3" s="1"/>
  <c r="A191" i="3"/>
  <c r="AI191" i="3" s="1"/>
  <c r="AN190" i="3"/>
  <c r="AM190" i="3"/>
  <c r="AF190" i="3"/>
  <c r="AE190" i="3"/>
  <c r="AD190" i="3"/>
  <c r="Z190" i="3" a="1"/>
  <c r="Z190" i="3" s="1"/>
  <c r="U190" i="3"/>
  <c r="AL190" i="3" s="1"/>
  <c r="A190" i="3"/>
  <c r="AN189" i="3"/>
  <c r="AM189" i="3"/>
  <c r="AF189" i="3"/>
  <c r="AE189" i="3"/>
  <c r="AD189" i="3"/>
  <c r="Z189" i="3" a="1"/>
  <c r="Z189" i="3" s="1"/>
  <c r="U189" i="3"/>
  <c r="A189" i="3"/>
  <c r="AI189" i="3" s="1"/>
  <c r="M189" i="3" s="1"/>
  <c r="AN188" i="3"/>
  <c r="AM188" i="3"/>
  <c r="AF188" i="3"/>
  <c r="AE188" i="3"/>
  <c r="AD188" i="3"/>
  <c r="Z188" i="3" a="1"/>
  <c r="Z188" i="3" s="1"/>
  <c r="U188" i="3"/>
  <c r="V188" i="3" s="1"/>
  <c r="W188" i="3" s="1"/>
  <c r="A188" i="3"/>
  <c r="AN187" i="3"/>
  <c r="AM187" i="3"/>
  <c r="AF187" i="3"/>
  <c r="AE187" i="3"/>
  <c r="AD187" i="3"/>
  <c r="Z187" i="3" a="1"/>
  <c r="Z187" i="3" s="1"/>
  <c r="U187" i="3"/>
  <c r="V187" i="3" s="1"/>
  <c r="W187" i="3" s="1"/>
  <c r="A187" i="3"/>
  <c r="AN186" i="3"/>
  <c r="AM186" i="3"/>
  <c r="AF186" i="3"/>
  <c r="AE186" i="3"/>
  <c r="AD186" i="3"/>
  <c r="Z186" i="3" a="1"/>
  <c r="Z186" i="3" s="1"/>
  <c r="U186" i="3"/>
  <c r="AL186" i="3" s="1"/>
  <c r="A186" i="3"/>
  <c r="AN185" i="3"/>
  <c r="AM185" i="3"/>
  <c r="AF185" i="3"/>
  <c r="AE185" i="3"/>
  <c r="AD185" i="3"/>
  <c r="Z185" i="3" a="1"/>
  <c r="Z185" i="3" s="1"/>
  <c r="U185" i="3"/>
  <c r="A185" i="3"/>
  <c r="AI185" i="3" s="1"/>
  <c r="M185" i="3" s="1"/>
  <c r="AN184" i="3"/>
  <c r="AM184" i="3"/>
  <c r="AF184" i="3"/>
  <c r="AE184" i="3"/>
  <c r="AD184" i="3"/>
  <c r="Z184" i="3" a="1"/>
  <c r="Z184" i="3" s="1"/>
  <c r="U184" i="3"/>
  <c r="V184" i="3" s="1"/>
  <c r="W184" i="3" s="1"/>
  <c r="A184" i="3"/>
  <c r="AI184" i="3" s="1"/>
  <c r="P184" i="3" s="1"/>
  <c r="AA184" i="3" s="1"/>
  <c r="AN183" i="3"/>
  <c r="AM183" i="3"/>
  <c r="AF183" i="3"/>
  <c r="AE183" i="3"/>
  <c r="AD183" i="3"/>
  <c r="Z183" i="3" a="1"/>
  <c r="Z183" i="3" s="1"/>
  <c r="U183" i="3"/>
  <c r="AL183" i="3" s="1"/>
  <c r="A183" i="3"/>
  <c r="AQ183" i="3" s="1"/>
  <c r="AN182" i="3"/>
  <c r="AM182" i="3"/>
  <c r="AF182" i="3"/>
  <c r="AE182" i="3"/>
  <c r="AD182" i="3"/>
  <c r="Z182" i="3" a="1"/>
  <c r="Z182" i="3" s="1"/>
  <c r="U182" i="3"/>
  <c r="AL182" i="3" s="1"/>
  <c r="A182" i="3"/>
  <c r="AQ182" i="3" s="1"/>
  <c r="AN181" i="3"/>
  <c r="AM181" i="3"/>
  <c r="AF181" i="3"/>
  <c r="AE181" i="3"/>
  <c r="AD181" i="3"/>
  <c r="Z181" i="3" a="1"/>
  <c r="Z181" i="3" s="1"/>
  <c r="U181" i="3"/>
  <c r="AL181" i="3" s="1"/>
  <c r="A181" i="3"/>
  <c r="AN180" i="3"/>
  <c r="AM180" i="3"/>
  <c r="AF180" i="3"/>
  <c r="AE180" i="3"/>
  <c r="AD180" i="3"/>
  <c r="Z180" i="3" a="1"/>
  <c r="Z180" i="3" s="1"/>
  <c r="U180" i="3"/>
  <c r="A180" i="3"/>
  <c r="AQ180" i="3" s="1"/>
  <c r="AN179" i="3"/>
  <c r="AM179" i="3"/>
  <c r="AF179" i="3"/>
  <c r="AE179" i="3"/>
  <c r="AD179" i="3"/>
  <c r="Z179" i="3" a="1"/>
  <c r="Z179" i="3" s="1"/>
  <c r="U179" i="3"/>
  <c r="AL179" i="3" s="1"/>
  <c r="A179" i="3"/>
  <c r="AQ179" i="3" s="1"/>
  <c r="AN178" i="3"/>
  <c r="AM178" i="3"/>
  <c r="AF178" i="3"/>
  <c r="AE178" i="3"/>
  <c r="AD178" i="3"/>
  <c r="Z178" i="3" a="1"/>
  <c r="Z178" i="3" s="1"/>
  <c r="U178" i="3"/>
  <c r="AL178" i="3" s="1"/>
  <c r="A178" i="3"/>
  <c r="AQ178" i="3" s="1"/>
  <c r="AN177" i="3"/>
  <c r="AM177" i="3"/>
  <c r="AF177" i="3"/>
  <c r="AE177" i="3"/>
  <c r="AD177" i="3"/>
  <c r="Z177" i="3" a="1"/>
  <c r="Z177" i="3" s="1"/>
  <c r="U177" i="3"/>
  <c r="V177" i="3" s="1"/>
  <c r="W177" i="3" s="1"/>
  <c r="A177" i="3"/>
  <c r="AI177" i="3" s="1"/>
  <c r="AS177" i="3" s="1"/>
  <c r="AN176" i="3"/>
  <c r="AM176" i="3"/>
  <c r="AF176" i="3"/>
  <c r="AE176" i="3"/>
  <c r="AD176" i="3"/>
  <c r="Z176" i="3" a="1"/>
  <c r="Z176" i="3" s="1"/>
  <c r="U176" i="3"/>
  <c r="A176" i="3"/>
  <c r="AI176" i="3" s="1"/>
  <c r="B176" i="3" s="1"/>
  <c r="AK176" i="3" s="1"/>
  <c r="AN175" i="3"/>
  <c r="AM175" i="3"/>
  <c r="AF175" i="3"/>
  <c r="AE175" i="3"/>
  <c r="AD175" i="3"/>
  <c r="Z175" i="3" a="1"/>
  <c r="Z175" i="3" s="1"/>
  <c r="U175" i="3"/>
  <c r="AL175" i="3" s="1"/>
  <c r="A175" i="3"/>
  <c r="AN174" i="3"/>
  <c r="AM174" i="3"/>
  <c r="AF174" i="3"/>
  <c r="AE174" i="3"/>
  <c r="AD174" i="3"/>
  <c r="Z174" i="3" a="1"/>
  <c r="Z174" i="3" s="1"/>
  <c r="U174" i="3"/>
  <c r="AL174" i="3" s="1"/>
  <c r="A174" i="3"/>
  <c r="AN173" i="3"/>
  <c r="AM173" i="3"/>
  <c r="AF173" i="3"/>
  <c r="AE173" i="3"/>
  <c r="AD173" i="3"/>
  <c r="Z173" i="3" a="1"/>
  <c r="Z173" i="3" s="1"/>
  <c r="U173" i="3"/>
  <c r="V173" i="3" s="1"/>
  <c r="W173" i="3" s="1"/>
  <c r="Y173" i="3" s="1"/>
  <c r="A173" i="3"/>
  <c r="AQ173" i="3" s="1"/>
  <c r="AJ173" i="3" s="1"/>
  <c r="AN172" i="3"/>
  <c r="AM172" i="3"/>
  <c r="AF172" i="3"/>
  <c r="AE172" i="3"/>
  <c r="AD172" i="3"/>
  <c r="Z172" i="3" a="1"/>
  <c r="Z172" i="3" s="1"/>
  <c r="U172" i="3"/>
  <c r="A172" i="3"/>
  <c r="AQ172" i="3" s="1"/>
  <c r="AJ172" i="3" s="1"/>
  <c r="AN171" i="3"/>
  <c r="AM171" i="3"/>
  <c r="AF171" i="3"/>
  <c r="AE171" i="3"/>
  <c r="AD171" i="3"/>
  <c r="Z171" i="3" a="1"/>
  <c r="Z171" i="3" s="1"/>
  <c r="U171" i="3"/>
  <c r="V171" i="3" s="1"/>
  <c r="W171" i="3" s="1"/>
  <c r="A171" i="3"/>
  <c r="AI171" i="3" s="1"/>
  <c r="AN170" i="3"/>
  <c r="AM170" i="3"/>
  <c r="AF170" i="3"/>
  <c r="AE170" i="3"/>
  <c r="AD170" i="3"/>
  <c r="Z170" i="3" a="1"/>
  <c r="Z170" i="3" s="1"/>
  <c r="U170" i="3"/>
  <c r="AL170" i="3" s="1"/>
  <c r="A170" i="3"/>
  <c r="AN169" i="3"/>
  <c r="AM169" i="3"/>
  <c r="AF169" i="3"/>
  <c r="AE169" i="3"/>
  <c r="AD169" i="3"/>
  <c r="Z169" i="3" a="1"/>
  <c r="Z169" i="3" s="1"/>
  <c r="U169" i="3"/>
  <c r="A169" i="3"/>
  <c r="AQ169" i="3" s="1"/>
  <c r="AN168" i="3"/>
  <c r="AM168" i="3"/>
  <c r="AF168" i="3"/>
  <c r="AE168" i="3"/>
  <c r="AD168" i="3"/>
  <c r="Z168" i="3" a="1"/>
  <c r="Z168" i="3" s="1"/>
  <c r="U168" i="3"/>
  <c r="V168" i="3" s="1"/>
  <c r="W168" i="3" s="1"/>
  <c r="A168" i="3"/>
  <c r="AI168" i="3" s="1"/>
  <c r="P168" i="3" s="1"/>
  <c r="AA168" i="3" s="1"/>
  <c r="AN167" i="3"/>
  <c r="AM167" i="3"/>
  <c r="AF167" i="3"/>
  <c r="AE167" i="3"/>
  <c r="AD167" i="3"/>
  <c r="Z167" i="3" a="1"/>
  <c r="Z167" i="3" s="1"/>
  <c r="U167" i="3"/>
  <c r="AL167" i="3" s="1"/>
  <c r="A167" i="3"/>
  <c r="AN166" i="3"/>
  <c r="AM166" i="3"/>
  <c r="AF166" i="3"/>
  <c r="AE166" i="3"/>
  <c r="AD166" i="3"/>
  <c r="Z166" i="3" a="1"/>
  <c r="Z166" i="3" s="1"/>
  <c r="U166" i="3"/>
  <c r="A166" i="3"/>
  <c r="AQ166" i="3" s="1"/>
  <c r="AN165" i="3"/>
  <c r="AM165" i="3"/>
  <c r="AF165" i="3"/>
  <c r="AE165" i="3"/>
  <c r="AD165" i="3"/>
  <c r="Z165" i="3" a="1"/>
  <c r="Z165" i="3" s="1"/>
  <c r="U165" i="3"/>
  <c r="AL165" i="3" s="1"/>
  <c r="A165" i="3"/>
  <c r="AN164" i="3"/>
  <c r="AM164" i="3"/>
  <c r="AF164" i="3"/>
  <c r="AE164" i="3"/>
  <c r="AD164" i="3"/>
  <c r="Z164" i="3" a="1"/>
  <c r="Z164" i="3" s="1"/>
  <c r="U164" i="3"/>
  <c r="A164" i="3"/>
  <c r="AQ164" i="3" s="1"/>
  <c r="AN163" i="3"/>
  <c r="AM163" i="3"/>
  <c r="AF163" i="3"/>
  <c r="AE163" i="3"/>
  <c r="AD163" i="3"/>
  <c r="Z163" i="3" a="1"/>
  <c r="Z163" i="3" s="1"/>
  <c r="U163" i="3"/>
  <c r="AL163" i="3" s="1"/>
  <c r="A163" i="3"/>
  <c r="AQ163" i="3" s="1"/>
  <c r="AN162" i="3"/>
  <c r="AM162" i="3"/>
  <c r="AF162" i="3"/>
  <c r="AE162" i="3"/>
  <c r="AD162" i="3"/>
  <c r="Z162" i="3" a="1"/>
  <c r="Z162" i="3" s="1"/>
  <c r="U162" i="3"/>
  <c r="AL162" i="3" s="1"/>
  <c r="A162" i="3"/>
  <c r="AN161" i="3"/>
  <c r="AM161" i="3"/>
  <c r="AF161" i="3"/>
  <c r="AE161" i="3"/>
  <c r="AD161" i="3"/>
  <c r="Z161" i="3" a="1"/>
  <c r="Z161" i="3" s="1"/>
  <c r="U161" i="3"/>
  <c r="A161" i="3"/>
  <c r="AI161" i="3" s="1"/>
  <c r="P161" i="3" s="1"/>
  <c r="AA161" i="3" s="1"/>
  <c r="AN160" i="3"/>
  <c r="AM160" i="3"/>
  <c r="AF160" i="3"/>
  <c r="AE160" i="3"/>
  <c r="AD160" i="3"/>
  <c r="Z160" i="3" a="1"/>
  <c r="Z160" i="3" s="1"/>
  <c r="U160" i="3"/>
  <c r="A160" i="3"/>
  <c r="AQ160" i="3" s="1"/>
  <c r="AN159" i="3"/>
  <c r="AM159" i="3"/>
  <c r="AF159" i="3"/>
  <c r="AE159" i="3"/>
  <c r="AD159" i="3"/>
  <c r="Z159" i="3" a="1"/>
  <c r="Z159" i="3" s="1"/>
  <c r="U159" i="3"/>
  <c r="AL159" i="3" s="1"/>
  <c r="A159" i="3"/>
  <c r="AN158" i="3"/>
  <c r="AM158" i="3"/>
  <c r="AF158" i="3"/>
  <c r="AE158" i="3"/>
  <c r="AD158" i="3"/>
  <c r="Z158" i="3" a="1"/>
  <c r="Z158" i="3" s="1"/>
  <c r="U158" i="3"/>
  <c r="AL158" i="3" s="1"/>
  <c r="A158" i="3"/>
  <c r="AN157" i="3"/>
  <c r="AM157" i="3"/>
  <c r="AF157" i="3"/>
  <c r="AE157" i="3"/>
  <c r="AD157" i="3"/>
  <c r="Z157" i="3" a="1"/>
  <c r="Z157" i="3" s="1"/>
  <c r="U157" i="3"/>
  <c r="A157" i="3"/>
  <c r="AQ157" i="3" s="1"/>
  <c r="AJ157" i="3" s="1"/>
  <c r="AN156" i="3"/>
  <c r="AM156" i="3"/>
  <c r="AF156" i="3"/>
  <c r="AE156" i="3"/>
  <c r="AD156" i="3"/>
  <c r="Z156" i="3" a="1"/>
  <c r="Z156" i="3" s="1"/>
  <c r="U156" i="3"/>
  <c r="V156" i="3" s="1"/>
  <c r="W156" i="3" s="1"/>
  <c r="A156" i="3"/>
  <c r="AQ156" i="3" s="1"/>
  <c r="AJ156" i="3" s="1"/>
  <c r="AN155" i="3"/>
  <c r="AM155" i="3"/>
  <c r="AF155" i="3"/>
  <c r="AE155" i="3"/>
  <c r="AD155" i="3"/>
  <c r="Z155" i="3" a="1"/>
  <c r="Z155" i="3" s="1"/>
  <c r="U155" i="3"/>
  <c r="AL155" i="3" s="1"/>
  <c r="A155" i="3"/>
  <c r="AI155" i="3" s="1"/>
  <c r="AN154" i="3"/>
  <c r="AM154" i="3"/>
  <c r="AF154" i="3"/>
  <c r="AE154" i="3"/>
  <c r="AD154" i="3"/>
  <c r="Z154" i="3" a="1"/>
  <c r="Z154" i="3" s="1"/>
  <c r="U154" i="3"/>
  <c r="V154" i="3" s="1"/>
  <c r="W154" i="3" s="1"/>
  <c r="A154" i="3"/>
  <c r="AQ154" i="3" s="1"/>
  <c r="AN153" i="3"/>
  <c r="AM153" i="3"/>
  <c r="AF153" i="3"/>
  <c r="AE153" i="3"/>
  <c r="AD153" i="3"/>
  <c r="Z153" i="3" a="1"/>
  <c r="Z153" i="3" s="1"/>
  <c r="U153" i="3"/>
  <c r="A153" i="3"/>
  <c r="AI153" i="3" s="1"/>
  <c r="AN152" i="3"/>
  <c r="AM152" i="3"/>
  <c r="AF152" i="3"/>
  <c r="AE152" i="3"/>
  <c r="AD152" i="3"/>
  <c r="Z152" i="3" a="1"/>
  <c r="Z152" i="3" s="1"/>
  <c r="U152" i="3"/>
  <c r="V152" i="3" s="1"/>
  <c r="W152" i="3" s="1"/>
  <c r="A152" i="3"/>
  <c r="AN151" i="3"/>
  <c r="AM151" i="3"/>
  <c r="AF151" i="3"/>
  <c r="AE151" i="3"/>
  <c r="AD151" i="3"/>
  <c r="Z151" i="3" a="1"/>
  <c r="Z151" i="3" s="1"/>
  <c r="U151" i="3"/>
  <c r="AL151" i="3" s="1"/>
  <c r="A151" i="3"/>
  <c r="AQ151" i="3" s="1"/>
  <c r="AN150" i="3"/>
  <c r="AM150" i="3"/>
  <c r="AE150" i="3"/>
  <c r="AD150" i="3"/>
  <c r="Z150" i="3" a="1"/>
  <c r="Z150" i="3" s="1"/>
  <c r="U150" i="3"/>
  <c r="AL150" i="3" s="1"/>
  <c r="A150" i="3"/>
  <c r="AQ150" i="3" s="1"/>
  <c r="AN149" i="3"/>
  <c r="AM149" i="3"/>
  <c r="AE149" i="3"/>
  <c r="AD149" i="3"/>
  <c r="Z149" i="3" a="1"/>
  <c r="Z149" i="3" s="1"/>
  <c r="U149" i="3"/>
  <c r="AL149" i="3" s="1"/>
  <c r="A149" i="3"/>
  <c r="AQ149" i="3" s="1"/>
  <c r="AN148" i="3"/>
  <c r="AM148" i="3"/>
  <c r="AE148" i="3"/>
  <c r="AF148" i="3" s="1"/>
  <c r="AD148" i="3"/>
  <c r="Z148" i="3" a="1"/>
  <c r="Z148" i="3" s="1"/>
  <c r="U148" i="3"/>
  <c r="AL148" i="3" s="1"/>
  <c r="A148" i="3"/>
  <c r="AQ148" i="3" s="1"/>
  <c r="AN147" i="3"/>
  <c r="AM147" i="3"/>
  <c r="AE147" i="3"/>
  <c r="AD147" i="3"/>
  <c r="Z147" i="3" a="1"/>
  <c r="Z147" i="3" s="1"/>
  <c r="U147" i="3"/>
  <c r="AL147" i="3" s="1"/>
  <c r="A147" i="3"/>
  <c r="AQ147" i="3" s="1"/>
  <c r="AN146" i="3"/>
  <c r="AM146" i="3"/>
  <c r="AF146" i="3"/>
  <c r="AE146" i="3"/>
  <c r="AD146" i="3"/>
  <c r="Z146" i="3" a="1"/>
  <c r="Z146" i="3" s="1"/>
  <c r="U146" i="3"/>
  <c r="AL146" i="3" s="1"/>
  <c r="A146" i="3"/>
  <c r="AQ146" i="3" s="1"/>
  <c r="AN145" i="3"/>
  <c r="AM145" i="3"/>
  <c r="AF145" i="3"/>
  <c r="AE145" i="3"/>
  <c r="AD145" i="3"/>
  <c r="Z145" i="3" a="1"/>
  <c r="Z145" i="3" s="1"/>
  <c r="U145" i="3"/>
  <c r="AL145" i="3" s="1"/>
  <c r="A145" i="3"/>
  <c r="AN144" i="3"/>
  <c r="AM144" i="3"/>
  <c r="AE144" i="3"/>
  <c r="AD144" i="3"/>
  <c r="Z144" i="3" a="1"/>
  <c r="Z144" i="3" s="1"/>
  <c r="U144" i="3"/>
  <c r="A144" i="3"/>
  <c r="AN143" i="3"/>
  <c r="AM143" i="3"/>
  <c r="AE143" i="3"/>
  <c r="AF143" i="3" s="1"/>
  <c r="AD143" i="3"/>
  <c r="Z143" i="3" a="1"/>
  <c r="Z143" i="3" s="1"/>
  <c r="U143" i="3"/>
  <c r="A143" i="3"/>
  <c r="AN142" i="3"/>
  <c r="AM142" i="3"/>
  <c r="AE142" i="3"/>
  <c r="AD142" i="3"/>
  <c r="Z142" i="3" a="1"/>
  <c r="Z142" i="3" s="1"/>
  <c r="U142" i="3"/>
  <c r="A142" i="3"/>
  <c r="AN141" i="3"/>
  <c r="AM141" i="3"/>
  <c r="AE141" i="3"/>
  <c r="AD141" i="3"/>
  <c r="Z141" i="3" a="1"/>
  <c r="Z141" i="3" s="1"/>
  <c r="U141" i="3"/>
  <c r="AL141" i="3" s="1"/>
  <c r="A141" i="3"/>
  <c r="AN140" i="3"/>
  <c r="AM140" i="3"/>
  <c r="AF140" i="3"/>
  <c r="AE140" i="3"/>
  <c r="AD140" i="3"/>
  <c r="Z140" i="3" a="1"/>
  <c r="Z140" i="3" s="1"/>
  <c r="U140" i="3"/>
  <c r="A140" i="3"/>
  <c r="AN139" i="3"/>
  <c r="AM139" i="3"/>
  <c r="AE139" i="3"/>
  <c r="AF139" i="3" s="1"/>
  <c r="AD139" i="3"/>
  <c r="Z139" i="3" a="1"/>
  <c r="Z139" i="3" s="1"/>
  <c r="U139" i="3"/>
  <c r="AL139" i="3" s="1"/>
  <c r="A139" i="3"/>
  <c r="AQ139" i="3" s="1"/>
  <c r="AN138" i="3"/>
  <c r="AM138" i="3"/>
  <c r="AE138" i="3"/>
  <c r="AD138" i="3"/>
  <c r="Z138" i="3" a="1"/>
  <c r="Z138" i="3" s="1"/>
  <c r="U138" i="3"/>
  <c r="AL138" i="3" s="1"/>
  <c r="A138" i="3"/>
  <c r="AQ138" i="3" s="1"/>
  <c r="AN137" i="3"/>
  <c r="AM137" i="3"/>
  <c r="AE137" i="3"/>
  <c r="AD137" i="3"/>
  <c r="Z137" i="3" a="1"/>
  <c r="Z137" i="3" s="1"/>
  <c r="U137" i="3"/>
  <c r="V137" i="3" s="1"/>
  <c r="W137" i="3" s="1"/>
  <c r="X137" i="3" s="1"/>
  <c r="A137" i="3"/>
  <c r="AN136" i="3"/>
  <c r="AM136" i="3"/>
  <c r="AE136" i="3"/>
  <c r="AD136" i="3"/>
  <c r="Z136" i="3" a="1"/>
  <c r="Z136" i="3" s="1"/>
  <c r="U136" i="3"/>
  <c r="V136" i="3" s="1"/>
  <c r="W136" i="3" s="1"/>
  <c r="Y136" i="3" s="1"/>
  <c r="A136" i="3"/>
  <c r="AQ136" i="3" s="1"/>
  <c r="AJ136" i="3" s="1"/>
  <c r="AN135" i="3"/>
  <c r="AM135" i="3"/>
  <c r="AE135" i="3"/>
  <c r="AD135" i="3"/>
  <c r="Z135" i="3" a="1"/>
  <c r="Z135" i="3" s="1"/>
  <c r="U135" i="3"/>
  <c r="A135" i="3"/>
  <c r="AI135" i="3" s="1"/>
  <c r="AN134" i="3"/>
  <c r="AM134" i="3"/>
  <c r="AF134" i="3"/>
  <c r="AE134" i="3"/>
  <c r="AD134" i="3"/>
  <c r="Z134" i="3" a="1"/>
  <c r="Z134" i="3" s="1"/>
  <c r="U134" i="3"/>
  <c r="AL134" i="3" s="1"/>
  <c r="A134" i="3"/>
  <c r="AI134" i="3" s="1"/>
  <c r="AN133" i="3"/>
  <c r="AM133" i="3"/>
  <c r="AE133" i="3"/>
  <c r="AF133" i="3" s="1"/>
  <c r="AD133" i="3"/>
  <c r="Z133" i="3" a="1"/>
  <c r="Z133" i="3" s="1"/>
  <c r="U133" i="3"/>
  <c r="V133" i="3" s="1"/>
  <c r="W133" i="3" s="1"/>
  <c r="X133" i="3" s="1"/>
  <c r="A133" i="3"/>
  <c r="AI133" i="3" s="1"/>
  <c r="P133" i="3" s="1"/>
  <c r="AA133" i="3" s="1"/>
  <c r="AN132" i="3"/>
  <c r="AM132" i="3"/>
  <c r="AE132" i="3"/>
  <c r="AF132" i="3" s="1"/>
  <c r="AD132" i="3"/>
  <c r="Z132" i="3" a="1"/>
  <c r="Z132" i="3" s="1"/>
  <c r="U132" i="3"/>
  <c r="V132" i="3" s="1"/>
  <c r="W132" i="3" s="1"/>
  <c r="A132" i="3"/>
  <c r="AQ132" i="3" s="1"/>
  <c r="AJ132" i="3" s="1"/>
  <c r="AN131" i="3"/>
  <c r="AM131" i="3"/>
  <c r="AF131" i="3"/>
  <c r="AE131" i="3"/>
  <c r="AD131" i="3"/>
  <c r="Z131" i="3" a="1"/>
  <c r="Z131" i="3" s="1"/>
  <c r="U131" i="3"/>
  <c r="V131" i="3" s="1"/>
  <c r="W131" i="3" s="1"/>
  <c r="A131" i="3"/>
  <c r="AI131" i="3" s="1"/>
  <c r="AN130" i="3"/>
  <c r="AM130" i="3"/>
  <c r="AE130" i="3"/>
  <c r="AD130" i="3"/>
  <c r="Z130" i="3" a="1"/>
  <c r="Z130" i="3" s="1"/>
  <c r="U130" i="3"/>
  <c r="A130" i="3"/>
  <c r="AN129" i="3"/>
  <c r="AM129" i="3"/>
  <c r="AE129" i="3"/>
  <c r="AD129" i="3"/>
  <c r="Z129" i="3" a="1"/>
  <c r="Z129" i="3" s="1"/>
  <c r="U129" i="3"/>
  <c r="AL129" i="3" s="1"/>
  <c r="A129" i="3"/>
  <c r="AQ129" i="3" s="1"/>
  <c r="AR129" i="3" s="1"/>
  <c r="AH129" i="3" s="1"/>
  <c r="AN128" i="3"/>
  <c r="AM128" i="3"/>
  <c r="AE128" i="3"/>
  <c r="AD128" i="3"/>
  <c r="Z128" i="3" a="1"/>
  <c r="Z128" i="3" s="1"/>
  <c r="U128" i="3"/>
  <c r="A128" i="3"/>
  <c r="AI128" i="3" s="1"/>
  <c r="P128" i="3" s="1"/>
  <c r="AA128" i="3" s="1"/>
  <c r="AN127" i="3"/>
  <c r="AM127" i="3"/>
  <c r="AE127" i="3"/>
  <c r="AD127" i="3"/>
  <c r="Z127" i="3" a="1"/>
  <c r="Z127" i="3" s="1"/>
  <c r="U127" i="3"/>
  <c r="AL127" i="3" s="1"/>
  <c r="A127" i="3"/>
  <c r="AN126" i="3"/>
  <c r="AM126" i="3"/>
  <c r="AE126" i="3"/>
  <c r="AD126" i="3"/>
  <c r="Z126" i="3" a="1"/>
  <c r="Z126" i="3" s="1"/>
  <c r="U126" i="3"/>
  <c r="AL126" i="3" s="1"/>
  <c r="A126" i="3"/>
  <c r="AN125" i="3"/>
  <c r="AM125" i="3"/>
  <c r="AE125" i="3"/>
  <c r="AD125" i="3"/>
  <c r="Z125" i="3" a="1"/>
  <c r="Z125" i="3" s="1"/>
  <c r="U125" i="3"/>
  <c r="A125" i="3"/>
  <c r="AN124" i="3"/>
  <c r="AM124" i="3"/>
  <c r="AE124" i="3"/>
  <c r="AD124" i="3"/>
  <c r="Z124" i="3" a="1"/>
  <c r="Z124" i="3" s="1"/>
  <c r="U124" i="3"/>
  <c r="A124" i="3"/>
  <c r="AQ124" i="3" s="1"/>
  <c r="AN123" i="3"/>
  <c r="AM123" i="3"/>
  <c r="AE123" i="3"/>
  <c r="AD123" i="3"/>
  <c r="Z123" i="3" a="1"/>
  <c r="Z123" i="3" s="1"/>
  <c r="U123" i="3"/>
  <c r="AL123" i="3" s="1"/>
  <c r="A123" i="3"/>
  <c r="AQ123" i="3" s="1"/>
  <c r="AN122" i="3"/>
  <c r="AM122" i="3"/>
  <c r="AE122" i="3"/>
  <c r="AF122" i="3" s="1"/>
  <c r="AD122" i="3"/>
  <c r="Z122" i="3" a="1"/>
  <c r="Z122" i="3" s="1"/>
  <c r="U122" i="3"/>
  <c r="AL122" i="3" s="1"/>
  <c r="A122" i="3"/>
  <c r="AQ122" i="3" s="1"/>
  <c r="AN121" i="3"/>
  <c r="AM121" i="3"/>
  <c r="AE121" i="3"/>
  <c r="AD121" i="3"/>
  <c r="Z121" i="3" a="1"/>
  <c r="Z121" i="3" s="1"/>
  <c r="U121" i="3"/>
  <c r="AL121" i="3" s="1"/>
  <c r="A121" i="3"/>
  <c r="AI121" i="3" s="1"/>
  <c r="M121" i="3" s="1"/>
  <c r="AN120" i="3"/>
  <c r="AM120" i="3"/>
  <c r="AE120" i="3"/>
  <c r="AD120" i="3"/>
  <c r="Z120" i="3" a="1"/>
  <c r="Z120" i="3" s="1"/>
  <c r="U120" i="3"/>
  <c r="AL120" i="3" s="1"/>
  <c r="A120" i="3"/>
  <c r="AI120" i="3" s="1"/>
  <c r="AN119" i="3"/>
  <c r="AM119" i="3"/>
  <c r="AE119" i="3"/>
  <c r="AD119" i="3"/>
  <c r="Z119" i="3" a="1"/>
  <c r="Z119" i="3" s="1"/>
  <c r="U119" i="3"/>
  <c r="A119" i="3"/>
  <c r="AI119" i="3" s="1"/>
  <c r="AN118" i="3"/>
  <c r="AM118" i="3"/>
  <c r="AE118" i="3"/>
  <c r="AD118" i="3"/>
  <c r="Z118" i="3" a="1"/>
  <c r="Z118" i="3" s="1"/>
  <c r="U118" i="3"/>
  <c r="A118" i="3"/>
  <c r="AI118" i="3" s="1"/>
  <c r="AN117" i="3"/>
  <c r="AM117" i="3"/>
  <c r="AE117" i="3"/>
  <c r="AD117" i="3"/>
  <c r="Z117" i="3" a="1"/>
  <c r="Z117" i="3" s="1"/>
  <c r="U117" i="3"/>
  <c r="AL117" i="3" s="1"/>
  <c r="A117" i="3"/>
  <c r="AQ117" i="3" s="1"/>
  <c r="AJ117" i="3" s="1"/>
  <c r="AN116" i="3"/>
  <c r="AM116" i="3"/>
  <c r="AE116" i="3"/>
  <c r="AD116" i="3"/>
  <c r="Z116" i="3" a="1"/>
  <c r="Z116" i="3" s="1"/>
  <c r="U116" i="3"/>
  <c r="A116" i="3"/>
  <c r="AI116" i="3" s="1"/>
  <c r="AS116" i="3" s="1"/>
  <c r="AN115" i="3"/>
  <c r="AM115" i="3"/>
  <c r="AE115" i="3"/>
  <c r="AD115" i="3"/>
  <c r="Z115" i="3" a="1"/>
  <c r="Z115" i="3" s="1"/>
  <c r="U115" i="3"/>
  <c r="AL115" i="3" s="1"/>
  <c r="A115" i="3"/>
  <c r="AI115" i="3" s="1"/>
  <c r="AN114" i="3"/>
  <c r="AM114" i="3"/>
  <c r="AE114" i="3"/>
  <c r="AD114" i="3"/>
  <c r="Z114" i="3" a="1"/>
  <c r="Z114" i="3" s="1"/>
  <c r="U114" i="3"/>
  <c r="AL114" i="3" s="1"/>
  <c r="A114" i="3"/>
  <c r="AQ114" i="3" s="1"/>
  <c r="AR114" i="3" s="1"/>
  <c r="AH114" i="3" s="1"/>
  <c r="AN113" i="3"/>
  <c r="AM113" i="3"/>
  <c r="AE113" i="3"/>
  <c r="AF113" i="3" s="1"/>
  <c r="AD113" i="3"/>
  <c r="Z113" i="3" a="1"/>
  <c r="Z113" i="3" s="1"/>
  <c r="U113" i="3"/>
  <c r="A113" i="3"/>
  <c r="AQ113" i="3" s="1"/>
  <c r="AR113" i="3" s="1"/>
  <c r="AH113" i="3" s="1"/>
  <c r="AN112" i="3"/>
  <c r="AM112" i="3"/>
  <c r="AF112" i="3"/>
  <c r="AE112" i="3"/>
  <c r="AD112" i="3"/>
  <c r="Z112" i="3" a="1"/>
  <c r="Z112" i="3" s="1"/>
  <c r="U112" i="3"/>
  <c r="V112" i="3" s="1"/>
  <c r="W112" i="3" s="1"/>
  <c r="A112" i="3"/>
  <c r="AQ112" i="3" s="1"/>
  <c r="AN111" i="3"/>
  <c r="AM111" i="3"/>
  <c r="AE111" i="3"/>
  <c r="AD111" i="3"/>
  <c r="Z111" i="3" a="1"/>
  <c r="Z111" i="3" s="1"/>
  <c r="U111" i="3"/>
  <c r="A111" i="3"/>
  <c r="AQ111" i="3" s="1"/>
  <c r="AN110" i="3"/>
  <c r="AM110" i="3"/>
  <c r="AE110" i="3"/>
  <c r="AD110" i="3"/>
  <c r="Z110" i="3" a="1"/>
  <c r="Z110" i="3" s="1"/>
  <c r="U110" i="3"/>
  <c r="AL110" i="3" s="1"/>
  <c r="A110" i="3"/>
  <c r="AN109" i="3"/>
  <c r="AM109" i="3"/>
  <c r="AE109" i="3"/>
  <c r="AD109" i="3"/>
  <c r="Z109" i="3" a="1"/>
  <c r="Z109" i="3" s="1"/>
  <c r="U109" i="3"/>
  <c r="AL109" i="3" s="1"/>
  <c r="A109" i="3"/>
  <c r="AN108" i="3"/>
  <c r="AM108" i="3"/>
  <c r="AE108" i="3"/>
  <c r="AD108" i="3"/>
  <c r="Z108" i="3" a="1"/>
  <c r="Z108" i="3" s="1"/>
  <c r="U108" i="3"/>
  <c r="A108" i="3"/>
  <c r="AQ108" i="3" s="1"/>
  <c r="AN107" i="3"/>
  <c r="AM107" i="3"/>
  <c r="AE107" i="3"/>
  <c r="AD107" i="3"/>
  <c r="Z107" i="3" a="1"/>
  <c r="Z107" i="3" s="1"/>
  <c r="U107" i="3"/>
  <c r="A107" i="3"/>
  <c r="AQ107" i="3" s="1"/>
  <c r="AN106" i="3"/>
  <c r="AM106" i="3"/>
  <c r="AE106" i="3"/>
  <c r="AD106" i="3"/>
  <c r="Z106" i="3" a="1"/>
  <c r="Z106" i="3" s="1"/>
  <c r="U106" i="3"/>
  <c r="AL106" i="3" s="1"/>
  <c r="A106" i="3"/>
  <c r="AQ106" i="3" s="1"/>
  <c r="AN105" i="3"/>
  <c r="AM105" i="3"/>
  <c r="AE105" i="3"/>
  <c r="AD105" i="3"/>
  <c r="Z105" i="3" a="1"/>
  <c r="Z105" i="3" s="1"/>
  <c r="U105" i="3"/>
  <c r="AL105" i="3" s="1"/>
  <c r="A105" i="3"/>
  <c r="AQ105" i="3" s="1"/>
  <c r="AJ105" i="3" s="1"/>
  <c r="AN104" i="3"/>
  <c r="AM104" i="3"/>
  <c r="AE104" i="3"/>
  <c r="AD104" i="3"/>
  <c r="Z104" i="3" a="1"/>
  <c r="Z104" i="3" s="1"/>
  <c r="U104" i="3"/>
  <c r="A104" i="3"/>
  <c r="AQ104" i="3" s="1"/>
  <c r="AN103" i="3"/>
  <c r="AM103" i="3"/>
  <c r="AE103" i="3"/>
  <c r="AD103" i="3"/>
  <c r="Z103" i="3" a="1"/>
  <c r="Z103" i="3" s="1"/>
  <c r="U103" i="3"/>
  <c r="AL103" i="3" s="1"/>
  <c r="A103" i="3"/>
  <c r="AI103" i="3" s="1"/>
  <c r="AN102" i="3"/>
  <c r="AM102" i="3"/>
  <c r="AE102" i="3"/>
  <c r="AD102" i="3"/>
  <c r="Z102" i="3" a="1"/>
  <c r="Z102" i="3" s="1"/>
  <c r="U102" i="3"/>
  <c r="AL102" i="3" s="1"/>
  <c r="A102" i="3"/>
  <c r="AI102" i="3" s="1"/>
  <c r="AN101" i="3"/>
  <c r="AM101" i="3"/>
  <c r="AE101" i="3"/>
  <c r="AD101" i="3"/>
  <c r="Z101" i="3" a="1"/>
  <c r="Z101" i="3" s="1"/>
  <c r="U101" i="3"/>
  <c r="AL101" i="3" s="1"/>
  <c r="A101" i="3"/>
  <c r="AI101" i="3" s="1"/>
  <c r="P101" i="3" s="1"/>
  <c r="AA101" i="3" s="1"/>
  <c r="AN100" i="3"/>
  <c r="AM100" i="3"/>
  <c r="AF100" i="3"/>
  <c r="AE100" i="3"/>
  <c r="AD100" i="3"/>
  <c r="Z100" i="3" a="1"/>
  <c r="Z100" i="3" s="1"/>
  <c r="U100" i="3"/>
  <c r="V100" i="3" s="1"/>
  <c r="W100" i="3" s="1"/>
  <c r="A100" i="3"/>
  <c r="AQ100" i="3" s="1"/>
  <c r="AN99" i="3"/>
  <c r="AM99" i="3"/>
  <c r="AE99" i="3"/>
  <c r="AD99" i="3"/>
  <c r="Z99" i="3" a="1"/>
  <c r="Z99" i="3" s="1"/>
  <c r="U99" i="3"/>
  <c r="A99" i="3"/>
  <c r="AI99" i="3" s="1"/>
  <c r="AN98" i="3"/>
  <c r="AM98" i="3"/>
  <c r="AE98" i="3"/>
  <c r="AD98" i="3"/>
  <c r="Z98" i="3" a="1"/>
  <c r="Z98" i="3" s="1"/>
  <c r="U98" i="3"/>
  <c r="A98" i="3"/>
  <c r="AQ98" i="3" s="1"/>
  <c r="AR98" i="3" s="1"/>
  <c r="AH98" i="3" s="1"/>
  <c r="AN97" i="3"/>
  <c r="AM97" i="3"/>
  <c r="AE97" i="3"/>
  <c r="AD97" i="3"/>
  <c r="Z97" i="3" a="1"/>
  <c r="Z97" i="3" s="1"/>
  <c r="U97" i="3"/>
  <c r="AL97" i="3" s="1"/>
  <c r="A97" i="3"/>
  <c r="AQ97" i="3" s="1"/>
  <c r="AR97" i="3" s="1"/>
  <c r="AH97" i="3" s="1"/>
  <c r="AN96" i="3"/>
  <c r="AM96" i="3"/>
  <c r="AE96" i="3"/>
  <c r="AD96" i="3"/>
  <c r="Z96" i="3" a="1"/>
  <c r="Z96" i="3" s="1"/>
  <c r="U96" i="3"/>
  <c r="A96" i="3"/>
  <c r="AQ96" i="3" s="1"/>
  <c r="AN95" i="3"/>
  <c r="AM95" i="3"/>
  <c r="AF95" i="3"/>
  <c r="AE95" i="3"/>
  <c r="AD95" i="3"/>
  <c r="Z95" i="3" a="1"/>
  <c r="Z95" i="3" s="1"/>
  <c r="U95" i="3"/>
  <c r="AL95" i="3" s="1"/>
  <c r="A95" i="3"/>
  <c r="AN94" i="3"/>
  <c r="AM94" i="3"/>
  <c r="AE94" i="3"/>
  <c r="AD94" i="3"/>
  <c r="Z94" i="3" a="1"/>
  <c r="Z94" i="3" s="1"/>
  <c r="U94" i="3"/>
  <c r="A94" i="3"/>
  <c r="AN93" i="3"/>
  <c r="AM93" i="3"/>
  <c r="AE93" i="3"/>
  <c r="AD93" i="3"/>
  <c r="Z93" i="3" a="1"/>
  <c r="Z93" i="3" s="1"/>
  <c r="U93" i="3"/>
  <c r="AL93" i="3" s="1"/>
  <c r="A93" i="3"/>
  <c r="AN92" i="3"/>
  <c r="AM92" i="3"/>
  <c r="AE92" i="3"/>
  <c r="AD92" i="3"/>
  <c r="Z92" i="3" a="1"/>
  <c r="Z92" i="3" s="1"/>
  <c r="U92" i="3"/>
  <c r="A92" i="3"/>
  <c r="AQ92" i="3" s="1"/>
  <c r="AN91" i="3"/>
  <c r="AM91" i="3"/>
  <c r="AE91" i="3"/>
  <c r="AD91" i="3"/>
  <c r="Z91" i="3" a="1"/>
  <c r="Z91" i="3" s="1"/>
  <c r="U91" i="3"/>
  <c r="AL91" i="3" s="1"/>
  <c r="A91" i="3"/>
  <c r="AQ91" i="3" s="1"/>
  <c r="AN90" i="3"/>
  <c r="AM90" i="3"/>
  <c r="AE90" i="3"/>
  <c r="AD90" i="3"/>
  <c r="Z90" i="3" a="1"/>
  <c r="Z90" i="3" s="1"/>
  <c r="U90" i="3"/>
  <c r="AL90" i="3" s="1"/>
  <c r="A90" i="3"/>
  <c r="AQ90" i="3" s="1"/>
  <c r="AJ90" i="3" s="1"/>
  <c r="AN89" i="3"/>
  <c r="AM89" i="3"/>
  <c r="AE89" i="3"/>
  <c r="AD89" i="3"/>
  <c r="Z89" i="3" a="1"/>
  <c r="Z89" i="3" s="1"/>
  <c r="U89" i="3"/>
  <c r="A89" i="3"/>
  <c r="AI89" i="3" s="1"/>
  <c r="P89" i="3" s="1"/>
  <c r="AA89" i="3" s="1"/>
  <c r="AN88" i="3"/>
  <c r="AM88" i="3"/>
  <c r="AE88" i="3"/>
  <c r="AD88" i="3"/>
  <c r="Z88" i="3" a="1"/>
  <c r="Z88" i="3" s="1"/>
  <c r="U88" i="3"/>
  <c r="A88" i="3"/>
  <c r="AQ88" i="3" s="1"/>
  <c r="AN87" i="3"/>
  <c r="AM87" i="3"/>
  <c r="AE87" i="3"/>
  <c r="AD87" i="3"/>
  <c r="Z87" i="3" a="1"/>
  <c r="Z87" i="3" s="1"/>
  <c r="U87" i="3"/>
  <c r="A87" i="3"/>
  <c r="AI87" i="3" s="1"/>
  <c r="AN86" i="3"/>
  <c r="AM86" i="3"/>
  <c r="AF86" i="3"/>
  <c r="AE86" i="3"/>
  <c r="AD86" i="3"/>
  <c r="Z86" i="3" a="1"/>
  <c r="Z86" i="3" s="1"/>
  <c r="U86" i="3"/>
  <c r="A86" i="3"/>
  <c r="AI86" i="3" s="1"/>
  <c r="AN85" i="3"/>
  <c r="AM85" i="3"/>
  <c r="AE85" i="3"/>
  <c r="AD85" i="3"/>
  <c r="Z85" i="3" a="1"/>
  <c r="Z85" i="3" s="1"/>
  <c r="U85" i="3"/>
  <c r="A85" i="3"/>
  <c r="AQ85" i="3" s="1"/>
  <c r="AJ85" i="3" s="1"/>
  <c r="AN84" i="3"/>
  <c r="AM84" i="3"/>
  <c r="AE84" i="3"/>
  <c r="AD84" i="3"/>
  <c r="Z84" i="3" a="1"/>
  <c r="Z84" i="3" s="1"/>
  <c r="U84" i="3"/>
  <c r="A84" i="3"/>
  <c r="AI84" i="3" s="1"/>
  <c r="AS84" i="3" s="1"/>
  <c r="AN83" i="3"/>
  <c r="AM83" i="3"/>
  <c r="AE83" i="3"/>
  <c r="AD83" i="3"/>
  <c r="Z83" i="3" a="1"/>
  <c r="Z83" i="3" s="1"/>
  <c r="U83" i="3"/>
  <c r="A83" i="3"/>
  <c r="AI83" i="3" s="1"/>
  <c r="AN82" i="3"/>
  <c r="AM82" i="3"/>
  <c r="AE82" i="3"/>
  <c r="AD82" i="3"/>
  <c r="Z82" i="3" a="1"/>
  <c r="Z82" i="3" s="1"/>
  <c r="U82" i="3"/>
  <c r="A82" i="3"/>
  <c r="AN81" i="3"/>
  <c r="AM81" i="3"/>
  <c r="AE81" i="3"/>
  <c r="AD81" i="3"/>
  <c r="Z81" i="3" a="1"/>
  <c r="Z81" i="3" s="1"/>
  <c r="U81" i="3"/>
  <c r="AL81" i="3" s="1"/>
  <c r="A81" i="3"/>
  <c r="AI81" i="3" s="1"/>
  <c r="P81" i="3" s="1"/>
  <c r="AA81" i="3" s="1"/>
  <c r="AN80" i="3"/>
  <c r="AM80" i="3"/>
  <c r="AE80" i="3"/>
  <c r="AD80" i="3"/>
  <c r="Z80" i="3" a="1"/>
  <c r="Z80" i="3" s="1"/>
  <c r="U80" i="3"/>
  <c r="A80" i="3"/>
  <c r="AQ80" i="3" s="1"/>
  <c r="AN79" i="3"/>
  <c r="AM79" i="3"/>
  <c r="AE79" i="3"/>
  <c r="AD79" i="3"/>
  <c r="Z79" i="3" a="1"/>
  <c r="Z79" i="3" s="1"/>
  <c r="U79" i="3"/>
  <c r="A79" i="3"/>
  <c r="AN78" i="3"/>
  <c r="AM78" i="3"/>
  <c r="AE78" i="3"/>
  <c r="AD78" i="3"/>
  <c r="Z78" i="3" a="1"/>
  <c r="Z78" i="3" s="1"/>
  <c r="U78" i="3"/>
  <c r="AL78" i="3" s="1"/>
  <c r="A78" i="3"/>
  <c r="AN77" i="3"/>
  <c r="AM77" i="3"/>
  <c r="AE77" i="3"/>
  <c r="AD77" i="3"/>
  <c r="Z77" i="3" a="1"/>
  <c r="Z77" i="3" s="1"/>
  <c r="U77" i="3"/>
  <c r="AL77" i="3" s="1"/>
  <c r="A77" i="3"/>
  <c r="AN76" i="3"/>
  <c r="AM76" i="3"/>
  <c r="AE76" i="3"/>
  <c r="AD76" i="3"/>
  <c r="Z76" i="3" a="1"/>
  <c r="Z76" i="3" s="1"/>
  <c r="U76" i="3"/>
  <c r="A76" i="3"/>
  <c r="AQ76" i="3" s="1"/>
  <c r="AN75" i="3"/>
  <c r="AM75" i="3"/>
  <c r="AE75" i="3"/>
  <c r="AF75" i="3" s="1"/>
  <c r="AD75" i="3"/>
  <c r="Z75" i="3" a="1"/>
  <c r="Z75" i="3" s="1"/>
  <c r="U75" i="3"/>
  <c r="A75" i="3"/>
  <c r="AQ75" i="3" s="1"/>
  <c r="AN74" i="3"/>
  <c r="AM74" i="3"/>
  <c r="AE74" i="3"/>
  <c r="AD74" i="3"/>
  <c r="Z74" i="3" a="1"/>
  <c r="Z74" i="3" s="1"/>
  <c r="U74" i="3"/>
  <c r="AL74" i="3" s="1"/>
  <c r="A74" i="3"/>
  <c r="AQ74" i="3" s="1"/>
  <c r="AJ74" i="3" s="1"/>
  <c r="AN73" i="3"/>
  <c r="AM73" i="3"/>
  <c r="AE73" i="3"/>
  <c r="AD73" i="3"/>
  <c r="Z73" i="3" a="1"/>
  <c r="Z73" i="3" s="1"/>
  <c r="U73" i="3"/>
  <c r="A73" i="3"/>
  <c r="AQ73" i="3" s="1"/>
  <c r="AJ73" i="3" s="1"/>
  <c r="AN72" i="3"/>
  <c r="AM72" i="3"/>
  <c r="AE72" i="3"/>
  <c r="AD72" i="3"/>
  <c r="Z72" i="3" a="1"/>
  <c r="Z72" i="3" s="1"/>
  <c r="U72" i="3"/>
  <c r="A72" i="3"/>
  <c r="AQ72" i="3" s="1"/>
  <c r="AJ72" i="3" s="1"/>
  <c r="AN71" i="3"/>
  <c r="AM71" i="3"/>
  <c r="AE71" i="3"/>
  <c r="AD71" i="3"/>
  <c r="Z71" i="3" a="1"/>
  <c r="Z71" i="3" s="1"/>
  <c r="U71" i="3"/>
  <c r="A71" i="3"/>
  <c r="AI71" i="3" s="1"/>
  <c r="AN70" i="3"/>
  <c r="AM70" i="3"/>
  <c r="AE70" i="3"/>
  <c r="AD70" i="3"/>
  <c r="Z70" i="3" a="1"/>
  <c r="Z70" i="3" s="1"/>
  <c r="U70" i="3"/>
  <c r="A70" i="3"/>
  <c r="AI70" i="3" s="1"/>
  <c r="AN69" i="3"/>
  <c r="AM69" i="3"/>
  <c r="AE69" i="3"/>
  <c r="AD69" i="3"/>
  <c r="Z69" i="3" a="1"/>
  <c r="Z69" i="3" s="1"/>
  <c r="U69" i="3"/>
  <c r="AL69" i="3" s="1"/>
  <c r="A69" i="3"/>
  <c r="AI69" i="3" s="1"/>
  <c r="P69" i="3" s="1"/>
  <c r="AA69" i="3" s="1"/>
  <c r="AN68" i="3"/>
  <c r="AM68" i="3"/>
  <c r="AE68" i="3"/>
  <c r="AD68" i="3"/>
  <c r="Z68" i="3" a="1"/>
  <c r="Z68" i="3" s="1"/>
  <c r="U68" i="3"/>
  <c r="AL68" i="3" s="1"/>
  <c r="A68" i="3"/>
  <c r="AI68" i="3" s="1"/>
  <c r="P68" i="3" s="1"/>
  <c r="AA68" i="3" s="1"/>
  <c r="AN67" i="3"/>
  <c r="AM67" i="3"/>
  <c r="AE67" i="3"/>
  <c r="AD67" i="3"/>
  <c r="Z67" i="3" a="1"/>
  <c r="Z67" i="3" s="1"/>
  <c r="U67" i="3"/>
  <c r="AL67" i="3" s="1"/>
  <c r="A67" i="3"/>
  <c r="AI67" i="3" s="1"/>
  <c r="AN66" i="3"/>
  <c r="AM66" i="3"/>
  <c r="AE66" i="3"/>
  <c r="AD66" i="3"/>
  <c r="Z66" i="3" a="1"/>
  <c r="Z66" i="3" s="1"/>
  <c r="U66" i="3"/>
  <c r="AL66" i="3" s="1"/>
  <c r="A66" i="3"/>
  <c r="AQ66" i="3" s="1"/>
  <c r="AR66" i="3" s="1"/>
  <c r="AH66" i="3" s="1"/>
  <c r="AN65" i="3"/>
  <c r="AM65" i="3"/>
  <c r="AE65" i="3"/>
  <c r="AD65" i="3"/>
  <c r="Z65" i="3" a="1"/>
  <c r="Z65" i="3" s="1"/>
  <c r="U65" i="3"/>
  <c r="A65" i="3"/>
  <c r="AQ65" i="3" s="1"/>
  <c r="AN64" i="3"/>
  <c r="AM64" i="3"/>
  <c r="AE64" i="3"/>
  <c r="AD64" i="3"/>
  <c r="Z64" i="3" a="1"/>
  <c r="Z64" i="3" s="1"/>
  <c r="U64" i="3"/>
  <c r="AL64" i="3" s="1"/>
  <c r="A64" i="3"/>
  <c r="AI64" i="3" s="1"/>
  <c r="P64" i="3" s="1"/>
  <c r="AA64" i="3" s="1"/>
  <c r="AN63" i="3"/>
  <c r="AM63" i="3"/>
  <c r="AE63" i="3"/>
  <c r="AD63" i="3"/>
  <c r="Z63" i="3" a="1"/>
  <c r="Z63" i="3" s="1"/>
  <c r="U63" i="3"/>
  <c r="AL63" i="3" s="1"/>
  <c r="A63" i="3"/>
  <c r="AQ63" i="3" s="1"/>
  <c r="AN62" i="3"/>
  <c r="AM62" i="3"/>
  <c r="AE62" i="3"/>
  <c r="AD62" i="3"/>
  <c r="Z62" i="3" a="1"/>
  <c r="Z62" i="3" s="1"/>
  <c r="U62" i="3"/>
  <c r="AL62" i="3" s="1"/>
  <c r="A62" i="3"/>
  <c r="AN61" i="3"/>
  <c r="AM61" i="3"/>
  <c r="AE61" i="3"/>
  <c r="AD61" i="3"/>
  <c r="Z61" i="3" a="1"/>
  <c r="Z61" i="3" s="1"/>
  <c r="U61" i="3"/>
  <c r="A61" i="3"/>
  <c r="AN60" i="3"/>
  <c r="AM60" i="3"/>
  <c r="AF60" i="3"/>
  <c r="AE60" i="3"/>
  <c r="AD60" i="3"/>
  <c r="Z60" i="3" a="1"/>
  <c r="Z60" i="3" s="1"/>
  <c r="U60" i="3"/>
  <c r="AL60" i="3" s="1"/>
  <c r="A60" i="3"/>
  <c r="AN59" i="3"/>
  <c r="AM59" i="3"/>
  <c r="AE59" i="3"/>
  <c r="AD59" i="3"/>
  <c r="Z59" i="3" a="1"/>
  <c r="Z59" i="3" s="1"/>
  <c r="U59" i="3"/>
  <c r="A59" i="3"/>
  <c r="AQ59" i="3" s="1"/>
  <c r="AN58" i="3"/>
  <c r="AM58" i="3"/>
  <c r="AE58" i="3"/>
  <c r="AD58" i="3"/>
  <c r="Z58" i="3" a="1"/>
  <c r="Z58" i="3" s="1"/>
  <c r="U58" i="3"/>
  <c r="A58" i="3"/>
  <c r="AQ58" i="3" s="1"/>
  <c r="AJ58" i="3" s="1"/>
  <c r="AN57" i="3"/>
  <c r="AM57" i="3"/>
  <c r="AE57" i="3"/>
  <c r="AD57" i="3"/>
  <c r="Z57" i="3" a="1"/>
  <c r="Z57" i="3" s="1"/>
  <c r="U57" i="3"/>
  <c r="AL57" i="3" s="1"/>
  <c r="A57" i="3"/>
  <c r="AI57" i="3" s="1"/>
  <c r="P57" i="3" s="1"/>
  <c r="AA57" i="3" s="1"/>
  <c r="AN56" i="3"/>
  <c r="AM56" i="3"/>
  <c r="AE56" i="3"/>
  <c r="AD56" i="3"/>
  <c r="Z56" i="3" a="1"/>
  <c r="Z56" i="3" s="1"/>
  <c r="U56" i="3"/>
  <c r="AL56" i="3" s="1"/>
  <c r="A56" i="3"/>
  <c r="AI56" i="3" s="1"/>
  <c r="AT56" i="3" s="1"/>
  <c r="AN55" i="3"/>
  <c r="AM55" i="3"/>
  <c r="AE55" i="3"/>
  <c r="AD55" i="3"/>
  <c r="Z55" i="3" a="1"/>
  <c r="Z55" i="3" s="1"/>
  <c r="U55" i="3"/>
  <c r="A55" i="3"/>
  <c r="AI55" i="3" s="1"/>
  <c r="AN54" i="3"/>
  <c r="AM54" i="3"/>
  <c r="AE54" i="3"/>
  <c r="AD54" i="3"/>
  <c r="Z54" i="3" a="1"/>
  <c r="Z54" i="3" s="1"/>
  <c r="U54" i="3"/>
  <c r="A54" i="3"/>
  <c r="AI54" i="3" s="1"/>
  <c r="AN53" i="3"/>
  <c r="AM53" i="3"/>
  <c r="AE53" i="3"/>
  <c r="AD53" i="3"/>
  <c r="Z53" i="3" a="1"/>
  <c r="Z53" i="3" s="1"/>
  <c r="U53" i="3"/>
  <c r="A53" i="3"/>
  <c r="AQ53" i="3" s="1"/>
  <c r="AJ53" i="3" s="1"/>
  <c r="AN52" i="3"/>
  <c r="AM52" i="3"/>
  <c r="AE52" i="3"/>
  <c r="AD52" i="3"/>
  <c r="Z52" i="3" a="1"/>
  <c r="Z52" i="3" s="1"/>
  <c r="U52" i="3"/>
  <c r="V52" i="3" s="1"/>
  <c r="W52" i="3" s="1"/>
  <c r="A52" i="3"/>
  <c r="AQ52" i="3" s="1"/>
  <c r="AN51" i="3"/>
  <c r="AM51" i="3"/>
  <c r="AE51" i="3"/>
  <c r="AD51" i="3"/>
  <c r="Z51" i="3" a="1"/>
  <c r="Z51" i="3" s="1"/>
  <c r="U51" i="3"/>
  <c r="A51" i="3"/>
  <c r="AI51" i="3" s="1"/>
  <c r="AN50" i="3"/>
  <c r="AM50" i="3"/>
  <c r="AE50" i="3"/>
  <c r="AD50" i="3"/>
  <c r="Z50" i="3" a="1"/>
  <c r="Z50" i="3" s="1"/>
  <c r="U50" i="3"/>
  <c r="A50" i="3"/>
  <c r="AQ50" i="3" s="1"/>
  <c r="AR50" i="3" s="1"/>
  <c r="AH50" i="3" s="1"/>
  <c r="AN49" i="3"/>
  <c r="AM49" i="3"/>
  <c r="AE49" i="3"/>
  <c r="AD49" i="3"/>
  <c r="Z49" i="3" a="1"/>
  <c r="Z49" i="3" s="1"/>
  <c r="U49" i="3"/>
  <c r="A49" i="3"/>
  <c r="AQ49" i="3" s="1"/>
  <c r="AN48" i="3"/>
  <c r="AM48" i="3"/>
  <c r="AE48" i="3"/>
  <c r="AD48" i="3"/>
  <c r="Z48" i="3" a="1"/>
  <c r="Z48" i="3" s="1"/>
  <c r="U48" i="3"/>
  <c r="AL48" i="3" s="1"/>
  <c r="A48" i="3"/>
  <c r="AQ48" i="3" s="1"/>
  <c r="AR48" i="3" s="1"/>
  <c r="AH48" i="3" s="1"/>
  <c r="AN47" i="3"/>
  <c r="AM47" i="3"/>
  <c r="AE47" i="3"/>
  <c r="AD47" i="3"/>
  <c r="Z47" i="3" a="1"/>
  <c r="Z47" i="3" s="1"/>
  <c r="U47" i="3"/>
  <c r="AL47" i="3" s="1"/>
  <c r="A47" i="3"/>
  <c r="AQ47" i="3" s="1"/>
  <c r="AN46" i="3"/>
  <c r="AM46" i="3"/>
  <c r="AE46" i="3"/>
  <c r="AD46" i="3"/>
  <c r="Z46" i="3" a="1"/>
  <c r="Z46" i="3" s="1"/>
  <c r="U46" i="3"/>
  <c r="AL46" i="3" s="1"/>
  <c r="A46" i="3"/>
  <c r="AN45" i="3"/>
  <c r="AM45" i="3"/>
  <c r="AE45" i="3"/>
  <c r="AD45" i="3"/>
  <c r="Z45" i="3" a="1"/>
  <c r="Z45" i="3" s="1"/>
  <c r="U45" i="3"/>
  <c r="AL45" i="3" s="1"/>
  <c r="A45" i="3"/>
  <c r="AN44" i="3"/>
  <c r="AM44" i="3"/>
  <c r="AE44" i="3"/>
  <c r="AD44" i="3"/>
  <c r="Z44" i="3" a="1"/>
  <c r="Z44" i="3" s="1"/>
  <c r="U44" i="3"/>
  <c r="AL44" i="3" s="1"/>
  <c r="A44" i="3"/>
  <c r="AN43" i="3"/>
  <c r="AM43" i="3"/>
  <c r="AE43" i="3"/>
  <c r="AD43" i="3"/>
  <c r="Z43" i="3" a="1"/>
  <c r="Z43" i="3" s="1"/>
  <c r="U43" i="3"/>
  <c r="AL43" i="3" s="1"/>
  <c r="A43" i="3"/>
  <c r="AQ43" i="3" s="1"/>
  <c r="AN42" i="3"/>
  <c r="AM42" i="3"/>
  <c r="AE42" i="3"/>
  <c r="AD42" i="3"/>
  <c r="Z42" i="3" a="1"/>
  <c r="Z42" i="3" s="1"/>
  <c r="U42" i="3"/>
  <c r="AL42" i="3" s="1"/>
  <c r="A42" i="3"/>
  <c r="AQ42" i="3" s="1"/>
  <c r="AJ42" i="3" s="1"/>
  <c r="AN41" i="3"/>
  <c r="AM41" i="3"/>
  <c r="AE41" i="3"/>
  <c r="AD41" i="3"/>
  <c r="Z41" i="3" a="1"/>
  <c r="Z41" i="3" s="1"/>
  <c r="U41" i="3"/>
  <c r="A41" i="3"/>
  <c r="AI41" i="3" s="1"/>
  <c r="AN40" i="3"/>
  <c r="AM40" i="3"/>
  <c r="AE40" i="3"/>
  <c r="AD40" i="3"/>
  <c r="Z40" i="3" a="1"/>
  <c r="Z40" i="3" s="1"/>
  <c r="U40" i="3"/>
  <c r="A40" i="3"/>
  <c r="AQ40" i="3" s="1"/>
  <c r="AJ40" i="3" s="1"/>
  <c r="AN39" i="3"/>
  <c r="AM39" i="3"/>
  <c r="AE39" i="3"/>
  <c r="AD39" i="3"/>
  <c r="Z39" i="3" a="1"/>
  <c r="Z39" i="3" s="1"/>
  <c r="U39" i="3"/>
  <c r="A39" i="3"/>
  <c r="AN38" i="3"/>
  <c r="AM38" i="3"/>
  <c r="AE38" i="3"/>
  <c r="AD38" i="3"/>
  <c r="Z38" i="3" a="1"/>
  <c r="Z38" i="3" s="1"/>
  <c r="U38" i="3"/>
  <c r="A38" i="3"/>
  <c r="AN37" i="3"/>
  <c r="AM37" i="3"/>
  <c r="AE37" i="3"/>
  <c r="AD37" i="3"/>
  <c r="Z37" i="3" a="1"/>
  <c r="Z37" i="3" s="1"/>
  <c r="U37" i="3"/>
  <c r="A37" i="3"/>
  <c r="AI37" i="3" s="1"/>
  <c r="P37" i="3" s="1"/>
  <c r="AA37" i="3" s="1"/>
  <c r="AN36" i="3"/>
  <c r="AM36" i="3"/>
  <c r="AE36" i="3"/>
  <c r="AD36" i="3"/>
  <c r="Z36" i="3" a="1"/>
  <c r="Z36" i="3" s="1"/>
  <c r="U36" i="3"/>
  <c r="A36" i="3"/>
  <c r="AQ36" i="3" s="1"/>
  <c r="AN35" i="3"/>
  <c r="AM35" i="3"/>
  <c r="AE35" i="3"/>
  <c r="AD35" i="3"/>
  <c r="Z35" i="3" a="1"/>
  <c r="Z35" i="3" s="1"/>
  <c r="U35" i="3"/>
  <c r="A35" i="3"/>
  <c r="AI35" i="3" s="1"/>
  <c r="AN34" i="3"/>
  <c r="AM34" i="3"/>
  <c r="AE34" i="3"/>
  <c r="AD34" i="3"/>
  <c r="Z34" i="3" a="1"/>
  <c r="Z34" i="3" s="1"/>
  <c r="U34" i="3"/>
  <c r="A34" i="3"/>
  <c r="AQ34" i="3" s="1"/>
  <c r="AR34" i="3" s="1"/>
  <c r="AH34" i="3" s="1"/>
  <c r="AN33" i="3"/>
  <c r="AM33" i="3"/>
  <c r="AE33" i="3"/>
  <c r="AD33" i="3"/>
  <c r="Z33" i="3" a="1"/>
  <c r="Z33" i="3" s="1"/>
  <c r="U33" i="3"/>
  <c r="A33" i="3"/>
  <c r="AQ33" i="3" s="1"/>
  <c r="AN32" i="3"/>
  <c r="AM32" i="3"/>
  <c r="AE32" i="3"/>
  <c r="AD32" i="3"/>
  <c r="Z32" i="3" a="1"/>
  <c r="Z32" i="3" s="1"/>
  <c r="U32" i="3"/>
  <c r="A32" i="3"/>
  <c r="AI32" i="3" s="1"/>
  <c r="P32" i="3" s="1"/>
  <c r="AA32" i="3" s="1"/>
  <c r="AN31" i="3"/>
  <c r="AM31" i="3"/>
  <c r="AE31" i="3"/>
  <c r="AD31" i="3"/>
  <c r="Z31" i="3" a="1"/>
  <c r="Z31" i="3" s="1"/>
  <c r="U31" i="3"/>
  <c r="A31" i="3"/>
  <c r="AQ31" i="3" s="1"/>
  <c r="AN30" i="3"/>
  <c r="AM30" i="3"/>
  <c r="AE30" i="3"/>
  <c r="AD30" i="3"/>
  <c r="Z30" i="3" a="1"/>
  <c r="Z30" i="3" s="1"/>
  <c r="U30" i="3"/>
  <c r="A30" i="3"/>
  <c r="AN29" i="3"/>
  <c r="AM29" i="3"/>
  <c r="AE29" i="3"/>
  <c r="AD29" i="3"/>
  <c r="Z29" i="3" a="1"/>
  <c r="Z29" i="3" s="1"/>
  <c r="U29" i="3"/>
  <c r="A29" i="3"/>
  <c r="AN28" i="3"/>
  <c r="AM28" i="3"/>
  <c r="AE28" i="3"/>
  <c r="AD28" i="3"/>
  <c r="Z28" i="3" a="1"/>
  <c r="Z28" i="3" s="1"/>
  <c r="U28" i="3"/>
  <c r="A28" i="3"/>
  <c r="AN27" i="3"/>
  <c r="AM27" i="3"/>
  <c r="AF27" i="3"/>
  <c r="AE27" i="3"/>
  <c r="AD27" i="3"/>
  <c r="Z27" i="3" a="1"/>
  <c r="Z27" i="3" s="1"/>
  <c r="U27" i="3"/>
  <c r="AL27" i="3" s="1"/>
  <c r="A27" i="3"/>
  <c r="AQ27" i="3" s="1"/>
  <c r="AN26" i="3"/>
  <c r="AM26" i="3"/>
  <c r="AE26" i="3"/>
  <c r="AD26" i="3"/>
  <c r="Z26" i="3" a="1"/>
  <c r="Z26" i="3" s="1"/>
  <c r="U26" i="3"/>
  <c r="AL26" i="3" s="1"/>
  <c r="A26" i="3"/>
  <c r="AN25" i="3"/>
  <c r="AM25" i="3"/>
  <c r="AE25" i="3"/>
  <c r="AD25" i="3"/>
  <c r="Z25" i="3" a="1"/>
  <c r="Z25" i="3" s="1"/>
  <c r="U25" i="3"/>
  <c r="AL25" i="3" s="1"/>
  <c r="A25" i="3"/>
  <c r="AN24" i="3"/>
  <c r="AM24" i="3"/>
  <c r="AE24" i="3"/>
  <c r="AD24" i="3"/>
  <c r="Z24" i="3" a="1"/>
  <c r="Z24" i="3" s="1"/>
  <c r="U24" i="3"/>
  <c r="AL24" i="3" s="1"/>
  <c r="A24" i="3"/>
  <c r="AN23" i="3"/>
  <c r="AM23" i="3"/>
  <c r="AE23" i="3"/>
  <c r="AD23" i="3"/>
  <c r="Z23" i="3" a="1"/>
  <c r="Z23" i="3" s="1"/>
  <c r="U23" i="3"/>
  <c r="AL23" i="3" s="1"/>
  <c r="A23" i="3"/>
  <c r="AI23" i="3" s="1"/>
  <c r="AN22" i="3"/>
  <c r="AM22" i="3"/>
  <c r="AE22" i="3"/>
  <c r="AD22" i="3"/>
  <c r="Z22" i="3" a="1"/>
  <c r="Z22" i="3" s="1"/>
  <c r="U22" i="3"/>
  <c r="A22" i="3"/>
  <c r="AN19" i="3"/>
  <c r="AE19" i="3"/>
  <c r="AD19" i="3"/>
  <c r="Z19" i="3" a="1"/>
  <c r="Z19" i="3" s="1"/>
  <c r="A19" i="3"/>
  <c r="AN11" i="3"/>
  <c r="AE11" i="3"/>
  <c r="AD11" i="3"/>
  <c r="Z11" i="3" a="1"/>
  <c r="Z11" i="3" s="1"/>
  <c r="A11" i="3"/>
  <c r="AN18" i="3"/>
  <c r="AE18" i="3"/>
  <c r="AD18" i="3"/>
  <c r="Z18" i="3" a="1"/>
  <c r="Z18" i="3" s="1"/>
  <c r="A18" i="3"/>
  <c r="AI18" i="3" s="1"/>
  <c r="AN9" i="3"/>
  <c r="AE9" i="3"/>
  <c r="AD9" i="3"/>
  <c r="Z9" i="3" a="1"/>
  <c r="Z9" i="3" s="1"/>
  <c r="A9" i="3"/>
  <c r="AN17" i="3"/>
  <c r="AE17" i="3"/>
  <c r="AD17" i="3"/>
  <c r="Z17" i="3" a="1"/>
  <c r="Z17" i="3" s="1"/>
  <c r="A17" i="3"/>
  <c r="AN10" i="3"/>
  <c r="AE10" i="3"/>
  <c r="AD10" i="3"/>
  <c r="Z10" i="3" a="1"/>
  <c r="Z10" i="3" s="1"/>
  <c r="A10" i="3"/>
  <c r="AN4" i="3"/>
  <c r="AM4" i="3"/>
  <c r="AE4" i="3"/>
  <c r="AD4" i="3"/>
  <c r="Z4" i="3" a="1"/>
  <c r="Z4" i="3" s="1"/>
  <c r="U4" i="3"/>
  <c r="AL4" i="3" s="1"/>
  <c r="A4" i="3"/>
  <c r="AN3" i="3"/>
  <c r="AM3" i="3"/>
  <c r="AE3" i="3"/>
  <c r="AD3" i="3"/>
  <c r="Z3" i="3" a="1"/>
  <c r="Z3" i="3" s="1"/>
  <c r="U3" i="3"/>
  <c r="AL3" i="3" s="1"/>
  <c r="A3" i="3"/>
  <c r="AN14" i="3"/>
  <c r="AM14" i="3"/>
  <c r="AE14" i="3"/>
  <c r="AD14" i="3"/>
  <c r="Z14" i="3" a="1"/>
  <c r="Z14" i="3" s="1"/>
  <c r="U14" i="3"/>
  <c r="AL14" i="3" s="1"/>
  <c r="A14" i="3"/>
  <c r="AI14" i="3" s="1"/>
  <c r="AN8" i="3"/>
  <c r="AM8" i="3"/>
  <c r="AE8" i="3"/>
  <c r="AD8" i="3"/>
  <c r="Z8" i="3" a="1"/>
  <c r="Z8" i="3" s="1"/>
  <c r="U8" i="3"/>
  <c r="AL8" i="3" s="1"/>
  <c r="A8" i="3"/>
  <c r="AI8" i="3" s="1"/>
  <c r="AN13" i="3"/>
  <c r="AM13" i="3"/>
  <c r="AE13" i="3"/>
  <c r="AD13" i="3"/>
  <c r="Z13" i="3" a="1"/>
  <c r="Z13" i="3" s="1"/>
  <c r="U13" i="3"/>
  <c r="AL13" i="3" s="1"/>
  <c r="A13" i="3"/>
  <c r="AN12" i="3"/>
  <c r="AM12" i="3"/>
  <c r="AE12" i="3"/>
  <c r="AD12" i="3"/>
  <c r="Z12" i="3" a="1"/>
  <c r="Z12" i="3" s="1"/>
  <c r="U12" i="3"/>
  <c r="AL12" i="3" s="1"/>
  <c r="A12" i="3"/>
  <c r="AN16" i="3"/>
  <c r="AM16" i="3"/>
  <c r="AE16" i="3"/>
  <c r="AD16" i="3"/>
  <c r="Z16" i="3" a="1"/>
  <c r="Z16" i="3" s="1"/>
  <c r="U16" i="3"/>
  <c r="AL16" i="3" s="1"/>
  <c r="A16" i="3"/>
  <c r="AI16" i="3" s="1"/>
  <c r="AN7" i="3"/>
  <c r="AM7" i="3"/>
  <c r="AE7" i="3"/>
  <c r="AD7" i="3"/>
  <c r="Z7" i="3" a="1"/>
  <c r="Z7" i="3" s="1"/>
  <c r="U7" i="3"/>
  <c r="AL7" i="3" s="1"/>
  <c r="A7" i="3"/>
  <c r="AI7" i="3" s="1"/>
  <c r="AN6" i="3"/>
  <c r="AM6" i="3"/>
  <c r="AE6" i="3"/>
  <c r="AD6" i="3"/>
  <c r="Z6" i="3" a="1"/>
  <c r="Z6" i="3" s="1"/>
  <c r="U6" i="3"/>
  <c r="AL6" i="3" s="1"/>
  <c r="A6" i="3"/>
  <c r="AI6" i="3" s="1"/>
  <c r="AN15" i="3"/>
  <c r="AM15" i="3"/>
  <c r="AE15" i="3"/>
  <c r="AD15" i="3"/>
  <c r="Z15" i="3" a="1"/>
  <c r="Z15" i="3" s="1"/>
  <c r="W15" i="3"/>
  <c r="X15" i="3" s="1"/>
  <c r="U15" i="3"/>
  <c r="AL15" i="3" s="1"/>
  <c r="A15" i="3"/>
  <c r="AN21" i="3"/>
  <c r="AM21" i="3"/>
  <c r="AE21" i="3"/>
  <c r="AD21" i="3"/>
  <c r="Z21" i="3" a="1"/>
  <c r="Z21" i="3" s="1"/>
  <c r="W21" i="3"/>
  <c r="X21" i="3" s="1"/>
  <c r="U21" i="3"/>
  <c r="AL21" i="3" s="1"/>
  <c r="A21" i="3"/>
  <c r="AN20" i="3"/>
  <c r="AM20" i="3"/>
  <c r="AE20" i="3"/>
  <c r="AD20" i="3"/>
  <c r="Z20" i="3" a="1"/>
  <c r="Z20" i="3" s="1"/>
  <c r="W20" i="3"/>
  <c r="X20" i="3" s="1"/>
  <c r="U20" i="3"/>
  <c r="AL20" i="3" s="1"/>
  <c r="A20" i="3"/>
  <c r="AN5" i="3"/>
  <c r="AM5" i="3"/>
  <c r="AE5" i="3"/>
  <c r="AD5" i="3"/>
  <c r="Z5" i="3" a="1"/>
  <c r="Z5" i="3" s="1"/>
  <c r="W5" i="3"/>
  <c r="X5" i="3" s="1"/>
  <c r="U5" i="3"/>
  <c r="AL5" i="3" s="1"/>
  <c r="A5" i="3"/>
  <c r="AE193" i="2"/>
  <c r="AE192" i="2"/>
  <c r="AE191" i="2"/>
  <c r="AE190" i="2"/>
  <c r="AE189" i="2"/>
  <c r="AE188" i="2"/>
  <c r="AE187" i="2"/>
  <c r="AE186" i="2"/>
  <c r="AE185" i="2"/>
  <c r="AE184" i="2"/>
  <c r="AE183" i="2"/>
  <c r="AE182" i="2"/>
  <c r="AE181" i="2"/>
  <c r="AE180" i="2"/>
  <c r="AE179" i="2"/>
  <c r="AE178" i="2"/>
  <c r="AE177" i="2"/>
  <c r="AE176" i="2"/>
  <c r="AE175" i="2"/>
  <c r="AE174" i="2"/>
  <c r="AE173" i="2"/>
  <c r="AE172" i="2"/>
  <c r="AE171" i="2"/>
  <c r="AE170" i="2"/>
  <c r="AE169" i="2"/>
  <c r="AE168" i="2"/>
  <c r="AE167" i="2"/>
  <c r="AE166" i="2"/>
  <c r="AE165" i="2"/>
  <c r="AE164" i="2"/>
  <c r="AE163" i="2"/>
  <c r="AE162" i="2"/>
  <c r="AE161" i="2"/>
  <c r="AE160" i="2"/>
  <c r="AE159" i="2"/>
  <c r="AE158" i="2"/>
  <c r="AE157" i="2"/>
  <c r="AE156" i="2"/>
  <c r="AE155" i="2"/>
  <c r="AE154" i="2"/>
  <c r="AE153" i="2"/>
  <c r="AE152" i="2"/>
  <c r="AE151" i="2"/>
  <c r="AE150" i="2"/>
  <c r="AE149" i="2"/>
  <c r="AE148" i="2"/>
  <c r="AE147" i="2"/>
  <c r="AE146" i="2"/>
  <c r="AE145" i="2"/>
  <c r="AE144" i="2"/>
  <c r="AE143" i="2"/>
  <c r="AE142" i="2"/>
  <c r="AE141" i="2"/>
  <c r="AE140" i="2"/>
  <c r="AE139" i="2"/>
  <c r="AE138" i="2"/>
  <c r="AE137" i="2"/>
  <c r="AE136" i="2"/>
  <c r="AE135" i="2"/>
  <c r="AE134" i="2"/>
  <c r="AE133" i="2"/>
  <c r="AE132" i="2"/>
  <c r="AE131" i="2"/>
  <c r="AE130" i="2"/>
  <c r="AE129" i="2"/>
  <c r="AE128" i="2"/>
  <c r="AE127" i="2"/>
  <c r="AE126" i="2"/>
  <c r="AE125" i="2"/>
  <c r="AE124" i="2"/>
  <c r="AE123" i="2"/>
  <c r="AE122" i="2"/>
  <c r="AE121" i="2"/>
  <c r="AE120" i="2"/>
  <c r="AE119" i="2"/>
  <c r="AE118" i="2"/>
  <c r="AE117" i="2"/>
  <c r="AE116" i="2"/>
  <c r="AE115" i="2"/>
  <c r="AE114" i="2"/>
  <c r="AE113" i="2"/>
  <c r="AE112" i="2"/>
  <c r="AE111" i="2"/>
  <c r="AE110" i="2"/>
  <c r="AE109" i="2"/>
  <c r="AE108" i="2"/>
  <c r="AE107" i="2"/>
  <c r="AE106" i="2"/>
  <c r="AE105" i="2"/>
  <c r="AE104" i="2"/>
  <c r="AE103" i="2"/>
  <c r="AE102" i="2"/>
  <c r="AE101" i="2"/>
  <c r="AE100" i="2"/>
  <c r="AE99" i="2"/>
  <c r="AE98" i="2"/>
  <c r="AE97" i="2"/>
  <c r="AE96" i="2"/>
  <c r="AE95" i="2"/>
  <c r="AE94" i="2"/>
  <c r="AE93" i="2"/>
  <c r="AE92" i="2"/>
  <c r="AE91" i="2"/>
  <c r="AE90" i="2"/>
  <c r="AE89" i="2"/>
  <c r="AE88" i="2"/>
  <c r="AE87" i="2"/>
  <c r="AE86" i="2"/>
  <c r="AE85" i="2"/>
  <c r="AE84" i="2"/>
  <c r="AE83" i="2"/>
  <c r="AE82" i="2"/>
  <c r="AE81" i="2"/>
  <c r="AE80" i="2"/>
  <c r="AE79" i="2"/>
  <c r="AE78" i="2"/>
  <c r="AE77" i="2"/>
  <c r="AE76" i="2"/>
  <c r="AE75" i="2"/>
  <c r="AE74" i="2"/>
  <c r="AE73" i="2"/>
  <c r="AE72" i="2"/>
  <c r="AE71" i="2"/>
  <c r="AE70" i="2"/>
  <c r="AE69" i="2"/>
  <c r="AE68" i="2"/>
  <c r="AE67" i="2"/>
  <c r="AE66" i="2"/>
  <c r="AE65" i="2"/>
  <c r="AE64" i="2"/>
  <c r="AE63" i="2"/>
  <c r="AE62" i="2"/>
  <c r="AE61" i="2"/>
  <c r="AE60" i="2"/>
  <c r="AE59" i="2"/>
  <c r="AE58" i="2"/>
  <c r="AE57" i="2"/>
  <c r="AE56" i="2"/>
  <c r="AE55" i="2"/>
  <c r="AE54" i="2"/>
  <c r="AE53" i="2"/>
  <c r="AE52" i="2"/>
  <c r="AE51" i="2"/>
  <c r="AE50" i="2"/>
  <c r="AE49" i="2"/>
  <c r="AE48" i="2"/>
  <c r="AE47" i="2"/>
  <c r="AE46" i="2"/>
  <c r="AE45" i="2"/>
  <c r="AE44" i="2"/>
  <c r="AE43" i="2"/>
  <c r="AE42" i="2"/>
  <c r="AE41" i="2"/>
  <c r="AE40" i="2"/>
  <c r="AE39" i="2"/>
  <c r="AE38" i="2"/>
  <c r="AE37" i="2"/>
  <c r="AE36" i="2"/>
  <c r="AE35" i="2"/>
  <c r="AE34" i="2"/>
  <c r="AE33" i="2"/>
  <c r="AE32" i="2"/>
  <c r="AE31" i="2"/>
  <c r="AE30" i="2"/>
  <c r="AE29" i="2"/>
  <c r="AE28" i="2"/>
  <c r="AE27" i="2"/>
  <c r="AE26" i="2"/>
  <c r="AE25" i="2"/>
  <c r="AE24" i="2"/>
  <c r="AE23" i="2"/>
  <c r="AE22" i="2"/>
  <c r="AE21" i="2"/>
  <c r="AE20" i="2"/>
  <c r="AE19" i="2"/>
  <c r="AE18" i="2"/>
  <c r="AE17" i="2"/>
  <c r="AE16" i="2"/>
  <c r="AE15" i="2"/>
  <c r="AE14" i="2"/>
  <c r="AE13" i="2"/>
  <c r="AE12" i="2"/>
  <c r="AE11" i="2"/>
  <c r="AE10" i="2"/>
  <c r="AE9" i="2"/>
  <c r="AE8" i="2"/>
  <c r="AE7" i="2"/>
  <c r="AE6" i="2"/>
  <c r="AE5" i="2"/>
  <c r="AE4" i="2"/>
  <c r="C34" i="9"/>
  <c r="C879" i="10" l="1"/>
  <c r="C887" i="10"/>
  <c r="C903" i="10"/>
  <c r="C919" i="10"/>
  <c r="C927" i="10"/>
  <c r="C947" i="10"/>
  <c r="C951" i="10"/>
  <c r="C955" i="10"/>
  <c r="C959" i="10"/>
  <c r="C967" i="10"/>
  <c r="C971" i="10"/>
  <c r="C975" i="10"/>
  <c r="B984" i="4"/>
  <c r="C983" i="10"/>
  <c r="B996" i="4"/>
  <c r="C875" i="10"/>
  <c r="C891" i="10"/>
  <c r="C899" i="10"/>
  <c r="C907" i="10"/>
  <c r="C915" i="10"/>
  <c r="C923" i="10"/>
  <c r="C931" i="10"/>
  <c r="C939" i="10"/>
  <c r="B891" i="4"/>
  <c r="B886" i="10" s="1"/>
  <c r="C898" i="10"/>
  <c r="B907" i="4"/>
  <c r="C906" i="10"/>
  <c r="C930" i="10"/>
  <c r="C938" i="10"/>
  <c r="C946" i="10"/>
  <c r="C954" i="10"/>
  <c r="C958" i="10"/>
  <c r="C962" i="10"/>
  <c r="C966" i="10"/>
  <c r="C970" i="10"/>
  <c r="C974" i="10"/>
  <c r="C986" i="10"/>
  <c r="B995" i="4"/>
  <c r="B990" i="10" s="1"/>
  <c r="C878" i="10"/>
  <c r="C914" i="10"/>
  <c r="C922" i="10"/>
  <c r="C934" i="10"/>
  <c r="C950" i="10"/>
  <c r="C882" i="10"/>
  <c r="C894" i="10"/>
  <c r="C881" i="10"/>
  <c r="C889" i="10"/>
  <c r="C897" i="10"/>
  <c r="C905" i="10"/>
  <c r="C909" i="10"/>
  <c r="C913" i="10"/>
  <c r="C921" i="10"/>
  <c r="C925" i="10"/>
  <c r="C929" i="10"/>
  <c r="C941" i="10"/>
  <c r="C945" i="10"/>
  <c r="C953" i="10"/>
  <c r="C957" i="10"/>
  <c r="C961" i="10"/>
  <c r="C965" i="10"/>
  <c r="C969" i="10"/>
  <c r="C973" i="10"/>
  <c r="C977" i="10"/>
  <c r="C985" i="10"/>
  <c r="B994" i="4"/>
  <c r="C876" i="10"/>
  <c r="C880" i="10"/>
  <c r="C884" i="10"/>
  <c r="C892" i="10"/>
  <c r="C896" i="10"/>
  <c r="C900" i="10"/>
  <c r="C908" i="10"/>
  <c r="C912" i="10"/>
  <c r="C916" i="10"/>
  <c r="C920" i="10"/>
  <c r="C924" i="10"/>
  <c r="C928" i="10"/>
  <c r="C932" i="10"/>
  <c r="C936" i="10"/>
  <c r="C940" i="10"/>
  <c r="C944" i="10"/>
  <c r="C948" i="10"/>
  <c r="C952" i="10"/>
  <c r="C956" i="10"/>
  <c r="C960" i="10"/>
  <c r="C964" i="10"/>
  <c r="C968" i="10"/>
  <c r="C972" i="10"/>
  <c r="C976" i="10"/>
  <c r="B985" i="4"/>
  <c r="B980" i="10" s="1"/>
  <c r="B993" i="4"/>
  <c r="C992" i="10"/>
  <c r="C767" i="10"/>
  <c r="C770" i="10"/>
  <c r="C773" i="10"/>
  <c r="C777" i="10"/>
  <c r="C781" i="10"/>
  <c r="C789" i="10"/>
  <c r="C793" i="10"/>
  <c r="C797" i="10"/>
  <c r="C805" i="10"/>
  <c r="C809" i="10"/>
  <c r="C813" i="10"/>
  <c r="C817" i="10"/>
  <c r="C821" i="10"/>
  <c r="C825" i="10"/>
  <c r="C829" i="10"/>
  <c r="C833" i="10"/>
  <c r="C837" i="10"/>
  <c r="C841" i="10"/>
  <c r="C845" i="10"/>
  <c r="C849" i="10"/>
  <c r="C853" i="10"/>
  <c r="C857" i="10"/>
  <c r="C869" i="10"/>
  <c r="C755" i="10"/>
  <c r="C761" i="10"/>
  <c r="C749" i="10"/>
  <c r="C758" i="10"/>
  <c r="C764" i="10"/>
  <c r="C776" i="10"/>
  <c r="C780" i="10"/>
  <c r="C788" i="10"/>
  <c r="C792" i="10"/>
  <c r="C796" i="10"/>
  <c r="C804" i="10"/>
  <c r="C808" i="10"/>
  <c r="C812" i="10"/>
  <c r="C820" i="10"/>
  <c r="C824" i="10"/>
  <c r="C828" i="10"/>
  <c r="C836" i="10"/>
  <c r="C840" i="10"/>
  <c r="C844" i="10"/>
  <c r="C852" i="10"/>
  <c r="C856" i="10"/>
  <c r="C860" i="10"/>
  <c r="C864" i="10"/>
  <c r="C872" i="10"/>
  <c r="C748" i="10"/>
  <c r="C751" i="10"/>
  <c r="C757" i="10"/>
  <c r="C760" i="10"/>
  <c r="C763" i="10"/>
  <c r="C766" i="10"/>
  <c r="C772" i="10"/>
  <c r="C779" i="10"/>
  <c r="C787" i="10"/>
  <c r="C795" i="10"/>
  <c r="C799" i="10"/>
  <c r="C803" i="10"/>
  <c r="C807" i="10"/>
  <c r="C811" i="10"/>
  <c r="C815" i="10"/>
  <c r="C827" i="10"/>
  <c r="C831" i="10"/>
  <c r="C835" i="10"/>
  <c r="C839" i="10"/>
  <c r="C843" i="10"/>
  <c r="B856" i="4"/>
  <c r="B851" i="10" s="1"/>
  <c r="C855" i="10"/>
  <c r="C859" i="10"/>
  <c r="C863" i="10"/>
  <c r="C867" i="10"/>
  <c r="B876" i="4"/>
  <c r="C783" i="10"/>
  <c r="C791" i="10"/>
  <c r="C750" i="10"/>
  <c r="C753" i="10"/>
  <c r="C756" i="10"/>
  <c r="C762" i="10"/>
  <c r="C765" i="10"/>
  <c r="C771" i="10"/>
  <c r="C778" i="10"/>
  <c r="C790" i="10"/>
  <c r="C798" i="10"/>
  <c r="C806" i="10"/>
  <c r="C814" i="10"/>
  <c r="C822" i="10"/>
  <c r="C826" i="10"/>
  <c r="C830" i="10"/>
  <c r="C834" i="10"/>
  <c r="C838" i="10"/>
  <c r="C842" i="10"/>
  <c r="C846" i="10"/>
  <c r="C850" i="10"/>
  <c r="C854" i="10"/>
  <c r="C858" i="10"/>
  <c r="C862" i="10"/>
  <c r="C866" i="10"/>
  <c r="C870" i="10"/>
  <c r="C774" i="10"/>
  <c r="C782" i="10"/>
  <c r="C786" i="10"/>
  <c r="C794" i="10"/>
  <c r="C802" i="10"/>
  <c r="C810" i="10"/>
  <c r="C818" i="10"/>
  <c r="C629" i="10"/>
  <c r="C641" i="10"/>
  <c r="C653" i="10"/>
  <c r="C665" i="10"/>
  <c r="C677" i="10"/>
  <c r="C680" i="10"/>
  <c r="C686" i="10"/>
  <c r="C692" i="10"/>
  <c r="C695" i="10"/>
  <c r="C698" i="10"/>
  <c r="C701" i="10"/>
  <c r="C707" i="10"/>
  <c r="C710" i="10"/>
  <c r="C713" i="10"/>
  <c r="C716" i="10"/>
  <c r="C719" i="10"/>
  <c r="C722" i="10"/>
  <c r="C725" i="10"/>
  <c r="C728" i="10"/>
  <c r="C731" i="10"/>
  <c r="C734" i="10"/>
  <c r="C737" i="10"/>
  <c r="C740" i="10"/>
  <c r="C743" i="10"/>
  <c r="C746" i="10"/>
  <c r="C626" i="10"/>
  <c r="C638" i="10"/>
  <c r="C647" i="10"/>
  <c r="C659" i="10"/>
  <c r="C674" i="10"/>
  <c r="C632" i="10"/>
  <c r="C644" i="10"/>
  <c r="C668" i="10"/>
  <c r="C683" i="10"/>
  <c r="C623" i="10"/>
  <c r="C635" i="10"/>
  <c r="C650" i="10"/>
  <c r="C662" i="10"/>
  <c r="C671" i="10"/>
  <c r="C628" i="10"/>
  <c r="C652" i="10"/>
  <c r="C661" i="10"/>
  <c r="C664" i="10"/>
  <c r="C670" i="10"/>
  <c r="C673" i="10"/>
  <c r="C676" i="10"/>
  <c r="C679" i="10"/>
  <c r="C682" i="10"/>
  <c r="C685" i="10"/>
  <c r="C694" i="10"/>
  <c r="C697" i="10"/>
  <c r="C700" i="10"/>
  <c r="C706" i="10"/>
  <c r="C709" i="10"/>
  <c r="C712" i="10"/>
  <c r="C715" i="10"/>
  <c r="C718" i="10"/>
  <c r="C724" i="10"/>
  <c r="C730" i="10"/>
  <c r="C733" i="10"/>
  <c r="C742" i="10"/>
  <c r="C745" i="10"/>
  <c r="C634" i="10"/>
  <c r="C649" i="10"/>
  <c r="C667" i="10"/>
  <c r="C625" i="10"/>
  <c r="C637" i="10"/>
  <c r="C646" i="10"/>
  <c r="C655" i="10"/>
  <c r="C631" i="10"/>
  <c r="C643" i="10"/>
  <c r="C658" i="10"/>
  <c r="C627" i="10"/>
  <c r="C630" i="10"/>
  <c r="C633" i="10"/>
  <c r="C636" i="10"/>
  <c r="C639" i="10"/>
  <c r="C642" i="10"/>
  <c r="C645" i="10"/>
  <c r="C648" i="10"/>
  <c r="C651" i="10"/>
  <c r="C654" i="10"/>
  <c r="C657" i="10"/>
  <c r="C660" i="10"/>
  <c r="C663" i="10"/>
  <c r="C666" i="10"/>
  <c r="C669" i="10"/>
  <c r="C675" i="10"/>
  <c r="C678" i="10"/>
  <c r="C681" i="10"/>
  <c r="C684" i="10"/>
  <c r="C687" i="10"/>
  <c r="C690" i="10"/>
  <c r="C693" i="10"/>
  <c r="C696" i="10"/>
  <c r="C702" i="10"/>
  <c r="C705" i="10"/>
  <c r="C708" i="10"/>
  <c r="C711" i="10"/>
  <c r="C714" i="10"/>
  <c r="C717" i="10"/>
  <c r="C726" i="10"/>
  <c r="C729" i="10"/>
  <c r="C732" i="10"/>
  <c r="C735" i="10"/>
  <c r="C738" i="10"/>
  <c r="C741" i="10"/>
  <c r="C744" i="10"/>
  <c r="C747" i="10"/>
  <c r="C543" i="10"/>
  <c r="C552" i="10"/>
  <c r="C570" i="10"/>
  <c r="C594" i="10"/>
  <c r="C606" i="10"/>
  <c r="C618" i="10"/>
  <c r="C510" i="10"/>
  <c r="C537" i="10"/>
  <c r="C546" i="10"/>
  <c r="C555" i="10"/>
  <c r="C564" i="10"/>
  <c r="C579" i="10"/>
  <c r="C591" i="10"/>
  <c r="C600" i="10"/>
  <c r="C612" i="10"/>
  <c r="C621" i="10"/>
  <c r="C507" i="10"/>
  <c r="C531" i="10"/>
  <c r="C540" i="10"/>
  <c r="C549" i="10"/>
  <c r="C558" i="10"/>
  <c r="C567" i="10"/>
  <c r="C588" i="10"/>
  <c r="C603" i="10"/>
  <c r="C615" i="10"/>
  <c r="C573" i="10"/>
  <c r="C585" i="10"/>
  <c r="C597" i="10"/>
  <c r="C609" i="10"/>
  <c r="C522" i="10"/>
  <c r="C503" i="10"/>
  <c r="C515" i="10"/>
  <c r="C527" i="10"/>
  <c r="C539" i="10"/>
  <c r="C551" i="10"/>
  <c r="C563" i="10"/>
  <c r="C575" i="10"/>
  <c r="C584" i="10"/>
  <c r="C590" i="10"/>
  <c r="C593" i="10"/>
  <c r="C596" i="10"/>
  <c r="C599" i="10"/>
  <c r="C602" i="10"/>
  <c r="C605" i="10"/>
  <c r="C611" i="10"/>
  <c r="C617" i="10"/>
  <c r="C620" i="10"/>
  <c r="C525" i="10"/>
  <c r="C506" i="10"/>
  <c r="C530" i="10"/>
  <c r="C542" i="10"/>
  <c r="C557" i="10"/>
  <c r="C569" i="10"/>
  <c r="C587" i="10"/>
  <c r="C501" i="10"/>
  <c r="C500" i="10"/>
  <c r="C524" i="10"/>
  <c r="C536" i="10"/>
  <c r="C548" i="10"/>
  <c r="C572" i="10"/>
  <c r="C578" i="10"/>
  <c r="C504" i="10"/>
  <c r="C509" i="10"/>
  <c r="C521" i="10"/>
  <c r="C533" i="10"/>
  <c r="C554" i="10"/>
  <c r="C581" i="10"/>
  <c r="C498" i="10"/>
  <c r="C508" i="10"/>
  <c r="C520" i="10"/>
  <c r="C532" i="10"/>
  <c r="C556" i="10"/>
  <c r="C568" i="10"/>
  <c r="C580" i="10"/>
  <c r="C583" i="10"/>
  <c r="C589" i="10"/>
  <c r="C595" i="10"/>
  <c r="C601" i="10"/>
  <c r="C604" i="10"/>
  <c r="C607" i="10"/>
  <c r="C610" i="10"/>
  <c r="C613" i="10"/>
  <c r="C616" i="10"/>
  <c r="C619" i="10"/>
  <c r="C622" i="10"/>
  <c r="C499" i="10"/>
  <c r="C511" i="10"/>
  <c r="C523" i="10"/>
  <c r="C535" i="10"/>
  <c r="C547" i="10"/>
  <c r="C559" i="10"/>
  <c r="C571" i="10"/>
  <c r="C586" i="10"/>
  <c r="C516" i="10"/>
  <c r="C514" i="10"/>
  <c r="C526" i="10"/>
  <c r="C541" i="10"/>
  <c r="C553" i="10"/>
  <c r="C565" i="10"/>
  <c r="C574" i="10"/>
  <c r="C519" i="10"/>
  <c r="C505" i="10"/>
  <c r="C517" i="10"/>
  <c r="C538" i="10"/>
  <c r="C562" i="10"/>
  <c r="C478" i="10"/>
  <c r="C484" i="10"/>
  <c r="C483" i="10"/>
  <c r="C489" i="10"/>
  <c r="C492" i="10"/>
  <c r="C495" i="10"/>
  <c r="C472" i="10"/>
  <c r="C474" i="10"/>
  <c r="C380" i="10"/>
  <c r="C383" i="10"/>
  <c r="C386" i="10"/>
  <c r="C392" i="10"/>
  <c r="C398" i="10"/>
  <c r="C401" i="10"/>
  <c r="C404" i="10"/>
  <c r="C407" i="10"/>
  <c r="C410" i="10"/>
  <c r="C413" i="10"/>
  <c r="C416" i="10"/>
  <c r="C425" i="10"/>
  <c r="C428" i="10"/>
  <c r="C431" i="10"/>
  <c r="C434" i="10"/>
  <c r="C440" i="10"/>
  <c r="C446" i="10"/>
  <c r="C449" i="10"/>
  <c r="C452" i="10"/>
  <c r="C455" i="10"/>
  <c r="C458" i="10"/>
  <c r="C461" i="10"/>
  <c r="C464" i="10"/>
  <c r="C475" i="10"/>
  <c r="C477" i="10"/>
  <c r="C476" i="10"/>
  <c r="C485" i="10"/>
  <c r="C491" i="10"/>
  <c r="C494" i="10"/>
  <c r="C488" i="10"/>
  <c r="C382" i="10"/>
  <c r="C385" i="10"/>
  <c r="C388" i="10"/>
  <c r="C391" i="10"/>
  <c r="C394" i="10"/>
  <c r="C400" i="10"/>
  <c r="C409" i="10"/>
  <c r="C412" i="10"/>
  <c r="C415" i="10"/>
  <c r="C418" i="10"/>
  <c r="C424" i="10"/>
  <c r="C430" i="10"/>
  <c r="C433" i="10"/>
  <c r="C436" i="10"/>
  <c r="C439" i="10"/>
  <c r="C442" i="10"/>
  <c r="C445" i="10"/>
  <c r="C448" i="10"/>
  <c r="C457" i="10"/>
  <c r="C460" i="10"/>
  <c r="C463" i="10"/>
  <c r="C466" i="10"/>
  <c r="C482" i="10"/>
  <c r="C473" i="10"/>
  <c r="C479" i="10"/>
  <c r="C490" i="10"/>
  <c r="C493" i="10"/>
  <c r="C487" i="10"/>
  <c r="C378" i="10"/>
  <c r="C384" i="10"/>
  <c r="C393" i="10"/>
  <c r="C396" i="10"/>
  <c r="C399" i="10"/>
  <c r="C402" i="10"/>
  <c r="C408" i="10"/>
  <c r="C414" i="10"/>
  <c r="C417" i="10"/>
  <c r="C420" i="10"/>
  <c r="C423" i="10"/>
  <c r="C426" i="10"/>
  <c r="C429" i="10"/>
  <c r="C432" i="10"/>
  <c r="C441" i="10"/>
  <c r="C444" i="10"/>
  <c r="C447" i="10"/>
  <c r="C450" i="10"/>
  <c r="C456" i="10"/>
  <c r="C462" i="10"/>
  <c r="C465" i="10"/>
  <c r="C468" i="10"/>
  <c r="C471" i="10"/>
  <c r="C336" i="10"/>
  <c r="C372" i="10"/>
  <c r="C291" i="10"/>
  <c r="C366" i="10"/>
  <c r="C279" i="10"/>
  <c r="C327" i="10"/>
  <c r="C259" i="10"/>
  <c r="C273" i="10"/>
  <c r="C256" i="10"/>
  <c r="C312" i="10"/>
  <c r="C275" i="10"/>
  <c r="C281" i="10"/>
  <c r="C296" i="10"/>
  <c r="C302" i="10"/>
  <c r="C311" i="10"/>
  <c r="C314" i="10"/>
  <c r="C320" i="10"/>
  <c r="C332" i="10"/>
  <c r="C338" i="10"/>
  <c r="C353" i="10"/>
  <c r="C359" i="10"/>
  <c r="C377" i="10"/>
  <c r="C321" i="10"/>
  <c r="C360" i="10"/>
  <c r="C272" i="10"/>
  <c r="C305" i="10"/>
  <c r="C329" i="10"/>
  <c r="C344" i="10"/>
  <c r="C350" i="10"/>
  <c r="C356" i="10"/>
  <c r="C362" i="10"/>
  <c r="C368" i="10"/>
  <c r="C264" i="10"/>
  <c r="C318" i="10"/>
  <c r="C354" i="10"/>
  <c r="C270" i="10"/>
  <c r="C375" i="10"/>
  <c r="C286" i="10"/>
  <c r="C310" i="10"/>
  <c r="C322" i="10"/>
  <c r="C334" i="10"/>
  <c r="C343" i="10"/>
  <c r="C352" i="10"/>
  <c r="C364" i="10"/>
  <c r="C370" i="10"/>
  <c r="C376" i="10"/>
  <c r="C288" i="10"/>
  <c r="C330" i="10"/>
  <c r="C369" i="10"/>
  <c r="C280" i="10"/>
  <c r="C307" i="10"/>
  <c r="C361" i="10"/>
  <c r="C345" i="10"/>
  <c r="C283" i="10"/>
  <c r="C295" i="10"/>
  <c r="C304" i="10"/>
  <c r="C328" i="10"/>
  <c r="C337" i="10"/>
  <c r="C297" i="10"/>
  <c r="C348" i="10"/>
  <c r="C265" i="10"/>
  <c r="C289" i="10"/>
  <c r="C313" i="10"/>
  <c r="C346" i="10"/>
  <c r="C254" i="10"/>
  <c r="C229" i="10"/>
  <c r="C142" i="10"/>
  <c r="C199" i="10"/>
  <c r="C217" i="10"/>
  <c r="C235" i="10"/>
  <c r="C130" i="10"/>
  <c r="C179" i="10"/>
  <c r="C200" i="10"/>
  <c r="C206" i="10"/>
  <c r="C230" i="10"/>
  <c r="C251" i="10"/>
  <c r="C145" i="10"/>
  <c r="C143" i="10"/>
  <c r="C203" i="10"/>
  <c r="C138" i="10"/>
  <c r="C147" i="10"/>
  <c r="C168" i="10"/>
  <c r="C174" i="10"/>
  <c r="C195" i="10"/>
  <c r="C219" i="10"/>
  <c r="C136" i="10"/>
  <c r="C132" i="10"/>
  <c r="C144" i="10"/>
  <c r="C150" i="10"/>
  <c r="C171" i="10"/>
  <c r="C189" i="10"/>
  <c r="C216" i="10"/>
  <c r="C222" i="10"/>
  <c r="C231" i="10"/>
  <c r="C184" i="10"/>
  <c r="C181" i="10"/>
  <c r="C232" i="10"/>
  <c r="C148" i="10"/>
  <c r="C163" i="10"/>
  <c r="C208" i="10"/>
  <c r="C238" i="10"/>
  <c r="C247" i="10"/>
  <c r="C146" i="10"/>
  <c r="C152" i="10"/>
  <c r="C197" i="10"/>
  <c r="C215" i="10"/>
  <c r="C227" i="10"/>
  <c r="C128" i="10"/>
  <c r="C173" i="10"/>
  <c r="C191" i="10"/>
  <c r="C224" i="10"/>
  <c r="C233" i="10"/>
  <c r="C248" i="10"/>
  <c r="C141" i="10"/>
  <c r="C159" i="10"/>
  <c r="C165" i="10"/>
  <c r="C210" i="10"/>
  <c r="C240" i="10"/>
  <c r="C249" i="10"/>
  <c r="C162" i="10"/>
  <c r="C192" i="10"/>
  <c r="C198" i="10"/>
  <c r="C207" i="10"/>
  <c r="C246" i="10"/>
  <c r="C6" i="10"/>
  <c r="C18" i="10"/>
  <c r="C110" i="10"/>
  <c r="C66" i="10"/>
  <c r="C87" i="10"/>
  <c r="C117" i="10"/>
  <c r="C71" i="10"/>
  <c r="C35" i="10"/>
  <c r="C75" i="10"/>
  <c r="C81" i="10"/>
  <c r="C123" i="10"/>
  <c r="C4" i="10"/>
  <c r="C7" i="10"/>
  <c r="C10" i="10"/>
  <c r="C101" i="10"/>
  <c r="C36" i="10"/>
  <c r="C55" i="10"/>
  <c r="C67" i="10"/>
  <c r="C94" i="10"/>
  <c r="C106" i="10"/>
  <c r="C118" i="10"/>
  <c r="C23" i="10"/>
  <c r="C24" i="10"/>
  <c r="C52" i="10"/>
  <c r="C70" i="10"/>
  <c r="C97" i="10"/>
  <c r="C103" i="10"/>
  <c r="C112" i="10"/>
  <c r="C5" i="10"/>
  <c r="C11" i="10"/>
  <c r="C17" i="10"/>
  <c r="C20" i="10"/>
  <c r="C47" i="10"/>
  <c r="C95" i="10"/>
  <c r="C37" i="10"/>
  <c r="C77" i="10"/>
  <c r="C122" i="10"/>
  <c r="C40" i="10"/>
  <c r="C74" i="10"/>
  <c r="C3" i="10"/>
  <c r="S3" i="4"/>
  <c r="T3" i="4" s="1"/>
  <c r="C56" i="10"/>
  <c r="C68" i="10"/>
  <c r="C107" i="10"/>
  <c r="C119" i="10"/>
  <c r="C125" i="10"/>
  <c r="C34" i="10"/>
  <c r="C98" i="10"/>
  <c r="C48" i="10"/>
  <c r="C72" i="10"/>
  <c r="C90" i="10"/>
  <c r="C99" i="10"/>
  <c r="C120" i="10"/>
  <c r="C22" i="10"/>
  <c r="C26" i="10"/>
  <c r="C51" i="10"/>
  <c r="C69" i="10"/>
  <c r="C93" i="10"/>
  <c r="C126" i="10"/>
  <c r="C13" i="10"/>
  <c r="C19" i="10"/>
  <c r="C53" i="10"/>
  <c r="C104" i="10"/>
  <c r="C38" i="10"/>
  <c r="C78" i="10"/>
  <c r="C27" i="10"/>
  <c r="C79" i="10"/>
  <c r="C88" i="10"/>
  <c r="C127" i="10"/>
  <c r="AI3" i="3"/>
  <c r="K4" i="4"/>
  <c r="Q9" i="4"/>
  <c r="R9" i="4" s="1"/>
  <c r="Q21" i="4"/>
  <c r="R21" i="4" s="1"/>
  <c r="T21" i="4" s="1"/>
  <c r="K28" i="4"/>
  <c r="L29" i="4"/>
  <c r="N31" i="4"/>
  <c r="Q33" i="4"/>
  <c r="R33" i="4" s="1"/>
  <c r="K40" i="4"/>
  <c r="Q23" i="4"/>
  <c r="R23" i="4" s="1"/>
  <c r="T23" i="4" s="1"/>
  <c r="L31" i="4"/>
  <c r="L6" i="4"/>
  <c r="I6" i="10" s="1"/>
  <c r="L30" i="4"/>
  <c r="L4" i="4"/>
  <c r="I4" i="10" s="1"/>
  <c r="N6" i="4"/>
  <c r="L28" i="4"/>
  <c r="N30" i="4"/>
  <c r="K30" i="10" s="1"/>
  <c r="Q32" i="4"/>
  <c r="R32" i="4" s="1"/>
  <c r="K39" i="4"/>
  <c r="L40" i="4"/>
  <c r="K6" i="4"/>
  <c r="Q10" i="4"/>
  <c r="R10" i="4" s="1"/>
  <c r="Q34" i="4"/>
  <c r="R34" i="4" s="1"/>
  <c r="T34" i="4" s="1"/>
  <c r="N29" i="4"/>
  <c r="K29" i="10" s="1"/>
  <c r="Q31" i="4"/>
  <c r="R31" i="4" s="1"/>
  <c r="K38" i="4"/>
  <c r="L39" i="4"/>
  <c r="I39" i="10" s="1"/>
  <c r="N4" i="4"/>
  <c r="Q6" i="4"/>
  <c r="R6" i="4" s="1"/>
  <c r="T6" i="4" s="1"/>
  <c r="K25" i="4"/>
  <c r="N28" i="4"/>
  <c r="K28" i="10" s="1"/>
  <c r="Q30" i="4"/>
  <c r="R30" i="4" s="1"/>
  <c r="T30" i="4" s="1"/>
  <c r="L38" i="4"/>
  <c r="N40" i="4"/>
  <c r="L25" i="4"/>
  <c r="N27" i="4"/>
  <c r="Q29" i="4"/>
  <c r="R29" i="4" s="1"/>
  <c r="T29" i="4" s="1"/>
  <c r="N39" i="4"/>
  <c r="K39" i="10" s="1"/>
  <c r="N9" i="4"/>
  <c r="K9" i="10" s="1"/>
  <c r="Q4" i="4"/>
  <c r="R4" i="4" s="1"/>
  <c r="T4" i="4" s="1"/>
  <c r="K23" i="4"/>
  <c r="N26" i="4"/>
  <c r="Q28" i="4"/>
  <c r="R28" i="4" s="1"/>
  <c r="T28" i="4" s="1"/>
  <c r="N38" i="4"/>
  <c r="Q40" i="4"/>
  <c r="R40" i="4" s="1"/>
  <c r="N21" i="4"/>
  <c r="Q35" i="4"/>
  <c r="R35" i="4" s="1"/>
  <c r="T35" i="4" s="1"/>
  <c r="K22" i="4"/>
  <c r="L23" i="4"/>
  <c r="N25" i="4"/>
  <c r="K25" i="10" s="1"/>
  <c r="Q27" i="4"/>
  <c r="R27" i="4" s="1"/>
  <c r="T27" i="4" s="1"/>
  <c r="Q39" i="4"/>
  <c r="R39" i="4" s="1"/>
  <c r="N33" i="4"/>
  <c r="L10" i="4"/>
  <c r="K21" i="4"/>
  <c r="L22" i="4"/>
  <c r="N24" i="4"/>
  <c r="Q26" i="4"/>
  <c r="R26" i="4" s="1"/>
  <c r="T26" i="4" s="1"/>
  <c r="Q38" i="4"/>
  <c r="R38" i="4" s="1"/>
  <c r="T38" i="4" s="1"/>
  <c r="K29" i="4"/>
  <c r="L9" i="4"/>
  <c r="L21" i="4"/>
  <c r="N23" i="4"/>
  <c r="K23" i="10" s="1"/>
  <c r="Q25" i="4"/>
  <c r="R25" i="4" s="1"/>
  <c r="T25" i="4" s="1"/>
  <c r="K32" i="4"/>
  <c r="N35" i="4"/>
  <c r="Q22" i="4"/>
  <c r="R22" i="4" s="1"/>
  <c r="T22" i="4" s="1"/>
  <c r="N10" i="4"/>
  <c r="K10" i="10" s="1"/>
  <c r="N22" i="4"/>
  <c r="Q24" i="4"/>
  <c r="R24" i="4" s="1"/>
  <c r="T24" i="4" s="1"/>
  <c r="K31" i="4"/>
  <c r="L32" i="4"/>
  <c r="I32" i="10" s="1"/>
  <c r="N34" i="4"/>
  <c r="K30" i="4"/>
  <c r="N32" i="4"/>
  <c r="K32" i="10" s="1"/>
  <c r="C54" i="10"/>
  <c r="C102" i="10"/>
  <c r="C33" i="10"/>
  <c r="C39" i="10"/>
  <c r="C91" i="10"/>
  <c r="C8" i="10"/>
  <c r="W408" i="11"/>
  <c r="AL631" i="3"/>
  <c r="AI464" i="3"/>
  <c r="M464" i="3" s="1"/>
  <c r="AI681" i="3"/>
  <c r="P681" i="3" s="1"/>
  <c r="AA681" i="3" s="1"/>
  <c r="AI550" i="3"/>
  <c r="AT550" i="3" s="1"/>
  <c r="AR801" i="3"/>
  <c r="AH801" i="3" s="1"/>
  <c r="AQ929" i="3"/>
  <c r="AR929" i="3" s="1"/>
  <c r="AH929" i="3" s="1"/>
  <c r="AL893" i="3"/>
  <c r="B792" i="4"/>
  <c r="B787" i="10" s="1"/>
  <c r="AQ497" i="3"/>
  <c r="AJ497" i="3" s="1"/>
  <c r="W331" i="11"/>
  <c r="AQ211" i="3"/>
  <c r="AR211" i="3" s="1"/>
  <c r="AH211" i="3" s="1"/>
  <c r="V363" i="3"/>
  <c r="W363" i="3" s="1"/>
  <c r="AP363" i="3" s="1"/>
  <c r="AQ577" i="3"/>
  <c r="AR577" i="3" s="1"/>
  <c r="AH577" i="3" s="1"/>
  <c r="AI768" i="3"/>
  <c r="M768" i="3" s="1"/>
  <c r="AQ645" i="3"/>
  <c r="AJ645" i="3" s="1"/>
  <c r="V783" i="3"/>
  <c r="W783" i="3" s="1"/>
  <c r="X783" i="3" s="1"/>
  <c r="AL360" i="3"/>
  <c r="X112" i="11"/>
  <c r="AI978" i="3"/>
  <c r="B978" i="3" s="1"/>
  <c r="AK978" i="3" s="1"/>
  <c r="AQ600" i="3"/>
  <c r="AJ600" i="3" s="1"/>
  <c r="AR938" i="3"/>
  <c r="AH938" i="3" s="1"/>
  <c r="AI849" i="3"/>
  <c r="M849" i="3" s="1"/>
  <c r="AQ544" i="3"/>
  <c r="AJ544" i="3" s="1"/>
  <c r="W269" i="11"/>
  <c r="W395" i="11"/>
  <c r="V913" i="3"/>
  <c r="W913" i="3" s="1"/>
  <c r="AP913" i="3" s="1"/>
  <c r="AQ176" i="3"/>
  <c r="AJ176" i="3" s="1"/>
  <c r="AL501" i="3"/>
  <c r="AQ999" i="3"/>
  <c r="AR999" i="3" s="1"/>
  <c r="AH999" i="3" s="1"/>
  <c r="W22" i="11"/>
  <c r="X54" i="11"/>
  <c r="V286" i="3"/>
  <c r="W286" i="3" s="1"/>
  <c r="M561" i="3"/>
  <c r="AI228" i="3"/>
  <c r="B228" i="3" s="1"/>
  <c r="AK228" i="3" s="1"/>
  <c r="AL533" i="3"/>
  <c r="V415" i="3"/>
  <c r="W415" i="3" s="1"/>
  <c r="AP415" i="3" s="1"/>
  <c r="AQ531" i="3"/>
  <c r="AJ531" i="3" s="1"/>
  <c r="AI535" i="3"/>
  <c r="AT535" i="3" s="1"/>
  <c r="AL691" i="3"/>
  <c r="AI994" i="3"/>
  <c r="M994" i="3" s="1"/>
  <c r="AL270" i="3"/>
  <c r="AL749" i="3"/>
  <c r="AP919" i="3"/>
  <c r="AR984" i="3"/>
  <c r="AH984" i="3" s="1"/>
  <c r="AI963" i="3"/>
  <c r="AS963" i="3" s="1"/>
  <c r="W34" i="11"/>
  <c r="V934" i="3"/>
  <c r="W934" i="3" s="1"/>
  <c r="AP934" i="3" s="1"/>
  <c r="AQ561" i="3"/>
  <c r="AR561" i="3" s="1"/>
  <c r="AH561" i="3" s="1"/>
  <c r="V210" i="3"/>
  <c r="W210" i="3" s="1"/>
  <c r="Y210" i="3" s="1"/>
  <c r="AS161" i="3"/>
  <c r="B871" i="4"/>
  <c r="X303" i="11"/>
  <c r="V150" i="3"/>
  <c r="W150" i="3" s="1"/>
  <c r="Y150" i="3" s="1"/>
  <c r="AT453" i="3"/>
  <c r="AU453" i="3" s="1"/>
  <c r="P481" i="3"/>
  <c r="AA481" i="3" s="1"/>
  <c r="V720" i="3"/>
  <c r="W720" i="3" s="1"/>
  <c r="AP720" i="3" s="1"/>
  <c r="V258" i="3"/>
  <c r="W258" i="3" s="1"/>
  <c r="AP258" i="3" s="1"/>
  <c r="AQ263" i="3"/>
  <c r="AR263" i="3" s="1"/>
  <c r="AH263" i="3" s="1"/>
  <c r="AQ306" i="3"/>
  <c r="AJ306" i="3" s="1"/>
  <c r="AQ759" i="3"/>
  <c r="AR759" i="3" s="1"/>
  <c r="AH759" i="3" s="1"/>
  <c r="AI953" i="3"/>
  <c r="AT953" i="3" s="1"/>
  <c r="W490" i="11"/>
  <c r="V42" i="3"/>
  <c r="W42" i="3" s="1"/>
  <c r="AQ877" i="3"/>
  <c r="AJ877" i="3" s="1"/>
  <c r="W460" i="11"/>
  <c r="AL914" i="3"/>
  <c r="AQ261" i="3"/>
  <c r="AR261" i="3" s="1"/>
  <c r="AH261" i="3" s="1"/>
  <c r="AL455" i="3"/>
  <c r="AQ664" i="3"/>
  <c r="AJ664" i="3" s="1"/>
  <c r="AL945" i="3"/>
  <c r="AL987" i="3"/>
  <c r="AQ974" i="3"/>
  <c r="AJ974" i="3" s="1"/>
  <c r="AQ314" i="3"/>
  <c r="AJ314" i="3" s="1"/>
  <c r="AI318" i="3"/>
  <c r="AS318" i="3" s="1"/>
  <c r="V405" i="3"/>
  <c r="W405" i="3" s="1"/>
  <c r="X405" i="3" s="1"/>
  <c r="AQ592" i="3"/>
  <c r="AJ592" i="3" s="1"/>
  <c r="AI895" i="3"/>
  <c r="B895" i="3" s="1"/>
  <c r="AK895" i="3" s="1"/>
  <c r="M917" i="3"/>
  <c r="AJ928" i="3"/>
  <c r="AI980" i="3"/>
  <c r="AS980" i="3" s="1"/>
  <c r="AQ987" i="3"/>
  <c r="AJ987" i="3" s="1"/>
  <c r="B867" i="4"/>
  <c r="B862" i="10" s="1"/>
  <c r="AI326" i="3"/>
  <c r="M326" i="3" s="1"/>
  <c r="AI657" i="3"/>
  <c r="AT657" i="3" s="1"/>
  <c r="AI866" i="3"/>
  <c r="P866" i="3" s="1"/>
  <c r="AA866" i="3" s="1"/>
  <c r="B896" i="4"/>
  <c r="B891" i="10" s="1"/>
  <c r="X369" i="11"/>
  <c r="AI371" i="3"/>
  <c r="P371" i="3" s="1"/>
  <c r="AA371" i="3" s="1"/>
  <c r="AI160" i="3"/>
  <c r="M160" i="3" s="1"/>
  <c r="AI381" i="3"/>
  <c r="AT381" i="3" s="1"/>
  <c r="V458" i="3"/>
  <c r="W458" i="3" s="1"/>
  <c r="Y458" i="3" s="1"/>
  <c r="AI984" i="3"/>
  <c r="AT984" i="3" s="1"/>
  <c r="W189" i="11"/>
  <c r="AQ191" i="3"/>
  <c r="B863" i="4"/>
  <c r="B858" i="10" s="1"/>
  <c r="W122" i="11"/>
  <c r="AQ444" i="3"/>
  <c r="AR444" i="3" s="1"/>
  <c r="AH444" i="3" s="1"/>
  <c r="AQ961" i="3"/>
  <c r="AR961" i="3" s="1"/>
  <c r="AH961" i="3" s="1"/>
  <c r="AI360" i="3"/>
  <c r="AT360" i="3" s="1"/>
  <c r="AQ567" i="3"/>
  <c r="AR567" i="3" s="1"/>
  <c r="AH567" i="3" s="1"/>
  <c r="AQ811" i="3"/>
  <c r="AJ811" i="3" s="1"/>
  <c r="AL841" i="3"/>
  <c r="X280" i="11"/>
  <c r="V127" i="3"/>
  <c r="W127" i="3" s="1"/>
  <c r="Y127" i="3" s="1"/>
  <c r="V202" i="3"/>
  <c r="W202" i="3" s="1"/>
  <c r="Y202" i="3" s="1"/>
  <c r="AL417" i="3"/>
  <c r="V729" i="3"/>
  <c r="W729" i="3" s="1"/>
  <c r="AP729" i="3" s="1"/>
  <c r="M7" i="5"/>
  <c r="W168" i="11"/>
  <c r="AI617" i="3"/>
  <c r="P617" i="3" s="1"/>
  <c r="AA617" i="3" s="1"/>
  <c r="V966" i="3"/>
  <c r="W966" i="3" s="1"/>
  <c r="Y966" i="3" s="1"/>
  <c r="AL527" i="3"/>
  <c r="V78" i="3"/>
  <c r="W78" i="3" s="1"/>
  <c r="Y78" i="3" s="1"/>
  <c r="V224" i="3"/>
  <c r="W224" i="3" s="1"/>
  <c r="Y224" i="3" s="1"/>
  <c r="M273" i="3"/>
  <c r="AL339" i="3"/>
  <c r="AQ468" i="3"/>
  <c r="AJ468" i="3" s="1"/>
  <c r="AT613" i="3"/>
  <c r="AU613" i="3" s="1"/>
  <c r="AL902" i="3"/>
  <c r="B952" i="4"/>
  <c r="B947" i="10" s="1"/>
  <c r="AI822" i="3"/>
  <c r="B822" i="3" s="1"/>
  <c r="AK822" i="3" s="1"/>
  <c r="V619" i="3"/>
  <c r="W619" i="3" s="1"/>
  <c r="AP619" i="3" s="1"/>
  <c r="V238" i="3"/>
  <c r="W238" i="3" s="1"/>
  <c r="AP238" i="3" s="1"/>
  <c r="V408" i="3"/>
  <c r="W408" i="3" s="1"/>
  <c r="Y408" i="3" s="1"/>
  <c r="V610" i="3"/>
  <c r="W610" i="3" s="1"/>
  <c r="Y610" i="3" s="1"/>
  <c r="V767" i="3"/>
  <c r="W767" i="3" s="1"/>
  <c r="Y767" i="3" s="1"/>
  <c r="M16" i="5"/>
  <c r="O16" i="5" s="1"/>
  <c r="W129" i="11"/>
  <c r="W319" i="11"/>
  <c r="B265" i="3"/>
  <c r="AK265" i="3" s="1"/>
  <c r="V284" i="3"/>
  <c r="W284" i="3" s="1"/>
  <c r="Y284" i="3" s="1"/>
  <c r="AL395" i="3"/>
  <c r="AL406" i="3"/>
  <c r="V593" i="3"/>
  <c r="W593" i="3" s="1"/>
  <c r="AP593" i="3" s="1"/>
  <c r="P597" i="3"/>
  <c r="AA597" i="3" s="1"/>
  <c r="V713" i="3"/>
  <c r="W713" i="3" s="1"/>
  <c r="X713" i="3" s="1"/>
  <c r="V494" i="3"/>
  <c r="W494" i="3" s="1"/>
  <c r="Y494" i="3" s="1"/>
  <c r="V23" i="3"/>
  <c r="W23" i="3" s="1"/>
  <c r="X23" i="3" s="1"/>
  <c r="AL695" i="3"/>
  <c r="V148" i="3"/>
  <c r="W148" i="3" s="1"/>
  <c r="X148" i="3" s="1"/>
  <c r="AI282" i="3"/>
  <c r="AS282" i="3" s="1"/>
  <c r="AL355" i="3"/>
  <c r="AI448" i="3"/>
  <c r="B448" i="3" s="1"/>
  <c r="AK448" i="3" s="1"/>
  <c r="V667" i="3"/>
  <c r="W667" i="3" s="1"/>
  <c r="AP667" i="3" s="1"/>
  <c r="V688" i="3"/>
  <c r="W688" i="3" s="1"/>
  <c r="X688" i="3" s="1"/>
  <c r="AL794" i="3"/>
  <c r="V869" i="3"/>
  <c r="W869" i="3" s="1"/>
  <c r="AP869" i="3" s="1"/>
  <c r="AL878" i="3"/>
  <c r="AI973" i="3"/>
  <c r="AT973" i="3" s="1"/>
  <c r="W78" i="11"/>
  <c r="B912" i="4"/>
  <c r="B907" i="10" s="1"/>
  <c r="W18" i="11"/>
  <c r="X40" i="11"/>
  <c r="V897" i="3"/>
  <c r="W897" i="3" s="1"/>
  <c r="Y897" i="3" s="1"/>
  <c r="V564" i="3"/>
  <c r="W564" i="3" s="1"/>
  <c r="X564" i="3" s="1"/>
  <c r="AQ217" i="3"/>
  <c r="AR217" i="3" s="1"/>
  <c r="AH217" i="3" s="1"/>
  <c r="AI256" i="3"/>
  <c r="M256" i="3" s="1"/>
  <c r="V337" i="3"/>
  <c r="W337" i="3" s="1"/>
  <c r="V422" i="3"/>
  <c r="W422" i="3" s="1"/>
  <c r="AQ562" i="3"/>
  <c r="AJ562" i="3" s="1"/>
  <c r="V590" i="3"/>
  <c r="W590" i="3" s="1"/>
  <c r="Y590" i="3" s="1"/>
  <c r="AL629" i="3"/>
  <c r="AR636" i="3"/>
  <c r="AH636" i="3" s="1"/>
  <c r="V731" i="3"/>
  <c r="W731" i="3" s="1"/>
  <c r="X731" i="3" s="1"/>
  <c r="AI742" i="3"/>
  <c r="AT742" i="3" s="1"/>
  <c r="AI771" i="3"/>
  <c r="B771" i="3" s="1"/>
  <c r="AK771" i="3" s="1"/>
  <c r="AI798" i="3"/>
  <c r="AS798" i="3" s="1"/>
  <c r="AL886" i="3"/>
  <c r="AJ922" i="3"/>
  <c r="AI960" i="3"/>
  <c r="AT960" i="3" s="1"/>
  <c r="M9" i="5"/>
  <c r="O9" i="5" s="1"/>
  <c r="Q9" i="5" s="1"/>
  <c r="W167" i="11"/>
  <c r="AS515" i="3"/>
  <c r="AQ526" i="3"/>
  <c r="W8" i="11"/>
  <c r="X64" i="11"/>
  <c r="V488" i="3"/>
  <c r="W488" i="3" s="1"/>
  <c r="Y488" i="3" s="1"/>
  <c r="AL171" i="3"/>
  <c r="AL353" i="3"/>
  <c r="AQ177" i="3"/>
  <c r="AR177" i="3" s="1"/>
  <c r="AH177" i="3" s="1"/>
  <c r="AL604" i="3"/>
  <c r="AI899" i="3"/>
  <c r="AS899" i="3" s="1"/>
  <c r="AL192" i="3"/>
  <c r="AI219" i="3"/>
  <c r="P219" i="3" s="1"/>
  <c r="AA219" i="3" s="1"/>
  <c r="AI338" i="3"/>
  <c r="B338" i="3" s="1"/>
  <c r="AK338" i="3" s="1"/>
  <c r="AL399" i="3"/>
  <c r="AI986" i="3"/>
  <c r="B986" i="3" s="1"/>
  <c r="AK986" i="3" s="1"/>
  <c r="V48" i="3"/>
  <c r="W48" i="3" s="1"/>
  <c r="Y48" i="3" s="1"/>
  <c r="AR665" i="3"/>
  <c r="AH665" i="3" s="1"/>
  <c r="V24" i="3"/>
  <c r="W24" i="3" s="1"/>
  <c r="Y24" i="3" s="1"/>
  <c r="V26" i="3"/>
  <c r="W26" i="3" s="1"/>
  <c r="Y26" i="3" s="1"/>
  <c r="V46" i="3"/>
  <c r="W46" i="3" s="1"/>
  <c r="V283" i="3"/>
  <c r="W283" i="3" s="1"/>
  <c r="X283" i="3" s="1"/>
  <c r="AI344" i="3"/>
  <c r="P344" i="3" s="1"/>
  <c r="AA344" i="3" s="1"/>
  <c r="AQ386" i="3"/>
  <c r="AJ386" i="3" s="1"/>
  <c r="AI390" i="3"/>
  <c r="P390" i="3" s="1"/>
  <c r="AA390" i="3" s="1"/>
  <c r="V411" i="3"/>
  <c r="W411" i="3" s="1"/>
  <c r="AP411" i="3" s="1"/>
  <c r="V432" i="3"/>
  <c r="W432" i="3" s="1"/>
  <c r="X432" i="3" s="1"/>
  <c r="AI445" i="3"/>
  <c r="M445" i="3" s="1"/>
  <c r="AQ517" i="3"/>
  <c r="AR517" i="3" s="1"/>
  <c r="AH517" i="3" s="1"/>
  <c r="AL521" i="3"/>
  <c r="V546" i="3"/>
  <c r="W546" i="3" s="1"/>
  <c r="Y546" i="3" s="1"/>
  <c r="AQ684" i="3"/>
  <c r="AR684" i="3" s="1"/>
  <c r="AH684" i="3" s="1"/>
  <c r="V710" i="3"/>
  <c r="W710" i="3" s="1"/>
  <c r="Y710" i="3" s="1"/>
  <c r="AI791" i="3"/>
  <c r="AS791" i="3" s="1"/>
  <c r="AR924" i="3"/>
  <c r="AH924" i="3" s="1"/>
  <c r="X118" i="11"/>
  <c r="V956" i="3"/>
  <c r="W956" i="3" s="1"/>
  <c r="Y956" i="3" s="1"/>
  <c r="AI524" i="3"/>
  <c r="P524" i="3" s="1"/>
  <c r="AA524" i="3" s="1"/>
  <c r="AI450" i="3"/>
  <c r="M450" i="3" s="1"/>
  <c r="AL736" i="3"/>
  <c r="AI836" i="3"/>
  <c r="AT836" i="3" s="1"/>
  <c r="AI888" i="3"/>
  <c r="P888" i="3" s="1"/>
  <c r="AA888" i="3" s="1"/>
  <c r="B247" i="3"/>
  <c r="AK247" i="3" s="1"/>
  <c r="AQ399" i="3"/>
  <c r="AJ399" i="3" s="1"/>
  <c r="V622" i="3"/>
  <c r="W622" i="3" s="1"/>
  <c r="Y622" i="3" s="1"/>
  <c r="AI998" i="3"/>
  <c r="AS998" i="3" s="1"/>
  <c r="V44" i="3"/>
  <c r="W44" i="3" s="1"/>
  <c r="AF44" i="3" s="1"/>
  <c r="V91" i="3"/>
  <c r="W91" i="3" s="1"/>
  <c r="X91" i="3" s="1"/>
  <c r="AI281" i="3"/>
  <c r="B281" i="3" s="1"/>
  <c r="AK281" i="3" s="1"/>
  <c r="AQ288" i="3"/>
  <c r="AR288" i="3" s="1"/>
  <c r="AH288" i="3" s="1"/>
  <c r="B453" i="3"/>
  <c r="AK453" i="3" s="1"/>
  <c r="V548" i="3"/>
  <c r="W548" i="3" s="1"/>
  <c r="V613" i="3"/>
  <c r="W613" i="3" s="1"/>
  <c r="AJ618" i="3"/>
  <c r="AL633" i="3"/>
  <c r="AT783" i="3"/>
  <c r="V816" i="3"/>
  <c r="W816" i="3" s="1"/>
  <c r="Y816" i="3" s="1"/>
  <c r="X96" i="11"/>
  <c r="V25" i="3"/>
  <c r="W25" i="3" s="1"/>
  <c r="X25" i="3" s="1"/>
  <c r="V357" i="3"/>
  <c r="W357" i="3" s="1"/>
  <c r="X357" i="3" s="1"/>
  <c r="AI955" i="3"/>
  <c r="P955" i="3" s="1"/>
  <c r="AA955" i="3" s="1"/>
  <c r="AL281" i="3"/>
  <c r="AI398" i="3"/>
  <c r="P398" i="3" s="1"/>
  <c r="AA398" i="3" s="1"/>
  <c r="AQ504" i="3"/>
  <c r="AR504" i="3" s="1"/>
  <c r="AH504" i="3" s="1"/>
  <c r="AI508" i="3"/>
  <c r="P508" i="3" s="1"/>
  <c r="AA508" i="3" s="1"/>
  <c r="AI538" i="3"/>
  <c r="AT538" i="3" s="1"/>
  <c r="AQ667" i="3"/>
  <c r="AJ667" i="3" s="1"/>
  <c r="AL825" i="3"/>
  <c r="V74" i="3"/>
  <c r="W74" i="3" s="1"/>
  <c r="X74" i="3" s="1"/>
  <c r="AI490" i="3"/>
  <c r="P490" i="3" s="1"/>
  <c r="AA490" i="3" s="1"/>
  <c r="M613" i="3"/>
  <c r="V829" i="3"/>
  <c r="W829" i="3" s="1"/>
  <c r="Y829" i="3" s="1"/>
  <c r="V814" i="3"/>
  <c r="W814" i="3" s="1"/>
  <c r="X814" i="3" s="1"/>
  <c r="AQ821" i="3"/>
  <c r="AR821" i="3" s="1"/>
  <c r="AH821" i="3" s="1"/>
  <c r="AL679" i="3"/>
  <c r="AI812" i="3"/>
  <c r="M812" i="3" s="1"/>
  <c r="V402" i="3"/>
  <c r="W402" i="3" s="1"/>
  <c r="AP402" i="3" s="1"/>
  <c r="AI512" i="3"/>
  <c r="P512" i="3" s="1"/>
  <c r="AA512" i="3" s="1"/>
  <c r="V657" i="3"/>
  <c r="W657" i="3" s="1"/>
  <c r="AP657" i="3" s="1"/>
  <c r="AR662" i="3"/>
  <c r="AH662" i="3" s="1"/>
  <c r="AQ669" i="3"/>
  <c r="AJ669" i="3" s="1"/>
  <c r="V755" i="3"/>
  <c r="W755" i="3" s="1"/>
  <c r="AP755" i="3" s="1"/>
  <c r="P759" i="3"/>
  <c r="AA759" i="3" s="1"/>
  <c r="AL919" i="3"/>
  <c r="AI938" i="3"/>
  <c r="P938" i="3" s="1"/>
  <c r="AA938" i="3" s="1"/>
  <c r="B991" i="4"/>
  <c r="B986" i="10" s="1"/>
  <c r="M11" i="5"/>
  <c r="X90" i="11"/>
  <c r="W97" i="11"/>
  <c r="X240" i="11"/>
  <c r="V123" i="3"/>
  <c r="W123" i="3" s="1"/>
  <c r="X123" i="3" s="1"/>
  <c r="P987" i="3"/>
  <c r="AA987" i="3" s="1"/>
  <c r="AS987" i="3"/>
  <c r="X418" i="11"/>
  <c r="V149" i="3"/>
  <c r="W149" i="3" s="1"/>
  <c r="Y149" i="3" s="1"/>
  <c r="V603" i="3"/>
  <c r="W603" i="3" s="1"/>
  <c r="AP603" i="3" s="1"/>
  <c r="W202" i="11"/>
  <c r="W217" i="11"/>
  <c r="W492" i="11"/>
  <c r="V45" i="3"/>
  <c r="W45" i="3" s="1"/>
  <c r="X45" i="3" s="1"/>
  <c r="M905" i="3"/>
  <c r="P861" i="3"/>
  <c r="AA861" i="3" s="1"/>
  <c r="X72" i="11"/>
  <c r="W145" i="11"/>
  <c r="X152" i="11"/>
  <c r="W264" i="11"/>
  <c r="X349" i="11"/>
  <c r="W479" i="11"/>
  <c r="V62" i="3"/>
  <c r="W62" i="3" s="1"/>
  <c r="Y62" i="3" s="1"/>
  <c r="V995" i="3"/>
  <c r="W995" i="3" s="1"/>
  <c r="Y995" i="3" s="1"/>
  <c r="P402" i="3"/>
  <c r="AA402" i="3" s="1"/>
  <c r="V225" i="3"/>
  <c r="W225" i="3" s="1"/>
  <c r="Y225" i="3" s="1"/>
  <c r="V319" i="3"/>
  <c r="W319" i="3" s="1"/>
  <c r="Y319" i="3" s="1"/>
  <c r="V354" i="3"/>
  <c r="W354" i="3" s="1"/>
  <c r="Y354" i="3" s="1"/>
  <c r="V438" i="3"/>
  <c r="W438" i="3" s="1"/>
  <c r="AP438" i="3" s="1"/>
  <c r="V518" i="3"/>
  <c r="W518" i="3" s="1"/>
  <c r="Y518" i="3" s="1"/>
  <c r="AL570" i="3"/>
  <c r="V576" i="3"/>
  <c r="W576" i="3" s="1"/>
  <c r="X576" i="3" s="1"/>
  <c r="AT577" i="3"/>
  <c r="V598" i="3"/>
  <c r="W598" i="3" s="1"/>
  <c r="AP598" i="3" s="1"/>
  <c r="V616" i="3"/>
  <c r="W616" i="3" s="1"/>
  <c r="AP616" i="3" s="1"/>
  <c r="V632" i="3"/>
  <c r="W632" i="3" s="1"/>
  <c r="AP632" i="3" s="1"/>
  <c r="AL661" i="3"/>
  <c r="V932" i="3"/>
  <c r="W932" i="3" s="1"/>
  <c r="W65" i="11"/>
  <c r="W160" i="11"/>
  <c r="W364" i="11"/>
  <c r="X493" i="11"/>
  <c r="V707" i="3"/>
  <c r="W707" i="3" s="1"/>
  <c r="V66" i="3"/>
  <c r="W66" i="3" s="1"/>
  <c r="X66" i="3" s="1"/>
  <c r="V115" i="3"/>
  <c r="W115" i="3" s="1"/>
  <c r="Y115" i="3" s="1"/>
  <c r="V155" i="3"/>
  <c r="W155" i="3" s="1"/>
  <c r="Y155" i="3" s="1"/>
  <c r="V683" i="3"/>
  <c r="W683" i="3" s="1"/>
  <c r="Y683" i="3" s="1"/>
  <c r="V56" i="3"/>
  <c r="W56" i="3" s="1"/>
  <c r="Y56" i="3" s="1"/>
  <c r="V141" i="3"/>
  <c r="W141" i="3" s="1"/>
  <c r="Y141" i="3" s="1"/>
  <c r="V77" i="3"/>
  <c r="W77" i="3" s="1"/>
  <c r="AF77" i="3" s="1"/>
  <c r="V90" i="3"/>
  <c r="W90" i="3" s="1"/>
  <c r="Y90" i="3" s="1"/>
  <c r="V126" i="3"/>
  <c r="W126" i="3" s="1"/>
  <c r="Y126" i="3" s="1"/>
  <c r="V170" i="3"/>
  <c r="W170" i="3" s="1"/>
  <c r="AP170" i="3" s="1"/>
  <c r="AL173" i="3"/>
  <c r="AQ346" i="3"/>
  <c r="AR346" i="3" s="1"/>
  <c r="AH346" i="3" s="1"/>
  <c r="AI352" i="3"/>
  <c r="M352" i="3" s="1"/>
  <c r="AR448" i="3"/>
  <c r="AH448" i="3" s="1"/>
  <c r="AI554" i="3"/>
  <c r="AI923" i="3"/>
  <c r="AT923" i="3" s="1"/>
  <c r="X336" i="11"/>
  <c r="V182" i="3"/>
  <c r="W182" i="3" s="1"/>
  <c r="AP182" i="3" s="1"/>
  <c r="AS176" i="3"/>
  <c r="V109" i="3"/>
  <c r="W109" i="3" s="1"/>
  <c r="X109" i="3" s="1"/>
  <c r="AQ514" i="3"/>
  <c r="AJ514" i="3" s="1"/>
  <c r="AQ716" i="3"/>
  <c r="AJ716" i="3" s="1"/>
  <c r="AI722" i="3"/>
  <c r="B722" i="3" s="1"/>
  <c r="AK722" i="3" s="1"/>
  <c r="AI778" i="3"/>
  <c r="AS778" i="3" s="1"/>
  <c r="AL957" i="3"/>
  <c r="V105" i="3"/>
  <c r="W105" i="3" s="1"/>
  <c r="X105" i="3" s="1"/>
  <c r="AQ210" i="3"/>
  <c r="AJ210" i="3" s="1"/>
  <c r="AQ230" i="3"/>
  <c r="AR230" i="3" s="1"/>
  <c r="AH230" i="3" s="1"/>
  <c r="AQ265" i="3"/>
  <c r="AR265" i="3" s="1"/>
  <c r="AH265" i="3" s="1"/>
  <c r="B273" i="3"/>
  <c r="AK273" i="3" s="1"/>
  <c r="AL370" i="3"/>
  <c r="AL416" i="3"/>
  <c r="AL445" i="3"/>
  <c r="AQ470" i="3"/>
  <c r="AI472" i="3"/>
  <c r="B472" i="3" s="1"/>
  <c r="AK472" i="3" s="1"/>
  <c r="AL505" i="3"/>
  <c r="AL574" i="3"/>
  <c r="AQ583" i="3"/>
  <c r="AR583" i="3" s="1"/>
  <c r="AH583" i="3" s="1"/>
  <c r="AQ601" i="3"/>
  <c r="AJ601" i="3" s="1"/>
  <c r="AT630" i="3"/>
  <c r="AU630" i="3" s="1"/>
  <c r="AI648" i="3"/>
  <c r="B648" i="3" s="1"/>
  <c r="AK648" i="3" s="1"/>
  <c r="V758" i="3"/>
  <c r="W758" i="3" s="1"/>
  <c r="X758" i="3" s="1"/>
  <c r="AI793" i="3"/>
  <c r="M793" i="3" s="1"/>
  <c r="AI846" i="3"/>
  <c r="B846" i="3" s="1"/>
  <c r="AK846" i="3" s="1"/>
  <c r="AI883" i="3"/>
  <c r="P883" i="3" s="1"/>
  <c r="AA883" i="3" s="1"/>
  <c r="AI977" i="3"/>
  <c r="AT977" i="3" s="1"/>
  <c r="AQ1000" i="3"/>
  <c r="B860" i="4"/>
  <c r="B855" i="10" s="1"/>
  <c r="B974" i="4"/>
  <c r="B969" i="10" s="1"/>
  <c r="V121" i="3"/>
  <c r="W121" i="3" s="1"/>
  <c r="X121" i="3" s="1"/>
  <c r="V245" i="3"/>
  <c r="W245" i="3" s="1"/>
  <c r="X245" i="3" s="1"/>
  <c r="V43" i="3"/>
  <c r="W43" i="3" s="1"/>
  <c r="X43" i="3" s="1"/>
  <c r="V147" i="3"/>
  <c r="W147" i="3" s="1"/>
  <c r="X147" i="3" s="1"/>
  <c r="V60" i="3"/>
  <c r="W60" i="3" s="1"/>
  <c r="X60" i="3" s="1"/>
  <c r="V117" i="3"/>
  <c r="W117" i="3" s="1"/>
  <c r="Y117" i="3" s="1"/>
  <c r="V298" i="3"/>
  <c r="W298" i="3" s="1"/>
  <c r="Y298" i="3" s="1"/>
  <c r="V528" i="3"/>
  <c r="W528" i="3" s="1"/>
  <c r="Y528" i="3" s="1"/>
  <c r="V572" i="3"/>
  <c r="W572" i="3" s="1"/>
  <c r="AP572" i="3" s="1"/>
  <c r="V81" i="3"/>
  <c r="W81" i="3" s="1"/>
  <c r="X81" i="3" s="1"/>
  <c r="V334" i="3"/>
  <c r="W334" i="3" s="1"/>
  <c r="AQ423" i="3"/>
  <c r="AJ423" i="3" s="1"/>
  <c r="AI668" i="3"/>
  <c r="P668" i="3" s="1"/>
  <c r="AA668" i="3" s="1"/>
  <c r="AJ883" i="3"/>
  <c r="AQ64" i="3"/>
  <c r="AR64" i="3" s="1"/>
  <c r="AH64" i="3" s="1"/>
  <c r="V101" i="3"/>
  <c r="W101" i="3" s="1"/>
  <c r="Y101" i="3" s="1"/>
  <c r="AQ115" i="3"/>
  <c r="AR115" i="3" s="1"/>
  <c r="AH115" i="3" s="1"/>
  <c r="V120" i="3"/>
  <c r="W120" i="3" s="1"/>
  <c r="Y120" i="3" s="1"/>
  <c r="AI157" i="3"/>
  <c r="AS157" i="3" s="1"/>
  <c r="P211" i="3"/>
  <c r="AA211" i="3" s="1"/>
  <c r="AS247" i="3"/>
  <c r="V386" i="3"/>
  <c r="W386" i="3" s="1"/>
  <c r="Y386" i="3" s="1"/>
  <c r="AL391" i="3"/>
  <c r="AL407" i="3"/>
  <c r="V433" i="3"/>
  <c r="W433" i="3" s="1"/>
  <c r="AP433" i="3" s="1"/>
  <c r="AL478" i="3"/>
  <c r="AL507" i="3"/>
  <c r="AI534" i="3"/>
  <c r="M534" i="3" s="1"/>
  <c r="AL549" i="3"/>
  <c r="AI558" i="3"/>
  <c r="P558" i="3" s="1"/>
  <c r="AA558" i="3" s="1"/>
  <c r="AQ563" i="3"/>
  <c r="AR563" i="3" s="1"/>
  <c r="AH563" i="3" s="1"/>
  <c r="AI637" i="3"/>
  <c r="M637" i="3" s="1"/>
  <c r="V693" i="3"/>
  <c r="W693" i="3" s="1"/>
  <c r="X693" i="3" s="1"/>
  <c r="AI726" i="3"/>
  <c r="P726" i="3" s="1"/>
  <c r="AA726" i="3" s="1"/>
  <c r="AL733" i="3"/>
  <c r="AL752" i="3"/>
  <c r="AS759" i="3"/>
  <c r="AQ813" i="3"/>
  <c r="AJ813" i="3" s="1"/>
  <c r="AQ824" i="3"/>
  <c r="AR824" i="3" s="1"/>
  <c r="AH824" i="3" s="1"/>
  <c r="AR839" i="3"/>
  <c r="AH839" i="3" s="1"/>
  <c r="AL883" i="3"/>
  <c r="AL918" i="3"/>
  <c r="V938" i="3"/>
  <c r="W938" i="3" s="1"/>
  <c r="Y938" i="3" s="1"/>
  <c r="AQ948" i="3"/>
  <c r="AR948" i="3" s="1"/>
  <c r="AH948" i="3" s="1"/>
  <c r="V994" i="3"/>
  <c r="W994" i="3" s="1"/>
  <c r="X994" i="3" s="1"/>
  <c r="X74" i="11"/>
  <c r="W154" i="11"/>
  <c r="W353" i="11"/>
  <c r="X424" i="11"/>
  <c r="V916" i="3"/>
  <c r="W916" i="3" s="1"/>
  <c r="Y916" i="3" s="1"/>
  <c r="P56" i="3"/>
  <c r="AA56" i="3" s="1"/>
  <c r="V68" i="3"/>
  <c r="W68" i="3" s="1"/>
  <c r="Y68" i="3" s="1"/>
  <c r="AQ596" i="3"/>
  <c r="AJ596" i="3" s="1"/>
  <c r="AQ802" i="3"/>
  <c r="AJ802" i="3" s="1"/>
  <c r="AQ930" i="3"/>
  <c r="AJ930" i="3" s="1"/>
  <c r="AQ946" i="3"/>
  <c r="AJ946" i="3" s="1"/>
  <c r="AI959" i="3"/>
  <c r="P959" i="3" s="1"/>
  <c r="AA959" i="3" s="1"/>
  <c r="AI354" i="3"/>
  <c r="P354" i="3" s="1"/>
  <c r="AA354" i="3" s="1"/>
  <c r="AI374" i="3"/>
  <c r="AT374" i="3" s="1"/>
  <c r="AL427" i="3"/>
  <c r="AQ436" i="3"/>
  <c r="AJ436" i="3" s="1"/>
  <c r="AQ452" i="3"/>
  <c r="AJ452" i="3" s="1"/>
  <c r="AI480" i="3"/>
  <c r="AS480" i="3" s="1"/>
  <c r="AI518" i="3"/>
  <c r="P518" i="3" s="1"/>
  <c r="AA518" i="3" s="1"/>
  <c r="AI828" i="3"/>
  <c r="P828" i="3" s="1"/>
  <c r="AA828" i="3" s="1"/>
  <c r="X104" i="11"/>
  <c r="W175" i="11"/>
  <c r="W397" i="11"/>
  <c r="V64" i="3"/>
  <c r="W64" i="3" s="1"/>
  <c r="Y64" i="3" s="1"/>
  <c r="V175" i="3"/>
  <c r="W175" i="3" s="1"/>
  <c r="Y175" i="3" s="1"/>
  <c r="AI632" i="3"/>
  <c r="B632" i="3" s="1"/>
  <c r="AK632" i="3" s="1"/>
  <c r="AI790" i="3"/>
  <c r="AS790" i="3" s="1"/>
  <c r="AQ905" i="3"/>
  <c r="AI927" i="3"/>
  <c r="AS927" i="3" s="1"/>
  <c r="V63" i="3"/>
  <c r="W63" i="3" s="1"/>
  <c r="V67" i="3"/>
  <c r="W67" i="3" s="1"/>
  <c r="X67" i="3" s="1"/>
  <c r="V69" i="3"/>
  <c r="W69" i="3" s="1"/>
  <c r="Y69" i="3" s="1"/>
  <c r="AI73" i="3"/>
  <c r="P73" i="3" s="1"/>
  <c r="AA73" i="3" s="1"/>
  <c r="V97" i="3"/>
  <c r="W97" i="3" s="1"/>
  <c r="X97" i="3" s="1"/>
  <c r="V114" i="3"/>
  <c r="W114" i="3" s="1"/>
  <c r="AF114" i="3" s="1"/>
  <c r="AL177" i="3"/>
  <c r="AL209" i="3"/>
  <c r="AQ287" i="3"/>
  <c r="AR287" i="3" s="1"/>
  <c r="AH287" i="3" s="1"/>
  <c r="AQ372" i="3"/>
  <c r="AJ372" i="3" s="1"/>
  <c r="AI420" i="3"/>
  <c r="M420" i="3" s="1"/>
  <c r="AL440" i="3"/>
  <c r="AQ447" i="3"/>
  <c r="AJ447" i="3" s="1"/>
  <c r="AL480" i="3"/>
  <c r="AQ485" i="3"/>
  <c r="AQ525" i="3"/>
  <c r="AR525" i="3" s="1"/>
  <c r="AH525" i="3" s="1"/>
  <c r="AL678" i="3"/>
  <c r="AJ790" i="3"/>
  <c r="AI841" i="3"/>
  <c r="M841" i="3" s="1"/>
  <c r="V858" i="3"/>
  <c r="W858" i="3" s="1"/>
  <c r="Y858" i="3" s="1"/>
  <c r="V931" i="3"/>
  <c r="W931" i="3" s="1"/>
  <c r="Y931" i="3" s="1"/>
  <c r="AJ956" i="3"/>
  <c r="AQ995" i="3"/>
  <c r="AR995" i="3" s="1"/>
  <c r="AH995" i="3" s="1"/>
  <c r="B892" i="4"/>
  <c r="B887" i="10" s="1"/>
  <c r="AS525" i="3"/>
  <c r="AQ700" i="3"/>
  <c r="AJ700" i="3" s="1"/>
  <c r="B960" i="4"/>
  <c r="B955" i="10" s="1"/>
  <c r="W188" i="11"/>
  <c r="X385" i="11"/>
  <c r="W472" i="11"/>
  <c r="V102" i="3"/>
  <c r="W102" i="3" s="1"/>
  <c r="X102" i="3" s="1"/>
  <c r="V278" i="3"/>
  <c r="W278" i="3" s="1"/>
  <c r="AP278" i="3" s="1"/>
  <c r="AQ861" i="3"/>
  <c r="AR861" i="3" s="1"/>
  <c r="AH861" i="3" s="1"/>
  <c r="V57" i="3"/>
  <c r="W57" i="3" s="1"/>
  <c r="X57" i="3" s="1"/>
  <c r="V93" i="3"/>
  <c r="W93" i="3" s="1"/>
  <c r="X93" i="3" s="1"/>
  <c r="V110" i="3"/>
  <c r="W110" i="3" s="1"/>
  <c r="X110" i="3" s="1"/>
  <c r="V129" i="3"/>
  <c r="W129" i="3" s="1"/>
  <c r="Y129" i="3" s="1"/>
  <c r="V235" i="3"/>
  <c r="W235" i="3" s="1"/>
  <c r="X235" i="3" s="1"/>
  <c r="AQ257" i="3"/>
  <c r="AJ257" i="3" s="1"/>
  <c r="V301" i="3"/>
  <c r="W301" i="3" s="1"/>
  <c r="AP301" i="3" s="1"/>
  <c r="AQ325" i="3"/>
  <c r="AJ325" i="3" s="1"/>
  <c r="AL367" i="3"/>
  <c r="AQ402" i="3"/>
  <c r="AJ402" i="3" s="1"/>
  <c r="P453" i="3"/>
  <c r="AA453" i="3" s="1"/>
  <c r="X604" i="3"/>
  <c r="AS605" i="3"/>
  <c r="AL647" i="3"/>
  <c r="V669" i="3"/>
  <c r="W669" i="3" s="1"/>
  <c r="X669" i="3" s="1"/>
  <c r="AL704" i="3"/>
  <c r="AR828" i="3"/>
  <c r="AH828" i="3" s="1"/>
  <c r="V908" i="3"/>
  <c r="W908" i="3" s="1"/>
  <c r="Y908" i="3" s="1"/>
  <c r="W62" i="11"/>
  <c r="X120" i="11"/>
  <c r="X134" i="11"/>
  <c r="V47" i="3"/>
  <c r="W47" i="3" s="1"/>
  <c r="X47" i="3" s="1"/>
  <c r="AL846" i="3"/>
  <c r="AQ234" i="3"/>
  <c r="AR234" i="3" s="1"/>
  <c r="AH234" i="3" s="1"/>
  <c r="AI743" i="3"/>
  <c r="AT743" i="3" s="1"/>
  <c r="X400" i="11"/>
  <c r="X264" i="3"/>
  <c r="AQ155" i="3"/>
  <c r="AR155" i="3" s="1"/>
  <c r="AH155" i="3" s="1"/>
  <c r="AL216" i="3"/>
  <c r="AI227" i="3"/>
  <c r="AT227" i="3" s="1"/>
  <c r="AT247" i="3"/>
  <c r="AL264" i="3"/>
  <c r="AQ278" i="3"/>
  <c r="AJ278" i="3" s="1"/>
  <c r="AI48" i="3"/>
  <c r="P48" i="3" s="1"/>
  <c r="AA48" i="3" s="1"/>
  <c r="AI732" i="3"/>
  <c r="AT732" i="3" s="1"/>
  <c r="AQ84" i="3"/>
  <c r="AJ84" i="3" s="1"/>
  <c r="V106" i="3"/>
  <c r="W106" i="3" s="1"/>
  <c r="AL196" i="3"/>
  <c r="AL220" i="3"/>
  <c r="AI268" i="3"/>
  <c r="AT268" i="3" s="1"/>
  <c r="V294" i="3"/>
  <c r="W294" i="3" s="1"/>
  <c r="X294" i="3" s="1"/>
  <c r="AI333" i="3"/>
  <c r="P333" i="3" s="1"/>
  <c r="AA333" i="3" s="1"/>
  <c r="AL338" i="3"/>
  <c r="AI424" i="3"/>
  <c r="AT424" i="3" s="1"/>
  <c r="V430" i="3"/>
  <c r="W430" i="3" s="1"/>
  <c r="X430" i="3" s="1"/>
  <c r="AL435" i="3"/>
  <c r="AL451" i="3"/>
  <c r="AL495" i="3"/>
  <c r="AI546" i="3"/>
  <c r="M546" i="3" s="1"/>
  <c r="AQ551" i="3"/>
  <c r="AR551" i="3" s="1"/>
  <c r="AH551" i="3" s="1"/>
  <c r="AI590" i="3"/>
  <c r="B590" i="3" s="1"/>
  <c r="AK590" i="3" s="1"/>
  <c r="AI626" i="3"/>
  <c r="M626" i="3" s="1"/>
  <c r="V630" i="3"/>
  <c r="W630" i="3" s="1"/>
  <c r="AP630" i="3" s="1"/>
  <c r="AJ732" i="3"/>
  <c r="AJ743" i="3"/>
  <c r="AL803" i="3"/>
  <c r="AS945" i="3"/>
  <c r="AU945" i="3" s="1"/>
  <c r="B956" i="4"/>
  <c r="B951" i="10" s="1"/>
  <c r="X48" i="11"/>
  <c r="X128" i="11"/>
  <c r="W150" i="11"/>
  <c r="W177" i="11"/>
  <c r="W445" i="11"/>
  <c r="AL75" i="3"/>
  <c r="V75" i="3"/>
  <c r="W75" i="3" s="1"/>
  <c r="X75" i="3" s="1"/>
  <c r="M331" i="3"/>
  <c r="P331" i="3"/>
  <c r="AA331" i="3" s="1"/>
  <c r="V614" i="3"/>
  <c r="W614" i="3" s="1"/>
  <c r="X614" i="3" s="1"/>
  <c r="AL614" i="3"/>
  <c r="AL84" i="3"/>
  <c r="V84" i="3"/>
  <c r="W84" i="3" s="1"/>
  <c r="Y84" i="3" s="1"/>
  <c r="V719" i="3"/>
  <c r="W719" i="3" s="1"/>
  <c r="Y719" i="3" s="1"/>
  <c r="AL719" i="3"/>
  <c r="AL107" i="3"/>
  <c r="V107" i="3"/>
  <c r="W107" i="3" s="1"/>
  <c r="X107" i="3" s="1"/>
  <c r="AL256" i="3"/>
  <c r="V256" i="3"/>
  <c r="W256" i="3" s="1"/>
  <c r="AP256" i="3" s="1"/>
  <c r="AL379" i="3"/>
  <c r="AL697" i="3"/>
  <c r="V697" i="3"/>
  <c r="W697" i="3" s="1"/>
  <c r="AP697" i="3" s="1"/>
  <c r="AL32" i="3"/>
  <c r="V32" i="3"/>
  <c r="W32" i="3" s="1"/>
  <c r="Y32" i="3" s="1"/>
  <c r="AI387" i="3"/>
  <c r="AS387" i="3" s="1"/>
  <c r="AQ387" i="3"/>
  <c r="AR387" i="3" s="1"/>
  <c r="AH387" i="3" s="1"/>
  <c r="AI405" i="3"/>
  <c r="AS405" i="3" s="1"/>
  <c r="AQ405" i="3"/>
  <c r="AJ405" i="3" s="1"/>
  <c r="AR498" i="3"/>
  <c r="AH498" i="3" s="1"/>
  <c r="AJ498" i="3"/>
  <c r="AI545" i="3"/>
  <c r="P545" i="3" s="1"/>
  <c r="AA545" i="3" s="1"/>
  <c r="AQ545" i="3"/>
  <c r="AR545" i="3" s="1"/>
  <c r="AH545" i="3" s="1"/>
  <c r="AL566" i="3"/>
  <c r="V566" i="3"/>
  <c r="W566" i="3" s="1"/>
  <c r="AP566" i="3" s="1"/>
  <c r="AL652" i="3"/>
  <c r="V652" i="3"/>
  <c r="W652" i="3" s="1"/>
  <c r="X652" i="3" s="1"/>
  <c r="AR654" i="3"/>
  <c r="AH654" i="3" s="1"/>
  <c r="AJ654" i="3"/>
  <c r="V708" i="3"/>
  <c r="W708" i="3" s="1"/>
  <c r="Y708" i="3" s="1"/>
  <c r="AL708" i="3"/>
  <c r="AL859" i="3"/>
  <c r="Y945" i="3"/>
  <c r="AP945" i="3"/>
  <c r="AL991" i="3"/>
  <c r="AJ358" i="3"/>
  <c r="AR358" i="3"/>
  <c r="AH358" i="3" s="1"/>
  <c r="AT818" i="3"/>
  <c r="B818" i="3"/>
  <c r="AK818" i="3" s="1"/>
  <c r="AQ758" i="3"/>
  <c r="AJ758" i="3" s="1"/>
  <c r="AI758" i="3"/>
  <c r="B758" i="3" s="1"/>
  <c r="AK758" i="3" s="1"/>
  <c r="AL830" i="3"/>
  <c r="AI926" i="3"/>
  <c r="B926" i="3" s="1"/>
  <c r="AK926" i="3" s="1"/>
  <c r="AQ926" i="3"/>
  <c r="AJ926" i="3" s="1"/>
  <c r="AL39" i="3"/>
  <c r="V39" i="3"/>
  <c r="W39" i="3" s="1"/>
  <c r="Y39" i="3" s="1"/>
  <c r="AL80" i="3"/>
  <c r="V80" i="3"/>
  <c r="W80" i="3" s="1"/>
  <c r="AL82" i="3"/>
  <c r="V82" i="3"/>
  <c r="W82" i="3" s="1"/>
  <c r="Y82" i="3" s="1"/>
  <c r="AQ171" i="3"/>
  <c r="AI370" i="3"/>
  <c r="P370" i="3" s="1"/>
  <c r="AA370" i="3" s="1"/>
  <c r="AL421" i="3"/>
  <c r="V421" i="3"/>
  <c r="W421" i="3" s="1"/>
  <c r="X421" i="3" s="1"/>
  <c r="AQ432" i="3"/>
  <c r="AI432" i="3"/>
  <c r="P432" i="3" s="1"/>
  <c r="AA432" i="3" s="1"/>
  <c r="AL464" i="3"/>
  <c r="V464" i="3"/>
  <c r="W464" i="3" s="1"/>
  <c r="AP464" i="3" s="1"/>
  <c r="AL471" i="3"/>
  <c r="V471" i="3"/>
  <c r="W471" i="3" s="1"/>
  <c r="X471" i="3" s="1"/>
  <c r="AL668" i="3"/>
  <c r="V668" i="3"/>
  <c r="W668" i="3" s="1"/>
  <c r="AP668" i="3" s="1"/>
  <c r="V701" i="3"/>
  <c r="W701" i="3" s="1"/>
  <c r="AP701" i="3" s="1"/>
  <c r="AL701" i="3"/>
  <c r="AI712" i="3"/>
  <c r="AQ712" i="3"/>
  <c r="AJ866" i="3"/>
  <c r="AR866" i="3"/>
  <c r="AH866" i="3" s="1"/>
  <c r="AL979" i="3"/>
  <c r="V979" i="3"/>
  <c r="W979" i="3" s="1"/>
  <c r="AP979" i="3" s="1"/>
  <c r="AL30" i="3"/>
  <c r="V30" i="3"/>
  <c r="W30" i="3" s="1"/>
  <c r="Y30" i="3" s="1"/>
  <c r="AL76" i="3"/>
  <c r="V76" i="3"/>
  <c r="W76" i="3" s="1"/>
  <c r="Y76" i="3" s="1"/>
  <c r="AL99" i="3"/>
  <c r="V99" i="3"/>
  <c r="W99" i="3" s="1"/>
  <c r="Y99" i="3" s="1"/>
  <c r="AL154" i="3"/>
  <c r="AI188" i="3"/>
  <c r="P188" i="3" s="1"/>
  <c r="AA188" i="3" s="1"/>
  <c r="AQ188" i="3"/>
  <c r="AI235" i="3"/>
  <c r="P235" i="3" s="1"/>
  <c r="AA235" i="3" s="1"/>
  <c r="AQ271" i="3"/>
  <c r="AR316" i="3"/>
  <c r="AH316" i="3" s="1"/>
  <c r="AL347" i="3"/>
  <c r="AQ359" i="3"/>
  <c r="AR359" i="3" s="1"/>
  <c r="AH359" i="3" s="1"/>
  <c r="AL378" i="3"/>
  <c r="V378" i="3"/>
  <c r="W378" i="3" s="1"/>
  <c r="AP378" i="3" s="1"/>
  <c r="AQ438" i="3"/>
  <c r="AJ438" i="3" s="1"/>
  <c r="AL493" i="3"/>
  <c r="V493" i="3"/>
  <c r="W493" i="3" s="1"/>
  <c r="Y493" i="3" s="1"/>
  <c r="AL532" i="3"/>
  <c r="V532" i="3"/>
  <c r="W532" i="3" s="1"/>
  <c r="Y532" i="3" s="1"/>
  <c r="AJ683" i="3"/>
  <c r="AR683" i="3"/>
  <c r="AH683" i="3" s="1"/>
  <c r="V887" i="3"/>
  <c r="W887" i="3" s="1"/>
  <c r="Y887" i="3" s="1"/>
  <c r="AL887" i="3"/>
  <c r="AI892" i="3"/>
  <c r="AT892" i="3" s="1"/>
  <c r="AJ927" i="3"/>
  <c r="AR927" i="3"/>
  <c r="AH927" i="3" s="1"/>
  <c r="AI943" i="3"/>
  <c r="M943" i="3" s="1"/>
  <c r="V157" i="3"/>
  <c r="W157" i="3" s="1"/>
  <c r="Y157" i="3" s="1"/>
  <c r="AL157" i="3"/>
  <c r="AL86" i="3"/>
  <c r="V86" i="3"/>
  <c r="W86" i="3" s="1"/>
  <c r="Y86" i="3" s="1"/>
  <c r="AI295" i="3"/>
  <c r="AT295" i="3" s="1"/>
  <c r="AQ295" i="3"/>
  <c r="AJ295" i="3" s="1"/>
  <c r="AI528" i="3"/>
  <c r="M528" i="3" s="1"/>
  <c r="AQ528" i="3"/>
  <c r="AJ528" i="3" s="1"/>
  <c r="AL600" i="3"/>
  <c r="V600" i="3"/>
  <c r="W600" i="3" s="1"/>
  <c r="Y600" i="3" s="1"/>
  <c r="AL854" i="3"/>
  <c r="V854" i="3"/>
  <c r="W854" i="3" s="1"/>
  <c r="Y854" i="3" s="1"/>
  <c r="V959" i="3"/>
  <c r="W959" i="3" s="1"/>
  <c r="Y959" i="3" s="1"/>
  <c r="AL959" i="3"/>
  <c r="AQ24" i="3"/>
  <c r="AI24" i="3"/>
  <c r="M24" i="3" s="1"/>
  <c r="K24" i="3" s="1"/>
  <c r="AQ26" i="3"/>
  <c r="AJ26" i="3" s="1"/>
  <c r="AI26" i="3"/>
  <c r="B26" i="3" s="1"/>
  <c r="AK26" i="3" s="1"/>
  <c r="J40" i="4" s="1"/>
  <c r="AL37" i="3"/>
  <c r="V37" i="3"/>
  <c r="W37" i="3" s="1"/>
  <c r="Y37" i="3" s="1"/>
  <c r="AQ167" i="3"/>
  <c r="AR167" i="3" s="1"/>
  <c r="AH167" i="3" s="1"/>
  <c r="AI167" i="3"/>
  <c r="AT167" i="3" s="1"/>
  <c r="V172" i="3"/>
  <c r="W172" i="3" s="1"/>
  <c r="X172" i="3" s="1"/>
  <c r="AL172" i="3"/>
  <c r="AI252" i="3"/>
  <c r="B252" i="3" s="1"/>
  <c r="AK252" i="3" s="1"/>
  <c r="AI556" i="3"/>
  <c r="M556" i="3" s="1"/>
  <c r="AQ556" i="3"/>
  <c r="AR556" i="3" s="1"/>
  <c r="AH556" i="3" s="1"/>
  <c r="V988" i="3"/>
  <c r="W988" i="3" s="1"/>
  <c r="AP988" i="3" s="1"/>
  <c r="AL988" i="3"/>
  <c r="AL29" i="3"/>
  <c r="K10" i="4" s="1"/>
  <c r="V29" i="3"/>
  <c r="W29" i="3" s="1"/>
  <c r="X29" i="3" s="1"/>
  <c r="AL144" i="3"/>
  <c r="V144" i="3"/>
  <c r="W144" i="3" s="1"/>
  <c r="Y144" i="3" s="1"/>
  <c r="AL198" i="3"/>
  <c r="V198" i="3"/>
  <c r="W198" i="3" s="1"/>
  <c r="X198" i="3" s="1"/>
  <c r="V307" i="3"/>
  <c r="W307" i="3" s="1"/>
  <c r="AL307" i="3"/>
  <c r="AL72" i="3"/>
  <c r="V72" i="3"/>
  <c r="W72" i="3" s="1"/>
  <c r="Y72" i="3" s="1"/>
  <c r="AI308" i="3"/>
  <c r="AT308" i="3" s="1"/>
  <c r="AQ308" i="3"/>
  <c r="V315" i="3"/>
  <c r="W315" i="3" s="1"/>
  <c r="AP315" i="3" s="1"/>
  <c r="AL315" i="3"/>
  <c r="AQ331" i="3"/>
  <c r="AJ331" i="3" s="1"/>
  <c r="AL448" i="3"/>
  <c r="V448" i="3"/>
  <c r="W448" i="3" s="1"/>
  <c r="AP448" i="3" s="1"/>
  <c r="AL502" i="3"/>
  <c r="V502" i="3"/>
  <c r="W502" i="3" s="1"/>
  <c r="Y502" i="3" s="1"/>
  <c r="AI505" i="3"/>
  <c r="AS505" i="3" s="1"/>
  <c r="AL534" i="3"/>
  <c r="V534" i="3"/>
  <c r="W534" i="3" s="1"/>
  <c r="Y534" i="3" s="1"/>
  <c r="AQ622" i="3"/>
  <c r="AI622" i="3"/>
  <c r="P622" i="3" s="1"/>
  <c r="AA622" i="3" s="1"/>
  <c r="AQ748" i="3"/>
  <c r="V784" i="3"/>
  <c r="W784" i="3" s="1"/>
  <c r="X784" i="3" s="1"/>
  <c r="AL784" i="3"/>
  <c r="AQ914" i="3"/>
  <c r="AI914" i="3"/>
  <c r="AT914" i="3" s="1"/>
  <c r="AL22" i="3"/>
  <c r="V22" i="3"/>
  <c r="AL28" i="3"/>
  <c r="K9" i="4" s="1"/>
  <c r="V28" i="3"/>
  <c r="W28" i="3" s="1"/>
  <c r="Y28" i="3" s="1"/>
  <c r="AL58" i="3"/>
  <c r="V58" i="3"/>
  <c r="W58" i="3" s="1"/>
  <c r="X58" i="3" s="1"/>
  <c r="AL143" i="3"/>
  <c r="V143" i="3"/>
  <c r="W143" i="3" s="1"/>
  <c r="Y143" i="3" s="1"/>
  <c r="AR169" i="3"/>
  <c r="AH169" i="3" s="1"/>
  <c r="AJ169" i="3"/>
  <c r="V265" i="3"/>
  <c r="W265" i="3" s="1"/>
  <c r="Y265" i="3" s="1"/>
  <c r="AL265" i="3"/>
  <c r="AL330" i="3"/>
  <c r="V330" i="3"/>
  <c r="W330" i="3" s="1"/>
  <c r="Y330" i="3" s="1"/>
  <c r="AL346" i="3"/>
  <c r="V346" i="3"/>
  <c r="W346" i="3" s="1"/>
  <c r="AQ355" i="3"/>
  <c r="AI355" i="3"/>
  <c r="B355" i="3" s="1"/>
  <c r="AK355" i="3" s="1"/>
  <c r="AI407" i="3"/>
  <c r="AT407" i="3" s="1"/>
  <c r="AQ407" i="3"/>
  <c r="AJ407" i="3" s="1"/>
  <c r="AL468" i="3"/>
  <c r="V468" i="3"/>
  <c r="W468" i="3" s="1"/>
  <c r="X468" i="3" s="1"/>
  <c r="AL475" i="3"/>
  <c r="V475" i="3"/>
  <c r="W475" i="3" s="1"/>
  <c r="X475" i="3" s="1"/>
  <c r="V563" i="3"/>
  <c r="W563" i="3" s="1"/>
  <c r="Y563" i="3" s="1"/>
  <c r="AL563" i="3"/>
  <c r="AQ616" i="3"/>
  <c r="AQ658" i="3"/>
  <c r="AJ658" i="3" s="1"/>
  <c r="AI658" i="3"/>
  <c r="AS658" i="3" s="1"/>
  <c r="M660" i="3"/>
  <c r="AT660" i="3"/>
  <c r="AQ674" i="3"/>
  <c r="AJ674" i="3" s="1"/>
  <c r="AI674" i="3"/>
  <c r="AI729" i="3"/>
  <c r="AT729" i="3" s="1"/>
  <c r="AQ729" i="3"/>
  <c r="AR729" i="3" s="1"/>
  <c r="AH729" i="3" s="1"/>
  <c r="AL831" i="3"/>
  <c r="V831" i="3"/>
  <c r="W831" i="3" s="1"/>
  <c r="Y831" i="3" s="1"/>
  <c r="AL849" i="3"/>
  <c r="V849" i="3"/>
  <c r="W849" i="3" s="1"/>
  <c r="X849" i="3" s="1"/>
  <c r="X992" i="3"/>
  <c r="Y992" i="3"/>
  <c r="AT684" i="3"/>
  <c r="P684" i="3"/>
  <c r="AA684" i="3" s="1"/>
  <c r="AI896" i="3"/>
  <c r="AT896" i="3" s="1"/>
  <c r="AQ896" i="3"/>
  <c r="AL70" i="3"/>
  <c r="V70" i="3"/>
  <c r="W70" i="3" s="1"/>
  <c r="Y70" i="3" s="1"/>
  <c r="AL128" i="3"/>
  <c r="V128" i="3"/>
  <c r="W128" i="3" s="1"/>
  <c r="Y128" i="3" s="1"/>
  <c r="AQ192" i="3"/>
  <c r="AJ192" i="3" s="1"/>
  <c r="AI192" i="3"/>
  <c r="M192" i="3" s="1"/>
  <c r="AS748" i="3"/>
  <c r="M748" i="3"/>
  <c r="AL948" i="3"/>
  <c r="V948" i="3"/>
  <c r="W948" i="3" s="1"/>
  <c r="AP948" i="3" s="1"/>
  <c r="AP991" i="3"/>
  <c r="Y991" i="3"/>
  <c r="AI193" i="3"/>
  <c r="AS193" i="3" s="1"/>
  <c r="AL418" i="3"/>
  <c r="V418" i="3"/>
  <c r="W418" i="3" s="1"/>
  <c r="AP418" i="3" s="1"/>
  <c r="P687" i="3"/>
  <c r="AA687" i="3" s="1"/>
  <c r="B687" i="3"/>
  <c r="AK687" i="3" s="1"/>
  <c r="AT687" i="3"/>
  <c r="AL50" i="3"/>
  <c r="V50" i="3"/>
  <c r="W50" i="3" s="1"/>
  <c r="X50" i="3" s="1"/>
  <c r="AL89" i="3"/>
  <c r="V89" i="3"/>
  <c r="W89" i="3" s="1"/>
  <c r="X89" i="3" s="1"/>
  <c r="AL124" i="3"/>
  <c r="V124" i="3"/>
  <c r="W124" i="3" s="1"/>
  <c r="X124" i="3" s="1"/>
  <c r="AL156" i="3"/>
  <c r="AR252" i="3"/>
  <c r="AH252" i="3" s="1"/>
  <c r="AL274" i="3"/>
  <c r="V274" i="3"/>
  <c r="W274" i="3" s="1"/>
  <c r="X274" i="3" s="1"/>
  <c r="V310" i="3"/>
  <c r="W310" i="3" s="1"/>
  <c r="Y310" i="3" s="1"/>
  <c r="AL310" i="3"/>
  <c r="AQ311" i="3"/>
  <c r="AQ322" i="3"/>
  <c r="AR322" i="3" s="1"/>
  <c r="AH322" i="3" s="1"/>
  <c r="AI342" i="3"/>
  <c r="B342" i="3" s="1"/>
  <c r="AK342" i="3" s="1"/>
  <c r="AI358" i="3"/>
  <c r="AL376" i="3"/>
  <c r="AI498" i="3"/>
  <c r="M498" i="3" s="1"/>
  <c r="AQ543" i="3"/>
  <c r="AJ543" i="3" s="1"/>
  <c r="AL626" i="3"/>
  <c r="V626" i="3"/>
  <c r="W626" i="3" s="1"/>
  <c r="X626" i="3" s="1"/>
  <c r="V636" i="3"/>
  <c r="W636" i="3" s="1"/>
  <c r="Y636" i="3" s="1"/>
  <c r="AL636" i="3"/>
  <c r="AI654" i="3"/>
  <c r="P654" i="3" s="1"/>
  <c r="AA654" i="3" s="1"/>
  <c r="AL676" i="3"/>
  <c r="V676" i="3"/>
  <c r="W676" i="3" s="1"/>
  <c r="AP676" i="3" s="1"/>
  <c r="AI725" i="3"/>
  <c r="AT725" i="3" s="1"/>
  <c r="AQ731" i="3"/>
  <c r="AI731" i="3"/>
  <c r="AT731" i="3" s="1"/>
  <c r="AQ764" i="3"/>
  <c r="AI764" i="3"/>
  <c r="AS764" i="3" s="1"/>
  <c r="AL773" i="3"/>
  <c r="V773" i="3"/>
  <c r="W773" i="3" s="1"/>
  <c r="AP773" i="3" s="1"/>
  <c r="AR778" i="3"/>
  <c r="AH778" i="3" s="1"/>
  <c r="AJ778" i="3"/>
  <c r="AL808" i="3"/>
  <c r="V808" i="3"/>
  <c r="W808" i="3" s="1"/>
  <c r="AP808" i="3" s="1"/>
  <c r="AQ910" i="3"/>
  <c r="AR910" i="3" s="1"/>
  <c r="AH910" i="3" s="1"/>
  <c r="V951" i="3"/>
  <c r="W951" i="3" s="1"/>
  <c r="X951" i="3" s="1"/>
  <c r="AL951" i="3"/>
  <c r="V976" i="3"/>
  <c r="W976" i="3" s="1"/>
  <c r="Y976" i="3" s="1"/>
  <c r="AL976" i="3"/>
  <c r="AL96" i="3"/>
  <c r="V96" i="3"/>
  <c r="W96" i="3" s="1"/>
  <c r="Y96" i="3" s="1"/>
  <c r="V41" i="3"/>
  <c r="W41" i="3" s="1"/>
  <c r="X41" i="3" s="1"/>
  <c r="AL41" i="3"/>
  <c r="AL35" i="3"/>
  <c r="V35" i="3"/>
  <c r="W35" i="3" s="1"/>
  <c r="X35" i="3" s="1"/>
  <c r="AL130" i="3"/>
  <c r="V130" i="3"/>
  <c r="W130" i="3" s="1"/>
  <c r="AF130" i="3" s="1"/>
  <c r="M386" i="3"/>
  <c r="P386" i="3"/>
  <c r="AA386" i="3" s="1"/>
  <c r="AT386" i="3"/>
  <c r="AQ478" i="3"/>
  <c r="AJ478" i="3" s="1"/>
  <c r="AI527" i="3"/>
  <c r="B527" i="3" s="1"/>
  <c r="AK527" i="3" s="1"/>
  <c r="AQ527" i="3"/>
  <c r="AJ527" i="3" s="1"/>
  <c r="AL33" i="3"/>
  <c r="V33" i="3"/>
  <c r="W33" i="3" s="1"/>
  <c r="AI339" i="3"/>
  <c r="P339" i="3" s="1"/>
  <c r="AA339" i="3" s="1"/>
  <c r="AQ339" i="3"/>
  <c r="AR339" i="3" s="1"/>
  <c r="AH339" i="3" s="1"/>
  <c r="M436" i="3"/>
  <c r="P436" i="3"/>
  <c r="AA436" i="3" s="1"/>
  <c r="AI461" i="3"/>
  <c r="B461" i="3" s="1"/>
  <c r="AK461" i="3" s="1"/>
  <c r="AQ461" i="3"/>
  <c r="AR461" i="3" s="1"/>
  <c r="AH461" i="3" s="1"/>
  <c r="AJ722" i="3"/>
  <c r="AR722" i="3"/>
  <c r="AH722" i="3" s="1"/>
  <c r="AL837" i="3"/>
  <c r="V837" i="3"/>
  <c r="W837" i="3" s="1"/>
  <c r="AP837" i="3" s="1"/>
  <c r="AL88" i="3"/>
  <c r="V88" i="3"/>
  <c r="W88" i="3" s="1"/>
  <c r="Y88" i="3" s="1"/>
  <c r="AI782" i="3"/>
  <c r="B782" i="3" s="1"/>
  <c r="AK782" i="3" s="1"/>
  <c r="AQ782" i="3"/>
  <c r="AJ782" i="3" s="1"/>
  <c r="AL843" i="3"/>
  <c r="V843" i="3"/>
  <c r="W843" i="3" s="1"/>
  <c r="X843" i="3" s="1"/>
  <c r="AL863" i="3"/>
  <c r="V863" i="3"/>
  <c r="W863" i="3" s="1"/>
  <c r="Y863" i="3" s="1"/>
  <c r="AL901" i="3"/>
  <c r="V901" i="3"/>
  <c r="W901" i="3" s="1"/>
  <c r="X901" i="3" s="1"/>
  <c r="AL40" i="3"/>
  <c r="V40" i="3"/>
  <c r="W40" i="3" s="1"/>
  <c r="Y40" i="3" s="1"/>
  <c r="AL83" i="3"/>
  <c r="V83" i="3"/>
  <c r="W83" i="3" s="1"/>
  <c r="Y83" i="3" s="1"/>
  <c r="AL85" i="3"/>
  <c r="V85" i="3"/>
  <c r="W85" i="3" s="1"/>
  <c r="X85" i="3" s="1"/>
  <c r="AL87" i="3"/>
  <c r="V87" i="3"/>
  <c r="W87" i="3" s="1"/>
  <c r="X87" i="3" s="1"/>
  <c r="AL104" i="3"/>
  <c r="V104" i="3"/>
  <c r="W104" i="3" s="1"/>
  <c r="AI233" i="3"/>
  <c r="AQ233" i="3"/>
  <c r="V312" i="3"/>
  <c r="W312" i="3" s="1"/>
  <c r="AP312" i="3" s="1"/>
  <c r="AL312" i="3"/>
  <c r="AQ404" i="3"/>
  <c r="AI404" i="3"/>
  <c r="AT404" i="3" s="1"/>
  <c r="B452" i="3"/>
  <c r="AK452" i="3" s="1"/>
  <c r="M452" i="3"/>
  <c r="P452" i="3"/>
  <c r="AA452" i="3" s="1"/>
  <c r="AL596" i="3"/>
  <c r="V596" i="3"/>
  <c r="W596" i="3" s="1"/>
  <c r="AP596" i="3" s="1"/>
  <c r="AL620" i="3"/>
  <c r="AL651" i="3"/>
  <c r="V651" i="3"/>
  <c r="W651" i="3" s="1"/>
  <c r="X651" i="3" s="1"/>
  <c r="AQ931" i="3"/>
  <c r="AJ931" i="3" s="1"/>
  <c r="AI25" i="3"/>
  <c r="AA25" i="3" s="1"/>
  <c r="AL282" i="3"/>
  <c r="V282" i="3"/>
  <c r="W282" i="3" s="1"/>
  <c r="AP282" i="3" s="1"/>
  <c r="AL562" i="3"/>
  <c r="V562" i="3"/>
  <c r="W562" i="3" s="1"/>
  <c r="AP562" i="3" s="1"/>
  <c r="AL49" i="3"/>
  <c r="V49" i="3"/>
  <c r="W49" i="3" s="1"/>
  <c r="X49" i="3" s="1"/>
  <c r="AL426" i="3"/>
  <c r="V426" i="3"/>
  <c r="W426" i="3" s="1"/>
  <c r="Y426" i="3" s="1"/>
  <c r="V763" i="3"/>
  <c r="W763" i="3" s="1"/>
  <c r="AP763" i="3" s="1"/>
  <c r="AL763" i="3"/>
  <c r="AL54" i="3"/>
  <c r="V54" i="3"/>
  <c r="W54" i="3" s="1"/>
  <c r="Y54" i="3" s="1"/>
  <c r="AQ283" i="3"/>
  <c r="AI283" i="3"/>
  <c r="B283" i="3" s="1"/>
  <c r="AK283" i="3" s="1"/>
  <c r="AR450" i="3"/>
  <c r="AH450" i="3" s="1"/>
  <c r="AJ450" i="3"/>
  <c r="AI624" i="3"/>
  <c r="AT624" i="3" s="1"/>
  <c r="AQ624" i="3"/>
  <c r="AR624" i="3" s="1"/>
  <c r="AH624" i="3" s="1"/>
  <c r="AJ705" i="3"/>
  <c r="AR705" i="3"/>
  <c r="AH705" i="3" s="1"/>
  <c r="AQ976" i="3"/>
  <c r="AR976" i="3" s="1"/>
  <c r="AH976" i="3" s="1"/>
  <c r="AI976" i="3"/>
  <c r="AT976" i="3" s="1"/>
  <c r="AL108" i="3"/>
  <c r="V108" i="3"/>
  <c r="W108" i="3" s="1"/>
  <c r="X108" i="3" s="1"/>
  <c r="AL116" i="3"/>
  <c r="V116" i="3"/>
  <c r="W116" i="3" s="1"/>
  <c r="X116" i="3" s="1"/>
  <c r="AQ239" i="3"/>
  <c r="AJ239" i="3" s="1"/>
  <c r="Y445" i="3"/>
  <c r="AP445" i="3"/>
  <c r="X445" i="3"/>
  <c r="AL524" i="3"/>
  <c r="V524" i="3"/>
  <c r="W524" i="3" s="1"/>
  <c r="Y524" i="3" s="1"/>
  <c r="AL542" i="3"/>
  <c r="V542" i="3"/>
  <c r="W542" i="3" s="1"/>
  <c r="Y542" i="3" s="1"/>
  <c r="AQ818" i="3"/>
  <c r="AJ818" i="3" s="1"/>
  <c r="AP233" i="3"/>
  <c r="Y233" i="3"/>
  <c r="X233" i="3"/>
  <c r="AQ431" i="3"/>
  <c r="AR431" i="3" s="1"/>
  <c r="AH431" i="3" s="1"/>
  <c r="AI431" i="3"/>
  <c r="B431" i="3" s="1"/>
  <c r="AK431" i="3" s="1"/>
  <c r="AQ492" i="3"/>
  <c r="AJ492" i="3" s="1"/>
  <c r="AI492" i="3"/>
  <c r="AT492" i="3" s="1"/>
  <c r="Y855" i="3"/>
  <c r="AP855" i="3"/>
  <c r="X855" i="3"/>
  <c r="AL880" i="3"/>
  <c r="AL884" i="3"/>
  <c r="V884" i="3"/>
  <c r="W884" i="3" s="1"/>
  <c r="AP884" i="3" s="1"/>
  <c r="AL889" i="3"/>
  <c r="AL164" i="3"/>
  <c r="V164" i="3"/>
  <c r="W164" i="3" s="1"/>
  <c r="AP164" i="3" s="1"/>
  <c r="AL111" i="3"/>
  <c r="V111" i="3"/>
  <c r="W111" i="3" s="1"/>
  <c r="X111" i="3" s="1"/>
  <c r="AL118" i="3"/>
  <c r="V118" i="3"/>
  <c r="W118" i="3" s="1"/>
  <c r="Y118" i="3" s="1"/>
  <c r="AI137" i="3"/>
  <c r="AS137" i="3" s="1"/>
  <c r="AQ137" i="3"/>
  <c r="AJ137" i="3" s="1"/>
  <c r="AL218" i="3"/>
  <c r="V218" i="3"/>
  <c r="W218" i="3" s="1"/>
  <c r="Y218" i="3" s="1"/>
  <c r="AI286" i="3"/>
  <c r="AT286" i="3" s="1"/>
  <c r="AR755" i="3"/>
  <c r="AH755" i="3" s="1"/>
  <c r="AJ755" i="3"/>
  <c r="AR791" i="3"/>
  <c r="AH791" i="3" s="1"/>
  <c r="AJ791" i="3"/>
  <c r="V810" i="3"/>
  <c r="W810" i="3" s="1"/>
  <c r="X810" i="3" s="1"/>
  <c r="AL810" i="3"/>
  <c r="AQ913" i="3"/>
  <c r="AI913" i="3"/>
  <c r="V963" i="3"/>
  <c r="W963" i="3" s="1"/>
  <c r="Y963" i="3" s="1"/>
  <c r="AL963" i="3"/>
  <c r="AL31" i="3"/>
  <c r="V31" i="3"/>
  <c r="W31" i="3" s="1"/>
  <c r="X31" i="3" s="1"/>
  <c r="AR156" i="3"/>
  <c r="AH156" i="3" s="1"/>
  <c r="AI187" i="3"/>
  <c r="AQ187" i="3"/>
  <c r="AR508" i="3"/>
  <c r="AH508" i="3" s="1"/>
  <c r="AJ508" i="3"/>
  <c r="AI704" i="3"/>
  <c r="P704" i="3" s="1"/>
  <c r="AA704" i="3" s="1"/>
  <c r="AQ704" i="3"/>
  <c r="AR704" i="3" s="1"/>
  <c r="AH704" i="3" s="1"/>
  <c r="AL766" i="3"/>
  <c r="V766" i="3"/>
  <c r="W766" i="3" s="1"/>
  <c r="AP766" i="3" s="1"/>
  <c r="AI939" i="3"/>
  <c r="M939" i="3" s="1"/>
  <c r="AQ939" i="3"/>
  <c r="AJ939" i="3" s="1"/>
  <c r="AQ20" i="3"/>
  <c r="AJ20" i="3" s="1"/>
  <c r="AI20" i="3"/>
  <c r="AS20" i="3" s="1"/>
  <c r="AQ15" i="3"/>
  <c r="AJ15" i="3" s="1"/>
  <c r="AI15" i="3"/>
  <c r="AS15" i="3" s="1"/>
  <c r="AQ4" i="3"/>
  <c r="AJ4" i="3" s="1"/>
  <c r="AI4" i="3"/>
  <c r="AL38" i="3"/>
  <c r="V38" i="3"/>
  <c r="W38" i="3" s="1"/>
  <c r="Y38" i="3" s="1"/>
  <c r="AL52" i="3"/>
  <c r="AL73" i="3"/>
  <c r="V73" i="3"/>
  <c r="W73" i="3" s="1"/>
  <c r="X73" i="3" s="1"/>
  <c r="AI169" i="3"/>
  <c r="M169" i="3" s="1"/>
  <c r="AI246" i="3"/>
  <c r="M246" i="3" s="1"/>
  <c r="AQ246" i="3"/>
  <c r="AJ246" i="3" s="1"/>
  <c r="V296" i="3"/>
  <c r="W296" i="3" s="1"/>
  <c r="X296" i="3" s="1"/>
  <c r="AL296" i="3"/>
  <c r="AQ406" i="3"/>
  <c r="AJ406" i="3" s="1"/>
  <c r="AI406" i="3"/>
  <c r="B406" i="3" s="1"/>
  <c r="AK406" i="3" s="1"/>
  <c r="AI434" i="3"/>
  <c r="B434" i="3" s="1"/>
  <c r="AK434" i="3" s="1"/>
  <c r="AI521" i="3"/>
  <c r="B521" i="3" s="1"/>
  <c r="AK521" i="3" s="1"/>
  <c r="AQ521" i="3"/>
  <c r="AR521" i="3" s="1"/>
  <c r="AH521" i="3" s="1"/>
  <c r="AI574" i="3"/>
  <c r="B574" i="3" s="1"/>
  <c r="AK574" i="3" s="1"/>
  <c r="AI578" i="3"/>
  <c r="M578" i="3" s="1"/>
  <c r="AQ578" i="3"/>
  <c r="AR578" i="3" s="1"/>
  <c r="AH578" i="3" s="1"/>
  <c r="AI633" i="3"/>
  <c r="M633" i="3" s="1"/>
  <c r="AQ633" i="3"/>
  <c r="AR633" i="3" s="1"/>
  <c r="AH633" i="3" s="1"/>
  <c r="AQ693" i="3"/>
  <c r="AJ693" i="3" s="1"/>
  <c r="AI693" i="3"/>
  <c r="M693" i="3" s="1"/>
  <c r="AQ787" i="3"/>
  <c r="AI787" i="3"/>
  <c r="P787" i="3" s="1"/>
  <c r="AA787" i="3" s="1"/>
  <c r="AQ971" i="3"/>
  <c r="AJ971" i="3" s="1"/>
  <c r="AI971" i="3"/>
  <c r="AT971" i="3" s="1"/>
  <c r="AL59" i="3"/>
  <c r="V59" i="3"/>
  <c r="W59" i="3" s="1"/>
  <c r="Y59" i="3" s="1"/>
  <c r="AL36" i="3"/>
  <c r="V36" i="3"/>
  <c r="W36" i="3" s="1"/>
  <c r="Y36" i="3" s="1"/>
  <c r="AL55" i="3"/>
  <c r="V55" i="3"/>
  <c r="W55" i="3" s="1"/>
  <c r="X55" i="3" s="1"/>
  <c r="AL61" i="3"/>
  <c r="V61" i="3"/>
  <c r="W61" i="3" s="1"/>
  <c r="Y61" i="3" s="1"/>
  <c r="AL71" i="3"/>
  <c r="V71" i="3"/>
  <c r="W71" i="3" s="1"/>
  <c r="X71" i="3" s="1"/>
  <c r="AI175" i="3"/>
  <c r="M175" i="3" s="1"/>
  <c r="AQ175" i="3"/>
  <c r="AJ175" i="3" s="1"/>
  <c r="AT176" i="3"/>
  <c r="P176" i="3"/>
  <c r="AA176" i="3" s="1"/>
  <c r="M176" i="3"/>
  <c r="V189" i="3"/>
  <c r="W189" i="3" s="1"/>
  <c r="Y189" i="3" s="1"/>
  <c r="AL189" i="3"/>
  <c r="AQ208" i="3"/>
  <c r="AJ208" i="3" s="1"/>
  <c r="AI208" i="3"/>
  <c r="P208" i="3" s="1"/>
  <c r="AA208" i="3" s="1"/>
  <c r="V215" i="3"/>
  <c r="W215" i="3" s="1"/>
  <c r="AP215" i="3" s="1"/>
  <c r="AL215" i="3"/>
  <c r="P444" i="3"/>
  <c r="AA444" i="3" s="1"/>
  <c r="M444" i="3"/>
  <c r="V474" i="3"/>
  <c r="W474" i="3" s="1"/>
  <c r="Y474" i="3" s="1"/>
  <c r="AL474" i="3"/>
  <c r="AL514" i="3"/>
  <c r="V514" i="3"/>
  <c r="W514" i="3" s="1"/>
  <c r="Y514" i="3" s="1"/>
  <c r="V571" i="3"/>
  <c r="W571" i="3" s="1"/>
  <c r="X571" i="3" s="1"/>
  <c r="AL571" i="3"/>
  <c r="V621" i="3"/>
  <c r="W621" i="3" s="1"/>
  <c r="AP621" i="3" s="1"/>
  <c r="AL621" i="3"/>
  <c r="AQ660" i="3"/>
  <c r="AR660" i="3" s="1"/>
  <c r="AH660" i="3" s="1"/>
  <c r="B684" i="3"/>
  <c r="AK684" i="3" s="1"/>
  <c r="AI772" i="3"/>
  <c r="AT772" i="3" s="1"/>
  <c r="AQ772" i="3"/>
  <c r="AJ772" i="3" s="1"/>
  <c r="AQ851" i="3"/>
  <c r="AR892" i="3"/>
  <c r="AH892" i="3" s="1"/>
  <c r="AJ892" i="3"/>
  <c r="AL899" i="3"/>
  <c r="V899" i="3"/>
  <c r="W899" i="3" s="1"/>
  <c r="AP899" i="3" s="1"/>
  <c r="AL920" i="3"/>
  <c r="V920" i="3"/>
  <c r="W920" i="3" s="1"/>
  <c r="X920" i="3" s="1"/>
  <c r="AQ949" i="3"/>
  <c r="AJ949" i="3" s="1"/>
  <c r="AL394" i="3"/>
  <c r="V394" i="3"/>
  <c r="W394" i="3" s="1"/>
  <c r="Y394" i="3" s="1"/>
  <c r="AL442" i="3"/>
  <c r="V442" i="3"/>
  <c r="W442" i="3" s="1"/>
  <c r="AP442" i="3" s="1"/>
  <c r="AP469" i="3"/>
  <c r="X469" i="3"/>
  <c r="AQ584" i="3"/>
  <c r="AI584" i="3"/>
  <c r="M584" i="3" s="1"/>
  <c r="AQ687" i="3"/>
  <c r="AI750" i="3"/>
  <c r="M750" i="3" s="1"/>
  <c r="AQ750" i="3"/>
  <c r="AR750" i="3" s="1"/>
  <c r="AH750" i="3" s="1"/>
  <c r="V890" i="3"/>
  <c r="W890" i="3" s="1"/>
  <c r="AP890" i="3" s="1"/>
  <c r="AL890" i="3"/>
  <c r="AL578" i="3"/>
  <c r="V578" i="3"/>
  <c r="W578" i="3" s="1"/>
  <c r="X578" i="3" s="1"/>
  <c r="AP704" i="3"/>
  <c r="X704" i="3"/>
  <c r="AI746" i="3"/>
  <c r="B746" i="3" s="1"/>
  <c r="AK746" i="3" s="1"/>
  <c r="AQ746" i="3"/>
  <c r="AJ746" i="3" s="1"/>
  <c r="AL65" i="3"/>
  <c r="V65" i="3"/>
  <c r="W65" i="3" s="1"/>
  <c r="Y65" i="3" s="1"/>
  <c r="AL92" i="3"/>
  <c r="V92" i="3"/>
  <c r="W92" i="3" s="1"/>
  <c r="AL125" i="3"/>
  <c r="V125" i="3"/>
  <c r="W125" i="3" s="1"/>
  <c r="X125" i="3" s="1"/>
  <c r="AL142" i="3"/>
  <c r="V142" i="3"/>
  <c r="W142" i="3" s="1"/>
  <c r="X142" i="3" s="1"/>
  <c r="AQ237" i="3"/>
  <c r="AJ237" i="3" s="1"/>
  <c r="AI237" i="3"/>
  <c r="AS237" i="3" s="1"/>
  <c r="AQ248" i="3"/>
  <c r="AJ248" i="3" s="1"/>
  <c r="AI248" i="3"/>
  <c r="AS248" i="3" s="1"/>
  <c r="AT263" i="3"/>
  <c r="AS263" i="3"/>
  <c r="AL293" i="3"/>
  <c r="V293" i="3"/>
  <c r="W293" i="3" s="1"/>
  <c r="X293" i="3" s="1"/>
  <c r="V424" i="3"/>
  <c r="W424" i="3" s="1"/>
  <c r="Y424" i="3" s="1"/>
  <c r="AL424" i="3"/>
  <c r="AI435" i="3"/>
  <c r="P435" i="3" s="1"/>
  <c r="AA435" i="3" s="1"/>
  <c r="AQ435" i="3"/>
  <c r="AJ435" i="3" s="1"/>
  <c r="AL892" i="3"/>
  <c r="V892" i="3"/>
  <c r="W892" i="3" s="1"/>
  <c r="AP892" i="3" s="1"/>
  <c r="M936" i="3"/>
  <c r="AS936" i="3"/>
  <c r="AL998" i="3"/>
  <c r="V998" i="3"/>
  <c r="W998" i="3" s="1"/>
  <c r="Y998" i="3" s="1"/>
  <c r="AQ13" i="3"/>
  <c r="AR13" i="3" s="1"/>
  <c r="AH13" i="3" s="1"/>
  <c r="AI13" i="3"/>
  <c r="AL34" i="3"/>
  <c r="V34" i="3"/>
  <c r="W34" i="3" s="1"/>
  <c r="Y34" i="3" s="1"/>
  <c r="AL53" i="3"/>
  <c r="V53" i="3"/>
  <c r="W53" i="3" s="1"/>
  <c r="Y53" i="3" s="1"/>
  <c r="AL119" i="3"/>
  <c r="V119" i="3"/>
  <c r="W119" i="3" s="1"/>
  <c r="X119" i="3" s="1"/>
  <c r="V180" i="3"/>
  <c r="W180" i="3" s="1"/>
  <c r="AP180" i="3" s="1"/>
  <c r="AL180" i="3"/>
  <c r="V248" i="3"/>
  <c r="W248" i="3" s="1"/>
  <c r="AP248" i="3" s="1"/>
  <c r="AL248" i="3"/>
  <c r="AQ302" i="3"/>
  <c r="AI302" i="3"/>
  <c r="AS302" i="3" s="1"/>
  <c r="AR458" i="3"/>
  <c r="AH458" i="3" s="1"/>
  <c r="AJ458" i="3"/>
  <c r="AL523" i="3"/>
  <c r="V523" i="3"/>
  <c r="W523" i="3" s="1"/>
  <c r="AP523" i="3" s="1"/>
  <c r="AL605" i="3"/>
  <c r="V605" i="3"/>
  <c r="W605" i="3" s="1"/>
  <c r="AP605" i="3" s="1"/>
  <c r="AS687" i="3"/>
  <c r="AI730" i="3"/>
  <c r="P730" i="3" s="1"/>
  <c r="AA730" i="3" s="1"/>
  <c r="AQ730" i="3"/>
  <c r="AL799" i="3"/>
  <c r="AL855" i="3"/>
  <c r="AL936" i="3"/>
  <c r="V936" i="3"/>
  <c r="W936" i="3" s="1"/>
  <c r="Y936" i="3" s="1"/>
  <c r="AJ954" i="3"/>
  <c r="AR954" i="3"/>
  <c r="AH954" i="3" s="1"/>
  <c r="V993" i="3"/>
  <c r="W993" i="3" s="1"/>
  <c r="X993" i="3" s="1"/>
  <c r="AL993" i="3"/>
  <c r="AQ22" i="3"/>
  <c r="AJ22" i="3" s="1"/>
  <c r="AI22" i="3"/>
  <c r="AA22" i="3" s="1"/>
  <c r="AI439" i="3"/>
  <c r="AS439" i="3" s="1"/>
  <c r="AQ439" i="3"/>
  <c r="AJ439" i="3" s="1"/>
  <c r="AL481" i="3"/>
  <c r="V481" i="3"/>
  <c r="W481" i="3" s="1"/>
  <c r="V529" i="3"/>
  <c r="W529" i="3" s="1"/>
  <c r="X529" i="3" s="1"/>
  <c r="AL529" i="3"/>
  <c r="AI542" i="3"/>
  <c r="B542" i="3" s="1"/>
  <c r="AK542" i="3" s="1"/>
  <c r="AQ542" i="3"/>
  <c r="AJ542" i="3" s="1"/>
  <c r="AR546" i="3"/>
  <c r="AH546" i="3" s="1"/>
  <c r="AL586" i="3"/>
  <c r="V586" i="3"/>
  <c r="W586" i="3" s="1"/>
  <c r="AP586" i="3" s="1"/>
  <c r="AI831" i="3"/>
  <c r="AT831" i="3" s="1"/>
  <c r="AQ831" i="3"/>
  <c r="AJ831" i="3" s="1"/>
  <c r="AI855" i="3"/>
  <c r="AS855" i="3" s="1"/>
  <c r="AQ855" i="3"/>
  <c r="AL978" i="3"/>
  <c r="V978" i="3"/>
  <c r="W978" i="3" s="1"/>
  <c r="AP978" i="3" s="1"/>
  <c r="AL166" i="3"/>
  <c r="V166" i="3"/>
  <c r="W166" i="3" s="1"/>
  <c r="Y166" i="3" s="1"/>
  <c r="AQ303" i="3"/>
  <c r="AR303" i="3" s="1"/>
  <c r="AH303" i="3" s="1"/>
  <c r="AR381" i="3"/>
  <c r="AH381" i="3" s="1"/>
  <c r="AJ381" i="3"/>
  <c r="AT402" i="3"/>
  <c r="AU402" i="3" s="1"/>
  <c r="M402" i="3"/>
  <c r="AI415" i="3"/>
  <c r="B415" i="3" s="1"/>
  <c r="AK415" i="3" s="1"/>
  <c r="AQ415" i="3"/>
  <c r="AR415" i="3" s="1"/>
  <c r="AH415" i="3" s="1"/>
  <c r="AJ464" i="3"/>
  <c r="V503" i="3"/>
  <c r="W503" i="3" s="1"/>
  <c r="X503" i="3" s="1"/>
  <c r="AL503" i="3"/>
  <c r="B581" i="3"/>
  <c r="AK581" i="3" s="1"/>
  <c r="AT581" i="3"/>
  <c r="AL597" i="3"/>
  <c r="AQ629" i="3"/>
  <c r="AJ629" i="3" s="1"/>
  <c r="AQ670" i="3"/>
  <c r="AI670" i="3"/>
  <c r="AS670" i="3" s="1"/>
  <c r="AL694" i="3"/>
  <c r="V694" i="3"/>
  <c r="W694" i="3" s="1"/>
  <c r="Y694" i="3" s="1"/>
  <c r="AS799" i="3"/>
  <c r="AU799" i="3" s="1"/>
  <c r="AL809" i="3"/>
  <c r="V809" i="3"/>
  <c r="W809" i="3" s="1"/>
  <c r="AP809" i="3" s="1"/>
  <c r="AL815" i="3"/>
  <c r="AQ862" i="3"/>
  <c r="AI862" i="3"/>
  <c r="M862" i="3" s="1"/>
  <c r="AQ917" i="3"/>
  <c r="AR917" i="3" s="1"/>
  <c r="AH917" i="3" s="1"/>
  <c r="AS965" i="3"/>
  <c r="AU965" i="3" s="1"/>
  <c r="X362" i="11"/>
  <c r="W362" i="11"/>
  <c r="AR430" i="3"/>
  <c r="AH430" i="3" s="1"/>
  <c r="AJ430" i="3"/>
  <c r="AI852" i="3"/>
  <c r="P852" i="3" s="1"/>
  <c r="AA852" i="3" s="1"/>
  <c r="AQ852" i="3"/>
  <c r="AR852" i="3" s="1"/>
  <c r="AH852" i="3" s="1"/>
  <c r="AR960" i="3"/>
  <c r="AH960" i="3" s="1"/>
  <c r="AJ960" i="3"/>
  <c r="AS569" i="3"/>
  <c r="M569" i="3"/>
  <c r="P615" i="3"/>
  <c r="AA615" i="3" s="1"/>
  <c r="B615" i="3"/>
  <c r="AK615" i="3" s="1"/>
  <c r="AI737" i="3"/>
  <c r="AS737" i="3" s="1"/>
  <c r="AQ737" i="3"/>
  <c r="AJ737" i="3" s="1"/>
  <c r="AL975" i="3"/>
  <c r="V975" i="3"/>
  <c r="W975" i="3" s="1"/>
  <c r="AP975" i="3" s="1"/>
  <c r="AQ12" i="3"/>
  <c r="AJ12" i="3" s="1"/>
  <c r="AI12" i="3"/>
  <c r="V103" i="3"/>
  <c r="W103" i="3" s="1"/>
  <c r="X103" i="3" s="1"/>
  <c r="V122" i="3"/>
  <c r="W122" i="3" s="1"/>
  <c r="Y122" i="3" s="1"/>
  <c r="AL140" i="3"/>
  <c r="V140" i="3"/>
  <c r="W140" i="3" s="1"/>
  <c r="AP140" i="3" s="1"/>
  <c r="AI156" i="3"/>
  <c r="AS156" i="3" s="1"/>
  <c r="V179" i="3"/>
  <c r="W179" i="3" s="1"/>
  <c r="Y179" i="3" s="1"/>
  <c r="AQ262" i="3"/>
  <c r="AJ262" i="3" s="1"/>
  <c r="M276" i="3"/>
  <c r="AL322" i="3"/>
  <c r="V326" i="3"/>
  <c r="W326" i="3" s="1"/>
  <c r="AP326" i="3" s="1"/>
  <c r="AQ437" i="3"/>
  <c r="AJ437" i="3" s="1"/>
  <c r="V522" i="3"/>
  <c r="W522" i="3" s="1"/>
  <c r="Y522" i="3" s="1"/>
  <c r="AL526" i="3"/>
  <c r="AQ591" i="3"/>
  <c r="AI604" i="3"/>
  <c r="M604" i="3" s="1"/>
  <c r="V606" i="3"/>
  <c r="W606" i="3" s="1"/>
  <c r="AP606" i="3" s="1"/>
  <c r="M645" i="3"/>
  <c r="AI646" i="3"/>
  <c r="M646" i="3" s="1"/>
  <c r="AR652" i="3"/>
  <c r="AH652" i="3" s="1"/>
  <c r="AJ652" i="3"/>
  <c r="AL658" i="3"/>
  <c r="V662" i="3"/>
  <c r="W662" i="3" s="1"/>
  <c r="Y662" i="3" s="1"/>
  <c r="AQ671" i="3"/>
  <c r="AR671" i="3" s="1"/>
  <c r="AH671" i="3" s="1"/>
  <c r="V703" i="3"/>
  <c r="W703" i="3" s="1"/>
  <c r="X703" i="3" s="1"/>
  <c r="AL715" i="3"/>
  <c r="V715" i="3"/>
  <c r="W715" i="3" s="1"/>
  <c r="AP715" i="3" s="1"/>
  <c r="V739" i="3"/>
  <c r="W739" i="3" s="1"/>
  <c r="Y739" i="3" s="1"/>
  <c r="AL739" i="3"/>
  <c r="AQ740" i="3"/>
  <c r="AJ740" i="3" s="1"/>
  <c r="AL852" i="3"/>
  <c r="V852" i="3"/>
  <c r="W852" i="3" s="1"/>
  <c r="AP852" i="3" s="1"/>
  <c r="AQ900" i="3"/>
  <c r="AJ900" i="3" s="1"/>
  <c r="AI900" i="3"/>
  <c r="AS900" i="3" s="1"/>
  <c r="AI921" i="3"/>
  <c r="M921" i="3" s="1"/>
  <c r="V946" i="3"/>
  <c r="W946" i="3" s="1"/>
  <c r="AP946" i="3" s="1"/>
  <c r="C801" i="10"/>
  <c r="B806" i="4"/>
  <c r="B801" i="10" s="1"/>
  <c r="C775" i="10"/>
  <c r="B780" i="4"/>
  <c r="B775" i="10" s="1"/>
  <c r="AL113" i="3"/>
  <c r="V113" i="3"/>
  <c r="W113" i="3" s="1"/>
  <c r="Y113" i="3" s="1"/>
  <c r="AQ153" i="3"/>
  <c r="AL247" i="3"/>
  <c r="V247" i="3"/>
  <c r="W247" i="3" s="1"/>
  <c r="X247" i="3" s="1"/>
  <c r="AL271" i="3"/>
  <c r="V271" i="3"/>
  <c r="W271" i="3" s="1"/>
  <c r="Y271" i="3" s="1"/>
  <c r="AL342" i="3"/>
  <c r="V342" i="3"/>
  <c r="W342" i="3" s="1"/>
  <c r="V465" i="3"/>
  <c r="W465" i="3" s="1"/>
  <c r="AP465" i="3" s="1"/>
  <c r="AL465" i="3"/>
  <c r="AL512" i="3"/>
  <c r="V512" i="3"/>
  <c r="W512" i="3" s="1"/>
  <c r="Y512" i="3" s="1"/>
  <c r="AL750" i="3"/>
  <c r="V750" i="3"/>
  <c r="W750" i="3" s="1"/>
  <c r="X750" i="3" s="1"/>
  <c r="AI792" i="3"/>
  <c r="B792" i="3" s="1"/>
  <c r="AK792" i="3" s="1"/>
  <c r="AQ792" i="3"/>
  <c r="AQ817" i="3"/>
  <c r="AJ817" i="3" s="1"/>
  <c r="V970" i="3"/>
  <c r="W970" i="3" s="1"/>
  <c r="Y970" i="3" s="1"/>
  <c r="AL970" i="3"/>
  <c r="AS89" i="3"/>
  <c r="AL98" i="3"/>
  <c r="V98" i="3"/>
  <c r="W98" i="3" s="1"/>
  <c r="AF98" i="3" s="1"/>
  <c r="AL236" i="3"/>
  <c r="AI294" i="3"/>
  <c r="M294" i="3" s="1"/>
  <c r="AI298" i="3"/>
  <c r="B298" i="3" s="1"/>
  <c r="AK298" i="3" s="1"/>
  <c r="AQ298" i="3"/>
  <c r="AJ298" i="3" s="1"/>
  <c r="AQ392" i="3"/>
  <c r="AJ392" i="3" s="1"/>
  <c r="AI392" i="3"/>
  <c r="M392" i="3" s="1"/>
  <c r="AR400" i="3"/>
  <c r="AH400" i="3" s="1"/>
  <c r="AI418" i="3"/>
  <c r="P418" i="3" s="1"/>
  <c r="AA418" i="3" s="1"/>
  <c r="AL423" i="3"/>
  <c r="AQ515" i="3"/>
  <c r="AJ515" i="3" s="1"/>
  <c r="AL581" i="3"/>
  <c r="AT629" i="3"/>
  <c r="AS629" i="3"/>
  <c r="AL712" i="3"/>
  <c r="V712" i="3"/>
  <c r="W712" i="3" s="1"/>
  <c r="AP712" i="3" s="1"/>
  <c r="V789" i="3"/>
  <c r="W789" i="3" s="1"/>
  <c r="Y789" i="3" s="1"/>
  <c r="AL789" i="3"/>
  <c r="AQ850" i="3"/>
  <c r="AJ850" i="3" s="1"/>
  <c r="AL94" i="3"/>
  <c r="V94" i="3"/>
  <c r="W94" i="3" s="1"/>
  <c r="Y94" i="3" s="1"/>
  <c r="AI173" i="3"/>
  <c r="M173" i="3" s="1"/>
  <c r="AQ184" i="3"/>
  <c r="AI209" i="3"/>
  <c r="AT209" i="3" s="1"/>
  <c r="AL299" i="3"/>
  <c r="V371" i="3"/>
  <c r="W371" i="3" s="1"/>
  <c r="X371" i="3" s="1"/>
  <c r="AL371" i="3"/>
  <c r="AL401" i="3"/>
  <c r="V401" i="3"/>
  <c r="W401" i="3" s="1"/>
  <c r="AP401" i="3" s="1"/>
  <c r="AI430" i="3"/>
  <c r="AS430" i="3" s="1"/>
  <c r="M453" i="3"/>
  <c r="AI454" i="3"/>
  <c r="P454" i="3" s="1"/>
  <c r="AA454" i="3" s="1"/>
  <c r="V460" i="3"/>
  <c r="W460" i="3" s="1"/>
  <c r="AP460" i="3" s="1"/>
  <c r="AL460" i="3"/>
  <c r="AI479" i="3"/>
  <c r="P479" i="3" s="1"/>
  <c r="AA479" i="3" s="1"/>
  <c r="AQ479" i="3"/>
  <c r="AJ479" i="3" s="1"/>
  <c r="AL554" i="3"/>
  <c r="AQ568" i="3"/>
  <c r="AI568" i="3"/>
  <c r="P568" i="3" s="1"/>
  <c r="AA568" i="3" s="1"/>
  <c r="AQ644" i="3"/>
  <c r="AI644" i="3"/>
  <c r="B644" i="3" s="1"/>
  <c r="AK644" i="3" s="1"/>
  <c r="AL754" i="3"/>
  <c r="V754" i="3"/>
  <c r="W754" i="3" s="1"/>
  <c r="X754" i="3" s="1"/>
  <c r="AI795" i="3"/>
  <c r="P795" i="3" s="1"/>
  <c r="AA795" i="3" s="1"/>
  <c r="V832" i="3"/>
  <c r="W832" i="3" s="1"/>
  <c r="Y832" i="3" s="1"/>
  <c r="AL832" i="3"/>
  <c r="AI875" i="3"/>
  <c r="M875" i="3" s="1"/>
  <c r="AQ878" i="3"/>
  <c r="AR878" i="3" s="1"/>
  <c r="AH878" i="3" s="1"/>
  <c r="AL79" i="3"/>
  <c r="V79" i="3"/>
  <c r="W79" i="3" s="1"/>
  <c r="X79" i="3" s="1"/>
  <c r="AL246" i="3"/>
  <c r="V246" i="3"/>
  <c r="W246" i="3" s="1"/>
  <c r="Y246" i="3" s="1"/>
  <c r="AI253" i="3"/>
  <c r="AS253" i="3" s="1"/>
  <c r="AQ253" i="3"/>
  <c r="AJ253" i="3" s="1"/>
  <c r="AQ276" i="3"/>
  <c r="AJ276" i="3" s="1"/>
  <c r="AL373" i="3"/>
  <c r="V373" i="3"/>
  <c r="W373" i="3" s="1"/>
  <c r="X373" i="3" s="1"/>
  <c r="AQ474" i="3"/>
  <c r="AR474" i="3" s="1"/>
  <c r="AH474" i="3" s="1"/>
  <c r="AI474" i="3"/>
  <c r="AT474" i="3" s="1"/>
  <c r="AJ604" i="3"/>
  <c r="AR604" i="3"/>
  <c r="AH604" i="3" s="1"/>
  <c r="AJ611" i="3"/>
  <c r="AR611" i="3"/>
  <c r="AH611" i="3" s="1"/>
  <c r="AI763" i="3"/>
  <c r="M763" i="3" s="1"/>
  <c r="AQ763" i="3"/>
  <c r="AR763" i="3" s="1"/>
  <c r="AH763" i="3" s="1"/>
  <c r="AI944" i="3"/>
  <c r="M944" i="3" s="1"/>
  <c r="AQ944" i="3"/>
  <c r="AR944" i="3" s="1"/>
  <c r="AH944" i="3" s="1"/>
  <c r="AQ10" i="3"/>
  <c r="AI10" i="3"/>
  <c r="AA10" i="3" s="1"/>
  <c r="AL51" i="3"/>
  <c r="V51" i="3"/>
  <c r="W51" i="3" s="1"/>
  <c r="X51" i="3" s="1"/>
  <c r="AI292" i="3"/>
  <c r="B292" i="3" s="1"/>
  <c r="AK292" i="3" s="1"/>
  <c r="AQ292" i="3"/>
  <c r="AJ292" i="3" s="1"/>
  <c r="AI343" i="3"/>
  <c r="M343" i="3" s="1"/>
  <c r="AQ343" i="3"/>
  <c r="AJ343" i="3" s="1"/>
  <c r="Y492" i="3"/>
  <c r="X492" i="3"/>
  <c r="V555" i="3"/>
  <c r="W555" i="3" s="1"/>
  <c r="AP555" i="3" s="1"/>
  <c r="AL555" i="3"/>
  <c r="AT565" i="3"/>
  <c r="B565" i="3"/>
  <c r="AK565" i="3" s="1"/>
  <c r="AR698" i="3"/>
  <c r="AH698" i="3" s="1"/>
  <c r="AI898" i="3"/>
  <c r="B898" i="3" s="1"/>
  <c r="AK898" i="3" s="1"/>
  <c r="AQ898" i="3"/>
  <c r="AJ898" i="3" s="1"/>
  <c r="AI992" i="3"/>
  <c r="P992" i="3" s="1"/>
  <c r="AA992" i="3" s="1"/>
  <c r="AQ992" i="3"/>
  <c r="AL308" i="3"/>
  <c r="V308" i="3"/>
  <c r="W308" i="3" s="1"/>
  <c r="Y308" i="3" s="1"/>
  <c r="AI691" i="3"/>
  <c r="AT691" i="3" s="1"/>
  <c r="AQ691" i="3"/>
  <c r="AJ691" i="3" s="1"/>
  <c r="V711" i="3"/>
  <c r="W711" i="3" s="1"/>
  <c r="X711" i="3" s="1"/>
  <c r="AL711" i="3"/>
  <c r="AL896" i="3"/>
  <c r="V896" i="3"/>
  <c r="W896" i="3" s="1"/>
  <c r="Y896" i="3" s="1"/>
  <c r="V933" i="3"/>
  <c r="W933" i="3" s="1"/>
  <c r="X933" i="3" s="1"/>
  <c r="AL933" i="3"/>
  <c r="C785" i="10"/>
  <c r="B790" i="4"/>
  <c r="B785" i="10" s="1"/>
  <c r="C759" i="10"/>
  <c r="X305" i="11"/>
  <c r="W305" i="11"/>
  <c r="X249" i="11"/>
  <c r="W249" i="11"/>
  <c r="C943" i="10"/>
  <c r="B948" i="4"/>
  <c r="B943" i="10" s="1"/>
  <c r="X110" i="11"/>
  <c r="W110" i="11"/>
  <c r="X161" i="11"/>
  <c r="W161" i="11"/>
  <c r="W182" i="11"/>
  <c r="AQ21" i="3"/>
  <c r="AJ21" i="3" s="1"/>
  <c r="AI21" i="3"/>
  <c r="AA21" i="3" s="1"/>
  <c r="AI511" i="3"/>
  <c r="P511" i="3" s="1"/>
  <c r="AA511" i="3" s="1"/>
  <c r="AQ511" i="3"/>
  <c r="AR511" i="3" s="1"/>
  <c r="AH511" i="3" s="1"/>
  <c r="AI618" i="3"/>
  <c r="M618" i="3" s="1"/>
  <c r="AQ814" i="3"/>
  <c r="AJ814" i="3" s="1"/>
  <c r="AI814" i="3"/>
  <c r="P814" i="3" s="1"/>
  <c r="AA814" i="3" s="1"/>
  <c r="AL906" i="3"/>
  <c r="V906" i="3"/>
  <c r="W906" i="3" s="1"/>
  <c r="Y906" i="3" s="1"/>
  <c r="AI922" i="3"/>
  <c r="M922" i="3" s="1"/>
  <c r="X66" i="11"/>
  <c r="W66" i="11"/>
  <c r="C982" i="10"/>
  <c r="B987" i="4"/>
  <c r="B982" i="10" s="1"/>
  <c r="C995" i="10"/>
  <c r="B1000" i="4"/>
  <c r="A1000" i="4" s="1"/>
  <c r="X81" i="11"/>
  <c r="W81" i="11"/>
  <c r="X38" i="11"/>
  <c r="W38" i="11"/>
  <c r="B908" i="4"/>
  <c r="B903" i="10" s="1"/>
  <c r="C847" i="10"/>
  <c r="B852" i="4"/>
  <c r="B847" i="10" s="1"/>
  <c r="X248" i="11"/>
  <c r="W248" i="11"/>
  <c r="X361" i="11"/>
  <c r="W361" i="11"/>
  <c r="W431" i="11"/>
  <c r="X431" i="11"/>
  <c r="X461" i="11"/>
  <c r="W461" i="11"/>
  <c r="C942" i="10"/>
  <c r="B947" i="4"/>
  <c r="B942" i="10" s="1"/>
  <c r="X17" i="11"/>
  <c r="W17" i="11"/>
  <c r="W222" i="11"/>
  <c r="X222" i="11"/>
  <c r="X351" i="11"/>
  <c r="W351" i="11"/>
  <c r="X365" i="11"/>
  <c r="W365" i="11"/>
  <c r="W482" i="11"/>
  <c r="X482" i="11"/>
  <c r="C873" i="10"/>
  <c r="B878" i="4"/>
  <c r="B873" i="10" s="1"/>
  <c r="X98" i="11"/>
  <c r="W98" i="11"/>
  <c r="X142" i="11"/>
  <c r="W142" i="11"/>
  <c r="W497" i="11"/>
  <c r="X497" i="11"/>
  <c r="X56" i="11"/>
  <c r="W106" i="11"/>
  <c r="X298" i="11"/>
  <c r="W298" i="11"/>
  <c r="X42" i="11"/>
  <c r="W42" i="11"/>
  <c r="X271" i="11"/>
  <c r="W271" i="11"/>
  <c r="W412" i="11"/>
  <c r="X457" i="11"/>
  <c r="W457" i="11"/>
  <c r="D7" i="5"/>
  <c r="N8" i="5"/>
  <c r="X50" i="11"/>
  <c r="W50" i="11"/>
  <c r="C963" i="10"/>
  <c r="B968" i="4"/>
  <c r="B963" i="10" s="1"/>
  <c r="X86" i="11"/>
  <c r="W86" i="11"/>
  <c r="W144" i="11"/>
  <c r="X144" i="11"/>
  <c r="X344" i="11"/>
  <c r="W344" i="11"/>
  <c r="X94" i="11"/>
  <c r="W94" i="11"/>
  <c r="W170" i="11"/>
  <c r="X170" i="11"/>
  <c r="W273" i="11"/>
  <c r="X286" i="11"/>
  <c r="X401" i="11"/>
  <c r="W401" i="11"/>
  <c r="AL838" i="3"/>
  <c r="V838" i="3"/>
  <c r="W838" i="3" s="1"/>
  <c r="M15" i="5"/>
  <c r="O15" i="5" s="1"/>
  <c r="M31" i="5"/>
  <c r="O31" i="5" s="1"/>
  <c r="W171" i="11"/>
  <c r="X171" i="11"/>
  <c r="M29" i="5"/>
  <c r="O29" i="5" s="1"/>
  <c r="Q29" i="5" s="1"/>
  <c r="M26" i="5"/>
  <c r="O26" i="5" s="1"/>
  <c r="W30" i="11"/>
  <c r="X80" i="11"/>
  <c r="X136" i="11"/>
  <c r="W163" i="11"/>
  <c r="X318" i="11"/>
  <c r="W329" i="11"/>
  <c r="W433" i="11"/>
  <c r="X446" i="11"/>
  <c r="W459" i="11"/>
  <c r="X494" i="11"/>
  <c r="X24" i="11"/>
  <c r="W49" i="11"/>
  <c r="W130" i="11"/>
  <c r="W172" i="11"/>
  <c r="W239" i="11"/>
  <c r="X272" i="11"/>
  <c r="X296" i="11"/>
  <c r="B884" i="4"/>
  <c r="B879" i="10" s="1"/>
  <c r="B894" i="4"/>
  <c r="B889" i="10" s="1"/>
  <c r="B904" i="4"/>
  <c r="B899" i="10" s="1"/>
  <c r="M8" i="5"/>
  <c r="O8" i="5" s="1"/>
  <c r="X32" i="11"/>
  <c r="X88" i="11"/>
  <c r="W113" i="11"/>
  <c r="W138" i="11"/>
  <c r="W166" i="11"/>
  <c r="W216" i="11"/>
  <c r="W241" i="11"/>
  <c r="W287" i="11"/>
  <c r="X320" i="11"/>
  <c r="W332" i="11"/>
  <c r="X354" i="11"/>
  <c r="W426" i="11"/>
  <c r="X450" i="11"/>
  <c r="W15" i="11"/>
  <c r="W26" i="11"/>
  <c r="W70" i="11"/>
  <c r="W82" i="11"/>
  <c r="W126" i="11"/>
  <c r="W184" i="11"/>
  <c r="W204" i="11"/>
  <c r="W255" i="11"/>
  <c r="W266" i="11"/>
  <c r="W299" i="11"/>
  <c r="W379" i="11"/>
  <c r="W312" i="11"/>
  <c r="W333" i="11"/>
  <c r="W393" i="11"/>
  <c r="X402" i="11"/>
  <c r="W415" i="11"/>
  <c r="W427" i="11"/>
  <c r="B880" i="4"/>
  <c r="B875" i="10" s="1"/>
  <c r="X11" i="11"/>
  <c r="W33" i="11"/>
  <c r="W58" i="11"/>
  <c r="W102" i="11"/>
  <c r="W114" i="11"/>
  <c r="W158" i="11"/>
  <c r="W205" i="11"/>
  <c r="W232" i="11"/>
  <c r="X256" i="11"/>
  <c r="W267" i="11"/>
  <c r="W300" i="11"/>
  <c r="X322" i="11"/>
  <c r="W346" i="11"/>
  <c r="X368" i="11"/>
  <c r="X477" i="11"/>
  <c r="W46" i="11"/>
  <c r="W394" i="11"/>
  <c r="W428" i="11"/>
  <c r="X464" i="11"/>
  <c r="W16" i="11"/>
  <c r="W146" i="11"/>
  <c r="W187" i="11"/>
  <c r="W233" i="11"/>
  <c r="W257" i="11"/>
  <c r="X290" i="11"/>
  <c r="W313" i="11"/>
  <c r="X382" i="11"/>
  <c r="AI17" i="3"/>
  <c r="AA17" i="3" s="1"/>
  <c r="AQ19" i="3"/>
  <c r="AJ19" i="3" s="1"/>
  <c r="AI19" i="3"/>
  <c r="AQ11" i="3"/>
  <c r="AJ11" i="3" s="1"/>
  <c r="AI11" i="3"/>
  <c r="AT11" i="3" s="1"/>
  <c r="AQ9" i="3"/>
  <c r="AR9" i="3" s="1"/>
  <c r="AH9" i="3" s="1"/>
  <c r="AI9" i="3"/>
  <c r="K36" i="10"/>
  <c r="K37" i="10"/>
  <c r="V14" i="3"/>
  <c r="W14" i="3" s="1"/>
  <c r="AF14" i="3" s="1"/>
  <c r="U30" i="4" s="1"/>
  <c r="V4" i="3"/>
  <c r="W4" i="3" s="1"/>
  <c r="V3" i="3"/>
  <c r="W3" i="3" s="1"/>
  <c r="X3" i="3" s="1"/>
  <c r="V20" i="3"/>
  <c r="V21" i="3"/>
  <c r="AF15" i="3"/>
  <c r="U31" i="4" s="1"/>
  <c r="V15" i="3"/>
  <c r="V16" i="3"/>
  <c r="W16" i="3" s="1"/>
  <c r="X16" i="3" s="1"/>
  <c r="V8" i="3"/>
  <c r="W8" i="3" s="1"/>
  <c r="Y8" i="3" s="1"/>
  <c r="V7" i="3"/>
  <c r="W7" i="3" s="1"/>
  <c r="Y7" i="3" s="1"/>
  <c r="V13" i="3"/>
  <c r="W13" i="3" s="1"/>
  <c r="X13" i="3" s="1"/>
  <c r="V5" i="3"/>
  <c r="V6" i="3"/>
  <c r="W6" i="3" s="1"/>
  <c r="X6" i="3" s="1"/>
  <c r="V12" i="3"/>
  <c r="W12" i="3" s="1"/>
  <c r="Y12" i="3" s="1"/>
  <c r="AR132" i="3"/>
  <c r="AH132" i="3" s="1"/>
  <c r="AF33" i="3"/>
  <c r="AI65" i="3"/>
  <c r="P65" i="3" s="1"/>
  <c r="AA65" i="3" s="1"/>
  <c r="AF92" i="3"/>
  <c r="AJ113" i="3"/>
  <c r="AF138" i="3"/>
  <c r="AF74" i="3"/>
  <c r="AS56" i="3"/>
  <c r="AU56" i="3" s="1"/>
  <c r="AL100" i="3"/>
  <c r="AF108" i="3"/>
  <c r="AF126" i="3"/>
  <c r="Y133" i="3"/>
  <c r="AB133" i="3" s="1"/>
  <c r="AC133" i="3" s="1"/>
  <c r="AG133" i="3" s="1"/>
  <c r="AF72" i="3"/>
  <c r="AF121" i="3"/>
  <c r="AF23" i="3"/>
  <c r="AI129" i="3"/>
  <c r="AS129" i="3" s="1"/>
  <c r="AQ120" i="3"/>
  <c r="AJ120" i="3" s="1"/>
  <c r="AF47" i="3"/>
  <c r="AF110" i="3"/>
  <c r="AJ104" i="3"/>
  <c r="AR104" i="3"/>
  <c r="AH104" i="3" s="1"/>
  <c r="AF32" i="3"/>
  <c r="AI104" i="3"/>
  <c r="P104" i="3" s="1"/>
  <c r="AA104" i="3" s="1"/>
  <c r="AQ131" i="3"/>
  <c r="AF119" i="3"/>
  <c r="AF147" i="3"/>
  <c r="AI50" i="3"/>
  <c r="P50" i="3" s="1"/>
  <c r="AA50" i="3" s="1"/>
  <c r="AI97" i="3"/>
  <c r="P97" i="3" s="1"/>
  <c r="AA97" i="3" s="1"/>
  <c r="AI98" i="3"/>
  <c r="AQ99" i="3"/>
  <c r="AJ99" i="3" s="1"/>
  <c r="P121" i="3"/>
  <c r="AA121" i="3" s="1"/>
  <c r="AQ7" i="3"/>
  <c r="AJ7" i="3" s="1"/>
  <c r="M7" i="3" s="1"/>
  <c r="K7" i="3" s="1"/>
  <c r="AF30" i="3"/>
  <c r="AJ97" i="3"/>
  <c r="AF118" i="3"/>
  <c r="AI49" i="3"/>
  <c r="P49" i="3" s="1"/>
  <c r="AA49" i="3" s="1"/>
  <c r="AF55" i="3"/>
  <c r="AT57" i="3"/>
  <c r="AI80" i="3"/>
  <c r="P80" i="3" s="1"/>
  <c r="AA80" i="3" s="1"/>
  <c r="AF117" i="3"/>
  <c r="AF34" i="3"/>
  <c r="AF54" i="3"/>
  <c r="AJ66" i="3"/>
  <c r="AF107" i="3"/>
  <c r="AI117" i="3"/>
  <c r="P117" i="3" s="1"/>
  <c r="AA117" i="3" s="1"/>
  <c r="AI85" i="3"/>
  <c r="P85" i="3" s="1"/>
  <c r="AA85" i="3" s="1"/>
  <c r="AQ25" i="3"/>
  <c r="AJ25" i="3" s="1"/>
  <c r="AI33" i="3"/>
  <c r="P33" i="3" s="1"/>
  <c r="AA33" i="3" s="1"/>
  <c r="AQ55" i="3"/>
  <c r="AJ55" i="3" s="1"/>
  <c r="AQ116" i="3"/>
  <c r="AQ133" i="3"/>
  <c r="AJ133" i="3" s="1"/>
  <c r="AQ54" i="3"/>
  <c r="AJ54" i="3" s="1"/>
  <c r="M54" i="3" s="1"/>
  <c r="AF90" i="3"/>
  <c r="AF82" i="3"/>
  <c r="AF109" i="3"/>
  <c r="AF20" i="3"/>
  <c r="AF135" i="3"/>
  <c r="Y15" i="3"/>
  <c r="Y21" i="3"/>
  <c r="Y20" i="3"/>
  <c r="AR49" i="3"/>
  <c r="AH49" i="3" s="1"/>
  <c r="AJ49" i="3"/>
  <c r="AR65" i="3"/>
  <c r="AH65" i="3" s="1"/>
  <c r="AJ65" i="3"/>
  <c r="AF101" i="3"/>
  <c r="AI122" i="3"/>
  <c r="M122" i="3" s="1"/>
  <c r="AF40" i="3"/>
  <c r="AF46" i="3"/>
  <c r="AI47" i="3"/>
  <c r="P47" i="3" s="1"/>
  <c r="AA47" i="3" s="1"/>
  <c r="AF78" i="3"/>
  <c r="AI113" i="3"/>
  <c r="P113" i="3" s="1"/>
  <c r="AA113" i="3" s="1"/>
  <c r="AT121" i="3"/>
  <c r="AI132" i="3"/>
  <c r="AL137" i="3"/>
  <c r="AQ32" i="3"/>
  <c r="AR32" i="3" s="1"/>
  <c r="AH32" i="3" s="1"/>
  <c r="AF39" i="3"/>
  <c r="AQ41" i="3"/>
  <c r="AJ41" i="3" s="1"/>
  <c r="AF45" i="3"/>
  <c r="AF71" i="3"/>
  <c r="AT84" i="3"/>
  <c r="AU84" i="3" s="1"/>
  <c r="AF97" i="3"/>
  <c r="AI112" i="3"/>
  <c r="P112" i="3" s="1"/>
  <c r="AA112" i="3" s="1"/>
  <c r="AQ118" i="3"/>
  <c r="AJ118" i="3" s="1"/>
  <c r="P84" i="3"/>
  <c r="AA84" i="3" s="1"/>
  <c r="AI96" i="3"/>
  <c r="P96" i="3" s="1"/>
  <c r="AA96" i="3" s="1"/>
  <c r="AF125" i="3"/>
  <c r="AF81" i="3"/>
  <c r="AQ86" i="3"/>
  <c r="AF129" i="3"/>
  <c r="AF149" i="3"/>
  <c r="AF150" i="3"/>
  <c r="V139" i="3"/>
  <c r="W139" i="3" s="1"/>
  <c r="X139" i="3" s="1"/>
  <c r="AQ17" i="3"/>
  <c r="AQ57" i="3"/>
  <c r="AJ57" i="3" s="1"/>
  <c r="M57" i="3" s="1"/>
  <c r="AI58" i="3"/>
  <c r="M58" i="3" s="1"/>
  <c r="AF69" i="3"/>
  <c r="AF76" i="3"/>
  <c r="AF80" i="3"/>
  <c r="AI105" i="3"/>
  <c r="P105" i="3" s="1"/>
  <c r="AA105" i="3" s="1"/>
  <c r="AF106" i="3"/>
  <c r="AJ129" i="3"/>
  <c r="AI52" i="3"/>
  <c r="P52" i="3" s="1"/>
  <c r="AA52" i="3" s="1"/>
  <c r="AQ56" i="3"/>
  <c r="AJ56" i="3" s="1"/>
  <c r="AS57" i="3"/>
  <c r="AF103" i="3"/>
  <c r="AQ37" i="3"/>
  <c r="AJ37" i="3" s="1"/>
  <c r="M37" i="3" s="1"/>
  <c r="AQ16" i="3"/>
  <c r="AJ16" i="3" s="1"/>
  <c r="M16" i="3" s="1"/>
  <c r="AI34" i="3"/>
  <c r="AS34" i="3" s="1"/>
  <c r="AI63" i="3"/>
  <c r="AS63" i="3" s="1"/>
  <c r="AI66" i="3"/>
  <c r="AQ68" i="3"/>
  <c r="AJ68" i="3" s="1"/>
  <c r="AQ69" i="3"/>
  <c r="AJ69" i="3" s="1"/>
  <c r="AQ135" i="3"/>
  <c r="AJ135" i="3" s="1"/>
  <c r="M135" i="3" s="1"/>
  <c r="AQ101" i="3"/>
  <c r="AJ101" i="3" s="1"/>
  <c r="AQ102" i="3"/>
  <c r="AJ102" i="3" s="1"/>
  <c r="AJ52" i="3"/>
  <c r="AR52" i="3"/>
  <c r="AH52" i="3" s="1"/>
  <c r="AJ36" i="3"/>
  <c r="AR36" i="3"/>
  <c r="AH36" i="3" s="1"/>
  <c r="AJ88" i="3"/>
  <c r="AR88" i="3"/>
  <c r="AH88" i="3" s="1"/>
  <c r="P120" i="3"/>
  <c r="AA120" i="3" s="1"/>
  <c r="M120" i="3"/>
  <c r="AT120" i="3"/>
  <c r="AS120" i="3"/>
  <c r="AP188" i="3"/>
  <c r="Y188" i="3"/>
  <c r="X188" i="3"/>
  <c r="AA16" i="3"/>
  <c r="AT16" i="3"/>
  <c r="AS16" i="3"/>
  <c r="AP156" i="3"/>
  <c r="Y156" i="3"/>
  <c r="X156" i="3"/>
  <c r="Y216" i="3"/>
  <c r="AP216" i="3"/>
  <c r="X216" i="3"/>
  <c r="AA7" i="3"/>
  <c r="AT7" i="3"/>
  <c r="AS7" i="3"/>
  <c r="P41" i="3"/>
  <c r="AA41" i="3" s="1"/>
  <c r="AT41" i="3"/>
  <c r="AS41" i="3"/>
  <c r="AR80" i="3"/>
  <c r="AH80" i="3" s="1"/>
  <c r="AJ80" i="3"/>
  <c r="AJ100" i="3"/>
  <c r="AR100" i="3"/>
  <c r="AH100" i="3" s="1"/>
  <c r="AQ797" i="3"/>
  <c r="AI797" i="3"/>
  <c r="P797" i="3" s="1"/>
  <c r="AA797" i="3" s="1"/>
  <c r="B203" i="3"/>
  <c r="AK203" i="3" s="1"/>
  <c r="P203" i="3"/>
  <c r="AA203" i="3" s="1"/>
  <c r="M203" i="3"/>
  <c r="AR244" i="3"/>
  <c r="AH244" i="3" s="1"/>
  <c r="AJ48" i="3"/>
  <c r="AF53" i="3"/>
  <c r="AF91" i="3"/>
  <c r="AR105" i="3"/>
  <c r="AH105" i="3" s="1"/>
  <c r="AF127" i="3"/>
  <c r="AQ128" i="3"/>
  <c r="AL132" i="3"/>
  <c r="AL136" i="3"/>
  <c r="AI158" i="3"/>
  <c r="P158" i="3" s="1"/>
  <c r="AA158" i="3" s="1"/>
  <c r="AQ158" i="3"/>
  <c r="AJ158" i="3" s="1"/>
  <c r="AJ160" i="3"/>
  <c r="AR160" i="3"/>
  <c r="AH160" i="3" s="1"/>
  <c r="AQ170" i="3"/>
  <c r="AR170" i="3" s="1"/>
  <c r="AH170" i="3" s="1"/>
  <c r="AI170" i="3"/>
  <c r="AT170" i="3" s="1"/>
  <c r="AL187" i="3"/>
  <c r="V211" i="3"/>
  <c r="W211" i="3" s="1"/>
  <c r="AP211" i="3" s="1"/>
  <c r="AL211" i="3"/>
  <c r="AI221" i="3"/>
  <c r="AS221" i="3" s="1"/>
  <c r="AQ221" i="3"/>
  <c r="AQ225" i="3"/>
  <c r="X243" i="3"/>
  <c r="V905" i="3"/>
  <c r="W905" i="3" s="1"/>
  <c r="AP905" i="3" s="1"/>
  <c r="AL905" i="3"/>
  <c r="AI38" i="3"/>
  <c r="P38" i="3" s="1"/>
  <c r="AA38" i="3" s="1"/>
  <c r="AQ38" i="3"/>
  <c r="AJ38" i="3" s="1"/>
  <c r="AI53" i="3"/>
  <c r="P53" i="3" s="1"/>
  <c r="AA53" i="3" s="1"/>
  <c r="AF62" i="3"/>
  <c r="AT68" i="3"/>
  <c r="AL131" i="3"/>
  <c r="AI138" i="3"/>
  <c r="AF141" i="3"/>
  <c r="V146" i="3"/>
  <c r="W146" i="3" s="1"/>
  <c r="AP146" i="3" s="1"/>
  <c r="AI151" i="3"/>
  <c r="AI154" i="3"/>
  <c r="AS154" i="3" s="1"/>
  <c r="V186" i="3"/>
  <c r="W186" i="3" s="1"/>
  <c r="AP186" i="3" s="1"/>
  <c r="AL188" i="3"/>
  <c r="AQ189" i="3"/>
  <c r="AJ189" i="3" s="1"/>
  <c r="V268" i="3"/>
  <c r="W268" i="3" s="1"/>
  <c r="Y268" i="3" s="1"/>
  <c r="AL268" i="3"/>
  <c r="AQ324" i="3"/>
  <c r="AJ324" i="3" s="1"/>
  <c r="AI324" i="3"/>
  <c r="AT324" i="3" s="1"/>
  <c r="AQ383" i="3"/>
  <c r="AR383" i="3" s="1"/>
  <c r="AH383" i="3" s="1"/>
  <c r="AI383" i="3"/>
  <c r="AS383" i="3" s="1"/>
  <c r="AL510" i="3"/>
  <c r="V510" i="3"/>
  <c r="W510" i="3" s="1"/>
  <c r="Y510" i="3" s="1"/>
  <c r="AI266" i="3"/>
  <c r="M266" i="3" s="1"/>
  <c r="AQ266" i="3"/>
  <c r="AI39" i="3"/>
  <c r="AS39" i="3" s="1"/>
  <c r="AQ39" i="3"/>
  <c r="AJ39" i="3" s="1"/>
  <c r="AF59" i="3"/>
  <c r="AI72" i="3"/>
  <c r="M72" i="3" s="1"/>
  <c r="AF144" i="3"/>
  <c r="M161" i="3"/>
  <c r="AT161" i="3"/>
  <c r="AQ204" i="3"/>
  <c r="AI319" i="3"/>
  <c r="AS319" i="3" s="1"/>
  <c r="AQ319" i="3"/>
  <c r="AR319" i="3" s="1"/>
  <c r="AH319" i="3" s="1"/>
  <c r="AQ335" i="3"/>
  <c r="AI136" i="3"/>
  <c r="M136" i="3" s="1"/>
  <c r="AQ194" i="3"/>
  <c r="AR194" i="3" s="1"/>
  <c r="AH194" i="3" s="1"/>
  <c r="AI194" i="3"/>
  <c r="AQ6" i="3"/>
  <c r="AJ6" i="3" s="1"/>
  <c r="AI88" i="3"/>
  <c r="M88" i="3" s="1"/>
  <c r="AF96" i="3"/>
  <c r="AR136" i="3"/>
  <c r="AH136" i="3" s="1"/>
  <c r="AQ168" i="3"/>
  <c r="AI172" i="3"/>
  <c r="AP209" i="3"/>
  <c r="AI220" i="3"/>
  <c r="B220" i="3" s="1"/>
  <c r="AK220" i="3" s="1"/>
  <c r="AQ220" i="3"/>
  <c r="AJ220" i="3" s="1"/>
  <c r="AL226" i="3"/>
  <c r="V226" i="3"/>
  <c r="W226" i="3" s="1"/>
  <c r="AP226" i="3" s="1"/>
  <c r="V253" i="3"/>
  <c r="W253" i="3" s="1"/>
  <c r="AP253" i="3" s="1"/>
  <c r="AL253" i="3"/>
  <c r="AI309" i="3"/>
  <c r="P309" i="3" s="1"/>
  <c r="AA309" i="3" s="1"/>
  <c r="AQ309" i="3"/>
  <c r="AJ309" i="3" s="1"/>
  <c r="Y480" i="3"/>
  <c r="AP480" i="3"/>
  <c r="B120" i="3"/>
  <c r="AK120" i="3" s="1"/>
  <c r="AF22" i="3"/>
  <c r="AI36" i="3"/>
  <c r="AS36" i="3" s="1"/>
  <c r="AI74" i="3"/>
  <c r="B74" i="3" s="1"/>
  <c r="AK74" i="3" s="1"/>
  <c r="AI90" i="3"/>
  <c r="M90" i="3" s="1"/>
  <c r="AQ103" i="3"/>
  <c r="AJ103" i="3" s="1"/>
  <c r="M103" i="3" s="1"/>
  <c r="AF111" i="3"/>
  <c r="AT116" i="3"/>
  <c r="AU116" i="3" s="1"/>
  <c r="M128" i="3"/>
  <c r="AI152" i="3"/>
  <c r="P152" i="3" s="1"/>
  <c r="AA152" i="3" s="1"/>
  <c r="AQ152" i="3"/>
  <c r="M153" i="3"/>
  <c r="P153" i="3"/>
  <c r="AA153" i="3" s="1"/>
  <c r="V160" i="3"/>
  <c r="W160" i="3" s="1"/>
  <c r="X160" i="3" s="1"/>
  <c r="AL160" i="3"/>
  <c r="V161" i="3"/>
  <c r="W161" i="3" s="1"/>
  <c r="AP161" i="3" s="1"/>
  <c r="AL161" i="3"/>
  <c r="P185" i="3"/>
  <c r="AA185" i="3" s="1"/>
  <c r="V193" i="3"/>
  <c r="W193" i="3" s="1"/>
  <c r="AP193" i="3" s="1"/>
  <c r="AL193" i="3"/>
  <c r="AQ207" i="3"/>
  <c r="AR207" i="3" s="1"/>
  <c r="AH207" i="3" s="1"/>
  <c r="AI207" i="3"/>
  <c r="P207" i="3" s="1"/>
  <c r="AA207" i="3" s="1"/>
  <c r="V242" i="3"/>
  <c r="W242" i="3" s="1"/>
  <c r="Y242" i="3" s="1"/>
  <c r="AL242" i="3"/>
  <c r="AQ270" i="3"/>
  <c r="AI270" i="3"/>
  <c r="AQ285" i="3"/>
  <c r="AI285" i="3"/>
  <c r="P285" i="3" s="1"/>
  <c r="AA285" i="3" s="1"/>
  <c r="AQ291" i="3"/>
  <c r="V314" i="3"/>
  <c r="W314" i="3" s="1"/>
  <c r="AP314" i="3" s="1"/>
  <c r="AQ414" i="3"/>
  <c r="AI414" i="3"/>
  <c r="AT414" i="3" s="1"/>
  <c r="AI466" i="3"/>
  <c r="M466" i="3" s="1"/>
  <c r="AQ466" i="3"/>
  <c r="AJ466" i="3" s="1"/>
  <c r="AF94" i="3"/>
  <c r="AF93" i="3"/>
  <c r="AF31" i="3"/>
  <c r="AF42" i="3"/>
  <c r="AF56" i="3"/>
  <c r="AF58" i="3"/>
  <c r="AF61" i="3"/>
  <c r="AF65" i="3"/>
  <c r="AF87" i="3"/>
  <c r="AQ89" i="3"/>
  <c r="AI111" i="3"/>
  <c r="AT111" i="3" s="1"/>
  <c r="M116" i="3"/>
  <c r="AF120" i="3"/>
  <c r="AF123" i="3"/>
  <c r="AI183" i="3"/>
  <c r="AS183" i="3" s="1"/>
  <c r="AQ200" i="3"/>
  <c r="AI200" i="3"/>
  <c r="P200" i="3" s="1"/>
  <c r="AA200" i="3" s="1"/>
  <c r="AL344" i="3"/>
  <c r="V344" i="3"/>
  <c r="W344" i="3" s="1"/>
  <c r="AF137" i="3"/>
  <c r="AQ23" i="3"/>
  <c r="AJ23" i="3" s="1"/>
  <c r="M23" i="3" s="1"/>
  <c r="AF43" i="3"/>
  <c r="AI42" i="3"/>
  <c r="M42" i="3" s="1"/>
  <c r="AF102" i="3"/>
  <c r="AI114" i="3"/>
  <c r="AT114" i="3" s="1"/>
  <c r="P116" i="3"/>
  <c r="AA116" i="3" s="1"/>
  <c r="V207" i="3"/>
  <c r="W207" i="3" s="1"/>
  <c r="AL207" i="3"/>
  <c r="AQ212" i="3"/>
  <c r="Y220" i="3"/>
  <c r="AP220" i="3"/>
  <c r="AL221" i="3"/>
  <c r="AQ229" i="3"/>
  <c r="AL250" i="3"/>
  <c r="V250" i="3"/>
  <c r="W250" i="3" s="1"/>
  <c r="Y250" i="3" s="1"/>
  <c r="P303" i="3"/>
  <c r="AA303" i="3" s="1"/>
  <c r="M303" i="3"/>
  <c r="AS303" i="3"/>
  <c r="AR96" i="3"/>
  <c r="AH96" i="3" s="1"/>
  <c r="AJ96" i="3"/>
  <c r="Y192" i="3"/>
  <c r="AP192" i="3"/>
  <c r="AS212" i="3"/>
  <c r="AI351" i="3"/>
  <c r="AS351" i="3" s="1"/>
  <c r="AQ351" i="3"/>
  <c r="AQ367" i="3"/>
  <c r="AR367" i="3" s="1"/>
  <c r="AH367" i="3" s="1"/>
  <c r="AI367" i="3"/>
  <c r="B367" i="3" s="1"/>
  <c r="AK367" i="3" s="1"/>
  <c r="AR33" i="3"/>
  <c r="AH33" i="3" s="1"/>
  <c r="AJ33" i="3"/>
  <c r="AI40" i="3"/>
  <c r="M40" i="3" s="1"/>
  <c r="AF64" i="3"/>
  <c r="AF70" i="3"/>
  <c r="AQ71" i="3"/>
  <c r="AJ71" i="3" s="1"/>
  <c r="M71" i="3" s="1"/>
  <c r="AQ87" i="3"/>
  <c r="AJ87" i="3" s="1"/>
  <c r="M87" i="3" s="1"/>
  <c r="AT89" i="3"/>
  <c r="AI100" i="3"/>
  <c r="AR112" i="3"/>
  <c r="AH112" i="3" s="1"/>
  <c r="AJ112" i="3"/>
  <c r="AQ127" i="3"/>
  <c r="AR127" i="3" s="1"/>
  <c r="AH127" i="3" s="1"/>
  <c r="AI127" i="3"/>
  <c r="AS127" i="3" s="1"/>
  <c r="Y132" i="3"/>
  <c r="X132" i="3"/>
  <c r="AI159" i="3"/>
  <c r="P159" i="3" s="1"/>
  <c r="AA159" i="3" s="1"/>
  <c r="AQ159" i="3"/>
  <c r="AJ159" i="3" s="1"/>
  <c r="AR172" i="3"/>
  <c r="AH172" i="3" s="1"/>
  <c r="AI174" i="3"/>
  <c r="P174" i="3" s="1"/>
  <c r="AA174" i="3" s="1"/>
  <c r="AQ174" i="3"/>
  <c r="AJ174" i="3" s="1"/>
  <c r="P189" i="3"/>
  <c r="AA189" i="3" s="1"/>
  <c r="AQ203" i="3"/>
  <c r="AJ203" i="3" s="1"/>
  <c r="AT212" i="3"/>
  <c r="AI214" i="3"/>
  <c r="B214" i="3" s="1"/>
  <c r="AK214" i="3" s="1"/>
  <c r="AI216" i="3"/>
  <c r="AQ216" i="3"/>
  <c r="AJ216" i="3" s="1"/>
  <c r="AQ232" i="3"/>
  <c r="AJ232" i="3" s="1"/>
  <c r="AI232" i="3"/>
  <c r="B232" i="3" s="1"/>
  <c r="AK232" i="3" s="1"/>
  <c r="AL239" i="3"/>
  <c r="V239" i="3"/>
  <c r="W239" i="3" s="1"/>
  <c r="X239" i="3" s="1"/>
  <c r="AQ267" i="3"/>
  <c r="AR267" i="3" s="1"/>
  <c r="AH267" i="3" s="1"/>
  <c r="AI267" i="3"/>
  <c r="P267" i="3" s="1"/>
  <c r="AA267" i="3" s="1"/>
  <c r="AI274" i="3"/>
  <c r="AT274" i="3" s="1"/>
  <c r="V351" i="3"/>
  <c r="W351" i="3" s="1"/>
  <c r="Y351" i="3" s="1"/>
  <c r="AL351" i="3"/>
  <c r="AI394" i="3"/>
  <c r="M394" i="3" s="1"/>
  <c r="AQ394" i="3"/>
  <c r="AR394" i="3" s="1"/>
  <c r="AH394" i="3" s="1"/>
  <c r="Y435" i="3"/>
  <c r="AP435" i="3"/>
  <c r="AI579" i="3"/>
  <c r="AT579" i="3" s="1"/>
  <c r="AQ579" i="3"/>
  <c r="AQ222" i="3"/>
  <c r="AI222" i="3"/>
  <c r="Y209" i="3"/>
  <c r="AQ70" i="3"/>
  <c r="AJ70" i="3" s="1"/>
  <c r="AQ81" i="3"/>
  <c r="AF105" i="3"/>
  <c r="AQ119" i="3"/>
  <c r="AJ119" i="3" s="1"/>
  <c r="B119" i="3" s="1"/>
  <c r="AK119" i="3" s="1"/>
  <c r="AQ121" i="3"/>
  <c r="AF128" i="3"/>
  <c r="AQ161" i="3"/>
  <c r="V163" i="3"/>
  <c r="W163" i="3" s="1"/>
  <c r="AP163" i="3" s="1"/>
  <c r="AL195" i="3"/>
  <c r="V195" i="3"/>
  <c r="W195" i="3" s="1"/>
  <c r="AP195" i="3" s="1"/>
  <c r="V204" i="3"/>
  <c r="W204" i="3" s="1"/>
  <c r="AL204" i="3"/>
  <c r="P212" i="3"/>
  <c r="AA212" i="3" s="1"/>
  <c r="AI215" i="3"/>
  <c r="B215" i="3" s="1"/>
  <c r="AK215" i="3" s="1"/>
  <c r="AQ215" i="3"/>
  <c r="V232" i="3"/>
  <c r="W232" i="3" s="1"/>
  <c r="X232" i="3" s="1"/>
  <c r="AI242" i="3"/>
  <c r="B242" i="3" s="1"/>
  <c r="AK242" i="3" s="1"/>
  <c r="AQ254" i="3"/>
  <c r="AI254" i="3"/>
  <c r="AT254" i="3" s="1"/>
  <c r="AQ275" i="3"/>
  <c r="AI275" i="3"/>
  <c r="B275" i="3" s="1"/>
  <c r="AK275" i="3" s="1"/>
  <c r="M289" i="3"/>
  <c r="B289" i="3"/>
  <c r="AK289" i="3" s="1"/>
  <c r="AI588" i="3"/>
  <c r="AS588" i="3" s="1"/>
  <c r="AQ588" i="3"/>
  <c r="M41" i="3"/>
  <c r="V213" i="3"/>
  <c r="W213" i="3" s="1"/>
  <c r="X213" i="3" s="1"/>
  <c r="AL213" i="3"/>
  <c r="P335" i="3"/>
  <c r="AA335" i="3" s="1"/>
  <c r="M335" i="3"/>
  <c r="AF49" i="3"/>
  <c r="AF63" i="3"/>
  <c r="AF79" i="3"/>
  <c r="AQ82" i="3"/>
  <c r="AI82" i="3"/>
  <c r="P82" i="3" s="1"/>
  <c r="AA82" i="3" s="1"/>
  <c r="AQ134" i="3"/>
  <c r="AJ134" i="3" s="1"/>
  <c r="AF142" i="3"/>
  <c r="M177" i="3"/>
  <c r="AT177" i="3"/>
  <c r="AU177" i="3" s="1"/>
  <c r="AL206" i="3"/>
  <c r="V206" i="3"/>
  <c r="W206" i="3" s="1"/>
  <c r="AP206" i="3" s="1"/>
  <c r="AR228" i="3"/>
  <c r="AH228" i="3" s="1"/>
  <c r="AJ228" i="3"/>
  <c r="AL273" i="3"/>
  <c r="AI310" i="3"/>
  <c r="M310" i="3" s="1"/>
  <c r="AQ310" i="3"/>
  <c r="AJ310" i="3" s="1"/>
  <c r="AQ408" i="3"/>
  <c r="AI408" i="3"/>
  <c r="M408" i="3" s="1"/>
  <c r="AQ413" i="3"/>
  <c r="AR413" i="3" s="1"/>
  <c r="AH413" i="3" s="1"/>
  <c r="AI413" i="3"/>
  <c r="AT413" i="3" s="1"/>
  <c r="B212" i="3"/>
  <c r="AK212" i="3" s="1"/>
  <c r="AI241" i="3"/>
  <c r="P241" i="3" s="1"/>
  <c r="AA241" i="3" s="1"/>
  <c r="AQ241" i="3"/>
  <c r="AJ241" i="3" s="1"/>
  <c r="AQ313" i="3"/>
  <c r="AI313" i="3"/>
  <c r="M313" i="3" s="1"/>
  <c r="AF104" i="3"/>
  <c r="AS121" i="3"/>
  <c r="AQ162" i="3"/>
  <c r="AI162" i="3"/>
  <c r="P177" i="3"/>
  <c r="AA177" i="3" s="1"/>
  <c r="AQ185" i="3"/>
  <c r="AR193" i="3"/>
  <c r="AH193" i="3" s="1"/>
  <c r="AQ199" i="3"/>
  <c r="AR199" i="3" s="1"/>
  <c r="AH199" i="3" s="1"/>
  <c r="AI199" i="3"/>
  <c r="AI201" i="3"/>
  <c r="AS201" i="3" s="1"/>
  <c r="AQ201" i="3"/>
  <c r="AL280" i="3"/>
  <c r="V280" i="3"/>
  <c r="W280" i="3" s="1"/>
  <c r="AP280" i="3" s="1"/>
  <c r="AQ350" i="3"/>
  <c r="AR350" i="3" s="1"/>
  <c r="AH350" i="3" s="1"/>
  <c r="AI350" i="3"/>
  <c r="AL389" i="3"/>
  <c r="V389" i="3"/>
  <c r="W389" i="3" s="1"/>
  <c r="Y389" i="3" s="1"/>
  <c r="V484" i="3"/>
  <c r="W484" i="3" s="1"/>
  <c r="AP484" i="3" s="1"/>
  <c r="V159" i="3"/>
  <c r="W159" i="3" s="1"/>
  <c r="X159" i="3" s="1"/>
  <c r="AI269" i="3"/>
  <c r="AS269" i="3" s="1"/>
  <c r="AQ269" i="3"/>
  <c r="AL318" i="3"/>
  <c r="V318" i="3"/>
  <c r="W318" i="3" s="1"/>
  <c r="AP318" i="3" s="1"/>
  <c r="AJ328" i="3"/>
  <c r="AR328" i="3"/>
  <c r="AH328" i="3" s="1"/>
  <c r="AF48" i="3"/>
  <c r="AI106" i="3"/>
  <c r="AQ130" i="3"/>
  <c r="AR130" i="3" s="1"/>
  <c r="AH130" i="3" s="1"/>
  <c r="AI130" i="3"/>
  <c r="AT130" i="3" s="1"/>
  <c r="AL135" i="3"/>
  <c r="V135" i="3"/>
  <c r="W135" i="3" s="1"/>
  <c r="X135" i="3" s="1"/>
  <c r="V176" i="3"/>
  <c r="W176" i="3" s="1"/>
  <c r="X176" i="3" s="1"/>
  <c r="AL176" i="3"/>
  <c r="AQ186" i="3"/>
  <c r="AJ186" i="3" s="1"/>
  <c r="AI186" i="3"/>
  <c r="AS186" i="3" s="1"/>
  <c r="M211" i="3"/>
  <c r="AT211" i="3"/>
  <c r="AU211" i="3" s="1"/>
  <c r="AL251" i="3"/>
  <c r="V251" i="3"/>
  <c r="W251" i="3" s="1"/>
  <c r="X251" i="3" s="1"/>
  <c r="AL133" i="3"/>
  <c r="AL233" i="3"/>
  <c r="AQ260" i="3"/>
  <c r="P279" i="3"/>
  <c r="AA279" i="3" s="1"/>
  <c r="AT279" i="3"/>
  <c r="AU279" i="3" s="1"/>
  <c r="AT293" i="3"/>
  <c r="AU293" i="3" s="1"/>
  <c r="AL311" i="3"/>
  <c r="AS322" i="3"/>
  <c r="AU322" i="3" s="1"/>
  <c r="AL328" i="3"/>
  <c r="AQ332" i="3"/>
  <c r="AR332" i="3" s="1"/>
  <c r="AH332" i="3" s="1"/>
  <c r="AI332" i="3"/>
  <c r="AT332" i="3" s="1"/>
  <c r="AJ380" i="3"/>
  <c r="AR380" i="3"/>
  <c r="AH380" i="3" s="1"/>
  <c r="V385" i="3"/>
  <c r="W385" i="3" s="1"/>
  <c r="AP385" i="3" s="1"/>
  <c r="AL385" i="3"/>
  <c r="M438" i="3"/>
  <c r="AS438" i="3"/>
  <c r="P438" i="3"/>
  <c r="AA438" i="3" s="1"/>
  <c r="AT438" i="3"/>
  <c r="B438" i="3"/>
  <c r="AK438" i="3" s="1"/>
  <c r="V497" i="3"/>
  <c r="W497" i="3" s="1"/>
  <c r="Y497" i="3" s="1"/>
  <c r="AL497" i="3"/>
  <c r="AR637" i="3"/>
  <c r="AH637" i="3" s="1"/>
  <c r="AJ637" i="3"/>
  <c r="AL279" i="3"/>
  <c r="V279" i="3"/>
  <c r="W279" i="3" s="1"/>
  <c r="AP279" i="3" s="1"/>
  <c r="V375" i="3"/>
  <c r="W375" i="3" s="1"/>
  <c r="X375" i="3" s="1"/>
  <c r="AL375" i="3"/>
  <c r="AS451" i="3"/>
  <c r="AL525" i="3"/>
  <c r="V525" i="3"/>
  <c r="W525" i="3" s="1"/>
  <c r="Y525" i="3" s="1"/>
  <c r="V531" i="3"/>
  <c r="W531" i="3" s="1"/>
  <c r="Y531" i="3" s="1"/>
  <c r="AL531" i="3"/>
  <c r="AL738" i="3"/>
  <c r="V738" i="3"/>
  <c r="W738" i="3" s="1"/>
  <c r="X738" i="3" s="1"/>
  <c r="AF38" i="3"/>
  <c r="AF124" i="3"/>
  <c r="AF136" i="3"/>
  <c r="V191" i="3"/>
  <c r="W191" i="3" s="1"/>
  <c r="AR238" i="3"/>
  <c r="AH238" i="3" s="1"/>
  <c r="AI244" i="3"/>
  <c r="AT244" i="3" s="1"/>
  <c r="AQ273" i="3"/>
  <c r="AJ300" i="3"/>
  <c r="AR300" i="3"/>
  <c r="AH300" i="3" s="1"/>
  <c r="AI304" i="3"/>
  <c r="M304" i="3" s="1"/>
  <c r="AQ870" i="3"/>
  <c r="AR870" i="3" s="1"/>
  <c r="AH870" i="3" s="1"/>
  <c r="AI870" i="3"/>
  <c r="AS870" i="3" s="1"/>
  <c r="AI410" i="3"/>
  <c r="AS410" i="3" s="1"/>
  <c r="AQ410" i="3"/>
  <c r="AR410" i="3" s="1"/>
  <c r="AH410" i="3" s="1"/>
  <c r="AI446" i="3"/>
  <c r="M446" i="3" s="1"/>
  <c r="AQ446" i="3"/>
  <c r="AJ446" i="3" s="1"/>
  <c r="AI487" i="3"/>
  <c r="M487" i="3" s="1"/>
  <c r="AQ487" i="3"/>
  <c r="AJ487" i="3" s="1"/>
  <c r="AR524" i="3"/>
  <c r="AH524" i="3" s="1"/>
  <c r="AJ524" i="3"/>
  <c r="AI719" i="3"/>
  <c r="AQ719" i="3"/>
  <c r="AJ719" i="3" s="1"/>
  <c r="P263" i="3"/>
  <c r="AA263" i="3" s="1"/>
  <c r="M263" i="3"/>
  <c r="B263" i="3"/>
  <c r="AK263" i="3" s="1"/>
  <c r="AL276" i="3"/>
  <c r="V276" i="3"/>
  <c r="W276" i="3" s="1"/>
  <c r="AP276" i="3" s="1"/>
  <c r="AL309" i="3"/>
  <c r="V309" i="3"/>
  <c r="W309" i="3" s="1"/>
  <c r="AP309" i="3" s="1"/>
  <c r="AI320" i="3"/>
  <c r="M320" i="3" s="1"/>
  <c r="AQ320" i="3"/>
  <c r="AJ320" i="3" s="1"/>
  <c r="V329" i="3"/>
  <c r="W329" i="3" s="1"/>
  <c r="X329" i="3" s="1"/>
  <c r="AL329" i="3"/>
  <c r="AQ340" i="3"/>
  <c r="AI340" i="3"/>
  <c r="M340" i="3" s="1"/>
  <c r="AR420" i="3"/>
  <c r="AH420" i="3" s="1"/>
  <c r="AJ420" i="3"/>
  <c r="AI489" i="3"/>
  <c r="P489" i="3" s="1"/>
  <c r="AA489" i="3" s="1"/>
  <c r="AQ489" i="3"/>
  <c r="AJ489" i="3" s="1"/>
  <c r="AF88" i="3"/>
  <c r="AI249" i="3"/>
  <c r="AS249" i="3" s="1"/>
  <c r="AQ249" i="3"/>
  <c r="AR249" i="3" s="1"/>
  <c r="AH249" i="3" s="1"/>
  <c r="AI255" i="3"/>
  <c r="AT255" i="3" s="1"/>
  <c r="AQ255" i="3"/>
  <c r="AQ259" i="3"/>
  <c r="AR259" i="3" s="1"/>
  <c r="AH259" i="3" s="1"/>
  <c r="AL374" i="3"/>
  <c r="V374" i="3"/>
  <c r="W374" i="3" s="1"/>
  <c r="AP374" i="3" s="1"/>
  <c r="AQ403" i="3"/>
  <c r="AR403" i="3" s="1"/>
  <c r="AH403" i="3" s="1"/>
  <c r="AI403" i="3"/>
  <c r="P403" i="3" s="1"/>
  <c r="AA403" i="3" s="1"/>
  <c r="V449" i="3"/>
  <c r="W449" i="3" s="1"/>
  <c r="Y449" i="3" s="1"/>
  <c r="AL449" i="3"/>
  <c r="AQ516" i="3"/>
  <c r="AR516" i="3" s="1"/>
  <c r="AH516" i="3" s="1"/>
  <c r="AI516" i="3"/>
  <c r="AT260" i="3"/>
  <c r="B260" i="3"/>
  <c r="AK260" i="3" s="1"/>
  <c r="AP275" i="3"/>
  <c r="X275" i="3"/>
  <c r="AT306" i="3"/>
  <c r="B306" i="3"/>
  <c r="AK306" i="3" s="1"/>
  <c r="AL325" i="3"/>
  <c r="V325" i="3"/>
  <c r="W325" i="3" s="1"/>
  <c r="X325" i="3" s="1"/>
  <c r="AQ366" i="3"/>
  <c r="AI366" i="3"/>
  <c r="AS366" i="3" s="1"/>
  <c r="V403" i="3"/>
  <c r="W403" i="3" s="1"/>
  <c r="AL403" i="3"/>
  <c r="V452" i="3"/>
  <c r="W452" i="3" s="1"/>
  <c r="X452" i="3" s="1"/>
  <c r="AL452" i="3"/>
  <c r="AI178" i="3"/>
  <c r="AI190" i="3"/>
  <c r="P190" i="3" s="1"/>
  <c r="AA190" i="3" s="1"/>
  <c r="AQ190" i="3"/>
  <c r="AJ190" i="3" s="1"/>
  <c r="AI245" i="3"/>
  <c r="P245" i="3" s="1"/>
  <c r="AA245" i="3" s="1"/>
  <c r="AQ245" i="3"/>
  <c r="AJ245" i="3" s="1"/>
  <c r="AP270" i="3"/>
  <c r="Y270" i="3"/>
  <c r="AL303" i="3"/>
  <c r="AL306" i="3"/>
  <c r="V331" i="3"/>
  <c r="W331" i="3" s="1"/>
  <c r="Y331" i="3" s="1"/>
  <c r="AL331" i="3"/>
  <c r="AJ352" i="3"/>
  <c r="B402" i="3"/>
  <c r="AK402" i="3" s="1"/>
  <c r="M451" i="3"/>
  <c r="V482" i="3"/>
  <c r="W482" i="3" s="1"/>
  <c r="AP482" i="3" s="1"/>
  <c r="AL482" i="3"/>
  <c r="AQ484" i="3"/>
  <c r="AJ484" i="3" s="1"/>
  <c r="AI484" i="3"/>
  <c r="M484" i="3" s="1"/>
  <c r="AQ491" i="3"/>
  <c r="AR491" i="3" s="1"/>
  <c r="AH491" i="3" s="1"/>
  <c r="AI491" i="3"/>
  <c r="B491" i="3" s="1"/>
  <c r="AK491" i="3" s="1"/>
  <c r="AQ675" i="3"/>
  <c r="AI675" i="3"/>
  <c r="M675" i="3" s="1"/>
  <c r="AL714" i="3"/>
  <c r="V714" i="3"/>
  <c r="W714" i="3" s="1"/>
  <c r="AL257" i="3"/>
  <c r="V257" i="3"/>
  <c r="W257" i="3" s="1"/>
  <c r="Y257" i="3" s="1"/>
  <c r="AR286" i="3"/>
  <c r="AH286" i="3" s="1"/>
  <c r="AJ286" i="3"/>
  <c r="P322" i="3"/>
  <c r="AA322" i="3" s="1"/>
  <c r="M322" i="3"/>
  <c r="B322" i="3"/>
  <c r="AK322" i="3" s="1"/>
  <c r="AP328" i="3"/>
  <c r="Y328" i="3"/>
  <c r="X328" i="3"/>
  <c r="AL473" i="3"/>
  <c r="V473" i="3"/>
  <c r="W473" i="3" s="1"/>
  <c r="AP473" i="3" s="1"/>
  <c r="AJ500" i="3"/>
  <c r="AR500" i="3"/>
  <c r="AH500" i="3" s="1"/>
  <c r="AI238" i="3"/>
  <c r="AT265" i="3"/>
  <c r="M265" i="3"/>
  <c r="AL290" i="3"/>
  <c r="AI327" i="3"/>
  <c r="AQ327" i="3"/>
  <c r="B537" i="3"/>
  <c r="AK537" i="3" s="1"/>
  <c r="M537" i="3"/>
  <c r="AQ250" i="3"/>
  <c r="AR250" i="3" s="1"/>
  <c r="AH250" i="3" s="1"/>
  <c r="AI250" i="3"/>
  <c r="M250" i="3" s="1"/>
  <c r="AQ510" i="3"/>
  <c r="AI510" i="3"/>
  <c r="P510" i="3" s="1"/>
  <c r="AA510" i="3" s="1"/>
  <c r="V674" i="3"/>
  <c r="W674" i="3" s="1"/>
  <c r="X674" i="3" s="1"/>
  <c r="AL674" i="3"/>
  <c r="AI786" i="3"/>
  <c r="AS786" i="3" s="1"/>
  <c r="AQ786" i="3"/>
  <c r="AI496" i="3"/>
  <c r="M496" i="3" s="1"/>
  <c r="AQ496" i="3"/>
  <c r="AJ520" i="3"/>
  <c r="AR520" i="3"/>
  <c r="AH520" i="3" s="1"/>
  <c r="P562" i="3"/>
  <c r="AA562" i="3" s="1"/>
  <c r="AT562" i="3"/>
  <c r="V638" i="3"/>
  <c r="W638" i="3" s="1"/>
  <c r="Y638" i="3" s="1"/>
  <c r="AL638" i="3"/>
  <c r="AI642" i="3"/>
  <c r="AS642" i="3" s="1"/>
  <c r="AQ642" i="3"/>
  <c r="AJ642" i="3" s="1"/>
  <c r="V544" i="3"/>
  <c r="W544" i="3" s="1"/>
  <c r="AP544" i="3" s="1"/>
  <c r="AI572" i="3"/>
  <c r="B572" i="3" s="1"/>
  <c r="AK572" i="3" s="1"/>
  <c r="AQ572" i="3"/>
  <c r="AQ762" i="3"/>
  <c r="AI762" i="3"/>
  <c r="B762" i="3" s="1"/>
  <c r="AK762" i="3" s="1"/>
  <c r="AQ290" i="3"/>
  <c r="AJ290" i="3" s="1"/>
  <c r="AJ312" i="3"/>
  <c r="AR312" i="3"/>
  <c r="AH312" i="3" s="1"/>
  <c r="AQ334" i="3"/>
  <c r="AI334" i="3"/>
  <c r="P334" i="3" s="1"/>
  <c r="AA334" i="3" s="1"/>
  <c r="AI356" i="3"/>
  <c r="M356" i="3" s="1"/>
  <c r="AI391" i="3"/>
  <c r="AS391" i="3" s="1"/>
  <c r="AQ391" i="3"/>
  <c r="AJ422" i="3"/>
  <c r="AR422" i="3"/>
  <c r="AH422" i="3" s="1"/>
  <c r="V496" i="3"/>
  <c r="W496" i="3" s="1"/>
  <c r="Y496" i="3" s="1"/>
  <c r="AQ529" i="3"/>
  <c r="AR529" i="3" s="1"/>
  <c r="AH529" i="3" s="1"/>
  <c r="P533" i="3"/>
  <c r="AA533" i="3" s="1"/>
  <c r="AT533" i="3"/>
  <c r="AI547" i="3"/>
  <c r="AT547" i="3" s="1"/>
  <c r="AQ547" i="3"/>
  <c r="AQ602" i="3"/>
  <c r="AR602" i="3" s="1"/>
  <c r="AH602" i="3" s="1"/>
  <c r="AI602" i="3"/>
  <c r="AS602" i="3" s="1"/>
  <c r="V762" i="3"/>
  <c r="W762" i="3" s="1"/>
  <c r="X762" i="3" s="1"/>
  <c r="AL762" i="3"/>
  <c r="AQ382" i="3"/>
  <c r="AR382" i="3" s="1"/>
  <c r="AH382" i="3" s="1"/>
  <c r="AI382" i="3"/>
  <c r="AL392" i="3"/>
  <c r="AQ419" i="3"/>
  <c r="AI419" i="3"/>
  <c r="M419" i="3" s="1"/>
  <c r="V434" i="3"/>
  <c r="W434" i="3" s="1"/>
  <c r="AL434" i="3"/>
  <c r="AQ457" i="3"/>
  <c r="AI457" i="3"/>
  <c r="M457" i="3" s="1"/>
  <c r="AQ463" i="3"/>
  <c r="AI463" i="3"/>
  <c r="P463" i="3" s="1"/>
  <c r="AA463" i="3" s="1"/>
  <c r="Y527" i="3"/>
  <c r="X527" i="3"/>
  <c r="AS529" i="3"/>
  <c r="V547" i="3"/>
  <c r="W547" i="3" s="1"/>
  <c r="Y547" i="3" s="1"/>
  <c r="AL547" i="3"/>
  <c r="AQ560" i="3"/>
  <c r="AI560" i="3"/>
  <c r="M560" i="3" s="1"/>
  <c r="AL602" i="3"/>
  <c r="V602" i="3"/>
  <c r="W602" i="3" s="1"/>
  <c r="Y602" i="3" s="1"/>
  <c r="AT669" i="3"/>
  <c r="B669" i="3"/>
  <c r="AK669" i="3" s="1"/>
  <c r="M669" i="3"/>
  <c r="V350" i="3"/>
  <c r="W350" i="3" s="1"/>
  <c r="AP350" i="3" s="1"/>
  <c r="AL368" i="3"/>
  <c r="V368" i="3"/>
  <c r="W368" i="3" s="1"/>
  <c r="AP368" i="3" s="1"/>
  <c r="AQ376" i="3"/>
  <c r="AI376" i="3"/>
  <c r="M376" i="3" s="1"/>
  <c r="V410" i="3"/>
  <c r="W410" i="3" s="1"/>
  <c r="AP410" i="3" s="1"/>
  <c r="V419" i="3"/>
  <c r="W419" i="3" s="1"/>
  <c r="AL419" i="3"/>
  <c r="AI460" i="3"/>
  <c r="AT460" i="3" s="1"/>
  <c r="AQ460" i="3"/>
  <c r="M493" i="3"/>
  <c r="AT529" i="3"/>
  <c r="V580" i="3"/>
  <c r="W580" i="3" s="1"/>
  <c r="X580" i="3" s="1"/>
  <c r="P600" i="3"/>
  <c r="AA600" i="3" s="1"/>
  <c r="M600" i="3"/>
  <c r="B600" i="3"/>
  <c r="AK600" i="3" s="1"/>
  <c r="AQ619" i="3"/>
  <c r="AI619" i="3"/>
  <c r="P619" i="3" s="1"/>
  <c r="AA619" i="3" s="1"/>
  <c r="AI676" i="3"/>
  <c r="AS676" i="3" s="1"/>
  <c r="AQ676" i="3"/>
  <c r="V681" i="3"/>
  <c r="W681" i="3" s="1"/>
  <c r="AP681" i="3" s="1"/>
  <c r="AL681" i="3"/>
  <c r="AL684" i="3"/>
  <c r="V684" i="3"/>
  <c r="W684" i="3" s="1"/>
  <c r="Y684" i="3" s="1"/>
  <c r="AI826" i="3"/>
  <c r="M826" i="3" s="1"/>
  <c r="AQ826" i="3"/>
  <c r="AI966" i="3"/>
  <c r="AS966" i="3" s="1"/>
  <c r="AQ966" i="3"/>
  <c r="AJ966" i="3" s="1"/>
  <c r="AQ258" i="3"/>
  <c r="V272" i="3"/>
  <c r="W272" i="3" s="1"/>
  <c r="V291" i="3"/>
  <c r="W291" i="3" s="1"/>
  <c r="Y291" i="3" s="1"/>
  <c r="AL291" i="3"/>
  <c r="V358" i="3"/>
  <c r="W358" i="3" s="1"/>
  <c r="AP358" i="3" s="1"/>
  <c r="AR374" i="3"/>
  <c r="AH374" i="3" s="1"/>
  <c r="AQ388" i="3"/>
  <c r="AI388" i="3"/>
  <c r="AT388" i="3" s="1"/>
  <c r="V398" i="3"/>
  <c r="W398" i="3" s="1"/>
  <c r="AP398" i="3" s="1"/>
  <c r="AQ530" i="3"/>
  <c r="AJ530" i="3" s="1"/>
  <c r="AI530" i="3"/>
  <c r="M530" i="3" s="1"/>
  <c r="V560" i="3"/>
  <c r="W560" i="3" s="1"/>
  <c r="Y560" i="3" s="1"/>
  <c r="B569" i="3"/>
  <c r="AK569" i="3" s="1"/>
  <c r="AQ582" i="3"/>
  <c r="AI582" i="3"/>
  <c r="AJ626" i="3"/>
  <c r="AR626" i="3"/>
  <c r="AH626" i="3" s="1"/>
  <c r="P631" i="3"/>
  <c r="AA631" i="3" s="1"/>
  <c r="B631" i="3"/>
  <c r="AK631" i="3" s="1"/>
  <c r="AL746" i="3"/>
  <c r="V746" i="3"/>
  <c r="W746" i="3" s="1"/>
  <c r="X746" i="3" s="1"/>
  <c r="AL873" i="3"/>
  <c r="V873" i="3"/>
  <c r="W873" i="3" s="1"/>
  <c r="X873" i="3" s="1"/>
  <c r="AL302" i="3"/>
  <c r="V302" i="3"/>
  <c r="W302" i="3" s="1"/>
  <c r="X302" i="3" s="1"/>
  <c r="V359" i="3"/>
  <c r="W359" i="3" s="1"/>
  <c r="AP359" i="3" s="1"/>
  <c r="AL359" i="3"/>
  <c r="AQ506" i="3"/>
  <c r="AJ506" i="3" s="1"/>
  <c r="AI506" i="3"/>
  <c r="AT506" i="3" s="1"/>
  <c r="AL538" i="3"/>
  <c r="V538" i="3"/>
  <c r="W538" i="3" s="1"/>
  <c r="AP538" i="3" s="1"/>
  <c r="AI593" i="3"/>
  <c r="AS593" i="3" s="1"/>
  <c r="AQ593" i="3"/>
  <c r="AJ593" i="3" s="1"/>
  <c r="V599" i="3"/>
  <c r="W599" i="3" s="1"/>
  <c r="AP599" i="3" s="1"/>
  <c r="AL599" i="3"/>
  <c r="AI612" i="3"/>
  <c r="M612" i="3" s="1"/>
  <c r="AQ612" i="3"/>
  <c r="X376" i="3"/>
  <c r="AS386" i="3"/>
  <c r="V490" i="3"/>
  <c r="W490" i="3" s="1"/>
  <c r="AP490" i="3" s="1"/>
  <c r="AL490" i="3"/>
  <c r="V530" i="3"/>
  <c r="W530" i="3" s="1"/>
  <c r="Y530" i="3" s="1"/>
  <c r="AQ540" i="3"/>
  <c r="AI540" i="3"/>
  <c r="M540" i="3" s="1"/>
  <c r="V543" i="3"/>
  <c r="W543" i="3" s="1"/>
  <c r="AP543" i="3" s="1"/>
  <c r="AL543" i="3"/>
  <c r="AL558" i="3"/>
  <c r="AL569" i="3"/>
  <c r="V569" i="3"/>
  <c r="W569" i="3" s="1"/>
  <c r="AP569" i="3" s="1"/>
  <c r="V612" i="3"/>
  <c r="W612" i="3" s="1"/>
  <c r="X612" i="3" s="1"/>
  <c r="AL612" i="3"/>
  <c r="V649" i="3"/>
  <c r="W649" i="3" s="1"/>
  <c r="X649" i="3" s="1"/>
  <c r="AL649" i="3"/>
  <c r="X678" i="3"/>
  <c r="Y678" i="3"/>
  <c r="AP678" i="3"/>
  <c r="AI702" i="3"/>
  <c r="P702" i="3" s="1"/>
  <c r="AA702" i="3" s="1"/>
  <c r="AQ702" i="3"/>
  <c r="V805" i="3"/>
  <c r="W805" i="3" s="1"/>
  <c r="AP805" i="3" s="1"/>
  <c r="AI842" i="3"/>
  <c r="P842" i="3" s="1"/>
  <c r="AA842" i="3" s="1"/>
  <c r="AQ842" i="3"/>
  <c r="AQ935" i="3"/>
  <c r="AI935" i="3"/>
  <c r="AI375" i="3"/>
  <c r="P375" i="3" s="1"/>
  <c r="AA375" i="3" s="1"/>
  <c r="AQ375" i="3"/>
  <c r="V390" i="3"/>
  <c r="W390" i="3" s="1"/>
  <c r="AP390" i="3" s="1"/>
  <c r="AL390" i="3"/>
  <c r="AQ440" i="3"/>
  <c r="AI440" i="3"/>
  <c r="B440" i="3" s="1"/>
  <c r="AK440" i="3" s="1"/>
  <c r="AQ459" i="3"/>
  <c r="AI459" i="3"/>
  <c r="AT459" i="3" s="1"/>
  <c r="V589" i="3"/>
  <c r="W589" i="3" s="1"/>
  <c r="X589" i="3" s="1"/>
  <c r="AL589" i="3"/>
  <c r="AL624" i="3"/>
  <c r="V624" i="3"/>
  <c r="W624" i="3" s="1"/>
  <c r="AP624" i="3" s="1"/>
  <c r="AQ625" i="3"/>
  <c r="AL641" i="3"/>
  <c r="V641" i="3"/>
  <c r="W641" i="3" s="1"/>
  <c r="AP641" i="3" s="1"/>
  <c r="AJ923" i="3"/>
  <c r="AR923" i="3"/>
  <c r="AH923" i="3" s="1"/>
  <c r="AP295" i="3"/>
  <c r="Y295" i="3"/>
  <c r="AL321" i="3"/>
  <c r="V321" i="3"/>
  <c r="W321" i="3" s="1"/>
  <c r="Y321" i="3" s="1"/>
  <c r="AL323" i="3"/>
  <c r="AL343" i="3"/>
  <c r="AI368" i="3"/>
  <c r="M368" i="3" s="1"/>
  <c r="AQ397" i="3"/>
  <c r="AI397" i="3"/>
  <c r="AI421" i="3"/>
  <c r="AS421" i="3" s="1"/>
  <c r="AQ421" i="3"/>
  <c r="AI422" i="3"/>
  <c r="V479" i="3"/>
  <c r="W479" i="3" s="1"/>
  <c r="X479" i="3" s="1"/>
  <c r="V592" i="3"/>
  <c r="W592" i="3" s="1"/>
  <c r="X592" i="3" s="1"/>
  <c r="AI598" i="3"/>
  <c r="AT598" i="3" s="1"/>
  <c r="AQ598" i="3"/>
  <c r="V646" i="3"/>
  <c r="W646" i="3" s="1"/>
  <c r="Y646" i="3" s="1"/>
  <c r="V741" i="3"/>
  <c r="W741" i="3" s="1"/>
  <c r="AL741" i="3"/>
  <c r="AI744" i="3"/>
  <c r="M744" i="3" s="1"/>
  <c r="AL795" i="3"/>
  <c r="V795" i="3"/>
  <c r="W795" i="3" s="1"/>
  <c r="Y795" i="3" s="1"/>
  <c r="V800" i="3"/>
  <c r="W800" i="3" s="1"/>
  <c r="AL800" i="3"/>
  <c r="AJ803" i="3"/>
  <c r="AQ932" i="3"/>
  <c r="AI932" i="3"/>
  <c r="P932" i="3" s="1"/>
  <c r="AA932" i="3" s="1"/>
  <c r="V387" i="3"/>
  <c r="W387" i="3" s="1"/>
  <c r="X387" i="3" s="1"/>
  <c r="AL387" i="3"/>
  <c r="AQ456" i="3"/>
  <c r="AR456" i="3" s="1"/>
  <c r="AH456" i="3" s="1"/>
  <c r="AI456" i="3"/>
  <c r="B456" i="3" s="1"/>
  <c r="AK456" i="3" s="1"/>
  <c r="AI473" i="3"/>
  <c r="AS473" i="3" s="1"/>
  <c r="AQ473" i="3"/>
  <c r="V500" i="3"/>
  <c r="W500" i="3" s="1"/>
  <c r="AP500" i="3" s="1"/>
  <c r="AL500" i="3"/>
  <c r="P526" i="3"/>
  <c r="AA526" i="3" s="1"/>
  <c r="B526" i="3"/>
  <c r="AK526" i="3" s="1"/>
  <c r="V579" i="3"/>
  <c r="W579" i="3" s="1"/>
  <c r="X579" i="3" s="1"/>
  <c r="AL579" i="3"/>
  <c r="AL675" i="3"/>
  <c r="V675" i="3"/>
  <c r="W675" i="3" s="1"/>
  <c r="AP675" i="3" s="1"/>
  <c r="AI724" i="3"/>
  <c r="M724" i="3" s="1"/>
  <c r="AQ724" i="3"/>
  <c r="AI781" i="3"/>
  <c r="M781" i="3" s="1"/>
  <c r="AQ781" i="3"/>
  <c r="AR781" i="3" s="1"/>
  <c r="AH781" i="3" s="1"/>
  <c r="AS452" i="3"/>
  <c r="AT452" i="3"/>
  <c r="P470" i="3"/>
  <c r="AA470" i="3" s="1"/>
  <c r="B470" i="3"/>
  <c r="AK470" i="3" s="1"/>
  <c r="AI494" i="3"/>
  <c r="P494" i="3" s="1"/>
  <c r="AA494" i="3" s="1"/>
  <c r="AQ494" i="3"/>
  <c r="AJ494" i="3" s="1"/>
  <c r="AI513" i="3"/>
  <c r="AT513" i="3" s="1"/>
  <c r="AQ513" i="3"/>
  <c r="AR513" i="3" s="1"/>
  <c r="AH513" i="3" s="1"/>
  <c r="V565" i="3"/>
  <c r="W565" i="3" s="1"/>
  <c r="AL565" i="3"/>
  <c r="AQ606" i="3"/>
  <c r="AI606" i="3"/>
  <c r="B606" i="3" s="1"/>
  <c r="AK606" i="3" s="1"/>
  <c r="AL645" i="3"/>
  <c r="V645" i="3"/>
  <c r="W645" i="3" s="1"/>
  <c r="M794" i="3"/>
  <c r="P794" i="3"/>
  <c r="AA794" i="3" s="1"/>
  <c r="B794" i="3"/>
  <c r="AK794" i="3" s="1"/>
  <c r="AL872" i="3"/>
  <c r="V872" i="3"/>
  <c r="W872" i="3" s="1"/>
  <c r="AP872" i="3" s="1"/>
  <c r="AL489" i="3"/>
  <c r="V489" i="3"/>
  <c r="W489" i="3" s="1"/>
  <c r="Y489" i="3" s="1"/>
  <c r="AR522" i="3"/>
  <c r="AH522" i="3" s="1"/>
  <c r="AJ522" i="3"/>
  <c r="AQ536" i="3"/>
  <c r="AI536" i="3"/>
  <c r="P536" i="3" s="1"/>
  <c r="AA536" i="3" s="1"/>
  <c r="AL659" i="3"/>
  <c r="V659" i="3"/>
  <c r="W659" i="3" s="1"/>
  <c r="AI707" i="3"/>
  <c r="M707" i="3" s="1"/>
  <c r="AQ707" i="3"/>
  <c r="AQ756" i="3"/>
  <c r="AI756" i="3"/>
  <c r="AL786" i="3"/>
  <c r="V786" i="3"/>
  <c r="W786" i="3" s="1"/>
  <c r="AS821" i="3"/>
  <c r="M821" i="3"/>
  <c r="P821" i="3"/>
  <c r="AA821" i="3" s="1"/>
  <c r="B821" i="3"/>
  <c r="AK821" i="3" s="1"/>
  <c r="V862" i="3"/>
  <c r="W862" i="3" s="1"/>
  <c r="X862" i="3" s="1"/>
  <c r="AL862" i="3"/>
  <c r="V486" i="3"/>
  <c r="W486" i="3" s="1"/>
  <c r="AL506" i="3"/>
  <c r="V506" i="3"/>
  <c r="W506" i="3" s="1"/>
  <c r="Y506" i="3" s="1"/>
  <c r="M544" i="3"/>
  <c r="AS544" i="3"/>
  <c r="V550" i="3"/>
  <c r="W550" i="3" s="1"/>
  <c r="AP550" i="3" s="1"/>
  <c r="V615" i="3"/>
  <c r="W615" i="3" s="1"/>
  <c r="AP615" i="3" s="1"/>
  <c r="AL615" i="3"/>
  <c r="AL648" i="3"/>
  <c r="V648" i="3"/>
  <c r="W648" i="3" s="1"/>
  <c r="Y648" i="3" s="1"/>
  <c r="AI680" i="3"/>
  <c r="M680" i="3" s="1"/>
  <c r="AQ680" i="3"/>
  <c r="AJ680" i="3" s="1"/>
  <c r="AQ765" i="3"/>
  <c r="AI765" i="3"/>
  <c r="AT765" i="3" s="1"/>
  <c r="AQ804" i="3"/>
  <c r="AR804" i="3" s="1"/>
  <c r="AH804" i="3" s="1"/>
  <c r="AI804" i="3"/>
  <c r="AT804" i="3" s="1"/>
  <c r="AL898" i="3"/>
  <c r="V898" i="3"/>
  <c r="W898" i="3" s="1"/>
  <c r="X898" i="3" s="1"/>
  <c r="AQ970" i="3"/>
  <c r="AR970" i="3" s="1"/>
  <c r="AH970" i="3" s="1"/>
  <c r="AI970" i="3"/>
  <c r="P478" i="3"/>
  <c r="AA478" i="3" s="1"/>
  <c r="B497" i="3"/>
  <c r="AK497" i="3" s="1"/>
  <c r="M497" i="3"/>
  <c r="AT497" i="3"/>
  <c r="AI499" i="3"/>
  <c r="B499" i="3" s="1"/>
  <c r="AK499" i="3" s="1"/>
  <c r="AQ499" i="3"/>
  <c r="AR499" i="3" s="1"/>
  <c r="AH499" i="3" s="1"/>
  <c r="AI576" i="3"/>
  <c r="P576" i="3" s="1"/>
  <c r="AA576" i="3" s="1"/>
  <c r="V582" i="3"/>
  <c r="W582" i="3" s="1"/>
  <c r="X582" i="3" s="1"/>
  <c r="AI610" i="3"/>
  <c r="AQ610" i="3"/>
  <c r="P616" i="3"/>
  <c r="AA616" i="3" s="1"/>
  <c r="B616" i="3"/>
  <c r="AK616" i="3" s="1"/>
  <c r="AQ673" i="3"/>
  <c r="AJ673" i="3" s="1"/>
  <c r="AI673" i="3"/>
  <c r="AS673" i="3" s="1"/>
  <c r="V721" i="3"/>
  <c r="W721" i="3" s="1"/>
  <c r="AP721" i="3" s="1"/>
  <c r="AL721" i="3"/>
  <c r="AL745" i="3"/>
  <c r="V745" i="3"/>
  <c r="W745" i="3" s="1"/>
  <c r="V751" i="3"/>
  <c r="W751" i="3" s="1"/>
  <c r="Y751" i="3" s="1"/>
  <c r="AI753" i="3"/>
  <c r="B753" i="3" s="1"/>
  <c r="AK753" i="3" s="1"/>
  <c r="AQ753" i="3"/>
  <c r="AQ780" i="3"/>
  <c r="AI780" i="3"/>
  <c r="AL895" i="3"/>
  <c r="V895" i="3"/>
  <c r="W895" i="3" s="1"/>
  <c r="X895" i="3" s="1"/>
  <c r="AL926" i="3"/>
  <c r="V926" i="3"/>
  <c r="W926" i="3" s="1"/>
  <c r="X926" i="3" s="1"/>
  <c r="V937" i="3"/>
  <c r="W937" i="3" s="1"/>
  <c r="AP937" i="3" s="1"/>
  <c r="AL937" i="3"/>
  <c r="AT999" i="3"/>
  <c r="M999" i="3"/>
  <c r="AS999" i="3"/>
  <c r="B999" i="3"/>
  <c r="AK999" i="3" s="1"/>
  <c r="P999" i="3"/>
  <c r="AA999" i="3" s="1"/>
  <c r="P467" i="3"/>
  <c r="AA467" i="3" s="1"/>
  <c r="B467" i="3"/>
  <c r="AK467" i="3" s="1"/>
  <c r="AT467" i="3"/>
  <c r="AU467" i="3" s="1"/>
  <c r="AI495" i="3"/>
  <c r="B495" i="3" s="1"/>
  <c r="AK495" i="3" s="1"/>
  <c r="AQ495" i="3"/>
  <c r="AJ512" i="3"/>
  <c r="AR512" i="3"/>
  <c r="AH512" i="3" s="1"/>
  <c r="AI559" i="3"/>
  <c r="P559" i="3" s="1"/>
  <c r="AA559" i="3" s="1"/>
  <c r="AQ559" i="3"/>
  <c r="AJ559" i="3" s="1"/>
  <c r="AI586" i="3"/>
  <c r="P586" i="3" s="1"/>
  <c r="AA586" i="3" s="1"/>
  <c r="AP591" i="3"/>
  <c r="Y591" i="3"/>
  <c r="X591" i="3"/>
  <c r="V601" i="3"/>
  <c r="W601" i="3" s="1"/>
  <c r="Y601" i="3" s="1"/>
  <c r="AL601" i="3"/>
  <c r="AQ628" i="3"/>
  <c r="AI628" i="3"/>
  <c r="AT628" i="3" s="1"/>
  <c r="AL644" i="3"/>
  <c r="V644" i="3"/>
  <c r="W644" i="3" s="1"/>
  <c r="Y644" i="3" s="1"/>
  <c r="V673" i="3"/>
  <c r="W673" i="3" s="1"/>
  <c r="Y673" i="3" s="1"/>
  <c r="AL673" i="3"/>
  <c r="AR686" i="3"/>
  <c r="AH686" i="3" s="1"/>
  <c r="AJ686" i="3"/>
  <c r="AQ741" i="3"/>
  <c r="AR741" i="3" s="1"/>
  <c r="AH741" i="3" s="1"/>
  <c r="AQ810" i="3"/>
  <c r="AL446" i="3"/>
  <c r="V446" i="3"/>
  <c r="W446" i="3" s="1"/>
  <c r="P485" i="3"/>
  <c r="AA485" i="3" s="1"/>
  <c r="M485" i="3"/>
  <c r="AT485" i="3"/>
  <c r="AU485" i="3" s="1"/>
  <c r="AQ507" i="3"/>
  <c r="AR507" i="3" s="1"/>
  <c r="AH507" i="3" s="1"/>
  <c r="V509" i="3"/>
  <c r="W509" i="3" s="1"/>
  <c r="Y509" i="3" s="1"/>
  <c r="AQ565" i="3"/>
  <c r="AR565" i="3" s="1"/>
  <c r="AH565" i="3" s="1"/>
  <c r="AI603" i="3"/>
  <c r="P603" i="3" s="1"/>
  <c r="AA603" i="3" s="1"/>
  <c r="AQ603" i="3"/>
  <c r="AR632" i="3"/>
  <c r="AH632" i="3" s="1"/>
  <c r="AL637" i="3"/>
  <c r="V637" i="3"/>
  <c r="W637" i="3" s="1"/>
  <c r="X637" i="3" s="1"/>
  <c r="AQ650" i="3"/>
  <c r="AI650" i="3"/>
  <c r="M650" i="3" s="1"/>
  <c r="V653" i="3"/>
  <c r="W653" i="3" s="1"/>
  <c r="Y653" i="3" s="1"/>
  <c r="V664" i="3"/>
  <c r="W664" i="3" s="1"/>
  <c r="Y664" i="3" s="1"/>
  <c r="V680" i="3"/>
  <c r="W680" i="3" s="1"/>
  <c r="Y680" i="3" s="1"/>
  <c r="AI718" i="3"/>
  <c r="P718" i="3" s="1"/>
  <c r="AA718" i="3" s="1"/>
  <c r="AQ718" i="3"/>
  <c r="AJ718" i="3" s="1"/>
  <c r="V828" i="3"/>
  <c r="W828" i="3" s="1"/>
  <c r="X828" i="3" s="1"/>
  <c r="AQ834" i="3"/>
  <c r="AI834" i="3"/>
  <c r="B834" i="3" s="1"/>
  <c r="AK834" i="3" s="1"/>
  <c r="V867" i="3"/>
  <c r="W867" i="3" s="1"/>
  <c r="Y867" i="3" s="1"/>
  <c r="AL867" i="3"/>
  <c r="AI904" i="3"/>
  <c r="AS904" i="3" s="1"/>
  <c r="AQ904" i="3"/>
  <c r="AJ904" i="3" s="1"/>
  <c r="AT946" i="3"/>
  <c r="M946" i="3"/>
  <c r="P946" i="3"/>
  <c r="AA946" i="3" s="1"/>
  <c r="AS946" i="3"/>
  <c r="B946" i="3"/>
  <c r="AK946" i="3" s="1"/>
  <c r="AQ307" i="3"/>
  <c r="V362" i="3"/>
  <c r="W362" i="3" s="1"/>
  <c r="AP362" i="3" s="1"/>
  <c r="V437" i="3"/>
  <c r="W437" i="3" s="1"/>
  <c r="AQ453" i="3"/>
  <c r="B485" i="3"/>
  <c r="AK485" i="3" s="1"/>
  <c r="AT544" i="3"/>
  <c r="AL553" i="3"/>
  <c r="AQ621" i="3"/>
  <c r="AR621" i="3" s="1"/>
  <c r="AH621" i="3" s="1"/>
  <c r="AI621" i="3"/>
  <c r="AT621" i="3" s="1"/>
  <c r="AS684" i="3"/>
  <c r="M684" i="3"/>
  <c r="P748" i="3"/>
  <c r="AA748" i="3" s="1"/>
  <c r="B748" i="3"/>
  <c r="AK748" i="3" s="1"/>
  <c r="AT748" i="3"/>
  <c r="V772" i="3"/>
  <c r="W772" i="3" s="1"/>
  <c r="Y772" i="3" s="1"/>
  <c r="AL772" i="3"/>
  <c r="AQ779" i="3"/>
  <c r="AI779" i="3"/>
  <c r="AQ796" i="3"/>
  <c r="AI796" i="3"/>
  <c r="B796" i="3" s="1"/>
  <c r="AK796" i="3" s="1"/>
  <c r="AT821" i="3"/>
  <c r="AL990" i="3"/>
  <c r="V990" i="3"/>
  <c r="W990" i="3" s="1"/>
  <c r="Y990" i="3" s="1"/>
  <c r="AR360" i="3"/>
  <c r="AH360" i="3" s="1"/>
  <c r="AL447" i="3"/>
  <c r="AQ481" i="3"/>
  <c r="V485" i="3"/>
  <c r="W485" i="3" s="1"/>
  <c r="AP485" i="3" s="1"/>
  <c r="AL485" i="3"/>
  <c r="AS497" i="3"/>
  <c r="AL516" i="3"/>
  <c r="AQ566" i="3"/>
  <c r="AI566" i="3"/>
  <c r="AQ570" i="3"/>
  <c r="AI570" i="3"/>
  <c r="P570" i="3" s="1"/>
  <c r="AA570" i="3" s="1"/>
  <c r="AL575" i="3"/>
  <c r="Y647" i="3"/>
  <c r="X647" i="3"/>
  <c r="AP658" i="3"/>
  <c r="X658" i="3"/>
  <c r="AQ690" i="3"/>
  <c r="AI690" i="3"/>
  <c r="AS690" i="3" s="1"/>
  <c r="AL696" i="3"/>
  <c r="V696" i="3"/>
  <c r="W696" i="3" s="1"/>
  <c r="Y696" i="3" s="1"/>
  <c r="M716" i="3"/>
  <c r="AS716" i="3"/>
  <c r="P716" i="3"/>
  <c r="AA716" i="3" s="1"/>
  <c r="B716" i="3"/>
  <c r="AK716" i="3" s="1"/>
  <c r="AT716" i="3"/>
  <c r="V793" i="3"/>
  <c r="W793" i="3" s="1"/>
  <c r="Y793" i="3" s="1"/>
  <c r="AL793" i="3"/>
  <c r="AP825" i="3"/>
  <c r="X825" i="3"/>
  <c r="Y825" i="3"/>
  <c r="AJ846" i="3"/>
  <c r="AR846" i="3"/>
  <c r="AH846" i="3" s="1"/>
  <c r="AI400" i="3"/>
  <c r="AL431" i="3"/>
  <c r="AL439" i="3"/>
  <c r="AJ490" i="3"/>
  <c r="AR490" i="3"/>
  <c r="AH490" i="3" s="1"/>
  <c r="AL491" i="3"/>
  <c r="V491" i="3"/>
  <c r="W491" i="3" s="1"/>
  <c r="AP491" i="3" s="1"/>
  <c r="AL492" i="3"/>
  <c r="B544" i="3"/>
  <c r="AK544" i="3" s="1"/>
  <c r="AR554" i="3"/>
  <c r="AH554" i="3" s="1"/>
  <c r="AL744" i="3"/>
  <c r="V744" i="3"/>
  <c r="W744" i="3" s="1"/>
  <c r="X744" i="3" s="1"/>
  <c r="X889" i="3"/>
  <c r="AP889" i="3"/>
  <c r="AL996" i="3"/>
  <c r="V996" i="3"/>
  <c r="W996" i="3" s="1"/>
  <c r="AP996" i="3" s="1"/>
  <c r="B481" i="3"/>
  <c r="AK481" i="3" s="1"/>
  <c r="AS481" i="3"/>
  <c r="AU481" i="3" s="1"/>
  <c r="M481" i="3"/>
  <c r="P517" i="3"/>
  <c r="AA517" i="3" s="1"/>
  <c r="M517" i="3"/>
  <c r="AI522" i="3"/>
  <c r="P544" i="3"/>
  <c r="AA544" i="3" s="1"/>
  <c r="AJ576" i="3"/>
  <c r="AR576" i="3"/>
  <c r="AH576" i="3" s="1"/>
  <c r="AI607" i="3"/>
  <c r="AT607" i="3" s="1"/>
  <c r="AQ607" i="3"/>
  <c r="AR607" i="3" s="1"/>
  <c r="AH607" i="3" s="1"/>
  <c r="AL655" i="3"/>
  <c r="V655" i="3"/>
  <c r="W655" i="3" s="1"/>
  <c r="AP655" i="3" s="1"/>
  <c r="V660" i="3"/>
  <c r="W660" i="3" s="1"/>
  <c r="AP660" i="3" s="1"/>
  <c r="AL660" i="3"/>
  <c r="AI686" i="3"/>
  <c r="P686" i="3" s="1"/>
  <c r="AA686" i="3" s="1"/>
  <c r="AQ689" i="3"/>
  <c r="AI689" i="3"/>
  <c r="AL706" i="3"/>
  <c r="V706" i="3"/>
  <c r="W706" i="3" s="1"/>
  <c r="AP706" i="3" s="1"/>
  <c r="AS727" i="3"/>
  <c r="P727" i="3"/>
  <c r="AA727" i="3" s="1"/>
  <c r="AI757" i="3"/>
  <c r="B757" i="3" s="1"/>
  <c r="AK757" i="3" s="1"/>
  <c r="AQ757" i="3"/>
  <c r="AQ766" i="3"/>
  <c r="AJ766" i="3" s="1"/>
  <c r="AI766" i="3"/>
  <c r="M766" i="3" s="1"/>
  <c r="AL771" i="3"/>
  <c r="V771" i="3"/>
  <c r="W771" i="3" s="1"/>
  <c r="AL824" i="3"/>
  <c r="V824" i="3"/>
  <c r="W824" i="3" s="1"/>
  <c r="X824" i="3" s="1"/>
  <c r="AI827" i="3"/>
  <c r="AS827" i="3" s="1"/>
  <c r="AQ827" i="3"/>
  <c r="AI838" i="3"/>
  <c r="B838" i="3" s="1"/>
  <c r="AK838" i="3" s="1"/>
  <c r="AQ838" i="3"/>
  <c r="AJ838" i="3" s="1"/>
  <c r="AI906" i="3"/>
  <c r="M906" i="3" s="1"/>
  <c r="AQ906" i="3"/>
  <c r="AI958" i="3"/>
  <c r="AT958" i="3" s="1"/>
  <c r="AQ958" i="3"/>
  <c r="AR620" i="3"/>
  <c r="AH620" i="3" s="1"/>
  <c r="AJ620" i="3"/>
  <c r="AI627" i="3"/>
  <c r="B627" i="3" s="1"/>
  <c r="AK627" i="3" s="1"/>
  <c r="AQ627" i="3"/>
  <c r="AR627" i="3" s="1"/>
  <c r="AH627" i="3" s="1"/>
  <c r="V663" i="3"/>
  <c r="W663" i="3" s="1"/>
  <c r="Y663" i="3" s="1"/>
  <c r="AL663" i="3"/>
  <c r="AQ685" i="3"/>
  <c r="AI685" i="3"/>
  <c r="B685" i="3" s="1"/>
  <c r="AK685" i="3" s="1"/>
  <c r="V727" i="3"/>
  <c r="W727" i="3" s="1"/>
  <c r="X727" i="3" s="1"/>
  <c r="AL727" i="3"/>
  <c r="AT741" i="3"/>
  <c r="AS741" i="3"/>
  <c r="B741" i="3"/>
  <c r="AK741" i="3" s="1"/>
  <c r="AI789" i="3"/>
  <c r="AT789" i="3" s="1"/>
  <c r="AQ789" i="3"/>
  <c r="AJ789" i="3" s="1"/>
  <c r="AI805" i="3"/>
  <c r="AS805" i="3" s="1"/>
  <c r="AQ805" i="3"/>
  <c r="AQ880" i="3"/>
  <c r="AI880" i="3"/>
  <c r="M880" i="3" s="1"/>
  <c r="AL925" i="3"/>
  <c r="V925" i="3"/>
  <c r="W925" i="3" s="1"/>
  <c r="Y925" i="3" s="1"/>
  <c r="B931" i="3"/>
  <c r="AK931" i="3" s="1"/>
  <c r="AT931" i="3"/>
  <c r="M931" i="3"/>
  <c r="P931" i="3"/>
  <c r="AA931" i="3" s="1"/>
  <c r="AS931" i="3"/>
  <c r="P854" i="3"/>
  <c r="AA854" i="3" s="1"/>
  <c r="M854" i="3"/>
  <c r="AT854" i="3"/>
  <c r="AU854" i="3" s="1"/>
  <c r="B854" i="3"/>
  <c r="AK854" i="3" s="1"/>
  <c r="AI868" i="3"/>
  <c r="M868" i="3" s="1"/>
  <c r="AQ868" i="3"/>
  <c r="AQ876" i="3"/>
  <c r="AI876" i="3"/>
  <c r="AR908" i="3"/>
  <c r="AH908" i="3" s="1"/>
  <c r="AJ908" i="3"/>
  <c r="AQ919" i="3"/>
  <c r="AJ919" i="3" s="1"/>
  <c r="AI919" i="3"/>
  <c r="AS919" i="3" s="1"/>
  <c r="AQ962" i="3"/>
  <c r="AI962" i="3"/>
  <c r="AI979" i="3"/>
  <c r="B979" i="3" s="1"/>
  <c r="AK979" i="3" s="1"/>
  <c r="AQ979" i="3"/>
  <c r="AI990" i="3"/>
  <c r="AT990" i="3" s="1"/>
  <c r="AQ990" i="3"/>
  <c r="AR990" i="3" s="1"/>
  <c r="AH990" i="3" s="1"/>
  <c r="V997" i="3"/>
  <c r="W997" i="3" s="1"/>
  <c r="AP997" i="3" s="1"/>
  <c r="AL997" i="3"/>
  <c r="AL747" i="3"/>
  <c r="V747" i="3"/>
  <c r="W747" i="3" s="1"/>
  <c r="Y747" i="3" s="1"/>
  <c r="AR761" i="3"/>
  <c r="AH761" i="3" s="1"/>
  <c r="AJ761" i="3"/>
  <c r="AL779" i="3"/>
  <c r="V779" i="3"/>
  <c r="W779" i="3" s="1"/>
  <c r="X779" i="3" s="1"/>
  <c r="AL827" i="3"/>
  <c r="V827" i="3"/>
  <c r="W827" i="3" s="1"/>
  <c r="AP827" i="3" s="1"/>
  <c r="AJ856" i="3"/>
  <c r="AQ864" i="3"/>
  <c r="AI864" i="3"/>
  <c r="B864" i="3" s="1"/>
  <c r="AK864" i="3" s="1"/>
  <c r="AI882" i="3"/>
  <c r="AS882" i="3" s="1"/>
  <c r="AQ882" i="3"/>
  <c r="AI952" i="3"/>
  <c r="AT952" i="3" s="1"/>
  <c r="AQ952" i="3"/>
  <c r="AJ952" i="3" s="1"/>
  <c r="AQ713" i="3"/>
  <c r="AI713" i="3"/>
  <c r="AT713" i="3" s="1"/>
  <c r="V737" i="3"/>
  <c r="W737" i="3" s="1"/>
  <c r="AL737" i="3"/>
  <c r="AL768" i="3"/>
  <c r="V768" i="3"/>
  <c r="W768" i="3" s="1"/>
  <c r="AP768" i="3" s="1"/>
  <c r="AQ794" i="3"/>
  <c r="M817" i="3"/>
  <c r="AI837" i="3"/>
  <c r="AQ837" i="3"/>
  <c r="AR837" i="3" s="1"/>
  <c r="AH837" i="3" s="1"/>
  <c r="V861" i="3"/>
  <c r="W861" i="3" s="1"/>
  <c r="X861" i="3" s="1"/>
  <c r="X871" i="3"/>
  <c r="AI903" i="3"/>
  <c r="P903" i="3" s="1"/>
  <c r="AA903" i="3" s="1"/>
  <c r="V910" i="3"/>
  <c r="W910" i="3" s="1"/>
  <c r="AP910" i="3" s="1"/>
  <c r="AQ912" i="3"/>
  <c r="AR912" i="3" s="1"/>
  <c r="AH912" i="3" s="1"/>
  <c r="AI912" i="3"/>
  <c r="M912" i="3" s="1"/>
  <c r="V955" i="3"/>
  <c r="W955" i="3" s="1"/>
  <c r="Y955" i="3" s="1"/>
  <c r="AL982" i="3"/>
  <c r="AQ597" i="3"/>
  <c r="AR597" i="3" s="1"/>
  <c r="AH597" i="3" s="1"/>
  <c r="AQ635" i="3"/>
  <c r="AI695" i="3"/>
  <c r="B695" i="3" s="1"/>
  <c r="AK695" i="3" s="1"/>
  <c r="AQ695" i="3"/>
  <c r="AQ736" i="3"/>
  <c r="AJ736" i="3" s="1"/>
  <c r="AI736" i="3"/>
  <c r="M736" i="3" s="1"/>
  <c r="M740" i="3"/>
  <c r="P740" i="3"/>
  <c r="AA740" i="3" s="1"/>
  <c r="B740" i="3"/>
  <c r="AK740" i="3" s="1"/>
  <c r="AS740" i="3"/>
  <c r="AL791" i="3"/>
  <c r="V791" i="3"/>
  <c r="W791" i="3" s="1"/>
  <c r="X791" i="3" s="1"/>
  <c r="AJ812" i="3"/>
  <c r="AR844" i="3"/>
  <c r="AH844" i="3" s="1"/>
  <c r="AJ844" i="3"/>
  <c r="Y871" i="3"/>
  <c r="AL929" i="3"/>
  <c r="V929" i="3"/>
  <c r="W929" i="3" s="1"/>
  <c r="X929" i="3" s="1"/>
  <c r="AQ942" i="3"/>
  <c r="AI942" i="3"/>
  <c r="M942" i="3" s="1"/>
  <c r="AQ945" i="3"/>
  <c r="AJ945" i="3" s="1"/>
  <c r="M1000" i="3"/>
  <c r="P1000" i="3"/>
  <c r="AA1000" i="3" s="1"/>
  <c r="AT1000" i="3"/>
  <c r="V687" i="3"/>
  <c r="W687" i="3" s="1"/>
  <c r="AP687" i="3" s="1"/>
  <c r="AL687" i="3"/>
  <c r="Y740" i="3"/>
  <c r="AP740" i="3"/>
  <c r="AL770" i="3"/>
  <c r="V770" i="3"/>
  <c r="W770" i="3" s="1"/>
  <c r="AQ840" i="3"/>
  <c r="AJ840" i="3" s="1"/>
  <c r="AI840" i="3"/>
  <c r="B840" i="3" s="1"/>
  <c r="AK840" i="3" s="1"/>
  <c r="AI893" i="3"/>
  <c r="AQ893" i="3"/>
  <c r="AR893" i="3" s="1"/>
  <c r="AH893" i="3" s="1"/>
  <c r="V942" i="3"/>
  <c r="W942" i="3" s="1"/>
  <c r="X942" i="3" s="1"/>
  <c r="AL942" i="3"/>
  <c r="V981" i="3"/>
  <c r="W981" i="3" s="1"/>
  <c r="Y981" i="3" s="1"/>
  <c r="AL981" i="3"/>
  <c r="B987" i="3"/>
  <c r="AK987" i="3" s="1"/>
  <c r="M987" i="3"/>
  <c r="AT987" i="3"/>
  <c r="AI996" i="3"/>
  <c r="P996" i="3" s="1"/>
  <c r="AA996" i="3" s="1"/>
  <c r="AQ996" i="3"/>
  <c r="AR996" i="3" s="1"/>
  <c r="AH996" i="3" s="1"/>
  <c r="Y695" i="3"/>
  <c r="X695" i="3"/>
  <c r="P733" i="3"/>
  <c r="AA733" i="3" s="1"/>
  <c r="AS733" i="3"/>
  <c r="AI830" i="3"/>
  <c r="AT830" i="3" s="1"/>
  <c r="AQ830" i="3"/>
  <c r="AL860" i="3"/>
  <c r="V860" i="3"/>
  <c r="W860" i="3" s="1"/>
  <c r="X860" i="3" s="1"/>
  <c r="AL875" i="3"/>
  <c r="V875" i="3"/>
  <c r="W875" i="3" s="1"/>
  <c r="AP875" i="3" s="1"/>
  <c r="AQ915" i="3"/>
  <c r="V967" i="3"/>
  <c r="W967" i="3" s="1"/>
  <c r="AL967" i="3"/>
  <c r="AI991" i="3"/>
  <c r="AT991" i="3" s="1"/>
  <c r="AQ991" i="3"/>
  <c r="AJ991" i="3" s="1"/>
  <c r="AR994" i="3"/>
  <c r="AH994" i="3" s="1"/>
  <c r="AJ994" i="3"/>
  <c r="AS645" i="3"/>
  <c r="AU645" i="3" s="1"/>
  <c r="M700" i="3"/>
  <c r="AS700" i="3"/>
  <c r="AL723" i="3"/>
  <c r="AI760" i="3"/>
  <c r="B760" i="3" s="1"/>
  <c r="AK760" i="3" s="1"/>
  <c r="AQ760" i="3"/>
  <c r="AJ760" i="3" s="1"/>
  <c r="AI761" i="3"/>
  <c r="M761" i="3" s="1"/>
  <c r="AI808" i="3"/>
  <c r="AQ808" i="3"/>
  <c r="AL823" i="3"/>
  <c r="AI833" i="3"/>
  <c r="M833" i="3" s="1"/>
  <c r="AQ833" i="3"/>
  <c r="AR833" i="3" s="1"/>
  <c r="AH833" i="3" s="1"/>
  <c r="V857" i="3"/>
  <c r="W857" i="3" s="1"/>
  <c r="X857" i="3" s="1"/>
  <c r="V870" i="3"/>
  <c r="W870" i="3" s="1"/>
  <c r="Y870" i="3" s="1"/>
  <c r="AR890" i="3"/>
  <c r="AH890" i="3" s="1"/>
  <c r="AJ890" i="3"/>
  <c r="AP893" i="3"/>
  <c r="X893" i="3"/>
  <c r="AL907" i="3"/>
  <c r="V907" i="3"/>
  <c r="W907" i="3" s="1"/>
  <c r="AP907" i="3" s="1"/>
  <c r="V954" i="3"/>
  <c r="W954" i="3" s="1"/>
  <c r="Y954" i="3" s="1"/>
  <c r="AL960" i="3"/>
  <c r="V960" i="3"/>
  <c r="W960" i="3" s="1"/>
  <c r="X960" i="3" s="1"/>
  <c r="AS974" i="3"/>
  <c r="AU974" i="3" s="1"/>
  <c r="B974" i="3"/>
  <c r="AK974" i="3" s="1"/>
  <c r="M974" i="3"/>
  <c r="P974" i="3"/>
  <c r="AA974" i="3" s="1"/>
  <c r="V609" i="3"/>
  <c r="W609" i="3" s="1"/>
  <c r="Y609" i="3" s="1"/>
  <c r="AQ613" i="3"/>
  <c r="V618" i="3"/>
  <c r="W618" i="3" s="1"/>
  <c r="Y618" i="3" s="1"/>
  <c r="AL689" i="3"/>
  <c r="B700" i="3"/>
  <c r="AK700" i="3" s="1"/>
  <c r="Y705" i="3"/>
  <c r="AL717" i="3"/>
  <c r="AI776" i="3"/>
  <c r="AT776" i="3" s="1"/>
  <c r="V836" i="3"/>
  <c r="W836" i="3" s="1"/>
  <c r="X836" i="3" s="1"/>
  <c r="AL853" i="3"/>
  <c r="AL871" i="3"/>
  <c r="AL882" i="3"/>
  <c r="AS915" i="3"/>
  <c r="AU915" i="3" s="1"/>
  <c r="V917" i="3"/>
  <c r="W917" i="3" s="1"/>
  <c r="Y917" i="3" s="1"/>
  <c r="AI918" i="3"/>
  <c r="P918" i="3" s="1"/>
  <c r="AA918" i="3" s="1"/>
  <c r="AL921" i="3"/>
  <c r="V935" i="3"/>
  <c r="W935" i="3" s="1"/>
  <c r="AP935" i="3" s="1"/>
  <c r="AL935" i="3"/>
  <c r="AJ943" i="3"/>
  <c r="AR943" i="3"/>
  <c r="AH943" i="3" s="1"/>
  <c r="AL965" i="3"/>
  <c r="AI975" i="3"/>
  <c r="B975" i="3" s="1"/>
  <c r="AK975" i="3" s="1"/>
  <c r="AS1000" i="3"/>
  <c r="AL740" i="3"/>
  <c r="AR775" i="3"/>
  <c r="AH775" i="3" s="1"/>
  <c r="AJ775" i="3"/>
  <c r="AR793" i="3"/>
  <c r="AH793" i="3" s="1"/>
  <c r="AJ793" i="3"/>
  <c r="AI869" i="3"/>
  <c r="M869" i="3" s="1"/>
  <c r="AQ869" i="3"/>
  <c r="AJ869" i="3" s="1"/>
  <c r="B961" i="3"/>
  <c r="AK961" i="3" s="1"/>
  <c r="AT961" i="3"/>
  <c r="AS961" i="3"/>
  <c r="P961" i="3"/>
  <c r="AA961" i="3" s="1"/>
  <c r="M961" i="3"/>
  <c r="AR977" i="3"/>
  <c r="AH977" i="3" s="1"/>
  <c r="AJ977" i="3"/>
  <c r="V851" i="3"/>
  <c r="W851" i="3" s="1"/>
  <c r="AL851" i="3"/>
  <c r="AQ854" i="3"/>
  <c r="AL928" i="3"/>
  <c r="V928" i="3"/>
  <c r="W928" i="3" s="1"/>
  <c r="AP928" i="3" s="1"/>
  <c r="AI934" i="3"/>
  <c r="P934" i="3" s="1"/>
  <c r="AA934" i="3" s="1"/>
  <c r="AQ934" i="3"/>
  <c r="AJ934" i="3" s="1"/>
  <c r="V977" i="3"/>
  <c r="W977" i="3" s="1"/>
  <c r="AP977" i="3" s="1"/>
  <c r="AL977" i="3"/>
  <c r="M811" i="3"/>
  <c r="P811" i="3"/>
  <c r="AA811" i="3" s="1"/>
  <c r="B811" i="3"/>
  <c r="AK811" i="3" s="1"/>
  <c r="AS811" i="3"/>
  <c r="AU811" i="3" s="1"/>
  <c r="M818" i="3"/>
  <c r="P818" i="3"/>
  <c r="AA818" i="3" s="1"/>
  <c r="AS818" i="3"/>
  <c r="V848" i="3"/>
  <c r="W848" i="3" s="1"/>
  <c r="V877" i="3"/>
  <c r="W877" i="3" s="1"/>
  <c r="X877" i="3" s="1"/>
  <c r="AL877" i="3"/>
  <c r="AR903" i="3"/>
  <c r="AH903" i="3" s="1"/>
  <c r="AJ903" i="3"/>
  <c r="AL944" i="3"/>
  <c r="V944" i="3"/>
  <c r="W944" i="3" s="1"/>
  <c r="Y944" i="3" s="1"/>
  <c r="AL971" i="3"/>
  <c r="V971" i="3"/>
  <c r="W971" i="3" s="1"/>
  <c r="X971" i="3" s="1"/>
  <c r="AI982" i="3"/>
  <c r="AT982" i="3" s="1"/>
  <c r="AQ982" i="3"/>
  <c r="AJ982" i="3" s="1"/>
  <c r="AT740" i="3"/>
  <c r="AL874" i="3"/>
  <c r="V874" i="3"/>
  <c r="W874" i="3" s="1"/>
  <c r="AP874" i="3" s="1"/>
  <c r="Y886" i="3"/>
  <c r="AP886" i="3"/>
  <c r="AL900" i="3"/>
  <c r="B1000" i="3"/>
  <c r="AK1000" i="3" s="1"/>
  <c r="AL812" i="3"/>
  <c r="V812" i="3"/>
  <c r="W812" i="3" s="1"/>
  <c r="AP812" i="3" s="1"/>
  <c r="AQ829" i="3"/>
  <c r="AR829" i="3" s="1"/>
  <c r="AH829" i="3" s="1"/>
  <c r="AI829" i="3"/>
  <c r="B829" i="3" s="1"/>
  <c r="AK829" i="3" s="1"/>
  <c r="AI847" i="3"/>
  <c r="AT847" i="3" s="1"/>
  <c r="AQ847" i="3"/>
  <c r="AJ847" i="3" s="1"/>
  <c r="AQ857" i="3"/>
  <c r="AI857" i="3"/>
  <c r="B857" i="3" s="1"/>
  <c r="AK857" i="3" s="1"/>
  <c r="AQ860" i="3"/>
  <c r="AI860" i="3"/>
  <c r="AT860" i="3" s="1"/>
  <c r="AI879" i="3"/>
  <c r="AT879" i="3" s="1"/>
  <c r="AQ879" i="3"/>
  <c r="AJ879" i="3" s="1"/>
  <c r="AT905" i="3"/>
  <c r="P905" i="3"/>
  <c r="AA905" i="3" s="1"/>
  <c r="AR916" i="3"/>
  <c r="AH916" i="3" s="1"/>
  <c r="AJ916" i="3"/>
  <c r="AL950" i="3"/>
  <c r="V950" i="3"/>
  <c r="W950" i="3" s="1"/>
  <c r="Y950" i="3" s="1"/>
  <c r="V964" i="3"/>
  <c r="W964" i="3" s="1"/>
  <c r="AP964" i="3" s="1"/>
  <c r="AL964" i="3"/>
  <c r="AI739" i="3"/>
  <c r="B739" i="3" s="1"/>
  <c r="AK739" i="3" s="1"/>
  <c r="AQ739" i="3"/>
  <c r="AQ800" i="3"/>
  <c r="AJ800" i="3" s="1"/>
  <c r="AI800" i="3"/>
  <c r="AT800" i="3" s="1"/>
  <c r="AL818" i="3"/>
  <c r="V818" i="3"/>
  <c r="W818" i="3" s="1"/>
  <c r="AI853" i="3"/>
  <c r="AQ853" i="3"/>
  <c r="AJ853" i="3" s="1"/>
  <c r="AL856" i="3"/>
  <c r="V856" i="3"/>
  <c r="W856" i="3" s="1"/>
  <c r="Y856" i="3" s="1"/>
  <c r="M902" i="3"/>
  <c r="AT902" i="3"/>
  <c r="AU902" i="3" s="1"/>
  <c r="AR963" i="3"/>
  <c r="AH963" i="3" s="1"/>
  <c r="AJ963" i="3"/>
  <c r="Y919" i="3"/>
  <c r="AI925" i="3"/>
  <c r="AT925" i="3" s="1"/>
  <c r="AQ925" i="3"/>
  <c r="V941" i="3"/>
  <c r="W941" i="3" s="1"/>
  <c r="X941" i="3" s="1"/>
  <c r="AL949" i="3"/>
  <c r="V949" i="3"/>
  <c r="W949" i="3" s="1"/>
  <c r="AP949" i="3" s="1"/>
  <c r="V962" i="3"/>
  <c r="W962" i="3" s="1"/>
  <c r="Y962" i="3" s="1"/>
  <c r="AJ978" i="3"/>
  <c r="AR978" i="3"/>
  <c r="AH978" i="3" s="1"/>
  <c r="AR726" i="3"/>
  <c r="AH726" i="3" s="1"/>
  <c r="AJ726" i="3"/>
  <c r="V764" i="3"/>
  <c r="W764" i="3" s="1"/>
  <c r="Y764" i="3" s="1"/>
  <c r="AL764" i="3"/>
  <c r="V821" i="3"/>
  <c r="W821" i="3" s="1"/>
  <c r="Y821" i="3" s="1"/>
  <c r="AI835" i="3"/>
  <c r="AT835" i="3" s="1"/>
  <c r="AQ835" i="3"/>
  <c r="AQ863" i="3"/>
  <c r="AR863" i="3" s="1"/>
  <c r="AH863" i="3" s="1"/>
  <c r="AI863" i="3"/>
  <c r="AS863" i="3" s="1"/>
  <c r="AQ894" i="3"/>
  <c r="AI894" i="3"/>
  <c r="AT894" i="3" s="1"/>
  <c r="AS905" i="3"/>
  <c r="X945" i="3"/>
  <c r="AI957" i="3"/>
  <c r="AT957" i="3" s="1"/>
  <c r="AQ957" i="3"/>
  <c r="AR957" i="3" s="1"/>
  <c r="AH957" i="3" s="1"/>
  <c r="AL984" i="3"/>
  <c r="V984" i="3"/>
  <c r="W984" i="3" s="1"/>
  <c r="AI845" i="3"/>
  <c r="M845" i="3" s="1"/>
  <c r="AQ845" i="3"/>
  <c r="AR845" i="3" s="1"/>
  <c r="AH845" i="3" s="1"/>
  <c r="AQ865" i="3"/>
  <c r="AR865" i="3" s="1"/>
  <c r="AH865" i="3" s="1"/>
  <c r="AI865" i="3"/>
  <c r="AR940" i="3"/>
  <c r="AH940" i="3" s="1"/>
  <c r="AJ940" i="3"/>
  <c r="AI983" i="3"/>
  <c r="P983" i="3" s="1"/>
  <c r="AA983" i="3" s="1"/>
  <c r="AQ983" i="3"/>
  <c r="AJ983" i="3" s="1"/>
  <c r="AI820" i="3"/>
  <c r="P820" i="3" s="1"/>
  <c r="AA820" i="3" s="1"/>
  <c r="AQ820" i="3"/>
  <c r="AJ820" i="3" s="1"/>
  <c r="AJ841" i="3"/>
  <c r="AQ901" i="3"/>
  <c r="AJ901" i="3" s="1"/>
  <c r="P901" i="3"/>
  <c r="AA901" i="3" s="1"/>
  <c r="AT901" i="3"/>
  <c r="AU901" i="3" s="1"/>
  <c r="B901" i="3"/>
  <c r="AK901" i="3" s="1"/>
  <c r="M901" i="3"/>
  <c r="AR986" i="3"/>
  <c r="AH986" i="3" s="1"/>
  <c r="AJ986" i="3"/>
  <c r="C691" i="10"/>
  <c r="AI784" i="3"/>
  <c r="AS784" i="3" s="1"/>
  <c r="AQ784" i="3"/>
  <c r="AJ784" i="3" s="1"/>
  <c r="AQ807" i="3"/>
  <c r="AR807" i="3" s="1"/>
  <c r="AH807" i="3" s="1"/>
  <c r="AI807" i="3"/>
  <c r="M807" i="3" s="1"/>
  <c r="AL834" i="3"/>
  <c r="V834" i="3"/>
  <c r="W834" i="3" s="1"/>
  <c r="X834" i="3" s="1"/>
  <c r="AL865" i="3"/>
  <c r="V865" i="3"/>
  <c r="W865" i="3" s="1"/>
  <c r="X865" i="3" s="1"/>
  <c r="AQ881" i="3"/>
  <c r="AJ881" i="3" s="1"/>
  <c r="AQ920" i="3"/>
  <c r="AR920" i="3" s="1"/>
  <c r="AH920" i="3" s="1"/>
  <c r="AI920" i="3"/>
  <c r="AS920" i="3" s="1"/>
  <c r="AP983" i="3"/>
  <c r="C699" i="10"/>
  <c r="C721" i="10"/>
  <c r="C727" i="10"/>
  <c r="C723" i="10"/>
  <c r="B791" i="4"/>
  <c r="C883" i="10"/>
  <c r="B888" i="4"/>
  <c r="B883" i="10" s="1"/>
  <c r="C689" i="10"/>
  <c r="C754" i="10"/>
  <c r="AI871" i="3"/>
  <c r="P871" i="3" s="1"/>
  <c r="AA871" i="3" s="1"/>
  <c r="AQ871" i="3"/>
  <c r="AJ871" i="3" s="1"/>
  <c r="V903" i="3"/>
  <c r="W903" i="3" s="1"/>
  <c r="Y903" i="3" s="1"/>
  <c r="AL903" i="3"/>
  <c r="B808" i="4"/>
  <c r="B803" i="10" s="1"/>
  <c r="B812" i="4"/>
  <c r="B807" i="10" s="1"/>
  <c r="B823" i="4"/>
  <c r="C769" i="10"/>
  <c r="C895" i="10"/>
  <c r="B900" i="4"/>
  <c r="B895" i="10" s="1"/>
  <c r="C935" i="10"/>
  <c r="B940" i="4"/>
  <c r="B935" i="10" s="1"/>
  <c r="B796" i="4"/>
  <c r="B791" i="10" s="1"/>
  <c r="B807" i="4"/>
  <c r="B822" i="4"/>
  <c r="B817" i="10" s="1"/>
  <c r="B910" i="4"/>
  <c r="B905" i="10" s="1"/>
  <c r="C918" i="10"/>
  <c r="B923" i="4"/>
  <c r="B918" i="10" s="1"/>
  <c r="C911" i="10"/>
  <c r="B916" i="4"/>
  <c r="B911" i="10" s="1"/>
  <c r="C937" i="10"/>
  <c r="B942" i="4"/>
  <c r="B937" i="10" s="1"/>
  <c r="C739" i="10"/>
  <c r="B857" i="4"/>
  <c r="B852" i="10" s="1"/>
  <c r="B839" i="4"/>
  <c r="B864" i="4"/>
  <c r="B859" i="10" s="1"/>
  <c r="B868" i="4"/>
  <c r="B863" i="10" s="1"/>
  <c r="B872" i="4"/>
  <c r="B867" i="10" s="1"/>
  <c r="B883" i="4"/>
  <c r="B878" i="10" s="1"/>
  <c r="C823" i="10"/>
  <c r="B828" i="4"/>
  <c r="B823" i="10" s="1"/>
  <c r="C703" i="10"/>
  <c r="B838" i="4"/>
  <c r="C910" i="10"/>
  <c r="B915" i="4"/>
  <c r="B910" i="10" s="1"/>
  <c r="C819" i="10"/>
  <c r="B824" i="4"/>
  <c r="B819" i="10" s="1"/>
  <c r="AQ825" i="3"/>
  <c r="AP961" i="3"/>
  <c r="Y961" i="3"/>
  <c r="C926" i="10"/>
  <c r="B931" i="4"/>
  <c r="B926" i="10" s="1"/>
  <c r="B972" i="4"/>
  <c r="B967" i="10" s="1"/>
  <c r="B976" i="4"/>
  <c r="B971" i="10" s="1"/>
  <c r="M34" i="5"/>
  <c r="O34" i="5" s="1"/>
  <c r="W7" i="11"/>
  <c r="X10" i="11"/>
  <c r="X28" i="11"/>
  <c r="X44" i="11"/>
  <c r="X60" i="11"/>
  <c r="X76" i="11"/>
  <c r="X92" i="11"/>
  <c r="X108" i="11"/>
  <c r="X124" i="11"/>
  <c r="X140" i="11"/>
  <c r="X156" i="11"/>
  <c r="W162" i="11"/>
  <c r="W207" i="11"/>
  <c r="W223" i="11"/>
  <c r="W297" i="11"/>
  <c r="X304" i="11"/>
  <c r="W330" i="11"/>
  <c r="W337" i="11"/>
  <c r="W363" i="11"/>
  <c r="X386" i="11"/>
  <c r="W396" i="11"/>
  <c r="W429" i="11"/>
  <c r="X478" i="11"/>
  <c r="W265" i="11"/>
  <c r="W281" i="11"/>
  <c r="X288" i="11"/>
  <c r="W314" i="11"/>
  <c r="W321" i="11"/>
  <c r="W347" i="11"/>
  <c r="X370" i="11"/>
  <c r="W380" i="11"/>
  <c r="W413" i="11"/>
  <c r="X462" i="11"/>
  <c r="W488" i="11"/>
  <c r="X495" i="11"/>
  <c r="B926" i="4"/>
  <c r="B921" i="10" s="1"/>
  <c r="M20" i="5"/>
  <c r="O20" i="5" s="1"/>
  <c r="B971" i="4"/>
  <c r="B966" i="10" s="1"/>
  <c r="B979" i="4"/>
  <c r="B974" i="10" s="1"/>
  <c r="W29" i="11"/>
  <c r="W45" i="11"/>
  <c r="W61" i="11"/>
  <c r="W77" i="11"/>
  <c r="W93" i="11"/>
  <c r="W109" i="11"/>
  <c r="W125" i="11"/>
  <c r="W141" i="11"/>
  <c r="W157" i="11"/>
  <c r="W191" i="11"/>
  <c r="X208" i="11"/>
  <c r="X224" i="11"/>
  <c r="W282" i="11"/>
  <c r="W289" i="11"/>
  <c r="W315" i="11"/>
  <c r="X338" i="11"/>
  <c r="W348" i="11"/>
  <c r="W381" i="11"/>
  <c r="X430" i="11"/>
  <c r="W456" i="11"/>
  <c r="W463" i="11"/>
  <c r="X496" i="11"/>
  <c r="B899" i="4"/>
  <c r="B894" i="10" s="1"/>
  <c r="M35" i="5"/>
  <c r="O35" i="5" s="1"/>
  <c r="X414" i="11"/>
  <c r="W440" i="11"/>
  <c r="W447" i="11"/>
  <c r="W489" i="11"/>
  <c r="B997" i="4"/>
  <c r="B992" i="10" s="1"/>
  <c r="W4" i="11"/>
  <c r="X164" i="11"/>
  <c r="W185" i="11"/>
  <c r="W209" i="11"/>
  <c r="W218" i="11"/>
  <c r="W225" i="11"/>
  <c r="W234" i="11"/>
  <c r="W250" i="11"/>
  <c r="W283" i="11"/>
  <c r="X306" i="11"/>
  <c r="W316" i="11"/>
  <c r="X398" i="11"/>
  <c r="W473" i="11"/>
  <c r="X480" i="11"/>
  <c r="M28" i="5"/>
  <c r="O28" i="5" s="1"/>
  <c r="P28" i="5" s="1"/>
  <c r="S28" i="5" s="1"/>
  <c r="B944" i="4"/>
  <c r="B939" i="10" s="1"/>
  <c r="B955" i="4"/>
  <c r="B950" i="10" s="1"/>
  <c r="B963" i="4"/>
  <c r="B958" i="10" s="1"/>
  <c r="M10" i="5"/>
  <c r="O10" i="5" s="1"/>
  <c r="W25" i="11"/>
  <c r="W41" i="11"/>
  <c r="W57" i="11"/>
  <c r="W73" i="11"/>
  <c r="W89" i="11"/>
  <c r="W105" i="11"/>
  <c r="W121" i="11"/>
  <c r="W137" i="11"/>
  <c r="W153" i="11"/>
  <c r="W219" i="11"/>
  <c r="W235" i="11"/>
  <c r="X242" i="11"/>
  <c r="W251" i="11"/>
  <c r="X258" i="11"/>
  <c r="X274" i="11"/>
  <c r="W284" i="11"/>
  <c r="W317" i="11"/>
  <c r="X366" i="11"/>
  <c r="W392" i="11"/>
  <c r="W399" i="11"/>
  <c r="W441" i="11"/>
  <c r="X448" i="11"/>
  <c r="W474" i="11"/>
  <c r="W481" i="11"/>
  <c r="X20" i="11"/>
  <c r="X36" i="11"/>
  <c r="X52" i="11"/>
  <c r="X68" i="11"/>
  <c r="X84" i="11"/>
  <c r="X100" i="11"/>
  <c r="X116" i="11"/>
  <c r="X132" i="11"/>
  <c r="X148" i="11"/>
  <c r="W165" i="11"/>
  <c r="X178" i="11"/>
  <c r="W186" i="11"/>
  <c r="X193" i="11"/>
  <c r="W203" i="11"/>
  <c r="X210" i="11"/>
  <c r="X226" i="11"/>
  <c r="W268" i="11"/>
  <c r="W301" i="11"/>
  <c r="X350" i="11"/>
  <c r="W376" i="11"/>
  <c r="W383" i="11"/>
  <c r="W425" i="11"/>
  <c r="X432" i="11"/>
  <c r="W458" i="11"/>
  <c r="W465" i="11"/>
  <c r="W491" i="11"/>
  <c r="X498" i="11"/>
  <c r="M25" i="5"/>
  <c r="O25" i="5" s="1"/>
  <c r="Q25" i="5" s="1"/>
  <c r="W12" i="11"/>
  <c r="W159" i="11"/>
  <c r="W173" i="11"/>
  <c r="W220" i="11"/>
  <c r="W236" i="11"/>
  <c r="W243" i="11"/>
  <c r="W252" i="11"/>
  <c r="W285" i="11"/>
  <c r="X334" i="11"/>
  <c r="W360" i="11"/>
  <c r="W367" i="11"/>
  <c r="W409" i="11"/>
  <c r="X416" i="11"/>
  <c r="W442" i="11"/>
  <c r="W449" i="11"/>
  <c r="W475" i="11"/>
  <c r="B932" i="4"/>
  <c r="B927" i="10" s="1"/>
  <c r="B939" i="4"/>
  <c r="B934" i="10" s="1"/>
  <c r="B840" i="4"/>
  <c r="B835" i="10" s="1"/>
  <c r="B844" i="4"/>
  <c r="B839" i="10" s="1"/>
  <c r="B924" i="4"/>
  <c r="B919" i="10" s="1"/>
  <c r="B928" i="4"/>
  <c r="B923" i="10" s="1"/>
  <c r="B958" i="4"/>
  <c r="B953" i="10" s="1"/>
  <c r="M22" i="5"/>
  <c r="O22" i="5" s="1"/>
  <c r="M33" i="5"/>
  <c r="O33" i="5" s="1"/>
  <c r="W9" i="11"/>
  <c r="W21" i="11"/>
  <c r="W37" i="11"/>
  <c r="W53" i="11"/>
  <c r="W69" i="11"/>
  <c r="W85" i="11"/>
  <c r="W101" i="11"/>
  <c r="W117" i="11"/>
  <c r="W133" i="11"/>
  <c r="W149" i="11"/>
  <c r="W179" i="11"/>
  <c r="W221" i="11"/>
  <c r="W237" i="11"/>
  <c r="W253" i="11"/>
  <c r="X302" i="11"/>
  <c r="W328" i="11"/>
  <c r="W335" i="11"/>
  <c r="W377" i="11"/>
  <c r="X384" i="11"/>
  <c r="W410" i="11"/>
  <c r="W417" i="11"/>
  <c r="W443" i="11"/>
  <c r="X466" i="11"/>
  <c r="W476" i="11"/>
  <c r="M37" i="5"/>
  <c r="O37" i="5" s="1"/>
  <c r="Q37" i="5" s="1"/>
  <c r="W180" i="11"/>
  <c r="W195" i="11"/>
  <c r="X270" i="11"/>
  <c r="W345" i="11"/>
  <c r="X352" i="11"/>
  <c r="W378" i="11"/>
  <c r="W411" i="11"/>
  <c r="X434" i="11"/>
  <c r="W444" i="11"/>
  <c r="AQ61" i="3"/>
  <c r="AI61" i="3"/>
  <c r="P70" i="3"/>
  <c r="AA70" i="3" s="1"/>
  <c r="M70" i="3"/>
  <c r="AT70" i="3"/>
  <c r="AS70" i="3"/>
  <c r="AF83" i="3"/>
  <c r="P118" i="3"/>
  <c r="AA118" i="3" s="1"/>
  <c r="M118" i="3"/>
  <c r="B118" i="3"/>
  <c r="AK118" i="3" s="1"/>
  <c r="AT118" i="3"/>
  <c r="AS118" i="3"/>
  <c r="AP173" i="3"/>
  <c r="X173" i="3"/>
  <c r="AP184" i="3"/>
  <c r="Y184" i="3"/>
  <c r="X184" i="3"/>
  <c r="AR196" i="3"/>
  <c r="AH196" i="3" s="1"/>
  <c r="AJ196" i="3"/>
  <c r="X229" i="3"/>
  <c r="AP229" i="3"/>
  <c r="Y229" i="3"/>
  <c r="X261" i="3"/>
  <c r="AP261" i="3"/>
  <c r="Y261" i="3"/>
  <c r="AJ315" i="3"/>
  <c r="AR315" i="3"/>
  <c r="AH315" i="3" s="1"/>
  <c r="AJ323" i="3"/>
  <c r="AR323" i="3"/>
  <c r="AH323" i="3" s="1"/>
  <c r="AP353" i="3"/>
  <c r="X353" i="3"/>
  <c r="V654" i="3"/>
  <c r="W654" i="3" s="1"/>
  <c r="AL654" i="3"/>
  <c r="P51" i="3"/>
  <c r="AA51" i="3" s="1"/>
  <c r="AT51" i="3"/>
  <c r="AS51" i="3"/>
  <c r="P171" i="3"/>
  <c r="AA171" i="3" s="1"/>
  <c r="M171" i="3"/>
  <c r="B171" i="3"/>
  <c r="AK171" i="3" s="1"/>
  <c r="AT171" i="3"/>
  <c r="AS171" i="3"/>
  <c r="B307" i="3"/>
  <c r="AK307" i="3" s="1"/>
  <c r="AS307" i="3"/>
  <c r="P307" i="3"/>
  <c r="AA307" i="3" s="1"/>
  <c r="M307" i="3"/>
  <c r="AT307" i="3"/>
  <c r="AL383" i="3"/>
  <c r="V383" i="3"/>
  <c r="W383" i="3" s="1"/>
  <c r="AR74" i="3"/>
  <c r="AH74" i="3" s="1"/>
  <c r="AQ77" i="3"/>
  <c r="AI77" i="3"/>
  <c r="AR91" i="3"/>
  <c r="AH91" i="3" s="1"/>
  <c r="AJ91" i="3"/>
  <c r="AR92" i="3"/>
  <c r="AH92" i="3" s="1"/>
  <c r="AJ92" i="3"/>
  <c r="AF115" i="3"/>
  <c r="AL153" i="3"/>
  <c r="V153" i="3"/>
  <c r="W153" i="3" s="1"/>
  <c r="AJ183" i="3"/>
  <c r="AR183" i="3"/>
  <c r="AH183" i="3" s="1"/>
  <c r="AL208" i="3"/>
  <c r="V208" i="3"/>
  <c r="W208" i="3" s="1"/>
  <c r="AR218" i="3"/>
  <c r="AH218" i="3" s="1"/>
  <c r="AJ218" i="3"/>
  <c r="M224" i="3"/>
  <c r="AS224" i="3"/>
  <c r="P224" i="3"/>
  <c r="AA224" i="3" s="1"/>
  <c r="B224" i="3"/>
  <c r="AK224" i="3" s="1"/>
  <c r="AT224" i="3"/>
  <c r="Y252" i="3"/>
  <c r="AP252" i="3"/>
  <c r="X252" i="3"/>
  <c r="B287" i="3"/>
  <c r="AK287" i="3" s="1"/>
  <c r="P287" i="3"/>
  <c r="AA287" i="3" s="1"/>
  <c r="M287" i="3"/>
  <c r="AT287" i="3"/>
  <c r="AS287" i="3"/>
  <c r="Y339" i="3"/>
  <c r="X339" i="3"/>
  <c r="AP339" i="3"/>
  <c r="AP570" i="3"/>
  <c r="Y570" i="3"/>
  <c r="X570" i="3"/>
  <c r="X597" i="3"/>
  <c r="AP597" i="3"/>
  <c r="Y597" i="3"/>
  <c r="P54" i="3"/>
  <c r="AA54" i="3" s="1"/>
  <c r="AT54" i="3"/>
  <c r="AS54" i="3"/>
  <c r="X187" i="3"/>
  <c r="AP187" i="3"/>
  <c r="Y187" i="3"/>
  <c r="AR139" i="3"/>
  <c r="AH139" i="3" s="1"/>
  <c r="AJ139" i="3"/>
  <c r="M297" i="3"/>
  <c r="AT297" i="3"/>
  <c r="AS297" i="3"/>
  <c r="B297" i="3"/>
  <c r="AK297" i="3" s="1"/>
  <c r="Y355" i="3"/>
  <c r="X355" i="3"/>
  <c r="AP355" i="3"/>
  <c r="AQ14" i="3"/>
  <c r="AR42" i="3"/>
  <c r="AH42" i="3" s="1"/>
  <c r="AR59" i="3"/>
  <c r="AH59" i="3" s="1"/>
  <c r="AJ59" i="3"/>
  <c r="AQ60" i="3"/>
  <c r="AI60" i="3"/>
  <c r="P67" i="3"/>
  <c r="AA67" i="3" s="1"/>
  <c r="AT67" i="3"/>
  <c r="AS67" i="3"/>
  <c r="AF84" i="3"/>
  <c r="AR111" i="3"/>
  <c r="AH111" i="3" s="1"/>
  <c r="AJ111" i="3"/>
  <c r="AR122" i="3"/>
  <c r="AH122" i="3" s="1"/>
  <c r="AJ122" i="3"/>
  <c r="AQ142" i="3"/>
  <c r="AI142" i="3"/>
  <c r="AP168" i="3"/>
  <c r="Y168" i="3"/>
  <c r="X168" i="3"/>
  <c r="AR180" i="3"/>
  <c r="AH180" i="3" s="1"/>
  <c r="AJ180" i="3"/>
  <c r="AR198" i="3"/>
  <c r="AH198" i="3" s="1"/>
  <c r="AJ198" i="3"/>
  <c r="AR227" i="3"/>
  <c r="AH227" i="3" s="1"/>
  <c r="AJ227" i="3"/>
  <c r="AL228" i="3"/>
  <c r="V228" i="3"/>
  <c r="W228" i="3" s="1"/>
  <c r="X277" i="3"/>
  <c r="AP277" i="3"/>
  <c r="Y277" i="3"/>
  <c r="AP287" i="3"/>
  <c r="X287" i="3"/>
  <c r="P290" i="3"/>
  <c r="AA290" i="3" s="1"/>
  <c r="M290" i="3"/>
  <c r="B290" i="3"/>
  <c r="AK290" i="3" s="1"/>
  <c r="AT290" i="3"/>
  <c r="AS290" i="3"/>
  <c r="X297" i="3"/>
  <c r="Y297" i="3"/>
  <c r="AP297" i="3"/>
  <c r="Y322" i="3"/>
  <c r="AP322" i="3"/>
  <c r="X322" i="3"/>
  <c r="X338" i="3"/>
  <c r="Y338" i="3"/>
  <c r="AP431" i="3"/>
  <c r="Y431" i="3"/>
  <c r="X431" i="3"/>
  <c r="AT567" i="3"/>
  <c r="B567" i="3"/>
  <c r="AK567" i="3" s="1"/>
  <c r="P567" i="3"/>
  <c r="AA567" i="3" s="1"/>
  <c r="M567" i="3"/>
  <c r="AS567" i="3"/>
  <c r="AQ165" i="3"/>
  <c r="AI165" i="3"/>
  <c r="AF50" i="3"/>
  <c r="AQ8" i="3"/>
  <c r="AI46" i="3"/>
  <c r="AQ46" i="3"/>
  <c r="AJ50" i="3"/>
  <c r="AJ98" i="3"/>
  <c r="AQ110" i="3"/>
  <c r="AI110" i="3"/>
  <c r="AR124" i="3"/>
  <c r="AH124" i="3" s="1"/>
  <c r="AJ124" i="3"/>
  <c r="AT128" i="3"/>
  <c r="AS128" i="3"/>
  <c r="P134" i="3"/>
  <c r="AA134" i="3" s="1"/>
  <c r="M134" i="3"/>
  <c r="B134" i="3"/>
  <c r="AK134" i="3" s="1"/>
  <c r="AT134" i="3"/>
  <c r="AS134" i="3"/>
  <c r="AQ145" i="3"/>
  <c r="AI145" i="3"/>
  <c r="P191" i="3"/>
  <c r="AA191" i="3" s="1"/>
  <c r="M191" i="3"/>
  <c r="B191" i="3"/>
  <c r="AK191" i="3" s="1"/>
  <c r="AT191" i="3"/>
  <c r="AS191" i="3"/>
  <c r="M240" i="3"/>
  <c r="AS240" i="3"/>
  <c r="AT240" i="3"/>
  <c r="B240" i="3"/>
  <c r="AK240" i="3" s="1"/>
  <c r="AR251" i="3"/>
  <c r="AH251" i="3" s="1"/>
  <c r="AJ251" i="3"/>
  <c r="Y273" i="3"/>
  <c r="AP273" i="3"/>
  <c r="X273" i="3"/>
  <c r="Y287" i="3"/>
  <c r="AQ428" i="3"/>
  <c r="AI428" i="3"/>
  <c r="V617" i="3"/>
  <c r="W617" i="3" s="1"/>
  <c r="AL617" i="3"/>
  <c r="AF21" i="3"/>
  <c r="U25" i="4" s="1"/>
  <c r="AS23" i="3"/>
  <c r="AA23" i="3"/>
  <c r="AT23" i="3"/>
  <c r="AF36" i="3"/>
  <c r="AR47" i="3"/>
  <c r="AH47" i="3" s="1"/>
  <c r="AJ47" i="3"/>
  <c r="AR75" i="3"/>
  <c r="AH75" i="3" s="1"/>
  <c r="AJ75" i="3"/>
  <c r="AR76" i="3"/>
  <c r="AH76" i="3" s="1"/>
  <c r="AJ76" i="3"/>
  <c r="P131" i="3"/>
  <c r="AA131" i="3" s="1"/>
  <c r="M131" i="3"/>
  <c r="B131" i="3"/>
  <c r="AK131" i="3" s="1"/>
  <c r="AT131" i="3"/>
  <c r="AS131" i="3"/>
  <c r="B184" i="3"/>
  <c r="AK184" i="3" s="1"/>
  <c r="AT184" i="3"/>
  <c r="AS184" i="3"/>
  <c r="M184" i="3"/>
  <c r="AR195" i="3"/>
  <c r="AH195" i="3" s="1"/>
  <c r="AJ195" i="3"/>
  <c r="P202" i="3"/>
  <c r="AA202" i="3" s="1"/>
  <c r="M202" i="3"/>
  <c r="B202" i="3"/>
  <c r="AK202" i="3" s="1"/>
  <c r="AT202" i="3"/>
  <c r="AS202" i="3"/>
  <c r="AJ256" i="3"/>
  <c r="AR256" i="3"/>
  <c r="AH256" i="3" s="1"/>
  <c r="Y306" i="3"/>
  <c r="AP306" i="3"/>
  <c r="X306" i="3"/>
  <c r="AP327" i="3"/>
  <c r="Y327" i="3"/>
  <c r="X327" i="3"/>
  <c r="AP343" i="3"/>
  <c r="Y343" i="3"/>
  <c r="X343" i="3"/>
  <c r="AL413" i="3"/>
  <c r="V413" i="3"/>
  <c r="W413" i="3" s="1"/>
  <c r="AQ425" i="3"/>
  <c r="AI425" i="3"/>
  <c r="AP177" i="3"/>
  <c r="Y177" i="3"/>
  <c r="X177" i="3"/>
  <c r="AP154" i="3"/>
  <c r="Y154" i="3"/>
  <c r="X154" i="3"/>
  <c r="AR301" i="3"/>
  <c r="AH301" i="3" s="1"/>
  <c r="AJ301" i="3"/>
  <c r="AJ326" i="3"/>
  <c r="AR326" i="3"/>
  <c r="AH326" i="3" s="1"/>
  <c r="AQ45" i="3"/>
  <c r="AI45" i="3"/>
  <c r="AF67" i="3"/>
  <c r="AF85" i="3"/>
  <c r="AR123" i="3"/>
  <c r="AH123" i="3" s="1"/>
  <c r="AJ123" i="3"/>
  <c r="AP152" i="3"/>
  <c r="Y152" i="3"/>
  <c r="X152" i="3"/>
  <c r="AR164" i="3"/>
  <c r="AH164" i="3" s="1"/>
  <c r="AJ164" i="3"/>
  <c r="AR182" i="3"/>
  <c r="AH182" i="3" s="1"/>
  <c r="AJ182" i="3"/>
  <c r="AJ214" i="3"/>
  <c r="AR214" i="3"/>
  <c r="AH214" i="3" s="1"/>
  <c r="AQ264" i="3"/>
  <c r="AI264" i="3"/>
  <c r="AP290" i="3"/>
  <c r="Y290" i="3"/>
  <c r="X290" i="3"/>
  <c r="Y300" i="3"/>
  <c r="AP300" i="3"/>
  <c r="X300" i="3"/>
  <c r="AR317" i="3"/>
  <c r="AH317" i="3" s="1"/>
  <c r="AJ317" i="3"/>
  <c r="AP352" i="3"/>
  <c r="Y352" i="3"/>
  <c r="X352" i="3"/>
  <c r="AP367" i="3"/>
  <c r="Y367" i="3"/>
  <c r="X367" i="3"/>
  <c r="AP417" i="3"/>
  <c r="Y417" i="3"/>
  <c r="X417" i="3"/>
  <c r="AQ144" i="3"/>
  <c r="AI144" i="3"/>
  <c r="Y236" i="3"/>
  <c r="AP236" i="3"/>
  <c r="X236" i="3"/>
  <c r="AS234" i="3"/>
  <c r="AT234" i="3"/>
  <c r="P234" i="3"/>
  <c r="AA234" i="3" s="1"/>
  <c r="M234" i="3"/>
  <c r="B234" i="3"/>
  <c r="AK234" i="3" s="1"/>
  <c r="AF35" i="3"/>
  <c r="AA18" i="3"/>
  <c r="AS18" i="3"/>
  <c r="AT18" i="3"/>
  <c r="AR43" i="3"/>
  <c r="AH43" i="3" s="1"/>
  <c r="AJ43" i="3"/>
  <c r="AQ44" i="3"/>
  <c r="AI44" i="3"/>
  <c r="AS55" i="3"/>
  <c r="P55" i="3"/>
  <c r="AA55" i="3" s="1"/>
  <c r="M55" i="3"/>
  <c r="B55" i="3"/>
  <c r="AK55" i="3" s="1"/>
  <c r="AT55" i="3"/>
  <c r="M56" i="3"/>
  <c r="AF68" i="3"/>
  <c r="AP112" i="3"/>
  <c r="Y112" i="3"/>
  <c r="X112" i="3"/>
  <c r="AF116" i="3"/>
  <c r="AP231" i="3"/>
  <c r="Y231" i="3"/>
  <c r="X231" i="3"/>
  <c r="P236" i="3"/>
  <c r="AA236" i="3" s="1"/>
  <c r="M236" i="3"/>
  <c r="B236" i="3"/>
  <c r="AK236" i="3" s="1"/>
  <c r="AT236" i="3"/>
  <c r="AS236" i="3"/>
  <c r="B239" i="3"/>
  <c r="AK239" i="3" s="1"/>
  <c r="AT239" i="3"/>
  <c r="AS239" i="3"/>
  <c r="P239" i="3"/>
  <c r="AA239" i="3" s="1"/>
  <c r="M239" i="3"/>
  <c r="AT259" i="3"/>
  <c r="AS259" i="3"/>
  <c r="P259" i="3"/>
  <c r="AA259" i="3" s="1"/>
  <c r="M259" i="3"/>
  <c r="B259" i="3"/>
  <c r="AK259" i="3" s="1"/>
  <c r="AL261" i="3"/>
  <c r="AR272" i="3"/>
  <c r="AH272" i="3" s="1"/>
  <c r="AJ272" i="3"/>
  <c r="AP400" i="3"/>
  <c r="Y400" i="3"/>
  <c r="X400" i="3"/>
  <c r="AP478" i="3"/>
  <c r="Y478" i="3"/>
  <c r="X478" i="3"/>
  <c r="AQ3" i="3"/>
  <c r="AP241" i="3"/>
  <c r="X241" i="3"/>
  <c r="AF37" i="3"/>
  <c r="AF66" i="3"/>
  <c r="P99" i="3"/>
  <c r="AA99" i="3" s="1"/>
  <c r="M99" i="3"/>
  <c r="AT99" i="3"/>
  <c r="AS99" i="3"/>
  <c r="AQ109" i="3"/>
  <c r="AI109" i="3"/>
  <c r="X131" i="3"/>
  <c r="Y131" i="3"/>
  <c r="AP131" i="3"/>
  <c r="AQ141" i="3"/>
  <c r="AI141" i="3"/>
  <c r="AR147" i="3"/>
  <c r="AH147" i="3" s="1"/>
  <c r="AJ147" i="3"/>
  <c r="AR148" i="3"/>
  <c r="AH148" i="3" s="1"/>
  <c r="AJ148" i="3"/>
  <c r="AR149" i="3"/>
  <c r="AH149" i="3" s="1"/>
  <c r="AJ149" i="3"/>
  <c r="AR150" i="3"/>
  <c r="AH150" i="3" s="1"/>
  <c r="AJ150" i="3"/>
  <c r="AR151" i="3"/>
  <c r="AH151" i="3" s="1"/>
  <c r="AJ151" i="3"/>
  <c r="B168" i="3"/>
  <c r="AK168" i="3" s="1"/>
  <c r="AT168" i="3"/>
  <c r="AS168" i="3"/>
  <c r="M168" i="3"/>
  <c r="AR178" i="3"/>
  <c r="AH178" i="3" s="1"/>
  <c r="AJ178" i="3"/>
  <c r="AR179" i="3"/>
  <c r="AH179" i="3" s="1"/>
  <c r="AJ179" i="3"/>
  <c r="P217" i="3"/>
  <c r="AA217" i="3" s="1"/>
  <c r="M217" i="3"/>
  <c r="B217" i="3"/>
  <c r="AK217" i="3" s="1"/>
  <c r="AS217" i="3"/>
  <c r="AU217" i="3" s="1"/>
  <c r="AJ226" i="3"/>
  <c r="AR226" i="3"/>
  <c r="AH226" i="3" s="1"/>
  <c r="AP259" i="3"/>
  <c r="Y259" i="3"/>
  <c r="X259" i="3"/>
  <c r="AP263" i="3"/>
  <c r="Y263" i="3"/>
  <c r="X263" i="3"/>
  <c r="AJ277" i="3"/>
  <c r="AR166" i="3"/>
  <c r="AH166" i="3" s="1"/>
  <c r="AJ166" i="3"/>
  <c r="AR223" i="3"/>
  <c r="AH223" i="3" s="1"/>
  <c r="AJ223" i="3"/>
  <c r="P311" i="3"/>
  <c r="AA311" i="3" s="1"/>
  <c r="AT311" i="3"/>
  <c r="B311" i="3"/>
  <c r="AK311" i="3" s="1"/>
  <c r="AS311" i="3"/>
  <c r="M311" i="3"/>
  <c r="Y370" i="3"/>
  <c r="X370" i="3"/>
  <c r="AP370" i="3"/>
  <c r="AQ30" i="3"/>
  <c r="AI30" i="3"/>
  <c r="AI31" i="3"/>
  <c r="AJ34" i="3"/>
  <c r="X52" i="3"/>
  <c r="AT81" i="3"/>
  <c r="AS81" i="3"/>
  <c r="M84" i="3"/>
  <c r="B84" i="3"/>
  <c r="AK84" i="3" s="1"/>
  <c r="P103" i="3"/>
  <c r="AA103" i="3" s="1"/>
  <c r="AT103" i="3"/>
  <c r="AS103" i="3"/>
  <c r="AQ126" i="3"/>
  <c r="AI126" i="3"/>
  <c r="Y223" i="3"/>
  <c r="AP223" i="3"/>
  <c r="X223" i="3"/>
  <c r="Y230" i="3"/>
  <c r="AP230" i="3"/>
  <c r="X230" i="3"/>
  <c r="Y255" i="3"/>
  <c r="AP255" i="3"/>
  <c r="X255" i="3"/>
  <c r="V269" i="3"/>
  <c r="W269" i="3" s="1"/>
  <c r="AL269" i="3"/>
  <c r="Y289" i="3"/>
  <c r="AP289" i="3"/>
  <c r="X289" i="3"/>
  <c r="AJ294" i="3"/>
  <c r="AR294" i="3"/>
  <c r="AH294" i="3" s="1"/>
  <c r="AQ384" i="3"/>
  <c r="AI384" i="3"/>
  <c r="AP399" i="3"/>
  <c r="Y399" i="3"/>
  <c r="X399" i="3"/>
  <c r="Y558" i="3"/>
  <c r="X558" i="3"/>
  <c r="AP558" i="3"/>
  <c r="AJ31" i="3"/>
  <c r="AR31" i="3"/>
  <c r="AH31" i="3" s="1"/>
  <c r="AT32" i="3"/>
  <c r="AS32" i="3"/>
  <c r="Y52" i="3"/>
  <c r="P87" i="3"/>
  <c r="AA87" i="3" s="1"/>
  <c r="AT87" i="3"/>
  <c r="AS87" i="3"/>
  <c r="AQ95" i="3"/>
  <c r="AI95" i="3"/>
  <c r="AF99" i="3"/>
  <c r="AP100" i="3"/>
  <c r="Y100" i="3"/>
  <c r="P102" i="3"/>
  <c r="AA102" i="3" s="1"/>
  <c r="M102" i="3"/>
  <c r="AT102" i="3"/>
  <c r="AS102" i="3"/>
  <c r="AJ114" i="3"/>
  <c r="AR163" i="3"/>
  <c r="AH163" i="3" s="1"/>
  <c r="AJ163" i="3"/>
  <c r="AQ197" i="3"/>
  <c r="AI197" i="3"/>
  <c r="AR205" i="3"/>
  <c r="AH205" i="3" s="1"/>
  <c r="AJ205" i="3"/>
  <c r="AR213" i="3"/>
  <c r="AH213" i="3" s="1"/>
  <c r="AJ213" i="3"/>
  <c r="AR219" i="3"/>
  <c r="AH219" i="3" s="1"/>
  <c r="AJ219" i="3"/>
  <c r="AP221" i="3"/>
  <c r="Y221" i="3"/>
  <c r="X221" i="3"/>
  <c r="AJ235" i="3"/>
  <c r="AR235" i="3"/>
  <c r="AH235" i="3" s="1"/>
  <c r="AS258" i="3"/>
  <c r="P258" i="3"/>
  <c r="AA258" i="3" s="1"/>
  <c r="M258" i="3"/>
  <c r="B258" i="3"/>
  <c r="AK258" i="3" s="1"/>
  <c r="AT258" i="3"/>
  <c r="M262" i="3"/>
  <c r="P262" i="3"/>
  <c r="AA262" i="3" s="1"/>
  <c r="B262" i="3"/>
  <c r="AK262" i="3" s="1"/>
  <c r="AT262" i="3"/>
  <c r="AS262" i="3"/>
  <c r="M278" i="3"/>
  <c r="P278" i="3"/>
  <c r="AA278" i="3" s="1"/>
  <c r="B278" i="3"/>
  <c r="AK278" i="3" s="1"/>
  <c r="AT278" i="3"/>
  <c r="AS278" i="3"/>
  <c r="AP336" i="3"/>
  <c r="Y336" i="3"/>
  <c r="X336" i="3"/>
  <c r="V201" i="3"/>
  <c r="W201" i="3" s="1"/>
  <c r="AL201" i="3"/>
  <c r="Y217" i="3"/>
  <c r="AP217" i="3"/>
  <c r="X217" i="3"/>
  <c r="M230" i="3"/>
  <c r="AS230" i="3"/>
  <c r="P230" i="3"/>
  <c r="AA230" i="3" s="1"/>
  <c r="B230" i="3"/>
  <c r="AK230" i="3" s="1"/>
  <c r="AT230" i="3"/>
  <c r="AR268" i="3"/>
  <c r="AH268" i="3" s="1"/>
  <c r="AJ268" i="3"/>
  <c r="AT299" i="3"/>
  <c r="AS299" i="3"/>
  <c r="P299" i="3"/>
  <c r="AA299" i="3" s="1"/>
  <c r="B299" i="3"/>
  <c r="AK299" i="3" s="1"/>
  <c r="Y305" i="3"/>
  <c r="AP305" i="3"/>
  <c r="X305" i="3"/>
  <c r="X573" i="3"/>
  <c r="AP573" i="3"/>
  <c r="Y573" i="3"/>
  <c r="AA6" i="3"/>
  <c r="AS6" i="3"/>
  <c r="AT6" i="3"/>
  <c r="AQ29" i="3"/>
  <c r="AI29" i="3"/>
  <c r="AF51" i="3"/>
  <c r="AR72" i="3"/>
  <c r="AH72" i="3" s="1"/>
  <c r="P86" i="3"/>
  <c r="AA86" i="3" s="1"/>
  <c r="M86" i="3"/>
  <c r="AT86" i="3"/>
  <c r="AS86" i="3"/>
  <c r="AQ94" i="3"/>
  <c r="AI94" i="3"/>
  <c r="X100" i="3"/>
  <c r="AR106" i="3"/>
  <c r="AH106" i="3" s="1"/>
  <c r="AJ106" i="3"/>
  <c r="AR146" i="3"/>
  <c r="AH146" i="3" s="1"/>
  <c r="AJ146" i="3"/>
  <c r="P155" i="3"/>
  <c r="AA155" i="3" s="1"/>
  <c r="M155" i="3"/>
  <c r="B155" i="3"/>
  <c r="AK155" i="3" s="1"/>
  <c r="AT155" i="3"/>
  <c r="AS155" i="3"/>
  <c r="AP171" i="3"/>
  <c r="X171" i="3"/>
  <c r="Y171" i="3"/>
  <c r="V185" i="3"/>
  <c r="W185" i="3" s="1"/>
  <c r="AL185" i="3"/>
  <c r="Y262" i="3"/>
  <c r="AP262" i="3"/>
  <c r="X262" i="3"/>
  <c r="B271" i="3"/>
  <c r="AK271" i="3" s="1"/>
  <c r="P271" i="3"/>
  <c r="AA271" i="3" s="1"/>
  <c r="M271" i="3"/>
  <c r="AS271" i="3"/>
  <c r="AU271" i="3" s="1"/>
  <c r="Y316" i="3"/>
  <c r="X316" i="3"/>
  <c r="AL320" i="3"/>
  <c r="V320" i="3"/>
  <c r="W320" i="3" s="1"/>
  <c r="AL369" i="3"/>
  <c r="V369" i="3"/>
  <c r="W369" i="3" s="1"/>
  <c r="AI549" i="3"/>
  <c r="AQ549" i="3"/>
  <c r="AI79" i="3"/>
  <c r="AQ79" i="3"/>
  <c r="P83" i="3"/>
  <c r="AA83" i="3" s="1"/>
  <c r="AT83" i="3"/>
  <c r="AS83" i="3"/>
  <c r="AR108" i="3"/>
  <c r="AH108" i="3" s="1"/>
  <c r="AJ108" i="3"/>
  <c r="AQ140" i="3"/>
  <c r="AI140" i="3"/>
  <c r="AP200" i="3"/>
  <c r="Y200" i="3"/>
  <c r="X200" i="3"/>
  <c r="P210" i="3"/>
  <c r="AA210" i="3" s="1"/>
  <c r="M210" i="3"/>
  <c r="B210" i="3"/>
  <c r="AK210" i="3" s="1"/>
  <c r="AT210" i="3"/>
  <c r="AS210" i="3"/>
  <c r="AJ242" i="3"/>
  <c r="AR242" i="3"/>
  <c r="AH242" i="3" s="1"/>
  <c r="M288" i="3"/>
  <c r="AS288" i="3"/>
  <c r="AT288" i="3"/>
  <c r="P288" i="3"/>
  <c r="AA288" i="3" s="1"/>
  <c r="B288" i="3"/>
  <c r="AK288" i="3" s="1"/>
  <c r="Y303" i="3"/>
  <c r="X303" i="3"/>
  <c r="AP303" i="3"/>
  <c r="AP416" i="3"/>
  <c r="Y416" i="3"/>
  <c r="X416" i="3"/>
  <c r="AT477" i="3"/>
  <c r="M477" i="3"/>
  <c r="B477" i="3"/>
  <c r="AK477" i="3" s="1"/>
  <c r="AS477" i="3"/>
  <c r="P477" i="3"/>
  <c r="AA477" i="3" s="1"/>
  <c r="M664" i="3"/>
  <c r="AS664" i="3"/>
  <c r="P664" i="3"/>
  <c r="AA664" i="3" s="1"/>
  <c r="B664" i="3"/>
  <c r="AK664" i="3" s="1"/>
  <c r="AT664" i="3"/>
  <c r="M68" i="3"/>
  <c r="AQ78" i="3"/>
  <c r="AI78" i="3"/>
  <c r="AR284" i="3"/>
  <c r="AH284" i="3" s="1"/>
  <c r="AJ284" i="3"/>
  <c r="AQ28" i="3"/>
  <c r="AI28" i="3"/>
  <c r="AR40" i="3"/>
  <c r="AH40" i="3" s="1"/>
  <c r="AQ62" i="3"/>
  <c r="AI62" i="3"/>
  <c r="AS71" i="3"/>
  <c r="P71" i="3"/>
  <c r="AA71" i="3" s="1"/>
  <c r="AT71" i="3"/>
  <c r="AR73" i="3"/>
  <c r="AH73" i="3" s="1"/>
  <c r="AQ143" i="3"/>
  <c r="AI143" i="3"/>
  <c r="AR154" i="3"/>
  <c r="AH154" i="3" s="1"/>
  <c r="AJ154" i="3"/>
  <c r="AQ181" i="3"/>
  <c r="AI181" i="3"/>
  <c r="P204" i="3"/>
  <c r="AA204" i="3" s="1"/>
  <c r="M204" i="3"/>
  <c r="B204" i="3"/>
  <c r="AK204" i="3" s="1"/>
  <c r="AS204" i="3"/>
  <c r="AT204" i="3"/>
  <c r="X249" i="3"/>
  <c r="Y249" i="3"/>
  <c r="AP249" i="3"/>
  <c r="AR281" i="3"/>
  <c r="AH281" i="3" s="1"/>
  <c r="AJ281" i="3"/>
  <c r="Y288" i="3"/>
  <c r="AP288" i="3"/>
  <c r="X288" i="3"/>
  <c r="V304" i="3"/>
  <c r="W304" i="3" s="1"/>
  <c r="AL304" i="3"/>
  <c r="Y5" i="3"/>
  <c r="AF5" i="3"/>
  <c r="U6" i="4" s="1"/>
  <c r="AR27" i="3"/>
  <c r="AH27" i="3" s="1"/>
  <c r="AJ27" i="3"/>
  <c r="M32" i="3"/>
  <c r="P35" i="3"/>
  <c r="AA35" i="3" s="1"/>
  <c r="AT35" i="3"/>
  <c r="AS35" i="3"/>
  <c r="AF52" i="3"/>
  <c r="AR58" i="3"/>
  <c r="AH58" i="3" s="1"/>
  <c r="AJ63" i="3"/>
  <c r="AR63" i="3"/>
  <c r="AH63" i="3" s="1"/>
  <c r="AT64" i="3"/>
  <c r="AS64" i="3"/>
  <c r="AR90" i="3"/>
  <c r="AH90" i="3" s="1"/>
  <c r="AQ93" i="3"/>
  <c r="AI93" i="3"/>
  <c r="AR107" i="3"/>
  <c r="AH107" i="3" s="1"/>
  <c r="AJ107" i="3"/>
  <c r="P115" i="3"/>
  <c r="AA115" i="3" s="1"/>
  <c r="M115" i="3"/>
  <c r="B115" i="3"/>
  <c r="AK115" i="3" s="1"/>
  <c r="AT115" i="3"/>
  <c r="AS115" i="3"/>
  <c r="P119" i="3"/>
  <c r="AA119" i="3" s="1"/>
  <c r="M119" i="3"/>
  <c r="AS119" i="3"/>
  <c r="AT119" i="3"/>
  <c r="AQ125" i="3"/>
  <c r="AI125" i="3"/>
  <c r="M133" i="3"/>
  <c r="AP133" i="3" s="1"/>
  <c r="M260" i="10" s="1"/>
  <c r="AS135" i="3"/>
  <c r="P135" i="3"/>
  <c r="AA135" i="3" s="1"/>
  <c r="AT135" i="3"/>
  <c r="AR138" i="3"/>
  <c r="AH138" i="3" s="1"/>
  <c r="AJ138" i="3"/>
  <c r="AL169" i="3"/>
  <c r="V169" i="3"/>
  <c r="W169" i="3" s="1"/>
  <c r="B229" i="3"/>
  <c r="AK229" i="3" s="1"/>
  <c r="P229" i="3"/>
  <c r="AA229" i="3" s="1"/>
  <c r="M229" i="3"/>
  <c r="AT229" i="3"/>
  <c r="AS229" i="3"/>
  <c r="AR243" i="3"/>
  <c r="AH243" i="3" s="1"/>
  <c r="AJ243" i="3"/>
  <c r="B261" i="3"/>
  <c r="AK261" i="3" s="1"/>
  <c r="M261" i="3"/>
  <c r="AT261" i="3"/>
  <c r="AS261" i="3"/>
  <c r="P261" i="3"/>
  <c r="AA261" i="3" s="1"/>
  <c r="X267" i="3"/>
  <c r="AP267" i="3"/>
  <c r="Y267" i="3"/>
  <c r="AP335" i="3"/>
  <c r="Y335" i="3"/>
  <c r="X335" i="3"/>
  <c r="X557" i="3"/>
  <c r="AP557" i="3"/>
  <c r="Y557" i="3"/>
  <c r="AI277" i="3"/>
  <c r="P289" i="3"/>
  <c r="AA289" i="3" s="1"/>
  <c r="AT289" i="3"/>
  <c r="AL336" i="3"/>
  <c r="AL349" i="3"/>
  <c r="V349" i="3"/>
  <c r="W349" i="3" s="1"/>
  <c r="Y406" i="3"/>
  <c r="X406" i="3"/>
  <c r="AL420" i="3"/>
  <c r="V420" i="3"/>
  <c r="W420" i="3" s="1"/>
  <c r="AS426" i="3"/>
  <c r="P426" i="3"/>
  <c r="AA426" i="3" s="1"/>
  <c r="M426" i="3"/>
  <c r="AP439" i="3"/>
  <c r="Y439" i="3"/>
  <c r="Y508" i="3"/>
  <c r="AP508" i="3"/>
  <c r="X508" i="3"/>
  <c r="AT537" i="3"/>
  <c r="P537" i="3"/>
  <c r="AA537" i="3" s="1"/>
  <c r="AL551" i="3"/>
  <c r="V551" i="3"/>
  <c r="W551" i="3" s="1"/>
  <c r="X743" i="3"/>
  <c r="Y743" i="3"/>
  <c r="AP743" i="3"/>
  <c r="Y957" i="3"/>
  <c r="X957" i="3"/>
  <c r="AP957" i="3"/>
  <c r="AJ472" i="3"/>
  <c r="AR472" i="3"/>
  <c r="AH472" i="3" s="1"/>
  <c r="AP521" i="3"/>
  <c r="X521" i="3"/>
  <c r="Y521" i="3"/>
  <c r="AR523" i="3"/>
  <c r="AH523" i="3" s="1"/>
  <c r="AJ523" i="3"/>
  <c r="X577" i="3"/>
  <c r="AP577" i="3"/>
  <c r="X627" i="3"/>
  <c r="AP627" i="3"/>
  <c r="Y627" i="3"/>
  <c r="AL650" i="3"/>
  <c r="V650" i="3"/>
  <c r="W650" i="3" s="1"/>
  <c r="AI150" i="3"/>
  <c r="AI198" i="3"/>
  <c r="V219" i="3"/>
  <c r="W219" i="3" s="1"/>
  <c r="AI251" i="3"/>
  <c r="AI272" i="3"/>
  <c r="AR274" i="3"/>
  <c r="AH274" i="3" s="1"/>
  <c r="AL277" i="3"/>
  <c r="AR282" i="3"/>
  <c r="AH282" i="3" s="1"/>
  <c r="AQ297" i="3"/>
  <c r="P306" i="3"/>
  <c r="AA306" i="3" s="1"/>
  <c r="AQ329" i="3"/>
  <c r="AI329" i="3"/>
  <c r="AR336" i="3"/>
  <c r="AH336" i="3" s="1"/>
  <c r="AL345" i="3"/>
  <c r="V345" i="3"/>
  <c r="W345" i="3" s="1"/>
  <c r="AS346" i="3"/>
  <c r="P346" i="3"/>
  <c r="AA346" i="3" s="1"/>
  <c r="M346" i="3"/>
  <c r="AT346" i="3"/>
  <c r="AL372" i="3"/>
  <c r="V372" i="3"/>
  <c r="W372" i="3" s="1"/>
  <c r="P373" i="3"/>
  <c r="AA373" i="3" s="1"/>
  <c r="M373" i="3"/>
  <c r="B373" i="3"/>
  <c r="AK373" i="3" s="1"/>
  <c r="AT373" i="3"/>
  <c r="AQ373" i="3"/>
  <c r="AI385" i="3"/>
  <c r="AQ385" i="3"/>
  <c r="AP391" i="3"/>
  <c r="Y391" i="3"/>
  <c r="V414" i="3"/>
  <c r="W414" i="3" s="1"/>
  <c r="P417" i="3"/>
  <c r="AA417" i="3" s="1"/>
  <c r="M417" i="3"/>
  <c r="AT417" i="3"/>
  <c r="AS417" i="3"/>
  <c r="Y453" i="3"/>
  <c r="AS468" i="3"/>
  <c r="P468" i="3"/>
  <c r="AA468" i="3" s="1"/>
  <c r="M468" i="3"/>
  <c r="B468" i="3"/>
  <c r="AK468" i="3" s="1"/>
  <c r="AR480" i="3"/>
  <c r="AH480" i="3" s="1"/>
  <c r="AR488" i="3"/>
  <c r="AH488" i="3" s="1"/>
  <c r="AJ488" i="3"/>
  <c r="M514" i="3"/>
  <c r="AT514" i="3"/>
  <c r="AS514" i="3"/>
  <c r="P514" i="3"/>
  <c r="AA514" i="3" s="1"/>
  <c r="Y526" i="3"/>
  <c r="X526" i="3"/>
  <c r="AP526" i="3"/>
  <c r="AL537" i="3"/>
  <c r="V537" i="3"/>
  <c r="W537" i="3" s="1"/>
  <c r="AP549" i="3"/>
  <c r="X549" i="3"/>
  <c r="Y549" i="3"/>
  <c r="Y577" i="3"/>
  <c r="AI146" i="3"/>
  <c r="AI149" i="3"/>
  <c r="AI166" i="3"/>
  <c r="AL252" i="3"/>
  <c r="M260" i="3"/>
  <c r="AL289" i="3"/>
  <c r="V292" i="3"/>
  <c r="W292" i="3" s="1"/>
  <c r="AR53" i="3"/>
  <c r="AH53" i="3" s="1"/>
  <c r="AR85" i="3"/>
  <c r="AH85" i="3" s="1"/>
  <c r="V95" i="3"/>
  <c r="W95" i="3" s="1"/>
  <c r="AL112" i="3"/>
  <c r="AR117" i="3"/>
  <c r="AH117" i="3" s="1"/>
  <c r="V151" i="3"/>
  <c r="W151" i="3" s="1"/>
  <c r="AL152" i="3"/>
  <c r="AR157" i="3"/>
  <c r="AH157" i="3" s="1"/>
  <c r="V167" i="3"/>
  <c r="W167" i="3" s="1"/>
  <c r="AL168" i="3"/>
  <c r="AR173" i="3"/>
  <c r="AH173" i="3" s="1"/>
  <c r="V183" i="3"/>
  <c r="W183" i="3" s="1"/>
  <c r="AL184" i="3"/>
  <c r="V199" i="3"/>
  <c r="W199" i="3" s="1"/>
  <c r="AL200" i="3"/>
  <c r="AQ202" i="3"/>
  <c r="AS203" i="3"/>
  <c r="AU203" i="3" s="1"/>
  <c r="AR209" i="3"/>
  <c r="AH209" i="3" s="1"/>
  <c r="AI213" i="3"/>
  <c r="V214" i="3"/>
  <c r="W214" i="3" s="1"/>
  <c r="AI218" i="3"/>
  <c r="AQ224" i="3"/>
  <c r="AL227" i="3"/>
  <c r="M231" i="3"/>
  <c r="AI243" i="3"/>
  <c r="V244" i="3"/>
  <c r="W244" i="3" s="1"/>
  <c r="P260" i="3"/>
  <c r="AA260" i="3" s="1"/>
  <c r="B276" i="3"/>
  <c r="AK276" i="3" s="1"/>
  <c r="AI284" i="3"/>
  <c r="V285" i="3"/>
  <c r="W285" i="3" s="1"/>
  <c r="AQ299" i="3"/>
  <c r="B303" i="3"/>
  <c r="AK303" i="3" s="1"/>
  <c r="AT303" i="3"/>
  <c r="AR304" i="3"/>
  <c r="AH304" i="3" s="1"/>
  <c r="AL313" i="3"/>
  <c r="AI315" i="3"/>
  <c r="AI317" i="3"/>
  <c r="AR318" i="3"/>
  <c r="AH318" i="3" s="1"/>
  <c r="AL327" i="3"/>
  <c r="AR342" i="3"/>
  <c r="AH342" i="3" s="1"/>
  <c r="B346" i="3"/>
  <c r="AK346" i="3" s="1"/>
  <c r="X360" i="3"/>
  <c r="AL365" i="3"/>
  <c r="V365" i="3"/>
  <c r="W365" i="3" s="1"/>
  <c r="V384" i="3"/>
  <c r="W384" i="3" s="1"/>
  <c r="X391" i="3"/>
  <c r="AL400" i="3"/>
  <c r="B417" i="3"/>
  <c r="AK417" i="3" s="1"/>
  <c r="AP440" i="3"/>
  <c r="X440" i="3"/>
  <c r="AT468" i="3"/>
  <c r="V477" i="3"/>
  <c r="W477" i="3" s="1"/>
  <c r="V520" i="3"/>
  <c r="W520" i="3" s="1"/>
  <c r="AJ574" i="3"/>
  <c r="AR574" i="3"/>
  <c r="AH574" i="3" s="1"/>
  <c r="AQ643" i="3"/>
  <c r="AI643" i="3"/>
  <c r="AJ648" i="3"/>
  <c r="AR648" i="3"/>
  <c r="AH648" i="3" s="1"/>
  <c r="AI301" i="3"/>
  <c r="AI147" i="3"/>
  <c r="V240" i="3"/>
  <c r="W240" i="3" s="1"/>
  <c r="AS37" i="3"/>
  <c r="AQ67" i="3"/>
  <c r="AS69" i="3"/>
  <c r="AF73" i="3"/>
  <c r="AQ83" i="3"/>
  <c r="AF89" i="3"/>
  <c r="AS101" i="3"/>
  <c r="AI108" i="3"/>
  <c r="AI164" i="3"/>
  <c r="AI180" i="3"/>
  <c r="AS189" i="3"/>
  <c r="AI196" i="3"/>
  <c r="AI206" i="3"/>
  <c r="AL223" i="3"/>
  <c r="AL231" i="3"/>
  <c r="AQ236" i="3"/>
  <c r="B291" i="3"/>
  <c r="AK291" i="3" s="1"/>
  <c r="AS291" i="3"/>
  <c r="AI296" i="3"/>
  <c r="AP299" i="3"/>
  <c r="X299" i="3"/>
  <c r="AI321" i="3"/>
  <c r="AQ321" i="3"/>
  <c r="P325" i="3"/>
  <c r="AA325" i="3" s="1"/>
  <c r="B325" i="3"/>
  <c r="AK325" i="3" s="1"/>
  <c r="AI337" i="3"/>
  <c r="AQ337" i="3"/>
  <c r="AT347" i="3"/>
  <c r="AS347" i="3"/>
  <c r="P347" i="3"/>
  <c r="AA347" i="3" s="1"/>
  <c r="AQ347" i="3"/>
  <c r="Y360" i="3"/>
  <c r="AS373" i="3"/>
  <c r="M399" i="3"/>
  <c r="AP407" i="3"/>
  <c r="Y407" i="3"/>
  <c r="AL436" i="3"/>
  <c r="V436" i="3"/>
  <c r="W436" i="3" s="1"/>
  <c r="P437" i="3"/>
  <c r="AA437" i="3" s="1"/>
  <c r="M437" i="3"/>
  <c r="B437" i="3"/>
  <c r="AK437" i="3" s="1"/>
  <c r="AT437" i="3"/>
  <c r="AQ442" i="3"/>
  <c r="AI442" i="3"/>
  <c r="P447" i="3"/>
  <c r="AA447" i="3" s="1"/>
  <c r="M447" i="3"/>
  <c r="B447" i="3"/>
  <c r="AK447" i="3" s="1"/>
  <c r="AT447" i="3"/>
  <c r="AU447" i="3" s="1"/>
  <c r="P471" i="3"/>
  <c r="AA471" i="3" s="1"/>
  <c r="M471" i="3"/>
  <c r="B471" i="3"/>
  <c r="AK471" i="3" s="1"/>
  <c r="AT471" i="3"/>
  <c r="AS471" i="3"/>
  <c r="X561" i="3"/>
  <c r="Y561" i="3"/>
  <c r="AP561" i="3"/>
  <c r="P575" i="3"/>
  <c r="AA575" i="3" s="1"/>
  <c r="B575" i="3"/>
  <c r="AK575" i="3" s="1"/>
  <c r="AT575" i="3"/>
  <c r="AS575" i="3"/>
  <c r="M575" i="3"/>
  <c r="V607" i="3"/>
  <c r="W607" i="3" s="1"/>
  <c r="AL607" i="3"/>
  <c r="X826" i="3"/>
  <c r="AP826" i="3"/>
  <c r="AP379" i="3"/>
  <c r="Y379" i="3"/>
  <c r="X379" i="3"/>
  <c r="AI148" i="3"/>
  <c r="AI182" i="3"/>
  <c r="B231" i="3"/>
  <c r="AK231" i="3" s="1"/>
  <c r="AQ5" i="3"/>
  <c r="AQ18" i="3"/>
  <c r="AQ35" i="3"/>
  <c r="AF41" i="3"/>
  <c r="AQ51" i="3"/>
  <c r="AF57" i="3"/>
  <c r="AI76" i="3"/>
  <c r="AI92" i="3"/>
  <c r="AI124" i="3"/>
  <c r="AS133" i="3"/>
  <c r="AI27" i="3"/>
  <c r="AT37" i="3"/>
  <c r="B41" i="3"/>
  <c r="AK41" i="3" s="1"/>
  <c r="AI43" i="3"/>
  <c r="B57" i="3"/>
  <c r="AK57" i="3" s="1"/>
  <c r="AI59" i="3"/>
  <c r="AS68" i="3"/>
  <c r="AT69" i="3"/>
  <c r="AI75" i="3"/>
  <c r="AI91" i="3"/>
  <c r="AT101" i="3"/>
  <c r="AI107" i="3"/>
  <c r="AI123" i="3"/>
  <c r="AT133" i="3"/>
  <c r="AI139" i="3"/>
  <c r="V145" i="3"/>
  <c r="W145" i="3" s="1"/>
  <c r="B161" i="3"/>
  <c r="AK161" i="3" s="1"/>
  <c r="AI163" i="3"/>
  <c r="V165" i="3"/>
  <c r="W165" i="3" s="1"/>
  <c r="B177" i="3"/>
  <c r="AK177" i="3" s="1"/>
  <c r="AI179" i="3"/>
  <c r="V181" i="3"/>
  <c r="W181" i="3" s="1"/>
  <c r="AT189" i="3"/>
  <c r="AI195" i="3"/>
  <c r="V197" i="3"/>
  <c r="W197" i="3" s="1"/>
  <c r="AJ206" i="3"/>
  <c r="B211" i="3"/>
  <c r="AK211" i="3" s="1"/>
  <c r="AI226" i="3"/>
  <c r="X227" i="3"/>
  <c r="AQ240" i="3"/>
  <c r="AL243" i="3"/>
  <c r="M247" i="3"/>
  <c r="V260" i="3"/>
  <c r="W260" i="3" s="1"/>
  <c r="AS265" i="3"/>
  <c r="P276" i="3"/>
  <c r="AA276" i="3" s="1"/>
  <c r="AI280" i="3"/>
  <c r="X281" i="3"/>
  <c r="AP281" i="3"/>
  <c r="Y299" i="3"/>
  <c r="AI305" i="3"/>
  <c r="AQ305" i="3"/>
  <c r="X311" i="3"/>
  <c r="M325" i="3"/>
  <c r="B347" i="3"/>
  <c r="AK347" i="3" s="1"/>
  <c r="AQ361" i="3"/>
  <c r="AI361" i="3"/>
  <c r="AQ362" i="3"/>
  <c r="AQ389" i="3"/>
  <c r="X407" i="3"/>
  <c r="AL429" i="3"/>
  <c r="V429" i="3"/>
  <c r="W429" i="3" s="1"/>
  <c r="X435" i="3"/>
  <c r="AS437" i="3"/>
  <c r="AQ441" i="3"/>
  <c r="AI441" i="3"/>
  <c r="V444" i="3"/>
  <c r="W444" i="3" s="1"/>
  <c r="AP447" i="3"/>
  <c r="Y447" i="3"/>
  <c r="AQ469" i="3"/>
  <c r="AI469" i="3"/>
  <c r="M470" i="3"/>
  <c r="V487" i="3"/>
  <c r="W487" i="3" s="1"/>
  <c r="AL487" i="3"/>
  <c r="Y495" i="3"/>
  <c r="X495" i="3"/>
  <c r="AP495" i="3"/>
  <c r="AJ518" i="3"/>
  <c r="AR518" i="3"/>
  <c r="AH518" i="3" s="1"/>
  <c r="AR519" i="3"/>
  <c r="AH519" i="3" s="1"/>
  <c r="AJ519" i="3"/>
  <c r="P543" i="3"/>
  <c r="AA543" i="3" s="1"/>
  <c r="B543" i="3"/>
  <c r="AK543" i="3" s="1"/>
  <c r="AT543" i="3"/>
  <c r="AS543" i="3"/>
  <c r="AP575" i="3"/>
  <c r="Y575" i="3"/>
  <c r="X575" i="3"/>
  <c r="Y826" i="3"/>
  <c r="AL397" i="3"/>
  <c r="V397" i="3"/>
  <c r="W397" i="3" s="1"/>
  <c r="AI205" i="3"/>
  <c r="Y227" i="3"/>
  <c r="AQ289" i="3"/>
  <c r="M291" i="3"/>
  <c r="Y311" i="3"/>
  <c r="AP313" i="3"/>
  <c r="AI323" i="3"/>
  <c r="AL332" i="3"/>
  <c r="V332" i="3"/>
  <c r="W332" i="3" s="1"/>
  <c r="B335" i="3"/>
  <c r="AK335" i="3" s="1"/>
  <c r="AT335" i="3"/>
  <c r="M347" i="3"/>
  <c r="AI348" i="3"/>
  <c r="AL352" i="3"/>
  <c r="AL361" i="3"/>
  <c r="V361" i="3"/>
  <c r="W361" i="3" s="1"/>
  <c r="AS362" i="3"/>
  <c r="P362" i="3"/>
  <c r="AA362" i="3" s="1"/>
  <c r="M362" i="3"/>
  <c r="AT362" i="3"/>
  <c r="AL388" i="3"/>
  <c r="V388" i="3"/>
  <c r="W388" i="3" s="1"/>
  <c r="P389" i="3"/>
  <c r="AA389" i="3" s="1"/>
  <c r="M389" i="3"/>
  <c r="B389" i="3"/>
  <c r="AK389" i="3" s="1"/>
  <c r="AT389" i="3"/>
  <c r="AU389" i="3" s="1"/>
  <c r="AR449" i="3"/>
  <c r="AH449" i="3" s="1"/>
  <c r="AQ455" i="3"/>
  <c r="AI455" i="3"/>
  <c r="AQ462" i="3"/>
  <c r="AI462" i="3"/>
  <c r="B465" i="3"/>
  <c r="AK465" i="3" s="1"/>
  <c r="P465" i="3"/>
  <c r="AA465" i="3" s="1"/>
  <c r="M465" i="3"/>
  <c r="AT465" i="3"/>
  <c r="AS465" i="3"/>
  <c r="AQ475" i="3"/>
  <c r="AI475" i="3"/>
  <c r="AP492" i="3"/>
  <c r="AI501" i="3"/>
  <c r="AQ501" i="3"/>
  <c r="AJ534" i="3"/>
  <c r="AR534" i="3"/>
  <c r="AH534" i="3" s="1"/>
  <c r="V545" i="3"/>
  <c r="W545" i="3" s="1"/>
  <c r="AL545" i="3"/>
  <c r="AP553" i="3"/>
  <c r="Y553" i="3"/>
  <c r="X553" i="3"/>
  <c r="AQ555" i="3"/>
  <c r="AI555" i="3"/>
  <c r="AQ587" i="3"/>
  <c r="AI587" i="3"/>
  <c r="AR608" i="3"/>
  <c r="AH608" i="3" s="1"/>
  <c r="AL642" i="3"/>
  <c r="V642" i="3"/>
  <c r="W642" i="3" s="1"/>
  <c r="X765" i="3"/>
  <c r="AP765" i="3"/>
  <c r="Y765" i="3"/>
  <c r="AR823" i="3"/>
  <c r="AH823" i="3" s="1"/>
  <c r="AJ823" i="3"/>
  <c r="AI223" i="3"/>
  <c r="M306" i="3"/>
  <c r="AL324" i="3"/>
  <c r="V324" i="3"/>
  <c r="W324" i="3" s="1"/>
  <c r="P225" i="3"/>
  <c r="AA225" i="3" s="1"/>
  <c r="AT225" i="3"/>
  <c r="AU225" i="3" s="1"/>
  <c r="AQ231" i="3"/>
  <c r="AL259" i="3"/>
  <c r="AL267" i="3"/>
  <c r="AL288" i="3"/>
  <c r="P293" i="3"/>
  <c r="AA293" i="3" s="1"/>
  <c r="B293" i="3"/>
  <c r="AK293" i="3" s="1"/>
  <c r="AS330" i="3"/>
  <c r="P330" i="3"/>
  <c r="AA330" i="3" s="1"/>
  <c r="AL381" i="3"/>
  <c r="V381" i="3"/>
  <c r="W381" i="3" s="1"/>
  <c r="AP392" i="3"/>
  <c r="X392" i="3"/>
  <c r="P401" i="3"/>
  <c r="AA401" i="3" s="1"/>
  <c r="M401" i="3"/>
  <c r="AT401" i="3"/>
  <c r="P433" i="3"/>
  <c r="AA433" i="3" s="1"/>
  <c r="M433" i="3"/>
  <c r="AT433" i="3"/>
  <c r="AS433" i="3"/>
  <c r="AL457" i="3"/>
  <c r="V457" i="3"/>
  <c r="W457" i="3" s="1"/>
  <c r="AL470" i="3"/>
  <c r="V470" i="3"/>
  <c r="W470" i="3" s="1"/>
  <c r="AI483" i="3"/>
  <c r="AQ483" i="3"/>
  <c r="AP581" i="3"/>
  <c r="X581" i="3"/>
  <c r="AQ609" i="3"/>
  <c r="AI609" i="3"/>
  <c r="V686" i="3"/>
  <c r="W686" i="3" s="1"/>
  <c r="AL686" i="3"/>
  <c r="AP698" i="3"/>
  <c r="X698" i="3"/>
  <c r="Y698" i="3"/>
  <c r="AQ345" i="3"/>
  <c r="AI345" i="3"/>
  <c r="V27" i="3"/>
  <c r="W27" i="3" s="1"/>
  <c r="V138" i="3"/>
  <c r="W138" i="3" s="1"/>
  <c r="Y138" i="3" s="1"/>
  <c r="AS153" i="3"/>
  <c r="V162" i="3"/>
  <c r="W162" i="3" s="1"/>
  <c r="V178" i="3"/>
  <c r="W178" i="3" s="1"/>
  <c r="AS185" i="3"/>
  <c r="V194" i="3"/>
  <c r="W194" i="3" s="1"/>
  <c r="X196" i="3"/>
  <c r="V212" i="3"/>
  <c r="W212" i="3" s="1"/>
  <c r="V222" i="3"/>
  <c r="W222" i="3" s="1"/>
  <c r="B225" i="3"/>
  <c r="AK225" i="3" s="1"/>
  <c r="AL230" i="3"/>
  <c r="Y243" i="3"/>
  <c r="AL255" i="3"/>
  <c r="AL263" i="3"/>
  <c r="Y264" i="3"/>
  <c r="B279" i="3"/>
  <c r="AK279" i="3" s="1"/>
  <c r="AS289" i="3"/>
  <c r="M293" i="3"/>
  <c r="AI300" i="3"/>
  <c r="AL305" i="3"/>
  <c r="AS306" i="3"/>
  <c r="Y313" i="3"/>
  <c r="V317" i="3"/>
  <c r="W317" i="3" s="1"/>
  <c r="B330" i="3"/>
  <c r="AK330" i="3" s="1"/>
  <c r="AJ333" i="3"/>
  <c r="AJ356" i="3"/>
  <c r="AT363" i="3"/>
  <c r="AS363" i="3"/>
  <c r="P363" i="3"/>
  <c r="AA363" i="3" s="1"/>
  <c r="AQ363" i="3"/>
  <c r="V366" i="3"/>
  <c r="W366" i="3" s="1"/>
  <c r="AJ368" i="3"/>
  <c r="Y376" i="3"/>
  <c r="Y392" i="3"/>
  <c r="B401" i="3"/>
  <c r="AK401" i="3" s="1"/>
  <c r="AL404" i="3"/>
  <c r="V404" i="3"/>
  <c r="W404" i="3" s="1"/>
  <c r="AI412" i="3"/>
  <c r="B433" i="3"/>
  <c r="AK433" i="3" s="1"/>
  <c r="X455" i="3"/>
  <c r="AP455" i="3"/>
  <c r="Y455" i="3"/>
  <c r="V499" i="3"/>
  <c r="W499" i="3" s="1"/>
  <c r="AI503" i="3"/>
  <c r="AJ505" i="3"/>
  <c r="B514" i="3"/>
  <c r="AK514" i="3" s="1"/>
  <c r="M526" i="3"/>
  <c r="AS526" i="3"/>
  <c r="AT526" i="3"/>
  <c r="AQ552" i="3"/>
  <c r="AI552" i="3"/>
  <c r="AP554" i="3"/>
  <c r="Y554" i="3"/>
  <c r="AJ558" i="3"/>
  <c r="AR558" i="3"/>
  <c r="AH558" i="3" s="1"/>
  <c r="Y581" i="3"/>
  <c r="AR646" i="3"/>
  <c r="AH646" i="3" s="1"/>
  <c r="B37" i="3"/>
  <c r="AK37" i="3" s="1"/>
  <c r="B101" i="3"/>
  <c r="AK101" i="3" s="1"/>
  <c r="AT153" i="3"/>
  <c r="AT185" i="3"/>
  <c r="B189" i="3"/>
  <c r="AK189" i="3" s="1"/>
  <c r="Y196" i="3"/>
  <c r="V205" i="3"/>
  <c r="W205" i="3" s="1"/>
  <c r="M225" i="3"/>
  <c r="AS231" i="3"/>
  <c r="V234" i="3"/>
  <c r="W234" i="3" s="1"/>
  <c r="AQ247" i="3"/>
  <c r="AL275" i="3"/>
  <c r="M279" i="3"/>
  <c r="AI312" i="3"/>
  <c r="AS325" i="3"/>
  <c r="AI328" i="3"/>
  <c r="M330" i="3"/>
  <c r="AQ330" i="3"/>
  <c r="AL335" i="3"/>
  <c r="AP347" i="3"/>
  <c r="Y347" i="3"/>
  <c r="X347" i="3"/>
  <c r="AR348" i="3"/>
  <c r="AH348" i="3" s="1"/>
  <c r="AI349" i="3"/>
  <c r="B363" i="3"/>
  <c r="AK363" i="3" s="1"/>
  <c r="AQ377" i="3"/>
  <c r="AI377" i="3"/>
  <c r="AQ378" i="3"/>
  <c r="AQ393" i="3"/>
  <c r="AI393" i="3"/>
  <c r="AQ395" i="3"/>
  <c r="AI395" i="3"/>
  <c r="AI396" i="3"/>
  <c r="AQ411" i="3"/>
  <c r="AI411" i="3"/>
  <c r="P423" i="3"/>
  <c r="AA423" i="3" s="1"/>
  <c r="M423" i="3"/>
  <c r="B423" i="3"/>
  <c r="AK423" i="3" s="1"/>
  <c r="AT423" i="3"/>
  <c r="AU423" i="3" s="1"/>
  <c r="AL463" i="3"/>
  <c r="V463" i="3"/>
  <c r="W463" i="3" s="1"/>
  <c r="AP501" i="3"/>
  <c r="Y501" i="3"/>
  <c r="X501" i="3"/>
  <c r="AJ503" i="3"/>
  <c r="AQ537" i="3"/>
  <c r="Y574" i="3"/>
  <c r="X574" i="3"/>
  <c r="AP587" i="3"/>
  <c r="Y587" i="3"/>
  <c r="X587" i="3"/>
  <c r="AQ641" i="3"/>
  <c r="AI641" i="3"/>
  <c r="Y661" i="3"/>
  <c r="AP661" i="3"/>
  <c r="X661" i="3"/>
  <c r="AL700" i="3"/>
  <c r="V700" i="3"/>
  <c r="W700" i="3" s="1"/>
  <c r="AL777" i="3"/>
  <c r="V777" i="3"/>
  <c r="W777" i="3" s="1"/>
  <c r="Y823" i="3"/>
  <c r="AP823" i="3"/>
  <c r="X823" i="3"/>
  <c r="AR858" i="3"/>
  <c r="AH858" i="3" s="1"/>
  <c r="AJ858" i="3"/>
  <c r="AR443" i="3"/>
  <c r="AH443" i="3" s="1"/>
  <c r="AJ443" i="3"/>
  <c r="M69" i="3"/>
  <c r="M101" i="3"/>
  <c r="AL217" i="3"/>
  <c r="AT231" i="3"/>
  <c r="AS260" i="3"/>
  <c r="AR296" i="3"/>
  <c r="AH296" i="3" s="1"/>
  <c r="AL300" i="3"/>
  <c r="AP323" i="3"/>
  <c r="AT325" i="3"/>
  <c r="AT330" i="3"/>
  <c r="AL340" i="3"/>
  <c r="V340" i="3"/>
  <c r="W340" i="3" s="1"/>
  <c r="P341" i="3"/>
  <c r="AA341" i="3" s="1"/>
  <c r="M341" i="3"/>
  <c r="B341" i="3"/>
  <c r="AK341" i="3" s="1"/>
  <c r="AT341" i="3"/>
  <c r="AQ341" i="3"/>
  <c r="AJ349" i="3"/>
  <c r="AI353" i="3"/>
  <c r="AQ353" i="3"/>
  <c r="P359" i="3"/>
  <c r="AA359" i="3" s="1"/>
  <c r="B359" i="3"/>
  <c r="AK359" i="3" s="1"/>
  <c r="AI364" i="3"/>
  <c r="AL377" i="3"/>
  <c r="V377" i="3"/>
  <c r="W377" i="3" s="1"/>
  <c r="AS378" i="3"/>
  <c r="P378" i="3"/>
  <c r="AA378" i="3" s="1"/>
  <c r="M378" i="3"/>
  <c r="AT378" i="3"/>
  <c r="AL393" i="3"/>
  <c r="V393" i="3"/>
  <c r="W393" i="3" s="1"/>
  <c r="AS401" i="3"/>
  <c r="AP423" i="3"/>
  <c r="Y423" i="3"/>
  <c r="AS444" i="3"/>
  <c r="B444" i="3"/>
  <c r="AK444" i="3" s="1"/>
  <c r="AT444" i="3"/>
  <c r="AL453" i="3"/>
  <c r="AL483" i="3"/>
  <c r="V483" i="3"/>
  <c r="W483" i="3" s="1"/>
  <c r="AP517" i="3"/>
  <c r="X517" i="3"/>
  <c r="Y517" i="3"/>
  <c r="AS537" i="3"/>
  <c r="AI647" i="3"/>
  <c r="AQ647" i="3"/>
  <c r="P257" i="3"/>
  <c r="AA257" i="3" s="1"/>
  <c r="AT257" i="3"/>
  <c r="AU257" i="3" s="1"/>
  <c r="AR280" i="3"/>
  <c r="AH280" i="3" s="1"/>
  <c r="AS314" i="3"/>
  <c r="AU314" i="3" s="1"/>
  <c r="P314" i="3"/>
  <c r="AA314" i="3" s="1"/>
  <c r="AI316" i="3"/>
  <c r="AT331" i="3"/>
  <c r="AS331" i="3"/>
  <c r="M372" i="3"/>
  <c r="B372" i="3"/>
  <c r="AK372" i="3" s="1"/>
  <c r="AT372" i="3"/>
  <c r="AS372" i="3"/>
  <c r="AR396" i="3"/>
  <c r="AH396" i="3" s="1"/>
  <c r="AJ396" i="3"/>
  <c r="AQ409" i="3"/>
  <c r="AI409" i="3"/>
  <c r="AR412" i="3"/>
  <c r="AH412" i="3" s="1"/>
  <c r="AJ412" i="3"/>
  <c r="AQ426" i="3"/>
  <c r="AP451" i="3"/>
  <c r="Y451" i="3"/>
  <c r="X451" i="3"/>
  <c r="AQ482" i="3"/>
  <c r="AI482" i="3"/>
  <c r="AP515" i="3"/>
  <c r="X515" i="3"/>
  <c r="Y515" i="3"/>
  <c r="AP533" i="3"/>
  <c r="X533" i="3"/>
  <c r="X541" i="3"/>
  <c r="Y541" i="3"/>
  <c r="AP541" i="3"/>
  <c r="AL552" i="3"/>
  <c r="V552" i="3"/>
  <c r="W552" i="3" s="1"/>
  <c r="AP559" i="3"/>
  <c r="Y559" i="3"/>
  <c r="X559" i="3"/>
  <c r="AI679" i="3"/>
  <c r="AQ679" i="3"/>
  <c r="Y732" i="3"/>
  <c r="X732" i="3"/>
  <c r="AP732" i="3"/>
  <c r="V134" i="3"/>
  <c r="W134" i="3" s="1"/>
  <c r="X136" i="3"/>
  <c r="Y137" i="3"/>
  <c r="V158" i="3"/>
  <c r="W158" i="3" s="1"/>
  <c r="V174" i="3"/>
  <c r="W174" i="3" s="1"/>
  <c r="V190" i="3"/>
  <c r="W190" i="3" s="1"/>
  <c r="X192" i="3"/>
  <c r="AL229" i="3"/>
  <c r="AL241" i="3"/>
  <c r="V254" i="3"/>
  <c r="W254" i="3" s="1"/>
  <c r="B257" i="3"/>
  <c r="AK257" i="3" s="1"/>
  <c r="AL262" i="3"/>
  <c r="Y275" i="3"/>
  <c r="AS276" i="3"/>
  <c r="AU276" i="3" s="1"/>
  <c r="AL287" i="3"/>
  <c r="AT291" i="3"/>
  <c r="AQ293" i="3"/>
  <c r="AL295" i="3"/>
  <c r="B314" i="3"/>
  <c r="AK314" i="3" s="1"/>
  <c r="X323" i="3"/>
  <c r="AI336" i="3"/>
  <c r="V341" i="3"/>
  <c r="W341" i="3" s="1"/>
  <c r="AS341" i="3"/>
  <c r="AS359" i="3"/>
  <c r="AT379" i="3"/>
  <c r="AS379" i="3"/>
  <c r="P379" i="3"/>
  <c r="AA379" i="3" s="1"/>
  <c r="AQ379" i="3"/>
  <c r="V382" i="3"/>
  <c r="W382" i="3" s="1"/>
  <c r="AI416" i="3"/>
  <c r="AR424" i="3"/>
  <c r="AH424" i="3" s="1"/>
  <c r="AT426" i="3"/>
  <c r="AI476" i="3"/>
  <c r="Y533" i="3"/>
  <c r="AT583" i="3"/>
  <c r="B583" i="3"/>
  <c r="AK583" i="3" s="1"/>
  <c r="P583" i="3"/>
  <c r="AA583" i="3" s="1"/>
  <c r="M583" i="3"/>
  <c r="AS583" i="3"/>
  <c r="Y685" i="3"/>
  <c r="X685" i="3"/>
  <c r="AP685" i="3"/>
  <c r="K265" i="10"/>
  <c r="I266" i="10"/>
  <c r="K264" i="10"/>
  <c r="I250" i="10"/>
  <c r="K248" i="10"/>
  <c r="H235" i="10"/>
  <c r="I234" i="10"/>
  <c r="K232" i="10"/>
  <c r="K200" i="10"/>
  <c r="H265" i="10"/>
  <c r="I264" i="10"/>
  <c r="K262" i="10"/>
  <c r="G250" i="10"/>
  <c r="H249" i="10"/>
  <c r="I248" i="10"/>
  <c r="H233" i="10"/>
  <c r="I232" i="10"/>
  <c r="K230" i="10"/>
  <c r="H260" i="10"/>
  <c r="I259" i="10"/>
  <c r="G245" i="10"/>
  <c r="H244" i="10"/>
  <c r="I243" i="10"/>
  <c r="H228" i="10"/>
  <c r="I227" i="10"/>
  <c r="K225" i="10"/>
  <c r="H259" i="10"/>
  <c r="G244" i="10"/>
  <c r="H243" i="10"/>
  <c r="I242" i="10"/>
  <c r="H227" i="10"/>
  <c r="I226" i="10"/>
  <c r="G212" i="10"/>
  <c r="H211" i="10"/>
  <c r="I210" i="10"/>
  <c r="K208" i="10"/>
  <c r="H195" i="10"/>
  <c r="I194" i="10"/>
  <c r="K192" i="10"/>
  <c r="H131" i="10"/>
  <c r="I130" i="10"/>
  <c r="K128" i="10"/>
  <c r="H115" i="10"/>
  <c r="I114" i="10"/>
  <c r="K112" i="10"/>
  <c r="G84" i="10"/>
  <c r="H83" i="10"/>
  <c r="I82" i="10"/>
  <c r="K80" i="10"/>
  <c r="H67" i="10"/>
  <c r="I66" i="10"/>
  <c r="K64" i="10"/>
  <c r="I265" i="10"/>
  <c r="M259" i="10"/>
  <c r="I247" i="10"/>
  <c r="H230" i="10"/>
  <c r="I225" i="10"/>
  <c r="K199" i="10"/>
  <c r="I197" i="10"/>
  <c r="I196" i="10"/>
  <c r="K259" i="10"/>
  <c r="H247" i="10"/>
  <c r="K231" i="10"/>
  <c r="H225" i="10"/>
  <c r="I198" i="10"/>
  <c r="H197" i="10"/>
  <c r="H196" i="10"/>
  <c r="K174" i="10"/>
  <c r="G247" i="10"/>
  <c r="I231" i="10"/>
  <c r="G225" i="10"/>
  <c r="K209" i="10"/>
  <c r="I208" i="10"/>
  <c r="K201" i="10"/>
  <c r="I200" i="10"/>
  <c r="I199" i="10"/>
  <c r="H198" i="10"/>
  <c r="K266" i="10"/>
  <c r="K260" i="10"/>
  <c r="K249" i="10"/>
  <c r="G248" i="10"/>
  <c r="K242" i="10"/>
  <c r="H226" i="10"/>
  <c r="K211" i="10"/>
  <c r="H209" i="10"/>
  <c r="G208" i="10"/>
  <c r="H201" i="10"/>
  <c r="H174" i="10"/>
  <c r="K165" i="10"/>
  <c r="H143" i="10"/>
  <c r="H142" i="10"/>
  <c r="H141" i="10"/>
  <c r="H140" i="10"/>
  <c r="I137" i="10"/>
  <c r="I136" i="10"/>
  <c r="K132" i="10"/>
  <c r="K131" i="10"/>
  <c r="K130" i="10"/>
  <c r="K129" i="10"/>
  <c r="K120" i="10"/>
  <c r="H68" i="10"/>
  <c r="G59" i="10"/>
  <c r="G56" i="10"/>
  <c r="H55" i="10"/>
  <c r="I8" i="10"/>
  <c r="K4" i="10"/>
  <c r="H266" i="10"/>
  <c r="I249" i="10"/>
  <c r="H242" i="10"/>
  <c r="M233" i="10"/>
  <c r="H232" i="10"/>
  <c r="I260" i="10"/>
  <c r="G249" i="10"/>
  <c r="G242" i="10"/>
  <c r="K233" i="10"/>
  <c r="K227" i="10"/>
  <c r="K214" i="10"/>
  <c r="I211" i="10"/>
  <c r="G210" i="10"/>
  <c r="I165" i="10"/>
  <c r="K250" i="10"/>
  <c r="H263" i="10"/>
  <c r="K245" i="10"/>
  <c r="I244" i="10"/>
  <c r="K194" i="10"/>
  <c r="I193" i="10"/>
  <c r="H192" i="10"/>
  <c r="H191" i="10"/>
  <c r="K182" i="10"/>
  <c r="H264" i="10"/>
  <c r="I245" i="10"/>
  <c r="G235" i="10"/>
  <c r="H229" i="10"/>
  <c r="K197" i="10"/>
  <c r="K196" i="10"/>
  <c r="H194" i="10"/>
  <c r="I182" i="10"/>
  <c r="G243" i="10"/>
  <c r="K235" i="10"/>
  <c r="I229" i="10"/>
  <c r="I128" i="10"/>
  <c r="H127" i="10"/>
  <c r="G126" i="10"/>
  <c r="K110" i="10"/>
  <c r="I108" i="10"/>
  <c r="H107" i="10"/>
  <c r="K78" i="10"/>
  <c r="I76" i="10"/>
  <c r="H75" i="10"/>
  <c r="G74" i="10"/>
  <c r="K57" i="10"/>
  <c r="K44" i="10"/>
  <c r="I42" i="10"/>
  <c r="H41" i="10"/>
  <c r="I22" i="10"/>
  <c r="I235" i="10"/>
  <c r="H208" i="10"/>
  <c r="H199" i="10"/>
  <c r="K191" i="10"/>
  <c r="I129" i="10"/>
  <c r="H128" i="10"/>
  <c r="K111" i="10"/>
  <c r="I109" i="10"/>
  <c r="H108" i="10"/>
  <c r="K79" i="10"/>
  <c r="I77" i="10"/>
  <c r="H76" i="10"/>
  <c r="K58" i="10"/>
  <c r="I56" i="10"/>
  <c r="I55" i="10"/>
  <c r="I43" i="10"/>
  <c r="H42" i="10"/>
  <c r="M8" i="10"/>
  <c r="K6" i="10"/>
  <c r="H245" i="10"/>
  <c r="H129" i="10"/>
  <c r="I110" i="10"/>
  <c r="H109" i="10"/>
  <c r="I78" i="10"/>
  <c r="H77" i="10"/>
  <c r="K59" i="10"/>
  <c r="I57" i="10"/>
  <c r="H56" i="10"/>
  <c r="I44" i="10"/>
  <c r="H43" i="10"/>
  <c r="K8" i="10"/>
  <c r="I262" i="10"/>
  <c r="K213" i="10"/>
  <c r="G194" i="10"/>
  <c r="I191" i="10"/>
  <c r="I174" i="10"/>
  <c r="K157" i="10"/>
  <c r="H130" i="10"/>
  <c r="I111" i="10"/>
  <c r="H110" i="10"/>
  <c r="G109" i="10"/>
  <c r="I79" i="10"/>
  <c r="H78" i="10"/>
  <c r="G77" i="10"/>
  <c r="K60" i="10"/>
  <c r="I58" i="10"/>
  <c r="H57" i="10"/>
  <c r="H44" i="10"/>
  <c r="G43" i="10"/>
  <c r="H262" i="10"/>
  <c r="H248" i="10"/>
  <c r="I213" i="10"/>
  <c r="G191" i="10"/>
  <c r="K133" i="10"/>
  <c r="I131" i="10"/>
  <c r="G130" i="10"/>
  <c r="K113" i="10"/>
  <c r="I112" i="10"/>
  <c r="H111" i="10"/>
  <c r="G110" i="10"/>
  <c r="K81" i="10"/>
  <c r="I80" i="10"/>
  <c r="H79" i="10"/>
  <c r="G78" i="10"/>
  <c r="K61" i="10"/>
  <c r="I59" i="10"/>
  <c r="H58" i="10"/>
  <c r="G44" i="10"/>
  <c r="H8" i="10"/>
  <c r="K226" i="10"/>
  <c r="H213" i="10"/>
  <c r="I157" i="10"/>
  <c r="K134" i="10"/>
  <c r="I133" i="10"/>
  <c r="I132" i="10"/>
  <c r="K114" i="10"/>
  <c r="I113" i="10"/>
  <c r="H112" i="10"/>
  <c r="G111" i="10"/>
  <c r="K82" i="10"/>
  <c r="I81" i="10"/>
  <c r="H80" i="10"/>
  <c r="K62" i="10"/>
  <c r="I60" i="10"/>
  <c r="H59" i="10"/>
  <c r="G8" i="10"/>
  <c r="K228" i="10"/>
  <c r="G213" i="10"/>
  <c r="I192" i="10"/>
  <c r="H157" i="10"/>
  <c r="K136" i="10"/>
  <c r="K135" i="10"/>
  <c r="I134" i="10"/>
  <c r="H133" i="10"/>
  <c r="H132" i="10"/>
  <c r="K115" i="10"/>
  <c r="H113" i="10"/>
  <c r="K83" i="10"/>
  <c r="H81" i="10"/>
  <c r="K63" i="10"/>
  <c r="I61" i="10"/>
  <c r="H60" i="10"/>
  <c r="K31" i="10"/>
  <c r="I29" i="10"/>
  <c r="K244" i="10"/>
  <c r="I228" i="10"/>
  <c r="G209" i="10"/>
  <c r="H200" i="10"/>
  <c r="I195" i="10"/>
  <c r="K141" i="10"/>
  <c r="H136" i="10"/>
  <c r="H135" i="10"/>
  <c r="G134" i="10"/>
  <c r="K118" i="10"/>
  <c r="I115" i="10"/>
  <c r="K86" i="10"/>
  <c r="I83" i="10"/>
  <c r="K143" i="10"/>
  <c r="I141" i="10"/>
  <c r="K123" i="10"/>
  <c r="I118" i="10"/>
  <c r="H117" i="10"/>
  <c r="H116" i="10"/>
  <c r="K90" i="10"/>
  <c r="I86" i="10"/>
  <c r="H85" i="10"/>
  <c r="H84" i="10"/>
  <c r="K72" i="10"/>
  <c r="K66" i="10"/>
  <c r="I65" i="10"/>
  <c r="H64" i="10"/>
  <c r="K193" i="10"/>
  <c r="G263" i="10"/>
  <c r="K229" i="10"/>
  <c r="H210" i="10"/>
  <c r="G165" i="10"/>
  <c r="I127" i="10"/>
  <c r="H126" i="10"/>
  <c r="K109" i="10"/>
  <c r="I107" i="10"/>
  <c r="H106" i="10"/>
  <c r="K234" i="10"/>
  <c r="K212" i="10"/>
  <c r="I143" i="10"/>
  <c r="K137" i="10"/>
  <c r="G118" i="10"/>
  <c r="K67" i="10"/>
  <c r="I63" i="10"/>
  <c r="H61" i="10"/>
  <c r="H234" i="10"/>
  <c r="I212" i="10"/>
  <c r="G143" i="10"/>
  <c r="H137" i="10"/>
  <c r="I120" i="10"/>
  <c r="K108" i="10"/>
  <c r="I106" i="10"/>
  <c r="I73" i="10"/>
  <c r="K65" i="10"/>
  <c r="H63" i="10"/>
  <c r="K42" i="10"/>
  <c r="I30" i="10"/>
  <c r="H212" i="10"/>
  <c r="H165" i="10"/>
  <c r="K140" i="10"/>
  <c r="I123" i="10"/>
  <c r="H120" i="10"/>
  <c r="I90" i="10"/>
  <c r="H73" i="10"/>
  <c r="I67" i="10"/>
  <c r="H65" i="10"/>
  <c r="I140" i="10"/>
  <c r="K125" i="10"/>
  <c r="H123" i="10"/>
  <c r="H90" i="10"/>
  <c r="H82" i="10"/>
  <c r="G73" i="10"/>
  <c r="K40" i="10"/>
  <c r="H134" i="10"/>
  <c r="I125" i="10"/>
  <c r="K117" i="10"/>
  <c r="G90" i="10"/>
  <c r="K84" i="10"/>
  <c r="K76" i="10"/>
  <c r="I233" i="10"/>
  <c r="G211" i="10"/>
  <c r="K195" i="10"/>
  <c r="K142" i="10"/>
  <c r="K127" i="10"/>
  <c r="H125" i="10"/>
  <c r="I117" i="10"/>
  <c r="I84" i="10"/>
  <c r="K55" i="10"/>
  <c r="I40" i="10"/>
  <c r="I142" i="10"/>
  <c r="K74" i="10"/>
  <c r="H40" i="10"/>
  <c r="K38" i="10"/>
  <c r="G264" i="10"/>
  <c r="K247" i="10"/>
  <c r="K119" i="10"/>
  <c r="K198" i="10"/>
  <c r="G157" i="10"/>
  <c r="I119" i="10"/>
  <c r="H114" i="10"/>
  <c r="K107" i="10"/>
  <c r="K89" i="10"/>
  <c r="H86" i="10"/>
  <c r="I74" i="10"/>
  <c r="K68" i="10"/>
  <c r="I62" i="10"/>
  <c r="I38" i="10"/>
  <c r="I214" i="10"/>
  <c r="H182" i="10"/>
  <c r="H119" i="10"/>
  <c r="K91" i="10"/>
  <c r="I89" i="10"/>
  <c r="H74" i="10"/>
  <c r="I64" i="10"/>
  <c r="H62" i="10"/>
  <c r="K43" i="10"/>
  <c r="H214" i="10"/>
  <c r="G182" i="10"/>
  <c r="G133" i="10"/>
  <c r="K124" i="10"/>
  <c r="H89" i="10"/>
  <c r="I209" i="10"/>
  <c r="G113" i="10"/>
  <c r="I85" i="10"/>
  <c r="G259" i="10"/>
  <c r="K243" i="10"/>
  <c r="I230" i="10"/>
  <c r="H193" i="10"/>
  <c r="H118" i="10"/>
  <c r="K106" i="10"/>
  <c r="G85" i="10"/>
  <c r="I75" i="10"/>
  <c r="K73" i="10"/>
  <c r="H124" i="10"/>
  <c r="G89" i="10"/>
  <c r="H231" i="10"/>
  <c r="H66" i="10"/>
  <c r="I31" i="10"/>
  <c r="K56" i="10"/>
  <c r="K77" i="10"/>
  <c r="K116" i="10"/>
  <c r="I72" i="10"/>
  <c r="H250" i="10"/>
  <c r="I116" i="10"/>
  <c r="H72" i="10"/>
  <c r="K41" i="10"/>
  <c r="K210" i="10"/>
  <c r="G81" i="10"/>
  <c r="K126" i="10"/>
  <c r="I41" i="10"/>
  <c r="I126" i="10"/>
  <c r="I91" i="10"/>
  <c r="K22" i="10"/>
  <c r="H91" i="10"/>
  <c r="K263" i="10"/>
  <c r="G227" i="10"/>
  <c r="K85" i="10"/>
  <c r="I68" i="10"/>
  <c r="I263" i="10"/>
  <c r="K75" i="10"/>
  <c r="G214" i="10"/>
  <c r="I201" i="10"/>
  <c r="I124" i="10"/>
  <c r="K21" i="10"/>
  <c r="I135" i="10"/>
  <c r="AI5" i="3"/>
  <c r="B153" i="3"/>
  <c r="AK153" i="3" s="1"/>
  <c r="B185" i="3"/>
  <c r="AK185" i="3" s="1"/>
  <c r="V203" i="3"/>
  <c r="W203" i="3" s="1"/>
  <c r="V237" i="3"/>
  <c r="W237" i="3" s="1"/>
  <c r="M257" i="3"/>
  <c r="V266" i="3"/>
  <c r="W266" i="3" s="1"/>
  <c r="P273" i="3"/>
  <c r="AA273" i="3" s="1"/>
  <c r="AT273" i="3"/>
  <c r="AU273" i="3" s="1"/>
  <c r="AQ279" i="3"/>
  <c r="M314" i="3"/>
  <c r="AL316" i="3"/>
  <c r="B331" i="3"/>
  <c r="AK331" i="3" s="1"/>
  <c r="V333" i="3"/>
  <c r="W333" i="3" s="1"/>
  <c r="AS335" i="3"/>
  <c r="AR344" i="3"/>
  <c r="AH344" i="3" s="1"/>
  <c r="AT359" i="3"/>
  <c r="AR364" i="3"/>
  <c r="AH364" i="3" s="1"/>
  <c r="AI365" i="3"/>
  <c r="B379" i="3"/>
  <c r="AK379" i="3" s="1"/>
  <c r="AR390" i="3"/>
  <c r="AH390" i="3" s="1"/>
  <c r="AJ398" i="3"/>
  <c r="AP406" i="3"/>
  <c r="AJ416" i="3"/>
  <c r="AI429" i="3"/>
  <c r="AI443" i="3"/>
  <c r="AP453" i="3"/>
  <c r="AT470" i="3"/>
  <c r="AS470" i="3"/>
  <c r="AJ476" i="3"/>
  <c r="AS504" i="3"/>
  <c r="AU504" i="3" s="1"/>
  <c r="P504" i="3"/>
  <c r="AA504" i="3" s="1"/>
  <c r="M504" i="3"/>
  <c r="B504" i="3"/>
  <c r="AK504" i="3" s="1"/>
  <c r="B507" i="3"/>
  <c r="AK507" i="3" s="1"/>
  <c r="AT507" i="3"/>
  <c r="AS507" i="3"/>
  <c r="P507" i="3"/>
  <c r="AA507" i="3" s="1"/>
  <c r="M507" i="3"/>
  <c r="AT551" i="3"/>
  <c r="B551" i="3"/>
  <c r="AK551" i="3" s="1"/>
  <c r="M551" i="3"/>
  <c r="AS551" i="3"/>
  <c r="AQ575" i="3"/>
  <c r="AP629" i="3"/>
  <c r="X629" i="3"/>
  <c r="Y629" i="3"/>
  <c r="AJ678" i="3"/>
  <c r="AR678" i="3"/>
  <c r="AH678" i="3" s="1"/>
  <c r="AR692" i="3"/>
  <c r="AH692" i="3" s="1"/>
  <c r="AJ692" i="3"/>
  <c r="AI715" i="3"/>
  <c r="AQ715" i="3"/>
  <c r="AL249" i="3"/>
  <c r="AL297" i="3"/>
  <c r="AL356" i="3"/>
  <c r="V356" i="3"/>
  <c r="W356" i="3" s="1"/>
  <c r="P357" i="3"/>
  <c r="AA357" i="3" s="1"/>
  <c r="M357" i="3"/>
  <c r="B357" i="3"/>
  <c r="AK357" i="3" s="1"/>
  <c r="AT357" i="3"/>
  <c r="AU357" i="3" s="1"/>
  <c r="AQ357" i="3"/>
  <c r="AJ365" i="3"/>
  <c r="AI369" i="3"/>
  <c r="AQ369" i="3"/>
  <c r="AJ371" i="3"/>
  <c r="AR371" i="3"/>
  <c r="AH371" i="3" s="1"/>
  <c r="AI380" i="3"/>
  <c r="AP395" i="3"/>
  <c r="Y395" i="3"/>
  <c r="X395" i="3"/>
  <c r="B399" i="3"/>
  <c r="AK399" i="3" s="1"/>
  <c r="AT399" i="3"/>
  <c r="AS399" i="3"/>
  <c r="AQ427" i="3"/>
  <c r="AI427" i="3"/>
  <c r="AJ429" i="3"/>
  <c r="V539" i="3"/>
  <c r="W539" i="3" s="1"/>
  <c r="AL539" i="3"/>
  <c r="AQ571" i="3"/>
  <c r="AI571" i="3"/>
  <c r="Y692" i="3"/>
  <c r="AP692" i="3"/>
  <c r="X692" i="3"/>
  <c r="AT649" i="3"/>
  <c r="AU649" i="3" s="1"/>
  <c r="P649" i="3"/>
  <c r="AA649" i="3" s="1"/>
  <c r="M649" i="3"/>
  <c r="B649" i="3"/>
  <c r="AK649" i="3" s="1"/>
  <c r="AI651" i="3"/>
  <c r="AQ651" i="3"/>
  <c r="AR681" i="3"/>
  <c r="AH681" i="3" s="1"/>
  <c r="AJ681" i="3"/>
  <c r="AI706" i="3"/>
  <c r="AQ706" i="3"/>
  <c r="V718" i="3"/>
  <c r="W718" i="3" s="1"/>
  <c r="AL718" i="3"/>
  <c r="AJ752" i="3"/>
  <c r="AR752" i="3"/>
  <c r="AH752" i="3" s="1"/>
  <c r="AR770" i="3"/>
  <c r="AH770" i="3" s="1"/>
  <c r="AJ770" i="3"/>
  <c r="AQ777" i="3"/>
  <c r="AI777" i="3"/>
  <c r="AL807" i="3"/>
  <c r="V807" i="3"/>
  <c r="W807" i="3" s="1"/>
  <c r="AI867" i="3"/>
  <c r="AQ867" i="3"/>
  <c r="AP878" i="3"/>
  <c r="Y878" i="3"/>
  <c r="X878" i="3"/>
  <c r="AL972" i="3"/>
  <c r="V972" i="3"/>
  <c r="W972" i="3" s="1"/>
  <c r="AL508" i="3"/>
  <c r="M667" i="3"/>
  <c r="P667" i="3"/>
  <c r="AA667" i="3" s="1"/>
  <c r="AS667" i="3"/>
  <c r="AU667" i="3" s="1"/>
  <c r="AR682" i="3"/>
  <c r="AH682" i="3" s="1"/>
  <c r="AJ682" i="3"/>
  <c r="AI688" i="3"/>
  <c r="AQ688" i="3"/>
  <c r="AL702" i="3"/>
  <c r="V702" i="3"/>
  <c r="W702" i="3" s="1"/>
  <c r="AP782" i="3"/>
  <c r="Y782" i="3"/>
  <c r="X782" i="3"/>
  <c r="AS436" i="3"/>
  <c r="AR445" i="3"/>
  <c r="AH445" i="3" s="1"/>
  <c r="AI449" i="3"/>
  <c r="V450" i="3"/>
  <c r="W450" i="3" s="1"/>
  <c r="AQ465" i="3"/>
  <c r="AQ471" i="3"/>
  <c r="V476" i="3"/>
  <c r="W476" i="3" s="1"/>
  <c r="AI486" i="3"/>
  <c r="AI488" i="3"/>
  <c r="AP516" i="3"/>
  <c r="P531" i="3"/>
  <c r="AA531" i="3" s="1"/>
  <c r="M531" i="3"/>
  <c r="B531" i="3"/>
  <c r="AK531" i="3" s="1"/>
  <c r="AT531" i="3"/>
  <c r="AS531" i="3"/>
  <c r="AJ535" i="3"/>
  <c r="V540" i="3"/>
  <c r="W540" i="3" s="1"/>
  <c r="AT553" i="3"/>
  <c r="P553" i="3"/>
  <c r="AA553" i="3" s="1"/>
  <c r="P563" i="3"/>
  <c r="AA563" i="3" s="1"/>
  <c r="M563" i="3"/>
  <c r="B563" i="3"/>
  <c r="AK563" i="3" s="1"/>
  <c r="AT563" i="3"/>
  <c r="AS563" i="3"/>
  <c r="AQ594" i="3"/>
  <c r="AI594" i="3"/>
  <c r="AI595" i="3"/>
  <c r="AQ595" i="3"/>
  <c r="AT596" i="3"/>
  <c r="AS596" i="3"/>
  <c r="M601" i="3"/>
  <c r="P601" i="3"/>
  <c r="AA601" i="3" s="1"/>
  <c r="AT601" i="3"/>
  <c r="AS601" i="3"/>
  <c r="AL635" i="3"/>
  <c r="AR640" i="3"/>
  <c r="AH640" i="3" s="1"/>
  <c r="AJ640" i="3"/>
  <c r="B667" i="3"/>
  <c r="AK667" i="3" s="1"/>
  <c r="AR711" i="3"/>
  <c r="AH711" i="3" s="1"/>
  <c r="AJ711" i="3"/>
  <c r="V724" i="3"/>
  <c r="W724" i="3" s="1"/>
  <c r="AL730" i="3"/>
  <c r="V759" i="3"/>
  <c r="W759" i="3" s="1"/>
  <c r="AL759" i="3"/>
  <c r="V776" i="3"/>
  <c r="W776" i="3" s="1"/>
  <c r="AL776" i="3"/>
  <c r="Y844" i="3"/>
  <c r="AP844" i="3"/>
  <c r="C58" i="10"/>
  <c r="AR338" i="3"/>
  <c r="AH338" i="3" s="1"/>
  <c r="V348" i="3"/>
  <c r="W348" i="3" s="1"/>
  <c r="AR354" i="3"/>
  <c r="AH354" i="3" s="1"/>
  <c r="V364" i="3"/>
  <c r="W364" i="3" s="1"/>
  <c r="AR370" i="3"/>
  <c r="AH370" i="3" s="1"/>
  <c r="V380" i="3"/>
  <c r="W380" i="3" s="1"/>
  <c r="V396" i="3"/>
  <c r="W396" i="3" s="1"/>
  <c r="AQ401" i="3"/>
  <c r="V412" i="3"/>
  <c r="W412" i="3" s="1"/>
  <c r="AQ417" i="3"/>
  <c r="AR418" i="3"/>
  <c r="AH418" i="3" s="1"/>
  <c r="V428" i="3"/>
  <c r="W428" i="3" s="1"/>
  <c r="AQ433" i="3"/>
  <c r="AR434" i="3"/>
  <c r="AH434" i="3" s="1"/>
  <c r="AT436" i="3"/>
  <c r="V443" i="3"/>
  <c r="W443" i="3" s="1"/>
  <c r="AQ451" i="3"/>
  <c r="V456" i="3"/>
  <c r="W456" i="3" s="1"/>
  <c r="V462" i="3"/>
  <c r="W462" i="3" s="1"/>
  <c r="AL469" i="3"/>
  <c r="AQ477" i="3"/>
  <c r="AS478" i="3"/>
  <c r="X516" i="3"/>
  <c r="AI519" i="3"/>
  <c r="AI523" i="3"/>
  <c r="AL541" i="3"/>
  <c r="B553" i="3"/>
  <c r="AK553" i="3" s="1"/>
  <c r="V588" i="3"/>
  <c r="W588" i="3" s="1"/>
  <c r="AI589" i="3"/>
  <c r="AQ589" i="3"/>
  <c r="B601" i="3"/>
  <c r="AK601" i="3" s="1"/>
  <c r="AP620" i="3"/>
  <c r="AL625" i="3"/>
  <c r="X691" i="3"/>
  <c r="AP691" i="3"/>
  <c r="AI699" i="3"/>
  <c r="AQ699" i="3"/>
  <c r="AJ714" i="3"/>
  <c r="AR714" i="3"/>
  <c r="AH714" i="3" s="1"/>
  <c r="V716" i="3"/>
  <c r="W716" i="3" s="1"/>
  <c r="AL716" i="3"/>
  <c r="AP717" i="3"/>
  <c r="Y717" i="3"/>
  <c r="X717" i="3"/>
  <c r="AI751" i="3"/>
  <c r="AQ751" i="3"/>
  <c r="X839" i="3"/>
  <c r="Y839" i="3"/>
  <c r="AP839" i="3"/>
  <c r="X844" i="3"/>
  <c r="AT478" i="3"/>
  <c r="P493" i="3"/>
  <c r="AA493" i="3" s="1"/>
  <c r="B493" i="3"/>
  <c r="AK493" i="3" s="1"/>
  <c r="AT493" i="3"/>
  <c r="AU493" i="3" s="1"/>
  <c r="AI500" i="3"/>
  <c r="AQ532" i="3"/>
  <c r="AI532" i="3"/>
  <c r="M553" i="3"/>
  <c r="AQ553" i="3"/>
  <c r="AQ564" i="3"/>
  <c r="AI564" i="3"/>
  <c r="AL595" i="3"/>
  <c r="V595" i="3"/>
  <c r="W595" i="3" s="1"/>
  <c r="B596" i="3"/>
  <c r="AK596" i="3" s="1"/>
  <c r="Y640" i="3"/>
  <c r="AP640" i="3"/>
  <c r="X640" i="3"/>
  <c r="AQ666" i="3"/>
  <c r="AI666" i="3"/>
  <c r="AI677" i="3"/>
  <c r="AQ677" i="3"/>
  <c r="AJ769" i="3"/>
  <c r="AR769" i="3"/>
  <c r="AH769" i="3" s="1"/>
  <c r="AJ798" i="3"/>
  <c r="AR798" i="3"/>
  <c r="AH798" i="3" s="1"/>
  <c r="AP505" i="3"/>
  <c r="X505" i="3"/>
  <c r="AL519" i="3"/>
  <c r="P541" i="3"/>
  <c r="AA541" i="3" s="1"/>
  <c r="B541" i="3"/>
  <c r="AK541" i="3" s="1"/>
  <c r="AT541" i="3"/>
  <c r="AS541" i="3"/>
  <c r="AS553" i="3"/>
  <c r="AQ580" i="3"/>
  <c r="AI580" i="3"/>
  <c r="AR639" i="3"/>
  <c r="AH639" i="3" s="1"/>
  <c r="AJ639" i="3"/>
  <c r="AJ657" i="3"/>
  <c r="AR657" i="3"/>
  <c r="AH657" i="3" s="1"/>
  <c r="AL666" i="3"/>
  <c r="V666" i="3"/>
  <c r="W666" i="3" s="1"/>
  <c r="Y699" i="3"/>
  <c r="AP699" i="3"/>
  <c r="X699" i="3"/>
  <c r="X723" i="3"/>
  <c r="AP723" i="3"/>
  <c r="Y723" i="3"/>
  <c r="AP733" i="3"/>
  <c r="X733" i="3"/>
  <c r="Y733" i="3"/>
  <c r="AJ742" i="3"/>
  <c r="AR742" i="3"/>
  <c r="AH742" i="3" s="1"/>
  <c r="AL781" i="3"/>
  <c r="V781" i="3"/>
  <c r="W781" i="3" s="1"/>
  <c r="AQ788" i="3"/>
  <c r="AI788" i="3"/>
  <c r="V847" i="3"/>
  <c r="W847" i="3" s="1"/>
  <c r="AL847" i="3"/>
  <c r="AP982" i="3"/>
  <c r="X982" i="3"/>
  <c r="V409" i="3"/>
  <c r="W409" i="3" s="1"/>
  <c r="V425" i="3"/>
  <c r="W425" i="3" s="1"/>
  <c r="X427" i="3"/>
  <c r="V441" i="3"/>
  <c r="W441" i="3" s="1"/>
  <c r="AT451" i="3"/>
  <c r="AJ454" i="3"/>
  <c r="V461" i="3"/>
  <c r="W461" i="3" s="1"/>
  <c r="M467" i="3"/>
  <c r="Y469" i="3"/>
  <c r="V498" i="3"/>
  <c r="W498" i="3" s="1"/>
  <c r="AI502" i="3"/>
  <c r="Y505" i="3"/>
  <c r="AL511" i="3"/>
  <c r="AL513" i="3"/>
  <c r="AL515" i="3"/>
  <c r="AL517" i="3"/>
  <c r="P525" i="3"/>
  <c r="AA525" i="3" s="1"/>
  <c r="B525" i="3"/>
  <c r="AK525" i="3" s="1"/>
  <c r="AT525" i="3"/>
  <c r="P529" i="3"/>
  <c r="AA529" i="3" s="1"/>
  <c r="B529" i="3"/>
  <c r="AK529" i="3" s="1"/>
  <c r="M541" i="3"/>
  <c r="V556" i="3"/>
  <c r="W556" i="3" s="1"/>
  <c r="AL557" i="3"/>
  <c r="AL561" i="3"/>
  <c r="AL568" i="3"/>
  <c r="V568" i="3"/>
  <c r="W568" i="3" s="1"/>
  <c r="AT569" i="3"/>
  <c r="P569" i="3"/>
  <c r="AA569" i="3" s="1"/>
  <c r="AQ569" i="3"/>
  <c r="AJ577" i="3"/>
  <c r="AL591" i="3"/>
  <c r="P596" i="3"/>
  <c r="AA596" i="3" s="1"/>
  <c r="M616" i="3"/>
  <c r="AT616" i="3"/>
  <c r="AU616" i="3" s="1"/>
  <c r="AP625" i="3"/>
  <c r="AQ638" i="3"/>
  <c r="AI638" i="3"/>
  <c r="V639" i="3"/>
  <c r="W639" i="3" s="1"/>
  <c r="AL639" i="3"/>
  <c r="X665" i="3"/>
  <c r="Y665" i="3"/>
  <c r="V677" i="3"/>
  <c r="W677" i="3" s="1"/>
  <c r="V788" i="3"/>
  <c r="W788" i="3" s="1"/>
  <c r="AL788" i="3"/>
  <c r="Y924" i="3"/>
  <c r="X924" i="3"/>
  <c r="AP924" i="3"/>
  <c r="Y982" i="3"/>
  <c r="Y427" i="3"/>
  <c r="B436" i="3"/>
  <c r="AK436" i="3" s="1"/>
  <c r="AR486" i="3"/>
  <c r="AH486" i="3" s="1"/>
  <c r="P509" i="3"/>
  <c r="AA509" i="3" s="1"/>
  <c r="B509" i="3"/>
  <c r="AK509" i="3" s="1"/>
  <c r="AT509" i="3"/>
  <c r="AI539" i="3"/>
  <c r="AQ541" i="3"/>
  <c r="AL573" i="3"/>
  <c r="AL577" i="3"/>
  <c r="AL584" i="3"/>
  <c r="V584" i="3"/>
  <c r="W584" i="3" s="1"/>
  <c r="AQ585" i="3"/>
  <c r="AI585" i="3"/>
  <c r="AP604" i="3"/>
  <c r="AP611" i="3"/>
  <c r="X611" i="3"/>
  <c r="AT625" i="3"/>
  <c r="B625" i="3"/>
  <c r="AK625" i="3" s="1"/>
  <c r="AS625" i="3"/>
  <c r="M635" i="3"/>
  <c r="AT635" i="3"/>
  <c r="AS635" i="3"/>
  <c r="AL670" i="3"/>
  <c r="V670" i="3"/>
  <c r="W670" i="3" s="1"/>
  <c r="AR672" i="3"/>
  <c r="AH672" i="3" s="1"/>
  <c r="AJ672" i="3"/>
  <c r="AI697" i="3"/>
  <c r="AQ697" i="3"/>
  <c r="V454" i="3"/>
  <c r="W454" i="3" s="1"/>
  <c r="V467" i="3"/>
  <c r="W467" i="3" s="1"/>
  <c r="B478" i="3"/>
  <c r="AK478" i="3" s="1"/>
  <c r="AQ493" i="3"/>
  <c r="M509" i="3"/>
  <c r="P515" i="3"/>
  <c r="AA515" i="3" s="1"/>
  <c r="B515" i="3"/>
  <c r="AK515" i="3" s="1"/>
  <c r="B517" i="3"/>
  <c r="AK517" i="3" s="1"/>
  <c r="AP527" i="3"/>
  <c r="AR538" i="3"/>
  <c r="AH538" i="3" s="1"/>
  <c r="AJ539" i="3"/>
  <c r="AR550" i="3"/>
  <c r="AH550" i="3" s="1"/>
  <c r="AI557" i="3"/>
  <c r="AQ557" i="3"/>
  <c r="P561" i="3"/>
  <c r="AA561" i="3" s="1"/>
  <c r="B561" i="3"/>
  <c r="AK561" i="3" s="1"/>
  <c r="P565" i="3"/>
  <c r="AA565" i="3" s="1"/>
  <c r="M565" i="3"/>
  <c r="AS565" i="3"/>
  <c r="AQ581" i="3"/>
  <c r="AJ590" i="3"/>
  <c r="AR590" i="3"/>
  <c r="AH590" i="3" s="1"/>
  <c r="M592" i="3"/>
  <c r="B592" i="3"/>
  <c r="AK592" i="3" s="1"/>
  <c r="AT592" i="3"/>
  <c r="AU592" i="3" s="1"/>
  <c r="M597" i="3"/>
  <c r="AT597" i="3"/>
  <c r="AS597" i="3"/>
  <c r="Y611" i="3"/>
  <c r="AR614" i="3"/>
  <c r="AH614" i="3" s="1"/>
  <c r="X620" i="3"/>
  <c r="M625" i="3"/>
  <c r="B635" i="3"/>
  <c r="AK635" i="3" s="1"/>
  <c r="AR659" i="3"/>
  <c r="AH659" i="3" s="1"/>
  <c r="AT671" i="3"/>
  <c r="AU671" i="3" s="1"/>
  <c r="M671" i="3"/>
  <c r="P671" i="3"/>
  <c r="AA671" i="3" s="1"/>
  <c r="B671" i="3"/>
  <c r="AK671" i="3" s="1"/>
  <c r="X775" i="3"/>
  <c r="Y775" i="3"/>
  <c r="AP775" i="3"/>
  <c r="AL782" i="3"/>
  <c r="V792" i="3"/>
  <c r="W792" i="3" s="1"/>
  <c r="AL792" i="3"/>
  <c r="Y799" i="3"/>
  <c r="X799" i="3"/>
  <c r="AP799" i="3"/>
  <c r="Y965" i="3"/>
  <c r="X965" i="3"/>
  <c r="AP965" i="3"/>
  <c r="AP511" i="3"/>
  <c r="AP513" i="3"/>
  <c r="AL535" i="3"/>
  <c r="V535" i="3"/>
  <c r="W535" i="3" s="1"/>
  <c r="AQ548" i="3"/>
  <c r="AI548" i="3"/>
  <c r="M562" i="3"/>
  <c r="B562" i="3"/>
  <c r="AK562" i="3" s="1"/>
  <c r="AS562" i="3"/>
  <c r="AI573" i="3"/>
  <c r="AQ573" i="3"/>
  <c r="P577" i="3"/>
  <c r="AA577" i="3" s="1"/>
  <c r="B577" i="3"/>
  <c r="AK577" i="3" s="1"/>
  <c r="P581" i="3"/>
  <c r="AA581" i="3" s="1"/>
  <c r="M581" i="3"/>
  <c r="AS581" i="3"/>
  <c r="AR586" i="3"/>
  <c r="AH586" i="3" s="1"/>
  <c r="AJ586" i="3"/>
  <c r="P591" i="3"/>
  <c r="AA591" i="3" s="1"/>
  <c r="B591" i="3"/>
  <c r="AK591" i="3" s="1"/>
  <c r="AT591" i="3"/>
  <c r="AS591" i="3"/>
  <c r="V623" i="3"/>
  <c r="W623" i="3" s="1"/>
  <c r="AL623" i="3"/>
  <c r="V671" i="3"/>
  <c r="W671" i="3" s="1"/>
  <c r="AL671" i="3"/>
  <c r="X672" i="3"/>
  <c r="AP672" i="3"/>
  <c r="Y672" i="3"/>
  <c r="AQ709" i="3"/>
  <c r="AI709" i="3"/>
  <c r="AQ774" i="3"/>
  <c r="AI774" i="3"/>
  <c r="AP794" i="3"/>
  <c r="X794" i="3"/>
  <c r="Y794" i="3"/>
  <c r="V798" i="3"/>
  <c r="W798" i="3" s="1"/>
  <c r="AL798" i="3"/>
  <c r="X833" i="3"/>
  <c r="AP833" i="3"/>
  <c r="Y833" i="3"/>
  <c r="AP846" i="3"/>
  <c r="Y846" i="3"/>
  <c r="X846" i="3"/>
  <c r="AI947" i="3"/>
  <c r="AQ947" i="3"/>
  <c r="AP519" i="3"/>
  <c r="X519" i="3"/>
  <c r="AR617" i="3"/>
  <c r="AH617" i="3" s="1"/>
  <c r="AJ617" i="3"/>
  <c r="AP635" i="3"/>
  <c r="X635" i="3"/>
  <c r="Y635" i="3"/>
  <c r="AL722" i="3"/>
  <c r="V722" i="3"/>
  <c r="W722" i="3" s="1"/>
  <c r="Y730" i="3"/>
  <c r="X730" i="3"/>
  <c r="AP730" i="3"/>
  <c r="AJ747" i="3"/>
  <c r="AR747" i="3"/>
  <c r="AH747" i="3" s="1"/>
  <c r="X749" i="3"/>
  <c r="AP749" i="3"/>
  <c r="Y749" i="3"/>
  <c r="AI769" i="3"/>
  <c r="AR771" i="3"/>
  <c r="AH771" i="3" s="1"/>
  <c r="AJ771" i="3"/>
  <c r="V817" i="3"/>
  <c r="W817" i="3" s="1"/>
  <c r="AL817" i="3"/>
  <c r="AR849" i="3"/>
  <c r="AH849" i="3" s="1"/>
  <c r="AJ849" i="3"/>
  <c r="Y922" i="3"/>
  <c r="AP922" i="3"/>
  <c r="V466" i="3"/>
  <c r="W466" i="3" s="1"/>
  <c r="X480" i="3"/>
  <c r="AR502" i="3"/>
  <c r="AH502" i="3" s="1"/>
  <c r="V504" i="3"/>
  <c r="W504" i="3" s="1"/>
  <c r="X507" i="3"/>
  <c r="AQ509" i="3"/>
  <c r="X511" i="3"/>
  <c r="Y513" i="3"/>
  <c r="AT517" i="3"/>
  <c r="AU517" i="3" s="1"/>
  <c r="Y519" i="3"/>
  <c r="AI520" i="3"/>
  <c r="B533" i="3"/>
  <c r="AK533" i="3" s="1"/>
  <c r="AQ533" i="3"/>
  <c r="V585" i="3"/>
  <c r="W585" i="3" s="1"/>
  <c r="AL587" i="3"/>
  <c r="X625" i="3"/>
  <c r="AB625" i="3" s="1"/>
  <c r="AC625" i="3" s="1"/>
  <c r="AG625" i="3" s="1"/>
  <c r="AJ634" i="3"/>
  <c r="AR634" i="3"/>
  <c r="AH634" i="3" s="1"/>
  <c r="AR655" i="3"/>
  <c r="AH655" i="3" s="1"/>
  <c r="AJ655" i="3"/>
  <c r="Y658" i="3"/>
  <c r="AI661" i="3"/>
  <c r="AQ661" i="3"/>
  <c r="AL709" i="3"/>
  <c r="V709" i="3"/>
  <c r="W709" i="3" s="1"/>
  <c r="V774" i="3"/>
  <c r="W774" i="3" s="1"/>
  <c r="AL774" i="3"/>
  <c r="AL787" i="3"/>
  <c r="V787" i="3"/>
  <c r="W787" i="3" s="1"/>
  <c r="Y830" i="3"/>
  <c r="AP830" i="3"/>
  <c r="B451" i="3"/>
  <c r="AK451" i="3" s="1"/>
  <c r="AI458" i="3"/>
  <c r="V459" i="3"/>
  <c r="W459" i="3" s="1"/>
  <c r="AQ467" i="3"/>
  <c r="V472" i="3"/>
  <c r="W472" i="3" s="1"/>
  <c r="Y507" i="3"/>
  <c r="AS509" i="3"/>
  <c r="AT515" i="3"/>
  <c r="M533" i="3"/>
  <c r="AS533" i="3"/>
  <c r="V536" i="3"/>
  <c r="W536" i="3" s="1"/>
  <c r="AL559" i="3"/>
  <c r="AT561" i="3"/>
  <c r="AU561" i="3" s="1"/>
  <c r="AS577" i="3"/>
  <c r="P592" i="3"/>
  <c r="AA592" i="3" s="1"/>
  <c r="AT600" i="3"/>
  <c r="AS600" i="3"/>
  <c r="X633" i="3"/>
  <c r="AP633" i="3"/>
  <c r="Y633" i="3"/>
  <c r="AQ649" i="3"/>
  <c r="AR653" i="3"/>
  <c r="AH653" i="3" s="1"/>
  <c r="AJ653" i="3"/>
  <c r="Y656" i="3"/>
  <c r="AP656" i="3"/>
  <c r="X656" i="3"/>
  <c r="AP705" i="3"/>
  <c r="AR708" i="3"/>
  <c r="AH708" i="3" s="1"/>
  <c r="AJ708" i="3"/>
  <c r="AI711" i="3"/>
  <c r="AJ721" i="3"/>
  <c r="AR721" i="3"/>
  <c r="AH721" i="3" s="1"/>
  <c r="AI728" i="3"/>
  <c r="AQ728" i="3"/>
  <c r="AP735" i="3"/>
  <c r="Y735" i="3"/>
  <c r="X735" i="3"/>
  <c r="AR745" i="3"/>
  <c r="AH745" i="3" s="1"/>
  <c r="AJ745" i="3"/>
  <c r="Y778" i="3"/>
  <c r="X778" i="3"/>
  <c r="AP778" i="3"/>
  <c r="AQ785" i="3"/>
  <c r="AI785" i="3"/>
  <c r="AI809" i="3"/>
  <c r="AQ809" i="3"/>
  <c r="AS824" i="3"/>
  <c r="B824" i="3"/>
  <c r="AK824" i="3" s="1"/>
  <c r="M824" i="3"/>
  <c r="AT824" i="3"/>
  <c r="X830" i="3"/>
  <c r="AQ964" i="3"/>
  <c r="AI964" i="3"/>
  <c r="Y756" i="3"/>
  <c r="X756" i="3"/>
  <c r="AP756" i="3"/>
  <c r="V757" i="3"/>
  <c r="W757" i="3" s="1"/>
  <c r="AL757" i="3"/>
  <c r="Y797" i="3"/>
  <c r="AP797" i="3"/>
  <c r="X797" i="3"/>
  <c r="B850" i="3"/>
  <c r="AK850" i="3" s="1"/>
  <c r="P850" i="3"/>
  <c r="AA850" i="3" s="1"/>
  <c r="M850" i="3"/>
  <c r="AL866" i="3"/>
  <c r="V866" i="3"/>
  <c r="W866" i="3" s="1"/>
  <c r="AS930" i="3"/>
  <c r="AT930" i="3"/>
  <c r="AI981" i="3"/>
  <c r="AQ981" i="3"/>
  <c r="AQ985" i="3"/>
  <c r="AI985" i="3"/>
  <c r="AQ993" i="3"/>
  <c r="AI993" i="3"/>
  <c r="AL699" i="3"/>
  <c r="AI717" i="3"/>
  <c r="AL726" i="3"/>
  <c r="V726" i="3"/>
  <c r="W726" i="3" s="1"/>
  <c r="AL728" i="3"/>
  <c r="V728" i="3"/>
  <c r="W728" i="3" s="1"/>
  <c r="M734" i="3"/>
  <c r="P734" i="3"/>
  <c r="AA734" i="3" s="1"/>
  <c r="AQ734" i="3"/>
  <c r="AI738" i="3"/>
  <c r="AS754" i="3"/>
  <c r="AU754" i="3" s="1"/>
  <c r="P754" i="3"/>
  <c r="AA754" i="3" s="1"/>
  <c r="B754" i="3"/>
  <c r="AK754" i="3" s="1"/>
  <c r="AJ819" i="3"/>
  <c r="AR819" i="3"/>
  <c r="AH819" i="3" s="1"/>
  <c r="AQ848" i="3"/>
  <c r="AI848" i="3"/>
  <c r="B851" i="3"/>
  <c r="AK851" i="3" s="1"/>
  <c r="AS851" i="3"/>
  <c r="P851" i="3"/>
  <c r="AA851" i="3" s="1"/>
  <c r="AT851" i="3"/>
  <c r="M851" i="3"/>
  <c r="V915" i="3"/>
  <c r="W915" i="3" s="1"/>
  <c r="AL915" i="3"/>
  <c r="AJ918" i="3"/>
  <c r="AR918" i="3"/>
  <c r="AH918" i="3" s="1"/>
  <c r="AT929" i="3"/>
  <c r="AS929" i="3"/>
  <c r="P929" i="3"/>
  <c r="AA929" i="3" s="1"/>
  <c r="C114" i="10"/>
  <c r="AI634" i="3"/>
  <c r="AI640" i="3"/>
  <c r="AI653" i="3"/>
  <c r="AI656" i="3"/>
  <c r="B660" i="3"/>
  <c r="AK660" i="3" s="1"/>
  <c r="AI672" i="3"/>
  <c r="AI682" i="3"/>
  <c r="AI692" i="3"/>
  <c r="AT700" i="3"/>
  <c r="AJ717" i="3"/>
  <c r="AI723" i="3"/>
  <c r="B734" i="3"/>
  <c r="AK734" i="3" s="1"/>
  <c r="AL735" i="3"/>
  <c r="AR744" i="3"/>
  <c r="AH744" i="3" s="1"/>
  <c r="AI745" i="3"/>
  <c r="AI747" i="3"/>
  <c r="AI749" i="3"/>
  <c r="AI752" i="3"/>
  <c r="M754" i="3"/>
  <c r="AL756" i="3"/>
  <c r="V769" i="3"/>
  <c r="W769" i="3" s="1"/>
  <c r="AL769" i="3"/>
  <c r="AL775" i="3"/>
  <c r="AL778" i="3"/>
  <c r="V804" i="3"/>
  <c r="W804" i="3" s="1"/>
  <c r="AI816" i="3"/>
  <c r="AL826" i="3"/>
  <c r="AI858" i="3"/>
  <c r="AL868" i="3"/>
  <c r="V868" i="3"/>
  <c r="W868" i="3" s="1"/>
  <c r="X900" i="3"/>
  <c r="AJ921" i="3"/>
  <c r="V923" i="3"/>
  <c r="W923" i="3" s="1"/>
  <c r="B929" i="3"/>
  <c r="AK929" i="3" s="1"/>
  <c r="AI933" i="3"/>
  <c r="AQ933" i="3"/>
  <c r="V985" i="3"/>
  <c r="W985" i="3" s="1"/>
  <c r="AL985" i="3"/>
  <c r="C16" i="10"/>
  <c r="C64" i="10"/>
  <c r="AJ656" i="3"/>
  <c r="P660" i="3"/>
  <c r="AA660" i="3" s="1"/>
  <c r="P663" i="3"/>
  <c r="AA663" i="3" s="1"/>
  <c r="B663" i="3"/>
  <c r="AK663" i="3" s="1"/>
  <c r="AL685" i="3"/>
  <c r="AP695" i="3"/>
  <c r="AI708" i="3"/>
  <c r="AI721" i="3"/>
  <c r="AJ723" i="3"/>
  <c r="AL734" i="3"/>
  <c r="V734" i="3"/>
  <c r="W734" i="3" s="1"/>
  <c r="AS734" i="3"/>
  <c r="AU734" i="3" s="1"/>
  <c r="AL742" i="3"/>
  <c r="V742" i="3"/>
  <c r="W742" i="3" s="1"/>
  <c r="AJ749" i="3"/>
  <c r="AQ754" i="3"/>
  <c r="AI770" i="3"/>
  <c r="AS810" i="3"/>
  <c r="M810" i="3"/>
  <c r="AT825" i="3"/>
  <c r="M825" i="3"/>
  <c r="AS825" i="3"/>
  <c r="P825" i="3"/>
  <c r="AA825" i="3" s="1"/>
  <c r="AS878" i="3"/>
  <c r="AT878" i="3"/>
  <c r="B878" i="3"/>
  <c r="AK878" i="3" s="1"/>
  <c r="Y900" i="3"/>
  <c r="Y918" i="3"/>
  <c r="X918" i="3"/>
  <c r="AP918" i="3"/>
  <c r="V927" i="3"/>
  <c r="W927" i="3" s="1"/>
  <c r="AL927" i="3"/>
  <c r="M929" i="3"/>
  <c r="V958" i="3"/>
  <c r="W958" i="3" s="1"/>
  <c r="AL958" i="3"/>
  <c r="C45" i="10"/>
  <c r="C109" i="10"/>
  <c r="AP679" i="3"/>
  <c r="B701" i="3"/>
  <c r="AK701" i="3" s="1"/>
  <c r="M701" i="3"/>
  <c r="AS701" i="3"/>
  <c r="AL732" i="3"/>
  <c r="P767" i="3"/>
  <c r="AA767" i="3" s="1"/>
  <c r="AS767" i="3"/>
  <c r="B767" i="3"/>
  <c r="AK767" i="3" s="1"/>
  <c r="AL820" i="3"/>
  <c r="V820" i="3"/>
  <c r="W820" i="3" s="1"/>
  <c r="AS850" i="3"/>
  <c r="AR891" i="3"/>
  <c r="AH891" i="3" s="1"/>
  <c r="AJ891" i="3"/>
  <c r="AL909" i="3"/>
  <c r="B930" i="3"/>
  <c r="AK930" i="3" s="1"/>
  <c r="C86" i="10"/>
  <c r="C175" i="10"/>
  <c r="P599" i="3"/>
  <c r="AA599" i="3" s="1"/>
  <c r="AT599" i="3"/>
  <c r="AI608" i="3"/>
  <c r="M615" i="3"/>
  <c r="M631" i="3"/>
  <c r="AL640" i="3"/>
  <c r="AL656" i="3"/>
  <c r="P669" i="3"/>
  <c r="AA669" i="3" s="1"/>
  <c r="AL672" i="3"/>
  <c r="X679" i="3"/>
  <c r="AL692" i="3"/>
  <c r="AJ694" i="3"/>
  <c r="AR694" i="3"/>
  <c r="AH694" i="3" s="1"/>
  <c r="AI694" i="3"/>
  <c r="P701" i="3"/>
  <c r="AA701" i="3" s="1"/>
  <c r="B703" i="3"/>
  <c r="AK703" i="3" s="1"/>
  <c r="AI710" i="3"/>
  <c r="AJ725" i="3"/>
  <c r="AI735" i="3"/>
  <c r="AQ735" i="3"/>
  <c r="AR738" i="3"/>
  <c r="AH738" i="3" s="1"/>
  <c r="X740" i="3"/>
  <c r="M767" i="3"/>
  <c r="X835" i="3"/>
  <c r="AP835" i="3"/>
  <c r="AL840" i="3"/>
  <c r="V840" i="3"/>
  <c r="W840" i="3" s="1"/>
  <c r="AI843" i="3"/>
  <c r="AT850" i="3"/>
  <c r="Y869" i="3"/>
  <c r="P878" i="3"/>
  <c r="AA878" i="3" s="1"/>
  <c r="AR895" i="3"/>
  <c r="AH895" i="3" s="1"/>
  <c r="AJ895" i="3"/>
  <c r="V912" i="3"/>
  <c r="W912" i="3" s="1"/>
  <c r="M930" i="3"/>
  <c r="AI950" i="3"/>
  <c r="AJ953" i="3"/>
  <c r="AR953" i="3"/>
  <c r="AH953" i="3" s="1"/>
  <c r="AR955" i="3"/>
  <c r="AH955" i="3" s="1"/>
  <c r="AJ955" i="3"/>
  <c r="C157" i="10"/>
  <c r="V567" i="3"/>
  <c r="W567" i="3" s="1"/>
  <c r="V583" i="3"/>
  <c r="W583" i="3" s="1"/>
  <c r="B599" i="3"/>
  <c r="AK599" i="3" s="1"/>
  <c r="M605" i="3"/>
  <c r="AI611" i="3"/>
  <c r="V628" i="3"/>
  <c r="W628" i="3" s="1"/>
  <c r="V634" i="3"/>
  <c r="W634" i="3" s="1"/>
  <c r="AI659" i="3"/>
  <c r="AI665" i="3"/>
  <c r="AI678" i="3"/>
  <c r="V682" i="3"/>
  <c r="W682" i="3" s="1"/>
  <c r="V690" i="3"/>
  <c r="W690" i="3" s="1"/>
  <c r="AI696" i="3"/>
  <c r="AI698" i="3"/>
  <c r="M703" i="3"/>
  <c r="AI705" i="3"/>
  <c r="AL743" i="3"/>
  <c r="AI755" i="3"/>
  <c r="AJ795" i="3"/>
  <c r="AL797" i="3"/>
  <c r="AI803" i="3"/>
  <c r="B810" i="3"/>
  <c r="AK810" i="3" s="1"/>
  <c r="AP815" i="3"/>
  <c r="X815" i="3"/>
  <c r="AI832" i="3"/>
  <c r="Y835" i="3"/>
  <c r="X841" i="3"/>
  <c r="Y841" i="3"/>
  <c r="AP841" i="3"/>
  <c r="X869" i="3"/>
  <c r="X879" i="3"/>
  <c r="AP879" i="3"/>
  <c r="Y879" i="3"/>
  <c r="Y889" i="3"/>
  <c r="V891" i="3"/>
  <c r="W891" i="3" s="1"/>
  <c r="P930" i="3"/>
  <c r="AA930" i="3" s="1"/>
  <c r="AJ973" i="3"/>
  <c r="M599" i="3"/>
  <c r="P605" i="3"/>
  <c r="AA605" i="3" s="1"/>
  <c r="AP631" i="3"/>
  <c r="X631" i="3"/>
  <c r="AQ631" i="3"/>
  <c r="AI639" i="3"/>
  <c r="AL643" i="3"/>
  <c r="V643" i="3"/>
  <c r="W643" i="3" s="1"/>
  <c r="AQ663" i="3"/>
  <c r="AI714" i="3"/>
  <c r="M727" i="3"/>
  <c r="AT727" i="3"/>
  <c r="V761" i="3"/>
  <c r="W761" i="3" s="1"/>
  <c r="AL761" i="3"/>
  <c r="AL765" i="3"/>
  <c r="AQ767" i="3"/>
  <c r="AL790" i="3"/>
  <c r="V790" i="3"/>
  <c r="W790" i="3" s="1"/>
  <c r="AQ806" i="3"/>
  <c r="AI806" i="3"/>
  <c r="P810" i="3"/>
  <c r="AA810" i="3" s="1"/>
  <c r="AR816" i="3"/>
  <c r="AH816" i="3" s="1"/>
  <c r="AR836" i="3"/>
  <c r="AH836" i="3" s="1"/>
  <c r="AJ836" i="3"/>
  <c r="AI872" i="3"/>
  <c r="AQ872" i="3"/>
  <c r="AJ875" i="3"/>
  <c r="AI887" i="3"/>
  <c r="AQ897" i="3"/>
  <c r="AI897" i="3"/>
  <c r="Y930" i="3"/>
  <c r="AP930" i="3"/>
  <c r="X930" i="3"/>
  <c r="Y940" i="3"/>
  <c r="AP940" i="3"/>
  <c r="AI968" i="3"/>
  <c r="C15" i="10"/>
  <c r="V594" i="3"/>
  <c r="W594" i="3" s="1"/>
  <c r="V608" i="3"/>
  <c r="W608" i="3" s="1"/>
  <c r="AI614" i="3"/>
  <c r="AQ615" i="3"/>
  <c r="Y631" i="3"/>
  <c r="AI636" i="3"/>
  <c r="AI652" i="3"/>
  <c r="AI655" i="3"/>
  <c r="AI662" i="3"/>
  <c r="AL665" i="3"/>
  <c r="AJ668" i="3"/>
  <c r="M681" i="3"/>
  <c r="AQ701" i="3"/>
  <c r="AQ703" i="3"/>
  <c r="AL705" i="3"/>
  <c r="AL725" i="3"/>
  <c r="V725" i="3"/>
  <c r="W725" i="3" s="1"/>
  <c r="B727" i="3"/>
  <c r="AK727" i="3" s="1"/>
  <c r="M741" i="3"/>
  <c r="M759" i="3"/>
  <c r="AT759" i="3"/>
  <c r="AT767" i="3"/>
  <c r="AP780" i="3"/>
  <c r="Y780" i="3"/>
  <c r="AR843" i="3"/>
  <c r="AH843" i="3" s="1"/>
  <c r="AL844" i="3"/>
  <c r="P881" i="3"/>
  <c r="AA881" i="3" s="1"/>
  <c r="B881" i="3"/>
  <c r="AK881" i="3" s="1"/>
  <c r="AT881" i="3"/>
  <c r="AU881" i="3" s="1"/>
  <c r="M881" i="3"/>
  <c r="Y893" i="3"/>
  <c r="AS910" i="3"/>
  <c r="P910" i="3"/>
  <c r="AA910" i="3" s="1"/>
  <c r="B910" i="3"/>
  <c r="AK910" i="3" s="1"/>
  <c r="AT910" i="3"/>
  <c r="V911" i="3"/>
  <c r="W911" i="3" s="1"/>
  <c r="AL911" i="3"/>
  <c r="AL924" i="3"/>
  <c r="V939" i="3"/>
  <c r="W939" i="3" s="1"/>
  <c r="X940" i="3"/>
  <c r="AJ968" i="3"/>
  <c r="AL611" i="3"/>
  <c r="AS615" i="3"/>
  <c r="AI623" i="3"/>
  <c r="AL627" i="3"/>
  <c r="M630" i="3"/>
  <c r="B630" i="3"/>
  <c r="AK630" i="3" s="1"/>
  <c r="AS631" i="3"/>
  <c r="AS663" i="3"/>
  <c r="AL698" i="3"/>
  <c r="AS703" i="3"/>
  <c r="AP752" i="3"/>
  <c r="X752" i="3"/>
  <c r="AI773" i="3"/>
  <c r="AQ773" i="3"/>
  <c r="AR776" i="3"/>
  <c r="AH776" i="3" s="1"/>
  <c r="AJ776" i="3"/>
  <c r="AP806" i="3"/>
  <c r="X806" i="3"/>
  <c r="B813" i="3"/>
  <c r="AK813" i="3" s="1"/>
  <c r="P813" i="3"/>
  <c r="AA813" i="3" s="1"/>
  <c r="AT813" i="3"/>
  <c r="AS813" i="3"/>
  <c r="M813" i="3"/>
  <c r="AL881" i="3"/>
  <c r="V881" i="3"/>
  <c r="W881" i="3" s="1"/>
  <c r="AI884" i="3"/>
  <c r="AQ884" i="3"/>
  <c r="AJ888" i="3"/>
  <c r="AL904" i="3"/>
  <c r="V904" i="3"/>
  <c r="W904" i="3" s="1"/>
  <c r="X921" i="3"/>
  <c r="Y921" i="3"/>
  <c r="AP921" i="3"/>
  <c r="AL922" i="3"/>
  <c r="C133" i="10"/>
  <c r="AQ599" i="3"/>
  <c r="AQ605" i="3"/>
  <c r="AT615" i="3"/>
  <c r="AI620" i="3"/>
  <c r="AJ623" i="3"/>
  <c r="P630" i="3"/>
  <c r="AA630" i="3" s="1"/>
  <c r="AT631" i="3"/>
  <c r="P645" i="3"/>
  <c r="AA645" i="3" s="1"/>
  <c r="B645" i="3"/>
  <c r="AK645" i="3" s="1"/>
  <c r="AS660" i="3"/>
  <c r="AT663" i="3"/>
  <c r="AS669" i="3"/>
  <c r="AT701" i="3"/>
  <c r="AT703" i="3"/>
  <c r="AR710" i="3"/>
  <c r="AH710" i="3" s="1"/>
  <c r="Y752" i="3"/>
  <c r="V801" i="3"/>
  <c r="W801" i="3" s="1"/>
  <c r="AL801" i="3"/>
  <c r="AT802" i="3"/>
  <c r="M802" i="3"/>
  <c r="B802" i="3"/>
  <c r="AK802" i="3" s="1"/>
  <c r="AS802" i="3"/>
  <c r="Y806" i="3"/>
  <c r="AT810" i="3"/>
  <c r="AR822" i="3"/>
  <c r="AH822" i="3" s="1"/>
  <c r="AJ822" i="3"/>
  <c r="AR832" i="3"/>
  <c r="AH832" i="3" s="1"/>
  <c r="AQ859" i="3"/>
  <c r="X882" i="3"/>
  <c r="AP882" i="3"/>
  <c r="Y882" i="3"/>
  <c r="B915" i="3"/>
  <c r="AK915" i="3" s="1"/>
  <c r="P915" i="3"/>
  <c r="AA915" i="3" s="1"/>
  <c r="M915" i="3"/>
  <c r="B995" i="3"/>
  <c r="AK995" i="3" s="1"/>
  <c r="AT995" i="3"/>
  <c r="AU995" i="3" s="1"/>
  <c r="M995" i="3"/>
  <c r="P995" i="3"/>
  <c r="AA995" i="3" s="1"/>
  <c r="M859" i="3"/>
  <c r="AT859" i="3"/>
  <c r="AS859" i="3"/>
  <c r="P859" i="3"/>
  <c r="AA859" i="3" s="1"/>
  <c r="B859" i="3"/>
  <c r="AK859" i="3" s="1"/>
  <c r="AQ886" i="3"/>
  <c r="AI886" i="3"/>
  <c r="AJ950" i="3"/>
  <c r="AR950" i="3"/>
  <c r="AH950" i="3" s="1"/>
  <c r="AQ951" i="3"/>
  <c r="AI951" i="3"/>
  <c r="AP987" i="3"/>
  <c r="X987" i="3"/>
  <c r="C14" i="10"/>
  <c r="AS599" i="3"/>
  <c r="AT605" i="3"/>
  <c r="P613" i="3"/>
  <c r="AA613" i="3" s="1"/>
  <c r="B613" i="3"/>
  <c r="AK613" i="3" s="1"/>
  <c r="AI683" i="3"/>
  <c r="AR696" i="3"/>
  <c r="AH696" i="3" s="1"/>
  <c r="P700" i="3"/>
  <c r="AA700" i="3" s="1"/>
  <c r="AQ727" i="3"/>
  <c r="B733" i="3"/>
  <c r="AK733" i="3" s="1"/>
  <c r="M733" i="3"/>
  <c r="AT733" i="3"/>
  <c r="V753" i="3"/>
  <c r="W753" i="3" s="1"/>
  <c r="AL753" i="3"/>
  <c r="AL802" i="3"/>
  <c r="V802" i="3"/>
  <c r="W802" i="3" s="1"/>
  <c r="AI819" i="3"/>
  <c r="AL839" i="3"/>
  <c r="X853" i="3"/>
  <c r="AP853" i="3"/>
  <c r="Y853" i="3"/>
  <c r="AR874" i="3"/>
  <c r="AH874" i="3" s="1"/>
  <c r="AJ874" i="3"/>
  <c r="Y883" i="3"/>
  <c r="X883" i="3"/>
  <c r="AP883" i="3"/>
  <c r="AI885" i="3"/>
  <c r="AQ885" i="3"/>
  <c r="AI928" i="3"/>
  <c r="V952" i="3"/>
  <c r="W952" i="3" s="1"/>
  <c r="AR969" i="3"/>
  <c r="AH969" i="3" s="1"/>
  <c r="AJ969" i="3"/>
  <c r="AJ980" i="3"/>
  <c r="Y987" i="3"/>
  <c r="AQ988" i="3"/>
  <c r="AI988" i="3"/>
  <c r="X991" i="3"/>
  <c r="Y999" i="3"/>
  <c r="X999" i="3"/>
  <c r="C43" i="10"/>
  <c r="AJ887" i="3"/>
  <c r="AR887" i="3"/>
  <c r="AH887" i="3" s="1"/>
  <c r="X909" i="3"/>
  <c r="AP909" i="3"/>
  <c r="Y909" i="3"/>
  <c r="AQ989" i="3"/>
  <c r="AI989" i="3"/>
  <c r="C62" i="10"/>
  <c r="P629" i="3"/>
  <c r="AA629" i="3" s="1"/>
  <c r="B629" i="3"/>
  <c r="AK629" i="3" s="1"/>
  <c r="AQ630" i="3"/>
  <c r="AP689" i="3"/>
  <c r="Y689" i="3"/>
  <c r="AI720" i="3"/>
  <c r="AQ720" i="3"/>
  <c r="AQ733" i="3"/>
  <c r="AP736" i="3"/>
  <c r="Y736" i="3"/>
  <c r="X736" i="3"/>
  <c r="V748" i="3"/>
  <c r="W748" i="3" s="1"/>
  <c r="AL748" i="3"/>
  <c r="AR768" i="3"/>
  <c r="AH768" i="3" s="1"/>
  <c r="V785" i="3"/>
  <c r="W785" i="3" s="1"/>
  <c r="AL785" i="3"/>
  <c r="AT794" i="3"/>
  <c r="AS794" i="3"/>
  <c r="X803" i="3"/>
  <c r="AP803" i="3"/>
  <c r="Y803" i="3"/>
  <c r="AL811" i="3"/>
  <c r="V811" i="3"/>
  <c r="W811" i="3" s="1"/>
  <c r="AL845" i="3"/>
  <c r="V845" i="3"/>
  <c r="W845" i="3" s="1"/>
  <c r="AP859" i="3"/>
  <c r="Y859" i="3"/>
  <c r="AS861" i="3"/>
  <c r="B861" i="3"/>
  <c r="AK861" i="3" s="1"/>
  <c r="AT861" i="3"/>
  <c r="AL879" i="3"/>
  <c r="AJ959" i="3"/>
  <c r="AJ967" i="3"/>
  <c r="AR967" i="3"/>
  <c r="AH967" i="3" s="1"/>
  <c r="V969" i="3"/>
  <c r="W969" i="3" s="1"/>
  <c r="AL969" i="3"/>
  <c r="AJ975" i="3"/>
  <c r="AR975" i="3"/>
  <c r="AH975" i="3" s="1"/>
  <c r="V1000" i="3"/>
  <c r="W1000" i="3" s="1"/>
  <c r="P817" i="3"/>
  <c r="AA817" i="3" s="1"/>
  <c r="AI823" i="3"/>
  <c r="V842" i="3"/>
  <c r="W842" i="3" s="1"/>
  <c r="AI844" i="3"/>
  <c r="V850" i="3"/>
  <c r="W850" i="3" s="1"/>
  <c r="V876" i="3"/>
  <c r="W876" i="3" s="1"/>
  <c r="V888" i="3"/>
  <c r="W888" i="3" s="1"/>
  <c r="AI908" i="3"/>
  <c r="P917" i="3"/>
  <c r="AA917" i="3" s="1"/>
  <c r="AT917" i="3"/>
  <c r="AI937" i="3"/>
  <c r="V943" i="3"/>
  <c r="W943" i="3" s="1"/>
  <c r="P945" i="3"/>
  <c r="AA945" i="3" s="1"/>
  <c r="P949" i="3"/>
  <c r="AA949" i="3" s="1"/>
  <c r="AS949" i="3"/>
  <c r="AU949" i="3" s="1"/>
  <c r="M949" i="3"/>
  <c r="B949" i="3"/>
  <c r="AK949" i="3" s="1"/>
  <c r="AI954" i="3"/>
  <c r="AI956" i="3"/>
  <c r="V974" i="3"/>
  <c r="W974" i="3" s="1"/>
  <c r="B3" i="4"/>
  <c r="C9" i="10"/>
  <c r="C25" i="10"/>
  <c r="C31" i="10"/>
  <c r="C83" i="10"/>
  <c r="C213" i="10"/>
  <c r="AJ937" i="3"/>
  <c r="AQ972" i="3"/>
  <c r="AI972" i="3"/>
  <c r="C29" i="10"/>
  <c r="C111" i="10"/>
  <c r="C185" i="10"/>
  <c r="C204" i="10"/>
  <c r="C277" i="10"/>
  <c r="C131" i="10"/>
  <c r="C335" i="10"/>
  <c r="AT877" i="3"/>
  <c r="P877" i="3"/>
  <c r="AA877" i="3" s="1"/>
  <c r="AL885" i="3"/>
  <c r="V885" i="3"/>
  <c r="W885" i="3" s="1"/>
  <c r="AQ889" i="3"/>
  <c r="AI889" i="3"/>
  <c r="AL930" i="3"/>
  <c r="AL947" i="3"/>
  <c r="V947" i="3"/>
  <c r="W947" i="3" s="1"/>
  <c r="C170" i="10"/>
  <c r="C187" i="10"/>
  <c r="C190" i="10"/>
  <c r="C316" i="10"/>
  <c r="P783" i="3"/>
  <c r="AA783" i="3" s="1"/>
  <c r="AS783" i="3"/>
  <c r="AL806" i="3"/>
  <c r="AS817" i="3"/>
  <c r="AL819" i="3"/>
  <c r="V819" i="3"/>
  <c r="W819" i="3" s="1"/>
  <c r="B828" i="3"/>
  <c r="AK828" i="3" s="1"/>
  <c r="AL835" i="3"/>
  <c r="AI874" i="3"/>
  <c r="AI891" i="3"/>
  <c r="AL894" i="3"/>
  <c r="V894" i="3"/>
  <c r="W894" i="3" s="1"/>
  <c r="AI911" i="3"/>
  <c r="AI916" i="3"/>
  <c r="AL961" i="3"/>
  <c r="V968" i="3"/>
  <c r="W968" i="3" s="1"/>
  <c r="AI969" i="3"/>
  <c r="C32" i="10"/>
  <c r="C84" i="10"/>
  <c r="C129" i="10"/>
  <c r="P799" i="3"/>
  <c r="AA799" i="3" s="1"/>
  <c r="B799" i="3"/>
  <c r="AK799" i="3" s="1"/>
  <c r="AT817" i="3"/>
  <c r="AL864" i="3"/>
  <c r="V864" i="3"/>
  <c r="W864" i="3" s="1"/>
  <c r="B877" i="3"/>
  <c r="AK877" i="3" s="1"/>
  <c r="AI907" i="3"/>
  <c r="AI909" i="3"/>
  <c r="AJ911" i="3"/>
  <c r="AS917" i="3"/>
  <c r="B948" i="3"/>
  <c r="AK948" i="3" s="1"/>
  <c r="P965" i="3"/>
  <c r="AA965" i="3" s="1"/>
  <c r="B965" i="3"/>
  <c r="AK965" i="3" s="1"/>
  <c r="AI967" i="3"/>
  <c r="AP980" i="3"/>
  <c r="Y980" i="3"/>
  <c r="X980" i="3"/>
  <c r="X983" i="3"/>
  <c r="AL986" i="3"/>
  <c r="V986" i="3"/>
  <c r="W986" i="3" s="1"/>
  <c r="C30" i="10"/>
  <c r="C140" i="10"/>
  <c r="C156" i="10"/>
  <c r="C282" i="10"/>
  <c r="C358" i="10"/>
  <c r="M783" i="3"/>
  <c r="V796" i="3"/>
  <c r="W796" i="3" s="1"/>
  <c r="M799" i="3"/>
  <c r="AL813" i="3"/>
  <c r="V813" i="3"/>
  <c r="W813" i="3" s="1"/>
  <c r="V822" i="3"/>
  <c r="W822" i="3" s="1"/>
  <c r="AI856" i="3"/>
  <c r="M877" i="3"/>
  <c r="X880" i="3"/>
  <c r="AP880" i="3"/>
  <c r="B902" i="3"/>
  <c r="AK902" i="3" s="1"/>
  <c r="AJ907" i="3"/>
  <c r="AJ909" i="3"/>
  <c r="X914" i="3"/>
  <c r="AP914" i="3"/>
  <c r="P948" i="3"/>
  <c r="AA948" i="3" s="1"/>
  <c r="M965" i="3"/>
  <c r="AI997" i="3"/>
  <c r="AQ997" i="3"/>
  <c r="C65" i="10"/>
  <c r="C115" i="10"/>
  <c r="C134" i="10"/>
  <c r="C158" i="10"/>
  <c r="C169" i="10"/>
  <c r="C178" i="10"/>
  <c r="AL780" i="3"/>
  <c r="AI815" i="3"/>
  <c r="AQ815" i="3"/>
  <c r="P902" i="3"/>
  <c r="AA902" i="3" s="1"/>
  <c r="AT936" i="3"/>
  <c r="P936" i="3"/>
  <c r="AA936" i="3" s="1"/>
  <c r="B936" i="3"/>
  <c r="AK936" i="3" s="1"/>
  <c r="AL973" i="3"/>
  <c r="V973" i="3"/>
  <c r="W973" i="3" s="1"/>
  <c r="AL989" i="3"/>
  <c r="C28" i="10"/>
  <c r="C63" i="10"/>
  <c r="C82" i="10"/>
  <c r="C137" i="10"/>
  <c r="C300" i="10"/>
  <c r="C57" i="10"/>
  <c r="C59" i="10"/>
  <c r="C80" i="10"/>
  <c r="C139" i="10"/>
  <c r="C205" i="10"/>
  <c r="C242" i="10"/>
  <c r="C294" i="10"/>
  <c r="C397" i="10"/>
  <c r="C44" i="10"/>
  <c r="C61" i="10"/>
  <c r="C186" i="10"/>
  <c r="C234" i="10"/>
  <c r="C315" i="10"/>
  <c r="AI775" i="3"/>
  <c r="AQ783" i="3"/>
  <c r="AQ799" i="3"/>
  <c r="AI873" i="3"/>
  <c r="AQ873" i="3"/>
  <c r="AS877" i="3"/>
  <c r="AJ899" i="3"/>
  <c r="AP902" i="3"/>
  <c r="Y902" i="3"/>
  <c r="AQ902" i="3"/>
  <c r="AQ936" i="3"/>
  <c r="AI941" i="3"/>
  <c r="AQ965" i="3"/>
  <c r="C85" i="10"/>
  <c r="C155" i="10"/>
  <c r="AL760" i="3"/>
  <c r="V760" i="3"/>
  <c r="W760" i="3" s="1"/>
  <c r="AI801" i="3"/>
  <c r="AI890" i="3"/>
  <c r="AJ941" i="3"/>
  <c r="AS948" i="3"/>
  <c r="C12" i="10"/>
  <c r="C50" i="10"/>
  <c r="C113" i="10"/>
  <c r="C135" i="10"/>
  <c r="C177" i="10"/>
  <c r="AI839" i="3"/>
  <c r="AI924" i="3"/>
  <c r="M945" i="3"/>
  <c r="B945" i="3"/>
  <c r="AK945" i="3" s="1"/>
  <c r="AT948" i="3"/>
  <c r="Y989" i="3"/>
  <c r="AP989" i="3"/>
  <c r="X989" i="3"/>
  <c r="AJ998" i="3"/>
  <c r="AR998" i="3"/>
  <c r="AH998" i="3" s="1"/>
  <c r="C49" i="10"/>
  <c r="C116" i="10"/>
  <c r="C167" i="10"/>
  <c r="C209" i="10"/>
  <c r="C262" i="10"/>
  <c r="C160" i="10"/>
  <c r="C180" i="10"/>
  <c r="C306" i="10"/>
  <c r="C411" i="10"/>
  <c r="C528" i="10"/>
  <c r="C176" i="10"/>
  <c r="C211" i="10"/>
  <c r="C228" i="10"/>
  <c r="C323" i="10"/>
  <c r="C387" i="10"/>
  <c r="C451" i="10"/>
  <c r="C561" i="10"/>
  <c r="C46" i="10"/>
  <c r="C60" i="10"/>
  <c r="C202" i="10"/>
  <c r="C221" i="10"/>
  <c r="C226" i="10"/>
  <c r="C250" i="10"/>
  <c r="C266" i="10"/>
  <c r="C268" i="10"/>
  <c r="C374" i="10"/>
  <c r="C598" i="10"/>
  <c r="C293" i="10"/>
  <c r="C422" i="10"/>
  <c r="C752" i="10"/>
  <c r="C172" i="10"/>
  <c r="C260" i="10"/>
  <c r="C285" i="10"/>
  <c r="C341" i="10"/>
  <c r="C656" i="10"/>
  <c r="C704" i="10"/>
  <c r="C736" i="10"/>
  <c r="AL833" i="3"/>
  <c r="D5" i="4"/>
  <c r="D6" i="4" s="1"/>
  <c r="C42" i="10"/>
  <c r="C108" i="10"/>
  <c r="C154" i="10"/>
  <c r="C166" i="10"/>
  <c r="C241" i="10"/>
  <c r="C502" i="10"/>
  <c r="AL980" i="3"/>
  <c r="C21" i="10"/>
  <c r="C41" i="10"/>
  <c r="C76" i="10"/>
  <c r="C96" i="10"/>
  <c r="C100" i="10"/>
  <c r="C183" i="10"/>
  <c r="C194" i="10"/>
  <c r="C267" i="10"/>
  <c r="C292" i="10"/>
  <c r="C340" i="10"/>
  <c r="M687" i="3"/>
  <c r="AI940" i="3"/>
  <c r="AL992" i="3"/>
  <c r="E4" i="4"/>
  <c r="C105" i="10"/>
  <c r="C153" i="10"/>
  <c r="C245" i="10"/>
  <c r="C347" i="10"/>
  <c r="C373" i="10"/>
  <c r="C92" i="10"/>
  <c r="C201" i="10"/>
  <c r="C243" i="10"/>
  <c r="C255" i="10"/>
  <c r="C566" i="10"/>
  <c r="AL940" i="3"/>
  <c r="AL953" i="3"/>
  <c r="V953" i="3"/>
  <c r="W953" i="3" s="1"/>
  <c r="C73" i="10"/>
  <c r="C121" i="10"/>
  <c r="C124" i="10"/>
  <c r="C164" i="10"/>
  <c r="C261" i="10"/>
  <c r="C278" i="10"/>
  <c r="C363" i="10"/>
  <c r="AL983" i="3"/>
  <c r="C151" i="10"/>
  <c r="C182" i="10"/>
  <c r="C188" i="10"/>
  <c r="C196" i="10"/>
  <c r="C239" i="10"/>
  <c r="C263" i="10"/>
  <c r="C640" i="10"/>
  <c r="C89" i="10"/>
  <c r="C149" i="10"/>
  <c r="C161" i="10"/>
  <c r="C214" i="10"/>
  <c r="C223" i="10"/>
  <c r="C379" i="10"/>
  <c r="C427" i="10"/>
  <c r="C672" i="10"/>
  <c r="C269" i="10"/>
  <c r="C284" i="10"/>
  <c r="C331" i="10"/>
  <c r="C342" i="10"/>
  <c r="C419" i="10"/>
  <c r="C518" i="10"/>
  <c r="C212" i="10"/>
  <c r="C406" i="10"/>
  <c r="C435" i="10"/>
  <c r="C513" i="10"/>
  <c r="C576" i="10"/>
  <c r="C608" i="10"/>
  <c r="C720" i="10"/>
  <c r="C800" i="10"/>
  <c r="B805" i="4"/>
  <c r="C784" i="10"/>
  <c r="B789" i="4"/>
  <c r="C816" i="10"/>
  <c r="B821" i="4"/>
  <c r="C768" i="10"/>
  <c r="C832" i="10"/>
  <c r="B837" i="4"/>
  <c r="C276" i="10"/>
  <c r="C405" i="10"/>
  <c r="C467" i="10"/>
  <c r="C512" i="10"/>
  <c r="C550" i="10"/>
  <c r="C624" i="10"/>
  <c r="C303" i="10"/>
  <c r="C339" i="10"/>
  <c r="C357" i="10"/>
  <c r="C438" i="10"/>
  <c r="C443" i="10"/>
  <c r="C497" i="10"/>
  <c r="C560" i="10"/>
  <c r="C614" i="10"/>
  <c r="B871" i="10"/>
  <c r="C225" i="10"/>
  <c r="C258" i="10"/>
  <c r="C290" i="10"/>
  <c r="C367" i="10"/>
  <c r="C545" i="10"/>
  <c r="C237" i="10"/>
  <c r="C274" i="10"/>
  <c r="C301" i="10"/>
  <c r="C333" i="10"/>
  <c r="C351" i="10"/>
  <c r="C421" i="10"/>
  <c r="C454" i="10"/>
  <c r="C459" i="10"/>
  <c r="C486" i="10"/>
  <c r="AL999" i="3"/>
  <c r="C236" i="10"/>
  <c r="C257" i="10"/>
  <c r="C390" i="10"/>
  <c r="C319" i="10"/>
  <c r="C326" i="10"/>
  <c r="C371" i="10"/>
  <c r="C395" i="10"/>
  <c r="C437" i="10"/>
  <c r="C470" i="10"/>
  <c r="C481" i="10"/>
  <c r="C496" i="10"/>
  <c r="C534" i="10"/>
  <c r="C193" i="10"/>
  <c r="C218" i="10"/>
  <c r="C220" i="10"/>
  <c r="C299" i="10"/>
  <c r="C355" i="10"/>
  <c r="C381" i="10"/>
  <c r="C544" i="10"/>
  <c r="C582" i="10"/>
  <c r="C253" i="10"/>
  <c r="C287" i="10"/>
  <c r="C309" i="10"/>
  <c r="C325" i="10"/>
  <c r="C403" i="10"/>
  <c r="C453" i="10"/>
  <c r="C529" i="10"/>
  <c r="C592" i="10"/>
  <c r="C244" i="10"/>
  <c r="C252" i="10"/>
  <c r="C271" i="10"/>
  <c r="C298" i="10"/>
  <c r="C308" i="10"/>
  <c r="C324" i="10"/>
  <c r="C349" i="10"/>
  <c r="C365" i="10"/>
  <c r="C389" i="10"/>
  <c r="C577" i="10"/>
  <c r="C317" i="10"/>
  <c r="C469" i="10"/>
  <c r="C480" i="10"/>
  <c r="C688" i="10"/>
  <c r="C848" i="10"/>
  <c r="B853" i="4"/>
  <c r="C851" i="10"/>
  <c r="B861" i="4"/>
  <c r="B862" i="4"/>
  <c r="C861" i="10"/>
  <c r="B866" i="4"/>
  <c r="C877" i="10"/>
  <c r="B882" i="4"/>
  <c r="C888" i="10"/>
  <c r="B893" i="4"/>
  <c r="B793" i="4"/>
  <c r="B809" i="4"/>
  <c r="B825" i="4"/>
  <c r="B841" i="4"/>
  <c r="B778" i="4"/>
  <c r="B794" i="4"/>
  <c r="B810" i="4"/>
  <c r="B826" i="4"/>
  <c r="B842" i="4"/>
  <c r="C874" i="10"/>
  <c r="B879" i="4"/>
  <c r="B989" i="10"/>
  <c r="A994" i="4"/>
  <c r="B779" i="4"/>
  <c r="B795" i="4"/>
  <c r="B811" i="4"/>
  <c r="B827" i="4"/>
  <c r="B843" i="4"/>
  <c r="B874" i="4"/>
  <c r="B875" i="4"/>
  <c r="B877" i="4"/>
  <c r="A876" i="4" s="1"/>
  <c r="C904" i="10"/>
  <c r="B909" i="4"/>
  <c r="C871" i="10"/>
  <c r="C893" i="10"/>
  <c r="B898" i="4"/>
  <c r="B781" i="4"/>
  <c r="B797" i="4"/>
  <c r="B813" i="4"/>
  <c r="B829" i="4"/>
  <c r="B845" i="4"/>
  <c r="C886" i="10"/>
  <c r="B782" i="4"/>
  <c r="B798" i="4"/>
  <c r="B814" i="4"/>
  <c r="B830" i="4"/>
  <c r="B846" i="4"/>
  <c r="C917" i="10"/>
  <c r="B922" i="4"/>
  <c r="C933" i="10"/>
  <c r="B938" i="4"/>
  <c r="B988" i="10"/>
  <c r="A993" i="4"/>
  <c r="B783" i="4"/>
  <c r="B799" i="4"/>
  <c r="B815" i="4"/>
  <c r="B831" i="4"/>
  <c r="B847" i="4"/>
  <c r="C868" i="10"/>
  <c r="B873" i="4"/>
  <c r="B902" i="10"/>
  <c r="C949" i="10"/>
  <c r="B954" i="4"/>
  <c r="B784" i="4"/>
  <c r="B800" i="4"/>
  <c r="B816" i="4"/>
  <c r="B832" i="4"/>
  <c r="B848" i="4"/>
  <c r="B866" i="10"/>
  <c r="C885" i="10"/>
  <c r="B890" i="4"/>
  <c r="C902" i="10"/>
  <c r="B785" i="4"/>
  <c r="B801" i="4"/>
  <c r="B817" i="4"/>
  <c r="B833" i="4"/>
  <c r="B849" i="4"/>
  <c r="B991" i="10"/>
  <c r="B786" i="4"/>
  <c r="B802" i="4"/>
  <c r="B818" i="4"/>
  <c r="B834" i="4"/>
  <c r="B850" i="4"/>
  <c r="C865" i="10"/>
  <c r="B870" i="4"/>
  <c r="B787" i="4"/>
  <c r="B803" i="4"/>
  <c r="B819" i="4"/>
  <c r="B835" i="4"/>
  <c r="B851" i="4"/>
  <c r="B858" i="4"/>
  <c r="B859" i="4"/>
  <c r="C901" i="10"/>
  <c r="B906" i="4"/>
  <c r="B788" i="4"/>
  <c r="B804" i="4"/>
  <c r="B820" i="4"/>
  <c r="B836" i="4"/>
  <c r="B854" i="4"/>
  <c r="B855" i="4"/>
  <c r="C890" i="10"/>
  <c r="B895" i="4"/>
  <c r="B979" i="10"/>
  <c r="A984" i="4"/>
  <c r="C981" i="10"/>
  <c r="C980" i="10"/>
  <c r="C990" i="10"/>
  <c r="M24" i="5"/>
  <c r="O24" i="5" s="1"/>
  <c r="B925" i="4"/>
  <c r="B941" i="4"/>
  <c r="B957" i="4"/>
  <c r="B973" i="4"/>
  <c r="C979" i="10"/>
  <c r="C989" i="10"/>
  <c r="B911" i="4"/>
  <c r="B927" i="4"/>
  <c r="B943" i="4"/>
  <c r="B959" i="4"/>
  <c r="B975" i="4"/>
  <c r="M18" i="5"/>
  <c r="O18" i="5" s="1"/>
  <c r="C978" i="10"/>
  <c r="B983" i="4"/>
  <c r="C988" i="10"/>
  <c r="O11" i="5"/>
  <c r="B865" i="4"/>
  <c r="B881" i="4"/>
  <c r="B897" i="4"/>
  <c r="B913" i="4"/>
  <c r="B929" i="4"/>
  <c r="B945" i="4"/>
  <c r="B961" i="4"/>
  <c r="B977" i="4"/>
  <c r="B914" i="4"/>
  <c r="B930" i="4"/>
  <c r="B946" i="4"/>
  <c r="B962" i="4"/>
  <c r="B978" i="4"/>
  <c r="M27" i="5"/>
  <c r="O27" i="5" s="1"/>
  <c r="C987" i="10"/>
  <c r="B992" i="4"/>
  <c r="M14" i="5"/>
  <c r="O14" i="5" s="1"/>
  <c r="B964" i="4"/>
  <c r="C994" i="10"/>
  <c r="B999" i="4"/>
  <c r="M21" i="5"/>
  <c r="O21" i="5" s="1"/>
  <c r="M36" i="5"/>
  <c r="O36" i="5" s="1"/>
  <c r="B869" i="4"/>
  <c r="B885" i="4"/>
  <c r="B901" i="4"/>
  <c r="B917" i="4"/>
  <c r="B933" i="4"/>
  <c r="B949" i="4"/>
  <c r="B965" i="4"/>
  <c r="M23" i="5"/>
  <c r="O23" i="5" s="1"/>
  <c r="B886" i="4"/>
  <c r="B902" i="4"/>
  <c r="B918" i="4"/>
  <c r="B934" i="4"/>
  <c r="B950" i="4"/>
  <c r="B966" i="4"/>
  <c r="B990" i="4"/>
  <c r="B887" i="4"/>
  <c r="B903" i="4"/>
  <c r="B919" i="4"/>
  <c r="B935" i="4"/>
  <c r="B951" i="4"/>
  <c r="B967" i="4"/>
  <c r="C993" i="10"/>
  <c r="B998" i="4"/>
  <c r="M12" i="5"/>
  <c r="O12" i="5" s="1"/>
  <c r="M32" i="5"/>
  <c r="O32" i="5" s="1"/>
  <c r="B920" i="4"/>
  <c r="B936" i="4"/>
  <c r="C984" i="10"/>
  <c r="B989" i="4"/>
  <c r="M17" i="5"/>
  <c r="O17" i="5" s="1"/>
  <c r="M30" i="5"/>
  <c r="O30" i="5" s="1"/>
  <c r="B889" i="4"/>
  <c r="B905" i="4"/>
  <c r="B921" i="4"/>
  <c r="B937" i="4"/>
  <c r="B953" i="4"/>
  <c r="B969" i="4"/>
  <c r="B970" i="4"/>
  <c r="B986" i="4"/>
  <c r="A995" i="4"/>
  <c r="C991" i="10"/>
  <c r="B988" i="4"/>
  <c r="B980" i="4"/>
  <c r="O7" i="5"/>
  <c r="M13" i="5"/>
  <c r="O13" i="5" s="1"/>
  <c r="B981" i="4"/>
  <c r="B982" i="4"/>
  <c r="M19" i="5"/>
  <c r="O19" i="5" s="1"/>
  <c r="X5" i="11"/>
  <c r="W5" i="11"/>
  <c r="X31" i="11"/>
  <c r="W31" i="11"/>
  <c r="X47" i="11"/>
  <c r="W47" i="11"/>
  <c r="X63" i="11"/>
  <c r="W63" i="11"/>
  <c r="X79" i="11"/>
  <c r="W79" i="11"/>
  <c r="X95" i="11"/>
  <c r="W95" i="11"/>
  <c r="X111" i="11"/>
  <c r="W111" i="11"/>
  <c r="X127" i="11"/>
  <c r="W127" i="11"/>
  <c r="X143" i="11"/>
  <c r="W143" i="11"/>
  <c r="X13" i="11"/>
  <c r="W13" i="11"/>
  <c r="X27" i="11"/>
  <c r="W27" i="11"/>
  <c r="X43" i="11"/>
  <c r="W43" i="11"/>
  <c r="X59" i="11"/>
  <c r="W59" i="11"/>
  <c r="X75" i="11"/>
  <c r="W75" i="11"/>
  <c r="X91" i="11"/>
  <c r="W91" i="11"/>
  <c r="X107" i="11"/>
  <c r="W107" i="11"/>
  <c r="X123" i="11"/>
  <c r="W123" i="11"/>
  <c r="X139" i="11"/>
  <c r="W139" i="11"/>
  <c r="X155" i="11"/>
  <c r="W155" i="11"/>
  <c r="X174" i="11"/>
  <c r="X194" i="11"/>
  <c r="W211" i="11"/>
  <c r="X23" i="11"/>
  <c r="W23" i="11"/>
  <c r="X39" i="11"/>
  <c r="W39" i="11"/>
  <c r="X55" i="11"/>
  <c r="W55" i="11"/>
  <c r="X71" i="11"/>
  <c r="W71" i="11"/>
  <c r="X87" i="11"/>
  <c r="W87" i="11"/>
  <c r="X103" i="11"/>
  <c r="W103" i="11"/>
  <c r="X119" i="11"/>
  <c r="W119" i="11"/>
  <c r="X135" i="11"/>
  <c r="W135" i="11"/>
  <c r="X151" i="11"/>
  <c r="W151" i="11"/>
  <c r="X169" i="11"/>
  <c r="X212" i="11"/>
  <c r="W212" i="11"/>
  <c r="W227" i="11"/>
  <c r="X228" i="11"/>
  <c r="W228" i="11"/>
  <c r="X190" i="11"/>
  <c r="X244" i="11"/>
  <c r="W244" i="11"/>
  <c r="W259" i="11"/>
  <c r="W499" i="11"/>
  <c r="X206" i="11"/>
  <c r="X260" i="11"/>
  <c r="W260" i="11"/>
  <c r="W275" i="11"/>
  <c r="W291" i="11"/>
  <c r="W307" i="11"/>
  <c r="W323" i="11"/>
  <c r="W339" i="11"/>
  <c r="W355" i="11"/>
  <c r="W371" i="11"/>
  <c r="W387" i="11"/>
  <c r="W403" i="11"/>
  <c r="W419" i="11"/>
  <c r="W435" i="11"/>
  <c r="W451" i="11"/>
  <c r="W467" i="11"/>
  <c r="W483" i="11"/>
  <c r="X500" i="11"/>
  <c r="W500" i="11"/>
  <c r="X19" i="11"/>
  <c r="W19" i="11"/>
  <c r="X35" i="11"/>
  <c r="W35" i="11"/>
  <c r="X51" i="11"/>
  <c r="W51" i="11"/>
  <c r="X67" i="11"/>
  <c r="W67" i="11"/>
  <c r="X83" i="11"/>
  <c r="W83" i="11"/>
  <c r="X99" i="11"/>
  <c r="W99" i="11"/>
  <c r="X115" i="11"/>
  <c r="W115" i="11"/>
  <c r="X131" i="11"/>
  <c r="W131" i="11"/>
  <c r="X147" i="11"/>
  <c r="W147" i="11"/>
  <c r="X276" i="11"/>
  <c r="W276" i="11"/>
  <c r="X292" i="11"/>
  <c r="W292" i="11"/>
  <c r="X308" i="11"/>
  <c r="W308" i="11"/>
  <c r="X324" i="11"/>
  <c r="W324" i="11"/>
  <c r="X340" i="11"/>
  <c r="W340" i="11"/>
  <c r="X356" i="11"/>
  <c r="W356" i="11"/>
  <c r="X372" i="11"/>
  <c r="W372" i="11"/>
  <c r="X388" i="11"/>
  <c r="W388" i="11"/>
  <c r="X404" i="11"/>
  <c r="W404" i="11"/>
  <c r="X420" i="11"/>
  <c r="W420" i="11"/>
  <c r="X436" i="11"/>
  <c r="W436" i="11"/>
  <c r="X452" i="11"/>
  <c r="W452" i="11"/>
  <c r="X468" i="11"/>
  <c r="W468" i="11"/>
  <c r="X484" i="11"/>
  <c r="W484" i="11"/>
  <c r="X238" i="11"/>
  <c r="W199" i="11"/>
  <c r="X254" i="11"/>
  <c r="W213" i="11"/>
  <c r="W229" i="11"/>
  <c r="W245" i="11"/>
  <c r="W261" i="11"/>
  <c r="W277" i="11"/>
  <c r="W293" i="11"/>
  <c r="W309" i="11"/>
  <c r="W325" i="11"/>
  <c r="W341" i="11"/>
  <c r="W357" i="11"/>
  <c r="W373" i="11"/>
  <c r="W389" i="11"/>
  <c r="W405" i="11"/>
  <c r="W421" i="11"/>
  <c r="W437" i="11"/>
  <c r="W453" i="11"/>
  <c r="W469" i="11"/>
  <c r="W485" i="11"/>
  <c r="W501" i="11"/>
  <c r="W6" i="11"/>
  <c r="W14" i="11"/>
  <c r="W176" i="11"/>
  <c r="W192" i="11"/>
  <c r="W196" i="11"/>
  <c r="W214" i="11"/>
  <c r="W230" i="11"/>
  <c r="W246" i="11"/>
  <c r="W262" i="11"/>
  <c r="W278" i="11"/>
  <c r="W294" i="11"/>
  <c r="W310" i="11"/>
  <c r="W326" i="11"/>
  <c r="W342" i="11"/>
  <c r="W358" i="11"/>
  <c r="W374" i="11"/>
  <c r="W390" i="11"/>
  <c r="W406" i="11"/>
  <c r="W422" i="11"/>
  <c r="W438" i="11"/>
  <c r="W454" i="11"/>
  <c r="W470" i="11"/>
  <c r="W486" i="11"/>
  <c r="W502" i="11"/>
  <c r="W197" i="11"/>
  <c r="W215" i="11"/>
  <c r="W231" i="11"/>
  <c r="W247" i="11"/>
  <c r="W263" i="11"/>
  <c r="W279" i="11"/>
  <c r="W295" i="11"/>
  <c r="W311" i="11"/>
  <c r="W327" i="11"/>
  <c r="W343" i="11"/>
  <c r="W359" i="11"/>
  <c r="W375" i="11"/>
  <c r="W391" i="11"/>
  <c r="W407" i="11"/>
  <c r="W423" i="11"/>
  <c r="W439" i="11"/>
  <c r="W455" i="11"/>
  <c r="W471" i="11"/>
  <c r="W487" i="11"/>
  <c r="W503" i="11"/>
  <c r="B360" i="3" l="1"/>
  <c r="AK360" i="3" s="1"/>
  <c r="B729" i="3"/>
  <c r="AK729" i="3" s="1"/>
  <c r="B831" i="3"/>
  <c r="AK831" i="3" s="1"/>
  <c r="M360" i="3"/>
  <c r="X916" i="3"/>
  <c r="P5" i="8"/>
  <c r="Q5" i="8"/>
  <c r="AJ704" i="3"/>
  <c r="B535" i="3"/>
  <c r="AK535" i="3" s="1"/>
  <c r="X619" i="3"/>
  <c r="AR966" i="3"/>
  <c r="AH966" i="3" s="1"/>
  <c r="AF26" i="3"/>
  <c r="U40" i="4" s="1"/>
  <c r="S4" i="4"/>
  <c r="S5" i="4" s="1"/>
  <c r="T5" i="4" s="1"/>
  <c r="P450" i="3"/>
  <c r="AA450" i="3" s="1"/>
  <c r="AT450" i="3"/>
  <c r="AS729" i="3"/>
  <c r="Y632" i="3"/>
  <c r="I9" i="10"/>
  <c r="I10" i="10"/>
  <c r="X829" i="3"/>
  <c r="AP829" i="3"/>
  <c r="A891" i="4"/>
  <c r="AS590" i="3"/>
  <c r="AT590" i="3"/>
  <c r="M590" i="3"/>
  <c r="X908" i="3"/>
  <c r="AR257" i="3"/>
  <c r="AH257" i="3" s="1"/>
  <c r="AJ929" i="3"/>
  <c r="AS381" i="3"/>
  <c r="AU381" i="3" s="1"/>
  <c r="M381" i="3"/>
  <c r="B381" i="3"/>
  <c r="AK381" i="3" s="1"/>
  <c r="AP224" i="3"/>
  <c r="AS398" i="3"/>
  <c r="X224" i="3"/>
  <c r="AB224" i="3" s="1"/>
  <c r="AC224" i="3" s="1"/>
  <c r="AG224" i="3" s="1"/>
  <c r="AT398" i="3"/>
  <c r="B450" i="3"/>
  <c r="AK450" i="3" s="1"/>
  <c r="P381" i="3"/>
  <c r="AA381" i="3" s="1"/>
  <c r="AS450" i="3"/>
  <c r="P729" i="3"/>
  <c r="AA729" i="3" s="1"/>
  <c r="AP622" i="3"/>
  <c r="AP816" i="3"/>
  <c r="X816" i="3"/>
  <c r="X622" i="3"/>
  <c r="AB622" i="3" s="1"/>
  <c r="AC622" i="3" s="1"/>
  <c r="AG622" i="3" s="1"/>
  <c r="B921" i="3"/>
  <c r="AK921" i="3" s="1"/>
  <c r="G1905" i="5"/>
  <c r="T1905" i="5" s="1"/>
  <c r="G1726" i="5"/>
  <c r="T1726" i="5" s="1"/>
  <c r="B511" i="3"/>
  <c r="AK511" i="3" s="1"/>
  <c r="B995" i="10"/>
  <c r="AS921" i="3"/>
  <c r="AT955" i="3"/>
  <c r="AR877" i="3"/>
  <c r="AH877" i="3" s="1"/>
  <c r="AT791" i="3"/>
  <c r="AJ511" i="3"/>
  <c r="P793" i="3"/>
  <c r="AA793" i="3" s="1"/>
  <c r="B866" i="3"/>
  <c r="AK866" i="3" s="1"/>
  <c r="M574" i="3"/>
  <c r="P921" i="3"/>
  <c r="AA921" i="3" s="1"/>
  <c r="AB921" i="3" s="1"/>
  <c r="AC921" i="3" s="1"/>
  <c r="AG921" i="3" s="1"/>
  <c r="AT921" i="3"/>
  <c r="AS550" i="3"/>
  <c r="AU550" i="3" s="1"/>
  <c r="AT439" i="3"/>
  <c r="AU439" i="3" s="1"/>
  <c r="M439" i="3"/>
  <c r="AP956" i="3"/>
  <c r="AS371" i="3"/>
  <c r="AS955" i="3"/>
  <c r="AT574" i="3"/>
  <c r="AF24" i="3"/>
  <c r="U38" i="4" s="1"/>
  <c r="AT648" i="3"/>
  <c r="AP683" i="3"/>
  <c r="X632" i="3"/>
  <c r="M648" i="3"/>
  <c r="Y411" i="3"/>
  <c r="M704" i="3"/>
  <c r="AR680" i="3"/>
  <c r="AH680" i="3" s="1"/>
  <c r="X946" i="3"/>
  <c r="AF29" i="3"/>
  <c r="U10" i="4" s="1"/>
  <c r="B498" i="3"/>
  <c r="AK498" i="3" s="1"/>
  <c r="Y235" i="3"/>
  <c r="AB235" i="3" s="1"/>
  <c r="AC235" i="3" s="1"/>
  <c r="AG235" i="3" s="1"/>
  <c r="AP235" i="3"/>
  <c r="Y979" i="3"/>
  <c r="AP887" i="3"/>
  <c r="P855" i="3"/>
  <c r="AA855" i="3" s="1"/>
  <c r="AB855" i="3" s="1"/>
  <c r="AC855" i="3" s="1"/>
  <c r="AG855" i="3" s="1"/>
  <c r="X411" i="3"/>
  <c r="P498" i="3"/>
  <c r="AA498" i="3" s="1"/>
  <c r="P895" i="3"/>
  <c r="AA895" i="3" s="1"/>
  <c r="B973" i="3"/>
  <c r="AK973" i="3" s="1"/>
  <c r="X887" i="3"/>
  <c r="B855" i="3"/>
  <c r="AK855" i="3" s="1"/>
  <c r="AP651" i="3"/>
  <c r="AP155" i="3"/>
  <c r="M973" i="3"/>
  <c r="AT855" i="3"/>
  <c r="AU855" i="3" s="1"/>
  <c r="P973" i="3"/>
  <c r="AA973" i="3" s="1"/>
  <c r="M855" i="3"/>
  <c r="AS973" i="3"/>
  <c r="AU973" i="3" s="1"/>
  <c r="Y294" i="3"/>
  <c r="AS648" i="3"/>
  <c r="G1720" i="5"/>
  <c r="T1720" i="5" s="1"/>
  <c r="AF28" i="3"/>
  <c r="U9" i="4" s="1"/>
  <c r="AF25" i="3"/>
  <c r="U39" i="4" s="1"/>
  <c r="X856" i="3"/>
  <c r="P978" i="3"/>
  <c r="AA978" i="3" s="1"/>
  <c r="AS793" i="3"/>
  <c r="P746" i="3"/>
  <c r="AA746" i="3" s="1"/>
  <c r="AP713" i="3"/>
  <c r="B550" i="3"/>
  <c r="AK550" i="3" s="1"/>
  <c r="P831" i="3"/>
  <c r="AA831" i="3" s="1"/>
  <c r="B994" i="3"/>
  <c r="AK994" i="3" s="1"/>
  <c r="AT978" i="3"/>
  <c r="M550" i="3"/>
  <c r="AT994" i="3"/>
  <c r="AT746" i="3"/>
  <c r="AS681" i="3"/>
  <c r="M746" i="3"/>
  <c r="Y814" i="3"/>
  <c r="B793" i="3"/>
  <c r="AK793" i="3" s="1"/>
  <c r="B955" i="3"/>
  <c r="AK955" i="3" s="1"/>
  <c r="AP814" i="3"/>
  <c r="M371" i="3"/>
  <c r="B169" i="3"/>
  <c r="AK169" i="3" s="1"/>
  <c r="AP571" i="3"/>
  <c r="AT626" i="3"/>
  <c r="AJ729" i="3"/>
  <c r="B892" i="3"/>
  <c r="AK892" i="3" s="1"/>
  <c r="AT793" i="3"/>
  <c r="AS892" i="3"/>
  <c r="AU892" i="3" s="1"/>
  <c r="Y731" i="3"/>
  <c r="Y899" i="3"/>
  <c r="AR931" i="3"/>
  <c r="AH931" i="3" s="1"/>
  <c r="X899" i="3"/>
  <c r="AS836" i="3"/>
  <c r="AU836" i="3" s="1"/>
  <c r="AJ852" i="3"/>
  <c r="Y433" i="3"/>
  <c r="B344" i="3"/>
  <c r="AK344" i="3" s="1"/>
  <c r="Y130" i="3"/>
  <c r="B464" i="3"/>
  <c r="AK464" i="3" s="1"/>
  <c r="P464" i="3"/>
  <c r="AA464" i="3" s="1"/>
  <c r="P960" i="3"/>
  <c r="AA960" i="3" s="1"/>
  <c r="AR971" i="3"/>
  <c r="AH971" i="3" s="1"/>
  <c r="AT420" i="3"/>
  <c r="M344" i="3"/>
  <c r="AS960" i="3"/>
  <c r="AU960" i="3" s="1"/>
  <c r="AR789" i="3"/>
  <c r="AH789" i="3" s="1"/>
  <c r="AS535" i="3"/>
  <c r="AU535" i="3" s="1"/>
  <c r="AS420" i="3"/>
  <c r="M318" i="3"/>
  <c r="AR237" i="3"/>
  <c r="AH237" i="3" s="1"/>
  <c r="A896" i="4"/>
  <c r="AJ995" i="3"/>
  <c r="X852" i="3"/>
  <c r="Y852" i="3"/>
  <c r="AJ583" i="3"/>
  <c r="B960" i="3"/>
  <c r="AK960" i="3" s="1"/>
  <c r="Y619" i="3"/>
  <c r="P535" i="3"/>
  <c r="AA535" i="3" s="1"/>
  <c r="M535" i="3"/>
  <c r="B704" i="3"/>
  <c r="AK704" i="3" s="1"/>
  <c r="Y44" i="3"/>
  <c r="X44" i="3"/>
  <c r="X910" i="3"/>
  <c r="AS464" i="3"/>
  <c r="AU577" i="3"/>
  <c r="AT464" i="3"/>
  <c r="AU161" i="3"/>
  <c r="AP449" i="3"/>
  <c r="Y45" i="3"/>
  <c r="AJ263" i="3"/>
  <c r="P175" i="3"/>
  <c r="AA175" i="3" s="1"/>
  <c r="AR740" i="3"/>
  <c r="AH740" i="3" s="1"/>
  <c r="AT959" i="3"/>
  <c r="X897" i="3"/>
  <c r="X657" i="3"/>
  <c r="Y378" i="3"/>
  <c r="AS646" i="3"/>
  <c r="AS959" i="3"/>
  <c r="Y657" i="3"/>
  <c r="X502" i="3"/>
  <c r="X546" i="3"/>
  <c r="AP546" i="3"/>
  <c r="X890" i="3"/>
  <c r="AT228" i="3"/>
  <c r="Y890" i="3"/>
  <c r="P943" i="3"/>
  <c r="AA943" i="3" s="1"/>
  <c r="B959" i="3"/>
  <c r="AK959" i="3" s="1"/>
  <c r="AS849" i="3"/>
  <c r="X572" i="3"/>
  <c r="AS977" i="3"/>
  <c r="AU977" i="3" s="1"/>
  <c r="AT943" i="3"/>
  <c r="M959" i="3"/>
  <c r="B849" i="3"/>
  <c r="AK849" i="3" s="1"/>
  <c r="AP854" i="3"/>
  <c r="AP502" i="3"/>
  <c r="M953" i="3"/>
  <c r="P791" i="3"/>
  <c r="AA791" i="3" s="1"/>
  <c r="AS787" i="3"/>
  <c r="AR531" i="3"/>
  <c r="AH531" i="3" s="1"/>
  <c r="P953" i="3"/>
  <c r="AA953" i="3" s="1"/>
  <c r="M787" i="3"/>
  <c r="AT787" i="3"/>
  <c r="AR492" i="3"/>
  <c r="AH492" i="3" s="1"/>
  <c r="X808" i="3"/>
  <c r="B790" i="3"/>
  <c r="AK790" i="3" s="1"/>
  <c r="Y993" i="3"/>
  <c r="P790" i="3"/>
  <c r="AA790" i="3" s="1"/>
  <c r="AS953" i="3"/>
  <c r="AU953" i="3" s="1"/>
  <c r="AP708" i="3"/>
  <c r="Y755" i="3"/>
  <c r="AT790" i="3"/>
  <c r="AU790" i="3" s="1"/>
  <c r="M791" i="3"/>
  <c r="X755" i="3"/>
  <c r="B787" i="3"/>
  <c r="AK787" i="3" s="1"/>
  <c r="B791" i="3"/>
  <c r="AK791" i="3" s="1"/>
  <c r="B998" i="3"/>
  <c r="AK998" i="3" s="1"/>
  <c r="P998" i="3"/>
  <c r="AA998" i="3" s="1"/>
  <c r="Y523" i="3"/>
  <c r="P646" i="3"/>
  <c r="AA646" i="3" s="1"/>
  <c r="P980" i="3"/>
  <c r="AA980" i="3" s="1"/>
  <c r="AB980" i="3" s="1"/>
  <c r="AC980" i="3" s="1"/>
  <c r="AG980" i="3" s="1"/>
  <c r="M984" i="3"/>
  <c r="AJ517" i="3"/>
  <c r="AR600" i="3"/>
  <c r="AH600" i="3" s="1"/>
  <c r="Y720" i="3"/>
  <c r="X720" i="3"/>
  <c r="M836" i="3"/>
  <c r="AR853" i="3"/>
  <c r="AH853" i="3" s="1"/>
  <c r="B963" i="3"/>
  <c r="AK963" i="3" s="1"/>
  <c r="M963" i="3"/>
  <c r="AT963" i="3"/>
  <c r="AU963" i="3" s="1"/>
  <c r="P637" i="3"/>
  <c r="AA637" i="3" s="1"/>
  <c r="B875" i="3"/>
  <c r="AK875" i="3" s="1"/>
  <c r="AP637" i="3"/>
  <c r="Y895" i="3"/>
  <c r="AP895" i="3"/>
  <c r="G1875" i="5"/>
  <c r="T1875" i="5" s="1"/>
  <c r="AP64" i="3"/>
  <c r="M109" i="10" s="1"/>
  <c r="X959" i="3"/>
  <c r="AB959" i="3" s="1"/>
  <c r="AC959" i="3" s="1"/>
  <c r="AG959" i="3" s="1"/>
  <c r="B387" i="3"/>
  <c r="AK387" i="3" s="1"/>
  <c r="AS726" i="3"/>
  <c r="AP959" i="3"/>
  <c r="G1269" i="5"/>
  <c r="T1269" i="5" s="1"/>
  <c r="AS883" i="3"/>
  <c r="AR664" i="3"/>
  <c r="AH664" i="3" s="1"/>
  <c r="X518" i="3"/>
  <c r="AB518" i="3" s="1"/>
  <c r="AC518" i="3" s="1"/>
  <c r="AG518" i="3" s="1"/>
  <c r="M742" i="3"/>
  <c r="G1835" i="5"/>
  <c r="T1835" i="5" s="1"/>
  <c r="X729" i="3"/>
  <c r="B742" i="3"/>
  <c r="AK742" i="3" s="1"/>
  <c r="G1128" i="5"/>
  <c r="T1128" i="5" s="1"/>
  <c r="X978" i="3"/>
  <c r="AR468" i="3"/>
  <c r="AH468" i="3" s="1"/>
  <c r="P742" i="3"/>
  <c r="AA742" i="3" s="1"/>
  <c r="Y978" i="3"/>
  <c r="AS742" i="3"/>
  <c r="AU742" i="3" s="1"/>
  <c r="B654" i="3"/>
  <c r="AK654" i="3" s="1"/>
  <c r="AS472" i="3"/>
  <c r="X386" i="3"/>
  <c r="AB386" i="3" s="1"/>
  <c r="AC386" i="3" s="1"/>
  <c r="AG386" i="3" s="1"/>
  <c r="AP920" i="3"/>
  <c r="G1301" i="5"/>
  <c r="T1301" i="5" s="1"/>
  <c r="AU581" i="3"/>
  <c r="AT472" i="3"/>
  <c r="AS228" i="3"/>
  <c r="AJ633" i="3"/>
  <c r="AR479" i="3"/>
  <c r="AH479" i="3" s="1"/>
  <c r="AS888" i="3"/>
  <c r="AP897" i="3"/>
  <c r="P963" i="3"/>
  <c r="AA963" i="3" s="1"/>
  <c r="Y920" i="3"/>
  <c r="X424" i="3"/>
  <c r="AT387" i="3"/>
  <c r="AU387" i="3" s="1"/>
  <c r="AR716" i="3"/>
  <c r="AH716" i="3" s="1"/>
  <c r="A892" i="4"/>
  <c r="AR802" i="3"/>
  <c r="AH802" i="3" s="1"/>
  <c r="M26" i="3"/>
  <c r="K26" i="3" s="1"/>
  <c r="Y729" i="3"/>
  <c r="AJ684" i="3"/>
  <c r="AU783" i="3"/>
  <c r="AR838" i="3"/>
  <c r="AH838" i="3" s="1"/>
  <c r="P750" i="3"/>
  <c r="AA750" i="3" s="1"/>
  <c r="P546" i="3"/>
  <c r="AA546" i="3" s="1"/>
  <c r="B939" i="3"/>
  <c r="AK939" i="3" s="1"/>
  <c r="AS822" i="3"/>
  <c r="AT822" i="3"/>
  <c r="Y363" i="3"/>
  <c r="AT927" i="3"/>
  <c r="AU927" i="3" s="1"/>
  <c r="B424" i="3"/>
  <c r="AK424" i="3" s="1"/>
  <c r="AR306" i="3"/>
  <c r="AH306" i="3" s="1"/>
  <c r="A960" i="4"/>
  <c r="AT846" i="3"/>
  <c r="AT998" i="3"/>
  <c r="AU998" i="3" s="1"/>
  <c r="AJ624" i="3"/>
  <c r="X238" i="3"/>
  <c r="M822" i="3"/>
  <c r="M998" i="3"/>
  <c r="AS632" i="3"/>
  <c r="Y843" i="3"/>
  <c r="P846" i="3"/>
  <c r="AA846" i="3" s="1"/>
  <c r="AB846" i="3" s="1"/>
  <c r="AC846" i="3" s="1"/>
  <c r="AG846" i="3" s="1"/>
  <c r="M986" i="3"/>
  <c r="X528" i="3"/>
  <c r="AP843" i="3"/>
  <c r="AP703" i="3"/>
  <c r="AS846" i="3"/>
  <c r="P986" i="3"/>
  <c r="AA986" i="3" s="1"/>
  <c r="AP528" i="3"/>
  <c r="X258" i="3"/>
  <c r="AS986" i="3"/>
  <c r="AR497" i="3"/>
  <c r="AH497" i="3" s="1"/>
  <c r="AT986" i="3"/>
  <c r="M579" i="3"/>
  <c r="P822" i="3"/>
  <c r="AA822" i="3" s="1"/>
  <c r="M570" i="3"/>
  <c r="X995" i="3"/>
  <c r="AB995" i="3" s="1"/>
  <c r="AC995" i="3" s="1"/>
  <c r="AG995" i="3" s="1"/>
  <c r="X512" i="3"/>
  <c r="AB512" i="3" s="1"/>
  <c r="AC512" i="3" s="1"/>
  <c r="AG512" i="3" s="1"/>
  <c r="AP512" i="3"/>
  <c r="X621" i="3"/>
  <c r="AP421" i="3"/>
  <c r="B545" i="3"/>
  <c r="AK545" i="3" s="1"/>
  <c r="Y621" i="3"/>
  <c r="AP294" i="3"/>
  <c r="B371" i="3"/>
  <c r="AK371" i="3" s="1"/>
  <c r="G1805" i="5"/>
  <c r="T1805" i="5" s="1"/>
  <c r="G1867" i="5"/>
  <c r="T1867" i="5" s="1"/>
  <c r="G1853" i="5"/>
  <c r="T1853" i="5" s="1"/>
  <c r="G1464" i="5"/>
  <c r="T1464" i="5" s="1"/>
  <c r="G1075" i="5"/>
  <c r="T1075" i="5" s="1"/>
  <c r="G1499" i="5"/>
  <c r="T1499" i="5" s="1"/>
  <c r="G1231" i="5"/>
  <c r="T1231" i="5" s="1"/>
  <c r="G1216" i="5"/>
  <c r="T1216" i="5" s="1"/>
  <c r="G1491" i="5"/>
  <c r="T1491" i="5" s="1"/>
  <c r="B882" i="3"/>
  <c r="AK882" i="3" s="1"/>
  <c r="G1400" i="5"/>
  <c r="T1400" i="5" s="1"/>
  <c r="G1262" i="5"/>
  <c r="T1262" i="5" s="1"/>
  <c r="G1422" i="5"/>
  <c r="T1422" i="5" s="1"/>
  <c r="G1211" i="5"/>
  <c r="T1211" i="5" s="1"/>
  <c r="G1195" i="5"/>
  <c r="T1195" i="5" s="1"/>
  <c r="G1857" i="5"/>
  <c r="T1857" i="5" s="1"/>
  <c r="G1979" i="5"/>
  <c r="T1979" i="5" s="1"/>
  <c r="G1179" i="5"/>
  <c r="T1179" i="5" s="1"/>
  <c r="G1285" i="5"/>
  <c r="T1285" i="5" s="1"/>
  <c r="G1044" i="5"/>
  <c r="T1044" i="5" s="1"/>
  <c r="G1869" i="5"/>
  <c r="T1869" i="5" s="1"/>
  <c r="G1679" i="5"/>
  <c r="T1679" i="5" s="1"/>
  <c r="G1317" i="5"/>
  <c r="T1317" i="5" s="1"/>
  <c r="G1142" i="5"/>
  <c r="T1142" i="5" s="1"/>
  <c r="G1364" i="5"/>
  <c r="T1364" i="5" s="1"/>
  <c r="AT764" i="3"/>
  <c r="AU764" i="3" s="1"/>
  <c r="G1929" i="5"/>
  <c r="T1929" i="5" s="1"/>
  <c r="G1435" i="5"/>
  <c r="T1435" i="5" s="1"/>
  <c r="G1945" i="5"/>
  <c r="T1945" i="5" s="1"/>
  <c r="G1299" i="5"/>
  <c r="T1299" i="5" s="1"/>
  <c r="G1066" i="5"/>
  <c r="T1066" i="5" s="1"/>
  <c r="G1396" i="5"/>
  <c r="T1396" i="5" s="1"/>
  <c r="G1074" i="5"/>
  <c r="T1074" i="5" s="1"/>
  <c r="G1771" i="5"/>
  <c r="T1771" i="5" s="1"/>
  <c r="G1937" i="5"/>
  <c r="T1937" i="5" s="1"/>
  <c r="G1219" i="5"/>
  <c r="T1219" i="5" s="1"/>
  <c r="G1095" i="5"/>
  <c r="T1095" i="5" s="1"/>
  <c r="G1977" i="5"/>
  <c r="T1977" i="5" s="1"/>
  <c r="G1446" i="5"/>
  <c r="T1446" i="5" s="1"/>
  <c r="G1058" i="5"/>
  <c r="T1058" i="5" s="1"/>
  <c r="G1207" i="5"/>
  <c r="T1207" i="5" s="1"/>
  <c r="G1747" i="5"/>
  <c r="T1747" i="5" s="1"/>
  <c r="G1414" i="5"/>
  <c r="T1414" i="5" s="1"/>
  <c r="G1254" i="5"/>
  <c r="T1254" i="5" s="1"/>
  <c r="G1089" i="5"/>
  <c r="T1089" i="5" s="1"/>
  <c r="G1664" i="5"/>
  <c r="T1664" i="5" s="1"/>
  <c r="G1484" i="5"/>
  <c r="T1484" i="5" s="1"/>
  <c r="G1762" i="5"/>
  <c r="T1762" i="5" s="1"/>
  <c r="G1057" i="5"/>
  <c r="T1057" i="5" s="1"/>
  <c r="G1107" i="5"/>
  <c r="T1107" i="5" s="1"/>
  <c r="G1966" i="5"/>
  <c r="T1966" i="5" s="1"/>
  <c r="G1745" i="5"/>
  <c r="T1745" i="5" s="1"/>
  <c r="G1985" i="5"/>
  <c r="T1985" i="5" s="1"/>
  <c r="G1387" i="5"/>
  <c r="T1387" i="5" s="1"/>
  <c r="G1923" i="5"/>
  <c r="T1923" i="5" s="1"/>
  <c r="G1394" i="5"/>
  <c r="T1394" i="5" s="1"/>
  <c r="G1773" i="5"/>
  <c r="T1773" i="5" s="1"/>
  <c r="G1245" i="5"/>
  <c r="T1245" i="5" s="1"/>
  <c r="G1809" i="5"/>
  <c r="T1809" i="5" s="1"/>
  <c r="G1355" i="5"/>
  <c r="T1355" i="5" s="1"/>
  <c r="G1719" i="5"/>
  <c r="T1719" i="5" s="1"/>
  <c r="G1788" i="5"/>
  <c r="T1788" i="5" s="1"/>
  <c r="M495" i="3"/>
  <c r="AT838" i="3"/>
  <c r="AP849" i="3"/>
  <c r="AT840" i="3"/>
  <c r="M830" i="3"/>
  <c r="AS169" i="3"/>
  <c r="Y25" i="3"/>
  <c r="AB25" i="3" s="1"/>
  <c r="AC25" i="3" s="1"/>
  <c r="AG25" i="3" s="1"/>
  <c r="AR700" i="3"/>
  <c r="AH700" i="3" s="1"/>
  <c r="M927" i="3"/>
  <c r="X363" i="3"/>
  <c r="AP710" i="3"/>
  <c r="P368" i="3"/>
  <c r="AA368" i="3" s="1"/>
  <c r="B530" i="3"/>
  <c r="AK530" i="3" s="1"/>
  <c r="AP970" i="3"/>
  <c r="A812" i="4"/>
  <c r="AS530" i="3"/>
  <c r="B390" i="3"/>
  <c r="AK390" i="3" s="1"/>
  <c r="G1265" i="5"/>
  <c r="T1265" i="5" s="1"/>
  <c r="M157" i="3"/>
  <c r="Y711" i="3"/>
  <c r="AS574" i="3"/>
  <c r="AS498" i="3"/>
  <c r="AS875" i="3"/>
  <c r="Q28" i="5"/>
  <c r="AT875" i="3"/>
  <c r="X668" i="3"/>
  <c r="AR506" i="3"/>
  <c r="AH506" i="3" s="1"/>
  <c r="Y668" i="3"/>
  <c r="P826" i="3"/>
  <c r="AA826" i="3" s="1"/>
  <c r="AB826" i="3" s="1"/>
  <c r="AC826" i="3" s="1"/>
  <c r="AG826" i="3" s="1"/>
  <c r="AJ556" i="3"/>
  <c r="G1865" i="5"/>
  <c r="T1865" i="5" s="1"/>
  <c r="G1918" i="5"/>
  <c r="T1918" i="5" s="1"/>
  <c r="G1899" i="5"/>
  <c r="T1899" i="5" s="1"/>
  <c r="G1971" i="5"/>
  <c r="T1971" i="5" s="1"/>
  <c r="G1782" i="5"/>
  <c r="T1782" i="5" s="1"/>
  <c r="G1419" i="5"/>
  <c r="T1419" i="5" s="1"/>
  <c r="G1833" i="5"/>
  <c r="T1833" i="5" s="1"/>
  <c r="G1237" i="5"/>
  <c r="T1237" i="5" s="1"/>
  <c r="G1347" i="5"/>
  <c r="T1347" i="5" s="1"/>
  <c r="G1505" i="5"/>
  <c r="T1505" i="5" s="1"/>
  <c r="G1826" i="5"/>
  <c r="T1826" i="5" s="1"/>
  <c r="G1227" i="5"/>
  <c r="T1227" i="5" s="1"/>
  <c r="G1428" i="5"/>
  <c r="T1428" i="5" s="1"/>
  <c r="G1202" i="5"/>
  <c r="T1202" i="5" s="1"/>
  <c r="G1106" i="5"/>
  <c r="T1106" i="5" s="1"/>
  <c r="G1881" i="5"/>
  <c r="T1881" i="5" s="1"/>
  <c r="G1040" i="5"/>
  <c r="T1040" i="5" s="1"/>
  <c r="G1359" i="5"/>
  <c r="T1359" i="5" s="1"/>
  <c r="G1507" i="5"/>
  <c r="T1507" i="5" s="1"/>
  <c r="G1426" i="5"/>
  <c r="T1426" i="5" s="1"/>
  <c r="G1239" i="5"/>
  <c r="T1239" i="5" s="1"/>
  <c r="G1148" i="5"/>
  <c r="T1148" i="5" s="1"/>
  <c r="G1725" i="5"/>
  <c r="T1725" i="5" s="1"/>
  <c r="G1246" i="5"/>
  <c r="T1246" i="5" s="1"/>
  <c r="Y258" i="3"/>
  <c r="G1786" i="5"/>
  <c r="T1786" i="5" s="1"/>
  <c r="G1915" i="5"/>
  <c r="T1915" i="5" s="1"/>
  <c r="G1193" i="5"/>
  <c r="T1193" i="5" s="1"/>
  <c r="G1844" i="5"/>
  <c r="T1844" i="5" s="1"/>
  <c r="G1139" i="5"/>
  <c r="T1139" i="5" s="1"/>
  <c r="G1310" i="5"/>
  <c r="T1310" i="5" s="1"/>
  <c r="G1063" i="5"/>
  <c r="T1063" i="5" s="1"/>
  <c r="G1766" i="5"/>
  <c r="T1766" i="5" s="1"/>
  <c r="G1829" i="5"/>
  <c r="T1829" i="5" s="1"/>
  <c r="G1710" i="5"/>
  <c r="T1710" i="5" s="1"/>
  <c r="G1893" i="5"/>
  <c r="T1893" i="5" s="1"/>
  <c r="G1892" i="5"/>
  <c r="T1892" i="5" s="1"/>
  <c r="G1172" i="5"/>
  <c r="T1172" i="5" s="1"/>
  <c r="G1481" i="5"/>
  <c r="T1481" i="5" s="1"/>
  <c r="G1165" i="5"/>
  <c r="T1165" i="5" s="1"/>
  <c r="G1283" i="5"/>
  <c r="T1283" i="5" s="1"/>
  <c r="G1350" i="5"/>
  <c r="T1350" i="5" s="1"/>
  <c r="G1785" i="5"/>
  <c r="T1785" i="5" s="1"/>
  <c r="G1342" i="5"/>
  <c r="T1342" i="5" s="1"/>
  <c r="G1123" i="5"/>
  <c r="T1123" i="5" s="1"/>
  <c r="G1120" i="5"/>
  <c r="T1120" i="5" s="1"/>
  <c r="G1969" i="5"/>
  <c r="T1969" i="5" s="1"/>
  <c r="G1452" i="5"/>
  <c r="T1452" i="5" s="1"/>
  <c r="G1222" i="5"/>
  <c r="T1222" i="5" s="1"/>
  <c r="G1152" i="5"/>
  <c r="T1152" i="5" s="1"/>
  <c r="G1240" i="5"/>
  <c r="T1240" i="5" s="1"/>
  <c r="G1431" i="5"/>
  <c r="T1431" i="5" s="1"/>
  <c r="G1383" i="5"/>
  <c r="T1383" i="5" s="1"/>
  <c r="G1114" i="5"/>
  <c r="T1114" i="5" s="1"/>
  <c r="G1078" i="5"/>
  <c r="T1078" i="5" s="1"/>
  <c r="G1073" i="5"/>
  <c r="T1073" i="5" s="1"/>
  <c r="G1907" i="5"/>
  <c r="T1907" i="5" s="1"/>
  <c r="G1500" i="5"/>
  <c r="T1500" i="5" s="1"/>
  <c r="G1382" i="5"/>
  <c r="T1382" i="5" s="1"/>
  <c r="G1176" i="5"/>
  <c r="T1176" i="5" s="1"/>
  <c r="G1494" i="5"/>
  <c r="T1494" i="5" s="1"/>
  <c r="G1913" i="5"/>
  <c r="T1913" i="5" s="1"/>
  <c r="G1989" i="5"/>
  <c r="T1989" i="5" s="1"/>
  <c r="G1722" i="5"/>
  <c r="T1722" i="5" s="1"/>
  <c r="G1810" i="5"/>
  <c r="T1810" i="5" s="1"/>
  <c r="G1932" i="5"/>
  <c r="T1932" i="5" s="1"/>
  <c r="G1830" i="5"/>
  <c r="T1830" i="5" s="1"/>
  <c r="G1814" i="5"/>
  <c r="T1814" i="5" s="1"/>
  <c r="G1155" i="5"/>
  <c r="T1155" i="5" s="1"/>
  <c r="G1474" i="5"/>
  <c r="T1474" i="5" s="1"/>
  <c r="G1147" i="5"/>
  <c r="T1147" i="5" s="1"/>
  <c r="G1260" i="5"/>
  <c r="T1260" i="5" s="1"/>
  <c r="G1243" i="5"/>
  <c r="T1243" i="5" s="1"/>
  <c r="G1743" i="5"/>
  <c r="T1743" i="5" s="1"/>
  <c r="G1330" i="5"/>
  <c r="T1330" i="5" s="1"/>
  <c r="G1910" i="5"/>
  <c r="T1910" i="5" s="1"/>
  <c r="G1098" i="5"/>
  <c r="T1098" i="5" s="1"/>
  <c r="G1460" i="5"/>
  <c r="T1460" i="5" s="1"/>
  <c r="G1417" i="5"/>
  <c r="T1417" i="5" s="1"/>
  <c r="G1188" i="5"/>
  <c r="T1188" i="5" s="1"/>
  <c r="G1079" i="5"/>
  <c r="T1079" i="5" s="1"/>
  <c r="G1205" i="5"/>
  <c r="T1205" i="5" s="1"/>
  <c r="G1180" i="5"/>
  <c r="T1180" i="5" s="1"/>
  <c r="G1438" i="5"/>
  <c r="T1438" i="5" s="1"/>
  <c r="G1046" i="5"/>
  <c r="T1046" i="5" s="1"/>
  <c r="G1859" i="5"/>
  <c r="T1859" i="5" s="1"/>
  <c r="G1319" i="5"/>
  <c r="T1319" i="5" s="1"/>
  <c r="G1291" i="5"/>
  <c r="T1291" i="5" s="1"/>
  <c r="G1769" i="5"/>
  <c r="T1769" i="5" s="1"/>
  <c r="G1042" i="5"/>
  <c r="T1042" i="5" s="1"/>
  <c r="G1183" i="5"/>
  <c r="T1183" i="5" s="1"/>
  <c r="G1987" i="5"/>
  <c r="T1987" i="5" s="1"/>
  <c r="G1921" i="5"/>
  <c r="T1921" i="5" s="1"/>
  <c r="G1790" i="5"/>
  <c r="T1790" i="5" s="1"/>
  <c r="G1862" i="5"/>
  <c r="T1862" i="5" s="1"/>
  <c r="G1802" i="5"/>
  <c r="T1802" i="5" s="1"/>
  <c r="G1732" i="5"/>
  <c r="T1732" i="5" s="1"/>
  <c r="G1883" i="5"/>
  <c r="T1883" i="5" s="1"/>
  <c r="G1454" i="5"/>
  <c r="T1454" i="5" s="1"/>
  <c r="G1129" i="5"/>
  <c r="T1129" i="5" s="1"/>
  <c r="G1249" i="5"/>
  <c r="T1249" i="5" s="1"/>
  <c r="G1851" i="5"/>
  <c r="T1851" i="5" s="1"/>
  <c r="G1728" i="5"/>
  <c r="T1728" i="5" s="1"/>
  <c r="G1292" i="5"/>
  <c r="T1292" i="5" s="1"/>
  <c r="G1511" i="5"/>
  <c r="T1511" i="5" s="1"/>
  <c r="G1082" i="5"/>
  <c r="T1082" i="5" s="1"/>
  <c r="G1432" i="5"/>
  <c r="T1432" i="5" s="1"/>
  <c r="G1406" i="5"/>
  <c r="T1406" i="5" s="1"/>
  <c r="G1164" i="5"/>
  <c r="T1164" i="5" s="1"/>
  <c r="G1047" i="5"/>
  <c r="T1047" i="5" s="1"/>
  <c r="G1486" i="5"/>
  <c r="T1486" i="5" s="1"/>
  <c r="G1308" i="5"/>
  <c r="T1308" i="5" s="1"/>
  <c r="G1212" i="5"/>
  <c r="T1212" i="5" s="1"/>
  <c r="G1105" i="5"/>
  <c r="T1105" i="5" s="1"/>
  <c r="G1787" i="5"/>
  <c r="T1787" i="5" s="1"/>
  <c r="G1963" i="5"/>
  <c r="T1963" i="5" s="1"/>
  <c r="G1817" i="5"/>
  <c r="T1817" i="5" s="1"/>
  <c r="G1733" i="5"/>
  <c r="T1733" i="5" s="1"/>
  <c r="G1677" i="5"/>
  <c r="T1677" i="5" s="1"/>
  <c r="G1953" i="5"/>
  <c r="T1953" i="5" s="1"/>
  <c r="G1941" i="5"/>
  <c r="T1941" i="5" s="1"/>
  <c r="G1861" i="5"/>
  <c r="T1861" i="5" s="1"/>
  <c r="G1390" i="5"/>
  <c r="T1390" i="5" s="1"/>
  <c r="G1870" i="5"/>
  <c r="T1870" i="5" s="1"/>
  <c r="G1184" i="5"/>
  <c r="T1184" i="5" s="1"/>
  <c r="G1307" i="5"/>
  <c r="T1307" i="5" s="1"/>
  <c r="G1958" i="5"/>
  <c r="T1958" i="5" s="1"/>
  <c r="G1267" i="5"/>
  <c r="T1267" i="5" s="1"/>
  <c r="G1367" i="5"/>
  <c r="T1367" i="5" s="1"/>
  <c r="G1050" i="5"/>
  <c r="T1050" i="5" s="1"/>
  <c r="G1238" i="5"/>
  <c r="T1238" i="5" s="1"/>
  <c r="G1366" i="5"/>
  <c r="T1366" i="5" s="1"/>
  <c r="G1250" i="5"/>
  <c r="T1250" i="5" s="1"/>
  <c r="G1467" i="5"/>
  <c r="T1467" i="5" s="1"/>
  <c r="G1213" i="5"/>
  <c r="T1213" i="5" s="1"/>
  <c r="G1274" i="5"/>
  <c r="T1274" i="5" s="1"/>
  <c r="G1119" i="5"/>
  <c r="T1119" i="5" s="1"/>
  <c r="G1186" i="5"/>
  <c r="T1186" i="5" s="1"/>
  <c r="AR926" i="3"/>
  <c r="AH926" i="3" s="1"/>
  <c r="X768" i="3"/>
  <c r="P160" i="3"/>
  <c r="AA160" i="3" s="1"/>
  <c r="G1821" i="5"/>
  <c r="T1821" i="5" s="1"/>
  <c r="AT160" i="3"/>
  <c r="G1757" i="5"/>
  <c r="T1757" i="5" s="1"/>
  <c r="G1777" i="5"/>
  <c r="T1777" i="5" s="1"/>
  <c r="G1704" i="5"/>
  <c r="T1704" i="5" s="1"/>
  <c r="G1698" i="5"/>
  <c r="T1698" i="5" s="1"/>
  <c r="G1459" i="5"/>
  <c r="T1459" i="5" s="1"/>
  <c r="G1091" i="5"/>
  <c r="T1091" i="5" s="1"/>
  <c r="G1801" i="5"/>
  <c r="T1801" i="5" s="1"/>
  <c r="G1742" i="5"/>
  <c r="T1742" i="5" s="1"/>
  <c r="G1661" i="5"/>
  <c r="T1661" i="5" s="1"/>
  <c r="G1729" i="5"/>
  <c r="T1729" i="5" s="1"/>
  <c r="G1909" i="5"/>
  <c r="T1909" i="5" s="1"/>
  <c r="G1793" i="5"/>
  <c r="T1793" i="5" s="1"/>
  <c r="G1741" i="5"/>
  <c r="T1741" i="5" s="1"/>
  <c r="G1323" i="5"/>
  <c r="T1323" i="5" s="1"/>
  <c r="G1670" i="5"/>
  <c r="T1670" i="5" s="1"/>
  <c r="G1166" i="5"/>
  <c r="T1166" i="5" s="1"/>
  <c r="G1296" i="5"/>
  <c r="T1296" i="5" s="1"/>
  <c r="G1695" i="5"/>
  <c r="T1695" i="5" s="1"/>
  <c r="G1225" i="5"/>
  <c r="T1225" i="5" s="1"/>
  <c r="G1275" i="5"/>
  <c r="T1275" i="5" s="1"/>
  <c r="G1470" i="5"/>
  <c r="T1470" i="5" s="1"/>
  <c r="G1087" i="5"/>
  <c r="T1087" i="5" s="1"/>
  <c r="G1278" i="5"/>
  <c r="T1278" i="5" s="1"/>
  <c r="G1094" i="5"/>
  <c r="T1094" i="5" s="1"/>
  <c r="G1427" i="5"/>
  <c r="T1427" i="5" s="1"/>
  <c r="G1335" i="5"/>
  <c r="T1335" i="5" s="1"/>
  <c r="G1215" i="5"/>
  <c r="T1215" i="5" s="1"/>
  <c r="G1228" i="5"/>
  <c r="T1228" i="5" s="1"/>
  <c r="G1997" i="5"/>
  <c r="T1997" i="5" s="1"/>
  <c r="G1693" i="5"/>
  <c r="T1693" i="5" s="1"/>
  <c r="G1889" i="5"/>
  <c r="T1889" i="5" s="1"/>
  <c r="G1683" i="5"/>
  <c r="T1683" i="5" s="1"/>
  <c r="G1900" i="5"/>
  <c r="T1900" i="5" s="1"/>
  <c r="G1235" i="5"/>
  <c r="T1235" i="5" s="1"/>
  <c r="G1457" i="5"/>
  <c r="T1457" i="5" s="1"/>
  <c r="G1320" i="5"/>
  <c r="T1320" i="5" s="1"/>
  <c r="G1502" i="5"/>
  <c r="T1502" i="5" s="1"/>
  <c r="G1902" i="5"/>
  <c r="T1902" i="5" s="1"/>
  <c r="G1288" i="5"/>
  <c r="T1288" i="5" s="1"/>
  <c r="G1489" i="5"/>
  <c r="T1489" i="5" s="1"/>
  <c r="G1204" i="5"/>
  <c r="T1204" i="5" s="1"/>
  <c r="G1480" i="5"/>
  <c r="T1480" i="5" s="1"/>
  <c r="G1458" i="5"/>
  <c r="T1458" i="5" s="1"/>
  <c r="G1071" i="5"/>
  <c r="T1071" i="5" s="1"/>
  <c r="G1146" i="5"/>
  <c r="T1146" i="5" s="1"/>
  <c r="G1062" i="5"/>
  <c r="T1062" i="5" s="1"/>
  <c r="G1368" i="5"/>
  <c r="T1368" i="5" s="1"/>
  <c r="G1210" i="5"/>
  <c r="T1210" i="5" s="1"/>
  <c r="G1115" i="5"/>
  <c r="T1115" i="5" s="1"/>
  <c r="G1108" i="5"/>
  <c r="T1108" i="5" s="1"/>
  <c r="G1965" i="5"/>
  <c r="T1965" i="5" s="1"/>
  <c r="G1175" i="5"/>
  <c r="T1175" i="5" s="1"/>
  <c r="G1257" i="5"/>
  <c r="T1257" i="5" s="1"/>
  <c r="G1103" i="5"/>
  <c r="T1103" i="5" s="1"/>
  <c r="G1048" i="5"/>
  <c r="T1048" i="5" s="1"/>
  <c r="G1843" i="5"/>
  <c r="T1843" i="5" s="1"/>
  <c r="G1261" i="5"/>
  <c r="T1261" i="5" s="1"/>
  <c r="G1197" i="5"/>
  <c r="T1197" i="5" s="1"/>
  <c r="X494" i="3"/>
  <c r="AB494" i="3" s="1"/>
  <c r="AC494" i="3" s="1"/>
  <c r="AG494" i="3" s="1"/>
  <c r="G1891" i="5"/>
  <c r="T1891" i="5" s="1"/>
  <c r="G1326" i="5"/>
  <c r="T1326" i="5" s="1"/>
  <c r="G1371" i="5"/>
  <c r="T1371" i="5" s="1"/>
  <c r="G1678" i="5"/>
  <c r="T1678" i="5" s="1"/>
  <c r="G1804" i="5"/>
  <c r="T1804" i="5" s="1"/>
  <c r="G1425" i="5"/>
  <c r="T1425" i="5" s="1"/>
  <c r="G1744" i="5"/>
  <c r="T1744" i="5" s="1"/>
  <c r="G1423" i="5"/>
  <c r="T1423" i="5" s="1"/>
  <c r="G1430" i="5"/>
  <c r="T1430" i="5" s="1"/>
  <c r="G1939" i="5"/>
  <c r="T1939" i="5" s="1"/>
  <c r="G1669" i="5"/>
  <c r="T1669" i="5" s="1"/>
  <c r="G1993" i="5"/>
  <c r="T1993" i="5" s="1"/>
  <c r="G1758" i="5"/>
  <c r="T1758" i="5" s="1"/>
  <c r="G1703" i="5"/>
  <c r="T1703" i="5" s="1"/>
  <c r="G1765" i="5"/>
  <c r="T1765" i="5" s="1"/>
  <c r="G1764" i="5"/>
  <c r="T1764" i="5" s="1"/>
  <c r="G1393" i="5"/>
  <c r="T1393" i="5" s="1"/>
  <c r="G1295" i="5"/>
  <c r="T1295" i="5" s="1"/>
  <c r="G1443" i="5"/>
  <c r="T1443" i="5" s="1"/>
  <c r="G1982" i="5"/>
  <c r="T1982" i="5" s="1"/>
  <c r="G1256" i="5"/>
  <c r="T1256" i="5" s="1"/>
  <c r="G1409" i="5"/>
  <c r="T1409" i="5" s="1"/>
  <c r="G1897" i="5"/>
  <c r="T1897" i="5" s="1"/>
  <c r="G1339" i="5"/>
  <c r="T1339" i="5" s="1"/>
  <c r="G1327" i="5"/>
  <c r="T1327" i="5" s="1"/>
  <c r="G1039" i="5"/>
  <c r="T1039" i="5" s="1"/>
  <c r="G1088" i="5"/>
  <c r="T1088" i="5" s="1"/>
  <c r="G1280" i="5"/>
  <c r="T1280" i="5" s="1"/>
  <c r="G1138" i="5"/>
  <c r="T1138" i="5" s="1"/>
  <c r="G1374" i="5"/>
  <c r="T1374" i="5" s="1"/>
  <c r="G1455" i="5"/>
  <c r="T1455" i="5" s="1"/>
  <c r="G1059" i="5"/>
  <c r="T1059" i="5" s="1"/>
  <c r="G1133" i="5"/>
  <c r="T1133" i="5" s="1"/>
  <c r="G1718" i="5"/>
  <c r="T1718" i="5" s="1"/>
  <c r="G1696" i="5"/>
  <c r="T1696" i="5" s="1"/>
  <c r="G1293" i="5"/>
  <c r="T1293" i="5" s="1"/>
  <c r="G1995" i="5"/>
  <c r="T1995" i="5" s="1"/>
  <c r="G1931" i="5"/>
  <c r="T1931" i="5" s="1"/>
  <c r="G1479" i="5"/>
  <c r="T1479" i="5" s="1"/>
  <c r="G1192" i="5"/>
  <c r="T1192" i="5" s="1"/>
  <c r="G1055" i="5"/>
  <c r="T1055" i="5" s="1"/>
  <c r="G1264" i="5"/>
  <c r="T1264" i="5" s="1"/>
  <c r="G1681" i="5"/>
  <c r="T1681" i="5" s="1"/>
  <c r="G1361" i="5"/>
  <c r="T1361" i="5" s="1"/>
  <c r="G1221" i="5"/>
  <c r="T1221" i="5" s="1"/>
  <c r="G1157" i="5"/>
  <c r="T1157" i="5" s="1"/>
  <c r="G1248" i="5"/>
  <c r="T1248" i="5" s="1"/>
  <c r="G1041" i="5"/>
  <c r="T1041" i="5" s="1"/>
  <c r="G1934" i="5"/>
  <c r="T1934" i="5" s="1"/>
  <c r="G1304" i="5"/>
  <c r="T1304" i="5" s="1"/>
  <c r="G1332" i="5"/>
  <c r="T1332" i="5" s="1"/>
  <c r="G1244" i="5"/>
  <c r="T1244" i="5" s="1"/>
  <c r="G1043" i="5"/>
  <c r="T1043" i="5" s="1"/>
  <c r="G1841" i="5"/>
  <c r="T1841" i="5" s="1"/>
  <c r="G1303" i="5"/>
  <c r="T1303" i="5" s="1"/>
  <c r="G1441" i="5"/>
  <c r="T1441" i="5" s="1"/>
  <c r="G1140" i="5"/>
  <c r="T1140" i="5" s="1"/>
  <c r="G1957" i="5"/>
  <c r="T1957" i="5" s="1"/>
  <c r="G1961" i="5"/>
  <c r="T1961" i="5" s="1"/>
  <c r="G1849" i="5"/>
  <c r="T1849" i="5" s="1"/>
  <c r="G1694" i="5"/>
  <c r="T1694" i="5" s="1"/>
  <c r="G1759" i="5"/>
  <c r="T1759" i="5" s="1"/>
  <c r="G1483" i="5"/>
  <c r="T1483" i="5" s="1"/>
  <c r="G1287" i="5"/>
  <c r="T1287" i="5" s="1"/>
  <c r="G1411" i="5"/>
  <c r="T1411" i="5" s="1"/>
  <c r="G1795" i="5"/>
  <c r="T1795" i="5" s="1"/>
  <c r="G1377" i="5"/>
  <c r="T1377" i="5" s="1"/>
  <c r="G1506" i="5"/>
  <c r="T1506" i="5" s="1"/>
  <c r="G1300" i="5"/>
  <c r="T1300" i="5" s="1"/>
  <c r="G1663" i="5"/>
  <c r="T1663" i="5" s="1"/>
  <c r="G1072" i="5"/>
  <c r="T1072" i="5" s="1"/>
  <c r="G1398" i="5"/>
  <c r="T1398" i="5" s="1"/>
  <c r="G1096" i="5"/>
  <c r="T1096" i="5" s="1"/>
  <c r="G1348" i="5"/>
  <c r="T1348" i="5" s="1"/>
  <c r="G1908" i="5"/>
  <c r="T1908" i="5" s="1"/>
  <c r="G1955" i="5"/>
  <c r="T1955" i="5" s="1"/>
  <c r="G1949" i="5"/>
  <c r="T1949" i="5" s="1"/>
  <c r="G1974" i="5"/>
  <c r="T1974" i="5" s="1"/>
  <c r="G1806" i="5"/>
  <c r="T1806" i="5" s="1"/>
  <c r="G1451" i="5"/>
  <c r="T1451" i="5" s="1"/>
  <c r="G1329" i="5"/>
  <c r="T1329" i="5" s="1"/>
  <c r="G1259" i="5"/>
  <c r="T1259" i="5" s="1"/>
  <c r="G1379" i="5"/>
  <c r="T1379" i="5" s="1"/>
  <c r="G1716" i="5"/>
  <c r="T1716" i="5" s="1"/>
  <c r="G1860" i="5"/>
  <c r="T1860" i="5" s="1"/>
  <c r="G1345" i="5"/>
  <c r="T1345" i="5" s="1"/>
  <c r="G1463" i="5"/>
  <c r="T1463" i="5" s="1"/>
  <c r="G1271" i="5"/>
  <c r="T1271" i="5" s="1"/>
  <c r="G1130" i="5"/>
  <c r="T1130" i="5" s="1"/>
  <c r="G1510" i="5"/>
  <c r="T1510" i="5" s="1"/>
  <c r="G1056" i="5"/>
  <c r="T1056" i="5" s="1"/>
  <c r="G1362" i="5"/>
  <c r="T1362" i="5" s="1"/>
  <c r="G1064" i="5"/>
  <c r="T1064" i="5" s="1"/>
  <c r="G1177" i="5"/>
  <c r="T1177" i="5" s="1"/>
  <c r="G1251" i="5"/>
  <c r="T1251" i="5" s="1"/>
  <c r="G1174" i="5"/>
  <c r="T1174" i="5" s="1"/>
  <c r="AS512" i="3"/>
  <c r="G1936" i="5"/>
  <c r="T1936" i="5" s="1"/>
  <c r="B863" i="3"/>
  <c r="AK863" i="3" s="1"/>
  <c r="P863" i="3"/>
  <c r="AA863" i="3" s="1"/>
  <c r="AS713" i="3"/>
  <c r="AU713" i="3" s="1"/>
  <c r="AP995" i="3"/>
  <c r="X710" i="3"/>
  <c r="P927" i="3"/>
  <c r="AA927" i="3" s="1"/>
  <c r="AU605" i="3"/>
  <c r="AP494" i="3"/>
  <c r="AT512" i="3"/>
  <c r="AT883" i="3"/>
  <c r="AR402" i="3"/>
  <c r="AH402" i="3" s="1"/>
  <c r="M512" i="3"/>
  <c r="X202" i="3"/>
  <c r="AB202" i="3" s="1"/>
  <c r="AC202" i="3" s="1"/>
  <c r="AG202" i="3" s="1"/>
  <c r="Y238" i="3"/>
  <c r="AP202" i="3"/>
  <c r="AT354" i="3"/>
  <c r="P868" i="3"/>
  <c r="AA868" i="3" s="1"/>
  <c r="M846" i="3"/>
  <c r="B883" i="3"/>
  <c r="AK883" i="3" s="1"/>
  <c r="AJ474" i="3"/>
  <c r="AS579" i="3"/>
  <c r="AU579" i="3" s="1"/>
  <c r="M333" i="3"/>
  <c r="B579" i="3"/>
  <c r="AK579" i="3" s="1"/>
  <c r="B333" i="3"/>
  <c r="AK333" i="3" s="1"/>
  <c r="B512" i="3"/>
  <c r="AK512" i="3" s="1"/>
  <c r="AR879" i="3"/>
  <c r="AH879" i="3" s="1"/>
  <c r="P579" i="3"/>
  <c r="AA579" i="3" s="1"/>
  <c r="AU515" i="3"/>
  <c r="P282" i="3"/>
  <c r="AA282" i="3" s="1"/>
  <c r="AS513" i="3"/>
  <c r="AU513" i="3" s="1"/>
  <c r="AJ288" i="3"/>
  <c r="AJ999" i="3"/>
  <c r="B713" i="3"/>
  <c r="AK713" i="3" s="1"/>
  <c r="AU700" i="3"/>
  <c r="P713" i="3"/>
  <c r="AA713" i="3" s="1"/>
  <c r="AS114" i="3"/>
  <c r="AU114" i="3" s="1"/>
  <c r="M538" i="3"/>
  <c r="AP856" i="3"/>
  <c r="X697" i="3"/>
  <c r="AP821" i="3"/>
  <c r="Y791" i="3"/>
  <c r="AJ350" i="3"/>
  <c r="Y910" i="3"/>
  <c r="X433" i="3"/>
  <c r="M790" i="3"/>
  <c r="AP424" i="3"/>
  <c r="AR210" i="3"/>
  <c r="AH210" i="3" s="1"/>
  <c r="AP791" i="3"/>
  <c r="AT681" i="3"/>
  <c r="G1305" i="5"/>
  <c r="T1305" i="5" s="1"/>
  <c r="X101" i="3"/>
  <c r="AB101" i="3" s="1"/>
  <c r="AC101" i="3" s="1"/>
  <c r="AG101" i="3" s="1"/>
  <c r="G1143" i="5"/>
  <c r="T1143" i="5" s="1"/>
  <c r="G1827" i="5"/>
  <c r="T1827" i="5" s="1"/>
  <c r="G1555" i="5"/>
  <c r="T1555" i="5" s="1"/>
  <c r="Y97" i="3"/>
  <c r="AB97" i="3" s="1"/>
  <c r="AC97" i="3" s="1"/>
  <c r="AG97" i="3" s="1"/>
  <c r="G1740" i="5"/>
  <c r="T1740" i="5" s="1"/>
  <c r="AT518" i="3"/>
  <c r="AS518" i="3"/>
  <c r="B637" i="3"/>
  <c r="AK637" i="3" s="1"/>
  <c r="AT637" i="3"/>
  <c r="AS637" i="3"/>
  <c r="Y93" i="3"/>
  <c r="AP931" i="3"/>
  <c r="AS990" i="3"/>
  <c r="AU990" i="3" s="1"/>
  <c r="P765" i="3"/>
  <c r="AA765" i="3" s="1"/>
  <c r="AB765" i="3" s="1"/>
  <c r="AC765" i="3" s="1"/>
  <c r="AG765" i="3" s="1"/>
  <c r="M764" i="3"/>
  <c r="AP862" i="3"/>
  <c r="AR674" i="3"/>
  <c r="AH674" i="3" s="1"/>
  <c r="AS765" i="3"/>
  <c r="AU765" i="3" s="1"/>
  <c r="P990" i="3"/>
  <c r="AA990" i="3" s="1"/>
  <c r="B990" i="3"/>
  <c r="AK990" i="3" s="1"/>
  <c r="X600" i="3"/>
  <c r="AB600" i="3" s="1"/>
  <c r="AC600" i="3" s="1"/>
  <c r="AG600" i="3" s="1"/>
  <c r="AR817" i="3"/>
  <c r="AH817" i="3" s="1"/>
  <c r="Y703" i="3"/>
  <c r="AB703" i="3" s="1"/>
  <c r="AC703" i="3" s="1"/>
  <c r="AG703" i="3" s="1"/>
  <c r="Y996" i="3"/>
  <c r="B474" i="3"/>
  <c r="AK474" i="3" s="1"/>
  <c r="AP903" i="3"/>
  <c r="P919" i="3"/>
  <c r="AA919" i="3" s="1"/>
  <c r="AB919" i="3" s="1"/>
  <c r="AC919" i="3" s="1"/>
  <c r="AG919" i="3" s="1"/>
  <c r="P538" i="3"/>
  <c r="AA538" i="3" s="1"/>
  <c r="AT826" i="3"/>
  <c r="AS934" i="3"/>
  <c r="AP860" i="3"/>
  <c r="AS691" i="3"/>
  <c r="AU691" i="3" s="1"/>
  <c r="Y105" i="3"/>
  <c r="AB105" i="3" s="1"/>
  <c r="AC105" i="3" s="1"/>
  <c r="AG105" i="3" s="1"/>
  <c r="AS538" i="3"/>
  <c r="AU538" i="3" s="1"/>
  <c r="AS160" i="3"/>
  <c r="B160" i="3"/>
  <c r="AK160" i="3" s="1"/>
  <c r="X394" i="3"/>
  <c r="AP925" i="3"/>
  <c r="AT869" i="3"/>
  <c r="B766" i="3"/>
  <c r="AK766" i="3" s="1"/>
  <c r="AT934" i="3"/>
  <c r="P632" i="3"/>
  <c r="AA632" i="3" s="1"/>
  <c r="B201" i="3"/>
  <c r="AK201" i="3" s="1"/>
  <c r="X905" i="3"/>
  <c r="A828" i="4"/>
  <c r="B934" i="3"/>
  <c r="AK934" i="3" s="1"/>
  <c r="AJ865" i="3"/>
  <c r="P695" i="3"/>
  <c r="AA695" i="3" s="1"/>
  <c r="AB695" i="3" s="1"/>
  <c r="AC695" i="3" s="1"/>
  <c r="AG695" i="3" s="1"/>
  <c r="Y905" i="3"/>
  <c r="Y860" i="3"/>
  <c r="B691" i="3"/>
  <c r="AK691" i="3" s="1"/>
  <c r="P753" i="3"/>
  <c r="AA753" i="3" s="1"/>
  <c r="M934" i="3"/>
  <c r="X170" i="3"/>
  <c r="A947" i="4"/>
  <c r="AR782" i="3"/>
  <c r="AH782" i="3" s="1"/>
  <c r="AS996" i="3"/>
  <c r="M632" i="3"/>
  <c r="AT201" i="3"/>
  <c r="AU201" i="3" s="1"/>
  <c r="AU987" i="3"/>
  <c r="AS895" i="3"/>
  <c r="Y754" i="3"/>
  <c r="AB754" i="3" s="1"/>
  <c r="AC754" i="3" s="1"/>
  <c r="AG754" i="3" s="1"/>
  <c r="M996" i="3"/>
  <c r="AT632" i="3"/>
  <c r="B880" i="3"/>
  <c r="AK880" i="3" s="1"/>
  <c r="AP754" i="3"/>
  <c r="X378" i="3"/>
  <c r="AR314" i="3"/>
  <c r="AH314" i="3" s="1"/>
  <c r="AP648" i="3"/>
  <c r="X977" i="3"/>
  <c r="AT919" i="3"/>
  <c r="AU919" i="3" s="1"/>
  <c r="X641" i="3"/>
  <c r="M919" i="3"/>
  <c r="Y641" i="3"/>
  <c r="X996" i="3"/>
  <c r="B919" i="3"/>
  <c r="AK919" i="3" s="1"/>
  <c r="X648" i="3"/>
  <c r="Y827" i="3"/>
  <c r="X827" i="3"/>
  <c r="M691" i="3"/>
  <c r="P691" i="3"/>
  <c r="AA691" i="3" s="1"/>
  <c r="AB691" i="3" s="1"/>
  <c r="AC691" i="3" s="1"/>
  <c r="AG691" i="3" s="1"/>
  <c r="M753" i="3"/>
  <c r="B173" i="3"/>
  <c r="AK173" i="3" s="1"/>
  <c r="AT154" i="3"/>
  <c r="AU154" i="3" s="1"/>
  <c r="AT392" i="3"/>
  <c r="AT757" i="3"/>
  <c r="AJ545" i="3"/>
  <c r="AR253" i="3"/>
  <c r="AH253" i="3" s="1"/>
  <c r="AP371" i="3"/>
  <c r="AR840" i="3"/>
  <c r="AH840" i="3" s="1"/>
  <c r="AT173" i="3"/>
  <c r="AP458" i="3"/>
  <c r="AJ211" i="3"/>
  <c r="AT845" i="3"/>
  <c r="X490" i="3"/>
  <c r="Y490" i="3"/>
  <c r="M374" i="3"/>
  <c r="AT82" i="3"/>
  <c r="B538" i="3"/>
  <c r="AK538" i="3" s="1"/>
  <c r="AJ996" i="3"/>
  <c r="AR800" i="3"/>
  <c r="AH800" i="3" s="1"/>
  <c r="M895" i="3"/>
  <c r="X870" i="3"/>
  <c r="P256" i="3"/>
  <c r="AA256" i="3" s="1"/>
  <c r="AT895" i="3"/>
  <c r="AP870" i="3"/>
  <c r="AT282" i="3"/>
  <c r="AU282" i="3" s="1"/>
  <c r="B256" i="3"/>
  <c r="AK256" i="3" s="1"/>
  <c r="M991" i="3"/>
  <c r="AP793" i="3"/>
  <c r="P572" i="3"/>
  <c r="AA572" i="3" s="1"/>
  <c r="Y603" i="3"/>
  <c r="AT256" i="3"/>
  <c r="B282" i="3"/>
  <c r="AK282" i="3" s="1"/>
  <c r="AR991" i="3"/>
  <c r="AH991" i="3" s="1"/>
  <c r="X793" i="3"/>
  <c r="P857" i="3"/>
  <c r="AA857" i="3" s="1"/>
  <c r="X525" i="3"/>
  <c r="AB525" i="3" s="1"/>
  <c r="AC525" i="3" s="1"/>
  <c r="AG525" i="3" s="1"/>
  <c r="M282" i="3"/>
  <c r="X603" i="3"/>
  <c r="AS256" i="3"/>
  <c r="AP525" i="3"/>
  <c r="AP746" i="3"/>
  <c r="A926" i="4"/>
  <c r="AS572" i="3"/>
  <c r="P221" i="3"/>
  <c r="AA221" i="3" s="1"/>
  <c r="AB221" i="3" s="1"/>
  <c r="AC221" i="3" s="1"/>
  <c r="AG221" i="3" s="1"/>
  <c r="B953" i="3"/>
  <c r="AK953" i="3" s="1"/>
  <c r="Y114" i="3"/>
  <c r="X155" i="3"/>
  <c r="AB155" i="3" s="1"/>
  <c r="AC155" i="3" s="1"/>
  <c r="AG155" i="3" s="1"/>
  <c r="B188" i="3"/>
  <c r="AK188" i="3" s="1"/>
  <c r="AP518" i="3"/>
  <c r="P228" i="3"/>
  <c r="AA228" i="3" s="1"/>
  <c r="AS188" i="3"/>
  <c r="X39" i="3"/>
  <c r="M228" i="3"/>
  <c r="AJ115" i="3"/>
  <c r="X644" i="3"/>
  <c r="X40" i="3"/>
  <c r="AP426" i="3"/>
  <c r="X821" i="3"/>
  <c r="AB821" i="3" s="1"/>
  <c r="AC821" i="3" s="1"/>
  <c r="AG821" i="3" s="1"/>
  <c r="X708" i="3"/>
  <c r="X114" i="3"/>
  <c r="B454" i="3"/>
  <c r="AK454" i="3" s="1"/>
  <c r="AU565" i="3"/>
  <c r="Y60" i="3"/>
  <c r="AP831" i="3"/>
  <c r="AS994" i="3"/>
  <c r="X837" i="3"/>
  <c r="B765" i="3"/>
  <c r="AK765" i="3" s="1"/>
  <c r="X636" i="3"/>
  <c r="Y713" i="3"/>
  <c r="AS781" i="3"/>
  <c r="AP719" i="3"/>
  <c r="Y29" i="3"/>
  <c r="AP60" i="3"/>
  <c r="AR871" i="3"/>
  <c r="AH871" i="3" s="1"/>
  <c r="AP960" i="3"/>
  <c r="B942" i="3"/>
  <c r="AK942" i="3" s="1"/>
  <c r="AP636" i="3"/>
  <c r="X719" i="3"/>
  <c r="B505" i="3"/>
  <c r="AK505" i="3" s="1"/>
  <c r="AT899" i="3"/>
  <c r="AU899" i="3" s="1"/>
  <c r="AJ870" i="3"/>
  <c r="P942" i="3"/>
  <c r="AA942" i="3" s="1"/>
  <c r="AR693" i="3"/>
  <c r="AH693" i="3" s="1"/>
  <c r="AT405" i="3"/>
  <c r="AU405" i="3" s="1"/>
  <c r="B158" i="3"/>
  <c r="AK158" i="3" s="1"/>
  <c r="AT763" i="3"/>
  <c r="M899" i="3"/>
  <c r="AT942" i="3"/>
  <c r="Y674" i="3"/>
  <c r="B513" i="3"/>
  <c r="AK513" i="3" s="1"/>
  <c r="X948" i="3"/>
  <c r="X593" i="3"/>
  <c r="B405" i="3"/>
  <c r="AK405" i="3" s="1"/>
  <c r="A971" i="4"/>
  <c r="P899" i="3"/>
  <c r="AA899" i="3" s="1"/>
  <c r="AS942" i="3"/>
  <c r="P513" i="3"/>
  <c r="AA513" i="3" s="1"/>
  <c r="AB513" i="3" s="1"/>
  <c r="AC513" i="3" s="1"/>
  <c r="AG513" i="3" s="1"/>
  <c r="AT796" i="3"/>
  <c r="Y948" i="3"/>
  <c r="AJ529" i="3"/>
  <c r="B899" i="3"/>
  <c r="AK899" i="3" s="1"/>
  <c r="AU533" i="3"/>
  <c r="P796" i="3"/>
  <c r="AA796" i="3" s="1"/>
  <c r="M654" i="3"/>
  <c r="AR478" i="3"/>
  <c r="AH478" i="3" s="1"/>
  <c r="Y651" i="3"/>
  <c r="M784" i="3"/>
  <c r="P356" i="3"/>
  <c r="AA356" i="3" s="1"/>
  <c r="P343" i="3"/>
  <c r="AA343" i="3" s="1"/>
  <c r="AB343" i="3" s="1"/>
  <c r="AC343" i="3" s="1"/>
  <c r="AG343" i="3" s="1"/>
  <c r="X998" i="3"/>
  <c r="M796" i="3"/>
  <c r="X523" i="3"/>
  <c r="AS796" i="3"/>
  <c r="AS654" i="3"/>
  <c r="P784" i="3"/>
  <c r="AA784" i="3" s="1"/>
  <c r="AP432" i="3"/>
  <c r="Y301" i="3"/>
  <c r="AP998" i="3"/>
  <c r="AT784" i="3"/>
  <c r="AU784" i="3" s="1"/>
  <c r="AT371" i="3"/>
  <c r="AT175" i="3"/>
  <c r="X831" i="3"/>
  <c r="Y593" i="3"/>
  <c r="B439" i="3"/>
  <c r="AK439" i="3" s="1"/>
  <c r="Y73" i="3"/>
  <c r="AB73" i="3" s="1"/>
  <c r="AC73" i="3" s="1"/>
  <c r="AG73" i="3" s="1"/>
  <c r="X82" i="3"/>
  <c r="AB82" i="3" s="1"/>
  <c r="AC82" i="3" s="1"/>
  <c r="AG82" i="3" s="1"/>
  <c r="B248" i="3"/>
  <c r="AK248" i="3" s="1"/>
  <c r="AT248" i="3"/>
  <c r="AU248" i="3" s="1"/>
  <c r="AR372" i="3"/>
  <c r="AH372" i="3" s="1"/>
  <c r="M771" i="3"/>
  <c r="Y649" i="3"/>
  <c r="AB649" i="3" s="1"/>
  <c r="AC649" i="3" s="1"/>
  <c r="AG649" i="3" s="1"/>
  <c r="B761" i="3"/>
  <c r="AK761" i="3" s="1"/>
  <c r="P439" i="3"/>
  <c r="AA439" i="3" s="1"/>
  <c r="AB439" i="3" s="1"/>
  <c r="AC439" i="3" s="1"/>
  <c r="AG439" i="3" s="1"/>
  <c r="AJ319" i="3"/>
  <c r="X127" i="3"/>
  <c r="B763" i="3"/>
  <c r="AK763" i="3" s="1"/>
  <c r="M765" i="3"/>
  <c r="AT761" i="3"/>
  <c r="AS704" i="3"/>
  <c r="AT237" i="3"/>
  <c r="AU237" i="3" s="1"/>
  <c r="Y253" i="3"/>
  <c r="Y960" i="3"/>
  <c r="M513" i="3"/>
  <c r="Y849" i="3"/>
  <c r="Y746" i="3"/>
  <c r="AT704" i="3"/>
  <c r="AT505" i="3"/>
  <c r="AU505" i="3" s="1"/>
  <c r="X253" i="3"/>
  <c r="X126" i="3"/>
  <c r="AS952" i="3"/>
  <c r="AU952" i="3" s="1"/>
  <c r="AJ990" i="3"/>
  <c r="A942" i="4"/>
  <c r="AP762" i="3"/>
  <c r="X90" i="3"/>
  <c r="B906" i="3"/>
  <c r="AK906" i="3" s="1"/>
  <c r="X684" i="3"/>
  <c r="AB684" i="3" s="1"/>
  <c r="AC684" i="3" s="1"/>
  <c r="AG684" i="3" s="1"/>
  <c r="AP684" i="3"/>
  <c r="X117" i="3"/>
  <c r="AB117" i="3" s="1"/>
  <c r="AC117" i="3" s="1"/>
  <c r="AG117" i="3" s="1"/>
  <c r="Y941" i="3"/>
  <c r="AJ234" i="3"/>
  <c r="AP386" i="3"/>
  <c r="Y460" i="3"/>
  <c r="X84" i="3"/>
  <c r="AB84" i="3" s="1"/>
  <c r="AC84" i="3" s="1"/>
  <c r="AG84" i="3" s="1"/>
  <c r="AR813" i="3"/>
  <c r="AH813" i="3" s="1"/>
  <c r="B420" i="3"/>
  <c r="AK420" i="3" s="1"/>
  <c r="B460" i="3"/>
  <c r="AK460" i="3" s="1"/>
  <c r="P922" i="3"/>
  <c r="AA922" i="3" s="1"/>
  <c r="AB922" i="3" s="1"/>
  <c r="AC922" i="3" s="1"/>
  <c r="AG922" i="3" s="1"/>
  <c r="Y66" i="3"/>
  <c r="AS922" i="3"/>
  <c r="AP857" i="3"/>
  <c r="Y874" i="3"/>
  <c r="AT249" i="3"/>
  <c r="AU249" i="3" s="1"/>
  <c r="AT922" i="3"/>
  <c r="Y857" i="3"/>
  <c r="B894" i="3"/>
  <c r="AK894" i="3" s="1"/>
  <c r="B826" i="3"/>
  <c r="AK826" i="3" s="1"/>
  <c r="B249" i="3"/>
  <c r="AK249" i="3" s="1"/>
  <c r="AS826" i="3"/>
  <c r="AT343" i="3"/>
  <c r="AS343" i="3"/>
  <c r="Y371" i="3"/>
  <c r="AB371" i="3" s="1"/>
  <c r="AC371" i="3" s="1"/>
  <c r="AG371" i="3" s="1"/>
  <c r="AS17" i="3"/>
  <c r="AR15" i="3"/>
  <c r="AH15" i="3" s="1"/>
  <c r="B15" i="3" s="1"/>
  <c r="AK15" i="3" s="1"/>
  <c r="AT17" i="3"/>
  <c r="B130" i="3"/>
  <c r="AK130" i="3" s="1"/>
  <c r="AP941" i="3"/>
  <c r="AT996" i="3"/>
  <c r="M894" i="3"/>
  <c r="B996" i="3"/>
  <c r="AK996" i="3" s="1"/>
  <c r="AR25" i="3"/>
  <c r="AH25" i="3" s="1"/>
  <c r="AS894" i="3"/>
  <c r="AU894" i="3" s="1"/>
  <c r="B343" i="3"/>
  <c r="AK343" i="3" s="1"/>
  <c r="AR176" i="3"/>
  <c r="AH176" i="3" s="1"/>
  <c r="A939" i="4"/>
  <c r="AJ845" i="3"/>
  <c r="X458" i="3"/>
  <c r="A838" i="4"/>
  <c r="M762" i="3"/>
  <c r="Y579" i="3"/>
  <c r="AS220" i="3"/>
  <c r="AP579" i="3"/>
  <c r="X331" i="3"/>
  <c r="AB331" i="3" s="1"/>
  <c r="AC331" i="3" s="1"/>
  <c r="AG331" i="3" s="1"/>
  <c r="AP331" i="3"/>
  <c r="X917" i="3"/>
  <c r="AB917" i="3" s="1"/>
  <c r="AC917" i="3" s="1"/>
  <c r="AG917" i="3" s="1"/>
  <c r="AP325" i="3"/>
  <c r="P786" i="3"/>
  <c r="AA786" i="3" s="1"/>
  <c r="X681" i="3"/>
  <c r="X937" i="3"/>
  <c r="X146" i="3"/>
  <c r="AT245" i="3"/>
  <c r="P762" i="3"/>
  <c r="AA762" i="3" s="1"/>
  <c r="Y146" i="3"/>
  <c r="B129" i="3"/>
  <c r="AK129" i="3" s="1"/>
  <c r="G234" i="10" s="1"/>
  <c r="AT220" i="3"/>
  <c r="AS804" i="3"/>
  <c r="AU804" i="3" s="1"/>
  <c r="Y325" i="3"/>
  <c r="AB325" i="3" s="1"/>
  <c r="AC325" i="3" s="1"/>
  <c r="AG325" i="3" s="1"/>
  <c r="X944" i="3"/>
  <c r="AP944" i="3"/>
  <c r="AP711" i="3"/>
  <c r="Y779" i="3"/>
  <c r="G1349" i="5"/>
  <c r="T1349" i="5" s="1"/>
  <c r="G1789" i="5"/>
  <c r="T1789" i="5" s="1"/>
  <c r="X683" i="3"/>
  <c r="X875" i="3"/>
  <c r="M572" i="3"/>
  <c r="X970" i="3"/>
  <c r="G1208" i="5"/>
  <c r="T1208" i="5" s="1"/>
  <c r="G1895" i="5"/>
  <c r="T1895" i="5" s="1"/>
  <c r="AR118" i="3"/>
  <c r="AH118" i="3" s="1"/>
  <c r="G1232" i="5"/>
  <c r="T1232" i="5" s="1"/>
  <c r="G1973" i="5"/>
  <c r="T1973" i="5" s="1"/>
  <c r="G1399" i="5"/>
  <c r="T1399" i="5" s="1"/>
  <c r="G1156" i="5"/>
  <c r="T1156" i="5" s="1"/>
  <c r="G1334" i="5"/>
  <c r="T1334" i="5" s="1"/>
  <c r="G1391" i="5"/>
  <c r="T1391" i="5" s="1"/>
  <c r="G1167" i="5"/>
  <c r="T1167" i="5" s="1"/>
  <c r="Y875" i="3"/>
  <c r="G1185" i="5"/>
  <c r="T1185" i="5" s="1"/>
  <c r="G1614" i="5"/>
  <c r="T1614" i="5" s="1"/>
  <c r="AP284" i="3"/>
  <c r="AS403" i="3"/>
  <c r="AR736" i="3"/>
  <c r="AH736" i="3" s="1"/>
  <c r="AP836" i="3"/>
  <c r="G1145" i="5"/>
  <c r="T1145" i="5" s="1"/>
  <c r="G1856" i="5"/>
  <c r="T1856" i="5" s="1"/>
  <c r="B326" i="3"/>
  <c r="AK326" i="3" s="1"/>
  <c r="AT326" i="3"/>
  <c r="AT403" i="3"/>
  <c r="AP245" i="3"/>
  <c r="AR159" i="3"/>
  <c r="AH159" i="3" s="1"/>
  <c r="X854" i="3"/>
  <c r="AB854" i="3" s="1"/>
  <c r="AC854" i="3" s="1"/>
  <c r="AG854" i="3" s="1"/>
  <c r="Y836" i="3"/>
  <c r="G1086" i="5"/>
  <c r="T1086" i="5" s="1"/>
  <c r="M324" i="3"/>
  <c r="B403" i="3"/>
  <c r="AK403" i="3" s="1"/>
  <c r="AS158" i="3"/>
  <c r="AS49" i="3"/>
  <c r="AS285" i="3"/>
  <c r="AJ261" i="3"/>
  <c r="P326" i="3"/>
  <c r="AA326" i="3" s="1"/>
  <c r="G1126" i="5"/>
  <c r="T1126" i="5" s="1"/>
  <c r="M403" i="3"/>
  <c r="AT158" i="3"/>
  <c r="AT49" i="3"/>
  <c r="B870" i="3"/>
  <c r="AK870" i="3" s="1"/>
  <c r="AR945" i="3"/>
  <c r="AH945" i="3" s="1"/>
  <c r="G1442" i="5"/>
  <c r="T1442" i="5" s="1"/>
  <c r="AS360" i="3"/>
  <c r="AU360" i="3" s="1"/>
  <c r="G1270" i="5"/>
  <c r="T1270" i="5" s="1"/>
  <c r="G1981" i="5"/>
  <c r="T1981" i="5" s="1"/>
  <c r="G1122" i="5"/>
  <c r="T1122" i="5" s="1"/>
  <c r="G1336" i="5"/>
  <c r="T1336" i="5" s="1"/>
  <c r="G1680" i="5"/>
  <c r="T1680" i="5" s="1"/>
  <c r="G1112" i="5"/>
  <c r="T1112" i="5" s="1"/>
  <c r="G1324" i="5"/>
  <c r="T1324" i="5" s="1"/>
  <c r="G1110" i="5"/>
  <c r="T1110" i="5" s="1"/>
  <c r="G1315" i="5"/>
  <c r="T1315" i="5" s="1"/>
  <c r="AT870" i="3"/>
  <c r="AU870" i="3" s="1"/>
  <c r="P590" i="3"/>
  <c r="AA590" i="3" s="1"/>
  <c r="AJ602" i="3"/>
  <c r="AR386" i="3"/>
  <c r="AH386" i="3" s="1"/>
  <c r="G1807" i="5"/>
  <c r="T1807" i="5" s="1"/>
  <c r="X284" i="3"/>
  <c r="M158" i="3"/>
  <c r="G1158" i="5"/>
  <c r="T1158" i="5" s="1"/>
  <c r="G1356" i="5"/>
  <c r="T1356" i="5" s="1"/>
  <c r="G1111" i="5"/>
  <c r="T1111" i="5" s="1"/>
  <c r="G1276" i="5"/>
  <c r="T1276" i="5" s="1"/>
  <c r="G1403" i="5"/>
  <c r="T1403" i="5" s="1"/>
  <c r="G1080" i="5"/>
  <c r="T1080" i="5" s="1"/>
  <c r="G1151" i="5"/>
  <c r="T1151" i="5" s="1"/>
  <c r="G1311" i="5"/>
  <c r="T1311" i="5" s="1"/>
  <c r="AS838" i="3"/>
  <c r="G1684" i="5"/>
  <c r="T1684" i="5" s="1"/>
  <c r="AR407" i="3"/>
  <c r="AH407" i="3" s="1"/>
  <c r="AS978" i="3"/>
  <c r="M838" i="3"/>
  <c r="AP916" i="3"/>
  <c r="G1408" i="5"/>
  <c r="T1408" i="5" s="1"/>
  <c r="G1878" i="5"/>
  <c r="T1878" i="5" s="1"/>
  <c r="G1825" i="5"/>
  <c r="T1825" i="5" s="1"/>
  <c r="G1709" i="5"/>
  <c r="T1709" i="5" s="1"/>
  <c r="G1731" i="5"/>
  <c r="T1731" i="5" s="1"/>
  <c r="G1819" i="5"/>
  <c r="T1819" i="5" s="1"/>
  <c r="G1478" i="5"/>
  <c r="T1478" i="5" s="1"/>
  <c r="G1780" i="5"/>
  <c r="T1780" i="5" s="1"/>
  <c r="G1358" i="5"/>
  <c r="T1358" i="5" s="1"/>
  <c r="G1873" i="5"/>
  <c r="T1873" i="5" s="1"/>
  <c r="G1220" i="5"/>
  <c r="T1220" i="5" s="1"/>
  <c r="G1947" i="5"/>
  <c r="T1947" i="5" s="1"/>
  <c r="G1760" i="5"/>
  <c r="T1760" i="5" s="1"/>
  <c r="G1473" i="5"/>
  <c r="T1473" i="5" s="1"/>
  <c r="G1214" i="5"/>
  <c r="T1214" i="5" s="1"/>
  <c r="G1160" i="5"/>
  <c r="T1160" i="5" s="1"/>
  <c r="G1090" i="5"/>
  <c r="T1090" i="5" s="1"/>
  <c r="G1462" i="5"/>
  <c r="T1462" i="5" s="1"/>
  <c r="G1104" i="5"/>
  <c r="T1104" i="5" s="1"/>
  <c r="G1196" i="5"/>
  <c r="T1196" i="5" s="1"/>
  <c r="G1715" i="5"/>
  <c r="T1715" i="5" s="1"/>
  <c r="G1252" i="5"/>
  <c r="T1252" i="5" s="1"/>
  <c r="G1242" i="5"/>
  <c r="T1242" i="5" s="1"/>
  <c r="G1124" i="5"/>
  <c r="T1124" i="5" s="1"/>
  <c r="G1284" i="5"/>
  <c r="T1284" i="5" s="1"/>
  <c r="G1076" i="5"/>
  <c r="T1076" i="5" s="1"/>
  <c r="M978" i="3"/>
  <c r="AP738" i="3"/>
  <c r="M729" i="3"/>
  <c r="AT572" i="3"/>
  <c r="G1149" i="5"/>
  <c r="T1149" i="5" s="1"/>
  <c r="G1535" i="5"/>
  <c r="T1535" i="5" s="1"/>
  <c r="P366" i="3"/>
  <c r="AA366" i="3" s="1"/>
  <c r="AJ387" i="3"/>
  <c r="B845" i="3"/>
  <c r="AK845" i="3" s="1"/>
  <c r="Y977" i="3"/>
  <c r="B413" i="3"/>
  <c r="AK413" i="3" s="1"/>
  <c r="G1194" i="5"/>
  <c r="T1194" i="5" s="1"/>
  <c r="G1521" i="5"/>
  <c r="T1521" i="5" s="1"/>
  <c r="M732" i="3"/>
  <c r="G1170" i="5"/>
  <c r="T1170" i="5" s="1"/>
  <c r="G1591" i="5"/>
  <c r="T1591" i="5" s="1"/>
  <c r="P472" i="3"/>
  <c r="AA472" i="3" s="1"/>
  <c r="G1233" i="5"/>
  <c r="T1233" i="5" s="1"/>
  <c r="G1736" i="5"/>
  <c r="T1736" i="5" s="1"/>
  <c r="G1322" i="5"/>
  <c r="T1322" i="5" s="1"/>
  <c r="G1380" i="5"/>
  <c r="T1380" i="5" s="1"/>
  <c r="G1420" i="5"/>
  <c r="T1420" i="5" s="1"/>
  <c r="G1051" i="5"/>
  <c r="T1051" i="5" s="1"/>
  <c r="G1343" i="5"/>
  <c r="T1343" i="5" s="1"/>
  <c r="G1641" i="5"/>
  <c r="T1641" i="5" s="1"/>
  <c r="G1289" i="5"/>
  <c r="T1289" i="5" s="1"/>
  <c r="G1812" i="5"/>
  <c r="T1812" i="5" s="1"/>
  <c r="G1209" i="5"/>
  <c r="T1209" i="5" s="1"/>
  <c r="G1360" i="5"/>
  <c r="T1360" i="5" s="1"/>
  <c r="G1699" i="5"/>
  <c r="T1699" i="5" s="1"/>
  <c r="G1954" i="5"/>
  <c r="T1954" i="5" s="1"/>
  <c r="G1517" i="5"/>
  <c r="T1517" i="5" s="1"/>
  <c r="G1545" i="5"/>
  <c r="T1545" i="5" s="1"/>
  <c r="G1306" i="5"/>
  <c r="T1306" i="5" s="1"/>
  <c r="G1711" i="5"/>
  <c r="T1711" i="5" s="1"/>
  <c r="G1638" i="5"/>
  <c r="T1638" i="5" s="1"/>
  <c r="G1624" i="5"/>
  <c r="T1624" i="5" s="1"/>
  <c r="G1886" i="5"/>
  <c r="T1886" i="5" s="1"/>
  <c r="G1477" i="5"/>
  <c r="T1477" i="5" s="1"/>
  <c r="G1863" i="5"/>
  <c r="T1863" i="5" s="1"/>
  <c r="G1688" i="5"/>
  <c r="T1688" i="5" s="1"/>
  <c r="G1778" i="5"/>
  <c r="T1778" i="5" s="1"/>
  <c r="G1944" i="5"/>
  <c r="T1944" i="5" s="1"/>
  <c r="AP329" i="3"/>
  <c r="X955" i="3"/>
  <c r="AB955" i="3" s="1"/>
  <c r="AC955" i="3" s="1"/>
  <c r="AG955" i="3" s="1"/>
  <c r="G1496" i="5"/>
  <c r="T1496" i="5" s="1"/>
  <c r="G1035" i="5"/>
  <c r="T1035" i="5" s="1"/>
  <c r="G1665" i="5"/>
  <c r="T1665" i="5" s="1"/>
  <c r="G1413" i="5"/>
  <c r="T1413" i="5" s="1"/>
  <c r="G1530" i="5"/>
  <c r="T1530" i="5" s="1"/>
  <c r="G1083" i="5"/>
  <c r="T1083" i="5" s="1"/>
  <c r="G1468" i="5"/>
  <c r="T1468" i="5" s="1"/>
  <c r="G1523" i="5"/>
  <c r="T1523" i="5" s="1"/>
  <c r="G1378" i="5"/>
  <c r="T1378" i="5" s="1"/>
  <c r="G1117" i="5"/>
  <c r="T1117" i="5" s="1"/>
  <c r="G1277" i="5"/>
  <c r="T1277" i="5" s="1"/>
  <c r="G1564" i="5"/>
  <c r="T1564" i="5" s="1"/>
  <c r="G1946" i="5"/>
  <c r="T1946" i="5" s="1"/>
  <c r="G1746" i="5"/>
  <c r="T1746" i="5" s="1"/>
  <c r="G1572" i="5"/>
  <c r="T1572" i="5" s="1"/>
  <c r="G1682" i="5"/>
  <c r="T1682" i="5" s="1"/>
  <c r="G1476" i="5"/>
  <c r="T1476" i="5" s="1"/>
  <c r="G1750" i="5"/>
  <c r="T1750" i="5" s="1"/>
  <c r="G1706" i="5"/>
  <c r="T1706" i="5" s="1"/>
  <c r="G1662" i="5"/>
  <c r="T1662" i="5" s="1"/>
  <c r="G1927" i="5"/>
  <c r="T1927" i="5" s="1"/>
  <c r="G1493" i="5"/>
  <c r="T1493" i="5" s="1"/>
  <c r="G1962" i="5"/>
  <c r="T1962" i="5" s="1"/>
  <c r="G1708" i="5"/>
  <c r="T1708" i="5" s="1"/>
  <c r="G1797" i="5"/>
  <c r="T1797" i="5" s="1"/>
  <c r="G1952" i="5"/>
  <c r="T1952" i="5" s="1"/>
  <c r="AT366" i="3"/>
  <c r="AU366" i="3" s="1"/>
  <c r="Y329" i="3"/>
  <c r="AP955" i="3"/>
  <c r="Y738" i="3"/>
  <c r="G1092" i="5"/>
  <c r="T1092" i="5" s="1"/>
  <c r="G1159" i="5"/>
  <c r="T1159" i="5" s="1"/>
  <c r="G1753" i="5"/>
  <c r="T1753" i="5" s="1"/>
  <c r="G1448" i="5"/>
  <c r="T1448" i="5" s="1"/>
  <c r="G1588" i="5"/>
  <c r="T1588" i="5" s="1"/>
  <c r="G1178" i="5"/>
  <c r="T1178" i="5" s="1"/>
  <c r="G1191" i="5"/>
  <c r="T1191" i="5" s="1"/>
  <c r="G1627" i="5"/>
  <c r="T1627" i="5" s="1"/>
  <c r="G1392" i="5"/>
  <c r="T1392" i="5" s="1"/>
  <c r="G1281" i="5"/>
  <c r="T1281" i="5" s="1"/>
  <c r="G1318" i="5"/>
  <c r="T1318" i="5" s="1"/>
  <c r="G1756" i="5"/>
  <c r="T1756" i="5" s="1"/>
  <c r="G1325" i="5"/>
  <c r="T1325" i="5" s="1"/>
  <c r="G1838" i="5"/>
  <c r="T1838" i="5" s="1"/>
  <c r="G1590" i="5"/>
  <c r="T1590" i="5" s="1"/>
  <c r="G1685" i="5"/>
  <c r="T1685" i="5" s="1"/>
  <c r="G1540" i="5"/>
  <c r="T1540" i="5" s="1"/>
  <c r="G1796" i="5"/>
  <c r="T1796" i="5" s="1"/>
  <c r="G1775" i="5"/>
  <c r="T1775" i="5" s="1"/>
  <c r="G1674" i="5"/>
  <c r="T1674" i="5" s="1"/>
  <c r="G1983" i="5"/>
  <c r="T1983" i="5" s="1"/>
  <c r="G1509" i="5"/>
  <c r="T1509" i="5" s="1"/>
  <c r="G1620" i="5"/>
  <c r="T1620" i="5" s="1"/>
  <c r="G1713" i="5"/>
  <c r="T1713" i="5" s="1"/>
  <c r="G1901" i="5"/>
  <c r="T1901" i="5" s="1"/>
  <c r="G1968" i="5"/>
  <c r="T1968" i="5" s="1"/>
  <c r="G1101" i="5"/>
  <c r="T1101" i="5" s="1"/>
  <c r="G1162" i="5"/>
  <c r="T1162" i="5" s="1"/>
  <c r="G1935" i="5"/>
  <c r="T1935" i="5" s="1"/>
  <c r="G1822" i="5"/>
  <c r="T1822" i="5" s="1"/>
  <c r="G1258" i="5"/>
  <c r="T1258" i="5" s="1"/>
  <c r="G1190" i="5"/>
  <c r="T1190" i="5" s="1"/>
  <c r="G1340" i="5"/>
  <c r="T1340" i="5" s="1"/>
  <c r="G1697" i="5"/>
  <c r="T1697" i="5" s="1"/>
  <c r="G1508" i="5"/>
  <c r="T1508" i="5" s="1"/>
  <c r="G1298" i="5"/>
  <c r="T1298" i="5" s="1"/>
  <c r="G1381" i="5"/>
  <c r="T1381" i="5" s="1"/>
  <c r="G1874" i="5"/>
  <c r="T1874" i="5" s="1"/>
  <c r="G1357" i="5"/>
  <c r="T1357" i="5" s="1"/>
  <c r="G1798" i="5"/>
  <c r="T1798" i="5" s="1"/>
  <c r="G1930" i="5"/>
  <c r="T1930" i="5" s="1"/>
  <c r="G1876" i="5"/>
  <c r="T1876" i="5" s="1"/>
  <c r="G1554" i="5"/>
  <c r="T1554" i="5" s="1"/>
  <c r="G1818" i="5"/>
  <c r="T1818" i="5" s="1"/>
  <c r="G1803" i="5"/>
  <c r="T1803" i="5" s="1"/>
  <c r="G1749" i="5"/>
  <c r="T1749" i="5" s="1"/>
  <c r="G1472" i="5"/>
  <c r="T1472" i="5" s="1"/>
  <c r="G1525" i="5"/>
  <c r="T1525" i="5" s="1"/>
  <c r="G1636" i="5"/>
  <c r="T1636" i="5" s="1"/>
  <c r="G1752" i="5"/>
  <c r="T1752" i="5" s="1"/>
  <c r="G1991" i="5"/>
  <c r="T1991" i="5" s="1"/>
  <c r="G1976" i="5"/>
  <c r="T1976" i="5" s="1"/>
  <c r="G1268" i="5"/>
  <c r="T1268" i="5" s="1"/>
  <c r="G1321" i="5"/>
  <c r="T1321" i="5" s="1"/>
  <c r="G1141" i="5"/>
  <c r="T1141" i="5" s="1"/>
  <c r="G1189" i="5"/>
  <c r="T1189" i="5" s="1"/>
  <c r="G1375" i="5"/>
  <c r="T1375" i="5" s="1"/>
  <c r="G1198" i="5"/>
  <c r="T1198" i="5" s="1"/>
  <c r="G1410" i="5"/>
  <c r="T1410" i="5" s="1"/>
  <c r="G1701" i="5"/>
  <c r="T1701" i="5" s="1"/>
  <c r="G1513" i="5"/>
  <c r="T1513" i="5" s="1"/>
  <c r="G1302" i="5"/>
  <c r="T1302" i="5" s="1"/>
  <c r="G1395" i="5"/>
  <c r="T1395" i="5" s="1"/>
  <c r="G1113" i="5"/>
  <c r="T1113" i="5" s="1"/>
  <c r="G1386" i="5"/>
  <c r="T1386" i="5" s="1"/>
  <c r="G1314" i="5"/>
  <c r="T1314" i="5" s="1"/>
  <c r="G1975" i="5"/>
  <c r="T1975" i="5" s="1"/>
  <c r="G1924" i="5"/>
  <c r="T1924" i="5" s="1"/>
  <c r="G1593" i="5"/>
  <c r="T1593" i="5" s="1"/>
  <c r="G1518" i="5"/>
  <c r="T1518" i="5" s="1"/>
  <c r="G1990" i="5"/>
  <c r="T1990" i="5" s="1"/>
  <c r="G1761" i="5"/>
  <c r="T1761" i="5" s="1"/>
  <c r="G1488" i="5"/>
  <c r="T1488" i="5" s="1"/>
  <c r="G1541" i="5"/>
  <c r="T1541" i="5" s="1"/>
  <c r="G1724" i="5"/>
  <c r="T1724" i="5" s="1"/>
  <c r="G1794" i="5"/>
  <c r="T1794" i="5" s="1"/>
  <c r="G1659" i="5"/>
  <c r="T1659" i="5" s="1"/>
  <c r="G1984" i="5"/>
  <c r="T1984" i="5" s="1"/>
  <c r="X701" i="3"/>
  <c r="G1363" i="5"/>
  <c r="T1363" i="5" s="1"/>
  <c r="G1199" i="5"/>
  <c r="T1199" i="5" s="1"/>
  <c r="G1150" i="5"/>
  <c r="T1150" i="5" s="1"/>
  <c r="G1272" i="5"/>
  <c r="T1272" i="5" s="1"/>
  <c r="G1449" i="5"/>
  <c r="T1449" i="5" s="1"/>
  <c r="G1224" i="5"/>
  <c r="T1224" i="5" s="1"/>
  <c r="G1424" i="5"/>
  <c r="T1424" i="5" s="1"/>
  <c r="G1497" i="5"/>
  <c r="T1497" i="5" s="1"/>
  <c r="G1516" i="5"/>
  <c r="T1516" i="5" s="1"/>
  <c r="G1465" i="5"/>
  <c r="T1465" i="5" s="1"/>
  <c r="G1407" i="5"/>
  <c r="T1407" i="5" s="1"/>
  <c r="G1168" i="5"/>
  <c r="T1168" i="5" s="1"/>
  <c r="G1389" i="5"/>
  <c r="T1389" i="5" s="1"/>
  <c r="G1333" i="5"/>
  <c r="T1333" i="5" s="1"/>
  <c r="G1998" i="5"/>
  <c r="T1998" i="5" s="1"/>
  <c r="G1338" i="5"/>
  <c r="T1338" i="5" s="1"/>
  <c r="G1972" i="5"/>
  <c r="T1972" i="5" s="1"/>
  <c r="G1534" i="5"/>
  <c r="T1534" i="5" s="1"/>
  <c r="G1595" i="5"/>
  <c r="T1595" i="5" s="1"/>
  <c r="G1526" i="5"/>
  <c r="T1526" i="5" s="1"/>
  <c r="G1536" i="5"/>
  <c r="T1536" i="5" s="1"/>
  <c r="G1655" i="5"/>
  <c r="T1655" i="5" s="1"/>
  <c r="G1783" i="5"/>
  <c r="T1783" i="5" s="1"/>
  <c r="G1813" i="5"/>
  <c r="T1813" i="5" s="1"/>
  <c r="G1675" i="5"/>
  <c r="T1675" i="5" s="1"/>
  <c r="X489" i="3"/>
  <c r="AB489" i="3" s="1"/>
  <c r="AC489" i="3" s="1"/>
  <c r="AG489" i="3" s="1"/>
  <c r="Y701" i="3"/>
  <c r="G1144" i="5"/>
  <c r="T1144" i="5" s="1"/>
  <c r="G1412" i="5"/>
  <c r="T1412" i="5" s="1"/>
  <c r="G1925" i="5"/>
  <c r="T1925" i="5" s="1"/>
  <c r="G1312" i="5"/>
  <c r="T1312" i="5" s="1"/>
  <c r="G1049" i="5"/>
  <c r="T1049" i="5" s="1"/>
  <c r="G1352" i="5"/>
  <c r="T1352" i="5" s="1"/>
  <c r="G1894" i="5"/>
  <c r="T1894" i="5" s="1"/>
  <c r="G1577" i="5"/>
  <c r="T1577" i="5" s="1"/>
  <c r="G1544" i="5"/>
  <c r="T1544" i="5" s="1"/>
  <c r="G1561" i="5"/>
  <c r="T1561" i="5" s="1"/>
  <c r="G1416" i="5"/>
  <c r="T1416" i="5" s="1"/>
  <c r="G1173" i="5"/>
  <c r="T1173" i="5" s="1"/>
  <c r="G1418" i="5"/>
  <c r="T1418" i="5" s="1"/>
  <c r="G1365" i="5"/>
  <c r="T1365" i="5" s="1"/>
  <c r="G1512" i="5"/>
  <c r="T1512" i="5" s="1"/>
  <c r="G1370" i="5"/>
  <c r="T1370" i="5" s="1"/>
  <c r="G1200" i="5"/>
  <c r="T1200" i="5" s="1"/>
  <c r="G1550" i="5"/>
  <c r="T1550" i="5" s="1"/>
  <c r="G1609" i="5"/>
  <c r="T1609" i="5" s="1"/>
  <c r="G1542" i="5"/>
  <c r="T1542" i="5" s="1"/>
  <c r="G1552" i="5"/>
  <c r="T1552" i="5" s="1"/>
  <c r="G1689" i="5"/>
  <c r="T1689" i="5" s="1"/>
  <c r="G1586" i="5"/>
  <c r="T1586" i="5" s="1"/>
  <c r="G1836" i="5"/>
  <c r="T1836" i="5" s="1"/>
  <c r="G1691" i="5"/>
  <c r="T1691" i="5" s="1"/>
  <c r="B366" i="3"/>
  <c r="AK366" i="3" s="1"/>
  <c r="AP489" i="3"/>
  <c r="G1116" i="5"/>
  <c r="T1116" i="5" s="1"/>
  <c r="G1097" i="5"/>
  <c r="T1097" i="5" s="1"/>
  <c r="G1447" i="5"/>
  <c r="T1447" i="5" s="1"/>
  <c r="G1153" i="5"/>
  <c r="T1153" i="5" s="1"/>
  <c r="G1445" i="5"/>
  <c r="T1445" i="5" s="1"/>
  <c r="G1053" i="5"/>
  <c r="T1053" i="5" s="1"/>
  <c r="G1559" i="5"/>
  <c r="T1559" i="5" s="1"/>
  <c r="G1996" i="5"/>
  <c r="T1996" i="5" s="1"/>
  <c r="G1603" i="5"/>
  <c r="T1603" i="5" s="1"/>
  <c r="G1492" i="5"/>
  <c r="T1492" i="5" s="1"/>
  <c r="G1668" i="5"/>
  <c r="T1668" i="5" s="1"/>
  <c r="G1444" i="5"/>
  <c r="T1444" i="5" s="1"/>
  <c r="G1223" i="5"/>
  <c r="T1223" i="5" s="1"/>
  <c r="G1421" i="5"/>
  <c r="T1421" i="5" s="1"/>
  <c r="G1397" i="5"/>
  <c r="T1397" i="5" s="1"/>
  <c r="G1519" i="5"/>
  <c r="T1519" i="5" s="1"/>
  <c r="G1402" i="5"/>
  <c r="T1402" i="5" s="1"/>
  <c r="G1230" i="5"/>
  <c r="T1230" i="5" s="1"/>
  <c r="G1596" i="5"/>
  <c r="T1596" i="5" s="1"/>
  <c r="G1622" i="5"/>
  <c r="T1622" i="5" s="1"/>
  <c r="G1558" i="5"/>
  <c r="T1558" i="5" s="1"/>
  <c r="G1568" i="5"/>
  <c r="T1568" i="5" s="1"/>
  <c r="G1727" i="5"/>
  <c r="T1727" i="5" s="1"/>
  <c r="G1602" i="5"/>
  <c r="T1602" i="5" s="1"/>
  <c r="G1959" i="5"/>
  <c r="T1959" i="5" s="1"/>
  <c r="G1800" i="5"/>
  <c r="T1800" i="5" s="1"/>
  <c r="G1069" i="5"/>
  <c r="T1069" i="5" s="1"/>
  <c r="G1093" i="5"/>
  <c r="T1093" i="5" s="1"/>
  <c r="G1654" i="5"/>
  <c r="T1654" i="5" s="1"/>
  <c r="G1169" i="5"/>
  <c r="T1169" i="5" s="1"/>
  <c r="G1234" i="5"/>
  <c r="T1234" i="5" s="1"/>
  <c r="G1081" i="5"/>
  <c r="T1081" i="5" s="1"/>
  <c r="G1253" i="5"/>
  <c r="T1253" i="5" s="1"/>
  <c r="G1036" i="5"/>
  <c r="T1036" i="5" s="1"/>
  <c r="G1837" i="5"/>
  <c r="T1837" i="5" s="1"/>
  <c r="G1539" i="5"/>
  <c r="T1539" i="5" s="1"/>
  <c r="G1751" i="5"/>
  <c r="T1751" i="5" s="1"/>
  <c r="G1475" i="5"/>
  <c r="T1475" i="5" s="1"/>
  <c r="G1290" i="5"/>
  <c r="T1290" i="5" s="1"/>
  <c r="G1450" i="5"/>
  <c r="T1450" i="5" s="1"/>
  <c r="G1429" i="5"/>
  <c r="T1429" i="5" s="1"/>
  <c r="G1543" i="5"/>
  <c r="T1543" i="5" s="1"/>
  <c r="G1405" i="5"/>
  <c r="T1405" i="5" s="1"/>
  <c r="G1236" i="5"/>
  <c r="T1236" i="5" s="1"/>
  <c r="G1779" i="5"/>
  <c r="T1779" i="5" s="1"/>
  <c r="G1666" i="5"/>
  <c r="T1666" i="5" s="1"/>
  <c r="G1574" i="5"/>
  <c r="T1574" i="5" s="1"/>
  <c r="G1587" i="5"/>
  <c r="T1587" i="5" s="1"/>
  <c r="G1735" i="5"/>
  <c r="T1735" i="5" s="1"/>
  <c r="G1618" i="5"/>
  <c r="T1618" i="5" s="1"/>
  <c r="G1583" i="5"/>
  <c r="T1583" i="5" s="1"/>
  <c r="G1808" i="5"/>
  <c r="T1808" i="5" s="1"/>
  <c r="G1171" i="5"/>
  <c r="T1171" i="5" s="1"/>
  <c r="G1037" i="5"/>
  <c r="T1037" i="5" s="1"/>
  <c r="G1045" i="5"/>
  <c r="T1045" i="5" s="1"/>
  <c r="G1328" i="5"/>
  <c r="T1328" i="5" s="1"/>
  <c r="G1282" i="5"/>
  <c r="T1282" i="5" s="1"/>
  <c r="G1085" i="5"/>
  <c r="T1085" i="5" s="1"/>
  <c r="G1385" i="5"/>
  <c r="T1385" i="5" s="1"/>
  <c r="G1052" i="5"/>
  <c r="T1052" i="5" s="1"/>
  <c r="G1846" i="5"/>
  <c r="T1846" i="5" s="1"/>
  <c r="G1549" i="5"/>
  <c r="T1549" i="5" s="1"/>
  <c r="G1887" i="5"/>
  <c r="T1887" i="5" s="1"/>
  <c r="G1485" i="5"/>
  <c r="T1485" i="5" s="1"/>
  <c r="G1294" i="5"/>
  <c r="T1294" i="5" s="1"/>
  <c r="G1453" i="5"/>
  <c r="T1453" i="5" s="1"/>
  <c r="G1529" i="5"/>
  <c r="T1529" i="5" s="1"/>
  <c r="G1578" i="5"/>
  <c r="T1578" i="5" s="1"/>
  <c r="G1434" i="5"/>
  <c r="T1434" i="5" s="1"/>
  <c r="G1273" i="5"/>
  <c r="T1273" i="5" s="1"/>
  <c r="G1820" i="5"/>
  <c r="T1820" i="5" s="1"/>
  <c r="G1672" i="5"/>
  <c r="T1672" i="5" s="1"/>
  <c r="G1619" i="5"/>
  <c r="T1619" i="5" s="1"/>
  <c r="G1613" i="5"/>
  <c r="T1613" i="5" s="1"/>
  <c r="G1772" i="5"/>
  <c r="T1772" i="5" s="1"/>
  <c r="G1634" i="5"/>
  <c r="T1634" i="5" s="1"/>
  <c r="G1599" i="5"/>
  <c r="T1599" i="5" s="1"/>
  <c r="G1816" i="5"/>
  <c r="T1816" i="5" s="1"/>
  <c r="AR515" i="3"/>
  <c r="AH515" i="3" s="1"/>
  <c r="G1060" i="5"/>
  <c r="T1060" i="5" s="1"/>
  <c r="G1161" i="5"/>
  <c r="T1161" i="5" s="1"/>
  <c r="G1077" i="5"/>
  <c r="T1077" i="5" s="1"/>
  <c r="G1067" i="5"/>
  <c r="T1067" i="5" s="1"/>
  <c r="G1384" i="5"/>
  <c r="T1384" i="5" s="1"/>
  <c r="G1404" i="5"/>
  <c r="T1404" i="5" s="1"/>
  <c r="G1527" i="5"/>
  <c r="T1527" i="5" s="1"/>
  <c r="G1068" i="5"/>
  <c r="T1068" i="5" s="1"/>
  <c r="G1868" i="5"/>
  <c r="T1868" i="5" s="1"/>
  <c r="G1642" i="5"/>
  <c r="T1642" i="5" s="1"/>
  <c r="G1038" i="5"/>
  <c r="T1038" i="5" s="1"/>
  <c r="G1490" i="5"/>
  <c r="T1490" i="5" s="1"/>
  <c r="G1353" i="5"/>
  <c r="T1353" i="5" s="1"/>
  <c r="G1482" i="5"/>
  <c r="T1482" i="5" s="1"/>
  <c r="G1570" i="5"/>
  <c r="T1570" i="5" s="1"/>
  <c r="G1845" i="5"/>
  <c r="T1845" i="5" s="1"/>
  <c r="G1437" i="5"/>
  <c r="T1437" i="5" s="1"/>
  <c r="G1471" i="5"/>
  <c r="T1471" i="5" s="1"/>
  <c r="G1831" i="5"/>
  <c r="T1831" i="5" s="1"/>
  <c r="G1823" i="5"/>
  <c r="T1823" i="5" s="1"/>
  <c r="G1922" i="5"/>
  <c r="T1922" i="5" s="1"/>
  <c r="G1626" i="5"/>
  <c r="T1626" i="5" s="1"/>
  <c r="G1871" i="5"/>
  <c r="T1871" i="5" s="1"/>
  <c r="G1866" i="5"/>
  <c r="T1866" i="5" s="1"/>
  <c r="G1615" i="5"/>
  <c r="T1615" i="5" s="1"/>
  <c r="G1824" i="5"/>
  <c r="T1824" i="5" s="1"/>
  <c r="B795" i="3"/>
  <c r="AK795" i="3" s="1"/>
  <c r="AP649" i="3"/>
  <c r="AR901" i="3"/>
  <c r="AH901" i="3" s="1"/>
  <c r="G1065" i="5"/>
  <c r="T1065" i="5" s="1"/>
  <c r="G1217" i="5"/>
  <c r="T1217" i="5" s="1"/>
  <c r="G1109" i="5"/>
  <c r="T1109" i="5" s="1"/>
  <c r="G1099" i="5"/>
  <c r="T1099" i="5" s="1"/>
  <c r="G1439" i="5"/>
  <c r="T1439" i="5" s="1"/>
  <c r="G1433" i="5"/>
  <c r="T1433" i="5" s="1"/>
  <c r="G1721" i="5"/>
  <c r="T1721" i="5" s="1"/>
  <c r="G1084" i="5"/>
  <c r="T1084" i="5" s="1"/>
  <c r="G1121" i="5"/>
  <c r="T1121" i="5" s="1"/>
  <c r="G1671" i="5"/>
  <c r="T1671" i="5" s="1"/>
  <c r="G1054" i="5"/>
  <c r="T1054" i="5" s="1"/>
  <c r="G1575" i="5"/>
  <c r="T1575" i="5" s="1"/>
  <c r="G1372" i="5"/>
  <c r="T1372" i="5" s="1"/>
  <c r="G1501" i="5"/>
  <c r="T1501" i="5" s="1"/>
  <c r="G1582" i="5"/>
  <c r="T1582" i="5" s="1"/>
  <c r="G1344" i="5"/>
  <c r="T1344" i="5" s="1"/>
  <c r="G1466" i="5"/>
  <c r="T1466" i="5" s="1"/>
  <c r="G1495" i="5"/>
  <c r="T1495" i="5" s="1"/>
  <c r="G1858" i="5"/>
  <c r="T1858" i="5" s="1"/>
  <c r="G1890" i="5"/>
  <c r="T1890" i="5" s="1"/>
  <c r="G1531" i="5"/>
  <c r="T1531" i="5" s="1"/>
  <c r="G1705" i="5"/>
  <c r="T1705" i="5" s="1"/>
  <c r="G1656" i="5"/>
  <c r="T1656" i="5" s="1"/>
  <c r="G1970" i="5"/>
  <c r="T1970" i="5" s="1"/>
  <c r="G1631" i="5"/>
  <c r="T1631" i="5" s="1"/>
  <c r="G1840" i="5"/>
  <c r="T1840" i="5" s="1"/>
  <c r="X326" i="3"/>
  <c r="Y988" i="3"/>
  <c r="G1061" i="5"/>
  <c r="T1061" i="5" s="1"/>
  <c r="G1415" i="5"/>
  <c r="T1415" i="5" s="1"/>
  <c r="G1118" i="5"/>
  <c r="T1118" i="5" s="1"/>
  <c r="G1135" i="5"/>
  <c r="T1135" i="5" s="1"/>
  <c r="G1748" i="5"/>
  <c r="T1748" i="5" s="1"/>
  <c r="G1203" i="5"/>
  <c r="T1203" i="5" s="1"/>
  <c r="G1132" i="5"/>
  <c r="T1132" i="5" s="1"/>
  <c r="G1100" i="5"/>
  <c r="T1100" i="5" s="1"/>
  <c r="G1127" i="5"/>
  <c r="T1127" i="5" s="1"/>
  <c r="G1136" i="5"/>
  <c r="T1136" i="5" s="1"/>
  <c r="G1070" i="5"/>
  <c r="T1070" i="5" s="1"/>
  <c r="G1657" i="5"/>
  <c r="T1657" i="5" s="1"/>
  <c r="G1388" i="5"/>
  <c r="T1388" i="5" s="1"/>
  <c r="G1754" i="5"/>
  <c r="T1754" i="5" s="1"/>
  <c r="G1629" i="5"/>
  <c r="T1629" i="5" s="1"/>
  <c r="G1376" i="5"/>
  <c r="T1376" i="5" s="1"/>
  <c r="G1514" i="5"/>
  <c r="T1514" i="5" s="1"/>
  <c r="G1528" i="5"/>
  <c r="T1528" i="5" s="1"/>
  <c r="G1919" i="5"/>
  <c r="T1919" i="5" s="1"/>
  <c r="G1967" i="5"/>
  <c r="T1967" i="5" s="1"/>
  <c r="G1547" i="5"/>
  <c r="T1547" i="5" s="1"/>
  <c r="G1770" i="5"/>
  <c r="T1770" i="5" s="1"/>
  <c r="G1676" i="5"/>
  <c r="T1676" i="5" s="1"/>
  <c r="G1601" i="5"/>
  <c r="T1601" i="5" s="1"/>
  <c r="G1999" i="5"/>
  <c r="T1999" i="5" s="1"/>
  <c r="G1848" i="5"/>
  <c r="T1848" i="5" s="1"/>
  <c r="Y326" i="3"/>
  <c r="AS732" i="3"/>
  <c r="AU732" i="3" s="1"/>
  <c r="G1351" i="5"/>
  <c r="T1351" i="5" s="1"/>
  <c r="G1255" i="5"/>
  <c r="T1255" i="5" s="1"/>
  <c r="G1331" i="5"/>
  <c r="T1331" i="5" s="1"/>
  <c r="G1218" i="5"/>
  <c r="T1218" i="5" s="1"/>
  <c r="G1229" i="5"/>
  <c r="T1229" i="5" s="1"/>
  <c r="G1401" i="5"/>
  <c r="T1401" i="5" s="1"/>
  <c r="G1286" i="5"/>
  <c r="T1286" i="5" s="1"/>
  <c r="G1589" i="5"/>
  <c r="T1589" i="5" s="1"/>
  <c r="G1226" i="5"/>
  <c r="T1226" i="5" s="1"/>
  <c r="G1154" i="5"/>
  <c r="T1154" i="5" s="1"/>
  <c r="G1102" i="5"/>
  <c r="T1102" i="5" s="1"/>
  <c r="G1181" i="5"/>
  <c r="T1181" i="5" s="1"/>
  <c r="G1456" i="5"/>
  <c r="T1456" i="5" s="1"/>
  <c r="G1926" i="5"/>
  <c r="T1926" i="5" s="1"/>
  <c r="G1690" i="5"/>
  <c r="T1690" i="5" s="1"/>
  <c r="G1440" i="5"/>
  <c r="T1440" i="5" s="1"/>
  <c r="G1137" i="5"/>
  <c r="T1137" i="5" s="1"/>
  <c r="G1556" i="5"/>
  <c r="T1556" i="5" s="1"/>
  <c r="G1571" i="5"/>
  <c r="T1571" i="5" s="1"/>
  <c r="G1537" i="5"/>
  <c r="T1537" i="5" s="1"/>
  <c r="G1639" i="5"/>
  <c r="T1639" i="5" s="1"/>
  <c r="G1877" i="5"/>
  <c r="T1877" i="5" s="1"/>
  <c r="G1903" i="5"/>
  <c r="T1903" i="5" s="1"/>
  <c r="G1938" i="5"/>
  <c r="T1938" i="5" s="1"/>
  <c r="G1630" i="5"/>
  <c r="T1630" i="5" s="1"/>
  <c r="G1928" i="5"/>
  <c r="T1928" i="5" s="1"/>
  <c r="P732" i="3"/>
  <c r="AA732" i="3" s="1"/>
  <c r="AB732" i="3" s="1"/>
  <c r="AC732" i="3" s="1"/>
  <c r="AG732" i="3" s="1"/>
  <c r="G1125" i="5"/>
  <c r="T1125" i="5" s="1"/>
  <c r="G1562" i="5"/>
  <c r="T1562" i="5" s="1"/>
  <c r="G1131" i="5"/>
  <c r="T1131" i="5" s="1"/>
  <c r="G1263" i="5"/>
  <c r="T1263" i="5" s="1"/>
  <c r="G1297" i="5"/>
  <c r="T1297" i="5" s="1"/>
  <c r="G1692" i="5"/>
  <c r="T1692" i="5" s="1"/>
  <c r="G1337" i="5"/>
  <c r="T1337" i="5" s="1"/>
  <c r="G1592" i="5"/>
  <c r="T1592" i="5" s="1"/>
  <c r="G1266" i="5"/>
  <c r="T1266" i="5" s="1"/>
  <c r="G1369" i="5"/>
  <c r="T1369" i="5" s="1"/>
  <c r="G1187" i="5"/>
  <c r="T1187" i="5" s="1"/>
  <c r="G1309" i="5"/>
  <c r="T1309" i="5" s="1"/>
  <c r="G1532" i="5"/>
  <c r="T1532" i="5" s="1"/>
  <c r="G1950" i="5"/>
  <c r="T1950" i="5" s="1"/>
  <c r="G1498" i="5"/>
  <c r="T1498" i="5" s="1"/>
  <c r="G1469" i="5"/>
  <c r="T1469" i="5" s="1"/>
  <c r="G1201" i="5"/>
  <c r="T1201" i="5" s="1"/>
  <c r="G1635" i="5"/>
  <c r="T1635" i="5" s="1"/>
  <c r="G1625" i="5"/>
  <c r="T1625" i="5" s="1"/>
  <c r="G1553" i="5"/>
  <c r="T1553" i="5" s="1"/>
  <c r="G1687" i="5"/>
  <c r="T1687" i="5" s="1"/>
  <c r="G1884" i="5"/>
  <c r="T1884" i="5" s="1"/>
  <c r="G1943" i="5"/>
  <c r="T1943" i="5" s="1"/>
  <c r="G1600" i="5"/>
  <c r="T1600" i="5" s="1"/>
  <c r="G1646" i="5"/>
  <c r="T1646" i="5" s="1"/>
  <c r="AR930" i="3"/>
  <c r="AH930" i="3" s="1"/>
  <c r="Y862" i="3"/>
  <c r="AS761" i="3"/>
  <c r="AT495" i="3"/>
  <c r="AR494" i="3"/>
  <c r="AH494" i="3" s="1"/>
  <c r="X144" i="3"/>
  <c r="P761" i="3"/>
  <c r="AA761" i="3" s="1"/>
  <c r="AS626" i="3"/>
  <c r="AS370" i="3"/>
  <c r="B122" i="3"/>
  <c r="AK122" i="3" s="1"/>
  <c r="P626" i="3"/>
  <c r="AA626" i="3" s="1"/>
  <c r="AP614" i="3"/>
  <c r="Y614" i="3"/>
  <c r="AR84" i="3"/>
  <c r="AH84" i="3" s="1"/>
  <c r="AJ837" i="3"/>
  <c r="M505" i="3"/>
  <c r="P505" i="3"/>
  <c r="AA505" i="3" s="1"/>
  <c r="AB505" i="3" s="1"/>
  <c r="AC505" i="3" s="1"/>
  <c r="AG505" i="3" s="1"/>
  <c r="AP298" i="3"/>
  <c r="X130" i="3"/>
  <c r="AS219" i="3"/>
  <c r="AP175" i="3"/>
  <c r="B922" i="3"/>
  <c r="AK922" i="3" s="1"/>
  <c r="X175" i="3"/>
  <c r="B626" i="3"/>
  <c r="AK626" i="3" s="1"/>
  <c r="M990" i="3"/>
  <c r="AT654" i="3"/>
  <c r="X460" i="3"/>
  <c r="AJ359" i="3"/>
  <c r="AJ403" i="3"/>
  <c r="X402" i="3"/>
  <c r="Y402" i="3"/>
  <c r="AS245" i="3"/>
  <c r="AJ957" i="3"/>
  <c r="B245" i="3"/>
  <c r="AK245" i="3" s="1"/>
  <c r="B932" i="3"/>
  <c r="AK932" i="3" s="1"/>
  <c r="AT658" i="3"/>
  <c r="AU658" i="3" s="1"/>
  <c r="B833" i="10"/>
  <c r="P419" i="3"/>
  <c r="AA419" i="3" s="1"/>
  <c r="P971" i="3"/>
  <c r="AA971" i="3" s="1"/>
  <c r="AS707" i="3"/>
  <c r="AR766" i="3"/>
  <c r="AH766" i="3" s="1"/>
  <c r="B186" i="3"/>
  <c r="AK186" i="3" s="1"/>
  <c r="M491" i="3"/>
  <c r="M245" i="3"/>
  <c r="P491" i="3"/>
  <c r="AA491" i="3" s="1"/>
  <c r="X65" i="3"/>
  <c r="AB65" i="3" s="1"/>
  <c r="AC65" i="3" s="1"/>
  <c r="AG65" i="3" s="1"/>
  <c r="AR820" i="3"/>
  <c r="AH820" i="3" s="1"/>
  <c r="AS491" i="3"/>
  <c r="AS621" i="3"/>
  <c r="AU621" i="3" s="1"/>
  <c r="AT186" i="3"/>
  <c r="AU186" i="3" s="1"/>
  <c r="AT491" i="3"/>
  <c r="X562" i="3"/>
  <c r="P621" i="3"/>
  <c r="AA621" i="3" s="1"/>
  <c r="AP898" i="3"/>
  <c r="B707" i="3"/>
  <c r="AK707" i="3" s="1"/>
  <c r="AT269" i="3"/>
  <c r="AU269" i="3" s="1"/>
  <c r="P542" i="3"/>
  <c r="AA542" i="3" s="1"/>
  <c r="AP375" i="3"/>
  <c r="Y898" i="3"/>
  <c r="Y937" i="3"/>
  <c r="A844" i="4"/>
  <c r="AJ912" i="3"/>
  <c r="AR847" i="3"/>
  <c r="AH847" i="3" s="1"/>
  <c r="M863" i="3"/>
  <c r="Y637" i="3"/>
  <c r="AS174" i="3"/>
  <c r="AP351" i="3"/>
  <c r="B971" i="3"/>
  <c r="AK971" i="3" s="1"/>
  <c r="AR406" i="3"/>
  <c r="AH406" i="3" s="1"/>
  <c r="AT863" i="3"/>
  <c r="AU863" i="3" s="1"/>
  <c r="P658" i="3"/>
  <c r="AA658" i="3" s="1"/>
  <c r="AB658" i="3" s="1"/>
  <c r="AC658" i="3" s="1"/>
  <c r="AG658" i="3" s="1"/>
  <c r="Y926" i="3"/>
  <c r="B658" i="3"/>
  <c r="AK658" i="3" s="1"/>
  <c r="Y562" i="3"/>
  <c r="A806" i="4"/>
  <c r="B904" i="3"/>
  <c r="AK904" i="3" s="1"/>
  <c r="P789" i="3"/>
  <c r="AA789" i="3" s="1"/>
  <c r="M658" i="3"/>
  <c r="M309" i="3"/>
  <c r="X24" i="3"/>
  <c r="Y159" i="3"/>
  <c r="AB159" i="3" s="1"/>
  <c r="AC159" i="3" s="1"/>
  <c r="AG159" i="3" s="1"/>
  <c r="AR20" i="3"/>
  <c r="AH20" i="3" s="1"/>
  <c r="B20" i="3" s="1"/>
  <c r="AK20" i="3" s="1"/>
  <c r="X997" i="3"/>
  <c r="B925" i="3"/>
  <c r="AK925" i="3" s="1"/>
  <c r="P958" i="3"/>
  <c r="AA958" i="3" s="1"/>
  <c r="M904" i="3"/>
  <c r="AB704" i="3"/>
  <c r="AC704" i="3" s="1"/>
  <c r="AG704" i="3" s="1"/>
  <c r="AS768" i="3"/>
  <c r="AT904" i="3"/>
  <c r="AU904" i="3" s="1"/>
  <c r="Y997" i="3"/>
  <c r="AS958" i="3"/>
  <c r="AU958" i="3" s="1"/>
  <c r="B310" i="3"/>
  <c r="AK310" i="3" s="1"/>
  <c r="M244" i="3"/>
  <c r="A883" i="4"/>
  <c r="M971" i="3"/>
  <c r="B958" i="3"/>
  <c r="AK958" i="3" s="1"/>
  <c r="AS731" i="3"/>
  <c r="AU731" i="3" s="1"/>
  <c r="AT768" i="3"/>
  <c r="AR904" i="3"/>
  <c r="AH904" i="3" s="1"/>
  <c r="P310" i="3"/>
  <c r="AA310" i="3" s="1"/>
  <c r="AT739" i="3"/>
  <c r="A863" i="4"/>
  <c r="AS925" i="3"/>
  <c r="AU925" i="3" s="1"/>
  <c r="AS542" i="3"/>
  <c r="AS310" i="3"/>
  <c r="AJ322" i="3"/>
  <c r="AT310" i="3"/>
  <c r="B244" i="3"/>
  <c r="AK244" i="3" s="1"/>
  <c r="P904" i="3"/>
  <c r="AA904" i="3" s="1"/>
  <c r="AU727" i="3"/>
  <c r="AT542" i="3"/>
  <c r="A871" i="4"/>
  <c r="X694" i="3"/>
  <c r="M542" i="3"/>
  <c r="P560" i="3"/>
  <c r="AA560" i="3" s="1"/>
  <c r="P244" i="3"/>
  <c r="AA244" i="3" s="1"/>
  <c r="M958" i="3"/>
  <c r="AR952" i="3"/>
  <c r="AH952" i="3" s="1"/>
  <c r="AS789" i="3"/>
  <c r="AU789" i="3" s="1"/>
  <c r="AT117" i="3"/>
  <c r="AR186" i="3"/>
  <c r="AH186" i="3" s="1"/>
  <c r="AS244" i="3"/>
  <c r="AU244" i="3" s="1"/>
  <c r="AT406" i="3"/>
  <c r="AR719" i="3"/>
  <c r="AH719" i="3" s="1"/>
  <c r="P731" i="3"/>
  <c r="AA731" i="3" s="1"/>
  <c r="B789" i="3"/>
  <c r="AK789" i="3" s="1"/>
  <c r="X963" i="3"/>
  <c r="AJ976" i="3"/>
  <c r="B966" i="3"/>
  <c r="AK966" i="3" s="1"/>
  <c r="AT814" i="3"/>
  <c r="M789" i="3"/>
  <c r="AP694" i="3"/>
  <c r="AS170" i="3"/>
  <c r="AU170" i="3" s="1"/>
  <c r="X189" i="3"/>
  <c r="AB189" i="3" s="1"/>
  <c r="AC189" i="3" s="1"/>
  <c r="AG189" i="3" s="1"/>
  <c r="AP963" i="3"/>
  <c r="M814" i="3"/>
  <c r="M460" i="3"/>
  <c r="AJ332" i="3"/>
  <c r="AP189" i="3"/>
  <c r="AS508" i="3"/>
  <c r="AR69" i="3"/>
  <c r="AH69" i="3" s="1"/>
  <c r="B69" i="3" s="1"/>
  <c r="AK69" i="3" s="1"/>
  <c r="G114" i="10" s="1"/>
  <c r="M249" i="3"/>
  <c r="B49" i="3"/>
  <c r="AK49" i="3" s="1"/>
  <c r="G82" i="10" s="1"/>
  <c r="AR946" i="3"/>
  <c r="AH946" i="3" s="1"/>
  <c r="P604" i="3"/>
  <c r="AA604" i="3" s="1"/>
  <c r="AB604" i="3" s="1"/>
  <c r="AC604" i="3" s="1"/>
  <c r="AG604" i="3" s="1"/>
  <c r="M883" i="3"/>
  <c r="M508" i="3"/>
  <c r="P249" i="3"/>
  <c r="AA249" i="3" s="1"/>
  <c r="AB249" i="3" s="1"/>
  <c r="AC249" i="3" s="1"/>
  <c r="AG249" i="3" s="1"/>
  <c r="X712" i="3"/>
  <c r="P648" i="3"/>
  <c r="AA648" i="3" s="1"/>
  <c r="M219" i="3"/>
  <c r="AS971" i="3"/>
  <c r="AU971" i="3" s="1"/>
  <c r="AJ525" i="3"/>
  <c r="AP609" i="3"/>
  <c r="Y555" i="3"/>
  <c r="AS130" i="3"/>
  <c r="AU130" i="3" s="1"/>
  <c r="X157" i="3"/>
  <c r="AJ660" i="3"/>
  <c r="AR974" i="3"/>
  <c r="AH974" i="3" s="1"/>
  <c r="B370" i="3"/>
  <c r="AK370" i="3" s="1"/>
  <c r="Y247" i="3"/>
  <c r="AB247" i="3" s="1"/>
  <c r="AC247" i="3" s="1"/>
  <c r="AG247" i="3" s="1"/>
  <c r="AP157" i="3"/>
  <c r="AR949" i="3"/>
  <c r="AH949" i="3" s="1"/>
  <c r="M338" i="3"/>
  <c r="M370" i="3"/>
  <c r="AJ456" i="3"/>
  <c r="AR133" i="3"/>
  <c r="AH133" i="3" s="1"/>
  <c r="B133" i="3" s="1"/>
  <c r="AK133" i="3" s="1"/>
  <c r="G260" i="10" s="1"/>
  <c r="AR54" i="3"/>
  <c r="AH54" i="3" s="1"/>
  <c r="M926" i="3"/>
  <c r="AP247" i="3"/>
  <c r="AS338" i="3"/>
  <c r="AT370" i="3"/>
  <c r="Y58" i="3"/>
  <c r="B927" i="3"/>
  <c r="AK927" i="3" s="1"/>
  <c r="M938" i="3"/>
  <c r="P338" i="3"/>
  <c r="AA338" i="3" s="1"/>
  <c r="AB338" i="3" s="1"/>
  <c r="AC338" i="3" s="1"/>
  <c r="AG338" i="3" s="1"/>
  <c r="AS424" i="3"/>
  <c r="AU424" i="3" s="1"/>
  <c r="AT338" i="3"/>
  <c r="X569" i="3"/>
  <c r="Y569" i="3"/>
  <c r="B612" i="3"/>
  <c r="AK612" i="3" s="1"/>
  <c r="AS97" i="3"/>
  <c r="AP938" i="3"/>
  <c r="P424" i="3"/>
  <c r="AA424" i="3" s="1"/>
  <c r="P984" i="3"/>
  <c r="AA984" i="3" s="1"/>
  <c r="X938" i="3"/>
  <c r="AB938" i="3" s="1"/>
  <c r="AC938" i="3" s="1"/>
  <c r="AG938" i="3" s="1"/>
  <c r="Y124" i="3"/>
  <c r="AR814" i="3"/>
  <c r="AH814" i="3" s="1"/>
  <c r="M424" i="3"/>
  <c r="AJ155" i="3"/>
  <c r="X601" i="3"/>
  <c r="AB601" i="3" s="1"/>
  <c r="AC601" i="3" s="1"/>
  <c r="AG601" i="3" s="1"/>
  <c r="X609" i="3"/>
  <c r="A907" i="4"/>
  <c r="Y946" i="3"/>
  <c r="M992" i="3"/>
  <c r="P725" i="3"/>
  <c r="AA725" i="3" s="1"/>
  <c r="M725" i="3"/>
  <c r="AJ861" i="3"/>
  <c r="M847" i="3"/>
  <c r="AR658" i="3"/>
  <c r="AH658" i="3" s="1"/>
  <c r="X935" i="3"/>
  <c r="B847" i="3"/>
  <c r="AK847" i="3" s="1"/>
  <c r="AS558" i="3"/>
  <c r="AR452" i="3"/>
  <c r="AH452" i="3" s="1"/>
  <c r="AP784" i="3"/>
  <c r="X442" i="3"/>
  <c r="X280" i="3"/>
  <c r="A908" i="4"/>
  <c r="AR818" i="3"/>
  <c r="AH818" i="3" s="1"/>
  <c r="Y935" i="3"/>
  <c r="P847" i="3"/>
  <c r="AA847" i="3" s="1"/>
  <c r="AT558" i="3"/>
  <c r="AP293" i="3"/>
  <c r="AJ383" i="3"/>
  <c r="Y442" i="3"/>
  <c r="B52" i="3"/>
  <c r="AK52" i="3" s="1"/>
  <c r="Y280" i="3"/>
  <c r="AS852" i="3"/>
  <c r="M558" i="3"/>
  <c r="AR158" i="3"/>
  <c r="AH158" i="3" s="1"/>
  <c r="M52" i="3"/>
  <c r="AT670" i="3"/>
  <c r="AU670" i="3" s="1"/>
  <c r="B852" i="3"/>
  <c r="AK852" i="3" s="1"/>
  <c r="B797" i="3"/>
  <c r="AK797" i="3" s="1"/>
  <c r="AJ863" i="3"/>
  <c r="AS52" i="3"/>
  <c r="AT852" i="3"/>
  <c r="B896" i="3"/>
  <c r="AK896" i="3" s="1"/>
  <c r="M852" i="3"/>
  <c r="M896" i="3"/>
  <c r="X164" i="3"/>
  <c r="AR746" i="3"/>
  <c r="AH746" i="3" s="1"/>
  <c r="AS896" i="3"/>
  <c r="AU896" i="3" s="1"/>
  <c r="X680" i="3"/>
  <c r="Y164" i="3"/>
  <c r="AR245" i="3"/>
  <c r="AH245" i="3" s="1"/>
  <c r="P896" i="3"/>
  <c r="AA896" i="3" s="1"/>
  <c r="AP680" i="3"/>
  <c r="X531" i="3"/>
  <c r="AB531" i="3" s="1"/>
  <c r="AC531" i="3" s="1"/>
  <c r="AG531" i="3" s="1"/>
  <c r="Y293" i="3"/>
  <c r="AB293" i="3" s="1"/>
  <c r="AC293" i="3" s="1"/>
  <c r="AG293" i="3" s="1"/>
  <c r="X69" i="3"/>
  <c r="AB69" i="3" s="1"/>
  <c r="AC69" i="3" s="1"/>
  <c r="AG69" i="3" s="1"/>
  <c r="X86" i="3"/>
  <c r="AB86" i="3" s="1"/>
  <c r="AC86" i="3" s="1"/>
  <c r="AG86" i="3" s="1"/>
  <c r="P618" i="3"/>
  <c r="AA618" i="3" s="1"/>
  <c r="AR939" i="3"/>
  <c r="AH939" i="3" s="1"/>
  <c r="B730" i="3"/>
  <c r="AK730" i="3" s="1"/>
  <c r="AP529" i="3"/>
  <c r="AP531" i="3"/>
  <c r="B558" i="3"/>
  <c r="AK558" i="3" s="1"/>
  <c r="AP601" i="3"/>
  <c r="B918" i="3"/>
  <c r="AK918" i="3" s="1"/>
  <c r="X950" i="3"/>
  <c r="M918" i="3"/>
  <c r="AP612" i="3"/>
  <c r="B404" i="3"/>
  <c r="AK404" i="3" s="1"/>
  <c r="B835" i="3"/>
  <c r="AK835" i="3" s="1"/>
  <c r="X646" i="3"/>
  <c r="AP950" i="3"/>
  <c r="AR208" i="3"/>
  <c r="AH208" i="3" s="1"/>
  <c r="P805" i="3"/>
  <c r="AA805" i="3" s="1"/>
  <c r="X547" i="3"/>
  <c r="Y612" i="3"/>
  <c r="M835" i="3"/>
  <c r="AP646" i="3"/>
  <c r="B833" i="3"/>
  <c r="AK833" i="3" s="1"/>
  <c r="X747" i="3"/>
  <c r="M805" i="3"/>
  <c r="AS835" i="3"/>
  <c r="AU835" i="3" s="1"/>
  <c r="P994" i="3"/>
  <c r="AA994" i="3" s="1"/>
  <c r="AT833" i="3"/>
  <c r="P835" i="3"/>
  <c r="AA835" i="3" s="1"/>
  <c r="AB835" i="3" s="1"/>
  <c r="AC835" i="3" s="1"/>
  <c r="AG835" i="3" s="1"/>
  <c r="Y49" i="3"/>
  <c r="AB49" i="3" s="1"/>
  <c r="AC49" i="3" s="1"/>
  <c r="AG49" i="3" s="1"/>
  <c r="M388" i="3"/>
  <c r="AS48" i="3"/>
  <c r="M914" i="3"/>
  <c r="AU660" i="3"/>
  <c r="P675" i="3"/>
  <c r="AA675" i="3" s="1"/>
  <c r="Y697" i="3"/>
  <c r="AS404" i="3"/>
  <c r="AU404" i="3" s="1"/>
  <c r="B556" i="3"/>
  <c r="AK556" i="3" s="1"/>
  <c r="AT48" i="3"/>
  <c r="X638" i="3"/>
  <c r="P556" i="3"/>
  <c r="AA556" i="3" s="1"/>
  <c r="AS152" i="3"/>
  <c r="AS675" i="3"/>
  <c r="B805" i="3"/>
  <c r="AK805" i="3" s="1"/>
  <c r="AP638" i="3"/>
  <c r="AT556" i="3"/>
  <c r="AT152" i="3"/>
  <c r="AP600" i="3"/>
  <c r="AT805" i="3"/>
  <c r="AU805" i="3" s="1"/>
  <c r="P612" i="3"/>
  <c r="AA612" i="3" s="1"/>
  <c r="AS556" i="3"/>
  <c r="B152" i="3"/>
  <c r="AK152" i="3" s="1"/>
  <c r="Y873" i="3"/>
  <c r="X410" i="3"/>
  <c r="M772" i="3"/>
  <c r="Y410" i="3"/>
  <c r="AT673" i="3"/>
  <c r="AU673" i="3" s="1"/>
  <c r="Y315" i="3"/>
  <c r="X315" i="3"/>
  <c r="M48" i="3"/>
  <c r="AP747" i="3"/>
  <c r="AJ551" i="3"/>
  <c r="AJ829" i="3"/>
  <c r="X390" i="3"/>
  <c r="AJ415" i="3"/>
  <c r="AP873" i="3"/>
  <c r="AB591" i="3"/>
  <c r="AC591" i="3" s="1"/>
  <c r="AG591" i="3" s="1"/>
  <c r="Y390" i="3"/>
  <c r="AJ249" i="3"/>
  <c r="B602" i="3"/>
  <c r="AK602" i="3" s="1"/>
  <c r="M602" i="3"/>
  <c r="AR898" i="3"/>
  <c r="AH898" i="3" s="1"/>
  <c r="P602" i="3"/>
  <c r="AA602" i="3" s="1"/>
  <c r="AS463" i="3"/>
  <c r="X163" i="3"/>
  <c r="AB871" i="3"/>
  <c r="AC871" i="3" s="1"/>
  <c r="AG871" i="3" s="1"/>
  <c r="AT463" i="3"/>
  <c r="Y163" i="3"/>
  <c r="AJ491" i="3"/>
  <c r="AP926" i="3"/>
  <c r="AP479" i="3"/>
  <c r="B351" i="3"/>
  <c r="AK351" i="3" s="1"/>
  <c r="Y479" i="3"/>
  <c r="AB479" i="3" s="1"/>
  <c r="AC479" i="3" s="1"/>
  <c r="AG479" i="3" s="1"/>
  <c r="X903" i="3"/>
  <c r="AB903" i="3" s="1"/>
  <c r="AC903" i="3" s="1"/>
  <c r="AG903" i="3" s="1"/>
  <c r="B830" i="3"/>
  <c r="AK830" i="3" s="1"/>
  <c r="P894" i="3"/>
  <c r="AA894" i="3" s="1"/>
  <c r="X874" i="3"/>
  <c r="AT511" i="3"/>
  <c r="Y571" i="3"/>
  <c r="AT508" i="3"/>
  <c r="Y81" i="3"/>
  <c r="AB81" i="3" s="1"/>
  <c r="AC81" i="3" s="1"/>
  <c r="AG81" i="3" s="1"/>
  <c r="AJ759" i="3"/>
  <c r="AT898" i="3"/>
  <c r="AT724" i="3"/>
  <c r="A923" i="4"/>
  <c r="B944" i="3"/>
  <c r="AK944" i="3" s="1"/>
  <c r="M923" i="3"/>
  <c r="B900" i="3"/>
  <c r="AK900" i="3" s="1"/>
  <c r="Y929" i="3"/>
  <c r="AB929" i="3" s="1"/>
  <c r="AC929" i="3" s="1"/>
  <c r="AG929" i="3" s="1"/>
  <c r="Y606" i="3"/>
  <c r="X976" i="3"/>
  <c r="AJ807" i="3"/>
  <c r="AS695" i="3"/>
  <c r="AT606" i="3"/>
  <c r="B724" i="3"/>
  <c r="AK724" i="3" s="1"/>
  <c r="AP644" i="3"/>
  <c r="AS457" i="3"/>
  <c r="AP394" i="3"/>
  <c r="X605" i="3"/>
  <c r="AP727" i="3"/>
  <c r="X34" i="3"/>
  <c r="X979" i="3"/>
  <c r="Y727" i="3"/>
  <c r="AB727" i="3" s="1"/>
  <c r="AC727" i="3" s="1"/>
  <c r="AG727" i="3" s="1"/>
  <c r="AS606" i="3"/>
  <c r="B624" i="3"/>
  <c r="AK624" i="3" s="1"/>
  <c r="AT457" i="3"/>
  <c r="P900" i="3"/>
  <c r="AA900" i="3" s="1"/>
  <c r="AB900" i="3" s="1"/>
  <c r="AC900" i="3" s="1"/>
  <c r="AG900" i="3" s="1"/>
  <c r="AP976" i="3"/>
  <c r="AP867" i="3"/>
  <c r="AT864" i="3"/>
  <c r="AS724" i="3"/>
  <c r="P37" i="5"/>
  <c r="S37" i="5" s="1"/>
  <c r="M900" i="3"/>
  <c r="AT871" i="3"/>
  <c r="Y805" i="3"/>
  <c r="X867" i="3"/>
  <c r="AT857" i="3"/>
  <c r="X624" i="3"/>
  <c r="AR900" i="3"/>
  <c r="AH900" i="3" s="1"/>
  <c r="Y768" i="3"/>
  <c r="X482" i="3"/>
  <c r="X449" i="3"/>
  <c r="AS489" i="3"/>
  <c r="P340" i="3"/>
  <c r="AA340" i="3" s="1"/>
  <c r="AP929" i="3"/>
  <c r="AP563" i="3"/>
  <c r="X805" i="3"/>
  <c r="AR667" i="3"/>
  <c r="AH667" i="3" s="1"/>
  <c r="AS857" i="3"/>
  <c r="M695" i="3"/>
  <c r="Y624" i="3"/>
  <c r="Y482" i="3"/>
  <c r="AS693" i="3"/>
  <c r="B489" i="3"/>
  <c r="AK489" i="3" s="1"/>
  <c r="P281" i="3"/>
  <c r="AA281" i="3" s="1"/>
  <c r="AB281" i="3" s="1"/>
  <c r="AC281" i="3" s="1"/>
  <c r="AG281" i="3" s="1"/>
  <c r="P864" i="3"/>
  <c r="AA864" i="3" s="1"/>
  <c r="B827" i="3"/>
  <c r="AK827" i="3" s="1"/>
  <c r="X766" i="3"/>
  <c r="AT693" i="3"/>
  <c r="AT489" i="3"/>
  <c r="AS281" i="3"/>
  <c r="AT900" i="3"/>
  <c r="AU900" i="3" s="1"/>
  <c r="M511" i="3"/>
  <c r="P724" i="3"/>
  <c r="AA724" i="3" s="1"/>
  <c r="M622" i="3"/>
  <c r="AJ948" i="3"/>
  <c r="M864" i="3"/>
  <c r="X949" i="3"/>
  <c r="M857" i="3"/>
  <c r="AS511" i="3"/>
  <c r="Y810" i="3"/>
  <c r="AB810" i="3" s="1"/>
  <c r="AC810" i="3" s="1"/>
  <c r="AG810" i="3" s="1"/>
  <c r="Y766" i="3"/>
  <c r="X966" i="3"/>
  <c r="P693" i="3"/>
  <c r="AA693" i="3" s="1"/>
  <c r="AT281" i="3"/>
  <c r="AJ499" i="3"/>
  <c r="AR439" i="3"/>
  <c r="AH439" i="3" s="1"/>
  <c r="Y605" i="3"/>
  <c r="AS340" i="3"/>
  <c r="X772" i="3"/>
  <c r="M932" i="3"/>
  <c r="AT695" i="3"/>
  <c r="M979" i="3"/>
  <c r="AP810" i="3"/>
  <c r="M685" i="3"/>
  <c r="AP966" i="3"/>
  <c r="B693" i="3"/>
  <c r="AK693" i="3" s="1"/>
  <c r="P979" i="3"/>
  <c r="AA979" i="3" s="1"/>
  <c r="P685" i="3"/>
  <c r="AA685" i="3" s="1"/>
  <c r="AB685" i="3" s="1"/>
  <c r="AC685" i="3" s="1"/>
  <c r="AG685" i="3" s="1"/>
  <c r="M624" i="3"/>
  <c r="AT340" i="3"/>
  <c r="AS113" i="3"/>
  <c r="AS864" i="3"/>
  <c r="AT685" i="3"/>
  <c r="Y669" i="3"/>
  <c r="AB669" i="3" s="1"/>
  <c r="AC669" i="3" s="1"/>
  <c r="AG669" i="3" s="1"/>
  <c r="X8" i="3"/>
  <c r="B340" i="3"/>
  <c r="AK340" i="3" s="1"/>
  <c r="M214" i="3"/>
  <c r="AT113" i="3"/>
  <c r="AJ893" i="3"/>
  <c r="P830" i="3"/>
  <c r="AA830" i="3" s="1"/>
  <c r="AB830" i="3" s="1"/>
  <c r="AC830" i="3" s="1"/>
  <c r="AG830" i="3" s="1"/>
  <c r="AS685" i="3"/>
  <c r="AP669" i="3"/>
  <c r="Y676" i="3"/>
  <c r="AP430" i="3"/>
  <c r="B113" i="3"/>
  <c r="AK113" i="3" s="1"/>
  <c r="AR669" i="3"/>
  <c r="AH669" i="3" s="1"/>
  <c r="AS484" i="3"/>
  <c r="Y884" i="3"/>
  <c r="AS830" i="3"/>
  <c r="AU830" i="3" s="1"/>
  <c r="AR784" i="3"/>
  <c r="AH784" i="3" s="1"/>
  <c r="AR629" i="3"/>
  <c r="AH629" i="3" s="1"/>
  <c r="M489" i="3"/>
  <c r="X408" i="3"/>
  <c r="M113" i="3"/>
  <c r="AR645" i="3"/>
  <c r="AH645" i="3" s="1"/>
  <c r="AS923" i="3"/>
  <c r="AU923" i="3" s="1"/>
  <c r="B617" i="3"/>
  <c r="AK617" i="3" s="1"/>
  <c r="AJ516" i="3"/>
  <c r="B673" i="3"/>
  <c r="AK673" i="3" s="1"/>
  <c r="AR446" i="3"/>
  <c r="AH446" i="3" s="1"/>
  <c r="AS274" i="3"/>
  <c r="AU274" i="3" s="1"/>
  <c r="Y375" i="3"/>
  <c r="AB375" i="3" s="1"/>
  <c r="AC375" i="3" s="1"/>
  <c r="AG375" i="3" s="1"/>
  <c r="Y278" i="3"/>
  <c r="B36" i="3"/>
  <c r="AK36" i="3" s="1"/>
  <c r="M619" i="3"/>
  <c r="M463" i="3"/>
  <c r="AS117" i="3"/>
  <c r="AS175" i="3"/>
  <c r="X359" i="3"/>
  <c r="B175" i="3"/>
  <c r="AK175" i="3" s="1"/>
  <c r="B274" i="3"/>
  <c r="AK274" i="3" s="1"/>
  <c r="B117" i="3"/>
  <c r="AK117" i="3" s="1"/>
  <c r="B104" i="3"/>
  <c r="AK104" i="3" s="1"/>
  <c r="P420" i="3"/>
  <c r="AA420" i="3" s="1"/>
  <c r="AJ597" i="3"/>
  <c r="M104" i="3"/>
  <c r="X543" i="3"/>
  <c r="AS21" i="3"/>
  <c r="AS96" i="3"/>
  <c r="Y543" i="3"/>
  <c r="B463" i="3"/>
  <c r="AK463" i="3" s="1"/>
  <c r="AR593" i="3"/>
  <c r="AH593" i="3" s="1"/>
  <c r="AT21" i="3"/>
  <c r="AT96" i="3"/>
  <c r="B604" i="3"/>
  <c r="AK604" i="3" s="1"/>
  <c r="AS604" i="3"/>
  <c r="AR295" i="3"/>
  <c r="AH295" i="3" s="1"/>
  <c r="AT604" i="3"/>
  <c r="A796" i="4"/>
  <c r="AT602" i="3"/>
  <c r="AU602" i="3" s="1"/>
  <c r="Y865" i="3"/>
  <c r="AP514" i="3"/>
  <c r="AP865" i="3"/>
  <c r="X278" i="3"/>
  <c r="X514" i="3"/>
  <c r="AB514" i="3" s="1"/>
  <c r="AC514" i="3" s="1"/>
  <c r="AG514" i="3" s="1"/>
  <c r="Y67" i="3"/>
  <c r="AB67" i="3" s="1"/>
  <c r="AC67" i="3" s="1"/>
  <c r="AG67" i="3" s="1"/>
  <c r="P766" i="3"/>
  <c r="AA766" i="3" s="1"/>
  <c r="M737" i="3"/>
  <c r="B490" i="3"/>
  <c r="AK490" i="3" s="1"/>
  <c r="P880" i="3"/>
  <c r="AA880" i="3" s="1"/>
  <c r="AB880" i="3" s="1"/>
  <c r="AC880" i="3" s="1"/>
  <c r="AG880" i="3" s="1"/>
  <c r="X374" i="3"/>
  <c r="X113" i="3"/>
  <c r="AB113" i="3" s="1"/>
  <c r="AC113" i="3" s="1"/>
  <c r="AG113" i="3" s="1"/>
  <c r="AP210" i="3"/>
  <c r="X182" i="3"/>
  <c r="M281" i="3"/>
  <c r="AT926" i="3"/>
  <c r="B508" i="3"/>
  <c r="AK508" i="3" s="1"/>
  <c r="B286" i="3"/>
  <c r="AK286" i="3" s="1"/>
  <c r="X438" i="3"/>
  <c r="Y374" i="3"/>
  <c r="X210" i="3"/>
  <c r="AB210" i="3" s="1"/>
  <c r="AC210" i="3" s="1"/>
  <c r="AG210" i="3" s="1"/>
  <c r="Y182" i="3"/>
  <c r="P926" i="3"/>
  <c r="AA926" i="3" s="1"/>
  <c r="AT480" i="3"/>
  <c r="AU480" i="3" s="1"/>
  <c r="AS524" i="3"/>
  <c r="X532" i="3"/>
  <c r="AP532" i="3"/>
  <c r="AJ750" i="3"/>
  <c r="AT880" i="3"/>
  <c r="P302" i="3"/>
  <c r="AA302" i="3" s="1"/>
  <c r="AP283" i="3"/>
  <c r="Y438" i="3"/>
  <c r="Y108" i="3"/>
  <c r="Y14" i="3"/>
  <c r="AS286" i="3"/>
  <c r="AU286" i="3" s="1"/>
  <c r="X426" i="3"/>
  <c r="AB426" i="3" s="1"/>
  <c r="AC426" i="3" s="1"/>
  <c r="AG426" i="3" s="1"/>
  <c r="AJ170" i="3"/>
  <c r="AS926" i="3"/>
  <c r="P480" i="3"/>
  <c r="AA480" i="3" s="1"/>
  <c r="AB480" i="3" s="1"/>
  <c r="AC480" i="3" s="1"/>
  <c r="AG480" i="3" s="1"/>
  <c r="AT490" i="3"/>
  <c r="AU386" i="3"/>
  <c r="AS880" i="3"/>
  <c r="AR987" i="3"/>
  <c r="AH987" i="3" s="1"/>
  <c r="AU936" i="3"/>
  <c r="AP954" i="3"/>
  <c r="M524" i="3"/>
  <c r="AJ741" i="3"/>
  <c r="Y283" i="3"/>
  <c r="B85" i="3"/>
  <c r="AK85" i="3" s="1"/>
  <c r="G131" i="10" s="1"/>
  <c r="AP503" i="3"/>
  <c r="X279" i="3"/>
  <c r="M200" i="3"/>
  <c r="P292" i="3"/>
  <c r="AA292" i="3" s="1"/>
  <c r="Y148" i="3"/>
  <c r="Y107" i="3"/>
  <c r="X954" i="3"/>
  <c r="AP590" i="3"/>
  <c r="Y503" i="3"/>
  <c r="X265" i="3"/>
  <c r="AB265" i="3" s="1"/>
  <c r="AC265" i="3" s="1"/>
  <c r="AG265" i="3" s="1"/>
  <c r="AS200" i="3"/>
  <c r="P862" i="3"/>
  <c r="AA862" i="3" s="1"/>
  <c r="AP858" i="3"/>
  <c r="AJ444" i="3"/>
  <c r="P807" i="3"/>
  <c r="AA807" i="3" s="1"/>
  <c r="P650" i="3"/>
  <c r="AA650" i="3" s="1"/>
  <c r="AR528" i="3"/>
  <c r="AH528" i="3" s="1"/>
  <c r="X586" i="3"/>
  <c r="AJ217" i="3"/>
  <c r="M366" i="3"/>
  <c r="Y421" i="3"/>
  <c r="AP179" i="3"/>
  <c r="AP265" i="3"/>
  <c r="AT200" i="3"/>
  <c r="B862" i="3"/>
  <c r="AK862" i="3" s="1"/>
  <c r="AS490" i="3"/>
  <c r="X118" i="3"/>
  <c r="AB118" i="3" s="1"/>
  <c r="AC118" i="3" s="1"/>
  <c r="AG118" i="3" s="1"/>
  <c r="X149" i="3"/>
  <c r="AR831" i="3"/>
  <c r="AH831" i="3" s="1"/>
  <c r="AU562" i="3"/>
  <c r="AS650" i="3"/>
  <c r="Y586" i="3"/>
  <c r="AS207" i="3"/>
  <c r="X14" i="3"/>
  <c r="AJ267" i="3"/>
  <c r="AT15" i="3"/>
  <c r="AU15" i="3" s="1"/>
  <c r="AS352" i="3"/>
  <c r="B167" i="3"/>
  <c r="AK167" i="3" s="1"/>
  <c r="M152" i="3"/>
  <c r="AS159" i="3"/>
  <c r="B200" i="3"/>
  <c r="AK200" i="3" s="1"/>
  <c r="M795" i="3"/>
  <c r="AU89" i="3"/>
  <c r="AT650" i="3"/>
  <c r="X563" i="3"/>
  <c r="AB563" i="3" s="1"/>
  <c r="AC563" i="3" s="1"/>
  <c r="AG563" i="3" s="1"/>
  <c r="X401" i="3"/>
  <c r="X88" i="3"/>
  <c r="AT352" i="3"/>
  <c r="M15" i="3"/>
  <c r="K15" i="3" s="1"/>
  <c r="AP688" i="3"/>
  <c r="AS434" i="3"/>
  <c r="AS795" i="3"/>
  <c r="AT795" i="3"/>
  <c r="AA15" i="3"/>
  <c r="AB15" i="3" s="1"/>
  <c r="AC15" i="3" s="1"/>
  <c r="AG15" i="3" s="1"/>
  <c r="AR239" i="3"/>
  <c r="AH239" i="3" s="1"/>
  <c r="B352" i="3"/>
  <c r="AK352" i="3" s="1"/>
  <c r="M74" i="3"/>
  <c r="P434" i="3"/>
  <c r="AA434" i="3" s="1"/>
  <c r="X78" i="3"/>
  <c r="AS344" i="3"/>
  <c r="Y928" i="3"/>
  <c r="B807" i="3"/>
  <c r="AK807" i="3" s="1"/>
  <c r="AP993" i="3"/>
  <c r="X590" i="3"/>
  <c r="AS680" i="3"/>
  <c r="AJ563" i="3"/>
  <c r="AP408" i="3"/>
  <c r="P352" i="3"/>
  <c r="AA352" i="3" s="1"/>
  <c r="AB352" i="3" s="1"/>
  <c r="AC352" i="3" s="1"/>
  <c r="AG352" i="3" s="1"/>
  <c r="AR19" i="3"/>
  <c r="AH19" i="3" s="1"/>
  <c r="B19" i="3" s="1"/>
  <c r="AK19" i="3" s="1"/>
  <c r="J35" i="4" s="1"/>
  <c r="Y688" i="3"/>
  <c r="AJ431" i="3"/>
  <c r="B302" i="3"/>
  <c r="AK302" i="3" s="1"/>
  <c r="AT344" i="3"/>
  <c r="A915" i="4"/>
  <c r="AT807" i="3"/>
  <c r="AP652" i="3"/>
  <c r="AR691" i="3"/>
  <c r="AH691" i="3" s="1"/>
  <c r="AT302" i="3"/>
  <c r="AU302" i="3" s="1"/>
  <c r="B480" i="3"/>
  <c r="AK480" i="3" s="1"/>
  <c r="AJ64" i="3"/>
  <c r="M64" i="3" s="1"/>
  <c r="AT862" i="3"/>
  <c r="P737" i="3"/>
  <c r="AA737" i="3" s="1"/>
  <c r="Y652" i="3"/>
  <c r="M302" i="3"/>
  <c r="AJ627" i="3"/>
  <c r="AS367" i="3"/>
  <c r="AR220" i="3"/>
  <c r="AH220" i="3" s="1"/>
  <c r="X115" i="3"/>
  <c r="AB115" i="3" s="1"/>
  <c r="AC115" i="3" s="1"/>
  <c r="AG115" i="3" s="1"/>
  <c r="B984" i="3"/>
  <c r="AK984" i="3" s="1"/>
  <c r="M480" i="3"/>
  <c r="AJ265" i="3"/>
  <c r="AS354" i="3"/>
  <c r="AJ177" i="3"/>
  <c r="AS862" i="3"/>
  <c r="B536" i="3"/>
  <c r="AK536" i="3" s="1"/>
  <c r="X488" i="3"/>
  <c r="AT737" i="3"/>
  <c r="AU737" i="3" s="1"/>
  <c r="AT367" i="3"/>
  <c r="AS984" i="3"/>
  <c r="AU984" i="3" s="1"/>
  <c r="M490" i="3"/>
  <c r="B354" i="3"/>
  <c r="AK354" i="3" s="1"/>
  <c r="X48" i="3"/>
  <c r="AB48" i="3" s="1"/>
  <c r="AC48" i="3" s="1"/>
  <c r="AG48" i="3" s="1"/>
  <c r="AS807" i="3"/>
  <c r="AP488" i="3"/>
  <c r="B737" i="3"/>
  <c r="AK737" i="3" s="1"/>
  <c r="M536" i="3"/>
  <c r="X676" i="3"/>
  <c r="AR436" i="3"/>
  <c r="AH436" i="3" s="1"/>
  <c r="AP750" i="3"/>
  <c r="M354" i="3"/>
  <c r="AT536" i="3"/>
  <c r="Y762" i="3"/>
  <c r="Y485" i="3"/>
  <c r="AS446" i="3"/>
  <c r="AT446" i="3"/>
  <c r="X485" i="3"/>
  <c r="P446" i="3"/>
  <c r="AA446" i="3" s="1"/>
  <c r="AS431" i="3"/>
  <c r="AR4" i="3"/>
  <c r="AH4" i="3" s="1"/>
  <c r="B4" i="3" s="1"/>
  <c r="AK4" i="3" s="1"/>
  <c r="Y102" i="3"/>
  <c r="AB102" i="3" s="1"/>
  <c r="AC102" i="3" s="1"/>
  <c r="AG102" i="3" s="1"/>
  <c r="AS414" i="3"/>
  <c r="AU414" i="3" s="1"/>
  <c r="M960" i="3"/>
  <c r="AU629" i="3"/>
  <c r="AS871" i="3"/>
  <c r="AP828" i="3"/>
  <c r="AT588" i="3"/>
  <c r="AU588" i="3" s="1"/>
  <c r="B492" i="3"/>
  <c r="AK492" i="3" s="1"/>
  <c r="P527" i="3"/>
  <c r="AA527" i="3" s="1"/>
  <c r="AB527" i="3" s="1"/>
  <c r="AC527" i="3" s="1"/>
  <c r="AG527" i="3" s="1"/>
  <c r="AJ804" i="3"/>
  <c r="M603" i="3"/>
  <c r="AT568" i="3"/>
  <c r="AS167" i="3"/>
  <c r="AU167" i="3" s="1"/>
  <c r="Y693" i="3"/>
  <c r="P394" i="3"/>
  <c r="AA394" i="3" s="1"/>
  <c r="AS313" i="3"/>
  <c r="AS209" i="3"/>
  <c r="AU209" i="3" s="1"/>
  <c r="AJ567" i="3"/>
  <c r="AT391" i="3"/>
  <c r="AU391" i="3" s="1"/>
  <c r="AR262" i="3"/>
  <c r="AH262" i="3" s="1"/>
  <c r="AT390" i="3"/>
  <c r="M975" i="3"/>
  <c r="M827" i="3"/>
  <c r="Y828" i="3"/>
  <c r="AB828" i="3" s="1"/>
  <c r="AC828" i="3" s="1"/>
  <c r="AG828" i="3" s="1"/>
  <c r="M568" i="3"/>
  <c r="Y121" i="3"/>
  <c r="AB121" i="3" s="1"/>
  <c r="AC121" i="3" s="1"/>
  <c r="AG121" i="3" s="1"/>
  <c r="X464" i="3"/>
  <c r="AS111" i="3"/>
  <c r="AU111" i="3" s="1"/>
  <c r="AP693" i="3"/>
  <c r="AS394" i="3"/>
  <c r="AS432" i="3"/>
  <c r="AT383" i="3"/>
  <c r="AU383" i="3" s="1"/>
  <c r="P167" i="3"/>
  <c r="AA167" i="3" s="1"/>
  <c r="M391" i="3"/>
  <c r="X415" i="3"/>
  <c r="Y951" i="3"/>
  <c r="AP731" i="3"/>
  <c r="M390" i="3"/>
  <c r="P550" i="3"/>
  <c r="AA550" i="3" s="1"/>
  <c r="P495" i="3"/>
  <c r="AA495" i="3" s="1"/>
  <c r="AB495" i="3" s="1"/>
  <c r="AC495" i="3" s="1"/>
  <c r="AG495" i="3" s="1"/>
  <c r="B903" i="3"/>
  <c r="AK903" i="3" s="1"/>
  <c r="AR919" i="3"/>
  <c r="AH919" i="3" s="1"/>
  <c r="AU569" i="3"/>
  <c r="A852" i="4"/>
  <c r="Y834" i="3"/>
  <c r="M983" i="3"/>
  <c r="P833" i="3"/>
  <c r="AA833" i="3" s="1"/>
  <c r="AB833" i="3" s="1"/>
  <c r="AC833" i="3" s="1"/>
  <c r="AG833" i="3" s="1"/>
  <c r="P975" i="3"/>
  <c r="AA975" i="3" s="1"/>
  <c r="M776" i="3"/>
  <c r="B820" i="3"/>
  <c r="AK820" i="3" s="1"/>
  <c r="AP663" i="3"/>
  <c r="X596" i="3"/>
  <c r="AT760" i="3"/>
  <c r="B622" i="3"/>
  <c r="AK622" i="3" s="1"/>
  <c r="P624" i="3"/>
  <c r="AA624" i="3" s="1"/>
  <c r="Y808" i="3"/>
  <c r="AT680" i="3"/>
  <c r="AS568" i="3"/>
  <c r="X120" i="3"/>
  <c r="AB120" i="3" s="1"/>
  <c r="AC120" i="3" s="1"/>
  <c r="AG120" i="3" s="1"/>
  <c r="Y464" i="3"/>
  <c r="AT432" i="3"/>
  <c r="P460" i="3"/>
  <c r="AA460" i="3" s="1"/>
  <c r="B383" i="3"/>
  <c r="AK383" i="3" s="1"/>
  <c r="X308" i="3"/>
  <c r="P111" i="3"/>
  <c r="AA111" i="3" s="1"/>
  <c r="Y248" i="3"/>
  <c r="P388" i="3"/>
  <c r="AA388" i="3" s="1"/>
  <c r="B446" i="3"/>
  <c r="AK446" i="3" s="1"/>
  <c r="AR447" i="3"/>
  <c r="AH447" i="3" s="1"/>
  <c r="B391" i="3"/>
  <c r="AK391" i="3" s="1"/>
  <c r="Y415" i="3"/>
  <c r="AP951" i="3"/>
  <c r="AP576" i="3"/>
  <c r="AS292" i="3"/>
  <c r="B836" i="3"/>
  <c r="AK836" i="3" s="1"/>
  <c r="M588" i="3"/>
  <c r="AP834" i="3"/>
  <c r="X907" i="3"/>
  <c r="AB945" i="3"/>
  <c r="AC945" i="3" s="1"/>
  <c r="AG945" i="3" s="1"/>
  <c r="P875" i="3"/>
  <c r="AA875" i="3" s="1"/>
  <c r="AS975" i="3"/>
  <c r="P776" i="3"/>
  <c r="AA776" i="3" s="1"/>
  <c r="AT903" i="3"/>
  <c r="AT758" i="3"/>
  <c r="X663" i="3"/>
  <c r="AB663" i="3" s="1"/>
  <c r="AC663" i="3" s="1"/>
  <c r="AG663" i="3" s="1"/>
  <c r="Y596" i="3"/>
  <c r="M760" i="3"/>
  <c r="AJ565" i="3"/>
  <c r="AR869" i="3"/>
  <c r="AH869" i="3" s="1"/>
  <c r="AT292" i="3"/>
  <c r="B114" i="3"/>
  <c r="AK114" i="3" s="1"/>
  <c r="AB533" i="3"/>
  <c r="AC533" i="3" s="1"/>
  <c r="AG533" i="3" s="1"/>
  <c r="B432" i="3"/>
  <c r="AK432" i="3" s="1"/>
  <c r="AS460" i="3"/>
  <c r="AU460" i="3" s="1"/>
  <c r="AU306" i="3"/>
  <c r="Y109" i="3"/>
  <c r="AS388" i="3"/>
  <c r="AU388" i="3" s="1"/>
  <c r="M431" i="3"/>
  <c r="P391" i="3"/>
  <c r="AA391" i="3" s="1"/>
  <c r="AB391" i="3" s="1"/>
  <c r="AC391" i="3" s="1"/>
  <c r="AG391" i="3" s="1"/>
  <c r="Y116" i="3"/>
  <c r="AB116" i="3" s="1"/>
  <c r="AC116" i="3" s="1"/>
  <c r="AG116" i="3" s="1"/>
  <c r="A790" i="4"/>
  <c r="Y576" i="3"/>
  <c r="AB576" i="3" s="1"/>
  <c r="AC576" i="3" s="1"/>
  <c r="AG576" i="3" s="1"/>
  <c r="P836" i="3"/>
  <c r="AA836" i="3" s="1"/>
  <c r="P360" i="3"/>
  <c r="AA360" i="3" s="1"/>
  <c r="AB360" i="3" s="1"/>
  <c r="AC360" i="3" s="1"/>
  <c r="AG360" i="3" s="1"/>
  <c r="A822" i="4"/>
  <c r="Y907" i="3"/>
  <c r="AT975" i="3"/>
  <c r="AR983" i="3"/>
  <c r="AH983" i="3" s="1"/>
  <c r="AS776" i="3"/>
  <c r="AU776" i="3" s="1"/>
  <c r="AS903" i="3"/>
  <c r="AB570" i="3"/>
  <c r="AC570" i="3" s="1"/>
  <c r="AG570" i="3" s="1"/>
  <c r="P760" i="3"/>
  <c r="AA760" i="3" s="1"/>
  <c r="P521" i="3"/>
  <c r="AA521" i="3" s="1"/>
  <c r="AB521" i="3" s="1"/>
  <c r="AC521" i="3" s="1"/>
  <c r="AG521" i="3" s="1"/>
  <c r="B603" i="3"/>
  <c r="AK603" i="3" s="1"/>
  <c r="M292" i="3"/>
  <c r="AR310" i="3"/>
  <c r="AH310" i="3" s="1"/>
  <c r="AS528" i="3"/>
  <c r="Y430" i="3"/>
  <c r="B388" i="3"/>
  <c r="AK388" i="3" s="1"/>
  <c r="AT351" i="3"/>
  <c r="AU351" i="3" s="1"/>
  <c r="P431" i="3"/>
  <c r="AA431" i="3" s="1"/>
  <c r="AB431" i="3" s="1"/>
  <c r="AC431" i="3" s="1"/>
  <c r="AG431" i="3" s="1"/>
  <c r="X936" i="3"/>
  <c r="AB936" i="3" s="1"/>
  <c r="AC936" i="3" s="1"/>
  <c r="AG936" i="3" s="1"/>
  <c r="AT528" i="3"/>
  <c r="B313" i="3"/>
  <c r="AK313" i="3" s="1"/>
  <c r="AP936" i="3"/>
  <c r="Y57" i="3"/>
  <c r="AB57" i="3" s="1"/>
  <c r="AC57" i="3" s="1"/>
  <c r="AG57" i="3" s="1"/>
  <c r="M657" i="3"/>
  <c r="X76" i="3"/>
  <c r="X931" i="3"/>
  <c r="AB931" i="3" s="1"/>
  <c r="AC931" i="3" s="1"/>
  <c r="AG931" i="3" s="1"/>
  <c r="AT431" i="3"/>
  <c r="AP257" i="3"/>
  <c r="P137" i="3"/>
  <c r="AA137" i="3" s="1"/>
  <c r="AB137" i="3" s="1"/>
  <c r="AC137" i="3" s="1"/>
  <c r="AG137" i="3" s="1"/>
  <c r="M726" i="3"/>
  <c r="AP962" i="3"/>
  <c r="M903" i="3"/>
  <c r="B776" i="3"/>
  <c r="AK776" i="3" s="1"/>
  <c r="X981" i="3"/>
  <c r="AR760" i="3"/>
  <c r="AH760" i="3" s="1"/>
  <c r="M800" i="3"/>
  <c r="AS506" i="3"/>
  <c r="AU506" i="3" s="1"/>
  <c r="AT603" i="3"/>
  <c r="AJ607" i="3"/>
  <c r="X72" i="3"/>
  <c r="P209" i="3"/>
  <c r="AA209" i="3" s="1"/>
  <c r="AB209" i="3" s="1"/>
  <c r="AC209" i="3" s="1"/>
  <c r="AG209" i="3" s="1"/>
  <c r="X56" i="3"/>
  <c r="AB56" i="3" s="1"/>
  <c r="AC56" i="3" s="1"/>
  <c r="AG56" i="3" s="1"/>
  <c r="AS657" i="3"/>
  <c r="AU657" i="3" s="1"/>
  <c r="AR70" i="3"/>
  <c r="AH70" i="3" s="1"/>
  <c r="B70" i="3" s="1"/>
  <c r="AK70" i="3" s="1"/>
  <c r="G115" i="10" s="1"/>
  <c r="B72" i="3"/>
  <c r="AK72" i="3" s="1"/>
  <c r="G117" i="10" s="1"/>
  <c r="X257" i="3"/>
  <c r="AB257" i="3" s="1"/>
  <c r="AC257" i="3" s="1"/>
  <c r="AG257" i="3" s="1"/>
  <c r="X59" i="3"/>
  <c r="P492" i="3"/>
  <c r="AA492" i="3" s="1"/>
  <c r="AB492" i="3" s="1"/>
  <c r="AC492" i="3" s="1"/>
  <c r="AG492" i="3" s="1"/>
  <c r="B800" i="3"/>
  <c r="AK800" i="3" s="1"/>
  <c r="AS603" i="3"/>
  <c r="AS612" i="3"/>
  <c r="P25" i="5"/>
  <c r="S25" i="5" s="1"/>
  <c r="A910" i="4"/>
  <c r="AS814" i="3"/>
  <c r="AP981" i="3"/>
  <c r="AS847" i="3"/>
  <c r="AU847" i="3" s="1"/>
  <c r="P800" i="3"/>
  <c r="AA800" i="3" s="1"/>
  <c r="B650" i="3"/>
  <c r="AK650" i="3" s="1"/>
  <c r="AR673" i="3"/>
  <c r="AH673" i="3" s="1"/>
  <c r="Y681" i="3"/>
  <c r="Y41" i="3"/>
  <c r="AB41" i="3" s="1"/>
  <c r="AC41" i="3" s="1"/>
  <c r="B657" i="3"/>
  <c r="AK657" i="3" s="1"/>
  <c r="B518" i="3"/>
  <c r="AK518" i="3" s="1"/>
  <c r="Y405" i="3"/>
  <c r="AB992" i="3"/>
  <c r="AC992" i="3" s="1"/>
  <c r="AG992" i="3" s="1"/>
  <c r="A931" i="4"/>
  <c r="A867" i="4"/>
  <c r="AS800" i="3"/>
  <c r="AU800" i="3" s="1"/>
  <c r="AS492" i="3"/>
  <c r="AU492" i="3" s="1"/>
  <c r="AP662" i="3"/>
  <c r="P657" i="3"/>
  <c r="AA657" i="3" s="1"/>
  <c r="AR71" i="3"/>
  <c r="AH71" i="3" s="1"/>
  <c r="M518" i="3"/>
  <c r="AJ13" i="3"/>
  <c r="M13" i="3" s="1"/>
  <c r="K13" i="3" s="1"/>
  <c r="X884" i="3"/>
  <c r="AT137" i="3"/>
  <c r="AU137" i="3" s="1"/>
  <c r="AS760" i="3"/>
  <c r="X925" i="3"/>
  <c r="M492" i="3"/>
  <c r="AP779" i="3"/>
  <c r="AU335" i="3"/>
  <c r="B510" i="3"/>
  <c r="AK510" i="3" s="1"/>
  <c r="AR248" i="3"/>
  <c r="AH248" i="3" s="1"/>
  <c r="X248" i="3"/>
  <c r="AR320" i="3"/>
  <c r="AH320" i="3" s="1"/>
  <c r="Y750" i="3"/>
  <c r="M137" i="3"/>
  <c r="AP172" i="3"/>
  <c r="AT313" i="3"/>
  <c r="P313" i="3"/>
  <c r="AA313" i="3" s="1"/>
  <c r="AB313" i="3" s="1"/>
  <c r="AC313" i="3" s="1"/>
  <c r="AG313" i="3" s="1"/>
  <c r="AR203" i="3"/>
  <c r="AH203" i="3" s="1"/>
  <c r="AS833" i="3"/>
  <c r="X809" i="3"/>
  <c r="Y949" i="3"/>
  <c r="X660" i="3"/>
  <c r="X662" i="3"/>
  <c r="AT527" i="3"/>
  <c r="AS536" i="3"/>
  <c r="AR489" i="3"/>
  <c r="AH489" i="3" s="1"/>
  <c r="B568" i="3"/>
  <c r="AK568" i="3" s="1"/>
  <c r="X975" i="3"/>
  <c r="AP906" i="3"/>
  <c r="Y712" i="3"/>
  <c r="AS390" i="3"/>
  <c r="AP405" i="3"/>
  <c r="AR772" i="3"/>
  <c r="AH772" i="3" s="1"/>
  <c r="Y660" i="3"/>
  <c r="AS495" i="3"/>
  <c r="B209" i="3"/>
  <c r="AK209" i="3" s="1"/>
  <c r="AS332" i="3"/>
  <c r="AU332" i="3" s="1"/>
  <c r="B137" i="3"/>
  <c r="AK137" i="3" s="1"/>
  <c r="AR101" i="3"/>
  <c r="AH101" i="3" s="1"/>
  <c r="AR174" i="3"/>
  <c r="AH174" i="3" s="1"/>
  <c r="Y975" i="3"/>
  <c r="AS326" i="3"/>
  <c r="AJ917" i="3"/>
  <c r="P499" i="3"/>
  <c r="AA499" i="3" s="1"/>
  <c r="X739" i="3"/>
  <c r="AJ339" i="3"/>
  <c r="AR134" i="3"/>
  <c r="AH134" i="3" s="1"/>
  <c r="AP564" i="3"/>
  <c r="AR437" i="3"/>
  <c r="AH437" i="3" s="1"/>
  <c r="AR325" i="3"/>
  <c r="AH325" i="3" s="1"/>
  <c r="AJ230" i="3"/>
  <c r="AS65" i="3"/>
  <c r="Y564" i="3"/>
  <c r="AU176" i="3"/>
  <c r="AU669" i="3"/>
  <c r="AT65" i="3"/>
  <c r="P237" i="3"/>
  <c r="AA237" i="3" s="1"/>
  <c r="M12" i="3"/>
  <c r="K12" i="3" s="1"/>
  <c r="A878" i="4"/>
  <c r="AS797" i="3"/>
  <c r="B65" i="3"/>
  <c r="AK65" i="3" s="1"/>
  <c r="AT797" i="3"/>
  <c r="AP751" i="3"/>
  <c r="AP547" i="3"/>
  <c r="AT174" i="3"/>
  <c r="AS633" i="3"/>
  <c r="M966" i="3"/>
  <c r="A958" i="4"/>
  <c r="P966" i="3"/>
  <c r="AA966" i="3" s="1"/>
  <c r="Y401" i="3"/>
  <c r="AT169" i="3"/>
  <c r="M621" i="3"/>
  <c r="AT633" i="3"/>
  <c r="B681" i="3"/>
  <c r="AK681" i="3" s="1"/>
  <c r="X195" i="3"/>
  <c r="B633" i="3"/>
  <c r="AK633" i="3" s="1"/>
  <c r="Y195" i="3"/>
  <c r="P633" i="3"/>
  <c r="AA633" i="3" s="1"/>
  <c r="AB633" i="3" s="1"/>
  <c r="AC633" i="3" s="1"/>
  <c r="AG633" i="3" s="1"/>
  <c r="A856" i="4"/>
  <c r="AT718" i="3"/>
  <c r="AR737" i="3"/>
  <c r="AH737" i="3" s="1"/>
  <c r="AJ410" i="3"/>
  <c r="X161" i="3"/>
  <c r="AS320" i="3"/>
  <c r="AJ250" i="3"/>
  <c r="X96" i="3"/>
  <c r="AB96" i="3" s="1"/>
  <c r="AC96" i="3" s="1"/>
  <c r="AG96" i="3" s="1"/>
  <c r="X751" i="3"/>
  <c r="A857" i="4"/>
  <c r="M718" i="3"/>
  <c r="AJ346" i="3"/>
  <c r="Y161" i="3"/>
  <c r="B320" i="3"/>
  <c r="AK320" i="3" s="1"/>
  <c r="AR22" i="3"/>
  <c r="AH22" i="3" s="1"/>
  <c r="P642" i="3"/>
  <c r="AA642" i="3" s="1"/>
  <c r="AP832" i="3"/>
  <c r="AS33" i="3"/>
  <c r="AT966" i="3"/>
  <c r="AU966" i="3" s="1"/>
  <c r="X832" i="3"/>
  <c r="M797" i="3"/>
  <c r="AP990" i="3"/>
  <c r="AT33" i="3"/>
  <c r="Y572" i="3"/>
  <c r="AJ781" i="3"/>
  <c r="AP739" i="3"/>
  <c r="X990" i="3"/>
  <c r="AR189" i="3"/>
  <c r="AH189" i="3" s="1"/>
  <c r="B33" i="3"/>
  <c r="AK33" i="3" s="1"/>
  <c r="M65" i="3"/>
  <c r="Y91" i="3"/>
  <c r="X62" i="3"/>
  <c r="P169" i="3"/>
  <c r="AA169" i="3" s="1"/>
  <c r="AJ504" i="3"/>
  <c r="X618" i="3"/>
  <c r="P792" i="3"/>
  <c r="AA792" i="3" s="1"/>
  <c r="AT778" i="3"/>
  <c r="AU778" i="3" s="1"/>
  <c r="X616" i="3"/>
  <c r="AJ207" i="3"/>
  <c r="P266" i="3"/>
  <c r="AA266" i="3" s="1"/>
  <c r="AR276" i="3"/>
  <c r="AH276" i="3" s="1"/>
  <c r="AU687" i="3"/>
  <c r="P982" i="3"/>
  <c r="AA982" i="3" s="1"/>
  <c r="AB982" i="3" s="1"/>
  <c r="AC982" i="3" s="1"/>
  <c r="AG982" i="3" s="1"/>
  <c r="M782" i="3"/>
  <c r="B982" i="3"/>
  <c r="AK982" i="3" s="1"/>
  <c r="AS792" i="3"/>
  <c r="M778" i="3"/>
  <c r="AP530" i="3"/>
  <c r="Y616" i="3"/>
  <c r="AJ287" i="3"/>
  <c r="AS266" i="3"/>
  <c r="M209" i="3"/>
  <c r="M982" i="3"/>
  <c r="P744" i="3"/>
  <c r="AA744" i="3" s="1"/>
  <c r="AT576" i="3"/>
  <c r="P445" i="3"/>
  <c r="AA445" i="3" s="1"/>
  <c r="AB445" i="3" s="1"/>
  <c r="AC445" i="3" s="1"/>
  <c r="AG445" i="3" s="1"/>
  <c r="AP509" i="3"/>
  <c r="AT510" i="3"/>
  <c r="AR119" i="3"/>
  <c r="AH119" i="3" s="1"/>
  <c r="AR135" i="3"/>
  <c r="AH135" i="3" s="1"/>
  <c r="AJ671" i="3"/>
  <c r="AS982" i="3"/>
  <c r="AU982" i="3" s="1"/>
  <c r="Y942" i="3"/>
  <c r="Y809" i="3"/>
  <c r="X892" i="3"/>
  <c r="X964" i="3"/>
  <c r="B576" i="3"/>
  <c r="AK576" i="3" s="1"/>
  <c r="M576" i="3"/>
  <c r="X509" i="3"/>
  <c r="AB509" i="3" s="1"/>
  <c r="AC509" i="3" s="1"/>
  <c r="AG509" i="3" s="1"/>
  <c r="AS415" i="3"/>
  <c r="AP471" i="3"/>
  <c r="AJ259" i="3"/>
  <c r="AR278" i="3"/>
  <c r="AH278" i="3" s="1"/>
  <c r="AS510" i="3"/>
  <c r="AR527" i="3"/>
  <c r="AH527" i="3" s="1"/>
  <c r="AU759" i="3"/>
  <c r="AP942" i="3"/>
  <c r="Y892" i="3"/>
  <c r="Y964" i="3"/>
  <c r="AT415" i="3"/>
  <c r="Y471" i="3"/>
  <c r="AB471" i="3" s="1"/>
  <c r="AC471" i="3" s="1"/>
  <c r="AG471" i="3" s="1"/>
  <c r="AS252" i="3"/>
  <c r="M332" i="3"/>
  <c r="X129" i="3"/>
  <c r="M510" i="3"/>
  <c r="AF6" i="3"/>
  <c r="U21" i="4" s="1"/>
  <c r="AR596" i="3"/>
  <c r="AH596" i="3" s="1"/>
  <c r="P214" i="3"/>
  <c r="AA214" i="3" s="1"/>
  <c r="X538" i="3"/>
  <c r="P29" i="5"/>
  <c r="S29" i="5" s="1"/>
  <c r="B798" i="3"/>
  <c r="AK798" i="3" s="1"/>
  <c r="AS576" i="3"/>
  <c r="B170" i="3"/>
  <c r="AK170" i="3" s="1"/>
  <c r="Y784" i="3"/>
  <c r="AS214" i="3"/>
  <c r="Y538" i="3"/>
  <c r="A996" i="4"/>
  <c r="A944" i="4"/>
  <c r="M798" i="3"/>
  <c r="AT252" i="3"/>
  <c r="Y373" i="3"/>
  <c r="AB373" i="3" s="1"/>
  <c r="AC373" i="3" s="1"/>
  <c r="AG373" i="3" s="1"/>
  <c r="AT214" i="3"/>
  <c r="X906" i="3"/>
  <c r="Y172" i="3"/>
  <c r="A912" i="4"/>
  <c r="AT798" i="3"/>
  <c r="AU798" i="3" s="1"/>
  <c r="AB825" i="3"/>
  <c r="AC825" i="3" s="1"/>
  <c r="AG825" i="3" s="1"/>
  <c r="M829" i="3"/>
  <c r="AT546" i="3"/>
  <c r="AP310" i="3"/>
  <c r="P829" i="3"/>
  <c r="AA829" i="3" s="1"/>
  <c r="P644" i="3"/>
  <c r="AA644" i="3" s="1"/>
  <c r="AS546" i="3"/>
  <c r="AR881" i="3"/>
  <c r="AH881" i="3" s="1"/>
  <c r="AS829" i="3"/>
  <c r="AS644" i="3"/>
  <c r="B546" i="3"/>
  <c r="AK546" i="3" s="1"/>
  <c r="AP308" i="3"/>
  <c r="X350" i="3"/>
  <c r="AR466" i="3"/>
  <c r="AH466" i="3" s="1"/>
  <c r="AT97" i="3"/>
  <c r="AJ910" i="3"/>
  <c r="X54" i="3"/>
  <c r="AB54" i="3" s="1"/>
  <c r="AC54" i="3" s="1"/>
  <c r="AG54" i="3" s="1"/>
  <c r="M792" i="3"/>
  <c r="AT829" i="3"/>
  <c r="AT644" i="3"/>
  <c r="B778" i="3"/>
  <c r="AK778" i="3" s="1"/>
  <c r="Y350" i="3"/>
  <c r="B97" i="3"/>
  <c r="AK97" i="3" s="1"/>
  <c r="AT266" i="3"/>
  <c r="AR542" i="3"/>
  <c r="AH542" i="3" s="1"/>
  <c r="AT792" i="3"/>
  <c r="M644" i="3"/>
  <c r="P778" i="3"/>
  <c r="AA778" i="3" s="1"/>
  <c r="AB778" i="3" s="1"/>
  <c r="AC778" i="3" s="1"/>
  <c r="AG778" i="3" s="1"/>
  <c r="AP496" i="3"/>
  <c r="Y51" i="3"/>
  <c r="AB51" i="3" s="1"/>
  <c r="AC51" i="3" s="1"/>
  <c r="AG51" i="3" s="1"/>
  <c r="X179" i="3"/>
  <c r="B266" i="3"/>
  <c r="AK266" i="3" s="1"/>
  <c r="AP618" i="3"/>
  <c r="AU525" i="3"/>
  <c r="X496" i="3"/>
  <c r="AP772" i="3"/>
  <c r="AS454" i="3"/>
  <c r="X98" i="3"/>
  <c r="P461" i="3"/>
  <c r="AA461" i="3" s="1"/>
  <c r="AR405" i="3"/>
  <c r="AH405" i="3" s="1"/>
  <c r="AS407" i="3"/>
  <c r="AU407" i="3" s="1"/>
  <c r="AT454" i="3"/>
  <c r="AS461" i="3"/>
  <c r="X276" i="3"/>
  <c r="X473" i="3"/>
  <c r="M407" i="3"/>
  <c r="B407" i="3"/>
  <c r="AK407" i="3" s="1"/>
  <c r="X271" i="3"/>
  <c r="AB271" i="3" s="1"/>
  <c r="AC271" i="3" s="1"/>
  <c r="AG271" i="3" s="1"/>
  <c r="Y50" i="3"/>
  <c r="AB50" i="3" s="1"/>
  <c r="AC50" i="3" s="1"/>
  <c r="AG50" i="3" s="1"/>
  <c r="M454" i="3"/>
  <c r="AF3" i="3"/>
  <c r="AR102" i="3"/>
  <c r="AH102" i="3" s="1"/>
  <c r="B102" i="3" s="1"/>
  <c r="AK102" i="3" s="1"/>
  <c r="G192" i="10" s="1"/>
  <c r="M268" i="3"/>
  <c r="P407" i="3"/>
  <c r="AA407" i="3" s="1"/>
  <c r="AB407" i="3" s="1"/>
  <c r="AC407" i="3" s="1"/>
  <c r="AG407" i="3" s="1"/>
  <c r="AP271" i="3"/>
  <c r="M167" i="3"/>
  <c r="Y276" i="3"/>
  <c r="AT939" i="3"/>
  <c r="M713" i="3"/>
  <c r="X28" i="3"/>
  <c r="AJ394" i="3"/>
  <c r="X542" i="3"/>
  <c r="AT498" i="3"/>
  <c r="AB561" i="3"/>
  <c r="AC561" i="3" s="1"/>
  <c r="AG561" i="3" s="1"/>
  <c r="AT466" i="3"/>
  <c r="P268" i="3"/>
  <c r="AA268" i="3" s="1"/>
  <c r="AP542" i="3"/>
  <c r="B268" i="3"/>
  <c r="AK268" i="3" s="1"/>
  <c r="AS122" i="3"/>
  <c r="X128" i="3"/>
  <c r="AB128" i="3" s="1"/>
  <c r="AC128" i="3" s="1"/>
  <c r="AG128" i="3" s="1"/>
  <c r="AJ961" i="3"/>
  <c r="AP510" i="3"/>
  <c r="Y98" i="3"/>
  <c r="AS246" i="3"/>
  <c r="AJ878" i="3"/>
  <c r="AJ920" i="3"/>
  <c r="X673" i="3"/>
  <c r="X510" i="3"/>
  <c r="AB510" i="3" s="1"/>
  <c r="AC510" i="3" s="1"/>
  <c r="AG510" i="3" s="1"/>
  <c r="AT246" i="3"/>
  <c r="AR175" i="3"/>
  <c r="AH175" i="3" s="1"/>
  <c r="AR12" i="3"/>
  <c r="AH12" i="3" s="1"/>
  <c r="B12" i="3" s="1"/>
  <c r="AK12" i="3" s="1"/>
  <c r="J28" i="4" s="1"/>
  <c r="AR982" i="3"/>
  <c r="AH982" i="3" s="1"/>
  <c r="P838" i="3"/>
  <c r="AA838" i="3" s="1"/>
  <c r="AP673" i="3"/>
  <c r="AS268" i="3"/>
  <c r="AU268" i="3" s="1"/>
  <c r="B246" i="3"/>
  <c r="AK246" i="3" s="1"/>
  <c r="Y473" i="3"/>
  <c r="P246" i="3"/>
  <c r="AA246" i="3" s="1"/>
  <c r="M474" i="3"/>
  <c r="B621" i="3"/>
  <c r="AK621" i="3" s="1"/>
  <c r="AB399" i="3"/>
  <c r="AC399" i="3" s="1"/>
  <c r="AG399" i="3" s="1"/>
  <c r="X301" i="3"/>
  <c r="AR592" i="3"/>
  <c r="AH592" i="3" s="1"/>
  <c r="AR343" i="3"/>
  <c r="AH343" i="3" s="1"/>
  <c r="M97" i="3"/>
  <c r="AP207" i="3"/>
  <c r="Y207" i="3"/>
  <c r="X207" i="3"/>
  <c r="AS4" i="3"/>
  <c r="AT4" i="3"/>
  <c r="AT980" i="3"/>
  <c r="AU980" i="3" s="1"/>
  <c r="M804" i="3"/>
  <c r="Y783" i="3"/>
  <c r="AB783" i="3" s="1"/>
  <c r="AC783" i="3" s="1"/>
  <c r="AG783" i="3" s="1"/>
  <c r="X354" i="3"/>
  <c r="AB354" i="3" s="1"/>
  <c r="AC354" i="3" s="1"/>
  <c r="AG354" i="3" s="1"/>
  <c r="AR562" i="3"/>
  <c r="AH562" i="3" s="1"/>
  <c r="AJ419" i="3"/>
  <c r="AR419" i="3"/>
  <c r="AH419" i="3" s="1"/>
  <c r="AJ162" i="3"/>
  <c r="AR162" i="3"/>
  <c r="AH162" i="3" s="1"/>
  <c r="P408" i="3"/>
  <c r="AA408" i="3" s="1"/>
  <c r="B408" i="3"/>
  <c r="AK408" i="3" s="1"/>
  <c r="AS408" i="3"/>
  <c r="AT408" i="3"/>
  <c r="AS132" i="3"/>
  <c r="M132" i="3"/>
  <c r="B132" i="3"/>
  <c r="AK132" i="3" s="1"/>
  <c r="P98" i="3"/>
  <c r="AA98" i="3" s="1"/>
  <c r="M98" i="3"/>
  <c r="AT98" i="3"/>
  <c r="B98" i="3"/>
  <c r="AK98" i="3" s="1"/>
  <c r="G174" i="10" s="1"/>
  <c r="AS98" i="3"/>
  <c r="AT9" i="3"/>
  <c r="AA9" i="3"/>
  <c r="Y933" i="3"/>
  <c r="AP933" i="3"/>
  <c r="X63" i="3"/>
  <c r="Y63" i="3"/>
  <c r="Y707" i="3"/>
  <c r="X707" i="3"/>
  <c r="AP994" i="3"/>
  <c r="M980" i="3"/>
  <c r="M598" i="3"/>
  <c r="AR718" i="3"/>
  <c r="AH718" i="3" s="1"/>
  <c r="M627" i="3"/>
  <c r="M400" i="3"/>
  <c r="AT400" i="3"/>
  <c r="AJ440" i="3"/>
  <c r="AR440" i="3"/>
  <c r="AH440" i="3" s="1"/>
  <c r="AT285" i="3"/>
  <c r="M285" i="3"/>
  <c r="M319" i="3"/>
  <c r="P319" i="3"/>
  <c r="AA319" i="3" s="1"/>
  <c r="AT355" i="3"/>
  <c r="AS355" i="3"/>
  <c r="AJ24" i="3"/>
  <c r="AR24" i="3"/>
  <c r="AH24" i="3" s="1"/>
  <c r="B24" i="3" s="1"/>
  <c r="AK24" i="3" s="1"/>
  <c r="P405" i="3"/>
  <c r="AA405" i="3" s="1"/>
  <c r="M405" i="3"/>
  <c r="M554" i="3"/>
  <c r="AS554" i="3"/>
  <c r="Y548" i="3"/>
  <c r="AP548" i="3"/>
  <c r="X548" i="3"/>
  <c r="AP422" i="3"/>
  <c r="Y422" i="3"/>
  <c r="X422" i="3"/>
  <c r="AT448" i="3"/>
  <c r="AS448" i="3"/>
  <c r="M448" i="3"/>
  <c r="P448" i="3"/>
  <c r="AA448" i="3" s="1"/>
  <c r="Q16" i="5"/>
  <c r="P16" i="5"/>
  <c r="S16" i="5" s="1"/>
  <c r="Y42" i="3"/>
  <c r="X42" i="3"/>
  <c r="Y934" i="3"/>
  <c r="X934" i="3"/>
  <c r="Y613" i="3"/>
  <c r="X613" i="3"/>
  <c r="AP613" i="3"/>
  <c r="Y286" i="3"/>
  <c r="X286" i="3"/>
  <c r="Y994" i="3"/>
  <c r="B923" i="3"/>
  <c r="AK923" i="3" s="1"/>
  <c r="AP707" i="3"/>
  <c r="P627" i="3"/>
  <c r="AA627" i="3" s="1"/>
  <c r="AB627" i="3" s="1"/>
  <c r="AC627" i="3" s="1"/>
  <c r="AG627" i="3" s="1"/>
  <c r="P367" i="3"/>
  <c r="AA367" i="3" s="1"/>
  <c r="AB367" i="3" s="1"/>
  <c r="AC367" i="3" s="1"/>
  <c r="AG367" i="3" s="1"/>
  <c r="M367" i="3"/>
  <c r="AR229" i="3"/>
  <c r="AH229" i="3" s="1"/>
  <c r="AJ229" i="3"/>
  <c r="AJ285" i="3"/>
  <c r="AR285" i="3"/>
  <c r="AH285" i="3" s="1"/>
  <c r="P66" i="3"/>
  <c r="AA66" i="3" s="1"/>
  <c r="B66" i="3"/>
  <c r="AK66" i="3" s="1"/>
  <c r="AT66" i="3"/>
  <c r="AS66" i="3"/>
  <c r="M66" i="3"/>
  <c r="AJ355" i="3"/>
  <c r="AR355" i="3"/>
  <c r="AH355" i="3" s="1"/>
  <c r="W22" i="3"/>
  <c r="G1920" i="5"/>
  <c r="T1920" i="5" s="1"/>
  <c r="G1792" i="5"/>
  <c r="T1792" i="5" s="1"/>
  <c r="G1898" i="5"/>
  <c r="T1898" i="5" s="1"/>
  <c r="G1942" i="5"/>
  <c r="T1942" i="5" s="1"/>
  <c r="G1667" i="5"/>
  <c r="T1667" i="5" s="1"/>
  <c r="G1986" i="5"/>
  <c r="T1986" i="5" s="1"/>
  <c r="G1653" i="5"/>
  <c r="T1653" i="5" s="1"/>
  <c r="G1912" i="5"/>
  <c r="T1912" i="5" s="1"/>
  <c r="G1784" i="5"/>
  <c r="T1784" i="5" s="1"/>
  <c r="G1717" i="5"/>
  <c r="T1717" i="5" s="1"/>
  <c r="G1911" i="5"/>
  <c r="T1911" i="5" s="1"/>
  <c r="G1940" i="5"/>
  <c r="T1940" i="5" s="1"/>
  <c r="G1980" i="5"/>
  <c r="T1980" i="5" s="1"/>
  <c r="G1604" i="5"/>
  <c r="T1604" i="5" s="1"/>
  <c r="G1608" i="5"/>
  <c r="T1608" i="5" s="1"/>
  <c r="G1828" i="5"/>
  <c r="T1828" i="5" s="1"/>
  <c r="G1515" i="5"/>
  <c r="T1515" i="5" s="1"/>
  <c r="G1847" i="5"/>
  <c r="T1847" i="5" s="1"/>
  <c r="G1645" i="5"/>
  <c r="T1645" i="5" s="1"/>
  <c r="G1714" i="5"/>
  <c r="T1714" i="5" s="1"/>
  <c r="G1738" i="5"/>
  <c r="T1738" i="5" s="1"/>
  <c r="G1640" i="5"/>
  <c r="T1640" i="5" s="1"/>
  <c r="G1373" i="5"/>
  <c r="T1373" i="5" s="1"/>
  <c r="G1565" i="5"/>
  <c r="T1565" i="5" s="1"/>
  <c r="G1580" i="5"/>
  <c r="T1580" i="5" s="1"/>
  <c r="G1548" i="5"/>
  <c r="T1548" i="5" s="1"/>
  <c r="G1904" i="5"/>
  <c r="T1904" i="5" s="1"/>
  <c r="G1776" i="5"/>
  <c r="T1776" i="5" s="1"/>
  <c r="G1702" i="5"/>
  <c r="T1702" i="5" s="1"/>
  <c r="G1767" i="5"/>
  <c r="T1767" i="5" s="1"/>
  <c r="G1964" i="5"/>
  <c r="T1964" i="5" s="1"/>
  <c r="G1637" i="5"/>
  <c r="T1637" i="5" s="1"/>
  <c r="G1914" i="5"/>
  <c r="T1914" i="5" s="1"/>
  <c r="G1597" i="5"/>
  <c r="T1597" i="5" s="1"/>
  <c r="G1896" i="5"/>
  <c r="T1896" i="5" s="1"/>
  <c r="G1768" i="5"/>
  <c r="T1768" i="5" s="1"/>
  <c r="G1737" i="5"/>
  <c r="T1737" i="5" s="1"/>
  <c r="G1885" i="5"/>
  <c r="T1885" i="5" s="1"/>
  <c r="G1648" i="5"/>
  <c r="T1648" i="5" s="1"/>
  <c r="G1649" i="5"/>
  <c r="T1649" i="5" s="1"/>
  <c r="G1951" i="5"/>
  <c r="T1951" i="5" s="1"/>
  <c r="G1994" i="5"/>
  <c r="T1994" i="5" s="1"/>
  <c r="G1651" i="5"/>
  <c r="T1651" i="5" s="1"/>
  <c r="G1834" i="5"/>
  <c r="T1834" i="5" s="1"/>
  <c r="G1611" i="5"/>
  <c r="T1611" i="5" s="1"/>
  <c r="G1612" i="5"/>
  <c r="T1612" i="5" s="1"/>
  <c r="G1700" i="5"/>
  <c r="T1700" i="5" s="1"/>
  <c r="G1567" i="5"/>
  <c r="T1567" i="5" s="1"/>
  <c r="G1576" i="5"/>
  <c r="T1576" i="5" s="1"/>
  <c r="G1811" i="5"/>
  <c r="T1811" i="5" s="1"/>
  <c r="G1734" i="5"/>
  <c r="T1734" i="5" s="1"/>
  <c r="G1354" i="5"/>
  <c r="T1354" i="5" s="1"/>
  <c r="G1346" i="5"/>
  <c r="T1346" i="5" s="1"/>
  <c r="G1524" i="5"/>
  <c r="T1524" i="5" s="1"/>
  <c r="G1730" i="5"/>
  <c r="T1730" i="5" s="1"/>
  <c r="G1781" i="5"/>
  <c r="T1781" i="5" s="1"/>
  <c r="G1628" i="5"/>
  <c r="T1628" i="5" s="1"/>
  <c r="G1487" i="5"/>
  <c r="T1487" i="5" s="1"/>
  <c r="G1182" i="5"/>
  <c r="T1182" i="5" s="1"/>
  <c r="G1560" i="5"/>
  <c r="T1560" i="5" s="1"/>
  <c r="G1241" i="5"/>
  <c r="T1241" i="5" s="1"/>
  <c r="G1247" i="5"/>
  <c r="T1247" i="5" s="1"/>
  <c r="G1163" i="5"/>
  <c r="T1163" i="5" s="1"/>
  <c r="G1888" i="5"/>
  <c r="T1888" i="5" s="1"/>
  <c r="G1755" i="5"/>
  <c r="T1755" i="5" s="1"/>
  <c r="G1673" i="5"/>
  <c r="T1673" i="5" s="1"/>
  <c r="G1882" i="5"/>
  <c r="T1882" i="5" s="1"/>
  <c r="G1988" i="5"/>
  <c r="T1988" i="5" s="1"/>
  <c r="G1621" i="5"/>
  <c r="T1621" i="5" s="1"/>
  <c r="G1573" i="5"/>
  <c r="T1573" i="5" s="1"/>
  <c r="G1520" i="5"/>
  <c r="T1520" i="5" s="1"/>
  <c r="G1763" i="5"/>
  <c r="T1763" i="5" s="1"/>
  <c r="G1598" i="5"/>
  <c r="T1598" i="5" s="1"/>
  <c r="G1799" i="5"/>
  <c r="T1799" i="5" s="1"/>
  <c r="G1933" i="5"/>
  <c r="T1933" i="5" s="1"/>
  <c r="G1607" i="5"/>
  <c r="T1607" i="5" s="1"/>
  <c r="G1581" i="5"/>
  <c r="T1581" i="5" s="1"/>
  <c r="G1643" i="5"/>
  <c r="T1643" i="5" s="1"/>
  <c r="G1341" i="5"/>
  <c r="T1341" i="5" s="1"/>
  <c r="G1538" i="5"/>
  <c r="T1538" i="5" s="1"/>
  <c r="G1522" i="5"/>
  <c r="T1522" i="5" s="1"/>
  <c r="G1854" i="5"/>
  <c r="T1854" i="5" s="1"/>
  <c r="G1546" i="5"/>
  <c r="T1546" i="5" s="1"/>
  <c r="G1316" i="5"/>
  <c r="T1316" i="5" s="1"/>
  <c r="G1503" i="5"/>
  <c r="T1503" i="5" s="1"/>
  <c r="G1279" i="5"/>
  <c r="T1279" i="5" s="1"/>
  <c r="G1686" i="5"/>
  <c r="T1686" i="5" s="1"/>
  <c r="G1551" i="5"/>
  <c r="T1551" i="5" s="1"/>
  <c r="G1436" i="5"/>
  <c r="T1436" i="5" s="1"/>
  <c r="G1623" i="5"/>
  <c r="T1623" i="5" s="1"/>
  <c r="G1206" i="5"/>
  <c r="T1206" i="5" s="1"/>
  <c r="G1134" i="5"/>
  <c r="T1134" i="5" s="1"/>
  <c r="G1880" i="5"/>
  <c r="T1880" i="5" s="1"/>
  <c r="G1739" i="5"/>
  <c r="T1739" i="5" s="1"/>
  <c r="G1855" i="5"/>
  <c r="T1855" i="5" s="1"/>
  <c r="G1632" i="5"/>
  <c r="T1632" i="5" s="1"/>
  <c r="G1633" i="5"/>
  <c r="T1633" i="5" s="1"/>
  <c r="G1850" i="5"/>
  <c r="T1850" i="5" s="1"/>
  <c r="G2000" i="5"/>
  <c r="T2000" i="5" s="1"/>
  <c r="G1872" i="5"/>
  <c r="T1872" i="5" s="1"/>
  <c r="G1723" i="5"/>
  <c r="T1723" i="5" s="1"/>
  <c r="G1852" i="5"/>
  <c r="T1852" i="5" s="1"/>
  <c r="G1660" i="5"/>
  <c r="T1660" i="5" s="1"/>
  <c r="G1647" i="5"/>
  <c r="T1647" i="5" s="1"/>
  <c r="G1650" i="5"/>
  <c r="T1650" i="5" s="1"/>
  <c r="G1605" i="5"/>
  <c r="T1605" i="5" s="1"/>
  <c r="G1557" i="5"/>
  <c r="T1557" i="5" s="1"/>
  <c r="G1916" i="5"/>
  <c r="T1916" i="5" s="1"/>
  <c r="G1504" i="5"/>
  <c r="T1504" i="5" s="1"/>
  <c r="G1606" i="5"/>
  <c r="T1606" i="5" s="1"/>
  <c r="G1644" i="5"/>
  <c r="T1644" i="5" s="1"/>
  <c r="G1879" i="5"/>
  <c r="T1879" i="5" s="1"/>
  <c r="G1569" i="5"/>
  <c r="T1569" i="5" s="1"/>
  <c r="G1712" i="5"/>
  <c r="T1712" i="5" s="1"/>
  <c r="G1842" i="5"/>
  <c r="T1842" i="5" s="1"/>
  <c r="G1566" i="5"/>
  <c r="T1566" i="5" s="1"/>
  <c r="G1610" i="5"/>
  <c r="T1610" i="5" s="1"/>
  <c r="G1533" i="5"/>
  <c r="T1533" i="5" s="1"/>
  <c r="G1313" i="5"/>
  <c r="T1313" i="5" s="1"/>
  <c r="G1658" i="5"/>
  <c r="T1658" i="5" s="1"/>
  <c r="G1978" i="5"/>
  <c r="T1978" i="5" s="1"/>
  <c r="G1461" i="5"/>
  <c r="T1461" i="5" s="1"/>
  <c r="G1992" i="5"/>
  <c r="T1992" i="5" s="1"/>
  <c r="G1864" i="5"/>
  <c r="T1864" i="5" s="1"/>
  <c r="G1707" i="5"/>
  <c r="T1707" i="5" s="1"/>
  <c r="G1839" i="5"/>
  <c r="T1839" i="5" s="1"/>
  <c r="G1616" i="5"/>
  <c r="T1616" i="5" s="1"/>
  <c r="G1617" i="5"/>
  <c r="T1617" i="5" s="1"/>
  <c r="G1906" i="5"/>
  <c r="T1906" i="5" s="1"/>
  <c r="G1956" i="5"/>
  <c r="T1956" i="5" s="1"/>
  <c r="G1960" i="5"/>
  <c r="T1960" i="5" s="1"/>
  <c r="G1832" i="5"/>
  <c r="T1832" i="5" s="1"/>
  <c r="G1774" i="5"/>
  <c r="T1774" i="5" s="1"/>
  <c r="G1584" i="5"/>
  <c r="T1584" i="5" s="1"/>
  <c r="G1585" i="5"/>
  <c r="T1585" i="5" s="1"/>
  <c r="G1652" i="5"/>
  <c r="T1652" i="5" s="1"/>
  <c r="G1791" i="5"/>
  <c r="T1791" i="5" s="1"/>
  <c r="G1815" i="5"/>
  <c r="T1815" i="5" s="1"/>
  <c r="G1594" i="5"/>
  <c r="T1594" i="5" s="1"/>
  <c r="G1948" i="5"/>
  <c r="T1948" i="5" s="1"/>
  <c r="G1563" i="5"/>
  <c r="T1563" i="5" s="1"/>
  <c r="G1579" i="5"/>
  <c r="T1579" i="5" s="1"/>
  <c r="G1917" i="5"/>
  <c r="T1917" i="5" s="1"/>
  <c r="X448" i="3"/>
  <c r="Y448" i="3"/>
  <c r="AR271" i="3"/>
  <c r="AH271" i="3" s="1"/>
  <c r="AJ271" i="3"/>
  <c r="AS712" i="3"/>
  <c r="M712" i="3"/>
  <c r="AR485" i="3"/>
  <c r="AH485" i="3" s="1"/>
  <c r="AJ485" i="3"/>
  <c r="AJ905" i="3"/>
  <c r="AR905" i="3"/>
  <c r="AH905" i="3" s="1"/>
  <c r="Y334" i="3"/>
  <c r="X334" i="3"/>
  <c r="AP334" i="3"/>
  <c r="M977" i="3"/>
  <c r="B977" i="3"/>
  <c r="AK977" i="3" s="1"/>
  <c r="P977" i="3"/>
  <c r="AA977" i="3" s="1"/>
  <c r="X225" i="3"/>
  <c r="AB225" i="3" s="1"/>
  <c r="AC225" i="3" s="1"/>
  <c r="AG225" i="3" s="1"/>
  <c r="AP225" i="3"/>
  <c r="AJ526" i="3"/>
  <c r="AR526" i="3"/>
  <c r="AH526" i="3" s="1"/>
  <c r="Y337" i="3"/>
  <c r="X337" i="3"/>
  <c r="AP337" i="3"/>
  <c r="AP767" i="3"/>
  <c r="X767" i="3"/>
  <c r="AB767" i="3" s="1"/>
  <c r="AC767" i="3" s="1"/>
  <c r="AG767" i="3" s="1"/>
  <c r="M617" i="3"/>
  <c r="AT617" i="3"/>
  <c r="AS617" i="3"/>
  <c r="AJ191" i="3"/>
  <c r="AR191" i="3"/>
  <c r="AH191" i="3" s="1"/>
  <c r="P768" i="3"/>
  <c r="AA768" i="3" s="1"/>
  <c r="B768" i="3"/>
  <c r="AK768" i="3" s="1"/>
  <c r="AP354" i="3"/>
  <c r="AT319" i="3"/>
  <c r="AU319" i="3" s="1"/>
  <c r="AJ685" i="3"/>
  <c r="AR685" i="3"/>
  <c r="AH685" i="3" s="1"/>
  <c r="AT232" i="3"/>
  <c r="AS232" i="3"/>
  <c r="P63" i="3"/>
  <c r="AA63" i="3" s="1"/>
  <c r="AT63" i="3"/>
  <c r="AU63" i="3" s="1"/>
  <c r="AA19" i="3"/>
  <c r="AS19" i="3"/>
  <c r="AT19" i="3"/>
  <c r="AT342" i="3"/>
  <c r="AS342" i="3"/>
  <c r="M342" i="3"/>
  <c r="P342" i="3"/>
  <c r="AA342" i="3" s="1"/>
  <c r="AP346" i="3"/>
  <c r="Y346" i="3"/>
  <c r="X346" i="3"/>
  <c r="B235" i="3"/>
  <c r="AK235" i="3" s="1"/>
  <c r="AT235" i="3"/>
  <c r="AS235" i="3"/>
  <c r="M235" i="3"/>
  <c r="Y80" i="3"/>
  <c r="X80" i="3"/>
  <c r="X630" i="3"/>
  <c r="Y630" i="3"/>
  <c r="Y106" i="3"/>
  <c r="X106" i="3"/>
  <c r="AJ507" i="3"/>
  <c r="B319" i="3"/>
  <c r="AK319" i="3" s="1"/>
  <c r="B668" i="3"/>
  <c r="AK668" i="3" s="1"/>
  <c r="AT190" i="3"/>
  <c r="M190" i="3"/>
  <c r="AP213" i="3"/>
  <c r="Y213" i="3"/>
  <c r="AR233" i="3"/>
  <c r="AH233" i="3" s="1"/>
  <c r="AJ233" i="3"/>
  <c r="M339" i="3"/>
  <c r="B339" i="3"/>
  <c r="AK339" i="3" s="1"/>
  <c r="AT339" i="3"/>
  <c r="AS339" i="3"/>
  <c r="AS725" i="3"/>
  <c r="AU725" i="3" s="1"/>
  <c r="B725" i="3"/>
  <c r="AK725" i="3" s="1"/>
  <c r="AJ1000" i="3"/>
  <c r="AR1000" i="3"/>
  <c r="AH1000" i="3" s="1"/>
  <c r="Y46" i="3"/>
  <c r="X46" i="3"/>
  <c r="AR487" i="3"/>
  <c r="AH487" i="3" s="1"/>
  <c r="Y232" i="3"/>
  <c r="AP232" i="3"/>
  <c r="P233" i="3"/>
  <c r="AA233" i="3" s="1"/>
  <c r="AB233" i="3" s="1"/>
  <c r="AC233" i="3" s="1"/>
  <c r="AG233" i="3" s="1"/>
  <c r="AT233" i="3"/>
  <c r="B233" i="3"/>
  <c r="AK233" i="3" s="1"/>
  <c r="X33" i="3"/>
  <c r="Y33" i="3"/>
  <c r="AR311" i="3"/>
  <c r="AH311" i="3" s="1"/>
  <c r="AJ311" i="3"/>
  <c r="X418" i="3"/>
  <c r="Y418" i="3"/>
  <c r="Y191" i="3"/>
  <c r="AP191" i="3"/>
  <c r="AS668" i="3"/>
  <c r="AT668" i="3"/>
  <c r="P743" i="3"/>
  <c r="AA743" i="3" s="1"/>
  <c r="AB743" i="3" s="1"/>
  <c r="AC743" i="3" s="1"/>
  <c r="AG743" i="3" s="1"/>
  <c r="P781" i="3"/>
  <c r="AA781" i="3" s="1"/>
  <c r="M668" i="3"/>
  <c r="AP565" i="3"/>
  <c r="Y565" i="3"/>
  <c r="P516" i="3"/>
  <c r="AA516" i="3" s="1"/>
  <c r="AB516" i="3" s="1"/>
  <c r="AC516" i="3" s="1"/>
  <c r="AG516" i="3" s="1"/>
  <c r="M516" i="3"/>
  <c r="AT516" i="3"/>
  <c r="B516" i="3"/>
  <c r="AK516" i="3" s="1"/>
  <c r="AS516" i="3"/>
  <c r="P320" i="3"/>
  <c r="AA320" i="3" s="1"/>
  <c r="AT320" i="3"/>
  <c r="Y104" i="3"/>
  <c r="X104" i="3"/>
  <c r="M743" i="3"/>
  <c r="X956" i="3"/>
  <c r="AT781" i="3"/>
  <c r="AT208" i="3"/>
  <c r="AR137" i="3"/>
  <c r="AH137" i="3" s="1"/>
  <c r="AS521" i="3"/>
  <c r="AT521" i="3"/>
  <c r="P187" i="3"/>
  <c r="AA187" i="3" s="1"/>
  <c r="AB187" i="3" s="1"/>
  <c r="AC187" i="3" s="1"/>
  <c r="AG187" i="3" s="1"/>
  <c r="AT187" i="3"/>
  <c r="P923" i="3"/>
  <c r="AA923" i="3" s="1"/>
  <c r="AS938" i="3"/>
  <c r="AS598" i="3"/>
  <c r="AU598" i="3" s="1"/>
  <c r="AJ561" i="3"/>
  <c r="B781" i="3"/>
  <c r="AK781" i="3" s="1"/>
  <c r="AT619" i="3"/>
  <c r="AS619" i="3"/>
  <c r="B619" i="3"/>
  <c r="AK619" i="3" s="1"/>
  <c r="AJ376" i="3"/>
  <c r="AR376" i="3"/>
  <c r="AH376" i="3" s="1"/>
  <c r="Y403" i="3"/>
  <c r="X403" i="3"/>
  <c r="AP403" i="3"/>
  <c r="AS199" i="3"/>
  <c r="P199" i="3"/>
  <c r="AA199" i="3" s="1"/>
  <c r="P183" i="3"/>
  <c r="AA183" i="3" s="1"/>
  <c r="B183" i="3"/>
  <c r="AK183" i="3" s="1"/>
  <c r="AT938" i="3"/>
  <c r="B598" i="3"/>
  <c r="AK598" i="3" s="1"/>
  <c r="P327" i="3"/>
  <c r="AA327" i="3" s="1"/>
  <c r="AB327" i="3" s="1"/>
  <c r="AC327" i="3" s="1"/>
  <c r="AG327" i="3" s="1"/>
  <c r="B327" i="3"/>
  <c r="AK327" i="3" s="1"/>
  <c r="Y204" i="3"/>
  <c r="AP204" i="3"/>
  <c r="X204" i="3"/>
  <c r="P4" i="3"/>
  <c r="AA4" i="3" s="1"/>
  <c r="X92" i="3"/>
  <c r="Y92" i="3"/>
  <c r="P598" i="3"/>
  <c r="AA598" i="3" s="1"/>
  <c r="B547" i="3"/>
  <c r="AK547" i="3" s="1"/>
  <c r="AJ833" i="3"/>
  <c r="AR10" i="3"/>
  <c r="AH10" i="3" s="1"/>
  <c r="AJ10" i="3"/>
  <c r="M10" i="3" s="1"/>
  <c r="K10" i="3" s="1"/>
  <c r="B151" i="3"/>
  <c r="AK151" i="3" s="1"/>
  <c r="AS151" i="3"/>
  <c r="B938" i="3"/>
  <c r="AK938" i="3" s="1"/>
  <c r="M547" i="3"/>
  <c r="Y667" i="3"/>
  <c r="B208" i="3"/>
  <c r="AK208" i="3" s="1"/>
  <c r="Y272" i="3"/>
  <c r="AP272" i="3"/>
  <c r="Y771" i="3"/>
  <c r="X771" i="3"/>
  <c r="AP771" i="3"/>
  <c r="AT584" i="3"/>
  <c r="AS584" i="3"/>
  <c r="B980" i="3"/>
  <c r="AK980" i="3" s="1"/>
  <c r="B743" i="3"/>
  <c r="AK743" i="3" s="1"/>
  <c r="AS743" i="3"/>
  <c r="AU743" i="3" s="1"/>
  <c r="P547" i="3"/>
  <c r="AA547" i="3" s="1"/>
  <c r="X667" i="3"/>
  <c r="AP783" i="3"/>
  <c r="M129" i="3"/>
  <c r="AT129" i="3"/>
  <c r="AU129" i="3" s="1"/>
  <c r="Y74" i="3"/>
  <c r="X4" i="3"/>
  <c r="AF4" i="3"/>
  <c r="U4" i="4" s="1"/>
  <c r="S5" i="8" s="1"/>
  <c r="X342" i="3"/>
  <c r="Y342" i="3"/>
  <c r="X481" i="3"/>
  <c r="AP481" i="3"/>
  <c r="Y481" i="3"/>
  <c r="P151" i="3"/>
  <c r="AA151" i="3" s="1"/>
  <c r="AR39" i="3"/>
  <c r="AH39" i="3" s="1"/>
  <c r="AP286" i="3"/>
  <c r="AJ86" i="3"/>
  <c r="AR86" i="3"/>
  <c r="AH86" i="3" s="1"/>
  <c r="B86" i="3" s="1"/>
  <c r="AK86" i="3" s="1"/>
  <c r="G132" i="10" s="1"/>
  <c r="X26" i="3"/>
  <c r="AT430" i="3"/>
  <c r="AU430" i="3" s="1"/>
  <c r="X64" i="3"/>
  <c r="AB64" i="3" s="1"/>
  <c r="AC64" i="3" s="1"/>
  <c r="AG64" i="3" s="1"/>
  <c r="P430" i="3"/>
  <c r="AA430" i="3" s="1"/>
  <c r="B430" i="3"/>
  <c r="AK430" i="3" s="1"/>
  <c r="X99" i="3"/>
  <c r="AB99" i="3" s="1"/>
  <c r="AC99" i="3" s="1"/>
  <c r="AG99" i="3" s="1"/>
  <c r="M4" i="3"/>
  <c r="M398" i="3"/>
  <c r="X298" i="3"/>
  <c r="Y85" i="3"/>
  <c r="AB85" i="3" s="1"/>
  <c r="AC85" i="3" s="1"/>
  <c r="AG85" i="3" s="1"/>
  <c r="AJ824" i="3"/>
  <c r="Y111" i="3"/>
  <c r="Y75" i="3"/>
  <c r="X763" i="3"/>
  <c r="M430" i="3"/>
  <c r="X913" i="3"/>
  <c r="AT318" i="3"/>
  <c r="AU318" i="3" s="1"/>
  <c r="Y6" i="3"/>
  <c r="AB6" i="3" s="1"/>
  <c r="AC6" i="3" s="1"/>
  <c r="AG6" i="3" s="1"/>
  <c r="Y763" i="3"/>
  <c r="Y913" i="3"/>
  <c r="B318" i="3"/>
  <c r="AK318" i="3" s="1"/>
  <c r="P318" i="3"/>
  <c r="AA318" i="3" s="1"/>
  <c r="M96" i="3"/>
  <c r="M418" i="3"/>
  <c r="B398" i="3"/>
  <c r="AK398" i="3" s="1"/>
  <c r="X522" i="3"/>
  <c r="Y170" i="3"/>
  <c r="AP274" i="3"/>
  <c r="AP522" i="3"/>
  <c r="P252" i="3"/>
  <c r="AA252" i="3" s="1"/>
  <c r="AB252" i="3" s="1"/>
  <c r="AC252" i="3" s="1"/>
  <c r="AG252" i="3" s="1"/>
  <c r="Y23" i="3"/>
  <c r="AB23" i="3" s="1"/>
  <c r="AC23" i="3" s="1"/>
  <c r="AG23" i="3" s="1"/>
  <c r="Y274" i="3"/>
  <c r="B48" i="3"/>
  <c r="AK48" i="3" s="1"/>
  <c r="M252" i="3"/>
  <c r="AP758" i="3"/>
  <c r="AS746" i="3"/>
  <c r="Y758" i="3"/>
  <c r="AS828" i="3"/>
  <c r="B732" i="3"/>
  <c r="AK732" i="3" s="1"/>
  <c r="AT820" i="3"/>
  <c r="M559" i="3"/>
  <c r="M461" i="3"/>
  <c r="AU260" i="3"/>
  <c r="Y140" i="3"/>
  <c r="AP653" i="3"/>
  <c r="M227" i="3"/>
  <c r="AR392" i="3"/>
  <c r="AH392" i="3" s="1"/>
  <c r="B25" i="3"/>
  <c r="AK25" i="3" s="1"/>
  <c r="B496" i="3"/>
  <c r="AK496" i="3" s="1"/>
  <c r="B199" i="3"/>
  <c r="AK199" i="3" s="1"/>
  <c r="B190" i="3"/>
  <c r="AK190" i="3" s="1"/>
  <c r="X318" i="3"/>
  <c r="B888" i="3"/>
  <c r="AK888" i="3" s="1"/>
  <c r="M828" i="3"/>
  <c r="M267" i="3"/>
  <c r="B58" i="3"/>
  <c r="AK58" i="3" s="1"/>
  <c r="AR241" i="3"/>
  <c r="AH241" i="3" s="1"/>
  <c r="AT159" i="3"/>
  <c r="AT461" i="3"/>
  <c r="AP497" i="3"/>
  <c r="Y77" i="3"/>
  <c r="AB526" i="3"/>
  <c r="AC526" i="3" s="1"/>
  <c r="AG526" i="3" s="1"/>
  <c r="B159" i="3"/>
  <c r="AK159" i="3" s="1"/>
  <c r="AJ167" i="3"/>
  <c r="P944" i="3"/>
  <c r="AA944" i="3" s="1"/>
  <c r="AT812" i="3"/>
  <c r="B670" i="3"/>
  <c r="AK670" i="3" s="1"/>
  <c r="P192" i="3"/>
  <c r="AA192" i="3" s="1"/>
  <c r="AB192" i="3" s="1"/>
  <c r="AC192" i="3" s="1"/>
  <c r="AG192" i="3" s="1"/>
  <c r="AS192" i="3"/>
  <c r="AT612" i="3"/>
  <c r="AS267" i="3"/>
  <c r="Y432" i="3"/>
  <c r="AB432" i="3" s="1"/>
  <c r="AC432" i="3" s="1"/>
  <c r="AG432" i="3" s="1"/>
  <c r="M432" i="3"/>
  <c r="X497" i="3"/>
  <c r="AB497" i="3" s="1"/>
  <c r="AC497" i="3" s="1"/>
  <c r="AG497" i="3" s="1"/>
  <c r="P496" i="3"/>
  <c r="AA496" i="3" s="1"/>
  <c r="B42" i="3"/>
  <c r="AK42" i="3" s="1"/>
  <c r="AR309" i="3"/>
  <c r="AH309" i="3" s="1"/>
  <c r="AR190" i="3"/>
  <c r="AH190" i="3" s="1"/>
  <c r="AS496" i="3"/>
  <c r="Y245" i="3"/>
  <c r="AB245" i="3" s="1"/>
  <c r="AC245" i="3" s="1"/>
  <c r="AG245" i="3" s="1"/>
  <c r="M159" i="3"/>
  <c r="Y256" i="3"/>
  <c r="P670" i="3"/>
  <c r="AA670" i="3" s="1"/>
  <c r="B192" i="3"/>
  <c r="AK192" i="3" s="1"/>
  <c r="AJ303" i="3"/>
  <c r="M866" i="3"/>
  <c r="AS540" i="3"/>
  <c r="AT496" i="3"/>
  <c r="AP166" i="3"/>
  <c r="X246" i="3"/>
  <c r="M50" i="3"/>
  <c r="X37" i="3"/>
  <c r="AB37" i="3" s="1"/>
  <c r="AC37" i="3" s="1"/>
  <c r="AG37" i="3" s="1"/>
  <c r="AT849" i="3"/>
  <c r="AU748" i="3"/>
  <c r="AR758" i="3"/>
  <c r="AH758" i="3" s="1"/>
  <c r="M670" i="3"/>
  <c r="AT192" i="3"/>
  <c r="P286" i="3"/>
  <c r="AA286" i="3" s="1"/>
  <c r="AT25" i="3"/>
  <c r="B726" i="3"/>
  <c r="AK726" i="3" s="1"/>
  <c r="A955" i="4"/>
  <c r="AS624" i="3"/>
  <c r="AU624" i="3" s="1"/>
  <c r="B309" i="3"/>
  <c r="AK309" i="3" s="1"/>
  <c r="AR290" i="3"/>
  <c r="AH290" i="3" s="1"/>
  <c r="AP246" i="3"/>
  <c r="P849" i="3"/>
  <c r="AA849" i="3" s="1"/>
  <c r="X94" i="3"/>
  <c r="M286" i="3"/>
  <c r="AT726" i="3"/>
  <c r="B842" i="3"/>
  <c r="AK842" i="3" s="1"/>
  <c r="A899" i="4"/>
  <c r="B957" i="3"/>
  <c r="AK957" i="3" s="1"/>
  <c r="P798" i="3"/>
  <c r="AA798" i="3" s="1"/>
  <c r="AP560" i="3"/>
  <c r="AT622" i="3"/>
  <c r="AP493" i="3"/>
  <c r="AS559" i="3"/>
  <c r="Y180" i="3"/>
  <c r="X143" i="3"/>
  <c r="AT473" i="3"/>
  <c r="AU473" i="3" s="1"/>
  <c r="M722" i="3"/>
  <c r="M80" i="3"/>
  <c r="AR514" i="3"/>
  <c r="AH514" i="3" s="1"/>
  <c r="M957" i="3"/>
  <c r="AB541" i="3"/>
  <c r="AC541" i="3" s="1"/>
  <c r="AG541" i="3" s="1"/>
  <c r="AS622" i="3"/>
  <c r="AS435" i="3"/>
  <c r="AS304" i="3"/>
  <c r="X493" i="3"/>
  <c r="AB493" i="3" s="1"/>
  <c r="AC493" i="3" s="1"/>
  <c r="AG493" i="3" s="1"/>
  <c r="AT559" i="3"/>
  <c r="X141" i="3"/>
  <c r="AP589" i="3"/>
  <c r="B473" i="3"/>
  <c r="AK473" i="3" s="1"/>
  <c r="Y773" i="3"/>
  <c r="Y468" i="3"/>
  <c r="AB468" i="3" s="1"/>
  <c r="AC468" i="3" s="1"/>
  <c r="AG468" i="3" s="1"/>
  <c r="AR934" i="3"/>
  <c r="AH934" i="3" s="1"/>
  <c r="AS957" i="3"/>
  <c r="AU957" i="3" s="1"/>
  <c r="P957" i="3"/>
  <c r="AA957" i="3" s="1"/>
  <c r="AB957" i="3" s="1"/>
  <c r="AC957" i="3" s="1"/>
  <c r="AG957" i="3" s="1"/>
  <c r="AS578" i="3"/>
  <c r="B559" i="3"/>
  <c r="AK559" i="3" s="1"/>
  <c r="X140" i="3"/>
  <c r="AT157" i="3"/>
  <c r="AU157" i="3" s="1"/>
  <c r="AT53" i="3"/>
  <c r="Y589" i="3"/>
  <c r="M473" i="3"/>
  <c r="AR324" i="3"/>
  <c r="AH324" i="3" s="1"/>
  <c r="X773" i="3"/>
  <c r="B40" i="3"/>
  <c r="AK40" i="3" s="1"/>
  <c r="G76" i="10" s="1"/>
  <c r="AS47" i="3"/>
  <c r="AS50" i="3"/>
  <c r="AR298" i="3"/>
  <c r="AH298" i="3" s="1"/>
  <c r="AP468" i="3"/>
  <c r="M758" i="3"/>
  <c r="B578" i="3"/>
  <c r="AK578" i="3" s="1"/>
  <c r="AT744" i="3"/>
  <c r="AS750" i="3"/>
  <c r="Y566" i="3"/>
  <c r="P473" i="3"/>
  <c r="AA473" i="3" s="1"/>
  <c r="AT47" i="3"/>
  <c r="AT50" i="3"/>
  <c r="AT828" i="3"/>
  <c r="Y529" i="3"/>
  <c r="AB529" i="3" s="1"/>
  <c r="AC529" i="3" s="1"/>
  <c r="AG529" i="3" s="1"/>
  <c r="M25" i="3"/>
  <c r="K25" i="3" s="1"/>
  <c r="AT888" i="3"/>
  <c r="AP917" i="3"/>
  <c r="B744" i="3"/>
  <c r="AK744" i="3" s="1"/>
  <c r="B750" i="3"/>
  <c r="AK750" i="3" s="1"/>
  <c r="AT690" i="3"/>
  <c r="AU690" i="3" s="1"/>
  <c r="B560" i="3"/>
  <c r="AK560" i="3" s="1"/>
  <c r="B157" i="3"/>
  <c r="AK157" i="3" s="1"/>
  <c r="AS368" i="3"/>
  <c r="AR484" i="3"/>
  <c r="AH484" i="3" s="1"/>
  <c r="AS9" i="3"/>
  <c r="P771" i="3"/>
  <c r="AA771" i="3" s="1"/>
  <c r="AR544" i="3"/>
  <c r="AH544" i="3" s="1"/>
  <c r="AR811" i="3"/>
  <c r="AH811" i="3" s="1"/>
  <c r="B295" i="3"/>
  <c r="AK295" i="3" s="1"/>
  <c r="M53" i="3"/>
  <c r="AT368" i="3"/>
  <c r="B53" i="3"/>
  <c r="AK53" i="3" s="1"/>
  <c r="G65" i="10" s="1"/>
  <c r="P227" i="3"/>
  <c r="AA227" i="3" s="1"/>
  <c r="AB227" i="3" s="1"/>
  <c r="AC227" i="3" s="1"/>
  <c r="AG227" i="3" s="1"/>
  <c r="AT866" i="3"/>
  <c r="AT771" i="3"/>
  <c r="X150" i="3"/>
  <c r="AS744" i="3"/>
  <c r="AT750" i="3"/>
  <c r="AS560" i="3"/>
  <c r="M295" i="3"/>
  <c r="AS227" i="3"/>
  <c r="AU227" i="3" s="1"/>
  <c r="Y125" i="3"/>
  <c r="B368" i="3"/>
  <c r="AK368" i="3" s="1"/>
  <c r="AB229" i="3"/>
  <c r="AC229" i="3" s="1"/>
  <c r="AG229" i="3" s="1"/>
  <c r="AS866" i="3"/>
  <c r="AS771" i="3"/>
  <c r="AJ970" i="3"/>
  <c r="AS820" i="3"/>
  <c r="AJ944" i="3"/>
  <c r="AP908" i="3"/>
  <c r="AS758" i="3"/>
  <c r="AS547" i="3"/>
  <c r="AU547" i="3" s="1"/>
  <c r="AT445" i="3"/>
  <c r="AT560" i="3"/>
  <c r="X180" i="3"/>
  <c r="AR435" i="3"/>
  <c r="AH435" i="3" s="1"/>
  <c r="X653" i="3"/>
  <c r="AS53" i="3"/>
  <c r="AR37" i="3"/>
  <c r="AH37" i="3" s="1"/>
  <c r="AR543" i="3"/>
  <c r="AH543" i="3" s="1"/>
  <c r="AS190" i="3"/>
  <c r="Y318" i="3"/>
  <c r="Y47" i="3"/>
  <c r="AB47" i="3" s="1"/>
  <c r="AC47" i="3" s="1"/>
  <c r="AG47" i="3" s="1"/>
  <c r="M820" i="3"/>
  <c r="X560" i="3"/>
  <c r="Y89" i="3"/>
  <c r="AB89" i="3" s="1"/>
  <c r="AC89" i="3" s="1"/>
  <c r="AG89" i="3" s="1"/>
  <c r="AT456" i="3"/>
  <c r="M888" i="3"/>
  <c r="P574" i="3"/>
  <c r="AA574" i="3" s="1"/>
  <c r="AB574" i="3" s="1"/>
  <c r="AC574" i="3" s="1"/>
  <c r="AG574" i="3" s="1"/>
  <c r="Y55" i="3"/>
  <c r="AB55" i="3" s="1"/>
  <c r="AC55" i="3" s="1"/>
  <c r="AG55" i="3" s="1"/>
  <c r="X77" i="3"/>
  <c r="X218" i="3"/>
  <c r="AR601" i="3"/>
  <c r="AH601" i="3" s="1"/>
  <c r="Y198" i="3"/>
  <c r="B812" i="3"/>
  <c r="AK812" i="3" s="1"/>
  <c r="X534" i="3"/>
  <c r="AR399" i="3"/>
  <c r="AH399" i="3" s="1"/>
  <c r="AT912" i="3"/>
  <c r="X896" i="3"/>
  <c r="AP674" i="3"/>
  <c r="AP198" i="3"/>
  <c r="AP373" i="3"/>
  <c r="AR438" i="3"/>
  <c r="AH438" i="3" s="1"/>
  <c r="AP534" i="3"/>
  <c r="AP896" i="3"/>
  <c r="AS445" i="3"/>
  <c r="P9" i="5"/>
  <c r="S9" i="5" s="1"/>
  <c r="AS983" i="3"/>
  <c r="B445" i="3"/>
  <c r="AK445" i="3" s="1"/>
  <c r="AR559" i="3"/>
  <c r="AH559" i="3" s="1"/>
  <c r="AS722" i="3"/>
  <c r="Y357" i="3"/>
  <c r="AB357" i="3" s="1"/>
  <c r="AC357" i="3" s="1"/>
  <c r="AG357" i="3" s="1"/>
  <c r="B618" i="3"/>
  <c r="AK618" i="3" s="1"/>
  <c r="AT983" i="3"/>
  <c r="X962" i="3"/>
  <c r="B690" i="3"/>
  <c r="AK690" i="3" s="1"/>
  <c r="P722" i="3"/>
  <c r="AA722" i="3" s="1"/>
  <c r="AP357" i="3"/>
  <c r="B285" i="3"/>
  <c r="AK285" i="3" s="1"/>
  <c r="AT618" i="3"/>
  <c r="Y123" i="3"/>
  <c r="Y147" i="3"/>
  <c r="B983" i="3"/>
  <c r="AK983" i="3" s="1"/>
  <c r="AJ521" i="3"/>
  <c r="B764" i="3"/>
  <c r="AK764" i="3" s="1"/>
  <c r="M690" i="3"/>
  <c r="AS466" i="3"/>
  <c r="P376" i="3"/>
  <c r="AA376" i="3" s="1"/>
  <c r="AB376" i="3" s="1"/>
  <c r="AC376" i="3" s="1"/>
  <c r="AG376" i="3" s="1"/>
  <c r="AT722" i="3"/>
  <c r="X928" i="3"/>
  <c r="X664" i="3"/>
  <c r="AB664" i="3" s="1"/>
  <c r="AC664" i="3" s="1"/>
  <c r="AG664" i="3" s="1"/>
  <c r="P764" i="3"/>
  <c r="AA764" i="3" s="1"/>
  <c r="B375" i="3"/>
  <c r="AK375" i="3" s="1"/>
  <c r="P690" i="3"/>
  <c r="AA690" i="3" s="1"/>
  <c r="X566" i="3"/>
  <c r="AT435" i="3"/>
  <c r="AT376" i="3"/>
  <c r="AS376" i="3"/>
  <c r="B466" i="3"/>
  <c r="AK466" i="3" s="1"/>
  <c r="X38" i="3"/>
  <c r="AB38" i="3" s="1"/>
  <c r="AC38" i="3" s="1"/>
  <c r="AG38" i="3" s="1"/>
  <c r="M879" i="3"/>
  <c r="X602" i="3"/>
  <c r="AP664" i="3"/>
  <c r="AT920" i="3"/>
  <c r="AU920" i="3" s="1"/>
  <c r="B435" i="3"/>
  <c r="AK435" i="3" s="1"/>
  <c r="B254" i="3"/>
  <c r="AK254" i="3" s="1"/>
  <c r="P466" i="3"/>
  <c r="AA466" i="3" s="1"/>
  <c r="AT479" i="3"/>
  <c r="AJ199" i="3"/>
  <c r="X598" i="3"/>
  <c r="Y110" i="3"/>
  <c r="AP602" i="3"/>
  <c r="B920" i="3"/>
  <c r="AK920" i="3" s="1"/>
  <c r="M435" i="3"/>
  <c r="AB435" i="3"/>
  <c r="AC435" i="3" s="1"/>
  <c r="AG435" i="3" s="1"/>
  <c r="B479" i="3"/>
  <c r="AK479" i="3" s="1"/>
  <c r="X68" i="3"/>
  <c r="AB68" i="3" s="1"/>
  <c r="AC68" i="3" s="1"/>
  <c r="AG68" i="3" s="1"/>
  <c r="Y598" i="3"/>
  <c r="X312" i="3"/>
  <c r="M920" i="3"/>
  <c r="AS730" i="3"/>
  <c r="AJ621" i="3"/>
  <c r="B376" i="3"/>
  <c r="AK376" i="3" s="1"/>
  <c r="M479" i="3"/>
  <c r="AP321" i="3"/>
  <c r="AU684" i="3"/>
  <c r="B814" i="3"/>
  <c r="AK814" i="3" s="1"/>
  <c r="Y312" i="3"/>
  <c r="AR192" i="3"/>
  <c r="AH192" i="3" s="1"/>
  <c r="B879" i="3"/>
  <c r="AK879" i="3" s="1"/>
  <c r="P758" i="3"/>
  <c r="AA758" i="3" s="1"/>
  <c r="P920" i="3"/>
  <c r="AA920" i="3" s="1"/>
  <c r="M730" i="3"/>
  <c r="AJ763" i="3"/>
  <c r="X465" i="3"/>
  <c r="X321" i="3"/>
  <c r="AR292" i="3"/>
  <c r="AH292" i="3" s="1"/>
  <c r="P122" i="3"/>
  <c r="AA122" i="3" s="1"/>
  <c r="AB577" i="3"/>
  <c r="AC577" i="3" s="1"/>
  <c r="AG577" i="3" s="1"/>
  <c r="AT730" i="3"/>
  <c r="AJ513" i="3"/>
  <c r="AT298" i="3"/>
  <c r="X166" i="3"/>
  <c r="X351" i="3"/>
  <c r="AS82" i="3"/>
  <c r="AT122" i="3"/>
  <c r="Y3" i="3"/>
  <c r="M298" i="3"/>
  <c r="M207" i="3"/>
  <c r="P474" i="3"/>
  <c r="AA474" i="3" s="1"/>
  <c r="AT132" i="3"/>
  <c r="AU57" i="3"/>
  <c r="AU247" i="3"/>
  <c r="AP218" i="3"/>
  <c r="P298" i="3"/>
  <c r="AA298" i="3" s="1"/>
  <c r="AS474" i="3"/>
  <c r="AU474" i="3" s="1"/>
  <c r="AP250" i="3"/>
  <c r="AB597" i="3"/>
  <c r="AC597" i="3" s="1"/>
  <c r="AG597" i="3" s="1"/>
  <c r="AB794" i="3"/>
  <c r="AC794" i="3" s="1"/>
  <c r="AG794" i="3" s="1"/>
  <c r="M38" i="3"/>
  <c r="X32" i="3"/>
  <c r="AB32" i="3" s="1"/>
  <c r="AC32" i="3" s="1"/>
  <c r="AG32" i="3" s="1"/>
  <c r="X484" i="3"/>
  <c r="AJ413" i="3"/>
  <c r="X385" i="3"/>
  <c r="AB241" i="3"/>
  <c r="AC241" i="3" s="1"/>
  <c r="AG241" i="3" s="1"/>
  <c r="B96" i="3"/>
  <c r="AK96" i="3" s="1"/>
  <c r="Y484" i="3"/>
  <c r="X530" i="3"/>
  <c r="Y385" i="3"/>
  <c r="AT487" i="3"/>
  <c r="M117" i="3"/>
  <c r="AR120" i="3"/>
  <c r="AH120" i="3" s="1"/>
  <c r="P456" i="3"/>
  <c r="AA456" i="3" s="1"/>
  <c r="AS456" i="3"/>
  <c r="AP610" i="3"/>
  <c r="B90" i="3"/>
  <c r="AK90" i="3" s="1"/>
  <c r="G136" i="10" s="1"/>
  <c r="X610" i="3"/>
  <c r="AB322" i="3"/>
  <c r="AC322" i="3" s="1"/>
  <c r="AG322" i="3" s="1"/>
  <c r="M456" i="3"/>
  <c r="AB478" i="3"/>
  <c r="AC478" i="3" s="1"/>
  <c r="AG478" i="3" s="1"/>
  <c r="AU263" i="3"/>
  <c r="Y475" i="3"/>
  <c r="Y358" i="3"/>
  <c r="M105" i="3"/>
  <c r="M308" i="3"/>
  <c r="P534" i="3"/>
  <c r="AA534" i="3" s="1"/>
  <c r="X309" i="3"/>
  <c r="AT253" i="3"/>
  <c r="AU253" i="3" s="1"/>
  <c r="M6" i="3"/>
  <c r="X186" i="3"/>
  <c r="AT80" i="3"/>
  <c r="P294" i="3"/>
  <c r="AA294" i="3" s="1"/>
  <c r="AP239" i="3"/>
  <c r="X606" i="3"/>
  <c r="AR99" i="3"/>
  <c r="AH99" i="3" s="1"/>
  <c r="B99" i="3" s="1"/>
  <c r="AK99" i="3" s="1"/>
  <c r="M283" i="3"/>
  <c r="AP475" i="3"/>
  <c r="AS356" i="3"/>
  <c r="AT534" i="3"/>
  <c r="B253" i="3"/>
  <c r="AK253" i="3" s="1"/>
  <c r="X506" i="3"/>
  <c r="AS294" i="3"/>
  <c r="Y239" i="3"/>
  <c r="AB239" i="3" s="1"/>
  <c r="AC239" i="3" s="1"/>
  <c r="AG239" i="3" s="1"/>
  <c r="AT333" i="3"/>
  <c r="AT283" i="3"/>
  <c r="Y142" i="3"/>
  <c r="P484" i="3"/>
  <c r="AA484" i="3" s="1"/>
  <c r="AT356" i="3"/>
  <c r="B73" i="3"/>
  <c r="AK73" i="3" s="1"/>
  <c r="AS534" i="3"/>
  <c r="AB453" i="3"/>
  <c r="AC453" i="3" s="1"/>
  <c r="AG453" i="3" s="1"/>
  <c r="AR642" i="3"/>
  <c r="AH642" i="3" s="1"/>
  <c r="M253" i="3"/>
  <c r="AP506" i="3"/>
  <c r="B294" i="3"/>
  <c r="AK294" i="3" s="1"/>
  <c r="Y302" i="3"/>
  <c r="AJ578" i="3"/>
  <c r="AS333" i="3"/>
  <c r="X30" i="3"/>
  <c r="P812" i="3"/>
  <c r="AA812" i="3" s="1"/>
  <c r="AS812" i="3"/>
  <c r="M410" i="3"/>
  <c r="AP251" i="3"/>
  <c r="B356" i="3"/>
  <c r="AK356" i="3" s="1"/>
  <c r="P308" i="3"/>
  <c r="AA308" i="3" s="1"/>
  <c r="X491" i="3"/>
  <c r="AS38" i="3"/>
  <c r="P253" i="3"/>
  <c r="AA253" i="3" s="1"/>
  <c r="B39" i="3"/>
  <c r="AK39" i="3" s="1"/>
  <c r="G60" i="10" s="1"/>
  <c r="B136" i="3"/>
  <c r="AK136" i="3" s="1"/>
  <c r="X193" i="3"/>
  <c r="X368" i="3"/>
  <c r="AT294" i="3"/>
  <c r="AP302" i="3"/>
  <c r="AT73" i="3"/>
  <c r="B154" i="3"/>
  <c r="AK154" i="3" s="1"/>
  <c r="P410" i="3"/>
  <c r="AA410" i="3" s="1"/>
  <c r="Y206" i="3"/>
  <c r="Y251" i="3"/>
  <c r="B487" i="3"/>
  <c r="AK487" i="3" s="1"/>
  <c r="B332" i="3"/>
  <c r="AK332" i="3" s="1"/>
  <c r="AR216" i="3"/>
  <c r="AH216" i="3" s="1"/>
  <c r="Y491" i="3"/>
  <c r="AT38" i="3"/>
  <c r="AR38" i="3"/>
  <c r="AH38" i="3" s="1"/>
  <c r="AP291" i="3"/>
  <c r="Y193" i="3"/>
  <c r="Y368" i="3"/>
  <c r="P34" i="3"/>
  <c r="AA34" i="3" s="1"/>
  <c r="AS73" i="3"/>
  <c r="AR246" i="3"/>
  <c r="AH246" i="3" s="1"/>
  <c r="Y87" i="3"/>
  <c r="AB87" i="3" s="1"/>
  <c r="AC87" i="3" s="1"/>
  <c r="AG87" i="3" s="1"/>
  <c r="AP319" i="3"/>
  <c r="AT334" i="3"/>
  <c r="AJ382" i="3"/>
  <c r="B308" i="3"/>
  <c r="AK308" i="3" s="1"/>
  <c r="AS173" i="3"/>
  <c r="B34" i="3"/>
  <c r="AK34" i="3" s="1"/>
  <c r="G67" i="10" s="1"/>
  <c r="AR56" i="3"/>
  <c r="AH56" i="3" s="1"/>
  <c r="B56" i="3" s="1"/>
  <c r="AK56" i="3" s="1"/>
  <c r="G86" i="10" s="1"/>
  <c r="X291" i="3"/>
  <c r="AB291" i="3" s="1"/>
  <c r="AC291" i="3" s="1"/>
  <c r="AG291" i="3" s="1"/>
  <c r="AT34" i="3"/>
  <c r="AU34" i="3" s="1"/>
  <c r="AR850" i="3"/>
  <c r="AH850" i="3" s="1"/>
  <c r="AR423" i="3"/>
  <c r="AH423" i="3" s="1"/>
  <c r="AR55" i="3"/>
  <c r="AH55" i="3" s="1"/>
  <c r="X70" i="3"/>
  <c r="AB70" i="3" s="1"/>
  <c r="AC70" i="3" s="1"/>
  <c r="AG70" i="3" s="1"/>
  <c r="M955" i="3"/>
  <c r="AT421" i="3"/>
  <c r="AU421" i="3" s="1"/>
  <c r="B374" i="3"/>
  <c r="AK374" i="3" s="1"/>
  <c r="X250" i="3"/>
  <c r="AS308" i="3"/>
  <c r="AU308" i="3" s="1"/>
  <c r="AP53" i="3"/>
  <c r="M65" i="10" s="1"/>
  <c r="B584" i="3"/>
  <c r="AK584" i="3" s="1"/>
  <c r="P673" i="3"/>
  <c r="AA673" i="3" s="1"/>
  <c r="X474" i="3"/>
  <c r="AT484" i="3"/>
  <c r="B421" i="3"/>
  <c r="AK421" i="3" s="1"/>
  <c r="M351" i="3"/>
  <c r="M36" i="3"/>
  <c r="Y279" i="3"/>
  <c r="AT221" i="3"/>
  <c r="AU221" i="3" s="1"/>
  <c r="X191" i="3"/>
  <c r="X858" i="3"/>
  <c r="AS374" i="3"/>
  <c r="AU374" i="3" s="1"/>
  <c r="P193" i="3"/>
  <c r="AA193" i="3" s="1"/>
  <c r="M73" i="3"/>
  <c r="B219" i="3"/>
  <c r="AK219" i="3" s="1"/>
  <c r="AR26" i="3"/>
  <c r="AH26" i="3" s="1"/>
  <c r="AJ821" i="3"/>
  <c r="B784" i="3"/>
  <c r="AK784" i="3" s="1"/>
  <c r="X330" i="3"/>
  <c r="AB330" i="3" s="1"/>
  <c r="AC330" i="3" s="1"/>
  <c r="AG330" i="3" s="1"/>
  <c r="P584" i="3"/>
  <c r="AA584" i="3" s="1"/>
  <c r="AP330" i="3"/>
  <c r="P283" i="3"/>
  <c r="AA283" i="3" s="1"/>
  <c r="M673" i="3"/>
  <c r="AP474" i="3"/>
  <c r="B484" i="3"/>
  <c r="AK484" i="3" s="1"/>
  <c r="M421" i="3"/>
  <c r="P351" i="3"/>
  <c r="AA351" i="3" s="1"/>
  <c r="P400" i="3"/>
  <c r="AA400" i="3" s="1"/>
  <c r="AB400" i="3" s="1"/>
  <c r="AC400" i="3" s="1"/>
  <c r="AG400" i="3" s="1"/>
  <c r="AP159" i="3"/>
  <c r="B221" i="3"/>
  <c r="AK221" i="3" s="1"/>
  <c r="AJ130" i="3"/>
  <c r="AP342" i="3"/>
  <c r="P554" i="3"/>
  <c r="AA554" i="3" s="1"/>
  <c r="AB554" i="3" s="1"/>
  <c r="AC554" i="3" s="1"/>
  <c r="AG554" i="3" s="1"/>
  <c r="B712" i="3"/>
  <c r="AK712" i="3" s="1"/>
  <c r="P374" i="3"/>
  <c r="AA374" i="3" s="1"/>
  <c r="AT193" i="3"/>
  <c r="AU193" i="3" s="1"/>
  <c r="AT219" i="3"/>
  <c r="Y103" i="3"/>
  <c r="AB103" i="3" s="1"/>
  <c r="AC103" i="3" s="1"/>
  <c r="AG103" i="3" s="1"/>
  <c r="B524" i="3"/>
  <c r="AK524" i="3" s="1"/>
  <c r="AT524" i="3"/>
  <c r="P392" i="3"/>
  <c r="AA392" i="3" s="1"/>
  <c r="AB392" i="3" s="1"/>
  <c r="AC392" i="3" s="1"/>
  <c r="AG392" i="3" s="1"/>
  <c r="P421" i="3"/>
  <c r="AA421" i="3" s="1"/>
  <c r="AS400" i="3"/>
  <c r="M221" i="3"/>
  <c r="AS187" i="3"/>
  <c r="X988" i="3"/>
  <c r="M521" i="3"/>
  <c r="AT554" i="3"/>
  <c r="AT712" i="3"/>
  <c r="M193" i="3"/>
  <c r="X36" i="3"/>
  <c r="AT241" i="3"/>
  <c r="AT494" i="3"/>
  <c r="B400" i="3"/>
  <c r="AK400" i="3" s="1"/>
  <c r="AB558" i="3"/>
  <c r="AC558" i="3" s="1"/>
  <c r="AG558" i="3" s="1"/>
  <c r="Y359" i="3"/>
  <c r="X211" i="3"/>
  <c r="B187" i="3"/>
  <c r="AK187" i="3" s="1"/>
  <c r="P712" i="3"/>
  <c r="AA712" i="3" s="1"/>
  <c r="B554" i="3"/>
  <c r="AK554" i="3" s="1"/>
  <c r="X565" i="3"/>
  <c r="X272" i="3"/>
  <c r="B494" i="3"/>
  <c r="AK494" i="3" s="1"/>
  <c r="P332" i="3"/>
  <c r="AA332" i="3" s="1"/>
  <c r="B193" i="3"/>
  <c r="AK193" i="3" s="1"/>
  <c r="AR21" i="3"/>
  <c r="AH21" i="3" s="1"/>
  <c r="B21" i="3" s="1"/>
  <c r="AK21" i="3" s="1"/>
  <c r="J25" i="4" s="1"/>
  <c r="AT39" i="3"/>
  <c r="AU39" i="3" s="1"/>
  <c r="X268" i="3"/>
  <c r="B174" i="3"/>
  <c r="AK174" i="3" s="1"/>
  <c r="Y211" i="3"/>
  <c r="M187" i="3"/>
  <c r="X215" i="3"/>
  <c r="P914" i="3"/>
  <c r="AA914" i="3" s="1"/>
  <c r="AB914" i="3" s="1"/>
  <c r="AC914" i="3" s="1"/>
  <c r="AG914" i="3" s="1"/>
  <c r="Y837" i="3"/>
  <c r="AT156" i="3"/>
  <c r="AU156" i="3" s="1"/>
  <c r="X362" i="3"/>
  <c r="B534" i="3"/>
  <c r="AK534" i="3" s="1"/>
  <c r="AS494" i="3"/>
  <c r="AJ461" i="3"/>
  <c r="B392" i="3"/>
  <c r="AK392" i="3" s="1"/>
  <c r="AR530" i="3"/>
  <c r="AH530" i="3" s="1"/>
  <c r="M39" i="3"/>
  <c r="AP268" i="3"/>
  <c r="M174" i="3"/>
  <c r="AR103" i="3"/>
  <c r="AH103" i="3" s="1"/>
  <c r="Y215" i="3"/>
  <c r="AS914" i="3"/>
  <c r="AU914" i="3" s="1"/>
  <c r="B731" i="3"/>
  <c r="AK731" i="3" s="1"/>
  <c r="AR331" i="3"/>
  <c r="AH331" i="3" s="1"/>
  <c r="P156" i="3"/>
  <c r="AA156" i="3" s="1"/>
  <c r="AB156" i="3" s="1"/>
  <c r="AC156" i="3" s="1"/>
  <c r="AG156" i="3" s="1"/>
  <c r="B80" i="3"/>
  <c r="AK80" i="3" s="1"/>
  <c r="X319" i="3"/>
  <c r="Y362" i="3"/>
  <c r="X206" i="3"/>
  <c r="AS392" i="3"/>
  <c r="M494" i="3"/>
  <c r="B105" i="3"/>
  <c r="AK105" i="3" s="1"/>
  <c r="G195" i="10" s="1"/>
  <c r="P39" i="3"/>
  <c r="AA39" i="3" s="1"/>
  <c r="Y186" i="3"/>
  <c r="B914" i="3"/>
  <c r="AK914" i="3" s="1"/>
  <c r="M731" i="3"/>
  <c r="AS283" i="3"/>
  <c r="AT418" i="3"/>
  <c r="Y119" i="3"/>
  <c r="AB119" i="3" s="1"/>
  <c r="AC119" i="3" s="1"/>
  <c r="AG119" i="3" s="1"/>
  <c r="X61" i="3"/>
  <c r="X358" i="3"/>
  <c r="Y309" i="3"/>
  <c r="AS80" i="3"/>
  <c r="AR6" i="3"/>
  <c r="AH6" i="3" s="1"/>
  <c r="B6" i="3" s="1"/>
  <c r="AK6" i="3" s="1"/>
  <c r="J21" i="4" s="1"/>
  <c r="Y35" i="3"/>
  <c r="AB35" i="3" s="1"/>
  <c r="AC35" i="3" s="1"/>
  <c r="AG35" i="3" s="1"/>
  <c r="X310" i="3"/>
  <c r="AS479" i="3"/>
  <c r="B255" i="3"/>
  <c r="AK255" i="3" s="1"/>
  <c r="AB184" i="3"/>
  <c r="AC184" i="3" s="1"/>
  <c r="AG184" i="3" s="1"/>
  <c r="P157" i="3"/>
  <c r="AA157" i="3" s="1"/>
  <c r="Y31" i="3"/>
  <c r="Y452" i="3"/>
  <c r="AB452" i="3" s="1"/>
  <c r="AC452" i="3" s="1"/>
  <c r="AG452" i="3" s="1"/>
  <c r="AJ194" i="3"/>
  <c r="P250" i="3"/>
  <c r="AA250" i="3" s="1"/>
  <c r="AS419" i="3"/>
  <c r="AP452" i="3"/>
  <c r="AT105" i="3"/>
  <c r="AT419" i="3"/>
  <c r="AS85" i="3"/>
  <c r="X226" i="3"/>
  <c r="B227" i="3"/>
  <c r="AK227" i="3" s="1"/>
  <c r="Y43" i="3"/>
  <c r="B419" i="3"/>
  <c r="AK419" i="3" s="1"/>
  <c r="M607" i="3"/>
  <c r="Y465" i="3"/>
  <c r="Y226" i="3"/>
  <c r="X524" i="3"/>
  <c r="AB524" i="3" s="1"/>
  <c r="AC524" i="3" s="1"/>
  <c r="AG524" i="3" s="1"/>
  <c r="AU818" i="3"/>
  <c r="AS841" i="3"/>
  <c r="AT841" i="3"/>
  <c r="B841" i="3"/>
  <c r="AK841" i="3" s="1"/>
  <c r="P841" i="3"/>
  <c r="AA841" i="3" s="1"/>
  <c r="AB841" i="3" s="1"/>
  <c r="AC841" i="3" s="1"/>
  <c r="AG841" i="3" s="1"/>
  <c r="AR470" i="3"/>
  <c r="AH470" i="3" s="1"/>
  <c r="AJ470" i="3"/>
  <c r="X398" i="3"/>
  <c r="AP524" i="3"/>
  <c r="AT593" i="3"/>
  <c r="AU593" i="3" s="1"/>
  <c r="P127" i="3"/>
  <c r="AA127" i="3" s="1"/>
  <c r="Y398" i="3"/>
  <c r="AS607" i="3"/>
  <c r="AU607" i="3" s="1"/>
  <c r="M593" i="3"/>
  <c r="AS298" i="3"/>
  <c r="B607" i="3"/>
  <c r="AK607" i="3" s="1"/>
  <c r="X122" i="3"/>
  <c r="X7" i="3"/>
  <c r="AB7" i="3" s="1"/>
  <c r="AC7" i="3" s="1"/>
  <c r="AG7" i="3" s="1"/>
  <c r="P593" i="3"/>
  <c r="AA593" i="3" s="1"/>
  <c r="AJ367" i="3"/>
  <c r="P607" i="3"/>
  <c r="AA607" i="3" s="1"/>
  <c r="P132" i="3"/>
  <c r="AA132" i="3" s="1"/>
  <c r="AB132" i="3" s="1"/>
  <c r="AC132" i="3" s="1"/>
  <c r="AG132" i="3" s="1"/>
  <c r="AB629" i="3"/>
  <c r="AC629" i="3" s="1"/>
  <c r="AG629" i="3" s="1"/>
  <c r="B593" i="3"/>
  <c r="AK593" i="3" s="1"/>
  <c r="AS112" i="3"/>
  <c r="X256" i="3"/>
  <c r="X555" i="3"/>
  <c r="AT85" i="3"/>
  <c r="AT112" i="3"/>
  <c r="AR41" i="3"/>
  <c r="AH41" i="3" s="1"/>
  <c r="P173" i="3"/>
  <c r="AA173" i="3" s="1"/>
  <c r="AB173" i="3" s="1"/>
  <c r="AC173" i="3" s="1"/>
  <c r="AG173" i="3" s="1"/>
  <c r="Y71" i="3"/>
  <c r="AB71" i="3" s="1"/>
  <c r="AC71" i="3" s="1"/>
  <c r="AG71" i="3" s="1"/>
  <c r="AS25" i="3"/>
  <c r="AS11" i="3"/>
  <c r="AU11" i="3" s="1"/>
  <c r="B112" i="3"/>
  <c r="AK112" i="3" s="1"/>
  <c r="M255" i="3"/>
  <c r="M472" i="3"/>
  <c r="AP932" i="3"/>
  <c r="Y932" i="3"/>
  <c r="X932" i="3"/>
  <c r="P255" i="3"/>
  <c r="AA255" i="3" s="1"/>
  <c r="AB255" i="3" s="1"/>
  <c r="AC255" i="3" s="1"/>
  <c r="AG255" i="3" s="1"/>
  <c r="AB263" i="3"/>
  <c r="AC263" i="3" s="1"/>
  <c r="AG263" i="3" s="1"/>
  <c r="X83" i="3"/>
  <c r="AB83" i="3" s="1"/>
  <c r="AC83" i="3" s="1"/>
  <c r="AG83" i="3" s="1"/>
  <c r="AS618" i="3"/>
  <c r="X53" i="3"/>
  <c r="AB53" i="3" s="1"/>
  <c r="AC53" i="3" s="1"/>
  <c r="AG53" i="3" s="1"/>
  <c r="M33" i="3"/>
  <c r="AJ32" i="3"/>
  <c r="B32" i="3" s="1"/>
  <c r="AK32" i="3" s="1"/>
  <c r="AR232" i="3"/>
  <c r="AH232" i="3" s="1"/>
  <c r="AS255" i="3"/>
  <c r="AU255" i="3" s="1"/>
  <c r="M11" i="3"/>
  <c r="M85" i="3"/>
  <c r="M112" i="3"/>
  <c r="Q34" i="5"/>
  <c r="P34" i="5"/>
  <c r="S34" i="5" s="1"/>
  <c r="AB559" i="3"/>
  <c r="AC559" i="3" s="1"/>
  <c r="AG559" i="3" s="1"/>
  <c r="AB231" i="3"/>
  <c r="AC231" i="3" s="1"/>
  <c r="AG231" i="3" s="1"/>
  <c r="B418" i="3"/>
  <c r="AK418" i="3" s="1"/>
  <c r="AT646" i="3"/>
  <c r="B646" i="3"/>
  <c r="AK646" i="3" s="1"/>
  <c r="AR730" i="3"/>
  <c r="AH730" i="3" s="1"/>
  <c r="AJ730" i="3"/>
  <c r="M527" i="3"/>
  <c r="AS527" i="3"/>
  <c r="AR896" i="3"/>
  <c r="AH896" i="3" s="1"/>
  <c r="AJ896" i="3"/>
  <c r="P763" i="3"/>
  <c r="AA763" i="3" s="1"/>
  <c r="AS763" i="3"/>
  <c r="AJ670" i="3"/>
  <c r="AR670" i="3"/>
  <c r="AH670" i="3" s="1"/>
  <c r="AR432" i="3"/>
  <c r="AH432" i="3" s="1"/>
  <c r="AJ432" i="3"/>
  <c r="AS418" i="3"/>
  <c r="AT578" i="3"/>
  <c r="P578" i="3"/>
  <c r="AA578" i="3" s="1"/>
  <c r="Y282" i="3"/>
  <c r="X282" i="3"/>
  <c r="AJ616" i="3"/>
  <c r="AR616" i="3"/>
  <c r="AH616" i="3" s="1"/>
  <c r="P892" i="3"/>
  <c r="AA892" i="3" s="1"/>
  <c r="M892" i="3"/>
  <c r="AT545" i="3"/>
  <c r="M545" i="3"/>
  <c r="AS545" i="3"/>
  <c r="AJ687" i="3"/>
  <c r="AR687" i="3"/>
  <c r="AH687" i="3" s="1"/>
  <c r="M404" i="3"/>
  <c r="P404" i="3"/>
  <c r="AA404" i="3" s="1"/>
  <c r="AP789" i="3"/>
  <c r="X789" i="3"/>
  <c r="AJ591" i="3"/>
  <c r="AR591" i="3"/>
  <c r="AH591" i="3" s="1"/>
  <c r="AR187" i="3"/>
  <c r="AH187" i="3" s="1"/>
  <c r="AJ187" i="3"/>
  <c r="AR404" i="3"/>
  <c r="AH404" i="3" s="1"/>
  <c r="AJ404" i="3"/>
  <c r="AJ914" i="3"/>
  <c r="AR914" i="3"/>
  <c r="AH914" i="3" s="1"/>
  <c r="AB987" i="3"/>
  <c r="AC987" i="3" s="1"/>
  <c r="AG987" i="3" s="1"/>
  <c r="AR584" i="3"/>
  <c r="AH584" i="3" s="1"/>
  <c r="AJ584" i="3"/>
  <c r="AJ851" i="3"/>
  <c r="AR851" i="3"/>
  <c r="AH851" i="3" s="1"/>
  <c r="AR171" i="3"/>
  <c r="AH171" i="3" s="1"/>
  <c r="AJ171" i="3"/>
  <c r="Y79" i="3"/>
  <c r="AJ855" i="3"/>
  <c r="AR855" i="3"/>
  <c r="AH855" i="3" s="1"/>
  <c r="AS208" i="3"/>
  <c r="M208" i="3"/>
  <c r="Y901" i="3"/>
  <c r="AB901" i="3" s="1"/>
  <c r="AC901" i="3" s="1"/>
  <c r="AG901" i="3" s="1"/>
  <c r="AP901" i="3"/>
  <c r="AR308" i="3"/>
  <c r="AH308" i="3" s="1"/>
  <c r="AJ308" i="3"/>
  <c r="AJ712" i="3"/>
  <c r="AR712" i="3"/>
  <c r="AH712" i="3" s="1"/>
  <c r="AF8" i="3"/>
  <c r="U23" i="4" s="1"/>
  <c r="B772" i="3"/>
  <c r="AK772" i="3" s="1"/>
  <c r="P772" i="3"/>
  <c r="AA772" i="3" s="1"/>
  <c r="AS772" i="3"/>
  <c r="AU772" i="3" s="1"/>
  <c r="M434" i="3"/>
  <c r="AT434" i="3"/>
  <c r="AJ283" i="3"/>
  <c r="AR283" i="3"/>
  <c r="AH283" i="3" s="1"/>
  <c r="AJ188" i="3"/>
  <c r="AR188" i="3"/>
  <c r="AH188" i="3" s="1"/>
  <c r="AB168" i="3"/>
  <c r="AC168" i="3" s="1"/>
  <c r="AG168" i="3" s="1"/>
  <c r="AB188" i="3"/>
  <c r="AC188" i="3" s="1"/>
  <c r="AG188" i="3" s="1"/>
  <c r="AT104" i="3"/>
  <c r="AS105" i="3"/>
  <c r="AJ153" i="3"/>
  <c r="AR153" i="3"/>
  <c r="AH153" i="3" s="1"/>
  <c r="Y715" i="3"/>
  <c r="X715" i="3"/>
  <c r="M406" i="3"/>
  <c r="P406" i="3"/>
  <c r="AA406" i="3" s="1"/>
  <c r="AB406" i="3" s="1"/>
  <c r="AC406" i="3" s="1"/>
  <c r="AG406" i="3" s="1"/>
  <c r="AS406" i="3"/>
  <c r="AP863" i="3"/>
  <c r="X863" i="3"/>
  <c r="P528" i="3"/>
  <c r="AA528" i="3" s="1"/>
  <c r="B528" i="3"/>
  <c r="AK528" i="3" s="1"/>
  <c r="AT188" i="3"/>
  <c r="M188" i="3"/>
  <c r="P387" i="3"/>
  <c r="AA387" i="3" s="1"/>
  <c r="M387" i="3"/>
  <c r="AB297" i="3"/>
  <c r="AC297" i="3" s="1"/>
  <c r="AG297" i="3" s="1"/>
  <c r="AB370" i="3"/>
  <c r="AC370" i="3" s="1"/>
  <c r="AG370" i="3" s="1"/>
  <c r="AS104" i="3"/>
  <c r="AJ992" i="3"/>
  <c r="AR992" i="3"/>
  <c r="AH992" i="3" s="1"/>
  <c r="AR862" i="3"/>
  <c r="AH862" i="3" s="1"/>
  <c r="AJ862" i="3"/>
  <c r="M831" i="3"/>
  <c r="AS831" i="3"/>
  <c r="AU831" i="3" s="1"/>
  <c r="AP626" i="3"/>
  <c r="Y626" i="3"/>
  <c r="AR748" i="3"/>
  <c r="AH748" i="3" s="1"/>
  <c r="AJ748" i="3"/>
  <c r="AS992" i="3"/>
  <c r="B992" i="3"/>
  <c r="AK992" i="3" s="1"/>
  <c r="AT992" i="3"/>
  <c r="AJ792" i="3"/>
  <c r="AR792" i="3"/>
  <c r="AH792" i="3" s="1"/>
  <c r="P295" i="3"/>
  <c r="AA295" i="3" s="1"/>
  <c r="AB295" i="3" s="1"/>
  <c r="AC295" i="3" s="1"/>
  <c r="AG295" i="3" s="1"/>
  <c r="AS295" i="3"/>
  <c r="AU295" i="3" s="1"/>
  <c r="AR57" i="3"/>
  <c r="AH57" i="3" s="1"/>
  <c r="AP838" i="3"/>
  <c r="Y838" i="3"/>
  <c r="X838" i="3"/>
  <c r="P415" i="3"/>
  <c r="AA415" i="3" s="1"/>
  <c r="M415" i="3"/>
  <c r="AJ302" i="3"/>
  <c r="AR302" i="3"/>
  <c r="AH302" i="3" s="1"/>
  <c r="P248" i="3"/>
  <c r="AA248" i="3" s="1"/>
  <c r="M248" i="3"/>
  <c r="Y578" i="3"/>
  <c r="AP578" i="3"/>
  <c r="AP296" i="3"/>
  <c r="Y296" i="3"/>
  <c r="B913" i="3"/>
  <c r="AK913" i="3" s="1"/>
  <c r="AS913" i="3"/>
  <c r="M913" i="3"/>
  <c r="AT913" i="3"/>
  <c r="P913" i="3"/>
  <c r="AA913" i="3" s="1"/>
  <c r="AS233" i="3"/>
  <c r="M233" i="3"/>
  <c r="AR764" i="3"/>
  <c r="AH764" i="3" s="1"/>
  <c r="AJ764" i="3"/>
  <c r="AR622" i="3"/>
  <c r="AH622" i="3" s="1"/>
  <c r="AJ622" i="3"/>
  <c r="AP307" i="3"/>
  <c r="X307" i="3"/>
  <c r="Y307" i="3"/>
  <c r="X138" i="3"/>
  <c r="P898" i="3"/>
  <c r="AA898" i="3" s="1"/>
  <c r="AS898" i="3"/>
  <c r="M898" i="3"/>
  <c r="AR644" i="3"/>
  <c r="AH644" i="3" s="1"/>
  <c r="AJ644" i="3"/>
  <c r="AR787" i="3"/>
  <c r="AH787" i="3" s="1"/>
  <c r="AJ787" i="3"/>
  <c r="AJ913" i="3"/>
  <c r="AR913" i="3"/>
  <c r="AH913" i="3" s="1"/>
  <c r="B674" i="3"/>
  <c r="AK674" i="3" s="1"/>
  <c r="P674" i="3"/>
  <c r="AA674" i="3" s="1"/>
  <c r="AS674" i="3"/>
  <c r="M674" i="3"/>
  <c r="AT674" i="3"/>
  <c r="AR184" i="3"/>
  <c r="AH184" i="3" s="1"/>
  <c r="AJ184" i="3"/>
  <c r="B237" i="3"/>
  <c r="AK237" i="3" s="1"/>
  <c r="M237" i="3"/>
  <c r="P939" i="3"/>
  <c r="AA939" i="3" s="1"/>
  <c r="AS939" i="3"/>
  <c r="AS782" i="3"/>
  <c r="P782" i="3"/>
  <c r="AA782" i="3" s="1"/>
  <c r="AB782" i="3" s="1"/>
  <c r="AC782" i="3" s="1"/>
  <c r="AG782" i="3" s="1"/>
  <c r="AT782" i="3"/>
  <c r="AB730" i="3"/>
  <c r="AC730" i="3" s="1"/>
  <c r="AG730" i="3" s="1"/>
  <c r="AR568" i="3"/>
  <c r="AH568" i="3" s="1"/>
  <c r="AJ568" i="3"/>
  <c r="M156" i="3"/>
  <c r="B156" i="3"/>
  <c r="AK156" i="3" s="1"/>
  <c r="P976" i="3"/>
  <c r="AA976" i="3" s="1"/>
  <c r="M976" i="3"/>
  <c r="B976" i="3"/>
  <c r="AK976" i="3" s="1"/>
  <c r="AS976" i="3"/>
  <c r="AU976" i="3" s="1"/>
  <c r="M358" i="3"/>
  <c r="AT358" i="3"/>
  <c r="B358" i="3"/>
  <c r="AK358" i="3" s="1"/>
  <c r="AS358" i="3"/>
  <c r="P358" i="3"/>
  <c r="AA358" i="3" s="1"/>
  <c r="AB112" i="3"/>
  <c r="AC112" i="3" s="1"/>
  <c r="AG112" i="3" s="1"/>
  <c r="AT52" i="3"/>
  <c r="AS944" i="3"/>
  <c r="AT944" i="3"/>
  <c r="AR731" i="3"/>
  <c r="AH731" i="3" s="1"/>
  <c r="AJ731" i="3"/>
  <c r="M355" i="3"/>
  <c r="P355" i="3"/>
  <c r="AA355" i="3" s="1"/>
  <c r="AB355" i="3" s="1"/>
  <c r="AC355" i="3" s="1"/>
  <c r="AG355" i="3" s="1"/>
  <c r="B943" i="3"/>
  <c r="AK943" i="3" s="1"/>
  <c r="AS943" i="3"/>
  <c r="AR11" i="3"/>
  <c r="AH11" i="3" s="1"/>
  <c r="B11" i="3" s="1"/>
  <c r="AK11" i="3" s="1"/>
  <c r="J27" i="4" s="1"/>
  <c r="AA11" i="3"/>
  <c r="AJ9" i="3"/>
  <c r="AU733" i="3"/>
  <c r="AB631" i="3"/>
  <c r="AC631" i="3" s="1"/>
  <c r="AG631" i="3" s="1"/>
  <c r="AU451" i="3"/>
  <c r="AB733" i="3"/>
  <c r="AC733" i="3" s="1"/>
  <c r="AG733" i="3" s="1"/>
  <c r="AB740" i="3"/>
  <c r="AC740" i="3" s="1"/>
  <c r="AG740" i="3" s="1"/>
  <c r="AU537" i="3"/>
  <c r="AB814" i="3"/>
  <c r="AC814" i="3" s="1"/>
  <c r="AG814" i="3" s="1"/>
  <c r="AU68" i="3"/>
  <c r="AU121" i="3"/>
  <c r="AS10" i="3"/>
  <c r="AB311" i="3"/>
  <c r="AC311" i="3" s="1"/>
  <c r="AG311" i="3" s="1"/>
  <c r="AB517" i="3"/>
  <c r="AC517" i="3" s="1"/>
  <c r="AG517" i="3" s="1"/>
  <c r="AU437" i="3"/>
  <c r="AB299" i="3"/>
  <c r="AC299" i="3" s="1"/>
  <c r="AG299" i="3" s="1"/>
  <c r="AB290" i="3"/>
  <c r="AC290" i="3" s="1"/>
  <c r="AG290" i="3" s="1"/>
  <c r="AB171" i="3"/>
  <c r="AC171" i="3" s="1"/>
  <c r="AG171" i="3" s="1"/>
  <c r="AU497" i="3"/>
  <c r="AB177" i="3"/>
  <c r="AC177" i="3" s="1"/>
  <c r="AG177" i="3" s="1"/>
  <c r="AU563" i="3"/>
  <c r="AU303" i="3"/>
  <c r="AB200" i="3"/>
  <c r="AC200" i="3" s="1"/>
  <c r="AG200" i="3" s="1"/>
  <c r="AU265" i="3"/>
  <c r="AB152" i="3"/>
  <c r="AC152" i="3" s="1"/>
  <c r="AG152" i="3" s="1"/>
  <c r="AU212" i="3"/>
  <c r="AB217" i="3"/>
  <c r="AC217" i="3" s="1"/>
  <c r="AG217" i="3" s="1"/>
  <c r="AU135" i="3"/>
  <c r="AU347" i="3"/>
  <c r="AU184" i="3"/>
  <c r="AU999" i="3"/>
  <c r="AB961" i="3"/>
  <c r="AC961" i="3" s="1"/>
  <c r="AG961" i="3" s="1"/>
  <c r="AU910" i="3"/>
  <c r="AU741" i="3"/>
  <c r="AU591" i="3"/>
  <c r="AU438" i="3"/>
  <c r="AU1000" i="3"/>
  <c r="AB262" i="3"/>
  <c r="AC262" i="3" s="1"/>
  <c r="AG262" i="3" s="1"/>
  <c r="AU567" i="3"/>
  <c r="AB902" i="3"/>
  <c r="AC902" i="3" s="1"/>
  <c r="AG902" i="3" s="1"/>
  <c r="AU917" i="3"/>
  <c r="AU740" i="3"/>
  <c r="AU716" i="3"/>
  <c r="AF16" i="3"/>
  <c r="U32" i="4" s="1"/>
  <c r="Y16" i="3"/>
  <c r="AB16" i="3" s="1"/>
  <c r="AC16" i="3" s="1"/>
  <c r="AG16" i="3" s="1"/>
  <c r="M19" i="3"/>
  <c r="AF13" i="3"/>
  <c r="U29" i="4" s="1"/>
  <c r="AF12" i="3"/>
  <c r="U28" i="4" s="1"/>
  <c r="X12" i="3"/>
  <c r="Y13" i="3"/>
  <c r="Y4" i="3"/>
  <c r="AF7" i="3"/>
  <c r="U22" i="4" s="1"/>
  <c r="AR7" i="3"/>
  <c r="AH7" i="3" s="1"/>
  <c r="B7" i="3" s="1"/>
  <c r="AK7" i="3" s="1"/>
  <c r="AB21" i="3"/>
  <c r="AC21" i="3" s="1"/>
  <c r="AG21" i="3" s="1"/>
  <c r="Y135" i="3"/>
  <c r="AB135" i="3" s="1"/>
  <c r="AC135" i="3" s="1"/>
  <c r="AG135" i="3" s="1"/>
  <c r="Y139" i="3"/>
  <c r="AP132" i="3"/>
  <c r="P129" i="3"/>
  <c r="AA129" i="3" s="1"/>
  <c r="AT10" i="3"/>
  <c r="AB131" i="3"/>
  <c r="AC131" i="3" s="1"/>
  <c r="AG131" i="3" s="1"/>
  <c r="B71" i="3"/>
  <c r="AK71" i="3" s="1"/>
  <c r="G116" i="10" s="1"/>
  <c r="AR68" i="3"/>
  <c r="AH68" i="3" s="1"/>
  <c r="B68" i="3" s="1"/>
  <c r="AK68" i="3" s="1"/>
  <c r="AJ127" i="3"/>
  <c r="B127" i="3" s="1"/>
  <c r="AK127" i="3" s="1"/>
  <c r="G232" i="10" s="1"/>
  <c r="AR131" i="3"/>
  <c r="AH131" i="3" s="1"/>
  <c r="AJ131" i="3"/>
  <c r="B38" i="3"/>
  <c r="AK38" i="3" s="1"/>
  <c r="G75" i="10" s="1"/>
  <c r="B64" i="3"/>
  <c r="AK64" i="3" s="1"/>
  <c r="AP122" i="3"/>
  <c r="M227" i="10" s="1"/>
  <c r="AB52" i="3"/>
  <c r="AC52" i="3" s="1"/>
  <c r="AG52" i="3" s="1"/>
  <c r="M20" i="3"/>
  <c r="M106" i="3"/>
  <c r="M49" i="3"/>
  <c r="AP49" i="3" s="1"/>
  <c r="M82" i="10" s="1"/>
  <c r="AJ116" i="3"/>
  <c r="B116" i="3" s="1"/>
  <c r="AK116" i="3" s="1"/>
  <c r="AR116" i="3"/>
  <c r="AH116" i="3" s="1"/>
  <c r="AP128" i="3"/>
  <c r="M21" i="3"/>
  <c r="K21" i="3" s="1"/>
  <c r="AS22" i="3"/>
  <c r="AP32" i="3"/>
  <c r="M73" i="10" s="1"/>
  <c r="AR17" i="3"/>
  <c r="AH17" i="3" s="1"/>
  <c r="AJ17" i="3"/>
  <c r="P20" i="3"/>
  <c r="AA20" i="3" s="1"/>
  <c r="AB20" i="3" s="1"/>
  <c r="AC20" i="3" s="1"/>
  <c r="AG20" i="3" s="1"/>
  <c r="AT20" i="3"/>
  <c r="AU20" i="3" s="1"/>
  <c r="AR23" i="3"/>
  <c r="AH23" i="3" s="1"/>
  <c r="B23" i="3" s="1"/>
  <c r="AK23" i="3" s="1"/>
  <c r="M22" i="3"/>
  <c r="AP69" i="3"/>
  <c r="M114" i="10" s="1"/>
  <c r="AU7" i="3"/>
  <c r="AA24" i="3"/>
  <c r="AT24" i="3"/>
  <c r="AS24" i="3"/>
  <c r="AU119" i="3"/>
  <c r="B88" i="3"/>
  <c r="AK88" i="3" s="1"/>
  <c r="AP117" i="3"/>
  <c r="M212" i="10" s="1"/>
  <c r="AT22" i="3"/>
  <c r="AR87" i="3"/>
  <c r="AH87" i="3" s="1"/>
  <c r="B87" i="3" s="1"/>
  <c r="AK87" i="3" s="1"/>
  <c r="AR16" i="3"/>
  <c r="AH16" i="3" s="1"/>
  <c r="B16" i="3" s="1"/>
  <c r="AK16" i="3" s="1"/>
  <c r="AS58" i="3"/>
  <c r="AT58" i="3"/>
  <c r="P58" i="3"/>
  <c r="AA58" i="3" s="1"/>
  <c r="B106" i="3"/>
  <c r="AK106" i="3" s="1"/>
  <c r="G196" i="10" s="1"/>
  <c r="AB983" i="3"/>
  <c r="AC983" i="3" s="1"/>
  <c r="AG983" i="3" s="1"/>
  <c r="AU599" i="3"/>
  <c r="AB878" i="3"/>
  <c r="AC878" i="3" s="1"/>
  <c r="AG878" i="3" s="1"/>
  <c r="AP101" i="3"/>
  <c r="M191" i="10" s="1"/>
  <c r="AB965" i="3"/>
  <c r="AC965" i="3" s="1"/>
  <c r="AG965" i="3" s="1"/>
  <c r="AU948" i="3"/>
  <c r="AB859" i="3"/>
  <c r="AC859" i="3" s="1"/>
  <c r="AG859" i="3" s="1"/>
  <c r="AU946" i="3"/>
  <c r="AB930" i="3"/>
  <c r="AC930" i="3" s="1"/>
  <c r="AG930" i="3" s="1"/>
  <c r="AB799" i="3"/>
  <c r="AC799" i="3" s="1"/>
  <c r="AG799" i="3" s="1"/>
  <c r="AU399" i="3"/>
  <c r="AU373" i="3"/>
  <c r="AU931" i="3"/>
  <c r="AB447" i="3"/>
  <c r="AC447" i="3" s="1"/>
  <c r="AG447" i="3" s="1"/>
  <c r="AP66" i="3"/>
  <c r="M111" i="10" s="1"/>
  <c r="AP80" i="3"/>
  <c r="M126" i="10" s="1"/>
  <c r="AB999" i="3"/>
  <c r="AC999" i="3" s="1"/>
  <c r="AG999" i="3" s="1"/>
  <c r="AU541" i="3"/>
  <c r="AU204" i="3"/>
  <c r="AU817" i="3"/>
  <c r="AU526" i="3"/>
  <c r="AU791" i="3"/>
  <c r="AU69" i="3"/>
  <c r="AP96" i="3"/>
  <c r="M157" i="10" s="1"/>
  <c r="Q20" i="5"/>
  <c r="P20" i="5"/>
  <c r="S20" i="5" s="1"/>
  <c r="AP818" i="3"/>
  <c r="Y818" i="3"/>
  <c r="X818" i="3"/>
  <c r="X687" i="3"/>
  <c r="Y687" i="3"/>
  <c r="P837" i="3"/>
  <c r="AA837" i="3" s="1"/>
  <c r="AS837" i="3"/>
  <c r="M837" i="3"/>
  <c r="AT837" i="3"/>
  <c r="B837" i="3"/>
  <c r="AK837" i="3" s="1"/>
  <c r="P827" i="3"/>
  <c r="AA827" i="3" s="1"/>
  <c r="AT827" i="3"/>
  <c r="AU827" i="3" s="1"/>
  <c r="Y706" i="3"/>
  <c r="X706" i="3"/>
  <c r="Y550" i="3"/>
  <c r="X550" i="3"/>
  <c r="Y786" i="3"/>
  <c r="X786" i="3"/>
  <c r="AP786" i="3"/>
  <c r="P606" i="3"/>
  <c r="AA606" i="3" s="1"/>
  <c r="M606" i="3"/>
  <c r="Y675" i="3"/>
  <c r="X675" i="3"/>
  <c r="M702" i="3"/>
  <c r="B702" i="3"/>
  <c r="AK702" i="3" s="1"/>
  <c r="AS702" i="3"/>
  <c r="AT702" i="3"/>
  <c r="AJ612" i="3"/>
  <c r="AR612" i="3"/>
  <c r="AH612" i="3" s="1"/>
  <c r="AJ582" i="3"/>
  <c r="AR582" i="3"/>
  <c r="AH582" i="3" s="1"/>
  <c r="AR334" i="3"/>
  <c r="AH334" i="3" s="1"/>
  <c r="AJ334" i="3"/>
  <c r="Y176" i="3"/>
  <c r="AB176" i="3" s="1"/>
  <c r="AC176" i="3" s="1"/>
  <c r="AG176" i="3" s="1"/>
  <c r="AP176" i="3"/>
  <c r="AS350" i="3"/>
  <c r="P350" i="3"/>
  <c r="AA350" i="3" s="1"/>
  <c r="M350" i="3"/>
  <c r="AT350" i="3"/>
  <c r="B350" i="3"/>
  <c r="AK350" i="3" s="1"/>
  <c r="B241" i="3"/>
  <c r="AK241" i="3" s="1"/>
  <c r="AS241" i="3"/>
  <c r="M241" i="3"/>
  <c r="B394" i="3"/>
  <c r="AK394" i="3" s="1"/>
  <c r="AT394" i="3"/>
  <c r="AT270" i="3"/>
  <c r="P270" i="3"/>
  <c r="AA270" i="3" s="1"/>
  <c r="AB270" i="3" s="1"/>
  <c r="AC270" i="3" s="1"/>
  <c r="AG270" i="3" s="1"/>
  <c r="B270" i="3"/>
  <c r="AK270" i="3" s="1"/>
  <c r="AS270" i="3"/>
  <c r="M270" i="3"/>
  <c r="Y160" i="3"/>
  <c r="AP160" i="3"/>
  <c r="E6" i="4"/>
  <c r="AU767" i="3"/>
  <c r="AU115" i="3"/>
  <c r="AB303" i="3"/>
  <c r="AC303" i="3" s="1"/>
  <c r="AG303" i="3" s="1"/>
  <c r="AU103" i="3"/>
  <c r="AP103" i="3"/>
  <c r="M193" i="10" s="1"/>
  <c r="AB273" i="3"/>
  <c r="AC273" i="3" s="1"/>
  <c r="AG273" i="3" s="1"/>
  <c r="AB339" i="3"/>
  <c r="AC339" i="3" s="1"/>
  <c r="AG339" i="3" s="1"/>
  <c r="AU118" i="3"/>
  <c r="AR808" i="3"/>
  <c r="AH808" i="3" s="1"/>
  <c r="AJ808" i="3"/>
  <c r="AJ830" i="3"/>
  <c r="AR830" i="3"/>
  <c r="AH830" i="3" s="1"/>
  <c r="AP824" i="3"/>
  <c r="Y824" i="3"/>
  <c r="AB824" i="3" s="1"/>
  <c r="AC824" i="3" s="1"/>
  <c r="AG824" i="3" s="1"/>
  <c r="AR810" i="3"/>
  <c r="AH810" i="3" s="1"/>
  <c r="AJ810" i="3"/>
  <c r="AU544" i="3"/>
  <c r="AR606" i="3"/>
  <c r="AH606" i="3" s="1"/>
  <c r="AJ606" i="3"/>
  <c r="AT932" i="3"/>
  <c r="AS932" i="3"/>
  <c r="B459" i="3"/>
  <c r="AK459" i="3" s="1"/>
  <c r="P459" i="3"/>
  <c r="AA459" i="3" s="1"/>
  <c r="M459" i="3"/>
  <c r="AS459" i="3"/>
  <c r="AU459" i="3" s="1"/>
  <c r="Y580" i="3"/>
  <c r="AP580" i="3"/>
  <c r="AP434" i="3"/>
  <c r="X434" i="3"/>
  <c r="Y434" i="3"/>
  <c r="AR547" i="3"/>
  <c r="AH547" i="3" s="1"/>
  <c r="AJ547" i="3"/>
  <c r="AR273" i="3"/>
  <c r="AH273" i="3" s="1"/>
  <c r="AJ273" i="3"/>
  <c r="AR260" i="3"/>
  <c r="AH260" i="3" s="1"/>
  <c r="AJ260" i="3"/>
  <c r="AR212" i="3"/>
  <c r="AH212" i="3" s="1"/>
  <c r="AJ212" i="3"/>
  <c r="AJ270" i="3"/>
  <c r="AR270" i="3"/>
  <c r="AH270" i="3" s="1"/>
  <c r="P36" i="3"/>
  <c r="AA36" i="3" s="1"/>
  <c r="AT36" i="3"/>
  <c r="AU36" i="3" s="1"/>
  <c r="AS172" i="3"/>
  <c r="P172" i="3"/>
  <c r="AA172" i="3" s="1"/>
  <c r="AT172" i="3"/>
  <c r="B172" i="3"/>
  <c r="AK172" i="3" s="1"/>
  <c r="M172" i="3"/>
  <c r="P72" i="3"/>
  <c r="AA72" i="3" s="1"/>
  <c r="AT72" i="3"/>
  <c r="AS72" i="3"/>
  <c r="AU120" i="3"/>
  <c r="AU470" i="3"/>
  <c r="AB289" i="3"/>
  <c r="AC289" i="3" s="1"/>
  <c r="AG289" i="3" s="1"/>
  <c r="B138" i="3"/>
  <c r="AK138" i="3" s="1"/>
  <c r="G265" i="10" s="1"/>
  <c r="AU299" i="3"/>
  <c r="AU239" i="3"/>
  <c r="AU23" i="3"/>
  <c r="AU171" i="3"/>
  <c r="AS879" i="3"/>
  <c r="AU879" i="3" s="1"/>
  <c r="P879" i="3"/>
  <c r="AA879" i="3" s="1"/>
  <c r="AB879" i="3" s="1"/>
  <c r="AC879" i="3" s="1"/>
  <c r="AG879" i="3" s="1"/>
  <c r="AS808" i="3"/>
  <c r="M808" i="3"/>
  <c r="P808" i="3"/>
  <c r="AA808" i="3" s="1"/>
  <c r="B808" i="3"/>
  <c r="AK808" i="3" s="1"/>
  <c r="AT808" i="3"/>
  <c r="AS912" i="3"/>
  <c r="B912" i="3"/>
  <c r="AK912" i="3" s="1"/>
  <c r="P912" i="3"/>
  <c r="AA912" i="3" s="1"/>
  <c r="M952" i="3"/>
  <c r="P952" i="3"/>
  <c r="AA952" i="3" s="1"/>
  <c r="B952" i="3"/>
  <c r="AK952" i="3" s="1"/>
  <c r="M876" i="3"/>
  <c r="P876" i="3"/>
  <c r="AA876" i="3" s="1"/>
  <c r="AT876" i="3"/>
  <c r="AS876" i="3"/>
  <c r="B876" i="3"/>
  <c r="AK876" i="3" s="1"/>
  <c r="AJ880" i="3"/>
  <c r="AR880" i="3"/>
  <c r="AH880" i="3" s="1"/>
  <c r="M689" i="3"/>
  <c r="AT689" i="3"/>
  <c r="B689" i="3"/>
  <c r="AK689" i="3" s="1"/>
  <c r="AS689" i="3"/>
  <c r="P689" i="3"/>
  <c r="AA689" i="3" s="1"/>
  <c r="AB689" i="3" s="1"/>
  <c r="AC689" i="3" s="1"/>
  <c r="AG689" i="3" s="1"/>
  <c r="AS570" i="3"/>
  <c r="AT570" i="3"/>
  <c r="B570" i="3"/>
  <c r="AK570" i="3" s="1"/>
  <c r="P834" i="3"/>
  <c r="AA834" i="3" s="1"/>
  <c r="AT834" i="3"/>
  <c r="AS834" i="3"/>
  <c r="M834" i="3"/>
  <c r="AR603" i="3"/>
  <c r="AH603" i="3" s="1"/>
  <c r="AJ603" i="3"/>
  <c r="AS756" i="3"/>
  <c r="M756" i="3"/>
  <c r="B756" i="3"/>
  <c r="AK756" i="3" s="1"/>
  <c r="AT756" i="3"/>
  <c r="P756" i="3"/>
  <c r="AA756" i="3" s="1"/>
  <c r="AB756" i="3" s="1"/>
  <c r="AC756" i="3" s="1"/>
  <c r="AG756" i="3" s="1"/>
  <c r="AJ932" i="3"/>
  <c r="AR932" i="3"/>
  <c r="AH932" i="3" s="1"/>
  <c r="AR459" i="3"/>
  <c r="AH459" i="3" s="1"/>
  <c r="AJ459" i="3"/>
  <c r="P275" i="3"/>
  <c r="AA275" i="3" s="1"/>
  <c r="AB275" i="3" s="1"/>
  <c r="AC275" i="3" s="1"/>
  <c r="AG275" i="3" s="1"/>
  <c r="M275" i="3"/>
  <c r="AT275" i="3"/>
  <c r="AS275" i="3"/>
  <c r="AJ161" i="3"/>
  <c r="AR161" i="3"/>
  <c r="AH161" i="3" s="1"/>
  <c r="AP344" i="3"/>
  <c r="Y344" i="3"/>
  <c r="X344" i="3"/>
  <c r="M414" i="3"/>
  <c r="B414" i="3"/>
  <c r="AK414" i="3" s="1"/>
  <c r="P414" i="3"/>
  <c r="AA414" i="3" s="1"/>
  <c r="AR168" i="3"/>
  <c r="AH168" i="3" s="1"/>
  <c r="AJ168" i="3"/>
  <c r="AR335" i="3"/>
  <c r="AH335" i="3" s="1"/>
  <c r="AJ335" i="3"/>
  <c r="AJ225" i="3"/>
  <c r="AR225" i="3"/>
  <c r="AH225" i="3" s="1"/>
  <c r="AU465" i="3"/>
  <c r="AU210" i="3"/>
  <c r="AU230" i="3"/>
  <c r="AU202" i="3"/>
  <c r="AU905" i="3"/>
  <c r="M860" i="3"/>
  <c r="AS860" i="3"/>
  <c r="AU860" i="3" s="1"/>
  <c r="B860" i="3"/>
  <c r="AK860" i="3" s="1"/>
  <c r="P860" i="3"/>
  <c r="AA860" i="3" s="1"/>
  <c r="P991" i="3"/>
  <c r="AA991" i="3" s="1"/>
  <c r="AB991" i="3" s="1"/>
  <c r="AC991" i="3" s="1"/>
  <c r="AG991" i="3" s="1"/>
  <c r="B991" i="3"/>
  <c r="AK991" i="3" s="1"/>
  <c r="AS991" i="3"/>
  <c r="AU991" i="3" s="1"/>
  <c r="AR876" i="3"/>
  <c r="AH876" i="3" s="1"/>
  <c r="AJ876" i="3"/>
  <c r="AR805" i="3"/>
  <c r="AH805" i="3" s="1"/>
  <c r="AJ805" i="3"/>
  <c r="AT627" i="3"/>
  <c r="AS627" i="3"/>
  <c r="AJ689" i="3"/>
  <c r="AR689" i="3"/>
  <c r="AH689" i="3" s="1"/>
  <c r="AJ570" i="3"/>
  <c r="AR570" i="3"/>
  <c r="AH570" i="3" s="1"/>
  <c r="AR834" i="3"/>
  <c r="AH834" i="3" s="1"/>
  <c r="AJ834" i="3"/>
  <c r="B970" i="3"/>
  <c r="AK970" i="3" s="1"/>
  <c r="AS970" i="3"/>
  <c r="P970" i="3"/>
  <c r="AA970" i="3" s="1"/>
  <c r="AT970" i="3"/>
  <c r="M970" i="3"/>
  <c r="AJ756" i="3"/>
  <c r="AR756" i="3"/>
  <c r="AH756" i="3" s="1"/>
  <c r="M440" i="3"/>
  <c r="P440" i="3"/>
  <c r="AA440" i="3" s="1"/>
  <c r="AB440" i="3" s="1"/>
  <c r="AC440" i="3" s="1"/>
  <c r="AG440" i="3" s="1"/>
  <c r="AT440" i="3"/>
  <c r="AS440" i="3"/>
  <c r="X599" i="3"/>
  <c r="Y599" i="3"/>
  <c r="P530" i="3"/>
  <c r="AA530" i="3" s="1"/>
  <c r="AT530" i="3"/>
  <c r="AJ560" i="3"/>
  <c r="AR560" i="3"/>
  <c r="AH560" i="3" s="1"/>
  <c r="AS487" i="3"/>
  <c r="P487" i="3"/>
  <c r="AA487" i="3" s="1"/>
  <c r="M130" i="3"/>
  <c r="P130" i="3"/>
  <c r="AA130" i="3" s="1"/>
  <c r="AS413" i="3"/>
  <c r="AU413" i="3" s="1"/>
  <c r="P413" i="3"/>
  <c r="AA413" i="3" s="1"/>
  <c r="M413" i="3"/>
  <c r="AJ275" i="3"/>
  <c r="AR275" i="3"/>
  <c r="AH275" i="3" s="1"/>
  <c r="M274" i="3"/>
  <c r="P274" i="3"/>
  <c r="AA274" i="3" s="1"/>
  <c r="AR414" i="3"/>
  <c r="AH414" i="3" s="1"/>
  <c r="AJ414" i="3"/>
  <c r="AR152" i="3"/>
  <c r="AH152" i="3" s="1"/>
  <c r="AJ152" i="3"/>
  <c r="AJ221" i="3"/>
  <c r="AR221" i="3"/>
  <c r="AH221" i="3" s="1"/>
  <c r="AR128" i="3"/>
  <c r="AH128" i="3" s="1"/>
  <c r="AJ128" i="3"/>
  <c r="B128" i="3" s="1"/>
  <c r="AK128" i="3" s="1"/>
  <c r="G233" i="10" s="1"/>
  <c r="AU810" i="3"/>
  <c r="AU600" i="3"/>
  <c r="AB635" i="3"/>
  <c r="AC635" i="3" s="1"/>
  <c r="AG635" i="3" s="1"/>
  <c r="AU436" i="3"/>
  <c r="AU401" i="3"/>
  <c r="AB379" i="3"/>
  <c r="AC379" i="3" s="1"/>
  <c r="AG379" i="3" s="1"/>
  <c r="AJ860" i="3"/>
  <c r="AR860" i="3"/>
  <c r="AH860" i="3" s="1"/>
  <c r="Y877" i="3"/>
  <c r="AB877" i="3" s="1"/>
  <c r="AC877" i="3" s="1"/>
  <c r="AG877" i="3" s="1"/>
  <c r="AP877" i="3"/>
  <c r="AT918" i="3"/>
  <c r="AS918" i="3"/>
  <c r="AJ882" i="3"/>
  <c r="AR882" i="3"/>
  <c r="AH882" i="3" s="1"/>
  <c r="AJ868" i="3"/>
  <c r="AR868" i="3"/>
  <c r="AH868" i="3" s="1"/>
  <c r="M686" i="3"/>
  <c r="B686" i="3"/>
  <c r="AK686" i="3" s="1"/>
  <c r="AT686" i="3"/>
  <c r="AS686" i="3"/>
  <c r="AS566" i="3"/>
  <c r="M566" i="3"/>
  <c r="P566" i="3"/>
  <c r="AA566" i="3" s="1"/>
  <c r="AT566" i="3"/>
  <c r="B566" i="3"/>
  <c r="AK566" i="3" s="1"/>
  <c r="AJ453" i="3"/>
  <c r="AR453" i="3"/>
  <c r="AH453" i="3" s="1"/>
  <c r="AR610" i="3"/>
  <c r="AH610" i="3" s="1"/>
  <c r="AJ610" i="3"/>
  <c r="AR765" i="3"/>
  <c r="AH765" i="3" s="1"/>
  <c r="AJ765" i="3"/>
  <c r="AJ707" i="3"/>
  <c r="AR707" i="3"/>
  <c r="AH707" i="3" s="1"/>
  <c r="Y872" i="3"/>
  <c r="X872" i="3"/>
  <c r="AR826" i="3"/>
  <c r="AH826" i="3" s="1"/>
  <c r="AJ826" i="3"/>
  <c r="AJ510" i="3"/>
  <c r="AR510" i="3"/>
  <c r="AH510" i="3" s="1"/>
  <c r="M254" i="3"/>
  <c r="AS254" i="3"/>
  <c r="AU254" i="3" s="1"/>
  <c r="P254" i="3"/>
  <c r="AA254" i="3" s="1"/>
  <c r="AT267" i="3"/>
  <c r="B267" i="3"/>
  <c r="AK267" i="3" s="1"/>
  <c r="AB451" i="3"/>
  <c r="AC451" i="3" s="1"/>
  <c r="AG451" i="3" s="1"/>
  <c r="AB508" i="3"/>
  <c r="AC508" i="3" s="1"/>
  <c r="AG508" i="3" s="1"/>
  <c r="AB335" i="3"/>
  <c r="AC335" i="3" s="1"/>
  <c r="AG335" i="3" s="1"/>
  <c r="B135" i="3"/>
  <c r="AK135" i="3" s="1"/>
  <c r="G262" i="10" s="1"/>
  <c r="AB288" i="3"/>
  <c r="AC288" i="3" s="1"/>
  <c r="AG288" i="3" s="1"/>
  <c r="AU86" i="3"/>
  <c r="AP54" i="3"/>
  <c r="M66" i="10" s="1"/>
  <c r="AR894" i="3"/>
  <c r="AH894" i="3" s="1"/>
  <c r="AJ894" i="3"/>
  <c r="AR925" i="3"/>
  <c r="AH925" i="3" s="1"/>
  <c r="AJ925" i="3"/>
  <c r="P869" i="3"/>
  <c r="AA869" i="3" s="1"/>
  <c r="AB869" i="3" s="1"/>
  <c r="AC869" i="3" s="1"/>
  <c r="AG869" i="3" s="1"/>
  <c r="B869" i="3"/>
  <c r="AK869" i="3" s="1"/>
  <c r="AS869" i="3"/>
  <c r="AJ613" i="3"/>
  <c r="AR613" i="3"/>
  <c r="AH613" i="3" s="1"/>
  <c r="M893" i="3"/>
  <c r="P893" i="3"/>
  <c r="AA893" i="3" s="1"/>
  <c r="AB893" i="3" s="1"/>
  <c r="AC893" i="3" s="1"/>
  <c r="AG893" i="3" s="1"/>
  <c r="AT893" i="3"/>
  <c r="AS893" i="3"/>
  <c r="B893" i="3"/>
  <c r="AK893" i="3" s="1"/>
  <c r="AR794" i="3"/>
  <c r="AH794" i="3" s="1"/>
  <c r="AJ794" i="3"/>
  <c r="M882" i="3"/>
  <c r="P882" i="3"/>
  <c r="AA882" i="3" s="1"/>
  <c r="AB882" i="3" s="1"/>
  <c r="AC882" i="3" s="1"/>
  <c r="AG882" i="3" s="1"/>
  <c r="AT882" i="3"/>
  <c r="AU882" i="3" s="1"/>
  <c r="B868" i="3"/>
  <c r="AK868" i="3" s="1"/>
  <c r="AT868" i="3"/>
  <c r="AS868" i="3"/>
  <c r="AT766" i="3"/>
  <c r="AS766" i="3"/>
  <c r="AS522" i="3"/>
  <c r="M522" i="3"/>
  <c r="B522" i="3"/>
  <c r="AK522" i="3" s="1"/>
  <c r="P522" i="3"/>
  <c r="AA522" i="3" s="1"/>
  <c r="AT522" i="3"/>
  <c r="AJ566" i="3"/>
  <c r="AR566" i="3"/>
  <c r="AH566" i="3" s="1"/>
  <c r="X437" i="3"/>
  <c r="AP437" i="3"/>
  <c r="Y437" i="3"/>
  <c r="M628" i="3"/>
  <c r="AS628" i="3"/>
  <c r="AU628" i="3" s="1"/>
  <c r="P628" i="3"/>
  <c r="AA628" i="3" s="1"/>
  <c r="B628" i="3"/>
  <c r="AK628" i="3" s="1"/>
  <c r="AJ495" i="3"/>
  <c r="AR495" i="3"/>
  <c r="AH495" i="3" s="1"/>
  <c r="AS780" i="3"/>
  <c r="B780" i="3"/>
  <c r="AK780" i="3" s="1"/>
  <c r="AT780" i="3"/>
  <c r="M780" i="3"/>
  <c r="P780" i="3"/>
  <c r="AA780" i="3" s="1"/>
  <c r="AB780" i="3" s="1"/>
  <c r="AC780" i="3" s="1"/>
  <c r="AG780" i="3" s="1"/>
  <c r="P610" i="3"/>
  <c r="AA610" i="3" s="1"/>
  <c r="M610" i="3"/>
  <c r="B610" i="3"/>
  <c r="AK610" i="3" s="1"/>
  <c r="AT610" i="3"/>
  <c r="AS610" i="3"/>
  <c r="AP486" i="3"/>
  <c r="Y486" i="3"/>
  <c r="X486" i="3"/>
  <c r="AT707" i="3"/>
  <c r="P707" i="3"/>
  <c r="AA707" i="3" s="1"/>
  <c r="Y800" i="3"/>
  <c r="X800" i="3"/>
  <c r="AP800" i="3"/>
  <c r="AJ254" i="3"/>
  <c r="AR254" i="3"/>
  <c r="AH254" i="3" s="1"/>
  <c r="AS26" i="3"/>
  <c r="AA26" i="3"/>
  <c r="AT26" i="3"/>
  <c r="M222" i="3"/>
  <c r="AS222" i="3"/>
  <c r="P222" i="3"/>
  <c r="AA222" i="3" s="1"/>
  <c r="B222" i="3"/>
  <c r="AK222" i="3" s="1"/>
  <c r="AT222" i="3"/>
  <c r="AR200" i="3"/>
  <c r="AH200" i="3" s="1"/>
  <c r="AJ200" i="3"/>
  <c r="AP242" i="3"/>
  <c r="X242" i="3"/>
  <c r="AU362" i="3"/>
  <c r="AU258" i="3"/>
  <c r="AU81" i="3"/>
  <c r="B865" i="3"/>
  <c r="AK865" i="3" s="1"/>
  <c r="AT865" i="3"/>
  <c r="AS865" i="3"/>
  <c r="M865" i="3"/>
  <c r="P865" i="3"/>
  <c r="AA865" i="3" s="1"/>
  <c r="M925" i="3"/>
  <c r="P925" i="3"/>
  <c r="AA925" i="3" s="1"/>
  <c r="AJ739" i="3"/>
  <c r="AR739" i="3"/>
  <c r="AH739" i="3" s="1"/>
  <c r="AR857" i="3"/>
  <c r="AH857" i="3" s="1"/>
  <c r="AJ857" i="3"/>
  <c r="AS840" i="3"/>
  <c r="P840" i="3"/>
  <c r="AA840" i="3" s="1"/>
  <c r="M840" i="3"/>
  <c r="AJ958" i="3"/>
  <c r="AR958" i="3"/>
  <c r="AH958" i="3" s="1"/>
  <c r="Y744" i="3"/>
  <c r="AP744" i="3"/>
  <c r="AR628" i="3"/>
  <c r="AH628" i="3" s="1"/>
  <c r="AJ628" i="3"/>
  <c r="AJ780" i="3"/>
  <c r="AR780" i="3"/>
  <c r="AH780" i="3" s="1"/>
  <c r="Y582" i="3"/>
  <c r="AP582" i="3"/>
  <c r="AP795" i="3"/>
  <c r="X795" i="3"/>
  <c r="AB795" i="3" s="1"/>
  <c r="AC795" i="3" s="1"/>
  <c r="AG795" i="3" s="1"/>
  <c r="M422" i="3"/>
  <c r="AS422" i="3"/>
  <c r="P422" i="3"/>
  <c r="AA422" i="3" s="1"/>
  <c r="B422" i="3"/>
  <c r="AK422" i="3" s="1"/>
  <c r="AT422" i="3"/>
  <c r="AJ460" i="3"/>
  <c r="AR460" i="3"/>
  <c r="AH460" i="3" s="1"/>
  <c r="AU529" i="3"/>
  <c r="AR269" i="3"/>
  <c r="AH269" i="3" s="1"/>
  <c r="AJ269" i="3"/>
  <c r="AJ408" i="3"/>
  <c r="AR408" i="3"/>
  <c r="AH408" i="3" s="1"/>
  <c r="M242" i="3"/>
  <c r="AS242" i="3"/>
  <c r="P242" i="3"/>
  <c r="AA242" i="3" s="1"/>
  <c r="AT242" i="3"/>
  <c r="AR222" i="3"/>
  <c r="AH222" i="3" s="1"/>
  <c r="AJ222" i="3"/>
  <c r="AS40" i="3"/>
  <c r="AT40" i="3"/>
  <c r="P40" i="3"/>
  <c r="AA40" i="3" s="1"/>
  <c r="Y314" i="3"/>
  <c r="X314" i="3"/>
  <c r="AT207" i="3"/>
  <c r="B207" i="3"/>
  <c r="AK207" i="3" s="1"/>
  <c r="AJ266" i="3"/>
  <c r="AR266" i="3"/>
  <c r="AH266" i="3" s="1"/>
  <c r="AU16" i="3"/>
  <c r="AB347" i="3"/>
  <c r="AC347" i="3" s="1"/>
  <c r="AG347" i="3" s="1"/>
  <c r="AU278" i="3"/>
  <c r="AU311" i="3"/>
  <c r="AB287" i="3"/>
  <c r="AC287" i="3" s="1"/>
  <c r="AG287" i="3" s="1"/>
  <c r="B802" i="10"/>
  <c r="A807" i="4"/>
  <c r="B871" i="3"/>
  <c r="AK871" i="3" s="1"/>
  <c r="M871" i="3"/>
  <c r="M739" i="3"/>
  <c r="AS739" i="3"/>
  <c r="P739" i="3"/>
  <c r="AA739" i="3" s="1"/>
  <c r="Y848" i="3"/>
  <c r="AP848" i="3"/>
  <c r="X848" i="3"/>
  <c r="AS736" i="3"/>
  <c r="P736" i="3"/>
  <c r="AA736" i="3" s="1"/>
  <c r="AB736" i="3" s="1"/>
  <c r="AC736" i="3" s="1"/>
  <c r="AG736" i="3" s="1"/>
  <c r="B736" i="3"/>
  <c r="AK736" i="3" s="1"/>
  <c r="AT736" i="3"/>
  <c r="AJ979" i="3"/>
  <c r="AR979" i="3"/>
  <c r="AH979" i="3" s="1"/>
  <c r="AJ757" i="3"/>
  <c r="AR757" i="3"/>
  <c r="AH757" i="3" s="1"/>
  <c r="AS718" i="3"/>
  <c r="B718" i="3"/>
  <c r="AK718" i="3" s="1"/>
  <c r="AJ753" i="3"/>
  <c r="AR753" i="3"/>
  <c r="AH753" i="3" s="1"/>
  <c r="Y500" i="3"/>
  <c r="X500" i="3"/>
  <c r="AJ421" i="3"/>
  <c r="AR421" i="3"/>
  <c r="AH421" i="3" s="1"/>
  <c r="AR625" i="3"/>
  <c r="AH625" i="3" s="1"/>
  <c r="AJ625" i="3"/>
  <c r="AJ375" i="3"/>
  <c r="AR375" i="3"/>
  <c r="AH375" i="3" s="1"/>
  <c r="AR388" i="3"/>
  <c r="AH388" i="3" s="1"/>
  <c r="AJ388" i="3"/>
  <c r="AT762" i="3"/>
  <c r="AS762" i="3"/>
  <c r="AR327" i="3"/>
  <c r="AH327" i="3" s="1"/>
  <c r="AJ327" i="3"/>
  <c r="AT410" i="3"/>
  <c r="AU410" i="3" s="1"/>
  <c r="B410" i="3"/>
  <c r="AK410" i="3" s="1"/>
  <c r="B269" i="3"/>
  <c r="AK269" i="3" s="1"/>
  <c r="P269" i="3"/>
  <c r="AA269" i="3" s="1"/>
  <c r="M269" i="3"/>
  <c r="AT183" i="3"/>
  <c r="AU183" i="3" s="1"/>
  <c r="M183" i="3"/>
  <c r="AJ291" i="3"/>
  <c r="AR291" i="3"/>
  <c r="AH291" i="3" s="1"/>
  <c r="AS309" i="3"/>
  <c r="AT309" i="3"/>
  <c r="M154" i="3"/>
  <c r="P154" i="3"/>
  <c r="AA154" i="3" s="1"/>
  <c r="AB154" i="3" s="1"/>
  <c r="AC154" i="3" s="1"/>
  <c r="AG154" i="3" s="1"/>
  <c r="AU41" i="3"/>
  <c r="AR835" i="3"/>
  <c r="AH835" i="3" s="1"/>
  <c r="AJ835" i="3"/>
  <c r="AJ854" i="3"/>
  <c r="AR854" i="3"/>
  <c r="AH854" i="3" s="1"/>
  <c r="X967" i="3"/>
  <c r="AP967" i="3"/>
  <c r="Y967" i="3"/>
  <c r="AT979" i="3"/>
  <c r="AS979" i="3"/>
  <c r="M757" i="3"/>
  <c r="P757" i="3"/>
  <c r="AA757" i="3" s="1"/>
  <c r="AS757" i="3"/>
  <c r="X655" i="3"/>
  <c r="Y655" i="3"/>
  <c r="AJ307" i="3"/>
  <c r="AR307" i="3"/>
  <c r="AH307" i="3" s="1"/>
  <c r="AS753" i="3"/>
  <c r="AT753" i="3"/>
  <c r="B680" i="3"/>
  <c r="AK680" i="3" s="1"/>
  <c r="P680" i="3"/>
  <c r="AA680" i="3" s="1"/>
  <c r="AJ473" i="3"/>
  <c r="AR473" i="3"/>
  <c r="AH473" i="3" s="1"/>
  <c r="M375" i="3"/>
  <c r="AT375" i="3"/>
  <c r="AS375" i="3"/>
  <c r="AS382" i="3"/>
  <c r="P382" i="3"/>
  <c r="AA382" i="3" s="1"/>
  <c r="B382" i="3"/>
  <c r="AK382" i="3" s="1"/>
  <c r="M382" i="3"/>
  <c r="AT382" i="3"/>
  <c r="AR762" i="3"/>
  <c r="AH762" i="3" s="1"/>
  <c r="AJ762" i="3"/>
  <c r="AS250" i="3"/>
  <c r="AT250" i="3"/>
  <c r="B250" i="3"/>
  <c r="AK250" i="3" s="1"/>
  <c r="M327" i="3"/>
  <c r="AS327" i="3"/>
  <c r="AT327" i="3"/>
  <c r="M178" i="3"/>
  <c r="B178" i="3"/>
  <c r="AK178" i="3" s="1"/>
  <c r="P178" i="3"/>
  <c r="AA178" i="3" s="1"/>
  <c r="AT178" i="3"/>
  <c r="AS178" i="3"/>
  <c r="M870" i="3"/>
  <c r="P870" i="3"/>
  <c r="AA870" i="3" s="1"/>
  <c r="P106" i="3"/>
  <c r="AA106" i="3" s="1"/>
  <c r="AT106" i="3"/>
  <c r="AS106" i="3"/>
  <c r="AJ201" i="3"/>
  <c r="AR201" i="3"/>
  <c r="AH201" i="3" s="1"/>
  <c r="AR215" i="3"/>
  <c r="AH215" i="3" s="1"/>
  <c r="AJ215" i="3"/>
  <c r="AJ121" i="3"/>
  <c r="B121" i="3" s="1"/>
  <c r="AK121" i="3" s="1"/>
  <c r="G226" i="10" s="1"/>
  <c r="AR121" i="3"/>
  <c r="AH121" i="3" s="1"/>
  <c r="M232" i="3"/>
  <c r="P232" i="3"/>
  <c r="AA232" i="3" s="1"/>
  <c r="M114" i="3"/>
  <c r="P114" i="3"/>
  <c r="AA114" i="3" s="1"/>
  <c r="P88" i="3"/>
  <c r="AA88" i="3" s="1"/>
  <c r="AT88" i="3"/>
  <c r="AS88" i="3"/>
  <c r="AT151" i="3"/>
  <c r="M151" i="3"/>
  <c r="AU878" i="3"/>
  <c r="AU553" i="3"/>
  <c r="AB575" i="3"/>
  <c r="AC575" i="3" s="1"/>
  <c r="AG575" i="3" s="1"/>
  <c r="AB236" i="3"/>
  <c r="AC236" i="3" s="1"/>
  <c r="AG236" i="3" s="1"/>
  <c r="AU51" i="3"/>
  <c r="P22" i="5"/>
  <c r="S22" i="5" s="1"/>
  <c r="Q22" i="5"/>
  <c r="B834" i="10"/>
  <c r="A839" i="4"/>
  <c r="P845" i="3"/>
  <c r="AA845" i="3" s="1"/>
  <c r="AS845" i="3"/>
  <c r="AJ915" i="3"/>
  <c r="AR915" i="3"/>
  <c r="AH915" i="3" s="1"/>
  <c r="AR942" i="3"/>
  <c r="AH942" i="3" s="1"/>
  <c r="AJ942" i="3"/>
  <c r="AR864" i="3"/>
  <c r="AH864" i="3" s="1"/>
  <c r="AJ864" i="3"/>
  <c r="P962" i="3"/>
  <c r="AA962" i="3" s="1"/>
  <c r="M962" i="3"/>
  <c r="AS962" i="3"/>
  <c r="B962" i="3"/>
  <c r="AK962" i="3" s="1"/>
  <c r="AT962" i="3"/>
  <c r="X696" i="3"/>
  <c r="AP696" i="3"/>
  <c r="AS397" i="3"/>
  <c r="M397" i="3"/>
  <c r="B397" i="3"/>
  <c r="AK397" i="3" s="1"/>
  <c r="AT397" i="3"/>
  <c r="P397" i="3"/>
  <c r="AA397" i="3" s="1"/>
  <c r="AS935" i="3"/>
  <c r="B935" i="3"/>
  <c r="AK935" i="3" s="1"/>
  <c r="AT935" i="3"/>
  <c r="P935" i="3"/>
  <c r="AA935" i="3" s="1"/>
  <c r="M935" i="3"/>
  <c r="AP419" i="3"/>
  <c r="Y419" i="3"/>
  <c r="X419" i="3"/>
  <c r="AR572" i="3"/>
  <c r="AH572" i="3" s="1"/>
  <c r="AJ572" i="3"/>
  <c r="Y714" i="3"/>
  <c r="AP714" i="3"/>
  <c r="X714" i="3"/>
  <c r="AR255" i="3"/>
  <c r="AH255" i="3" s="1"/>
  <c r="AJ255" i="3"/>
  <c r="AR340" i="3"/>
  <c r="AH340" i="3" s="1"/>
  <c r="AJ340" i="3"/>
  <c r="M201" i="3"/>
  <c r="P201" i="3"/>
  <c r="AA201" i="3" s="1"/>
  <c r="AR588" i="3"/>
  <c r="AH588" i="3" s="1"/>
  <c r="AJ588" i="3"/>
  <c r="P215" i="3"/>
  <c r="AA215" i="3" s="1"/>
  <c r="AT215" i="3"/>
  <c r="AS215" i="3"/>
  <c r="M215" i="3"/>
  <c r="AT127" i="3"/>
  <c r="AU127" i="3" s="1"/>
  <c r="M127" i="3"/>
  <c r="AP851" i="3"/>
  <c r="X851" i="3"/>
  <c r="Y851" i="3"/>
  <c r="AR695" i="3"/>
  <c r="AH695" i="3" s="1"/>
  <c r="AJ695" i="3"/>
  <c r="AR962" i="3"/>
  <c r="AH962" i="3" s="1"/>
  <c r="AJ962" i="3"/>
  <c r="AP745" i="3"/>
  <c r="Y745" i="3"/>
  <c r="X745" i="3"/>
  <c r="Y659" i="3"/>
  <c r="X659" i="3"/>
  <c r="AP659" i="3"/>
  <c r="AP741" i="3"/>
  <c r="X741" i="3"/>
  <c r="Y741" i="3"/>
  <c r="AR397" i="3"/>
  <c r="AH397" i="3" s="1"/>
  <c r="AJ397" i="3"/>
  <c r="AJ935" i="3"/>
  <c r="AR935" i="3"/>
  <c r="AH935" i="3" s="1"/>
  <c r="P506" i="3"/>
  <c r="AA506" i="3" s="1"/>
  <c r="M506" i="3"/>
  <c r="B506" i="3"/>
  <c r="AK506" i="3" s="1"/>
  <c r="AJ676" i="3"/>
  <c r="AR676" i="3"/>
  <c r="AH676" i="3" s="1"/>
  <c r="AT199" i="3"/>
  <c r="M199" i="3"/>
  <c r="P588" i="3"/>
  <c r="AA588" i="3" s="1"/>
  <c r="B588" i="3"/>
  <c r="AK588" i="3" s="1"/>
  <c r="AR579" i="3"/>
  <c r="AH579" i="3" s="1"/>
  <c r="AJ579" i="3"/>
  <c r="AJ204" i="3"/>
  <c r="AR204" i="3"/>
  <c r="AH204" i="3" s="1"/>
  <c r="P383" i="3"/>
  <c r="AA383" i="3" s="1"/>
  <c r="M383" i="3"/>
  <c r="M170" i="3"/>
  <c r="P170" i="3"/>
  <c r="AA170" i="3" s="1"/>
  <c r="AB883" i="3"/>
  <c r="AC883" i="3" s="1"/>
  <c r="AG883" i="3" s="1"/>
  <c r="AU663" i="3"/>
  <c r="AU478" i="3"/>
  <c r="AU583" i="3"/>
  <c r="AU378" i="3"/>
  <c r="AU83" i="3"/>
  <c r="AU307" i="3"/>
  <c r="AR825" i="3"/>
  <c r="AH825" i="3" s="1"/>
  <c r="AJ825" i="3"/>
  <c r="X812" i="3"/>
  <c r="Y812" i="3"/>
  <c r="AP971" i="3"/>
  <c r="Y971" i="3"/>
  <c r="AP770" i="3"/>
  <c r="Y770" i="3"/>
  <c r="X770" i="3"/>
  <c r="Y737" i="3"/>
  <c r="X737" i="3"/>
  <c r="AP737" i="3"/>
  <c r="AJ906" i="3"/>
  <c r="AR906" i="3"/>
  <c r="AH906" i="3" s="1"/>
  <c r="AR481" i="3"/>
  <c r="AH481" i="3" s="1"/>
  <c r="AJ481" i="3"/>
  <c r="AR796" i="3"/>
  <c r="AH796" i="3" s="1"/>
  <c r="AJ796" i="3"/>
  <c r="M499" i="3"/>
  <c r="AT499" i="3"/>
  <c r="AS499" i="3"/>
  <c r="AU452" i="3"/>
  <c r="M676" i="3"/>
  <c r="P676" i="3"/>
  <c r="AA676" i="3" s="1"/>
  <c r="B676" i="3"/>
  <c r="AK676" i="3" s="1"/>
  <c r="AT676" i="3"/>
  <c r="AU676" i="3" s="1"/>
  <c r="AJ391" i="3"/>
  <c r="AR391" i="3"/>
  <c r="AH391" i="3" s="1"/>
  <c r="X544" i="3"/>
  <c r="Y544" i="3"/>
  <c r="B675" i="3"/>
  <c r="AK675" i="3" s="1"/>
  <c r="AT675" i="3"/>
  <c r="AA12" i="3"/>
  <c r="AT12" i="3"/>
  <c r="AS12" i="3"/>
  <c r="AT216" i="3"/>
  <c r="B216" i="3"/>
  <c r="AK216" i="3" s="1"/>
  <c r="AS216" i="3"/>
  <c r="P216" i="3"/>
  <c r="AA216" i="3" s="1"/>
  <c r="AB216" i="3" s="1"/>
  <c r="AC216" i="3" s="1"/>
  <c r="AG216" i="3" s="1"/>
  <c r="M216" i="3"/>
  <c r="P138" i="3"/>
  <c r="AA138" i="3" s="1"/>
  <c r="AT138" i="3"/>
  <c r="AS138" i="3"/>
  <c r="AU813" i="3"/>
  <c r="AU597" i="3"/>
  <c r="AU531" i="3"/>
  <c r="AU444" i="3"/>
  <c r="M138" i="3"/>
  <c r="AP116" i="3"/>
  <c r="M211" i="10" s="1"/>
  <c r="AP70" i="3"/>
  <c r="M115" i="10" s="1"/>
  <c r="Y984" i="3"/>
  <c r="AP984" i="3"/>
  <c r="X984" i="3"/>
  <c r="X764" i="3"/>
  <c r="AP764" i="3"/>
  <c r="AJ635" i="3"/>
  <c r="AR635" i="3"/>
  <c r="AH635" i="3" s="1"/>
  <c r="P906" i="3"/>
  <c r="AA906" i="3" s="1"/>
  <c r="AT906" i="3"/>
  <c r="AS906" i="3"/>
  <c r="AR690" i="3"/>
  <c r="AH690" i="3" s="1"/>
  <c r="AJ690" i="3"/>
  <c r="M779" i="3"/>
  <c r="AT779" i="3"/>
  <c r="B779" i="3"/>
  <c r="AK779" i="3" s="1"/>
  <c r="AS779" i="3"/>
  <c r="P779" i="3"/>
  <c r="AA779" i="3" s="1"/>
  <c r="AJ598" i="3"/>
  <c r="AR598" i="3"/>
  <c r="AH598" i="3" s="1"/>
  <c r="AR842" i="3"/>
  <c r="AH842" i="3" s="1"/>
  <c r="AJ842" i="3"/>
  <c r="AJ496" i="3"/>
  <c r="AR496" i="3"/>
  <c r="AH496" i="3" s="1"/>
  <c r="AR675" i="3"/>
  <c r="AH675" i="3" s="1"/>
  <c r="AJ675" i="3"/>
  <c r="AR82" i="3"/>
  <c r="AH82" i="3" s="1"/>
  <c r="AJ82" i="3"/>
  <c r="P42" i="3"/>
  <c r="AA42" i="3" s="1"/>
  <c r="AT42" i="3"/>
  <c r="AS42" i="3"/>
  <c r="P90" i="3"/>
  <c r="AA90" i="3" s="1"/>
  <c r="AT90" i="3"/>
  <c r="AS90" i="3"/>
  <c r="M194" i="3"/>
  <c r="P194" i="3"/>
  <c r="AA194" i="3" s="1"/>
  <c r="B194" i="3"/>
  <c r="AK194" i="3" s="1"/>
  <c r="AT194" i="3"/>
  <c r="AS194" i="3"/>
  <c r="AS324" i="3"/>
  <c r="AU324" i="3" s="1"/>
  <c r="P324" i="3"/>
  <c r="AA324" i="3" s="1"/>
  <c r="B324" i="3"/>
  <c r="AK324" i="3" s="1"/>
  <c r="AB423" i="3"/>
  <c r="AC423" i="3" s="1"/>
  <c r="AG423" i="3" s="1"/>
  <c r="AP105" i="3"/>
  <c r="M195" i="10" s="1"/>
  <c r="AJ713" i="3"/>
  <c r="AR713" i="3"/>
  <c r="AH713" i="3" s="1"/>
  <c r="AJ779" i="3"/>
  <c r="AR779" i="3"/>
  <c r="AH779" i="3" s="1"/>
  <c r="X721" i="3"/>
  <c r="Y721" i="3"/>
  <c r="P804" i="3"/>
  <c r="AA804" i="3" s="1"/>
  <c r="B804" i="3"/>
  <c r="AK804" i="3" s="1"/>
  <c r="X615" i="3"/>
  <c r="Y615" i="3"/>
  <c r="AJ536" i="3"/>
  <c r="AR536" i="3"/>
  <c r="AH536" i="3" s="1"/>
  <c r="AT842" i="3"/>
  <c r="AS842" i="3"/>
  <c r="M842" i="3"/>
  <c r="P540" i="3"/>
  <c r="AA540" i="3" s="1"/>
  <c r="B540" i="3"/>
  <c r="AK540" i="3" s="1"/>
  <c r="AT540" i="3"/>
  <c r="AR619" i="3"/>
  <c r="AH619" i="3" s="1"/>
  <c r="AJ619" i="3"/>
  <c r="AR463" i="3"/>
  <c r="AH463" i="3" s="1"/>
  <c r="AJ463" i="3"/>
  <c r="B238" i="3"/>
  <c r="AK238" i="3" s="1"/>
  <c r="M238" i="3"/>
  <c r="P238" i="3"/>
  <c r="AA238" i="3" s="1"/>
  <c r="AT238" i="3"/>
  <c r="AS238" i="3"/>
  <c r="M186" i="3"/>
  <c r="P186" i="3"/>
  <c r="AA186" i="3" s="1"/>
  <c r="AR185" i="3"/>
  <c r="AH185" i="3" s="1"/>
  <c r="AJ185" i="3"/>
  <c r="AS100" i="3"/>
  <c r="AT100" i="3"/>
  <c r="M100" i="3"/>
  <c r="B100" i="3"/>
  <c r="AK100" i="3" s="1"/>
  <c r="P100" i="3"/>
  <c r="AA100" i="3" s="1"/>
  <c r="AB100" i="3" s="1"/>
  <c r="AC100" i="3" s="1"/>
  <c r="AG100" i="3" s="1"/>
  <c r="AJ89" i="3"/>
  <c r="AR89" i="3"/>
  <c r="AH89" i="3" s="1"/>
  <c r="AU575" i="3"/>
  <c r="AP861" i="3"/>
  <c r="Y861" i="3"/>
  <c r="AB861" i="3" s="1"/>
  <c r="AC861" i="3" s="1"/>
  <c r="AG861" i="3" s="1"/>
  <c r="AR650" i="3"/>
  <c r="AH650" i="3" s="1"/>
  <c r="AJ650" i="3"/>
  <c r="AP645" i="3"/>
  <c r="Y645" i="3"/>
  <c r="X645" i="3"/>
  <c r="AJ724" i="3"/>
  <c r="AR724" i="3"/>
  <c r="AH724" i="3" s="1"/>
  <c r="AP592" i="3"/>
  <c r="Y592" i="3"/>
  <c r="AB592" i="3" s="1"/>
  <c r="AC592" i="3" s="1"/>
  <c r="AG592" i="3" s="1"/>
  <c r="AR540" i="3"/>
  <c r="AH540" i="3" s="1"/>
  <c r="AJ540" i="3"/>
  <c r="P457" i="3"/>
  <c r="AA457" i="3" s="1"/>
  <c r="B457" i="3"/>
  <c r="AK457" i="3" s="1"/>
  <c r="AR786" i="3"/>
  <c r="AH786" i="3" s="1"/>
  <c r="AJ786" i="3"/>
  <c r="AR366" i="3"/>
  <c r="AH366" i="3" s="1"/>
  <c r="AJ366" i="3"/>
  <c r="P719" i="3"/>
  <c r="AA719" i="3" s="1"/>
  <c r="B719" i="3"/>
  <c r="AK719" i="3" s="1"/>
  <c r="AS719" i="3"/>
  <c r="M719" i="3"/>
  <c r="AT719" i="3"/>
  <c r="B304" i="3"/>
  <c r="AK304" i="3" s="1"/>
  <c r="P304" i="3"/>
  <c r="AA304" i="3" s="1"/>
  <c r="AT304" i="3"/>
  <c r="X389" i="3"/>
  <c r="AB389" i="3" s="1"/>
  <c r="AC389" i="3" s="1"/>
  <c r="AG389" i="3" s="1"/>
  <c r="AP389" i="3"/>
  <c r="AR313" i="3"/>
  <c r="AH313" i="3" s="1"/>
  <c r="AJ313" i="3"/>
  <c r="AR351" i="3"/>
  <c r="AH351" i="3" s="1"/>
  <c r="AJ351" i="3"/>
  <c r="P136" i="3"/>
  <c r="AA136" i="3" s="1"/>
  <c r="AB136" i="3" s="1"/>
  <c r="AC136" i="3" s="1"/>
  <c r="AT136" i="3"/>
  <c r="AS136" i="3"/>
  <c r="AR797" i="3"/>
  <c r="AH797" i="3" s="1"/>
  <c r="AJ797" i="3"/>
  <c r="AU509" i="3"/>
  <c r="AU625" i="3"/>
  <c r="AP85" i="3"/>
  <c r="M131" i="10" s="1"/>
  <c r="B22" i="3"/>
  <c r="AK22" i="3" s="1"/>
  <c r="B818" i="10"/>
  <c r="A823" i="4"/>
  <c r="B786" i="10"/>
  <c r="A791" i="4"/>
  <c r="P853" i="3"/>
  <c r="AA853" i="3" s="1"/>
  <c r="AB853" i="3" s="1"/>
  <c r="AC853" i="3" s="1"/>
  <c r="AG853" i="3" s="1"/>
  <c r="M853" i="3"/>
  <c r="B853" i="3"/>
  <c r="AK853" i="3" s="1"/>
  <c r="AS853" i="3"/>
  <c r="AT853" i="3"/>
  <c r="AU961" i="3"/>
  <c r="AR827" i="3"/>
  <c r="AH827" i="3" s="1"/>
  <c r="AJ827" i="3"/>
  <c r="X446" i="3"/>
  <c r="Y446" i="3"/>
  <c r="AP446" i="3"/>
  <c r="AS586" i="3"/>
  <c r="M586" i="3"/>
  <c r="B586" i="3"/>
  <c r="AK586" i="3" s="1"/>
  <c r="AT586" i="3"/>
  <c r="AU821" i="3"/>
  <c r="Y387" i="3"/>
  <c r="AP387" i="3"/>
  <c r="AR702" i="3"/>
  <c r="AH702" i="3" s="1"/>
  <c r="AJ702" i="3"/>
  <c r="AS582" i="3"/>
  <c r="M582" i="3"/>
  <c r="AT582" i="3"/>
  <c r="B582" i="3"/>
  <c r="AK582" i="3" s="1"/>
  <c r="P582" i="3"/>
  <c r="AA582" i="3" s="1"/>
  <c r="AJ258" i="3"/>
  <c r="AR258" i="3"/>
  <c r="AH258" i="3" s="1"/>
  <c r="AR457" i="3"/>
  <c r="AH457" i="3" s="1"/>
  <c r="AJ457" i="3"/>
  <c r="AS334" i="3"/>
  <c r="M334" i="3"/>
  <c r="B334" i="3"/>
  <c r="AK334" i="3" s="1"/>
  <c r="M642" i="3"/>
  <c r="B642" i="3"/>
  <c r="AK642" i="3" s="1"/>
  <c r="AT642" i="3"/>
  <c r="AU642" i="3" s="1"/>
  <c r="M786" i="3"/>
  <c r="AT786" i="3"/>
  <c r="AU786" i="3" s="1"/>
  <c r="B786" i="3"/>
  <c r="AK786" i="3" s="1"/>
  <c r="M162" i="3"/>
  <c r="AS162" i="3"/>
  <c r="B162" i="3"/>
  <c r="AK162" i="3" s="1"/>
  <c r="AT162" i="3"/>
  <c r="P162" i="3"/>
  <c r="AA162" i="3" s="1"/>
  <c r="AR81" i="3"/>
  <c r="AH81" i="3" s="1"/>
  <c r="AJ81" i="3"/>
  <c r="AT74" i="3"/>
  <c r="P74" i="3"/>
  <c r="AA74" i="3" s="1"/>
  <c r="AS74" i="3"/>
  <c r="P220" i="3"/>
  <c r="AA220" i="3" s="1"/>
  <c r="AB220" i="3" s="1"/>
  <c r="AC220" i="3" s="1"/>
  <c r="AG220" i="3" s="1"/>
  <c r="M220" i="3"/>
  <c r="Q32" i="5"/>
  <c r="P32" i="5"/>
  <c r="S32" i="5" s="1"/>
  <c r="P12" i="5"/>
  <c r="S12" i="5" s="1"/>
  <c r="Q12" i="5"/>
  <c r="P21" i="5"/>
  <c r="S21" i="5" s="1"/>
  <c r="Q21" i="5"/>
  <c r="B857" i="10"/>
  <c r="A862" i="4"/>
  <c r="Q7" i="5"/>
  <c r="P7" i="5"/>
  <c r="S7" i="5" s="1"/>
  <c r="Q17" i="5"/>
  <c r="P17" i="5"/>
  <c r="S17" i="5" s="1"/>
  <c r="B960" i="10"/>
  <c r="A965" i="4"/>
  <c r="B994" i="10"/>
  <c r="A999" i="4"/>
  <c r="Q27" i="5"/>
  <c r="P27" i="5"/>
  <c r="S27" i="5" s="1"/>
  <c r="B908" i="10"/>
  <c r="A913" i="4"/>
  <c r="B968" i="10"/>
  <c r="A973" i="4"/>
  <c r="A972" i="4"/>
  <c r="B849" i="10"/>
  <c r="A854" i="4"/>
  <c r="Q15" i="5"/>
  <c r="P15" i="5"/>
  <c r="S15" i="5" s="1"/>
  <c r="B976" i="10"/>
  <c r="A981" i="4"/>
  <c r="Q8" i="5"/>
  <c r="P8" i="5"/>
  <c r="S8" i="5" s="1"/>
  <c r="B944" i="10"/>
  <c r="A949" i="4"/>
  <c r="A948" i="4"/>
  <c r="B815" i="10"/>
  <c r="A820" i="4"/>
  <c r="B853" i="10"/>
  <c r="A858" i="4"/>
  <c r="B811" i="10"/>
  <c r="A816" i="4"/>
  <c r="B794" i="10"/>
  <c r="A799" i="4"/>
  <c r="B877" i="10"/>
  <c r="A882" i="4"/>
  <c r="B900" i="10"/>
  <c r="A905" i="4"/>
  <c r="A904" i="4"/>
  <c r="B915" i="10"/>
  <c r="A920" i="4"/>
  <c r="B993" i="10"/>
  <c r="A998" i="4"/>
  <c r="B961" i="10"/>
  <c r="A966" i="4"/>
  <c r="B928" i="10"/>
  <c r="A933" i="4"/>
  <c r="A932" i="4"/>
  <c r="B959" i="10"/>
  <c r="A964" i="4"/>
  <c r="A963" i="4"/>
  <c r="B973" i="10"/>
  <c r="A978" i="4"/>
  <c r="B876" i="10"/>
  <c r="A881" i="4"/>
  <c r="A880" i="4"/>
  <c r="Q11" i="5"/>
  <c r="P11" i="5"/>
  <c r="S11" i="5" s="1"/>
  <c r="B783" i="10"/>
  <c r="A788" i="4"/>
  <c r="B778" i="10"/>
  <c r="A783" i="4"/>
  <c r="B870" i="10"/>
  <c r="A875" i="4"/>
  <c r="B861" i="10"/>
  <c r="A866" i="4"/>
  <c r="B916" i="10"/>
  <c r="A921" i="4"/>
  <c r="B854" i="10"/>
  <c r="A859" i="4"/>
  <c r="B884" i="10"/>
  <c r="A889" i="4"/>
  <c r="A888" i="4"/>
  <c r="B945" i="10"/>
  <c r="A950" i="4"/>
  <c r="B957" i="10"/>
  <c r="A962" i="4"/>
  <c r="B970" i="10"/>
  <c r="A975" i="4"/>
  <c r="B885" i="10"/>
  <c r="A890" i="4"/>
  <c r="B933" i="10"/>
  <c r="A938" i="4"/>
  <c r="B869" i="10"/>
  <c r="A874" i="4"/>
  <c r="Q31" i="5"/>
  <c r="P31" i="5"/>
  <c r="S31" i="5" s="1"/>
  <c r="B912" i="10"/>
  <c r="A917" i="4"/>
  <c r="A916" i="4"/>
  <c r="B860" i="10"/>
  <c r="A865" i="4"/>
  <c r="A864" i="4"/>
  <c r="B936" i="10"/>
  <c r="A941" i="4"/>
  <c r="A940" i="4"/>
  <c r="Q26" i="5"/>
  <c r="P26" i="5"/>
  <c r="S26" i="5" s="1"/>
  <c r="B846" i="10"/>
  <c r="A851" i="4"/>
  <c r="B865" i="10"/>
  <c r="A870" i="4"/>
  <c r="B779" i="10"/>
  <c r="A784" i="4"/>
  <c r="B949" i="10"/>
  <c r="A954" i="4"/>
  <c r="B776" i="10"/>
  <c r="A781" i="4"/>
  <c r="A780" i="4"/>
  <c r="B893" i="10"/>
  <c r="A898" i="4"/>
  <c r="B810" i="10"/>
  <c r="A815" i="4"/>
  <c r="B981" i="10"/>
  <c r="A986" i="4"/>
  <c r="Q30" i="5"/>
  <c r="P30" i="5"/>
  <c r="S30" i="5" s="1"/>
  <c r="B962" i="10"/>
  <c r="A967" i="4"/>
  <c r="B929" i="10"/>
  <c r="A934" i="4"/>
  <c r="Q14" i="5"/>
  <c r="P14" i="5"/>
  <c r="S14" i="5" s="1"/>
  <c r="B941" i="10"/>
  <c r="A946" i="4"/>
  <c r="B972" i="10"/>
  <c r="A977" i="4"/>
  <c r="A976" i="4"/>
  <c r="B838" i="10"/>
  <c r="A843" i="4"/>
  <c r="B774" i="10"/>
  <c r="A779" i="4"/>
  <c r="A985" i="4"/>
  <c r="B946" i="10"/>
  <c r="A951" i="4"/>
  <c r="B896" i="10"/>
  <c r="A901" i="4"/>
  <c r="A900" i="4"/>
  <c r="B978" i="10"/>
  <c r="A983" i="4"/>
  <c r="B814" i="10"/>
  <c r="A819" i="4"/>
  <c r="B845" i="10"/>
  <c r="A850" i="4"/>
  <c r="B917" i="10"/>
  <c r="A922" i="4"/>
  <c r="B930" i="10"/>
  <c r="A935" i="4"/>
  <c r="B913" i="10"/>
  <c r="A918" i="4"/>
  <c r="B987" i="10"/>
  <c r="A991" i="4"/>
  <c r="A992" i="4"/>
  <c r="B954" i="10"/>
  <c r="A959" i="4"/>
  <c r="B920" i="10"/>
  <c r="A925" i="4"/>
  <c r="A924" i="4"/>
  <c r="B798" i="10"/>
  <c r="A803" i="4"/>
  <c r="B844" i="10"/>
  <c r="A849" i="4"/>
  <c r="P10" i="5"/>
  <c r="S10" i="5" s="1"/>
  <c r="Q10" i="5"/>
  <c r="B914" i="10"/>
  <c r="A919" i="4"/>
  <c r="B880" i="10"/>
  <c r="A885" i="4"/>
  <c r="A884" i="4"/>
  <c r="B956" i="10"/>
  <c r="A961" i="4"/>
  <c r="B782" i="10"/>
  <c r="A787" i="4"/>
  <c r="B813" i="10"/>
  <c r="A818" i="4"/>
  <c r="B828" i="10"/>
  <c r="A833" i="4"/>
  <c r="B841" i="10"/>
  <c r="A846" i="4"/>
  <c r="B822" i="10"/>
  <c r="A827" i="4"/>
  <c r="B977" i="10"/>
  <c r="A982" i="4"/>
  <c r="B965" i="10"/>
  <c r="A970" i="4"/>
  <c r="B964" i="10"/>
  <c r="A969" i="4"/>
  <c r="A968" i="4"/>
  <c r="B984" i="10"/>
  <c r="A989" i="4"/>
  <c r="B898" i="10"/>
  <c r="A903" i="4"/>
  <c r="B897" i="10"/>
  <c r="A902" i="4"/>
  <c r="B825" i="10"/>
  <c r="A830" i="4"/>
  <c r="Q19" i="5"/>
  <c r="P19" i="5"/>
  <c r="S19" i="5" s="1"/>
  <c r="B983" i="10"/>
  <c r="A988" i="4"/>
  <c r="A987" i="4"/>
  <c r="B882" i="10"/>
  <c r="A887" i="4"/>
  <c r="B864" i="10"/>
  <c r="A869" i="4"/>
  <c r="A868" i="4"/>
  <c r="B909" i="10"/>
  <c r="A914" i="4"/>
  <c r="B890" i="10"/>
  <c r="A895" i="4"/>
  <c r="A894" i="4"/>
  <c r="B781" i="10"/>
  <c r="A786" i="4"/>
  <c r="B836" i="10"/>
  <c r="A841" i="4"/>
  <c r="A840" i="4"/>
  <c r="B948" i="10"/>
  <c r="A953" i="4"/>
  <c r="A952" i="4"/>
  <c r="B881" i="10"/>
  <c r="A886" i="4"/>
  <c r="Q36" i="5"/>
  <c r="P36" i="5"/>
  <c r="S36" i="5" s="1"/>
  <c r="B837" i="10"/>
  <c r="A842" i="4"/>
  <c r="B975" i="10"/>
  <c r="A980" i="4"/>
  <c r="A979" i="4"/>
  <c r="B931" i="10"/>
  <c r="A936" i="4"/>
  <c r="B985" i="10"/>
  <c r="A990" i="4"/>
  <c r="Q23" i="5"/>
  <c r="P23" i="5"/>
  <c r="S23" i="5" s="1"/>
  <c r="B924" i="10"/>
  <c r="A929" i="4"/>
  <c r="A928" i="4"/>
  <c r="Q24" i="5"/>
  <c r="P24" i="5"/>
  <c r="S24" i="5" s="1"/>
  <c r="B796" i="10"/>
  <c r="A801" i="4"/>
  <c r="B843" i="10"/>
  <c r="A848" i="4"/>
  <c r="B842" i="10"/>
  <c r="A847" i="4"/>
  <c r="B821" i="10"/>
  <c r="A826" i="4"/>
  <c r="B816" i="10"/>
  <c r="A821" i="4"/>
  <c r="P13" i="5"/>
  <c r="S13" i="5" s="1"/>
  <c r="Q13" i="5"/>
  <c r="Q35" i="5"/>
  <c r="P35" i="5"/>
  <c r="S35" i="5" s="1"/>
  <c r="B932" i="10"/>
  <c r="A937" i="4"/>
  <c r="A997" i="4"/>
  <c r="P18" i="5"/>
  <c r="S18" i="5" s="1"/>
  <c r="Q18" i="5"/>
  <c r="B922" i="10"/>
  <c r="A927" i="4"/>
  <c r="A974" i="4"/>
  <c r="B793" i="10"/>
  <c r="A798" i="4"/>
  <c r="B804" i="10"/>
  <c r="A809" i="4"/>
  <c r="A808" i="4"/>
  <c r="P940" i="3"/>
  <c r="AA940" i="3" s="1"/>
  <c r="AB940" i="3" s="1"/>
  <c r="AC940" i="3" s="1"/>
  <c r="AG940" i="3" s="1"/>
  <c r="M940" i="3"/>
  <c r="AT940" i="3"/>
  <c r="B940" i="3"/>
  <c r="AK940" i="3" s="1"/>
  <c r="AS940" i="3"/>
  <c r="X671" i="3"/>
  <c r="Y671" i="3"/>
  <c r="AP671" i="3"/>
  <c r="Y769" i="3"/>
  <c r="X769" i="3"/>
  <c r="AP769" i="3"/>
  <c r="B820" i="10"/>
  <c r="A825" i="4"/>
  <c r="A824" i="4"/>
  <c r="B780" i="10"/>
  <c r="A785" i="4"/>
  <c r="B795" i="10"/>
  <c r="A800" i="4"/>
  <c r="B777" i="10"/>
  <c r="A782" i="4"/>
  <c r="X953" i="3"/>
  <c r="Y953" i="3"/>
  <c r="AP953" i="3"/>
  <c r="AP567" i="3"/>
  <c r="X567" i="3"/>
  <c r="Y567" i="3"/>
  <c r="AJ902" i="3"/>
  <c r="AR902" i="3"/>
  <c r="AH902" i="3" s="1"/>
  <c r="Q33" i="5"/>
  <c r="P33" i="5"/>
  <c r="S33" i="5" s="1"/>
  <c r="B840" i="10"/>
  <c r="A845" i="4"/>
  <c r="B805" i="10"/>
  <c r="A810" i="4"/>
  <c r="B788" i="10"/>
  <c r="A793" i="4"/>
  <c r="A792" i="4"/>
  <c r="B830" i="10"/>
  <c r="A835" i="4"/>
  <c r="B904" i="10"/>
  <c r="A909" i="4"/>
  <c r="B806" i="10"/>
  <c r="A811" i="4"/>
  <c r="B940" i="10"/>
  <c r="A945" i="4"/>
  <c r="B938" i="10"/>
  <c r="A943" i="4"/>
  <c r="B850" i="10"/>
  <c r="A855" i="4"/>
  <c r="B901" i="10"/>
  <c r="A906" i="4"/>
  <c r="B868" i="10"/>
  <c r="A872" i="4"/>
  <c r="A873" i="4"/>
  <c r="B824" i="10"/>
  <c r="A829" i="4"/>
  <c r="B789" i="10"/>
  <c r="A794" i="4"/>
  <c r="P806" i="3"/>
  <c r="AA806" i="3" s="1"/>
  <c r="AB806" i="3" s="1"/>
  <c r="AC806" i="3" s="1"/>
  <c r="AG806" i="3" s="1"/>
  <c r="AT806" i="3"/>
  <c r="M806" i="3"/>
  <c r="B806" i="3"/>
  <c r="AK806" i="3" s="1"/>
  <c r="AS806" i="3"/>
  <c r="B832" i="10"/>
  <c r="A837" i="4"/>
  <c r="AP813" i="3"/>
  <c r="Y813" i="3"/>
  <c r="X813" i="3"/>
  <c r="P988" i="3"/>
  <c r="AA988" i="3" s="1"/>
  <c r="M988" i="3"/>
  <c r="AT988" i="3"/>
  <c r="AS988" i="3"/>
  <c r="B988" i="3"/>
  <c r="AK988" i="3" s="1"/>
  <c r="B831" i="10"/>
  <c r="A836" i="4"/>
  <c r="B829" i="10"/>
  <c r="A834" i="4"/>
  <c r="B808" i="10"/>
  <c r="A813" i="4"/>
  <c r="B790" i="10"/>
  <c r="A795" i="4"/>
  <c r="B773" i="10"/>
  <c r="A778" i="4"/>
  <c r="B888" i="10"/>
  <c r="A893" i="4"/>
  <c r="B784" i="10"/>
  <c r="A789" i="4"/>
  <c r="B799" i="10"/>
  <c r="A804" i="4"/>
  <c r="B797" i="10"/>
  <c r="A802" i="4"/>
  <c r="B826" i="10"/>
  <c r="A831" i="4"/>
  <c r="B792" i="10"/>
  <c r="A797" i="4"/>
  <c r="B872" i="10"/>
  <c r="A877" i="4"/>
  <c r="B856" i="10"/>
  <c r="A861" i="4"/>
  <c r="A860" i="4"/>
  <c r="E8" i="4"/>
  <c r="E20" i="4" s="1"/>
  <c r="AT848" i="3"/>
  <c r="AS848" i="3"/>
  <c r="P848" i="3"/>
  <c r="AA848" i="3" s="1"/>
  <c r="M848" i="3"/>
  <c r="B848" i="3"/>
  <c r="AK848" i="3" s="1"/>
  <c r="B925" i="10"/>
  <c r="A930" i="4"/>
  <c r="B892" i="10"/>
  <c r="A897" i="4"/>
  <c r="B906" i="10"/>
  <c r="A911" i="4"/>
  <c r="B952" i="10"/>
  <c r="A957" i="4"/>
  <c r="A956" i="4"/>
  <c r="B812" i="10"/>
  <c r="A817" i="4"/>
  <c r="B827" i="10"/>
  <c r="A832" i="4"/>
  <c r="B809" i="10"/>
  <c r="A814" i="4"/>
  <c r="B874" i="10"/>
  <c r="A879" i="4"/>
  <c r="B848" i="10"/>
  <c r="A853" i="4"/>
  <c r="B800" i="10"/>
  <c r="A805" i="4"/>
  <c r="M801" i="3"/>
  <c r="AT801" i="3"/>
  <c r="P801" i="3"/>
  <c r="AA801" i="3" s="1"/>
  <c r="AS801" i="3"/>
  <c r="B801" i="3"/>
  <c r="AK801" i="3" s="1"/>
  <c r="M967" i="3"/>
  <c r="AS967" i="3"/>
  <c r="P967" i="3"/>
  <c r="AA967" i="3" s="1"/>
  <c r="B967" i="3"/>
  <c r="AK967" i="3" s="1"/>
  <c r="AT967" i="3"/>
  <c r="X864" i="3"/>
  <c r="Y864" i="3"/>
  <c r="AP864" i="3"/>
  <c r="AP894" i="3"/>
  <c r="X894" i="3"/>
  <c r="Y894" i="3"/>
  <c r="M889" i="3"/>
  <c r="AT889" i="3"/>
  <c r="AS889" i="3"/>
  <c r="P889" i="3"/>
  <c r="AA889" i="3" s="1"/>
  <c r="AB889" i="3" s="1"/>
  <c r="AC889" i="3" s="1"/>
  <c r="AG889" i="3" s="1"/>
  <c r="B889" i="3"/>
  <c r="AK889" i="3" s="1"/>
  <c r="AT823" i="3"/>
  <c r="AS823" i="3"/>
  <c r="B823" i="3"/>
  <c r="AK823" i="3" s="1"/>
  <c r="M823" i="3"/>
  <c r="P823" i="3"/>
  <c r="AA823" i="3" s="1"/>
  <c r="AB823" i="3" s="1"/>
  <c r="AC823" i="3" s="1"/>
  <c r="AG823" i="3" s="1"/>
  <c r="X845" i="3"/>
  <c r="AP845" i="3"/>
  <c r="Y845" i="3"/>
  <c r="P620" i="3"/>
  <c r="AA620" i="3" s="1"/>
  <c r="AB620" i="3" s="1"/>
  <c r="AC620" i="3" s="1"/>
  <c r="AG620" i="3" s="1"/>
  <c r="B620" i="3"/>
  <c r="AK620" i="3" s="1"/>
  <c r="AT620" i="3"/>
  <c r="AS620" i="3"/>
  <c r="M620" i="3"/>
  <c r="AP725" i="3"/>
  <c r="X725" i="3"/>
  <c r="Y725" i="3"/>
  <c r="B752" i="3"/>
  <c r="AK752" i="3" s="1"/>
  <c r="AT752" i="3"/>
  <c r="AS752" i="3"/>
  <c r="P752" i="3"/>
  <c r="AA752" i="3" s="1"/>
  <c r="AB752" i="3" s="1"/>
  <c r="AC752" i="3" s="1"/>
  <c r="AG752" i="3" s="1"/>
  <c r="M752" i="3"/>
  <c r="Y726" i="3"/>
  <c r="AP726" i="3"/>
  <c r="X726" i="3"/>
  <c r="Y504" i="3"/>
  <c r="X504" i="3"/>
  <c r="AP504" i="3"/>
  <c r="AR947" i="3"/>
  <c r="AH947" i="3" s="1"/>
  <c r="AJ947" i="3"/>
  <c r="Y540" i="3"/>
  <c r="X540" i="3"/>
  <c r="AP540" i="3"/>
  <c r="AP237" i="3"/>
  <c r="X237" i="3"/>
  <c r="Y237" i="3"/>
  <c r="Y973" i="3"/>
  <c r="AP973" i="3"/>
  <c r="X973" i="3"/>
  <c r="AJ889" i="3"/>
  <c r="AR889" i="3"/>
  <c r="AH889" i="3" s="1"/>
  <c r="AR615" i="3"/>
  <c r="AH615" i="3" s="1"/>
  <c r="AJ615" i="3"/>
  <c r="AJ663" i="3"/>
  <c r="AR663" i="3"/>
  <c r="AH663" i="3" s="1"/>
  <c r="Y734" i="3"/>
  <c r="X734" i="3"/>
  <c r="AP734" i="3"/>
  <c r="P573" i="3"/>
  <c r="AA573" i="3" s="1"/>
  <c r="AB573" i="3" s="1"/>
  <c r="AC573" i="3" s="1"/>
  <c r="AG573" i="3" s="1"/>
  <c r="B573" i="3"/>
  <c r="AK573" i="3" s="1"/>
  <c r="AT573" i="3"/>
  <c r="AS573" i="3"/>
  <c r="M573" i="3"/>
  <c r="AS638" i="3"/>
  <c r="M638" i="3"/>
  <c r="B638" i="3"/>
  <c r="AK638" i="3" s="1"/>
  <c r="AT638" i="3"/>
  <c r="P638" i="3"/>
  <c r="AA638" i="3" s="1"/>
  <c r="AP120" i="3"/>
  <c r="M225" i="10" s="1"/>
  <c r="AP57" i="3"/>
  <c r="M89" i="10" s="1"/>
  <c r="AR873" i="3"/>
  <c r="AH873" i="3" s="1"/>
  <c r="AJ873" i="3"/>
  <c r="AJ815" i="3"/>
  <c r="AR815" i="3"/>
  <c r="AH815" i="3" s="1"/>
  <c r="AT891" i="3"/>
  <c r="AS891" i="3"/>
  <c r="P891" i="3"/>
  <c r="AA891" i="3" s="1"/>
  <c r="M891" i="3"/>
  <c r="B891" i="3"/>
  <c r="AK891" i="3" s="1"/>
  <c r="Y885" i="3"/>
  <c r="X885" i="3"/>
  <c r="AP885" i="3"/>
  <c r="AR605" i="3"/>
  <c r="AH605" i="3" s="1"/>
  <c r="AJ605" i="3"/>
  <c r="AR767" i="3"/>
  <c r="AH767" i="3" s="1"/>
  <c r="AJ767" i="3"/>
  <c r="Y643" i="3"/>
  <c r="AP643" i="3"/>
  <c r="X643" i="3"/>
  <c r="M832" i="3"/>
  <c r="AT832" i="3"/>
  <c r="P832" i="3"/>
  <c r="AA832" i="3" s="1"/>
  <c r="B832" i="3"/>
  <c r="AK832" i="3" s="1"/>
  <c r="AS832" i="3"/>
  <c r="AT665" i="3"/>
  <c r="AS665" i="3"/>
  <c r="P665" i="3"/>
  <c r="AA665" i="3" s="1"/>
  <c r="AB665" i="3" s="1"/>
  <c r="AC665" i="3" s="1"/>
  <c r="AG665" i="3" s="1"/>
  <c r="M665" i="3"/>
  <c r="B665" i="3"/>
  <c r="AK665" i="3" s="1"/>
  <c r="Y820" i="3"/>
  <c r="X820" i="3"/>
  <c r="AP820" i="3"/>
  <c r="AJ638" i="3"/>
  <c r="AR638" i="3"/>
  <c r="AH638" i="3" s="1"/>
  <c r="B523" i="3"/>
  <c r="AK523" i="3" s="1"/>
  <c r="AT523" i="3"/>
  <c r="AS523" i="3"/>
  <c r="P523" i="3"/>
  <c r="AA523" i="3" s="1"/>
  <c r="M523" i="3"/>
  <c r="AP462" i="3"/>
  <c r="Y462" i="3"/>
  <c r="X462" i="3"/>
  <c r="AP97" i="3"/>
  <c r="M165" i="10" s="1"/>
  <c r="M873" i="3"/>
  <c r="P873" i="3"/>
  <c r="AA873" i="3" s="1"/>
  <c r="B873" i="3"/>
  <c r="AK873" i="3" s="1"/>
  <c r="AT873" i="3"/>
  <c r="AS873" i="3"/>
  <c r="P815" i="3"/>
  <c r="AA815" i="3" s="1"/>
  <c r="AB815" i="3" s="1"/>
  <c r="AC815" i="3" s="1"/>
  <c r="AG815" i="3" s="1"/>
  <c r="AS815" i="3"/>
  <c r="M815" i="3"/>
  <c r="AT815" i="3"/>
  <c r="B815" i="3"/>
  <c r="AK815" i="3" s="1"/>
  <c r="AP943" i="3"/>
  <c r="Y943" i="3"/>
  <c r="X943" i="3"/>
  <c r="AJ720" i="3"/>
  <c r="AR720" i="3"/>
  <c r="AH720" i="3" s="1"/>
  <c r="AJ884" i="3"/>
  <c r="AR884" i="3"/>
  <c r="AH884" i="3" s="1"/>
  <c r="X608" i="3"/>
  <c r="AP608" i="3"/>
  <c r="Y608" i="3"/>
  <c r="B659" i="3"/>
  <c r="AK659" i="3" s="1"/>
  <c r="P659" i="3"/>
  <c r="AA659" i="3" s="1"/>
  <c r="AS659" i="3"/>
  <c r="M659" i="3"/>
  <c r="AT659" i="3"/>
  <c r="AT745" i="3"/>
  <c r="B745" i="3"/>
  <c r="AK745" i="3" s="1"/>
  <c r="AS745" i="3"/>
  <c r="P745" i="3"/>
  <c r="AA745" i="3" s="1"/>
  <c r="M745" i="3"/>
  <c r="Y472" i="3"/>
  <c r="X472" i="3"/>
  <c r="AP472" i="3"/>
  <c r="B709" i="3"/>
  <c r="AK709" i="3" s="1"/>
  <c r="M709" i="3"/>
  <c r="AT709" i="3"/>
  <c r="AS709" i="3"/>
  <c r="P709" i="3"/>
  <c r="AA709" i="3" s="1"/>
  <c r="Y456" i="3"/>
  <c r="AP456" i="3"/>
  <c r="X456" i="3"/>
  <c r="AR401" i="3"/>
  <c r="AH401" i="3" s="1"/>
  <c r="AJ401" i="3"/>
  <c r="AP539" i="3"/>
  <c r="Y539" i="3"/>
  <c r="X539" i="3"/>
  <c r="Y382" i="3"/>
  <c r="X382" i="3"/>
  <c r="AP382" i="3"/>
  <c r="AB581" i="3"/>
  <c r="AC581" i="3" s="1"/>
  <c r="AG581" i="3" s="1"/>
  <c r="AT839" i="3"/>
  <c r="B839" i="3"/>
  <c r="AK839" i="3" s="1"/>
  <c r="P839" i="3"/>
  <c r="AA839" i="3" s="1"/>
  <c r="AB839" i="3" s="1"/>
  <c r="AC839" i="3" s="1"/>
  <c r="AG839" i="3" s="1"/>
  <c r="M839" i="3"/>
  <c r="AS839" i="3"/>
  <c r="AT969" i="3"/>
  <c r="AS969" i="3"/>
  <c r="M969" i="3"/>
  <c r="B969" i="3"/>
  <c r="AK969" i="3" s="1"/>
  <c r="P969" i="3"/>
  <c r="AA969" i="3" s="1"/>
  <c r="AT874" i="3"/>
  <c r="AS874" i="3"/>
  <c r="P874" i="3"/>
  <c r="AA874" i="3" s="1"/>
  <c r="M874" i="3"/>
  <c r="B874" i="3"/>
  <c r="AK874" i="3" s="1"/>
  <c r="B3" i="10"/>
  <c r="B4" i="9"/>
  <c r="S4" i="6" s="1"/>
  <c r="B4" i="4"/>
  <c r="P720" i="3"/>
  <c r="AA720" i="3" s="1"/>
  <c r="B720" i="3"/>
  <c r="AK720" i="3" s="1"/>
  <c r="AT720" i="3"/>
  <c r="AS720" i="3"/>
  <c r="M720" i="3"/>
  <c r="AR727" i="3"/>
  <c r="AH727" i="3" s="1"/>
  <c r="AJ727" i="3"/>
  <c r="M884" i="3"/>
  <c r="AT884" i="3"/>
  <c r="P884" i="3"/>
  <c r="AA884" i="3" s="1"/>
  <c r="AS884" i="3"/>
  <c r="B884" i="3"/>
  <c r="AK884" i="3" s="1"/>
  <c r="AR703" i="3"/>
  <c r="AH703" i="3" s="1"/>
  <c r="AJ703" i="3"/>
  <c r="AR872" i="3"/>
  <c r="AH872" i="3" s="1"/>
  <c r="AJ872" i="3"/>
  <c r="Y912" i="3"/>
  <c r="X912" i="3"/>
  <c r="AP912" i="3"/>
  <c r="AP757" i="3"/>
  <c r="X757" i="3"/>
  <c r="Y757" i="3"/>
  <c r="AT585" i="3"/>
  <c r="P585" i="3"/>
  <c r="AA585" i="3" s="1"/>
  <c r="M585" i="3"/>
  <c r="B585" i="3"/>
  <c r="AK585" i="3" s="1"/>
  <c r="AS585" i="3"/>
  <c r="AJ236" i="3"/>
  <c r="AR236" i="3"/>
  <c r="AH236" i="3" s="1"/>
  <c r="AP84" i="3"/>
  <c r="M130" i="10" s="1"/>
  <c r="AP104" i="3"/>
  <c r="M194" i="10" s="1"/>
  <c r="AP968" i="3"/>
  <c r="X968" i="3"/>
  <c r="Y968" i="3"/>
  <c r="AP876" i="3"/>
  <c r="Y876" i="3"/>
  <c r="X876" i="3"/>
  <c r="X969" i="3"/>
  <c r="Y969" i="3"/>
  <c r="AP969" i="3"/>
  <c r="Y952" i="3"/>
  <c r="X952" i="3"/>
  <c r="AP952" i="3"/>
  <c r="B886" i="3"/>
  <c r="AK886" i="3" s="1"/>
  <c r="P886" i="3"/>
  <c r="AA886" i="3" s="1"/>
  <c r="AB886" i="3" s="1"/>
  <c r="AC886" i="3" s="1"/>
  <c r="AG886" i="3" s="1"/>
  <c r="M886" i="3"/>
  <c r="AS886" i="3"/>
  <c r="AT886" i="3"/>
  <c r="Y881" i="3"/>
  <c r="X881" i="3"/>
  <c r="AP881" i="3"/>
  <c r="M872" i="3"/>
  <c r="AS872" i="3"/>
  <c r="P872" i="3"/>
  <c r="AA872" i="3" s="1"/>
  <c r="B872" i="3"/>
  <c r="AK872" i="3" s="1"/>
  <c r="AT872" i="3"/>
  <c r="AP709" i="3"/>
  <c r="Y709" i="3"/>
  <c r="X709" i="3"/>
  <c r="AR533" i="3"/>
  <c r="AH533" i="3" s="1"/>
  <c r="AJ533" i="3"/>
  <c r="AR699" i="3"/>
  <c r="AH699" i="3" s="1"/>
  <c r="AJ699" i="3"/>
  <c r="Y436" i="3"/>
  <c r="X436" i="3"/>
  <c r="AP436" i="3"/>
  <c r="AT937" i="3"/>
  <c r="AS937" i="3"/>
  <c r="P937" i="3"/>
  <c r="AA937" i="3" s="1"/>
  <c r="M937" i="3"/>
  <c r="B937" i="3"/>
  <c r="AK937" i="3" s="1"/>
  <c r="AT928" i="3"/>
  <c r="AS928" i="3"/>
  <c r="P928" i="3"/>
  <c r="AA928" i="3" s="1"/>
  <c r="M928" i="3"/>
  <c r="B928" i="3"/>
  <c r="AK928" i="3" s="1"/>
  <c r="P819" i="3"/>
  <c r="AA819" i="3" s="1"/>
  <c r="M819" i="3"/>
  <c r="B819" i="3"/>
  <c r="AK819" i="3" s="1"/>
  <c r="AT819" i="3"/>
  <c r="AS819" i="3"/>
  <c r="AT951" i="3"/>
  <c r="AS951" i="3"/>
  <c r="P951" i="3"/>
  <c r="AA951" i="3" s="1"/>
  <c r="M951" i="3"/>
  <c r="B951" i="3"/>
  <c r="AK951" i="3" s="1"/>
  <c r="AJ886" i="3"/>
  <c r="AR886" i="3"/>
  <c r="AH886" i="3" s="1"/>
  <c r="AU615" i="3"/>
  <c r="B611" i="3"/>
  <c r="AK611" i="3" s="1"/>
  <c r="AS611" i="3"/>
  <c r="P611" i="3"/>
  <c r="AA611" i="3" s="1"/>
  <c r="AB611" i="3" s="1"/>
  <c r="AC611" i="3" s="1"/>
  <c r="AG611" i="3" s="1"/>
  <c r="M611" i="3"/>
  <c r="AT611" i="3"/>
  <c r="AS708" i="3"/>
  <c r="P708" i="3"/>
  <c r="AA708" i="3" s="1"/>
  <c r="M708" i="3"/>
  <c r="B708" i="3"/>
  <c r="AK708" i="3" s="1"/>
  <c r="AT708" i="3"/>
  <c r="P458" i="3"/>
  <c r="AA458" i="3" s="1"/>
  <c r="M458" i="3"/>
  <c r="AT458" i="3"/>
  <c r="AS458" i="3"/>
  <c r="B458" i="3"/>
  <c r="AK458" i="3" s="1"/>
  <c r="AP595" i="3"/>
  <c r="Y595" i="3"/>
  <c r="X595" i="3"/>
  <c r="B699" i="3"/>
  <c r="AK699" i="3" s="1"/>
  <c r="M699" i="3"/>
  <c r="AT699" i="3"/>
  <c r="AS699" i="3"/>
  <c r="P699" i="3"/>
  <c r="AA699" i="3" s="1"/>
  <c r="AB699" i="3" s="1"/>
  <c r="AC699" i="3" s="1"/>
  <c r="AG699" i="3" s="1"/>
  <c r="AT443" i="3"/>
  <c r="AS443" i="3"/>
  <c r="P443" i="3"/>
  <c r="AA443" i="3" s="1"/>
  <c r="M443" i="3"/>
  <c r="B443" i="3"/>
  <c r="AK443" i="3" s="1"/>
  <c r="Y292" i="3"/>
  <c r="X292" i="3"/>
  <c r="AP292" i="3"/>
  <c r="AS909" i="3"/>
  <c r="M909" i="3"/>
  <c r="B909" i="3"/>
  <c r="AK909" i="3" s="1"/>
  <c r="AT909" i="3"/>
  <c r="P909" i="3"/>
  <c r="AA909" i="3" s="1"/>
  <c r="AB909" i="3" s="1"/>
  <c r="AC909" i="3" s="1"/>
  <c r="AG909" i="3" s="1"/>
  <c r="Y811" i="3"/>
  <c r="X811" i="3"/>
  <c r="AP811" i="3"/>
  <c r="AP802" i="3"/>
  <c r="X802" i="3"/>
  <c r="Y802" i="3"/>
  <c r="AR951" i="3"/>
  <c r="AH951" i="3" s="1"/>
  <c r="AJ951" i="3"/>
  <c r="AJ859" i="3"/>
  <c r="AR859" i="3"/>
  <c r="AH859" i="3" s="1"/>
  <c r="AP761" i="3"/>
  <c r="Y761" i="3"/>
  <c r="X761" i="3"/>
  <c r="P933" i="3"/>
  <c r="AA933" i="3" s="1"/>
  <c r="AT933" i="3"/>
  <c r="AS933" i="3"/>
  <c r="M933" i="3"/>
  <c r="B933" i="3"/>
  <c r="AK933" i="3" s="1"/>
  <c r="AT653" i="3"/>
  <c r="AS653" i="3"/>
  <c r="P653" i="3"/>
  <c r="AA653" i="3" s="1"/>
  <c r="B653" i="3"/>
  <c r="AK653" i="3" s="1"/>
  <c r="M653" i="3"/>
  <c r="AT697" i="3"/>
  <c r="P697" i="3"/>
  <c r="AA697" i="3" s="1"/>
  <c r="AS697" i="3"/>
  <c r="M697" i="3"/>
  <c r="B697" i="3"/>
  <c r="AK697" i="3" s="1"/>
  <c r="M788" i="3"/>
  <c r="B788" i="3"/>
  <c r="AK788" i="3" s="1"/>
  <c r="P788" i="3"/>
  <c r="AA788" i="3" s="1"/>
  <c r="AT788" i="3"/>
  <c r="AS788" i="3"/>
  <c r="AJ641" i="3"/>
  <c r="AR641" i="3"/>
  <c r="AH641" i="3" s="1"/>
  <c r="Y388" i="3"/>
  <c r="X388" i="3"/>
  <c r="AP388" i="3"/>
  <c r="AP127" i="3"/>
  <c r="M232" i="10" s="1"/>
  <c r="AS218" i="3"/>
  <c r="AT218" i="3"/>
  <c r="P218" i="3"/>
  <c r="AA218" i="3" s="1"/>
  <c r="M218" i="3"/>
  <c r="B218" i="3"/>
  <c r="AK218" i="3" s="1"/>
  <c r="AR799" i="3"/>
  <c r="AH799" i="3" s="1"/>
  <c r="AJ799" i="3"/>
  <c r="AS856" i="3"/>
  <c r="AT856" i="3"/>
  <c r="B856" i="3"/>
  <c r="AK856" i="3" s="1"/>
  <c r="P856" i="3"/>
  <c r="AA856" i="3" s="1"/>
  <c r="M856" i="3"/>
  <c r="AP1000" i="3"/>
  <c r="Y1000" i="3"/>
  <c r="X1000" i="3"/>
  <c r="AT989" i="3"/>
  <c r="AS989" i="3"/>
  <c r="P989" i="3"/>
  <c r="AA989" i="3" s="1"/>
  <c r="AB989" i="3" s="1"/>
  <c r="AC989" i="3" s="1"/>
  <c r="AG989" i="3" s="1"/>
  <c r="M989" i="3"/>
  <c r="B989" i="3"/>
  <c r="AK989" i="3" s="1"/>
  <c r="AP450" i="3"/>
  <c r="Y450" i="3"/>
  <c r="X450" i="3"/>
  <c r="P651" i="3"/>
  <c r="AA651" i="3" s="1"/>
  <c r="B651" i="3"/>
  <c r="AK651" i="3" s="1"/>
  <c r="AS651" i="3"/>
  <c r="AT651" i="3"/>
  <c r="M651" i="3"/>
  <c r="AP384" i="3"/>
  <c r="Y384" i="3"/>
  <c r="X384" i="3"/>
  <c r="AP65" i="3"/>
  <c r="M110" i="10" s="1"/>
  <c r="M941" i="3"/>
  <c r="B941" i="3"/>
  <c r="AK941" i="3" s="1"/>
  <c r="P941" i="3"/>
  <c r="AA941" i="3" s="1"/>
  <c r="AT941" i="3"/>
  <c r="AS941" i="3"/>
  <c r="Y986" i="3"/>
  <c r="X986" i="3"/>
  <c r="AP986" i="3"/>
  <c r="AT907" i="3"/>
  <c r="AS907" i="3"/>
  <c r="M907" i="3"/>
  <c r="B907" i="3"/>
  <c r="AK907" i="3" s="1"/>
  <c r="P907" i="3"/>
  <c r="AA907" i="3" s="1"/>
  <c r="AP974" i="3"/>
  <c r="Y974" i="3"/>
  <c r="X974" i="3"/>
  <c r="AP850" i="3"/>
  <c r="Y850" i="3"/>
  <c r="X850" i="3"/>
  <c r="AR989" i="3"/>
  <c r="AH989" i="3" s="1"/>
  <c r="AJ989" i="3"/>
  <c r="M662" i="3"/>
  <c r="P662" i="3"/>
  <c r="AA662" i="3" s="1"/>
  <c r="B662" i="3"/>
  <c r="AK662" i="3" s="1"/>
  <c r="AT662" i="3"/>
  <c r="AS662" i="3"/>
  <c r="AT705" i="3"/>
  <c r="AS705" i="3"/>
  <c r="P705" i="3"/>
  <c r="AA705" i="3" s="1"/>
  <c r="AB705" i="3" s="1"/>
  <c r="AC705" i="3" s="1"/>
  <c r="AG705" i="3" s="1"/>
  <c r="M705" i="3"/>
  <c r="B705" i="3"/>
  <c r="AK705" i="3" s="1"/>
  <c r="P735" i="3"/>
  <c r="AA735" i="3" s="1"/>
  <c r="AB735" i="3" s="1"/>
  <c r="AC735" i="3" s="1"/>
  <c r="AG735" i="3" s="1"/>
  <c r="B735" i="3"/>
  <c r="AK735" i="3" s="1"/>
  <c r="AT735" i="3"/>
  <c r="M735" i="3"/>
  <c r="AS735" i="3"/>
  <c r="AS769" i="3"/>
  <c r="M769" i="3"/>
  <c r="B769" i="3"/>
  <c r="AK769" i="3" s="1"/>
  <c r="AT769" i="3"/>
  <c r="P769" i="3"/>
  <c r="AA769" i="3" s="1"/>
  <c r="AR541" i="3"/>
  <c r="AH541" i="3" s="1"/>
  <c r="AJ541" i="3"/>
  <c r="Y425" i="3"/>
  <c r="X425" i="3"/>
  <c r="AP425" i="3"/>
  <c r="B449" i="3"/>
  <c r="AK449" i="3" s="1"/>
  <c r="AT449" i="3"/>
  <c r="AS449" i="3"/>
  <c r="P449" i="3"/>
  <c r="AA449" i="3" s="1"/>
  <c r="M449" i="3"/>
  <c r="AR329" i="3"/>
  <c r="AH329" i="3" s="1"/>
  <c r="AJ329" i="3"/>
  <c r="D7" i="4"/>
  <c r="D8" i="4" s="1"/>
  <c r="AR936" i="3"/>
  <c r="AH936" i="3" s="1"/>
  <c r="AJ936" i="3"/>
  <c r="AR783" i="3"/>
  <c r="AH783" i="3" s="1"/>
  <c r="AJ783" i="3"/>
  <c r="AS844" i="3"/>
  <c r="AT844" i="3"/>
  <c r="B844" i="3"/>
  <c r="AK844" i="3" s="1"/>
  <c r="P844" i="3"/>
  <c r="AA844" i="3" s="1"/>
  <c r="AB844" i="3" s="1"/>
  <c r="AC844" i="3" s="1"/>
  <c r="AG844" i="3" s="1"/>
  <c r="M844" i="3"/>
  <c r="AU861" i="3"/>
  <c r="X748" i="3"/>
  <c r="AP748" i="3"/>
  <c r="Y748" i="3"/>
  <c r="AU703" i="3"/>
  <c r="AT655" i="3"/>
  <c r="P655" i="3"/>
  <c r="AA655" i="3" s="1"/>
  <c r="M655" i="3"/>
  <c r="B655" i="3"/>
  <c r="AK655" i="3" s="1"/>
  <c r="AS655" i="3"/>
  <c r="AR754" i="3"/>
  <c r="AH754" i="3" s="1"/>
  <c r="AJ754" i="3"/>
  <c r="B858" i="3"/>
  <c r="AK858" i="3" s="1"/>
  <c r="P858" i="3"/>
  <c r="AA858" i="3" s="1"/>
  <c r="AT858" i="3"/>
  <c r="AS858" i="3"/>
  <c r="M858" i="3"/>
  <c r="P738" i="3"/>
  <c r="AA738" i="3" s="1"/>
  <c r="B738" i="3"/>
  <c r="AK738" i="3" s="1"/>
  <c r="AT738" i="3"/>
  <c r="AS738" i="3"/>
  <c r="M738" i="3"/>
  <c r="P985" i="3"/>
  <c r="AA985" i="3" s="1"/>
  <c r="AT985" i="3"/>
  <c r="AS985" i="3"/>
  <c r="M985" i="3"/>
  <c r="B985" i="3"/>
  <c r="AK985" i="3" s="1"/>
  <c r="AR581" i="3"/>
  <c r="AH581" i="3" s="1"/>
  <c r="AJ581" i="3"/>
  <c r="AP467" i="3"/>
  <c r="Y467" i="3"/>
  <c r="X467" i="3"/>
  <c r="X670" i="3"/>
  <c r="Y670" i="3"/>
  <c r="AP670" i="3"/>
  <c r="B539" i="3"/>
  <c r="AK539" i="3" s="1"/>
  <c r="AT539" i="3"/>
  <c r="AS539" i="3"/>
  <c r="P539" i="3"/>
  <c r="AA539" i="3" s="1"/>
  <c r="M539" i="3"/>
  <c r="AR595" i="3"/>
  <c r="AH595" i="3" s="1"/>
  <c r="AJ595" i="3"/>
  <c r="AJ777" i="3"/>
  <c r="AR777" i="3"/>
  <c r="AH777" i="3" s="1"/>
  <c r="AP99" i="3"/>
  <c r="M182" i="10" s="1"/>
  <c r="AS890" i="3"/>
  <c r="P890" i="3"/>
  <c r="AA890" i="3" s="1"/>
  <c r="M890" i="3"/>
  <c r="B890" i="3"/>
  <c r="AK890" i="3" s="1"/>
  <c r="AT890" i="3"/>
  <c r="B775" i="3"/>
  <c r="AK775" i="3" s="1"/>
  <c r="AT775" i="3"/>
  <c r="AS775" i="3"/>
  <c r="P775" i="3"/>
  <c r="AA775" i="3" s="1"/>
  <c r="AB775" i="3" s="1"/>
  <c r="AC775" i="3" s="1"/>
  <c r="AG775" i="3" s="1"/>
  <c r="M775" i="3"/>
  <c r="X822" i="3"/>
  <c r="AP822" i="3"/>
  <c r="Y822" i="3"/>
  <c r="X819" i="3"/>
  <c r="Y819" i="3"/>
  <c r="AP819" i="3"/>
  <c r="Y842" i="3"/>
  <c r="AP842" i="3"/>
  <c r="X842" i="3"/>
  <c r="AP911" i="3"/>
  <c r="Y911" i="3"/>
  <c r="X911" i="3"/>
  <c r="P652" i="3"/>
  <c r="AA652" i="3" s="1"/>
  <c r="M652" i="3"/>
  <c r="B652" i="3"/>
  <c r="AK652" i="3" s="1"/>
  <c r="AT652" i="3"/>
  <c r="AS652" i="3"/>
  <c r="AT803" i="3"/>
  <c r="M803" i="3"/>
  <c r="P803" i="3"/>
  <c r="AA803" i="3" s="1"/>
  <c r="AB803" i="3" s="1"/>
  <c r="AC803" i="3" s="1"/>
  <c r="AG803" i="3" s="1"/>
  <c r="B803" i="3"/>
  <c r="AK803" i="3" s="1"/>
  <c r="AS803" i="3"/>
  <c r="AT698" i="3"/>
  <c r="AS698" i="3"/>
  <c r="P698" i="3"/>
  <c r="AA698" i="3" s="1"/>
  <c r="AB698" i="3" s="1"/>
  <c r="AC698" i="3" s="1"/>
  <c r="AG698" i="3" s="1"/>
  <c r="M698" i="3"/>
  <c r="B698" i="3"/>
  <c r="AK698" i="3" s="1"/>
  <c r="AP583" i="3"/>
  <c r="X583" i="3"/>
  <c r="Y583" i="3"/>
  <c r="AJ985" i="3"/>
  <c r="AR985" i="3"/>
  <c r="AH985" i="3" s="1"/>
  <c r="P595" i="3"/>
  <c r="AA595" i="3" s="1"/>
  <c r="AT595" i="3"/>
  <c r="B595" i="3"/>
  <c r="AK595" i="3" s="1"/>
  <c r="M595" i="3"/>
  <c r="AS595" i="3"/>
  <c r="Y552" i="3"/>
  <c r="X552" i="3"/>
  <c r="AP552" i="3"/>
  <c r="X545" i="3"/>
  <c r="Y545" i="3"/>
  <c r="AP545" i="3"/>
  <c r="AT182" i="3"/>
  <c r="M182" i="3"/>
  <c r="AS182" i="3"/>
  <c r="P182" i="3"/>
  <c r="AA182" i="3" s="1"/>
  <c r="B182" i="3"/>
  <c r="AK182" i="3" s="1"/>
  <c r="AT924" i="3"/>
  <c r="AS924" i="3"/>
  <c r="B924" i="3"/>
  <c r="AK924" i="3" s="1"/>
  <c r="M924" i="3"/>
  <c r="P924" i="3"/>
  <c r="AA924" i="3" s="1"/>
  <c r="AB924" i="3" s="1"/>
  <c r="AC924" i="3" s="1"/>
  <c r="AG924" i="3" s="1"/>
  <c r="AR988" i="3"/>
  <c r="AH988" i="3" s="1"/>
  <c r="AJ988" i="3"/>
  <c r="AJ885" i="3"/>
  <c r="AR885" i="3"/>
  <c r="AH885" i="3" s="1"/>
  <c r="AS696" i="3"/>
  <c r="B696" i="3"/>
  <c r="AK696" i="3" s="1"/>
  <c r="P696" i="3"/>
  <c r="AA696" i="3" s="1"/>
  <c r="M696" i="3"/>
  <c r="AT696" i="3"/>
  <c r="Y724" i="3"/>
  <c r="X724" i="3"/>
  <c r="AP724" i="3"/>
  <c r="AP52" i="3"/>
  <c r="M84" i="10" s="1"/>
  <c r="AP115" i="3"/>
  <c r="M210" i="10" s="1"/>
  <c r="AJ997" i="3"/>
  <c r="AR997" i="3"/>
  <c r="AH997" i="3" s="1"/>
  <c r="P885" i="3"/>
  <c r="AA885" i="3" s="1"/>
  <c r="M885" i="3"/>
  <c r="AT885" i="3"/>
  <c r="AS885" i="3"/>
  <c r="B885" i="3"/>
  <c r="AK885" i="3" s="1"/>
  <c r="X801" i="3"/>
  <c r="Y801" i="3"/>
  <c r="AP801" i="3"/>
  <c r="AR773" i="3"/>
  <c r="AH773" i="3" s="1"/>
  <c r="AJ773" i="3"/>
  <c r="AJ897" i="3"/>
  <c r="AR897" i="3"/>
  <c r="AH897" i="3" s="1"/>
  <c r="AS950" i="3"/>
  <c r="P950" i="3"/>
  <c r="AA950" i="3" s="1"/>
  <c r="M950" i="3"/>
  <c r="B950" i="3"/>
  <c r="AK950" i="3" s="1"/>
  <c r="AT950" i="3"/>
  <c r="AB918" i="3"/>
  <c r="AC918" i="3" s="1"/>
  <c r="AG918" i="3" s="1"/>
  <c r="AT349" i="3"/>
  <c r="P349" i="3"/>
  <c r="AA349" i="3" s="1"/>
  <c r="AS349" i="3"/>
  <c r="M349" i="3"/>
  <c r="B349" i="3"/>
  <c r="AK349" i="3" s="1"/>
  <c r="B312" i="3"/>
  <c r="AK312" i="3" s="1"/>
  <c r="P312" i="3"/>
  <c r="AA312" i="3" s="1"/>
  <c r="M312" i="3"/>
  <c r="AT312" i="3"/>
  <c r="AS312" i="3"/>
  <c r="AP113" i="3"/>
  <c r="M208" i="10" s="1"/>
  <c r="P997" i="3"/>
  <c r="AA997" i="3" s="1"/>
  <c r="AT997" i="3"/>
  <c r="B997" i="3"/>
  <c r="AK997" i="3" s="1"/>
  <c r="M997" i="3"/>
  <c r="AS997" i="3"/>
  <c r="Y796" i="3"/>
  <c r="X796" i="3"/>
  <c r="AP796" i="3"/>
  <c r="AT911" i="3"/>
  <c r="AS911" i="3"/>
  <c r="M911" i="3"/>
  <c r="B911" i="3"/>
  <c r="AK911" i="3" s="1"/>
  <c r="P911" i="3"/>
  <c r="AA911" i="3" s="1"/>
  <c r="P972" i="3"/>
  <c r="AA972" i="3" s="1"/>
  <c r="B972" i="3"/>
  <c r="AK972" i="3" s="1"/>
  <c r="AT972" i="3"/>
  <c r="AS972" i="3"/>
  <c r="M972" i="3"/>
  <c r="AU794" i="3"/>
  <c r="AJ733" i="3"/>
  <c r="AR733" i="3"/>
  <c r="AH733" i="3" s="1"/>
  <c r="X753" i="3"/>
  <c r="Y753" i="3"/>
  <c r="AP753" i="3"/>
  <c r="M773" i="3"/>
  <c r="P773" i="3"/>
  <c r="AA773" i="3" s="1"/>
  <c r="B773" i="3"/>
  <c r="AK773" i="3" s="1"/>
  <c r="AT773" i="3"/>
  <c r="AS773" i="3"/>
  <c r="P887" i="3"/>
  <c r="AA887" i="3" s="1"/>
  <c r="AB887" i="3" s="1"/>
  <c r="AC887" i="3" s="1"/>
  <c r="AG887" i="3" s="1"/>
  <c r="AT887" i="3"/>
  <c r="AS887" i="3"/>
  <c r="B887" i="3"/>
  <c r="AK887" i="3" s="1"/>
  <c r="M887" i="3"/>
  <c r="AB797" i="3"/>
  <c r="AC797" i="3" s="1"/>
  <c r="AG797" i="3" s="1"/>
  <c r="AB507" i="3"/>
  <c r="AC507" i="3" s="1"/>
  <c r="AG507" i="3" s="1"/>
  <c r="AR569" i="3"/>
  <c r="AH569" i="3" s="1"/>
  <c r="AJ569" i="3"/>
  <c r="AS488" i="3"/>
  <c r="AT488" i="3"/>
  <c r="P488" i="3"/>
  <c r="AA488" i="3" s="1"/>
  <c r="M488" i="3"/>
  <c r="B488" i="3"/>
  <c r="AK488" i="3" s="1"/>
  <c r="AP56" i="3"/>
  <c r="M86" i="10" s="1"/>
  <c r="X254" i="3"/>
  <c r="Y254" i="3"/>
  <c r="AP254" i="3"/>
  <c r="X158" i="3"/>
  <c r="Y158" i="3"/>
  <c r="AP158" i="3"/>
  <c r="X377" i="3"/>
  <c r="Y377" i="3"/>
  <c r="AP377" i="3"/>
  <c r="AP463" i="3"/>
  <c r="Y463" i="3"/>
  <c r="X463" i="3"/>
  <c r="AU153" i="3"/>
  <c r="AR462" i="3"/>
  <c r="AH462" i="3" s="1"/>
  <c r="AJ462" i="3"/>
  <c r="AR441" i="3"/>
  <c r="AH441" i="3" s="1"/>
  <c r="AJ441" i="3"/>
  <c r="AT280" i="3"/>
  <c r="AS280" i="3"/>
  <c r="P280" i="3"/>
  <c r="AA280" i="3" s="1"/>
  <c r="M280" i="3"/>
  <c r="B280" i="3"/>
  <c r="AK280" i="3" s="1"/>
  <c r="AR35" i="3"/>
  <c r="AH35" i="3" s="1"/>
  <c r="AJ35" i="3"/>
  <c r="AT180" i="3"/>
  <c r="AS180" i="3"/>
  <c r="P180" i="3"/>
  <c r="AA180" i="3" s="1"/>
  <c r="M180" i="3"/>
  <c r="B180" i="3"/>
  <c r="AK180" i="3" s="1"/>
  <c r="AP244" i="3"/>
  <c r="Y244" i="3"/>
  <c r="X244" i="3"/>
  <c r="AT149" i="3"/>
  <c r="AS149" i="3"/>
  <c r="P149" i="3"/>
  <c r="AA149" i="3" s="1"/>
  <c r="M149" i="3"/>
  <c r="B149" i="3"/>
  <c r="AK149" i="3" s="1"/>
  <c r="AR385" i="3"/>
  <c r="AH385" i="3" s="1"/>
  <c r="AJ385" i="3"/>
  <c r="AT251" i="3"/>
  <c r="AS251" i="3"/>
  <c r="P251" i="3"/>
  <c r="AA251" i="3" s="1"/>
  <c r="M251" i="3"/>
  <c r="B251" i="3"/>
  <c r="AK251" i="3" s="1"/>
  <c r="AR143" i="3"/>
  <c r="AH143" i="3" s="1"/>
  <c r="AJ143" i="3"/>
  <c r="B143" i="3" s="1"/>
  <c r="AK143" i="3" s="1"/>
  <c r="AR94" i="3"/>
  <c r="AH94" i="3" s="1"/>
  <c r="B94" i="3" s="1"/>
  <c r="AK94" i="3" s="1"/>
  <c r="G142" i="10" s="1"/>
  <c r="AJ94" i="3"/>
  <c r="AU102" i="3"/>
  <c r="AT30" i="3"/>
  <c r="P30" i="3"/>
  <c r="AA30" i="3" s="1"/>
  <c r="AS30" i="3"/>
  <c r="AU168" i="3"/>
  <c r="AT3" i="3"/>
  <c r="AS3" i="3"/>
  <c r="P3" i="3"/>
  <c r="AA3" i="3" s="1"/>
  <c r="B50" i="3"/>
  <c r="AK50" i="3" s="1"/>
  <c r="G64" i="10" s="1"/>
  <c r="B54" i="3"/>
  <c r="AK54" i="3" s="1"/>
  <c r="G66" i="10" s="1"/>
  <c r="M34" i="3"/>
  <c r="AP483" i="3"/>
  <c r="Y483" i="3"/>
  <c r="X483" i="3"/>
  <c r="Y686" i="3"/>
  <c r="AP686" i="3"/>
  <c r="X686" i="3"/>
  <c r="AR483" i="3"/>
  <c r="AH483" i="3" s="1"/>
  <c r="AJ483" i="3"/>
  <c r="AP381" i="3"/>
  <c r="X381" i="3"/>
  <c r="Y381" i="3"/>
  <c r="AU330" i="3"/>
  <c r="B555" i="3"/>
  <c r="AK555" i="3" s="1"/>
  <c r="AT555" i="3"/>
  <c r="P555" i="3"/>
  <c r="AA555" i="3" s="1"/>
  <c r="M555" i="3"/>
  <c r="AS555" i="3"/>
  <c r="AP197" i="3"/>
  <c r="Y197" i="3"/>
  <c r="X197" i="3"/>
  <c r="AU133" i="3"/>
  <c r="AT442" i="3"/>
  <c r="AS442" i="3"/>
  <c r="P442" i="3"/>
  <c r="AA442" i="3" s="1"/>
  <c r="M442" i="3"/>
  <c r="B442" i="3"/>
  <c r="AK442" i="3" s="1"/>
  <c r="AR67" i="3"/>
  <c r="AH67" i="3" s="1"/>
  <c r="AJ67" i="3"/>
  <c r="AT243" i="3"/>
  <c r="AS243" i="3"/>
  <c r="P243" i="3"/>
  <c r="AA243" i="3" s="1"/>
  <c r="AB243" i="3" s="1"/>
  <c r="AC243" i="3" s="1"/>
  <c r="AG243" i="3" s="1"/>
  <c r="M243" i="3"/>
  <c r="B243" i="3"/>
  <c r="AK243" i="3" s="1"/>
  <c r="AT146" i="3"/>
  <c r="AS146" i="3"/>
  <c r="M146" i="3"/>
  <c r="P146" i="3"/>
  <c r="AA146" i="3" s="1"/>
  <c r="B146" i="3"/>
  <c r="AK146" i="3" s="1"/>
  <c r="P385" i="3"/>
  <c r="AA385" i="3" s="1"/>
  <c r="M385" i="3"/>
  <c r="AT385" i="3"/>
  <c r="AS385" i="3"/>
  <c r="B385" i="3"/>
  <c r="AK385" i="3" s="1"/>
  <c r="X219" i="3"/>
  <c r="AP219" i="3"/>
  <c r="Y219" i="3"/>
  <c r="AP119" i="3"/>
  <c r="M214" i="10" s="1"/>
  <c r="AP87" i="3"/>
  <c r="M133" i="10" s="1"/>
  <c r="AR30" i="3"/>
  <c r="AH30" i="3" s="1"/>
  <c r="AJ30" i="3"/>
  <c r="AB417" i="3"/>
  <c r="AC417" i="3" s="1"/>
  <c r="AG417" i="3" s="1"/>
  <c r="AT264" i="3"/>
  <c r="AS264" i="3"/>
  <c r="P264" i="3"/>
  <c r="AA264" i="3" s="1"/>
  <c r="AB264" i="3" s="1"/>
  <c r="AC264" i="3" s="1"/>
  <c r="AG264" i="3" s="1"/>
  <c r="M264" i="3"/>
  <c r="B264" i="3"/>
  <c r="AK264" i="3" s="1"/>
  <c r="AR965" i="3"/>
  <c r="AH965" i="3" s="1"/>
  <c r="AJ965" i="3"/>
  <c r="M916" i="3"/>
  <c r="AS916" i="3"/>
  <c r="AT916" i="3"/>
  <c r="P916" i="3"/>
  <c r="AA916" i="3" s="1"/>
  <c r="AB916" i="3" s="1"/>
  <c r="AC916" i="3" s="1"/>
  <c r="AG916" i="3" s="1"/>
  <c r="B916" i="3"/>
  <c r="AK916" i="3" s="1"/>
  <c r="X888" i="3"/>
  <c r="AP888" i="3"/>
  <c r="Y888" i="3"/>
  <c r="Y785" i="3"/>
  <c r="AP785" i="3"/>
  <c r="X785" i="3"/>
  <c r="AU802" i="3"/>
  <c r="Y904" i="3"/>
  <c r="AP904" i="3"/>
  <c r="X904" i="3"/>
  <c r="AT623" i="3"/>
  <c r="P623" i="3"/>
  <c r="AA623" i="3" s="1"/>
  <c r="B623" i="3"/>
  <c r="AK623" i="3" s="1"/>
  <c r="M623" i="3"/>
  <c r="AS623" i="3"/>
  <c r="M614" i="3"/>
  <c r="P614" i="3"/>
  <c r="AA614" i="3" s="1"/>
  <c r="B614" i="3"/>
  <c r="AK614" i="3" s="1"/>
  <c r="AT614" i="3"/>
  <c r="AS614" i="3"/>
  <c r="AT897" i="3"/>
  <c r="P897" i="3"/>
  <c r="AA897" i="3" s="1"/>
  <c r="B897" i="3"/>
  <c r="AK897" i="3" s="1"/>
  <c r="M897" i="3"/>
  <c r="AS897" i="3"/>
  <c r="AT755" i="3"/>
  <c r="P755" i="3"/>
  <c r="AA755" i="3" s="1"/>
  <c r="M755" i="3"/>
  <c r="B755" i="3"/>
  <c r="AK755" i="3" s="1"/>
  <c r="AS755" i="3"/>
  <c r="Y634" i="3"/>
  <c r="X634" i="3"/>
  <c r="AP634" i="3"/>
  <c r="AS710" i="3"/>
  <c r="P710" i="3"/>
  <c r="AA710" i="3" s="1"/>
  <c r="M710" i="3"/>
  <c r="B710" i="3"/>
  <c r="AK710" i="3" s="1"/>
  <c r="AT710" i="3"/>
  <c r="AS692" i="3"/>
  <c r="P692" i="3"/>
  <c r="AA692" i="3" s="1"/>
  <c r="AB692" i="3" s="1"/>
  <c r="AC692" i="3" s="1"/>
  <c r="AG692" i="3" s="1"/>
  <c r="M692" i="3"/>
  <c r="B692" i="3"/>
  <c r="AK692" i="3" s="1"/>
  <c r="AT692" i="3"/>
  <c r="AR981" i="3"/>
  <c r="AH981" i="3" s="1"/>
  <c r="AJ981" i="3"/>
  <c r="B785" i="3"/>
  <c r="AK785" i="3" s="1"/>
  <c r="P785" i="3"/>
  <c r="AA785" i="3" s="1"/>
  <c r="M785" i="3"/>
  <c r="AT785" i="3"/>
  <c r="AS785" i="3"/>
  <c r="AR728" i="3"/>
  <c r="AH728" i="3" s="1"/>
  <c r="AJ728" i="3"/>
  <c r="Y466" i="3"/>
  <c r="X466" i="3"/>
  <c r="AP466" i="3"/>
  <c r="B947" i="3"/>
  <c r="AK947" i="3" s="1"/>
  <c r="AT947" i="3"/>
  <c r="AS947" i="3"/>
  <c r="P947" i="3"/>
  <c r="AA947" i="3" s="1"/>
  <c r="M947" i="3"/>
  <c r="AU729" i="3"/>
  <c r="Y623" i="3"/>
  <c r="X623" i="3"/>
  <c r="AP623" i="3"/>
  <c r="AP535" i="3"/>
  <c r="X535" i="3"/>
  <c r="Y535" i="3"/>
  <c r="AR751" i="3"/>
  <c r="AH751" i="3" s="1"/>
  <c r="AJ751" i="3"/>
  <c r="AR589" i="3"/>
  <c r="AH589" i="3" s="1"/>
  <c r="AJ589" i="3"/>
  <c r="AR451" i="3"/>
  <c r="AH451" i="3" s="1"/>
  <c r="AJ451" i="3"/>
  <c r="AP396" i="3"/>
  <c r="Y396" i="3"/>
  <c r="X396" i="3"/>
  <c r="M594" i="3"/>
  <c r="AS594" i="3"/>
  <c r="P594" i="3"/>
  <c r="AA594" i="3" s="1"/>
  <c r="B594" i="3"/>
  <c r="AK594" i="3" s="1"/>
  <c r="AT594" i="3"/>
  <c r="AT427" i="3"/>
  <c r="AS427" i="3"/>
  <c r="P427" i="3"/>
  <c r="AA427" i="3" s="1"/>
  <c r="AB427" i="3" s="1"/>
  <c r="AC427" i="3" s="1"/>
  <c r="AG427" i="3" s="1"/>
  <c r="B427" i="3"/>
  <c r="AK427" i="3" s="1"/>
  <c r="M427" i="3"/>
  <c r="AR293" i="3"/>
  <c r="AH293" i="3" s="1"/>
  <c r="AJ293" i="3"/>
  <c r="AT396" i="3"/>
  <c r="P396" i="3"/>
  <c r="AA396" i="3" s="1"/>
  <c r="M396" i="3"/>
  <c r="AS396" i="3"/>
  <c r="B396" i="3"/>
  <c r="AK396" i="3" s="1"/>
  <c r="AR330" i="3"/>
  <c r="AH330" i="3" s="1"/>
  <c r="AJ330" i="3"/>
  <c r="AR247" i="3"/>
  <c r="AH247" i="3" s="1"/>
  <c r="AJ247" i="3"/>
  <c r="AT412" i="3"/>
  <c r="P412" i="3"/>
  <c r="AA412" i="3" s="1"/>
  <c r="M412" i="3"/>
  <c r="B412" i="3"/>
  <c r="AK412" i="3" s="1"/>
  <c r="AS412" i="3"/>
  <c r="AP212" i="3"/>
  <c r="Y212" i="3"/>
  <c r="X212" i="3"/>
  <c r="P483" i="3"/>
  <c r="AA483" i="3" s="1"/>
  <c r="AT483" i="3"/>
  <c r="AS483" i="3"/>
  <c r="M483" i="3"/>
  <c r="B483" i="3"/>
  <c r="AK483" i="3" s="1"/>
  <c r="AR555" i="3"/>
  <c r="AH555" i="3" s="1"/>
  <c r="AJ555" i="3"/>
  <c r="AT455" i="3"/>
  <c r="AS455" i="3"/>
  <c r="P455" i="3"/>
  <c r="AA455" i="3" s="1"/>
  <c r="AB455" i="3" s="1"/>
  <c r="AC455" i="3" s="1"/>
  <c r="AG455" i="3" s="1"/>
  <c r="M455" i="3"/>
  <c r="B455" i="3"/>
  <c r="AK455" i="3" s="1"/>
  <c r="X361" i="3"/>
  <c r="Y361" i="3"/>
  <c r="AP361" i="3"/>
  <c r="AS195" i="3"/>
  <c r="P195" i="3"/>
  <c r="AA195" i="3" s="1"/>
  <c r="M195" i="3"/>
  <c r="B195" i="3"/>
  <c r="AK195" i="3" s="1"/>
  <c r="AT195" i="3"/>
  <c r="AS123" i="3"/>
  <c r="P123" i="3"/>
  <c r="AA123" i="3" s="1"/>
  <c r="M123" i="3"/>
  <c r="B123" i="3"/>
  <c r="AK123" i="3" s="1"/>
  <c r="G228" i="10" s="1"/>
  <c r="AT123" i="3"/>
  <c r="AT124" i="3"/>
  <c r="AS124" i="3"/>
  <c r="B124" i="3"/>
  <c r="AK124" i="3" s="1"/>
  <c r="G229" i="10" s="1"/>
  <c r="P124" i="3"/>
  <c r="AA124" i="3" s="1"/>
  <c r="M124" i="3"/>
  <c r="AJ442" i="3"/>
  <c r="AR442" i="3"/>
  <c r="AH442" i="3" s="1"/>
  <c r="AT164" i="3"/>
  <c r="AS164" i="3"/>
  <c r="P164" i="3"/>
  <c r="AA164" i="3" s="1"/>
  <c r="M164" i="3"/>
  <c r="B164" i="3"/>
  <c r="AK164" i="3" s="1"/>
  <c r="AP183" i="3"/>
  <c r="Y183" i="3"/>
  <c r="X183" i="3"/>
  <c r="AP537" i="3"/>
  <c r="Y537" i="3"/>
  <c r="X537" i="3"/>
  <c r="AU6" i="3"/>
  <c r="AP269" i="3"/>
  <c r="Y269" i="3"/>
  <c r="X269" i="3"/>
  <c r="AP37" i="3"/>
  <c r="M74" i="10" s="1"/>
  <c r="AP55" i="3"/>
  <c r="M85" i="10" s="1"/>
  <c r="AT144" i="3"/>
  <c r="AS144" i="3"/>
  <c r="P144" i="3"/>
  <c r="AA144" i="3" s="1"/>
  <c r="M144" i="3"/>
  <c r="AJ264" i="3"/>
  <c r="AR264" i="3"/>
  <c r="AH264" i="3" s="1"/>
  <c r="AP208" i="3"/>
  <c r="Y208" i="3"/>
  <c r="X208" i="3"/>
  <c r="AP628" i="3"/>
  <c r="Y628" i="3"/>
  <c r="X628" i="3"/>
  <c r="AU701" i="3"/>
  <c r="Y927" i="3"/>
  <c r="X927" i="3"/>
  <c r="AP927" i="3"/>
  <c r="AT770" i="3"/>
  <c r="AS770" i="3"/>
  <c r="M770" i="3"/>
  <c r="P770" i="3"/>
  <c r="AA770" i="3" s="1"/>
  <c r="B770" i="3"/>
  <c r="AK770" i="3" s="1"/>
  <c r="AS682" i="3"/>
  <c r="P682" i="3"/>
  <c r="AA682" i="3" s="1"/>
  <c r="M682" i="3"/>
  <c r="B682" i="3"/>
  <c r="AK682" i="3" s="1"/>
  <c r="AT682" i="3"/>
  <c r="B717" i="3"/>
  <c r="AK717" i="3" s="1"/>
  <c r="AS717" i="3"/>
  <c r="AT717" i="3"/>
  <c r="P717" i="3"/>
  <c r="AA717" i="3" s="1"/>
  <c r="AB717" i="3" s="1"/>
  <c r="AC717" i="3" s="1"/>
  <c r="AG717" i="3" s="1"/>
  <c r="M717" i="3"/>
  <c r="P981" i="3"/>
  <c r="AA981" i="3" s="1"/>
  <c r="AT981" i="3"/>
  <c r="AS981" i="3"/>
  <c r="M981" i="3"/>
  <c r="B981" i="3"/>
  <c r="AK981" i="3" s="1"/>
  <c r="AU824" i="3"/>
  <c r="AJ785" i="3"/>
  <c r="AR785" i="3"/>
  <c r="AH785" i="3" s="1"/>
  <c r="AS728" i="3"/>
  <c r="P728" i="3"/>
  <c r="AA728" i="3" s="1"/>
  <c r="M728" i="3"/>
  <c r="AT728" i="3"/>
  <c r="B728" i="3"/>
  <c r="AK728" i="3" s="1"/>
  <c r="Y817" i="3"/>
  <c r="AP817" i="3"/>
  <c r="X817" i="3"/>
  <c r="AS774" i="3"/>
  <c r="P774" i="3"/>
  <c r="AA774" i="3" s="1"/>
  <c r="B774" i="3"/>
  <c r="AK774" i="3" s="1"/>
  <c r="M774" i="3"/>
  <c r="AT774" i="3"/>
  <c r="Y568" i="3"/>
  <c r="X568" i="3"/>
  <c r="AP568" i="3"/>
  <c r="AT666" i="3"/>
  <c r="AS666" i="3"/>
  <c r="P666" i="3"/>
  <c r="AA666" i="3" s="1"/>
  <c r="M666" i="3"/>
  <c r="B666" i="3"/>
  <c r="AK666" i="3" s="1"/>
  <c r="AR553" i="3"/>
  <c r="AH553" i="3" s="1"/>
  <c r="AJ553" i="3"/>
  <c r="P751" i="3"/>
  <c r="AA751" i="3" s="1"/>
  <c r="B751" i="3"/>
  <c r="AK751" i="3" s="1"/>
  <c r="AT751" i="3"/>
  <c r="AS751" i="3"/>
  <c r="M751" i="3"/>
  <c r="P589" i="3"/>
  <c r="AA589" i="3" s="1"/>
  <c r="B589" i="3"/>
  <c r="AK589" i="3" s="1"/>
  <c r="AT589" i="3"/>
  <c r="AS589" i="3"/>
  <c r="M589" i="3"/>
  <c r="AT519" i="3"/>
  <c r="AS519" i="3"/>
  <c r="P519" i="3"/>
  <c r="AA519" i="3" s="1"/>
  <c r="AB519" i="3" s="1"/>
  <c r="AC519" i="3" s="1"/>
  <c r="AG519" i="3" s="1"/>
  <c r="M519" i="3"/>
  <c r="B519" i="3"/>
  <c r="AK519" i="3" s="1"/>
  <c r="AJ594" i="3"/>
  <c r="AR594" i="3"/>
  <c r="AH594" i="3" s="1"/>
  <c r="X702" i="3"/>
  <c r="Y702" i="3"/>
  <c r="AP702" i="3"/>
  <c r="AP972" i="3"/>
  <c r="Y972" i="3"/>
  <c r="X972" i="3"/>
  <c r="AJ427" i="3"/>
  <c r="AR427" i="3"/>
  <c r="AH427" i="3" s="1"/>
  <c r="AR426" i="3"/>
  <c r="AH426" i="3" s="1"/>
  <c r="AJ426" i="3"/>
  <c r="AT395" i="3"/>
  <c r="AS395" i="3"/>
  <c r="P395" i="3"/>
  <c r="AA395" i="3" s="1"/>
  <c r="AB395" i="3" s="1"/>
  <c r="AC395" i="3" s="1"/>
  <c r="AG395" i="3" s="1"/>
  <c r="M395" i="3"/>
  <c r="B395" i="3"/>
  <c r="AK395" i="3" s="1"/>
  <c r="Y366" i="3"/>
  <c r="X366" i="3"/>
  <c r="AP366" i="3"/>
  <c r="P345" i="3"/>
  <c r="AA345" i="3" s="1"/>
  <c r="M345" i="3"/>
  <c r="B345" i="3"/>
  <c r="AK345" i="3" s="1"/>
  <c r="AS345" i="3"/>
  <c r="AT345" i="3"/>
  <c r="B223" i="3"/>
  <c r="AK223" i="3" s="1"/>
  <c r="AT223" i="3"/>
  <c r="AS223" i="3"/>
  <c r="M223" i="3"/>
  <c r="P223" i="3"/>
  <c r="AA223" i="3" s="1"/>
  <c r="AB223" i="3" s="1"/>
  <c r="AC223" i="3" s="1"/>
  <c r="AG223" i="3" s="1"/>
  <c r="AB553" i="3"/>
  <c r="AC553" i="3" s="1"/>
  <c r="AG553" i="3" s="1"/>
  <c r="AJ455" i="3"/>
  <c r="AR455" i="3"/>
  <c r="AH455" i="3" s="1"/>
  <c r="Y332" i="3"/>
  <c r="X332" i="3"/>
  <c r="AP332" i="3"/>
  <c r="P43" i="3"/>
  <c r="AA43" i="3" s="1"/>
  <c r="M43" i="3"/>
  <c r="B43" i="3"/>
  <c r="AK43" i="3" s="1"/>
  <c r="G61" i="10" s="1"/>
  <c r="AT43" i="3"/>
  <c r="AS43" i="3"/>
  <c r="AP98" i="3"/>
  <c r="M174" i="10" s="1"/>
  <c r="AR18" i="3"/>
  <c r="AH18" i="3" s="1"/>
  <c r="AJ18" i="3"/>
  <c r="Y607" i="3"/>
  <c r="X607" i="3"/>
  <c r="AP607" i="3"/>
  <c r="AR337" i="3"/>
  <c r="AH337" i="3" s="1"/>
  <c r="AJ337" i="3"/>
  <c r="B296" i="3"/>
  <c r="AK296" i="3" s="1"/>
  <c r="AT296" i="3"/>
  <c r="AS296" i="3"/>
  <c r="P296" i="3"/>
  <c r="AA296" i="3" s="1"/>
  <c r="M296" i="3"/>
  <c r="AP95" i="3"/>
  <c r="Y95" i="3"/>
  <c r="X95" i="3"/>
  <c r="AJ373" i="3"/>
  <c r="AR373" i="3"/>
  <c r="AH373" i="3" s="1"/>
  <c r="AP137" i="3"/>
  <c r="M264" i="10" s="1"/>
  <c r="AP38" i="3"/>
  <c r="M75" i="10" s="1"/>
  <c r="AP102" i="3"/>
  <c r="M192" i="10" s="1"/>
  <c r="AU18" i="3"/>
  <c r="AR144" i="3"/>
  <c r="AH144" i="3" s="1"/>
  <c r="AJ144" i="3"/>
  <c r="B144" i="3" s="1"/>
  <c r="AK144" i="3" s="1"/>
  <c r="AU240" i="3"/>
  <c r="AT142" i="3"/>
  <c r="AS142" i="3"/>
  <c r="P142" i="3"/>
  <c r="AA142" i="3" s="1"/>
  <c r="M142" i="3"/>
  <c r="AP383" i="3"/>
  <c r="Y383" i="3"/>
  <c r="X383" i="3"/>
  <c r="AP654" i="3"/>
  <c r="X654" i="3"/>
  <c r="Y654" i="3"/>
  <c r="X774" i="3"/>
  <c r="Y774" i="3"/>
  <c r="AP774" i="3"/>
  <c r="AS520" i="3"/>
  <c r="B520" i="3"/>
  <c r="AK520" i="3" s="1"/>
  <c r="AT520" i="3"/>
  <c r="P520" i="3"/>
  <c r="AA520" i="3" s="1"/>
  <c r="M520" i="3"/>
  <c r="AR774" i="3"/>
  <c r="AH774" i="3" s="1"/>
  <c r="AJ774" i="3"/>
  <c r="AR666" i="3"/>
  <c r="AH666" i="3" s="1"/>
  <c r="AJ666" i="3"/>
  <c r="AP588" i="3"/>
  <c r="Y588" i="3"/>
  <c r="X588" i="3"/>
  <c r="AP443" i="3"/>
  <c r="Y443" i="3"/>
  <c r="X443" i="3"/>
  <c r="AP380" i="3"/>
  <c r="Y380" i="3"/>
  <c r="X380" i="3"/>
  <c r="B571" i="3"/>
  <c r="AK571" i="3" s="1"/>
  <c r="AT571" i="3"/>
  <c r="P571" i="3"/>
  <c r="AA571" i="3" s="1"/>
  <c r="AS571" i="3"/>
  <c r="M571" i="3"/>
  <c r="AR369" i="3"/>
  <c r="AH369" i="3" s="1"/>
  <c r="AJ369" i="3"/>
  <c r="AS429" i="3"/>
  <c r="P429" i="3"/>
  <c r="AA429" i="3" s="1"/>
  <c r="M429" i="3"/>
  <c r="B429" i="3"/>
  <c r="AK429" i="3" s="1"/>
  <c r="AT429" i="3"/>
  <c r="AR279" i="3"/>
  <c r="AH279" i="3" s="1"/>
  <c r="AJ279" i="3"/>
  <c r="X134" i="3"/>
  <c r="Y134" i="3"/>
  <c r="AP134" i="3"/>
  <c r="M482" i="3"/>
  <c r="AT482" i="3"/>
  <c r="AS482" i="3"/>
  <c r="P482" i="3"/>
  <c r="AA482" i="3" s="1"/>
  <c r="B482" i="3"/>
  <c r="AK482" i="3" s="1"/>
  <c r="AR647" i="3"/>
  <c r="AH647" i="3" s="1"/>
  <c r="AJ647" i="3"/>
  <c r="Y340" i="3"/>
  <c r="X340" i="3"/>
  <c r="AP340" i="3"/>
  <c r="AJ395" i="3"/>
  <c r="AR395" i="3"/>
  <c r="AH395" i="3" s="1"/>
  <c r="M328" i="3"/>
  <c r="B328" i="3"/>
  <c r="AK328" i="3" s="1"/>
  <c r="P328" i="3"/>
  <c r="AA328" i="3" s="1"/>
  <c r="AB328" i="3" s="1"/>
  <c r="AC328" i="3" s="1"/>
  <c r="AG328" i="3" s="1"/>
  <c r="AS328" i="3"/>
  <c r="AT328" i="3"/>
  <c r="AT503" i="3"/>
  <c r="AS503" i="3"/>
  <c r="P503" i="3"/>
  <c r="AA503" i="3" s="1"/>
  <c r="M503" i="3"/>
  <c r="B503" i="3"/>
  <c r="AK503" i="3" s="1"/>
  <c r="AJ363" i="3"/>
  <c r="AR363" i="3"/>
  <c r="AH363" i="3" s="1"/>
  <c r="AR345" i="3"/>
  <c r="AH345" i="3" s="1"/>
  <c r="AJ345" i="3"/>
  <c r="AT609" i="3"/>
  <c r="P609" i="3"/>
  <c r="AA609" i="3" s="1"/>
  <c r="AS609" i="3"/>
  <c r="M609" i="3"/>
  <c r="B609" i="3"/>
  <c r="AK609" i="3" s="1"/>
  <c r="AT475" i="3"/>
  <c r="AS475" i="3"/>
  <c r="P475" i="3"/>
  <c r="AA475" i="3" s="1"/>
  <c r="M475" i="3"/>
  <c r="B475" i="3"/>
  <c r="AK475" i="3" s="1"/>
  <c r="X487" i="3"/>
  <c r="Y487" i="3"/>
  <c r="AP487" i="3"/>
  <c r="AP429" i="3"/>
  <c r="Y429" i="3"/>
  <c r="X429" i="3"/>
  <c r="AR362" i="3"/>
  <c r="AH362" i="3" s="1"/>
  <c r="AJ362" i="3"/>
  <c r="P337" i="3"/>
  <c r="AA337" i="3" s="1"/>
  <c r="M337" i="3"/>
  <c r="AT337" i="3"/>
  <c r="AS337" i="3"/>
  <c r="B337" i="3"/>
  <c r="AK337" i="3" s="1"/>
  <c r="AU291" i="3"/>
  <c r="AT301" i="3"/>
  <c r="AS301" i="3"/>
  <c r="B301" i="3"/>
  <c r="AK301" i="3" s="1"/>
  <c r="P301" i="3"/>
  <c r="AA301" i="3" s="1"/>
  <c r="M301" i="3"/>
  <c r="AJ299" i="3"/>
  <c r="AR299" i="3"/>
  <c r="AH299" i="3" s="1"/>
  <c r="AU417" i="3"/>
  <c r="AT198" i="3"/>
  <c r="AS198" i="3"/>
  <c r="M198" i="3"/>
  <c r="P198" i="3"/>
  <c r="AA198" i="3" s="1"/>
  <c r="B198" i="3"/>
  <c r="AK198" i="3" s="1"/>
  <c r="AP420" i="3"/>
  <c r="Y420" i="3"/>
  <c r="X420" i="3"/>
  <c r="AP349" i="3"/>
  <c r="X349" i="3"/>
  <c r="Y349" i="3"/>
  <c r="AU229" i="3"/>
  <c r="AP169" i="3"/>
  <c r="Y169" i="3"/>
  <c r="X169" i="3"/>
  <c r="AU55" i="3"/>
  <c r="AU191" i="3"/>
  <c r="AU128" i="3"/>
  <c r="AR142" i="3"/>
  <c r="AH142" i="3" s="1"/>
  <c r="AJ142" i="3"/>
  <c r="B142" i="3" s="1"/>
  <c r="AK142" i="3" s="1"/>
  <c r="AT77" i="3"/>
  <c r="AS77" i="3"/>
  <c r="P77" i="3"/>
  <c r="AA77" i="3" s="1"/>
  <c r="AP939" i="3"/>
  <c r="Y939" i="3"/>
  <c r="X939" i="3"/>
  <c r="AR701" i="3"/>
  <c r="AH701" i="3" s="1"/>
  <c r="AJ701" i="3"/>
  <c r="X594" i="3"/>
  <c r="Y594" i="3"/>
  <c r="AP594" i="3"/>
  <c r="AR806" i="3"/>
  <c r="AH806" i="3" s="1"/>
  <c r="AJ806" i="3"/>
  <c r="AU825" i="3"/>
  <c r="AS816" i="3"/>
  <c r="AT816" i="3"/>
  <c r="P816" i="3"/>
  <c r="AA816" i="3" s="1"/>
  <c r="AB816" i="3" s="1"/>
  <c r="AC816" i="3" s="1"/>
  <c r="AG816" i="3" s="1"/>
  <c r="M816" i="3"/>
  <c r="B816" i="3"/>
  <c r="AK816" i="3" s="1"/>
  <c r="B749" i="3"/>
  <c r="AK749" i="3" s="1"/>
  <c r="AS749" i="3"/>
  <c r="AT749" i="3"/>
  <c r="P749" i="3"/>
  <c r="AA749" i="3" s="1"/>
  <c r="AB749" i="3" s="1"/>
  <c r="AC749" i="3" s="1"/>
  <c r="AG749" i="3" s="1"/>
  <c r="M749" i="3"/>
  <c r="AS672" i="3"/>
  <c r="M672" i="3"/>
  <c r="B672" i="3"/>
  <c r="AK672" i="3" s="1"/>
  <c r="P672" i="3"/>
  <c r="AA672" i="3" s="1"/>
  <c r="AB672" i="3" s="1"/>
  <c r="AC672" i="3" s="1"/>
  <c r="AG672" i="3" s="1"/>
  <c r="AT672" i="3"/>
  <c r="AU929" i="3"/>
  <c r="M964" i="3"/>
  <c r="AT964" i="3"/>
  <c r="AS964" i="3"/>
  <c r="P964" i="3"/>
  <c r="AA964" i="3" s="1"/>
  <c r="B964" i="3"/>
  <c r="AK964" i="3" s="1"/>
  <c r="Y536" i="3"/>
  <c r="X536" i="3"/>
  <c r="AP536" i="3"/>
  <c r="AJ467" i="3"/>
  <c r="AR467" i="3"/>
  <c r="AH467" i="3" s="1"/>
  <c r="AR661" i="3"/>
  <c r="AH661" i="3" s="1"/>
  <c r="AJ661" i="3"/>
  <c r="P532" i="3"/>
  <c r="AA532" i="3" s="1"/>
  <c r="M532" i="3"/>
  <c r="AT532" i="3"/>
  <c r="AS532" i="3"/>
  <c r="B532" i="3"/>
  <c r="AK532" i="3" s="1"/>
  <c r="AJ867" i="3"/>
  <c r="AR867" i="3"/>
  <c r="AH867" i="3" s="1"/>
  <c r="AR571" i="3"/>
  <c r="AH571" i="3" s="1"/>
  <c r="AJ571" i="3"/>
  <c r="P369" i="3"/>
  <c r="AA369" i="3" s="1"/>
  <c r="M369" i="3"/>
  <c r="AT369" i="3"/>
  <c r="AS369" i="3"/>
  <c r="B369" i="3"/>
  <c r="AK369" i="3" s="1"/>
  <c r="AJ575" i="3"/>
  <c r="AR575" i="3"/>
  <c r="AH575" i="3" s="1"/>
  <c r="P5" i="3"/>
  <c r="AA5" i="3" s="1"/>
  <c r="AB5" i="3" s="1"/>
  <c r="AC5" i="3" s="1"/>
  <c r="AG5" i="3" s="1"/>
  <c r="AT5" i="3"/>
  <c r="AS5" i="3"/>
  <c r="AR482" i="3"/>
  <c r="AH482" i="3" s="1"/>
  <c r="AJ482" i="3"/>
  <c r="P647" i="3"/>
  <c r="AA647" i="3" s="1"/>
  <c r="AB647" i="3" s="1"/>
  <c r="AC647" i="3" s="1"/>
  <c r="AG647" i="3" s="1"/>
  <c r="AT647" i="3"/>
  <c r="AS647" i="3"/>
  <c r="M647" i="3"/>
  <c r="B647" i="3"/>
  <c r="AK647" i="3" s="1"/>
  <c r="AU325" i="3"/>
  <c r="Y234" i="3"/>
  <c r="AP234" i="3"/>
  <c r="X234" i="3"/>
  <c r="AP499" i="3"/>
  <c r="X499" i="3"/>
  <c r="Y499" i="3"/>
  <c r="AJ609" i="3"/>
  <c r="AR609" i="3"/>
  <c r="AH609" i="3" s="1"/>
  <c r="AP470" i="3"/>
  <c r="Y470" i="3"/>
  <c r="X470" i="3"/>
  <c r="AR475" i="3"/>
  <c r="AH475" i="3" s="1"/>
  <c r="AJ475" i="3"/>
  <c r="P361" i="3"/>
  <c r="AA361" i="3" s="1"/>
  <c r="M361" i="3"/>
  <c r="B361" i="3"/>
  <c r="AK361" i="3" s="1"/>
  <c r="AT361" i="3"/>
  <c r="AS361" i="3"/>
  <c r="AP260" i="3"/>
  <c r="Y260" i="3"/>
  <c r="X260" i="3"/>
  <c r="AP181" i="3"/>
  <c r="Y181" i="3"/>
  <c r="X181" i="3"/>
  <c r="AS107" i="3"/>
  <c r="P107" i="3"/>
  <c r="AA107" i="3" s="1"/>
  <c r="M107" i="3"/>
  <c r="B107" i="3"/>
  <c r="AK107" i="3" s="1"/>
  <c r="G197" i="10" s="1"/>
  <c r="AT107" i="3"/>
  <c r="AS92" i="3"/>
  <c r="B92" i="3"/>
  <c r="AK92" i="3" s="1"/>
  <c r="G140" i="10" s="1"/>
  <c r="P92" i="3"/>
  <c r="AA92" i="3" s="1"/>
  <c r="M92" i="3"/>
  <c r="AT92" i="3"/>
  <c r="AR5" i="3"/>
  <c r="AH5" i="3" s="1"/>
  <c r="AJ5" i="3"/>
  <c r="AU37" i="3"/>
  <c r="AP477" i="3"/>
  <c r="Y477" i="3"/>
  <c r="X477" i="3"/>
  <c r="AP285" i="3"/>
  <c r="Y285" i="3"/>
  <c r="X285" i="3"/>
  <c r="AJ224" i="3"/>
  <c r="AR224" i="3"/>
  <c r="AH224" i="3" s="1"/>
  <c r="AP167" i="3"/>
  <c r="Y167" i="3"/>
  <c r="X167" i="3"/>
  <c r="AT181" i="3"/>
  <c r="AS181" i="3"/>
  <c r="B181" i="3"/>
  <c r="AK181" i="3" s="1"/>
  <c r="P181" i="3"/>
  <c r="AA181" i="3" s="1"/>
  <c r="M181" i="3"/>
  <c r="AU664" i="3"/>
  <c r="AT29" i="3"/>
  <c r="AS29" i="3"/>
  <c r="P29" i="3"/>
  <c r="AA29" i="3" s="1"/>
  <c r="AT197" i="3"/>
  <c r="AS197" i="3"/>
  <c r="B197" i="3"/>
  <c r="AK197" i="3" s="1"/>
  <c r="M197" i="3"/>
  <c r="P197" i="3"/>
  <c r="AA197" i="3" s="1"/>
  <c r="AS44" i="3"/>
  <c r="P44" i="3"/>
  <c r="AA44" i="3" s="1"/>
  <c r="AT44" i="3"/>
  <c r="M47" i="3"/>
  <c r="AP47" i="3" s="1"/>
  <c r="M63" i="10" s="1"/>
  <c r="B47" i="3"/>
  <c r="AK47" i="3" s="1"/>
  <c r="G63" i="10" s="1"/>
  <c r="AT165" i="3"/>
  <c r="AS165" i="3"/>
  <c r="B165" i="3"/>
  <c r="AK165" i="3" s="1"/>
  <c r="P165" i="3"/>
  <c r="AA165" i="3" s="1"/>
  <c r="M165" i="3"/>
  <c r="AU67" i="3"/>
  <c r="AT14" i="3"/>
  <c r="AS14" i="3"/>
  <c r="AA14" i="3"/>
  <c r="AR77" i="3"/>
  <c r="AH77" i="3" s="1"/>
  <c r="B77" i="3" s="1"/>
  <c r="AK77" i="3" s="1"/>
  <c r="G123" i="10" s="1"/>
  <c r="AJ77" i="3"/>
  <c r="M77" i="3" s="1"/>
  <c r="M694" i="3"/>
  <c r="AT694" i="3"/>
  <c r="P694" i="3"/>
  <c r="AA694" i="3" s="1"/>
  <c r="B694" i="3"/>
  <c r="AK694" i="3" s="1"/>
  <c r="AS694" i="3"/>
  <c r="AS608" i="3"/>
  <c r="AT608" i="3"/>
  <c r="P608" i="3"/>
  <c r="AA608" i="3" s="1"/>
  <c r="M608" i="3"/>
  <c r="B608" i="3"/>
  <c r="AK608" i="3" s="1"/>
  <c r="AR933" i="3"/>
  <c r="AH933" i="3" s="1"/>
  <c r="AJ933" i="3"/>
  <c r="AP868" i="3"/>
  <c r="Y868" i="3"/>
  <c r="X868" i="3"/>
  <c r="P747" i="3"/>
  <c r="AA747" i="3" s="1"/>
  <c r="AT747" i="3"/>
  <c r="AS747" i="3"/>
  <c r="M747" i="3"/>
  <c r="B747" i="3"/>
  <c r="AK747" i="3" s="1"/>
  <c r="AR964" i="3"/>
  <c r="AH964" i="3" s="1"/>
  <c r="AJ964" i="3"/>
  <c r="AT711" i="3"/>
  <c r="B711" i="3"/>
  <c r="AK711" i="3" s="1"/>
  <c r="AS711" i="3"/>
  <c r="P711" i="3"/>
  <c r="AA711" i="3" s="1"/>
  <c r="M711" i="3"/>
  <c r="Y459" i="3"/>
  <c r="X459" i="3"/>
  <c r="AP459" i="3"/>
  <c r="P661" i="3"/>
  <c r="AA661" i="3" s="1"/>
  <c r="AB661" i="3" s="1"/>
  <c r="AC661" i="3" s="1"/>
  <c r="AG661" i="3" s="1"/>
  <c r="B661" i="3"/>
  <c r="AK661" i="3" s="1"/>
  <c r="AS661" i="3"/>
  <c r="M661" i="3"/>
  <c r="AT661" i="3"/>
  <c r="AR573" i="3"/>
  <c r="AH573" i="3" s="1"/>
  <c r="AJ573" i="3"/>
  <c r="Y677" i="3"/>
  <c r="X677" i="3"/>
  <c r="AP677" i="3"/>
  <c r="AP461" i="3"/>
  <c r="Y461" i="3"/>
  <c r="X461" i="3"/>
  <c r="AJ532" i="3"/>
  <c r="AR532" i="3"/>
  <c r="AH532" i="3" s="1"/>
  <c r="AP364" i="3"/>
  <c r="Y364" i="3"/>
  <c r="X364" i="3"/>
  <c r="AP776" i="3"/>
  <c r="X776" i="3"/>
  <c r="Y776" i="3"/>
  <c r="B867" i="3"/>
  <c r="AK867" i="3" s="1"/>
  <c r="M867" i="3"/>
  <c r="AT867" i="3"/>
  <c r="P867" i="3"/>
  <c r="AA867" i="3" s="1"/>
  <c r="AS867" i="3"/>
  <c r="AT364" i="3"/>
  <c r="AS364" i="3"/>
  <c r="P364" i="3"/>
  <c r="AA364" i="3" s="1"/>
  <c r="M364" i="3"/>
  <c r="B364" i="3"/>
  <c r="AK364" i="3" s="1"/>
  <c r="AT641" i="3"/>
  <c r="P641" i="3"/>
  <c r="AA641" i="3" s="1"/>
  <c r="B641" i="3"/>
  <c r="AK641" i="3" s="1"/>
  <c r="AS641" i="3"/>
  <c r="M641" i="3"/>
  <c r="AU231" i="3"/>
  <c r="AU363" i="3"/>
  <c r="P300" i="3"/>
  <c r="AA300" i="3" s="1"/>
  <c r="AB300" i="3" s="1"/>
  <c r="AC300" i="3" s="1"/>
  <c r="AG300" i="3" s="1"/>
  <c r="M300" i="3"/>
  <c r="B300" i="3"/>
  <c r="AK300" i="3" s="1"/>
  <c r="AS300" i="3"/>
  <c r="AT300" i="3"/>
  <c r="AP194" i="3"/>
  <c r="Y194" i="3"/>
  <c r="X194" i="3"/>
  <c r="B323" i="3"/>
  <c r="AK323" i="3" s="1"/>
  <c r="AT323" i="3"/>
  <c r="AS323" i="3"/>
  <c r="P323" i="3"/>
  <c r="AA323" i="3" s="1"/>
  <c r="AB323" i="3" s="1"/>
  <c r="AC323" i="3" s="1"/>
  <c r="AG323" i="3" s="1"/>
  <c r="M323" i="3"/>
  <c r="AR361" i="3"/>
  <c r="AH361" i="3" s="1"/>
  <c r="AJ361" i="3"/>
  <c r="AS179" i="3"/>
  <c r="P179" i="3"/>
  <c r="AA179" i="3" s="1"/>
  <c r="M179" i="3"/>
  <c r="B179" i="3"/>
  <c r="AK179" i="3" s="1"/>
  <c r="AT179" i="3"/>
  <c r="AT284" i="3"/>
  <c r="AS284" i="3"/>
  <c r="P284" i="3"/>
  <c r="AA284" i="3" s="1"/>
  <c r="M284" i="3"/>
  <c r="B284" i="3"/>
  <c r="AK284" i="3" s="1"/>
  <c r="AU468" i="3"/>
  <c r="P329" i="3"/>
  <c r="AA329" i="3" s="1"/>
  <c r="M329" i="3"/>
  <c r="AT329" i="3"/>
  <c r="AS329" i="3"/>
  <c r="B329" i="3"/>
  <c r="AK329" i="3" s="1"/>
  <c r="AP135" i="3"/>
  <c r="M262" i="10" s="1"/>
  <c r="AU64" i="3"/>
  <c r="AU35" i="3"/>
  <c r="AP304" i="3"/>
  <c r="Y304" i="3"/>
  <c r="X304" i="3"/>
  <c r="AR181" i="3"/>
  <c r="AH181" i="3" s="1"/>
  <c r="AJ181" i="3"/>
  <c r="AP86" i="3"/>
  <c r="M132" i="10" s="1"/>
  <c r="AR29" i="3"/>
  <c r="AH29" i="3" s="1"/>
  <c r="AJ29" i="3"/>
  <c r="M29" i="3" s="1"/>
  <c r="AR197" i="3"/>
  <c r="AH197" i="3" s="1"/>
  <c r="AJ197" i="3"/>
  <c r="AP72" i="3"/>
  <c r="M117" i="10" s="1"/>
  <c r="AT126" i="3"/>
  <c r="AS126" i="3"/>
  <c r="M126" i="3"/>
  <c r="P126" i="3"/>
  <c r="AA126" i="3" s="1"/>
  <c r="AU259" i="3"/>
  <c r="AU236" i="3"/>
  <c r="AR44" i="3"/>
  <c r="AH44" i="3" s="1"/>
  <c r="AJ44" i="3"/>
  <c r="AT45" i="3"/>
  <c r="AS45" i="3"/>
  <c r="P45" i="3"/>
  <c r="AA45" i="3" s="1"/>
  <c r="AR165" i="3"/>
  <c r="AH165" i="3" s="1"/>
  <c r="AJ165" i="3"/>
  <c r="AU290" i="3"/>
  <c r="AR14" i="3"/>
  <c r="AH14" i="3" s="1"/>
  <c r="AJ14" i="3"/>
  <c r="M14" i="3" s="1"/>
  <c r="K14" i="3" s="1"/>
  <c r="AU287" i="3"/>
  <c r="AU70" i="3"/>
  <c r="AT78" i="3"/>
  <c r="AS78" i="3"/>
  <c r="P78" i="3"/>
  <c r="AA78" i="3" s="1"/>
  <c r="AP39" i="3"/>
  <c r="M60" i="10" s="1"/>
  <c r="AR126" i="3"/>
  <c r="AH126" i="3" s="1"/>
  <c r="AJ126" i="3"/>
  <c r="B126" i="3" s="1"/>
  <c r="AK126" i="3" s="1"/>
  <c r="G231" i="10" s="1"/>
  <c r="AR45" i="3"/>
  <c r="AH45" i="3" s="1"/>
  <c r="AJ45" i="3"/>
  <c r="M45" i="3" s="1"/>
  <c r="AP73" i="3"/>
  <c r="M143" i="10" s="1"/>
  <c r="AP790" i="3"/>
  <c r="Y790" i="3"/>
  <c r="X790" i="3"/>
  <c r="AT714" i="3"/>
  <c r="P714" i="3"/>
  <c r="AA714" i="3" s="1"/>
  <c r="M714" i="3"/>
  <c r="B714" i="3"/>
  <c r="AK714" i="3" s="1"/>
  <c r="AS714" i="3"/>
  <c r="AT843" i="3"/>
  <c r="P843" i="3"/>
  <c r="AA843" i="3" s="1"/>
  <c r="M843" i="3"/>
  <c r="B843" i="3"/>
  <c r="AK843" i="3" s="1"/>
  <c r="AS843" i="3"/>
  <c r="AP742" i="3"/>
  <c r="X742" i="3"/>
  <c r="Y742" i="3"/>
  <c r="Y804" i="3"/>
  <c r="X804" i="3"/>
  <c r="AP804" i="3"/>
  <c r="X866" i="3"/>
  <c r="AP866" i="3"/>
  <c r="Y866" i="3"/>
  <c r="AR809" i="3"/>
  <c r="AH809" i="3" s="1"/>
  <c r="AJ809" i="3"/>
  <c r="AB511" i="3"/>
  <c r="AC511" i="3" s="1"/>
  <c r="AG511" i="3" s="1"/>
  <c r="X722" i="3"/>
  <c r="AP722" i="3"/>
  <c r="Y722" i="3"/>
  <c r="AJ709" i="3"/>
  <c r="AR709" i="3"/>
  <c r="AH709" i="3" s="1"/>
  <c r="AR557" i="3"/>
  <c r="AH557" i="3" s="1"/>
  <c r="AJ557" i="3"/>
  <c r="AR493" i="3"/>
  <c r="AH493" i="3" s="1"/>
  <c r="AJ493" i="3"/>
  <c r="AU635" i="3"/>
  <c r="Y788" i="3"/>
  <c r="X788" i="3"/>
  <c r="AP788" i="3"/>
  <c r="AP556" i="3"/>
  <c r="Y556" i="3"/>
  <c r="X556" i="3"/>
  <c r="AR433" i="3"/>
  <c r="AH433" i="3" s="1"/>
  <c r="AJ433" i="3"/>
  <c r="AP348" i="3"/>
  <c r="Y348" i="3"/>
  <c r="X348" i="3"/>
  <c r="X759" i="3"/>
  <c r="Y759" i="3"/>
  <c r="AP759" i="3"/>
  <c r="AS486" i="3"/>
  <c r="AT486" i="3"/>
  <c r="P486" i="3"/>
  <c r="AA486" i="3" s="1"/>
  <c r="M486" i="3"/>
  <c r="B486" i="3"/>
  <c r="AK486" i="3" s="1"/>
  <c r="Y718" i="3"/>
  <c r="AP718" i="3"/>
  <c r="X718" i="3"/>
  <c r="AJ357" i="3"/>
  <c r="AR357" i="3"/>
  <c r="AH357" i="3" s="1"/>
  <c r="AP333" i="3"/>
  <c r="X333" i="3"/>
  <c r="Y333" i="3"/>
  <c r="AP266" i="3"/>
  <c r="X266" i="3"/>
  <c r="Y266" i="3"/>
  <c r="AJ379" i="3"/>
  <c r="AR379" i="3"/>
  <c r="AH379" i="3" s="1"/>
  <c r="AU331" i="3"/>
  <c r="AP777" i="3"/>
  <c r="Y777" i="3"/>
  <c r="X777" i="3"/>
  <c r="P393" i="3"/>
  <c r="AA393" i="3" s="1"/>
  <c r="M393" i="3"/>
  <c r="B393" i="3"/>
  <c r="AK393" i="3" s="1"/>
  <c r="AT393" i="3"/>
  <c r="AS393" i="3"/>
  <c r="AU185" i="3"/>
  <c r="AT348" i="3"/>
  <c r="AS348" i="3"/>
  <c r="P348" i="3"/>
  <c r="AA348" i="3" s="1"/>
  <c r="M348" i="3"/>
  <c r="B348" i="3"/>
  <c r="AK348" i="3" s="1"/>
  <c r="AS205" i="3"/>
  <c r="P205" i="3"/>
  <c r="AA205" i="3" s="1"/>
  <c r="M205" i="3"/>
  <c r="B205" i="3"/>
  <c r="AK205" i="3" s="1"/>
  <c r="AT205" i="3"/>
  <c r="AT469" i="3"/>
  <c r="AS469" i="3"/>
  <c r="P469" i="3"/>
  <c r="AA469" i="3" s="1"/>
  <c r="AB469" i="3" s="1"/>
  <c r="AC469" i="3" s="1"/>
  <c r="AG469" i="3" s="1"/>
  <c r="M469" i="3"/>
  <c r="B469" i="3"/>
  <c r="AK469" i="3" s="1"/>
  <c r="P91" i="3"/>
  <c r="AA91" i="3" s="1"/>
  <c r="M91" i="3"/>
  <c r="B91" i="3"/>
  <c r="AK91" i="3" s="1"/>
  <c r="G137" i="10" s="1"/>
  <c r="AS91" i="3"/>
  <c r="AT91" i="3"/>
  <c r="P27" i="3"/>
  <c r="AA27" i="3" s="1"/>
  <c r="M27" i="3"/>
  <c r="B27" i="3"/>
  <c r="AK27" i="3" s="1"/>
  <c r="AT27" i="3"/>
  <c r="AS27" i="3"/>
  <c r="AT148" i="3"/>
  <c r="AS148" i="3"/>
  <c r="M148" i="3"/>
  <c r="P148" i="3"/>
  <c r="AA148" i="3" s="1"/>
  <c r="B148" i="3"/>
  <c r="AK148" i="3" s="1"/>
  <c r="AP151" i="3"/>
  <c r="Y151" i="3"/>
  <c r="X151" i="3"/>
  <c r="AP414" i="3"/>
  <c r="Y414" i="3"/>
  <c r="X414" i="3"/>
  <c r="Y372" i="3"/>
  <c r="X372" i="3"/>
  <c r="AP372" i="3"/>
  <c r="AT150" i="3"/>
  <c r="AS150" i="3"/>
  <c r="P150" i="3"/>
  <c r="AA150" i="3" s="1"/>
  <c r="M150" i="3"/>
  <c r="B150" i="3"/>
  <c r="AK150" i="3" s="1"/>
  <c r="AB267" i="3"/>
  <c r="AC267" i="3" s="1"/>
  <c r="AG267" i="3" s="1"/>
  <c r="AP71" i="3"/>
  <c r="M116" i="10" s="1"/>
  <c r="AS28" i="3"/>
  <c r="P28" i="3"/>
  <c r="AA28" i="3" s="1"/>
  <c r="AT28" i="3"/>
  <c r="AR78" i="3"/>
  <c r="AH78" i="3" s="1"/>
  <c r="AJ78" i="3"/>
  <c r="AU477" i="3"/>
  <c r="AU234" i="3"/>
  <c r="X617" i="3"/>
  <c r="AP617" i="3"/>
  <c r="Y617" i="3"/>
  <c r="Y840" i="3"/>
  <c r="X840" i="3"/>
  <c r="AP840" i="3"/>
  <c r="AP923" i="3"/>
  <c r="Y923" i="3"/>
  <c r="X923" i="3"/>
  <c r="AU851" i="3"/>
  <c r="AT809" i="3"/>
  <c r="AS809" i="3"/>
  <c r="P809" i="3"/>
  <c r="AA809" i="3" s="1"/>
  <c r="M809" i="3"/>
  <c r="B809" i="3"/>
  <c r="AK809" i="3" s="1"/>
  <c r="AR509" i="3"/>
  <c r="AH509" i="3" s="1"/>
  <c r="AJ509" i="3"/>
  <c r="P557" i="3"/>
  <c r="AA557" i="3" s="1"/>
  <c r="AB557" i="3" s="1"/>
  <c r="AC557" i="3" s="1"/>
  <c r="AG557" i="3" s="1"/>
  <c r="B557" i="3"/>
  <c r="AK557" i="3" s="1"/>
  <c r="AT557" i="3"/>
  <c r="AS557" i="3"/>
  <c r="M557" i="3"/>
  <c r="Y441" i="3"/>
  <c r="X441" i="3"/>
  <c r="AP441" i="3"/>
  <c r="P580" i="3"/>
  <c r="AA580" i="3" s="1"/>
  <c r="M580" i="3"/>
  <c r="B580" i="3"/>
  <c r="AK580" i="3" s="1"/>
  <c r="AT580" i="3"/>
  <c r="AS580" i="3"/>
  <c r="AJ677" i="3"/>
  <c r="AR677" i="3"/>
  <c r="AH677" i="3" s="1"/>
  <c r="AP428" i="3"/>
  <c r="Y428" i="3"/>
  <c r="X428" i="3"/>
  <c r="AJ688" i="3"/>
  <c r="AR688" i="3"/>
  <c r="AH688" i="3" s="1"/>
  <c r="AR715" i="3"/>
  <c r="AH715" i="3" s="1"/>
  <c r="AJ715" i="3"/>
  <c r="P409" i="3"/>
  <c r="AA409" i="3" s="1"/>
  <c r="M409" i="3"/>
  <c r="B409" i="3"/>
  <c r="AK409" i="3" s="1"/>
  <c r="AT409" i="3"/>
  <c r="AS409" i="3"/>
  <c r="AR393" i="3"/>
  <c r="AH393" i="3" s="1"/>
  <c r="AJ393" i="3"/>
  <c r="Y404" i="3"/>
  <c r="X404" i="3"/>
  <c r="AP404" i="3"/>
  <c r="AU289" i="3"/>
  <c r="AP457" i="3"/>
  <c r="Y457" i="3"/>
  <c r="X457" i="3"/>
  <c r="AR469" i="3"/>
  <c r="AH469" i="3" s="1"/>
  <c r="AJ469" i="3"/>
  <c r="AR305" i="3"/>
  <c r="AH305" i="3" s="1"/>
  <c r="AJ305" i="3"/>
  <c r="AP165" i="3"/>
  <c r="Y165" i="3"/>
  <c r="X165" i="3"/>
  <c r="AS76" i="3"/>
  <c r="B76" i="3"/>
  <c r="AK76" i="3" s="1"/>
  <c r="G120" i="10" s="1"/>
  <c r="P76" i="3"/>
  <c r="AA76" i="3" s="1"/>
  <c r="M76" i="3"/>
  <c r="AT76" i="3"/>
  <c r="AT108" i="3"/>
  <c r="AS108" i="3"/>
  <c r="P108" i="3"/>
  <c r="AA108" i="3" s="1"/>
  <c r="B108" i="3"/>
  <c r="AK108" i="3" s="1"/>
  <c r="G198" i="10" s="1"/>
  <c r="M108" i="3"/>
  <c r="AP365" i="3"/>
  <c r="X365" i="3"/>
  <c r="Y365" i="3"/>
  <c r="AP214" i="3"/>
  <c r="Y214" i="3"/>
  <c r="X214" i="3"/>
  <c r="B277" i="3"/>
  <c r="AK277" i="3" s="1"/>
  <c r="AT277" i="3"/>
  <c r="P277" i="3"/>
  <c r="AA277" i="3" s="1"/>
  <c r="AB277" i="3" s="1"/>
  <c r="AC277" i="3" s="1"/>
  <c r="AG277" i="3" s="1"/>
  <c r="AS277" i="3"/>
  <c r="M277" i="3"/>
  <c r="M63" i="3"/>
  <c r="AP63" i="3" s="1"/>
  <c r="M108" i="10" s="1"/>
  <c r="B63" i="3"/>
  <c r="AK63" i="3" s="1"/>
  <c r="G108" i="10" s="1"/>
  <c r="AR28" i="3"/>
  <c r="AH28" i="3" s="1"/>
  <c r="AJ28" i="3"/>
  <c r="M28" i="3" s="1"/>
  <c r="AU288" i="3"/>
  <c r="AP121" i="3"/>
  <c r="M226" i="10" s="1"/>
  <c r="AS656" i="3"/>
  <c r="AT656" i="3"/>
  <c r="M656" i="3"/>
  <c r="B656" i="3"/>
  <c r="AK656" i="3" s="1"/>
  <c r="P656" i="3"/>
  <c r="AA656" i="3" s="1"/>
  <c r="AB656" i="3" s="1"/>
  <c r="AC656" i="3" s="1"/>
  <c r="AG656" i="3" s="1"/>
  <c r="AR649" i="3"/>
  <c r="AH649" i="3" s="1"/>
  <c r="AJ649" i="3"/>
  <c r="AP585" i="3"/>
  <c r="Y585" i="3"/>
  <c r="X585" i="3"/>
  <c r="AP792" i="3"/>
  <c r="X792" i="3"/>
  <c r="Y792" i="3"/>
  <c r="AR697" i="3"/>
  <c r="AH697" i="3" s="1"/>
  <c r="AJ697" i="3"/>
  <c r="AJ580" i="3"/>
  <c r="AR580" i="3"/>
  <c r="AH580" i="3" s="1"/>
  <c r="P677" i="3"/>
  <c r="AA677" i="3" s="1"/>
  <c r="B677" i="3"/>
  <c r="AK677" i="3" s="1"/>
  <c r="M677" i="3"/>
  <c r="AS677" i="3"/>
  <c r="AT677" i="3"/>
  <c r="AP716" i="3"/>
  <c r="X716" i="3"/>
  <c r="Y716" i="3"/>
  <c r="AU601" i="3"/>
  <c r="AP476" i="3"/>
  <c r="Y476" i="3"/>
  <c r="X476" i="3"/>
  <c r="P688" i="3"/>
  <c r="AA688" i="3" s="1"/>
  <c r="AS688" i="3"/>
  <c r="AT688" i="3"/>
  <c r="M688" i="3"/>
  <c r="B688" i="3"/>
  <c r="AK688" i="3" s="1"/>
  <c r="AT777" i="3"/>
  <c r="P777" i="3"/>
  <c r="AA777" i="3" s="1"/>
  <c r="B777" i="3"/>
  <c r="AK777" i="3" s="1"/>
  <c r="AS777" i="3"/>
  <c r="M777" i="3"/>
  <c r="AR651" i="3"/>
  <c r="AH651" i="3" s="1"/>
  <c r="AJ651" i="3"/>
  <c r="B715" i="3"/>
  <c r="AK715" i="3" s="1"/>
  <c r="AT715" i="3"/>
  <c r="AS715" i="3"/>
  <c r="P715" i="3"/>
  <c r="AA715" i="3" s="1"/>
  <c r="M715" i="3"/>
  <c r="AU507" i="3"/>
  <c r="AU379" i="3"/>
  <c r="X190" i="3"/>
  <c r="Y190" i="3"/>
  <c r="AP190" i="3"/>
  <c r="AR679" i="3"/>
  <c r="AH679" i="3" s="1"/>
  <c r="AJ679" i="3"/>
  <c r="AR409" i="3"/>
  <c r="AH409" i="3" s="1"/>
  <c r="AJ409" i="3"/>
  <c r="AT316" i="3"/>
  <c r="P316" i="3"/>
  <c r="AA316" i="3" s="1"/>
  <c r="AB316" i="3" s="1"/>
  <c r="AC316" i="3" s="1"/>
  <c r="AG316" i="3" s="1"/>
  <c r="M316" i="3"/>
  <c r="B316" i="3"/>
  <c r="AK316" i="3" s="1"/>
  <c r="AS316" i="3"/>
  <c r="Y393" i="3"/>
  <c r="X393" i="3"/>
  <c r="AP393" i="3"/>
  <c r="AS552" i="3"/>
  <c r="M552" i="3"/>
  <c r="AT552" i="3"/>
  <c r="P552" i="3"/>
  <c r="AA552" i="3" s="1"/>
  <c r="B552" i="3"/>
  <c r="AK552" i="3" s="1"/>
  <c r="AP178" i="3"/>
  <c r="Y178" i="3"/>
  <c r="X178" i="3"/>
  <c r="X642" i="3"/>
  <c r="AP642" i="3"/>
  <c r="Y642" i="3"/>
  <c r="AU543" i="3"/>
  <c r="P305" i="3"/>
  <c r="AA305" i="3" s="1"/>
  <c r="AB305" i="3" s="1"/>
  <c r="AC305" i="3" s="1"/>
  <c r="AG305" i="3" s="1"/>
  <c r="AT305" i="3"/>
  <c r="AS305" i="3"/>
  <c r="M305" i="3"/>
  <c r="B305" i="3"/>
  <c r="AK305" i="3" s="1"/>
  <c r="AR240" i="3"/>
  <c r="AH240" i="3" s="1"/>
  <c r="AJ240" i="3"/>
  <c r="AS163" i="3"/>
  <c r="P163" i="3"/>
  <c r="AA163" i="3" s="1"/>
  <c r="M163" i="3"/>
  <c r="B163" i="3"/>
  <c r="AK163" i="3" s="1"/>
  <c r="AT163" i="3"/>
  <c r="AU471" i="3"/>
  <c r="B643" i="3"/>
  <c r="AK643" i="3" s="1"/>
  <c r="AS643" i="3"/>
  <c r="P643" i="3"/>
  <c r="AA643" i="3" s="1"/>
  <c r="M643" i="3"/>
  <c r="AT643" i="3"/>
  <c r="B213" i="3"/>
  <c r="AK213" i="3" s="1"/>
  <c r="AT213" i="3"/>
  <c r="AS213" i="3"/>
  <c r="P213" i="3"/>
  <c r="AA213" i="3" s="1"/>
  <c r="M213" i="3"/>
  <c r="AR297" i="3"/>
  <c r="AH297" i="3" s="1"/>
  <c r="AJ297" i="3"/>
  <c r="AU261" i="3"/>
  <c r="AU71" i="3"/>
  <c r="AU262" i="3"/>
  <c r="AB259" i="3"/>
  <c r="AC259" i="3" s="1"/>
  <c r="AG259" i="3" s="1"/>
  <c r="AT109" i="3"/>
  <c r="AS109" i="3"/>
  <c r="P109" i="3"/>
  <c r="AA109" i="3" s="1"/>
  <c r="AB306" i="3"/>
  <c r="AC306" i="3" s="1"/>
  <c r="AG306" i="3" s="1"/>
  <c r="AU131" i="3"/>
  <c r="AT428" i="3"/>
  <c r="P428" i="3"/>
  <c r="AA428" i="3" s="1"/>
  <c r="B428" i="3"/>
  <c r="AK428" i="3" s="1"/>
  <c r="M428" i="3"/>
  <c r="AS428" i="3"/>
  <c r="AS60" i="3"/>
  <c r="B60" i="3"/>
  <c r="AK60" i="3" s="1"/>
  <c r="P60" i="3"/>
  <c r="AA60" i="3" s="1"/>
  <c r="M60" i="3"/>
  <c r="AT60" i="3"/>
  <c r="P679" i="3"/>
  <c r="AA679" i="3" s="1"/>
  <c r="AB679" i="3" s="1"/>
  <c r="AC679" i="3" s="1"/>
  <c r="AG679" i="3" s="1"/>
  <c r="AT679" i="3"/>
  <c r="AS679" i="3"/>
  <c r="M679" i="3"/>
  <c r="B679" i="3"/>
  <c r="AK679" i="3" s="1"/>
  <c r="AR353" i="3"/>
  <c r="AH353" i="3" s="1"/>
  <c r="AJ353" i="3"/>
  <c r="AT411" i="3"/>
  <c r="AS411" i="3"/>
  <c r="P411" i="3"/>
  <c r="AA411" i="3" s="1"/>
  <c r="M411" i="3"/>
  <c r="B411" i="3"/>
  <c r="AK411" i="3" s="1"/>
  <c r="AJ552" i="3"/>
  <c r="AR552" i="3"/>
  <c r="AH552" i="3" s="1"/>
  <c r="AJ389" i="3"/>
  <c r="AR389" i="3"/>
  <c r="AH389" i="3" s="1"/>
  <c r="P75" i="3"/>
  <c r="AA75" i="3" s="1"/>
  <c r="M75" i="3"/>
  <c r="B75" i="3"/>
  <c r="AK75" i="3" s="1"/>
  <c r="G119" i="10" s="1"/>
  <c r="AT75" i="3"/>
  <c r="AS75" i="3"/>
  <c r="AR321" i="3"/>
  <c r="AH321" i="3" s="1"/>
  <c r="AJ321" i="3"/>
  <c r="AU101" i="3"/>
  <c r="AJ643" i="3"/>
  <c r="AR643" i="3"/>
  <c r="AH643" i="3" s="1"/>
  <c r="Y520" i="3"/>
  <c r="X520" i="3"/>
  <c r="AP520" i="3"/>
  <c r="AT125" i="3"/>
  <c r="M125" i="3"/>
  <c r="AS125" i="3"/>
  <c r="P125" i="3"/>
  <c r="AA125" i="3" s="1"/>
  <c r="AP369" i="3"/>
  <c r="Y369" i="3"/>
  <c r="X369" i="3"/>
  <c r="AT95" i="3"/>
  <c r="AS95" i="3"/>
  <c r="P95" i="3"/>
  <c r="AA95" i="3" s="1"/>
  <c r="M95" i="3"/>
  <c r="B95" i="3"/>
  <c r="AK95" i="3" s="1"/>
  <c r="AR109" i="3"/>
  <c r="AH109" i="3" s="1"/>
  <c r="B109" i="3" s="1"/>
  <c r="AK109" i="3" s="1"/>
  <c r="G199" i="10" s="1"/>
  <c r="AJ109" i="3"/>
  <c r="M109" i="3" s="1"/>
  <c r="AR428" i="3"/>
  <c r="AH428" i="3" s="1"/>
  <c r="AJ428" i="3"/>
  <c r="AT145" i="3"/>
  <c r="AS145" i="3"/>
  <c r="B145" i="3"/>
  <c r="AK145" i="3" s="1"/>
  <c r="P145" i="3"/>
  <c r="AA145" i="3" s="1"/>
  <c r="M145" i="3"/>
  <c r="AT110" i="3"/>
  <c r="AS110" i="3"/>
  <c r="P110" i="3"/>
  <c r="AA110" i="3" s="1"/>
  <c r="AS8" i="3"/>
  <c r="AA8" i="3"/>
  <c r="AT8" i="3"/>
  <c r="AR60" i="3"/>
  <c r="AH60" i="3" s="1"/>
  <c r="AJ60" i="3"/>
  <c r="AP118" i="3"/>
  <c r="M213" i="10" s="1"/>
  <c r="AT61" i="3"/>
  <c r="AS61" i="3"/>
  <c r="P61" i="3"/>
  <c r="AA61" i="3" s="1"/>
  <c r="AR972" i="3"/>
  <c r="AH972" i="3" s="1"/>
  <c r="AJ972" i="3"/>
  <c r="AT956" i="3"/>
  <c r="AS956" i="3"/>
  <c r="M956" i="3"/>
  <c r="B956" i="3"/>
  <c r="AK956" i="3" s="1"/>
  <c r="P956" i="3"/>
  <c r="AA956" i="3" s="1"/>
  <c r="AT908" i="3"/>
  <c r="AS908" i="3"/>
  <c r="P908" i="3"/>
  <c r="AA908" i="3" s="1"/>
  <c r="AB908" i="3" s="1"/>
  <c r="AC908" i="3" s="1"/>
  <c r="AG908" i="3" s="1"/>
  <c r="M908" i="3"/>
  <c r="B908" i="3"/>
  <c r="AK908" i="3" s="1"/>
  <c r="AJ599" i="3"/>
  <c r="AR599" i="3"/>
  <c r="AH599" i="3" s="1"/>
  <c r="AS636" i="3"/>
  <c r="P636" i="3"/>
  <c r="AA636" i="3" s="1"/>
  <c r="M636" i="3"/>
  <c r="B636" i="3"/>
  <c r="AK636" i="3" s="1"/>
  <c r="AT636" i="3"/>
  <c r="AP891" i="3"/>
  <c r="Y891" i="3"/>
  <c r="X891" i="3"/>
  <c r="Y690" i="3"/>
  <c r="X690" i="3"/>
  <c r="AP690" i="3"/>
  <c r="AR848" i="3"/>
  <c r="AH848" i="3" s="1"/>
  <c r="AJ848" i="3"/>
  <c r="AJ734" i="3"/>
  <c r="AR734" i="3"/>
  <c r="AH734" i="3" s="1"/>
  <c r="X454" i="3"/>
  <c r="Y454" i="3"/>
  <c r="AP454" i="3"/>
  <c r="AR585" i="3"/>
  <c r="AH585" i="3" s="1"/>
  <c r="AJ585" i="3"/>
  <c r="AJ788" i="3"/>
  <c r="AR788" i="3"/>
  <c r="AH788" i="3" s="1"/>
  <c r="Y666" i="3"/>
  <c r="AP666" i="3"/>
  <c r="X666" i="3"/>
  <c r="AR477" i="3"/>
  <c r="AH477" i="3" s="1"/>
  <c r="AJ477" i="3"/>
  <c r="AJ471" i="3"/>
  <c r="AR471" i="3"/>
  <c r="AH471" i="3" s="1"/>
  <c r="AU359" i="3"/>
  <c r="P353" i="3"/>
  <c r="AA353" i="3" s="1"/>
  <c r="AB353" i="3" s="1"/>
  <c r="AC353" i="3" s="1"/>
  <c r="AG353" i="3" s="1"/>
  <c r="M353" i="3"/>
  <c r="AT353" i="3"/>
  <c r="AS353" i="3"/>
  <c r="B353" i="3"/>
  <c r="AK353" i="3" s="1"/>
  <c r="AP700" i="3"/>
  <c r="Y700" i="3"/>
  <c r="X700" i="3"/>
  <c r="AJ411" i="3"/>
  <c r="AR411" i="3"/>
  <c r="AH411" i="3" s="1"/>
  <c r="AR378" i="3"/>
  <c r="AH378" i="3" s="1"/>
  <c r="AJ378" i="3"/>
  <c r="AR289" i="3"/>
  <c r="AH289" i="3" s="1"/>
  <c r="AJ289" i="3"/>
  <c r="AA13" i="3"/>
  <c r="AT13" i="3"/>
  <c r="AS13" i="3"/>
  <c r="P321" i="3"/>
  <c r="AA321" i="3" s="1"/>
  <c r="M321" i="3"/>
  <c r="AT321" i="3"/>
  <c r="AS321" i="3"/>
  <c r="B321" i="3"/>
  <c r="AK321" i="3" s="1"/>
  <c r="AR125" i="3"/>
  <c r="AH125" i="3" s="1"/>
  <c r="AJ125" i="3"/>
  <c r="B125" i="3" s="1"/>
  <c r="AK125" i="3" s="1"/>
  <c r="G230" i="10" s="1"/>
  <c r="AT140" i="3"/>
  <c r="AS140" i="3"/>
  <c r="B140" i="3"/>
  <c r="AK140" i="3" s="1"/>
  <c r="P140" i="3"/>
  <c r="AA140" i="3" s="1"/>
  <c r="M140" i="3"/>
  <c r="AR549" i="3"/>
  <c r="AH549" i="3" s="1"/>
  <c r="AJ549" i="3"/>
  <c r="AP185" i="3"/>
  <c r="Y185" i="3"/>
  <c r="X185" i="3"/>
  <c r="AJ95" i="3"/>
  <c r="AR95" i="3"/>
  <c r="AH95" i="3" s="1"/>
  <c r="P425" i="3"/>
  <c r="AA425" i="3" s="1"/>
  <c r="M425" i="3"/>
  <c r="B425" i="3"/>
  <c r="AK425" i="3" s="1"/>
  <c r="AT425" i="3"/>
  <c r="AS425" i="3"/>
  <c r="AR145" i="3"/>
  <c r="AH145" i="3" s="1"/>
  <c r="AJ145" i="3"/>
  <c r="AR110" i="3"/>
  <c r="AH110" i="3" s="1"/>
  <c r="AJ110" i="3"/>
  <c r="B110" i="3" s="1"/>
  <c r="AK110" i="3" s="1"/>
  <c r="G200" i="10" s="1"/>
  <c r="AR8" i="3"/>
  <c r="AH8" i="3" s="1"/>
  <c r="AJ8" i="3"/>
  <c r="M8" i="3" s="1"/>
  <c r="K8" i="3" s="1"/>
  <c r="AR61" i="3"/>
  <c r="AH61" i="3" s="1"/>
  <c r="AJ61" i="3"/>
  <c r="M61" i="3" s="1"/>
  <c r="AT954" i="3"/>
  <c r="AS954" i="3"/>
  <c r="P954" i="3"/>
  <c r="AA954" i="3" s="1"/>
  <c r="M954" i="3"/>
  <c r="B954" i="3"/>
  <c r="AK954" i="3" s="1"/>
  <c r="AJ630" i="3"/>
  <c r="AR630" i="3"/>
  <c r="AH630" i="3" s="1"/>
  <c r="AT639" i="3"/>
  <c r="P639" i="3"/>
  <c r="AA639" i="3" s="1"/>
  <c r="M639" i="3"/>
  <c r="B639" i="3"/>
  <c r="AK639" i="3" s="1"/>
  <c r="AS639" i="3"/>
  <c r="Y682" i="3"/>
  <c r="AP682" i="3"/>
  <c r="X682" i="3"/>
  <c r="AS640" i="3"/>
  <c r="AT640" i="3"/>
  <c r="M640" i="3"/>
  <c r="B640" i="3"/>
  <c r="AK640" i="3" s="1"/>
  <c r="P640" i="3"/>
  <c r="AA640" i="3" s="1"/>
  <c r="AB640" i="3" s="1"/>
  <c r="AC640" i="3" s="1"/>
  <c r="AG640" i="3" s="1"/>
  <c r="X915" i="3"/>
  <c r="AP915" i="3"/>
  <c r="Y915" i="3"/>
  <c r="AU930" i="3"/>
  <c r="X787" i="3"/>
  <c r="Y787" i="3"/>
  <c r="AP787" i="3"/>
  <c r="X798" i="3"/>
  <c r="AP798" i="3"/>
  <c r="Y798" i="3"/>
  <c r="P548" i="3"/>
  <c r="AA548" i="3" s="1"/>
  <c r="M548" i="3"/>
  <c r="B548" i="3"/>
  <c r="AK548" i="3" s="1"/>
  <c r="AS548" i="3"/>
  <c r="AT548" i="3"/>
  <c r="Y584" i="3"/>
  <c r="X584" i="3"/>
  <c r="AP584" i="3"/>
  <c r="Y409" i="3"/>
  <c r="X409" i="3"/>
  <c r="AP409" i="3"/>
  <c r="AP847" i="3"/>
  <c r="X847" i="3"/>
  <c r="Y847" i="3"/>
  <c r="X781" i="3"/>
  <c r="AP781" i="3"/>
  <c r="Y781" i="3"/>
  <c r="AR417" i="3"/>
  <c r="AH417" i="3" s="1"/>
  <c r="AJ417" i="3"/>
  <c r="AJ465" i="3"/>
  <c r="AR465" i="3"/>
  <c r="AH465" i="3" s="1"/>
  <c r="AP356" i="3"/>
  <c r="X356" i="3"/>
  <c r="Y356" i="3"/>
  <c r="AS365" i="3"/>
  <c r="M365" i="3"/>
  <c r="AT365" i="3"/>
  <c r="P365" i="3"/>
  <c r="AA365" i="3" s="1"/>
  <c r="B365" i="3"/>
  <c r="AK365" i="3" s="1"/>
  <c r="AU341" i="3"/>
  <c r="X174" i="3"/>
  <c r="Y174" i="3"/>
  <c r="AP174" i="3"/>
  <c r="P377" i="3"/>
  <c r="AA377" i="3" s="1"/>
  <c r="M377" i="3"/>
  <c r="B377" i="3"/>
  <c r="AK377" i="3" s="1"/>
  <c r="AT377" i="3"/>
  <c r="AS377" i="3"/>
  <c r="AP205" i="3"/>
  <c r="Y205" i="3"/>
  <c r="X205" i="3"/>
  <c r="AP27" i="3"/>
  <c r="Y27" i="3"/>
  <c r="X27" i="3"/>
  <c r="AR501" i="3"/>
  <c r="AH501" i="3" s="1"/>
  <c r="AJ501" i="3"/>
  <c r="AP397" i="3"/>
  <c r="X397" i="3"/>
  <c r="Y397" i="3"/>
  <c r="AT226" i="3"/>
  <c r="AS226" i="3"/>
  <c r="P226" i="3"/>
  <c r="AA226" i="3" s="1"/>
  <c r="M226" i="3"/>
  <c r="B226" i="3"/>
  <c r="AK226" i="3" s="1"/>
  <c r="AP145" i="3"/>
  <c r="Y145" i="3"/>
  <c r="X145" i="3"/>
  <c r="AT206" i="3"/>
  <c r="AS206" i="3"/>
  <c r="P206" i="3"/>
  <c r="AA206" i="3" s="1"/>
  <c r="B206" i="3"/>
  <c r="AK206" i="3" s="1"/>
  <c r="M206" i="3"/>
  <c r="AR83" i="3"/>
  <c r="AH83" i="3" s="1"/>
  <c r="AJ83" i="3"/>
  <c r="Y240" i="3"/>
  <c r="AP240" i="3"/>
  <c r="X240" i="3"/>
  <c r="AT317" i="3"/>
  <c r="AS317" i="3"/>
  <c r="P317" i="3"/>
  <c r="AA317" i="3" s="1"/>
  <c r="M317" i="3"/>
  <c r="B317" i="3"/>
  <c r="AK317" i="3" s="1"/>
  <c r="AJ202" i="3"/>
  <c r="AR202" i="3"/>
  <c r="AH202" i="3" s="1"/>
  <c r="AU514" i="3"/>
  <c r="Y650" i="3"/>
  <c r="X650" i="3"/>
  <c r="AP650" i="3"/>
  <c r="AP551" i="3"/>
  <c r="X551" i="3"/>
  <c r="Y551" i="3"/>
  <c r="AR140" i="3"/>
  <c r="AH140" i="3" s="1"/>
  <c r="AJ140" i="3"/>
  <c r="P549" i="3"/>
  <c r="AA549" i="3" s="1"/>
  <c r="AB549" i="3" s="1"/>
  <c r="AC549" i="3" s="1"/>
  <c r="AG549" i="3" s="1"/>
  <c r="AT549" i="3"/>
  <c r="AS549" i="3"/>
  <c r="M549" i="3"/>
  <c r="B549" i="3"/>
  <c r="AK549" i="3" s="1"/>
  <c r="AU99" i="3"/>
  <c r="AP48" i="3"/>
  <c r="M81" i="10" s="1"/>
  <c r="AR425" i="3"/>
  <c r="AH425" i="3" s="1"/>
  <c r="AJ425" i="3"/>
  <c r="AR46" i="3"/>
  <c r="AH46" i="3" s="1"/>
  <c r="AJ46" i="3"/>
  <c r="AP228" i="3"/>
  <c r="Y228" i="3"/>
  <c r="X228" i="3"/>
  <c r="M111" i="3"/>
  <c r="AP111" i="3" s="1"/>
  <c r="M201" i="10" s="1"/>
  <c r="B111" i="3"/>
  <c r="AK111" i="3" s="1"/>
  <c r="G201" i="10" s="1"/>
  <c r="AU224" i="3"/>
  <c r="Y760" i="3"/>
  <c r="X760" i="3"/>
  <c r="AP760" i="3"/>
  <c r="AU877" i="3"/>
  <c r="AP947" i="3"/>
  <c r="X947" i="3"/>
  <c r="Y947" i="3"/>
  <c r="B683" i="3"/>
  <c r="AK683" i="3" s="1"/>
  <c r="P683" i="3"/>
  <c r="AA683" i="3" s="1"/>
  <c r="AT683" i="3"/>
  <c r="AS683" i="3"/>
  <c r="M683" i="3"/>
  <c r="AU859" i="3"/>
  <c r="AU631" i="3"/>
  <c r="AT968" i="3"/>
  <c r="AS968" i="3"/>
  <c r="P968" i="3"/>
  <c r="AA968" i="3" s="1"/>
  <c r="M968" i="3"/>
  <c r="B968" i="3"/>
  <c r="AK968" i="3" s="1"/>
  <c r="AR631" i="3"/>
  <c r="AH631" i="3" s="1"/>
  <c r="AJ631" i="3"/>
  <c r="M678" i="3"/>
  <c r="AS678" i="3"/>
  <c r="P678" i="3"/>
  <c r="AA678" i="3" s="1"/>
  <c r="AB678" i="3" s="1"/>
  <c r="AC678" i="3" s="1"/>
  <c r="AG678" i="3" s="1"/>
  <c r="B678" i="3"/>
  <c r="AK678" i="3" s="1"/>
  <c r="AT678" i="3"/>
  <c r="AR735" i="3"/>
  <c r="AH735" i="3" s="1"/>
  <c r="AJ735" i="3"/>
  <c r="P721" i="3"/>
  <c r="AA721" i="3" s="1"/>
  <c r="AS721" i="3"/>
  <c r="M721" i="3"/>
  <c r="B721" i="3"/>
  <c r="AK721" i="3" s="1"/>
  <c r="AT721" i="3"/>
  <c r="X985" i="3"/>
  <c r="AP985" i="3"/>
  <c r="Y985" i="3"/>
  <c r="AS723" i="3"/>
  <c r="AT723" i="3"/>
  <c r="P723" i="3"/>
  <c r="AA723" i="3" s="1"/>
  <c r="AB723" i="3" s="1"/>
  <c r="AC723" i="3" s="1"/>
  <c r="AG723" i="3" s="1"/>
  <c r="M723" i="3"/>
  <c r="B723" i="3"/>
  <c r="AK723" i="3" s="1"/>
  <c r="M634" i="3"/>
  <c r="AT634" i="3"/>
  <c r="AS634" i="3"/>
  <c r="B634" i="3"/>
  <c r="AK634" i="3" s="1"/>
  <c r="P634" i="3"/>
  <c r="AA634" i="3" s="1"/>
  <c r="AS993" i="3"/>
  <c r="AT993" i="3"/>
  <c r="P993" i="3"/>
  <c r="AA993" i="3" s="1"/>
  <c r="M993" i="3"/>
  <c r="B993" i="3"/>
  <c r="AK993" i="3" s="1"/>
  <c r="AJ548" i="3"/>
  <c r="AR548" i="3"/>
  <c r="AH548" i="3" s="1"/>
  <c r="AS502" i="3"/>
  <c r="AT502" i="3"/>
  <c r="P502" i="3"/>
  <c r="AA502" i="3" s="1"/>
  <c r="M502" i="3"/>
  <c r="B502" i="3"/>
  <c r="AK502" i="3" s="1"/>
  <c r="P564" i="3"/>
  <c r="AA564" i="3" s="1"/>
  <c r="M564" i="3"/>
  <c r="B564" i="3"/>
  <c r="AK564" i="3" s="1"/>
  <c r="AT564" i="3"/>
  <c r="AS564" i="3"/>
  <c r="AP412" i="3"/>
  <c r="Y412" i="3"/>
  <c r="X412" i="3"/>
  <c r="AU596" i="3"/>
  <c r="X807" i="3"/>
  <c r="AP807" i="3"/>
  <c r="Y807" i="3"/>
  <c r="AR706" i="3"/>
  <c r="AH706" i="3" s="1"/>
  <c r="AJ706" i="3"/>
  <c r="AU551" i="3"/>
  <c r="X341" i="3"/>
  <c r="Y341" i="3"/>
  <c r="AP341" i="3"/>
  <c r="AR537" i="3"/>
  <c r="AH537" i="3" s="1"/>
  <c r="AJ537" i="3"/>
  <c r="AR377" i="3"/>
  <c r="AH377" i="3" s="1"/>
  <c r="AJ377" i="3"/>
  <c r="AP222" i="3"/>
  <c r="Y222" i="3"/>
  <c r="X222" i="3"/>
  <c r="AP162" i="3"/>
  <c r="Y162" i="3"/>
  <c r="X162" i="3"/>
  <c r="AU433" i="3"/>
  <c r="AR231" i="3"/>
  <c r="AH231" i="3" s="1"/>
  <c r="AJ231" i="3"/>
  <c r="B587" i="3"/>
  <c r="AK587" i="3" s="1"/>
  <c r="AT587" i="3"/>
  <c r="AS587" i="3"/>
  <c r="P587" i="3"/>
  <c r="AA587" i="3" s="1"/>
  <c r="AB587" i="3" s="1"/>
  <c r="AC587" i="3" s="1"/>
  <c r="AG587" i="3" s="1"/>
  <c r="M587" i="3"/>
  <c r="P501" i="3"/>
  <c r="AA501" i="3" s="1"/>
  <c r="AB501" i="3" s="1"/>
  <c r="AC501" i="3" s="1"/>
  <c r="AG501" i="3" s="1"/>
  <c r="AT501" i="3"/>
  <c r="AS501" i="3"/>
  <c r="M501" i="3"/>
  <c r="B501" i="3"/>
  <c r="AK501" i="3" s="1"/>
  <c r="AP444" i="3"/>
  <c r="Y444" i="3"/>
  <c r="X444" i="3"/>
  <c r="AS139" i="3"/>
  <c r="P139" i="3"/>
  <c r="AA139" i="3" s="1"/>
  <c r="M139" i="3"/>
  <c r="B139" i="3"/>
  <c r="AK139" i="3" s="1"/>
  <c r="G266" i="10" s="1"/>
  <c r="AT139" i="3"/>
  <c r="AR51" i="3"/>
  <c r="AH51" i="3" s="1"/>
  <c r="AJ51" i="3"/>
  <c r="AT196" i="3"/>
  <c r="AS196" i="3"/>
  <c r="P196" i="3"/>
  <c r="AA196" i="3" s="1"/>
  <c r="AB196" i="3" s="1"/>
  <c r="AC196" i="3" s="1"/>
  <c r="AG196" i="3" s="1"/>
  <c r="B196" i="3"/>
  <c r="AK196" i="3" s="1"/>
  <c r="M196" i="3"/>
  <c r="AT147" i="3"/>
  <c r="AS147" i="3"/>
  <c r="P147" i="3"/>
  <c r="AA147" i="3" s="1"/>
  <c r="M147" i="3"/>
  <c r="B147" i="3"/>
  <c r="AK147" i="3" s="1"/>
  <c r="AT315" i="3"/>
  <c r="AS315" i="3"/>
  <c r="P315" i="3"/>
  <c r="AA315" i="3" s="1"/>
  <c r="M315" i="3"/>
  <c r="B315" i="3"/>
  <c r="AK315" i="3" s="1"/>
  <c r="AU346" i="3"/>
  <c r="AT93" i="3"/>
  <c r="AS93" i="3"/>
  <c r="P93" i="3"/>
  <c r="AA93" i="3" s="1"/>
  <c r="AT62" i="3"/>
  <c r="AS62" i="3"/>
  <c r="P62" i="3"/>
  <c r="AA62" i="3" s="1"/>
  <c r="AR79" i="3"/>
  <c r="AH79" i="3" s="1"/>
  <c r="AJ79" i="3"/>
  <c r="M79" i="3" s="1"/>
  <c r="AP320" i="3"/>
  <c r="Y320" i="3"/>
  <c r="X320" i="3"/>
  <c r="AU155" i="3"/>
  <c r="AU87" i="3"/>
  <c r="AU32" i="3"/>
  <c r="M384" i="3"/>
  <c r="B384" i="3"/>
  <c r="AK384" i="3" s="1"/>
  <c r="AT384" i="3"/>
  <c r="AS384" i="3"/>
  <c r="P384" i="3"/>
  <c r="AA384" i="3" s="1"/>
  <c r="AB230" i="3"/>
  <c r="AC230" i="3" s="1"/>
  <c r="AG230" i="3" s="1"/>
  <c r="B103" i="3"/>
  <c r="AK103" i="3" s="1"/>
  <c r="G193" i="10" s="1"/>
  <c r="AT141" i="3"/>
  <c r="AS141" i="3"/>
  <c r="P141" i="3"/>
  <c r="AA141" i="3" s="1"/>
  <c r="M141" i="3"/>
  <c r="AP413" i="3"/>
  <c r="Y413" i="3"/>
  <c r="X413" i="3"/>
  <c r="AS46" i="3"/>
  <c r="AT46" i="3"/>
  <c r="P46" i="3"/>
  <c r="AA46" i="3" s="1"/>
  <c r="M46" i="3"/>
  <c r="AP46" i="3" s="1"/>
  <c r="M80" i="10" s="1"/>
  <c r="AU54" i="3"/>
  <c r="AP153" i="3"/>
  <c r="Y153" i="3"/>
  <c r="X153" i="3"/>
  <c r="AU850" i="3"/>
  <c r="AP958" i="3"/>
  <c r="X958" i="3"/>
  <c r="Y958" i="3"/>
  <c r="X728" i="3"/>
  <c r="Y728" i="3"/>
  <c r="AP728" i="3"/>
  <c r="AR993" i="3"/>
  <c r="AH993" i="3" s="1"/>
  <c r="AJ993" i="3"/>
  <c r="Y639" i="3"/>
  <c r="X639" i="3"/>
  <c r="AP639" i="3"/>
  <c r="Y498" i="3"/>
  <c r="X498" i="3"/>
  <c r="AP498" i="3"/>
  <c r="AJ564" i="3"/>
  <c r="AR564" i="3"/>
  <c r="AH564" i="3" s="1"/>
  <c r="M500" i="3"/>
  <c r="AT500" i="3"/>
  <c r="AS500" i="3"/>
  <c r="P500" i="3"/>
  <c r="AA500" i="3" s="1"/>
  <c r="B500" i="3"/>
  <c r="AK500" i="3" s="1"/>
  <c r="B706" i="3"/>
  <c r="AK706" i="3" s="1"/>
  <c r="AT706" i="3"/>
  <c r="AS706" i="3"/>
  <c r="P706" i="3"/>
  <c r="AA706" i="3" s="1"/>
  <c r="M706" i="3"/>
  <c r="AT380" i="3"/>
  <c r="M380" i="3"/>
  <c r="AS380" i="3"/>
  <c r="P380" i="3"/>
  <c r="AA380" i="3" s="1"/>
  <c r="B380" i="3"/>
  <c r="AK380" i="3" s="1"/>
  <c r="X203" i="3"/>
  <c r="Y203" i="3"/>
  <c r="AP203" i="3"/>
  <c r="AS476" i="3"/>
  <c r="AT476" i="3"/>
  <c r="P476" i="3"/>
  <c r="AA476" i="3" s="1"/>
  <c r="M476" i="3"/>
  <c r="B476" i="3"/>
  <c r="AK476" i="3" s="1"/>
  <c r="M416" i="3"/>
  <c r="B416" i="3"/>
  <c r="AK416" i="3" s="1"/>
  <c r="AT416" i="3"/>
  <c r="AS416" i="3"/>
  <c r="P416" i="3"/>
  <c r="AA416" i="3" s="1"/>
  <c r="AB416" i="3" s="1"/>
  <c r="AC416" i="3" s="1"/>
  <c r="AG416" i="3" s="1"/>
  <c r="M336" i="3"/>
  <c r="B336" i="3"/>
  <c r="AK336" i="3" s="1"/>
  <c r="AS336" i="3"/>
  <c r="AT336" i="3"/>
  <c r="P336" i="3"/>
  <c r="AA336" i="3" s="1"/>
  <c r="AB336" i="3" s="1"/>
  <c r="AC336" i="3" s="1"/>
  <c r="AG336" i="3" s="1"/>
  <c r="AB515" i="3"/>
  <c r="AC515" i="3" s="1"/>
  <c r="AG515" i="3" s="1"/>
  <c r="AU372" i="3"/>
  <c r="AR341" i="3"/>
  <c r="AH341" i="3" s="1"/>
  <c r="AJ341" i="3"/>
  <c r="AP317" i="3"/>
  <c r="Y317" i="3"/>
  <c r="X317" i="3"/>
  <c r="Y324" i="3"/>
  <c r="X324" i="3"/>
  <c r="AP324" i="3"/>
  <c r="AR587" i="3"/>
  <c r="AH587" i="3" s="1"/>
  <c r="AJ587" i="3"/>
  <c r="AT462" i="3"/>
  <c r="P462" i="3"/>
  <c r="AA462" i="3" s="1"/>
  <c r="M462" i="3"/>
  <c r="B462" i="3"/>
  <c r="AK462" i="3" s="1"/>
  <c r="AS462" i="3"/>
  <c r="P441" i="3"/>
  <c r="AA441" i="3" s="1"/>
  <c r="M441" i="3"/>
  <c r="B441" i="3"/>
  <c r="AK441" i="3" s="1"/>
  <c r="AT441" i="3"/>
  <c r="AS441" i="3"/>
  <c r="P59" i="3"/>
  <c r="AA59" i="3" s="1"/>
  <c r="M59" i="3"/>
  <c r="B59" i="3"/>
  <c r="AK59" i="3" s="1"/>
  <c r="G91" i="10" s="1"/>
  <c r="AT59" i="3"/>
  <c r="AS59" i="3"/>
  <c r="AJ347" i="3"/>
  <c r="AR347" i="3"/>
  <c r="AH347" i="3" s="1"/>
  <c r="AU189" i="3"/>
  <c r="AP199" i="3"/>
  <c r="Y199" i="3"/>
  <c r="X199" i="3"/>
  <c r="AT166" i="3"/>
  <c r="AS166" i="3"/>
  <c r="M166" i="3"/>
  <c r="P166" i="3"/>
  <c r="AA166" i="3" s="1"/>
  <c r="B166" i="3"/>
  <c r="AK166" i="3" s="1"/>
  <c r="X345" i="3"/>
  <c r="AP345" i="3"/>
  <c r="Y345" i="3"/>
  <c r="M272" i="3"/>
  <c r="AS272" i="3"/>
  <c r="AT272" i="3"/>
  <c r="P272" i="3"/>
  <c r="AA272" i="3" s="1"/>
  <c r="B272" i="3"/>
  <c r="AK272" i="3" s="1"/>
  <c r="AU426" i="3"/>
  <c r="AR93" i="3"/>
  <c r="AH93" i="3" s="1"/>
  <c r="AJ93" i="3"/>
  <c r="M93" i="3" s="1"/>
  <c r="AT143" i="3"/>
  <c r="AS143" i="3"/>
  <c r="P143" i="3"/>
  <c r="AA143" i="3" s="1"/>
  <c r="M143" i="3"/>
  <c r="AR62" i="3"/>
  <c r="AH62" i="3" s="1"/>
  <c r="AJ62" i="3"/>
  <c r="M62" i="3" s="1"/>
  <c r="AT79" i="3"/>
  <c r="AS79" i="3"/>
  <c r="P79" i="3"/>
  <c r="AA79" i="3" s="1"/>
  <c r="AS94" i="3"/>
  <c r="AT94" i="3"/>
  <c r="P94" i="3"/>
  <c r="AA94" i="3" s="1"/>
  <c r="M94" i="3"/>
  <c r="AP201" i="3"/>
  <c r="Y201" i="3"/>
  <c r="X201" i="3"/>
  <c r="AR384" i="3"/>
  <c r="AH384" i="3" s="1"/>
  <c r="AJ384" i="3"/>
  <c r="AT31" i="3"/>
  <c r="AS31" i="3"/>
  <c r="P31" i="3"/>
  <c r="AA31" i="3" s="1"/>
  <c r="M31" i="3"/>
  <c r="B31" i="3"/>
  <c r="AK31" i="3" s="1"/>
  <c r="G72" i="10" s="1"/>
  <c r="AR141" i="3"/>
  <c r="AH141" i="3" s="1"/>
  <c r="AJ141" i="3"/>
  <c r="B141" i="3" s="1"/>
  <c r="AK141" i="3" s="1"/>
  <c r="AR3" i="3"/>
  <c r="AH3" i="3" s="1"/>
  <c r="AJ3" i="3"/>
  <c r="AU134" i="3"/>
  <c r="AU297" i="3"/>
  <c r="AB261" i="3"/>
  <c r="AC261" i="3" s="1"/>
  <c r="AG261" i="3" s="1"/>
  <c r="C4" i="9"/>
  <c r="AB619" i="3" l="1"/>
  <c r="AC619" i="3" s="1"/>
  <c r="AG619" i="3" s="1"/>
  <c r="AU450" i="3"/>
  <c r="AU590" i="3"/>
  <c r="AB411" i="3"/>
  <c r="AC411" i="3" s="1"/>
  <c r="AG411" i="3" s="1"/>
  <c r="J5" i="8"/>
  <c r="AD5" i="8"/>
  <c r="AE5" i="8"/>
  <c r="P6" i="8"/>
  <c r="Q6" i="8"/>
  <c r="S6" i="8"/>
  <c r="W5" i="8"/>
  <c r="K5" i="8"/>
  <c r="L5" i="8"/>
  <c r="M5" i="8"/>
  <c r="N5" i="8" s="1"/>
  <c r="AG5" i="8"/>
  <c r="T5" i="8" s="1"/>
  <c r="AH5" i="8"/>
  <c r="U5" i="8" s="1"/>
  <c r="AB829" i="3"/>
  <c r="AC829" i="3" s="1"/>
  <c r="AG829" i="3" s="1"/>
  <c r="S6" i="4"/>
  <c r="S7" i="4" s="1"/>
  <c r="T7" i="4" s="1"/>
  <c r="AU955" i="3"/>
  <c r="H22" i="10"/>
  <c r="J22" i="4"/>
  <c r="G22" i="10" s="1"/>
  <c r="H38" i="10"/>
  <c r="J38" i="4"/>
  <c r="H39" i="10"/>
  <c r="J39" i="4"/>
  <c r="H4" i="10"/>
  <c r="J4" i="4"/>
  <c r="H31" i="10"/>
  <c r="J31" i="4"/>
  <c r="H32" i="10"/>
  <c r="J32" i="4"/>
  <c r="AU464" i="3"/>
  <c r="AU793" i="3"/>
  <c r="AB856" i="3"/>
  <c r="AC856" i="3" s="1"/>
  <c r="AG856" i="3" s="1"/>
  <c r="AU646" i="3"/>
  <c r="AB720" i="3"/>
  <c r="AC720" i="3" s="1"/>
  <c r="AG720" i="3" s="1"/>
  <c r="AB960" i="3"/>
  <c r="AC960" i="3" s="1"/>
  <c r="AG960" i="3" s="1"/>
  <c r="AB852" i="3"/>
  <c r="AC852" i="3" s="1"/>
  <c r="AG852" i="3" s="1"/>
  <c r="AB731" i="3"/>
  <c r="AC731" i="3" s="1"/>
  <c r="AG731" i="3" s="1"/>
  <c r="AU921" i="3"/>
  <c r="AU398" i="3"/>
  <c r="AB294" i="3"/>
  <c r="AC294" i="3" s="1"/>
  <c r="AG294" i="3" s="1"/>
  <c r="AB946" i="3"/>
  <c r="AC946" i="3" s="1"/>
  <c r="AG946" i="3" s="1"/>
  <c r="AB632" i="3"/>
  <c r="AC632" i="3" s="1"/>
  <c r="AG632" i="3" s="1"/>
  <c r="AB746" i="3"/>
  <c r="AC746" i="3" s="1"/>
  <c r="AG746" i="3" s="1"/>
  <c r="AU681" i="3"/>
  <c r="AB793" i="3"/>
  <c r="AC793" i="3" s="1"/>
  <c r="AG793" i="3" s="1"/>
  <c r="AU371" i="3"/>
  <c r="AU574" i="3"/>
  <c r="AU648" i="3"/>
  <c r="AP25" i="3"/>
  <c r="P39" i="4" s="1"/>
  <c r="AU746" i="3"/>
  <c r="AB910" i="3"/>
  <c r="AC910" i="3" s="1"/>
  <c r="AG910" i="3" s="1"/>
  <c r="AB895" i="3"/>
  <c r="AC895" i="3" s="1"/>
  <c r="AG895" i="3" s="1"/>
  <c r="E9" i="4"/>
  <c r="AB831" i="3"/>
  <c r="AC831" i="3" s="1"/>
  <c r="AG831" i="3" s="1"/>
  <c r="AU943" i="3"/>
  <c r="G42" i="10"/>
  <c r="AU626" i="3"/>
  <c r="AB424" i="3"/>
  <c r="AC424" i="3" s="1"/>
  <c r="AG424" i="3" s="1"/>
  <c r="AU978" i="3"/>
  <c r="AU994" i="3"/>
  <c r="AB755" i="3"/>
  <c r="AC755" i="3" s="1"/>
  <c r="AG755" i="3" s="1"/>
  <c r="AB897" i="3"/>
  <c r="AC897" i="3" s="1"/>
  <c r="AG897" i="3" s="1"/>
  <c r="AB899" i="3"/>
  <c r="AC899" i="3" s="1"/>
  <c r="AG899" i="3" s="1"/>
  <c r="AU420" i="3"/>
  <c r="AB433" i="3"/>
  <c r="AC433" i="3" s="1"/>
  <c r="AG433" i="3" s="1"/>
  <c r="AB44" i="3"/>
  <c r="AC44" i="3" s="1"/>
  <c r="AG44" i="3" s="1"/>
  <c r="AB637" i="3"/>
  <c r="AC637" i="3" s="1"/>
  <c r="AG637" i="3" s="1"/>
  <c r="AU883" i="3"/>
  <c r="AB175" i="3"/>
  <c r="AC175" i="3" s="1"/>
  <c r="AG175" i="3" s="1"/>
  <c r="AB45" i="3"/>
  <c r="AC45" i="3" s="1"/>
  <c r="AG45" i="3" s="1"/>
  <c r="AB378" i="3"/>
  <c r="AC378" i="3" s="1"/>
  <c r="AG378" i="3" s="1"/>
  <c r="AU787" i="3"/>
  <c r="AB657" i="3"/>
  <c r="AC657" i="3" s="1"/>
  <c r="AG657" i="3" s="1"/>
  <c r="AB729" i="3"/>
  <c r="AC729" i="3" s="1"/>
  <c r="AG729" i="3" s="1"/>
  <c r="AU959" i="3"/>
  <c r="AB502" i="3"/>
  <c r="AC502" i="3" s="1"/>
  <c r="AG502" i="3" s="1"/>
  <c r="AB951" i="3"/>
  <c r="AC951" i="3" s="1"/>
  <c r="AG951" i="3" s="1"/>
  <c r="AB528" i="3"/>
  <c r="AC528" i="3" s="1"/>
  <c r="AG528" i="3" s="1"/>
  <c r="AU726" i="3"/>
  <c r="AB890" i="3"/>
  <c r="AC890" i="3" s="1"/>
  <c r="AG890" i="3" s="1"/>
  <c r="AU888" i="3"/>
  <c r="AB546" i="3"/>
  <c r="AC546" i="3" s="1"/>
  <c r="AG546" i="3" s="1"/>
  <c r="AU228" i="3"/>
  <c r="AU822" i="3"/>
  <c r="AB920" i="3"/>
  <c r="AC920" i="3" s="1"/>
  <c r="AG920" i="3" s="1"/>
  <c r="AB791" i="3"/>
  <c r="AC791" i="3" s="1"/>
  <c r="AG791" i="3" s="1"/>
  <c r="AU472" i="3"/>
  <c r="AU169" i="3"/>
  <c r="AU849" i="3"/>
  <c r="AB993" i="3"/>
  <c r="AC993" i="3" s="1"/>
  <c r="AG993" i="3" s="1"/>
  <c r="AB998" i="3"/>
  <c r="AC998" i="3" s="1"/>
  <c r="AG998" i="3" s="1"/>
  <c r="AB646" i="3"/>
  <c r="AC646" i="3" s="1"/>
  <c r="AG646" i="3" s="1"/>
  <c r="AB284" i="3"/>
  <c r="AC284" i="3" s="1"/>
  <c r="AG284" i="3" s="1"/>
  <c r="AB710" i="3"/>
  <c r="AC710" i="3" s="1"/>
  <c r="AG710" i="3" s="1"/>
  <c r="AB750" i="3"/>
  <c r="AC750" i="3" s="1"/>
  <c r="AG750" i="3" s="1"/>
  <c r="AB963" i="3"/>
  <c r="AC963" i="3" s="1"/>
  <c r="AG963" i="3" s="1"/>
  <c r="AU846" i="3"/>
  <c r="AB91" i="3"/>
  <c r="AC91" i="3" s="1"/>
  <c r="AG91" i="3" s="1"/>
  <c r="AB978" i="3"/>
  <c r="AC978" i="3" s="1"/>
  <c r="AG978" i="3" s="1"/>
  <c r="AB621" i="3"/>
  <c r="AC621" i="3" s="1"/>
  <c r="AG621" i="3" s="1"/>
  <c r="AB843" i="3"/>
  <c r="AC843" i="3" s="1"/>
  <c r="AG843" i="3" s="1"/>
  <c r="AB258" i="3"/>
  <c r="AC258" i="3" s="1"/>
  <c r="AG258" i="3" s="1"/>
  <c r="AU986" i="3"/>
  <c r="AU256" i="3"/>
  <c r="AB363" i="3"/>
  <c r="AC363" i="3" s="1"/>
  <c r="AG363" i="3" s="1"/>
  <c r="AB329" i="3"/>
  <c r="AC329" i="3" s="1"/>
  <c r="AG329" i="3" s="1"/>
  <c r="AU518" i="3"/>
  <c r="AU632" i="3"/>
  <c r="AB449" i="3"/>
  <c r="AC449" i="3" s="1"/>
  <c r="AG449" i="3" s="1"/>
  <c r="AB636" i="3"/>
  <c r="AC636" i="3" s="1"/>
  <c r="AG636" i="3" s="1"/>
  <c r="AB873" i="3"/>
  <c r="AC873" i="3" s="1"/>
  <c r="AG873" i="3" s="1"/>
  <c r="AB126" i="3"/>
  <c r="AC126" i="3" s="1"/>
  <c r="AG126" i="3" s="1"/>
  <c r="AB711" i="3"/>
  <c r="AC711" i="3" s="1"/>
  <c r="AG711" i="3" s="1"/>
  <c r="AB458" i="3"/>
  <c r="AC458" i="3" s="1"/>
  <c r="AG458" i="3" s="1"/>
  <c r="AB870" i="3"/>
  <c r="AC870" i="3" s="1"/>
  <c r="AG870" i="3" s="1"/>
  <c r="AU840" i="3"/>
  <c r="AU498" i="3"/>
  <c r="AU838" i="3"/>
  <c r="AU343" i="3"/>
  <c r="AU97" i="3"/>
  <c r="AB39" i="3"/>
  <c r="AC39" i="3" s="1"/>
  <c r="AG39" i="3" s="1"/>
  <c r="AB762" i="3"/>
  <c r="AC762" i="3" s="1"/>
  <c r="AG762" i="3" s="1"/>
  <c r="AB784" i="3"/>
  <c r="AC784" i="3" s="1"/>
  <c r="AG784" i="3" s="1"/>
  <c r="AU757" i="3"/>
  <c r="AP23" i="3"/>
  <c r="AB942" i="3"/>
  <c r="AC942" i="3" s="1"/>
  <c r="AG942" i="3" s="1"/>
  <c r="AU188" i="3"/>
  <c r="AU512" i="3"/>
  <c r="AU826" i="3"/>
  <c r="AB668" i="3"/>
  <c r="AC668" i="3" s="1"/>
  <c r="AG668" i="3" s="1"/>
  <c r="AU530" i="3"/>
  <c r="AB990" i="3"/>
  <c r="AC990" i="3" s="1"/>
  <c r="AG990" i="3" s="1"/>
  <c r="AB146" i="3"/>
  <c r="AC146" i="3" s="1"/>
  <c r="AG146" i="3" s="1"/>
  <c r="AU875" i="3"/>
  <c r="AB160" i="3"/>
  <c r="AC160" i="3" s="1"/>
  <c r="AG160" i="3" s="1"/>
  <c r="AU869" i="3"/>
  <c r="AB603" i="3"/>
  <c r="AC603" i="3" s="1"/>
  <c r="AG603" i="3" s="1"/>
  <c r="AB713" i="3"/>
  <c r="AC713" i="3" s="1"/>
  <c r="AG713" i="3" s="1"/>
  <c r="AB863" i="3"/>
  <c r="AC863" i="3" s="1"/>
  <c r="AG863" i="3" s="1"/>
  <c r="AB905" i="3"/>
  <c r="AC905" i="3" s="1"/>
  <c r="AG905" i="3" s="1"/>
  <c r="AU637" i="3"/>
  <c r="AU160" i="3"/>
  <c r="AB641" i="3"/>
  <c r="AC641" i="3" s="1"/>
  <c r="AG641" i="3" s="1"/>
  <c r="AB93" i="3"/>
  <c r="AC93" i="3" s="1"/>
  <c r="AG93" i="3" s="1"/>
  <c r="AB590" i="3"/>
  <c r="AC590" i="3" s="1"/>
  <c r="AG590" i="3" s="1"/>
  <c r="AB66" i="3"/>
  <c r="AC66" i="3" s="1"/>
  <c r="AG66" i="3" s="1"/>
  <c r="AB238" i="3"/>
  <c r="AC238" i="3" s="1"/>
  <c r="AG238" i="3" s="1"/>
  <c r="AB490" i="3"/>
  <c r="AC490" i="3" s="1"/>
  <c r="AG490" i="3" s="1"/>
  <c r="AB579" i="3"/>
  <c r="AC579" i="3" s="1"/>
  <c r="AG579" i="3" s="1"/>
  <c r="AU354" i="3"/>
  <c r="AB860" i="3"/>
  <c r="AC860" i="3" s="1"/>
  <c r="AG860" i="3" s="1"/>
  <c r="AB964" i="3"/>
  <c r="AC964" i="3" s="1"/>
  <c r="AG964" i="3" s="1"/>
  <c r="AB694" i="3"/>
  <c r="AC694" i="3" s="1"/>
  <c r="AG694" i="3" s="1"/>
  <c r="AB24" i="3"/>
  <c r="AC24" i="3" s="1"/>
  <c r="AG24" i="3" s="1"/>
  <c r="B13" i="3"/>
  <c r="AK13" i="3" s="1"/>
  <c r="J29" i="4" s="1"/>
  <c r="AB857" i="3"/>
  <c r="AC857" i="3" s="1"/>
  <c r="AG857" i="3" s="1"/>
  <c r="AU245" i="3"/>
  <c r="AB394" i="3"/>
  <c r="AC394" i="3" s="1"/>
  <c r="AG394" i="3" s="1"/>
  <c r="AB970" i="3"/>
  <c r="AC970" i="3" s="1"/>
  <c r="AG970" i="3" s="1"/>
  <c r="AB34" i="3"/>
  <c r="AC34" i="3" s="1"/>
  <c r="AG34" i="3" s="1"/>
  <c r="AU285" i="3"/>
  <c r="AU654" i="3"/>
  <c r="AU392" i="3"/>
  <c r="AB996" i="3"/>
  <c r="AC996" i="3" s="1"/>
  <c r="AG996" i="3" s="1"/>
  <c r="AU246" i="3"/>
  <c r="AU17" i="3"/>
  <c r="AU895" i="3"/>
  <c r="AU744" i="3"/>
  <c r="AB644" i="3"/>
  <c r="AC644" i="3" s="1"/>
  <c r="AG644" i="3" s="1"/>
  <c r="AU763" i="3"/>
  <c r="AB29" i="3"/>
  <c r="AC29" i="3" s="1"/>
  <c r="AG29" i="3" s="1"/>
  <c r="AU781" i="3"/>
  <c r="AU996" i="3"/>
  <c r="AB475" i="3"/>
  <c r="AC475" i="3" s="1"/>
  <c r="AG475" i="3" s="1"/>
  <c r="AB278" i="3"/>
  <c r="AC278" i="3" s="1"/>
  <c r="AG278" i="3" s="1"/>
  <c r="AU173" i="3"/>
  <c r="AB652" i="3"/>
  <c r="AC652" i="3" s="1"/>
  <c r="AG652" i="3" s="1"/>
  <c r="AU942" i="3"/>
  <c r="AU113" i="3"/>
  <c r="AB141" i="3"/>
  <c r="AC141" i="3" s="1"/>
  <c r="AG141" i="3" s="1"/>
  <c r="AU367" i="3"/>
  <c r="AU934" i="3"/>
  <c r="AU926" i="3"/>
  <c r="AB738" i="3"/>
  <c r="AC738" i="3" s="1"/>
  <c r="AG738" i="3" s="1"/>
  <c r="AB827" i="3"/>
  <c r="AC827" i="3" s="1"/>
  <c r="AG827" i="3" s="1"/>
  <c r="AB213" i="3"/>
  <c r="AC213" i="3" s="1"/>
  <c r="AG213" i="3" s="1"/>
  <c r="AU52" i="3"/>
  <c r="AU814" i="3"/>
  <c r="AB60" i="3"/>
  <c r="AC60" i="3" s="1"/>
  <c r="AG60" i="3" s="1"/>
  <c r="AB523" i="3"/>
  <c r="AC523" i="3" s="1"/>
  <c r="AG523" i="3" s="1"/>
  <c r="AB867" i="3"/>
  <c r="AC867" i="3" s="1"/>
  <c r="AG867" i="3" s="1"/>
  <c r="AB681" i="3"/>
  <c r="AC681" i="3" s="1"/>
  <c r="AG681" i="3" s="1"/>
  <c r="AB849" i="3"/>
  <c r="AC849" i="3" s="1"/>
  <c r="AG849" i="3" s="1"/>
  <c r="AB977" i="3"/>
  <c r="AC977" i="3" s="1"/>
  <c r="AG977" i="3" s="1"/>
  <c r="AU82" i="3"/>
  <c r="AB648" i="3"/>
  <c r="AC648" i="3" s="1"/>
  <c r="AG648" i="3" s="1"/>
  <c r="AB941" i="3"/>
  <c r="AC941" i="3" s="1"/>
  <c r="AG941" i="3" s="1"/>
  <c r="AU174" i="3"/>
  <c r="AB609" i="3"/>
  <c r="AC609" i="3" s="1"/>
  <c r="AG609" i="3" s="1"/>
  <c r="AB683" i="3"/>
  <c r="AC683" i="3" s="1"/>
  <c r="AG683" i="3" s="1"/>
  <c r="AU761" i="3"/>
  <c r="AU572" i="3"/>
  <c r="AB933" i="3"/>
  <c r="AC933" i="3" s="1"/>
  <c r="AG933" i="3" s="1"/>
  <c r="AU768" i="3"/>
  <c r="AB114" i="3"/>
  <c r="AC114" i="3" s="1"/>
  <c r="AG114" i="3" s="1"/>
  <c r="AB315" i="3"/>
  <c r="AC315" i="3" s="1"/>
  <c r="AG315" i="3" s="1"/>
  <c r="AB148" i="3"/>
  <c r="AC148" i="3" s="1"/>
  <c r="AG148" i="3" s="1"/>
  <c r="AB90" i="3"/>
  <c r="AC90" i="3" s="1"/>
  <c r="AG90" i="3" s="1"/>
  <c r="AU845" i="3"/>
  <c r="AB614" i="3"/>
  <c r="AC614" i="3" s="1"/>
  <c r="AG614" i="3" s="1"/>
  <c r="AB124" i="3"/>
  <c r="AC124" i="3" s="1"/>
  <c r="AG124" i="3" s="1"/>
  <c r="AB950" i="3"/>
  <c r="AC950" i="3" s="1"/>
  <c r="AG950" i="3" s="1"/>
  <c r="AB708" i="3"/>
  <c r="AC708" i="3" s="1"/>
  <c r="AG708" i="3" s="1"/>
  <c r="AB651" i="3"/>
  <c r="AC651" i="3" s="1"/>
  <c r="AG651" i="3" s="1"/>
  <c r="AB253" i="3"/>
  <c r="AC253" i="3" s="1"/>
  <c r="AG253" i="3" s="1"/>
  <c r="AB809" i="3"/>
  <c r="AC809" i="3" s="1"/>
  <c r="AG809" i="3" s="1"/>
  <c r="AB688" i="3"/>
  <c r="AC688" i="3" s="1"/>
  <c r="AG688" i="3" s="1"/>
  <c r="AB562" i="3"/>
  <c r="AC562" i="3" s="1"/>
  <c r="AG562" i="3" s="1"/>
  <c r="AB40" i="3"/>
  <c r="AC40" i="3" s="1"/>
  <c r="AG40" i="3" s="1"/>
  <c r="AU491" i="3"/>
  <c r="AU704" i="3"/>
  <c r="AB948" i="3"/>
  <c r="AC948" i="3" s="1"/>
  <c r="AG948" i="3" s="1"/>
  <c r="AU158" i="3"/>
  <c r="AB402" i="3"/>
  <c r="AC402" i="3" s="1"/>
  <c r="AG402" i="3" s="1"/>
  <c r="AB530" i="3"/>
  <c r="AC530" i="3" s="1"/>
  <c r="AG530" i="3" s="1"/>
  <c r="AU394" i="3"/>
  <c r="AB163" i="3"/>
  <c r="AC163" i="3" s="1"/>
  <c r="AG163" i="3" s="1"/>
  <c r="AB719" i="3"/>
  <c r="AC719" i="3" s="1"/>
  <c r="AG719" i="3" s="1"/>
  <c r="AB572" i="3"/>
  <c r="AC572" i="3" s="1"/>
  <c r="AG572" i="3" s="1"/>
  <c r="AB836" i="3"/>
  <c r="AC836" i="3" s="1"/>
  <c r="AG836" i="3" s="1"/>
  <c r="AB954" i="3"/>
  <c r="AC954" i="3" s="1"/>
  <c r="AG954" i="3" s="1"/>
  <c r="AB8" i="3"/>
  <c r="AC8" i="3" s="1"/>
  <c r="AG8" i="3" s="1"/>
  <c r="AB107" i="3"/>
  <c r="AC107" i="3" s="1"/>
  <c r="AG107" i="3" s="1"/>
  <c r="AB179" i="3"/>
  <c r="AC179" i="3" s="1"/>
  <c r="AG179" i="3" s="1"/>
  <c r="AB58" i="3"/>
  <c r="AC58" i="3" s="1"/>
  <c r="AG58" i="3" s="1"/>
  <c r="AB321" i="3"/>
  <c r="AC321" i="3" s="1"/>
  <c r="AG321" i="3" s="1"/>
  <c r="AB956" i="3"/>
  <c r="AC956" i="3" s="1"/>
  <c r="AG956" i="3" s="1"/>
  <c r="AB593" i="3"/>
  <c r="AC593" i="3" s="1"/>
  <c r="AG593" i="3" s="1"/>
  <c r="AB875" i="3"/>
  <c r="AC875" i="3" s="1"/>
  <c r="AG875" i="3" s="1"/>
  <c r="AB834" i="3"/>
  <c r="AC834" i="3" s="1"/>
  <c r="AG834" i="3" s="1"/>
  <c r="AB772" i="3"/>
  <c r="AC772" i="3" s="1"/>
  <c r="AG772" i="3" s="1"/>
  <c r="AU524" i="3"/>
  <c r="AB46" i="3"/>
  <c r="AC46" i="3" s="1"/>
  <c r="AG46" i="3" s="1"/>
  <c r="AU49" i="3"/>
  <c r="AB979" i="3"/>
  <c r="AC979" i="3" s="1"/>
  <c r="AG979" i="3" s="1"/>
  <c r="AU152" i="3"/>
  <c r="AU338" i="3"/>
  <c r="AU922" i="3"/>
  <c r="AU495" i="3"/>
  <c r="AB438" i="3"/>
  <c r="AC438" i="3" s="1"/>
  <c r="AG438" i="3" s="1"/>
  <c r="AU220" i="3"/>
  <c r="AU693" i="3"/>
  <c r="AB862" i="3"/>
  <c r="AC862" i="3" s="1"/>
  <c r="AG862" i="3" s="1"/>
  <c r="AU797" i="3"/>
  <c r="AU403" i="3"/>
  <c r="AU796" i="3"/>
  <c r="AB268" i="3"/>
  <c r="AC268" i="3" s="1"/>
  <c r="AG268" i="3" s="1"/>
  <c r="AU219" i="3"/>
  <c r="AB626" i="3"/>
  <c r="AC626" i="3" s="1"/>
  <c r="AG626" i="3" s="1"/>
  <c r="AB874" i="3"/>
  <c r="AC874" i="3" s="1"/>
  <c r="AG874" i="3" s="1"/>
  <c r="AB747" i="3"/>
  <c r="AC747" i="3" s="1"/>
  <c r="AG747" i="3" s="1"/>
  <c r="AB997" i="3"/>
  <c r="AC997" i="3" s="1"/>
  <c r="AG997" i="3" s="1"/>
  <c r="AB638" i="3"/>
  <c r="AC638" i="3" s="1"/>
  <c r="AG638" i="3" s="1"/>
  <c r="AU975" i="3"/>
  <c r="AB390" i="3"/>
  <c r="AC390" i="3" s="1"/>
  <c r="AG390" i="3" s="1"/>
  <c r="AU159" i="3"/>
  <c r="AU200" i="3"/>
  <c r="AU880" i="3"/>
  <c r="AU556" i="3"/>
  <c r="AB251" i="3"/>
  <c r="AC251" i="3" s="1"/>
  <c r="AG251" i="3" s="1"/>
  <c r="AB359" i="3"/>
  <c r="AC359" i="3" s="1"/>
  <c r="AG359" i="3" s="1"/>
  <c r="AB272" i="3"/>
  <c r="AC272" i="3" s="1"/>
  <c r="AG272" i="3" s="1"/>
  <c r="AB898" i="3"/>
  <c r="AC898" i="3" s="1"/>
  <c r="AG898" i="3" s="1"/>
  <c r="AB460" i="3"/>
  <c r="AC460" i="3" s="1"/>
  <c r="AG460" i="3" s="1"/>
  <c r="AB283" i="3"/>
  <c r="AC283" i="3" s="1"/>
  <c r="AG283" i="3" s="1"/>
  <c r="AB935" i="3"/>
  <c r="AC935" i="3" s="1"/>
  <c r="AG935" i="3" s="1"/>
  <c r="AB865" i="3"/>
  <c r="AC865" i="3" s="1"/>
  <c r="AG865" i="3" s="1"/>
  <c r="AU326" i="3"/>
  <c r="AU175" i="3"/>
  <c r="AB127" i="3"/>
  <c r="AC127" i="3" s="1"/>
  <c r="AG127" i="3" s="1"/>
  <c r="AB164" i="3"/>
  <c r="AC164" i="3" s="1"/>
  <c r="AG164" i="3" s="1"/>
  <c r="AB61" i="3"/>
  <c r="AC61" i="3" s="1"/>
  <c r="AG61" i="3" s="1"/>
  <c r="AB280" i="3"/>
  <c r="AC280" i="3" s="1"/>
  <c r="AG280" i="3" s="1"/>
  <c r="AB130" i="3"/>
  <c r="AC130" i="3" s="1"/>
  <c r="AG130" i="3" s="1"/>
  <c r="AB674" i="3"/>
  <c r="AC674" i="3" s="1"/>
  <c r="AG674" i="3" s="1"/>
  <c r="AB944" i="3"/>
  <c r="AC944" i="3" s="1"/>
  <c r="AG944" i="3" s="1"/>
  <c r="AU724" i="3"/>
  <c r="AB62" i="3"/>
  <c r="AC62" i="3" s="1"/>
  <c r="AG62" i="3" s="1"/>
  <c r="AB144" i="3"/>
  <c r="AC144" i="3" s="1"/>
  <c r="AG144" i="3" s="1"/>
  <c r="AB482" i="3"/>
  <c r="AC482" i="3" s="1"/>
  <c r="AG482" i="3" s="1"/>
  <c r="AB72" i="3"/>
  <c r="AC72" i="3" s="1"/>
  <c r="AG72" i="3" s="1"/>
  <c r="AB697" i="3"/>
  <c r="AC697" i="3" s="1"/>
  <c r="AG697" i="3" s="1"/>
  <c r="AB78" i="3"/>
  <c r="AC78" i="3" s="1"/>
  <c r="AG78" i="3" s="1"/>
  <c r="AB337" i="3"/>
  <c r="AC337" i="3" s="1"/>
  <c r="AG337" i="3" s="1"/>
  <c r="AB701" i="3"/>
  <c r="AC701" i="3" s="1"/>
  <c r="AG701" i="3" s="1"/>
  <c r="AB150" i="3"/>
  <c r="AC150" i="3" s="1"/>
  <c r="AG150" i="3" s="1"/>
  <c r="AB149" i="3"/>
  <c r="AC149" i="3" s="1"/>
  <c r="AG149" i="3" s="1"/>
  <c r="AB971" i="3"/>
  <c r="AC971" i="3" s="1"/>
  <c r="AG971" i="3" s="1"/>
  <c r="AU739" i="3"/>
  <c r="AB892" i="3"/>
  <c r="AC892" i="3" s="1"/>
  <c r="AG892" i="3" s="1"/>
  <c r="AU463" i="3"/>
  <c r="AU558" i="3"/>
  <c r="AU310" i="3"/>
  <c r="AU339" i="3"/>
  <c r="AB421" i="3"/>
  <c r="AC421" i="3" s="1"/>
  <c r="AG421" i="3" s="1"/>
  <c r="AB129" i="3"/>
  <c r="AC129" i="3" s="1"/>
  <c r="AG129" i="3" s="1"/>
  <c r="AU431" i="3"/>
  <c r="AU406" i="3"/>
  <c r="AB488" i="3"/>
  <c r="AC488" i="3" s="1"/>
  <c r="AG488" i="3" s="1"/>
  <c r="AU542" i="3"/>
  <c r="AB142" i="3"/>
  <c r="AC142" i="3" s="1"/>
  <c r="AG142" i="3" s="1"/>
  <c r="AB779" i="3"/>
  <c r="AC779" i="3" s="1"/>
  <c r="AG779" i="3" s="1"/>
  <c r="AB926" i="3"/>
  <c r="AC926" i="3" s="1"/>
  <c r="AG926" i="3" s="1"/>
  <c r="AU484" i="3"/>
  <c r="AB612" i="3"/>
  <c r="AC612" i="3" s="1"/>
  <c r="AG612" i="3" s="1"/>
  <c r="AB326" i="3"/>
  <c r="AC326" i="3" s="1"/>
  <c r="AG326" i="3" s="1"/>
  <c r="AU466" i="3"/>
  <c r="AB79" i="3"/>
  <c r="AC79" i="3" s="1"/>
  <c r="AG79" i="3" s="1"/>
  <c r="AB560" i="3"/>
  <c r="AC560" i="3" s="1"/>
  <c r="AG560" i="3" s="1"/>
  <c r="AB143" i="3"/>
  <c r="AC143" i="3" s="1"/>
  <c r="AG143" i="3" s="1"/>
  <c r="AB232" i="3"/>
  <c r="AC232" i="3" s="1"/>
  <c r="AG232" i="3" s="1"/>
  <c r="AB618" i="3"/>
  <c r="AC618" i="3" s="1"/>
  <c r="AG618" i="3" s="1"/>
  <c r="AU390" i="3"/>
  <c r="AB693" i="3"/>
  <c r="AC693" i="3" s="1"/>
  <c r="AG693" i="3" s="1"/>
  <c r="AU48" i="3"/>
  <c r="AU117" i="3"/>
  <c r="AB465" i="3"/>
  <c r="AC465" i="3" s="1"/>
  <c r="AG465" i="3" s="1"/>
  <c r="AU604" i="3"/>
  <c r="AU718" i="3"/>
  <c r="AB542" i="3"/>
  <c r="AC542" i="3" s="1"/>
  <c r="AG542" i="3" s="1"/>
  <c r="AU685" i="3"/>
  <c r="AB485" i="3"/>
  <c r="AC485" i="3" s="1"/>
  <c r="AG485" i="3" s="1"/>
  <c r="AU370" i="3"/>
  <c r="AU96" i="3"/>
  <c r="AU707" i="3"/>
  <c r="AU344" i="3"/>
  <c r="AB712" i="3"/>
  <c r="AC712" i="3" s="1"/>
  <c r="AG712" i="3" s="1"/>
  <c r="AB976" i="3"/>
  <c r="AC976" i="3" s="1"/>
  <c r="AG976" i="3" s="1"/>
  <c r="AU496" i="3"/>
  <c r="AB616" i="3"/>
  <c r="AC616" i="3" s="1"/>
  <c r="AG616" i="3" s="1"/>
  <c r="AU457" i="3"/>
  <c r="AU508" i="3"/>
  <c r="AU546" i="3"/>
  <c r="AU852" i="3"/>
  <c r="AB496" i="3"/>
  <c r="AC496" i="3" s="1"/>
  <c r="AG496" i="3" s="1"/>
  <c r="AB111" i="3"/>
  <c r="AC111" i="3" s="1"/>
  <c r="AG111" i="3" s="1"/>
  <c r="AU857" i="3"/>
  <c r="AB157" i="3"/>
  <c r="AC157" i="3" s="1"/>
  <c r="AG157" i="3" s="1"/>
  <c r="AU833" i="3"/>
  <c r="AB564" i="3"/>
  <c r="AC564" i="3" s="1"/>
  <c r="AG564" i="3" s="1"/>
  <c r="AB808" i="3"/>
  <c r="AC808" i="3" s="1"/>
  <c r="AG808" i="3" s="1"/>
  <c r="AB186" i="3"/>
  <c r="AC186" i="3" s="1"/>
  <c r="AG186" i="3" s="1"/>
  <c r="AU560" i="3"/>
  <c r="AU862" i="3"/>
  <c r="AU650" i="3"/>
  <c r="AU281" i="3"/>
  <c r="AU208" i="3"/>
  <c r="AB161" i="3"/>
  <c r="AC161" i="3" s="1"/>
  <c r="AG161" i="3" s="1"/>
  <c r="AB925" i="3"/>
  <c r="AC925" i="3" s="1"/>
  <c r="AG925" i="3" s="1"/>
  <c r="AB14" i="3"/>
  <c r="AC14" i="3" s="1"/>
  <c r="AG14" i="3" s="1"/>
  <c r="AU617" i="3"/>
  <c r="AB334" i="3"/>
  <c r="AC334" i="3" s="1"/>
  <c r="AG334" i="3" s="1"/>
  <c r="AU864" i="3"/>
  <c r="AB571" i="3"/>
  <c r="AC571" i="3" s="1"/>
  <c r="AG571" i="3" s="1"/>
  <c r="AU675" i="3"/>
  <c r="AB218" i="3"/>
  <c r="AC218" i="3" s="1"/>
  <c r="AG218" i="3" s="1"/>
  <c r="AB88" i="3"/>
  <c r="AC88" i="3" s="1"/>
  <c r="AG88" i="3" s="1"/>
  <c r="AB274" i="3"/>
  <c r="AC274" i="3" s="1"/>
  <c r="AG274" i="3" s="1"/>
  <c r="AU903" i="3"/>
  <c r="AU313" i="3"/>
  <c r="AU511" i="3"/>
  <c r="AU606" i="3"/>
  <c r="AB547" i="3"/>
  <c r="AC547" i="3" s="1"/>
  <c r="AG547" i="3" s="1"/>
  <c r="AB569" i="3"/>
  <c r="AC569" i="3" s="1"/>
  <c r="AG569" i="3" s="1"/>
  <c r="AB789" i="3"/>
  <c r="AC789" i="3" s="1"/>
  <c r="AG789" i="3" s="1"/>
  <c r="AB602" i="3"/>
  <c r="AC602" i="3" s="1"/>
  <c r="AG602" i="3" s="1"/>
  <c r="AB108" i="3"/>
  <c r="AC108" i="3" s="1"/>
  <c r="AG108" i="3" s="1"/>
  <c r="AU795" i="3"/>
  <c r="AB13" i="3"/>
  <c r="AC13" i="3" s="1"/>
  <c r="AG13" i="3" s="1"/>
  <c r="AB937" i="3"/>
  <c r="AC937" i="3" s="1"/>
  <c r="AG937" i="3" s="1"/>
  <c r="AB680" i="3"/>
  <c r="AC680" i="3" s="1"/>
  <c r="AG680" i="3" s="1"/>
  <c r="AB543" i="3"/>
  <c r="AC543" i="3" s="1"/>
  <c r="AG543" i="3" s="1"/>
  <c r="AU340" i="3"/>
  <c r="AU871" i="3"/>
  <c r="AB605" i="3"/>
  <c r="AC605" i="3" s="1"/>
  <c r="AG605" i="3" s="1"/>
  <c r="AB589" i="3"/>
  <c r="AC589" i="3" s="1"/>
  <c r="AG589" i="3" s="1"/>
  <c r="AB506" i="3"/>
  <c r="AC506" i="3" s="1"/>
  <c r="AG506" i="3" s="1"/>
  <c r="AB503" i="3"/>
  <c r="AC503" i="3" s="1"/>
  <c r="AG503" i="3" s="1"/>
  <c r="AB442" i="3"/>
  <c r="AC442" i="3" s="1"/>
  <c r="AG442" i="3" s="1"/>
  <c r="AB182" i="3"/>
  <c r="AC182" i="3" s="1"/>
  <c r="AG182" i="3" s="1"/>
  <c r="AB310" i="3"/>
  <c r="AC310" i="3" s="1"/>
  <c r="AG310" i="3" s="1"/>
  <c r="AB195" i="3"/>
  <c r="AC195" i="3" s="1"/>
  <c r="AG195" i="3" s="1"/>
  <c r="AB653" i="3"/>
  <c r="AC653" i="3" s="1"/>
  <c r="AG653" i="3" s="1"/>
  <c r="AU489" i="3"/>
  <c r="AB92" i="3"/>
  <c r="AC92" i="3" s="1"/>
  <c r="AG92" i="3" s="1"/>
  <c r="AU434" i="3"/>
  <c r="AB125" i="3"/>
  <c r="AC125" i="3" s="1"/>
  <c r="AG125" i="3" s="1"/>
  <c r="AB59" i="3"/>
  <c r="AC59" i="3" s="1"/>
  <c r="AG59" i="3" s="1"/>
  <c r="AU898" i="3"/>
  <c r="AB994" i="3"/>
  <c r="AC994" i="3" s="1"/>
  <c r="AG994" i="3" s="1"/>
  <c r="AB768" i="3"/>
  <c r="AC768" i="3" s="1"/>
  <c r="AG768" i="3" s="1"/>
  <c r="AU21" i="3"/>
  <c r="AU695" i="3"/>
  <c r="AB949" i="3"/>
  <c r="AC949" i="3" s="1"/>
  <c r="AG949" i="3" s="1"/>
  <c r="AU214" i="3"/>
  <c r="AU446" i="3"/>
  <c r="AB387" i="3"/>
  <c r="AC387" i="3" s="1"/>
  <c r="AG387" i="3" s="1"/>
  <c r="AU400" i="3"/>
  <c r="AU619" i="3"/>
  <c r="AB464" i="3"/>
  <c r="AC464" i="3" s="1"/>
  <c r="AG464" i="3" s="1"/>
  <c r="AU680" i="3"/>
  <c r="AU352" i="3"/>
  <c r="AB805" i="3"/>
  <c r="AC805" i="3" s="1"/>
  <c r="AG805" i="3" s="1"/>
  <c r="AB596" i="3"/>
  <c r="AC596" i="3" s="1"/>
  <c r="AG596" i="3" s="1"/>
  <c r="AB75" i="3"/>
  <c r="AC75" i="3" s="1"/>
  <c r="AG75" i="3" s="1"/>
  <c r="AB385" i="3"/>
  <c r="AC385" i="3" s="1"/>
  <c r="AG385" i="3" s="1"/>
  <c r="AB140" i="3"/>
  <c r="AC140" i="3" s="1"/>
  <c r="AG140" i="3" s="1"/>
  <c r="AB896" i="3"/>
  <c r="AC896" i="3" s="1"/>
  <c r="AG896" i="3" s="1"/>
  <c r="AB764" i="3"/>
  <c r="AC764" i="3" s="1"/>
  <c r="AG764" i="3" s="1"/>
  <c r="AU807" i="3"/>
  <c r="AB766" i="3"/>
  <c r="AC766" i="3" s="1"/>
  <c r="AG766" i="3" s="1"/>
  <c r="AU528" i="3"/>
  <c r="AB832" i="3"/>
  <c r="AC832" i="3" s="1"/>
  <c r="AG832" i="3" s="1"/>
  <c r="AB676" i="3"/>
  <c r="AC676" i="3" s="1"/>
  <c r="AG676" i="3" s="1"/>
  <c r="AU241" i="3"/>
  <c r="AB410" i="3"/>
  <c r="AC410" i="3" s="1"/>
  <c r="AG410" i="3" s="1"/>
  <c r="AU536" i="3"/>
  <c r="AP20" i="3"/>
  <c r="M56" i="10" s="1"/>
  <c r="AB286" i="3"/>
  <c r="AC286" i="3" s="1"/>
  <c r="AG286" i="3" s="1"/>
  <c r="AU829" i="3"/>
  <c r="AB660" i="3"/>
  <c r="AC660" i="3" s="1"/>
  <c r="AG660" i="3" s="1"/>
  <c r="AU760" i="3"/>
  <c r="AU232" i="3"/>
  <c r="AB207" i="3"/>
  <c r="AC207" i="3" s="1"/>
  <c r="AG207" i="3" s="1"/>
  <c r="AU510" i="3"/>
  <c r="AB401" i="3"/>
  <c r="AC401" i="3" s="1"/>
  <c r="AG401" i="3" s="1"/>
  <c r="AB226" i="3"/>
  <c r="AC226" i="3" s="1"/>
  <c r="AG226" i="3" s="1"/>
  <c r="AU644" i="3"/>
  <c r="AB966" i="3"/>
  <c r="AC966" i="3" s="1"/>
  <c r="AG966" i="3" s="1"/>
  <c r="AU9" i="3"/>
  <c r="AB276" i="3"/>
  <c r="AC276" i="3" s="1"/>
  <c r="AG276" i="3" s="1"/>
  <c r="AU415" i="3"/>
  <c r="AB981" i="3"/>
  <c r="AC981" i="3" s="1"/>
  <c r="AG981" i="3" s="1"/>
  <c r="AB928" i="3"/>
  <c r="AC928" i="3" s="1"/>
  <c r="AG928" i="3" s="1"/>
  <c r="AB624" i="3"/>
  <c r="AC624" i="3" s="1"/>
  <c r="AG624" i="3" s="1"/>
  <c r="AB586" i="3"/>
  <c r="AC586" i="3" s="1"/>
  <c r="AG586" i="3" s="1"/>
  <c r="AB532" i="3"/>
  <c r="AC532" i="3" s="1"/>
  <c r="AG532" i="3" s="1"/>
  <c r="AB74" i="3"/>
  <c r="AC74" i="3" s="1"/>
  <c r="AG74" i="3" s="1"/>
  <c r="AB906" i="3"/>
  <c r="AC906" i="3" s="1"/>
  <c r="AG906" i="3" s="1"/>
  <c r="AB884" i="3"/>
  <c r="AC884" i="3" s="1"/>
  <c r="AG884" i="3" s="1"/>
  <c r="AB94" i="3"/>
  <c r="AC94" i="3" s="1"/>
  <c r="AG94" i="3" s="1"/>
  <c r="AU527" i="3"/>
  <c r="AU25" i="3"/>
  <c r="AB872" i="3"/>
  <c r="AC872" i="3" s="1"/>
  <c r="AG872" i="3" s="1"/>
  <c r="AU603" i="3"/>
  <c r="AB408" i="3"/>
  <c r="AC408" i="3" s="1"/>
  <c r="AG408" i="3" s="1"/>
  <c r="AB555" i="3"/>
  <c r="AC555" i="3" s="1"/>
  <c r="AG555" i="3" s="1"/>
  <c r="AU112" i="3"/>
  <c r="AU190" i="3"/>
  <c r="AU73" i="3"/>
  <c r="AU432" i="3"/>
  <c r="AB302" i="3"/>
  <c r="AC302" i="3" s="1"/>
  <c r="AG302" i="3" s="1"/>
  <c r="AB430" i="3"/>
  <c r="AC430" i="3" s="1"/>
  <c r="AG430" i="3" s="1"/>
  <c r="AB308" i="3"/>
  <c r="AC308" i="3" s="1"/>
  <c r="AG308" i="3" s="1"/>
  <c r="AB538" i="3"/>
  <c r="AC538" i="3" s="1"/>
  <c r="AG538" i="3" s="1"/>
  <c r="AB346" i="3"/>
  <c r="AC346" i="3" s="1"/>
  <c r="AG346" i="3" s="1"/>
  <c r="AU584" i="3"/>
  <c r="AB12" i="3"/>
  <c r="AC12" i="3" s="1"/>
  <c r="AG12" i="3" s="1"/>
  <c r="AB350" i="3"/>
  <c r="AC350" i="3" s="1"/>
  <c r="AG350" i="3" s="1"/>
  <c r="AU207" i="3"/>
  <c r="AB415" i="3"/>
  <c r="AC415" i="3" s="1"/>
  <c r="AG415" i="3" s="1"/>
  <c r="AB279" i="3"/>
  <c r="AC279" i="3" s="1"/>
  <c r="AG279" i="3" s="1"/>
  <c r="AB975" i="3"/>
  <c r="AC975" i="3" s="1"/>
  <c r="AG975" i="3" s="1"/>
  <c r="AU490" i="3"/>
  <c r="AB374" i="3"/>
  <c r="AC374" i="3" s="1"/>
  <c r="AG374" i="3" s="1"/>
  <c r="AU633" i="3"/>
  <c r="AU132" i="3"/>
  <c r="AU19" i="3"/>
  <c r="AU66" i="3"/>
  <c r="AU98" i="3"/>
  <c r="AU65" i="3"/>
  <c r="AU758" i="3"/>
  <c r="AB80" i="3"/>
  <c r="AC80" i="3" s="1"/>
  <c r="AG80" i="3" s="1"/>
  <c r="AU454" i="3"/>
  <c r="AU33" i="3"/>
  <c r="AB98" i="3"/>
  <c r="AC98" i="3" s="1"/>
  <c r="AG98" i="3" s="1"/>
  <c r="AU187" i="3"/>
  <c r="AB474" i="3"/>
  <c r="AC474" i="3" s="1"/>
  <c r="AG474" i="3" s="1"/>
  <c r="AB172" i="3"/>
  <c r="AC172" i="3" s="1"/>
  <c r="AG172" i="3" s="1"/>
  <c r="AU292" i="3"/>
  <c r="AU568" i="3"/>
  <c r="AB296" i="3"/>
  <c r="AC296" i="3" s="1"/>
  <c r="AG296" i="3" s="1"/>
  <c r="AU750" i="3"/>
  <c r="AB248" i="3"/>
  <c r="AC248" i="3" s="1"/>
  <c r="AG248" i="3" s="1"/>
  <c r="AU50" i="3"/>
  <c r="AB405" i="3"/>
  <c r="AC405" i="3" s="1"/>
  <c r="AG405" i="3" s="1"/>
  <c r="AU4" i="3"/>
  <c r="AU122" i="3"/>
  <c r="AU266" i="3"/>
  <c r="AB403" i="3"/>
  <c r="AC403" i="3" s="1"/>
  <c r="AG403" i="3" s="1"/>
  <c r="AU554" i="3"/>
  <c r="AP15" i="3"/>
  <c r="P31" i="4" s="1"/>
  <c r="AB42" i="3"/>
  <c r="AC42" i="3" s="1"/>
  <c r="AG42" i="3" s="1"/>
  <c r="AB246" i="3"/>
  <c r="AC246" i="3" s="1"/>
  <c r="AG246" i="3" s="1"/>
  <c r="AU461" i="3"/>
  <c r="AB662" i="3"/>
  <c r="AC662" i="3" s="1"/>
  <c r="AG662" i="3" s="1"/>
  <c r="AB610" i="3"/>
  <c r="AC610" i="3" s="1"/>
  <c r="AG610" i="3" s="1"/>
  <c r="AB33" i="3"/>
  <c r="AC33" i="3" s="1"/>
  <c r="AP33" i="3" s="1"/>
  <c r="AB934" i="3"/>
  <c r="AC934" i="3" s="1"/>
  <c r="AG934" i="3" s="1"/>
  <c r="AB473" i="3"/>
  <c r="AC473" i="3" s="1"/>
  <c r="AG473" i="3" s="1"/>
  <c r="AB548" i="3"/>
  <c r="AC548" i="3" s="1"/>
  <c r="AG548" i="3" s="1"/>
  <c r="AU235" i="3"/>
  <c r="AU252" i="3"/>
  <c r="AU576" i="3"/>
  <c r="AB28" i="3"/>
  <c r="AC28" i="3" s="1"/>
  <c r="AG28" i="3" s="1"/>
  <c r="AU456" i="3"/>
  <c r="AU376" i="3"/>
  <c r="AU612" i="3"/>
  <c r="AU298" i="3"/>
  <c r="AB481" i="3"/>
  <c r="AC481" i="3" s="1"/>
  <c r="AG481" i="3" s="1"/>
  <c r="AB751" i="3"/>
  <c r="AC751" i="3" s="1"/>
  <c r="AG751" i="3" s="1"/>
  <c r="AU866" i="3"/>
  <c r="AU730" i="3"/>
  <c r="AB76" i="3"/>
  <c r="AC76" i="3" s="1"/>
  <c r="AG76" i="3" s="1"/>
  <c r="AB3" i="3"/>
  <c r="AC3" i="3" s="1"/>
  <c r="AG3" i="3" s="1"/>
  <c r="AB204" i="3"/>
  <c r="AC204" i="3" s="1"/>
  <c r="AG204" i="3" s="1"/>
  <c r="AB342" i="3"/>
  <c r="AC342" i="3" s="1"/>
  <c r="AG342" i="3" s="1"/>
  <c r="AB739" i="3"/>
  <c r="AC739" i="3" s="1"/>
  <c r="AG739" i="3" s="1"/>
  <c r="AU939" i="3"/>
  <c r="AB565" i="3"/>
  <c r="AC565" i="3" s="1"/>
  <c r="AG565" i="3" s="1"/>
  <c r="AB109" i="3"/>
  <c r="AC109" i="3" s="1"/>
  <c r="AG109" i="3" s="1"/>
  <c r="AB907" i="3"/>
  <c r="AC907" i="3" s="1"/>
  <c r="AG907" i="3" s="1"/>
  <c r="AB139" i="3"/>
  <c r="AC139" i="3" s="1"/>
  <c r="AG139" i="3" s="1"/>
  <c r="AP6" i="3"/>
  <c r="P21" i="4" s="1"/>
  <c r="AB147" i="3"/>
  <c r="AC147" i="3" s="1"/>
  <c r="AG147" i="3" s="1"/>
  <c r="AB706" i="3"/>
  <c r="AC706" i="3" s="1"/>
  <c r="AG706" i="3" s="1"/>
  <c r="AU408" i="3"/>
  <c r="AB744" i="3"/>
  <c r="AC744" i="3" s="1"/>
  <c r="AG744" i="3" s="1"/>
  <c r="AB123" i="3"/>
  <c r="AC123" i="3" s="1"/>
  <c r="AG123" i="3" s="1"/>
  <c r="AU199" i="3"/>
  <c r="AB31" i="3"/>
  <c r="AC31" i="3" s="1"/>
  <c r="AG31" i="3" s="1"/>
  <c r="AB4" i="3"/>
  <c r="AC4" i="3" s="1"/>
  <c r="AG4" i="3" s="1"/>
  <c r="AU712" i="3"/>
  <c r="AB312" i="3"/>
  <c r="AC312" i="3" s="1"/>
  <c r="AG312" i="3" s="1"/>
  <c r="AB673" i="3"/>
  <c r="AC673" i="3" s="1"/>
  <c r="AG673" i="3" s="1"/>
  <c r="AU792" i="3"/>
  <c r="AU320" i="3"/>
  <c r="AB773" i="3"/>
  <c r="AC773" i="3" s="1"/>
  <c r="AG773" i="3" s="1"/>
  <c r="AB667" i="3"/>
  <c r="AC667" i="3" s="1"/>
  <c r="AG667" i="3" s="1"/>
  <c r="AB30" i="3"/>
  <c r="AC30" i="3" s="1"/>
  <c r="AG30" i="3" s="1"/>
  <c r="AU233" i="3"/>
  <c r="AB166" i="3"/>
  <c r="AC166" i="3" s="1"/>
  <c r="AG166" i="3" s="1"/>
  <c r="AU38" i="3"/>
  <c r="AU668" i="3"/>
  <c r="AB104" i="3"/>
  <c r="AC104" i="3" s="1"/>
  <c r="AG104" i="3" s="1"/>
  <c r="AB837" i="3"/>
  <c r="AC837" i="3" s="1"/>
  <c r="AG837" i="3" s="1"/>
  <c r="AB758" i="3"/>
  <c r="AC758" i="3" s="1"/>
  <c r="AG758" i="3" s="1"/>
  <c r="AB613" i="3"/>
  <c r="AC613" i="3" s="1"/>
  <c r="AG613" i="3" s="1"/>
  <c r="AU534" i="3"/>
  <c r="AB988" i="3"/>
  <c r="AC988" i="3" s="1"/>
  <c r="AG988" i="3" s="1"/>
  <c r="AU828" i="3"/>
  <c r="AU355" i="3"/>
  <c r="AU448" i="3"/>
  <c r="AB418" i="3"/>
  <c r="AC418" i="3" s="1"/>
  <c r="AG418" i="3" s="1"/>
  <c r="AU105" i="3"/>
  <c r="AU516" i="3"/>
  <c r="AU479" i="3"/>
  <c r="AU333" i="3"/>
  <c r="AU294" i="3"/>
  <c r="AU820" i="3"/>
  <c r="AB630" i="3"/>
  <c r="AC630" i="3" s="1"/>
  <c r="AG630" i="3" s="1"/>
  <c r="AU559" i="3"/>
  <c r="AB298" i="3"/>
  <c r="AC298" i="3" s="1"/>
  <c r="AG298" i="3" s="1"/>
  <c r="AU368" i="3"/>
  <c r="AU521" i="3"/>
  <c r="AU578" i="3"/>
  <c r="AB500" i="3"/>
  <c r="AC500" i="3" s="1"/>
  <c r="AG500" i="3" s="1"/>
  <c r="AB309" i="3"/>
  <c r="AC309" i="3" s="1"/>
  <c r="AG309" i="3" s="1"/>
  <c r="AB26" i="3"/>
  <c r="AC26" i="3" s="1"/>
  <c r="AG26" i="3" s="1"/>
  <c r="AB301" i="3"/>
  <c r="AC301" i="3" s="1"/>
  <c r="AG301" i="3" s="1"/>
  <c r="AB122" i="3"/>
  <c r="AC122" i="3" s="1"/>
  <c r="AG122" i="3" s="1"/>
  <c r="AB848" i="3"/>
  <c r="AC848" i="3" s="1"/>
  <c r="AG848" i="3" s="1"/>
  <c r="AB763" i="3"/>
  <c r="AC763" i="3" s="1"/>
  <c r="AG763" i="3" s="1"/>
  <c r="AB707" i="3"/>
  <c r="AC707" i="3" s="1"/>
  <c r="AG707" i="3" s="1"/>
  <c r="AB351" i="3"/>
  <c r="AC351" i="3" s="1"/>
  <c r="AG351" i="3" s="1"/>
  <c r="AU445" i="3"/>
  <c r="AB580" i="3"/>
  <c r="AC580" i="3" s="1"/>
  <c r="AG580" i="3" s="1"/>
  <c r="AB77" i="3"/>
  <c r="AC77" i="3" s="1"/>
  <c r="AG77" i="3" s="1"/>
  <c r="AB319" i="3"/>
  <c r="AC319" i="3" s="1"/>
  <c r="AG319" i="3" s="1"/>
  <c r="AB63" i="3"/>
  <c r="AC63" i="3" s="1"/>
  <c r="AG63" i="3" s="1"/>
  <c r="AU938" i="3"/>
  <c r="AU342" i="3"/>
  <c r="AB448" i="3"/>
  <c r="AC448" i="3" s="1"/>
  <c r="AG448" i="3" s="1"/>
  <c r="AB368" i="3"/>
  <c r="AC368" i="3" s="1"/>
  <c r="AG368" i="3" s="1"/>
  <c r="AU912" i="3"/>
  <c r="AB193" i="3"/>
  <c r="AC193" i="3" s="1"/>
  <c r="AG193" i="3" s="1"/>
  <c r="AU771" i="3"/>
  <c r="AB913" i="3"/>
  <c r="AC913" i="3" s="1"/>
  <c r="AG913" i="3" s="1"/>
  <c r="AU356" i="3"/>
  <c r="AU419" i="3"/>
  <c r="AU618" i="3"/>
  <c r="AB358" i="3"/>
  <c r="AC358" i="3" s="1"/>
  <c r="AG358" i="3" s="1"/>
  <c r="AB362" i="3"/>
  <c r="AC362" i="3" s="1"/>
  <c r="AG362" i="3" s="1"/>
  <c r="AB110" i="3"/>
  <c r="AC110" i="3" s="1"/>
  <c r="AG110" i="3" s="1"/>
  <c r="AU151" i="3"/>
  <c r="AB106" i="3"/>
  <c r="AC106" i="3" s="1"/>
  <c r="AG106" i="3" s="1"/>
  <c r="AB422" i="3"/>
  <c r="AC422" i="3" s="1"/>
  <c r="AG422" i="3" s="1"/>
  <c r="AB198" i="3"/>
  <c r="AC198" i="3" s="1"/>
  <c r="AG198" i="3" s="1"/>
  <c r="AB522" i="3"/>
  <c r="AC522" i="3" s="1"/>
  <c r="AG522" i="3" s="1"/>
  <c r="AU267" i="3"/>
  <c r="B10" i="3"/>
  <c r="AK10" i="3" s="1"/>
  <c r="J26" i="4" s="1"/>
  <c r="AB318" i="3"/>
  <c r="AC318" i="3" s="1"/>
  <c r="AG318" i="3" s="1"/>
  <c r="AB771" i="3"/>
  <c r="AC771" i="3" s="1"/>
  <c r="AG771" i="3" s="1"/>
  <c r="AU47" i="3"/>
  <c r="AU53" i="3"/>
  <c r="AU435" i="3"/>
  <c r="AU192" i="3"/>
  <c r="AU722" i="3"/>
  <c r="AU622" i="3"/>
  <c r="AB206" i="3"/>
  <c r="AC206" i="3" s="1"/>
  <c r="AG206" i="3" s="1"/>
  <c r="AU283" i="3"/>
  <c r="AB215" i="3"/>
  <c r="AC215" i="3" s="1"/>
  <c r="AG215" i="3" s="1"/>
  <c r="AB598" i="3"/>
  <c r="AC598" i="3" s="1"/>
  <c r="AG598" i="3" s="1"/>
  <c r="AU983" i="3"/>
  <c r="AB566" i="3"/>
  <c r="AC566" i="3" s="1"/>
  <c r="AG566" i="3" s="1"/>
  <c r="AB170" i="3"/>
  <c r="AC170" i="3" s="1"/>
  <c r="AG170" i="3" s="1"/>
  <c r="AB191" i="3"/>
  <c r="AC191" i="3" s="1"/>
  <c r="AG191" i="3" s="1"/>
  <c r="Y22" i="3"/>
  <c r="I1976" i="5"/>
  <c r="J1976" i="5" s="1"/>
  <c r="I1722" i="5"/>
  <c r="J1722" i="5" s="1"/>
  <c r="I1940" i="5"/>
  <c r="J1940" i="5" s="1"/>
  <c r="I1767" i="5"/>
  <c r="J1767" i="5" s="1"/>
  <c r="I1856" i="5"/>
  <c r="J1856" i="5" s="1"/>
  <c r="I1605" i="5"/>
  <c r="J1605" i="5" s="1"/>
  <c r="X22" i="3"/>
  <c r="I1968" i="5"/>
  <c r="J1968" i="5" s="1"/>
  <c r="I1888" i="5"/>
  <c r="J1888" i="5" s="1"/>
  <c r="I1661" i="5"/>
  <c r="J1661" i="5" s="1"/>
  <c r="I1723" i="5"/>
  <c r="J1723" i="5" s="1"/>
  <c r="I1775" i="5"/>
  <c r="J1775" i="5" s="1"/>
  <c r="I1638" i="5"/>
  <c r="J1638" i="5" s="1"/>
  <c r="I1980" i="5"/>
  <c r="J1980" i="5" s="1"/>
  <c r="I1472" i="5"/>
  <c r="J1472" i="5" s="1"/>
  <c r="I1776" i="5"/>
  <c r="J1776" i="5" s="1"/>
  <c r="I1547" i="5"/>
  <c r="J1547" i="5" s="1"/>
  <c r="I1537" i="5"/>
  <c r="J1537" i="5" s="1"/>
  <c r="I1629" i="5"/>
  <c r="J1629" i="5" s="1"/>
  <c r="I1966" i="5"/>
  <c r="J1966" i="5" s="1"/>
  <c r="I1630" i="5"/>
  <c r="J1630" i="5" s="1"/>
  <c r="I1460" i="5"/>
  <c r="J1460" i="5" s="1"/>
  <c r="I1332" i="5"/>
  <c r="J1332" i="5" s="1"/>
  <c r="I1405" i="5"/>
  <c r="J1405" i="5" s="1"/>
  <c r="I1951" i="5"/>
  <c r="J1951" i="5" s="1"/>
  <c r="I1429" i="5"/>
  <c r="J1429" i="5" s="1"/>
  <c r="I1785" i="5"/>
  <c r="J1785" i="5" s="1"/>
  <c r="I1960" i="5"/>
  <c r="J1960" i="5" s="1"/>
  <c r="I1878" i="5"/>
  <c r="J1878" i="5" s="1"/>
  <c r="I1839" i="5"/>
  <c r="J1839" i="5" s="1"/>
  <c r="I1895" i="5"/>
  <c r="J1895" i="5" s="1"/>
  <c r="I1649" i="5"/>
  <c r="J1649" i="5" s="1"/>
  <c r="I1650" i="5"/>
  <c r="J1650" i="5" s="1"/>
  <c r="I1996" i="5"/>
  <c r="J1996" i="5" s="1"/>
  <c r="I1952" i="5"/>
  <c r="J1952" i="5" s="1"/>
  <c r="I1875" i="5"/>
  <c r="J1875" i="5" s="1"/>
  <c r="I1698" i="5"/>
  <c r="J1698" i="5" s="1"/>
  <c r="I1753" i="5"/>
  <c r="J1753" i="5" s="1"/>
  <c r="I1622" i="5"/>
  <c r="J1622" i="5" s="1"/>
  <c r="I1891" i="5"/>
  <c r="J1891" i="5" s="1"/>
  <c r="I1594" i="5"/>
  <c r="J1594" i="5" s="1"/>
  <c r="I1956" i="5"/>
  <c r="J1956" i="5" s="1"/>
  <c r="I1731" i="5"/>
  <c r="J1731" i="5" s="1"/>
  <c r="I1531" i="5"/>
  <c r="J1531" i="5" s="1"/>
  <c r="I1521" i="5"/>
  <c r="J1521" i="5" s="1"/>
  <c r="I1808" i="5"/>
  <c r="J1808" i="5" s="1"/>
  <c r="I1941" i="5"/>
  <c r="J1941" i="5" s="1"/>
  <c r="I1593" i="5"/>
  <c r="J1593" i="5" s="1"/>
  <c r="I1451" i="5"/>
  <c r="J1451" i="5" s="1"/>
  <c r="I1306" i="5"/>
  <c r="J1306" i="5" s="1"/>
  <c r="I1691" i="5"/>
  <c r="J1691" i="5" s="1"/>
  <c r="I1373" i="5"/>
  <c r="J1373" i="5" s="1"/>
  <c r="I1344" i="5"/>
  <c r="J1344" i="5" s="1"/>
  <c r="I1543" i="5"/>
  <c r="J1543" i="5" s="1"/>
  <c r="I1365" i="5"/>
  <c r="J1365" i="5" s="1"/>
  <c r="I1527" i="5"/>
  <c r="J1527" i="5" s="1"/>
  <c r="I1575" i="5"/>
  <c r="J1575" i="5" s="1"/>
  <c r="I1346" i="5"/>
  <c r="J1346" i="5" s="1"/>
  <c r="I1094" i="5"/>
  <c r="J1094" i="5" s="1"/>
  <c r="I1298" i="5"/>
  <c r="J1298" i="5" s="1"/>
  <c r="I1697" i="5"/>
  <c r="J1697" i="5" s="1"/>
  <c r="I1571" i="5"/>
  <c r="J1571" i="5" s="1"/>
  <c r="I1677" i="5"/>
  <c r="J1677" i="5" s="1"/>
  <c r="I1944" i="5"/>
  <c r="J1944" i="5" s="1"/>
  <c r="I1865" i="5"/>
  <c r="J1865" i="5" s="1"/>
  <c r="I1683" i="5"/>
  <c r="J1683" i="5" s="1"/>
  <c r="I1633" i="5"/>
  <c r="J1633" i="5" s="1"/>
  <c r="I1634" i="5"/>
  <c r="J1634" i="5" s="1"/>
  <c r="I1689" i="5"/>
  <c r="J1689" i="5" s="1"/>
  <c r="I1863" i="5"/>
  <c r="J1863" i="5" s="1"/>
  <c r="I1884" i="5"/>
  <c r="J1884" i="5" s="1"/>
  <c r="I1948" i="5"/>
  <c r="J1948" i="5" s="1"/>
  <c r="I1707" i="5"/>
  <c r="J1707" i="5" s="1"/>
  <c r="I1644" i="5"/>
  <c r="J1644" i="5" s="1"/>
  <c r="I1964" i="5"/>
  <c r="J1964" i="5" s="1"/>
  <c r="I1431" i="5"/>
  <c r="J1431" i="5" s="1"/>
  <c r="I1278" i="5"/>
  <c r="J1278" i="5" s="1"/>
  <c r="I1659" i="5"/>
  <c r="J1659" i="5" s="1"/>
  <c r="I1370" i="5"/>
  <c r="J1370" i="5" s="1"/>
  <c r="I1565" i="5"/>
  <c r="J1565" i="5" s="1"/>
  <c r="I1559" i="5"/>
  <c r="J1559" i="5" s="1"/>
  <c r="I1702" i="5"/>
  <c r="J1702" i="5" s="1"/>
  <c r="I1333" i="5"/>
  <c r="J1333" i="5" s="1"/>
  <c r="I1328" i="5"/>
  <c r="J1328" i="5" s="1"/>
  <c r="I1309" i="5"/>
  <c r="J1309" i="5" s="1"/>
  <c r="I1078" i="5"/>
  <c r="J1078" i="5" s="1"/>
  <c r="I1709" i="5"/>
  <c r="J1709" i="5" s="1"/>
  <c r="I1671" i="5"/>
  <c r="J1671" i="5" s="1"/>
  <c r="I1610" i="5"/>
  <c r="J1610" i="5" s="1"/>
  <c r="I1482" i="5"/>
  <c r="J1482" i="5" s="1"/>
  <c r="I1169" i="5"/>
  <c r="J1169" i="5" s="1"/>
  <c r="I1224" i="5"/>
  <c r="J1224" i="5" s="1"/>
  <c r="I1672" i="5"/>
  <c r="J1672" i="5" s="1"/>
  <c r="I1936" i="5"/>
  <c r="J1936" i="5" s="1"/>
  <c r="I1673" i="5"/>
  <c r="J1673" i="5" s="1"/>
  <c r="I1648" i="5"/>
  <c r="J1648" i="5" s="1"/>
  <c r="I1872" i="5"/>
  <c r="J1872" i="5" s="1"/>
  <c r="I1651" i="5"/>
  <c r="J1651" i="5" s="1"/>
  <c r="I1859" i="5"/>
  <c r="J1859" i="5" s="1"/>
  <c r="I1617" i="5"/>
  <c r="J1617" i="5" s="1"/>
  <c r="I1618" i="5"/>
  <c r="J1618" i="5" s="1"/>
  <c r="I1840" i="5"/>
  <c r="J1840" i="5" s="1"/>
  <c r="I1919" i="5"/>
  <c r="J1919" i="5" s="1"/>
  <c r="I1800" i="5"/>
  <c r="J1800" i="5" s="1"/>
  <c r="I1687" i="5"/>
  <c r="J1687" i="5" s="1"/>
  <c r="I1581" i="5"/>
  <c r="J1581" i="5" s="1"/>
  <c r="I1422" i="5"/>
  <c r="J1422" i="5" s="1"/>
  <c r="I1248" i="5"/>
  <c r="J1248" i="5" s="1"/>
  <c r="I1625" i="5"/>
  <c r="J1625" i="5" s="1"/>
  <c r="I1338" i="5"/>
  <c r="J1338" i="5" s="1"/>
  <c r="I1512" i="5"/>
  <c r="J1512" i="5" s="1"/>
  <c r="I1524" i="5"/>
  <c r="J1524" i="5" s="1"/>
  <c r="I1809" i="5"/>
  <c r="J1809" i="5" s="1"/>
  <c r="I1647" i="5"/>
  <c r="J1647" i="5" s="1"/>
  <c r="I1632" i="5"/>
  <c r="J1632" i="5" s="1"/>
  <c r="I1635" i="5"/>
  <c r="J1635" i="5" s="1"/>
  <c r="I1791" i="5"/>
  <c r="J1791" i="5" s="1"/>
  <c r="I1789" i="5"/>
  <c r="J1789" i="5" s="1"/>
  <c r="I1552" i="5"/>
  <c r="J1552" i="5" s="1"/>
  <c r="I1999" i="5"/>
  <c r="J1999" i="5" s="1"/>
  <c r="I1766" i="5"/>
  <c r="J1766" i="5" s="1"/>
  <c r="I1615" i="5"/>
  <c r="J1615" i="5" s="1"/>
  <c r="I1600" i="5"/>
  <c r="J1600" i="5" s="1"/>
  <c r="I1603" i="5"/>
  <c r="J1603" i="5" s="1"/>
  <c r="I1705" i="5"/>
  <c r="J1705" i="5" s="1"/>
  <c r="I1520" i="5"/>
  <c r="J1520" i="5" s="1"/>
  <c r="I1857" i="5"/>
  <c r="J1857" i="5" s="1"/>
  <c r="I1755" i="5"/>
  <c r="J1755" i="5" s="1"/>
  <c r="I1532" i="5"/>
  <c r="J1532" i="5" s="1"/>
  <c r="I1614" i="5"/>
  <c r="J1614" i="5" s="1"/>
  <c r="I1801" i="5"/>
  <c r="J1801" i="5" s="1"/>
  <c r="I1529" i="5"/>
  <c r="J1529" i="5" s="1"/>
  <c r="I2000" i="5"/>
  <c r="J2000" i="5" s="1"/>
  <c r="I1631" i="5"/>
  <c r="J1631" i="5" s="1"/>
  <c r="I1879" i="5"/>
  <c r="J1879" i="5" s="1"/>
  <c r="I1646" i="5"/>
  <c r="J1646" i="5" s="1"/>
  <c r="I1761" i="5"/>
  <c r="J1761" i="5" s="1"/>
  <c r="I1540" i="5"/>
  <c r="J1540" i="5" s="1"/>
  <c r="I1364" i="5"/>
  <c r="J1364" i="5" s="1"/>
  <c r="I1717" i="5"/>
  <c r="J1717" i="5" s="1"/>
  <c r="I1408" i="5"/>
  <c r="J1408" i="5" s="1"/>
  <c r="I1493" i="5"/>
  <c r="J1493" i="5" s="1"/>
  <c r="I1522" i="5"/>
  <c r="J1522" i="5" s="1"/>
  <c r="I1407" i="5"/>
  <c r="J1407" i="5" s="1"/>
  <c r="I1572" i="5"/>
  <c r="J1572" i="5" s="1"/>
  <c r="I1935" i="5"/>
  <c r="J1935" i="5" s="1"/>
  <c r="I1784" i="5"/>
  <c r="J1784" i="5" s="1"/>
  <c r="I1589" i="5"/>
  <c r="J1589" i="5" s="1"/>
  <c r="I1047" i="5"/>
  <c r="J1047" i="5" s="1"/>
  <c r="I1085" i="5"/>
  <c r="J1085" i="5" s="1"/>
  <c r="I1036" i="5"/>
  <c r="J1036" i="5" s="1"/>
  <c r="I1426" i="5"/>
  <c r="J1426" i="5" s="1"/>
  <c r="I1257" i="5"/>
  <c r="J1257" i="5" s="1"/>
  <c r="I1290" i="5"/>
  <c r="J1290" i="5" s="1"/>
  <c r="I1230" i="5"/>
  <c r="J1230" i="5" s="1"/>
  <c r="I1450" i="5"/>
  <c r="J1450" i="5" s="1"/>
  <c r="I1075" i="5"/>
  <c r="J1075" i="5" s="1"/>
  <c r="I1174" i="5"/>
  <c r="J1174" i="5" s="1"/>
  <c r="I1194" i="5"/>
  <c r="J1194" i="5" s="1"/>
  <c r="I1234" i="5"/>
  <c r="J1234" i="5" s="1"/>
  <c r="I1131" i="5"/>
  <c r="J1131" i="5" s="1"/>
  <c r="I1261" i="5"/>
  <c r="J1261" i="5" s="1"/>
  <c r="I1122" i="5"/>
  <c r="J1122" i="5" s="1"/>
  <c r="I1125" i="5"/>
  <c r="J1125" i="5" s="1"/>
  <c r="I1494" i="5"/>
  <c r="J1494" i="5" s="1"/>
  <c r="I1130" i="5"/>
  <c r="J1130" i="5" s="1"/>
  <c r="I1835" i="5"/>
  <c r="J1835" i="5" s="1"/>
  <c r="I1716" i="5"/>
  <c r="J1716" i="5" s="1"/>
  <c r="I1500" i="5"/>
  <c r="J1500" i="5" s="1"/>
  <c r="I1173" i="5"/>
  <c r="J1173" i="5" s="1"/>
  <c r="I1711" i="5"/>
  <c r="J1711" i="5" s="1"/>
  <c r="I1219" i="5"/>
  <c r="J1219" i="5" s="1"/>
  <c r="I1337" i="5"/>
  <c r="J1337" i="5" s="1"/>
  <c r="I1714" i="5"/>
  <c r="J1714" i="5" s="1"/>
  <c r="I1934" i="5"/>
  <c r="J1934" i="5" s="1"/>
  <c r="I1803" i="5"/>
  <c r="J1803" i="5" s="1"/>
  <c r="I1985" i="5"/>
  <c r="J1985" i="5" s="1"/>
  <c r="I1914" i="5"/>
  <c r="J1914" i="5" s="1"/>
  <c r="I1284" i="5"/>
  <c r="J1284" i="5" s="1"/>
  <c r="I1066" i="5"/>
  <c r="J1066" i="5" s="1"/>
  <c r="I1417" i="5"/>
  <c r="J1417" i="5" s="1"/>
  <c r="I1074" i="5"/>
  <c r="J1074" i="5" s="1"/>
  <c r="I1423" i="5"/>
  <c r="J1423" i="5" s="1"/>
  <c r="I1734" i="5"/>
  <c r="J1734" i="5" s="1"/>
  <c r="I1713" i="5"/>
  <c r="J1713" i="5" s="1"/>
  <c r="I1505" i="5"/>
  <c r="J1505" i="5" s="1"/>
  <c r="I1340" i="5"/>
  <c r="J1340" i="5" s="1"/>
  <c r="I1971" i="5"/>
  <c r="J1971" i="5" s="1"/>
  <c r="I1678" i="5"/>
  <c r="J1678" i="5" s="1"/>
  <c r="I1921" i="5"/>
  <c r="J1921" i="5" s="1"/>
  <c r="I1922" i="5"/>
  <c r="J1922" i="5" s="1"/>
  <c r="I1703" i="5"/>
  <c r="J1703" i="5" s="1"/>
  <c r="I1955" i="5"/>
  <c r="J1955" i="5" s="1"/>
  <c r="I1908" i="5"/>
  <c r="J1908" i="5" s="1"/>
  <c r="I1533" i="5"/>
  <c r="J1533" i="5" s="1"/>
  <c r="I1847" i="5"/>
  <c r="J1847" i="5" s="1"/>
  <c r="I1114" i="5"/>
  <c r="J1114" i="5" s="1"/>
  <c r="I1433" i="5"/>
  <c r="J1433" i="5" s="1"/>
  <c r="I1916" i="5"/>
  <c r="J1916" i="5" s="1"/>
  <c r="I1993" i="5"/>
  <c r="J1993" i="5" s="1"/>
  <c r="I1810" i="5"/>
  <c r="J1810" i="5" s="1"/>
  <c r="I1992" i="5"/>
  <c r="J1992" i="5" s="1"/>
  <c r="I1896" i="5"/>
  <c r="J1896" i="5" s="1"/>
  <c r="I1488" i="5"/>
  <c r="J1488" i="5" s="1"/>
  <c r="I1639" i="5"/>
  <c r="J1639" i="5" s="1"/>
  <c r="I1900" i="5"/>
  <c r="J1900" i="5" s="1"/>
  <c r="I1624" i="5"/>
  <c r="J1624" i="5" s="1"/>
  <c r="I1751" i="5"/>
  <c r="J1751" i="5" s="1"/>
  <c r="I1777" i="5"/>
  <c r="J1777" i="5" s="1"/>
  <c r="I1358" i="5"/>
  <c r="J1358" i="5" s="1"/>
  <c r="I1640" i="5"/>
  <c r="J1640" i="5" s="1"/>
  <c r="I1519" i="5"/>
  <c r="J1519" i="5" s="1"/>
  <c r="I1265" i="5"/>
  <c r="J1265" i="5" s="1"/>
  <c r="I1503" i="5"/>
  <c r="J1503" i="5" s="1"/>
  <c r="I1424" i="5"/>
  <c r="J1424" i="5" s="1"/>
  <c r="I1498" i="5"/>
  <c r="J1498" i="5" s="1"/>
  <c r="I1126" i="5"/>
  <c r="J1126" i="5" s="1"/>
  <c r="I1381" i="5"/>
  <c r="J1381" i="5" s="1"/>
  <c r="I1453" i="5"/>
  <c r="J1453" i="5" s="1"/>
  <c r="I1357" i="5"/>
  <c r="J1357" i="5" s="1"/>
  <c r="I1721" i="5"/>
  <c r="J1721" i="5" s="1"/>
  <c r="I1704" i="5"/>
  <c r="J1704" i="5" s="1"/>
  <c r="I1546" i="5"/>
  <c r="J1546" i="5" s="1"/>
  <c r="I1191" i="5"/>
  <c r="J1191" i="5" s="1"/>
  <c r="I1319" i="5"/>
  <c r="J1319" i="5" s="1"/>
  <c r="I1750" i="5"/>
  <c r="J1750" i="5" s="1"/>
  <c r="I1349" i="5"/>
  <c r="J1349" i="5" s="1"/>
  <c r="I1081" i="5"/>
  <c r="J1081" i="5" s="1"/>
  <c r="I1853" i="5"/>
  <c r="J1853" i="5" s="1"/>
  <c r="I1403" i="5"/>
  <c r="J1403" i="5" s="1"/>
  <c r="I1236" i="5"/>
  <c r="J1236" i="5" s="1"/>
  <c r="I1135" i="5"/>
  <c r="J1135" i="5" s="1"/>
  <c r="I1222" i="5"/>
  <c r="J1222" i="5" s="1"/>
  <c r="I1115" i="5"/>
  <c r="J1115" i="5" s="1"/>
  <c r="I1287" i="5"/>
  <c r="J1287" i="5" s="1"/>
  <c r="I1264" i="5"/>
  <c r="J1264" i="5" s="1"/>
  <c r="I1134" i="5"/>
  <c r="J1134" i="5" s="1"/>
  <c r="I1244" i="5"/>
  <c r="J1244" i="5" s="1"/>
  <c r="I1166" i="5"/>
  <c r="J1166" i="5" s="1"/>
  <c r="I1202" i="5"/>
  <c r="J1202" i="5" s="1"/>
  <c r="I1773" i="5"/>
  <c r="J1773" i="5" s="1"/>
  <c r="I1203" i="5"/>
  <c r="J1203" i="5" s="1"/>
  <c r="I1184" i="5"/>
  <c r="J1184" i="5" s="1"/>
  <c r="I1818" i="5"/>
  <c r="J1818" i="5" s="1"/>
  <c r="I1876" i="5"/>
  <c r="J1876" i="5" s="1"/>
  <c r="I1727" i="5"/>
  <c r="J1727" i="5" s="1"/>
  <c r="I1585" i="5"/>
  <c r="J1585" i="5" s="1"/>
  <c r="I1588" i="5"/>
  <c r="J1588" i="5" s="1"/>
  <c r="I1321" i="5"/>
  <c r="J1321" i="5" s="1"/>
  <c r="I1551" i="5"/>
  <c r="J1551" i="5" s="1"/>
  <c r="I1499" i="5"/>
  <c r="J1499" i="5" s="1"/>
  <c r="I1385" i="5"/>
  <c r="J1385" i="5" s="1"/>
  <c r="I1165" i="5"/>
  <c r="J1165" i="5" s="1"/>
  <c r="I1411" i="5"/>
  <c r="J1411" i="5" s="1"/>
  <c r="I1720" i="5"/>
  <c r="J1720" i="5" s="1"/>
  <c r="I1984" i="5"/>
  <c r="J1984" i="5" s="1"/>
  <c r="I1893" i="5"/>
  <c r="J1893" i="5" s="1"/>
  <c r="I1577" i="5"/>
  <c r="J1577" i="5" s="1"/>
  <c r="I1355" i="5"/>
  <c r="J1355" i="5" s="1"/>
  <c r="I1899" i="5"/>
  <c r="J1899" i="5" s="1"/>
  <c r="I1185" i="5"/>
  <c r="J1185" i="5" s="1"/>
  <c r="I1123" i="5"/>
  <c r="J1123" i="5" s="1"/>
  <c r="I1117" i="5"/>
  <c r="J1117" i="5" s="1"/>
  <c r="I1418" i="5"/>
  <c r="J1418" i="5" s="1"/>
  <c r="I1190" i="5"/>
  <c r="J1190" i="5" s="1"/>
  <c r="I1712" i="5"/>
  <c r="J1712" i="5" s="1"/>
  <c r="I1217" i="5"/>
  <c r="J1217" i="5" s="1"/>
  <c r="I1701" i="5"/>
  <c r="J1701" i="5" s="1"/>
  <c r="I1541" i="5"/>
  <c r="J1541" i="5" s="1"/>
  <c r="I1172" i="5"/>
  <c r="J1172" i="5" s="1"/>
  <c r="I1312" i="5"/>
  <c r="J1312" i="5" s="1"/>
  <c r="I1235" i="5"/>
  <c r="J1235" i="5" s="1"/>
  <c r="I1068" i="5"/>
  <c r="J1068" i="5" s="1"/>
  <c r="I1530" i="5"/>
  <c r="J1530" i="5" s="1"/>
  <c r="I1380" i="5"/>
  <c r="J1380" i="5" s="1"/>
  <c r="I1556" i="5"/>
  <c r="J1556" i="5" s="1"/>
  <c r="I1105" i="5"/>
  <c r="J1105" i="5" s="1"/>
  <c r="I1098" i="5"/>
  <c r="J1098" i="5" s="1"/>
  <c r="I1455" i="5"/>
  <c r="J1455" i="5" s="1"/>
  <c r="I1274" i="5"/>
  <c r="J1274" i="5" s="1"/>
  <c r="I1226" i="5"/>
  <c r="J1226" i="5" s="1"/>
  <c r="I1336" i="5"/>
  <c r="J1336" i="5" s="1"/>
  <c r="I1152" i="5"/>
  <c r="J1152" i="5" s="1"/>
  <c r="I1250" i="5"/>
  <c r="J1250" i="5" s="1"/>
  <c r="I1452" i="5"/>
  <c r="J1452" i="5" s="1"/>
  <c r="I1140" i="5"/>
  <c r="J1140" i="5" s="1"/>
  <c r="I1475" i="5"/>
  <c r="J1475" i="5" s="1"/>
  <c r="I1267" i="5"/>
  <c r="J1267" i="5" s="1"/>
  <c r="I1347" i="5"/>
  <c r="J1347" i="5" s="1"/>
  <c r="I1833" i="5"/>
  <c r="J1833" i="5" s="1"/>
  <c r="I1741" i="5"/>
  <c r="J1741" i="5" s="1"/>
  <c r="I1369" i="5"/>
  <c r="J1369" i="5" s="1"/>
  <c r="I1749" i="5"/>
  <c r="J1749" i="5" s="1"/>
  <c r="I1953" i="5"/>
  <c r="J1953" i="5" s="1"/>
  <c r="I1679" i="5"/>
  <c r="J1679" i="5" s="1"/>
  <c r="I1822" i="5"/>
  <c r="J1822" i="5" s="1"/>
  <c r="I1674" i="5"/>
  <c r="J1674" i="5" s="1"/>
  <c r="I1752" i="5"/>
  <c r="J1752" i="5" s="1"/>
  <c r="I1942" i="5"/>
  <c r="J1942" i="5" s="1"/>
  <c r="I1987" i="5"/>
  <c r="J1987" i="5" s="1"/>
  <c r="I1930" i="5"/>
  <c r="J1930" i="5" s="1"/>
  <c r="I1977" i="5"/>
  <c r="J1977" i="5" s="1"/>
  <c r="I1742" i="5"/>
  <c r="J1742" i="5" s="1"/>
  <c r="I1279" i="5"/>
  <c r="J1279" i="5" s="1"/>
  <c r="I1728" i="5"/>
  <c r="J1728" i="5" s="1"/>
  <c r="I1814" i="5"/>
  <c r="J1814" i="5" s="1"/>
  <c r="I1862" i="5"/>
  <c r="J1862" i="5" s="1"/>
  <c r="I1675" i="5"/>
  <c r="J1675" i="5" s="1"/>
  <c r="I1242" i="5"/>
  <c r="J1242" i="5" s="1"/>
  <c r="I1943" i="5"/>
  <c r="J1943" i="5" s="1"/>
  <c r="I1438" i="5"/>
  <c r="J1438" i="5" s="1"/>
  <c r="I1205" i="5"/>
  <c r="J1205" i="5" s="1"/>
  <c r="I1496" i="5"/>
  <c r="J1496" i="5" s="1"/>
  <c r="I1292" i="5"/>
  <c r="J1292" i="5" s="1"/>
  <c r="I1795" i="5"/>
  <c r="J1795" i="5" s="1"/>
  <c r="I1361" i="5"/>
  <c r="J1361" i="5" s="1"/>
  <c r="I1664" i="5"/>
  <c r="J1664" i="5" s="1"/>
  <c r="I1962" i="5"/>
  <c r="J1962" i="5" s="1"/>
  <c r="I1869" i="5"/>
  <c r="J1869" i="5" s="1"/>
  <c r="I1599" i="5"/>
  <c r="J1599" i="5" s="1"/>
  <c r="I1619" i="5"/>
  <c r="J1619" i="5" s="1"/>
  <c r="I1799" i="5"/>
  <c r="J1799" i="5" s="1"/>
  <c r="I1983" i="5"/>
  <c r="J1983" i="5" s="1"/>
  <c r="I1611" i="5"/>
  <c r="J1611" i="5" s="1"/>
  <c r="I1658" i="5"/>
  <c r="J1658" i="5" s="1"/>
  <c r="I1561" i="5"/>
  <c r="J1561" i="5" s="1"/>
  <c r="I1509" i="5"/>
  <c r="J1509" i="5" s="1"/>
  <c r="I1335" i="5"/>
  <c r="J1335" i="5" s="1"/>
  <c r="I1567" i="5"/>
  <c r="J1567" i="5" s="1"/>
  <c r="I1852" i="5"/>
  <c r="J1852" i="5" s="1"/>
  <c r="I1376" i="5"/>
  <c r="J1376" i="5" s="1"/>
  <c r="I1121" i="5"/>
  <c r="J1121" i="5" s="1"/>
  <c r="I1461" i="5"/>
  <c r="J1461" i="5" s="1"/>
  <c r="I1163" i="5"/>
  <c r="J1163" i="5" s="1"/>
  <c r="I1200" i="5"/>
  <c r="J1200" i="5" s="1"/>
  <c r="I1528" i="5"/>
  <c r="J1528" i="5" s="1"/>
  <c r="I1164" i="5"/>
  <c r="J1164" i="5" s="1"/>
  <c r="I1055" i="5"/>
  <c r="J1055" i="5" s="1"/>
  <c r="I1093" i="5"/>
  <c r="J1093" i="5" s="1"/>
  <c r="I1354" i="5"/>
  <c r="J1354" i="5" s="1"/>
  <c r="I1153" i="5"/>
  <c r="J1153" i="5" s="1"/>
  <c r="I1155" i="5"/>
  <c r="J1155" i="5" s="1"/>
  <c r="I1608" i="5"/>
  <c r="J1608" i="5" s="1"/>
  <c r="I1167" i="5"/>
  <c r="J1167" i="5" s="1"/>
  <c r="I1059" i="5"/>
  <c r="J1059" i="5" s="1"/>
  <c r="I1212" i="5"/>
  <c r="J1212" i="5" s="1"/>
  <c r="I1669" i="5"/>
  <c r="J1669" i="5" s="1"/>
  <c r="I1748" i="5"/>
  <c r="J1748" i="5" s="1"/>
  <c r="I1240" i="5"/>
  <c r="J1240" i="5" s="1"/>
  <c r="I1276" i="5"/>
  <c r="J1276" i="5" s="1"/>
  <c r="I1183" i="5"/>
  <c r="J1183" i="5" s="1"/>
  <c r="I1256" i="5"/>
  <c r="J1256" i="5" s="1"/>
  <c r="I1464" i="5"/>
  <c r="J1464" i="5" s="1"/>
  <c r="I1254" i="5"/>
  <c r="J1254" i="5" s="1"/>
  <c r="I1090" i="5"/>
  <c r="J1090" i="5" s="1"/>
  <c r="I1506" i="5"/>
  <c r="J1506" i="5" s="1"/>
  <c r="I1221" i="5"/>
  <c r="J1221" i="5" s="1"/>
  <c r="I1435" i="5"/>
  <c r="J1435" i="5" s="1"/>
  <c r="I1345" i="5"/>
  <c r="J1345" i="5" s="1"/>
  <c r="I1719" i="5"/>
  <c r="J1719" i="5" s="1"/>
  <c r="I1826" i="5"/>
  <c r="J1826" i="5" s="1"/>
  <c r="I1851" i="5"/>
  <c r="J1851" i="5" s="1"/>
  <c r="I1667" i="5"/>
  <c r="J1667" i="5" s="1"/>
  <c r="I1316" i="5"/>
  <c r="J1316" i="5" s="1"/>
  <c r="I1764" i="5"/>
  <c r="J1764" i="5" s="1"/>
  <c r="I1372" i="5"/>
  <c r="J1372" i="5" s="1"/>
  <c r="I1692" i="5"/>
  <c r="J1692" i="5" s="1"/>
  <c r="I1782" i="5"/>
  <c r="J1782" i="5" s="1"/>
  <c r="I1837" i="5"/>
  <c r="J1837" i="5" s="1"/>
  <c r="I1757" i="5"/>
  <c r="J1757" i="5" s="1"/>
  <c r="I1957" i="5"/>
  <c r="J1957" i="5" s="1"/>
  <c r="I1938" i="5"/>
  <c r="J1938" i="5" s="1"/>
  <c r="I1684" i="5"/>
  <c r="J1684" i="5" s="1"/>
  <c r="I1913" i="5"/>
  <c r="J1913" i="5" s="1"/>
  <c r="I1973" i="5"/>
  <c r="J1973" i="5" s="1"/>
  <c r="I1507" i="5"/>
  <c r="J1507" i="5" s="1"/>
  <c r="I1368" i="5"/>
  <c r="J1368" i="5" s="1"/>
  <c r="I1280" i="5"/>
  <c r="J1280" i="5" s="1"/>
  <c r="I1356" i="5"/>
  <c r="J1356" i="5" s="1"/>
  <c r="I1444" i="5"/>
  <c r="J1444" i="5" s="1"/>
  <c r="I1269" i="5"/>
  <c r="J1269" i="5" s="1"/>
  <c r="I1699" i="5"/>
  <c r="J1699" i="5" s="1"/>
  <c r="I1696" i="5"/>
  <c r="J1696" i="5" s="1"/>
  <c r="I1379" i="5"/>
  <c r="J1379" i="5" s="1"/>
  <c r="I1780" i="5"/>
  <c r="J1780" i="5" s="1"/>
  <c r="I1886" i="5"/>
  <c r="J1886" i="5" s="1"/>
  <c r="I1961" i="5"/>
  <c r="J1961" i="5" s="1"/>
  <c r="I1946" i="5"/>
  <c r="J1946" i="5" s="1"/>
  <c r="I1910" i="5"/>
  <c r="J1910" i="5" s="1"/>
  <c r="I1377" i="5"/>
  <c r="J1377" i="5" s="1"/>
  <c r="I1860" i="5"/>
  <c r="J1860" i="5" s="1"/>
  <c r="I1587" i="5"/>
  <c r="J1587" i="5" s="1"/>
  <c r="I1046" i="5"/>
  <c r="J1046" i="5" s="1"/>
  <c r="I1352" i="5"/>
  <c r="J1352" i="5" s="1"/>
  <c r="I1315" i="5"/>
  <c r="J1315" i="5" s="1"/>
  <c r="I1320" i="5"/>
  <c r="J1320" i="5" s="1"/>
  <c r="I1300" i="5"/>
  <c r="J1300" i="5" s="1"/>
  <c r="I1861" i="5"/>
  <c r="J1861" i="5" s="1"/>
  <c r="I1601" i="5"/>
  <c r="J1601" i="5" s="1"/>
  <c r="I1768" i="5"/>
  <c r="J1768" i="5" s="1"/>
  <c r="I1927" i="5"/>
  <c r="J1927" i="5" s="1"/>
  <c r="I1591" i="5"/>
  <c r="J1591" i="5" s="1"/>
  <c r="I1598" i="5"/>
  <c r="J1598" i="5" s="1"/>
  <c r="I1642" i="5"/>
  <c r="J1642" i="5" s="1"/>
  <c r="I1656" i="5"/>
  <c r="J1656" i="5" s="1"/>
  <c r="I1645" i="5"/>
  <c r="J1645" i="5" s="1"/>
  <c r="I1326" i="5"/>
  <c r="J1326" i="5" s="1"/>
  <c r="I1397" i="5"/>
  <c r="J1397" i="5" s="1"/>
  <c r="I1904" i="5"/>
  <c r="J1904" i="5" s="1"/>
  <c r="I1392" i="5"/>
  <c r="J1392" i="5" s="1"/>
  <c r="I1110" i="5"/>
  <c r="J1110" i="5" s="1"/>
  <c r="I1277" i="5"/>
  <c r="J1277" i="5" s="1"/>
  <c r="I1470" i="5"/>
  <c r="J1470" i="5" s="1"/>
  <c r="I1128" i="5"/>
  <c r="J1128" i="5" s="1"/>
  <c r="I1421" i="5"/>
  <c r="J1421" i="5" s="1"/>
  <c r="I1053" i="5"/>
  <c r="J1053" i="5" s="1"/>
  <c r="I1061" i="5"/>
  <c r="J1061" i="5" s="1"/>
  <c r="I1325" i="5"/>
  <c r="J1325" i="5" s="1"/>
  <c r="I1137" i="5"/>
  <c r="J1137" i="5" s="1"/>
  <c r="I1095" i="5"/>
  <c r="J1095" i="5" s="1"/>
  <c r="I1241" i="5"/>
  <c r="J1241" i="5" s="1"/>
  <c r="I1107" i="5"/>
  <c r="J1107" i="5" s="1"/>
  <c r="I1207" i="5"/>
  <c r="J1207" i="5" s="1"/>
  <c r="I1177" i="5"/>
  <c r="J1177" i="5" s="1"/>
  <c r="I1947" i="5"/>
  <c r="J1947" i="5" s="1"/>
  <c r="I1329" i="5"/>
  <c r="J1329" i="5" s="1"/>
  <c r="I1401" i="5"/>
  <c r="J1401" i="5" s="1"/>
  <c r="I1729" i="5"/>
  <c r="J1729" i="5" s="1"/>
  <c r="I1925" i="5"/>
  <c r="J1925" i="5" s="1"/>
  <c r="I1989" i="5"/>
  <c r="J1989" i="5" s="1"/>
  <c r="I1738" i="5"/>
  <c r="J1738" i="5" s="1"/>
  <c r="I1954" i="5"/>
  <c r="J1954" i="5" s="1"/>
  <c r="I1681" i="5"/>
  <c r="J1681" i="5" s="1"/>
  <c r="I1569" i="5"/>
  <c r="J1569" i="5" s="1"/>
  <c r="I1293" i="5"/>
  <c r="J1293" i="5" s="1"/>
  <c r="I1389" i="5"/>
  <c r="J1389" i="5" s="1"/>
  <c r="I1231" i="5"/>
  <c r="J1231" i="5" s="1"/>
  <c r="I1283" i="5"/>
  <c r="J1283" i="5" s="1"/>
  <c r="I1796" i="5"/>
  <c r="J1796" i="5" s="1"/>
  <c r="I1834" i="5"/>
  <c r="J1834" i="5" s="1"/>
  <c r="I1911" i="5"/>
  <c r="J1911" i="5" s="1"/>
  <c r="I1959" i="5"/>
  <c r="J1959" i="5" s="1"/>
  <c r="I1739" i="5"/>
  <c r="J1739" i="5" s="1"/>
  <c r="I1907" i="5"/>
  <c r="J1907" i="5" s="1"/>
  <c r="I1545" i="5"/>
  <c r="J1545" i="5" s="1"/>
  <c r="I1476" i="5"/>
  <c r="J1476" i="5" s="1"/>
  <c r="I1824" i="5"/>
  <c r="J1824" i="5" s="1"/>
  <c r="I1314" i="5"/>
  <c r="J1314" i="5" s="1"/>
  <c r="I1901" i="5"/>
  <c r="J1901" i="5" s="1"/>
  <c r="I1062" i="5"/>
  <c r="J1062" i="5" s="1"/>
  <c r="I1209" i="5"/>
  <c r="J1209" i="5" s="1"/>
  <c r="I1458" i="5"/>
  <c r="J1458" i="5" s="1"/>
  <c r="I1560" i="5"/>
  <c r="J1560" i="5" s="1"/>
  <c r="I1518" i="5"/>
  <c r="J1518" i="5" s="1"/>
  <c r="I1359" i="5"/>
  <c r="J1359" i="5" s="1"/>
  <c r="I1049" i="5"/>
  <c r="J1049" i="5" s="1"/>
  <c r="I1294" i="5"/>
  <c r="J1294" i="5" s="1"/>
  <c r="I1103" i="5"/>
  <c r="J1103" i="5" s="1"/>
  <c r="I1063" i="5"/>
  <c r="J1063" i="5" s="1"/>
  <c r="I1158" i="5"/>
  <c r="J1158" i="5" s="1"/>
  <c r="I1501" i="5"/>
  <c r="J1501" i="5" s="1"/>
  <c r="I1116" i="5"/>
  <c r="J1116" i="5" s="1"/>
  <c r="I1787" i="5"/>
  <c r="J1787" i="5" s="1"/>
  <c r="I1108" i="5"/>
  <c r="J1108" i="5" s="1"/>
  <c r="I1334" i="5"/>
  <c r="J1334" i="5" s="1"/>
  <c r="I1057" i="5"/>
  <c r="J1057" i="5" s="1"/>
  <c r="I1246" i="5"/>
  <c r="J1246" i="5" s="1"/>
  <c r="I1206" i="5"/>
  <c r="J1206" i="5" s="1"/>
  <c r="I1462" i="5"/>
  <c r="J1462" i="5" s="1"/>
  <c r="I1260" i="5"/>
  <c r="J1260" i="5" s="1"/>
  <c r="I1106" i="5"/>
  <c r="J1106" i="5" s="1"/>
  <c r="I1404" i="5"/>
  <c r="J1404" i="5" s="1"/>
  <c r="I1770" i="5"/>
  <c r="J1770" i="5" s="1"/>
  <c r="I1616" i="5"/>
  <c r="J1616" i="5" s="1"/>
  <c r="I1654" i="5"/>
  <c r="J1654" i="5" s="1"/>
  <c r="I1563" i="5"/>
  <c r="J1563" i="5" s="1"/>
  <c r="I1583" i="5"/>
  <c r="J1583" i="5" s="1"/>
  <c r="I1564" i="5"/>
  <c r="J1564" i="5" s="1"/>
  <c r="I1596" i="5"/>
  <c r="J1596" i="5" s="1"/>
  <c r="I1463" i="5"/>
  <c r="J1463" i="5" s="1"/>
  <c r="I1514" i="5"/>
  <c r="J1514" i="5" s="1"/>
  <c r="I1682" i="5"/>
  <c r="J1682" i="5" s="1"/>
  <c r="I1889" i="5"/>
  <c r="J1889" i="5" s="1"/>
  <c r="I1991" i="5"/>
  <c r="J1991" i="5" s="1"/>
  <c r="I1811" i="5"/>
  <c r="J1811" i="5" s="1"/>
  <c r="I1920" i="5"/>
  <c r="J1920" i="5" s="1"/>
  <c r="I1360" i="5"/>
  <c r="J1360" i="5" s="1"/>
  <c r="I1932" i="5"/>
  <c r="J1932" i="5" s="1"/>
  <c r="I1145" i="5"/>
  <c r="J1145" i="5" s="1"/>
  <c r="I1477" i="5"/>
  <c r="J1477" i="5" s="1"/>
  <c r="I1118" i="5"/>
  <c r="J1118" i="5" s="1"/>
  <c r="I1523" i="5"/>
  <c r="J1523" i="5" s="1"/>
  <c r="I1894" i="5"/>
  <c r="J1894" i="5" s="1"/>
  <c r="I1330" i="5"/>
  <c r="J1330" i="5" s="1"/>
  <c r="I1229" i="5"/>
  <c r="J1229" i="5" s="1"/>
  <c r="I1097" i="5"/>
  <c r="J1097" i="5" s="1"/>
  <c r="I1109" i="5"/>
  <c r="J1109" i="5" s="1"/>
  <c r="I1282" i="5"/>
  <c r="J1282" i="5" s="1"/>
  <c r="I1196" i="5"/>
  <c r="J1196" i="5" s="1"/>
  <c r="I1151" i="5"/>
  <c r="J1151" i="5" s="1"/>
  <c r="I1089" i="5"/>
  <c r="J1089" i="5" s="1"/>
  <c r="I1124" i="5"/>
  <c r="J1124" i="5" s="1"/>
  <c r="I1213" i="5"/>
  <c r="J1213" i="5" s="1"/>
  <c r="I1252" i="5"/>
  <c r="J1252" i="5" s="1"/>
  <c r="I1064" i="5"/>
  <c r="J1064" i="5" s="1"/>
  <c r="I1765" i="5"/>
  <c r="J1765" i="5" s="1"/>
  <c r="I1981" i="5"/>
  <c r="J1981" i="5" s="1"/>
  <c r="I1040" i="5"/>
  <c r="J1040" i="5" s="1"/>
  <c r="I1510" i="5"/>
  <c r="J1510" i="5" s="1"/>
  <c r="I1420" i="5"/>
  <c r="J1420" i="5" s="1"/>
  <c r="I1511" i="5"/>
  <c r="J1511" i="5" s="1"/>
  <c r="I1409" i="5"/>
  <c r="J1409" i="5" s="1"/>
  <c r="I1743" i="5"/>
  <c r="J1743" i="5" s="1"/>
  <c r="I1350" i="5"/>
  <c r="J1350" i="5" s="1"/>
  <c r="I1249" i="5"/>
  <c r="J1249" i="5" s="1"/>
  <c r="I1821" i="5"/>
  <c r="J1821" i="5" s="1"/>
  <c r="I1436" i="5"/>
  <c r="J1436" i="5" s="1"/>
  <c r="I1827" i="5"/>
  <c r="J1827" i="5" s="1"/>
  <c r="I1759" i="5"/>
  <c r="J1759" i="5" s="1"/>
  <c r="I1779" i="5"/>
  <c r="J1779" i="5" s="1"/>
  <c r="I1708" i="5"/>
  <c r="J1708" i="5" s="1"/>
  <c r="I1778" i="5"/>
  <c r="J1778" i="5" s="1"/>
  <c r="I1842" i="5"/>
  <c r="J1842" i="5" s="1"/>
  <c r="I1970" i="5"/>
  <c r="J1970" i="5" s="1"/>
  <c r="I1939" i="5"/>
  <c r="J1939" i="5" s="1"/>
  <c r="I1227" i="5"/>
  <c r="J1227" i="5" s="1"/>
  <c r="I1982" i="5"/>
  <c r="J1982" i="5" s="1"/>
  <c r="I1393" i="5"/>
  <c r="J1393" i="5" s="1"/>
  <c r="I1502" i="5"/>
  <c r="J1502" i="5" s="1"/>
  <c r="I1465" i="5"/>
  <c r="J1465" i="5" s="1"/>
  <c r="I1735" i="5"/>
  <c r="J1735" i="5" s="1"/>
  <c r="I1990" i="5"/>
  <c r="J1990" i="5" s="1"/>
  <c r="I1771" i="5"/>
  <c r="J1771" i="5" s="1"/>
  <c r="I1995" i="5"/>
  <c r="J1995" i="5" s="1"/>
  <c r="I1850" i="5"/>
  <c r="J1850" i="5" s="1"/>
  <c r="I1156" i="5"/>
  <c r="J1156" i="5" s="1"/>
  <c r="I1304" i="5"/>
  <c r="J1304" i="5" s="1"/>
  <c r="I1129" i="5"/>
  <c r="J1129" i="5" s="1"/>
  <c r="I1299" i="5"/>
  <c r="J1299" i="5" s="1"/>
  <c r="I1877" i="5"/>
  <c r="J1877" i="5" s="1"/>
  <c r="I1813" i="5"/>
  <c r="J1813" i="5" s="1"/>
  <c r="I1043" i="5"/>
  <c r="J1043" i="5" s="1"/>
  <c r="I1969" i="5"/>
  <c r="J1969" i="5" s="1"/>
  <c r="I1473" i="5"/>
  <c r="J1473" i="5" s="1"/>
  <c r="I1414" i="5"/>
  <c r="J1414" i="5" s="1"/>
  <c r="I1817" i="5"/>
  <c r="J1817" i="5" s="1"/>
  <c r="I1430" i="5"/>
  <c r="J1430" i="5" s="1"/>
  <c r="I1724" i="5"/>
  <c r="J1724" i="5" s="1"/>
  <c r="I1805" i="5"/>
  <c r="J1805" i="5" s="1"/>
  <c r="I1928" i="5"/>
  <c r="J1928" i="5" s="1"/>
  <c r="I1988" i="5"/>
  <c r="J1988" i="5" s="1"/>
  <c r="I1606" i="5"/>
  <c r="J1606" i="5" s="1"/>
  <c r="I1626" i="5"/>
  <c r="J1626" i="5" s="1"/>
  <c r="I1864" i="5"/>
  <c r="J1864" i="5" s="1"/>
  <c r="I1579" i="5"/>
  <c r="J1579" i="5" s="1"/>
  <c r="I1553" i="5"/>
  <c r="J1553" i="5" s="1"/>
  <c r="I1592" i="5"/>
  <c r="J1592" i="5" s="1"/>
  <c r="I1513" i="5"/>
  <c r="J1513" i="5" s="1"/>
  <c r="I1454" i="5"/>
  <c r="J1454" i="5" s="1"/>
  <c r="I1595" i="5"/>
  <c r="J1595" i="5" s="1"/>
  <c r="I1975" i="5"/>
  <c r="J1975" i="5" s="1"/>
  <c r="I1848" i="5"/>
  <c r="J1848" i="5" s="1"/>
  <c r="I1725" i="5"/>
  <c r="J1725" i="5" s="1"/>
  <c r="I1958" i="5"/>
  <c r="J1958" i="5" s="1"/>
  <c r="I1102" i="5"/>
  <c r="J1102" i="5" s="1"/>
  <c r="I1965" i="5"/>
  <c r="J1965" i="5" s="1"/>
  <c r="I1136" i="5"/>
  <c r="J1136" i="5" s="1"/>
  <c r="I1448" i="5"/>
  <c r="J1448" i="5" s="1"/>
  <c r="I1099" i="5"/>
  <c r="J1099" i="5" s="1"/>
  <c r="I1806" i="5"/>
  <c r="J1806" i="5" s="1"/>
  <c r="I1394" i="5"/>
  <c r="J1394" i="5" s="1"/>
  <c r="I1208" i="5"/>
  <c r="J1208" i="5" s="1"/>
  <c r="I1263" i="5"/>
  <c r="J1263" i="5" s="1"/>
  <c r="I1871" i="5"/>
  <c r="J1871" i="5" s="1"/>
  <c r="I1084" i="5"/>
  <c r="J1084" i="5" s="1"/>
  <c r="I1077" i="5"/>
  <c r="J1077" i="5" s="1"/>
  <c r="I1199" i="5"/>
  <c r="J1199" i="5" s="1"/>
  <c r="I1132" i="5"/>
  <c r="J1132" i="5" s="1"/>
  <c r="I1386" i="5"/>
  <c r="J1386" i="5" s="1"/>
  <c r="I1044" i="5"/>
  <c r="J1044" i="5" s="1"/>
  <c r="I1073" i="5"/>
  <c r="J1073" i="5" s="1"/>
  <c r="I1133" i="5"/>
  <c r="J1133" i="5" s="1"/>
  <c r="I1228" i="5"/>
  <c r="J1228" i="5" s="1"/>
  <c r="I1076" i="5"/>
  <c r="J1076" i="5" s="1"/>
  <c r="I1179" i="5"/>
  <c r="J1179" i="5" s="1"/>
  <c r="I1480" i="5"/>
  <c r="J1480" i="5" s="1"/>
  <c r="I1295" i="5"/>
  <c r="J1295" i="5" s="1"/>
  <c r="I1432" i="5"/>
  <c r="J1432" i="5" s="1"/>
  <c r="I1139" i="5"/>
  <c r="J1139" i="5" s="1"/>
  <c r="I1187" i="5"/>
  <c r="J1187" i="5" s="1"/>
  <c r="I1718" i="5"/>
  <c r="J1718" i="5" s="1"/>
  <c r="I1291" i="5"/>
  <c r="J1291" i="5" s="1"/>
  <c r="I1259" i="5"/>
  <c r="J1259" i="5" s="1"/>
  <c r="I1443" i="5"/>
  <c r="J1443" i="5" s="1"/>
  <c r="I1892" i="5"/>
  <c r="J1892" i="5" s="1"/>
  <c r="I1804" i="5"/>
  <c r="J1804" i="5" s="1"/>
  <c r="I1710" i="5"/>
  <c r="J1710" i="5" s="1"/>
  <c r="I1978" i="5"/>
  <c r="J1978" i="5" s="1"/>
  <c r="I1308" i="5"/>
  <c r="J1308" i="5" s="1"/>
  <c r="I1491" i="5"/>
  <c r="J1491" i="5" s="1"/>
  <c r="I1149" i="5"/>
  <c r="J1149" i="5" s="1"/>
  <c r="I1744" i="5"/>
  <c r="J1744" i="5" s="1"/>
  <c r="I1790" i="5"/>
  <c r="J1790" i="5" s="1"/>
  <c r="I1997" i="5"/>
  <c r="J1997" i="5" s="1"/>
  <c r="I1091" i="5"/>
  <c r="J1091" i="5" s="1"/>
  <c r="I1180" i="5"/>
  <c r="J1180" i="5" s="1"/>
  <c r="I1072" i="5"/>
  <c r="J1072" i="5" s="1"/>
  <c r="I1214" i="5"/>
  <c r="J1214" i="5" s="1"/>
  <c r="I1141" i="5"/>
  <c r="J1141" i="5" s="1"/>
  <c r="I1972" i="5"/>
  <c r="J1972" i="5" s="1"/>
  <c r="I1974" i="5"/>
  <c r="J1974" i="5" s="1"/>
  <c r="I1924" i="5"/>
  <c r="J1924" i="5" s="1"/>
  <c r="I1456" i="5"/>
  <c r="J1456" i="5" s="1"/>
  <c r="I1302" i="5"/>
  <c r="J1302" i="5" s="1"/>
  <c r="I1111" i="5"/>
  <c r="J1111" i="5" s="1"/>
  <c r="I1351" i="5"/>
  <c r="J1351" i="5" s="1"/>
  <c r="I1092" i="5"/>
  <c r="J1092" i="5" s="1"/>
  <c r="I1415" i="5"/>
  <c r="J1415" i="5" s="1"/>
  <c r="I1148" i="5"/>
  <c r="J1148" i="5" s="1"/>
  <c r="I1398" i="5"/>
  <c r="J1398" i="5" s="1"/>
  <c r="I1307" i="5"/>
  <c r="J1307" i="5" s="1"/>
  <c r="I1474" i="5"/>
  <c r="J1474" i="5" s="1"/>
  <c r="I1846" i="5"/>
  <c r="J1846" i="5" s="1"/>
  <c r="I1905" i="5"/>
  <c r="J1905" i="5" s="1"/>
  <c r="I1613" i="5"/>
  <c r="J1613" i="5" s="1"/>
  <c r="I1855" i="5"/>
  <c r="J1855" i="5" s="1"/>
  <c r="I1574" i="5"/>
  <c r="J1574" i="5" s="1"/>
  <c r="I1548" i="5"/>
  <c r="J1548" i="5" s="1"/>
  <c r="I1580" i="5"/>
  <c r="J1580" i="5" s="1"/>
  <c r="I1566" i="5"/>
  <c r="J1566" i="5" s="1"/>
  <c r="I1428" i="5"/>
  <c r="J1428" i="5" s="1"/>
  <c r="I1210" i="5"/>
  <c r="J1210" i="5" s="1"/>
  <c r="I1466" i="5"/>
  <c r="J1466" i="5" s="1"/>
  <c r="I1538" i="5"/>
  <c r="J1538" i="5" s="1"/>
  <c r="I1967" i="5"/>
  <c r="J1967" i="5" s="1"/>
  <c r="I1690" i="5"/>
  <c r="J1690" i="5" s="1"/>
  <c r="I1854" i="5"/>
  <c r="J1854" i="5" s="1"/>
  <c r="I1666" i="5"/>
  <c r="J1666" i="5" s="1"/>
  <c r="I1273" i="5"/>
  <c r="J1273" i="5" s="1"/>
  <c r="I1086" i="5"/>
  <c r="J1086" i="5" s="1"/>
  <c r="I1439" i="5"/>
  <c r="J1439" i="5" s="1"/>
  <c r="I1083" i="5"/>
  <c r="J1083" i="5" s="1"/>
  <c r="I1881" i="5"/>
  <c r="J1881" i="5" s="1"/>
  <c r="I1797" i="5"/>
  <c r="J1797" i="5" s="1"/>
  <c r="I1253" i="5"/>
  <c r="J1253" i="5" s="1"/>
  <c r="I1198" i="5"/>
  <c r="J1198" i="5" s="1"/>
  <c r="I1378" i="5"/>
  <c r="J1378" i="5" s="1"/>
  <c r="I1686" i="5"/>
  <c r="J1686" i="5" s="1"/>
  <c r="I1272" i="5"/>
  <c r="J1272" i="5" s="1"/>
  <c r="I1218" i="5"/>
  <c r="J1218" i="5" s="1"/>
  <c r="I1573" i="5"/>
  <c r="J1573" i="5" s="1"/>
  <c r="I1071" i="5"/>
  <c r="J1071" i="5" s="1"/>
  <c r="I1045" i="5"/>
  <c r="J1045" i="5" s="1"/>
  <c r="I1286" i="5"/>
  <c r="J1286" i="5" s="1"/>
  <c r="I1384" i="5"/>
  <c r="J1384" i="5" s="1"/>
  <c r="I1237" i="5"/>
  <c r="J1237" i="5" s="1"/>
  <c r="I1160" i="5"/>
  <c r="J1160" i="5" s="1"/>
  <c r="I1255" i="5"/>
  <c r="J1255" i="5" s="1"/>
  <c r="I1258" i="5"/>
  <c r="J1258" i="5" s="1"/>
  <c r="I1096" i="5"/>
  <c r="J1096" i="5" s="1"/>
  <c r="I1467" i="5"/>
  <c r="J1467" i="5" s="1"/>
  <c r="I1301" i="5"/>
  <c r="J1301" i="5" s="1"/>
  <c r="I1056" i="5"/>
  <c r="J1056" i="5" s="1"/>
  <c r="I1366" i="5"/>
  <c r="J1366" i="5" s="1"/>
  <c r="I1663" i="5"/>
  <c r="J1663" i="5" s="1"/>
  <c r="I1157" i="5"/>
  <c r="J1157" i="5" s="1"/>
  <c r="I1441" i="5"/>
  <c r="J1441" i="5" s="1"/>
  <c r="I1760" i="5"/>
  <c r="J1760" i="5" s="1"/>
  <c r="I1382" i="5"/>
  <c r="J1382" i="5" s="1"/>
  <c r="I1873" i="5"/>
  <c r="J1873" i="5" s="1"/>
  <c r="I1665" i="5"/>
  <c r="J1665" i="5" s="1"/>
  <c r="I1468" i="5"/>
  <c r="J1468" i="5" s="1"/>
  <c r="I1763" i="5"/>
  <c r="J1763" i="5" s="1"/>
  <c r="I1819" i="5"/>
  <c r="J1819" i="5" s="1"/>
  <c r="I1694" i="5"/>
  <c r="J1694" i="5" s="1"/>
  <c r="I1794" i="5"/>
  <c r="J1794" i="5" s="1"/>
  <c r="I1786" i="5"/>
  <c r="J1786" i="5" s="1"/>
  <c r="I1825" i="5"/>
  <c r="J1825" i="5" s="1"/>
  <c r="I1858" i="5"/>
  <c r="J1858" i="5" s="1"/>
  <c r="I1986" i="5"/>
  <c r="J1986" i="5" s="1"/>
  <c r="I1120" i="5"/>
  <c r="J1120" i="5" s="1"/>
  <c r="I1478" i="5"/>
  <c r="J1478" i="5" s="1"/>
  <c r="I1830" i="5"/>
  <c r="J1830" i="5" s="1"/>
  <c r="I1866" i="5"/>
  <c r="J1866" i="5" s="1"/>
  <c r="I1082" i="5"/>
  <c r="J1082" i="5" s="1"/>
  <c r="I1285" i="5"/>
  <c r="J1285" i="5" s="1"/>
  <c r="I1176" i="5"/>
  <c r="J1176" i="5" s="1"/>
  <c r="I1484" i="5"/>
  <c r="J1484" i="5" s="1"/>
  <c r="I1915" i="5"/>
  <c r="J1915" i="5" s="1"/>
  <c r="I1874" i="5"/>
  <c r="J1874" i="5" s="1"/>
  <c r="I1832" i="5"/>
  <c r="J1832" i="5" s="1"/>
  <c r="I1387" i="5"/>
  <c r="J1387" i="5" s="1"/>
  <c r="I1313" i="5"/>
  <c r="J1313" i="5" s="1"/>
  <c r="I1897" i="5"/>
  <c r="J1897" i="5" s="1"/>
  <c r="I1100" i="5"/>
  <c r="J1100" i="5" s="1"/>
  <c r="I1736" i="5"/>
  <c r="J1736" i="5" s="1"/>
  <c r="I1211" i="5"/>
  <c r="J1211" i="5" s="1"/>
  <c r="I1963" i="5"/>
  <c r="J1963" i="5" s="1"/>
  <c r="I1584" i="5"/>
  <c r="J1584" i="5" s="1"/>
  <c r="I1568" i="5"/>
  <c r="J1568" i="5" s="1"/>
  <c r="I1841" i="5"/>
  <c r="J1841" i="5" s="1"/>
  <c r="I1515" i="5"/>
  <c r="J1515" i="5" s="1"/>
  <c r="I1558" i="5"/>
  <c r="J1558" i="5" s="1"/>
  <c r="I1419" i="5"/>
  <c r="J1419" i="5" s="1"/>
  <c r="I1201" i="5"/>
  <c r="J1201" i="5" s="1"/>
  <c r="I1437" i="5"/>
  <c r="J1437" i="5" s="1"/>
  <c r="I1604" i="5"/>
  <c r="J1604" i="5" s="1"/>
  <c r="I1838" i="5"/>
  <c r="J1838" i="5" s="1"/>
  <c r="I1636" i="5"/>
  <c r="J1636" i="5" s="1"/>
  <c r="I1297" i="5"/>
  <c r="J1297" i="5" s="1"/>
  <c r="I1271" i="5"/>
  <c r="J1271" i="5" s="1"/>
  <c r="I1706" i="5"/>
  <c r="J1706" i="5" s="1"/>
  <c r="I1070" i="5"/>
  <c r="J1070" i="5" s="1"/>
  <c r="I1812" i="5"/>
  <c r="J1812" i="5" s="1"/>
  <c r="I1544" i="5"/>
  <c r="J1544" i="5" s="1"/>
  <c r="I1413" i="5"/>
  <c r="J1413" i="5" s="1"/>
  <c r="I1067" i="5"/>
  <c r="J1067" i="5" s="1"/>
  <c r="I1745" i="5"/>
  <c r="J1745" i="5" s="1"/>
  <c r="I1655" i="5"/>
  <c r="J1655" i="5" s="1"/>
  <c r="I1247" i="5"/>
  <c r="J1247" i="5" s="1"/>
  <c r="I1178" i="5"/>
  <c r="J1178" i="5" s="1"/>
  <c r="I1375" i="5"/>
  <c r="J1375" i="5" s="1"/>
  <c r="I1266" i="5"/>
  <c r="J1266" i="5" s="1"/>
  <c r="I1525" i="5"/>
  <c r="J1525" i="5" s="1"/>
  <c r="I1069" i="5"/>
  <c r="J1069" i="5" s="1"/>
  <c r="I1447" i="5"/>
  <c r="J1447" i="5" s="1"/>
  <c r="I1343" i="5"/>
  <c r="J1343" i="5" s="1"/>
  <c r="I1188" i="5"/>
  <c r="J1188" i="5" s="1"/>
  <c r="I1175" i="5"/>
  <c r="J1175" i="5" s="1"/>
  <c r="I1391" i="5"/>
  <c r="J1391" i="5" s="1"/>
  <c r="I1050" i="5"/>
  <c r="J1050" i="5" s="1"/>
  <c r="I1374" i="5"/>
  <c r="J1374" i="5" s="1"/>
  <c r="I1288" i="5"/>
  <c r="J1288" i="5" s="1"/>
  <c r="I1449" i="5"/>
  <c r="J1449" i="5" s="1"/>
  <c r="I1979" i="5"/>
  <c r="J1979" i="5" s="1"/>
  <c r="I1425" i="5"/>
  <c r="J1425" i="5" s="1"/>
  <c r="I1700" i="5"/>
  <c r="J1700" i="5" s="1"/>
  <c r="I1798" i="5"/>
  <c r="J1798" i="5" s="1"/>
  <c r="I1849" i="5"/>
  <c r="J1849" i="5" s="1"/>
  <c r="I1994" i="5"/>
  <c r="J1994" i="5" s="1"/>
  <c r="I1239" i="5"/>
  <c r="J1239" i="5" s="1"/>
  <c r="I1048" i="5"/>
  <c r="J1048" i="5" s="1"/>
  <c r="I1303" i="5"/>
  <c r="J1303" i="5" s="1"/>
  <c r="I1138" i="5"/>
  <c r="J1138" i="5" s="1"/>
  <c r="I1318" i="5"/>
  <c r="J1318" i="5" s="1"/>
  <c r="I1870" i="5"/>
  <c r="J1870" i="5" s="1"/>
  <c r="I1395" i="5"/>
  <c r="J1395" i="5" s="1"/>
  <c r="I1695" i="5"/>
  <c r="J1695" i="5" s="1"/>
  <c r="I1668" i="5"/>
  <c r="J1668" i="5" s="1"/>
  <c r="I1762" i="5"/>
  <c r="J1762" i="5" s="1"/>
  <c r="I1602" i="5"/>
  <c r="J1602" i="5" s="1"/>
  <c r="I1653" i="5"/>
  <c r="J1653" i="5" s="1"/>
  <c r="I1823" i="5"/>
  <c r="J1823" i="5" s="1"/>
  <c r="I1828" i="5"/>
  <c r="J1828" i="5" s="1"/>
  <c r="I1950" i="5"/>
  <c r="J1950" i="5" s="1"/>
  <c r="I1949" i="5"/>
  <c r="J1949" i="5" s="1"/>
  <c r="I1399" i="5"/>
  <c r="J1399" i="5" s="1"/>
  <c r="I1434" i="5"/>
  <c r="J1434" i="5" s="1"/>
  <c r="I1469" i="5"/>
  <c r="J1469" i="5" s="1"/>
  <c r="I1670" i="5"/>
  <c r="J1670" i="5" s="1"/>
  <c r="I1627" i="5"/>
  <c r="J1627" i="5" s="1"/>
  <c r="I1597" i="5"/>
  <c r="J1597" i="5" s="1"/>
  <c r="I1652" i="5"/>
  <c r="J1652" i="5" s="1"/>
  <c r="I1539" i="5"/>
  <c r="J1539" i="5" s="1"/>
  <c r="I1289" i="5"/>
  <c r="J1289" i="5" s="1"/>
  <c r="I1643" i="5"/>
  <c r="J1643" i="5" s="1"/>
  <c r="I1054" i="5"/>
  <c r="J1054" i="5" s="1"/>
  <c r="I1339" i="5"/>
  <c r="J1339" i="5" s="1"/>
  <c r="I1781" i="5"/>
  <c r="J1781" i="5" s="1"/>
  <c r="I1628" i="5"/>
  <c r="J1628" i="5" s="1"/>
  <c r="I1051" i="5"/>
  <c r="J1051" i="5" s="1"/>
  <c r="I1912" i="5"/>
  <c r="J1912" i="5" s="1"/>
  <c r="I1620" i="5"/>
  <c r="J1620" i="5" s="1"/>
  <c r="I1270" i="5"/>
  <c r="J1270" i="5" s="1"/>
  <c r="I1562" i="5"/>
  <c r="J1562" i="5" s="1"/>
  <c r="I1517" i="5"/>
  <c r="J1517" i="5" s="1"/>
  <c r="I1065" i="5"/>
  <c r="J1065" i="5" s="1"/>
  <c r="I1412" i="5"/>
  <c r="J1412" i="5" s="1"/>
  <c r="I1162" i="5"/>
  <c r="J1162" i="5" s="1"/>
  <c r="I1170" i="5"/>
  <c r="J1170" i="5" s="1"/>
  <c r="I1747" i="5"/>
  <c r="J1747" i="5" s="1"/>
  <c r="I1637" i="5"/>
  <c r="J1637" i="5" s="1"/>
  <c r="I1792" i="5"/>
  <c r="J1792" i="5" s="1"/>
  <c r="I1536" i="5"/>
  <c r="J1536" i="5" s="1"/>
  <c r="I1815" i="5"/>
  <c r="J1815" i="5" s="1"/>
  <c r="I1542" i="5"/>
  <c r="J1542" i="5" s="1"/>
  <c r="I1868" i="5"/>
  <c r="J1868" i="5" s="1"/>
  <c r="I1516" i="5"/>
  <c r="J1516" i="5" s="1"/>
  <c r="I1917" i="5"/>
  <c r="J1917" i="5" s="1"/>
  <c r="I1887" i="5"/>
  <c r="J1887" i="5" s="1"/>
  <c r="I1396" i="5"/>
  <c r="J1396" i="5" s="1"/>
  <c r="I1192" i="5"/>
  <c r="J1192" i="5" s="1"/>
  <c r="I1402" i="5"/>
  <c r="J1402" i="5" s="1"/>
  <c r="I1612" i="5"/>
  <c r="J1612" i="5" s="1"/>
  <c r="I1746" i="5"/>
  <c r="J1746" i="5" s="1"/>
  <c r="I1281" i="5"/>
  <c r="J1281" i="5" s="1"/>
  <c r="I1216" i="5"/>
  <c r="J1216" i="5" s="1"/>
  <c r="I1038" i="5"/>
  <c r="J1038" i="5" s="1"/>
  <c r="I1327" i="5"/>
  <c r="J1327" i="5" s="1"/>
  <c r="I1590" i="5"/>
  <c r="J1590" i="5" s="1"/>
  <c r="I1534" i="5"/>
  <c r="J1534" i="5" s="1"/>
  <c r="I1035" i="5"/>
  <c r="J1035" i="5" s="1"/>
  <c r="I1623" i="5"/>
  <c r="J1623" i="5" s="1"/>
  <c r="I1223" i="5"/>
  <c r="J1223" i="5" s="1"/>
  <c r="I1406" i="5"/>
  <c r="J1406" i="5" s="1"/>
  <c r="I1052" i="5"/>
  <c r="J1052" i="5" s="1"/>
  <c r="I1159" i="5"/>
  <c r="J1159" i="5" s="1"/>
  <c r="I1161" i="5"/>
  <c r="J1161" i="5" s="1"/>
  <c r="I1142" i="5"/>
  <c r="J1142" i="5" s="1"/>
  <c r="I1680" i="5"/>
  <c r="J1680" i="5" s="1"/>
  <c r="I1427" i="5"/>
  <c r="J1427" i="5" s="1"/>
  <c r="I1171" i="5"/>
  <c r="J1171" i="5" s="1"/>
  <c r="I1238" i="5"/>
  <c r="J1238" i="5" s="1"/>
  <c r="I1189" i="5"/>
  <c r="J1189" i="5" s="1"/>
  <c r="I1353" i="5"/>
  <c r="J1353" i="5" s="1"/>
  <c r="I1489" i="5"/>
  <c r="J1489" i="5" s="1"/>
  <c r="I1844" i="5"/>
  <c r="J1844" i="5" s="1"/>
  <c r="I1998" i="5"/>
  <c r="J1998" i="5" s="1"/>
  <c r="I1457" i="5"/>
  <c r="J1457" i="5" s="1"/>
  <c r="I1867" i="5"/>
  <c r="J1867" i="5" s="1"/>
  <c r="I1756" i="5"/>
  <c r="J1756" i="5" s="1"/>
  <c r="I1926" i="5"/>
  <c r="J1926" i="5" s="1"/>
  <c r="I1758" i="5"/>
  <c r="J1758" i="5" s="1"/>
  <c r="I1829" i="5"/>
  <c r="J1829" i="5" s="1"/>
  <c r="I1836" i="5"/>
  <c r="J1836" i="5" s="1"/>
  <c r="I1882" i="5"/>
  <c r="J1882" i="5" s="1"/>
  <c r="I1526" i="5"/>
  <c r="J1526" i="5" s="1"/>
  <c r="I1820" i="5"/>
  <c r="J1820" i="5" s="1"/>
  <c r="I1903" i="5"/>
  <c r="J1903" i="5" s="1"/>
  <c r="I1578" i="5"/>
  <c r="J1578" i="5" s="1"/>
  <c r="I1181" i="5"/>
  <c r="J1181" i="5" s="1"/>
  <c r="I1195" i="5"/>
  <c r="J1195" i="5" s="1"/>
  <c r="I1204" i="5"/>
  <c r="J1204" i="5" s="1"/>
  <c r="I1769" i="5"/>
  <c r="J1769" i="5" s="1"/>
  <c r="I1688" i="5"/>
  <c r="J1688" i="5" s="1"/>
  <c r="I1737" i="5"/>
  <c r="J1737" i="5" s="1"/>
  <c r="I1586" i="5"/>
  <c r="J1586" i="5" s="1"/>
  <c r="I1845" i="5"/>
  <c r="J1845" i="5" s="1"/>
  <c r="I1831" i="5"/>
  <c r="J1831" i="5" s="1"/>
  <c r="I1390" i="5"/>
  <c r="J1390" i="5" s="1"/>
  <c r="I1341" i="5"/>
  <c r="J1341" i="5" s="1"/>
  <c r="I1440" i="5"/>
  <c r="J1440" i="5" s="1"/>
  <c r="I1607" i="5"/>
  <c r="J1607" i="5" s="1"/>
  <c r="I1582" i="5"/>
  <c r="J1582" i="5" s="1"/>
  <c r="I1197" i="5"/>
  <c r="J1197" i="5" s="1"/>
  <c r="I1490" i="5"/>
  <c r="J1490" i="5" s="1"/>
  <c r="I1730" i="5"/>
  <c r="J1730" i="5" s="1"/>
  <c r="I1555" i="5"/>
  <c r="J1555" i="5" s="1"/>
  <c r="I1508" i="5"/>
  <c r="J1508" i="5" s="1"/>
  <c r="I1322" i="5"/>
  <c r="J1322" i="5" s="1"/>
  <c r="I1641" i="5"/>
  <c r="J1641" i="5" s="1"/>
  <c r="I1445" i="5"/>
  <c r="J1445" i="5" s="1"/>
  <c r="I1127" i="5"/>
  <c r="J1127" i="5" s="1"/>
  <c r="I1550" i="5"/>
  <c r="J1550" i="5" s="1"/>
  <c r="I1113" i="5"/>
  <c r="J1113" i="5" s="1"/>
  <c r="I1182" i="5"/>
  <c r="J1182" i="5" s="1"/>
  <c r="I1331" i="5"/>
  <c r="J1331" i="5" s="1"/>
  <c r="I1039" i="5"/>
  <c r="J1039" i="5" s="1"/>
  <c r="I1146" i="5"/>
  <c r="J1146" i="5" s="1"/>
  <c r="I1143" i="5"/>
  <c r="J1143" i="5" s="1"/>
  <c r="I1144" i="5"/>
  <c r="J1144" i="5" s="1"/>
  <c r="I1186" i="5"/>
  <c r="J1186" i="5" s="1"/>
  <c r="I1119" i="5"/>
  <c r="J1119" i="5" s="1"/>
  <c r="I1324" i="5"/>
  <c r="J1324" i="5" s="1"/>
  <c r="I1080" i="5"/>
  <c r="J1080" i="5" s="1"/>
  <c r="I1371" i="5"/>
  <c r="J1371" i="5" s="1"/>
  <c r="I1459" i="5"/>
  <c r="J1459" i="5" s="1"/>
  <c r="I1147" i="5"/>
  <c r="J1147" i="5" s="1"/>
  <c r="I1362" i="5"/>
  <c r="J1362" i="5" s="1"/>
  <c r="I1193" i="5"/>
  <c r="J1193" i="5" s="1"/>
  <c r="I1220" i="5"/>
  <c r="J1220" i="5" s="1"/>
  <c r="I1088" i="5"/>
  <c r="J1088" i="5" s="1"/>
  <c r="I1042" i="5"/>
  <c r="J1042" i="5" s="1"/>
  <c r="I1275" i="5"/>
  <c r="J1275" i="5" s="1"/>
  <c r="I1388" i="5"/>
  <c r="J1388" i="5" s="1"/>
  <c r="I1446" i="5"/>
  <c r="J1446" i="5" s="1"/>
  <c r="I1902" i="5"/>
  <c r="J1902" i="5" s="1"/>
  <c r="I1317" i="5"/>
  <c r="J1317" i="5" s="1"/>
  <c r="I1883" i="5"/>
  <c r="J1883" i="5" s="1"/>
  <c r="I1931" i="5"/>
  <c r="J1931" i="5" s="1"/>
  <c r="I1937" i="5"/>
  <c r="J1937" i="5" s="1"/>
  <c r="I1685" i="5"/>
  <c r="J1685" i="5" s="1"/>
  <c r="I1662" i="5"/>
  <c r="J1662" i="5" s="1"/>
  <c r="I1843" i="5"/>
  <c r="J1843" i="5" s="1"/>
  <c r="I1660" i="5"/>
  <c r="J1660" i="5" s="1"/>
  <c r="I1890" i="5"/>
  <c r="J1890" i="5" s="1"/>
  <c r="I1732" i="5"/>
  <c r="J1732" i="5" s="1"/>
  <c r="I1621" i="5"/>
  <c r="J1621" i="5" s="1"/>
  <c r="I1807" i="5"/>
  <c r="J1807" i="5" s="1"/>
  <c r="I1485" i="5"/>
  <c r="J1485" i="5" s="1"/>
  <c r="I1549" i="5"/>
  <c r="J1549" i="5" s="1"/>
  <c r="I1535" i="5"/>
  <c r="J1535" i="5" s="1"/>
  <c r="I1251" i="5"/>
  <c r="J1251" i="5" s="1"/>
  <c r="I1793" i="5"/>
  <c r="J1793" i="5" s="1"/>
  <c r="I1657" i="5"/>
  <c r="J1657" i="5" s="1"/>
  <c r="I1504" i="5"/>
  <c r="J1504" i="5" s="1"/>
  <c r="I1929" i="5"/>
  <c r="J1929" i="5" s="1"/>
  <c r="I1816" i="5"/>
  <c r="J1816" i="5" s="1"/>
  <c r="I1554" i="5"/>
  <c r="J1554" i="5" s="1"/>
  <c r="I1367" i="5"/>
  <c r="J1367" i="5" s="1"/>
  <c r="I1880" i="5"/>
  <c r="J1880" i="5" s="1"/>
  <c r="I1576" i="5"/>
  <c r="J1576" i="5" s="1"/>
  <c r="I1570" i="5"/>
  <c r="J1570" i="5" s="1"/>
  <c r="I1557" i="5"/>
  <c r="J1557" i="5" s="1"/>
  <c r="I1754" i="5"/>
  <c r="J1754" i="5" s="1"/>
  <c r="I1416" i="5"/>
  <c r="J1416" i="5" s="1"/>
  <c r="I1495" i="5"/>
  <c r="J1495" i="5" s="1"/>
  <c r="I1492" i="5"/>
  <c r="J1492" i="5" s="1"/>
  <c r="I1487" i="5"/>
  <c r="J1487" i="5" s="1"/>
  <c r="I1268" i="5"/>
  <c r="J1268" i="5" s="1"/>
  <c r="I1609" i="5"/>
  <c r="J1609" i="5" s="1"/>
  <c r="I1410" i="5"/>
  <c r="J1410" i="5" s="1"/>
  <c r="I1079" i="5"/>
  <c r="J1079" i="5" s="1"/>
  <c r="I1471" i="5"/>
  <c r="J1471" i="5" s="1"/>
  <c r="I1087" i="5"/>
  <c r="J1087" i="5" s="1"/>
  <c r="I1342" i="5"/>
  <c r="J1342" i="5" s="1"/>
  <c r="I1442" i="5"/>
  <c r="J1442" i="5" s="1"/>
  <c r="I1305" i="5"/>
  <c r="J1305" i="5" s="1"/>
  <c r="I1060" i="5"/>
  <c r="J1060" i="5" s="1"/>
  <c r="I1363" i="5"/>
  <c r="J1363" i="5" s="1"/>
  <c r="I1150" i="5"/>
  <c r="J1150" i="5" s="1"/>
  <c r="I1311" i="5"/>
  <c r="J1311" i="5" s="1"/>
  <c r="I1262" i="5"/>
  <c r="J1262" i="5" s="1"/>
  <c r="I1245" i="5"/>
  <c r="J1245" i="5" s="1"/>
  <c r="I1383" i="5"/>
  <c r="J1383" i="5" s="1"/>
  <c r="I1348" i="5"/>
  <c r="J1348" i="5" s="1"/>
  <c r="I1112" i="5"/>
  <c r="J1112" i="5" s="1"/>
  <c r="I1486" i="5"/>
  <c r="J1486" i="5" s="1"/>
  <c r="I1232" i="5"/>
  <c r="J1232" i="5" s="1"/>
  <c r="I1233" i="5"/>
  <c r="J1233" i="5" s="1"/>
  <c r="I1310" i="5"/>
  <c r="J1310" i="5" s="1"/>
  <c r="I1104" i="5"/>
  <c r="J1104" i="5" s="1"/>
  <c r="I1479" i="5"/>
  <c r="J1479" i="5" s="1"/>
  <c r="I1058" i="5"/>
  <c r="J1058" i="5" s="1"/>
  <c r="I1168" i="5"/>
  <c r="J1168" i="5" s="1"/>
  <c r="I1296" i="5"/>
  <c r="J1296" i="5" s="1"/>
  <c r="I1400" i="5"/>
  <c r="J1400" i="5" s="1"/>
  <c r="I1225" i="5"/>
  <c r="J1225" i="5" s="1"/>
  <c r="I1923" i="5"/>
  <c r="J1923" i="5" s="1"/>
  <c r="I1481" i="5"/>
  <c r="J1481" i="5" s="1"/>
  <c r="I1323" i="5"/>
  <c r="J1323" i="5" s="1"/>
  <c r="I1726" i="5"/>
  <c r="J1726" i="5" s="1"/>
  <c r="I1497" i="5"/>
  <c r="J1497" i="5" s="1"/>
  <c r="I1740" i="5"/>
  <c r="J1740" i="5" s="1"/>
  <c r="I1676" i="5"/>
  <c r="J1676" i="5" s="1"/>
  <c r="I1945" i="5"/>
  <c r="J1945" i="5" s="1"/>
  <c r="I1733" i="5"/>
  <c r="J1733" i="5" s="1"/>
  <c r="I1772" i="5"/>
  <c r="J1772" i="5" s="1"/>
  <c r="I1918" i="5"/>
  <c r="J1918" i="5" s="1"/>
  <c r="I1693" i="5"/>
  <c r="J1693" i="5" s="1"/>
  <c r="I1885" i="5"/>
  <c r="J1885" i="5" s="1"/>
  <c r="I1906" i="5"/>
  <c r="J1906" i="5" s="1"/>
  <c r="I1783" i="5"/>
  <c r="J1783" i="5" s="1"/>
  <c r="I1933" i="5"/>
  <c r="J1933" i="5" s="1"/>
  <c r="I1154" i="5"/>
  <c r="J1154" i="5" s="1"/>
  <c r="I1101" i="5"/>
  <c r="J1101" i="5" s="1"/>
  <c r="I1037" i="5"/>
  <c r="J1037" i="5" s="1"/>
  <c r="I1041" i="5"/>
  <c r="J1041" i="5" s="1"/>
  <c r="I1215" i="5"/>
  <c r="J1215" i="5" s="1"/>
  <c r="I1715" i="5"/>
  <c r="J1715" i="5" s="1"/>
  <c r="I1788" i="5"/>
  <c r="J1788" i="5" s="1"/>
  <c r="I1243" i="5"/>
  <c r="J1243" i="5" s="1"/>
  <c r="I1483" i="5"/>
  <c r="J1483" i="5" s="1"/>
  <c r="I1802" i="5"/>
  <c r="J1802" i="5" s="1"/>
  <c r="I1774" i="5"/>
  <c r="J1774" i="5" s="1"/>
  <c r="I1909" i="5"/>
  <c r="J1909" i="5" s="1"/>
  <c r="I1898" i="5"/>
  <c r="J1898" i="5" s="1"/>
  <c r="AU487" i="3"/>
  <c r="AB714" i="3"/>
  <c r="AC714" i="3" s="1"/>
  <c r="AG714" i="3" s="1"/>
  <c r="AU85" i="3"/>
  <c r="AU540" i="3"/>
  <c r="AB36" i="3"/>
  <c r="AC36" i="3" s="1"/>
  <c r="AG36" i="3" s="1"/>
  <c r="AU494" i="3"/>
  <c r="AB256" i="3"/>
  <c r="AC256" i="3" s="1"/>
  <c r="AG256" i="3" s="1"/>
  <c r="AB491" i="3"/>
  <c r="AC491" i="3" s="1"/>
  <c r="AG491" i="3" s="1"/>
  <c r="AU418" i="3"/>
  <c r="AU304" i="3"/>
  <c r="AU812" i="3"/>
  <c r="AB534" i="3"/>
  <c r="AC534" i="3" s="1"/>
  <c r="AG534" i="3" s="1"/>
  <c r="AB250" i="3"/>
  <c r="AC250" i="3" s="1"/>
  <c r="AG250" i="3" s="1"/>
  <c r="AB606" i="3"/>
  <c r="AC606" i="3" s="1"/>
  <c r="AG606" i="3" s="1"/>
  <c r="AB486" i="3"/>
  <c r="AC486" i="3" s="1"/>
  <c r="AG486" i="3" s="1"/>
  <c r="AB180" i="3"/>
  <c r="AC180" i="3" s="1"/>
  <c r="AG180" i="3" s="1"/>
  <c r="AB43" i="3"/>
  <c r="AC43" i="3" s="1"/>
  <c r="AG43" i="3" s="1"/>
  <c r="AB962" i="3"/>
  <c r="AC962" i="3" s="1"/>
  <c r="AG962" i="3" s="1"/>
  <c r="AU80" i="3"/>
  <c r="AB721" i="3"/>
  <c r="AC721" i="3" s="1"/>
  <c r="AG721" i="3" s="1"/>
  <c r="AB138" i="3"/>
  <c r="AC138" i="3" s="1"/>
  <c r="AG138" i="3" s="1"/>
  <c r="AB211" i="3"/>
  <c r="AC211" i="3" s="1"/>
  <c r="AG211" i="3" s="1"/>
  <c r="AB760" i="3"/>
  <c r="AC760" i="3" s="1"/>
  <c r="AG760" i="3" s="1"/>
  <c r="AB675" i="3"/>
  <c r="AC675" i="3" s="1"/>
  <c r="AG675" i="3" s="1"/>
  <c r="AU913" i="3"/>
  <c r="AU104" i="3"/>
  <c r="AB858" i="3"/>
  <c r="AC858" i="3" s="1"/>
  <c r="AG858" i="3" s="1"/>
  <c r="AB484" i="3"/>
  <c r="AC484" i="3" s="1"/>
  <c r="AG484" i="3" s="1"/>
  <c r="AB715" i="3"/>
  <c r="AC715" i="3" s="1"/>
  <c r="AG715" i="3" s="1"/>
  <c r="AB770" i="3"/>
  <c r="AC770" i="3" s="1"/>
  <c r="AG770" i="3" s="1"/>
  <c r="AB307" i="3"/>
  <c r="AC307" i="3" s="1"/>
  <c r="AG307" i="3" s="1"/>
  <c r="AB578" i="3"/>
  <c r="AC578" i="3" s="1"/>
  <c r="AG578" i="3" s="1"/>
  <c r="AB645" i="3"/>
  <c r="AC645" i="3" s="1"/>
  <c r="AG645" i="3" s="1"/>
  <c r="AB419" i="3"/>
  <c r="AC419" i="3" s="1"/>
  <c r="AG419" i="3" s="1"/>
  <c r="AB242" i="3"/>
  <c r="AC242" i="3" s="1"/>
  <c r="AG242" i="3" s="1"/>
  <c r="AB282" i="3"/>
  <c r="AC282" i="3" s="1"/>
  <c r="AG282" i="3" s="1"/>
  <c r="AB932" i="3"/>
  <c r="AC932" i="3" s="1"/>
  <c r="AG932" i="3" s="1"/>
  <c r="B5" i="3"/>
  <c r="AK5" i="3" s="1"/>
  <c r="J6" i="4" s="1"/>
  <c r="AU334" i="3"/>
  <c r="AB234" i="3"/>
  <c r="AC234" i="3" s="1"/>
  <c r="AG234" i="3" s="1"/>
  <c r="AB584" i="3"/>
  <c r="AC584" i="3" s="1"/>
  <c r="AG584" i="3" s="1"/>
  <c r="AB741" i="3"/>
  <c r="AC741" i="3" s="1"/>
  <c r="AG741" i="3" s="1"/>
  <c r="AB842" i="3"/>
  <c r="AC842" i="3" s="1"/>
  <c r="AG842" i="3" s="1"/>
  <c r="AB437" i="3"/>
  <c r="AC437" i="3" s="1"/>
  <c r="AG437" i="3" s="1"/>
  <c r="AB504" i="3"/>
  <c r="AC504" i="3" s="1"/>
  <c r="AG504" i="3" s="1"/>
  <c r="AB446" i="3"/>
  <c r="AC446" i="3" s="1"/>
  <c r="AG446" i="3" s="1"/>
  <c r="AU545" i="3"/>
  <c r="AB838" i="3"/>
  <c r="AC838" i="3" s="1"/>
  <c r="AG838" i="3" s="1"/>
  <c r="AU841" i="3"/>
  <c r="AB776" i="3"/>
  <c r="AC776" i="3" s="1"/>
  <c r="AG776" i="3" s="1"/>
  <c r="AB696" i="3"/>
  <c r="AC696" i="3" s="1"/>
  <c r="AG696" i="3" s="1"/>
  <c r="AB567" i="3"/>
  <c r="AC567" i="3" s="1"/>
  <c r="AG567" i="3" s="1"/>
  <c r="AB868" i="3"/>
  <c r="AC868" i="3" s="1"/>
  <c r="AG868" i="3" s="1"/>
  <c r="AB167" i="3"/>
  <c r="AC167" i="3" s="1"/>
  <c r="AG167" i="3" s="1"/>
  <c r="AB244" i="3"/>
  <c r="AC244" i="3" s="1"/>
  <c r="AG244" i="3" s="1"/>
  <c r="AB967" i="3"/>
  <c r="AC967" i="3" s="1"/>
  <c r="AG967" i="3" s="1"/>
  <c r="AB687" i="3"/>
  <c r="AC687" i="3" s="1"/>
  <c r="AG687" i="3" s="1"/>
  <c r="AB369" i="3"/>
  <c r="AC369" i="3" s="1"/>
  <c r="AG369" i="3" s="1"/>
  <c r="AB939" i="3"/>
  <c r="AC939" i="3" s="1"/>
  <c r="AG939" i="3" s="1"/>
  <c r="AB745" i="3"/>
  <c r="AC745" i="3" s="1"/>
  <c r="AG745" i="3" s="1"/>
  <c r="AB786" i="3"/>
  <c r="AC786" i="3" s="1"/>
  <c r="AG786" i="3" s="1"/>
  <c r="AB398" i="3"/>
  <c r="AC398" i="3" s="1"/>
  <c r="AG398" i="3" s="1"/>
  <c r="AU782" i="3"/>
  <c r="AB582" i="3"/>
  <c r="AC582" i="3" s="1"/>
  <c r="AG582" i="3" s="1"/>
  <c r="AB269" i="3"/>
  <c r="AC269" i="3" s="1"/>
  <c r="AG269" i="3" s="1"/>
  <c r="AB340" i="3"/>
  <c r="AC340" i="3" s="1"/>
  <c r="AG340" i="3" s="1"/>
  <c r="AB818" i="3"/>
  <c r="AC818" i="3" s="1"/>
  <c r="AG818" i="3" s="1"/>
  <c r="AB266" i="3"/>
  <c r="AC266" i="3" s="1"/>
  <c r="AG266" i="3" s="1"/>
  <c r="AB670" i="3"/>
  <c r="AC670" i="3" s="1"/>
  <c r="AG670" i="3" s="1"/>
  <c r="AB477" i="3"/>
  <c r="AC477" i="3" s="1"/>
  <c r="AG477" i="3" s="1"/>
  <c r="AB888" i="3"/>
  <c r="AC888" i="3" s="1"/>
  <c r="AG888" i="3" s="1"/>
  <c r="AB467" i="3"/>
  <c r="AC467" i="3" s="1"/>
  <c r="AG467" i="3" s="1"/>
  <c r="AB544" i="3"/>
  <c r="AC544" i="3" s="1"/>
  <c r="AG544" i="3" s="1"/>
  <c r="AB314" i="3"/>
  <c r="AC314" i="3" s="1"/>
  <c r="AG314" i="3" s="1"/>
  <c r="AB214" i="3"/>
  <c r="AC214" i="3" s="1"/>
  <c r="AG214" i="3" s="1"/>
  <c r="AB183" i="3"/>
  <c r="AC183" i="3" s="1"/>
  <c r="AG183" i="3" s="1"/>
  <c r="AB984" i="3"/>
  <c r="AC984" i="3" s="1"/>
  <c r="AG984" i="3" s="1"/>
  <c r="AB737" i="3"/>
  <c r="AC737" i="3" s="1"/>
  <c r="AG737" i="3" s="1"/>
  <c r="AU358" i="3"/>
  <c r="AU674" i="3"/>
  <c r="AU992" i="3"/>
  <c r="AB718" i="3"/>
  <c r="AC718" i="3" s="1"/>
  <c r="AG718" i="3" s="1"/>
  <c r="AB158" i="3"/>
  <c r="AC158" i="3" s="1"/>
  <c r="AG158" i="3" s="1"/>
  <c r="AU944" i="3"/>
  <c r="AB444" i="3"/>
  <c r="AC444" i="3" s="1"/>
  <c r="AG444" i="3" s="1"/>
  <c r="AB228" i="3"/>
  <c r="AC228" i="3" s="1"/>
  <c r="AG228" i="3" s="1"/>
  <c r="AB185" i="3"/>
  <c r="AC185" i="3" s="1"/>
  <c r="AG185" i="3" s="1"/>
  <c r="AB700" i="3"/>
  <c r="AC700" i="3" s="1"/>
  <c r="AG700" i="3" s="1"/>
  <c r="AB372" i="3"/>
  <c r="AC372" i="3" s="1"/>
  <c r="AG372" i="3" s="1"/>
  <c r="AB304" i="3"/>
  <c r="AC304" i="3" s="1"/>
  <c r="AG304" i="3" s="1"/>
  <c r="AB796" i="3"/>
  <c r="AC796" i="3" s="1"/>
  <c r="AG796" i="3" s="1"/>
  <c r="AB690" i="3"/>
  <c r="AC690" i="3" s="1"/>
  <c r="AG690" i="3" s="1"/>
  <c r="AB599" i="3"/>
  <c r="AC599" i="3" s="1"/>
  <c r="AG599" i="3" s="1"/>
  <c r="AB356" i="3"/>
  <c r="AC356" i="3" s="1"/>
  <c r="AG356" i="3" s="1"/>
  <c r="AB927" i="3"/>
  <c r="AC927" i="3" s="1"/>
  <c r="AG927" i="3" s="1"/>
  <c r="M9" i="3"/>
  <c r="K9" i="3" s="1"/>
  <c r="B9" i="3"/>
  <c r="AK9" i="3" s="1"/>
  <c r="AB165" i="3"/>
  <c r="AC165" i="3" s="1"/>
  <c r="AG165" i="3" s="1"/>
  <c r="AU10" i="3"/>
  <c r="AB985" i="3"/>
  <c r="AC985" i="3" s="1"/>
  <c r="AG985" i="3" s="1"/>
  <c r="AB382" i="3"/>
  <c r="AC382" i="3" s="1"/>
  <c r="AG382" i="3" s="1"/>
  <c r="AB414" i="3"/>
  <c r="AC414" i="3" s="1"/>
  <c r="AG414" i="3" s="1"/>
  <c r="AB588" i="3"/>
  <c r="AC588" i="3" s="1"/>
  <c r="AG588" i="3" s="1"/>
  <c r="AB194" i="3"/>
  <c r="AC194" i="3" s="1"/>
  <c r="AG194" i="3" s="1"/>
  <c r="G41" i="10"/>
  <c r="AB969" i="3"/>
  <c r="AC969" i="3" s="1"/>
  <c r="AG969" i="3" s="1"/>
  <c r="AB891" i="3"/>
  <c r="AC891" i="3" s="1"/>
  <c r="AG891" i="3" s="1"/>
  <c r="AU853" i="3"/>
  <c r="AB585" i="3"/>
  <c r="AC585" i="3" s="1"/>
  <c r="AG585" i="3" s="1"/>
  <c r="AU243" i="3"/>
  <c r="AP21" i="3"/>
  <c r="P25" i="4" s="1"/>
  <c r="AU665" i="3"/>
  <c r="AU22" i="3"/>
  <c r="AU264" i="3"/>
  <c r="AU627" i="3"/>
  <c r="AU45" i="3"/>
  <c r="AU611" i="3"/>
  <c r="AU956" i="3"/>
  <c r="AU893" i="3"/>
  <c r="AU719" i="3"/>
  <c r="AU345" i="3"/>
  <c r="AU58" i="3"/>
  <c r="AU756" i="3"/>
  <c r="AU570" i="3"/>
  <c r="AU549" i="3"/>
  <c r="AU928" i="3"/>
  <c r="AU110" i="3"/>
  <c r="AU42" i="3"/>
  <c r="AU979" i="3"/>
  <c r="AU935" i="3"/>
  <c r="AU382" i="3"/>
  <c r="AU123" i="3"/>
  <c r="AU686" i="3"/>
  <c r="AU587" i="3"/>
  <c r="AU486" i="3"/>
  <c r="AU178" i="3"/>
  <c r="AU964" i="3"/>
  <c r="AU164" i="3"/>
  <c r="AU678" i="3"/>
  <c r="AU951" i="3"/>
  <c r="AU182" i="3"/>
  <c r="AU989" i="3"/>
  <c r="AU683" i="3"/>
  <c r="AU364" i="3"/>
  <c r="AU736" i="3"/>
  <c r="AU780" i="3"/>
  <c r="AU440" i="3"/>
  <c r="AU411" i="3"/>
  <c r="AU109" i="3"/>
  <c r="AU375" i="3"/>
  <c r="AU762" i="3"/>
  <c r="G55" i="10"/>
  <c r="G20" i="10"/>
  <c r="AU280" i="3"/>
  <c r="AP7" i="3"/>
  <c r="P22" i="4" s="1"/>
  <c r="AP16" i="3"/>
  <c r="P32" i="4" s="1"/>
  <c r="AU31" i="3"/>
  <c r="AP129" i="3"/>
  <c r="M234" i="10" s="1"/>
  <c r="AP26" i="3"/>
  <c r="AU72" i="3"/>
  <c r="AU77" i="3"/>
  <c r="AU74" i="3"/>
  <c r="B30" i="3"/>
  <c r="AK30" i="3" s="1"/>
  <c r="AU62" i="3"/>
  <c r="AU26" i="3"/>
  <c r="M5" i="3"/>
  <c r="B17" i="3"/>
  <c r="AK17" i="3" s="1"/>
  <c r="M17" i="3"/>
  <c r="AP58" i="3"/>
  <c r="M90" i="10" s="1"/>
  <c r="AU88" i="3"/>
  <c r="AU95" i="3"/>
  <c r="AP138" i="3"/>
  <c r="M265" i="10" s="1"/>
  <c r="AU24" i="3"/>
  <c r="AP88" i="3"/>
  <c r="M134" i="10" s="1"/>
  <c r="AG136" i="3"/>
  <c r="AP136" i="3"/>
  <c r="M263" i="10" s="1"/>
  <c r="AU848" i="3"/>
  <c r="AU106" i="3"/>
  <c r="AU808" i="3"/>
  <c r="AU384" i="3"/>
  <c r="AU916" i="3"/>
  <c r="AU708" i="3"/>
  <c r="AU721" i="3"/>
  <c r="AU5" i="3"/>
  <c r="AU296" i="3"/>
  <c r="AU40" i="3"/>
  <c r="AU500" i="3"/>
  <c r="AU317" i="3"/>
  <c r="AU425" i="3"/>
  <c r="AU636" i="3"/>
  <c r="AU8" i="3"/>
  <c r="AU688" i="3"/>
  <c r="AU519" i="3"/>
  <c r="AU770" i="3"/>
  <c r="AU651" i="3"/>
  <c r="AU823" i="3"/>
  <c r="AU918" i="3"/>
  <c r="AU689" i="3"/>
  <c r="AU284" i="3"/>
  <c r="AU12" i="3"/>
  <c r="AU962" i="3"/>
  <c r="AU275" i="3"/>
  <c r="AB181" i="3"/>
  <c r="AC181" i="3" s="1"/>
  <c r="AG181" i="3" s="1"/>
  <c r="AU692" i="3"/>
  <c r="AU442" i="3"/>
  <c r="AU586" i="3"/>
  <c r="AU428" i="3"/>
  <c r="AP91" i="3"/>
  <c r="M137" i="10" s="1"/>
  <c r="AU349" i="3"/>
  <c r="AU582" i="3"/>
  <c r="AU522" i="3"/>
  <c r="AU140" i="3"/>
  <c r="AU61" i="3"/>
  <c r="AU816" i="3"/>
  <c r="AU752" i="3"/>
  <c r="AU90" i="3"/>
  <c r="AU215" i="3"/>
  <c r="AU242" i="3"/>
  <c r="AU702" i="3"/>
  <c r="AU141" i="3"/>
  <c r="AU834" i="3"/>
  <c r="AU94" i="3"/>
  <c r="AU79" i="3"/>
  <c r="AP59" i="3"/>
  <c r="M91" i="10" s="1"/>
  <c r="AU908" i="3"/>
  <c r="AU843" i="3"/>
  <c r="AU672" i="3"/>
  <c r="AU328" i="3"/>
  <c r="AB774" i="3"/>
  <c r="AC774" i="3" s="1"/>
  <c r="AG774" i="3" s="1"/>
  <c r="AU699" i="3"/>
  <c r="AU839" i="3"/>
  <c r="AU868" i="3"/>
  <c r="AP90" i="3"/>
  <c r="M136" i="10" s="1"/>
  <c r="AU350" i="3"/>
  <c r="AU564" i="3"/>
  <c r="AU305" i="3"/>
  <c r="AU981" i="3"/>
  <c r="AU682" i="3"/>
  <c r="AU911" i="3"/>
  <c r="AU858" i="3"/>
  <c r="AU136" i="3"/>
  <c r="AP40" i="3"/>
  <c r="M76" i="10" s="1"/>
  <c r="AP130" i="3"/>
  <c r="M235" i="10" s="1"/>
  <c r="AB483" i="3"/>
  <c r="AC483" i="3" s="1"/>
  <c r="AG483" i="3" s="1"/>
  <c r="B3" i="3"/>
  <c r="AK3" i="3" s="1"/>
  <c r="AU329" i="3"/>
  <c r="M30" i="3"/>
  <c r="AU887" i="3"/>
  <c r="AU972" i="3"/>
  <c r="AB819" i="3"/>
  <c r="AC819" i="3" s="1"/>
  <c r="AG819" i="3" s="1"/>
  <c r="AU769" i="3"/>
  <c r="AU941" i="3"/>
  <c r="AU653" i="3"/>
  <c r="AU162" i="3"/>
  <c r="AB615" i="3"/>
  <c r="AC615" i="3" s="1"/>
  <c r="AG615" i="3" s="1"/>
  <c r="AU194" i="3"/>
  <c r="AB812" i="3"/>
  <c r="AC812" i="3" s="1"/>
  <c r="AG812" i="3" s="1"/>
  <c r="AU250" i="3"/>
  <c r="AU753" i="3"/>
  <c r="AU566" i="3"/>
  <c r="AU837" i="3"/>
  <c r="AU336" i="3"/>
  <c r="AB915" i="3"/>
  <c r="AC915" i="3" s="1"/>
  <c r="AG915" i="3" s="1"/>
  <c r="AB642" i="3"/>
  <c r="AC642" i="3" s="1"/>
  <c r="AG642" i="3" s="1"/>
  <c r="AB476" i="3"/>
  <c r="AC476" i="3" s="1"/>
  <c r="AG476" i="3" s="1"/>
  <c r="AB498" i="3"/>
  <c r="AC498" i="3" s="1"/>
  <c r="AG498" i="3" s="1"/>
  <c r="AB650" i="3"/>
  <c r="AC650" i="3" s="1"/>
  <c r="AG650" i="3" s="1"/>
  <c r="M110" i="3"/>
  <c r="AP110" i="3" s="1"/>
  <c r="M200" i="10" s="1"/>
  <c r="AU715" i="3"/>
  <c r="B45" i="3"/>
  <c r="AK45" i="3" s="1"/>
  <c r="G79" i="10" s="1"/>
  <c r="AB169" i="3"/>
  <c r="AC169" i="3" s="1"/>
  <c r="AG169" i="3" s="1"/>
  <c r="AU395" i="3"/>
  <c r="AB702" i="3"/>
  <c r="AC702" i="3" s="1"/>
  <c r="AG702" i="3" s="1"/>
  <c r="AP123" i="3"/>
  <c r="M228" i="10" s="1"/>
  <c r="AU950" i="3"/>
  <c r="AU449" i="3"/>
  <c r="AU788" i="3"/>
  <c r="AU458" i="3"/>
  <c r="AB456" i="3"/>
  <c r="AC456" i="3" s="1"/>
  <c r="AG456" i="3" s="1"/>
  <c r="AB813" i="3"/>
  <c r="AC813" i="3" s="1"/>
  <c r="AG813" i="3" s="1"/>
  <c r="AB344" i="3"/>
  <c r="AC344" i="3" s="1"/>
  <c r="AG344" i="3" s="1"/>
  <c r="AB847" i="3"/>
  <c r="AC847" i="3" s="1"/>
  <c r="AG847" i="3" s="1"/>
  <c r="M89" i="3"/>
  <c r="AP89" i="3" s="1"/>
  <c r="M135" i="10" s="1"/>
  <c r="B89" i="3"/>
  <c r="AK89" i="3" s="1"/>
  <c r="G135" i="10" s="1"/>
  <c r="AB345" i="3"/>
  <c r="AC345" i="3" s="1"/>
  <c r="AG345" i="3" s="1"/>
  <c r="AU462" i="3"/>
  <c r="AP79" i="3"/>
  <c r="M125" i="10" s="1"/>
  <c r="AP139" i="3"/>
  <c r="M266" i="10" s="1"/>
  <c r="AB807" i="3"/>
  <c r="AC807" i="3" s="1"/>
  <c r="AG807" i="3" s="1"/>
  <c r="AB174" i="3"/>
  <c r="AC174" i="3" s="1"/>
  <c r="AG174" i="3" s="1"/>
  <c r="AU749" i="3"/>
  <c r="AB134" i="3"/>
  <c r="AC134" i="3" s="1"/>
  <c r="AG134" i="3" s="1"/>
  <c r="AB545" i="3"/>
  <c r="AC545" i="3" s="1"/>
  <c r="AG545" i="3" s="1"/>
  <c r="AB434" i="3"/>
  <c r="AC434" i="3" s="1"/>
  <c r="AG434" i="3" s="1"/>
  <c r="AU163" i="3"/>
  <c r="AP108" i="3"/>
  <c r="M198" i="10" s="1"/>
  <c r="B29" i="3"/>
  <c r="AK29" i="3" s="1"/>
  <c r="AU647" i="3"/>
  <c r="AB219" i="3"/>
  <c r="AC219" i="3" s="1"/>
  <c r="AG219" i="3" s="1"/>
  <c r="AP50" i="3"/>
  <c r="M64" i="10" s="1"/>
  <c r="AB583" i="3"/>
  <c r="AC583" i="3" s="1"/>
  <c r="AG583" i="3" s="1"/>
  <c r="AB659" i="3"/>
  <c r="AC659" i="3" s="1"/>
  <c r="AG659" i="3" s="1"/>
  <c r="AU865" i="3"/>
  <c r="AB381" i="3"/>
  <c r="AC381" i="3" s="1"/>
  <c r="AG381" i="3" s="1"/>
  <c r="AU59" i="3"/>
  <c r="B62" i="3"/>
  <c r="AK62" i="3" s="1"/>
  <c r="G107" i="10" s="1"/>
  <c r="AB781" i="3"/>
  <c r="AC781" i="3" s="1"/>
  <c r="AG781" i="3" s="1"/>
  <c r="AU640" i="3"/>
  <c r="B28" i="3"/>
  <c r="AK28" i="3" s="1"/>
  <c r="AB457" i="3"/>
  <c r="AC457" i="3" s="1"/>
  <c r="AG457" i="3" s="1"/>
  <c r="AU809" i="3"/>
  <c r="B78" i="3"/>
  <c r="AK78" i="3" s="1"/>
  <c r="G124" i="10" s="1"/>
  <c r="B44" i="3"/>
  <c r="AK44" i="3" s="1"/>
  <c r="G62" i="10" s="1"/>
  <c r="AU694" i="3"/>
  <c r="AB817" i="3"/>
  <c r="AC817" i="3" s="1"/>
  <c r="AG817" i="3" s="1"/>
  <c r="AU144" i="3"/>
  <c r="AU937" i="3"/>
  <c r="AU709" i="3"/>
  <c r="AB726" i="3"/>
  <c r="AC726" i="3" s="1"/>
  <c r="AG726" i="3" s="1"/>
  <c r="AU779" i="3"/>
  <c r="AP68" i="3"/>
  <c r="M113" i="10" s="1"/>
  <c r="AU876" i="3"/>
  <c r="AU172" i="3"/>
  <c r="AU270" i="3"/>
  <c r="AB800" i="3"/>
  <c r="AC800" i="3" s="1"/>
  <c r="AG800" i="3" s="1"/>
  <c r="AB550" i="3"/>
  <c r="AC550" i="3" s="1"/>
  <c r="AG550" i="3" s="1"/>
  <c r="AP74" i="3"/>
  <c r="M118" i="10" s="1"/>
  <c r="AU100" i="3"/>
  <c r="AU138" i="3"/>
  <c r="AP114" i="3"/>
  <c r="M209" i="10" s="1"/>
  <c r="AP36" i="3"/>
  <c r="M59" i="10" s="1"/>
  <c r="AP62" i="3"/>
  <c r="M107" i="10" s="1"/>
  <c r="AU723" i="3"/>
  <c r="AU661" i="3"/>
  <c r="AB380" i="3"/>
  <c r="AC380" i="3" s="1"/>
  <c r="AG380" i="3" s="1"/>
  <c r="AB212" i="3"/>
  <c r="AC212" i="3" s="1"/>
  <c r="AG212" i="3" s="1"/>
  <c r="AU785" i="3"/>
  <c r="AB254" i="3"/>
  <c r="AC254" i="3" s="1"/>
  <c r="AG254" i="3" s="1"/>
  <c r="AU819" i="3"/>
  <c r="AB851" i="3"/>
  <c r="AC851" i="3" s="1"/>
  <c r="AG851" i="3" s="1"/>
  <c r="AU766" i="3"/>
  <c r="AP106" i="3"/>
  <c r="M196" i="10" s="1"/>
  <c r="AB145" i="3"/>
  <c r="AC145" i="3" s="1"/>
  <c r="AG145" i="3" s="1"/>
  <c r="AU844" i="3"/>
  <c r="AP109" i="3"/>
  <c r="M199" i="10" s="1"/>
  <c r="AP125" i="3"/>
  <c r="M230" i="10" s="1"/>
  <c r="AB866" i="3"/>
  <c r="AC866" i="3" s="1"/>
  <c r="AG866" i="3" s="1"/>
  <c r="AB845" i="3"/>
  <c r="AC845" i="3" s="1"/>
  <c r="AG845" i="3" s="1"/>
  <c r="AB953" i="3"/>
  <c r="AC953" i="3" s="1"/>
  <c r="AG953" i="3" s="1"/>
  <c r="AU842" i="3"/>
  <c r="M82" i="3"/>
  <c r="AP82" i="3" s="1"/>
  <c r="M128" i="10" s="1"/>
  <c r="B82" i="3"/>
  <c r="AK82" i="3" s="1"/>
  <c r="G128" i="10" s="1"/>
  <c r="AU422" i="3"/>
  <c r="AP42" i="3"/>
  <c r="M78" i="10" s="1"/>
  <c r="AU677" i="3"/>
  <c r="AB798" i="3"/>
  <c r="AC798" i="3" s="1"/>
  <c r="AG798" i="3" s="1"/>
  <c r="AP61" i="3"/>
  <c r="M106" i="10" s="1"/>
  <c r="AB201" i="3"/>
  <c r="AC201" i="3" s="1"/>
  <c r="AG201" i="3" s="1"/>
  <c r="AU143" i="3"/>
  <c r="AU416" i="3"/>
  <c r="B46" i="3"/>
  <c r="AK46" i="3" s="1"/>
  <c r="G80" i="10" s="1"/>
  <c r="AU365" i="3"/>
  <c r="AU639" i="3"/>
  <c r="AB499" i="3"/>
  <c r="AC499" i="3" s="1"/>
  <c r="AG499" i="3" s="1"/>
  <c r="AB443" i="3"/>
  <c r="AC443" i="3" s="1"/>
  <c r="AG443" i="3" s="1"/>
  <c r="AB568" i="3"/>
  <c r="AC568" i="3" s="1"/>
  <c r="AG568" i="3" s="1"/>
  <c r="AB623" i="3"/>
  <c r="AC623" i="3" s="1"/>
  <c r="AG623" i="3" s="1"/>
  <c r="AU710" i="3"/>
  <c r="AU614" i="3"/>
  <c r="AU997" i="3"/>
  <c r="AU595" i="3"/>
  <c r="AB436" i="3"/>
  <c r="AC436" i="3" s="1"/>
  <c r="AG436" i="3" s="1"/>
  <c r="AB757" i="3"/>
  <c r="AC757" i="3" s="1"/>
  <c r="AG757" i="3" s="1"/>
  <c r="AB820" i="3"/>
  <c r="AC820" i="3" s="1"/>
  <c r="AG820" i="3" s="1"/>
  <c r="AB237" i="3"/>
  <c r="AC237" i="3" s="1"/>
  <c r="AG237" i="3" s="1"/>
  <c r="AU906" i="3"/>
  <c r="AU216" i="3"/>
  <c r="AU327" i="3"/>
  <c r="AU309" i="3"/>
  <c r="AU970" i="3"/>
  <c r="AU932" i="3"/>
  <c r="AB222" i="3"/>
  <c r="AC222" i="3" s="1"/>
  <c r="AG222" i="3" s="1"/>
  <c r="AB240" i="3"/>
  <c r="AC240" i="3" s="1"/>
  <c r="AG240" i="3" s="1"/>
  <c r="AU377" i="3"/>
  <c r="B8" i="3"/>
  <c r="AK8" i="3" s="1"/>
  <c r="J23" i="4" s="1"/>
  <c r="AU557" i="3"/>
  <c r="AU393" i="3"/>
  <c r="AB804" i="3"/>
  <c r="AC804" i="3" s="1"/>
  <c r="AG804" i="3" s="1"/>
  <c r="AB790" i="3"/>
  <c r="AC790" i="3" s="1"/>
  <c r="AG790" i="3" s="1"/>
  <c r="AP77" i="3"/>
  <c r="M123" i="10" s="1"/>
  <c r="AU181" i="3"/>
  <c r="AU361" i="3"/>
  <c r="AB208" i="3"/>
  <c r="AC208" i="3" s="1"/>
  <c r="AG208" i="3" s="1"/>
  <c r="AU3" i="3"/>
  <c r="AB655" i="3"/>
  <c r="AC655" i="3" s="1"/>
  <c r="AG655" i="3" s="1"/>
  <c r="AB734" i="3"/>
  <c r="AC734" i="3" s="1"/>
  <c r="AG734" i="3" s="1"/>
  <c r="M81" i="3"/>
  <c r="AP81" i="3" s="1"/>
  <c r="M127" i="10" s="1"/>
  <c r="B81" i="3"/>
  <c r="AK81" i="3" s="1"/>
  <c r="G127" i="10" s="1"/>
  <c r="AU238" i="3"/>
  <c r="AU397" i="3"/>
  <c r="AU222" i="3"/>
  <c r="AP93" i="3"/>
  <c r="M141" i="10" s="1"/>
  <c r="AU226" i="3"/>
  <c r="AB520" i="3"/>
  <c r="AC520" i="3" s="1"/>
  <c r="AG520" i="3" s="1"/>
  <c r="AU76" i="3"/>
  <c r="AB840" i="3"/>
  <c r="AC840" i="3" s="1"/>
  <c r="AG840" i="3" s="1"/>
  <c r="AU179" i="3"/>
  <c r="AB461" i="3"/>
  <c r="AC461" i="3" s="1"/>
  <c r="AG461" i="3" s="1"/>
  <c r="AU337" i="3"/>
  <c r="AU503" i="3"/>
  <c r="AB463" i="3"/>
  <c r="AC463" i="3" s="1"/>
  <c r="AG463" i="3" s="1"/>
  <c r="AU539" i="3"/>
  <c r="AB986" i="3"/>
  <c r="AC986" i="3" s="1"/>
  <c r="AG986" i="3" s="1"/>
  <c r="AU720" i="3"/>
  <c r="AU988" i="3"/>
  <c r="AU499" i="3"/>
  <c r="AU610" i="3"/>
  <c r="AB151" i="3"/>
  <c r="AC151" i="3" s="1"/>
  <c r="AG151" i="3" s="1"/>
  <c r="AU348" i="3"/>
  <c r="AU126" i="3"/>
  <c r="AU165" i="3"/>
  <c r="AB349" i="3"/>
  <c r="AC349" i="3" s="1"/>
  <c r="AG349" i="3" s="1"/>
  <c r="AU594" i="3"/>
  <c r="M3" i="3"/>
  <c r="AP141" i="3"/>
  <c r="M242" i="10" s="1"/>
  <c r="AU548" i="3"/>
  <c r="B61" i="3"/>
  <c r="AK61" i="3" s="1"/>
  <c r="G106" i="10" s="1"/>
  <c r="AB716" i="3"/>
  <c r="AC716" i="3" s="1"/>
  <c r="AG716" i="3" s="1"/>
  <c r="AB285" i="3"/>
  <c r="AC285" i="3" s="1"/>
  <c r="AG285" i="3" s="1"/>
  <c r="AP107" i="3"/>
  <c r="M197" i="10" s="1"/>
  <c r="AB420" i="3"/>
  <c r="AC420" i="3" s="1"/>
  <c r="AG420" i="3" s="1"/>
  <c r="AU301" i="3"/>
  <c r="AB487" i="3"/>
  <c r="AC487" i="3" s="1"/>
  <c r="AG487" i="3" s="1"/>
  <c r="AU429" i="3"/>
  <c r="AB654" i="3"/>
  <c r="AC654" i="3" s="1"/>
  <c r="AG654" i="3" s="1"/>
  <c r="AU666" i="3"/>
  <c r="AU483" i="3"/>
  <c r="AU396" i="3"/>
  <c r="AB396" i="3"/>
  <c r="AC396" i="3" s="1"/>
  <c r="AG396" i="3" s="1"/>
  <c r="AB753" i="3"/>
  <c r="AC753" i="3" s="1"/>
  <c r="AG753" i="3" s="1"/>
  <c r="AB724" i="3"/>
  <c r="AC724" i="3" s="1"/>
  <c r="AG724" i="3" s="1"/>
  <c r="AU652" i="3"/>
  <c r="AB864" i="3"/>
  <c r="AC864" i="3" s="1"/>
  <c r="AG864" i="3" s="1"/>
  <c r="AU28" i="3"/>
  <c r="AU139" i="3"/>
  <c r="AB728" i="3"/>
  <c r="AC728" i="3" s="1"/>
  <c r="AG728" i="3" s="1"/>
  <c r="AU46" i="3"/>
  <c r="AU993" i="3"/>
  <c r="D9" i="4"/>
  <c r="AU552" i="3"/>
  <c r="AB722" i="3"/>
  <c r="AC722" i="3" s="1"/>
  <c r="AG722" i="3" s="1"/>
  <c r="AB608" i="3"/>
  <c r="AC608" i="3" s="1"/>
  <c r="AG608" i="3" s="1"/>
  <c r="AU272" i="3"/>
  <c r="AP147" i="3"/>
  <c r="M247" i="10" s="1"/>
  <c r="AB203" i="3"/>
  <c r="AC203" i="3" s="1"/>
  <c r="AG203" i="3" s="1"/>
  <c r="AU147" i="3"/>
  <c r="AB341" i="3"/>
  <c r="AC341" i="3" s="1"/>
  <c r="AG341" i="3" s="1"/>
  <c r="AU968" i="3"/>
  <c r="AB551" i="3"/>
  <c r="AC551" i="3" s="1"/>
  <c r="AG551" i="3" s="1"/>
  <c r="AU75" i="3"/>
  <c r="AB190" i="3"/>
  <c r="AC190" i="3" s="1"/>
  <c r="AG190" i="3" s="1"/>
  <c r="AU777" i="3"/>
  <c r="AU108" i="3"/>
  <c r="AB428" i="3"/>
  <c r="AC428" i="3" s="1"/>
  <c r="AG428" i="3" s="1"/>
  <c r="AB556" i="3"/>
  <c r="AC556" i="3" s="1"/>
  <c r="AG556" i="3" s="1"/>
  <c r="AP45" i="3"/>
  <c r="M79" i="10" s="1"/>
  <c r="AB459" i="3"/>
  <c r="AC459" i="3" s="1"/>
  <c r="AG459" i="3" s="1"/>
  <c r="AU29" i="3"/>
  <c r="AU107" i="3"/>
  <c r="AB470" i="3"/>
  <c r="AC470" i="3" s="1"/>
  <c r="AG470" i="3" s="1"/>
  <c r="AU369" i="3"/>
  <c r="AB383" i="3"/>
  <c r="AC383" i="3" s="1"/>
  <c r="AG383" i="3" s="1"/>
  <c r="AB607" i="3"/>
  <c r="AC607" i="3" s="1"/>
  <c r="AG607" i="3" s="1"/>
  <c r="AU589" i="3"/>
  <c r="AU717" i="3"/>
  <c r="AB628" i="3"/>
  <c r="AC628" i="3" s="1"/>
  <c r="AG628" i="3" s="1"/>
  <c r="AB634" i="3"/>
  <c r="AC634" i="3" s="1"/>
  <c r="AG634" i="3" s="1"/>
  <c r="AB686" i="3"/>
  <c r="AC686" i="3" s="1"/>
  <c r="AG686" i="3" s="1"/>
  <c r="AB801" i="3"/>
  <c r="AC801" i="3" s="1"/>
  <c r="AG801" i="3" s="1"/>
  <c r="AU924" i="3"/>
  <c r="AB822" i="3"/>
  <c r="AC822" i="3" s="1"/>
  <c r="AG822" i="3" s="1"/>
  <c r="AB1000" i="3"/>
  <c r="AC1000" i="3" s="1"/>
  <c r="AG1000" i="3" s="1"/>
  <c r="B93" i="3"/>
  <c r="AK93" i="3" s="1"/>
  <c r="G141" i="10" s="1"/>
  <c r="B83" i="3"/>
  <c r="AK83" i="3" s="1"/>
  <c r="G129" i="10" s="1"/>
  <c r="M83" i="3"/>
  <c r="AP83" i="3" s="1"/>
  <c r="M129" i="10" s="1"/>
  <c r="AU195" i="3"/>
  <c r="AB162" i="3"/>
  <c r="AC162" i="3" s="1"/>
  <c r="AG162" i="3" s="1"/>
  <c r="AU634" i="3"/>
  <c r="AB397" i="3"/>
  <c r="AC397" i="3" s="1"/>
  <c r="AG397" i="3" s="1"/>
  <c r="AU954" i="3"/>
  <c r="AU679" i="3"/>
  <c r="AU60" i="3"/>
  <c r="AU643" i="3"/>
  <c r="AB393" i="3"/>
  <c r="AC393" i="3" s="1"/>
  <c r="AG393" i="3" s="1"/>
  <c r="AP150" i="3"/>
  <c r="M250" i="10" s="1"/>
  <c r="AP148" i="3"/>
  <c r="M248" i="10" s="1"/>
  <c r="AU469" i="3"/>
  <c r="AU714" i="3"/>
  <c r="AU323" i="3"/>
  <c r="AU641" i="3"/>
  <c r="AU867" i="3"/>
  <c r="B14" i="3"/>
  <c r="AK14" i="3" s="1"/>
  <c r="J30" i="4" s="1"/>
  <c r="M44" i="3"/>
  <c r="AP44" i="3" s="1"/>
  <c r="M62" i="10" s="1"/>
  <c r="AU475" i="3"/>
  <c r="AU571" i="3"/>
  <c r="M18" i="3"/>
  <c r="K18" i="3" s="1"/>
  <c r="B18" i="3"/>
  <c r="AK18" i="3" s="1"/>
  <c r="J34" i="4" s="1"/>
  <c r="AU223" i="3"/>
  <c r="AB972" i="3"/>
  <c r="AC972" i="3" s="1"/>
  <c r="AG972" i="3" s="1"/>
  <c r="AU947" i="3"/>
  <c r="AU755" i="3"/>
  <c r="AU623" i="3"/>
  <c r="AU146" i="3"/>
  <c r="AB197" i="3"/>
  <c r="AC197" i="3" s="1"/>
  <c r="AG197" i="3" s="1"/>
  <c r="AU885" i="3"/>
  <c r="AU705" i="3"/>
  <c r="AU872" i="3"/>
  <c r="AU380" i="3"/>
  <c r="AB958" i="3"/>
  <c r="AC958" i="3" s="1"/>
  <c r="AG958" i="3" s="1"/>
  <c r="AB413" i="3"/>
  <c r="AC413" i="3" s="1"/>
  <c r="AG413" i="3" s="1"/>
  <c r="AU93" i="3"/>
  <c r="AB682" i="3"/>
  <c r="AC682" i="3" s="1"/>
  <c r="AG682" i="3" s="1"/>
  <c r="AB666" i="3"/>
  <c r="AC666" i="3" s="1"/>
  <c r="AG666" i="3" s="1"/>
  <c r="AU145" i="3"/>
  <c r="AP75" i="3"/>
  <c r="M119" i="10" s="1"/>
  <c r="AU277" i="3"/>
  <c r="AP76" i="3"/>
  <c r="M120" i="10" s="1"/>
  <c r="AB404" i="3"/>
  <c r="AC404" i="3" s="1"/>
  <c r="AG404" i="3" s="1"/>
  <c r="AB617" i="3"/>
  <c r="AC617" i="3" s="1"/>
  <c r="AG617" i="3" s="1"/>
  <c r="AU148" i="3"/>
  <c r="M78" i="3"/>
  <c r="AP78" i="3" s="1"/>
  <c r="M124" i="10" s="1"/>
  <c r="AP142" i="3"/>
  <c r="M243" i="10" s="1"/>
  <c r="AP124" i="3"/>
  <c r="M229" i="10" s="1"/>
  <c r="AP30" i="3"/>
  <c r="AU251" i="3"/>
  <c r="AU180" i="3"/>
  <c r="AU775" i="3"/>
  <c r="AU655" i="3"/>
  <c r="AB595" i="3"/>
  <c r="AC595" i="3" s="1"/>
  <c r="AG595" i="3" s="1"/>
  <c r="B4" i="10"/>
  <c r="B5" i="4"/>
  <c r="A4" i="4" s="1"/>
  <c r="A3" i="4"/>
  <c r="AP143" i="3"/>
  <c r="M244" i="10" s="1"/>
  <c r="AU441" i="3"/>
  <c r="AB324" i="3"/>
  <c r="AC324" i="3" s="1"/>
  <c r="AG324" i="3" s="1"/>
  <c r="AU501" i="3"/>
  <c r="AU502" i="3"/>
  <c r="AU321" i="3"/>
  <c r="AU125" i="3"/>
  <c r="AU150" i="3"/>
  <c r="AB777" i="3"/>
  <c r="AC777" i="3" s="1"/>
  <c r="AG777" i="3" s="1"/>
  <c r="AB788" i="3"/>
  <c r="AC788" i="3" s="1"/>
  <c r="AG788" i="3" s="1"/>
  <c r="AU78" i="3"/>
  <c r="AU711" i="3"/>
  <c r="AB260" i="3"/>
  <c r="AC260" i="3" s="1"/>
  <c r="AG260" i="3" s="1"/>
  <c r="AG41" i="3"/>
  <c r="AP41" i="3"/>
  <c r="M77" i="10" s="1"/>
  <c r="AB594" i="3"/>
  <c r="AC594" i="3" s="1"/>
  <c r="AG594" i="3" s="1"/>
  <c r="AU482" i="3"/>
  <c r="AU728" i="3"/>
  <c r="AB361" i="3"/>
  <c r="AC361" i="3" s="1"/>
  <c r="AG361" i="3" s="1"/>
  <c r="AU412" i="3"/>
  <c r="AU30" i="3"/>
  <c r="AB911" i="3"/>
  <c r="AC911" i="3" s="1"/>
  <c r="AG911" i="3" s="1"/>
  <c r="AU985" i="3"/>
  <c r="AU662" i="3"/>
  <c r="AU907" i="3"/>
  <c r="AB450" i="3"/>
  <c r="AC450" i="3" s="1"/>
  <c r="AG450" i="3" s="1"/>
  <c r="AB462" i="3"/>
  <c r="AC462" i="3" s="1"/>
  <c r="AG462" i="3" s="1"/>
  <c r="AB454" i="3"/>
  <c r="AC454" i="3" s="1"/>
  <c r="AG454" i="3" s="1"/>
  <c r="AU316" i="3"/>
  <c r="AU580" i="3"/>
  <c r="AU27" i="3"/>
  <c r="AB677" i="3"/>
  <c r="AC677" i="3" s="1"/>
  <c r="AG677" i="3" s="1"/>
  <c r="AU14" i="3"/>
  <c r="AU44" i="3"/>
  <c r="AU198" i="3"/>
  <c r="AB95" i="3"/>
  <c r="AC95" i="3" s="1"/>
  <c r="AG95" i="3" s="1"/>
  <c r="AU43" i="3"/>
  <c r="AU751" i="3"/>
  <c r="AU555" i="3"/>
  <c r="M35" i="3"/>
  <c r="AP35" i="3" s="1"/>
  <c r="M68" i="10" s="1"/>
  <c r="B35" i="3"/>
  <c r="AK35" i="3" s="1"/>
  <c r="G68" i="10" s="1"/>
  <c r="AU312" i="3"/>
  <c r="AU696" i="3"/>
  <c r="AB552" i="3"/>
  <c r="AC552" i="3" s="1"/>
  <c r="AG552" i="3" s="1"/>
  <c r="AU933" i="3"/>
  <c r="AB811" i="3"/>
  <c r="AC811" i="3" s="1"/>
  <c r="AG811" i="3" s="1"/>
  <c r="AU476" i="3"/>
  <c r="AB947" i="3"/>
  <c r="AC947" i="3" s="1"/>
  <c r="AG947" i="3" s="1"/>
  <c r="AP94" i="3"/>
  <c r="M142" i="10" s="1"/>
  <c r="AU166" i="3"/>
  <c r="AB317" i="3"/>
  <c r="AC317" i="3" s="1"/>
  <c r="AG317" i="3" s="1"/>
  <c r="AB153" i="3"/>
  <c r="AC153" i="3" s="1"/>
  <c r="AG153" i="3" s="1"/>
  <c r="AB320" i="3"/>
  <c r="AC320" i="3" s="1"/>
  <c r="AG320" i="3" s="1"/>
  <c r="AU196" i="3"/>
  <c r="AB412" i="3"/>
  <c r="AC412" i="3" s="1"/>
  <c r="AG412" i="3" s="1"/>
  <c r="AU206" i="3"/>
  <c r="AB409" i="3"/>
  <c r="AC409" i="3" s="1"/>
  <c r="AG409" i="3" s="1"/>
  <c r="AB178" i="3"/>
  <c r="AC178" i="3" s="1"/>
  <c r="AG178" i="3" s="1"/>
  <c r="AB536" i="3"/>
  <c r="AC536" i="3" s="1"/>
  <c r="AG536" i="3" s="1"/>
  <c r="AU142" i="3"/>
  <c r="AB537" i="3"/>
  <c r="AC537" i="3" s="1"/>
  <c r="AG537" i="3" s="1"/>
  <c r="AU124" i="3"/>
  <c r="AU427" i="3"/>
  <c r="AB466" i="3"/>
  <c r="AC466" i="3" s="1"/>
  <c r="AG466" i="3" s="1"/>
  <c r="AB377" i="3"/>
  <c r="AC377" i="3" s="1"/>
  <c r="AG377" i="3" s="1"/>
  <c r="AU773" i="3"/>
  <c r="AU698" i="3"/>
  <c r="AB943" i="3"/>
  <c r="AC943" i="3" s="1"/>
  <c r="AG943" i="3" s="1"/>
  <c r="AB904" i="3"/>
  <c r="AC904" i="3" s="1"/>
  <c r="AG904" i="3" s="1"/>
  <c r="AB199" i="3"/>
  <c r="AC199" i="3" s="1"/>
  <c r="AG199" i="3" s="1"/>
  <c r="AU706" i="3"/>
  <c r="AB639" i="3"/>
  <c r="AC639" i="3" s="1"/>
  <c r="AG639" i="3" s="1"/>
  <c r="M51" i="3"/>
  <c r="AP51" i="3" s="1"/>
  <c r="M83" i="10" s="1"/>
  <c r="B51" i="3"/>
  <c r="AK51" i="3" s="1"/>
  <c r="G83" i="10" s="1"/>
  <c r="AB27" i="3"/>
  <c r="AC27" i="3" s="1"/>
  <c r="AG27" i="3" s="1"/>
  <c r="AB787" i="3"/>
  <c r="AC787" i="3" s="1"/>
  <c r="AG787" i="3" s="1"/>
  <c r="AU13" i="3"/>
  <c r="AU656" i="3"/>
  <c r="AU409" i="3"/>
  <c r="AU205" i="3"/>
  <c r="AU608" i="3"/>
  <c r="AP92" i="3"/>
  <c r="M140" i="10" s="1"/>
  <c r="AU609" i="3"/>
  <c r="AP43" i="3"/>
  <c r="M61" i="10" s="1"/>
  <c r="AU455" i="3"/>
  <c r="AU897" i="3"/>
  <c r="AP34" i="3"/>
  <c r="M67" i="10" s="1"/>
  <c r="AU803" i="3"/>
  <c r="AU738" i="3"/>
  <c r="AU856" i="3"/>
  <c r="AU218" i="3"/>
  <c r="AB429" i="3"/>
  <c r="AC429" i="3" s="1"/>
  <c r="AG429" i="3" s="1"/>
  <c r="AU520" i="3"/>
  <c r="AP149" i="3"/>
  <c r="M249" i="10" s="1"/>
  <c r="AB968" i="3"/>
  <c r="AC968" i="3" s="1"/>
  <c r="AG968" i="3" s="1"/>
  <c r="B79" i="3"/>
  <c r="AK79" i="3" s="1"/>
  <c r="G125" i="10" s="1"/>
  <c r="AB792" i="3"/>
  <c r="AC792" i="3" s="1"/>
  <c r="AG792" i="3" s="1"/>
  <c r="AP144" i="3"/>
  <c r="M245" i="10" s="1"/>
  <c r="AB535" i="3"/>
  <c r="AC535" i="3" s="1"/>
  <c r="AG535" i="3" s="1"/>
  <c r="M67" i="3"/>
  <c r="AP67" i="3" s="1"/>
  <c r="M112" i="10" s="1"/>
  <c r="B67" i="3"/>
  <c r="AK67" i="3" s="1"/>
  <c r="G112" i="10" s="1"/>
  <c r="AU488" i="3"/>
  <c r="AU735" i="3"/>
  <c r="AU697" i="3"/>
  <c r="AU659" i="3"/>
  <c r="AB894" i="3"/>
  <c r="AC894" i="3" s="1"/>
  <c r="AG894" i="3" s="1"/>
  <c r="AB333" i="3"/>
  <c r="AC333" i="3" s="1"/>
  <c r="AG333" i="3" s="1"/>
  <c r="AB759" i="3"/>
  <c r="AC759" i="3" s="1"/>
  <c r="AG759" i="3" s="1"/>
  <c r="AB742" i="3"/>
  <c r="AC742" i="3" s="1"/>
  <c r="AG742" i="3" s="1"/>
  <c r="AP31" i="3"/>
  <c r="M72" i="10" s="1"/>
  <c r="AU315" i="3"/>
  <c r="AB205" i="3"/>
  <c r="AC205" i="3" s="1"/>
  <c r="AG205" i="3" s="1"/>
  <c r="AU353" i="3"/>
  <c r="AU213" i="3"/>
  <c r="AB365" i="3"/>
  <c r="AC365" i="3" s="1"/>
  <c r="AG365" i="3" s="1"/>
  <c r="AB441" i="3"/>
  <c r="AC441" i="3" s="1"/>
  <c r="AG441" i="3" s="1"/>
  <c r="AB923" i="3"/>
  <c r="AC923" i="3" s="1"/>
  <c r="AG923" i="3" s="1"/>
  <c r="AU91" i="3"/>
  <c r="AB348" i="3"/>
  <c r="AC348" i="3" s="1"/>
  <c r="AG348" i="3" s="1"/>
  <c r="AP126" i="3"/>
  <c r="M231" i="10" s="1"/>
  <c r="AU300" i="3"/>
  <c r="AB364" i="3"/>
  <c r="AC364" i="3" s="1"/>
  <c r="AG364" i="3" s="1"/>
  <c r="AU747" i="3"/>
  <c r="AU197" i="3"/>
  <c r="AU92" i="3"/>
  <c r="AU532" i="3"/>
  <c r="AB332" i="3"/>
  <c r="AC332" i="3" s="1"/>
  <c r="AG332" i="3" s="1"/>
  <c r="AB366" i="3"/>
  <c r="AC366" i="3" s="1"/>
  <c r="AG366" i="3" s="1"/>
  <c r="AU774" i="3"/>
  <c r="AB785" i="3"/>
  <c r="AC785" i="3" s="1"/>
  <c r="AG785" i="3" s="1"/>
  <c r="AU385" i="3"/>
  <c r="AU149" i="3"/>
  <c r="AU890" i="3"/>
  <c r="AB748" i="3"/>
  <c r="AC748" i="3" s="1"/>
  <c r="AG748" i="3" s="1"/>
  <c r="AB850" i="3"/>
  <c r="AC850" i="3" s="1"/>
  <c r="AG850" i="3" s="1"/>
  <c r="AB384" i="3"/>
  <c r="AC384" i="3" s="1"/>
  <c r="AG384" i="3" s="1"/>
  <c r="AU909" i="3"/>
  <c r="AU443" i="3"/>
  <c r="AB881" i="3"/>
  <c r="AC881" i="3" s="1"/>
  <c r="AG881" i="3" s="1"/>
  <c r="AB876" i="3"/>
  <c r="AC876" i="3" s="1"/>
  <c r="AG876" i="3" s="1"/>
  <c r="AU969" i="3"/>
  <c r="AU873" i="3"/>
  <c r="AB643" i="3"/>
  <c r="AC643" i="3" s="1"/>
  <c r="AG643" i="3" s="1"/>
  <c r="AU891" i="3"/>
  <c r="AU638" i="3"/>
  <c r="AB540" i="3"/>
  <c r="AC540" i="3" s="1"/>
  <c r="AG540" i="3" s="1"/>
  <c r="AB671" i="3"/>
  <c r="AC671" i="3" s="1"/>
  <c r="AG671" i="3" s="1"/>
  <c r="AB725" i="3"/>
  <c r="AC725" i="3" s="1"/>
  <c r="AG725" i="3" s="1"/>
  <c r="AU967" i="3"/>
  <c r="AU940" i="3"/>
  <c r="AB292" i="3"/>
  <c r="AC292" i="3" s="1"/>
  <c r="AG292" i="3" s="1"/>
  <c r="AB472" i="3"/>
  <c r="AC472" i="3" s="1"/>
  <c r="AG472" i="3" s="1"/>
  <c r="AU573" i="3"/>
  <c r="AU806" i="3"/>
  <c r="AB539" i="3"/>
  <c r="AC539" i="3" s="1"/>
  <c r="AG539" i="3" s="1"/>
  <c r="AB973" i="3"/>
  <c r="AC973" i="3" s="1"/>
  <c r="AG973" i="3" s="1"/>
  <c r="AB769" i="3"/>
  <c r="AC769" i="3" s="1"/>
  <c r="AG769" i="3" s="1"/>
  <c r="AB802" i="3"/>
  <c r="AC802" i="3" s="1"/>
  <c r="AG802" i="3" s="1"/>
  <c r="AB709" i="3"/>
  <c r="AC709" i="3" s="1"/>
  <c r="AG709" i="3" s="1"/>
  <c r="AU886" i="3"/>
  <c r="AB912" i="3"/>
  <c r="AC912" i="3" s="1"/>
  <c r="AG912" i="3" s="1"/>
  <c r="AU620" i="3"/>
  <c r="AU889" i="3"/>
  <c r="AU801" i="3"/>
  <c r="AU745" i="3"/>
  <c r="AB425" i="3"/>
  <c r="AC425" i="3" s="1"/>
  <c r="AG425" i="3" s="1"/>
  <c r="AB974" i="3"/>
  <c r="AC974" i="3" s="1"/>
  <c r="AG974" i="3" s="1"/>
  <c r="AB761" i="3"/>
  <c r="AC761" i="3" s="1"/>
  <c r="AG761" i="3" s="1"/>
  <c r="AB952" i="3"/>
  <c r="AC952" i="3" s="1"/>
  <c r="AG952" i="3" s="1"/>
  <c r="AU585" i="3"/>
  <c r="C8" i="5"/>
  <c r="AU874" i="3"/>
  <c r="AU523" i="3"/>
  <c r="AU832" i="3"/>
  <c r="AB885" i="3"/>
  <c r="AC885" i="3" s="1"/>
  <c r="AG885" i="3" s="1"/>
  <c r="AB388" i="3"/>
  <c r="AC388" i="3" s="1"/>
  <c r="AG388" i="3" s="1"/>
  <c r="AU884" i="3"/>
  <c r="AU815" i="3"/>
  <c r="E10" i="4" l="1"/>
  <c r="P7" i="8"/>
  <c r="W6" i="8"/>
  <c r="K6" i="8"/>
  <c r="L6" i="8"/>
  <c r="M6" i="8"/>
  <c r="N6" i="8" s="1"/>
  <c r="AG6" i="8"/>
  <c r="T6" i="8" s="1"/>
  <c r="AH6" i="8"/>
  <c r="U6" i="8" s="1"/>
  <c r="J6" i="8"/>
  <c r="AD6" i="8"/>
  <c r="AE6" i="8"/>
  <c r="G4" i="10"/>
  <c r="R5" i="8"/>
  <c r="Q7" i="8"/>
  <c r="S7" i="8"/>
  <c r="S8" i="4"/>
  <c r="S9" i="4" s="1"/>
  <c r="G25" i="10"/>
  <c r="J24" i="4"/>
  <c r="G24" i="10" s="1"/>
  <c r="J33" i="4"/>
  <c r="G33" i="10" s="1"/>
  <c r="H9" i="10"/>
  <c r="J9" i="4"/>
  <c r="G9" i="10" s="1"/>
  <c r="H10" i="10"/>
  <c r="J10" i="4"/>
  <c r="M44" i="10"/>
  <c r="P40" i="4"/>
  <c r="G27" i="10"/>
  <c r="H29" i="10"/>
  <c r="G21" i="10"/>
  <c r="H6" i="10"/>
  <c r="G39" i="10"/>
  <c r="H30" i="10"/>
  <c r="AP24" i="3"/>
  <c r="G26" i="10"/>
  <c r="G23" i="10"/>
  <c r="AP28" i="3"/>
  <c r="M57" i="10"/>
  <c r="M43" i="10"/>
  <c r="G58" i="10"/>
  <c r="G57" i="10"/>
  <c r="AP29" i="3"/>
  <c r="P10" i="4" s="1"/>
  <c r="G32" i="10"/>
  <c r="G6" i="10"/>
  <c r="AP12" i="3"/>
  <c r="P28" i="4" s="1"/>
  <c r="AP13" i="3"/>
  <c r="P29" i="4" s="1"/>
  <c r="AP14" i="3"/>
  <c r="AP8" i="3"/>
  <c r="P23" i="4" s="1"/>
  <c r="AP3" i="3"/>
  <c r="AG33" i="3"/>
  <c r="AP4" i="3"/>
  <c r="G31" i="10"/>
  <c r="G37" i="10"/>
  <c r="AB22" i="3"/>
  <c r="AC22" i="3" s="1"/>
  <c r="G28" i="10"/>
  <c r="G38" i="10"/>
  <c r="G34" i="10"/>
  <c r="G40" i="10"/>
  <c r="M22" i="10"/>
  <c r="G29" i="10"/>
  <c r="G35" i="10"/>
  <c r="G36" i="10"/>
  <c r="G30" i="10"/>
  <c r="AP5" i="3"/>
  <c r="P6" i="4" s="1"/>
  <c r="D8" i="5"/>
  <c r="N9" i="5"/>
  <c r="S13" i="6"/>
  <c r="B5" i="10"/>
  <c r="B6" i="4"/>
  <c r="D10" i="4"/>
  <c r="E21" i="4" l="1"/>
  <c r="P8" i="8"/>
  <c r="M8" i="8" s="1"/>
  <c r="N8" i="8" s="1"/>
  <c r="Q8" i="8"/>
  <c r="S8" i="8"/>
  <c r="AE8" i="8" s="1"/>
  <c r="T8" i="4"/>
  <c r="L7" i="8"/>
  <c r="M7" i="8"/>
  <c r="N7" i="8" s="1"/>
  <c r="AG7" i="8"/>
  <c r="T7" i="8" s="1"/>
  <c r="AH7" i="8"/>
  <c r="W7" i="8"/>
  <c r="K7" i="8"/>
  <c r="AE7" i="8"/>
  <c r="J7" i="8"/>
  <c r="AD7" i="8"/>
  <c r="R7" i="8"/>
  <c r="G10" i="10"/>
  <c r="R8" i="8"/>
  <c r="M39" i="10"/>
  <c r="P30" i="4"/>
  <c r="M30" i="10" s="1"/>
  <c r="P9" i="4"/>
  <c r="M9" i="10" s="1"/>
  <c r="S10" i="4"/>
  <c r="T9" i="4"/>
  <c r="M42" i="10"/>
  <c r="P38" i="4"/>
  <c r="M38" i="10" s="1"/>
  <c r="M41" i="10"/>
  <c r="P4" i="4"/>
  <c r="M40" i="10"/>
  <c r="M29" i="10"/>
  <c r="M58" i="10"/>
  <c r="M10" i="10"/>
  <c r="M31" i="10"/>
  <c r="M6" i="10"/>
  <c r="AG22" i="3"/>
  <c r="AP22" i="3"/>
  <c r="M55" i="10"/>
  <c r="M20" i="10"/>
  <c r="B6" i="10"/>
  <c r="B7" i="4"/>
  <c r="A6" i="4" s="1"/>
  <c r="A5" i="4"/>
  <c r="D11" i="4"/>
  <c r="S22" i="6"/>
  <c r="J8" i="8" l="1"/>
  <c r="AD8" i="8"/>
  <c r="P9" i="8"/>
  <c r="K9" i="8" s="1"/>
  <c r="L8" i="8"/>
  <c r="Q9" i="8"/>
  <c r="AH8" i="8"/>
  <c r="R9" i="8"/>
  <c r="K8" i="8"/>
  <c r="S9" i="8"/>
  <c r="AE9" i="8" s="1"/>
  <c r="W8" i="8"/>
  <c r="E22" i="4"/>
  <c r="AG8" i="8"/>
  <c r="T8" i="8" s="1"/>
  <c r="U7" i="8"/>
  <c r="M4" i="10"/>
  <c r="S11" i="4"/>
  <c r="T10" i="4"/>
  <c r="B7" i="10"/>
  <c r="B8" i="4"/>
  <c r="A7" i="4" s="1"/>
  <c r="D12" i="4"/>
  <c r="P10" i="8" l="1"/>
  <c r="M10" i="8" s="1"/>
  <c r="N10" i="8" s="1"/>
  <c r="U8" i="8"/>
  <c r="Q10" i="8"/>
  <c r="J9" i="8"/>
  <c r="AG9" i="8"/>
  <c r="T9" i="8" s="1"/>
  <c r="W9" i="8"/>
  <c r="AD9" i="8"/>
  <c r="M9" i="8"/>
  <c r="N9" i="8" s="1"/>
  <c r="AH9" i="8"/>
  <c r="E23" i="4"/>
  <c r="S11" i="8" s="1"/>
  <c r="J11" i="8" s="1"/>
  <c r="R10" i="8"/>
  <c r="L9" i="8"/>
  <c r="S10" i="8"/>
  <c r="T11" i="4"/>
  <c r="S12" i="4"/>
  <c r="B8" i="10"/>
  <c r="B9" i="4"/>
  <c r="D13" i="4"/>
  <c r="AH10" i="8" l="1"/>
  <c r="K10" i="8"/>
  <c r="L10" i="8"/>
  <c r="AG10" i="8"/>
  <c r="T10" i="8" s="1"/>
  <c r="W10" i="8"/>
  <c r="U9" i="8"/>
  <c r="E24" i="4"/>
  <c r="E25" i="4" s="1"/>
  <c r="AD11" i="8"/>
  <c r="J10" i="8"/>
  <c r="AD10" i="8"/>
  <c r="U10" i="8" s="1"/>
  <c r="AE10" i="8"/>
  <c r="AE11" i="8"/>
  <c r="T12" i="4"/>
  <c r="S13" i="4"/>
  <c r="B9" i="10"/>
  <c r="B10" i="4"/>
  <c r="A8" i="4"/>
  <c r="D14" i="4"/>
  <c r="E26" i="4" l="1"/>
  <c r="E27" i="4" s="1"/>
  <c r="E28" i="4" s="1"/>
  <c r="R12" i="8"/>
  <c r="T13" i="4"/>
  <c r="S14" i="4"/>
  <c r="D15" i="4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B10" i="10"/>
  <c r="B11" i="4"/>
  <c r="A9" i="4"/>
  <c r="E29" i="4" l="1"/>
  <c r="E30" i="4" s="1"/>
  <c r="E31" i="4" s="1"/>
  <c r="E32" i="4" s="1"/>
  <c r="E33" i="4" s="1"/>
  <c r="E34" i="4" s="1"/>
  <c r="E35" i="4" s="1"/>
  <c r="T14" i="4"/>
  <c r="S15" i="4"/>
  <c r="E36" i="4"/>
  <c r="E37" i="4" s="1"/>
  <c r="G3" i="6"/>
  <c r="H3" i="6" s="1" a="1"/>
  <c r="H3" i="6" s="1"/>
  <c r="D477" i="4"/>
  <c r="D472" i="4"/>
  <c r="D473" i="4" s="1"/>
  <c r="D474" i="4" s="1"/>
  <c r="D475" i="4" s="1"/>
  <c r="D476" i="4" s="1"/>
  <c r="B11" i="10"/>
  <c r="B12" i="4"/>
  <c r="A10" i="4"/>
  <c r="T15" i="4" l="1"/>
  <c r="S16" i="4"/>
  <c r="E38" i="4"/>
  <c r="C39" i="5"/>
  <c r="G39" i="5" s="1"/>
  <c r="T39" i="5" s="1"/>
  <c r="AF3" i="6" a="1"/>
  <c r="AF3" i="6" s="1"/>
  <c r="AI5" i="8"/>
  <c r="V5" i="8" s="1"/>
  <c r="B12" i="10"/>
  <c r="B13" i="4"/>
  <c r="A11" i="4"/>
  <c r="D478" i="4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T16" i="4" l="1"/>
  <c r="S17" i="4"/>
  <c r="D586" i="4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E39" i="4"/>
  <c r="E40" i="4" s="1"/>
  <c r="E41" i="4" s="1"/>
  <c r="E42" i="4" s="1"/>
  <c r="E43" i="4" s="1"/>
  <c r="E44" i="4" s="1"/>
  <c r="I39" i="5"/>
  <c r="J39" i="5" s="1"/>
  <c r="B13" i="10"/>
  <c r="B14" i="4"/>
  <c r="A12" i="4"/>
  <c r="T17" i="4" l="1"/>
  <c r="S18" i="4"/>
  <c r="E55" i="4"/>
  <c r="E56" i="4" s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E68" i="4" s="1"/>
  <c r="E72" i="4" s="1"/>
  <c r="E73" i="4" s="1"/>
  <c r="E74" i="4" s="1"/>
  <c r="E75" i="4" s="1"/>
  <c r="E76" i="4" s="1"/>
  <c r="E77" i="4" s="1"/>
  <c r="E78" i="4" s="1"/>
  <c r="E79" i="4" s="1"/>
  <c r="E80" i="4" s="1"/>
  <c r="E81" i="4" s="1"/>
  <c r="E82" i="4" s="1"/>
  <c r="E83" i="4" s="1"/>
  <c r="E84" i="4" s="1"/>
  <c r="E85" i="4" s="1"/>
  <c r="E86" i="4" s="1"/>
  <c r="E89" i="4" s="1"/>
  <c r="E90" i="4" s="1"/>
  <c r="E91" i="4" s="1"/>
  <c r="E106" i="4" s="1"/>
  <c r="E107" i="4" s="1"/>
  <c r="E108" i="4" s="1"/>
  <c r="E109" i="4" s="1"/>
  <c r="E110" i="4" s="1"/>
  <c r="E111" i="4" s="1"/>
  <c r="E112" i="4" s="1"/>
  <c r="E113" i="4" s="1"/>
  <c r="E114" i="4" s="1"/>
  <c r="E115" i="4" s="1"/>
  <c r="E116" i="4" s="1"/>
  <c r="E117" i="4" s="1"/>
  <c r="E118" i="4" s="1"/>
  <c r="E119" i="4" s="1"/>
  <c r="E120" i="4" s="1"/>
  <c r="E123" i="4" s="1"/>
  <c r="E124" i="4" s="1"/>
  <c r="E125" i="4" s="1"/>
  <c r="E126" i="4" s="1"/>
  <c r="E127" i="4" s="1"/>
  <c r="E128" i="4" s="1"/>
  <c r="E129" i="4" s="1"/>
  <c r="E130" i="4" s="1"/>
  <c r="E131" i="4" s="1"/>
  <c r="E132" i="4" s="1"/>
  <c r="E133" i="4" s="1"/>
  <c r="E134" i="4" s="1"/>
  <c r="E135" i="4" s="1"/>
  <c r="E136" i="4" s="1"/>
  <c r="E137" i="4" s="1"/>
  <c r="E140" i="4" s="1"/>
  <c r="E141" i="4" s="1"/>
  <c r="E142" i="4" s="1"/>
  <c r="E143" i="4" s="1"/>
  <c r="E157" i="4" s="1"/>
  <c r="E165" i="4" s="1"/>
  <c r="E174" i="4" s="1"/>
  <c r="E182" i="4" s="1"/>
  <c r="E191" i="4" s="1"/>
  <c r="E192" i="4" s="1"/>
  <c r="E193" i="4" s="1"/>
  <c r="E194" i="4" s="1"/>
  <c r="E195" i="4" s="1"/>
  <c r="E196" i="4" s="1"/>
  <c r="E197" i="4" s="1"/>
  <c r="E198" i="4" s="1"/>
  <c r="E199" i="4" s="1"/>
  <c r="E200" i="4" s="1"/>
  <c r="E201" i="4" s="1"/>
  <c r="E208" i="4" s="1"/>
  <c r="E209" i="4" s="1"/>
  <c r="E210" i="4" s="1"/>
  <c r="E211" i="4" s="1"/>
  <c r="E212" i="4" s="1"/>
  <c r="E213" i="4" s="1"/>
  <c r="E214" i="4" s="1"/>
  <c r="E225" i="4" s="1"/>
  <c r="E226" i="4" s="1"/>
  <c r="E227" i="4" s="1"/>
  <c r="E228" i="4" s="1"/>
  <c r="E229" i="4" s="1"/>
  <c r="E230" i="4" s="1"/>
  <c r="E231" i="4" s="1"/>
  <c r="E232" i="4" s="1"/>
  <c r="E233" i="4" s="1"/>
  <c r="E234" i="4" s="1"/>
  <c r="E235" i="4" s="1"/>
  <c r="E242" i="4" s="1"/>
  <c r="E243" i="4" s="1"/>
  <c r="E244" i="4" s="1"/>
  <c r="E245" i="4" s="1"/>
  <c r="E247" i="4" s="1"/>
  <c r="E248" i="4" s="1"/>
  <c r="E249" i="4" s="1"/>
  <c r="E250" i="4" s="1"/>
  <c r="E259" i="4" s="1"/>
  <c r="E260" i="4" s="1"/>
  <c r="E262" i="4" s="1"/>
  <c r="E263" i="4" s="1"/>
  <c r="E264" i="4" s="1"/>
  <c r="E265" i="4" s="1"/>
  <c r="E266" i="4" s="1"/>
  <c r="E45" i="4"/>
  <c r="E46" i="4" s="1"/>
  <c r="D694" i="4"/>
  <c r="D695" i="4" s="1"/>
  <c r="C9" i="6"/>
  <c r="D8" i="6"/>
  <c r="B8" i="6" s="1"/>
  <c r="C6" i="6"/>
  <c r="D6" i="6"/>
  <c r="B6" i="6" s="1"/>
  <c r="D10" i="6"/>
  <c r="B10" i="6" s="1"/>
  <c r="C10" i="6"/>
  <c r="C8" i="6"/>
  <c r="D7" i="6"/>
  <c r="B7" i="6" s="1"/>
  <c r="D9" i="6"/>
  <c r="B9" i="6" s="1"/>
  <c r="C12" i="6"/>
  <c r="B14" i="10"/>
  <c r="B15" i="4"/>
  <c r="A14" i="4" s="1"/>
  <c r="A13" i="4"/>
  <c r="I8" i="6" l="1"/>
  <c r="J8" i="6"/>
  <c r="K8" i="6"/>
  <c r="L8" i="6"/>
  <c r="K9" i="6"/>
  <c r="L9" i="6"/>
  <c r="I9" i="6"/>
  <c r="J9" i="6"/>
  <c r="I10" i="6"/>
  <c r="J10" i="6"/>
  <c r="K10" i="6"/>
  <c r="L10" i="6"/>
  <c r="I7" i="6"/>
  <c r="J7" i="6"/>
  <c r="K7" i="6"/>
  <c r="L7" i="6"/>
  <c r="K6" i="6"/>
  <c r="L6" i="6"/>
  <c r="I6" i="6"/>
  <c r="J6" i="6"/>
  <c r="T18" i="4"/>
  <c r="S19" i="4"/>
  <c r="D696" i="4"/>
  <c r="H8" i="8"/>
  <c r="AI8" i="8"/>
  <c r="V8" i="8" s="1"/>
  <c r="C42" i="5"/>
  <c r="AI10" i="8"/>
  <c r="V10" i="8" s="1"/>
  <c r="C44" i="5"/>
  <c r="AI9" i="8"/>
  <c r="V9" i="8" s="1"/>
  <c r="C43" i="5"/>
  <c r="B15" i="10"/>
  <c r="B16" i="4"/>
  <c r="T19" i="4" l="1"/>
  <c r="S20" i="4"/>
  <c r="D697" i="4"/>
  <c r="D698" i="4" s="1"/>
  <c r="M6" i="6"/>
  <c r="I44" i="5"/>
  <c r="J44" i="5" s="1"/>
  <c r="G44" i="5"/>
  <c r="T44" i="5" s="1"/>
  <c r="I42" i="5"/>
  <c r="J42" i="5" s="1"/>
  <c r="G42" i="5"/>
  <c r="T42" i="5" s="1"/>
  <c r="B16" i="10"/>
  <c r="B17" i="4"/>
  <c r="A16" i="4" s="1"/>
  <c r="A15" i="4"/>
  <c r="T20" i="4" l="1"/>
  <c r="S21" i="4"/>
  <c r="S22" i="4" s="1"/>
  <c r="S23" i="4" s="1"/>
  <c r="S24" i="4" s="1"/>
  <c r="S25" i="4" s="1"/>
  <c r="S26" i="4" s="1"/>
  <c r="S27" i="4" s="1"/>
  <c r="S28" i="4" s="1"/>
  <c r="S29" i="4" s="1"/>
  <c r="S30" i="4" s="1"/>
  <c r="S31" i="4" s="1"/>
  <c r="D699" i="4"/>
  <c r="D700" i="4" s="1"/>
  <c r="D701" i="4" s="1"/>
  <c r="B17" i="10"/>
  <c r="B18" i="4"/>
  <c r="A17" i="4" s="1"/>
  <c r="T31" i="4" l="1"/>
  <c r="S32" i="4"/>
  <c r="D702" i="4"/>
  <c r="B18" i="10"/>
  <c r="B19" i="4"/>
  <c r="A18" i="4" s="1"/>
  <c r="S33" i="4" l="1"/>
  <c r="T32" i="4"/>
  <c r="D703" i="4"/>
  <c r="D704" i="4" s="1"/>
  <c r="B19" i="10"/>
  <c r="B20" i="4"/>
  <c r="A19" i="4" s="1"/>
  <c r="S34" i="4" l="1"/>
  <c r="S35" i="4" s="1"/>
  <c r="S36" i="4" s="1"/>
  <c r="T33" i="4"/>
  <c r="D705" i="4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B20" i="10"/>
  <c r="B21" i="4"/>
  <c r="A20" i="4" s="1"/>
  <c r="T36" i="4" l="1"/>
  <c r="S37" i="4"/>
  <c r="G6" i="6"/>
  <c r="B21" i="10"/>
  <c r="B22" i="4"/>
  <c r="A21" i="4" s="1"/>
  <c r="T37" i="4" l="1"/>
  <c r="S38" i="4"/>
  <c r="S39" i="4" s="1"/>
  <c r="H6" i="6" a="1"/>
  <c r="H6" i="6" s="1"/>
  <c r="O6" i="6" s="1"/>
  <c r="B22" i="10"/>
  <c r="B23" i="4"/>
  <c r="S40" i="4" l="1"/>
  <c r="T39" i="4"/>
  <c r="G7" i="6"/>
  <c r="H7" i="6" s="1" a="1"/>
  <c r="H7" i="6" s="1"/>
  <c r="B23" i="10"/>
  <c r="B24" i="4"/>
  <c r="A22" i="4"/>
  <c r="S41" i="4" l="1"/>
  <c r="T40" i="4"/>
  <c r="G8" i="6"/>
  <c r="G9" i="6"/>
  <c r="B24" i="10"/>
  <c r="B25" i="4"/>
  <c r="A24" i="4" s="1"/>
  <c r="A23" i="4"/>
  <c r="T41" i="4" l="1"/>
  <c r="S42" i="4"/>
  <c r="H9" i="6" a="1"/>
  <c r="H9" i="6" s="1"/>
  <c r="O9" i="6" s="1"/>
  <c r="H8" i="6" a="1"/>
  <c r="H8" i="6" s="1"/>
  <c r="O8" i="6" s="1"/>
  <c r="G10" i="6"/>
  <c r="B25" i="10"/>
  <c r="B26" i="4"/>
  <c r="T42" i="4" l="1"/>
  <c r="S43" i="4"/>
  <c r="H10" i="6" a="1"/>
  <c r="H10" i="6" s="1"/>
  <c r="O10" i="6" s="1"/>
  <c r="B26" i="10"/>
  <c r="B27" i="4"/>
  <c r="A25" i="4"/>
  <c r="T43" i="4" l="1"/>
  <c r="S44" i="4"/>
  <c r="B27" i="10"/>
  <c r="B28" i="4"/>
  <c r="A26" i="4"/>
  <c r="T44" i="4" l="1"/>
  <c r="S45" i="4"/>
  <c r="B28" i="10"/>
  <c r="B29" i="4"/>
  <c r="A27" i="4"/>
  <c r="T45" i="4" l="1"/>
  <c r="S46" i="4"/>
  <c r="B29" i="10"/>
  <c r="B30" i="4"/>
  <c r="A29" i="4" s="1"/>
  <c r="A28" i="4"/>
  <c r="T46" i="4" l="1"/>
  <c r="S47" i="4"/>
  <c r="B30" i="10"/>
  <c r="B31" i="4"/>
  <c r="T47" i="4" l="1"/>
  <c r="S48" i="4"/>
  <c r="B31" i="10"/>
  <c r="B32" i="4"/>
  <c r="A30" i="4"/>
  <c r="T48" i="4" l="1"/>
  <c r="S49" i="4"/>
  <c r="B32" i="10"/>
  <c r="B33" i="4"/>
  <c r="A31" i="4"/>
  <c r="T49" i="4" l="1"/>
  <c r="S50" i="4"/>
  <c r="B33" i="10"/>
  <c r="B34" i="4"/>
  <c r="A32" i="4"/>
  <c r="T50" i="4" l="1"/>
  <c r="S51" i="4"/>
  <c r="B34" i="10"/>
  <c r="B35" i="4"/>
  <c r="A33" i="4"/>
  <c r="T51" i="4" l="1"/>
  <c r="S52" i="4"/>
  <c r="B35" i="10"/>
  <c r="B36" i="4"/>
  <c r="A35" i="4" s="1"/>
  <c r="A34" i="4"/>
  <c r="T52" i="4" l="1"/>
  <c r="S53" i="4"/>
  <c r="B36" i="10"/>
  <c r="B37" i="4"/>
  <c r="A36" i="4" s="1"/>
  <c r="T53" i="4" l="1"/>
  <c r="S54" i="4"/>
  <c r="B37" i="10"/>
  <c r="B38" i="4"/>
  <c r="T54" i="4" l="1"/>
  <c r="S55" i="4"/>
  <c r="B38" i="10"/>
  <c r="B39" i="4"/>
  <c r="A37" i="4"/>
  <c r="T55" i="4" l="1"/>
  <c r="S56" i="4"/>
  <c r="B39" i="10"/>
  <c r="B40" i="4"/>
  <c r="A39" i="4" s="1"/>
  <c r="A38" i="4"/>
  <c r="T56" i="4" l="1"/>
  <c r="S57" i="4"/>
  <c r="B40" i="10"/>
  <c r="B41" i="4"/>
  <c r="T57" i="4" l="1"/>
  <c r="S58" i="4"/>
  <c r="B41" i="10"/>
  <c r="B42" i="4"/>
  <c r="A40" i="4"/>
  <c r="T58" i="4" l="1"/>
  <c r="S59" i="4"/>
  <c r="B42" i="10"/>
  <c r="B43" i="4"/>
  <c r="A41" i="4"/>
  <c r="T59" i="4" l="1"/>
  <c r="S60" i="4"/>
  <c r="B43" i="10"/>
  <c r="B44" i="4"/>
  <c r="A43" i="4" s="1"/>
  <c r="A42" i="4"/>
  <c r="T60" i="4" l="1"/>
  <c r="S61" i="4"/>
  <c r="B44" i="10"/>
  <c r="B45" i="4"/>
  <c r="T61" i="4" l="1"/>
  <c r="S62" i="4"/>
  <c r="B45" i="10"/>
  <c r="B46" i="4"/>
  <c r="A44" i="4"/>
  <c r="T62" i="4" l="1"/>
  <c r="S63" i="4"/>
  <c r="B46" i="10"/>
  <c r="B47" i="4"/>
  <c r="A46" i="4" s="1"/>
  <c r="A45" i="4"/>
  <c r="T63" i="4" l="1"/>
  <c r="S64" i="4"/>
  <c r="B47" i="10"/>
  <c r="B48" i="4"/>
  <c r="A47" i="4" s="1"/>
  <c r="T64" i="4" l="1"/>
  <c r="S65" i="4"/>
  <c r="B48" i="10"/>
  <c r="B49" i="4"/>
  <c r="T65" i="4" l="1"/>
  <c r="S66" i="4"/>
  <c r="B49" i="10"/>
  <c r="B50" i="4"/>
  <c r="A49" i="4" s="1"/>
  <c r="A48" i="4"/>
  <c r="T66" i="4" l="1"/>
  <c r="S67" i="4"/>
  <c r="B50" i="10"/>
  <c r="B51" i="4"/>
  <c r="T67" i="4" l="1"/>
  <c r="S68" i="4"/>
  <c r="B51" i="10"/>
  <c r="B52" i="4"/>
  <c r="A51" i="4" s="1"/>
  <c r="A50" i="4"/>
  <c r="T68" i="4" l="1"/>
  <c r="S69" i="4"/>
  <c r="B52" i="10"/>
  <c r="B53" i="4"/>
  <c r="A52" i="4" s="1"/>
  <c r="T69" i="4" l="1"/>
  <c r="S70" i="4"/>
  <c r="B53" i="10"/>
  <c r="B54" i="4"/>
  <c r="A53" i="4" s="1"/>
  <c r="T70" i="4" l="1"/>
  <c r="S71" i="4"/>
  <c r="B54" i="10"/>
  <c r="B55" i="4"/>
  <c r="T71" i="4" l="1"/>
  <c r="S72" i="4"/>
  <c r="B55" i="10"/>
  <c r="B56" i="4"/>
  <c r="A55" i="4" s="1"/>
  <c r="A54" i="4"/>
  <c r="T72" i="4" l="1"/>
  <c r="S73" i="4"/>
  <c r="B56" i="10"/>
  <c r="B57" i="4"/>
  <c r="T73" i="4" l="1"/>
  <c r="S74" i="4"/>
  <c r="B57" i="10"/>
  <c r="B58" i="4"/>
  <c r="A57" i="4" s="1"/>
  <c r="A56" i="4"/>
  <c r="T74" i="4" l="1"/>
  <c r="S75" i="4"/>
  <c r="B58" i="10"/>
  <c r="B59" i="4"/>
  <c r="T75" i="4" l="1"/>
  <c r="S76" i="4"/>
  <c r="B59" i="10"/>
  <c r="B60" i="4"/>
  <c r="A59" i="4" s="1"/>
  <c r="A58" i="4"/>
  <c r="T76" i="4" l="1"/>
  <c r="S77" i="4"/>
  <c r="B60" i="10"/>
  <c r="B61" i="4"/>
  <c r="A60" i="4" s="1"/>
  <c r="T77" i="4" l="1"/>
  <c r="S78" i="4"/>
  <c r="B61" i="10"/>
  <c r="B62" i="4"/>
  <c r="T78" i="4" l="1"/>
  <c r="S79" i="4"/>
  <c r="B62" i="10"/>
  <c r="B63" i="4"/>
  <c r="A62" i="4" s="1"/>
  <c r="A61" i="4"/>
  <c r="T79" i="4" l="1"/>
  <c r="S80" i="4"/>
  <c r="B63" i="10"/>
  <c r="B64" i="4"/>
  <c r="T80" i="4" l="1"/>
  <c r="S81" i="4"/>
  <c r="B64" i="10"/>
  <c r="B65" i="4"/>
  <c r="A64" i="4" s="1"/>
  <c r="A63" i="4"/>
  <c r="T81" i="4" l="1"/>
  <c r="S82" i="4"/>
  <c r="B65" i="10"/>
  <c r="B66" i="4"/>
  <c r="T82" i="4" l="1"/>
  <c r="S83" i="4"/>
  <c r="B66" i="10"/>
  <c r="B67" i="4"/>
  <c r="A66" i="4" s="1"/>
  <c r="A65" i="4"/>
  <c r="T83" i="4" l="1"/>
  <c r="S84" i="4"/>
  <c r="B67" i="10"/>
  <c r="B68" i="4"/>
  <c r="A67" i="4" s="1"/>
  <c r="T84" i="4" l="1"/>
  <c r="S85" i="4"/>
  <c r="B68" i="10"/>
  <c r="B69" i="4"/>
  <c r="T85" i="4" l="1"/>
  <c r="S86" i="4"/>
  <c r="B69" i="10"/>
  <c r="B70" i="4"/>
  <c r="A68" i="4"/>
  <c r="T86" i="4" l="1"/>
  <c r="S87" i="4"/>
  <c r="B70" i="10"/>
  <c r="B71" i="4"/>
  <c r="A69" i="4"/>
  <c r="T87" i="4" l="1"/>
  <c r="S88" i="4"/>
  <c r="B71" i="10"/>
  <c r="B72" i="4"/>
  <c r="A71" i="4" s="1"/>
  <c r="A70" i="4"/>
  <c r="T88" i="4" l="1"/>
  <c r="S89" i="4"/>
  <c r="B72" i="10"/>
  <c r="B73" i="4"/>
  <c r="T89" i="4" l="1"/>
  <c r="S90" i="4"/>
  <c r="B73" i="10"/>
  <c r="B74" i="4"/>
  <c r="A72" i="4"/>
  <c r="T90" i="4" l="1"/>
  <c r="S91" i="4"/>
  <c r="B74" i="10"/>
  <c r="B75" i="4"/>
  <c r="A73" i="4"/>
  <c r="T91" i="4" l="1"/>
  <c r="S92" i="4"/>
  <c r="B75" i="10"/>
  <c r="B76" i="4"/>
  <c r="A74" i="4"/>
  <c r="T92" i="4" l="1"/>
  <c r="S93" i="4"/>
  <c r="B76" i="10"/>
  <c r="B77" i="4"/>
  <c r="A75" i="4"/>
  <c r="T93" i="4" l="1"/>
  <c r="S94" i="4"/>
  <c r="B77" i="10"/>
  <c r="B78" i="4"/>
  <c r="A76" i="4"/>
  <c r="T94" i="4" l="1"/>
  <c r="S95" i="4"/>
  <c r="B78" i="10"/>
  <c r="B79" i="4"/>
  <c r="A78" i="4" s="1"/>
  <c r="A77" i="4"/>
  <c r="T95" i="4" l="1"/>
  <c r="S96" i="4"/>
  <c r="B79" i="10"/>
  <c r="B80" i="4"/>
  <c r="T96" i="4" l="1"/>
  <c r="S97" i="4"/>
  <c r="B80" i="10"/>
  <c r="B81" i="4"/>
  <c r="A79" i="4"/>
  <c r="T97" i="4" l="1"/>
  <c r="S98" i="4"/>
  <c r="B81" i="10"/>
  <c r="B82" i="4"/>
  <c r="A81" i="4" s="1"/>
  <c r="A80" i="4"/>
  <c r="T98" i="4" l="1"/>
  <c r="S99" i="4"/>
  <c r="B82" i="10"/>
  <c r="B83" i="4"/>
  <c r="T99" i="4" l="1"/>
  <c r="S100" i="4"/>
  <c r="B83" i="10"/>
  <c r="B84" i="4"/>
  <c r="A82" i="4"/>
  <c r="T100" i="4" l="1"/>
  <c r="S101" i="4"/>
  <c r="B84" i="10"/>
  <c r="B85" i="4"/>
  <c r="A84" i="4" s="1"/>
  <c r="A83" i="4"/>
  <c r="T101" i="4" l="1"/>
  <c r="S102" i="4"/>
  <c r="B85" i="10"/>
  <c r="B86" i="4"/>
  <c r="T102" i="4" l="1"/>
  <c r="S103" i="4"/>
  <c r="B86" i="10"/>
  <c r="B87" i="4"/>
  <c r="A85" i="4"/>
  <c r="T103" i="4" l="1"/>
  <c r="S104" i="4"/>
  <c r="B87" i="10"/>
  <c r="B88" i="4"/>
  <c r="A87" i="4" s="1"/>
  <c r="A86" i="4"/>
  <c r="T104" i="4" l="1"/>
  <c r="S105" i="4"/>
  <c r="B88" i="10"/>
  <c r="B89" i="4"/>
  <c r="A88" i="4" s="1"/>
  <c r="T105" i="4" l="1"/>
  <c r="S106" i="4"/>
  <c r="B89" i="10"/>
  <c r="B90" i="4"/>
  <c r="T106" i="4" l="1"/>
  <c r="S107" i="4"/>
  <c r="B90" i="10"/>
  <c r="B91" i="4"/>
  <c r="A90" i="4" s="1"/>
  <c r="A89" i="4"/>
  <c r="T107" i="4" l="1"/>
  <c r="S108" i="4"/>
  <c r="B91" i="10"/>
  <c r="B92" i="4"/>
  <c r="T108" i="4" l="1"/>
  <c r="S109" i="4"/>
  <c r="B92" i="10"/>
  <c r="B93" i="4"/>
  <c r="A91" i="4"/>
  <c r="T109" i="4" l="1"/>
  <c r="S110" i="4"/>
  <c r="B93" i="10"/>
  <c r="B94" i="4"/>
  <c r="A92" i="4"/>
  <c r="T110" i="4" l="1"/>
  <c r="S111" i="4"/>
  <c r="B94" i="10"/>
  <c r="B95" i="4"/>
  <c r="A94" i="4" s="1"/>
  <c r="A93" i="4"/>
  <c r="T111" i="4" l="1"/>
  <c r="S112" i="4"/>
  <c r="B95" i="10"/>
  <c r="B96" i="4"/>
  <c r="A95" i="4" s="1"/>
  <c r="T112" i="4" l="1"/>
  <c r="S113" i="4"/>
  <c r="B96" i="10"/>
  <c r="B97" i="4"/>
  <c r="T113" i="4" l="1"/>
  <c r="S114" i="4"/>
  <c r="B97" i="10"/>
  <c r="B98" i="4"/>
  <c r="A96" i="4"/>
  <c r="T114" i="4" l="1"/>
  <c r="S115" i="4"/>
  <c r="B98" i="10"/>
  <c r="B99" i="4"/>
  <c r="A97" i="4"/>
  <c r="T115" i="4" l="1"/>
  <c r="S116" i="4"/>
  <c r="B99" i="10"/>
  <c r="B100" i="4"/>
  <c r="A98" i="4"/>
  <c r="T116" i="4" l="1"/>
  <c r="S117" i="4"/>
  <c r="B100" i="10"/>
  <c r="B101" i="4"/>
  <c r="A99" i="4"/>
  <c r="T117" i="4" l="1"/>
  <c r="S118" i="4"/>
  <c r="B101" i="10"/>
  <c r="B102" i="4"/>
  <c r="A101" i="4" s="1"/>
  <c r="A100" i="4"/>
  <c r="T118" i="4" l="1"/>
  <c r="S119" i="4"/>
  <c r="B102" i="10"/>
  <c r="B103" i="4"/>
  <c r="T119" i="4" l="1"/>
  <c r="S120" i="4"/>
  <c r="B103" i="10"/>
  <c r="B104" i="4"/>
  <c r="A102" i="4"/>
  <c r="T120" i="4" l="1"/>
  <c r="S121" i="4"/>
  <c r="B104" i="10"/>
  <c r="B105" i="4"/>
  <c r="A103" i="4"/>
  <c r="T121" i="4" l="1"/>
  <c r="S122" i="4"/>
  <c r="B105" i="10"/>
  <c r="B106" i="4"/>
  <c r="A104" i="4"/>
  <c r="T122" i="4" l="1"/>
  <c r="S123" i="4"/>
  <c r="B106" i="10"/>
  <c r="B107" i="4"/>
  <c r="A105" i="4"/>
  <c r="T123" i="4" l="1"/>
  <c r="S124" i="4"/>
  <c r="B107" i="10"/>
  <c r="B108" i="4"/>
  <c r="A106" i="4"/>
  <c r="T124" i="4" l="1"/>
  <c r="S125" i="4"/>
  <c r="B108" i="10"/>
  <c r="B109" i="4"/>
  <c r="A107" i="4"/>
  <c r="T125" i="4" l="1"/>
  <c r="S126" i="4"/>
  <c r="B109" i="10"/>
  <c r="B110" i="4"/>
  <c r="A109" i="4" s="1"/>
  <c r="A108" i="4"/>
  <c r="T126" i="4" l="1"/>
  <c r="S127" i="4"/>
  <c r="B110" i="10"/>
  <c r="B111" i="4"/>
  <c r="A110" i="4" s="1"/>
  <c r="T127" i="4" l="1"/>
  <c r="S128" i="4"/>
  <c r="B111" i="10"/>
  <c r="B112" i="4"/>
  <c r="A111" i="4" s="1"/>
  <c r="T128" i="4" l="1"/>
  <c r="S129" i="4"/>
  <c r="B112" i="10"/>
  <c r="B113" i="4"/>
  <c r="T129" i="4" l="1"/>
  <c r="S130" i="4"/>
  <c r="B113" i="10"/>
  <c r="B114" i="4"/>
  <c r="A112" i="4"/>
  <c r="T130" i="4" l="1"/>
  <c r="S131" i="4"/>
  <c r="B114" i="10"/>
  <c r="B115" i="4"/>
  <c r="A113" i="4"/>
  <c r="T131" i="4" l="1"/>
  <c r="S132" i="4"/>
  <c r="B115" i="10"/>
  <c r="B116" i="4"/>
  <c r="A115" i="4" s="1"/>
  <c r="A114" i="4"/>
  <c r="T132" i="4" l="1"/>
  <c r="S133" i="4"/>
  <c r="B116" i="10"/>
  <c r="B117" i="4"/>
  <c r="T133" i="4" l="1"/>
  <c r="S134" i="4"/>
  <c r="B117" i="10"/>
  <c r="B118" i="4"/>
  <c r="A116" i="4"/>
  <c r="T134" i="4" l="1"/>
  <c r="S135" i="4"/>
  <c r="B118" i="10"/>
  <c r="B119" i="4"/>
  <c r="A117" i="4"/>
  <c r="T135" i="4" l="1"/>
  <c r="S136" i="4"/>
  <c r="B119" i="10"/>
  <c r="B120" i="4"/>
  <c r="A118" i="4"/>
  <c r="T136" i="4" l="1"/>
  <c r="S137" i="4"/>
  <c r="B120" i="10"/>
  <c r="B121" i="4"/>
  <c r="A119" i="4"/>
  <c r="T137" i="4" l="1"/>
  <c r="S138" i="4"/>
  <c r="B121" i="10"/>
  <c r="B122" i="4"/>
  <c r="A120" i="4"/>
  <c r="T138" i="4" l="1"/>
  <c r="S139" i="4"/>
  <c r="B122" i="10"/>
  <c r="B123" i="4"/>
  <c r="A121" i="4"/>
  <c r="T139" i="4" l="1"/>
  <c r="S140" i="4"/>
  <c r="B123" i="10"/>
  <c r="B124" i="4"/>
  <c r="A122" i="4"/>
  <c r="T140" i="4" l="1"/>
  <c r="S141" i="4"/>
  <c r="B124" i="10"/>
  <c r="B125" i="4"/>
  <c r="A123" i="4"/>
  <c r="T141" i="4" l="1"/>
  <c r="S142" i="4"/>
  <c r="B125" i="10"/>
  <c r="B126" i="4"/>
  <c r="A125" i="4" s="1"/>
  <c r="A124" i="4"/>
  <c r="T142" i="4" l="1"/>
  <c r="S143" i="4"/>
  <c r="B126" i="10"/>
  <c r="B127" i="4"/>
  <c r="T143" i="4" l="1"/>
  <c r="S144" i="4"/>
  <c r="B127" i="10"/>
  <c r="B128" i="4"/>
  <c r="A126" i="4"/>
  <c r="T144" i="4" l="1"/>
  <c r="S145" i="4"/>
  <c r="B128" i="10"/>
  <c r="B129" i="4"/>
  <c r="A127" i="4"/>
  <c r="T145" i="4" l="1"/>
  <c r="S146" i="4"/>
  <c r="B129" i="10"/>
  <c r="B130" i="4"/>
  <c r="A128" i="4"/>
  <c r="T146" i="4" l="1"/>
  <c r="S147" i="4"/>
  <c r="B130" i="10"/>
  <c r="B131" i="4"/>
  <c r="A129" i="4"/>
  <c r="T147" i="4" l="1"/>
  <c r="S148" i="4"/>
  <c r="B131" i="10"/>
  <c r="B132" i="4"/>
  <c r="A131" i="4" s="1"/>
  <c r="A130" i="4"/>
  <c r="T148" i="4" l="1"/>
  <c r="S149" i="4"/>
  <c r="B132" i="10"/>
  <c r="B133" i="4"/>
  <c r="T149" i="4" l="1"/>
  <c r="S150" i="4"/>
  <c r="B133" i="10"/>
  <c r="B134" i="4"/>
  <c r="A133" i="4" s="1"/>
  <c r="A132" i="4"/>
  <c r="T150" i="4" l="1"/>
  <c r="S151" i="4"/>
  <c r="B134" i="10"/>
  <c r="B135" i="4"/>
  <c r="T151" i="4" l="1"/>
  <c r="S152" i="4"/>
  <c r="B135" i="10"/>
  <c r="B136" i="4"/>
  <c r="A134" i="4"/>
  <c r="T152" i="4" l="1"/>
  <c r="S153" i="4"/>
  <c r="B136" i="10"/>
  <c r="B137" i="4"/>
  <c r="A135" i="4"/>
  <c r="T153" i="4" l="1"/>
  <c r="S154" i="4"/>
  <c r="B137" i="10"/>
  <c r="B138" i="4"/>
  <c r="A136" i="4"/>
  <c r="T154" i="4" l="1"/>
  <c r="S155" i="4"/>
  <c r="B138" i="10"/>
  <c r="B139" i="4"/>
  <c r="A138" i="4" s="1"/>
  <c r="A137" i="4"/>
  <c r="T155" i="4" l="1"/>
  <c r="S156" i="4"/>
  <c r="B139" i="10"/>
  <c r="B140" i="4"/>
  <c r="A139" i="4" s="1"/>
  <c r="T156" i="4" l="1"/>
  <c r="S157" i="4"/>
  <c r="B140" i="10"/>
  <c r="B141" i="4"/>
  <c r="T157" i="4" l="1"/>
  <c r="S158" i="4"/>
  <c r="B141" i="10"/>
  <c r="B142" i="4"/>
  <c r="A141" i="4" s="1"/>
  <c r="A140" i="4"/>
  <c r="T158" i="4" l="1"/>
  <c r="S159" i="4"/>
  <c r="B142" i="10"/>
  <c r="B143" i="4"/>
  <c r="A142" i="4" s="1"/>
  <c r="T159" i="4" l="1"/>
  <c r="S160" i="4"/>
  <c r="B143" i="10"/>
  <c r="B144" i="4"/>
  <c r="A143" i="4" s="1"/>
  <c r="T160" i="4" l="1"/>
  <c r="S161" i="4"/>
  <c r="B144" i="10"/>
  <c r="B145" i="4"/>
  <c r="T161" i="4" l="1"/>
  <c r="S162" i="4"/>
  <c r="B145" i="10"/>
  <c r="B146" i="4"/>
  <c r="A145" i="4" s="1"/>
  <c r="A144" i="4"/>
  <c r="T162" i="4" l="1"/>
  <c r="S163" i="4"/>
  <c r="B146" i="10"/>
  <c r="B147" i="4"/>
  <c r="T163" i="4" l="1"/>
  <c r="S164" i="4"/>
  <c r="B147" i="10"/>
  <c r="B148" i="4"/>
  <c r="A147" i="4" s="1"/>
  <c r="A146" i="4"/>
  <c r="T164" i="4" l="1"/>
  <c r="S165" i="4"/>
  <c r="B148" i="10"/>
  <c r="B149" i="4"/>
  <c r="T165" i="4" l="1"/>
  <c r="S166" i="4"/>
  <c r="B149" i="10"/>
  <c r="B150" i="4"/>
  <c r="A148" i="4"/>
  <c r="T166" i="4" l="1"/>
  <c r="S167" i="4"/>
  <c r="B150" i="10"/>
  <c r="B151" i="4"/>
  <c r="A149" i="4"/>
  <c r="T167" i="4" l="1"/>
  <c r="S168" i="4"/>
  <c r="B151" i="10"/>
  <c r="B152" i="4"/>
  <c r="A151" i="4" s="1"/>
  <c r="A150" i="4"/>
  <c r="T168" i="4" l="1"/>
  <c r="S169" i="4"/>
  <c r="B152" i="10"/>
  <c r="B153" i="4"/>
  <c r="T169" i="4" l="1"/>
  <c r="S170" i="4"/>
  <c r="B153" i="10"/>
  <c r="B154" i="4"/>
  <c r="A152" i="4"/>
  <c r="T170" i="4" l="1"/>
  <c r="S171" i="4"/>
  <c r="B154" i="10"/>
  <c r="B155" i="4"/>
  <c r="A153" i="4"/>
  <c r="T171" i="4" l="1"/>
  <c r="S172" i="4"/>
  <c r="B155" i="10"/>
  <c r="B156" i="4"/>
  <c r="A155" i="4" s="1"/>
  <c r="A154" i="4"/>
  <c r="T172" i="4" l="1"/>
  <c r="S173" i="4"/>
  <c r="B156" i="10"/>
  <c r="B157" i="4"/>
  <c r="T173" i="4" l="1"/>
  <c r="S174" i="4"/>
  <c r="B157" i="10"/>
  <c r="B158" i="4"/>
  <c r="A157" i="4" s="1"/>
  <c r="A156" i="4"/>
  <c r="T174" i="4" l="1"/>
  <c r="S175" i="4"/>
  <c r="B158" i="10"/>
  <c r="B159" i="4"/>
  <c r="T175" i="4" l="1"/>
  <c r="S176" i="4"/>
  <c r="B159" i="10"/>
  <c r="B160" i="4"/>
  <c r="A159" i="4" s="1"/>
  <c r="A158" i="4"/>
  <c r="T176" i="4" l="1"/>
  <c r="S177" i="4"/>
  <c r="B160" i="10"/>
  <c r="B161" i="4"/>
  <c r="T177" i="4" l="1"/>
  <c r="S178" i="4"/>
  <c r="B161" i="10"/>
  <c r="B162" i="4"/>
  <c r="A161" i="4" s="1"/>
  <c r="A160" i="4"/>
  <c r="T178" i="4" l="1"/>
  <c r="S179" i="4"/>
  <c r="B162" i="10"/>
  <c r="B163" i="4"/>
  <c r="A162" i="4" s="1"/>
  <c r="T179" i="4" l="1"/>
  <c r="S180" i="4"/>
  <c r="B163" i="10"/>
  <c r="B164" i="4"/>
  <c r="A163" i="4" s="1"/>
  <c r="T180" i="4" l="1"/>
  <c r="S181" i="4"/>
  <c r="B164" i="10"/>
  <c r="B165" i="4"/>
  <c r="A164" i="4" s="1"/>
  <c r="T181" i="4" l="1"/>
  <c r="S182" i="4"/>
  <c r="B165" i="10"/>
  <c r="B166" i="4"/>
  <c r="A165" i="4" s="1"/>
  <c r="T182" i="4" l="1"/>
  <c r="S183" i="4"/>
  <c r="B166" i="10"/>
  <c r="B167" i="4"/>
  <c r="A166" i="4" s="1"/>
  <c r="T183" i="4" l="1"/>
  <c r="S184" i="4"/>
  <c r="B167" i="10"/>
  <c r="B168" i="4"/>
  <c r="T184" i="4" l="1"/>
  <c r="S185" i="4"/>
  <c r="B168" i="10"/>
  <c r="B169" i="4"/>
  <c r="A167" i="4"/>
  <c r="T185" i="4" l="1"/>
  <c r="S186" i="4"/>
  <c r="B169" i="10"/>
  <c r="B170" i="4"/>
  <c r="A168" i="4"/>
  <c r="T186" i="4" l="1"/>
  <c r="S187" i="4"/>
  <c r="B170" i="10"/>
  <c r="B171" i="4"/>
  <c r="A169" i="4"/>
  <c r="T187" i="4" l="1"/>
  <c r="S188" i="4"/>
  <c r="B171" i="10"/>
  <c r="B172" i="4"/>
  <c r="A171" i="4" s="1"/>
  <c r="A170" i="4"/>
  <c r="T188" i="4" l="1"/>
  <c r="S189" i="4"/>
  <c r="B172" i="10"/>
  <c r="B173" i="4"/>
  <c r="T189" i="4" l="1"/>
  <c r="S190" i="4"/>
  <c r="B173" i="10"/>
  <c r="B174" i="4"/>
  <c r="A173" i="4" s="1"/>
  <c r="A172" i="4"/>
  <c r="T190" i="4" l="1"/>
  <c r="S191" i="4"/>
  <c r="B174" i="10"/>
  <c r="B175" i="4"/>
  <c r="A174" i="4" s="1"/>
  <c r="T191" i="4" l="1"/>
  <c r="S192" i="4"/>
  <c r="B175" i="10"/>
  <c r="B176" i="4"/>
  <c r="A175" i="4" s="1"/>
  <c r="T192" i="4" l="1"/>
  <c r="S193" i="4"/>
  <c r="B176" i="10"/>
  <c r="B177" i="4"/>
  <c r="T193" i="4" l="1"/>
  <c r="S194" i="4"/>
  <c r="B177" i="10"/>
  <c r="B178" i="4"/>
  <c r="A176" i="4"/>
  <c r="T194" i="4" l="1"/>
  <c r="S195" i="4"/>
  <c r="B178" i="10"/>
  <c r="B179" i="4"/>
  <c r="A178" i="4" s="1"/>
  <c r="A177" i="4"/>
  <c r="T195" i="4" l="1"/>
  <c r="S196" i="4"/>
  <c r="B179" i="10"/>
  <c r="B180" i="4"/>
  <c r="T196" i="4" l="1"/>
  <c r="S197" i="4"/>
  <c r="B180" i="10"/>
  <c r="B181" i="4"/>
  <c r="A179" i="4"/>
  <c r="T197" i="4" l="1"/>
  <c r="S198" i="4"/>
  <c r="B181" i="10"/>
  <c r="B182" i="4"/>
  <c r="A180" i="4"/>
  <c r="T198" i="4" l="1"/>
  <c r="S199" i="4"/>
  <c r="B182" i="10"/>
  <c r="B183" i="4"/>
  <c r="A181" i="4"/>
  <c r="T199" i="4" l="1"/>
  <c r="S200" i="4"/>
  <c r="B183" i="10"/>
  <c r="B184" i="4"/>
  <c r="A183" i="4" s="1"/>
  <c r="A182" i="4"/>
  <c r="T200" i="4" l="1"/>
  <c r="S201" i="4"/>
  <c r="B184" i="10"/>
  <c r="B185" i="4"/>
  <c r="T201" i="4" l="1"/>
  <c r="S202" i="4"/>
  <c r="B185" i="10"/>
  <c r="B186" i="4"/>
  <c r="A185" i="4" s="1"/>
  <c r="A184" i="4"/>
  <c r="T202" i="4" l="1"/>
  <c r="S203" i="4"/>
  <c r="B186" i="10"/>
  <c r="B187" i="4"/>
  <c r="T203" i="4" l="1"/>
  <c r="S204" i="4"/>
  <c r="B187" i="10"/>
  <c r="B188" i="4"/>
  <c r="A187" i="4" s="1"/>
  <c r="A186" i="4"/>
  <c r="T204" i="4" l="1"/>
  <c r="S205" i="4"/>
  <c r="B188" i="10"/>
  <c r="B189" i="4"/>
  <c r="A188" i="4" s="1"/>
  <c r="T205" i="4" l="1"/>
  <c r="S206" i="4"/>
  <c r="B189" i="10"/>
  <c r="B190" i="4"/>
  <c r="T206" i="4" l="1"/>
  <c r="S207" i="4"/>
  <c r="B190" i="10"/>
  <c r="B191" i="4"/>
  <c r="A189" i="4"/>
  <c r="T207" i="4" l="1"/>
  <c r="S208" i="4"/>
  <c r="B191" i="10"/>
  <c r="B192" i="4"/>
  <c r="A191" i="4" s="1"/>
  <c r="A190" i="4"/>
  <c r="T208" i="4" l="1"/>
  <c r="S209" i="4"/>
  <c r="B192" i="10"/>
  <c r="B193" i="4"/>
  <c r="T209" i="4" l="1"/>
  <c r="S210" i="4"/>
  <c r="B193" i="10"/>
  <c r="B194" i="4"/>
  <c r="A193" i="4" s="1"/>
  <c r="A192" i="4"/>
  <c r="T210" i="4" l="1"/>
  <c r="S211" i="4"/>
  <c r="B194" i="10"/>
  <c r="B195" i="4"/>
  <c r="T211" i="4" l="1"/>
  <c r="S212" i="4"/>
  <c r="B195" i="10"/>
  <c r="B196" i="4"/>
  <c r="A195" i="4" s="1"/>
  <c r="A194" i="4"/>
  <c r="T212" i="4" l="1"/>
  <c r="S213" i="4"/>
  <c r="B196" i="10"/>
  <c r="B197" i="4"/>
  <c r="T213" i="4" l="1"/>
  <c r="S214" i="4"/>
  <c r="B197" i="10"/>
  <c r="B198" i="4"/>
  <c r="A197" i="4" s="1"/>
  <c r="A196" i="4"/>
  <c r="T214" i="4" l="1"/>
  <c r="S215" i="4"/>
  <c r="B198" i="10"/>
  <c r="B199" i="4"/>
  <c r="T215" i="4" l="1"/>
  <c r="S216" i="4"/>
  <c r="B199" i="10"/>
  <c r="B200" i="4"/>
  <c r="A199" i="4" s="1"/>
  <c r="A198" i="4"/>
  <c r="T216" i="4" l="1"/>
  <c r="S217" i="4"/>
  <c r="B200" i="10"/>
  <c r="B201" i="4"/>
  <c r="A200" i="4" s="1"/>
  <c r="T217" i="4" l="1"/>
  <c r="S218" i="4"/>
  <c r="B201" i="10"/>
  <c r="B202" i="4"/>
  <c r="T218" i="4" l="1"/>
  <c r="S219" i="4"/>
  <c r="B202" i="10"/>
  <c r="B203" i="4"/>
  <c r="A202" i="4" s="1"/>
  <c r="A201" i="4"/>
  <c r="T219" i="4" l="1"/>
  <c r="S220" i="4"/>
  <c r="B203" i="10"/>
  <c r="B204" i="4"/>
  <c r="T220" i="4" l="1"/>
  <c r="S221" i="4"/>
  <c r="B204" i="10"/>
  <c r="B205" i="4"/>
  <c r="A204" i="4" s="1"/>
  <c r="A203" i="4"/>
  <c r="T221" i="4" l="1"/>
  <c r="S222" i="4"/>
  <c r="B205" i="10"/>
  <c r="B206" i="4"/>
  <c r="T222" i="4" l="1"/>
  <c r="S223" i="4"/>
  <c r="B206" i="10"/>
  <c r="B207" i="4"/>
  <c r="A206" i="4" s="1"/>
  <c r="A205" i="4"/>
  <c r="T223" i="4" l="1"/>
  <c r="S224" i="4"/>
  <c r="B207" i="10"/>
  <c r="B208" i="4"/>
  <c r="T224" i="4" l="1"/>
  <c r="S225" i="4"/>
  <c r="B208" i="10"/>
  <c r="B209" i="4"/>
  <c r="A208" i="4" s="1"/>
  <c r="A207" i="4"/>
  <c r="T225" i="4" l="1"/>
  <c r="S226" i="4"/>
  <c r="B209" i="10"/>
  <c r="B210" i="4"/>
  <c r="T226" i="4" l="1"/>
  <c r="S227" i="4"/>
  <c r="B210" i="10"/>
  <c r="B211" i="4"/>
  <c r="A210" i="4" s="1"/>
  <c r="A209" i="4"/>
  <c r="T227" i="4" l="1"/>
  <c r="S228" i="4"/>
  <c r="B211" i="10"/>
  <c r="B212" i="4"/>
  <c r="T228" i="4" l="1"/>
  <c r="S229" i="4"/>
  <c r="B212" i="10"/>
  <c r="B213" i="4"/>
  <c r="A211" i="4"/>
  <c r="T229" i="4" l="1"/>
  <c r="S230" i="4"/>
  <c r="B213" i="10"/>
  <c r="B214" i="4"/>
  <c r="A213" i="4" s="1"/>
  <c r="A212" i="4"/>
  <c r="T230" i="4" l="1"/>
  <c r="S231" i="4"/>
  <c r="B214" i="10"/>
  <c r="B215" i="4"/>
  <c r="A214" i="4" s="1"/>
  <c r="T231" i="4" l="1"/>
  <c r="S232" i="4"/>
  <c r="B215" i="10"/>
  <c r="B216" i="4"/>
  <c r="A215" i="4" s="1"/>
  <c r="T232" i="4" l="1"/>
  <c r="S233" i="4"/>
  <c r="B216" i="10"/>
  <c r="B217" i="4"/>
  <c r="A216" i="4" s="1"/>
  <c r="T233" i="4" l="1"/>
  <c r="S234" i="4"/>
  <c r="B217" i="10"/>
  <c r="B218" i="4"/>
  <c r="A217" i="4" s="1"/>
  <c r="T234" i="4" l="1"/>
  <c r="S235" i="4"/>
  <c r="B218" i="10"/>
  <c r="B219" i="4"/>
  <c r="T235" i="4" l="1"/>
  <c r="S236" i="4"/>
  <c r="B219" i="10"/>
  <c r="B220" i="4"/>
  <c r="A219" i="4" s="1"/>
  <c r="A218" i="4"/>
  <c r="T236" i="4" l="1"/>
  <c r="S237" i="4"/>
  <c r="B220" i="10"/>
  <c r="B221" i="4"/>
  <c r="T237" i="4" l="1"/>
  <c r="S238" i="4"/>
  <c r="B221" i="10"/>
  <c r="B222" i="4"/>
  <c r="A221" i="4" s="1"/>
  <c r="A220" i="4"/>
  <c r="T238" i="4" l="1"/>
  <c r="S239" i="4"/>
  <c r="B222" i="10"/>
  <c r="B223" i="4"/>
  <c r="T239" i="4" l="1"/>
  <c r="S240" i="4"/>
  <c r="B223" i="10"/>
  <c r="B224" i="4"/>
  <c r="A222" i="4"/>
  <c r="T240" i="4" l="1"/>
  <c r="S241" i="4"/>
  <c r="B224" i="10"/>
  <c r="B225" i="4"/>
  <c r="A223" i="4"/>
  <c r="T241" i="4" l="1"/>
  <c r="S242" i="4"/>
  <c r="B225" i="10"/>
  <c r="B226" i="4"/>
  <c r="A224" i="4"/>
  <c r="T242" i="4" l="1"/>
  <c r="S243" i="4"/>
  <c r="B226" i="10"/>
  <c r="B227" i="4"/>
  <c r="A225" i="4"/>
  <c r="T243" i="4" l="1"/>
  <c r="S244" i="4"/>
  <c r="B227" i="10"/>
  <c r="B228" i="4"/>
  <c r="A226" i="4"/>
  <c r="T244" i="4" l="1"/>
  <c r="S245" i="4"/>
  <c r="B228" i="10"/>
  <c r="B229" i="4"/>
  <c r="A228" i="4" s="1"/>
  <c r="A227" i="4"/>
  <c r="T245" i="4" l="1"/>
  <c r="S246" i="4"/>
  <c r="B229" i="10"/>
  <c r="B230" i="4"/>
  <c r="T246" i="4" l="1"/>
  <c r="S247" i="4"/>
  <c r="B230" i="10"/>
  <c r="B231" i="4"/>
  <c r="A229" i="4"/>
  <c r="T247" i="4" l="1"/>
  <c r="S248" i="4"/>
  <c r="B231" i="10"/>
  <c r="B232" i="4"/>
  <c r="A230" i="4"/>
  <c r="T248" i="4" l="1"/>
  <c r="S249" i="4"/>
  <c r="B232" i="10"/>
  <c r="B233" i="4"/>
  <c r="A232" i="4" s="1"/>
  <c r="A231" i="4"/>
  <c r="T249" i="4" l="1"/>
  <c r="S250" i="4"/>
  <c r="B233" i="10"/>
  <c r="B234" i="4"/>
  <c r="T250" i="4" l="1"/>
  <c r="S251" i="4"/>
  <c r="B234" i="10"/>
  <c r="B235" i="4"/>
  <c r="A233" i="4"/>
  <c r="T251" i="4" l="1"/>
  <c r="S252" i="4"/>
  <c r="B235" i="10"/>
  <c r="B236" i="4"/>
  <c r="A234" i="4"/>
  <c r="T252" i="4" l="1"/>
  <c r="S253" i="4"/>
  <c r="B236" i="10"/>
  <c r="B237" i="4"/>
  <c r="A235" i="4"/>
  <c r="T253" i="4" l="1"/>
  <c r="S254" i="4"/>
  <c r="B237" i="10"/>
  <c r="B238" i="4"/>
  <c r="A237" i="4" s="1"/>
  <c r="A236" i="4"/>
  <c r="T254" i="4" l="1"/>
  <c r="S255" i="4"/>
  <c r="B238" i="10"/>
  <c r="B239" i="4"/>
  <c r="T255" i="4" l="1"/>
  <c r="S256" i="4"/>
  <c r="B239" i="10"/>
  <c r="B240" i="4"/>
  <c r="A238" i="4"/>
  <c r="T256" i="4" l="1"/>
  <c r="S257" i="4"/>
  <c r="B240" i="10"/>
  <c r="B241" i="4"/>
  <c r="A240" i="4" s="1"/>
  <c r="A239" i="4"/>
  <c r="T257" i="4" l="1"/>
  <c r="S258" i="4"/>
  <c r="B241" i="10"/>
  <c r="B242" i="4"/>
  <c r="T258" i="4" l="1"/>
  <c r="S259" i="4"/>
  <c r="B242" i="10"/>
  <c r="B243" i="4"/>
  <c r="A241" i="4"/>
  <c r="T259" i="4" l="1"/>
  <c r="S260" i="4"/>
  <c r="B243" i="10"/>
  <c r="B244" i="4"/>
  <c r="A243" i="4" s="1"/>
  <c r="A242" i="4"/>
  <c r="T260" i="4" l="1"/>
  <c r="S261" i="4"/>
  <c r="B244" i="10"/>
  <c r="B245" i="4"/>
  <c r="T261" i="4" l="1"/>
  <c r="S262" i="4"/>
  <c r="B245" i="10"/>
  <c r="B246" i="4"/>
  <c r="A244" i="4"/>
  <c r="T262" i="4" l="1"/>
  <c r="S263" i="4"/>
  <c r="B246" i="10"/>
  <c r="B247" i="4"/>
  <c r="A246" i="4" s="1"/>
  <c r="A245" i="4"/>
  <c r="T263" i="4" l="1"/>
  <c r="S264" i="4"/>
  <c r="B247" i="10"/>
  <c r="B248" i="4"/>
  <c r="A247" i="4" s="1"/>
  <c r="T264" i="4" l="1"/>
  <c r="S265" i="4"/>
  <c r="B248" i="10"/>
  <c r="B249" i="4"/>
  <c r="T265" i="4" l="1"/>
  <c r="S266" i="4"/>
  <c r="B249" i="10"/>
  <c r="B250" i="4"/>
  <c r="A248" i="4"/>
  <c r="T266" i="4" l="1"/>
  <c r="S267" i="4"/>
  <c r="B250" i="10"/>
  <c r="B251" i="4"/>
  <c r="A249" i="4"/>
  <c r="T267" i="4" l="1"/>
  <c r="S268" i="4"/>
  <c r="B251" i="10"/>
  <c r="B252" i="4"/>
  <c r="A250" i="4"/>
  <c r="T268" i="4" l="1"/>
  <c r="S269" i="4"/>
  <c r="B252" i="10"/>
  <c r="B253" i="4"/>
  <c r="A251" i="4"/>
  <c r="T269" i="4" l="1"/>
  <c r="S270" i="4"/>
  <c r="B253" i="10"/>
  <c r="B254" i="4"/>
  <c r="A253" i="4" s="1"/>
  <c r="A252" i="4"/>
  <c r="T270" i="4" l="1"/>
  <c r="S271" i="4"/>
  <c r="B254" i="10"/>
  <c r="B255" i="4"/>
  <c r="T271" i="4" l="1"/>
  <c r="S272" i="4"/>
  <c r="B255" i="10"/>
  <c r="B256" i="4"/>
  <c r="A255" i="4" s="1"/>
  <c r="A254" i="4"/>
  <c r="T272" i="4" l="1"/>
  <c r="S273" i="4"/>
  <c r="B256" i="10"/>
  <c r="B257" i="4"/>
  <c r="T273" i="4" l="1"/>
  <c r="S274" i="4"/>
  <c r="B257" i="10"/>
  <c r="B258" i="4"/>
  <c r="A257" i="4" s="1"/>
  <c r="A256" i="4"/>
  <c r="T274" i="4" l="1"/>
  <c r="S275" i="4"/>
  <c r="B258" i="10"/>
  <c r="B259" i="4"/>
  <c r="T275" i="4" l="1"/>
  <c r="S276" i="4"/>
  <c r="B259" i="10"/>
  <c r="B260" i="4"/>
  <c r="A258" i="4"/>
  <c r="T276" i="4" l="1"/>
  <c r="S277" i="4"/>
  <c r="B260" i="10"/>
  <c r="B261" i="4"/>
  <c r="A259" i="4"/>
  <c r="T277" i="4" l="1"/>
  <c r="S278" i="4"/>
  <c r="B261" i="10"/>
  <c r="B262" i="4"/>
  <c r="A260" i="4"/>
  <c r="T278" i="4" l="1"/>
  <c r="S279" i="4"/>
  <c r="B262" i="10"/>
  <c r="B263" i="4"/>
  <c r="A261" i="4"/>
  <c r="T279" i="4" l="1"/>
  <c r="S280" i="4"/>
  <c r="B263" i="10"/>
  <c r="B264" i="4"/>
  <c r="A263" i="4" s="1"/>
  <c r="A262" i="4"/>
  <c r="T280" i="4" l="1"/>
  <c r="S281" i="4"/>
  <c r="B264" i="10"/>
  <c r="B265" i="4"/>
  <c r="T281" i="4" l="1"/>
  <c r="S282" i="4"/>
  <c r="B265" i="10"/>
  <c r="B266" i="4"/>
  <c r="A265" i="4" s="1"/>
  <c r="A264" i="4"/>
  <c r="T282" i="4" l="1"/>
  <c r="S283" i="4"/>
  <c r="B266" i="10"/>
  <c r="B267" i="4"/>
  <c r="A266" i="4" s="1"/>
  <c r="T283" i="4" l="1"/>
  <c r="S284" i="4"/>
  <c r="B267" i="10"/>
  <c r="B268" i="4"/>
  <c r="T284" i="4" l="1"/>
  <c r="S285" i="4"/>
  <c r="B268" i="10"/>
  <c r="B269" i="4"/>
  <c r="A268" i="4" s="1"/>
  <c r="A267" i="4"/>
  <c r="T285" i="4" l="1"/>
  <c r="S286" i="4"/>
  <c r="B269" i="10"/>
  <c r="B270" i="4"/>
  <c r="T286" i="4" l="1"/>
  <c r="S287" i="4"/>
  <c r="B270" i="10"/>
  <c r="B271" i="4"/>
  <c r="A269" i="4"/>
  <c r="T287" i="4" l="1"/>
  <c r="S288" i="4"/>
  <c r="B271" i="10"/>
  <c r="B272" i="4"/>
  <c r="A271" i="4" s="1"/>
  <c r="A270" i="4"/>
  <c r="T288" i="4" l="1"/>
  <c r="S289" i="4"/>
  <c r="B272" i="10"/>
  <c r="B273" i="4"/>
  <c r="T289" i="4" l="1"/>
  <c r="S290" i="4"/>
  <c r="B273" i="10"/>
  <c r="B274" i="4"/>
  <c r="A272" i="4"/>
  <c r="T290" i="4" l="1"/>
  <c r="S291" i="4"/>
  <c r="B274" i="10"/>
  <c r="B275" i="4"/>
  <c r="A273" i="4"/>
  <c r="T291" i="4" l="1"/>
  <c r="S292" i="4"/>
  <c r="B275" i="10"/>
  <c r="B276" i="4"/>
  <c r="A274" i="4"/>
  <c r="T292" i="4" l="1"/>
  <c r="S293" i="4"/>
  <c r="B276" i="10"/>
  <c r="B277" i="4"/>
  <c r="A275" i="4"/>
  <c r="T293" i="4" l="1"/>
  <c r="S294" i="4"/>
  <c r="B277" i="10"/>
  <c r="B278" i="4"/>
  <c r="A276" i="4"/>
  <c r="T294" i="4" l="1"/>
  <c r="S295" i="4"/>
  <c r="B278" i="10"/>
  <c r="B279" i="4"/>
  <c r="A277" i="4"/>
  <c r="T295" i="4" l="1"/>
  <c r="S296" i="4"/>
  <c r="B279" i="10"/>
  <c r="B280" i="4"/>
  <c r="A278" i="4"/>
  <c r="T296" i="4" l="1"/>
  <c r="S297" i="4"/>
  <c r="B280" i="10"/>
  <c r="B281" i="4"/>
  <c r="A280" i="4" s="1"/>
  <c r="A279" i="4"/>
  <c r="T297" i="4" l="1"/>
  <c r="S298" i="4"/>
  <c r="B281" i="10"/>
  <c r="B282" i="4"/>
  <c r="T298" i="4" l="1"/>
  <c r="S299" i="4"/>
  <c r="B282" i="10"/>
  <c r="B283" i="4"/>
  <c r="A282" i="4" s="1"/>
  <c r="A281" i="4"/>
  <c r="T299" i="4" l="1"/>
  <c r="S300" i="4"/>
  <c r="B283" i="10"/>
  <c r="B284" i="4"/>
  <c r="T300" i="4" l="1"/>
  <c r="S301" i="4"/>
  <c r="B284" i="10"/>
  <c r="B285" i="4"/>
  <c r="A284" i="4" s="1"/>
  <c r="A283" i="4"/>
  <c r="T301" i="4" l="1"/>
  <c r="S302" i="4"/>
  <c r="B285" i="10"/>
  <c r="B286" i="4"/>
  <c r="A285" i="4" s="1"/>
  <c r="T302" i="4" l="1"/>
  <c r="S303" i="4"/>
  <c r="B286" i="10"/>
  <c r="B287" i="4"/>
  <c r="T303" i="4" l="1"/>
  <c r="S304" i="4"/>
  <c r="B287" i="10"/>
  <c r="B288" i="4"/>
  <c r="A287" i="4" s="1"/>
  <c r="A286" i="4"/>
  <c r="T304" i="4" l="1"/>
  <c r="S305" i="4"/>
  <c r="B288" i="10"/>
  <c r="B289" i="4"/>
  <c r="T305" i="4" l="1"/>
  <c r="S306" i="4"/>
  <c r="B289" i="10"/>
  <c r="B290" i="4"/>
  <c r="A288" i="4"/>
  <c r="T306" i="4" l="1"/>
  <c r="S307" i="4"/>
  <c r="B290" i="10"/>
  <c r="B291" i="4"/>
  <c r="A289" i="4"/>
  <c r="T307" i="4" l="1"/>
  <c r="S308" i="4"/>
  <c r="B291" i="10"/>
  <c r="B292" i="4"/>
  <c r="A290" i="4"/>
  <c r="T308" i="4" l="1"/>
  <c r="S309" i="4"/>
  <c r="B292" i="10"/>
  <c r="B293" i="4"/>
  <c r="A291" i="4"/>
  <c r="T309" i="4" l="1"/>
  <c r="S310" i="4"/>
  <c r="B293" i="10"/>
  <c r="B294" i="4"/>
  <c r="A292" i="4"/>
  <c r="T310" i="4" l="1"/>
  <c r="S311" i="4"/>
  <c r="B294" i="10"/>
  <c r="B295" i="4"/>
  <c r="A294" i="4" s="1"/>
  <c r="A293" i="4"/>
  <c r="T311" i="4" l="1"/>
  <c r="S312" i="4"/>
  <c r="B295" i="10"/>
  <c r="B296" i="4"/>
  <c r="A295" i="4" s="1"/>
  <c r="T312" i="4" l="1"/>
  <c r="S313" i="4"/>
  <c r="B296" i="10"/>
  <c r="B297" i="4"/>
  <c r="A296" i="4" s="1"/>
  <c r="T313" i="4" l="1"/>
  <c r="S314" i="4"/>
  <c r="B297" i="10"/>
  <c r="B298" i="4"/>
  <c r="A297" i="4" s="1"/>
  <c r="T314" i="4" l="1"/>
  <c r="S315" i="4"/>
  <c r="B298" i="10"/>
  <c r="B299" i="4"/>
  <c r="A298" i="4" s="1"/>
  <c r="T315" i="4" l="1"/>
  <c r="S316" i="4"/>
  <c r="B299" i="10"/>
  <c r="B300" i="4"/>
  <c r="T316" i="4" l="1"/>
  <c r="S317" i="4"/>
  <c r="B300" i="10"/>
  <c r="B301" i="4"/>
  <c r="A299" i="4"/>
  <c r="T317" i="4" l="1"/>
  <c r="S318" i="4"/>
  <c r="B301" i="10"/>
  <c r="B302" i="4"/>
  <c r="A300" i="4"/>
  <c r="T318" i="4" l="1"/>
  <c r="S319" i="4"/>
  <c r="B302" i="10"/>
  <c r="B303" i="4"/>
  <c r="A301" i="4"/>
  <c r="T319" i="4" l="1"/>
  <c r="S320" i="4"/>
  <c r="B303" i="10"/>
  <c r="B304" i="4"/>
  <c r="A302" i="4"/>
  <c r="T320" i="4" l="1"/>
  <c r="S321" i="4"/>
  <c r="B304" i="10"/>
  <c r="B305" i="4"/>
  <c r="A303" i="4"/>
  <c r="T321" i="4" l="1"/>
  <c r="S322" i="4"/>
  <c r="B305" i="10"/>
  <c r="B306" i="4"/>
  <c r="A305" i="4" s="1"/>
  <c r="A304" i="4"/>
  <c r="T322" i="4" l="1"/>
  <c r="S323" i="4"/>
  <c r="B306" i="10"/>
  <c r="B307" i="4"/>
  <c r="T323" i="4" l="1"/>
  <c r="S324" i="4"/>
  <c r="B307" i="10"/>
  <c r="B308" i="4"/>
  <c r="A306" i="4"/>
  <c r="T324" i="4" l="1"/>
  <c r="S325" i="4"/>
  <c r="B308" i="10"/>
  <c r="B309" i="4"/>
  <c r="A307" i="4"/>
  <c r="T325" i="4" l="1"/>
  <c r="S326" i="4"/>
  <c r="B309" i="10"/>
  <c r="B310" i="4"/>
  <c r="A309" i="4" s="1"/>
  <c r="A308" i="4"/>
  <c r="T326" i="4" l="1"/>
  <c r="S327" i="4"/>
  <c r="B310" i="10"/>
  <c r="B311" i="4"/>
  <c r="T327" i="4" l="1"/>
  <c r="S328" i="4"/>
  <c r="B311" i="10"/>
  <c r="B312" i="4"/>
  <c r="A311" i="4" s="1"/>
  <c r="A310" i="4"/>
  <c r="T328" i="4" l="1"/>
  <c r="S329" i="4"/>
  <c r="B312" i="10"/>
  <c r="B313" i="4"/>
  <c r="T329" i="4" l="1"/>
  <c r="S330" i="4"/>
  <c r="B313" i="10"/>
  <c r="B314" i="4"/>
  <c r="A312" i="4"/>
  <c r="T330" i="4" l="1"/>
  <c r="S331" i="4"/>
  <c r="B314" i="10"/>
  <c r="B315" i="4"/>
  <c r="A313" i="4"/>
  <c r="T331" i="4" l="1"/>
  <c r="S332" i="4"/>
  <c r="B315" i="10"/>
  <c r="B316" i="4"/>
  <c r="A314" i="4"/>
  <c r="T332" i="4" l="1"/>
  <c r="S333" i="4"/>
  <c r="B316" i="10"/>
  <c r="B317" i="4"/>
  <c r="A315" i="4"/>
  <c r="T333" i="4" l="1"/>
  <c r="S334" i="4"/>
  <c r="B317" i="10"/>
  <c r="B318" i="4"/>
  <c r="A316" i="4"/>
  <c r="T334" i="4" l="1"/>
  <c r="S335" i="4"/>
  <c r="B318" i="10"/>
  <c r="B319" i="4"/>
  <c r="A317" i="4"/>
  <c r="T335" i="4" l="1"/>
  <c r="S336" i="4"/>
  <c r="B319" i="10"/>
  <c r="B320" i="4"/>
  <c r="A318" i="4"/>
  <c r="T336" i="4" l="1"/>
  <c r="S337" i="4"/>
  <c r="B320" i="10"/>
  <c r="B321" i="4"/>
  <c r="A319" i="4"/>
  <c r="T337" i="4" l="1"/>
  <c r="S338" i="4"/>
  <c r="B321" i="10"/>
  <c r="B322" i="4"/>
  <c r="A321" i="4" s="1"/>
  <c r="A320" i="4"/>
  <c r="T338" i="4" l="1"/>
  <c r="S339" i="4"/>
  <c r="B322" i="10"/>
  <c r="B323" i="4"/>
  <c r="T339" i="4" l="1"/>
  <c r="S340" i="4"/>
  <c r="B323" i="10"/>
  <c r="B324" i="4"/>
  <c r="A322" i="4"/>
  <c r="T340" i="4" l="1"/>
  <c r="S341" i="4"/>
  <c r="B324" i="10"/>
  <c r="B325" i="4"/>
  <c r="A323" i="4"/>
  <c r="T341" i="4" l="1"/>
  <c r="S342" i="4"/>
  <c r="B325" i="10"/>
  <c r="B326" i="4"/>
  <c r="A325" i="4" s="1"/>
  <c r="A324" i="4"/>
  <c r="T342" i="4" l="1"/>
  <c r="S343" i="4"/>
  <c r="B326" i="10"/>
  <c r="B327" i="4"/>
  <c r="A326" i="4" s="1"/>
  <c r="T343" i="4" l="1"/>
  <c r="S344" i="4"/>
  <c r="B327" i="10"/>
  <c r="B328" i="4"/>
  <c r="T344" i="4" l="1"/>
  <c r="S345" i="4"/>
  <c r="B328" i="10"/>
  <c r="B329" i="4"/>
  <c r="A328" i="4" s="1"/>
  <c r="A327" i="4"/>
  <c r="T345" i="4" l="1"/>
  <c r="S346" i="4"/>
  <c r="B329" i="10"/>
  <c r="B330" i="4"/>
  <c r="T346" i="4" l="1"/>
  <c r="S347" i="4"/>
  <c r="B330" i="10"/>
  <c r="B331" i="4"/>
  <c r="A329" i="4"/>
  <c r="T347" i="4" l="1"/>
  <c r="S348" i="4"/>
  <c r="B331" i="10"/>
  <c r="B332" i="4"/>
  <c r="A330" i="4"/>
  <c r="T348" i="4" l="1"/>
  <c r="S349" i="4"/>
  <c r="B332" i="10"/>
  <c r="B333" i="4"/>
  <c r="A332" i="4" s="1"/>
  <c r="A331" i="4"/>
  <c r="T349" i="4" l="1"/>
  <c r="S350" i="4"/>
  <c r="B333" i="10"/>
  <c r="B334" i="4"/>
  <c r="T350" i="4" l="1"/>
  <c r="S351" i="4"/>
  <c r="B334" i="10"/>
  <c r="B335" i="4"/>
  <c r="A334" i="4" s="1"/>
  <c r="A333" i="4"/>
  <c r="T351" i="4" l="1"/>
  <c r="S352" i="4"/>
  <c r="B335" i="10"/>
  <c r="B336" i="4"/>
  <c r="A335" i="4" s="1"/>
  <c r="T352" i="4" l="1"/>
  <c r="S353" i="4"/>
  <c r="B336" i="10"/>
  <c r="B337" i="4"/>
  <c r="T353" i="4" l="1"/>
  <c r="S354" i="4"/>
  <c r="B337" i="10"/>
  <c r="B338" i="4"/>
  <c r="A337" i="4" s="1"/>
  <c r="A336" i="4"/>
  <c r="T354" i="4" l="1"/>
  <c r="S355" i="4"/>
  <c r="B338" i="10"/>
  <c r="B339" i="4"/>
  <c r="T355" i="4" l="1"/>
  <c r="S356" i="4"/>
  <c r="B339" i="10"/>
  <c r="B340" i="4"/>
  <c r="A339" i="4" s="1"/>
  <c r="A338" i="4"/>
  <c r="T356" i="4" l="1"/>
  <c r="S357" i="4"/>
  <c r="B340" i="10"/>
  <c r="B341" i="4"/>
  <c r="T357" i="4" l="1"/>
  <c r="S358" i="4"/>
  <c r="B341" i="10"/>
  <c r="B342" i="4"/>
  <c r="A340" i="4"/>
  <c r="T358" i="4" l="1"/>
  <c r="S359" i="4"/>
  <c r="B342" i="10"/>
  <c r="B343" i="4"/>
  <c r="A342" i="4" s="1"/>
  <c r="A341" i="4"/>
  <c r="T359" i="4" l="1"/>
  <c r="S360" i="4"/>
  <c r="B343" i="10"/>
  <c r="B344" i="4"/>
  <c r="A343" i="4" s="1"/>
  <c r="T360" i="4" l="1"/>
  <c r="S361" i="4"/>
  <c r="B344" i="10"/>
  <c r="B345" i="4"/>
  <c r="T361" i="4" l="1"/>
  <c r="S362" i="4"/>
  <c r="B345" i="10"/>
  <c r="B346" i="4"/>
  <c r="A345" i="4" s="1"/>
  <c r="A344" i="4"/>
  <c r="T362" i="4" l="1"/>
  <c r="S363" i="4"/>
  <c r="B346" i="10"/>
  <c r="B347" i="4"/>
  <c r="T363" i="4" l="1"/>
  <c r="S364" i="4"/>
  <c r="B347" i="10"/>
  <c r="B348" i="4"/>
  <c r="A347" i="4" s="1"/>
  <c r="A346" i="4"/>
  <c r="T364" i="4" l="1"/>
  <c r="S365" i="4"/>
  <c r="B348" i="10"/>
  <c r="B349" i="4"/>
  <c r="T365" i="4" l="1"/>
  <c r="S366" i="4"/>
  <c r="B349" i="10"/>
  <c r="B350" i="4"/>
  <c r="A349" i="4" s="1"/>
  <c r="A348" i="4"/>
  <c r="T366" i="4" l="1"/>
  <c r="S367" i="4"/>
  <c r="B350" i="10"/>
  <c r="B351" i="4"/>
  <c r="T367" i="4" l="1"/>
  <c r="S368" i="4"/>
  <c r="B351" i="10"/>
  <c r="B352" i="4"/>
  <c r="A351" i="4" s="1"/>
  <c r="A350" i="4"/>
  <c r="T368" i="4" l="1"/>
  <c r="S369" i="4"/>
  <c r="B352" i="10"/>
  <c r="B353" i="4"/>
  <c r="A352" i="4" s="1"/>
  <c r="T369" i="4" l="1"/>
  <c r="S370" i="4"/>
  <c r="B353" i="10"/>
  <c r="B354" i="4"/>
  <c r="T370" i="4" l="1"/>
  <c r="S371" i="4"/>
  <c r="B354" i="10"/>
  <c r="B355" i="4"/>
  <c r="A354" i="4" s="1"/>
  <c r="A353" i="4"/>
  <c r="T371" i="4" l="1"/>
  <c r="S372" i="4"/>
  <c r="B355" i="10"/>
  <c r="B356" i="4"/>
  <c r="A355" i="4" s="1"/>
  <c r="T372" i="4" l="1"/>
  <c r="S373" i="4"/>
  <c r="B356" i="10"/>
  <c r="B357" i="4"/>
  <c r="A356" i="4" s="1"/>
  <c r="T373" i="4" l="1"/>
  <c r="S374" i="4"/>
  <c r="B357" i="10"/>
  <c r="B358" i="4"/>
  <c r="T374" i="4" l="1"/>
  <c r="S375" i="4"/>
  <c r="B358" i="10"/>
  <c r="B359" i="4"/>
  <c r="A357" i="4"/>
  <c r="T375" i="4" l="1"/>
  <c r="S376" i="4"/>
  <c r="B359" i="10"/>
  <c r="B360" i="4"/>
  <c r="A359" i="4" s="1"/>
  <c r="A358" i="4"/>
  <c r="T376" i="4" l="1"/>
  <c r="S377" i="4"/>
  <c r="B360" i="10"/>
  <c r="B361" i="4"/>
  <c r="A360" i="4" s="1"/>
  <c r="T377" i="4" l="1"/>
  <c r="S378" i="4"/>
  <c r="B361" i="10"/>
  <c r="B362" i="4"/>
  <c r="A361" i="4" s="1"/>
  <c r="T378" i="4" l="1"/>
  <c r="S379" i="4"/>
  <c r="B362" i="10"/>
  <c r="B363" i="4"/>
  <c r="T379" i="4" l="1"/>
  <c r="S380" i="4"/>
  <c r="B363" i="10"/>
  <c r="B364" i="4"/>
  <c r="A363" i="4" s="1"/>
  <c r="A362" i="4"/>
  <c r="T380" i="4" l="1"/>
  <c r="S381" i="4"/>
  <c r="B364" i="10"/>
  <c r="B365" i="4"/>
  <c r="T381" i="4" l="1"/>
  <c r="S382" i="4"/>
  <c r="B365" i="10"/>
  <c r="B366" i="4"/>
  <c r="A364" i="4"/>
  <c r="T382" i="4" l="1"/>
  <c r="S383" i="4"/>
  <c r="B366" i="10"/>
  <c r="B367" i="4"/>
  <c r="A365" i="4"/>
  <c r="T383" i="4" l="1"/>
  <c r="S384" i="4"/>
  <c r="B367" i="10"/>
  <c r="B368" i="4"/>
  <c r="A367" i="4" s="1"/>
  <c r="A366" i="4"/>
  <c r="T384" i="4" l="1"/>
  <c r="S385" i="4"/>
  <c r="B368" i="10"/>
  <c r="B369" i="4"/>
  <c r="T385" i="4" l="1"/>
  <c r="S386" i="4"/>
  <c r="B369" i="10"/>
  <c r="B370" i="4"/>
  <c r="A369" i="4" s="1"/>
  <c r="A368" i="4"/>
  <c r="T386" i="4" l="1"/>
  <c r="S387" i="4"/>
  <c r="B370" i="10"/>
  <c r="B371" i="4"/>
  <c r="T387" i="4" l="1"/>
  <c r="S388" i="4"/>
  <c r="B371" i="10"/>
  <c r="B372" i="4"/>
  <c r="A370" i="4"/>
  <c r="T388" i="4" l="1"/>
  <c r="S389" i="4"/>
  <c r="B372" i="10"/>
  <c r="B373" i="4"/>
  <c r="A371" i="4"/>
  <c r="T389" i="4" l="1"/>
  <c r="S390" i="4"/>
  <c r="B373" i="10"/>
  <c r="B374" i="4"/>
  <c r="A372" i="4"/>
  <c r="T390" i="4" l="1"/>
  <c r="S391" i="4"/>
  <c r="B374" i="10"/>
  <c r="B375" i="4"/>
  <c r="A374" i="4" s="1"/>
  <c r="A373" i="4"/>
  <c r="T391" i="4" l="1"/>
  <c r="S392" i="4"/>
  <c r="B375" i="10"/>
  <c r="B376" i="4"/>
  <c r="T392" i="4" l="1"/>
  <c r="S393" i="4"/>
  <c r="B376" i="10"/>
  <c r="B377" i="4"/>
  <c r="A375" i="4"/>
  <c r="T393" i="4" l="1"/>
  <c r="S394" i="4"/>
  <c r="B377" i="10"/>
  <c r="B378" i="4"/>
  <c r="A377" i="4" s="1"/>
  <c r="A376" i="4"/>
  <c r="T394" i="4" l="1"/>
  <c r="S395" i="4"/>
  <c r="B378" i="10"/>
  <c r="B379" i="4"/>
  <c r="T395" i="4" l="1"/>
  <c r="S396" i="4"/>
  <c r="B379" i="10"/>
  <c r="B380" i="4"/>
  <c r="A379" i="4" s="1"/>
  <c r="A378" i="4"/>
  <c r="T396" i="4" l="1"/>
  <c r="S397" i="4"/>
  <c r="B380" i="10"/>
  <c r="B381" i="4"/>
  <c r="T397" i="4" l="1"/>
  <c r="S398" i="4"/>
  <c r="B381" i="10"/>
  <c r="B382" i="4"/>
  <c r="A380" i="4"/>
  <c r="T398" i="4" l="1"/>
  <c r="S399" i="4"/>
  <c r="B382" i="10"/>
  <c r="B383" i="4"/>
  <c r="A381" i="4"/>
  <c r="T399" i="4" l="1"/>
  <c r="S400" i="4"/>
  <c r="B383" i="10"/>
  <c r="B384" i="4"/>
  <c r="A383" i="4" s="1"/>
  <c r="A382" i="4"/>
  <c r="T400" i="4" l="1"/>
  <c r="S401" i="4"/>
  <c r="B384" i="10"/>
  <c r="B385" i="4"/>
  <c r="T401" i="4" l="1"/>
  <c r="S402" i="4"/>
  <c r="B385" i="10"/>
  <c r="B386" i="4"/>
  <c r="A384" i="4"/>
  <c r="T402" i="4" l="1"/>
  <c r="S403" i="4"/>
  <c r="B386" i="10"/>
  <c r="B387" i="4"/>
  <c r="A385" i="4"/>
  <c r="T403" i="4" l="1"/>
  <c r="S404" i="4"/>
  <c r="B387" i="10"/>
  <c r="B388" i="4"/>
  <c r="A386" i="4"/>
  <c r="T404" i="4" l="1"/>
  <c r="S405" i="4"/>
  <c r="B388" i="10"/>
  <c r="B389" i="4"/>
  <c r="A387" i="4"/>
  <c r="T405" i="4" l="1"/>
  <c r="S406" i="4"/>
  <c r="B389" i="10"/>
  <c r="B390" i="4"/>
  <c r="A388" i="4"/>
  <c r="T406" i="4" l="1"/>
  <c r="S407" i="4"/>
  <c r="B390" i="10"/>
  <c r="B391" i="4"/>
  <c r="A390" i="4" s="1"/>
  <c r="A389" i="4"/>
  <c r="T407" i="4" l="1"/>
  <c r="S408" i="4"/>
  <c r="B391" i="10"/>
  <c r="B392" i="4"/>
  <c r="A391" i="4" s="1"/>
  <c r="T408" i="4" l="1"/>
  <c r="S409" i="4"/>
  <c r="B392" i="10"/>
  <c r="B393" i="4"/>
  <c r="A392" i="4" s="1"/>
  <c r="T409" i="4" l="1"/>
  <c r="S410" i="4"/>
  <c r="B393" i="10"/>
  <c r="B394" i="4"/>
  <c r="T410" i="4" l="1"/>
  <c r="S411" i="4"/>
  <c r="B394" i="10"/>
  <c r="B395" i="4"/>
  <c r="A394" i="4" s="1"/>
  <c r="A393" i="4"/>
  <c r="T411" i="4" l="1"/>
  <c r="S412" i="4"/>
  <c r="B395" i="10"/>
  <c r="B396" i="4"/>
  <c r="A395" i="4" s="1"/>
  <c r="T412" i="4" l="1"/>
  <c r="S413" i="4"/>
  <c r="B396" i="10"/>
  <c r="B397" i="4"/>
  <c r="T413" i="4" l="1"/>
  <c r="S414" i="4"/>
  <c r="B397" i="10"/>
  <c r="B398" i="4"/>
  <c r="A396" i="4"/>
  <c r="T414" i="4" l="1"/>
  <c r="S415" i="4"/>
  <c r="B398" i="10"/>
  <c r="B399" i="4"/>
  <c r="A397" i="4"/>
  <c r="T415" i="4" l="1"/>
  <c r="S416" i="4"/>
  <c r="B399" i="10"/>
  <c r="B400" i="4"/>
  <c r="A399" i="4" s="1"/>
  <c r="A398" i="4"/>
  <c r="T416" i="4" l="1"/>
  <c r="S417" i="4"/>
  <c r="B400" i="10"/>
  <c r="B401" i="4"/>
  <c r="T417" i="4" l="1"/>
  <c r="S418" i="4"/>
  <c r="B401" i="10"/>
  <c r="B402" i="4"/>
  <c r="A401" i="4" s="1"/>
  <c r="A400" i="4"/>
  <c r="T418" i="4" l="1"/>
  <c r="S419" i="4"/>
  <c r="B402" i="10"/>
  <c r="B403" i="4"/>
  <c r="T419" i="4" l="1"/>
  <c r="S420" i="4"/>
  <c r="B403" i="10"/>
  <c r="B404" i="4"/>
  <c r="A403" i="4" s="1"/>
  <c r="A402" i="4"/>
  <c r="T420" i="4" l="1"/>
  <c r="S421" i="4"/>
  <c r="B404" i="10"/>
  <c r="B405" i="4"/>
  <c r="T421" i="4" l="1"/>
  <c r="S422" i="4"/>
  <c r="B405" i="10"/>
  <c r="B406" i="4"/>
  <c r="A405" i="4" s="1"/>
  <c r="A404" i="4"/>
  <c r="T422" i="4" l="1"/>
  <c r="S423" i="4"/>
  <c r="B406" i="10"/>
  <c r="B407" i="4"/>
  <c r="T423" i="4" l="1"/>
  <c r="S424" i="4"/>
  <c r="B407" i="10"/>
  <c r="B408" i="4"/>
  <c r="A407" i="4" s="1"/>
  <c r="A406" i="4"/>
  <c r="T424" i="4" l="1"/>
  <c r="S425" i="4"/>
  <c r="B408" i="10"/>
  <c r="B409" i="4"/>
  <c r="T425" i="4" l="1"/>
  <c r="S426" i="4"/>
  <c r="B409" i="10"/>
  <c r="B410" i="4"/>
  <c r="A409" i="4" s="1"/>
  <c r="A408" i="4"/>
  <c r="T426" i="4" l="1"/>
  <c r="S427" i="4"/>
  <c r="B410" i="10"/>
  <c r="B411" i="4"/>
  <c r="T427" i="4" l="1"/>
  <c r="S428" i="4"/>
  <c r="B411" i="10"/>
  <c r="B412" i="4"/>
  <c r="A411" i="4" s="1"/>
  <c r="A410" i="4"/>
  <c r="T428" i="4" l="1"/>
  <c r="S429" i="4"/>
  <c r="B412" i="10"/>
  <c r="B413" i="4"/>
  <c r="T429" i="4" l="1"/>
  <c r="S430" i="4"/>
  <c r="B413" i="10"/>
  <c r="B414" i="4"/>
  <c r="A412" i="4"/>
  <c r="T430" i="4" l="1"/>
  <c r="S431" i="4"/>
  <c r="B414" i="10"/>
  <c r="B415" i="4"/>
  <c r="A414" i="4" s="1"/>
  <c r="A413" i="4"/>
  <c r="T431" i="4" l="1"/>
  <c r="S432" i="4"/>
  <c r="B415" i="10"/>
  <c r="B416" i="4"/>
  <c r="A415" i="4" s="1"/>
  <c r="T432" i="4" l="1"/>
  <c r="S433" i="4"/>
  <c r="B416" i="10"/>
  <c r="B417" i="4"/>
  <c r="T433" i="4" l="1"/>
  <c r="S434" i="4"/>
  <c r="B417" i="10"/>
  <c r="B418" i="4"/>
  <c r="A416" i="4"/>
  <c r="T434" i="4" l="1"/>
  <c r="S435" i="4"/>
  <c r="B418" i="10"/>
  <c r="B419" i="4"/>
  <c r="A417" i="4"/>
  <c r="T435" i="4" l="1"/>
  <c r="S436" i="4"/>
  <c r="B419" i="10"/>
  <c r="B420" i="4"/>
  <c r="A418" i="4"/>
  <c r="T436" i="4" l="1"/>
  <c r="S437" i="4"/>
  <c r="B420" i="10"/>
  <c r="B421" i="4"/>
  <c r="A419" i="4"/>
  <c r="T437" i="4" l="1"/>
  <c r="S438" i="4"/>
  <c r="B421" i="10"/>
  <c r="B422" i="4"/>
  <c r="A420" i="4"/>
  <c r="T438" i="4" l="1"/>
  <c r="S439" i="4"/>
  <c r="B422" i="10"/>
  <c r="B423" i="4"/>
  <c r="A421" i="4"/>
  <c r="T439" i="4" l="1"/>
  <c r="S440" i="4"/>
  <c r="B423" i="10"/>
  <c r="B424" i="4"/>
  <c r="A423" i="4" s="1"/>
  <c r="A422" i="4"/>
  <c r="T440" i="4" l="1"/>
  <c r="S441" i="4"/>
  <c r="B424" i="10"/>
  <c r="B425" i="4"/>
  <c r="T441" i="4" l="1"/>
  <c r="S442" i="4"/>
  <c r="B425" i="10"/>
  <c r="B426" i="4"/>
  <c r="A424" i="4"/>
  <c r="T442" i="4" l="1"/>
  <c r="S443" i="4"/>
  <c r="B426" i="10"/>
  <c r="B427" i="4"/>
  <c r="A425" i="4"/>
  <c r="T443" i="4" l="1"/>
  <c r="S444" i="4"/>
  <c r="B427" i="10"/>
  <c r="B428" i="4"/>
  <c r="A426" i="4"/>
  <c r="T444" i="4" l="1"/>
  <c r="S445" i="4"/>
  <c r="B428" i="10"/>
  <c r="B429" i="4"/>
  <c r="A428" i="4" s="1"/>
  <c r="A427" i="4"/>
  <c r="T445" i="4" l="1"/>
  <c r="S446" i="4"/>
  <c r="B429" i="10"/>
  <c r="B430" i="4"/>
  <c r="A429" i="4" s="1"/>
  <c r="T446" i="4" l="1"/>
  <c r="S447" i="4"/>
  <c r="B430" i="10"/>
  <c r="B431" i="4"/>
  <c r="T447" i="4" l="1"/>
  <c r="S448" i="4"/>
  <c r="B431" i="10"/>
  <c r="B432" i="4"/>
  <c r="A430" i="4"/>
  <c r="T448" i="4" l="1"/>
  <c r="S449" i="4"/>
  <c r="B432" i="10"/>
  <c r="B433" i="4"/>
  <c r="A431" i="4"/>
  <c r="T449" i="4" l="1"/>
  <c r="S450" i="4"/>
  <c r="B433" i="10"/>
  <c r="B434" i="4"/>
  <c r="A433" i="4" s="1"/>
  <c r="A432" i="4"/>
  <c r="T450" i="4" l="1"/>
  <c r="S451" i="4"/>
  <c r="B434" i="10"/>
  <c r="B435" i="4"/>
  <c r="T451" i="4" l="1"/>
  <c r="S452" i="4"/>
  <c r="B435" i="10"/>
  <c r="B436" i="4"/>
  <c r="A434" i="4"/>
  <c r="T452" i="4" l="1"/>
  <c r="S453" i="4"/>
  <c r="B436" i="10"/>
  <c r="B437" i="4"/>
  <c r="A435" i="4"/>
  <c r="T453" i="4" l="1"/>
  <c r="S454" i="4"/>
  <c r="B437" i="10"/>
  <c r="B438" i="4"/>
  <c r="A436" i="4"/>
  <c r="T454" i="4" l="1"/>
  <c r="S455" i="4"/>
  <c r="B438" i="10"/>
  <c r="B439" i="4"/>
  <c r="A437" i="4"/>
  <c r="T455" i="4" l="1"/>
  <c r="S456" i="4"/>
  <c r="B439" i="10"/>
  <c r="B440" i="4"/>
  <c r="A438" i="4"/>
  <c r="T456" i="4" l="1"/>
  <c r="S457" i="4"/>
  <c r="B440" i="10"/>
  <c r="B441" i="4"/>
  <c r="A440" i="4" s="1"/>
  <c r="A439" i="4"/>
  <c r="T457" i="4" l="1"/>
  <c r="S458" i="4"/>
  <c r="B441" i="10"/>
  <c r="B442" i="4"/>
  <c r="T458" i="4" l="1"/>
  <c r="S459" i="4"/>
  <c r="B442" i="10"/>
  <c r="B443" i="4"/>
  <c r="A441" i="4"/>
  <c r="T459" i="4" l="1"/>
  <c r="S460" i="4"/>
  <c r="B443" i="10"/>
  <c r="B444" i="4"/>
  <c r="A442" i="4"/>
  <c r="T460" i="4" l="1"/>
  <c r="S461" i="4"/>
  <c r="B444" i="10"/>
  <c r="B445" i="4"/>
  <c r="A443" i="4"/>
  <c r="T461" i="4" l="1"/>
  <c r="S462" i="4"/>
  <c r="B445" i="10"/>
  <c r="B446" i="4"/>
  <c r="A444" i="4"/>
  <c r="T462" i="4" l="1"/>
  <c r="S463" i="4"/>
  <c r="B446" i="10"/>
  <c r="B447" i="4"/>
  <c r="A445" i="4"/>
  <c r="T463" i="4" l="1"/>
  <c r="S464" i="4"/>
  <c r="B447" i="10"/>
  <c r="B448" i="4"/>
  <c r="A446" i="4"/>
  <c r="T464" i="4" l="1"/>
  <c r="S465" i="4"/>
  <c r="B448" i="10"/>
  <c r="B449" i="4"/>
  <c r="A447" i="4"/>
  <c r="T465" i="4" l="1"/>
  <c r="S466" i="4"/>
  <c r="B449" i="10"/>
  <c r="B450" i="4"/>
  <c r="A448" i="4"/>
  <c r="T466" i="4" l="1"/>
  <c r="S467" i="4"/>
  <c r="B450" i="10"/>
  <c r="B451" i="4"/>
  <c r="A449" i="4"/>
  <c r="T467" i="4" l="1"/>
  <c r="S468" i="4"/>
  <c r="B451" i="10"/>
  <c r="B452" i="4"/>
  <c r="A450" i="4"/>
  <c r="T468" i="4" l="1"/>
  <c r="S469" i="4"/>
  <c r="B452" i="10"/>
  <c r="B453" i="4"/>
  <c r="A451" i="4"/>
  <c r="T469" i="4" l="1"/>
  <c r="S470" i="4"/>
  <c r="B453" i="10"/>
  <c r="B454" i="4"/>
  <c r="A452" i="4"/>
  <c r="T470" i="4" l="1"/>
  <c r="S471" i="4"/>
  <c r="B454" i="10"/>
  <c r="B455" i="4"/>
  <c r="A453" i="4"/>
  <c r="T471" i="4" l="1"/>
  <c r="S472" i="4"/>
  <c r="B455" i="10"/>
  <c r="B456" i="4"/>
  <c r="A455" i="4" s="1"/>
  <c r="A454" i="4"/>
  <c r="T472" i="4" l="1"/>
  <c r="S473" i="4"/>
  <c r="B456" i="10"/>
  <c r="B457" i="4"/>
  <c r="T473" i="4" l="1"/>
  <c r="S474" i="4"/>
  <c r="B457" i="10"/>
  <c r="B458" i="4"/>
  <c r="A456" i="4"/>
  <c r="T474" i="4" l="1"/>
  <c r="S475" i="4"/>
  <c r="B458" i="10"/>
  <c r="B459" i="4"/>
  <c r="A457" i="4"/>
  <c r="T475" i="4" l="1"/>
  <c r="S476" i="4"/>
  <c r="B459" i="10"/>
  <c r="B460" i="4"/>
  <c r="A458" i="4"/>
  <c r="T476" i="4" l="1"/>
  <c r="S477" i="4"/>
  <c r="B460" i="10"/>
  <c r="B461" i="4"/>
  <c r="A459" i="4"/>
  <c r="T477" i="4" l="1"/>
  <c r="S478" i="4"/>
  <c r="B461" i="10"/>
  <c r="B462" i="4"/>
  <c r="A460" i="4"/>
  <c r="T478" i="4" l="1"/>
  <c r="S479" i="4"/>
  <c r="B462" i="10"/>
  <c r="B463" i="4"/>
  <c r="A461" i="4"/>
  <c r="T479" i="4" l="1"/>
  <c r="S480" i="4"/>
  <c r="B463" i="10"/>
  <c r="B464" i="4"/>
  <c r="A462" i="4"/>
  <c r="T480" i="4" l="1"/>
  <c r="S481" i="4"/>
  <c r="B464" i="10"/>
  <c r="B465" i="4"/>
  <c r="A463" i="4"/>
  <c r="T481" i="4" l="1"/>
  <c r="S482" i="4"/>
  <c r="B465" i="10"/>
  <c r="B466" i="4"/>
  <c r="A464" i="4"/>
  <c r="T482" i="4" l="1"/>
  <c r="S483" i="4"/>
  <c r="B466" i="10"/>
  <c r="B467" i="4"/>
  <c r="A466" i="4" s="1"/>
  <c r="A465" i="4"/>
  <c r="T483" i="4" l="1"/>
  <c r="S484" i="4"/>
  <c r="B467" i="10"/>
  <c r="B468" i="4"/>
  <c r="T484" i="4" l="1"/>
  <c r="S485" i="4"/>
  <c r="B468" i="10"/>
  <c r="B469" i="4"/>
  <c r="A467" i="4"/>
  <c r="T485" i="4" l="1"/>
  <c r="S486" i="4"/>
  <c r="B469" i="10"/>
  <c r="B470" i="4"/>
  <c r="A468" i="4"/>
  <c r="T486" i="4" l="1"/>
  <c r="S487" i="4"/>
  <c r="B470" i="10"/>
  <c r="B471" i="4"/>
  <c r="A469" i="4"/>
  <c r="T487" i="4" l="1"/>
  <c r="S488" i="4"/>
  <c r="B471" i="10"/>
  <c r="B472" i="4"/>
  <c r="B477" i="4"/>
  <c r="A470" i="4"/>
  <c r="T488" i="4" l="1"/>
  <c r="S489" i="4"/>
  <c r="B472" i="10"/>
  <c r="B478" i="4"/>
  <c r="A477" i="4" s="1"/>
  <c r="A471" i="4"/>
  <c r="B473" i="4"/>
  <c r="T489" i="4" l="1"/>
  <c r="S490" i="4"/>
  <c r="A472" i="4"/>
  <c r="B474" i="4"/>
  <c r="B473" i="10"/>
  <c r="B479" i="4"/>
  <c r="T490" i="4" l="1"/>
  <c r="S491" i="4"/>
  <c r="B474" i="10"/>
  <c r="B480" i="4"/>
  <c r="A479" i="4" s="1"/>
  <c r="A478" i="4"/>
  <c r="B475" i="4"/>
  <c r="A473" i="4"/>
  <c r="T491" i="4" l="1"/>
  <c r="S492" i="4"/>
  <c r="A474" i="4"/>
  <c r="B476" i="4"/>
  <c r="B475" i="10"/>
  <c r="B481" i="4"/>
  <c r="A475" i="4" s="1"/>
  <c r="T492" i="4" l="1"/>
  <c r="S493" i="4"/>
  <c r="B476" i="10"/>
  <c r="B482" i="4"/>
  <c r="A481" i="4" s="1"/>
  <c r="A480" i="4"/>
  <c r="T493" i="4" l="1"/>
  <c r="S494" i="4"/>
  <c r="A476" i="4"/>
  <c r="B477" i="10"/>
  <c r="B483" i="4"/>
  <c r="A482" i="4" s="1"/>
  <c r="T494" i="4" l="1"/>
  <c r="S495" i="4"/>
  <c r="B478" i="10"/>
  <c r="B484" i="4"/>
  <c r="T495" i="4" l="1"/>
  <c r="S496" i="4"/>
  <c r="B479" i="10"/>
  <c r="B485" i="4"/>
  <c r="A483" i="4"/>
  <c r="T496" i="4" l="1"/>
  <c r="S497" i="4"/>
  <c r="B480" i="10"/>
  <c r="B486" i="4"/>
  <c r="A484" i="4"/>
  <c r="T497" i="4" l="1"/>
  <c r="S498" i="4"/>
  <c r="B481" i="10"/>
  <c r="B487" i="4"/>
  <c r="A485" i="4"/>
  <c r="T498" i="4" l="1"/>
  <c r="S499" i="4"/>
  <c r="B482" i="10"/>
  <c r="B488" i="4"/>
  <c r="A486" i="4"/>
  <c r="T499" i="4" l="1"/>
  <c r="S500" i="4"/>
  <c r="B483" i="10"/>
  <c r="B489" i="4"/>
  <c r="A488" i="4" s="1"/>
  <c r="A487" i="4"/>
  <c r="T500" i="4" l="1"/>
  <c r="S501" i="4"/>
  <c r="B484" i="10"/>
  <c r="B490" i="4"/>
  <c r="T501" i="4" l="1"/>
  <c r="S502" i="4"/>
  <c r="B485" i="10"/>
  <c r="B491" i="4"/>
  <c r="A490" i="4" s="1"/>
  <c r="A489" i="4"/>
  <c r="T502" i="4" l="1"/>
  <c r="S503" i="4"/>
  <c r="B486" i="10"/>
  <c r="B492" i="4"/>
  <c r="T503" i="4" l="1"/>
  <c r="S504" i="4"/>
  <c r="B487" i="10"/>
  <c r="B493" i="4"/>
  <c r="A492" i="4" s="1"/>
  <c r="A491" i="4"/>
  <c r="T504" i="4" l="1"/>
  <c r="S505" i="4"/>
  <c r="B488" i="10"/>
  <c r="B494" i="4"/>
  <c r="A493" i="4" s="1"/>
  <c r="T505" i="4" l="1"/>
  <c r="S506" i="4"/>
  <c r="B489" i="10"/>
  <c r="B495" i="4"/>
  <c r="A494" i="4" s="1"/>
  <c r="T506" i="4" l="1"/>
  <c r="S507" i="4"/>
  <c r="B490" i="10"/>
  <c r="B496" i="4"/>
  <c r="A495" i="4" s="1"/>
  <c r="T507" i="4" l="1"/>
  <c r="S508" i="4"/>
  <c r="B491" i="10"/>
  <c r="B497" i="4"/>
  <c r="A496" i="4" s="1"/>
  <c r="T508" i="4" l="1"/>
  <c r="S509" i="4"/>
  <c r="B492" i="10"/>
  <c r="B498" i="4"/>
  <c r="T509" i="4" l="1"/>
  <c r="S510" i="4"/>
  <c r="B493" i="10"/>
  <c r="B499" i="4"/>
  <c r="A498" i="4" s="1"/>
  <c r="A497" i="4"/>
  <c r="T510" i="4" l="1"/>
  <c r="S511" i="4"/>
  <c r="B494" i="10"/>
  <c r="B500" i="4"/>
  <c r="A499" i="4" s="1"/>
  <c r="T511" i="4" l="1"/>
  <c r="S512" i="4"/>
  <c r="B495" i="10"/>
  <c r="B501" i="4"/>
  <c r="A500" i="4" s="1"/>
  <c r="T512" i="4" l="1"/>
  <c r="S513" i="4"/>
  <c r="B496" i="10"/>
  <c r="B502" i="4"/>
  <c r="A501" i="4" s="1"/>
  <c r="T513" i="4" l="1"/>
  <c r="S514" i="4"/>
  <c r="B497" i="10"/>
  <c r="B503" i="4"/>
  <c r="T514" i="4" l="1"/>
  <c r="S515" i="4"/>
  <c r="B498" i="10"/>
  <c r="B504" i="4"/>
  <c r="A502" i="4"/>
  <c r="T515" i="4" l="1"/>
  <c r="S516" i="4"/>
  <c r="B499" i="10"/>
  <c r="B505" i="4"/>
  <c r="A504" i="4" s="1"/>
  <c r="A503" i="4"/>
  <c r="T516" i="4" l="1"/>
  <c r="S517" i="4"/>
  <c r="B500" i="10"/>
  <c r="B506" i="4"/>
  <c r="T517" i="4" l="1"/>
  <c r="S518" i="4"/>
  <c r="B501" i="10"/>
  <c r="B507" i="4"/>
  <c r="A505" i="4"/>
  <c r="T518" i="4" l="1"/>
  <c r="S519" i="4"/>
  <c r="B502" i="10"/>
  <c r="B508" i="4"/>
  <c r="A506" i="4"/>
  <c r="T519" i="4" l="1"/>
  <c r="S520" i="4"/>
  <c r="B503" i="10"/>
  <c r="B509" i="4"/>
  <c r="A508" i="4" s="1"/>
  <c r="A507" i="4"/>
  <c r="T520" i="4" l="1"/>
  <c r="S521" i="4"/>
  <c r="B504" i="10"/>
  <c r="B510" i="4"/>
  <c r="A509" i="4" s="1"/>
  <c r="T521" i="4" l="1"/>
  <c r="S522" i="4"/>
  <c r="B505" i="10"/>
  <c r="B511" i="4"/>
  <c r="A510" i="4" s="1"/>
  <c r="T522" i="4" l="1"/>
  <c r="S523" i="4"/>
  <c r="B506" i="10"/>
  <c r="B512" i="4"/>
  <c r="A511" i="4" s="1"/>
  <c r="T523" i="4" l="1"/>
  <c r="S524" i="4"/>
  <c r="B507" i="10"/>
  <c r="B513" i="4"/>
  <c r="A512" i="4" s="1"/>
  <c r="T524" i="4" l="1"/>
  <c r="S525" i="4"/>
  <c r="B508" i="10"/>
  <c r="B514" i="4"/>
  <c r="T525" i="4" l="1"/>
  <c r="S526" i="4"/>
  <c r="B509" i="10"/>
  <c r="B515" i="4"/>
  <c r="A513" i="4"/>
  <c r="T526" i="4" l="1"/>
  <c r="S527" i="4"/>
  <c r="B510" i="10"/>
  <c r="B516" i="4"/>
  <c r="A515" i="4" s="1"/>
  <c r="A514" i="4"/>
  <c r="T527" i="4" l="1"/>
  <c r="S528" i="4"/>
  <c r="B511" i="10"/>
  <c r="B517" i="4"/>
  <c r="A516" i="4" s="1"/>
  <c r="T528" i="4" l="1"/>
  <c r="S529" i="4"/>
  <c r="B512" i="10"/>
  <c r="B518" i="4"/>
  <c r="T529" i="4" l="1"/>
  <c r="S530" i="4"/>
  <c r="B513" i="10"/>
  <c r="B519" i="4"/>
  <c r="A518" i="4" s="1"/>
  <c r="A517" i="4"/>
  <c r="T530" i="4" l="1"/>
  <c r="S531" i="4"/>
  <c r="B514" i="10"/>
  <c r="B520" i="4"/>
  <c r="A519" i="4" s="1"/>
  <c r="T531" i="4" l="1"/>
  <c r="S532" i="4"/>
  <c r="B515" i="10"/>
  <c r="B521" i="4"/>
  <c r="T532" i="4" l="1"/>
  <c r="S533" i="4"/>
  <c r="B516" i="10"/>
  <c r="B522" i="4"/>
  <c r="A520" i="4"/>
  <c r="T533" i="4" l="1"/>
  <c r="S534" i="4"/>
  <c r="B517" i="10"/>
  <c r="B523" i="4"/>
  <c r="A521" i="4"/>
  <c r="T534" i="4" l="1"/>
  <c r="S535" i="4"/>
  <c r="B518" i="10"/>
  <c r="B524" i="4"/>
  <c r="A522" i="4"/>
  <c r="T535" i="4" l="1"/>
  <c r="S536" i="4"/>
  <c r="B519" i="10"/>
  <c r="B525" i="4"/>
  <c r="A524" i="4" s="1"/>
  <c r="A523" i="4"/>
  <c r="T536" i="4" l="1"/>
  <c r="S537" i="4"/>
  <c r="B520" i="10"/>
  <c r="B526" i="4"/>
  <c r="A525" i="4" s="1"/>
  <c r="T537" i="4" l="1"/>
  <c r="S538" i="4"/>
  <c r="B521" i="10"/>
  <c r="B527" i="4"/>
  <c r="A526" i="4" s="1"/>
  <c r="T538" i="4" l="1"/>
  <c r="S539" i="4"/>
  <c r="B522" i="10"/>
  <c r="B528" i="4"/>
  <c r="A527" i="4" s="1"/>
  <c r="T539" i="4" l="1"/>
  <c r="S540" i="4"/>
  <c r="B523" i="10"/>
  <c r="B529" i="4"/>
  <c r="T540" i="4" l="1"/>
  <c r="S541" i="4"/>
  <c r="B524" i="10"/>
  <c r="B530" i="4"/>
  <c r="A529" i="4" s="1"/>
  <c r="A528" i="4"/>
  <c r="T541" i="4" l="1"/>
  <c r="S542" i="4"/>
  <c r="B525" i="10"/>
  <c r="B531" i="4"/>
  <c r="A530" i="4" s="1"/>
  <c r="T542" i="4" l="1"/>
  <c r="S543" i="4"/>
  <c r="B526" i="10"/>
  <c r="B532" i="4"/>
  <c r="T543" i="4" l="1"/>
  <c r="S544" i="4"/>
  <c r="B527" i="10"/>
  <c r="B533" i="4"/>
  <c r="A531" i="4"/>
  <c r="T544" i="4" l="1"/>
  <c r="S545" i="4"/>
  <c r="B528" i="10"/>
  <c r="B534" i="4"/>
  <c r="A532" i="4"/>
  <c r="T545" i="4" l="1"/>
  <c r="S546" i="4"/>
  <c r="B529" i="10"/>
  <c r="B535" i="4"/>
  <c r="A533" i="4"/>
  <c r="T546" i="4" l="1"/>
  <c r="S547" i="4"/>
  <c r="B530" i="10"/>
  <c r="B536" i="4"/>
  <c r="A534" i="4"/>
  <c r="T547" i="4" l="1"/>
  <c r="S548" i="4"/>
  <c r="B531" i="10"/>
  <c r="B537" i="4"/>
  <c r="A536" i="4" s="1"/>
  <c r="A535" i="4"/>
  <c r="T548" i="4" l="1"/>
  <c r="S549" i="4"/>
  <c r="B532" i="10"/>
  <c r="B538" i="4"/>
  <c r="T549" i="4" l="1"/>
  <c r="S550" i="4"/>
  <c r="B533" i="10"/>
  <c r="B539" i="4"/>
  <c r="A538" i="4" s="1"/>
  <c r="A537" i="4"/>
  <c r="T550" i="4" l="1"/>
  <c r="S551" i="4"/>
  <c r="B534" i="10"/>
  <c r="B540" i="4"/>
  <c r="A539" i="4" s="1"/>
  <c r="T551" i="4" l="1"/>
  <c r="S552" i="4"/>
  <c r="B535" i="10"/>
  <c r="B541" i="4"/>
  <c r="T552" i="4" l="1"/>
  <c r="S553" i="4"/>
  <c r="B536" i="10"/>
  <c r="B542" i="4"/>
  <c r="A540" i="4"/>
  <c r="T553" i="4" l="1"/>
  <c r="S554" i="4"/>
  <c r="B537" i="10"/>
  <c r="B543" i="4"/>
  <c r="A542" i="4" s="1"/>
  <c r="A541" i="4"/>
  <c r="T554" i="4" l="1"/>
  <c r="S555" i="4"/>
  <c r="B538" i="10"/>
  <c r="B544" i="4"/>
  <c r="A543" i="4" s="1"/>
  <c r="T555" i="4" l="1"/>
  <c r="S556" i="4"/>
  <c r="B539" i="10"/>
  <c r="B545" i="4"/>
  <c r="T556" i="4" l="1"/>
  <c r="S557" i="4"/>
  <c r="B540" i="10"/>
  <c r="B546" i="4"/>
  <c r="A544" i="4"/>
  <c r="T557" i="4" l="1"/>
  <c r="S558" i="4"/>
  <c r="B541" i="10"/>
  <c r="B547" i="4"/>
  <c r="A545" i="4"/>
  <c r="T558" i="4" l="1"/>
  <c r="S559" i="4"/>
  <c r="B542" i="10"/>
  <c r="B548" i="4"/>
  <c r="A547" i="4" s="1"/>
  <c r="A546" i="4"/>
  <c r="T559" i="4" l="1"/>
  <c r="S560" i="4"/>
  <c r="B543" i="10"/>
  <c r="B549" i="4"/>
  <c r="A548" i="4" s="1"/>
  <c r="T560" i="4" l="1"/>
  <c r="S561" i="4"/>
  <c r="B544" i="10"/>
  <c r="B550" i="4"/>
  <c r="T561" i="4" l="1"/>
  <c r="S562" i="4"/>
  <c r="B545" i="10"/>
  <c r="B551" i="4"/>
  <c r="A549" i="4"/>
  <c r="T562" i="4" l="1"/>
  <c r="S563" i="4"/>
  <c r="B546" i="10"/>
  <c r="B552" i="4"/>
  <c r="A550" i="4"/>
  <c r="T563" i="4" l="1"/>
  <c r="S564" i="4"/>
  <c r="B547" i="10"/>
  <c r="B553" i="4"/>
  <c r="A551" i="4"/>
  <c r="T564" i="4" l="1"/>
  <c r="S565" i="4"/>
  <c r="B548" i="10"/>
  <c r="B554" i="4"/>
  <c r="A552" i="4"/>
  <c r="T565" i="4" l="1"/>
  <c r="S566" i="4"/>
  <c r="B549" i="10"/>
  <c r="B555" i="4"/>
  <c r="A553" i="4"/>
  <c r="T566" i="4" l="1"/>
  <c r="S567" i="4"/>
  <c r="B550" i="10"/>
  <c r="B556" i="4"/>
  <c r="A555" i="4" s="1"/>
  <c r="A554" i="4"/>
  <c r="T567" i="4" l="1"/>
  <c r="S568" i="4"/>
  <c r="B551" i="10"/>
  <c r="B557" i="4"/>
  <c r="T568" i="4" l="1"/>
  <c r="S569" i="4"/>
  <c r="B552" i="10"/>
  <c r="B558" i="4"/>
  <c r="A557" i="4" s="1"/>
  <c r="A556" i="4"/>
  <c r="T569" i="4" l="1"/>
  <c r="S570" i="4"/>
  <c r="B553" i="10"/>
  <c r="B559" i="4"/>
  <c r="T570" i="4" l="1"/>
  <c r="S571" i="4"/>
  <c r="B554" i="10"/>
  <c r="B560" i="4"/>
  <c r="A558" i="4"/>
  <c r="T571" i="4" l="1"/>
  <c r="S572" i="4"/>
  <c r="B555" i="10"/>
  <c r="B561" i="4"/>
  <c r="A559" i="4"/>
  <c r="T572" i="4" l="1"/>
  <c r="S573" i="4"/>
  <c r="B556" i="10"/>
  <c r="B562" i="4"/>
  <c r="A560" i="4"/>
  <c r="T573" i="4" l="1"/>
  <c r="S574" i="4"/>
  <c r="B557" i="10"/>
  <c r="B563" i="4"/>
  <c r="A561" i="4"/>
  <c r="T574" i="4" l="1"/>
  <c r="S575" i="4"/>
  <c r="B558" i="10"/>
  <c r="B564" i="4"/>
  <c r="A562" i="4"/>
  <c r="T575" i="4" l="1"/>
  <c r="S576" i="4"/>
  <c r="B559" i="10"/>
  <c r="B565" i="4"/>
  <c r="A563" i="4"/>
  <c r="T576" i="4" l="1"/>
  <c r="S577" i="4"/>
  <c r="B560" i="10"/>
  <c r="B566" i="4"/>
  <c r="A564" i="4"/>
  <c r="T577" i="4" l="1"/>
  <c r="S578" i="4"/>
  <c r="B561" i="10"/>
  <c r="B567" i="4"/>
  <c r="A565" i="4"/>
  <c r="T578" i="4" l="1"/>
  <c r="S579" i="4"/>
  <c r="B562" i="10"/>
  <c r="B568" i="4"/>
  <c r="A566" i="4"/>
  <c r="T579" i="4" l="1"/>
  <c r="S580" i="4"/>
  <c r="B563" i="10"/>
  <c r="B569" i="4"/>
  <c r="A567" i="4"/>
  <c r="T580" i="4" l="1"/>
  <c r="S581" i="4"/>
  <c r="B564" i="10"/>
  <c r="B570" i="4"/>
  <c r="A568" i="4"/>
  <c r="T581" i="4" l="1"/>
  <c r="S582" i="4"/>
  <c r="B565" i="10"/>
  <c r="B571" i="4"/>
  <c r="A569" i="4"/>
  <c r="T582" i="4" l="1"/>
  <c r="S583" i="4"/>
  <c r="B566" i="10"/>
  <c r="B572" i="4"/>
  <c r="A570" i="4"/>
  <c r="T583" i="4" l="1"/>
  <c r="S584" i="4"/>
  <c r="B567" i="10"/>
  <c r="B573" i="4"/>
  <c r="A571" i="4"/>
  <c r="T584" i="4" l="1"/>
  <c r="S585" i="4"/>
  <c r="B568" i="10"/>
  <c r="B574" i="4"/>
  <c r="A573" i="4" s="1"/>
  <c r="A572" i="4"/>
  <c r="T585" i="4" l="1"/>
  <c r="S586" i="4"/>
  <c r="B569" i="10"/>
  <c r="B575" i="4"/>
  <c r="T586" i="4" l="1"/>
  <c r="S587" i="4"/>
  <c r="B570" i="10"/>
  <c r="B576" i="4"/>
  <c r="A575" i="4" s="1"/>
  <c r="A574" i="4"/>
  <c r="T587" i="4" l="1"/>
  <c r="S588" i="4"/>
  <c r="B571" i="10"/>
  <c r="B577" i="4"/>
  <c r="T588" i="4" l="1"/>
  <c r="S589" i="4"/>
  <c r="B572" i="10"/>
  <c r="B578" i="4"/>
  <c r="A576" i="4"/>
  <c r="T589" i="4" l="1"/>
  <c r="S590" i="4"/>
  <c r="B573" i="10"/>
  <c r="B579" i="4"/>
  <c r="A577" i="4"/>
  <c r="T590" i="4" l="1"/>
  <c r="S591" i="4"/>
  <c r="B574" i="10"/>
  <c r="B580" i="4"/>
  <c r="A579" i="4" s="1"/>
  <c r="A578" i="4"/>
  <c r="T591" i="4" l="1"/>
  <c r="S592" i="4"/>
  <c r="B575" i="10"/>
  <c r="B581" i="4"/>
  <c r="T592" i="4" l="1"/>
  <c r="S593" i="4"/>
  <c r="B576" i="10"/>
  <c r="B582" i="4"/>
  <c r="A580" i="4"/>
  <c r="T593" i="4" l="1"/>
  <c r="S594" i="4"/>
  <c r="B577" i="10"/>
  <c r="B583" i="4"/>
  <c r="A581" i="4"/>
  <c r="T594" i="4" l="1"/>
  <c r="S595" i="4"/>
  <c r="B578" i="10"/>
  <c r="B584" i="4"/>
  <c r="A583" i="4" s="1"/>
  <c r="A582" i="4"/>
  <c r="T595" i="4" l="1"/>
  <c r="S596" i="4"/>
  <c r="B579" i="10"/>
  <c r="B585" i="4"/>
  <c r="T596" i="4" l="1"/>
  <c r="S597" i="4"/>
  <c r="B580" i="10"/>
  <c r="B586" i="4"/>
  <c r="A584" i="4"/>
  <c r="T597" i="4" l="1"/>
  <c r="S598" i="4"/>
  <c r="B581" i="10"/>
  <c r="B587" i="4"/>
  <c r="A585" i="4"/>
  <c r="T598" i="4" l="1"/>
  <c r="S599" i="4"/>
  <c r="B582" i="10"/>
  <c r="B588" i="4"/>
  <c r="A586" i="4"/>
  <c r="T599" i="4" l="1"/>
  <c r="S600" i="4"/>
  <c r="B583" i="10"/>
  <c r="B589" i="4"/>
  <c r="A587" i="4"/>
  <c r="T600" i="4" l="1"/>
  <c r="S601" i="4"/>
  <c r="B584" i="10"/>
  <c r="B590" i="4"/>
  <c r="A589" i="4" s="1"/>
  <c r="A588" i="4"/>
  <c r="T601" i="4" l="1"/>
  <c r="S602" i="4"/>
  <c r="B585" i="10"/>
  <c r="B591" i="4"/>
  <c r="T602" i="4" l="1"/>
  <c r="S603" i="4"/>
  <c r="B586" i="10"/>
  <c r="B592" i="4"/>
  <c r="A591" i="4" s="1"/>
  <c r="A590" i="4"/>
  <c r="T603" i="4" l="1"/>
  <c r="S604" i="4"/>
  <c r="B587" i="10"/>
  <c r="B593" i="4"/>
  <c r="T604" i="4" l="1"/>
  <c r="S605" i="4"/>
  <c r="B588" i="10"/>
  <c r="B594" i="4"/>
  <c r="A592" i="4"/>
  <c r="T605" i="4" l="1"/>
  <c r="S606" i="4"/>
  <c r="B589" i="10"/>
  <c r="B595" i="4"/>
  <c r="A593" i="4"/>
  <c r="T606" i="4" l="1"/>
  <c r="S607" i="4"/>
  <c r="B590" i="10"/>
  <c r="B596" i="4"/>
  <c r="A595" i="4" s="1"/>
  <c r="A594" i="4"/>
  <c r="T607" i="4" l="1"/>
  <c r="S608" i="4"/>
  <c r="B591" i="10"/>
  <c r="B597" i="4"/>
  <c r="T608" i="4" l="1"/>
  <c r="S609" i="4"/>
  <c r="B592" i="10"/>
  <c r="B598" i="4"/>
  <c r="A596" i="4"/>
  <c r="T609" i="4" l="1"/>
  <c r="S610" i="4"/>
  <c r="B593" i="10"/>
  <c r="B599" i="4"/>
  <c r="A598" i="4" s="1"/>
  <c r="A597" i="4"/>
  <c r="T610" i="4" l="1"/>
  <c r="S611" i="4"/>
  <c r="B594" i="10"/>
  <c r="B600" i="4"/>
  <c r="A599" i="4" s="1"/>
  <c r="T611" i="4" l="1"/>
  <c r="S612" i="4"/>
  <c r="B595" i="10"/>
  <c r="B601" i="4"/>
  <c r="T612" i="4" l="1"/>
  <c r="S613" i="4"/>
  <c r="B596" i="10"/>
  <c r="B602" i="4"/>
  <c r="A600" i="4"/>
  <c r="T613" i="4" l="1"/>
  <c r="S614" i="4"/>
  <c r="B597" i="10"/>
  <c r="B603" i="4"/>
  <c r="A601" i="4"/>
  <c r="T614" i="4" l="1"/>
  <c r="S615" i="4"/>
  <c r="B598" i="10"/>
  <c r="B604" i="4"/>
  <c r="A602" i="4"/>
  <c r="T615" i="4" l="1"/>
  <c r="S616" i="4"/>
  <c r="B599" i="10"/>
  <c r="B605" i="4"/>
  <c r="A603" i="4"/>
  <c r="T616" i="4" l="1"/>
  <c r="S617" i="4"/>
  <c r="B600" i="10"/>
  <c r="B606" i="4"/>
  <c r="A605" i="4" s="1"/>
  <c r="A604" i="4"/>
  <c r="T617" i="4" l="1"/>
  <c r="S618" i="4"/>
  <c r="B601" i="10"/>
  <c r="B607" i="4"/>
  <c r="T618" i="4" l="1"/>
  <c r="S619" i="4"/>
  <c r="B602" i="10"/>
  <c r="B608" i="4"/>
  <c r="A607" i="4" s="1"/>
  <c r="A606" i="4"/>
  <c r="T619" i="4" l="1"/>
  <c r="S620" i="4"/>
  <c r="B603" i="10"/>
  <c r="B609" i="4"/>
  <c r="T620" i="4" l="1"/>
  <c r="S621" i="4"/>
  <c r="B604" i="10"/>
  <c r="B610" i="4"/>
  <c r="A608" i="4"/>
  <c r="T621" i="4" l="1"/>
  <c r="S622" i="4"/>
  <c r="B605" i="10"/>
  <c r="B611" i="4"/>
  <c r="A609" i="4"/>
  <c r="T622" i="4" l="1"/>
  <c r="S623" i="4"/>
  <c r="B606" i="10"/>
  <c r="B612" i="4"/>
  <c r="A611" i="4" s="1"/>
  <c r="A610" i="4"/>
  <c r="T623" i="4" l="1"/>
  <c r="S624" i="4"/>
  <c r="B607" i="10"/>
  <c r="B613" i="4"/>
  <c r="T624" i="4" l="1"/>
  <c r="S625" i="4"/>
  <c r="B608" i="10"/>
  <c r="B614" i="4"/>
  <c r="A612" i="4"/>
  <c r="T625" i="4" l="1"/>
  <c r="S626" i="4"/>
  <c r="B609" i="10"/>
  <c r="B615" i="4"/>
  <c r="A614" i="4" s="1"/>
  <c r="A613" i="4"/>
  <c r="T626" i="4" l="1"/>
  <c r="S627" i="4"/>
  <c r="B610" i="10"/>
  <c r="B616" i="4"/>
  <c r="A615" i="4" s="1"/>
  <c r="T627" i="4" l="1"/>
  <c r="S628" i="4"/>
  <c r="B611" i="10"/>
  <c r="B617" i="4"/>
  <c r="T628" i="4" l="1"/>
  <c r="S629" i="4"/>
  <c r="B612" i="10"/>
  <c r="B618" i="4"/>
  <c r="A616" i="4"/>
  <c r="T629" i="4" l="1"/>
  <c r="S630" i="4"/>
  <c r="B613" i="10"/>
  <c r="B619" i="4"/>
  <c r="A617" i="4"/>
  <c r="T630" i="4" l="1"/>
  <c r="S631" i="4"/>
  <c r="B614" i="10"/>
  <c r="B620" i="4"/>
  <c r="A618" i="4"/>
  <c r="T631" i="4" l="1"/>
  <c r="S632" i="4"/>
  <c r="B615" i="10"/>
  <c r="B621" i="4"/>
  <c r="A619" i="4"/>
  <c r="T632" i="4" l="1"/>
  <c r="S633" i="4"/>
  <c r="B616" i="10"/>
  <c r="B622" i="4"/>
  <c r="A621" i="4" s="1"/>
  <c r="A620" i="4"/>
  <c r="T633" i="4" l="1"/>
  <c r="S634" i="4"/>
  <c r="B617" i="10"/>
  <c r="B623" i="4"/>
  <c r="T634" i="4" l="1"/>
  <c r="S635" i="4"/>
  <c r="B618" i="10"/>
  <c r="B624" i="4"/>
  <c r="A623" i="4" s="1"/>
  <c r="A622" i="4"/>
  <c r="T635" i="4" l="1"/>
  <c r="S636" i="4"/>
  <c r="B619" i="10"/>
  <c r="B625" i="4"/>
  <c r="T636" i="4" l="1"/>
  <c r="S637" i="4"/>
  <c r="B620" i="10"/>
  <c r="B626" i="4"/>
  <c r="A624" i="4"/>
  <c r="T637" i="4" l="1"/>
  <c r="S638" i="4"/>
  <c r="B621" i="10"/>
  <c r="B627" i="4"/>
  <c r="A625" i="4"/>
  <c r="T638" i="4" l="1"/>
  <c r="S639" i="4"/>
  <c r="B622" i="10"/>
  <c r="B628" i="4"/>
  <c r="A627" i="4" s="1"/>
  <c r="A626" i="4"/>
  <c r="T639" i="4" l="1"/>
  <c r="S640" i="4"/>
  <c r="B623" i="10"/>
  <c r="B629" i="4"/>
  <c r="T640" i="4" l="1"/>
  <c r="S641" i="4"/>
  <c r="B624" i="10"/>
  <c r="B630" i="4"/>
  <c r="A628" i="4"/>
  <c r="T641" i="4" l="1"/>
  <c r="S642" i="4"/>
  <c r="B625" i="10"/>
  <c r="B631" i="4"/>
  <c r="A630" i="4" s="1"/>
  <c r="A629" i="4"/>
  <c r="T642" i="4" l="1"/>
  <c r="S643" i="4"/>
  <c r="B626" i="10"/>
  <c r="B632" i="4"/>
  <c r="A631" i="4" s="1"/>
  <c r="T643" i="4" l="1"/>
  <c r="S644" i="4"/>
  <c r="B627" i="10"/>
  <c r="B633" i="4"/>
  <c r="A632" i="4" s="1"/>
  <c r="T644" i="4" l="1"/>
  <c r="S645" i="4"/>
  <c r="B628" i="10"/>
  <c r="B634" i="4"/>
  <c r="T645" i="4" l="1"/>
  <c r="S646" i="4"/>
  <c r="B629" i="10"/>
  <c r="B635" i="4"/>
  <c r="A633" i="4"/>
  <c r="T646" i="4" l="1"/>
  <c r="S647" i="4"/>
  <c r="B630" i="10"/>
  <c r="B636" i="4"/>
  <c r="A634" i="4"/>
  <c r="T647" i="4" l="1"/>
  <c r="S648" i="4"/>
  <c r="B631" i="10"/>
  <c r="B637" i="4"/>
  <c r="A635" i="4"/>
  <c r="T648" i="4" l="1"/>
  <c r="S649" i="4"/>
  <c r="B632" i="10"/>
  <c r="B638" i="4"/>
  <c r="A636" i="4"/>
  <c r="T649" i="4" l="1"/>
  <c r="S650" i="4"/>
  <c r="B633" i="10"/>
  <c r="B639" i="4"/>
  <c r="A638" i="4" s="1"/>
  <c r="A637" i="4"/>
  <c r="T650" i="4" l="1"/>
  <c r="S651" i="4"/>
  <c r="B634" i="10"/>
  <c r="B640" i="4"/>
  <c r="T651" i="4" l="1"/>
  <c r="S652" i="4"/>
  <c r="B635" i="10"/>
  <c r="B641" i="4"/>
  <c r="A639" i="4"/>
  <c r="T652" i="4" l="1"/>
  <c r="S653" i="4"/>
  <c r="B636" i="10"/>
  <c r="B642" i="4"/>
  <c r="A641" i="4" s="1"/>
  <c r="A640" i="4"/>
  <c r="T653" i="4" l="1"/>
  <c r="S654" i="4"/>
  <c r="B637" i="10"/>
  <c r="B643" i="4"/>
  <c r="T654" i="4" l="1"/>
  <c r="S655" i="4"/>
  <c r="B638" i="10"/>
  <c r="B644" i="4"/>
  <c r="A643" i="4" s="1"/>
  <c r="A642" i="4"/>
  <c r="T655" i="4" l="1"/>
  <c r="S656" i="4"/>
  <c r="B639" i="10"/>
  <c r="B645" i="4"/>
  <c r="T656" i="4" l="1"/>
  <c r="S657" i="4"/>
  <c r="B640" i="10"/>
  <c r="B646" i="4"/>
  <c r="A645" i="4" s="1"/>
  <c r="A644" i="4"/>
  <c r="T657" i="4" l="1"/>
  <c r="S658" i="4"/>
  <c r="B641" i="10"/>
  <c r="B647" i="4"/>
  <c r="A646" i="4" s="1"/>
  <c r="T658" i="4" l="1"/>
  <c r="S659" i="4"/>
  <c r="B642" i="10"/>
  <c r="B648" i="4"/>
  <c r="T659" i="4" l="1"/>
  <c r="S660" i="4"/>
  <c r="B643" i="10"/>
  <c r="B649" i="4"/>
  <c r="A648" i="4" s="1"/>
  <c r="A647" i="4"/>
  <c r="T660" i="4" l="1"/>
  <c r="S661" i="4"/>
  <c r="B644" i="10"/>
  <c r="B650" i="4"/>
  <c r="T661" i="4" l="1"/>
  <c r="S662" i="4"/>
  <c r="B645" i="10"/>
  <c r="B651" i="4"/>
  <c r="A650" i="4" s="1"/>
  <c r="A649" i="4"/>
  <c r="T662" i="4" l="1"/>
  <c r="S663" i="4"/>
  <c r="B646" i="10"/>
  <c r="B652" i="4"/>
  <c r="A651" i="4" s="1"/>
  <c r="T663" i="4" l="1"/>
  <c r="S664" i="4"/>
  <c r="B647" i="10"/>
  <c r="B653" i="4"/>
  <c r="A652" i="4" s="1"/>
  <c r="T664" i="4" l="1"/>
  <c r="S665" i="4"/>
  <c r="B648" i="10"/>
  <c r="B654" i="4"/>
  <c r="A653" i="4" s="1"/>
  <c r="T665" i="4" l="1"/>
  <c r="S666" i="4"/>
  <c r="B649" i="10"/>
  <c r="B655" i="4"/>
  <c r="T666" i="4" l="1"/>
  <c r="S667" i="4"/>
  <c r="B650" i="10"/>
  <c r="B656" i="4"/>
  <c r="A655" i="4" s="1"/>
  <c r="A654" i="4"/>
  <c r="T667" i="4" l="1"/>
  <c r="S668" i="4"/>
  <c r="B651" i="10"/>
  <c r="B657" i="4"/>
  <c r="A656" i="4" s="1"/>
  <c r="T668" i="4" l="1"/>
  <c r="S669" i="4"/>
  <c r="B652" i="10"/>
  <c r="B658" i="4"/>
  <c r="T669" i="4" l="1"/>
  <c r="S670" i="4"/>
  <c r="B653" i="10"/>
  <c r="B659" i="4"/>
  <c r="A657" i="4"/>
  <c r="T670" i="4" l="1"/>
  <c r="S671" i="4"/>
  <c r="B654" i="10"/>
  <c r="B660" i="4"/>
  <c r="A659" i="4" s="1"/>
  <c r="A658" i="4"/>
  <c r="T671" i="4" l="1"/>
  <c r="S672" i="4"/>
  <c r="B655" i="10"/>
  <c r="B661" i="4"/>
  <c r="A660" i="4" s="1"/>
  <c r="T672" i="4" l="1"/>
  <c r="S673" i="4"/>
  <c r="B656" i="10"/>
  <c r="B662" i="4"/>
  <c r="T673" i="4" l="1"/>
  <c r="S674" i="4"/>
  <c r="B657" i="10"/>
  <c r="B663" i="4"/>
  <c r="A662" i="4" s="1"/>
  <c r="A661" i="4"/>
  <c r="T674" i="4" l="1"/>
  <c r="S675" i="4"/>
  <c r="B658" i="10"/>
  <c r="B664" i="4"/>
  <c r="T675" i="4" l="1"/>
  <c r="S676" i="4"/>
  <c r="B659" i="10"/>
  <c r="B665" i="4"/>
  <c r="A663" i="4"/>
  <c r="T676" i="4" l="1"/>
  <c r="S677" i="4"/>
  <c r="B660" i="10"/>
  <c r="B666" i="4"/>
  <c r="A664" i="4"/>
  <c r="T677" i="4" l="1"/>
  <c r="S678" i="4"/>
  <c r="B661" i="10"/>
  <c r="B667" i="4"/>
  <c r="A665" i="4"/>
  <c r="T678" i="4" l="1"/>
  <c r="S679" i="4"/>
  <c r="B662" i="10"/>
  <c r="B668" i="4"/>
  <c r="A667" i="4" s="1"/>
  <c r="A666" i="4"/>
  <c r="T679" i="4" l="1"/>
  <c r="S680" i="4"/>
  <c r="B663" i="10"/>
  <c r="B669" i="4"/>
  <c r="A668" i="4" s="1"/>
  <c r="T680" i="4" l="1"/>
  <c r="S681" i="4"/>
  <c r="B664" i="10"/>
  <c r="B670" i="4"/>
  <c r="A669" i="4" s="1"/>
  <c r="T681" i="4" l="1"/>
  <c r="S682" i="4"/>
  <c r="B665" i="10"/>
  <c r="B671" i="4"/>
  <c r="T682" i="4" l="1"/>
  <c r="S683" i="4"/>
  <c r="B666" i="10"/>
  <c r="B672" i="4"/>
  <c r="A671" i="4" s="1"/>
  <c r="A670" i="4"/>
  <c r="T683" i="4" l="1"/>
  <c r="S684" i="4"/>
  <c r="B667" i="10"/>
  <c r="B673" i="4"/>
  <c r="T684" i="4" l="1"/>
  <c r="S685" i="4"/>
  <c r="B668" i="10"/>
  <c r="B674" i="4"/>
  <c r="A672" i="4"/>
  <c r="T685" i="4" l="1"/>
  <c r="S686" i="4"/>
  <c r="B669" i="10"/>
  <c r="B675" i="4"/>
  <c r="A673" i="4"/>
  <c r="T686" i="4" l="1"/>
  <c r="S687" i="4"/>
  <c r="B670" i="10"/>
  <c r="B676" i="4"/>
  <c r="A674" i="4"/>
  <c r="T687" i="4" l="1"/>
  <c r="S688" i="4"/>
  <c r="B671" i="10"/>
  <c r="B677" i="4"/>
  <c r="A675" i="4"/>
  <c r="T688" i="4" l="1"/>
  <c r="S689" i="4"/>
  <c r="B672" i="10"/>
  <c r="B678" i="4"/>
  <c r="A676" i="4"/>
  <c r="T689" i="4" l="1"/>
  <c r="S690" i="4"/>
  <c r="B673" i="10"/>
  <c r="B679" i="4"/>
  <c r="A678" i="4" s="1"/>
  <c r="A677" i="4"/>
  <c r="T690" i="4" l="1"/>
  <c r="S691" i="4"/>
  <c r="B674" i="10"/>
  <c r="B680" i="4"/>
  <c r="T691" i="4" l="1"/>
  <c r="S692" i="4"/>
  <c r="B675" i="10"/>
  <c r="B681" i="4"/>
  <c r="A679" i="4"/>
  <c r="T692" i="4" l="1"/>
  <c r="S693" i="4"/>
  <c r="B676" i="10"/>
  <c r="B682" i="4"/>
  <c r="A680" i="4"/>
  <c r="T693" i="4" l="1"/>
  <c r="S694" i="4"/>
  <c r="B677" i="10"/>
  <c r="B683" i="4"/>
  <c r="A681" i="4"/>
  <c r="T694" i="4" l="1"/>
  <c r="S695" i="4"/>
  <c r="B678" i="10"/>
  <c r="B684" i="4"/>
  <c r="A682" i="4"/>
  <c r="T695" i="4" l="1"/>
  <c r="S696" i="4"/>
  <c r="B679" i="10"/>
  <c r="B685" i="4"/>
  <c r="A683" i="4"/>
  <c r="T696" i="4" l="1"/>
  <c r="S697" i="4"/>
  <c r="B680" i="10"/>
  <c r="B686" i="4"/>
  <c r="A684" i="4"/>
  <c r="T697" i="4" l="1"/>
  <c r="S698" i="4"/>
  <c r="B681" i="10"/>
  <c r="B687" i="4"/>
  <c r="A685" i="4"/>
  <c r="T698" i="4" l="1"/>
  <c r="S699" i="4"/>
  <c r="B682" i="10"/>
  <c r="B688" i="4"/>
  <c r="A687" i="4" s="1"/>
  <c r="A686" i="4"/>
  <c r="T699" i="4" l="1"/>
  <c r="S700" i="4"/>
  <c r="B683" i="10"/>
  <c r="B689" i="4"/>
  <c r="A688" i="4" s="1"/>
  <c r="T700" i="4" l="1"/>
  <c r="S701" i="4"/>
  <c r="B684" i="10"/>
  <c r="B690" i="4"/>
  <c r="T701" i="4" l="1"/>
  <c r="S702" i="4"/>
  <c r="B685" i="10"/>
  <c r="B691" i="4"/>
  <c r="A689" i="4"/>
  <c r="T702" i="4" l="1"/>
  <c r="S703" i="4"/>
  <c r="B686" i="10"/>
  <c r="B692" i="4"/>
  <c r="A691" i="4" s="1"/>
  <c r="A690" i="4"/>
  <c r="T703" i="4" l="1"/>
  <c r="S704" i="4"/>
  <c r="B687" i="10"/>
  <c r="B693" i="4"/>
  <c r="B694" i="4" s="1"/>
  <c r="T704" i="4" l="1"/>
  <c r="S705" i="4"/>
  <c r="B689" i="10"/>
  <c r="B695" i="4"/>
  <c r="A694" i="4" s="1"/>
  <c r="B688" i="10"/>
  <c r="A693" i="4"/>
  <c r="A692" i="4"/>
  <c r="T705" i="4" l="1"/>
  <c r="S706" i="4"/>
  <c r="B696" i="4"/>
  <c r="B690" i="10"/>
  <c r="T706" i="4" l="1"/>
  <c r="S707" i="4"/>
  <c r="A695" i="4"/>
  <c r="B691" i="10"/>
  <c r="B697" i="4"/>
  <c r="T707" i="4" l="1"/>
  <c r="S708" i="4"/>
  <c r="A696" i="4"/>
  <c r="B698" i="4"/>
  <c r="B692" i="10"/>
  <c r="T708" i="4" l="1"/>
  <c r="S709" i="4"/>
  <c r="A697" i="4"/>
  <c r="B699" i="4"/>
  <c r="B693" i="10"/>
  <c r="T709" i="4" l="1"/>
  <c r="S710" i="4"/>
  <c r="A698" i="4"/>
  <c r="B700" i="4"/>
  <c r="B694" i="10"/>
  <c r="T710" i="4" l="1"/>
  <c r="S711" i="4"/>
  <c r="A699" i="4"/>
  <c r="B695" i="10"/>
  <c r="B701" i="4"/>
  <c r="T711" i="4" l="1"/>
  <c r="S712" i="4"/>
  <c r="B702" i="4"/>
  <c r="B696" i="10"/>
  <c r="A700" i="4"/>
  <c r="T712" i="4" l="1"/>
  <c r="S713" i="4"/>
  <c r="A701" i="4"/>
  <c r="B697" i="10"/>
  <c r="B703" i="4"/>
  <c r="T713" i="4" l="1"/>
  <c r="S714" i="4"/>
  <c r="A702" i="4"/>
  <c r="B704" i="4"/>
  <c r="B698" i="10"/>
  <c r="T714" i="4" l="1"/>
  <c r="S715" i="4"/>
  <c r="A703" i="4"/>
  <c r="B699" i="10"/>
  <c r="B705" i="4"/>
  <c r="T715" i="4" l="1"/>
  <c r="S716" i="4"/>
  <c r="A704" i="4"/>
  <c r="B706" i="4"/>
  <c r="B700" i="10"/>
  <c r="T716" i="4" l="1"/>
  <c r="S717" i="4"/>
  <c r="A705" i="4"/>
  <c r="B707" i="4"/>
  <c r="B701" i="10"/>
  <c r="T717" i="4" l="1"/>
  <c r="S718" i="4"/>
  <c r="A706" i="4"/>
  <c r="B708" i="4"/>
  <c r="B702" i="10"/>
  <c r="T718" i="4" l="1"/>
  <c r="S719" i="4"/>
  <c r="A707" i="4"/>
  <c r="B703" i="10"/>
  <c r="B709" i="4"/>
  <c r="T719" i="4" l="1"/>
  <c r="S720" i="4"/>
  <c r="A708" i="4"/>
  <c r="B710" i="4"/>
  <c r="B704" i="10"/>
  <c r="T720" i="4" l="1"/>
  <c r="S721" i="4"/>
  <c r="A709" i="4"/>
  <c r="B705" i="10"/>
  <c r="B711" i="4"/>
  <c r="T721" i="4" l="1"/>
  <c r="S722" i="4"/>
  <c r="A710" i="4"/>
  <c r="B706" i="10"/>
  <c r="B712" i="4"/>
  <c r="T722" i="4" l="1"/>
  <c r="S723" i="4"/>
  <c r="A711" i="4"/>
  <c r="B707" i="10"/>
  <c r="B713" i="4"/>
  <c r="T723" i="4" l="1"/>
  <c r="S724" i="4"/>
  <c r="A712" i="4"/>
  <c r="B714" i="4"/>
  <c r="B708" i="10"/>
  <c r="T724" i="4" l="1"/>
  <c r="S725" i="4"/>
  <c r="A713" i="4"/>
  <c r="B715" i="4"/>
  <c r="B709" i="10"/>
  <c r="T725" i="4" l="1"/>
  <c r="S726" i="4"/>
  <c r="A714" i="4"/>
  <c r="B716" i="4"/>
  <c r="B710" i="10"/>
  <c r="T726" i="4" l="1"/>
  <c r="S727" i="4"/>
  <c r="A715" i="4"/>
  <c r="B711" i="10"/>
  <c r="B717" i="4"/>
  <c r="T727" i="4" l="1"/>
  <c r="S728" i="4"/>
  <c r="A716" i="4"/>
  <c r="B718" i="4"/>
  <c r="B712" i="10"/>
  <c r="T728" i="4" l="1"/>
  <c r="S729" i="4"/>
  <c r="A717" i="4"/>
  <c r="B713" i="10"/>
  <c r="B719" i="4"/>
  <c r="T729" i="4" l="1"/>
  <c r="S730" i="4"/>
  <c r="A718" i="4"/>
  <c r="B720" i="4"/>
  <c r="B714" i="10"/>
  <c r="T730" i="4" l="1"/>
  <c r="S731" i="4"/>
  <c r="A719" i="4"/>
  <c r="B721" i="4"/>
  <c r="B715" i="10"/>
  <c r="T731" i="4" l="1"/>
  <c r="S732" i="4"/>
  <c r="A720" i="4"/>
  <c r="B722" i="4"/>
  <c r="B716" i="10"/>
  <c r="T732" i="4" l="1"/>
  <c r="S733" i="4"/>
  <c r="A721" i="4"/>
  <c r="B723" i="4"/>
  <c r="B717" i="10"/>
  <c r="T733" i="4" l="1"/>
  <c r="S734" i="4"/>
  <c r="A722" i="4"/>
  <c r="B724" i="4"/>
  <c r="B718" i="10"/>
  <c r="T734" i="4" l="1"/>
  <c r="S735" i="4"/>
  <c r="A723" i="4"/>
  <c r="B719" i="10"/>
  <c r="B725" i="4"/>
  <c r="T735" i="4" l="1"/>
  <c r="S736" i="4"/>
  <c r="A724" i="4"/>
  <c r="B726" i="4"/>
  <c r="B720" i="10"/>
  <c r="T736" i="4" l="1"/>
  <c r="S737" i="4"/>
  <c r="A725" i="4"/>
  <c r="B721" i="10"/>
  <c r="B727" i="4"/>
  <c r="T737" i="4" l="1"/>
  <c r="S738" i="4"/>
  <c r="A726" i="4"/>
  <c r="B728" i="4"/>
  <c r="B722" i="10"/>
  <c r="T738" i="4" l="1"/>
  <c r="S739" i="4"/>
  <c r="A727" i="4"/>
  <c r="B723" i="10"/>
  <c r="B729" i="4"/>
  <c r="T739" i="4" l="1"/>
  <c r="S740" i="4"/>
  <c r="A728" i="4"/>
  <c r="B730" i="4"/>
  <c r="B724" i="10"/>
  <c r="T740" i="4" l="1"/>
  <c r="S741" i="4"/>
  <c r="A729" i="4"/>
  <c r="B731" i="4"/>
  <c r="B725" i="10"/>
  <c r="T741" i="4" l="1"/>
  <c r="S742" i="4"/>
  <c r="A730" i="4"/>
  <c r="B732" i="4"/>
  <c r="B726" i="10"/>
  <c r="T742" i="4" l="1"/>
  <c r="S743" i="4"/>
  <c r="A731" i="4"/>
  <c r="B727" i="10"/>
  <c r="B733" i="4"/>
  <c r="T743" i="4" l="1"/>
  <c r="S744" i="4"/>
  <c r="A732" i="4"/>
  <c r="B734" i="4"/>
  <c r="B728" i="10"/>
  <c r="T744" i="4" l="1"/>
  <c r="S745" i="4"/>
  <c r="A733" i="4"/>
  <c r="B735" i="4"/>
  <c r="B729" i="10"/>
  <c r="T745" i="4" l="1"/>
  <c r="S746" i="4"/>
  <c r="A734" i="4"/>
  <c r="B736" i="4"/>
  <c r="B730" i="10"/>
  <c r="T746" i="4" l="1"/>
  <c r="S747" i="4"/>
  <c r="A735" i="4"/>
  <c r="B731" i="10"/>
  <c r="B737" i="4"/>
  <c r="T747" i="4" l="1"/>
  <c r="S748" i="4"/>
  <c r="A736" i="4"/>
  <c r="B738" i="4"/>
  <c r="B732" i="10"/>
  <c r="T748" i="4" l="1"/>
  <c r="S749" i="4"/>
  <c r="A737" i="4"/>
  <c r="B739" i="4"/>
  <c r="B733" i="10"/>
  <c r="T749" i="4" l="1"/>
  <c r="S750" i="4"/>
  <c r="B740" i="4"/>
  <c r="B734" i="10"/>
  <c r="A738" i="4"/>
  <c r="T750" i="4" l="1"/>
  <c r="S751" i="4"/>
  <c r="A739" i="4"/>
  <c r="B741" i="4"/>
  <c r="B735" i="10"/>
  <c r="T751" i="4" l="1"/>
  <c r="S752" i="4"/>
  <c r="A740" i="4"/>
  <c r="B742" i="4"/>
  <c r="B736" i="10"/>
  <c r="T752" i="4" l="1"/>
  <c r="S753" i="4"/>
  <c r="B737" i="10"/>
  <c r="B743" i="4"/>
  <c r="A741" i="4"/>
  <c r="T753" i="4" l="1"/>
  <c r="S754" i="4"/>
  <c r="A742" i="4"/>
  <c r="B738" i="10"/>
  <c r="B744" i="4"/>
  <c r="T754" i="4" l="1"/>
  <c r="S755" i="4"/>
  <c r="A743" i="4"/>
  <c r="B739" i="10"/>
  <c r="B745" i="4"/>
  <c r="T755" i="4" l="1"/>
  <c r="S756" i="4"/>
  <c r="A744" i="4"/>
  <c r="B746" i="4"/>
  <c r="B740" i="10"/>
  <c r="T756" i="4" l="1"/>
  <c r="S757" i="4"/>
  <c r="A745" i="4"/>
  <c r="B747" i="4"/>
  <c r="B741" i="10"/>
  <c r="T757" i="4" l="1"/>
  <c r="S758" i="4"/>
  <c r="A746" i="4"/>
  <c r="B748" i="4"/>
  <c r="B742" i="10"/>
  <c r="T758" i="4" l="1"/>
  <c r="S759" i="4"/>
  <c r="A747" i="4"/>
  <c r="B743" i="10"/>
  <c r="B749" i="4"/>
  <c r="T759" i="4" l="1"/>
  <c r="S760" i="4"/>
  <c r="A748" i="4"/>
  <c r="B750" i="4"/>
  <c r="B744" i="10"/>
  <c r="T760" i="4" l="1"/>
  <c r="S761" i="4"/>
  <c r="A749" i="4"/>
  <c r="B751" i="4"/>
  <c r="B745" i="10"/>
  <c r="T761" i="4" l="1"/>
  <c r="S762" i="4"/>
  <c r="A750" i="4"/>
  <c r="B752" i="4"/>
  <c r="B746" i="10"/>
  <c r="T762" i="4" l="1"/>
  <c r="S763" i="4"/>
  <c r="A751" i="4"/>
  <c r="B753" i="4"/>
  <c r="B747" i="10"/>
  <c r="T763" i="4" l="1"/>
  <c r="S764" i="4"/>
  <c r="A752" i="4"/>
  <c r="B754" i="4"/>
  <c r="B748" i="10"/>
  <c r="T764" i="4" l="1"/>
  <c r="S765" i="4"/>
  <c r="A753" i="4"/>
  <c r="B755" i="4"/>
  <c r="B749" i="10"/>
  <c r="T765" i="4" l="1"/>
  <c r="S766" i="4"/>
  <c r="B756" i="4"/>
  <c r="B750" i="10"/>
  <c r="A754" i="4"/>
  <c r="T766" i="4" l="1"/>
  <c r="S767" i="4"/>
  <c r="A755" i="4"/>
  <c r="B757" i="4"/>
  <c r="B751" i="10"/>
  <c r="T767" i="4" l="1"/>
  <c r="S768" i="4"/>
  <c r="A756" i="4"/>
  <c r="B758" i="4"/>
  <c r="B752" i="10"/>
  <c r="T768" i="4" l="1"/>
  <c r="S769" i="4"/>
  <c r="A757" i="4"/>
  <c r="B753" i="10"/>
  <c r="B759" i="4"/>
  <c r="T769" i="4" l="1"/>
  <c r="S770" i="4"/>
  <c r="A758" i="4"/>
  <c r="B760" i="4"/>
  <c r="B754" i="10"/>
  <c r="T770" i="4" l="1"/>
  <c r="S771" i="4"/>
  <c r="A759" i="4"/>
  <c r="B755" i="10"/>
  <c r="B761" i="4"/>
  <c r="T771" i="4" l="1"/>
  <c r="S772" i="4"/>
  <c r="A760" i="4"/>
  <c r="B762" i="4"/>
  <c r="B756" i="10"/>
  <c r="T772" i="4" l="1"/>
  <c r="S773" i="4"/>
  <c r="A761" i="4"/>
  <c r="B763" i="4"/>
  <c r="B757" i="10"/>
  <c r="T773" i="4" l="1"/>
  <c r="S774" i="4"/>
  <c r="A762" i="4"/>
  <c r="B764" i="4"/>
  <c r="B758" i="10"/>
  <c r="T774" i="4" l="1"/>
  <c r="S775" i="4"/>
  <c r="A763" i="4"/>
  <c r="B759" i="10"/>
  <c r="B765" i="4"/>
  <c r="T775" i="4" l="1"/>
  <c r="S776" i="4"/>
  <c r="B766" i="4"/>
  <c r="B760" i="10"/>
  <c r="A764" i="4"/>
  <c r="T776" i="4" l="1"/>
  <c r="S777" i="4"/>
  <c r="A765" i="4"/>
  <c r="B767" i="4"/>
  <c r="B761" i="10"/>
  <c r="T777" i="4" l="1"/>
  <c r="S778" i="4"/>
  <c r="A766" i="4"/>
  <c r="B768" i="4"/>
  <c r="B762" i="10"/>
  <c r="T778" i="4" l="1"/>
  <c r="S779" i="4"/>
  <c r="A767" i="4"/>
  <c r="B769" i="4"/>
  <c r="B763" i="10"/>
  <c r="T779" i="4" l="1"/>
  <c r="S780" i="4"/>
  <c r="B770" i="4"/>
  <c r="B764" i="10"/>
  <c r="A768" i="4"/>
  <c r="T780" i="4" l="1"/>
  <c r="S781" i="4"/>
  <c r="A769" i="4"/>
  <c r="B771" i="4"/>
  <c r="B765" i="10"/>
  <c r="T781" i="4" l="1"/>
  <c r="S782" i="4"/>
  <c r="A770" i="4"/>
  <c r="B772" i="4"/>
  <c r="B766" i="10"/>
  <c r="T782" i="4" l="1"/>
  <c r="S783" i="4"/>
  <c r="B773" i="4"/>
  <c r="B767" i="10"/>
  <c r="A771" i="4"/>
  <c r="T783" i="4" l="1"/>
  <c r="S784" i="4"/>
  <c r="A772" i="4"/>
  <c r="B774" i="4"/>
  <c r="B768" i="10"/>
  <c r="T784" i="4" l="1"/>
  <c r="S785" i="4"/>
  <c r="A773" i="4"/>
  <c r="B769" i="10"/>
  <c r="B775" i="4"/>
  <c r="T785" i="4" l="1"/>
  <c r="S786" i="4"/>
  <c r="A774" i="4"/>
  <c r="B776" i="4"/>
  <c r="B770" i="10"/>
  <c r="T786" i="4" l="1"/>
  <c r="S787" i="4"/>
  <c r="A775" i="4"/>
  <c r="B771" i="10"/>
  <c r="B777" i="4"/>
  <c r="C5" i="9"/>
  <c r="T787" i="4" l="1"/>
  <c r="S788" i="4"/>
  <c r="A776" i="4"/>
  <c r="B772" i="10"/>
  <c r="A777" i="4"/>
  <c r="C28" i="9"/>
  <c r="D13" i="9"/>
  <c r="C21" i="9"/>
  <c r="D27" i="9"/>
  <c r="C14" i="9"/>
  <c r="C31" i="9"/>
  <c r="C12" i="9"/>
  <c r="C10" i="9"/>
  <c r="C18" i="9"/>
  <c r="D28" i="9"/>
  <c r="C26" i="9"/>
  <c r="D4" i="9"/>
  <c r="C19" i="9"/>
  <c r="C25" i="9"/>
  <c r="C23" i="9"/>
  <c r="D16" i="9"/>
  <c r="C29" i="9"/>
  <c r="D6" i="9"/>
  <c r="D15" i="9"/>
  <c r="D31" i="9"/>
  <c r="D10" i="9"/>
  <c r="D17" i="9"/>
  <c r="D23" i="9"/>
  <c r="C22" i="9"/>
  <c r="D9" i="9"/>
  <c r="C11" i="9"/>
  <c r="D32" i="9"/>
  <c r="C24" i="9"/>
  <c r="C7" i="9"/>
  <c r="D29" i="9"/>
  <c r="D24" i="9"/>
  <c r="D22" i="9"/>
  <c r="D20" i="9"/>
  <c r="D26" i="9"/>
  <c r="C8" i="9"/>
  <c r="C16" i="9"/>
  <c r="D21" i="9"/>
  <c r="C9" i="9"/>
  <c r="C20" i="9"/>
  <c r="D12" i="9"/>
  <c r="D14" i="9"/>
  <c r="C33" i="9"/>
  <c r="C27" i="9"/>
  <c r="D5" i="9"/>
  <c r="D7" i="9"/>
  <c r="C13" i="9"/>
  <c r="D19" i="9"/>
  <c r="D18" i="9"/>
  <c r="C15" i="9"/>
  <c r="C32" i="9"/>
  <c r="C17" i="9"/>
  <c r="C30" i="9"/>
  <c r="D11" i="9"/>
  <c r="D30" i="9"/>
  <c r="D33" i="9"/>
  <c r="D8" i="9"/>
  <c r="D25" i="9"/>
  <c r="C6" i="9"/>
  <c r="F5" i="9"/>
  <c r="F4" i="9"/>
  <c r="T788" i="4" l="1"/>
  <c r="S789" i="4"/>
  <c r="F32" i="9"/>
  <c r="F31" i="9"/>
  <c r="F23" i="9"/>
  <c r="F17" i="9"/>
  <c r="F21" i="9"/>
  <c r="F12" i="9"/>
  <c r="F9" i="9"/>
  <c r="F26" i="9"/>
  <c r="F10" i="9"/>
  <c r="F28" i="9"/>
  <c r="F14" i="9"/>
  <c r="F33" i="9"/>
  <c r="F20" i="9"/>
  <c r="F15" i="9"/>
  <c r="F8" i="9"/>
  <c r="F7" i="9"/>
  <c r="F13" i="9"/>
  <c r="F27" i="9"/>
  <c r="F25" i="9"/>
  <c r="F19" i="9"/>
  <c r="F18" i="9"/>
  <c r="F30" i="9"/>
  <c r="F16" i="9"/>
  <c r="F29" i="9"/>
  <c r="F11" i="9"/>
  <c r="F24" i="9"/>
  <c r="F22" i="9"/>
  <c r="F6" i="9"/>
  <c r="T789" i="4" l="1"/>
  <c r="S790" i="4"/>
  <c r="T790" i="4" l="1"/>
  <c r="S791" i="4"/>
  <c r="T791" i="4" l="1"/>
  <c r="S792" i="4"/>
  <c r="T792" i="4" l="1"/>
  <c r="S793" i="4"/>
  <c r="T793" i="4" l="1"/>
  <c r="S794" i="4"/>
  <c r="T794" i="4" l="1"/>
  <c r="S795" i="4"/>
  <c r="T795" i="4" l="1"/>
  <c r="S796" i="4"/>
  <c r="T796" i="4" l="1"/>
  <c r="S797" i="4"/>
  <c r="T797" i="4" l="1"/>
  <c r="S798" i="4"/>
  <c r="T798" i="4" l="1"/>
  <c r="S799" i="4"/>
  <c r="T799" i="4" l="1"/>
  <c r="S800" i="4"/>
  <c r="T800" i="4" l="1"/>
  <c r="S801" i="4"/>
  <c r="T801" i="4" l="1"/>
  <c r="S802" i="4"/>
  <c r="T802" i="4" l="1"/>
  <c r="S803" i="4"/>
  <c r="T803" i="4" l="1"/>
  <c r="S804" i="4"/>
  <c r="T804" i="4" l="1"/>
  <c r="S805" i="4"/>
  <c r="T805" i="4" l="1"/>
  <c r="S806" i="4"/>
  <c r="T806" i="4" l="1"/>
  <c r="S807" i="4"/>
  <c r="T807" i="4" l="1"/>
  <c r="S808" i="4"/>
  <c r="T808" i="4" l="1"/>
  <c r="S809" i="4"/>
  <c r="T809" i="4" l="1"/>
  <c r="S810" i="4"/>
  <c r="T810" i="4" l="1"/>
  <c r="S811" i="4"/>
  <c r="T811" i="4" l="1"/>
  <c r="S812" i="4"/>
  <c r="T812" i="4" l="1"/>
  <c r="S813" i="4"/>
  <c r="T813" i="4" l="1"/>
  <c r="S814" i="4"/>
  <c r="T814" i="4" l="1"/>
  <c r="S815" i="4"/>
  <c r="T815" i="4" l="1"/>
  <c r="S816" i="4"/>
  <c r="T816" i="4" l="1"/>
  <c r="S817" i="4"/>
  <c r="T817" i="4" l="1"/>
  <c r="S818" i="4"/>
  <c r="T818" i="4" l="1"/>
  <c r="S819" i="4"/>
  <c r="T819" i="4" l="1"/>
  <c r="S820" i="4"/>
  <c r="T820" i="4" l="1"/>
  <c r="S821" i="4"/>
  <c r="T821" i="4" l="1"/>
  <c r="S822" i="4"/>
  <c r="T822" i="4" l="1"/>
  <c r="S823" i="4"/>
  <c r="T823" i="4" l="1"/>
  <c r="S824" i="4"/>
  <c r="T824" i="4" l="1"/>
  <c r="S825" i="4"/>
  <c r="T825" i="4" l="1"/>
  <c r="S826" i="4"/>
  <c r="T826" i="4" l="1"/>
  <c r="S827" i="4"/>
  <c r="T827" i="4" l="1"/>
  <c r="S828" i="4"/>
  <c r="T828" i="4" l="1"/>
  <c r="S829" i="4"/>
  <c r="T829" i="4" l="1"/>
  <c r="S830" i="4"/>
  <c r="T830" i="4" l="1"/>
  <c r="S831" i="4"/>
  <c r="T831" i="4" l="1"/>
  <c r="S832" i="4"/>
  <c r="T832" i="4" l="1"/>
  <c r="S833" i="4"/>
  <c r="T833" i="4" l="1"/>
  <c r="S834" i="4"/>
  <c r="T834" i="4" l="1"/>
  <c r="S835" i="4"/>
  <c r="T835" i="4" l="1"/>
  <c r="S836" i="4"/>
  <c r="T836" i="4" l="1"/>
  <c r="S837" i="4"/>
  <c r="T837" i="4" l="1"/>
  <c r="S838" i="4"/>
  <c r="T838" i="4" l="1"/>
  <c r="S839" i="4"/>
  <c r="T839" i="4" l="1"/>
  <c r="S840" i="4"/>
  <c r="T840" i="4" l="1"/>
  <c r="S841" i="4"/>
  <c r="T841" i="4" l="1"/>
  <c r="S842" i="4"/>
  <c r="T842" i="4" l="1"/>
  <c r="S843" i="4"/>
  <c r="T843" i="4" l="1"/>
  <c r="S844" i="4"/>
  <c r="T844" i="4" l="1"/>
  <c r="S845" i="4"/>
  <c r="T845" i="4" l="1"/>
  <c r="S846" i="4"/>
  <c r="T846" i="4" l="1"/>
  <c r="S847" i="4"/>
  <c r="T847" i="4" l="1"/>
  <c r="S848" i="4"/>
  <c r="T848" i="4" l="1"/>
  <c r="S849" i="4"/>
  <c r="T849" i="4" l="1"/>
  <c r="S850" i="4"/>
  <c r="T850" i="4" l="1"/>
  <c r="S851" i="4"/>
  <c r="T851" i="4" l="1"/>
  <c r="S852" i="4"/>
  <c r="T852" i="4" l="1"/>
  <c r="S853" i="4"/>
  <c r="T853" i="4" l="1"/>
  <c r="S854" i="4"/>
  <c r="T854" i="4" l="1"/>
  <c r="S855" i="4"/>
  <c r="T855" i="4" l="1"/>
  <c r="S856" i="4"/>
  <c r="T856" i="4" l="1"/>
  <c r="S857" i="4"/>
  <c r="T857" i="4" l="1"/>
  <c r="S858" i="4"/>
  <c r="T858" i="4" l="1"/>
  <c r="S859" i="4"/>
  <c r="T859" i="4" l="1"/>
  <c r="S860" i="4"/>
  <c r="T860" i="4" l="1"/>
  <c r="S861" i="4"/>
  <c r="T861" i="4" l="1"/>
  <c r="S862" i="4"/>
  <c r="T862" i="4" l="1"/>
  <c r="S863" i="4"/>
  <c r="T863" i="4" l="1"/>
  <c r="S864" i="4"/>
  <c r="T864" i="4" l="1"/>
  <c r="S865" i="4"/>
  <c r="T865" i="4" l="1"/>
  <c r="S866" i="4"/>
  <c r="T866" i="4" l="1"/>
  <c r="S867" i="4"/>
  <c r="T867" i="4" l="1"/>
  <c r="S868" i="4"/>
  <c r="T868" i="4" l="1"/>
  <c r="S869" i="4"/>
  <c r="T869" i="4" l="1"/>
  <c r="S870" i="4"/>
  <c r="T870" i="4" l="1"/>
  <c r="S871" i="4"/>
  <c r="T871" i="4" l="1"/>
  <c r="S872" i="4"/>
  <c r="T872" i="4" l="1"/>
  <c r="S873" i="4"/>
  <c r="T873" i="4" l="1"/>
  <c r="S874" i="4"/>
  <c r="T874" i="4" l="1"/>
  <c r="S875" i="4"/>
  <c r="T875" i="4" l="1"/>
  <c r="S876" i="4"/>
  <c r="T876" i="4" l="1"/>
  <c r="S877" i="4"/>
  <c r="S878" i="4" s="1"/>
  <c r="T878" i="4" l="1"/>
  <c r="S879" i="4"/>
  <c r="T877" i="4"/>
  <c r="T879" i="4" l="1"/>
  <c r="S880" i="4"/>
  <c r="G706" i="6"/>
  <c r="H706" i="6" s="1"/>
  <c r="C649" i="6"/>
  <c r="G32" i="6"/>
  <c r="H32" i="6" s="1" a="1"/>
  <c r="H32" i="6" s="1"/>
  <c r="D682" i="6"/>
  <c r="D520" i="6"/>
  <c r="G646" i="6"/>
  <c r="H646" i="6" s="1"/>
  <c r="G265" i="6"/>
  <c r="H265" i="6" s="1"/>
  <c r="G638" i="6"/>
  <c r="H638" i="6" s="1"/>
  <c r="G547" i="6"/>
  <c r="H547" i="6" s="1"/>
  <c r="D735" i="6"/>
  <c r="G760" i="6"/>
  <c r="H760" i="6" s="1"/>
  <c r="C460" i="6"/>
  <c r="D277" i="6"/>
  <c r="B277" i="6" s="1"/>
  <c r="G720" i="6"/>
  <c r="H720" i="6" s="1"/>
  <c r="G779" i="6"/>
  <c r="H779" i="6" s="1"/>
  <c r="G197" i="6"/>
  <c r="H197" i="6" s="1" a="1"/>
  <c r="H197" i="6" s="1"/>
  <c r="C481" i="6"/>
  <c r="C382" i="6"/>
  <c r="D564" i="6"/>
  <c r="C76" i="6"/>
  <c r="C597" i="6"/>
  <c r="D864" i="6"/>
  <c r="C118" i="6"/>
  <c r="G502" i="6"/>
  <c r="H502" i="6" s="1"/>
  <c r="C692" i="6"/>
  <c r="D67" i="6"/>
  <c r="B67" i="6" s="1"/>
  <c r="G865" i="6"/>
  <c r="H865" i="6" s="1"/>
  <c r="D908" i="6"/>
  <c r="C205" i="6"/>
  <c r="D57" i="6"/>
  <c r="B57" i="6" s="1"/>
  <c r="C772" i="6"/>
  <c r="G266" i="6"/>
  <c r="H266" i="6" s="1"/>
  <c r="D781" i="6"/>
  <c r="G259" i="6"/>
  <c r="H259" i="6" s="1"/>
  <c r="G212" i="6"/>
  <c r="H212" i="6" s="1" a="1"/>
  <c r="H212" i="6" s="1"/>
  <c r="D912" i="6"/>
  <c r="C901" i="6"/>
  <c r="C606" i="6"/>
  <c r="G241" i="6"/>
  <c r="H241" i="6" s="1" a="1"/>
  <c r="H241" i="6" s="1"/>
  <c r="D724" i="6"/>
  <c r="D199" i="6"/>
  <c r="B199" i="6" s="1"/>
  <c r="G486" i="6"/>
  <c r="H486" i="6" s="1"/>
  <c r="G167" i="6"/>
  <c r="H167" i="6" s="1" a="1"/>
  <c r="H167" i="6" s="1"/>
  <c r="D954" i="6"/>
  <c r="C899" i="6"/>
  <c r="D593" i="6"/>
  <c r="D142" i="6"/>
  <c r="B142" i="6" s="1"/>
  <c r="D281" i="6"/>
  <c r="B281" i="6" s="1"/>
  <c r="G562" i="6"/>
  <c r="H562" i="6" s="1"/>
  <c r="D244" i="6"/>
  <c r="B244" i="6" s="1"/>
  <c r="C442" i="6"/>
  <c r="C722" i="6"/>
  <c r="D667" i="6"/>
  <c r="C680" i="6"/>
  <c r="G572" i="6"/>
  <c r="H572" i="6" s="1"/>
  <c r="C223" i="6"/>
  <c r="C936" i="6"/>
  <c r="D689" i="6"/>
  <c r="C323" i="6"/>
  <c r="D450" i="6"/>
  <c r="B450" i="6" s="1"/>
  <c r="D562" i="6"/>
  <c r="G374" i="6"/>
  <c r="H374" i="6" s="1"/>
  <c r="C49" i="6"/>
  <c r="G450" i="6"/>
  <c r="H450" i="6" s="1"/>
  <c r="D51" i="6"/>
  <c r="B51" i="6" s="1"/>
  <c r="C518" i="6"/>
  <c r="D809" i="6"/>
  <c r="D915" i="6"/>
  <c r="D696" i="6"/>
  <c r="D727" i="6"/>
  <c r="G56" i="6"/>
  <c r="H56" i="6" s="1" a="1"/>
  <c r="H56" i="6" s="1"/>
  <c r="G825" i="6"/>
  <c r="H825" i="6" s="1"/>
  <c r="C603" i="6"/>
  <c r="C43" i="6"/>
  <c r="G636" i="6"/>
  <c r="H636" i="6" s="1"/>
  <c r="G42" i="6"/>
  <c r="H42" i="6" s="1" a="1"/>
  <c r="H42" i="6" s="1"/>
  <c r="G744" i="6"/>
  <c r="H744" i="6" s="1"/>
  <c r="C239" i="6"/>
  <c r="D979" i="6"/>
  <c r="C355" i="6"/>
  <c r="C571" i="6"/>
  <c r="C109" i="6"/>
  <c r="G60" i="6"/>
  <c r="H60" i="6" s="1" a="1"/>
  <c r="H60" i="6" s="1"/>
  <c r="D463" i="6"/>
  <c r="B463" i="6" s="1"/>
  <c r="C417" i="6"/>
  <c r="G110" i="6"/>
  <c r="H110" i="6" s="1" a="1"/>
  <c r="H110" i="6" s="1"/>
  <c r="C972" i="6"/>
  <c r="D777" i="6"/>
  <c r="D866" i="6"/>
  <c r="C295" i="6"/>
  <c r="C827" i="6"/>
  <c r="G546" i="6"/>
  <c r="H546" i="6" s="1"/>
  <c r="G202" i="6"/>
  <c r="H202" i="6" s="1" a="1"/>
  <c r="H202" i="6" s="1"/>
  <c r="G662" i="6"/>
  <c r="H662" i="6" s="1"/>
  <c r="C880" i="6"/>
  <c r="D697" i="6"/>
  <c r="G579" i="6"/>
  <c r="H579" i="6" s="1"/>
  <c r="C110" i="6"/>
  <c r="G927" i="6"/>
  <c r="H927" i="6" s="1"/>
  <c r="C101" i="6"/>
  <c r="C510" i="6"/>
  <c r="G866" i="6"/>
  <c r="H866" i="6" s="1"/>
  <c r="C191" i="6"/>
  <c r="D717" i="6"/>
  <c r="D130" i="6"/>
  <c r="B130" i="6" s="1"/>
  <c r="D497" i="6"/>
  <c r="B497" i="6" s="1"/>
  <c r="G119" i="6"/>
  <c r="H119" i="6" s="1" a="1"/>
  <c r="H119" i="6" s="1"/>
  <c r="D482" i="6"/>
  <c r="B482" i="6" s="1"/>
  <c r="D227" i="6"/>
  <c r="B227" i="6" s="1"/>
  <c r="D455" i="6"/>
  <c r="B455" i="6" s="1"/>
  <c r="C886" i="6"/>
  <c r="G456" i="6"/>
  <c r="H456" i="6" s="1"/>
  <c r="C865" i="6"/>
  <c r="G344" i="6"/>
  <c r="H344" i="6" s="1"/>
  <c r="D359" i="6"/>
  <c r="B359" i="6" s="1"/>
  <c r="C67" i="6"/>
  <c r="D120" i="6"/>
  <c r="B120" i="6" s="1"/>
  <c r="G989" i="6"/>
  <c r="H989" i="6" s="1"/>
  <c r="D71" i="6"/>
  <c r="B71" i="6" s="1"/>
  <c r="D742" i="6"/>
  <c r="G867" i="6"/>
  <c r="H867" i="6" s="1"/>
  <c r="D763" i="6"/>
  <c r="C587" i="6"/>
  <c r="D592" i="6"/>
  <c r="D99" i="6"/>
  <c r="B99" i="6" s="1"/>
  <c r="D150" i="6"/>
  <c r="B150" i="6" s="1"/>
  <c r="C984" i="6"/>
  <c r="C261" i="6"/>
  <c r="G795" i="6"/>
  <c r="H795" i="6" s="1"/>
  <c r="C609" i="6"/>
  <c r="G564" i="6"/>
  <c r="H564" i="6" s="1"/>
  <c r="C926" i="6"/>
  <c r="C94" i="6"/>
  <c r="G430" i="6"/>
  <c r="H430" i="6" s="1"/>
  <c r="D269" i="6"/>
  <c r="B269" i="6" s="1"/>
  <c r="D83" i="6"/>
  <c r="B83" i="6" s="1"/>
  <c r="D988" i="6"/>
  <c r="D225" i="6"/>
  <c r="B225" i="6" s="1"/>
  <c r="C427" i="6"/>
  <c r="G260" i="6"/>
  <c r="H260" i="6" s="1"/>
  <c r="D860" i="6"/>
  <c r="D575" i="6"/>
  <c r="C950" i="6"/>
  <c r="C660" i="6"/>
  <c r="G238" i="6"/>
  <c r="H238" i="6" s="1" a="1"/>
  <c r="H238" i="6" s="1"/>
  <c r="D728" i="6"/>
  <c r="D172" i="6"/>
  <c r="B172" i="6" s="1"/>
  <c r="D889" i="6"/>
  <c r="D946" i="6"/>
  <c r="D531" i="6"/>
  <c r="C448" i="6"/>
  <c r="D874" i="6"/>
  <c r="C464" i="6"/>
  <c r="G679" i="6"/>
  <c r="H679" i="6" s="1"/>
  <c r="C651" i="6"/>
  <c r="D406" i="6"/>
  <c r="B406" i="6" s="1"/>
  <c r="C379" i="6"/>
  <c r="D703" i="6"/>
  <c r="C929" i="6"/>
  <c r="D746" i="6"/>
  <c r="C988" i="6"/>
  <c r="C636" i="6"/>
  <c r="G820" i="6"/>
  <c r="H820" i="6" s="1"/>
  <c r="D256" i="6"/>
  <c r="B256" i="6" s="1"/>
  <c r="D977" i="6"/>
  <c r="C206" i="6"/>
  <c r="D402" i="6"/>
  <c r="B402" i="6" s="1"/>
  <c r="D226" i="6"/>
  <c r="B226" i="6" s="1"/>
  <c r="C776" i="6"/>
  <c r="D309" i="6"/>
  <c r="B309" i="6" s="1"/>
  <c r="G315" i="6"/>
  <c r="H315" i="6" s="1"/>
  <c r="D828" i="6"/>
  <c r="D619" i="6"/>
  <c r="G916" i="6"/>
  <c r="H916" i="6" s="1"/>
  <c r="C717" i="6"/>
  <c r="G17" i="6"/>
  <c r="H17" i="6" s="1" a="1"/>
  <c r="H17" i="6" s="1"/>
  <c r="G425" i="6"/>
  <c r="H425" i="6" s="1"/>
  <c r="D508" i="6"/>
  <c r="C175" i="6"/>
  <c r="G908" i="6"/>
  <c r="H908" i="6" s="1"/>
  <c r="C851" i="6"/>
  <c r="D731" i="6"/>
  <c r="D930" i="6"/>
  <c r="D920" i="6"/>
  <c r="D568" i="6"/>
  <c r="G378" i="6"/>
  <c r="H378" i="6" s="1"/>
  <c r="G844" i="6"/>
  <c r="H844" i="6" s="1"/>
  <c r="D547" i="6"/>
  <c r="C881" i="6"/>
  <c r="G922" i="6"/>
  <c r="H922" i="6" s="1"/>
  <c r="D316" i="6"/>
  <c r="B316" i="6" s="1"/>
  <c r="C745" i="6"/>
  <c r="G115" i="6"/>
  <c r="H115" i="6" s="1" a="1"/>
  <c r="H115" i="6" s="1"/>
  <c r="D876" i="6"/>
  <c r="G284" i="6"/>
  <c r="H284" i="6" s="1"/>
  <c r="D119" i="6"/>
  <c r="B119" i="6" s="1"/>
  <c r="C951" i="6"/>
  <c r="D910" i="6"/>
  <c r="D888" i="6"/>
  <c r="C966" i="6"/>
  <c r="G254" i="6"/>
  <c r="H254" i="6" s="1"/>
  <c r="G633" i="6"/>
  <c r="H633" i="6" s="1"/>
  <c r="G947" i="6"/>
  <c r="H947" i="6" s="1"/>
  <c r="C648" i="6"/>
  <c r="C705" i="6"/>
  <c r="G981" i="6"/>
  <c r="H981" i="6" s="1"/>
  <c r="C641" i="6"/>
  <c r="C578" i="6"/>
  <c r="D176" i="6"/>
  <c r="B176" i="6" s="1"/>
  <c r="C235" i="6"/>
  <c r="C891" i="6"/>
  <c r="G858" i="6"/>
  <c r="H858" i="6" s="1"/>
  <c r="C438" i="6"/>
  <c r="D473" i="6"/>
  <c r="B473" i="6" s="1"/>
  <c r="C211" i="6"/>
  <c r="C548" i="6"/>
  <c r="D84" i="6"/>
  <c r="B84" i="6" s="1"/>
  <c r="D903" i="6"/>
  <c r="C462" i="6"/>
  <c r="G974" i="6"/>
  <c r="H974" i="6" s="1"/>
  <c r="C859" i="6"/>
  <c r="G651" i="6"/>
  <c r="H651" i="6" s="1"/>
  <c r="D740" i="6"/>
  <c r="D606" i="6"/>
  <c r="D78" i="6"/>
  <c r="B78" i="6" s="1"/>
  <c r="B19" i="9"/>
  <c r="C23" i="5" s="1"/>
  <c r="D23" i="5" s="1"/>
  <c r="D115" i="6"/>
  <c r="B115" i="6" s="1"/>
  <c r="G788" i="6"/>
  <c r="H788" i="6" s="1"/>
  <c r="C262" i="6"/>
  <c r="G840" i="6"/>
  <c r="H840" i="6" s="1"/>
  <c r="C285" i="6"/>
  <c r="C63" i="6"/>
  <c r="C332" i="6"/>
  <c r="G631" i="6"/>
  <c r="H631" i="6" s="1"/>
  <c r="G998" i="6"/>
  <c r="H998" i="6" s="1"/>
  <c r="C990" i="6"/>
  <c r="G597" i="6"/>
  <c r="H597" i="6" s="1"/>
  <c r="G440" i="6"/>
  <c r="H440" i="6" s="1"/>
  <c r="D664" i="6"/>
  <c r="G48" i="6"/>
  <c r="H48" i="6" s="1" a="1"/>
  <c r="H48" i="6" s="1"/>
  <c r="D838" i="6"/>
  <c r="G703" i="6"/>
  <c r="H703" i="6" s="1"/>
  <c r="D58" i="6"/>
  <c r="B58" i="6" s="1"/>
  <c r="C399" i="6"/>
  <c r="C535" i="6"/>
  <c r="C177" i="6"/>
  <c r="G527" i="6"/>
  <c r="H527" i="6" s="1"/>
  <c r="D26" i="6"/>
  <c r="B26" i="6" s="1"/>
  <c r="G201" i="6"/>
  <c r="H201" i="6" s="1" a="1"/>
  <c r="H201" i="6" s="1"/>
  <c r="C59" i="6"/>
  <c r="D953" i="6"/>
  <c r="C801" i="6"/>
  <c r="G122" i="6"/>
  <c r="H122" i="6" s="1" a="1"/>
  <c r="H122" i="6" s="1"/>
  <c r="C802" i="6"/>
  <c r="G207" i="6"/>
  <c r="H207" i="6" s="1" a="1"/>
  <c r="H207" i="6" s="1"/>
  <c r="C844" i="6"/>
  <c r="G160" i="6"/>
  <c r="H160" i="6" s="1" a="1"/>
  <c r="H160" i="6" s="1"/>
  <c r="C627" i="6"/>
  <c r="C482" i="6"/>
  <c r="D213" i="6"/>
  <c r="B213" i="6" s="1"/>
  <c r="C502" i="6"/>
  <c r="G138" i="6"/>
  <c r="D707" i="6"/>
  <c r="C402" i="6"/>
  <c r="C659" i="6"/>
  <c r="G575" i="6"/>
  <c r="H575" i="6" s="1"/>
  <c r="C383" i="6"/>
  <c r="D965" i="6"/>
  <c r="G945" i="6"/>
  <c r="H945" i="6" s="1"/>
  <c r="G328" i="6"/>
  <c r="H328" i="6" s="1"/>
  <c r="D677" i="6"/>
  <c r="C666" i="6"/>
  <c r="D681" i="6"/>
  <c r="D950" i="6"/>
  <c r="G613" i="6"/>
  <c r="H613" i="6" s="1"/>
  <c r="G723" i="6"/>
  <c r="H723" i="6" s="1"/>
  <c r="G878" i="6"/>
  <c r="H878" i="6" s="1"/>
  <c r="D457" i="6"/>
  <c r="B457" i="6" s="1"/>
  <c r="G341" i="6"/>
  <c r="H341" i="6" s="1"/>
  <c r="C258" i="6"/>
  <c r="G382" i="6"/>
  <c r="H382" i="6" s="1"/>
  <c r="C418" i="6"/>
  <c r="G130" i="6"/>
  <c r="H130" i="6" s="1" a="1"/>
  <c r="H130" i="6" s="1"/>
  <c r="D928" i="6"/>
  <c r="D640" i="6"/>
  <c r="D872" i="6"/>
  <c r="G33" i="6"/>
  <c r="H33" i="6" s="1" a="1"/>
  <c r="H33" i="6" s="1"/>
  <c r="C662" i="6"/>
  <c r="G512" i="6"/>
  <c r="H512" i="6" s="1"/>
  <c r="G38" i="6"/>
  <c r="H38" i="6" s="1" a="1"/>
  <c r="H38" i="6" s="1"/>
  <c r="G603" i="6"/>
  <c r="H603" i="6" s="1"/>
  <c r="C825" i="6"/>
  <c r="C501" i="6"/>
  <c r="D73" i="6"/>
  <c r="B73" i="6" s="1"/>
  <c r="D973" i="6"/>
  <c r="G882" i="6"/>
  <c r="H882" i="6" s="1"/>
  <c r="G395" i="6"/>
  <c r="H395" i="6" s="1"/>
  <c r="D567" i="6"/>
  <c r="C447" i="6"/>
  <c r="D933" i="6"/>
  <c r="G460" i="6"/>
  <c r="H460" i="6" s="1"/>
  <c r="C65" i="6"/>
  <c r="G574" i="6"/>
  <c r="H574" i="6" s="1"/>
  <c r="D22" i="6"/>
  <c r="B22" i="6" s="1"/>
  <c r="C516" i="6"/>
  <c r="G818" i="6"/>
  <c r="H818" i="6" s="1"/>
  <c r="G985" i="6"/>
  <c r="H985" i="6" s="1"/>
  <c r="C85" i="6"/>
  <c r="G964" i="6"/>
  <c r="H964" i="6" s="1"/>
  <c r="G906" i="6"/>
  <c r="H906" i="6" s="1"/>
  <c r="C209" i="6"/>
  <c r="D811" i="6"/>
  <c r="D519" i="6"/>
  <c r="D156" i="6"/>
  <c r="B156" i="6" s="1"/>
  <c r="D969" i="6"/>
  <c r="G747" i="6"/>
  <c r="H747" i="6" s="1"/>
  <c r="D771" i="6"/>
  <c r="G856" i="6"/>
  <c r="H856" i="6" s="1"/>
  <c r="D100" i="6"/>
  <c r="B100" i="6" s="1"/>
  <c r="D452" i="6"/>
  <c r="B452" i="6" s="1"/>
  <c r="C670" i="6"/>
  <c r="D848" i="6"/>
  <c r="C691" i="6"/>
  <c r="D506" i="6"/>
  <c r="D104" i="6"/>
  <c r="B104" i="6" s="1"/>
  <c r="C409" i="6"/>
  <c r="D86" i="6"/>
  <c r="B86" i="6" s="1"/>
  <c r="G211" i="6"/>
  <c r="H211" i="6" s="1" a="1"/>
  <c r="H211" i="6" s="1"/>
  <c r="C529" i="6"/>
  <c r="G746" i="6"/>
  <c r="H746" i="6" s="1"/>
  <c r="G431" i="6"/>
  <c r="H431" i="6" s="1"/>
  <c r="C783" i="6"/>
  <c r="D467" i="6"/>
  <c r="B467" i="6" s="1"/>
  <c r="D102" i="6"/>
  <c r="B102" i="6" s="1"/>
  <c r="G242" i="6"/>
  <c r="H242" i="6" s="1" a="1"/>
  <c r="H242" i="6" s="1"/>
  <c r="D906" i="6"/>
  <c r="C304" i="6"/>
  <c r="G624" i="6"/>
  <c r="H624" i="6" s="1"/>
  <c r="C752" i="6"/>
  <c r="C281" i="6"/>
  <c r="D794" i="6"/>
  <c r="C650" i="6"/>
  <c r="D926" i="6"/>
  <c r="C137" i="6"/>
  <c r="O137" i="6" s="1"/>
  <c r="C533" i="6"/>
  <c r="G329" i="6"/>
  <c r="H329" i="6" s="1"/>
  <c r="C898" i="6"/>
  <c r="G822" i="6"/>
  <c r="H822" i="6" s="1"/>
  <c r="C816" i="6"/>
  <c r="C938" i="6"/>
  <c r="G736" i="6"/>
  <c r="H736" i="6" s="1"/>
  <c r="D927" i="6"/>
  <c r="C255" i="6"/>
  <c r="D382" i="6"/>
  <c r="B382" i="6" s="1"/>
  <c r="C823" i="6"/>
  <c r="C212" i="6"/>
  <c r="C467" i="6"/>
  <c r="G933" i="6"/>
  <c r="H933" i="6" s="1"/>
  <c r="G342" i="6"/>
  <c r="H342" i="6" s="1"/>
  <c r="D541" i="6"/>
  <c r="C774" i="6"/>
  <c r="G696" i="6"/>
  <c r="H696" i="6" s="1"/>
  <c r="G290" i="6"/>
  <c r="H290" i="6" s="1"/>
  <c r="D767" i="6"/>
  <c r="G838" i="6"/>
  <c r="H838" i="6" s="1"/>
  <c r="D543" i="6"/>
  <c r="C790" i="6"/>
  <c r="C803" i="6"/>
  <c r="D365" i="6"/>
  <c r="B365" i="6" s="1"/>
  <c r="D1000" i="6"/>
  <c r="C684" i="6"/>
  <c r="D254" i="6"/>
  <c r="B254" i="6" s="1"/>
  <c r="D332" i="6"/>
  <c r="B332" i="6" s="1"/>
  <c r="G930" i="6"/>
  <c r="H930" i="6" s="1"/>
  <c r="G737" i="6"/>
  <c r="H737" i="6" s="1"/>
  <c r="D638" i="6"/>
  <c r="C668" i="6"/>
  <c r="G833" i="6"/>
  <c r="H833" i="6" s="1"/>
  <c r="D989" i="6"/>
  <c r="C784" i="6"/>
  <c r="G377" i="6"/>
  <c r="H377" i="6" s="1"/>
  <c r="D878" i="6"/>
  <c r="G530" i="6"/>
  <c r="H530" i="6" s="1"/>
  <c r="D951" i="6"/>
  <c r="D633" i="6"/>
  <c r="G107" i="6"/>
  <c r="H107" i="6" s="1" a="1"/>
  <c r="H107" i="6" s="1"/>
  <c r="D139" i="6"/>
  <c r="B139" i="6" s="1"/>
  <c r="G972" i="6"/>
  <c r="H972" i="6" s="1"/>
  <c r="C546" i="6"/>
  <c r="C593" i="6"/>
  <c r="G383" i="6"/>
  <c r="H383" i="6" s="1"/>
  <c r="C339" i="6"/>
  <c r="G204" i="6"/>
  <c r="H204" i="6" s="1" a="1"/>
  <c r="H204" i="6" s="1"/>
  <c r="C945" i="6"/>
  <c r="C38" i="6"/>
  <c r="G98" i="6"/>
  <c r="H98" i="6" s="1" a="1"/>
  <c r="H98" i="6" s="1"/>
  <c r="C878" i="6"/>
  <c r="G181" i="6"/>
  <c r="H181" i="6" s="1" a="1"/>
  <c r="H181" i="6" s="1"/>
  <c r="G764" i="6"/>
  <c r="H764" i="6" s="1"/>
  <c r="D987" i="6"/>
  <c r="D339" i="6"/>
  <c r="B339" i="6" s="1"/>
  <c r="D787" i="6"/>
  <c r="D136" i="6"/>
  <c r="B136" i="6" s="1"/>
  <c r="D307" i="6"/>
  <c r="B307" i="6" s="1"/>
  <c r="C736" i="6"/>
  <c r="C754" i="6"/>
  <c r="G540" i="6"/>
  <c r="H540" i="6" s="1"/>
  <c r="D778" i="6"/>
  <c r="C14" i="6"/>
  <c r="G276" i="6"/>
  <c r="H276" i="6" s="1"/>
  <c r="D411" i="6"/>
  <c r="B411" i="6" s="1"/>
  <c r="D175" i="6"/>
  <c r="B175" i="6" s="1"/>
  <c r="C503" i="6"/>
  <c r="C765" i="6"/>
  <c r="C934" i="6"/>
  <c r="G532" i="6"/>
  <c r="H532" i="6" s="1"/>
  <c r="C792" i="6"/>
  <c r="C149" i="6"/>
  <c r="D148" i="6"/>
  <c r="B148" i="6" s="1"/>
  <c r="D902" i="6"/>
  <c r="G889" i="6"/>
  <c r="H889" i="6" s="1"/>
  <c r="C268" i="6"/>
  <c r="C486" i="6"/>
  <c r="G18" i="6"/>
  <c r="H18" i="6" s="1" a="1"/>
  <c r="H18" i="6" s="1"/>
  <c r="D526" i="6"/>
  <c r="C197" i="6"/>
  <c r="C677" i="6"/>
  <c r="C60" i="6"/>
  <c r="D831" i="6"/>
  <c r="D747" i="6"/>
  <c r="D762" i="6"/>
  <c r="G65" i="6"/>
  <c r="H65" i="6" s="1" a="1"/>
  <c r="H65" i="6" s="1"/>
  <c r="D719" i="6"/>
  <c r="C381" i="6"/>
  <c r="C552" i="6"/>
  <c r="C485" i="6"/>
  <c r="G678" i="6"/>
  <c r="H678" i="6" s="1"/>
  <c r="C422" i="6"/>
  <c r="D59" i="6"/>
  <c r="B59" i="6" s="1"/>
  <c r="C769" i="6"/>
  <c r="C611" i="6"/>
  <c r="C638" i="6"/>
  <c r="C215" i="6"/>
  <c r="G909" i="6"/>
  <c r="H909" i="6" s="1"/>
  <c r="G529" i="6"/>
  <c r="H529" i="6" s="1"/>
  <c r="G807" i="6"/>
  <c r="H807" i="6" s="1"/>
  <c r="D415" i="6"/>
  <c r="B415" i="6" s="1"/>
  <c r="D472" i="6"/>
  <c r="B472" i="6" s="1"/>
  <c r="C855" i="6"/>
  <c r="D389" i="6"/>
  <c r="B389" i="6" s="1"/>
  <c r="C498" i="6"/>
  <c r="D590" i="6"/>
  <c r="G871" i="6"/>
  <c r="H871" i="6" s="1"/>
  <c r="C924" i="6"/>
  <c r="G519" i="6"/>
  <c r="H519" i="6" s="1"/>
  <c r="G617" i="6"/>
  <c r="H617" i="6" s="1"/>
  <c r="D812" i="6"/>
  <c r="D932" i="6"/>
  <c r="C681" i="6"/>
  <c r="C463" i="6"/>
  <c r="G674" i="6"/>
  <c r="H674" i="6" s="1"/>
  <c r="G175" i="6"/>
  <c r="H175" i="6" s="1" a="1"/>
  <c r="H175" i="6" s="1"/>
  <c r="D671" i="6"/>
  <c r="D12" i="6"/>
  <c r="B12" i="6" s="1"/>
  <c r="G801" i="6"/>
  <c r="H801" i="6" s="1"/>
  <c r="D625" i="6"/>
  <c r="D23" i="6"/>
  <c r="B23" i="6" s="1"/>
  <c r="D243" i="6"/>
  <c r="B243" i="6" s="1"/>
  <c r="G108" i="6"/>
  <c r="H108" i="6" s="1" a="1"/>
  <c r="H108" i="6" s="1"/>
  <c r="D507" i="6"/>
  <c r="D350" i="6"/>
  <c r="B350" i="6" s="1"/>
  <c r="G299" i="6"/>
  <c r="H299" i="6" s="1"/>
  <c r="C354" i="6"/>
  <c r="C557" i="6"/>
  <c r="C596" i="6"/>
  <c r="C733" i="6"/>
  <c r="C46" i="6"/>
  <c r="D905" i="6"/>
  <c r="C45" i="6"/>
  <c r="C853" i="6"/>
  <c r="D362" i="6"/>
  <c r="B362" i="6" s="1"/>
  <c r="G590" i="6"/>
  <c r="H590" i="6" s="1"/>
  <c r="G163" i="6"/>
  <c r="H163" i="6" s="1" a="1"/>
  <c r="H163" i="6" s="1"/>
  <c r="G513" i="6"/>
  <c r="H513" i="6" s="1"/>
  <c r="G724" i="6"/>
  <c r="H724" i="6" s="1"/>
  <c r="D759" i="6"/>
  <c r="D994" i="6"/>
  <c r="G280" i="6"/>
  <c r="H280" i="6" s="1"/>
  <c r="D774" i="6"/>
  <c r="G950" i="6"/>
  <c r="H950" i="6" s="1"/>
  <c r="C568" i="6"/>
  <c r="G553" i="6"/>
  <c r="H553" i="6" s="1"/>
  <c r="G86" i="6"/>
  <c r="H86" i="6" s="1" a="1"/>
  <c r="H86" i="6" s="1"/>
  <c r="G282" i="6"/>
  <c r="H282" i="6" s="1"/>
  <c r="D997" i="6"/>
  <c r="D430" i="6"/>
  <c r="B430" i="6" s="1"/>
  <c r="D312" i="6"/>
  <c r="B312" i="6" s="1"/>
  <c r="C68" i="6"/>
  <c r="D174" i="6"/>
  <c r="B174" i="6" s="1"/>
  <c r="C246" i="6"/>
  <c r="G338" i="6"/>
  <c r="H338" i="6" s="1"/>
  <c r="C345" i="6"/>
  <c r="C576" i="6"/>
  <c r="C524" i="6"/>
  <c r="C91" i="6"/>
  <c r="G789" i="6"/>
  <c r="H789" i="6" s="1"/>
  <c r="C714" i="6"/>
  <c r="C980" i="6"/>
  <c r="D784" i="6"/>
  <c r="D721" i="6"/>
  <c r="C813" i="6"/>
  <c r="C474" i="6"/>
  <c r="C994" i="6"/>
  <c r="G538" i="6"/>
  <c r="H538" i="6" s="1"/>
  <c r="G582" i="6"/>
  <c r="H582" i="6" s="1"/>
  <c r="D993" i="6"/>
  <c r="D555" i="6"/>
  <c r="G396" i="6"/>
  <c r="H396" i="6" s="1"/>
  <c r="C818" i="6"/>
  <c r="C948" i="6"/>
  <c r="C543" i="6"/>
  <c r="G557" i="6"/>
  <c r="H557" i="6" s="1"/>
  <c r="C982" i="6"/>
  <c r="C314" i="6"/>
  <c r="G21" i="6"/>
  <c r="H21" i="6" s="1" a="1"/>
  <c r="H21" i="6" s="1"/>
  <c r="G236" i="6"/>
  <c r="H236" i="6" s="1" a="1"/>
  <c r="H236" i="6" s="1"/>
  <c r="G140" i="6"/>
  <c r="D378" i="6"/>
  <c r="B378" i="6" s="1"/>
  <c r="C74" i="6"/>
  <c r="G667" i="6"/>
  <c r="H667" i="6" s="1"/>
  <c r="C132" i="6"/>
  <c r="D320" i="6"/>
  <c r="B320" i="6" s="1"/>
  <c r="C567" i="6"/>
  <c r="G335" i="6"/>
  <c r="H335" i="6" s="1"/>
  <c r="C977" i="6"/>
  <c r="G767" i="6"/>
  <c r="H767" i="6" s="1"/>
  <c r="D69" i="6"/>
  <c r="B69" i="6" s="1"/>
  <c r="C487" i="6"/>
  <c r="D178" i="6"/>
  <c r="B178" i="6" s="1"/>
  <c r="G939" i="6"/>
  <c r="H939" i="6" s="1"/>
  <c r="G836" i="6"/>
  <c r="H836" i="6" s="1"/>
  <c r="D233" i="6"/>
  <c r="B233" i="6" s="1"/>
  <c r="C725" i="6"/>
  <c r="D622" i="6"/>
  <c r="C254" i="6"/>
  <c r="D292" i="6"/>
  <c r="B292" i="6" s="1"/>
  <c r="G881" i="6"/>
  <c r="H881" i="6" s="1"/>
  <c r="G887" i="6"/>
  <c r="H887" i="6" s="1"/>
  <c r="G652" i="6"/>
  <c r="H652" i="6" s="1"/>
  <c r="G968" i="6"/>
  <c r="H968" i="6" s="1"/>
  <c r="G158" i="6"/>
  <c r="H158" i="6" s="1" a="1"/>
  <c r="H158" i="6" s="1"/>
  <c r="C265" i="6"/>
  <c r="G219" i="6"/>
  <c r="H219" i="6" s="1" a="1"/>
  <c r="H219" i="6" s="1"/>
  <c r="D803" i="6"/>
  <c r="D36" i="6"/>
  <c r="B36" i="6" s="1"/>
  <c r="D462" i="6"/>
  <c r="B462" i="6" s="1"/>
  <c r="C544" i="6"/>
  <c r="C459" i="6"/>
  <c r="G883" i="6"/>
  <c r="H883" i="6" s="1"/>
  <c r="G932" i="6"/>
  <c r="H932" i="6" s="1"/>
  <c r="D228" i="6"/>
  <c r="B228" i="6" s="1"/>
  <c r="D996" i="6"/>
  <c r="G673" i="6"/>
  <c r="H673" i="6" s="1"/>
  <c r="C610" i="6"/>
  <c r="D250" i="6"/>
  <c r="B250" i="6" s="1"/>
  <c r="G748" i="6"/>
  <c r="H748" i="6" s="1"/>
  <c r="C922" i="6"/>
  <c r="D445" i="6"/>
  <c r="B445" i="6" s="1"/>
  <c r="D62" i="6"/>
  <c r="B62" i="6" s="1"/>
  <c r="C655" i="6"/>
  <c r="C192" i="6"/>
  <c r="D517" i="6"/>
  <c r="G616" i="6"/>
  <c r="H616" i="6" s="1"/>
  <c r="C711" i="6"/>
  <c r="G787" i="6"/>
  <c r="H787" i="6" s="1"/>
  <c r="C877" i="6"/>
  <c r="C219" i="6"/>
  <c r="G925" i="6"/>
  <c r="H925" i="6" s="1"/>
  <c r="C598" i="6"/>
  <c r="C888" i="6"/>
  <c r="G560" i="6"/>
  <c r="H560" i="6" s="1"/>
  <c r="C727" i="6"/>
  <c r="C57" i="6"/>
  <c r="G677" i="6"/>
  <c r="H677" i="6" s="1"/>
  <c r="G369" i="6"/>
  <c r="H369" i="6" s="1"/>
  <c r="C973" i="6"/>
  <c r="D877" i="6"/>
  <c r="D566" i="6"/>
  <c r="C440" i="6"/>
  <c r="G191" i="6"/>
  <c r="H191" i="6" s="1" a="1"/>
  <c r="H191" i="6" s="1"/>
  <c r="C193" i="6"/>
  <c r="D641" i="6"/>
  <c r="D239" i="6"/>
  <c r="B239" i="6" s="1"/>
  <c r="C414" i="6"/>
  <c r="C483" i="6"/>
  <c r="G623" i="6"/>
  <c r="H623" i="6" s="1"/>
  <c r="C444" i="6"/>
  <c r="D451" i="6"/>
  <c r="B451" i="6" s="1"/>
  <c r="C433" i="6"/>
  <c r="G97" i="6"/>
  <c r="H97" i="6" s="1" a="1"/>
  <c r="H97" i="6" s="1"/>
  <c r="G654" i="6"/>
  <c r="H654" i="6" s="1"/>
  <c r="D616" i="6"/>
  <c r="G507" i="6"/>
  <c r="H507" i="6" s="1"/>
  <c r="C542" i="6"/>
  <c r="G911" i="6"/>
  <c r="H911" i="6" s="1"/>
  <c r="D943" i="6"/>
  <c r="G229" i="6"/>
  <c r="H229" i="6" s="1" a="1"/>
  <c r="H229" i="6" s="1"/>
  <c r="G178" i="6"/>
  <c r="H178" i="6" s="1" a="1"/>
  <c r="H178" i="6" s="1"/>
  <c r="G142" i="6"/>
  <c r="H142" i="6" s="1" a="1"/>
  <c r="H142" i="6" s="1"/>
  <c r="C873" i="6"/>
  <c r="C324" i="6"/>
  <c r="C718" i="6"/>
  <c r="C976" i="6"/>
  <c r="G987" i="6"/>
  <c r="H987" i="6" s="1"/>
  <c r="G668" i="6"/>
  <c r="H668" i="6" s="1"/>
  <c r="C179" i="6"/>
  <c r="G997" i="6"/>
  <c r="H997" i="6" s="1"/>
  <c r="D755" i="6"/>
  <c r="C986" i="6"/>
  <c r="D431" i="6"/>
  <c r="B431" i="6" s="1"/>
  <c r="D635" i="6"/>
  <c r="C322" i="6"/>
  <c r="D343" i="6"/>
  <c r="B343" i="6" s="1"/>
  <c r="C154" i="6"/>
  <c r="G862" i="6"/>
  <c r="H862" i="6" s="1"/>
  <c r="C241" i="6"/>
  <c r="D397" i="6"/>
  <c r="B397" i="6" s="1"/>
  <c r="D753" i="6"/>
  <c r="G59" i="6"/>
  <c r="H59" i="6" s="1" a="1"/>
  <c r="H59" i="6" s="1"/>
  <c r="D375" i="6"/>
  <c r="B375" i="6" s="1"/>
  <c r="C946" i="6"/>
  <c r="D574" i="6"/>
  <c r="G411" i="6"/>
  <c r="H411" i="6" s="1"/>
  <c r="D550" i="6"/>
  <c r="C75" i="6"/>
  <c r="G681" i="6"/>
  <c r="H681" i="6" s="1"/>
  <c r="D234" i="6"/>
  <c r="B234" i="6" s="1"/>
  <c r="G298" i="6"/>
  <c r="H298" i="6" s="1"/>
  <c r="C558" i="6"/>
  <c r="C974" i="6"/>
  <c r="C272" i="6"/>
  <c r="D594" i="6"/>
  <c r="C312" i="6"/>
  <c r="G40" i="6"/>
  <c r="H40" i="6" s="1" a="1"/>
  <c r="H40" i="6" s="1"/>
  <c r="C152" i="6"/>
  <c r="D750" i="6"/>
  <c r="G692" i="6"/>
  <c r="H692" i="6" s="1"/>
  <c r="C490" i="6"/>
  <c r="G625" i="6"/>
  <c r="H625" i="6" s="1"/>
  <c r="D198" i="6"/>
  <c r="B198" i="6" s="1"/>
  <c r="G907" i="6"/>
  <c r="H907" i="6" s="1"/>
  <c r="G295" i="6"/>
  <c r="H295" i="6" s="1"/>
  <c r="D914" i="6"/>
  <c r="D690" i="6"/>
  <c r="D772" i="6"/>
  <c r="D241" i="6"/>
  <c r="B241" i="6" s="1"/>
  <c r="G605" i="6"/>
  <c r="H605" i="6" s="1"/>
  <c r="C820" i="6"/>
  <c r="C591" i="6"/>
  <c r="G355" i="6"/>
  <c r="H355" i="6" s="1"/>
  <c r="D361" i="6"/>
  <c r="B361" i="6" s="1"/>
  <c r="D215" i="6"/>
  <c r="B215" i="6" s="1"/>
  <c r="D283" i="6"/>
  <c r="B283" i="6" s="1"/>
  <c r="C917" i="6"/>
  <c r="D145" i="6"/>
  <c r="B145" i="6" s="1"/>
  <c r="C72" i="6"/>
  <c r="D589" i="6"/>
  <c r="G439" i="6"/>
  <c r="H439" i="6" s="1"/>
  <c r="C461" i="6"/>
  <c r="D383" i="6"/>
  <c r="B383" i="6" s="1"/>
  <c r="D871" i="6"/>
  <c r="D921" i="6"/>
  <c r="G910" i="6"/>
  <c r="H910" i="6" s="1"/>
  <c r="G629" i="6"/>
  <c r="H629" i="6" s="1"/>
  <c r="C153" i="6"/>
  <c r="C291" i="6"/>
  <c r="D919" i="6"/>
  <c r="C782" i="6"/>
  <c r="C145" i="6"/>
  <c r="C834" i="6"/>
  <c r="C54" i="6"/>
  <c r="C207" i="6"/>
  <c r="D862" i="6"/>
  <c r="G742" i="6"/>
  <c r="H742" i="6" s="1"/>
  <c r="G83" i="6"/>
  <c r="H83" i="6" s="1" a="1"/>
  <c r="H83" i="6" s="1"/>
  <c r="D630" i="6"/>
  <c r="D971" i="6"/>
  <c r="C631" i="6"/>
  <c r="C457" i="6"/>
  <c r="G854" i="6"/>
  <c r="H854" i="6" s="1"/>
  <c r="C250" i="6"/>
  <c r="C217" i="6"/>
  <c r="G891" i="6"/>
  <c r="H891" i="6" s="1"/>
  <c r="D720" i="6"/>
  <c r="G995" i="6"/>
  <c r="H995" i="6" s="1"/>
  <c r="G853" i="6"/>
  <c r="H853" i="6" s="1"/>
  <c r="C895" i="6"/>
  <c r="G996" i="6"/>
  <c r="H996" i="6" s="1"/>
  <c r="D922" i="6"/>
  <c r="D916" i="6"/>
  <c r="G926" i="6"/>
  <c r="H926" i="6" s="1"/>
  <c r="D983" i="6"/>
  <c r="C252" i="6"/>
  <c r="C993" i="6"/>
  <c r="C61" i="6"/>
  <c r="D595" i="6"/>
  <c r="G199" i="6"/>
  <c r="H199" i="6" s="1" a="1"/>
  <c r="H199" i="6" s="1"/>
  <c r="G448" i="6"/>
  <c r="H448" i="6" s="1"/>
  <c r="G253" i="6"/>
  <c r="H253" i="6" s="1"/>
  <c r="C583" i="6"/>
  <c r="G494" i="6"/>
  <c r="H494" i="6" s="1"/>
  <c r="D938" i="6"/>
  <c r="C664" i="6"/>
  <c r="C942" i="6"/>
  <c r="C187" i="6"/>
  <c r="C436" i="6"/>
  <c r="C406" i="6"/>
  <c r="D182" i="6"/>
  <c r="B182" i="6" s="1"/>
  <c r="D554" i="6"/>
  <c r="G615" i="6"/>
  <c r="H615" i="6" s="1"/>
  <c r="G331" i="6"/>
  <c r="H331" i="6" s="1"/>
  <c r="G46" i="6"/>
  <c r="H46" i="6" s="1" a="1"/>
  <c r="H46" i="6" s="1"/>
  <c r="G334" i="6"/>
  <c r="H334" i="6" s="1"/>
  <c r="G839" i="6"/>
  <c r="H839" i="6" s="1"/>
  <c r="C696" i="6"/>
  <c r="D631" i="6"/>
  <c r="C441" i="6"/>
  <c r="G702" i="6"/>
  <c r="H702" i="6" s="1"/>
  <c r="C570" i="6"/>
  <c r="G287" i="6"/>
  <c r="H287" i="6" s="1"/>
  <c r="G558" i="6"/>
  <c r="H558" i="6" s="1"/>
  <c r="G709" i="6"/>
  <c r="H709" i="6" s="1"/>
  <c r="C620" i="6"/>
  <c r="D357" i="6"/>
  <c r="B357" i="6" s="1"/>
  <c r="G591" i="6"/>
  <c r="H591" i="6" s="1"/>
  <c r="G249" i="6"/>
  <c r="H249" i="6" s="1"/>
  <c r="D447" i="6"/>
  <c r="B447" i="6" s="1"/>
  <c r="G841" i="6"/>
  <c r="H841" i="6" s="1"/>
  <c r="G196" i="6"/>
  <c r="H196" i="6" s="1" a="1"/>
  <c r="H196" i="6" s="1"/>
  <c r="G437" i="6"/>
  <c r="H437" i="6" s="1"/>
  <c r="C838" i="6"/>
  <c r="D937" i="6"/>
  <c r="G305" i="6"/>
  <c r="H305" i="6" s="1"/>
  <c r="G875" i="6"/>
  <c r="H875" i="6" s="1"/>
  <c r="C894" i="6"/>
  <c r="C184" i="6"/>
  <c r="G649" i="6"/>
  <c r="H649" i="6" s="1"/>
  <c r="C66" i="6"/>
  <c r="C635" i="6"/>
  <c r="D573" i="6"/>
  <c r="G898" i="6"/>
  <c r="H898" i="6" s="1"/>
  <c r="G954" i="6"/>
  <c r="H954" i="6" s="1"/>
  <c r="D268" i="6"/>
  <c r="B268" i="6" s="1"/>
  <c r="D49" i="6"/>
  <c r="B49" i="6" s="1"/>
  <c r="D399" i="6"/>
  <c r="B399" i="6" s="1"/>
  <c r="G656" i="6"/>
  <c r="H656" i="6" s="1"/>
  <c r="C698" i="6"/>
  <c r="C105" i="6"/>
  <c r="G884" i="6"/>
  <c r="H884" i="6" s="1"/>
  <c r="D587" i="6"/>
  <c r="C352" i="6"/>
  <c r="D317" i="6"/>
  <c r="B317" i="6" s="1"/>
  <c r="D203" i="6"/>
  <c r="B203" i="6" s="1"/>
  <c r="G352" i="6"/>
  <c r="H352" i="6" s="1"/>
  <c r="D804" i="6"/>
  <c r="G711" i="6"/>
  <c r="H711" i="6" s="1"/>
  <c r="G632" i="6"/>
  <c r="H632" i="6" s="1"/>
  <c r="G537" i="6"/>
  <c r="H537" i="6" s="1"/>
  <c r="D705" i="6"/>
  <c r="G446" i="6"/>
  <c r="H446" i="6" s="1"/>
  <c r="D407" i="6"/>
  <c r="B407" i="6" s="1"/>
  <c r="C559" i="6"/>
  <c r="C852" i="6"/>
  <c r="D386" i="6"/>
  <c r="B386" i="6" s="1"/>
  <c r="D127" i="6"/>
  <c r="B127" i="6" s="1"/>
  <c r="G348" i="6"/>
  <c r="H348" i="6" s="1"/>
  <c r="G323" i="6"/>
  <c r="H323" i="6" s="1"/>
  <c r="C678" i="6"/>
  <c r="C779" i="6"/>
  <c r="D347" i="6"/>
  <c r="B347" i="6" s="1"/>
  <c r="C267" i="6"/>
  <c r="D897" i="6"/>
  <c r="C669" i="6"/>
  <c r="G812" i="6"/>
  <c r="H812" i="6" s="1"/>
  <c r="C270" i="6"/>
  <c r="G514" i="6"/>
  <c r="H514" i="6" s="1"/>
  <c r="G389" i="6"/>
  <c r="H389" i="6" s="1"/>
  <c r="D146" i="6"/>
  <c r="B146" i="6" s="1"/>
  <c r="G647" i="6"/>
  <c r="H647" i="6" s="1"/>
  <c r="C185" i="6"/>
  <c r="D496" i="6"/>
  <c r="B496" i="6" s="1"/>
  <c r="G74" i="6"/>
  <c r="H74" i="6" s="1" a="1"/>
  <c r="H74" i="6" s="1"/>
  <c r="G687" i="6"/>
  <c r="H687" i="6" s="1"/>
  <c r="G43" i="6"/>
  <c r="H43" i="6" s="1" a="1"/>
  <c r="H43" i="6" s="1"/>
  <c r="C338" i="6"/>
  <c r="C794" i="6"/>
  <c r="D637" i="6"/>
  <c r="C760" i="6"/>
  <c r="G208" i="6"/>
  <c r="H208" i="6" s="1" a="1"/>
  <c r="H208" i="6" s="1"/>
  <c r="G473" i="6"/>
  <c r="H473" i="6" s="1"/>
  <c r="D410" i="6"/>
  <c r="B410" i="6" s="1"/>
  <c r="G267" i="6"/>
  <c r="H267" i="6" s="1"/>
  <c r="G438" i="6"/>
  <c r="H438" i="6" s="1"/>
  <c r="C875" i="6"/>
  <c r="G353" i="6"/>
  <c r="H353" i="6" s="1"/>
  <c r="D917" i="6"/>
  <c r="C55" i="6"/>
  <c r="C17" i="6"/>
  <c r="G830" i="6"/>
  <c r="H830" i="6" s="1"/>
  <c r="C530" i="6"/>
  <c r="C832" i="6"/>
  <c r="C584" i="6"/>
  <c r="D41" i="6"/>
  <c r="B41" i="6" s="1"/>
  <c r="G655" i="6"/>
  <c r="H655" i="6" s="1"/>
  <c r="C644" i="6"/>
  <c r="G376" i="6"/>
  <c r="H376" i="6" s="1"/>
  <c r="D366" i="6"/>
  <c r="B366" i="6" s="1"/>
  <c r="C180" i="6"/>
  <c r="C695" i="6"/>
  <c r="D351" i="6"/>
  <c r="B351" i="6" s="1"/>
  <c r="G897" i="6"/>
  <c r="H897" i="6" s="1"/>
  <c r="G308" i="6"/>
  <c r="H308" i="6" s="1"/>
  <c r="G392" i="6"/>
  <c r="H392" i="6" s="1"/>
  <c r="D433" i="6"/>
  <c r="B433" i="6" s="1"/>
  <c r="C589" i="6"/>
  <c r="D114" i="6"/>
  <c r="B114" i="6" s="1"/>
  <c r="G390" i="6"/>
  <c r="H390" i="6" s="1"/>
  <c r="G200" i="6"/>
  <c r="H200" i="6" s="1" a="1"/>
  <c r="H200" i="6" s="1"/>
  <c r="C625" i="6"/>
  <c r="C953" i="6"/>
  <c r="C808" i="6"/>
  <c r="G831" i="6"/>
  <c r="H831" i="6" s="1"/>
  <c r="D144" i="6"/>
  <c r="B144" i="6" s="1"/>
  <c r="G691" i="6"/>
  <c r="H691" i="6" s="1"/>
  <c r="D842" i="6"/>
  <c r="D656" i="6"/>
  <c r="C897" i="6"/>
  <c r="C266" i="6"/>
  <c r="D170" i="6"/>
  <c r="B170" i="6" s="1"/>
  <c r="G689" i="6"/>
  <c r="H689" i="6" s="1"/>
  <c r="G505" i="6"/>
  <c r="H505" i="6" s="1"/>
  <c r="C937" i="6"/>
  <c r="C810" i="6"/>
  <c r="G257" i="6"/>
  <c r="H257" i="6" s="1"/>
  <c r="C335" i="6"/>
  <c r="C164" i="6"/>
  <c r="G837" i="6"/>
  <c r="H837" i="6" s="1"/>
  <c r="G585" i="6"/>
  <c r="H585" i="6" s="1"/>
  <c r="D360" i="6"/>
  <c r="B360" i="6" s="1"/>
  <c r="D204" i="6"/>
  <c r="B204" i="6" s="1"/>
  <c r="C536" i="6"/>
  <c r="C173" i="6"/>
  <c r="C962" i="6"/>
  <c r="D655" i="6"/>
  <c r="D64" i="6"/>
  <c r="B64" i="6" s="1"/>
  <c r="D713" i="6"/>
  <c r="D752" i="6"/>
  <c r="C628" i="6"/>
  <c r="C716" i="6"/>
  <c r="C573" i="6"/>
  <c r="G804" i="6"/>
  <c r="H804" i="6" s="1"/>
  <c r="D356" i="6"/>
  <c r="B356" i="6" s="1"/>
  <c r="D167" i="6"/>
  <c r="B167" i="6" s="1"/>
  <c r="G676" i="6"/>
  <c r="H676" i="6" s="1"/>
  <c r="D428" i="6"/>
  <c r="B428" i="6" s="1"/>
  <c r="G304" i="6"/>
  <c r="H304" i="6" s="1"/>
  <c r="D11" i="6"/>
  <c r="B11" i="6" s="1"/>
  <c r="G325" i="6"/>
  <c r="H325" i="6" s="1"/>
  <c r="C430" i="6"/>
  <c r="D293" i="6"/>
  <c r="B293" i="6" s="1"/>
  <c r="D990" i="6"/>
  <c r="G784" i="6"/>
  <c r="H784" i="6" s="1"/>
  <c r="C840" i="6"/>
  <c r="D672" i="6"/>
  <c r="G915" i="6"/>
  <c r="H915" i="6" s="1"/>
  <c r="D380" i="6"/>
  <c r="B380" i="6" s="1"/>
  <c r="C126" i="6"/>
  <c r="C71" i="6"/>
  <c r="G892" i="6"/>
  <c r="H892" i="6" s="1"/>
  <c r="D839" i="6"/>
  <c r="G434" i="6"/>
  <c r="H434" i="6" s="1"/>
  <c r="D42" i="6"/>
  <c r="B42" i="6" s="1"/>
  <c r="D859" i="6"/>
  <c r="D477" i="6"/>
  <c r="B477" i="6" s="1"/>
  <c r="D229" i="6"/>
  <c r="B229" i="6" s="1"/>
  <c r="G45" i="6"/>
  <c r="H45" i="6" s="1" a="1"/>
  <c r="H45" i="6" s="1"/>
  <c r="C82" i="6"/>
  <c r="D736" i="6"/>
  <c r="G426" i="6"/>
  <c r="H426" i="6" s="1"/>
  <c r="C831" i="6"/>
  <c r="G762" i="6"/>
  <c r="H762" i="6" s="1"/>
  <c r="D63" i="6"/>
  <c r="B63" i="6" s="1"/>
  <c r="D324" i="6"/>
  <c r="B324" i="6" s="1"/>
  <c r="G234" i="6"/>
  <c r="H234" i="6" s="1" a="1"/>
  <c r="H234" i="6" s="1"/>
  <c r="D222" i="6"/>
  <c r="B222" i="6" s="1"/>
  <c r="D363" i="6"/>
  <c r="B363" i="6" s="1"/>
  <c r="C941" i="6"/>
  <c r="C860" i="6"/>
  <c r="G811" i="6"/>
  <c r="H811" i="6" s="1"/>
  <c r="G481" i="6"/>
  <c r="H481" i="6" s="1"/>
  <c r="C656" i="6"/>
  <c r="C190" i="6"/>
  <c r="C178" i="6"/>
  <c r="C428" i="6"/>
  <c r="D709" i="6"/>
  <c r="C629" i="6"/>
  <c r="D45" i="6"/>
  <c r="B45" i="6" s="1"/>
  <c r="C531" i="6"/>
  <c r="G771" i="6"/>
  <c r="H771" i="6" s="1"/>
  <c r="C453" i="6"/>
  <c r="G408" i="6"/>
  <c r="H408" i="6" s="1"/>
  <c r="G921" i="6"/>
  <c r="H921" i="6" s="1"/>
  <c r="D533" i="6"/>
  <c r="G50" i="6"/>
  <c r="H50" i="6" s="1" a="1"/>
  <c r="H50" i="6" s="1"/>
  <c r="G698" i="6"/>
  <c r="H698" i="6" s="1"/>
  <c r="G170" i="6"/>
  <c r="H170" i="6" s="1" a="1"/>
  <c r="H170" i="6" s="1"/>
  <c r="G285" i="6"/>
  <c r="H285" i="6" s="1"/>
  <c r="D503" i="6"/>
  <c r="G400" i="6"/>
  <c r="H400" i="6" s="1"/>
  <c r="C452" i="6"/>
  <c r="D509" i="6"/>
  <c r="G203" i="6"/>
  <c r="H203" i="6" s="1" a="1"/>
  <c r="H203" i="6" s="1"/>
  <c r="D551" i="6"/>
  <c r="G797" i="6"/>
  <c r="H797" i="6" s="1"/>
  <c r="D265" i="6"/>
  <c r="B265" i="6" s="1"/>
  <c r="D770" i="6"/>
  <c r="C713" i="6"/>
  <c r="D327" i="6"/>
  <c r="B327" i="6" s="1"/>
  <c r="C983" i="6"/>
  <c r="D540" i="6"/>
  <c r="G349" i="6"/>
  <c r="H349" i="6" s="1"/>
  <c r="G888" i="6"/>
  <c r="H888" i="6" s="1"/>
  <c r="C956" i="6"/>
  <c r="C117" i="6"/>
  <c r="C172" i="6"/>
  <c r="D578" i="6"/>
  <c r="C30" i="6"/>
  <c r="G904" i="6"/>
  <c r="H904" i="6" s="1"/>
  <c r="G493" i="6"/>
  <c r="H493" i="6" s="1"/>
  <c r="D961" i="6"/>
  <c r="D857" i="6"/>
  <c r="D561" i="6"/>
  <c r="C380" i="6"/>
  <c r="G318" i="6"/>
  <c r="H318" i="6" s="1"/>
  <c r="C283" i="6"/>
  <c r="D469" i="6"/>
  <c r="B469" i="6" s="1"/>
  <c r="C396" i="6"/>
  <c r="D117" i="6"/>
  <c r="B117" i="6" s="1"/>
  <c r="C750" i="6"/>
  <c r="G466" i="6"/>
  <c r="H466" i="6" s="1"/>
  <c r="G381" i="6"/>
  <c r="H381" i="6" s="1"/>
  <c r="C960" i="6"/>
  <c r="D964" i="6"/>
  <c r="D404" i="6"/>
  <c r="B404" i="6" s="1"/>
  <c r="G612" i="6"/>
  <c r="H612" i="6" s="1"/>
  <c r="C363" i="6"/>
  <c r="C639" i="6"/>
  <c r="G477" i="6"/>
  <c r="H477" i="6" s="1"/>
  <c r="C534" i="6"/>
  <c r="D401" i="6"/>
  <c r="B401" i="6" s="1"/>
  <c r="C908" i="6"/>
  <c r="G578" i="6"/>
  <c r="H578" i="6" s="1"/>
  <c r="G421" i="6"/>
  <c r="H421" i="6" s="1"/>
  <c r="D334" i="6"/>
  <c r="B334" i="6" s="1"/>
  <c r="D744" i="6"/>
  <c r="D565" i="6"/>
  <c r="D585" i="6"/>
  <c r="D665" i="6"/>
  <c r="D518" i="6"/>
  <c r="C415" i="6"/>
  <c r="G770" i="6"/>
  <c r="H770" i="6" s="1"/>
  <c r="D44" i="6"/>
  <c r="B44" i="6" s="1"/>
  <c r="D504" i="6"/>
  <c r="D308" i="6"/>
  <c r="B308" i="6" s="1"/>
  <c r="D911" i="6"/>
  <c r="G226" i="6"/>
  <c r="H226" i="6" s="1" a="1"/>
  <c r="H226" i="6" s="1"/>
  <c r="C28" i="6"/>
  <c r="D675" i="6"/>
  <c r="C443" i="6"/>
  <c r="D940" i="6"/>
  <c r="C493" i="6"/>
  <c r="G53" i="6"/>
  <c r="H53" i="6" s="1" a="1"/>
  <c r="H53" i="6" s="1"/>
  <c r="C970" i="6"/>
  <c r="D527" i="6"/>
  <c r="C683" i="6"/>
  <c r="G959" i="6"/>
  <c r="H959" i="6" s="1"/>
  <c r="G131" i="6"/>
  <c r="H131" i="6" s="1" a="1"/>
  <c r="H131" i="6" s="1"/>
  <c r="D683" i="6"/>
  <c r="D140" i="6"/>
  <c r="B140" i="6" s="1"/>
  <c r="C242" i="6"/>
  <c r="C632" i="6"/>
  <c r="C905" i="6"/>
  <c r="G834" i="6"/>
  <c r="H834" i="6" s="1"/>
  <c r="D612" i="6"/>
  <c r="D712" i="6"/>
  <c r="G639" i="6"/>
  <c r="H639" i="6" s="1"/>
  <c r="G435" i="6"/>
  <c r="H435" i="6" s="1"/>
  <c r="D79" i="6"/>
  <c r="B79" i="6" s="1"/>
  <c r="C849" i="6"/>
  <c r="G394" i="6"/>
  <c r="H394" i="6" s="1"/>
  <c r="C541" i="6"/>
  <c r="D676" i="6"/>
  <c r="G568" i="6"/>
  <c r="H568" i="6" s="1"/>
  <c r="C742" i="6"/>
  <c r="D636" i="6"/>
  <c r="C505" i="6"/>
  <c r="D970" i="6"/>
  <c r="C419" i="6"/>
  <c r="G230" i="6"/>
  <c r="H230" i="6" s="1" a="1"/>
  <c r="H230" i="6" s="1"/>
  <c r="G245" i="6"/>
  <c r="H245" i="6" s="1"/>
  <c r="D409" i="6"/>
  <c r="B409" i="6" s="1"/>
  <c r="G476" i="6"/>
  <c r="H476" i="6" s="1"/>
  <c r="D253" i="6"/>
  <c r="B253" i="6" s="1"/>
  <c r="G768" i="6"/>
  <c r="H768" i="6" s="1"/>
  <c r="D651" i="6"/>
  <c r="G773" i="6"/>
  <c r="H773" i="6" s="1"/>
  <c r="G423" i="6"/>
  <c r="H423" i="6" s="1"/>
  <c r="G112" i="6"/>
  <c r="H112" i="6" s="1" a="1"/>
  <c r="H112" i="6" s="1"/>
  <c r="D610" i="6"/>
  <c r="C637" i="6"/>
  <c r="D795" i="6"/>
  <c r="C198" i="6"/>
  <c r="C985" i="6"/>
  <c r="G492" i="6"/>
  <c r="H492" i="6" s="1"/>
  <c r="G261" i="6"/>
  <c r="H261" i="6" s="1"/>
  <c r="G75" i="6"/>
  <c r="H75" i="6" s="1" a="1"/>
  <c r="H75" i="6" s="1"/>
  <c r="G489" i="6"/>
  <c r="H489" i="6" s="1"/>
  <c r="D766" i="6"/>
  <c r="D331" i="6"/>
  <c r="B331" i="6" s="1"/>
  <c r="D528" i="6"/>
  <c r="G368" i="6"/>
  <c r="H368" i="6" s="1"/>
  <c r="C511" i="6"/>
  <c r="G712" i="6"/>
  <c r="H712" i="6" s="1"/>
  <c r="D799" i="6"/>
  <c r="C351" i="6"/>
  <c r="C795" i="6"/>
  <c r="D873" i="6"/>
  <c r="D475" i="6"/>
  <c r="B475" i="6" s="1"/>
  <c r="C358" i="6"/>
  <c r="C514" i="6"/>
  <c r="C995" i="6"/>
  <c r="D856" i="6"/>
  <c r="D779" i="6"/>
  <c r="D184" i="6"/>
  <c r="B184" i="6" s="1"/>
  <c r="G857" i="6"/>
  <c r="H857" i="6" s="1"/>
  <c r="D984" i="6"/>
  <c r="C360" i="6"/>
  <c r="C884" i="6"/>
  <c r="D492" i="6"/>
  <c r="B492" i="6" s="1"/>
  <c r="D113" i="6"/>
  <c r="B113" i="6" s="1"/>
  <c r="C58" i="6"/>
  <c r="D957" i="6"/>
  <c r="D440" i="6"/>
  <c r="B440" i="6" s="1"/>
  <c r="G474" i="6"/>
  <c r="H474" i="6" s="1"/>
  <c r="D929" i="6"/>
  <c r="C337" i="6"/>
  <c r="G635" i="6"/>
  <c r="H635" i="6" s="1"/>
  <c r="D505" i="6"/>
  <c r="G793" i="6"/>
  <c r="H793" i="6" s="1"/>
  <c r="D603" i="6"/>
  <c r="G608" i="6"/>
  <c r="H608" i="6" s="1"/>
  <c r="G628" i="6"/>
  <c r="H628" i="6" s="1"/>
  <c r="D483" i="6"/>
  <c r="B483" i="6" s="1"/>
  <c r="G828" i="6"/>
  <c r="H828" i="6" s="1"/>
  <c r="C957" i="6"/>
  <c r="D258" i="6"/>
  <c r="B258" i="6" s="1"/>
  <c r="C210" i="6"/>
  <c r="G750" i="6"/>
  <c r="H750" i="6" s="1"/>
  <c r="C449" i="6"/>
  <c r="G543" i="6"/>
  <c r="H543" i="6" s="1"/>
  <c r="C70" i="6"/>
  <c r="G609" i="6"/>
  <c r="H609" i="6" s="1"/>
  <c r="G684" i="6"/>
  <c r="H684" i="6" s="1"/>
  <c r="C690" i="6"/>
  <c r="D895" i="6"/>
  <c r="D159" i="6"/>
  <c r="B159" i="6" s="1"/>
  <c r="D231" i="6"/>
  <c r="B231" i="6" s="1"/>
  <c r="D823" i="6"/>
  <c r="D597" i="6"/>
  <c r="C216" i="6"/>
  <c r="D210" i="6"/>
  <c r="B210" i="6" s="1"/>
  <c r="G525" i="6"/>
  <c r="H525" i="6" s="1"/>
  <c r="D761" i="6"/>
  <c r="D560" i="6"/>
  <c r="G765" i="6"/>
  <c r="H765" i="6" s="1"/>
  <c r="D236" i="6"/>
  <c r="B236" i="6" s="1"/>
  <c r="D379" i="6"/>
  <c r="B379" i="6" s="1"/>
  <c r="C392" i="6"/>
  <c r="G815" i="6"/>
  <c r="H815" i="6" s="1"/>
  <c r="G518" i="6"/>
  <c r="H518" i="6" s="1"/>
  <c r="G288" i="6"/>
  <c r="H288" i="6" s="1"/>
  <c r="D466" i="6"/>
  <c r="B466" i="6" s="1"/>
  <c r="D546" i="6"/>
  <c r="C868" i="6"/>
  <c r="G251" i="6"/>
  <c r="H251" i="6" s="1"/>
  <c r="C540" i="6"/>
  <c r="C701" i="6"/>
  <c r="G463" i="6"/>
  <c r="H463" i="6" s="1"/>
  <c r="G326" i="6"/>
  <c r="H326" i="6" s="1"/>
  <c r="C869" i="6"/>
  <c r="G601" i="6"/>
  <c r="H601" i="6" s="1"/>
  <c r="C116" i="6"/>
  <c r="G757" i="6"/>
  <c r="H757" i="6" s="1"/>
  <c r="G810" i="6"/>
  <c r="H810" i="6" s="1"/>
  <c r="C287" i="6"/>
  <c r="D424" i="6"/>
  <c r="B424" i="6" s="1"/>
  <c r="C791" i="6"/>
  <c r="G531" i="6"/>
  <c r="H531" i="6" s="1"/>
  <c r="C767" i="6"/>
  <c r="G799" i="6"/>
  <c r="H799" i="6" s="1"/>
  <c r="C113" i="6"/>
  <c r="D880" i="6"/>
  <c r="G367" i="6"/>
  <c r="H367" i="6" s="1"/>
  <c r="G307" i="6"/>
  <c r="H307" i="6" s="1"/>
  <c r="D88" i="6"/>
  <c r="B88" i="6" s="1"/>
  <c r="D340" i="6"/>
  <c r="B340" i="6" s="1"/>
  <c r="C186" i="6"/>
  <c r="D286" i="6"/>
  <c r="B286" i="6" s="1"/>
  <c r="G12" i="6"/>
  <c r="D663" i="6"/>
  <c r="C958" i="6"/>
  <c r="C634" i="6"/>
  <c r="C682" i="6"/>
  <c r="G970" i="6"/>
  <c r="H970" i="6" s="1"/>
  <c r="D189" i="6"/>
  <c r="B189" i="6" s="1"/>
  <c r="C821" i="6"/>
  <c r="C431" i="6"/>
  <c r="G782" i="6"/>
  <c r="H782" i="6" s="1"/>
  <c r="D303" i="6"/>
  <c r="B303" i="6" s="1"/>
  <c r="C315" i="6"/>
  <c r="C748" i="6"/>
  <c r="D273" i="6"/>
  <c r="B273" i="6" s="1"/>
  <c r="C496" i="6"/>
  <c r="D61" i="6"/>
  <c r="B61" i="6" s="1"/>
  <c r="D621" i="6"/>
  <c r="C425" i="6"/>
  <c r="C271" i="6"/>
  <c r="G754" i="6"/>
  <c r="H754" i="6" s="1"/>
  <c r="D931" i="6"/>
  <c r="C161" i="6"/>
  <c r="C377" i="6"/>
  <c r="G618" i="6"/>
  <c r="H618" i="6" s="1"/>
  <c r="D38" i="6"/>
  <c r="B38" i="6" s="1"/>
  <c r="D974" i="6"/>
  <c r="G454" i="6"/>
  <c r="H454" i="6" s="1"/>
  <c r="D725" i="6"/>
  <c r="C306" i="6"/>
  <c r="D678" i="6"/>
  <c r="D197" i="6"/>
  <c r="B197" i="6" s="1"/>
  <c r="C847" i="6"/>
  <c r="D19" i="6"/>
  <c r="B19" i="6" s="1"/>
  <c r="G587" i="6"/>
  <c r="H587" i="6" s="1"/>
  <c r="D514" i="6"/>
  <c r="D391" i="6"/>
  <c r="B391" i="6" s="1"/>
  <c r="G686" i="6"/>
  <c r="H686" i="6" s="1"/>
  <c r="D418" i="6"/>
  <c r="B418" i="6" s="1"/>
  <c r="C661" i="6"/>
  <c r="G920" i="6"/>
  <c r="H920" i="6" s="1"/>
  <c r="D586" i="6"/>
  <c r="C189" i="6"/>
  <c r="C768" i="6"/>
  <c r="D745" i="6"/>
  <c r="C240" i="6"/>
  <c r="G600" i="6"/>
  <c r="H600" i="6" s="1"/>
  <c r="C804" i="6"/>
  <c r="C890" i="6"/>
  <c r="C437" i="6"/>
  <c r="D790" i="6"/>
  <c r="C700" i="6"/>
  <c r="G51" i="6"/>
  <c r="H51" i="6" s="1" a="1"/>
  <c r="H51" i="6" s="1"/>
  <c r="G436" i="6"/>
  <c r="H436" i="6" s="1"/>
  <c r="D419" i="6"/>
  <c r="B419" i="6" s="1"/>
  <c r="C458" i="6"/>
  <c r="G194" i="6"/>
  <c r="H194" i="6" s="1" a="1"/>
  <c r="H194" i="6" s="1"/>
  <c r="C374" i="6"/>
  <c r="D881" i="6"/>
  <c r="C391" i="6"/>
  <c r="G783" i="6"/>
  <c r="H783" i="6" s="1"/>
  <c r="C365" i="6"/>
  <c r="C128" i="6"/>
  <c r="C320" i="6"/>
  <c r="D278" i="6"/>
  <c r="B278" i="6" s="1"/>
  <c r="D523" i="6"/>
  <c r="D793" i="6"/>
  <c r="D40" i="6"/>
  <c r="B40" i="6" s="1"/>
  <c r="C616" i="6"/>
  <c r="D212" i="6"/>
  <c r="B212" i="6" s="1"/>
  <c r="C708" i="6"/>
  <c r="G994" i="6"/>
  <c r="H994" i="6" s="1"/>
  <c r="G576" i="6"/>
  <c r="H576" i="6" s="1"/>
  <c r="D345" i="6"/>
  <c r="B345" i="6" s="1"/>
  <c r="G660" i="6"/>
  <c r="H660" i="6" s="1"/>
  <c r="D126" i="6"/>
  <c r="B126" i="6" s="1"/>
  <c r="D275" i="6"/>
  <c r="B275" i="6" s="1"/>
  <c r="G222" i="6"/>
  <c r="H222" i="6" s="1" a="1"/>
  <c r="H222" i="6" s="1"/>
  <c r="G717" i="6"/>
  <c r="H717" i="6" s="1"/>
  <c r="D330" i="6"/>
  <c r="B330" i="6" s="1"/>
  <c r="G157" i="6"/>
  <c r="H157" i="6" s="1" a="1"/>
  <c r="H157" i="6" s="1"/>
  <c r="C494" i="6"/>
  <c r="C394" i="6"/>
  <c r="G874" i="6"/>
  <c r="H874" i="6" s="1"/>
  <c r="G573" i="6"/>
  <c r="H573" i="6" s="1"/>
  <c r="C27" i="6"/>
  <c r="G347" i="6"/>
  <c r="H347" i="6" s="1"/>
  <c r="C989" i="6"/>
  <c r="D617" i="6"/>
  <c r="G751" i="6"/>
  <c r="H751" i="6" s="1"/>
  <c r="C581" i="6"/>
  <c r="C732" i="6"/>
  <c r="G365" i="6"/>
  <c r="H365" i="6" s="1"/>
  <c r="G64" i="6"/>
  <c r="H64" i="6" s="1" a="1"/>
  <c r="H64" i="6" s="1"/>
  <c r="D282" i="6"/>
  <c r="B282" i="6" s="1"/>
  <c r="C278" i="6"/>
  <c r="G758" i="6"/>
  <c r="H758" i="6" s="1"/>
  <c r="C318" i="6"/>
  <c r="G693" i="6"/>
  <c r="H693" i="6" s="1"/>
  <c r="D708" i="6"/>
  <c r="G599" i="6"/>
  <c r="H599" i="6" s="1"/>
  <c r="C517" i="6"/>
  <c r="D734" i="6"/>
  <c r="D295" i="6"/>
  <c r="B295" i="6" s="1"/>
  <c r="D607" i="6"/>
  <c r="D602" i="6"/>
  <c r="G715" i="6"/>
  <c r="H715" i="6" s="1"/>
  <c r="G978" i="6"/>
  <c r="H978" i="6" s="1"/>
  <c r="D530" i="6"/>
  <c r="C766" i="6"/>
  <c r="C605" i="6"/>
  <c r="C755" i="6"/>
  <c r="G243" i="6"/>
  <c r="H243" i="6" s="1" a="1"/>
  <c r="H243" i="6" s="1"/>
  <c r="C675" i="6"/>
  <c r="C861" i="6"/>
  <c r="G610" i="6"/>
  <c r="H610" i="6" s="1"/>
  <c r="C740" i="6"/>
  <c r="D493" i="6"/>
  <c r="B493" i="6" s="1"/>
  <c r="D868" i="6"/>
  <c r="D487" i="6"/>
  <c r="B487" i="6" s="1"/>
  <c r="G534" i="6"/>
  <c r="H534" i="6" s="1"/>
  <c r="D510" i="6"/>
  <c r="C20" i="6"/>
  <c r="C577" i="6"/>
  <c r="G468" i="6"/>
  <c r="H468" i="6" s="1"/>
  <c r="D494" i="6"/>
  <c r="B494" i="6" s="1"/>
  <c r="C800" i="6"/>
  <c r="G776" i="6"/>
  <c r="H776" i="6" s="1"/>
  <c r="G517" i="6"/>
  <c r="H517" i="6" s="1"/>
  <c r="G829" i="6"/>
  <c r="H829" i="6" s="1"/>
  <c r="C737" i="6"/>
  <c r="D498" i="6"/>
  <c r="B498" i="6" s="1"/>
  <c r="C911" i="6"/>
  <c r="D824" i="6"/>
  <c r="G577" i="6"/>
  <c r="H577" i="6" s="1"/>
  <c r="C824" i="6"/>
  <c r="G137" i="6"/>
  <c r="D495" i="6"/>
  <c r="B495" i="6" s="1"/>
  <c r="G152" i="6"/>
  <c r="H152" i="6" s="1" a="1"/>
  <c r="H152" i="6" s="1"/>
  <c r="C579" i="6"/>
  <c r="G868" i="6"/>
  <c r="H868" i="6" s="1"/>
  <c r="G707" i="6"/>
  <c r="H707" i="6" s="1"/>
  <c r="D242" i="6"/>
  <c r="B242" i="6" s="1"/>
  <c r="G741" i="6"/>
  <c r="H741" i="6" s="1"/>
  <c r="G626" i="6"/>
  <c r="H626" i="6" s="1"/>
  <c r="G521" i="6"/>
  <c r="H521" i="6" s="1"/>
  <c r="D645" i="6"/>
  <c r="C124" i="6"/>
  <c r="D870" i="6"/>
  <c r="D539" i="6"/>
  <c r="C513" i="6"/>
  <c r="G855" i="6"/>
  <c r="H855" i="6" s="1"/>
  <c r="D785" i="6"/>
  <c r="G886" i="6"/>
  <c r="H886" i="6" s="1"/>
  <c r="D869" i="6"/>
  <c r="G417" i="6"/>
  <c r="H417" i="6" s="1"/>
  <c r="D841" i="6"/>
  <c r="G125" i="6"/>
  <c r="H125" i="6" s="1" a="1"/>
  <c r="H125" i="6" s="1"/>
  <c r="D489" i="6"/>
  <c r="B489" i="6" s="1"/>
  <c r="G402" i="6"/>
  <c r="H402" i="6" s="1"/>
  <c r="G399" i="6"/>
  <c r="H399" i="6" s="1"/>
  <c r="G406" i="6"/>
  <c r="H406" i="6" s="1"/>
  <c r="D152" i="6"/>
  <c r="B152" i="6" s="1"/>
  <c r="C887" i="6"/>
  <c r="D301" i="6"/>
  <c r="B301" i="6" s="1"/>
  <c r="D107" i="6"/>
  <c r="B107" i="6" s="1"/>
  <c r="G843" i="6"/>
  <c r="H843" i="6" s="1"/>
  <c r="D952" i="6"/>
  <c r="D77" i="6"/>
  <c r="B77" i="6" s="1"/>
  <c r="D662" i="6"/>
  <c r="D81" i="6"/>
  <c r="B81" i="6" s="1"/>
  <c r="D830" i="6"/>
  <c r="C236" i="6"/>
  <c r="C753" i="6"/>
  <c r="D311" i="6"/>
  <c r="B311" i="6" s="1"/>
  <c r="C432" i="6"/>
  <c r="G126" i="6"/>
  <c r="H126" i="6" s="1" a="1"/>
  <c r="H126" i="6" s="1"/>
  <c r="G721" i="6"/>
  <c r="H721" i="6" s="1"/>
  <c r="G465" i="6"/>
  <c r="H465" i="6" s="1"/>
  <c r="G803" i="6"/>
  <c r="H803" i="6" s="1"/>
  <c r="G424" i="6"/>
  <c r="H424" i="6" s="1"/>
  <c r="G490" i="6"/>
  <c r="H490" i="6" s="1"/>
  <c r="D151" i="6"/>
  <c r="B151" i="6" s="1"/>
  <c r="D333" i="6"/>
  <c r="B333" i="6" s="1"/>
  <c r="G443" i="6"/>
  <c r="H443" i="6" s="1"/>
  <c r="C978" i="6"/>
  <c r="G979" i="6"/>
  <c r="H979" i="6" s="1"/>
  <c r="D832" i="6"/>
  <c r="C671" i="6"/>
  <c r="G147" i="6"/>
  <c r="H147" i="6" s="1" a="1"/>
  <c r="H147" i="6" s="1"/>
  <c r="C590" i="6"/>
  <c r="D21" i="6"/>
  <c r="B21" i="6" s="1"/>
  <c r="D122" i="6"/>
  <c r="B122" i="6" s="1"/>
  <c r="D195" i="6"/>
  <c r="B195" i="6" s="1"/>
  <c r="C96" i="6"/>
  <c r="G93" i="6"/>
  <c r="H93" i="6" s="1" a="1"/>
  <c r="H93" i="6" s="1"/>
  <c r="G80" i="6"/>
  <c r="H80" i="6" s="1" a="1"/>
  <c r="H80" i="6" s="1"/>
  <c r="C400" i="6"/>
  <c r="D216" i="6"/>
  <c r="B216" i="6" s="1"/>
  <c r="D321" i="6"/>
  <c r="B321" i="6" s="1"/>
  <c r="C225" i="6"/>
  <c r="D137" i="6"/>
  <c r="B137" i="6" s="1"/>
  <c r="G806" i="6"/>
  <c r="H806" i="6" s="1"/>
  <c r="C685" i="6"/>
  <c r="G589" i="6"/>
  <c r="H589" i="6" s="1"/>
  <c r="D805" i="6"/>
  <c r="G975" i="6"/>
  <c r="H975" i="6" s="1"/>
  <c r="C245" i="6"/>
  <c r="G827" i="6"/>
  <c r="H827" i="6" s="1"/>
  <c r="C562" i="6"/>
  <c r="G218" i="6"/>
  <c r="H218" i="6" s="1" a="1"/>
  <c r="H218" i="6" s="1"/>
  <c r="G586" i="6"/>
  <c r="H586" i="6" s="1"/>
  <c r="C793" i="6"/>
  <c r="G727" i="6"/>
  <c r="H727" i="6" s="1"/>
  <c r="C866" i="6"/>
  <c r="D368" i="6"/>
  <c r="B368" i="6" s="1"/>
  <c r="D491" i="6"/>
  <c r="B491" i="6" s="1"/>
  <c r="D125" i="6"/>
  <c r="B125" i="6" s="1"/>
  <c r="D52" i="6"/>
  <c r="B52" i="6" s="1"/>
  <c r="G991" i="6"/>
  <c r="H991" i="6" s="1"/>
  <c r="G901" i="6"/>
  <c r="H901" i="6" s="1"/>
  <c r="C89" i="6"/>
  <c r="G821" i="6"/>
  <c r="H821" i="6" s="1"/>
  <c r="C856" i="6"/>
  <c r="G570" i="6"/>
  <c r="H570" i="6" s="1"/>
  <c r="C805" i="6"/>
  <c r="G501" i="6"/>
  <c r="H501" i="6" s="1"/>
  <c r="C37" i="6"/>
  <c r="G228" i="6"/>
  <c r="H228" i="6" s="1" a="1"/>
  <c r="H228" i="6" s="1"/>
  <c r="C845" i="6"/>
  <c r="G745" i="6"/>
  <c r="H745" i="6" s="1"/>
  <c r="C883" i="6"/>
  <c r="C478" i="6"/>
  <c r="C273" i="6"/>
  <c r="G409" i="6"/>
  <c r="H409" i="6" s="1"/>
  <c r="D161" i="6"/>
  <c r="B161" i="6" s="1"/>
  <c r="D436" i="6"/>
  <c r="B436" i="6" s="1"/>
  <c r="D576" i="6"/>
  <c r="G645" i="6"/>
  <c r="H645" i="6" s="1"/>
  <c r="D535" i="6"/>
  <c r="D110" i="6"/>
  <c r="B110" i="6" s="1"/>
  <c r="D936" i="6"/>
  <c r="G44" i="6"/>
  <c r="H44" i="6" s="1" a="1"/>
  <c r="H44" i="6" s="1"/>
  <c r="D108" i="6"/>
  <c r="B108" i="6" s="1"/>
  <c r="G19" i="6"/>
  <c r="H19" i="6" s="1" a="1"/>
  <c r="H19" i="6" s="1"/>
  <c r="D432" i="6"/>
  <c r="B432" i="6" s="1"/>
  <c r="G594" i="6"/>
  <c r="H594" i="6" s="1"/>
  <c r="G669" i="6"/>
  <c r="H669" i="6" s="1"/>
  <c r="C640" i="6"/>
  <c r="G905" i="6"/>
  <c r="H905" i="6" s="1"/>
  <c r="C585" i="6"/>
  <c r="D588" i="6"/>
  <c r="C166" i="6"/>
  <c r="C504" i="6"/>
  <c r="D701" i="6"/>
  <c r="D890" i="6"/>
  <c r="G852" i="6"/>
  <c r="H852" i="6" s="1"/>
  <c r="D579" i="6"/>
  <c r="C646" i="6"/>
  <c r="C263" i="6"/>
  <c r="D315" i="6"/>
  <c r="B315" i="6" s="1"/>
  <c r="D542" i="6"/>
  <c r="G850" i="6"/>
  <c r="H850" i="6" s="1"/>
  <c r="D741" i="6"/>
  <c r="D893" i="6"/>
  <c r="C780" i="6"/>
  <c r="G792" i="6"/>
  <c r="H792" i="6" s="1"/>
  <c r="C139" i="6"/>
  <c r="O139" i="6" s="1"/>
  <c r="G223" i="6"/>
  <c r="H223" i="6" s="1" a="1"/>
  <c r="H223" i="6" s="1"/>
  <c r="G734" i="6"/>
  <c r="H734" i="6" s="1"/>
  <c r="D732" i="6"/>
  <c r="G127" i="6"/>
  <c r="H127" i="6" s="1" a="1"/>
  <c r="H127" i="6" s="1"/>
  <c r="C538" i="6"/>
  <c r="D162" i="6"/>
  <c r="B162" i="6" s="1"/>
  <c r="D392" i="6"/>
  <c r="B392" i="6" s="1"/>
  <c r="C797" i="6"/>
  <c r="C751" i="6"/>
  <c r="G397" i="6"/>
  <c r="H397" i="6" s="1"/>
  <c r="D796" i="6"/>
  <c r="D521" i="6"/>
  <c r="D991" i="6"/>
  <c r="C316" i="6"/>
  <c r="G740" i="6"/>
  <c r="H740" i="6" s="1"/>
  <c r="G351" i="6"/>
  <c r="H351" i="6" s="1"/>
  <c r="C781" i="6"/>
  <c r="G688" i="6"/>
  <c r="H688" i="6" s="1"/>
  <c r="C836" i="6"/>
  <c r="C674" i="6"/>
  <c r="G209" i="6"/>
  <c r="H209" i="6" s="1" a="1"/>
  <c r="H209" i="6" s="1"/>
  <c r="D372" i="6"/>
  <c r="B372" i="6" s="1"/>
  <c r="G459" i="6"/>
  <c r="H459" i="6" s="1"/>
  <c r="C965" i="6"/>
  <c r="D133" i="6"/>
  <c r="B133" i="6" s="1"/>
  <c r="G319" i="6"/>
  <c r="H319" i="6" s="1"/>
  <c r="G863" i="6"/>
  <c r="H863" i="6" s="1"/>
  <c r="G876" i="6"/>
  <c r="H876" i="6" s="1"/>
  <c r="G155" i="6"/>
  <c r="H155" i="6" s="1" a="1"/>
  <c r="H155" i="6" s="1"/>
  <c r="G520" i="6"/>
  <c r="H520" i="6" s="1"/>
  <c r="G944" i="6"/>
  <c r="H944" i="6" s="1"/>
  <c r="C465" i="6"/>
  <c r="G743" i="6"/>
  <c r="H743" i="6" s="1"/>
  <c r="D338" i="6"/>
  <c r="B338" i="6" s="1"/>
  <c r="D515" i="6"/>
  <c r="C622" i="6"/>
  <c r="G951" i="6"/>
  <c r="H951" i="6" s="1"/>
  <c r="D524" i="6"/>
  <c r="C735" i="6"/>
  <c r="G958" i="6"/>
  <c r="H958" i="6" s="1"/>
  <c r="G457" i="6"/>
  <c r="H457" i="6" s="1"/>
  <c r="C647" i="6"/>
  <c r="D188" i="6"/>
  <c r="B188" i="6" s="1"/>
  <c r="D468" i="6"/>
  <c r="B468" i="6" s="1"/>
  <c r="D798" i="6"/>
  <c r="G274" i="6"/>
  <c r="H274" i="6" s="1"/>
  <c r="G357" i="6"/>
  <c r="H357" i="6" s="1"/>
  <c r="D618" i="6"/>
  <c r="G216" i="6"/>
  <c r="H216" i="6" s="1" a="1"/>
  <c r="H216" i="6" s="1"/>
  <c r="D91" i="6"/>
  <c r="B91" i="6" s="1"/>
  <c r="G279" i="6"/>
  <c r="H279" i="6" s="1"/>
  <c r="G902" i="6"/>
  <c r="H902" i="6" s="1"/>
  <c r="G90" i="6"/>
  <c r="H90" i="6" s="1" a="1"/>
  <c r="H90" i="6" s="1"/>
  <c r="C222" i="6"/>
  <c r="G359" i="6"/>
  <c r="H359" i="6" s="1"/>
  <c r="D255" i="6"/>
  <c r="B255" i="6" s="1"/>
  <c r="C125" i="6"/>
  <c r="C643" i="6"/>
  <c r="C214" i="6"/>
  <c r="C707" i="6"/>
  <c r="C376" i="6"/>
  <c r="G814" i="6"/>
  <c r="H814" i="6" s="1"/>
  <c r="G500" i="6"/>
  <c r="H500" i="6" s="1"/>
  <c r="D342" i="6"/>
  <c r="B342" i="6" s="1"/>
  <c r="C724" i="6"/>
  <c r="G832" i="6"/>
  <c r="H832" i="6" s="1"/>
  <c r="C556" i="6"/>
  <c r="D941" i="6"/>
  <c r="C952" i="6"/>
  <c r="C308" i="6"/>
  <c r="G52" i="6"/>
  <c r="H52" i="6" s="1" a="1"/>
  <c r="H52" i="6" s="1"/>
  <c r="G719" i="6"/>
  <c r="H719" i="6" s="1"/>
  <c r="C26" i="6"/>
  <c r="G726" i="6"/>
  <c r="H726" i="6" s="1"/>
  <c r="D754" i="6"/>
  <c r="D296" i="6"/>
  <c r="B296" i="6" s="1"/>
  <c r="D955" i="6"/>
  <c r="G845" i="6"/>
  <c r="H845" i="6" s="1"/>
  <c r="C967" i="6"/>
  <c r="G164" i="6"/>
  <c r="H164" i="6" s="1" a="1"/>
  <c r="H164" i="6" s="1"/>
  <c r="G549" i="6"/>
  <c r="H549" i="6" s="1"/>
  <c r="G23" i="6"/>
  <c r="H23" i="6" s="1" a="1"/>
  <c r="H23" i="6" s="1"/>
  <c r="C151" i="6"/>
  <c r="D481" i="6"/>
  <c r="B481" i="6" s="1"/>
  <c r="D833" i="6"/>
  <c r="G511" i="6"/>
  <c r="H511" i="6" s="1"/>
  <c r="C959" i="6"/>
  <c r="G919" i="6"/>
  <c r="H919" i="6" s="1"/>
  <c r="C413" i="6"/>
  <c r="G224" i="6"/>
  <c r="H224" i="6" s="1" a="1"/>
  <c r="H224" i="6" s="1"/>
  <c r="G442" i="6"/>
  <c r="H442" i="6" s="1"/>
  <c r="D654" i="6"/>
  <c r="G805" i="6"/>
  <c r="H805" i="6" s="1"/>
  <c r="C604" i="6"/>
  <c r="C920" i="6"/>
  <c r="D882" i="6"/>
  <c r="G180" i="6"/>
  <c r="H180" i="6" s="1" a="1"/>
  <c r="H180" i="6" s="1"/>
  <c r="D627" i="6"/>
  <c r="D522" i="6"/>
  <c r="C928" i="6"/>
  <c r="D80" i="6"/>
  <c r="B80" i="6" s="1"/>
  <c r="C346" i="6"/>
  <c r="G966" i="6"/>
  <c r="H966" i="6" s="1"/>
  <c r="D820" i="6"/>
  <c r="C95" i="6"/>
  <c r="D14" i="6"/>
  <c r="B14" i="6" s="1"/>
  <c r="C602" i="6"/>
  <c r="C362" i="6"/>
  <c r="G84" i="6"/>
  <c r="H84" i="6" s="1" a="1"/>
  <c r="H84" i="6" s="1"/>
  <c r="D962" i="6"/>
  <c r="C613" i="6"/>
  <c r="G303" i="6"/>
  <c r="H303" i="6" s="1"/>
  <c r="C401" i="6"/>
  <c r="G621" i="6"/>
  <c r="H621" i="6" s="1"/>
  <c r="G388" i="6"/>
  <c r="H388" i="6" s="1"/>
  <c r="C348" i="6"/>
  <c r="C500" i="6"/>
  <c r="D328" i="6"/>
  <c r="B328" i="6" s="1"/>
  <c r="D865" i="6"/>
  <c r="D479" i="6"/>
  <c r="B479" i="6" s="1"/>
  <c r="G277" i="6"/>
  <c r="H277" i="6" s="1"/>
  <c r="D538" i="6"/>
  <c r="C933" i="6"/>
  <c r="D816" i="6"/>
  <c r="C299" i="6"/>
  <c r="D154" i="6"/>
  <c r="B154" i="6" s="1"/>
  <c r="G174" i="6"/>
  <c r="H174" i="6" s="1" a="1"/>
  <c r="H174" i="6" s="1"/>
  <c r="D354" i="6"/>
  <c r="B354" i="6" s="1"/>
  <c r="C846" i="6"/>
  <c r="C260" i="6"/>
  <c r="C702" i="6"/>
  <c r="C386" i="6"/>
  <c r="D513" i="6"/>
  <c r="C949" i="6"/>
  <c r="G990" i="6"/>
  <c r="H990" i="6" s="1"/>
  <c r="C52" i="6"/>
  <c r="D657" i="6"/>
  <c r="G358" i="6"/>
  <c r="H358" i="6" s="1"/>
  <c r="D248" i="6"/>
  <c r="B248" i="6" s="1"/>
  <c r="D939" i="6"/>
  <c r="D53" i="6"/>
  <c r="B53" i="6" s="1"/>
  <c r="D398" i="6"/>
  <c r="B398" i="6" s="1"/>
  <c r="G246" i="6"/>
  <c r="H246" i="6" s="1"/>
  <c r="C761" i="6"/>
  <c r="C964" i="6"/>
  <c r="D556" i="6"/>
  <c r="C925" i="6"/>
  <c r="G475" i="6"/>
  <c r="H475" i="6" s="1"/>
  <c r="D775" i="6"/>
  <c r="C991" i="6"/>
  <c r="C935" i="6"/>
  <c r="C424" i="6"/>
  <c r="G297" i="6"/>
  <c r="H297" i="6" s="1"/>
  <c r="G642" i="6"/>
  <c r="H642" i="6" s="1"/>
  <c r="G176" i="6"/>
  <c r="H176" i="6" s="1" a="1"/>
  <c r="H176" i="6" s="1"/>
  <c r="G39" i="6"/>
  <c r="H39" i="6" s="1" a="1"/>
  <c r="H39" i="6" s="1"/>
  <c r="C841" i="6"/>
  <c r="D490" i="6"/>
  <c r="B490" i="6" s="1"/>
  <c r="G980" i="6"/>
  <c r="H980" i="6" s="1"/>
  <c r="C787" i="6"/>
  <c r="C412" i="6"/>
  <c r="D223" i="6"/>
  <c r="B223" i="6" s="1"/>
  <c r="D670" i="6"/>
  <c r="D704" i="6"/>
  <c r="G94" i="6"/>
  <c r="H94" i="6" s="1" a="1"/>
  <c r="H94" i="6" s="1"/>
  <c r="D659" i="6"/>
  <c r="G72" i="6"/>
  <c r="H72" i="6" s="1" a="1"/>
  <c r="H72" i="6" s="1"/>
  <c r="G271" i="6"/>
  <c r="H271" i="6" s="1"/>
  <c r="C837" i="6"/>
  <c r="D982" i="6"/>
  <c r="D692" i="6"/>
  <c r="G614" i="6"/>
  <c r="H614" i="6" s="1"/>
  <c r="D274" i="6"/>
  <c r="B274" i="6" s="1"/>
  <c r="G324" i="6"/>
  <c r="H324" i="6" s="1"/>
  <c r="D109" i="6"/>
  <c r="B109" i="6" s="1"/>
  <c r="C885" i="6"/>
  <c r="D337" i="6"/>
  <c r="B337" i="6" s="1"/>
  <c r="C909" i="6"/>
  <c r="D249" i="6"/>
  <c r="B249" i="6" s="1"/>
  <c r="G718" i="6"/>
  <c r="H718" i="6" s="1"/>
  <c r="D458" i="6"/>
  <c r="B458" i="6" s="1"/>
  <c r="G606" i="6"/>
  <c r="H606" i="6" s="1"/>
  <c r="G722" i="6"/>
  <c r="H722" i="6" s="1"/>
  <c r="G109" i="6"/>
  <c r="H109" i="6" s="1" a="1"/>
  <c r="H109" i="6" s="1"/>
  <c r="C375" i="6"/>
  <c r="G539" i="6"/>
  <c r="H539" i="6" s="1"/>
  <c r="G340" i="6"/>
  <c r="H340" i="6" s="1"/>
  <c r="G414" i="6"/>
  <c r="H414" i="6" s="1"/>
  <c r="C572" i="6"/>
  <c r="G571" i="6"/>
  <c r="H571" i="6" s="1"/>
  <c r="D29" i="6"/>
  <c r="B29" i="6" s="1"/>
  <c r="C944" i="6"/>
  <c r="C307" i="6"/>
  <c r="C704" i="6"/>
  <c r="C819" i="6"/>
  <c r="C83" i="6"/>
  <c r="D634" i="6"/>
  <c r="G835" i="6"/>
  <c r="H835" i="6" s="1"/>
  <c r="C162" i="6"/>
  <c r="D764" i="6"/>
  <c r="G637" i="6"/>
  <c r="H637" i="6" s="1"/>
  <c r="D797" i="6"/>
  <c r="C16" i="6"/>
  <c r="G544" i="6"/>
  <c r="H544" i="6" s="1"/>
  <c r="C309" i="6"/>
  <c r="C435" i="6"/>
  <c r="C473" i="6"/>
  <c r="G370" i="6"/>
  <c r="H370" i="6" s="1"/>
  <c r="C138" i="6"/>
  <c r="O138" i="6" s="1"/>
  <c r="G808" i="6"/>
  <c r="H808" i="6" s="1"/>
  <c r="C296" i="6"/>
  <c r="G139" i="6"/>
  <c r="D367" i="6"/>
  <c r="B367" i="6" s="1"/>
  <c r="C686" i="6"/>
  <c r="G559" i="6"/>
  <c r="H559" i="6" s="1"/>
  <c r="G697" i="6"/>
  <c r="H697" i="6" s="1"/>
  <c r="C343" i="6"/>
  <c r="C31" i="6"/>
  <c r="D128" i="6"/>
  <c r="B128" i="6" s="1"/>
  <c r="G630" i="6"/>
  <c r="H630" i="6" s="1"/>
  <c r="D371" i="6"/>
  <c r="B371" i="6" s="1"/>
  <c r="D599" i="6"/>
  <c r="G151" i="6"/>
  <c r="H151" i="6" s="1" a="1"/>
  <c r="H151" i="6" s="1"/>
  <c r="C121" i="6"/>
  <c r="D853" i="6"/>
  <c r="G177" i="6"/>
  <c r="H177" i="6" s="1" a="1"/>
  <c r="H177" i="6" s="1"/>
  <c r="G949" i="6"/>
  <c r="H949" i="6" s="1"/>
  <c r="D827" i="6"/>
  <c r="D628" i="6"/>
  <c r="G183" i="6"/>
  <c r="H183" i="6" s="1" a="1"/>
  <c r="H183" i="6" s="1"/>
  <c r="C815" i="6"/>
  <c r="C863" i="6"/>
  <c r="G880" i="6"/>
  <c r="H880" i="6" s="1"/>
  <c r="D789" i="6"/>
  <c r="G851" i="6"/>
  <c r="H851" i="6" s="1"/>
  <c r="D294" i="6"/>
  <c r="B294" i="6" s="1"/>
  <c r="C554" i="6"/>
  <c r="G928" i="6"/>
  <c r="H928" i="6" s="1"/>
  <c r="C549" i="6"/>
  <c r="D60" i="6"/>
  <c r="B60" i="6" s="1"/>
  <c r="D260" i="6"/>
  <c r="B260" i="6" s="1"/>
  <c r="G683" i="6"/>
  <c r="H683" i="6" s="1"/>
  <c r="G555" i="6"/>
  <c r="H555" i="6" s="1"/>
  <c r="C200" i="6"/>
  <c r="G220" i="6"/>
  <c r="H220" i="6" s="1" a="1"/>
  <c r="H220" i="6" s="1"/>
  <c r="C630" i="6"/>
  <c r="D24" i="6"/>
  <c r="B24" i="6" s="1"/>
  <c r="D121" i="6"/>
  <c r="B121" i="6" s="1"/>
  <c r="D646" i="6"/>
  <c r="C564" i="6"/>
  <c r="O564" i="6" s="1"/>
  <c r="D846" i="6"/>
  <c r="G710" i="6"/>
  <c r="H710" i="6" s="1"/>
  <c r="D806" i="6"/>
  <c r="G106" i="6"/>
  <c r="H106" i="6" s="1" a="1"/>
  <c r="H106" i="6" s="1"/>
  <c r="C799" i="6"/>
  <c r="D251" i="6"/>
  <c r="B251" i="6" s="1"/>
  <c r="G938" i="6"/>
  <c r="H938" i="6" s="1"/>
  <c r="C623" i="6"/>
  <c r="G15" i="6"/>
  <c r="H15" i="6" s="1" a="1"/>
  <c r="H15" i="6" s="1"/>
  <c r="D918" i="6"/>
  <c r="D390" i="6"/>
  <c r="B390" i="6" s="1"/>
  <c r="C475" i="6"/>
  <c r="G213" i="6"/>
  <c r="H213" i="6" s="1" a="1"/>
  <c r="H213" i="6" s="1"/>
  <c r="G934" i="6"/>
  <c r="H934" i="6" s="1"/>
  <c r="D577" i="6"/>
  <c r="D525" i="6"/>
  <c r="D214" i="6"/>
  <c r="B214" i="6" s="1"/>
  <c r="C107" i="6"/>
  <c r="C196" i="6"/>
  <c r="C470" i="6"/>
  <c r="D348" i="6"/>
  <c r="B348" i="6" s="1"/>
  <c r="D981" i="6"/>
  <c r="C141" i="6"/>
  <c r="O141" i="6" s="1"/>
  <c r="G479" i="6"/>
  <c r="H479" i="6" s="1"/>
  <c r="G291" i="6"/>
  <c r="H291" i="6" s="1"/>
  <c r="D650" i="6"/>
  <c r="D907" i="6"/>
  <c r="G755" i="6"/>
  <c r="H755" i="6" s="1"/>
  <c r="D925" i="6"/>
  <c r="D660" i="6"/>
  <c r="D900" i="6"/>
  <c r="C334" i="6"/>
  <c r="G948" i="6"/>
  <c r="H948" i="6" s="1"/>
  <c r="G76" i="6"/>
  <c r="H76" i="6" s="1" a="1"/>
  <c r="H76" i="6" s="1"/>
  <c r="C122" i="6"/>
  <c r="G602" i="6"/>
  <c r="H602" i="6" s="1"/>
  <c r="G661" i="6"/>
  <c r="H661" i="6" s="1"/>
  <c r="D748" i="6"/>
  <c r="G135" i="6"/>
  <c r="G671" i="6"/>
  <c r="H671" i="6" s="1"/>
  <c r="C835" i="6"/>
  <c r="D190" i="6"/>
  <c r="B190" i="6" s="1"/>
  <c r="G433" i="6"/>
  <c r="H433" i="6" s="1"/>
  <c r="G214" i="6"/>
  <c r="H214" i="6" s="1" a="1"/>
  <c r="H214" i="6" s="1"/>
  <c r="G583" i="6"/>
  <c r="H583" i="6" s="1"/>
  <c r="G239" i="6"/>
  <c r="H239" i="6" s="1" a="1"/>
  <c r="H239" i="6" s="1"/>
  <c r="C90" i="6"/>
  <c r="C251" i="6"/>
  <c r="G235" i="6"/>
  <c r="H235" i="6" s="1" a="1"/>
  <c r="H235" i="6" s="1"/>
  <c r="D913" i="6"/>
  <c r="G798" i="6"/>
  <c r="H798" i="6" s="1"/>
  <c r="D336" i="6"/>
  <c r="B336" i="6" s="1"/>
  <c r="D722" i="6"/>
  <c r="G551" i="6"/>
  <c r="H551" i="6" s="1"/>
  <c r="G894" i="6"/>
  <c r="H894" i="6" s="1"/>
  <c r="G992" i="6"/>
  <c r="H992" i="6" s="1"/>
  <c r="C555" i="6"/>
  <c r="G752" i="6"/>
  <c r="H752" i="6" s="1"/>
  <c r="C476" i="6"/>
  <c r="G281" i="6"/>
  <c r="H281" i="6" s="1"/>
  <c r="C347" i="6"/>
  <c r="G914" i="6"/>
  <c r="H914" i="6" s="1"/>
  <c r="C519" i="6"/>
  <c r="D687" i="6"/>
  <c r="C143" i="6"/>
  <c r="G522" i="6"/>
  <c r="H522" i="6" s="1"/>
  <c r="G694" i="6"/>
  <c r="H694" i="6" s="1"/>
  <c r="C709" i="6"/>
  <c r="D967" i="6"/>
  <c r="G309" i="6"/>
  <c r="H309" i="6" s="1"/>
  <c r="D999" i="6"/>
  <c r="D669" i="6"/>
  <c r="C176" i="6"/>
  <c r="G289" i="6"/>
  <c r="H289" i="6" s="1"/>
  <c r="D886" i="6"/>
  <c r="D850" i="6"/>
  <c r="G461" i="6"/>
  <c r="H461" i="6" s="1"/>
  <c r="D652" i="6"/>
  <c r="D835" i="6"/>
  <c r="C341" i="6"/>
  <c r="G971" i="6"/>
  <c r="H971" i="6" s="1"/>
  <c r="D480" i="6"/>
  <c r="B480" i="6" s="1"/>
  <c r="C497" i="6"/>
  <c r="G217" i="6"/>
  <c r="H217" i="6" s="1" a="1"/>
  <c r="H217" i="6" s="1"/>
  <c r="D414" i="6"/>
  <c r="B414" i="6" s="1"/>
  <c r="G953" i="6"/>
  <c r="H953" i="6" s="1"/>
  <c r="C592" i="6"/>
  <c r="G188" i="6"/>
  <c r="H188" i="6" s="1" a="1"/>
  <c r="H188" i="6" s="1"/>
  <c r="G848" i="6"/>
  <c r="H848" i="6" s="1"/>
  <c r="G873" i="6"/>
  <c r="H873" i="6" s="1"/>
  <c r="G67" i="6"/>
  <c r="H67" i="6" s="1" a="1"/>
  <c r="H67" i="6" s="1"/>
  <c r="D769" i="6"/>
  <c r="D800" i="6"/>
  <c r="D583" i="6"/>
  <c r="G682" i="6"/>
  <c r="H682" i="6" s="1"/>
  <c r="D702" i="6"/>
  <c r="D511" i="6"/>
  <c r="G960" i="6"/>
  <c r="H960" i="6" s="1"/>
  <c r="D863" i="6"/>
  <c r="G824" i="6"/>
  <c r="H824" i="6" s="1"/>
  <c r="D429" i="6"/>
  <c r="B429" i="6" s="1"/>
  <c r="G552" i="6"/>
  <c r="H552" i="6" s="1"/>
  <c r="C932" i="6"/>
  <c r="G846" i="6"/>
  <c r="H846" i="6" s="1"/>
  <c r="D246" i="6"/>
  <c r="B246" i="6" s="1"/>
  <c r="G956" i="6"/>
  <c r="H956" i="6" s="1"/>
  <c r="G330" i="6"/>
  <c r="H330" i="6" s="1"/>
  <c r="D534" i="6"/>
  <c r="G550" i="6"/>
  <c r="H550" i="6" s="1"/>
  <c r="D387" i="6"/>
  <c r="B387" i="6" s="1"/>
  <c r="G413" i="6"/>
  <c r="H413" i="6" s="1"/>
  <c r="C954" i="6"/>
  <c r="C292" i="6"/>
  <c r="C349" i="6"/>
  <c r="C904" i="6"/>
  <c r="G756" i="6"/>
  <c r="H756" i="6" s="1"/>
  <c r="C456" i="6"/>
  <c r="C370" i="6"/>
  <c r="C916" i="6"/>
  <c r="G823" i="6"/>
  <c r="H823" i="6" s="1"/>
  <c r="C981" i="6"/>
  <c r="D749" i="6"/>
  <c r="G215" i="6"/>
  <c r="H215" i="6" s="1" a="1"/>
  <c r="H215" i="6" s="1"/>
  <c r="C294" i="6"/>
  <c r="C29" i="6"/>
  <c r="G14" i="6"/>
  <c r="H14" i="6" s="1" a="1"/>
  <c r="H14" i="6" s="1"/>
  <c r="G233" i="6"/>
  <c r="H233" i="6" s="1" a="1"/>
  <c r="H233" i="6" s="1"/>
  <c r="C918" i="6"/>
  <c r="G407" i="6"/>
  <c r="H407" i="6" s="1"/>
  <c r="G658" i="6"/>
  <c r="H658" i="6" s="1"/>
  <c r="D674" i="6"/>
  <c r="C595" i="6"/>
  <c r="G283" i="6"/>
  <c r="H283" i="6" s="1"/>
  <c r="D325" i="6"/>
  <c r="B325" i="6" s="1"/>
  <c r="G350" i="6"/>
  <c r="H350" i="6" s="1"/>
  <c r="C489" i="6"/>
  <c r="G508" i="6"/>
  <c r="H508" i="6" s="1"/>
  <c r="G150" i="6"/>
  <c r="H150" i="6" s="1" a="1"/>
  <c r="H150" i="6" s="1"/>
  <c r="C738" i="6"/>
  <c r="G69" i="6"/>
  <c r="H69" i="6" s="1" a="1"/>
  <c r="H69" i="6" s="1"/>
  <c r="C310" i="6"/>
  <c r="D423" i="6"/>
  <c r="B423" i="6" s="1"/>
  <c r="C387" i="6"/>
  <c r="G190" i="6"/>
  <c r="H190" i="6" s="1" a="1"/>
  <c r="H190" i="6" s="1"/>
  <c r="C734" i="6"/>
  <c r="C73" i="6"/>
  <c r="D976" i="6"/>
  <c r="G70" i="6"/>
  <c r="H70" i="6" s="1" a="1"/>
  <c r="H70" i="6" s="1"/>
  <c r="D449" i="6"/>
  <c r="B449" i="6" s="1"/>
  <c r="G73" i="6"/>
  <c r="H73" i="6" s="1" a="1"/>
  <c r="H73" i="6" s="1"/>
  <c r="D460" i="6"/>
  <c r="B460" i="6" s="1"/>
  <c r="C842" i="6"/>
  <c r="C202" i="6"/>
  <c r="D626" i="6"/>
  <c r="G730" i="6"/>
  <c r="H730" i="6" s="1"/>
  <c r="C706" i="6"/>
  <c r="C269" i="6"/>
  <c r="C999" i="6"/>
  <c r="G982" i="6"/>
  <c r="H982" i="6" s="1"/>
  <c r="C758" i="6"/>
  <c r="C912" i="6"/>
  <c r="G250" i="6"/>
  <c r="H250" i="6" s="1"/>
  <c r="G809" i="6"/>
  <c r="H809" i="6" s="1"/>
  <c r="G187" i="6"/>
  <c r="H187" i="6" s="1" a="1"/>
  <c r="H187" i="6" s="1"/>
  <c r="C23" i="6"/>
  <c r="C998" i="6"/>
  <c r="C586" i="6"/>
  <c r="G496" i="6"/>
  <c r="H496" i="6" s="1"/>
  <c r="D89" i="6"/>
  <c r="B89" i="6" s="1"/>
  <c r="C807" i="6"/>
  <c r="D266" i="6"/>
  <c r="B266" i="6" s="1"/>
  <c r="C621" i="6"/>
  <c r="D553" i="6"/>
  <c r="D220" i="6"/>
  <c r="B220" i="6" s="1"/>
  <c r="C136" i="6"/>
  <c r="O136" i="6" s="1"/>
  <c r="D644" i="6"/>
  <c r="D847" i="6"/>
  <c r="G864" i="6"/>
  <c r="H864" i="6" s="1"/>
  <c r="G650" i="6"/>
  <c r="H650" i="6" s="1"/>
  <c r="C857" i="6"/>
  <c r="C168" i="6"/>
  <c r="G739" i="6"/>
  <c r="H739" i="6" s="1"/>
  <c r="G165" i="6"/>
  <c r="H165" i="6" s="1" a="1"/>
  <c r="H165" i="6" s="1"/>
  <c r="D173" i="6"/>
  <c r="B173" i="6" s="1"/>
  <c r="D695" i="6"/>
  <c r="C689" i="6"/>
  <c r="C11" i="6"/>
  <c r="C488" i="6"/>
  <c r="G790" i="6"/>
  <c r="H790" i="6" s="1"/>
  <c r="C410" i="6"/>
  <c r="D434" i="6"/>
  <c r="B434" i="6" s="1"/>
  <c r="G371" i="6"/>
  <c r="H371" i="6" s="1"/>
  <c r="G132" i="6"/>
  <c r="H132" i="6" s="1" a="1"/>
  <c r="H132" i="6" s="1"/>
  <c r="G859" i="6"/>
  <c r="H859" i="6" s="1"/>
  <c r="C523" i="6"/>
  <c r="C955" i="6"/>
  <c r="D992" i="6"/>
  <c r="D289" i="6"/>
  <c r="B289" i="6" s="1"/>
  <c r="C996" i="6"/>
  <c r="G567" i="6"/>
  <c r="H567" i="6" s="1"/>
  <c r="D43" i="6"/>
  <c r="B43" i="6" s="1"/>
  <c r="D512" i="6"/>
  <c r="D898" i="6"/>
  <c r="G453" i="6"/>
  <c r="H453" i="6" s="1"/>
  <c r="G278" i="6"/>
  <c r="H278" i="6" s="1"/>
  <c r="G973" i="6"/>
  <c r="H973" i="6" s="1"/>
  <c r="D478" i="6"/>
  <c r="B478" i="6" s="1"/>
  <c r="D290" i="6"/>
  <c r="B290" i="6" s="1"/>
  <c r="C693" i="6"/>
  <c r="G316" i="6"/>
  <c r="H316" i="6" s="1"/>
  <c r="D168" i="6"/>
  <c r="B168" i="6" s="1"/>
  <c r="D958" i="6"/>
  <c r="G524" i="6"/>
  <c r="H524" i="6" s="1"/>
  <c r="D474" i="6"/>
  <c r="B474" i="6" s="1"/>
  <c r="C86" i="6"/>
  <c r="C183" i="6"/>
  <c r="C762" i="6"/>
  <c r="C404" i="6"/>
  <c r="G133" i="6"/>
  <c r="H133" i="6" s="1" a="1"/>
  <c r="H133" i="6" s="1"/>
  <c r="C600" i="6"/>
  <c r="C342" i="6"/>
  <c r="G977" i="6"/>
  <c r="H977" i="6" s="1"/>
  <c r="C388" i="6"/>
  <c r="D25" i="6"/>
  <c r="B25" i="6" s="1"/>
  <c r="G619" i="6"/>
  <c r="H619" i="6" s="1"/>
  <c r="D247" i="6"/>
  <c r="B247" i="6" s="1"/>
  <c r="C710" i="6"/>
  <c r="C756" i="6"/>
  <c r="C408" i="6"/>
  <c r="C103" i="6"/>
  <c r="D217" i="6"/>
  <c r="B217" i="6" s="1"/>
  <c r="G955" i="6"/>
  <c r="H955" i="6" s="1"/>
  <c r="C657" i="6"/>
  <c r="C968" i="6"/>
  <c r="G310" i="6"/>
  <c r="H310" i="6" s="1"/>
  <c r="C244" i="6"/>
  <c r="G923" i="6"/>
  <c r="H923" i="6" s="1"/>
  <c r="G412" i="6"/>
  <c r="H412" i="6" s="1"/>
  <c r="C368" i="6"/>
  <c r="G293" i="6"/>
  <c r="H293" i="6" s="1"/>
  <c r="C289" i="6"/>
  <c r="C237" i="6"/>
  <c r="D444" i="6"/>
  <c r="B444" i="6" s="1"/>
  <c r="C997" i="6"/>
  <c r="D570" i="6"/>
  <c r="C231" i="6"/>
  <c r="C676" i="6"/>
  <c r="G556" i="6"/>
  <c r="H556" i="6" s="1"/>
  <c r="D364" i="6"/>
  <c r="B364" i="6" s="1"/>
  <c r="D299" i="6"/>
  <c r="B299" i="6" s="1"/>
  <c r="G860" i="6"/>
  <c r="H860" i="6" s="1"/>
  <c r="D986" i="6"/>
  <c r="G401" i="6"/>
  <c r="H401" i="6" s="1"/>
  <c r="D995" i="6"/>
  <c r="D571" i="6"/>
  <c r="C311" i="6"/>
  <c r="C350" i="6"/>
  <c r="C574" i="6"/>
  <c r="G685" i="6"/>
  <c r="H685" i="6" s="1"/>
  <c r="D35" i="6"/>
  <c r="B35" i="6" s="1"/>
  <c r="G47" i="6"/>
  <c r="H47" i="6" s="1" a="1"/>
  <c r="H47" i="6" s="1"/>
  <c r="D39" i="6"/>
  <c r="B39" i="6" s="1"/>
  <c r="G607" i="6"/>
  <c r="H607" i="6" s="1"/>
  <c r="C812" i="6"/>
  <c r="D884" i="6"/>
  <c r="C614" i="6"/>
  <c r="C582" i="6"/>
  <c r="O582" i="6" s="1"/>
  <c r="D786" i="6"/>
  <c r="G665" i="6"/>
  <c r="H665" i="6" s="1"/>
  <c r="D171" i="6"/>
  <c r="B171" i="6" s="1"/>
  <c r="G924" i="6"/>
  <c r="H924" i="6" s="1"/>
  <c r="G729" i="6"/>
  <c r="H729" i="6" s="1"/>
  <c r="D887" i="6"/>
  <c r="G643" i="6"/>
  <c r="H643" i="6" s="1"/>
  <c r="G598" i="6"/>
  <c r="H598" i="6" s="1"/>
  <c r="G68" i="6"/>
  <c r="H68" i="6" s="1" a="1"/>
  <c r="H68" i="6" s="1"/>
  <c r="G113" i="6"/>
  <c r="H113" i="6" s="1" a="1"/>
  <c r="H113" i="6" s="1"/>
  <c r="G66" i="6"/>
  <c r="H66" i="6" s="1" a="1"/>
  <c r="H66" i="6" s="1"/>
  <c r="G472" i="6"/>
  <c r="H472" i="6" s="1"/>
  <c r="D374" i="6"/>
  <c r="B374" i="6" s="1"/>
  <c r="D376" i="6"/>
  <c r="B376" i="6" s="1"/>
  <c r="C507" i="6"/>
  <c r="D643" i="6"/>
  <c r="D867" i="6"/>
  <c r="D393" i="6"/>
  <c r="B393" i="6" s="1"/>
  <c r="D998" i="6"/>
  <c r="G509" i="6"/>
  <c r="H509" i="6" s="1"/>
  <c r="D760" i="6"/>
  <c r="D711" i="6"/>
  <c r="C40" i="6"/>
  <c r="C158" i="6"/>
  <c r="C199" i="6"/>
  <c r="C480" i="6"/>
  <c r="C872" i="6"/>
  <c r="C843" i="6"/>
  <c r="D74" i="6"/>
  <c r="B74" i="6" s="1"/>
  <c r="G588" i="6"/>
  <c r="H588" i="6" s="1"/>
  <c r="D270" i="6"/>
  <c r="B270" i="6" s="1"/>
  <c r="G731" i="6"/>
  <c r="H731" i="6" s="1"/>
  <c r="D624" i="6"/>
  <c r="C256" i="6"/>
  <c r="G634" i="6"/>
  <c r="H634" i="6" s="1"/>
  <c r="G143" i="6"/>
  <c r="H143" i="6" s="1" a="1"/>
  <c r="H143" i="6" s="1"/>
  <c r="C806" i="6"/>
  <c r="C871" i="6"/>
  <c r="D623" i="6"/>
  <c r="G708" i="6"/>
  <c r="H708" i="6" s="1"/>
  <c r="D305" i="6"/>
  <c r="B305" i="6" s="1"/>
  <c r="C910" i="6"/>
  <c r="G210" i="6"/>
  <c r="H210" i="6" s="1" a="1"/>
  <c r="H210" i="6" s="1"/>
  <c r="G244" i="6"/>
  <c r="H244" i="6" s="1"/>
  <c r="G447" i="6"/>
  <c r="H447" i="6" s="1"/>
  <c r="D103" i="6"/>
  <c r="B103" i="6" s="1"/>
  <c r="G732" i="6"/>
  <c r="H732" i="6" s="1"/>
  <c r="D819" i="6"/>
  <c r="G695" i="6"/>
  <c r="H695" i="6" s="1"/>
  <c r="D93" i="6"/>
  <c r="B93" i="6" s="1"/>
  <c r="G314" i="6"/>
  <c r="H314" i="6" s="1"/>
  <c r="D537" i="6"/>
  <c r="G929" i="6"/>
  <c r="H929" i="6" s="1"/>
  <c r="C786" i="6"/>
  <c r="G714" i="6"/>
  <c r="H714" i="6" s="1"/>
  <c r="C84" i="6"/>
  <c r="C195" i="6"/>
  <c r="D980" i="6"/>
  <c r="D600" i="6"/>
  <c r="D572" i="6"/>
  <c r="G816" i="6"/>
  <c r="H816" i="6" s="1"/>
  <c r="G962" i="6"/>
  <c r="H962" i="6" s="1"/>
  <c r="G57" i="6"/>
  <c r="H57" i="6" s="1" a="1"/>
  <c r="H57" i="6" s="1"/>
  <c r="C923" i="6"/>
  <c r="G870" i="6"/>
  <c r="H870" i="6" s="1"/>
  <c r="C167" i="6"/>
  <c r="C24" i="6"/>
  <c r="G657" i="6"/>
  <c r="H657" i="6" s="1"/>
  <c r="G54" i="6"/>
  <c r="H54" i="6" s="1" a="1"/>
  <c r="H54" i="6" s="1"/>
  <c r="G464" i="6"/>
  <c r="H464" i="6" s="1"/>
  <c r="C588" i="6"/>
  <c r="C87" i="6"/>
  <c r="C78" i="6"/>
  <c r="G471" i="6"/>
  <c r="H471" i="6" s="1"/>
  <c r="G172" i="6"/>
  <c r="H172" i="6" s="1" a="1"/>
  <c r="H172" i="6" s="1"/>
  <c r="D267" i="6"/>
  <c r="B267" i="6" s="1"/>
  <c r="C515" i="6"/>
  <c r="D163" i="6"/>
  <c r="B163" i="6" s="1"/>
  <c r="D237" i="6"/>
  <c r="B237" i="6" s="1"/>
  <c r="C344" i="6"/>
  <c r="D666" i="6"/>
  <c r="C642" i="6"/>
  <c r="D569" i="6"/>
  <c r="C13" i="6"/>
  <c r="D448" i="6"/>
  <c r="B448" i="6" s="1"/>
  <c r="G410" i="6"/>
  <c r="H410" i="6" s="1"/>
  <c r="D240" i="6"/>
  <c r="B240" i="6" s="1"/>
  <c r="G372" i="6"/>
  <c r="H372" i="6" s="1"/>
  <c r="C62" i="6"/>
  <c r="D211" i="6"/>
  <c r="B211" i="6" s="1"/>
  <c r="G154" i="6"/>
  <c r="H154" i="6" s="1" a="1"/>
  <c r="H154" i="6" s="1"/>
  <c r="C665" i="6"/>
  <c r="G248" i="6"/>
  <c r="H248" i="6" s="1"/>
  <c r="D318" i="6"/>
  <c r="B318" i="6" s="1"/>
  <c r="C98" i="6"/>
  <c r="D948" i="6"/>
  <c r="C36" i="6"/>
  <c r="C106" i="6"/>
  <c r="G749" i="6"/>
  <c r="H749" i="6" s="1"/>
  <c r="G123" i="6"/>
  <c r="H123" i="6" s="1" a="1"/>
  <c r="H123" i="6" s="1"/>
  <c r="C789" i="6"/>
  <c r="G255" i="6"/>
  <c r="H255" i="6" s="1"/>
  <c r="G321" i="6"/>
  <c r="H321" i="6" s="1"/>
  <c r="C921" i="6"/>
  <c r="D611" i="6"/>
  <c r="G940" i="6"/>
  <c r="H940" i="6" s="1"/>
  <c r="D836" i="6"/>
  <c r="D403" i="6"/>
  <c r="B403" i="6" s="1"/>
  <c r="G61" i="6"/>
  <c r="H61" i="6" s="1" a="1"/>
  <c r="H61" i="6" s="1"/>
  <c r="C326" i="6"/>
  <c r="G103" i="6"/>
  <c r="H103" i="6" s="1" a="1"/>
  <c r="H103" i="6" s="1"/>
  <c r="C870" i="6"/>
  <c r="G286" i="6"/>
  <c r="H286" i="6" s="1"/>
  <c r="C906" i="6"/>
  <c r="G961" i="6"/>
  <c r="H961" i="6" s="1"/>
  <c r="D956" i="6"/>
  <c r="C850" i="6"/>
  <c r="C551" i="6"/>
  <c r="D581" i="6"/>
  <c r="C512" i="6"/>
  <c r="D776" i="6"/>
  <c r="C135" i="6"/>
  <c r="O135" i="6" s="1"/>
  <c r="D310" i="6"/>
  <c r="B310" i="6" s="1"/>
  <c r="D598" i="6"/>
  <c r="D164" i="6"/>
  <c r="B164" i="6" s="1"/>
  <c r="C607" i="6"/>
  <c r="C601" i="6"/>
  <c r="D435" i="6"/>
  <c r="B435" i="6" s="1"/>
  <c r="G753" i="6"/>
  <c r="H753" i="6" s="1"/>
  <c r="G849" i="6"/>
  <c r="H849" i="6" s="1"/>
  <c r="C385" i="6"/>
  <c r="G186" i="6"/>
  <c r="H186" i="6" s="1" a="1"/>
  <c r="H186" i="6" s="1"/>
  <c r="C466" i="6"/>
  <c r="G327" i="6"/>
  <c r="H327" i="6" s="1"/>
  <c r="G418" i="6"/>
  <c r="H418" i="6" s="1"/>
  <c r="D963" i="6"/>
  <c r="G503" i="6"/>
  <c r="H503" i="6" s="1"/>
  <c r="C48" i="6"/>
  <c r="D369" i="6"/>
  <c r="B369" i="6" s="1"/>
  <c r="G786" i="6"/>
  <c r="H786" i="6" s="1"/>
  <c r="G136" i="6"/>
  <c r="C123" i="6"/>
  <c r="D183" i="6"/>
  <c r="B183" i="6" s="1"/>
  <c r="D442" i="6"/>
  <c r="B442" i="6" s="1"/>
  <c r="G121" i="6"/>
  <c r="H121" i="6" s="1" a="1"/>
  <c r="H121" i="6" s="1"/>
  <c r="C719" i="6"/>
  <c r="G118" i="6"/>
  <c r="H118" i="6" s="1" a="1"/>
  <c r="H118" i="6" s="1"/>
  <c r="G462" i="6"/>
  <c r="H462" i="6" s="1"/>
  <c r="C539" i="6"/>
  <c r="D723" i="6"/>
  <c r="G320" i="6"/>
  <c r="H320" i="6" s="1"/>
  <c r="C305" i="6"/>
  <c r="C451" i="6"/>
  <c r="G441" i="6"/>
  <c r="H441" i="6" s="1"/>
  <c r="D773" i="6"/>
  <c r="C566" i="6"/>
  <c r="C940" i="6"/>
  <c r="G969" i="6"/>
  <c r="H969" i="6" s="1"/>
  <c r="G345" i="6"/>
  <c r="H345" i="6" s="1"/>
  <c r="C528" i="6"/>
  <c r="D883" i="6"/>
  <c r="D885" i="6"/>
  <c r="D608" i="6"/>
  <c r="C822" i="6"/>
  <c r="D252" i="6"/>
  <c r="B252" i="6" s="1"/>
  <c r="G193" i="6"/>
  <c r="H193" i="6" s="1" a="1"/>
  <c r="H193" i="6" s="1"/>
  <c r="C537" i="6"/>
  <c r="C658" i="6"/>
  <c r="D834" i="6"/>
  <c r="D783" i="6"/>
  <c r="D75" i="6"/>
  <c r="B75" i="6" s="1"/>
  <c r="C764" i="6"/>
  <c r="D647" i="6"/>
  <c r="D438" i="6"/>
  <c r="B438" i="6" s="1"/>
  <c r="D263" i="6"/>
  <c r="B263" i="6" s="1"/>
  <c r="D180" i="6"/>
  <c r="B180" i="6" s="1"/>
  <c r="D826" i="6"/>
  <c r="G664" i="6"/>
  <c r="H664" i="6" s="1"/>
  <c r="D385" i="6"/>
  <c r="B385" i="6" s="1"/>
  <c r="G877" i="6"/>
  <c r="H877" i="6" s="1"/>
  <c r="G398" i="6"/>
  <c r="H398" i="6" s="1"/>
  <c r="G701" i="6"/>
  <c r="H701" i="6" s="1"/>
  <c r="C673" i="6"/>
  <c r="G148" i="6"/>
  <c r="H148" i="6" s="1" a="1"/>
  <c r="H148" i="6" s="1"/>
  <c r="C297" i="6"/>
  <c r="D396" i="6"/>
  <c r="B396" i="6" s="1"/>
  <c r="G469" i="6"/>
  <c r="H469" i="6" s="1"/>
  <c r="G82" i="6"/>
  <c r="H82" i="6" s="1" a="1"/>
  <c r="H82" i="6" s="1"/>
  <c r="C971" i="6"/>
  <c r="D813" i="6"/>
  <c r="C479" i="6"/>
  <c r="C150" i="6"/>
  <c r="G444" i="6"/>
  <c r="H444" i="6" s="1"/>
  <c r="C313" i="6"/>
  <c r="D486" i="6"/>
  <c r="B486" i="6" s="1"/>
  <c r="D288" i="6"/>
  <c r="B288" i="6" s="1"/>
  <c r="C788" i="6"/>
  <c r="D101" i="6"/>
  <c r="B101" i="6" s="1"/>
  <c r="C102" i="6"/>
  <c r="G87" i="6"/>
  <c r="H87" i="6" s="1" a="1"/>
  <c r="H87" i="6" s="1"/>
  <c r="D801" i="6"/>
  <c r="G269" i="6"/>
  <c r="H269" i="6" s="1"/>
  <c r="D98" i="6"/>
  <c r="B98" i="6" s="1"/>
  <c r="C469" i="6"/>
  <c r="D875" i="6"/>
  <c r="G644" i="6"/>
  <c r="H644" i="6" s="1"/>
  <c r="G903" i="6"/>
  <c r="H903" i="6" s="1"/>
  <c r="D949" i="6"/>
  <c r="G128" i="6"/>
  <c r="H128" i="6" s="1" a="1"/>
  <c r="H128" i="6" s="1"/>
  <c r="G470" i="6"/>
  <c r="H470" i="6" s="1"/>
  <c r="C369" i="6"/>
  <c r="G983" i="6"/>
  <c r="H983" i="6" s="1"/>
  <c r="G705" i="6"/>
  <c r="H705" i="6" s="1"/>
  <c r="D412" i="6"/>
  <c r="B412" i="6" s="1"/>
  <c r="G185" i="6"/>
  <c r="H185" i="6" s="1" a="1"/>
  <c r="H185" i="6" s="1"/>
  <c r="C397" i="6"/>
  <c r="C907" i="6"/>
  <c r="C221" i="6"/>
  <c r="D68" i="6"/>
  <c r="B68" i="6" s="1"/>
  <c r="D187" i="6"/>
  <c r="B187" i="6" s="1"/>
  <c r="D111" i="6"/>
  <c r="B111" i="6" s="1"/>
  <c r="G495" i="6"/>
  <c r="H495" i="6" s="1"/>
  <c r="D614" i="6"/>
  <c r="D904" i="6"/>
  <c r="C619" i="6"/>
  <c r="D280" i="6"/>
  <c r="B280" i="6" s="1"/>
  <c r="G104" i="6"/>
  <c r="H104" i="6" s="1" a="1"/>
  <c r="H104" i="6" s="1"/>
  <c r="C914" i="6"/>
  <c r="G872" i="6"/>
  <c r="H872" i="6" s="1"/>
  <c r="C522" i="6"/>
  <c r="G11" i="6"/>
  <c r="H11" i="6" s="1" a="1"/>
  <c r="H11" i="6" s="1"/>
  <c r="C892" i="6"/>
  <c r="G34" i="6"/>
  <c r="H34" i="6" s="1" a="1"/>
  <c r="H34" i="6" s="1"/>
  <c r="G526" i="6"/>
  <c r="H526" i="6" s="1"/>
  <c r="D685" i="6"/>
  <c r="G445" i="6"/>
  <c r="H445" i="6" s="1"/>
  <c r="G92" i="6"/>
  <c r="H92" i="6" s="1" a="1"/>
  <c r="H92" i="6" s="1"/>
  <c r="G516" i="6"/>
  <c r="H516" i="6" s="1"/>
  <c r="D177" i="6"/>
  <c r="B177" i="6" s="1"/>
  <c r="C580" i="6"/>
  <c r="C155" i="6"/>
  <c r="D208" i="6"/>
  <c r="B208" i="6" s="1"/>
  <c r="C763" i="6"/>
  <c r="D686" i="6"/>
  <c r="G184" i="6"/>
  <c r="H184" i="6" s="1" a="1"/>
  <c r="H184" i="6" s="1"/>
  <c r="C367" i="6"/>
  <c r="G785" i="6"/>
  <c r="H785" i="6" s="1"/>
  <c r="D349" i="6"/>
  <c r="B349" i="6" s="1"/>
  <c r="D968" i="6"/>
  <c r="C301" i="6"/>
  <c r="D300" i="6"/>
  <c r="B300" i="6" s="1"/>
  <c r="G918" i="6"/>
  <c r="H918" i="6" s="1"/>
  <c r="C156" i="6"/>
  <c r="G604" i="6"/>
  <c r="H604" i="6" s="1"/>
  <c r="C663" i="6"/>
  <c r="C213" i="6"/>
  <c r="C302" i="6"/>
  <c r="C594" i="6"/>
  <c r="C416" i="6"/>
  <c r="G120" i="6"/>
  <c r="H120" i="6" s="1" a="1"/>
  <c r="H120" i="6" s="1"/>
  <c r="G225" i="6"/>
  <c r="H225" i="6" s="1" a="1"/>
  <c r="H225" i="6" s="1"/>
  <c r="C329" i="6"/>
  <c r="G100" i="6"/>
  <c r="H100" i="6" s="1" a="1"/>
  <c r="H100" i="6" s="1"/>
  <c r="D284" i="6"/>
  <c r="B284" i="6" s="1"/>
  <c r="G595" i="6"/>
  <c r="H595" i="6" s="1"/>
  <c r="C411" i="6"/>
  <c r="G506" i="6"/>
  <c r="H506" i="6" s="1"/>
  <c r="D558" i="6"/>
  <c r="D446" i="6"/>
  <c r="B446" i="6" s="1"/>
  <c r="C280" i="6"/>
  <c r="G264" i="6"/>
  <c r="H264" i="6" s="1"/>
  <c r="G89" i="6"/>
  <c r="H89" i="6" s="1" a="1"/>
  <c r="H89" i="6" s="1"/>
  <c r="G71" i="6"/>
  <c r="H71" i="6" s="1" a="1"/>
  <c r="H71" i="6" s="1"/>
  <c r="G31" i="6"/>
  <c r="H31" i="6" s="1" a="1"/>
  <c r="H31" i="6" s="1"/>
  <c r="D232" i="6"/>
  <c r="B232" i="6" s="1"/>
  <c r="G458" i="6"/>
  <c r="H458" i="6" s="1"/>
  <c r="C624" i="6"/>
  <c r="G88" i="6"/>
  <c r="H88" i="6" s="1" a="1"/>
  <c r="H88" i="6" s="1"/>
  <c r="G483" i="6"/>
  <c r="H483" i="6" s="1"/>
  <c r="G168" i="6"/>
  <c r="H168" i="6" s="1" a="1"/>
  <c r="H168" i="6" s="1"/>
  <c r="D632" i="6"/>
  <c r="G237" i="6"/>
  <c r="H237" i="6" s="1" a="1"/>
  <c r="H237" i="6" s="1"/>
  <c r="D358" i="6"/>
  <c r="B358" i="6" s="1"/>
  <c r="D730" i="6"/>
  <c r="D668" i="6"/>
  <c r="C104" i="6"/>
  <c r="C293" i="6"/>
  <c r="C730" i="6"/>
  <c r="C64" i="6"/>
  <c r="D613" i="6"/>
  <c r="D821" i="6"/>
  <c r="C157" i="6"/>
  <c r="C900" i="6"/>
  <c r="C879" i="6"/>
  <c r="D66" i="6"/>
  <c r="B66" i="6" s="1"/>
  <c r="C204" i="6"/>
  <c r="C992" i="6"/>
  <c r="G659" i="6"/>
  <c r="H659" i="6" s="1"/>
  <c r="D155" i="6"/>
  <c r="B155" i="6" s="1"/>
  <c r="D245" i="6"/>
  <c r="B245" i="6" s="1"/>
  <c r="G294" i="6"/>
  <c r="H294" i="6" s="1"/>
  <c r="G375" i="6"/>
  <c r="H375" i="6" s="1"/>
  <c r="D134" i="6"/>
  <c r="B134" i="6" s="1"/>
  <c r="C163" i="6"/>
  <c r="D516" i="6"/>
  <c r="D287" i="6"/>
  <c r="B287" i="6" s="1"/>
  <c r="G581" i="6"/>
  <c r="H581" i="6" s="1"/>
  <c r="G622" i="6"/>
  <c r="H622" i="6" s="1"/>
  <c r="D218" i="6"/>
  <c r="B218" i="6" s="1"/>
  <c r="D456" i="6"/>
  <c r="B456" i="6" s="1"/>
  <c r="D206" i="6"/>
  <c r="B206" i="6" s="1"/>
  <c r="C739" i="6"/>
  <c r="C325" i="6"/>
  <c r="D591" i="6"/>
  <c r="G356" i="6"/>
  <c r="H356" i="6" s="1"/>
  <c r="G29" i="6"/>
  <c r="H29" i="6" s="1" a="1"/>
  <c r="H29" i="6" s="1"/>
  <c r="C468" i="6"/>
  <c r="D422" i="6"/>
  <c r="B422" i="6" s="1"/>
  <c r="G596" i="6"/>
  <c r="H596" i="6" s="1"/>
  <c r="C545" i="6"/>
  <c r="C248" i="6"/>
  <c r="C902" i="6"/>
  <c r="C930" i="6"/>
  <c r="G584" i="6"/>
  <c r="H584" i="6" s="1"/>
  <c r="G772" i="6"/>
  <c r="H772" i="6" s="1"/>
  <c r="C728" i="6"/>
  <c r="C987" i="6"/>
  <c r="C201" i="6"/>
  <c r="D615" i="6"/>
  <c r="D843" i="6"/>
  <c r="D768" i="6"/>
  <c r="D501" i="6"/>
  <c r="C720" i="6"/>
  <c r="D765" i="6"/>
  <c r="D879" i="6"/>
  <c r="G761" i="6"/>
  <c r="H761" i="6" s="1"/>
  <c r="G306" i="6"/>
  <c r="H306" i="6" s="1"/>
  <c r="C111" i="6"/>
  <c r="C1000" i="6"/>
  <c r="G653" i="6"/>
  <c r="H653" i="6" s="1"/>
  <c r="D90" i="6"/>
  <c r="B90" i="6" s="1"/>
  <c r="D465" i="6"/>
  <c r="B465" i="6" s="1"/>
  <c r="G366" i="6"/>
  <c r="H366" i="6" s="1"/>
  <c r="D443" i="6"/>
  <c r="B443" i="6" s="1"/>
  <c r="C88" i="6"/>
  <c r="C69" i="6"/>
  <c r="D802" i="6"/>
  <c r="G478" i="6"/>
  <c r="H478" i="6" s="1"/>
  <c r="C697" i="6"/>
  <c r="D76" i="6"/>
  <c r="B76" i="6" s="1"/>
  <c r="D688" i="6"/>
  <c r="G322" i="6"/>
  <c r="H322" i="6" s="1"/>
  <c r="G333" i="6"/>
  <c r="H333" i="6" s="1"/>
  <c r="D202" i="6"/>
  <c r="B202" i="6" s="1"/>
  <c r="C169" i="6"/>
  <c r="C771" i="6"/>
  <c r="C389" i="6"/>
  <c r="C356" i="6"/>
  <c r="C47" i="6"/>
  <c r="G548" i="6"/>
  <c r="H548" i="6" s="1"/>
  <c r="G134" i="6"/>
  <c r="H134" i="6" s="1" a="1"/>
  <c r="H134" i="6" s="1"/>
  <c r="D323" i="6"/>
  <c r="B323" i="6" s="1"/>
  <c r="D739" i="6"/>
  <c r="D639" i="6"/>
  <c r="C915" i="6"/>
  <c r="C194" i="6"/>
  <c r="C726" i="6"/>
  <c r="G611" i="6"/>
  <c r="H611" i="6" s="1"/>
  <c r="D901" i="6"/>
  <c r="G189" i="6"/>
  <c r="H189" i="6" s="1" a="1"/>
  <c r="H189" i="6" s="1"/>
  <c r="G800" i="6"/>
  <c r="H800" i="6" s="1"/>
  <c r="G536" i="6"/>
  <c r="H536" i="6" s="1"/>
  <c r="D27" i="6"/>
  <c r="B27" i="6" s="1"/>
  <c r="G648" i="6"/>
  <c r="H648" i="6" s="1"/>
  <c r="D716" i="6"/>
  <c r="D200" i="6"/>
  <c r="B200" i="6" s="1"/>
  <c r="C160" i="6"/>
  <c r="D596" i="6"/>
  <c r="D818" i="6"/>
  <c r="D238" i="6"/>
  <c r="B238" i="6" s="1"/>
  <c r="D326" i="6"/>
  <c r="B326" i="6" s="1"/>
  <c r="D584" i="6"/>
  <c r="C876" i="6"/>
  <c r="C188" i="6"/>
  <c r="G563" i="6"/>
  <c r="H563" i="6" s="1"/>
  <c r="G893" i="6"/>
  <c r="H893" i="6" s="1"/>
  <c r="G432" i="6"/>
  <c r="H432" i="6" s="1"/>
  <c r="D230" i="6"/>
  <c r="B230" i="6" s="1"/>
  <c r="C454" i="6"/>
  <c r="C931" i="6"/>
  <c r="D502" i="6"/>
  <c r="C44" i="6"/>
  <c r="G917" i="6"/>
  <c r="H917" i="6" s="1"/>
  <c r="C777" i="6"/>
  <c r="D604" i="6"/>
  <c r="C679" i="6"/>
  <c r="D209" i="6"/>
  <c r="B209" i="6" s="1"/>
  <c r="C913" i="6"/>
  <c r="C829" i="6"/>
  <c r="G535" i="6"/>
  <c r="H535" i="6" s="1"/>
  <c r="D181" i="6"/>
  <c r="B181" i="6" s="1"/>
  <c r="G206" i="6"/>
  <c r="H206" i="6" s="1" a="1"/>
  <c r="H206" i="6" s="1"/>
  <c r="D353" i="6"/>
  <c r="B353" i="6" s="1"/>
  <c r="D782" i="6"/>
  <c r="G117" i="6"/>
  <c r="H117" i="6" s="1" a="1"/>
  <c r="H117" i="6" s="1"/>
  <c r="G999" i="6"/>
  <c r="H999" i="6" s="1"/>
  <c r="C181" i="6"/>
  <c r="G247" i="6"/>
  <c r="H247" i="6" s="1"/>
  <c r="G346" i="6"/>
  <c r="H346" i="6" s="1"/>
  <c r="C159" i="6"/>
  <c r="D271" i="6"/>
  <c r="B271" i="6" s="1"/>
  <c r="G30" i="6"/>
  <c r="H30" i="6" s="1" a="1"/>
  <c r="H30" i="6" s="1"/>
  <c r="D96" i="6"/>
  <c r="B96" i="6" s="1"/>
  <c r="C130" i="6"/>
  <c r="G391" i="6"/>
  <c r="H391" i="6" s="1"/>
  <c r="C99" i="6"/>
  <c r="G620" i="6"/>
  <c r="H620" i="6" s="1"/>
  <c r="G78" i="6"/>
  <c r="H78" i="6" s="1" a="1"/>
  <c r="H78" i="6" s="1"/>
  <c r="G569" i="6"/>
  <c r="H569" i="6" s="1"/>
  <c r="G99" i="6"/>
  <c r="H99" i="6" s="1" a="1"/>
  <c r="H99" i="6" s="1"/>
  <c r="G900" i="6"/>
  <c r="H900" i="6" s="1"/>
  <c r="D756" i="6"/>
  <c r="C373" i="6"/>
  <c r="D960" i="6"/>
  <c r="D417" i="6"/>
  <c r="B417" i="6" s="1"/>
  <c r="G819" i="6"/>
  <c r="H819" i="6" s="1"/>
  <c r="G302" i="6"/>
  <c r="H302" i="6" s="1"/>
  <c r="C477" i="6"/>
  <c r="G336" i="6"/>
  <c r="H336" i="6" s="1"/>
  <c r="D257" i="6"/>
  <c r="B257" i="6" s="1"/>
  <c r="G986" i="6"/>
  <c r="H986" i="6" s="1"/>
  <c r="D924" i="6"/>
  <c r="D944" i="6"/>
  <c r="G452" i="6"/>
  <c r="H452" i="6" s="1"/>
  <c r="D201" i="6"/>
  <c r="B201" i="6" s="1"/>
  <c r="C114" i="6"/>
  <c r="D94" i="6"/>
  <c r="B94" i="6" s="1"/>
  <c r="C491" i="6"/>
  <c r="C230" i="6"/>
  <c r="C203" i="6"/>
  <c r="D112" i="6"/>
  <c r="B112" i="6" s="1"/>
  <c r="G488" i="6"/>
  <c r="H488" i="6" s="1"/>
  <c r="D416" i="6"/>
  <c r="B416" i="6" s="1"/>
  <c r="C131" i="6"/>
  <c r="C889" i="6"/>
  <c r="D191" i="6"/>
  <c r="B191" i="6" s="1"/>
  <c r="D698" i="6"/>
  <c r="G373" i="6"/>
  <c r="H373" i="6" s="1"/>
  <c r="G913" i="6"/>
  <c r="H913" i="6" s="1"/>
  <c r="G480" i="6"/>
  <c r="H480" i="6" s="1"/>
  <c r="G952" i="6"/>
  <c r="H952" i="6" s="1"/>
  <c r="C759" i="6"/>
  <c r="C232" i="6"/>
  <c r="C833" i="6"/>
  <c r="D945" i="6"/>
  <c r="C828" i="6"/>
  <c r="D892" i="6"/>
  <c r="G485" i="6"/>
  <c r="H485" i="6" s="1"/>
  <c r="D18" i="6"/>
  <c r="B18" i="6" s="1"/>
  <c r="C330" i="6"/>
  <c r="C882" i="6"/>
  <c r="D377" i="6"/>
  <c r="B377" i="6" s="1"/>
  <c r="C264" i="6"/>
  <c r="C56" i="6"/>
  <c r="D147" i="6"/>
  <c r="B147" i="6" s="1"/>
  <c r="D313" i="6"/>
  <c r="B313" i="6" s="1"/>
  <c r="D582" i="6"/>
  <c r="C575" i="6"/>
  <c r="G802" i="6"/>
  <c r="H802" i="6" s="1"/>
  <c r="D291" i="6"/>
  <c r="B291" i="6" s="1"/>
  <c r="C403" i="6"/>
  <c r="D959" i="6"/>
  <c r="G943" i="6"/>
  <c r="H943" i="6" s="1"/>
  <c r="D388" i="6"/>
  <c r="B388" i="6" s="1"/>
  <c r="D552" i="6"/>
  <c r="C390" i="6"/>
  <c r="D851" i="6"/>
  <c r="C612" i="6"/>
  <c r="C274" i="6"/>
  <c r="G79" i="6"/>
  <c r="H79" i="6" s="1" a="1"/>
  <c r="H79" i="6" s="1"/>
  <c r="C284" i="6"/>
  <c r="D262" i="6"/>
  <c r="B262" i="6" s="1"/>
  <c r="G102" i="6"/>
  <c r="H102" i="6" s="1" a="1"/>
  <c r="H102" i="6" s="1"/>
  <c r="G957" i="6"/>
  <c r="H957" i="6" s="1"/>
  <c r="C243" i="6"/>
  <c r="G91" i="6"/>
  <c r="H91" i="6" s="1" a="1"/>
  <c r="H91" i="6" s="1"/>
  <c r="C81" i="6"/>
  <c r="C864" i="6"/>
  <c r="G428" i="6"/>
  <c r="H428" i="6" s="1"/>
  <c r="D370" i="6"/>
  <c r="B370" i="6" s="1"/>
  <c r="D123" i="6"/>
  <c r="B123" i="6" s="1"/>
  <c r="D894" i="6"/>
  <c r="D966" i="6"/>
  <c r="D536" i="6"/>
  <c r="G332" i="6"/>
  <c r="H332" i="6" s="1"/>
  <c r="D196" i="6"/>
  <c r="B196" i="6" s="1"/>
  <c r="G63" i="6"/>
  <c r="H63" i="6" s="1" a="1"/>
  <c r="H63" i="6" s="1"/>
  <c r="D437" i="6"/>
  <c r="B437" i="6" s="1"/>
  <c r="G153" i="6"/>
  <c r="H153" i="6" s="1" a="1"/>
  <c r="H153" i="6" s="1"/>
  <c r="C729" i="6"/>
  <c r="G145" i="6"/>
  <c r="H145" i="6" s="1" a="1"/>
  <c r="H145" i="6" s="1"/>
  <c r="C259" i="6"/>
  <c r="C667" i="6"/>
  <c r="C445" i="6"/>
  <c r="D344" i="6"/>
  <c r="B344" i="6" s="1"/>
  <c r="C672" i="6"/>
  <c r="D20" i="6"/>
  <c r="B20" i="6" s="1"/>
  <c r="D485" i="6"/>
  <c r="B485" i="6" s="1"/>
  <c r="D814" i="6"/>
  <c r="G146" i="6"/>
  <c r="H146" i="6" s="1" a="1"/>
  <c r="H146" i="6" s="1"/>
  <c r="G627" i="6"/>
  <c r="H627" i="6" s="1"/>
  <c r="D620" i="6"/>
  <c r="D192" i="6"/>
  <c r="B192" i="6" s="1"/>
  <c r="C560" i="6"/>
  <c r="G263" i="6"/>
  <c r="H263" i="6" s="1"/>
  <c r="C33" i="6"/>
  <c r="C839" i="6"/>
  <c r="D710" i="6"/>
  <c r="C626" i="6"/>
  <c r="C405" i="6"/>
  <c r="C969" i="6"/>
  <c r="C327" i="6"/>
  <c r="C317" i="6"/>
  <c r="G16" i="6"/>
  <c r="H16" i="6" s="1" a="1"/>
  <c r="H16" i="6" s="1"/>
  <c r="C127" i="6"/>
  <c r="C80" i="6"/>
  <c r="C51" i="6"/>
  <c r="C97" i="6"/>
  <c r="C741" i="6"/>
  <c r="G256" i="6"/>
  <c r="H256" i="6" s="1"/>
  <c r="D17" i="6"/>
  <c r="B17" i="6" s="1"/>
  <c r="C253" i="6"/>
  <c r="G354" i="6"/>
  <c r="H354" i="6" s="1"/>
  <c r="G778" i="6"/>
  <c r="H778" i="6" s="1"/>
  <c r="G159" i="6"/>
  <c r="H159" i="6" s="1" a="1"/>
  <c r="H159" i="6" s="1"/>
  <c r="C723" i="6"/>
  <c r="G58" i="6"/>
  <c r="H58" i="6" s="1" a="1"/>
  <c r="H58" i="6" s="1"/>
  <c r="C227" i="6"/>
  <c r="G416" i="6"/>
  <c r="H416" i="6" s="1"/>
  <c r="D684" i="6"/>
  <c r="D106" i="6"/>
  <c r="B106" i="6" s="1"/>
  <c r="D706" i="6"/>
  <c r="C848" i="6"/>
  <c r="C25" i="6"/>
  <c r="G403" i="6"/>
  <c r="H403" i="6" s="1"/>
  <c r="C979" i="6"/>
  <c r="C569" i="6"/>
  <c r="C618" i="6"/>
  <c r="D791" i="6"/>
  <c r="G171" i="6"/>
  <c r="H171" i="6" s="1" a="1"/>
  <c r="H171" i="6" s="1"/>
  <c r="G775" i="6"/>
  <c r="H775" i="6" s="1"/>
  <c r="D341" i="6"/>
  <c r="B341" i="6" s="1"/>
  <c r="D852" i="6"/>
  <c r="G173" i="6"/>
  <c r="H173" i="6" s="1" a="1"/>
  <c r="H173" i="6" s="1"/>
  <c r="C747" i="6"/>
  <c r="G301" i="6"/>
  <c r="H301" i="6" s="1"/>
  <c r="D840" i="6"/>
  <c r="C893" i="6"/>
  <c r="C336" i="6"/>
  <c r="D815" i="6"/>
  <c r="D673" i="6"/>
  <c r="C963" i="6"/>
  <c r="C298" i="6"/>
  <c r="C321" i="6"/>
  <c r="G272" i="6"/>
  <c r="H272" i="6" s="1"/>
  <c r="D715" i="6"/>
  <c r="G387" i="6"/>
  <c r="H387" i="6" s="1"/>
  <c r="D335" i="6"/>
  <c r="B335" i="6" s="1"/>
  <c r="G1000" i="6"/>
  <c r="H1000" i="6" s="1"/>
  <c r="C654" i="6"/>
  <c r="C371" i="6"/>
  <c r="G663" i="6"/>
  <c r="H663" i="6" s="1"/>
  <c r="C694" i="6"/>
  <c r="G198" i="6"/>
  <c r="H198" i="6" s="1" a="1"/>
  <c r="H198" i="6" s="1"/>
  <c r="G941" i="6"/>
  <c r="H941" i="6" s="1"/>
  <c r="D580" i="6"/>
  <c r="D205" i="6"/>
  <c r="B205" i="6" s="1"/>
  <c r="G763" i="6"/>
  <c r="H763" i="6" s="1"/>
  <c r="D65" i="6"/>
  <c r="B65" i="6" s="1"/>
  <c r="C563" i="6"/>
  <c r="D947" i="6"/>
  <c r="G699" i="6"/>
  <c r="H699" i="6" s="1"/>
  <c r="G735" i="6"/>
  <c r="H735" i="6" s="1"/>
  <c r="D160" i="6"/>
  <c r="B160" i="6" s="1"/>
  <c r="C140" i="6"/>
  <c r="O140" i="6" s="1"/>
  <c r="D165" i="6"/>
  <c r="B165" i="6" s="1"/>
  <c r="D891" i="6"/>
  <c r="C830" i="6"/>
  <c r="G292" i="6"/>
  <c r="H292" i="6" s="1"/>
  <c r="G379" i="6"/>
  <c r="H379" i="6" s="1"/>
  <c r="G393" i="6"/>
  <c r="H393" i="6" s="1"/>
  <c r="D476" i="6"/>
  <c r="B476" i="6" s="1"/>
  <c r="D942" i="6"/>
  <c r="D470" i="6"/>
  <c r="B470" i="6" s="1"/>
  <c r="D224" i="6"/>
  <c r="B224" i="6" s="1"/>
  <c r="G777" i="6"/>
  <c r="H777" i="6" s="1"/>
  <c r="G993" i="6"/>
  <c r="H993" i="6" s="1"/>
  <c r="G890" i="6"/>
  <c r="H890" i="6" s="1"/>
  <c r="C527" i="6"/>
  <c r="C796" i="6"/>
  <c r="D975" i="6"/>
  <c r="C509" i="6"/>
  <c r="G680" i="6"/>
  <c r="H680" i="6" s="1"/>
  <c r="D810" i="6"/>
  <c r="D48" i="6"/>
  <c r="B48" i="6" s="1"/>
  <c r="C903" i="6"/>
  <c r="G427" i="6"/>
  <c r="H427" i="6" s="1"/>
  <c r="G713" i="6"/>
  <c r="H713" i="6" s="1"/>
  <c r="D909" i="6"/>
  <c r="G796" i="6"/>
  <c r="H796" i="6" s="1"/>
  <c r="G362" i="6"/>
  <c r="H362" i="6" s="1"/>
  <c r="C77" i="6"/>
  <c r="C100" i="6"/>
  <c r="D138" i="6"/>
  <c r="B138" i="6" s="1"/>
  <c r="D285" i="6"/>
  <c r="B285" i="6" s="1"/>
  <c r="G24" i="6"/>
  <c r="H24" i="6" s="1" a="1"/>
  <c r="H24" i="6" s="1"/>
  <c r="G384" i="6"/>
  <c r="H384" i="6" s="1"/>
  <c r="D118" i="6"/>
  <c r="B118" i="6" s="1"/>
  <c r="C943" i="6"/>
  <c r="D529" i="6"/>
  <c r="G312" i="6"/>
  <c r="H312" i="6" s="1"/>
  <c r="G149" i="6"/>
  <c r="H149" i="6" s="1" a="1"/>
  <c r="H149" i="6" s="1"/>
  <c r="C115" i="6"/>
  <c r="C119" i="6"/>
  <c r="G317" i="6"/>
  <c r="H317" i="6" s="1"/>
  <c r="D661" i="6"/>
  <c r="C775" i="6"/>
  <c r="D854" i="6"/>
  <c r="D124" i="6"/>
  <c r="B124" i="6" s="1"/>
  <c r="C79" i="6"/>
  <c r="G380" i="6"/>
  <c r="H380" i="6" s="1"/>
  <c r="C328" i="6"/>
  <c r="G794" i="6"/>
  <c r="H794" i="6" s="1"/>
  <c r="G728" i="6"/>
  <c r="H728" i="6" s="1"/>
  <c r="C108" i="6"/>
  <c r="D459" i="6"/>
  <c r="B459" i="6" s="1"/>
  <c r="C939" i="6"/>
  <c r="G769" i="6"/>
  <c r="H769" i="6" s="1"/>
  <c r="G847" i="6"/>
  <c r="H847" i="6" s="1"/>
  <c r="D219" i="6"/>
  <c r="B219" i="6" s="1"/>
  <c r="C746" i="6"/>
  <c r="C361" i="6"/>
  <c r="D557" i="6"/>
  <c r="G386" i="6"/>
  <c r="H386" i="6" s="1"/>
  <c r="G105" i="6"/>
  <c r="H105" i="6" s="1" a="1"/>
  <c r="H105" i="6" s="1"/>
  <c r="G813" i="6"/>
  <c r="H813" i="6" s="1"/>
  <c r="G13" i="6"/>
  <c r="H13" i="6" s="1" a="1"/>
  <c r="H13" i="6" s="1"/>
  <c r="D680" i="6"/>
  <c r="C182" i="6"/>
  <c r="G337" i="6"/>
  <c r="H337" i="6" s="1"/>
  <c r="D50" i="6"/>
  <c r="B50" i="6" s="1"/>
  <c r="C144" i="6"/>
  <c r="D179" i="6"/>
  <c r="B179" i="6" s="1"/>
  <c r="G497" i="6"/>
  <c r="H497" i="6" s="1"/>
  <c r="D261" i="6"/>
  <c r="B261" i="6" s="1"/>
  <c r="C420" i="6"/>
  <c r="C208" i="6"/>
  <c r="G156" i="6"/>
  <c r="H156" i="6" s="1" a="1"/>
  <c r="H156" i="6" s="1"/>
  <c r="G114" i="6"/>
  <c r="H114" i="6" s="1" a="1"/>
  <c r="H114" i="6" s="1"/>
  <c r="C395" i="6"/>
  <c r="G733" i="6"/>
  <c r="H733" i="6" s="1"/>
  <c r="C633" i="6"/>
  <c r="D653" i="6"/>
  <c r="C773" i="6"/>
  <c r="G166" i="6"/>
  <c r="H166" i="6" s="1" a="1"/>
  <c r="H166" i="6" s="1"/>
  <c r="C275" i="6"/>
  <c r="D329" i="6"/>
  <c r="B329" i="6" s="1"/>
  <c r="C148" i="6"/>
  <c r="D658" i="6"/>
  <c r="D381" i="6"/>
  <c r="B381" i="6" s="1"/>
  <c r="C561" i="6"/>
  <c r="G162" i="6"/>
  <c r="H162" i="6" s="1" a="1"/>
  <c r="H162" i="6" s="1"/>
  <c r="G504" i="6"/>
  <c r="H504" i="6" s="1"/>
  <c r="G195" i="6"/>
  <c r="H195" i="6" s="1" a="1"/>
  <c r="H195" i="6" s="1"/>
  <c r="G936" i="6"/>
  <c r="H936" i="6" s="1"/>
  <c r="G111" i="6"/>
  <c r="H111" i="6" s="1" a="1"/>
  <c r="H111" i="6" s="1"/>
  <c r="G725" i="6"/>
  <c r="H725" i="6" s="1"/>
  <c r="C499" i="6"/>
  <c r="C229" i="6"/>
  <c r="C615" i="6"/>
  <c r="G545" i="6"/>
  <c r="H545" i="6" s="1"/>
  <c r="D738" i="6"/>
  <c r="C919" i="6"/>
  <c r="C785" i="6"/>
  <c r="D858" i="6"/>
  <c r="C608" i="6"/>
  <c r="G781" i="6"/>
  <c r="H781" i="6" s="1"/>
  <c r="D648" i="6"/>
  <c r="D792" i="6"/>
  <c r="G670" i="6"/>
  <c r="H670" i="6" s="1"/>
  <c r="D788" i="6"/>
  <c r="C174" i="6"/>
  <c r="G422" i="6"/>
  <c r="H422" i="6" s="1"/>
  <c r="D733" i="6"/>
  <c r="C778" i="6"/>
  <c r="D395" i="6"/>
  <c r="B395" i="6" s="1"/>
  <c r="D822" i="6"/>
  <c r="D844" i="6"/>
  <c r="G899" i="6"/>
  <c r="H899" i="6" s="1"/>
  <c r="C565" i="6"/>
  <c r="G270" i="6"/>
  <c r="H270" i="6" s="1"/>
  <c r="D54" i="6"/>
  <c r="B54" i="6" s="1"/>
  <c r="D923" i="6"/>
  <c r="D56" i="6"/>
  <c r="B56" i="6" s="1"/>
  <c r="C129" i="6"/>
  <c r="D729" i="6"/>
  <c r="C450" i="6"/>
  <c r="G566" i="6"/>
  <c r="H566" i="6" s="1"/>
  <c r="D105" i="6"/>
  <c r="B105" i="6" s="1"/>
  <c r="G268" i="6"/>
  <c r="H268" i="6" s="1"/>
  <c r="G455" i="6"/>
  <c r="H455" i="6" s="1"/>
  <c r="G759" i="6"/>
  <c r="H759" i="6" s="1"/>
  <c r="D13" i="6"/>
  <c r="B13" i="6" s="1"/>
  <c r="D16" i="6"/>
  <c r="B16" i="6" s="1"/>
  <c r="D92" i="6"/>
  <c r="B92" i="6" s="1"/>
  <c r="G26" i="6"/>
  <c r="H26" i="6" s="1" a="1"/>
  <c r="H26" i="6" s="1"/>
  <c r="G641" i="6"/>
  <c r="H641" i="6" s="1"/>
  <c r="G221" i="6"/>
  <c r="H221" i="6" s="1" a="1"/>
  <c r="H221" i="6" s="1"/>
  <c r="C867" i="6"/>
  <c r="D135" i="6"/>
  <c r="B135" i="6" s="1"/>
  <c r="G879" i="6"/>
  <c r="H879" i="6" s="1"/>
  <c r="G231" i="6"/>
  <c r="H231" i="6" s="1" a="1"/>
  <c r="H231" i="6" s="1"/>
  <c r="C319" i="6"/>
  <c r="C378" i="6"/>
  <c r="G541" i="6"/>
  <c r="H541" i="6" s="1"/>
  <c r="C359" i="6"/>
  <c r="C249" i="6"/>
  <c r="G96" i="6"/>
  <c r="H96" i="6" s="1" a="1"/>
  <c r="H96" i="6" s="1"/>
  <c r="C226" i="6"/>
  <c r="C357" i="6"/>
  <c r="D559" i="6"/>
  <c r="C798" i="6"/>
  <c r="C653" i="6"/>
  <c r="G364" i="6"/>
  <c r="H364" i="6" s="1"/>
  <c r="G580" i="6"/>
  <c r="H580" i="6" s="1"/>
  <c r="G766" i="6"/>
  <c r="H766" i="6" s="1"/>
  <c r="D737" i="6"/>
  <c r="D548" i="6"/>
  <c r="C446" i="6"/>
  <c r="G232" i="6"/>
  <c r="H232" i="6" s="1" a="1"/>
  <c r="H232" i="6" s="1"/>
  <c r="G343" i="6"/>
  <c r="H343" i="6" s="1"/>
  <c r="D302" i="6"/>
  <c r="B302" i="6" s="1"/>
  <c r="G484" i="6"/>
  <c r="H484" i="6" s="1"/>
  <c r="G704" i="6"/>
  <c r="H704" i="6" s="1"/>
  <c r="D699" i="6"/>
  <c r="D439" i="6"/>
  <c r="B439" i="6" s="1"/>
  <c r="D488" i="6"/>
  <c r="B488" i="6" s="1"/>
  <c r="G62" i="6"/>
  <c r="H62" i="6" s="1" a="1"/>
  <c r="H62" i="6" s="1"/>
  <c r="D532" i="6"/>
  <c r="D700" i="6"/>
  <c r="D441" i="6"/>
  <c r="B441" i="6" s="1"/>
  <c r="C421" i="6"/>
  <c r="C927" i="6"/>
  <c r="G41" i="6"/>
  <c r="H41" i="6" s="1" a="1"/>
  <c r="H41" i="6" s="1"/>
  <c r="D972" i="6"/>
  <c r="D425" i="6"/>
  <c r="B425" i="6" s="1"/>
  <c r="C525" i="6"/>
  <c r="D149" i="6"/>
  <c r="B149" i="6" s="1"/>
  <c r="D116" i="6"/>
  <c r="B116" i="6" s="1"/>
  <c r="C688" i="6"/>
  <c r="C42" i="6"/>
  <c r="C276" i="6"/>
  <c r="C426" i="6"/>
  <c r="C429" i="6"/>
  <c r="C712" i="6"/>
  <c r="G22" i="6"/>
  <c r="H22" i="6" s="1" a="1"/>
  <c r="H22" i="6" s="1"/>
  <c r="G227" i="6"/>
  <c r="H227" i="6" s="1" a="1"/>
  <c r="H227" i="6" s="1"/>
  <c r="D978" i="6"/>
  <c r="D46" i="6"/>
  <c r="B46" i="6" s="1"/>
  <c r="D563" i="6"/>
  <c r="D28" i="6"/>
  <c r="B28" i="6" s="1"/>
  <c r="D70" i="6"/>
  <c r="B70" i="6" s="1"/>
  <c r="D405" i="6"/>
  <c r="B405" i="6" s="1"/>
  <c r="C703" i="6"/>
  <c r="C687" i="6"/>
  <c r="D31" i="6"/>
  <c r="B31" i="6" s="1"/>
  <c r="D87" i="6"/>
  <c r="B87" i="6" s="1"/>
  <c r="G817" i="6"/>
  <c r="H817" i="6" s="1"/>
  <c r="D95" i="6"/>
  <c r="B95" i="6" s="1"/>
  <c r="G690" i="6"/>
  <c r="H690" i="6" s="1"/>
  <c r="D691" i="6"/>
  <c r="D207" i="6"/>
  <c r="B207" i="6" s="1"/>
  <c r="C862" i="6"/>
  <c r="C277" i="6"/>
  <c r="D129" i="6"/>
  <c r="B129" i="6" s="1"/>
  <c r="D718" i="6"/>
  <c r="C471" i="6"/>
  <c r="D726" i="6"/>
  <c r="G861" i="6"/>
  <c r="H861" i="6" s="1"/>
  <c r="G498" i="6"/>
  <c r="H498" i="6" s="1"/>
  <c r="D743" i="6"/>
  <c r="D985" i="6"/>
  <c r="C384" i="6"/>
  <c r="C423" i="6"/>
  <c r="G205" i="6"/>
  <c r="H205" i="6" s="1" a="1"/>
  <c r="H205" i="6" s="1"/>
  <c r="D85" i="6"/>
  <c r="B85" i="6" s="1"/>
  <c r="G35" i="6"/>
  <c r="H35" i="6" s="1" a="1"/>
  <c r="H35" i="6" s="1"/>
  <c r="G937" i="6"/>
  <c r="H937" i="6" s="1"/>
  <c r="G976" i="6"/>
  <c r="H976" i="6" s="1"/>
  <c r="G965" i="6"/>
  <c r="H965" i="6" s="1"/>
  <c r="G144" i="6"/>
  <c r="H144" i="6" s="1" a="1"/>
  <c r="H144" i="6" s="1"/>
  <c r="C961" i="6"/>
  <c r="G420" i="6"/>
  <c r="H420" i="6" s="1"/>
  <c r="G593" i="6"/>
  <c r="H593" i="6" s="1"/>
  <c r="C599" i="6"/>
  <c r="C41" i="6"/>
  <c r="D605" i="6"/>
  <c r="C288" i="6"/>
  <c r="D373" i="6"/>
  <c r="B373" i="6" s="1"/>
  <c r="G405" i="6"/>
  <c r="H405" i="6" s="1"/>
  <c r="G738" i="6"/>
  <c r="H738" i="6" s="1"/>
  <c r="C434" i="6"/>
  <c r="D545" i="6"/>
  <c r="D298" i="6"/>
  <c r="B298" i="6" s="1"/>
  <c r="D935" i="6"/>
  <c r="C757" i="6"/>
  <c r="G988" i="6"/>
  <c r="H988" i="6" s="1"/>
  <c r="D845" i="6"/>
  <c r="D193" i="6"/>
  <c r="B193" i="6" s="1"/>
  <c r="D304" i="6"/>
  <c r="B304" i="6" s="1"/>
  <c r="G542" i="6"/>
  <c r="H542" i="6" s="1"/>
  <c r="C282" i="6"/>
  <c r="D97" i="6"/>
  <c r="B97" i="6" s="1"/>
  <c r="C133" i="6"/>
  <c r="C353" i="6"/>
  <c r="G935" i="6"/>
  <c r="H935" i="6" s="1"/>
  <c r="C508" i="6"/>
  <c r="C147" i="6"/>
  <c r="C170" i="6"/>
  <c r="D817" i="6"/>
  <c r="C134" i="6"/>
  <c r="D346" i="6"/>
  <c r="B346" i="6" s="1"/>
  <c r="G296" i="6"/>
  <c r="H296" i="6" s="1"/>
  <c r="G81" i="6"/>
  <c r="H81" i="6" s="1" a="1"/>
  <c r="H81" i="6" s="1"/>
  <c r="G499" i="6"/>
  <c r="H499" i="6" s="1"/>
  <c r="D714" i="6"/>
  <c r="C22" i="6"/>
  <c r="D153" i="6"/>
  <c r="B153" i="6" s="1"/>
  <c r="C547" i="6"/>
  <c r="C93" i="6"/>
  <c r="C303" i="6"/>
  <c r="D194" i="6"/>
  <c r="B194" i="6" s="1"/>
  <c r="G116" i="6"/>
  <c r="H116" i="6" s="1" a="1"/>
  <c r="H116" i="6" s="1"/>
  <c r="C811" i="6"/>
  <c r="D679" i="6"/>
  <c r="D400" i="6"/>
  <c r="B400" i="6" s="1"/>
  <c r="D166" i="6"/>
  <c r="B166" i="6" s="1"/>
  <c r="D693" i="6"/>
  <c r="G510" i="6"/>
  <c r="H510" i="6" s="1"/>
  <c r="G672" i="6"/>
  <c r="H672" i="6" s="1"/>
  <c r="C721" i="6"/>
  <c r="G179" i="6"/>
  <c r="H179" i="6" s="1" a="1"/>
  <c r="H179" i="6" s="1"/>
  <c r="D420" i="6"/>
  <c r="B420" i="6" s="1"/>
  <c r="D694" i="6"/>
  <c r="D453" i="6"/>
  <c r="B453" i="6" s="1"/>
  <c r="G869" i="6"/>
  <c r="H869" i="6" s="1"/>
  <c r="C521" i="6"/>
  <c r="D849" i="6"/>
  <c r="C550" i="6"/>
  <c r="D896" i="6"/>
  <c r="G361" i="6"/>
  <c r="H361" i="6" s="1"/>
  <c r="C495" i="6"/>
  <c r="G984" i="6"/>
  <c r="H984" i="6" s="1"/>
  <c r="G675" i="6"/>
  <c r="H675" i="6" s="1"/>
  <c r="D544" i="6"/>
  <c r="D899" i="6"/>
  <c r="G931" i="6"/>
  <c r="H931" i="6" s="1"/>
  <c r="C228" i="6"/>
  <c r="D264" i="6"/>
  <c r="B264" i="6" s="1"/>
  <c r="C331" i="6"/>
  <c r="G467" i="6"/>
  <c r="H467" i="6" s="1"/>
  <c r="C53" i="6"/>
  <c r="C770" i="6"/>
  <c r="D629" i="6"/>
  <c r="G640" i="6"/>
  <c r="H640" i="6" s="1"/>
  <c r="D276" i="6"/>
  <c r="B276" i="6" s="1"/>
  <c r="G826" i="6"/>
  <c r="H826" i="6" s="1"/>
  <c r="D471" i="6"/>
  <c r="B471" i="6" s="1"/>
  <c r="G313" i="6"/>
  <c r="H313" i="6" s="1"/>
  <c r="G967" i="6"/>
  <c r="H967" i="6" s="1"/>
  <c r="D808" i="6"/>
  <c r="G561" i="6"/>
  <c r="H561" i="6" s="1"/>
  <c r="D426" i="6"/>
  <c r="B426" i="6" s="1"/>
  <c r="D601" i="6"/>
  <c r="G592" i="6"/>
  <c r="H592" i="6" s="1"/>
  <c r="G942" i="6"/>
  <c r="H942" i="6" s="1"/>
  <c r="C224" i="6"/>
  <c r="D757" i="6"/>
  <c r="D837" i="6"/>
  <c r="G37" i="6"/>
  <c r="H37" i="6" s="1" a="1"/>
  <c r="H37" i="6" s="1"/>
  <c r="D355" i="6"/>
  <c r="B355" i="6" s="1"/>
  <c r="G192" i="6"/>
  <c r="H192" i="6" s="1" a="1"/>
  <c r="H192" i="6" s="1"/>
  <c r="D33" i="6"/>
  <c r="B33" i="6" s="1"/>
  <c r="G565" i="6"/>
  <c r="H565" i="6" s="1"/>
  <c r="G419" i="6"/>
  <c r="H419" i="6" s="1"/>
  <c r="D758" i="6"/>
  <c r="C484" i="6"/>
  <c r="D427" i="6"/>
  <c r="B427" i="6" s="1"/>
  <c r="G946" i="6"/>
  <c r="H946" i="6" s="1"/>
  <c r="C858" i="6"/>
  <c r="C439" i="6"/>
  <c r="D34" i="6"/>
  <c r="B34" i="6" s="1"/>
  <c r="C393" i="6"/>
  <c r="C532" i="6"/>
  <c r="D807" i="6"/>
  <c r="G27" i="6"/>
  <c r="H27" i="6" s="1" a="1"/>
  <c r="H27" i="6" s="1"/>
  <c r="D413" i="6"/>
  <c r="B413" i="6" s="1"/>
  <c r="C333" i="6"/>
  <c r="D157" i="6"/>
  <c r="B157" i="6" s="1"/>
  <c r="G101" i="6"/>
  <c r="H101" i="6" s="1" a="1"/>
  <c r="H101" i="6" s="1"/>
  <c r="D861" i="6"/>
  <c r="D322" i="6"/>
  <c r="B322" i="6" s="1"/>
  <c r="D131" i="6"/>
  <c r="B131" i="6" s="1"/>
  <c r="C455" i="6"/>
  <c r="D642" i="6"/>
  <c r="G240" i="6"/>
  <c r="H240" i="6" s="1" a="1"/>
  <c r="H240" i="6" s="1"/>
  <c r="C947" i="6"/>
  <c r="C749" i="6"/>
  <c r="D549" i="6"/>
  <c r="C874" i="6"/>
  <c r="C506" i="6"/>
  <c r="G533" i="6"/>
  <c r="H533" i="6" s="1"/>
  <c r="C15" i="6"/>
  <c r="D825" i="6"/>
  <c r="G666" i="6"/>
  <c r="H666" i="6" s="1"/>
  <c r="C520" i="6"/>
  <c r="D751" i="6"/>
  <c r="G339" i="6"/>
  <c r="H339" i="6" s="1"/>
  <c r="C814" i="6"/>
  <c r="D500" i="6"/>
  <c r="B500" i="6" s="1"/>
  <c r="G311" i="6"/>
  <c r="H311" i="6" s="1"/>
  <c r="G523" i="6"/>
  <c r="H523" i="6" s="1"/>
  <c r="D408" i="6"/>
  <c r="B408" i="6" s="1"/>
  <c r="G963" i="6"/>
  <c r="H963" i="6" s="1"/>
  <c r="D934" i="6"/>
  <c r="C826" i="6"/>
  <c r="D279" i="6"/>
  <c r="B279" i="6" s="1"/>
  <c r="C744" i="6"/>
  <c r="D855" i="6"/>
  <c r="D609" i="6"/>
  <c r="C743" i="6"/>
  <c r="G700" i="6"/>
  <c r="H700" i="6" s="1"/>
  <c r="G912" i="6"/>
  <c r="H912" i="6" s="1"/>
  <c r="C526" i="6"/>
  <c r="D394" i="6"/>
  <c r="B394" i="6" s="1"/>
  <c r="D829" i="6"/>
  <c r="C18" i="6"/>
  <c r="C238" i="6"/>
  <c r="C699" i="6"/>
  <c r="D47" i="6"/>
  <c r="B47" i="6" s="1"/>
  <c r="G449" i="6"/>
  <c r="H449" i="6" s="1"/>
  <c r="D272" i="6"/>
  <c r="B272" i="6" s="1"/>
  <c r="C171" i="6"/>
  <c r="C364" i="6"/>
  <c r="G487" i="6"/>
  <c r="H487" i="6" s="1"/>
  <c r="G258" i="6"/>
  <c r="H258" i="6" s="1"/>
  <c r="G491" i="6"/>
  <c r="H491" i="6" s="1"/>
  <c r="C233" i="6"/>
  <c r="D780" i="6"/>
  <c r="D461" i="6"/>
  <c r="B461" i="6" s="1"/>
  <c r="D15" i="6"/>
  <c r="B15" i="6" s="1"/>
  <c r="G515" i="6"/>
  <c r="H515" i="6" s="1"/>
  <c r="D259" i="6"/>
  <c r="B259" i="6" s="1"/>
  <c r="C731" i="6"/>
  <c r="G385" i="6"/>
  <c r="H385" i="6" s="1"/>
  <c r="G275" i="6"/>
  <c r="H275" i="6" s="1"/>
  <c r="C854" i="6"/>
  <c r="C92" i="6"/>
  <c r="D649" i="6"/>
  <c r="C19" i="6"/>
  <c r="C366" i="6"/>
  <c r="C896" i="6"/>
  <c r="C652" i="6"/>
  <c r="C165" i="6"/>
  <c r="C553" i="6"/>
  <c r="C617" i="6"/>
  <c r="G774" i="6"/>
  <c r="H774" i="6" s="1"/>
  <c r="G780" i="6"/>
  <c r="H780" i="6" s="1"/>
  <c r="D464" i="6"/>
  <c r="B464" i="6" s="1"/>
  <c r="D297" i="6"/>
  <c r="B297" i="6" s="1"/>
  <c r="D82" i="6"/>
  <c r="B82" i="6" s="1"/>
  <c r="G85" i="6"/>
  <c r="H85" i="6" s="1" a="1"/>
  <c r="H85" i="6" s="1"/>
  <c r="C279" i="6"/>
  <c r="G885" i="6"/>
  <c r="H885" i="6" s="1"/>
  <c r="D55" i="6"/>
  <c r="B55" i="6" s="1"/>
  <c r="C142" i="6"/>
  <c r="C146" i="6"/>
  <c r="D37" i="6"/>
  <c r="B37" i="6" s="1"/>
  <c r="D484" i="6"/>
  <c r="B484" i="6" s="1"/>
  <c r="B23" i="9"/>
  <c r="C27" i="5" s="1"/>
  <c r="D27" i="5" s="1"/>
  <c r="C120" i="6"/>
  <c r="G404" i="6"/>
  <c r="H404" i="6" s="1"/>
  <c r="G528" i="6"/>
  <c r="H528" i="6" s="1"/>
  <c r="D384" i="6"/>
  <c r="B384" i="6" s="1"/>
  <c r="G169" i="6"/>
  <c r="H169" i="6" s="1" a="1"/>
  <c r="H169" i="6" s="1"/>
  <c r="G273" i="6"/>
  <c r="H273" i="6" s="1"/>
  <c r="D185" i="6"/>
  <c r="B185" i="6" s="1"/>
  <c r="C645" i="6"/>
  <c r="C112" i="6"/>
  <c r="G55" i="6"/>
  <c r="H55" i="6" s="1" a="1"/>
  <c r="H55" i="6" s="1"/>
  <c r="C975" i="6"/>
  <c r="G895" i="6"/>
  <c r="H895" i="6" s="1"/>
  <c r="G842" i="6"/>
  <c r="H842" i="6" s="1"/>
  <c r="D319" i="6"/>
  <c r="B319" i="6" s="1"/>
  <c r="C809" i="6"/>
  <c r="G20" i="6"/>
  <c r="H20" i="6" s="1" a="1"/>
  <c r="H20" i="6" s="1"/>
  <c r="C247" i="6"/>
  <c r="D221" i="6"/>
  <c r="B221" i="6" s="1"/>
  <c r="G300" i="6"/>
  <c r="H300" i="6" s="1"/>
  <c r="C286" i="6"/>
  <c r="D499" i="6"/>
  <c r="B499" i="6" s="1"/>
  <c r="G25" i="6"/>
  <c r="H25" i="6" s="1" a="1"/>
  <c r="H25" i="6" s="1"/>
  <c r="D314" i="6"/>
  <c r="B314" i="6" s="1"/>
  <c r="G129" i="6"/>
  <c r="H129" i="6" s="1" a="1"/>
  <c r="H129" i="6" s="1"/>
  <c r="C472" i="6"/>
  <c r="G482" i="6"/>
  <c r="H482" i="6" s="1"/>
  <c r="B33" i="9"/>
  <c r="C37" i="5" s="1"/>
  <c r="D37" i="5" s="1"/>
  <c r="C715" i="6"/>
  <c r="G49" i="6"/>
  <c r="H49" i="6" s="1" a="1"/>
  <c r="H49" i="6" s="1"/>
  <c r="G36" i="6"/>
  <c r="H36" i="6" s="1" a="1"/>
  <c r="H36" i="6" s="1"/>
  <c r="D306" i="6"/>
  <c r="B306" i="6" s="1"/>
  <c r="G28" i="6"/>
  <c r="H28" i="6" s="1" a="1"/>
  <c r="H28" i="6" s="1"/>
  <c r="G716" i="6"/>
  <c r="H716" i="6" s="1"/>
  <c r="D143" i="6"/>
  <c r="B143" i="6" s="1"/>
  <c r="G360" i="6"/>
  <c r="H360" i="6" s="1"/>
  <c r="D421" i="6"/>
  <c r="B421" i="6" s="1"/>
  <c r="C398" i="6"/>
  <c r="C21" i="6"/>
  <c r="G415" i="6"/>
  <c r="H415" i="6" s="1"/>
  <c r="G363" i="6"/>
  <c r="H363" i="6" s="1"/>
  <c r="G429" i="6"/>
  <c r="H429" i="6" s="1"/>
  <c r="D132" i="6"/>
  <c r="B132" i="6" s="1"/>
  <c r="D30" i="6"/>
  <c r="B30" i="6" s="1"/>
  <c r="B14" i="9"/>
  <c r="C18" i="5" s="1"/>
  <c r="D18" i="5" s="1"/>
  <c r="C492" i="6"/>
  <c r="C218" i="6"/>
  <c r="D454" i="6"/>
  <c r="B454" i="6" s="1"/>
  <c r="G554" i="6"/>
  <c r="H554" i="6" s="1"/>
  <c r="G451" i="6"/>
  <c r="H451" i="6" s="1"/>
  <c r="C34" i="6"/>
  <c r="G95" i="6"/>
  <c r="H95" i="6" s="1" a="1"/>
  <c r="H95" i="6" s="1"/>
  <c r="C817" i="6"/>
  <c r="C372" i="6"/>
  <c r="D352" i="6"/>
  <c r="B352" i="6" s="1"/>
  <c r="C32" i="6"/>
  <c r="C39" i="6"/>
  <c r="C407" i="6"/>
  <c r="C234" i="6"/>
  <c r="D158" i="6"/>
  <c r="B158" i="6" s="1"/>
  <c r="C257" i="6"/>
  <c r="G182" i="6"/>
  <c r="H182" i="6" s="1" a="1"/>
  <c r="H182" i="6" s="1"/>
  <c r="G124" i="6"/>
  <c r="H124" i="6" s="1" a="1"/>
  <c r="H124" i="6" s="1"/>
  <c r="B26" i="9"/>
  <c r="C30" i="5" s="1"/>
  <c r="D30" i="5" s="1"/>
  <c r="D32" i="6"/>
  <c r="B32" i="6" s="1"/>
  <c r="G791" i="6"/>
  <c r="H791" i="6" s="1"/>
  <c r="D235" i="6"/>
  <c r="B235" i="6" s="1"/>
  <c r="G252" i="6"/>
  <c r="H252" i="6" s="1"/>
  <c r="C340" i="6"/>
  <c r="G77" i="6"/>
  <c r="H77" i="6" s="1" a="1"/>
  <c r="H77" i="6" s="1"/>
  <c r="B18" i="9"/>
  <c r="C22" i="5" s="1"/>
  <c r="D22" i="5" s="1"/>
  <c r="G262" i="6"/>
  <c r="H262" i="6" s="1"/>
  <c r="C300" i="6"/>
  <c r="G896" i="6"/>
  <c r="H896" i="6" s="1"/>
  <c r="D72" i="6"/>
  <c r="B72" i="6" s="1"/>
  <c r="C290" i="6"/>
  <c r="G161" i="6"/>
  <c r="H161" i="6" s="1" a="1"/>
  <c r="H161" i="6" s="1"/>
  <c r="G141" i="6"/>
  <c r="C50" i="6"/>
  <c r="C35" i="6"/>
  <c r="B12" i="9"/>
  <c r="C16" i="5" s="1"/>
  <c r="D16" i="5" s="1"/>
  <c r="D186" i="6"/>
  <c r="B186" i="6" s="1"/>
  <c r="C220" i="6"/>
  <c r="D141" i="6"/>
  <c r="B141" i="6" s="1"/>
  <c r="D169" i="6"/>
  <c r="B169" i="6" s="1"/>
  <c r="B11" i="9"/>
  <c r="C15" i="5" s="1"/>
  <c r="D15" i="5" s="1"/>
  <c r="B17" i="9"/>
  <c r="C21" i="5" s="1"/>
  <c r="D21" i="5" s="1"/>
  <c r="B9" i="9"/>
  <c r="C13" i="5" s="1"/>
  <c r="D13" i="5" s="1"/>
  <c r="B32" i="9"/>
  <c r="C36" i="5" s="1"/>
  <c r="D36" i="5" s="1"/>
  <c r="B5" i="9"/>
  <c r="C9" i="5" s="1"/>
  <c r="B20" i="9"/>
  <c r="C24" i="5" s="1"/>
  <c r="D24" i="5" s="1"/>
  <c r="B29" i="9"/>
  <c r="C33" i="5" s="1"/>
  <c r="D33" i="5" s="1"/>
  <c r="B24" i="9"/>
  <c r="C28" i="5" s="1"/>
  <c r="D28" i="5" s="1"/>
  <c r="B22" i="9"/>
  <c r="C26" i="5" s="1"/>
  <c r="D26" i="5" s="1"/>
  <c r="B31" i="9"/>
  <c r="C35" i="5" s="1"/>
  <c r="D35" i="5" s="1"/>
  <c r="B7" i="9"/>
  <c r="C11" i="5" s="1"/>
  <c r="D11" i="5" s="1"/>
  <c r="B28" i="9"/>
  <c r="C32" i="5" s="1"/>
  <c r="D32" i="5" s="1"/>
  <c r="B25" i="9"/>
  <c r="C29" i="5" s="1"/>
  <c r="D29" i="5" s="1"/>
  <c r="B21" i="9"/>
  <c r="C25" i="5" s="1"/>
  <c r="D25" i="5" s="1"/>
  <c r="B15" i="9"/>
  <c r="C19" i="5" s="1"/>
  <c r="D19" i="5" s="1"/>
  <c r="B8" i="9"/>
  <c r="C12" i="5" s="1"/>
  <c r="D12" i="5" s="1"/>
  <c r="B6" i="9"/>
  <c r="C10" i="5" s="1"/>
  <c r="D10" i="5" s="1"/>
  <c r="B27" i="9"/>
  <c r="C31" i="5" s="1"/>
  <c r="D31" i="5" s="1"/>
  <c r="B30" i="9"/>
  <c r="C34" i="5" s="1"/>
  <c r="D34" i="5" s="1"/>
  <c r="B10" i="9"/>
  <c r="C14" i="5" s="1"/>
  <c r="D14" i="5" s="1"/>
  <c r="B13" i="9"/>
  <c r="C17" i="5" s="1"/>
  <c r="D17" i="5" s="1"/>
  <c r="B16" i="9"/>
  <c r="C20" i="5" s="1"/>
  <c r="D20" i="5" s="1"/>
  <c r="O486" i="6" l="1"/>
  <c r="O160" i="6"/>
  <c r="O547" i="6"/>
  <c r="O298" i="6"/>
  <c r="O259" i="6"/>
  <c r="O92" i="6"/>
  <c r="I844" i="6"/>
  <c r="J844" i="6"/>
  <c r="K844" i="6"/>
  <c r="L844" i="6"/>
  <c r="I975" i="6"/>
  <c r="J975" i="6"/>
  <c r="K975" i="6"/>
  <c r="L975" i="6"/>
  <c r="I942" i="6"/>
  <c r="J942" i="6"/>
  <c r="K942" i="6"/>
  <c r="L942" i="6"/>
  <c r="I947" i="6"/>
  <c r="K947" i="6"/>
  <c r="J947" i="6"/>
  <c r="L947" i="6"/>
  <c r="I815" i="6"/>
  <c r="K815" i="6"/>
  <c r="J815" i="6"/>
  <c r="L815" i="6"/>
  <c r="I898" i="6"/>
  <c r="J898" i="6"/>
  <c r="K898" i="6"/>
  <c r="L898" i="6"/>
  <c r="I816" i="6"/>
  <c r="J816" i="6"/>
  <c r="K816" i="6"/>
  <c r="L816" i="6"/>
  <c r="I941" i="6"/>
  <c r="K941" i="6"/>
  <c r="J941" i="6"/>
  <c r="L941" i="6"/>
  <c r="I832" i="6"/>
  <c r="J832" i="6"/>
  <c r="K832" i="6"/>
  <c r="L832" i="6"/>
  <c r="I952" i="6"/>
  <c r="J952" i="6"/>
  <c r="K952" i="6"/>
  <c r="L952" i="6"/>
  <c r="I880" i="6"/>
  <c r="J880" i="6"/>
  <c r="K880" i="6"/>
  <c r="L880" i="6"/>
  <c r="I774" i="6"/>
  <c r="J774" i="6"/>
  <c r="K774" i="6"/>
  <c r="L774" i="6"/>
  <c r="I811" i="6"/>
  <c r="J811" i="6"/>
  <c r="K811" i="6"/>
  <c r="L811" i="6"/>
  <c r="I872" i="6"/>
  <c r="K872" i="6"/>
  <c r="J872" i="6"/>
  <c r="L872" i="6"/>
  <c r="I757" i="6"/>
  <c r="J757" i="6"/>
  <c r="K757" i="6"/>
  <c r="L757" i="6"/>
  <c r="I960" i="6"/>
  <c r="J960" i="6"/>
  <c r="K960" i="6"/>
  <c r="L960" i="6"/>
  <c r="I826" i="6"/>
  <c r="J826" i="6"/>
  <c r="K826" i="6"/>
  <c r="L826" i="6"/>
  <c r="I956" i="6"/>
  <c r="K956" i="6"/>
  <c r="J956" i="6"/>
  <c r="L956" i="6"/>
  <c r="I820" i="6"/>
  <c r="J820" i="6"/>
  <c r="K820" i="6"/>
  <c r="L820" i="6"/>
  <c r="I754" i="6"/>
  <c r="J754" i="6"/>
  <c r="K754" i="6"/>
  <c r="L754" i="6"/>
  <c r="I893" i="6"/>
  <c r="K893" i="6"/>
  <c r="J893" i="6"/>
  <c r="L893" i="6"/>
  <c r="I790" i="6"/>
  <c r="J790" i="6"/>
  <c r="K790" i="6"/>
  <c r="L790" i="6"/>
  <c r="I895" i="6"/>
  <c r="J895" i="6"/>
  <c r="K895" i="6"/>
  <c r="L895" i="6"/>
  <c r="I799" i="6"/>
  <c r="J799" i="6"/>
  <c r="K799" i="6"/>
  <c r="L799" i="6"/>
  <c r="I897" i="6"/>
  <c r="J897" i="6"/>
  <c r="K897" i="6"/>
  <c r="L897" i="6"/>
  <c r="I971" i="6"/>
  <c r="K971" i="6"/>
  <c r="J971" i="6"/>
  <c r="L971" i="6"/>
  <c r="I969" i="6"/>
  <c r="J969" i="6"/>
  <c r="K969" i="6"/>
  <c r="L969" i="6"/>
  <c r="I973" i="6"/>
  <c r="J973" i="6"/>
  <c r="K973" i="6"/>
  <c r="L973" i="6"/>
  <c r="I988" i="6"/>
  <c r="J988" i="6"/>
  <c r="K988" i="6"/>
  <c r="L988" i="6"/>
  <c r="I781" i="6"/>
  <c r="J781" i="6"/>
  <c r="K781" i="6"/>
  <c r="L781" i="6"/>
  <c r="I935" i="6"/>
  <c r="K935" i="6"/>
  <c r="J935" i="6"/>
  <c r="L935" i="6"/>
  <c r="I909" i="6"/>
  <c r="J909" i="6"/>
  <c r="K909" i="6"/>
  <c r="L909" i="6"/>
  <c r="I819" i="6"/>
  <c r="J819" i="6"/>
  <c r="K819" i="6"/>
  <c r="L819" i="6"/>
  <c r="I907" i="6"/>
  <c r="J907" i="6"/>
  <c r="K907" i="6"/>
  <c r="L907" i="6"/>
  <c r="I939" i="6"/>
  <c r="J939" i="6"/>
  <c r="K939" i="6"/>
  <c r="L939" i="6"/>
  <c r="I962" i="6"/>
  <c r="K962" i="6"/>
  <c r="J962" i="6"/>
  <c r="L962" i="6"/>
  <c r="I936" i="6"/>
  <c r="J936" i="6"/>
  <c r="K936" i="6"/>
  <c r="L936" i="6"/>
  <c r="I868" i="6"/>
  <c r="J868" i="6"/>
  <c r="K868" i="6"/>
  <c r="L868" i="6"/>
  <c r="I803" i="6"/>
  <c r="K803" i="6"/>
  <c r="J803" i="6"/>
  <c r="L803" i="6"/>
  <c r="I778" i="6"/>
  <c r="J778" i="6"/>
  <c r="K778" i="6"/>
  <c r="L778" i="6"/>
  <c r="I951" i="6"/>
  <c r="J951" i="6"/>
  <c r="K951" i="6"/>
  <c r="L951" i="6"/>
  <c r="I876" i="6"/>
  <c r="J876" i="6"/>
  <c r="K876" i="6"/>
  <c r="L876" i="6"/>
  <c r="I866" i="6"/>
  <c r="K866" i="6"/>
  <c r="J866" i="6"/>
  <c r="L866" i="6"/>
  <c r="I825" i="6"/>
  <c r="J825" i="6"/>
  <c r="K825" i="6"/>
  <c r="L825" i="6"/>
  <c r="I822" i="6"/>
  <c r="J822" i="6"/>
  <c r="K822" i="6"/>
  <c r="L822" i="6"/>
  <c r="I891" i="6"/>
  <c r="J891" i="6"/>
  <c r="K891" i="6"/>
  <c r="L891" i="6"/>
  <c r="I966" i="6"/>
  <c r="J966" i="6"/>
  <c r="K966" i="6"/>
  <c r="L966" i="6"/>
  <c r="I959" i="6"/>
  <c r="K959" i="6"/>
  <c r="J959" i="6"/>
  <c r="L959" i="6"/>
  <c r="I756" i="6"/>
  <c r="J756" i="6"/>
  <c r="K756" i="6"/>
  <c r="L756" i="6"/>
  <c r="I879" i="6"/>
  <c r="J879" i="6"/>
  <c r="K879" i="6"/>
  <c r="L879" i="6"/>
  <c r="I801" i="6"/>
  <c r="J801" i="6"/>
  <c r="K801" i="6"/>
  <c r="L801" i="6"/>
  <c r="I813" i="6"/>
  <c r="J813" i="6"/>
  <c r="K813" i="6"/>
  <c r="L813" i="6"/>
  <c r="I786" i="6"/>
  <c r="J786" i="6"/>
  <c r="K786" i="6"/>
  <c r="L786" i="6"/>
  <c r="I847" i="6"/>
  <c r="J847" i="6"/>
  <c r="K847" i="6"/>
  <c r="L847" i="6"/>
  <c r="I835" i="6"/>
  <c r="J835" i="6"/>
  <c r="K835" i="6"/>
  <c r="L835" i="6"/>
  <c r="I761" i="6"/>
  <c r="K761" i="6"/>
  <c r="J761" i="6"/>
  <c r="L761" i="6"/>
  <c r="I779" i="6"/>
  <c r="K779" i="6"/>
  <c r="J779" i="6"/>
  <c r="L779" i="6"/>
  <c r="I873" i="6"/>
  <c r="J873" i="6"/>
  <c r="K873" i="6"/>
  <c r="L873" i="6"/>
  <c r="I857" i="6"/>
  <c r="K857" i="6"/>
  <c r="J857" i="6"/>
  <c r="L857" i="6"/>
  <c r="I770" i="6"/>
  <c r="K770" i="6"/>
  <c r="J770" i="6"/>
  <c r="L770" i="6"/>
  <c r="I794" i="6"/>
  <c r="K794" i="6"/>
  <c r="J794" i="6"/>
  <c r="L794" i="6"/>
  <c r="I977" i="6"/>
  <c r="K977" i="6"/>
  <c r="J977" i="6"/>
  <c r="L977" i="6"/>
  <c r="I874" i="6"/>
  <c r="J874" i="6"/>
  <c r="K874" i="6"/>
  <c r="L874" i="6"/>
  <c r="I763" i="6"/>
  <c r="J763" i="6"/>
  <c r="K763" i="6"/>
  <c r="L763" i="6"/>
  <c r="I807" i="6"/>
  <c r="J807" i="6"/>
  <c r="K807" i="6"/>
  <c r="L807" i="6"/>
  <c r="I758" i="6"/>
  <c r="K758" i="6"/>
  <c r="J758" i="6"/>
  <c r="L758" i="6"/>
  <c r="I978" i="6"/>
  <c r="J978" i="6"/>
  <c r="K978" i="6"/>
  <c r="L978" i="6"/>
  <c r="I840" i="6"/>
  <c r="J840" i="6"/>
  <c r="K840" i="6"/>
  <c r="L840" i="6"/>
  <c r="I949" i="6"/>
  <c r="J949" i="6"/>
  <c r="K949" i="6"/>
  <c r="L949" i="6"/>
  <c r="I776" i="6"/>
  <c r="K776" i="6"/>
  <c r="J776" i="6"/>
  <c r="L776" i="6"/>
  <c r="I900" i="6"/>
  <c r="J900" i="6"/>
  <c r="K900" i="6"/>
  <c r="L900" i="6"/>
  <c r="I846" i="6"/>
  <c r="J846" i="6"/>
  <c r="K846" i="6"/>
  <c r="L846" i="6"/>
  <c r="I827" i="6"/>
  <c r="K827" i="6"/>
  <c r="J827" i="6"/>
  <c r="L827" i="6"/>
  <c r="I797" i="6"/>
  <c r="K797" i="6"/>
  <c r="J797" i="6"/>
  <c r="L797" i="6"/>
  <c r="I955" i="6"/>
  <c r="J955" i="6"/>
  <c r="K955" i="6"/>
  <c r="L955" i="6"/>
  <c r="I798" i="6"/>
  <c r="J798" i="6"/>
  <c r="K798" i="6"/>
  <c r="L798" i="6"/>
  <c r="I931" i="6"/>
  <c r="J931" i="6"/>
  <c r="K931" i="6"/>
  <c r="L931" i="6"/>
  <c r="I984" i="6"/>
  <c r="J984" i="6"/>
  <c r="K984" i="6"/>
  <c r="L984" i="6"/>
  <c r="I804" i="6"/>
  <c r="J804" i="6"/>
  <c r="K804" i="6"/>
  <c r="L804" i="6"/>
  <c r="I938" i="6"/>
  <c r="K938" i="6"/>
  <c r="J938" i="6"/>
  <c r="L938" i="6"/>
  <c r="I922" i="6"/>
  <c r="J922" i="6"/>
  <c r="K922" i="6"/>
  <c r="L922" i="6"/>
  <c r="I772" i="6"/>
  <c r="J772" i="6"/>
  <c r="K772" i="6"/>
  <c r="L772" i="6"/>
  <c r="I996" i="6"/>
  <c r="J996" i="6"/>
  <c r="K996" i="6"/>
  <c r="L996" i="6"/>
  <c r="I759" i="6"/>
  <c r="J759" i="6"/>
  <c r="K759" i="6"/>
  <c r="L759" i="6"/>
  <c r="I987" i="6"/>
  <c r="J987" i="6"/>
  <c r="K987" i="6"/>
  <c r="L987" i="6"/>
  <c r="I928" i="6"/>
  <c r="J928" i="6"/>
  <c r="K928" i="6"/>
  <c r="L928" i="6"/>
  <c r="I888" i="6"/>
  <c r="J888" i="6"/>
  <c r="K888" i="6"/>
  <c r="L888" i="6"/>
  <c r="I777" i="6"/>
  <c r="J777" i="6"/>
  <c r="K777" i="6"/>
  <c r="L777" i="6"/>
  <c r="I864" i="6"/>
  <c r="J864" i="6"/>
  <c r="K864" i="6"/>
  <c r="L864" i="6"/>
  <c r="I780" i="6"/>
  <c r="J780" i="6"/>
  <c r="K780" i="6"/>
  <c r="L780" i="6"/>
  <c r="I923" i="6"/>
  <c r="K923" i="6"/>
  <c r="J923" i="6"/>
  <c r="L923" i="6"/>
  <c r="I791" i="6"/>
  <c r="K791" i="6"/>
  <c r="J791" i="6"/>
  <c r="L791" i="6"/>
  <c r="I894" i="6"/>
  <c r="J894" i="6"/>
  <c r="K894" i="6"/>
  <c r="L894" i="6"/>
  <c r="I782" i="6"/>
  <c r="K782" i="6"/>
  <c r="J782" i="6"/>
  <c r="L782" i="6"/>
  <c r="I765" i="6"/>
  <c r="J765" i="6"/>
  <c r="K765" i="6"/>
  <c r="L765" i="6"/>
  <c r="I948" i="6"/>
  <c r="J948" i="6"/>
  <c r="K948" i="6"/>
  <c r="L948" i="6"/>
  <c r="I760" i="6"/>
  <c r="J760" i="6"/>
  <c r="K760" i="6"/>
  <c r="L760" i="6"/>
  <c r="I995" i="6"/>
  <c r="K995" i="6"/>
  <c r="J995" i="6"/>
  <c r="L995" i="6"/>
  <c r="I958" i="6"/>
  <c r="J958" i="6"/>
  <c r="K958" i="6"/>
  <c r="L958" i="6"/>
  <c r="I967" i="6"/>
  <c r="J967" i="6"/>
  <c r="K967" i="6"/>
  <c r="L967" i="6"/>
  <c r="I913" i="6"/>
  <c r="J913" i="6"/>
  <c r="K913" i="6"/>
  <c r="L913" i="6"/>
  <c r="I981" i="6"/>
  <c r="J981" i="6"/>
  <c r="K981" i="6"/>
  <c r="L981" i="6"/>
  <c r="I833" i="6"/>
  <c r="K833" i="6"/>
  <c r="J833" i="6"/>
  <c r="L833" i="6"/>
  <c r="I805" i="6"/>
  <c r="J805" i="6"/>
  <c r="K805" i="6"/>
  <c r="L805" i="6"/>
  <c r="I974" i="6"/>
  <c r="K974" i="6"/>
  <c r="J974" i="6"/>
  <c r="L974" i="6"/>
  <c r="I957" i="6"/>
  <c r="J957" i="6"/>
  <c r="K957" i="6"/>
  <c r="L957" i="6"/>
  <c r="I859" i="6"/>
  <c r="J859" i="6"/>
  <c r="K859" i="6"/>
  <c r="L859" i="6"/>
  <c r="I905" i="6"/>
  <c r="K905" i="6"/>
  <c r="J905" i="6"/>
  <c r="L905" i="6"/>
  <c r="I902" i="6"/>
  <c r="K902" i="6"/>
  <c r="J902" i="6"/>
  <c r="L902" i="6"/>
  <c r="I1000" i="6"/>
  <c r="J1000" i="6"/>
  <c r="K1000" i="6"/>
  <c r="L1000" i="6"/>
  <c r="I915" i="6"/>
  <c r="J915" i="6"/>
  <c r="K915" i="6"/>
  <c r="L915" i="6"/>
  <c r="I934" i="6"/>
  <c r="J934" i="6"/>
  <c r="K934" i="6"/>
  <c r="L934" i="6"/>
  <c r="I972" i="6"/>
  <c r="J972" i="6"/>
  <c r="K972" i="6"/>
  <c r="L972" i="6"/>
  <c r="I788" i="6"/>
  <c r="K788" i="6"/>
  <c r="J788" i="6"/>
  <c r="L788" i="6"/>
  <c r="I854" i="6"/>
  <c r="K854" i="6"/>
  <c r="J854" i="6"/>
  <c r="L854" i="6"/>
  <c r="I852" i="6"/>
  <c r="J852" i="6"/>
  <c r="K852" i="6"/>
  <c r="L852" i="6"/>
  <c r="I999" i="6"/>
  <c r="J999" i="6"/>
  <c r="K999" i="6"/>
  <c r="L999" i="6"/>
  <c r="I841" i="6"/>
  <c r="J841" i="6"/>
  <c r="K841" i="6"/>
  <c r="L841" i="6"/>
  <c r="I870" i="6"/>
  <c r="J870" i="6"/>
  <c r="K870" i="6"/>
  <c r="L870" i="6"/>
  <c r="I793" i="6"/>
  <c r="J793" i="6"/>
  <c r="K793" i="6"/>
  <c r="L793" i="6"/>
  <c r="I823" i="6"/>
  <c r="J823" i="6"/>
  <c r="K823" i="6"/>
  <c r="L823" i="6"/>
  <c r="I970" i="6"/>
  <c r="J970" i="6"/>
  <c r="K970" i="6"/>
  <c r="L970" i="6"/>
  <c r="I961" i="6"/>
  <c r="J961" i="6"/>
  <c r="K961" i="6"/>
  <c r="L961" i="6"/>
  <c r="I943" i="6"/>
  <c r="J943" i="6"/>
  <c r="K943" i="6"/>
  <c r="L943" i="6"/>
  <c r="I997" i="6"/>
  <c r="J997" i="6"/>
  <c r="K997" i="6"/>
  <c r="L997" i="6"/>
  <c r="I994" i="6"/>
  <c r="J994" i="6"/>
  <c r="K994" i="6"/>
  <c r="L994" i="6"/>
  <c r="I989" i="6"/>
  <c r="K989" i="6"/>
  <c r="J989" i="6"/>
  <c r="L989" i="6"/>
  <c r="I906" i="6"/>
  <c r="J906" i="6"/>
  <c r="K906" i="6"/>
  <c r="L906" i="6"/>
  <c r="I910" i="6"/>
  <c r="J910" i="6"/>
  <c r="K910" i="6"/>
  <c r="L910" i="6"/>
  <c r="I954" i="6"/>
  <c r="J954" i="6"/>
  <c r="K954" i="6"/>
  <c r="L954" i="6"/>
  <c r="I808" i="6"/>
  <c r="J808" i="6"/>
  <c r="K808" i="6"/>
  <c r="L808" i="6"/>
  <c r="I810" i="6"/>
  <c r="J810" i="6"/>
  <c r="K810" i="6"/>
  <c r="L810" i="6"/>
  <c r="I945" i="6"/>
  <c r="J945" i="6"/>
  <c r="K945" i="6"/>
  <c r="L945" i="6"/>
  <c r="I944" i="6"/>
  <c r="K944" i="6"/>
  <c r="J944" i="6"/>
  <c r="L944" i="6"/>
  <c r="I901" i="6"/>
  <c r="J901" i="6"/>
  <c r="K901" i="6"/>
  <c r="L901" i="6"/>
  <c r="I968" i="6"/>
  <c r="K968" i="6"/>
  <c r="J968" i="6"/>
  <c r="L968" i="6"/>
  <c r="I884" i="6"/>
  <c r="K884" i="6"/>
  <c r="J884" i="6"/>
  <c r="L884" i="6"/>
  <c r="I863" i="6"/>
  <c r="K863" i="6"/>
  <c r="J863" i="6"/>
  <c r="L863" i="6"/>
  <c r="I925" i="6"/>
  <c r="J925" i="6"/>
  <c r="K925" i="6"/>
  <c r="L925" i="6"/>
  <c r="I982" i="6"/>
  <c r="J982" i="6"/>
  <c r="K982" i="6"/>
  <c r="L982" i="6"/>
  <c r="I991" i="6"/>
  <c r="J991" i="6"/>
  <c r="K991" i="6"/>
  <c r="L991" i="6"/>
  <c r="I830" i="6"/>
  <c r="K830" i="6"/>
  <c r="J830" i="6"/>
  <c r="L830" i="6"/>
  <c r="I766" i="6"/>
  <c r="J766" i="6"/>
  <c r="K766" i="6"/>
  <c r="L766" i="6"/>
  <c r="I862" i="6"/>
  <c r="J862" i="6"/>
  <c r="K862" i="6"/>
  <c r="L862" i="6"/>
  <c r="I914" i="6"/>
  <c r="K914" i="6"/>
  <c r="J914" i="6"/>
  <c r="L914" i="6"/>
  <c r="I753" i="6"/>
  <c r="J753" i="6"/>
  <c r="K753" i="6"/>
  <c r="L753" i="6"/>
  <c r="I932" i="6"/>
  <c r="K932" i="6"/>
  <c r="J932" i="6"/>
  <c r="L932" i="6"/>
  <c r="I762" i="6"/>
  <c r="J762" i="6"/>
  <c r="K762" i="6"/>
  <c r="L762" i="6"/>
  <c r="I767" i="6"/>
  <c r="K767" i="6"/>
  <c r="J767" i="6"/>
  <c r="L767" i="6"/>
  <c r="I965" i="6"/>
  <c r="K965" i="6"/>
  <c r="J965" i="6"/>
  <c r="L965" i="6"/>
  <c r="I953" i="6"/>
  <c r="K953" i="6"/>
  <c r="J953" i="6"/>
  <c r="L953" i="6"/>
  <c r="I920" i="6"/>
  <c r="K920" i="6"/>
  <c r="J920" i="6"/>
  <c r="L920" i="6"/>
  <c r="I828" i="6"/>
  <c r="J828" i="6"/>
  <c r="K828" i="6"/>
  <c r="L828" i="6"/>
  <c r="I946" i="6"/>
  <c r="J946" i="6"/>
  <c r="K946" i="6"/>
  <c r="L946" i="6"/>
  <c r="I829" i="6"/>
  <c r="J829" i="6"/>
  <c r="K829" i="6"/>
  <c r="L829" i="6"/>
  <c r="I814" i="6"/>
  <c r="J814" i="6"/>
  <c r="K814" i="6"/>
  <c r="L814" i="6"/>
  <c r="I904" i="6"/>
  <c r="J904" i="6"/>
  <c r="K904" i="6"/>
  <c r="L904" i="6"/>
  <c r="I963" i="6"/>
  <c r="J963" i="6"/>
  <c r="K963" i="6"/>
  <c r="L963" i="6"/>
  <c r="I980" i="6"/>
  <c r="K980" i="6"/>
  <c r="J980" i="6"/>
  <c r="L980" i="6"/>
  <c r="I998" i="6"/>
  <c r="K998" i="6"/>
  <c r="J998" i="6"/>
  <c r="L998" i="6"/>
  <c r="I986" i="6"/>
  <c r="K986" i="6"/>
  <c r="J986" i="6"/>
  <c r="L986" i="6"/>
  <c r="I992" i="6"/>
  <c r="K992" i="6"/>
  <c r="J992" i="6"/>
  <c r="L992" i="6"/>
  <c r="I976" i="6"/>
  <c r="J976" i="6"/>
  <c r="K976" i="6"/>
  <c r="L976" i="6"/>
  <c r="I850" i="6"/>
  <c r="J850" i="6"/>
  <c r="K850" i="6"/>
  <c r="L850" i="6"/>
  <c r="I853" i="6"/>
  <c r="J853" i="6"/>
  <c r="K853" i="6"/>
  <c r="L853" i="6"/>
  <c r="I764" i="6"/>
  <c r="K764" i="6"/>
  <c r="J764" i="6"/>
  <c r="L764" i="6"/>
  <c r="I856" i="6"/>
  <c r="J856" i="6"/>
  <c r="K856" i="6"/>
  <c r="L856" i="6"/>
  <c r="I990" i="6"/>
  <c r="J990" i="6"/>
  <c r="K990" i="6"/>
  <c r="L990" i="6"/>
  <c r="I842" i="6"/>
  <c r="K842" i="6"/>
  <c r="J842" i="6"/>
  <c r="L842" i="6"/>
  <c r="I937" i="6"/>
  <c r="J937" i="6"/>
  <c r="K937" i="6"/>
  <c r="L937" i="6"/>
  <c r="I921" i="6"/>
  <c r="J921" i="6"/>
  <c r="K921" i="6"/>
  <c r="L921" i="6"/>
  <c r="I784" i="6"/>
  <c r="J784" i="6"/>
  <c r="K784" i="6"/>
  <c r="L784" i="6"/>
  <c r="I812" i="6"/>
  <c r="K812" i="6"/>
  <c r="J812" i="6"/>
  <c r="L812" i="6"/>
  <c r="I848" i="6"/>
  <c r="K848" i="6"/>
  <c r="J848" i="6"/>
  <c r="L848" i="6"/>
  <c r="I933" i="6"/>
  <c r="J933" i="6"/>
  <c r="K933" i="6"/>
  <c r="L933" i="6"/>
  <c r="I838" i="6"/>
  <c r="J838" i="6"/>
  <c r="K838" i="6"/>
  <c r="L838" i="6"/>
  <c r="I930" i="6"/>
  <c r="J930" i="6"/>
  <c r="K930" i="6"/>
  <c r="L930" i="6"/>
  <c r="I979" i="6"/>
  <c r="J979" i="6"/>
  <c r="K979" i="6"/>
  <c r="L979" i="6"/>
  <c r="I809" i="6"/>
  <c r="K809" i="6"/>
  <c r="J809" i="6"/>
  <c r="L809" i="6"/>
  <c r="I912" i="6"/>
  <c r="J912" i="6"/>
  <c r="K912" i="6"/>
  <c r="L912" i="6"/>
  <c r="I861" i="6"/>
  <c r="J861" i="6"/>
  <c r="K861" i="6"/>
  <c r="L861" i="6"/>
  <c r="I985" i="6"/>
  <c r="J985" i="6"/>
  <c r="K985" i="6"/>
  <c r="L985" i="6"/>
  <c r="I792" i="6"/>
  <c r="J792" i="6"/>
  <c r="K792" i="6"/>
  <c r="L792" i="6"/>
  <c r="I892" i="6"/>
  <c r="J892" i="6"/>
  <c r="K892" i="6"/>
  <c r="L892" i="6"/>
  <c r="I802" i="6"/>
  <c r="J802" i="6"/>
  <c r="K802" i="6"/>
  <c r="L802" i="6"/>
  <c r="I875" i="6"/>
  <c r="K875" i="6"/>
  <c r="J875" i="6"/>
  <c r="L875" i="6"/>
  <c r="I783" i="6"/>
  <c r="J783" i="6"/>
  <c r="K783" i="6"/>
  <c r="L783" i="6"/>
  <c r="I885" i="6"/>
  <c r="J885" i="6"/>
  <c r="K885" i="6"/>
  <c r="L885" i="6"/>
  <c r="I800" i="6"/>
  <c r="K800" i="6"/>
  <c r="J800" i="6"/>
  <c r="L800" i="6"/>
  <c r="I886" i="6"/>
  <c r="J886" i="6"/>
  <c r="K886" i="6"/>
  <c r="L886" i="6"/>
  <c r="I918" i="6"/>
  <c r="J918" i="6"/>
  <c r="K918" i="6"/>
  <c r="L918" i="6"/>
  <c r="I775" i="6"/>
  <c r="J775" i="6"/>
  <c r="K775" i="6"/>
  <c r="L775" i="6"/>
  <c r="I869" i="6"/>
  <c r="K869" i="6"/>
  <c r="J869" i="6"/>
  <c r="L869" i="6"/>
  <c r="I795" i="6"/>
  <c r="J795" i="6"/>
  <c r="K795" i="6"/>
  <c r="L795" i="6"/>
  <c r="I983" i="6"/>
  <c r="K983" i="6"/>
  <c r="J983" i="6"/>
  <c r="L983" i="6"/>
  <c r="I877" i="6"/>
  <c r="J877" i="6"/>
  <c r="K877" i="6"/>
  <c r="L877" i="6"/>
  <c r="I927" i="6"/>
  <c r="J927" i="6"/>
  <c r="K927" i="6"/>
  <c r="L927" i="6"/>
  <c r="I889" i="6"/>
  <c r="J889" i="6"/>
  <c r="K889" i="6"/>
  <c r="L889" i="6"/>
  <c r="I860" i="6"/>
  <c r="K860" i="6"/>
  <c r="J860" i="6"/>
  <c r="L860" i="6"/>
  <c r="I855" i="6"/>
  <c r="J855" i="6"/>
  <c r="K855" i="6"/>
  <c r="L855" i="6"/>
  <c r="I849" i="6"/>
  <c r="J849" i="6"/>
  <c r="K849" i="6"/>
  <c r="L849" i="6"/>
  <c r="I817" i="6"/>
  <c r="J817" i="6"/>
  <c r="K817" i="6"/>
  <c r="L817" i="6"/>
  <c r="I845" i="6"/>
  <c r="K845" i="6"/>
  <c r="J845" i="6"/>
  <c r="L845" i="6"/>
  <c r="I851" i="6"/>
  <c r="K851" i="6"/>
  <c r="J851" i="6"/>
  <c r="L851" i="6"/>
  <c r="I818" i="6"/>
  <c r="K818" i="6"/>
  <c r="J818" i="6"/>
  <c r="L818" i="6"/>
  <c r="I768" i="6"/>
  <c r="J768" i="6"/>
  <c r="K768" i="6"/>
  <c r="L768" i="6"/>
  <c r="I821" i="6"/>
  <c r="K821" i="6"/>
  <c r="J821" i="6"/>
  <c r="L821" i="6"/>
  <c r="I834" i="6"/>
  <c r="J834" i="6"/>
  <c r="K834" i="6"/>
  <c r="L834" i="6"/>
  <c r="I773" i="6"/>
  <c r="K773" i="6"/>
  <c r="J773" i="6"/>
  <c r="L773" i="6"/>
  <c r="I836" i="6"/>
  <c r="K836" i="6"/>
  <c r="J836" i="6"/>
  <c r="L836" i="6"/>
  <c r="I887" i="6"/>
  <c r="K887" i="6"/>
  <c r="J887" i="6"/>
  <c r="L887" i="6"/>
  <c r="I769" i="6"/>
  <c r="J769" i="6"/>
  <c r="K769" i="6"/>
  <c r="L769" i="6"/>
  <c r="I789" i="6"/>
  <c r="J789" i="6"/>
  <c r="K789" i="6"/>
  <c r="L789" i="6"/>
  <c r="I865" i="6"/>
  <c r="J865" i="6"/>
  <c r="K865" i="6"/>
  <c r="L865" i="6"/>
  <c r="I796" i="6"/>
  <c r="J796" i="6"/>
  <c r="K796" i="6"/>
  <c r="L796" i="6"/>
  <c r="I881" i="6"/>
  <c r="K881" i="6"/>
  <c r="J881" i="6"/>
  <c r="L881" i="6"/>
  <c r="I917" i="6"/>
  <c r="K917" i="6"/>
  <c r="J917" i="6"/>
  <c r="L917" i="6"/>
  <c r="I919" i="6"/>
  <c r="J919" i="6"/>
  <c r="K919" i="6"/>
  <c r="L919" i="6"/>
  <c r="I871" i="6"/>
  <c r="J871" i="6"/>
  <c r="K871" i="6"/>
  <c r="L871" i="6"/>
  <c r="I993" i="6"/>
  <c r="J993" i="6"/>
  <c r="K993" i="6"/>
  <c r="L993" i="6"/>
  <c r="I831" i="6"/>
  <c r="J831" i="6"/>
  <c r="K831" i="6"/>
  <c r="L831" i="6"/>
  <c r="I787" i="6"/>
  <c r="J787" i="6"/>
  <c r="K787" i="6"/>
  <c r="L787" i="6"/>
  <c r="I878" i="6"/>
  <c r="K878" i="6"/>
  <c r="J878" i="6"/>
  <c r="L878" i="6"/>
  <c r="I926" i="6"/>
  <c r="K926" i="6"/>
  <c r="J926" i="6"/>
  <c r="L926" i="6"/>
  <c r="I903" i="6"/>
  <c r="J903" i="6"/>
  <c r="K903" i="6"/>
  <c r="L903" i="6"/>
  <c r="I908" i="6"/>
  <c r="K908" i="6"/>
  <c r="J908" i="6"/>
  <c r="L908" i="6"/>
  <c r="I837" i="6"/>
  <c r="J837" i="6"/>
  <c r="K837" i="6"/>
  <c r="L837" i="6"/>
  <c r="I899" i="6"/>
  <c r="K899" i="6"/>
  <c r="J899" i="6"/>
  <c r="L899" i="6"/>
  <c r="I896" i="6"/>
  <c r="K896" i="6"/>
  <c r="J896" i="6"/>
  <c r="L896" i="6"/>
  <c r="I858" i="6"/>
  <c r="J858" i="6"/>
  <c r="K858" i="6"/>
  <c r="L858" i="6"/>
  <c r="I924" i="6"/>
  <c r="J924" i="6"/>
  <c r="K924" i="6"/>
  <c r="L924" i="6"/>
  <c r="I843" i="6"/>
  <c r="J843" i="6"/>
  <c r="K843" i="6"/>
  <c r="L843" i="6"/>
  <c r="I883" i="6"/>
  <c r="J883" i="6"/>
  <c r="K883" i="6"/>
  <c r="L883" i="6"/>
  <c r="I867" i="6"/>
  <c r="J867" i="6"/>
  <c r="K867" i="6"/>
  <c r="L867" i="6"/>
  <c r="I806" i="6"/>
  <c r="K806" i="6"/>
  <c r="J806" i="6"/>
  <c r="L806" i="6"/>
  <c r="I882" i="6"/>
  <c r="J882" i="6"/>
  <c r="K882" i="6"/>
  <c r="L882" i="6"/>
  <c r="I890" i="6"/>
  <c r="K890" i="6"/>
  <c r="J890" i="6"/>
  <c r="L890" i="6"/>
  <c r="I785" i="6"/>
  <c r="K785" i="6"/>
  <c r="J785" i="6"/>
  <c r="L785" i="6"/>
  <c r="I824" i="6"/>
  <c r="K824" i="6"/>
  <c r="J824" i="6"/>
  <c r="L824" i="6"/>
  <c r="I929" i="6"/>
  <c r="K929" i="6"/>
  <c r="J929" i="6"/>
  <c r="L929" i="6"/>
  <c r="I940" i="6"/>
  <c r="J940" i="6"/>
  <c r="K940" i="6"/>
  <c r="L940" i="6"/>
  <c r="I911" i="6"/>
  <c r="K911" i="6"/>
  <c r="J911" i="6"/>
  <c r="L911" i="6"/>
  <c r="I964" i="6"/>
  <c r="J964" i="6"/>
  <c r="K964" i="6"/>
  <c r="L964" i="6"/>
  <c r="I839" i="6"/>
  <c r="K839" i="6"/>
  <c r="J839" i="6"/>
  <c r="L839" i="6"/>
  <c r="I916" i="6"/>
  <c r="J916" i="6"/>
  <c r="K916" i="6"/>
  <c r="L916" i="6"/>
  <c r="I755" i="6"/>
  <c r="K755" i="6"/>
  <c r="J755" i="6"/>
  <c r="L755" i="6"/>
  <c r="I771" i="6"/>
  <c r="J771" i="6"/>
  <c r="K771" i="6"/>
  <c r="L771" i="6"/>
  <c r="I950" i="6"/>
  <c r="K950" i="6"/>
  <c r="J950" i="6"/>
  <c r="L950" i="6"/>
  <c r="I486" i="6"/>
  <c r="J486" i="6"/>
  <c r="K486" i="6"/>
  <c r="L486" i="6"/>
  <c r="J461" i="6"/>
  <c r="K461" i="6"/>
  <c r="I461" i="6"/>
  <c r="L461" i="6"/>
  <c r="L733" i="6"/>
  <c r="I733" i="6"/>
  <c r="J733" i="6"/>
  <c r="K733" i="6"/>
  <c r="J557" i="6"/>
  <c r="K557" i="6"/>
  <c r="I557" i="6"/>
  <c r="L557" i="6"/>
  <c r="I552" i="6"/>
  <c r="J552" i="6"/>
  <c r="K552" i="6"/>
  <c r="L552" i="6"/>
  <c r="I639" i="6"/>
  <c r="J639" i="6"/>
  <c r="K639" i="6"/>
  <c r="L639" i="6"/>
  <c r="J443" i="6"/>
  <c r="K443" i="6"/>
  <c r="I443" i="6"/>
  <c r="L443" i="6"/>
  <c r="I615" i="6"/>
  <c r="J615" i="6"/>
  <c r="L615" i="6"/>
  <c r="K615" i="6"/>
  <c r="I456" i="6"/>
  <c r="J456" i="6"/>
  <c r="K456" i="6"/>
  <c r="L456" i="6"/>
  <c r="I613" i="6"/>
  <c r="J613" i="6"/>
  <c r="K613" i="6"/>
  <c r="L613" i="6"/>
  <c r="I438" i="6"/>
  <c r="J438" i="6"/>
  <c r="K438" i="6"/>
  <c r="L438" i="6"/>
  <c r="J611" i="6"/>
  <c r="K611" i="6"/>
  <c r="I611" i="6"/>
  <c r="L611" i="6"/>
  <c r="L643" i="6"/>
  <c r="I643" i="6"/>
  <c r="J643" i="6"/>
  <c r="K643" i="6"/>
  <c r="I553" i="6"/>
  <c r="J553" i="6"/>
  <c r="K553" i="6"/>
  <c r="L553" i="6"/>
  <c r="I511" i="6"/>
  <c r="J511" i="6"/>
  <c r="K511" i="6"/>
  <c r="L511" i="6"/>
  <c r="J398" i="6"/>
  <c r="K398" i="6"/>
  <c r="L398" i="6"/>
  <c r="I398" i="6"/>
  <c r="I618" i="6"/>
  <c r="J618" i="6"/>
  <c r="L618" i="6"/>
  <c r="K618" i="6"/>
  <c r="I418" i="6"/>
  <c r="J418" i="6"/>
  <c r="K418" i="6"/>
  <c r="L418" i="6"/>
  <c r="I514" i="6"/>
  <c r="J514" i="6"/>
  <c r="K514" i="6"/>
  <c r="L514" i="6"/>
  <c r="L676" i="6"/>
  <c r="I676" i="6"/>
  <c r="J676" i="6"/>
  <c r="K676" i="6"/>
  <c r="I675" i="6"/>
  <c r="J675" i="6"/>
  <c r="K675" i="6"/>
  <c r="L675" i="6"/>
  <c r="I565" i="6"/>
  <c r="J565" i="6"/>
  <c r="K565" i="6"/>
  <c r="L565" i="6"/>
  <c r="I477" i="6"/>
  <c r="J477" i="6"/>
  <c r="K477" i="6"/>
  <c r="L477" i="6"/>
  <c r="I713" i="6"/>
  <c r="J713" i="6"/>
  <c r="K713" i="6"/>
  <c r="L713" i="6"/>
  <c r="I496" i="6"/>
  <c r="J496" i="6"/>
  <c r="K496" i="6"/>
  <c r="L496" i="6"/>
  <c r="I594" i="6"/>
  <c r="J594" i="6"/>
  <c r="L594" i="6"/>
  <c r="K594" i="6"/>
  <c r="I550" i="6"/>
  <c r="J550" i="6"/>
  <c r="K550" i="6"/>
  <c r="L550" i="6"/>
  <c r="I462" i="6"/>
  <c r="J462" i="6"/>
  <c r="K462" i="6"/>
  <c r="L462" i="6"/>
  <c r="J389" i="6"/>
  <c r="K389" i="6"/>
  <c r="I389" i="6"/>
  <c r="L389" i="6"/>
  <c r="I681" i="6"/>
  <c r="J681" i="6"/>
  <c r="K681" i="6"/>
  <c r="L681" i="6"/>
  <c r="I746" i="6"/>
  <c r="J746" i="6"/>
  <c r="K746" i="6"/>
  <c r="L746" i="6"/>
  <c r="I728" i="6"/>
  <c r="J728" i="6"/>
  <c r="K728" i="6"/>
  <c r="L728" i="6"/>
  <c r="L697" i="6"/>
  <c r="I697" i="6"/>
  <c r="J697" i="6"/>
  <c r="K697" i="6"/>
  <c r="I520" i="6"/>
  <c r="J520" i="6"/>
  <c r="K520" i="6"/>
  <c r="L520" i="6"/>
  <c r="I454" i="6"/>
  <c r="J454" i="6"/>
  <c r="K454" i="6"/>
  <c r="L454" i="6"/>
  <c r="L718" i="6"/>
  <c r="I718" i="6"/>
  <c r="J718" i="6"/>
  <c r="K718" i="6"/>
  <c r="J488" i="6"/>
  <c r="K488" i="6"/>
  <c r="L488" i="6"/>
  <c r="I488" i="6"/>
  <c r="I549" i="6"/>
  <c r="J549" i="6"/>
  <c r="K549" i="6"/>
  <c r="L549" i="6"/>
  <c r="J413" i="6"/>
  <c r="K413" i="6"/>
  <c r="I413" i="6"/>
  <c r="L413" i="6"/>
  <c r="I544" i="6"/>
  <c r="J544" i="6"/>
  <c r="K544" i="6"/>
  <c r="L544" i="6"/>
  <c r="I693" i="6"/>
  <c r="J693" i="6"/>
  <c r="K693" i="6"/>
  <c r="L693" i="6"/>
  <c r="L691" i="6"/>
  <c r="I691" i="6"/>
  <c r="J691" i="6"/>
  <c r="K691" i="6"/>
  <c r="I699" i="6"/>
  <c r="J699" i="6"/>
  <c r="K699" i="6"/>
  <c r="L699" i="6"/>
  <c r="I559" i="6"/>
  <c r="J559" i="6"/>
  <c r="K559" i="6"/>
  <c r="L559" i="6"/>
  <c r="I738" i="6"/>
  <c r="J738" i="6"/>
  <c r="K738" i="6"/>
  <c r="L738" i="6"/>
  <c r="J476" i="6"/>
  <c r="K476" i="6"/>
  <c r="I476" i="6"/>
  <c r="L476" i="6"/>
  <c r="L715" i="6"/>
  <c r="I715" i="6"/>
  <c r="J715" i="6"/>
  <c r="K715" i="6"/>
  <c r="J536" i="6"/>
  <c r="K536" i="6"/>
  <c r="I536" i="6"/>
  <c r="L536" i="6"/>
  <c r="I388" i="6"/>
  <c r="J388" i="6"/>
  <c r="K388" i="6"/>
  <c r="L388" i="6"/>
  <c r="I502" i="6"/>
  <c r="J502" i="6"/>
  <c r="K502" i="6"/>
  <c r="L502" i="6"/>
  <c r="L739" i="6"/>
  <c r="I739" i="6"/>
  <c r="J739" i="6"/>
  <c r="K739" i="6"/>
  <c r="I396" i="6"/>
  <c r="J396" i="6"/>
  <c r="K396" i="6"/>
  <c r="L396" i="6"/>
  <c r="I571" i="6"/>
  <c r="J571" i="6"/>
  <c r="K571" i="6"/>
  <c r="L571" i="6"/>
  <c r="I474" i="6"/>
  <c r="J474" i="6"/>
  <c r="K474" i="6"/>
  <c r="L474" i="6"/>
  <c r="J512" i="6"/>
  <c r="K512" i="6"/>
  <c r="I512" i="6"/>
  <c r="L512" i="6"/>
  <c r="I749" i="6"/>
  <c r="J749" i="6"/>
  <c r="K749" i="6"/>
  <c r="L749" i="6"/>
  <c r="L634" i="6"/>
  <c r="I634" i="6"/>
  <c r="J634" i="6"/>
  <c r="K634" i="6"/>
  <c r="I654" i="6"/>
  <c r="J654" i="6"/>
  <c r="K654" i="6"/>
  <c r="L654" i="6"/>
  <c r="I701" i="6"/>
  <c r="J701" i="6"/>
  <c r="K701" i="6"/>
  <c r="L701" i="6"/>
  <c r="L745" i="6"/>
  <c r="I745" i="6"/>
  <c r="J745" i="6"/>
  <c r="K745" i="6"/>
  <c r="I663" i="6"/>
  <c r="J663" i="6"/>
  <c r="K663" i="6"/>
  <c r="L663" i="6"/>
  <c r="L712" i="6"/>
  <c r="I712" i="6"/>
  <c r="J712" i="6"/>
  <c r="K712" i="6"/>
  <c r="I744" i="6"/>
  <c r="J744" i="6"/>
  <c r="K744" i="6"/>
  <c r="L744" i="6"/>
  <c r="J509" i="6"/>
  <c r="K509" i="6"/>
  <c r="I509" i="6"/>
  <c r="L509" i="6"/>
  <c r="J533" i="6"/>
  <c r="K533" i="6"/>
  <c r="I533" i="6"/>
  <c r="L533" i="6"/>
  <c r="I672" i="6"/>
  <c r="J672" i="6"/>
  <c r="K672" i="6"/>
  <c r="L672" i="6"/>
  <c r="J383" i="6"/>
  <c r="K383" i="6"/>
  <c r="I383" i="6"/>
  <c r="L383" i="6"/>
  <c r="I633" i="6"/>
  <c r="J633" i="6"/>
  <c r="K633" i="6"/>
  <c r="L633" i="6"/>
  <c r="J467" i="6"/>
  <c r="K467" i="6"/>
  <c r="I467" i="6"/>
  <c r="L467" i="6"/>
  <c r="I689" i="6"/>
  <c r="J689" i="6"/>
  <c r="K689" i="6"/>
  <c r="L689" i="6"/>
  <c r="J629" i="6"/>
  <c r="K629" i="6"/>
  <c r="I629" i="6"/>
  <c r="L629" i="6"/>
  <c r="J464" i="6"/>
  <c r="K464" i="6"/>
  <c r="I464" i="6"/>
  <c r="L464" i="6"/>
  <c r="I427" i="6"/>
  <c r="J427" i="6"/>
  <c r="K427" i="6"/>
  <c r="L427" i="6"/>
  <c r="I714" i="6"/>
  <c r="J714" i="6"/>
  <c r="K714" i="6"/>
  <c r="L714" i="6"/>
  <c r="J563" i="6"/>
  <c r="K563" i="6"/>
  <c r="I563" i="6"/>
  <c r="L563" i="6"/>
  <c r="I680" i="6"/>
  <c r="J680" i="6"/>
  <c r="K680" i="6"/>
  <c r="L680" i="6"/>
  <c r="I529" i="6"/>
  <c r="J529" i="6"/>
  <c r="K529" i="6"/>
  <c r="L529" i="6"/>
  <c r="J437" i="6"/>
  <c r="K437" i="6"/>
  <c r="I437" i="6"/>
  <c r="L437" i="6"/>
  <c r="I632" i="6"/>
  <c r="J632" i="6"/>
  <c r="K632" i="6"/>
  <c r="L632" i="6"/>
  <c r="I686" i="6"/>
  <c r="J686" i="6"/>
  <c r="K686" i="6"/>
  <c r="L686" i="6"/>
  <c r="I647" i="6"/>
  <c r="J647" i="6"/>
  <c r="K647" i="6"/>
  <c r="L647" i="6"/>
  <c r="J581" i="6"/>
  <c r="K581" i="6"/>
  <c r="I581" i="6"/>
  <c r="L581" i="6"/>
  <c r="J572" i="6"/>
  <c r="K572" i="6"/>
  <c r="I572" i="6"/>
  <c r="L572" i="6"/>
  <c r="J626" i="6"/>
  <c r="K626" i="6"/>
  <c r="I626" i="6"/>
  <c r="L626" i="6"/>
  <c r="I702" i="6"/>
  <c r="J702" i="6"/>
  <c r="K702" i="6"/>
  <c r="L702" i="6"/>
  <c r="I577" i="6"/>
  <c r="J577" i="6"/>
  <c r="K577" i="6"/>
  <c r="L577" i="6"/>
  <c r="I659" i="6"/>
  <c r="J659" i="6"/>
  <c r="K659" i="6"/>
  <c r="L659" i="6"/>
  <c r="L670" i="6"/>
  <c r="I670" i="6"/>
  <c r="J670" i="6"/>
  <c r="K670" i="6"/>
  <c r="I741" i="6"/>
  <c r="J741" i="6"/>
  <c r="K741" i="6"/>
  <c r="L741" i="6"/>
  <c r="J539" i="6"/>
  <c r="K539" i="6"/>
  <c r="I539" i="6"/>
  <c r="L539" i="6"/>
  <c r="I708" i="6"/>
  <c r="J708" i="6"/>
  <c r="K708" i="6"/>
  <c r="L708" i="6"/>
  <c r="J617" i="6"/>
  <c r="K617" i="6"/>
  <c r="L617" i="6"/>
  <c r="I617" i="6"/>
  <c r="I603" i="6"/>
  <c r="J603" i="6"/>
  <c r="L603" i="6"/>
  <c r="K603" i="6"/>
  <c r="I528" i="6"/>
  <c r="J528" i="6"/>
  <c r="K528" i="6"/>
  <c r="L528" i="6"/>
  <c r="I612" i="6"/>
  <c r="J612" i="6"/>
  <c r="L612" i="6"/>
  <c r="K612" i="6"/>
  <c r="I561" i="6"/>
  <c r="J561" i="6"/>
  <c r="K561" i="6"/>
  <c r="L561" i="6"/>
  <c r="J407" i="6"/>
  <c r="K407" i="6"/>
  <c r="I407" i="6"/>
  <c r="L407" i="6"/>
  <c r="I574" i="6"/>
  <c r="J574" i="6"/>
  <c r="K574" i="6"/>
  <c r="L574" i="6"/>
  <c r="I445" i="6"/>
  <c r="J445" i="6"/>
  <c r="K445" i="6"/>
  <c r="L445" i="6"/>
  <c r="I430" i="6"/>
  <c r="J430" i="6"/>
  <c r="K430" i="6"/>
  <c r="L430" i="6"/>
  <c r="I382" i="6"/>
  <c r="J382" i="6"/>
  <c r="K382" i="6"/>
  <c r="L382" i="6"/>
  <c r="I457" i="6"/>
  <c r="J457" i="6"/>
  <c r="K457" i="6"/>
  <c r="L457" i="6"/>
  <c r="I677" i="6"/>
  <c r="J677" i="6"/>
  <c r="K677" i="6"/>
  <c r="L677" i="6"/>
  <c r="J593" i="6"/>
  <c r="K593" i="6"/>
  <c r="I593" i="6"/>
  <c r="L593" i="6"/>
  <c r="I735" i="6"/>
  <c r="J735" i="6"/>
  <c r="K735" i="6"/>
  <c r="L735" i="6"/>
  <c r="L682" i="6"/>
  <c r="I682" i="6"/>
  <c r="J682" i="6"/>
  <c r="K682" i="6"/>
  <c r="I460" i="6"/>
  <c r="J460" i="6"/>
  <c r="K460" i="6"/>
  <c r="L460" i="6"/>
  <c r="I414" i="6"/>
  <c r="J414" i="6"/>
  <c r="K414" i="6"/>
  <c r="L414" i="6"/>
  <c r="I650" i="6"/>
  <c r="J650" i="6"/>
  <c r="K650" i="6"/>
  <c r="L650" i="6"/>
  <c r="I628" i="6"/>
  <c r="J628" i="6"/>
  <c r="K628" i="6"/>
  <c r="L628" i="6"/>
  <c r="I692" i="6"/>
  <c r="J692" i="6"/>
  <c r="K692" i="6"/>
  <c r="L692" i="6"/>
  <c r="I538" i="6"/>
  <c r="J538" i="6"/>
  <c r="K538" i="6"/>
  <c r="L538" i="6"/>
  <c r="J392" i="6"/>
  <c r="K392" i="6"/>
  <c r="I392" i="6"/>
  <c r="L392" i="6"/>
  <c r="I732" i="6"/>
  <c r="J732" i="6"/>
  <c r="K732" i="6"/>
  <c r="L732" i="6"/>
  <c r="I489" i="6"/>
  <c r="J489" i="6"/>
  <c r="K489" i="6"/>
  <c r="L489" i="6"/>
  <c r="I493" i="6"/>
  <c r="J493" i="6"/>
  <c r="K493" i="6"/>
  <c r="L493" i="6"/>
  <c r="I424" i="6"/>
  <c r="J424" i="6"/>
  <c r="K424" i="6"/>
  <c r="L424" i="6"/>
  <c r="I546" i="6"/>
  <c r="J546" i="6"/>
  <c r="K546" i="6"/>
  <c r="L546" i="6"/>
  <c r="I492" i="6"/>
  <c r="J492" i="6"/>
  <c r="K492" i="6"/>
  <c r="L492" i="6"/>
  <c r="I610" i="6"/>
  <c r="J610" i="6"/>
  <c r="L610" i="6"/>
  <c r="K610" i="6"/>
  <c r="I451" i="6"/>
  <c r="J451" i="6"/>
  <c r="K451" i="6"/>
  <c r="L451" i="6"/>
  <c r="I555" i="6"/>
  <c r="J555" i="6"/>
  <c r="K555" i="6"/>
  <c r="L555" i="6"/>
  <c r="I472" i="6"/>
  <c r="J472" i="6"/>
  <c r="K472" i="6"/>
  <c r="L472" i="6"/>
  <c r="I719" i="6"/>
  <c r="J719" i="6"/>
  <c r="K719" i="6"/>
  <c r="L719" i="6"/>
  <c r="L640" i="6"/>
  <c r="I640" i="6"/>
  <c r="J640" i="6"/>
  <c r="K640" i="6"/>
  <c r="I619" i="6"/>
  <c r="J619" i="6"/>
  <c r="K619" i="6"/>
  <c r="L619" i="6"/>
  <c r="L703" i="6"/>
  <c r="I703" i="6"/>
  <c r="J703" i="6"/>
  <c r="K703" i="6"/>
  <c r="I463" i="6"/>
  <c r="J463" i="6"/>
  <c r="K463" i="6"/>
  <c r="L463" i="6"/>
  <c r="I696" i="6"/>
  <c r="J696" i="6"/>
  <c r="K696" i="6"/>
  <c r="L696" i="6"/>
  <c r="I669" i="6"/>
  <c r="J669" i="6"/>
  <c r="K669" i="6"/>
  <c r="L669" i="6"/>
  <c r="J599" i="6"/>
  <c r="K599" i="6"/>
  <c r="I599" i="6"/>
  <c r="L599" i="6"/>
  <c r="I556" i="6"/>
  <c r="J556" i="6"/>
  <c r="K556" i="6"/>
  <c r="L556" i="6"/>
  <c r="J524" i="6"/>
  <c r="K524" i="6"/>
  <c r="L524" i="6"/>
  <c r="I524" i="6"/>
  <c r="I432" i="6"/>
  <c r="J432" i="6"/>
  <c r="K432" i="6"/>
  <c r="L432" i="6"/>
  <c r="I495" i="6"/>
  <c r="J495" i="6"/>
  <c r="K495" i="6"/>
  <c r="L495" i="6"/>
  <c r="I498" i="6"/>
  <c r="J498" i="6"/>
  <c r="K498" i="6"/>
  <c r="L498" i="6"/>
  <c r="I734" i="6"/>
  <c r="J734" i="6"/>
  <c r="K734" i="6"/>
  <c r="L734" i="6"/>
  <c r="I391" i="6"/>
  <c r="J391" i="6"/>
  <c r="K391" i="6"/>
  <c r="L391" i="6"/>
  <c r="I678" i="6"/>
  <c r="J678" i="6"/>
  <c r="K678" i="6"/>
  <c r="L678" i="6"/>
  <c r="I505" i="6"/>
  <c r="J505" i="6"/>
  <c r="K505" i="6"/>
  <c r="L505" i="6"/>
  <c r="J440" i="6"/>
  <c r="K440" i="6"/>
  <c r="I440" i="6"/>
  <c r="L440" i="6"/>
  <c r="J428" i="6"/>
  <c r="K428" i="6"/>
  <c r="I428" i="6"/>
  <c r="L428" i="6"/>
  <c r="I573" i="6"/>
  <c r="J573" i="6"/>
  <c r="K573" i="6"/>
  <c r="L573" i="6"/>
  <c r="I630" i="6"/>
  <c r="J630" i="6"/>
  <c r="L630" i="6"/>
  <c r="K630" i="6"/>
  <c r="I415" i="6"/>
  <c r="J415" i="6"/>
  <c r="K415" i="6"/>
  <c r="L415" i="6"/>
  <c r="J482" i="6"/>
  <c r="K482" i="6"/>
  <c r="I482" i="6"/>
  <c r="L482" i="6"/>
  <c r="J497" i="6"/>
  <c r="K497" i="6"/>
  <c r="I497" i="6"/>
  <c r="L497" i="6"/>
  <c r="I400" i="6"/>
  <c r="J400" i="6"/>
  <c r="K400" i="6"/>
  <c r="L400" i="6"/>
  <c r="J422" i="6"/>
  <c r="K422" i="6"/>
  <c r="I422" i="6"/>
  <c r="L422" i="6"/>
  <c r="L679" i="6"/>
  <c r="I679" i="6"/>
  <c r="J679" i="6"/>
  <c r="K679" i="6"/>
  <c r="I381" i="6"/>
  <c r="J381" i="6"/>
  <c r="K381" i="6"/>
  <c r="L381" i="6"/>
  <c r="L673" i="6"/>
  <c r="I673" i="6"/>
  <c r="J673" i="6"/>
  <c r="K673" i="6"/>
  <c r="J416" i="6"/>
  <c r="K416" i="6"/>
  <c r="L416" i="6"/>
  <c r="I416" i="6"/>
  <c r="L649" i="6"/>
  <c r="I649" i="6"/>
  <c r="J649" i="6"/>
  <c r="K649" i="6"/>
  <c r="I642" i="6"/>
  <c r="J642" i="6"/>
  <c r="K642" i="6"/>
  <c r="L642" i="6"/>
  <c r="I453" i="6"/>
  <c r="J453" i="6"/>
  <c r="K453" i="6"/>
  <c r="L453" i="6"/>
  <c r="J425" i="6"/>
  <c r="K425" i="6"/>
  <c r="I425" i="6"/>
  <c r="L425" i="6"/>
  <c r="I439" i="6"/>
  <c r="J439" i="6"/>
  <c r="K439" i="6"/>
  <c r="L439" i="6"/>
  <c r="L658" i="6"/>
  <c r="I658" i="6"/>
  <c r="J658" i="6"/>
  <c r="K658" i="6"/>
  <c r="J620" i="6"/>
  <c r="K620" i="6"/>
  <c r="I620" i="6"/>
  <c r="L620" i="6"/>
  <c r="J584" i="6"/>
  <c r="K584" i="6"/>
  <c r="I584" i="6"/>
  <c r="L584" i="6"/>
  <c r="L688" i="6"/>
  <c r="I688" i="6"/>
  <c r="J688" i="6"/>
  <c r="K688" i="6"/>
  <c r="I435" i="6"/>
  <c r="J435" i="6"/>
  <c r="K435" i="6"/>
  <c r="L435" i="6"/>
  <c r="I570" i="6"/>
  <c r="J570" i="6"/>
  <c r="K570" i="6"/>
  <c r="L570" i="6"/>
  <c r="I674" i="6"/>
  <c r="J674" i="6"/>
  <c r="K674" i="6"/>
  <c r="L674" i="6"/>
  <c r="I429" i="6"/>
  <c r="J429" i="6"/>
  <c r="K429" i="6"/>
  <c r="L429" i="6"/>
  <c r="J458" i="6"/>
  <c r="K458" i="6"/>
  <c r="I458" i="6"/>
  <c r="L458" i="6"/>
  <c r="I522" i="6"/>
  <c r="J522" i="6"/>
  <c r="K522" i="6"/>
  <c r="L522" i="6"/>
  <c r="I535" i="6"/>
  <c r="J535" i="6"/>
  <c r="K535" i="6"/>
  <c r="L535" i="6"/>
  <c r="I487" i="6"/>
  <c r="J487" i="6"/>
  <c r="K487" i="6"/>
  <c r="L487" i="6"/>
  <c r="J530" i="6"/>
  <c r="K530" i="6"/>
  <c r="I530" i="6"/>
  <c r="L530" i="6"/>
  <c r="J419" i="6"/>
  <c r="K419" i="6"/>
  <c r="I419" i="6"/>
  <c r="L419" i="6"/>
  <c r="I597" i="6"/>
  <c r="J597" i="6"/>
  <c r="L597" i="6"/>
  <c r="K597" i="6"/>
  <c r="J527" i="6"/>
  <c r="K527" i="6"/>
  <c r="I527" i="6"/>
  <c r="L527" i="6"/>
  <c r="J578" i="6"/>
  <c r="K578" i="6"/>
  <c r="L578" i="6"/>
  <c r="I578" i="6"/>
  <c r="L655" i="6"/>
  <c r="I655" i="6"/>
  <c r="J655" i="6"/>
  <c r="K655" i="6"/>
  <c r="J554" i="6"/>
  <c r="K554" i="6"/>
  <c r="I554" i="6"/>
  <c r="L554" i="6"/>
  <c r="I595" i="6"/>
  <c r="J595" i="6"/>
  <c r="L595" i="6"/>
  <c r="K595" i="6"/>
  <c r="I690" i="6"/>
  <c r="J690" i="6"/>
  <c r="K690" i="6"/>
  <c r="L690" i="6"/>
  <c r="I616" i="6"/>
  <c r="J616" i="6"/>
  <c r="K616" i="6"/>
  <c r="L616" i="6"/>
  <c r="J566" i="6"/>
  <c r="K566" i="6"/>
  <c r="I566" i="6"/>
  <c r="L566" i="6"/>
  <c r="I526" i="6"/>
  <c r="J526" i="6"/>
  <c r="K526" i="6"/>
  <c r="L526" i="6"/>
  <c r="I707" i="6"/>
  <c r="J707" i="6"/>
  <c r="K707" i="6"/>
  <c r="L707" i="6"/>
  <c r="I508" i="6"/>
  <c r="J508" i="6"/>
  <c r="K508" i="6"/>
  <c r="L508" i="6"/>
  <c r="L742" i="6"/>
  <c r="I742" i="6"/>
  <c r="J742" i="6"/>
  <c r="K742" i="6"/>
  <c r="L706" i="6"/>
  <c r="I706" i="6"/>
  <c r="J706" i="6"/>
  <c r="K706" i="6"/>
  <c r="I448" i="6"/>
  <c r="J448" i="6"/>
  <c r="K448" i="6"/>
  <c r="L448" i="6"/>
  <c r="I711" i="6"/>
  <c r="J711" i="6"/>
  <c r="K711" i="6"/>
  <c r="L711" i="6"/>
  <c r="I421" i="6"/>
  <c r="J421" i="6"/>
  <c r="K421" i="6"/>
  <c r="L421" i="6"/>
  <c r="L694" i="6"/>
  <c r="I694" i="6"/>
  <c r="J694" i="6"/>
  <c r="K694" i="6"/>
  <c r="J605" i="6"/>
  <c r="K605" i="6"/>
  <c r="I605" i="6"/>
  <c r="L605" i="6"/>
  <c r="I580" i="6"/>
  <c r="J580" i="6"/>
  <c r="K580" i="6"/>
  <c r="L580" i="6"/>
  <c r="I684" i="6"/>
  <c r="J684" i="6"/>
  <c r="K684" i="6"/>
  <c r="L684" i="6"/>
  <c r="I698" i="6"/>
  <c r="J698" i="6"/>
  <c r="K698" i="6"/>
  <c r="L698" i="6"/>
  <c r="I465" i="6"/>
  <c r="J465" i="6"/>
  <c r="K465" i="6"/>
  <c r="L465" i="6"/>
  <c r="I516" i="6"/>
  <c r="J516" i="6"/>
  <c r="K516" i="6"/>
  <c r="L516" i="6"/>
  <c r="I668" i="6"/>
  <c r="J668" i="6"/>
  <c r="K668" i="6"/>
  <c r="L668" i="6"/>
  <c r="J446" i="6"/>
  <c r="K446" i="6"/>
  <c r="I446" i="6"/>
  <c r="L446" i="6"/>
  <c r="I412" i="6"/>
  <c r="J412" i="6"/>
  <c r="K412" i="6"/>
  <c r="L412" i="6"/>
  <c r="J608" i="6"/>
  <c r="K608" i="6"/>
  <c r="I608" i="6"/>
  <c r="L608" i="6"/>
  <c r="J569" i="6"/>
  <c r="K569" i="6"/>
  <c r="I569" i="6"/>
  <c r="L569" i="6"/>
  <c r="I537" i="6"/>
  <c r="J537" i="6"/>
  <c r="K537" i="6"/>
  <c r="L537" i="6"/>
  <c r="I478" i="6"/>
  <c r="J478" i="6"/>
  <c r="K478" i="6"/>
  <c r="L478" i="6"/>
  <c r="I644" i="6"/>
  <c r="J644" i="6"/>
  <c r="K644" i="6"/>
  <c r="L644" i="6"/>
  <c r="I423" i="6"/>
  <c r="J423" i="6"/>
  <c r="K423" i="6"/>
  <c r="L423" i="6"/>
  <c r="I387" i="6"/>
  <c r="J387" i="6"/>
  <c r="K387" i="6"/>
  <c r="L387" i="6"/>
  <c r="L652" i="6"/>
  <c r="I652" i="6"/>
  <c r="J652" i="6"/>
  <c r="K652" i="6"/>
  <c r="I660" i="6"/>
  <c r="J660" i="6"/>
  <c r="K660" i="6"/>
  <c r="L660" i="6"/>
  <c r="I657" i="6"/>
  <c r="J657" i="6"/>
  <c r="K657" i="6"/>
  <c r="L657" i="6"/>
  <c r="I513" i="6"/>
  <c r="J513" i="6"/>
  <c r="K513" i="6"/>
  <c r="L513" i="6"/>
  <c r="I481" i="6"/>
  <c r="J481" i="6"/>
  <c r="K481" i="6"/>
  <c r="L481" i="6"/>
  <c r="I468" i="6"/>
  <c r="J468" i="6"/>
  <c r="K468" i="6"/>
  <c r="L468" i="6"/>
  <c r="I579" i="6"/>
  <c r="J579" i="6"/>
  <c r="K579" i="6"/>
  <c r="L579" i="6"/>
  <c r="J602" i="6"/>
  <c r="K602" i="6"/>
  <c r="I602" i="6"/>
  <c r="L602" i="6"/>
  <c r="J518" i="6"/>
  <c r="K518" i="6"/>
  <c r="I518" i="6"/>
  <c r="L518" i="6"/>
  <c r="I656" i="6"/>
  <c r="J656" i="6"/>
  <c r="K656" i="6"/>
  <c r="L656" i="6"/>
  <c r="L637" i="6"/>
  <c r="I637" i="6"/>
  <c r="J637" i="6"/>
  <c r="K637" i="6"/>
  <c r="I705" i="6"/>
  <c r="J705" i="6"/>
  <c r="K705" i="6"/>
  <c r="L705" i="6"/>
  <c r="I750" i="6"/>
  <c r="J750" i="6"/>
  <c r="K750" i="6"/>
  <c r="L750" i="6"/>
  <c r="I635" i="6"/>
  <c r="J635" i="6"/>
  <c r="K635" i="6"/>
  <c r="L635" i="6"/>
  <c r="L721" i="6"/>
  <c r="I721" i="6"/>
  <c r="J721" i="6"/>
  <c r="K721" i="6"/>
  <c r="J506" i="6"/>
  <c r="K506" i="6"/>
  <c r="L506" i="6"/>
  <c r="I506" i="6"/>
  <c r="I568" i="6"/>
  <c r="J568" i="6"/>
  <c r="K568" i="6"/>
  <c r="L568" i="6"/>
  <c r="I531" i="6"/>
  <c r="J531" i="6"/>
  <c r="K531" i="6"/>
  <c r="L531" i="6"/>
  <c r="J575" i="6"/>
  <c r="K575" i="6"/>
  <c r="I575" i="6"/>
  <c r="L575" i="6"/>
  <c r="J449" i="6"/>
  <c r="K449" i="6"/>
  <c r="I449" i="6"/>
  <c r="L449" i="6"/>
  <c r="I390" i="6"/>
  <c r="J390" i="6"/>
  <c r="K390" i="6"/>
  <c r="L390" i="6"/>
  <c r="I627" i="6"/>
  <c r="J627" i="6"/>
  <c r="L627" i="6"/>
  <c r="K627" i="6"/>
  <c r="J515" i="6"/>
  <c r="K515" i="6"/>
  <c r="I515" i="6"/>
  <c r="L515" i="6"/>
  <c r="I586" i="6"/>
  <c r="J586" i="6"/>
  <c r="K586" i="6"/>
  <c r="L586" i="6"/>
  <c r="I725" i="6"/>
  <c r="J725" i="6"/>
  <c r="K725" i="6"/>
  <c r="L725" i="6"/>
  <c r="I466" i="6"/>
  <c r="J466" i="6"/>
  <c r="K466" i="6"/>
  <c r="L466" i="6"/>
  <c r="I665" i="6"/>
  <c r="J665" i="6"/>
  <c r="K665" i="6"/>
  <c r="L665" i="6"/>
  <c r="I540" i="6"/>
  <c r="J540" i="6"/>
  <c r="K540" i="6"/>
  <c r="L540" i="6"/>
  <c r="J587" i="6"/>
  <c r="K587" i="6"/>
  <c r="I587" i="6"/>
  <c r="L587" i="6"/>
  <c r="I447" i="6"/>
  <c r="J447" i="6"/>
  <c r="K447" i="6"/>
  <c r="L447" i="6"/>
  <c r="I631" i="6"/>
  <c r="L631" i="6"/>
  <c r="J631" i="6"/>
  <c r="K631" i="6"/>
  <c r="J431" i="6"/>
  <c r="K431" i="6"/>
  <c r="I431" i="6"/>
  <c r="L431" i="6"/>
  <c r="I378" i="6"/>
  <c r="J378" i="6"/>
  <c r="K378" i="6"/>
  <c r="L378" i="6"/>
  <c r="I507" i="6"/>
  <c r="J507" i="6"/>
  <c r="K507" i="6"/>
  <c r="L507" i="6"/>
  <c r="I638" i="6"/>
  <c r="J638" i="6"/>
  <c r="K638" i="6"/>
  <c r="L638" i="6"/>
  <c r="I384" i="6"/>
  <c r="J384" i="6"/>
  <c r="K384" i="6"/>
  <c r="L384" i="6"/>
  <c r="J596" i="6"/>
  <c r="K596" i="6"/>
  <c r="I596" i="6"/>
  <c r="L596" i="6"/>
  <c r="I532" i="6"/>
  <c r="J532" i="6"/>
  <c r="K532" i="6"/>
  <c r="L532" i="6"/>
  <c r="I420" i="6"/>
  <c r="J420" i="6"/>
  <c r="K420" i="6"/>
  <c r="L420" i="6"/>
  <c r="J545" i="6"/>
  <c r="K545" i="6"/>
  <c r="I545" i="6"/>
  <c r="L545" i="6"/>
  <c r="I484" i="6"/>
  <c r="J484" i="6"/>
  <c r="K484" i="6"/>
  <c r="L484" i="6"/>
  <c r="L751" i="6"/>
  <c r="I751" i="6"/>
  <c r="J751" i="6"/>
  <c r="K751" i="6"/>
  <c r="I601" i="6"/>
  <c r="J601" i="6"/>
  <c r="L601" i="6"/>
  <c r="K601" i="6"/>
  <c r="I471" i="6"/>
  <c r="J471" i="6"/>
  <c r="K471" i="6"/>
  <c r="L471" i="6"/>
  <c r="I459" i="6"/>
  <c r="J459" i="6"/>
  <c r="K459" i="6"/>
  <c r="L459" i="6"/>
  <c r="L661" i="6"/>
  <c r="I661" i="6"/>
  <c r="J661" i="6"/>
  <c r="K661" i="6"/>
  <c r="I710" i="6"/>
  <c r="J710" i="6"/>
  <c r="K710" i="6"/>
  <c r="L710" i="6"/>
  <c r="I501" i="6"/>
  <c r="J501" i="6"/>
  <c r="K501" i="6"/>
  <c r="L501" i="6"/>
  <c r="I666" i="6"/>
  <c r="J666" i="6"/>
  <c r="K666" i="6"/>
  <c r="L666" i="6"/>
  <c r="I583" i="6"/>
  <c r="J583" i="6"/>
  <c r="K583" i="6"/>
  <c r="L583" i="6"/>
  <c r="I490" i="6"/>
  <c r="J490" i="6"/>
  <c r="K490" i="6"/>
  <c r="L490" i="6"/>
  <c r="J479" i="6"/>
  <c r="K479" i="6"/>
  <c r="I479" i="6"/>
  <c r="L479" i="6"/>
  <c r="I588" i="6"/>
  <c r="J588" i="6"/>
  <c r="K588" i="6"/>
  <c r="L588" i="6"/>
  <c r="J494" i="6"/>
  <c r="K494" i="6"/>
  <c r="I494" i="6"/>
  <c r="L494" i="6"/>
  <c r="I483" i="6"/>
  <c r="J483" i="6"/>
  <c r="K483" i="6"/>
  <c r="L483" i="6"/>
  <c r="I636" i="6"/>
  <c r="J636" i="6"/>
  <c r="K636" i="6"/>
  <c r="L636" i="6"/>
  <c r="I469" i="6"/>
  <c r="J469" i="6"/>
  <c r="K469" i="6"/>
  <c r="L469" i="6"/>
  <c r="I641" i="6"/>
  <c r="J641" i="6"/>
  <c r="K641" i="6"/>
  <c r="L641" i="6"/>
  <c r="I517" i="6"/>
  <c r="J517" i="6"/>
  <c r="K517" i="6"/>
  <c r="L517" i="6"/>
  <c r="J590" i="6"/>
  <c r="K590" i="6"/>
  <c r="I590" i="6"/>
  <c r="L590" i="6"/>
  <c r="I406" i="6"/>
  <c r="J406" i="6"/>
  <c r="K406" i="6"/>
  <c r="L406" i="6"/>
  <c r="I562" i="6"/>
  <c r="J562" i="6"/>
  <c r="K562" i="6"/>
  <c r="L562" i="6"/>
  <c r="I723" i="6"/>
  <c r="J723" i="6"/>
  <c r="K723" i="6"/>
  <c r="L723" i="6"/>
  <c r="I600" i="6"/>
  <c r="J600" i="6"/>
  <c r="L600" i="6"/>
  <c r="K600" i="6"/>
  <c r="I726" i="6"/>
  <c r="J726" i="6"/>
  <c r="K726" i="6"/>
  <c r="L726" i="6"/>
  <c r="I604" i="6"/>
  <c r="J604" i="6"/>
  <c r="L604" i="6"/>
  <c r="K604" i="6"/>
  <c r="I591" i="6"/>
  <c r="J591" i="6"/>
  <c r="L591" i="6"/>
  <c r="K591" i="6"/>
  <c r="I558" i="6"/>
  <c r="J558" i="6"/>
  <c r="K558" i="6"/>
  <c r="L558" i="6"/>
  <c r="I385" i="6"/>
  <c r="J385" i="6"/>
  <c r="K385" i="6"/>
  <c r="L385" i="6"/>
  <c r="J623" i="6"/>
  <c r="K623" i="6"/>
  <c r="I623" i="6"/>
  <c r="L623" i="6"/>
  <c r="I394" i="6"/>
  <c r="J394" i="6"/>
  <c r="K394" i="6"/>
  <c r="L394" i="6"/>
  <c r="I609" i="6"/>
  <c r="J609" i="6"/>
  <c r="L609" i="6"/>
  <c r="K609" i="6"/>
  <c r="I441" i="6"/>
  <c r="J441" i="6"/>
  <c r="K441" i="6"/>
  <c r="L441" i="6"/>
  <c r="I729" i="6"/>
  <c r="J729" i="6"/>
  <c r="K729" i="6"/>
  <c r="L729" i="6"/>
  <c r="J485" i="6"/>
  <c r="K485" i="6"/>
  <c r="I485" i="6"/>
  <c r="L485" i="6"/>
  <c r="L730" i="6"/>
  <c r="I730" i="6"/>
  <c r="J730" i="6"/>
  <c r="K730" i="6"/>
  <c r="L685" i="6"/>
  <c r="I685" i="6"/>
  <c r="J685" i="6"/>
  <c r="K685" i="6"/>
  <c r="J614" i="6"/>
  <c r="K614" i="6"/>
  <c r="I614" i="6"/>
  <c r="L614" i="6"/>
  <c r="I403" i="6"/>
  <c r="J403" i="6"/>
  <c r="K403" i="6"/>
  <c r="L403" i="6"/>
  <c r="I624" i="6"/>
  <c r="J624" i="6"/>
  <c r="L624" i="6"/>
  <c r="K624" i="6"/>
  <c r="I393" i="6"/>
  <c r="J393" i="6"/>
  <c r="K393" i="6"/>
  <c r="L393" i="6"/>
  <c r="I695" i="6"/>
  <c r="J695" i="6"/>
  <c r="K695" i="6"/>
  <c r="L695" i="6"/>
  <c r="I534" i="6"/>
  <c r="J534" i="6"/>
  <c r="K534" i="6"/>
  <c r="L534" i="6"/>
  <c r="I687" i="6"/>
  <c r="J687" i="6"/>
  <c r="K687" i="6"/>
  <c r="L687" i="6"/>
  <c r="L748" i="6"/>
  <c r="I748" i="6"/>
  <c r="J748" i="6"/>
  <c r="K748" i="6"/>
  <c r="I525" i="6"/>
  <c r="J525" i="6"/>
  <c r="K525" i="6"/>
  <c r="L525" i="6"/>
  <c r="L646" i="6"/>
  <c r="I646" i="6"/>
  <c r="J646" i="6"/>
  <c r="K646" i="6"/>
  <c r="J521" i="6"/>
  <c r="K521" i="6"/>
  <c r="I521" i="6"/>
  <c r="L521" i="6"/>
  <c r="I576" i="6"/>
  <c r="J576" i="6"/>
  <c r="K576" i="6"/>
  <c r="L576" i="6"/>
  <c r="I645" i="6"/>
  <c r="J645" i="6"/>
  <c r="K645" i="6"/>
  <c r="L645" i="6"/>
  <c r="I607" i="6"/>
  <c r="J607" i="6"/>
  <c r="L607" i="6"/>
  <c r="K607" i="6"/>
  <c r="I475" i="6"/>
  <c r="J475" i="6"/>
  <c r="K475" i="6"/>
  <c r="L475" i="6"/>
  <c r="I683" i="6"/>
  <c r="J683" i="6"/>
  <c r="K683" i="6"/>
  <c r="L683" i="6"/>
  <c r="J551" i="6"/>
  <c r="K551" i="6"/>
  <c r="I551" i="6"/>
  <c r="L551" i="6"/>
  <c r="I752" i="6"/>
  <c r="J752" i="6"/>
  <c r="K752" i="6"/>
  <c r="L752" i="6"/>
  <c r="J410" i="6"/>
  <c r="K410" i="6"/>
  <c r="I410" i="6"/>
  <c r="L410" i="6"/>
  <c r="J386" i="6"/>
  <c r="K386" i="6"/>
  <c r="I386" i="6"/>
  <c r="L386" i="6"/>
  <c r="I589" i="6"/>
  <c r="J589" i="6"/>
  <c r="L589" i="6"/>
  <c r="K589" i="6"/>
  <c r="I397" i="6"/>
  <c r="J397" i="6"/>
  <c r="K397" i="6"/>
  <c r="L397" i="6"/>
  <c r="I671" i="6"/>
  <c r="J671" i="6"/>
  <c r="K671" i="6"/>
  <c r="L671" i="6"/>
  <c r="I747" i="6"/>
  <c r="J747" i="6"/>
  <c r="K747" i="6"/>
  <c r="L747" i="6"/>
  <c r="I541" i="6"/>
  <c r="J541" i="6"/>
  <c r="K541" i="6"/>
  <c r="L541" i="6"/>
  <c r="I606" i="6"/>
  <c r="J606" i="6"/>
  <c r="L606" i="6"/>
  <c r="K606" i="6"/>
  <c r="I731" i="6"/>
  <c r="J731" i="6"/>
  <c r="K731" i="6"/>
  <c r="L731" i="6"/>
  <c r="I402" i="6"/>
  <c r="J402" i="6"/>
  <c r="K402" i="6"/>
  <c r="L402" i="6"/>
  <c r="I717" i="6"/>
  <c r="J717" i="6"/>
  <c r="K717" i="6"/>
  <c r="L717" i="6"/>
  <c r="I564" i="6"/>
  <c r="J564" i="6"/>
  <c r="K564" i="6"/>
  <c r="L564" i="6"/>
  <c r="J500" i="6"/>
  <c r="K500" i="6"/>
  <c r="I500" i="6"/>
  <c r="L500" i="6"/>
  <c r="J395" i="6"/>
  <c r="K395" i="6"/>
  <c r="I395" i="6"/>
  <c r="L395" i="6"/>
  <c r="I737" i="6"/>
  <c r="J737" i="6"/>
  <c r="K737" i="6"/>
  <c r="L737" i="6"/>
  <c r="I499" i="6"/>
  <c r="J499" i="6"/>
  <c r="K499" i="6"/>
  <c r="L499" i="6"/>
  <c r="I743" i="6"/>
  <c r="J743" i="6"/>
  <c r="K743" i="6"/>
  <c r="L743" i="6"/>
  <c r="L700" i="6"/>
  <c r="I700" i="6"/>
  <c r="J700" i="6"/>
  <c r="K700" i="6"/>
  <c r="I648" i="6"/>
  <c r="J648" i="6"/>
  <c r="K648" i="6"/>
  <c r="L648" i="6"/>
  <c r="I582" i="6"/>
  <c r="J582" i="6"/>
  <c r="K582" i="6"/>
  <c r="L582" i="6"/>
  <c r="I716" i="6"/>
  <c r="J716" i="6"/>
  <c r="K716" i="6"/>
  <c r="L716" i="6"/>
  <c r="I598" i="6"/>
  <c r="J598" i="6"/>
  <c r="L598" i="6"/>
  <c r="K598" i="6"/>
  <c r="I444" i="6"/>
  <c r="J444" i="6"/>
  <c r="K444" i="6"/>
  <c r="L444" i="6"/>
  <c r="J434" i="6"/>
  <c r="K434" i="6"/>
  <c r="L434" i="6"/>
  <c r="I434" i="6"/>
  <c r="I480" i="6"/>
  <c r="J480" i="6"/>
  <c r="K480" i="6"/>
  <c r="L480" i="6"/>
  <c r="I722" i="6"/>
  <c r="J722" i="6"/>
  <c r="K722" i="6"/>
  <c r="L722" i="6"/>
  <c r="J542" i="6"/>
  <c r="K542" i="6"/>
  <c r="L542" i="6"/>
  <c r="I542" i="6"/>
  <c r="J491" i="6"/>
  <c r="K491" i="6"/>
  <c r="I491" i="6"/>
  <c r="L491" i="6"/>
  <c r="I662" i="6"/>
  <c r="J662" i="6"/>
  <c r="K662" i="6"/>
  <c r="L662" i="6"/>
  <c r="I510" i="6"/>
  <c r="J510" i="6"/>
  <c r="K510" i="6"/>
  <c r="L510" i="6"/>
  <c r="I523" i="6"/>
  <c r="J523" i="6"/>
  <c r="K523" i="6"/>
  <c r="L523" i="6"/>
  <c r="I621" i="6"/>
  <c r="J621" i="6"/>
  <c r="L621" i="6"/>
  <c r="K621" i="6"/>
  <c r="J560" i="6"/>
  <c r="K560" i="6"/>
  <c r="L560" i="6"/>
  <c r="I560" i="6"/>
  <c r="I651" i="6"/>
  <c r="J651" i="6"/>
  <c r="K651" i="6"/>
  <c r="L651" i="6"/>
  <c r="J401" i="6"/>
  <c r="K401" i="6"/>
  <c r="I401" i="6"/>
  <c r="L401" i="6"/>
  <c r="J404" i="6"/>
  <c r="K404" i="6"/>
  <c r="I404" i="6"/>
  <c r="L404" i="6"/>
  <c r="J503" i="6"/>
  <c r="K503" i="6"/>
  <c r="I503" i="6"/>
  <c r="L503" i="6"/>
  <c r="I380" i="6"/>
  <c r="J380" i="6"/>
  <c r="K380" i="6"/>
  <c r="L380" i="6"/>
  <c r="I399" i="6"/>
  <c r="J399" i="6"/>
  <c r="K399" i="6"/>
  <c r="L399" i="6"/>
  <c r="I411" i="6"/>
  <c r="J411" i="6"/>
  <c r="K411" i="6"/>
  <c r="L411" i="6"/>
  <c r="J452" i="6"/>
  <c r="K452" i="6"/>
  <c r="L452" i="6"/>
  <c r="I452" i="6"/>
  <c r="I519" i="6"/>
  <c r="J519" i="6"/>
  <c r="K519" i="6"/>
  <c r="L519" i="6"/>
  <c r="I567" i="6"/>
  <c r="J567" i="6"/>
  <c r="K567" i="6"/>
  <c r="L567" i="6"/>
  <c r="L664" i="6"/>
  <c r="I664" i="6"/>
  <c r="J664" i="6"/>
  <c r="K664" i="6"/>
  <c r="I592" i="6"/>
  <c r="J592" i="6"/>
  <c r="L592" i="6"/>
  <c r="K592" i="6"/>
  <c r="L727" i="6"/>
  <c r="I727" i="6"/>
  <c r="J727" i="6"/>
  <c r="K727" i="6"/>
  <c r="J548" i="6"/>
  <c r="K548" i="6"/>
  <c r="I548" i="6"/>
  <c r="L548" i="6"/>
  <c r="I408" i="6"/>
  <c r="J408" i="6"/>
  <c r="K408" i="6"/>
  <c r="L408" i="6"/>
  <c r="I426" i="6"/>
  <c r="J426" i="6"/>
  <c r="K426" i="6"/>
  <c r="L426" i="6"/>
  <c r="I405" i="6"/>
  <c r="J405" i="6"/>
  <c r="K405" i="6"/>
  <c r="L405" i="6"/>
  <c r="I653" i="6"/>
  <c r="J653" i="6"/>
  <c r="K653" i="6"/>
  <c r="L653" i="6"/>
  <c r="J470" i="6"/>
  <c r="K470" i="6"/>
  <c r="L470" i="6"/>
  <c r="I470" i="6"/>
  <c r="I417" i="6"/>
  <c r="J417" i="6"/>
  <c r="K417" i="6"/>
  <c r="L417" i="6"/>
  <c r="I442" i="6"/>
  <c r="J442" i="6"/>
  <c r="K442" i="6"/>
  <c r="L442" i="6"/>
  <c r="I704" i="6"/>
  <c r="J704" i="6"/>
  <c r="K704" i="6"/>
  <c r="L704" i="6"/>
  <c r="I436" i="6"/>
  <c r="J436" i="6"/>
  <c r="K436" i="6"/>
  <c r="L436" i="6"/>
  <c r="I379" i="6"/>
  <c r="J379" i="6"/>
  <c r="K379" i="6"/>
  <c r="L379" i="6"/>
  <c r="I409" i="6"/>
  <c r="J409" i="6"/>
  <c r="K409" i="6"/>
  <c r="L409" i="6"/>
  <c r="I504" i="6"/>
  <c r="J504" i="6"/>
  <c r="K504" i="6"/>
  <c r="L504" i="6"/>
  <c r="I585" i="6"/>
  <c r="J585" i="6"/>
  <c r="K585" i="6"/>
  <c r="L585" i="6"/>
  <c r="L709" i="6"/>
  <c r="I709" i="6"/>
  <c r="J709" i="6"/>
  <c r="K709" i="6"/>
  <c r="L736" i="6"/>
  <c r="I736" i="6"/>
  <c r="J736" i="6"/>
  <c r="K736" i="6"/>
  <c r="I433" i="6"/>
  <c r="J433" i="6"/>
  <c r="K433" i="6"/>
  <c r="L433" i="6"/>
  <c r="I720" i="6"/>
  <c r="J720" i="6"/>
  <c r="K720" i="6"/>
  <c r="L720" i="6"/>
  <c r="I622" i="6"/>
  <c r="J622" i="6"/>
  <c r="K622" i="6"/>
  <c r="L622" i="6"/>
  <c r="I625" i="6"/>
  <c r="J625" i="6"/>
  <c r="K625" i="6"/>
  <c r="L625" i="6"/>
  <c r="I543" i="6"/>
  <c r="J543" i="6"/>
  <c r="K543" i="6"/>
  <c r="L543" i="6"/>
  <c r="I740" i="6"/>
  <c r="J740" i="6"/>
  <c r="K740" i="6"/>
  <c r="L740" i="6"/>
  <c r="J473" i="6"/>
  <c r="K473" i="6"/>
  <c r="I473" i="6"/>
  <c r="L473" i="6"/>
  <c r="I547" i="6"/>
  <c r="J547" i="6"/>
  <c r="K547" i="6"/>
  <c r="L547" i="6"/>
  <c r="J455" i="6"/>
  <c r="K455" i="6"/>
  <c r="I455" i="6"/>
  <c r="L455" i="6"/>
  <c r="I450" i="6"/>
  <c r="J450" i="6"/>
  <c r="K450" i="6"/>
  <c r="L450" i="6"/>
  <c r="L667" i="6"/>
  <c r="I667" i="6"/>
  <c r="J667" i="6"/>
  <c r="K667" i="6"/>
  <c r="L724" i="6"/>
  <c r="I724" i="6"/>
  <c r="J724" i="6"/>
  <c r="K724" i="6"/>
  <c r="I352" i="6"/>
  <c r="J352" i="6"/>
  <c r="K352" i="6"/>
  <c r="L352" i="6"/>
  <c r="I55" i="6"/>
  <c r="J55" i="6"/>
  <c r="K55" i="6"/>
  <c r="L55" i="6"/>
  <c r="K207" i="6"/>
  <c r="L207" i="6"/>
  <c r="I207" i="6"/>
  <c r="J207" i="6"/>
  <c r="I70" i="6"/>
  <c r="J70" i="6"/>
  <c r="K70" i="6"/>
  <c r="L70" i="6"/>
  <c r="I202" i="6"/>
  <c r="J202" i="6"/>
  <c r="K202" i="6"/>
  <c r="L202" i="6"/>
  <c r="I245" i="6"/>
  <c r="J245" i="6"/>
  <c r="K245" i="6"/>
  <c r="L245" i="6"/>
  <c r="I187" i="6"/>
  <c r="J187" i="6"/>
  <c r="K187" i="6"/>
  <c r="L187" i="6"/>
  <c r="I98" i="6"/>
  <c r="J98" i="6"/>
  <c r="K98" i="6"/>
  <c r="L98" i="6"/>
  <c r="I101" i="6"/>
  <c r="J101" i="6"/>
  <c r="K101" i="6"/>
  <c r="L101" i="6"/>
  <c r="K183" i="6"/>
  <c r="L183" i="6"/>
  <c r="I183" i="6"/>
  <c r="J183" i="6"/>
  <c r="I173" i="6"/>
  <c r="J173" i="6"/>
  <c r="K173" i="6"/>
  <c r="L173" i="6"/>
  <c r="I251" i="6"/>
  <c r="J251" i="6"/>
  <c r="K251" i="6"/>
  <c r="L251" i="6"/>
  <c r="K24" i="6"/>
  <c r="L24" i="6"/>
  <c r="I24" i="6"/>
  <c r="J24" i="6"/>
  <c r="I328" i="6"/>
  <c r="J328" i="6"/>
  <c r="K328" i="6"/>
  <c r="L328" i="6"/>
  <c r="I315" i="6"/>
  <c r="J315" i="6"/>
  <c r="K315" i="6"/>
  <c r="L315" i="6"/>
  <c r="I161" i="6"/>
  <c r="J161" i="6"/>
  <c r="K161" i="6"/>
  <c r="L161" i="6"/>
  <c r="I122" i="6"/>
  <c r="J122" i="6"/>
  <c r="K122" i="6"/>
  <c r="L122" i="6"/>
  <c r="I311" i="6"/>
  <c r="J311" i="6"/>
  <c r="K311" i="6"/>
  <c r="L311" i="6"/>
  <c r="I197" i="6"/>
  <c r="J197" i="6"/>
  <c r="K197" i="6"/>
  <c r="L197" i="6"/>
  <c r="I236" i="6"/>
  <c r="J236" i="6"/>
  <c r="K236" i="6"/>
  <c r="L236" i="6"/>
  <c r="I113" i="6"/>
  <c r="J113" i="6"/>
  <c r="K113" i="6"/>
  <c r="L113" i="6"/>
  <c r="I184" i="6"/>
  <c r="J184" i="6"/>
  <c r="K184" i="6"/>
  <c r="L184" i="6"/>
  <c r="I44" i="6"/>
  <c r="J44" i="6"/>
  <c r="K44" i="6"/>
  <c r="L44" i="6"/>
  <c r="I363" i="6"/>
  <c r="J363" i="6"/>
  <c r="K363" i="6"/>
  <c r="L363" i="6"/>
  <c r="I49" i="6"/>
  <c r="J49" i="6"/>
  <c r="K49" i="6"/>
  <c r="L49" i="6"/>
  <c r="I62" i="6"/>
  <c r="J62" i="6"/>
  <c r="K62" i="6"/>
  <c r="L62" i="6"/>
  <c r="I339" i="6"/>
  <c r="J339" i="6"/>
  <c r="K339" i="6"/>
  <c r="L339" i="6"/>
  <c r="I176" i="6"/>
  <c r="J176" i="6"/>
  <c r="K176" i="6"/>
  <c r="L176" i="6"/>
  <c r="I119" i="6"/>
  <c r="J119" i="6"/>
  <c r="K119" i="6"/>
  <c r="L119" i="6"/>
  <c r="K225" i="6"/>
  <c r="L225" i="6"/>
  <c r="I225" i="6"/>
  <c r="J225" i="6"/>
  <c r="I235" i="6"/>
  <c r="J235" i="6"/>
  <c r="K235" i="6"/>
  <c r="L235" i="6"/>
  <c r="I185" i="6"/>
  <c r="J185" i="6"/>
  <c r="K185" i="6"/>
  <c r="L185" i="6"/>
  <c r="I221" i="6"/>
  <c r="J221" i="6"/>
  <c r="K221" i="6"/>
  <c r="L221" i="6"/>
  <c r="I297" i="6"/>
  <c r="J297" i="6"/>
  <c r="K297" i="6"/>
  <c r="L297" i="6"/>
  <c r="I272" i="6"/>
  <c r="J272" i="6"/>
  <c r="K272" i="6"/>
  <c r="L272" i="6"/>
  <c r="I85" i="6"/>
  <c r="J85" i="6"/>
  <c r="K85" i="6"/>
  <c r="L85" i="6"/>
  <c r="I28" i="6"/>
  <c r="J28" i="6"/>
  <c r="K28" i="6"/>
  <c r="L28" i="6"/>
  <c r="I56" i="6"/>
  <c r="J56" i="6"/>
  <c r="K56" i="6"/>
  <c r="L56" i="6"/>
  <c r="K192" i="6"/>
  <c r="L192" i="6"/>
  <c r="I192" i="6"/>
  <c r="J192" i="6"/>
  <c r="I218" i="6"/>
  <c r="J218" i="6"/>
  <c r="K218" i="6"/>
  <c r="L218" i="6"/>
  <c r="I155" i="6"/>
  <c r="J155" i="6"/>
  <c r="K155" i="6"/>
  <c r="L155" i="6"/>
  <c r="I68" i="6"/>
  <c r="J68" i="6"/>
  <c r="K68" i="6"/>
  <c r="L68" i="6"/>
  <c r="I270" i="6"/>
  <c r="J270" i="6"/>
  <c r="K270" i="6"/>
  <c r="L270" i="6"/>
  <c r="I290" i="6"/>
  <c r="J290" i="6"/>
  <c r="K290" i="6"/>
  <c r="L290" i="6"/>
  <c r="I109" i="6"/>
  <c r="J109" i="6"/>
  <c r="K109" i="6"/>
  <c r="L109" i="6"/>
  <c r="I53" i="6"/>
  <c r="J53" i="6"/>
  <c r="K53" i="6"/>
  <c r="L53" i="6"/>
  <c r="I345" i="6"/>
  <c r="J345" i="6"/>
  <c r="K345" i="6"/>
  <c r="L345" i="6"/>
  <c r="I61" i="6"/>
  <c r="J61" i="6"/>
  <c r="K61" i="6"/>
  <c r="L61" i="6"/>
  <c r="K210" i="6"/>
  <c r="L210" i="6"/>
  <c r="I210" i="6"/>
  <c r="J210" i="6"/>
  <c r="K222" i="6"/>
  <c r="L222" i="6"/>
  <c r="I222" i="6"/>
  <c r="J222" i="6"/>
  <c r="I11" i="6"/>
  <c r="J11" i="6"/>
  <c r="K11" i="6"/>
  <c r="L11" i="6"/>
  <c r="K204" i="6"/>
  <c r="L204" i="6"/>
  <c r="I204" i="6"/>
  <c r="J204" i="6"/>
  <c r="I268" i="6"/>
  <c r="J268" i="6"/>
  <c r="K268" i="6"/>
  <c r="L268" i="6"/>
  <c r="I241" i="6"/>
  <c r="J241" i="6"/>
  <c r="K241" i="6"/>
  <c r="L241" i="6"/>
  <c r="K36" i="6"/>
  <c r="L36" i="6"/>
  <c r="I36" i="6"/>
  <c r="J36" i="6"/>
  <c r="I292" i="6"/>
  <c r="J292" i="6"/>
  <c r="K292" i="6"/>
  <c r="L292" i="6"/>
  <c r="I362" i="6"/>
  <c r="J362" i="6"/>
  <c r="K362" i="6"/>
  <c r="L362" i="6"/>
  <c r="K213" i="6"/>
  <c r="L213" i="6"/>
  <c r="I213" i="6"/>
  <c r="J213" i="6"/>
  <c r="I115" i="6"/>
  <c r="J115" i="6"/>
  <c r="K115" i="6"/>
  <c r="L115" i="6"/>
  <c r="K84" i="6"/>
  <c r="L84" i="6"/>
  <c r="I84" i="6"/>
  <c r="J84" i="6"/>
  <c r="K51" i="6"/>
  <c r="L51" i="6"/>
  <c r="I51" i="6"/>
  <c r="J51" i="6"/>
  <c r="I142" i="6"/>
  <c r="J142" i="6"/>
  <c r="K142" i="6"/>
  <c r="L142" i="6"/>
  <c r="I67" i="6"/>
  <c r="J67" i="6"/>
  <c r="K67" i="6"/>
  <c r="L67" i="6"/>
  <c r="I306" i="6"/>
  <c r="J306" i="6"/>
  <c r="K306" i="6"/>
  <c r="L306" i="6"/>
  <c r="I32" i="6"/>
  <c r="J32" i="6"/>
  <c r="K32" i="6"/>
  <c r="L32" i="6"/>
  <c r="K15" i="6"/>
  <c r="L15" i="6"/>
  <c r="I15" i="6"/>
  <c r="J15" i="6"/>
  <c r="I166" i="6"/>
  <c r="J166" i="6"/>
  <c r="K166" i="6"/>
  <c r="L166" i="6"/>
  <c r="I97" i="6"/>
  <c r="J97" i="6"/>
  <c r="K97" i="6"/>
  <c r="L97" i="6"/>
  <c r="I373" i="6"/>
  <c r="J373" i="6"/>
  <c r="K373" i="6"/>
  <c r="L373" i="6"/>
  <c r="K147" i="6"/>
  <c r="L147" i="6"/>
  <c r="I147" i="6"/>
  <c r="J147" i="6"/>
  <c r="K201" i="6"/>
  <c r="L201" i="6"/>
  <c r="I201" i="6"/>
  <c r="J201" i="6"/>
  <c r="K96" i="6"/>
  <c r="L96" i="6"/>
  <c r="I96" i="6"/>
  <c r="J96" i="6"/>
  <c r="I323" i="6"/>
  <c r="J323" i="6"/>
  <c r="K323" i="6"/>
  <c r="L323" i="6"/>
  <c r="I288" i="6"/>
  <c r="J288" i="6"/>
  <c r="K288" i="6"/>
  <c r="L288" i="6"/>
  <c r="K180" i="6"/>
  <c r="L180" i="6"/>
  <c r="I180" i="6"/>
  <c r="J180" i="6"/>
  <c r="K240" i="6"/>
  <c r="L240" i="6"/>
  <c r="I240" i="6"/>
  <c r="J240" i="6"/>
  <c r="I267" i="6"/>
  <c r="J267" i="6"/>
  <c r="K267" i="6"/>
  <c r="L267" i="6"/>
  <c r="I305" i="6"/>
  <c r="J305" i="6"/>
  <c r="K305" i="6"/>
  <c r="L305" i="6"/>
  <c r="I364" i="6"/>
  <c r="J364" i="6"/>
  <c r="K364" i="6"/>
  <c r="L364" i="6"/>
  <c r="I354" i="6"/>
  <c r="J354" i="6"/>
  <c r="K354" i="6"/>
  <c r="L354" i="6"/>
  <c r="K189" i="6"/>
  <c r="L189" i="6"/>
  <c r="I189" i="6"/>
  <c r="J189" i="6"/>
  <c r="I308" i="6"/>
  <c r="J308" i="6"/>
  <c r="K308" i="6"/>
  <c r="L308" i="6"/>
  <c r="I64" i="6"/>
  <c r="J64" i="6"/>
  <c r="K64" i="6"/>
  <c r="L64" i="6"/>
  <c r="I360" i="6"/>
  <c r="J360" i="6"/>
  <c r="K360" i="6"/>
  <c r="L360" i="6"/>
  <c r="I366" i="6"/>
  <c r="J366" i="6"/>
  <c r="K366" i="6"/>
  <c r="L366" i="6"/>
  <c r="I283" i="6"/>
  <c r="J283" i="6"/>
  <c r="K283" i="6"/>
  <c r="L283" i="6"/>
  <c r="I343" i="6"/>
  <c r="J343" i="6"/>
  <c r="K343" i="6"/>
  <c r="L343" i="6"/>
  <c r="I233" i="6"/>
  <c r="J233" i="6"/>
  <c r="K233" i="6"/>
  <c r="L233" i="6"/>
  <c r="K69" i="6"/>
  <c r="L69" i="6"/>
  <c r="I69" i="6"/>
  <c r="J69" i="6"/>
  <c r="I320" i="6"/>
  <c r="J320" i="6"/>
  <c r="K320" i="6"/>
  <c r="L320" i="6"/>
  <c r="I86" i="6"/>
  <c r="J86" i="6"/>
  <c r="K86" i="6"/>
  <c r="L86" i="6"/>
  <c r="I309" i="6"/>
  <c r="J309" i="6"/>
  <c r="K309" i="6"/>
  <c r="L309" i="6"/>
  <c r="I83" i="6"/>
  <c r="J83" i="6"/>
  <c r="K83" i="6"/>
  <c r="L83" i="6"/>
  <c r="I359" i="6"/>
  <c r="J359" i="6"/>
  <c r="K359" i="6"/>
  <c r="L359" i="6"/>
  <c r="I227" i="6"/>
  <c r="J227" i="6"/>
  <c r="K227" i="6"/>
  <c r="L227" i="6"/>
  <c r="K132" i="6"/>
  <c r="L132" i="6"/>
  <c r="I132" i="6"/>
  <c r="J132" i="6"/>
  <c r="I47" i="6"/>
  <c r="J47" i="6"/>
  <c r="K47" i="6"/>
  <c r="L47" i="6"/>
  <c r="I276" i="6"/>
  <c r="J276" i="6"/>
  <c r="K276" i="6"/>
  <c r="L276" i="6"/>
  <c r="I264" i="6"/>
  <c r="J264" i="6"/>
  <c r="K264" i="6"/>
  <c r="L264" i="6"/>
  <c r="I298" i="6"/>
  <c r="J298" i="6"/>
  <c r="K298" i="6"/>
  <c r="L298" i="6"/>
  <c r="I46" i="6"/>
  <c r="J46" i="6"/>
  <c r="K46" i="6"/>
  <c r="L46" i="6"/>
  <c r="I116" i="6"/>
  <c r="J116" i="6"/>
  <c r="K116" i="6"/>
  <c r="L116" i="6"/>
  <c r="K135" i="6"/>
  <c r="L135" i="6"/>
  <c r="I135" i="6"/>
  <c r="J135" i="6"/>
  <c r="I65" i="6"/>
  <c r="J65" i="6"/>
  <c r="K65" i="6"/>
  <c r="L65" i="6"/>
  <c r="I209" i="6"/>
  <c r="J209" i="6"/>
  <c r="K209" i="6"/>
  <c r="L209" i="6"/>
  <c r="K171" i="6"/>
  <c r="L171" i="6"/>
  <c r="I171" i="6"/>
  <c r="J171" i="6"/>
  <c r="I35" i="6"/>
  <c r="J35" i="6"/>
  <c r="K35" i="6"/>
  <c r="L35" i="6"/>
  <c r="I217" i="6"/>
  <c r="J217" i="6"/>
  <c r="K217" i="6"/>
  <c r="L217" i="6"/>
  <c r="I25" i="6"/>
  <c r="J25" i="6"/>
  <c r="K25" i="6"/>
  <c r="L25" i="6"/>
  <c r="I43" i="6"/>
  <c r="J43" i="6"/>
  <c r="K43" i="6"/>
  <c r="L43" i="6"/>
  <c r="I190" i="6"/>
  <c r="J190" i="6"/>
  <c r="K190" i="6"/>
  <c r="L190" i="6"/>
  <c r="I128" i="6"/>
  <c r="J128" i="6"/>
  <c r="K128" i="6"/>
  <c r="L128" i="6"/>
  <c r="I248" i="6"/>
  <c r="J248" i="6"/>
  <c r="K248" i="6"/>
  <c r="L248" i="6"/>
  <c r="I110" i="6"/>
  <c r="J110" i="6"/>
  <c r="K110" i="6"/>
  <c r="L110" i="6"/>
  <c r="I321" i="6"/>
  <c r="J321" i="6"/>
  <c r="K321" i="6"/>
  <c r="L321" i="6"/>
  <c r="I295" i="6"/>
  <c r="J295" i="6"/>
  <c r="K295" i="6"/>
  <c r="L295" i="6"/>
  <c r="I40" i="6"/>
  <c r="J40" i="6"/>
  <c r="K40" i="6"/>
  <c r="L40" i="6"/>
  <c r="I334" i="6"/>
  <c r="J334" i="6"/>
  <c r="K334" i="6"/>
  <c r="L334" i="6"/>
  <c r="K45" i="6"/>
  <c r="L45" i="6"/>
  <c r="I45" i="6"/>
  <c r="J45" i="6"/>
  <c r="I324" i="6"/>
  <c r="J324" i="6"/>
  <c r="K324" i="6"/>
  <c r="L324" i="6"/>
  <c r="K150" i="6"/>
  <c r="L150" i="6"/>
  <c r="I150" i="6"/>
  <c r="J150" i="6"/>
  <c r="I279" i="6"/>
  <c r="J279" i="6"/>
  <c r="K279" i="6"/>
  <c r="L279" i="6"/>
  <c r="I149" i="6"/>
  <c r="J149" i="6"/>
  <c r="K149" i="6"/>
  <c r="L149" i="6"/>
  <c r="K105" i="6"/>
  <c r="L105" i="6"/>
  <c r="I105" i="6"/>
  <c r="J105" i="6"/>
  <c r="I118" i="6"/>
  <c r="J118" i="6"/>
  <c r="K118" i="6"/>
  <c r="L118" i="6"/>
  <c r="K165" i="6"/>
  <c r="L165" i="6"/>
  <c r="I165" i="6"/>
  <c r="J165" i="6"/>
  <c r="I300" i="6"/>
  <c r="J300" i="6"/>
  <c r="K300" i="6"/>
  <c r="L300" i="6"/>
  <c r="K177" i="6"/>
  <c r="L177" i="6"/>
  <c r="I177" i="6"/>
  <c r="J177" i="6"/>
  <c r="K252" i="6"/>
  <c r="L252" i="6"/>
  <c r="I252" i="6"/>
  <c r="J252" i="6"/>
  <c r="I369" i="6"/>
  <c r="J369" i="6"/>
  <c r="K369" i="6"/>
  <c r="L369" i="6"/>
  <c r="I103" i="6"/>
  <c r="J103" i="6"/>
  <c r="K103" i="6"/>
  <c r="L103" i="6"/>
  <c r="I74" i="6"/>
  <c r="J74" i="6"/>
  <c r="K74" i="6"/>
  <c r="L74" i="6"/>
  <c r="I337" i="6"/>
  <c r="J337" i="6"/>
  <c r="K337" i="6"/>
  <c r="L337" i="6"/>
  <c r="I125" i="6"/>
  <c r="J125" i="6"/>
  <c r="K125" i="6"/>
  <c r="L125" i="6"/>
  <c r="K216" i="6"/>
  <c r="L216" i="6"/>
  <c r="I216" i="6"/>
  <c r="J216" i="6"/>
  <c r="I333" i="6"/>
  <c r="J333" i="6"/>
  <c r="K333" i="6"/>
  <c r="L333" i="6"/>
  <c r="I107" i="6"/>
  <c r="J107" i="6"/>
  <c r="K107" i="6"/>
  <c r="L107" i="6"/>
  <c r="I273" i="6"/>
  <c r="J273" i="6"/>
  <c r="K273" i="6"/>
  <c r="L273" i="6"/>
  <c r="I286" i="6"/>
  <c r="J286" i="6"/>
  <c r="K286" i="6"/>
  <c r="L286" i="6"/>
  <c r="I258" i="6"/>
  <c r="J258" i="6"/>
  <c r="K258" i="6"/>
  <c r="L258" i="6"/>
  <c r="I331" i="6"/>
  <c r="J331" i="6"/>
  <c r="K331" i="6"/>
  <c r="L331" i="6"/>
  <c r="I265" i="6"/>
  <c r="J265" i="6"/>
  <c r="K265" i="6"/>
  <c r="L265" i="6"/>
  <c r="K63" i="6"/>
  <c r="L63" i="6"/>
  <c r="I63" i="6"/>
  <c r="J63" i="6"/>
  <c r="I146" i="6"/>
  <c r="J146" i="6"/>
  <c r="K146" i="6"/>
  <c r="L146" i="6"/>
  <c r="I215" i="6"/>
  <c r="J215" i="6"/>
  <c r="K215" i="6"/>
  <c r="L215" i="6"/>
  <c r="K174" i="6"/>
  <c r="L174" i="6"/>
  <c r="I174" i="6"/>
  <c r="J174" i="6"/>
  <c r="I104" i="6"/>
  <c r="J104" i="6"/>
  <c r="K104" i="6"/>
  <c r="L104" i="6"/>
  <c r="I100" i="6"/>
  <c r="J100" i="6"/>
  <c r="K100" i="6"/>
  <c r="L100" i="6"/>
  <c r="I26" i="6"/>
  <c r="J26" i="6"/>
  <c r="K26" i="6"/>
  <c r="L26" i="6"/>
  <c r="I58" i="6"/>
  <c r="J58" i="6"/>
  <c r="K58" i="6"/>
  <c r="L58" i="6"/>
  <c r="K78" i="6"/>
  <c r="L78" i="6"/>
  <c r="I78" i="6"/>
  <c r="J78" i="6"/>
  <c r="I256" i="6"/>
  <c r="J256" i="6"/>
  <c r="K256" i="6"/>
  <c r="L256" i="6"/>
  <c r="I269" i="6"/>
  <c r="J269" i="6"/>
  <c r="K269" i="6"/>
  <c r="L269" i="6"/>
  <c r="I244" i="6"/>
  <c r="J244" i="6"/>
  <c r="K244" i="6"/>
  <c r="L244" i="6"/>
  <c r="K72" i="6"/>
  <c r="L72" i="6"/>
  <c r="I72" i="6"/>
  <c r="J72" i="6"/>
  <c r="I319" i="6"/>
  <c r="J319" i="6"/>
  <c r="K319" i="6"/>
  <c r="L319" i="6"/>
  <c r="I95" i="6"/>
  <c r="J95" i="6"/>
  <c r="K95" i="6"/>
  <c r="L95" i="6"/>
  <c r="I124" i="6"/>
  <c r="J124" i="6"/>
  <c r="K124" i="6"/>
  <c r="L124" i="6"/>
  <c r="I205" i="6"/>
  <c r="J205" i="6"/>
  <c r="K205" i="6"/>
  <c r="L205" i="6"/>
  <c r="I106" i="6"/>
  <c r="J106" i="6"/>
  <c r="K106" i="6"/>
  <c r="L106" i="6"/>
  <c r="I344" i="6"/>
  <c r="J344" i="6"/>
  <c r="K344" i="6"/>
  <c r="L344" i="6"/>
  <c r="I262" i="6"/>
  <c r="J262" i="6"/>
  <c r="K262" i="6"/>
  <c r="L262" i="6"/>
  <c r="I291" i="6"/>
  <c r="J291" i="6"/>
  <c r="K291" i="6"/>
  <c r="L291" i="6"/>
  <c r="K27" i="6"/>
  <c r="L27" i="6"/>
  <c r="I27" i="6"/>
  <c r="J27" i="6"/>
  <c r="I287" i="6"/>
  <c r="J287" i="6"/>
  <c r="K287" i="6"/>
  <c r="L287" i="6"/>
  <c r="I263" i="6"/>
  <c r="J263" i="6"/>
  <c r="K263" i="6"/>
  <c r="L263" i="6"/>
  <c r="I376" i="6"/>
  <c r="J376" i="6"/>
  <c r="K376" i="6"/>
  <c r="L376" i="6"/>
  <c r="I266" i="6"/>
  <c r="J266" i="6"/>
  <c r="K266" i="6"/>
  <c r="L266" i="6"/>
  <c r="I274" i="6"/>
  <c r="J274" i="6"/>
  <c r="K274" i="6"/>
  <c r="L274" i="6"/>
  <c r="I296" i="6"/>
  <c r="J296" i="6"/>
  <c r="K296" i="6"/>
  <c r="L296" i="6"/>
  <c r="I133" i="6"/>
  <c r="J133" i="6"/>
  <c r="K133" i="6"/>
  <c r="L133" i="6"/>
  <c r="K21" i="6"/>
  <c r="L21" i="6"/>
  <c r="I21" i="6"/>
  <c r="J21" i="6"/>
  <c r="I151" i="6"/>
  <c r="J151" i="6"/>
  <c r="K151" i="6"/>
  <c r="L151" i="6"/>
  <c r="I242" i="6"/>
  <c r="J242" i="6"/>
  <c r="K242" i="6"/>
  <c r="L242" i="6"/>
  <c r="I212" i="6"/>
  <c r="J212" i="6"/>
  <c r="K212" i="6"/>
  <c r="L212" i="6"/>
  <c r="K117" i="6"/>
  <c r="L117" i="6"/>
  <c r="I117" i="6"/>
  <c r="J117" i="6"/>
  <c r="K114" i="6"/>
  <c r="L114" i="6"/>
  <c r="I114" i="6"/>
  <c r="J114" i="6"/>
  <c r="I361" i="6"/>
  <c r="J361" i="6"/>
  <c r="K361" i="6"/>
  <c r="L361" i="6"/>
  <c r="K228" i="6"/>
  <c r="L228" i="6"/>
  <c r="I228" i="6"/>
  <c r="J228" i="6"/>
  <c r="I130" i="6"/>
  <c r="J130" i="6"/>
  <c r="K130" i="6"/>
  <c r="L130" i="6"/>
  <c r="I169" i="6"/>
  <c r="J169" i="6"/>
  <c r="K169" i="6"/>
  <c r="L169" i="6"/>
  <c r="I302" i="6"/>
  <c r="J302" i="6"/>
  <c r="K302" i="6"/>
  <c r="L302" i="6"/>
  <c r="K48" i="6"/>
  <c r="L48" i="6"/>
  <c r="I48" i="6"/>
  <c r="J48" i="6"/>
  <c r="I196" i="6"/>
  <c r="J196" i="6"/>
  <c r="K196" i="6"/>
  <c r="L196" i="6"/>
  <c r="I377" i="6"/>
  <c r="J377" i="6"/>
  <c r="K377" i="6"/>
  <c r="L377" i="6"/>
  <c r="I257" i="6"/>
  <c r="J257" i="6"/>
  <c r="K257" i="6"/>
  <c r="L257" i="6"/>
  <c r="I271" i="6"/>
  <c r="J271" i="6"/>
  <c r="K271" i="6"/>
  <c r="L271" i="6"/>
  <c r="I353" i="6"/>
  <c r="J353" i="6"/>
  <c r="K353" i="6"/>
  <c r="L353" i="6"/>
  <c r="I76" i="6"/>
  <c r="J76" i="6"/>
  <c r="K76" i="6"/>
  <c r="L76" i="6"/>
  <c r="K66" i="6"/>
  <c r="L66" i="6"/>
  <c r="I66" i="6"/>
  <c r="J66" i="6"/>
  <c r="I280" i="6"/>
  <c r="J280" i="6"/>
  <c r="K280" i="6"/>
  <c r="L280" i="6"/>
  <c r="I374" i="6"/>
  <c r="J374" i="6"/>
  <c r="K374" i="6"/>
  <c r="L374" i="6"/>
  <c r="K168" i="6"/>
  <c r="L168" i="6"/>
  <c r="I168" i="6"/>
  <c r="J168" i="6"/>
  <c r="I348" i="6"/>
  <c r="J348" i="6"/>
  <c r="K348" i="6"/>
  <c r="L348" i="6"/>
  <c r="I367" i="6"/>
  <c r="J367" i="6"/>
  <c r="K367" i="6"/>
  <c r="L367" i="6"/>
  <c r="I223" i="6"/>
  <c r="J223" i="6"/>
  <c r="K223" i="6"/>
  <c r="L223" i="6"/>
  <c r="K255" i="6"/>
  <c r="L255" i="6"/>
  <c r="I255" i="6"/>
  <c r="J255" i="6"/>
  <c r="I330" i="6"/>
  <c r="J330" i="6"/>
  <c r="K330" i="6"/>
  <c r="L330" i="6"/>
  <c r="I340" i="6"/>
  <c r="J340" i="6"/>
  <c r="K340" i="6"/>
  <c r="L340" i="6"/>
  <c r="I229" i="6"/>
  <c r="J229" i="6"/>
  <c r="K229" i="6"/>
  <c r="L229" i="6"/>
  <c r="K42" i="6"/>
  <c r="L42" i="6"/>
  <c r="I42" i="6"/>
  <c r="J42" i="6"/>
  <c r="I167" i="6"/>
  <c r="J167" i="6"/>
  <c r="K167" i="6"/>
  <c r="L167" i="6"/>
  <c r="I239" i="6"/>
  <c r="J239" i="6"/>
  <c r="K239" i="6"/>
  <c r="L239" i="6"/>
  <c r="I350" i="6"/>
  <c r="J350" i="6"/>
  <c r="K350" i="6"/>
  <c r="L350" i="6"/>
  <c r="K12" i="6"/>
  <c r="L12" i="6"/>
  <c r="I12" i="6"/>
  <c r="J12" i="6"/>
  <c r="I148" i="6"/>
  <c r="J148" i="6"/>
  <c r="K148" i="6"/>
  <c r="L148" i="6"/>
  <c r="I365" i="6"/>
  <c r="J365" i="6"/>
  <c r="K365" i="6"/>
  <c r="L365" i="6"/>
  <c r="K57" i="6"/>
  <c r="L57" i="6"/>
  <c r="I57" i="6"/>
  <c r="J57" i="6"/>
  <c r="K141" i="6"/>
  <c r="L141" i="6"/>
  <c r="I141" i="6"/>
  <c r="J141" i="6"/>
  <c r="I158" i="6"/>
  <c r="J158" i="6"/>
  <c r="K158" i="6"/>
  <c r="L158" i="6"/>
  <c r="I131" i="6"/>
  <c r="J131" i="6"/>
  <c r="K131" i="6"/>
  <c r="L131" i="6"/>
  <c r="I34" i="6"/>
  <c r="J34" i="6"/>
  <c r="K34" i="6"/>
  <c r="L34" i="6"/>
  <c r="K33" i="6"/>
  <c r="L33" i="6"/>
  <c r="I33" i="6"/>
  <c r="J33" i="6"/>
  <c r="I194" i="6"/>
  <c r="J194" i="6"/>
  <c r="K194" i="6"/>
  <c r="L194" i="6"/>
  <c r="I346" i="6"/>
  <c r="J346" i="6"/>
  <c r="K346" i="6"/>
  <c r="L346" i="6"/>
  <c r="K87" i="6"/>
  <c r="L87" i="6"/>
  <c r="I87" i="6"/>
  <c r="J87" i="6"/>
  <c r="I329" i="6"/>
  <c r="J329" i="6"/>
  <c r="K329" i="6"/>
  <c r="L329" i="6"/>
  <c r="I261" i="6"/>
  <c r="J261" i="6"/>
  <c r="K261" i="6"/>
  <c r="L261" i="6"/>
  <c r="I285" i="6"/>
  <c r="J285" i="6"/>
  <c r="K285" i="6"/>
  <c r="L285" i="6"/>
  <c r="I224" i="6"/>
  <c r="J224" i="6"/>
  <c r="K224" i="6"/>
  <c r="L224" i="6"/>
  <c r="I341" i="6"/>
  <c r="J341" i="6"/>
  <c r="K341" i="6"/>
  <c r="L341" i="6"/>
  <c r="I17" i="6"/>
  <c r="J17" i="6"/>
  <c r="K17" i="6"/>
  <c r="L17" i="6"/>
  <c r="K123" i="6"/>
  <c r="L123" i="6"/>
  <c r="I123" i="6"/>
  <c r="J123" i="6"/>
  <c r="I112" i="6"/>
  <c r="J112" i="6"/>
  <c r="K112" i="6"/>
  <c r="L112" i="6"/>
  <c r="I326" i="6"/>
  <c r="J326" i="6"/>
  <c r="K326" i="6"/>
  <c r="L326" i="6"/>
  <c r="I200" i="6"/>
  <c r="J200" i="6"/>
  <c r="K200" i="6"/>
  <c r="L200" i="6"/>
  <c r="K90" i="6"/>
  <c r="L90" i="6"/>
  <c r="I90" i="6"/>
  <c r="J90" i="6"/>
  <c r="K75" i="6"/>
  <c r="L75" i="6"/>
  <c r="I75" i="6"/>
  <c r="J75" i="6"/>
  <c r="I318" i="6"/>
  <c r="J318" i="6"/>
  <c r="K318" i="6"/>
  <c r="L318" i="6"/>
  <c r="I289" i="6"/>
  <c r="J289" i="6"/>
  <c r="K289" i="6"/>
  <c r="L289" i="6"/>
  <c r="K246" i="6"/>
  <c r="L246" i="6"/>
  <c r="I246" i="6"/>
  <c r="J246" i="6"/>
  <c r="I371" i="6"/>
  <c r="J371" i="6"/>
  <c r="K371" i="6"/>
  <c r="L371" i="6"/>
  <c r="I154" i="6"/>
  <c r="J154" i="6"/>
  <c r="K154" i="6"/>
  <c r="L154" i="6"/>
  <c r="I91" i="6"/>
  <c r="J91" i="6"/>
  <c r="K91" i="6"/>
  <c r="L91" i="6"/>
  <c r="I188" i="6"/>
  <c r="J188" i="6"/>
  <c r="K188" i="6"/>
  <c r="L188" i="6"/>
  <c r="K162" i="6"/>
  <c r="L162" i="6"/>
  <c r="I162" i="6"/>
  <c r="J162" i="6"/>
  <c r="I137" i="6"/>
  <c r="J137" i="6"/>
  <c r="K137" i="6"/>
  <c r="L137" i="6"/>
  <c r="I301" i="6"/>
  <c r="J301" i="6"/>
  <c r="K301" i="6"/>
  <c r="L301" i="6"/>
  <c r="I282" i="6"/>
  <c r="J282" i="6"/>
  <c r="K282" i="6"/>
  <c r="L282" i="6"/>
  <c r="I303" i="6"/>
  <c r="J303" i="6"/>
  <c r="K303" i="6"/>
  <c r="L303" i="6"/>
  <c r="K231" i="6"/>
  <c r="L231" i="6"/>
  <c r="I231" i="6"/>
  <c r="J231" i="6"/>
  <c r="I356" i="6"/>
  <c r="J356" i="6"/>
  <c r="K356" i="6"/>
  <c r="L356" i="6"/>
  <c r="I347" i="6"/>
  <c r="J347" i="6"/>
  <c r="K347" i="6"/>
  <c r="L347" i="6"/>
  <c r="I127" i="6"/>
  <c r="J127" i="6"/>
  <c r="K127" i="6"/>
  <c r="L127" i="6"/>
  <c r="I182" i="6"/>
  <c r="J182" i="6"/>
  <c r="K182" i="6"/>
  <c r="L182" i="6"/>
  <c r="I59" i="6"/>
  <c r="J59" i="6"/>
  <c r="K59" i="6"/>
  <c r="L59" i="6"/>
  <c r="I175" i="6"/>
  <c r="J175" i="6"/>
  <c r="K175" i="6"/>
  <c r="L175" i="6"/>
  <c r="I71" i="6"/>
  <c r="J71" i="6"/>
  <c r="K71" i="6"/>
  <c r="L71" i="6"/>
  <c r="I143" i="6"/>
  <c r="J143" i="6"/>
  <c r="K143" i="6"/>
  <c r="L143" i="6"/>
  <c r="I314" i="6"/>
  <c r="J314" i="6"/>
  <c r="K314" i="6"/>
  <c r="L314" i="6"/>
  <c r="I322" i="6"/>
  <c r="J322" i="6"/>
  <c r="K322" i="6"/>
  <c r="L322" i="6"/>
  <c r="I304" i="6"/>
  <c r="J304" i="6"/>
  <c r="K304" i="6"/>
  <c r="L304" i="6"/>
  <c r="I193" i="6"/>
  <c r="J193" i="6"/>
  <c r="K193" i="6"/>
  <c r="L193" i="6"/>
  <c r="I31" i="6"/>
  <c r="J31" i="6"/>
  <c r="K31" i="6"/>
  <c r="L31" i="6"/>
  <c r="I92" i="6"/>
  <c r="J92" i="6"/>
  <c r="K92" i="6"/>
  <c r="L92" i="6"/>
  <c r="K54" i="6"/>
  <c r="L54" i="6"/>
  <c r="I54" i="6"/>
  <c r="J54" i="6"/>
  <c r="K138" i="6"/>
  <c r="L138" i="6"/>
  <c r="I138" i="6"/>
  <c r="J138" i="6"/>
  <c r="I370" i="6"/>
  <c r="J370" i="6"/>
  <c r="K370" i="6"/>
  <c r="L370" i="6"/>
  <c r="I349" i="6"/>
  <c r="J349" i="6"/>
  <c r="K349" i="6"/>
  <c r="L349" i="6"/>
  <c r="I247" i="6"/>
  <c r="J247" i="6"/>
  <c r="K247" i="6"/>
  <c r="L247" i="6"/>
  <c r="I325" i="6"/>
  <c r="J325" i="6"/>
  <c r="K325" i="6"/>
  <c r="L325" i="6"/>
  <c r="I214" i="6"/>
  <c r="J214" i="6"/>
  <c r="K214" i="6"/>
  <c r="L214" i="6"/>
  <c r="I294" i="6"/>
  <c r="J294" i="6"/>
  <c r="K294" i="6"/>
  <c r="L294" i="6"/>
  <c r="I253" i="6"/>
  <c r="J253" i="6"/>
  <c r="K253" i="6"/>
  <c r="L253" i="6"/>
  <c r="I140" i="6"/>
  <c r="J140" i="6"/>
  <c r="K140" i="6"/>
  <c r="L140" i="6"/>
  <c r="I357" i="6"/>
  <c r="J357" i="6"/>
  <c r="K357" i="6"/>
  <c r="L357" i="6"/>
  <c r="K234" i="6"/>
  <c r="L234" i="6"/>
  <c r="I234" i="6"/>
  <c r="J234" i="6"/>
  <c r="I307" i="6"/>
  <c r="J307" i="6"/>
  <c r="K307" i="6"/>
  <c r="L307" i="6"/>
  <c r="I73" i="6"/>
  <c r="J73" i="6"/>
  <c r="K73" i="6"/>
  <c r="L73" i="6"/>
  <c r="I316" i="6"/>
  <c r="J316" i="6"/>
  <c r="K316" i="6"/>
  <c r="L316" i="6"/>
  <c r="I226" i="6"/>
  <c r="J226" i="6"/>
  <c r="K226" i="6"/>
  <c r="L226" i="6"/>
  <c r="K99" i="6"/>
  <c r="L99" i="6"/>
  <c r="I99" i="6"/>
  <c r="J99" i="6"/>
  <c r="K186" i="6"/>
  <c r="L186" i="6"/>
  <c r="I186" i="6"/>
  <c r="J186" i="6"/>
  <c r="I37" i="6"/>
  <c r="J37" i="6"/>
  <c r="K37" i="6"/>
  <c r="L37" i="6"/>
  <c r="I82" i="6"/>
  <c r="J82" i="6"/>
  <c r="K82" i="6"/>
  <c r="L82" i="6"/>
  <c r="I355" i="6"/>
  <c r="J355" i="6"/>
  <c r="K355" i="6"/>
  <c r="L355" i="6"/>
  <c r="I16" i="6"/>
  <c r="J16" i="6"/>
  <c r="K16" i="6"/>
  <c r="L16" i="6"/>
  <c r="I179" i="6"/>
  <c r="J179" i="6"/>
  <c r="K179" i="6"/>
  <c r="L179" i="6"/>
  <c r="K18" i="6"/>
  <c r="L18" i="6"/>
  <c r="I18" i="6"/>
  <c r="J18" i="6"/>
  <c r="I191" i="6"/>
  <c r="J191" i="6"/>
  <c r="K191" i="6"/>
  <c r="L191" i="6"/>
  <c r="I181" i="6"/>
  <c r="J181" i="6"/>
  <c r="K181" i="6"/>
  <c r="L181" i="6"/>
  <c r="I238" i="6"/>
  <c r="J238" i="6"/>
  <c r="K238" i="6"/>
  <c r="L238" i="6"/>
  <c r="I134" i="6"/>
  <c r="J134" i="6"/>
  <c r="K134" i="6"/>
  <c r="L134" i="6"/>
  <c r="I164" i="6"/>
  <c r="J164" i="6"/>
  <c r="K164" i="6"/>
  <c r="L164" i="6"/>
  <c r="K93" i="6"/>
  <c r="L93" i="6"/>
  <c r="I93" i="6"/>
  <c r="J93" i="6"/>
  <c r="I220" i="6"/>
  <c r="J220" i="6"/>
  <c r="K220" i="6"/>
  <c r="L220" i="6"/>
  <c r="I338" i="6"/>
  <c r="J338" i="6"/>
  <c r="K338" i="6"/>
  <c r="L338" i="6"/>
  <c r="K108" i="6"/>
  <c r="L108" i="6"/>
  <c r="I108" i="6"/>
  <c r="J108" i="6"/>
  <c r="K81" i="6"/>
  <c r="L81" i="6"/>
  <c r="I81" i="6"/>
  <c r="J81" i="6"/>
  <c r="I275" i="6"/>
  <c r="J275" i="6"/>
  <c r="K275" i="6"/>
  <c r="L275" i="6"/>
  <c r="I38" i="6"/>
  <c r="J38" i="6"/>
  <c r="K38" i="6"/>
  <c r="L38" i="6"/>
  <c r="I88" i="6"/>
  <c r="J88" i="6"/>
  <c r="K88" i="6"/>
  <c r="L88" i="6"/>
  <c r="I79" i="6"/>
  <c r="J79" i="6"/>
  <c r="K79" i="6"/>
  <c r="L79" i="6"/>
  <c r="I351" i="6"/>
  <c r="J351" i="6"/>
  <c r="K351" i="6"/>
  <c r="L351" i="6"/>
  <c r="I250" i="6"/>
  <c r="J250" i="6"/>
  <c r="K250" i="6"/>
  <c r="L250" i="6"/>
  <c r="I178" i="6"/>
  <c r="J178" i="6"/>
  <c r="K178" i="6"/>
  <c r="L178" i="6"/>
  <c r="K243" i="6"/>
  <c r="L243" i="6"/>
  <c r="I243" i="6"/>
  <c r="J243" i="6"/>
  <c r="I136" i="6"/>
  <c r="J136" i="6"/>
  <c r="K136" i="6"/>
  <c r="L136" i="6"/>
  <c r="K156" i="6"/>
  <c r="L156" i="6"/>
  <c r="I156" i="6"/>
  <c r="J156" i="6"/>
  <c r="I281" i="6"/>
  <c r="J281" i="6"/>
  <c r="K281" i="6"/>
  <c r="L281" i="6"/>
  <c r="I277" i="6"/>
  <c r="J277" i="6"/>
  <c r="K277" i="6"/>
  <c r="L277" i="6"/>
  <c r="I160" i="6"/>
  <c r="J160" i="6"/>
  <c r="K160" i="6"/>
  <c r="L160" i="6"/>
  <c r="I335" i="6"/>
  <c r="J335" i="6"/>
  <c r="K335" i="6"/>
  <c r="L335" i="6"/>
  <c r="I94" i="6"/>
  <c r="J94" i="6"/>
  <c r="K94" i="6"/>
  <c r="L94" i="6"/>
  <c r="I230" i="6"/>
  <c r="J230" i="6"/>
  <c r="K230" i="6"/>
  <c r="L230" i="6"/>
  <c r="I206" i="6"/>
  <c r="J206" i="6"/>
  <c r="K206" i="6"/>
  <c r="L206" i="6"/>
  <c r="I232" i="6"/>
  <c r="J232" i="6"/>
  <c r="K232" i="6"/>
  <c r="L232" i="6"/>
  <c r="I208" i="6"/>
  <c r="J208" i="6"/>
  <c r="K208" i="6"/>
  <c r="L208" i="6"/>
  <c r="K237" i="6"/>
  <c r="L237" i="6"/>
  <c r="I237" i="6"/>
  <c r="J237" i="6"/>
  <c r="K39" i="6"/>
  <c r="L39" i="6"/>
  <c r="I39" i="6"/>
  <c r="J39" i="6"/>
  <c r="I299" i="6"/>
  <c r="J299" i="6"/>
  <c r="K299" i="6"/>
  <c r="L299" i="6"/>
  <c r="I89" i="6"/>
  <c r="J89" i="6"/>
  <c r="K89" i="6"/>
  <c r="L89" i="6"/>
  <c r="I121" i="6"/>
  <c r="J121" i="6"/>
  <c r="K121" i="6"/>
  <c r="L121" i="6"/>
  <c r="I260" i="6"/>
  <c r="J260" i="6"/>
  <c r="K260" i="6"/>
  <c r="L260" i="6"/>
  <c r="I29" i="6"/>
  <c r="J29" i="6"/>
  <c r="K29" i="6"/>
  <c r="L29" i="6"/>
  <c r="K249" i="6"/>
  <c r="L249" i="6"/>
  <c r="I249" i="6"/>
  <c r="J249" i="6"/>
  <c r="I14" i="6"/>
  <c r="J14" i="6"/>
  <c r="K14" i="6"/>
  <c r="L14" i="6"/>
  <c r="I372" i="6"/>
  <c r="J372" i="6"/>
  <c r="K372" i="6"/>
  <c r="L372" i="6"/>
  <c r="I152" i="6"/>
  <c r="J152" i="6"/>
  <c r="K152" i="6"/>
  <c r="L152" i="6"/>
  <c r="K159" i="6"/>
  <c r="L159" i="6"/>
  <c r="I159" i="6"/>
  <c r="J159" i="6"/>
  <c r="I327" i="6"/>
  <c r="J327" i="6"/>
  <c r="K327" i="6"/>
  <c r="L327" i="6"/>
  <c r="I170" i="6"/>
  <c r="J170" i="6"/>
  <c r="K170" i="6"/>
  <c r="L170" i="6"/>
  <c r="I203" i="6"/>
  <c r="J203" i="6"/>
  <c r="K203" i="6"/>
  <c r="L203" i="6"/>
  <c r="I23" i="6"/>
  <c r="J23" i="6"/>
  <c r="K23" i="6"/>
  <c r="L23" i="6"/>
  <c r="I139" i="6"/>
  <c r="J139" i="6"/>
  <c r="K139" i="6"/>
  <c r="L139" i="6"/>
  <c r="I332" i="6"/>
  <c r="J332" i="6"/>
  <c r="K332" i="6"/>
  <c r="L332" i="6"/>
  <c r="I172" i="6"/>
  <c r="J172" i="6"/>
  <c r="K172" i="6"/>
  <c r="L172" i="6"/>
  <c r="K120" i="6"/>
  <c r="L120" i="6"/>
  <c r="I120" i="6"/>
  <c r="J120" i="6"/>
  <c r="I199" i="6"/>
  <c r="J199" i="6"/>
  <c r="K199" i="6"/>
  <c r="L199" i="6"/>
  <c r="K30" i="6"/>
  <c r="L30" i="6"/>
  <c r="I30" i="6"/>
  <c r="J30" i="6"/>
  <c r="I259" i="6"/>
  <c r="J259" i="6"/>
  <c r="K259" i="6"/>
  <c r="L259" i="6"/>
  <c r="I157" i="6"/>
  <c r="J157" i="6"/>
  <c r="K157" i="6"/>
  <c r="L157" i="6"/>
  <c r="K153" i="6"/>
  <c r="L153" i="6"/>
  <c r="I153" i="6"/>
  <c r="J153" i="6"/>
  <c r="K129" i="6"/>
  <c r="L129" i="6"/>
  <c r="I129" i="6"/>
  <c r="J129" i="6"/>
  <c r="I13" i="6"/>
  <c r="J13" i="6"/>
  <c r="K13" i="6"/>
  <c r="L13" i="6"/>
  <c r="I50" i="6"/>
  <c r="J50" i="6"/>
  <c r="K50" i="6"/>
  <c r="L50" i="6"/>
  <c r="K219" i="6"/>
  <c r="L219" i="6"/>
  <c r="I219" i="6"/>
  <c r="J219" i="6"/>
  <c r="I20" i="6"/>
  <c r="J20" i="6"/>
  <c r="K20" i="6"/>
  <c r="L20" i="6"/>
  <c r="I313" i="6"/>
  <c r="J313" i="6"/>
  <c r="K313" i="6"/>
  <c r="L313" i="6"/>
  <c r="I358" i="6"/>
  <c r="J358" i="6"/>
  <c r="K358" i="6"/>
  <c r="L358" i="6"/>
  <c r="I284" i="6"/>
  <c r="J284" i="6"/>
  <c r="K284" i="6"/>
  <c r="L284" i="6"/>
  <c r="K111" i="6"/>
  <c r="L111" i="6"/>
  <c r="I111" i="6"/>
  <c r="J111" i="6"/>
  <c r="I310" i="6"/>
  <c r="J310" i="6"/>
  <c r="K310" i="6"/>
  <c r="L310" i="6"/>
  <c r="I211" i="6"/>
  <c r="J211" i="6"/>
  <c r="K211" i="6"/>
  <c r="L211" i="6"/>
  <c r="I163" i="6"/>
  <c r="J163" i="6"/>
  <c r="K163" i="6"/>
  <c r="L163" i="6"/>
  <c r="I336" i="6"/>
  <c r="J336" i="6"/>
  <c r="K336" i="6"/>
  <c r="L336" i="6"/>
  <c r="K60" i="6"/>
  <c r="L60" i="6"/>
  <c r="I60" i="6"/>
  <c r="J60" i="6"/>
  <c r="I80" i="6"/>
  <c r="J80" i="6"/>
  <c r="K80" i="6"/>
  <c r="L80" i="6"/>
  <c r="I342" i="6"/>
  <c r="J342" i="6"/>
  <c r="K342" i="6"/>
  <c r="L342" i="6"/>
  <c r="I52" i="6"/>
  <c r="J52" i="6"/>
  <c r="K52" i="6"/>
  <c r="L52" i="6"/>
  <c r="I368" i="6"/>
  <c r="J368" i="6"/>
  <c r="K368" i="6"/>
  <c r="L368" i="6"/>
  <c r="K195" i="6"/>
  <c r="L195" i="6"/>
  <c r="I195" i="6"/>
  <c r="J195" i="6"/>
  <c r="I77" i="6"/>
  <c r="J77" i="6"/>
  <c r="K77" i="6"/>
  <c r="L77" i="6"/>
  <c r="K126" i="6"/>
  <c r="L126" i="6"/>
  <c r="I126" i="6"/>
  <c r="J126" i="6"/>
  <c r="I278" i="6"/>
  <c r="J278" i="6"/>
  <c r="K278" i="6"/>
  <c r="L278" i="6"/>
  <c r="I19" i="6"/>
  <c r="J19" i="6"/>
  <c r="K19" i="6"/>
  <c r="L19" i="6"/>
  <c r="I293" i="6"/>
  <c r="J293" i="6"/>
  <c r="K293" i="6"/>
  <c r="L293" i="6"/>
  <c r="K144" i="6"/>
  <c r="L144" i="6"/>
  <c r="I144" i="6"/>
  <c r="J144" i="6"/>
  <c r="I41" i="6"/>
  <c r="J41" i="6"/>
  <c r="K41" i="6"/>
  <c r="L41" i="6"/>
  <c r="I317" i="6"/>
  <c r="J317" i="6"/>
  <c r="K317" i="6"/>
  <c r="L317" i="6"/>
  <c r="I145" i="6"/>
  <c r="J145" i="6"/>
  <c r="K145" i="6"/>
  <c r="L145" i="6"/>
  <c r="K198" i="6"/>
  <c r="L198" i="6"/>
  <c r="I198" i="6"/>
  <c r="J198" i="6"/>
  <c r="I375" i="6"/>
  <c r="J375" i="6"/>
  <c r="K375" i="6"/>
  <c r="L375" i="6"/>
  <c r="I312" i="6"/>
  <c r="J312" i="6"/>
  <c r="K312" i="6"/>
  <c r="L312" i="6"/>
  <c r="I254" i="6"/>
  <c r="J254" i="6"/>
  <c r="K254" i="6"/>
  <c r="L254" i="6"/>
  <c r="K102" i="6"/>
  <c r="L102" i="6"/>
  <c r="I102" i="6"/>
  <c r="J102" i="6"/>
  <c r="I22" i="6"/>
  <c r="J22" i="6"/>
  <c r="K22" i="6"/>
  <c r="L22" i="6"/>
  <c r="T880" i="4"/>
  <c r="S881" i="4"/>
  <c r="O181" i="6"/>
  <c r="O115" i="6"/>
  <c r="O98" i="6"/>
  <c r="O599" i="6"/>
  <c r="O508" i="6"/>
  <c r="O742" i="6"/>
  <c r="O423" i="6"/>
  <c r="O253" i="6"/>
  <c r="O468" i="6"/>
  <c r="O743" i="6"/>
  <c r="O334" i="6"/>
  <c r="O678" i="6"/>
  <c r="O454" i="6"/>
  <c r="H12" i="6" a="1"/>
  <c r="H12" i="6" s="1"/>
  <c r="O12" i="6" s="1"/>
  <c r="O127" i="6"/>
  <c r="O204" i="6"/>
  <c r="O97" i="6"/>
  <c r="O32" i="6"/>
  <c r="O638" i="6"/>
  <c r="O703" i="6"/>
  <c r="O33" i="6"/>
  <c r="O706" i="6"/>
  <c r="O167" i="6"/>
  <c r="O56" i="6"/>
  <c r="O450" i="6"/>
  <c r="O720" i="6"/>
  <c r="O439" i="6"/>
  <c r="O249" i="6"/>
  <c r="O687" i="6"/>
  <c r="O50" i="6"/>
  <c r="O266" i="6"/>
  <c r="O42" i="6"/>
  <c r="O130" i="6"/>
  <c r="O372" i="6"/>
  <c r="O374" i="6"/>
  <c r="O882" i="6"/>
  <c r="O35" i="6"/>
  <c r="O112" i="6"/>
  <c r="O93" i="6"/>
  <c r="O119" i="6"/>
  <c r="O86" i="6"/>
  <c r="O53" i="6"/>
  <c r="O39" i="6"/>
  <c r="O828" i="6"/>
  <c r="O110" i="6"/>
  <c r="O18" i="6"/>
  <c r="O80" i="6"/>
  <c r="O107" i="6"/>
  <c r="O108" i="6"/>
  <c r="O100" i="6"/>
  <c r="O224" i="6"/>
  <c r="O41" i="6"/>
  <c r="O64" i="6"/>
  <c r="O48" i="6"/>
  <c r="O83" i="6"/>
  <c r="O40" i="6"/>
  <c r="O47" i="6"/>
  <c r="O44" i="6"/>
  <c r="O120" i="6"/>
  <c r="O104" i="6"/>
  <c r="O84" i="6"/>
  <c r="O51" i="6"/>
  <c r="O90" i="6"/>
  <c r="O60" i="6"/>
  <c r="O38" i="6"/>
  <c r="O79" i="6"/>
  <c r="O72" i="6"/>
  <c r="O65" i="6"/>
  <c r="O88" i="6"/>
  <c r="O111" i="6"/>
  <c r="O106" i="6"/>
  <c r="O62" i="6"/>
  <c r="O125" i="6"/>
  <c r="O113" i="6"/>
  <c r="O87" i="6"/>
  <c r="O114" i="6"/>
  <c r="O99" i="6"/>
  <c r="O81" i="6"/>
  <c r="O89" i="6"/>
  <c r="O128" i="6"/>
  <c r="O82" i="6"/>
  <c r="O61" i="6"/>
  <c r="O67" i="6"/>
  <c r="O49" i="6"/>
  <c r="O77" i="6"/>
  <c r="O69" i="6"/>
  <c r="O95" i="6"/>
  <c r="O116" i="6"/>
  <c r="O91" i="6"/>
  <c r="O37" i="6"/>
  <c r="O58" i="6"/>
  <c r="O105" i="6"/>
  <c r="O45" i="6"/>
  <c r="O63" i="6"/>
  <c r="O55" i="6"/>
  <c r="O68" i="6"/>
  <c r="O78" i="6"/>
  <c r="O101" i="6"/>
  <c r="O52" i="6"/>
  <c r="O117" i="6"/>
  <c r="O66" i="6"/>
  <c r="O94" i="6"/>
  <c r="O76" i="6"/>
  <c r="O59" i="6"/>
  <c r="O123" i="6"/>
  <c r="O73" i="6"/>
  <c r="O96" i="6"/>
  <c r="O74" i="6"/>
  <c r="O46" i="6"/>
  <c r="O85" i="6"/>
  <c r="O43" i="6"/>
  <c r="O103" i="6"/>
  <c r="O124" i="6"/>
  <c r="O71" i="6"/>
  <c r="O126" i="6"/>
  <c r="O57" i="6"/>
  <c r="O121" i="6"/>
  <c r="O54" i="6"/>
  <c r="O109" i="6"/>
  <c r="O118" i="6"/>
  <c r="O75" i="6"/>
  <c r="O129" i="6"/>
  <c r="O102" i="6"/>
  <c r="O70" i="6"/>
  <c r="O492" i="6"/>
  <c r="O757" i="6"/>
  <c r="O241" i="6"/>
  <c r="O398" i="6"/>
  <c r="O555" i="6"/>
  <c r="O479" i="6"/>
  <c r="O265" i="6"/>
  <c r="O707" i="6"/>
  <c r="O512" i="6"/>
  <c r="O839" i="6"/>
  <c r="O712" i="6"/>
  <c r="O572" i="6"/>
  <c r="O858" i="6"/>
  <c r="O927" i="6"/>
  <c r="O715" i="6"/>
  <c r="O521" i="6"/>
  <c r="O822" i="6"/>
  <c r="O939" i="6"/>
  <c r="O389" i="6"/>
  <c r="O367" i="6"/>
  <c r="O793" i="6"/>
  <c r="O667" i="6"/>
  <c r="O202" i="6"/>
  <c r="O527" i="6"/>
  <c r="O746" i="6"/>
  <c r="O562" i="6"/>
  <c r="O723" i="6"/>
  <c r="O329" i="6"/>
  <c r="O456" i="6"/>
  <c r="O989" i="6"/>
  <c r="O502" i="6"/>
  <c r="O131" i="6"/>
  <c r="O288" i="6"/>
  <c r="O654" i="6"/>
  <c r="O340" i="6"/>
  <c r="O773" i="6"/>
  <c r="O904" i="6"/>
  <c r="O841" i="6"/>
  <c r="O537" i="6"/>
  <c r="O932" i="6"/>
  <c r="O147" i="6"/>
  <c r="O430" i="6"/>
  <c r="O799" i="6"/>
  <c r="O840" i="6"/>
  <c r="O368" i="6"/>
  <c r="O200" i="6"/>
  <c r="O212" i="6"/>
  <c r="O303" i="6"/>
  <c r="O520" i="6"/>
  <c r="O426" i="6"/>
  <c r="O833" i="6"/>
  <c r="O910" i="6"/>
  <c r="O689" i="6"/>
  <c r="O163" i="6"/>
  <c r="O425" i="6"/>
  <c r="O985" i="6"/>
  <c r="O560" i="6"/>
  <c r="O911" i="6"/>
  <c r="O19" i="6"/>
  <c r="O307" i="6"/>
  <c r="O854" i="6"/>
  <c r="O883" i="6"/>
  <c r="O539" i="6"/>
  <c r="O21" i="6"/>
  <c r="O15" i="6"/>
  <c r="O17" i="6"/>
  <c r="O613" i="6"/>
  <c r="O579" i="6"/>
  <c r="O23" i="6"/>
  <c r="O34" i="6"/>
  <c r="O11" i="6"/>
  <c r="O14" i="6"/>
  <c r="O26" i="6"/>
  <c r="O28" i="6"/>
  <c r="O24" i="6"/>
  <c r="O20" i="6"/>
  <c r="O22" i="6"/>
  <c r="O25" i="6"/>
  <c r="O29" i="6"/>
  <c r="O36" i="6"/>
  <c r="O13" i="6"/>
  <c r="O16" i="6"/>
  <c r="O27" i="6"/>
  <c r="O31" i="6"/>
  <c r="O30" i="6"/>
  <c r="O696" i="6"/>
  <c r="O719" i="6"/>
  <c r="O287" i="6"/>
  <c r="O961" i="6"/>
  <c r="O400" i="6"/>
  <c r="O150" i="6"/>
  <c r="O251" i="6"/>
  <c r="O435" i="6"/>
  <c r="O176" i="6"/>
  <c r="O815" i="6"/>
  <c r="O971" i="6"/>
  <c r="O902" i="6"/>
  <c r="O947" i="6"/>
  <c r="O632" i="6"/>
  <c r="O553" i="6"/>
  <c r="O721" i="6"/>
  <c r="O359" i="6"/>
  <c r="O213" i="6"/>
  <c r="O871" i="6"/>
  <c r="O673" i="6"/>
  <c r="O850" i="6"/>
  <c r="O645" i="6"/>
  <c r="O615" i="6"/>
  <c r="O122" i="6"/>
  <c r="O652" i="6"/>
  <c r="O328" i="6"/>
  <c r="O676" i="6"/>
  <c r="O299" i="6"/>
  <c r="O795" i="6"/>
  <c r="O446" i="6"/>
  <c r="O371" i="6"/>
  <c r="O507" i="6"/>
  <c r="O857" i="6"/>
  <c r="O228" i="6"/>
  <c r="O930" i="6"/>
  <c r="O787" i="6"/>
  <c r="O987" i="6"/>
  <c r="O540" i="6"/>
  <c r="O906" i="6"/>
  <c r="O600" i="6"/>
  <c r="O762" i="6"/>
  <c r="O431" i="6"/>
  <c r="O748" i="6"/>
  <c r="O575" i="6"/>
  <c r="O760" i="6"/>
  <c r="O201" i="6"/>
  <c r="O788" i="6"/>
  <c r="O282" i="6"/>
  <c r="O290" i="6"/>
  <c r="O280" i="6"/>
  <c r="O218" i="6"/>
  <c r="O525" i="6"/>
  <c r="O188" i="6"/>
  <c r="O889" i="6"/>
  <c r="O369" i="6"/>
  <c r="O347" i="6"/>
  <c r="O315" i="6"/>
  <c r="O647" i="6"/>
  <c r="O744" i="6"/>
  <c r="O229" i="6"/>
  <c r="O908" i="6"/>
  <c r="O376" i="6"/>
  <c r="O331" i="6"/>
  <c r="O277" i="6"/>
  <c r="O688" i="6"/>
  <c r="O734" i="6"/>
  <c r="O916" i="6"/>
  <c r="O279" i="6"/>
  <c r="O809" i="6"/>
  <c r="O513" i="6"/>
  <c r="O779" i="6"/>
  <c r="O238" i="6"/>
  <c r="O421" i="6"/>
  <c r="O208" i="6"/>
  <c r="O585" i="6"/>
  <c r="O472" i="6"/>
  <c r="O284" i="6"/>
  <c r="O408" i="6"/>
  <c r="O196" i="6"/>
  <c r="O838" i="6"/>
  <c r="O653" i="6"/>
  <c r="O148" i="6"/>
  <c r="O434" i="6"/>
  <c r="O807" i="6"/>
  <c r="O836" i="6"/>
  <c r="O612" i="6"/>
  <c r="O344" i="6"/>
  <c r="O964" i="6"/>
  <c r="O789" i="6"/>
  <c r="O378" i="6"/>
  <c r="O494" i="6"/>
  <c r="O867" i="6"/>
  <c r="O933" i="6"/>
  <c r="O764" i="6"/>
  <c r="O981" i="6"/>
  <c r="O226" i="6"/>
  <c r="O489" i="6"/>
  <c r="O348" i="6"/>
  <c r="O233" i="6"/>
  <c r="O998" i="6"/>
  <c r="O505" i="6"/>
  <c r="O995" i="6"/>
  <c r="O920" i="6"/>
  <c r="O702" i="6"/>
  <c r="O837" i="6"/>
  <c r="O626" i="6"/>
  <c r="O356" i="6"/>
  <c r="O798" i="6"/>
  <c r="O829" i="6"/>
  <c r="O887" i="6"/>
  <c r="O155" i="6"/>
  <c r="O243" i="6"/>
  <c r="O679" i="6"/>
  <c r="O646" i="6"/>
  <c r="O234" i="6"/>
  <c r="O618" i="6"/>
  <c r="O997" i="6"/>
  <c r="O758" i="6"/>
  <c r="O737" i="6"/>
  <c r="O747" i="6"/>
  <c r="O741" i="6"/>
  <c r="O574" i="6"/>
  <c r="O590" i="6"/>
  <c r="O308" i="6"/>
  <c r="O286" i="6"/>
  <c r="O165" i="6"/>
  <c r="O321" i="6"/>
  <c r="O390" i="6"/>
  <c r="O466" i="6"/>
  <c r="O319" i="6"/>
  <c r="O633" i="6"/>
  <c r="O538" i="6"/>
  <c r="O921" i="6"/>
  <c r="O865" i="6"/>
  <c r="O749" i="6"/>
  <c r="O174" i="6"/>
  <c r="O341" i="6"/>
  <c r="O848" i="6"/>
  <c r="O326" i="6"/>
  <c r="O811" i="6"/>
  <c r="O866" i="6"/>
  <c r="O350" i="6"/>
  <c r="O826" i="6"/>
  <c r="O825" i="6"/>
  <c r="O530" i="6"/>
  <c r="O785" i="6"/>
  <c r="O830" i="6"/>
  <c r="O642" i="6"/>
  <c r="O617" i="6"/>
  <c r="O624" i="6"/>
  <c r="O820" i="6"/>
  <c r="O353" i="6"/>
  <c r="O276" i="6"/>
  <c r="O770" i="6"/>
  <c r="O395" i="6"/>
  <c r="O693" i="6"/>
  <c r="O260" i="6"/>
  <c r="O862" i="6"/>
  <c r="O264" i="6"/>
  <c r="O925" i="6"/>
  <c r="O245" i="6"/>
  <c r="O656" i="6"/>
  <c r="O619" i="6"/>
  <c r="O424" i="6"/>
  <c r="O975" i="6"/>
  <c r="O134" i="6"/>
  <c r="O274" i="6"/>
  <c r="O325" i="6"/>
  <c r="O158" i="6"/>
  <c r="O884" i="6"/>
  <c r="O897" i="6"/>
  <c r="O665" i="6"/>
  <c r="O804" i="6"/>
  <c r="O771" i="6"/>
  <c r="O922" i="6"/>
  <c r="O546" i="6"/>
  <c r="O171" i="6"/>
  <c r="O806" i="6"/>
  <c r="O305" i="6"/>
  <c r="O377" i="6"/>
  <c r="O392" i="6"/>
  <c r="O335" i="6"/>
  <c r="O729" i="6"/>
  <c r="O856" i="6"/>
  <c r="O297" i="6"/>
  <c r="O843" i="6"/>
  <c r="O388" i="6"/>
  <c r="O686" i="6"/>
  <c r="O220" i="6"/>
  <c r="O709" i="6"/>
  <c r="O724" i="6"/>
  <c r="O236" i="6"/>
  <c r="O726" i="6"/>
  <c r="O514" i="6"/>
  <c r="O778" i="6"/>
  <c r="O194" i="6"/>
  <c r="O812" i="6"/>
  <c r="O142" i="6"/>
  <c r="O170" i="6"/>
  <c r="O915" i="6"/>
  <c r="O629" i="6"/>
  <c r="O892" i="6"/>
  <c r="O863" i="6"/>
  <c r="O366" i="6"/>
  <c r="O907" i="6"/>
  <c r="O342" i="6"/>
  <c r="O532" i="6"/>
  <c r="O257" i="6"/>
  <c r="O157" i="6"/>
  <c r="O601" i="6"/>
  <c r="O909" i="6"/>
  <c r="O959" i="6"/>
  <c r="O318" i="6"/>
  <c r="O203" i="6"/>
  <c r="O477" i="6"/>
  <c r="O996" i="6"/>
  <c r="O768" i="6"/>
  <c r="O608" i="6"/>
  <c r="O473" i="6"/>
  <c r="O407" i="6"/>
  <c r="O495" i="6"/>
  <c r="O133" i="6"/>
  <c r="O694" i="6"/>
  <c r="O563" i="6"/>
  <c r="O767" i="6"/>
  <c r="O550" i="6"/>
  <c r="O978" i="6"/>
  <c r="O254" i="6"/>
  <c r="O814" i="6"/>
  <c r="O455" i="6"/>
  <c r="O393" i="6"/>
  <c r="O835" i="6"/>
  <c r="O577" i="6"/>
  <c r="O674" i="6"/>
  <c r="O437" i="6"/>
  <c r="O445" i="6"/>
  <c r="O411" i="6"/>
  <c r="O968" i="6"/>
  <c r="O197" i="6"/>
  <c r="O506" i="6"/>
  <c r="O440" i="6"/>
  <c r="O364" i="6"/>
  <c r="O874" i="6"/>
  <c r="O230" i="6"/>
  <c r="O396" i="6"/>
  <c r="O248" i="6"/>
  <c r="O293" i="6"/>
  <c r="O519" i="6"/>
  <c r="O484" i="6"/>
  <c r="O207" i="6"/>
  <c r="O199" i="6"/>
  <c r="O586" i="6"/>
  <c r="O370" i="6"/>
  <c r="O954" i="6"/>
  <c r="O300" i="6"/>
  <c r="O710" i="6"/>
  <c r="O979" i="6"/>
  <c r="O864" i="6"/>
  <c r="O919" i="6"/>
  <c r="O876" i="6"/>
  <c r="O630" i="6"/>
  <c r="O636" i="6"/>
  <c r="O357" i="6"/>
  <c r="O594" i="6"/>
  <c r="O405" i="6"/>
  <c r="O302" i="6"/>
  <c r="O556" i="6"/>
  <c r="O655" i="6"/>
  <c r="O844" i="6"/>
  <c r="O750" i="6"/>
  <c r="O269" i="6"/>
  <c r="O945" i="6"/>
  <c r="O565" i="6"/>
  <c r="O144" i="6"/>
  <c r="O469" i="6"/>
  <c r="O362" i="6"/>
  <c r="O740" i="6"/>
  <c r="O232" i="6"/>
  <c r="O681" i="6"/>
  <c r="O878" i="6"/>
  <c r="O361" i="6"/>
  <c r="O336" i="6"/>
  <c r="O558" i="6"/>
  <c r="O801" i="6"/>
  <c r="O237" i="6"/>
  <c r="O413" i="6"/>
  <c r="O628" i="6"/>
  <c r="O662" i="6"/>
  <c r="O317" i="6"/>
  <c r="O940" i="6"/>
  <c r="O244" i="6"/>
  <c r="O893" i="6"/>
  <c r="O697" i="6"/>
  <c r="O730" i="6"/>
  <c r="O289" i="6"/>
  <c r="O397" i="6"/>
  <c r="O349" i="6"/>
  <c r="O923" i="6"/>
  <c r="O410" i="6"/>
  <c r="O663" i="6"/>
  <c r="O763" i="6"/>
  <c r="O522" i="6"/>
  <c r="O256" i="6"/>
  <c r="O999" i="6"/>
  <c r="O214" i="6"/>
  <c r="O365" i="6"/>
  <c r="O271" i="6"/>
  <c r="O775" i="6"/>
  <c r="O183" i="6"/>
  <c r="O471" i="6"/>
  <c r="O739" i="6"/>
  <c r="O476" i="6"/>
  <c r="O219" i="6"/>
  <c r="O974" i="6"/>
  <c r="O526" i="6"/>
  <c r="O580" i="6"/>
  <c r="O992" i="6"/>
  <c r="O621" i="6"/>
  <c r="O846" i="6"/>
  <c r="O316" i="6"/>
  <c r="O708" i="6"/>
  <c r="O242" i="6"/>
  <c r="O573" i="6"/>
  <c r="O903" i="6"/>
  <c r="O698" i="6"/>
  <c r="O853" i="6"/>
  <c r="O784" i="6"/>
  <c r="O668" i="6"/>
  <c r="O950" i="6"/>
  <c r="O926" i="6"/>
  <c r="O146" i="6"/>
  <c r="O429" i="6"/>
  <c r="O327" i="6"/>
  <c r="O759" i="6"/>
  <c r="O607" i="6"/>
  <c r="O756" i="6"/>
  <c r="O623" i="6"/>
  <c r="O944" i="6"/>
  <c r="O831" i="6"/>
  <c r="O557" i="6"/>
  <c r="O211" i="6"/>
  <c r="O569" i="6"/>
  <c r="O969" i="6"/>
  <c r="O545" i="6"/>
  <c r="O309" i="6"/>
  <c r="O517" i="6"/>
  <c r="O592" i="6"/>
  <c r="O885" i="6"/>
  <c r="O935" i="6"/>
  <c r="O781" i="6"/>
  <c r="O504" i="6"/>
  <c r="O640" i="6"/>
  <c r="O478" i="6"/>
  <c r="O240" i="6"/>
  <c r="O511" i="6"/>
  <c r="O860" i="6"/>
  <c r="O536" i="6"/>
  <c r="O664" i="6"/>
  <c r="O145" i="6"/>
  <c r="O152" i="6"/>
  <c r="O345" i="6"/>
  <c r="O765" i="6"/>
  <c r="O803" i="6"/>
  <c r="O641" i="6"/>
  <c r="O881" i="6"/>
  <c r="O175" i="6"/>
  <c r="O571" i="6"/>
  <c r="O221" i="6"/>
  <c r="O509" i="6"/>
  <c r="O879" i="6"/>
  <c r="O551" i="6"/>
  <c r="O786" i="6"/>
  <c r="O311" i="6"/>
  <c r="O387" i="6"/>
  <c r="O475" i="6"/>
  <c r="O819" i="6"/>
  <c r="O991" i="6"/>
  <c r="O602" i="6"/>
  <c r="O928" i="6"/>
  <c r="O780" i="6"/>
  <c r="O225" i="6"/>
  <c r="O732" i="6"/>
  <c r="O320" i="6"/>
  <c r="O496" i="6"/>
  <c r="O443" i="6"/>
  <c r="O363" i="6"/>
  <c r="O283" i="6"/>
  <c r="O941" i="6"/>
  <c r="O559" i="6"/>
  <c r="O813" i="6"/>
  <c r="O246" i="6"/>
  <c r="O422" i="6"/>
  <c r="O503" i="6"/>
  <c r="O593" i="6"/>
  <c r="O790" i="6"/>
  <c r="O255" i="6"/>
  <c r="O462" i="6"/>
  <c r="O951" i="6"/>
  <c r="O427" i="6"/>
  <c r="O355" i="6"/>
  <c r="O699" i="6"/>
  <c r="O672" i="6"/>
  <c r="O403" i="6"/>
  <c r="O330" i="6"/>
  <c r="O1000" i="6"/>
  <c r="O343" i="6"/>
  <c r="O296" i="6"/>
  <c r="O751" i="6"/>
  <c r="O263" i="6"/>
  <c r="O755" i="6"/>
  <c r="O616" i="6"/>
  <c r="O821" i="6"/>
  <c r="O958" i="6"/>
  <c r="O216" i="6"/>
  <c r="O849" i="6"/>
  <c r="O185" i="6"/>
  <c r="O888" i="6"/>
  <c r="O677" i="6"/>
  <c r="O281" i="6"/>
  <c r="O777" i="6"/>
  <c r="O870" i="6"/>
  <c r="O515" i="6"/>
  <c r="O500" i="6"/>
  <c r="O604" i="6"/>
  <c r="O965" i="6"/>
  <c r="O797" i="6"/>
  <c r="O166" i="6"/>
  <c r="O845" i="6"/>
  <c r="O605" i="6"/>
  <c r="O449" i="6"/>
  <c r="O683" i="6"/>
  <c r="O380" i="6"/>
  <c r="O453" i="6"/>
  <c r="O428" i="6"/>
  <c r="O894" i="6"/>
  <c r="O457" i="6"/>
  <c r="O312" i="6"/>
  <c r="O986" i="6"/>
  <c r="O598" i="6"/>
  <c r="O567" i="6"/>
  <c r="O314" i="6"/>
  <c r="O714" i="6"/>
  <c r="O354" i="6"/>
  <c r="O924" i="6"/>
  <c r="O802" i="6"/>
  <c r="O332" i="6"/>
  <c r="O206" i="6"/>
  <c r="O239" i="6"/>
  <c r="O680" i="6"/>
  <c r="O606" i="6"/>
  <c r="O205" i="6"/>
  <c r="O401" i="6"/>
  <c r="O358" i="6"/>
  <c r="O983" i="6"/>
  <c r="O452" i="6"/>
  <c r="O584" i="6"/>
  <c r="O270" i="6"/>
  <c r="O570" i="6"/>
  <c r="O485" i="6"/>
  <c r="O149" i="6"/>
  <c r="O684" i="6"/>
  <c r="O409" i="6"/>
  <c r="O191" i="6"/>
  <c r="O972" i="6"/>
  <c r="O901" i="6"/>
  <c r="O963" i="6"/>
  <c r="O195" i="6"/>
  <c r="O292" i="6"/>
  <c r="O386" i="6"/>
  <c r="O643" i="6"/>
  <c r="O753" i="6"/>
  <c r="O824" i="6"/>
  <c r="O766" i="6"/>
  <c r="O198" i="6"/>
  <c r="O905" i="6"/>
  <c r="O531" i="6"/>
  <c r="O178" i="6"/>
  <c r="O635" i="6"/>
  <c r="O631" i="6"/>
  <c r="O524" i="6"/>
  <c r="O552" i="6"/>
  <c r="O792" i="6"/>
  <c r="O938" i="6"/>
  <c r="O752" i="6"/>
  <c r="O438" i="6"/>
  <c r="O705" i="6"/>
  <c r="O379" i="6"/>
  <c r="O731" i="6"/>
  <c r="O817" i="6"/>
  <c r="O333" i="6"/>
  <c r="O900" i="6"/>
  <c r="O156" i="6"/>
  <c r="O914" i="6"/>
  <c r="O313" i="6"/>
  <c r="O872" i="6"/>
  <c r="O955" i="6"/>
  <c r="O738" i="6"/>
  <c r="O595" i="6"/>
  <c r="O465" i="6"/>
  <c r="O685" i="6"/>
  <c r="O700" i="6"/>
  <c r="O351" i="6"/>
  <c r="O960" i="6"/>
  <c r="O808" i="6"/>
  <c r="O695" i="6"/>
  <c r="O832" i="6"/>
  <c r="O993" i="6"/>
  <c r="O782" i="6"/>
  <c r="O917" i="6"/>
  <c r="O272" i="6"/>
  <c r="O179" i="6"/>
  <c r="O982" i="6"/>
  <c r="O754" i="6"/>
  <c r="O816" i="6"/>
  <c r="O209" i="6"/>
  <c r="O510" i="6"/>
  <c r="O880" i="6"/>
  <c r="D9" i="5"/>
  <c r="N19" i="5"/>
  <c r="N13" i="5"/>
  <c r="N31" i="5"/>
  <c r="N10" i="5"/>
  <c r="N18" i="5"/>
  <c r="N35" i="5"/>
  <c r="N26" i="5"/>
  <c r="N27" i="5"/>
  <c r="N36" i="5"/>
  <c r="N33" i="5"/>
  <c r="N16" i="5"/>
  <c r="N30" i="5"/>
  <c r="N22" i="5"/>
  <c r="N24" i="5"/>
  <c r="N25" i="5"/>
  <c r="N15" i="5"/>
  <c r="N11" i="5"/>
  <c r="N20" i="5"/>
  <c r="N17" i="5"/>
  <c r="N29" i="5"/>
  <c r="N32" i="5"/>
  <c r="N12" i="5"/>
  <c r="N37" i="5"/>
  <c r="N23" i="5"/>
  <c r="N34" i="5"/>
  <c r="N21" i="5"/>
  <c r="N28" i="5"/>
  <c r="N14" i="5"/>
  <c r="O842" i="6"/>
  <c r="O310" i="6"/>
  <c r="O384" i="6"/>
  <c r="O796" i="6"/>
  <c r="O385" i="6"/>
  <c r="O657" i="6"/>
  <c r="O294" i="6"/>
  <c r="O704" i="6"/>
  <c r="O278" i="6"/>
  <c r="O581" i="6"/>
  <c r="O391" i="6"/>
  <c r="O189" i="6"/>
  <c r="O161" i="6"/>
  <c r="O186" i="6"/>
  <c r="O419" i="6"/>
  <c r="O415" i="6"/>
  <c r="O172" i="6"/>
  <c r="O713" i="6"/>
  <c r="O164" i="6"/>
  <c r="O794" i="6"/>
  <c r="O583" i="6"/>
  <c r="O459" i="6"/>
  <c r="O463" i="6"/>
  <c r="O215" i="6"/>
  <c r="O381" i="6"/>
  <c r="O934" i="6"/>
  <c r="O736" i="6"/>
  <c r="O467" i="6"/>
  <c r="O783" i="6"/>
  <c r="O501" i="6"/>
  <c r="O383" i="6"/>
  <c r="O177" i="6"/>
  <c r="O285" i="6"/>
  <c r="O648" i="6"/>
  <c r="O651" i="6"/>
  <c r="O587" i="6"/>
  <c r="O722" i="6"/>
  <c r="O899" i="6"/>
  <c r="O247" i="6"/>
  <c r="O896" i="6"/>
  <c r="O420" i="6"/>
  <c r="O373" i="6"/>
  <c r="O931" i="6"/>
  <c r="O566" i="6"/>
  <c r="O168" i="6"/>
  <c r="O143" i="6"/>
  <c r="O412" i="6"/>
  <c r="O151" i="6"/>
  <c r="O735" i="6"/>
  <c r="O805" i="6"/>
  <c r="O671" i="6"/>
  <c r="O861" i="6"/>
  <c r="O306" i="6"/>
  <c r="O869" i="6"/>
  <c r="O360" i="6"/>
  <c r="O637" i="6"/>
  <c r="O190" i="6"/>
  <c r="O953" i="6"/>
  <c r="O669" i="6"/>
  <c r="O946" i="6"/>
  <c r="O973" i="6"/>
  <c r="O877" i="6"/>
  <c r="O544" i="6"/>
  <c r="O487" i="6"/>
  <c r="O132" i="6"/>
  <c r="O774" i="6"/>
  <c r="O691" i="6"/>
  <c r="O717" i="6"/>
  <c r="O261" i="6"/>
  <c r="O442" i="6"/>
  <c r="O597" i="6"/>
  <c r="O460" i="6"/>
  <c r="O561" i="6"/>
  <c r="O159" i="6"/>
  <c r="O169" i="6"/>
  <c r="O658" i="6"/>
  <c r="O528" i="6"/>
  <c r="O588" i="6"/>
  <c r="O480" i="6"/>
  <c r="O614" i="6"/>
  <c r="O488" i="6"/>
  <c r="O497" i="6"/>
  <c r="O549" i="6"/>
  <c r="O222" i="6"/>
  <c r="O847" i="6"/>
  <c r="O210" i="6"/>
  <c r="O970" i="6"/>
  <c r="O534" i="6"/>
  <c r="O180" i="6"/>
  <c r="O338" i="6"/>
  <c r="O406" i="6"/>
  <c r="O543" i="6"/>
  <c r="O482" i="6"/>
  <c r="O990" i="6"/>
  <c r="O891" i="6"/>
  <c r="O776" i="6"/>
  <c r="O660" i="6"/>
  <c r="O890" i="6"/>
  <c r="O962" i="6"/>
  <c r="O589" i="6"/>
  <c r="O184" i="6"/>
  <c r="O620" i="6"/>
  <c r="O436" i="6"/>
  <c r="O252" i="6"/>
  <c r="O154" i="6"/>
  <c r="O976" i="6"/>
  <c r="O483" i="6"/>
  <c r="O711" i="6"/>
  <c r="O948" i="6"/>
  <c r="O498" i="6"/>
  <c r="O823" i="6"/>
  <c r="O670" i="6"/>
  <c r="O447" i="6"/>
  <c r="O627" i="6"/>
  <c r="O235" i="6"/>
  <c r="O745" i="6"/>
  <c r="O323" i="6"/>
  <c r="O692" i="6"/>
  <c r="O499" i="6"/>
  <c r="O227" i="6"/>
  <c r="O491" i="6"/>
  <c r="O301" i="6"/>
  <c r="O404" i="6"/>
  <c r="O523" i="6"/>
  <c r="O162" i="6"/>
  <c r="O622" i="6"/>
  <c r="O800" i="6"/>
  <c r="O675" i="6"/>
  <c r="O682" i="6"/>
  <c r="O957" i="6"/>
  <c r="O956" i="6"/>
  <c r="O716" i="6"/>
  <c r="O187" i="6"/>
  <c r="O895" i="6"/>
  <c r="O490" i="6"/>
  <c r="O718" i="6"/>
  <c r="O433" i="6"/>
  <c r="O193" i="6"/>
  <c r="O418" i="6"/>
  <c r="O659" i="6"/>
  <c r="O535" i="6"/>
  <c r="O464" i="6"/>
  <c r="O886" i="6"/>
  <c r="O417" i="6"/>
  <c r="O913" i="6"/>
  <c r="O728" i="6"/>
  <c r="O912" i="6"/>
  <c r="O761" i="6"/>
  <c r="O967" i="6"/>
  <c r="O952" i="6"/>
  <c r="O661" i="6"/>
  <c r="O791" i="6"/>
  <c r="O690" i="6"/>
  <c r="O337" i="6"/>
  <c r="O493" i="6"/>
  <c r="O625" i="6"/>
  <c r="O644" i="6"/>
  <c r="O942" i="6"/>
  <c r="O217" i="6"/>
  <c r="O591" i="6"/>
  <c r="O324" i="6"/>
  <c r="O610" i="6"/>
  <c r="O994" i="6"/>
  <c r="O576" i="6"/>
  <c r="O733" i="6"/>
  <c r="O268" i="6"/>
  <c r="O304" i="6"/>
  <c r="O402" i="6"/>
  <c r="O399" i="6"/>
  <c r="O262" i="6"/>
  <c r="O984" i="6"/>
  <c r="O603" i="6"/>
  <c r="O518" i="6"/>
  <c r="O382" i="6"/>
  <c r="O943" i="6"/>
  <c r="O918" i="6"/>
  <c r="O634" i="6"/>
  <c r="O810" i="6"/>
  <c r="O352" i="6"/>
  <c r="O291" i="6"/>
  <c r="O873" i="6"/>
  <c r="O444" i="6"/>
  <c r="O414" i="6"/>
  <c r="O818" i="6"/>
  <c r="O474" i="6"/>
  <c r="O596" i="6"/>
  <c r="O611" i="6"/>
  <c r="O898" i="6"/>
  <c r="O859" i="6"/>
  <c r="O548" i="6"/>
  <c r="O966" i="6"/>
  <c r="O851" i="6"/>
  <c r="O988" i="6"/>
  <c r="O827" i="6"/>
  <c r="O936" i="6"/>
  <c r="O481" i="6"/>
  <c r="O275" i="6"/>
  <c r="O416" i="6"/>
  <c r="O451" i="6"/>
  <c r="O375" i="6"/>
  <c r="O458" i="6"/>
  <c r="O639" i="6"/>
  <c r="O173" i="6"/>
  <c r="O937" i="6"/>
  <c r="O875" i="6"/>
  <c r="O267" i="6"/>
  <c r="O441" i="6"/>
  <c r="O250" i="6"/>
  <c r="O322" i="6"/>
  <c r="O192" i="6"/>
  <c r="O725" i="6"/>
  <c r="O980" i="6"/>
  <c r="O568" i="6"/>
  <c r="O855" i="6"/>
  <c r="O769" i="6"/>
  <c r="O339" i="6"/>
  <c r="O650" i="6"/>
  <c r="O666" i="6"/>
  <c r="O448" i="6"/>
  <c r="O609" i="6"/>
  <c r="O223" i="6"/>
  <c r="O649" i="6"/>
  <c r="O182" i="6"/>
  <c r="O231" i="6"/>
  <c r="O470" i="6"/>
  <c r="O554" i="6"/>
  <c r="O949" i="6"/>
  <c r="O346" i="6"/>
  <c r="O273" i="6"/>
  <c r="O432" i="6"/>
  <c r="O394" i="6"/>
  <c r="O701" i="6"/>
  <c r="O868" i="6"/>
  <c r="O541" i="6"/>
  <c r="O852" i="6"/>
  <c r="O834" i="6"/>
  <c r="O153" i="6"/>
  <c r="O461" i="6"/>
  <c r="O542" i="6"/>
  <c r="O727" i="6"/>
  <c r="O977" i="6"/>
  <c r="O533" i="6"/>
  <c r="O529" i="6"/>
  <c r="O516" i="6"/>
  <c r="O258" i="6"/>
  <c r="O578" i="6"/>
  <c r="O929" i="6"/>
  <c r="O295" i="6"/>
  <c r="O772" i="6"/>
  <c r="T881" i="4" l="1"/>
  <c r="S882" i="4"/>
  <c r="M957" i="6"/>
  <c r="M936" i="6"/>
  <c r="M794" i="6"/>
  <c r="M503" i="6"/>
  <c r="M319" i="6"/>
  <c r="M107" i="6"/>
  <c r="M187" i="6"/>
  <c r="M451" i="6"/>
  <c r="M697" i="6"/>
  <c r="M197" i="6"/>
  <c r="M109" i="6"/>
  <c r="M141" i="6"/>
  <c r="M158" i="6"/>
  <c r="M925" i="6"/>
  <c r="M468" i="6"/>
  <c r="M515" i="6"/>
  <c r="M712" i="6"/>
  <c r="M229" i="6"/>
  <c r="M707" i="6"/>
  <c r="M69" i="6"/>
  <c r="M480" i="6"/>
  <c r="M216" i="6"/>
  <c r="M125" i="6"/>
  <c r="M490" i="6"/>
  <c r="M813" i="6"/>
  <c r="M669" i="6"/>
  <c r="M640" i="6"/>
  <c r="M778" i="6"/>
  <c r="M901" i="6"/>
  <c r="M673" i="6"/>
  <c r="M160" i="6"/>
  <c r="M411" i="6"/>
  <c r="M831" i="6"/>
  <c r="M526" i="6"/>
  <c r="M896" i="6"/>
  <c r="M671" i="6"/>
  <c r="M684" i="6"/>
  <c r="M348" i="6"/>
  <c r="M952" i="6"/>
  <c r="M606" i="6"/>
  <c r="M53" i="6"/>
  <c r="M323" i="6"/>
  <c r="M311" i="6"/>
  <c r="M183" i="6"/>
  <c r="M77" i="6"/>
  <c r="M190" i="6"/>
  <c r="M546" i="6"/>
  <c r="M315" i="6"/>
  <c r="M604" i="6"/>
  <c r="M545" i="6"/>
  <c r="M595" i="6"/>
  <c r="M742" i="6"/>
  <c r="M926" i="6"/>
  <c r="M470" i="6"/>
  <c r="M578" i="6"/>
  <c r="M823" i="6"/>
  <c r="M251" i="6"/>
  <c r="M285" i="6"/>
  <c r="M465" i="6"/>
  <c r="M537" i="6"/>
  <c r="M793" i="6"/>
  <c r="M900" i="6"/>
  <c r="M147" i="6"/>
  <c r="M379" i="6"/>
  <c r="M144" i="6"/>
  <c r="M249" i="6"/>
  <c r="M482" i="6"/>
  <c r="M491" i="6"/>
  <c r="M522" i="6"/>
  <c r="M409" i="6"/>
  <c r="M645" i="6"/>
  <c r="M841" i="6"/>
  <c r="M370" i="6"/>
  <c r="M864" i="6"/>
  <c r="M40" i="6"/>
  <c r="M34" i="6"/>
  <c r="M907" i="6"/>
  <c r="M690" i="6"/>
  <c r="M738" i="6"/>
  <c r="M955" i="6"/>
  <c r="M437" i="6"/>
  <c r="M435" i="6"/>
  <c r="M36" i="6"/>
  <c r="M324" i="6"/>
  <c r="M576" i="6"/>
  <c r="M586" i="6"/>
  <c r="M186" i="6"/>
  <c r="M288" i="6"/>
  <c r="M397" i="6"/>
  <c r="M194" i="6"/>
  <c r="M174" i="6"/>
  <c r="M202" i="6"/>
  <c r="M469" i="6"/>
  <c r="M338" i="6"/>
  <c r="M639" i="6"/>
  <c r="M932" i="6"/>
  <c r="M38" i="6"/>
  <c r="M602" i="6"/>
  <c r="M826" i="6"/>
  <c r="M1000" i="6"/>
  <c r="M791" i="6"/>
  <c r="M654" i="6"/>
  <c r="M26" i="6"/>
  <c r="M540" i="6"/>
  <c r="M951" i="6"/>
  <c r="M455" i="6"/>
  <c r="M630" i="6"/>
  <c r="M279" i="6"/>
  <c r="M413" i="6"/>
  <c r="M726" i="6"/>
  <c r="M592" i="6"/>
  <c r="M689" i="6"/>
  <c r="M590" i="6"/>
  <c r="M357" i="6"/>
  <c r="M548" i="6"/>
  <c r="M67" i="6"/>
  <c r="M657" i="6"/>
  <c r="M82" i="6"/>
  <c r="M219" i="6"/>
  <c r="M305" i="6"/>
  <c r="M635" i="6"/>
  <c r="M165" i="6"/>
  <c r="M619" i="6"/>
  <c r="M265" i="6"/>
  <c r="M46" i="6"/>
  <c r="M260" i="6"/>
  <c r="M377" i="6"/>
  <c r="M275" i="6"/>
  <c r="M852" i="6"/>
  <c r="M808" i="6"/>
  <c r="M906" i="6"/>
  <c r="M549" i="6"/>
  <c r="M139" i="6"/>
  <c r="M309" i="6"/>
  <c r="M799" i="6"/>
  <c r="M331" i="6"/>
  <c r="M55" i="6"/>
  <c r="M156" i="6"/>
  <c r="M304" i="6"/>
  <c r="M933" i="6"/>
  <c r="M373" i="6"/>
  <c r="M207" i="6"/>
  <c r="M239" i="6"/>
  <c r="M483" i="6"/>
  <c r="M80" i="6"/>
  <c r="M365" i="6"/>
  <c r="M477" i="6"/>
  <c r="M948" i="6"/>
  <c r="M164" i="6"/>
  <c r="M552" i="6"/>
  <c r="M812" i="6"/>
  <c r="M512" i="6"/>
  <c r="M510" i="6"/>
  <c r="M920" i="6"/>
  <c r="M756" i="6"/>
  <c r="M350" i="6"/>
  <c r="M535" i="6"/>
  <c r="M833" i="6"/>
  <c r="M204" i="6"/>
  <c r="M408" i="6"/>
  <c r="M22" i="6"/>
  <c r="M115" i="6"/>
  <c r="M388" i="6"/>
  <c r="M931" i="6"/>
  <c r="M945" i="6"/>
  <c r="M155" i="6"/>
  <c r="M262" i="6"/>
  <c r="M173" i="6"/>
  <c r="M557" i="6"/>
  <c r="M981" i="6"/>
  <c r="M420" i="6"/>
  <c r="M568" i="6"/>
  <c r="M816" i="6"/>
  <c r="M364" i="6"/>
  <c r="M774" i="6"/>
  <c r="M303" i="6"/>
  <c r="M172" i="6"/>
  <c r="M844" i="6"/>
  <c r="M889" i="6"/>
  <c r="M703" i="6"/>
  <c r="M570" i="6"/>
  <c r="M814" i="6"/>
  <c r="M622" i="6"/>
  <c r="M212" i="6"/>
  <c r="M662" i="6"/>
  <c r="M884" i="6"/>
  <c r="M571" i="6"/>
  <c r="M843" i="6"/>
  <c r="M924" i="6"/>
  <c r="M25" i="6"/>
  <c r="M242" i="6"/>
  <c r="M855" i="6"/>
  <c r="M104" i="6"/>
  <c r="M42" i="6"/>
  <c r="M775" i="6"/>
  <c r="M504" i="6"/>
  <c r="M746" i="6"/>
  <c r="M151" i="6"/>
  <c r="M861" i="6"/>
  <c r="M536" i="6"/>
  <c r="M705" i="6"/>
  <c r="M505" i="6"/>
  <c r="M220" i="6"/>
  <c r="M33" i="6"/>
  <c r="M954" i="6"/>
  <c r="M943" i="6"/>
  <c r="M583" i="6"/>
  <c r="M709" i="6"/>
  <c r="M123" i="6"/>
  <c r="M612" i="6"/>
  <c r="M362" i="6"/>
  <c r="M250" i="6"/>
  <c r="M967" i="6"/>
  <c r="M582" i="6"/>
  <c r="M632" i="6"/>
  <c r="M106" i="6"/>
  <c r="M499" i="6"/>
  <c r="M211" i="6"/>
  <c r="M132" i="6"/>
  <c r="M532" i="6"/>
  <c r="M664" i="6"/>
  <c r="M360" i="6"/>
  <c r="M391" i="6"/>
  <c r="M772" i="6"/>
  <c r="M827" i="6"/>
  <c r="M119" i="6"/>
  <c r="M964" i="6"/>
  <c r="M146" i="6"/>
  <c r="M616" i="6"/>
  <c r="M589" i="6"/>
  <c r="M167" i="6"/>
  <c r="M92" i="6"/>
  <c r="M355" i="6"/>
  <c r="M937" i="6"/>
  <c r="M163" i="6"/>
  <c r="M341" i="6"/>
  <c r="M264" i="6"/>
  <c r="M516" i="6"/>
  <c r="M367" i="6"/>
  <c r="M835" i="6"/>
  <c r="M985" i="6"/>
  <c r="M226" i="6"/>
  <c r="M399" i="6"/>
  <c r="M947" i="6"/>
  <c r="M122" i="6"/>
  <c r="M464" i="6"/>
  <c r="M332" i="6"/>
  <c r="M904" i="6"/>
  <c r="M801" i="6"/>
  <c r="M282" i="6"/>
  <c r="M371" i="6"/>
  <c r="M246" i="6"/>
  <c r="M594" i="6"/>
  <c r="M472" i="6"/>
  <c r="M325" i="6"/>
  <c r="M949" i="6"/>
  <c r="M525" i="6"/>
  <c r="M915" i="6"/>
  <c r="M344" i="6"/>
  <c r="M394" i="6"/>
  <c r="M221" i="6"/>
  <c r="M267" i="6"/>
  <c r="M678" i="6"/>
  <c r="M91" i="6"/>
  <c r="M86" i="6"/>
  <c r="M292" i="6"/>
  <c r="M444" i="6"/>
  <c r="M299" i="6"/>
  <c r="M646" i="6"/>
  <c r="M718" i="6"/>
  <c r="M830" i="6"/>
  <c r="M511" i="6"/>
  <c r="M32" i="6"/>
  <c r="M923" i="6"/>
  <c r="M412" i="6"/>
  <c r="M45" i="6"/>
  <c r="M98" i="6"/>
  <c r="M759" i="6"/>
  <c r="M351" i="6"/>
  <c r="M918" i="6"/>
  <c r="M184" i="6"/>
  <c r="M701" i="6"/>
  <c r="M983" i="6"/>
  <c r="M74" i="6"/>
  <c r="M860" i="6"/>
  <c r="M650" i="6"/>
  <c r="M729" i="6"/>
  <c r="M973" i="6"/>
  <c r="M676" i="6"/>
  <c r="M874" i="6"/>
  <c r="M339" i="6"/>
  <c r="M254" i="6"/>
  <c r="M862" i="6"/>
  <c r="M898" i="6"/>
  <c r="M986" i="6"/>
  <c r="M270" i="6"/>
  <c r="M839" i="6"/>
  <c r="M674" i="6"/>
  <c r="M533" i="6"/>
  <c r="M208" i="6"/>
  <c r="M580" i="6"/>
  <c r="M754" i="6"/>
  <c r="M191" i="6"/>
  <c r="M416" i="6"/>
  <c r="M306" i="6"/>
  <c r="M485" i="6"/>
  <c r="M459" i="6"/>
  <c r="M517" i="6"/>
  <c r="M610" i="6"/>
  <c r="M375" i="6"/>
  <c r="M675" i="6"/>
  <c r="M883" i="6"/>
  <c r="M922" i="6"/>
  <c r="M410" i="6"/>
  <c r="M376" i="6"/>
  <c r="M837" i="6"/>
  <c r="M785" i="6"/>
  <c r="M850" i="6"/>
  <c r="M434" i="6"/>
  <c r="M314" i="6"/>
  <c r="M879" i="6"/>
  <c r="M587" i="6"/>
  <c r="M744" i="6"/>
  <c r="M803" i="6"/>
  <c r="M162" i="6"/>
  <c r="M854" i="6"/>
  <c r="M345" i="6"/>
  <c r="M708" i="6"/>
  <c r="M913" i="6"/>
  <c r="M508" i="6"/>
  <c r="M78" i="6"/>
  <c r="M423" i="6"/>
  <c r="M828" i="6"/>
  <c r="M62" i="6"/>
  <c r="M704" i="6"/>
  <c r="M39" i="6"/>
  <c r="M252" i="6"/>
  <c r="M681" i="6"/>
  <c r="M596" i="6"/>
  <c r="M135" i="6"/>
  <c r="M488" i="6"/>
  <c r="M638" i="6"/>
  <c r="M312" i="6"/>
  <c r="M450" i="6"/>
  <c r="M641" i="6"/>
  <c r="M320" i="6"/>
  <c r="M871" i="6"/>
  <c r="M263" i="6"/>
  <c r="M558" i="6"/>
  <c r="M797" i="6"/>
  <c r="M102" i="6"/>
  <c r="M110" i="6"/>
  <c r="M358" i="6"/>
  <c r="M200" i="6"/>
  <c r="M196" i="6"/>
  <c r="M727" i="6"/>
  <c r="M916" i="6"/>
  <c r="M685" i="6"/>
  <c r="M784" i="6"/>
  <c r="M161" i="6"/>
  <c r="M749" i="6"/>
  <c r="M378" i="6"/>
  <c r="M48" i="6"/>
  <c r="M564" i="6"/>
  <c r="M117" i="6"/>
  <c r="M244" i="6"/>
  <c r="M317" i="6"/>
  <c r="M363" i="6"/>
  <c r="M659" i="6"/>
  <c r="M257" i="6"/>
  <c r="M286" i="6"/>
  <c r="M887" i="6"/>
  <c r="M149" i="6"/>
  <c r="M126" i="6"/>
  <c r="M743" i="6"/>
  <c r="M35" i="6"/>
  <c r="M124" i="6"/>
  <c r="M869" i="6"/>
  <c r="M836" i="6"/>
  <c r="M61" i="6"/>
  <c r="M865" i="6"/>
  <c r="M867" i="6"/>
  <c r="M471" i="6"/>
  <c r="M888" i="6"/>
  <c r="M633" i="6"/>
  <c r="M241" i="6"/>
  <c r="M349" i="6"/>
  <c r="M529" i="6"/>
  <c r="M218" i="6"/>
  <c r="M27" i="6"/>
  <c r="M894" i="6"/>
  <c r="M618" i="6"/>
  <c r="M340" i="6"/>
  <c r="M421" i="6"/>
  <c r="M960" i="6"/>
  <c r="M203" i="6"/>
  <c r="M335" i="6"/>
  <c r="M651" i="6"/>
  <c r="M777" i="6"/>
  <c r="M487" i="6"/>
  <c r="M611" i="6"/>
  <c r="M395" i="6"/>
  <c r="M547" i="6"/>
  <c r="M268" i="6"/>
  <c r="M647" i="6"/>
  <c r="M449" i="6"/>
  <c r="M128" i="6"/>
  <c r="M336" i="6"/>
  <c r="M176" i="6"/>
  <c r="M108" i="6"/>
  <c r="M150" i="6"/>
  <c r="M234" i="6"/>
  <c r="M929" i="6"/>
  <c r="M995" i="6"/>
  <c r="M767" i="6"/>
  <c r="M541" i="6"/>
  <c r="M966" i="6"/>
  <c r="M891" i="6"/>
  <c r="M771" i="6"/>
  <c r="M330" i="6"/>
  <c r="M206" i="6"/>
  <c r="M475" i="6"/>
  <c r="M481" i="6"/>
  <c r="M192" i="6"/>
  <c r="M245" i="6"/>
  <c r="M661" i="6"/>
  <c r="M384" i="6"/>
  <c r="M761" i="6"/>
  <c r="M700" i="6"/>
  <c r="M649" i="6"/>
  <c r="M863" i="6"/>
  <c r="M76" i="6"/>
  <c r="M847" i="6"/>
  <c r="M37" i="6"/>
  <c r="M63" i="6"/>
  <c r="M387" i="6"/>
  <c r="M899" i="6"/>
  <c r="M467" i="6"/>
  <c r="M696" i="6"/>
  <c r="M446" i="6"/>
  <c r="M166" i="6"/>
  <c r="M593" i="6"/>
  <c r="M561" i="6"/>
  <c r="M782" i="6"/>
  <c r="M89" i="6"/>
  <c r="M748" i="6"/>
  <c r="M959" i="6"/>
  <c r="M407" i="6"/>
  <c r="M50" i="6"/>
  <c r="M868" i="6"/>
  <c r="M870" i="6"/>
  <c r="M905" i="6"/>
  <c r="M307" i="6"/>
  <c r="M261" i="6"/>
  <c r="M222" i="6"/>
  <c r="M189" i="6"/>
  <c r="M976" i="6"/>
  <c r="M30" i="6"/>
  <c r="M178" i="6"/>
  <c r="M500" i="6"/>
  <c r="M944" i="6"/>
  <c r="M642" i="6"/>
  <c r="M415" i="6"/>
  <c r="M819" i="6"/>
  <c r="M698" i="6"/>
  <c r="M804" i="6"/>
  <c r="M560" i="6"/>
  <c r="M714" i="6"/>
  <c r="M670" i="6"/>
  <c r="M72" i="6"/>
  <c r="M456" i="6"/>
  <c r="M502" i="6"/>
  <c r="M274" i="6"/>
  <c r="M927" i="6"/>
  <c r="M297" i="6"/>
  <c r="M680" i="6"/>
  <c r="M555" i="6"/>
  <c r="M496" i="6"/>
  <c r="M998" i="6"/>
  <c r="M198" i="6"/>
  <c r="M834" i="6"/>
  <c r="M786" i="6"/>
  <c r="M939" i="6"/>
  <c r="M473" i="6"/>
  <c r="M495" i="6"/>
  <c r="M858" i="6"/>
  <c r="M428" i="6"/>
  <c r="M452" i="6"/>
  <c r="M795" i="6"/>
  <c r="M914" i="6"/>
  <c r="M429" i="6"/>
  <c r="M598" i="6"/>
  <c r="M227" i="6"/>
  <c r="M247" i="6"/>
  <c r="M542" i="6"/>
  <c r="M272" i="6"/>
  <c r="M404" i="6"/>
  <c r="M528" i="6"/>
  <c r="M817" i="6"/>
  <c r="M652" i="6"/>
  <c r="M644" i="6"/>
  <c r="M230" i="6"/>
  <c r="M805" i="6"/>
  <c r="M287" i="6"/>
  <c r="M559" i="6"/>
  <c r="M880" i="6"/>
  <c r="M634" i="6"/>
  <c r="M424" i="6"/>
  <c r="M798" i="6"/>
  <c r="M735" i="6"/>
  <c r="M354" i="6"/>
  <c r="M217" i="6"/>
  <c r="M243" i="6"/>
  <c r="M383" i="6"/>
  <c r="M121" i="6"/>
  <c r="M556" i="6"/>
  <c r="M308" i="6"/>
  <c r="M277" i="6"/>
  <c r="M478" i="6"/>
  <c r="M779" i="6"/>
  <c r="M908" i="6"/>
  <c r="M859" i="6"/>
  <c r="M716" i="6"/>
  <c r="M513" i="6"/>
  <c r="M802" i="6"/>
  <c r="M228" i="6"/>
  <c r="M185" i="6"/>
  <c r="M290" i="6"/>
  <c r="M825" i="6"/>
  <c r="M608" i="6"/>
  <c r="M201" i="6"/>
  <c r="M910" i="6"/>
  <c r="M842" i="6"/>
  <c r="M692" i="6"/>
  <c r="M677" i="6"/>
  <c r="M51" i="6"/>
  <c r="M796" i="6"/>
  <c r="M693" i="6"/>
  <c r="M497" i="6"/>
  <c r="M656" i="6"/>
  <c r="M418" i="6"/>
  <c r="M613" i="6"/>
  <c r="M815" i="6"/>
  <c r="M118" i="6"/>
  <c r="M463" i="6"/>
  <c r="M585" i="6"/>
  <c r="M940" i="6"/>
  <c r="M873" i="6"/>
  <c r="M494" i="6"/>
  <c r="M129" i="6"/>
  <c r="M447" i="6"/>
  <c r="M882" i="6"/>
  <c r="M851" i="6"/>
  <c r="M85" i="6"/>
  <c r="M969" i="6"/>
  <c r="M366" i="6"/>
  <c r="M636" i="6"/>
  <c r="M623" i="6"/>
  <c r="M848" i="6"/>
  <c r="M672" i="6"/>
  <c r="M961" i="6"/>
  <c r="M538" i="6"/>
  <c r="M553" i="6"/>
  <c r="M768" i="6"/>
  <c r="M271" i="6"/>
  <c r="M878" i="6"/>
  <c r="M579" i="6"/>
  <c r="M372" i="6"/>
  <c r="M255" i="6"/>
  <c r="M269" i="6"/>
  <c r="M554" i="6"/>
  <c r="M530" i="6"/>
  <c r="M893" i="6"/>
  <c r="M70" i="6"/>
  <c r="M758" i="6"/>
  <c r="M143" i="6"/>
  <c r="M105" i="6"/>
  <c r="M811" i="6"/>
  <c r="M327" i="6"/>
  <c r="M886" i="6"/>
  <c r="M157" i="6"/>
  <c r="M755" i="6"/>
  <c r="M717" i="6"/>
  <c r="M445" i="6"/>
  <c r="M293" i="6"/>
  <c r="M902" i="6"/>
  <c r="M440" i="6"/>
  <c r="M963" i="6"/>
  <c r="M100" i="6"/>
  <c r="M47" i="6"/>
  <c r="M686" i="6"/>
  <c r="M431" i="6"/>
  <c r="M281" i="6"/>
  <c r="M369" i="6"/>
  <c r="M734" i="6"/>
  <c r="M493" i="6"/>
  <c r="M195" i="6"/>
  <c r="M454" i="6"/>
  <c r="M719" i="6"/>
  <c r="M507" i="6"/>
  <c r="M283" i="6"/>
  <c r="M79" i="6"/>
  <c r="M439" i="6"/>
  <c r="M849" i="6"/>
  <c r="M359" i="6"/>
  <c r="M603" i="6"/>
  <c r="M788" i="6"/>
  <c r="M99" i="6"/>
  <c r="M975" i="6"/>
  <c r="M679" i="6"/>
  <c r="M800" i="6"/>
  <c r="M310" i="6"/>
  <c r="M732" i="6"/>
  <c r="M402" i="6"/>
  <c r="M750" i="6"/>
  <c r="M730" i="6"/>
  <c r="M892" i="6"/>
  <c r="M316" i="6"/>
  <c r="M458" i="6"/>
  <c r="M999" i="6"/>
  <c r="M600" i="6"/>
  <c r="M295" i="6"/>
  <c r="M773" i="6"/>
  <c r="M66" i="6"/>
  <c r="M94" i="6"/>
  <c r="M978" i="6"/>
  <c r="M343" i="6"/>
  <c r="M617" i="6"/>
  <c r="M917" i="6"/>
  <c r="M770" i="6"/>
  <c r="M856" i="6"/>
  <c r="M627" i="6"/>
  <c r="M711" i="6"/>
  <c r="M280" i="6"/>
  <c r="M15" i="6"/>
  <c r="M562" i="6"/>
  <c r="M820" i="6"/>
  <c r="M374" i="6"/>
  <c r="M13" i="6"/>
  <c r="M872" i="6"/>
  <c r="M753" i="6"/>
  <c r="M301" i="6"/>
  <c r="M392" i="6"/>
  <c r="M997" i="6"/>
  <c r="M745" i="6"/>
  <c r="M875" i="6"/>
  <c r="M757" i="6"/>
  <c r="M838" i="6"/>
  <c r="M322" i="6"/>
  <c r="M328" i="6"/>
  <c r="M259" i="6"/>
  <c r="M419" i="6"/>
  <c r="M877" i="6"/>
  <c r="M90" i="6"/>
  <c r="M430" i="6"/>
  <c r="M565" i="6"/>
  <c r="M666" i="6"/>
  <c r="M393" i="6"/>
  <c r="M575" i="6"/>
  <c r="M605" i="6"/>
  <c r="M382" i="6"/>
  <c r="M171" i="6"/>
  <c r="M760" i="6"/>
  <c r="M563" i="6"/>
  <c r="M741" i="6"/>
  <c r="M715" i="6"/>
  <c r="M780" i="6"/>
  <c r="M73" i="6"/>
  <c r="M992" i="6"/>
  <c r="M248" i="6"/>
  <c r="M427" i="6"/>
  <c r="M979" i="6"/>
  <c r="M566" i="6"/>
  <c r="M422" i="6"/>
  <c r="M120" i="6"/>
  <c r="M294" i="6"/>
  <c r="M58" i="6"/>
  <c r="M253" i="6"/>
  <c r="M438" i="6"/>
  <c r="M130" i="6"/>
  <c r="M103" i="6"/>
  <c r="M626" i="6"/>
  <c r="M168" i="6"/>
  <c r="M724" i="6"/>
  <c r="M389" i="6"/>
  <c r="M386" i="6"/>
  <c r="M278" i="6"/>
  <c r="M266" i="6"/>
  <c r="M385" i="6"/>
  <c r="M112" i="6"/>
  <c r="M298" i="6"/>
  <c r="M551" i="6"/>
  <c r="M991" i="6"/>
  <c r="M93" i="6"/>
  <c r="M448" i="6"/>
  <c r="M484" i="6"/>
  <c r="M781" i="6"/>
  <c r="M567" i="6"/>
  <c r="M23" i="6"/>
  <c r="M88" i="6"/>
  <c r="M691" i="6"/>
  <c r="M136" i="6"/>
  <c r="M984" i="6"/>
  <c r="M740" i="6"/>
  <c r="M665" i="6"/>
  <c r="M629" i="6"/>
  <c r="M720" i="6"/>
  <c r="M648" i="6"/>
  <c r="M213" i="6"/>
  <c r="M993" i="6"/>
  <c r="M539" i="6"/>
  <c r="M628" i="6"/>
  <c r="M28" i="6"/>
  <c r="M180" i="6"/>
  <c r="M54" i="6"/>
  <c r="M971" i="6"/>
  <c r="M776" i="6"/>
  <c r="M235" i="6"/>
  <c r="M116" i="6"/>
  <c r="M276" i="6"/>
  <c r="M921" i="6"/>
  <c r="M466" i="6"/>
  <c r="M326" i="6"/>
  <c r="M405" i="6"/>
  <c r="M177" i="6"/>
  <c r="M903" i="6"/>
  <c r="M573" i="6"/>
  <c r="M713" i="6"/>
  <c r="M599" i="6"/>
  <c r="M96" i="6"/>
  <c r="M142" i="6"/>
  <c r="M988" i="6"/>
  <c r="M519" i="6"/>
  <c r="M574" i="6"/>
  <c r="M980" i="6"/>
  <c r="M584" i="6"/>
  <c r="M56" i="6"/>
  <c r="M44" i="6"/>
  <c r="M101" i="6"/>
  <c r="M138" i="6"/>
  <c r="M987" i="6"/>
  <c r="M550" i="6"/>
  <c r="M938" i="6"/>
  <c r="M398" i="6"/>
  <c r="M723" i="6"/>
  <c r="M531" i="6"/>
  <c r="M631" i="6"/>
  <c r="M990" i="6"/>
  <c r="M509" i="6"/>
  <c r="M154" i="6"/>
  <c r="M403" i="6"/>
  <c r="M498" i="6"/>
  <c r="M682" i="6"/>
  <c r="M881" i="6"/>
  <c r="M300" i="6"/>
  <c r="M783" i="6"/>
  <c r="M453" i="6"/>
  <c r="M224" i="6"/>
  <c r="M302" i="6"/>
  <c r="M145" i="6"/>
  <c r="M663" i="6"/>
  <c r="M974" i="6"/>
  <c r="M14" i="6"/>
  <c r="M441" i="6"/>
  <c r="M273" i="6"/>
  <c r="M769" i="6"/>
  <c r="M710" i="6"/>
  <c r="M352" i="6"/>
  <c r="M996" i="6"/>
  <c r="M334" i="6"/>
  <c r="M807" i="6"/>
  <c r="M59" i="6"/>
  <c r="M989" i="6"/>
  <c r="M722" i="6"/>
  <c r="M233" i="6"/>
  <c r="M683" i="6"/>
  <c r="M29" i="6"/>
  <c r="M43" i="6"/>
  <c r="M688" i="6"/>
  <c r="M941" i="6"/>
  <c r="M572" i="6"/>
  <c r="M968" i="6"/>
  <c r="M762" i="6"/>
  <c r="M137" i="6"/>
  <c r="M890" i="6"/>
  <c r="M232" i="6"/>
  <c r="M935" i="6"/>
  <c r="M787" i="6"/>
  <c r="M919" i="6"/>
  <c r="M962" i="6"/>
  <c r="M396" i="6"/>
  <c r="M620" i="6"/>
  <c r="M809" i="6"/>
  <c r="M381" i="6"/>
  <c r="M462" i="6"/>
  <c r="M432" i="6"/>
  <c r="M337" i="6"/>
  <c r="M474" i="6"/>
  <c r="M876" i="6"/>
  <c r="M401" i="6"/>
  <c r="M353" i="6"/>
  <c r="M169" i="6"/>
  <c r="M790" i="6"/>
  <c r="M223" i="6"/>
  <c r="M520" i="6"/>
  <c r="M912" i="6"/>
  <c r="M728" i="6"/>
  <c r="M170" i="6"/>
  <c r="M64" i="6"/>
  <c r="M231" i="6"/>
  <c r="M417" i="6"/>
  <c r="M942" i="6"/>
  <c r="M965" i="6"/>
  <c r="M321" i="6"/>
  <c r="M148" i="6"/>
  <c r="M414" i="6"/>
  <c r="M289" i="6"/>
  <c r="M885" i="6"/>
  <c r="M16" i="6"/>
  <c r="M133" i="6"/>
  <c r="M318" i="6"/>
  <c r="M65" i="6"/>
  <c r="M653" i="6"/>
  <c r="M346" i="6"/>
  <c r="M581" i="6"/>
  <c r="M866" i="6"/>
  <c r="M49" i="6"/>
  <c r="M747" i="6"/>
  <c r="M210" i="6"/>
  <c r="M806" i="6"/>
  <c r="M68" i="6"/>
  <c r="M699" i="6"/>
  <c r="M95" i="6"/>
  <c r="M333" i="6"/>
  <c r="M479" i="6"/>
  <c r="M111" i="6"/>
  <c r="M810" i="6"/>
  <c r="M199" i="6"/>
  <c r="M368" i="6"/>
  <c r="M668" i="6"/>
  <c r="M127" i="6"/>
  <c r="M179" i="6"/>
  <c r="M113" i="6"/>
  <c r="M702" i="6"/>
  <c r="M953" i="6"/>
  <c r="M928" i="6"/>
  <c r="M655" i="6"/>
  <c r="M832" i="6"/>
  <c r="M764" i="6"/>
  <c r="M159" i="6"/>
  <c r="M240" i="6"/>
  <c r="M845" i="6"/>
  <c r="M694" i="6"/>
  <c r="M152" i="6"/>
  <c r="M238" i="6"/>
  <c r="M406" i="6"/>
  <c r="M236" i="6"/>
  <c r="M615" i="6"/>
  <c r="M829" i="6"/>
  <c r="M751" i="6"/>
  <c r="M667" i="6"/>
  <c r="M486" i="6"/>
  <c r="M17" i="6"/>
  <c r="M846" i="6"/>
  <c r="M736" i="6"/>
  <c r="M347" i="6"/>
  <c r="M637" i="6"/>
  <c r="M140" i="6"/>
  <c r="M521" i="6"/>
  <c r="M296" i="6"/>
  <c r="M71" i="6"/>
  <c r="M175" i="6"/>
  <c r="M625" i="6"/>
  <c r="M621" i="6"/>
  <c r="M489" i="6"/>
  <c r="M436" i="6"/>
  <c r="M934" i="6"/>
  <c r="M721" i="6"/>
  <c r="M433" i="6"/>
  <c r="M895" i="6"/>
  <c r="M442" i="6"/>
  <c r="M284" i="6"/>
  <c r="M426" i="6"/>
  <c r="M518" i="6"/>
  <c r="M624" i="6"/>
  <c r="M84" i="6"/>
  <c r="M506" i="6"/>
  <c r="M527" i="6"/>
  <c r="M60" i="6"/>
  <c r="M181" i="6"/>
  <c r="M380" i="6"/>
  <c r="M607" i="6"/>
  <c r="M706" i="6"/>
  <c r="M97" i="6"/>
  <c r="M83" i="6"/>
  <c r="M543" i="6"/>
  <c r="M982" i="6"/>
  <c r="M457" i="6"/>
  <c r="M41" i="6"/>
  <c r="M597" i="6"/>
  <c r="M205" i="6"/>
  <c r="M789" i="6"/>
  <c r="M840" i="6"/>
  <c r="M946" i="6"/>
  <c r="M188" i="6"/>
  <c r="M24" i="6"/>
  <c r="M569" i="6"/>
  <c r="M731" i="6"/>
  <c r="M994" i="6"/>
  <c r="M460" i="6"/>
  <c r="M81" i="6"/>
  <c r="M766" i="6"/>
  <c r="M970" i="6"/>
  <c r="M660" i="6"/>
  <c r="M591" i="6"/>
  <c r="M857" i="6"/>
  <c r="M972" i="6"/>
  <c r="M31" i="6"/>
  <c r="M400" i="6"/>
  <c r="M131" i="6"/>
  <c r="M643" i="6"/>
  <c r="M52" i="6"/>
  <c r="M737" i="6"/>
  <c r="M87" i="6"/>
  <c r="M492" i="6"/>
  <c r="M695" i="6"/>
  <c r="M958" i="6"/>
  <c r="M523" i="6"/>
  <c r="M821" i="6"/>
  <c r="M476" i="6"/>
  <c r="M658" i="6"/>
  <c r="M258" i="6"/>
  <c r="M763" i="6"/>
  <c r="M215" i="6"/>
  <c r="M687" i="6"/>
  <c r="M153" i="6"/>
  <c r="M182" i="6"/>
  <c r="M824" i="6"/>
  <c r="M342" i="6"/>
  <c r="M544" i="6"/>
  <c r="M443" i="6"/>
  <c r="M193" i="6"/>
  <c r="M601" i="6"/>
  <c r="M114" i="6"/>
  <c r="M75" i="6"/>
  <c r="M733" i="6"/>
  <c r="M765" i="6"/>
  <c r="M291" i="6"/>
  <c r="M57" i="6"/>
  <c r="M739" i="6"/>
  <c r="M534" i="6"/>
  <c r="M209" i="6"/>
  <c r="M329" i="6"/>
  <c r="M950" i="6"/>
  <c r="M853" i="6"/>
  <c r="M214" i="6"/>
  <c r="M956" i="6"/>
  <c r="M614" i="6"/>
  <c r="M930" i="6"/>
  <c r="M361" i="6"/>
  <c r="M514" i="6"/>
  <c r="M897" i="6"/>
  <c r="M725" i="6"/>
  <c r="M524" i="6"/>
  <c r="M313" i="6"/>
  <c r="M818" i="6"/>
  <c r="M909" i="6"/>
  <c r="M256" i="6"/>
  <c r="M501" i="6"/>
  <c r="M461" i="6"/>
  <c r="M977" i="6"/>
  <c r="M911" i="6"/>
  <c r="M588" i="6"/>
  <c r="M609" i="6"/>
  <c r="M356" i="6"/>
  <c r="M390" i="6"/>
  <c r="M134" i="6"/>
  <c r="M792" i="6"/>
  <c r="M425" i="6"/>
  <c r="M225" i="6"/>
  <c r="M577" i="6"/>
  <c r="M237" i="6"/>
  <c r="M752" i="6"/>
  <c r="M822" i="6"/>
  <c r="T882" i="4" l="1"/>
  <c r="S883" i="4"/>
  <c r="C7" i="6"/>
  <c r="O7" i="6" s="1"/>
  <c r="D4" i="6"/>
  <c r="B4" i="6" s="1"/>
  <c r="C3" i="6"/>
  <c r="D3" i="6"/>
  <c r="B3" i="6" s="1"/>
  <c r="G4" i="6"/>
  <c r="H4" i="6" s="1" a="1"/>
  <c r="H4" i="6" s="1"/>
  <c r="D5" i="6"/>
  <c r="B5" i="6" s="1"/>
  <c r="C4" i="6"/>
  <c r="C5" i="6"/>
  <c r="G5" i="6"/>
  <c r="H5" i="6" s="1" a="1"/>
  <c r="H5" i="6" s="1"/>
  <c r="O3" i="6" l="1"/>
  <c r="J3" i="6"/>
  <c r="K3" i="6"/>
  <c r="L3" i="6"/>
  <c r="J4" i="6"/>
  <c r="K4" i="6"/>
  <c r="L4" i="6"/>
  <c r="M4" i="6" s="1"/>
  <c r="I5" i="6"/>
  <c r="J5" i="6"/>
  <c r="K5" i="6"/>
  <c r="L5" i="6"/>
  <c r="M881" i="4"/>
  <c r="J876" i="10" s="1"/>
  <c r="M893" i="4"/>
  <c r="J888" i="10" s="1"/>
  <c r="M905" i="4"/>
  <c r="M917" i="4"/>
  <c r="M929" i="4"/>
  <c r="M941" i="4"/>
  <c r="M953" i="4"/>
  <c r="M965" i="4"/>
  <c r="J960" i="10" s="1"/>
  <c r="M977" i="4"/>
  <c r="J972" i="10" s="1"/>
  <c r="M989" i="4"/>
  <c r="M880" i="4"/>
  <c r="M892" i="4"/>
  <c r="J887" i="10" s="1"/>
  <c r="M904" i="4"/>
  <c r="J899" i="10" s="1"/>
  <c r="M916" i="4"/>
  <c r="J911" i="10" s="1"/>
  <c r="M928" i="4"/>
  <c r="M940" i="4"/>
  <c r="M952" i="4"/>
  <c r="M964" i="4"/>
  <c r="M976" i="4"/>
  <c r="M988" i="4"/>
  <c r="M1000" i="4"/>
  <c r="J995" i="10" s="1"/>
  <c r="M879" i="4"/>
  <c r="M891" i="4"/>
  <c r="M903" i="4"/>
  <c r="J898" i="10" s="1"/>
  <c r="M915" i="4"/>
  <c r="J910" i="10" s="1"/>
  <c r="M927" i="4"/>
  <c r="J922" i="10" s="1"/>
  <c r="M939" i="4"/>
  <c r="M951" i="4"/>
  <c r="M963" i="4"/>
  <c r="M975" i="4"/>
  <c r="M987" i="4"/>
  <c r="M999" i="4"/>
  <c r="J994" i="10" s="1"/>
  <c r="M878" i="4"/>
  <c r="M890" i="4"/>
  <c r="M902" i="4"/>
  <c r="M914" i="4"/>
  <c r="J909" i="10" s="1"/>
  <c r="M926" i="4"/>
  <c r="J921" i="10" s="1"/>
  <c r="M938" i="4"/>
  <c r="J933" i="10" s="1"/>
  <c r="M950" i="4"/>
  <c r="M962" i="4"/>
  <c r="M974" i="4"/>
  <c r="M986" i="4"/>
  <c r="M998" i="4"/>
  <c r="M889" i="4"/>
  <c r="J884" i="10" s="1"/>
  <c r="M901" i="4"/>
  <c r="J896" i="10" s="1"/>
  <c r="M913" i="4"/>
  <c r="M925" i="4"/>
  <c r="M937" i="4"/>
  <c r="J932" i="10" s="1"/>
  <c r="M949" i="4"/>
  <c r="J944" i="10" s="1"/>
  <c r="M961" i="4"/>
  <c r="J956" i="10" s="1"/>
  <c r="M973" i="4"/>
  <c r="M985" i="4"/>
  <c r="M997" i="4"/>
  <c r="M888" i="4"/>
  <c r="M900" i="4"/>
  <c r="J895" i="10" s="1"/>
  <c r="M912" i="4"/>
  <c r="J907" i="10" s="1"/>
  <c r="M924" i="4"/>
  <c r="J919" i="10" s="1"/>
  <c r="M936" i="4"/>
  <c r="M948" i="4"/>
  <c r="M960" i="4"/>
  <c r="J955" i="10" s="1"/>
  <c r="M972" i="4"/>
  <c r="J967" i="10" s="1"/>
  <c r="M984" i="4"/>
  <c r="J979" i="10" s="1"/>
  <c r="M996" i="4"/>
  <c r="M887" i="4"/>
  <c r="M899" i="4"/>
  <c r="M911" i="4"/>
  <c r="M923" i="4"/>
  <c r="M935" i="4"/>
  <c r="M947" i="4"/>
  <c r="M959" i="4"/>
  <c r="M971" i="4"/>
  <c r="M983" i="4"/>
  <c r="J978" i="10" s="1"/>
  <c r="M995" i="4"/>
  <c r="J990" i="10" s="1"/>
  <c r="M886" i="4"/>
  <c r="J881" i="10" s="1"/>
  <c r="M898" i="4"/>
  <c r="M910" i="4"/>
  <c r="M922" i="4"/>
  <c r="M934" i="4"/>
  <c r="M946" i="4"/>
  <c r="J941" i="10" s="1"/>
  <c r="M958" i="4"/>
  <c r="J953" i="10" s="1"/>
  <c r="M970" i="4"/>
  <c r="J965" i="10" s="1"/>
  <c r="M982" i="4"/>
  <c r="M994" i="4"/>
  <c r="M885" i="4"/>
  <c r="J880" i="10" s="1"/>
  <c r="M897" i="4"/>
  <c r="J892" i="10" s="1"/>
  <c r="M909" i="4"/>
  <c r="J904" i="10" s="1"/>
  <c r="M921" i="4"/>
  <c r="M933" i="4"/>
  <c r="M945" i="4"/>
  <c r="M957" i="4"/>
  <c r="M969" i="4"/>
  <c r="M981" i="4"/>
  <c r="J976" i="10" s="1"/>
  <c r="M993" i="4"/>
  <c r="J988" i="10" s="1"/>
  <c r="M884" i="4"/>
  <c r="J879" i="10" s="1"/>
  <c r="M896" i="4"/>
  <c r="J891" i="10" s="1"/>
  <c r="M908" i="4"/>
  <c r="J903" i="10" s="1"/>
  <c r="M920" i="4"/>
  <c r="J915" i="10" s="1"/>
  <c r="M932" i="4"/>
  <c r="J927" i="10" s="1"/>
  <c r="M944" i="4"/>
  <c r="M956" i="4"/>
  <c r="M968" i="4"/>
  <c r="M980" i="4"/>
  <c r="M992" i="4"/>
  <c r="J987" i="10" s="1"/>
  <c r="M883" i="4"/>
  <c r="M895" i="4"/>
  <c r="J890" i="10" s="1"/>
  <c r="M907" i="4"/>
  <c r="J902" i="10" s="1"/>
  <c r="M919" i="4"/>
  <c r="M931" i="4"/>
  <c r="J926" i="10" s="1"/>
  <c r="M943" i="4"/>
  <c r="J938" i="10" s="1"/>
  <c r="M955" i="4"/>
  <c r="J950" i="10" s="1"/>
  <c r="M967" i="4"/>
  <c r="M979" i="4"/>
  <c r="M991" i="4"/>
  <c r="M882" i="4"/>
  <c r="J877" i="10" s="1"/>
  <c r="M894" i="4"/>
  <c r="M906" i="4"/>
  <c r="M918" i="4"/>
  <c r="J913" i="10" s="1"/>
  <c r="M930" i="4"/>
  <c r="J925" i="10" s="1"/>
  <c r="M942" i="4"/>
  <c r="M954" i="4"/>
  <c r="J949" i="10" s="1"/>
  <c r="M966" i="4"/>
  <c r="J961" i="10" s="1"/>
  <c r="M978" i="4"/>
  <c r="J973" i="10" s="1"/>
  <c r="M990" i="4"/>
  <c r="T883" i="4"/>
  <c r="S884" i="4"/>
  <c r="M756" i="4"/>
  <c r="M768" i="4"/>
  <c r="J763" i="10" s="1"/>
  <c r="M780" i="4"/>
  <c r="J775" i="10" s="1"/>
  <c r="M792" i="4"/>
  <c r="J787" i="10" s="1"/>
  <c r="M804" i="4"/>
  <c r="M816" i="4"/>
  <c r="J811" i="10" s="1"/>
  <c r="M828" i="4"/>
  <c r="J823" i="10" s="1"/>
  <c r="M840" i="4"/>
  <c r="J835" i="10" s="1"/>
  <c r="M852" i="4"/>
  <c r="J847" i="10" s="1"/>
  <c r="M864" i="4"/>
  <c r="M876" i="4"/>
  <c r="M755" i="4"/>
  <c r="M767" i="4"/>
  <c r="J762" i="10" s="1"/>
  <c r="M779" i="4"/>
  <c r="J774" i="10" s="1"/>
  <c r="M791" i="4"/>
  <c r="M803" i="4"/>
  <c r="J798" i="10" s="1"/>
  <c r="M815" i="4"/>
  <c r="M827" i="4"/>
  <c r="J822" i="10" s="1"/>
  <c r="M839" i="4"/>
  <c r="J834" i="10" s="1"/>
  <c r="M851" i="4"/>
  <c r="J846" i="10" s="1"/>
  <c r="M863" i="4"/>
  <c r="J858" i="10" s="1"/>
  <c r="M875" i="4"/>
  <c r="M754" i="4"/>
  <c r="M766" i="4"/>
  <c r="M778" i="4"/>
  <c r="M790" i="4"/>
  <c r="J785" i="10" s="1"/>
  <c r="M802" i="4"/>
  <c r="J797" i="10" s="1"/>
  <c r="M814" i="4"/>
  <c r="M826" i="4"/>
  <c r="J821" i="10" s="1"/>
  <c r="M838" i="4"/>
  <c r="J833" i="10" s="1"/>
  <c r="M850" i="4"/>
  <c r="J845" i="10" s="1"/>
  <c r="M862" i="4"/>
  <c r="J857" i="10" s="1"/>
  <c r="M874" i="4"/>
  <c r="J869" i="10" s="1"/>
  <c r="M753" i="4"/>
  <c r="M765" i="4"/>
  <c r="M777" i="4"/>
  <c r="M789" i="4"/>
  <c r="M801" i="4"/>
  <c r="J796" i="10" s="1"/>
  <c r="M813" i="4"/>
  <c r="J808" i="10" s="1"/>
  <c r="M825" i="4"/>
  <c r="M837" i="4"/>
  <c r="J832" i="10" s="1"/>
  <c r="M849" i="4"/>
  <c r="J844" i="10" s="1"/>
  <c r="M861" i="4"/>
  <c r="J856" i="10" s="1"/>
  <c r="M873" i="4"/>
  <c r="J868" i="10" s="1"/>
  <c r="M764" i="4"/>
  <c r="J759" i="10" s="1"/>
  <c r="M776" i="4"/>
  <c r="M788" i="4"/>
  <c r="M800" i="4"/>
  <c r="M812" i="4"/>
  <c r="M824" i="4"/>
  <c r="J819" i="10" s="1"/>
  <c r="M836" i="4"/>
  <c r="M848" i="4"/>
  <c r="J843" i="10" s="1"/>
  <c r="M860" i="4"/>
  <c r="M872" i="4"/>
  <c r="J867" i="10" s="1"/>
  <c r="M763" i="4"/>
  <c r="J758" i="10" s="1"/>
  <c r="M775" i="4"/>
  <c r="J770" i="10" s="1"/>
  <c r="M787" i="4"/>
  <c r="J782" i="10" s="1"/>
  <c r="M799" i="4"/>
  <c r="M811" i="4"/>
  <c r="M823" i="4"/>
  <c r="M835" i="4"/>
  <c r="M847" i="4"/>
  <c r="M859" i="4"/>
  <c r="J854" i="10" s="1"/>
  <c r="M871" i="4"/>
  <c r="J866" i="10" s="1"/>
  <c r="M762" i="4"/>
  <c r="M774" i="4"/>
  <c r="J769" i="10" s="1"/>
  <c r="M786" i="4"/>
  <c r="J781" i="10" s="1"/>
  <c r="M798" i="4"/>
  <c r="J793" i="10" s="1"/>
  <c r="M810" i="4"/>
  <c r="J805" i="10" s="1"/>
  <c r="M822" i="4"/>
  <c r="M834" i="4"/>
  <c r="M846" i="4"/>
  <c r="M858" i="4"/>
  <c r="J853" i="10" s="1"/>
  <c r="M870" i="4"/>
  <c r="J865" i="10" s="1"/>
  <c r="M761" i="4"/>
  <c r="J756" i="10" s="1"/>
  <c r="M773" i="4"/>
  <c r="M785" i="4"/>
  <c r="J780" i="10" s="1"/>
  <c r="M797" i="4"/>
  <c r="J792" i="10" s="1"/>
  <c r="M809" i="4"/>
  <c r="J804" i="10" s="1"/>
  <c r="M821" i="4"/>
  <c r="J816" i="10" s="1"/>
  <c r="M833" i="4"/>
  <c r="J828" i="10" s="1"/>
  <c r="M845" i="4"/>
  <c r="M857" i="4"/>
  <c r="M869" i="4"/>
  <c r="M760" i="4"/>
  <c r="J755" i="10" s="1"/>
  <c r="M772" i="4"/>
  <c r="J767" i="10" s="1"/>
  <c r="M784" i="4"/>
  <c r="M796" i="4"/>
  <c r="M808" i="4"/>
  <c r="M820" i="4"/>
  <c r="J815" i="10" s="1"/>
  <c r="M832" i="4"/>
  <c r="J827" i="10" s="1"/>
  <c r="M844" i="4"/>
  <c r="J839" i="10" s="1"/>
  <c r="M856" i="4"/>
  <c r="J851" i="10" s="1"/>
  <c r="M868" i="4"/>
  <c r="M759" i="4"/>
  <c r="M771" i="4"/>
  <c r="M783" i="4"/>
  <c r="J778" i="10" s="1"/>
  <c r="M795" i="4"/>
  <c r="J790" i="10" s="1"/>
  <c r="M807" i="4"/>
  <c r="M819" i="4"/>
  <c r="J814" i="10" s="1"/>
  <c r="M831" i="4"/>
  <c r="J826" i="10" s="1"/>
  <c r="M843" i="4"/>
  <c r="J838" i="10" s="1"/>
  <c r="M855" i="4"/>
  <c r="J850" i="10" s="1"/>
  <c r="M867" i="4"/>
  <c r="J862" i="10" s="1"/>
  <c r="M758" i="4"/>
  <c r="J753" i="10" s="1"/>
  <c r="M770" i="4"/>
  <c r="M782" i="4"/>
  <c r="M794" i="4"/>
  <c r="M806" i="4"/>
  <c r="M818" i="4"/>
  <c r="J813" i="10" s="1"/>
  <c r="M830" i="4"/>
  <c r="J825" i="10" s="1"/>
  <c r="M842" i="4"/>
  <c r="M854" i="4"/>
  <c r="J849" i="10" s="1"/>
  <c r="M866" i="4"/>
  <c r="J861" i="10" s="1"/>
  <c r="M757" i="4"/>
  <c r="J752" i="10" s="1"/>
  <c r="M769" i="4"/>
  <c r="J764" i="10" s="1"/>
  <c r="M781" i="4"/>
  <c r="J776" i="10" s="1"/>
  <c r="M793" i="4"/>
  <c r="M805" i="4"/>
  <c r="M817" i="4"/>
  <c r="M829" i="4"/>
  <c r="J824" i="10" s="1"/>
  <c r="M841" i="4"/>
  <c r="M853" i="4"/>
  <c r="J848" i="10" s="1"/>
  <c r="M865" i="4"/>
  <c r="M877" i="4"/>
  <c r="J872" i="10" s="1"/>
  <c r="M631" i="4"/>
  <c r="J626" i="10" s="1"/>
  <c r="M643" i="4"/>
  <c r="J638" i="10" s="1"/>
  <c r="M655" i="4"/>
  <c r="J650" i="10" s="1"/>
  <c r="M667" i="4"/>
  <c r="J662" i="10" s="1"/>
  <c r="M679" i="4"/>
  <c r="M691" i="4"/>
  <c r="M703" i="4"/>
  <c r="M715" i="4"/>
  <c r="J710" i="10" s="1"/>
  <c r="M727" i="4"/>
  <c r="M739" i="4"/>
  <c r="J734" i="10" s="1"/>
  <c r="M751" i="4"/>
  <c r="J746" i="10" s="1"/>
  <c r="M630" i="4"/>
  <c r="J625" i="10" s="1"/>
  <c r="M642" i="4"/>
  <c r="J637" i="10" s="1"/>
  <c r="M654" i="4"/>
  <c r="J649" i="10" s="1"/>
  <c r="M666" i="4"/>
  <c r="J661" i="10" s="1"/>
  <c r="M678" i="4"/>
  <c r="J673" i="10" s="1"/>
  <c r="M690" i="4"/>
  <c r="M702" i="4"/>
  <c r="M714" i="4"/>
  <c r="M726" i="4"/>
  <c r="J721" i="10" s="1"/>
  <c r="M738" i="4"/>
  <c r="J733" i="10" s="1"/>
  <c r="M750" i="4"/>
  <c r="J745" i="10" s="1"/>
  <c r="M634" i="4"/>
  <c r="J629" i="10" s="1"/>
  <c r="M694" i="4"/>
  <c r="J689" i="10" s="1"/>
  <c r="M718" i="4"/>
  <c r="J713" i="10" s="1"/>
  <c r="M629" i="4"/>
  <c r="J624" i="10" s="1"/>
  <c r="M641" i="4"/>
  <c r="J636" i="10" s="1"/>
  <c r="M653" i="4"/>
  <c r="J648" i="10" s="1"/>
  <c r="M665" i="4"/>
  <c r="M677" i="4"/>
  <c r="M689" i="4"/>
  <c r="M701" i="4"/>
  <c r="J696" i="10" s="1"/>
  <c r="M713" i="4"/>
  <c r="J708" i="10" s="1"/>
  <c r="M725" i="4"/>
  <c r="J720" i="10" s="1"/>
  <c r="M737" i="4"/>
  <c r="J732" i="10" s="1"/>
  <c r="M749" i="4"/>
  <c r="J744" i="10" s="1"/>
  <c r="M646" i="4"/>
  <c r="J641" i="10" s="1"/>
  <c r="M706" i="4"/>
  <c r="J701" i="10" s="1"/>
  <c r="M730" i="4"/>
  <c r="J725" i="10" s="1"/>
  <c r="M628" i="4"/>
  <c r="J623" i="10" s="1"/>
  <c r="M640" i="4"/>
  <c r="M652" i="4"/>
  <c r="M664" i="4"/>
  <c r="M676" i="4"/>
  <c r="J671" i="10" s="1"/>
  <c r="M688" i="4"/>
  <c r="M700" i="4"/>
  <c r="M712" i="4"/>
  <c r="J707" i="10" s="1"/>
  <c r="M724" i="4"/>
  <c r="J719" i="10" s="1"/>
  <c r="M736" i="4"/>
  <c r="J731" i="10" s="1"/>
  <c r="M748" i="4"/>
  <c r="J743" i="10" s="1"/>
  <c r="M639" i="4"/>
  <c r="J634" i="10" s="1"/>
  <c r="M651" i="4"/>
  <c r="J646" i="10" s="1"/>
  <c r="M663" i="4"/>
  <c r="M675" i="4"/>
  <c r="M687" i="4"/>
  <c r="M699" i="4"/>
  <c r="J694" i="10" s="1"/>
  <c r="M711" i="4"/>
  <c r="J706" i="10" s="1"/>
  <c r="M723" i="4"/>
  <c r="J718" i="10" s="1"/>
  <c r="M735" i="4"/>
  <c r="M747" i="4"/>
  <c r="J742" i="10" s="1"/>
  <c r="M638" i="4"/>
  <c r="J633" i="10" s="1"/>
  <c r="M650" i="4"/>
  <c r="J645" i="10" s="1"/>
  <c r="M662" i="4"/>
  <c r="J657" i="10" s="1"/>
  <c r="M674" i="4"/>
  <c r="J669" i="10" s="1"/>
  <c r="M686" i="4"/>
  <c r="M698" i="4"/>
  <c r="M710" i="4"/>
  <c r="M722" i="4"/>
  <c r="J717" i="10" s="1"/>
  <c r="M734" i="4"/>
  <c r="M746" i="4"/>
  <c r="J741" i="10" s="1"/>
  <c r="M637" i="4"/>
  <c r="J632" i="10" s="1"/>
  <c r="M649" i="4"/>
  <c r="J644" i="10" s="1"/>
  <c r="M661" i="4"/>
  <c r="J656" i="10" s="1"/>
  <c r="M673" i="4"/>
  <c r="J668" i="10" s="1"/>
  <c r="M685" i="4"/>
  <c r="J680" i="10" s="1"/>
  <c r="M697" i="4"/>
  <c r="J692" i="10" s="1"/>
  <c r="M709" i="4"/>
  <c r="M721" i="4"/>
  <c r="M733" i="4"/>
  <c r="M745" i="4"/>
  <c r="J740" i="10" s="1"/>
  <c r="M682" i="4"/>
  <c r="J677" i="10" s="1"/>
  <c r="M636" i="4"/>
  <c r="M648" i="4"/>
  <c r="J643" i="10" s="1"/>
  <c r="M660" i="4"/>
  <c r="J655" i="10" s="1"/>
  <c r="M672" i="4"/>
  <c r="J667" i="10" s="1"/>
  <c r="M684" i="4"/>
  <c r="J679" i="10" s="1"/>
  <c r="M696" i="4"/>
  <c r="J691" i="10" s="1"/>
  <c r="M708" i="4"/>
  <c r="J703" i="10" s="1"/>
  <c r="M720" i="4"/>
  <c r="M732" i="4"/>
  <c r="M744" i="4"/>
  <c r="M670" i="4"/>
  <c r="M742" i="4"/>
  <c r="J737" i="10" s="1"/>
  <c r="M635" i="4"/>
  <c r="J630" i="10" s="1"/>
  <c r="M647" i="4"/>
  <c r="J642" i="10" s="1"/>
  <c r="M659" i="4"/>
  <c r="J654" i="10" s="1"/>
  <c r="M671" i="4"/>
  <c r="J666" i="10" s="1"/>
  <c r="M683" i="4"/>
  <c r="J678" i="10" s="1"/>
  <c r="M695" i="4"/>
  <c r="J690" i="10" s="1"/>
  <c r="M707" i="4"/>
  <c r="J702" i="10" s="1"/>
  <c r="M719" i="4"/>
  <c r="M731" i="4"/>
  <c r="M743" i="4"/>
  <c r="M658" i="4"/>
  <c r="J653" i="10" s="1"/>
  <c r="M633" i="4"/>
  <c r="J628" i="10" s="1"/>
  <c r="M645" i="4"/>
  <c r="J640" i="10" s="1"/>
  <c r="M657" i="4"/>
  <c r="J652" i="10" s="1"/>
  <c r="M669" i="4"/>
  <c r="J664" i="10" s="1"/>
  <c r="M681" i="4"/>
  <c r="J676" i="10" s="1"/>
  <c r="M693" i="4"/>
  <c r="J688" i="10" s="1"/>
  <c r="M705" i="4"/>
  <c r="J700" i="10" s="1"/>
  <c r="M717" i="4"/>
  <c r="J712" i="10" s="1"/>
  <c r="M729" i="4"/>
  <c r="M741" i="4"/>
  <c r="M632" i="4"/>
  <c r="M644" i="4"/>
  <c r="J639" i="10" s="1"/>
  <c r="M656" i="4"/>
  <c r="J651" i="10" s="1"/>
  <c r="M668" i="4"/>
  <c r="J663" i="10" s="1"/>
  <c r="M680" i="4"/>
  <c r="J675" i="10" s="1"/>
  <c r="M692" i="4"/>
  <c r="J687" i="10" s="1"/>
  <c r="M704" i="4"/>
  <c r="J699" i="10" s="1"/>
  <c r="M716" i="4"/>
  <c r="J711" i="10" s="1"/>
  <c r="M728" i="4"/>
  <c r="J723" i="10" s="1"/>
  <c r="M740" i="4"/>
  <c r="J735" i="10" s="1"/>
  <c r="M752" i="4"/>
  <c r="M506" i="4"/>
  <c r="M518" i="4"/>
  <c r="M530" i="4"/>
  <c r="J525" i="10" s="1"/>
  <c r="M542" i="4"/>
  <c r="M554" i="4"/>
  <c r="J549" i="10" s="1"/>
  <c r="M566" i="4"/>
  <c r="J561" i="10" s="1"/>
  <c r="M578" i="4"/>
  <c r="J573" i="10" s="1"/>
  <c r="M590" i="4"/>
  <c r="J585" i="10" s="1"/>
  <c r="M602" i="4"/>
  <c r="J597" i="10" s="1"/>
  <c r="M614" i="4"/>
  <c r="J609" i="10" s="1"/>
  <c r="M626" i="4"/>
  <c r="J621" i="10" s="1"/>
  <c r="M505" i="4"/>
  <c r="J500" i="10" s="1"/>
  <c r="M517" i="4"/>
  <c r="M529" i="4"/>
  <c r="M541" i="4"/>
  <c r="J536" i="10" s="1"/>
  <c r="M553" i="4"/>
  <c r="J548" i="10" s="1"/>
  <c r="M565" i="4"/>
  <c r="J560" i="10" s="1"/>
  <c r="M577" i="4"/>
  <c r="J572" i="10" s="1"/>
  <c r="M589" i="4"/>
  <c r="J584" i="10" s="1"/>
  <c r="M601" i="4"/>
  <c r="J596" i="10" s="1"/>
  <c r="M613" i="4"/>
  <c r="J608" i="10" s="1"/>
  <c r="M625" i="4"/>
  <c r="J620" i="10" s="1"/>
  <c r="M504" i="4"/>
  <c r="J499" i="10" s="1"/>
  <c r="M516" i="4"/>
  <c r="J511" i="10" s="1"/>
  <c r="M528" i="4"/>
  <c r="M540" i="4"/>
  <c r="M552" i="4"/>
  <c r="J547" i="10" s="1"/>
  <c r="M564" i="4"/>
  <c r="J559" i="10" s="1"/>
  <c r="M576" i="4"/>
  <c r="J571" i="10" s="1"/>
  <c r="M588" i="4"/>
  <c r="J583" i="10" s="1"/>
  <c r="M600" i="4"/>
  <c r="J595" i="10" s="1"/>
  <c r="M612" i="4"/>
  <c r="J607" i="10" s="1"/>
  <c r="M624" i="4"/>
  <c r="J619" i="10" s="1"/>
  <c r="M515" i="4"/>
  <c r="J510" i="10" s="1"/>
  <c r="M575" i="4"/>
  <c r="J570" i="10" s="1"/>
  <c r="M503" i="4"/>
  <c r="J498" i="10" s="1"/>
  <c r="M514" i="4"/>
  <c r="M526" i="4"/>
  <c r="M538" i="4"/>
  <c r="J533" i="10" s="1"/>
  <c r="M550" i="4"/>
  <c r="J545" i="10" s="1"/>
  <c r="M562" i="4"/>
  <c r="J557" i="10" s="1"/>
  <c r="M574" i="4"/>
  <c r="J569" i="10" s="1"/>
  <c r="M586" i="4"/>
  <c r="J581" i="10" s="1"/>
  <c r="M598" i="4"/>
  <c r="J593" i="10" s="1"/>
  <c r="M610" i="4"/>
  <c r="J605" i="10" s="1"/>
  <c r="M622" i="4"/>
  <c r="J617" i="10" s="1"/>
  <c r="M513" i="4"/>
  <c r="J508" i="10" s="1"/>
  <c r="M525" i="4"/>
  <c r="J520" i="10" s="1"/>
  <c r="M537" i="4"/>
  <c r="M549" i="4"/>
  <c r="M561" i="4"/>
  <c r="J556" i="10" s="1"/>
  <c r="M573" i="4"/>
  <c r="M585" i="4"/>
  <c r="J580" i="10" s="1"/>
  <c r="M597" i="4"/>
  <c r="J592" i="10" s="1"/>
  <c r="M609" i="4"/>
  <c r="J604" i="10" s="1"/>
  <c r="M621" i="4"/>
  <c r="J616" i="10" s="1"/>
  <c r="M563" i="4"/>
  <c r="J558" i="10" s="1"/>
  <c r="M611" i="4"/>
  <c r="J606" i="10" s="1"/>
  <c r="M512" i="4"/>
  <c r="J507" i="10" s="1"/>
  <c r="M524" i="4"/>
  <c r="J519" i="10" s="1"/>
  <c r="M536" i="4"/>
  <c r="M548" i="4"/>
  <c r="M560" i="4"/>
  <c r="J555" i="10" s="1"/>
  <c r="M572" i="4"/>
  <c r="J567" i="10" s="1"/>
  <c r="M584" i="4"/>
  <c r="J579" i="10" s="1"/>
  <c r="M596" i="4"/>
  <c r="J591" i="10" s="1"/>
  <c r="M608" i="4"/>
  <c r="J603" i="10" s="1"/>
  <c r="M620" i="4"/>
  <c r="J615" i="10" s="1"/>
  <c r="M527" i="4"/>
  <c r="J522" i="10" s="1"/>
  <c r="M623" i="4"/>
  <c r="J618" i="10" s="1"/>
  <c r="M511" i="4"/>
  <c r="J506" i="10" s="1"/>
  <c r="M523" i="4"/>
  <c r="J518" i="10" s="1"/>
  <c r="M535" i="4"/>
  <c r="J530" i="10" s="1"/>
  <c r="M547" i="4"/>
  <c r="M559" i="4"/>
  <c r="J554" i="10" s="1"/>
  <c r="M571" i="4"/>
  <c r="J566" i="10" s="1"/>
  <c r="M583" i="4"/>
  <c r="J578" i="10" s="1"/>
  <c r="M595" i="4"/>
  <c r="J590" i="10" s="1"/>
  <c r="M607" i="4"/>
  <c r="J602" i="10" s="1"/>
  <c r="M619" i="4"/>
  <c r="J614" i="10" s="1"/>
  <c r="M510" i="4"/>
  <c r="J505" i="10" s="1"/>
  <c r="M522" i="4"/>
  <c r="J517" i="10" s="1"/>
  <c r="M534" i="4"/>
  <c r="J529" i="10" s="1"/>
  <c r="M546" i="4"/>
  <c r="M558" i="4"/>
  <c r="M570" i="4"/>
  <c r="M582" i="4"/>
  <c r="J577" i="10" s="1"/>
  <c r="M594" i="4"/>
  <c r="J589" i="10" s="1"/>
  <c r="M606" i="4"/>
  <c r="J601" i="10" s="1"/>
  <c r="M618" i="4"/>
  <c r="J613" i="10" s="1"/>
  <c r="M539" i="4"/>
  <c r="J534" i="10" s="1"/>
  <c r="M551" i="4"/>
  <c r="J546" i="10" s="1"/>
  <c r="M599" i="4"/>
  <c r="J594" i="10" s="1"/>
  <c r="M509" i="4"/>
  <c r="J504" i="10" s="1"/>
  <c r="M521" i="4"/>
  <c r="J516" i="10" s="1"/>
  <c r="M533" i="4"/>
  <c r="J528" i="10" s="1"/>
  <c r="M545" i="4"/>
  <c r="M557" i="4"/>
  <c r="M569" i="4"/>
  <c r="J564" i="10" s="1"/>
  <c r="M581" i="4"/>
  <c r="M593" i="4"/>
  <c r="J588" i="10" s="1"/>
  <c r="M605" i="4"/>
  <c r="J600" i="10" s="1"/>
  <c r="M617" i="4"/>
  <c r="J612" i="10" s="1"/>
  <c r="M587" i="4"/>
  <c r="J582" i="10" s="1"/>
  <c r="M508" i="4"/>
  <c r="J503" i="10" s="1"/>
  <c r="M520" i="4"/>
  <c r="J515" i="10" s="1"/>
  <c r="M532" i="4"/>
  <c r="J527" i="10" s="1"/>
  <c r="M544" i="4"/>
  <c r="M556" i="4"/>
  <c r="M568" i="4"/>
  <c r="M580" i="4"/>
  <c r="J575" i="10" s="1"/>
  <c r="M592" i="4"/>
  <c r="J587" i="10" s="1"/>
  <c r="M604" i="4"/>
  <c r="J599" i="10" s="1"/>
  <c r="M616" i="4"/>
  <c r="J611" i="10" s="1"/>
  <c r="M507" i="4"/>
  <c r="J502" i="10" s="1"/>
  <c r="M519" i="4"/>
  <c r="J514" i="10" s="1"/>
  <c r="M531" i="4"/>
  <c r="J526" i="10" s="1"/>
  <c r="M543" i="4"/>
  <c r="J538" i="10" s="1"/>
  <c r="M555" i="4"/>
  <c r="J550" i="10" s="1"/>
  <c r="M567" i="4"/>
  <c r="J562" i="10" s="1"/>
  <c r="M579" i="4"/>
  <c r="M591" i="4"/>
  <c r="M603" i="4"/>
  <c r="J598" i="10" s="1"/>
  <c r="M615" i="4"/>
  <c r="J610" i="10" s="1"/>
  <c r="M627" i="4"/>
  <c r="J622" i="10" s="1"/>
  <c r="M381" i="4"/>
  <c r="J381" i="10" s="1"/>
  <c r="M393" i="4"/>
  <c r="J393" i="10" s="1"/>
  <c r="M405" i="4"/>
  <c r="J405" i="10" s="1"/>
  <c r="M417" i="4"/>
  <c r="J417" i="10" s="1"/>
  <c r="M429" i="4"/>
  <c r="J429" i="10" s="1"/>
  <c r="M441" i="4"/>
  <c r="J441" i="10" s="1"/>
  <c r="M453" i="4"/>
  <c r="J453" i="10" s="1"/>
  <c r="M465" i="4"/>
  <c r="M477" i="4"/>
  <c r="M489" i="4"/>
  <c r="J484" i="10" s="1"/>
  <c r="M501" i="4"/>
  <c r="J496" i="10" s="1"/>
  <c r="M380" i="4"/>
  <c r="J380" i="10" s="1"/>
  <c r="M392" i="4"/>
  <c r="J392" i="10" s="1"/>
  <c r="M404" i="4"/>
  <c r="J404" i="10" s="1"/>
  <c r="M416" i="4"/>
  <c r="J416" i="10" s="1"/>
  <c r="M428" i="4"/>
  <c r="J428" i="10" s="1"/>
  <c r="M440" i="4"/>
  <c r="J440" i="10" s="1"/>
  <c r="M452" i="4"/>
  <c r="J452" i="10" s="1"/>
  <c r="M464" i="4"/>
  <c r="J464" i="10" s="1"/>
  <c r="M476" i="4"/>
  <c r="M488" i="4"/>
  <c r="M500" i="4"/>
  <c r="J495" i="10" s="1"/>
  <c r="M379" i="4"/>
  <c r="J379" i="10" s="1"/>
  <c r="M391" i="4"/>
  <c r="J391" i="10" s="1"/>
  <c r="M403" i="4"/>
  <c r="J403" i="10" s="1"/>
  <c r="M415" i="4"/>
  <c r="J415" i="10" s="1"/>
  <c r="M427" i="4"/>
  <c r="J427" i="10" s="1"/>
  <c r="M439" i="4"/>
  <c r="J439" i="10" s="1"/>
  <c r="M451" i="4"/>
  <c r="J451" i="10" s="1"/>
  <c r="M463" i="4"/>
  <c r="J463" i="10" s="1"/>
  <c r="M475" i="4"/>
  <c r="M487" i="4"/>
  <c r="M499" i="4"/>
  <c r="M378" i="4"/>
  <c r="J378" i="10" s="1"/>
  <c r="M390" i="4"/>
  <c r="J390" i="10" s="1"/>
  <c r="M402" i="4"/>
  <c r="J402" i="10" s="1"/>
  <c r="M414" i="4"/>
  <c r="J414" i="10" s="1"/>
  <c r="M426" i="4"/>
  <c r="J426" i="10" s="1"/>
  <c r="M438" i="4"/>
  <c r="J438" i="10" s="1"/>
  <c r="M450" i="4"/>
  <c r="J450" i="10" s="1"/>
  <c r="M462" i="4"/>
  <c r="J462" i="10" s="1"/>
  <c r="M474" i="4"/>
  <c r="M486" i="4"/>
  <c r="J481" i="10" s="1"/>
  <c r="M498" i="4"/>
  <c r="M389" i="4"/>
  <c r="M401" i="4"/>
  <c r="J401" i="10" s="1"/>
  <c r="M413" i="4"/>
  <c r="J413" i="10" s="1"/>
  <c r="M425" i="4"/>
  <c r="J425" i="10" s="1"/>
  <c r="M437" i="4"/>
  <c r="J437" i="10" s="1"/>
  <c r="M449" i="4"/>
  <c r="J449" i="10" s="1"/>
  <c r="M461" i="4"/>
  <c r="J461" i="10" s="1"/>
  <c r="M473" i="4"/>
  <c r="M485" i="4"/>
  <c r="J480" i="10" s="1"/>
  <c r="M497" i="4"/>
  <c r="J492" i="10" s="1"/>
  <c r="M388" i="4"/>
  <c r="J388" i="10" s="1"/>
  <c r="M400" i="4"/>
  <c r="M412" i="4"/>
  <c r="J412" i="10" s="1"/>
  <c r="M424" i="4"/>
  <c r="J424" i="10" s="1"/>
  <c r="M436" i="4"/>
  <c r="J436" i="10" s="1"/>
  <c r="M448" i="4"/>
  <c r="J448" i="10" s="1"/>
  <c r="M460" i="4"/>
  <c r="J460" i="10" s="1"/>
  <c r="M472" i="4"/>
  <c r="M484" i="4"/>
  <c r="J479" i="10" s="1"/>
  <c r="M496" i="4"/>
  <c r="J491" i="10" s="1"/>
  <c r="M387" i="4"/>
  <c r="J387" i="10" s="1"/>
  <c r="M399" i="4"/>
  <c r="J399" i="10" s="1"/>
  <c r="M411" i="4"/>
  <c r="J411" i="10" s="1"/>
  <c r="M423" i="4"/>
  <c r="M435" i="4"/>
  <c r="J435" i="10" s="1"/>
  <c r="M447" i="4"/>
  <c r="J447" i="10" s="1"/>
  <c r="M459" i="4"/>
  <c r="J459" i="10" s="1"/>
  <c r="M471" i="4"/>
  <c r="J471" i="10" s="1"/>
  <c r="M483" i="4"/>
  <c r="J478" i="10" s="1"/>
  <c r="M495" i="4"/>
  <c r="J490" i="10" s="1"/>
  <c r="M386" i="4"/>
  <c r="J386" i="10" s="1"/>
  <c r="M398" i="4"/>
  <c r="J398" i="10" s="1"/>
  <c r="M410" i="4"/>
  <c r="J410" i="10" s="1"/>
  <c r="M422" i="4"/>
  <c r="J422" i="10" s="1"/>
  <c r="M434" i="4"/>
  <c r="J434" i="10" s="1"/>
  <c r="M446" i="4"/>
  <c r="M458" i="4"/>
  <c r="M470" i="4"/>
  <c r="J470" i="10" s="1"/>
  <c r="M482" i="4"/>
  <c r="J477" i="10" s="1"/>
  <c r="M494" i="4"/>
  <c r="J489" i="10" s="1"/>
  <c r="M385" i="4"/>
  <c r="J385" i="10" s="1"/>
  <c r="M397" i="4"/>
  <c r="J397" i="10" s="1"/>
  <c r="M409" i="4"/>
  <c r="J409" i="10" s="1"/>
  <c r="M421" i="4"/>
  <c r="J421" i="10" s="1"/>
  <c r="M433" i="4"/>
  <c r="J433" i="10" s="1"/>
  <c r="M445" i="4"/>
  <c r="J445" i="10" s="1"/>
  <c r="M457" i="4"/>
  <c r="J457" i="10" s="1"/>
  <c r="M469" i="4"/>
  <c r="M481" i="4"/>
  <c r="M493" i="4"/>
  <c r="J488" i="10" s="1"/>
  <c r="M384" i="4"/>
  <c r="J384" i="10" s="1"/>
  <c r="M396" i="4"/>
  <c r="J396" i="10" s="1"/>
  <c r="M408" i="4"/>
  <c r="J408" i="10" s="1"/>
  <c r="M420" i="4"/>
  <c r="J420" i="10" s="1"/>
  <c r="M432" i="4"/>
  <c r="J432" i="10" s="1"/>
  <c r="M444" i="4"/>
  <c r="J444" i="10" s="1"/>
  <c r="M456" i="4"/>
  <c r="J456" i="10" s="1"/>
  <c r="M468" i="4"/>
  <c r="J468" i="10" s="1"/>
  <c r="M480" i="4"/>
  <c r="J475" i="10" s="1"/>
  <c r="M492" i="4"/>
  <c r="M383" i="4"/>
  <c r="J383" i="10" s="1"/>
  <c r="M395" i="4"/>
  <c r="J395" i="10" s="1"/>
  <c r="M407" i="4"/>
  <c r="J407" i="10" s="1"/>
  <c r="M419" i="4"/>
  <c r="J419" i="10" s="1"/>
  <c r="M431" i="4"/>
  <c r="J431" i="10" s="1"/>
  <c r="M443" i="4"/>
  <c r="J443" i="10" s="1"/>
  <c r="M455" i="4"/>
  <c r="J455" i="10" s="1"/>
  <c r="M467" i="4"/>
  <c r="J467" i="10" s="1"/>
  <c r="M479" i="4"/>
  <c r="J474" i="10" s="1"/>
  <c r="M491" i="4"/>
  <c r="J486" i="10" s="1"/>
  <c r="M382" i="4"/>
  <c r="J382" i="10" s="1"/>
  <c r="M394" i="4"/>
  <c r="J394" i="10" s="1"/>
  <c r="M406" i="4"/>
  <c r="M418" i="4"/>
  <c r="J418" i="10" s="1"/>
  <c r="M430" i="4"/>
  <c r="J430" i="10" s="1"/>
  <c r="M442" i="4"/>
  <c r="J442" i="10" s="1"/>
  <c r="M454" i="4"/>
  <c r="J454" i="10" s="1"/>
  <c r="M466" i="4"/>
  <c r="J466" i="10" s="1"/>
  <c r="M478" i="4"/>
  <c r="J473" i="10" s="1"/>
  <c r="M490" i="4"/>
  <c r="J485" i="10" s="1"/>
  <c r="M502" i="4"/>
  <c r="J497" i="10" s="1"/>
  <c r="M256" i="4"/>
  <c r="J256" i="10" s="1"/>
  <c r="M268" i="4"/>
  <c r="J268" i="10" s="1"/>
  <c r="M280" i="4"/>
  <c r="J280" i="10" s="1"/>
  <c r="M292" i="4"/>
  <c r="M304" i="4"/>
  <c r="J304" i="10" s="1"/>
  <c r="M316" i="4"/>
  <c r="J316" i="10" s="1"/>
  <c r="M328" i="4"/>
  <c r="J328" i="10" s="1"/>
  <c r="M340" i="4"/>
  <c r="J340" i="10" s="1"/>
  <c r="M352" i="4"/>
  <c r="J352" i="10" s="1"/>
  <c r="M364" i="4"/>
  <c r="J364" i="10" s="1"/>
  <c r="M376" i="4"/>
  <c r="J376" i="10" s="1"/>
  <c r="M307" i="4"/>
  <c r="J307" i="10" s="1"/>
  <c r="M331" i="4"/>
  <c r="J331" i="10" s="1"/>
  <c r="M355" i="4"/>
  <c r="J355" i="10" s="1"/>
  <c r="M255" i="4"/>
  <c r="M267" i="4"/>
  <c r="M279" i="4"/>
  <c r="J279" i="10" s="1"/>
  <c r="M291" i="4"/>
  <c r="J291" i="10" s="1"/>
  <c r="M303" i="4"/>
  <c r="J303" i="10" s="1"/>
  <c r="M315" i="4"/>
  <c r="J315" i="10" s="1"/>
  <c r="M327" i="4"/>
  <c r="J327" i="10" s="1"/>
  <c r="M339" i="4"/>
  <c r="J339" i="10" s="1"/>
  <c r="M351" i="4"/>
  <c r="J351" i="10" s="1"/>
  <c r="M363" i="4"/>
  <c r="J363" i="10" s="1"/>
  <c r="M375" i="4"/>
  <c r="J375" i="10" s="1"/>
  <c r="M254" i="4"/>
  <c r="J254" i="10" s="1"/>
  <c r="M266" i="4"/>
  <c r="M278" i="4"/>
  <c r="M290" i="4"/>
  <c r="J290" i="10" s="1"/>
  <c r="M302" i="4"/>
  <c r="M314" i="4"/>
  <c r="J314" i="10" s="1"/>
  <c r="M326" i="4"/>
  <c r="J326" i="10" s="1"/>
  <c r="M338" i="4"/>
  <c r="J338" i="10" s="1"/>
  <c r="M350" i="4"/>
  <c r="J350" i="10" s="1"/>
  <c r="M362" i="4"/>
  <c r="J362" i="10" s="1"/>
  <c r="M374" i="4"/>
  <c r="J374" i="10" s="1"/>
  <c r="M253" i="4"/>
  <c r="J253" i="10" s="1"/>
  <c r="M265" i="4"/>
  <c r="J265" i="10" s="1"/>
  <c r="M277" i="4"/>
  <c r="M289" i="4"/>
  <c r="M301" i="4"/>
  <c r="J301" i="10" s="1"/>
  <c r="M313" i="4"/>
  <c r="J313" i="10" s="1"/>
  <c r="M325" i="4"/>
  <c r="J325" i="10" s="1"/>
  <c r="M337" i="4"/>
  <c r="J337" i="10" s="1"/>
  <c r="M349" i="4"/>
  <c r="J349" i="10" s="1"/>
  <c r="M361" i="4"/>
  <c r="J361" i="10" s="1"/>
  <c r="M373" i="4"/>
  <c r="J373" i="10" s="1"/>
  <c r="M271" i="4"/>
  <c r="J271" i="10" s="1"/>
  <c r="M343" i="4"/>
  <c r="J343" i="10" s="1"/>
  <c r="M367" i="4"/>
  <c r="J367" i="10" s="1"/>
  <c r="M264" i="4"/>
  <c r="M276" i="4"/>
  <c r="M288" i="4"/>
  <c r="J288" i="10" s="1"/>
  <c r="M300" i="4"/>
  <c r="J300" i="10" s="1"/>
  <c r="M312" i="4"/>
  <c r="J312" i="10" s="1"/>
  <c r="M324" i="4"/>
  <c r="J324" i="10" s="1"/>
  <c r="M336" i="4"/>
  <c r="J336" i="10" s="1"/>
  <c r="M348" i="4"/>
  <c r="J348" i="10" s="1"/>
  <c r="M360" i="4"/>
  <c r="J360" i="10" s="1"/>
  <c r="M372" i="4"/>
  <c r="J372" i="10" s="1"/>
  <c r="M259" i="4"/>
  <c r="J259" i="10" s="1"/>
  <c r="M263" i="4"/>
  <c r="J263" i="10" s="1"/>
  <c r="M275" i="4"/>
  <c r="M287" i="4"/>
  <c r="J287" i="10" s="1"/>
  <c r="M299" i="4"/>
  <c r="J299" i="10" s="1"/>
  <c r="M311" i="4"/>
  <c r="J311" i="10" s="1"/>
  <c r="M323" i="4"/>
  <c r="J323" i="10" s="1"/>
  <c r="M335" i="4"/>
  <c r="J335" i="10" s="1"/>
  <c r="M347" i="4"/>
  <c r="J347" i="10" s="1"/>
  <c r="M359" i="4"/>
  <c r="J359" i="10" s="1"/>
  <c r="M371" i="4"/>
  <c r="J371" i="10" s="1"/>
  <c r="M283" i="4"/>
  <c r="J283" i="10" s="1"/>
  <c r="M295" i="4"/>
  <c r="J295" i="10" s="1"/>
  <c r="M319" i="4"/>
  <c r="J319" i="10" s="1"/>
  <c r="M262" i="4"/>
  <c r="J262" i="10" s="1"/>
  <c r="M274" i="4"/>
  <c r="J274" i="10" s="1"/>
  <c r="M286" i="4"/>
  <c r="J286" i="10" s="1"/>
  <c r="M298" i="4"/>
  <c r="J298" i="10" s="1"/>
  <c r="M310" i="4"/>
  <c r="J310" i="10" s="1"/>
  <c r="M322" i="4"/>
  <c r="J322" i="10" s="1"/>
  <c r="M334" i="4"/>
  <c r="J334" i="10" s="1"/>
  <c r="M346" i="4"/>
  <c r="J346" i="10" s="1"/>
  <c r="M358" i="4"/>
  <c r="J358" i="10" s="1"/>
  <c r="M370" i="4"/>
  <c r="J370" i="10" s="1"/>
  <c r="M377" i="4"/>
  <c r="J377" i="10" s="1"/>
  <c r="M261" i="4"/>
  <c r="J261" i="10" s="1"/>
  <c r="M273" i="4"/>
  <c r="M285" i="4"/>
  <c r="J285" i="10" s="1"/>
  <c r="M297" i="4"/>
  <c r="J297" i="10" s="1"/>
  <c r="M309" i="4"/>
  <c r="J309" i="10" s="1"/>
  <c r="M321" i="4"/>
  <c r="J321" i="10" s="1"/>
  <c r="M333" i="4"/>
  <c r="J333" i="10" s="1"/>
  <c r="M345" i="4"/>
  <c r="J345" i="10" s="1"/>
  <c r="M357" i="4"/>
  <c r="J357" i="10" s="1"/>
  <c r="M369" i="4"/>
  <c r="J369" i="10" s="1"/>
  <c r="M260" i="4"/>
  <c r="J260" i="10" s="1"/>
  <c r="M272" i="4"/>
  <c r="J272" i="10" s="1"/>
  <c r="M284" i="4"/>
  <c r="J284" i="10" s="1"/>
  <c r="M296" i="4"/>
  <c r="M308" i="4"/>
  <c r="M320" i="4"/>
  <c r="J320" i="10" s="1"/>
  <c r="M332" i="4"/>
  <c r="J332" i="10" s="1"/>
  <c r="M344" i="4"/>
  <c r="J344" i="10" s="1"/>
  <c r="M356" i="4"/>
  <c r="J356" i="10" s="1"/>
  <c r="M368" i="4"/>
  <c r="J368" i="10" s="1"/>
  <c r="M258" i="4"/>
  <c r="J258" i="10" s="1"/>
  <c r="M270" i="4"/>
  <c r="J270" i="10" s="1"/>
  <c r="M282" i="4"/>
  <c r="J282" i="10" s="1"/>
  <c r="M294" i="4"/>
  <c r="J294" i="10" s="1"/>
  <c r="M306" i="4"/>
  <c r="J306" i="10" s="1"/>
  <c r="M318" i="4"/>
  <c r="M330" i="4"/>
  <c r="J330" i="10" s="1"/>
  <c r="M342" i="4"/>
  <c r="J342" i="10" s="1"/>
  <c r="M354" i="4"/>
  <c r="M366" i="4"/>
  <c r="J366" i="10" s="1"/>
  <c r="M257" i="4"/>
  <c r="J257" i="10" s="1"/>
  <c r="M269" i="4"/>
  <c r="J269" i="10" s="1"/>
  <c r="M281" i="4"/>
  <c r="J281" i="10" s="1"/>
  <c r="M293" i="4"/>
  <c r="J293" i="10" s="1"/>
  <c r="M305" i="4"/>
  <c r="J305" i="10" s="1"/>
  <c r="M317" i="4"/>
  <c r="J317" i="10" s="1"/>
  <c r="M329" i="4"/>
  <c r="J329" i="10" s="1"/>
  <c r="M341" i="4"/>
  <c r="M353" i="4"/>
  <c r="J353" i="10" s="1"/>
  <c r="M365" i="4"/>
  <c r="J365" i="10" s="1"/>
  <c r="M131" i="4"/>
  <c r="J131" i="10" s="1"/>
  <c r="M143" i="4"/>
  <c r="J143" i="10" s="1"/>
  <c r="M155" i="4"/>
  <c r="J155" i="10" s="1"/>
  <c r="M167" i="4"/>
  <c r="J167" i="10" s="1"/>
  <c r="M179" i="4"/>
  <c r="J179" i="10" s="1"/>
  <c r="M191" i="4"/>
  <c r="J191" i="10" s="1"/>
  <c r="M203" i="4"/>
  <c r="J203" i="10" s="1"/>
  <c r="M215" i="4"/>
  <c r="J215" i="10" s="1"/>
  <c r="M227" i="4"/>
  <c r="J227" i="10" s="1"/>
  <c r="M239" i="4"/>
  <c r="J239" i="10" s="1"/>
  <c r="M251" i="4"/>
  <c r="J251" i="10" s="1"/>
  <c r="M130" i="4"/>
  <c r="J130" i="10" s="1"/>
  <c r="M142" i="4"/>
  <c r="M154" i="4"/>
  <c r="J154" i="10" s="1"/>
  <c r="M166" i="4"/>
  <c r="J166" i="10" s="1"/>
  <c r="M178" i="4"/>
  <c r="J178" i="10" s="1"/>
  <c r="M190" i="4"/>
  <c r="J190" i="10" s="1"/>
  <c r="M202" i="4"/>
  <c r="J202" i="10" s="1"/>
  <c r="M214" i="4"/>
  <c r="J214" i="10" s="1"/>
  <c r="M226" i="4"/>
  <c r="J226" i="10" s="1"/>
  <c r="M238" i="4"/>
  <c r="J238" i="10" s="1"/>
  <c r="M250" i="4"/>
  <c r="J250" i="10" s="1"/>
  <c r="M129" i="4"/>
  <c r="J129" i="10" s="1"/>
  <c r="M141" i="4"/>
  <c r="J141" i="10" s="1"/>
  <c r="M153" i="4"/>
  <c r="M165" i="4"/>
  <c r="J165" i="10" s="1"/>
  <c r="M177" i="4"/>
  <c r="J177" i="10" s="1"/>
  <c r="M189" i="4"/>
  <c r="J189" i="10" s="1"/>
  <c r="M201" i="4"/>
  <c r="J201" i="10" s="1"/>
  <c r="M213" i="4"/>
  <c r="J213" i="10" s="1"/>
  <c r="M225" i="4"/>
  <c r="J225" i="10" s="1"/>
  <c r="M237" i="4"/>
  <c r="J237" i="10" s="1"/>
  <c r="M249" i="4"/>
  <c r="J249" i="10" s="1"/>
  <c r="M128" i="4"/>
  <c r="J128" i="10" s="1"/>
  <c r="M140" i="4"/>
  <c r="M152" i="4"/>
  <c r="J152" i="10" s="1"/>
  <c r="M164" i="4"/>
  <c r="J164" i="10" s="1"/>
  <c r="M176" i="4"/>
  <c r="J176" i="10" s="1"/>
  <c r="M188" i="4"/>
  <c r="J188" i="10" s="1"/>
  <c r="M200" i="4"/>
  <c r="J200" i="10" s="1"/>
  <c r="M212" i="4"/>
  <c r="J212" i="10" s="1"/>
  <c r="M224" i="4"/>
  <c r="J224" i="10" s="1"/>
  <c r="M236" i="4"/>
  <c r="J236" i="10" s="1"/>
  <c r="M248" i="4"/>
  <c r="J248" i="10" s="1"/>
  <c r="M139" i="4"/>
  <c r="J139" i="10" s="1"/>
  <c r="M151" i="4"/>
  <c r="J151" i="10" s="1"/>
  <c r="M163" i="4"/>
  <c r="J163" i="10" s="1"/>
  <c r="M175" i="4"/>
  <c r="J175" i="10" s="1"/>
  <c r="M187" i="4"/>
  <c r="J187" i="10" s="1"/>
  <c r="M199" i="4"/>
  <c r="J199" i="10" s="1"/>
  <c r="M211" i="4"/>
  <c r="J211" i="10" s="1"/>
  <c r="M223" i="4"/>
  <c r="J223" i="10" s="1"/>
  <c r="M235" i="4"/>
  <c r="J235" i="10" s="1"/>
  <c r="M247" i="4"/>
  <c r="J247" i="10" s="1"/>
  <c r="M138" i="4"/>
  <c r="J138" i="10" s="1"/>
  <c r="M150" i="4"/>
  <c r="J150" i="10" s="1"/>
  <c r="M162" i="4"/>
  <c r="J162" i="10" s="1"/>
  <c r="M174" i="4"/>
  <c r="J174" i="10" s="1"/>
  <c r="M186" i="4"/>
  <c r="J186" i="10" s="1"/>
  <c r="M198" i="4"/>
  <c r="J198" i="10" s="1"/>
  <c r="M210" i="4"/>
  <c r="M222" i="4"/>
  <c r="J222" i="10" s="1"/>
  <c r="M234" i="4"/>
  <c r="J234" i="10" s="1"/>
  <c r="M246" i="4"/>
  <c r="J246" i="10" s="1"/>
  <c r="M137" i="4"/>
  <c r="J137" i="10" s="1"/>
  <c r="M149" i="4"/>
  <c r="J149" i="10" s="1"/>
  <c r="M161" i="4"/>
  <c r="J161" i="10" s="1"/>
  <c r="M173" i="4"/>
  <c r="J173" i="10" s="1"/>
  <c r="M185" i="4"/>
  <c r="J185" i="10" s="1"/>
  <c r="M197" i="4"/>
  <c r="M209" i="4"/>
  <c r="J209" i="10" s="1"/>
  <c r="M221" i="4"/>
  <c r="J221" i="10" s="1"/>
  <c r="M233" i="4"/>
  <c r="J233" i="10" s="1"/>
  <c r="M245" i="4"/>
  <c r="J245" i="10" s="1"/>
  <c r="M136" i="4"/>
  <c r="J136" i="10" s="1"/>
  <c r="M148" i="4"/>
  <c r="J148" i="10" s="1"/>
  <c r="M160" i="4"/>
  <c r="J160" i="10" s="1"/>
  <c r="M172" i="4"/>
  <c r="J172" i="10" s="1"/>
  <c r="M184" i="4"/>
  <c r="J184" i="10" s="1"/>
  <c r="M196" i="4"/>
  <c r="J196" i="10" s="1"/>
  <c r="M208" i="4"/>
  <c r="J208" i="10" s="1"/>
  <c r="M220" i="4"/>
  <c r="J220" i="10" s="1"/>
  <c r="M232" i="4"/>
  <c r="J232" i="10" s="1"/>
  <c r="M244" i="4"/>
  <c r="J244" i="10" s="1"/>
  <c r="M135" i="4"/>
  <c r="J135" i="10" s="1"/>
  <c r="M147" i="4"/>
  <c r="J147" i="10" s="1"/>
  <c r="M159" i="4"/>
  <c r="J159" i="10" s="1"/>
  <c r="M171" i="4"/>
  <c r="J171" i="10" s="1"/>
  <c r="M183" i="4"/>
  <c r="J183" i="10" s="1"/>
  <c r="M195" i="4"/>
  <c r="J195" i="10" s="1"/>
  <c r="M207" i="4"/>
  <c r="J207" i="10" s="1"/>
  <c r="M219" i="4"/>
  <c r="J219" i="10" s="1"/>
  <c r="M231" i="4"/>
  <c r="J231" i="10" s="1"/>
  <c r="M243" i="4"/>
  <c r="J243" i="10" s="1"/>
  <c r="M134" i="4"/>
  <c r="J134" i="10" s="1"/>
  <c r="M146" i="4"/>
  <c r="J146" i="10" s="1"/>
  <c r="M158" i="4"/>
  <c r="J158" i="10" s="1"/>
  <c r="M170" i="4"/>
  <c r="J170" i="10" s="1"/>
  <c r="M182" i="4"/>
  <c r="J182" i="10" s="1"/>
  <c r="M194" i="4"/>
  <c r="J194" i="10" s="1"/>
  <c r="M206" i="4"/>
  <c r="J206" i="10" s="1"/>
  <c r="M218" i="4"/>
  <c r="J218" i="10" s="1"/>
  <c r="M230" i="4"/>
  <c r="J230" i="10" s="1"/>
  <c r="M242" i="4"/>
  <c r="J242" i="10" s="1"/>
  <c r="M133" i="4"/>
  <c r="J133" i="10" s="1"/>
  <c r="M145" i="4"/>
  <c r="J145" i="10" s="1"/>
  <c r="M157" i="4"/>
  <c r="J157" i="10" s="1"/>
  <c r="M169" i="4"/>
  <c r="J169" i="10" s="1"/>
  <c r="M181" i="4"/>
  <c r="J181" i="10" s="1"/>
  <c r="M193" i="4"/>
  <c r="J193" i="10" s="1"/>
  <c r="M205" i="4"/>
  <c r="J205" i="10" s="1"/>
  <c r="M217" i="4"/>
  <c r="J217" i="10" s="1"/>
  <c r="M229" i="4"/>
  <c r="J229" i="10" s="1"/>
  <c r="M241" i="4"/>
  <c r="J241" i="10" s="1"/>
  <c r="M132" i="4"/>
  <c r="J132" i="10" s="1"/>
  <c r="M144" i="4"/>
  <c r="J144" i="10" s="1"/>
  <c r="M156" i="4"/>
  <c r="J156" i="10" s="1"/>
  <c r="M168" i="4"/>
  <c r="J168" i="10" s="1"/>
  <c r="M180" i="4"/>
  <c r="J180" i="10" s="1"/>
  <c r="M192" i="4"/>
  <c r="J192" i="10" s="1"/>
  <c r="M204" i="4"/>
  <c r="J204" i="10" s="1"/>
  <c r="M216" i="4"/>
  <c r="J216" i="10" s="1"/>
  <c r="M228" i="4"/>
  <c r="J228" i="10" s="1"/>
  <c r="M240" i="4"/>
  <c r="J240" i="10" s="1"/>
  <c r="M252" i="4"/>
  <c r="J252" i="10" s="1"/>
  <c r="M6" i="4"/>
  <c r="J6" i="10" s="1"/>
  <c r="M18" i="4"/>
  <c r="J18" i="10" s="1"/>
  <c r="M30" i="4"/>
  <c r="J30" i="10" s="1"/>
  <c r="M42" i="4"/>
  <c r="J42" i="10" s="1"/>
  <c r="M54" i="4"/>
  <c r="J54" i="10" s="1"/>
  <c r="M66" i="4"/>
  <c r="M78" i="4"/>
  <c r="J78" i="10" s="1"/>
  <c r="M90" i="4"/>
  <c r="J90" i="10" s="1"/>
  <c r="M102" i="4"/>
  <c r="J102" i="10" s="1"/>
  <c r="M114" i="4"/>
  <c r="J114" i="10" s="1"/>
  <c r="M126" i="4"/>
  <c r="J126" i="10" s="1"/>
  <c r="M124" i="4"/>
  <c r="J124" i="10" s="1"/>
  <c r="M44" i="4"/>
  <c r="J44" i="10" s="1"/>
  <c r="M56" i="4"/>
  <c r="J56" i="10" s="1"/>
  <c r="M92" i="4"/>
  <c r="J92" i="10" s="1"/>
  <c r="M55" i="4"/>
  <c r="J55" i="10" s="1"/>
  <c r="M79" i="4"/>
  <c r="J79" i="10" s="1"/>
  <c r="M91" i="4"/>
  <c r="J91" i="10" s="1"/>
  <c r="M5" i="4"/>
  <c r="J5" i="10" s="1"/>
  <c r="M17" i="4"/>
  <c r="J17" i="10" s="1"/>
  <c r="M29" i="4"/>
  <c r="J29" i="10" s="1"/>
  <c r="M41" i="4"/>
  <c r="J41" i="10" s="1"/>
  <c r="M53" i="4"/>
  <c r="J53" i="10" s="1"/>
  <c r="M65" i="4"/>
  <c r="J65" i="10" s="1"/>
  <c r="M77" i="4"/>
  <c r="J77" i="10" s="1"/>
  <c r="M89" i="4"/>
  <c r="J89" i="10" s="1"/>
  <c r="M101" i="4"/>
  <c r="J101" i="10" s="1"/>
  <c r="M113" i="4"/>
  <c r="J113" i="10" s="1"/>
  <c r="M125" i="4"/>
  <c r="J125" i="10" s="1"/>
  <c r="M104" i="4"/>
  <c r="J104" i="10" s="1"/>
  <c r="M103" i="4"/>
  <c r="J103" i="10" s="1"/>
  <c r="M115" i="4"/>
  <c r="J115" i="10" s="1"/>
  <c r="M4" i="4"/>
  <c r="J4" i="10" s="1"/>
  <c r="M16" i="4"/>
  <c r="J16" i="10" s="1"/>
  <c r="M28" i="4"/>
  <c r="J28" i="10" s="1"/>
  <c r="M40" i="4"/>
  <c r="J40" i="10" s="1"/>
  <c r="M52" i="4"/>
  <c r="J52" i="10" s="1"/>
  <c r="M64" i="4"/>
  <c r="J64" i="10" s="1"/>
  <c r="M76" i="4"/>
  <c r="J76" i="10" s="1"/>
  <c r="M88" i="4"/>
  <c r="J88" i="10" s="1"/>
  <c r="M100" i="4"/>
  <c r="J100" i="10" s="1"/>
  <c r="M112" i="4"/>
  <c r="J112" i="10" s="1"/>
  <c r="M83" i="4"/>
  <c r="J83" i="10" s="1"/>
  <c r="M68" i="4"/>
  <c r="J68" i="10" s="1"/>
  <c r="M127" i="4"/>
  <c r="J127" i="10" s="1"/>
  <c r="M3" i="4"/>
  <c r="J3" i="10" s="1"/>
  <c r="M15" i="4"/>
  <c r="J15" i="10" s="1"/>
  <c r="M27" i="4"/>
  <c r="J27" i="10" s="1"/>
  <c r="M39" i="4"/>
  <c r="J39" i="10" s="1"/>
  <c r="M51" i="4"/>
  <c r="J51" i="10" s="1"/>
  <c r="M63" i="4"/>
  <c r="J63" i="10" s="1"/>
  <c r="M75" i="4"/>
  <c r="J75" i="10" s="1"/>
  <c r="M87" i="4"/>
  <c r="J87" i="10" s="1"/>
  <c r="M99" i="4"/>
  <c r="J99" i="10" s="1"/>
  <c r="M111" i="4"/>
  <c r="J111" i="10" s="1"/>
  <c r="M123" i="4"/>
  <c r="J123" i="10" s="1"/>
  <c r="M80" i="4"/>
  <c r="J80" i="10" s="1"/>
  <c r="M14" i="4"/>
  <c r="J14" i="10" s="1"/>
  <c r="M26" i="4"/>
  <c r="J26" i="10" s="1"/>
  <c r="M38" i="4"/>
  <c r="J38" i="10" s="1"/>
  <c r="M50" i="4"/>
  <c r="J50" i="10" s="1"/>
  <c r="M62" i="4"/>
  <c r="J62" i="10" s="1"/>
  <c r="M74" i="4"/>
  <c r="J74" i="10" s="1"/>
  <c r="M86" i="4"/>
  <c r="J86" i="10" s="1"/>
  <c r="M98" i="4"/>
  <c r="J98" i="10" s="1"/>
  <c r="M110" i="4"/>
  <c r="J110" i="10" s="1"/>
  <c r="M122" i="4"/>
  <c r="J122" i="10" s="1"/>
  <c r="M121" i="4"/>
  <c r="J121" i="10" s="1"/>
  <c r="M119" i="4"/>
  <c r="J119" i="10" s="1"/>
  <c r="M20" i="4"/>
  <c r="J20" i="10" s="1"/>
  <c r="M32" i="4"/>
  <c r="J32" i="10" s="1"/>
  <c r="M67" i="4"/>
  <c r="J67" i="10" s="1"/>
  <c r="M13" i="4"/>
  <c r="J13" i="10" s="1"/>
  <c r="M25" i="4"/>
  <c r="J25" i="10" s="1"/>
  <c r="M37" i="4"/>
  <c r="J37" i="10" s="1"/>
  <c r="M49" i="4"/>
  <c r="J49" i="10" s="1"/>
  <c r="M61" i="4"/>
  <c r="J61" i="10" s="1"/>
  <c r="M73" i="4"/>
  <c r="J73" i="10" s="1"/>
  <c r="M85" i="4"/>
  <c r="J85" i="10" s="1"/>
  <c r="M97" i="4"/>
  <c r="J97" i="10" s="1"/>
  <c r="M109" i="4"/>
  <c r="J109" i="10" s="1"/>
  <c r="M95" i="4"/>
  <c r="J95" i="10" s="1"/>
  <c r="M8" i="4"/>
  <c r="J8" i="10" s="1"/>
  <c r="M31" i="4"/>
  <c r="J31" i="10" s="1"/>
  <c r="M12" i="4"/>
  <c r="J12" i="10" s="1"/>
  <c r="M24" i="4"/>
  <c r="J24" i="10" s="1"/>
  <c r="M36" i="4"/>
  <c r="J36" i="10" s="1"/>
  <c r="M48" i="4"/>
  <c r="J48" i="10" s="1"/>
  <c r="M60" i="4"/>
  <c r="J60" i="10" s="1"/>
  <c r="M72" i="4"/>
  <c r="J72" i="10" s="1"/>
  <c r="M84" i="4"/>
  <c r="J84" i="10" s="1"/>
  <c r="M96" i="4"/>
  <c r="J96" i="10" s="1"/>
  <c r="M108" i="4"/>
  <c r="J108" i="10" s="1"/>
  <c r="M120" i="4"/>
  <c r="J120" i="10" s="1"/>
  <c r="M11" i="4"/>
  <c r="J11" i="10" s="1"/>
  <c r="M23" i="4"/>
  <c r="J23" i="10" s="1"/>
  <c r="M35" i="4"/>
  <c r="J35" i="10" s="1"/>
  <c r="M47" i="4"/>
  <c r="J47" i="10" s="1"/>
  <c r="M59" i="4"/>
  <c r="J59" i="10" s="1"/>
  <c r="M71" i="4"/>
  <c r="J71" i="10" s="1"/>
  <c r="M107" i="4"/>
  <c r="M116" i="4"/>
  <c r="J116" i="10" s="1"/>
  <c r="M7" i="4"/>
  <c r="J7" i="10" s="1"/>
  <c r="M43" i="4"/>
  <c r="J43" i="10" s="1"/>
  <c r="M10" i="4"/>
  <c r="J10" i="10" s="1"/>
  <c r="M22" i="4"/>
  <c r="J22" i="10" s="1"/>
  <c r="M34" i="4"/>
  <c r="J34" i="10" s="1"/>
  <c r="M46" i="4"/>
  <c r="J46" i="10" s="1"/>
  <c r="M58" i="4"/>
  <c r="J58" i="10" s="1"/>
  <c r="M70" i="4"/>
  <c r="J70" i="10" s="1"/>
  <c r="M82" i="4"/>
  <c r="J82" i="10" s="1"/>
  <c r="M94" i="4"/>
  <c r="J94" i="10" s="1"/>
  <c r="M106" i="4"/>
  <c r="J106" i="10" s="1"/>
  <c r="M118" i="4"/>
  <c r="J118" i="10" s="1"/>
  <c r="M9" i="4"/>
  <c r="J9" i="10" s="1"/>
  <c r="M21" i="4"/>
  <c r="J21" i="10" s="1"/>
  <c r="M33" i="4"/>
  <c r="J33" i="10" s="1"/>
  <c r="M45" i="4"/>
  <c r="J45" i="10" s="1"/>
  <c r="M57" i="4"/>
  <c r="J57" i="10" s="1"/>
  <c r="M69" i="4"/>
  <c r="J69" i="10" s="1"/>
  <c r="M81" i="4"/>
  <c r="J81" i="10" s="1"/>
  <c r="M93" i="4"/>
  <c r="J93" i="10" s="1"/>
  <c r="M105" i="4"/>
  <c r="J105" i="10" s="1"/>
  <c r="M117" i="4"/>
  <c r="J117" i="10" s="1"/>
  <c r="M19" i="4"/>
  <c r="J19" i="10" s="1"/>
  <c r="O4" i="6"/>
  <c r="M3" i="6"/>
  <c r="J647" i="10"/>
  <c r="J747" i="10"/>
  <c r="J914" i="10"/>
  <c r="J552" i="10"/>
  <c r="J153" i="10"/>
  <c r="J681" i="10"/>
  <c r="J523" i="10"/>
  <c r="J727" i="10"/>
  <c r="J983" i="10"/>
  <c r="J934" i="10"/>
  <c r="J389" i="10"/>
  <c r="J493" i="10"/>
  <c r="J948" i="10"/>
  <c r="J543" i="10"/>
  <c r="J842" i="10"/>
  <c r="J532" i="10"/>
  <c r="J794" i="10"/>
  <c r="J841" i="10"/>
  <c r="J512" i="10"/>
  <c r="J969" i="10"/>
  <c r="J800" i="10"/>
  <c r="J487" i="10"/>
  <c r="J765" i="10"/>
  <c r="J873" i="10"/>
  <c r="J945" i="10"/>
  <c r="J920" i="10"/>
  <c r="J423" i="10"/>
  <c r="J992" i="10"/>
  <c r="J784" i="10"/>
  <c r="J818" i="10"/>
  <c r="J864" i="10"/>
  <c r="J277" i="10"/>
  <c r="J812" i="10"/>
  <c r="J535" i="10"/>
  <c r="J551" i="10"/>
  <c r="J140" i="10"/>
  <c r="J982" i="10"/>
  <c r="J840" i="10"/>
  <c r="J574" i="10"/>
  <c r="J871" i="10"/>
  <c r="J882" i="10"/>
  <c r="J354" i="10"/>
  <c r="J318" i="10"/>
  <c r="J754" i="10"/>
  <c r="J893" i="10"/>
  <c r="J521" i="10"/>
  <c r="J736" i="10"/>
  <c r="J751" i="10"/>
  <c r="J795" i="10"/>
  <c r="J984" i="10"/>
  <c r="J836" i="10"/>
  <c r="J837" i="10"/>
  <c r="J730" i="10"/>
  <c r="J964" i="10"/>
  <c r="J686" i="10"/>
  <c r="J273" i="10"/>
  <c r="J292" i="10"/>
  <c r="J761" i="10"/>
  <c r="J894" i="10"/>
  <c r="J855" i="10"/>
  <c r="J685" i="10"/>
  <c r="J791" i="10"/>
  <c r="J210" i="10"/>
  <c r="J951" i="10"/>
  <c r="J935" i="10"/>
  <c r="J947" i="10"/>
  <c r="J937" i="10"/>
  <c r="J266" i="10"/>
  <c r="J565" i="10"/>
  <c r="J773" i="10"/>
  <c r="J674" i="10"/>
  <c r="J942" i="10"/>
  <c r="J810" i="10"/>
  <c r="J923" i="10"/>
  <c r="J748" i="10"/>
  <c r="J739" i="10"/>
  <c r="J697" i="10"/>
  <c r="J540" i="10"/>
  <c r="J930" i="10"/>
  <c r="J886" i="10"/>
  <c r="J524" i="10"/>
  <c r="J806" i="10"/>
  <c r="J714" i="10"/>
  <c r="J563" i="10"/>
  <c r="J513" i="10"/>
  <c r="J912" i="10"/>
  <c r="J963" i="10"/>
  <c r="J716" i="10"/>
  <c r="J943" i="10"/>
  <c r="J991" i="10"/>
  <c r="J586" i="10"/>
  <c r="J870" i="10"/>
  <c r="J278" i="10"/>
  <c r="J897" i="10"/>
  <c r="J986" i="10"/>
  <c r="J817" i="10"/>
  <c r="J705" i="10"/>
  <c r="J729" i="10"/>
  <c r="J801" i="10"/>
  <c r="J670" i="10"/>
  <c r="J66" i="10"/>
  <c r="J939" i="10"/>
  <c r="J931" i="10"/>
  <c r="J760" i="10"/>
  <c r="J874" i="10"/>
  <c r="J883" i="10"/>
  <c r="J660" i="10"/>
  <c r="J684" i="10"/>
  <c r="J928" i="10"/>
  <c r="J993" i="10"/>
  <c r="J289" i="10"/>
  <c r="J889" i="10"/>
  <c r="J302" i="10"/>
  <c r="J788" i="10"/>
  <c r="J802" i="10"/>
  <c r="J544" i="10"/>
  <c r="J905" i="10"/>
  <c r="J970" i="10"/>
  <c r="J635" i="10"/>
  <c r="J197" i="10"/>
  <c r="J683" i="10"/>
  <c r="J627" i="10"/>
  <c r="J267" i="10"/>
  <c r="J768" i="10"/>
  <c r="J789" i="10"/>
  <c r="J929" i="10"/>
  <c r="J659" i="10"/>
  <c r="J959" i="10"/>
  <c r="J672" i="10"/>
  <c r="J971" i="10"/>
  <c r="J952" i="10"/>
  <c r="J341" i="10"/>
  <c r="J568" i="10"/>
  <c r="J803" i="10"/>
  <c r="J704" i="10"/>
  <c r="J916" i="10"/>
  <c r="J482" i="10"/>
  <c r="J658" i="10"/>
  <c r="J682" i="10"/>
  <c r="J968" i="10"/>
  <c r="J698" i="10"/>
  <c r="J400" i="10"/>
  <c r="J975" i="10"/>
  <c r="J107" i="10"/>
  <c r="J738" i="10"/>
  <c r="J777" i="10"/>
  <c r="J406" i="10"/>
  <c r="J142" i="10"/>
  <c r="J924" i="10"/>
  <c r="J936" i="10"/>
  <c r="J709" i="10"/>
  <c r="J917" i="10"/>
  <c r="J693" i="10"/>
  <c r="J255" i="10"/>
  <c r="J296" i="10"/>
  <c r="J830" i="10"/>
  <c r="J494" i="10"/>
  <c r="J539" i="10"/>
  <c r="J958" i="10"/>
  <c r="J900" i="10"/>
  <c r="J726" i="10"/>
  <c r="J665" i="10"/>
  <c r="J875" i="10"/>
  <c r="J852" i="10"/>
  <c r="J809" i="10"/>
  <c r="J483" i="10"/>
  <c r="J631" i="10"/>
  <c r="J276" i="10"/>
  <c r="J831" i="10"/>
  <c r="J458" i="10"/>
  <c r="J501" i="10"/>
  <c r="J275" i="10"/>
  <c r="J541" i="10"/>
  <c r="J576" i="10"/>
  <c r="J446" i="10"/>
  <c r="J472" i="10"/>
  <c r="J722" i="10"/>
  <c r="J901" i="10"/>
  <c r="J807" i="10"/>
  <c r="J509" i="10"/>
  <c r="J799" i="10"/>
  <c r="J728" i="10"/>
  <c r="J859" i="10"/>
  <c r="J940" i="10"/>
  <c r="J985" i="10"/>
  <c r="J766" i="10"/>
  <c r="J786" i="10"/>
  <c r="J974" i="10"/>
  <c r="J771" i="10"/>
  <c r="J860" i="10"/>
  <c r="J308" i="10"/>
  <c r="J989" i="10"/>
  <c r="J465" i="10"/>
  <c r="J981" i="10"/>
  <c r="J906" i="10"/>
  <c r="J878" i="10"/>
  <c r="J954" i="10"/>
  <c r="J537" i="10"/>
  <c r="J772" i="10"/>
  <c r="J966" i="10"/>
  <c r="J962" i="10"/>
  <c r="J829" i="10"/>
  <c r="J531" i="10"/>
  <c r="J476" i="10"/>
  <c r="J469" i="10"/>
  <c r="J750" i="10"/>
  <c r="J783" i="10"/>
  <c r="J779" i="10"/>
  <c r="J715" i="10"/>
  <c r="J918" i="10"/>
  <c r="J820" i="10"/>
  <c r="J757" i="10"/>
  <c r="J749" i="10"/>
  <c r="J908" i="10"/>
  <c r="J542" i="10"/>
  <c r="J695" i="10"/>
  <c r="J980" i="10"/>
  <c r="J724" i="10"/>
  <c r="J957" i="10"/>
  <c r="J264" i="10"/>
  <c r="J553" i="10"/>
  <c r="J863" i="10"/>
  <c r="J977" i="10"/>
  <c r="J885" i="10"/>
  <c r="J946" i="10"/>
  <c r="C41" i="5"/>
  <c r="AI7" i="8"/>
  <c r="V7" i="8" s="1"/>
  <c r="H5" i="8"/>
  <c r="H6" i="8"/>
  <c r="C40" i="5"/>
  <c r="AI6" i="8"/>
  <c r="V6" i="8" s="1"/>
  <c r="O5" i="6"/>
  <c r="W18" i="6" l="1" a="1"/>
  <c r="W18" i="6" s="1"/>
  <c r="Q13" i="10" s="1"/>
  <c r="W9" i="6" a="1"/>
  <c r="W9" i="6" s="1"/>
  <c r="Q6" i="10" s="1"/>
  <c r="M5" i="6"/>
  <c r="T884" i="4"/>
  <c r="S885" i="4"/>
  <c r="G6" i="8"/>
  <c r="F6" i="8" s="1"/>
  <c r="R19" i="6"/>
  <c r="I5" i="8"/>
  <c r="I6" i="8"/>
  <c r="G5" i="8"/>
  <c r="F5" i="8" s="1"/>
  <c r="R10" i="6"/>
  <c r="Q10" i="6"/>
  <c r="Q19" i="6"/>
  <c r="I40" i="5"/>
  <c r="J40" i="5" s="1"/>
  <c r="G40" i="5"/>
  <c r="T40" i="5" s="1"/>
  <c r="P10" i="6"/>
  <c r="P19" i="6"/>
  <c r="T885" i="4" l="1"/>
  <c r="S886" i="4"/>
  <c r="Q28" i="6"/>
  <c r="R28" i="6"/>
  <c r="P28" i="6"/>
  <c r="P11" i="6"/>
  <c r="P20" i="6"/>
  <c r="B30" i="8"/>
  <c r="C5" i="8"/>
  <c r="T886" i="4" l="1"/>
  <c r="S887" i="4"/>
  <c r="P29" i="6"/>
  <c r="C30" i="8"/>
  <c r="T887" i="4" l="1"/>
  <c r="S888" i="4"/>
  <c r="T888" i="4" l="1"/>
  <c r="S889" i="4"/>
  <c r="T889" i="4" l="1"/>
  <c r="S890" i="4"/>
  <c r="T890" i="4" l="1"/>
  <c r="S891" i="4"/>
  <c r="T891" i="4" l="1"/>
  <c r="S892" i="4"/>
  <c r="T892" i="4" l="1"/>
  <c r="S893" i="4"/>
  <c r="T893" i="4" l="1"/>
  <c r="S894" i="4"/>
  <c r="M20" i="6"/>
  <c r="T894" i="4" l="1"/>
  <c r="S895" i="4"/>
  <c r="M21" i="6"/>
  <c r="I37" i="10"/>
  <c r="I36" i="10"/>
  <c r="T895" i="4" l="1"/>
  <c r="S896" i="4"/>
  <c r="H37" i="10"/>
  <c r="H36" i="10"/>
  <c r="T896" i="4" l="1"/>
  <c r="S897" i="4"/>
  <c r="M37" i="10"/>
  <c r="T897" i="4" l="1"/>
  <c r="S898" i="4"/>
  <c r="M18" i="6"/>
  <c r="M19" i="6"/>
  <c r="U10" i="3"/>
  <c r="V10" i="3" s="1"/>
  <c r="AM10" i="3"/>
  <c r="L26" i="4" s="1"/>
  <c r="AM17" i="3"/>
  <c r="L33" i="4" s="1"/>
  <c r="U17" i="3"/>
  <c r="V17" i="3" s="1"/>
  <c r="T898" i="4" l="1"/>
  <c r="S899" i="4"/>
  <c r="K33" i="10"/>
  <c r="I21" i="10"/>
  <c r="K26" i="10"/>
  <c r="W17" i="3"/>
  <c r="AF17" i="3" s="1"/>
  <c r="U33" i="4" s="1"/>
  <c r="W10" i="3"/>
  <c r="G41" i="5"/>
  <c r="T41" i="5" s="1"/>
  <c r="M8" i="6"/>
  <c r="M7" i="6"/>
  <c r="AL17" i="3"/>
  <c r="AL10" i="3"/>
  <c r="T899" i="4" l="1"/>
  <c r="S900" i="4"/>
  <c r="X17" i="3"/>
  <c r="Y17" i="3"/>
  <c r="H21" i="10"/>
  <c r="K26" i="4"/>
  <c r="K33" i="4"/>
  <c r="H33" i="10" s="1"/>
  <c r="I33" i="10"/>
  <c r="AF10" i="3"/>
  <c r="U26" i="4" s="1"/>
  <c r="Y10" i="3"/>
  <c r="X10" i="3"/>
  <c r="I41" i="5"/>
  <c r="J41" i="5" s="1"/>
  <c r="AB17" i="3" l="1"/>
  <c r="AC17" i="3" s="1"/>
  <c r="AG17" i="3" s="1"/>
  <c r="T900" i="4"/>
  <c r="S901" i="4"/>
  <c r="AB10" i="3"/>
  <c r="AC10" i="3" s="1"/>
  <c r="AG10" i="3" s="1"/>
  <c r="H7" i="8"/>
  <c r="M32" i="10"/>
  <c r="AP17" i="3" l="1"/>
  <c r="P33" i="4" s="1"/>
  <c r="M33" i="10" s="1"/>
  <c r="T901" i="4"/>
  <c r="S902" i="4"/>
  <c r="AP10" i="3"/>
  <c r="G8" i="8"/>
  <c r="G7" i="8"/>
  <c r="F7" i="8" s="1"/>
  <c r="I8" i="8"/>
  <c r="I7" i="8"/>
  <c r="AM9" i="3"/>
  <c r="U9" i="3"/>
  <c r="V9" i="3" s="1"/>
  <c r="AM18" i="3"/>
  <c r="U18" i="3"/>
  <c r="V18" i="3" s="1"/>
  <c r="T902" i="4" l="1"/>
  <c r="S903" i="4"/>
  <c r="K34" i="10"/>
  <c r="L34" i="4"/>
  <c r="K24" i="10"/>
  <c r="L24" i="4"/>
  <c r="M21" i="10"/>
  <c r="P26" i="4"/>
  <c r="I25" i="10"/>
  <c r="I26" i="10"/>
  <c r="W18" i="3"/>
  <c r="W9" i="3"/>
  <c r="X9" i="3" s="1"/>
  <c r="F8" i="8"/>
  <c r="AL18" i="3"/>
  <c r="M10" i="6"/>
  <c r="AL9" i="3"/>
  <c r="M9" i="6"/>
  <c r="T903" i="4" l="1"/>
  <c r="S904" i="4"/>
  <c r="I34" i="10"/>
  <c r="K34" i="4"/>
  <c r="H34" i="10" s="1"/>
  <c r="I24" i="10"/>
  <c r="K24" i="4"/>
  <c r="H24" i="10" s="1"/>
  <c r="Y18" i="3"/>
  <c r="X18" i="3"/>
  <c r="AF18" i="3"/>
  <c r="Y9" i="3"/>
  <c r="AB9" i="3" s="1"/>
  <c r="AC9" i="3" s="1"/>
  <c r="AG9" i="3" s="1"/>
  <c r="H25" i="10"/>
  <c r="H26" i="10"/>
  <c r="AF9" i="3"/>
  <c r="U24" i="4" s="1"/>
  <c r="T904" i="4" l="1"/>
  <c r="S905" i="4"/>
  <c r="AB18" i="3"/>
  <c r="AC18" i="3" s="1"/>
  <c r="AG18" i="3" s="1"/>
  <c r="U34" i="4"/>
  <c r="AP9" i="3"/>
  <c r="P24" i="4" s="1"/>
  <c r="M26" i="10"/>
  <c r="AM11" i="3"/>
  <c r="U11" i="3"/>
  <c r="V11" i="3" s="1"/>
  <c r="U19" i="3"/>
  <c r="V19" i="3" s="1"/>
  <c r="AM19" i="3"/>
  <c r="AP18" i="3" l="1"/>
  <c r="P34" i="4" s="1"/>
  <c r="T905" i="4"/>
  <c r="S906" i="4"/>
  <c r="K27" i="10"/>
  <c r="L27" i="4"/>
  <c r="I27" i="10" s="1"/>
  <c r="K35" i="10"/>
  <c r="L35" i="4"/>
  <c r="M25" i="10"/>
  <c r="M24" i="10"/>
  <c r="I28" i="10"/>
  <c r="M34" i="10"/>
  <c r="H10" i="8"/>
  <c r="W19" i="3"/>
  <c r="W11" i="3"/>
  <c r="G43" i="5"/>
  <c r="T43" i="5" s="1"/>
  <c r="I23" i="10"/>
  <c r="M12" i="6"/>
  <c r="R16" i="6"/>
  <c r="Z16" i="6" s="1"/>
  <c r="Q16" i="6"/>
  <c r="P16" i="6"/>
  <c r="AL19" i="3"/>
  <c r="M11" i="6"/>
  <c r="P7" i="6"/>
  <c r="R7" i="6"/>
  <c r="Q7" i="6"/>
  <c r="AL11" i="3"/>
  <c r="K27" i="4" s="1"/>
  <c r="T906" i="4" l="1"/>
  <c r="S907" i="4"/>
  <c r="I35" i="10"/>
  <c r="K35" i="4"/>
  <c r="H35" i="10" s="1"/>
  <c r="X19" i="3"/>
  <c r="Y19" i="3"/>
  <c r="H28" i="10"/>
  <c r="AF19" i="3"/>
  <c r="U35" i="4" s="1"/>
  <c r="AF11" i="3"/>
  <c r="U27" i="4" s="1"/>
  <c r="R25" i="6"/>
  <c r="Q25" i="6"/>
  <c r="P25" i="6"/>
  <c r="Z6" i="6"/>
  <c r="T3" i="10" s="1"/>
  <c r="Y11" i="3"/>
  <c r="X11" i="3"/>
  <c r="I43" i="5"/>
  <c r="H27" i="10"/>
  <c r="H23" i="10"/>
  <c r="Z7" i="6"/>
  <c r="Z25" i="6" s="1"/>
  <c r="P5" i="6"/>
  <c r="P8" i="6" s="1"/>
  <c r="Z5" i="6"/>
  <c r="Z14" i="6"/>
  <c r="P14" i="6"/>
  <c r="Q17" i="6" s="1"/>
  <c r="Z15" i="6"/>
  <c r="T11" i="10"/>
  <c r="AB19" i="3" l="1"/>
  <c r="AC19" i="3" s="1"/>
  <c r="AG19" i="3" s="1"/>
  <c r="T907" i="4"/>
  <c r="S908" i="4"/>
  <c r="AP19" i="3"/>
  <c r="M36" i="10"/>
  <c r="Z34" i="6"/>
  <c r="Z43" i="6"/>
  <c r="Z23" i="6"/>
  <c r="T18" i="10"/>
  <c r="Z24" i="6"/>
  <c r="Z42" i="6" s="1"/>
  <c r="P23" i="6"/>
  <c r="P26" i="6" s="1"/>
  <c r="AB11" i="3"/>
  <c r="AC11" i="3" s="1"/>
  <c r="J43" i="5"/>
  <c r="P17" i="6"/>
  <c r="T9" i="10"/>
  <c r="T2" i="10"/>
  <c r="Q8" i="6"/>
  <c r="W5" i="6"/>
  <c r="R8" i="6"/>
  <c r="T10" i="10"/>
  <c r="T4" i="10"/>
  <c r="R17" i="6"/>
  <c r="W14" i="6"/>
  <c r="T908" i="4" l="1"/>
  <c r="S909" i="4"/>
  <c r="P35" i="4"/>
  <c r="M35" i="10" s="1"/>
  <c r="Z32" i="6"/>
  <c r="Z41" i="6"/>
  <c r="T16" i="10"/>
  <c r="T17" i="10"/>
  <c r="Z33" i="6"/>
  <c r="W23" i="6"/>
  <c r="Q16" i="10" s="1"/>
  <c r="Q26" i="6"/>
  <c r="R26" i="6"/>
  <c r="C6" i="8"/>
  <c r="AG11" i="3"/>
  <c r="AP11" i="3"/>
  <c r="P18" i="6"/>
  <c r="P9" i="6"/>
  <c r="W6" i="6"/>
  <c r="Q2" i="10"/>
  <c r="W15" i="6"/>
  <c r="W16" i="6" s="1"/>
  <c r="Q9" i="10"/>
  <c r="T909" i="4" l="1"/>
  <c r="S910" i="4"/>
  <c r="P27" i="4"/>
  <c r="M27" i="10" s="1"/>
  <c r="H9" i="8"/>
  <c r="G9" i="8" s="1"/>
  <c r="F9" i="8" s="1"/>
  <c r="G10" i="8"/>
  <c r="M23" i="10"/>
  <c r="M28" i="10"/>
  <c r="I10" i="8"/>
  <c r="I9" i="8"/>
  <c r="W32" i="6"/>
  <c r="W41" i="6"/>
  <c r="W24" i="6"/>
  <c r="P27" i="6"/>
  <c r="Q10" i="10"/>
  <c r="AC14" i="6"/>
  <c r="Q11" i="10"/>
  <c r="Q3" i="10"/>
  <c r="AC5" i="6"/>
  <c r="W7" i="6"/>
  <c r="Q4" i="10" s="1"/>
  <c r="W27" i="6" l="1"/>
  <c r="Q20" i="10" s="1"/>
  <c r="W25" i="6"/>
  <c r="T910" i="4"/>
  <c r="S911" i="4"/>
  <c r="I11" i="8"/>
  <c r="F10" i="8"/>
  <c r="C7" i="8"/>
  <c r="C8" i="8"/>
  <c r="W33" i="6"/>
  <c r="W34" i="6" s="1"/>
  <c r="W42" i="6"/>
  <c r="W43" i="6" s="1"/>
  <c r="AC23" i="6"/>
  <c r="Q18" i="10"/>
  <c r="Q17" i="10"/>
  <c r="B31" i="8"/>
  <c r="C31" i="8" s="1"/>
  <c r="B32" i="8"/>
  <c r="T911" i="4" l="1"/>
  <c r="S912" i="4"/>
  <c r="C9" i="8"/>
  <c r="B33" i="8"/>
  <c r="C33" i="8" s="1"/>
  <c r="C32" i="8"/>
  <c r="T912" i="4" l="1"/>
  <c r="S913" i="4"/>
  <c r="T913" i="4" l="1"/>
  <c r="S914" i="4"/>
  <c r="T914" i="4" l="1"/>
  <c r="S915" i="4"/>
  <c r="T915" i="4" l="1"/>
  <c r="S916" i="4"/>
  <c r="T916" i="4" l="1"/>
  <c r="S917" i="4"/>
  <c r="T917" i="4" l="1"/>
  <c r="S918" i="4"/>
  <c r="T918" i="4" l="1"/>
  <c r="S919" i="4"/>
  <c r="T919" i="4" l="1"/>
  <c r="S920" i="4"/>
  <c r="T920" i="4" l="1"/>
  <c r="S921" i="4"/>
  <c r="T921" i="4" l="1"/>
  <c r="S922" i="4"/>
  <c r="T922" i="4" l="1"/>
  <c r="S923" i="4"/>
  <c r="T923" i="4" l="1"/>
  <c r="S924" i="4"/>
  <c r="T924" i="4" l="1"/>
  <c r="S925" i="4"/>
  <c r="T925" i="4" l="1"/>
  <c r="S926" i="4"/>
  <c r="T926" i="4" l="1"/>
  <c r="S927" i="4"/>
  <c r="T927" i="4" l="1"/>
  <c r="S928" i="4"/>
  <c r="T928" i="4" l="1"/>
  <c r="S929" i="4"/>
  <c r="T929" i="4" l="1"/>
  <c r="S930" i="4"/>
  <c r="T930" i="4" l="1"/>
  <c r="S931" i="4"/>
  <c r="T931" i="4" l="1"/>
  <c r="S932" i="4"/>
  <c r="T932" i="4" l="1"/>
  <c r="S933" i="4"/>
  <c r="T933" i="4" l="1"/>
  <c r="S934" i="4"/>
  <c r="T934" i="4" l="1"/>
  <c r="S935" i="4"/>
  <c r="T935" i="4" l="1"/>
  <c r="S936" i="4"/>
  <c r="T936" i="4" l="1"/>
  <c r="S937" i="4"/>
  <c r="T937" i="4" l="1"/>
  <c r="S938" i="4"/>
  <c r="T938" i="4" l="1"/>
  <c r="S939" i="4"/>
  <c r="T939" i="4" l="1"/>
  <c r="S940" i="4"/>
  <c r="T940" i="4" l="1"/>
  <c r="S941" i="4"/>
  <c r="T941" i="4" l="1"/>
  <c r="S942" i="4"/>
  <c r="T942" i="4" l="1"/>
  <c r="S943" i="4"/>
  <c r="T943" i="4" l="1"/>
  <c r="S944" i="4"/>
  <c r="T944" i="4" l="1"/>
  <c r="S945" i="4"/>
  <c r="T945" i="4" l="1"/>
  <c r="S946" i="4"/>
  <c r="T946" i="4" l="1"/>
  <c r="S947" i="4"/>
  <c r="T947" i="4" l="1"/>
  <c r="S948" i="4"/>
  <c r="T948" i="4" l="1"/>
  <c r="S949" i="4"/>
  <c r="T949" i="4" l="1"/>
  <c r="S950" i="4"/>
  <c r="T950" i="4" l="1"/>
  <c r="S951" i="4"/>
  <c r="T951" i="4" l="1"/>
  <c r="S952" i="4"/>
  <c r="T952" i="4" l="1"/>
  <c r="S953" i="4"/>
  <c r="T953" i="4" l="1"/>
  <c r="S954" i="4"/>
  <c r="T954" i="4" l="1"/>
  <c r="S955" i="4"/>
  <c r="T955" i="4" l="1"/>
  <c r="S956" i="4"/>
  <c r="T956" i="4" l="1"/>
  <c r="S957" i="4"/>
  <c r="T957" i="4" l="1"/>
  <c r="S958" i="4"/>
  <c r="T958" i="4" l="1"/>
  <c r="S959" i="4"/>
  <c r="T959" i="4" l="1"/>
  <c r="S960" i="4"/>
  <c r="T960" i="4" l="1"/>
  <c r="S961" i="4"/>
  <c r="T961" i="4" l="1"/>
  <c r="S962" i="4"/>
  <c r="T962" i="4" l="1"/>
  <c r="S963" i="4"/>
  <c r="T963" i="4" l="1"/>
  <c r="S964" i="4"/>
  <c r="T964" i="4" l="1"/>
  <c r="S965" i="4"/>
  <c r="T965" i="4" l="1"/>
  <c r="S966" i="4"/>
  <c r="T966" i="4" l="1"/>
  <c r="S967" i="4"/>
  <c r="T967" i="4" l="1"/>
  <c r="S968" i="4"/>
  <c r="T968" i="4" l="1"/>
  <c r="S969" i="4"/>
  <c r="T969" i="4" l="1"/>
  <c r="S970" i="4"/>
  <c r="T970" i="4" l="1"/>
  <c r="S971" i="4"/>
  <c r="T971" i="4" l="1"/>
  <c r="S972" i="4"/>
  <c r="T972" i="4" l="1"/>
  <c r="S973" i="4"/>
  <c r="T973" i="4" l="1"/>
  <c r="S974" i="4"/>
  <c r="T974" i="4" l="1"/>
  <c r="S975" i="4"/>
  <c r="T975" i="4" l="1"/>
  <c r="S976" i="4"/>
  <c r="T976" i="4" l="1"/>
  <c r="S977" i="4"/>
  <c r="T977" i="4" l="1"/>
  <c r="S978" i="4"/>
  <c r="T978" i="4" l="1"/>
  <c r="S979" i="4"/>
  <c r="T979" i="4" l="1"/>
  <c r="S980" i="4"/>
  <c r="T980" i="4" l="1"/>
  <c r="S981" i="4"/>
  <c r="T981" i="4" l="1"/>
  <c r="S982" i="4"/>
  <c r="T982" i="4" l="1"/>
  <c r="S983" i="4"/>
  <c r="T983" i="4" l="1"/>
  <c r="S984" i="4"/>
  <c r="T984" i="4" l="1"/>
  <c r="S985" i="4"/>
  <c r="T985" i="4" l="1"/>
  <c r="S986" i="4"/>
  <c r="T986" i="4" l="1"/>
  <c r="S987" i="4"/>
  <c r="T987" i="4" l="1"/>
  <c r="S988" i="4"/>
  <c r="T988" i="4" l="1"/>
  <c r="S989" i="4"/>
  <c r="T989" i="4" l="1"/>
  <c r="S990" i="4"/>
  <c r="T990" i="4" l="1"/>
  <c r="S991" i="4"/>
  <c r="T991" i="4" l="1"/>
  <c r="S992" i="4"/>
  <c r="T992" i="4" l="1"/>
  <c r="S993" i="4"/>
  <c r="T993" i="4" l="1"/>
  <c r="S994" i="4"/>
  <c r="T994" i="4" l="1"/>
  <c r="S995" i="4"/>
  <c r="T995" i="4" l="1"/>
  <c r="S996" i="4"/>
  <c r="T996" i="4" l="1"/>
  <c r="S997" i="4"/>
  <c r="T997" i="4" l="1"/>
  <c r="S998" i="4"/>
  <c r="T998" i="4" l="1"/>
  <c r="S999" i="4"/>
  <c r="T999" i="4" l="1"/>
  <c r="S1000" i="4"/>
  <c r="T1000" i="4" s="1"/>
  <c r="R966" i="8" l="1"/>
  <c r="Q1000" i="8"/>
  <c r="R995" i="8"/>
  <c r="S976" i="8"/>
  <c r="R974" i="8"/>
  <c r="S974" i="8"/>
  <c r="R972" i="8"/>
  <c r="P975" i="8"/>
  <c r="Q975" i="8"/>
  <c r="R975" i="8"/>
  <c r="Q973" i="8"/>
  <c r="P971" i="8"/>
  <c r="P976" i="8"/>
  <c r="Q976" i="8"/>
  <c r="S972" i="8"/>
  <c r="S971" i="8"/>
  <c r="P979" i="8"/>
  <c r="Q979" i="8"/>
  <c r="P977" i="8"/>
  <c r="Q977" i="8"/>
  <c r="R977" i="8"/>
  <c r="S977" i="8"/>
  <c r="Q980" i="8"/>
  <c r="S975" i="8"/>
  <c r="R973" i="8"/>
  <c r="R978" i="8"/>
  <c r="S978" i="8"/>
  <c r="P973" i="8"/>
  <c r="R976" i="8"/>
  <c r="R981" i="8"/>
  <c r="S981" i="8"/>
  <c r="R979" i="8"/>
  <c r="S979" i="8"/>
  <c r="Q982" i="8"/>
  <c r="P980" i="8"/>
  <c r="S982" i="8"/>
  <c r="P978" i="8"/>
  <c r="Q978" i="8"/>
  <c r="Q983" i="8"/>
  <c r="P981" i="8"/>
  <c r="Q972" i="8"/>
  <c r="P986" i="8"/>
  <c r="Q986" i="8"/>
  <c r="P984" i="8"/>
  <c r="Q984" i="8"/>
  <c r="P982" i="8"/>
  <c r="S984" i="8"/>
  <c r="R982" i="8"/>
  <c r="P985" i="8"/>
  <c r="R980" i="8"/>
  <c r="S980" i="8"/>
  <c r="S985" i="8"/>
  <c r="R983" i="8"/>
  <c r="Q974" i="8"/>
  <c r="R988" i="8"/>
  <c r="S988" i="8"/>
  <c r="R986" i="8"/>
  <c r="S986" i="8"/>
  <c r="R984" i="8"/>
  <c r="P987" i="8"/>
  <c r="Q987" i="8"/>
  <c r="R987" i="8"/>
  <c r="Q985" i="8"/>
  <c r="P983" i="8"/>
  <c r="P988" i="8"/>
  <c r="Q988" i="8"/>
  <c r="R970" i="8"/>
  <c r="Q993" i="8"/>
  <c r="P991" i="8"/>
  <c r="Q991" i="8"/>
  <c r="P989" i="8"/>
  <c r="Q989" i="8"/>
  <c r="R989" i="8"/>
  <c r="S989" i="8"/>
  <c r="Q992" i="8"/>
  <c r="S987" i="8"/>
  <c r="R985" i="8"/>
  <c r="R990" i="8"/>
  <c r="S990" i="8"/>
  <c r="S968" i="8"/>
  <c r="S995" i="8"/>
  <c r="R993" i="8"/>
  <c r="S993" i="8"/>
  <c r="R991" i="8"/>
  <c r="S991" i="8"/>
  <c r="Q994" i="8"/>
  <c r="P992" i="8"/>
  <c r="S994" i="8"/>
  <c r="P990" i="8"/>
  <c r="Q990" i="8"/>
  <c r="Q995" i="8"/>
  <c r="P993" i="8"/>
  <c r="P970" i="8"/>
  <c r="P998" i="8"/>
  <c r="Q998" i="8"/>
  <c r="P996" i="8"/>
  <c r="Q996" i="8"/>
  <c r="P994" i="8"/>
  <c r="S996" i="8"/>
  <c r="R994" i="8"/>
  <c r="P997" i="8"/>
  <c r="R992" i="8"/>
  <c r="S992" i="8"/>
  <c r="S997" i="8"/>
  <c r="R1000" i="8"/>
  <c r="S1000" i="8"/>
  <c r="R998" i="8"/>
  <c r="S998" i="8"/>
  <c r="R996" i="8"/>
  <c r="P999" i="8"/>
  <c r="Q999" i="8"/>
  <c r="Q981" i="8"/>
  <c r="Q997" i="8"/>
  <c r="P995" i="8"/>
  <c r="P1000" i="8"/>
  <c r="R968" i="8"/>
  <c r="P967" i="8"/>
  <c r="Q967" i="8"/>
  <c r="P965" i="8"/>
  <c r="Q965" i="8"/>
  <c r="R965" i="8"/>
  <c r="S965" i="8"/>
  <c r="Q968" i="8"/>
  <c r="R999" i="8"/>
  <c r="S999" i="8"/>
  <c r="R997" i="8"/>
  <c r="S966" i="8"/>
  <c r="P972" i="8"/>
  <c r="R971" i="8"/>
  <c r="R969" i="8"/>
  <c r="S969" i="8"/>
  <c r="R967" i="8"/>
  <c r="S967" i="8"/>
  <c r="Q970" i="8"/>
  <c r="P968" i="8"/>
  <c r="S970" i="8"/>
  <c r="P966" i="8"/>
  <c r="Q966" i="8"/>
  <c r="Q971" i="8"/>
  <c r="P969" i="8"/>
  <c r="S973" i="8"/>
  <c r="S983" i="8"/>
  <c r="P974" i="8"/>
  <c r="Q969" i="8"/>
  <c r="R906" i="8"/>
  <c r="P925" i="8"/>
  <c r="Q962" i="8"/>
  <c r="Q918" i="8"/>
  <c r="S957" i="8"/>
  <c r="S918" i="8"/>
  <c r="P907" i="8"/>
  <c r="P905" i="8"/>
  <c r="P946" i="8"/>
  <c r="R946" i="8"/>
  <c r="S939" i="8"/>
  <c r="Q958" i="8"/>
  <c r="S949" i="8"/>
  <c r="Q945" i="8"/>
  <c r="S933" i="8"/>
  <c r="P922" i="8"/>
  <c r="R922" i="8"/>
  <c r="S915" i="8"/>
  <c r="S951" i="8"/>
  <c r="S925" i="8"/>
  <c r="Q921" i="8"/>
  <c r="S909" i="8"/>
  <c r="R955" i="8"/>
  <c r="S948" i="8"/>
  <c r="R951" i="8"/>
  <c r="S944" i="8"/>
  <c r="P955" i="8"/>
  <c r="P945" i="8"/>
  <c r="R933" i="8"/>
  <c r="R931" i="8"/>
  <c r="S924" i="8"/>
  <c r="R927" i="8"/>
  <c r="S920" i="8"/>
  <c r="S963" i="8"/>
  <c r="P921" i="8"/>
  <c r="R909" i="8"/>
  <c r="R907" i="8"/>
  <c r="R948" i="8"/>
  <c r="Q951" i="8"/>
  <c r="P942" i="8"/>
  <c r="R962" i="8"/>
  <c r="P952" i="8"/>
  <c r="S947" i="8"/>
  <c r="P936" i="8"/>
  <c r="R924" i="8"/>
  <c r="Q927" i="8"/>
  <c r="P918" i="8"/>
  <c r="R959" i="8"/>
  <c r="P928" i="8"/>
  <c r="S923" i="8"/>
  <c r="P912" i="8"/>
  <c r="Q960" i="8"/>
  <c r="P951" i="8"/>
  <c r="Q956" i="8"/>
  <c r="P947" i="8"/>
  <c r="S955" i="8"/>
  <c r="R947" i="8"/>
  <c r="Q938" i="8"/>
  <c r="Q936" i="8"/>
  <c r="P927" i="8"/>
  <c r="Q932" i="8"/>
  <c r="P923" i="8"/>
  <c r="P964" i="8"/>
  <c r="R923" i="8"/>
  <c r="Q914" i="8"/>
  <c r="Q912" i="8"/>
  <c r="Q953" i="8"/>
  <c r="Q908" i="8"/>
  <c r="R944" i="8"/>
  <c r="P957" i="8"/>
  <c r="R954" i="8"/>
  <c r="P950" i="8"/>
  <c r="R938" i="8"/>
  <c r="Q929" i="8"/>
  <c r="S929" i="8"/>
  <c r="R920" i="8"/>
  <c r="S960" i="8"/>
  <c r="R930" i="8"/>
  <c r="P926" i="8"/>
  <c r="R914" i="8"/>
  <c r="Q905" i="8"/>
  <c r="S905" i="8"/>
  <c r="S958" i="8"/>
  <c r="R949" i="8"/>
  <c r="P960" i="8"/>
  <c r="Q952" i="8"/>
  <c r="S940" i="8"/>
  <c r="S938" i="8"/>
  <c r="R929" i="8"/>
  <c r="S934" i="8"/>
  <c r="R925" i="8"/>
  <c r="P956" i="8"/>
  <c r="Q928" i="8"/>
  <c r="S916" i="8"/>
  <c r="S914" i="8"/>
  <c r="R905" i="8"/>
  <c r="S910" i="8"/>
  <c r="Q949" i="8"/>
  <c r="R958" i="8"/>
  <c r="Q959" i="8"/>
  <c r="R952" i="8"/>
  <c r="Q943" i="8"/>
  <c r="S931" i="8"/>
  <c r="P932" i="8"/>
  <c r="Q925" i="8"/>
  <c r="R961" i="8"/>
  <c r="Q935" i="8"/>
  <c r="R928" i="8"/>
  <c r="Q919" i="8"/>
  <c r="S907" i="8"/>
  <c r="P908" i="8"/>
  <c r="P961" i="8"/>
  <c r="Q954" i="8"/>
  <c r="Q911" i="8"/>
  <c r="S954" i="8"/>
  <c r="P943" i="8"/>
  <c r="P941" i="8"/>
  <c r="Q934" i="8"/>
  <c r="P937" i="8"/>
  <c r="Q930" i="8"/>
  <c r="Q964" i="8"/>
  <c r="S930" i="8"/>
  <c r="P919" i="8"/>
  <c r="P917" i="8"/>
  <c r="Q910" i="8"/>
  <c r="P913" i="8"/>
  <c r="Q906" i="8"/>
  <c r="S962" i="8"/>
  <c r="S906" i="8"/>
  <c r="Q957" i="8"/>
  <c r="S945" i="8"/>
  <c r="P934" i="8"/>
  <c r="R934" i="8"/>
  <c r="S927" i="8"/>
  <c r="P954" i="8"/>
  <c r="S937" i="8"/>
  <c r="Q933" i="8"/>
  <c r="S921" i="8"/>
  <c r="P910" i="8"/>
  <c r="R910" i="8"/>
  <c r="R963" i="8"/>
  <c r="S956" i="8"/>
  <c r="S913" i="8"/>
  <c r="Q909" i="8"/>
  <c r="R945" i="8"/>
  <c r="R943" i="8"/>
  <c r="S936" i="8"/>
  <c r="R939" i="8"/>
  <c r="S932" i="8"/>
  <c r="R953" i="8"/>
  <c r="P933" i="8"/>
  <c r="R921" i="8"/>
  <c r="R919" i="8"/>
  <c r="S912" i="8"/>
  <c r="R915" i="8"/>
  <c r="S908" i="8"/>
  <c r="P963" i="8"/>
  <c r="P909" i="8"/>
  <c r="S959" i="8"/>
  <c r="P948" i="8"/>
  <c r="R936" i="8"/>
  <c r="Q939" i="8"/>
  <c r="P930" i="8"/>
  <c r="P958" i="8"/>
  <c r="P940" i="8"/>
  <c r="S935" i="8"/>
  <c r="P924" i="8"/>
  <c r="R912" i="8"/>
  <c r="Q915" i="8"/>
  <c r="P906" i="8"/>
  <c r="P959" i="8"/>
  <c r="P916" i="8"/>
  <c r="S911" i="8"/>
  <c r="Q950" i="8"/>
  <c r="Q948" i="8"/>
  <c r="P939" i="8"/>
  <c r="Q944" i="8"/>
  <c r="P935" i="8"/>
  <c r="R956" i="8"/>
  <c r="R935" i="8"/>
  <c r="Q926" i="8"/>
  <c r="Q924" i="8"/>
  <c r="P915" i="8"/>
  <c r="Q920" i="8"/>
  <c r="P911" i="8"/>
  <c r="R957" i="8"/>
  <c r="R911" i="8"/>
  <c r="P962" i="8"/>
  <c r="R950" i="8"/>
  <c r="Q941" i="8"/>
  <c r="S941" i="8"/>
  <c r="R932" i="8"/>
  <c r="S961" i="8"/>
  <c r="R942" i="8"/>
  <c r="P938" i="8"/>
  <c r="R926" i="8"/>
  <c r="Q917" i="8"/>
  <c r="S917" i="8"/>
  <c r="R908" i="8"/>
  <c r="R960" i="8"/>
  <c r="R918" i="8"/>
  <c r="P914" i="8"/>
  <c r="S952" i="8"/>
  <c r="S950" i="8"/>
  <c r="R941" i="8"/>
  <c r="S946" i="8"/>
  <c r="R937" i="8"/>
  <c r="S964" i="8"/>
  <c r="Q940" i="8"/>
  <c r="S928" i="8"/>
  <c r="S926" i="8"/>
  <c r="R917" i="8"/>
  <c r="S922" i="8"/>
  <c r="R913" i="8"/>
  <c r="Q963" i="8"/>
  <c r="Q916" i="8"/>
  <c r="R964" i="8"/>
  <c r="Q955" i="8"/>
  <c r="S943" i="8"/>
  <c r="P944" i="8"/>
  <c r="Q937" i="8"/>
  <c r="Q947" i="8"/>
  <c r="R940" i="8"/>
  <c r="Q931" i="8"/>
  <c r="S919" i="8"/>
  <c r="P920" i="8"/>
  <c r="Q913" i="8"/>
  <c r="Q961" i="8"/>
  <c r="Q923" i="8"/>
  <c r="R916" i="8"/>
  <c r="Q907" i="8"/>
  <c r="P953" i="8"/>
  <c r="Q946" i="8"/>
  <c r="P949" i="8"/>
  <c r="Q942" i="8"/>
  <c r="S953" i="8"/>
  <c r="S942" i="8"/>
  <c r="P931" i="8"/>
  <c r="P929" i="8"/>
  <c r="Q922" i="8"/>
  <c r="R846" i="8"/>
  <c r="R874" i="8"/>
  <c r="P875" i="8"/>
  <c r="R863" i="8"/>
  <c r="S903" i="8"/>
  <c r="S869" i="8"/>
  <c r="R864" i="8"/>
  <c r="S857" i="8"/>
  <c r="S898" i="8"/>
  <c r="S884" i="8"/>
  <c r="R894" i="8"/>
  <c r="R871" i="8"/>
  <c r="Q862" i="8"/>
  <c r="Q848" i="8"/>
  <c r="P861" i="8"/>
  <c r="P902" i="8"/>
  <c r="Q883" i="8"/>
  <c r="P862" i="8"/>
  <c r="Q855" i="8"/>
  <c r="Q896" i="8"/>
  <c r="Q882" i="8"/>
  <c r="S892" i="8"/>
  <c r="Q865" i="8"/>
  <c r="P869" i="8"/>
  <c r="S891" i="8"/>
  <c r="P877" i="8"/>
  <c r="Q892" i="8"/>
  <c r="R873" i="8"/>
  <c r="Q852" i="8"/>
  <c r="Q893" i="8"/>
  <c r="P884" i="8"/>
  <c r="S902" i="8"/>
  <c r="R880" i="8"/>
  <c r="S861" i="8"/>
  <c r="Q900" i="8"/>
  <c r="Q889" i="8"/>
  <c r="S900" i="8"/>
  <c r="R887" i="8"/>
  <c r="P871" i="8"/>
  <c r="R847" i="8"/>
  <c r="R888" i="8"/>
  <c r="S881" i="8"/>
  <c r="P892" i="8"/>
  <c r="P878" i="8"/>
  <c r="Q845" i="8"/>
  <c r="P891" i="8"/>
  <c r="S871" i="8"/>
  <c r="P863" i="8"/>
  <c r="Q875" i="8"/>
  <c r="Q861" i="8"/>
  <c r="Q902" i="8"/>
  <c r="S878" i="8"/>
  <c r="S867" i="8"/>
  <c r="Q901" i="8"/>
  <c r="Q868" i="8"/>
  <c r="R849" i="8"/>
  <c r="S888" i="8"/>
  <c r="S874" i="8"/>
  <c r="S860" i="8"/>
  <c r="R870" i="8"/>
  <c r="R856" i="8"/>
  <c r="R897" i="8"/>
  <c r="Q876" i="8"/>
  <c r="Q854" i="8"/>
  <c r="R890" i="8"/>
  <c r="S880" i="8"/>
  <c r="R862" i="8"/>
  <c r="P846" i="8"/>
  <c r="R889" i="8"/>
  <c r="S846" i="8"/>
  <c r="S887" i="8"/>
  <c r="P867" i="8"/>
  <c r="P853" i="8"/>
  <c r="P894" i="8"/>
  <c r="Q851" i="8"/>
  <c r="P888" i="8"/>
  <c r="Q869" i="8"/>
  <c r="P860" i="8"/>
  <c r="P901" i="8"/>
  <c r="P887" i="8"/>
  <c r="Q899" i="8"/>
  <c r="S864" i="8"/>
  <c r="S853" i="8"/>
  <c r="P897" i="8"/>
  <c r="P880" i="8"/>
  <c r="P857" i="8"/>
  <c r="R845" i="8"/>
  <c r="Q891" i="8"/>
  <c r="R872" i="8"/>
  <c r="P904" i="8"/>
  <c r="R866" i="8"/>
  <c r="S847" i="8"/>
  <c r="R893" i="8"/>
  <c r="R879" i="8"/>
  <c r="S894" i="8"/>
  <c r="Q878" i="8"/>
  <c r="S854" i="8"/>
  <c r="S895" i="8"/>
  <c r="R886" i="8"/>
  <c r="P870" i="8"/>
  <c r="Q885" i="8"/>
  <c r="P864" i="8"/>
  <c r="Q884" i="8"/>
  <c r="Q870" i="8"/>
  <c r="Q853" i="8"/>
  <c r="P866" i="8"/>
  <c r="Q847" i="8"/>
  <c r="R883" i="8"/>
  <c r="Q874" i="8"/>
  <c r="Q860" i="8"/>
  <c r="P873" i="8"/>
  <c r="S856" i="8"/>
  <c r="Q895" i="8"/>
  <c r="P874" i="8"/>
  <c r="R865" i="8"/>
  <c r="S877" i="8"/>
  <c r="S863" i="8"/>
  <c r="S904" i="8"/>
  <c r="P881" i="8"/>
  <c r="R869" i="8"/>
  <c r="S901" i="8"/>
  <c r="S870" i="8"/>
  <c r="R876" i="8"/>
  <c r="Q864" i="8"/>
  <c r="S852" i="8"/>
  <c r="S896" i="8"/>
  <c r="R851" i="8"/>
  <c r="R892" i="8"/>
  <c r="S873" i="8"/>
  <c r="R852" i="8"/>
  <c r="Q846" i="8"/>
  <c r="P856" i="8"/>
  <c r="R899" i="8"/>
  <c r="S850" i="8"/>
  <c r="Q867" i="8"/>
  <c r="R848" i="8"/>
  <c r="Q894" i="8"/>
  <c r="P849" i="8"/>
  <c r="P890" i="8"/>
  <c r="Q871" i="8"/>
  <c r="R855" i="8"/>
  <c r="R896" i="8"/>
  <c r="R885" i="8"/>
  <c r="Q873" i="8"/>
  <c r="P852" i="8"/>
  <c r="P896" i="8"/>
  <c r="S879" i="8"/>
  <c r="P903" i="8"/>
  <c r="Q880" i="8"/>
  <c r="R861" i="8"/>
  <c r="S845" i="8"/>
  <c r="S886" i="8"/>
  <c r="S872" i="8"/>
  <c r="P883" i="8"/>
  <c r="R859" i="8"/>
  <c r="Q850" i="8"/>
  <c r="S893" i="8"/>
  <c r="Q877" i="8"/>
  <c r="R904" i="8"/>
  <c r="R875" i="8"/>
  <c r="P850" i="8"/>
  <c r="Q898" i="8"/>
  <c r="Q887" i="8"/>
  <c r="R901" i="8"/>
  <c r="S858" i="8"/>
  <c r="S890" i="8"/>
  <c r="P879" i="8"/>
  <c r="P865" i="8"/>
  <c r="P851" i="8"/>
  <c r="Q863" i="8"/>
  <c r="P900" i="8"/>
  <c r="Q881" i="8"/>
  <c r="P872" i="8"/>
  <c r="R882" i="8"/>
  <c r="R868" i="8"/>
  <c r="S849" i="8"/>
  <c r="Q888" i="8"/>
  <c r="S876" i="8"/>
  <c r="S862" i="8"/>
  <c r="S848" i="8"/>
  <c r="P859" i="8"/>
  <c r="S897" i="8"/>
  <c r="R858" i="8"/>
  <c r="P858" i="8"/>
  <c r="Q903" i="8"/>
  <c r="R884" i="8"/>
  <c r="S899" i="8"/>
  <c r="R878" i="8"/>
  <c r="S859" i="8"/>
  <c r="R850" i="8"/>
  <c r="R891" i="8"/>
  <c r="Q849" i="8"/>
  <c r="Q890" i="8"/>
  <c r="S866" i="8"/>
  <c r="S855" i="8"/>
  <c r="P899" i="8"/>
  <c r="Q856" i="8"/>
  <c r="Q897" i="8"/>
  <c r="P876" i="8"/>
  <c r="Q857" i="8"/>
  <c r="P848" i="8"/>
  <c r="Q904" i="8"/>
  <c r="R857" i="8"/>
  <c r="R895" i="8"/>
  <c r="Q886" i="8"/>
  <c r="R903" i="8"/>
  <c r="P885" i="8"/>
  <c r="S868" i="8"/>
  <c r="P845" i="8"/>
  <c r="P886" i="8"/>
  <c r="R877" i="8"/>
  <c r="S889" i="8"/>
  <c r="S875" i="8"/>
  <c r="P855" i="8"/>
  <c r="R898" i="8"/>
  <c r="P882" i="8"/>
  <c r="R900" i="8"/>
  <c r="S882" i="8"/>
  <c r="Q866" i="8"/>
  <c r="R902" i="8"/>
  <c r="P889" i="8"/>
  <c r="Q859" i="8"/>
  <c r="P847" i="8"/>
  <c r="S885" i="8"/>
  <c r="Q872" i="8"/>
  <c r="Q858" i="8"/>
  <c r="P868" i="8"/>
  <c r="P854" i="8"/>
  <c r="P895" i="8"/>
  <c r="Q879" i="8"/>
  <c r="R860" i="8"/>
  <c r="P898" i="8"/>
  <c r="R854" i="8"/>
  <c r="P893" i="8"/>
  <c r="R881" i="8"/>
  <c r="R867" i="8"/>
  <c r="R853" i="8"/>
  <c r="S865" i="8"/>
  <c r="S851" i="8"/>
  <c r="S883" i="8"/>
  <c r="R786" i="8"/>
  <c r="Q819" i="8"/>
  <c r="R829" i="8"/>
  <c r="R789" i="8"/>
  <c r="P828" i="8"/>
  <c r="Q841" i="8"/>
  <c r="Q823" i="8"/>
  <c r="R804" i="8"/>
  <c r="R805" i="8"/>
  <c r="Q803" i="8"/>
  <c r="P785" i="8"/>
  <c r="P826" i="8"/>
  <c r="R814" i="8"/>
  <c r="R825" i="8"/>
  <c r="S806" i="8"/>
  <c r="R800" i="8"/>
  <c r="R836" i="8"/>
  <c r="R785" i="8"/>
  <c r="Q831" i="8"/>
  <c r="Q842" i="8"/>
  <c r="P821" i="8"/>
  <c r="P835" i="8"/>
  <c r="Q806" i="8"/>
  <c r="P844" i="8"/>
  <c r="R842" i="8"/>
  <c r="P790" i="8"/>
  <c r="R819" i="8"/>
  <c r="S822" i="8"/>
  <c r="P811" i="8"/>
  <c r="Q795" i="8"/>
  <c r="P786" i="8"/>
  <c r="P794" i="8"/>
  <c r="S832" i="8"/>
  <c r="R811" i="8"/>
  <c r="R822" i="8"/>
  <c r="S815" i="8"/>
  <c r="S792" i="8"/>
  <c r="P836" i="8"/>
  <c r="Q787" i="8"/>
  <c r="Q828" i="8"/>
  <c r="Q839" i="8"/>
  <c r="Q800" i="8"/>
  <c r="P832" i="8"/>
  <c r="P827" i="8"/>
  <c r="S796" i="8"/>
  <c r="S826" i="8"/>
  <c r="P801" i="8"/>
  <c r="S811" i="8"/>
  <c r="S812" i="8"/>
  <c r="P808" i="8"/>
  <c r="Q792" i="8"/>
  <c r="Q833" i="8"/>
  <c r="Q834" i="8"/>
  <c r="S829" i="8"/>
  <c r="R820" i="8"/>
  <c r="S807" i="8"/>
  <c r="R839" i="8"/>
  <c r="P792" i="8"/>
  <c r="P833" i="8"/>
  <c r="S786" i="8"/>
  <c r="Q837" i="8"/>
  <c r="P822" i="8"/>
  <c r="S823" i="8"/>
  <c r="Q817" i="8"/>
  <c r="S835" i="8"/>
  <c r="Q827" i="8"/>
  <c r="R816" i="8"/>
  <c r="R827" i="8"/>
  <c r="Q818" i="8"/>
  <c r="P800" i="8"/>
  <c r="Q793" i="8"/>
  <c r="Q801" i="8"/>
  <c r="R837" i="8"/>
  <c r="S821" i="8"/>
  <c r="R812" i="8"/>
  <c r="S843" i="8"/>
  <c r="R797" i="8"/>
  <c r="S790" i="8"/>
  <c r="R791" i="8"/>
  <c r="P842" i="8"/>
  <c r="Q829" i="8"/>
  <c r="Q816" i="8"/>
  <c r="Q814" i="8"/>
  <c r="Q835" i="8"/>
  <c r="P807" i="8"/>
  <c r="P810" i="8"/>
  <c r="S817" i="8"/>
  <c r="S834" i="8"/>
  <c r="P823" i="8"/>
  <c r="R817" i="8"/>
  <c r="Q815" i="8"/>
  <c r="P797" i="8"/>
  <c r="P838" i="8"/>
  <c r="P839" i="8"/>
  <c r="R834" i="8"/>
  <c r="S818" i="8"/>
  <c r="S804" i="8"/>
  <c r="R795" i="8"/>
  <c r="Q799" i="8"/>
  <c r="Q840" i="8"/>
  <c r="P834" i="8"/>
  <c r="S840" i="8"/>
  <c r="P819" i="8"/>
  <c r="P791" i="8"/>
  <c r="S813" i="8"/>
  <c r="P830" i="8"/>
  <c r="R806" i="8"/>
  <c r="S824" i="8"/>
  <c r="P820" i="8"/>
  <c r="Q807" i="8"/>
  <c r="P798" i="8"/>
  <c r="P806" i="8"/>
  <c r="S844" i="8"/>
  <c r="R826" i="8"/>
  <c r="Q802" i="8"/>
  <c r="S827" i="8"/>
  <c r="P804" i="8"/>
  <c r="S787" i="8"/>
  <c r="S798" i="8"/>
  <c r="P787" i="8"/>
  <c r="Q826" i="8"/>
  <c r="Q825" i="8"/>
  <c r="R818" i="8"/>
  <c r="R840" i="8"/>
  <c r="P813" i="8"/>
  <c r="Q844" i="8"/>
  <c r="Q808" i="8"/>
  <c r="S842" i="8"/>
  <c r="P812" i="8"/>
  <c r="Q805" i="8"/>
  <c r="Q804" i="8"/>
  <c r="Q790" i="8"/>
  <c r="P843" i="8"/>
  <c r="S841" i="8"/>
  <c r="R823" i="8"/>
  <c r="S819" i="8"/>
  <c r="P837" i="8"/>
  <c r="R803" i="8"/>
  <c r="Q794" i="8"/>
  <c r="S788" i="8"/>
  <c r="R841" i="8"/>
  <c r="S825" i="8"/>
  <c r="Q830" i="8"/>
  <c r="Q820" i="8"/>
  <c r="Q812" i="8"/>
  <c r="P803" i="8"/>
  <c r="P805" i="8"/>
  <c r="Q798" i="8"/>
  <c r="S828" i="8"/>
  <c r="S801" i="8"/>
  <c r="R808" i="8"/>
  <c r="P809" i="8"/>
  <c r="P795" i="8"/>
  <c r="Q813" i="8"/>
  <c r="S789" i="8"/>
  <c r="S833" i="8"/>
  <c r="R824" i="8"/>
  <c r="R832" i="8"/>
  <c r="R809" i="8"/>
  <c r="S802" i="8"/>
  <c r="R793" i="8"/>
  <c r="Q791" i="8"/>
  <c r="P831" i="8"/>
  <c r="Q824" i="8"/>
  <c r="P825" i="8"/>
  <c r="P817" i="8"/>
  <c r="Q810" i="8"/>
  <c r="P802" i="8"/>
  <c r="R790" i="8"/>
  <c r="Q797" i="8"/>
  <c r="S785" i="8"/>
  <c r="Q836" i="8"/>
  <c r="P818" i="8"/>
  <c r="R794" i="8"/>
  <c r="Q843" i="8"/>
  <c r="P789" i="8"/>
  <c r="S830" i="8"/>
  <c r="R831" i="8"/>
  <c r="R838" i="8"/>
  <c r="Q811" i="8"/>
  <c r="R792" i="8"/>
  <c r="Q838" i="8"/>
  <c r="P829" i="8"/>
  <c r="R830" i="8"/>
  <c r="R833" i="8"/>
  <c r="P815" i="8"/>
  <c r="Q809" i="8"/>
  <c r="S797" i="8"/>
  <c r="S808" i="8"/>
  <c r="R787" i="8"/>
  <c r="R801" i="8"/>
  <c r="P840" i="8"/>
  <c r="Q785" i="8"/>
  <c r="S814" i="8"/>
  <c r="R815" i="8"/>
  <c r="P788" i="8"/>
  <c r="S809" i="8"/>
  <c r="S795" i="8"/>
  <c r="R828" i="8"/>
  <c r="R843" i="8"/>
  <c r="Q796" i="8"/>
  <c r="Q788" i="8"/>
  <c r="S831" i="8"/>
  <c r="S839" i="8"/>
  <c r="S816" i="8"/>
  <c r="R807" i="8"/>
  <c r="S810" i="8"/>
  <c r="P799" i="8"/>
  <c r="S837" i="8"/>
  <c r="Q821" i="8"/>
  <c r="Q832" i="8"/>
  <c r="P814" i="8"/>
  <c r="R802" i="8"/>
  <c r="R813" i="8"/>
  <c r="S794" i="8"/>
  <c r="S805" i="8"/>
  <c r="R796" i="8"/>
  <c r="R798" i="8"/>
  <c r="S791" i="8"/>
  <c r="R844" i="8"/>
  <c r="P824" i="8"/>
  <c r="P793" i="8"/>
  <c r="Q786" i="8"/>
  <c r="R835" i="8"/>
  <c r="R821" i="8"/>
  <c r="P841" i="8"/>
  <c r="P816" i="8"/>
  <c r="S799" i="8"/>
  <c r="S800" i="8"/>
  <c r="P796" i="8"/>
  <c r="Q789" i="8"/>
  <c r="S793" i="8"/>
  <c r="Q822" i="8"/>
  <c r="S820" i="8"/>
  <c r="R799" i="8"/>
  <c r="R810" i="8"/>
  <c r="S803" i="8"/>
  <c r="R788" i="8"/>
  <c r="S836" i="8"/>
  <c r="S838" i="8"/>
  <c r="R726" i="8"/>
  <c r="P764" i="8"/>
  <c r="S784" i="8"/>
  <c r="R772" i="8"/>
  <c r="P740" i="8"/>
  <c r="P736" i="8"/>
  <c r="P749" i="8"/>
  <c r="Q738" i="8"/>
  <c r="P727" i="8"/>
  <c r="S765" i="8"/>
  <c r="P735" i="8"/>
  <c r="S763" i="8"/>
  <c r="Q779" i="8"/>
  <c r="S782" i="8"/>
  <c r="R746" i="8"/>
  <c r="P731" i="8"/>
  <c r="S725" i="8"/>
  <c r="R771" i="8"/>
  <c r="Q759" i="8"/>
  <c r="Q755" i="8"/>
  <c r="Q773" i="8"/>
  <c r="R764" i="8"/>
  <c r="Q781" i="8"/>
  <c r="R727" i="8"/>
  <c r="P781" i="8"/>
  <c r="R760" i="8"/>
  <c r="P728" i="8"/>
  <c r="S780" i="8"/>
  <c r="R767" i="8"/>
  <c r="P732" i="8"/>
  <c r="P776" i="8"/>
  <c r="P762" i="8"/>
  <c r="P744" i="8"/>
  <c r="S750" i="8"/>
  <c r="R738" i="8"/>
  <c r="Q775" i="8"/>
  <c r="S762" i="8"/>
  <c r="S746" i="8"/>
  <c r="P738" i="8"/>
  <c r="P733" i="8"/>
  <c r="Q763" i="8"/>
  <c r="S754" i="8"/>
  <c r="Q741" i="8"/>
  <c r="Q754" i="8"/>
  <c r="P784" i="8"/>
  <c r="R773" i="8"/>
  <c r="P769" i="8"/>
  <c r="Q737" i="8"/>
  <c r="S773" i="8"/>
  <c r="R763" i="8"/>
  <c r="S756" i="8"/>
  <c r="S739" i="8"/>
  <c r="R775" i="8"/>
  <c r="S733" i="8"/>
  <c r="P777" i="8"/>
  <c r="P763" i="8"/>
  <c r="P758" i="8"/>
  <c r="S732" i="8"/>
  <c r="Q728" i="8"/>
  <c r="P765" i="8"/>
  <c r="R743" i="8"/>
  <c r="P734" i="8"/>
  <c r="Q751" i="8"/>
  <c r="S742" i="8"/>
  <c r="R770" i="8"/>
  <c r="R765" i="8"/>
  <c r="S749" i="8"/>
  <c r="P729" i="8"/>
  <c r="Q777" i="8"/>
  <c r="S753" i="8"/>
  <c r="S748" i="8"/>
  <c r="R730" i="8"/>
  <c r="S778" i="8"/>
  <c r="S760" i="8"/>
  <c r="P760" i="8"/>
  <c r="P783" i="8"/>
  <c r="S729" i="8"/>
  <c r="P772" i="8"/>
  <c r="P755" i="8"/>
  <c r="Q746" i="8"/>
  <c r="P754" i="8"/>
  <c r="Q740" i="8"/>
  <c r="Q725" i="8"/>
  <c r="S774" i="8"/>
  <c r="Q747" i="8"/>
  <c r="P737" i="8"/>
  <c r="Q769" i="8"/>
  <c r="Q764" i="8"/>
  <c r="R755" i="8"/>
  <c r="S745" i="8"/>
  <c r="P780" i="8"/>
  <c r="Q761" i="8"/>
  <c r="R751" i="8"/>
  <c r="Q745" i="8"/>
  <c r="Q727" i="8"/>
  <c r="R731" i="8"/>
  <c r="S779" i="8"/>
  <c r="R741" i="8"/>
  <c r="Q743" i="8"/>
  <c r="R766" i="8"/>
  <c r="P743" i="8"/>
  <c r="Q734" i="8"/>
  <c r="S764" i="8"/>
  <c r="S747" i="8"/>
  <c r="R748" i="8"/>
  <c r="R761" i="8"/>
  <c r="P753" i="8"/>
  <c r="R745" i="8"/>
  <c r="R728" i="8"/>
  <c r="S731" i="8"/>
  <c r="R757" i="8"/>
  <c r="Q765" i="8"/>
  <c r="R737" i="8"/>
  <c r="Q780" i="8"/>
  <c r="S771" i="8"/>
  <c r="S783" i="8"/>
  <c r="S734" i="8"/>
  <c r="P726" i="8"/>
  <c r="Q756" i="8"/>
  <c r="Q735" i="8"/>
  <c r="Q731" i="8"/>
  <c r="P751" i="8"/>
  <c r="Q742" i="8"/>
  <c r="S775" i="8"/>
  <c r="R758" i="8"/>
  <c r="R753" i="8"/>
  <c r="S737" i="8"/>
  <c r="R783" i="8"/>
  <c r="Q774" i="8"/>
  <c r="Q767" i="8"/>
  <c r="Q783" i="8"/>
  <c r="P774" i="8"/>
  <c r="P773" i="8"/>
  <c r="Q766" i="8"/>
  <c r="R759" i="8"/>
  <c r="P746" i="8"/>
  <c r="R768" i="8"/>
  <c r="S767" i="8"/>
  <c r="R782" i="8"/>
  <c r="S769" i="8"/>
  <c r="Q744" i="8"/>
  <c r="Q739" i="8"/>
  <c r="R777" i="8"/>
  <c r="R747" i="8"/>
  <c r="R750" i="8"/>
  <c r="P725" i="8"/>
  <c r="P766" i="8"/>
  <c r="R762" i="8"/>
  <c r="P750" i="8"/>
  <c r="P745" i="8"/>
  <c r="S738" i="8"/>
  <c r="R784" i="8"/>
  <c r="P757" i="8"/>
  <c r="P742" i="8"/>
  <c r="P778" i="8"/>
  <c r="P759" i="8"/>
  <c r="Q784" i="8"/>
  <c r="S777" i="8"/>
  <c r="R752" i="8"/>
  <c r="S755" i="8"/>
  <c r="P741" i="8"/>
  <c r="S770" i="8"/>
  <c r="S752" i="8"/>
  <c r="S735" i="8"/>
  <c r="R736" i="8"/>
  <c r="P775" i="8"/>
  <c r="P770" i="8"/>
  <c r="S744" i="8"/>
  <c r="Q736" i="8"/>
  <c r="S728" i="8"/>
  <c r="R781" i="8"/>
  <c r="Q762" i="8"/>
  <c r="S740" i="8"/>
  <c r="R779" i="8"/>
  <c r="P756" i="8"/>
  <c r="R734" i="8"/>
  <c r="Q729" i="8"/>
  <c r="P747" i="8"/>
  <c r="R778" i="8"/>
  <c r="Q768" i="8"/>
  <c r="Q750" i="8"/>
  <c r="R742" i="8"/>
  <c r="Q730" i="8"/>
  <c r="P779" i="8"/>
  <c r="R754" i="8"/>
  <c r="R776" i="8"/>
  <c r="S741" i="8"/>
  <c r="S736" i="8"/>
  <c r="P771" i="8"/>
  <c r="S766" i="8"/>
  <c r="P752" i="8"/>
  <c r="P748" i="8"/>
  <c r="Q770" i="8"/>
  <c r="Q760" i="8"/>
  <c r="P730" i="8"/>
  <c r="R769" i="8"/>
  <c r="Q778" i="8"/>
  <c r="R735" i="8"/>
  <c r="Q726" i="8"/>
  <c r="S757" i="8"/>
  <c r="Q732" i="8"/>
  <c r="S776" i="8"/>
  <c r="Q771" i="8"/>
  <c r="Q757" i="8"/>
  <c r="Q752" i="8"/>
  <c r="S730" i="8"/>
  <c r="R729" i="8"/>
  <c r="P768" i="8"/>
  <c r="Q749" i="8"/>
  <c r="R739" i="8"/>
  <c r="Q733" i="8"/>
  <c r="P761" i="8"/>
  <c r="S727" i="8"/>
  <c r="P739" i="8"/>
  <c r="S761" i="8"/>
  <c r="Q748" i="8"/>
  <c r="S726" i="8"/>
  <c r="S768" i="8"/>
  <c r="R740" i="8"/>
  <c r="S743" i="8"/>
  <c r="Q782" i="8"/>
  <c r="S758" i="8"/>
  <c r="R749" i="8"/>
  <c r="R732" i="8"/>
  <c r="R733" i="8"/>
  <c r="S781" i="8"/>
  <c r="R744" i="8"/>
  <c r="Q758" i="8"/>
  <c r="Q753" i="8"/>
  <c r="R725" i="8"/>
  <c r="S751" i="8"/>
  <c r="R780" i="8"/>
  <c r="P782" i="8"/>
  <c r="R756" i="8"/>
  <c r="Q776" i="8"/>
  <c r="S759" i="8"/>
  <c r="S772" i="8"/>
  <c r="Q772" i="8"/>
  <c r="R774" i="8"/>
  <c r="P767" i="8"/>
  <c r="R666" i="8"/>
  <c r="P692" i="8"/>
  <c r="R697" i="8"/>
  <c r="R680" i="8"/>
  <c r="R718" i="8"/>
  <c r="Q709" i="8"/>
  <c r="Q692" i="8"/>
  <c r="S680" i="8"/>
  <c r="P688" i="8"/>
  <c r="S671" i="8"/>
  <c r="P715" i="8"/>
  <c r="Q696" i="8"/>
  <c r="Q682" i="8"/>
  <c r="Q668" i="8"/>
  <c r="S711" i="8"/>
  <c r="Q721" i="8"/>
  <c r="S702" i="8"/>
  <c r="P691" i="8"/>
  <c r="Q672" i="8"/>
  <c r="Q713" i="8"/>
  <c r="Q699" i="8"/>
  <c r="S687" i="8"/>
  <c r="R691" i="8"/>
  <c r="R677" i="8"/>
  <c r="Q720" i="8"/>
  <c r="Q706" i="8"/>
  <c r="Q689" i="8"/>
  <c r="Q675" i="8"/>
  <c r="S718" i="8"/>
  <c r="P707" i="8"/>
  <c r="R714" i="8"/>
  <c r="P698" i="8"/>
  <c r="P684" i="8"/>
  <c r="Q665" i="8"/>
  <c r="S708" i="8"/>
  <c r="S694" i="8"/>
  <c r="P683" i="8"/>
  <c r="R690" i="8"/>
  <c r="P674" i="8"/>
  <c r="R717" i="8"/>
  <c r="S698" i="8"/>
  <c r="S684" i="8"/>
  <c r="Q724" i="8"/>
  <c r="S695" i="8"/>
  <c r="S681" i="8"/>
  <c r="P667" i="8"/>
  <c r="P708" i="8"/>
  <c r="R693" i="8"/>
  <c r="S674" i="8"/>
  <c r="S715" i="8"/>
  <c r="S701" i="8"/>
  <c r="P690" i="8"/>
  <c r="Q723" i="8"/>
  <c r="P681" i="8"/>
  <c r="R669" i="8"/>
  <c r="R710" i="8"/>
  <c r="S691" i="8"/>
  <c r="S677" i="8"/>
  <c r="P666" i="8"/>
  <c r="R709" i="8"/>
  <c r="Q719" i="8"/>
  <c r="R700" i="8"/>
  <c r="R686" i="8"/>
  <c r="S722" i="8"/>
  <c r="S678" i="8"/>
  <c r="R720" i="8"/>
  <c r="R685" i="8"/>
  <c r="Q695" i="8"/>
  <c r="R676" i="8"/>
  <c r="Q722" i="8"/>
  <c r="P701" i="8"/>
  <c r="P687" i="8"/>
  <c r="P673" i="8"/>
  <c r="R716" i="8"/>
  <c r="Q671" i="8"/>
  <c r="R707" i="8"/>
  <c r="Q698" i="8"/>
  <c r="P677" i="8"/>
  <c r="P718" i="8"/>
  <c r="P704" i="8"/>
  <c r="R692" i="8"/>
  <c r="R683" i="8"/>
  <c r="S670" i="8"/>
  <c r="P714" i="8"/>
  <c r="P697" i="8"/>
  <c r="P680" i="8"/>
  <c r="R668" i="8"/>
  <c r="Q714" i="8"/>
  <c r="S721" i="8"/>
  <c r="Q705" i="8"/>
  <c r="Q691" i="8"/>
  <c r="P670" i="8"/>
  <c r="R713" i="8"/>
  <c r="R699" i="8"/>
  <c r="Q690" i="8"/>
  <c r="S697" i="8"/>
  <c r="Q681" i="8"/>
  <c r="Q667" i="8"/>
  <c r="R703" i="8"/>
  <c r="R689" i="8"/>
  <c r="R675" i="8"/>
  <c r="Q666" i="8"/>
  <c r="S667" i="8"/>
  <c r="P711" i="8"/>
  <c r="P694" i="8"/>
  <c r="R679" i="8"/>
  <c r="R665" i="8"/>
  <c r="R706" i="8"/>
  <c r="Q697" i="8"/>
  <c r="R723" i="8"/>
  <c r="Q688" i="8"/>
  <c r="S676" i="8"/>
  <c r="S717" i="8"/>
  <c r="R696" i="8"/>
  <c r="R682" i="8"/>
  <c r="Q673" i="8"/>
  <c r="S716" i="8"/>
  <c r="P724" i="8"/>
  <c r="S707" i="8"/>
  <c r="S693" i="8"/>
  <c r="R672" i="8"/>
  <c r="Q718" i="8"/>
  <c r="Q674" i="8"/>
  <c r="Q715" i="8"/>
  <c r="S700" i="8"/>
  <c r="S683" i="8"/>
  <c r="S669" i="8"/>
  <c r="Q708" i="8"/>
  <c r="Q694" i="8"/>
  <c r="Q680" i="8"/>
  <c r="S668" i="8"/>
  <c r="P676" i="8"/>
  <c r="S714" i="8"/>
  <c r="P703" i="8"/>
  <c r="Q684" i="8"/>
  <c r="Q670" i="8"/>
  <c r="Q711" i="8"/>
  <c r="S699" i="8"/>
  <c r="R724" i="8"/>
  <c r="S690" i="8"/>
  <c r="P679" i="8"/>
  <c r="P720" i="8"/>
  <c r="S673" i="8"/>
  <c r="Q712" i="8"/>
  <c r="P700" i="8"/>
  <c r="P719" i="8"/>
  <c r="S666" i="8"/>
  <c r="P710" i="8"/>
  <c r="P696" i="8"/>
  <c r="Q677" i="8"/>
  <c r="S720" i="8"/>
  <c r="S706" i="8"/>
  <c r="P695" i="8"/>
  <c r="R702" i="8"/>
  <c r="P686" i="8"/>
  <c r="P672" i="8"/>
  <c r="S710" i="8"/>
  <c r="S696" i="8"/>
  <c r="S682" i="8"/>
  <c r="P671" i="8"/>
  <c r="R678" i="8"/>
  <c r="P717" i="8"/>
  <c r="Q704" i="8"/>
  <c r="Q687" i="8"/>
  <c r="S675" i="8"/>
  <c r="S713" i="8"/>
  <c r="P702" i="8"/>
  <c r="P721" i="8"/>
  <c r="P693" i="8"/>
  <c r="R681" i="8"/>
  <c r="R722" i="8"/>
  <c r="S703" i="8"/>
  <c r="S689" i="8"/>
  <c r="P678" i="8"/>
  <c r="R721" i="8"/>
  <c r="P669" i="8"/>
  <c r="R712" i="8"/>
  <c r="R698" i="8"/>
  <c r="S679" i="8"/>
  <c r="S665" i="8"/>
  <c r="P709" i="8"/>
  <c r="Q701" i="8"/>
  <c r="S686" i="8"/>
  <c r="S672" i="8"/>
  <c r="P713" i="8"/>
  <c r="P699" i="8"/>
  <c r="P685" i="8"/>
  <c r="R673" i="8"/>
  <c r="Q683" i="8"/>
  <c r="R719" i="8"/>
  <c r="Q710" i="8"/>
  <c r="P689" i="8"/>
  <c r="P675" i="8"/>
  <c r="P716" i="8"/>
  <c r="R704" i="8"/>
  <c r="S723" i="8"/>
  <c r="R695" i="8"/>
  <c r="Q686" i="8"/>
  <c r="P665" i="8"/>
  <c r="P706" i="8"/>
  <c r="R705" i="8"/>
  <c r="R688" i="8"/>
  <c r="R674" i="8"/>
  <c r="Q717" i="8"/>
  <c r="Q703" i="8"/>
  <c r="P682" i="8"/>
  <c r="P668" i="8"/>
  <c r="R711" i="8"/>
  <c r="Q702" i="8"/>
  <c r="S709" i="8"/>
  <c r="Q693" i="8"/>
  <c r="Q679" i="8"/>
  <c r="R715" i="8"/>
  <c r="R701" i="8"/>
  <c r="R687" i="8"/>
  <c r="Q678" i="8"/>
  <c r="S685" i="8"/>
  <c r="Q669" i="8"/>
  <c r="S712" i="8"/>
  <c r="Q707" i="8"/>
  <c r="P722" i="8"/>
  <c r="R671" i="8"/>
  <c r="S724" i="8"/>
  <c r="Q700" i="8"/>
  <c r="S688" i="8"/>
  <c r="R667" i="8"/>
  <c r="R708" i="8"/>
  <c r="R694" i="8"/>
  <c r="Q685" i="8"/>
  <c r="P723" i="8"/>
  <c r="Q676" i="8"/>
  <c r="S719" i="8"/>
  <c r="S705" i="8"/>
  <c r="R684" i="8"/>
  <c r="R670" i="8"/>
  <c r="Q716" i="8"/>
  <c r="S704" i="8"/>
  <c r="P712" i="8"/>
  <c r="P705" i="8"/>
  <c r="S692" i="8"/>
  <c r="R606" i="8"/>
  <c r="P618" i="8"/>
  <c r="P614" i="8"/>
  <c r="Q629" i="8"/>
  <c r="P642" i="8"/>
  <c r="R631" i="8"/>
  <c r="Q655" i="8"/>
  <c r="S625" i="8"/>
  <c r="Q621" i="8"/>
  <c r="Q628" i="8"/>
  <c r="S647" i="8"/>
  <c r="P636" i="8"/>
  <c r="R605" i="8"/>
  <c r="S659" i="8"/>
  <c r="P661" i="8"/>
  <c r="P628" i="8"/>
  <c r="R653" i="8"/>
  <c r="Q646" i="8"/>
  <c r="R645" i="8"/>
  <c r="R623" i="8"/>
  <c r="S628" i="8"/>
  <c r="P622" i="8"/>
  <c r="Q633" i="8"/>
  <c r="Q640" i="8"/>
  <c r="S644" i="8"/>
  <c r="S662" i="8"/>
  <c r="S654" i="8"/>
  <c r="R663" i="8"/>
  <c r="P621" i="8"/>
  <c r="R657" i="8"/>
  <c r="S620" i="8"/>
  <c r="Q651" i="8"/>
  <c r="P647" i="8"/>
  <c r="S608" i="8"/>
  <c r="P643" i="8"/>
  <c r="R651" i="8"/>
  <c r="Q611" i="8"/>
  <c r="R621" i="8"/>
  <c r="P653" i="8"/>
  <c r="Q660" i="8"/>
  <c r="S624" i="8"/>
  <c r="R636" i="8"/>
  <c r="R634" i="8"/>
  <c r="S651" i="8"/>
  <c r="S634" i="8"/>
  <c r="P640" i="8"/>
  <c r="Q653" i="8"/>
  <c r="P629" i="8"/>
  <c r="P627" i="8"/>
  <c r="Q641" i="8"/>
  <c r="Q649" i="8"/>
  <c r="R625" i="8"/>
  <c r="P632" i="8"/>
  <c r="P625" i="8"/>
  <c r="S636" i="8"/>
  <c r="Q637" i="8"/>
  <c r="R646" i="8"/>
  <c r="R614" i="8"/>
  <c r="Q638" i="8"/>
  <c r="S614" i="8"/>
  <c r="S631" i="8"/>
  <c r="S629" i="8"/>
  <c r="P659" i="8"/>
  <c r="S652" i="8"/>
  <c r="R628" i="8"/>
  <c r="Q619" i="8"/>
  <c r="S640" i="8"/>
  <c r="R619" i="8"/>
  <c r="Q612" i="8"/>
  <c r="Q627" i="8"/>
  <c r="R626" i="8"/>
  <c r="Q617" i="8"/>
  <c r="S626" i="8"/>
  <c r="Q659" i="8"/>
  <c r="R618" i="8"/>
  <c r="P631" i="8"/>
  <c r="R607" i="8"/>
  <c r="P639" i="8"/>
  <c r="Q635" i="8"/>
  <c r="S646" i="8"/>
  <c r="S661" i="8"/>
  <c r="Q623" i="8"/>
  <c r="Q658" i="8"/>
  <c r="S611" i="8"/>
  <c r="P605" i="8"/>
  <c r="R611" i="8"/>
  <c r="R630" i="8"/>
  <c r="P626" i="8"/>
  <c r="R655" i="8"/>
  <c r="R637" i="8"/>
  <c r="S613" i="8"/>
  <c r="R640" i="8"/>
  <c r="Q631" i="8"/>
  <c r="Q654" i="8"/>
  <c r="R632" i="8"/>
  <c r="P644" i="8"/>
  <c r="Q642" i="8"/>
  <c r="Q622" i="8"/>
  <c r="S653" i="8"/>
  <c r="S642" i="8"/>
  <c r="P658" i="8"/>
  <c r="Q652" i="8"/>
  <c r="P649" i="8"/>
  <c r="R649" i="8"/>
  <c r="P664" i="8"/>
  <c r="P608" i="8"/>
  <c r="R617" i="8"/>
  <c r="S632" i="8"/>
  <c r="R659" i="8"/>
  <c r="Q616" i="8"/>
  <c r="Q634" i="8"/>
  <c r="R612" i="8"/>
  <c r="Q624" i="8"/>
  <c r="Q648" i="8"/>
  <c r="S615" i="8"/>
  <c r="Q620" i="8"/>
  <c r="P620" i="8"/>
  <c r="R629" i="8"/>
  <c r="P630" i="8"/>
  <c r="P648" i="8"/>
  <c r="S609" i="8"/>
  <c r="S612" i="8"/>
  <c r="R644" i="8"/>
  <c r="Q608" i="8"/>
  <c r="P624" i="8"/>
  <c r="Q614" i="8"/>
  <c r="S623" i="8"/>
  <c r="R643" i="8"/>
  <c r="R608" i="8"/>
  <c r="P660" i="8"/>
  <c r="S621" i="8"/>
  <c r="P656" i="8"/>
  <c r="P633" i="8"/>
  <c r="P652" i="8"/>
  <c r="S664" i="8"/>
  <c r="R624" i="8"/>
  <c r="R622" i="8"/>
  <c r="P609" i="8"/>
  <c r="Q657" i="8"/>
  <c r="Q663" i="8"/>
  <c r="Q643" i="8"/>
  <c r="Q645" i="8"/>
  <c r="S638" i="8"/>
  <c r="P645" i="8"/>
  <c r="S606" i="8"/>
  <c r="P611" i="8"/>
  <c r="R627" i="8"/>
  <c r="Q656" i="8"/>
  <c r="Q647" i="8"/>
  <c r="Q626" i="8"/>
  <c r="S639" i="8"/>
  <c r="Q632" i="8"/>
  <c r="R613" i="8"/>
  <c r="S627" i="8"/>
  <c r="P619" i="8"/>
  <c r="S660" i="8"/>
  <c r="P638" i="8"/>
  <c r="P662" i="8"/>
  <c r="R615" i="8"/>
  <c r="S643" i="8"/>
  <c r="S641" i="8"/>
  <c r="P651" i="8"/>
  <c r="S622" i="8"/>
  <c r="R664" i="8"/>
  <c r="S619" i="8"/>
  <c r="S657" i="8"/>
  <c r="P646" i="8"/>
  <c r="S607" i="8"/>
  <c r="Q615" i="8"/>
  <c r="P607" i="8"/>
  <c r="S616" i="8"/>
  <c r="R620" i="8"/>
  <c r="R633" i="8"/>
  <c r="S630" i="8"/>
  <c r="R641" i="8"/>
  <c r="Q630" i="8"/>
  <c r="P615" i="8"/>
  <c r="Q618" i="8"/>
  <c r="R654" i="8"/>
  <c r="Q609" i="8"/>
  <c r="P623" i="8"/>
  <c r="Q605" i="8"/>
  <c r="Q639" i="8"/>
  <c r="Q661" i="8"/>
  <c r="Q650" i="8"/>
  <c r="R661" i="8"/>
  <c r="Q607" i="8"/>
  <c r="R662" i="8"/>
  <c r="Q610" i="8"/>
  <c r="Q625" i="8"/>
  <c r="S658" i="8"/>
  <c r="S610" i="8"/>
  <c r="R648" i="8"/>
  <c r="R642" i="8"/>
  <c r="R609" i="8"/>
  <c r="P657" i="8"/>
  <c r="S645" i="8"/>
  <c r="Q662" i="8"/>
  <c r="P637" i="8"/>
  <c r="P610" i="8"/>
  <c r="S635" i="8"/>
  <c r="S650" i="8"/>
  <c r="P650" i="8"/>
  <c r="R638" i="8"/>
  <c r="P612" i="8"/>
  <c r="R658" i="8"/>
  <c r="Q636" i="8"/>
  <c r="Q606" i="8"/>
  <c r="S656" i="8"/>
  <c r="S648" i="8"/>
  <c r="R656" i="8"/>
  <c r="Q644" i="8"/>
  <c r="P663" i="8"/>
  <c r="P613" i="8"/>
  <c r="S637" i="8"/>
  <c r="R639" i="8"/>
  <c r="S617" i="8"/>
  <c r="S633" i="8"/>
  <c r="R635" i="8"/>
  <c r="R647" i="8"/>
  <c r="R652" i="8"/>
  <c r="P655" i="8"/>
  <c r="S649" i="8"/>
  <c r="P616" i="8"/>
  <c r="R650" i="8"/>
  <c r="P634" i="8"/>
  <c r="P654" i="8"/>
  <c r="S655" i="8"/>
  <c r="P617" i="8"/>
  <c r="R610" i="8"/>
  <c r="P641" i="8"/>
  <c r="S605" i="8"/>
  <c r="P635" i="8"/>
  <c r="R616" i="8"/>
  <c r="P606" i="8"/>
  <c r="Q613" i="8"/>
  <c r="Q664" i="8"/>
  <c r="S618" i="8"/>
  <c r="S663" i="8"/>
  <c r="R660" i="8"/>
  <c r="R546" i="8"/>
  <c r="Q579" i="8"/>
  <c r="R589" i="8"/>
  <c r="P570" i="8"/>
  <c r="P601" i="8"/>
  <c r="S558" i="8"/>
  <c r="P602" i="8"/>
  <c r="R578" i="8"/>
  <c r="Q557" i="8"/>
  <c r="Q555" i="8"/>
  <c r="P546" i="8"/>
  <c r="Q594" i="8"/>
  <c r="S589" i="8"/>
  <c r="P578" i="8"/>
  <c r="R554" i="8"/>
  <c r="P593" i="8"/>
  <c r="R581" i="8"/>
  <c r="S574" i="8"/>
  <c r="Q570" i="8"/>
  <c r="R548" i="8"/>
  <c r="S596" i="8"/>
  <c r="S592" i="8"/>
  <c r="P592" i="8"/>
  <c r="P569" i="8"/>
  <c r="R557" i="8"/>
  <c r="S550" i="8"/>
  <c r="Q546" i="8"/>
  <c r="S603" i="8"/>
  <c r="P585" i="8"/>
  <c r="S568" i="8"/>
  <c r="P545" i="8"/>
  <c r="S583" i="8"/>
  <c r="S581" i="8"/>
  <c r="R572" i="8"/>
  <c r="Q603" i="8"/>
  <c r="P561" i="8"/>
  <c r="R604" i="8"/>
  <c r="Q583" i="8"/>
  <c r="S559" i="8"/>
  <c r="S557" i="8"/>
  <c r="P586" i="8"/>
  <c r="P584" i="8"/>
  <c r="R580" i="8"/>
  <c r="Q559" i="8"/>
  <c r="R595" i="8"/>
  <c r="Q586" i="8"/>
  <c r="P577" i="8"/>
  <c r="S572" i="8"/>
  <c r="P568" i="8"/>
  <c r="R556" i="8"/>
  <c r="P595" i="8"/>
  <c r="R571" i="8"/>
  <c r="Q562" i="8"/>
  <c r="P553" i="8"/>
  <c r="S548" i="8"/>
  <c r="Q604" i="8"/>
  <c r="R587" i="8"/>
  <c r="P571" i="8"/>
  <c r="R547" i="8"/>
  <c r="R597" i="8"/>
  <c r="Q576" i="8"/>
  <c r="Q577" i="8"/>
  <c r="R596" i="8"/>
  <c r="R563" i="8"/>
  <c r="P547" i="8"/>
  <c r="S585" i="8"/>
  <c r="P562" i="8"/>
  <c r="P560" i="8"/>
  <c r="Q553" i="8"/>
  <c r="P599" i="8"/>
  <c r="R594" i="8"/>
  <c r="Q585" i="8"/>
  <c r="S561" i="8"/>
  <c r="Q600" i="8"/>
  <c r="S588" i="8"/>
  <c r="R579" i="8"/>
  <c r="P575" i="8"/>
  <c r="R570" i="8"/>
  <c r="Q561" i="8"/>
  <c r="Q599" i="8"/>
  <c r="R552" i="8"/>
  <c r="S564" i="8"/>
  <c r="R555" i="8"/>
  <c r="P551" i="8"/>
  <c r="S601" i="8"/>
  <c r="Q592" i="8"/>
  <c r="R573" i="8"/>
  <c r="Q552" i="8"/>
  <c r="R588" i="8"/>
  <c r="R586" i="8"/>
  <c r="S579" i="8"/>
  <c r="R600" i="8"/>
  <c r="Q568" i="8"/>
  <c r="R549" i="8"/>
  <c r="P588" i="8"/>
  <c r="R564" i="8"/>
  <c r="R562" i="8"/>
  <c r="S555" i="8"/>
  <c r="P598" i="8"/>
  <c r="P582" i="8"/>
  <c r="S587" i="8"/>
  <c r="P564" i="8"/>
  <c r="S602" i="8"/>
  <c r="P591" i="8"/>
  <c r="Q584" i="8"/>
  <c r="R577" i="8"/>
  <c r="Q575" i="8"/>
  <c r="S563" i="8"/>
  <c r="Q602" i="8"/>
  <c r="S578" i="8"/>
  <c r="P567" i="8"/>
  <c r="Q560" i="8"/>
  <c r="R553" i="8"/>
  <c r="Q551" i="8"/>
  <c r="S594" i="8"/>
  <c r="Q578" i="8"/>
  <c r="S554" i="8"/>
  <c r="Q593" i="8"/>
  <c r="Q591" i="8"/>
  <c r="R569" i="8"/>
  <c r="Q601" i="8"/>
  <c r="S570" i="8"/>
  <c r="Q554" i="8"/>
  <c r="R590" i="8"/>
  <c r="Q569" i="8"/>
  <c r="Q567" i="8"/>
  <c r="P558" i="8"/>
  <c r="Q598" i="8"/>
  <c r="S546" i="8"/>
  <c r="P590" i="8"/>
  <c r="R566" i="8"/>
  <c r="Q545" i="8"/>
  <c r="R593" i="8"/>
  <c r="S586" i="8"/>
  <c r="Q582" i="8"/>
  <c r="S577" i="8"/>
  <c r="P566" i="8"/>
  <c r="S604" i="8"/>
  <c r="P581" i="8"/>
  <c r="Q571" i="8"/>
  <c r="S562" i="8"/>
  <c r="Q558" i="8"/>
  <c r="S553" i="8"/>
  <c r="P597" i="8"/>
  <c r="S580" i="8"/>
  <c r="P557" i="8"/>
  <c r="R545" i="8"/>
  <c r="S593" i="8"/>
  <c r="R584" i="8"/>
  <c r="R603" i="8"/>
  <c r="P573" i="8"/>
  <c r="S556" i="8"/>
  <c r="Q595" i="8"/>
  <c r="S571" i="8"/>
  <c r="S569" i="8"/>
  <c r="R560" i="8"/>
  <c r="S595" i="8"/>
  <c r="P549" i="8"/>
  <c r="R592" i="8"/>
  <c r="R575" i="8"/>
  <c r="S547" i="8"/>
  <c r="S545" i="8"/>
  <c r="P589" i="8"/>
  <c r="S584" i="8"/>
  <c r="P580" i="8"/>
  <c r="R568" i="8"/>
  <c r="Q547" i="8"/>
  <c r="R583" i="8"/>
  <c r="Q574" i="8"/>
  <c r="P565" i="8"/>
  <c r="S560" i="8"/>
  <c r="P556" i="8"/>
  <c r="R599" i="8"/>
  <c r="P583" i="8"/>
  <c r="R559" i="8"/>
  <c r="Q550" i="8"/>
  <c r="P596" i="8"/>
  <c r="Q589" i="8"/>
  <c r="P604" i="8"/>
  <c r="P563" i="8"/>
  <c r="P559" i="8"/>
  <c r="S597" i="8"/>
  <c r="P574" i="8"/>
  <c r="P572" i="8"/>
  <c r="Q565" i="8"/>
  <c r="S598" i="8"/>
  <c r="R551" i="8"/>
  <c r="Q597" i="8"/>
  <c r="S573" i="8"/>
  <c r="P550" i="8"/>
  <c r="P548" i="8"/>
  <c r="R591" i="8"/>
  <c r="P587" i="8"/>
  <c r="R582" i="8"/>
  <c r="Q573" i="8"/>
  <c r="S549" i="8"/>
  <c r="Q588" i="8"/>
  <c r="S576" i="8"/>
  <c r="R567" i="8"/>
  <c r="R550" i="8"/>
  <c r="R558" i="8"/>
  <c r="Q549" i="8"/>
  <c r="R585" i="8"/>
  <c r="Q564" i="8"/>
  <c r="S552" i="8"/>
  <c r="R598" i="8"/>
  <c r="S591" i="8"/>
  <c r="S600" i="8"/>
  <c r="Q580" i="8"/>
  <c r="R561" i="8"/>
  <c r="P600" i="8"/>
  <c r="R576" i="8"/>
  <c r="R574" i="8"/>
  <c r="S567" i="8"/>
  <c r="P603" i="8"/>
  <c r="Q556" i="8"/>
  <c r="S599" i="8"/>
  <c r="P576" i="8"/>
  <c r="Q566" i="8"/>
  <c r="R602" i="8"/>
  <c r="Q596" i="8"/>
  <c r="Q587" i="8"/>
  <c r="S575" i="8"/>
  <c r="P552" i="8"/>
  <c r="S590" i="8"/>
  <c r="P579" i="8"/>
  <c r="Q572" i="8"/>
  <c r="R565" i="8"/>
  <c r="Q563" i="8"/>
  <c r="S551" i="8"/>
  <c r="Q590" i="8"/>
  <c r="S566" i="8"/>
  <c r="P555" i="8"/>
  <c r="Q548" i="8"/>
  <c r="P594" i="8"/>
  <c r="R601" i="8"/>
  <c r="S582" i="8"/>
  <c r="S565" i="8"/>
  <c r="P554" i="8"/>
  <c r="Q581" i="8"/>
  <c r="R486" i="8"/>
  <c r="Q542" i="8"/>
  <c r="S532" i="8"/>
  <c r="Q514" i="8"/>
  <c r="P534" i="8"/>
  <c r="Q537" i="8"/>
  <c r="P514" i="8"/>
  <c r="Q512" i="8"/>
  <c r="P508" i="8"/>
  <c r="Q495" i="8"/>
  <c r="S536" i="8"/>
  <c r="R489" i="8"/>
  <c r="Q521" i="8"/>
  <c r="P535" i="8"/>
  <c r="P538" i="8"/>
  <c r="Q539" i="8"/>
  <c r="S530" i="8"/>
  <c r="S512" i="8"/>
  <c r="Q525" i="8"/>
  <c r="Q485" i="8"/>
  <c r="Q499" i="8"/>
  <c r="S516" i="8"/>
  <c r="Q488" i="8"/>
  <c r="Q520" i="8"/>
  <c r="R525" i="8"/>
  <c r="S504" i="8"/>
  <c r="R506" i="8"/>
  <c r="R501" i="8"/>
  <c r="Q543" i="8"/>
  <c r="S543" i="8"/>
  <c r="R534" i="8"/>
  <c r="S521" i="8"/>
  <c r="S510" i="8"/>
  <c r="S526" i="8"/>
  <c r="P518" i="8"/>
  <c r="R515" i="8"/>
  <c r="R513" i="8"/>
  <c r="R510" i="8"/>
  <c r="S497" i="8"/>
  <c r="P539" i="8"/>
  <c r="S490" i="8"/>
  <c r="S522" i="8"/>
  <c r="P485" i="8"/>
  <c r="S511" i="8"/>
  <c r="Q519" i="8"/>
  <c r="Q509" i="8"/>
  <c r="S488" i="8"/>
  <c r="Q489" i="8"/>
  <c r="P515" i="8"/>
  <c r="Q526" i="8"/>
  <c r="S486" i="8"/>
  <c r="R500" i="8"/>
  <c r="P530" i="8"/>
  <c r="S513" i="8"/>
  <c r="P509" i="8"/>
  <c r="P491" i="8"/>
  <c r="Q490" i="8"/>
  <c r="S507" i="8"/>
  <c r="S502" i="8"/>
  <c r="P494" i="8"/>
  <c r="Q544" i="8"/>
  <c r="P524" i="8"/>
  <c r="R512" i="8"/>
  <c r="S506" i="8"/>
  <c r="R544" i="8"/>
  <c r="S514" i="8"/>
  <c r="Q515" i="8"/>
  <c r="P500" i="8"/>
  <c r="R541" i="8"/>
  <c r="P505" i="8"/>
  <c r="S523" i="8"/>
  <c r="P543" i="8"/>
  <c r="P544" i="8"/>
  <c r="Q491" i="8"/>
  <c r="R535" i="8"/>
  <c r="R517" i="8"/>
  <c r="S527" i="8"/>
  <c r="S487" i="8"/>
  <c r="S501" i="8"/>
  <c r="P531" i="8"/>
  <c r="P528" i="8"/>
  <c r="R511" i="8"/>
  <c r="R542" i="8"/>
  <c r="R543" i="8"/>
  <c r="R516" i="8"/>
  <c r="P517" i="8"/>
  <c r="P495" i="8"/>
  <c r="P492" i="8"/>
  <c r="R487" i="8"/>
  <c r="R526" i="8"/>
  <c r="P525" i="8"/>
  <c r="P486" i="8"/>
  <c r="R520" i="8"/>
  <c r="Q532" i="8"/>
  <c r="P529" i="8"/>
  <c r="S517" i="8"/>
  <c r="R502" i="8"/>
  <c r="P489" i="8"/>
  <c r="Q506" i="8"/>
  <c r="Q541" i="8"/>
  <c r="Q496" i="8"/>
  <c r="P493" i="8"/>
  <c r="R540" i="8"/>
  <c r="P519" i="8"/>
  <c r="P522" i="8"/>
  <c r="S528" i="8"/>
  <c r="P501" i="8"/>
  <c r="P516" i="8"/>
  <c r="R532" i="8"/>
  <c r="Q529" i="8"/>
  <c r="Q516" i="8"/>
  <c r="Q498" i="8"/>
  <c r="S492" i="8"/>
  <c r="Q523" i="8"/>
  <c r="Q518" i="8"/>
  <c r="R496" i="8"/>
  <c r="Q493" i="8"/>
  <c r="Q492" i="8"/>
  <c r="Q531" i="8"/>
  <c r="P526" i="8"/>
  <c r="Q487" i="8"/>
  <c r="R521" i="8"/>
  <c r="R493" i="8"/>
  <c r="S491" i="8"/>
  <c r="Q522" i="8"/>
  <c r="Q507" i="8"/>
  <c r="P490" i="8"/>
  <c r="R507" i="8"/>
  <c r="R485" i="8"/>
  <c r="Q497" i="8"/>
  <c r="Q494" i="8"/>
  <c r="P496" i="8"/>
  <c r="S542" i="8"/>
  <c r="S524" i="8"/>
  <c r="S539" i="8"/>
  <c r="P502" i="8"/>
  <c r="Q517" i="8"/>
  <c r="R533" i="8"/>
  <c r="R530" i="8"/>
  <c r="S518" i="8"/>
  <c r="S500" i="8"/>
  <c r="P506" i="8"/>
  <c r="S493" i="8"/>
  <c r="Q540" i="8"/>
  <c r="P520" i="8"/>
  <c r="R494" i="8"/>
  <c r="S494" i="8"/>
  <c r="S533" i="8"/>
  <c r="R527" i="8"/>
  <c r="R488" i="8"/>
  <c r="S541" i="8"/>
  <c r="S534" i="8"/>
  <c r="R531" i="8"/>
  <c r="R522" i="8"/>
  <c r="S509" i="8"/>
  <c r="R491" i="8"/>
  <c r="S508" i="8"/>
  <c r="Q501" i="8"/>
  <c r="S498" i="8"/>
  <c r="R495" i="8"/>
  <c r="R498" i="8"/>
  <c r="S485" i="8"/>
  <c r="Q533" i="8"/>
  <c r="R519" i="8"/>
  <c r="R497" i="8"/>
  <c r="R518" i="8"/>
  <c r="S535" i="8"/>
  <c r="S531" i="8"/>
  <c r="P521" i="8"/>
  <c r="P503" i="8"/>
  <c r="P507" i="8"/>
  <c r="S525" i="8"/>
  <c r="S520" i="8"/>
  <c r="Q513" i="8"/>
  <c r="S495" i="8"/>
  <c r="P497" i="8"/>
  <c r="P536" i="8"/>
  <c r="R528" i="8"/>
  <c r="S489" i="8"/>
  <c r="P542" i="8"/>
  <c r="Q535" i="8"/>
  <c r="R524" i="8"/>
  <c r="P540" i="8"/>
  <c r="R503" i="8"/>
  <c r="P523" i="8"/>
  <c r="Q502" i="8"/>
  <c r="S499" i="8"/>
  <c r="S496" i="8"/>
  <c r="Q503" i="8"/>
  <c r="P488" i="8"/>
  <c r="R529" i="8"/>
  <c r="P487" i="8"/>
  <c r="R504" i="8"/>
  <c r="S519" i="8"/>
  <c r="R536" i="8"/>
  <c r="S537" i="8"/>
  <c r="R523" i="8"/>
  <c r="R505" i="8"/>
  <c r="R508" i="8"/>
  <c r="S540" i="8"/>
  <c r="P527" i="8"/>
  <c r="P512" i="8"/>
  <c r="R492" i="8"/>
  <c r="R538" i="8"/>
  <c r="R539" i="8"/>
  <c r="P504" i="8"/>
  <c r="P499" i="8"/>
  <c r="Q536" i="8"/>
  <c r="R537" i="8"/>
  <c r="S529" i="8"/>
  <c r="R514" i="8"/>
  <c r="Q508" i="8"/>
  <c r="Q524" i="8"/>
  <c r="S503" i="8"/>
  <c r="P513" i="8"/>
  <c r="P511" i="8"/>
  <c r="S505" i="8"/>
  <c r="R490" i="8"/>
  <c r="Q534" i="8"/>
  <c r="Q527" i="8"/>
  <c r="P510" i="8"/>
  <c r="R499" i="8"/>
  <c r="S538" i="8"/>
  <c r="Q528" i="8"/>
  <c r="Q510" i="8"/>
  <c r="R509" i="8"/>
  <c r="P541" i="8"/>
  <c r="P498" i="8"/>
  <c r="S515" i="8"/>
  <c r="Q511" i="8"/>
  <c r="Q504" i="8"/>
  <c r="Q486" i="8"/>
  <c r="S544" i="8"/>
  <c r="Q505" i="8"/>
  <c r="Q500" i="8"/>
  <c r="P537" i="8"/>
  <c r="Q538" i="8"/>
  <c r="P532" i="8"/>
  <c r="P533" i="8"/>
  <c r="Q530" i="8"/>
  <c r="R426" i="8"/>
  <c r="Q479" i="8"/>
  <c r="P431" i="8"/>
  <c r="P467" i="8"/>
  <c r="S439" i="8"/>
  <c r="P440" i="8"/>
  <c r="Q458" i="8"/>
  <c r="Q456" i="8"/>
  <c r="P435" i="8"/>
  <c r="Q481" i="8"/>
  <c r="Q445" i="8"/>
  <c r="P450" i="8"/>
  <c r="P453" i="8"/>
  <c r="Q434" i="8"/>
  <c r="Q432" i="8"/>
  <c r="R468" i="8"/>
  <c r="S442" i="8"/>
  <c r="P445" i="8"/>
  <c r="S454" i="8"/>
  <c r="P429" i="8"/>
  <c r="P470" i="8"/>
  <c r="R458" i="8"/>
  <c r="R437" i="8"/>
  <c r="R452" i="8"/>
  <c r="P473" i="8"/>
  <c r="Q454" i="8"/>
  <c r="R429" i="8"/>
  <c r="R427" i="8"/>
  <c r="Q455" i="8"/>
  <c r="P446" i="8"/>
  <c r="R434" i="8"/>
  <c r="S482" i="8"/>
  <c r="R461" i="8"/>
  <c r="S440" i="8"/>
  <c r="P443" i="8"/>
  <c r="Q431" i="8"/>
  <c r="R479" i="8"/>
  <c r="S460" i="8"/>
  <c r="S458" i="8"/>
  <c r="P438" i="8"/>
  <c r="S447" i="8"/>
  <c r="R455" i="8"/>
  <c r="Q465" i="8"/>
  <c r="S453" i="8"/>
  <c r="R482" i="8"/>
  <c r="P457" i="8"/>
  <c r="R447" i="8"/>
  <c r="P469" i="8"/>
  <c r="R431" i="8"/>
  <c r="R472" i="8"/>
  <c r="Q463" i="8"/>
  <c r="Q449" i="8"/>
  <c r="S461" i="8"/>
  <c r="Q447" i="8"/>
  <c r="R454" i="8"/>
  <c r="S457" i="8"/>
  <c r="R448" i="8"/>
  <c r="Q439" i="8"/>
  <c r="Q425" i="8"/>
  <c r="Q466" i="8"/>
  <c r="P455" i="8"/>
  <c r="R445" i="8"/>
  <c r="S435" i="8"/>
  <c r="S450" i="8"/>
  <c r="R430" i="8"/>
  <c r="P461" i="8"/>
  <c r="Q442" i="8"/>
  <c r="R440" i="8"/>
  <c r="P462" i="8"/>
  <c r="Q469" i="8"/>
  <c r="Q460" i="8"/>
  <c r="P439" i="8"/>
  <c r="P437" i="8"/>
  <c r="S475" i="8"/>
  <c r="R459" i="8"/>
  <c r="Q464" i="8"/>
  <c r="R471" i="8"/>
  <c r="Q436" i="8"/>
  <c r="Q477" i="8"/>
  <c r="S465" i="8"/>
  <c r="S451" i="8"/>
  <c r="Q478" i="8"/>
  <c r="Q438" i="8"/>
  <c r="S428" i="8"/>
  <c r="Q473" i="8"/>
  <c r="Q453" i="8"/>
  <c r="S441" i="8"/>
  <c r="S427" i="8"/>
  <c r="S468" i="8"/>
  <c r="R457" i="8"/>
  <c r="Q462" i="8"/>
  <c r="P436" i="8"/>
  <c r="Q429" i="8"/>
  <c r="R465" i="8"/>
  <c r="R463" i="8"/>
  <c r="S444" i="8"/>
  <c r="Q457" i="8"/>
  <c r="R464" i="8"/>
  <c r="S471" i="8"/>
  <c r="S462" i="8"/>
  <c r="R441" i="8"/>
  <c r="R439" i="8"/>
  <c r="R444" i="8"/>
  <c r="Q459" i="8"/>
  <c r="P463" i="8"/>
  <c r="S473" i="8"/>
  <c r="S438" i="8"/>
  <c r="S479" i="8"/>
  <c r="P468" i="8"/>
  <c r="P454" i="8"/>
  <c r="P479" i="8"/>
  <c r="P464" i="8"/>
  <c r="P483" i="8"/>
  <c r="R462" i="8"/>
  <c r="S455" i="8"/>
  <c r="P444" i="8"/>
  <c r="P430" i="8"/>
  <c r="P471" i="8"/>
  <c r="P475" i="8"/>
  <c r="S464" i="8"/>
  <c r="R438" i="8"/>
  <c r="S431" i="8"/>
  <c r="S436" i="8"/>
  <c r="S434" i="8"/>
  <c r="P460" i="8"/>
  <c r="S459" i="8"/>
  <c r="Q474" i="8"/>
  <c r="P481" i="8"/>
  <c r="P465" i="8"/>
  <c r="Q446" i="8"/>
  <c r="Q444" i="8"/>
  <c r="R480" i="8"/>
  <c r="R478" i="8"/>
  <c r="P474" i="8"/>
  <c r="Q483" i="8"/>
  <c r="P441" i="8"/>
  <c r="P482" i="8"/>
  <c r="R470" i="8"/>
  <c r="R456" i="8"/>
  <c r="S480" i="8"/>
  <c r="R466" i="8"/>
  <c r="S433" i="8"/>
  <c r="Q484" i="8"/>
  <c r="S466" i="8"/>
  <c r="R432" i="8"/>
  <c r="R473" i="8"/>
  <c r="R476" i="8"/>
  <c r="R474" i="8"/>
  <c r="Q443" i="8"/>
  <c r="P434" i="8"/>
  <c r="S472" i="8"/>
  <c r="S470" i="8"/>
  <c r="R449" i="8"/>
  <c r="Q476" i="8"/>
  <c r="Q450" i="8"/>
  <c r="Q482" i="8"/>
  <c r="R467" i="8"/>
  <c r="S448" i="8"/>
  <c r="S446" i="8"/>
  <c r="R425" i="8"/>
  <c r="S449" i="8"/>
  <c r="Q468" i="8"/>
  <c r="P447" i="8"/>
  <c r="R484" i="8"/>
  <c r="Q475" i="8"/>
  <c r="Q461" i="8"/>
  <c r="R481" i="8"/>
  <c r="S476" i="8"/>
  <c r="P433" i="8"/>
  <c r="S469" i="8"/>
  <c r="R460" i="8"/>
  <c r="Q451" i="8"/>
  <c r="Q437" i="8"/>
  <c r="S425" i="8"/>
  <c r="S477" i="8"/>
  <c r="R469" i="8"/>
  <c r="S445" i="8"/>
  <c r="R436" i="8"/>
  <c r="Q427" i="8"/>
  <c r="P478" i="8"/>
  <c r="P458" i="8"/>
  <c r="R446" i="8"/>
  <c r="R483" i="8"/>
  <c r="Q472" i="8"/>
  <c r="P451" i="8"/>
  <c r="P449" i="8"/>
  <c r="Q430" i="8"/>
  <c r="S481" i="8"/>
  <c r="P426" i="8"/>
  <c r="Q433" i="8"/>
  <c r="Q448" i="8"/>
  <c r="P427" i="8"/>
  <c r="P425" i="8"/>
  <c r="S463" i="8"/>
  <c r="P480" i="8"/>
  <c r="Q428" i="8"/>
  <c r="R435" i="8"/>
  <c r="P472" i="8"/>
  <c r="Q470" i="8"/>
  <c r="P484" i="8"/>
  <c r="R443" i="8"/>
  <c r="R433" i="8"/>
  <c r="Q435" i="8"/>
  <c r="P448" i="8"/>
  <c r="Q441" i="8"/>
  <c r="S429" i="8"/>
  <c r="R475" i="8"/>
  <c r="S456" i="8"/>
  <c r="S478" i="8"/>
  <c r="Q426" i="8"/>
  <c r="S484" i="8"/>
  <c r="S474" i="8"/>
  <c r="R453" i="8"/>
  <c r="R451" i="8"/>
  <c r="S432" i="8"/>
  <c r="S452" i="8"/>
  <c r="R428" i="8"/>
  <c r="Q467" i="8"/>
  <c r="R477" i="8"/>
  <c r="S483" i="8"/>
  <c r="P466" i="8"/>
  <c r="Q440" i="8"/>
  <c r="S430" i="8"/>
  <c r="Q452" i="8"/>
  <c r="S426" i="8"/>
  <c r="S467" i="8"/>
  <c r="P456" i="8"/>
  <c r="P442" i="8"/>
  <c r="R442" i="8"/>
  <c r="P428" i="8"/>
  <c r="S437" i="8"/>
  <c r="R450" i="8"/>
  <c r="S443" i="8"/>
  <c r="P432" i="8"/>
  <c r="Q480" i="8"/>
  <c r="P459" i="8"/>
  <c r="P452" i="8"/>
  <c r="P477" i="8"/>
  <c r="P476" i="8"/>
  <c r="Q471" i="8"/>
  <c r="R366" i="8"/>
  <c r="R416" i="8"/>
  <c r="S419" i="8"/>
  <c r="P366" i="8"/>
  <c r="Q375" i="8"/>
  <c r="P407" i="8"/>
  <c r="P397" i="8"/>
  <c r="R380" i="8"/>
  <c r="P422" i="8"/>
  <c r="S383" i="8"/>
  <c r="Q414" i="8"/>
  <c r="Q390" i="8"/>
  <c r="S371" i="8"/>
  <c r="Q389" i="8"/>
  <c r="S416" i="8"/>
  <c r="R389" i="8"/>
  <c r="S420" i="8"/>
  <c r="P386" i="8"/>
  <c r="R420" i="8"/>
  <c r="Q407" i="8"/>
  <c r="S397" i="8"/>
  <c r="Q381" i="8"/>
  <c r="R422" i="8"/>
  <c r="P384" i="8"/>
  <c r="P423" i="8"/>
  <c r="P394" i="8"/>
  <c r="Q423" i="8"/>
  <c r="S413" i="8"/>
  <c r="Q373" i="8"/>
  <c r="S393" i="8"/>
  <c r="P370" i="8"/>
  <c r="P377" i="8"/>
  <c r="S381" i="8"/>
  <c r="R406" i="8"/>
  <c r="Q393" i="8"/>
  <c r="P404" i="8"/>
  <c r="Q374" i="8"/>
  <c r="P402" i="8"/>
  <c r="S380" i="8"/>
  <c r="S372" i="8"/>
  <c r="S396" i="8"/>
  <c r="R421" i="8"/>
  <c r="S365" i="8"/>
  <c r="R392" i="8"/>
  <c r="P393" i="8"/>
  <c r="R405" i="8"/>
  <c r="S395" i="8"/>
  <c r="P372" i="8"/>
  <c r="S375" i="8"/>
  <c r="Q392" i="8"/>
  <c r="S402" i="8"/>
  <c r="R381" i="8"/>
  <c r="R375" i="8"/>
  <c r="S390" i="8"/>
  <c r="P414" i="8"/>
  <c r="P389" i="8"/>
  <c r="Q403" i="8"/>
  <c r="Q399" i="8"/>
  <c r="Q409" i="8"/>
  <c r="R373" i="8"/>
  <c r="P373" i="8"/>
  <c r="P412" i="8"/>
  <c r="P390" i="8"/>
  <c r="S387" i="8"/>
  <c r="R394" i="8"/>
  <c r="R377" i="8"/>
  <c r="Q384" i="8"/>
  <c r="P388" i="8"/>
  <c r="Q406" i="8"/>
  <c r="R368" i="8"/>
  <c r="R399" i="8"/>
  <c r="P409" i="8"/>
  <c r="Q412" i="8"/>
  <c r="Q419" i="8"/>
  <c r="S392" i="8"/>
  <c r="S424" i="8"/>
  <c r="P387" i="8"/>
  <c r="R365" i="8"/>
  <c r="R423" i="8"/>
  <c r="S391" i="8"/>
  <c r="S415" i="8"/>
  <c r="Q366" i="8"/>
  <c r="R393" i="8"/>
  <c r="Q417" i="8"/>
  <c r="R387" i="8"/>
  <c r="R410" i="8"/>
  <c r="Q405" i="8"/>
  <c r="S422" i="8"/>
  <c r="R374" i="8"/>
  <c r="P369" i="8"/>
  <c r="R397" i="8"/>
  <c r="Q378" i="8"/>
  <c r="R386" i="8"/>
  <c r="R402" i="8"/>
  <c r="P410" i="8"/>
  <c r="P392" i="8"/>
  <c r="P383" i="8"/>
  <c r="S378" i="8"/>
  <c r="R371" i="8"/>
  <c r="R417" i="8"/>
  <c r="P379" i="8"/>
  <c r="Q371" i="8"/>
  <c r="P378" i="8"/>
  <c r="Q394" i="8"/>
  <c r="P401" i="8"/>
  <c r="P400" i="8"/>
  <c r="S384" i="8"/>
  <c r="P365" i="8"/>
  <c r="R419" i="8"/>
  <c r="Q402" i="8"/>
  <c r="Q415" i="8"/>
  <c r="R383" i="8"/>
  <c r="R409" i="8"/>
  <c r="S399" i="8"/>
  <c r="S373" i="8"/>
  <c r="S368" i="8"/>
  <c r="S411" i="8"/>
  <c r="S405" i="8"/>
  <c r="R378" i="8"/>
  <c r="R415" i="8"/>
  <c r="P413" i="8"/>
  <c r="S366" i="8"/>
  <c r="S385" i="8"/>
  <c r="R400" i="8"/>
  <c r="Q379" i="8"/>
  <c r="P367" i="8"/>
  <c r="Q404" i="8"/>
  <c r="Q368" i="8"/>
  <c r="P368" i="8"/>
  <c r="R376" i="8"/>
  <c r="R370" i="8"/>
  <c r="Q421" i="8"/>
  <c r="Q424" i="8"/>
  <c r="Q418" i="8"/>
  <c r="Q398" i="8"/>
  <c r="Q377" i="8"/>
  <c r="S404" i="8"/>
  <c r="S377" i="8"/>
  <c r="S418" i="8"/>
  <c r="Q400" i="8"/>
  <c r="S400" i="8"/>
  <c r="S370" i="8"/>
  <c r="Q387" i="8"/>
  <c r="R408" i="8"/>
  <c r="Q401" i="8"/>
  <c r="Q388" i="8"/>
  <c r="R411" i="8"/>
  <c r="Q413" i="8"/>
  <c r="R404" i="8"/>
  <c r="S369" i="8"/>
  <c r="Q396" i="8"/>
  <c r="Q369" i="8"/>
  <c r="P396" i="8"/>
  <c r="P375" i="8"/>
  <c r="Q370" i="8"/>
  <c r="Q420" i="8"/>
  <c r="P382" i="8"/>
  <c r="R391" i="8"/>
  <c r="R388" i="8"/>
  <c r="S367" i="8"/>
  <c r="S388" i="8"/>
  <c r="S386" i="8"/>
  <c r="R395" i="8"/>
  <c r="S376" i="8"/>
  <c r="P421" i="8"/>
  <c r="P408" i="8"/>
  <c r="R379" i="8"/>
  <c r="R384" i="8"/>
  <c r="S398" i="8"/>
  <c r="P418" i="8"/>
  <c r="P405" i="8"/>
  <c r="Q391" i="8"/>
  <c r="S412" i="8"/>
  <c r="P411" i="8"/>
  <c r="S406" i="8"/>
  <c r="R385" i="8"/>
  <c r="P380" i="8"/>
  <c r="Q395" i="8"/>
  <c r="Q365" i="8"/>
  <c r="S379" i="8"/>
  <c r="S410" i="8"/>
  <c r="P395" i="8"/>
  <c r="P417" i="8"/>
  <c r="P416" i="8"/>
  <c r="P415" i="8"/>
  <c r="Q385" i="8"/>
  <c r="P398" i="8"/>
  <c r="P420" i="8"/>
  <c r="Q411" i="8"/>
  <c r="R418" i="8"/>
  <c r="Q408" i="8"/>
  <c r="R413" i="8"/>
  <c r="P381" i="8"/>
  <c r="P376" i="8"/>
  <c r="Q416" i="8"/>
  <c r="S423" i="8"/>
  <c r="P419" i="8"/>
  <c r="R390" i="8"/>
  <c r="S414" i="8"/>
  <c r="R398" i="8"/>
  <c r="R367" i="8"/>
  <c r="R401" i="8"/>
  <c r="R372" i="8"/>
  <c r="R403" i="8"/>
  <c r="Q386" i="8"/>
  <c r="P399" i="8"/>
  <c r="P371" i="8"/>
  <c r="Q410" i="8"/>
  <c r="P406" i="8"/>
  <c r="S401" i="8"/>
  <c r="S408" i="8"/>
  <c r="S403" i="8"/>
  <c r="Q422" i="8"/>
  <c r="P391" i="8"/>
  <c r="R412" i="8"/>
  <c r="Q382" i="8"/>
  <c r="R396" i="8"/>
  <c r="R407" i="8"/>
  <c r="Q383" i="8"/>
  <c r="S394" i="8"/>
  <c r="S407" i="8"/>
  <c r="R369" i="8"/>
  <c r="Q380" i="8"/>
  <c r="P424" i="8"/>
  <c r="S417" i="8"/>
  <c r="S382" i="8"/>
  <c r="R424" i="8"/>
  <c r="Q372" i="8"/>
  <c r="P385" i="8"/>
  <c r="Q376" i="8"/>
  <c r="S374" i="8"/>
  <c r="S409" i="8"/>
  <c r="Q367" i="8"/>
  <c r="R382" i="8"/>
  <c r="S389" i="8"/>
  <c r="R414" i="8"/>
  <c r="S421" i="8"/>
  <c r="P374" i="8"/>
  <c r="Q397" i="8"/>
  <c r="P403" i="8"/>
  <c r="R306" i="8"/>
  <c r="Q327" i="8"/>
  <c r="Q364" i="8"/>
  <c r="P329" i="8"/>
  <c r="Q328" i="8"/>
  <c r="P307" i="8"/>
  <c r="R325" i="8"/>
  <c r="S355" i="8"/>
  <c r="P344" i="8"/>
  <c r="S333" i="8"/>
  <c r="S325" i="8"/>
  <c r="S311" i="8"/>
  <c r="R320" i="8"/>
  <c r="P343" i="8"/>
  <c r="Q333" i="8"/>
  <c r="S309" i="8"/>
  <c r="S359" i="8"/>
  <c r="P345" i="8"/>
  <c r="Q326" i="8"/>
  <c r="R355" i="8"/>
  <c r="Q354" i="8"/>
  <c r="R312" i="8"/>
  <c r="R340" i="8"/>
  <c r="S351" i="8"/>
  <c r="Q311" i="8"/>
  <c r="S317" i="8"/>
  <c r="Q307" i="8"/>
  <c r="R343" i="8"/>
  <c r="S342" i="8"/>
  <c r="Q356" i="8"/>
  <c r="Q342" i="8"/>
  <c r="P315" i="8"/>
  <c r="Q347" i="8"/>
  <c r="S363" i="8"/>
  <c r="S318" i="8"/>
  <c r="P363" i="8"/>
  <c r="Q318" i="8"/>
  <c r="P328" i="8"/>
  <c r="S329" i="8"/>
  <c r="P352" i="8"/>
  <c r="Q325" i="8"/>
  <c r="Q361" i="8"/>
  <c r="Q346" i="8"/>
  <c r="S340" i="8"/>
  <c r="P317" i="8"/>
  <c r="Q316" i="8"/>
  <c r="R327" i="8"/>
  <c r="R313" i="8"/>
  <c r="S343" i="8"/>
  <c r="Q345" i="8"/>
  <c r="S321" i="8"/>
  <c r="S315" i="8"/>
  <c r="S353" i="8"/>
  <c r="P342" i="8"/>
  <c r="Q332" i="8"/>
  <c r="P308" i="8"/>
  <c r="S358" i="8"/>
  <c r="P327" i="8"/>
  <c r="P358" i="8"/>
  <c r="R317" i="8"/>
  <c r="P313" i="8"/>
  <c r="R350" i="8"/>
  <c r="R342" i="8"/>
  <c r="R328" i="8"/>
  <c r="S339" i="8"/>
  <c r="Q317" i="8"/>
  <c r="S305" i="8"/>
  <c r="P355" i="8"/>
  <c r="R361" i="8"/>
  <c r="S330" i="8"/>
  <c r="S326" i="8"/>
  <c r="Q310" i="8"/>
  <c r="P353" i="8"/>
  <c r="S336" i="8"/>
  <c r="S319" i="8"/>
  <c r="R307" i="8"/>
  <c r="P346" i="8"/>
  <c r="S354" i="8"/>
  <c r="P336" i="8"/>
  <c r="P324" i="8"/>
  <c r="S362" i="8"/>
  <c r="R359" i="8"/>
  <c r="Q313" i="8"/>
  <c r="P359" i="8"/>
  <c r="Q334" i="8"/>
  <c r="S328" i="8"/>
  <c r="P305" i="8"/>
  <c r="Q359" i="8"/>
  <c r="R315" i="8"/>
  <c r="P354" i="8"/>
  <c r="P338" i="8"/>
  <c r="R314" i="8"/>
  <c r="R364" i="8"/>
  <c r="Q352" i="8"/>
  <c r="P331" i="8"/>
  <c r="Q321" i="8"/>
  <c r="R357" i="8"/>
  <c r="P306" i="8"/>
  <c r="S331" i="8"/>
  <c r="P333" i="8"/>
  <c r="Q314" i="8"/>
  <c r="S332" i="8"/>
  <c r="R305" i="8"/>
  <c r="Q351" i="8"/>
  <c r="R338" i="8"/>
  <c r="R330" i="8"/>
  <c r="R316" i="8"/>
  <c r="S327" i="8"/>
  <c r="Q305" i="8"/>
  <c r="S348" i="8"/>
  <c r="R356" i="8"/>
  <c r="R323" i="8"/>
  <c r="Q363" i="8"/>
  <c r="P323" i="8"/>
  <c r="Q335" i="8"/>
  <c r="R349" i="8"/>
  <c r="Q306" i="8"/>
  <c r="P316" i="8"/>
  <c r="R322" i="8"/>
  <c r="P312" i="8"/>
  <c r="S350" i="8"/>
  <c r="R347" i="8"/>
  <c r="P361" i="8"/>
  <c r="P347" i="8"/>
  <c r="Q322" i="8"/>
  <c r="S316" i="8"/>
  <c r="Q355" i="8"/>
  <c r="S310" i="8"/>
  <c r="Q349" i="8"/>
  <c r="P337" i="8"/>
  <c r="Q315" i="8"/>
  <c r="R363" i="8"/>
  <c r="S341" i="8"/>
  <c r="Q319" i="8"/>
  <c r="P351" i="8"/>
  <c r="S346" i="8"/>
  <c r="Q324" i="8"/>
  <c r="P321" i="8"/>
  <c r="P362" i="8"/>
  <c r="S320" i="8"/>
  <c r="R348" i="8"/>
  <c r="Q339" i="8"/>
  <c r="R326" i="8"/>
  <c r="R318" i="8"/>
  <c r="Q360" i="8"/>
  <c r="R341" i="8"/>
  <c r="R324" i="8"/>
  <c r="S314" i="8"/>
  <c r="Q353" i="8"/>
  <c r="P341" i="8"/>
  <c r="R321" i="8"/>
  <c r="R319" i="8"/>
  <c r="S357" i="8"/>
  <c r="S349" i="8"/>
  <c r="S335" i="8"/>
  <c r="R344" i="8"/>
  <c r="P322" i="8"/>
  <c r="R310" i="8"/>
  <c r="Q362" i="8"/>
  <c r="R358" i="8"/>
  <c r="R335" i="8"/>
  <c r="P349" i="8"/>
  <c r="R309" i="8"/>
  <c r="P348" i="8"/>
  <c r="Q338" i="8"/>
  <c r="P326" i="8"/>
  <c r="S364" i="8"/>
  <c r="R352" i="8"/>
  <c r="Q309" i="8"/>
  <c r="P318" i="8"/>
  <c r="P356" i="8"/>
  <c r="P339" i="8"/>
  <c r="R333" i="8"/>
  <c r="Q312" i="8"/>
  <c r="P309" i="8"/>
  <c r="S322" i="8"/>
  <c r="S308" i="8"/>
  <c r="R336" i="8"/>
  <c r="S313" i="8"/>
  <c r="Q330" i="8"/>
  <c r="P340" i="8"/>
  <c r="S356" i="8"/>
  <c r="R311" i="8"/>
  <c r="R360" i="8"/>
  <c r="P360" i="8"/>
  <c r="Q348" i="8"/>
  <c r="R337" i="8"/>
  <c r="S312" i="8"/>
  <c r="Q308" i="8"/>
  <c r="S345" i="8"/>
  <c r="S337" i="8"/>
  <c r="S323" i="8"/>
  <c r="R332" i="8"/>
  <c r="P310" i="8"/>
  <c r="R353" i="8"/>
  <c r="Q350" i="8"/>
  <c r="Q344" i="8"/>
  <c r="P320" i="8"/>
  <c r="R308" i="8"/>
  <c r="R346" i="8"/>
  <c r="Q337" i="8"/>
  <c r="P325" i="8"/>
  <c r="Q357" i="8"/>
  <c r="P314" i="8"/>
  <c r="P319" i="8"/>
  <c r="Q329" i="8"/>
  <c r="P357" i="8"/>
  <c r="S361" i="8"/>
  <c r="R362" i="8"/>
  <c r="Q343" i="8"/>
  <c r="R339" i="8"/>
  <c r="P335" i="8"/>
  <c r="S344" i="8"/>
  <c r="Q323" i="8"/>
  <c r="Q331" i="8"/>
  <c r="R345" i="8"/>
  <c r="R331" i="8"/>
  <c r="S360" i="8"/>
  <c r="P334" i="8"/>
  <c r="P332" i="8"/>
  <c r="S307" i="8"/>
  <c r="P311" i="8"/>
  <c r="R354" i="8"/>
  <c r="R351" i="8"/>
  <c r="S352" i="8"/>
  <c r="Q341" i="8"/>
  <c r="P330" i="8"/>
  <c r="P350" i="8"/>
  <c r="R334" i="8"/>
  <c r="S306" i="8"/>
  <c r="S338" i="8"/>
  <c r="Q358" i="8"/>
  <c r="Q320" i="8"/>
  <c r="S347" i="8"/>
  <c r="Q340" i="8"/>
  <c r="R329" i="8"/>
  <c r="S324" i="8"/>
  <c r="Q336" i="8"/>
  <c r="P364" i="8"/>
  <c r="S334" i="8"/>
  <c r="R246" i="8"/>
  <c r="Q248" i="8"/>
  <c r="Q303" i="8"/>
  <c r="R284" i="8"/>
  <c r="R300" i="8"/>
  <c r="P261" i="8"/>
  <c r="R249" i="8"/>
  <c r="P288" i="8"/>
  <c r="P274" i="8"/>
  <c r="S284" i="8"/>
  <c r="Q263" i="8"/>
  <c r="Q261" i="8"/>
  <c r="R297" i="8"/>
  <c r="Q276" i="8"/>
  <c r="R269" i="8"/>
  <c r="Q272" i="8"/>
  <c r="S260" i="8"/>
  <c r="R298" i="8"/>
  <c r="S285" i="8"/>
  <c r="S271" i="8"/>
  <c r="Q267" i="8"/>
  <c r="P258" i="8"/>
  <c r="P285" i="8"/>
  <c r="R245" i="8"/>
  <c r="S278" i="8"/>
  <c r="Q274" i="8"/>
  <c r="S274" i="8"/>
  <c r="P263" i="8"/>
  <c r="R299" i="8"/>
  <c r="R287" i="8"/>
  <c r="Q278" i="8"/>
  <c r="S269" i="8"/>
  <c r="R260" i="8"/>
  <c r="P304" i="8"/>
  <c r="S289" i="8"/>
  <c r="S287" i="8"/>
  <c r="P264" i="8"/>
  <c r="P250" i="8"/>
  <c r="S245" i="8"/>
  <c r="R273" i="8"/>
  <c r="Q252" i="8"/>
  <c r="P290" i="8"/>
  <c r="R266" i="8"/>
  <c r="R252" i="8"/>
  <c r="P248" i="8"/>
  <c r="P301" i="8"/>
  <c r="R289" i="8"/>
  <c r="P268" i="8"/>
  <c r="S254" i="8"/>
  <c r="Q250" i="8"/>
  <c r="S250" i="8"/>
  <c r="Q289" i="8"/>
  <c r="R301" i="8"/>
  <c r="R263" i="8"/>
  <c r="Q254" i="8"/>
  <c r="R290" i="8"/>
  <c r="S298" i="8"/>
  <c r="P287" i="8"/>
  <c r="S265" i="8"/>
  <c r="S263" i="8"/>
  <c r="Q302" i="8"/>
  <c r="Q298" i="8"/>
  <c r="Q268" i="8"/>
  <c r="S256" i="8"/>
  <c r="Q295" i="8"/>
  <c r="Q281" i="8"/>
  <c r="R274" i="8"/>
  <c r="S267" i="8"/>
  <c r="P266" i="8"/>
  <c r="S304" i="8"/>
  <c r="P281" i="8"/>
  <c r="S276" i="8"/>
  <c r="P277" i="8"/>
  <c r="R265" i="8"/>
  <c r="R296" i="8"/>
  <c r="Q292" i="8"/>
  <c r="R276" i="8"/>
  <c r="P272" i="8"/>
  <c r="Q265" i="8"/>
  <c r="Q300" i="8"/>
  <c r="P292" i="8"/>
  <c r="R279" i="8"/>
  <c r="Q270" i="8"/>
  <c r="S293" i="8"/>
  <c r="S294" i="8"/>
  <c r="P283" i="8"/>
  <c r="R259" i="8"/>
  <c r="P255" i="8"/>
  <c r="Q301" i="8"/>
  <c r="R294" i="8"/>
  <c r="R292" i="8"/>
  <c r="Q271" i="8"/>
  <c r="Q257" i="8"/>
  <c r="R250" i="8"/>
  <c r="R303" i="8"/>
  <c r="Q294" i="8"/>
  <c r="S280" i="8"/>
  <c r="P257" i="8"/>
  <c r="S252" i="8"/>
  <c r="P253" i="8"/>
  <c r="S291" i="8"/>
  <c r="S259" i="8"/>
  <c r="Q255" i="8"/>
  <c r="P246" i="8"/>
  <c r="R295" i="8"/>
  <c r="Q275" i="8"/>
  <c r="Q273" i="8"/>
  <c r="S249" i="8"/>
  <c r="R255" i="8"/>
  <c r="Q246" i="8"/>
  <c r="Q299" i="8"/>
  <c r="S270" i="8"/>
  <c r="P259" i="8"/>
  <c r="S297" i="8"/>
  <c r="S283" i="8"/>
  <c r="Q279" i="8"/>
  <c r="R270" i="8"/>
  <c r="R268" i="8"/>
  <c r="Q247" i="8"/>
  <c r="R283" i="8"/>
  <c r="P279" i="8"/>
  <c r="R261" i="8"/>
  <c r="P300" i="8"/>
  <c r="P286" i="8"/>
  <c r="S281" i="8"/>
  <c r="R272" i="8"/>
  <c r="S303" i="8"/>
  <c r="P249" i="8"/>
  <c r="Q288" i="8"/>
  <c r="R281" i="8"/>
  <c r="Q284" i="8"/>
  <c r="S272" i="8"/>
  <c r="Q251" i="8"/>
  <c r="Q249" i="8"/>
  <c r="R285" i="8"/>
  <c r="Q264" i="8"/>
  <c r="P270" i="8"/>
  <c r="S302" i="8"/>
  <c r="S246" i="8"/>
  <c r="Q297" i="8"/>
  <c r="S273" i="8"/>
  <c r="S253" i="8"/>
  <c r="S251" i="8"/>
  <c r="Q290" i="8"/>
  <c r="S266" i="8"/>
  <c r="Q262" i="8"/>
  <c r="S262" i="8"/>
  <c r="P251" i="8"/>
  <c r="S299" i="8"/>
  <c r="P276" i="8"/>
  <c r="P262" i="8"/>
  <c r="S257" i="8"/>
  <c r="R248" i="8"/>
  <c r="S296" i="8"/>
  <c r="S277" i="8"/>
  <c r="S275" i="8"/>
  <c r="R257" i="8"/>
  <c r="Q260" i="8"/>
  <c r="S248" i="8"/>
  <c r="S300" i="8"/>
  <c r="P273" i="8"/>
  <c r="Q253" i="8"/>
  <c r="P294" i="8"/>
  <c r="P280" i="8"/>
  <c r="P278" i="8"/>
  <c r="R254" i="8"/>
  <c r="P293" i="8"/>
  <c r="S301" i="8"/>
  <c r="R275" i="8"/>
  <c r="Q266" i="8"/>
  <c r="R302" i="8"/>
  <c r="R288" i="8"/>
  <c r="P284" i="8"/>
  <c r="Q277" i="8"/>
  <c r="Q304" i="8"/>
  <c r="P252" i="8"/>
  <c r="S290" i="8"/>
  <c r="Q286" i="8"/>
  <c r="S286" i="8"/>
  <c r="P275" i="8"/>
  <c r="Q293" i="8"/>
  <c r="R286" i="8"/>
  <c r="S279" i="8"/>
  <c r="P298" i="8"/>
  <c r="Q256" i="8"/>
  <c r="R304" i="8"/>
  <c r="S288" i="8"/>
  <c r="P289" i="8"/>
  <c r="R277" i="8"/>
  <c r="P256" i="8"/>
  <c r="P254" i="8"/>
  <c r="S292" i="8"/>
  <c r="P269" i="8"/>
  <c r="S264" i="8"/>
  <c r="P265" i="8"/>
  <c r="R251" i="8"/>
  <c r="P302" i="8"/>
  <c r="R278" i="8"/>
  <c r="R264" i="8"/>
  <c r="P260" i="8"/>
  <c r="P295" i="8"/>
  <c r="R271" i="8"/>
  <c r="P267" i="8"/>
  <c r="R267" i="8"/>
  <c r="Q258" i="8"/>
  <c r="P297" i="8"/>
  <c r="Q283" i="8"/>
  <c r="Q269" i="8"/>
  <c r="R262" i="8"/>
  <c r="S255" i="8"/>
  <c r="P303" i="8"/>
  <c r="R282" i="8"/>
  <c r="R280" i="8"/>
  <c r="Q259" i="8"/>
  <c r="Q245" i="8"/>
  <c r="R253" i="8"/>
  <c r="P296" i="8"/>
  <c r="Q280" i="8"/>
  <c r="S268" i="8"/>
  <c r="P245" i="8"/>
  <c r="Q287" i="8"/>
  <c r="Q285" i="8"/>
  <c r="S261" i="8"/>
  <c r="S247" i="8"/>
  <c r="R293" i="8"/>
  <c r="Q296" i="8"/>
  <c r="S282" i="8"/>
  <c r="P271" i="8"/>
  <c r="R247" i="8"/>
  <c r="S295" i="8"/>
  <c r="Q291" i="8"/>
  <c r="P282" i="8"/>
  <c r="P299" i="8"/>
  <c r="S258" i="8"/>
  <c r="P247" i="8"/>
  <c r="P291" i="8"/>
  <c r="R291" i="8"/>
  <c r="Q282" i="8"/>
  <c r="R258" i="8"/>
  <c r="R256" i="8"/>
  <c r="R186" i="8"/>
  <c r="R241" i="8"/>
  <c r="Q222" i="8"/>
  <c r="P242" i="8"/>
  <c r="S196" i="8"/>
  <c r="Q236" i="8"/>
  <c r="P209" i="8"/>
  <c r="R228" i="8"/>
  <c r="P187" i="8"/>
  <c r="R203" i="8"/>
  <c r="R206" i="8"/>
  <c r="Q237" i="8"/>
  <c r="Q244" i="8"/>
  <c r="R212" i="8"/>
  <c r="P238" i="8"/>
  <c r="R234" i="8"/>
  <c r="S197" i="8"/>
  <c r="S190" i="8"/>
  <c r="S235" i="8"/>
  <c r="S221" i="8"/>
  <c r="P206" i="8"/>
  <c r="R189" i="8"/>
  <c r="R244" i="8"/>
  <c r="Q195" i="8"/>
  <c r="Q231" i="8"/>
  <c r="S230" i="8"/>
  <c r="P239" i="8"/>
  <c r="R202" i="8"/>
  <c r="S192" i="8"/>
  <c r="R242" i="8"/>
  <c r="Q232" i="8"/>
  <c r="P188" i="8"/>
  <c r="Q196" i="8"/>
  <c r="Q238" i="8"/>
  <c r="Q207" i="8"/>
  <c r="P210" i="8"/>
  <c r="R238" i="8"/>
  <c r="Q208" i="8"/>
  <c r="S193" i="8"/>
  <c r="R224" i="8"/>
  <c r="R243" i="8"/>
  <c r="S242" i="8"/>
  <c r="Q230" i="8"/>
  <c r="Q203" i="8"/>
  <c r="R201" i="8"/>
  <c r="S237" i="8"/>
  <c r="Q243" i="8"/>
  <c r="R200" i="8"/>
  <c r="P224" i="8"/>
  <c r="R223" i="8"/>
  <c r="S210" i="8"/>
  <c r="Q205" i="8"/>
  <c r="Q189" i="8"/>
  <c r="R185" i="8"/>
  <c r="P201" i="8"/>
  <c r="P194" i="8"/>
  <c r="P241" i="8"/>
  <c r="P195" i="8"/>
  <c r="P243" i="8"/>
  <c r="Q228" i="8"/>
  <c r="S203" i="8"/>
  <c r="R199" i="8"/>
  <c r="P244" i="8"/>
  <c r="P213" i="8"/>
  <c r="R198" i="8"/>
  <c r="S188" i="8"/>
  <c r="Q226" i="8"/>
  <c r="Q218" i="8"/>
  <c r="R187" i="8"/>
  <c r="S186" i="8"/>
  <c r="P231" i="8"/>
  <c r="S208" i="8"/>
  <c r="Q225" i="8"/>
  <c r="Q200" i="8"/>
  <c r="P212" i="8"/>
  <c r="R196" i="8"/>
  <c r="R237" i="8"/>
  <c r="S194" i="8"/>
  <c r="P226" i="8"/>
  <c r="S225" i="8"/>
  <c r="P193" i="8"/>
  <c r="S231" i="8"/>
  <c r="S198" i="8"/>
  <c r="Q190" i="8"/>
  <c r="R229" i="8"/>
  <c r="R193" i="8"/>
  <c r="P240" i="8"/>
  <c r="R210" i="8"/>
  <c r="P192" i="8"/>
  <c r="Q186" i="8"/>
  <c r="S199" i="8"/>
  <c r="R231" i="8"/>
  <c r="Q221" i="8"/>
  <c r="Q241" i="8"/>
  <c r="Q224" i="8"/>
  <c r="R209" i="8"/>
  <c r="Q188" i="8"/>
  <c r="Q216" i="8"/>
  <c r="S206" i="8"/>
  <c r="R194" i="8"/>
  <c r="S234" i="8"/>
  <c r="S207" i="8"/>
  <c r="P236" i="8"/>
  <c r="P196" i="8"/>
  <c r="Q233" i="8"/>
  <c r="Q213" i="8"/>
  <c r="Q187" i="8"/>
  <c r="S244" i="8"/>
  <c r="R195" i="8"/>
  <c r="R240" i="8"/>
  <c r="R211" i="8"/>
  <c r="R239" i="8"/>
  <c r="S236" i="8"/>
  <c r="P197" i="8"/>
  <c r="S200" i="8"/>
  <c r="P185" i="8"/>
  <c r="S219" i="8"/>
  <c r="P207" i="8"/>
  <c r="S187" i="8"/>
  <c r="R227" i="8"/>
  <c r="P189" i="8"/>
  <c r="Q229" i="8"/>
  <c r="Q191" i="8"/>
  <c r="P229" i="8"/>
  <c r="Q204" i="8"/>
  <c r="Q240" i="8"/>
  <c r="R232" i="8"/>
  <c r="Q210" i="8"/>
  <c r="R216" i="8"/>
  <c r="R219" i="8"/>
  <c r="P205" i="8"/>
  <c r="R197" i="8"/>
  <c r="P233" i="8"/>
  <c r="S227" i="8"/>
  <c r="S217" i="8"/>
  <c r="Q202" i="8"/>
  <c r="P235" i="8"/>
  <c r="R221" i="8"/>
  <c r="Q211" i="8"/>
  <c r="Q194" i="8"/>
  <c r="S229" i="8"/>
  <c r="S215" i="8"/>
  <c r="S233" i="8"/>
  <c r="S211" i="8"/>
  <c r="S214" i="8"/>
  <c r="R217" i="8"/>
  <c r="S195" i="8"/>
  <c r="R233" i="8"/>
  <c r="Q235" i="8"/>
  <c r="P203" i="8"/>
  <c r="S191" i="8"/>
  <c r="S213" i="8"/>
  <c r="S226" i="8"/>
  <c r="P204" i="8"/>
  <c r="Q192" i="8"/>
  <c r="P230" i="8"/>
  <c r="P198" i="8"/>
  <c r="P227" i="8"/>
  <c r="S222" i="8"/>
  <c r="P190" i="8"/>
  <c r="S228" i="8"/>
  <c r="R208" i="8"/>
  <c r="S205" i="8"/>
  <c r="Q199" i="8"/>
  <c r="P191" i="8"/>
  <c r="R204" i="8"/>
  <c r="Q239" i="8"/>
  <c r="S185" i="8"/>
  <c r="Q234" i="8"/>
  <c r="S243" i="8"/>
  <c r="Q197" i="8"/>
  <c r="P221" i="8"/>
  <c r="R236" i="8"/>
  <c r="S202" i="8"/>
  <c r="R218" i="8"/>
  <c r="R190" i="8"/>
  <c r="P218" i="8"/>
  <c r="P216" i="8"/>
  <c r="P199" i="8"/>
  <c r="P234" i="8"/>
  <c r="R214" i="8"/>
  <c r="S201" i="8"/>
  <c r="P211" i="8"/>
  <c r="Q201" i="8"/>
  <c r="S216" i="8"/>
  <c r="P222" i="8"/>
  <c r="Q217" i="8"/>
  <c r="P186" i="8"/>
  <c r="R235" i="8"/>
  <c r="R213" i="8"/>
  <c r="R191" i="8"/>
  <c r="S209" i="8"/>
  <c r="P208" i="8"/>
  <c r="S218" i="8"/>
  <c r="Q227" i="8"/>
  <c r="P228" i="8"/>
  <c r="R225" i="8"/>
  <c r="S220" i="8"/>
  <c r="S238" i="8"/>
  <c r="Q219" i="8"/>
  <c r="S232" i="8"/>
  <c r="Q223" i="8"/>
  <c r="Q214" i="8"/>
  <c r="P237" i="8"/>
  <c r="R215" i="8"/>
  <c r="Q185" i="8"/>
  <c r="R220" i="8"/>
  <c r="P223" i="8"/>
  <c r="S240" i="8"/>
  <c r="R192" i="8"/>
  <c r="P219" i="8"/>
  <c r="S223" i="8"/>
  <c r="S241" i="8"/>
  <c r="R230" i="8"/>
  <c r="S239" i="8"/>
  <c r="Q242" i="8"/>
  <c r="Q198" i="8"/>
  <c r="S212" i="8"/>
  <c r="Q193" i="8"/>
  <c r="P215" i="8"/>
  <c r="Q220" i="8"/>
  <c r="R188" i="8"/>
  <c r="P225" i="8"/>
  <c r="P202" i="8"/>
  <c r="Q209" i="8"/>
  <c r="S189" i="8"/>
  <c r="Q215" i="8"/>
  <c r="Q206" i="8"/>
  <c r="R222" i="8"/>
  <c r="R207" i="8"/>
  <c r="P220" i="8"/>
  <c r="P214" i="8"/>
  <c r="S224" i="8"/>
  <c r="S204" i="8"/>
  <c r="R226" i="8"/>
  <c r="P200" i="8"/>
  <c r="P232" i="8"/>
  <c r="P217" i="8"/>
  <c r="Q212" i="8"/>
  <c r="R205" i="8"/>
  <c r="R173" i="8"/>
  <c r="R170" i="8"/>
  <c r="R126" i="8"/>
  <c r="P173" i="8"/>
  <c r="R136" i="8"/>
  <c r="R183" i="8"/>
  <c r="S136" i="8"/>
  <c r="P145" i="8"/>
  <c r="S125" i="8"/>
  <c r="P166" i="8"/>
  <c r="R162" i="8"/>
  <c r="S132" i="8"/>
  <c r="Q128" i="8"/>
  <c r="P149" i="8"/>
  <c r="R184" i="8"/>
  <c r="Q165" i="8"/>
  <c r="R144" i="8"/>
  <c r="Q172" i="8"/>
  <c r="Q129" i="8"/>
  <c r="R139" i="8"/>
  <c r="S167" i="8"/>
  <c r="R159" i="8"/>
  <c r="P179" i="8"/>
  <c r="Q157" i="8"/>
  <c r="R154" i="8"/>
  <c r="P130" i="8"/>
  <c r="R168" i="8"/>
  <c r="S175" i="8"/>
  <c r="Q140" i="8"/>
  <c r="S177" i="8"/>
  <c r="R177" i="8"/>
  <c r="S148" i="8"/>
  <c r="P143" i="8"/>
  <c r="P165" i="8"/>
  <c r="R182" i="8"/>
  <c r="S142" i="8"/>
  <c r="S129" i="8"/>
  <c r="P163" i="8"/>
  <c r="P155" i="8"/>
  <c r="R155" i="8"/>
  <c r="S165" i="8"/>
  <c r="R175" i="8"/>
  <c r="S157" i="8"/>
  <c r="P161" i="8"/>
  <c r="Q131" i="8"/>
  <c r="Q168" i="8"/>
  <c r="S179" i="8"/>
  <c r="S146" i="8"/>
  <c r="S130" i="8"/>
  <c r="P144" i="8"/>
  <c r="P135" i="8"/>
  <c r="S147" i="8"/>
  <c r="R178" i="8"/>
  <c r="Q173" i="8"/>
  <c r="Q170" i="8"/>
  <c r="R146" i="8"/>
  <c r="R157" i="8"/>
  <c r="R161" i="8"/>
  <c r="R137" i="8"/>
  <c r="Q127" i="8"/>
  <c r="Q162" i="8"/>
  <c r="R181" i="8"/>
  <c r="S162" i="8"/>
  <c r="R164" i="8"/>
  <c r="Q130" i="8"/>
  <c r="S133" i="8"/>
  <c r="Q171" i="8"/>
  <c r="R167" i="8"/>
  <c r="Q179" i="8"/>
  <c r="R171" i="8"/>
  <c r="P136" i="8"/>
  <c r="P169" i="8"/>
  <c r="S168" i="8"/>
  <c r="Q138" i="8"/>
  <c r="Q134" i="8"/>
  <c r="P157" i="8"/>
  <c r="R141" i="8"/>
  <c r="P164" i="8"/>
  <c r="P167" i="8"/>
  <c r="Q137" i="8"/>
  <c r="Q174" i="8"/>
  <c r="Q181" i="8"/>
  <c r="R163" i="8"/>
  <c r="S182" i="8"/>
  <c r="R158" i="8"/>
  <c r="S183" i="8"/>
  <c r="Q178" i="8"/>
  <c r="Q150" i="8"/>
  <c r="Q144" i="8"/>
  <c r="P154" i="8"/>
  <c r="S160" i="8"/>
  <c r="Q159" i="8"/>
  <c r="R143" i="8"/>
  <c r="Q133" i="8"/>
  <c r="P168" i="8"/>
  <c r="P160" i="8"/>
  <c r="S139" i="8"/>
  <c r="S173" i="8"/>
  <c r="P158" i="8"/>
  <c r="P125" i="8"/>
  <c r="R145" i="8"/>
  <c r="R130" i="8"/>
  <c r="S180" i="8"/>
  <c r="S154" i="8"/>
  <c r="Q164" i="8"/>
  <c r="P176" i="8"/>
  <c r="R129" i="8"/>
  <c r="Q152" i="8"/>
  <c r="P150" i="8"/>
  <c r="R131" i="8"/>
  <c r="Q139" i="8"/>
  <c r="S166" i="8"/>
  <c r="R156" i="8"/>
  <c r="S126" i="8"/>
  <c r="P146" i="8"/>
  <c r="R128" i="8"/>
  <c r="P162" i="8"/>
  <c r="S163" i="8"/>
  <c r="S150" i="8"/>
  <c r="R151" i="8"/>
  <c r="P126" i="8"/>
  <c r="R135" i="8"/>
  <c r="S149" i="8"/>
  <c r="S152" i="8"/>
  <c r="Q161" i="8"/>
  <c r="S140" i="8"/>
  <c r="P159" i="8"/>
  <c r="Q158" i="8"/>
  <c r="P181" i="8"/>
  <c r="Q151" i="8"/>
  <c r="Q176" i="8"/>
  <c r="P138" i="8"/>
  <c r="Q155" i="8"/>
  <c r="S141" i="8"/>
  <c r="Q184" i="8"/>
  <c r="R166" i="8"/>
  <c r="P131" i="8"/>
  <c r="P172" i="8"/>
  <c r="R172" i="8"/>
  <c r="S158" i="8"/>
  <c r="P175" i="8"/>
  <c r="P137" i="8"/>
  <c r="P140" i="8"/>
  <c r="Q182" i="8"/>
  <c r="R174" i="8"/>
  <c r="S169" i="8"/>
  <c r="S156" i="8"/>
  <c r="P133" i="8"/>
  <c r="Q126" i="8"/>
  <c r="S181" i="8"/>
  <c r="P178" i="8"/>
  <c r="S174" i="8"/>
  <c r="R179" i="8"/>
  <c r="R165" i="8"/>
  <c r="P147" i="8"/>
  <c r="S155" i="8"/>
  <c r="P129" i="8"/>
  <c r="R160" i="8"/>
  <c r="P148" i="8"/>
  <c r="P141" i="8"/>
  <c r="R180" i="8"/>
  <c r="P183" i="8"/>
  <c r="R140" i="8"/>
  <c r="R138" i="8"/>
  <c r="R147" i="8"/>
  <c r="S176" i="8"/>
  <c r="Q156" i="8"/>
  <c r="Q175" i="8"/>
  <c r="P171" i="8"/>
  <c r="S138" i="8"/>
  <c r="S161" i="8"/>
  <c r="Q163" i="8"/>
  <c r="Q180" i="8"/>
  <c r="S131" i="8"/>
  <c r="S134" i="8"/>
  <c r="R149" i="8"/>
  <c r="Q143" i="8"/>
  <c r="Q160" i="8"/>
  <c r="S153" i="8"/>
  <c r="Q166" i="8"/>
  <c r="R176" i="8"/>
  <c r="P174" i="8"/>
  <c r="R133" i="8"/>
  <c r="S143" i="8"/>
  <c r="P153" i="8"/>
  <c r="R152" i="8"/>
  <c r="Q142" i="8"/>
  <c r="P132" i="8"/>
  <c r="P152" i="8"/>
  <c r="P182" i="8"/>
  <c r="P177" i="8"/>
  <c r="S127" i="8"/>
  <c r="R132" i="8"/>
  <c r="Q146" i="8"/>
  <c r="R150" i="8"/>
  <c r="S171" i="8"/>
  <c r="S178" i="8"/>
  <c r="P151" i="8"/>
  <c r="S145" i="8"/>
  <c r="R169" i="8"/>
  <c r="P139" i="8"/>
  <c r="P127" i="8"/>
  <c r="S144" i="8"/>
  <c r="Q169" i="8"/>
  <c r="Q154" i="8"/>
  <c r="P134" i="8"/>
  <c r="P156" i="8"/>
  <c r="Q147" i="8"/>
  <c r="S159" i="8"/>
  <c r="S151" i="8"/>
  <c r="Q149" i="8"/>
  <c r="R148" i="8"/>
  <c r="Q141" i="8"/>
  <c r="R153" i="8"/>
  <c r="P180" i="8"/>
  <c r="Q167" i="8"/>
  <c r="Q132" i="8"/>
  <c r="S128" i="8"/>
  <c r="R127" i="8"/>
  <c r="P128" i="8"/>
  <c r="P184" i="8"/>
  <c r="Q153" i="8"/>
  <c r="Q135" i="8"/>
  <c r="S137" i="8"/>
  <c r="P170" i="8"/>
  <c r="Q125" i="8"/>
  <c r="S135" i="8"/>
  <c r="S170" i="8"/>
  <c r="R125" i="8"/>
  <c r="Q177" i="8"/>
  <c r="P142" i="8"/>
  <c r="Q145" i="8"/>
  <c r="R142" i="8"/>
  <c r="Q183" i="8"/>
  <c r="Q148" i="8"/>
  <c r="R134" i="8"/>
  <c r="Q136" i="8"/>
  <c r="S164" i="8"/>
  <c r="S184" i="8"/>
  <c r="S172" i="8"/>
  <c r="R66" i="8"/>
  <c r="R103" i="8"/>
  <c r="R89" i="8"/>
  <c r="R75" i="8"/>
  <c r="Q66" i="8"/>
  <c r="S124" i="8"/>
  <c r="P105" i="8"/>
  <c r="R93" i="8"/>
  <c r="R79" i="8"/>
  <c r="R65" i="8"/>
  <c r="R106" i="8"/>
  <c r="Q97" i="8"/>
  <c r="Q122" i="8"/>
  <c r="P81" i="8"/>
  <c r="R69" i="8"/>
  <c r="Q115" i="8"/>
  <c r="P94" i="8"/>
  <c r="R82" i="8"/>
  <c r="R90" i="8"/>
  <c r="P74" i="8"/>
  <c r="R117" i="8"/>
  <c r="R100" i="8"/>
  <c r="Q91" i="8"/>
  <c r="P70" i="8"/>
  <c r="Q118" i="8"/>
  <c r="Q104" i="8"/>
  <c r="S92" i="8"/>
  <c r="Q95" i="8"/>
  <c r="R76" i="8"/>
  <c r="Q67" i="8"/>
  <c r="Q108" i="8"/>
  <c r="Q94" i="8"/>
  <c r="Q80" i="8"/>
  <c r="S68" i="8"/>
  <c r="Q71" i="8"/>
  <c r="R107" i="8"/>
  <c r="Q98" i="8"/>
  <c r="Q84" i="8"/>
  <c r="Q73" i="8"/>
  <c r="S116" i="8"/>
  <c r="Q119" i="8"/>
  <c r="R122" i="8"/>
  <c r="R83" i="8"/>
  <c r="Q74" i="8"/>
  <c r="S117" i="8"/>
  <c r="R96" i="8"/>
  <c r="Q87" i="8"/>
  <c r="S75" i="8"/>
  <c r="P119" i="8"/>
  <c r="S121" i="8"/>
  <c r="Q105" i="8"/>
  <c r="S93" i="8"/>
  <c r="R72" i="8"/>
  <c r="S120" i="8"/>
  <c r="S106" i="8"/>
  <c r="P95" i="8"/>
  <c r="S97" i="8"/>
  <c r="Q81" i="8"/>
  <c r="Q70" i="8"/>
  <c r="Q111" i="8"/>
  <c r="S99" i="8"/>
  <c r="S82" i="8"/>
  <c r="P71" i="8"/>
  <c r="S73" i="8"/>
  <c r="Q112" i="8"/>
  <c r="S100" i="8"/>
  <c r="S86" i="8"/>
  <c r="S72" i="8"/>
  <c r="S113" i="8"/>
  <c r="P102" i="8"/>
  <c r="P123" i="8"/>
  <c r="Q88" i="8"/>
  <c r="S76" i="8"/>
  <c r="P120" i="8"/>
  <c r="Q101" i="8"/>
  <c r="S89" i="8"/>
  <c r="P78" i="8"/>
  <c r="P121" i="8"/>
  <c r="S69" i="8"/>
  <c r="S110" i="8"/>
  <c r="S96" i="8"/>
  <c r="Q77" i="8"/>
  <c r="S65" i="8"/>
  <c r="P109" i="8"/>
  <c r="R97" i="8"/>
  <c r="P100" i="8"/>
  <c r="S83" i="8"/>
  <c r="P72" i="8"/>
  <c r="P113" i="8"/>
  <c r="P99" i="8"/>
  <c r="P85" i="8"/>
  <c r="R73" i="8"/>
  <c r="P76" i="8"/>
  <c r="S114" i="8"/>
  <c r="P103" i="8"/>
  <c r="P89" i="8"/>
  <c r="P75" i="8"/>
  <c r="P116" i="8"/>
  <c r="P124" i="8"/>
  <c r="S107" i="8"/>
  <c r="P96" i="8"/>
  <c r="P79" i="8"/>
  <c r="P65" i="8"/>
  <c r="S103" i="8"/>
  <c r="P92" i="8"/>
  <c r="R80" i="8"/>
  <c r="P118" i="8"/>
  <c r="S66" i="8"/>
  <c r="P110" i="8"/>
  <c r="R98" i="8"/>
  <c r="S79" i="8"/>
  <c r="P68" i="8"/>
  <c r="R111" i="8"/>
  <c r="Q102" i="8"/>
  <c r="R102" i="8"/>
  <c r="P86" i="8"/>
  <c r="R74" i="8"/>
  <c r="R115" i="8"/>
  <c r="R104" i="8"/>
  <c r="Q123" i="8"/>
  <c r="S90" i="8"/>
  <c r="R78" i="8"/>
  <c r="P117" i="8"/>
  <c r="R105" i="8"/>
  <c r="R91" i="8"/>
  <c r="R77" i="8"/>
  <c r="R118" i="8"/>
  <c r="Q109" i="8"/>
  <c r="R123" i="8"/>
  <c r="P93" i="8"/>
  <c r="R81" i="8"/>
  <c r="R67" i="8"/>
  <c r="P106" i="8"/>
  <c r="R94" i="8"/>
  <c r="Q85" i="8"/>
  <c r="R120" i="8"/>
  <c r="P69" i="8"/>
  <c r="R112" i="8"/>
  <c r="R101" i="8"/>
  <c r="R87" i="8"/>
  <c r="Q78" i="8"/>
  <c r="Q116" i="8"/>
  <c r="S104" i="8"/>
  <c r="Q107" i="8"/>
  <c r="R88" i="8"/>
  <c r="Q79" i="8"/>
  <c r="Q120" i="8"/>
  <c r="Q106" i="8"/>
  <c r="Q92" i="8"/>
  <c r="S80" i="8"/>
  <c r="Q83" i="8"/>
  <c r="R119" i="8"/>
  <c r="Q110" i="8"/>
  <c r="Q96" i="8"/>
  <c r="Q82" i="8"/>
  <c r="Q68" i="8"/>
  <c r="S111" i="8"/>
  <c r="S123" i="8"/>
  <c r="Q103" i="8"/>
  <c r="P82" i="8"/>
  <c r="R70" i="8"/>
  <c r="R108" i="8"/>
  <c r="Q99" i="8"/>
  <c r="S87" i="8"/>
  <c r="Q121" i="8"/>
  <c r="R71" i="8"/>
  <c r="Q117" i="8"/>
  <c r="S105" i="8"/>
  <c r="R84" i="8"/>
  <c r="Q75" i="8"/>
  <c r="S118" i="8"/>
  <c r="P107" i="8"/>
  <c r="S109" i="8"/>
  <c r="Q93" i="8"/>
  <c r="S81" i="8"/>
  <c r="S122" i="8"/>
  <c r="S108" i="8"/>
  <c r="R95" i="8"/>
  <c r="Q86" i="8"/>
  <c r="Q72" i="8"/>
  <c r="S112" i="8"/>
  <c r="S98" i="8"/>
  <c r="S84" i="8"/>
  <c r="S70" i="8"/>
  <c r="P114" i="8"/>
  <c r="Q124" i="8"/>
  <c r="Q100" i="8"/>
  <c r="S88" i="8"/>
  <c r="S74" i="8"/>
  <c r="Q113" i="8"/>
  <c r="S101" i="8"/>
  <c r="P90" i="8"/>
  <c r="R121" i="8"/>
  <c r="Q76" i="8"/>
  <c r="S119" i="8"/>
  <c r="P108" i="8"/>
  <c r="S94" i="8"/>
  <c r="P83" i="8"/>
  <c r="S85" i="8"/>
  <c r="Q69" i="8"/>
  <c r="P112" i="8"/>
  <c r="S95" i="8"/>
  <c r="P84" i="8"/>
  <c r="Q65" i="8"/>
  <c r="P111" i="8"/>
  <c r="P97" i="8"/>
  <c r="R85" i="8"/>
  <c r="P88" i="8"/>
  <c r="S71" i="8"/>
  <c r="P115" i="8"/>
  <c r="P101" i="8"/>
  <c r="P87" i="8"/>
  <c r="P73" i="8"/>
  <c r="R116" i="8"/>
  <c r="R124" i="8"/>
  <c r="S102" i="8"/>
  <c r="Q89" i="8"/>
  <c r="S77" i="8"/>
  <c r="P66" i="8"/>
  <c r="R109" i="8"/>
  <c r="R92" i="8"/>
  <c r="P122" i="8"/>
  <c r="S78" i="8"/>
  <c r="P67" i="8"/>
  <c r="R110" i="8"/>
  <c r="S91" i="8"/>
  <c r="P80" i="8"/>
  <c r="R68" i="8"/>
  <c r="Q114" i="8"/>
  <c r="R114" i="8"/>
  <c r="P98" i="8"/>
  <c r="R86" i="8"/>
  <c r="S67" i="8"/>
  <c r="R113" i="8"/>
  <c r="R99" i="8"/>
  <c r="Q90" i="8"/>
  <c r="P91" i="8"/>
  <c r="P77" i="8"/>
  <c r="S115" i="8"/>
  <c r="P104" i="8"/>
  <c r="R6" i="8"/>
  <c r="R31" i="8"/>
  <c r="S56" i="8"/>
  <c r="Q49" i="8"/>
  <c r="P40" i="8"/>
  <c r="Q22" i="8"/>
  <c r="R63" i="8"/>
  <c r="P57" i="8"/>
  <c r="R60" i="8"/>
  <c r="P27" i="8"/>
  <c r="P48" i="8"/>
  <c r="Q58" i="8"/>
  <c r="S25" i="8"/>
  <c r="Q27" i="8"/>
  <c r="Q28" i="8"/>
  <c r="S40" i="8"/>
  <c r="R35" i="8"/>
  <c r="R16" i="8"/>
  <c r="R38" i="8"/>
  <c r="R61" i="8"/>
  <c r="S24" i="8"/>
  <c r="R58" i="8"/>
  <c r="R13" i="8"/>
  <c r="S18" i="8"/>
  <c r="Q62" i="8"/>
  <c r="P33" i="8"/>
  <c r="R64" i="8"/>
  <c r="Q14" i="8"/>
  <c r="Q13" i="8"/>
  <c r="R28" i="8"/>
  <c r="Q33" i="8"/>
  <c r="P54" i="8"/>
  <c r="Q19" i="8"/>
  <c r="S52" i="8"/>
  <c r="S23" i="8"/>
  <c r="Q52" i="8"/>
  <c r="P37" i="8"/>
  <c r="P49" i="8"/>
  <c r="R40" i="8"/>
  <c r="S41" i="8"/>
  <c r="S16" i="8"/>
  <c r="S50" i="8"/>
  <c r="P15" i="8"/>
  <c r="R17" i="8"/>
  <c r="Q48" i="8"/>
  <c r="R24" i="8"/>
  <c r="R30" i="8"/>
  <c r="R29" i="8"/>
  <c r="P60" i="8"/>
  <c r="S54" i="8"/>
  <c r="P35" i="8"/>
  <c r="S22" i="8"/>
  <c r="Q50" i="8"/>
  <c r="P63" i="8"/>
  <c r="S64" i="8"/>
  <c r="S15" i="8"/>
  <c r="P26" i="8"/>
  <c r="Q26" i="8"/>
  <c r="Q23" i="8"/>
  <c r="P38" i="8"/>
  <c r="P50" i="8"/>
  <c r="P34" i="8"/>
  <c r="S49" i="8"/>
  <c r="S53" i="8"/>
  <c r="S14" i="8"/>
  <c r="S28" i="8"/>
  <c r="R48" i="8"/>
  <c r="S48" i="8"/>
  <c r="P64" i="8"/>
  <c r="S46" i="8"/>
  <c r="R21" i="8"/>
  <c r="S33" i="8"/>
  <c r="Q60" i="8"/>
  <c r="R23" i="8"/>
  <c r="Q11" i="8"/>
  <c r="R32" i="8"/>
  <c r="Q38" i="8"/>
  <c r="S13" i="8"/>
  <c r="Q42" i="8"/>
  <c r="S20" i="8"/>
  <c r="P28" i="8"/>
  <c r="R62" i="8"/>
  <c r="Q21" i="8"/>
  <c r="P31" i="8"/>
  <c r="P58" i="8"/>
  <c r="R56" i="8"/>
  <c r="Q35" i="8"/>
  <c r="R19" i="8"/>
  <c r="Q53" i="8"/>
  <c r="P36" i="8"/>
  <c r="P55" i="8"/>
  <c r="P12" i="8"/>
  <c r="S61" i="8"/>
  <c r="P44" i="8"/>
  <c r="R50" i="8"/>
  <c r="R51" i="8"/>
  <c r="S57" i="8"/>
  <c r="Q15" i="8"/>
  <c r="P13" i="8"/>
  <c r="P59" i="8"/>
  <c r="S34" i="8"/>
  <c r="Q64" i="8"/>
  <c r="P47" i="8"/>
  <c r="S44" i="8"/>
  <c r="P29" i="8"/>
  <c r="P21" i="8"/>
  <c r="R43" i="8"/>
  <c r="Q46" i="8"/>
  <c r="R41" i="8"/>
  <c r="P62" i="8"/>
  <c r="S35" i="8"/>
  <c r="Q18" i="8"/>
  <c r="P46" i="8"/>
  <c r="S32" i="8"/>
  <c r="S59" i="8"/>
  <c r="R27" i="8"/>
  <c r="S63" i="8"/>
  <c r="P24" i="8"/>
  <c r="R26" i="8"/>
  <c r="R54" i="8"/>
  <c r="R33" i="8"/>
  <c r="P14" i="8"/>
  <c r="Q55" i="8"/>
  <c r="R25" i="8"/>
  <c r="P25" i="8"/>
  <c r="P51" i="8"/>
  <c r="P53" i="8"/>
  <c r="Q59" i="8"/>
  <c r="S45" i="8"/>
  <c r="S12" i="8"/>
  <c r="S31" i="8"/>
  <c r="P32" i="8"/>
  <c r="R49" i="8"/>
  <c r="S43" i="8"/>
  <c r="Q40" i="8"/>
  <c r="S62" i="8"/>
  <c r="P17" i="8"/>
  <c r="P43" i="8"/>
  <c r="P11" i="8"/>
  <c r="P23" i="8"/>
  <c r="R52" i="8"/>
  <c r="Q57" i="8"/>
  <c r="Q25" i="8"/>
  <c r="Q31" i="8"/>
  <c r="Q39" i="8"/>
  <c r="P61" i="8"/>
  <c r="Q17" i="8"/>
  <c r="Q61" i="8"/>
  <c r="S29" i="8"/>
  <c r="S21" i="8"/>
  <c r="Q41" i="8"/>
  <c r="P42" i="8"/>
  <c r="Q36" i="8"/>
  <c r="S58" i="8"/>
  <c r="R42" i="8"/>
  <c r="R11" i="8"/>
  <c r="P18" i="8"/>
  <c r="R20" i="8"/>
  <c r="R57" i="8"/>
  <c r="S42" i="8"/>
  <c r="Q32" i="8"/>
  <c r="S37" i="8"/>
  <c r="P22" i="8"/>
  <c r="P19" i="8"/>
  <c r="S27" i="8"/>
  <c r="S26" i="8"/>
  <c r="P16" i="8"/>
  <c r="R18" i="8"/>
  <c r="P30" i="8"/>
  <c r="R55" i="8"/>
  <c r="R39" i="8"/>
  <c r="Q34" i="8"/>
  <c r="R14" i="8"/>
  <c r="S19" i="8"/>
  <c r="R59" i="8"/>
  <c r="Q16" i="8"/>
  <c r="Q47" i="8"/>
  <c r="S51" i="8"/>
  <c r="S30" i="8"/>
  <c r="R46" i="8"/>
  <c r="Q29" i="8"/>
  <c r="Q12" i="8"/>
  <c r="S55" i="8"/>
  <c r="Q51" i="8"/>
  <c r="Q56" i="8"/>
  <c r="P56" i="8"/>
  <c r="R53" i="8"/>
  <c r="R47" i="8"/>
  <c r="Q54" i="8"/>
  <c r="R15" i="8"/>
  <c r="P39" i="8"/>
  <c r="S17" i="8"/>
  <c r="P20" i="8"/>
  <c r="R44" i="8"/>
  <c r="S60" i="8"/>
  <c r="Q45" i="8"/>
  <c r="Q30" i="8"/>
  <c r="R22" i="8"/>
  <c r="R37" i="8"/>
  <c r="R45" i="8"/>
  <c r="Q20" i="8"/>
  <c r="P45" i="8"/>
  <c r="S39" i="8"/>
  <c r="P41" i="8"/>
  <c r="P52" i="8"/>
  <c r="S47" i="8"/>
  <c r="Q44" i="8"/>
  <c r="Q63" i="8"/>
  <c r="Q43" i="8"/>
  <c r="S36" i="8"/>
  <c r="R34" i="8"/>
  <c r="Q24" i="8"/>
  <c r="Q37" i="8"/>
  <c r="R36" i="8"/>
  <c r="S38" i="8"/>
  <c r="J998" i="8" l="1"/>
  <c r="AD998" i="8"/>
  <c r="AE998" i="8"/>
  <c r="K996" i="8"/>
  <c r="L996" i="8"/>
  <c r="M996" i="8"/>
  <c r="AG996" i="8"/>
  <c r="T996" i="8" s="1"/>
  <c r="N996" i="8"/>
  <c r="AH996" i="8"/>
  <c r="U996" i="8" s="1"/>
  <c r="W996" i="8"/>
  <c r="AI996" i="8"/>
  <c r="V996" i="8" s="1"/>
  <c r="C1030" i="5"/>
  <c r="W987" i="8"/>
  <c r="K987" i="8"/>
  <c r="L987" i="8"/>
  <c r="M987" i="8"/>
  <c r="N987" i="8" s="1"/>
  <c r="AG987" i="8"/>
  <c r="T987" i="8" s="1"/>
  <c r="AH987" i="8"/>
  <c r="U987" i="8" s="1"/>
  <c r="C1021" i="5"/>
  <c r="AI987" i="8"/>
  <c r="V987" i="8" s="1"/>
  <c r="J982" i="8"/>
  <c r="AD982" i="8"/>
  <c r="AE982" i="8"/>
  <c r="J975" i="8"/>
  <c r="AD975" i="8"/>
  <c r="AE975" i="8"/>
  <c r="W971" i="8"/>
  <c r="K971" i="8"/>
  <c r="L971" i="8"/>
  <c r="M971" i="8"/>
  <c r="N971" i="8" s="1"/>
  <c r="AG971" i="8"/>
  <c r="T971" i="8" s="1"/>
  <c r="AH971" i="8"/>
  <c r="U971" i="8" s="1"/>
  <c r="AI971" i="8"/>
  <c r="V971" i="8" s="1"/>
  <c r="C1005" i="5"/>
  <c r="M974" i="8"/>
  <c r="N974" i="8" s="1"/>
  <c r="AG974" i="8"/>
  <c r="T974" i="8" s="1"/>
  <c r="AH974" i="8"/>
  <c r="U974" i="8" s="1"/>
  <c r="W974" i="8"/>
  <c r="K974" i="8"/>
  <c r="L974" i="8"/>
  <c r="AI974" i="8"/>
  <c r="V974" i="8" s="1"/>
  <c r="C1008" i="5"/>
  <c r="J969" i="8"/>
  <c r="AD969" i="8"/>
  <c r="AE969" i="8"/>
  <c r="W965" i="8"/>
  <c r="K965" i="8"/>
  <c r="H965" i="8" s="1"/>
  <c r="L965" i="8"/>
  <c r="M965" i="8"/>
  <c r="N965" i="8" s="1"/>
  <c r="AG965" i="8"/>
  <c r="T965" i="8" s="1"/>
  <c r="AH965" i="8"/>
  <c r="U965" i="8" s="1"/>
  <c r="AI965" i="8"/>
  <c r="V965" i="8" s="1"/>
  <c r="C999" i="5"/>
  <c r="J993" i="8"/>
  <c r="AD993" i="8"/>
  <c r="AE993" i="8"/>
  <c r="W989" i="8"/>
  <c r="K989" i="8"/>
  <c r="H989" i="8" s="1"/>
  <c r="L989" i="8"/>
  <c r="M989" i="8"/>
  <c r="N989" i="8" s="1"/>
  <c r="AG989" i="8"/>
  <c r="T989" i="8" s="1"/>
  <c r="AH989" i="8"/>
  <c r="U989" i="8" s="1"/>
  <c r="C1023" i="5"/>
  <c r="AI989" i="8"/>
  <c r="V989" i="8" s="1"/>
  <c r="AD984" i="8"/>
  <c r="AE984" i="8"/>
  <c r="J984" i="8"/>
  <c r="W980" i="8"/>
  <c r="K980" i="8"/>
  <c r="H980" i="8" s="1"/>
  <c r="L980" i="8"/>
  <c r="M980" i="8"/>
  <c r="N980" i="8" s="1"/>
  <c r="AG980" i="8"/>
  <c r="T980" i="8" s="1"/>
  <c r="AH980" i="8"/>
  <c r="U980" i="8" s="1"/>
  <c r="AI980" i="8"/>
  <c r="V980" i="8" s="1"/>
  <c r="C1014" i="5"/>
  <c r="J983" i="8"/>
  <c r="AD983" i="8"/>
  <c r="AE983" i="8"/>
  <c r="J1000" i="8"/>
  <c r="AD1000" i="8"/>
  <c r="AE1000" i="8"/>
  <c r="M998" i="8"/>
  <c r="N998" i="8" s="1"/>
  <c r="AG998" i="8"/>
  <c r="T998" i="8" s="1"/>
  <c r="AH998" i="8"/>
  <c r="U998" i="8" s="1"/>
  <c r="W998" i="8"/>
  <c r="K998" i="8"/>
  <c r="H998" i="8" s="1"/>
  <c r="L998" i="8"/>
  <c r="AI998" i="8"/>
  <c r="V998" i="8" s="1"/>
  <c r="C1032" i="5"/>
  <c r="J986" i="8"/>
  <c r="AD986" i="8"/>
  <c r="AE986" i="8"/>
  <c r="W982" i="8"/>
  <c r="K982" i="8"/>
  <c r="H982" i="8" s="1"/>
  <c r="L982" i="8"/>
  <c r="M982" i="8"/>
  <c r="N982" i="8" s="1"/>
  <c r="AG982" i="8"/>
  <c r="T982" i="8" s="1"/>
  <c r="AH982" i="8"/>
  <c r="U982" i="8" s="1"/>
  <c r="AI982" i="8"/>
  <c r="V982" i="8" s="1"/>
  <c r="C1016" i="5"/>
  <c r="J977" i="8"/>
  <c r="AD977" i="8"/>
  <c r="AE977" i="8"/>
  <c r="J973" i="8"/>
  <c r="AD973" i="8"/>
  <c r="AE973" i="8"/>
  <c r="L967" i="8"/>
  <c r="M967" i="8"/>
  <c r="N967" i="8" s="1"/>
  <c r="AG967" i="8"/>
  <c r="T967" i="8" s="1"/>
  <c r="AH967" i="8"/>
  <c r="U967" i="8" s="1"/>
  <c r="W967" i="8"/>
  <c r="K967" i="8"/>
  <c r="H967" i="8" s="1"/>
  <c r="AI967" i="8"/>
  <c r="V967" i="8" s="1"/>
  <c r="C1001" i="5"/>
  <c r="W970" i="8"/>
  <c r="K970" i="8"/>
  <c r="H970" i="8" s="1"/>
  <c r="L970" i="8"/>
  <c r="M970" i="8"/>
  <c r="N970" i="8" s="1"/>
  <c r="AG970" i="8"/>
  <c r="T970" i="8" s="1"/>
  <c r="AH970" i="8"/>
  <c r="U970" i="8" s="1"/>
  <c r="C1004" i="5"/>
  <c r="AI970" i="8"/>
  <c r="V970" i="8" s="1"/>
  <c r="J995" i="8"/>
  <c r="AD995" i="8"/>
  <c r="AE995" i="8"/>
  <c r="L991" i="8"/>
  <c r="M991" i="8"/>
  <c r="N991" i="8" s="1"/>
  <c r="AG991" i="8"/>
  <c r="T991" i="8" s="1"/>
  <c r="AH991" i="8"/>
  <c r="U991" i="8" s="1"/>
  <c r="W991" i="8"/>
  <c r="K991" i="8"/>
  <c r="H991" i="8" s="1"/>
  <c r="AI991" i="8"/>
  <c r="V991" i="8" s="1"/>
  <c r="C1025" i="5"/>
  <c r="AE979" i="8"/>
  <c r="J979" i="8"/>
  <c r="AD979" i="8"/>
  <c r="AH969" i="8"/>
  <c r="U969" i="8" s="1"/>
  <c r="W969" i="8"/>
  <c r="K969" i="8"/>
  <c r="H969" i="8" s="1"/>
  <c r="L969" i="8"/>
  <c r="M969" i="8"/>
  <c r="N969" i="8" s="1"/>
  <c r="AG969" i="8"/>
  <c r="T969" i="8" s="1"/>
  <c r="AI969" i="8"/>
  <c r="V969" i="8" s="1"/>
  <c r="C1003" i="5"/>
  <c r="K972" i="8"/>
  <c r="H972" i="8" s="1"/>
  <c r="L972" i="8"/>
  <c r="M972" i="8"/>
  <c r="N972" i="8" s="1"/>
  <c r="AG972" i="8"/>
  <c r="T972" i="8" s="1"/>
  <c r="AH972" i="8"/>
  <c r="U972" i="8" s="1"/>
  <c r="W972" i="8"/>
  <c r="C1006" i="5"/>
  <c r="AI972" i="8"/>
  <c r="V972" i="8" s="1"/>
  <c r="J997" i="8"/>
  <c r="AD997" i="8"/>
  <c r="AE997" i="8"/>
  <c r="AH993" i="8"/>
  <c r="U993" i="8" s="1"/>
  <c r="W993" i="8"/>
  <c r="K993" i="8"/>
  <c r="H993" i="8" s="1"/>
  <c r="L993" i="8"/>
  <c r="M993" i="8"/>
  <c r="N993" i="8" s="1"/>
  <c r="AG993" i="8"/>
  <c r="T993" i="8" s="1"/>
  <c r="AI993" i="8"/>
  <c r="V993" i="8" s="1"/>
  <c r="C1027" i="5"/>
  <c r="J968" i="8"/>
  <c r="AD968" i="8"/>
  <c r="AE968" i="8"/>
  <c r="J988" i="8"/>
  <c r="AD988" i="8"/>
  <c r="AE988" i="8"/>
  <c r="K984" i="8"/>
  <c r="H984" i="8" s="1"/>
  <c r="L984" i="8"/>
  <c r="M984" i="8"/>
  <c r="N984" i="8" s="1"/>
  <c r="AG984" i="8"/>
  <c r="T984" i="8" s="1"/>
  <c r="AH984" i="8"/>
  <c r="U984" i="8" s="1"/>
  <c r="W984" i="8"/>
  <c r="C1018" i="5"/>
  <c r="AI984" i="8"/>
  <c r="V984" i="8" s="1"/>
  <c r="W975" i="8"/>
  <c r="K975" i="8"/>
  <c r="H975" i="8" s="1"/>
  <c r="L975" i="8"/>
  <c r="M975" i="8"/>
  <c r="N975" i="8" s="1"/>
  <c r="AG975" i="8"/>
  <c r="T975" i="8" s="1"/>
  <c r="AH975" i="8"/>
  <c r="U975" i="8" s="1"/>
  <c r="C1009" i="5"/>
  <c r="AI975" i="8"/>
  <c r="V975" i="8" s="1"/>
  <c r="J966" i="8"/>
  <c r="AD966" i="8"/>
  <c r="AE966" i="8"/>
  <c r="W1000" i="8"/>
  <c r="K1000" i="8"/>
  <c r="H1000" i="8" s="1"/>
  <c r="L1000" i="8"/>
  <c r="M1000" i="8"/>
  <c r="N1000" i="8" s="1"/>
  <c r="AG1000" i="8"/>
  <c r="T1000" i="8" s="1"/>
  <c r="AH1000" i="8"/>
  <c r="U1000" i="8" s="1"/>
  <c r="AI1000" i="8"/>
  <c r="V1000" i="8" s="1"/>
  <c r="C1034" i="5"/>
  <c r="J992" i="8"/>
  <c r="AD992" i="8"/>
  <c r="AE992" i="8"/>
  <c r="J990" i="8"/>
  <c r="AD990" i="8"/>
  <c r="AE990" i="8"/>
  <c r="J981" i="8"/>
  <c r="AD981" i="8"/>
  <c r="AE981" i="8"/>
  <c r="W977" i="8"/>
  <c r="K977" i="8"/>
  <c r="H977" i="8" s="1"/>
  <c r="L977" i="8"/>
  <c r="M977" i="8"/>
  <c r="N977" i="8" s="1"/>
  <c r="AG977" i="8"/>
  <c r="T977" i="8" s="1"/>
  <c r="AH977" i="8"/>
  <c r="U977" i="8" s="1"/>
  <c r="AI977" i="8"/>
  <c r="V977" i="8" s="1"/>
  <c r="C1011" i="5"/>
  <c r="W995" i="8"/>
  <c r="K995" i="8"/>
  <c r="H995" i="8" s="1"/>
  <c r="L995" i="8"/>
  <c r="M995" i="8"/>
  <c r="N995" i="8" s="1"/>
  <c r="AG995" i="8"/>
  <c r="T995" i="8" s="1"/>
  <c r="AH995" i="8"/>
  <c r="U995" i="8" s="1"/>
  <c r="AI995" i="8"/>
  <c r="V995" i="8" s="1"/>
  <c r="C1029" i="5"/>
  <c r="M986" i="8"/>
  <c r="N986" i="8" s="1"/>
  <c r="AG986" i="8"/>
  <c r="T986" i="8" s="1"/>
  <c r="AH986" i="8"/>
  <c r="U986" i="8" s="1"/>
  <c r="W986" i="8"/>
  <c r="K986" i="8"/>
  <c r="H986" i="8" s="1"/>
  <c r="L986" i="8"/>
  <c r="AI986" i="8"/>
  <c r="V986" i="8" s="1"/>
  <c r="C1020" i="5"/>
  <c r="J974" i="8"/>
  <c r="AD974" i="8"/>
  <c r="AE974" i="8"/>
  <c r="H974" i="8"/>
  <c r="W966" i="8"/>
  <c r="K966" i="8"/>
  <c r="H966" i="8" s="1"/>
  <c r="L966" i="8"/>
  <c r="M966" i="8"/>
  <c r="N966" i="8" s="1"/>
  <c r="AG966" i="8"/>
  <c r="T966" i="8" s="1"/>
  <c r="AH966" i="8"/>
  <c r="U966" i="8" s="1"/>
  <c r="AI966" i="8"/>
  <c r="V966" i="8" s="1"/>
  <c r="C1000" i="5"/>
  <c r="J999" i="8"/>
  <c r="AD999" i="8"/>
  <c r="AE999" i="8"/>
  <c r="W997" i="8"/>
  <c r="K997" i="8"/>
  <c r="H997" i="8" s="1"/>
  <c r="L997" i="8"/>
  <c r="M997" i="8"/>
  <c r="N997" i="8" s="1"/>
  <c r="AG997" i="8"/>
  <c r="T997" i="8" s="1"/>
  <c r="AH997" i="8"/>
  <c r="U997" i="8" s="1"/>
  <c r="AI997" i="8"/>
  <c r="V997" i="8" s="1"/>
  <c r="C1031" i="5"/>
  <c r="W990" i="8"/>
  <c r="K990" i="8"/>
  <c r="H990" i="8" s="1"/>
  <c r="L990" i="8"/>
  <c r="M990" i="8"/>
  <c r="N990" i="8" s="1"/>
  <c r="AG990" i="8"/>
  <c r="T990" i="8" s="1"/>
  <c r="AH990" i="8"/>
  <c r="U990" i="8" s="1"/>
  <c r="AI990" i="8"/>
  <c r="V990" i="8" s="1"/>
  <c r="C1024" i="5"/>
  <c r="W988" i="8"/>
  <c r="K988" i="8"/>
  <c r="H988" i="8" s="1"/>
  <c r="L988" i="8"/>
  <c r="M988" i="8"/>
  <c r="N988" i="8" s="1"/>
  <c r="AG988" i="8"/>
  <c r="T988" i="8" s="1"/>
  <c r="AH988" i="8"/>
  <c r="U988" i="8" s="1"/>
  <c r="AI988" i="8"/>
  <c r="V988" i="8" s="1"/>
  <c r="C1022" i="5"/>
  <c r="L979" i="8"/>
  <c r="M979" i="8"/>
  <c r="N979" i="8" s="1"/>
  <c r="AG979" i="8"/>
  <c r="T979" i="8" s="1"/>
  <c r="AH979" i="8"/>
  <c r="U979" i="8" s="1"/>
  <c r="W979" i="8"/>
  <c r="K979" i="8"/>
  <c r="H979" i="8" s="1"/>
  <c r="AI979" i="8"/>
  <c r="V979" i="8" s="1"/>
  <c r="C1013" i="5"/>
  <c r="J970" i="8"/>
  <c r="AD970" i="8"/>
  <c r="AE970" i="8"/>
  <c r="J994" i="8"/>
  <c r="AD994" i="8"/>
  <c r="AE994" i="8"/>
  <c r="J987" i="8"/>
  <c r="AD987" i="8"/>
  <c r="AE987" i="8"/>
  <c r="H987" i="8"/>
  <c r="W983" i="8"/>
  <c r="K983" i="8"/>
  <c r="H983" i="8" s="1"/>
  <c r="L983" i="8"/>
  <c r="M983" i="8"/>
  <c r="N983" i="8" s="1"/>
  <c r="AG983" i="8"/>
  <c r="T983" i="8" s="1"/>
  <c r="AH983" i="8"/>
  <c r="U983" i="8" s="1"/>
  <c r="AI983" i="8"/>
  <c r="V983" i="8" s="1"/>
  <c r="C1017" i="5"/>
  <c r="J985" i="8"/>
  <c r="AD985" i="8"/>
  <c r="AE985" i="8"/>
  <c r="AH981" i="8"/>
  <c r="U981" i="8" s="1"/>
  <c r="W981" i="8"/>
  <c r="K981" i="8"/>
  <c r="H981" i="8" s="1"/>
  <c r="L981" i="8"/>
  <c r="M981" i="8"/>
  <c r="N981" i="8" s="1"/>
  <c r="AG981" i="8"/>
  <c r="T981" i="8" s="1"/>
  <c r="AI981" i="8"/>
  <c r="V981" i="8" s="1"/>
  <c r="C1015" i="5"/>
  <c r="W973" i="8"/>
  <c r="K973" i="8"/>
  <c r="H973" i="8" s="1"/>
  <c r="L973" i="8"/>
  <c r="M973" i="8"/>
  <c r="N973" i="8" s="1"/>
  <c r="AG973" i="8"/>
  <c r="T973" i="8" s="1"/>
  <c r="AH973" i="8"/>
  <c r="U973" i="8" s="1"/>
  <c r="AI973" i="8"/>
  <c r="V973" i="8" s="1"/>
  <c r="C1007" i="5"/>
  <c r="J971" i="8"/>
  <c r="AD971" i="8"/>
  <c r="AE971" i="8"/>
  <c r="H971" i="8"/>
  <c r="J976" i="8"/>
  <c r="AD976" i="8"/>
  <c r="AE976" i="8"/>
  <c r="W968" i="8"/>
  <c r="K968" i="8"/>
  <c r="H968" i="8" s="1"/>
  <c r="L968" i="8"/>
  <c r="M968" i="8"/>
  <c r="N968" i="8" s="1"/>
  <c r="AG968" i="8"/>
  <c r="T968" i="8" s="1"/>
  <c r="AH968" i="8"/>
  <c r="U968" i="8" s="1"/>
  <c r="AI968" i="8"/>
  <c r="V968" i="8" s="1"/>
  <c r="C1002" i="5"/>
  <c r="AD996" i="8"/>
  <c r="AE996" i="8"/>
  <c r="J996" i="8"/>
  <c r="H996" i="8"/>
  <c r="W992" i="8"/>
  <c r="K992" i="8"/>
  <c r="H992" i="8" s="1"/>
  <c r="L992" i="8"/>
  <c r="M992" i="8"/>
  <c r="N992" i="8" s="1"/>
  <c r="AG992" i="8"/>
  <c r="T992" i="8" s="1"/>
  <c r="AH992" i="8"/>
  <c r="U992" i="8" s="1"/>
  <c r="AI992" i="8"/>
  <c r="V992" i="8" s="1"/>
  <c r="C1026" i="5"/>
  <c r="J980" i="8"/>
  <c r="AD980" i="8"/>
  <c r="AE980" i="8"/>
  <c r="J978" i="8"/>
  <c r="AD978" i="8"/>
  <c r="AE978" i="8"/>
  <c r="AD972" i="8"/>
  <c r="AE972" i="8"/>
  <c r="J972" i="8"/>
  <c r="J965" i="8"/>
  <c r="AD965" i="8"/>
  <c r="AE965" i="8"/>
  <c r="W999" i="8"/>
  <c r="K999" i="8"/>
  <c r="H999" i="8" s="1"/>
  <c r="L999" i="8"/>
  <c r="M999" i="8"/>
  <c r="N999" i="8" s="1"/>
  <c r="AG999" i="8"/>
  <c r="T999" i="8" s="1"/>
  <c r="AH999" i="8"/>
  <c r="U999" i="8" s="1"/>
  <c r="AI999" i="8"/>
  <c r="V999" i="8" s="1"/>
  <c r="C1033" i="5"/>
  <c r="W994" i="8"/>
  <c r="K994" i="8"/>
  <c r="H994" i="8" s="1"/>
  <c r="L994" i="8"/>
  <c r="M994" i="8"/>
  <c r="N994" i="8" s="1"/>
  <c r="AG994" i="8"/>
  <c r="T994" i="8" s="1"/>
  <c r="AH994" i="8"/>
  <c r="U994" i="8" s="1"/>
  <c r="AI994" i="8"/>
  <c r="V994" i="8" s="1"/>
  <c r="C1028" i="5"/>
  <c r="J989" i="8"/>
  <c r="AD989" i="8"/>
  <c r="AE989" i="8"/>
  <c r="AE967" i="8"/>
  <c r="J967" i="8"/>
  <c r="AD967" i="8"/>
  <c r="AE991" i="8"/>
  <c r="J991" i="8"/>
  <c r="AD991" i="8"/>
  <c r="W985" i="8"/>
  <c r="K985" i="8"/>
  <c r="H985" i="8" s="1"/>
  <c r="L985" i="8"/>
  <c r="M985" i="8"/>
  <c r="N985" i="8" s="1"/>
  <c r="AG985" i="8"/>
  <c r="T985" i="8" s="1"/>
  <c r="AH985" i="8"/>
  <c r="U985" i="8" s="1"/>
  <c r="AI985" i="8"/>
  <c r="V985" i="8" s="1"/>
  <c r="C1019" i="5"/>
  <c r="W978" i="8"/>
  <c r="K978" i="8"/>
  <c r="H978" i="8" s="1"/>
  <c r="L978" i="8"/>
  <c r="M978" i="8"/>
  <c r="N978" i="8" s="1"/>
  <c r="AG978" i="8"/>
  <c r="T978" i="8" s="1"/>
  <c r="AH978" i="8"/>
  <c r="U978" i="8" s="1"/>
  <c r="AI978" i="8"/>
  <c r="V978" i="8" s="1"/>
  <c r="C1012" i="5"/>
  <c r="W976" i="8"/>
  <c r="K976" i="8"/>
  <c r="H976" i="8" s="1"/>
  <c r="L976" i="8"/>
  <c r="M976" i="8"/>
  <c r="N976" i="8" s="1"/>
  <c r="AG976" i="8"/>
  <c r="T976" i="8" s="1"/>
  <c r="AH976" i="8"/>
  <c r="U976" i="8" s="1"/>
  <c r="AI976" i="8"/>
  <c r="V976" i="8" s="1"/>
  <c r="C1010" i="5"/>
  <c r="J950" i="8"/>
  <c r="AE950" i="8"/>
  <c r="AD950" i="8"/>
  <c r="J908" i="8"/>
  <c r="AD908" i="8"/>
  <c r="AE908" i="8"/>
  <c r="W934" i="8"/>
  <c r="K934" i="8"/>
  <c r="H934" i="8" s="1"/>
  <c r="L934" i="8"/>
  <c r="M934" i="8"/>
  <c r="N934" i="8" s="1"/>
  <c r="AG934" i="8"/>
  <c r="T934" i="8" s="1"/>
  <c r="AH934" i="8"/>
  <c r="U934" i="8" s="1"/>
  <c r="AI934" i="8"/>
  <c r="V934" i="8" s="1"/>
  <c r="C968" i="5"/>
  <c r="M950" i="8"/>
  <c r="N950" i="8" s="1"/>
  <c r="AG950" i="8"/>
  <c r="T950" i="8" s="1"/>
  <c r="AH950" i="8"/>
  <c r="U950" i="8" s="1"/>
  <c r="W950" i="8"/>
  <c r="K950" i="8"/>
  <c r="H950" i="8" s="1"/>
  <c r="L950" i="8"/>
  <c r="AI950" i="8"/>
  <c r="V950" i="8" s="1"/>
  <c r="C984" i="5"/>
  <c r="W927" i="8"/>
  <c r="K927" i="8"/>
  <c r="H927" i="8" s="1"/>
  <c r="L927" i="8"/>
  <c r="M927" i="8"/>
  <c r="N927" i="8" s="1"/>
  <c r="AG927" i="8"/>
  <c r="T927" i="8" s="1"/>
  <c r="AH927" i="8"/>
  <c r="U927" i="8" s="1"/>
  <c r="AI927" i="8"/>
  <c r="V927" i="8" s="1"/>
  <c r="C961" i="5"/>
  <c r="AD948" i="8"/>
  <c r="AE948" i="8"/>
  <c r="J948" i="8"/>
  <c r="W929" i="8"/>
  <c r="K929" i="8"/>
  <c r="H929" i="8" s="1"/>
  <c r="L929" i="8"/>
  <c r="M929" i="8"/>
  <c r="N929" i="8" s="1"/>
  <c r="AG929" i="8"/>
  <c r="T929" i="8" s="1"/>
  <c r="AH929" i="8"/>
  <c r="U929" i="8" s="1"/>
  <c r="AI929" i="8"/>
  <c r="V929" i="8" s="1"/>
  <c r="C963" i="5"/>
  <c r="AE952" i="8"/>
  <c r="J952" i="8"/>
  <c r="AD952" i="8"/>
  <c r="J941" i="8"/>
  <c r="AD941" i="8"/>
  <c r="AE941" i="8"/>
  <c r="K924" i="8"/>
  <c r="H924" i="8" s="1"/>
  <c r="L924" i="8"/>
  <c r="M924" i="8"/>
  <c r="N924" i="8" s="1"/>
  <c r="AG924" i="8"/>
  <c r="T924" i="8" s="1"/>
  <c r="AH924" i="8"/>
  <c r="U924" i="8" s="1"/>
  <c r="W924" i="8"/>
  <c r="AI924" i="8"/>
  <c r="V924" i="8" s="1"/>
  <c r="C958" i="5"/>
  <c r="J913" i="8"/>
  <c r="AD913" i="8"/>
  <c r="AE913" i="8"/>
  <c r="J945" i="8"/>
  <c r="AD945" i="8"/>
  <c r="AE945" i="8"/>
  <c r="W937" i="8"/>
  <c r="K937" i="8"/>
  <c r="H937" i="8" s="1"/>
  <c r="L937" i="8"/>
  <c r="M937" i="8"/>
  <c r="N937" i="8" s="1"/>
  <c r="AG937" i="8"/>
  <c r="T937" i="8" s="1"/>
  <c r="AH937" i="8"/>
  <c r="U937" i="8" s="1"/>
  <c r="AI937" i="8"/>
  <c r="V937" i="8" s="1"/>
  <c r="C971" i="5"/>
  <c r="J914" i="8"/>
  <c r="AD914" i="8"/>
  <c r="AE914" i="8"/>
  <c r="AD958" i="8"/>
  <c r="AE958" i="8"/>
  <c r="J958" i="8"/>
  <c r="W918" i="8"/>
  <c r="K918" i="8"/>
  <c r="H918" i="8" s="1"/>
  <c r="L918" i="8"/>
  <c r="M918" i="8"/>
  <c r="N918" i="8" s="1"/>
  <c r="AG918" i="8"/>
  <c r="T918" i="8" s="1"/>
  <c r="AH918" i="8"/>
  <c r="U918" i="8" s="1"/>
  <c r="AI918" i="8"/>
  <c r="V918" i="8" s="1"/>
  <c r="C952" i="5"/>
  <c r="AH921" i="8"/>
  <c r="U921" i="8" s="1"/>
  <c r="W921" i="8"/>
  <c r="K921" i="8"/>
  <c r="H921" i="8" s="1"/>
  <c r="L921" i="8"/>
  <c r="M921" i="8"/>
  <c r="N921" i="8" s="1"/>
  <c r="AG921" i="8"/>
  <c r="T921" i="8" s="1"/>
  <c r="AI921" i="8"/>
  <c r="V921" i="8" s="1"/>
  <c r="C955" i="5"/>
  <c r="J939" i="8"/>
  <c r="AD939" i="8"/>
  <c r="AE939" i="8"/>
  <c r="L931" i="8"/>
  <c r="M931" i="8"/>
  <c r="N931" i="8" s="1"/>
  <c r="AG931" i="8"/>
  <c r="T931" i="8" s="1"/>
  <c r="AH931" i="8"/>
  <c r="U931" i="8" s="1"/>
  <c r="W931" i="8"/>
  <c r="K931" i="8"/>
  <c r="H931" i="8" s="1"/>
  <c r="AI931" i="8"/>
  <c r="V931" i="8" s="1"/>
  <c r="C965" i="5"/>
  <c r="W920" i="8"/>
  <c r="K920" i="8"/>
  <c r="H920" i="8" s="1"/>
  <c r="L920" i="8"/>
  <c r="M920" i="8"/>
  <c r="N920" i="8" s="1"/>
  <c r="AG920" i="8"/>
  <c r="T920" i="8" s="1"/>
  <c r="AH920" i="8"/>
  <c r="U920" i="8" s="1"/>
  <c r="AI920" i="8"/>
  <c r="V920" i="8" s="1"/>
  <c r="C954" i="5"/>
  <c r="M914" i="8"/>
  <c r="N914" i="8" s="1"/>
  <c r="AG914" i="8"/>
  <c r="T914" i="8" s="1"/>
  <c r="AH914" i="8"/>
  <c r="U914" i="8" s="1"/>
  <c r="W914" i="8"/>
  <c r="K914" i="8"/>
  <c r="H914" i="8" s="1"/>
  <c r="L914" i="8"/>
  <c r="AI914" i="8"/>
  <c r="V914" i="8" s="1"/>
  <c r="C948" i="5"/>
  <c r="W935" i="8"/>
  <c r="K935" i="8"/>
  <c r="H935" i="8" s="1"/>
  <c r="L935" i="8"/>
  <c r="M935" i="8"/>
  <c r="N935" i="8" s="1"/>
  <c r="AG935" i="8"/>
  <c r="T935" i="8" s="1"/>
  <c r="AH935" i="8"/>
  <c r="U935" i="8" s="1"/>
  <c r="AI935" i="8"/>
  <c r="V935" i="8" s="1"/>
  <c r="C969" i="5"/>
  <c r="J935" i="8"/>
  <c r="AD935" i="8"/>
  <c r="AE935" i="8"/>
  <c r="AD912" i="8"/>
  <c r="AE912" i="8"/>
  <c r="J912" i="8"/>
  <c r="AE956" i="8"/>
  <c r="J956" i="8"/>
  <c r="AD956" i="8"/>
  <c r="J916" i="8"/>
  <c r="AD916" i="8"/>
  <c r="AE916" i="8"/>
  <c r="J905" i="8"/>
  <c r="AD905" i="8"/>
  <c r="AE905" i="8"/>
  <c r="AH957" i="8"/>
  <c r="U957" i="8" s="1"/>
  <c r="K957" i="8"/>
  <c r="H957" i="8" s="1"/>
  <c r="M957" i="8"/>
  <c r="N957" i="8" s="1"/>
  <c r="AG957" i="8"/>
  <c r="T957" i="8" s="1"/>
  <c r="L957" i="8"/>
  <c r="W957" i="8"/>
  <c r="AI957" i="8"/>
  <c r="V957" i="8" s="1"/>
  <c r="C991" i="5"/>
  <c r="J963" i="8"/>
  <c r="AD963" i="8"/>
  <c r="AE963" i="8"/>
  <c r="J909" i="8"/>
  <c r="AD909" i="8"/>
  <c r="AE909" i="8"/>
  <c r="J942" i="8"/>
  <c r="AD942" i="8"/>
  <c r="AE942" i="8"/>
  <c r="AE919" i="8"/>
  <c r="J919" i="8"/>
  <c r="AD919" i="8"/>
  <c r="J922" i="8"/>
  <c r="AD922" i="8"/>
  <c r="AE922" i="8"/>
  <c r="W940" i="8"/>
  <c r="K940" i="8"/>
  <c r="H940" i="8" s="1"/>
  <c r="L940" i="8"/>
  <c r="M940" i="8"/>
  <c r="N940" i="8" s="1"/>
  <c r="AG940" i="8"/>
  <c r="T940" i="8" s="1"/>
  <c r="AH940" i="8"/>
  <c r="U940" i="8" s="1"/>
  <c r="AI940" i="8"/>
  <c r="V940" i="8" s="1"/>
  <c r="C974" i="5"/>
  <c r="J906" i="8"/>
  <c r="AD906" i="8"/>
  <c r="AE906" i="8"/>
  <c r="W941" i="8"/>
  <c r="K941" i="8"/>
  <c r="H941" i="8" s="1"/>
  <c r="L941" i="8"/>
  <c r="M941" i="8"/>
  <c r="N941" i="8" s="1"/>
  <c r="AG941" i="8"/>
  <c r="T941" i="8" s="1"/>
  <c r="AH941" i="8"/>
  <c r="U941" i="8" s="1"/>
  <c r="AI941" i="8"/>
  <c r="V941" i="8" s="1"/>
  <c r="C975" i="5"/>
  <c r="J920" i="8"/>
  <c r="AD920" i="8"/>
  <c r="AE920" i="8"/>
  <c r="W946" i="8"/>
  <c r="K946" i="8"/>
  <c r="H946" i="8" s="1"/>
  <c r="L946" i="8"/>
  <c r="M946" i="8"/>
  <c r="N946" i="8" s="1"/>
  <c r="AG946" i="8"/>
  <c r="T946" i="8" s="1"/>
  <c r="AH946" i="8"/>
  <c r="U946" i="8" s="1"/>
  <c r="AI946" i="8"/>
  <c r="V946" i="8" s="1"/>
  <c r="C980" i="5"/>
  <c r="J953" i="8"/>
  <c r="AD953" i="8"/>
  <c r="AE953" i="8"/>
  <c r="W962" i="8"/>
  <c r="M962" i="8"/>
  <c r="N962" i="8" s="1"/>
  <c r="K962" i="8"/>
  <c r="H962" i="8" s="1"/>
  <c r="AG962" i="8"/>
  <c r="T962" i="8" s="1"/>
  <c r="L962" i="8"/>
  <c r="AH962" i="8"/>
  <c r="U962" i="8" s="1"/>
  <c r="AI962" i="8"/>
  <c r="V962" i="8" s="1"/>
  <c r="C996" i="5"/>
  <c r="W939" i="8"/>
  <c r="K939" i="8"/>
  <c r="H939" i="8" s="1"/>
  <c r="L939" i="8"/>
  <c r="M939" i="8"/>
  <c r="N939" i="8" s="1"/>
  <c r="AG939" i="8"/>
  <c r="T939" i="8" s="1"/>
  <c r="AH939" i="8"/>
  <c r="U939" i="8" s="1"/>
  <c r="C973" i="5"/>
  <c r="AI939" i="8"/>
  <c r="V939" i="8" s="1"/>
  <c r="K958" i="8"/>
  <c r="H958" i="8" s="1"/>
  <c r="AH958" i="8"/>
  <c r="U958" i="8" s="1"/>
  <c r="L958" i="8"/>
  <c r="M958" i="8"/>
  <c r="N958" i="8" s="1"/>
  <c r="W958" i="8"/>
  <c r="AG958" i="8"/>
  <c r="T958" i="8" s="1"/>
  <c r="AI958" i="8"/>
  <c r="V958" i="8" s="1"/>
  <c r="C992" i="5"/>
  <c r="J962" i="8"/>
  <c r="AD962" i="8"/>
  <c r="AE962" i="8"/>
  <c r="L943" i="8"/>
  <c r="M943" i="8"/>
  <c r="N943" i="8" s="1"/>
  <c r="AG943" i="8"/>
  <c r="T943" i="8" s="1"/>
  <c r="AH943" i="8"/>
  <c r="U943" i="8" s="1"/>
  <c r="W943" i="8"/>
  <c r="K943" i="8"/>
  <c r="H943" i="8" s="1"/>
  <c r="C977" i="5"/>
  <c r="AI943" i="8"/>
  <c r="V943" i="8" s="1"/>
  <c r="W932" i="8"/>
  <c r="K932" i="8"/>
  <c r="H932" i="8" s="1"/>
  <c r="L932" i="8"/>
  <c r="M932" i="8"/>
  <c r="N932" i="8" s="1"/>
  <c r="AG932" i="8"/>
  <c r="T932" i="8" s="1"/>
  <c r="AH932" i="8"/>
  <c r="U932" i="8" s="1"/>
  <c r="AI932" i="8"/>
  <c r="V932" i="8" s="1"/>
  <c r="C966" i="5"/>
  <c r="L956" i="8"/>
  <c r="AG956" i="8"/>
  <c r="T956" i="8" s="1"/>
  <c r="AH956" i="8"/>
  <c r="U956" i="8" s="1"/>
  <c r="K956" i="8"/>
  <c r="H956" i="8" s="1"/>
  <c r="M956" i="8"/>
  <c r="N956" i="8" s="1"/>
  <c r="W956" i="8"/>
  <c r="AI956" i="8"/>
  <c r="V956" i="8" s="1"/>
  <c r="C990" i="5"/>
  <c r="AE955" i="8"/>
  <c r="AD955" i="8"/>
  <c r="J955" i="8"/>
  <c r="K936" i="8"/>
  <c r="H936" i="8" s="1"/>
  <c r="L936" i="8"/>
  <c r="M936" i="8"/>
  <c r="N936" i="8" s="1"/>
  <c r="AG936" i="8"/>
  <c r="T936" i="8" s="1"/>
  <c r="AH936" i="8"/>
  <c r="U936" i="8" s="1"/>
  <c r="W936" i="8"/>
  <c r="C970" i="5"/>
  <c r="AI936" i="8"/>
  <c r="V936" i="8" s="1"/>
  <c r="J925" i="8"/>
  <c r="AD925" i="8"/>
  <c r="AE925" i="8"/>
  <c r="W905" i="8"/>
  <c r="K905" i="8"/>
  <c r="H905" i="8" s="1"/>
  <c r="L905" i="8"/>
  <c r="M905" i="8"/>
  <c r="N905" i="8" s="1"/>
  <c r="AG905" i="8"/>
  <c r="T905" i="8" s="1"/>
  <c r="AH905" i="8"/>
  <c r="U905" i="8" s="1"/>
  <c r="AI905" i="8"/>
  <c r="V905" i="8" s="1"/>
  <c r="C939" i="5"/>
  <c r="J926" i="8"/>
  <c r="AD926" i="8"/>
  <c r="AE926" i="8"/>
  <c r="W930" i="8"/>
  <c r="K930" i="8"/>
  <c r="H930" i="8" s="1"/>
  <c r="L930" i="8"/>
  <c r="M930" i="8"/>
  <c r="N930" i="8" s="1"/>
  <c r="AG930" i="8"/>
  <c r="T930" i="8" s="1"/>
  <c r="AH930" i="8"/>
  <c r="U930" i="8" s="1"/>
  <c r="C964" i="5"/>
  <c r="AI930" i="8"/>
  <c r="V930" i="8" s="1"/>
  <c r="AH933" i="8"/>
  <c r="U933" i="8" s="1"/>
  <c r="W933" i="8"/>
  <c r="K933" i="8"/>
  <c r="H933" i="8" s="1"/>
  <c r="L933" i="8"/>
  <c r="M933" i="8"/>
  <c r="N933" i="8" s="1"/>
  <c r="AG933" i="8"/>
  <c r="T933" i="8" s="1"/>
  <c r="C967" i="5"/>
  <c r="AI933" i="8"/>
  <c r="V933" i="8" s="1"/>
  <c r="W910" i="8"/>
  <c r="K910" i="8"/>
  <c r="H910" i="8" s="1"/>
  <c r="L910" i="8"/>
  <c r="M910" i="8"/>
  <c r="N910" i="8" s="1"/>
  <c r="AG910" i="8"/>
  <c r="T910" i="8" s="1"/>
  <c r="AH910" i="8"/>
  <c r="U910" i="8" s="1"/>
  <c r="AI910" i="8"/>
  <c r="V910" i="8" s="1"/>
  <c r="C944" i="5"/>
  <c r="J954" i="8"/>
  <c r="AD954" i="8"/>
  <c r="AE954" i="8"/>
  <c r="AE931" i="8"/>
  <c r="J931" i="8"/>
  <c r="AD931" i="8"/>
  <c r="M926" i="8"/>
  <c r="N926" i="8" s="1"/>
  <c r="AG926" i="8"/>
  <c r="T926" i="8" s="1"/>
  <c r="AH926" i="8"/>
  <c r="U926" i="8" s="1"/>
  <c r="W926" i="8"/>
  <c r="K926" i="8"/>
  <c r="H926" i="8" s="1"/>
  <c r="L926" i="8"/>
  <c r="AI926" i="8"/>
  <c r="V926" i="8" s="1"/>
  <c r="C960" i="5"/>
  <c r="W947" i="8"/>
  <c r="K947" i="8"/>
  <c r="H947" i="8" s="1"/>
  <c r="L947" i="8"/>
  <c r="M947" i="8"/>
  <c r="N947" i="8" s="1"/>
  <c r="AG947" i="8"/>
  <c r="T947" i="8" s="1"/>
  <c r="AH947" i="8"/>
  <c r="U947" i="8" s="1"/>
  <c r="C981" i="5"/>
  <c r="AI947" i="8"/>
  <c r="V947" i="8" s="1"/>
  <c r="J947" i="8"/>
  <c r="AD947" i="8"/>
  <c r="AE947" i="8"/>
  <c r="AD924" i="8"/>
  <c r="AE924" i="8"/>
  <c r="J924" i="8"/>
  <c r="J951" i="8"/>
  <c r="AD951" i="8"/>
  <c r="AE951" i="8"/>
  <c r="L907" i="8"/>
  <c r="M907" i="8"/>
  <c r="N907" i="8" s="1"/>
  <c r="AG907" i="8"/>
  <c r="T907" i="8" s="1"/>
  <c r="AH907" i="8"/>
  <c r="U907" i="8" s="1"/>
  <c r="W907" i="8"/>
  <c r="K907" i="8"/>
  <c r="H907" i="8" s="1"/>
  <c r="C941" i="5"/>
  <c r="AI907" i="8"/>
  <c r="V907" i="8" s="1"/>
  <c r="W949" i="8"/>
  <c r="K949" i="8"/>
  <c r="H949" i="8" s="1"/>
  <c r="L949" i="8"/>
  <c r="M949" i="8"/>
  <c r="N949" i="8" s="1"/>
  <c r="AG949" i="8"/>
  <c r="T949" i="8" s="1"/>
  <c r="AH949" i="8"/>
  <c r="U949" i="8" s="1"/>
  <c r="AI949" i="8"/>
  <c r="V949" i="8" s="1"/>
  <c r="C983" i="5"/>
  <c r="J928" i="8"/>
  <c r="AD928" i="8"/>
  <c r="AE928" i="8"/>
  <c r="J917" i="8"/>
  <c r="AD917" i="8"/>
  <c r="AE917" i="8"/>
  <c r="J921" i="8"/>
  <c r="AD921" i="8"/>
  <c r="AE921" i="8"/>
  <c r="W913" i="8"/>
  <c r="K913" i="8"/>
  <c r="H913" i="8" s="1"/>
  <c r="L913" i="8"/>
  <c r="M913" i="8"/>
  <c r="N913" i="8" s="1"/>
  <c r="AG913" i="8"/>
  <c r="T913" i="8" s="1"/>
  <c r="AH913" i="8"/>
  <c r="U913" i="8" s="1"/>
  <c r="AI913" i="8"/>
  <c r="V913" i="8" s="1"/>
  <c r="C947" i="5"/>
  <c r="J934" i="8"/>
  <c r="AD934" i="8"/>
  <c r="AE934" i="8"/>
  <c r="K952" i="8"/>
  <c r="H952" i="8" s="1"/>
  <c r="L952" i="8"/>
  <c r="AH952" i="8"/>
  <c r="U952" i="8" s="1"/>
  <c r="M952" i="8"/>
  <c r="N952" i="8" s="1"/>
  <c r="W952" i="8"/>
  <c r="AG952" i="8"/>
  <c r="T952" i="8" s="1"/>
  <c r="AI952" i="8"/>
  <c r="V952" i="8" s="1"/>
  <c r="C986" i="5"/>
  <c r="J915" i="8"/>
  <c r="AD915" i="8"/>
  <c r="AE915" i="8"/>
  <c r="J918" i="8"/>
  <c r="AD918" i="8"/>
  <c r="AE918" i="8"/>
  <c r="W911" i="8"/>
  <c r="K911" i="8"/>
  <c r="H911" i="8" s="1"/>
  <c r="L911" i="8"/>
  <c r="M911" i="8"/>
  <c r="N911" i="8" s="1"/>
  <c r="AG911" i="8"/>
  <c r="T911" i="8" s="1"/>
  <c r="AH911" i="8"/>
  <c r="U911" i="8" s="1"/>
  <c r="AI911" i="8"/>
  <c r="V911" i="8" s="1"/>
  <c r="C945" i="5"/>
  <c r="J911" i="8"/>
  <c r="AD911" i="8"/>
  <c r="AE911" i="8"/>
  <c r="J932" i="8"/>
  <c r="AD932" i="8"/>
  <c r="AE932" i="8"/>
  <c r="AD960" i="8"/>
  <c r="AE960" i="8"/>
  <c r="J960" i="8"/>
  <c r="W951" i="8"/>
  <c r="K951" i="8"/>
  <c r="H951" i="8" s="1"/>
  <c r="L951" i="8"/>
  <c r="M951" i="8"/>
  <c r="N951" i="8" s="1"/>
  <c r="AG951" i="8"/>
  <c r="T951" i="8" s="1"/>
  <c r="AH951" i="8"/>
  <c r="U951" i="8" s="1"/>
  <c r="AI951" i="8"/>
  <c r="V951" i="8" s="1"/>
  <c r="C985" i="5"/>
  <c r="AD957" i="8"/>
  <c r="J957" i="8"/>
  <c r="AE957" i="8"/>
  <c r="W953" i="8"/>
  <c r="K953" i="8"/>
  <c r="H953" i="8" s="1"/>
  <c r="L953" i="8"/>
  <c r="AH953" i="8"/>
  <c r="U953" i="8" s="1"/>
  <c r="M953" i="8"/>
  <c r="N953" i="8" s="1"/>
  <c r="AG953" i="8"/>
  <c r="T953" i="8" s="1"/>
  <c r="C987" i="5"/>
  <c r="AI953" i="8"/>
  <c r="V953" i="8" s="1"/>
  <c r="W944" i="8"/>
  <c r="K944" i="8"/>
  <c r="H944" i="8" s="1"/>
  <c r="L944" i="8"/>
  <c r="M944" i="8"/>
  <c r="N944" i="8" s="1"/>
  <c r="AG944" i="8"/>
  <c r="T944" i="8" s="1"/>
  <c r="AH944" i="8"/>
  <c r="U944" i="8" s="1"/>
  <c r="AI944" i="8"/>
  <c r="V944" i="8" s="1"/>
  <c r="C978" i="5"/>
  <c r="AD964" i="8"/>
  <c r="J964" i="8"/>
  <c r="AE964" i="8"/>
  <c r="W916" i="8"/>
  <c r="K916" i="8"/>
  <c r="H916" i="8" s="1"/>
  <c r="L916" i="8"/>
  <c r="M916" i="8"/>
  <c r="N916" i="8" s="1"/>
  <c r="AG916" i="8"/>
  <c r="T916" i="8" s="1"/>
  <c r="AH916" i="8"/>
  <c r="U916" i="8" s="1"/>
  <c r="AI916" i="8"/>
  <c r="V916" i="8" s="1"/>
  <c r="C950" i="5"/>
  <c r="K948" i="8"/>
  <c r="H948" i="8" s="1"/>
  <c r="L948" i="8"/>
  <c r="M948" i="8"/>
  <c r="N948" i="8" s="1"/>
  <c r="AG948" i="8"/>
  <c r="T948" i="8" s="1"/>
  <c r="AH948" i="8"/>
  <c r="U948" i="8" s="1"/>
  <c r="W948" i="8"/>
  <c r="AI948" i="8"/>
  <c r="V948" i="8" s="1"/>
  <c r="C982" i="5"/>
  <c r="J937" i="8"/>
  <c r="AD937" i="8"/>
  <c r="AE937" i="8"/>
  <c r="W917" i="8"/>
  <c r="K917" i="8"/>
  <c r="H917" i="8" s="1"/>
  <c r="L917" i="8"/>
  <c r="M917" i="8"/>
  <c r="N917" i="8" s="1"/>
  <c r="AG917" i="8"/>
  <c r="T917" i="8" s="1"/>
  <c r="AH917" i="8"/>
  <c r="U917" i="8" s="1"/>
  <c r="AI917" i="8"/>
  <c r="V917" i="8" s="1"/>
  <c r="C951" i="5"/>
  <c r="W961" i="8"/>
  <c r="K961" i="8"/>
  <c r="H961" i="8" s="1"/>
  <c r="AG961" i="8"/>
  <c r="T961" i="8" s="1"/>
  <c r="L961" i="8"/>
  <c r="AH961" i="8"/>
  <c r="U961" i="8" s="1"/>
  <c r="M961" i="8"/>
  <c r="N961" i="8" s="1"/>
  <c r="C995" i="5"/>
  <c r="AI961" i="8"/>
  <c r="V961" i="8" s="1"/>
  <c r="J938" i="8"/>
  <c r="AD938" i="8"/>
  <c r="AE938" i="8"/>
  <c r="W942" i="8"/>
  <c r="K942" i="8"/>
  <c r="H942" i="8" s="1"/>
  <c r="L942" i="8"/>
  <c r="M942" i="8"/>
  <c r="N942" i="8" s="1"/>
  <c r="AG942" i="8"/>
  <c r="T942" i="8" s="1"/>
  <c r="AH942" i="8"/>
  <c r="U942" i="8" s="1"/>
  <c r="C976" i="5"/>
  <c r="AI942" i="8"/>
  <c r="V942" i="8" s="1"/>
  <c r="AH945" i="8"/>
  <c r="U945" i="8" s="1"/>
  <c r="W945" i="8"/>
  <c r="K945" i="8"/>
  <c r="H945" i="8" s="1"/>
  <c r="L945" i="8"/>
  <c r="M945" i="8"/>
  <c r="N945" i="8" s="1"/>
  <c r="AG945" i="8"/>
  <c r="T945" i="8" s="1"/>
  <c r="AI945" i="8"/>
  <c r="V945" i="8" s="1"/>
  <c r="C979" i="5"/>
  <c r="W922" i="8"/>
  <c r="K922" i="8"/>
  <c r="H922" i="8" s="1"/>
  <c r="L922" i="8"/>
  <c r="M922" i="8"/>
  <c r="N922" i="8" s="1"/>
  <c r="AG922" i="8"/>
  <c r="T922" i="8" s="1"/>
  <c r="AH922" i="8"/>
  <c r="U922" i="8" s="1"/>
  <c r="AI922" i="8"/>
  <c r="V922" i="8" s="1"/>
  <c r="C956" i="5"/>
  <c r="AE943" i="8"/>
  <c r="J943" i="8"/>
  <c r="AD943" i="8"/>
  <c r="M938" i="8"/>
  <c r="N938" i="8" s="1"/>
  <c r="AG938" i="8"/>
  <c r="T938" i="8" s="1"/>
  <c r="AH938" i="8"/>
  <c r="U938" i="8" s="1"/>
  <c r="W938" i="8"/>
  <c r="K938" i="8"/>
  <c r="H938" i="8" s="1"/>
  <c r="L938" i="8"/>
  <c r="C972" i="5"/>
  <c r="AI938" i="8"/>
  <c r="V938" i="8" s="1"/>
  <c r="W915" i="8"/>
  <c r="K915" i="8"/>
  <c r="H915" i="8" s="1"/>
  <c r="L915" i="8"/>
  <c r="M915" i="8"/>
  <c r="N915" i="8" s="1"/>
  <c r="AG915" i="8"/>
  <c r="T915" i="8" s="1"/>
  <c r="AH915" i="8"/>
  <c r="U915" i="8" s="1"/>
  <c r="AI915" i="8"/>
  <c r="V915" i="8" s="1"/>
  <c r="C949" i="5"/>
  <c r="M959" i="8"/>
  <c r="N959" i="8" s="1"/>
  <c r="AG959" i="8"/>
  <c r="T959" i="8" s="1"/>
  <c r="W959" i="8"/>
  <c r="AH959" i="8"/>
  <c r="U959" i="8" s="1"/>
  <c r="K959" i="8"/>
  <c r="H959" i="8" s="1"/>
  <c r="L959" i="8"/>
  <c r="AI959" i="8"/>
  <c r="V959" i="8" s="1"/>
  <c r="C993" i="5"/>
  <c r="AD959" i="8"/>
  <c r="AE959" i="8"/>
  <c r="J959" i="8"/>
  <c r="AD936" i="8"/>
  <c r="AE936" i="8"/>
  <c r="J936" i="8"/>
  <c r="W954" i="8"/>
  <c r="K954" i="8"/>
  <c r="H954" i="8" s="1"/>
  <c r="AH954" i="8"/>
  <c r="U954" i="8" s="1"/>
  <c r="L954" i="8"/>
  <c r="M954" i="8"/>
  <c r="N954" i="8" s="1"/>
  <c r="AG954" i="8"/>
  <c r="T954" i="8" s="1"/>
  <c r="AI954" i="8"/>
  <c r="V954" i="8" s="1"/>
  <c r="C988" i="5"/>
  <c r="L919" i="8"/>
  <c r="M919" i="8"/>
  <c r="N919" i="8" s="1"/>
  <c r="AG919" i="8"/>
  <c r="T919" i="8" s="1"/>
  <c r="AH919" i="8"/>
  <c r="U919" i="8" s="1"/>
  <c r="W919" i="8"/>
  <c r="K919" i="8"/>
  <c r="H919" i="8" s="1"/>
  <c r="AI919" i="8"/>
  <c r="V919" i="8" s="1"/>
  <c r="C953" i="5"/>
  <c r="W908" i="8"/>
  <c r="K908" i="8"/>
  <c r="H908" i="8" s="1"/>
  <c r="L908" i="8"/>
  <c r="M908" i="8"/>
  <c r="N908" i="8" s="1"/>
  <c r="AG908" i="8"/>
  <c r="T908" i="8" s="1"/>
  <c r="AH908" i="8"/>
  <c r="U908" i="8" s="1"/>
  <c r="AI908" i="8"/>
  <c r="V908" i="8" s="1"/>
  <c r="C942" i="5"/>
  <c r="J940" i="8"/>
  <c r="AD940" i="8"/>
  <c r="AE940" i="8"/>
  <c r="J929" i="8"/>
  <c r="AD929" i="8"/>
  <c r="AE929" i="8"/>
  <c r="L964" i="8"/>
  <c r="W964" i="8"/>
  <c r="K964" i="8"/>
  <c r="H964" i="8" s="1"/>
  <c r="AG964" i="8"/>
  <c r="T964" i="8" s="1"/>
  <c r="M964" i="8"/>
  <c r="N964" i="8" s="1"/>
  <c r="AH964" i="8"/>
  <c r="U964" i="8" s="1"/>
  <c r="AI964" i="8"/>
  <c r="V964" i="8" s="1"/>
  <c r="C998" i="5"/>
  <c r="K912" i="8"/>
  <c r="H912" i="8" s="1"/>
  <c r="L912" i="8"/>
  <c r="M912" i="8"/>
  <c r="N912" i="8" s="1"/>
  <c r="AG912" i="8"/>
  <c r="T912" i="8" s="1"/>
  <c r="AH912" i="8"/>
  <c r="U912" i="8" s="1"/>
  <c r="W912" i="8"/>
  <c r="AI912" i="8"/>
  <c r="V912" i="8" s="1"/>
  <c r="C946" i="5"/>
  <c r="L955" i="8"/>
  <c r="AH955" i="8"/>
  <c r="U955" i="8" s="1"/>
  <c r="K955" i="8"/>
  <c r="H955" i="8" s="1"/>
  <c r="W955" i="8"/>
  <c r="AG955" i="8"/>
  <c r="T955" i="8" s="1"/>
  <c r="M955" i="8"/>
  <c r="N955" i="8" s="1"/>
  <c r="C989" i="5"/>
  <c r="AI955" i="8"/>
  <c r="V955" i="8" s="1"/>
  <c r="J933" i="8"/>
  <c r="AD933" i="8"/>
  <c r="AE933" i="8"/>
  <c r="J946" i="8"/>
  <c r="AD946" i="8"/>
  <c r="AE946" i="8"/>
  <c r="W906" i="8"/>
  <c r="K906" i="8"/>
  <c r="H906" i="8" s="1"/>
  <c r="L906" i="8"/>
  <c r="M906" i="8"/>
  <c r="N906" i="8" s="1"/>
  <c r="AG906" i="8"/>
  <c r="T906" i="8" s="1"/>
  <c r="AH906" i="8"/>
  <c r="U906" i="8" s="1"/>
  <c r="AI906" i="8"/>
  <c r="V906" i="8" s="1"/>
  <c r="C940" i="5"/>
  <c r="AH909" i="8"/>
  <c r="U909" i="8" s="1"/>
  <c r="W909" i="8"/>
  <c r="K909" i="8"/>
  <c r="H909" i="8" s="1"/>
  <c r="L909" i="8"/>
  <c r="M909" i="8"/>
  <c r="N909" i="8" s="1"/>
  <c r="AG909" i="8"/>
  <c r="T909" i="8" s="1"/>
  <c r="AI909" i="8"/>
  <c r="V909" i="8" s="1"/>
  <c r="C943" i="5"/>
  <c r="J927" i="8"/>
  <c r="AD927" i="8"/>
  <c r="AE927" i="8"/>
  <c r="J930" i="8"/>
  <c r="AD930" i="8"/>
  <c r="AE930" i="8"/>
  <c r="AE907" i="8"/>
  <c r="J907" i="8"/>
  <c r="AD907" i="8"/>
  <c r="W923" i="8"/>
  <c r="K923" i="8"/>
  <c r="H923" i="8" s="1"/>
  <c r="L923" i="8"/>
  <c r="M923" i="8"/>
  <c r="N923" i="8" s="1"/>
  <c r="AG923" i="8"/>
  <c r="T923" i="8" s="1"/>
  <c r="AH923" i="8"/>
  <c r="U923" i="8" s="1"/>
  <c r="AI923" i="8"/>
  <c r="V923" i="8" s="1"/>
  <c r="C957" i="5"/>
  <c r="J923" i="8"/>
  <c r="AD923" i="8"/>
  <c r="AE923" i="8"/>
  <c r="J944" i="8"/>
  <c r="AD944" i="8"/>
  <c r="AE944" i="8"/>
  <c r="W925" i="8"/>
  <c r="K925" i="8"/>
  <c r="H925" i="8" s="1"/>
  <c r="L925" i="8"/>
  <c r="M925" i="8"/>
  <c r="N925" i="8" s="1"/>
  <c r="AG925" i="8"/>
  <c r="T925" i="8" s="1"/>
  <c r="AH925" i="8"/>
  <c r="U925" i="8" s="1"/>
  <c r="AI925" i="8"/>
  <c r="V925" i="8" s="1"/>
  <c r="C959" i="5"/>
  <c r="AD961" i="8"/>
  <c r="J961" i="8"/>
  <c r="AE961" i="8"/>
  <c r="W963" i="8"/>
  <c r="K963" i="8"/>
  <c r="H963" i="8" s="1"/>
  <c r="AG963" i="8"/>
  <c r="T963" i="8" s="1"/>
  <c r="L963" i="8"/>
  <c r="AH963" i="8"/>
  <c r="U963" i="8" s="1"/>
  <c r="M963" i="8"/>
  <c r="N963" i="8" s="1"/>
  <c r="C997" i="5"/>
  <c r="AI963" i="8"/>
  <c r="V963" i="8" s="1"/>
  <c r="J910" i="8"/>
  <c r="AD910" i="8"/>
  <c r="AE910" i="8"/>
  <c r="K960" i="8"/>
  <c r="H960" i="8" s="1"/>
  <c r="M960" i="8"/>
  <c r="N960" i="8" s="1"/>
  <c r="AG960" i="8"/>
  <c r="T960" i="8" s="1"/>
  <c r="W960" i="8"/>
  <c r="AH960" i="8"/>
  <c r="U960" i="8" s="1"/>
  <c r="L960" i="8"/>
  <c r="AI960" i="8"/>
  <c r="V960" i="8" s="1"/>
  <c r="C994" i="5"/>
  <c r="W928" i="8"/>
  <c r="K928" i="8"/>
  <c r="H928" i="8" s="1"/>
  <c r="L928" i="8"/>
  <c r="M928" i="8"/>
  <c r="N928" i="8" s="1"/>
  <c r="AG928" i="8"/>
  <c r="T928" i="8" s="1"/>
  <c r="AH928" i="8"/>
  <c r="U928" i="8" s="1"/>
  <c r="C962" i="5"/>
  <c r="AI928" i="8"/>
  <c r="V928" i="8" s="1"/>
  <c r="J949" i="8"/>
  <c r="AD949" i="8"/>
  <c r="AE949" i="8"/>
  <c r="W863" i="8"/>
  <c r="K863" i="8"/>
  <c r="H863" i="8" s="1"/>
  <c r="L863" i="8"/>
  <c r="M863" i="8"/>
  <c r="N863" i="8" s="1"/>
  <c r="AG863" i="8"/>
  <c r="T863" i="8" s="1"/>
  <c r="AH863" i="8"/>
  <c r="U863" i="8" s="1"/>
  <c r="C897" i="5"/>
  <c r="AI863" i="8"/>
  <c r="V863" i="8" s="1"/>
  <c r="J851" i="8"/>
  <c r="AD851" i="8"/>
  <c r="AE851" i="8"/>
  <c r="W868" i="8"/>
  <c r="K868" i="8"/>
  <c r="H868" i="8" s="1"/>
  <c r="L868" i="8"/>
  <c r="M868" i="8"/>
  <c r="N868" i="8" s="1"/>
  <c r="AG868" i="8"/>
  <c r="T868" i="8" s="1"/>
  <c r="AH868" i="8"/>
  <c r="U868" i="8" s="1"/>
  <c r="AI868" i="8"/>
  <c r="V868" i="8" s="1"/>
  <c r="C902" i="5"/>
  <c r="J862" i="8"/>
  <c r="AD862" i="8"/>
  <c r="AE862" i="8"/>
  <c r="W879" i="8"/>
  <c r="K879" i="8"/>
  <c r="H879" i="8" s="1"/>
  <c r="L879" i="8"/>
  <c r="M879" i="8"/>
  <c r="N879" i="8" s="1"/>
  <c r="AG879" i="8"/>
  <c r="T879" i="8" s="1"/>
  <c r="AH879" i="8"/>
  <c r="U879" i="8" s="1"/>
  <c r="AI879" i="8"/>
  <c r="V879" i="8" s="1"/>
  <c r="C913" i="5"/>
  <c r="W881" i="8"/>
  <c r="K881" i="8"/>
  <c r="H881" i="8" s="1"/>
  <c r="L881" i="8"/>
  <c r="M881" i="8"/>
  <c r="N881" i="8" s="1"/>
  <c r="AG881" i="8"/>
  <c r="T881" i="8" s="1"/>
  <c r="AH881" i="8"/>
  <c r="U881" i="8" s="1"/>
  <c r="AI881" i="8"/>
  <c r="V881" i="8" s="1"/>
  <c r="C915" i="5"/>
  <c r="J894" i="8"/>
  <c r="AD894" i="8"/>
  <c r="AE894" i="8"/>
  <c r="J853" i="8"/>
  <c r="AD853" i="8"/>
  <c r="AE853" i="8"/>
  <c r="J887" i="8"/>
  <c r="AD887" i="8"/>
  <c r="AE887" i="8"/>
  <c r="J860" i="8"/>
  <c r="AD860" i="8"/>
  <c r="AE860" i="8"/>
  <c r="AE871" i="8"/>
  <c r="J871" i="8"/>
  <c r="AD871" i="8"/>
  <c r="W869" i="8"/>
  <c r="K869" i="8"/>
  <c r="H869" i="8" s="1"/>
  <c r="L869" i="8"/>
  <c r="M869" i="8"/>
  <c r="N869" i="8" s="1"/>
  <c r="AG869" i="8"/>
  <c r="T869" i="8" s="1"/>
  <c r="AH869" i="8"/>
  <c r="U869" i="8" s="1"/>
  <c r="AI869" i="8"/>
  <c r="V869" i="8" s="1"/>
  <c r="C903" i="5"/>
  <c r="J865" i="8"/>
  <c r="AD865" i="8"/>
  <c r="AE865" i="8"/>
  <c r="W855" i="8"/>
  <c r="K855" i="8"/>
  <c r="H855" i="8" s="1"/>
  <c r="L855" i="8"/>
  <c r="M855" i="8"/>
  <c r="N855" i="8" s="1"/>
  <c r="AG855" i="8"/>
  <c r="T855" i="8" s="1"/>
  <c r="AH855" i="8"/>
  <c r="U855" i="8" s="1"/>
  <c r="AI855" i="8"/>
  <c r="V855" i="8" s="1"/>
  <c r="C889" i="5"/>
  <c r="AD876" i="8"/>
  <c r="AE876" i="8"/>
  <c r="J876" i="8"/>
  <c r="J890" i="8"/>
  <c r="AD890" i="8"/>
  <c r="AE890" i="8"/>
  <c r="L883" i="8"/>
  <c r="M883" i="8"/>
  <c r="N883" i="8" s="1"/>
  <c r="AG883" i="8"/>
  <c r="T883" i="8" s="1"/>
  <c r="AH883" i="8"/>
  <c r="U883" i="8" s="1"/>
  <c r="W883" i="8"/>
  <c r="K883" i="8"/>
  <c r="H883" i="8" s="1"/>
  <c r="AI883" i="8"/>
  <c r="V883" i="8" s="1"/>
  <c r="C917" i="5"/>
  <c r="AD904" i="8"/>
  <c r="AE904" i="8"/>
  <c r="J904" i="8"/>
  <c r="M866" i="8"/>
  <c r="N866" i="8" s="1"/>
  <c r="AG866" i="8"/>
  <c r="T866" i="8" s="1"/>
  <c r="AH866" i="8"/>
  <c r="U866" i="8" s="1"/>
  <c r="W866" i="8"/>
  <c r="K866" i="8"/>
  <c r="H866" i="8" s="1"/>
  <c r="L866" i="8"/>
  <c r="AI866" i="8"/>
  <c r="V866" i="8" s="1"/>
  <c r="C900" i="5"/>
  <c r="AD864" i="8"/>
  <c r="AE864" i="8"/>
  <c r="J864" i="8"/>
  <c r="J846" i="8"/>
  <c r="AD846" i="8"/>
  <c r="AE846" i="8"/>
  <c r="J874" i="8"/>
  <c r="AD874" i="8"/>
  <c r="AE874" i="8"/>
  <c r="W891" i="8"/>
  <c r="K891" i="8"/>
  <c r="H891" i="8" s="1"/>
  <c r="L891" i="8"/>
  <c r="M891" i="8"/>
  <c r="N891" i="8" s="1"/>
  <c r="AG891" i="8"/>
  <c r="T891" i="8" s="1"/>
  <c r="AH891" i="8"/>
  <c r="U891" i="8" s="1"/>
  <c r="AI891" i="8"/>
  <c r="V891" i="8" s="1"/>
  <c r="C925" i="5"/>
  <c r="J861" i="8"/>
  <c r="AD861" i="8"/>
  <c r="AE861" i="8"/>
  <c r="J892" i="8"/>
  <c r="AD892" i="8"/>
  <c r="AE892" i="8"/>
  <c r="J884" i="8"/>
  <c r="AD884" i="8"/>
  <c r="AE884" i="8"/>
  <c r="J875" i="8"/>
  <c r="AD875" i="8"/>
  <c r="AE875" i="8"/>
  <c r="W848" i="8"/>
  <c r="K848" i="8"/>
  <c r="H848" i="8" s="1"/>
  <c r="L848" i="8"/>
  <c r="M848" i="8"/>
  <c r="N848" i="8" s="1"/>
  <c r="AG848" i="8"/>
  <c r="T848" i="8" s="1"/>
  <c r="AH848" i="8"/>
  <c r="U848" i="8" s="1"/>
  <c r="AI848" i="8"/>
  <c r="V848" i="8" s="1"/>
  <c r="C882" i="5"/>
  <c r="AE859" i="8"/>
  <c r="J859" i="8"/>
  <c r="AD859" i="8"/>
  <c r="J858" i="8"/>
  <c r="AD858" i="8"/>
  <c r="AE858" i="8"/>
  <c r="J872" i="8"/>
  <c r="AD872" i="8"/>
  <c r="AE872" i="8"/>
  <c r="J873" i="8"/>
  <c r="AD873" i="8"/>
  <c r="AE873" i="8"/>
  <c r="J863" i="8"/>
  <c r="AD863" i="8"/>
  <c r="AE863" i="8"/>
  <c r="AD888" i="8"/>
  <c r="AE888" i="8"/>
  <c r="J888" i="8"/>
  <c r="J898" i="8"/>
  <c r="AD898" i="8"/>
  <c r="AE898" i="8"/>
  <c r="J848" i="8"/>
  <c r="AD848" i="8"/>
  <c r="AE848" i="8"/>
  <c r="J885" i="8"/>
  <c r="AD885" i="8"/>
  <c r="AE885" i="8"/>
  <c r="J889" i="8"/>
  <c r="AD889" i="8"/>
  <c r="AE889" i="8"/>
  <c r="J849" i="8"/>
  <c r="AD849" i="8"/>
  <c r="AE849" i="8"/>
  <c r="J886" i="8"/>
  <c r="AD886" i="8"/>
  <c r="AE886" i="8"/>
  <c r="J877" i="8"/>
  <c r="AD877" i="8"/>
  <c r="AE877" i="8"/>
  <c r="AE847" i="8"/>
  <c r="J847" i="8"/>
  <c r="AD847" i="8"/>
  <c r="W887" i="8"/>
  <c r="K887" i="8"/>
  <c r="H887" i="8" s="1"/>
  <c r="L887" i="8"/>
  <c r="M887" i="8"/>
  <c r="N887" i="8" s="1"/>
  <c r="AG887" i="8"/>
  <c r="T887" i="8" s="1"/>
  <c r="AH887" i="8"/>
  <c r="U887" i="8" s="1"/>
  <c r="AI887" i="8"/>
  <c r="V887" i="8" s="1"/>
  <c r="C921" i="5"/>
  <c r="W846" i="8"/>
  <c r="K846" i="8"/>
  <c r="H846" i="8" s="1"/>
  <c r="L846" i="8"/>
  <c r="M846" i="8"/>
  <c r="N846" i="8" s="1"/>
  <c r="AG846" i="8"/>
  <c r="T846" i="8" s="1"/>
  <c r="AH846" i="8"/>
  <c r="U846" i="8" s="1"/>
  <c r="C880" i="5"/>
  <c r="AI846" i="8"/>
  <c r="V846" i="8" s="1"/>
  <c r="M878" i="8"/>
  <c r="N878" i="8" s="1"/>
  <c r="AG878" i="8"/>
  <c r="T878" i="8" s="1"/>
  <c r="AH878" i="8"/>
  <c r="U878" i="8" s="1"/>
  <c r="W878" i="8"/>
  <c r="K878" i="8"/>
  <c r="H878" i="8" s="1"/>
  <c r="L878" i="8"/>
  <c r="AI878" i="8"/>
  <c r="V878" i="8" s="1"/>
  <c r="C912" i="5"/>
  <c r="AE902" i="8"/>
  <c r="AD902" i="8"/>
  <c r="J902" i="8"/>
  <c r="J857" i="8"/>
  <c r="AD857" i="8"/>
  <c r="AE857" i="8"/>
  <c r="M854" i="8"/>
  <c r="N854" i="8" s="1"/>
  <c r="AG854" i="8"/>
  <c r="T854" i="8" s="1"/>
  <c r="AH854" i="8"/>
  <c r="U854" i="8" s="1"/>
  <c r="W854" i="8"/>
  <c r="K854" i="8"/>
  <c r="H854" i="8" s="1"/>
  <c r="L854" i="8"/>
  <c r="AI854" i="8"/>
  <c r="V854" i="8" s="1"/>
  <c r="C888" i="5"/>
  <c r="W867" i="8"/>
  <c r="K867" i="8"/>
  <c r="H867" i="8" s="1"/>
  <c r="L867" i="8"/>
  <c r="M867" i="8"/>
  <c r="N867" i="8" s="1"/>
  <c r="AG867" i="8"/>
  <c r="T867" i="8" s="1"/>
  <c r="AH867" i="8"/>
  <c r="U867" i="8" s="1"/>
  <c r="AI867" i="8"/>
  <c r="V867" i="8" s="1"/>
  <c r="C901" i="5"/>
  <c r="L847" i="8"/>
  <c r="M847" i="8"/>
  <c r="N847" i="8" s="1"/>
  <c r="AG847" i="8"/>
  <c r="T847" i="8" s="1"/>
  <c r="AH847" i="8"/>
  <c r="U847" i="8" s="1"/>
  <c r="W847" i="8"/>
  <c r="K847" i="8"/>
  <c r="H847" i="8" s="1"/>
  <c r="AI847" i="8"/>
  <c r="V847" i="8" s="1"/>
  <c r="C881" i="5"/>
  <c r="K876" i="8"/>
  <c r="H876" i="8" s="1"/>
  <c r="L876" i="8"/>
  <c r="M876" i="8"/>
  <c r="N876" i="8" s="1"/>
  <c r="AG876" i="8"/>
  <c r="T876" i="8" s="1"/>
  <c r="AH876" i="8"/>
  <c r="U876" i="8" s="1"/>
  <c r="W876" i="8"/>
  <c r="AI876" i="8"/>
  <c r="V876" i="8" s="1"/>
  <c r="C910" i="5"/>
  <c r="AE899" i="8"/>
  <c r="J899" i="8"/>
  <c r="AD899" i="8"/>
  <c r="J845" i="8"/>
  <c r="AD845" i="8"/>
  <c r="AE845" i="8"/>
  <c r="M890" i="8"/>
  <c r="N890" i="8" s="1"/>
  <c r="AG890" i="8"/>
  <c r="T890" i="8" s="1"/>
  <c r="AH890" i="8"/>
  <c r="U890" i="8" s="1"/>
  <c r="W890" i="8"/>
  <c r="K890" i="8"/>
  <c r="H890" i="8" s="1"/>
  <c r="L890" i="8"/>
  <c r="AI890" i="8"/>
  <c r="V890" i="8" s="1"/>
  <c r="C924" i="5"/>
  <c r="W901" i="8"/>
  <c r="AH901" i="8"/>
  <c r="U901" i="8" s="1"/>
  <c r="K901" i="8"/>
  <c r="H901" i="8" s="1"/>
  <c r="L901" i="8"/>
  <c r="M901" i="8"/>
  <c r="N901" i="8" s="1"/>
  <c r="AG901" i="8"/>
  <c r="T901" i="8" s="1"/>
  <c r="AI901" i="8"/>
  <c r="V901" i="8" s="1"/>
  <c r="C935" i="5"/>
  <c r="W892" i="8"/>
  <c r="K892" i="8"/>
  <c r="H892" i="8" s="1"/>
  <c r="L892" i="8"/>
  <c r="M892" i="8"/>
  <c r="N892" i="8" s="1"/>
  <c r="AG892" i="8"/>
  <c r="T892" i="8" s="1"/>
  <c r="AH892" i="8"/>
  <c r="U892" i="8" s="1"/>
  <c r="C926" i="5"/>
  <c r="AI892" i="8"/>
  <c r="V892" i="8" s="1"/>
  <c r="W884" i="8"/>
  <c r="K884" i="8"/>
  <c r="H884" i="8" s="1"/>
  <c r="L884" i="8"/>
  <c r="M884" i="8"/>
  <c r="N884" i="8" s="1"/>
  <c r="AG884" i="8"/>
  <c r="T884" i="8" s="1"/>
  <c r="AH884" i="8"/>
  <c r="U884" i="8" s="1"/>
  <c r="AI884" i="8"/>
  <c r="V884" i="8" s="1"/>
  <c r="C918" i="5"/>
  <c r="AE883" i="8"/>
  <c r="J883" i="8"/>
  <c r="AD883" i="8"/>
  <c r="W865" i="8"/>
  <c r="K865" i="8"/>
  <c r="H865" i="8" s="1"/>
  <c r="L865" i="8"/>
  <c r="M865" i="8"/>
  <c r="N865" i="8" s="1"/>
  <c r="AG865" i="8"/>
  <c r="T865" i="8" s="1"/>
  <c r="AH865" i="8"/>
  <c r="U865" i="8" s="1"/>
  <c r="AI865" i="8"/>
  <c r="V865" i="8" s="1"/>
  <c r="C899" i="5"/>
  <c r="AH897" i="8"/>
  <c r="U897" i="8" s="1"/>
  <c r="W897" i="8"/>
  <c r="K897" i="8"/>
  <c r="H897" i="8" s="1"/>
  <c r="L897" i="8"/>
  <c r="M897" i="8"/>
  <c r="N897" i="8" s="1"/>
  <c r="AG897" i="8"/>
  <c r="T897" i="8" s="1"/>
  <c r="AI897" i="8"/>
  <c r="V897" i="8" s="1"/>
  <c r="C931" i="5"/>
  <c r="W893" i="8"/>
  <c r="K893" i="8"/>
  <c r="H893" i="8" s="1"/>
  <c r="L893" i="8"/>
  <c r="M893" i="8"/>
  <c r="N893" i="8" s="1"/>
  <c r="AG893" i="8"/>
  <c r="T893" i="8" s="1"/>
  <c r="AH893" i="8"/>
  <c r="U893" i="8" s="1"/>
  <c r="C927" i="5"/>
  <c r="AI893" i="8"/>
  <c r="V893" i="8" s="1"/>
  <c r="W886" i="8"/>
  <c r="K886" i="8"/>
  <c r="H886" i="8" s="1"/>
  <c r="L886" i="8"/>
  <c r="M886" i="8"/>
  <c r="N886" i="8" s="1"/>
  <c r="AG886" i="8"/>
  <c r="T886" i="8" s="1"/>
  <c r="AH886" i="8"/>
  <c r="U886" i="8" s="1"/>
  <c r="AI886" i="8"/>
  <c r="V886" i="8" s="1"/>
  <c r="C920" i="5"/>
  <c r="AH849" i="8"/>
  <c r="U849" i="8" s="1"/>
  <c r="W849" i="8"/>
  <c r="K849" i="8"/>
  <c r="H849" i="8" s="1"/>
  <c r="L849" i="8"/>
  <c r="M849" i="8"/>
  <c r="N849" i="8" s="1"/>
  <c r="AG849" i="8"/>
  <c r="T849" i="8" s="1"/>
  <c r="AI849" i="8"/>
  <c r="V849" i="8" s="1"/>
  <c r="C883" i="5"/>
  <c r="J896" i="8"/>
  <c r="AD896" i="8"/>
  <c r="AE896" i="8"/>
  <c r="W874" i="8"/>
  <c r="K874" i="8"/>
  <c r="H874" i="8" s="1"/>
  <c r="L874" i="8"/>
  <c r="M874" i="8"/>
  <c r="N874" i="8" s="1"/>
  <c r="AG874" i="8"/>
  <c r="T874" i="8" s="1"/>
  <c r="AH874" i="8"/>
  <c r="U874" i="8" s="1"/>
  <c r="C908" i="5"/>
  <c r="AI874" i="8"/>
  <c r="V874" i="8" s="1"/>
  <c r="K864" i="8"/>
  <c r="H864" i="8" s="1"/>
  <c r="L864" i="8"/>
  <c r="M864" i="8"/>
  <c r="N864" i="8" s="1"/>
  <c r="AG864" i="8"/>
  <c r="T864" i="8" s="1"/>
  <c r="AH864" i="8"/>
  <c r="U864" i="8" s="1"/>
  <c r="W864" i="8"/>
  <c r="AI864" i="8"/>
  <c r="V864" i="8" s="1"/>
  <c r="C898" i="5"/>
  <c r="W904" i="8"/>
  <c r="AG904" i="8"/>
  <c r="T904" i="8" s="1"/>
  <c r="K904" i="8"/>
  <c r="H904" i="8" s="1"/>
  <c r="AH904" i="8"/>
  <c r="U904" i="8" s="1"/>
  <c r="L904" i="8"/>
  <c r="M904" i="8"/>
  <c r="N904" i="8" s="1"/>
  <c r="AI904" i="8"/>
  <c r="V904" i="8" s="1"/>
  <c r="C938" i="5"/>
  <c r="W860" i="8"/>
  <c r="K860" i="8"/>
  <c r="H860" i="8" s="1"/>
  <c r="L860" i="8"/>
  <c r="M860" i="8"/>
  <c r="N860" i="8" s="1"/>
  <c r="AG860" i="8"/>
  <c r="T860" i="8" s="1"/>
  <c r="AH860" i="8"/>
  <c r="U860" i="8" s="1"/>
  <c r="AI860" i="8"/>
  <c r="V860" i="8" s="1"/>
  <c r="C894" i="5"/>
  <c r="J880" i="8"/>
  <c r="AD880" i="8"/>
  <c r="AE880" i="8"/>
  <c r="J881" i="8"/>
  <c r="AD881" i="8"/>
  <c r="AE881" i="8"/>
  <c r="W862" i="8"/>
  <c r="K862" i="8"/>
  <c r="H862" i="8" s="1"/>
  <c r="L862" i="8"/>
  <c r="M862" i="8"/>
  <c r="N862" i="8" s="1"/>
  <c r="AG862" i="8"/>
  <c r="T862" i="8" s="1"/>
  <c r="AH862" i="8"/>
  <c r="U862" i="8" s="1"/>
  <c r="C896" i="5"/>
  <c r="AI862" i="8"/>
  <c r="V862" i="8" s="1"/>
  <c r="J869" i="8"/>
  <c r="AD869" i="8"/>
  <c r="AE869" i="8"/>
  <c r="W882" i="8"/>
  <c r="K882" i="8"/>
  <c r="H882" i="8" s="1"/>
  <c r="L882" i="8"/>
  <c r="M882" i="8"/>
  <c r="N882" i="8" s="1"/>
  <c r="AG882" i="8"/>
  <c r="T882" i="8" s="1"/>
  <c r="AH882" i="8"/>
  <c r="U882" i="8" s="1"/>
  <c r="AI882" i="8"/>
  <c r="V882" i="8" s="1"/>
  <c r="C916" i="5"/>
  <c r="W856" i="8"/>
  <c r="K856" i="8"/>
  <c r="H856" i="8" s="1"/>
  <c r="L856" i="8"/>
  <c r="M856" i="8"/>
  <c r="N856" i="8" s="1"/>
  <c r="AG856" i="8"/>
  <c r="T856" i="8" s="1"/>
  <c r="AH856" i="8"/>
  <c r="U856" i="8" s="1"/>
  <c r="AI856" i="8"/>
  <c r="V856" i="8" s="1"/>
  <c r="C890" i="5"/>
  <c r="W889" i="8"/>
  <c r="K889" i="8"/>
  <c r="H889" i="8" s="1"/>
  <c r="L889" i="8"/>
  <c r="M889" i="8"/>
  <c r="N889" i="8" s="1"/>
  <c r="AG889" i="8"/>
  <c r="T889" i="8" s="1"/>
  <c r="AH889" i="8"/>
  <c r="U889" i="8" s="1"/>
  <c r="AI889" i="8"/>
  <c r="V889" i="8" s="1"/>
  <c r="C923" i="5"/>
  <c r="W845" i="8"/>
  <c r="K845" i="8"/>
  <c r="H845" i="8" s="1"/>
  <c r="L845" i="8"/>
  <c r="M845" i="8"/>
  <c r="N845" i="8" s="1"/>
  <c r="AG845" i="8"/>
  <c r="T845" i="8" s="1"/>
  <c r="AH845" i="8"/>
  <c r="U845" i="8" s="1"/>
  <c r="AI845" i="8"/>
  <c r="V845" i="8" s="1"/>
  <c r="C879" i="5"/>
  <c r="W872" i="8"/>
  <c r="K872" i="8"/>
  <c r="H872" i="8" s="1"/>
  <c r="L872" i="8"/>
  <c r="M872" i="8"/>
  <c r="N872" i="8" s="1"/>
  <c r="AG872" i="8"/>
  <c r="T872" i="8" s="1"/>
  <c r="AH872" i="8"/>
  <c r="U872" i="8" s="1"/>
  <c r="C906" i="5"/>
  <c r="AI872" i="8"/>
  <c r="V872" i="8" s="1"/>
  <c r="W850" i="8"/>
  <c r="K850" i="8"/>
  <c r="H850" i="8" s="1"/>
  <c r="L850" i="8"/>
  <c r="M850" i="8"/>
  <c r="N850" i="8" s="1"/>
  <c r="AG850" i="8"/>
  <c r="T850" i="8" s="1"/>
  <c r="AH850" i="8"/>
  <c r="U850" i="8" s="1"/>
  <c r="AI850" i="8"/>
  <c r="V850" i="8" s="1"/>
  <c r="C884" i="5"/>
  <c r="AD852" i="8"/>
  <c r="AE852" i="8"/>
  <c r="J852" i="8"/>
  <c r="J867" i="8"/>
  <c r="AD867" i="8"/>
  <c r="AE867" i="8"/>
  <c r="J903" i="8"/>
  <c r="AD903" i="8"/>
  <c r="AE903" i="8"/>
  <c r="W898" i="8"/>
  <c r="K898" i="8"/>
  <c r="H898" i="8" s="1"/>
  <c r="L898" i="8"/>
  <c r="M898" i="8"/>
  <c r="N898" i="8" s="1"/>
  <c r="AG898" i="8"/>
  <c r="T898" i="8" s="1"/>
  <c r="AH898" i="8"/>
  <c r="U898" i="8" s="1"/>
  <c r="AI898" i="8"/>
  <c r="V898" i="8" s="1"/>
  <c r="C932" i="5"/>
  <c r="J868" i="8"/>
  <c r="AD868" i="8"/>
  <c r="AE868" i="8"/>
  <c r="L899" i="8"/>
  <c r="M899" i="8"/>
  <c r="N899" i="8" s="1"/>
  <c r="AG899" i="8"/>
  <c r="T899" i="8" s="1"/>
  <c r="K899" i="8"/>
  <c r="H899" i="8" s="1"/>
  <c r="W899" i="8"/>
  <c r="AH899" i="8"/>
  <c r="U899" i="8" s="1"/>
  <c r="AI899" i="8"/>
  <c r="V899" i="8" s="1"/>
  <c r="C933" i="5"/>
  <c r="W858" i="8"/>
  <c r="K858" i="8"/>
  <c r="H858" i="8" s="1"/>
  <c r="L858" i="8"/>
  <c r="M858" i="8"/>
  <c r="N858" i="8" s="1"/>
  <c r="AG858" i="8"/>
  <c r="T858" i="8" s="1"/>
  <c r="AH858" i="8"/>
  <c r="U858" i="8" s="1"/>
  <c r="AI858" i="8"/>
  <c r="V858" i="8" s="1"/>
  <c r="C892" i="5"/>
  <c r="W903" i="8"/>
  <c r="K903" i="8"/>
  <c r="H903" i="8" s="1"/>
  <c r="L903" i="8"/>
  <c r="AG903" i="8"/>
  <c r="T903" i="8" s="1"/>
  <c r="AH903" i="8"/>
  <c r="U903" i="8" s="1"/>
  <c r="M903" i="8"/>
  <c r="N903" i="8" s="1"/>
  <c r="AI903" i="8"/>
  <c r="V903" i="8" s="1"/>
  <c r="C937" i="5"/>
  <c r="J856" i="8"/>
  <c r="AD856" i="8"/>
  <c r="AE856" i="8"/>
  <c r="W870" i="8"/>
  <c r="K870" i="8"/>
  <c r="H870" i="8" s="1"/>
  <c r="L870" i="8"/>
  <c r="M870" i="8"/>
  <c r="N870" i="8" s="1"/>
  <c r="AG870" i="8"/>
  <c r="T870" i="8" s="1"/>
  <c r="AH870" i="8"/>
  <c r="U870" i="8" s="1"/>
  <c r="AI870" i="8"/>
  <c r="V870" i="8" s="1"/>
  <c r="C904" i="5"/>
  <c r="K888" i="8"/>
  <c r="H888" i="8" s="1"/>
  <c r="L888" i="8"/>
  <c r="M888" i="8"/>
  <c r="N888" i="8" s="1"/>
  <c r="AG888" i="8"/>
  <c r="T888" i="8" s="1"/>
  <c r="AH888" i="8"/>
  <c r="U888" i="8" s="1"/>
  <c r="W888" i="8"/>
  <c r="C922" i="5"/>
  <c r="AI888" i="8"/>
  <c r="V888" i="8" s="1"/>
  <c r="J878" i="8"/>
  <c r="AD878" i="8"/>
  <c r="AE878" i="8"/>
  <c r="AH902" i="8"/>
  <c r="U902" i="8" s="1"/>
  <c r="L902" i="8"/>
  <c r="M902" i="8"/>
  <c r="N902" i="8" s="1"/>
  <c r="W902" i="8"/>
  <c r="AG902" i="8"/>
  <c r="T902" i="8" s="1"/>
  <c r="K902" i="8"/>
  <c r="H902" i="8" s="1"/>
  <c r="AI902" i="8"/>
  <c r="V902" i="8" s="1"/>
  <c r="C936" i="5"/>
  <c r="AH885" i="8"/>
  <c r="U885" i="8" s="1"/>
  <c r="W885" i="8"/>
  <c r="K885" i="8"/>
  <c r="H885" i="8" s="1"/>
  <c r="L885" i="8"/>
  <c r="M885" i="8"/>
  <c r="N885" i="8" s="1"/>
  <c r="AG885" i="8"/>
  <c r="T885" i="8" s="1"/>
  <c r="AI885" i="8"/>
  <c r="V885" i="8" s="1"/>
  <c r="C919" i="5"/>
  <c r="J855" i="8"/>
  <c r="AD855" i="8"/>
  <c r="AE855" i="8"/>
  <c r="L900" i="8"/>
  <c r="M900" i="8"/>
  <c r="N900" i="8" s="1"/>
  <c r="AG900" i="8"/>
  <c r="T900" i="8" s="1"/>
  <c r="AH900" i="8"/>
  <c r="U900" i="8" s="1"/>
  <c r="W900" i="8"/>
  <c r="K900" i="8"/>
  <c r="H900" i="8" s="1"/>
  <c r="AI900" i="8"/>
  <c r="V900" i="8" s="1"/>
  <c r="C934" i="5"/>
  <c r="J879" i="8"/>
  <c r="AD879" i="8"/>
  <c r="AE879" i="8"/>
  <c r="AH873" i="8"/>
  <c r="U873" i="8" s="1"/>
  <c r="W873" i="8"/>
  <c r="K873" i="8"/>
  <c r="H873" i="8" s="1"/>
  <c r="L873" i="8"/>
  <c r="M873" i="8"/>
  <c r="N873" i="8" s="1"/>
  <c r="AG873" i="8"/>
  <c r="T873" i="8" s="1"/>
  <c r="C907" i="5"/>
  <c r="AI873" i="8"/>
  <c r="V873" i="8" s="1"/>
  <c r="L871" i="8"/>
  <c r="M871" i="8"/>
  <c r="N871" i="8" s="1"/>
  <c r="AG871" i="8"/>
  <c r="T871" i="8" s="1"/>
  <c r="AH871" i="8"/>
  <c r="U871" i="8" s="1"/>
  <c r="W871" i="8"/>
  <c r="K871" i="8"/>
  <c r="H871" i="8" s="1"/>
  <c r="AI871" i="8"/>
  <c r="V871" i="8" s="1"/>
  <c r="C905" i="5"/>
  <c r="AH861" i="8"/>
  <c r="U861" i="8" s="1"/>
  <c r="W861" i="8"/>
  <c r="K861" i="8"/>
  <c r="H861" i="8" s="1"/>
  <c r="L861" i="8"/>
  <c r="M861" i="8"/>
  <c r="N861" i="8" s="1"/>
  <c r="AG861" i="8"/>
  <c r="T861" i="8" s="1"/>
  <c r="AI861" i="8"/>
  <c r="V861" i="8" s="1"/>
  <c r="C895" i="5"/>
  <c r="W875" i="8"/>
  <c r="K875" i="8"/>
  <c r="H875" i="8" s="1"/>
  <c r="L875" i="8"/>
  <c r="M875" i="8"/>
  <c r="N875" i="8" s="1"/>
  <c r="AG875" i="8"/>
  <c r="T875" i="8" s="1"/>
  <c r="AH875" i="8"/>
  <c r="U875" i="8" s="1"/>
  <c r="C909" i="5"/>
  <c r="AI875" i="8"/>
  <c r="V875" i="8" s="1"/>
  <c r="J882" i="8"/>
  <c r="AD882" i="8"/>
  <c r="AE882" i="8"/>
  <c r="J866" i="8"/>
  <c r="AD866" i="8"/>
  <c r="AE866" i="8"/>
  <c r="J897" i="8"/>
  <c r="AD897" i="8"/>
  <c r="AE897" i="8"/>
  <c r="W896" i="8"/>
  <c r="K896" i="8"/>
  <c r="H896" i="8" s="1"/>
  <c r="L896" i="8"/>
  <c r="M896" i="8"/>
  <c r="N896" i="8" s="1"/>
  <c r="AG896" i="8"/>
  <c r="T896" i="8" s="1"/>
  <c r="AH896" i="8"/>
  <c r="U896" i="8" s="1"/>
  <c r="AI896" i="8"/>
  <c r="V896" i="8" s="1"/>
  <c r="C930" i="5"/>
  <c r="J850" i="8"/>
  <c r="AD850" i="8"/>
  <c r="AE850" i="8"/>
  <c r="J870" i="8"/>
  <c r="AD870" i="8"/>
  <c r="AE870" i="8"/>
  <c r="AE895" i="8"/>
  <c r="J895" i="8"/>
  <c r="AD895" i="8"/>
  <c r="W857" i="8"/>
  <c r="K857" i="8"/>
  <c r="H857" i="8" s="1"/>
  <c r="L857" i="8"/>
  <c r="M857" i="8"/>
  <c r="N857" i="8" s="1"/>
  <c r="AG857" i="8"/>
  <c r="T857" i="8" s="1"/>
  <c r="AH857" i="8"/>
  <c r="U857" i="8" s="1"/>
  <c r="AI857" i="8"/>
  <c r="V857" i="8" s="1"/>
  <c r="C891" i="5"/>
  <c r="W894" i="8"/>
  <c r="K894" i="8"/>
  <c r="H894" i="8" s="1"/>
  <c r="L894" i="8"/>
  <c r="M894" i="8"/>
  <c r="N894" i="8" s="1"/>
  <c r="AG894" i="8"/>
  <c r="T894" i="8" s="1"/>
  <c r="AH894" i="8"/>
  <c r="U894" i="8" s="1"/>
  <c r="AI894" i="8"/>
  <c r="V894" i="8" s="1"/>
  <c r="C928" i="5"/>
  <c r="W877" i="8"/>
  <c r="K877" i="8"/>
  <c r="H877" i="8" s="1"/>
  <c r="L877" i="8"/>
  <c r="M877" i="8"/>
  <c r="N877" i="8" s="1"/>
  <c r="AG877" i="8"/>
  <c r="T877" i="8" s="1"/>
  <c r="AH877" i="8"/>
  <c r="U877" i="8" s="1"/>
  <c r="AI877" i="8"/>
  <c r="V877" i="8" s="1"/>
  <c r="C911" i="5"/>
  <c r="L895" i="8"/>
  <c r="M895" i="8"/>
  <c r="N895" i="8" s="1"/>
  <c r="AG895" i="8"/>
  <c r="T895" i="8" s="1"/>
  <c r="AH895" i="8"/>
  <c r="U895" i="8" s="1"/>
  <c r="W895" i="8"/>
  <c r="K895" i="8"/>
  <c r="H895" i="8" s="1"/>
  <c r="AI895" i="8"/>
  <c r="V895" i="8" s="1"/>
  <c r="C929" i="5"/>
  <c r="L859" i="8"/>
  <c r="M859" i="8"/>
  <c r="N859" i="8" s="1"/>
  <c r="AG859" i="8"/>
  <c r="T859" i="8" s="1"/>
  <c r="AH859" i="8"/>
  <c r="U859" i="8" s="1"/>
  <c r="W859" i="8"/>
  <c r="K859" i="8"/>
  <c r="H859" i="8" s="1"/>
  <c r="AI859" i="8"/>
  <c r="V859" i="8" s="1"/>
  <c r="C893" i="5"/>
  <c r="W851" i="8"/>
  <c r="K851" i="8"/>
  <c r="H851" i="8" s="1"/>
  <c r="L851" i="8"/>
  <c r="M851" i="8"/>
  <c r="N851" i="8" s="1"/>
  <c r="AG851" i="8"/>
  <c r="T851" i="8" s="1"/>
  <c r="AH851" i="8"/>
  <c r="U851" i="8" s="1"/>
  <c r="AI851" i="8"/>
  <c r="V851" i="8" s="1"/>
  <c r="C885" i="5"/>
  <c r="J893" i="8"/>
  <c r="AD893" i="8"/>
  <c r="AE893" i="8"/>
  <c r="K852" i="8"/>
  <c r="H852" i="8" s="1"/>
  <c r="L852" i="8"/>
  <c r="M852" i="8"/>
  <c r="N852" i="8" s="1"/>
  <c r="AG852" i="8"/>
  <c r="T852" i="8" s="1"/>
  <c r="AH852" i="8"/>
  <c r="U852" i="8" s="1"/>
  <c r="W852" i="8"/>
  <c r="AI852" i="8"/>
  <c r="V852" i="8" s="1"/>
  <c r="C886" i="5"/>
  <c r="J901" i="8"/>
  <c r="AD901" i="8"/>
  <c r="AE901" i="8"/>
  <c r="J854" i="8"/>
  <c r="AD854" i="8"/>
  <c r="AE854" i="8"/>
  <c r="W880" i="8"/>
  <c r="K880" i="8"/>
  <c r="H880" i="8" s="1"/>
  <c r="L880" i="8"/>
  <c r="M880" i="8"/>
  <c r="N880" i="8" s="1"/>
  <c r="AG880" i="8"/>
  <c r="T880" i="8" s="1"/>
  <c r="AH880" i="8"/>
  <c r="U880" i="8" s="1"/>
  <c r="AI880" i="8"/>
  <c r="V880" i="8" s="1"/>
  <c r="C914" i="5"/>
  <c r="W853" i="8"/>
  <c r="K853" i="8"/>
  <c r="H853" i="8" s="1"/>
  <c r="L853" i="8"/>
  <c r="M853" i="8"/>
  <c r="N853" i="8" s="1"/>
  <c r="AG853" i="8"/>
  <c r="T853" i="8" s="1"/>
  <c r="AH853" i="8"/>
  <c r="U853" i="8" s="1"/>
  <c r="AI853" i="8"/>
  <c r="V853" i="8" s="1"/>
  <c r="C887" i="5"/>
  <c r="AE900" i="8"/>
  <c r="J900" i="8"/>
  <c r="AD900" i="8"/>
  <c r="J891" i="8"/>
  <c r="AD891" i="8"/>
  <c r="AE891" i="8"/>
  <c r="AD838" i="8"/>
  <c r="AE838" i="8"/>
  <c r="J838" i="8"/>
  <c r="AE799" i="8"/>
  <c r="J799" i="8"/>
  <c r="AD799" i="8"/>
  <c r="J805" i="8"/>
  <c r="AD805" i="8"/>
  <c r="AE805" i="8"/>
  <c r="AD839" i="8"/>
  <c r="AE839" i="8"/>
  <c r="J839" i="8"/>
  <c r="K840" i="8"/>
  <c r="H840" i="8" s="1"/>
  <c r="M840" i="8"/>
  <c r="N840" i="8" s="1"/>
  <c r="AG840" i="8"/>
  <c r="T840" i="8" s="1"/>
  <c r="AH840" i="8"/>
  <c r="U840" i="8" s="1"/>
  <c r="W840" i="8"/>
  <c r="L840" i="8"/>
  <c r="AI840" i="8"/>
  <c r="V840" i="8" s="1"/>
  <c r="C874" i="5"/>
  <c r="W802" i="8"/>
  <c r="K802" i="8"/>
  <c r="H802" i="8" s="1"/>
  <c r="L802" i="8"/>
  <c r="M802" i="8"/>
  <c r="N802" i="8" s="1"/>
  <c r="AG802" i="8"/>
  <c r="T802" i="8" s="1"/>
  <c r="AH802" i="8"/>
  <c r="U802" i="8" s="1"/>
  <c r="AI802" i="8"/>
  <c r="V802" i="8" s="1"/>
  <c r="C836" i="5"/>
  <c r="J833" i="8"/>
  <c r="AD833" i="8"/>
  <c r="AE833" i="8"/>
  <c r="L787" i="8"/>
  <c r="M787" i="8"/>
  <c r="N787" i="8" s="1"/>
  <c r="AG787" i="8"/>
  <c r="T787" i="8" s="1"/>
  <c r="AH787" i="8"/>
  <c r="U787" i="8" s="1"/>
  <c r="W787" i="8"/>
  <c r="K787" i="8"/>
  <c r="H787" i="8" s="1"/>
  <c r="AI787" i="8"/>
  <c r="V787" i="8" s="1"/>
  <c r="C821" i="5"/>
  <c r="J824" i="8"/>
  <c r="AD824" i="8"/>
  <c r="AE824" i="8"/>
  <c r="J818" i="8"/>
  <c r="AD818" i="8"/>
  <c r="AE818" i="8"/>
  <c r="J786" i="8"/>
  <c r="AD786" i="8"/>
  <c r="AE786" i="8"/>
  <c r="AE811" i="8"/>
  <c r="J811" i="8"/>
  <c r="AD811" i="8"/>
  <c r="J815" i="8"/>
  <c r="AD815" i="8"/>
  <c r="AE815" i="8"/>
  <c r="L844" i="8"/>
  <c r="AH844" i="8"/>
  <c r="U844" i="8" s="1"/>
  <c r="M844" i="8"/>
  <c r="N844" i="8" s="1"/>
  <c r="W844" i="8"/>
  <c r="K844" i="8"/>
  <c r="H844" i="8" s="1"/>
  <c r="AG844" i="8"/>
  <c r="T844" i="8" s="1"/>
  <c r="AI844" i="8"/>
  <c r="V844" i="8" s="1"/>
  <c r="C878" i="5"/>
  <c r="W826" i="8"/>
  <c r="K826" i="8"/>
  <c r="H826" i="8" s="1"/>
  <c r="L826" i="8"/>
  <c r="M826" i="8"/>
  <c r="N826" i="8" s="1"/>
  <c r="AG826" i="8"/>
  <c r="T826" i="8" s="1"/>
  <c r="AH826" i="8"/>
  <c r="U826" i="8" s="1"/>
  <c r="AI826" i="8"/>
  <c r="V826" i="8" s="1"/>
  <c r="C860" i="5"/>
  <c r="AE787" i="8"/>
  <c r="J787" i="8"/>
  <c r="AD787" i="8"/>
  <c r="J836" i="8"/>
  <c r="AD836" i="8"/>
  <c r="AE836" i="8"/>
  <c r="K816" i="8"/>
  <c r="H816" i="8" s="1"/>
  <c r="L816" i="8"/>
  <c r="M816" i="8"/>
  <c r="N816" i="8" s="1"/>
  <c r="AG816" i="8"/>
  <c r="T816" i="8" s="1"/>
  <c r="AH816" i="8"/>
  <c r="U816" i="8" s="1"/>
  <c r="W816" i="8"/>
  <c r="AI816" i="8"/>
  <c r="V816" i="8" s="1"/>
  <c r="C850" i="5"/>
  <c r="J794" i="8"/>
  <c r="AD794" i="8"/>
  <c r="AE794" i="8"/>
  <c r="J831" i="8"/>
  <c r="AD831" i="8"/>
  <c r="AE831" i="8"/>
  <c r="J789" i="8"/>
  <c r="AD789" i="8"/>
  <c r="AE789" i="8"/>
  <c r="J798" i="8"/>
  <c r="AD798" i="8"/>
  <c r="AE798" i="8"/>
  <c r="W833" i="8"/>
  <c r="K833" i="8"/>
  <c r="H833" i="8" s="1"/>
  <c r="L833" i="8"/>
  <c r="M833" i="8"/>
  <c r="N833" i="8" s="1"/>
  <c r="AG833" i="8"/>
  <c r="T833" i="8" s="1"/>
  <c r="AH833" i="8"/>
  <c r="U833" i="8" s="1"/>
  <c r="AI833" i="8"/>
  <c r="V833" i="8" s="1"/>
  <c r="C867" i="5"/>
  <c r="AH801" i="8"/>
  <c r="U801" i="8" s="1"/>
  <c r="W801" i="8"/>
  <c r="K801" i="8"/>
  <c r="H801" i="8" s="1"/>
  <c r="L801" i="8"/>
  <c r="M801" i="8"/>
  <c r="N801" i="8" s="1"/>
  <c r="AG801" i="8"/>
  <c r="T801" i="8" s="1"/>
  <c r="AI801" i="8"/>
  <c r="V801" i="8" s="1"/>
  <c r="C835" i="5"/>
  <c r="W785" i="8"/>
  <c r="K785" i="8"/>
  <c r="H785" i="8" s="1"/>
  <c r="L785" i="8"/>
  <c r="M785" i="8"/>
  <c r="N785" i="8" s="1"/>
  <c r="AG785" i="8"/>
  <c r="T785" i="8" s="1"/>
  <c r="AH785" i="8"/>
  <c r="U785" i="8" s="1"/>
  <c r="C819" i="5"/>
  <c r="AI785" i="8"/>
  <c r="V785" i="8" s="1"/>
  <c r="J803" i="8"/>
  <c r="AD803" i="8"/>
  <c r="AE803" i="8"/>
  <c r="J808" i="8"/>
  <c r="AD808" i="8"/>
  <c r="AE808" i="8"/>
  <c r="J830" i="8"/>
  <c r="AD830" i="8"/>
  <c r="AE830" i="8"/>
  <c r="AH825" i="8"/>
  <c r="U825" i="8" s="1"/>
  <c r="W825" i="8"/>
  <c r="K825" i="8"/>
  <c r="H825" i="8" s="1"/>
  <c r="L825" i="8"/>
  <c r="M825" i="8"/>
  <c r="N825" i="8" s="1"/>
  <c r="AG825" i="8"/>
  <c r="T825" i="8" s="1"/>
  <c r="C859" i="5"/>
  <c r="AI825" i="8"/>
  <c r="V825" i="8" s="1"/>
  <c r="W795" i="8"/>
  <c r="K795" i="8"/>
  <c r="H795" i="8" s="1"/>
  <c r="L795" i="8"/>
  <c r="M795" i="8"/>
  <c r="N795" i="8" s="1"/>
  <c r="AG795" i="8"/>
  <c r="T795" i="8" s="1"/>
  <c r="AH795" i="8"/>
  <c r="U795" i="8" s="1"/>
  <c r="C829" i="5"/>
  <c r="AI795" i="8"/>
  <c r="V795" i="8" s="1"/>
  <c r="W812" i="8"/>
  <c r="K812" i="8"/>
  <c r="H812" i="8" s="1"/>
  <c r="L812" i="8"/>
  <c r="M812" i="8"/>
  <c r="N812" i="8" s="1"/>
  <c r="AG812" i="8"/>
  <c r="T812" i="8" s="1"/>
  <c r="AH812" i="8"/>
  <c r="U812" i="8" s="1"/>
  <c r="AI812" i="8"/>
  <c r="V812" i="8" s="1"/>
  <c r="C846" i="5"/>
  <c r="K804" i="8"/>
  <c r="H804" i="8" s="1"/>
  <c r="L804" i="8"/>
  <c r="M804" i="8"/>
  <c r="N804" i="8" s="1"/>
  <c r="AG804" i="8"/>
  <c r="T804" i="8" s="1"/>
  <c r="AH804" i="8"/>
  <c r="U804" i="8" s="1"/>
  <c r="W804" i="8"/>
  <c r="AI804" i="8"/>
  <c r="V804" i="8" s="1"/>
  <c r="C838" i="5"/>
  <c r="J813" i="8"/>
  <c r="AD813" i="8"/>
  <c r="AE813" i="8"/>
  <c r="K838" i="8"/>
  <c r="H838" i="8" s="1"/>
  <c r="L838" i="8"/>
  <c r="M838" i="8"/>
  <c r="N838" i="8" s="1"/>
  <c r="AG838" i="8"/>
  <c r="T838" i="8" s="1"/>
  <c r="AH838" i="8"/>
  <c r="U838" i="8" s="1"/>
  <c r="W838" i="8"/>
  <c r="C872" i="5"/>
  <c r="AI838" i="8"/>
  <c r="V838" i="8" s="1"/>
  <c r="J796" i="8"/>
  <c r="AD796" i="8"/>
  <c r="AE796" i="8"/>
  <c r="J832" i="8"/>
  <c r="AD832" i="8"/>
  <c r="AE832" i="8"/>
  <c r="W821" i="8"/>
  <c r="K821" i="8"/>
  <c r="H821" i="8" s="1"/>
  <c r="L821" i="8"/>
  <c r="M821" i="8"/>
  <c r="N821" i="8" s="1"/>
  <c r="AG821" i="8"/>
  <c r="T821" i="8" s="1"/>
  <c r="AH821" i="8"/>
  <c r="U821" i="8" s="1"/>
  <c r="AI821" i="8"/>
  <c r="V821" i="8" s="1"/>
  <c r="C855" i="5"/>
  <c r="W800" i="8"/>
  <c r="K800" i="8"/>
  <c r="H800" i="8" s="1"/>
  <c r="L800" i="8"/>
  <c r="M800" i="8"/>
  <c r="N800" i="8" s="1"/>
  <c r="AG800" i="8"/>
  <c r="T800" i="8" s="1"/>
  <c r="AH800" i="8"/>
  <c r="U800" i="8" s="1"/>
  <c r="AI800" i="8"/>
  <c r="V800" i="8" s="1"/>
  <c r="C834" i="5"/>
  <c r="W814" i="8"/>
  <c r="K814" i="8"/>
  <c r="H814" i="8" s="1"/>
  <c r="L814" i="8"/>
  <c r="M814" i="8"/>
  <c r="N814" i="8" s="1"/>
  <c r="AG814" i="8"/>
  <c r="T814" i="8" s="1"/>
  <c r="AH814" i="8"/>
  <c r="U814" i="8" s="1"/>
  <c r="AI814" i="8"/>
  <c r="V814" i="8" s="1"/>
  <c r="C848" i="5"/>
  <c r="J797" i="8"/>
  <c r="AD797" i="8"/>
  <c r="AE797" i="8"/>
  <c r="AH789" i="8"/>
  <c r="U789" i="8" s="1"/>
  <c r="W789" i="8"/>
  <c r="K789" i="8"/>
  <c r="H789" i="8" s="1"/>
  <c r="L789" i="8"/>
  <c r="M789" i="8"/>
  <c r="N789" i="8" s="1"/>
  <c r="AG789" i="8"/>
  <c r="T789" i="8" s="1"/>
  <c r="AI789" i="8"/>
  <c r="V789" i="8" s="1"/>
  <c r="C823" i="5"/>
  <c r="W809" i="8"/>
  <c r="K809" i="8"/>
  <c r="H809" i="8" s="1"/>
  <c r="L809" i="8"/>
  <c r="M809" i="8"/>
  <c r="N809" i="8" s="1"/>
  <c r="AG809" i="8"/>
  <c r="T809" i="8" s="1"/>
  <c r="AH809" i="8"/>
  <c r="U809" i="8" s="1"/>
  <c r="C843" i="5"/>
  <c r="AI809" i="8"/>
  <c r="V809" i="8" s="1"/>
  <c r="J788" i="8"/>
  <c r="AD788" i="8"/>
  <c r="AE788" i="8"/>
  <c r="AD842" i="8"/>
  <c r="J842" i="8"/>
  <c r="AE842" i="8"/>
  <c r="J827" i="8"/>
  <c r="AD827" i="8"/>
  <c r="AE827" i="8"/>
  <c r="W791" i="8"/>
  <c r="K791" i="8"/>
  <c r="H791" i="8" s="1"/>
  <c r="L791" i="8"/>
  <c r="M791" i="8"/>
  <c r="N791" i="8" s="1"/>
  <c r="AG791" i="8"/>
  <c r="T791" i="8" s="1"/>
  <c r="AH791" i="8"/>
  <c r="U791" i="8" s="1"/>
  <c r="AI791" i="8"/>
  <c r="V791" i="8" s="1"/>
  <c r="C825" i="5"/>
  <c r="W797" i="8"/>
  <c r="K797" i="8"/>
  <c r="H797" i="8" s="1"/>
  <c r="L797" i="8"/>
  <c r="M797" i="8"/>
  <c r="N797" i="8" s="1"/>
  <c r="AG797" i="8"/>
  <c r="T797" i="8" s="1"/>
  <c r="AH797" i="8"/>
  <c r="U797" i="8" s="1"/>
  <c r="AI797" i="8"/>
  <c r="V797" i="8" s="1"/>
  <c r="C831" i="5"/>
  <c r="W842" i="8"/>
  <c r="K842" i="8"/>
  <c r="H842" i="8" s="1"/>
  <c r="AG842" i="8"/>
  <c r="T842" i="8" s="1"/>
  <c r="L842" i="8"/>
  <c r="AH842" i="8"/>
  <c r="U842" i="8" s="1"/>
  <c r="M842" i="8"/>
  <c r="N842" i="8" s="1"/>
  <c r="AI842" i="8"/>
  <c r="V842" i="8" s="1"/>
  <c r="C876" i="5"/>
  <c r="J807" i="8"/>
  <c r="AD807" i="8"/>
  <c r="AE807" i="8"/>
  <c r="W827" i="8"/>
  <c r="K827" i="8"/>
  <c r="H827" i="8" s="1"/>
  <c r="L827" i="8"/>
  <c r="M827" i="8"/>
  <c r="N827" i="8" s="1"/>
  <c r="AG827" i="8"/>
  <c r="T827" i="8" s="1"/>
  <c r="AH827" i="8"/>
  <c r="U827" i="8" s="1"/>
  <c r="AI827" i="8"/>
  <c r="V827" i="8" s="1"/>
  <c r="C861" i="5"/>
  <c r="M794" i="8"/>
  <c r="N794" i="8" s="1"/>
  <c r="AG794" i="8"/>
  <c r="T794" i="8" s="1"/>
  <c r="AH794" i="8"/>
  <c r="U794" i="8" s="1"/>
  <c r="W794" i="8"/>
  <c r="K794" i="8"/>
  <c r="H794" i="8" s="1"/>
  <c r="L794" i="8"/>
  <c r="C828" i="5"/>
  <c r="AI794" i="8"/>
  <c r="V794" i="8" s="1"/>
  <c r="M830" i="8"/>
  <c r="N830" i="8" s="1"/>
  <c r="AG830" i="8"/>
  <c r="T830" i="8" s="1"/>
  <c r="AH830" i="8"/>
  <c r="U830" i="8" s="1"/>
  <c r="W830" i="8"/>
  <c r="K830" i="8"/>
  <c r="H830" i="8" s="1"/>
  <c r="L830" i="8"/>
  <c r="AI830" i="8"/>
  <c r="V830" i="8" s="1"/>
  <c r="C864" i="5"/>
  <c r="W831" i="8"/>
  <c r="K831" i="8"/>
  <c r="H831" i="8" s="1"/>
  <c r="L831" i="8"/>
  <c r="M831" i="8"/>
  <c r="N831" i="8" s="1"/>
  <c r="AG831" i="8"/>
  <c r="T831" i="8" s="1"/>
  <c r="AH831" i="8"/>
  <c r="U831" i="8" s="1"/>
  <c r="AI831" i="8"/>
  <c r="V831" i="8" s="1"/>
  <c r="C865" i="5"/>
  <c r="W819" i="8"/>
  <c r="K819" i="8"/>
  <c r="H819" i="8" s="1"/>
  <c r="L819" i="8"/>
  <c r="M819" i="8"/>
  <c r="N819" i="8" s="1"/>
  <c r="AG819" i="8"/>
  <c r="T819" i="8" s="1"/>
  <c r="AH819" i="8"/>
  <c r="U819" i="8" s="1"/>
  <c r="C853" i="5"/>
  <c r="AI819" i="8"/>
  <c r="V819" i="8" s="1"/>
  <c r="W832" i="8"/>
  <c r="K832" i="8"/>
  <c r="H832" i="8" s="1"/>
  <c r="L832" i="8"/>
  <c r="M832" i="8"/>
  <c r="N832" i="8" s="1"/>
  <c r="AG832" i="8"/>
  <c r="T832" i="8" s="1"/>
  <c r="AH832" i="8"/>
  <c r="U832" i="8" s="1"/>
  <c r="AI832" i="8"/>
  <c r="V832" i="8" s="1"/>
  <c r="C866" i="5"/>
  <c r="W786" i="8"/>
  <c r="K786" i="8"/>
  <c r="H786" i="8" s="1"/>
  <c r="L786" i="8"/>
  <c r="M786" i="8"/>
  <c r="N786" i="8" s="1"/>
  <c r="AG786" i="8"/>
  <c r="T786" i="8" s="1"/>
  <c r="AH786" i="8"/>
  <c r="U786" i="8" s="1"/>
  <c r="AI786" i="8"/>
  <c r="V786" i="8" s="1"/>
  <c r="C820" i="5"/>
  <c r="J820" i="8"/>
  <c r="AD820" i="8"/>
  <c r="AE820" i="8"/>
  <c r="W793" i="8"/>
  <c r="K793" i="8"/>
  <c r="H793" i="8" s="1"/>
  <c r="L793" i="8"/>
  <c r="M793" i="8"/>
  <c r="N793" i="8" s="1"/>
  <c r="AG793" i="8"/>
  <c r="T793" i="8" s="1"/>
  <c r="AH793" i="8"/>
  <c r="U793" i="8" s="1"/>
  <c r="AI793" i="8"/>
  <c r="V793" i="8" s="1"/>
  <c r="C827" i="5"/>
  <c r="J795" i="8"/>
  <c r="AD795" i="8"/>
  <c r="AE795" i="8"/>
  <c r="W815" i="8"/>
  <c r="K815" i="8"/>
  <c r="H815" i="8" s="1"/>
  <c r="L815" i="8"/>
  <c r="M815" i="8"/>
  <c r="N815" i="8" s="1"/>
  <c r="AG815" i="8"/>
  <c r="T815" i="8" s="1"/>
  <c r="AH815" i="8"/>
  <c r="U815" i="8" s="1"/>
  <c r="AI815" i="8"/>
  <c r="V815" i="8" s="1"/>
  <c r="C849" i="5"/>
  <c r="J801" i="8"/>
  <c r="AD801" i="8"/>
  <c r="AE801" i="8"/>
  <c r="AD840" i="8"/>
  <c r="AE840" i="8"/>
  <c r="J840" i="8"/>
  <c r="J790" i="8"/>
  <c r="AD790" i="8"/>
  <c r="AE790" i="8"/>
  <c r="J829" i="8"/>
  <c r="AD829" i="8"/>
  <c r="AE829" i="8"/>
  <c r="K792" i="8"/>
  <c r="H792" i="8" s="1"/>
  <c r="L792" i="8"/>
  <c r="M792" i="8"/>
  <c r="N792" i="8" s="1"/>
  <c r="AG792" i="8"/>
  <c r="T792" i="8" s="1"/>
  <c r="AH792" i="8"/>
  <c r="U792" i="8" s="1"/>
  <c r="W792" i="8"/>
  <c r="AI792" i="8"/>
  <c r="V792" i="8" s="1"/>
  <c r="C826" i="5"/>
  <c r="W824" i="8"/>
  <c r="K824" i="8"/>
  <c r="H824" i="8" s="1"/>
  <c r="L824" i="8"/>
  <c r="M824" i="8"/>
  <c r="N824" i="8" s="1"/>
  <c r="AG824" i="8"/>
  <c r="T824" i="8" s="1"/>
  <c r="AH824" i="8"/>
  <c r="U824" i="8" s="1"/>
  <c r="C858" i="5"/>
  <c r="AI824" i="8"/>
  <c r="V824" i="8" s="1"/>
  <c r="J837" i="8"/>
  <c r="AD837" i="8"/>
  <c r="AE837" i="8"/>
  <c r="J809" i="8"/>
  <c r="AD809" i="8"/>
  <c r="AE809" i="8"/>
  <c r="M818" i="8"/>
  <c r="N818" i="8" s="1"/>
  <c r="AG818" i="8"/>
  <c r="T818" i="8" s="1"/>
  <c r="AH818" i="8"/>
  <c r="U818" i="8" s="1"/>
  <c r="W818" i="8"/>
  <c r="K818" i="8"/>
  <c r="H818" i="8" s="1"/>
  <c r="L818" i="8"/>
  <c r="AI818" i="8"/>
  <c r="V818" i="8" s="1"/>
  <c r="C852" i="5"/>
  <c r="AD828" i="8"/>
  <c r="AE828" i="8"/>
  <c r="J828" i="8"/>
  <c r="AH837" i="8"/>
  <c r="U837" i="8" s="1"/>
  <c r="W837" i="8"/>
  <c r="K837" i="8"/>
  <c r="H837" i="8" s="1"/>
  <c r="M837" i="8"/>
  <c r="N837" i="8" s="1"/>
  <c r="AG837" i="8"/>
  <c r="T837" i="8" s="1"/>
  <c r="L837" i="8"/>
  <c r="C871" i="5"/>
  <c r="AI837" i="8"/>
  <c r="V837" i="8" s="1"/>
  <c r="AH813" i="8"/>
  <c r="U813" i="8" s="1"/>
  <c r="W813" i="8"/>
  <c r="K813" i="8"/>
  <c r="H813" i="8" s="1"/>
  <c r="L813" i="8"/>
  <c r="M813" i="8"/>
  <c r="N813" i="8" s="1"/>
  <c r="AG813" i="8"/>
  <c r="T813" i="8" s="1"/>
  <c r="AI813" i="8"/>
  <c r="V813" i="8" s="1"/>
  <c r="C847" i="5"/>
  <c r="AD844" i="8"/>
  <c r="J844" i="8"/>
  <c r="AE844" i="8"/>
  <c r="W834" i="8"/>
  <c r="K834" i="8"/>
  <c r="H834" i="8" s="1"/>
  <c r="L834" i="8"/>
  <c r="M834" i="8"/>
  <c r="N834" i="8" s="1"/>
  <c r="AG834" i="8"/>
  <c r="T834" i="8" s="1"/>
  <c r="AH834" i="8"/>
  <c r="U834" i="8" s="1"/>
  <c r="AI834" i="8"/>
  <c r="V834" i="8" s="1"/>
  <c r="C868" i="5"/>
  <c r="L823" i="8"/>
  <c r="M823" i="8"/>
  <c r="N823" i="8" s="1"/>
  <c r="AG823" i="8"/>
  <c r="T823" i="8" s="1"/>
  <c r="AH823" i="8"/>
  <c r="U823" i="8" s="1"/>
  <c r="W823" i="8"/>
  <c r="K823" i="8"/>
  <c r="H823" i="8" s="1"/>
  <c r="AI823" i="8"/>
  <c r="V823" i="8" s="1"/>
  <c r="C857" i="5"/>
  <c r="AE835" i="8"/>
  <c r="J835" i="8"/>
  <c r="AD835" i="8"/>
  <c r="L811" i="8"/>
  <c r="M811" i="8"/>
  <c r="N811" i="8" s="1"/>
  <c r="AG811" i="8"/>
  <c r="T811" i="8" s="1"/>
  <c r="AH811" i="8"/>
  <c r="U811" i="8" s="1"/>
  <c r="W811" i="8"/>
  <c r="K811" i="8"/>
  <c r="H811" i="8" s="1"/>
  <c r="AI811" i="8"/>
  <c r="V811" i="8" s="1"/>
  <c r="C845" i="5"/>
  <c r="K828" i="8"/>
  <c r="H828" i="8" s="1"/>
  <c r="L828" i="8"/>
  <c r="M828" i="8"/>
  <c r="N828" i="8" s="1"/>
  <c r="AG828" i="8"/>
  <c r="T828" i="8" s="1"/>
  <c r="AH828" i="8"/>
  <c r="U828" i="8" s="1"/>
  <c r="W828" i="8"/>
  <c r="AI828" i="8"/>
  <c r="V828" i="8" s="1"/>
  <c r="C862" i="5"/>
  <c r="J825" i="8"/>
  <c r="AD825" i="8"/>
  <c r="AE825" i="8"/>
  <c r="M839" i="8"/>
  <c r="N839" i="8" s="1"/>
  <c r="AG839" i="8"/>
  <c r="T839" i="8" s="1"/>
  <c r="L839" i="8"/>
  <c r="W839" i="8"/>
  <c r="AH839" i="8"/>
  <c r="U839" i="8" s="1"/>
  <c r="K839" i="8"/>
  <c r="H839" i="8" s="1"/>
  <c r="AI839" i="8"/>
  <c r="V839" i="8" s="1"/>
  <c r="C873" i="5"/>
  <c r="J793" i="8"/>
  <c r="AD793" i="8"/>
  <c r="AE793" i="8"/>
  <c r="L799" i="8"/>
  <c r="M799" i="8"/>
  <c r="N799" i="8" s="1"/>
  <c r="AG799" i="8"/>
  <c r="T799" i="8" s="1"/>
  <c r="AH799" i="8"/>
  <c r="U799" i="8" s="1"/>
  <c r="W799" i="8"/>
  <c r="K799" i="8"/>
  <c r="H799" i="8" s="1"/>
  <c r="AI799" i="8"/>
  <c r="V799" i="8" s="1"/>
  <c r="C833" i="5"/>
  <c r="W788" i="8"/>
  <c r="K788" i="8"/>
  <c r="H788" i="8" s="1"/>
  <c r="L788" i="8"/>
  <c r="M788" i="8"/>
  <c r="N788" i="8" s="1"/>
  <c r="AG788" i="8"/>
  <c r="T788" i="8" s="1"/>
  <c r="AH788" i="8"/>
  <c r="U788" i="8" s="1"/>
  <c r="AI788" i="8"/>
  <c r="V788" i="8" s="1"/>
  <c r="C822" i="5"/>
  <c r="J802" i="8"/>
  <c r="AD802" i="8"/>
  <c r="AE802" i="8"/>
  <c r="J819" i="8"/>
  <c r="AD819" i="8"/>
  <c r="AE819" i="8"/>
  <c r="M806" i="8"/>
  <c r="N806" i="8" s="1"/>
  <c r="AG806" i="8"/>
  <c r="T806" i="8" s="1"/>
  <c r="AH806" i="8"/>
  <c r="U806" i="8" s="1"/>
  <c r="W806" i="8"/>
  <c r="K806" i="8"/>
  <c r="H806" i="8" s="1"/>
  <c r="L806" i="8"/>
  <c r="AI806" i="8"/>
  <c r="V806" i="8" s="1"/>
  <c r="C840" i="5"/>
  <c r="J834" i="8"/>
  <c r="AD834" i="8"/>
  <c r="AE834" i="8"/>
  <c r="J843" i="8"/>
  <c r="AD843" i="8"/>
  <c r="AE843" i="8"/>
  <c r="J822" i="8"/>
  <c r="AD822" i="8"/>
  <c r="AE822" i="8"/>
  <c r="W841" i="8"/>
  <c r="AG841" i="8"/>
  <c r="T841" i="8" s="1"/>
  <c r="K841" i="8"/>
  <c r="H841" i="8" s="1"/>
  <c r="AH841" i="8"/>
  <c r="U841" i="8" s="1"/>
  <c r="L841" i="8"/>
  <c r="M841" i="8"/>
  <c r="N841" i="8" s="1"/>
  <c r="AI841" i="8"/>
  <c r="V841" i="8" s="1"/>
  <c r="C875" i="5"/>
  <c r="W817" i="8"/>
  <c r="K817" i="8"/>
  <c r="H817" i="8" s="1"/>
  <c r="L817" i="8"/>
  <c r="M817" i="8"/>
  <c r="N817" i="8" s="1"/>
  <c r="AG817" i="8"/>
  <c r="T817" i="8" s="1"/>
  <c r="AH817" i="8"/>
  <c r="U817" i="8" s="1"/>
  <c r="AI817" i="8"/>
  <c r="V817" i="8" s="1"/>
  <c r="C851" i="5"/>
  <c r="J791" i="8"/>
  <c r="AD791" i="8"/>
  <c r="AE791" i="8"/>
  <c r="J810" i="8"/>
  <c r="AD810" i="8"/>
  <c r="AE810" i="8"/>
  <c r="W829" i="8"/>
  <c r="K829" i="8"/>
  <c r="H829" i="8" s="1"/>
  <c r="L829" i="8"/>
  <c r="M829" i="8"/>
  <c r="N829" i="8" s="1"/>
  <c r="AG829" i="8"/>
  <c r="T829" i="8" s="1"/>
  <c r="AH829" i="8"/>
  <c r="U829" i="8" s="1"/>
  <c r="AI829" i="8"/>
  <c r="V829" i="8" s="1"/>
  <c r="C863" i="5"/>
  <c r="J785" i="8"/>
  <c r="AD785" i="8"/>
  <c r="AE785" i="8"/>
  <c r="W805" i="8"/>
  <c r="K805" i="8"/>
  <c r="H805" i="8" s="1"/>
  <c r="L805" i="8"/>
  <c r="M805" i="8"/>
  <c r="N805" i="8" s="1"/>
  <c r="AG805" i="8"/>
  <c r="T805" i="8" s="1"/>
  <c r="AH805" i="8"/>
  <c r="U805" i="8" s="1"/>
  <c r="C839" i="5"/>
  <c r="AI805" i="8"/>
  <c r="V805" i="8" s="1"/>
  <c r="W798" i="8"/>
  <c r="K798" i="8"/>
  <c r="H798" i="8" s="1"/>
  <c r="L798" i="8"/>
  <c r="M798" i="8"/>
  <c r="N798" i="8" s="1"/>
  <c r="AG798" i="8"/>
  <c r="T798" i="8" s="1"/>
  <c r="AH798" i="8"/>
  <c r="U798" i="8" s="1"/>
  <c r="AI798" i="8"/>
  <c r="V798" i="8" s="1"/>
  <c r="C832" i="5"/>
  <c r="J817" i="8"/>
  <c r="AD817" i="8"/>
  <c r="AE817" i="8"/>
  <c r="AE823" i="8"/>
  <c r="J823" i="8"/>
  <c r="AD823" i="8"/>
  <c r="J806" i="8"/>
  <c r="AD806" i="8"/>
  <c r="AE806" i="8"/>
  <c r="J826" i="8"/>
  <c r="AD826" i="8"/>
  <c r="AE826" i="8"/>
  <c r="W796" i="8"/>
  <c r="K796" i="8"/>
  <c r="H796" i="8" s="1"/>
  <c r="L796" i="8"/>
  <c r="M796" i="8"/>
  <c r="N796" i="8" s="1"/>
  <c r="AG796" i="8"/>
  <c r="T796" i="8" s="1"/>
  <c r="AH796" i="8"/>
  <c r="U796" i="8" s="1"/>
  <c r="AI796" i="8"/>
  <c r="V796" i="8" s="1"/>
  <c r="C830" i="5"/>
  <c r="J814" i="8"/>
  <c r="AD814" i="8"/>
  <c r="AE814" i="8"/>
  <c r="W803" i="8"/>
  <c r="K803" i="8"/>
  <c r="H803" i="8" s="1"/>
  <c r="L803" i="8"/>
  <c r="M803" i="8"/>
  <c r="N803" i="8" s="1"/>
  <c r="AG803" i="8"/>
  <c r="T803" i="8" s="1"/>
  <c r="AH803" i="8"/>
  <c r="U803" i="8" s="1"/>
  <c r="C837" i="5"/>
  <c r="AI803" i="8"/>
  <c r="V803" i="8" s="1"/>
  <c r="AD841" i="8"/>
  <c r="AE841" i="8"/>
  <c r="J841" i="8"/>
  <c r="W810" i="8"/>
  <c r="K810" i="8"/>
  <c r="H810" i="8" s="1"/>
  <c r="L810" i="8"/>
  <c r="M810" i="8"/>
  <c r="N810" i="8" s="1"/>
  <c r="AG810" i="8"/>
  <c r="T810" i="8" s="1"/>
  <c r="AH810" i="8"/>
  <c r="U810" i="8" s="1"/>
  <c r="AI810" i="8"/>
  <c r="V810" i="8" s="1"/>
  <c r="C844" i="5"/>
  <c r="J821" i="8"/>
  <c r="AD821" i="8"/>
  <c r="AE821" i="8"/>
  <c r="W822" i="8"/>
  <c r="K822" i="8"/>
  <c r="H822" i="8" s="1"/>
  <c r="L822" i="8"/>
  <c r="M822" i="8"/>
  <c r="N822" i="8" s="1"/>
  <c r="AG822" i="8"/>
  <c r="T822" i="8" s="1"/>
  <c r="AH822" i="8"/>
  <c r="U822" i="8" s="1"/>
  <c r="AI822" i="8"/>
  <c r="V822" i="8" s="1"/>
  <c r="C856" i="5"/>
  <c r="W808" i="8"/>
  <c r="K808" i="8"/>
  <c r="H808" i="8" s="1"/>
  <c r="L808" i="8"/>
  <c r="M808" i="8"/>
  <c r="N808" i="8" s="1"/>
  <c r="AG808" i="8"/>
  <c r="T808" i="8" s="1"/>
  <c r="AH808" i="8"/>
  <c r="U808" i="8" s="1"/>
  <c r="AI808" i="8"/>
  <c r="V808" i="8" s="1"/>
  <c r="C842" i="5"/>
  <c r="W836" i="8"/>
  <c r="K836" i="8"/>
  <c r="H836" i="8" s="1"/>
  <c r="L836" i="8"/>
  <c r="M836" i="8"/>
  <c r="N836" i="8" s="1"/>
  <c r="AG836" i="8"/>
  <c r="T836" i="8" s="1"/>
  <c r="AH836" i="8"/>
  <c r="U836" i="8" s="1"/>
  <c r="AI836" i="8"/>
  <c r="V836" i="8" s="1"/>
  <c r="C870" i="5"/>
  <c r="W790" i="8"/>
  <c r="K790" i="8"/>
  <c r="H790" i="8" s="1"/>
  <c r="L790" i="8"/>
  <c r="M790" i="8"/>
  <c r="N790" i="8" s="1"/>
  <c r="AG790" i="8"/>
  <c r="T790" i="8" s="1"/>
  <c r="AH790" i="8"/>
  <c r="U790" i="8" s="1"/>
  <c r="AI790" i="8"/>
  <c r="V790" i="8" s="1"/>
  <c r="C824" i="5"/>
  <c r="L835" i="8"/>
  <c r="M835" i="8"/>
  <c r="N835" i="8" s="1"/>
  <c r="AG835" i="8"/>
  <c r="T835" i="8" s="1"/>
  <c r="AH835" i="8"/>
  <c r="U835" i="8" s="1"/>
  <c r="K835" i="8"/>
  <c r="H835" i="8" s="1"/>
  <c r="W835" i="8"/>
  <c r="AI835" i="8"/>
  <c r="V835" i="8" s="1"/>
  <c r="C869" i="5"/>
  <c r="J800" i="8"/>
  <c r="AD800" i="8"/>
  <c r="AE800" i="8"/>
  <c r="AD816" i="8"/>
  <c r="AE816" i="8"/>
  <c r="J816" i="8"/>
  <c r="W843" i="8"/>
  <c r="K843" i="8"/>
  <c r="H843" i="8" s="1"/>
  <c r="AG843" i="8"/>
  <c r="T843" i="8" s="1"/>
  <c r="L843" i="8"/>
  <c r="AH843" i="8"/>
  <c r="U843" i="8" s="1"/>
  <c r="M843" i="8"/>
  <c r="N843" i="8" s="1"/>
  <c r="C877" i="5"/>
  <c r="AI843" i="8"/>
  <c r="V843" i="8" s="1"/>
  <c r="W820" i="8"/>
  <c r="K820" i="8"/>
  <c r="H820" i="8" s="1"/>
  <c r="L820" i="8"/>
  <c r="M820" i="8"/>
  <c r="N820" i="8" s="1"/>
  <c r="AG820" i="8"/>
  <c r="T820" i="8" s="1"/>
  <c r="AH820" i="8"/>
  <c r="U820" i="8" s="1"/>
  <c r="AI820" i="8"/>
  <c r="V820" i="8" s="1"/>
  <c r="C854" i="5"/>
  <c r="AD804" i="8"/>
  <c r="AE804" i="8"/>
  <c r="J804" i="8"/>
  <c r="W807" i="8"/>
  <c r="K807" i="8"/>
  <c r="H807" i="8" s="1"/>
  <c r="L807" i="8"/>
  <c r="M807" i="8"/>
  <c r="N807" i="8" s="1"/>
  <c r="AG807" i="8"/>
  <c r="T807" i="8" s="1"/>
  <c r="AH807" i="8"/>
  <c r="U807" i="8" s="1"/>
  <c r="C841" i="5"/>
  <c r="AI807" i="8"/>
  <c r="V807" i="8" s="1"/>
  <c r="J812" i="8"/>
  <c r="AD812" i="8"/>
  <c r="AE812" i="8"/>
  <c r="AD792" i="8"/>
  <c r="AE792" i="8"/>
  <c r="J792" i="8"/>
  <c r="W767" i="8"/>
  <c r="K767" i="8"/>
  <c r="H767" i="8" s="1"/>
  <c r="L767" i="8"/>
  <c r="M767" i="8"/>
  <c r="N767" i="8" s="1"/>
  <c r="AG767" i="8"/>
  <c r="T767" i="8" s="1"/>
  <c r="AH767" i="8"/>
  <c r="U767" i="8" s="1"/>
  <c r="AI767" i="8"/>
  <c r="V767" i="8" s="1"/>
  <c r="C801" i="5"/>
  <c r="W748" i="8"/>
  <c r="K748" i="8"/>
  <c r="H748" i="8" s="1"/>
  <c r="L748" i="8"/>
  <c r="M748" i="8"/>
  <c r="N748" i="8" s="1"/>
  <c r="AG748" i="8"/>
  <c r="T748" i="8" s="1"/>
  <c r="AH748" i="8"/>
  <c r="U748" i="8" s="1"/>
  <c r="AI748" i="8"/>
  <c r="V748" i="8" s="1"/>
  <c r="C782" i="5"/>
  <c r="AD744" i="8"/>
  <c r="AE744" i="8"/>
  <c r="J744" i="8"/>
  <c r="W759" i="8"/>
  <c r="K759" i="8"/>
  <c r="H759" i="8" s="1"/>
  <c r="L759" i="8"/>
  <c r="M759" i="8"/>
  <c r="N759" i="8" s="1"/>
  <c r="AG759" i="8"/>
  <c r="T759" i="8" s="1"/>
  <c r="AH759" i="8"/>
  <c r="U759" i="8" s="1"/>
  <c r="AI759" i="8"/>
  <c r="V759" i="8" s="1"/>
  <c r="C793" i="5"/>
  <c r="W774" i="8"/>
  <c r="L774" i="8"/>
  <c r="M774" i="8"/>
  <c r="N774" i="8" s="1"/>
  <c r="AG774" i="8"/>
  <c r="T774" i="8" s="1"/>
  <c r="AH774" i="8"/>
  <c r="U774" i="8" s="1"/>
  <c r="K774" i="8"/>
  <c r="H774" i="8" s="1"/>
  <c r="AI774" i="8"/>
  <c r="V774" i="8" s="1"/>
  <c r="C808" i="5"/>
  <c r="J774" i="8"/>
  <c r="AE774" i="8"/>
  <c r="AD774" i="8"/>
  <c r="AH765" i="8"/>
  <c r="U765" i="8" s="1"/>
  <c r="W765" i="8"/>
  <c r="K765" i="8"/>
  <c r="H765" i="8" s="1"/>
  <c r="L765" i="8"/>
  <c r="M765" i="8"/>
  <c r="N765" i="8" s="1"/>
  <c r="AG765" i="8"/>
  <c r="T765" i="8" s="1"/>
  <c r="AI765" i="8"/>
  <c r="V765" i="8" s="1"/>
  <c r="C799" i="5"/>
  <c r="AE763" i="8"/>
  <c r="J763" i="8"/>
  <c r="AD763" i="8"/>
  <c r="J761" i="8"/>
  <c r="AD761" i="8"/>
  <c r="AE761" i="8"/>
  <c r="W752" i="8"/>
  <c r="K752" i="8"/>
  <c r="H752" i="8" s="1"/>
  <c r="L752" i="8"/>
  <c r="M752" i="8"/>
  <c r="N752" i="8" s="1"/>
  <c r="AG752" i="8"/>
  <c r="T752" i="8" s="1"/>
  <c r="AH752" i="8"/>
  <c r="U752" i="8" s="1"/>
  <c r="AI752" i="8"/>
  <c r="V752" i="8" s="1"/>
  <c r="C786" i="5"/>
  <c r="M770" i="8"/>
  <c r="N770" i="8" s="1"/>
  <c r="AG770" i="8"/>
  <c r="T770" i="8" s="1"/>
  <c r="AH770" i="8"/>
  <c r="U770" i="8" s="1"/>
  <c r="W770" i="8"/>
  <c r="K770" i="8"/>
  <c r="H770" i="8" s="1"/>
  <c r="L770" i="8"/>
  <c r="AI770" i="8"/>
  <c r="V770" i="8" s="1"/>
  <c r="C804" i="5"/>
  <c r="K778" i="8"/>
  <c r="H778" i="8" s="1"/>
  <c r="L778" i="8"/>
  <c r="M778" i="8"/>
  <c r="N778" i="8" s="1"/>
  <c r="AG778" i="8"/>
  <c r="T778" i="8" s="1"/>
  <c r="AH778" i="8"/>
  <c r="U778" i="8" s="1"/>
  <c r="W778" i="8"/>
  <c r="AI778" i="8"/>
  <c r="V778" i="8" s="1"/>
  <c r="C812" i="5"/>
  <c r="AH753" i="8"/>
  <c r="U753" i="8" s="1"/>
  <c r="W753" i="8"/>
  <c r="K753" i="8"/>
  <c r="H753" i="8" s="1"/>
  <c r="L753" i="8"/>
  <c r="M753" i="8"/>
  <c r="N753" i="8" s="1"/>
  <c r="AG753" i="8"/>
  <c r="T753" i="8" s="1"/>
  <c r="C787" i="5"/>
  <c r="AI753" i="8"/>
  <c r="V753" i="8" s="1"/>
  <c r="J748" i="8"/>
  <c r="AD748" i="8"/>
  <c r="AE748" i="8"/>
  <c r="W769" i="8"/>
  <c r="K769" i="8"/>
  <c r="H769" i="8" s="1"/>
  <c r="L769" i="8"/>
  <c r="M769" i="8"/>
  <c r="N769" i="8" s="1"/>
  <c r="AG769" i="8"/>
  <c r="T769" i="8" s="1"/>
  <c r="AH769" i="8"/>
  <c r="U769" i="8" s="1"/>
  <c r="AI769" i="8"/>
  <c r="V769" i="8" s="1"/>
  <c r="C803" i="5"/>
  <c r="W735" i="8"/>
  <c r="K735" i="8"/>
  <c r="H735" i="8" s="1"/>
  <c r="L735" i="8"/>
  <c r="M735" i="8"/>
  <c r="N735" i="8" s="1"/>
  <c r="AG735" i="8"/>
  <c r="T735" i="8" s="1"/>
  <c r="AH735" i="8"/>
  <c r="U735" i="8" s="1"/>
  <c r="AI735" i="8"/>
  <c r="V735" i="8" s="1"/>
  <c r="C769" i="5"/>
  <c r="J781" i="8"/>
  <c r="AD781" i="8"/>
  <c r="AE781" i="8"/>
  <c r="L739" i="8"/>
  <c r="M739" i="8"/>
  <c r="N739" i="8" s="1"/>
  <c r="AG739" i="8"/>
  <c r="T739" i="8" s="1"/>
  <c r="AH739" i="8"/>
  <c r="U739" i="8" s="1"/>
  <c r="W739" i="8"/>
  <c r="K739" i="8"/>
  <c r="H739" i="8" s="1"/>
  <c r="AI739" i="8"/>
  <c r="V739" i="8" s="1"/>
  <c r="C773" i="5"/>
  <c r="J776" i="8"/>
  <c r="AD776" i="8"/>
  <c r="AE776" i="8"/>
  <c r="J766" i="8"/>
  <c r="AD766" i="8"/>
  <c r="AE766" i="8"/>
  <c r="W747" i="8"/>
  <c r="K747" i="8"/>
  <c r="H747" i="8" s="1"/>
  <c r="L747" i="8"/>
  <c r="M747" i="8"/>
  <c r="N747" i="8" s="1"/>
  <c r="AG747" i="8"/>
  <c r="T747" i="8" s="1"/>
  <c r="AH747" i="8"/>
  <c r="U747" i="8" s="1"/>
  <c r="AI747" i="8"/>
  <c r="V747" i="8" s="1"/>
  <c r="C781" i="5"/>
  <c r="L775" i="8"/>
  <c r="M775" i="8"/>
  <c r="N775" i="8" s="1"/>
  <c r="AG775" i="8"/>
  <c r="T775" i="8" s="1"/>
  <c r="AH775" i="8"/>
  <c r="U775" i="8" s="1"/>
  <c r="K775" i="8"/>
  <c r="H775" i="8" s="1"/>
  <c r="W775" i="8"/>
  <c r="AI775" i="8"/>
  <c r="V775" i="8" s="1"/>
  <c r="C809" i="5"/>
  <c r="W742" i="8"/>
  <c r="K742" i="8"/>
  <c r="H742" i="8" s="1"/>
  <c r="L742" i="8"/>
  <c r="M742" i="8"/>
  <c r="N742" i="8" s="1"/>
  <c r="AG742" i="8"/>
  <c r="T742" i="8" s="1"/>
  <c r="AH742" i="8"/>
  <c r="U742" i="8" s="1"/>
  <c r="AI742" i="8"/>
  <c r="V742" i="8" s="1"/>
  <c r="C776" i="5"/>
  <c r="W726" i="8"/>
  <c r="K726" i="8"/>
  <c r="H726" i="8" s="1"/>
  <c r="L726" i="8"/>
  <c r="M726" i="8"/>
  <c r="N726" i="8" s="1"/>
  <c r="AG726" i="8"/>
  <c r="T726" i="8" s="1"/>
  <c r="AH726" i="8"/>
  <c r="U726" i="8" s="1"/>
  <c r="AI726" i="8"/>
  <c r="V726" i="8" s="1"/>
  <c r="C760" i="5"/>
  <c r="J753" i="8"/>
  <c r="AD753" i="8"/>
  <c r="AE753" i="8"/>
  <c r="AD732" i="8"/>
  <c r="AE732" i="8"/>
  <c r="J732" i="8"/>
  <c r="J750" i="8"/>
  <c r="AD750" i="8"/>
  <c r="AE750" i="8"/>
  <c r="J765" i="8"/>
  <c r="AD765" i="8"/>
  <c r="AE765" i="8"/>
  <c r="J772" i="8"/>
  <c r="AD772" i="8"/>
  <c r="AE772" i="8"/>
  <c r="AE727" i="8"/>
  <c r="J727" i="8"/>
  <c r="AD727" i="8"/>
  <c r="W771" i="8"/>
  <c r="K771" i="8"/>
  <c r="H771" i="8" s="1"/>
  <c r="L771" i="8"/>
  <c r="M771" i="8"/>
  <c r="N771" i="8" s="1"/>
  <c r="AG771" i="8"/>
  <c r="T771" i="8" s="1"/>
  <c r="AH771" i="8"/>
  <c r="U771" i="8" s="1"/>
  <c r="AI771" i="8"/>
  <c r="V771" i="8" s="1"/>
  <c r="C805" i="5"/>
  <c r="W757" i="8"/>
  <c r="K757" i="8"/>
  <c r="H757" i="8" s="1"/>
  <c r="L757" i="8"/>
  <c r="M757" i="8"/>
  <c r="N757" i="8" s="1"/>
  <c r="AG757" i="8"/>
  <c r="T757" i="8" s="1"/>
  <c r="AH757" i="8"/>
  <c r="U757" i="8" s="1"/>
  <c r="AI757" i="8"/>
  <c r="V757" i="8" s="1"/>
  <c r="C791" i="5"/>
  <c r="J734" i="8"/>
  <c r="AD734" i="8"/>
  <c r="AE734" i="8"/>
  <c r="W754" i="8"/>
  <c r="K754" i="8"/>
  <c r="H754" i="8" s="1"/>
  <c r="L754" i="8"/>
  <c r="M754" i="8"/>
  <c r="N754" i="8" s="1"/>
  <c r="AG754" i="8"/>
  <c r="T754" i="8" s="1"/>
  <c r="AH754" i="8"/>
  <c r="U754" i="8" s="1"/>
  <c r="AI754" i="8"/>
  <c r="V754" i="8" s="1"/>
  <c r="C788" i="5"/>
  <c r="M758" i="8"/>
  <c r="N758" i="8" s="1"/>
  <c r="AG758" i="8"/>
  <c r="T758" i="8" s="1"/>
  <c r="AH758" i="8"/>
  <c r="U758" i="8" s="1"/>
  <c r="W758" i="8"/>
  <c r="K758" i="8"/>
  <c r="H758" i="8" s="1"/>
  <c r="L758" i="8"/>
  <c r="AI758" i="8"/>
  <c r="V758" i="8" s="1"/>
  <c r="C792" i="5"/>
  <c r="L784" i="8"/>
  <c r="AG784" i="8"/>
  <c r="T784" i="8" s="1"/>
  <c r="AH784" i="8"/>
  <c r="U784" i="8" s="1"/>
  <c r="K784" i="8"/>
  <c r="H784" i="8" s="1"/>
  <c r="M784" i="8"/>
  <c r="N784" i="8" s="1"/>
  <c r="W784" i="8"/>
  <c r="C818" i="5"/>
  <c r="AI784" i="8"/>
  <c r="V784" i="8" s="1"/>
  <c r="K744" i="8"/>
  <c r="H744" i="8" s="1"/>
  <c r="L744" i="8"/>
  <c r="M744" i="8"/>
  <c r="N744" i="8" s="1"/>
  <c r="AG744" i="8"/>
  <c r="T744" i="8" s="1"/>
  <c r="AH744" i="8"/>
  <c r="U744" i="8" s="1"/>
  <c r="W744" i="8"/>
  <c r="AI744" i="8"/>
  <c r="V744" i="8" s="1"/>
  <c r="C778" i="5"/>
  <c r="L727" i="8"/>
  <c r="M727" i="8"/>
  <c r="N727" i="8" s="1"/>
  <c r="AG727" i="8"/>
  <c r="T727" i="8" s="1"/>
  <c r="AH727" i="8"/>
  <c r="U727" i="8" s="1"/>
  <c r="W727" i="8"/>
  <c r="K727" i="8"/>
  <c r="H727" i="8" s="1"/>
  <c r="AI727" i="8"/>
  <c r="V727" i="8" s="1"/>
  <c r="C761" i="5"/>
  <c r="J759" i="8"/>
  <c r="AD759" i="8"/>
  <c r="AE759" i="8"/>
  <c r="W761" i="8"/>
  <c r="K761" i="8"/>
  <c r="H761" i="8" s="1"/>
  <c r="L761" i="8"/>
  <c r="M761" i="8"/>
  <c r="N761" i="8" s="1"/>
  <c r="AG761" i="8"/>
  <c r="T761" i="8" s="1"/>
  <c r="AH761" i="8"/>
  <c r="U761" i="8" s="1"/>
  <c r="C795" i="5"/>
  <c r="AI761" i="8"/>
  <c r="V761" i="8" s="1"/>
  <c r="J757" i="8"/>
  <c r="AD757" i="8"/>
  <c r="AE757" i="8"/>
  <c r="J736" i="8"/>
  <c r="AD736" i="8"/>
  <c r="AE736" i="8"/>
  <c r="J735" i="8"/>
  <c r="AD735" i="8"/>
  <c r="AE735" i="8"/>
  <c r="J769" i="8"/>
  <c r="AD769" i="8"/>
  <c r="AE769" i="8"/>
  <c r="J783" i="8"/>
  <c r="AD783" i="8"/>
  <c r="AE783" i="8"/>
  <c r="J747" i="8"/>
  <c r="AD747" i="8"/>
  <c r="AE747" i="8"/>
  <c r="AH729" i="8"/>
  <c r="U729" i="8" s="1"/>
  <c r="W729" i="8"/>
  <c r="K729" i="8"/>
  <c r="H729" i="8" s="1"/>
  <c r="L729" i="8"/>
  <c r="M729" i="8"/>
  <c r="N729" i="8" s="1"/>
  <c r="AG729" i="8"/>
  <c r="T729" i="8" s="1"/>
  <c r="AI729" i="8"/>
  <c r="V729" i="8" s="1"/>
  <c r="C763" i="5"/>
  <c r="L763" i="8"/>
  <c r="M763" i="8"/>
  <c r="N763" i="8" s="1"/>
  <c r="AG763" i="8"/>
  <c r="T763" i="8" s="1"/>
  <c r="AH763" i="8"/>
  <c r="U763" i="8" s="1"/>
  <c r="W763" i="8"/>
  <c r="K763" i="8"/>
  <c r="H763" i="8" s="1"/>
  <c r="AI763" i="8"/>
  <c r="V763" i="8" s="1"/>
  <c r="C797" i="5"/>
  <c r="W762" i="8"/>
  <c r="K762" i="8"/>
  <c r="H762" i="8" s="1"/>
  <c r="L762" i="8"/>
  <c r="M762" i="8"/>
  <c r="N762" i="8" s="1"/>
  <c r="AG762" i="8"/>
  <c r="T762" i="8" s="1"/>
  <c r="AH762" i="8"/>
  <c r="U762" i="8" s="1"/>
  <c r="AI762" i="8"/>
  <c r="V762" i="8" s="1"/>
  <c r="C796" i="5"/>
  <c r="J741" i="8"/>
  <c r="AD741" i="8"/>
  <c r="AE741" i="8"/>
  <c r="K756" i="8"/>
  <c r="H756" i="8" s="1"/>
  <c r="L756" i="8"/>
  <c r="M756" i="8"/>
  <c r="N756" i="8" s="1"/>
  <c r="AG756" i="8"/>
  <c r="T756" i="8" s="1"/>
  <c r="AH756" i="8"/>
  <c r="U756" i="8" s="1"/>
  <c r="W756" i="8"/>
  <c r="AI756" i="8"/>
  <c r="V756" i="8" s="1"/>
  <c r="C790" i="5"/>
  <c r="J752" i="8"/>
  <c r="AD752" i="8"/>
  <c r="AE752" i="8"/>
  <c r="J738" i="8"/>
  <c r="AD738" i="8"/>
  <c r="AE738" i="8"/>
  <c r="J737" i="8"/>
  <c r="AD737" i="8"/>
  <c r="AE737" i="8"/>
  <c r="J771" i="8"/>
  <c r="AD771" i="8"/>
  <c r="AE771" i="8"/>
  <c r="J764" i="8"/>
  <c r="AD764" i="8"/>
  <c r="AE764" i="8"/>
  <c r="M780" i="8"/>
  <c r="N780" i="8" s="1"/>
  <c r="AG780" i="8"/>
  <c r="T780" i="8" s="1"/>
  <c r="AH780" i="8"/>
  <c r="U780" i="8" s="1"/>
  <c r="W780" i="8"/>
  <c r="K780" i="8"/>
  <c r="H780" i="8" s="1"/>
  <c r="L780" i="8"/>
  <c r="AI780" i="8"/>
  <c r="V780" i="8" s="1"/>
  <c r="C814" i="5"/>
  <c r="W755" i="8"/>
  <c r="K755" i="8"/>
  <c r="H755" i="8" s="1"/>
  <c r="L755" i="8"/>
  <c r="M755" i="8"/>
  <c r="N755" i="8" s="1"/>
  <c r="AG755" i="8"/>
  <c r="T755" i="8" s="1"/>
  <c r="AH755" i="8"/>
  <c r="U755" i="8" s="1"/>
  <c r="C789" i="5"/>
  <c r="AI755" i="8"/>
  <c r="V755" i="8" s="1"/>
  <c r="J749" i="8"/>
  <c r="AD749" i="8"/>
  <c r="AE749" i="8"/>
  <c r="AH777" i="8"/>
  <c r="U777" i="8" s="1"/>
  <c r="K777" i="8"/>
  <c r="H777" i="8" s="1"/>
  <c r="M777" i="8"/>
  <c r="N777" i="8" s="1"/>
  <c r="AG777" i="8"/>
  <c r="T777" i="8" s="1"/>
  <c r="L777" i="8"/>
  <c r="W777" i="8"/>
  <c r="AI777" i="8"/>
  <c r="V777" i="8" s="1"/>
  <c r="C811" i="5"/>
  <c r="W776" i="8"/>
  <c r="K776" i="8"/>
  <c r="H776" i="8" s="1"/>
  <c r="L776" i="8"/>
  <c r="AH776" i="8"/>
  <c r="U776" i="8" s="1"/>
  <c r="M776" i="8"/>
  <c r="N776" i="8" s="1"/>
  <c r="AG776" i="8"/>
  <c r="T776" i="8" s="1"/>
  <c r="C810" i="5"/>
  <c r="AI776" i="8"/>
  <c r="V776" i="8" s="1"/>
  <c r="W749" i="8"/>
  <c r="K749" i="8"/>
  <c r="H749" i="8" s="1"/>
  <c r="L749" i="8"/>
  <c r="M749" i="8"/>
  <c r="N749" i="8" s="1"/>
  <c r="AG749" i="8"/>
  <c r="T749" i="8" s="1"/>
  <c r="AH749" i="8"/>
  <c r="U749" i="8" s="1"/>
  <c r="AI749" i="8"/>
  <c r="V749" i="8" s="1"/>
  <c r="C783" i="5"/>
  <c r="J758" i="8"/>
  <c r="AD758" i="8"/>
  <c r="AE758" i="8"/>
  <c r="J770" i="8"/>
  <c r="AD770" i="8"/>
  <c r="AE770" i="8"/>
  <c r="W745" i="8"/>
  <c r="K745" i="8"/>
  <c r="H745" i="8" s="1"/>
  <c r="L745" i="8"/>
  <c r="M745" i="8"/>
  <c r="N745" i="8" s="1"/>
  <c r="AG745" i="8"/>
  <c r="T745" i="8" s="1"/>
  <c r="AH745" i="8"/>
  <c r="U745" i="8" s="1"/>
  <c r="AI745" i="8"/>
  <c r="V745" i="8" s="1"/>
  <c r="C779" i="5"/>
  <c r="J767" i="8"/>
  <c r="AD767" i="8"/>
  <c r="AE767" i="8"/>
  <c r="J745" i="8"/>
  <c r="AD745" i="8"/>
  <c r="AE745" i="8"/>
  <c r="W772" i="8"/>
  <c r="K772" i="8"/>
  <c r="H772" i="8" s="1"/>
  <c r="L772" i="8"/>
  <c r="M772" i="8"/>
  <c r="N772" i="8" s="1"/>
  <c r="AH772" i="8"/>
  <c r="U772" i="8" s="1"/>
  <c r="AG772" i="8"/>
  <c r="T772" i="8" s="1"/>
  <c r="AI772" i="8"/>
  <c r="V772" i="8" s="1"/>
  <c r="C806" i="5"/>
  <c r="J733" i="8"/>
  <c r="AD733" i="8"/>
  <c r="AE733" i="8"/>
  <c r="J754" i="8"/>
  <c r="AD754" i="8"/>
  <c r="AE754" i="8"/>
  <c r="K732" i="8"/>
  <c r="H732" i="8" s="1"/>
  <c r="L732" i="8"/>
  <c r="M732" i="8"/>
  <c r="N732" i="8" s="1"/>
  <c r="AG732" i="8"/>
  <c r="T732" i="8" s="1"/>
  <c r="AH732" i="8"/>
  <c r="U732" i="8" s="1"/>
  <c r="W732" i="8"/>
  <c r="AI732" i="8"/>
  <c r="V732" i="8" s="1"/>
  <c r="C766" i="5"/>
  <c r="W736" i="8"/>
  <c r="K736" i="8"/>
  <c r="H736" i="8" s="1"/>
  <c r="L736" i="8"/>
  <c r="M736" i="8"/>
  <c r="N736" i="8" s="1"/>
  <c r="AG736" i="8"/>
  <c r="T736" i="8" s="1"/>
  <c r="AH736" i="8"/>
  <c r="U736" i="8" s="1"/>
  <c r="AI736" i="8"/>
  <c r="V736" i="8" s="1"/>
  <c r="C770" i="5"/>
  <c r="W782" i="8"/>
  <c r="AG782" i="8"/>
  <c r="T782" i="8" s="1"/>
  <c r="AH782" i="8"/>
  <c r="U782" i="8" s="1"/>
  <c r="K782" i="8"/>
  <c r="H782" i="8" s="1"/>
  <c r="L782" i="8"/>
  <c r="M782" i="8"/>
  <c r="N782" i="8" s="1"/>
  <c r="AI782" i="8"/>
  <c r="V782" i="8" s="1"/>
  <c r="C816" i="5"/>
  <c r="J740" i="8"/>
  <c r="AD740" i="8"/>
  <c r="AE740" i="8"/>
  <c r="AH741" i="8"/>
  <c r="U741" i="8" s="1"/>
  <c r="W741" i="8"/>
  <c r="K741" i="8"/>
  <c r="H741" i="8" s="1"/>
  <c r="L741" i="8"/>
  <c r="M741" i="8"/>
  <c r="N741" i="8" s="1"/>
  <c r="AG741" i="8"/>
  <c r="T741" i="8" s="1"/>
  <c r="AI741" i="8"/>
  <c r="V741" i="8" s="1"/>
  <c r="C775" i="5"/>
  <c r="W750" i="8"/>
  <c r="K750" i="8"/>
  <c r="H750" i="8" s="1"/>
  <c r="L750" i="8"/>
  <c r="M750" i="8"/>
  <c r="N750" i="8" s="1"/>
  <c r="AG750" i="8"/>
  <c r="T750" i="8" s="1"/>
  <c r="AH750" i="8"/>
  <c r="U750" i="8" s="1"/>
  <c r="C784" i="5"/>
  <c r="AI750" i="8"/>
  <c r="V750" i="8" s="1"/>
  <c r="W743" i="8"/>
  <c r="K743" i="8"/>
  <c r="H743" i="8" s="1"/>
  <c r="L743" i="8"/>
  <c r="M743" i="8"/>
  <c r="N743" i="8" s="1"/>
  <c r="AG743" i="8"/>
  <c r="T743" i="8" s="1"/>
  <c r="AH743" i="8"/>
  <c r="U743" i="8" s="1"/>
  <c r="AI743" i="8"/>
  <c r="V743" i="8" s="1"/>
  <c r="C777" i="5"/>
  <c r="J729" i="8"/>
  <c r="AD729" i="8"/>
  <c r="AE729" i="8"/>
  <c r="J725" i="8"/>
  <c r="AD725" i="8"/>
  <c r="AE725" i="8"/>
  <c r="W740" i="8"/>
  <c r="K740" i="8"/>
  <c r="H740" i="8" s="1"/>
  <c r="L740" i="8"/>
  <c r="M740" i="8"/>
  <c r="N740" i="8" s="1"/>
  <c r="AG740" i="8"/>
  <c r="T740" i="8" s="1"/>
  <c r="AH740" i="8"/>
  <c r="U740" i="8" s="1"/>
  <c r="AI740" i="8"/>
  <c r="V740" i="8" s="1"/>
  <c r="C774" i="5"/>
  <c r="J743" i="8"/>
  <c r="AD743" i="8"/>
  <c r="AE743" i="8"/>
  <c r="K768" i="8"/>
  <c r="H768" i="8" s="1"/>
  <c r="L768" i="8"/>
  <c r="M768" i="8"/>
  <c r="N768" i="8" s="1"/>
  <c r="AG768" i="8"/>
  <c r="T768" i="8" s="1"/>
  <c r="AH768" i="8"/>
  <c r="U768" i="8" s="1"/>
  <c r="W768" i="8"/>
  <c r="AI768" i="8"/>
  <c r="V768" i="8" s="1"/>
  <c r="C802" i="5"/>
  <c r="M779" i="8"/>
  <c r="N779" i="8" s="1"/>
  <c r="AG779" i="8"/>
  <c r="T779" i="8" s="1"/>
  <c r="L779" i="8"/>
  <c r="W779" i="8"/>
  <c r="AH779" i="8"/>
  <c r="U779" i="8" s="1"/>
  <c r="K779" i="8"/>
  <c r="H779" i="8" s="1"/>
  <c r="AI779" i="8"/>
  <c r="V779" i="8" s="1"/>
  <c r="C813" i="5"/>
  <c r="J755" i="8"/>
  <c r="AD755" i="8"/>
  <c r="AE755" i="8"/>
  <c r="M746" i="8"/>
  <c r="N746" i="8" s="1"/>
  <c r="AG746" i="8"/>
  <c r="T746" i="8" s="1"/>
  <c r="AH746" i="8"/>
  <c r="U746" i="8" s="1"/>
  <c r="W746" i="8"/>
  <c r="K746" i="8"/>
  <c r="H746" i="8" s="1"/>
  <c r="L746" i="8"/>
  <c r="C780" i="5"/>
  <c r="AI746" i="8"/>
  <c r="V746" i="8" s="1"/>
  <c r="AE775" i="8"/>
  <c r="AD775" i="8"/>
  <c r="J775" i="8"/>
  <c r="W783" i="8"/>
  <c r="K783" i="8"/>
  <c r="H783" i="8" s="1"/>
  <c r="L783" i="8"/>
  <c r="AG783" i="8"/>
  <c r="T783" i="8" s="1"/>
  <c r="AH783" i="8"/>
  <c r="U783" i="8" s="1"/>
  <c r="M783" i="8"/>
  <c r="N783" i="8" s="1"/>
  <c r="AI783" i="8"/>
  <c r="V783" i="8" s="1"/>
  <c r="C817" i="5"/>
  <c r="J742" i="8"/>
  <c r="AD742" i="8"/>
  <c r="AE742" i="8"/>
  <c r="AE739" i="8"/>
  <c r="J739" i="8"/>
  <c r="AD739" i="8"/>
  <c r="W733" i="8"/>
  <c r="K733" i="8"/>
  <c r="H733" i="8" s="1"/>
  <c r="L733" i="8"/>
  <c r="M733" i="8"/>
  <c r="N733" i="8" s="1"/>
  <c r="AG733" i="8"/>
  <c r="T733" i="8" s="1"/>
  <c r="AH733" i="8"/>
  <c r="U733" i="8" s="1"/>
  <c r="C767" i="5"/>
  <c r="AI733" i="8"/>
  <c r="V733" i="8" s="1"/>
  <c r="AD780" i="8"/>
  <c r="AE780" i="8"/>
  <c r="J780" i="8"/>
  <c r="W731" i="8"/>
  <c r="K731" i="8"/>
  <c r="H731" i="8" s="1"/>
  <c r="L731" i="8"/>
  <c r="M731" i="8"/>
  <c r="N731" i="8" s="1"/>
  <c r="AG731" i="8"/>
  <c r="T731" i="8" s="1"/>
  <c r="AH731" i="8"/>
  <c r="U731" i="8" s="1"/>
  <c r="AI731" i="8"/>
  <c r="V731" i="8" s="1"/>
  <c r="C765" i="5"/>
  <c r="AE751" i="8"/>
  <c r="J751" i="8"/>
  <c r="AD751" i="8"/>
  <c r="W730" i="8"/>
  <c r="K730" i="8"/>
  <c r="H730" i="8" s="1"/>
  <c r="L730" i="8"/>
  <c r="M730" i="8"/>
  <c r="N730" i="8" s="1"/>
  <c r="AG730" i="8"/>
  <c r="T730" i="8" s="1"/>
  <c r="AH730" i="8"/>
  <c r="U730" i="8" s="1"/>
  <c r="AI730" i="8"/>
  <c r="V730" i="8" s="1"/>
  <c r="C764" i="5"/>
  <c r="W766" i="8"/>
  <c r="K766" i="8"/>
  <c r="H766" i="8" s="1"/>
  <c r="L766" i="8"/>
  <c r="M766" i="8"/>
  <c r="N766" i="8" s="1"/>
  <c r="AG766" i="8"/>
  <c r="T766" i="8" s="1"/>
  <c r="AH766" i="8"/>
  <c r="U766" i="8" s="1"/>
  <c r="AI766" i="8"/>
  <c r="V766" i="8" s="1"/>
  <c r="C800" i="5"/>
  <c r="W760" i="8"/>
  <c r="K760" i="8"/>
  <c r="H760" i="8" s="1"/>
  <c r="L760" i="8"/>
  <c r="M760" i="8"/>
  <c r="N760" i="8" s="1"/>
  <c r="AG760" i="8"/>
  <c r="T760" i="8" s="1"/>
  <c r="AH760" i="8"/>
  <c r="U760" i="8" s="1"/>
  <c r="C794" i="5"/>
  <c r="AI760" i="8"/>
  <c r="V760" i="8" s="1"/>
  <c r="AD756" i="8"/>
  <c r="AE756" i="8"/>
  <c r="J756" i="8"/>
  <c r="W738" i="8"/>
  <c r="K738" i="8"/>
  <c r="H738" i="8" s="1"/>
  <c r="L738" i="8"/>
  <c r="M738" i="8"/>
  <c r="N738" i="8" s="1"/>
  <c r="AG738" i="8"/>
  <c r="T738" i="8" s="1"/>
  <c r="AH738" i="8"/>
  <c r="U738" i="8" s="1"/>
  <c r="AI738" i="8"/>
  <c r="V738" i="8" s="1"/>
  <c r="C772" i="5"/>
  <c r="W728" i="8"/>
  <c r="K728" i="8"/>
  <c r="H728" i="8" s="1"/>
  <c r="L728" i="8"/>
  <c r="M728" i="8"/>
  <c r="N728" i="8" s="1"/>
  <c r="AG728" i="8"/>
  <c r="T728" i="8" s="1"/>
  <c r="AH728" i="8"/>
  <c r="U728" i="8" s="1"/>
  <c r="AI728" i="8"/>
  <c r="V728" i="8" s="1"/>
  <c r="C762" i="5"/>
  <c r="AD784" i="8"/>
  <c r="AE784" i="8"/>
  <c r="J784" i="8"/>
  <c r="AD768" i="8"/>
  <c r="AE768" i="8"/>
  <c r="J768" i="8"/>
  <c r="J730" i="8"/>
  <c r="AD730" i="8"/>
  <c r="AE730" i="8"/>
  <c r="J728" i="8"/>
  <c r="AD728" i="8"/>
  <c r="AE728" i="8"/>
  <c r="AD777" i="8"/>
  <c r="AE777" i="8"/>
  <c r="J777" i="8"/>
  <c r="W725" i="8"/>
  <c r="K725" i="8"/>
  <c r="H725" i="8" s="1"/>
  <c r="L725" i="8"/>
  <c r="M725" i="8"/>
  <c r="N725" i="8" s="1"/>
  <c r="AG725" i="8"/>
  <c r="T725" i="8" s="1"/>
  <c r="AH725" i="8"/>
  <c r="U725" i="8" s="1"/>
  <c r="C759" i="5"/>
  <c r="AI725" i="8"/>
  <c r="V725" i="8" s="1"/>
  <c r="L751" i="8"/>
  <c r="M751" i="8"/>
  <c r="N751" i="8" s="1"/>
  <c r="AG751" i="8"/>
  <c r="T751" i="8" s="1"/>
  <c r="AH751" i="8"/>
  <c r="U751" i="8" s="1"/>
  <c r="W751" i="8"/>
  <c r="K751" i="8"/>
  <c r="H751" i="8" s="1"/>
  <c r="AI751" i="8"/>
  <c r="V751" i="8" s="1"/>
  <c r="C785" i="5"/>
  <c r="J731" i="8"/>
  <c r="AD731" i="8"/>
  <c r="AE731" i="8"/>
  <c r="W737" i="8"/>
  <c r="K737" i="8"/>
  <c r="H737" i="8" s="1"/>
  <c r="L737" i="8"/>
  <c r="M737" i="8"/>
  <c r="N737" i="8" s="1"/>
  <c r="AG737" i="8"/>
  <c r="T737" i="8" s="1"/>
  <c r="AH737" i="8"/>
  <c r="U737" i="8" s="1"/>
  <c r="C771" i="5"/>
  <c r="AI737" i="8"/>
  <c r="V737" i="8" s="1"/>
  <c r="J760" i="8"/>
  <c r="AD760" i="8"/>
  <c r="AE760" i="8"/>
  <c r="M734" i="8"/>
  <c r="N734" i="8" s="1"/>
  <c r="AG734" i="8"/>
  <c r="T734" i="8" s="1"/>
  <c r="AH734" i="8"/>
  <c r="U734" i="8" s="1"/>
  <c r="W734" i="8"/>
  <c r="K734" i="8"/>
  <c r="H734" i="8" s="1"/>
  <c r="L734" i="8"/>
  <c r="AI734" i="8"/>
  <c r="V734" i="8" s="1"/>
  <c r="C768" i="5"/>
  <c r="J746" i="8"/>
  <c r="AD746" i="8"/>
  <c r="AE746" i="8"/>
  <c r="J782" i="8"/>
  <c r="AD782" i="8"/>
  <c r="AE782" i="8"/>
  <c r="W764" i="8"/>
  <c r="K764" i="8"/>
  <c r="H764" i="8" s="1"/>
  <c r="L764" i="8"/>
  <c r="M764" i="8"/>
  <c r="N764" i="8" s="1"/>
  <c r="AG764" i="8"/>
  <c r="T764" i="8" s="1"/>
  <c r="AH764" i="8"/>
  <c r="U764" i="8" s="1"/>
  <c r="AI764" i="8"/>
  <c r="V764" i="8" s="1"/>
  <c r="C798" i="5"/>
  <c r="J726" i="8"/>
  <c r="AD726" i="8"/>
  <c r="AE726" i="8"/>
  <c r="W773" i="8"/>
  <c r="K773" i="8"/>
  <c r="H773" i="8" s="1"/>
  <c r="L773" i="8"/>
  <c r="M773" i="8"/>
  <c r="N773" i="8" s="1"/>
  <c r="AG773" i="8"/>
  <c r="T773" i="8" s="1"/>
  <c r="AH773" i="8"/>
  <c r="U773" i="8" s="1"/>
  <c r="AI773" i="8"/>
  <c r="V773" i="8" s="1"/>
  <c r="C807" i="5"/>
  <c r="AD779" i="8"/>
  <c r="AE779" i="8"/>
  <c r="J779" i="8"/>
  <c r="J778" i="8"/>
  <c r="AD778" i="8"/>
  <c r="AE778" i="8"/>
  <c r="J773" i="8"/>
  <c r="AD773" i="8"/>
  <c r="AE773" i="8"/>
  <c r="J762" i="8"/>
  <c r="AD762" i="8"/>
  <c r="AE762" i="8"/>
  <c r="W781" i="8"/>
  <c r="AG781" i="8"/>
  <c r="T781" i="8" s="1"/>
  <c r="AH781" i="8"/>
  <c r="U781" i="8" s="1"/>
  <c r="K781" i="8"/>
  <c r="H781" i="8" s="1"/>
  <c r="L781" i="8"/>
  <c r="M781" i="8"/>
  <c r="N781" i="8" s="1"/>
  <c r="C815" i="5"/>
  <c r="AI781" i="8"/>
  <c r="V781" i="8" s="1"/>
  <c r="J692" i="8"/>
  <c r="AD692" i="8"/>
  <c r="AE692" i="8"/>
  <c r="W689" i="8"/>
  <c r="K689" i="8"/>
  <c r="H689" i="8" s="1"/>
  <c r="L689" i="8"/>
  <c r="M689" i="8"/>
  <c r="N689" i="8" s="1"/>
  <c r="AG689" i="8"/>
  <c r="T689" i="8" s="1"/>
  <c r="AH689" i="8"/>
  <c r="U689" i="8" s="1"/>
  <c r="AI689" i="8"/>
  <c r="V689" i="8" s="1"/>
  <c r="C723" i="5"/>
  <c r="J665" i="8"/>
  <c r="AD665" i="8"/>
  <c r="AE665" i="8"/>
  <c r="W721" i="8"/>
  <c r="K721" i="8"/>
  <c r="H721" i="8" s="1"/>
  <c r="L721" i="8"/>
  <c r="M721" i="8"/>
  <c r="N721" i="8" s="1"/>
  <c r="AG721" i="8"/>
  <c r="T721" i="8" s="1"/>
  <c r="AH721" i="8"/>
  <c r="U721" i="8" s="1"/>
  <c r="C755" i="5"/>
  <c r="AI721" i="8"/>
  <c r="V721" i="8" s="1"/>
  <c r="K672" i="8"/>
  <c r="H672" i="8" s="1"/>
  <c r="L672" i="8"/>
  <c r="M672" i="8"/>
  <c r="N672" i="8" s="1"/>
  <c r="AG672" i="8"/>
  <c r="T672" i="8" s="1"/>
  <c r="AH672" i="8"/>
  <c r="U672" i="8" s="1"/>
  <c r="W672" i="8"/>
  <c r="AI672" i="8"/>
  <c r="V672" i="8" s="1"/>
  <c r="C706" i="5"/>
  <c r="W676" i="8"/>
  <c r="K676" i="8"/>
  <c r="H676" i="8" s="1"/>
  <c r="L676" i="8"/>
  <c r="M676" i="8"/>
  <c r="N676" i="8" s="1"/>
  <c r="AG676" i="8"/>
  <c r="T676" i="8" s="1"/>
  <c r="AH676" i="8"/>
  <c r="U676" i="8" s="1"/>
  <c r="AI676" i="8"/>
  <c r="V676" i="8" s="1"/>
  <c r="C710" i="5"/>
  <c r="J693" i="8"/>
  <c r="AD693" i="8"/>
  <c r="AE693" i="8"/>
  <c r="J697" i="8"/>
  <c r="AD697" i="8"/>
  <c r="AE697" i="8"/>
  <c r="W714" i="8"/>
  <c r="K714" i="8"/>
  <c r="H714" i="8" s="1"/>
  <c r="L714" i="8"/>
  <c r="M714" i="8"/>
  <c r="N714" i="8" s="1"/>
  <c r="AG714" i="8"/>
  <c r="T714" i="8" s="1"/>
  <c r="AH714" i="8"/>
  <c r="U714" i="8" s="1"/>
  <c r="AI714" i="8"/>
  <c r="V714" i="8" s="1"/>
  <c r="C748" i="5"/>
  <c r="W687" i="8"/>
  <c r="K687" i="8"/>
  <c r="H687" i="8" s="1"/>
  <c r="L687" i="8"/>
  <c r="M687" i="8"/>
  <c r="N687" i="8" s="1"/>
  <c r="AG687" i="8"/>
  <c r="T687" i="8" s="1"/>
  <c r="AH687" i="8"/>
  <c r="U687" i="8" s="1"/>
  <c r="C721" i="5"/>
  <c r="AI687" i="8"/>
  <c r="V687" i="8" s="1"/>
  <c r="J694" i="8"/>
  <c r="AD694" i="8"/>
  <c r="AE694" i="8"/>
  <c r="AH705" i="8"/>
  <c r="U705" i="8" s="1"/>
  <c r="W705" i="8"/>
  <c r="K705" i="8"/>
  <c r="H705" i="8" s="1"/>
  <c r="L705" i="8"/>
  <c r="M705" i="8"/>
  <c r="N705" i="8" s="1"/>
  <c r="AG705" i="8"/>
  <c r="T705" i="8" s="1"/>
  <c r="AI705" i="8"/>
  <c r="V705" i="8" s="1"/>
  <c r="C739" i="5"/>
  <c r="AE679" i="8"/>
  <c r="J679" i="8"/>
  <c r="AD679" i="8"/>
  <c r="W702" i="8"/>
  <c r="K702" i="8"/>
  <c r="H702" i="8" s="1"/>
  <c r="L702" i="8"/>
  <c r="M702" i="8"/>
  <c r="N702" i="8" s="1"/>
  <c r="AG702" i="8"/>
  <c r="T702" i="8" s="1"/>
  <c r="AH702" i="8"/>
  <c r="U702" i="8" s="1"/>
  <c r="C736" i="5"/>
  <c r="AI702" i="8"/>
  <c r="V702" i="8" s="1"/>
  <c r="M686" i="8"/>
  <c r="N686" i="8" s="1"/>
  <c r="AG686" i="8"/>
  <c r="T686" i="8" s="1"/>
  <c r="AH686" i="8"/>
  <c r="U686" i="8" s="1"/>
  <c r="W686" i="8"/>
  <c r="K686" i="8"/>
  <c r="H686" i="8" s="1"/>
  <c r="L686" i="8"/>
  <c r="AI686" i="8"/>
  <c r="V686" i="8" s="1"/>
  <c r="C720" i="5"/>
  <c r="J673" i="8"/>
  <c r="AD673" i="8"/>
  <c r="AE673" i="8"/>
  <c r="J668" i="8"/>
  <c r="AD668" i="8"/>
  <c r="AE668" i="8"/>
  <c r="J707" i="8"/>
  <c r="AD707" i="8"/>
  <c r="AE707" i="8"/>
  <c r="J670" i="8"/>
  <c r="AD670" i="8"/>
  <c r="AE670" i="8"/>
  <c r="W701" i="8"/>
  <c r="K701" i="8"/>
  <c r="H701" i="8" s="1"/>
  <c r="L701" i="8"/>
  <c r="M701" i="8"/>
  <c r="N701" i="8" s="1"/>
  <c r="AG701" i="8"/>
  <c r="T701" i="8" s="1"/>
  <c r="AH701" i="8"/>
  <c r="U701" i="8" s="1"/>
  <c r="C735" i="5"/>
  <c r="AI701" i="8"/>
  <c r="V701" i="8" s="1"/>
  <c r="W666" i="8"/>
  <c r="K666" i="8"/>
  <c r="H666" i="8" s="1"/>
  <c r="L666" i="8"/>
  <c r="M666" i="8"/>
  <c r="N666" i="8" s="1"/>
  <c r="AG666" i="8"/>
  <c r="T666" i="8" s="1"/>
  <c r="AH666" i="8"/>
  <c r="U666" i="8" s="1"/>
  <c r="AI666" i="8"/>
  <c r="V666" i="8" s="1"/>
  <c r="C700" i="5"/>
  <c r="K708" i="8"/>
  <c r="H708" i="8" s="1"/>
  <c r="L708" i="8"/>
  <c r="M708" i="8"/>
  <c r="N708" i="8" s="1"/>
  <c r="AG708" i="8"/>
  <c r="T708" i="8" s="1"/>
  <c r="AH708" i="8"/>
  <c r="U708" i="8" s="1"/>
  <c r="W708" i="8"/>
  <c r="AI708" i="8"/>
  <c r="V708" i="8" s="1"/>
  <c r="C742" i="5"/>
  <c r="AD708" i="8"/>
  <c r="AE708" i="8"/>
  <c r="J708" i="8"/>
  <c r="L715" i="8"/>
  <c r="M715" i="8"/>
  <c r="N715" i="8" s="1"/>
  <c r="AG715" i="8"/>
  <c r="T715" i="8" s="1"/>
  <c r="AH715" i="8"/>
  <c r="U715" i="8" s="1"/>
  <c r="W715" i="8"/>
  <c r="K715" i="8"/>
  <c r="H715" i="8" s="1"/>
  <c r="AI715" i="8"/>
  <c r="V715" i="8" s="1"/>
  <c r="C749" i="5"/>
  <c r="W712" i="8"/>
  <c r="K712" i="8"/>
  <c r="H712" i="8" s="1"/>
  <c r="L712" i="8"/>
  <c r="M712" i="8"/>
  <c r="N712" i="8" s="1"/>
  <c r="AG712" i="8"/>
  <c r="T712" i="8" s="1"/>
  <c r="AH712" i="8"/>
  <c r="U712" i="8" s="1"/>
  <c r="AI712" i="8"/>
  <c r="V712" i="8" s="1"/>
  <c r="C746" i="5"/>
  <c r="J713" i="8"/>
  <c r="AD713" i="8"/>
  <c r="AE713" i="8"/>
  <c r="K720" i="8"/>
  <c r="H720" i="8" s="1"/>
  <c r="L720" i="8"/>
  <c r="AH720" i="8"/>
  <c r="U720" i="8" s="1"/>
  <c r="W720" i="8"/>
  <c r="M720" i="8"/>
  <c r="N720" i="8" s="1"/>
  <c r="AG720" i="8"/>
  <c r="T720" i="8" s="1"/>
  <c r="AI720" i="8"/>
  <c r="V720" i="8" s="1"/>
  <c r="C754" i="5"/>
  <c r="L724" i="8"/>
  <c r="AH724" i="8"/>
  <c r="U724" i="8" s="1"/>
  <c r="M724" i="8"/>
  <c r="N724" i="8" s="1"/>
  <c r="W724" i="8"/>
  <c r="K724" i="8"/>
  <c r="H724" i="8" s="1"/>
  <c r="AG724" i="8"/>
  <c r="T724" i="8" s="1"/>
  <c r="AI724" i="8"/>
  <c r="V724" i="8" s="1"/>
  <c r="C758" i="5"/>
  <c r="J677" i="8"/>
  <c r="AD677" i="8"/>
  <c r="AE677" i="8"/>
  <c r="L667" i="8"/>
  <c r="M667" i="8"/>
  <c r="N667" i="8" s="1"/>
  <c r="AG667" i="8"/>
  <c r="T667" i="8" s="1"/>
  <c r="AH667" i="8"/>
  <c r="U667" i="8" s="1"/>
  <c r="W667" i="8"/>
  <c r="K667" i="8"/>
  <c r="H667" i="8" s="1"/>
  <c r="AI667" i="8"/>
  <c r="V667" i="8" s="1"/>
  <c r="C701" i="5"/>
  <c r="J687" i="8"/>
  <c r="AD687" i="8"/>
  <c r="AE687" i="8"/>
  <c r="J671" i="8"/>
  <c r="AD671" i="8"/>
  <c r="AE671" i="8"/>
  <c r="J704" i="8"/>
  <c r="AD704" i="8"/>
  <c r="AE704" i="8"/>
  <c r="J688" i="8"/>
  <c r="AD688" i="8"/>
  <c r="AE688" i="8"/>
  <c r="J675" i="8"/>
  <c r="AD675" i="8"/>
  <c r="AE675" i="8"/>
  <c r="W695" i="8"/>
  <c r="K695" i="8"/>
  <c r="H695" i="8" s="1"/>
  <c r="L695" i="8"/>
  <c r="M695" i="8"/>
  <c r="N695" i="8" s="1"/>
  <c r="AG695" i="8"/>
  <c r="T695" i="8" s="1"/>
  <c r="AH695" i="8"/>
  <c r="U695" i="8" s="1"/>
  <c r="AI695" i="8"/>
  <c r="V695" i="8" s="1"/>
  <c r="C729" i="5"/>
  <c r="L679" i="8"/>
  <c r="M679" i="8"/>
  <c r="N679" i="8" s="1"/>
  <c r="AG679" i="8"/>
  <c r="T679" i="8" s="1"/>
  <c r="AH679" i="8"/>
  <c r="U679" i="8" s="1"/>
  <c r="W679" i="8"/>
  <c r="K679" i="8"/>
  <c r="H679" i="8" s="1"/>
  <c r="AI679" i="8"/>
  <c r="V679" i="8" s="1"/>
  <c r="C713" i="5"/>
  <c r="J716" i="8"/>
  <c r="AD716" i="8"/>
  <c r="AE716" i="8"/>
  <c r="W694" i="8"/>
  <c r="K694" i="8"/>
  <c r="H694" i="8" s="1"/>
  <c r="L694" i="8"/>
  <c r="M694" i="8"/>
  <c r="N694" i="8" s="1"/>
  <c r="AG694" i="8"/>
  <c r="T694" i="8" s="1"/>
  <c r="AH694" i="8"/>
  <c r="U694" i="8" s="1"/>
  <c r="AI694" i="8"/>
  <c r="V694" i="8" s="1"/>
  <c r="C728" i="5"/>
  <c r="AE691" i="8"/>
  <c r="J691" i="8"/>
  <c r="AD691" i="8"/>
  <c r="J681" i="8"/>
  <c r="AD681" i="8"/>
  <c r="AE681" i="8"/>
  <c r="K684" i="8"/>
  <c r="H684" i="8" s="1"/>
  <c r="L684" i="8"/>
  <c r="M684" i="8"/>
  <c r="N684" i="8" s="1"/>
  <c r="AG684" i="8"/>
  <c r="T684" i="8" s="1"/>
  <c r="AH684" i="8"/>
  <c r="U684" i="8" s="1"/>
  <c r="W684" i="8"/>
  <c r="AI684" i="8"/>
  <c r="V684" i="8" s="1"/>
  <c r="C718" i="5"/>
  <c r="W688" i="8"/>
  <c r="K688" i="8"/>
  <c r="H688" i="8" s="1"/>
  <c r="L688" i="8"/>
  <c r="M688" i="8"/>
  <c r="N688" i="8" s="1"/>
  <c r="AG688" i="8"/>
  <c r="T688" i="8" s="1"/>
  <c r="AH688" i="8"/>
  <c r="U688" i="8" s="1"/>
  <c r="AI688" i="8"/>
  <c r="V688" i="8" s="1"/>
  <c r="C722" i="5"/>
  <c r="W706" i="8"/>
  <c r="K706" i="8"/>
  <c r="H706" i="8" s="1"/>
  <c r="L706" i="8"/>
  <c r="M706" i="8"/>
  <c r="N706" i="8" s="1"/>
  <c r="AG706" i="8"/>
  <c r="T706" i="8" s="1"/>
  <c r="AH706" i="8"/>
  <c r="U706" i="8" s="1"/>
  <c r="C740" i="5"/>
  <c r="AI706" i="8"/>
  <c r="V706" i="8" s="1"/>
  <c r="AH669" i="8"/>
  <c r="U669" i="8" s="1"/>
  <c r="W669" i="8"/>
  <c r="K669" i="8"/>
  <c r="H669" i="8" s="1"/>
  <c r="L669" i="8"/>
  <c r="M669" i="8"/>
  <c r="N669" i="8" s="1"/>
  <c r="AG669" i="8"/>
  <c r="T669" i="8" s="1"/>
  <c r="C703" i="5"/>
  <c r="AI669" i="8"/>
  <c r="V669" i="8" s="1"/>
  <c r="J706" i="8"/>
  <c r="AD706" i="8"/>
  <c r="AE706" i="8"/>
  <c r="J690" i="8"/>
  <c r="AD690" i="8"/>
  <c r="AE690" i="8"/>
  <c r="W711" i="8"/>
  <c r="K711" i="8"/>
  <c r="H711" i="8" s="1"/>
  <c r="L711" i="8"/>
  <c r="M711" i="8"/>
  <c r="N711" i="8" s="1"/>
  <c r="AG711" i="8"/>
  <c r="T711" i="8" s="1"/>
  <c r="AH711" i="8"/>
  <c r="U711" i="8" s="1"/>
  <c r="AI711" i="8"/>
  <c r="V711" i="8" s="1"/>
  <c r="C745" i="5"/>
  <c r="W670" i="8"/>
  <c r="K670" i="8"/>
  <c r="H670" i="8" s="1"/>
  <c r="L670" i="8"/>
  <c r="M670" i="8"/>
  <c r="N670" i="8" s="1"/>
  <c r="AG670" i="8"/>
  <c r="T670" i="8" s="1"/>
  <c r="AH670" i="8"/>
  <c r="U670" i="8" s="1"/>
  <c r="AI670" i="8"/>
  <c r="V670" i="8" s="1"/>
  <c r="C704" i="5"/>
  <c r="W704" i="8"/>
  <c r="K704" i="8"/>
  <c r="H704" i="8" s="1"/>
  <c r="L704" i="8"/>
  <c r="M704" i="8"/>
  <c r="N704" i="8" s="1"/>
  <c r="AG704" i="8"/>
  <c r="T704" i="8" s="1"/>
  <c r="AH704" i="8"/>
  <c r="U704" i="8" s="1"/>
  <c r="AI704" i="8"/>
  <c r="V704" i="8" s="1"/>
  <c r="C738" i="5"/>
  <c r="J695" i="8"/>
  <c r="AD695" i="8"/>
  <c r="AE695" i="8"/>
  <c r="M698" i="8"/>
  <c r="N698" i="8" s="1"/>
  <c r="AG698" i="8"/>
  <c r="T698" i="8" s="1"/>
  <c r="AH698" i="8"/>
  <c r="U698" i="8" s="1"/>
  <c r="W698" i="8"/>
  <c r="K698" i="8"/>
  <c r="H698" i="8" s="1"/>
  <c r="L698" i="8"/>
  <c r="AI698" i="8"/>
  <c r="V698" i="8" s="1"/>
  <c r="C732" i="5"/>
  <c r="J680" i="8"/>
  <c r="AD680" i="8"/>
  <c r="AE680" i="8"/>
  <c r="AD724" i="8"/>
  <c r="J724" i="8"/>
  <c r="AE724" i="8"/>
  <c r="W665" i="8"/>
  <c r="K665" i="8"/>
  <c r="H665" i="8" s="1"/>
  <c r="L665" i="8"/>
  <c r="M665" i="8"/>
  <c r="N665" i="8" s="1"/>
  <c r="AG665" i="8"/>
  <c r="T665" i="8" s="1"/>
  <c r="AH665" i="8"/>
  <c r="U665" i="8" s="1"/>
  <c r="C699" i="5"/>
  <c r="AI665" i="8"/>
  <c r="V665" i="8" s="1"/>
  <c r="W685" i="8"/>
  <c r="K685" i="8"/>
  <c r="H685" i="8" s="1"/>
  <c r="L685" i="8"/>
  <c r="M685" i="8"/>
  <c r="N685" i="8" s="1"/>
  <c r="AG685" i="8"/>
  <c r="T685" i="8" s="1"/>
  <c r="AH685" i="8"/>
  <c r="U685" i="8" s="1"/>
  <c r="AI685" i="8"/>
  <c r="V685" i="8" s="1"/>
  <c r="C719" i="5"/>
  <c r="AD720" i="8"/>
  <c r="AE720" i="8"/>
  <c r="J720" i="8"/>
  <c r="J669" i="8"/>
  <c r="AD669" i="8"/>
  <c r="AE669" i="8"/>
  <c r="AE667" i="8"/>
  <c r="J667" i="8"/>
  <c r="AD667" i="8"/>
  <c r="W718" i="8"/>
  <c r="K718" i="8"/>
  <c r="H718" i="8" s="1"/>
  <c r="L718" i="8"/>
  <c r="M718" i="8"/>
  <c r="N718" i="8" s="1"/>
  <c r="AG718" i="8"/>
  <c r="T718" i="8" s="1"/>
  <c r="AH718" i="8"/>
  <c r="U718" i="8" s="1"/>
  <c r="AI718" i="8"/>
  <c r="V718" i="8" s="1"/>
  <c r="C752" i="5"/>
  <c r="J709" i="8"/>
  <c r="AD709" i="8"/>
  <c r="AE709" i="8"/>
  <c r="W699" i="8"/>
  <c r="K699" i="8"/>
  <c r="H699" i="8" s="1"/>
  <c r="L699" i="8"/>
  <c r="M699" i="8"/>
  <c r="N699" i="8" s="1"/>
  <c r="AG699" i="8"/>
  <c r="T699" i="8" s="1"/>
  <c r="AH699" i="8"/>
  <c r="U699" i="8" s="1"/>
  <c r="AI699" i="8"/>
  <c r="V699" i="8" s="1"/>
  <c r="C733" i="5"/>
  <c r="W678" i="8"/>
  <c r="K678" i="8"/>
  <c r="H678" i="8" s="1"/>
  <c r="L678" i="8"/>
  <c r="M678" i="8"/>
  <c r="N678" i="8" s="1"/>
  <c r="AG678" i="8"/>
  <c r="T678" i="8" s="1"/>
  <c r="AH678" i="8"/>
  <c r="U678" i="8" s="1"/>
  <c r="AI678" i="8"/>
  <c r="V678" i="8" s="1"/>
  <c r="C712" i="5"/>
  <c r="AH717" i="8"/>
  <c r="U717" i="8" s="1"/>
  <c r="W717" i="8"/>
  <c r="K717" i="8"/>
  <c r="H717" i="8" s="1"/>
  <c r="L717" i="8"/>
  <c r="M717" i="8"/>
  <c r="N717" i="8" s="1"/>
  <c r="AG717" i="8"/>
  <c r="T717" i="8" s="1"/>
  <c r="AI717" i="8"/>
  <c r="V717" i="8" s="1"/>
  <c r="C751" i="5"/>
  <c r="J699" i="8"/>
  <c r="AD699" i="8"/>
  <c r="AE699" i="8"/>
  <c r="J683" i="8"/>
  <c r="AD683" i="8"/>
  <c r="AE683" i="8"/>
  <c r="W677" i="8"/>
  <c r="K677" i="8"/>
  <c r="H677" i="8" s="1"/>
  <c r="L677" i="8"/>
  <c r="M677" i="8"/>
  <c r="N677" i="8" s="1"/>
  <c r="AG677" i="8"/>
  <c r="T677" i="8" s="1"/>
  <c r="AH677" i="8"/>
  <c r="U677" i="8" s="1"/>
  <c r="C711" i="5"/>
  <c r="AI677" i="8"/>
  <c r="V677" i="8" s="1"/>
  <c r="AH681" i="8"/>
  <c r="U681" i="8" s="1"/>
  <c r="W681" i="8"/>
  <c r="K681" i="8"/>
  <c r="H681" i="8" s="1"/>
  <c r="L681" i="8"/>
  <c r="M681" i="8"/>
  <c r="N681" i="8" s="1"/>
  <c r="AG681" i="8"/>
  <c r="T681" i="8" s="1"/>
  <c r="AI681" i="8"/>
  <c r="V681" i="8" s="1"/>
  <c r="C715" i="5"/>
  <c r="AD684" i="8"/>
  <c r="AE684" i="8"/>
  <c r="J684" i="8"/>
  <c r="W707" i="8"/>
  <c r="K707" i="8"/>
  <c r="H707" i="8" s="1"/>
  <c r="L707" i="8"/>
  <c r="M707" i="8"/>
  <c r="N707" i="8" s="1"/>
  <c r="AG707" i="8"/>
  <c r="T707" i="8" s="1"/>
  <c r="AH707" i="8"/>
  <c r="U707" i="8" s="1"/>
  <c r="AI707" i="8"/>
  <c r="V707" i="8" s="1"/>
  <c r="C741" i="5"/>
  <c r="L691" i="8"/>
  <c r="M691" i="8"/>
  <c r="N691" i="8" s="1"/>
  <c r="AG691" i="8"/>
  <c r="T691" i="8" s="1"/>
  <c r="AH691" i="8"/>
  <c r="U691" i="8" s="1"/>
  <c r="W691" i="8"/>
  <c r="K691" i="8"/>
  <c r="H691" i="8" s="1"/>
  <c r="AI691" i="8"/>
  <c r="V691" i="8" s="1"/>
  <c r="C725" i="5"/>
  <c r="J705" i="8"/>
  <c r="AD705" i="8"/>
  <c r="AE705" i="8"/>
  <c r="M722" i="8"/>
  <c r="N722" i="8" s="1"/>
  <c r="AG722" i="8"/>
  <c r="T722" i="8" s="1"/>
  <c r="AH722" i="8"/>
  <c r="U722" i="8" s="1"/>
  <c r="L722" i="8"/>
  <c r="K722" i="8"/>
  <c r="H722" i="8" s="1"/>
  <c r="W722" i="8"/>
  <c r="AI722" i="8"/>
  <c r="V722" i="8" s="1"/>
  <c r="C756" i="5"/>
  <c r="W713" i="8"/>
  <c r="K713" i="8"/>
  <c r="H713" i="8" s="1"/>
  <c r="L713" i="8"/>
  <c r="M713" i="8"/>
  <c r="N713" i="8" s="1"/>
  <c r="AG713" i="8"/>
  <c r="T713" i="8" s="1"/>
  <c r="AH713" i="8"/>
  <c r="U713" i="8" s="1"/>
  <c r="AI713" i="8"/>
  <c r="V713" i="8" s="1"/>
  <c r="C747" i="5"/>
  <c r="J689" i="8"/>
  <c r="AD689" i="8"/>
  <c r="AE689" i="8"/>
  <c r="K696" i="8"/>
  <c r="H696" i="8" s="1"/>
  <c r="L696" i="8"/>
  <c r="M696" i="8"/>
  <c r="N696" i="8" s="1"/>
  <c r="AG696" i="8"/>
  <c r="T696" i="8" s="1"/>
  <c r="AH696" i="8"/>
  <c r="U696" i="8" s="1"/>
  <c r="W696" i="8"/>
  <c r="AI696" i="8"/>
  <c r="V696" i="8" s="1"/>
  <c r="C730" i="5"/>
  <c r="J700" i="8"/>
  <c r="AD700" i="8"/>
  <c r="AE700" i="8"/>
  <c r="J717" i="8"/>
  <c r="AD717" i="8"/>
  <c r="AE717" i="8"/>
  <c r="J721" i="8"/>
  <c r="AD721" i="8"/>
  <c r="AE721" i="8"/>
  <c r="J678" i="8"/>
  <c r="AD678" i="8"/>
  <c r="AE678" i="8"/>
  <c r="J698" i="8"/>
  <c r="AD698" i="8"/>
  <c r="AE698" i="8"/>
  <c r="J718" i="8"/>
  <c r="AD718" i="8"/>
  <c r="AE718" i="8"/>
  <c r="J702" i="8"/>
  <c r="AD702" i="8"/>
  <c r="AE702" i="8"/>
  <c r="AD719" i="8"/>
  <c r="J719" i="8"/>
  <c r="AE719" i="8"/>
  <c r="AD723" i="8"/>
  <c r="AE723" i="8"/>
  <c r="J723" i="8"/>
  <c r="AD672" i="8"/>
  <c r="AE672" i="8"/>
  <c r="J672" i="8"/>
  <c r="AE703" i="8"/>
  <c r="J703" i="8"/>
  <c r="AD703" i="8"/>
  <c r="W671" i="8"/>
  <c r="K671" i="8"/>
  <c r="H671" i="8" s="1"/>
  <c r="L671" i="8"/>
  <c r="M671" i="8"/>
  <c r="N671" i="8" s="1"/>
  <c r="AG671" i="8"/>
  <c r="T671" i="8" s="1"/>
  <c r="AH671" i="8"/>
  <c r="U671" i="8" s="1"/>
  <c r="AI671" i="8"/>
  <c r="V671" i="8" s="1"/>
  <c r="C705" i="5"/>
  <c r="M710" i="8"/>
  <c r="N710" i="8" s="1"/>
  <c r="AG710" i="8"/>
  <c r="T710" i="8" s="1"/>
  <c r="AH710" i="8"/>
  <c r="U710" i="8" s="1"/>
  <c r="W710" i="8"/>
  <c r="K710" i="8"/>
  <c r="H710" i="8" s="1"/>
  <c r="L710" i="8"/>
  <c r="AI710" i="8"/>
  <c r="V710" i="8" s="1"/>
  <c r="C744" i="5"/>
  <c r="J676" i="8"/>
  <c r="AD676" i="8"/>
  <c r="AE676" i="8"/>
  <c r="AE722" i="8"/>
  <c r="AD722" i="8"/>
  <c r="J722" i="8"/>
  <c r="W690" i="8"/>
  <c r="K690" i="8"/>
  <c r="H690" i="8" s="1"/>
  <c r="L690" i="8"/>
  <c r="M690" i="8"/>
  <c r="N690" i="8" s="1"/>
  <c r="AG690" i="8"/>
  <c r="T690" i="8" s="1"/>
  <c r="AH690" i="8"/>
  <c r="U690" i="8" s="1"/>
  <c r="AI690" i="8"/>
  <c r="V690" i="8" s="1"/>
  <c r="C724" i="5"/>
  <c r="J712" i="8"/>
  <c r="AD712" i="8"/>
  <c r="AE712" i="8"/>
  <c r="W668" i="8"/>
  <c r="K668" i="8"/>
  <c r="H668" i="8" s="1"/>
  <c r="L668" i="8"/>
  <c r="M668" i="8"/>
  <c r="N668" i="8" s="1"/>
  <c r="AG668" i="8"/>
  <c r="T668" i="8" s="1"/>
  <c r="AH668" i="8"/>
  <c r="U668" i="8" s="1"/>
  <c r="AI668" i="8"/>
  <c r="V668" i="8" s="1"/>
  <c r="C702" i="5"/>
  <c r="J686" i="8"/>
  <c r="AD686" i="8"/>
  <c r="AE686" i="8"/>
  <c r="J682" i="8"/>
  <c r="AD682" i="8"/>
  <c r="AE682" i="8"/>
  <c r="J666" i="8"/>
  <c r="AD666" i="8"/>
  <c r="AE666" i="8"/>
  <c r="J701" i="8"/>
  <c r="AD701" i="8"/>
  <c r="AE701" i="8"/>
  <c r="M674" i="8"/>
  <c r="N674" i="8" s="1"/>
  <c r="AG674" i="8"/>
  <c r="T674" i="8" s="1"/>
  <c r="AH674" i="8"/>
  <c r="U674" i="8" s="1"/>
  <c r="W674" i="8"/>
  <c r="K674" i="8"/>
  <c r="H674" i="8" s="1"/>
  <c r="L674" i="8"/>
  <c r="AI674" i="8"/>
  <c r="V674" i="8" s="1"/>
  <c r="C708" i="5"/>
  <c r="J711" i="8"/>
  <c r="AD711" i="8"/>
  <c r="AE711" i="8"/>
  <c r="W723" i="8"/>
  <c r="AG723" i="8"/>
  <c r="T723" i="8" s="1"/>
  <c r="K723" i="8"/>
  <c r="H723" i="8" s="1"/>
  <c r="AH723" i="8"/>
  <c r="U723" i="8" s="1"/>
  <c r="L723" i="8"/>
  <c r="M723" i="8"/>
  <c r="N723" i="8" s="1"/>
  <c r="AI723" i="8"/>
  <c r="V723" i="8" s="1"/>
  <c r="C757" i="5"/>
  <c r="W682" i="8"/>
  <c r="K682" i="8"/>
  <c r="H682" i="8" s="1"/>
  <c r="L682" i="8"/>
  <c r="M682" i="8"/>
  <c r="N682" i="8" s="1"/>
  <c r="AG682" i="8"/>
  <c r="T682" i="8" s="1"/>
  <c r="AH682" i="8"/>
  <c r="U682" i="8" s="1"/>
  <c r="AI682" i="8"/>
  <c r="V682" i="8" s="1"/>
  <c r="C716" i="5"/>
  <c r="W716" i="8"/>
  <c r="K716" i="8"/>
  <c r="H716" i="8" s="1"/>
  <c r="L716" i="8"/>
  <c r="M716" i="8"/>
  <c r="N716" i="8" s="1"/>
  <c r="AG716" i="8"/>
  <c r="T716" i="8" s="1"/>
  <c r="AH716" i="8"/>
  <c r="U716" i="8" s="1"/>
  <c r="AI716" i="8"/>
  <c r="V716" i="8" s="1"/>
  <c r="C750" i="5"/>
  <c r="AD696" i="8"/>
  <c r="AE696" i="8"/>
  <c r="J696" i="8"/>
  <c r="K719" i="8"/>
  <c r="H719" i="8" s="1"/>
  <c r="M719" i="8"/>
  <c r="N719" i="8" s="1"/>
  <c r="L719" i="8"/>
  <c r="W719" i="8"/>
  <c r="AG719" i="8"/>
  <c r="T719" i="8" s="1"/>
  <c r="AH719" i="8"/>
  <c r="U719" i="8" s="1"/>
  <c r="AI719" i="8"/>
  <c r="V719" i="8" s="1"/>
  <c r="C753" i="5"/>
  <c r="L703" i="8"/>
  <c r="M703" i="8"/>
  <c r="N703" i="8" s="1"/>
  <c r="AG703" i="8"/>
  <c r="T703" i="8" s="1"/>
  <c r="AH703" i="8"/>
  <c r="U703" i="8" s="1"/>
  <c r="W703" i="8"/>
  <c r="K703" i="8"/>
  <c r="H703" i="8" s="1"/>
  <c r="AI703" i="8"/>
  <c r="V703" i="8" s="1"/>
  <c r="C737" i="5"/>
  <c r="W680" i="8"/>
  <c r="K680" i="8"/>
  <c r="H680" i="8" s="1"/>
  <c r="L680" i="8"/>
  <c r="M680" i="8"/>
  <c r="N680" i="8" s="1"/>
  <c r="AG680" i="8"/>
  <c r="T680" i="8" s="1"/>
  <c r="AH680" i="8"/>
  <c r="U680" i="8" s="1"/>
  <c r="AI680" i="8"/>
  <c r="V680" i="8" s="1"/>
  <c r="C714" i="5"/>
  <c r="AE715" i="8"/>
  <c r="J715" i="8"/>
  <c r="AD715" i="8"/>
  <c r="W692" i="8"/>
  <c r="K692" i="8"/>
  <c r="H692" i="8" s="1"/>
  <c r="L692" i="8"/>
  <c r="M692" i="8"/>
  <c r="N692" i="8" s="1"/>
  <c r="AG692" i="8"/>
  <c r="T692" i="8" s="1"/>
  <c r="AH692" i="8"/>
  <c r="U692" i="8" s="1"/>
  <c r="AI692" i="8"/>
  <c r="V692" i="8" s="1"/>
  <c r="C726" i="5"/>
  <c r="J685" i="8"/>
  <c r="AD685" i="8"/>
  <c r="AE685" i="8"/>
  <c r="W675" i="8"/>
  <c r="K675" i="8"/>
  <c r="H675" i="8" s="1"/>
  <c r="L675" i="8"/>
  <c r="M675" i="8"/>
  <c r="N675" i="8" s="1"/>
  <c r="AG675" i="8"/>
  <c r="T675" i="8" s="1"/>
  <c r="AH675" i="8"/>
  <c r="U675" i="8" s="1"/>
  <c r="C709" i="5"/>
  <c r="AI675" i="8"/>
  <c r="V675" i="8" s="1"/>
  <c r="W709" i="8"/>
  <c r="K709" i="8"/>
  <c r="H709" i="8" s="1"/>
  <c r="L709" i="8"/>
  <c r="M709" i="8"/>
  <c r="N709" i="8" s="1"/>
  <c r="AG709" i="8"/>
  <c r="T709" i="8" s="1"/>
  <c r="AH709" i="8"/>
  <c r="U709" i="8" s="1"/>
  <c r="C743" i="5"/>
  <c r="AI709" i="8"/>
  <c r="V709" i="8" s="1"/>
  <c r="AH693" i="8"/>
  <c r="U693" i="8" s="1"/>
  <c r="W693" i="8"/>
  <c r="K693" i="8"/>
  <c r="H693" i="8" s="1"/>
  <c r="L693" i="8"/>
  <c r="M693" i="8"/>
  <c r="N693" i="8" s="1"/>
  <c r="AG693" i="8"/>
  <c r="T693" i="8" s="1"/>
  <c r="AI693" i="8"/>
  <c r="V693" i="8" s="1"/>
  <c r="C727" i="5"/>
  <c r="J710" i="8"/>
  <c r="AD710" i="8"/>
  <c r="AE710" i="8"/>
  <c r="W700" i="8"/>
  <c r="K700" i="8"/>
  <c r="H700" i="8" s="1"/>
  <c r="L700" i="8"/>
  <c r="M700" i="8"/>
  <c r="N700" i="8" s="1"/>
  <c r="AG700" i="8"/>
  <c r="T700" i="8" s="1"/>
  <c r="AH700" i="8"/>
  <c r="U700" i="8" s="1"/>
  <c r="AI700" i="8"/>
  <c r="V700" i="8" s="1"/>
  <c r="C734" i="5"/>
  <c r="J714" i="8"/>
  <c r="AD714" i="8"/>
  <c r="AE714" i="8"/>
  <c r="W697" i="8"/>
  <c r="K697" i="8"/>
  <c r="H697" i="8" s="1"/>
  <c r="L697" i="8"/>
  <c r="M697" i="8"/>
  <c r="N697" i="8" s="1"/>
  <c r="AG697" i="8"/>
  <c r="T697" i="8" s="1"/>
  <c r="AH697" i="8"/>
  <c r="U697" i="8" s="1"/>
  <c r="C731" i="5"/>
  <c r="AI697" i="8"/>
  <c r="V697" i="8" s="1"/>
  <c r="W673" i="8"/>
  <c r="K673" i="8"/>
  <c r="H673" i="8" s="1"/>
  <c r="L673" i="8"/>
  <c r="M673" i="8"/>
  <c r="N673" i="8" s="1"/>
  <c r="AG673" i="8"/>
  <c r="T673" i="8" s="1"/>
  <c r="AH673" i="8"/>
  <c r="U673" i="8" s="1"/>
  <c r="C707" i="5"/>
  <c r="AI673" i="8"/>
  <c r="V673" i="8" s="1"/>
  <c r="J674" i="8"/>
  <c r="AD674" i="8"/>
  <c r="AE674" i="8"/>
  <c r="W683" i="8"/>
  <c r="K683" i="8"/>
  <c r="H683" i="8" s="1"/>
  <c r="L683" i="8"/>
  <c r="M683" i="8"/>
  <c r="N683" i="8" s="1"/>
  <c r="AG683" i="8"/>
  <c r="T683" i="8" s="1"/>
  <c r="AH683" i="8"/>
  <c r="U683" i="8" s="1"/>
  <c r="AI683" i="8"/>
  <c r="V683" i="8" s="1"/>
  <c r="C717" i="5"/>
  <c r="AE655" i="8"/>
  <c r="AD655" i="8"/>
  <c r="J655" i="8"/>
  <c r="J610" i="8"/>
  <c r="AD610" i="8"/>
  <c r="AE610" i="8"/>
  <c r="AE607" i="8"/>
  <c r="J607" i="8"/>
  <c r="AD607" i="8"/>
  <c r="AD660" i="8"/>
  <c r="J660" i="8"/>
  <c r="AE660" i="8"/>
  <c r="AH645" i="8"/>
  <c r="U645" i="8" s="1"/>
  <c r="W645" i="8"/>
  <c r="L645" i="8"/>
  <c r="M645" i="8"/>
  <c r="N645" i="8" s="1"/>
  <c r="AG645" i="8"/>
  <c r="T645" i="8" s="1"/>
  <c r="K645" i="8"/>
  <c r="H645" i="8" s="1"/>
  <c r="AI645" i="8"/>
  <c r="V645" i="8" s="1"/>
  <c r="C679" i="5"/>
  <c r="W656" i="8"/>
  <c r="K656" i="8"/>
  <c r="H656" i="8" s="1"/>
  <c r="AG656" i="8"/>
  <c r="T656" i="8" s="1"/>
  <c r="AH656" i="8"/>
  <c r="U656" i="8" s="1"/>
  <c r="L656" i="8"/>
  <c r="M656" i="8"/>
  <c r="N656" i="8" s="1"/>
  <c r="AI656" i="8"/>
  <c r="V656" i="8" s="1"/>
  <c r="C690" i="5"/>
  <c r="K648" i="8"/>
  <c r="H648" i="8" s="1"/>
  <c r="L648" i="8"/>
  <c r="M648" i="8"/>
  <c r="N648" i="8" s="1"/>
  <c r="AG648" i="8"/>
  <c r="T648" i="8" s="1"/>
  <c r="AH648" i="8"/>
  <c r="U648" i="8" s="1"/>
  <c r="W648" i="8"/>
  <c r="AI648" i="8"/>
  <c r="V648" i="8" s="1"/>
  <c r="C682" i="5"/>
  <c r="J632" i="8"/>
  <c r="AD632" i="8"/>
  <c r="AE632" i="8"/>
  <c r="W644" i="8"/>
  <c r="K644" i="8"/>
  <c r="H644" i="8" s="1"/>
  <c r="L644" i="8"/>
  <c r="M644" i="8"/>
  <c r="N644" i="8" s="1"/>
  <c r="AG644" i="8"/>
  <c r="T644" i="8" s="1"/>
  <c r="AH644" i="8"/>
  <c r="U644" i="8" s="1"/>
  <c r="AI644" i="8"/>
  <c r="V644" i="8" s="1"/>
  <c r="C678" i="5"/>
  <c r="J611" i="8"/>
  <c r="AD611" i="8"/>
  <c r="AE611" i="8"/>
  <c r="AD614" i="8"/>
  <c r="AE614" i="8"/>
  <c r="J614" i="8"/>
  <c r="W629" i="8"/>
  <c r="K629" i="8"/>
  <c r="H629" i="8" s="1"/>
  <c r="L629" i="8"/>
  <c r="M629" i="8"/>
  <c r="N629" i="8" s="1"/>
  <c r="AG629" i="8"/>
  <c r="T629" i="8" s="1"/>
  <c r="AH629" i="8"/>
  <c r="U629" i="8" s="1"/>
  <c r="AI629" i="8"/>
  <c r="V629" i="8" s="1"/>
  <c r="C663" i="5"/>
  <c r="K636" i="8"/>
  <c r="H636" i="8" s="1"/>
  <c r="L636" i="8"/>
  <c r="M636" i="8"/>
  <c r="N636" i="8" s="1"/>
  <c r="AG636" i="8"/>
  <c r="T636" i="8" s="1"/>
  <c r="AH636" i="8"/>
  <c r="U636" i="8" s="1"/>
  <c r="W636" i="8"/>
  <c r="AI636" i="8"/>
  <c r="V636" i="8" s="1"/>
  <c r="C670" i="5"/>
  <c r="AD663" i="8"/>
  <c r="AE663" i="8"/>
  <c r="J663" i="8"/>
  <c r="K654" i="8"/>
  <c r="H654" i="8" s="1"/>
  <c r="M654" i="8"/>
  <c r="N654" i="8" s="1"/>
  <c r="L654" i="8"/>
  <c r="W654" i="8"/>
  <c r="AG654" i="8"/>
  <c r="T654" i="8" s="1"/>
  <c r="AH654" i="8"/>
  <c r="U654" i="8" s="1"/>
  <c r="AI654" i="8"/>
  <c r="V654" i="8" s="1"/>
  <c r="C688" i="5"/>
  <c r="J637" i="8"/>
  <c r="AD637" i="8"/>
  <c r="AE637" i="8"/>
  <c r="M650" i="8"/>
  <c r="N650" i="8" s="1"/>
  <c r="AG650" i="8"/>
  <c r="T650" i="8" s="1"/>
  <c r="AH650" i="8"/>
  <c r="U650" i="8" s="1"/>
  <c r="K650" i="8"/>
  <c r="H650" i="8" s="1"/>
  <c r="L650" i="8"/>
  <c r="W650" i="8"/>
  <c r="C684" i="5"/>
  <c r="AI650" i="8"/>
  <c r="V650" i="8" s="1"/>
  <c r="AE658" i="8"/>
  <c r="AD658" i="8"/>
  <c r="J658" i="8"/>
  <c r="W646" i="8"/>
  <c r="K646" i="8"/>
  <c r="H646" i="8" s="1"/>
  <c r="L646" i="8"/>
  <c r="M646" i="8"/>
  <c r="N646" i="8" s="1"/>
  <c r="AG646" i="8"/>
  <c r="T646" i="8" s="1"/>
  <c r="AH646" i="8"/>
  <c r="U646" i="8" s="1"/>
  <c r="AI646" i="8"/>
  <c r="V646" i="8" s="1"/>
  <c r="C680" i="5"/>
  <c r="L619" i="8"/>
  <c r="M619" i="8"/>
  <c r="N619" i="8" s="1"/>
  <c r="AG619" i="8"/>
  <c r="T619" i="8" s="1"/>
  <c r="AH619" i="8"/>
  <c r="U619" i="8" s="1"/>
  <c r="W619" i="8"/>
  <c r="K619" i="8"/>
  <c r="H619" i="8" s="1"/>
  <c r="AI619" i="8"/>
  <c r="V619" i="8" s="1"/>
  <c r="C653" i="5"/>
  <c r="AD638" i="8"/>
  <c r="AE638" i="8"/>
  <c r="J638" i="8"/>
  <c r="J621" i="8"/>
  <c r="AE621" i="8"/>
  <c r="AD621" i="8"/>
  <c r="W630" i="8"/>
  <c r="K630" i="8"/>
  <c r="H630" i="8" s="1"/>
  <c r="L630" i="8"/>
  <c r="M630" i="8"/>
  <c r="N630" i="8" s="1"/>
  <c r="AG630" i="8"/>
  <c r="T630" i="8" s="1"/>
  <c r="AH630" i="8"/>
  <c r="U630" i="8" s="1"/>
  <c r="AI630" i="8"/>
  <c r="V630" i="8" s="1"/>
  <c r="C664" i="5"/>
  <c r="L643" i="8"/>
  <c r="M643" i="8"/>
  <c r="N643" i="8" s="1"/>
  <c r="AG643" i="8"/>
  <c r="T643" i="8" s="1"/>
  <c r="AH643" i="8"/>
  <c r="U643" i="8" s="1"/>
  <c r="W643" i="8"/>
  <c r="K643" i="8"/>
  <c r="H643" i="8" s="1"/>
  <c r="AI643" i="8"/>
  <c r="V643" i="8" s="1"/>
  <c r="C677" i="5"/>
  <c r="J647" i="8"/>
  <c r="AD647" i="8"/>
  <c r="AE647" i="8"/>
  <c r="J618" i="8"/>
  <c r="AD618" i="8"/>
  <c r="AE618" i="8"/>
  <c r="W634" i="8"/>
  <c r="K634" i="8"/>
  <c r="H634" i="8" s="1"/>
  <c r="L634" i="8"/>
  <c r="M634" i="8"/>
  <c r="N634" i="8" s="1"/>
  <c r="AG634" i="8"/>
  <c r="T634" i="8" s="1"/>
  <c r="AH634" i="8"/>
  <c r="U634" i="8" s="1"/>
  <c r="AI634" i="8"/>
  <c r="V634" i="8" s="1"/>
  <c r="C668" i="5"/>
  <c r="W613" i="8"/>
  <c r="K613" i="8"/>
  <c r="H613" i="8" s="1"/>
  <c r="L613" i="8"/>
  <c r="M613" i="8"/>
  <c r="N613" i="8" s="1"/>
  <c r="AG613" i="8"/>
  <c r="T613" i="8" s="1"/>
  <c r="AH613" i="8"/>
  <c r="U613" i="8" s="1"/>
  <c r="AI613" i="8"/>
  <c r="V613" i="8" s="1"/>
  <c r="C647" i="5"/>
  <c r="AD650" i="8"/>
  <c r="AE650" i="8"/>
  <c r="J650" i="8"/>
  <c r="AD657" i="8"/>
  <c r="AE657" i="8"/>
  <c r="J657" i="8"/>
  <c r="J627" i="8"/>
  <c r="AD627" i="8"/>
  <c r="AE627" i="8"/>
  <c r="K660" i="8"/>
  <c r="H660" i="8" s="1"/>
  <c r="AH660" i="8"/>
  <c r="U660" i="8" s="1"/>
  <c r="W660" i="8"/>
  <c r="AG660" i="8"/>
  <c r="T660" i="8" s="1"/>
  <c r="L660" i="8"/>
  <c r="M660" i="8"/>
  <c r="N660" i="8" s="1"/>
  <c r="AI660" i="8"/>
  <c r="V660" i="8" s="1"/>
  <c r="C694" i="5"/>
  <c r="W608" i="8"/>
  <c r="K608" i="8"/>
  <c r="H608" i="8" s="1"/>
  <c r="L608" i="8"/>
  <c r="M608" i="8"/>
  <c r="N608" i="8" s="1"/>
  <c r="AG608" i="8"/>
  <c r="T608" i="8" s="1"/>
  <c r="AH608" i="8"/>
  <c r="U608" i="8" s="1"/>
  <c r="C642" i="5"/>
  <c r="AI608" i="8"/>
  <c r="V608" i="8" s="1"/>
  <c r="W640" i="8"/>
  <c r="K640" i="8"/>
  <c r="H640" i="8" s="1"/>
  <c r="M640" i="8"/>
  <c r="N640" i="8" s="1"/>
  <c r="AG640" i="8"/>
  <c r="T640" i="8" s="1"/>
  <c r="AH640" i="8"/>
  <c r="U640" i="8" s="1"/>
  <c r="L640" i="8"/>
  <c r="C674" i="5"/>
  <c r="AI640" i="8"/>
  <c r="V640" i="8" s="1"/>
  <c r="J608" i="8"/>
  <c r="AD608" i="8"/>
  <c r="AE608" i="8"/>
  <c r="W622" i="8"/>
  <c r="K622" i="8"/>
  <c r="H622" i="8" s="1"/>
  <c r="L622" i="8"/>
  <c r="M622" i="8"/>
  <c r="N622" i="8" s="1"/>
  <c r="AG622" i="8"/>
  <c r="T622" i="8" s="1"/>
  <c r="AH622" i="8"/>
  <c r="U622" i="8" s="1"/>
  <c r="C656" i="5"/>
  <c r="AI622" i="8"/>
  <c r="V622" i="8" s="1"/>
  <c r="K663" i="8"/>
  <c r="H663" i="8" s="1"/>
  <c r="L663" i="8"/>
  <c r="W663" i="8"/>
  <c r="AG663" i="8"/>
  <c r="T663" i="8" s="1"/>
  <c r="AH663" i="8"/>
  <c r="U663" i="8" s="1"/>
  <c r="M663" i="8"/>
  <c r="N663" i="8" s="1"/>
  <c r="C697" i="5"/>
  <c r="AI663" i="8"/>
  <c r="V663" i="8" s="1"/>
  <c r="J635" i="8"/>
  <c r="AD635" i="8"/>
  <c r="AE635" i="8"/>
  <c r="W615" i="8"/>
  <c r="K615" i="8"/>
  <c r="H615" i="8" s="1"/>
  <c r="L615" i="8"/>
  <c r="M615" i="8"/>
  <c r="N615" i="8" s="1"/>
  <c r="AG615" i="8"/>
  <c r="T615" i="8" s="1"/>
  <c r="AH615" i="8"/>
  <c r="U615" i="8" s="1"/>
  <c r="AI615" i="8"/>
  <c r="V615" i="8" s="1"/>
  <c r="C649" i="5"/>
  <c r="AE619" i="8"/>
  <c r="J619" i="8"/>
  <c r="AD619" i="8"/>
  <c r="W620" i="8"/>
  <c r="K620" i="8"/>
  <c r="H620" i="8" s="1"/>
  <c r="L620" i="8"/>
  <c r="M620" i="8"/>
  <c r="N620" i="8" s="1"/>
  <c r="AG620" i="8"/>
  <c r="T620" i="8" s="1"/>
  <c r="AH620" i="8"/>
  <c r="U620" i="8" s="1"/>
  <c r="AI620" i="8"/>
  <c r="V620" i="8" s="1"/>
  <c r="C654" i="5"/>
  <c r="AH664" i="8"/>
  <c r="U664" i="8" s="1"/>
  <c r="W664" i="8"/>
  <c r="AG664" i="8"/>
  <c r="T664" i="8" s="1"/>
  <c r="K664" i="8"/>
  <c r="H664" i="8" s="1"/>
  <c r="L664" i="8"/>
  <c r="M664" i="8"/>
  <c r="N664" i="8" s="1"/>
  <c r="AI664" i="8"/>
  <c r="V664" i="8" s="1"/>
  <c r="C698" i="5"/>
  <c r="J661" i="8"/>
  <c r="AD661" i="8"/>
  <c r="AE661" i="8"/>
  <c r="J634" i="8"/>
  <c r="AD634" i="8"/>
  <c r="AE634" i="8"/>
  <c r="W647" i="8"/>
  <c r="K647" i="8"/>
  <c r="H647" i="8" s="1"/>
  <c r="L647" i="8"/>
  <c r="AH647" i="8"/>
  <c r="U647" i="8" s="1"/>
  <c r="AG647" i="8"/>
  <c r="T647" i="8" s="1"/>
  <c r="M647" i="8"/>
  <c r="N647" i="8" s="1"/>
  <c r="AI647" i="8"/>
  <c r="V647" i="8" s="1"/>
  <c r="C681" i="5"/>
  <c r="J628" i="8"/>
  <c r="AD628" i="8"/>
  <c r="AE628" i="8"/>
  <c r="W616" i="8"/>
  <c r="K616" i="8"/>
  <c r="H616" i="8" s="1"/>
  <c r="M616" i="8"/>
  <c r="N616" i="8" s="1"/>
  <c r="AG616" i="8"/>
  <c r="T616" i="8" s="1"/>
  <c r="AH616" i="8"/>
  <c r="U616" i="8" s="1"/>
  <c r="L616" i="8"/>
  <c r="C650" i="5"/>
  <c r="AI616" i="8"/>
  <c r="V616" i="8" s="1"/>
  <c r="W610" i="8"/>
  <c r="K610" i="8"/>
  <c r="H610" i="8" s="1"/>
  <c r="L610" i="8"/>
  <c r="M610" i="8"/>
  <c r="N610" i="8" s="1"/>
  <c r="AG610" i="8"/>
  <c r="T610" i="8" s="1"/>
  <c r="AH610" i="8"/>
  <c r="U610" i="8" s="1"/>
  <c r="AI610" i="8"/>
  <c r="V610" i="8" s="1"/>
  <c r="C644" i="5"/>
  <c r="J646" i="8"/>
  <c r="AD646" i="8"/>
  <c r="AE646" i="8"/>
  <c r="J651" i="8"/>
  <c r="AD651" i="8"/>
  <c r="AE651" i="8"/>
  <c r="J625" i="8"/>
  <c r="AD625" i="8"/>
  <c r="AE625" i="8"/>
  <c r="W606" i="8"/>
  <c r="K606" i="8"/>
  <c r="H606" i="8" s="1"/>
  <c r="L606" i="8"/>
  <c r="M606" i="8"/>
  <c r="N606" i="8" s="1"/>
  <c r="AG606" i="8"/>
  <c r="T606" i="8" s="1"/>
  <c r="AH606" i="8"/>
  <c r="U606" i="8" s="1"/>
  <c r="AI606" i="8"/>
  <c r="V606" i="8" s="1"/>
  <c r="C640" i="5"/>
  <c r="J649" i="8"/>
  <c r="AD649" i="8"/>
  <c r="AE649" i="8"/>
  <c r="W637" i="8"/>
  <c r="K637" i="8"/>
  <c r="H637" i="8" s="1"/>
  <c r="L637" i="8"/>
  <c r="M637" i="8"/>
  <c r="N637" i="8" s="1"/>
  <c r="AG637" i="8"/>
  <c r="T637" i="8" s="1"/>
  <c r="AH637" i="8"/>
  <c r="U637" i="8" s="1"/>
  <c r="AI637" i="8"/>
  <c r="V637" i="8" s="1"/>
  <c r="C671" i="5"/>
  <c r="J622" i="8"/>
  <c r="AD622" i="8"/>
  <c r="AE622" i="8"/>
  <c r="J639" i="8"/>
  <c r="AD639" i="8"/>
  <c r="AE639" i="8"/>
  <c r="J623" i="8"/>
  <c r="AD623" i="8"/>
  <c r="AE623" i="8"/>
  <c r="J615" i="8"/>
  <c r="AD615" i="8"/>
  <c r="AE615" i="8"/>
  <c r="W649" i="8"/>
  <c r="K649" i="8"/>
  <c r="H649" i="8" s="1"/>
  <c r="L649" i="8"/>
  <c r="M649" i="8"/>
  <c r="N649" i="8" s="1"/>
  <c r="AG649" i="8"/>
  <c r="T649" i="8" s="1"/>
  <c r="AH649" i="8"/>
  <c r="U649" i="8" s="1"/>
  <c r="AI649" i="8"/>
  <c r="V649" i="8" s="1"/>
  <c r="C683" i="5"/>
  <c r="J613" i="8"/>
  <c r="AD613" i="8"/>
  <c r="AE613" i="8"/>
  <c r="J640" i="8"/>
  <c r="AD640" i="8"/>
  <c r="AE640" i="8"/>
  <c r="AD636" i="8"/>
  <c r="AE636" i="8"/>
  <c r="J636" i="8"/>
  <c r="J620" i="8"/>
  <c r="AD620" i="8"/>
  <c r="AE620" i="8"/>
  <c r="L655" i="8"/>
  <c r="K655" i="8"/>
  <c r="H655" i="8" s="1"/>
  <c r="W655" i="8"/>
  <c r="AG655" i="8"/>
  <c r="T655" i="8" s="1"/>
  <c r="AH655" i="8"/>
  <c r="U655" i="8" s="1"/>
  <c r="M655" i="8"/>
  <c r="N655" i="8" s="1"/>
  <c r="AI655" i="8"/>
  <c r="V655" i="8" s="1"/>
  <c r="C689" i="5"/>
  <c r="AD648" i="8"/>
  <c r="AE648" i="8"/>
  <c r="J648" i="8"/>
  <c r="J630" i="8"/>
  <c r="AD630" i="8"/>
  <c r="AE630" i="8"/>
  <c r="W651" i="8"/>
  <c r="K651" i="8"/>
  <c r="H651" i="8" s="1"/>
  <c r="L651" i="8"/>
  <c r="M651" i="8"/>
  <c r="N651" i="8" s="1"/>
  <c r="AG651" i="8"/>
  <c r="T651" i="8" s="1"/>
  <c r="AH651" i="8"/>
  <c r="U651" i="8" s="1"/>
  <c r="AI651" i="8"/>
  <c r="V651" i="8" s="1"/>
  <c r="C685" i="5"/>
  <c r="AH609" i="8"/>
  <c r="U609" i="8" s="1"/>
  <c r="W609" i="8"/>
  <c r="L609" i="8"/>
  <c r="M609" i="8"/>
  <c r="N609" i="8" s="1"/>
  <c r="AG609" i="8"/>
  <c r="T609" i="8" s="1"/>
  <c r="K609" i="8"/>
  <c r="H609" i="8" s="1"/>
  <c r="AI609" i="8"/>
  <c r="V609" i="8" s="1"/>
  <c r="C643" i="5"/>
  <c r="W639" i="8"/>
  <c r="K639" i="8"/>
  <c r="H639" i="8" s="1"/>
  <c r="L639" i="8"/>
  <c r="M639" i="8"/>
  <c r="N639" i="8" s="1"/>
  <c r="AG639" i="8"/>
  <c r="T639" i="8" s="1"/>
  <c r="AH639" i="8"/>
  <c r="U639" i="8" s="1"/>
  <c r="AI639" i="8"/>
  <c r="V639" i="8" s="1"/>
  <c r="C673" i="5"/>
  <c r="W625" i="8"/>
  <c r="K625" i="8"/>
  <c r="H625" i="8" s="1"/>
  <c r="L625" i="8"/>
  <c r="M625" i="8"/>
  <c r="N625" i="8" s="1"/>
  <c r="AG625" i="8"/>
  <c r="T625" i="8" s="1"/>
  <c r="AH625" i="8"/>
  <c r="U625" i="8" s="1"/>
  <c r="AI625" i="8"/>
  <c r="V625" i="8" s="1"/>
  <c r="C659" i="5"/>
  <c r="W635" i="8"/>
  <c r="K635" i="8"/>
  <c r="H635" i="8" s="1"/>
  <c r="L635" i="8"/>
  <c r="AH635" i="8"/>
  <c r="U635" i="8" s="1"/>
  <c r="M635" i="8"/>
  <c r="N635" i="8" s="1"/>
  <c r="AG635" i="8"/>
  <c r="T635" i="8" s="1"/>
  <c r="AI635" i="8"/>
  <c r="V635" i="8" s="1"/>
  <c r="C669" i="5"/>
  <c r="J656" i="8"/>
  <c r="AD656" i="8"/>
  <c r="AE656" i="8"/>
  <c r="J645" i="8"/>
  <c r="AE645" i="8"/>
  <c r="AD645" i="8"/>
  <c r="J641" i="8"/>
  <c r="AD641" i="8"/>
  <c r="AE641" i="8"/>
  <c r="K624" i="8"/>
  <c r="H624" i="8" s="1"/>
  <c r="L624" i="8"/>
  <c r="M624" i="8"/>
  <c r="N624" i="8" s="1"/>
  <c r="AG624" i="8"/>
  <c r="T624" i="8" s="1"/>
  <c r="AH624" i="8"/>
  <c r="U624" i="8" s="1"/>
  <c r="W624" i="8"/>
  <c r="AI624" i="8"/>
  <c r="V624" i="8" s="1"/>
  <c r="C658" i="5"/>
  <c r="L658" i="8"/>
  <c r="M658" i="8"/>
  <c r="N658" i="8" s="1"/>
  <c r="AG658" i="8"/>
  <c r="T658" i="8" s="1"/>
  <c r="W658" i="8"/>
  <c r="AH658" i="8"/>
  <c r="U658" i="8" s="1"/>
  <c r="K658" i="8"/>
  <c r="H658" i="8" s="1"/>
  <c r="AI658" i="8"/>
  <c r="V658" i="8" s="1"/>
  <c r="C692" i="5"/>
  <c r="W632" i="8"/>
  <c r="K632" i="8"/>
  <c r="H632" i="8" s="1"/>
  <c r="L632" i="8"/>
  <c r="M632" i="8"/>
  <c r="N632" i="8" s="1"/>
  <c r="AG632" i="8"/>
  <c r="T632" i="8" s="1"/>
  <c r="AH632" i="8"/>
  <c r="U632" i="8" s="1"/>
  <c r="AI632" i="8"/>
  <c r="V632" i="8" s="1"/>
  <c r="C666" i="5"/>
  <c r="AD624" i="8"/>
  <c r="AE624" i="8"/>
  <c r="J624" i="8"/>
  <c r="AH621" i="8"/>
  <c r="U621" i="8" s="1"/>
  <c r="W621" i="8"/>
  <c r="L621" i="8"/>
  <c r="M621" i="8"/>
  <c r="N621" i="8" s="1"/>
  <c r="AG621" i="8"/>
  <c r="T621" i="8" s="1"/>
  <c r="K621" i="8"/>
  <c r="H621" i="8" s="1"/>
  <c r="AI621" i="8"/>
  <c r="V621" i="8" s="1"/>
  <c r="C655" i="5"/>
  <c r="W642" i="8"/>
  <c r="K642" i="8"/>
  <c r="H642" i="8" s="1"/>
  <c r="L642" i="8"/>
  <c r="M642" i="8"/>
  <c r="N642" i="8" s="1"/>
  <c r="AG642" i="8"/>
  <c r="T642" i="8" s="1"/>
  <c r="AH642" i="8"/>
  <c r="U642" i="8" s="1"/>
  <c r="AI642" i="8"/>
  <c r="V642" i="8" s="1"/>
  <c r="C676" i="5"/>
  <c r="J605" i="8"/>
  <c r="AD605" i="8"/>
  <c r="AE605" i="8"/>
  <c r="AH657" i="8"/>
  <c r="U657" i="8" s="1"/>
  <c r="M657" i="8"/>
  <c r="N657" i="8" s="1"/>
  <c r="AG657" i="8"/>
  <c r="T657" i="8" s="1"/>
  <c r="W657" i="8"/>
  <c r="K657" i="8"/>
  <c r="H657" i="8" s="1"/>
  <c r="L657" i="8"/>
  <c r="AI657" i="8"/>
  <c r="V657" i="8" s="1"/>
  <c r="C691" i="5"/>
  <c r="AE643" i="8"/>
  <c r="J643" i="8"/>
  <c r="AD643" i="8"/>
  <c r="J642" i="8"/>
  <c r="AD642" i="8"/>
  <c r="AE642" i="8"/>
  <c r="M626" i="8"/>
  <c r="N626" i="8" s="1"/>
  <c r="AG626" i="8"/>
  <c r="T626" i="8" s="1"/>
  <c r="AH626" i="8"/>
  <c r="U626" i="8" s="1"/>
  <c r="K626" i="8"/>
  <c r="H626" i="8" s="1"/>
  <c r="L626" i="8"/>
  <c r="W626" i="8"/>
  <c r="AI626" i="8"/>
  <c r="V626" i="8" s="1"/>
  <c r="C660" i="5"/>
  <c r="L631" i="8"/>
  <c r="M631" i="8"/>
  <c r="N631" i="8" s="1"/>
  <c r="AG631" i="8"/>
  <c r="T631" i="8" s="1"/>
  <c r="AH631" i="8"/>
  <c r="U631" i="8" s="1"/>
  <c r="W631" i="8"/>
  <c r="K631" i="8"/>
  <c r="H631" i="8" s="1"/>
  <c r="AI631" i="8"/>
  <c r="V631" i="8" s="1"/>
  <c r="C665" i="5"/>
  <c r="J652" i="8"/>
  <c r="AD652" i="8"/>
  <c r="AE652" i="8"/>
  <c r="W628" i="8"/>
  <c r="K628" i="8"/>
  <c r="H628" i="8" s="1"/>
  <c r="M628" i="8"/>
  <c r="N628" i="8" s="1"/>
  <c r="AG628" i="8"/>
  <c r="T628" i="8" s="1"/>
  <c r="AH628" i="8"/>
  <c r="U628" i="8" s="1"/>
  <c r="L628" i="8"/>
  <c r="AI628" i="8"/>
  <c r="V628" i="8" s="1"/>
  <c r="C662" i="5"/>
  <c r="W641" i="8"/>
  <c r="K641" i="8"/>
  <c r="H641" i="8" s="1"/>
  <c r="L641" i="8"/>
  <c r="M641" i="8"/>
  <c r="N641" i="8" s="1"/>
  <c r="AG641" i="8"/>
  <c r="T641" i="8" s="1"/>
  <c r="AH641" i="8"/>
  <c r="U641" i="8" s="1"/>
  <c r="AI641" i="8"/>
  <c r="V641" i="8" s="1"/>
  <c r="C675" i="5"/>
  <c r="J616" i="8"/>
  <c r="AD616" i="8"/>
  <c r="AE616" i="8"/>
  <c r="AD664" i="8"/>
  <c r="AE664" i="8"/>
  <c r="J664" i="8"/>
  <c r="J653" i="8"/>
  <c r="AE653" i="8"/>
  <c r="AD653" i="8"/>
  <c r="W659" i="8"/>
  <c r="AG659" i="8"/>
  <c r="T659" i="8" s="1"/>
  <c r="AH659" i="8"/>
  <c r="U659" i="8" s="1"/>
  <c r="K659" i="8"/>
  <c r="H659" i="8" s="1"/>
  <c r="L659" i="8"/>
  <c r="M659" i="8"/>
  <c r="N659" i="8" s="1"/>
  <c r="AI659" i="8"/>
  <c r="V659" i="8" s="1"/>
  <c r="C693" i="5"/>
  <c r="W653" i="8"/>
  <c r="L653" i="8"/>
  <c r="M653" i="8"/>
  <c r="N653" i="8" s="1"/>
  <c r="AG653" i="8"/>
  <c r="T653" i="8" s="1"/>
  <c r="AH653" i="8"/>
  <c r="U653" i="8" s="1"/>
  <c r="K653" i="8"/>
  <c r="H653" i="8" s="1"/>
  <c r="AI653" i="8"/>
  <c r="V653" i="8" s="1"/>
  <c r="C687" i="5"/>
  <c r="AD654" i="8"/>
  <c r="J654" i="8"/>
  <c r="AE654" i="8"/>
  <c r="W661" i="8"/>
  <c r="AG661" i="8"/>
  <c r="T661" i="8" s="1"/>
  <c r="AH661" i="8"/>
  <c r="U661" i="8" s="1"/>
  <c r="K661" i="8"/>
  <c r="H661" i="8" s="1"/>
  <c r="L661" i="8"/>
  <c r="M661" i="8"/>
  <c r="N661" i="8" s="1"/>
  <c r="AI661" i="8"/>
  <c r="V661" i="8" s="1"/>
  <c r="C695" i="5"/>
  <c r="M614" i="8"/>
  <c r="N614" i="8" s="1"/>
  <c r="AG614" i="8"/>
  <c r="T614" i="8" s="1"/>
  <c r="AH614" i="8"/>
  <c r="U614" i="8" s="1"/>
  <c r="K614" i="8"/>
  <c r="H614" i="8" s="1"/>
  <c r="L614" i="8"/>
  <c r="W614" i="8"/>
  <c r="AI614" i="8"/>
  <c r="V614" i="8" s="1"/>
  <c r="C648" i="5"/>
  <c r="J633" i="8"/>
  <c r="AE633" i="8"/>
  <c r="AD633" i="8"/>
  <c r="L607" i="8"/>
  <c r="M607" i="8"/>
  <c r="N607" i="8" s="1"/>
  <c r="AG607" i="8"/>
  <c r="T607" i="8" s="1"/>
  <c r="AH607" i="8"/>
  <c r="U607" i="8" s="1"/>
  <c r="W607" i="8"/>
  <c r="K607" i="8"/>
  <c r="H607" i="8" s="1"/>
  <c r="AI607" i="8"/>
  <c r="V607" i="8" s="1"/>
  <c r="C641" i="5"/>
  <c r="L662" i="8"/>
  <c r="W662" i="8"/>
  <c r="AG662" i="8"/>
  <c r="T662" i="8" s="1"/>
  <c r="AH662" i="8"/>
  <c r="U662" i="8" s="1"/>
  <c r="K662" i="8"/>
  <c r="H662" i="8" s="1"/>
  <c r="M662" i="8"/>
  <c r="N662" i="8" s="1"/>
  <c r="AI662" i="8"/>
  <c r="V662" i="8" s="1"/>
  <c r="C696" i="5"/>
  <c r="W611" i="8"/>
  <c r="K611" i="8"/>
  <c r="H611" i="8" s="1"/>
  <c r="L611" i="8"/>
  <c r="AH611" i="8"/>
  <c r="U611" i="8" s="1"/>
  <c r="M611" i="8"/>
  <c r="N611" i="8" s="1"/>
  <c r="AG611" i="8"/>
  <c r="T611" i="8" s="1"/>
  <c r="AI611" i="8"/>
  <c r="V611" i="8" s="1"/>
  <c r="C645" i="5"/>
  <c r="W652" i="8"/>
  <c r="K652" i="8"/>
  <c r="H652" i="8" s="1"/>
  <c r="M652" i="8"/>
  <c r="N652" i="8" s="1"/>
  <c r="AG652" i="8"/>
  <c r="T652" i="8" s="1"/>
  <c r="AH652" i="8"/>
  <c r="U652" i="8" s="1"/>
  <c r="L652" i="8"/>
  <c r="AI652" i="8"/>
  <c r="V652" i="8" s="1"/>
  <c r="C686" i="5"/>
  <c r="AD612" i="8"/>
  <c r="AE612" i="8"/>
  <c r="J612" i="8"/>
  <c r="J629" i="8"/>
  <c r="AD629" i="8"/>
  <c r="AE629" i="8"/>
  <c r="AE662" i="8"/>
  <c r="AD662" i="8"/>
  <c r="J662" i="8"/>
  <c r="AD659" i="8"/>
  <c r="AE659" i="8"/>
  <c r="J659" i="8"/>
  <c r="W618" i="8"/>
  <c r="K618" i="8"/>
  <c r="H618" i="8" s="1"/>
  <c r="L618" i="8"/>
  <c r="M618" i="8"/>
  <c r="N618" i="8" s="1"/>
  <c r="AG618" i="8"/>
  <c r="T618" i="8" s="1"/>
  <c r="AH618" i="8"/>
  <c r="U618" i="8" s="1"/>
  <c r="AI618" i="8"/>
  <c r="V618" i="8" s="1"/>
  <c r="C652" i="5"/>
  <c r="W617" i="8"/>
  <c r="K617" i="8"/>
  <c r="H617" i="8" s="1"/>
  <c r="L617" i="8"/>
  <c r="M617" i="8"/>
  <c r="N617" i="8" s="1"/>
  <c r="AG617" i="8"/>
  <c r="T617" i="8" s="1"/>
  <c r="AH617" i="8"/>
  <c r="U617" i="8" s="1"/>
  <c r="C651" i="5"/>
  <c r="AI617" i="8"/>
  <c r="V617" i="8" s="1"/>
  <c r="J617" i="8"/>
  <c r="AD617" i="8"/>
  <c r="AE617" i="8"/>
  <c r="K612" i="8"/>
  <c r="H612" i="8" s="1"/>
  <c r="L612" i="8"/>
  <c r="M612" i="8"/>
  <c r="N612" i="8" s="1"/>
  <c r="AG612" i="8"/>
  <c r="T612" i="8" s="1"/>
  <c r="AH612" i="8"/>
  <c r="U612" i="8" s="1"/>
  <c r="W612" i="8"/>
  <c r="AI612" i="8"/>
  <c r="V612" i="8" s="1"/>
  <c r="C646" i="5"/>
  <c r="W623" i="8"/>
  <c r="K623" i="8"/>
  <c r="H623" i="8" s="1"/>
  <c r="L623" i="8"/>
  <c r="AH623" i="8"/>
  <c r="U623" i="8" s="1"/>
  <c r="M623" i="8"/>
  <c r="N623" i="8" s="1"/>
  <c r="AG623" i="8"/>
  <c r="T623" i="8" s="1"/>
  <c r="AI623" i="8"/>
  <c r="V623" i="8" s="1"/>
  <c r="C657" i="5"/>
  <c r="M638" i="8"/>
  <c r="N638" i="8" s="1"/>
  <c r="AG638" i="8"/>
  <c r="T638" i="8" s="1"/>
  <c r="AH638" i="8"/>
  <c r="U638" i="8" s="1"/>
  <c r="K638" i="8"/>
  <c r="H638" i="8" s="1"/>
  <c r="L638" i="8"/>
  <c r="W638" i="8"/>
  <c r="C672" i="5"/>
  <c r="AI638" i="8"/>
  <c r="V638" i="8" s="1"/>
  <c r="J606" i="8"/>
  <c r="AD606" i="8"/>
  <c r="AE606" i="8"/>
  <c r="AH633" i="8"/>
  <c r="U633" i="8" s="1"/>
  <c r="W633" i="8"/>
  <c r="L633" i="8"/>
  <c r="M633" i="8"/>
  <c r="N633" i="8" s="1"/>
  <c r="AG633" i="8"/>
  <c r="T633" i="8" s="1"/>
  <c r="K633" i="8"/>
  <c r="H633" i="8" s="1"/>
  <c r="AI633" i="8"/>
  <c r="V633" i="8" s="1"/>
  <c r="C667" i="5"/>
  <c r="J609" i="8"/>
  <c r="AE609" i="8"/>
  <c r="AD609" i="8"/>
  <c r="W605" i="8"/>
  <c r="K605" i="8"/>
  <c r="H605" i="8" s="1"/>
  <c r="L605" i="8"/>
  <c r="M605" i="8"/>
  <c r="N605" i="8" s="1"/>
  <c r="AG605" i="8"/>
  <c r="T605" i="8" s="1"/>
  <c r="AH605" i="8"/>
  <c r="U605" i="8" s="1"/>
  <c r="AI605" i="8"/>
  <c r="V605" i="8" s="1"/>
  <c r="C639" i="5"/>
  <c r="AD626" i="8"/>
  <c r="AE626" i="8"/>
  <c r="J626" i="8"/>
  <c r="AE631" i="8"/>
  <c r="J631" i="8"/>
  <c r="AD631" i="8"/>
  <c r="W627" i="8"/>
  <c r="K627" i="8"/>
  <c r="H627" i="8" s="1"/>
  <c r="L627" i="8"/>
  <c r="M627" i="8"/>
  <c r="N627" i="8" s="1"/>
  <c r="AG627" i="8"/>
  <c r="T627" i="8" s="1"/>
  <c r="AH627" i="8"/>
  <c r="U627" i="8" s="1"/>
  <c r="AI627" i="8"/>
  <c r="V627" i="8" s="1"/>
  <c r="C661" i="5"/>
  <c r="J644" i="8"/>
  <c r="AD644" i="8"/>
  <c r="AE644" i="8"/>
  <c r="AG604" i="8"/>
  <c r="T604" i="8" s="1"/>
  <c r="K604" i="8"/>
  <c r="H604" i="8" s="1"/>
  <c r="AH604" i="8"/>
  <c r="U604" i="8" s="1"/>
  <c r="L604" i="8"/>
  <c r="M604" i="8"/>
  <c r="N604" i="8" s="1"/>
  <c r="W604" i="8"/>
  <c r="AI604" i="8"/>
  <c r="V604" i="8" s="1"/>
  <c r="C638" i="5"/>
  <c r="J569" i="8"/>
  <c r="AD569" i="8"/>
  <c r="AE569" i="8"/>
  <c r="K588" i="8"/>
  <c r="H588" i="8" s="1"/>
  <c r="L588" i="8"/>
  <c r="M588" i="8"/>
  <c r="N588" i="8" s="1"/>
  <c r="AG588" i="8"/>
  <c r="T588" i="8" s="1"/>
  <c r="AH588" i="8"/>
  <c r="U588" i="8" s="1"/>
  <c r="W588" i="8"/>
  <c r="AI588" i="8"/>
  <c r="V588" i="8" s="1"/>
  <c r="C622" i="5"/>
  <c r="W577" i="8"/>
  <c r="K577" i="8"/>
  <c r="H577" i="8" s="1"/>
  <c r="L577" i="8"/>
  <c r="M577" i="8"/>
  <c r="N577" i="8" s="1"/>
  <c r="AG577" i="8"/>
  <c r="T577" i="8" s="1"/>
  <c r="AH577" i="8"/>
  <c r="U577" i="8" s="1"/>
  <c r="AI577" i="8"/>
  <c r="V577" i="8" s="1"/>
  <c r="C611" i="5"/>
  <c r="W592" i="8"/>
  <c r="K592" i="8"/>
  <c r="H592" i="8" s="1"/>
  <c r="L592" i="8"/>
  <c r="M592" i="8"/>
  <c r="N592" i="8" s="1"/>
  <c r="AG592" i="8"/>
  <c r="T592" i="8" s="1"/>
  <c r="AH592" i="8"/>
  <c r="U592" i="8" s="1"/>
  <c r="AI592" i="8"/>
  <c r="V592" i="8" s="1"/>
  <c r="C626" i="5"/>
  <c r="J565" i="8"/>
  <c r="AD565" i="8"/>
  <c r="AE565" i="8"/>
  <c r="W579" i="8"/>
  <c r="K579" i="8"/>
  <c r="H579" i="8" s="1"/>
  <c r="L579" i="8"/>
  <c r="M579" i="8"/>
  <c r="N579" i="8" s="1"/>
  <c r="AG579" i="8"/>
  <c r="T579" i="8" s="1"/>
  <c r="AH579" i="8"/>
  <c r="U579" i="8" s="1"/>
  <c r="AI579" i="8"/>
  <c r="V579" i="8" s="1"/>
  <c r="C613" i="5"/>
  <c r="J567" i="8"/>
  <c r="AD567" i="8"/>
  <c r="AE567" i="8"/>
  <c r="W550" i="8"/>
  <c r="K550" i="8"/>
  <c r="H550" i="8" s="1"/>
  <c r="L550" i="8"/>
  <c r="M550" i="8"/>
  <c r="N550" i="8" s="1"/>
  <c r="AG550" i="8"/>
  <c r="T550" i="8" s="1"/>
  <c r="AH550" i="8"/>
  <c r="U550" i="8" s="1"/>
  <c r="AI550" i="8"/>
  <c r="V550" i="8" s="1"/>
  <c r="C584" i="5"/>
  <c r="AE571" i="8"/>
  <c r="J571" i="8"/>
  <c r="AD571" i="8"/>
  <c r="M590" i="8"/>
  <c r="N590" i="8" s="1"/>
  <c r="AG590" i="8"/>
  <c r="T590" i="8" s="1"/>
  <c r="AH590" i="8"/>
  <c r="U590" i="8" s="1"/>
  <c r="W590" i="8"/>
  <c r="K590" i="8"/>
  <c r="H590" i="8" s="1"/>
  <c r="L590" i="8"/>
  <c r="C624" i="5"/>
  <c r="AI590" i="8"/>
  <c r="V590" i="8" s="1"/>
  <c r="AD564" i="8"/>
  <c r="AE564" i="8"/>
  <c r="J564" i="8"/>
  <c r="AG599" i="8"/>
  <c r="T599" i="8" s="1"/>
  <c r="AH599" i="8"/>
  <c r="U599" i="8" s="1"/>
  <c r="K599" i="8"/>
  <c r="H599" i="8" s="1"/>
  <c r="L599" i="8"/>
  <c r="M599" i="8"/>
  <c r="N599" i="8" s="1"/>
  <c r="W599" i="8"/>
  <c r="C633" i="5"/>
  <c r="AI599" i="8"/>
  <c r="V599" i="8" s="1"/>
  <c r="L571" i="8"/>
  <c r="M571" i="8"/>
  <c r="N571" i="8" s="1"/>
  <c r="AG571" i="8"/>
  <c r="T571" i="8" s="1"/>
  <c r="AH571" i="8"/>
  <c r="U571" i="8" s="1"/>
  <c r="W571" i="8"/>
  <c r="K571" i="8"/>
  <c r="H571" i="8" s="1"/>
  <c r="AI571" i="8"/>
  <c r="V571" i="8" s="1"/>
  <c r="C605" i="5"/>
  <c r="J592" i="8"/>
  <c r="AD592" i="8"/>
  <c r="AE592" i="8"/>
  <c r="M554" i="8"/>
  <c r="N554" i="8" s="1"/>
  <c r="AG554" i="8"/>
  <c r="T554" i="8" s="1"/>
  <c r="AH554" i="8"/>
  <c r="U554" i="8" s="1"/>
  <c r="W554" i="8"/>
  <c r="K554" i="8"/>
  <c r="H554" i="8" s="1"/>
  <c r="L554" i="8"/>
  <c r="AI554" i="8"/>
  <c r="V554" i="8" s="1"/>
  <c r="C588" i="5"/>
  <c r="W603" i="8"/>
  <c r="K603" i="8"/>
  <c r="H603" i="8" s="1"/>
  <c r="L603" i="8"/>
  <c r="M603" i="8"/>
  <c r="N603" i="8" s="1"/>
  <c r="AG603" i="8"/>
  <c r="T603" i="8" s="1"/>
  <c r="AH603" i="8"/>
  <c r="U603" i="8" s="1"/>
  <c r="AI603" i="8"/>
  <c r="V603" i="8" s="1"/>
  <c r="C637" i="5"/>
  <c r="W548" i="8"/>
  <c r="K548" i="8"/>
  <c r="H548" i="8" s="1"/>
  <c r="L548" i="8"/>
  <c r="M548" i="8"/>
  <c r="N548" i="8" s="1"/>
  <c r="AG548" i="8"/>
  <c r="T548" i="8" s="1"/>
  <c r="AH548" i="8"/>
  <c r="U548" i="8" s="1"/>
  <c r="AI548" i="8"/>
  <c r="V548" i="8" s="1"/>
  <c r="C582" i="5"/>
  <c r="J553" i="8"/>
  <c r="AD553" i="8"/>
  <c r="AE553" i="8"/>
  <c r="W546" i="8"/>
  <c r="K546" i="8"/>
  <c r="H546" i="8" s="1"/>
  <c r="L546" i="8"/>
  <c r="M546" i="8"/>
  <c r="N546" i="8" s="1"/>
  <c r="AG546" i="8"/>
  <c r="T546" i="8" s="1"/>
  <c r="AH546" i="8"/>
  <c r="U546" i="8" s="1"/>
  <c r="C580" i="5"/>
  <c r="AI546" i="8"/>
  <c r="V546" i="8" s="1"/>
  <c r="J582" i="8"/>
  <c r="AD582" i="8"/>
  <c r="AE582" i="8"/>
  <c r="J590" i="8"/>
  <c r="AD590" i="8"/>
  <c r="AE590" i="8"/>
  <c r="J573" i="8"/>
  <c r="AD573" i="8"/>
  <c r="AE573" i="8"/>
  <c r="W596" i="8"/>
  <c r="K596" i="8"/>
  <c r="H596" i="8" s="1"/>
  <c r="L596" i="8"/>
  <c r="M596" i="8"/>
  <c r="N596" i="8" s="1"/>
  <c r="AG596" i="8"/>
  <c r="T596" i="8" s="1"/>
  <c r="AH596" i="8"/>
  <c r="U596" i="8" s="1"/>
  <c r="C630" i="5"/>
  <c r="AI596" i="8"/>
  <c r="V596" i="8" s="1"/>
  <c r="W580" i="8"/>
  <c r="K580" i="8"/>
  <c r="H580" i="8" s="1"/>
  <c r="L580" i="8"/>
  <c r="M580" i="8"/>
  <c r="N580" i="8" s="1"/>
  <c r="AG580" i="8"/>
  <c r="T580" i="8" s="1"/>
  <c r="AH580" i="8"/>
  <c r="U580" i="8" s="1"/>
  <c r="AI580" i="8"/>
  <c r="V580" i="8" s="1"/>
  <c r="C614" i="5"/>
  <c r="J562" i="8"/>
  <c r="AD562" i="8"/>
  <c r="AE562" i="8"/>
  <c r="J546" i="8"/>
  <c r="AD546" i="8"/>
  <c r="AE546" i="8"/>
  <c r="J554" i="8"/>
  <c r="AD554" i="8"/>
  <c r="AE554" i="8"/>
  <c r="J581" i="8"/>
  <c r="AD581" i="8"/>
  <c r="AE581" i="8"/>
  <c r="J596" i="8"/>
  <c r="AD596" i="8"/>
  <c r="AE596" i="8"/>
  <c r="J572" i="8"/>
  <c r="AD572" i="8"/>
  <c r="AE572" i="8"/>
  <c r="K552" i="8"/>
  <c r="H552" i="8" s="1"/>
  <c r="L552" i="8"/>
  <c r="M552" i="8"/>
  <c r="N552" i="8" s="1"/>
  <c r="AG552" i="8"/>
  <c r="T552" i="8" s="1"/>
  <c r="AH552" i="8"/>
  <c r="U552" i="8" s="1"/>
  <c r="W552" i="8"/>
  <c r="AI552" i="8"/>
  <c r="V552" i="8" s="1"/>
  <c r="C586" i="5"/>
  <c r="J584" i="8"/>
  <c r="AD584" i="8"/>
  <c r="AE584" i="8"/>
  <c r="W594" i="8"/>
  <c r="K594" i="8"/>
  <c r="H594" i="8" s="1"/>
  <c r="L594" i="8"/>
  <c r="M594" i="8"/>
  <c r="N594" i="8" s="1"/>
  <c r="AG594" i="8"/>
  <c r="T594" i="8" s="1"/>
  <c r="AH594" i="8"/>
  <c r="U594" i="8" s="1"/>
  <c r="AI594" i="8"/>
  <c r="V594" i="8" s="1"/>
  <c r="C628" i="5"/>
  <c r="J575" i="8"/>
  <c r="AD575" i="8"/>
  <c r="AE575" i="8"/>
  <c r="M600" i="8"/>
  <c r="N600" i="8" s="1"/>
  <c r="AG600" i="8"/>
  <c r="T600" i="8" s="1"/>
  <c r="AH600" i="8"/>
  <c r="U600" i="8" s="1"/>
  <c r="K600" i="8"/>
  <c r="H600" i="8" s="1"/>
  <c r="L600" i="8"/>
  <c r="W600" i="8"/>
  <c r="AI600" i="8"/>
  <c r="V600" i="8" s="1"/>
  <c r="C634" i="5"/>
  <c r="W589" i="8"/>
  <c r="K589" i="8"/>
  <c r="H589" i="8" s="1"/>
  <c r="L589" i="8"/>
  <c r="M589" i="8"/>
  <c r="N589" i="8" s="1"/>
  <c r="AG589" i="8"/>
  <c r="T589" i="8" s="1"/>
  <c r="AH589" i="8"/>
  <c r="U589" i="8" s="1"/>
  <c r="AI589" i="8"/>
  <c r="V589" i="8" s="1"/>
  <c r="C623" i="5"/>
  <c r="AH573" i="8"/>
  <c r="U573" i="8" s="1"/>
  <c r="W573" i="8"/>
  <c r="K573" i="8"/>
  <c r="H573" i="8" s="1"/>
  <c r="L573" i="8"/>
  <c r="M573" i="8"/>
  <c r="N573" i="8" s="1"/>
  <c r="AG573" i="8"/>
  <c r="T573" i="8" s="1"/>
  <c r="AI573" i="8"/>
  <c r="V573" i="8" s="1"/>
  <c r="C607" i="5"/>
  <c r="W581" i="8"/>
  <c r="K581" i="8"/>
  <c r="H581" i="8" s="1"/>
  <c r="L581" i="8"/>
  <c r="M581" i="8"/>
  <c r="N581" i="8" s="1"/>
  <c r="AG581" i="8"/>
  <c r="T581" i="8" s="1"/>
  <c r="AH581" i="8"/>
  <c r="U581" i="8" s="1"/>
  <c r="AI581" i="8"/>
  <c r="V581" i="8" s="1"/>
  <c r="C615" i="5"/>
  <c r="W558" i="8"/>
  <c r="K558" i="8"/>
  <c r="H558" i="8" s="1"/>
  <c r="L558" i="8"/>
  <c r="M558" i="8"/>
  <c r="N558" i="8" s="1"/>
  <c r="AG558" i="8"/>
  <c r="T558" i="8" s="1"/>
  <c r="AH558" i="8"/>
  <c r="U558" i="8" s="1"/>
  <c r="AI558" i="8"/>
  <c r="V558" i="8" s="1"/>
  <c r="C592" i="5"/>
  <c r="J594" i="8"/>
  <c r="AE594" i="8"/>
  <c r="AD594" i="8"/>
  <c r="J602" i="8"/>
  <c r="AD602" i="8"/>
  <c r="AE602" i="8"/>
  <c r="J579" i="8"/>
  <c r="AD579" i="8"/>
  <c r="AE579" i="8"/>
  <c r="W562" i="8"/>
  <c r="K562" i="8"/>
  <c r="H562" i="8" s="1"/>
  <c r="L562" i="8"/>
  <c r="M562" i="8"/>
  <c r="N562" i="8" s="1"/>
  <c r="AG562" i="8"/>
  <c r="T562" i="8" s="1"/>
  <c r="AH562" i="8"/>
  <c r="U562" i="8" s="1"/>
  <c r="AI562" i="8"/>
  <c r="V562" i="8" s="1"/>
  <c r="C596" i="5"/>
  <c r="J548" i="8"/>
  <c r="AD548" i="8"/>
  <c r="AE548" i="8"/>
  <c r="W545" i="8"/>
  <c r="K545" i="8"/>
  <c r="H545" i="8" s="1"/>
  <c r="L545" i="8"/>
  <c r="M545" i="8"/>
  <c r="N545" i="8" s="1"/>
  <c r="AG545" i="8"/>
  <c r="T545" i="8" s="1"/>
  <c r="AH545" i="8"/>
  <c r="U545" i="8" s="1"/>
  <c r="AI545" i="8"/>
  <c r="V545" i="8" s="1"/>
  <c r="C579" i="5"/>
  <c r="AH602" i="8"/>
  <c r="U602" i="8" s="1"/>
  <c r="K602" i="8"/>
  <c r="H602" i="8" s="1"/>
  <c r="L602" i="8"/>
  <c r="M602" i="8"/>
  <c r="N602" i="8" s="1"/>
  <c r="W602" i="8"/>
  <c r="AG602" i="8"/>
  <c r="T602" i="8" s="1"/>
  <c r="AI602" i="8"/>
  <c r="V602" i="8" s="1"/>
  <c r="C636" i="5"/>
  <c r="J563" i="8"/>
  <c r="AD563" i="8"/>
  <c r="AE563" i="8"/>
  <c r="J556" i="8"/>
  <c r="AD556" i="8"/>
  <c r="AE556" i="8"/>
  <c r="W591" i="8"/>
  <c r="K591" i="8"/>
  <c r="L591" i="8"/>
  <c r="M591" i="8"/>
  <c r="N591" i="8" s="1"/>
  <c r="AG591" i="8"/>
  <c r="T591" i="8" s="1"/>
  <c r="AH591" i="8"/>
  <c r="U591" i="8" s="1"/>
  <c r="AI591" i="8"/>
  <c r="V591" i="8" s="1"/>
  <c r="C625" i="5"/>
  <c r="AD576" i="8"/>
  <c r="AE576" i="8"/>
  <c r="J576" i="8"/>
  <c r="J598" i="8"/>
  <c r="AD598" i="8"/>
  <c r="AE598" i="8"/>
  <c r="L583" i="8"/>
  <c r="M583" i="8"/>
  <c r="N583" i="8" s="1"/>
  <c r="AG583" i="8"/>
  <c r="T583" i="8" s="1"/>
  <c r="AH583" i="8"/>
  <c r="U583" i="8" s="1"/>
  <c r="W583" i="8"/>
  <c r="K583" i="8"/>
  <c r="H583" i="8" s="1"/>
  <c r="C617" i="5"/>
  <c r="AI583" i="8"/>
  <c r="V583" i="8" s="1"/>
  <c r="J545" i="8"/>
  <c r="AD545" i="8"/>
  <c r="AE545" i="8"/>
  <c r="J604" i="8"/>
  <c r="AD604" i="8"/>
  <c r="AE604" i="8"/>
  <c r="K564" i="8"/>
  <c r="H564" i="8" s="1"/>
  <c r="L564" i="8"/>
  <c r="M564" i="8"/>
  <c r="N564" i="8" s="1"/>
  <c r="AG564" i="8"/>
  <c r="T564" i="8" s="1"/>
  <c r="AH564" i="8"/>
  <c r="U564" i="8" s="1"/>
  <c r="W564" i="8"/>
  <c r="AI564" i="8"/>
  <c r="V564" i="8" s="1"/>
  <c r="C598" i="5"/>
  <c r="J585" i="8"/>
  <c r="AD585" i="8"/>
  <c r="AE585" i="8"/>
  <c r="W553" i="8"/>
  <c r="K553" i="8"/>
  <c r="H553" i="8" s="1"/>
  <c r="L553" i="8"/>
  <c r="M553" i="8"/>
  <c r="N553" i="8" s="1"/>
  <c r="AG553" i="8"/>
  <c r="T553" i="8" s="1"/>
  <c r="AH553" i="8"/>
  <c r="U553" i="8" s="1"/>
  <c r="AI553" i="8"/>
  <c r="V553" i="8" s="1"/>
  <c r="C587" i="5"/>
  <c r="W584" i="8"/>
  <c r="K584" i="8"/>
  <c r="H584" i="8" s="1"/>
  <c r="L584" i="8"/>
  <c r="M584" i="8"/>
  <c r="N584" i="8" s="1"/>
  <c r="AG584" i="8"/>
  <c r="T584" i="8" s="1"/>
  <c r="AH584" i="8"/>
  <c r="U584" i="8" s="1"/>
  <c r="AI584" i="8"/>
  <c r="V584" i="8" s="1"/>
  <c r="C618" i="5"/>
  <c r="J568" i="8"/>
  <c r="AD568" i="8"/>
  <c r="AE568" i="8"/>
  <c r="J574" i="8"/>
  <c r="AD574" i="8"/>
  <c r="AE574" i="8"/>
  <c r="J558" i="8"/>
  <c r="AD558" i="8"/>
  <c r="AE558" i="8"/>
  <c r="W551" i="8"/>
  <c r="K551" i="8"/>
  <c r="H551" i="8" s="1"/>
  <c r="L551" i="8"/>
  <c r="M551" i="8"/>
  <c r="N551" i="8" s="1"/>
  <c r="AG551" i="8"/>
  <c r="T551" i="8" s="1"/>
  <c r="AH551" i="8"/>
  <c r="U551" i="8" s="1"/>
  <c r="AI551" i="8"/>
  <c r="V551" i="8" s="1"/>
  <c r="C585" i="5"/>
  <c r="AE583" i="8"/>
  <c r="J583" i="8"/>
  <c r="AD583" i="8"/>
  <c r="W555" i="8"/>
  <c r="K555" i="8"/>
  <c r="H555" i="8" s="1"/>
  <c r="L555" i="8"/>
  <c r="M555" i="8"/>
  <c r="N555" i="8" s="1"/>
  <c r="AG555" i="8"/>
  <c r="T555" i="8" s="1"/>
  <c r="AH555" i="8"/>
  <c r="U555" i="8" s="1"/>
  <c r="AI555" i="8"/>
  <c r="V555" i="8" s="1"/>
  <c r="C589" i="5"/>
  <c r="AE547" i="8"/>
  <c r="J547" i="8"/>
  <c r="AD547" i="8"/>
  <c r="M566" i="8"/>
  <c r="N566" i="8" s="1"/>
  <c r="AG566" i="8"/>
  <c r="T566" i="8" s="1"/>
  <c r="AH566" i="8"/>
  <c r="U566" i="8" s="1"/>
  <c r="W566" i="8"/>
  <c r="K566" i="8"/>
  <c r="H566" i="8" s="1"/>
  <c r="L566" i="8"/>
  <c r="AI566" i="8"/>
  <c r="V566" i="8" s="1"/>
  <c r="C600" i="5"/>
  <c r="J587" i="8"/>
  <c r="AD587" i="8"/>
  <c r="AE587" i="8"/>
  <c r="W575" i="8"/>
  <c r="K575" i="8"/>
  <c r="H575" i="8" s="1"/>
  <c r="L575" i="8"/>
  <c r="M575" i="8"/>
  <c r="N575" i="8" s="1"/>
  <c r="AG575" i="8"/>
  <c r="T575" i="8" s="1"/>
  <c r="AH575" i="8"/>
  <c r="U575" i="8" s="1"/>
  <c r="AI575" i="8"/>
  <c r="V575" i="8" s="1"/>
  <c r="C609" i="5"/>
  <c r="L547" i="8"/>
  <c r="M547" i="8"/>
  <c r="N547" i="8" s="1"/>
  <c r="AG547" i="8"/>
  <c r="T547" i="8" s="1"/>
  <c r="AH547" i="8"/>
  <c r="U547" i="8" s="1"/>
  <c r="W547" i="8"/>
  <c r="K547" i="8"/>
  <c r="H547" i="8" s="1"/>
  <c r="AI547" i="8"/>
  <c r="V547" i="8" s="1"/>
  <c r="C581" i="5"/>
  <c r="W586" i="8"/>
  <c r="K586" i="8"/>
  <c r="H586" i="8" s="1"/>
  <c r="L586" i="8"/>
  <c r="M586" i="8"/>
  <c r="N586" i="8" s="1"/>
  <c r="AG586" i="8"/>
  <c r="T586" i="8" s="1"/>
  <c r="AH586" i="8"/>
  <c r="U586" i="8" s="1"/>
  <c r="C620" i="5"/>
  <c r="AI586" i="8"/>
  <c r="V586" i="8" s="1"/>
  <c r="AH585" i="8"/>
  <c r="U585" i="8" s="1"/>
  <c r="W585" i="8"/>
  <c r="K585" i="8"/>
  <c r="H585" i="8" s="1"/>
  <c r="L585" i="8"/>
  <c r="M585" i="8"/>
  <c r="N585" i="8" s="1"/>
  <c r="AG585" i="8"/>
  <c r="T585" i="8" s="1"/>
  <c r="C619" i="5"/>
  <c r="AI585" i="8"/>
  <c r="V585" i="8" s="1"/>
  <c r="W601" i="8"/>
  <c r="K601" i="8"/>
  <c r="H601" i="8" s="1"/>
  <c r="L601" i="8"/>
  <c r="M601" i="8"/>
  <c r="N601" i="8" s="1"/>
  <c r="AG601" i="8"/>
  <c r="T601" i="8" s="1"/>
  <c r="AH601" i="8"/>
  <c r="U601" i="8" s="1"/>
  <c r="AI601" i="8"/>
  <c r="V601" i="8" s="1"/>
  <c r="C635" i="5"/>
  <c r="AH597" i="8"/>
  <c r="U597" i="8" s="1"/>
  <c r="W597" i="8"/>
  <c r="K597" i="8"/>
  <c r="H597" i="8" s="1"/>
  <c r="M597" i="8"/>
  <c r="N597" i="8" s="1"/>
  <c r="AG597" i="8"/>
  <c r="T597" i="8" s="1"/>
  <c r="L597" i="8"/>
  <c r="AI597" i="8"/>
  <c r="V597" i="8" s="1"/>
  <c r="C631" i="5"/>
  <c r="J566" i="8"/>
  <c r="AD566" i="8"/>
  <c r="AE566" i="8"/>
  <c r="AE600" i="8"/>
  <c r="J600" i="8"/>
  <c r="AD600" i="8"/>
  <c r="J549" i="8"/>
  <c r="AD549" i="8"/>
  <c r="AE549" i="8"/>
  <c r="W572" i="8"/>
  <c r="K572" i="8"/>
  <c r="H572" i="8" s="1"/>
  <c r="L572" i="8"/>
  <c r="M572" i="8"/>
  <c r="N572" i="8" s="1"/>
  <c r="AG572" i="8"/>
  <c r="T572" i="8" s="1"/>
  <c r="AH572" i="8"/>
  <c r="U572" i="8" s="1"/>
  <c r="AI572" i="8"/>
  <c r="V572" i="8" s="1"/>
  <c r="C606" i="5"/>
  <c r="W556" i="8"/>
  <c r="K556" i="8"/>
  <c r="H556" i="8" s="1"/>
  <c r="L556" i="8"/>
  <c r="M556" i="8"/>
  <c r="N556" i="8" s="1"/>
  <c r="AG556" i="8"/>
  <c r="T556" i="8" s="1"/>
  <c r="AH556" i="8"/>
  <c r="U556" i="8" s="1"/>
  <c r="AI556" i="8"/>
  <c r="V556" i="8" s="1"/>
  <c r="C590" i="5"/>
  <c r="J593" i="8"/>
  <c r="AD593" i="8"/>
  <c r="AE593" i="8"/>
  <c r="J577" i="8"/>
  <c r="AD577" i="8"/>
  <c r="AE577" i="8"/>
  <c r="W582" i="8"/>
  <c r="K582" i="8"/>
  <c r="H582" i="8" s="1"/>
  <c r="L582" i="8"/>
  <c r="M582" i="8"/>
  <c r="N582" i="8" s="1"/>
  <c r="AG582" i="8"/>
  <c r="T582" i="8" s="1"/>
  <c r="AH582" i="8"/>
  <c r="U582" i="8" s="1"/>
  <c r="AI582" i="8"/>
  <c r="V582" i="8" s="1"/>
  <c r="C616" i="5"/>
  <c r="J557" i="8"/>
  <c r="AD557" i="8"/>
  <c r="AE557" i="8"/>
  <c r="J603" i="8"/>
  <c r="AD603" i="8"/>
  <c r="AE603" i="8"/>
  <c r="W593" i="8"/>
  <c r="K593" i="8"/>
  <c r="H593" i="8" s="1"/>
  <c r="L593" i="8"/>
  <c r="M593" i="8"/>
  <c r="N593" i="8" s="1"/>
  <c r="AG593" i="8"/>
  <c r="T593" i="8" s="1"/>
  <c r="AH593" i="8"/>
  <c r="U593" i="8" s="1"/>
  <c r="AI593" i="8"/>
  <c r="V593" i="8" s="1"/>
  <c r="C627" i="5"/>
  <c r="W570" i="8"/>
  <c r="K570" i="8"/>
  <c r="H570" i="8" s="1"/>
  <c r="L570" i="8"/>
  <c r="M570" i="8"/>
  <c r="N570" i="8" s="1"/>
  <c r="AG570" i="8"/>
  <c r="T570" i="8" s="1"/>
  <c r="AH570" i="8"/>
  <c r="U570" i="8" s="1"/>
  <c r="AI570" i="8"/>
  <c r="V570" i="8" s="1"/>
  <c r="C604" i="5"/>
  <c r="W560" i="8"/>
  <c r="K560" i="8"/>
  <c r="H560" i="8" s="1"/>
  <c r="L560" i="8"/>
  <c r="M560" i="8"/>
  <c r="N560" i="8" s="1"/>
  <c r="AG560" i="8"/>
  <c r="T560" i="8" s="1"/>
  <c r="AH560" i="8"/>
  <c r="U560" i="8" s="1"/>
  <c r="C594" i="5"/>
  <c r="AI560" i="8"/>
  <c r="V560" i="8" s="1"/>
  <c r="J591" i="8"/>
  <c r="AD591" i="8"/>
  <c r="AE591" i="8"/>
  <c r="H591" i="8"/>
  <c r="W574" i="8"/>
  <c r="K574" i="8"/>
  <c r="H574" i="8" s="1"/>
  <c r="L574" i="8"/>
  <c r="M574" i="8"/>
  <c r="N574" i="8" s="1"/>
  <c r="AG574" i="8"/>
  <c r="T574" i="8" s="1"/>
  <c r="AH574" i="8"/>
  <c r="U574" i="8" s="1"/>
  <c r="AI574" i="8"/>
  <c r="V574" i="8" s="1"/>
  <c r="C608" i="5"/>
  <c r="J560" i="8"/>
  <c r="AD560" i="8"/>
  <c r="AE560" i="8"/>
  <c r="W567" i="8"/>
  <c r="K567" i="8"/>
  <c r="H567" i="8" s="1"/>
  <c r="L567" i="8"/>
  <c r="M567" i="8"/>
  <c r="N567" i="8" s="1"/>
  <c r="AG567" i="8"/>
  <c r="T567" i="8" s="1"/>
  <c r="AH567" i="8"/>
  <c r="U567" i="8" s="1"/>
  <c r="AI567" i="8"/>
  <c r="V567" i="8" s="1"/>
  <c r="C601" i="5"/>
  <c r="W598" i="8"/>
  <c r="K598" i="8"/>
  <c r="H598" i="8" s="1"/>
  <c r="L598" i="8"/>
  <c r="M598" i="8"/>
  <c r="N598" i="8" s="1"/>
  <c r="AG598" i="8"/>
  <c r="T598" i="8" s="1"/>
  <c r="AH598" i="8"/>
  <c r="U598" i="8" s="1"/>
  <c r="C632" i="5"/>
  <c r="AI598" i="8"/>
  <c r="V598" i="8" s="1"/>
  <c r="AD588" i="8"/>
  <c r="AE588" i="8"/>
  <c r="J588" i="8"/>
  <c r="L595" i="8"/>
  <c r="M595" i="8"/>
  <c r="N595" i="8" s="1"/>
  <c r="AG595" i="8"/>
  <c r="T595" i="8" s="1"/>
  <c r="AH595" i="8"/>
  <c r="U595" i="8" s="1"/>
  <c r="K595" i="8"/>
  <c r="H595" i="8" s="1"/>
  <c r="W595" i="8"/>
  <c r="AI595" i="8"/>
  <c r="V595" i="8" s="1"/>
  <c r="C629" i="5"/>
  <c r="AE559" i="8"/>
  <c r="J559" i="8"/>
  <c r="AD559" i="8"/>
  <c r="W563" i="8"/>
  <c r="K563" i="8"/>
  <c r="H563" i="8" s="1"/>
  <c r="L563" i="8"/>
  <c r="M563" i="8"/>
  <c r="N563" i="8" s="1"/>
  <c r="AG563" i="8"/>
  <c r="T563" i="8" s="1"/>
  <c r="AH563" i="8"/>
  <c r="U563" i="8" s="1"/>
  <c r="AI563" i="8"/>
  <c r="V563" i="8" s="1"/>
  <c r="C597" i="5"/>
  <c r="W569" i="8"/>
  <c r="K569" i="8"/>
  <c r="H569" i="8" s="1"/>
  <c r="L569" i="8"/>
  <c r="M569" i="8"/>
  <c r="N569" i="8" s="1"/>
  <c r="AG569" i="8"/>
  <c r="T569" i="8" s="1"/>
  <c r="AH569" i="8"/>
  <c r="U569" i="8" s="1"/>
  <c r="AI569" i="8"/>
  <c r="V569" i="8" s="1"/>
  <c r="C603" i="5"/>
  <c r="J551" i="8"/>
  <c r="AD551" i="8"/>
  <c r="AE551" i="8"/>
  <c r="K576" i="8"/>
  <c r="H576" i="8" s="1"/>
  <c r="L576" i="8"/>
  <c r="M576" i="8"/>
  <c r="N576" i="8" s="1"/>
  <c r="AG576" i="8"/>
  <c r="T576" i="8" s="1"/>
  <c r="AH576" i="8"/>
  <c r="U576" i="8" s="1"/>
  <c r="W576" i="8"/>
  <c r="AI576" i="8"/>
  <c r="V576" i="8" s="1"/>
  <c r="C610" i="5"/>
  <c r="J597" i="8"/>
  <c r="AD597" i="8"/>
  <c r="AE597" i="8"/>
  <c r="W565" i="8"/>
  <c r="K565" i="8"/>
  <c r="H565" i="8" s="1"/>
  <c r="L565" i="8"/>
  <c r="M565" i="8"/>
  <c r="N565" i="8" s="1"/>
  <c r="AG565" i="8"/>
  <c r="T565" i="8" s="1"/>
  <c r="AH565" i="8"/>
  <c r="U565" i="8" s="1"/>
  <c r="AI565" i="8"/>
  <c r="V565" i="8" s="1"/>
  <c r="C599" i="5"/>
  <c r="AH549" i="8"/>
  <c r="U549" i="8" s="1"/>
  <c r="W549" i="8"/>
  <c r="K549" i="8"/>
  <c r="H549" i="8" s="1"/>
  <c r="L549" i="8"/>
  <c r="M549" i="8"/>
  <c r="N549" i="8" s="1"/>
  <c r="AG549" i="8"/>
  <c r="T549" i="8" s="1"/>
  <c r="AI549" i="8"/>
  <c r="V549" i="8" s="1"/>
  <c r="C583" i="5"/>
  <c r="W557" i="8"/>
  <c r="K557" i="8"/>
  <c r="H557" i="8" s="1"/>
  <c r="L557" i="8"/>
  <c r="M557" i="8"/>
  <c r="N557" i="8" s="1"/>
  <c r="AG557" i="8"/>
  <c r="T557" i="8" s="1"/>
  <c r="AH557" i="8"/>
  <c r="U557" i="8" s="1"/>
  <c r="C591" i="5"/>
  <c r="AI557" i="8"/>
  <c r="V557" i="8" s="1"/>
  <c r="J586" i="8"/>
  <c r="AD586" i="8"/>
  <c r="AE586" i="8"/>
  <c r="J570" i="8"/>
  <c r="AD570" i="8"/>
  <c r="AE570" i="8"/>
  <c r="J578" i="8"/>
  <c r="AD578" i="8"/>
  <c r="AE578" i="8"/>
  <c r="J555" i="8"/>
  <c r="AD555" i="8"/>
  <c r="AE555" i="8"/>
  <c r="J550" i="8"/>
  <c r="AD550" i="8"/>
  <c r="AE550" i="8"/>
  <c r="M578" i="8"/>
  <c r="N578" i="8" s="1"/>
  <c r="AG578" i="8"/>
  <c r="T578" i="8" s="1"/>
  <c r="AH578" i="8"/>
  <c r="U578" i="8" s="1"/>
  <c r="W578" i="8"/>
  <c r="K578" i="8"/>
  <c r="H578" i="8" s="1"/>
  <c r="L578" i="8"/>
  <c r="AI578" i="8"/>
  <c r="V578" i="8" s="1"/>
  <c r="C612" i="5"/>
  <c r="AH561" i="8"/>
  <c r="U561" i="8" s="1"/>
  <c r="W561" i="8"/>
  <c r="K561" i="8"/>
  <c r="H561" i="8" s="1"/>
  <c r="L561" i="8"/>
  <c r="M561" i="8"/>
  <c r="N561" i="8" s="1"/>
  <c r="AG561" i="8"/>
  <c r="T561" i="8" s="1"/>
  <c r="AI561" i="8"/>
  <c r="V561" i="8" s="1"/>
  <c r="C595" i="5"/>
  <c r="J599" i="8"/>
  <c r="AD599" i="8"/>
  <c r="AE599" i="8"/>
  <c r="AD552" i="8"/>
  <c r="AE552" i="8"/>
  <c r="J552" i="8"/>
  <c r="W587" i="8"/>
  <c r="K587" i="8"/>
  <c r="H587" i="8" s="1"/>
  <c r="L587" i="8"/>
  <c r="M587" i="8"/>
  <c r="N587" i="8" s="1"/>
  <c r="AG587" i="8"/>
  <c r="T587" i="8" s="1"/>
  <c r="AH587" i="8"/>
  <c r="U587" i="8" s="1"/>
  <c r="AI587" i="8"/>
  <c r="V587" i="8" s="1"/>
  <c r="C621" i="5"/>
  <c r="L559" i="8"/>
  <c r="M559" i="8"/>
  <c r="N559" i="8" s="1"/>
  <c r="AG559" i="8"/>
  <c r="T559" i="8" s="1"/>
  <c r="AH559" i="8"/>
  <c r="U559" i="8" s="1"/>
  <c r="W559" i="8"/>
  <c r="K559" i="8"/>
  <c r="H559" i="8" s="1"/>
  <c r="AI559" i="8"/>
  <c r="V559" i="8" s="1"/>
  <c r="C593" i="5"/>
  <c r="AE595" i="8"/>
  <c r="AD595" i="8"/>
  <c r="J595" i="8"/>
  <c r="J580" i="8"/>
  <c r="AD580" i="8"/>
  <c r="AE580" i="8"/>
  <c r="J601" i="8"/>
  <c r="AD601" i="8"/>
  <c r="AE601" i="8"/>
  <c r="J561" i="8"/>
  <c r="AD561" i="8"/>
  <c r="AE561" i="8"/>
  <c r="W568" i="8"/>
  <c r="K568" i="8"/>
  <c r="H568" i="8" s="1"/>
  <c r="L568" i="8"/>
  <c r="M568" i="8"/>
  <c r="N568" i="8" s="1"/>
  <c r="AG568" i="8"/>
  <c r="T568" i="8" s="1"/>
  <c r="AH568" i="8"/>
  <c r="U568" i="8" s="1"/>
  <c r="AI568" i="8"/>
  <c r="V568" i="8" s="1"/>
  <c r="C602" i="5"/>
  <c r="J589" i="8"/>
  <c r="AD589" i="8"/>
  <c r="AE589" i="8"/>
  <c r="W498" i="8"/>
  <c r="M498" i="8"/>
  <c r="N498" i="8" s="1"/>
  <c r="AG498" i="8"/>
  <c r="T498" i="8" s="1"/>
  <c r="AH498" i="8"/>
  <c r="U498" i="8" s="1"/>
  <c r="K498" i="8"/>
  <c r="H498" i="8" s="1"/>
  <c r="L498" i="8"/>
  <c r="C532" i="5"/>
  <c r="AI498" i="8"/>
  <c r="V498" i="8" s="1"/>
  <c r="AE488" i="8"/>
  <c r="AD488" i="8"/>
  <c r="J488" i="8"/>
  <c r="J510" i="8"/>
  <c r="AD510" i="8"/>
  <c r="AE510" i="8"/>
  <c r="W537" i="8"/>
  <c r="M537" i="8"/>
  <c r="N537" i="8" s="1"/>
  <c r="AG537" i="8"/>
  <c r="T537" i="8" s="1"/>
  <c r="AH537" i="8"/>
  <c r="U537" i="8" s="1"/>
  <c r="K537" i="8"/>
  <c r="H537" i="8" s="1"/>
  <c r="L537" i="8"/>
  <c r="C571" i="5"/>
  <c r="AI537" i="8"/>
  <c r="V537" i="8" s="1"/>
  <c r="J540" i="8"/>
  <c r="AD540" i="8"/>
  <c r="AE540" i="8"/>
  <c r="AD496" i="8"/>
  <c r="AE496" i="8"/>
  <c r="J496" i="8"/>
  <c r="W497" i="8"/>
  <c r="AG497" i="8"/>
  <c r="T497" i="8" s="1"/>
  <c r="AH497" i="8"/>
  <c r="U497" i="8" s="1"/>
  <c r="K497" i="8"/>
  <c r="H497" i="8" s="1"/>
  <c r="L497" i="8"/>
  <c r="M497" i="8"/>
  <c r="N497" i="8" s="1"/>
  <c r="AI497" i="8"/>
  <c r="V497" i="8" s="1"/>
  <c r="C531" i="5"/>
  <c r="J534" i="8"/>
  <c r="AD534" i="8"/>
  <c r="AE534" i="8"/>
  <c r="AE518" i="8"/>
  <c r="J518" i="8"/>
  <c r="AD518" i="8"/>
  <c r="M519" i="8"/>
  <c r="N519" i="8" s="1"/>
  <c r="AG519" i="8"/>
  <c r="T519" i="8" s="1"/>
  <c r="AH519" i="8"/>
  <c r="U519" i="8" s="1"/>
  <c r="K519" i="8"/>
  <c r="H519" i="8" s="1"/>
  <c r="L519" i="8"/>
  <c r="W519" i="8"/>
  <c r="AI519" i="8"/>
  <c r="V519" i="8" s="1"/>
  <c r="C553" i="5"/>
  <c r="W486" i="8"/>
  <c r="M486" i="8"/>
  <c r="N486" i="8" s="1"/>
  <c r="AG486" i="8"/>
  <c r="T486" i="8" s="1"/>
  <c r="K486" i="8"/>
  <c r="H486" i="8" s="1"/>
  <c r="L486" i="8"/>
  <c r="AH486" i="8"/>
  <c r="U486" i="8" s="1"/>
  <c r="AI486" i="8"/>
  <c r="V486" i="8" s="1"/>
  <c r="C520" i="5"/>
  <c r="M531" i="8"/>
  <c r="N531" i="8" s="1"/>
  <c r="AG531" i="8"/>
  <c r="T531" i="8" s="1"/>
  <c r="W531" i="8"/>
  <c r="AH531" i="8"/>
  <c r="U531" i="8" s="1"/>
  <c r="K531" i="8"/>
  <c r="H531" i="8" s="1"/>
  <c r="L531" i="8"/>
  <c r="C565" i="5"/>
  <c r="AI531" i="8"/>
  <c r="V531" i="8" s="1"/>
  <c r="L500" i="8"/>
  <c r="AG500" i="8"/>
  <c r="T500" i="8" s="1"/>
  <c r="AH500" i="8"/>
  <c r="U500" i="8" s="1"/>
  <c r="K500" i="8"/>
  <c r="H500" i="8" s="1"/>
  <c r="M500" i="8"/>
  <c r="N500" i="8" s="1"/>
  <c r="W500" i="8"/>
  <c r="AI500" i="8"/>
  <c r="V500" i="8" s="1"/>
  <c r="C534" i="5"/>
  <c r="L491" i="8"/>
  <c r="W491" i="8"/>
  <c r="AG491" i="8"/>
  <c r="T491" i="8" s="1"/>
  <c r="AH491" i="8"/>
  <c r="U491" i="8" s="1"/>
  <c r="K491" i="8"/>
  <c r="H491" i="8" s="1"/>
  <c r="M491" i="8"/>
  <c r="N491" i="8" s="1"/>
  <c r="AI491" i="8"/>
  <c r="V491" i="8" s="1"/>
  <c r="C525" i="5"/>
  <c r="AE511" i="8"/>
  <c r="AD511" i="8"/>
  <c r="J511" i="8"/>
  <c r="J521" i="8"/>
  <c r="AD521" i="8"/>
  <c r="AE521" i="8"/>
  <c r="K496" i="8"/>
  <c r="H496" i="8" s="1"/>
  <c r="AH496" i="8"/>
  <c r="U496" i="8" s="1"/>
  <c r="W496" i="8"/>
  <c r="AG496" i="8"/>
  <c r="T496" i="8" s="1"/>
  <c r="L496" i="8"/>
  <c r="M496" i="8"/>
  <c r="N496" i="8" s="1"/>
  <c r="AI496" i="8"/>
  <c r="V496" i="8" s="1"/>
  <c r="C530" i="5"/>
  <c r="M494" i="8"/>
  <c r="N494" i="8" s="1"/>
  <c r="AG494" i="8"/>
  <c r="T494" i="8" s="1"/>
  <c r="L494" i="8"/>
  <c r="W494" i="8"/>
  <c r="AH494" i="8"/>
  <c r="U494" i="8" s="1"/>
  <c r="K494" i="8"/>
  <c r="H494" i="8" s="1"/>
  <c r="AI494" i="8"/>
  <c r="V494" i="8" s="1"/>
  <c r="C528" i="5"/>
  <c r="J489" i="8"/>
  <c r="AD489" i="8"/>
  <c r="AE489" i="8"/>
  <c r="AH501" i="8"/>
  <c r="U501" i="8" s="1"/>
  <c r="W501" i="8"/>
  <c r="M501" i="8"/>
  <c r="N501" i="8" s="1"/>
  <c r="AG501" i="8"/>
  <c r="T501" i="8" s="1"/>
  <c r="K501" i="8"/>
  <c r="H501" i="8" s="1"/>
  <c r="L501" i="8"/>
  <c r="AI501" i="8"/>
  <c r="V501" i="8" s="1"/>
  <c r="C535" i="5"/>
  <c r="AE523" i="8"/>
  <c r="AD523" i="8"/>
  <c r="J523" i="8"/>
  <c r="AD526" i="8"/>
  <c r="AE526" i="8"/>
  <c r="J526" i="8"/>
  <c r="L527" i="8"/>
  <c r="W527" i="8"/>
  <c r="AG527" i="8"/>
  <c r="T527" i="8" s="1"/>
  <c r="AH527" i="8"/>
  <c r="U527" i="8" s="1"/>
  <c r="K527" i="8"/>
  <c r="H527" i="8" s="1"/>
  <c r="M527" i="8"/>
  <c r="N527" i="8" s="1"/>
  <c r="AI527" i="8"/>
  <c r="V527" i="8" s="1"/>
  <c r="C561" i="5"/>
  <c r="AD538" i="8"/>
  <c r="AE538" i="8"/>
  <c r="J538" i="8"/>
  <c r="AE499" i="8"/>
  <c r="AD499" i="8"/>
  <c r="J499" i="8"/>
  <c r="AD495" i="8"/>
  <c r="AE495" i="8"/>
  <c r="J495" i="8"/>
  <c r="AD541" i="8"/>
  <c r="AE541" i="8"/>
  <c r="J541" i="8"/>
  <c r="AH490" i="8"/>
  <c r="U490" i="8" s="1"/>
  <c r="W490" i="8"/>
  <c r="AG490" i="8"/>
  <c r="T490" i="8" s="1"/>
  <c r="K490" i="8"/>
  <c r="H490" i="8" s="1"/>
  <c r="L490" i="8"/>
  <c r="M490" i="8"/>
  <c r="N490" i="8" s="1"/>
  <c r="C524" i="5"/>
  <c r="AI490" i="8"/>
  <c r="V490" i="8" s="1"/>
  <c r="AH525" i="8"/>
  <c r="U525" i="8" s="1"/>
  <c r="W525" i="8"/>
  <c r="M525" i="8"/>
  <c r="N525" i="8" s="1"/>
  <c r="AG525" i="8"/>
  <c r="T525" i="8" s="1"/>
  <c r="K525" i="8"/>
  <c r="H525" i="8" s="1"/>
  <c r="L525" i="8"/>
  <c r="AI525" i="8"/>
  <c r="V525" i="8" s="1"/>
  <c r="C559" i="5"/>
  <c r="J501" i="8"/>
  <c r="AD501" i="8"/>
  <c r="AE501" i="8"/>
  <c r="W509" i="8"/>
  <c r="AG509" i="8"/>
  <c r="T509" i="8" s="1"/>
  <c r="AH509" i="8"/>
  <c r="U509" i="8" s="1"/>
  <c r="K509" i="8"/>
  <c r="H509" i="8" s="1"/>
  <c r="L509" i="8"/>
  <c r="M509" i="8"/>
  <c r="N509" i="8" s="1"/>
  <c r="AI509" i="8"/>
  <c r="V509" i="8" s="1"/>
  <c r="C543" i="5"/>
  <c r="W485" i="8"/>
  <c r="K485" i="8"/>
  <c r="H485" i="8" s="1"/>
  <c r="L485" i="8"/>
  <c r="M485" i="8"/>
  <c r="N485" i="8" s="1"/>
  <c r="AG485" i="8"/>
  <c r="T485" i="8" s="1"/>
  <c r="AH485" i="8"/>
  <c r="U485" i="8" s="1"/>
  <c r="AI485" i="8"/>
  <c r="V485" i="8" s="1"/>
  <c r="C519" i="5"/>
  <c r="AH514" i="8"/>
  <c r="U514" i="8" s="1"/>
  <c r="W514" i="8"/>
  <c r="AG514" i="8"/>
  <c r="T514" i="8" s="1"/>
  <c r="K514" i="8"/>
  <c r="H514" i="8" s="1"/>
  <c r="L514" i="8"/>
  <c r="M514" i="8"/>
  <c r="N514" i="8" s="1"/>
  <c r="C548" i="5"/>
  <c r="AI514" i="8"/>
  <c r="V514" i="8" s="1"/>
  <c r="AD493" i="8"/>
  <c r="AE493" i="8"/>
  <c r="J493" i="8"/>
  <c r="J502" i="8"/>
  <c r="AD502" i="8"/>
  <c r="AE502" i="8"/>
  <c r="AD516" i="8"/>
  <c r="J516" i="8"/>
  <c r="AE516" i="8"/>
  <c r="AE500" i="8"/>
  <c r="J500" i="8"/>
  <c r="AD500" i="8"/>
  <c r="W522" i="8"/>
  <c r="M522" i="8"/>
  <c r="N522" i="8" s="1"/>
  <c r="AG522" i="8"/>
  <c r="T522" i="8" s="1"/>
  <c r="K522" i="8"/>
  <c r="H522" i="8" s="1"/>
  <c r="L522" i="8"/>
  <c r="AH522" i="8"/>
  <c r="U522" i="8" s="1"/>
  <c r="C556" i="5"/>
  <c r="AI522" i="8"/>
  <c r="V522" i="8" s="1"/>
  <c r="AD529" i="8"/>
  <c r="AE529" i="8"/>
  <c r="J529" i="8"/>
  <c r="J485" i="8"/>
  <c r="AD485" i="8"/>
  <c r="AE485" i="8"/>
  <c r="K493" i="8"/>
  <c r="H493" i="8" s="1"/>
  <c r="AH493" i="8"/>
  <c r="U493" i="8" s="1"/>
  <c r="W493" i="8"/>
  <c r="AG493" i="8"/>
  <c r="T493" i="8" s="1"/>
  <c r="L493" i="8"/>
  <c r="M493" i="8"/>
  <c r="N493" i="8" s="1"/>
  <c r="AI493" i="8"/>
  <c r="V493" i="8" s="1"/>
  <c r="C527" i="5"/>
  <c r="AE487" i="8"/>
  <c r="AD487" i="8"/>
  <c r="J487" i="8"/>
  <c r="AD514" i="8"/>
  <c r="AE514" i="8"/>
  <c r="J514" i="8"/>
  <c r="J513" i="8"/>
  <c r="AD513" i="8"/>
  <c r="AE513" i="8"/>
  <c r="J522" i="8"/>
  <c r="AD522" i="8"/>
  <c r="AE522" i="8"/>
  <c r="AD543" i="8"/>
  <c r="J543" i="8"/>
  <c r="AE543" i="8"/>
  <c r="AE512" i="8"/>
  <c r="AD512" i="8"/>
  <c r="J512" i="8"/>
  <c r="AD531" i="8"/>
  <c r="AE531" i="8"/>
  <c r="J531" i="8"/>
  <c r="K541" i="8"/>
  <c r="H541" i="8" s="1"/>
  <c r="L541" i="8"/>
  <c r="AH541" i="8"/>
  <c r="U541" i="8" s="1"/>
  <c r="M541" i="8"/>
  <c r="N541" i="8" s="1"/>
  <c r="W541" i="8"/>
  <c r="AG541" i="8"/>
  <c r="T541" i="8" s="1"/>
  <c r="AI541" i="8"/>
  <c r="V541" i="8" s="1"/>
  <c r="C575" i="5"/>
  <c r="K532" i="8"/>
  <c r="H532" i="8" s="1"/>
  <c r="AH532" i="8"/>
  <c r="U532" i="8" s="1"/>
  <c r="W532" i="8"/>
  <c r="AG532" i="8"/>
  <c r="T532" i="8" s="1"/>
  <c r="L532" i="8"/>
  <c r="M532" i="8"/>
  <c r="N532" i="8" s="1"/>
  <c r="AI532" i="8"/>
  <c r="V532" i="8" s="1"/>
  <c r="C566" i="5"/>
  <c r="M506" i="8"/>
  <c r="N506" i="8" s="1"/>
  <c r="AG506" i="8"/>
  <c r="T506" i="8" s="1"/>
  <c r="L506" i="8"/>
  <c r="W506" i="8"/>
  <c r="AH506" i="8"/>
  <c r="U506" i="8" s="1"/>
  <c r="K506" i="8"/>
  <c r="H506" i="8" s="1"/>
  <c r="AI506" i="8"/>
  <c r="V506" i="8" s="1"/>
  <c r="C540" i="5"/>
  <c r="AD528" i="8"/>
  <c r="J528" i="8"/>
  <c r="AE528" i="8"/>
  <c r="AD544" i="8"/>
  <c r="J544" i="8"/>
  <c r="AE544" i="8"/>
  <c r="W510" i="8"/>
  <c r="M510" i="8"/>
  <c r="N510" i="8" s="1"/>
  <c r="AG510" i="8"/>
  <c r="T510" i="8" s="1"/>
  <c r="AH510" i="8"/>
  <c r="U510" i="8" s="1"/>
  <c r="K510" i="8"/>
  <c r="H510" i="8" s="1"/>
  <c r="L510" i="8"/>
  <c r="AI510" i="8"/>
  <c r="V510" i="8" s="1"/>
  <c r="C544" i="5"/>
  <c r="L523" i="8"/>
  <c r="K523" i="8"/>
  <c r="H523" i="8" s="1"/>
  <c r="M523" i="8"/>
  <c r="N523" i="8" s="1"/>
  <c r="W523" i="8"/>
  <c r="AG523" i="8"/>
  <c r="T523" i="8" s="1"/>
  <c r="AH523" i="8"/>
  <c r="U523" i="8" s="1"/>
  <c r="AI523" i="8"/>
  <c r="V523" i="8" s="1"/>
  <c r="C557" i="5"/>
  <c r="AD520" i="8"/>
  <c r="J520" i="8"/>
  <c r="AE520" i="8"/>
  <c r="AD492" i="8"/>
  <c r="J492" i="8"/>
  <c r="AE492" i="8"/>
  <c r="AE527" i="8"/>
  <c r="AD527" i="8"/>
  <c r="J527" i="8"/>
  <c r="M530" i="8"/>
  <c r="N530" i="8" s="1"/>
  <c r="AG530" i="8"/>
  <c r="T530" i="8" s="1"/>
  <c r="L530" i="8"/>
  <c r="W530" i="8"/>
  <c r="AH530" i="8"/>
  <c r="U530" i="8" s="1"/>
  <c r="K530" i="8"/>
  <c r="H530" i="8" s="1"/>
  <c r="AI530" i="8"/>
  <c r="V530" i="8" s="1"/>
  <c r="C564" i="5"/>
  <c r="AD490" i="8"/>
  <c r="AE490" i="8"/>
  <c r="J490" i="8"/>
  <c r="AE530" i="8"/>
  <c r="AD530" i="8"/>
  <c r="J530" i="8"/>
  <c r="W534" i="8"/>
  <c r="M534" i="8"/>
  <c r="N534" i="8" s="1"/>
  <c r="AG534" i="8"/>
  <c r="T534" i="8" s="1"/>
  <c r="AH534" i="8"/>
  <c r="U534" i="8" s="1"/>
  <c r="K534" i="8"/>
  <c r="H534" i="8" s="1"/>
  <c r="L534" i="8"/>
  <c r="AI534" i="8"/>
  <c r="V534" i="8" s="1"/>
  <c r="C568" i="5"/>
  <c r="L511" i="8"/>
  <c r="K511" i="8"/>
  <c r="H511" i="8" s="1"/>
  <c r="W511" i="8"/>
  <c r="AG511" i="8"/>
  <c r="T511" i="8" s="1"/>
  <c r="AH511" i="8"/>
  <c r="U511" i="8" s="1"/>
  <c r="M511" i="8"/>
  <c r="N511" i="8" s="1"/>
  <c r="AI511" i="8"/>
  <c r="V511" i="8" s="1"/>
  <c r="C545" i="5"/>
  <c r="AH513" i="8"/>
  <c r="U513" i="8" s="1"/>
  <c r="W513" i="8"/>
  <c r="M513" i="8"/>
  <c r="N513" i="8" s="1"/>
  <c r="AG513" i="8"/>
  <c r="T513" i="8" s="1"/>
  <c r="K513" i="8"/>
  <c r="H513" i="8" s="1"/>
  <c r="L513" i="8"/>
  <c r="AI513" i="8"/>
  <c r="V513" i="8" s="1"/>
  <c r="C547" i="5"/>
  <c r="L488" i="8"/>
  <c r="M488" i="8"/>
  <c r="N488" i="8" s="1"/>
  <c r="W488" i="8"/>
  <c r="AG488" i="8"/>
  <c r="T488" i="8" s="1"/>
  <c r="AH488" i="8"/>
  <c r="U488" i="8" s="1"/>
  <c r="K488" i="8"/>
  <c r="H488" i="8" s="1"/>
  <c r="AI488" i="8"/>
  <c r="V488" i="8" s="1"/>
  <c r="C522" i="5"/>
  <c r="J537" i="8"/>
  <c r="AD537" i="8"/>
  <c r="AE537" i="8"/>
  <c r="J525" i="8"/>
  <c r="AD525" i="8"/>
  <c r="AE525" i="8"/>
  <c r="J533" i="8"/>
  <c r="AD533" i="8"/>
  <c r="AE533" i="8"/>
  <c r="AH502" i="8"/>
  <c r="U502" i="8" s="1"/>
  <c r="K502" i="8"/>
  <c r="H502" i="8" s="1"/>
  <c r="L502" i="8"/>
  <c r="M502" i="8"/>
  <c r="N502" i="8" s="1"/>
  <c r="W502" i="8"/>
  <c r="AG502" i="8"/>
  <c r="T502" i="8" s="1"/>
  <c r="C536" i="5"/>
  <c r="AI502" i="8"/>
  <c r="V502" i="8" s="1"/>
  <c r="AE491" i="8"/>
  <c r="AD491" i="8"/>
  <c r="J491" i="8"/>
  <c r="K492" i="8"/>
  <c r="H492" i="8" s="1"/>
  <c r="W492" i="8"/>
  <c r="AG492" i="8"/>
  <c r="T492" i="8" s="1"/>
  <c r="AH492" i="8"/>
  <c r="U492" i="8" s="1"/>
  <c r="L492" i="8"/>
  <c r="M492" i="8"/>
  <c r="N492" i="8" s="1"/>
  <c r="AI492" i="8"/>
  <c r="V492" i="8" s="1"/>
  <c r="C526" i="5"/>
  <c r="AE506" i="8"/>
  <c r="AD506" i="8"/>
  <c r="J506" i="8"/>
  <c r="W539" i="8"/>
  <c r="K539" i="8"/>
  <c r="H539" i="8" s="1"/>
  <c r="AG539" i="8"/>
  <c r="T539" i="8" s="1"/>
  <c r="L539" i="8"/>
  <c r="AH539" i="8"/>
  <c r="U539" i="8" s="1"/>
  <c r="M539" i="8"/>
  <c r="N539" i="8" s="1"/>
  <c r="AI539" i="8"/>
  <c r="V539" i="8" s="1"/>
  <c r="C573" i="5"/>
  <c r="L542" i="8"/>
  <c r="AG542" i="8"/>
  <c r="T542" i="8" s="1"/>
  <c r="K542" i="8"/>
  <c r="H542" i="8" s="1"/>
  <c r="AH542" i="8"/>
  <c r="U542" i="8" s="1"/>
  <c r="M542" i="8"/>
  <c r="N542" i="8" s="1"/>
  <c r="W542" i="8"/>
  <c r="C576" i="5"/>
  <c r="AI542" i="8"/>
  <c r="V542" i="8" s="1"/>
  <c r="K516" i="8"/>
  <c r="H516" i="8" s="1"/>
  <c r="W516" i="8"/>
  <c r="AG516" i="8"/>
  <c r="T516" i="8" s="1"/>
  <c r="AH516" i="8"/>
  <c r="U516" i="8" s="1"/>
  <c r="L516" i="8"/>
  <c r="M516" i="8"/>
  <c r="N516" i="8" s="1"/>
  <c r="AI516" i="8"/>
  <c r="V516" i="8" s="1"/>
  <c r="C550" i="5"/>
  <c r="AD517" i="8"/>
  <c r="AE517" i="8"/>
  <c r="J517" i="8"/>
  <c r="M518" i="8"/>
  <c r="N518" i="8" s="1"/>
  <c r="AG518" i="8"/>
  <c r="T518" i="8" s="1"/>
  <c r="L518" i="8"/>
  <c r="AH518" i="8"/>
  <c r="U518" i="8" s="1"/>
  <c r="K518" i="8"/>
  <c r="H518" i="8" s="1"/>
  <c r="W518" i="8"/>
  <c r="AI518" i="8"/>
  <c r="V518" i="8" s="1"/>
  <c r="C552" i="5"/>
  <c r="L512" i="8"/>
  <c r="W512" i="8"/>
  <c r="AG512" i="8"/>
  <c r="T512" i="8" s="1"/>
  <c r="AH512" i="8"/>
  <c r="U512" i="8" s="1"/>
  <c r="K512" i="8"/>
  <c r="H512" i="8" s="1"/>
  <c r="M512" i="8"/>
  <c r="N512" i="8" s="1"/>
  <c r="AI512" i="8"/>
  <c r="V512" i="8" s="1"/>
  <c r="C546" i="5"/>
  <c r="K505" i="8"/>
  <c r="H505" i="8" s="1"/>
  <c r="AH505" i="8"/>
  <c r="U505" i="8" s="1"/>
  <c r="L505" i="8"/>
  <c r="M505" i="8"/>
  <c r="N505" i="8" s="1"/>
  <c r="W505" i="8"/>
  <c r="AG505" i="8"/>
  <c r="T505" i="8" s="1"/>
  <c r="AI505" i="8"/>
  <c r="V505" i="8" s="1"/>
  <c r="C539" i="5"/>
  <c r="K528" i="8"/>
  <c r="H528" i="8" s="1"/>
  <c r="W528" i="8"/>
  <c r="AG528" i="8"/>
  <c r="T528" i="8" s="1"/>
  <c r="AH528" i="8"/>
  <c r="U528" i="8" s="1"/>
  <c r="L528" i="8"/>
  <c r="M528" i="8"/>
  <c r="N528" i="8" s="1"/>
  <c r="C562" i="5"/>
  <c r="AI528" i="8"/>
  <c r="V528" i="8" s="1"/>
  <c r="L499" i="8"/>
  <c r="K499" i="8"/>
  <c r="H499" i="8" s="1"/>
  <c r="AG499" i="8"/>
  <c r="T499" i="8" s="1"/>
  <c r="AH499" i="8"/>
  <c r="U499" i="8" s="1"/>
  <c r="M499" i="8"/>
  <c r="N499" i="8" s="1"/>
  <c r="W499" i="8"/>
  <c r="AI499" i="8"/>
  <c r="V499" i="8" s="1"/>
  <c r="C533" i="5"/>
  <c r="W540" i="8"/>
  <c r="K540" i="8"/>
  <c r="H540" i="8" s="1"/>
  <c r="AG540" i="8"/>
  <c r="T540" i="8" s="1"/>
  <c r="L540" i="8"/>
  <c r="AH540" i="8"/>
  <c r="U540" i="8" s="1"/>
  <c r="M540" i="8"/>
  <c r="N540" i="8" s="1"/>
  <c r="AI540" i="8"/>
  <c r="V540" i="8" s="1"/>
  <c r="C574" i="5"/>
  <c r="M507" i="8"/>
  <c r="N507" i="8" s="1"/>
  <c r="AG507" i="8"/>
  <c r="T507" i="8" s="1"/>
  <c r="W507" i="8"/>
  <c r="AH507" i="8"/>
  <c r="U507" i="8" s="1"/>
  <c r="K507" i="8"/>
  <c r="H507" i="8" s="1"/>
  <c r="L507" i="8"/>
  <c r="C541" i="5"/>
  <c r="AI507" i="8"/>
  <c r="V507" i="8" s="1"/>
  <c r="J498" i="8"/>
  <c r="AD498" i="8"/>
  <c r="AE498" i="8"/>
  <c r="AE494" i="8"/>
  <c r="AD494" i="8"/>
  <c r="J494" i="8"/>
  <c r="AD539" i="8"/>
  <c r="J539" i="8"/>
  <c r="AE539" i="8"/>
  <c r="M495" i="8"/>
  <c r="N495" i="8" s="1"/>
  <c r="AG495" i="8"/>
  <c r="T495" i="8" s="1"/>
  <c r="W495" i="8"/>
  <c r="AH495" i="8"/>
  <c r="U495" i="8" s="1"/>
  <c r="K495" i="8"/>
  <c r="H495" i="8" s="1"/>
  <c r="L495" i="8"/>
  <c r="AI495" i="8"/>
  <c r="V495" i="8" s="1"/>
  <c r="C529" i="5"/>
  <c r="J486" i="8"/>
  <c r="AD486" i="8"/>
  <c r="AE486" i="8"/>
  <c r="J497" i="8"/>
  <c r="AD497" i="8"/>
  <c r="AE497" i="8"/>
  <c r="AH538" i="8"/>
  <c r="U538" i="8" s="1"/>
  <c r="W538" i="8"/>
  <c r="AG538" i="8"/>
  <c r="T538" i="8" s="1"/>
  <c r="K538" i="8"/>
  <c r="H538" i="8" s="1"/>
  <c r="L538" i="8"/>
  <c r="M538" i="8"/>
  <c r="N538" i="8" s="1"/>
  <c r="AI538" i="8"/>
  <c r="V538" i="8" s="1"/>
  <c r="C572" i="5"/>
  <c r="AD532" i="8"/>
  <c r="AE532" i="8"/>
  <c r="J532" i="8"/>
  <c r="L487" i="8"/>
  <c r="K487" i="8"/>
  <c r="H487" i="8" s="1"/>
  <c r="M487" i="8"/>
  <c r="N487" i="8" s="1"/>
  <c r="W487" i="8"/>
  <c r="AG487" i="8"/>
  <c r="T487" i="8" s="1"/>
  <c r="AH487" i="8"/>
  <c r="U487" i="8" s="1"/>
  <c r="AI487" i="8"/>
  <c r="V487" i="8" s="1"/>
  <c r="C521" i="5"/>
  <c r="AH526" i="8"/>
  <c r="U526" i="8" s="1"/>
  <c r="W526" i="8"/>
  <c r="AG526" i="8"/>
  <c r="T526" i="8" s="1"/>
  <c r="K526" i="8"/>
  <c r="H526" i="8" s="1"/>
  <c r="L526" i="8"/>
  <c r="M526" i="8"/>
  <c r="N526" i="8" s="1"/>
  <c r="AI526" i="8"/>
  <c r="V526" i="8" s="1"/>
  <c r="C560" i="5"/>
  <c r="W533" i="8"/>
  <c r="AG533" i="8"/>
  <c r="T533" i="8" s="1"/>
  <c r="AH533" i="8"/>
  <c r="U533" i="8" s="1"/>
  <c r="K533" i="8"/>
  <c r="H533" i="8" s="1"/>
  <c r="L533" i="8"/>
  <c r="M533" i="8"/>
  <c r="N533" i="8" s="1"/>
  <c r="AI533" i="8"/>
  <c r="V533" i="8" s="1"/>
  <c r="C567" i="5"/>
  <c r="AD535" i="8"/>
  <c r="AE535" i="8"/>
  <c r="J535" i="8"/>
  <c r="K529" i="8"/>
  <c r="H529" i="8" s="1"/>
  <c r="AH529" i="8"/>
  <c r="U529" i="8" s="1"/>
  <c r="W529" i="8"/>
  <c r="AG529" i="8"/>
  <c r="T529" i="8" s="1"/>
  <c r="L529" i="8"/>
  <c r="M529" i="8"/>
  <c r="N529" i="8" s="1"/>
  <c r="AI529" i="8"/>
  <c r="V529" i="8" s="1"/>
  <c r="C563" i="5"/>
  <c r="AE536" i="8"/>
  <c r="AD536" i="8"/>
  <c r="J536" i="8"/>
  <c r="AE503" i="8"/>
  <c r="J503" i="8"/>
  <c r="AD503" i="8"/>
  <c r="AD507" i="8"/>
  <c r="AE507" i="8"/>
  <c r="J507" i="8"/>
  <c r="K508" i="8"/>
  <c r="H508" i="8" s="1"/>
  <c r="AH508" i="8"/>
  <c r="U508" i="8" s="1"/>
  <c r="W508" i="8"/>
  <c r="AG508" i="8"/>
  <c r="T508" i="8" s="1"/>
  <c r="L508" i="8"/>
  <c r="M508" i="8"/>
  <c r="N508" i="8" s="1"/>
  <c r="AI508" i="8"/>
  <c r="V508" i="8" s="1"/>
  <c r="C542" i="5"/>
  <c r="K504" i="8"/>
  <c r="H504" i="8" s="1"/>
  <c r="W504" i="8"/>
  <c r="L504" i="8"/>
  <c r="M504" i="8"/>
  <c r="N504" i="8" s="1"/>
  <c r="AG504" i="8"/>
  <c r="T504" i="8" s="1"/>
  <c r="AH504" i="8"/>
  <c r="U504" i="8" s="1"/>
  <c r="AI504" i="8"/>
  <c r="V504" i="8" s="1"/>
  <c r="C538" i="5"/>
  <c r="J519" i="8"/>
  <c r="AD519" i="8"/>
  <c r="AE519" i="8"/>
  <c r="L503" i="8"/>
  <c r="K503" i="8"/>
  <c r="H503" i="8" s="1"/>
  <c r="M503" i="8"/>
  <c r="N503" i="8" s="1"/>
  <c r="W503" i="8"/>
  <c r="AG503" i="8"/>
  <c r="T503" i="8" s="1"/>
  <c r="AH503" i="8"/>
  <c r="U503" i="8" s="1"/>
  <c r="AI503" i="8"/>
  <c r="V503" i="8" s="1"/>
  <c r="C537" i="5"/>
  <c r="AE524" i="8"/>
  <c r="AD524" i="8"/>
  <c r="J524" i="8"/>
  <c r="AH489" i="8"/>
  <c r="U489" i="8" s="1"/>
  <c r="W489" i="8"/>
  <c r="M489" i="8"/>
  <c r="N489" i="8" s="1"/>
  <c r="AG489" i="8"/>
  <c r="T489" i="8" s="1"/>
  <c r="K489" i="8"/>
  <c r="H489" i="8" s="1"/>
  <c r="L489" i="8"/>
  <c r="AI489" i="8"/>
  <c r="V489" i="8" s="1"/>
  <c r="C523" i="5"/>
  <c r="K517" i="8"/>
  <c r="H517" i="8" s="1"/>
  <c r="AH517" i="8"/>
  <c r="U517" i="8" s="1"/>
  <c r="AG517" i="8"/>
  <c r="T517" i="8" s="1"/>
  <c r="L517" i="8"/>
  <c r="M517" i="8"/>
  <c r="N517" i="8" s="1"/>
  <c r="W517" i="8"/>
  <c r="AI517" i="8"/>
  <c r="V517" i="8" s="1"/>
  <c r="C551" i="5"/>
  <c r="L524" i="8"/>
  <c r="M524" i="8"/>
  <c r="N524" i="8" s="1"/>
  <c r="W524" i="8"/>
  <c r="AG524" i="8"/>
  <c r="T524" i="8" s="1"/>
  <c r="AH524" i="8"/>
  <c r="U524" i="8" s="1"/>
  <c r="K524" i="8"/>
  <c r="H524" i="8" s="1"/>
  <c r="C558" i="5"/>
  <c r="AI524" i="8"/>
  <c r="V524" i="8" s="1"/>
  <c r="AD504" i="8"/>
  <c r="J504" i="8"/>
  <c r="AE504" i="8"/>
  <c r="K535" i="8"/>
  <c r="H535" i="8" s="1"/>
  <c r="W535" i="8"/>
  <c r="AG535" i="8"/>
  <c r="T535" i="8" s="1"/>
  <c r="AH535" i="8"/>
  <c r="U535" i="8" s="1"/>
  <c r="L535" i="8"/>
  <c r="M535" i="8"/>
  <c r="N535" i="8" s="1"/>
  <c r="AI535" i="8"/>
  <c r="V535" i="8" s="1"/>
  <c r="C569" i="5"/>
  <c r="M543" i="8"/>
  <c r="N543" i="8" s="1"/>
  <c r="AG543" i="8"/>
  <c r="T543" i="8" s="1"/>
  <c r="W543" i="8"/>
  <c r="K543" i="8"/>
  <c r="H543" i="8" s="1"/>
  <c r="AH543" i="8"/>
  <c r="U543" i="8" s="1"/>
  <c r="L543" i="8"/>
  <c r="AI543" i="8"/>
  <c r="V543" i="8" s="1"/>
  <c r="C577" i="5"/>
  <c r="J509" i="8"/>
  <c r="AD509" i="8"/>
  <c r="AE509" i="8"/>
  <c r="L536" i="8"/>
  <c r="W536" i="8"/>
  <c r="AG536" i="8"/>
  <c r="T536" i="8" s="1"/>
  <c r="AH536" i="8"/>
  <c r="U536" i="8" s="1"/>
  <c r="K536" i="8"/>
  <c r="H536" i="8" s="1"/>
  <c r="M536" i="8"/>
  <c r="N536" i="8" s="1"/>
  <c r="AI536" i="8"/>
  <c r="V536" i="8" s="1"/>
  <c r="C570" i="5"/>
  <c r="AE515" i="8"/>
  <c r="AD515" i="8"/>
  <c r="J515" i="8"/>
  <c r="AD505" i="8"/>
  <c r="AE505" i="8"/>
  <c r="J505" i="8"/>
  <c r="W521" i="8"/>
  <c r="K521" i="8"/>
  <c r="H521" i="8" s="1"/>
  <c r="L521" i="8"/>
  <c r="M521" i="8"/>
  <c r="N521" i="8" s="1"/>
  <c r="AG521" i="8"/>
  <c r="T521" i="8" s="1"/>
  <c r="AH521" i="8"/>
  <c r="U521" i="8" s="1"/>
  <c r="AI521" i="8"/>
  <c r="V521" i="8" s="1"/>
  <c r="C555" i="5"/>
  <c r="AD508" i="8"/>
  <c r="AE508" i="8"/>
  <c r="J508" i="8"/>
  <c r="K520" i="8"/>
  <c r="H520" i="8" s="1"/>
  <c r="AH520" i="8"/>
  <c r="U520" i="8" s="1"/>
  <c r="L520" i="8"/>
  <c r="M520" i="8"/>
  <c r="N520" i="8" s="1"/>
  <c r="W520" i="8"/>
  <c r="AG520" i="8"/>
  <c r="T520" i="8" s="1"/>
  <c r="AI520" i="8"/>
  <c r="V520" i="8" s="1"/>
  <c r="C554" i="5"/>
  <c r="AE542" i="8"/>
  <c r="AD542" i="8"/>
  <c r="J542" i="8"/>
  <c r="AH544" i="8"/>
  <c r="U544" i="8" s="1"/>
  <c r="W544" i="8"/>
  <c r="K544" i="8"/>
  <c r="H544" i="8" s="1"/>
  <c r="AG544" i="8"/>
  <c r="T544" i="8" s="1"/>
  <c r="L544" i="8"/>
  <c r="M544" i="8"/>
  <c r="N544" i="8" s="1"/>
  <c r="AI544" i="8"/>
  <c r="V544" i="8" s="1"/>
  <c r="C578" i="5"/>
  <c r="L515" i="8"/>
  <c r="W515" i="8"/>
  <c r="AG515" i="8"/>
  <c r="T515" i="8" s="1"/>
  <c r="AH515" i="8"/>
  <c r="U515" i="8" s="1"/>
  <c r="K515" i="8"/>
  <c r="H515" i="8" s="1"/>
  <c r="M515" i="8"/>
  <c r="N515" i="8" s="1"/>
  <c r="AI515" i="8"/>
  <c r="V515" i="8" s="1"/>
  <c r="C549" i="5"/>
  <c r="W442" i="8"/>
  <c r="K442" i="8"/>
  <c r="H442" i="8" s="1"/>
  <c r="L442" i="8"/>
  <c r="M442" i="8"/>
  <c r="N442" i="8" s="1"/>
  <c r="AG442" i="8"/>
  <c r="T442" i="8" s="1"/>
  <c r="AH442" i="8"/>
  <c r="U442" i="8" s="1"/>
  <c r="C476" i="5"/>
  <c r="AI442" i="8"/>
  <c r="V442" i="8" s="1"/>
  <c r="J452" i="8"/>
  <c r="AD452" i="8"/>
  <c r="AE452" i="8"/>
  <c r="W448" i="8"/>
  <c r="AG448" i="8"/>
  <c r="T448" i="8" s="1"/>
  <c r="AH448" i="8"/>
  <c r="U448" i="8" s="1"/>
  <c r="K448" i="8"/>
  <c r="H448" i="8" s="1"/>
  <c r="L448" i="8"/>
  <c r="M448" i="8"/>
  <c r="N448" i="8" s="1"/>
  <c r="C482" i="5"/>
  <c r="AI448" i="8"/>
  <c r="V448" i="8" s="1"/>
  <c r="L427" i="8"/>
  <c r="M427" i="8"/>
  <c r="N427" i="8" s="1"/>
  <c r="AG427" i="8"/>
  <c r="T427" i="8" s="1"/>
  <c r="AH427" i="8"/>
  <c r="U427" i="8" s="1"/>
  <c r="W427" i="8"/>
  <c r="K427" i="8"/>
  <c r="H427" i="8" s="1"/>
  <c r="AI427" i="8"/>
  <c r="V427" i="8" s="1"/>
  <c r="C461" i="5"/>
  <c r="W478" i="8"/>
  <c r="K478" i="8"/>
  <c r="H478" i="8" s="1"/>
  <c r="AH478" i="8"/>
  <c r="U478" i="8" s="1"/>
  <c r="AG478" i="8"/>
  <c r="T478" i="8" s="1"/>
  <c r="L478" i="8"/>
  <c r="M478" i="8"/>
  <c r="N478" i="8" s="1"/>
  <c r="AI478" i="8"/>
  <c r="V478" i="8" s="1"/>
  <c r="C512" i="5"/>
  <c r="AE476" i="8"/>
  <c r="AD476" i="8"/>
  <c r="J476" i="8"/>
  <c r="J466" i="8"/>
  <c r="AD466" i="8"/>
  <c r="AE466" i="8"/>
  <c r="J464" i="8"/>
  <c r="AD464" i="8"/>
  <c r="AE464" i="8"/>
  <c r="J479" i="8"/>
  <c r="AD479" i="8"/>
  <c r="AE479" i="8"/>
  <c r="AD444" i="8"/>
  <c r="AE444" i="8"/>
  <c r="J444" i="8"/>
  <c r="J428" i="8"/>
  <c r="AD428" i="8"/>
  <c r="AE428" i="8"/>
  <c r="L439" i="8"/>
  <c r="M439" i="8"/>
  <c r="N439" i="8" s="1"/>
  <c r="AG439" i="8"/>
  <c r="T439" i="8" s="1"/>
  <c r="AH439" i="8"/>
  <c r="U439" i="8" s="1"/>
  <c r="K439" i="8"/>
  <c r="H439" i="8" s="1"/>
  <c r="W439" i="8"/>
  <c r="AI439" i="8"/>
  <c r="V439" i="8" s="1"/>
  <c r="C473" i="5"/>
  <c r="W469" i="8"/>
  <c r="K469" i="8"/>
  <c r="H469" i="8" s="1"/>
  <c r="L469" i="8"/>
  <c r="M469" i="8"/>
  <c r="N469" i="8" s="1"/>
  <c r="AG469" i="8"/>
  <c r="T469" i="8" s="1"/>
  <c r="AH469" i="8"/>
  <c r="U469" i="8" s="1"/>
  <c r="AI469" i="8"/>
  <c r="V469" i="8" s="1"/>
  <c r="C503" i="5"/>
  <c r="W450" i="8"/>
  <c r="K450" i="8"/>
  <c r="L450" i="8"/>
  <c r="AG450" i="8"/>
  <c r="T450" i="8" s="1"/>
  <c r="AH450" i="8"/>
  <c r="U450" i="8" s="1"/>
  <c r="M450" i="8"/>
  <c r="N450" i="8" s="1"/>
  <c r="AI450" i="8"/>
  <c r="V450" i="8" s="1"/>
  <c r="C484" i="5"/>
  <c r="L476" i="8"/>
  <c r="M476" i="8"/>
  <c r="N476" i="8" s="1"/>
  <c r="AG476" i="8"/>
  <c r="T476" i="8" s="1"/>
  <c r="K476" i="8"/>
  <c r="H476" i="8" s="1"/>
  <c r="W476" i="8"/>
  <c r="AH476" i="8"/>
  <c r="U476" i="8" s="1"/>
  <c r="AI476" i="8"/>
  <c r="V476" i="8" s="1"/>
  <c r="C510" i="5"/>
  <c r="K456" i="8"/>
  <c r="H456" i="8" s="1"/>
  <c r="L456" i="8"/>
  <c r="M456" i="8"/>
  <c r="N456" i="8" s="1"/>
  <c r="AG456" i="8"/>
  <c r="T456" i="8" s="1"/>
  <c r="AH456" i="8"/>
  <c r="U456" i="8" s="1"/>
  <c r="W456" i="8"/>
  <c r="AI456" i="8"/>
  <c r="V456" i="8" s="1"/>
  <c r="C490" i="5"/>
  <c r="AD432" i="8"/>
  <c r="AE432" i="8"/>
  <c r="J432" i="8"/>
  <c r="M475" i="8"/>
  <c r="N475" i="8" s="1"/>
  <c r="AG475" i="8"/>
  <c r="T475" i="8" s="1"/>
  <c r="AH475" i="8"/>
  <c r="U475" i="8" s="1"/>
  <c r="K475" i="8"/>
  <c r="H475" i="8" s="1"/>
  <c r="L475" i="8"/>
  <c r="W475" i="8"/>
  <c r="AI475" i="8"/>
  <c r="V475" i="8" s="1"/>
  <c r="C509" i="5"/>
  <c r="J438" i="8"/>
  <c r="AD438" i="8"/>
  <c r="AE438" i="8"/>
  <c r="W443" i="8"/>
  <c r="K443" i="8"/>
  <c r="H443" i="8" s="1"/>
  <c r="L443" i="8"/>
  <c r="M443" i="8"/>
  <c r="N443" i="8" s="1"/>
  <c r="AG443" i="8"/>
  <c r="T443" i="8" s="1"/>
  <c r="AH443" i="8"/>
  <c r="U443" i="8" s="1"/>
  <c r="AI443" i="8"/>
  <c r="V443" i="8" s="1"/>
  <c r="C477" i="5"/>
  <c r="M477" i="8"/>
  <c r="N477" i="8" s="1"/>
  <c r="L477" i="8"/>
  <c r="W477" i="8"/>
  <c r="AG477" i="8"/>
  <c r="T477" i="8" s="1"/>
  <c r="AH477" i="8"/>
  <c r="U477" i="8" s="1"/>
  <c r="K477" i="8"/>
  <c r="H477" i="8" s="1"/>
  <c r="C511" i="5"/>
  <c r="AI477" i="8"/>
  <c r="V477" i="8" s="1"/>
  <c r="J467" i="8"/>
  <c r="AD467" i="8"/>
  <c r="AE467" i="8"/>
  <c r="J433" i="8"/>
  <c r="AD433" i="8"/>
  <c r="AE433" i="8"/>
  <c r="W471" i="8"/>
  <c r="K471" i="8"/>
  <c r="H471" i="8" s="1"/>
  <c r="L471" i="8"/>
  <c r="M471" i="8"/>
  <c r="N471" i="8" s="1"/>
  <c r="AG471" i="8"/>
  <c r="T471" i="8" s="1"/>
  <c r="AH471" i="8"/>
  <c r="U471" i="8" s="1"/>
  <c r="C505" i="5"/>
  <c r="AI471" i="8"/>
  <c r="V471" i="8" s="1"/>
  <c r="J473" i="8"/>
  <c r="AD473" i="8"/>
  <c r="AE473" i="8"/>
  <c r="W457" i="8"/>
  <c r="K457" i="8"/>
  <c r="H457" i="8" s="1"/>
  <c r="L457" i="8"/>
  <c r="M457" i="8"/>
  <c r="N457" i="8" s="1"/>
  <c r="AG457" i="8"/>
  <c r="T457" i="8" s="1"/>
  <c r="AH457" i="8"/>
  <c r="U457" i="8" s="1"/>
  <c r="C491" i="5"/>
  <c r="AI457" i="8"/>
  <c r="V457" i="8" s="1"/>
  <c r="J440" i="8"/>
  <c r="AD440" i="8"/>
  <c r="AE440" i="8"/>
  <c r="W452" i="8"/>
  <c r="K452" i="8"/>
  <c r="H452" i="8" s="1"/>
  <c r="L452" i="8"/>
  <c r="M452" i="8"/>
  <c r="N452" i="8" s="1"/>
  <c r="AG452" i="8"/>
  <c r="T452" i="8" s="1"/>
  <c r="AH452" i="8"/>
  <c r="U452" i="8" s="1"/>
  <c r="AI452" i="8"/>
  <c r="V452" i="8" s="1"/>
  <c r="C486" i="5"/>
  <c r="J426" i="8"/>
  <c r="AD426" i="8"/>
  <c r="AE426" i="8"/>
  <c r="W426" i="8"/>
  <c r="K426" i="8"/>
  <c r="H426" i="8" s="1"/>
  <c r="L426" i="8"/>
  <c r="M426" i="8"/>
  <c r="N426" i="8" s="1"/>
  <c r="AG426" i="8"/>
  <c r="T426" i="8" s="1"/>
  <c r="AH426" i="8"/>
  <c r="U426" i="8" s="1"/>
  <c r="AI426" i="8"/>
  <c r="V426" i="8" s="1"/>
  <c r="C460" i="5"/>
  <c r="J445" i="8"/>
  <c r="AD445" i="8"/>
  <c r="AE445" i="8"/>
  <c r="AH465" i="8"/>
  <c r="U465" i="8" s="1"/>
  <c r="W465" i="8"/>
  <c r="M465" i="8"/>
  <c r="N465" i="8" s="1"/>
  <c r="AG465" i="8"/>
  <c r="T465" i="8" s="1"/>
  <c r="K465" i="8"/>
  <c r="H465" i="8" s="1"/>
  <c r="L465" i="8"/>
  <c r="C499" i="5"/>
  <c r="AI465" i="8"/>
  <c r="V465" i="8" s="1"/>
  <c r="W430" i="8"/>
  <c r="K430" i="8"/>
  <c r="H430" i="8" s="1"/>
  <c r="L430" i="8"/>
  <c r="M430" i="8"/>
  <c r="N430" i="8" s="1"/>
  <c r="AG430" i="8"/>
  <c r="T430" i="8" s="1"/>
  <c r="AH430" i="8"/>
  <c r="U430" i="8" s="1"/>
  <c r="AI430" i="8"/>
  <c r="V430" i="8" s="1"/>
  <c r="C464" i="5"/>
  <c r="L463" i="8"/>
  <c r="M463" i="8"/>
  <c r="N463" i="8" s="1"/>
  <c r="AG463" i="8"/>
  <c r="T463" i="8" s="1"/>
  <c r="AH463" i="8"/>
  <c r="U463" i="8" s="1"/>
  <c r="W463" i="8"/>
  <c r="K463" i="8"/>
  <c r="H463" i="8" s="1"/>
  <c r="C497" i="5"/>
  <c r="AI463" i="8"/>
  <c r="V463" i="8" s="1"/>
  <c r="AE451" i="8"/>
  <c r="J451" i="8"/>
  <c r="AD451" i="8"/>
  <c r="W462" i="8"/>
  <c r="K462" i="8"/>
  <c r="H462" i="8" s="1"/>
  <c r="L462" i="8"/>
  <c r="M462" i="8"/>
  <c r="N462" i="8" s="1"/>
  <c r="AG462" i="8"/>
  <c r="T462" i="8" s="1"/>
  <c r="AH462" i="8"/>
  <c r="U462" i="8" s="1"/>
  <c r="AI462" i="8"/>
  <c r="V462" i="8" s="1"/>
  <c r="C496" i="5"/>
  <c r="M470" i="8"/>
  <c r="N470" i="8" s="1"/>
  <c r="AG470" i="8"/>
  <c r="T470" i="8" s="1"/>
  <c r="AH470" i="8"/>
  <c r="U470" i="8" s="1"/>
  <c r="K470" i="8"/>
  <c r="H470" i="8" s="1"/>
  <c r="L470" i="8"/>
  <c r="W470" i="8"/>
  <c r="C504" i="5"/>
  <c r="AI470" i="8"/>
  <c r="V470" i="8" s="1"/>
  <c r="W435" i="8"/>
  <c r="K435" i="8"/>
  <c r="H435" i="8" s="1"/>
  <c r="L435" i="8"/>
  <c r="M435" i="8"/>
  <c r="N435" i="8" s="1"/>
  <c r="AG435" i="8"/>
  <c r="T435" i="8" s="1"/>
  <c r="AH435" i="8"/>
  <c r="U435" i="8" s="1"/>
  <c r="C469" i="5"/>
  <c r="AI435" i="8"/>
  <c r="V435" i="8" s="1"/>
  <c r="W459" i="8"/>
  <c r="K459" i="8"/>
  <c r="H459" i="8" s="1"/>
  <c r="L459" i="8"/>
  <c r="M459" i="8"/>
  <c r="N459" i="8" s="1"/>
  <c r="AG459" i="8"/>
  <c r="T459" i="8" s="1"/>
  <c r="AH459" i="8"/>
  <c r="U459" i="8" s="1"/>
  <c r="C493" i="5"/>
  <c r="AI459" i="8"/>
  <c r="V459" i="8" s="1"/>
  <c r="J474" i="8"/>
  <c r="AD474" i="8"/>
  <c r="AE474" i="8"/>
  <c r="W484" i="8"/>
  <c r="AG484" i="8"/>
  <c r="T484" i="8" s="1"/>
  <c r="AH484" i="8"/>
  <c r="U484" i="8" s="1"/>
  <c r="K484" i="8"/>
  <c r="H484" i="8" s="1"/>
  <c r="L484" i="8"/>
  <c r="M484" i="8"/>
  <c r="N484" i="8" s="1"/>
  <c r="AI484" i="8"/>
  <c r="V484" i="8" s="1"/>
  <c r="C518" i="5"/>
  <c r="AD481" i="8"/>
  <c r="AE481" i="8"/>
  <c r="J481" i="8"/>
  <c r="J470" i="8"/>
  <c r="AD470" i="8"/>
  <c r="AE470" i="8"/>
  <c r="AE480" i="8"/>
  <c r="AD480" i="8"/>
  <c r="J480" i="8"/>
  <c r="K481" i="8"/>
  <c r="H481" i="8" s="1"/>
  <c r="L481" i="8"/>
  <c r="W481" i="8"/>
  <c r="AG481" i="8"/>
  <c r="T481" i="8" s="1"/>
  <c r="AH481" i="8"/>
  <c r="U481" i="8" s="1"/>
  <c r="M481" i="8"/>
  <c r="N481" i="8" s="1"/>
  <c r="AI481" i="8"/>
  <c r="V481" i="8" s="1"/>
  <c r="C515" i="5"/>
  <c r="K444" i="8"/>
  <c r="H444" i="8" s="1"/>
  <c r="L444" i="8"/>
  <c r="M444" i="8"/>
  <c r="N444" i="8" s="1"/>
  <c r="AG444" i="8"/>
  <c r="T444" i="8" s="1"/>
  <c r="AH444" i="8"/>
  <c r="U444" i="8" s="1"/>
  <c r="W444" i="8"/>
  <c r="AI444" i="8"/>
  <c r="V444" i="8" s="1"/>
  <c r="C478" i="5"/>
  <c r="W436" i="8"/>
  <c r="K436" i="8"/>
  <c r="H436" i="8" s="1"/>
  <c r="L436" i="8"/>
  <c r="M436" i="8"/>
  <c r="N436" i="8" s="1"/>
  <c r="AG436" i="8"/>
  <c r="T436" i="8" s="1"/>
  <c r="AH436" i="8"/>
  <c r="U436" i="8" s="1"/>
  <c r="C470" i="5"/>
  <c r="AI436" i="8"/>
  <c r="V436" i="8" s="1"/>
  <c r="AD465" i="8"/>
  <c r="AE465" i="8"/>
  <c r="J465" i="8"/>
  <c r="J457" i="8"/>
  <c r="AD457" i="8"/>
  <c r="AE457" i="8"/>
  <c r="J453" i="8"/>
  <c r="AD453" i="8"/>
  <c r="AE453" i="8"/>
  <c r="AD482" i="8"/>
  <c r="AE482" i="8"/>
  <c r="J482" i="8"/>
  <c r="AH429" i="8"/>
  <c r="U429" i="8" s="1"/>
  <c r="W429" i="8"/>
  <c r="AG429" i="8"/>
  <c r="T429" i="8" s="1"/>
  <c r="M429" i="8"/>
  <c r="N429" i="8" s="1"/>
  <c r="K429" i="8"/>
  <c r="H429" i="8" s="1"/>
  <c r="L429" i="8"/>
  <c r="AI429" i="8"/>
  <c r="V429" i="8" s="1"/>
  <c r="C463" i="5"/>
  <c r="J430" i="8"/>
  <c r="AD430" i="8"/>
  <c r="AE430" i="8"/>
  <c r="AD484" i="8"/>
  <c r="AE484" i="8"/>
  <c r="J484" i="8"/>
  <c r="AD477" i="8"/>
  <c r="AE477" i="8"/>
  <c r="J477" i="8"/>
  <c r="W447" i="8"/>
  <c r="K447" i="8"/>
  <c r="H447" i="8" s="1"/>
  <c r="L447" i="8"/>
  <c r="M447" i="8"/>
  <c r="N447" i="8" s="1"/>
  <c r="AG447" i="8"/>
  <c r="T447" i="8" s="1"/>
  <c r="AH447" i="8"/>
  <c r="U447" i="8" s="1"/>
  <c r="AI447" i="8"/>
  <c r="V447" i="8" s="1"/>
  <c r="C481" i="5"/>
  <c r="J472" i="8"/>
  <c r="AD472" i="8"/>
  <c r="AE472" i="8"/>
  <c r="J455" i="8"/>
  <c r="AD455" i="8"/>
  <c r="AE455" i="8"/>
  <c r="J454" i="8"/>
  <c r="AD454" i="8"/>
  <c r="AE454" i="8"/>
  <c r="K432" i="8"/>
  <c r="H432" i="8" s="1"/>
  <c r="L432" i="8"/>
  <c r="M432" i="8"/>
  <c r="N432" i="8" s="1"/>
  <c r="AG432" i="8"/>
  <c r="T432" i="8" s="1"/>
  <c r="AH432" i="8"/>
  <c r="U432" i="8" s="1"/>
  <c r="W432" i="8"/>
  <c r="C466" i="5"/>
  <c r="AI432" i="8"/>
  <c r="V432" i="8" s="1"/>
  <c r="W472" i="8"/>
  <c r="K472" i="8"/>
  <c r="H472" i="8" s="1"/>
  <c r="L472" i="8"/>
  <c r="M472" i="8"/>
  <c r="N472" i="8" s="1"/>
  <c r="AG472" i="8"/>
  <c r="T472" i="8" s="1"/>
  <c r="AH472" i="8"/>
  <c r="U472" i="8" s="1"/>
  <c r="AI472" i="8"/>
  <c r="V472" i="8" s="1"/>
  <c r="C506" i="5"/>
  <c r="W449" i="8"/>
  <c r="K449" i="8"/>
  <c r="H449" i="8" s="1"/>
  <c r="L449" i="8"/>
  <c r="M449" i="8"/>
  <c r="N449" i="8" s="1"/>
  <c r="AG449" i="8"/>
  <c r="T449" i="8" s="1"/>
  <c r="AH449" i="8"/>
  <c r="U449" i="8" s="1"/>
  <c r="AI449" i="8"/>
  <c r="V449" i="8" s="1"/>
  <c r="C483" i="5"/>
  <c r="J425" i="8"/>
  <c r="AD425" i="8"/>
  <c r="AE425" i="8"/>
  <c r="M434" i="8"/>
  <c r="N434" i="8" s="1"/>
  <c r="AG434" i="8"/>
  <c r="T434" i="8" s="1"/>
  <c r="AH434" i="8"/>
  <c r="U434" i="8" s="1"/>
  <c r="K434" i="8"/>
  <c r="H434" i="8" s="1"/>
  <c r="L434" i="8"/>
  <c r="W434" i="8"/>
  <c r="AI434" i="8"/>
  <c r="V434" i="8" s="1"/>
  <c r="C468" i="5"/>
  <c r="J459" i="8"/>
  <c r="AD459" i="8"/>
  <c r="AE459" i="8"/>
  <c r="W461" i="8"/>
  <c r="K461" i="8"/>
  <c r="H461" i="8" s="1"/>
  <c r="L461" i="8"/>
  <c r="M461" i="8"/>
  <c r="N461" i="8" s="1"/>
  <c r="AG461" i="8"/>
  <c r="T461" i="8" s="1"/>
  <c r="AH461" i="8"/>
  <c r="U461" i="8" s="1"/>
  <c r="C495" i="5"/>
  <c r="AI461" i="8"/>
  <c r="V461" i="8" s="1"/>
  <c r="M446" i="8"/>
  <c r="N446" i="8" s="1"/>
  <c r="AG446" i="8"/>
  <c r="T446" i="8" s="1"/>
  <c r="AH446" i="8"/>
  <c r="U446" i="8" s="1"/>
  <c r="W446" i="8"/>
  <c r="L446" i="8"/>
  <c r="K446" i="8"/>
  <c r="H446" i="8" s="1"/>
  <c r="C480" i="5"/>
  <c r="AI446" i="8"/>
  <c r="V446" i="8" s="1"/>
  <c r="W445" i="8"/>
  <c r="K445" i="8"/>
  <c r="H445" i="8" s="1"/>
  <c r="L445" i="8"/>
  <c r="M445" i="8"/>
  <c r="N445" i="8" s="1"/>
  <c r="AG445" i="8"/>
  <c r="T445" i="8" s="1"/>
  <c r="AH445" i="8"/>
  <c r="U445" i="8" s="1"/>
  <c r="C479" i="5"/>
  <c r="AI445" i="8"/>
  <c r="V445" i="8" s="1"/>
  <c r="W440" i="8"/>
  <c r="K440" i="8"/>
  <c r="H440" i="8" s="1"/>
  <c r="L440" i="8"/>
  <c r="M440" i="8"/>
  <c r="N440" i="8" s="1"/>
  <c r="AG440" i="8"/>
  <c r="T440" i="8" s="1"/>
  <c r="AH440" i="8"/>
  <c r="U440" i="8" s="1"/>
  <c r="AI440" i="8"/>
  <c r="V440" i="8" s="1"/>
  <c r="C474" i="5"/>
  <c r="J443" i="8"/>
  <c r="AD443" i="8"/>
  <c r="AE443" i="8"/>
  <c r="W466" i="8"/>
  <c r="K466" i="8"/>
  <c r="H466" i="8" s="1"/>
  <c r="L466" i="8"/>
  <c r="M466" i="8"/>
  <c r="N466" i="8" s="1"/>
  <c r="AG466" i="8"/>
  <c r="T466" i="8" s="1"/>
  <c r="AH466" i="8"/>
  <c r="U466" i="8" s="1"/>
  <c r="C500" i="5"/>
  <c r="AI466" i="8"/>
  <c r="V466" i="8" s="1"/>
  <c r="J478" i="8"/>
  <c r="AD478" i="8"/>
  <c r="AE478" i="8"/>
  <c r="L451" i="8"/>
  <c r="M451" i="8"/>
  <c r="N451" i="8" s="1"/>
  <c r="AG451" i="8"/>
  <c r="T451" i="8" s="1"/>
  <c r="AH451" i="8"/>
  <c r="U451" i="8" s="1"/>
  <c r="K451" i="8"/>
  <c r="H451" i="8" s="1"/>
  <c r="W451" i="8"/>
  <c r="C485" i="5"/>
  <c r="AI451" i="8"/>
  <c r="V451" i="8" s="1"/>
  <c r="J449" i="8"/>
  <c r="AD449" i="8"/>
  <c r="AE449" i="8"/>
  <c r="AH482" i="8"/>
  <c r="U482" i="8" s="1"/>
  <c r="W482" i="8"/>
  <c r="AG482" i="8"/>
  <c r="T482" i="8" s="1"/>
  <c r="K482" i="8"/>
  <c r="H482" i="8" s="1"/>
  <c r="L482" i="8"/>
  <c r="M482" i="8"/>
  <c r="N482" i="8" s="1"/>
  <c r="AI482" i="8"/>
  <c r="V482" i="8" s="1"/>
  <c r="C516" i="5"/>
  <c r="W460" i="8"/>
  <c r="K460" i="8"/>
  <c r="H460" i="8" s="1"/>
  <c r="L460" i="8"/>
  <c r="AH460" i="8"/>
  <c r="U460" i="8" s="1"/>
  <c r="M460" i="8"/>
  <c r="N460" i="8" s="1"/>
  <c r="AG460" i="8"/>
  <c r="T460" i="8" s="1"/>
  <c r="AI460" i="8"/>
  <c r="V460" i="8" s="1"/>
  <c r="C494" i="5"/>
  <c r="W483" i="8"/>
  <c r="M483" i="8"/>
  <c r="N483" i="8" s="1"/>
  <c r="AG483" i="8"/>
  <c r="T483" i="8" s="1"/>
  <c r="AH483" i="8"/>
  <c r="U483" i="8" s="1"/>
  <c r="K483" i="8"/>
  <c r="H483" i="8" s="1"/>
  <c r="L483" i="8"/>
  <c r="AI483" i="8"/>
  <c r="V483" i="8" s="1"/>
  <c r="C517" i="5"/>
  <c r="AD468" i="8"/>
  <c r="AE468" i="8"/>
  <c r="J468" i="8"/>
  <c r="J461" i="8"/>
  <c r="AD461" i="8"/>
  <c r="AE461" i="8"/>
  <c r="J447" i="8"/>
  <c r="AD447" i="8"/>
  <c r="AE447" i="8"/>
  <c r="J442" i="8"/>
  <c r="AD442" i="8"/>
  <c r="AE442" i="8"/>
  <c r="AE439" i="8"/>
  <c r="AD439" i="8"/>
  <c r="J439" i="8"/>
  <c r="J483" i="8"/>
  <c r="AD483" i="8"/>
  <c r="AE483" i="8"/>
  <c r="AD456" i="8"/>
  <c r="AE456" i="8"/>
  <c r="J456" i="8"/>
  <c r="AH441" i="8"/>
  <c r="U441" i="8" s="1"/>
  <c r="K441" i="8"/>
  <c r="H441" i="8" s="1"/>
  <c r="L441" i="8"/>
  <c r="AG441" i="8"/>
  <c r="T441" i="8" s="1"/>
  <c r="M441" i="8"/>
  <c r="N441" i="8" s="1"/>
  <c r="W441" i="8"/>
  <c r="AI441" i="8"/>
  <c r="V441" i="8" s="1"/>
  <c r="C475" i="5"/>
  <c r="J434" i="8"/>
  <c r="AD434" i="8"/>
  <c r="AE434" i="8"/>
  <c r="W464" i="8"/>
  <c r="K464" i="8"/>
  <c r="H464" i="8" s="1"/>
  <c r="L464" i="8"/>
  <c r="M464" i="8"/>
  <c r="N464" i="8" s="1"/>
  <c r="AG464" i="8"/>
  <c r="T464" i="8" s="1"/>
  <c r="AH464" i="8"/>
  <c r="U464" i="8" s="1"/>
  <c r="C498" i="5"/>
  <c r="AI464" i="8"/>
  <c r="V464" i="8" s="1"/>
  <c r="J462" i="8"/>
  <c r="AD462" i="8"/>
  <c r="AE462" i="8"/>
  <c r="AE427" i="8"/>
  <c r="AD427" i="8"/>
  <c r="J427" i="8"/>
  <c r="J450" i="8"/>
  <c r="AD450" i="8"/>
  <c r="AE450" i="8"/>
  <c r="H450" i="8"/>
  <c r="W438" i="8"/>
  <c r="K438" i="8"/>
  <c r="H438" i="8" s="1"/>
  <c r="L438" i="8"/>
  <c r="M438" i="8"/>
  <c r="N438" i="8" s="1"/>
  <c r="AG438" i="8"/>
  <c r="T438" i="8" s="1"/>
  <c r="AH438" i="8"/>
  <c r="U438" i="8" s="1"/>
  <c r="AI438" i="8"/>
  <c r="V438" i="8" s="1"/>
  <c r="C472" i="5"/>
  <c r="W467" i="8"/>
  <c r="K467" i="8"/>
  <c r="H467" i="8" s="1"/>
  <c r="AG467" i="8"/>
  <c r="T467" i="8" s="1"/>
  <c r="AH467" i="8"/>
  <c r="U467" i="8" s="1"/>
  <c r="L467" i="8"/>
  <c r="M467" i="8"/>
  <c r="N467" i="8" s="1"/>
  <c r="C501" i="5"/>
  <c r="AI467" i="8"/>
  <c r="V467" i="8" s="1"/>
  <c r="J437" i="8"/>
  <c r="AD437" i="8"/>
  <c r="AE437" i="8"/>
  <c r="L480" i="8"/>
  <c r="M480" i="8"/>
  <c r="N480" i="8" s="1"/>
  <c r="AG480" i="8"/>
  <c r="T480" i="8" s="1"/>
  <c r="W480" i="8"/>
  <c r="AH480" i="8"/>
  <c r="U480" i="8" s="1"/>
  <c r="K480" i="8"/>
  <c r="H480" i="8" s="1"/>
  <c r="C514" i="5"/>
  <c r="AI480" i="8"/>
  <c r="V480" i="8" s="1"/>
  <c r="AD446" i="8"/>
  <c r="AE446" i="8"/>
  <c r="J446" i="8"/>
  <c r="J436" i="8"/>
  <c r="AD436" i="8"/>
  <c r="AE436" i="8"/>
  <c r="W479" i="8"/>
  <c r="AG479" i="8"/>
  <c r="T479" i="8" s="1"/>
  <c r="AH479" i="8"/>
  <c r="U479" i="8" s="1"/>
  <c r="K479" i="8"/>
  <c r="H479" i="8" s="1"/>
  <c r="L479" i="8"/>
  <c r="M479" i="8"/>
  <c r="N479" i="8" s="1"/>
  <c r="AI479" i="8"/>
  <c r="V479" i="8" s="1"/>
  <c r="C513" i="5"/>
  <c r="J471" i="8"/>
  <c r="AD471" i="8"/>
  <c r="AE471" i="8"/>
  <c r="J441" i="8"/>
  <c r="AD441" i="8"/>
  <c r="AE441" i="8"/>
  <c r="J435" i="8"/>
  <c r="AD435" i="8"/>
  <c r="AE435" i="8"/>
  <c r="J458" i="8"/>
  <c r="AE458" i="8"/>
  <c r="AD458" i="8"/>
  <c r="W431" i="8"/>
  <c r="K431" i="8"/>
  <c r="H431" i="8" s="1"/>
  <c r="AG431" i="8"/>
  <c r="T431" i="8" s="1"/>
  <c r="AH431" i="8"/>
  <c r="U431" i="8" s="1"/>
  <c r="L431" i="8"/>
  <c r="M431" i="8"/>
  <c r="N431" i="8" s="1"/>
  <c r="AI431" i="8"/>
  <c r="V431" i="8" s="1"/>
  <c r="C465" i="5"/>
  <c r="W428" i="8"/>
  <c r="K428" i="8"/>
  <c r="H428" i="8" s="1"/>
  <c r="L428" i="8"/>
  <c r="M428" i="8"/>
  <c r="N428" i="8" s="1"/>
  <c r="AG428" i="8"/>
  <c r="T428" i="8" s="1"/>
  <c r="AH428" i="8"/>
  <c r="U428" i="8" s="1"/>
  <c r="AI428" i="8"/>
  <c r="V428" i="8" s="1"/>
  <c r="C462" i="5"/>
  <c r="AD429" i="8"/>
  <c r="AE429" i="8"/>
  <c r="J429" i="8"/>
  <c r="AE463" i="8"/>
  <c r="AD463" i="8"/>
  <c r="J463" i="8"/>
  <c r="J469" i="8"/>
  <c r="AD469" i="8"/>
  <c r="AE469" i="8"/>
  <c r="J448" i="8"/>
  <c r="AD448" i="8"/>
  <c r="AE448" i="8"/>
  <c r="W474" i="8"/>
  <c r="K474" i="8"/>
  <c r="H474" i="8" s="1"/>
  <c r="L474" i="8"/>
  <c r="M474" i="8"/>
  <c r="N474" i="8" s="1"/>
  <c r="AG474" i="8"/>
  <c r="T474" i="8" s="1"/>
  <c r="AH474" i="8"/>
  <c r="U474" i="8" s="1"/>
  <c r="AI474" i="8"/>
  <c r="V474" i="8" s="1"/>
  <c r="C508" i="5"/>
  <c r="J431" i="8"/>
  <c r="AD431" i="8"/>
  <c r="AE431" i="8"/>
  <c r="W454" i="8"/>
  <c r="K454" i="8"/>
  <c r="H454" i="8" s="1"/>
  <c r="L454" i="8"/>
  <c r="M454" i="8"/>
  <c r="N454" i="8" s="1"/>
  <c r="AG454" i="8"/>
  <c r="T454" i="8" s="1"/>
  <c r="AH454" i="8"/>
  <c r="U454" i="8" s="1"/>
  <c r="C488" i="5"/>
  <c r="AI454" i="8"/>
  <c r="V454" i="8" s="1"/>
  <c r="J475" i="8"/>
  <c r="AD475" i="8"/>
  <c r="AE475" i="8"/>
  <c r="J460" i="8"/>
  <c r="AD460" i="8"/>
  <c r="AE460" i="8"/>
  <c r="W425" i="8"/>
  <c r="K425" i="8"/>
  <c r="H425" i="8" s="1"/>
  <c r="L425" i="8"/>
  <c r="M425" i="8"/>
  <c r="N425" i="8" s="1"/>
  <c r="AG425" i="8"/>
  <c r="T425" i="8" s="1"/>
  <c r="AH425" i="8"/>
  <c r="U425" i="8" s="1"/>
  <c r="C459" i="5"/>
  <c r="AI425" i="8"/>
  <c r="V425" i="8" s="1"/>
  <c r="M458" i="8"/>
  <c r="N458" i="8" s="1"/>
  <c r="AG458" i="8"/>
  <c r="T458" i="8" s="1"/>
  <c r="AH458" i="8"/>
  <c r="U458" i="8" s="1"/>
  <c r="K458" i="8"/>
  <c r="H458" i="8" s="1"/>
  <c r="L458" i="8"/>
  <c r="W458" i="8"/>
  <c r="AI458" i="8"/>
  <c r="V458" i="8" s="1"/>
  <c r="C492" i="5"/>
  <c r="W433" i="8"/>
  <c r="K433" i="8"/>
  <c r="H433" i="8" s="1"/>
  <c r="L433" i="8"/>
  <c r="M433" i="8"/>
  <c r="N433" i="8" s="1"/>
  <c r="AG433" i="8"/>
  <c r="T433" i="8" s="1"/>
  <c r="AH433" i="8"/>
  <c r="U433" i="8" s="1"/>
  <c r="AI433" i="8"/>
  <c r="V433" i="8" s="1"/>
  <c r="C467" i="5"/>
  <c r="K468" i="8"/>
  <c r="H468" i="8" s="1"/>
  <c r="L468" i="8"/>
  <c r="M468" i="8"/>
  <c r="N468" i="8" s="1"/>
  <c r="AG468" i="8"/>
  <c r="T468" i="8" s="1"/>
  <c r="AH468" i="8"/>
  <c r="U468" i="8" s="1"/>
  <c r="W468" i="8"/>
  <c r="AI468" i="8"/>
  <c r="V468" i="8" s="1"/>
  <c r="C502" i="5"/>
  <c r="W437" i="8"/>
  <c r="K437" i="8"/>
  <c r="H437" i="8" s="1"/>
  <c r="L437" i="8"/>
  <c r="M437" i="8"/>
  <c r="N437" i="8" s="1"/>
  <c r="AG437" i="8"/>
  <c r="T437" i="8" s="1"/>
  <c r="AH437" i="8"/>
  <c r="U437" i="8" s="1"/>
  <c r="AI437" i="8"/>
  <c r="V437" i="8" s="1"/>
  <c r="C471" i="5"/>
  <c r="W455" i="8"/>
  <c r="K455" i="8"/>
  <c r="H455" i="8" s="1"/>
  <c r="L455" i="8"/>
  <c r="M455" i="8"/>
  <c r="N455" i="8" s="1"/>
  <c r="AG455" i="8"/>
  <c r="T455" i="8" s="1"/>
  <c r="AH455" i="8"/>
  <c r="U455" i="8" s="1"/>
  <c r="AI455" i="8"/>
  <c r="V455" i="8" s="1"/>
  <c r="C489" i="5"/>
  <c r="W473" i="8"/>
  <c r="K473" i="8"/>
  <c r="H473" i="8" s="1"/>
  <c r="L473" i="8"/>
  <c r="AH473" i="8"/>
  <c r="U473" i="8" s="1"/>
  <c r="AG473" i="8"/>
  <c r="T473" i="8" s="1"/>
  <c r="M473" i="8"/>
  <c r="N473" i="8" s="1"/>
  <c r="AI473" i="8"/>
  <c r="V473" i="8" s="1"/>
  <c r="C507" i="5"/>
  <c r="AH453" i="8"/>
  <c r="U453" i="8" s="1"/>
  <c r="K453" i="8"/>
  <c r="H453" i="8" s="1"/>
  <c r="L453" i="8"/>
  <c r="M453" i="8"/>
  <c r="N453" i="8" s="1"/>
  <c r="W453" i="8"/>
  <c r="AG453" i="8"/>
  <c r="T453" i="8" s="1"/>
  <c r="C487" i="5"/>
  <c r="AI453" i="8"/>
  <c r="V453" i="8" s="1"/>
  <c r="L403" i="8"/>
  <c r="M403" i="8"/>
  <c r="N403" i="8" s="1"/>
  <c r="AG403" i="8"/>
  <c r="T403" i="8" s="1"/>
  <c r="AH403" i="8"/>
  <c r="U403" i="8" s="1"/>
  <c r="K403" i="8"/>
  <c r="H403" i="8" s="1"/>
  <c r="W403" i="8"/>
  <c r="AI403" i="8"/>
  <c r="V403" i="8" s="1"/>
  <c r="C437" i="5"/>
  <c r="AE379" i="8"/>
  <c r="AD379" i="8"/>
  <c r="J379" i="8"/>
  <c r="W365" i="8"/>
  <c r="K365" i="8"/>
  <c r="H365" i="8" s="1"/>
  <c r="L365" i="8"/>
  <c r="M365" i="8"/>
  <c r="N365" i="8" s="1"/>
  <c r="AG365" i="8"/>
  <c r="T365" i="8" s="1"/>
  <c r="AH365" i="8"/>
  <c r="U365" i="8" s="1"/>
  <c r="C399" i="5"/>
  <c r="AI365" i="8"/>
  <c r="V365" i="8" s="1"/>
  <c r="W392" i="8"/>
  <c r="K392" i="8"/>
  <c r="H392" i="8" s="1"/>
  <c r="L392" i="8"/>
  <c r="M392" i="8"/>
  <c r="N392" i="8" s="1"/>
  <c r="AH392" i="8"/>
  <c r="U392" i="8" s="1"/>
  <c r="AG392" i="8"/>
  <c r="T392" i="8" s="1"/>
  <c r="AI392" i="8"/>
  <c r="V392" i="8" s="1"/>
  <c r="C426" i="5"/>
  <c r="W409" i="8"/>
  <c r="AH409" i="8"/>
  <c r="U409" i="8" s="1"/>
  <c r="K409" i="8"/>
  <c r="H409" i="8" s="1"/>
  <c r="L409" i="8"/>
  <c r="M409" i="8"/>
  <c r="N409" i="8" s="1"/>
  <c r="AG409" i="8"/>
  <c r="T409" i="8" s="1"/>
  <c r="AI409" i="8"/>
  <c r="V409" i="8" s="1"/>
  <c r="C443" i="5"/>
  <c r="K372" i="8"/>
  <c r="H372" i="8" s="1"/>
  <c r="L372" i="8"/>
  <c r="M372" i="8"/>
  <c r="N372" i="8" s="1"/>
  <c r="AG372" i="8"/>
  <c r="T372" i="8" s="1"/>
  <c r="AH372" i="8"/>
  <c r="U372" i="8" s="1"/>
  <c r="W372" i="8"/>
  <c r="AI372" i="8"/>
  <c r="V372" i="8" s="1"/>
  <c r="C406" i="5"/>
  <c r="W404" i="8"/>
  <c r="K404" i="8"/>
  <c r="H404" i="8" s="1"/>
  <c r="L404" i="8"/>
  <c r="M404" i="8"/>
  <c r="N404" i="8" s="1"/>
  <c r="AG404" i="8"/>
  <c r="T404" i="8" s="1"/>
  <c r="AH404" i="8"/>
  <c r="U404" i="8" s="1"/>
  <c r="AI404" i="8"/>
  <c r="V404" i="8" s="1"/>
  <c r="C438" i="5"/>
  <c r="K384" i="8"/>
  <c r="H384" i="8" s="1"/>
  <c r="L384" i="8"/>
  <c r="M384" i="8"/>
  <c r="N384" i="8" s="1"/>
  <c r="AG384" i="8"/>
  <c r="T384" i="8" s="1"/>
  <c r="AH384" i="8"/>
  <c r="U384" i="8" s="1"/>
  <c r="W384" i="8"/>
  <c r="AI384" i="8"/>
  <c r="V384" i="8" s="1"/>
  <c r="C418" i="5"/>
  <c r="AD405" i="8"/>
  <c r="AE405" i="8"/>
  <c r="J405" i="8"/>
  <c r="AD384" i="8"/>
  <c r="AE384" i="8"/>
  <c r="J384" i="8"/>
  <c r="M410" i="8"/>
  <c r="N410" i="8" s="1"/>
  <c r="AG410" i="8"/>
  <c r="T410" i="8" s="1"/>
  <c r="AH410" i="8"/>
  <c r="U410" i="8" s="1"/>
  <c r="K410" i="8"/>
  <c r="H410" i="8" s="1"/>
  <c r="L410" i="8"/>
  <c r="W410" i="8"/>
  <c r="AI410" i="8"/>
  <c r="V410" i="8" s="1"/>
  <c r="C444" i="5"/>
  <c r="AD395" i="8"/>
  <c r="AE395" i="8"/>
  <c r="J395" i="8"/>
  <c r="J421" i="8"/>
  <c r="AD421" i="8"/>
  <c r="AE421" i="8"/>
  <c r="AD417" i="8"/>
  <c r="AE417" i="8"/>
  <c r="J417" i="8"/>
  <c r="W380" i="8"/>
  <c r="K380" i="8"/>
  <c r="H380" i="8" s="1"/>
  <c r="AH380" i="8"/>
  <c r="U380" i="8" s="1"/>
  <c r="L380" i="8"/>
  <c r="M380" i="8"/>
  <c r="N380" i="8" s="1"/>
  <c r="AG380" i="8"/>
  <c r="T380" i="8" s="1"/>
  <c r="AI380" i="8"/>
  <c r="V380" i="8" s="1"/>
  <c r="C414" i="5"/>
  <c r="W421" i="8"/>
  <c r="K421" i="8"/>
  <c r="H421" i="8" s="1"/>
  <c r="L421" i="8"/>
  <c r="M421" i="8"/>
  <c r="N421" i="8" s="1"/>
  <c r="AH421" i="8"/>
  <c r="U421" i="8" s="1"/>
  <c r="AG421" i="8"/>
  <c r="T421" i="8" s="1"/>
  <c r="AI421" i="8"/>
  <c r="V421" i="8" s="1"/>
  <c r="C455" i="5"/>
  <c r="K396" i="8"/>
  <c r="H396" i="8" s="1"/>
  <c r="L396" i="8"/>
  <c r="M396" i="8"/>
  <c r="N396" i="8" s="1"/>
  <c r="AG396" i="8"/>
  <c r="T396" i="8" s="1"/>
  <c r="AH396" i="8"/>
  <c r="U396" i="8" s="1"/>
  <c r="W396" i="8"/>
  <c r="AI396" i="8"/>
  <c r="V396" i="8" s="1"/>
  <c r="C430" i="5"/>
  <c r="AD400" i="8"/>
  <c r="AE400" i="8"/>
  <c r="J400" i="8"/>
  <c r="W368" i="8"/>
  <c r="K368" i="8"/>
  <c r="H368" i="8" s="1"/>
  <c r="AG368" i="8"/>
  <c r="T368" i="8" s="1"/>
  <c r="AH368" i="8"/>
  <c r="U368" i="8" s="1"/>
  <c r="L368" i="8"/>
  <c r="M368" i="8"/>
  <c r="N368" i="8" s="1"/>
  <c r="AI368" i="8"/>
  <c r="V368" i="8" s="1"/>
  <c r="C402" i="5"/>
  <c r="J411" i="8"/>
  <c r="AD411" i="8"/>
  <c r="AE411" i="8"/>
  <c r="W401" i="8"/>
  <c r="K401" i="8"/>
  <c r="H401" i="8" s="1"/>
  <c r="L401" i="8"/>
  <c r="M401" i="8"/>
  <c r="N401" i="8" s="1"/>
  <c r="AG401" i="8"/>
  <c r="T401" i="8" s="1"/>
  <c r="AH401" i="8"/>
  <c r="U401" i="8" s="1"/>
  <c r="AI401" i="8"/>
  <c r="V401" i="8" s="1"/>
  <c r="C435" i="5"/>
  <c r="AE415" i="8"/>
  <c r="J415" i="8"/>
  <c r="AD415" i="8"/>
  <c r="AH393" i="8"/>
  <c r="U393" i="8" s="1"/>
  <c r="K393" i="8"/>
  <c r="H393" i="8" s="1"/>
  <c r="L393" i="8"/>
  <c r="M393" i="8"/>
  <c r="N393" i="8" s="1"/>
  <c r="W393" i="8"/>
  <c r="AG393" i="8"/>
  <c r="T393" i="8" s="1"/>
  <c r="AI393" i="8"/>
  <c r="V393" i="8" s="1"/>
  <c r="C427" i="5"/>
  <c r="J381" i="8"/>
  <c r="AD381" i="8"/>
  <c r="AE381" i="8"/>
  <c r="J397" i="8"/>
  <c r="AE397" i="8"/>
  <c r="AD397" i="8"/>
  <c r="AH422" i="8"/>
  <c r="U422" i="8" s="1"/>
  <c r="K422" i="8"/>
  <c r="H422" i="8" s="1"/>
  <c r="L422" i="8"/>
  <c r="M422" i="8"/>
  <c r="N422" i="8" s="1"/>
  <c r="AG422" i="8"/>
  <c r="T422" i="8" s="1"/>
  <c r="W422" i="8"/>
  <c r="AI422" i="8"/>
  <c r="V422" i="8" s="1"/>
  <c r="C456" i="5"/>
  <c r="L424" i="8"/>
  <c r="M424" i="8"/>
  <c r="N424" i="8" s="1"/>
  <c r="W424" i="8"/>
  <c r="K424" i="8"/>
  <c r="H424" i="8" s="1"/>
  <c r="AG424" i="8"/>
  <c r="T424" i="8" s="1"/>
  <c r="AH424" i="8"/>
  <c r="U424" i="8" s="1"/>
  <c r="AI424" i="8"/>
  <c r="V424" i="8" s="1"/>
  <c r="C458" i="5"/>
  <c r="AE403" i="8"/>
  <c r="AD403" i="8"/>
  <c r="J403" i="8"/>
  <c r="K420" i="8"/>
  <c r="H420" i="8" s="1"/>
  <c r="L420" i="8"/>
  <c r="M420" i="8"/>
  <c r="N420" i="8" s="1"/>
  <c r="AG420" i="8"/>
  <c r="T420" i="8" s="1"/>
  <c r="AH420" i="8"/>
  <c r="U420" i="8" s="1"/>
  <c r="W420" i="8"/>
  <c r="AI420" i="8"/>
  <c r="V420" i="8" s="1"/>
  <c r="C454" i="5"/>
  <c r="AD376" i="8"/>
  <c r="AE376" i="8"/>
  <c r="J376" i="8"/>
  <c r="J368" i="8"/>
  <c r="AD368" i="8"/>
  <c r="AE368" i="8"/>
  <c r="AE391" i="8"/>
  <c r="AD391" i="8"/>
  <c r="J391" i="8"/>
  <c r="L388" i="8"/>
  <c r="M388" i="8"/>
  <c r="N388" i="8" s="1"/>
  <c r="W388" i="8"/>
  <c r="K388" i="8"/>
  <c r="H388" i="8" s="1"/>
  <c r="AG388" i="8"/>
  <c r="T388" i="8" s="1"/>
  <c r="AH388" i="8"/>
  <c r="U388" i="8" s="1"/>
  <c r="AI388" i="8"/>
  <c r="V388" i="8" s="1"/>
  <c r="C422" i="5"/>
  <c r="W389" i="8"/>
  <c r="K389" i="8"/>
  <c r="H389" i="8" s="1"/>
  <c r="L389" i="8"/>
  <c r="M389" i="8"/>
  <c r="N389" i="8" s="1"/>
  <c r="AG389" i="8"/>
  <c r="T389" i="8" s="1"/>
  <c r="AH389" i="8"/>
  <c r="U389" i="8" s="1"/>
  <c r="AI389" i="8"/>
  <c r="V389" i="8" s="1"/>
  <c r="C423" i="5"/>
  <c r="W377" i="8"/>
  <c r="K377" i="8"/>
  <c r="H377" i="8" s="1"/>
  <c r="L377" i="8"/>
  <c r="M377" i="8"/>
  <c r="N377" i="8" s="1"/>
  <c r="AG377" i="8"/>
  <c r="T377" i="8" s="1"/>
  <c r="AH377" i="8"/>
  <c r="U377" i="8" s="1"/>
  <c r="AI377" i="8"/>
  <c r="V377" i="8" s="1"/>
  <c r="C411" i="5"/>
  <c r="M400" i="8"/>
  <c r="N400" i="8" s="1"/>
  <c r="W400" i="8"/>
  <c r="AG400" i="8"/>
  <c r="T400" i="8" s="1"/>
  <c r="L400" i="8"/>
  <c r="AH400" i="8"/>
  <c r="U400" i="8" s="1"/>
  <c r="K400" i="8"/>
  <c r="H400" i="8" s="1"/>
  <c r="AI400" i="8"/>
  <c r="V400" i="8" s="1"/>
  <c r="C434" i="5"/>
  <c r="J389" i="8"/>
  <c r="AD389" i="8"/>
  <c r="AE389" i="8"/>
  <c r="AD408" i="8"/>
  <c r="AE408" i="8"/>
  <c r="J408" i="8"/>
  <c r="AE414" i="8"/>
  <c r="J414" i="8"/>
  <c r="AD414" i="8"/>
  <c r="M398" i="8"/>
  <c r="N398" i="8" s="1"/>
  <c r="AG398" i="8"/>
  <c r="T398" i="8" s="1"/>
  <c r="AH398" i="8"/>
  <c r="U398" i="8" s="1"/>
  <c r="K398" i="8"/>
  <c r="H398" i="8" s="1"/>
  <c r="L398" i="8"/>
  <c r="W398" i="8"/>
  <c r="AI398" i="8"/>
  <c r="V398" i="8" s="1"/>
  <c r="C432" i="5"/>
  <c r="J406" i="8"/>
  <c r="AD406" i="8"/>
  <c r="AE406" i="8"/>
  <c r="J418" i="8"/>
  <c r="AD418" i="8"/>
  <c r="AE418" i="8"/>
  <c r="J373" i="8"/>
  <c r="AD373" i="8"/>
  <c r="AE373" i="8"/>
  <c r="W378" i="8"/>
  <c r="AG378" i="8"/>
  <c r="T378" i="8" s="1"/>
  <c r="AH378" i="8"/>
  <c r="U378" i="8" s="1"/>
  <c r="K378" i="8"/>
  <c r="H378" i="8" s="1"/>
  <c r="L378" i="8"/>
  <c r="M378" i="8"/>
  <c r="N378" i="8" s="1"/>
  <c r="AI378" i="8"/>
  <c r="V378" i="8" s="1"/>
  <c r="C412" i="5"/>
  <c r="AG414" i="8"/>
  <c r="T414" i="8" s="1"/>
  <c r="AH414" i="8"/>
  <c r="U414" i="8" s="1"/>
  <c r="K414" i="8"/>
  <c r="H414" i="8" s="1"/>
  <c r="L414" i="8"/>
  <c r="M414" i="8"/>
  <c r="N414" i="8" s="1"/>
  <c r="W414" i="8"/>
  <c r="AI414" i="8"/>
  <c r="V414" i="8" s="1"/>
  <c r="C448" i="5"/>
  <c r="J365" i="8"/>
  <c r="AD365" i="8"/>
  <c r="AE365" i="8"/>
  <c r="W370" i="8"/>
  <c r="K370" i="8"/>
  <c r="H370" i="8" s="1"/>
  <c r="L370" i="8"/>
  <c r="M370" i="8"/>
  <c r="N370" i="8" s="1"/>
  <c r="AG370" i="8"/>
  <c r="T370" i="8" s="1"/>
  <c r="AH370" i="8"/>
  <c r="U370" i="8" s="1"/>
  <c r="AI370" i="8"/>
  <c r="V370" i="8" s="1"/>
  <c r="C404" i="5"/>
  <c r="W397" i="8"/>
  <c r="AG397" i="8"/>
  <c r="T397" i="8" s="1"/>
  <c r="AH397" i="8"/>
  <c r="U397" i="8" s="1"/>
  <c r="K397" i="8"/>
  <c r="H397" i="8" s="1"/>
  <c r="L397" i="8"/>
  <c r="M397" i="8"/>
  <c r="N397" i="8" s="1"/>
  <c r="AI397" i="8"/>
  <c r="V397" i="8" s="1"/>
  <c r="C431" i="5"/>
  <c r="L391" i="8"/>
  <c r="M391" i="8"/>
  <c r="N391" i="8" s="1"/>
  <c r="AG391" i="8"/>
  <c r="T391" i="8" s="1"/>
  <c r="AH391" i="8"/>
  <c r="U391" i="8" s="1"/>
  <c r="W391" i="8"/>
  <c r="K391" i="8"/>
  <c r="H391" i="8" s="1"/>
  <c r="AI391" i="8"/>
  <c r="V391" i="8" s="1"/>
  <c r="C425" i="5"/>
  <c r="J370" i="8"/>
  <c r="AD370" i="8"/>
  <c r="AE370" i="8"/>
  <c r="J401" i="8"/>
  <c r="AD401" i="8"/>
  <c r="AE401" i="8"/>
  <c r="W411" i="8"/>
  <c r="K411" i="8"/>
  <c r="H411" i="8" s="1"/>
  <c r="L411" i="8"/>
  <c r="AG411" i="8"/>
  <c r="T411" i="8" s="1"/>
  <c r="AH411" i="8"/>
  <c r="U411" i="8" s="1"/>
  <c r="M411" i="8"/>
  <c r="N411" i="8" s="1"/>
  <c r="AI411" i="8"/>
  <c r="V411" i="8" s="1"/>
  <c r="C445" i="5"/>
  <c r="AE386" i="8"/>
  <c r="J386" i="8"/>
  <c r="AD386" i="8"/>
  <c r="AE369" i="8"/>
  <c r="J369" i="8"/>
  <c r="AD369" i="8"/>
  <c r="J377" i="8"/>
  <c r="AD377" i="8"/>
  <c r="AE377" i="8"/>
  <c r="L367" i="8"/>
  <c r="M367" i="8"/>
  <c r="N367" i="8" s="1"/>
  <c r="AG367" i="8"/>
  <c r="T367" i="8" s="1"/>
  <c r="AH367" i="8"/>
  <c r="U367" i="8" s="1"/>
  <c r="W367" i="8"/>
  <c r="K367" i="8"/>
  <c r="H367" i="8" s="1"/>
  <c r="AI367" i="8"/>
  <c r="V367" i="8" s="1"/>
  <c r="C401" i="5"/>
  <c r="J399" i="8"/>
  <c r="AD399" i="8"/>
  <c r="AE399" i="8"/>
  <c r="AH369" i="8"/>
  <c r="U369" i="8" s="1"/>
  <c r="AG369" i="8"/>
  <c r="T369" i="8" s="1"/>
  <c r="K369" i="8"/>
  <c r="H369" i="8" s="1"/>
  <c r="L369" i="8"/>
  <c r="M369" i="8"/>
  <c r="N369" i="8" s="1"/>
  <c r="W369" i="8"/>
  <c r="AI369" i="8"/>
  <c r="V369" i="8" s="1"/>
  <c r="C403" i="5"/>
  <c r="AD390" i="8"/>
  <c r="AE390" i="8"/>
  <c r="J390" i="8"/>
  <c r="J393" i="8"/>
  <c r="AD393" i="8"/>
  <c r="AE393" i="8"/>
  <c r="M386" i="8"/>
  <c r="N386" i="8" s="1"/>
  <c r="AG386" i="8"/>
  <c r="T386" i="8" s="1"/>
  <c r="AH386" i="8"/>
  <c r="U386" i="8" s="1"/>
  <c r="K386" i="8"/>
  <c r="H386" i="8" s="1"/>
  <c r="L386" i="8"/>
  <c r="W386" i="8"/>
  <c r="C420" i="5"/>
  <c r="AI386" i="8"/>
  <c r="V386" i="8" s="1"/>
  <c r="W407" i="8"/>
  <c r="AG407" i="8"/>
  <c r="T407" i="8" s="1"/>
  <c r="AH407" i="8"/>
  <c r="U407" i="8" s="1"/>
  <c r="K407" i="8"/>
  <c r="H407" i="8" s="1"/>
  <c r="L407" i="8"/>
  <c r="M407" i="8"/>
  <c r="N407" i="8" s="1"/>
  <c r="C441" i="5"/>
  <c r="AI407" i="8"/>
  <c r="V407" i="8" s="1"/>
  <c r="M374" i="8"/>
  <c r="N374" i="8" s="1"/>
  <c r="AG374" i="8"/>
  <c r="T374" i="8" s="1"/>
  <c r="AH374" i="8"/>
  <c r="U374" i="8" s="1"/>
  <c r="W374" i="8"/>
  <c r="K374" i="8"/>
  <c r="H374" i="8" s="1"/>
  <c r="L374" i="8"/>
  <c r="AI374" i="8"/>
  <c r="V374" i="8" s="1"/>
  <c r="C408" i="5"/>
  <c r="AD407" i="8"/>
  <c r="AE407" i="8"/>
  <c r="J407" i="8"/>
  <c r="W406" i="8"/>
  <c r="K406" i="8"/>
  <c r="H406" i="8" s="1"/>
  <c r="L406" i="8"/>
  <c r="M406" i="8"/>
  <c r="N406" i="8" s="1"/>
  <c r="AG406" i="8"/>
  <c r="T406" i="8" s="1"/>
  <c r="AH406" i="8"/>
  <c r="U406" i="8" s="1"/>
  <c r="C440" i="5"/>
  <c r="AI406" i="8"/>
  <c r="V406" i="8" s="1"/>
  <c r="W419" i="8"/>
  <c r="AG419" i="8"/>
  <c r="T419" i="8" s="1"/>
  <c r="AH419" i="8"/>
  <c r="U419" i="8" s="1"/>
  <c r="K419" i="8"/>
  <c r="H419" i="8" s="1"/>
  <c r="L419" i="8"/>
  <c r="M419" i="8"/>
  <c r="N419" i="8" s="1"/>
  <c r="AI419" i="8"/>
  <c r="V419" i="8" s="1"/>
  <c r="C453" i="5"/>
  <c r="L415" i="8"/>
  <c r="M415" i="8"/>
  <c r="N415" i="8" s="1"/>
  <c r="AG415" i="8"/>
  <c r="T415" i="8" s="1"/>
  <c r="AH415" i="8"/>
  <c r="U415" i="8" s="1"/>
  <c r="K415" i="8"/>
  <c r="H415" i="8" s="1"/>
  <c r="W415" i="8"/>
  <c r="AI415" i="8"/>
  <c r="V415" i="8" s="1"/>
  <c r="C449" i="5"/>
  <c r="AD412" i="8"/>
  <c r="AE412" i="8"/>
  <c r="J412" i="8"/>
  <c r="AD388" i="8"/>
  <c r="AE388" i="8"/>
  <c r="J388" i="8"/>
  <c r="J404" i="8"/>
  <c r="AD404" i="8"/>
  <c r="AE404" i="8"/>
  <c r="L379" i="8"/>
  <c r="M379" i="8"/>
  <c r="N379" i="8" s="1"/>
  <c r="AG379" i="8"/>
  <c r="T379" i="8" s="1"/>
  <c r="AH379" i="8"/>
  <c r="U379" i="8" s="1"/>
  <c r="W379" i="8"/>
  <c r="K379" i="8"/>
  <c r="H379" i="8" s="1"/>
  <c r="AI379" i="8"/>
  <c r="V379" i="8" s="1"/>
  <c r="C413" i="5"/>
  <c r="W387" i="8"/>
  <c r="K387" i="8"/>
  <c r="H387" i="8" s="1"/>
  <c r="L387" i="8"/>
  <c r="M387" i="8"/>
  <c r="N387" i="8" s="1"/>
  <c r="AG387" i="8"/>
  <c r="T387" i="8" s="1"/>
  <c r="AH387" i="8"/>
  <c r="U387" i="8" s="1"/>
  <c r="AI387" i="8"/>
  <c r="V387" i="8" s="1"/>
  <c r="C421" i="5"/>
  <c r="AD396" i="8"/>
  <c r="AE396" i="8"/>
  <c r="J396" i="8"/>
  <c r="AD420" i="8"/>
  <c r="AE420" i="8"/>
  <c r="J420" i="8"/>
  <c r="W375" i="8"/>
  <c r="K375" i="8"/>
  <c r="H375" i="8" s="1"/>
  <c r="L375" i="8"/>
  <c r="M375" i="8"/>
  <c r="N375" i="8" s="1"/>
  <c r="AG375" i="8"/>
  <c r="T375" i="8" s="1"/>
  <c r="AH375" i="8"/>
  <c r="U375" i="8" s="1"/>
  <c r="AI375" i="8"/>
  <c r="V375" i="8" s="1"/>
  <c r="C409" i="5"/>
  <c r="J409" i="8"/>
  <c r="AD409" i="8"/>
  <c r="AE409" i="8"/>
  <c r="J394" i="8"/>
  <c r="AD394" i="8"/>
  <c r="AE394" i="8"/>
  <c r="J423" i="8"/>
  <c r="AD423" i="8"/>
  <c r="AE423" i="8"/>
  <c r="W416" i="8"/>
  <c r="K416" i="8"/>
  <c r="H416" i="8" s="1"/>
  <c r="L416" i="8"/>
  <c r="M416" i="8"/>
  <c r="N416" i="8" s="1"/>
  <c r="AG416" i="8"/>
  <c r="T416" i="8" s="1"/>
  <c r="AH416" i="8"/>
  <c r="U416" i="8" s="1"/>
  <c r="AI416" i="8"/>
  <c r="V416" i="8" s="1"/>
  <c r="C450" i="5"/>
  <c r="AE367" i="8"/>
  <c r="AD367" i="8"/>
  <c r="J367" i="8"/>
  <c r="J422" i="8"/>
  <c r="AD422" i="8"/>
  <c r="AE422" i="8"/>
  <c r="AD424" i="8"/>
  <c r="AE424" i="8"/>
  <c r="J424" i="8"/>
  <c r="J387" i="8"/>
  <c r="AD387" i="8"/>
  <c r="AE387" i="8"/>
  <c r="AD372" i="8"/>
  <c r="AE372" i="8"/>
  <c r="J372" i="8"/>
  <c r="J413" i="8"/>
  <c r="AD413" i="8"/>
  <c r="AE413" i="8"/>
  <c r="W366" i="8"/>
  <c r="AG366" i="8"/>
  <c r="T366" i="8" s="1"/>
  <c r="AH366" i="8"/>
  <c r="U366" i="8" s="1"/>
  <c r="K366" i="8"/>
  <c r="H366" i="8" s="1"/>
  <c r="L366" i="8"/>
  <c r="M366" i="8"/>
  <c r="N366" i="8" s="1"/>
  <c r="AI366" i="8"/>
  <c r="V366" i="8" s="1"/>
  <c r="C400" i="5"/>
  <c r="AD374" i="8"/>
  <c r="AE374" i="8"/>
  <c r="J374" i="8"/>
  <c r="M371" i="8"/>
  <c r="N371" i="8" s="1"/>
  <c r="L371" i="8"/>
  <c r="W371" i="8"/>
  <c r="AG371" i="8"/>
  <c r="T371" i="8" s="1"/>
  <c r="AH371" i="8"/>
  <c r="U371" i="8" s="1"/>
  <c r="K371" i="8"/>
  <c r="H371" i="8" s="1"/>
  <c r="AI371" i="8"/>
  <c r="V371" i="8" s="1"/>
  <c r="C405" i="5"/>
  <c r="AH417" i="8"/>
  <c r="U417" i="8" s="1"/>
  <c r="L417" i="8"/>
  <c r="M417" i="8"/>
  <c r="N417" i="8" s="1"/>
  <c r="K417" i="8"/>
  <c r="H417" i="8" s="1"/>
  <c r="W417" i="8"/>
  <c r="AG417" i="8"/>
  <c r="T417" i="8" s="1"/>
  <c r="AI417" i="8"/>
  <c r="V417" i="8" s="1"/>
  <c r="C451" i="5"/>
  <c r="AH405" i="8"/>
  <c r="U405" i="8" s="1"/>
  <c r="K405" i="8"/>
  <c r="H405" i="8" s="1"/>
  <c r="L405" i="8"/>
  <c r="M405" i="8"/>
  <c r="N405" i="8" s="1"/>
  <c r="W405" i="8"/>
  <c r="AG405" i="8"/>
  <c r="T405" i="8" s="1"/>
  <c r="AI405" i="8"/>
  <c r="V405" i="8" s="1"/>
  <c r="C439" i="5"/>
  <c r="J385" i="8"/>
  <c r="AE385" i="8"/>
  <c r="AD385" i="8"/>
  <c r="J392" i="8"/>
  <c r="AD392" i="8"/>
  <c r="AE392" i="8"/>
  <c r="W390" i="8"/>
  <c r="AG390" i="8"/>
  <c r="T390" i="8" s="1"/>
  <c r="AH390" i="8"/>
  <c r="U390" i="8" s="1"/>
  <c r="K390" i="8"/>
  <c r="H390" i="8" s="1"/>
  <c r="L390" i="8"/>
  <c r="M390" i="8"/>
  <c r="N390" i="8" s="1"/>
  <c r="AI390" i="8"/>
  <c r="V390" i="8" s="1"/>
  <c r="C424" i="5"/>
  <c r="AD402" i="8"/>
  <c r="AE402" i="8"/>
  <c r="J402" i="8"/>
  <c r="J380" i="8"/>
  <c r="AD380" i="8"/>
  <c r="AE380" i="8"/>
  <c r="J416" i="8"/>
  <c r="AD416" i="8"/>
  <c r="AE416" i="8"/>
  <c r="AD419" i="8"/>
  <c r="AE419" i="8"/>
  <c r="J419" i="8"/>
  <c r="J382" i="8"/>
  <c r="AD382" i="8"/>
  <c r="AE382" i="8"/>
  <c r="K408" i="8"/>
  <c r="H408" i="8" s="1"/>
  <c r="L408" i="8"/>
  <c r="M408" i="8"/>
  <c r="N408" i="8" s="1"/>
  <c r="AG408" i="8"/>
  <c r="T408" i="8" s="1"/>
  <c r="AH408" i="8"/>
  <c r="U408" i="8" s="1"/>
  <c r="W408" i="8"/>
  <c r="AI408" i="8"/>
  <c r="V408" i="8" s="1"/>
  <c r="C442" i="5"/>
  <c r="W399" i="8"/>
  <c r="K399" i="8"/>
  <c r="H399" i="8" s="1"/>
  <c r="L399" i="8"/>
  <c r="M399" i="8"/>
  <c r="N399" i="8" s="1"/>
  <c r="AG399" i="8"/>
  <c r="T399" i="8" s="1"/>
  <c r="AH399" i="8"/>
  <c r="U399" i="8" s="1"/>
  <c r="AI399" i="8"/>
  <c r="V399" i="8" s="1"/>
  <c r="C433" i="5"/>
  <c r="K376" i="8"/>
  <c r="H376" i="8" s="1"/>
  <c r="L376" i="8"/>
  <c r="M376" i="8"/>
  <c r="N376" i="8" s="1"/>
  <c r="W376" i="8"/>
  <c r="AG376" i="8"/>
  <c r="T376" i="8" s="1"/>
  <c r="AH376" i="8"/>
  <c r="U376" i="8" s="1"/>
  <c r="C410" i="5"/>
  <c r="AI376" i="8"/>
  <c r="V376" i="8" s="1"/>
  <c r="W395" i="8"/>
  <c r="AG395" i="8"/>
  <c r="T395" i="8" s="1"/>
  <c r="AH395" i="8"/>
  <c r="U395" i="8" s="1"/>
  <c r="K395" i="8"/>
  <c r="H395" i="8" s="1"/>
  <c r="L395" i="8"/>
  <c r="M395" i="8"/>
  <c r="N395" i="8" s="1"/>
  <c r="AI395" i="8"/>
  <c r="V395" i="8" s="1"/>
  <c r="C429" i="5"/>
  <c r="W418" i="8"/>
  <c r="K418" i="8"/>
  <c r="H418" i="8" s="1"/>
  <c r="L418" i="8"/>
  <c r="M418" i="8"/>
  <c r="N418" i="8" s="1"/>
  <c r="AG418" i="8"/>
  <c r="T418" i="8" s="1"/>
  <c r="AH418" i="8"/>
  <c r="U418" i="8" s="1"/>
  <c r="AI418" i="8"/>
  <c r="V418" i="8" s="1"/>
  <c r="C452" i="5"/>
  <c r="AD366" i="8"/>
  <c r="AE366" i="8"/>
  <c r="J366" i="8"/>
  <c r="AD378" i="8"/>
  <c r="AE378" i="8"/>
  <c r="J378" i="8"/>
  <c r="W412" i="8"/>
  <c r="AG412" i="8"/>
  <c r="T412" i="8" s="1"/>
  <c r="AH412" i="8"/>
  <c r="U412" i="8" s="1"/>
  <c r="M412" i="8"/>
  <c r="N412" i="8" s="1"/>
  <c r="K412" i="8"/>
  <c r="H412" i="8" s="1"/>
  <c r="L412" i="8"/>
  <c r="AI412" i="8"/>
  <c r="V412" i="8" s="1"/>
  <c r="C446" i="5"/>
  <c r="AG402" i="8"/>
  <c r="T402" i="8" s="1"/>
  <c r="AH402" i="8"/>
  <c r="U402" i="8" s="1"/>
  <c r="W402" i="8"/>
  <c r="K402" i="8"/>
  <c r="H402" i="8" s="1"/>
  <c r="L402" i="8"/>
  <c r="M402" i="8"/>
  <c r="N402" i="8" s="1"/>
  <c r="AI402" i="8"/>
  <c r="V402" i="8" s="1"/>
  <c r="C436" i="5"/>
  <c r="W394" i="8"/>
  <c r="K394" i="8"/>
  <c r="H394" i="8" s="1"/>
  <c r="L394" i="8"/>
  <c r="M394" i="8"/>
  <c r="N394" i="8" s="1"/>
  <c r="AG394" i="8"/>
  <c r="T394" i="8" s="1"/>
  <c r="AH394" i="8"/>
  <c r="U394" i="8" s="1"/>
  <c r="AI394" i="8"/>
  <c r="V394" i="8" s="1"/>
  <c r="C428" i="5"/>
  <c r="AD383" i="8"/>
  <c r="AE383" i="8"/>
  <c r="J383" i="8"/>
  <c r="W385" i="8"/>
  <c r="AG385" i="8"/>
  <c r="T385" i="8" s="1"/>
  <c r="AH385" i="8"/>
  <c r="U385" i="8" s="1"/>
  <c r="K385" i="8"/>
  <c r="H385" i="8" s="1"/>
  <c r="L385" i="8"/>
  <c r="M385" i="8"/>
  <c r="N385" i="8" s="1"/>
  <c r="AI385" i="8"/>
  <c r="V385" i="8" s="1"/>
  <c r="C419" i="5"/>
  <c r="AH381" i="8"/>
  <c r="U381" i="8" s="1"/>
  <c r="K381" i="8"/>
  <c r="H381" i="8" s="1"/>
  <c r="L381" i="8"/>
  <c r="M381" i="8"/>
  <c r="N381" i="8" s="1"/>
  <c r="W381" i="8"/>
  <c r="AG381" i="8"/>
  <c r="T381" i="8" s="1"/>
  <c r="AI381" i="8"/>
  <c r="V381" i="8" s="1"/>
  <c r="C415" i="5"/>
  <c r="J410" i="8"/>
  <c r="AD410" i="8"/>
  <c r="AE410" i="8"/>
  <c r="J398" i="8"/>
  <c r="AE398" i="8"/>
  <c r="AD398" i="8"/>
  <c r="W382" i="8"/>
  <c r="K382" i="8"/>
  <c r="H382" i="8" s="1"/>
  <c r="L382" i="8"/>
  <c r="M382" i="8"/>
  <c r="N382" i="8" s="1"/>
  <c r="AG382" i="8"/>
  <c r="T382" i="8" s="1"/>
  <c r="AH382" i="8"/>
  <c r="U382" i="8" s="1"/>
  <c r="AI382" i="8"/>
  <c r="V382" i="8" s="1"/>
  <c r="C416" i="5"/>
  <c r="W413" i="8"/>
  <c r="K413" i="8"/>
  <c r="H413" i="8" s="1"/>
  <c r="L413" i="8"/>
  <c r="M413" i="8"/>
  <c r="N413" i="8" s="1"/>
  <c r="AG413" i="8"/>
  <c r="T413" i="8" s="1"/>
  <c r="AH413" i="8"/>
  <c r="U413" i="8" s="1"/>
  <c r="C447" i="5"/>
  <c r="AI413" i="8"/>
  <c r="V413" i="8" s="1"/>
  <c r="W383" i="8"/>
  <c r="AG383" i="8"/>
  <c r="T383" i="8" s="1"/>
  <c r="AH383" i="8"/>
  <c r="U383" i="8" s="1"/>
  <c r="M383" i="8"/>
  <c r="N383" i="8" s="1"/>
  <c r="K383" i="8"/>
  <c r="H383" i="8" s="1"/>
  <c r="L383" i="8"/>
  <c r="AI383" i="8"/>
  <c r="V383" i="8" s="1"/>
  <c r="C417" i="5"/>
  <c r="W373" i="8"/>
  <c r="AG373" i="8"/>
  <c r="T373" i="8" s="1"/>
  <c r="AH373" i="8"/>
  <c r="U373" i="8" s="1"/>
  <c r="K373" i="8"/>
  <c r="H373" i="8" s="1"/>
  <c r="L373" i="8"/>
  <c r="M373" i="8"/>
  <c r="N373" i="8" s="1"/>
  <c r="AI373" i="8"/>
  <c r="V373" i="8" s="1"/>
  <c r="C407" i="5"/>
  <c r="J375" i="8"/>
  <c r="AD375" i="8"/>
  <c r="AE375" i="8"/>
  <c r="W423" i="8"/>
  <c r="K423" i="8"/>
  <c r="H423" i="8" s="1"/>
  <c r="L423" i="8"/>
  <c r="M423" i="8"/>
  <c r="N423" i="8" s="1"/>
  <c r="AG423" i="8"/>
  <c r="T423" i="8" s="1"/>
  <c r="AH423" i="8"/>
  <c r="U423" i="8" s="1"/>
  <c r="AI423" i="8"/>
  <c r="V423" i="8" s="1"/>
  <c r="C457" i="5"/>
  <c r="AD371" i="8"/>
  <c r="AE371" i="8"/>
  <c r="J371" i="8"/>
  <c r="J334" i="8"/>
  <c r="AD334" i="8"/>
  <c r="AE334" i="8"/>
  <c r="M350" i="8"/>
  <c r="N350" i="8" s="1"/>
  <c r="AG350" i="8"/>
  <c r="T350" i="8" s="1"/>
  <c r="AH350" i="8"/>
  <c r="U350" i="8" s="1"/>
  <c r="W350" i="8"/>
  <c r="K350" i="8"/>
  <c r="H350" i="8" s="1"/>
  <c r="L350" i="8"/>
  <c r="AI350" i="8"/>
  <c r="V350" i="8" s="1"/>
  <c r="C384" i="5"/>
  <c r="M314" i="8"/>
  <c r="N314" i="8" s="1"/>
  <c r="AG314" i="8"/>
  <c r="T314" i="8" s="1"/>
  <c r="AH314" i="8"/>
  <c r="U314" i="8" s="1"/>
  <c r="W314" i="8"/>
  <c r="K314" i="8"/>
  <c r="H314" i="8" s="1"/>
  <c r="L314" i="8"/>
  <c r="AI314" i="8"/>
  <c r="V314" i="8" s="1"/>
  <c r="C348" i="5"/>
  <c r="J323" i="8"/>
  <c r="AD323" i="8"/>
  <c r="AE323" i="8"/>
  <c r="K312" i="8"/>
  <c r="H312" i="8" s="1"/>
  <c r="L312" i="8"/>
  <c r="M312" i="8"/>
  <c r="N312" i="8" s="1"/>
  <c r="AG312" i="8"/>
  <c r="T312" i="8" s="1"/>
  <c r="AH312" i="8"/>
  <c r="U312" i="8" s="1"/>
  <c r="W312" i="8"/>
  <c r="AI312" i="8"/>
  <c r="V312" i="8" s="1"/>
  <c r="C346" i="5"/>
  <c r="J327" i="8"/>
  <c r="AD327" i="8"/>
  <c r="AE327" i="8"/>
  <c r="M359" i="8"/>
  <c r="N359" i="8" s="1"/>
  <c r="AG359" i="8"/>
  <c r="T359" i="8" s="1"/>
  <c r="L359" i="8"/>
  <c r="W359" i="8"/>
  <c r="AH359" i="8"/>
  <c r="U359" i="8" s="1"/>
  <c r="K359" i="8"/>
  <c r="H359" i="8" s="1"/>
  <c r="AI359" i="8"/>
  <c r="V359" i="8" s="1"/>
  <c r="C393" i="5"/>
  <c r="W363" i="8"/>
  <c r="K363" i="8"/>
  <c r="H363" i="8" s="1"/>
  <c r="M363" i="8"/>
  <c r="N363" i="8" s="1"/>
  <c r="AG363" i="8"/>
  <c r="T363" i="8" s="1"/>
  <c r="AH363" i="8"/>
  <c r="U363" i="8" s="1"/>
  <c r="L363" i="8"/>
  <c r="AI363" i="8"/>
  <c r="V363" i="8" s="1"/>
  <c r="C397" i="5"/>
  <c r="J351" i="8"/>
  <c r="AD351" i="8"/>
  <c r="AE351" i="8"/>
  <c r="J311" i="8"/>
  <c r="AD311" i="8"/>
  <c r="AE311" i="8"/>
  <c r="L364" i="8"/>
  <c r="W364" i="8"/>
  <c r="AG364" i="8"/>
  <c r="T364" i="8" s="1"/>
  <c r="AH364" i="8"/>
  <c r="U364" i="8" s="1"/>
  <c r="K364" i="8"/>
  <c r="H364" i="8" s="1"/>
  <c r="M364" i="8"/>
  <c r="N364" i="8" s="1"/>
  <c r="AI364" i="8"/>
  <c r="V364" i="8" s="1"/>
  <c r="C398" i="5"/>
  <c r="W330" i="8"/>
  <c r="K330" i="8"/>
  <c r="H330" i="8" s="1"/>
  <c r="L330" i="8"/>
  <c r="M330" i="8"/>
  <c r="N330" i="8" s="1"/>
  <c r="AG330" i="8"/>
  <c r="T330" i="8" s="1"/>
  <c r="AH330" i="8"/>
  <c r="U330" i="8" s="1"/>
  <c r="AI330" i="8"/>
  <c r="V330" i="8" s="1"/>
  <c r="C364" i="5"/>
  <c r="J337" i="8"/>
  <c r="AD337" i="8"/>
  <c r="AE337" i="8"/>
  <c r="J313" i="8"/>
  <c r="AD313" i="8"/>
  <c r="AE313" i="8"/>
  <c r="AE364" i="8"/>
  <c r="AD364" i="8"/>
  <c r="J364" i="8"/>
  <c r="J335" i="8"/>
  <c r="AD335" i="8"/>
  <c r="AE335" i="8"/>
  <c r="L331" i="8"/>
  <c r="M331" i="8"/>
  <c r="N331" i="8" s="1"/>
  <c r="AG331" i="8"/>
  <c r="T331" i="8" s="1"/>
  <c r="AH331" i="8"/>
  <c r="U331" i="8" s="1"/>
  <c r="W331" i="8"/>
  <c r="K331" i="8"/>
  <c r="H331" i="8" s="1"/>
  <c r="AI331" i="8"/>
  <c r="V331" i="8" s="1"/>
  <c r="C365" i="5"/>
  <c r="J326" i="8"/>
  <c r="AD326" i="8"/>
  <c r="AE326" i="8"/>
  <c r="W358" i="8"/>
  <c r="K358" i="8"/>
  <c r="H358" i="8" s="1"/>
  <c r="L358" i="8"/>
  <c r="M358" i="8"/>
  <c r="N358" i="8" s="1"/>
  <c r="AG358" i="8"/>
  <c r="T358" i="8" s="1"/>
  <c r="AH358" i="8"/>
  <c r="U358" i="8" s="1"/>
  <c r="AI358" i="8"/>
  <c r="V358" i="8" s="1"/>
  <c r="C392" i="5"/>
  <c r="J318" i="8"/>
  <c r="AD318" i="8"/>
  <c r="AE318" i="8"/>
  <c r="J325" i="8"/>
  <c r="AD325" i="8"/>
  <c r="AE325" i="8"/>
  <c r="W325" i="8"/>
  <c r="K325" i="8"/>
  <c r="H325" i="8" s="1"/>
  <c r="L325" i="8"/>
  <c r="M325" i="8"/>
  <c r="N325" i="8" s="1"/>
  <c r="AG325" i="8"/>
  <c r="T325" i="8" s="1"/>
  <c r="AH325" i="8"/>
  <c r="U325" i="8" s="1"/>
  <c r="AI325" i="8"/>
  <c r="V325" i="8" s="1"/>
  <c r="C359" i="5"/>
  <c r="J345" i="8"/>
  <c r="AD345" i="8"/>
  <c r="AE345" i="8"/>
  <c r="M326" i="8"/>
  <c r="N326" i="8" s="1"/>
  <c r="AG326" i="8"/>
  <c r="T326" i="8" s="1"/>
  <c r="AH326" i="8"/>
  <c r="U326" i="8" s="1"/>
  <c r="W326" i="8"/>
  <c r="K326" i="8"/>
  <c r="H326" i="8" s="1"/>
  <c r="L326" i="8"/>
  <c r="C360" i="5"/>
  <c r="AI326" i="8"/>
  <c r="V326" i="8" s="1"/>
  <c r="J349" i="8"/>
  <c r="AD349" i="8"/>
  <c r="AE349" i="8"/>
  <c r="W337" i="8"/>
  <c r="K337" i="8"/>
  <c r="H337" i="8" s="1"/>
  <c r="L337" i="8"/>
  <c r="M337" i="8"/>
  <c r="N337" i="8" s="1"/>
  <c r="AG337" i="8"/>
  <c r="T337" i="8" s="1"/>
  <c r="AH337" i="8"/>
  <c r="U337" i="8" s="1"/>
  <c r="AI337" i="8"/>
  <c r="V337" i="8" s="1"/>
  <c r="C371" i="5"/>
  <c r="W316" i="8"/>
  <c r="K316" i="8"/>
  <c r="H316" i="8" s="1"/>
  <c r="L316" i="8"/>
  <c r="M316" i="8"/>
  <c r="N316" i="8" s="1"/>
  <c r="AG316" i="8"/>
  <c r="T316" i="8" s="1"/>
  <c r="AH316" i="8"/>
  <c r="U316" i="8" s="1"/>
  <c r="AI316" i="8"/>
  <c r="V316" i="8" s="1"/>
  <c r="C350" i="5"/>
  <c r="J330" i="8"/>
  <c r="AD330" i="8"/>
  <c r="AE330" i="8"/>
  <c r="W327" i="8"/>
  <c r="K327" i="8"/>
  <c r="H327" i="8" s="1"/>
  <c r="L327" i="8"/>
  <c r="M327" i="8"/>
  <c r="N327" i="8" s="1"/>
  <c r="AG327" i="8"/>
  <c r="T327" i="8" s="1"/>
  <c r="AH327" i="8"/>
  <c r="U327" i="8" s="1"/>
  <c r="AI327" i="8"/>
  <c r="V327" i="8" s="1"/>
  <c r="C361" i="5"/>
  <c r="J363" i="8"/>
  <c r="AD363" i="8"/>
  <c r="AE363" i="8"/>
  <c r="J333" i="8"/>
  <c r="AD333" i="8"/>
  <c r="AE333" i="8"/>
  <c r="AD324" i="8"/>
  <c r="AE324" i="8"/>
  <c r="J324" i="8"/>
  <c r="J352" i="8"/>
  <c r="AD352" i="8"/>
  <c r="AE352" i="8"/>
  <c r="J344" i="8"/>
  <c r="AD344" i="8"/>
  <c r="AE344" i="8"/>
  <c r="J308" i="8"/>
  <c r="AD308" i="8"/>
  <c r="AE308" i="8"/>
  <c r="AD357" i="8"/>
  <c r="J357" i="8"/>
  <c r="AE357" i="8"/>
  <c r="J362" i="8"/>
  <c r="AD362" i="8"/>
  <c r="AE362" i="8"/>
  <c r="J358" i="8"/>
  <c r="AD358" i="8"/>
  <c r="AE358" i="8"/>
  <c r="W317" i="8"/>
  <c r="K317" i="8"/>
  <c r="H317" i="8" s="1"/>
  <c r="L317" i="8"/>
  <c r="M317" i="8"/>
  <c r="N317" i="8" s="1"/>
  <c r="AG317" i="8"/>
  <c r="T317" i="8" s="1"/>
  <c r="AH317" i="8"/>
  <c r="U317" i="8" s="1"/>
  <c r="AI317" i="8"/>
  <c r="V317" i="8" s="1"/>
  <c r="C351" i="5"/>
  <c r="W344" i="8"/>
  <c r="K344" i="8"/>
  <c r="H344" i="8" s="1"/>
  <c r="L344" i="8"/>
  <c r="M344" i="8"/>
  <c r="N344" i="8" s="1"/>
  <c r="AG344" i="8"/>
  <c r="T344" i="8" s="1"/>
  <c r="AH344" i="8"/>
  <c r="U344" i="8" s="1"/>
  <c r="AI344" i="8"/>
  <c r="V344" i="8" s="1"/>
  <c r="C378" i="5"/>
  <c r="W335" i="8"/>
  <c r="K335" i="8"/>
  <c r="H335" i="8" s="1"/>
  <c r="L335" i="8"/>
  <c r="M335" i="8"/>
  <c r="N335" i="8" s="1"/>
  <c r="AG335" i="8"/>
  <c r="T335" i="8" s="1"/>
  <c r="AH335" i="8"/>
  <c r="U335" i="8" s="1"/>
  <c r="AI335" i="8"/>
  <c r="V335" i="8" s="1"/>
  <c r="C369" i="5"/>
  <c r="AD312" i="8"/>
  <c r="AE312" i="8"/>
  <c r="J312" i="8"/>
  <c r="J322" i="8"/>
  <c r="AD322" i="8"/>
  <c r="AE322" i="8"/>
  <c r="K348" i="8"/>
  <c r="H348" i="8" s="1"/>
  <c r="L348" i="8"/>
  <c r="M348" i="8"/>
  <c r="N348" i="8" s="1"/>
  <c r="AG348" i="8"/>
  <c r="T348" i="8" s="1"/>
  <c r="AH348" i="8"/>
  <c r="U348" i="8" s="1"/>
  <c r="W348" i="8"/>
  <c r="AI348" i="8"/>
  <c r="V348" i="8" s="1"/>
  <c r="C382" i="5"/>
  <c r="J320" i="8"/>
  <c r="AD320" i="8"/>
  <c r="AE320" i="8"/>
  <c r="J310" i="8"/>
  <c r="AD310" i="8"/>
  <c r="AE310" i="8"/>
  <c r="K324" i="8"/>
  <c r="H324" i="8" s="1"/>
  <c r="L324" i="8"/>
  <c r="M324" i="8"/>
  <c r="N324" i="8" s="1"/>
  <c r="AG324" i="8"/>
  <c r="T324" i="8" s="1"/>
  <c r="AH324" i="8"/>
  <c r="U324" i="8" s="1"/>
  <c r="W324" i="8"/>
  <c r="AI324" i="8"/>
  <c r="V324" i="8" s="1"/>
  <c r="C358" i="5"/>
  <c r="L355" i="8"/>
  <c r="M355" i="8"/>
  <c r="N355" i="8" s="1"/>
  <c r="AG355" i="8"/>
  <c r="T355" i="8" s="1"/>
  <c r="AH355" i="8"/>
  <c r="U355" i="8" s="1"/>
  <c r="K355" i="8"/>
  <c r="H355" i="8" s="1"/>
  <c r="W355" i="8"/>
  <c r="AI355" i="8"/>
  <c r="V355" i="8" s="1"/>
  <c r="C389" i="5"/>
  <c r="W308" i="8"/>
  <c r="K308" i="8"/>
  <c r="H308" i="8" s="1"/>
  <c r="L308" i="8"/>
  <c r="M308" i="8"/>
  <c r="N308" i="8" s="1"/>
  <c r="AG308" i="8"/>
  <c r="T308" i="8" s="1"/>
  <c r="AH308" i="8"/>
  <c r="U308" i="8" s="1"/>
  <c r="C342" i="5"/>
  <c r="AI308" i="8"/>
  <c r="V308" i="8" s="1"/>
  <c r="J340" i="8"/>
  <c r="AD340" i="8"/>
  <c r="AE340" i="8"/>
  <c r="W315" i="8"/>
  <c r="K315" i="8"/>
  <c r="H315" i="8" s="1"/>
  <c r="L315" i="8"/>
  <c r="M315" i="8"/>
  <c r="N315" i="8" s="1"/>
  <c r="AG315" i="8"/>
  <c r="T315" i="8" s="1"/>
  <c r="AH315" i="8"/>
  <c r="U315" i="8" s="1"/>
  <c r="C349" i="5"/>
  <c r="AI315" i="8"/>
  <c r="V315" i="8" s="1"/>
  <c r="AE355" i="8"/>
  <c r="AD355" i="8"/>
  <c r="J355" i="8"/>
  <c r="AH309" i="8"/>
  <c r="U309" i="8" s="1"/>
  <c r="W309" i="8"/>
  <c r="K309" i="8"/>
  <c r="H309" i="8" s="1"/>
  <c r="L309" i="8"/>
  <c r="M309" i="8"/>
  <c r="N309" i="8" s="1"/>
  <c r="AG309" i="8"/>
  <c r="T309" i="8" s="1"/>
  <c r="AI309" i="8"/>
  <c r="V309" i="8" s="1"/>
  <c r="C343" i="5"/>
  <c r="AH362" i="8"/>
  <c r="U362" i="8" s="1"/>
  <c r="W362" i="8"/>
  <c r="L362" i="8"/>
  <c r="M362" i="8"/>
  <c r="N362" i="8" s="1"/>
  <c r="AG362" i="8"/>
  <c r="T362" i="8" s="1"/>
  <c r="K362" i="8"/>
  <c r="H362" i="8" s="1"/>
  <c r="AI362" i="8"/>
  <c r="V362" i="8" s="1"/>
  <c r="C396" i="5"/>
  <c r="M338" i="8"/>
  <c r="N338" i="8" s="1"/>
  <c r="AG338" i="8"/>
  <c r="T338" i="8" s="1"/>
  <c r="AH338" i="8"/>
  <c r="U338" i="8" s="1"/>
  <c r="W338" i="8"/>
  <c r="K338" i="8"/>
  <c r="H338" i="8" s="1"/>
  <c r="L338" i="8"/>
  <c r="AI338" i="8"/>
  <c r="V338" i="8" s="1"/>
  <c r="C372" i="5"/>
  <c r="K336" i="8"/>
  <c r="H336" i="8" s="1"/>
  <c r="L336" i="8"/>
  <c r="M336" i="8"/>
  <c r="N336" i="8" s="1"/>
  <c r="AG336" i="8"/>
  <c r="T336" i="8" s="1"/>
  <c r="AH336" i="8"/>
  <c r="U336" i="8" s="1"/>
  <c r="W336" i="8"/>
  <c r="AI336" i="8"/>
  <c r="V336" i="8" s="1"/>
  <c r="C370" i="5"/>
  <c r="J305" i="8"/>
  <c r="AD305" i="8"/>
  <c r="AE305" i="8"/>
  <c r="J347" i="8"/>
  <c r="AD347" i="8"/>
  <c r="AE347" i="8"/>
  <c r="W311" i="8"/>
  <c r="K311" i="8"/>
  <c r="H311" i="8" s="1"/>
  <c r="L311" i="8"/>
  <c r="M311" i="8"/>
  <c r="N311" i="8" s="1"/>
  <c r="AG311" i="8"/>
  <c r="T311" i="8" s="1"/>
  <c r="AH311" i="8"/>
  <c r="U311" i="8" s="1"/>
  <c r="AI311" i="8"/>
  <c r="V311" i="8" s="1"/>
  <c r="C345" i="5"/>
  <c r="W320" i="8"/>
  <c r="K320" i="8"/>
  <c r="H320" i="8" s="1"/>
  <c r="L320" i="8"/>
  <c r="M320" i="8"/>
  <c r="N320" i="8" s="1"/>
  <c r="AG320" i="8"/>
  <c r="T320" i="8" s="1"/>
  <c r="AH320" i="8"/>
  <c r="U320" i="8" s="1"/>
  <c r="AI320" i="8"/>
  <c r="V320" i="8" s="1"/>
  <c r="C354" i="5"/>
  <c r="W349" i="8"/>
  <c r="K349" i="8"/>
  <c r="H349" i="8" s="1"/>
  <c r="L349" i="8"/>
  <c r="M349" i="8"/>
  <c r="N349" i="8" s="1"/>
  <c r="AG349" i="8"/>
  <c r="T349" i="8" s="1"/>
  <c r="AH349" i="8"/>
  <c r="U349" i="8" s="1"/>
  <c r="AI349" i="8"/>
  <c r="V349" i="8" s="1"/>
  <c r="C383" i="5"/>
  <c r="W341" i="8"/>
  <c r="K341" i="8"/>
  <c r="H341" i="8" s="1"/>
  <c r="L341" i="8"/>
  <c r="M341" i="8"/>
  <c r="N341" i="8" s="1"/>
  <c r="AG341" i="8"/>
  <c r="T341" i="8" s="1"/>
  <c r="AH341" i="8"/>
  <c r="U341" i="8" s="1"/>
  <c r="C375" i="5"/>
  <c r="AI341" i="8"/>
  <c r="V341" i="8" s="1"/>
  <c r="AH321" i="8"/>
  <c r="U321" i="8" s="1"/>
  <c r="W321" i="8"/>
  <c r="K321" i="8"/>
  <c r="H321" i="8" s="1"/>
  <c r="L321" i="8"/>
  <c r="M321" i="8"/>
  <c r="N321" i="8" s="1"/>
  <c r="AG321" i="8"/>
  <c r="T321" i="8" s="1"/>
  <c r="AI321" i="8"/>
  <c r="V321" i="8" s="1"/>
  <c r="C355" i="5"/>
  <c r="J316" i="8"/>
  <c r="AD316" i="8"/>
  <c r="AE316" i="8"/>
  <c r="W323" i="8"/>
  <c r="K323" i="8"/>
  <c r="H323" i="8" s="1"/>
  <c r="L323" i="8"/>
  <c r="M323" i="8"/>
  <c r="N323" i="8" s="1"/>
  <c r="AG323" i="8"/>
  <c r="T323" i="8" s="1"/>
  <c r="AH323" i="8"/>
  <c r="U323" i="8" s="1"/>
  <c r="AI323" i="8"/>
  <c r="V323" i="8" s="1"/>
  <c r="C357" i="5"/>
  <c r="J332" i="8"/>
  <c r="AD332" i="8"/>
  <c r="AE332" i="8"/>
  <c r="W354" i="8"/>
  <c r="K354" i="8"/>
  <c r="H354" i="8" s="1"/>
  <c r="L354" i="8"/>
  <c r="M354" i="8"/>
  <c r="N354" i="8" s="1"/>
  <c r="AG354" i="8"/>
  <c r="T354" i="8" s="1"/>
  <c r="AH354" i="8"/>
  <c r="U354" i="8" s="1"/>
  <c r="AI354" i="8"/>
  <c r="V354" i="8" s="1"/>
  <c r="C388" i="5"/>
  <c r="J354" i="8"/>
  <c r="AD354" i="8"/>
  <c r="AE354" i="8"/>
  <c r="W342" i="8"/>
  <c r="K342" i="8"/>
  <c r="H342" i="8" s="1"/>
  <c r="L342" i="8"/>
  <c r="M342" i="8"/>
  <c r="N342" i="8" s="1"/>
  <c r="AG342" i="8"/>
  <c r="T342" i="8" s="1"/>
  <c r="AH342" i="8"/>
  <c r="U342" i="8" s="1"/>
  <c r="AI342" i="8"/>
  <c r="V342" i="8" s="1"/>
  <c r="C376" i="5"/>
  <c r="AH345" i="8"/>
  <c r="U345" i="8" s="1"/>
  <c r="W345" i="8"/>
  <c r="K345" i="8"/>
  <c r="H345" i="8" s="1"/>
  <c r="L345" i="8"/>
  <c r="M345" i="8"/>
  <c r="N345" i="8" s="1"/>
  <c r="AG345" i="8"/>
  <c r="T345" i="8" s="1"/>
  <c r="C379" i="5"/>
  <c r="AI345" i="8"/>
  <c r="V345" i="8" s="1"/>
  <c r="L307" i="8"/>
  <c r="M307" i="8"/>
  <c r="N307" i="8" s="1"/>
  <c r="AG307" i="8"/>
  <c r="T307" i="8" s="1"/>
  <c r="AH307" i="8"/>
  <c r="U307" i="8" s="1"/>
  <c r="W307" i="8"/>
  <c r="K307" i="8"/>
  <c r="H307" i="8" s="1"/>
  <c r="AI307" i="8"/>
  <c r="V307" i="8" s="1"/>
  <c r="C341" i="5"/>
  <c r="AE307" i="8"/>
  <c r="J307" i="8"/>
  <c r="AD307" i="8"/>
  <c r="L360" i="8"/>
  <c r="M360" i="8"/>
  <c r="N360" i="8" s="1"/>
  <c r="AG360" i="8"/>
  <c r="T360" i="8" s="1"/>
  <c r="AH360" i="8"/>
  <c r="U360" i="8" s="1"/>
  <c r="W360" i="8"/>
  <c r="K360" i="8"/>
  <c r="H360" i="8" s="1"/>
  <c r="C394" i="5"/>
  <c r="AI360" i="8"/>
  <c r="V360" i="8" s="1"/>
  <c r="W346" i="8"/>
  <c r="K346" i="8"/>
  <c r="H346" i="8" s="1"/>
  <c r="L346" i="8"/>
  <c r="M346" i="8"/>
  <c r="N346" i="8" s="1"/>
  <c r="AG346" i="8"/>
  <c r="T346" i="8" s="1"/>
  <c r="AH346" i="8"/>
  <c r="U346" i="8" s="1"/>
  <c r="AI346" i="8"/>
  <c r="V346" i="8" s="1"/>
  <c r="C380" i="5"/>
  <c r="J339" i="8"/>
  <c r="AD339" i="8"/>
  <c r="AE339" i="8"/>
  <c r="J353" i="8"/>
  <c r="AD353" i="8"/>
  <c r="AE353" i="8"/>
  <c r="J342" i="8"/>
  <c r="AD342" i="8"/>
  <c r="AE342" i="8"/>
  <c r="AD359" i="8"/>
  <c r="AE359" i="8"/>
  <c r="J359" i="8"/>
  <c r="W332" i="8"/>
  <c r="K332" i="8"/>
  <c r="H332" i="8" s="1"/>
  <c r="L332" i="8"/>
  <c r="M332" i="8"/>
  <c r="N332" i="8" s="1"/>
  <c r="AG332" i="8"/>
  <c r="T332" i="8" s="1"/>
  <c r="AH332" i="8"/>
  <c r="U332" i="8" s="1"/>
  <c r="AI332" i="8"/>
  <c r="V332" i="8" s="1"/>
  <c r="C366" i="5"/>
  <c r="J361" i="8"/>
  <c r="AD361" i="8"/>
  <c r="AE361" i="8"/>
  <c r="W339" i="8"/>
  <c r="K339" i="8"/>
  <c r="H339" i="8" s="1"/>
  <c r="L339" i="8"/>
  <c r="M339" i="8"/>
  <c r="N339" i="8" s="1"/>
  <c r="AG339" i="8"/>
  <c r="T339" i="8" s="1"/>
  <c r="AH339" i="8"/>
  <c r="U339" i="8" s="1"/>
  <c r="AI339" i="8"/>
  <c r="V339" i="8" s="1"/>
  <c r="C373" i="5"/>
  <c r="J314" i="8"/>
  <c r="AD314" i="8"/>
  <c r="AE314" i="8"/>
  <c r="J346" i="8"/>
  <c r="AD346" i="8"/>
  <c r="AE346" i="8"/>
  <c r="W347" i="8"/>
  <c r="K347" i="8"/>
  <c r="H347" i="8" s="1"/>
  <c r="L347" i="8"/>
  <c r="M347" i="8"/>
  <c r="N347" i="8" s="1"/>
  <c r="AG347" i="8"/>
  <c r="T347" i="8" s="1"/>
  <c r="AH347" i="8"/>
  <c r="U347" i="8" s="1"/>
  <c r="AI347" i="8"/>
  <c r="V347" i="8" s="1"/>
  <c r="C381" i="5"/>
  <c r="AH333" i="8"/>
  <c r="U333" i="8" s="1"/>
  <c r="W333" i="8"/>
  <c r="K333" i="8"/>
  <c r="H333" i="8" s="1"/>
  <c r="L333" i="8"/>
  <c r="M333" i="8"/>
  <c r="N333" i="8" s="1"/>
  <c r="AG333" i="8"/>
  <c r="T333" i="8" s="1"/>
  <c r="AI333" i="8"/>
  <c r="V333" i="8" s="1"/>
  <c r="C367" i="5"/>
  <c r="J315" i="8"/>
  <c r="AD315" i="8"/>
  <c r="AE315" i="8"/>
  <c r="W352" i="8"/>
  <c r="K352" i="8"/>
  <c r="H352" i="8" s="1"/>
  <c r="L352" i="8"/>
  <c r="M352" i="8"/>
  <c r="N352" i="8" s="1"/>
  <c r="AG352" i="8"/>
  <c r="T352" i="8" s="1"/>
  <c r="AH352" i="8"/>
  <c r="U352" i="8" s="1"/>
  <c r="AI352" i="8"/>
  <c r="V352" i="8" s="1"/>
  <c r="C386" i="5"/>
  <c r="J309" i="8"/>
  <c r="AD309" i="8"/>
  <c r="AE309" i="8"/>
  <c r="W329" i="8"/>
  <c r="K329" i="8"/>
  <c r="H329" i="8" s="1"/>
  <c r="L329" i="8"/>
  <c r="M329" i="8"/>
  <c r="N329" i="8" s="1"/>
  <c r="AG329" i="8"/>
  <c r="T329" i="8" s="1"/>
  <c r="AH329" i="8"/>
  <c r="U329" i="8" s="1"/>
  <c r="AI329" i="8"/>
  <c r="V329" i="8" s="1"/>
  <c r="C363" i="5"/>
  <c r="J338" i="8"/>
  <c r="AD338" i="8"/>
  <c r="AE338" i="8"/>
  <c r="W334" i="8"/>
  <c r="K334" i="8"/>
  <c r="H334" i="8" s="1"/>
  <c r="L334" i="8"/>
  <c r="M334" i="8"/>
  <c r="N334" i="8" s="1"/>
  <c r="AG334" i="8"/>
  <c r="T334" i="8" s="1"/>
  <c r="AH334" i="8"/>
  <c r="U334" i="8" s="1"/>
  <c r="AI334" i="8"/>
  <c r="V334" i="8" s="1"/>
  <c r="C368" i="5"/>
  <c r="AH357" i="8"/>
  <c r="U357" i="8" s="1"/>
  <c r="K357" i="8"/>
  <c r="H357" i="8" s="1"/>
  <c r="M357" i="8"/>
  <c r="N357" i="8" s="1"/>
  <c r="AG357" i="8"/>
  <c r="T357" i="8" s="1"/>
  <c r="L357" i="8"/>
  <c r="W357" i="8"/>
  <c r="AI357" i="8"/>
  <c r="V357" i="8" s="1"/>
  <c r="C391" i="5"/>
  <c r="W356" i="8"/>
  <c r="K356" i="8"/>
  <c r="H356" i="8" s="1"/>
  <c r="L356" i="8"/>
  <c r="M356" i="8"/>
  <c r="N356" i="8" s="1"/>
  <c r="AG356" i="8"/>
  <c r="T356" i="8" s="1"/>
  <c r="AH356" i="8"/>
  <c r="U356" i="8" s="1"/>
  <c r="AI356" i="8"/>
  <c r="V356" i="8" s="1"/>
  <c r="C390" i="5"/>
  <c r="W351" i="8"/>
  <c r="K351" i="8"/>
  <c r="H351" i="8" s="1"/>
  <c r="L351" i="8"/>
  <c r="M351" i="8"/>
  <c r="N351" i="8" s="1"/>
  <c r="AG351" i="8"/>
  <c r="T351" i="8" s="1"/>
  <c r="AH351" i="8"/>
  <c r="U351" i="8" s="1"/>
  <c r="AI351" i="8"/>
  <c r="V351" i="8" s="1"/>
  <c r="C385" i="5"/>
  <c r="W361" i="8"/>
  <c r="K361" i="8"/>
  <c r="H361" i="8" s="1"/>
  <c r="L361" i="8"/>
  <c r="M361" i="8"/>
  <c r="N361" i="8" s="1"/>
  <c r="AG361" i="8"/>
  <c r="T361" i="8" s="1"/>
  <c r="AH361" i="8"/>
  <c r="U361" i="8" s="1"/>
  <c r="AI361" i="8"/>
  <c r="V361" i="8" s="1"/>
  <c r="C395" i="5"/>
  <c r="AE331" i="8"/>
  <c r="J331" i="8"/>
  <c r="AD331" i="8"/>
  <c r="W305" i="8"/>
  <c r="K305" i="8"/>
  <c r="H305" i="8" s="1"/>
  <c r="L305" i="8"/>
  <c r="M305" i="8"/>
  <c r="N305" i="8" s="1"/>
  <c r="AG305" i="8"/>
  <c r="T305" i="8" s="1"/>
  <c r="AH305" i="8"/>
  <c r="U305" i="8" s="1"/>
  <c r="AI305" i="8"/>
  <c r="V305" i="8" s="1"/>
  <c r="C339" i="5"/>
  <c r="AE319" i="8"/>
  <c r="J319" i="8"/>
  <c r="AD319" i="8"/>
  <c r="J321" i="8"/>
  <c r="AD321" i="8"/>
  <c r="AE321" i="8"/>
  <c r="J329" i="8"/>
  <c r="AD329" i="8"/>
  <c r="AE329" i="8"/>
  <c r="J306" i="8"/>
  <c r="AD306" i="8"/>
  <c r="AE306" i="8"/>
  <c r="AE360" i="8"/>
  <c r="AD360" i="8"/>
  <c r="J360" i="8"/>
  <c r="W310" i="8"/>
  <c r="K310" i="8"/>
  <c r="H310" i="8" s="1"/>
  <c r="L310" i="8"/>
  <c r="M310" i="8"/>
  <c r="N310" i="8" s="1"/>
  <c r="AG310" i="8"/>
  <c r="T310" i="8" s="1"/>
  <c r="AH310" i="8"/>
  <c r="U310" i="8" s="1"/>
  <c r="C344" i="5"/>
  <c r="AI310" i="8"/>
  <c r="V310" i="8" s="1"/>
  <c r="J356" i="8"/>
  <c r="AD356" i="8"/>
  <c r="AE356" i="8"/>
  <c r="W318" i="8"/>
  <c r="K318" i="8"/>
  <c r="H318" i="8" s="1"/>
  <c r="L318" i="8"/>
  <c r="M318" i="8"/>
  <c r="N318" i="8" s="1"/>
  <c r="AG318" i="8"/>
  <c r="T318" i="8" s="1"/>
  <c r="AH318" i="8"/>
  <c r="U318" i="8" s="1"/>
  <c r="AI318" i="8"/>
  <c r="V318" i="8" s="1"/>
  <c r="C352" i="5"/>
  <c r="AD348" i="8"/>
  <c r="AE348" i="8"/>
  <c r="J348" i="8"/>
  <c r="W306" i="8"/>
  <c r="K306" i="8"/>
  <c r="H306" i="8" s="1"/>
  <c r="L306" i="8"/>
  <c r="M306" i="8"/>
  <c r="N306" i="8" s="1"/>
  <c r="AG306" i="8"/>
  <c r="T306" i="8" s="1"/>
  <c r="AH306" i="8"/>
  <c r="U306" i="8" s="1"/>
  <c r="AI306" i="8"/>
  <c r="V306" i="8" s="1"/>
  <c r="C340" i="5"/>
  <c r="J328" i="8"/>
  <c r="AD328" i="8"/>
  <c r="AE328" i="8"/>
  <c r="AD336" i="8"/>
  <c r="AE336" i="8"/>
  <c r="J336" i="8"/>
  <c r="W328" i="8"/>
  <c r="K328" i="8"/>
  <c r="H328" i="8" s="1"/>
  <c r="L328" i="8"/>
  <c r="M328" i="8"/>
  <c r="N328" i="8" s="1"/>
  <c r="AG328" i="8"/>
  <c r="T328" i="8" s="1"/>
  <c r="AH328" i="8"/>
  <c r="U328" i="8" s="1"/>
  <c r="AI328" i="8"/>
  <c r="V328" i="8" s="1"/>
  <c r="C362" i="5"/>
  <c r="J317" i="8"/>
  <c r="AD317" i="8"/>
  <c r="AE317" i="8"/>
  <c r="L343" i="8"/>
  <c r="M343" i="8"/>
  <c r="N343" i="8" s="1"/>
  <c r="AG343" i="8"/>
  <c r="T343" i="8" s="1"/>
  <c r="AH343" i="8"/>
  <c r="U343" i="8" s="1"/>
  <c r="W343" i="8"/>
  <c r="K343" i="8"/>
  <c r="H343" i="8" s="1"/>
  <c r="AI343" i="8"/>
  <c r="V343" i="8" s="1"/>
  <c r="C377" i="5"/>
  <c r="L319" i="8"/>
  <c r="M319" i="8"/>
  <c r="N319" i="8" s="1"/>
  <c r="AG319" i="8"/>
  <c r="T319" i="8" s="1"/>
  <c r="AH319" i="8"/>
  <c r="U319" i="8" s="1"/>
  <c r="W319" i="8"/>
  <c r="K319" i="8"/>
  <c r="H319" i="8" s="1"/>
  <c r="AI319" i="8"/>
  <c r="V319" i="8" s="1"/>
  <c r="C353" i="5"/>
  <c r="W340" i="8"/>
  <c r="K340" i="8"/>
  <c r="H340" i="8" s="1"/>
  <c r="L340" i="8"/>
  <c r="M340" i="8"/>
  <c r="N340" i="8" s="1"/>
  <c r="AG340" i="8"/>
  <c r="T340" i="8" s="1"/>
  <c r="AH340" i="8"/>
  <c r="U340" i="8" s="1"/>
  <c r="AI340" i="8"/>
  <c r="V340" i="8" s="1"/>
  <c r="C374" i="5"/>
  <c r="W322" i="8"/>
  <c r="K322" i="8"/>
  <c r="H322" i="8" s="1"/>
  <c r="L322" i="8"/>
  <c r="M322" i="8"/>
  <c r="N322" i="8" s="1"/>
  <c r="AG322" i="8"/>
  <c r="T322" i="8" s="1"/>
  <c r="AH322" i="8"/>
  <c r="U322" i="8" s="1"/>
  <c r="AI322" i="8"/>
  <c r="V322" i="8" s="1"/>
  <c r="C356" i="5"/>
  <c r="J341" i="8"/>
  <c r="AD341" i="8"/>
  <c r="AE341" i="8"/>
  <c r="J350" i="8"/>
  <c r="AD350" i="8"/>
  <c r="AE350" i="8"/>
  <c r="W353" i="8"/>
  <c r="K353" i="8"/>
  <c r="H353" i="8" s="1"/>
  <c r="L353" i="8"/>
  <c r="M353" i="8"/>
  <c r="N353" i="8" s="1"/>
  <c r="AG353" i="8"/>
  <c r="T353" i="8" s="1"/>
  <c r="AH353" i="8"/>
  <c r="U353" i="8" s="1"/>
  <c r="AI353" i="8"/>
  <c r="V353" i="8" s="1"/>
  <c r="C387" i="5"/>
  <c r="W313" i="8"/>
  <c r="K313" i="8"/>
  <c r="H313" i="8" s="1"/>
  <c r="L313" i="8"/>
  <c r="M313" i="8"/>
  <c r="N313" i="8" s="1"/>
  <c r="AG313" i="8"/>
  <c r="T313" i="8" s="1"/>
  <c r="AH313" i="8"/>
  <c r="U313" i="8" s="1"/>
  <c r="AI313" i="8"/>
  <c r="V313" i="8" s="1"/>
  <c r="C347" i="5"/>
  <c r="AE343" i="8"/>
  <c r="J343" i="8"/>
  <c r="AD343" i="8"/>
  <c r="J292" i="8"/>
  <c r="AE292" i="8"/>
  <c r="AD292" i="8"/>
  <c r="J272" i="8"/>
  <c r="AD272" i="8"/>
  <c r="AE272" i="8"/>
  <c r="J249" i="8"/>
  <c r="AD249" i="8"/>
  <c r="AE249" i="8"/>
  <c r="J293" i="8"/>
  <c r="AD293" i="8"/>
  <c r="AE293" i="8"/>
  <c r="AD276" i="8"/>
  <c r="AE276" i="8"/>
  <c r="J276" i="8"/>
  <c r="J263" i="8"/>
  <c r="AD263" i="8"/>
  <c r="AE263" i="8"/>
  <c r="W268" i="8"/>
  <c r="K268" i="8"/>
  <c r="H268" i="8" s="1"/>
  <c r="L268" i="8"/>
  <c r="M268" i="8"/>
  <c r="N268" i="8" s="1"/>
  <c r="AG268" i="8"/>
  <c r="T268" i="8" s="1"/>
  <c r="AH268" i="8"/>
  <c r="U268" i="8" s="1"/>
  <c r="AI268" i="8"/>
  <c r="V268" i="8" s="1"/>
  <c r="C302" i="5"/>
  <c r="J287" i="8"/>
  <c r="AD287" i="8"/>
  <c r="AE287" i="8"/>
  <c r="J282" i="8"/>
  <c r="AD282" i="8"/>
  <c r="AE282" i="8"/>
  <c r="W267" i="8"/>
  <c r="K267" i="8"/>
  <c r="H267" i="8" s="1"/>
  <c r="L267" i="8"/>
  <c r="M267" i="8"/>
  <c r="N267" i="8" s="1"/>
  <c r="AG267" i="8"/>
  <c r="T267" i="8" s="1"/>
  <c r="AH267" i="8"/>
  <c r="U267" i="8" s="1"/>
  <c r="AI267" i="8"/>
  <c r="V267" i="8" s="1"/>
  <c r="C301" i="5"/>
  <c r="M254" i="8"/>
  <c r="N254" i="8" s="1"/>
  <c r="AG254" i="8"/>
  <c r="T254" i="8" s="1"/>
  <c r="AH254" i="8"/>
  <c r="U254" i="8" s="1"/>
  <c r="W254" i="8"/>
  <c r="K254" i="8"/>
  <c r="H254" i="8" s="1"/>
  <c r="L254" i="8"/>
  <c r="C288" i="5"/>
  <c r="AI254" i="8"/>
  <c r="V254" i="8" s="1"/>
  <c r="J286" i="8"/>
  <c r="AD286" i="8"/>
  <c r="AE286" i="8"/>
  <c r="W293" i="8"/>
  <c r="K293" i="8"/>
  <c r="H293" i="8" s="1"/>
  <c r="L293" i="8"/>
  <c r="M293" i="8"/>
  <c r="N293" i="8" s="1"/>
  <c r="AG293" i="8"/>
  <c r="T293" i="8" s="1"/>
  <c r="AH293" i="8"/>
  <c r="U293" i="8" s="1"/>
  <c r="AI293" i="8"/>
  <c r="V293" i="8" s="1"/>
  <c r="C327" i="5"/>
  <c r="J277" i="8"/>
  <c r="AD277" i="8"/>
  <c r="AE277" i="8"/>
  <c r="J251" i="8"/>
  <c r="AD251" i="8"/>
  <c r="AE251" i="8"/>
  <c r="W281" i="8"/>
  <c r="K281" i="8"/>
  <c r="H281" i="8" s="1"/>
  <c r="L281" i="8"/>
  <c r="M281" i="8"/>
  <c r="N281" i="8" s="1"/>
  <c r="AG281" i="8"/>
  <c r="T281" i="8" s="1"/>
  <c r="AH281" i="8"/>
  <c r="U281" i="8" s="1"/>
  <c r="AI281" i="8"/>
  <c r="V281" i="8" s="1"/>
  <c r="C315" i="5"/>
  <c r="J265" i="8"/>
  <c r="AD265" i="8"/>
  <c r="AE265" i="8"/>
  <c r="J289" i="8"/>
  <c r="AD289" i="8"/>
  <c r="AE289" i="8"/>
  <c r="AH285" i="8"/>
  <c r="U285" i="8" s="1"/>
  <c r="W285" i="8"/>
  <c r="K285" i="8"/>
  <c r="H285" i="8" s="1"/>
  <c r="L285" i="8"/>
  <c r="M285" i="8"/>
  <c r="N285" i="8" s="1"/>
  <c r="AG285" i="8"/>
  <c r="T285" i="8" s="1"/>
  <c r="AI285" i="8"/>
  <c r="V285" i="8" s="1"/>
  <c r="C319" i="5"/>
  <c r="J296" i="8"/>
  <c r="AD296" i="8"/>
  <c r="AE296" i="8"/>
  <c r="AH295" i="8"/>
  <c r="U295" i="8" s="1"/>
  <c r="W295" i="8"/>
  <c r="AG295" i="8"/>
  <c r="T295" i="8" s="1"/>
  <c r="K295" i="8"/>
  <c r="H295" i="8" s="1"/>
  <c r="L295" i="8"/>
  <c r="M295" i="8"/>
  <c r="N295" i="8" s="1"/>
  <c r="AI295" i="8"/>
  <c r="V295" i="8" s="1"/>
  <c r="C329" i="5"/>
  <c r="J290" i="8"/>
  <c r="AD290" i="8"/>
  <c r="AE290" i="8"/>
  <c r="M278" i="8"/>
  <c r="N278" i="8" s="1"/>
  <c r="AG278" i="8"/>
  <c r="T278" i="8" s="1"/>
  <c r="AH278" i="8"/>
  <c r="U278" i="8" s="1"/>
  <c r="W278" i="8"/>
  <c r="K278" i="8"/>
  <c r="H278" i="8" s="1"/>
  <c r="L278" i="8"/>
  <c r="C312" i="5"/>
  <c r="AI278" i="8"/>
  <c r="V278" i="8" s="1"/>
  <c r="J273" i="8"/>
  <c r="AD273" i="8"/>
  <c r="AE273" i="8"/>
  <c r="W292" i="8"/>
  <c r="L292" i="8"/>
  <c r="M292" i="8"/>
  <c r="N292" i="8" s="1"/>
  <c r="AG292" i="8"/>
  <c r="T292" i="8" s="1"/>
  <c r="AH292" i="8"/>
  <c r="U292" i="8" s="1"/>
  <c r="K292" i="8"/>
  <c r="H292" i="8" s="1"/>
  <c r="AI292" i="8"/>
  <c r="V292" i="8" s="1"/>
  <c r="C326" i="5"/>
  <c r="M266" i="8"/>
  <c r="N266" i="8" s="1"/>
  <c r="AG266" i="8"/>
  <c r="T266" i="8" s="1"/>
  <c r="AH266" i="8"/>
  <c r="U266" i="8" s="1"/>
  <c r="W266" i="8"/>
  <c r="K266" i="8"/>
  <c r="H266" i="8" s="1"/>
  <c r="L266" i="8"/>
  <c r="AI266" i="8"/>
  <c r="V266" i="8" s="1"/>
  <c r="C300" i="5"/>
  <c r="AD298" i="8"/>
  <c r="AE298" i="8"/>
  <c r="J298" i="8"/>
  <c r="W248" i="8"/>
  <c r="K248" i="8"/>
  <c r="H248" i="8" s="1"/>
  <c r="L248" i="8"/>
  <c r="M248" i="8"/>
  <c r="N248" i="8" s="1"/>
  <c r="AG248" i="8"/>
  <c r="T248" i="8" s="1"/>
  <c r="AH248" i="8"/>
  <c r="U248" i="8" s="1"/>
  <c r="AI248" i="8"/>
  <c r="V248" i="8" s="1"/>
  <c r="C282" i="5"/>
  <c r="W274" i="8"/>
  <c r="K274" i="8"/>
  <c r="H274" i="8" s="1"/>
  <c r="L274" i="8"/>
  <c r="M274" i="8"/>
  <c r="N274" i="8" s="1"/>
  <c r="AG274" i="8"/>
  <c r="T274" i="8" s="1"/>
  <c r="AH274" i="8"/>
  <c r="U274" i="8" s="1"/>
  <c r="C308" i="5"/>
  <c r="AI274" i="8"/>
  <c r="V274" i="8" s="1"/>
  <c r="L271" i="8"/>
  <c r="M271" i="8"/>
  <c r="N271" i="8" s="1"/>
  <c r="AG271" i="8"/>
  <c r="T271" i="8" s="1"/>
  <c r="AH271" i="8"/>
  <c r="U271" i="8" s="1"/>
  <c r="W271" i="8"/>
  <c r="K271" i="8"/>
  <c r="H271" i="8" s="1"/>
  <c r="C305" i="5"/>
  <c r="AI271" i="8"/>
  <c r="V271" i="8" s="1"/>
  <c r="W258" i="8"/>
  <c r="K258" i="8"/>
  <c r="H258" i="8" s="1"/>
  <c r="L258" i="8"/>
  <c r="M258" i="8"/>
  <c r="N258" i="8" s="1"/>
  <c r="AG258" i="8"/>
  <c r="T258" i="8" s="1"/>
  <c r="AH258" i="8"/>
  <c r="U258" i="8" s="1"/>
  <c r="AI258" i="8"/>
  <c r="V258" i="8" s="1"/>
  <c r="C292" i="5"/>
  <c r="W291" i="8"/>
  <c r="K291" i="8"/>
  <c r="H291" i="8" s="1"/>
  <c r="L291" i="8"/>
  <c r="M291" i="8"/>
  <c r="N291" i="8" s="1"/>
  <c r="AG291" i="8"/>
  <c r="T291" i="8" s="1"/>
  <c r="AH291" i="8"/>
  <c r="U291" i="8" s="1"/>
  <c r="AI291" i="8"/>
  <c r="V291" i="8" s="1"/>
  <c r="C325" i="5"/>
  <c r="AE247" i="8"/>
  <c r="J247" i="8"/>
  <c r="AD247" i="8"/>
  <c r="W260" i="8"/>
  <c r="K260" i="8"/>
  <c r="H260" i="8" s="1"/>
  <c r="L260" i="8"/>
  <c r="M260" i="8"/>
  <c r="N260" i="8" s="1"/>
  <c r="AG260" i="8"/>
  <c r="T260" i="8" s="1"/>
  <c r="AH260" i="8"/>
  <c r="U260" i="8" s="1"/>
  <c r="AI260" i="8"/>
  <c r="V260" i="8" s="1"/>
  <c r="C294" i="5"/>
  <c r="W289" i="8"/>
  <c r="K289" i="8"/>
  <c r="H289" i="8" s="1"/>
  <c r="L289" i="8"/>
  <c r="M289" i="8"/>
  <c r="N289" i="8" s="1"/>
  <c r="AG289" i="8"/>
  <c r="T289" i="8" s="1"/>
  <c r="AH289" i="8"/>
  <c r="U289" i="8" s="1"/>
  <c r="AI289" i="8"/>
  <c r="V289" i="8" s="1"/>
  <c r="C323" i="5"/>
  <c r="K252" i="8"/>
  <c r="H252" i="8" s="1"/>
  <c r="L252" i="8"/>
  <c r="M252" i="8"/>
  <c r="N252" i="8" s="1"/>
  <c r="AG252" i="8"/>
  <c r="T252" i="8" s="1"/>
  <c r="AH252" i="8"/>
  <c r="U252" i="8" s="1"/>
  <c r="W252" i="8"/>
  <c r="AI252" i="8"/>
  <c r="V252" i="8" s="1"/>
  <c r="C286" i="5"/>
  <c r="W280" i="8"/>
  <c r="K280" i="8"/>
  <c r="H280" i="8" s="1"/>
  <c r="L280" i="8"/>
  <c r="M280" i="8"/>
  <c r="N280" i="8" s="1"/>
  <c r="AG280" i="8"/>
  <c r="T280" i="8" s="1"/>
  <c r="AH280" i="8"/>
  <c r="U280" i="8" s="1"/>
  <c r="AI280" i="8"/>
  <c r="V280" i="8" s="1"/>
  <c r="C314" i="5"/>
  <c r="J257" i="8"/>
  <c r="AD257" i="8"/>
  <c r="AE257" i="8"/>
  <c r="AH249" i="8"/>
  <c r="U249" i="8" s="1"/>
  <c r="W249" i="8"/>
  <c r="K249" i="8"/>
  <c r="H249" i="8" s="1"/>
  <c r="L249" i="8"/>
  <c r="M249" i="8"/>
  <c r="N249" i="8" s="1"/>
  <c r="AG249" i="8"/>
  <c r="T249" i="8" s="1"/>
  <c r="AI249" i="8"/>
  <c r="V249" i="8" s="1"/>
  <c r="C283" i="5"/>
  <c r="W246" i="8"/>
  <c r="K246" i="8"/>
  <c r="H246" i="8" s="1"/>
  <c r="L246" i="8"/>
  <c r="M246" i="8"/>
  <c r="N246" i="8" s="1"/>
  <c r="AG246" i="8"/>
  <c r="T246" i="8" s="1"/>
  <c r="AH246" i="8"/>
  <c r="U246" i="8" s="1"/>
  <c r="AI246" i="8"/>
  <c r="V246" i="8" s="1"/>
  <c r="C280" i="5"/>
  <c r="J267" i="8"/>
  <c r="AD267" i="8"/>
  <c r="AE267" i="8"/>
  <c r="J269" i="8"/>
  <c r="AD269" i="8"/>
  <c r="AE269" i="8"/>
  <c r="AE271" i="8"/>
  <c r="J271" i="8"/>
  <c r="AD271" i="8"/>
  <c r="K288" i="8"/>
  <c r="H288" i="8" s="1"/>
  <c r="L288" i="8"/>
  <c r="M288" i="8"/>
  <c r="N288" i="8" s="1"/>
  <c r="AG288" i="8"/>
  <c r="T288" i="8" s="1"/>
  <c r="AH288" i="8"/>
  <c r="U288" i="8" s="1"/>
  <c r="W288" i="8"/>
  <c r="AI288" i="8"/>
  <c r="V288" i="8" s="1"/>
  <c r="C322" i="5"/>
  <c r="AG304" i="8"/>
  <c r="T304" i="8" s="1"/>
  <c r="L304" i="8"/>
  <c r="M304" i="8"/>
  <c r="N304" i="8" s="1"/>
  <c r="AH304" i="8"/>
  <c r="U304" i="8" s="1"/>
  <c r="W304" i="8"/>
  <c r="K304" i="8"/>
  <c r="H304" i="8" s="1"/>
  <c r="AI304" i="8"/>
  <c r="V304" i="8" s="1"/>
  <c r="C338" i="5"/>
  <c r="L247" i="8"/>
  <c r="M247" i="8"/>
  <c r="N247" i="8" s="1"/>
  <c r="AG247" i="8"/>
  <c r="T247" i="8" s="1"/>
  <c r="AH247" i="8"/>
  <c r="U247" i="8" s="1"/>
  <c r="W247" i="8"/>
  <c r="K247" i="8"/>
  <c r="H247" i="8" s="1"/>
  <c r="C281" i="5"/>
  <c r="AI247" i="8"/>
  <c r="V247" i="8" s="1"/>
  <c r="J261" i="8"/>
  <c r="AD261" i="8"/>
  <c r="AE261" i="8"/>
  <c r="W303" i="8"/>
  <c r="K303" i="8"/>
  <c r="H303" i="8" s="1"/>
  <c r="L303" i="8"/>
  <c r="AH303" i="8"/>
  <c r="U303" i="8" s="1"/>
  <c r="M303" i="8"/>
  <c r="N303" i="8" s="1"/>
  <c r="AG303" i="8"/>
  <c r="T303" i="8" s="1"/>
  <c r="AI303" i="8"/>
  <c r="V303" i="8" s="1"/>
  <c r="C337" i="5"/>
  <c r="AD288" i="8"/>
  <c r="AE288" i="8"/>
  <c r="J288" i="8"/>
  <c r="K294" i="8"/>
  <c r="H294" i="8" s="1"/>
  <c r="L294" i="8"/>
  <c r="AH294" i="8"/>
  <c r="U294" i="8" s="1"/>
  <c r="M294" i="8"/>
  <c r="N294" i="8" s="1"/>
  <c r="W294" i="8"/>
  <c r="AG294" i="8"/>
  <c r="T294" i="8" s="1"/>
  <c r="AI294" i="8"/>
  <c r="V294" i="8" s="1"/>
  <c r="C328" i="5"/>
  <c r="W262" i="8"/>
  <c r="K262" i="8"/>
  <c r="H262" i="8" s="1"/>
  <c r="L262" i="8"/>
  <c r="M262" i="8"/>
  <c r="N262" i="8" s="1"/>
  <c r="AG262" i="8"/>
  <c r="T262" i="8" s="1"/>
  <c r="AH262" i="8"/>
  <c r="U262" i="8" s="1"/>
  <c r="AI262" i="8"/>
  <c r="V262" i="8" s="1"/>
  <c r="C296" i="5"/>
  <c r="J246" i="8"/>
  <c r="AD246" i="8"/>
  <c r="AE246" i="8"/>
  <c r="J303" i="8"/>
  <c r="AD303" i="8"/>
  <c r="AE303" i="8"/>
  <c r="AE283" i="8"/>
  <c r="J283" i="8"/>
  <c r="AD283" i="8"/>
  <c r="J285" i="8"/>
  <c r="AD285" i="8"/>
  <c r="AE285" i="8"/>
  <c r="W275" i="8"/>
  <c r="K275" i="8"/>
  <c r="H275" i="8" s="1"/>
  <c r="L275" i="8"/>
  <c r="M275" i="8"/>
  <c r="N275" i="8" s="1"/>
  <c r="AG275" i="8"/>
  <c r="T275" i="8" s="1"/>
  <c r="AH275" i="8"/>
  <c r="U275" i="8" s="1"/>
  <c r="C309" i="5"/>
  <c r="AI275" i="8"/>
  <c r="V275" i="8" s="1"/>
  <c r="W287" i="8"/>
  <c r="K287" i="8"/>
  <c r="H287" i="8" s="1"/>
  <c r="L287" i="8"/>
  <c r="M287" i="8"/>
  <c r="N287" i="8" s="1"/>
  <c r="AG287" i="8"/>
  <c r="T287" i="8" s="1"/>
  <c r="AH287" i="8"/>
  <c r="U287" i="8" s="1"/>
  <c r="C321" i="5"/>
  <c r="AI287" i="8"/>
  <c r="V287" i="8" s="1"/>
  <c r="J258" i="8"/>
  <c r="AD258" i="8"/>
  <c r="AE258" i="8"/>
  <c r="J255" i="8"/>
  <c r="AD255" i="8"/>
  <c r="AE255" i="8"/>
  <c r="K276" i="8"/>
  <c r="H276" i="8" s="1"/>
  <c r="L276" i="8"/>
  <c r="M276" i="8"/>
  <c r="N276" i="8" s="1"/>
  <c r="AG276" i="8"/>
  <c r="T276" i="8" s="1"/>
  <c r="AH276" i="8"/>
  <c r="U276" i="8" s="1"/>
  <c r="W276" i="8"/>
  <c r="C310" i="5"/>
  <c r="AI276" i="8"/>
  <c r="V276" i="8" s="1"/>
  <c r="J302" i="8"/>
  <c r="AE302" i="8"/>
  <c r="AD302" i="8"/>
  <c r="AD297" i="8"/>
  <c r="AE297" i="8"/>
  <c r="J297" i="8"/>
  <c r="AE259" i="8"/>
  <c r="J259" i="8"/>
  <c r="AD259" i="8"/>
  <c r="W272" i="8"/>
  <c r="K272" i="8"/>
  <c r="H272" i="8" s="1"/>
  <c r="L272" i="8"/>
  <c r="M272" i="8"/>
  <c r="N272" i="8" s="1"/>
  <c r="AG272" i="8"/>
  <c r="T272" i="8" s="1"/>
  <c r="AH272" i="8"/>
  <c r="U272" i="8" s="1"/>
  <c r="AI272" i="8"/>
  <c r="V272" i="8" s="1"/>
  <c r="C306" i="5"/>
  <c r="M290" i="8"/>
  <c r="N290" i="8" s="1"/>
  <c r="AG290" i="8"/>
  <c r="T290" i="8" s="1"/>
  <c r="AH290" i="8"/>
  <c r="U290" i="8" s="1"/>
  <c r="W290" i="8"/>
  <c r="K290" i="8"/>
  <c r="H290" i="8" s="1"/>
  <c r="L290" i="8"/>
  <c r="AI290" i="8"/>
  <c r="V290" i="8" s="1"/>
  <c r="C324" i="5"/>
  <c r="AH261" i="8"/>
  <c r="U261" i="8" s="1"/>
  <c r="W261" i="8"/>
  <c r="K261" i="8"/>
  <c r="H261" i="8" s="1"/>
  <c r="L261" i="8"/>
  <c r="M261" i="8"/>
  <c r="N261" i="8" s="1"/>
  <c r="AG261" i="8"/>
  <c r="T261" i="8" s="1"/>
  <c r="AI261" i="8"/>
  <c r="V261" i="8" s="1"/>
  <c r="C295" i="5"/>
  <c r="J275" i="8"/>
  <c r="AD275" i="8"/>
  <c r="AE275" i="8"/>
  <c r="W301" i="8"/>
  <c r="AG301" i="8"/>
  <c r="T301" i="8" s="1"/>
  <c r="K301" i="8"/>
  <c r="H301" i="8" s="1"/>
  <c r="L301" i="8"/>
  <c r="M301" i="8"/>
  <c r="N301" i="8" s="1"/>
  <c r="AH301" i="8"/>
  <c r="U301" i="8" s="1"/>
  <c r="AI301" i="8"/>
  <c r="V301" i="8" s="1"/>
  <c r="C335" i="5"/>
  <c r="M299" i="8"/>
  <c r="N299" i="8" s="1"/>
  <c r="AG299" i="8"/>
  <c r="T299" i="8" s="1"/>
  <c r="W299" i="8"/>
  <c r="AH299" i="8"/>
  <c r="U299" i="8" s="1"/>
  <c r="K299" i="8"/>
  <c r="H299" i="8" s="1"/>
  <c r="L299" i="8"/>
  <c r="AI299" i="8"/>
  <c r="V299" i="8" s="1"/>
  <c r="C333" i="5"/>
  <c r="W302" i="8"/>
  <c r="AG302" i="8"/>
  <c r="T302" i="8" s="1"/>
  <c r="K302" i="8"/>
  <c r="H302" i="8" s="1"/>
  <c r="L302" i="8"/>
  <c r="M302" i="8"/>
  <c r="N302" i="8" s="1"/>
  <c r="AH302" i="8"/>
  <c r="U302" i="8" s="1"/>
  <c r="C336" i="5"/>
  <c r="AI302" i="8"/>
  <c r="V302" i="8" s="1"/>
  <c r="W284" i="8"/>
  <c r="K284" i="8"/>
  <c r="H284" i="8" s="1"/>
  <c r="L284" i="8"/>
  <c r="M284" i="8"/>
  <c r="N284" i="8" s="1"/>
  <c r="AG284" i="8"/>
  <c r="T284" i="8" s="1"/>
  <c r="AH284" i="8"/>
  <c r="U284" i="8" s="1"/>
  <c r="AI284" i="8"/>
  <c r="V284" i="8" s="1"/>
  <c r="C318" i="5"/>
  <c r="AH273" i="8"/>
  <c r="U273" i="8" s="1"/>
  <c r="W273" i="8"/>
  <c r="K273" i="8"/>
  <c r="H273" i="8" s="1"/>
  <c r="L273" i="8"/>
  <c r="M273" i="8"/>
  <c r="N273" i="8" s="1"/>
  <c r="AG273" i="8"/>
  <c r="T273" i="8" s="1"/>
  <c r="AI273" i="8"/>
  <c r="V273" i="8" s="1"/>
  <c r="C307" i="5"/>
  <c r="AD299" i="8"/>
  <c r="J299" i="8"/>
  <c r="AE299" i="8"/>
  <c r="W270" i="8"/>
  <c r="K270" i="8"/>
  <c r="H270" i="8" s="1"/>
  <c r="L270" i="8"/>
  <c r="M270" i="8"/>
  <c r="N270" i="8" s="1"/>
  <c r="AG270" i="8"/>
  <c r="T270" i="8" s="1"/>
  <c r="AH270" i="8"/>
  <c r="U270" i="8" s="1"/>
  <c r="AI270" i="8"/>
  <c r="V270" i="8" s="1"/>
  <c r="C304" i="5"/>
  <c r="J281" i="8"/>
  <c r="AD281" i="8"/>
  <c r="AE281" i="8"/>
  <c r="L259" i="8"/>
  <c r="M259" i="8"/>
  <c r="N259" i="8" s="1"/>
  <c r="AG259" i="8"/>
  <c r="T259" i="8" s="1"/>
  <c r="AH259" i="8"/>
  <c r="U259" i="8" s="1"/>
  <c r="W259" i="8"/>
  <c r="K259" i="8"/>
  <c r="H259" i="8" s="1"/>
  <c r="C293" i="5"/>
  <c r="AI259" i="8"/>
  <c r="V259" i="8" s="1"/>
  <c r="J291" i="8"/>
  <c r="AD291" i="8"/>
  <c r="AE291" i="8"/>
  <c r="J260" i="8"/>
  <c r="AD260" i="8"/>
  <c r="AE260" i="8"/>
  <c r="AE304" i="8"/>
  <c r="J304" i="8"/>
  <c r="AD304" i="8"/>
  <c r="W282" i="8"/>
  <c r="K282" i="8"/>
  <c r="H282" i="8" s="1"/>
  <c r="L282" i="8"/>
  <c r="M282" i="8"/>
  <c r="N282" i="8" s="1"/>
  <c r="AG282" i="8"/>
  <c r="T282" i="8" s="1"/>
  <c r="AH282" i="8"/>
  <c r="U282" i="8" s="1"/>
  <c r="C316" i="5"/>
  <c r="AI282" i="8"/>
  <c r="V282" i="8" s="1"/>
  <c r="W245" i="8"/>
  <c r="K245" i="8"/>
  <c r="H245" i="8" s="1"/>
  <c r="L245" i="8"/>
  <c r="M245" i="8"/>
  <c r="N245" i="8" s="1"/>
  <c r="AG245" i="8"/>
  <c r="T245" i="8" s="1"/>
  <c r="AH245" i="8"/>
  <c r="U245" i="8" s="1"/>
  <c r="AI245" i="8"/>
  <c r="V245" i="8" s="1"/>
  <c r="C279" i="5"/>
  <c r="K298" i="8"/>
  <c r="H298" i="8" s="1"/>
  <c r="L298" i="8"/>
  <c r="M298" i="8"/>
  <c r="N298" i="8" s="1"/>
  <c r="AG298" i="8"/>
  <c r="T298" i="8" s="1"/>
  <c r="AH298" i="8"/>
  <c r="U298" i="8" s="1"/>
  <c r="W298" i="8"/>
  <c r="AI298" i="8"/>
  <c r="V298" i="8" s="1"/>
  <c r="C332" i="5"/>
  <c r="AD300" i="8"/>
  <c r="J300" i="8"/>
  <c r="AE300" i="8"/>
  <c r="W251" i="8"/>
  <c r="K251" i="8"/>
  <c r="H251" i="8" s="1"/>
  <c r="L251" i="8"/>
  <c r="M251" i="8"/>
  <c r="N251" i="8" s="1"/>
  <c r="AG251" i="8"/>
  <c r="T251" i="8" s="1"/>
  <c r="AH251" i="8"/>
  <c r="U251" i="8" s="1"/>
  <c r="AI251" i="8"/>
  <c r="V251" i="8" s="1"/>
  <c r="C285" i="5"/>
  <c r="W286" i="8"/>
  <c r="K286" i="8"/>
  <c r="H286" i="8" s="1"/>
  <c r="L286" i="8"/>
  <c r="M286" i="8"/>
  <c r="N286" i="8" s="1"/>
  <c r="AG286" i="8"/>
  <c r="T286" i="8" s="1"/>
  <c r="AH286" i="8"/>
  <c r="U286" i="8" s="1"/>
  <c r="C320" i="5"/>
  <c r="AI286" i="8"/>
  <c r="V286" i="8" s="1"/>
  <c r="J270" i="8"/>
  <c r="AD270" i="8"/>
  <c r="AE270" i="8"/>
  <c r="W253" i="8"/>
  <c r="K253" i="8"/>
  <c r="H253" i="8" s="1"/>
  <c r="L253" i="8"/>
  <c r="M253" i="8"/>
  <c r="N253" i="8" s="1"/>
  <c r="AG253" i="8"/>
  <c r="T253" i="8" s="1"/>
  <c r="AH253" i="8"/>
  <c r="U253" i="8" s="1"/>
  <c r="C287" i="5"/>
  <c r="AI253" i="8"/>
  <c r="V253" i="8" s="1"/>
  <c r="W255" i="8"/>
  <c r="K255" i="8"/>
  <c r="H255" i="8" s="1"/>
  <c r="L255" i="8"/>
  <c r="M255" i="8"/>
  <c r="N255" i="8" s="1"/>
  <c r="AG255" i="8"/>
  <c r="T255" i="8" s="1"/>
  <c r="AH255" i="8"/>
  <c r="U255" i="8" s="1"/>
  <c r="AI255" i="8"/>
  <c r="V255" i="8" s="1"/>
  <c r="C289" i="5"/>
  <c r="J256" i="8"/>
  <c r="AD256" i="8"/>
  <c r="AE256" i="8"/>
  <c r="W263" i="8"/>
  <c r="K263" i="8"/>
  <c r="H263" i="8" s="1"/>
  <c r="L263" i="8"/>
  <c r="M263" i="8"/>
  <c r="N263" i="8" s="1"/>
  <c r="AG263" i="8"/>
  <c r="T263" i="8" s="1"/>
  <c r="AH263" i="8"/>
  <c r="U263" i="8" s="1"/>
  <c r="AI263" i="8"/>
  <c r="V263" i="8" s="1"/>
  <c r="C297" i="5"/>
  <c r="W256" i="8"/>
  <c r="K256" i="8"/>
  <c r="H256" i="8" s="1"/>
  <c r="L256" i="8"/>
  <c r="M256" i="8"/>
  <c r="N256" i="8" s="1"/>
  <c r="AG256" i="8"/>
  <c r="T256" i="8" s="1"/>
  <c r="AH256" i="8"/>
  <c r="U256" i="8" s="1"/>
  <c r="AI256" i="8"/>
  <c r="V256" i="8" s="1"/>
  <c r="C290" i="5"/>
  <c r="J253" i="8"/>
  <c r="AD253" i="8"/>
  <c r="AE253" i="8"/>
  <c r="J268" i="8"/>
  <c r="AD268" i="8"/>
  <c r="AE268" i="8"/>
  <c r="W265" i="8"/>
  <c r="K265" i="8"/>
  <c r="H265" i="8" s="1"/>
  <c r="L265" i="8"/>
  <c r="M265" i="8"/>
  <c r="N265" i="8" s="1"/>
  <c r="AG265" i="8"/>
  <c r="T265" i="8" s="1"/>
  <c r="AH265" i="8"/>
  <c r="U265" i="8" s="1"/>
  <c r="AI265" i="8"/>
  <c r="V265" i="8" s="1"/>
  <c r="C299" i="5"/>
  <c r="J279" i="8"/>
  <c r="AD279" i="8"/>
  <c r="AE279" i="8"/>
  <c r="J248" i="8"/>
  <c r="AD248" i="8"/>
  <c r="AE248" i="8"/>
  <c r="J262" i="8"/>
  <c r="AD262" i="8"/>
  <c r="AE262" i="8"/>
  <c r="M300" i="8"/>
  <c r="N300" i="8" s="1"/>
  <c r="AG300" i="8"/>
  <c r="T300" i="8" s="1"/>
  <c r="AH300" i="8"/>
  <c r="U300" i="8" s="1"/>
  <c r="W300" i="8"/>
  <c r="K300" i="8"/>
  <c r="H300" i="8" s="1"/>
  <c r="L300" i="8"/>
  <c r="AI300" i="8"/>
  <c r="V300" i="8" s="1"/>
  <c r="C334" i="5"/>
  <c r="AD252" i="8"/>
  <c r="AE252" i="8"/>
  <c r="J252" i="8"/>
  <c r="J250" i="8"/>
  <c r="AD250" i="8"/>
  <c r="AE250" i="8"/>
  <c r="J245" i="8"/>
  <c r="AD245" i="8"/>
  <c r="AE245" i="8"/>
  <c r="J274" i="8"/>
  <c r="AD274" i="8"/>
  <c r="AE274" i="8"/>
  <c r="AD295" i="8"/>
  <c r="AE295" i="8"/>
  <c r="J295" i="8"/>
  <c r="K297" i="8"/>
  <c r="H297" i="8" s="1"/>
  <c r="AG297" i="8"/>
  <c r="T297" i="8" s="1"/>
  <c r="AH297" i="8"/>
  <c r="U297" i="8" s="1"/>
  <c r="L297" i="8"/>
  <c r="M297" i="8"/>
  <c r="N297" i="8" s="1"/>
  <c r="W297" i="8"/>
  <c r="AI297" i="8"/>
  <c r="V297" i="8" s="1"/>
  <c r="C331" i="5"/>
  <c r="AD264" i="8"/>
  <c r="AE264" i="8"/>
  <c r="J264" i="8"/>
  <c r="W257" i="8"/>
  <c r="K257" i="8"/>
  <c r="H257" i="8" s="1"/>
  <c r="L257" i="8"/>
  <c r="M257" i="8"/>
  <c r="N257" i="8" s="1"/>
  <c r="AG257" i="8"/>
  <c r="T257" i="8" s="1"/>
  <c r="AH257" i="8"/>
  <c r="U257" i="8" s="1"/>
  <c r="C291" i="5"/>
  <c r="AI257" i="8"/>
  <c r="V257" i="8" s="1"/>
  <c r="L283" i="8"/>
  <c r="M283" i="8"/>
  <c r="N283" i="8" s="1"/>
  <c r="AG283" i="8"/>
  <c r="T283" i="8" s="1"/>
  <c r="AH283" i="8"/>
  <c r="U283" i="8" s="1"/>
  <c r="W283" i="8"/>
  <c r="K283" i="8"/>
  <c r="H283" i="8" s="1"/>
  <c r="AI283" i="8"/>
  <c r="V283" i="8" s="1"/>
  <c r="C317" i="5"/>
  <c r="W250" i="8"/>
  <c r="K250" i="8"/>
  <c r="H250" i="8" s="1"/>
  <c r="L250" i="8"/>
  <c r="M250" i="8"/>
  <c r="N250" i="8" s="1"/>
  <c r="AG250" i="8"/>
  <c r="T250" i="8" s="1"/>
  <c r="AH250" i="8"/>
  <c r="U250" i="8" s="1"/>
  <c r="AI250" i="8"/>
  <c r="V250" i="8" s="1"/>
  <c r="C284" i="5"/>
  <c r="J301" i="8"/>
  <c r="AE301" i="8"/>
  <c r="AD301" i="8"/>
  <c r="J284" i="8"/>
  <c r="AD284" i="8"/>
  <c r="AE284" i="8"/>
  <c r="W296" i="8"/>
  <c r="K296" i="8"/>
  <c r="H296" i="8" s="1"/>
  <c r="AG296" i="8"/>
  <c r="T296" i="8" s="1"/>
  <c r="AH296" i="8"/>
  <c r="U296" i="8" s="1"/>
  <c r="L296" i="8"/>
  <c r="M296" i="8"/>
  <c r="N296" i="8" s="1"/>
  <c r="C330" i="5"/>
  <c r="AI296" i="8"/>
  <c r="V296" i="8" s="1"/>
  <c r="W269" i="8"/>
  <c r="K269" i="8"/>
  <c r="H269" i="8" s="1"/>
  <c r="L269" i="8"/>
  <c r="M269" i="8"/>
  <c r="N269" i="8" s="1"/>
  <c r="AG269" i="8"/>
  <c r="T269" i="8" s="1"/>
  <c r="AH269" i="8"/>
  <c r="U269" i="8" s="1"/>
  <c r="AI269" i="8"/>
  <c r="V269" i="8" s="1"/>
  <c r="C303" i="5"/>
  <c r="J266" i="8"/>
  <c r="AD266" i="8"/>
  <c r="AE266" i="8"/>
  <c r="W279" i="8"/>
  <c r="K279" i="8"/>
  <c r="H279" i="8" s="1"/>
  <c r="L279" i="8"/>
  <c r="M279" i="8"/>
  <c r="N279" i="8" s="1"/>
  <c r="AG279" i="8"/>
  <c r="T279" i="8" s="1"/>
  <c r="AH279" i="8"/>
  <c r="U279" i="8" s="1"/>
  <c r="AI279" i="8"/>
  <c r="V279" i="8" s="1"/>
  <c r="C313" i="5"/>
  <c r="J280" i="8"/>
  <c r="AD280" i="8"/>
  <c r="AE280" i="8"/>
  <c r="J294" i="8"/>
  <c r="AD294" i="8"/>
  <c r="AE294" i="8"/>
  <c r="W277" i="8"/>
  <c r="K277" i="8"/>
  <c r="H277" i="8" s="1"/>
  <c r="L277" i="8"/>
  <c r="M277" i="8"/>
  <c r="N277" i="8" s="1"/>
  <c r="AG277" i="8"/>
  <c r="T277" i="8" s="1"/>
  <c r="AH277" i="8"/>
  <c r="U277" i="8" s="1"/>
  <c r="AI277" i="8"/>
  <c r="V277" i="8" s="1"/>
  <c r="C311" i="5"/>
  <c r="J254" i="8"/>
  <c r="AD254" i="8"/>
  <c r="AE254" i="8"/>
  <c r="K264" i="8"/>
  <c r="H264" i="8" s="1"/>
  <c r="L264" i="8"/>
  <c r="M264" i="8"/>
  <c r="N264" i="8" s="1"/>
  <c r="AG264" i="8"/>
  <c r="T264" i="8" s="1"/>
  <c r="AH264" i="8"/>
  <c r="U264" i="8" s="1"/>
  <c r="W264" i="8"/>
  <c r="AI264" i="8"/>
  <c r="V264" i="8" s="1"/>
  <c r="C298" i="5"/>
  <c r="J278" i="8"/>
  <c r="AD278" i="8"/>
  <c r="AE278" i="8"/>
  <c r="AE211" i="8"/>
  <c r="J211" i="8"/>
  <c r="AD211" i="8"/>
  <c r="AD239" i="8"/>
  <c r="AE239" i="8"/>
  <c r="J239" i="8"/>
  <c r="L199" i="8"/>
  <c r="M199" i="8"/>
  <c r="N199" i="8" s="1"/>
  <c r="AG199" i="8"/>
  <c r="T199" i="8" s="1"/>
  <c r="AH199" i="8"/>
  <c r="U199" i="8" s="1"/>
  <c r="W199" i="8"/>
  <c r="K199" i="8"/>
  <c r="H199" i="8" s="1"/>
  <c r="AI199" i="8"/>
  <c r="V199" i="8" s="1"/>
  <c r="C233" i="5"/>
  <c r="J233" i="8"/>
  <c r="AD233" i="8"/>
  <c r="AE233" i="8"/>
  <c r="W205" i="8"/>
  <c r="K205" i="8"/>
  <c r="H205" i="8" s="1"/>
  <c r="L205" i="8"/>
  <c r="M205" i="8"/>
  <c r="N205" i="8" s="1"/>
  <c r="AG205" i="8"/>
  <c r="T205" i="8" s="1"/>
  <c r="AH205" i="8"/>
  <c r="U205" i="8" s="1"/>
  <c r="AI205" i="8"/>
  <c r="V205" i="8" s="1"/>
  <c r="C239" i="5"/>
  <c r="AE187" i="8"/>
  <c r="J187" i="8"/>
  <c r="AD187" i="8"/>
  <c r="J198" i="8"/>
  <c r="AD198" i="8"/>
  <c r="AE198" i="8"/>
  <c r="W231" i="8"/>
  <c r="K231" i="8"/>
  <c r="H231" i="8" s="1"/>
  <c r="L231" i="8"/>
  <c r="M231" i="8"/>
  <c r="N231" i="8" s="1"/>
  <c r="AG231" i="8"/>
  <c r="T231" i="8" s="1"/>
  <c r="AH231" i="8"/>
  <c r="U231" i="8" s="1"/>
  <c r="AI231" i="8"/>
  <c r="V231" i="8" s="1"/>
  <c r="C265" i="5"/>
  <c r="L243" i="8"/>
  <c r="AG243" i="8"/>
  <c r="T243" i="8" s="1"/>
  <c r="AH243" i="8"/>
  <c r="U243" i="8" s="1"/>
  <c r="K243" i="8"/>
  <c r="H243" i="8" s="1"/>
  <c r="M243" i="8"/>
  <c r="N243" i="8" s="1"/>
  <c r="W243" i="8"/>
  <c r="AI243" i="8"/>
  <c r="V243" i="8" s="1"/>
  <c r="C277" i="5"/>
  <c r="M230" i="8"/>
  <c r="N230" i="8" s="1"/>
  <c r="AG230" i="8"/>
  <c r="T230" i="8" s="1"/>
  <c r="AH230" i="8"/>
  <c r="U230" i="8" s="1"/>
  <c r="W230" i="8"/>
  <c r="K230" i="8"/>
  <c r="H230" i="8" s="1"/>
  <c r="L230" i="8"/>
  <c r="AI230" i="8"/>
  <c r="V230" i="8" s="1"/>
  <c r="C264" i="5"/>
  <c r="W217" i="8"/>
  <c r="K217" i="8"/>
  <c r="H217" i="8" s="1"/>
  <c r="L217" i="8"/>
  <c r="M217" i="8"/>
  <c r="N217" i="8" s="1"/>
  <c r="AG217" i="8"/>
  <c r="T217" i="8" s="1"/>
  <c r="AH217" i="8"/>
  <c r="U217" i="8" s="1"/>
  <c r="AI217" i="8"/>
  <c r="V217" i="8" s="1"/>
  <c r="C251" i="5"/>
  <c r="J189" i="8"/>
  <c r="AD189" i="8"/>
  <c r="AE189" i="8"/>
  <c r="K216" i="8"/>
  <c r="L216" i="8"/>
  <c r="M216" i="8"/>
  <c r="N216" i="8" s="1"/>
  <c r="AG216" i="8"/>
  <c r="T216" i="8" s="1"/>
  <c r="AH216" i="8"/>
  <c r="U216" i="8" s="1"/>
  <c r="W216" i="8"/>
  <c r="AI216" i="8"/>
  <c r="V216" i="8" s="1"/>
  <c r="C250" i="5"/>
  <c r="K204" i="8"/>
  <c r="H204" i="8" s="1"/>
  <c r="L204" i="8"/>
  <c r="M204" i="8"/>
  <c r="N204" i="8" s="1"/>
  <c r="AG204" i="8"/>
  <c r="T204" i="8" s="1"/>
  <c r="AH204" i="8"/>
  <c r="U204" i="8" s="1"/>
  <c r="W204" i="8"/>
  <c r="AI204" i="8"/>
  <c r="V204" i="8" s="1"/>
  <c r="C238" i="5"/>
  <c r="J215" i="8"/>
  <c r="AD215" i="8"/>
  <c r="AE215" i="8"/>
  <c r="W207" i="8"/>
  <c r="K207" i="8"/>
  <c r="H207" i="8" s="1"/>
  <c r="L207" i="8"/>
  <c r="M207" i="8"/>
  <c r="N207" i="8" s="1"/>
  <c r="AG207" i="8"/>
  <c r="T207" i="8" s="1"/>
  <c r="AH207" i="8"/>
  <c r="U207" i="8" s="1"/>
  <c r="AI207" i="8"/>
  <c r="V207" i="8" s="1"/>
  <c r="C241" i="5"/>
  <c r="J231" i="8"/>
  <c r="AD231" i="8"/>
  <c r="AE231" i="8"/>
  <c r="J186" i="8"/>
  <c r="AD186" i="8"/>
  <c r="AE186" i="8"/>
  <c r="W195" i="8"/>
  <c r="K195" i="8"/>
  <c r="H195" i="8" s="1"/>
  <c r="L195" i="8"/>
  <c r="M195" i="8"/>
  <c r="N195" i="8" s="1"/>
  <c r="AG195" i="8"/>
  <c r="T195" i="8" s="1"/>
  <c r="AH195" i="8"/>
  <c r="U195" i="8" s="1"/>
  <c r="AI195" i="8"/>
  <c r="V195" i="8" s="1"/>
  <c r="C229" i="5"/>
  <c r="AD237" i="8"/>
  <c r="AE237" i="8"/>
  <c r="J237" i="8"/>
  <c r="AH237" i="8"/>
  <c r="U237" i="8" s="1"/>
  <c r="M237" i="8"/>
  <c r="N237" i="8" s="1"/>
  <c r="AG237" i="8"/>
  <c r="T237" i="8" s="1"/>
  <c r="W237" i="8"/>
  <c r="K237" i="8"/>
  <c r="H237" i="8" s="1"/>
  <c r="L237" i="8"/>
  <c r="AI237" i="8"/>
  <c r="V237" i="8" s="1"/>
  <c r="C271" i="5"/>
  <c r="W232" i="8"/>
  <c r="K232" i="8"/>
  <c r="H232" i="8" s="1"/>
  <c r="L232" i="8"/>
  <c r="M232" i="8"/>
  <c r="N232" i="8" s="1"/>
  <c r="AG232" i="8"/>
  <c r="T232" i="8" s="1"/>
  <c r="AH232" i="8"/>
  <c r="U232" i="8" s="1"/>
  <c r="AI232" i="8"/>
  <c r="V232" i="8" s="1"/>
  <c r="C266" i="5"/>
  <c r="J241" i="8"/>
  <c r="AD241" i="8"/>
  <c r="AE241" i="8"/>
  <c r="J232" i="8"/>
  <c r="AD232" i="8"/>
  <c r="AE232" i="8"/>
  <c r="M218" i="8"/>
  <c r="N218" i="8" s="1"/>
  <c r="AG218" i="8"/>
  <c r="T218" i="8" s="1"/>
  <c r="AH218" i="8"/>
  <c r="U218" i="8" s="1"/>
  <c r="W218" i="8"/>
  <c r="K218" i="8"/>
  <c r="H218" i="8" s="1"/>
  <c r="L218" i="8"/>
  <c r="AI218" i="8"/>
  <c r="V218" i="8" s="1"/>
  <c r="C252" i="5"/>
  <c r="W191" i="8"/>
  <c r="K191" i="8"/>
  <c r="H191" i="8" s="1"/>
  <c r="L191" i="8"/>
  <c r="M191" i="8"/>
  <c r="N191" i="8" s="1"/>
  <c r="AG191" i="8"/>
  <c r="T191" i="8" s="1"/>
  <c r="AH191" i="8"/>
  <c r="U191" i="8" s="1"/>
  <c r="AI191" i="8"/>
  <c r="V191" i="8" s="1"/>
  <c r="C225" i="5"/>
  <c r="J226" i="8"/>
  <c r="AD226" i="8"/>
  <c r="AE226" i="8"/>
  <c r="J229" i="8"/>
  <c r="AD229" i="8"/>
  <c r="AE229" i="8"/>
  <c r="J219" i="8"/>
  <c r="AD219" i="8"/>
  <c r="AE219" i="8"/>
  <c r="W193" i="8"/>
  <c r="K193" i="8"/>
  <c r="H193" i="8" s="1"/>
  <c r="L193" i="8"/>
  <c r="M193" i="8"/>
  <c r="N193" i="8" s="1"/>
  <c r="AG193" i="8"/>
  <c r="T193" i="8" s="1"/>
  <c r="AH193" i="8"/>
  <c r="U193" i="8" s="1"/>
  <c r="AI193" i="8"/>
  <c r="V193" i="8" s="1"/>
  <c r="C227" i="5"/>
  <c r="W241" i="8"/>
  <c r="K241" i="8"/>
  <c r="H241" i="8" s="1"/>
  <c r="M241" i="8"/>
  <c r="N241" i="8" s="1"/>
  <c r="AG241" i="8"/>
  <c r="T241" i="8" s="1"/>
  <c r="AH241" i="8"/>
  <c r="U241" i="8" s="1"/>
  <c r="L241" i="8"/>
  <c r="AI241" i="8"/>
  <c r="V241" i="8" s="1"/>
  <c r="C275" i="5"/>
  <c r="M206" i="8"/>
  <c r="N206" i="8" s="1"/>
  <c r="AG206" i="8"/>
  <c r="T206" i="8" s="1"/>
  <c r="AH206" i="8"/>
  <c r="U206" i="8" s="1"/>
  <c r="W206" i="8"/>
  <c r="K206" i="8"/>
  <c r="H206" i="8" s="1"/>
  <c r="L206" i="8"/>
  <c r="AI206" i="8"/>
  <c r="V206" i="8" s="1"/>
  <c r="C240" i="5"/>
  <c r="L187" i="8"/>
  <c r="M187" i="8"/>
  <c r="N187" i="8" s="1"/>
  <c r="AG187" i="8"/>
  <c r="T187" i="8" s="1"/>
  <c r="AH187" i="8"/>
  <c r="U187" i="8" s="1"/>
  <c r="W187" i="8"/>
  <c r="K187" i="8"/>
  <c r="H187" i="8" s="1"/>
  <c r="C221" i="5"/>
  <c r="AI187" i="8"/>
  <c r="V187" i="8" s="1"/>
  <c r="W200" i="8"/>
  <c r="K200" i="8"/>
  <c r="H200" i="8" s="1"/>
  <c r="L200" i="8"/>
  <c r="M200" i="8"/>
  <c r="N200" i="8" s="1"/>
  <c r="AG200" i="8"/>
  <c r="T200" i="8" s="1"/>
  <c r="AH200" i="8"/>
  <c r="U200" i="8" s="1"/>
  <c r="AI200" i="8"/>
  <c r="V200" i="8" s="1"/>
  <c r="C234" i="5"/>
  <c r="W202" i="8"/>
  <c r="K202" i="8"/>
  <c r="H202" i="8" s="1"/>
  <c r="L202" i="8"/>
  <c r="M202" i="8"/>
  <c r="N202" i="8" s="1"/>
  <c r="AG202" i="8"/>
  <c r="T202" i="8" s="1"/>
  <c r="AH202" i="8"/>
  <c r="U202" i="8" s="1"/>
  <c r="AI202" i="8"/>
  <c r="V202" i="8" s="1"/>
  <c r="C236" i="5"/>
  <c r="AE223" i="8"/>
  <c r="J223" i="8"/>
  <c r="AD223" i="8"/>
  <c r="W186" i="8"/>
  <c r="K186" i="8"/>
  <c r="H186" i="8" s="1"/>
  <c r="L186" i="8"/>
  <c r="M186" i="8"/>
  <c r="N186" i="8" s="1"/>
  <c r="AG186" i="8"/>
  <c r="T186" i="8" s="1"/>
  <c r="AH186" i="8"/>
  <c r="U186" i="8" s="1"/>
  <c r="AI186" i="8"/>
  <c r="V186" i="8" s="1"/>
  <c r="C220" i="5"/>
  <c r="J213" i="8"/>
  <c r="AD213" i="8"/>
  <c r="AE213" i="8"/>
  <c r="W185" i="8"/>
  <c r="K185" i="8"/>
  <c r="H185" i="8" s="1"/>
  <c r="L185" i="8"/>
  <c r="M185" i="8"/>
  <c r="N185" i="8" s="1"/>
  <c r="AG185" i="8"/>
  <c r="T185" i="8" s="1"/>
  <c r="AH185" i="8"/>
  <c r="U185" i="8" s="1"/>
  <c r="C219" i="5"/>
  <c r="AI185" i="8"/>
  <c r="V185" i="8" s="1"/>
  <c r="W196" i="8"/>
  <c r="K196" i="8"/>
  <c r="H196" i="8" s="1"/>
  <c r="L196" i="8"/>
  <c r="M196" i="8"/>
  <c r="N196" i="8" s="1"/>
  <c r="AG196" i="8"/>
  <c r="T196" i="8" s="1"/>
  <c r="AH196" i="8"/>
  <c r="U196" i="8" s="1"/>
  <c r="AI196" i="8"/>
  <c r="V196" i="8" s="1"/>
  <c r="C230" i="5"/>
  <c r="J225" i="8"/>
  <c r="AD225" i="8"/>
  <c r="AE225" i="8"/>
  <c r="M194" i="8"/>
  <c r="N194" i="8" s="1"/>
  <c r="AG194" i="8"/>
  <c r="T194" i="8" s="1"/>
  <c r="AH194" i="8"/>
  <c r="U194" i="8" s="1"/>
  <c r="W194" i="8"/>
  <c r="K194" i="8"/>
  <c r="H194" i="8" s="1"/>
  <c r="L194" i="8"/>
  <c r="AI194" i="8"/>
  <c r="V194" i="8" s="1"/>
  <c r="C228" i="5"/>
  <c r="W188" i="8"/>
  <c r="K188" i="8"/>
  <c r="H188" i="8" s="1"/>
  <c r="L188" i="8"/>
  <c r="M188" i="8"/>
  <c r="N188" i="8" s="1"/>
  <c r="AG188" i="8"/>
  <c r="T188" i="8" s="1"/>
  <c r="AH188" i="8"/>
  <c r="U188" i="8" s="1"/>
  <c r="AI188" i="8"/>
  <c r="V188" i="8" s="1"/>
  <c r="C222" i="5"/>
  <c r="J221" i="8"/>
  <c r="AD221" i="8"/>
  <c r="AE221" i="8"/>
  <c r="AH225" i="8"/>
  <c r="U225" i="8" s="1"/>
  <c r="W225" i="8"/>
  <c r="K225" i="8"/>
  <c r="H225" i="8" s="1"/>
  <c r="L225" i="8"/>
  <c r="M225" i="8"/>
  <c r="N225" i="8" s="1"/>
  <c r="AG225" i="8"/>
  <c r="T225" i="8" s="1"/>
  <c r="AI225" i="8"/>
  <c r="V225" i="8" s="1"/>
  <c r="C259" i="5"/>
  <c r="W219" i="8"/>
  <c r="K219" i="8"/>
  <c r="H219" i="8" s="1"/>
  <c r="L219" i="8"/>
  <c r="M219" i="8"/>
  <c r="N219" i="8" s="1"/>
  <c r="AG219" i="8"/>
  <c r="T219" i="8" s="1"/>
  <c r="AH219" i="8"/>
  <c r="U219" i="8" s="1"/>
  <c r="C253" i="5"/>
  <c r="AI219" i="8"/>
  <c r="V219" i="8" s="1"/>
  <c r="J238" i="8"/>
  <c r="AD238" i="8"/>
  <c r="AE238" i="8"/>
  <c r="J205" i="8"/>
  <c r="AD205" i="8"/>
  <c r="AE205" i="8"/>
  <c r="J191" i="8"/>
  <c r="AD191" i="8"/>
  <c r="AE191" i="8"/>
  <c r="J200" i="8"/>
  <c r="AD200" i="8"/>
  <c r="AE200" i="8"/>
  <c r="W236" i="8"/>
  <c r="K236" i="8"/>
  <c r="H236" i="8" s="1"/>
  <c r="L236" i="8"/>
  <c r="AH236" i="8"/>
  <c r="U236" i="8" s="1"/>
  <c r="M236" i="8"/>
  <c r="N236" i="8" s="1"/>
  <c r="AG236" i="8"/>
  <c r="T236" i="8" s="1"/>
  <c r="AI236" i="8"/>
  <c r="V236" i="8" s="1"/>
  <c r="C270" i="5"/>
  <c r="AE199" i="8"/>
  <c r="J199" i="8"/>
  <c r="AD199" i="8"/>
  <c r="W226" i="8"/>
  <c r="K226" i="8"/>
  <c r="H226" i="8" s="1"/>
  <c r="L226" i="8"/>
  <c r="M226" i="8"/>
  <c r="N226" i="8" s="1"/>
  <c r="AG226" i="8"/>
  <c r="T226" i="8" s="1"/>
  <c r="AH226" i="8"/>
  <c r="U226" i="8" s="1"/>
  <c r="AI226" i="8"/>
  <c r="V226" i="8" s="1"/>
  <c r="C260" i="5"/>
  <c r="AH201" i="8"/>
  <c r="U201" i="8" s="1"/>
  <c r="W201" i="8"/>
  <c r="K201" i="8"/>
  <c r="H201" i="8" s="1"/>
  <c r="L201" i="8"/>
  <c r="M201" i="8"/>
  <c r="N201" i="8" s="1"/>
  <c r="AG201" i="8"/>
  <c r="T201" i="8" s="1"/>
  <c r="AI201" i="8"/>
  <c r="V201" i="8" s="1"/>
  <c r="C235" i="5"/>
  <c r="AE235" i="8"/>
  <c r="AD235" i="8"/>
  <c r="J235" i="8"/>
  <c r="W209" i="8"/>
  <c r="K209" i="8"/>
  <c r="H209" i="8" s="1"/>
  <c r="L209" i="8"/>
  <c r="M209" i="8"/>
  <c r="N209" i="8" s="1"/>
  <c r="AG209" i="8"/>
  <c r="T209" i="8" s="1"/>
  <c r="AH209" i="8"/>
  <c r="U209" i="8" s="1"/>
  <c r="AI209" i="8"/>
  <c r="V209" i="8" s="1"/>
  <c r="C243" i="5"/>
  <c r="J209" i="8"/>
  <c r="AD209" i="8"/>
  <c r="AE209" i="8"/>
  <c r="AD204" i="8"/>
  <c r="AE204" i="8"/>
  <c r="J204" i="8"/>
  <c r="J220" i="8"/>
  <c r="AD220" i="8"/>
  <c r="AE220" i="8"/>
  <c r="W222" i="8"/>
  <c r="K222" i="8"/>
  <c r="H222" i="8" s="1"/>
  <c r="L222" i="8"/>
  <c r="M222" i="8"/>
  <c r="N222" i="8" s="1"/>
  <c r="AG222" i="8"/>
  <c r="T222" i="8" s="1"/>
  <c r="AH222" i="8"/>
  <c r="U222" i="8" s="1"/>
  <c r="AI222" i="8"/>
  <c r="V222" i="8" s="1"/>
  <c r="C256" i="5"/>
  <c r="J202" i="8"/>
  <c r="AD202" i="8"/>
  <c r="AE202" i="8"/>
  <c r="W203" i="8"/>
  <c r="K203" i="8"/>
  <c r="H203" i="8" s="1"/>
  <c r="L203" i="8"/>
  <c r="M203" i="8"/>
  <c r="N203" i="8" s="1"/>
  <c r="AG203" i="8"/>
  <c r="T203" i="8" s="1"/>
  <c r="AH203" i="8"/>
  <c r="U203" i="8" s="1"/>
  <c r="AI203" i="8"/>
  <c r="V203" i="8" s="1"/>
  <c r="C237" i="5"/>
  <c r="W197" i="8"/>
  <c r="K197" i="8"/>
  <c r="H197" i="8" s="1"/>
  <c r="L197" i="8"/>
  <c r="M197" i="8"/>
  <c r="N197" i="8" s="1"/>
  <c r="AG197" i="8"/>
  <c r="T197" i="8" s="1"/>
  <c r="AH197" i="8"/>
  <c r="U197" i="8" s="1"/>
  <c r="AI197" i="8"/>
  <c r="V197" i="8" s="1"/>
  <c r="C231" i="5"/>
  <c r="J207" i="8"/>
  <c r="AD207" i="8"/>
  <c r="AE207" i="8"/>
  <c r="J194" i="8"/>
  <c r="AD194" i="8"/>
  <c r="AE194" i="8"/>
  <c r="J188" i="8"/>
  <c r="AD188" i="8"/>
  <c r="AE188" i="8"/>
  <c r="AD242" i="8"/>
  <c r="AE242" i="8"/>
  <c r="J242" i="8"/>
  <c r="J190" i="8"/>
  <c r="AD190" i="8"/>
  <c r="AE190" i="8"/>
  <c r="W234" i="8"/>
  <c r="K234" i="8"/>
  <c r="H234" i="8" s="1"/>
  <c r="L234" i="8"/>
  <c r="M234" i="8"/>
  <c r="N234" i="8" s="1"/>
  <c r="AG234" i="8"/>
  <c r="T234" i="8" s="1"/>
  <c r="AH234" i="8"/>
  <c r="U234" i="8" s="1"/>
  <c r="AI234" i="8"/>
  <c r="V234" i="8" s="1"/>
  <c r="C268" i="5"/>
  <c r="J244" i="8"/>
  <c r="AD244" i="8"/>
  <c r="AE244" i="8"/>
  <c r="W210" i="8"/>
  <c r="K210" i="8"/>
  <c r="H210" i="8" s="1"/>
  <c r="L210" i="8"/>
  <c r="M210" i="8"/>
  <c r="N210" i="8" s="1"/>
  <c r="AG210" i="8"/>
  <c r="T210" i="8" s="1"/>
  <c r="AH210" i="8"/>
  <c r="U210" i="8" s="1"/>
  <c r="AI210" i="8"/>
  <c r="V210" i="8" s="1"/>
  <c r="C244" i="5"/>
  <c r="J224" i="8"/>
  <c r="AD224" i="8"/>
  <c r="AE224" i="8"/>
  <c r="AD240" i="8"/>
  <c r="AE240" i="8"/>
  <c r="J240" i="8"/>
  <c r="AD216" i="8"/>
  <c r="AE216" i="8"/>
  <c r="J216" i="8"/>
  <c r="H216" i="8"/>
  <c r="AD228" i="8"/>
  <c r="AE228" i="8"/>
  <c r="J228" i="8"/>
  <c r="L235" i="8"/>
  <c r="M235" i="8"/>
  <c r="N235" i="8" s="1"/>
  <c r="AG235" i="8"/>
  <c r="T235" i="8" s="1"/>
  <c r="AH235" i="8"/>
  <c r="U235" i="8" s="1"/>
  <c r="K235" i="8"/>
  <c r="H235" i="8" s="1"/>
  <c r="W235" i="8"/>
  <c r="AI235" i="8"/>
  <c r="V235" i="8" s="1"/>
  <c r="C269" i="5"/>
  <c r="J236" i="8"/>
  <c r="AD236" i="8"/>
  <c r="AE236" i="8"/>
  <c r="J234" i="8"/>
  <c r="AD234" i="8"/>
  <c r="AE234" i="8"/>
  <c r="K192" i="8"/>
  <c r="H192" i="8" s="1"/>
  <c r="L192" i="8"/>
  <c r="M192" i="8"/>
  <c r="N192" i="8" s="1"/>
  <c r="AG192" i="8"/>
  <c r="T192" i="8" s="1"/>
  <c r="AH192" i="8"/>
  <c r="U192" i="8" s="1"/>
  <c r="W192" i="8"/>
  <c r="AI192" i="8"/>
  <c r="V192" i="8" s="1"/>
  <c r="C226" i="5"/>
  <c r="AD192" i="8"/>
  <c r="AE192" i="8"/>
  <c r="J192" i="8"/>
  <c r="J197" i="8"/>
  <c r="AD197" i="8"/>
  <c r="AE197" i="8"/>
  <c r="J196" i="8"/>
  <c r="AD196" i="8"/>
  <c r="AE196" i="8"/>
  <c r="J185" i="8"/>
  <c r="AD185" i="8"/>
  <c r="AE185" i="8"/>
  <c r="J208" i="8"/>
  <c r="AD208" i="8"/>
  <c r="AE208" i="8"/>
  <c r="W214" i="8"/>
  <c r="K214" i="8"/>
  <c r="H214" i="8" s="1"/>
  <c r="L214" i="8"/>
  <c r="M214" i="8"/>
  <c r="N214" i="8" s="1"/>
  <c r="AG214" i="8"/>
  <c r="T214" i="8" s="1"/>
  <c r="AH214" i="8"/>
  <c r="U214" i="8" s="1"/>
  <c r="AI214" i="8"/>
  <c r="V214" i="8" s="1"/>
  <c r="C248" i="5"/>
  <c r="W215" i="8"/>
  <c r="K215" i="8"/>
  <c r="H215" i="8" s="1"/>
  <c r="L215" i="8"/>
  <c r="M215" i="8"/>
  <c r="N215" i="8" s="1"/>
  <c r="AG215" i="8"/>
  <c r="T215" i="8" s="1"/>
  <c r="AH215" i="8"/>
  <c r="U215" i="8" s="1"/>
  <c r="AI215" i="8"/>
  <c r="V215" i="8" s="1"/>
  <c r="C249" i="5"/>
  <c r="L223" i="8"/>
  <c r="M223" i="8"/>
  <c r="N223" i="8" s="1"/>
  <c r="AG223" i="8"/>
  <c r="T223" i="8" s="1"/>
  <c r="AH223" i="8"/>
  <c r="U223" i="8" s="1"/>
  <c r="W223" i="8"/>
  <c r="K223" i="8"/>
  <c r="H223" i="8" s="1"/>
  <c r="AI223" i="8"/>
  <c r="V223" i="8" s="1"/>
  <c r="C257" i="5"/>
  <c r="K228" i="8"/>
  <c r="H228" i="8" s="1"/>
  <c r="L228" i="8"/>
  <c r="M228" i="8"/>
  <c r="N228" i="8" s="1"/>
  <c r="AG228" i="8"/>
  <c r="T228" i="8" s="1"/>
  <c r="AH228" i="8"/>
  <c r="U228" i="8" s="1"/>
  <c r="W228" i="8"/>
  <c r="AI228" i="8"/>
  <c r="V228" i="8" s="1"/>
  <c r="C262" i="5"/>
  <c r="W221" i="8"/>
  <c r="K221" i="8"/>
  <c r="H221" i="8" s="1"/>
  <c r="L221" i="8"/>
  <c r="M221" i="8"/>
  <c r="N221" i="8" s="1"/>
  <c r="AG221" i="8"/>
  <c r="T221" i="8" s="1"/>
  <c r="AH221" i="8"/>
  <c r="U221" i="8" s="1"/>
  <c r="AI221" i="8"/>
  <c r="V221" i="8" s="1"/>
  <c r="C255" i="5"/>
  <c r="W190" i="8"/>
  <c r="K190" i="8"/>
  <c r="H190" i="8" s="1"/>
  <c r="L190" i="8"/>
  <c r="M190" i="8"/>
  <c r="N190" i="8" s="1"/>
  <c r="AG190" i="8"/>
  <c r="T190" i="8" s="1"/>
  <c r="AH190" i="8"/>
  <c r="U190" i="8" s="1"/>
  <c r="AI190" i="8"/>
  <c r="V190" i="8" s="1"/>
  <c r="C224" i="5"/>
  <c r="W229" i="8"/>
  <c r="K229" i="8"/>
  <c r="H229" i="8" s="1"/>
  <c r="L229" i="8"/>
  <c r="M229" i="8"/>
  <c r="N229" i="8" s="1"/>
  <c r="AG229" i="8"/>
  <c r="T229" i="8" s="1"/>
  <c r="AH229" i="8"/>
  <c r="U229" i="8" s="1"/>
  <c r="AI229" i="8"/>
  <c r="V229" i="8" s="1"/>
  <c r="C263" i="5"/>
  <c r="AH213" i="8"/>
  <c r="U213" i="8" s="1"/>
  <c r="W213" i="8"/>
  <c r="K213" i="8"/>
  <c r="H213" i="8" s="1"/>
  <c r="L213" i="8"/>
  <c r="M213" i="8"/>
  <c r="N213" i="8" s="1"/>
  <c r="AG213" i="8"/>
  <c r="T213" i="8" s="1"/>
  <c r="C247" i="5"/>
  <c r="AI213" i="8"/>
  <c r="V213" i="8" s="1"/>
  <c r="M242" i="8"/>
  <c r="N242" i="8" s="1"/>
  <c r="AG242" i="8"/>
  <c r="T242" i="8" s="1"/>
  <c r="AH242" i="8"/>
  <c r="U242" i="8" s="1"/>
  <c r="W242" i="8"/>
  <c r="K242" i="8"/>
  <c r="H242" i="8" s="1"/>
  <c r="L242" i="8"/>
  <c r="AI242" i="8"/>
  <c r="V242" i="8" s="1"/>
  <c r="C276" i="5"/>
  <c r="W220" i="8"/>
  <c r="K220" i="8"/>
  <c r="H220" i="8" s="1"/>
  <c r="L220" i="8"/>
  <c r="M220" i="8"/>
  <c r="N220" i="8" s="1"/>
  <c r="AG220" i="8"/>
  <c r="T220" i="8" s="1"/>
  <c r="AH220" i="8"/>
  <c r="U220" i="8" s="1"/>
  <c r="C254" i="5"/>
  <c r="AI220" i="8"/>
  <c r="V220" i="8" s="1"/>
  <c r="L211" i="8"/>
  <c r="M211" i="8"/>
  <c r="N211" i="8" s="1"/>
  <c r="AG211" i="8"/>
  <c r="T211" i="8" s="1"/>
  <c r="AH211" i="8"/>
  <c r="U211" i="8" s="1"/>
  <c r="W211" i="8"/>
  <c r="K211" i="8"/>
  <c r="H211" i="8" s="1"/>
  <c r="AI211" i="8"/>
  <c r="V211" i="8" s="1"/>
  <c r="C245" i="5"/>
  <c r="J222" i="8"/>
  <c r="AD222" i="8"/>
  <c r="AE222" i="8"/>
  <c r="J195" i="8"/>
  <c r="AD195" i="8"/>
  <c r="AE195" i="8"/>
  <c r="J217" i="8"/>
  <c r="AD217" i="8"/>
  <c r="AE217" i="8"/>
  <c r="J206" i="8"/>
  <c r="AD206" i="8"/>
  <c r="AE206" i="8"/>
  <c r="K240" i="8"/>
  <c r="H240" i="8" s="1"/>
  <c r="L240" i="8"/>
  <c r="W240" i="8"/>
  <c r="AG240" i="8"/>
  <c r="T240" i="8" s="1"/>
  <c r="AH240" i="8"/>
  <c r="U240" i="8" s="1"/>
  <c r="M240" i="8"/>
  <c r="N240" i="8" s="1"/>
  <c r="C274" i="5"/>
  <c r="AI240" i="8"/>
  <c r="V240" i="8" s="1"/>
  <c r="W212" i="8"/>
  <c r="K212" i="8"/>
  <c r="H212" i="8" s="1"/>
  <c r="L212" i="8"/>
  <c r="M212" i="8"/>
  <c r="N212" i="8" s="1"/>
  <c r="AG212" i="8"/>
  <c r="T212" i="8" s="1"/>
  <c r="AH212" i="8"/>
  <c r="U212" i="8" s="1"/>
  <c r="AI212" i="8"/>
  <c r="V212" i="8" s="1"/>
  <c r="C246" i="5"/>
  <c r="W244" i="8"/>
  <c r="K244" i="8"/>
  <c r="H244" i="8" s="1"/>
  <c r="L244" i="8"/>
  <c r="AG244" i="8"/>
  <c r="T244" i="8" s="1"/>
  <c r="M244" i="8"/>
  <c r="N244" i="8" s="1"/>
  <c r="AH244" i="8"/>
  <c r="U244" i="8" s="1"/>
  <c r="AI244" i="8"/>
  <c r="V244" i="8" s="1"/>
  <c r="C278" i="5"/>
  <c r="J210" i="8"/>
  <c r="AD210" i="8"/>
  <c r="AE210" i="8"/>
  <c r="J193" i="8"/>
  <c r="AD193" i="8"/>
  <c r="AE193" i="8"/>
  <c r="K239" i="8"/>
  <c r="H239" i="8" s="1"/>
  <c r="L239" i="8"/>
  <c r="M239" i="8"/>
  <c r="N239" i="8" s="1"/>
  <c r="W239" i="8"/>
  <c r="AG239" i="8"/>
  <c r="T239" i="8" s="1"/>
  <c r="AH239" i="8"/>
  <c r="U239" i="8" s="1"/>
  <c r="AI239" i="8"/>
  <c r="V239" i="8" s="1"/>
  <c r="C273" i="5"/>
  <c r="W238" i="8"/>
  <c r="K238" i="8"/>
  <c r="H238" i="8" s="1"/>
  <c r="M238" i="8"/>
  <c r="N238" i="8" s="1"/>
  <c r="AG238" i="8"/>
  <c r="T238" i="8" s="1"/>
  <c r="AH238" i="8"/>
  <c r="U238" i="8" s="1"/>
  <c r="L238" i="8"/>
  <c r="AI238" i="8"/>
  <c r="V238" i="8" s="1"/>
  <c r="C272" i="5"/>
  <c r="J212" i="8"/>
  <c r="AD212" i="8"/>
  <c r="AE212" i="8"/>
  <c r="J218" i="8"/>
  <c r="AD218" i="8"/>
  <c r="AE218" i="8"/>
  <c r="J201" i="8"/>
  <c r="AD201" i="8"/>
  <c r="AE201" i="8"/>
  <c r="AE243" i="8"/>
  <c r="AD243" i="8"/>
  <c r="J243" i="8"/>
  <c r="W227" i="8"/>
  <c r="K227" i="8"/>
  <c r="H227" i="8" s="1"/>
  <c r="L227" i="8"/>
  <c r="M227" i="8"/>
  <c r="N227" i="8" s="1"/>
  <c r="AG227" i="8"/>
  <c r="T227" i="8" s="1"/>
  <c r="AH227" i="8"/>
  <c r="U227" i="8" s="1"/>
  <c r="AI227" i="8"/>
  <c r="V227" i="8" s="1"/>
  <c r="C261" i="5"/>
  <c r="J227" i="8"/>
  <c r="AD227" i="8"/>
  <c r="AE227" i="8"/>
  <c r="J230" i="8"/>
  <c r="AD230" i="8"/>
  <c r="AE230" i="8"/>
  <c r="W208" i="8"/>
  <c r="K208" i="8"/>
  <c r="H208" i="8" s="1"/>
  <c r="L208" i="8"/>
  <c r="M208" i="8"/>
  <c r="N208" i="8" s="1"/>
  <c r="AG208" i="8"/>
  <c r="T208" i="8" s="1"/>
  <c r="AH208" i="8"/>
  <c r="U208" i="8" s="1"/>
  <c r="AI208" i="8"/>
  <c r="V208" i="8" s="1"/>
  <c r="C242" i="5"/>
  <c r="W198" i="8"/>
  <c r="K198" i="8"/>
  <c r="H198" i="8" s="1"/>
  <c r="L198" i="8"/>
  <c r="M198" i="8"/>
  <c r="N198" i="8" s="1"/>
  <c r="AG198" i="8"/>
  <c r="T198" i="8" s="1"/>
  <c r="AH198" i="8"/>
  <c r="U198" i="8" s="1"/>
  <c r="AI198" i="8"/>
  <c r="V198" i="8" s="1"/>
  <c r="C232" i="5"/>
  <c r="J214" i="8"/>
  <c r="AD214" i="8"/>
  <c r="AE214" i="8"/>
  <c r="W233" i="8"/>
  <c r="K233" i="8"/>
  <c r="H233" i="8" s="1"/>
  <c r="L233" i="8"/>
  <c r="M233" i="8"/>
  <c r="N233" i="8" s="1"/>
  <c r="AG233" i="8"/>
  <c r="T233" i="8" s="1"/>
  <c r="AH233" i="8"/>
  <c r="U233" i="8" s="1"/>
  <c r="AI233" i="8"/>
  <c r="V233" i="8" s="1"/>
  <c r="C267" i="5"/>
  <c r="AH189" i="8"/>
  <c r="U189" i="8" s="1"/>
  <c r="W189" i="8"/>
  <c r="K189" i="8"/>
  <c r="H189" i="8" s="1"/>
  <c r="L189" i="8"/>
  <c r="M189" i="8"/>
  <c r="N189" i="8" s="1"/>
  <c r="AG189" i="8"/>
  <c r="T189" i="8" s="1"/>
  <c r="C223" i="5"/>
  <c r="AI189" i="8"/>
  <c r="V189" i="8" s="1"/>
  <c r="J203" i="8"/>
  <c r="AD203" i="8"/>
  <c r="AE203" i="8"/>
  <c r="W224" i="8"/>
  <c r="K224" i="8"/>
  <c r="H224" i="8" s="1"/>
  <c r="L224" i="8"/>
  <c r="M224" i="8"/>
  <c r="N224" i="8" s="1"/>
  <c r="AG224" i="8"/>
  <c r="T224" i="8" s="1"/>
  <c r="AH224" i="8"/>
  <c r="U224" i="8" s="1"/>
  <c r="AI224" i="8"/>
  <c r="V224" i="8" s="1"/>
  <c r="C258" i="5"/>
  <c r="AE127" i="8"/>
  <c r="AD127" i="8"/>
  <c r="J127" i="8"/>
  <c r="AE146" i="8"/>
  <c r="AD146" i="8"/>
  <c r="J146" i="8"/>
  <c r="J142" i="8"/>
  <c r="AD142" i="8"/>
  <c r="AE142" i="8"/>
  <c r="AD132" i="8"/>
  <c r="J132" i="8"/>
  <c r="AE132" i="8"/>
  <c r="AD184" i="8"/>
  <c r="AE184" i="8"/>
  <c r="J184" i="8"/>
  <c r="AD135" i="8"/>
  <c r="AE135" i="8"/>
  <c r="J135" i="8"/>
  <c r="K180" i="8"/>
  <c r="H180" i="8" s="1"/>
  <c r="W180" i="8"/>
  <c r="AH180" i="8"/>
  <c r="U180" i="8" s="1"/>
  <c r="L180" i="8"/>
  <c r="M180" i="8"/>
  <c r="N180" i="8" s="1"/>
  <c r="AG180" i="8"/>
  <c r="T180" i="8" s="1"/>
  <c r="AI180" i="8"/>
  <c r="V180" i="8" s="1"/>
  <c r="C214" i="5"/>
  <c r="AD144" i="8"/>
  <c r="J144" i="8"/>
  <c r="AE144" i="8"/>
  <c r="AH177" i="8"/>
  <c r="U177" i="8" s="1"/>
  <c r="M177" i="8"/>
  <c r="N177" i="8" s="1"/>
  <c r="AG177" i="8"/>
  <c r="T177" i="8" s="1"/>
  <c r="K177" i="8"/>
  <c r="H177" i="8" s="1"/>
  <c r="L177" i="8"/>
  <c r="W177" i="8"/>
  <c r="AI177" i="8"/>
  <c r="V177" i="8" s="1"/>
  <c r="C211" i="5"/>
  <c r="AD153" i="8"/>
  <c r="AE153" i="8"/>
  <c r="J153" i="8"/>
  <c r="M147" i="8"/>
  <c r="N147" i="8" s="1"/>
  <c r="AG147" i="8"/>
  <c r="T147" i="8" s="1"/>
  <c r="AH147" i="8"/>
  <c r="U147" i="8" s="1"/>
  <c r="W147" i="8"/>
  <c r="K147" i="8"/>
  <c r="H147" i="8" s="1"/>
  <c r="L147" i="8"/>
  <c r="AI147" i="8"/>
  <c r="V147" i="8" s="1"/>
  <c r="C181" i="5"/>
  <c r="L140" i="8"/>
  <c r="M140" i="8"/>
  <c r="N140" i="8" s="1"/>
  <c r="AG140" i="8"/>
  <c r="T140" i="8" s="1"/>
  <c r="AH140" i="8"/>
  <c r="U140" i="8" s="1"/>
  <c r="K140" i="8"/>
  <c r="W140" i="8"/>
  <c r="C174" i="5"/>
  <c r="AI140" i="8"/>
  <c r="V140" i="8" s="1"/>
  <c r="J150" i="8"/>
  <c r="AD150" i="8"/>
  <c r="AE150" i="8"/>
  <c r="K168" i="8"/>
  <c r="H168" i="8" s="1"/>
  <c r="W168" i="8"/>
  <c r="AG168" i="8"/>
  <c r="T168" i="8" s="1"/>
  <c r="AH168" i="8"/>
  <c r="U168" i="8" s="1"/>
  <c r="L168" i="8"/>
  <c r="M168" i="8"/>
  <c r="N168" i="8" s="1"/>
  <c r="C202" i="5"/>
  <c r="AI168" i="8"/>
  <c r="V168" i="8" s="1"/>
  <c r="AH136" i="8"/>
  <c r="U136" i="8" s="1"/>
  <c r="W136" i="8"/>
  <c r="AG136" i="8"/>
  <c r="T136" i="8" s="1"/>
  <c r="K136" i="8"/>
  <c r="H136" i="8" s="1"/>
  <c r="L136" i="8"/>
  <c r="M136" i="8"/>
  <c r="N136" i="8" s="1"/>
  <c r="AI136" i="8"/>
  <c r="V136" i="8" s="1"/>
  <c r="C170" i="5"/>
  <c r="J179" i="8"/>
  <c r="AD179" i="8"/>
  <c r="AE179" i="8"/>
  <c r="W179" i="8"/>
  <c r="K179" i="8"/>
  <c r="H179" i="8" s="1"/>
  <c r="AH179" i="8"/>
  <c r="U179" i="8" s="1"/>
  <c r="L179" i="8"/>
  <c r="M179" i="8"/>
  <c r="N179" i="8" s="1"/>
  <c r="AG179" i="8"/>
  <c r="T179" i="8" s="1"/>
  <c r="AI179" i="8"/>
  <c r="V179" i="8" s="1"/>
  <c r="C213" i="5"/>
  <c r="W138" i="8"/>
  <c r="K138" i="8"/>
  <c r="H138" i="8" s="1"/>
  <c r="AG138" i="8"/>
  <c r="T138" i="8" s="1"/>
  <c r="AH138" i="8"/>
  <c r="U138" i="8" s="1"/>
  <c r="L138" i="8"/>
  <c r="M138" i="8"/>
  <c r="N138" i="8" s="1"/>
  <c r="AI138" i="8"/>
  <c r="V138" i="8" s="1"/>
  <c r="C172" i="5"/>
  <c r="AE164" i="8"/>
  <c r="AD164" i="8"/>
  <c r="J164" i="8"/>
  <c r="L127" i="8"/>
  <c r="K127" i="8"/>
  <c r="H127" i="8" s="1"/>
  <c r="M127" i="8"/>
  <c r="N127" i="8" s="1"/>
  <c r="W127" i="8"/>
  <c r="AG127" i="8"/>
  <c r="T127" i="8" s="1"/>
  <c r="AH127" i="8"/>
  <c r="U127" i="8" s="1"/>
  <c r="AI127" i="8"/>
  <c r="V127" i="8" s="1"/>
  <c r="C161" i="5"/>
  <c r="M182" i="8"/>
  <c r="N182" i="8" s="1"/>
  <c r="AG182" i="8"/>
  <c r="T182" i="8" s="1"/>
  <c r="L182" i="8"/>
  <c r="AH182" i="8"/>
  <c r="U182" i="8" s="1"/>
  <c r="K182" i="8"/>
  <c r="H182" i="8" s="1"/>
  <c r="W182" i="8"/>
  <c r="AI182" i="8"/>
  <c r="V182" i="8" s="1"/>
  <c r="C216" i="5"/>
  <c r="AE176" i="8"/>
  <c r="J176" i="8"/>
  <c r="AD176" i="8"/>
  <c r="W137" i="8"/>
  <c r="AG137" i="8"/>
  <c r="T137" i="8" s="1"/>
  <c r="AH137" i="8"/>
  <c r="U137" i="8" s="1"/>
  <c r="K137" i="8"/>
  <c r="H137" i="8" s="1"/>
  <c r="L137" i="8"/>
  <c r="M137" i="8"/>
  <c r="N137" i="8" s="1"/>
  <c r="AI137" i="8"/>
  <c r="V137" i="8" s="1"/>
  <c r="C171" i="5"/>
  <c r="AE163" i="8"/>
  <c r="AD163" i="8"/>
  <c r="J163" i="8"/>
  <c r="L176" i="8"/>
  <c r="M176" i="8"/>
  <c r="N176" i="8" s="1"/>
  <c r="AG176" i="8"/>
  <c r="T176" i="8" s="1"/>
  <c r="AH176" i="8"/>
  <c r="U176" i="8" s="1"/>
  <c r="K176" i="8"/>
  <c r="H176" i="8" s="1"/>
  <c r="W176" i="8"/>
  <c r="AI176" i="8"/>
  <c r="V176" i="8" s="1"/>
  <c r="C210" i="5"/>
  <c r="AH165" i="8"/>
  <c r="U165" i="8" s="1"/>
  <c r="M165" i="8"/>
  <c r="N165" i="8" s="1"/>
  <c r="AG165" i="8"/>
  <c r="T165" i="8" s="1"/>
  <c r="W165" i="8"/>
  <c r="K165" i="8"/>
  <c r="H165" i="8" s="1"/>
  <c r="L165" i="8"/>
  <c r="C199" i="5"/>
  <c r="AI165" i="8"/>
  <c r="V165" i="8" s="1"/>
  <c r="AH166" i="8"/>
  <c r="U166" i="8" s="1"/>
  <c r="W166" i="8"/>
  <c r="AG166" i="8"/>
  <c r="T166" i="8" s="1"/>
  <c r="K166" i="8"/>
  <c r="H166" i="8" s="1"/>
  <c r="L166" i="8"/>
  <c r="M166" i="8"/>
  <c r="N166" i="8" s="1"/>
  <c r="AI166" i="8"/>
  <c r="V166" i="8" s="1"/>
  <c r="C200" i="5"/>
  <c r="K169" i="8"/>
  <c r="H169" i="8" s="1"/>
  <c r="L169" i="8"/>
  <c r="W169" i="8"/>
  <c r="AG169" i="8"/>
  <c r="T169" i="8" s="1"/>
  <c r="AH169" i="8"/>
  <c r="U169" i="8" s="1"/>
  <c r="M169" i="8"/>
  <c r="N169" i="8" s="1"/>
  <c r="AI169" i="8"/>
  <c r="V169" i="8" s="1"/>
  <c r="C203" i="5"/>
  <c r="M170" i="8"/>
  <c r="N170" i="8" s="1"/>
  <c r="AG170" i="8"/>
  <c r="T170" i="8" s="1"/>
  <c r="L170" i="8"/>
  <c r="W170" i="8"/>
  <c r="AH170" i="8"/>
  <c r="U170" i="8" s="1"/>
  <c r="K170" i="8"/>
  <c r="H170" i="8" s="1"/>
  <c r="AI170" i="8"/>
  <c r="V170" i="8" s="1"/>
  <c r="C204" i="5"/>
  <c r="L139" i="8"/>
  <c r="K139" i="8"/>
  <c r="H139" i="8" s="1"/>
  <c r="AG139" i="8"/>
  <c r="T139" i="8" s="1"/>
  <c r="AH139" i="8"/>
  <c r="U139" i="8" s="1"/>
  <c r="M139" i="8"/>
  <c r="N139" i="8" s="1"/>
  <c r="W139" i="8"/>
  <c r="C173" i="5"/>
  <c r="AI139" i="8"/>
  <c r="V139" i="8" s="1"/>
  <c r="L152" i="8"/>
  <c r="M152" i="8"/>
  <c r="N152" i="8" s="1"/>
  <c r="AG152" i="8"/>
  <c r="T152" i="8" s="1"/>
  <c r="W152" i="8"/>
  <c r="AH152" i="8"/>
  <c r="U152" i="8" s="1"/>
  <c r="K152" i="8"/>
  <c r="H152" i="8" s="1"/>
  <c r="AI152" i="8"/>
  <c r="V152" i="8" s="1"/>
  <c r="C186" i="5"/>
  <c r="L175" i="8"/>
  <c r="K175" i="8"/>
  <c r="H175" i="8" s="1"/>
  <c r="AG175" i="8"/>
  <c r="T175" i="8" s="1"/>
  <c r="AH175" i="8"/>
  <c r="U175" i="8" s="1"/>
  <c r="M175" i="8"/>
  <c r="N175" i="8" s="1"/>
  <c r="W175" i="8"/>
  <c r="AI175" i="8"/>
  <c r="V175" i="8" s="1"/>
  <c r="C209" i="5"/>
  <c r="L181" i="8"/>
  <c r="AG181" i="8"/>
  <c r="T181" i="8" s="1"/>
  <c r="AH181" i="8"/>
  <c r="U181" i="8" s="1"/>
  <c r="K181" i="8"/>
  <c r="H181" i="8" s="1"/>
  <c r="M181" i="8"/>
  <c r="N181" i="8" s="1"/>
  <c r="W181" i="8"/>
  <c r="AI181" i="8"/>
  <c r="V181" i="8" s="1"/>
  <c r="C215" i="5"/>
  <c r="W162" i="8"/>
  <c r="K162" i="8"/>
  <c r="H162" i="8" s="1"/>
  <c r="L162" i="8"/>
  <c r="M162" i="8"/>
  <c r="N162" i="8" s="1"/>
  <c r="AG162" i="8"/>
  <c r="T162" i="8" s="1"/>
  <c r="AH162" i="8"/>
  <c r="U162" i="8" s="1"/>
  <c r="AI162" i="8"/>
  <c r="V162" i="8" s="1"/>
  <c r="C196" i="5"/>
  <c r="W143" i="8"/>
  <c r="K143" i="8"/>
  <c r="H143" i="8" s="1"/>
  <c r="L143" i="8"/>
  <c r="M143" i="8"/>
  <c r="N143" i="8" s="1"/>
  <c r="AG143" i="8"/>
  <c r="T143" i="8" s="1"/>
  <c r="AH143" i="8"/>
  <c r="U143" i="8" s="1"/>
  <c r="AI143" i="8"/>
  <c r="V143" i="8" s="1"/>
  <c r="C177" i="5"/>
  <c r="J167" i="8"/>
  <c r="AD167" i="8"/>
  <c r="AE167" i="8"/>
  <c r="J125" i="8"/>
  <c r="AD125" i="8"/>
  <c r="AE125" i="8"/>
  <c r="J137" i="8"/>
  <c r="AD137" i="8"/>
  <c r="AE137" i="8"/>
  <c r="K132" i="8"/>
  <c r="H132" i="8" s="1"/>
  <c r="W132" i="8"/>
  <c r="AG132" i="8"/>
  <c r="T132" i="8" s="1"/>
  <c r="AH132" i="8"/>
  <c r="U132" i="8" s="1"/>
  <c r="L132" i="8"/>
  <c r="M132" i="8"/>
  <c r="N132" i="8" s="1"/>
  <c r="AI132" i="8"/>
  <c r="V132" i="8" s="1"/>
  <c r="C166" i="5"/>
  <c r="J174" i="8"/>
  <c r="AD174" i="8"/>
  <c r="AE174" i="8"/>
  <c r="AE158" i="8"/>
  <c r="J158" i="8"/>
  <c r="AD158" i="8"/>
  <c r="AD154" i="8"/>
  <c r="AE154" i="8"/>
  <c r="J154" i="8"/>
  <c r="W161" i="8"/>
  <c r="K161" i="8"/>
  <c r="H161" i="8" s="1"/>
  <c r="L161" i="8"/>
  <c r="M161" i="8"/>
  <c r="N161" i="8" s="1"/>
  <c r="AG161" i="8"/>
  <c r="T161" i="8" s="1"/>
  <c r="AH161" i="8"/>
  <c r="U161" i="8" s="1"/>
  <c r="AI161" i="8"/>
  <c r="V161" i="8" s="1"/>
  <c r="C195" i="5"/>
  <c r="AD148" i="8"/>
  <c r="AE148" i="8"/>
  <c r="J148" i="8"/>
  <c r="K145" i="8"/>
  <c r="H145" i="8" s="1"/>
  <c r="L145" i="8"/>
  <c r="M145" i="8"/>
  <c r="N145" i="8" s="1"/>
  <c r="W145" i="8"/>
  <c r="AG145" i="8"/>
  <c r="T145" i="8" s="1"/>
  <c r="AH145" i="8"/>
  <c r="U145" i="8" s="1"/>
  <c r="AI145" i="8"/>
  <c r="V145" i="8" s="1"/>
  <c r="C179" i="5"/>
  <c r="AD145" i="8"/>
  <c r="AE145" i="8"/>
  <c r="J145" i="8"/>
  <c r="AE134" i="8"/>
  <c r="AD134" i="8"/>
  <c r="J134" i="8"/>
  <c r="AH178" i="8"/>
  <c r="U178" i="8" s="1"/>
  <c r="K178" i="8"/>
  <c r="H178" i="8" s="1"/>
  <c r="L178" i="8"/>
  <c r="M178" i="8"/>
  <c r="N178" i="8" s="1"/>
  <c r="W178" i="8"/>
  <c r="AG178" i="8"/>
  <c r="T178" i="8" s="1"/>
  <c r="AI178" i="8"/>
  <c r="V178" i="8" s="1"/>
  <c r="C212" i="5"/>
  <c r="M159" i="8"/>
  <c r="N159" i="8" s="1"/>
  <c r="AG159" i="8"/>
  <c r="T159" i="8" s="1"/>
  <c r="AH159" i="8"/>
  <c r="U159" i="8" s="1"/>
  <c r="K159" i="8"/>
  <c r="H159" i="8" s="1"/>
  <c r="L159" i="8"/>
  <c r="W159" i="8"/>
  <c r="C193" i="5"/>
  <c r="AI159" i="8"/>
  <c r="V159" i="8" s="1"/>
  <c r="M146" i="8"/>
  <c r="N146" i="8" s="1"/>
  <c r="AG146" i="8"/>
  <c r="T146" i="8" s="1"/>
  <c r="L146" i="8"/>
  <c r="W146" i="8"/>
  <c r="AH146" i="8"/>
  <c r="U146" i="8" s="1"/>
  <c r="K146" i="8"/>
  <c r="H146" i="8" s="1"/>
  <c r="AI146" i="8"/>
  <c r="V146" i="8" s="1"/>
  <c r="C180" i="5"/>
  <c r="AD180" i="8"/>
  <c r="J180" i="8"/>
  <c r="AE180" i="8"/>
  <c r="J160" i="8"/>
  <c r="AD160" i="8"/>
  <c r="AE160" i="8"/>
  <c r="W167" i="8"/>
  <c r="AG167" i="8"/>
  <c r="T167" i="8" s="1"/>
  <c r="AH167" i="8"/>
  <c r="U167" i="8" s="1"/>
  <c r="K167" i="8"/>
  <c r="H167" i="8" s="1"/>
  <c r="L167" i="8"/>
  <c r="M167" i="8"/>
  <c r="N167" i="8" s="1"/>
  <c r="AI167" i="8"/>
  <c r="V167" i="8" s="1"/>
  <c r="C201" i="5"/>
  <c r="AD157" i="8"/>
  <c r="AE157" i="8"/>
  <c r="J157" i="8"/>
  <c r="AD136" i="8"/>
  <c r="AE136" i="8"/>
  <c r="J136" i="8"/>
  <c r="AD172" i="8"/>
  <c r="AE172" i="8"/>
  <c r="J172" i="8"/>
  <c r="J155" i="8"/>
  <c r="AD155" i="8"/>
  <c r="AE155" i="8"/>
  <c r="AE151" i="8"/>
  <c r="AD151" i="8"/>
  <c r="J151" i="8"/>
  <c r="L151" i="8"/>
  <c r="K151" i="8"/>
  <c r="H151" i="8" s="1"/>
  <c r="W151" i="8"/>
  <c r="AG151" i="8"/>
  <c r="T151" i="8" s="1"/>
  <c r="AH151" i="8"/>
  <c r="U151" i="8" s="1"/>
  <c r="M151" i="8"/>
  <c r="N151" i="8" s="1"/>
  <c r="AI151" i="8"/>
  <c r="V151" i="8" s="1"/>
  <c r="C185" i="5"/>
  <c r="J131" i="8"/>
  <c r="AD131" i="8"/>
  <c r="AE131" i="8"/>
  <c r="AH183" i="8"/>
  <c r="U183" i="8" s="1"/>
  <c r="AG183" i="8"/>
  <c r="T183" i="8" s="1"/>
  <c r="K183" i="8"/>
  <c r="H183" i="8" s="1"/>
  <c r="L183" i="8"/>
  <c r="M183" i="8"/>
  <c r="N183" i="8" s="1"/>
  <c r="W183" i="8"/>
  <c r="AI183" i="8"/>
  <c r="V183" i="8" s="1"/>
  <c r="C217" i="5"/>
  <c r="AE181" i="8"/>
  <c r="J181" i="8"/>
  <c r="AD181" i="8"/>
  <c r="AH172" i="8"/>
  <c r="U172" i="8" s="1"/>
  <c r="W172" i="8"/>
  <c r="AG172" i="8"/>
  <c r="T172" i="8" s="1"/>
  <c r="K172" i="8"/>
  <c r="H172" i="8" s="1"/>
  <c r="L172" i="8"/>
  <c r="M172" i="8"/>
  <c r="N172" i="8" s="1"/>
  <c r="C206" i="5"/>
  <c r="AI172" i="8"/>
  <c r="V172" i="8" s="1"/>
  <c r="AE140" i="8"/>
  <c r="J140" i="8"/>
  <c r="AD140" i="8"/>
  <c r="H140" i="8"/>
  <c r="J126" i="8"/>
  <c r="AD126" i="8"/>
  <c r="AE126" i="8"/>
  <c r="AH154" i="8"/>
  <c r="U154" i="8" s="1"/>
  <c r="W154" i="8"/>
  <c r="AG154" i="8"/>
  <c r="T154" i="8" s="1"/>
  <c r="K154" i="8"/>
  <c r="H154" i="8" s="1"/>
  <c r="L154" i="8"/>
  <c r="M154" i="8"/>
  <c r="N154" i="8" s="1"/>
  <c r="AI154" i="8"/>
  <c r="V154" i="8" s="1"/>
  <c r="C188" i="5"/>
  <c r="L164" i="8"/>
  <c r="M164" i="8"/>
  <c r="N164" i="8" s="1"/>
  <c r="AG164" i="8"/>
  <c r="T164" i="8" s="1"/>
  <c r="W164" i="8"/>
  <c r="AH164" i="8"/>
  <c r="U164" i="8" s="1"/>
  <c r="K164" i="8"/>
  <c r="H164" i="8" s="1"/>
  <c r="AI164" i="8"/>
  <c r="V164" i="8" s="1"/>
  <c r="C198" i="5"/>
  <c r="AD133" i="8"/>
  <c r="AE133" i="8"/>
  <c r="J133" i="8"/>
  <c r="J177" i="8"/>
  <c r="AD177" i="8"/>
  <c r="AE177" i="8"/>
  <c r="AE170" i="8"/>
  <c r="AD170" i="8"/>
  <c r="J170" i="8"/>
  <c r="AH160" i="8"/>
  <c r="U160" i="8" s="1"/>
  <c r="K160" i="8"/>
  <c r="H160" i="8" s="1"/>
  <c r="L160" i="8"/>
  <c r="M160" i="8"/>
  <c r="N160" i="8" s="1"/>
  <c r="W160" i="8"/>
  <c r="AG160" i="8"/>
  <c r="T160" i="8" s="1"/>
  <c r="AI160" i="8"/>
  <c r="V160" i="8" s="1"/>
  <c r="C194" i="5"/>
  <c r="AH184" i="8"/>
  <c r="U184" i="8" s="1"/>
  <c r="W184" i="8"/>
  <c r="AG184" i="8"/>
  <c r="T184" i="8" s="1"/>
  <c r="K184" i="8"/>
  <c r="H184" i="8" s="1"/>
  <c r="L184" i="8"/>
  <c r="M184" i="8"/>
  <c r="N184" i="8" s="1"/>
  <c r="AI184" i="8"/>
  <c r="V184" i="8" s="1"/>
  <c r="C218" i="5"/>
  <c r="J159" i="8"/>
  <c r="AD159" i="8"/>
  <c r="AE159" i="8"/>
  <c r="J178" i="8"/>
  <c r="AD178" i="8"/>
  <c r="AE178" i="8"/>
  <c r="AH153" i="8"/>
  <c r="U153" i="8" s="1"/>
  <c r="M153" i="8"/>
  <c r="N153" i="8" s="1"/>
  <c r="AG153" i="8"/>
  <c r="T153" i="8" s="1"/>
  <c r="W153" i="8"/>
  <c r="K153" i="8"/>
  <c r="H153" i="8" s="1"/>
  <c r="L153" i="8"/>
  <c r="AI153" i="8"/>
  <c r="V153" i="8" s="1"/>
  <c r="C187" i="5"/>
  <c r="W131" i="8"/>
  <c r="AG131" i="8"/>
  <c r="T131" i="8" s="1"/>
  <c r="AH131" i="8"/>
  <c r="U131" i="8" s="1"/>
  <c r="K131" i="8"/>
  <c r="H131" i="8" s="1"/>
  <c r="L131" i="8"/>
  <c r="M131" i="8"/>
  <c r="N131" i="8" s="1"/>
  <c r="C165" i="5"/>
  <c r="AI131" i="8"/>
  <c r="V131" i="8" s="1"/>
  <c r="AD165" i="8"/>
  <c r="AE165" i="8"/>
  <c r="J165" i="8"/>
  <c r="AE182" i="8"/>
  <c r="AD182" i="8"/>
  <c r="J182" i="8"/>
  <c r="L128" i="8"/>
  <c r="M128" i="8"/>
  <c r="N128" i="8" s="1"/>
  <c r="AG128" i="8"/>
  <c r="T128" i="8" s="1"/>
  <c r="W128" i="8"/>
  <c r="AH128" i="8"/>
  <c r="U128" i="8" s="1"/>
  <c r="K128" i="8"/>
  <c r="H128" i="8" s="1"/>
  <c r="AI128" i="8"/>
  <c r="V128" i="8" s="1"/>
  <c r="C162" i="5"/>
  <c r="AD171" i="8"/>
  <c r="AE171" i="8"/>
  <c r="J171" i="8"/>
  <c r="J143" i="8"/>
  <c r="AD143" i="8"/>
  <c r="AE143" i="8"/>
  <c r="AH141" i="8"/>
  <c r="U141" i="8" s="1"/>
  <c r="M141" i="8"/>
  <c r="N141" i="8" s="1"/>
  <c r="AG141" i="8"/>
  <c r="T141" i="8" s="1"/>
  <c r="K141" i="8"/>
  <c r="H141" i="8" s="1"/>
  <c r="L141" i="8"/>
  <c r="W141" i="8"/>
  <c r="C175" i="5"/>
  <c r="AI141" i="8"/>
  <c r="V141" i="8" s="1"/>
  <c r="K133" i="8"/>
  <c r="H133" i="8" s="1"/>
  <c r="L133" i="8"/>
  <c r="W133" i="8"/>
  <c r="AG133" i="8"/>
  <c r="T133" i="8" s="1"/>
  <c r="AH133" i="8"/>
  <c r="U133" i="8" s="1"/>
  <c r="M133" i="8"/>
  <c r="N133" i="8" s="1"/>
  <c r="AI133" i="8"/>
  <c r="V133" i="8" s="1"/>
  <c r="C167" i="5"/>
  <c r="AE152" i="8"/>
  <c r="AD152" i="8"/>
  <c r="J152" i="8"/>
  <c r="AD166" i="8"/>
  <c r="AE166" i="8"/>
  <c r="J166" i="8"/>
  <c r="W125" i="8"/>
  <c r="K125" i="8"/>
  <c r="H125" i="8" s="1"/>
  <c r="L125" i="8"/>
  <c r="M125" i="8"/>
  <c r="N125" i="8" s="1"/>
  <c r="AG125" i="8"/>
  <c r="T125" i="8" s="1"/>
  <c r="AH125" i="8"/>
  <c r="U125" i="8" s="1"/>
  <c r="AI125" i="8"/>
  <c r="V125" i="8" s="1"/>
  <c r="C159" i="5"/>
  <c r="K157" i="8"/>
  <c r="H157" i="8" s="1"/>
  <c r="L157" i="8"/>
  <c r="AG157" i="8"/>
  <c r="T157" i="8" s="1"/>
  <c r="AH157" i="8"/>
  <c r="U157" i="8" s="1"/>
  <c r="M157" i="8"/>
  <c r="N157" i="8" s="1"/>
  <c r="W157" i="8"/>
  <c r="C191" i="5"/>
  <c r="AI157" i="8"/>
  <c r="V157" i="8" s="1"/>
  <c r="AD147" i="8"/>
  <c r="AE147" i="8"/>
  <c r="J147" i="8"/>
  <c r="AE175" i="8"/>
  <c r="AD175" i="8"/>
  <c r="J175" i="8"/>
  <c r="W173" i="8"/>
  <c r="AG173" i="8"/>
  <c r="T173" i="8" s="1"/>
  <c r="AH173" i="8"/>
  <c r="U173" i="8" s="1"/>
  <c r="K173" i="8"/>
  <c r="H173" i="8" s="1"/>
  <c r="L173" i="8"/>
  <c r="M173" i="8"/>
  <c r="N173" i="8" s="1"/>
  <c r="AI173" i="8"/>
  <c r="V173" i="8" s="1"/>
  <c r="C207" i="5"/>
  <c r="AH142" i="8"/>
  <c r="U142" i="8" s="1"/>
  <c r="K142" i="8"/>
  <c r="H142" i="8" s="1"/>
  <c r="L142" i="8"/>
  <c r="M142" i="8"/>
  <c r="N142" i="8" s="1"/>
  <c r="W142" i="8"/>
  <c r="AG142" i="8"/>
  <c r="T142" i="8" s="1"/>
  <c r="AI142" i="8"/>
  <c r="V142" i="8" s="1"/>
  <c r="C176" i="5"/>
  <c r="K156" i="8"/>
  <c r="H156" i="8" s="1"/>
  <c r="W156" i="8"/>
  <c r="AG156" i="8"/>
  <c r="T156" i="8" s="1"/>
  <c r="AH156" i="8"/>
  <c r="U156" i="8" s="1"/>
  <c r="L156" i="8"/>
  <c r="M156" i="8"/>
  <c r="N156" i="8" s="1"/>
  <c r="C190" i="5"/>
  <c r="AI156" i="8"/>
  <c r="V156" i="8" s="1"/>
  <c r="J161" i="8"/>
  <c r="AD161" i="8"/>
  <c r="AE161" i="8"/>
  <c r="AH148" i="8"/>
  <c r="U148" i="8" s="1"/>
  <c r="W148" i="8"/>
  <c r="AG148" i="8"/>
  <c r="T148" i="8" s="1"/>
  <c r="K148" i="8"/>
  <c r="H148" i="8" s="1"/>
  <c r="L148" i="8"/>
  <c r="M148" i="8"/>
  <c r="N148" i="8" s="1"/>
  <c r="AI148" i="8"/>
  <c r="V148" i="8" s="1"/>
  <c r="C182" i="5"/>
  <c r="AD156" i="8"/>
  <c r="J156" i="8"/>
  <c r="AE156" i="8"/>
  <c r="J149" i="8"/>
  <c r="AD149" i="8"/>
  <c r="AE149" i="8"/>
  <c r="M158" i="8"/>
  <c r="N158" i="8" s="1"/>
  <c r="AG158" i="8"/>
  <c r="T158" i="8" s="1"/>
  <c r="L158" i="8"/>
  <c r="AH158" i="8"/>
  <c r="U158" i="8" s="1"/>
  <c r="K158" i="8"/>
  <c r="H158" i="8" s="1"/>
  <c r="W158" i="8"/>
  <c r="AI158" i="8"/>
  <c r="V158" i="8" s="1"/>
  <c r="C192" i="5"/>
  <c r="J162" i="8"/>
  <c r="AD162" i="8"/>
  <c r="AE162" i="8"/>
  <c r="M135" i="8"/>
  <c r="N135" i="8" s="1"/>
  <c r="AG135" i="8"/>
  <c r="T135" i="8" s="1"/>
  <c r="AH135" i="8"/>
  <c r="U135" i="8" s="1"/>
  <c r="W135" i="8"/>
  <c r="K135" i="8"/>
  <c r="H135" i="8" s="1"/>
  <c r="L135" i="8"/>
  <c r="AI135" i="8"/>
  <c r="V135" i="8" s="1"/>
  <c r="C169" i="5"/>
  <c r="W155" i="8"/>
  <c r="AG155" i="8"/>
  <c r="T155" i="8" s="1"/>
  <c r="AH155" i="8"/>
  <c r="U155" i="8" s="1"/>
  <c r="K155" i="8"/>
  <c r="H155" i="8" s="1"/>
  <c r="L155" i="8"/>
  <c r="M155" i="8"/>
  <c r="N155" i="8" s="1"/>
  <c r="AI155" i="8"/>
  <c r="V155" i="8" s="1"/>
  <c r="C189" i="5"/>
  <c r="AE128" i="8"/>
  <c r="AD128" i="8"/>
  <c r="J128" i="8"/>
  <c r="M134" i="8"/>
  <c r="N134" i="8" s="1"/>
  <c r="AG134" i="8"/>
  <c r="T134" i="8" s="1"/>
  <c r="L134" i="8"/>
  <c r="W134" i="8"/>
  <c r="AH134" i="8"/>
  <c r="U134" i="8" s="1"/>
  <c r="K134" i="8"/>
  <c r="H134" i="8" s="1"/>
  <c r="AI134" i="8"/>
  <c r="V134" i="8" s="1"/>
  <c r="C168" i="5"/>
  <c r="W174" i="8"/>
  <c r="K174" i="8"/>
  <c r="H174" i="8" s="1"/>
  <c r="AG174" i="8"/>
  <c r="T174" i="8" s="1"/>
  <c r="AH174" i="8"/>
  <c r="U174" i="8" s="1"/>
  <c r="L174" i="8"/>
  <c r="M174" i="8"/>
  <c r="N174" i="8" s="1"/>
  <c r="AI174" i="8"/>
  <c r="V174" i="8" s="1"/>
  <c r="C208" i="5"/>
  <c r="J138" i="8"/>
  <c r="AD138" i="8"/>
  <c r="AE138" i="8"/>
  <c r="AD169" i="8"/>
  <c r="AE169" i="8"/>
  <c r="J169" i="8"/>
  <c r="J141" i="8"/>
  <c r="AD141" i="8"/>
  <c r="AE141" i="8"/>
  <c r="J173" i="8"/>
  <c r="AD173" i="8"/>
  <c r="AE173" i="8"/>
  <c r="AD183" i="8"/>
  <c r="AE183" i="8"/>
  <c r="J183" i="8"/>
  <c r="K144" i="8"/>
  <c r="H144" i="8" s="1"/>
  <c r="W144" i="8"/>
  <c r="L144" i="8"/>
  <c r="M144" i="8"/>
  <c r="N144" i="8" s="1"/>
  <c r="AG144" i="8"/>
  <c r="T144" i="8" s="1"/>
  <c r="AH144" i="8"/>
  <c r="U144" i="8" s="1"/>
  <c r="AI144" i="8"/>
  <c r="V144" i="8" s="1"/>
  <c r="C178" i="5"/>
  <c r="L163" i="8"/>
  <c r="K163" i="8"/>
  <c r="H163" i="8" s="1"/>
  <c r="M163" i="8"/>
  <c r="N163" i="8" s="1"/>
  <c r="W163" i="8"/>
  <c r="AG163" i="8"/>
  <c r="T163" i="8" s="1"/>
  <c r="AH163" i="8"/>
  <c r="U163" i="8" s="1"/>
  <c r="AI163" i="8"/>
  <c r="V163" i="8" s="1"/>
  <c r="C197" i="5"/>
  <c r="AH130" i="8"/>
  <c r="U130" i="8" s="1"/>
  <c r="W130" i="8"/>
  <c r="AG130" i="8"/>
  <c r="T130" i="8" s="1"/>
  <c r="K130" i="8"/>
  <c r="H130" i="8" s="1"/>
  <c r="L130" i="8"/>
  <c r="M130" i="8"/>
  <c r="N130" i="8" s="1"/>
  <c r="C164" i="5"/>
  <c r="AI130" i="8"/>
  <c r="V130" i="8" s="1"/>
  <c r="W149" i="8"/>
  <c r="AG149" i="8"/>
  <c r="T149" i="8" s="1"/>
  <c r="AH149" i="8"/>
  <c r="U149" i="8" s="1"/>
  <c r="K149" i="8"/>
  <c r="H149" i="8" s="1"/>
  <c r="L149" i="8"/>
  <c r="M149" i="8"/>
  <c r="N149" i="8" s="1"/>
  <c r="C183" i="5"/>
  <c r="AI149" i="8"/>
  <c r="V149" i="8" s="1"/>
  <c r="M171" i="8"/>
  <c r="N171" i="8" s="1"/>
  <c r="AG171" i="8"/>
  <c r="T171" i="8" s="1"/>
  <c r="AH171" i="8"/>
  <c r="U171" i="8" s="1"/>
  <c r="W171" i="8"/>
  <c r="K171" i="8"/>
  <c r="H171" i="8" s="1"/>
  <c r="L171" i="8"/>
  <c r="C205" i="5"/>
  <c r="AI171" i="8"/>
  <c r="V171" i="8" s="1"/>
  <c r="AH129" i="8"/>
  <c r="U129" i="8" s="1"/>
  <c r="M129" i="8"/>
  <c r="N129" i="8" s="1"/>
  <c r="AG129" i="8"/>
  <c r="T129" i="8" s="1"/>
  <c r="W129" i="8"/>
  <c r="K129" i="8"/>
  <c r="H129" i="8" s="1"/>
  <c r="L129" i="8"/>
  <c r="C163" i="5"/>
  <c r="AI129" i="8"/>
  <c r="V129" i="8" s="1"/>
  <c r="W126" i="8"/>
  <c r="K126" i="8"/>
  <c r="H126" i="8" s="1"/>
  <c r="L126" i="8"/>
  <c r="M126" i="8"/>
  <c r="N126" i="8" s="1"/>
  <c r="AG126" i="8"/>
  <c r="T126" i="8" s="1"/>
  <c r="AH126" i="8"/>
  <c r="U126" i="8" s="1"/>
  <c r="C160" i="5"/>
  <c r="AI126" i="8"/>
  <c r="V126" i="8" s="1"/>
  <c r="W150" i="8"/>
  <c r="K150" i="8"/>
  <c r="H150" i="8" s="1"/>
  <c r="AG150" i="8"/>
  <c r="T150" i="8" s="1"/>
  <c r="AH150" i="8"/>
  <c r="U150" i="8" s="1"/>
  <c r="L150" i="8"/>
  <c r="M150" i="8"/>
  <c r="N150" i="8" s="1"/>
  <c r="AI150" i="8"/>
  <c r="V150" i="8" s="1"/>
  <c r="C184" i="5"/>
  <c r="AE139" i="8"/>
  <c r="AD139" i="8"/>
  <c r="J139" i="8"/>
  <c r="AD168" i="8"/>
  <c r="J168" i="8"/>
  <c r="AE168" i="8"/>
  <c r="AD130" i="8"/>
  <c r="AE130" i="8"/>
  <c r="J130" i="8"/>
  <c r="AD129" i="8"/>
  <c r="AE129" i="8"/>
  <c r="J129" i="8"/>
  <c r="J105" i="8"/>
  <c r="AD105" i="8"/>
  <c r="AE105" i="8"/>
  <c r="AE115" i="8"/>
  <c r="J115" i="8"/>
  <c r="AD115" i="8"/>
  <c r="W80" i="8"/>
  <c r="K80" i="8"/>
  <c r="H80" i="8" s="1"/>
  <c r="L80" i="8"/>
  <c r="M80" i="8"/>
  <c r="N80" i="8" s="1"/>
  <c r="AG80" i="8"/>
  <c r="T80" i="8" s="1"/>
  <c r="AH80" i="8"/>
  <c r="U80" i="8" s="1"/>
  <c r="C114" i="5"/>
  <c r="AI80" i="8"/>
  <c r="V80" i="8" s="1"/>
  <c r="K84" i="8"/>
  <c r="H84" i="8" s="1"/>
  <c r="L84" i="8"/>
  <c r="M84" i="8"/>
  <c r="N84" i="8" s="1"/>
  <c r="AG84" i="8"/>
  <c r="T84" i="8" s="1"/>
  <c r="AH84" i="8"/>
  <c r="U84" i="8" s="1"/>
  <c r="W84" i="8"/>
  <c r="AI84" i="8"/>
  <c r="V84" i="8" s="1"/>
  <c r="C118" i="5"/>
  <c r="J101" i="8"/>
  <c r="AD101" i="8"/>
  <c r="AE101" i="8"/>
  <c r="J104" i="8"/>
  <c r="AD104" i="8"/>
  <c r="AE104" i="8"/>
  <c r="W118" i="8"/>
  <c r="K118" i="8"/>
  <c r="H118" i="8" s="1"/>
  <c r="L118" i="8"/>
  <c r="M118" i="8"/>
  <c r="N118" i="8" s="1"/>
  <c r="AG118" i="8"/>
  <c r="T118" i="8" s="1"/>
  <c r="AH118" i="8"/>
  <c r="U118" i="8" s="1"/>
  <c r="AI118" i="8"/>
  <c r="V118" i="8" s="1"/>
  <c r="C152" i="5"/>
  <c r="L103" i="8"/>
  <c r="M103" i="8"/>
  <c r="N103" i="8" s="1"/>
  <c r="AG103" i="8"/>
  <c r="T103" i="8" s="1"/>
  <c r="AH103" i="8"/>
  <c r="U103" i="8" s="1"/>
  <c r="W103" i="8"/>
  <c r="K103" i="8"/>
  <c r="H103" i="8" s="1"/>
  <c r="AI103" i="8"/>
  <c r="V103" i="8" s="1"/>
  <c r="C137" i="5"/>
  <c r="J65" i="8"/>
  <c r="AD65" i="8"/>
  <c r="AE65" i="8"/>
  <c r="M123" i="8"/>
  <c r="N123" i="8" s="1"/>
  <c r="AG123" i="8"/>
  <c r="T123" i="8" s="1"/>
  <c r="W123" i="8"/>
  <c r="K123" i="8"/>
  <c r="H123" i="8" s="1"/>
  <c r="AH123" i="8"/>
  <c r="U123" i="8" s="1"/>
  <c r="L123" i="8"/>
  <c r="C157" i="5"/>
  <c r="AI123" i="8"/>
  <c r="V123" i="8" s="1"/>
  <c r="W109" i="8"/>
  <c r="K109" i="8"/>
  <c r="H109" i="8" s="1"/>
  <c r="L109" i="8"/>
  <c r="M109" i="8"/>
  <c r="N109" i="8" s="1"/>
  <c r="AG109" i="8"/>
  <c r="T109" i="8" s="1"/>
  <c r="AH109" i="8"/>
  <c r="U109" i="8" s="1"/>
  <c r="C143" i="5"/>
  <c r="AI109" i="8"/>
  <c r="V109" i="8" s="1"/>
  <c r="W77" i="8"/>
  <c r="K77" i="8"/>
  <c r="H77" i="8" s="1"/>
  <c r="L77" i="8"/>
  <c r="M77" i="8"/>
  <c r="N77" i="8" s="1"/>
  <c r="AG77" i="8"/>
  <c r="T77" i="8" s="1"/>
  <c r="AH77" i="8"/>
  <c r="U77" i="8" s="1"/>
  <c r="C111" i="5"/>
  <c r="AI77" i="8"/>
  <c r="V77" i="8" s="1"/>
  <c r="AE91" i="8"/>
  <c r="J91" i="8"/>
  <c r="AD91" i="8"/>
  <c r="J95" i="8"/>
  <c r="AD95" i="8"/>
  <c r="AE95" i="8"/>
  <c r="AH93" i="8"/>
  <c r="U93" i="8" s="1"/>
  <c r="W93" i="8"/>
  <c r="K93" i="8"/>
  <c r="H93" i="8" s="1"/>
  <c r="L93" i="8"/>
  <c r="M93" i="8"/>
  <c r="N93" i="8" s="1"/>
  <c r="AG93" i="8"/>
  <c r="T93" i="8" s="1"/>
  <c r="AI93" i="8"/>
  <c r="V93" i="8" s="1"/>
  <c r="C127" i="5"/>
  <c r="J114" i="8"/>
  <c r="AD114" i="8"/>
  <c r="AE114" i="8"/>
  <c r="W102" i="8"/>
  <c r="K102" i="8"/>
  <c r="H102" i="8" s="1"/>
  <c r="L102" i="8"/>
  <c r="M102" i="8"/>
  <c r="N102" i="8" s="1"/>
  <c r="AG102" i="8"/>
  <c r="T102" i="8" s="1"/>
  <c r="AH102" i="8"/>
  <c r="U102" i="8" s="1"/>
  <c r="AI102" i="8"/>
  <c r="V102" i="8" s="1"/>
  <c r="C136" i="5"/>
  <c r="J68" i="8"/>
  <c r="AD68" i="8"/>
  <c r="AE68" i="8"/>
  <c r="L91" i="8"/>
  <c r="M91" i="8"/>
  <c r="N91" i="8" s="1"/>
  <c r="AG91" i="8"/>
  <c r="T91" i="8" s="1"/>
  <c r="AH91" i="8"/>
  <c r="U91" i="8" s="1"/>
  <c r="W91" i="8"/>
  <c r="K91" i="8"/>
  <c r="H91" i="8" s="1"/>
  <c r="AI91" i="8"/>
  <c r="V91" i="8" s="1"/>
  <c r="C125" i="5"/>
  <c r="W73" i="8"/>
  <c r="K73" i="8"/>
  <c r="H73" i="8" s="1"/>
  <c r="L73" i="8"/>
  <c r="M73" i="8"/>
  <c r="N73" i="8" s="1"/>
  <c r="AG73" i="8"/>
  <c r="T73" i="8" s="1"/>
  <c r="AH73" i="8"/>
  <c r="U73" i="8" s="1"/>
  <c r="AI73" i="8"/>
  <c r="V73" i="8" s="1"/>
  <c r="C107" i="5"/>
  <c r="W112" i="8"/>
  <c r="K112" i="8"/>
  <c r="H112" i="8" s="1"/>
  <c r="L112" i="8"/>
  <c r="M112" i="8"/>
  <c r="N112" i="8" s="1"/>
  <c r="AG112" i="8"/>
  <c r="T112" i="8" s="1"/>
  <c r="AH112" i="8"/>
  <c r="U112" i="8" s="1"/>
  <c r="AI112" i="8"/>
  <c r="V112" i="8" s="1"/>
  <c r="C146" i="5"/>
  <c r="J74" i="8"/>
  <c r="AD74" i="8"/>
  <c r="AE74" i="8"/>
  <c r="AD108" i="8"/>
  <c r="AE108" i="8"/>
  <c r="J108" i="8"/>
  <c r="W92" i="8"/>
  <c r="K92" i="8"/>
  <c r="H92" i="8" s="1"/>
  <c r="L92" i="8"/>
  <c r="M92" i="8"/>
  <c r="N92" i="8" s="1"/>
  <c r="AG92" i="8"/>
  <c r="T92" i="8" s="1"/>
  <c r="AH92" i="8"/>
  <c r="U92" i="8" s="1"/>
  <c r="AI92" i="8"/>
  <c r="V92" i="8" s="1"/>
  <c r="C126" i="5"/>
  <c r="W76" i="8"/>
  <c r="K76" i="8"/>
  <c r="H76" i="8" s="1"/>
  <c r="L76" i="8"/>
  <c r="M76" i="8"/>
  <c r="N76" i="8" s="1"/>
  <c r="AG76" i="8"/>
  <c r="T76" i="8" s="1"/>
  <c r="AH76" i="8"/>
  <c r="U76" i="8" s="1"/>
  <c r="C110" i="5"/>
  <c r="AI76" i="8"/>
  <c r="V76" i="8" s="1"/>
  <c r="AD96" i="8"/>
  <c r="AE96" i="8"/>
  <c r="J96" i="8"/>
  <c r="J113" i="8"/>
  <c r="AD113" i="8"/>
  <c r="AE113" i="8"/>
  <c r="J97" i="8"/>
  <c r="AD97" i="8"/>
  <c r="AE97" i="8"/>
  <c r="J117" i="8"/>
  <c r="AD117" i="8"/>
  <c r="AE117" i="8"/>
  <c r="L67" i="8"/>
  <c r="M67" i="8"/>
  <c r="N67" i="8" s="1"/>
  <c r="AG67" i="8"/>
  <c r="T67" i="8" s="1"/>
  <c r="AH67" i="8"/>
  <c r="U67" i="8" s="1"/>
  <c r="W67" i="8"/>
  <c r="K67" i="8"/>
  <c r="H67" i="8" s="1"/>
  <c r="AI67" i="8"/>
  <c r="V67" i="8" s="1"/>
  <c r="C101" i="5"/>
  <c r="W87" i="8"/>
  <c r="K87" i="8"/>
  <c r="H87" i="8" s="1"/>
  <c r="L87" i="8"/>
  <c r="M87" i="8"/>
  <c r="N87" i="8" s="1"/>
  <c r="AG87" i="8"/>
  <c r="T87" i="8" s="1"/>
  <c r="AH87" i="8"/>
  <c r="U87" i="8" s="1"/>
  <c r="AI87" i="8"/>
  <c r="V87" i="8" s="1"/>
  <c r="C121" i="5"/>
  <c r="J88" i="8"/>
  <c r="AD88" i="8"/>
  <c r="AE88" i="8"/>
  <c r="J122" i="8"/>
  <c r="AE122" i="8"/>
  <c r="AD122" i="8"/>
  <c r="J87" i="8"/>
  <c r="AD87" i="8"/>
  <c r="AE87" i="8"/>
  <c r="M86" i="8"/>
  <c r="N86" i="8" s="1"/>
  <c r="AG86" i="8"/>
  <c r="T86" i="8" s="1"/>
  <c r="AH86" i="8"/>
  <c r="U86" i="8" s="1"/>
  <c r="W86" i="8"/>
  <c r="K86" i="8"/>
  <c r="H86" i="8" s="1"/>
  <c r="L86" i="8"/>
  <c r="AI86" i="8"/>
  <c r="V86" i="8" s="1"/>
  <c r="C120" i="5"/>
  <c r="AE103" i="8"/>
  <c r="J103" i="8"/>
  <c r="AD103" i="8"/>
  <c r="J110" i="8"/>
  <c r="AD110" i="8"/>
  <c r="AE110" i="8"/>
  <c r="AD72" i="8"/>
  <c r="AE72" i="8"/>
  <c r="J72" i="8"/>
  <c r="W95" i="8"/>
  <c r="K95" i="8"/>
  <c r="H95" i="8" s="1"/>
  <c r="L95" i="8"/>
  <c r="M95" i="8"/>
  <c r="N95" i="8" s="1"/>
  <c r="AG95" i="8"/>
  <c r="T95" i="8" s="1"/>
  <c r="AH95" i="8"/>
  <c r="U95" i="8" s="1"/>
  <c r="AI95" i="8"/>
  <c r="V95" i="8" s="1"/>
  <c r="C129" i="5"/>
  <c r="M74" i="8"/>
  <c r="N74" i="8" s="1"/>
  <c r="AG74" i="8"/>
  <c r="T74" i="8" s="1"/>
  <c r="AH74" i="8"/>
  <c r="U74" i="8" s="1"/>
  <c r="W74" i="8"/>
  <c r="K74" i="8"/>
  <c r="H74" i="8" s="1"/>
  <c r="L74" i="8"/>
  <c r="AI74" i="8"/>
  <c r="V74" i="8" s="1"/>
  <c r="C108" i="5"/>
  <c r="J78" i="8"/>
  <c r="AD78" i="8"/>
  <c r="AE78" i="8"/>
  <c r="W101" i="8"/>
  <c r="K101" i="8"/>
  <c r="H101" i="8" s="1"/>
  <c r="L101" i="8"/>
  <c r="M101" i="8"/>
  <c r="N101" i="8" s="1"/>
  <c r="AG101" i="8"/>
  <c r="T101" i="8" s="1"/>
  <c r="AH101" i="8"/>
  <c r="U101" i="8" s="1"/>
  <c r="C135" i="5"/>
  <c r="AI101" i="8"/>
  <c r="V101" i="8" s="1"/>
  <c r="J85" i="8"/>
  <c r="AD85" i="8"/>
  <c r="AE85" i="8"/>
  <c r="J81" i="8"/>
  <c r="AD81" i="8"/>
  <c r="AE81" i="8"/>
  <c r="W65" i="8"/>
  <c r="K65" i="8"/>
  <c r="H65" i="8" s="1"/>
  <c r="L65" i="8"/>
  <c r="M65" i="8"/>
  <c r="N65" i="8" s="1"/>
  <c r="AG65" i="8"/>
  <c r="T65" i="8" s="1"/>
  <c r="AH65" i="8"/>
  <c r="U65" i="8" s="1"/>
  <c r="AI65" i="8"/>
  <c r="V65" i="8" s="1"/>
  <c r="C99" i="5"/>
  <c r="W85" i="8"/>
  <c r="K85" i="8"/>
  <c r="H85" i="8" s="1"/>
  <c r="L85" i="8"/>
  <c r="M85" i="8"/>
  <c r="N85" i="8" s="1"/>
  <c r="AG85" i="8"/>
  <c r="T85" i="8" s="1"/>
  <c r="AH85" i="8"/>
  <c r="U85" i="8" s="1"/>
  <c r="AI85" i="8"/>
  <c r="V85" i="8" s="1"/>
  <c r="C119" i="5"/>
  <c r="J69" i="8"/>
  <c r="AD69" i="8"/>
  <c r="AE69" i="8"/>
  <c r="J86" i="8"/>
  <c r="AD86" i="8"/>
  <c r="AE86" i="8"/>
  <c r="J106" i="8"/>
  <c r="AD106" i="8"/>
  <c r="AE106" i="8"/>
  <c r="AH105" i="8"/>
  <c r="U105" i="8" s="1"/>
  <c r="W105" i="8"/>
  <c r="K105" i="8"/>
  <c r="H105" i="8" s="1"/>
  <c r="L105" i="8"/>
  <c r="M105" i="8"/>
  <c r="N105" i="8" s="1"/>
  <c r="AG105" i="8"/>
  <c r="T105" i="8" s="1"/>
  <c r="AI105" i="8"/>
  <c r="V105" i="8" s="1"/>
  <c r="C139" i="5"/>
  <c r="W90" i="8"/>
  <c r="K90" i="8"/>
  <c r="H90" i="8" s="1"/>
  <c r="L90" i="8"/>
  <c r="M90" i="8"/>
  <c r="N90" i="8" s="1"/>
  <c r="AG90" i="8"/>
  <c r="T90" i="8" s="1"/>
  <c r="AH90" i="8"/>
  <c r="U90" i="8" s="1"/>
  <c r="AI90" i="8"/>
  <c r="V90" i="8" s="1"/>
  <c r="C124" i="5"/>
  <c r="W70" i="8"/>
  <c r="K70" i="8"/>
  <c r="H70" i="8" s="1"/>
  <c r="L70" i="8"/>
  <c r="M70" i="8"/>
  <c r="N70" i="8" s="1"/>
  <c r="AG70" i="8"/>
  <c r="T70" i="8" s="1"/>
  <c r="AH70" i="8"/>
  <c r="U70" i="8" s="1"/>
  <c r="AI70" i="8"/>
  <c r="V70" i="8" s="1"/>
  <c r="C104" i="5"/>
  <c r="M122" i="8"/>
  <c r="N122" i="8" s="1"/>
  <c r="AG122" i="8"/>
  <c r="T122" i="8" s="1"/>
  <c r="K122" i="8"/>
  <c r="H122" i="8" s="1"/>
  <c r="AH122" i="8"/>
  <c r="U122" i="8" s="1"/>
  <c r="L122" i="8"/>
  <c r="W122" i="8"/>
  <c r="AI122" i="8"/>
  <c r="V122" i="8" s="1"/>
  <c r="C156" i="5"/>
  <c r="L115" i="8"/>
  <c r="M115" i="8"/>
  <c r="N115" i="8" s="1"/>
  <c r="AG115" i="8"/>
  <c r="T115" i="8" s="1"/>
  <c r="AH115" i="8"/>
  <c r="U115" i="8" s="1"/>
  <c r="W115" i="8"/>
  <c r="K115" i="8"/>
  <c r="H115" i="8" s="1"/>
  <c r="AI115" i="8"/>
  <c r="V115" i="8" s="1"/>
  <c r="C149" i="5"/>
  <c r="W83" i="8"/>
  <c r="K83" i="8"/>
  <c r="H83" i="8" s="1"/>
  <c r="L83" i="8"/>
  <c r="M83" i="8"/>
  <c r="N83" i="8" s="1"/>
  <c r="AG83" i="8"/>
  <c r="T83" i="8" s="1"/>
  <c r="AH83" i="8"/>
  <c r="U83" i="8" s="1"/>
  <c r="AI83" i="8"/>
  <c r="V83" i="8" s="1"/>
  <c r="C117" i="5"/>
  <c r="J80" i="8"/>
  <c r="AD80" i="8"/>
  <c r="AE80" i="8"/>
  <c r="L79" i="8"/>
  <c r="M79" i="8"/>
  <c r="N79" i="8" s="1"/>
  <c r="AG79" i="8"/>
  <c r="T79" i="8" s="1"/>
  <c r="AH79" i="8"/>
  <c r="U79" i="8" s="1"/>
  <c r="W79" i="8"/>
  <c r="K79" i="8"/>
  <c r="H79" i="8" s="1"/>
  <c r="AI79" i="8"/>
  <c r="V79" i="8" s="1"/>
  <c r="C113" i="5"/>
  <c r="W99" i="8"/>
  <c r="K99" i="8"/>
  <c r="H99" i="8" s="1"/>
  <c r="L99" i="8"/>
  <c r="M99" i="8"/>
  <c r="N99" i="8" s="1"/>
  <c r="AG99" i="8"/>
  <c r="T99" i="8" s="1"/>
  <c r="AH99" i="8"/>
  <c r="U99" i="8" s="1"/>
  <c r="AI99" i="8"/>
  <c r="V99" i="8" s="1"/>
  <c r="C133" i="5"/>
  <c r="K121" i="8"/>
  <c r="H121" i="8" s="1"/>
  <c r="M121" i="8"/>
  <c r="N121" i="8" s="1"/>
  <c r="W121" i="8"/>
  <c r="AG121" i="8"/>
  <c r="T121" i="8" s="1"/>
  <c r="L121" i="8"/>
  <c r="AH121" i="8"/>
  <c r="U121" i="8" s="1"/>
  <c r="AI121" i="8"/>
  <c r="V121" i="8" s="1"/>
  <c r="C155" i="5"/>
  <c r="J100" i="8"/>
  <c r="AD100" i="8"/>
  <c r="AE100" i="8"/>
  <c r="AD120" i="8"/>
  <c r="AE120" i="8"/>
  <c r="J120" i="8"/>
  <c r="AD124" i="8"/>
  <c r="J124" i="8"/>
  <c r="AE124" i="8"/>
  <c r="W104" i="8"/>
  <c r="K104" i="8"/>
  <c r="H104" i="8" s="1"/>
  <c r="L104" i="8"/>
  <c r="M104" i="8"/>
  <c r="N104" i="8" s="1"/>
  <c r="AG104" i="8"/>
  <c r="T104" i="8" s="1"/>
  <c r="AH104" i="8"/>
  <c r="U104" i="8" s="1"/>
  <c r="AI104" i="8"/>
  <c r="V104" i="8" s="1"/>
  <c r="C138" i="5"/>
  <c r="W89" i="8"/>
  <c r="K89" i="8"/>
  <c r="H89" i="8" s="1"/>
  <c r="L89" i="8"/>
  <c r="M89" i="8"/>
  <c r="N89" i="8" s="1"/>
  <c r="AG89" i="8"/>
  <c r="T89" i="8" s="1"/>
  <c r="AH89" i="8"/>
  <c r="U89" i="8" s="1"/>
  <c r="C123" i="5"/>
  <c r="AI89" i="8"/>
  <c r="V89" i="8" s="1"/>
  <c r="AE67" i="8"/>
  <c r="J67" i="8"/>
  <c r="AD67" i="8"/>
  <c r="J71" i="8"/>
  <c r="AD71" i="8"/>
  <c r="AE71" i="8"/>
  <c r="J94" i="8"/>
  <c r="AD94" i="8"/>
  <c r="AE94" i="8"/>
  <c r="W114" i="8"/>
  <c r="K114" i="8"/>
  <c r="H114" i="8" s="1"/>
  <c r="L114" i="8"/>
  <c r="M114" i="8"/>
  <c r="N114" i="8" s="1"/>
  <c r="AG114" i="8"/>
  <c r="T114" i="8" s="1"/>
  <c r="AH114" i="8"/>
  <c r="U114" i="8" s="1"/>
  <c r="AI114" i="8"/>
  <c r="V114" i="8" s="1"/>
  <c r="C148" i="5"/>
  <c r="J109" i="8"/>
  <c r="AD109" i="8"/>
  <c r="AE109" i="8"/>
  <c r="AH69" i="8"/>
  <c r="U69" i="8" s="1"/>
  <c r="W69" i="8"/>
  <c r="K69" i="8"/>
  <c r="H69" i="8" s="1"/>
  <c r="L69" i="8"/>
  <c r="M69" i="8"/>
  <c r="N69" i="8" s="1"/>
  <c r="AG69" i="8"/>
  <c r="T69" i="8" s="1"/>
  <c r="AI69" i="8"/>
  <c r="V69" i="8" s="1"/>
  <c r="C103" i="5"/>
  <c r="K96" i="8"/>
  <c r="H96" i="8" s="1"/>
  <c r="L96" i="8"/>
  <c r="M96" i="8"/>
  <c r="N96" i="8" s="1"/>
  <c r="AG96" i="8"/>
  <c r="T96" i="8" s="1"/>
  <c r="AH96" i="8"/>
  <c r="U96" i="8" s="1"/>
  <c r="W96" i="8"/>
  <c r="AI96" i="8"/>
  <c r="V96" i="8" s="1"/>
  <c r="C130" i="5"/>
  <c r="W113" i="8"/>
  <c r="K113" i="8"/>
  <c r="H113" i="8" s="1"/>
  <c r="L113" i="8"/>
  <c r="M113" i="8"/>
  <c r="N113" i="8" s="1"/>
  <c r="AG113" i="8"/>
  <c r="T113" i="8" s="1"/>
  <c r="AH113" i="8"/>
  <c r="U113" i="8" s="1"/>
  <c r="C147" i="5"/>
  <c r="AI113" i="8"/>
  <c r="V113" i="8" s="1"/>
  <c r="W78" i="8"/>
  <c r="K78" i="8"/>
  <c r="H78" i="8" s="1"/>
  <c r="L78" i="8"/>
  <c r="M78" i="8"/>
  <c r="N78" i="8" s="1"/>
  <c r="AG78" i="8"/>
  <c r="T78" i="8" s="1"/>
  <c r="AH78" i="8"/>
  <c r="U78" i="8" s="1"/>
  <c r="AI78" i="8"/>
  <c r="V78" i="8" s="1"/>
  <c r="C112" i="5"/>
  <c r="W94" i="8"/>
  <c r="K94" i="8"/>
  <c r="H94" i="8" s="1"/>
  <c r="L94" i="8"/>
  <c r="M94" i="8"/>
  <c r="N94" i="8" s="1"/>
  <c r="AG94" i="8"/>
  <c r="T94" i="8" s="1"/>
  <c r="AH94" i="8"/>
  <c r="U94" i="8" s="1"/>
  <c r="AI94" i="8"/>
  <c r="V94" i="8" s="1"/>
  <c r="C128" i="5"/>
  <c r="W88" i="8"/>
  <c r="K88" i="8"/>
  <c r="H88" i="8" s="1"/>
  <c r="L88" i="8"/>
  <c r="M88" i="8"/>
  <c r="N88" i="8" s="1"/>
  <c r="AG88" i="8"/>
  <c r="T88" i="8" s="1"/>
  <c r="AH88" i="8"/>
  <c r="U88" i="8" s="1"/>
  <c r="AI88" i="8"/>
  <c r="V88" i="8" s="1"/>
  <c r="C122" i="5"/>
  <c r="K108" i="8"/>
  <c r="H108" i="8" s="1"/>
  <c r="L108" i="8"/>
  <c r="M108" i="8"/>
  <c r="N108" i="8" s="1"/>
  <c r="AG108" i="8"/>
  <c r="T108" i="8" s="1"/>
  <c r="AH108" i="8"/>
  <c r="U108" i="8" s="1"/>
  <c r="W108" i="8"/>
  <c r="AI108" i="8"/>
  <c r="V108" i="8" s="1"/>
  <c r="C142" i="5"/>
  <c r="J70" i="8"/>
  <c r="AD70" i="8"/>
  <c r="AE70" i="8"/>
  <c r="W107" i="8"/>
  <c r="K107" i="8"/>
  <c r="H107" i="8" s="1"/>
  <c r="L107" i="8"/>
  <c r="M107" i="8"/>
  <c r="N107" i="8" s="1"/>
  <c r="AG107" i="8"/>
  <c r="T107" i="8" s="1"/>
  <c r="AH107" i="8"/>
  <c r="U107" i="8" s="1"/>
  <c r="AI107" i="8"/>
  <c r="V107" i="8" s="1"/>
  <c r="C141" i="5"/>
  <c r="W82" i="8"/>
  <c r="K82" i="8"/>
  <c r="H82" i="8" s="1"/>
  <c r="L82" i="8"/>
  <c r="M82" i="8"/>
  <c r="N82" i="8" s="1"/>
  <c r="AG82" i="8"/>
  <c r="T82" i="8" s="1"/>
  <c r="AH82" i="8"/>
  <c r="U82" i="8" s="1"/>
  <c r="AI82" i="8"/>
  <c r="V82" i="8" s="1"/>
  <c r="C116" i="5"/>
  <c r="W68" i="8"/>
  <c r="K68" i="8"/>
  <c r="H68" i="8" s="1"/>
  <c r="L68" i="8"/>
  <c r="M68" i="8"/>
  <c r="N68" i="8" s="1"/>
  <c r="AG68" i="8"/>
  <c r="T68" i="8" s="1"/>
  <c r="AH68" i="8"/>
  <c r="U68" i="8" s="1"/>
  <c r="C102" i="5"/>
  <c r="AI68" i="8"/>
  <c r="V68" i="8" s="1"/>
  <c r="J107" i="8"/>
  <c r="AD107" i="8"/>
  <c r="AE107" i="8"/>
  <c r="K72" i="8"/>
  <c r="H72" i="8" s="1"/>
  <c r="L72" i="8"/>
  <c r="M72" i="8"/>
  <c r="N72" i="8" s="1"/>
  <c r="AG72" i="8"/>
  <c r="T72" i="8" s="1"/>
  <c r="AH72" i="8"/>
  <c r="U72" i="8" s="1"/>
  <c r="W72" i="8"/>
  <c r="AI72" i="8"/>
  <c r="V72" i="8" s="1"/>
  <c r="C106" i="5"/>
  <c r="J89" i="8"/>
  <c r="AD89" i="8"/>
  <c r="AE89" i="8"/>
  <c r="J73" i="8"/>
  <c r="AD73" i="8"/>
  <c r="AE73" i="8"/>
  <c r="J93" i="8"/>
  <c r="AD93" i="8"/>
  <c r="AE93" i="8"/>
  <c r="J116" i="8"/>
  <c r="AD116" i="8"/>
  <c r="AE116" i="8"/>
  <c r="J75" i="8"/>
  <c r="AD75" i="8"/>
  <c r="AE75" i="8"/>
  <c r="M98" i="8"/>
  <c r="N98" i="8" s="1"/>
  <c r="AG98" i="8"/>
  <c r="T98" i="8" s="1"/>
  <c r="AH98" i="8"/>
  <c r="U98" i="8" s="1"/>
  <c r="W98" i="8"/>
  <c r="K98" i="8"/>
  <c r="H98" i="8" s="1"/>
  <c r="L98" i="8"/>
  <c r="AI98" i="8"/>
  <c r="V98" i="8" s="1"/>
  <c r="C132" i="5"/>
  <c r="W66" i="8"/>
  <c r="K66" i="8"/>
  <c r="H66" i="8" s="1"/>
  <c r="L66" i="8"/>
  <c r="M66" i="8"/>
  <c r="N66" i="8" s="1"/>
  <c r="AG66" i="8"/>
  <c r="T66" i="8" s="1"/>
  <c r="AH66" i="8"/>
  <c r="U66" i="8" s="1"/>
  <c r="AI66" i="8"/>
  <c r="V66" i="8" s="1"/>
  <c r="C100" i="5"/>
  <c r="AD119" i="8"/>
  <c r="J119" i="8"/>
  <c r="AE119" i="8"/>
  <c r="AD84" i="8"/>
  <c r="AE84" i="8"/>
  <c r="J84" i="8"/>
  <c r="J118" i="8"/>
  <c r="AD118" i="8"/>
  <c r="AE118" i="8"/>
  <c r="AH117" i="8"/>
  <c r="U117" i="8" s="1"/>
  <c r="W117" i="8"/>
  <c r="K117" i="8"/>
  <c r="H117" i="8" s="1"/>
  <c r="M117" i="8"/>
  <c r="N117" i="8" s="1"/>
  <c r="AG117" i="8"/>
  <c r="T117" i="8" s="1"/>
  <c r="L117" i="8"/>
  <c r="AI117" i="8"/>
  <c r="V117" i="8" s="1"/>
  <c r="C151" i="5"/>
  <c r="AE79" i="8"/>
  <c r="J79" i="8"/>
  <c r="AD79" i="8"/>
  <c r="W124" i="8"/>
  <c r="K124" i="8"/>
  <c r="H124" i="8" s="1"/>
  <c r="AG124" i="8"/>
  <c r="T124" i="8" s="1"/>
  <c r="L124" i="8"/>
  <c r="AH124" i="8"/>
  <c r="U124" i="8" s="1"/>
  <c r="M124" i="8"/>
  <c r="N124" i="8" s="1"/>
  <c r="AI124" i="8"/>
  <c r="V124" i="8" s="1"/>
  <c r="C158" i="5"/>
  <c r="J83" i="8"/>
  <c r="AD83" i="8"/>
  <c r="AE83" i="8"/>
  <c r="W71" i="8"/>
  <c r="K71" i="8"/>
  <c r="H71" i="8" s="1"/>
  <c r="L71" i="8"/>
  <c r="M71" i="8"/>
  <c r="N71" i="8" s="1"/>
  <c r="AG71" i="8"/>
  <c r="T71" i="8" s="1"/>
  <c r="AH71" i="8"/>
  <c r="U71" i="8" s="1"/>
  <c r="AI71" i="8"/>
  <c r="V71" i="8" s="1"/>
  <c r="C105" i="5"/>
  <c r="J92" i="8"/>
  <c r="AD92" i="8"/>
  <c r="AE92" i="8"/>
  <c r="J102" i="8"/>
  <c r="AD102" i="8"/>
  <c r="AE102" i="8"/>
  <c r="J77" i="8"/>
  <c r="AD77" i="8"/>
  <c r="AE77" i="8"/>
  <c r="W97" i="8"/>
  <c r="K97" i="8"/>
  <c r="H97" i="8" s="1"/>
  <c r="L97" i="8"/>
  <c r="M97" i="8"/>
  <c r="N97" i="8" s="1"/>
  <c r="AG97" i="8"/>
  <c r="T97" i="8" s="1"/>
  <c r="AH97" i="8"/>
  <c r="U97" i="8" s="1"/>
  <c r="AI97" i="8"/>
  <c r="V97" i="8" s="1"/>
  <c r="C131" i="5"/>
  <c r="J98" i="8"/>
  <c r="AD98" i="8"/>
  <c r="AE98" i="8"/>
  <c r="AD123" i="8"/>
  <c r="J123" i="8"/>
  <c r="AE123" i="8"/>
  <c r="W116" i="8"/>
  <c r="K116" i="8"/>
  <c r="H116" i="8" s="1"/>
  <c r="L116" i="8"/>
  <c r="M116" i="8"/>
  <c r="N116" i="8" s="1"/>
  <c r="AG116" i="8"/>
  <c r="T116" i="8" s="1"/>
  <c r="AH116" i="8"/>
  <c r="U116" i="8" s="1"/>
  <c r="AI116" i="8"/>
  <c r="V116" i="8" s="1"/>
  <c r="C150" i="5"/>
  <c r="W100" i="8"/>
  <c r="K100" i="8"/>
  <c r="H100" i="8" s="1"/>
  <c r="L100" i="8"/>
  <c r="M100" i="8"/>
  <c r="N100" i="8" s="1"/>
  <c r="AG100" i="8"/>
  <c r="T100" i="8" s="1"/>
  <c r="AH100" i="8"/>
  <c r="U100" i="8" s="1"/>
  <c r="AI100" i="8"/>
  <c r="V100" i="8" s="1"/>
  <c r="C134" i="5"/>
  <c r="K120" i="8"/>
  <c r="H120" i="8" s="1"/>
  <c r="L120" i="8"/>
  <c r="M120" i="8"/>
  <c r="N120" i="8" s="1"/>
  <c r="W120" i="8"/>
  <c r="AG120" i="8"/>
  <c r="T120" i="8" s="1"/>
  <c r="AH120" i="8"/>
  <c r="U120" i="8" s="1"/>
  <c r="AI120" i="8"/>
  <c r="V120" i="8" s="1"/>
  <c r="C154" i="5"/>
  <c r="J82" i="8"/>
  <c r="AD82" i="8"/>
  <c r="AE82" i="8"/>
  <c r="J121" i="8"/>
  <c r="AD121" i="8"/>
  <c r="AE121" i="8"/>
  <c r="AH81" i="8"/>
  <c r="U81" i="8" s="1"/>
  <c r="W81" i="8"/>
  <c r="K81" i="8"/>
  <c r="H81" i="8" s="1"/>
  <c r="L81" i="8"/>
  <c r="M81" i="8"/>
  <c r="N81" i="8" s="1"/>
  <c r="AG81" i="8"/>
  <c r="T81" i="8" s="1"/>
  <c r="AI81" i="8"/>
  <c r="V81" i="8" s="1"/>
  <c r="C115" i="5"/>
  <c r="J66" i="8"/>
  <c r="AD66" i="8"/>
  <c r="AE66" i="8"/>
  <c r="W111" i="8"/>
  <c r="K111" i="8"/>
  <c r="H111" i="8" s="1"/>
  <c r="L111" i="8"/>
  <c r="M111" i="8"/>
  <c r="N111" i="8" s="1"/>
  <c r="AG111" i="8"/>
  <c r="T111" i="8" s="1"/>
  <c r="AH111" i="8"/>
  <c r="U111" i="8" s="1"/>
  <c r="AI111" i="8"/>
  <c r="V111" i="8" s="1"/>
  <c r="C145" i="5"/>
  <c r="J112" i="8"/>
  <c r="AD112" i="8"/>
  <c r="AE112" i="8"/>
  <c r="J111" i="8"/>
  <c r="AD111" i="8"/>
  <c r="AE111" i="8"/>
  <c r="W106" i="8"/>
  <c r="K106" i="8"/>
  <c r="H106" i="8" s="1"/>
  <c r="L106" i="8"/>
  <c r="M106" i="8"/>
  <c r="N106" i="8" s="1"/>
  <c r="AG106" i="8"/>
  <c r="T106" i="8" s="1"/>
  <c r="AH106" i="8"/>
  <c r="U106" i="8" s="1"/>
  <c r="AI106" i="8"/>
  <c r="V106" i="8" s="1"/>
  <c r="C140" i="5"/>
  <c r="J90" i="8"/>
  <c r="AD90" i="8"/>
  <c r="AE90" i="8"/>
  <c r="M110" i="8"/>
  <c r="N110" i="8" s="1"/>
  <c r="AG110" i="8"/>
  <c r="T110" i="8" s="1"/>
  <c r="AH110" i="8"/>
  <c r="U110" i="8" s="1"/>
  <c r="W110" i="8"/>
  <c r="K110" i="8"/>
  <c r="H110" i="8" s="1"/>
  <c r="L110" i="8"/>
  <c r="C144" i="5"/>
  <c r="AI110" i="8"/>
  <c r="V110" i="8" s="1"/>
  <c r="W75" i="8"/>
  <c r="K75" i="8"/>
  <c r="H75" i="8" s="1"/>
  <c r="L75" i="8"/>
  <c r="M75" i="8"/>
  <c r="N75" i="8" s="1"/>
  <c r="AG75" i="8"/>
  <c r="T75" i="8" s="1"/>
  <c r="AH75" i="8"/>
  <c r="U75" i="8" s="1"/>
  <c r="AI75" i="8"/>
  <c r="V75" i="8" s="1"/>
  <c r="C109" i="5"/>
  <c r="J76" i="8"/>
  <c r="AD76" i="8"/>
  <c r="AE76" i="8"/>
  <c r="J99" i="8"/>
  <c r="AD99" i="8"/>
  <c r="AE99" i="8"/>
  <c r="K119" i="8"/>
  <c r="H119" i="8" s="1"/>
  <c r="L119" i="8"/>
  <c r="M119" i="8"/>
  <c r="N119" i="8" s="1"/>
  <c r="AG119" i="8"/>
  <c r="T119" i="8" s="1"/>
  <c r="W119" i="8"/>
  <c r="AH119" i="8"/>
  <c r="U119" i="8" s="1"/>
  <c r="AI119" i="8"/>
  <c r="V119" i="8" s="1"/>
  <c r="C153" i="5"/>
  <c r="M38" i="8"/>
  <c r="N38" i="8" s="1"/>
  <c r="AG38" i="8"/>
  <c r="T38" i="8" s="1"/>
  <c r="AH38" i="8"/>
  <c r="U38" i="8" s="1"/>
  <c r="W38" i="8"/>
  <c r="K38" i="8"/>
  <c r="H38" i="8" s="1"/>
  <c r="L38" i="8"/>
  <c r="AI38" i="8"/>
  <c r="V38" i="8" s="1"/>
  <c r="C72" i="5"/>
  <c r="W39" i="8"/>
  <c r="K39" i="8"/>
  <c r="H39" i="8" s="1"/>
  <c r="L39" i="8"/>
  <c r="M39" i="8"/>
  <c r="N39" i="8" s="1"/>
  <c r="AG39" i="8"/>
  <c r="T39" i="8" s="1"/>
  <c r="AH39" i="8"/>
  <c r="U39" i="8" s="1"/>
  <c r="AI39" i="8"/>
  <c r="V39" i="8" s="1"/>
  <c r="C73" i="5"/>
  <c r="J30" i="8"/>
  <c r="AD30" i="8"/>
  <c r="AE30" i="8"/>
  <c r="W16" i="8"/>
  <c r="K16" i="8"/>
  <c r="H16" i="8" s="1"/>
  <c r="M16" i="8"/>
  <c r="N16" i="8" s="1"/>
  <c r="AG16" i="8"/>
  <c r="T16" i="8" s="1"/>
  <c r="AH16" i="8"/>
  <c r="AI16" i="8"/>
  <c r="V16" i="8" s="1"/>
  <c r="C50" i="5"/>
  <c r="AE31" i="8"/>
  <c r="J31" i="8"/>
  <c r="AD31" i="8"/>
  <c r="J23" i="8"/>
  <c r="AD23" i="8"/>
  <c r="AE23" i="8"/>
  <c r="K48" i="8"/>
  <c r="H48" i="8" s="1"/>
  <c r="L48" i="8"/>
  <c r="M48" i="8"/>
  <c r="N48" i="8" s="1"/>
  <c r="AG48" i="8"/>
  <c r="T48" i="8" s="1"/>
  <c r="AH48" i="8"/>
  <c r="U48" i="8" s="1"/>
  <c r="W48" i="8"/>
  <c r="AI48" i="8"/>
  <c r="V48" i="8" s="1"/>
  <c r="C82" i="5"/>
  <c r="W41" i="8"/>
  <c r="K41" i="8"/>
  <c r="H41" i="8" s="1"/>
  <c r="L41" i="8"/>
  <c r="M41" i="8"/>
  <c r="N41" i="8" s="1"/>
  <c r="AG41" i="8"/>
  <c r="T41" i="8" s="1"/>
  <c r="AH41" i="8"/>
  <c r="U41" i="8" s="1"/>
  <c r="C75" i="5"/>
  <c r="AI41" i="8"/>
  <c r="V41" i="8" s="1"/>
  <c r="J26" i="8"/>
  <c r="AD26" i="8"/>
  <c r="AE26" i="8"/>
  <c r="J58" i="8"/>
  <c r="AD58" i="8"/>
  <c r="AE58" i="8"/>
  <c r="AD12" i="8"/>
  <c r="AE12" i="8"/>
  <c r="J12" i="8"/>
  <c r="D6" i="8"/>
  <c r="D8" i="8"/>
  <c r="K24" i="8"/>
  <c r="H24" i="8" s="1"/>
  <c r="M24" i="8"/>
  <c r="N24" i="8" s="1"/>
  <c r="AG24" i="8"/>
  <c r="T24" i="8" s="1"/>
  <c r="AH24" i="8"/>
  <c r="W24" i="8"/>
  <c r="AI24" i="8"/>
  <c r="V24" i="8" s="1"/>
  <c r="C58" i="5"/>
  <c r="AH21" i="8"/>
  <c r="W21" i="8"/>
  <c r="K21" i="8"/>
  <c r="H21" i="8" s="1"/>
  <c r="AG21" i="8"/>
  <c r="T21" i="8" s="1"/>
  <c r="M21" i="8"/>
  <c r="N21" i="8" s="1"/>
  <c r="AI21" i="8"/>
  <c r="V21" i="8" s="1"/>
  <c r="C55" i="5"/>
  <c r="W44" i="8"/>
  <c r="K44" i="8"/>
  <c r="H44" i="8" s="1"/>
  <c r="L44" i="8"/>
  <c r="M44" i="8"/>
  <c r="N44" i="8" s="1"/>
  <c r="AG44" i="8"/>
  <c r="T44" i="8" s="1"/>
  <c r="AH44" i="8"/>
  <c r="U44" i="8" s="1"/>
  <c r="C78" i="5"/>
  <c r="AI44" i="8"/>
  <c r="V44" i="8" s="1"/>
  <c r="J46" i="8"/>
  <c r="AD46" i="8"/>
  <c r="AE46" i="8"/>
  <c r="J52" i="8"/>
  <c r="AD52" i="8"/>
  <c r="AE52" i="8"/>
  <c r="W27" i="8"/>
  <c r="K27" i="8"/>
  <c r="H27" i="8" s="1"/>
  <c r="L27" i="8"/>
  <c r="M27" i="8"/>
  <c r="N27" i="8" s="1"/>
  <c r="AG27" i="8"/>
  <c r="T27" i="8" s="1"/>
  <c r="AH27" i="8"/>
  <c r="U27" i="8" s="1"/>
  <c r="AI27" i="8"/>
  <c r="V27" i="8" s="1"/>
  <c r="C61" i="5"/>
  <c r="L31" i="8"/>
  <c r="M31" i="8"/>
  <c r="N31" i="8" s="1"/>
  <c r="AG31" i="8"/>
  <c r="T31" i="8" s="1"/>
  <c r="AH31" i="8"/>
  <c r="U31" i="8" s="1"/>
  <c r="W31" i="8"/>
  <c r="K31" i="8"/>
  <c r="H31" i="8" s="1"/>
  <c r="AI31" i="8"/>
  <c r="V31" i="8" s="1"/>
  <c r="C65" i="5"/>
  <c r="J39" i="8"/>
  <c r="AD39" i="8"/>
  <c r="AE39" i="8"/>
  <c r="J27" i="8"/>
  <c r="AD27" i="8"/>
  <c r="AE27" i="8"/>
  <c r="J45" i="8"/>
  <c r="AD45" i="8"/>
  <c r="AE45" i="8"/>
  <c r="AE63" i="8"/>
  <c r="AD63" i="8"/>
  <c r="J63" i="8"/>
  <c r="W29" i="8"/>
  <c r="K29" i="8"/>
  <c r="H29" i="8" s="1"/>
  <c r="L29" i="8"/>
  <c r="M29" i="8"/>
  <c r="N29" i="8" s="1"/>
  <c r="AG29" i="8"/>
  <c r="T29" i="8" s="1"/>
  <c r="AH29" i="8"/>
  <c r="U29" i="8" s="1"/>
  <c r="AI29" i="8"/>
  <c r="V29" i="8" s="1"/>
  <c r="C63" i="5"/>
  <c r="J61" i="8"/>
  <c r="AD61" i="8"/>
  <c r="AE61" i="8"/>
  <c r="W28" i="8"/>
  <c r="K28" i="8"/>
  <c r="H28" i="8" s="1"/>
  <c r="L28" i="8"/>
  <c r="M28" i="8"/>
  <c r="N28" i="8" s="1"/>
  <c r="AG28" i="8"/>
  <c r="T28" i="8" s="1"/>
  <c r="AH28" i="8"/>
  <c r="U28" i="8" s="1"/>
  <c r="AI28" i="8"/>
  <c r="V28" i="8" s="1"/>
  <c r="C62" i="5"/>
  <c r="L64" i="8"/>
  <c r="AH64" i="8"/>
  <c r="U64" i="8" s="1"/>
  <c r="M64" i="8"/>
  <c r="N64" i="8" s="1"/>
  <c r="AG64" i="8"/>
  <c r="T64" i="8" s="1"/>
  <c r="K64" i="8"/>
  <c r="H64" i="8" s="1"/>
  <c r="W64" i="8"/>
  <c r="AI64" i="8"/>
  <c r="V64" i="8" s="1"/>
  <c r="C98" i="5"/>
  <c r="M26" i="8"/>
  <c r="N26" i="8" s="1"/>
  <c r="AG26" i="8"/>
  <c r="T26" i="8" s="1"/>
  <c r="AH26" i="8"/>
  <c r="W26" i="8"/>
  <c r="K26" i="8"/>
  <c r="H26" i="8" s="1"/>
  <c r="AI26" i="8"/>
  <c r="V26" i="8" s="1"/>
  <c r="C60" i="5"/>
  <c r="AD24" i="8"/>
  <c r="AE24" i="8"/>
  <c r="J24" i="8"/>
  <c r="J17" i="8"/>
  <c r="AD17" i="8"/>
  <c r="AE17" i="8"/>
  <c r="J38" i="8"/>
  <c r="AD38" i="8"/>
  <c r="AE38" i="8"/>
  <c r="J51" i="8"/>
  <c r="AD51" i="8"/>
  <c r="AE51" i="8"/>
  <c r="M19" i="8"/>
  <c r="N19" i="8" s="1"/>
  <c r="AG19" i="8"/>
  <c r="T19" i="8" s="1"/>
  <c r="AH19" i="8"/>
  <c r="W19" i="8"/>
  <c r="K19" i="8"/>
  <c r="H19" i="8" s="1"/>
  <c r="C53" i="5"/>
  <c r="AI19" i="8"/>
  <c r="V19" i="8" s="1"/>
  <c r="W42" i="8"/>
  <c r="K42" i="8"/>
  <c r="H42" i="8" s="1"/>
  <c r="L42" i="8"/>
  <c r="M42" i="8"/>
  <c r="N42" i="8" s="1"/>
  <c r="AG42" i="8"/>
  <c r="T42" i="8" s="1"/>
  <c r="AH42" i="8"/>
  <c r="U42" i="8" s="1"/>
  <c r="AI42" i="8"/>
  <c r="V42" i="8" s="1"/>
  <c r="C76" i="5"/>
  <c r="W23" i="8"/>
  <c r="K23" i="8"/>
  <c r="H23" i="8" s="1"/>
  <c r="M23" i="8"/>
  <c r="N23" i="8" s="1"/>
  <c r="AG23" i="8"/>
  <c r="T23" i="8" s="1"/>
  <c r="AH23" i="8"/>
  <c r="AI23" i="8"/>
  <c r="V23" i="8" s="1"/>
  <c r="C57" i="5"/>
  <c r="J44" i="8"/>
  <c r="AD44" i="8"/>
  <c r="AE44" i="8"/>
  <c r="K12" i="8"/>
  <c r="H12" i="8" s="1"/>
  <c r="M12" i="8"/>
  <c r="N12" i="8" s="1"/>
  <c r="AG12" i="8"/>
  <c r="T12" i="8" s="1"/>
  <c r="AH12" i="8"/>
  <c r="W12" i="8"/>
  <c r="AI12" i="8"/>
  <c r="V12" i="8" s="1"/>
  <c r="C46" i="5"/>
  <c r="J20" i="8"/>
  <c r="AD20" i="8"/>
  <c r="AE20" i="8"/>
  <c r="AD48" i="8"/>
  <c r="AE48" i="8"/>
  <c r="J48" i="8"/>
  <c r="J15" i="8"/>
  <c r="AD15" i="8"/>
  <c r="AE15" i="8"/>
  <c r="W54" i="8"/>
  <c r="K54" i="8"/>
  <c r="H54" i="8" s="1"/>
  <c r="L54" i="8"/>
  <c r="M54" i="8"/>
  <c r="N54" i="8" s="1"/>
  <c r="AG54" i="8"/>
  <c r="T54" i="8" s="1"/>
  <c r="AH54" i="8"/>
  <c r="U54" i="8" s="1"/>
  <c r="AI54" i="8"/>
  <c r="V54" i="8" s="1"/>
  <c r="C88" i="5"/>
  <c r="AH57" i="8"/>
  <c r="U57" i="8" s="1"/>
  <c r="K57" i="8"/>
  <c r="H57" i="8" s="1"/>
  <c r="L57" i="8"/>
  <c r="M57" i="8"/>
  <c r="N57" i="8" s="1"/>
  <c r="W57" i="8"/>
  <c r="AG57" i="8"/>
  <c r="T57" i="8" s="1"/>
  <c r="AI57" i="8"/>
  <c r="V57" i="8" s="1"/>
  <c r="C91" i="5"/>
  <c r="J18" i="8"/>
  <c r="AD18" i="8"/>
  <c r="AE18" i="8"/>
  <c r="AH45" i="8"/>
  <c r="U45" i="8" s="1"/>
  <c r="W45" i="8"/>
  <c r="K45" i="8"/>
  <c r="H45" i="8" s="1"/>
  <c r="L45" i="8"/>
  <c r="M45" i="8"/>
  <c r="N45" i="8" s="1"/>
  <c r="AG45" i="8"/>
  <c r="T45" i="8" s="1"/>
  <c r="AI45" i="8"/>
  <c r="V45" i="8" s="1"/>
  <c r="C79" i="5"/>
  <c r="W11" i="8"/>
  <c r="K11" i="8"/>
  <c r="H11" i="8" s="1"/>
  <c r="L11" i="8"/>
  <c r="L12" i="8" s="1"/>
  <c r="M11" i="8"/>
  <c r="N11" i="8" s="1"/>
  <c r="AG11" i="8"/>
  <c r="T11" i="8" s="1"/>
  <c r="AH11" i="8"/>
  <c r="AI11" i="8"/>
  <c r="C45" i="5"/>
  <c r="W53" i="8"/>
  <c r="K53" i="8"/>
  <c r="H53" i="8" s="1"/>
  <c r="L53" i="8"/>
  <c r="M53" i="8"/>
  <c r="N53" i="8" s="1"/>
  <c r="AG53" i="8"/>
  <c r="T53" i="8" s="1"/>
  <c r="AH53" i="8"/>
  <c r="U53" i="8" s="1"/>
  <c r="AI53" i="8"/>
  <c r="V53" i="8" s="1"/>
  <c r="C87" i="5"/>
  <c r="AD59" i="8"/>
  <c r="J59" i="8"/>
  <c r="AE59" i="8"/>
  <c r="W47" i="8"/>
  <c r="K47" i="8"/>
  <c r="H47" i="8" s="1"/>
  <c r="L47" i="8"/>
  <c r="M47" i="8"/>
  <c r="N47" i="8" s="1"/>
  <c r="AG47" i="8"/>
  <c r="T47" i="8" s="1"/>
  <c r="AH47" i="8"/>
  <c r="U47" i="8" s="1"/>
  <c r="AI47" i="8"/>
  <c r="V47" i="8" s="1"/>
  <c r="C81" i="5"/>
  <c r="L55" i="8"/>
  <c r="M55" i="8"/>
  <c r="N55" i="8" s="1"/>
  <c r="AG55" i="8"/>
  <c r="T55" i="8" s="1"/>
  <c r="AH55" i="8"/>
  <c r="U55" i="8" s="1"/>
  <c r="W55" i="8"/>
  <c r="K55" i="8"/>
  <c r="H55" i="8" s="1"/>
  <c r="AI55" i="8"/>
  <c r="V55" i="8" s="1"/>
  <c r="C89" i="5"/>
  <c r="AD64" i="8"/>
  <c r="J64" i="8"/>
  <c r="AE64" i="8"/>
  <c r="W15" i="8"/>
  <c r="K15" i="8"/>
  <c r="H15" i="8" s="1"/>
  <c r="M15" i="8"/>
  <c r="N15" i="8" s="1"/>
  <c r="AG15" i="8"/>
  <c r="T15" i="8" s="1"/>
  <c r="AH15" i="8"/>
  <c r="AI15" i="8"/>
  <c r="V15" i="8" s="1"/>
  <c r="C49" i="5"/>
  <c r="W22" i="8"/>
  <c r="D7" i="8" s="1"/>
  <c r="K22" i="8"/>
  <c r="H22" i="8" s="1"/>
  <c r="M22" i="8"/>
  <c r="N22" i="8" s="1"/>
  <c r="AG22" i="8"/>
  <c r="T22" i="8" s="1"/>
  <c r="AH22" i="8"/>
  <c r="AI22" i="8"/>
  <c r="V22" i="8" s="1"/>
  <c r="C56" i="5"/>
  <c r="AD36" i="8"/>
  <c r="AE36" i="8"/>
  <c r="J36" i="8"/>
  <c r="W56" i="8"/>
  <c r="K56" i="8"/>
  <c r="H56" i="8" s="1"/>
  <c r="L56" i="8"/>
  <c r="AH56" i="8"/>
  <c r="U56" i="8" s="1"/>
  <c r="M56" i="8"/>
  <c r="N56" i="8" s="1"/>
  <c r="AG56" i="8"/>
  <c r="T56" i="8" s="1"/>
  <c r="AI56" i="8"/>
  <c r="V56" i="8" s="1"/>
  <c r="C90" i="5"/>
  <c r="AE19" i="8"/>
  <c r="J19" i="8"/>
  <c r="AD19" i="8"/>
  <c r="J37" i="8"/>
  <c r="AD37" i="8"/>
  <c r="AE37" i="8"/>
  <c r="J21" i="8"/>
  <c r="AD21" i="8"/>
  <c r="AE21" i="8"/>
  <c r="L43" i="8"/>
  <c r="M43" i="8"/>
  <c r="N43" i="8" s="1"/>
  <c r="AG43" i="8"/>
  <c r="T43" i="8" s="1"/>
  <c r="AH43" i="8"/>
  <c r="U43" i="8" s="1"/>
  <c r="W43" i="8"/>
  <c r="K43" i="8"/>
  <c r="H43" i="8" s="1"/>
  <c r="AI43" i="8"/>
  <c r="V43" i="8" s="1"/>
  <c r="C77" i="5"/>
  <c r="W51" i="8"/>
  <c r="K51" i="8"/>
  <c r="H51" i="8" s="1"/>
  <c r="L51" i="8"/>
  <c r="M51" i="8"/>
  <c r="N51" i="8" s="1"/>
  <c r="AG51" i="8"/>
  <c r="T51" i="8" s="1"/>
  <c r="AH51" i="8"/>
  <c r="U51" i="8" s="1"/>
  <c r="AI51" i="8"/>
  <c r="V51" i="8" s="1"/>
  <c r="C85" i="5"/>
  <c r="J32" i="8"/>
  <c r="AD32" i="8"/>
  <c r="AE32" i="8"/>
  <c r="K36" i="8"/>
  <c r="H36" i="8" s="1"/>
  <c r="L36" i="8"/>
  <c r="M36" i="8"/>
  <c r="N36" i="8" s="1"/>
  <c r="AG36" i="8"/>
  <c r="T36" i="8" s="1"/>
  <c r="AH36" i="8"/>
  <c r="U36" i="8" s="1"/>
  <c r="W36" i="8"/>
  <c r="C70" i="5"/>
  <c r="AI36" i="8"/>
  <c r="V36" i="8" s="1"/>
  <c r="J13" i="8"/>
  <c r="AD13" i="8"/>
  <c r="AE13" i="8"/>
  <c r="J28" i="8"/>
  <c r="AD28" i="8"/>
  <c r="AE28" i="8"/>
  <c r="L63" i="8"/>
  <c r="M63" i="8"/>
  <c r="N63" i="8" s="1"/>
  <c r="W63" i="8"/>
  <c r="AG63" i="8"/>
  <c r="T63" i="8" s="1"/>
  <c r="K63" i="8"/>
  <c r="H63" i="8" s="1"/>
  <c r="AH63" i="8"/>
  <c r="U63" i="8" s="1"/>
  <c r="AI63" i="8"/>
  <c r="V63" i="8" s="1"/>
  <c r="C97" i="5"/>
  <c r="J50" i="8"/>
  <c r="AD50" i="8"/>
  <c r="AE50" i="8"/>
  <c r="J29" i="8"/>
  <c r="AD29" i="8"/>
  <c r="AE29" i="8"/>
  <c r="W17" i="8"/>
  <c r="K17" i="8"/>
  <c r="H17" i="8" s="1"/>
  <c r="M17" i="8"/>
  <c r="N17" i="8" s="1"/>
  <c r="AG17" i="8"/>
  <c r="T17" i="8" s="1"/>
  <c r="AH17" i="8"/>
  <c r="AI17" i="8"/>
  <c r="V17" i="8" s="1"/>
  <c r="C51" i="5"/>
  <c r="W25" i="8"/>
  <c r="K25" i="8"/>
  <c r="H25" i="8" s="1"/>
  <c r="M25" i="8"/>
  <c r="N25" i="8" s="1"/>
  <c r="AG25" i="8"/>
  <c r="T25" i="8" s="1"/>
  <c r="AH25" i="8"/>
  <c r="AI25" i="8"/>
  <c r="V25" i="8" s="1"/>
  <c r="C59" i="5"/>
  <c r="W46" i="8"/>
  <c r="K46" i="8"/>
  <c r="H46" i="8" s="1"/>
  <c r="L46" i="8"/>
  <c r="M46" i="8"/>
  <c r="N46" i="8" s="1"/>
  <c r="AG46" i="8"/>
  <c r="T46" i="8" s="1"/>
  <c r="AH46" i="8"/>
  <c r="U46" i="8" s="1"/>
  <c r="AI46" i="8"/>
  <c r="V46" i="8" s="1"/>
  <c r="C80" i="5"/>
  <c r="J34" i="8"/>
  <c r="AD34" i="8"/>
  <c r="AE34" i="8"/>
  <c r="J14" i="8"/>
  <c r="AD14" i="8"/>
  <c r="AE14" i="8"/>
  <c r="J16" i="8"/>
  <c r="AD16" i="8"/>
  <c r="AE16" i="8"/>
  <c r="W40" i="8"/>
  <c r="K40" i="8"/>
  <c r="H40" i="8" s="1"/>
  <c r="L40" i="8"/>
  <c r="M40" i="8"/>
  <c r="N40" i="8" s="1"/>
  <c r="AG40" i="8"/>
  <c r="T40" i="8" s="1"/>
  <c r="AH40" i="8"/>
  <c r="U40" i="8" s="1"/>
  <c r="AI40" i="8"/>
  <c r="V40" i="8" s="1"/>
  <c r="C74" i="5"/>
  <c r="AD62" i="8"/>
  <c r="J62" i="8"/>
  <c r="AE62" i="8"/>
  <c r="K59" i="8"/>
  <c r="H59" i="8" s="1"/>
  <c r="M59" i="8"/>
  <c r="N59" i="8" s="1"/>
  <c r="AG59" i="8"/>
  <c r="T59" i="8" s="1"/>
  <c r="AH59" i="8"/>
  <c r="U59" i="8" s="1"/>
  <c r="L59" i="8"/>
  <c r="W59" i="8"/>
  <c r="AI59" i="8"/>
  <c r="V59" i="8" s="1"/>
  <c r="C93" i="5"/>
  <c r="J53" i="8"/>
  <c r="AD53" i="8"/>
  <c r="AE53" i="8"/>
  <c r="J22" i="8"/>
  <c r="AD22" i="8"/>
  <c r="AE22" i="8"/>
  <c r="J41" i="8"/>
  <c r="AD41" i="8"/>
  <c r="AE41" i="8"/>
  <c r="J40" i="8"/>
  <c r="AD40" i="8"/>
  <c r="AE40" i="8"/>
  <c r="AE55" i="8"/>
  <c r="J55" i="8"/>
  <c r="AD55" i="8"/>
  <c r="J35" i="8"/>
  <c r="AD35" i="8"/>
  <c r="AE35" i="8"/>
  <c r="W13" i="8"/>
  <c r="K13" i="8"/>
  <c r="H13" i="8" s="1"/>
  <c r="M13" i="8"/>
  <c r="N13" i="8" s="1"/>
  <c r="AG13" i="8"/>
  <c r="T13" i="8" s="1"/>
  <c r="AH13" i="8"/>
  <c r="AI13" i="8"/>
  <c r="V13" i="8" s="1"/>
  <c r="C47" i="5"/>
  <c r="J49" i="8"/>
  <c r="AD49" i="8"/>
  <c r="AE49" i="8"/>
  <c r="W35" i="8"/>
  <c r="K35" i="8"/>
  <c r="H35" i="8" s="1"/>
  <c r="L35" i="8"/>
  <c r="M35" i="8"/>
  <c r="N35" i="8" s="1"/>
  <c r="AG35" i="8"/>
  <c r="T35" i="8" s="1"/>
  <c r="AH35" i="8"/>
  <c r="U35" i="8" s="1"/>
  <c r="AI35" i="8"/>
  <c r="V35" i="8" s="1"/>
  <c r="C69" i="5"/>
  <c r="J56" i="8"/>
  <c r="AD56" i="8"/>
  <c r="AE56" i="8"/>
  <c r="J33" i="8"/>
  <c r="AD33" i="8"/>
  <c r="AE33" i="8"/>
  <c r="J42" i="8"/>
  <c r="AD42" i="8"/>
  <c r="AE42" i="8"/>
  <c r="AD60" i="8"/>
  <c r="AE60" i="8"/>
  <c r="J60" i="8"/>
  <c r="J47" i="8"/>
  <c r="AD47" i="8"/>
  <c r="AE47" i="8"/>
  <c r="W61" i="8"/>
  <c r="K61" i="8"/>
  <c r="H61" i="8" s="1"/>
  <c r="L61" i="8"/>
  <c r="M61" i="8"/>
  <c r="N61" i="8" s="1"/>
  <c r="AH61" i="8"/>
  <c r="U61" i="8" s="1"/>
  <c r="AG61" i="8"/>
  <c r="T61" i="8" s="1"/>
  <c r="AI61" i="8"/>
  <c r="V61" i="8" s="1"/>
  <c r="C95" i="5"/>
  <c r="AE43" i="8"/>
  <c r="J43" i="8"/>
  <c r="AD43" i="8"/>
  <c r="M14" i="8"/>
  <c r="N14" i="8" s="1"/>
  <c r="AG14" i="8"/>
  <c r="T14" i="8" s="1"/>
  <c r="AH14" i="8"/>
  <c r="W14" i="8"/>
  <c r="K14" i="8"/>
  <c r="H14" i="8" s="1"/>
  <c r="AI14" i="8"/>
  <c r="V14" i="8" s="1"/>
  <c r="C48" i="5"/>
  <c r="M62" i="8"/>
  <c r="N62" i="8" s="1"/>
  <c r="AG62" i="8"/>
  <c r="T62" i="8" s="1"/>
  <c r="AH62" i="8"/>
  <c r="U62" i="8" s="1"/>
  <c r="K62" i="8"/>
  <c r="H62" i="8" s="1"/>
  <c r="L62" i="8"/>
  <c r="W62" i="8"/>
  <c r="C96" i="5"/>
  <c r="AI62" i="8"/>
  <c r="V62" i="8" s="1"/>
  <c r="W34" i="8"/>
  <c r="K34" i="8"/>
  <c r="H34" i="8" s="1"/>
  <c r="L34" i="8"/>
  <c r="M34" i="8"/>
  <c r="N34" i="8" s="1"/>
  <c r="AG34" i="8"/>
  <c r="T34" i="8" s="1"/>
  <c r="AH34" i="8"/>
  <c r="U34" i="8" s="1"/>
  <c r="AI34" i="8"/>
  <c r="V34" i="8" s="1"/>
  <c r="C68" i="5"/>
  <c r="J54" i="8"/>
  <c r="AD54" i="8"/>
  <c r="AE54" i="8"/>
  <c r="W49" i="8"/>
  <c r="K49" i="8"/>
  <c r="H49" i="8" s="1"/>
  <c r="L49" i="8"/>
  <c r="M49" i="8"/>
  <c r="N49" i="8" s="1"/>
  <c r="AG49" i="8"/>
  <c r="T49" i="8" s="1"/>
  <c r="AH49" i="8"/>
  <c r="U49" i="8" s="1"/>
  <c r="AI49" i="8"/>
  <c r="V49" i="8" s="1"/>
  <c r="C83" i="5"/>
  <c r="AH33" i="8"/>
  <c r="U33" i="8" s="1"/>
  <c r="W33" i="8"/>
  <c r="K33" i="8"/>
  <c r="H33" i="8" s="1"/>
  <c r="L33" i="8"/>
  <c r="M33" i="8"/>
  <c r="N33" i="8" s="1"/>
  <c r="AG33" i="8"/>
  <c r="T33" i="8" s="1"/>
  <c r="AI33" i="8"/>
  <c r="V33" i="8" s="1"/>
  <c r="C67" i="5"/>
  <c r="W32" i="8"/>
  <c r="K32" i="8"/>
  <c r="H32" i="8" s="1"/>
  <c r="L32" i="8"/>
  <c r="M32" i="8"/>
  <c r="N32" i="8" s="1"/>
  <c r="AG32" i="8"/>
  <c r="T32" i="8" s="1"/>
  <c r="AH32" i="8"/>
  <c r="U32" i="8" s="1"/>
  <c r="AI32" i="8"/>
  <c r="V32" i="8" s="1"/>
  <c r="C66" i="5"/>
  <c r="W52" i="8"/>
  <c r="K52" i="8"/>
  <c r="H52" i="8" s="1"/>
  <c r="L52" i="8"/>
  <c r="M52" i="8"/>
  <c r="N52" i="8" s="1"/>
  <c r="AG52" i="8"/>
  <c r="T52" i="8" s="1"/>
  <c r="AH52" i="8"/>
  <c r="U52" i="8" s="1"/>
  <c r="AI52" i="8"/>
  <c r="V52" i="8" s="1"/>
  <c r="C86" i="5"/>
  <c r="W20" i="8"/>
  <c r="K20" i="8"/>
  <c r="H20" i="8" s="1"/>
  <c r="M20" i="8"/>
  <c r="N20" i="8" s="1"/>
  <c r="AG20" i="8"/>
  <c r="T20" i="8" s="1"/>
  <c r="AH20" i="8"/>
  <c r="C54" i="5"/>
  <c r="AI20" i="8"/>
  <c r="V20" i="8" s="1"/>
  <c r="W30" i="8"/>
  <c r="K30" i="8"/>
  <c r="H30" i="8" s="1"/>
  <c r="L30" i="8"/>
  <c r="M30" i="8"/>
  <c r="N30" i="8" s="1"/>
  <c r="AG30" i="8"/>
  <c r="T30" i="8" s="1"/>
  <c r="AH30" i="8"/>
  <c r="U30" i="8" s="1"/>
  <c r="AI30" i="8"/>
  <c r="V30" i="8" s="1"/>
  <c r="C64" i="5"/>
  <c r="W18" i="8"/>
  <c r="K18" i="8"/>
  <c r="H18" i="8" s="1"/>
  <c r="M18" i="8"/>
  <c r="N18" i="8" s="1"/>
  <c r="AG18" i="8"/>
  <c r="T18" i="8" s="1"/>
  <c r="AH18" i="8"/>
  <c r="AI18" i="8"/>
  <c r="V18" i="8" s="1"/>
  <c r="C52" i="5"/>
  <c r="AD57" i="8"/>
  <c r="AE57" i="8"/>
  <c r="J57" i="8"/>
  <c r="W58" i="8"/>
  <c r="K58" i="8"/>
  <c r="H58" i="8" s="1"/>
  <c r="L58" i="8"/>
  <c r="M58" i="8"/>
  <c r="N58" i="8" s="1"/>
  <c r="AG58" i="8"/>
  <c r="T58" i="8" s="1"/>
  <c r="AH58" i="8"/>
  <c r="U58" i="8" s="1"/>
  <c r="AI58" i="8"/>
  <c r="V58" i="8" s="1"/>
  <c r="C92" i="5"/>
  <c r="M50" i="8"/>
  <c r="N50" i="8" s="1"/>
  <c r="AG50" i="8"/>
  <c r="T50" i="8" s="1"/>
  <c r="AH50" i="8"/>
  <c r="U50" i="8" s="1"/>
  <c r="W50" i="8"/>
  <c r="K50" i="8"/>
  <c r="H50" i="8" s="1"/>
  <c r="L50" i="8"/>
  <c r="AI50" i="8"/>
  <c r="V50" i="8" s="1"/>
  <c r="C84" i="5"/>
  <c r="K60" i="8"/>
  <c r="H60" i="8" s="1"/>
  <c r="L60" i="8"/>
  <c r="AH60" i="8"/>
  <c r="U60" i="8" s="1"/>
  <c r="M60" i="8"/>
  <c r="N60" i="8" s="1"/>
  <c r="W60" i="8"/>
  <c r="AG60" i="8"/>
  <c r="T60" i="8" s="1"/>
  <c r="AI60" i="8"/>
  <c r="V60" i="8" s="1"/>
  <c r="C94" i="5"/>
  <c r="W37" i="8"/>
  <c r="K37" i="8"/>
  <c r="H37" i="8" s="1"/>
  <c r="L37" i="8"/>
  <c r="M37" i="8"/>
  <c r="N37" i="8" s="1"/>
  <c r="AG37" i="8"/>
  <c r="T37" i="8" s="1"/>
  <c r="AH37" i="8"/>
  <c r="U37" i="8" s="1"/>
  <c r="AI37" i="8"/>
  <c r="V37" i="8" s="1"/>
  <c r="C71" i="5"/>
  <c r="J25" i="8"/>
  <c r="AD25" i="8"/>
  <c r="AE25" i="8"/>
  <c r="U26" i="8" l="1"/>
  <c r="D5" i="8"/>
  <c r="U12" i="8"/>
  <c r="I1010" i="5"/>
  <c r="J1010" i="5" s="1"/>
  <c r="G1010" i="5"/>
  <c r="T1010" i="5" s="1"/>
  <c r="I1033" i="5"/>
  <c r="J1033" i="5" s="1"/>
  <c r="G1033" i="5"/>
  <c r="T1033" i="5" s="1"/>
  <c r="G1009" i="5"/>
  <c r="T1009" i="5" s="1"/>
  <c r="I1009" i="5"/>
  <c r="J1009" i="5" s="1"/>
  <c r="I1025" i="5"/>
  <c r="J1025" i="5" s="1"/>
  <c r="G1025" i="5"/>
  <c r="T1025" i="5" s="1"/>
  <c r="I1008" i="5"/>
  <c r="J1008" i="5" s="1"/>
  <c r="G1008" i="5"/>
  <c r="T1008" i="5" s="1"/>
  <c r="U23" i="8"/>
  <c r="I1026" i="5"/>
  <c r="J1026" i="5" s="1"/>
  <c r="G1026" i="5"/>
  <c r="T1026" i="5" s="1"/>
  <c r="I1011" i="5"/>
  <c r="J1011" i="5" s="1"/>
  <c r="G1011" i="5"/>
  <c r="T1011" i="5" s="1"/>
  <c r="I1027" i="5"/>
  <c r="J1027" i="5" s="1"/>
  <c r="G1027" i="5"/>
  <c r="T1027" i="5" s="1"/>
  <c r="I1002" i="5"/>
  <c r="J1002" i="5" s="1"/>
  <c r="G1002" i="5"/>
  <c r="T1002" i="5" s="1"/>
  <c r="G1013" i="5"/>
  <c r="T1013" i="5" s="1"/>
  <c r="I1013" i="5"/>
  <c r="J1013" i="5" s="1"/>
  <c r="I1004" i="5"/>
  <c r="J1004" i="5" s="1"/>
  <c r="G1004" i="5"/>
  <c r="T1004" i="5" s="1"/>
  <c r="I1028" i="5"/>
  <c r="J1028" i="5" s="1"/>
  <c r="G1028" i="5"/>
  <c r="T1028" i="5" s="1"/>
  <c r="I1006" i="5"/>
  <c r="J1006" i="5" s="1"/>
  <c r="G1006" i="5"/>
  <c r="T1006" i="5" s="1"/>
  <c r="I1016" i="5"/>
  <c r="J1016" i="5" s="1"/>
  <c r="G1016" i="5"/>
  <c r="T1016" i="5" s="1"/>
  <c r="I1021" i="5"/>
  <c r="J1021" i="5" s="1"/>
  <c r="G1021" i="5"/>
  <c r="T1021" i="5" s="1"/>
  <c r="G1015" i="5"/>
  <c r="T1015" i="5" s="1"/>
  <c r="I1015" i="5"/>
  <c r="J1015" i="5" s="1"/>
  <c r="G1029" i="5"/>
  <c r="T1029" i="5" s="1"/>
  <c r="I1029" i="5"/>
  <c r="J1029" i="5" s="1"/>
  <c r="I1032" i="5"/>
  <c r="J1032" i="5" s="1"/>
  <c r="G1032" i="5"/>
  <c r="T1032" i="5" s="1"/>
  <c r="G1017" i="5"/>
  <c r="T1017" i="5" s="1"/>
  <c r="I1017" i="5"/>
  <c r="J1017" i="5" s="1"/>
  <c r="G1031" i="5"/>
  <c r="T1031" i="5" s="1"/>
  <c r="I1031" i="5"/>
  <c r="J1031" i="5" s="1"/>
  <c r="I1019" i="5"/>
  <c r="J1019" i="5" s="1"/>
  <c r="G1019" i="5"/>
  <c r="T1019" i="5" s="1"/>
  <c r="I1000" i="5"/>
  <c r="J1000" i="5" s="1"/>
  <c r="G1000" i="5"/>
  <c r="T1000" i="5" s="1"/>
  <c r="G1007" i="5"/>
  <c r="T1007" i="5" s="1"/>
  <c r="I1007" i="5"/>
  <c r="J1007" i="5" s="1"/>
  <c r="I1020" i="5"/>
  <c r="J1020" i="5" s="1"/>
  <c r="G1020" i="5"/>
  <c r="T1020" i="5" s="1"/>
  <c r="I1024" i="5"/>
  <c r="J1024" i="5" s="1"/>
  <c r="G1024" i="5"/>
  <c r="T1024" i="5" s="1"/>
  <c r="I1012" i="5"/>
  <c r="J1012" i="5" s="1"/>
  <c r="G1012" i="5"/>
  <c r="T1012" i="5" s="1"/>
  <c r="I1018" i="5"/>
  <c r="J1018" i="5" s="1"/>
  <c r="G1018" i="5"/>
  <c r="T1018" i="5" s="1"/>
  <c r="G1014" i="5"/>
  <c r="T1014" i="5" s="1"/>
  <c r="I1014" i="5"/>
  <c r="J1014" i="5" s="1"/>
  <c r="G1005" i="5"/>
  <c r="T1005" i="5" s="1"/>
  <c r="I1005" i="5"/>
  <c r="J1005" i="5" s="1"/>
  <c r="I1034" i="5"/>
  <c r="J1034" i="5" s="1"/>
  <c r="G1034" i="5"/>
  <c r="T1034" i="5" s="1"/>
  <c r="I1001" i="5"/>
  <c r="J1001" i="5" s="1"/>
  <c r="G1001" i="5"/>
  <c r="T1001" i="5" s="1"/>
  <c r="I1022" i="5"/>
  <c r="J1022" i="5" s="1"/>
  <c r="G1022" i="5"/>
  <c r="T1022" i="5" s="1"/>
  <c r="G1003" i="5"/>
  <c r="T1003" i="5" s="1"/>
  <c r="I1003" i="5"/>
  <c r="J1003" i="5" s="1"/>
  <c r="G1023" i="5"/>
  <c r="T1023" i="5" s="1"/>
  <c r="I1023" i="5"/>
  <c r="J1023" i="5" s="1"/>
  <c r="G999" i="5"/>
  <c r="T999" i="5" s="1"/>
  <c r="I999" i="5"/>
  <c r="J999" i="5" s="1"/>
  <c r="I1030" i="5"/>
  <c r="J1030" i="5" s="1"/>
  <c r="G1030" i="5"/>
  <c r="T1030" i="5" s="1"/>
  <c r="I988" i="5"/>
  <c r="J988" i="5" s="1"/>
  <c r="G988" i="5"/>
  <c r="T988" i="5" s="1"/>
  <c r="G972" i="5"/>
  <c r="T972" i="5" s="1"/>
  <c r="I972" i="5"/>
  <c r="J972" i="5" s="1"/>
  <c r="I956" i="5"/>
  <c r="J956" i="5" s="1"/>
  <c r="G956" i="5"/>
  <c r="T956" i="5" s="1"/>
  <c r="I955" i="5"/>
  <c r="J955" i="5" s="1"/>
  <c r="G955" i="5"/>
  <c r="T955" i="5" s="1"/>
  <c r="G963" i="5"/>
  <c r="T963" i="5" s="1"/>
  <c r="I963" i="5"/>
  <c r="J963" i="5" s="1"/>
  <c r="I994" i="5"/>
  <c r="J994" i="5" s="1"/>
  <c r="G994" i="5"/>
  <c r="T994" i="5" s="1"/>
  <c r="I998" i="5"/>
  <c r="J998" i="5" s="1"/>
  <c r="G998" i="5"/>
  <c r="T998" i="5" s="1"/>
  <c r="G987" i="5"/>
  <c r="T987" i="5" s="1"/>
  <c r="I987" i="5"/>
  <c r="J987" i="5" s="1"/>
  <c r="I985" i="5"/>
  <c r="J985" i="5" s="1"/>
  <c r="G985" i="5"/>
  <c r="T985" i="5" s="1"/>
  <c r="G983" i="5"/>
  <c r="T983" i="5" s="1"/>
  <c r="I983" i="5"/>
  <c r="J983" i="5" s="1"/>
  <c r="I977" i="5"/>
  <c r="J977" i="5" s="1"/>
  <c r="G977" i="5"/>
  <c r="T977" i="5" s="1"/>
  <c r="I992" i="5"/>
  <c r="J992" i="5" s="1"/>
  <c r="G992" i="5"/>
  <c r="T992" i="5" s="1"/>
  <c r="G961" i="5"/>
  <c r="T961" i="5" s="1"/>
  <c r="I961" i="5"/>
  <c r="J961" i="5" s="1"/>
  <c r="G940" i="5"/>
  <c r="T940" i="5" s="1"/>
  <c r="I940" i="5"/>
  <c r="J940" i="5" s="1"/>
  <c r="I949" i="5"/>
  <c r="J949" i="5" s="1"/>
  <c r="G949" i="5"/>
  <c r="T949" i="5" s="1"/>
  <c r="I950" i="5"/>
  <c r="J950" i="5" s="1"/>
  <c r="G950" i="5"/>
  <c r="T950" i="5" s="1"/>
  <c r="I954" i="5"/>
  <c r="J954" i="5" s="1"/>
  <c r="G954" i="5"/>
  <c r="T954" i="5" s="1"/>
  <c r="G971" i="5"/>
  <c r="T971" i="5" s="1"/>
  <c r="I971" i="5"/>
  <c r="J971" i="5" s="1"/>
  <c r="G997" i="5"/>
  <c r="T997" i="5" s="1"/>
  <c r="I997" i="5"/>
  <c r="J997" i="5" s="1"/>
  <c r="I959" i="5"/>
  <c r="J959" i="5" s="1"/>
  <c r="G959" i="5"/>
  <c r="T959" i="5" s="1"/>
  <c r="G953" i="5"/>
  <c r="T953" i="5" s="1"/>
  <c r="I953" i="5"/>
  <c r="J953" i="5" s="1"/>
  <c r="G978" i="5"/>
  <c r="T978" i="5" s="1"/>
  <c r="I978" i="5"/>
  <c r="J978" i="5" s="1"/>
  <c r="I986" i="5"/>
  <c r="J986" i="5" s="1"/>
  <c r="G986" i="5"/>
  <c r="T986" i="5" s="1"/>
  <c r="G966" i="5"/>
  <c r="T966" i="5" s="1"/>
  <c r="I966" i="5"/>
  <c r="J966" i="5" s="1"/>
  <c r="I991" i="5"/>
  <c r="J991" i="5" s="1"/>
  <c r="G991" i="5"/>
  <c r="T991" i="5" s="1"/>
  <c r="I946" i="5"/>
  <c r="J946" i="5" s="1"/>
  <c r="G946" i="5"/>
  <c r="T946" i="5" s="1"/>
  <c r="I951" i="5"/>
  <c r="J951" i="5" s="1"/>
  <c r="G951" i="5"/>
  <c r="T951" i="5" s="1"/>
  <c r="I947" i="5"/>
  <c r="J947" i="5" s="1"/>
  <c r="G947" i="5"/>
  <c r="T947" i="5" s="1"/>
  <c r="I960" i="5"/>
  <c r="J960" i="5" s="1"/>
  <c r="G960" i="5"/>
  <c r="T960" i="5" s="1"/>
  <c r="I964" i="5"/>
  <c r="J964" i="5" s="1"/>
  <c r="G964" i="5"/>
  <c r="T964" i="5" s="1"/>
  <c r="I939" i="5"/>
  <c r="J939" i="5" s="1"/>
  <c r="G939" i="5"/>
  <c r="T939" i="5" s="1"/>
  <c r="G962" i="5"/>
  <c r="T962" i="5" s="1"/>
  <c r="I962" i="5"/>
  <c r="J962" i="5" s="1"/>
  <c r="I943" i="5"/>
  <c r="J943" i="5" s="1"/>
  <c r="G943" i="5"/>
  <c r="T943" i="5" s="1"/>
  <c r="I993" i="5"/>
  <c r="J993" i="5" s="1"/>
  <c r="G993" i="5"/>
  <c r="T993" i="5" s="1"/>
  <c r="I982" i="5"/>
  <c r="J982" i="5" s="1"/>
  <c r="G982" i="5"/>
  <c r="T982" i="5" s="1"/>
  <c r="I948" i="5"/>
  <c r="J948" i="5" s="1"/>
  <c r="G948" i="5"/>
  <c r="T948" i="5" s="1"/>
  <c r="I942" i="5"/>
  <c r="J942" i="5" s="1"/>
  <c r="G942" i="5"/>
  <c r="T942" i="5" s="1"/>
  <c r="I970" i="5"/>
  <c r="J970" i="5" s="1"/>
  <c r="G970" i="5"/>
  <c r="T970" i="5" s="1"/>
  <c r="G990" i="5"/>
  <c r="T990" i="5" s="1"/>
  <c r="I990" i="5"/>
  <c r="J990" i="5" s="1"/>
  <c r="I976" i="5"/>
  <c r="J976" i="5" s="1"/>
  <c r="G976" i="5"/>
  <c r="T976" i="5" s="1"/>
  <c r="I967" i="5"/>
  <c r="J967" i="5" s="1"/>
  <c r="G967" i="5"/>
  <c r="T967" i="5" s="1"/>
  <c r="I996" i="5"/>
  <c r="J996" i="5" s="1"/>
  <c r="G996" i="5"/>
  <c r="T996" i="5" s="1"/>
  <c r="I958" i="5"/>
  <c r="J958" i="5" s="1"/>
  <c r="G958" i="5"/>
  <c r="T958" i="5" s="1"/>
  <c r="I968" i="5"/>
  <c r="J968" i="5" s="1"/>
  <c r="G968" i="5"/>
  <c r="T968" i="5" s="1"/>
  <c r="I957" i="5"/>
  <c r="J957" i="5" s="1"/>
  <c r="G957" i="5"/>
  <c r="T957" i="5" s="1"/>
  <c r="I989" i="5"/>
  <c r="J989" i="5" s="1"/>
  <c r="G989" i="5"/>
  <c r="T989" i="5" s="1"/>
  <c r="I995" i="5"/>
  <c r="J995" i="5" s="1"/>
  <c r="G995" i="5"/>
  <c r="T995" i="5" s="1"/>
  <c r="I981" i="5"/>
  <c r="J981" i="5" s="1"/>
  <c r="G981" i="5"/>
  <c r="T981" i="5" s="1"/>
  <c r="G980" i="5"/>
  <c r="T980" i="5" s="1"/>
  <c r="I980" i="5"/>
  <c r="J980" i="5" s="1"/>
  <c r="G969" i="5"/>
  <c r="T969" i="5" s="1"/>
  <c r="I969" i="5"/>
  <c r="J969" i="5" s="1"/>
  <c r="I979" i="5"/>
  <c r="J979" i="5" s="1"/>
  <c r="G979" i="5"/>
  <c r="T979" i="5" s="1"/>
  <c r="I944" i="5"/>
  <c r="J944" i="5" s="1"/>
  <c r="G944" i="5"/>
  <c r="T944" i="5" s="1"/>
  <c r="G975" i="5"/>
  <c r="T975" i="5" s="1"/>
  <c r="I975" i="5"/>
  <c r="J975" i="5" s="1"/>
  <c r="G952" i="5"/>
  <c r="T952" i="5" s="1"/>
  <c r="I952" i="5"/>
  <c r="J952" i="5" s="1"/>
  <c r="G945" i="5"/>
  <c r="T945" i="5" s="1"/>
  <c r="I945" i="5"/>
  <c r="J945" i="5" s="1"/>
  <c r="I974" i="5"/>
  <c r="J974" i="5" s="1"/>
  <c r="G974" i="5"/>
  <c r="T974" i="5" s="1"/>
  <c r="I984" i="5"/>
  <c r="J984" i="5" s="1"/>
  <c r="G984" i="5"/>
  <c r="T984" i="5" s="1"/>
  <c r="I941" i="5"/>
  <c r="J941" i="5" s="1"/>
  <c r="G941" i="5"/>
  <c r="T941" i="5" s="1"/>
  <c r="G973" i="5"/>
  <c r="T973" i="5" s="1"/>
  <c r="I973" i="5"/>
  <c r="J973" i="5" s="1"/>
  <c r="I965" i="5"/>
  <c r="J965" i="5" s="1"/>
  <c r="G965" i="5"/>
  <c r="T965" i="5" s="1"/>
  <c r="I879" i="5"/>
  <c r="J879" i="5" s="1"/>
  <c r="G879" i="5"/>
  <c r="T879" i="5" s="1"/>
  <c r="I926" i="5"/>
  <c r="J926" i="5" s="1"/>
  <c r="G926" i="5"/>
  <c r="T926" i="5" s="1"/>
  <c r="I921" i="5"/>
  <c r="J921" i="5" s="1"/>
  <c r="G921" i="5"/>
  <c r="T921" i="5" s="1"/>
  <c r="G913" i="5"/>
  <c r="T913" i="5" s="1"/>
  <c r="I913" i="5"/>
  <c r="J913" i="5" s="1"/>
  <c r="I911" i="5"/>
  <c r="J911" i="5" s="1"/>
  <c r="G911" i="5"/>
  <c r="T911" i="5" s="1"/>
  <c r="G904" i="5"/>
  <c r="T904" i="5" s="1"/>
  <c r="I904" i="5"/>
  <c r="J904" i="5" s="1"/>
  <c r="G908" i="5"/>
  <c r="T908" i="5" s="1"/>
  <c r="I908" i="5"/>
  <c r="J908" i="5" s="1"/>
  <c r="G883" i="5"/>
  <c r="T883" i="5" s="1"/>
  <c r="I883" i="5"/>
  <c r="J883" i="5" s="1"/>
  <c r="I899" i="5"/>
  <c r="J899" i="5" s="1"/>
  <c r="G899" i="5"/>
  <c r="T899" i="5" s="1"/>
  <c r="I888" i="5"/>
  <c r="J888" i="5" s="1"/>
  <c r="G888" i="5"/>
  <c r="T888" i="5" s="1"/>
  <c r="I902" i="5"/>
  <c r="J902" i="5" s="1"/>
  <c r="G902" i="5"/>
  <c r="T902" i="5" s="1"/>
  <c r="I909" i="5"/>
  <c r="J909" i="5" s="1"/>
  <c r="G909" i="5"/>
  <c r="T909" i="5" s="1"/>
  <c r="G937" i="5"/>
  <c r="T937" i="5" s="1"/>
  <c r="I937" i="5"/>
  <c r="J937" i="5" s="1"/>
  <c r="I918" i="5"/>
  <c r="J918" i="5" s="1"/>
  <c r="G918" i="5"/>
  <c r="T918" i="5" s="1"/>
  <c r="I936" i="5"/>
  <c r="J936" i="5" s="1"/>
  <c r="G936" i="5"/>
  <c r="T936" i="5" s="1"/>
  <c r="I916" i="5"/>
  <c r="J916" i="5" s="1"/>
  <c r="G916" i="5"/>
  <c r="T916" i="5" s="1"/>
  <c r="I898" i="5"/>
  <c r="J898" i="5" s="1"/>
  <c r="G898" i="5"/>
  <c r="T898" i="5" s="1"/>
  <c r="G900" i="5"/>
  <c r="T900" i="5" s="1"/>
  <c r="I900" i="5"/>
  <c r="J900" i="5" s="1"/>
  <c r="I915" i="5"/>
  <c r="J915" i="5" s="1"/>
  <c r="G915" i="5"/>
  <c r="T915" i="5" s="1"/>
  <c r="I897" i="5"/>
  <c r="J897" i="5" s="1"/>
  <c r="G897" i="5"/>
  <c r="T897" i="5" s="1"/>
  <c r="G914" i="5"/>
  <c r="T914" i="5" s="1"/>
  <c r="I914" i="5"/>
  <c r="J914" i="5" s="1"/>
  <c r="G929" i="5"/>
  <c r="T929" i="5" s="1"/>
  <c r="I929" i="5"/>
  <c r="J929" i="5" s="1"/>
  <c r="G930" i="5"/>
  <c r="T930" i="5" s="1"/>
  <c r="I930" i="5"/>
  <c r="J930" i="5" s="1"/>
  <c r="I906" i="5"/>
  <c r="J906" i="5" s="1"/>
  <c r="G906" i="5"/>
  <c r="T906" i="5" s="1"/>
  <c r="G931" i="5"/>
  <c r="T931" i="5" s="1"/>
  <c r="I931" i="5"/>
  <c r="J931" i="5" s="1"/>
  <c r="I901" i="5"/>
  <c r="J901" i="5" s="1"/>
  <c r="G901" i="5"/>
  <c r="T901" i="5" s="1"/>
  <c r="I880" i="5"/>
  <c r="J880" i="5" s="1"/>
  <c r="G880" i="5"/>
  <c r="T880" i="5" s="1"/>
  <c r="G917" i="5"/>
  <c r="T917" i="5" s="1"/>
  <c r="I917" i="5"/>
  <c r="J917" i="5" s="1"/>
  <c r="I907" i="5"/>
  <c r="J907" i="5" s="1"/>
  <c r="G907" i="5"/>
  <c r="T907" i="5" s="1"/>
  <c r="I934" i="5"/>
  <c r="J934" i="5" s="1"/>
  <c r="G934" i="5"/>
  <c r="T934" i="5" s="1"/>
  <c r="I922" i="5"/>
  <c r="J922" i="5" s="1"/>
  <c r="G922" i="5"/>
  <c r="T922" i="5" s="1"/>
  <c r="G896" i="5"/>
  <c r="T896" i="5" s="1"/>
  <c r="I896" i="5"/>
  <c r="J896" i="5" s="1"/>
  <c r="I924" i="5"/>
  <c r="J924" i="5" s="1"/>
  <c r="G924" i="5"/>
  <c r="T924" i="5" s="1"/>
  <c r="G882" i="5"/>
  <c r="T882" i="5" s="1"/>
  <c r="I882" i="5"/>
  <c r="J882" i="5" s="1"/>
  <c r="I919" i="5"/>
  <c r="J919" i="5" s="1"/>
  <c r="G919" i="5"/>
  <c r="T919" i="5" s="1"/>
  <c r="G884" i="5"/>
  <c r="T884" i="5" s="1"/>
  <c r="I884" i="5"/>
  <c r="J884" i="5" s="1"/>
  <c r="I890" i="5"/>
  <c r="J890" i="5" s="1"/>
  <c r="G890" i="5"/>
  <c r="T890" i="5" s="1"/>
  <c r="G938" i="5"/>
  <c r="T938" i="5" s="1"/>
  <c r="I938" i="5"/>
  <c r="J938" i="5" s="1"/>
  <c r="I912" i="5"/>
  <c r="J912" i="5" s="1"/>
  <c r="G912" i="5"/>
  <c r="T912" i="5" s="1"/>
  <c r="I925" i="5"/>
  <c r="J925" i="5" s="1"/>
  <c r="G925" i="5"/>
  <c r="T925" i="5" s="1"/>
  <c r="I887" i="5"/>
  <c r="J887" i="5" s="1"/>
  <c r="G887" i="5"/>
  <c r="T887" i="5" s="1"/>
  <c r="I893" i="5"/>
  <c r="J893" i="5" s="1"/>
  <c r="G893" i="5"/>
  <c r="T893" i="5" s="1"/>
  <c r="I891" i="5"/>
  <c r="J891" i="5" s="1"/>
  <c r="G891" i="5"/>
  <c r="T891" i="5" s="1"/>
  <c r="G905" i="5"/>
  <c r="T905" i="5" s="1"/>
  <c r="I905" i="5"/>
  <c r="J905" i="5" s="1"/>
  <c r="G881" i="5"/>
  <c r="T881" i="5" s="1"/>
  <c r="I881" i="5"/>
  <c r="J881" i="5" s="1"/>
  <c r="I933" i="5"/>
  <c r="J933" i="5" s="1"/>
  <c r="G933" i="5"/>
  <c r="T933" i="5" s="1"/>
  <c r="G927" i="5"/>
  <c r="T927" i="5" s="1"/>
  <c r="I927" i="5"/>
  <c r="J927" i="5" s="1"/>
  <c r="I935" i="5"/>
  <c r="J935" i="5" s="1"/>
  <c r="G935" i="5"/>
  <c r="T935" i="5" s="1"/>
  <c r="G892" i="5"/>
  <c r="T892" i="5" s="1"/>
  <c r="I892" i="5"/>
  <c r="J892" i="5" s="1"/>
  <c r="I886" i="5"/>
  <c r="J886" i="5" s="1"/>
  <c r="G886" i="5"/>
  <c r="T886" i="5" s="1"/>
  <c r="I932" i="5"/>
  <c r="J932" i="5" s="1"/>
  <c r="G932" i="5"/>
  <c r="T932" i="5" s="1"/>
  <c r="I923" i="5"/>
  <c r="J923" i="5" s="1"/>
  <c r="G923" i="5"/>
  <c r="T923" i="5" s="1"/>
  <c r="I894" i="5"/>
  <c r="J894" i="5" s="1"/>
  <c r="G894" i="5"/>
  <c r="T894" i="5" s="1"/>
  <c r="G889" i="5"/>
  <c r="T889" i="5" s="1"/>
  <c r="I889" i="5"/>
  <c r="J889" i="5" s="1"/>
  <c r="G885" i="5"/>
  <c r="T885" i="5" s="1"/>
  <c r="I885" i="5"/>
  <c r="J885" i="5" s="1"/>
  <c r="I928" i="5"/>
  <c r="J928" i="5" s="1"/>
  <c r="G928" i="5"/>
  <c r="T928" i="5" s="1"/>
  <c r="I895" i="5"/>
  <c r="J895" i="5" s="1"/>
  <c r="G895" i="5"/>
  <c r="T895" i="5" s="1"/>
  <c r="I920" i="5"/>
  <c r="J920" i="5" s="1"/>
  <c r="G920" i="5"/>
  <c r="T920" i="5" s="1"/>
  <c r="G910" i="5"/>
  <c r="T910" i="5" s="1"/>
  <c r="I910" i="5"/>
  <c r="J910" i="5" s="1"/>
  <c r="I903" i="5"/>
  <c r="J903" i="5" s="1"/>
  <c r="G903" i="5"/>
  <c r="T903" i="5" s="1"/>
  <c r="I844" i="5"/>
  <c r="J844" i="5" s="1"/>
  <c r="G844" i="5"/>
  <c r="T844" i="5" s="1"/>
  <c r="I840" i="5"/>
  <c r="J840" i="5" s="1"/>
  <c r="G840" i="5"/>
  <c r="T840" i="5" s="1"/>
  <c r="G847" i="5"/>
  <c r="T847" i="5" s="1"/>
  <c r="I847" i="5"/>
  <c r="J847" i="5" s="1"/>
  <c r="G826" i="5"/>
  <c r="T826" i="5" s="1"/>
  <c r="I826" i="5"/>
  <c r="J826" i="5" s="1"/>
  <c r="I866" i="5"/>
  <c r="J866" i="5" s="1"/>
  <c r="G866" i="5"/>
  <c r="T866" i="5" s="1"/>
  <c r="G819" i="5"/>
  <c r="T819" i="5" s="1"/>
  <c r="I819" i="5"/>
  <c r="J819" i="5" s="1"/>
  <c r="I839" i="5"/>
  <c r="J839" i="5" s="1"/>
  <c r="G839" i="5"/>
  <c r="T839" i="5" s="1"/>
  <c r="I863" i="5"/>
  <c r="J863" i="5" s="1"/>
  <c r="G863" i="5"/>
  <c r="T863" i="5" s="1"/>
  <c r="I845" i="5"/>
  <c r="J845" i="5" s="1"/>
  <c r="G845" i="5"/>
  <c r="T845" i="5" s="1"/>
  <c r="I849" i="5"/>
  <c r="J849" i="5" s="1"/>
  <c r="G849" i="5"/>
  <c r="T849" i="5" s="1"/>
  <c r="G828" i="5"/>
  <c r="T828" i="5" s="1"/>
  <c r="I828" i="5"/>
  <c r="J828" i="5" s="1"/>
  <c r="G821" i="5"/>
  <c r="T821" i="5" s="1"/>
  <c r="I821" i="5"/>
  <c r="J821" i="5" s="1"/>
  <c r="I842" i="5"/>
  <c r="J842" i="5" s="1"/>
  <c r="G842" i="5"/>
  <c r="T842" i="5" s="1"/>
  <c r="G837" i="5"/>
  <c r="T837" i="5" s="1"/>
  <c r="I837" i="5"/>
  <c r="J837" i="5" s="1"/>
  <c r="G830" i="5"/>
  <c r="T830" i="5" s="1"/>
  <c r="I830" i="5"/>
  <c r="J830" i="5" s="1"/>
  <c r="G833" i="5"/>
  <c r="T833" i="5" s="1"/>
  <c r="I833" i="5"/>
  <c r="J833" i="5" s="1"/>
  <c r="I857" i="5"/>
  <c r="J857" i="5" s="1"/>
  <c r="G857" i="5"/>
  <c r="T857" i="5" s="1"/>
  <c r="G827" i="5"/>
  <c r="T827" i="5" s="1"/>
  <c r="I827" i="5"/>
  <c r="J827" i="5" s="1"/>
  <c r="G843" i="5"/>
  <c r="T843" i="5" s="1"/>
  <c r="I843" i="5"/>
  <c r="J843" i="5" s="1"/>
  <c r="I836" i="5"/>
  <c r="J836" i="5" s="1"/>
  <c r="G836" i="5"/>
  <c r="T836" i="5" s="1"/>
  <c r="G832" i="5"/>
  <c r="T832" i="5" s="1"/>
  <c r="I832" i="5"/>
  <c r="J832" i="5" s="1"/>
  <c r="G875" i="5"/>
  <c r="T875" i="5" s="1"/>
  <c r="I875" i="5"/>
  <c r="J875" i="5" s="1"/>
  <c r="I873" i="5"/>
  <c r="J873" i="5" s="1"/>
  <c r="G873" i="5"/>
  <c r="T873" i="5" s="1"/>
  <c r="G820" i="5"/>
  <c r="T820" i="5" s="1"/>
  <c r="I820" i="5"/>
  <c r="J820" i="5" s="1"/>
  <c r="I864" i="5"/>
  <c r="J864" i="5" s="1"/>
  <c r="G864" i="5"/>
  <c r="T864" i="5" s="1"/>
  <c r="G859" i="5"/>
  <c r="T859" i="5" s="1"/>
  <c r="I859" i="5"/>
  <c r="J859" i="5" s="1"/>
  <c r="G862" i="5"/>
  <c r="T862" i="5" s="1"/>
  <c r="I862" i="5"/>
  <c r="J862" i="5" s="1"/>
  <c r="I858" i="5"/>
  <c r="J858" i="5" s="1"/>
  <c r="G858" i="5"/>
  <c r="T858" i="5" s="1"/>
  <c r="G825" i="5"/>
  <c r="T825" i="5" s="1"/>
  <c r="I825" i="5"/>
  <c r="J825" i="5" s="1"/>
  <c r="I870" i="5"/>
  <c r="J870" i="5" s="1"/>
  <c r="G870" i="5"/>
  <c r="T870" i="5" s="1"/>
  <c r="I822" i="5"/>
  <c r="J822" i="5" s="1"/>
  <c r="G822" i="5"/>
  <c r="T822" i="5" s="1"/>
  <c r="G855" i="5"/>
  <c r="T855" i="5" s="1"/>
  <c r="I855" i="5"/>
  <c r="J855" i="5" s="1"/>
  <c r="G867" i="5"/>
  <c r="T867" i="5" s="1"/>
  <c r="I867" i="5"/>
  <c r="J867" i="5" s="1"/>
  <c r="I851" i="5"/>
  <c r="J851" i="5" s="1"/>
  <c r="G851" i="5"/>
  <c r="T851" i="5" s="1"/>
  <c r="I865" i="5"/>
  <c r="J865" i="5" s="1"/>
  <c r="G865" i="5"/>
  <c r="T865" i="5" s="1"/>
  <c r="G829" i="5"/>
  <c r="T829" i="5" s="1"/>
  <c r="I829" i="5"/>
  <c r="J829" i="5" s="1"/>
  <c r="I850" i="5"/>
  <c r="J850" i="5" s="1"/>
  <c r="G850" i="5"/>
  <c r="T850" i="5" s="1"/>
  <c r="I877" i="5"/>
  <c r="J877" i="5" s="1"/>
  <c r="G877" i="5"/>
  <c r="T877" i="5" s="1"/>
  <c r="I831" i="5"/>
  <c r="J831" i="5" s="1"/>
  <c r="G831" i="5"/>
  <c r="T831" i="5" s="1"/>
  <c r="I824" i="5"/>
  <c r="J824" i="5" s="1"/>
  <c r="G824" i="5"/>
  <c r="T824" i="5" s="1"/>
  <c r="G834" i="5"/>
  <c r="T834" i="5" s="1"/>
  <c r="I834" i="5"/>
  <c r="J834" i="5" s="1"/>
  <c r="G846" i="5"/>
  <c r="T846" i="5" s="1"/>
  <c r="I846" i="5"/>
  <c r="J846" i="5" s="1"/>
  <c r="I835" i="5"/>
  <c r="J835" i="5" s="1"/>
  <c r="G835" i="5"/>
  <c r="T835" i="5" s="1"/>
  <c r="I878" i="5"/>
  <c r="J878" i="5" s="1"/>
  <c r="G878" i="5"/>
  <c r="T878" i="5" s="1"/>
  <c r="I841" i="5"/>
  <c r="J841" i="5" s="1"/>
  <c r="G841" i="5"/>
  <c r="T841" i="5" s="1"/>
  <c r="G854" i="5"/>
  <c r="T854" i="5" s="1"/>
  <c r="I854" i="5"/>
  <c r="J854" i="5" s="1"/>
  <c r="G861" i="5"/>
  <c r="T861" i="5" s="1"/>
  <c r="I861" i="5"/>
  <c r="J861" i="5" s="1"/>
  <c r="G871" i="5"/>
  <c r="T871" i="5" s="1"/>
  <c r="I871" i="5"/>
  <c r="J871" i="5" s="1"/>
  <c r="G852" i="5"/>
  <c r="T852" i="5" s="1"/>
  <c r="I852" i="5"/>
  <c r="J852" i="5" s="1"/>
  <c r="I853" i="5"/>
  <c r="J853" i="5" s="1"/>
  <c r="G853" i="5"/>
  <c r="T853" i="5" s="1"/>
  <c r="I876" i="5"/>
  <c r="J876" i="5" s="1"/>
  <c r="G876" i="5"/>
  <c r="T876" i="5" s="1"/>
  <c r="I823" i="5"/>
  <c r="J823" i="5" s="1"/>
  <c r="G823" i="5"/>
  <c r="T823" i="5" s="1"/>
  <c r="G869" i="5"/>
  <c r="T869" i="5" s="1"/>
  <c r="I869" i="5"/>
  <c r="J869" i="5" s="1"/>
  <c r="I856" i="5"/>
  <c r="J856" i="5" s="1"/>
  <c r="G856" i="5"/>
  <c r="T856" i="5" s="1"/>
  <c r="G868" i="5"/>
  <c r="T868" i="5" s="1"/>
  <c r="I868" i="5"/>
  <c r="J868" i="5" s="1"/>
  <c r="G848" i="5"/>
  <c r="T848" i="5" s="1"/>
  <c r="I848" i="5"/>
  <c r="J848" i="5" s="1"/>
  <c r="G872" i="5"/>
  <c r="T872" i="5" s="1"/>
  <c r="I872" i="5"/>
  <c r="J872" i="5" s="1"/>
  <c r="I838" i="5"/>
  <c r="J838" i="5" s="1"/>
  <c r="G838" i="5"/>
  <c r="T838" i="5" s="1"/>
  <c r="G860" i="5"/>
  <c r="T860" i="5" s="1"/>
  <c r="I860" i="5"/>
  <c r="J860" i="5" s="1"/>
  <c r="G874" i="5"/>
  <c r="T874" i="5" s="1"/>
  <c r="I874" i="5"/>
  <c r="J874" i="5" s="1"/>
  <c r="I780" i="5"/>
  <c r="J780" i="5" s="1"/>
  <c r="G780" i="5"/>
  <c r="T780" i="5" s="1"/>
  <c r="I813" i="5"/>
  <c r="J813" i="5" s="1"/>
  <c r="G813" i="5"/>
  <c r="T813" i="5" s="1"/>
  <c r="I792" i="5"/>
  <c r="J792" i="5" s="1"/>
  <c r="G792" i="5"/>
  <c r="T792" i="5" s="1"/>
  <c r="I773" i="5"/>
  <c r="J773" i="5" s="1"/>
  <c r="G773" i="5"/>
  <c r="T773" i="5" s="1"/>
  <c r="I787" i="5"/>
  <c r="J787" i="5" s="1"/>
  <c r="G787" i="5"/>
  <c r="T787" i="5" s="1"/>
  <c r="G815" i="5"/>
  <c r="T815" i="5" s="1"/>
  <c r="I815" i="5"/>
  <c r="J815" i="5" s="1"/>
  <c r="I807" i="5"/>
  <c r="J807" i="5" s="1"/>
  <c r="G807" i="5"/>
  <c r="T807" i="5" s="1"/>
  <c r="G784" i="5"/>
  <c r="T784" i="5" s="1"/>
  <c r="I784" i="5"/>
  <c r="J784" i="5" s="1"/>
  <c r="I811" i="5"/>
  <c r="J811" i="5" s="1"/>
  <c r="G811" i="5"/>
  <c r="T811" i="5" s="1"/>
  <c r="I776" i="5"/>
  <c r="J776" i="5" s="1"/>
  <c r="G776" i="5"/>
  <c r="T776" i="5" s="1"/>
  <c r="G769" i="5"/>
  <c r="T769" i="5" s="1"/>
  <c r="I769" i="5"/>
  <c r="J769" i="5" s="1"/>
  <c r="G798" i="5"/>
  <c r="T798" i="5" s="1"/>
  <c r="I798" i="5"/>
  <c r="J798" i="5" s="1"/>
  <c r="I779" i="5"/>
  <c r="J779" i="5" s="1"/>
  <c r="G779" i="5"/>
  <c r="T779" i="5" s="1"/>
  <c r="I797" i="5"/>
  <c r="J797" i="5" s="1"/>
  <c r="G797" i="5"/>
  <c r="T797" i="5" s="1"/>
  <c r="I786" i="5"/>
  <c r="J786" i="5" s="1"/>
  <c r="G786" i="5"/>
  <c r="T786" i="5" s="1"/>
  <c r="I764" i="5"/>
  <c r="J764" i="5" s="1"/>
  <c r="G764" i="5"/>
  <c r="T764" i="5" s="1"/>
  <c r="G777" i="5"/>
  <c r="T777" i="5" s="1"/>
  <c r="I777" i="5"/>
  <c r="J777" i="5" s="1"/>
  <c r="I789" i="5"/>
  <c r="J789" i="5" s="1"/>
  <c r="G789" i="5"/>
  <c r="T789" i="5" s="1"/>
  <c r="I801" i="5"/>
  <c r="J801" i="5" s="1"/>
  <c r="G801" i="5"/>
  <c r="T801" i="5" s="1"/>
  <c r="I765" i="5"/>
  <c r="J765" i="5" s="1"/>
  <c r="G765" i="5"/>
  <c r="T765" i="5" s="1"/>
  <c r="I766" i="5"/>
  <c r="J766" i="5" s="1"/>
  <c r="G766" i="5"/>
  <c r="T766" i="5" s="1"/>
  <c r="G790" i="5"/>
  <c r="T790" i="5" s="1"/>
  <c r="I790" i="5"/>
  <c r="J790" i="5" s="1"/>
  <c r="G818" i="5"/>
  <c r="T818" i="5" s="1"/>
  <c r="I818" i="5"/>
  <c r="J818" i="5" s="1"/>
  <c r="G760" i="5"/>
  <c r="T760" i="5" s="1"/>
  <c r="I760" i="5"/>
  <c r="J760" i="5" s="1"/>
  <c r="I810" i="5"/>
  <c r="J810" i="5" s="1"/>
  <c r="G810" i="5"/>
  <c r="T810" i="5" s="1"/>
  <c r="G796" i="5"/>
  <c r="T796" i="5" s="1"/>
  <c r="I796" i="5"/>
  <c r="J796" i="5" s="1"/>
  <c r="I804" i="5"/>
  <c r="J804" i="5" s="1"/>
  <c r="G804" i="5"/>
  <c r="T804" i="5" s="1"/>
  <c r="I793" i="5"/>
  <c r="J793" i="5" s="1"/>
  <c r="G793" i="5"/>
  <c r="T793" i="5" s="1"/>
  <c r="I800" i="5"/>
  <c r="J800" i="5" s="1"/>
  <c r="G800" i="5"/>
  <c r="T800" i="5" s="1"/>
  <c r="I767" i="5"/>
  <c r="J767" i="5" s="1"/>
  <c r="G767" i="5"/>
  <c r="T767" i="5" s="1"/>
  <c r="I778" i="5"/>
  <c r="J778" i="5" s="1"/>
  <c r="G778" i="5"/>
  <c r="T778" i="5" s="1"/>
  <c r="I782" i="5"/>
  <c r="J782" i="5" s="1"/>
  <c r="G782" i="5"/>
  <c r="T782" i="5" s="1"/>
  <c r="I768" i="5"/>
  <c r="J768" i="5" s="1"/>
  <c r="G768" i="5"/>
  <c r="T768" i="5" s="1"/>
  <c r="I759" i="5"/>
  <c r="J759" i="5" s="1"/>
  <c r="G759" i="5"/>
  <c r="T759" i="5" s="1"/>
  <c r="I770" i="5"/>
  <c r="J770" i="5" s="1"/>
  <c r="G770" i="5"/>
  <c r="T770" i="5" s="1"/>
  <c r="I783" i="5"/>
  <c r="J783" i="5" s="1"/>
  <c r="G783" i="5"/>
  <c r="T783" i="5" s="1"/>
  <c r="G805" i="5"/>
  <c r="T805" i="5" s="1"/>
  <c r="I805" i="5"/>
  <c r="J805" i="5" s="1"/>
  <c r="G781" i="5"/>
  <c r="T781" i="5" s="1"/>
  <c r="I781" i="5"/>
  <c r="J781" i="5" s="1"/>
  <c r="I799" i="5"/>
  <c r="J799" i="5" s="1"/>
  <c r="G799" i="5"/>
  <c r="T799" i="5" s="1"/>
  <c r="G772" i="5"/>
  <c r="T772" i="5" s="1"/>
  <c r="I772" i="5"/>
  <c r="J772" i="5" s="1"/>
  <c r="G812" i="5"/>
  <c r="T812" i="5" s="1"/>
  <c r="I812" i="5"/>
  <c r="J812" i="5" s="1"/>
  <c r="G808" i="5"/>
  <c r="T808" i="5" s="1"/>
  <c r="I808" i="5"/>
  <c r="J808" i="5" s="1"/>
  <c r="I771" i="5"/>
  <c r="J771" i="5" s="1"/>
  <c r="G771" i="5"/>
  <c r="T771" i="5" s="1"/>
  <c r="I785" i="5"/>
  <c r="J785" i="5" s="1"/>
  <c r="G785" i="5"/>
  <c r="T785" i="5" s="1"/>
  <c r="G802" i="5"/>
  <c r="T802" i="5" s="1"/>
  <c r="I802" i="5"/>
  <c r="J802" i="5" s="1"/>
  <c r="G775" i="5"/>
  <c r="T775" i="5" s="1"/>
  <c r="I775" i="5"/>
  <c r="J775" i="5" s="1"/>
  <c r="I806" i="5"/>
  <c r="J806" i="5" s="1"/>
  <c r="G806" i="5"/>
  <c r="T806" i="5" s="1"/>
  <c r="I795" i="5"/>
  <c r="J795" i="5" s="1"/>
  <c r="G795" i="5"/>
  <c r="T795" i="5" s="1"/>
  <c r="I761" i="5"/>
  <c r="J761" i="5" s="1"/>
  <c r="G761" i="5"/>
  <c r="T761" i="5" s="1"/>
  <c r="I788" i="5"/>
  <c r="J788" i="5" s="1"/>
  <c r="G788" i="5"/>
  <c r="T788" i="5" s="1"/>
  <c r="I794" i="5"/>
  <c r="J794" i="5" s="1"/>
  <c r="G794" i="5"/>
  <c r="T794" i="5" s="1"/>
  <c r="I817" i="5"/>
  <c r="J817" i="5" s="1"/>
  <c r="G817" i="5"/>
  <c r="T817" i="5" s="1"/>
  <c r="G774" i="5"/>
  <c r="T774" i="5" s="1"/>
  <c r="I774" i="5"/>
  <c r="J774" i="5" s="1"/>
  <c r="G816" i="5"/>
  <c r="T816" i="5" s="1"/>
  <c r="I816" i="5"/>
  <c r="J816" i="5" s="1"/>
  <c r="I791" i="5"/>
  <c r="J791" i="5" s="1"/>
  <c r="G791" i="5"/>
  <c r="T791" i="5" s="1"/>
  <c r="G809" i="5"/>
  <c r="T809" i="5" s="1"/>
  <c r="I809" i="5"/>
  <c r="J809" i="5" s="1"/>
  <c r="G803" i="5"/>
  <c r="T803" i="5" s="1"/>
  <c r="I803" i="5"/>
  <c r="J803" i="5" s="1"/>
  <c r="G762" i="5"/>
  <c r="T762" i="5" s="1"/>
  <c r="I762" i="5"/>
  <c r="J762" i="5" s="1"/>
  <c r="I814" i="5"/>
  <c r="J814" i="5" s="1"/>
  <c r="G814" i="5"/>
  <c r="T814" i="5" s="1"/>
  <c r="I763" i="5"/>
  <c r="J763" i="5" s="1"/>
  <c r="G763" i="5"/>
  <c r="T763" i="5" s="1"/>
  <c r="I717" i="5"/>
  <c r="J717" i="5" s="1"/>
  <c r="G717" i="5"/>
  <c r="T717" i="5" s="1"/>
  <c r="I727" i="5"/>
  <c r="J727" i="5" s="1"/>
  <c r="G727" i="5"/>
  <c r="T727" i="5" s="1"/>
  <c r="I716" i="5"/>
  <c r="J716" i="5" s="1"/>
  <c r="G716" i="5"/>
  <c r="T716" i="5" s="1"/>
  <c r="I724" i="5"/>
  <c r="J724" i="5" s="1"/>
  <c r="G724" i="5"/>
  <c r="T724" i="5" s="1"/>
  <c r="I733" i="5"/>
  <c r="J733" i="5" s="1"/>
  <c r="G733" i="5"/>
  <c r="T733" i="5" s="1"/>
  <c r="I732" i="5"/>
  <c r="J732" i="5" s="1"/>
  <c r="G732" i="5"/>
  <c r="T732" i="5" s="1"/>
  <c r="G758" i="5"/>
  <c r="T758" i="5" s="1"/>
  <c r="I758" i="5"/>
  <c r="J758" i="5" s="1"/>
  <c r="I752" i="5"/>
  <c r="J752" i="5" s="1"/>
  <c r="G752" i="5"/>
  <c r="T752" i="5" s="1"/>
  <c r="I738" i="5"/>
  <c r="J738" i="5" s="1"/>
  <c r="G738" i="5"/>
  <c r="T738" i="5" s="1"/>
  <c r="I703" i="5"/>
  <c r="J703" i="5" s="1"/>
  <c r="G703" i="5"/>
  <c r="T703" i="5" s="1"/>
  <c r="I736" i="5"/>
  <c r="J736" i="5" s="1"/>
  <c r="G736" i="5"/>
  <c r="T736" i="5" s="1"/>
  <c r="G739" i="5"/>
  <c r="T739" i="5" s="1"/>
  <c r="I739" i="5"/>
  <c r="J739" i="5" s="1"/>
  <c r="G706" i="5"/>
  <c r="T706" i="5" s="1"/>
  <c r="I706" i="5"/>
  <c r="J706" i="5" s="1"/>
  <c r="I707" i="5"/>
  <c r="J707" i="5" s="1"/>
  <c r="G707" i="5"/>
  <c r="T707" i="5" s="1"/>
  <c r="G753" i="5"/>
  <c r="T753" i="5" s="1"/>
  <c r="I753" i="5"/>
  <c r="J753" i="5" s="1"/>
  <c r="I705" i="5"/>
  <c r="J705" i="5" s="1"/>
  <c r="G705" i="5"/>
  <c r="T705" i="5" s="1"/>
  <c r="I711" i="5"/>
  <c r="J711" i="5" s="1"/>
  <c r="G711" i="5"/>
  <c r="T711" i="5" s="1"/>
  <c r="I750" i="5"/>
  <c r="J750" i="5" s="1"/>
  <c r="G750" i="5"/>
  <c r="T750" i="5" s="1"/>
  <c r="I741" i="5"/>
  <c r="J741" i="5" s="1"/>
  <c r="G741" i="5"/>
  <c r="T741" i="5" s="1"/>
  <c r="I712" i="5"/>
  <c r="J712" i="5" s="1"/>
  <c r="G712" i="5"/>
  <c r="T712" i="5" s="1"/>
  <c r="I718" i="5"/>
  <c r="J718" i="5" s="1"/>
  <c r="G718" i="5"/>
  <c r="T718" i="5" s="1"/>
  <c r="G735" i="5"/>
  <c r="T735" i="5" s="1"/>
  <c r="I735" i="5"/>
  <c r="J735" i="5" s="1"/>
  <c r="I720" i="5"/>
  <c r="J720" i="5" s="1"/>
  <c r="G720" i="5"/>
  <c r="T720" i="5" s="1"/>
  <c r="I721" i="5"/>
  <c r="J721" i="5" s="1"/>
  <c r="G721" i="5"/>
  <c r="T721" i="5" s="1"/>
  <c r="I715" i="5"/>
  <c r="J715" i="5" s="1"/>
  <c r="G715" i="5"/>
  <c r="T715" i="5" s="1"/>
  <c r="I710" i="5"/>
  <c r="J710" i="5" s="1"/>
  <c r="G710" i="5"/>
  <c r="T710" i="5" s="1"/>
  <c r="I737" i="5"/>
  <c r="J737" i="5" s="1"/>
  <c r="G737" i="5"/>
  <c r="T737" i="5" s="1"/>
  <c r="I744" i="5"/>
  <c r="J744" i="5" s="1"/>
  <c r="G744" i="5"/>
  <c r="T744" i="5" s="1"/>
  <c r="G756" i="5"/>
  <c r="T756" i="5" s="1"/>
  <c r="I756" i="5"/>
  <c r="J756" i="5" s="1"/>
  <c r="I700" i="5"/>
  <c r="J700" i="5" s="1"/>
  <c r="G700" i="5"/>
  <c r="T700" i="5" s="1"/>
  <c r="I725" i="5"/>
  <c r="J725" i="5" s="1"/>
  <c r="G725" i="5"/>
  <c r="T725" i="5" s="1"/>
  <c r="I751" i="5"/>
  <c r="J751" i="5" s="1"/>
  <c r="G751" i="5"/>
  <c r="T751" i="5" s="1"/>
  <c r="G722" i="5"/>
  <c r="T722" i="5" s="1"/>
  <c r="I722" i="5"/>
  <c r="J722" i="5" s="1"/>
  <c r="I729" i="5"/>
  <c r="J729" i="5" s="1"/>
  <c r="G729" i="5"/>
  <c r="T729" i="5" s="1"/>
  <c r="I709" i="5"/>
  <c r="J709" i="5" s="1"/>
  <c r="G709" i="5"/>
  <c r="T709" i="5" s="1"/>
  <c r="I726" i="5"/>
  <c r="J726" i="5" s="1"/>
  <c r="G726" i="5"/>
  <c r="T726" i="5" s="1"/>
  <c r="G730" i="5"/>
  <c r="T730" i="5" s="1"/>
  <c r="I730" i="5"/>
  <c r="J730" i="5" s="1"/>
  <c r="I745" i="5"/>
  <c r="J745" i="5" s="1"/>
  <c r="G745" i="5"/>
  <c r="T745" i="5" s="1"/>
  <c r="I749" i="5"/>
  <c r="J749" i="5" s="1"/>
  <c r="G749" i="5"/>
  <c r="T749" i="5" s="1"/>
  <c r="I714" i="5"/>
  <c r="J714" i="5" s="1"/>
  <c r="G714" i="5"/>
  <c r="T714" i="5" s="1"/>
  <c r="I747" i="5"/>
  <c r="J747" i="5" s="1"/>
  <c r="G747" i="5"/>
  <c r="T747" i="5" s="1"/>
  <c r="I699" i="5"/>
  <c r="J699" i="5" s="1"/>
  <c r="G699" i="5"/>
  <c r="T699" i="5" s="1"/>
  <c r="I728" i="5"/>
  <c r="J728" i="5" s="1"/>
  <c r="G728" i="5"/>
  <c r="T728" i="5" s="1"/>
  <c r="G742" i="5"/>
  <c r="T742" i="5" s="1"/>
  <c r="I742" i="5"/>
  <c r="J742" i="5" s="1"/>
  <c r="I757" i="5"/>
  <c r="J757" i="5" s="1"/>
  <c r="G757" i="5"/>
  <c r="T757" i="5" s="1"/>
  <c r="I713" i="5"/>
  <c r="J713" i="5" s="1"/>
  <c r="G713" i="5"/>
  <c r="T713" i="5" s="1"/>
  <c r="I754" i="5"/>
  <c r="J754" i="5" s="1"/>
  <c r="G754" i="5"/>
  <c r="T754" i="5" s="1"/>
  <c r="I743" i="5"/>
  <c r="J743" i="5" s="1"/>
  <c r="G743" i="5"/>
  <c r="T743" i="5" s="1"/>
  <c r="G708" i="5"/>
  <c r="T708" i="5" s="1"/>
  <c r="I708" i="5"/>
  <c r="J708" i="5" s="1"/>
  <c r="I719" i="5"/>
  <c r="J719" i="5" s="1"/>
  <c r="G719" i="5"/>
  <c r="T719" i="5" s="1"/>
  <c r="G704" i="5"/>
  <c r="T704" i="5" s="1"/>
  <c r="I704" i="5"/>
  <c r="J704" i="5" s="1"/>
  <c r="I740" i="5"/>
  <c r="J740" i="5" s="1"/>
  <c r="G740" i="5"/>
  <c r="T740" i="5" s="1"/>
  <c r="I746" i="5"/>
  <c r="J746" i="5" s="1"/>
  <c r="G746" i="5"/>
  <c r="T746" i="5" s="1"/>
  <c r="I731" i="5"/>
  <c r="J731" i="5" s="1"/>
  <c r="G731" i="5"/>
  <c r="T731" i="5" s="1"/>
  <c r="G734" i="5"/>
  <c r="T734" i="5" s="1"/>
  <c r="I734" i="5"/>
  <c r="J734" i="5" s="1"/>
  <c r="G702" i="5"/>
  <c r="T702" i="5" s="1"/>
  <c r="I702" i="5"/>
  <c r="J702" i="5" s="1"/>
  <c r="I701" i="5"/>
  <c r="J701" i="5" s="1"/>
  <c r="G701" i="5"/>
  <c r="T701" i="5" s="1"/>
  <c r="I748" i="5"/>
  <c r="J748" i="5" s="1"/>
  <c r="G748" i="5"/>
  <c r="T748" i="5" s="1"/>
  <c r="I755" i="5"/>
  <c r="J755" i="5" s="1"/>
  <c r="G755" i="5"/>
  <c r="T755" i="5" s="1"/>
  <c r="I723" i="5"/>
  <c r="J723" i="5" s="1"/>
  <c r="G723" i="5"/>
  <c r="T723" i="5" s="1"/>
  <c r="I672" i="5"/>
  <c r="J672" i="5" s="1"/>
  <c r="G672" i="5"/>
  <c r="T672" i="5" s="1"/>
  <c r="I675" i="5"/>
  <c r="J675" i="5" s="1"/>
  <c r="G675" i="5"/>
  <c r="T675" i="5" s="1"/>
  <c r="I691" i="5"/>
  <c r="J691" i="5" s="1"/>
  <c r="G691" i="5"/>
  <c r="T691" i="5" s="1"/>
  <c r="I677" i="5"/>
  <c r="J677" i="5" s="1"/>
  <c r="G677" i="5"/>
  <c r="T677" i="5" s="1"/>
  <c r="I645" i="5"/>
  <c r="J645" i="5" s="1"/>
  <c r="G645" i="5"/>
  <c r="T645" i="5" s="1"/>
  <c r="I676" i="5"/>
  <c r="J676" i="5" s="1"/>
  <c r="G676" i="5"/>
  <c r="T676" i="5" s="1"/>
  <c r="G694" i="5"/>
  <c r="T694" i="5" s="1"/>
  <c r="I694" i="5"/>
  <c r="J694" i="5" s="1"/>
  <c r="I684" i="5"/>
  <c r="J684" i="5" s="1"/>
  <c r="G684" i="5"/>
  <c r="T684" i="5" s="1"/>
  <c r="I688" i="5"/>
  <c r="J688" i="5" s="1"/>
  <c r="G688" i="5"/>
  <c r="T688" i="5" s="1"/>
  <c r="G669" i="5"/>
  <c r="T669" i="5" s="1"/>
  <c r="I669" i="5"/>
  <c r="J669" i="5" s="1"/>
  <c r="I685" i="5"/>
  <c r="J685" i="5" s="1"/>
  <c r="G685" i="5"/>
  <c r="T685" i="5" s="1"/>
  <c r="I653" i="5"/>
  <c r="J653" i="5" s="1"/>
  <c r="G653" i="5"/>
  <c r="T653" i="5" s="1"/>
  <c r="G670" i="5"/>
  <c r="T670" i="5" s="1"/>
  <c r="I670" i="5"/>
  <c r="J670" i="5" s="1"/>
  <c r="G690" i="5"/>
  <c r="T690" i="5" s="1"/>
  <c r="I690" i="5"/>
  <c r="J690" i="5" s="1"/>
  <c r="I652" i="5"/>
  <c r="J652" i="5" s="1"/>
  <c r="G652" i="5"/>
  <c r="T652" i="5" s="1"/>
  <c r="I693" i="5"/>
  <c r="J693" i="5" s="1"/>
  <c r="G693" i="5"/>
  <c r="T693" i="5" s="1"/>
  <c r="I661" i="5"/>
  <c r="J661" i="5" s="1"/>
  <c r="G661" i="5"/>
  <c r="T661" i="5" s="1"/>
  <c r="I686" i="5"/>
  <c r="J686" i="5" s="1"/>
  <c r="G686" i="5"/>
  <c r="T686" i="5" s="1"/>
  <c r="G678" i="5"/>
  <c r="T678" i="5" s="1"/>
  <c r="I678" i="5"/>
  <c r="J678" i="5" s="1"/>
  <c r="G646" i="5"/>
  <c r="T646" i="5" s="1"/>
  <c r="I646" i="5"/>
  <c r="J646" i="5" s="1"/>
  <c r="I695" i="5"/>
  <c r="J695" i="5" s="1"/>
  <c r="G695" i="5"/>
  <c r="T695" i="5" s="1"/>
  <c r="I658" i="5"/>
  <c r="J658" i="5" s="1"/>
  <c r="G658" i="5"/>
  <c r="T658" i="5" s="1"/>
  <c r="I643" i="5"/>
  <c r="J643" i="5" s="1"/>
  <c r="G643" i="5"/>
  <c r="T643" i="5" s="1"/>
  <c r="G650" i="5"/>
  <c r="T650" i="5" s="1"/>
  <c r="I650" i="5"/>
  <c r="J650" i="5" s="1"/>
  <c r="I681" i="5"/>
  <c r="J681" i="5" s="1"/>
  <c r="G681" i="5"/>
  <c r="T681" i="5" s="1"/>
  <c r="I642" i="5"/>
  <c r="J642" i="5" s="1"/>
  <c r="G642" i="5"/>
  <c r="T642" i="5" s="1"/>
  <c r="I682" i="5"/>
  <c r="J682" i="5" s="1"/>
  <c r="G682" i="5"/>
  <c r="T682" i="5" s="1"/>
  <c r="I687" i="5"/>
  <c r="J687" i="5" s="1"/>
  <c r="G687" i="5"/>
  <c r="T687" i="5" s="1"/>
  <c r="I651" i="5"/>
  <c r="J651" i="5" s="1"/>
  <c r="G651" i="5"/>
  <c r="T651" i="5" s="1"/>
  <c r="I641" i="5"/>
  <c r="J641" i="5" s="1"/>
  <c r="G641" i="5"/>
  <c r="T641" i="5" s="1"/>
  <c r="I660" i="5"/>
  <c r="J660" i="5" s="1"/>
  <c r="G660" i="5"/>
  <c r="T660" i="5" s="1"/>
  <c r="G689" i="5"/>
  <c r="T689" i="5" s="1"/>
  <c r="I689" i="5"/>
  <c r="J689" i="5" s="1"/>
  <c r="I644" i="5"/>
  <c r="J644" i="5" s="1"/>
  <c r="G644" i="5"/>
  <c r="T644" i="5" s="1"/>
  <c r="I654" i="5"/>
  <c r="J654" i="5" s="1"/>
  <c r="G654" i="5"/>
  <c r="T654" i="5" s="1"/>
  <c r="G656" i="5"/>
  <c r="T656" i="5" s="1"/>
  <c r="I656" i="5"/>
  <c r="J656" i="5" s="1"/>
  <c r="I668" i="5"/>
  <c r="J668" i="5" s="1"/>
  <c r="G668" i="5"/>
  <c r="T668" i="5" s="1"/>
  <c r="I657" i="5"/>
  <c r="J657" i="5" s="1"/>
  <c r="G657" i="5"/>
  <c r="T657" i="5" s="1"/>
  <c r="I648" i="5"/>
  <c r="J648" i="5" s="1"/>
  <c r="G648" i="5"/>
  <c r="T648" i="5" s="1"/>
  <c r="G692" i="5"/>
  <c r="T692" i="5" s="1"/>
  <c r="I692" i="5"/>
  <c r="J692" i="5" s="1"/>
  <c r="G673" i="5"/>
  <c r="T673" i="5" s="1"/>
  <c r="I673" i="5"/>
  <c r="J673" i="5" s="1"/>
  <c r="G683" i="5"/>
  <c r="T683" i="5" s="1"/>
  <c r="I683" i="5"/>
  <c r="J683" i="5" s="1"/>
  <c r="G649" i="5"/>
  <c r="T649" i="5" s="1"/>
  <c r="I649" i="5"/>
  <c r="J649" i="5" s="1"/>
  <c r="G674" i="5"/>
  <c r="T674" i="5" s="1"/>
  <c r="I674" i="5"/>
  <c r="J674" i="5" s="1"/>
  <c r="I639" i="5"/>
  <c r="J639" i="5" s="1"/>
  <c r="G639" i="5"/>
  <c r="T639" i="5" s="1"/>
  <c r="G662" i="5"/>
  <c r="T662" i="5" s="1"/>
  <c r="I662" i="5"/>
  <c r="J662" i="5" s="1"/>
  <c r="I671" i="5"/>
  <c r="J671" i="5" s="1"/>
  <c r="G671" i="5"/>
  <c r="T671" i="5" s="1"/>
  <c r="I664" i="5"/>
  <c r="J664" i="5" s="1"/>
  <c r="G664" i="5"/>
  <c r="T664" i="5" s="1"/>
  <c r="I667" i="5"/>
  <c r="J667" i="5" s="1"/>
  <c r="G667" i="5"/>
  <c r="T667" i="5" s="1"/>
  <c r="I696" i="5"/>
  <c r="J696" i="5" s="1"/>
  <c r="G696" i="5"/>
  <c r="T696" i="5" s="1"/>
  <c r="I665" i="5"/>
  <c r="J665" i="5" s="1"/>
  <c r="G665" i="5"/>
  <c r="T665" i="5" s="1"/>
  <c r="G655" i="5"/>
  <c r="T655" i="5" s="1"/>
  <c r="I655" i="5"/>
  <c r="J655" i="5" s="1"/>
  <c r="I640" i="5"/>
  <c r="J640" i="5" s="1"/>
  <c r="G640" i="5"/>
  <c r="T640" i="5" s="1"/>
  <c r="I698" i="5"/>
  <c r="J698" i="5" s="1"/>
  <c r="G698" i="5"/>
  <c r="T698" i="5" s="1"/>
  <c r="I697" i="5"/>
  <c r="J697" i="5" s="1"/>
  <c r="G697" i="5"/>
  <c r="T697" i="5" s="1"/>
  <c r="I647" i="5"/>
  <c r="J647" i="5" s="1"/>
  <c r="G647" i="5"/>
  <c r="T647" i="5" s="1"/>
  <c r="I666" i="5"/>
  <c r="J666" i="5" s="1"/>
  <c r="G666" i="5"/>
  <c r="T666" i="5" s="1"/>
  <c r="G659" i="5"/>
  <c r="T659" i="5" s="1"/>
  <c r="I659" i="5"/>
  <c r="J659" i="5" s="1"/>
  <c r="I680" i="5"/>
  <c r="J680" i="5" s="1"/>
  <c r="G680" i="5"/>
  <c r="T680" i="5" s="1"/>
  <c r="I663" i="5"/>
  <c r="J663" i="5" s="1"/>
  <c r="G663" i="5"/>
  <c r="T663" i="5" s="1"/>
  <c r="I679" i="5"/>
  <c r="J679" i="5" s="1"/>
  <c r="G679" i="5"/>
  <c r="T679" i="5" s="1"/>
  <c r="I604" i="5"/>
  <c r="J604" i="5" s="1"/>
  <c r="G604" i="5"/>
  <c r="T604" i="5" s="1"/>
  <c r="I589" i="5"/>
  <c r="J589" i="5" s="1"/>
  <c r="G589" i="5"/>
  <c r="T589" i="5" s="1"/>
  <c r="I607" i="5"/>
  <c r="J607" i="5" s="1"/>
  <c r="G607" i="5"/>
  <c r="T607" i="5" s="1"/>
  <c r="I580" i="5"/>
  <c r="J580" i="5" s="1"/>
  <c r="G580" i="5"/>
  <c r="T580" i="5" s="1"/>
  <c r="G582" i="5"/>
  <c r="T582" i="5" s="1"/>
  <c r="I582" i="5"/>
  <c r="J582" i="5" s="1"/>
  <c r="G601" i="5"/>
  <c r="T601" i="5" s="1"/>
  <c r="I601" i="5"/>
  <c r="J601" i="5" s="1"/>
  <c r="G631" i="5"/>
  <c r="T631" i="5" s="1"/>
  <c r="I631" i="5"/>
  <c r="J631" i="5" s="1"/>
  <c r="I581" i="5"/>
  <c r="J581" i="5" s="1"/>
  <c r="G581" i="5"/>
  <c r="T581" i="5" s="1"/>
  <c r="G585" i="5"/>
  <c r="T585" i="5" s="1"/>
  <c r="I585" i="5"/>
  <c r="J585" i="5" s="1"/>
  <c r="I621" i="5"/>
  <c r="J621" i="5" s="1"/>
  <c r="G621" i="5"/>
  <c r="T621" i="5" s="1"/>
  <c r="I597" i="5"/>
  <c r="J597" i="5" s="1"/>
  <c r="G597" i="5"/>
  <c r="T597" i="5" s="1"/>
  <c r="I608" i="5"/>
  <c r="J608" i="5" s="1"/>
  <c r="G608" i="5"/>
  <c r="T608" i="5" s="1"/>
  <c r="I616" i="5"/>
  <c r="J616" i="5" s="1"/>
  <c r="G616" i="5"/>
  <c r="T616" i="5" s="1"/>
  <c r="I617" i="5"/>
  <c r="J617" i="5" s="1"/>
  <c r="G617" i="5"/>
  <c r="T617" i="5" s="1"/>
  <c r="I622" i="5"/>
  <c r="J622" i="5" s="1"/>
  <c r="G622" i="5"/>
  <c r="T622" i="5" s="1"/>
  <c r="G599" i="5"/>
  <c r="T599" i="5" s="1"/>
  <c r="I599" i="5"/>
  <c r="J599" i="5" s="1"/>
  <c r="I629" i="5"/>
  <c r="J629" i="5" s="1"/>
  <c r="G629" i="5"/>
  <c r="T629" i="5" s="1"/>
  <c r="I615" i="5"/>
  <c r="J615" i="5" s="1"/>
  <c r="G615" i="5"/>
  <c r="T615" i="5" s="1"/>
  <c r="G630" i="5"/>
  <c r="T630" i="5" s="1"/>
  <c r="I630" i="5"/>
  <c r="J630" i="5" s="1"/>
  <c r="G638" i="5"/>
  <c r="T638" i="5" s="1"/>
  <c r="I638" i="5"/>
  <c r="J638" i="5" s="1"/>
  <c r="I602" i="5"/>
  <c r="J602" i="5" s="1"/>
  <c r="G602" i="5"/>
  <c r="T602" i="5" s="1"/>
  <c r="I612" i="5"/>
  <c r="J612" i="5" s="1"/>
  <c r="G612" i="5"/>
  <c r="T612" i="5" s="1"/>
  <c r="I610" i="5"/>
  <c r="J610" i="5" s="1"/>
  <c r="G610" i="5"/>
  <c r="T610" i="5" s="1"/>
  <c r="I594" i="5"/>
  <c r="J594" i="5" s="1"/>
  <c r="G594" i="5"/>
  <c r="T594" i="5" s="1"/>
  <c r="G606" i="5"/>
  <c r="T606" i="5" s="1"/>
  <c r="I606" i="5"/>
  <c r="J606" i="5" s="1"/>
  <c r="G593" i="5"/>
  <c r="T593" i="5" s="1"/>
  <c r="I593" i="5"/>
  <c r="J593" i="5" s="1"/>
  <c r="I603" i="5"/>
  <c r="J603" i="5" s="1"/>
  <c r="G603" i="5"/>
  <c r="T603" i="5" s="1"/>
  <c r="I632" i="5"/>
  <c r="J632" i="5" s="1"/>
  <c r="G632" i="5"/>
  <c r="T632" i="5" s="1"/>
  <c r="I620" i="5"/>
  <c r="J620" i="5" s="1"/>
  <c r="G620" i="5"/>
  <c r="T620" i="5" s="1"/>
  <c r="I614" i="5"/>
  <c r="J614" i="5" s="1"/>
  <c r="G614" i="5"/>
  <c r="T614" i="5" s="1"/>
  <c r="I633" i="5"/>
  <c r="J633" i="5" s="1"/>
  <c r="G633" i="5"/>
  <c r="T633" i="5" s="1"/>
  <c r="I611" i="5"/>
  <c r="J611" i="5" s="1"/>
  <c r="G611" i="5"/>
  <c r="T611" i="5" s="1"/>
  <c r="I583" i="5"/>
  <c r="J583" i="5" s="1"/>
  <c r="G583" i="5"/>
  <c r="T583" i="5" s="1"/>
  <c r="I625" i="5"/>
  <c r="J625" i="5" s="1"/>
  <c r="G625" i="5"/>
  <c r="T625" i="5" s="1"/>
  <c r="I592" i="5"/>
  <c r="J592" i="5" s="1"/>
  <c r="G592" i="5"/>
  <c r="T592" i="5" s="1"/>
  <c r="I634" i="5"/>
  <c r="J634" i="5" s="1"/>
  <c r="G634" i="5"/>
  <c r="T634" i="5" s="1"/>
  <c r="G588" i="5"/>
  <c r="T588" i="5" s="1"/>
  <c r="I588" i="5"/>
  <c r="J588" i="5" s="1"/>
  <c r="G624" i="5"/>
  <c r="T624" i="5" s="1"/>
  <c r="I624" i="5"/>
  <c r="J624" i="5" s="1"/>
  <c r="I584" i="5"/>
  <c r="J584" i="5" s="1"/>
  <c r="G584" i="5"/>
  <c r="T584" i="5" s="1"/>
  <c r="I595" i="5"/>
  <c r="J595" i="5" s="1"/>
  <c r="G595" i="5"/>
  <c r="T595" i="5" s="1"/>
  <c r="I590" i="5"/>
  <c r="J590" i="5" s="1"/>
  <c r="G590" i="5"/>
  <c r="T590" i="5" s="1"/>
  <c r="I587" i="5"/>
  <c r="J587" i="5" s="1"/>
  <c r="G587" i="5"/>
  <c r="T587" i="5" s="1"/>
  <c r="I628" i="5"/>
  <c r="J628" i="5" s="1"/>
  <c r="G628" i="5"/>
  <c r="T628" i="5" s="1"/>
  <c r="I605" i="5"/>
  <c r="J605" i="5" s="1"/>
  <c r="G605" i="5"/>
  <c r="T605" i="5" s="1"/>
  <c r="I613" i="5"/>
  <c r="J613" i="5" s="1"/>
  <c r="G613" i="5"/>
  <c r="T613" i="5" s="1"/>
  <c r="I619" i="5"/>
  <c r="J619" i="5" s="1"/>
  <c r="G619" i="5"/>
  <c r="T619" i="5" s="1"/>
  <c r="I598" i="5"/>
  <c r="J598" i="5" s="1"/>
  <c r="G598" i="5"/>
  <c r="T598" i="5" s="1"/>
  <c r="I579" i="5"/>
  <c r="J579" i="5" s="1"/>
  <c r="G579" i="5"/>
  <c r="T579" i="5" s="1"/>
  <c r="I586" i="5"/>
  <c r="J586" i="5" s="1"/>
  <c r="G586" i="5"/>
  <c r="T586" i="5" s="1"/>
  <c r="I626" i="5"/>
  <c r="J626" i="5" s="1"/>
  <c r="G626" i="5"/>
  <c r="T626" i="5" s="1"/>
  <c r="I627" i="5"/>
  <c r="J627" i="5" s="1"/>
  <c r="G627" i="5"/>
  <c r="T627" i="5" s="1"/>
  <c r="I596" i="5"/>
  <c r="J596" i="5" s="1"/>
  <c r="G596" i="5"/>
  <c r="T596" i="5" s="1"/>
  <c r="I623" i="5"/>
  <c r="J623" i="5" s="1"/>
  <c r="G623" i="5"/>
  <c r="T623" i="5" s="1"/>
  <c r="I637" i="5"/>
  <c r="J637" i="5" s="1"/>
  <c r="G637" i="5"/>
  <c r="T637" i="5" s="1"/>
  <c r="I591" i="5"/>
  <c r="J591" i="5" s="1"/>
  <c r="G591" i="5"/>
  <c r="T591" i="5" s="1"/>
  <c r="I635" i="5"/>
  <c r="J635" i="5" s="1"/>
  <c r="G635" i="5"/>
  <c r="T635" i="5" s="1"/>
  <c r="I609" i="5"/>
  <c r="J609" i="5" s="1"/>
  <c r="G609" i="5"/>
  <c r="T609" i="5" s="1"/>
  <c r="I618" i="5"/>
  <c r="J618" i="5" s="1"/>
  <c r="G618" i="5"/>
  <c r="T618" i="5" s="1"/>
  <c r="I600" i="5"/>
  <c r="J600" i="5" s="1"/>
  <c r="G600" i="5"/>
  <c r="T600" i="5" s="1"/>
  <c r="I636" i="5"/>
  <c r="J636" i="5" s="1"/>
  <c r="G636" i="5"/>
  <c r="T636" i="5" s="1"/>
  <c r="I572" i="5"/>
  <c r="J572" i="5" s="1"/>
  <c r="G572" i="5"/>
  <c r="T572" i="5" s="1"/>
  <c r="I569" i="5"/>
  <c r="J569" i="5" s="1"/>
  <c r="G569" i="5"/>
  <c r="T569" i="5" s="1"/>
  <c r="I525" i="5"/>
  <c r="J525" i="5" s="1"/>
  <c r="G525" i="5"/>
  <c r="T525" i="5" s="1"/>
  <c r="G560" i="5"/>
  <c r="T560" i="5" s="1"/>
  <c r="I560" i="5"/>
  <c r="J560" i="5" s="1"/>
  <c r="G539" i="5"/>
  <c r="T539" i="5" s="1"/>
  <c r="I539" i="5"/>
  <c r="J539" i="5" s="1"/>
  <c r="I522" i="5"/>
  <c r="J522" i="5" s="1"/>
  <c r="G522" i="5"/>
  <c r="T522" i="5" s="1"/>
  <c r="I520" i="5"/>
  <c r="J520" i="5" s="1"/>
  <c r="G520" i="5"/>
  <c r="T520" i="5" s="1"/>
  <c r="G549" i="5"/>
  <c r="T549" i="5" s="1"/>
  <c r="I549" i="5"/>
  <c r="J549" i="5" s="1"/>
  <c r="I574" i="5"/>
  <c r="J574" i="5" s="1"/>
  <c r="G574" i="5"/>
  <c r="T574" i="5" s="1"/>
  <c r="G548" i="5"/>
  <c r="T548" i="5" s="1"/>
  <c r="I548" i="5"/>
  <c r="J548" i="5" s="1"/>
  <c r="I570" i="5"/>
  <c r="J570" i="5" s="1"/>
  <c r="G570" i="5"/>
  <c r="T570" i="5" s="1"/>
  <c r="G558" i="5"/>
  <c r="T558" i="5" s="1"/>
  <c r="I558" i="5"/>
  <c r="J558" i="5" s="1"/>
  <c r="I541" i="5"/>
  <c r="J541" i="5" s="1"/>
  <c r="G541" i="5"/>
  <c r="T541" i="5" s="1"/>
  <c r="I573" i="5"/>
  <c r="J573" i="5" s="1"/>
  <c r="G573" i="5"/>
  <c r="T573" i="5" s="1"/>
  <c r="G575" i="5"/>
  <c r="T575" i="5" s="1"/>
  <c r="I575" i="5"/>
  <c r="J575" i="5" s="1"/>
  <c r="I524" i="5"/>
  <c r="J524" i="5" s="1"/>
  <c r="G524" i="5"/>
  <c r="T524" i="5" s="1"/>
  <c r="I561" i="5"/>
  <c r="J561" i="5" s="1"/>
  <c r="G561" i="5"/>
  <c r="T561" i="5" s="1"/>
  <c r="I532" i="5"/>
  <c r="J532" i="5" s="1"/>
  <c r="G532" i="5"/>
  <c r="T532" i="5" s="1"/>
  <c r="I577" i="5"/>
  <c r="J577" i="5" s="1"/>
  <c r="G577" i="5"/>
  <c r="T577" i="5" s="1"/>
  <c r="I563" i="5"/>
  <c r="J563" i="5" s="1"/>
  <c r="G563" i="5"/>
  <c r="T563" i="5" s="1"/>
  <c r="I526" i="5"/>
  <c r="J526" i="5" s="1"/>
  <c r="G526" i="5"/>
  <c r="T526" i="5" s="1"/>
  <c r="I544" i="5"/>
  <c r="J544" i="5" s="1"/>
  <c r="G544" i="5"/>
  <c r="T544" i="5" s="1"/>
  <c r="I527" i="5"/>
  <c r="J527" i="5" s="1"/>
  <c r="G527" i="5"/>
  <c r="T527" i="5" s="1"/>
  <c r="I543" i="5"/>
  <c r="J543" i="5" s="1"/>
  <c r="G543" i="5"/>
  <c r="T543" i="5" s="1"/>
  <c r="I531" i="5"/>
  <c r="J531" i="5" s="1"/>
  <c r="G531" i="5"/>
  <c r="T531" i="5" s="1"/>
  <c r="I567" i="5"/>
  <c r="J567" i="5" s="1"/>
  <c r="G567" i="5"/>
  <c r="T567" i="5" s="1"/>
  <c r="I529" i="5"/>
  <c r="J529" i="5" s="1"/>
  <c r="G529" i="5"/>
  <c r="T529" i="5" s="1"/>
  <c r="G568" i="5"/>
  <c r="T568" i="5" s="1"/>
  <c r="I568" i="5"/>
  <c r="J568" i="5" s="1"/>
  <c r="I559" i="5"/>
  <c r="J559" i="5" s="1"/>
  <c r="G559" i="5"/>
  <c r="T559" i="5" s="1"/>
  <c r="G562" i="5"/>
  <c r="T562" i="5" s="1"/>
  <c r="I562" i="5"/>
  <c r="J562" i="5" s="1"/>
  <c r="G536" i="5"/>
  <c r="T536" i="5" s="1"/>
  <c r="I536" i="5"/>
  <c r="J536" i="5" s="1"/>
  <c r="I566" i="5"/>
  <c r="J566" i="5" s="1"/>
  <c r="G566" i="5"/>
  <c r="T566" i="5" s="1"/>
  <c r="I530" i="5"/>
  <c r="J530" i="5" s="1"/>
  <c r="G530" i="5"/>
  <c r="T530" i="5" s="1"/>
  <c r="I565" i="5"/>
  <c r="J565" i="5" s="1"/>
  <c r="G565" i="5"/>
  <c r="T565" i="5" s="1"/>
  <c r="I542" i="5"/>
  <c r="J542" i="5" s="1"/>
  <c r="G542" i="5"/>
  <c r="T542" i="5" s="1"/>
  <c r="I576" i="5"/>
  <c r="J576" i="5" s="1"/>
  <c r="G576" i="5"/>
  <c r="T576" i="5" s="1"/>
  <c r="I557" i="5"/>
  <c r="J557" i="5" s="1"/>
  <c r="G557" i="5"/>
  <c r="T557" i="5" s="1"/>
  <c r="I519" i="5"/>
  <c r="J519" i="5" s="1"/>
  <c r="G519" i="5"/>
  <c r="T519" i="5" s="1"/>
  <c r="I547" i="5"/>
  <c r="J547" i="5" s="1"/>
  <c r="G547" i="5"/>
  <c r="T547" i="5" s="1"/>
  <c r="I578" i="5"/>
  <c r="J578" i="5" s="1"/>
  <c r="G578" i="5"/>
  <c r="T578" i="5" s="1"/>
  <c r="I523" i="5"/>
  <c r="J523" i="5" s="1"/>
  <c r="G523" i="5"/>
  <c r="T523" i="5" s="1"/>
  <c r="I533" i="5"/>
  <c r="J533" i="5" s="1"/>
  <c r="G533" i="5"/>
  <c r="T533" i="5" s="1"/>
  <c r="I552" i="5"/>
  <c r="J552" i="5" s="1"/>
  <c r="G552" i="5"/>
  <c r="T552" i="5" s="1"/>
  <c r="G545" i="5"/>
  <c r="T545" i="5" s="1"/>
  <c r="I545" i="5"/>
  <c r="J545" i="5" s="1"/>
  <c r="G535" i="5"/>
  <c r="T535" i="5" s="1"/>
  <c r="I535" i="5"/>
  <c r="J535" i="5" s="1"/>
  <c r="I534" i="5"/>
  <c r="J534" i="5" s="1"/>
  <c r="G534" i="5"/>
  <c r="T534" i="5" s="1"/>
  <c r="I551" i="5"/>
  <c r="J551" i="5" s="1"/>
  <c r="G551" i="5"/>
  <c r="T551" i="5" s="1"/>
  <c r="I546" i="5"/>
  <c r="J546" i="5" s="1"/>
  <c r="G546" i="5"/>
  <c r="T546" i="5" s="1"/>
  <c r="I553" i="5"/>
  <c r="J553" i="5" s="1"/>
  <c r="G553" i="5"/>
  <c r="T553" i="5" s="1"/>
  <c r="I554" i="5"/>
  <c r="J554" i="5" s="1"/>
  <c r="G554" i="5"/>
  <c r="T554" i="5" s="1"/>
  <c r="I537" i="5"/>
  <c r="J537" i="5" s="1"/>
  <c r="G537" i="5"/>
  <c r="T537" i="5" s="1"/>
  <c r="I550" i="5"/>
  <c r="J550" i="5" s="1"/>
  <c r="G550" i="5"/>
  <c r="T550" i="5" s="1"/>
  <c r="I540" i="5"/>
  <c r="J540" i="5" s="1"/>
  <c r="G540" i="5"/>
  <c r="T540" i="5" s="1"/>
  <c r="G528" i="5"/>
  <c r="T528" i="5" s="1"/>
  <c r="I528" i="5"/>
  <c r="J528" i="5" s="1"/>
  <c r="I521" i="5"/>
  <c r="J521" i="5" s="1"/>
  <c r="G521" i="5"/>
  <c r="T521" i="5" s="1"/>
  <c r="I555" i="5"/>
  <c r="J555" i="5" s="1"/>
  <c r="G555" i="5"/>
  <c r="T555" i="5" s="1"/>
  <c r="I538" i="5"/>
  <c r="J538" i="5" s="1"/>
  <c r="G538" i="5"/>
  <c r="T538" i="5" s="1"/>
  <c r="I564" i="5"/>
  <c r="J564" i="5" s="1"/>
  <c r="G564" i="5"/>
  <c r="T564" i="5" s="1"/>
  <c r="I556" i="5"/>
  <c r="J556" i="5" s="1"/>
  <c r="G556" i="5"/>
  <c r="T556" i="5" s="1"/>
  <c r="I571" i="5"/>
  <c r="J571" i="5" s="1"/>
  <c r="G571" i="5"/>
  <c r="T571" i="5" s="1"/>
  <c r="I502" i="5"/>
  <c r="J502" i="5" s="1"/>
  <c r="G502" i="5"/>
  <c r="T502" i="5" s="1"/>
  <c r="G483" i="5"/>
  <c r="T483" i="5" s="1"/>
  <c r="I483" i="5"/>
  <c r="J483" i="5" s="1"/>
  <c r="I463" i="5"/>
  <c r="J463" i="5" s="1"/>
  <c r="G463" i="5"/>
  <c r="T463" i="5" s="1"/>
  <c r="I504" i="5"/>
  <c r="J504" i="5" s="1"/>
  <c r="G504" i="5"/>
  <c r="T504" i="5" s="1"/>
  <c r="I487" i="5"/>
  <c r="J487" i="5" s="1"/>
  <c r="G487" i="5"/>
  <c r="T487" i="5" s="1"/>
  <c r="G511" i="5"/>
  <c r="T511" i="5" s="1"/>
  <c r="I511" i="5"/>
  <c r="J511" i="5" s="1"/>
  <c r="G514" i="5"/>
  <c r="T514" i="5" s="1"/>
  <c r="I514" i="5"/>
  <c r="J514" i="5" s="1"/>
  <c r="G480" i="5"/>
  <c r="T480" i="5" s="1"/>
  <c r="I480" i="5"/>
  <c r="J480" i="5" s="1"/>
  <c r="I470" i="5"/>
  <c r="J470" i="5" s="1"/>
  <c r="G470" i="5"/>
  <c r="T470" i="5" s="1"/>
  <c r="G503" i="5"/>
  <c r="T503" i="5" s="1"/>
  <c r="I503" i="5"/>
  <c r="J503" i="5" s="1"/>
  <c r="I471" i="5"/>
  <c r="J471" i="5" s="1"/>
  <c r="G471" i="5"/>
  <c r="T471" i="5" s="1"/>
  <c r="G501" i="5"/>
  <c r="T501" i="5" s="1"/>
  <c r="I501" i="5"/>
  <c r="J501" i="5" s="1"/>
  <c r="G481" i="5"/>
  <c r="T481" i="5" s="1"/>
  <c r="I481" i="5"/>
  <c r="J481" i="5" s="1"/>
  <c r="I469" i="5"/>
  <c r="J469" i="5" s="1"/>
  <c r="G469" i="5"/>
  <c r="T469" i="5" s="1"/>
  <c r="I482" i="5"/>
  <c r="J482" i="5" s="1"/>
  <c r="G482" i="5"/>
  <c r="T482" i="5" s="1"/>
  <c r="G459" i="5"/>
  <c r="T459" i="5" s="1"/>
  <c r="I459" i="5"/>
  <c r="J459" i="5" s="1"/>
  <c r="I516" i="5"/>
  <c r="J516" i="5" s="1"/>
  <c r="G516" i="5"/>
  <c r="T516" i="5" s="1"/>
  <c r="I518" i="5"/>
  <c r="J518" i="5" s="1"/>
  <c r="G518" i="5"/>
  <c r="T518" i="5" s="1"/>
  <c r="I499" i="5"/>
  <c r="J499" i="5" s="1"/>
  <c r="G499" i="5"/>
  <c r="T499" i="5" s="1"/>
  <c r="G460" i="5"/>
  <c r="T460" i="5" s="1"/>
  <c r="I460" i="5"/>
  <c r="J460" i="5" s="1"/>
  <c r="G476" i="5"/>
  <c r="T476" i="5" s="1"/>
  <c r="I476" i="5"/>
  <c r="J476" i="5" s="1"/>
  <c r="I479" i="5"/>
  <c r="J479" i="5" s="1"/>
  <c r="G479" i="5"/>
  <c r="T479" i="5" s="1"/>
  <c r="G486" i="5"/>
  <c r="T486" i="5" s="1"/>
  <c r="I486" i="5"/>
  <c r="J486" i="5" s="1"/>
  <c r="I484" i="5"/>
  <c r="J484" i="5" s="1"/>
  <c r="G484" i="5"/>
  <c r="T484" i="5" s="1"/>
  <c r="I461" i="5"/>
  <c r="J461" i="5" s="1"/>
  <c r="G461" i="5"/>
  <c r="T461" i="5" s="1"/>
  <c r="I489" i="5"/>
  <c r="J489" i="5" s="1"/>
  <c r="G489" i="5"/>
  <c r="T489" i="5" s="1"/>
  <c r="I492" i="5"/>
  <c r="J492" i="5" s="1"/>
  <c r="G492" i="5"/>
  <c r="T492" i="5" s="1"/>
  <c r="I485" i="5"/>
  <c r="J485" i="5" s="1"/>
  <c r="G485" i="5"/>
  <c r="T485" i="5" s="1"/>
  <c r="I493" i="5"/>
  <c r="J493" i="5" s="1"/>
  <c r="G493" i="5"/>
  <c r="T493" i="5" s="1"/>
  <c r="I464" i="5"/>
  <c r="J464" i="5" s="1"/>
  <c r="G464" i="5"/>
  <c r="T464" i="5" s="1"/>
  <c r="G465" i="5"/>
  <c r="T465" i="5" s="1"/>
  <c r="I465" i="5"/>
  <c r="J465" i="5" s="1"/>
  <c r="I494" i="5"/>
  <c r="J494" i="5" s="1"/>
  <c r="G494" i="5"/>
  <c r="T494" i="5" s="1"/>
  <c r="I500" i="5"/>
  <c r="J500" i="5" s="1"/>
  <c r="G500" i="5"/>
  <c r="T500" i="5" s="1"/>
  <c r="G474" i="5"/>
  <c r="T474" i="5" s="1"/>
  <c r="I474" i="5"/>
  <c r="J474" i="5" s="1"/>
  <c r="G466" i="5"/>
  <c r="T466" i="5" s="1"/>
  <c r="I466" i="5"/>
  <c r="J466" i="5" s="1"/>
  <c r="I515" i="5"/>
  <c r="J515" i="5" s="1"/>
  <c r="G515" i="5"/>
  <c r="T515" i="5" s="1"/>
  <c r="I491" i="5"/>
  <c r="J491" i="5" s="1"/>
  <c r="G491" i="5"/>
  <c r="T491" i="5" s="1"/>
  <c r="I513" i="5"/>
  <c r="J513" i="5" s="1"/>
  <c r="G513" i="5"/>
  <c r="T513" i="5" s="1"/>
  <c r="I496" i="5"/>
  <c r="J496" i="5" s="1"/>
  <c r="G496" i="5"/>
  <c r="T496" i="5" s="1"/>
  <c r="I505" i="5"/>
  <c r="J505" i="5" s="1"/>
  <c r="G505" i="5"/>
  <c r="T505" i="5" s="1"/>
  <c r="I510" i="5"/>
  <c r="J510" i="5" s="1"/>
  <c r="G510" i="5"/>
  <c r="T510" i="5" s="1"/>
  <c r="G512" i="5"/>
  <c r="T512" i="5" s="1"/>
  <c r="I512" i="5"/>
  <c r="J512" i="5" s="1"/>
  <c r="I507" i="5"/>
  <c r="J507" i="5" s="1"/>
  <c r="G507" i="5"/>
  <c r="T507" i="5" s="1"/>
  <c r="I467" i="5"/>
  <c r="J467" i="5" s="1"/>
  <c r="G467" i="5"/>
  <c r="T467" i="5" s="1"/>
  <c r="G488" i="5"/>
  <c r="T488" i="5" s="1"/>
  <c r="I488" i="5"/>
  <c r="J488" i="5" s="1"/>
  <c r="I508" i="5"/>
  <c r="J508" i="5" s="1"/>
  <c r="G508" i="5"/>
  <c r="T508" i="5" s="1"/>
  <c r="I498" i="5"/>
  <c r="J498" i="5" s="1"/>
  <c r="G498" i="5"/>
  <c r="T498" i="5" s="1"/>
  <c r="I475" i="5"/>
  <c r="J475" i="5" s="1"/>
  <c r="G475" i="5"/>
  <c r="T475" i="5" s="1"/>
  <c r="I506" i="5"/>
  <c r="J506" i="5" s="1"/>
  <c r="G506" i="5"/>
  <c r="T506" i="5" s="1"/>
  <c r="I477" i="5"/>
  <c r="J477" i="5" s="1"/>
  <c r="G477" i="5"/>
  <c r="T477" i="5" s="1"/>
  <c r="U17" i="8"/>
  <c r="I462" i="5"/>
  <c r="J462" i="5" s="1"/>
  <c r="G462" i="5"/>
  <c r="T462" i="5" s="1"/>
  <c r="I517" i="5"/>
  <c r="J517" i="5" s="1"/>
  <c r="G517" i="5"/>
  <c r="T517" i="5" s="1"/>
  <c r="I478" i="5"/>
  <c r="J478" i="5" s="1"/>
  <c r="G478" i="5"/>
  <c r="T478" i="5" s="1"/>
  <c r="I497" i="5"/>
  <c r="J497" i="5" s="1"/>
  <c r="G497" i="5"/>
  <c r="T497" i="5" s="1"/>
  <c r="I509" i="5"/>
  <c r="J509" i="5" s="1"/>
  <c r="G509" i="5"/>
  <c r="T509" i="5" s="1"/>
  <c r="G472" i="5"/>
  <c r="T472" i="5" s="1"/>
  <c r="I472" i="5"/>
  <c r="J472" i="5" s="1"/>
  <c r="I495" i="5"/>
  <c r="J495" i="5" s="1"/>
  <c r="G495" i="5"/>
  <c r="T495" i="5" s="1"/>
  <c r="I468" i="5"/>
  <c r="J468" i="5" s="1"/>
  <c r="G468" i="5"/>
  <c r="T468" i="5" s="1"/>
  <c r="G490" i="5"/>
  <c r="T490" i="5" s="1"/>
  <c r="I490" i="5"/>
  <c r="J490" i="5" s="1"/>
  <c r="G473" i="5"/>
  <c r="T473" i="5" s="1"/>
  <c r="I473" i="5"/>
  <c r="J473" i="5" s="1"/>
  <c r="I447" i="5"/>
  <c r="J447" i="5" s="1"/>
  <c r="G447" i="5"/>
  <c r="T447" i="5" s="1"/>
  <c r="I450" i="5"/>
  <c r="J450" i="5" s="1"/>
  <c r="G450" i="5"/>
  <c r="T450" i="5" s="1"/>
  <c r="I445" i="5"/>
  <c r="J445" i="5" s="1"/>
  <c r="G445" i="5"/>
  <c r="T445" i="5" s="1"/>
  <c r="I448" i="5"/>
  <c r="J448" i="5" s="1"/>
  <c r="G448" i="5"/>
  <c r="T448" i="5" s="1"/>
  <c r="I411" i="5"/>
  <c r="J411" i="5" s="1"/>
  <c r="G411" i="5"/>
  <c r="T411" i="5" s="1"/>
  <c r="G444" i="5"/>
  <c r="T444" i="5" s="1"/>
  <c r="I444" i="5"/>
  <c r="J444" i="5" s="1"/>
  <c r="I415" i="5"/>
  <c r="J415" i="5" s="1"/>
  <c r="G415" i="5"/>
  <c r="T415" i="5" s="1"/>
  <c r="I433" i="5"/>
  <c r="J433" i="5" s="1"/>
  <c r="G433" i="5"/>
  <c r="T433" i="5" s="1"/>
  <c r="I441" i="5"/>
  <c r="J441" i="5" s="1"/>
  <c r="G441" i="5"/>
  <c r="T441" i="5" s="1"/>
  <c r="G456" i="5"/>
  <c r="T456" i="5" s="1"/>
  <c r="I456" i="5"/>
  <c r="J456" i="5" s="1"/>
  <c r="I417" i="5"/>
  <c r="J417" i="5" s="1"/>
  <c r="G417" i="5"/>
  <c r="T417" i="5" s="1"/>
  <c r="I405" i="5"/>
  <c r="J405" i="5" s="1"/>
  <c r="G405" i="5"/>
  <c r="T405" i="5" s="1"/>
  <c r="I421" i="5"/>
  <c r="J421" i="5" s="1"/>
  <c r="G421" i="5"/>
  <c r="T421" i="5" s="1"/>
  <c r="I403" i="5"/>
  <c r="J403" i="5" s="1"/>
  <c r="G403" i="5"/>
  <c r="T403" i="5" s="1"/>
  <c r="I431" i="5"/>
  <c r="J431" i="5" s="1"/>
  <c r="G431" i="5"/>
  <c r="T431" i="5" s="1"/>
  <c r="I438" i="5"/>
  <c r="J438" i="5" s="1"/>
  <c r="G438" i="5"/>
  <c r="T438" i="5" s="1"/>
  <c r="G424" i="5"/>
  <c r="T424" i="5" s="1"/>
  <c r="I424" i="5"/>
  <c r="J424" i="5" s="1"/>
  <c r="I400" i="5"/>
  <c r="J400" i="5" s="1"/>
  <c r="G400" i="5"/>
  <c r="T400" i="5" s="1"/>
  <c r="G440" i="5"/>
  <c r="T440" i="5" s="1"/>
  <c r="I440" i="5"/>
  <c r="J440" i="5" s="1"/>
  <c r="G408" i="5"/>
  <c r="T408" i="5" s="1"/>
  <c r="I408" i="5"/>
  <c r="J408" i="5" s="1"/>
  <c r="I401" i="5"/>
  <c r="J401" i="5" s="1"/>
  <c r="G401" i="5"/>
  <c r="T401" i="5" s="1"/>
  <c r="I434" i="5"/>
  <c r="J434" i="5" s="1"/>
  <c r="G434" i="5"/>
  <c r="T434" i="5" s="1"/>
  <c r="I454" i="5"/>
  <c r="J454" i="5" s="1"/>
  <c r="G454" i="5"/>
  <c r="T454" i="5" s="1"/>
  <c r="I414" i="5"/>
  <c r="J414" i="5" s="1"/>
  <c r="G414" i="5"/>
  <c r="T414" i="5" s="1"/>
  <c r="I399" i="5"/>
  <c r="J399" i="5" s="1"/>
  <c r="G399" i="5"/>
  <c r="T399" i="5" s="1"/>
  <c r="I437" i="5"/>
  <c r="J437" i="5" s="1"/>
  <c r="G437" i="5"/>
  <c r="T437" i="5" s="1"/>
  <c r="G457" i="5"/>
  <c r="T457" i="5" s="1"/>
  <c r="I457" i="5"/>
  <c r="J457" i="5" s="1"/>
  <c r="G458" i="5"/>
  <c r="T458" i="5" s="1"/>
  <c r="I458" i="5"/>
  <c r="J458" i="5" s="1"/>
  <c r="I407" i="5"/>
  <c r="J407" i="5" s="1"/>
  <c r="G407" i="5"/>
  <c r="T407" i="5" s="1"/>
  <c r="I446" i="5"/>
  <c r="J446" i="5" s="1"/>
  <c r="G446" i="5"/>
  <c r="T446" i="5" s="1"/>
  <c r="G410" i="5"/>
  <c r="T410" i="5" s="1"/>
  <c r="I410" i="5"/>
  <c r="J410" i="5" s="1"/>
  <c r="I451" i="5"/>
  <c r="J451" i="5" s="1"/>
  <c r="G451" i="5"/>
  <c r="T451" i="5" s="1"/>
  <c r="G453" i="5"/>
  <c r="T453" i="5" s="1"/>
  <c r="I453" i="5"/>
  <c r="J453" i="5" s="1"/>
  <c r="I425" i="5"/>
  <c r="J425" i="5" s="1"/>
  <c r="G425" i="5"/>
  <c r="T425" i="5" s="1"/>
  <c r="I418" i="5"/>
  <c r="J418" i="5" s="1"/>
  <c r="G418" i="5"/>
  <c r="T418" i="5" s="1"/>
  <c r="G426" i="5"/>
  <c r="T426" i="5" s="1"/>
  <c r="I426" i="5"/>
  <c r="J426" i="5" s="1"/>
  <c r="I432" i="5"/>
  <c r="J432" i="5" s="1"/>
  <c r="G432" i="5"/>
  <c r="T432" i="5" s="1"/>
  <c r="I422" i="5"/>
  <c r="J422" i="5" s="1"/>
  <c r="G422" i="5"/>
  <c r="T422" i="5" s="1"/>
  <c r="I427" i="5"/>
  <c r="J427" i="5" s="1"/>
  <c r="G427" i="5"/>
  <c r="T427" i="5" s="1"/>
  <c r="I455" i="5"/>
  <c r="J455" i="5" s="1"/>
  <c r="G455" i="5"/>
  <c r="T455" i="5" s="1"/>
  <c r="I429" i="5"/>
  <c r="J429" i="5" s="1"/>
  <c r="G429" i="5"/>
  <c r="T429" i="5" s="1"/>
  <c r="I435" i="5"/>
  <c r="J435" i="5" s="1"/>
  <c r="G435" i="5"/>
  <c r="T435" i="5" s="1"/>
  <c r="I416" i="5"/>
  <c r="J416" i="5" s="1"/>
  <c r="G416" i="5"/>
  <c r="T416" i="5" s="1"/>
  <c r="I436" i="5"/>
  <c r="J436" i="5" s="1"/>
  <c r="G436" i="5"/>
  <c r="T436" i="5" s="1"/>
  <c r="I439" i="5"/>
  <c r="J439" i="5" s="1"/>
  <c r="G439" i="5"/>
  <c r="T439" i="5" s="1"/>
  <c r="G449" i="5"/>
  <c r="T449" i="5" s="1"/>
  <c r="I449" i="5"/>
  <c r="J449" i="5" s="1"/>
  <c r="G402" i="5"/>
  <c r="T402" i="5" s="1"/>
  <c r="I402" i="5"/>
  <c r="J402" i="5" s="1"/>
  <c r="I443" i="5"/>
  <c r="J443" i="5" s="1"/>
  <c r="G443" i="5"/>
  <c r="T443" i="5" s="1"/>
  <c r="G409" i="5"/>
  <c r="T409" i="5" s="1"/>
  <c r="I409" i="5"/>
  <c r="J409" i="5" s="1"/>
  <c r="G412" i="5"/>
  <c r="T412" i="5" s="1"/>
  <c r="I412" i="5"/>
  <c r="J412" i="5" s="1"/>
  <c r="I423" i="5"/>
  <c r="J423" i="5" s="1"/>
  <c r="G423" i="5"/>
  <c r="T423" i="5" s="1"/>
  <c r="I430" i="5"/>
  <c r="J430" i="5" s="1"/>
  <c r="G430" i="5"/>
  <c r="T430" i="5" s="1"/>
  <c r="I419" i="5"/>
  <c r="J419" i="5" s="1"/>
  <c r="G419" i="5"/>
  <c r="T419" i="5" s="1"/>
  <c r="I452" i="5"/>
  <c r="J452" i="5" s="1"/>
  <c r="G452" i="5"/>
  <c r="T452" i="5" s="1"/>
  <c r="G442" i="5"/>
  <c r="T442" i="5" s="1"/>
  <c r="I442" i="5"/>
  <c r="J442" i="5" s="1"/>
  <c r="I420" i="5"/>
  <c r="J420" i="5" s="1"/>
  <c r="G420" i="5"/>
  <c r="T420" i="5" s="1"/>
  <c r="I428" i="5"/>
  <c r="J428" i="5" s="1"/>
  <c r="G428" i="5"/>
  <c r="T428" i="5" s="1"/>
  <c r="I413" i="5"/>
  <c r="J413" i="5" s="1"/>
  <c r="G413" i="5"/>
  <c r="T413" i="5" s="1"/>
  <c r="I404" i="5"/>
  <c r="J404" i="5" s="1"/>
  <c r="G404" i="5"/>
  <c r="T404" i="5" s="1"/>
  <c r="I406" i="5"/>
  <c r="J406" i="5" s="1"/>
  <c r="G406" i="5"/>
  <c r="T406" i="5" s="1"/>
  <c r="I353" i="5"/>
  <c r="J353" i="5" s="1"/>
  <c r="G353" i="5"/>
  <c r="T353" i="5" s="1"/>
  <c r="I363" i="5"/>
  <c r="J363" i="5" s="1"/>
  <c r="G363" i="5"/>
  <c r="T363" i="5" s="1"/>
  <c r="I357" i="5"/>
  <c r="J357" i="5" s="1"/>
  <c r="G357" i="5"/>
  <c r="T357" i="5" s="1"/>
  <c r="G396" i="5"/>
  <c r="T396" i="5" s="1"/>
  <c r="I396" i="5"/>
  <c r="J396" i="5" s="1"/>
  <c r="G342" i="5"/>
  <c r="T342" i="5" s="1"/>
  <c r="I342" i="5"/>
  <c r="J342" i="5" s="1"/>
  <c r="G378" i="5"/>
  <c r="T378" i="5" s="1"/>
  <c r="I378" i="5"/>
  <c r="J378" i="5" s="1"/>
  <c r="I365" i="5"/>
  <c r="J365" i="5" s="1"/>
  <c r="G365" i="5"/>
  <c r="T365" i="5" s="1"/>
  <c r="I393" i="5"/>
  <c r="J393" i="5" s="1"/>
  <c r="G393" i="5"/>
  <c r="T393" i="5" s="1"/>
  <c r="I387" i="5"/>
  <c r="J387" i="5" s="1"/>
  <c r="G387" i="5"/>
  <c r="T387" i="5" s="1"/>
  <c r="I386" i="5"/>
  <c r="J386" i="5" s="1"/>
  <c r="G386" i="5"/>
  <c r="T386" i="5" s="1"/>
  <c r="I355" i="5"/>
  <c r="J355" i="5" s="1"/>
  <c r="G355" i="5"/>
  <c r="T355" i="5" s="1"/>
  <c r="G345" i="5"/>
  <c r="T345" i="5" s="1"/>
  <c r="I345" i="5"/>
  <c r="J345" i="5" s="1"/>
  <c r="I364" i="5"/>
  <c r="J364" i="5" s="1"/>
  <c r="G364" i="5"/>
  <c r="T364" i="5" s="1"/>
  <c r="G346" i="5"/>
  <c r="T346" i="5" s="1"/>
  <c r="I346" i="5"/>
  <c r="J346" i="5" s="1"/>
  <c r="I391" i="5"/>
  <c r="J391" i="5" s="1"/>
  <c r="G391" i="5"/>
  <c r="T391" i="5" s="1"/>
  <c r="I367" i="5"/>
  <c r="J367" i="5" s="1"/>
  <c r="G367" i="5"/>
  <c r="T367" i="5" s="1"/>
  <c r="I379" i="5"/>
  <c r="J379" i="5" s="1"/>
  <c r="G379" i="5"/>
  <c r="T379" i="5" s="1"/>
  <c r="G348" i="5"/>
  <c r="T348" i="5" s="1"/>
  <c r="I348" i="5"/>
  <c r="J348" i="5" s="1"/>
  <c r="I374" i="5"/>
  <c r="J374" i="5" s="1"/>
  <c r="G374" i="5"/>
  <c r="T374" i="5" s="1"/>
  <c r="I340" i="5"/>
  <c r="J340" i="5" s="1"/>
  <c r="G340" i="5"/>
  <c r="T340" i="5" s="1"/>
  <c r="I372" i="5"/>
  <c r="J372" i="5" s="1"/>
  <c r="G372" i="5"/>
  <c r="T372" i="5" s="1"/>
  <c r="I369" i="5"/>
  <c r="J369" i="5" s="1"/>
  <c r="G369" i="5"/>
  <c r="T369" i="5" s="1"/>
  <c r="G397" i="5"/>
  <c r="T397" i="5" s="1"/>
  <c r="I397" i="5"/>
  <c r="J397" i="5" s="1"/>
  <c r="I347" i="5"/>
  <c r="J347" i="5" s="1"/>
  <c r="G347" i="5"/>
  <c r="T347" i="5" s="1"/>
  <c r="I352" i="5"/>
  <c r="J352" i="5" s="1"/>
  <c r="G352" i="5"/>
  <c r="T352" i="5" s="1"/>
  <c r="I373" i="5"/>
  <c r="J373" i="5" s="1"/>
  <c r="G373" i="5"/>
  <c r="T373" i="5" s="1"/>
  <c r="G394" i="5"/>
  <c r="T394" i="5" s="1"/>
  <c r="I394" i="5"/>
  <c r="J394" i="5" s="1"/>
  <c r="I341" i="5"/>
  <c r="J341" i="5" s="1"/>
  <c r="G341" i="5"/>
  <c r="T341" i="5" s="1"/>
  <c r="I354" i="5"/>
  <c r="J354" i="5" s="1"/>
  <c r="G354" i="5"/>
  <c r="T354" i="5" s="1"/>
  <c r="I371" i="5"/>
  <c r="J371" i="5" s="1"/>
  <c r="G371" i="5"/>
  <c r="T371" i="5" s="1"/>
  <c r="I390" i="5"/>
  <c r="J390" i="5" s="1"/>
  <c r="G390" i="5"/>
  <c r="T390" i="5" s="1"/>
  <c r="I366" i="5"/>
  <c r="J366" i="5" s="1"/>
  <c r="G366" i="5"/>
  <c r="T366" i="5" s="1"/>
  <c r="I358" i="5"/>
  <c r="J358" i="5" s="1"/>
  <c r="G358" i="5"/>
  <c r="T358" i="5" s="1"/>
  <c r="I356" i="5"/>
  <c r="J356" i="5" s="1"/>
  <c r="G356" i="5"/>
  <c r="T356" i="5" s="1"/>
  <c r="I344" i="5"/>
  <c r="J344" i="5" s="1"/>
  <c r="G344" i="5"/>
  <c r="T344" i="5" s="1"/>
  <c r="I380" i="5"/>
  <c r="J380" i="5" s="1"/>
  <c r="G380" i="5"/>
  <c r="T380" i="5" s="1"/>
  <c r="I370" i="5"/>
  <c r="J370" i="5" s="1"/>
  <c r="G370" i="5"/>
  <c r="T370" i="5" s="1"/>
  <c r="G361" i="5"/>
  <c r="T361" i="5" s="1"/>
  <c r="I361" i="5"/>
  <c r="J361" i="5" s="1"/>
  <c r="I360" i="5"/>
  <c r="J360" i="5" s="1"/>
  <c r="G360" i="5"/>
  <c r="T360" i="5" s="1"/>
  <c r="I359" i="5"/>
  <c r="J359" i="5" s="1"/>
  <c r="G359" i="5"/>
  <c r="T359" i="5" s="1"/>
  <c r="I383" i="5"/>
  <c r="J383" i="5" s="1"/>
  <c r="G383" i="5"/>
  <c r="T383" i="5" s="1"/>
  <c r="I350" i="5"/>
  <c r="J350" i="5" s="1"/>
  <c r="G350" i="5"/>
  <c r="T350" i="5" s="1"/>
  <c r="I385" i="5"/>
  <c r="J385" i="5" s="1"/>
  <c r="G385" i="5"/>
  <c r="T385" i="5" s="1"/>
  <c r="I389" i="5"/>
  <c r="J389" i="5" s="1"/>
  <c r="G389" i="5"/>
  <c r="T389" i="5" s="1"/>
  <c r="G377" i="5"/>
  <c r="T377" i="5" s="1"/>
  <c r="I377" i="5"/>
  <c r="J377" i="5" s="1"/>
  <c r="I343" i="5"/>
  <c r="J343" i="5" s="1"/>
  <c r="G343" i="5"/>
  <c r="T343" i="5" s="1"/>
  <c r="I351" i="5"/>
  <c r="J351" i="5" s="1"/>
  <c r="G351" i="5"/>
  <c r="T351" i="5" s="1"/>
  <c r="G362" i="5"/>
  <c r="T362" i="5" s="1"/>
  <c r="I362" i="5"/>
  <c r="J362" i="5" s="1"/>
  <c r="I339" i="5"/>
  <c r="J339" i="5" s="1"/>
  <c r="G339" i="5"/>
  <c r="T339" i="5" s="1"/>
  <c r="I376" i="5"/>
  <c r="J376" i="5" s="1"/>
  <c r="G376" i="5"/>
  <c r="T376" i="5" s="1"/>
  <c r="G382" i="5"/>
  <c r="T382" i="5" s="1"/>
  <c r="I382" i="5"/>
  <c r="J382" i="5" s="1"/>
  <c r="I398" i="5"/>
  <c r="J398" i="5" s="1"/>
  <c r="G398" i="5"/>
  <c r="T398" i="5" s="1"/>
  <c r="I395" i="5"/>
  <c r="J395" i="5" s="1"/>
  <c r="G395" i="5"/>
  <c r="T395" i="5" s="1"/>
  <c r="G368" i="5"/>
  <c r="T368" i="5" s="1"/>
  <c r="I368" i="5"/>
  <c r="J368" i="5" s="1"/>
  <c r="G381" i="5"/>
  <c r="T381" i="5" s="1"/>
  <c r="I381" i="5"/>
  <c r="J381" i="5" s="1"/>
  <c r="I388" i="5"/>
  <c r="J388" i="5" s="1"/>
  <c r="G388" i="5"/>
  <c r="T388" i="5" s="1"/>
  <c r="I375" i="5"/>
  <c r="J375" i="5" s="1"/>
  <c r="G375" i="5"/>
  <c r="T375" i="5" s="1"/>
  <c r="I349" i="5"/>
  <c r="J349" i="5" s="1"/>
  <c r="G349" i="5"/>
  <c r="T349" i="5" s="1"/>
  <c r="G392" i="5"/>
  <c r="T392" i="5" s="1"/>
  <c r="I392" i="5"/>
  <c r="J392" i="5" s="1"/>
  <c r="I384" i="5"/>
  <c r="J384" i="5" s="1"/>
  <c r="G384" i="5"/>
  <c r="T384" i="5" s="1"/>
  <c r="I297" i="5"/>
  <c r="J297" i="5" s="1"/>
  <c r="G297" i="5"/>
  <c r="T297" i="5" s="1"/>
  <c r="I320" i="5"/>
  <c r="J320" i="5" s="1"/>
  <c r="G320" i="5"/>
  <c r="T320" i="5" s="1"/>
  <c r="G324" i="5"/>
  <c r="T324" i="5" s="1"/>
  <c r="I324" i="5"/>
  <c r="J324" i="5" s="1"/>
  <c r="I321" i="5"/>
  <c r="J321" i="5" s="1"/>
  <c r="G321" i="5"/>
  <c r="T321" i="5" s="1"/>
  <c r="G294" i="5"/>
  <c r="T294" i="5" s="1"/>
  <c r="I294" i="5"/>
  <c r="J294" i="5" s="1"/>
  <c r="I327" i="5"/>
  <c r="J327" i="5" s="1"/>
  <c r="G327" i="5"/>
  <c r="T327" i="5" s="1"/>
  <c r="G284" i="5"/>
  <c r="T284" i="5" s="1"/>
  <c r="I284" i="5"/>
  <c r="J284" i="5" s="1"/>
  <c r="I334" i="5"/>
  <c r="J334" i="5" s="1"/>
  <c r="G334" i="5"/>
  <c r="T334" i="5" s="1"/>
  <c r="I289" i="5"/>
  <c r="J289" i="5" s="1"/>
  <c r="G289" i="5"/>
  <c r="T289" i="5" s="1"/>
  <c r="I293" i="5"/>
  <c r="J293" i="5" s="1"/>
  <c r="G293" i="5"/>
  <c r="T293" i="5" s="1"/>
  <c r="I304" i="5"/>
  <c r="J304" i="5" s="1"/>
  <c r="G304" i="5"/>
  <c r="T304" i="5" s="1"/>
  <c r="G325" i="5"/>
  <c r="T325" i="5" s="1"/>
  <c r="I325" i="5"/>
  <c r="J325" i="5" s="1"/>
  <c r="I282" i="5"/>
  <c r="J282" i="5" s="1"/>
  <c r="G282" i="5"/>
  <c r="T282" i="5" s="1"/>
  <c r="G312" i="5"/>
  <c r="T312" i="5" s="1"/>
  <c r="I312" i="5"/>
  <c r="J312" i="5" s="1"/>
  <c r="I329" i="5"/>
  <c r="J329" i="5" s="1"/>
  <c r="G329" i="5"/>
  <c r="T329" i="5" s="1"/>
  <c r="I307" i="5"/>
  <c r="J307" i="5" s="1"/>
  <c r="G307" i="5"/>
  <c r="T307" i="5" s="1"/>
  <c r="I335" i="5"/>
  <c r="J335" i="5" s="1"/>
  <c r="G335" i="5"/>
  <c r="T335" i="5" s="1"/>
  <c r="G322" i="5"/>
  <c r="T322" i="5" s="1"/>
  <c r="I322" i="5"/>
  <c r="J322" i="5" s="1"/>
  <c r="G300" i="5"/>
  <c r="T300" i="5" s="1"/>
  <c r="I300" i="5"/>
  <c r="J300" i="5" s="1"/>
  <c r="I319" i="5"/>
  <c r="J319" i="5" s="1"/>
  <c r="G319" i="5"/>
  <c r="T319" i="5" s="1"/>
  <c r="G288" i="5"/>
  <c r="T288" i="5" s="1"/>
  <c r="I288" i="5"/>
  <c r="J288" i="5" s="1"/>
  <c r="G290" i="5"/>
  <c r="T290" i="5" s="1"/>
  <c r="I290" i="5"/>
  <c r="J290" i="5" s="1"/>
  <c r="I295" i="5"/>
  <c r="J295" i="5" s="1"/>
  <c r="G295" i="5"/>
  <c r="T295" i="5" s="1"/>
  <c r="I323" i="5"/>
  <c r="J323" i="5" s="1"/>
  <c r="G323" i="5"/>
  <c r="T323" i="5" s="1"/>
  <c r="I302" i="5"/>
  <c r="J302" i="5" s="1"/>
  <c r="G302" i="5"/>
  <c r="T302" i="5" s="1"/>
  <c r="I298" i="5"/>
  <c r="J298" i="5" s="1"/>
  <c r="G298" i="5"/>
  <c r="T298" i="5" s="1"/>
  <c r="G316" i="5"/>
  <c r="T316" i="5" s="1"/>
  <c r="I316" i="5"/>
  <c r="J316" i="5" s="1"/>
  <c r="I311" i="5"/>
  <c r="J311" i="5" s="1"/>
  <c r="G311" i="5"/>
  <c r="T311" i="5" s="1"/>
  <c r="I333" i="5"/>
  <c r="J333" i="5" s="1"/>
  <c r="G333" i="5"/>
  <c r="T333" i="5" s="1"/>
  <c r="I338" i="5"/>
  <c r="J338" i="5" s="1"/>
  <c r="G338" i="5"/>
  <c r="T338" i="5" s="1"/>
  <c r="I308" i="5"/>
  <c r="J308" i="5" s="1"/>
  <c r="G308" i="5"/>
  <c r="T308" i="5" s="1"/>
  <c r="I279" i="5"/>
  <c r="J279" i="5" s="1"/>
  <c r="G279" i="5"/>
  <c r="T279" i="5" s="1"/>
  <c r="I328" i="5"/>
  <c r="J328" i="5" s="1"/>
  <c r="G328" i="5"/>
  <c r="T328" i="5" s="1"/>
  <c r="I286" i="5"/>
  <c r="J286" i="5" s="1"/>
  <c r="G286" i="5"/>
  <c r="T286" i="5" s="1"/>
  <c r="G310" i="5"/>
  <c r="T310" i="5" s="1"/>
  <c r="I310" i="5"/>
  <c r="J310" i="5" s="1"/>
  <c r="I337" i="5"/>
  <c r="J337" i="5" s="1"/>
  <c r="G337" i="5"/>
  <c r="T337" i="5" s="1"/>
  <c r="I315" i="5"/>
  <c r="J315" i="5" s="1"/>
  <c r="G315" i="5"/>
  <c r="T315" i="5" s="1"/>
  <c r="I291" i="5"/>
  <c r="J291" i="5" s="1"/>
  <c r="G291" i="5"/>
  <c r="T291" i="5" s="1"/>
  <c r="I331" i="5"/>
  <c r="J331" i="5" s="1"/>
  <c r="G331" i="5"/>
  <c r="T331" i="5" s="1"/>
  <c r="I285" i="5"/>
  <c r="J285" i="5" s="1"/>
  <c r="G285" i="5"/>
  <c r="T285" i="5" s="1"/>
  <c r="I283" i="5"/>
  <c r="J283" i="5" s="1"/>
  <c r="G283" i="5"/>
  <c r="T283" i="5" s="1"/>
  <c r="I305" i="5"/>
  <c r="J305" i="5" s="1"/>
  <c r="G305" i="5"/>
  <c r="T305" i="5" s="1"/>
  <c r="I330" i="5"/>
  <c r="J330" i="5" s="1"/>
  <c r="G330" i="5"/>
  <c r="T330" i="5" s="1"/>
  <c r="G332" i="5"/>
  <c r="T332" i="5" s="1"/>
  <c r="I332" i="5"/>
  <c r="J332" i="5" s="1"/>
  <c r="I336" i="5"/>
  <c r="J336" i="5" s="1"/>
  <c r="G336" i="5"/>
  <c r="T336" i="5" s="1"/>
  <c r="I306" i="5"/>
  <c r="J306" i="5" s="1"/>
  <c r="G306" i="5"/>
  <c r="T306" i="5" s="1"/>
  <c r="I309" i="5"/>
  <c r="J309" i="5" s="1"/>
  <c r="G309" i="5"/>
  <c r="T309" i="5" s="1"/>
  <c r="I296" i="5"/>
  <c r="J296" i="5" s="1"/>
  <c r="G296" i="5"/>
  <c r="T296" i="5" s="1"/>
  <c r="I281" i="5"/>
  <c r="J281" i="5" s="1"/>
  <c r="G281" i="5"/>
  <c r="T281" i="5" s="1"/>
  <c r="G314" i="5"/>
  <c r="T314" i="5" s="1"/>
  <c r="I314" i="5"/>
  <c r="J314" i="5" s="1"/>
  <c r="I313" i="5"/>
  <c r="J313" i="5" s="1"/>
  <c r="G313" i="5"/>
  <c r="T313" i="5" s="1"/>
  <c r="I317" i="5"/>
  <c r="J317" i="5" s="1"/>
  <c r="G317" i="5"/>
  <c r="T317" i="5" s="1"/>
  <c r="I299" i="5"/>
  <c r="J299" i="5" s="1"/>
  <c r="G299" i="5"/>
  <c r="T299" i="5" s="1"/>
  <c r="I292" i="5"/>
  <c r="J292" i="5" s="1"/>
  <c r="G292" i="5"/>
  <c r="T292" i="5" s="1"/>
  <c r="G301" i="5"/>
  <c r="T301" i="5" s="1"/>
  <c r="I301" i="5"/>
  <c r="J301" i="5" s="1"/>
  <c r="I303" i="5"/>
  <c r="J303" i="5" s="1"/>
  <c r="G303" i="5"/>
  <c r="T303" i="5" s="1"/>
  <c r="G287" i="5"/>
  <c r="T287" i="5" s="1"/>
  <c r="I287" i="5"/>
  <c r="J287" i="5" s="1"/>
  <c r="I318" i="5"/>
  <c r="J318" i="5" s="1"/>
  <c r="G318" i="5"/>
  <c r="T318" i="5" s="1"/>
  <c r="G280" i="5"/>
  <c r="T280" i="5" s="1"/>
  <c r="I280" i="5"/>
  <c r="J280" i="5" s="1"/>
  <c r="G326" i="5"/>
  <c r="T326" i="5" s="1"/>
  <c r="I326" i="5"/>
  <c r="J326" i="5" s="1"/>
  <c r="G258" i="5"/>
  <c r="T258" i="5" s="1"/>
  <c r="I258" i="5"/>
  <c r="J258" i="5" s="1"/>
  <c r="I228" i="5"/>
  <c r="J228" i="5" s="1"/>
  <c r="G228" i="5"/>
  <c r="T228" i="5" s="1"/>
  <c r="I236" i="5"/>
  <c r="J236" i="5" s="1"/>
  <c r="G236" i="5"/>
  <c r="T236" i="5" s="1"/>
  <c r="I275" i="5"/>
  <c r="J275" i="5" s="1"/>
  <c r="G275" i="5"/>
  <c r="T275" i="5" s="1"/>
  <c r="I238" i="5"/>
  <c r="J238" i="5" s="1"/>
  <c r="G238" i="5"/>
  <c r="T238" i="5" s="1"/>
  <c r="I261" i="5"/>
  <c r="J261" i="5" s="1"/>
  <c r="G261" i="5"/>
  <c r="T261" i="5" s="1"/>
  <c r="G246" i="5"/>
  <c r="T246" i="5" s="1"/>
  <c r="I246" i="5"/>
  <c r="J246" i="5" s="1"/>
  <c r="I230" i="5"/>
  <c r="J230" i="5" s="1"/>
  <c r="G230" i="5"/>
  <c r="T230" i="5" s="1"/>
  <c r="I265" i="5"/>
  <c r="J265" i="5" s="1"/>
  <c r="G265" i="5"/>
  <c r="T265" i="5" s="1"/>
  <c r="G223" i="5"/>
  <c r="T223" i="5" s="1"/>
  <c r="I223" i="5"/>
  <c r="J223" i="5" s="1"/>
  <c r="I272" i="5"/>
  <c r="J272" i="5" s="1"/>
  <c r="G272" i="5"/>
  <c r="T272" i="5" s="1"/>
  <c r="I262" i="5"/>
  <c r="J262" i="5" s="1"/>
  <c r="G262" i="5"/>
  <c r="T262" i="5" s="1"/>
  <c r="G259" i="5"/>
  <c r="T259" i="5" s="1"/>
  <c r="I259" i="5"/>
  <c r="J259" i="5" s="1"/>
  <c r="I247" i="5"/>
  <c r="J247" i="5" s="1"/>
  <c r="G247" i="5"/>
  <c r="T247" i="5" s="1"/>
  <c r="I269" i="5"/>
  <c r="J269" i="5" s="1"/>
  <c r="G269" i="5"/>
  <c r="T269" i="5" s="1"/>
  <c r="I260" i="5"/>
  <c r="J260" i="5" s="1"/>
  <c r="G260" i="5"/>
  <c r="T260" i="5" s="1"/>
  <c r="I222" i="5"/>
  <c r="J222" i="5" s="1"/>
  <c r="G222" i="5"/>
  <c r="T222" i="5" s="1"/>
  <c r="G240" i="5"/>
  <c r="T240" i="5" s="1"/>
  <c r="I240" i="5"/>
  <c r="J240" i="5" s="1"/>
  <c r="G252" i="5"/>
  <c r="T252" i="5" s="1"/>
  <c r="I252" i="5"/>
  <c r="J252" i="5" s="1"/>
  <c r="G18" i="8"/>
  <c r="F18" i="8" s="1"/>
  <c r="G278" i="5"/>
  <c r="T278" i="5" s="1"/>
  <c r="I278" i="5"/>
  <c r="J278" i="5" s="1"/>
  <c r="G244" i="5"/>
  <c r="T244" i="5" s="1"/>
  <c r="I244" i="5"/>
  <c r="J244" i="5" s="1"/>
  <c r="I270" i="5"/>
  <c r="J270" i="5" s="1"/>
  <c r="G270" i="5"/>
  <c r="T270" i="5" s="1"/>
  <c r="I277" i="5"/>
  <c r="J277" i="5" s="1"/>
  <c r="G277" i="5"/>
  <c r="T277" i="5" s="1"/>
  <c r="I276" i="5"/>
  <c r="J276" i="5" s="1"/>
  <c r="G276" i="5"/>
  <c r="T276" i="5" s="1"/>
  <c r="I255" i="5"/>
  <c r="J255" i="5" s="1"/>
  <c r="G255" i="5"/>
  <c r="T255" i="5" s="1"/>
  <c r="G248" i="5"/>
  <c r="T248" i="5" s="1"/>
  <c r="I248" i="5"/>
  <c r="J248" i="5" s="1"/>
  <c r="I268" i="5"/>
  <c r="J268" i="5" s="1"/>
  <c r="G268" i="5"/>
  <c r="T268" i="5" s="1"/>
  <c r="I243" i="5"/>
  <c r="J243" i="5" s="1"/>
  <c r="G243" i="5"/>
  <c r="T243" i="5" s="1"/>
  <c r="I271" i="5"/>
  <c r="J271" i="5" s="1"/>
  <c r="G271" i="5"/>
  <c r="T271" i="5" s="1"/>
  <c r="I235" i="5"/>
  <c r="J235" i="5" s="1"/>
  <c r="G235" i="5"/>
  <c r="T235" i="5" s="1"/>
  <c r="I253" i="5"/>
  <c r="J253" i="5" s="1"/>
  <c r="G253" i="5"/>
  <c r="T253" i="5" s="1"/>
  <c r="I225" i="5"/>
  <c r="J225" i="5" s="1"/>
  <c r="G225" i="5"/>
  <c r="T225" i="5" s="1"/>
  <c r="I229" i="5"/>
  <c r="J229" i="5" s="1"/>
  <c r="G229" i="5"/>
  <c r="T229" i="5" s="1"/>
  <c r="I239" i="5"/>
  <c r="J239" i="5" s="1"/>
  <c r="G239" i="5"/>
  <c r="T239" i="5" s="1"/>
  <c r="G237" i="5"/>
  <c r="T237" i="5" s="1"/>
  <c r="I237" i="5"/>
  <c r="J237" i="5" s="1"/>
  <c r="I221" i="5"/>
  <c r="J221" i="5" s="1"/>
  <c r="G221" i="5"/>
  <c r="T221" i="5" s="1"/>
  <c r="G264" i="5"/>
  <c r="T264" i="5" s="1"/>
  <c r="I264" i="5"/>
  <c r="J264" i="5" s="1"/>
  <c r="I233" i="5"/>
  <c r="J233" i="5" s="1"/>
  <c r="G233" i="5"/>
  <c r="T233" i="5" s="1"/>
  <c r="I242" i="5"/>
  <c r="J242" i="5" s="1"/>
  <c r="G242" i="5"/>
  <c r="T242" i="5" s="1"/>
  <c r="I224" i="5"/>
  <c r="J224" i="5" s="1"/>
  <c r="G224" i="5"/>
  <c r="T224" i="5" s="1"/>
  <c r="G249" i="5"/>
  <c r="T249" i="5" s="1"/>
  <c r="I249" i="5"/>
  <c r="J249" i="5" s="1"/>
  <c r="I256" i="5"/>
  <c r="J256" i="5" s="1"/>
  <c r="G256" i="5"/>
  <c r="T256" i="5" s="1"/>
  <c r="I266" i="5"/>
  <c r="J266" i="5" s="1"/>
  <c r="G266" i="5"/>
  <c r="T266" i="5" s="1"/>
  <c r="I254" i="5"/>
  <c r="J254" i="5" s="1"/>
  <c r="G254" i="5"/>
  <c r="T254" i="5" s="1"/>
  <c r="I234" i="5"/>
  <c r="J234" i="5" s="1"/>
  <c r="G234" i="5"/>
  <c r="T234" i="5" s="1"/>
  <c r="G227" i="5"/>
  <c r="T227" i="5" s="1"/>
  <c r="I227" i="5"/>
  <c r="J227" i="5" s="1"/>
  <c r="I250" i="5"/>
  <c r="J250" i="5" s="1"/>
  <c r="G250" i="5"/>
  <c r="T250" i="5" s="1"/>
  <c r="I267" i="5"/>
  <c r="J267" i="5" s="1"/>
  <c r="G267" i="5"/>
  <c r="T267" i="5" s="1"/>
  <c r="I226" i="5"/>
  <c r="J226" i="5" s="1"/>
  <c r="G226" i="5"/>
  <c r="T226" i="5" s="1"/>
  <c r="G231" i="5"/>
  <c r="T231" i="5" s="1"/>
  <c r="I231" i="5"/>
  <c r="J231" i="5" s="1"/>
  <c r="I251" i="5"/>
  <c r="J251" i="5" s="1"/>
  <c r="G251" i="5"/>
  <c r="T251" i="5" s="1"/>
  <c r="I232" i="5"/>
  <c r="J232" i="5" s="1"/>
  <c r="G232" i="5"/>
  <c r="T232" i="5" s="1"/>
  <c r="I273" i="5"/>
  <c r="J273" i="5" s="1"/>
  <c r="G273" i="5"/>
  <c r="T273" i="5" s="1"/>
  <c r="I274" i="5"/>
  <c r="J274" i="5" s="1"/>
  <c r="G274" i="5"/>
  <c r="T274" i="5" s="1"/>
  <c r="I245" i="5"/>
  <c r="J245" i="5" s="1"/>
  <c r="G245" i="5"/>
  <c r="T245" i="5" s="1"/>
  <c r="I263" i="5"/>
  <c r="J263" i="5" s="1"/>
  <c r="G263" i="5"/>
  <c r="T263" i="5" s="1"/>
  <c r="I257" i="5"/>
  <c r="J257" i="5" s="1"/>
  <c r="G257" i="5"/>
  <c r="T257" i="5" s="1"/>
  <c r="I219" i="5"/>
  <c r="J219" i="5" s="1"/>
  <c r="G219" i="5"/>
  <c r="T219" i="5" s="1"/>
  <c r="I220" i="5"/>
  <c r="J220" i="5" s="1"/>
  <c r="G220" i="5"/>
  <c r="T220" i="5" s="1"/>
  <c r="I241" i="5"/>
  <c r="J241" i="5" s="1"/>
  <c r="G241" i="5"/>
  <c r="T241" i="5" s="1"/>
  <c r="I208" i="5"/>
  <c r="J208" i="5" s="1"/>
  <c r="G208" i="5"/>
  <c r="T208" i="5" s="1"/>
  <c r="I218" i="5"/>
  <c r="J218" i="5" s="1"/>
  <c r="G218" i="5"/>
  <c r="T218" i="5" s="1"/>
  <c r="I173" i="5"/>
  <c r="J173" i="5" s="1"/>
  <c r="G173" i="5"/>
  <c r="T173" i="5" s="1"/>
  <c r="G199" i="5"/>
  <c r="T199" i="5" s="1"/>
  <c r="I199" i="5"/>
  <c r="J199" i="5" s="1"/>
  <c r="I182" i="5"/>
  <c r="J182" i="5" s="1"/>
  <c r="G182" i="5"/>
  <c r="T182" i="5" s="1"/>
  <c r="I175" i="5"/>
  <c r="J175" i="5" s="1"/>
  <c r="G175" i="5"/>
  <c r="T175" i="5" s="1"/>
  <c r="G181" i="5"/>
  <c r="T181" i="5" s="1"/>
  <c r="I181" i="5"/>
  <c r="J181" i="5" s="1"/>
  <c r="I160" i="5"/>
  <c r="J160" i="5" s="1"/>
  <c r="G160" i="5"/>
  <c r="T160" i="5" s="1"/>
  <c r="I164" i="5"/>
  <c r="J164" i="5" s="1"/>
  <c r="G164" i="5"/>
  <c r="T164" i="5" s="1"/>
  <c r="I191" i="5"/>
  <c r="J191" i="5" s="1"/>
  <c r="G191" i="5"/>
  <c r="T191" i="5" s="1"/>
  <c r="I212" i="5"/>
  <c r="J212" i="5" s="1"/>
  <c r="G212" i="5"/>
  <c r="T212" i="5" s="1"/>
  <c r="G177" i="5"/>
  <c r="T177" i="5" s="1"/>
  <c r="I177" i="5"/>
  <c r="J177" i="5" s="1"/>
  <c r="G186" i="5"/>
  <c r="T186" i="5" s="1"/>
  <c r="I186" i="5"/>
  <c r="J186" i="5" s="1"/>
  <c r="I200" i="5"/>
  <c r="J200" i="5" s="1"/>
  <c r="G200" i="5"/>
  <c r="T200" i="5" s="1"/>
  <c r="I211" i="5"/>
  <c r="J211" i="5" s="1"/>
  <c r="G211" i="5"/>
  <c r="T211" i="5" s="1"/>
  <c r="I190" i="5"/>
  <c r="J190" i="5" s="1"/>
  <c r="G190" i="5"/>
  <c r="T190" i="5" s="1"/>
  <c r="G167" i="5"/>
  <c r="T167" i="5" s="1"/>
  <c r="I167" i="5"/>
  <c r="J167" i="5" s="1"/>
  <c r="I188" i="5"/>
  <c r="J188" i="5" s="1"/>
  <c r="G188" i="5"/>
  <c r="T188" i="5" s="1"/>
  <c r="I201" i="5"/>
  <c r="J201" i="5" s="1"/>
  <c r="G201" i="5"/>
  <c r="T201" i="5" s="1"/>
  <c r="I214" i="5"/>
  <c r="J214" i="5" s="1"/>
  <c r="G214" i="5"/>
  <c r="T214" i="5" s="1"/>
  <c r="I184" i="5"/>
  <c r="J184" i="5" s="1"/>
  <c r="G184" i="5"/>
  <c r="T184" i="5" s="1"/>
  <c r="G202" i="5"/>
  <c r="T202" i="5" s="1"/>
  <c r="I202" i="5"/>
  <c r="J202" i="5" s="1"/>
  <c r="G183" i="5"/>
  <c r="T183" i="5" s="1"/>
  <c r="I183" i="5"/>
  <c r="J183" i="5" s="1"/>
  <c r="I162" i="5"/>
  <c r="J162" i="5" s="1"/>
  <c r="G162" i="5"/>
  <c r="T162" i="5" s="1"/>
  <c r="I166" i="5"/>
  <c r="J166" i="5" s="1"/>
  <c r="G166" i="5"/>
  <c r="T166" i="5" s="1"/>
  <c r="I209" i="5"/>
  <c r="J209" i="5" s="1"/>
  <c r="G209" i="5"/>
  <c r="T209" i="5" s="1"/>
  <c r="I203" i="5"/>
  <c r="J203" i="5" s="1"/>
  <c r="G203" i="5"/>
  <c r="T203" i="5" s="1"/>
  <c r="I213" i="5"/>
  <c r="J213" i="5" s="1"/>
  <c r="G213" i="5"/>
  <c r="T213" i="5" s="1"/>
  <c r="I174" i="5"/>
  <c r="J174" i="5" s="1"/>
  <c r="G174" i="5"/>
  <c r="T174" i="5" s="1"/>
  <c r="I198" i="5"/>
  <c r="J198" i="5" s="1"/>
  <c r="G198" i="5"/>
  <c r="T198" i="5" s="1"/>
  <c r="I193" i="5"/>
  <c r="J193" i="5" s="1"/>
  <c r="G193" i="5"/>
  <c r="T193" i="5" s="1"/>
  <c r="I170" i="5"/>
  <c r="J170" i="5" s="1"/>
  <c r="G170" i="5"/>
  <c r="T170" i="5" s="1"/>
  <c r="I178" i="5"/>
  <c r="J178" i="5" s="1"/>
  <c r="G178" i="5"/>
  <c r="T178" i="5" s="1"/>
  <c r="I169" i="5"/>
  <c r="J169" i="5" s="1"/>
  <c r="G169" i="5"/>
  <c r="T169" i="5" s="1"/>
  <c r="I187" i="5"/>
  <c r="J187" i="5" s="1"/>
  <c r="G187" i="5"/>
  <c r="T187" i="5" s="1"/>
  <c r="I179" i="5"/>
  <c r="J179" i="5" s="1"/>
  <c r="G179" i="5"/>
  <c r="T179" i="5" s="1"/>
  <c r="I161" i="5"/>
  <c r="J161" i="5" s="1"/>
  <c r="G161" i="5"/>
  <c r="T161" i="5" s="1"/>
  <c r="I205" i="5"/>
  <c r="J205" i="5" s="1"/>
  <c r="G205" i="5"/>
  <c r="T205" i="5" s="1"/>
  <c r="I192" i="5"/>
  <c r="J192" i="5" s="1"/>
  <c r="G192" i="5"/>
  <c r="T192" i="5" s="1"/>
  <c r="I207" i="5"/>
  <c r="J207" i="5" s="1"/>
  <c r="G207" i="5"/>
  <c r="T207" i="5" s="1"/>
  <c r="G180" i="5"/>
  <c r="T180" i="5" s="1"/>
  <c r="I180" i="5"/>
  <c r="J180" i="5" s="1"/>
  <c r="I195" i="5"/>
  <c r="J195" i="5" s="1"/>
  <c r="G195" i="5"/>
  <c r="T195" i="5" s="1"/>
  <c r="G215" i="5"/>
  <c r="T215" i="5" s="1"/>
  <c r="I215" i="5"/>
  <c r="J215" i="5" s="1"/>
  <c r="G204" i="5"/>
  <c r="T204" i="5" s="1"/>
  <c r="I204" i="5"/>
  <c r="J204" i="5" s="1"/>
  <c r="I210" i="5"/>
  <c r="J210" i="5" s="1"/>
  <c r="G210" i="5"/>
  <c r="T210" i="5" s="1"/>
  <c r="G172" i="5"/>
  <c r="T172" i="5" s="1"/>
  <c r="I172" i="5"/>
  <c r="J172" i="5" s="1"/>
  <c r="I168" i="5"/>
  <c r="J168" i="5" s="1"/>
  <c r="G168" i="5"/>
  <c r="T168" i="5" s="1"/>
  <c r="I194" i="5"/>
  <c r="J194" i="5" s="1"/>
  <c r="G194" i="5"/>
  <c r="T194" i="5" s="1"/>
  <c r="I206" i="5"/>
  <c r="J206" i="5" s="1"/>
  <c r="G206" i="5"/>
  <c r="T206" i="5" s="1"/>
  <c r="I217" i="5"/>
  <c r="J217" i="5" s="1"/>
  <c r="G217" i="5"/>
  <c r="T217" i="5" s="1"/>
  <c r="I171" i="5"/>
  <c r="J171" i="5" s="1"/>
  <c r="G171" i="5"/>
  <c r="T171" i="5" s="1"/>
  <c r="I197" i="5"/>
  <c r="J197" i="5" s="1"/>
  <c r="G197" i="5"/>
  <c r="T197" i="5" s="1"/>
  <c r="I189" i="5"/>
  <c r="J189" i="5" s="1"/>
  <c r="G189" i="5"/>
  <c r="T189" i="5" s="1"/>
  <c r="I159" i="5"/>
  <c r="J159" i="5" s="1"/>
  <c r="G159" i="5"/>
  <c r="T159" i="5" s="1"/>
  <c r="I185" i="5"/>
  <c r="J185" i="5" s="1"/>
  <c r="G185" i="5"/>
  <c r="T185" i="5" s="1"/>
  <c r="I216" i="5"/>
  <c r="J216" i="5" s="1"/>
  <c r="G216" i="5"/>
  <c r="T216" i="5" s="1"/>
  <c r="G12" i="8"/>
  <c r="I163" i="5"/>
  <c r="J163" i="5" s="1"/>
  <c r="G163" i="5"/>
  <c r="T163" i="5" s="1"/>
  <c r="I176" i="5"/>
  <c r="J176" i="5" s="1"/>
  <c r="G176" i="5"/>
  <c r="T176" i="5" s="1"/>
  <c r="I165" i="5"/>
  <c r="J165" i="5" s="1"/>
  <c r="G165" i="5"/>
  <c r="T165" i="5" s="1"/>
  <c r="G196" i="5"/>
  <c r="T196" i="5" s="1"/>
  <c r="I196" i="5"/>
  <c r="J196" i="5" s="1"/>
  <c r="G153" i="5"/>
  <c r="T153" i="5" s="1"/>
  <c r="I153" i="5"/>
  <c r="J153" i="5" s="1"/>
  <c r="G151" i="5"/>
  <c r="T151" i="5" s="1"/>
  <c r="I151" i="5"/>
  <c r="J151" i="5" s="1"/>
  <c r="G123" i="5"/>
  <c r="T123" i="5" s="1"/>
  <c r="I123" i="5"/>
  <c r="J123" i="5" s="1"/>
  <c r="G117" i="5"/>
  <c r="T117" i="5" s="1"/>
  <c r="I117" i="5"/>
  <c r="J117" i="5" s="1"/>
  <c r="G124" i="5"/>
  <c r="T124" i="5" s="1"/>
  <c r="I124" i="5"/>
  <c r="J124" i="5" s="1"/>
  <c r="I121" i="5"/>
  <c r="J121" i="5" s="1"/>
  <c r="G121" i="5"/>
  <c r="T121" i="5" s="1"/>
  <c r="I146" i="5"/>
  <c r="J146" i="5" s="1"/>
  <c r="G146" i="5"/>
  <c r="T146" i="5" s="1"/>
  <c r="G19" i="8"/>
  <c r="U21" i="8"/>
  <c r="I131" i="5"/>
  <c r="J131" i="5" s="1"/>
  <c r="G131" i="5"/>
  <c r="T131" i="5" s="1"/>
  <c r="I102" i="5"/>
  <c r="J102" i="5" s="1"/>
  <c r="G102" i="5"/>
  <c r="T102" i="5" s="1"/>
  <c r="I128" i="5"/>
  <c r="J128" i="5" s="1"/>
  <c r="G128" i="5"/>
  <c r="T128" i="5" s="1"/>
  <c r="G103" i="5"/>
  <c r="T103" i="5" s="1"/>
  <c r="I103" i="5"/>
  <c r="J103" i="5" s="1"/>
  <c r="G14" i="8"/>
  <c r="F14" i="8" s="1"/>
  <c r="D9" i="8"/>
  <c r="G154" i="5"/>
  <c r="T154" i="5" s="1"/>
  <c r="I154" i="5"/>
  <c r="J154" i="5" s="1"/>
  <c r="G148" i="5"/>
  <c r="T148" i="5" s="1"/>
  <c r="I148" i="5"/>
  <c r="J148" i="5" s="1"/>
  <c r="I133" i="5"/>
  <c r="J133" i="5" s="1"/>
  <c r="G133" i="5"/>
  <c r="T133" i="5" s="1"/>
  <c r="I111" i="5"/>
  <c r="J111" i="5" s="1"/>
  <c r="G111" i="5"/>
  <c r="T111" i="5" s="1"/>
  <c r="I144" i="5"/>
  <c r="J144" i="5" s="1"/>
  <c r="G144" i="5"/>
  <c r="T144" i="5" s="1"/>
  <c r="I140" i="5"/>
  <c r="J140" i="5" s="1"/>
  <c r="G140" i="5"/>
  <c r="T140" i="5" s="1"/>
  <c r="G104" i="5"/>
  <c r="T104" i="5" s="1"/>
  <c r="I104" i="5"/>
  <c r="J104" i="5" s="1"/>
  <c r="I99" i="5"/>
  <c r="J99" i="5" s="1"/>
  <c r="G99" i="5"/>
  <c r="T99" i="5" s="1"/>
  <c r="I120" i="5"/>
  <c r="J120" i="5" s="1"/>
  <c r="G120" i="5"/>
  <c r="T120" i="5" s="1"/>
  <c r="I122" i="5"/>
  <c r="J122" i="5" s="1"/>
  <c r="G122" i="5"/>
  <c r="T122" i="5" s="1"/>
  <c r="I130" i="5"/>
  <c r="J130" i="5" s="1"/>
  <c r="G130" i="5"/>
  <c r="T130" i="5" s="1"/>
  <c r="G58" i="8"/>
  <c r="F58" i="8" s="1"/>
  <c r="G109" i="5"/>
  <c r="T109" i="5" s="1"/>
  <c r="I109" i="5"/>
  <c r="J109" i="5" s="1"/>
  <c r="I155" i="5"/>
  <c r="J155" i="5" s="1"/>
  <c r="G155" i="5"/>
  <c r="T155" i="5" s="1"/>
  <c r="I152" i="5"/>
  <c r="J152" i="5" s="1"/>
  <c r="G152" i="5"/>
  <c r="T152" i="5" s="1"/>
  <c r="G52" i="8"/>
  <c r="F52" i="8" s="1"/>
  <c r="G46" i="8"/>
  <c r="F46" i="8" s="1"/>
  <c r="I132" i="5"/>
  <c r="J132" i="5" s="1"/>
  <c r="G132" i="5"/>
  <c r="T132" i="5" s="1"/>
  <c r="I141" i="5"/>
  <c r="J141" i="5" s="1"/>
  <c r="G141" i="5"/>
  <c r="T141" i="5" s="1"/>
  <c r="I156" i="5"/>
  <c r="J156" i="5" s="1"/>
  <c r="G156" i="5"/>
  <c r="T156" i="5" s="1"/>
  <c r="G119" i="5"/>
  <c r="T119" i="5" s="1"/>
  <c r="I119" i="5"/>
  <c r="J119" i="5" s="1"/>
  <c r="I129" i="5"/>
  <c r="J129" i="5" s="1"/>
  <c r="G129" i="5"/>
  <c r="T129" i="5" s="1"/>
  <c r="I125" i="5"/>
  <c r="J125" i="5" s="1"/>
  <c r="G125" i="5"/>
  <c r="T125" i="5" s="1"/>
  <c r="G142" i="5"/>
  <c r="T142" i="5" s="1"/>
  <c r="I142" i="5"/>
  <c r="J142" i="5" s="1"/>
  <c r="I126" i="5"/>
  <c r="J126" i="5" s="1"/>
  <c r="G126" i="5"/>
  <c r="T126" i="5" s="1"/>
  <c r="I136" i="5"/>
  <c r="J136" i="5" s="1"/>
  <c r="G136" i="5"/>
  <c r="T136" i="5" s="1"/>
  <c r="U13" i="8"/>
  <c r="G30" i="8"/>
  <c r="F30" i="8" s="1"/>
  <c r="G15" i="8"/>
  <c r="I145" i="5"/>
  <c r="J145" i="5" s="1"/>
  <c r="G145" i="5"/>
  <c r="T145" i="5" s="1"/>
  <c r="I150" i="5"/>
  <c r="J150" i="5" s="1"/>
  <c r="G150" i="5"/>
  <c r="T150" i="5" s="1"/>
  <c r="G147" i="5"/>
  <c r="T147" i="5" s="1"/>
  <c r="I147" i="5"/>
  <c r="J147" i="5" s="1"/>
  <c r="I138" i="5"/>
  <c r="J138" i="5" s="1"/>
  <c r="G138" i="5"/>
  <c r="T138" i="5" s="1"/>
  <c r="G127" i="5"/>
  <c r="T127" i="5" s="1"/>
  <c r="I127" i="5"/>
  <c r="J127" i="5" s="1"/>
  <c r="G157" i="5"/>
  <c r="T157" i="5" s="1"/>
  <c r="I157" i="5"/>
  <c r="J157" i="5" s="1"/>
  <c r="I137" i="5"/>
  <c r="J137" i="5" s="1"/>
  <c r="G137" i="5"/>
  <c r="T137" i="5" s="1"/>
  <c r="I114" i="5"/>
  <c r="J114" i="5" s="1"/>
  <c r="G114" i="5"/>
  <c r="T114" i="5" s="1"/>
  <c r="I115" i="5"/>
  <c r="J115" i="5" s="1"/>
  <c r="G115" i="5"/>
  <c r="T115" i="5" s="1"/>
  <c r="I100" i="5"/>
  <c r="J100" i="5" s="1"/>
  <c r="G100" i="5"/>
  <c r="T100" i="5" s="1"/>
  <c r="I116" i="5"/>
  <c r="J116" i="5" s="1"/>
  <c r="G116" i="5"/>
  <c r="T116" i="5" s="1"/>
  <c r="I149" i="5"/>
  <c r="J149" i="5" s="1"/>
  <c r="G149" i="5"/>
  <c r="T149" i="5" s="1"/>
  <c r="G139" i="5"/>
  <c r="T139" i="5" s="1"/>
  <c r="I139" i="5"/>
  <c r="J139" i="5" s="1"/>
  <c r="G135" i="5"/>
  <c r="T135" i="5" s="1"/>
  <c r="I135" i="5"/>
  <c r="J135" i="5" s="1"/>
  <c r="G108" i="5"/>
  <c r="T108" i="5" s="1"/>
  <c r="I108" i="5"/>
  <c r="J108" i="5" s="1"/>
  <c r="I101" i="5"/>
  <c r="J101" i="5" s="1"/>
  <c r="G101" i="5"/>
  <c r="T101" i="5" s="1"/>
  <c r="I107" i="5"/>
  <c r="J107" i="5" s="1"/>
  <c r="G107" i="5"/>
  <c r="T107" i="5" s="1"/>
  <c r="I105" i="5"/>
  <c r="J105" i="5" s="1"/>
  <c r="G105" i="5"/>
  <c r="T105" i="5" s="1"/>
  <c r="I112" i="5"/>
  <c r="J112" i="5" s="1"/>
  <c r="G112" i="5"/>
  <c r="T112" i="5" s="1"/>
  <c r="I118" i="5"/>
  <c r="J118" i="5" s="1"/>
  <c r="G118" i="5"/>
  <c r="T118" i="5" s="1"/>
  <c r="G134" i="5"/>
  <c r="T134" i="5" s="1"/>
  <c r="I134" i="5"/>
  <c r="J134" i="5" s="1"/>
  <c r="G158" i="5"/>
  <c r="T158" i="5" s="1"/>
  <c r="I158" i="5"/>
  <c r="J158" i="5" s="1"/>
  <c r="I106" i="5"/>
  <c r="J106" i="5" s="1"/>
  <c r="G106" i="5"/>
  <c r="T106" i="5" s="1"/>
  <c r="I113" i="5"/>
  <c r="J113" i="5" s="1"/>
  <c r="G113" i="5"/>
  <c r="T113" i="5" s="1"/>
  <c r="I110" i="5"/>
  <c r="J110" i="5" s="1"/>
  <c r="G110" i="5"/>
  <c r="T110" i="5" s="1"/>
  <c r="G143" i="5"/>
  <c r="T143" i="5" s="1"/>
  <c r="I143" i="5"/>
  <c r="J143" i="5" s="1"/>
  <c r="G23" i="8"/>
  <c r="G31" i="8"/>
  <c r="F31" i="8" s="1"/>
  <c r="G56" i="8"/>
  <c r="F56" i="8" s="1"/>
  <c r="G17" i="8"/>
  <c r="F17" i="8" s="1"/>
  <c r="G54" i="8"/>
  <c r="F54" i="8" s="1"/>
  <c r="G63" i="8"/>
  <c r="F63" i="8" s="1"/>
  <c r="G61" i="8"/>
  <c r="F61" i="8" s="1"/>
  <c r="G59" i="8"/>
  <c r="F59" i="8" s="1"/>
  <c r="G29" i="8"/>
  <c r="F29" i="8" s="1"/>
  <c r="G62" i="8"/>
  <c r="F62" i="8" s="1"/>
  <c r="G28" i="8"/>
  <c r="F28" i="8" s="1"/>
  <c r="G45" i="8"/>
  <c r="F45" i="8" s="1"/>
  <c r="G13" i="8"/>
  <c r="F13" i="8" s="1"/>
  <c r="G60" i="8"/>
  <c r="F60" i="8" s="1"/>
  <c r="G24" i="8"/>
  <c r="F24" i="8" s="1"/>
  <c r="G26" i="8"/>
  <c r="G21" i="8"/>
  <c r="F21" i="8" s="1"/>
  <c r="G22" i="8"/>
  <c r="G43" i="8"/>
  <c r="F43" i="8" s="1"/>
  <c r="I82" i="5"/>
  <c r="J82" i="5" s="1"/>
  <c r="G82" i="5"/>
  <c r="T82" i="5" s="1"/>
  <c r="G50" i="8"/>
  <c r="F50" i="8" s="1"/>
  <c r="I81" i="5"/>
  <c r="J81" i="5" s="1"/>
  <c r="G81" i="5"/>
  <c r="T81" i="5" s="1"/>
  <c r="G47" i="8"/>
  <c r="F47" i="8" s="1"/>
  <c r="I92" i="5"/>
  <c r="J92" i="5" s="1"/>
  <c r="G92" i="5"/>
  <c r="T92" i="5" s="1"/>
  <c r="G87" i="5"/>
  <c r="T87" i="5" s="1"/>
  <c r="I87" i="5"/>
  <c r="J87" i="5" s="1"/>
  <c r="I52" i="5"/>
  <c r="J52" i="5" s="1"/>
  <c r="G52" i="5"/>
  <c r="T52" i="5" s="1"/>
  <c r="I66" i="5"/>
  <c r="J66" i="5" s="1"/>
  <c r="G66" i="5"/>
  <c r="T66" i="5" s="1"/>
  <c r="I59" i="5"/>
  <c r="J59" i="5" s="1"/>
  <c r="G59" i="5"/>
  <c r="T59" i="5" s="1"/>
  <c r="G49" i="5"/>
  <c r="T49" i="5" s="1"/>
  <c r="I49" i="5"/>
  <c r="J49" i="5" s="1"/>
  <c r="G46" i="5"/>
  <c r="T46" i="5" s="1"/>
  <c r="I46" i="5"/>
  <c r="J46" i="5" s="1"/>
  <c r="G39" i="8"/>
  <c r="F39" i="8" s="1"/>
  <c r="I58" i="5"/>
  <c r="J58" i="5" s="1"/>
  <c r="G58" i="5"/>
  <c r="T58" i="5" s="1"/>
  <c r="G34" i="8"/>
  <c r="F34" i="8" s="1"/>
  <c r="G36" i="8"/>
  <c r="F36" i="8" s="1"/>
  <c r="G57" i="5"/>
  <c r="T57" i="5" s="1"/>
  <c r="I57" i="5"/>
  <c r="J57" i="5" s="1"/>
  <c r="G72" i="5"/>
  <c r="T72" i="5" s="1"/>
  <c r="I72" i="5"/>
  <c r="J72" i="5" s="1"/>
  <c r="U11" i="8"/>
  <c r="D59" i="8"/>
  <c r="G33" i="8"/>
  <c r="F33" i="8" s="1"/>
  <c r="G48" i="5"/>
  <c r="T48" i="5" s="1"/>
  <c r="I48" i="5"/>
  <c r="J48" i="5" s="1"/>
  <c r="G40" i="8"/>
  <c r="F40" i="8" s="1"/>
  <c r="I61" i="5"/>
  <c r="J61" i="5" s="1"/>
  <c r="G61" i="5"/>
  <c r="T61" i="5" s="1"/>
  <c r="U18" i="8"/>
  <c r="I95" i="5"/>
  <c r="J95" i="5" s="1"/>
  <c r="G95" i="5"/>
  <c r="T95" i="5" s="1"/>
  <c r="U25" i="8"/>
  <c r="I90" i="5"/>
  <c r="J90" i="5" s="1"/>
  <c r="G90" i="5"/>
  <c r="T90" i="5" s="1"/>
  <c r="U15" i="8"/>
  <c r="I36" i="8"/>
  <c r="I33" i="8"/>
  <c r="I227" i="8"/>
  <c r="I32" i="8"/>
  <c r="I509" i="8"/>
  <c r="I222" i="8"/>
  <c r="I850" i="8"/>
  <c r="I555" i="8"/>
  <c r="I508" i="8"/>
  <c r="I901" i="8"/>
  <c r="I29" i="8"/>
  <c r="I402" i="8"/>
  <c r="I418" i="8"/>
  <c r="I177" i="8"/>
  <c r="I366" i="8"/>
  <c r="I718" i="8"/>
  <c r="I178" i="8"/>
  <c r="I301" i="8"/>
  <c r="I643" i="8"/>
  <c r="I768" i="8"/>
  <c r="I300" i="8"/>
  <c r="I692" i="8"/>
  <c r="I153" i="8"/>
  <c r="I752" i="8"/>
  <c r="I498" i="8"/>
  <c r="I695" i="8"/>
  <c r="I945" i="8"/>
  <c r="I58" i="8"/>
  <c r="I642" i="8"/>
  <c r="I668" i="8"/>
  <c r="I124" i="8"/>
  <c r="I478" i="8"/>
  <c r="I747" i="8"/>
  <c r="I982" i="8"/>
  <c r="I378" i="8"/>
  <c r="I304" i="8"/>
  <c r="I934" i="8"/>
  <c r="I83" i="8"/>
  <c r="I179" i="8"/>
  <c r="I987" i="8"/>
  <c r="I101" i="8"/>
  <c r="I800" i="8"/>
  <c r="I784" i="8"/>
  <c r="I629" i="8"/>
  <c r="I954" i="8"/>
  <c r="I88" i="8"/>
  <c r="I392" i="8"/>
  <c r="I197" i="8"/>
  <c r="I260" i="8"/>
  <c r="I122" i="8"/>
  <c r="I975" i="8"/>
  <c r="I678" i="8"/>
  <c r="I725" i="8"/>
  <c r="I259" i="8"/>
  <c r="I355" i="8"/>
  <c r="I916" i="8"/>
  <c r="I891" i="8"/>
  <c r="I400" i="8"/>
  <c r="I921" i="8"/>
  <c r="I361" i="8"/>
  <c r="I56" i="8"/>
  <c r="I310" i="8"/>
  <c r="I119" i="8"/>
  <c r="I439" i="8"/>
  <c r="I149" i="8"/>
  <c r="I104" i="8"/>
  <c r="I444" i="8"/>
  <c r="I511" i="8"/>
  <c r="I308" i="8"/>
  <c r="I285" i="8"/>
  <c r="I326" i="8"/>
  <c r="I772" i="8"/>
  <c r="I927" i="8"/>
  <c r="I345" i="8"/>
  <c r="I775" i="8"/>
  <c r="I777" i="8"/>
  <c r="I846" i="8"/>
  <c r="I672" i="8"/>
  <c r="I568" i="8"/>
  <c r="I902" i="8"/>
  <c r="I369" i="8"/>
  <c r="I20" i="8"/>
  <c r="I348" i="8"/>
  <c r="I618" i="8"/>
  <c r="I551" i="8"/>
  <c r="I350" i="8"/>
  <c r="I159" i="8"/>
  <c r="I408" i="8"/>
  <c r="I103" i="8"/>
  <c r="I17" i="8"/>
  <c r="I431" i="8"/>
  <c r="I890" i="8"/>
  <c r="I456" i="8"/>
  <c r="I646" i="8"/>
  <c r="I111" i="8"/>
  <c r="I425" i="8"/>
  <c r="I426" i="8"/>
  <c r="I435" i="8"/>
  <c r="I956" i="8"/>
  <c r="I423" i="8"/>
  <c r="I209" i="8"/>
  <c r="I513" i="8"/>
  <c r="I251" i="8"/>
  <c r="I521" i="8"/>
  <c r="I282" i="8"/>
  <c r="I41" i="8"/>
  <c r="I872" i="8"/>
  <c r="I215" i="8"/>
  <c r="I631" i="8"/>
  <c r="I562" i="8"/>
  <c r="I593" i="8"/>
  <c r="I421" i="8"/>
  <c r="I804" i="8"/>
  <c r="I85" i="8"/>
  <c r="I947" i="8"/>
  <c r="I140" i="8"/>
  <c r="I208" i="8"/>
  <c r="I66" i="8"/>
  <c r="I100" i="8"/>
  <c r="I353" i="8"/>
  <c r="I767" i="8"/>
  <c r="I314" i="8"/>
  <c r="I560" i="8"/>
  <c r="I419" i="8"/>
  <c r="I911" i="8"/>
  <c r="I403" i="8"/>
  <c r="I666" i="8"/>
  <c r="I69" i="8"/>
  <c r="I494" i="8"/>
  <c r="I531" i="8"/>
  <c r="I290" i="8"/>
  <c r="I824" i="8"/>
  <c r="I382" i="8"/>
  <c r="I313" i="8"/>
  <c r="I486" i="8"/>
  <c r="I61" i="8"/>
  <c r="I759" i="8"/>
  <c r="I811" i="8"/>
  <c r="I936" i="8"/>
  <c r="I722" i="8"/>
  <c r="I379" i="8"/>
  <c r="I698" i="8"/>
  <c r="I732" i="8"/>
  <c r="I479" i="8"/>
  <c r="I64" i="8"/>
  <c r="I441" i="8"/>
  <c r="I317" i="8"/>
  <c r="I247" i="8"/>
  <c r="I442" i="8"/>
  <c r="I558" i="8"/>
  <c r="I799" i="8"/>
  <c r="I331" i="8"/>
  <c r="I185" i="8"/>
  <c r="I573" i="8"/>
  <c r="I487" i="8"/>
  <c r="I162" i="8"/>
  <c r="I293" i="8"/>
  <c r="I594" i="8"/>
  <c r="I880" i="8"/>
  <c r="I744" i="8"/>
  <c r="I704" i="8"/>
  <c r="I858" i="8"/>
  <c r="I295" i="8"/>
  <c r="I25" i="8"/>
  <c r="I23" i="8"/>
  <c r="I712" i="8"/>
  <c r="I422" i="8"/>
  <c r="I606" i="8"/>
  <c r="I39" i="8"/>
  <c r="I53" i="8"/>
  <c r="I841" i="8"/>
  <c r="I452" i="8"/>
  <c r="I165" i="8"/>
  <c r="I526" i="8"/>
  <c r="I582" i="8"/>
  <c r="I338" i="8"/>
  <c r="I292" i="8"/>
  <c r="I859" i="8"/>
  <c r="I48" i="8"/>
  <c r="I357" i="8"/>
  <c r="I848" i="8"/>
  <c r="I871" i="8"/>
  <c r="I65" i="8"/>
  <c r="I297" i="8"/>
  <c r="I783" i="8"/>
  <c r="I45" i="8"/>
  <c r="I654" i="8"/>
  <c r="I344" i="8"/>
  <c r="I151" i="8"/>
  <c r="I98" i="8"/>
  <c r="I354" i="8"/>
  <c r="I787" i="8"/>
  <c r="I94" i="8"/>
  <c r="I154" i="8"/>
  <c r="I50" i="8"/>
  <c r="I191" i="8"/>
  <c r="I42" i="8"/>
  <c r="I648" i="8"/>
  <c r="I245" i="8"/>
  <c r="I830" i="8"/>
  <c r="I849" i="8"/>
  <c r="I852" i="8"/>
  <c r="I532" i="8"/>
  <c r="I71" i="8"/>
  <c r="I384" i="8"/>
  <c r="I536" i="8"/>
  <c r="I436" i="8"/>
  <c r="I360" i="8"/>
  <c r="I750" i="8"/>
  <c r="I203" i="8"/>
  <c r="I675" i="8"/>
  <c r="I329" i="8"/>
  <c r="I546" i="8"/>
  <c r="I265" i="8"/>
  <c r="I912" i="8"/>
  <c r="I144" i="8"/>
  <c r="I284" i="8"/>
  <c r="I57" i="8"/>
  <c r="I585" i="8"/>
  <c r="I751" i="8"/>
  <c r="I608" i="8"/>
  <c r="I736" i="8"/>
  <c r="I72" i="8"/>
  <c r="I748" i="8"/>
  <c r="I681" i="8"/>
  <c r="I134" i="8"/>
  <c r="I364" i="8"/>
  <c r="I626" i="8"/>
  <c r="I667" i="8"/>
  <c r="I173" i="8"/>
  <c r="I829" i="8"/>
  <c r="I728" i="8"/>
  <c r="I707" i="8"/>
  <c r="I335" i="8"/>
  <c r="I967" i="8"/>
  <c r="I886" i="8"/>
  <c r="I974" i="8"/>
  <c r="I771" i="8"/>
  <c r="I995" i="8"/>
  <c r="I816" i="8"/>
  <c r="I714" i="8"/>
  <c r="I519" i="8"/>
  <c r="I673" i="8"/>
  <c r="I545" i="8"/>
  <c r="I587" i="8"/>
  <c r="I28" i="8"/>
  <c r="I332" i="8"/>
  <c r="I481" i="8"/>
  <c r="I192" i="8"/>
  <c r="I907" i="8"/>
  <c r="I127" i="8"/>
  <c r="I24" i="8"/>
  <c r="I303" i="8"/>
  <c r="I417" i="8"/>
  <c r="I107" i="8"/>
  <c r="I826" i="8"/>
  <c r="I386" i="8"/>
  <c r="I60" i="8"/>
  <c r="I189" i="8"/>
  <c r="I482" i="8"/>
  <c r="I207" i="8"/>
  <c r="I359" i="8"/>
  <c r="I615" i="8"/>
  <c r="I372" i="8"/>
  <c r="I708" i="8"/>
  <c r="I990" i="8"/>
  <c r="I944" i="8"/>
  <c r="I79" i="8"/>
  <c r="I68" i="8"/>
  <c r="I96" i="8"/>
  <c r="I500" i="8"/>
  <c r="I55" i="8"/>
  <c r="I194" i="8"/>
  <c r="I835" i="8"/>
  <c r="I868" i="8"/>
  <c r="I518" i="8"/>
  <c r="I900" i="8"/>
  <c r="I171" i="8"/>
  <c r="I376" i="8"/>
  <c r="I443" i="8"/>
  <c r="I495" i="8"/>
  <c r="I43" i="8"/>
  <c r="I216" i="8"/>
  <c r="I755" i="8"/>
  <c r="I863" i="8"/>
  <c r="I625" i="8"/>
  <c r="I150" i="8"/>
  <c r="I889" i="8"/>
  <c r="I565" i="8"/>
  <c r="I432" i="8"/>
  <c r="I991" i="8"/>
  <c r="I316" i="8"/>
  <c r="I978" i="8"/>
  <c r="I605" i="8"/>
  <c r="I202" i="8"/>
  <c r="I979" i="8"/>
  <c r="I869" i="8"/>
  <c r="I87" i="8"/>
  <c r="I307" i="8"/>
  <c r="I919" i="8"/>
  <c r="I580" i="8"/>
  <c r="I471" i="8"/>
  <c r="I130" i="8"/>
  <c r="I589" i="8"/>
  <c r="I655" i="8"/>
  <c r="I394" i="8"/>
  <c r="I229" i="8"/>
  <c r="I489" i="8"/>
  <c r="I305" i="8"/>
  <c r="I754" i="8"/>
  <c r="I946" i="8"/>
  <c r="I242" i="8"/>
  <c r="I745" i="8"/>
  <c r="I547" i="8"/>
  <c r="I211" i="8"/>
  <c r="I241" i="8"/>
  <c r="I985" i="8"/>
  <c r="I815" i="8"/>
  <c r="I705" i="8"/>
  <c r="I661" i="8"/>
  <c r="I84" i="8"/>
  <c r="I739" i="8"/>
  <c r="I281" i="8"/>
  <c r="I682" i="8"/>
  <c r="I876" i="8"/>
  <c r="I449" i="8"/>
  <c r="I590" i="8"/>
  <c r="I102" i="8"/>
  <c r="I19" i="8"/>
  <c r="I13" i="8"/>
  <c r="I603" i="8"/>
  <c r="I121" i="8"/>
  <c r="I854" i="8"/>
  <c r="I864" i="8"/>
  <c r="I105" i="8"/>
  <c r="I205" i="8"/>
  <c r="I575" i="8"/>
  <c r="I333" i="8"/>
  <c r="I407" i="8"/>
  <c r="I819" i="8"/>
  <c r="I269" i="8"/>
  <c r="I989" i="8"/>
  <c r="I676" i="8"/>
  <c r="I464" i="8"/>
  <c r="I937" i="8"/>
  <c r="I288" i="8"/>
  <c r="I448" i="8"/>
  <c r="I341" i="8"/>
  <c r="I399" i="8"/>
  <c r="I352" i="8"/>
  <c r="I274" i="8"/>
  <c r="I497" i="8"/>
  <c r="I791" i="8"/>
  <c r="I742" i="8"/>
  <c r="I214" i="8"/>
  <c r="I73" i="8"/>
  <c r="I346" i="8"/>
  <c r="I724" i="8"/>
  <c r="I958" i="8"/>
  <c r="I76" i="8"/>
  <c r="I679" i="8"/>
  <c r="I549" i="8"/>
  <c r="I738" i="8"/>
  <c r="I674" i="8"/>
  <c r="I351" i="8"/>
  <c r="I324" i="8"/>
  <c r="I602" i="8"/>
  <c r="I788" i="8"/>
  <c r="I279" i="8"/>
  <c r="I697" i="8"/>
  <c r="I970" i="8"/>
  <c r="I277" i="8"/>
  <c r="I884" i="8"/>
  <c r="I715" i="8"/>
  <c r="I540" i="8"/>
  <c r="I74" i="8"/>
  <c r="I972" i="8"/>
  <c r="I632" i="8"/>
  <c r="I611" i="8"/>
  <c r="I906" i="8"/>
  <c r="I120" i="8"/>
  <c r="I108" i="8"/>
  <c r="I138" i="8"/>
  <c r="I362" i="8"/>
  <c r="I467" i="8"/>
  <c r="I688" i="8"/>
  <c r="I283" i="8"/>
  <c r="I897" i="8"/>
  <c r="I406" i="8"/>
  <c r="I249" i="8"/>
  <c r="I807" i="8"/>
  <c r="I834" i="8"/>
  <c r="I398" i="8"/>
  <c r="I576" i="8"/>
  <c r="I843" i="8"/>
  <c r="I152" i="8"/>
  <c r="I81" i="8"/>
  <c r="I855" i="8"/>
  <c r="I620" i="8"/>
  <c r="I257" i="8"/>
  <c r="I82" i="8"/>
  <c r="I856" i="8"/>
  <c r="I296" i="8"/>
  <c r="I823" i="8"/>
  <c r="I809" i="8"/>
  <c r="I883" i="8"/>
  <c r="I535" i="8"/>
  <c r="I913" i="8"/>
  <c r="I128" i="8"/>
  <c r="I14" i="8"/>
  <c r="I960" i="8"/>
  <c r="I27" i="8"/>
  <c r="I238" i="8"/>
  <c r="I115" i="8"/>
  <c r="I236" i="8"/>
  <c r="I37" i="8"/>
  <c r="I664" i="8"/>
  <c r="I847" i="8"/>
  <c r="I95" i="8"/>
  <c r="I488" i="8"/>
  <c r="I141" i="8"/>
  <c r="I992" i="8"/>
  <c r="I908" i="8"/>
  <c r="I217" i="8"/>
  <c r="I583" i="8"/>
  <c r="I490" i="8"/>
  <c r="I347" i="8"/>
  <c r="I289" i="8"/>
  <c r="I523" i="8"/>
  <c r="I440" i="8"/>
  <c r="I44" i="8"/>
  <c r="I371" i="8"/>
  <c r="I213" i="8"/>
  <c r="I174" i="8"/>
  <c r="I287" i="8"/>
  <c r="I168" i="8"/>
  <c r="I810" i="8"/>
  <c r="I430" i="8"/>
  <c r="I786" i="8"/>
  <c r="I538" i="8"/>
  <c r="I691" i="8"/>
  <c r="I46" i="8"/>
  <c r="I789" i="8"/>
  <c r="I591" i="8"/>
  <c r="I634" i="8"/>
  <c r="I480" i="8"/>
  <c r="I155" i="8"/>
  <c r="I924" i="8"/>
  <c r="I38" i="8"/>
  <c r="I598" i="8"/>
  <c r="I195" i="8"/>
  <c r="I184" i="8"/>
  <c r="I840" i="8"/>
  <c r="I235" i="8"/>
  <c r="I971" i="8"/>
  <c r="I325" i="8"/>
  <c r="I161" i="8"/>
  <c r="I915" i="8"/>
  <c r="I483" i="8"/>
  <c r="I554" i="8"/>
  <c r="I762" i="8"/>
  <c r="I306" i="8"/>
  <c r="I693" i="8"/>
  <c r="I228" i="8"/>
  <c r="I622" i="8"/>
  <c r="I271" i="8"/>
  <c r="I147" i="8"/>
  <c r="I905" i="8"/>
  <c r="I578" i="8"/>
  <c r="I248" i="8"/>
  <c r="I51" i="8"/>
  <c r="I641" i="8"/>
  <c r="I393" i="8"/>
  <c r="I727" i="8"/>
  <c r="I502" i="8"/>
  <c r="I381" i="8"/>
  <c r="I254" i="8"/>
  <c r="I311" i="8"/>
  <c r="I918" i="8"/>
  <c r="I528" i="8"/>
  <c r="I148" i="8"/>
  <c r="I424" i="8"/>
  <c r="I309" i="8"/>
  <c r="I172" i="8"/>
  <c r="I461" i="8"/>
  <c r="I385" i="8"/>
  <c r="I740" i="8"/>
  <c r="I680" i="8"/>
  <c r="I318" i="8"/>
  <c r="I59" i="8"/>
  <c r="I477" i="8"/>
  <c r="I415" i="8"/>
  <c r="I337" i="8"/>
  <c r="I135" i="8"/>
  <c r="I180" i="8"/>
  <c r="I516" i="8"/>
  <c r="I599" i="8"/>
  <c r="I628" i="8"/>
  <c r="I388" i="8"/>
  <c r="I450" i="8"/>
  <c r="I588" i="8"/>
  <c r="I534" i="8"/>
  <c r="I652" i="8"/>
  <c r="I998" i="8"/>
  <c r="I137" i="8"/>
  <c r="I802" i="8"/>
  <c r="I525" i="8"/>
  <c r="I780" i="8"/>
  <c r="I851" i="8"/>
  <c r="I524" i="8"/>
  <c r="I356" i="8"/>
  <c r="I962" i="8"/>
  <c r="I766" i="8"/>
  <c r="I710" i="8"/>
  <c r="I491" i="8"/>
  <c r="I539" i="8"/>
  <c r="I434" i="8"/>
  <c r="I917" i="8"/>
  <c r="I645" i="8"/>
  <c r="I814" i="8"/>
  <c r="I959" i="8"/>
  <c r="I493" i="8"/>
  <c r="I567" i="8"/>
  <c r="I18" i="8"/>
  <c r="I797" i="8"/>
  <c r="I465" i="8"/>
  <c r="I16" i="8"/>
  <c r="I857" i="8"/>
  <c r="I322" i="8"/>
  <c r="I741" i="8"/>
  <c r="I647" i="8"/>
  <c r="I610" i="8"/>
  <c r="I373" i="8"/>
  <c r="I867" i="8"/>
  <c r="I182" i="8"/>
  <c r="I658" i="8"/>
  <c r="I404" i="8"/>
  <c r="I999" i="8"/>
  <c r="I186" i="8"/>
  <c r="I837" i="8"/>
  <c r="I266" i="8"/>
  <c r="I463" i="8"/>
  <c r="I963" i="8"/>
  <c r="I765" i="8"/>
  <c r="I160" i="8"/>
  <c r="I663" i="8"/>
  <c r="I520" i="8"/>
  <c r="I922" i="8"/>
  <c r="I99" i="8"/>
  <c r="I813" i="8"/>
  <c r="I232" i="8"/>
  <c r="I940" i="8"/>
  <c r="I860" i="8"/>
  <c r="I898" i="8"/>
  <c r="I113" i="8"/>
  <c r="I769" i="8"/>
  <c r="I844" i="8"/>
  <c r="I106" i="8"/>
  <c r="I428" i="8"/>
  <c r="I199" i="8"/>
  <c r="I701" i="8"/>
  <c r="I806" i="8"/>
  <c r="I581" i="8"/>
  <c r="I501" i="8"/>
  <c r="I510" i="8"/>
  <c r="I541" i="8"/>
  <c r="I240" i="8"/>
  <c r="I472" i="8"/>
  <c r="I93" i="8"/>
  <c r="I903" i="8"/>
  <c r="I237" i="8"/>
  <c r="I793" i="8"/>
  <c r="I684" i="8"/>
  <c r="I557" i="8"/>
  <c r="I233" i="8"/>
  <c r="I604" i="8"/>
  <c r="I616" i="8"/>
  <c r="I273" i="8"/>
  <c r="I75" i="8"/>
  <c r="I270" i="8"/>
  <c r="I169" i="8"/>
  <c r="I527" i="8"/>
  <c r="I132" i="8"/>
  <c r="I363" i="8"/>
  <c r="I206" i="8"/>
  <c r="I774" i="8"/>
  <c r="I507" i="8"/>
  <c r="I412" i="8"/>
  <c r="I904" i="8"/>
  <c r="I938" i="8"/>
  <c r="I286" i="8"/>
  <c r="I224" i="8"/>
  <c r="I996" i="8"/>
  <c r="I529" i="8"/>
  <c r="I198" i="8"/>
  <c r="I276" i="8"/>
  <c r="I299" i="8"/>
  <c r="I340" i="8"/>
  <c r="I792" i="8"/>
  <c r="I420" i="8"/>
  <c r="I779" i="8"/>
  <c r="I831" i="8"/>
  <c r="I951" i="8"/>
  <c r="I89" i="8"/>
  <c r="I468" i="8"/>
  <c r="I552" i="8"/>
  <c r="I656" i="8"/>
  <c r="I21" i="8"/>
  <c r="I410" i="8"/>
  <c r="I703" i="8"/>
  <c r="I35" i="8"/>
  <c r="I818" i="8"/>
  <c r="I950" i="8"/>
  <c r="I15" i="8"/>
  <c r="I188" i="8"/>
  <c r="I713" i="8"/>
  <c r="I758" i="8"/>
  <c r="I320" i="8"/>
  <c r="I49" i="8"/>
  <c r="I446" i="8"/>
  <c r="I586" i="8"/>
  <c r="I533" i="8"/>
  <c r="I877" i="8"/>
  <c r="I817" i="8"/>
  <c r="I451" i="8"/>
  <c r="I416" i="8"/>
  <c r="I689" i="8"/>
  <c r="I822" i="8"/>
  <c r="I522" i="8"/>
  <c r="I731" i="8"/>
  <c r="I896" i="8"/>
  <c r="I370" i="8"/>
  <c r="I564" i="8"/>
  <c r="I952" i="8"/>
  <c r="I592" i="8"/>
  <c r="I600" i="8"/>
  <c r="I70" i="8"/>
  <c r="I175" i="8"/>
  <c r="I455" i="8"/>
  <c r="I261" i="8"/>
  <c r="I453" i="8"/>
  <c r="I899" i="8"/>
  <c r="I597" i="8"/>
  <c r="I349" i="8"/>
  <c r="I614" i="8"/>
  <c r="I561" i="8"/>
  <c r="I543" i="8"/>
  <c r="I268" i="8"/>
  <c r="I649" i="8"/>
  <c r="I167" i="8"/>
  <c r="I343" i="8"/>
  <c r="I401" i="8"/>
  <c r="I409" i="8"/>
  <c r="I163" i="8"/>
  <c r="I700" i="8"/>
  <c r="I429" i="8"/>
  <c r="I943" i="8"/>
  <c r="I657" i="8"/>
  <c r="I853" i="8"/>
  <c r="I723" i="8"/>
  <c r="I485" i="8"/>
  <c r="I596" i="8"/>
  <c r="I881" i="8"/>
  <c r="I795" i="8"/>
  <c r="I719" i="8"/>
  <c r="I796" i="8"/>
  <c r="I110" i="8"/>
  <c r="I405" i="8"/>
  <c r="I517" i="8"/>
  <c r="I375" i="8"/>
  <c r="I411" i="8"/>
  <c r="I91" i="8"/>
  <c r="I263" i="8"/>
  <c r="I794" i="8"/>
  <c r="I988" i="8"/>
  <c r="I613" i="8"/>
  <c r="I389" i="8"/>
  <c r="I770" i="8"/>
  <c r="I986" i="8"/>
  <c r="I537" i="8"/>
  <c r="I820" i="8"/>
  <c r="I624" i="8"/>
  <c r="I659" i="8"/>
  <c r="I636" i="8"/>
  <c r="I778" i="8"/>
  <c r="I503" i="8"/>
  <c r="I570" i="8"/>
  <c r="I86" i="8"/>
  <c r="I225" i="8"/>
  <c r="I475" i="8"/>
  <c r="I584" i="8"/>
  <c r="I30" i="8"/>
  <c r="I258" i="8"/>
  <c r="I458" i="8"/>
  <c r="I910" i="8"/>
  <c r="I383" i="8"/>
  <c r="I26" i="8"/>
  <c r="I234" i="8"/>
  <c r="I699" i="8"/>
  <c r="I696" i="8"/>
  <c r="I925" i="8"/>
  <c r="I914" i="8"/>
  <c r="I181" i="8"/>
  <c r="I476" i="8"/>
  <c r="I711" i="8"/>
  <c r="I210" i="8"/>
  <c r="I187" i="8"/>
  <c r="I637" i="8"/>
  <c r="I473" i="8"/>
  <c r="I733" i="8"/>
  <c r="I948" i="8"/>
  <c r="I882" i="8"/>
  <c r="I252" i="8"/>
  <c r="I145" i="8"/>
  <c r="I183" i="8"/>
  <c r="I80" i="8"/>
  <c r="I164" i="8"/>
  <c r="I933" i="8"/>
  <c r="I54" i="8"/>
  <c r="I204" i="8"/>
  <c r="I929" i="8"/>
  <c r="I861" i="8"/>
  <c r="I339" i="8"/>
  <c r="I623" i="8"/>
  <c r="I685" i="8"/>
  <c r="I470" i="8"/>
  <c r="I267" i="8"/>
  <c r="I512" i="8"/>
  <c r="I671" i="8"/>
  <c r="I875" i="8"/>
  <c r="I231" i="8"/>
  <c r="I781" i="8"/>
  <c r="I920" i="8"/>
  <c r="I735" i="8"/>
  <c r="I753" i="8"/>
  <c r="I923" i="8"/>
  <c r="I553" i="8"/>
  <c r="I961" i="8"/>
  <c r="I492" i="8"/>
  <c r="I255" i="8"/>
  <c r="I291" i="8"/>
  <c r="I466" i="8"/>
  <c r="I964" i="8"/>
  <c r="I926" i="8"/>
  <c r="I650" i="8"/>
  <c r="I980" i="8"/>
  <c r="I342" i="8"/>
  <c r="I879" i="8"/>
  <c r="I530" i="8"/>
  <c r="I437" i="8"/>
  <c r="I665" i="8"/>
  <c r="I730" i="8"/>
  <c r="I330" i="8"/>
  <c r="I941" i="8"/>
  <c r="I158" i="8"/>
  <c r="I785" i="8"/>
  <c r="I390" i="8"/>
  <c r="I116" i="8"/>
  <c r="I969" i="8"/>
  <c r="I760" i="8"/>
  <c r="I559" i="8"/>
  <c r="I949" i="8"/>
  <c r="I569" i="8"/>
  <c r="I895" i="8"/>
  <c r="I607" i="8"/>
  <c r="I801" i="8"/>
  <c r="I653" i="8"/>
  <c r="I315" i="8"/>
  <c r="I367" i="8"/>
  <c r="I97" i="8"/>
  <c r="I218" i="8"/>
  <c r="I544" i="8"/>
  <c r="I957" i="8"/>
  <c r="I34" i="8"/>
  <c r="I928" i="8"/>
  <c r="I515" i="8"/>
  <c r="I571" i="8"/>
  <c r="I22" i="8"/>
  <c r="I935" i="8"/>
  <c r="I994" i="8"/>
  <c r="I726" i="8"/>
  <c r="I939" i="8"/>
  <c r="I125" i="8"/>
  <c r="I865" i="8"/>
  <c r="I572" i="8"/>
  <c r="I639" i="8"/>
  <c r="I193" i="8"/>
  <c r="I223" i="8"/>
  <c r="I323" i="8"/>
  <c r="I790" i="8"/>
  <c r="I146" i="8"/>
  <c r="I244" i="8"/>
  <c r="I133" i="8"/>
  <c r="I694" i="8"/>
  <c r="I577" i="8"/>
  <c r="I721" i="8"/>
  <c r="I981" i="8"/>
  <c r="I377" i="8"/>
  <c r="I157" i="8"/>
  <c r="I67" i="8"/>
  <c r="I644" i="8"/>
  <c r="I670" i="8"/>
  <c r="I200" i="8"/>
  <c r="I612" i="8"/>
  <c r="I621" i="8"/>
  <c r="I77" i="8"/>
  <c r="I669" i="8"/>
  <c r="I633" i="8"/>
  <c r="I977" i="8"/>
  <c r="I262" i="8"/>
  <c r="I433" i="8"/>
  <c r="I414" i="8"/>
  <c r="I773" i="8"/>
  <c r="I469" i="8"/>
  <c r="I136" i="8"/>
  <c r="I630" i="8"/>
  <c r="I504" i="8"/>
  <c r="I131" i="8"/>
  <c r="I893" i="8"/>
  <c r="I866" i="8"/>
  <c r="I239" i="8"/>
  <c r="I129" i="8"/>
  <c r="I190" i="8"/>
  <c r="I78" i="8"/>
  <c r="I298" i="8"/>
  <c r="I887" i="8"/>
  <c r="I870" i="8"/>
  <c r="I662" i="8"/>
  <c r="I764" i="8"/>
  <c r="I380" i="8"/>
  <c r="I832" i="8"/>
  <c r="I156" i="8"/>
  <c r="I438" i="8"/>
  <c r="I294" i="8"/>
  <c r="I302" i="8"/>
  <c r="I170" i="8"/>
  <c r="I892" i="8"/>
  <c r="I63" i="8"/>
  <c r="I821" i="8"/>
  <c r="I619" i="8"/>
  <c r="I761" i="8"/>
  <c r="I874" i="8"/>
  <c r="I635" i="8"/>
  <c r="I334" i="8"/>
  <c r="I126" i="8"/>
  <c r="I457" i="8"/>
  <c r="I462" i="8"/>
  <c r="I828" i="8"/>
  <c r="I838" i="8"/>
  <c r="I12" i="8"/>
  <c r="I123" i="8"/>
  <c r="I805" i="8"/>
  <c r="I627" i="8"/>
  <c r="I717" i="8"/>
  <c r="I374" i="8"/>
  <c r="I955" i="8"/>
  <c r="I909" i="8"/>
  <c r="I931" i="8"/>
  <c r="I746" i="8"/>
  <c r="I31" i="8"/>
  <c r="I660" i="8"/>
  <c r="I686" i="8"/>
  <c r="I566" i="8"/>
  <c r="I117" i="8"/>
  <c r="I391" i="8"/>
  <c r="I312" i="8"/>
  <c r="I827" i="8"/>
  <c r="I609" i="8"/>
  <c r="I47" i="8"/>
  <c r="I506" i="8"/>
  <c r="I798" i="8"/>
  <c r="I993" i="8"/>
  <c r="I62" i="8"/>
  <c r="I114" i="8"/>
  <c r="I328" i="8"/>
  <c r="I677" i="8"/>
  <c r="I563" i="8"/>
  <c r="I839" i="8"/>
  <c r="I976" i="8"/>
  <c r="I803" i="8"/>
  <c r="I651" i="8"/>
  <c r="I319" i="8"/>
  <c r="I845" i="8"/>
  <c r="I930" i="8"/>
  <c r="I690" i="8"/>
  <c r="I243" i="8"/>
  <c r="I984" i="8"/>
  <c r="I550" i="8"/>
  <c r="I474" i="8"/>
  <c r="I638" i="8"/>
  <c r="I226" i="8"/>
  <c r="I743" i="8"/>
  <c r="I219" i="8"/>
  <c r="I246" i="8"/>
  <c r="I885" i="8"/>
  <c r="I734" i="8"/>
  <c r="I336" i="8"/>
  <c r="I118" i="8"/>
  <c r="I776" i="8"/>
  <c r="I230" i="8"/>
  <c r="I143" i="8"/>
  <c r="I459" i="8"/>
  <c r="I749" i="8"/>
  <c r="I706" i="8"/>
  <c r="I201" i="8"/>
  <c r="I757" i="8"/>
  <c r="I973" i="8"/>
  <c r="I983" i="8"/>
  <c r="I90" i="8"/>
  <c r="I272" i="8"/>
  <c r="I966" i="8"/>
  <c r="I579" i="8"/>
  <c r="I387" i="8"/>
  <c r="I965" i="8"/>
  <c r="I413" i="8"/>
  <c r="I427" i="8"/>
  <c r="I825" i="8"/>
  <c r="I716" i="8"/>
  <c r="I358" i="8"/>
  <c r="I833" i="8"/>
  <c r="I888" i="8"/>
  <c r="I812" i="8"/>
  <c r="I640" i="8"/>
  <c r="I1000" i="8"/>
  <c r="I365" i="8"/>
  <c r="I499" i="8"/>
  <c r="I729" i="8"/>
  <c r="I505" i="8"/>
  <c r="I395" i="8"/>
  <c r="I514" i="8"/>
  <c r="I894" i="8"/>
  <c r="I166" i="8"/>
  <c r="I873" i="8"/>
  <c r="I756" i="8"/>
  <c r="I109" i="8"/>
  <c r="I617" i="8"/>
  <c r="I112" i="8"/>
  <c r="I460" i="8"/>
  <c r="I253" i="8"/>
  <c r="I942" i="8"/>
  <c r="I484" i="8"/>
  <c r="I997" i="8"/>
  <c r="I176" i="8"/>
  <c r="I542" i="8"/>
  <c r="I275" i="8"/>
  <c r="I496" i="8"/>
  <c r="I782" i="8"/>
  <c r="I256" i="8"/>
  <c r="I142" i="8"/>
  <c r="I368" i="8"/>
  <c r="I595" i="8"/>
  <c r="I574" i="8"/>
  <c r="I250" i="8"/>
  <c r="I321" i="8"/>
  <c r="I687" i="8"/>
  <c r="I454" i="8"/>
  <c r="I327" i="8"/>
  <c r="I92" i="8"/>
  <c r="I601" i="8"/>
  <c r="I702" i="8"/>
  <c r="I720" i="8"/>
  <c r="I968" i="8"/>
  <c r="I932" i="8"/>
  <c r="I397" i="8"/>
  <c r="I445" i="8"/>
  <c r="I548" i="8"/>
  <c r="I447" i="8"/>
  <c r="I278" i="8"/>
  <c r="I709" i="8"/>
  <c r="I556" i="8"/>
  <c r="I862" i="8"/>
  <c r="I953" i="8"/>
  <c r="I280" i="8"/>
  <c r="I264" i="8"/>
  <c r="I842" i="8"/>
  <c r="I396" i="8"/>
  <c r="I878" i="8"/>
  <c r="I221" i="8"/>
  <c r="I737" i="8"/>
  <c r="I196" i="8"/>
  <c r="I220" i="8"/>
  <c r="I836" i="8"/>
  <c r="I212" i="8"/>
  <c r="I763" i="8"/>
  <c r="I683" i="8"/>
  <c r="I139" i="8"/>
  <c r="I52" i="8"/>
  <c r="I40" i="8"/>
  <c r="I808" i="8"/>
  <c r="I75" i="5"/>
  <c r="J75" i="5" s="1"/>
  <c r="G75" i="5"/>
  <c r="T75" i="5" s="1"/>
  <c r="U19" i="8"/>
  <c r="G53" i="8"/>
  <c r="F53" i="8" s="1"/>
  <c r="I89" i="5"/>
  <c r="J89" i="5" s="1"/>
  <c r="G89" i="5"/>
  <c r="T89" i="5" s="1"/>
  <c r="I84" i="5"/>
  <c r="J84" i="5" s="1"/>
  <c r="G84" i="5"/>
  <c r="T84" i="5" s="1"/>
  <c r="L13" i="8"/>
  <c r="L14" i="8" s="1"/>
  <c r="I97" i="5"/>
  <c r="J97" i="5" s="1"/>
  <c r="G97" i="5"/>
  <c r="T97" i="5" s="1"/>
  <c r="I62" i="5"/>
  <c r="J62" i="5" s="1"/>
  <c r="G62" i="5"/>
  <c r="T62" i="5" s="1"/>
  <c r="I86" i="5"/>
  <c r="J86" i="5" s="1"/>
  <c r="G86" i="5"/>
  <c r="T86" i="5" s="1"/>
  <c r="G16" i="8"/>
  <c r="I80" i="5"/>
  <c r="J80" i="5" s="1"/>
  <c r="G80" i="5"/>
  <c r="T80" i="5" s="1"/>
  <c r="G56" i="5"/>
  <c r="T56" i="5" s="1"/>
  <c r="I56" i="5"/>
  <c r="J56" i="5" s="1"/>
  <c r="G940" i="8"/>
  <c r="F940" i="8" s="1"/>
  <c r="G333" i="8"/>
  <c r="F333" i="8" s="1"/>
  <c r="G632" i="8"/>
  <c r="F632" i="8" s="1"/>
  <c r="G796" i="8"/>
  <c r="F796" i="8" s="1"/>
  <c r="G254" i="8"/>
  <c r="F254" i="8" s="1"/>
  <c r="G979" i="8"/>
  <c r="F979" i="8" s="1"/>
  <c r="G783" i="8"/>
  <c r="F783" i="8" s="1"/>
  <c r="G844" i="8"/>
  <c r="F844" i="8" s="1"/>
  <c r="G207" i="8"/>
  <c r="F207" i="8" s="1"/>
  <c r="G69" i="8"/>
  <c r="F69" i="8" s="1"/>
  <c r="G529" i="8"/>
  <c r="F529" i="8" s="1"/>
  <c r="G420" i="8"/>
  <c r="F420" i="8" s="1"/>
  <c r="G718" i="8"/>
  <c r="F718" i="8" s="1"/>
  <c r="G385" i="8"/>
  <c r="F385" i="8" s="1"/>
  <c r="G67" i="8"/>
  <c r="F67" i="8" s="1"/>
  <c r="G980" i="8"/>
  <c r="F980" i="8" s="1"/>
  <c r="G1000" i="8"/>
  <c r="F1000" i="8" s="1"/>
  <c r="G199" i="8"/>
  <c r="F199" i="8" s="1"/>
  <c r="G583" i="8"/>
  <c r="F583" i="8" s="1"/>
  <c r="G995" i="8"/>
  <c r="F995" i="8" s="1"/>
  <c r="G413" i="8"/>
  <c r="F413" i="8" s="1"/>
  <c r="G97" i="8"/>
  <c r="F97" i="8" s="1"/>
  <c r="G886" i="8"/>
  <c r="F886" i="8" s="1"/>
  <c r="G192" i="8"/>
  <c r="F192" i="8" s="1"/>
  <c r="G617" i="8"/>
  <c r="F617" i="8" s="1"/>
  <c r="G920" i="8"/>
  <c r="F920" i="8" s="1"/>
  <c r="G607" i="8"/>
  <c r="F607" i="8" s="1"/>
  <c r="G479" i="8"/>
  <c r="F479" i="8" s="1"/>
  <c r="G803" i="8"/>
  <c r="F803" i="8" s="1"/>
  <c r="G937" i="8"/>
  <c r="F937" i="8" s="1"/>
  <c r="G568" i="8"/>
  <c r="F568" i="8" s="1"/>
  <c r="G257" i="8"/>
  <c r="F257" i="8" s="1"/>
  <c r="G157" i="8"/>
  <c r="F157" i="8" s="1"/>
  <c r="G268" i="8"/>
  <c r="F268" i="8" s="1"/>
  <c r="G597" i="8"/>
  <c r="F597" i="8" s="1"/>
  <c r="G507" i="8"/>
  <c r="F507" i="8" s="1"/>
  <c r="G204" i="8"/>
  <c r="F204" i="8" s="1"/>
  <c r="G431" i="8"/>
  <c r="F431" i="8" s="1"/>
  <c r="G232" i="8"/>
  <c r="F232" i="8" s="1"/>
  <c r="G661" i="8"/>
  <c r="F661" i="8" s="1"/>
  <c r="G757" i="8"/>
  <c r="F757" i="8" s="1"/>
  <c r="G366" i="8"/>
  <c r="F366" i="8" s="1"/>
  <c r="G363" i="8"/>
  <c r="F363" i="8" s="1"/>
  <c r="G806" i="8"/>
  <c r="F806" i="8" s="1"/>
  <c r="G65" i="8"/>
  <c r="F65" i="8" s="1"/>
  <c r="G960" i="8"/>
  <c r="F960" i="8" s="1"/>
  <c r="G535" i="8"/>
  <c r="F535" i="8" s="1"/>
  <c r="G994" i="8"/>
  <c r="F994" i="8" s="1"/>
  <c r="G966" i="8"/>
  <c r="F966" i="8" s="1"/>
  <c r="G205" i="8"/>
  <c r="F205" i="8" s="1"/>
  <c r="G671" i="8"/>
  <c r="F671" i="8" s="1"/>
  <c r="G212" i="8"/>
  <c r="F212" i="8" s="1"/>
  <c r="G848" i="8"/>
  <c r="F848" i="8" s="1"/>
  <c r="G261" i="8"/>
  <c r="F261" i="8" s="1"/>
  <c r="G301" i="8"/>
  <c r="F301" i="8" s="1"/>
  <c r="G272" i="8"/>
  <c r="F272" i="8" s="1"/>
  <c r="G464" i="8"/>
  <c r="F464" i="8" s="1"/>
  <c r="G762" i="8"/>
  <c r="F762" i="8" s="1"/>
  <c r="G934" i="8"/>
  <c r="F934" i="8" s="1"/>
  <c r="G620" i="8"/>
  <c r="F620" i="8" s="1"/>
  <c r="G266" i="8"/>
  <c r="F266" i="8" s="1"/>
  <c r="G669" i="8"/>
  <c r="F669" i="8" s="1"/>
  <c r="G802" i="8"/>
  <c r="F802" i="8" s="1"/>
  <c r="G536" i="8"/>
  <c r="F536" i="8" s="1"/>
  <c r="G444" i="8"/>
  <c r="F444" i="8" s="1"/>
  <c r="G236" i="8"/>
  <c r="F236" i="8" s="1"/>
  <c r="G242" i="8"/>
  <c r="F242" i="8" s="1"/>
  <c r="G827" i="8"/>
  <c r="F827" i="8" s="1"/>
  <c r="G543" i="8"/>
  <c r="F543" i="8" s="1"/>
  <c r="G285" i="8"/>
  <c r="F285" i="8" s="1"/>
  <c r="G450" i="8"/>
  <c r="F450" i="8" s="1"/>
  <c r="G153" i="8"/>
  <c r="F153" i="8" s="1"/>
  <c r="G895" i="8"/>
  <c r="F895" i="8" s="1"/>
  <c r="G304" i="8"/>
  <c r="F304" i="8" s="1"/>
  <c r="G88" i="8"/>
  <c r="F88" i="8" s="1"/>
  <c r="G627" i="8"/>
  <c r="F627" i="8" s="1"/>
  <c r="G177" i="8"/>
  <c r="F177" i="8" s="1"/>
  <c r="G694" i="8"/>
  <c r="F694" i="8" s="1"/>
  <c r="G453" i="8"/>
  <c r="F453" i="8" s="1"/>
  <c r="G908" i="8"/>
  <c r="F908" i="8" s="1"/>
  <c r="G510" i="8"/>
  <c r="F510" i="8" s="1"/>
  <c r="G401" i="8"/>
  <c r="F401" i="8" s="1"/>
  <c r="G497" i="8"/>
  <c r="F497" i="8" s="1"/>
  <c r="G974" i="8"/>
  <c r="F974" i="8" s="1"/>
  <c r="G833" i="8"/>
  <c r="F833" i="8" s="1"/>
  <c r="G818" i="8"/>
  <c r="F818" i="8" s="1"/>
  <c r="G332" i="8"/>
  <c r="F332" i="8" s="1"/>
  <c r="G435" i="8"/>
  <c r="F435" i="8" s="1"/>
  <c r="G914" i="8"/>
  <c r="F914" i="8" s="1"/>
  <c r="G265" i="8"/>
  <c r="F265" i="8" s="1"/>
  <c r="G884" i="8"/>
  <c r="F884" i="8" s="1"/>
  <c r="G545" i="8"/>
  <c r="F545" i="8" s="1"/>
  <c r="G935" i="8"/>
  <c r="F935" i="8" s="1"/>
  <c r="G950" i="8"/>
  <c r="F950" i="8" s="1"/>
  <c r="G474" i="8"/>
  <c r="F474" i="8" s="1"/>
  <c r="G427" i="8"/>
  <c r="F427" i="8" s="1"/>
  <c r="G82" i="8"/>
  <c r="F82" i="8" s="1"/>
  <c r="G610" i="8"/>
  <c r="F610" i="8" s="1"/>
  <c r="G965" i="8"/>
  <c r="F965" i="8" s="1"/>
  <c r="G286" i="8"/>
  <c r="F286" i="8" s="1"/>
  <c r="G491" i="8"/>
  <c r="F491" i="8" s="1"/>
  <c r="G663" i="8"/>
  <c r="F663" i="8" s="1"/>
  <c r="G291" i="8"/>
  <c r="F291" i="8" s="1"/>
  <c r="G906" i="8"/>
  <c r="F906" i="8" s="1"/>
  <c r="G971" i="8"/>
  <c r="F971" i="8" s="1"/>
  <c r="G287" i="8"/>
  <c r="F287" i="8" s="1"/>
  <c r="G365" i="8"/>
  <c r="F365" i="8" s="1"/>
  <c r="G368" i="8"/>
  <c r="F368" i="8" s="1"/>
  <c r="G437" i="8"/>
  <c r="F437" i="8" s="1"/>
  <c r="G795" i="8"/>
  <c r="F795" i="8" s="1"/>
  <c r="G486" i="8"/>
  <c r="F486" i="8" s="1"/>
  <c r="G358" i="8"/>
  <c r="F358" i="8" s="1"/>
  <c r="G642" i="8"/>
  <c r="F642" i="8" s="1"/>
  <c r="G958" i="8"/>
  <c r="F958" i="8" s="1"/>
  <c r="G220" i="8"/>
  <c r="F220" i="8" s="1"/>
  <c r="G477" i="8"/>
  <c r="F477" i="8" s="1"/>
  <c r="G430" i="8"/>
  <c r="F430" i="8" s="1"/>
  <c r="G792" i="8"/>
  <c r="F792" i="8" s="1"/>
  <c r="G284" i="8"/>
  <c r="F284" i="8" s="1"/>
  <c r="G119" i="8"/>
  <c r="F119" i="8" s="1"/>
  <c r="G872" i="8"/>
  <c r="F872" i="8" s="1"/>
  <c r="G820" i="8"/>
  <c r="F820" i="8" s="1"/>
  <c r="G224" i="8"/>
  <c r="F224" i="8" s="1"/>
  <c r="G850" i="8"/>
  <c r="F850" i="8" s="1"/>
  <c r="G492" i="8"/>
  <c r="F492" i="8" s="1"/>
  <c r="G487" i="8"/>
  <c r="F487" i="8" s="1"/>
  <c r="G197" i="8"/>
  <c r="F197" i="8" s="1"/>
  <c r="G683" i="8"/>
  <c r="F683" i="8" s="1"/>
  <c r="G957" i="8"/>
  <c r="F957" i="8" s="1"/>
  <c r="G938" i="8"/>
  <c r="F938" i="8" s="1"/>
  <c r="G904" i="8"/>
  <c r="F904" i="8" s="1"/>
  <c r="G166" i="8"/>
  <c r="F166" i="8" s="1"/>
  <c r="G243" i="8"/>
  <c r="F243" i="8" s="1"/>
  <c r="G697" i="8"/>
  <c r="F697" i="8" s="1"/>
  <c r="G133" i="8"/>
  <c r="F133" i="8" s="1"/>
  <c r="G399" i="8"/>
  <c r="F399" i="8" s="1"/>
  <c r="G926" i="8"/>
  <c r="F926" i="8" s="1"/>
  <c r="G605" i="8"/>
  <c r="F605" i="8" s="1"/>
  <c r="G215" i="8"/>
  <c r="F215" i="8" s="1"/>
  <c r="G505" i="8"/>
  <c r="F505" i="8" s="1"/>
  <c r="G74" i="8"/>
  <c r="F74" i="8" s="1"/>
  <c r="G870" i="8"/>
  <c r="F870" i="8" s="1"/>
  <c r="G863" i="8"/>
  <c r="F863" i="8" s="1"/>
  <c r="G737" i="8"/>
  <c r="F737" i="8" s="1"/>
  <c r="G534" i="8"/>
  <c r="F534" i="8" s="1"/>
  <c r="G670" i="8"/>
  <c r="F670" i="8" s="1"/>
  <c r="G725" i="8"/>
  <c r="F725" i="8" s="1"/>
  <c r="G691" i="8"/>
  <c r="F691" i="8" s="1"/>
  <c r="G466" i="8"/>
  <c r="F466" i="8" s="1"/>
  <c r="G72" i="8"/>
  <c r="F72" i="8" s="1"/>
  <c r="G585" i="8"/>
  <c r="F585" i="8" s="1"/>
  <c r="G176" i="8"/>
  <c r="F176" i="8" s="1"/>
  <c r="G655" i="8"/>
  <c r="F655" i="8" s="1"/>
  <c r="G556" i="8"/>
  <c r="F556" i="8" s="1"/>
  <c r="G846" i="8"/>
  <c r="F846" i="8" s="1"/>
  <c r="G609" i="8"/>
  <c r="F609" i="8" s="1"/>
  <c r="G791" i="8"/>
  <c r="F791" i="8" s="1"/>
  <c r="G809" i="8"/>
  <c r="F809" i="8" s="1"/>
  <c r="G983" i="8"/>
  <c r="F983" i="8" s="1"/>
  <c r="G823" i="8"/>
  <c r="F823" i="8" s="1"/>
  <c r="G693" i="8"/>
  <c r="F693" i="8" s="1"/>
  <c r="G531" i="8"/>
  <c r="F531" i="8" s="1"/>
  <c r="G375" i="8"/>
  <c r="F375" i="8" s="1"/>
  <c r="G717" i="8"/>
  <c r="F717" i="8" s="1"/>
  <c r="G260" i="8"/>
  <c r="F260" i="8" s="1"/>
  <c r="G533" i="8"/>
  <c r="F533" i="8" s="1"/>
  <c r="G922" i="8"/>
  <c r="F922" i="8" s="1"/>
  <c r="G554" i="8"/>
  <c r="F554" i="8" s="1"/>
  <c r="G148" i="8"/>
  <c r="F148" i="8" s="1"/>
  <c r="G733" i="8"/>
  <c r="F733" i="8" s="1"/>
  <c r="G633" i="8"/>
  <c r="F633" i="8" s="1"/>
  <c r="G751" i="8"/>
  <c r="F751" i="8" s="1"/>
  <c r="G680" i="8"/>
  <c r="F680" i="8" s="1"/>
  <c r="G238" i="8"/>
  <c r="F238" i="8" s="1"/>
  <c r="G521" i="8"/>
  <c r="F521" i="8" s="1"/>
  <c r="G706" i="8"/>
  <c r="F706" i="8" s="1"/>
  <c r="G961" i="8"/>
  <c r="F961" i="8" s="1"/>
  <c r="G70" i="8"/>
  <c r="F70" i="8" s="1"/>
  <c r="G422" i="8"/>
  <c r="F422" i="8" s="1"/>
  <c r="G345" i="8"/>
  <c r="F345" i="8" s="1"/>
  <c r="G549" i="8"/>
  <c r="F549" i="8" s="1"/>
  <c r="G132" i="8"/>
  <c r="F132" i="8" s="1"/>
  <c r="G246" i="8"/>
  <c r="F246" i="8" s="1"/>
  <c r="G179" i="8"/>
  <c r="F179" i="8" s="1"/>
  <c r="G84" i="8"/>
  <c r="F84" i="8" s="1"/>
  <c r="G644" i="8"/>
  <c r="F644" i="8" s="1"/>
  <c r="G337" i="8"/>
  <c r="F337" i="8" s="1"/>
  <c r="G318" i="8"/>
  <c r="F318" i="8" s="1"/>
  <c r="G122" i="8"/>
  <c r="F122" i="8" s="1"/>
  <c r="G325" i="8"/>
  <c r="F325" i="8" s="1"/>
  <c r="G168" i="8"/>
  <c r="F168" i="8" s="1"/>
  <c r="G842" i="8"/>
  <c r="F842" i="8" s="1"/>
  <c r="G947" i="8"/>
  <c r="F947" i="8" s="1"/>
  <c r="G313" i="8"/>
  <c r="F313" i="8" s="1"/>
  <c r="G651" i="8"/>
  <c r="F651" i="8" s="1"/>
  <c r="G767" i="8"/>
  <c r="F767" i="8" s="1"/>
  <c r="G532" i="8"/>
  <c r="F532" i="8" s="1"/>
  <c r="G539" i="8"/>
  <c r="F539" i="8" s="1"/>
  <c r="G282" i="8"/>
  <c r="F282" i="8" s="1"/>
  <c r="G476" i="8"/>
  <c r="F476" i="8" s="1"/>
  <c r="G503" i="8"/>
  <c r="F503" i="8" s="1"/>
  <c r="G885" i="8"/>
  <c r="F885" i="8" s="1"/>
  <c r="G237" i="8"/>
  <c r="F237" i="8" s="1"/>
  <c r="G832" i="8"/>
  <c r="F832" i="8" s="1"/>
  <c r="G753" i="8"/>
  <c r="F753" i="8" s="1"/>
  <c r="G256" i="8"/>
  <c r="F256" i="8" s="1"/>
  <c r="G659" i="8"/>
  <c r="F659" i="8" s="1"/>
  <c r="G682" i="8"/>
  <c r="F682" i="8" s="1"/>
  <c r="G438" i="8"/>
  <c r="F438" i="8" s="1"/>
  <c r="G226" i="8"/>
  <c r="F226" i="8" s="1"/>
  <c r="G331" i="8"/>
  <c r="F331" i="8" s="1"/>
  <c r="G94" i="8"/>
  <c r="F94" i="8" s="1"/>
  <c r="G825" i="8"/>
  <c r="F825" i="8" s="1"/>
  <c r="G878" i="8"/>
  <c r="F878" i="8" s="1"/>
  <c r="G805" i="8"/>
  <c r="F805" i="8" s="1"/>
  <c r="G353" i="8"/>
  <c r="F353" i="8" s="1"/>
  <c r="G75" i="8"/>
  <c r="F75" i="8" s="1"/>
  <c r="G121" i="8"/>
  <c r="F121" i="8" s="1"/>
  <c r="G782" i="8"/>
  <c r="F782" i="8" s="1"/>
  <c r="G774" i="8"/>
  <c r="F774" i="8" s="1"/>
  <c r="G735" i="8"/>
  <c r="F735" i="8" s="1"/>
  <c r="G263" i="8"/>
  <c r="F263" i="8" s="1"/>
  <c r="G891" i="8"/>
  <c r="F891" i="8" s="1"/>
  <c r="G967" i="8"/>
  <c r="F967" i="8" s="1"/>
  <c r="G379" i="8"/>
  <c r="F379" i="8" s="1"/>
  <c r="G861" i="8"/>
  <c r="F861" i="8" s="1"/>
  <c r="G678" i="8"/>
  <c r="F678" i="8" s="1"/>
  <c r="G302" i="8"/>
  <c r="F302" i="8" s="1"/>
  <c r="G356" i="8"/>
  <c r="F356" i="8" s="1"/>
  <c r="G441" i="8"/>
  <c r="F441" i="8" s="1"/>
  <c r="G853" i="8"/>
  <c r="F853" i="8" s="1"/>
  <c r="G626" i="8"/>
  <c r="F626" i="8" s="1"/>
  <c r="G576" i="8"/>
  <c r="F576" i="8" s="1"/>
  <c r="G248" i="8"/>
  <c r="F248" i="8" s="1"/>
  <c r="G569" i="8"/>
  <c r="F569" i="8" s="1"/>
  <c r="G446" i="8"/>
  <c r="F446" i="8" s="1"/>
  <c r="G499" i="8"/>
  <c r="F499" i="8" s="1"/>
  <c r="G741" i="8"/>
  <c r="F741" i="8" s="1"/>
  <c r="G461" i="8"/>
  <c r="F461" i="8" s="1"/>
  <c r="G141" i="8"/>
  <c r="F141" i="8" s="1"/>
  <c r="G787" i="8"/>
  <c r="F787" i="8" s="1"/>
  <c r="G515" i="8"/>
  <c r="F515" i="8" s="1"/>
  <c r="G921" i="8"/>
  <c r="F921" i="8" s="1"/>
  <c r="G217" i="8"/>
  <c r="F217" i="8" s="1"/>
  <c r="G606" i="8"/>
  <c r="F606" i="8" s="1"/>
  <c r="G484" i="8"/>
  <c r="F484" i="8" s="1"/>
  <c r="G258" i="8"/>
  <c r="F258" i="8" s="1"/>
  <c r="G629" i="8"/>
  <c r="F629" i="8" s="1"/>
  <c r="G167" i="8"/>
  <c r="F167" i="8" s="1"/>
  <c r="G696" i="8"/>
  <c r="F696" i="8" s="1"/>
  <c r="G829" i="8"/>
  <c r="F829" i="8" s="1"/>
  <c r="G66" i="8"/>
  <c r="F66" i="8" s="1"/>
  <c r="G105" i="8"/>
  <c r="F105" i="8" s="1"/>
  <c r="G727" i="8"/>
  <c r="F727" i="8" s="1"/>
  <c r="G857" i="8"/>
  <c r="F857" i="8" s="1"/>
  <c r="G417" i="8"/>
  <c r="F417" i="8" s="1"/>
  <c r="G81" i="8"/>
  <c r="F81" i="8" s="1"/>
  <c r="G489" i="8"/>
  <c r="F489" i="8" s="1"/>
  <c r="G728" i="8"/>
  <c r="F728" i="8" s="1"/>
  <c r="G360" i="8"/>
  <c r="F360" i="8" s="1"/>
  <c r="G808" i="8"/>
  <c r="F808" i="8" s="1"/>
  <c r="G339" i="8"/>
  <c r="F339" i="8" s="1"/>
  <c r="G311" i="8"/>
  <c r="F311" i="8" s="1"/>
  <c r="G955" i="8"/>
  <c r="F955" i="8" s="1"/>
  <c r="G169" i="8"/>
  <c r="F169" i="8" s="1"/>
  <c r="G996" i="8"/>
  <c r="F996" i="8" s="1"/>
  <c r="G681" i="8"/>
  <c r="F681" i="8" s="1"/>
  <c r="G314" i="8"/>
  <c r="F314" i="8" s="1"/>
  <c r="G557" i="8"/>
  <c r="F557" i="8" s="1"/>
  <c r="G116" i="8"/>
  <c r="F116" i="8" s="1"/>
  <c r="G618" i="8"/>
  <c r="F618" i="8" s="1"/>
  <c r="G743" i="8"/>
  <c r="F743" i="8" s="1"/>
  <c r="G109" i="8"/>
  <c r="F109" i="8" s="1"/>
  <c r="G978" i="8"/>
  <c r="F978" i="8" s="1"/>
  <c r="G380" i="8"/>
  <c r="F380" i="8" s="1"/>
  <c r="G524" i="8"/>
  <c r="F524" i="8" s="1"/>
  <c r="G117" i="8"/>
  <c r="F117" i="8" s="1"/>
  <c r="G408" i="8"/>
  <c r="F408" i="8" s="1"/>
  <c r="G932" i="8"/>
  <c r="F932" i="8" s="1"/>
  <c r="G142" i="8"/>
  <c r="F142" i="8" s="1"/>
  <c r="G423" i="8"/>
  <c r="F423" i="8" s="1"/>
  <c r="G699" i="8"/>
  <c r="F699" i="8" s="1"/>
  <c r="G383" i="8"/>
  <c r="F383" i="8" s="1"/>
  <c r="G778" i="8"/>
  <c r="F778" i="8" s="1"/>
  <c r="G541" i="8"/>
  <c r="F541" i="8" s="1"/>
  <c r="G822" i="8"/>
  <c r="F822" i="8" s="1"/>
  <c r="G611" i="8"/>
  <c r="F611" i="8" s="1"/>
  <c r="G160" i="8"/>
  <c r="F160" i="8" s="1"/>
  <c r="G897" i="8"/>
  <c r="F897" i="8" s="1"/>
  <c r="G139" i="8"/>
  <c r="F139" i="8" s="1"/>
  <c r="G364" i="8"/>
  <c r="F364" i="8" s="1"/>
  <c r="G490" i="8"/>
  <c r="F490" i="8" s="1"/>
  <c r="G888" i="8"/>
  <c r="F888" i="8" s="1"/>
  <c r="G525" i="8"/>
  <c r="F525" i="8" s="1"/>
  <c r="G239" i="8"/>
  <c r="F239" i="8" s="1"/>
  <c r="G752" i="8"/>
  <c r="F752" i="8" s="1"/>
  <c r="G513" i="8"/>
  <c r="F513" i="8" s="1"/>
  <c r="G574" i="8"/>
  <c r="F574" i="8" s="1"/>
  <c r="G402" i="8"/>
  <c r="F402" i="8" s="1"/>
  <c r="G404" i="8"/>
  <c r="F404" i="8" s="1"/>
  <c r="G608" i="8"/>
  <c r="F608" i="8" s="1"/>
  <c r="G315" i="8"/>
  <c r="F315" i="8" s="1"/>
  <c r="G334" i="8"/>
  <c r="F334" i="8" s="1"/>
  <c r="G259" i="8"/>
  <c r="F259" i="8" s="1"/>
  <c r="G695" i="8"/>
  <c r="F695" i="8" s="1"/>
  <c r="G631" i="8"/>
  <c r="F631" i="8" s="1"/>
  <c r="G901" i="8"/>
  <c r="F901" i="8" s="1"/>
  <c r="G436" i="8"/>
  <c r="F436" i="8" s="1"/>
  <c r="G746" i="8"/>
  <c r="F746" i="8" s="1"/>
  <c r="G959" i="8"/>
  <c r="F959" i="8" s="1"/>
  <c r="G508" i="8"/>
  <c r="F508" i="8" s="1"/>
  <c r="G189" i="8"/>
  <c r="F189" i="8" s="1"/>
  <c r="G493" i="8"/>
  <c r="F493" i="8" s="1"/>
  <c r="G275" i="8"/>
  <c r="F275" i="8" s="1"/>
  <c r="G255" i="8"/>
  <c r="F255" i="8" s="1"/>
  <c r="G738" i="8"/>
  <c r="F738" i="8" s="1"/>
  <c r="G127" i="8"/>
  <c r="F127" i="8" s="1"/>
  <c r="G297" i="8"/>
  <c r="F297" i="8" s="1"/>
  <c r="G916" i="8"/>
  <c r="F916" i="8" s="1"/>
  <c r="G623" i="8"/>
  <c r="F623" i="8" s="1"/>
  <c r="G876" i="8"/>
  <c r="F876" i="8" s="1"/>
  <c r="G206" i="8"/>
  <c r="F206" i="8" s="1"/>
  <c r="G161" i="8"/>
  <c r="F161" i="8" s="1"/>
  <c r="G910" i="8"/>
  <c r="F910" i="8" s="1"/>
  <c r="G124" i="8"/>
  <c r="F124" i="8" s="1"/>
  <c r="G306" i="8"/>
  <c r="F306" i="8" s="1"/>
  <c r="G471" i="8"/>
  <c r="F471" i="8" s="1"/>
  <c r="G249" i="8"/>
  <c r="F249" i="8" s="1"/>
  <c r="G869" i="8"/>
  <c r="F869" i="8" s="1"/>
  <c r="G754" i="8"/>
  <c r="F754" i="8" s="1"/>
  <c r="G292" i="8"/>
  <c r="F292" i="8" s="1"/>
  <c r="G352" i="8"/>
  <c r="F352" i="8" s="1"/>
  <c r="G628" i="8"/>
  <c r="F628" i="8" s="1"/>
  <c r="G496" i="8"/>
  <c r="F496" i="8" s="1"/>
  <c r="G428" i="8"/>
  <c r="F428" i="8" s="1"/>
  <c r="G919" i="8"/>
  <c r="F919" i="8" s="1"/>
  <c r="G615" i="8"/>
  <c r="F615" i="8" s="1"/>
  <c r="G667" i="8"/>
  <c r="F667" i="8" s="1"/>
  <c r="G95" i="8"/>
  <c r="F95" i="8" s="1"/>
  <c r="G589" i="8"/>
  <c r="F589" i="8" s="1"/>
  <c r="G137" i="8"/>
  <c r="F137" i="8" s="1"/>
  <c r="G392" i="8"/>
  <c r="F392" i="8" s="1"/>
  <c r="G700" i="8"/>
  <c r="F700" i="8" s="1"/>
  <c r="G481" i="8"/>
  <c r="F481" i="8" s="1"/>
  <c r="G804" i="8"/>
  <c r="F804" i="8" s="1"/>
  <c r="G838" i="8"/>
  <c r="F838" i="8" s="1"/>
  <c r="G800" i="8"/>
  <c r="F800" i="8" s="1"/>
  <c r="G511" i="8"/>
  <c r="F511" i="8" s="1"/>
  <c r="G418" i="8"/>
  <c r="F418" i="8" s="1"/>
  <c r="G154" i="8"/>
  <c r="F154" i="8" s="1"/>
  <c r="G194" i="8"/>
  <c r="F194" i="8" s="1"/>
  <c r="G690" i="8"/>
  <c r="F690" i="8" s="1"/>
  <c r="G424" i="8"/>
  <c r="F424" i="8" s="1"/>
  <c r="G460" i="8"/>
  <c r="F460" i="8" s="1"/>
  <c r="G740" i="8"/>
  <c r="F740" i="8" s="1"/>
  <c r="G949" i="8"/>
  <c r="F949" i="8" s="1"/>
  <c r="G858" i="8"/>
  <c r="F858" i="8" s="1"/>
  <c r="G384" i="8"/>
  <c r="F384" i="8" s="1"/>
  <c r="G854" i="8"/>
  <c r="F854" i="8" s="1"/>
  <c r="G354" i="8"/>
  <c r="F354" i="8" s="1"/>
  <c r="G945" i="8"/>
  <c r="F945" i="8" s="1"/>
  <c r="G480" i="8"/>
  <c r="F480" i="8" s="1"/>
  <c r="G868" i="8"/>
  <c r="F868" i="8" s="1"/>
  <c r="G324" i="8"/>
  <c r="F324" i="8" s="1"/>
  <c r="G187" i="8"/>
  <c r="F187" i="8" s="1"/>
  <c r="G772" i="8"/>
  <c r="F772" i="8" s="1"/>
  <c r="G488" i="8"/>
  <c r="F488" i="8" s="1"/>
  <c r="G308" i="8"/>
  <c r="F308" i="8" s="1"/>
  <c r="G516" i="8"/>
  <c r="F516" i="8" s="1"/>
  <c r="G321" i="8"/>
  <c r="F321" i="8" s="1"/>
  <c r="G330" i="8"/>
  <c r="F330" i="8" s="1"/>
  <c r="G108" i="8"/>
  <c r="F108" i="8" s="1"/>
  <c r="G305" i="8"/>
  <c r="F305" i="8" s="1"/>
  <c r="G679" i="8"/>
  <c r="F679" i="8" s="1"/>
  <c r="G582" i="8"/>
  <c r="F582" i="8" s="1"/>
  <c r="G240" i="8"/>
  <c r="F240" i="8" s="1"/>
  <c r="G159" i="8"/>
  <c r="F159" i="8" s="1"/>
  <c r="G115" i="8"/>
  <c r="F115" i="8" s="1"/>
  <c r="G346" i="8"/>
  <c r="F346" i="8" s="1"/>
  <c r="G988" i="8"/>
  <c r="F988" i="8" s="1"/>
  <c r="G414" i="8"/>
  <c r="F414" i="8" s="1"/>
  <c r="G442" i="8"/>
  <c r="F442" i="8" s="1"/>
  <c r="G997" i="8"/>
  <c r="F997" i="8" s="1"/>
  <c r="G118" i="8"/>
  <c r="F118" i="8" s="1"/>
  <c r="G494" i="8"/>
  <c r="F494" i="8" s="1"/>
  <c r="G747" i="8"/>
  <c r="F747" i="8" s="1"/>
  <c r="G640" i="8"/>
  <c r="F640" i="8" s="1"/>
  <c r="G915" i="8"/>
  <c r="F915" i="8" s="1"/>
  <c r="G395" i="8"/>
  <c r="F395" i="8" s="1"/>
  <c r="G170" i="8"/>
  <c r="F170" i="8" s="1"/>
  <c r="G357" i="8"/>
  <c r="F357" i="8" s="1"/>
  <c r="G764" i="8"/>
  <c r="F764" i="8" s="1"/>
  <c r="G759" i="8"/>
  <c r="F759" i="8" s="1"/>
  <c r="G559" i="8"/>
  <c r="F559" i="8" s="1"/>
  <c r="G216" i="8"/>
  <c r="F216" i="8" s="1"/>
  <c r="G500" i="8"/>
  <c r="F500" i="8" s="1"/>
  <c r="G567" i="8"/>
  <c r="F567" i="8" s="1"/>
  <c r="G748" i="8"/>
  <c r="F748" i="8" s="1"/>
  <c r="G458" i="8"/>
  <c r="F458" i="8" s="1"/>
  <c r="G80" i="8"/>
  <c r="F80" i="8" s="1"/>
  <c r="G812" i="8"/>
  <c r="F812" i="8" s="1"/>
  <c r="G447" i="8"/>
  <c r="F447" i="8" s="1"/>
  <c r="G873" i="8"/>
  <c r="F873" i="8" s="1"/>
  <c r="G907" i="8"/>
  <c r="F907" i="8" s="1"/>
  <c r="G710" i="8"/>
  <c r="F710" i="8" s="1"/>
  <c r="G839" i="8"/>
  <c r="F839" i="8" s="1"/>
  <c r="G99" i="8"/>
  <c r="F99" i="8" s="1"/>
  <c r="G612" i="8"/>
  <c r="F612" i="8" s="1"/>
  <c r="G776" i="8"/>
  <c r="F776" i="8" s="1"/>
  <c r="G673" i="8"/>
  <c r="F673" i="8" s="1"/>
  <c r="G775" i="8"/>
  <c r="F775" i="8" s="1"/>
  <c r="G429" i="8"/>
  <c r="F429" i="8" s="1"/>
  <c r="G396" i="8"/>
  <c r="F396" i="8" s="1"/>
  <c r="G698" i="8"/>
  <c r="F698" i="8" s="1"/>
  <c r="G592" i="8"/>
  <c r="F592" i="8" s="1"/>
  <c r="G130" i="8"/>
  <c r="F130" i="8" s="1"/>
  <c r="G964" i="8"/>
  <c r="F964" i="8" s="1"/>
  <c r="G86" i="8"/>
  <c r="F86" i="8" s="1"/>
  <c r="G522" i="8"/>
  <c r="F522" i="8" s="1"/>
  <c r="G73" i="8"/>
  <c r="F73" i="8" s="1"/>
  <c r="G603" i="8"/>
  <c r="F603" i="8" s="1"/>
  <c r="G999" i="8"/>
  <c r="F999" i="8" s="1"/>
  <c r="G588" i="8"/>
  <c r="F588" i="8" s="1"/>
  <c r="G271" i="8"/>
  <c r="F271" i="8" s="1"/>
  <c r="G103" i="8"/>
  <c r="F103" i="8" s="1"/>
  <c r="G253" i="8"/>
  <c r="F253" i="8" s="1"/>
  <c r="G369" i="8"/>
  <c r="F369" i="8" s="1"/>
  <c r="G551" i="8"/>
  <c r="F551" i="8" s="1"/>
  <c r="G952" i="8"/>
  <c r="F952" i="8" s="1"/>
  <c r="G572" i="8"/>
  <c r="F572" i="8" s="1"/>
  <c r="G927" i="8"/>
  <c r="F927" i="8" s="1"/>
  <c r="G219" i="8"/>
  <c r="F219" i="8" s="1"/>
  <c r="G348" i="8"/>
  <c r="F348" i="8" s="1"/>
  <c r="G227" i="8"/>
  <c r="F227" i="8" s="1"/>
  <c r="G905" i="8"/>
  <c r="F905" i="8" s="1"/>
  <c r="G601" i="8"/>
  <c r="F601" i="8" s="1"/>
  <c r="G454" i="8"/>
  <c r="F454" i="8" s="1"/>
  <c r="G83" i="8"/>
  <c r="F83" i="8" s="1"/>
  <c r="G329" i="8"/>
  <c r="F329" i="8" s="1"/>
  <c r="G195" i="8"/>
  <c r="F195" i="8" s="1"/>
  <c r="G903" i="8"/>
  <c r="F903" i="8" s="1"/>
  <c r="G235" i="8"/>
  <c r="F235" i="8" s="1"/>
  <c r="G136" i="8"/>
  <c r="F136" i="8" s="1"/>
  <c r="G600" i="8"/>
  <c r="F600" i="8" s="1"/>
  <c r="G989" i="8"/>
  <c r="F989" i="8" s="1"/>
  <c r="G316" i="8"/>
  <c r="F316" i="8" s="1"/>
  <c r="G280" i="8"/>
  <c r="F280" i="8" s="1"/>
  <c r="G341" i="8"/>
  <c r="F341" i="8" s="1"/>
  <c r="G470" i="8"/>
  <c r="F470" i="8" s="1"/>
  <c r="G128" i="8"/>
  <c r="F128" i="8" s="1"/>
  <c r="G411" i="8"/>
  <c r="F411" i="8" s="1"/>
  <c r="G180" i="8"/>
  <c r="F180" i="8" s="1"/>
  <c r="G577" i="8"/>
  <c r="F577" i="8" s="1"/>
  <c r="G448" i="8"/>
  <c r="F448" i="8" s="1"/>
  <c r="G406" i="8"/>
  <c r="F406" i="8" s="1"/>
  <c r="G112" i="8"/>
  <c r="F112" i="8" s="1"/>
  <c r="G951" i="8"/>
  <c r="F951" i="8" s="1"/>
  <c r="G343" i="8"/>
  <c r="F343" i="8" s="1"/>
  <c r="G604" i="8"/>
  <c r="F604" i="8" s="1"/>
  <c r="G893" i="8"/>
  <c r="F893" i="8" s="1"/>
  <c r="G705" i="8"/>
  <c r="F705" i="8" s="1"/>
  <c r="G218" i="8"/>
  <c r="F218" i="8" s="1"/>
  <c r="G851" i="8"/>
  <c r="F851" i="8" s="1"/>
  <c r="G665" i="8"/>
  <c r="F665" i="8" s="1"/>
  <c r="G779" i="8"/>
  <c r="F779" i="8" s="1"/>
  <c r="G645" i="8"/>
  <c r="F645" i="8" s="1"/>
  <c r="G713" i="8"/>
  <c r="F713" i="8" s="1"/>
  <c r="G855" i="8"/>
  <c r="F855" i="8" s="1"/>
  <c r="G639" i="8"/>
  <c r="F639" i="8" s="1"/>
  <c r="G502" i="8"/>
  <c r="F502" i="8" s="1"/>
  <c r="G881" i="8"/>
  <c r="F881" i="8" s="1"/>
  <c r="G898" i="8"/>
  <c r="F898" i="8" s="1"/>
  <c r="G564" i="8"/>
  <c r="F564" i="8" s="1"/>
  <c r="G939" i="8"/>
  <c r="F939" i="8" s="1"/>
  <c r="G621" i="8"/>
  <c r="F621" i="8" s="1"/>
  <c r="G514" i="8"/>
  <c r="F514" i="8" s="1"/>
  <c r="G296" i="8"/>
  <c r="F296" i="8" s="1"/>
  <c r="G709" i="8"/>
  <c r="F709" i="8" s="1"/>
  <c r="G773" i="8"/>
  <c r="F773" i="8" s="1"/>
  <c r="G113" i="8"/>
  <c r="F113" i="8" s="1"/>
  <c r="G398" i="8"/>
  <c r="F398" i="8" s="1"/>
  <c r="G92" i="8"/>
  <c r="F92" i="8" s="1"/>
  <c r="G451" i="8"/>
  <c r="F451" i="8" s="1"/>
  <c r="G478" i="8"/>
  <c r="F478" i="8" s="1"/>
  <c r="G214" i="8"/>
  <c r="F214" i="8" s="1"/>
  <c r="G342" i="8"/>
  <c r="F342" i="8" s="1"/>
  <c r="G860" i="8"/>
  <c r="F860" i="8" s="1"/>
  <c r="G452" i="8"/>
  <c r="F452" i="8" s="1"/>
  <c r="G210" i="8"/>
  <c r="F210" i="8" s="1"/>
  <c r="G982" i="8"/>
  <c r="F982" i="8" s="1"/>
  <c r="G336" i="8"/>
  <c r="F336" i="8" s="1"/>
  <c r="G843" i="8"/>
  <c r="F843" i="8" s="1"/>
  <c r="G372" i="8"/>
  <c r="F372" i="8" s="1"/>
  <c r="G150" i="8"/>
  <c r="F150" i="8" s="1"/>
  <c r="G144" i="8"/>
  <c r="F144" i="8" s="1"/>
  <c r="G186" i="8"/>
  <c r="F186" i="8" s="1"/>
  <c r="G550" i="8"/>
  <c r="F550" i="8" s="1"/>
  <c r="G523" i="8"/>
  <c r="F523" i="8" s="1"/>
  <c r="G504" i="8"/>
  <c r="F504" i="8" s="1"/>
  <c r="G145" i="8"/>
  <c r="F145" i="8" s="1"/>
  <c r="G164" i="8"/>
  <c r="F164" i="8" s="1"/>
  <c r="G274" i="8"/>
  <c r="F274" i="8" s="1"/>
  <c r="G405" i="8"/>
  <c r="F405" i="8" s="1"/>
  <c r="G465" i="8"/>
  <c r="F465" i="8" s="1"/>
  <c r="G222" i="8"/>
  <c r="F222" i="8" s="1"/>
  <c r="G780" i="8"/>
  <c r="F780" i="8" s="1"/>
  <c r="G941" i="8"/>
  <c r="F941" i="8" s="1"/>
  <c r="G837" i="8"/>
  <c r="F837" i="8" s="1"/>
  <c r="G151" i="8"/>
  <c r="F151" i="8" s="1"/>
  <c r="G322" i="8"/>
  <c r="F322" i="8" s="1"/>
  <c r="G677" i="8"/>
  <c r="F677" i="8" s="1"/>
  <c r="G798" i="8"/>
  <c r="F798" i="8" s="1"/>
  <c r="G519" i="8"/>
  <c r="F519" i="8" s="1"/>
  <c r="G421" i="8"/>
  <c r="F421" i="8" s="1"/>
  <c r="G433" i="8"/>
  <c r="F433" i="8" s="1"/>
  <c r="G537" i="8"/>
  <c r="F537" i="8" s="1"/>
  <c r="G664" i="8"/>
  <c r="F664" i="8" s="1"/>
  <c r="G714" i="8"/>
  <c r="F714" i="8" s="1"/>
  <c r="G819" i="8"/>
  <c r="F819" i="8" s="1"/>
  <c r="G85" i="8"/>
  <c r="F85" i="8" s="1"/>
  <c r="G942" i="8"/>
  <c r="F942" i="8" s="1"/>
  <c r="G593" i="8"/>
  <c r="F593" i="8" s="1"/>
  <c r="G193" i="8"/>
  <c r="F193" i="8" s="1"/>
  <c r="G349" i="8"/>
  <c r="F349" i="8" s="1"/>
  <c r="G648" i="8"/>
  <c r="F648" i="8" s="1"/>
  <c r="G560" i="8"/>
  <c r="F560" i="8" s="1"/>
  <c r="G350" i="8"/>
  <c r="F350" i="8" s="1"/>
  <c r="G638" i="8"/>
  <c r="F638" i="8" s="1"/>
  <c r="G756" i="8"/>
  <c r="F756" i="8" s="1"/>
  <c r="G871" i="8"/>
  <c r="F871" i="8" s="1"/>
  <c r="G298" i="8"/>
  <c r="F298" i="8" s="1"/>
  <c r="G273" i="8"/>
  <c r="F273" i="8" s="1"/>
  <c r="G389" i="8"/>
  <c r="F389" i="8" s="1"/>
  <c r="G283" i="8"/>
  <c r="F283" i="8" s="1"/>
  <c r="G563" i="8"/>
  <c r="F563" i="8" s="1"/>
  <c r="G730" i="8"/>
  <c r="F730" i="8" s="1"/>
  <c r="G777" i="8"/>
  <c r="F777" i="8" s="1"/>
  <c r="G326" i="8"/>
  <c r="F326" i="8" s="1"/>
  <c r="G815" i="8"/>
  <c r="F815" i="8" s="1"/>
  <c r="G880" i="8"/>
  <c r="F880" i="8" s="1"/>
  <c r="G602" i="8"/>
  <c r="F602" i="8" s="1"/>
  <c r="G228" i="8"/>
  <c r="F228" i="8" s="1"/>
  <c r="G692" i="8"/>
  <c r="F692" i="8" s="1"/>
  <c r="G963" i="8"/>
  <c r="F963" i="8" s="1"/>
  <c r="G614" i="8"/>
  <c r="F614" i="8" s="1"/>
  <c r="G849" i="8"/>
  <c r="F849" i="8" s="1"/>
  <c r="G712" i="8"/>
  <c r="F712" i="8" s="1"/>
  <c r="G386" i="8"/>
  <c r="F386" i="8" s="1"/>
  <c r="G245" i="8"/>
  <c r="F245" i="8" s="1"/>
  <c r="G278" i="8"/>
  <c r="F278" i="8" s="1"/>
  <c r="G299" i="8"/>
  <c r="F299" i="8" s="1"/>
  <c r="G801" i="8"/>
  <c r="F801" i="8" s="1"/>
  <c r="G755" i="8"/>
  <c r="F755" i="8" s="1"/>
  <c r="G319" i="8"/>
  <c r="F319" i="8" s="1"/>
  <c r="G419" i="8"/>
  <c r="F419" i="8" s="1"/>
  <c r="G247" i="8"/>
  <c r="F247" i="8" s="1"/>
  <c r="G722" i="8"/>
  <c r="F722" i="8" s="1"/>
  <c r="G768" i="8"/>
  <c r="F768" i="8" s="1"/>
  <c r="G548" i="8"/>
  <c r="F548" i="8" s="1"/>
  <c r="G877" i="8"/>
  <c r="F877" i="8" s="1"/>
  <c r="G528" i="8"/>
  <c r="F528" i="8" s="1"/>
  <c r="G724" i="8"/>
  <c r="F724" i="8" s="1"/>
  <c r="G948" i="8"/>
  <c r="F948" i="8" s="1"/>
  <c r="G147" i="8"/>
  <c r="F147" i="8" s="1"/>
  <c r="G125" i="8"/>
  <c r="F125" i="8" s="1"/>
  <c r="G555" i="8"/>
  <c r="F555" i="8" s="1"/>
  <c r="G874" i="8"/>
  <c r="F874" i="8" s="1"/>
  <c r="G101" i="8"/>
  <c r="F101" i="8" s="1"/>
  <c r="G902" i="8"/>
  <c r="F902" i="8" s="1"/>
  <c r="G580" i="8"/>
  <c r="F580" i="8" s="1"/>
  <c r="G552" i="8"/>
  <c r="F552" i="8" s="1"/>
  <c r="G962" i="8"/>
  <c r="F962" i="8" s="1"/>
  <c r="G370" i="8"/>
  <c r="F370" i="8" s="1"/>
  <c r="G553" i="8"/>
  <c r="F553" i="8" s="1"/>
  <c r="G953" i="8"/>
  <c r="F953" i="8" s="1"/>
  <c r="G781" i="8"/>
  <c r="F781" i="8" s="1"/>
  <c r="G896" i="8"/>
  <c r="F896" i="8" s="1"/>
  <c r="G970" i="8"/>
  <c r="F970" i="8" s="1"/>
  <c r="G289" i="8"/>
  <c r="F289" i="8" s="1"/>
  <c r="G295" i="8"/>
  <c r="F295" i="8" s="1"/>
  <c r="G760" i="8"/>
  <c r="F760" i="8" s="1"/>
  <c r="G96" i="8"/>
  <c r="F96" i="8" s="1"/>
  <c r="G719" i="8"/>
  <c r="F719" i="8" s="1"/>
  <c r="G394" i="8"/>
  <c r="F394" i="8" s="1"/>
  <c r="G439" i="8"/>
  <c r="F439" i="8" s="1"/>
  <c r="G175" i="8"/>
  <c r="F175" i="8" s="1"/>
  <c r="G657" i="8"/>
  <c r="F657" i="8" s="1"/>
  <c r="G547" i="8"/>
  <c r="F547" i="8" s="1"/>
  <c r="G917" i="8"/>
  <c r="F917" i="8" s="1"/>
  <c r="G653" i="8"/>
  <c r="F653" i="8" s="1"/>
  <c r="G930" i="8"/>
  <c r="F930" i="8" s="1"/>
  <c r="G925" i="8"/>
  <c r="F925" i="8" s="1"/>
  <c r="G403" i="8"/>
  <c r="F403" i="8" s="1"/>
  <c r="G459" i="8"/>
  <c r="F459" i="8" s="1"/>
  <c r="G432" i="8"/>
  <c r="F432" i="8" s="1"/>
  <c r="G558" i="8"/>
  <c r="F558" i="8" s="1"/>
  <c r="G973" i="8"/>
  <c r="F973" i="8" s="1"/>
  <c r="G312" i="8"/>
  <c r="F312" i="8" s="1"/>
  <c r="G410" i="8"/>
  <c r="F410" i="8" s="1"/>
  <c r="G987" i="8"/>
  <c r="F987" i="8" s="1"/>
  <c r="G766" i="8"/>
  <c r="F766" i="8" s="1"/>
  <c r="G835" i="8"/>
  <c r="F835" i="8" s="1"/>
  <c r="G786" i="8"/>
  <c r="F786" i="8" s="1"/>
  <c r="G975" i="8"/>
  <c r="F975" i="8" s="1"/>
  <c r="G836" i="8"/>
  <c r="F836" i="8" s="1"/>
  <c r="G178" i="8"/>
  <c r="F178" i="8" s="1"/>
  <c r="G344" i="8"/>
  <c r="F344" i="8" s="1"/>
  <c r="G89" i="8"/>
  <c r="F89" i="8" s="1"/>
  <c r="G546" i="8"/>
  <c r="F546" i="8" s="1"/>
  <c r="G221" i="8"/>
  <c r="F221" i="8" s="1"/>
  <c r="G758" i="8"/>
  <c r="F758" i="8" s="1"/>
  <c r="G538" i="8"/>
  <c r="F538" i="8" s="1"/>
  <c r="G899" i="8"/>
  <c r="F899" i="8" s="1"/>
  <c r="G882" i="8"/>
  <c r="F882" i="8" s="1"/>
  <c r="G171" i="8"/>
  <c r="F171" i="8" s="1"/>
  <c r="G76" i="8"/>
  <c r="F76" i="8" s="1"/>
  <c r="G616" i="8"/>
  <c r="F616" i="8" s="1"/>
  <c r="G440" i="8"/>
  <c r="F440" i="8" s="1"/>
  <c r="G707" i="8"/>
  <c r="F707" i="8" s="1"/>
  <c r="G736" i="8"/>
  <c r="F736" i="8" s="1"/>
  <c r="G382" i="8"/>
  <c r="F382" i="8" s="1"/>
  <c r="G310" i="8"/>
  <c r="F310" i="8" s="1"/>
  <c r="G455" i="8"/>
  <c r="F455" i="8" s="1"/>
  <c r="G165" i="8"/>
  <c r="F165" i="8" s="1"/>
  <c r="G201" i="8"/>
  <c r="F201" i="8" s="1"/>
  <c r="G93" i="8"/>
  <c r="F93" i="8" s="1"/>
  <c r="G241" i="8"/>
  <c r="F241" i="8" s="1"/>
  <c r="G879" i="8"/>
  <c r="F879" i="8" s="1"/>
  <c r="G208" i="8"/>
  <c r="F208" i="8" s="1"/>
  <c r="G599" i="8"/>
  <c r="F599" i="8" s="1"/>
  <c r="G373" i="8"/>
  <c r="F373" i="8" s="1"/>
  <c r="G625" i="8"/>
  <c r="F625" i="8" s="1"/>
  <c r="G561" i="8"/>
  <c r="F561" i="8" s="1"/>
  <c r="G252" i="8"/>
  <c r="F252" i="8" s="1"/>
  <c r="G288" i="8"/>
  <c r="F288" i="8" s="1"/>
  <c r="G797" i="8"/>
  <c r="F797" i="8" s="1"/>
  <c r="G120" i="8"/>
  <c r="F120" i="8" s="1"/>
  <c r="G666" i="8"/>
  <c r="F666" i="8" s="1"/>
  <c r="G110" i="8"/>
  <c r="F110" i="8" s="1"/>
  <c r="G307" i="8"/>
  <c r="F307" i="8" s="1"/>
  <c r="G391" i="8"/>
  <c r="F391" i="8" s="1"/>
  <c r="G327" i="8"/>
  <c r="F327" i="8" s="1"/>
  <c r="G864" i="8"/>
  <c r="F864" i="8" s="1"/>
  <c r="G931" i="8"/>
  <c r="F931" i="8" s="1"/>
  <c r="G981" i="8"/>
  <c r="F981" i="8" s="1"/>
  <c r="G230" i="8"/>
  <c r="F230" i="8" s="1"/>
  <c r="G689" i="8"/>
  <c r="F689" i="8" s="1"/>
  <c r="G456" i="8"/>
  <c r="F456" i="8" s="1"/>
  <c r="G993" i="8"/>
  <c r="F993" i="8" s="1"/>
  <c r="G883" i="8"/>
  <c r="F883" i="8" s="1"/>
  <c r="G770" i="8"/>
  <c r="F770" i="8" s="1"/>
  <c r="G71" i="8"/>
  <c r="F71" i="8" s="1"/>
  <c r="G936" i="8"/>
  <c r="F936" i="8" s="1"/>
  <c r="G281" i="8"/>
  <c r="F281" i="8" s="1"/>
  <c r="G807" i="8"/>
  <c r="F807" i="8" s="1"/>
  <c r="G211" i="8"/>
  <c r="F211" i="8" s="1"/>
  <c r="G810" i="8"/>
  <c r="F810" i="8" s="1"/>
  <c r="G213" i="8"/>
  <c r="F213" i="8" s="1"/>
  <c r="G933" i="8"/>
  <c r="F933" i="8" s="1"/>
  <c r="G976" i="8"/>
  <c r="F976" i="8" s="1"/>
  <c r="G530" i="8"/>
  <c r="F530" i="8" s="1"/>
  <c r="G544" i="8"/>
  <c r="F544" i="8" s="1"/>
  <c r="G685" i="8"/>
  <c r="F685" i="8" s="1"/>
  <c r="G449" i="8"/>
  <c r="F449" i="8" s="1"/>
  <c r="G816" i="8"/>
  <c r="F816" i="8" s="1"/>
  <c r="G969" i="8"/>
  <c r="F969" i="8" s="1"/>
  <c r="G923" i="8"/>
  <c r="F923" i="8" s="1"/>
  <c r="G654" i="8"/>
  <c r="F654" i="8" s="1"/>
  <c r="G415" i="8"/>
  <c r="F415" i="8" s="1"/>
  <c r="G856" i="8"/>
  <c r="F856" i="8" s="1"/>
  <c r="G956" i="8"/>
  <c r="F956" i="8" s="1"/>
  <c r="G590" i="8"/>
  <c r="F590" i="8" s="1"/>
  <c r="G660" i="8"/>
  <c r="F660" i="8" s="1"/>
  <c r="G830" i="8"/>
  <c r="F830" i="8" s="1"/>
  <c r="G407" i="8"/>
  <c r="F407" i="8" s="1"/>
  <c r="G229" i="8"/>
  <c r="F229" i="8" s="1"/>
  <c r="G676" i="8"/>
  <c r="F676" i="8" s="1"/>
  <c r="G594" i="8"/>
  <c r="F594" i="8" s="1"/>
  <c r="G90" i="8"/>
  <c r="F90" i="8" s="1"/>
  <c r="G182" i="8"/>
  <c r="F182" i="8" s="1"/>
  <c r="G91" i="8"/>
  <c r="F91" i="8" s="1"/>
  <c r="G745" i="8"/>
  <c r="F745" i="8" s="1"/>
  <c r="G991" i="8"/>
  <c r="F991" i="8" s="1"/>
  <c r="G972" i="8"/>
  <c r="F972" i="8" s="1"/>
  <c r="G106" i="8"/>
  <c r="F106" i="8" s="1"/>
  <c r="G138" i="8"/>
  <c r="F138" i="8" s="1"/>
  <c r="G184" i="8"/>
  <c r="F184" i="8" s="1"/>
  <c r="G912" i="8"/>
  <c r="F912" i="8" s="1"/>
  <c r="G715" i="8"/>
  <c r="F715" i="8" s="1"/>
  <c r="G578" i="8"/>
  <c r="F578" i="8" s="1"/>
  <c r="G586" i="8"/>
  <c r="F586" i="8" s="1"/>
  <c r="G129" i="8"/>
  <c r="F129" i="8" s="1"/>
  <c r="G303" i="8"/>
  <c r="F303" i="8" s="1"/>
  <c r="G518" i="8"/>
  <c r="F518" i="8" s="1"/>
  <c r="G918" i="8"/>
  <c r="F918" i="8" s="1"/>
  <c r="G426" i="8"/>
  <c r="F426" i="8" s="1"/>
  <c r="G847" i="8"/>
  <c r="F847" i="8" s="1"/>
  <c r="G262" i="8"/>
  <c r="F262" i="8" s="1"/>
  <c r="G584" i="8"/>
  <c r="F584" i="8" s="1"/>
  <c r="G387" i="8"/>
  <c r="F387" i="8" s="1"/>
  <c r="G527" i="8"/>
  <c r="F527" i="8" s="1"/>
  <c r="G338" i="8"/>
  <c r="F338" i="8" s="1"/>
  <c r="G928" i="8"/>
  <c r="F928" i="8" s="1"/>
  <c r="G909" i="8"/>
  <c r="F909" i="8" s="1"/>
  <c r="G320" i="8"/>
  <c r="F320" i="8" s="1"/>
  <c r="G828" i="8"/>
  <c r="F828" i="8" s="1"/>
  <c r="G293" i="8"/>
  <c r="F293" i="8" s="1"/>
  <c r="G821" i="8"/>
  <c r="F821" i="8" s="1"/>
  <c r="G409" i="8"/>
  <c r="F409" i="8" s="1"/>
  <c r="G811" i="8"/>
  <c r="F811" i="8" s="1"/>
  <c r="G371" i="8"/>
  <c r="F371" i="8" s="1"/>
  <c r="G542" i="8"/>
  <c r="F542" i="8" s="1"/>
  <c r="G573" i="8"/>
  <c r="F573" i="8" s="1"/>
  <c r="G483" i="8"/>
  <c r="F483" i="8" s="1"/>
  <c r="G463" i="8"/>
  <c r="F463" i="8" s="1"/>
  <c r="G668" i="8"/>
  <c r="F668" i="8" s="1"/>
  <c r="G704" i="8"/>
  <c r="F704" i="8" s="1"/>
  <c r="G309" i="8"/>
  <c r="F309" i="8" s="1"/>
  <c r="G317" i="8"/>
  <c r="F317" i="8" s="1"/>
  <c r="G729" i="8"/>
  <c r="F729" i="8" s="1"/>
  <c r="G862" i="8"/>
  <c r="F862" i="8" s="1"/>
  <c r="G473" i="8"/>
  <c r="F473" i="8" s="1"/>
  <c r="G270" i="8"/>
  <c r="F270" i="8" s="1"/>
  <c r="G793" i="8"/>
  <c r="F793" i="8" s="1"/>
  <c r="G598" i="8"/>
  <c r="F598" i="8" s="1"/>
  <c r="G328" i="8"/>
  <c r="F328" i="8" s="1"/>
  <c r="G191" i="8"/>
  <c r="F191" i="8" s="1"/>
  <c r="G794" i="8"/>
  <c r="F794" i="8" s="1"/>
  <c r="G233" i="8"/>
  <c r="F233" i="8" s="1"/>
  <c r="G889" i="8"/>
  <c r="F889" i="8" s="1"/>
  <c r="G434" i="8"/>
  <c r="F434" i="8" s="1"/>
  <c r="G381" i="8"/>
  <c r="F381" i="8" s="1"/>
  <c r="G200" i="8"/>
  <c r="F200" i="8" s="1"/>
  <c r="G78" i="8"/>
  <c r="F78" i="8" s="1"/>
  <c r="G501" i="8"/>
  <c r="F501" i="8" s="1"/>
  <c r="G841" i="8"/>
  <c r="F841" i="8" s="1"/>
  <c r="G279" i="8"/>
  <c r="F279" i="8" s="1"/>
  <c r="G647" i="8"/>
  <c r="F647" i="8" s="1"/>
  <c r="G890" i="8"/>
  <c r="F890" i="8" s="1"/>
  <c r="G367" i="8"/>
  <c r="F367" i="8" s="1"/>
  <c r="G643" i="8"/>
  <c r="F643" i="8" s="1"/>
  <c r="G750" i="8"/>
  <c r="F750" i="8" s="1"/>
  <c r="G202" i="8"/>
  <c r="F202" i="8" s="1"/>
  <c r="G985" i="8"/>
  <c r="F985" i="8" s="1"/>
  <c r="G123" i="8"/>
  <c r="F123" i="8" s="1"/>
  <c r="G143" i="8"/>
  <c r="F143" i="8" s="1"/>
  <c r="G865" i="8"/>
  <c r="F865" i="8" s="1"/>
  <c r="G146" i="8"/>
  <c r="F146" i="8" s="1"/>
  <c r="G720" i="8"/>
  <c r="F720" i="8" s="1"/>
  <c r="G686" i="8"/>
  <c r="F686" i="8" s="1"/>
  <c r="G135" i="8"/>
  <c r="F135" i="8" s="1"/>
  <c r="G749" i="8"/>
  <c r="F749" i="8" s="1"/>
  <c r="D30" i="8"/>
  <c r="G977" i="8"/>
  <c r="F977" i="8" s="1"/>
  <c r="G587" i="8"/>
  <c r="F587" i="8" s="1"/>
  <c r="G190" i="8"/>
  <c r="F190" i="8" s="1"/>
  <c r="G267" i="8"/>
  <c r="F267" i="8" s="1"/>
  <c r="G708" i="8"/>
  <c r="F708" i="8" s="1"/>
  <c r="G635" i="8"/>
  <c r="F635" i="8" s="1"/>
  <c r="G575" i="8"/>
  <c r="F575" i="8" s="1"/>
  <c r="G126" i="8"/>
  <c r="F126" i="8" s="1"/>
  <c r="G87" i="8"/>
  <c r="F87" i="8" s="1"/>
  <c r="G674" i="8"/>
  <c r="F674" i="8" s="1"/>
  <c r="G540" i="8"/>
  <c r="F540" i="8" s="1"/>
  <c r="G723" i="8"/>
  <c r="F723" i="8" s="1"/>
  <c r="G359" i="8"/>
  <c r="F359" i="8" s="1"/>
  <c r="G649" i="8"/>
  <c r="F649" i="8" s="1"/>
  <c r="G831" i="8"/>
  <c r="F831" i="8" s="1"/>
  <c r="G361" i="8"/>
  <c r="F361" i="8" s="1"/>
  <c r="G636" i="8"/>
  <c r="F636" i="8" s="1"/>
  <c r="G300" i="8"/>
  <c r="F300" i="8" s="1"/>
  <c r="G875" i="8"/>
  <c r="F875" i="8" s="1"/>
  <c r="G591" i="8"/>
  <c r="F591" i="8" s="1"/>
  <c r="G467" i="8"/>
  <c r="F467" i="8" s="1"/>
  <c r="G613" i="8"/>
  <c r="F613" i="8" s="1"/>
  <c r="G892" i="8"/>
  <c r="F892" i="8" s="1"/>
  <c r="G703" i="8"/>
  <c r="F703" i="8" s="1"/>
  <c r="G968" i="8"/>
  <c r="F968" i="8" s="1"/>
  <c r="G250" i="8"/>
  <c r="F250" i="8" s="1"/>
  <c r="G721" i="8"/>
  <c r="F721" i="8" s="1"/>
  <c r="G731" i="8"/>
  <c r="F731" i="8" s="1"/>
  <c r="G785" i="8"/>
  <c r="F785" i="8" s="1"/>
  <c r="G203" i="8"/>
  <c r="F203" i="8" s="1"/>
  <c r="G468" i="8"/>
  <c r="F468" i="8" s="1"/>
  <c r="G834" i="8"/>
  <c r="F834" i="8" s="1"/>
  <c r="G188" i="8"/>
  <c r="F188" i="8" s="1"/>
  <c r="G520" i="8"/>
  <c r="F520" i="8" s="1"/>
  <c r="G739" i="8"/>
  <c r="F739" i="8" s="1"/>
  <c r="G771" i="8"/>
  <c r="F771" i="8" s="1"/>
  <c r="G622" i="8"/>
  <c r="F622" i="8" s="1"/>
  <c r="G887" i="8"/>
  <c r="F887" i="8" s="1"/>
  <c r="G174" i="8"/>
  <c r="F174" i="8" s="1"/>
  <c r="G231" i="8"/>
  <c r="F231" i="8" s="1"/>
  <c r="G799" i="8"/>
  <c r="F799" i="8" s="1"/>
  <c r="G149" i="8"/>
  <c r="F149" i="8" s="1"/>
  <c r="G390" i="8"/>
  <c r="F390" i="8" s="1"/>
  <c r="G172" i="8"/>
  <c r="F172" i="8" s="1"/>
  <c r="G687" i="8"/>
  <c r="F687" i="8" s="1"/>
  <c r="G388" i="8"/>
  <c r="F388" i="8" s="1"/>
  <c r="G646" i="8"/>
  <c r="F646" i="8" s="1"/>
  <c r="G355" i="8"/>
  <c r="F355" i="8" s="1"/>
  <c r="G374" i="8"/>
  <c r="F374" i="8" s="1"/>
  <c r="G763" i="8"/>
  <c r="F763" i="8" s="1"/>
  <c r="G223" i="8"/>
  <c r="F223" i="8" s="1"/>
  <c r="G156" i="8"/>
  <c r="F156" i="8" s="1"/>
  <c r="G984" i="8"/>
  <c r="F984" i="8" s="1"/>
  <c r="G565" i="8"/>
  <c r="F565" i="8" s="1"/>
  <c r="G562" i="8"/>
  <c r="F562" i="8" s="1"/>
  <c r="G596" i="8"/>
  <c r="F596" i="8" s="1"/>
  <c r="G684" i="8"/>
  <c r="F684" i="8" s="1"/>
  <c r="G183" i="8"/>
  <c r="F183" i="8" s="1"/>
  <c r="G425" i="8"/>
  <c r="F425" i="8" s="1"/>
  <c r="G469" i="8"/>
  <c r="F469" i="8" s="1"/>
  <c r="G77" i="8"/>
  <c r="F77" i="8" s="1"/>
  <c r="G498" i="8"/>
  <c r="F498" i="8" s="1"/>
  <c r="G566" i="8"/>
  <c r="F566" i="8" s="1"/>
  <c r="G376" i="8"/>
  <c r="F376" i="8" s="1"/>
  <c r="G114" i="8"/>
  <c r="F114" i="8" s="1"/>
  <c r="G817" i="8"/>
  <c r="F817" i="8" s="1"/>
  <c r="G393" i="8"/>
  <c r="F393" i="8" s="1"/>
  <c r="G506" i="8"/>
  <c r="F506" i="8" s="1"/>
  <c r="G131" i="8"/>
  <c r="F131" i="8" s="1"/>
  <c r="G814" i="8"/>
  <c r="F814" i="8" s="1"/>
  <c r="G234" i="8"/>
  <c r="F234" i="8" s="1"/>
  <c r="G111" i="8"/>
  <c r="F111" i="8" s="1"/>
  <c r="G998" i="8"/>
  <c r="F998" i="8" s="1"/>
  <c r="G400" i="8"/>
  <c r="F400" i="8" s="1"/>
  <c r="G173" i="8"/>
  <c r="F173" i="8" s="1"/>
  <c r="G619" i="8"/>
  <c r="F619" i="8" s="1"/>
  <c r="G761" i="8"/>
  <c r="F761" i="8" s="1"/>
  <c r="G251" i="8"/>
  <c r="F251" i="8" s="1"/>
  <c r="G162" i="8"/>
  <c r="F162" i="8" s="1"/>
  <c r="G155" i="8"/>
  <c r="F155" i="8" s="1"/>
  <c r="G732" i="8"/>
  <c r="F732" i="8" s="1"/>
  <c r="G571" i="8"/>
  <c r="F571" i="8" s="1"/>
  <c r="G992" i="8"/>
  <c r="F992" i="8" s="1"/>
  <c r="G140" i="8"/>
  <c r="F140" i="8" s="1"/>
  <c r="G595" i="8"/>
  <c r="F595" i="8" s="1"/>
  <c r="G990" i="8"/>
  <c r="F990" i="8" s="1"/>
  <c r="G509" i="8"/>
  <c r="F509" i="8" s="1"/>
  <c r="G845" i="8"/>
  <c r="F845" i="8" s="1"/>
  <c r="G954" i="8"/>
  <c r="F954" i="8" s="1"/>
  <c r="G894" i="8"/>
  <c r="F894" i="8" s="1"/>
  <c r="G377" i="8"/>
  <c r="F377" i="8" s="1"/>
  <c r="G711" i="8"/>
  <c r="F711" i="8" s="1"/>
  <c r="G276" i="8"/>
  <c r="F276" i="8" s="1"/>
  <c r="G294" i="8"/>
  <c r="F294" i="8" s="1"/>
  <c r="G742" i="8"/>
  <c r="F742" i="8" s="1"/>
  <c r="G652" i="8"/>
  <c r="F652" i="8" s="1"/>
  <c r="G790" i="8"/>
  <c r="F790" i="8" s="1"/>
  <c r="G900" i="8"/>
  <c r="F900" i="8" s="1"/>
  <c r="G656" i="8"/>
  <c r="F656" i="8" s="1"/>
  <c r="G244" i="8"/>
  <c r="F244" i="8" s="1"/>
  <c r="G517" i="8"/>
  <c r="F517" i="8" s="1"/>
  <c r="G789" i="8"/>
  <c r="F789" i="8" s="1"/>
  <c r="G104" i="8"/>
  <c r="F104" i="8" s="1"/>
  <c r="G788" i="8"/>
  <c r="F788" i="8" s="1"/>
  <c r="G475" i="8"/>
  <c r="F475" i="8" s="1"/>
  <c r="G924" i="8"/>
  <c r="F924" i="8" s="1"/>
  <c r="G445" i="8"/>
  <c r="F445" i="8" s="1"/>
  <c r="G264" i="8"/>
  <c r="F264" i="8" s="1"/>
  <c r="G734" i="8"/>
  <c r="F734" i="8" s="1"/>
  <c r="G826" i="8"/>
  <c r="F826" i="8" s="1"/>
  <c r="G397" i="8"/>
  <c r="F397" i="8" s="1"/>
  <c r="G457" i="8"/>
  <c r="F457" i="8" s="1"/>
  <c r="G630" i="8"/>
  <c r="F630" i="8" s="1"/>
  <c r="G944" i="8"/>
  <c r="F944" i="8" s="1"/>
  <c r="G416" i="8"/>
  <c r="F416" i="8" s="1"/>
  <c r="G11" i="8"/>
  <c r="F11" i="8" s="1"/>
  <c r="G269" i="8"/>
  <c r="F269" i="8" s="1"/>
  <c r="G102" i="8"/>
  <c r="F102" i="8" s="1"/>
  <c r="G946" i="8"/>
  <c r="F946" i="8" s="1"/>
  <c r="G813" i="8"/>
  <c r="F813" i="8" s="1"/>
  <c r="G209" i="8"/>
  <c r="F209" i="8" s="1"/>
  <c r="G351" i="8"/>
  <c r="F351" i="8" s="1"/>
  <c r="G986" i="8"/>
  <c r="F986" i="8" s="1"/>
  <c r="G658" i="8"/>
  <c r="F658" i="8" s="1"/>
  <c r="G765" i="8"/>
  <c r="F765" i="8" s="1"/>
  <c r="G824" i="8"/>
  <c r="F824" i="8" s="1"/>
  <c r="G462" i="8"/>
  <c r="F462" i="8" s="1"/>
  <c r="G943" i="8"/>
  <c r="F943" i="8" s="1"/>
  <c r="G675" i="8"/>
  <c r="F675" i="8" s="1"/>
  <c r="G624" i="8"/>
  <c r="F624" i="8" s="1"/>
  <c r="G911" i="8"/>
  <c r="F911" i="8" s="1"/>
  <c r="G290" i="8"/>
  <c r="F290" i="8" s="1"/>
  <c r="G347" i="8"/>
  <c r="F347" i="8" s="1"/>
  <c r="G859" i="8"/>
  <c r="F859" i="8" s="1"/>
  <c r="G412" i="8"/>
  <c r="F412" i="8" s="1"/>
  <c r="G852" i="8"/>
  <c r="F852" i="8" s="1"/>
  <c r="G362" i="8"/>
  <c r="F362" i="8" s="1"/>
  <c r="G929" i="8"/>
  <c r="F929" i="8" s="1"/>
  <c r="G107" i="8"/>
  <c r="F107" i="8" s="1"/>
  <c r="G784" i="8"/>
  <c r="F784" i="8" s="1"/>
  <c r="G181" i="8"/>
  <c r="F181" i="8" s="1"/>
  <c r="G769" i="8"/>
  <c r="F769" i="8" s="1"/>
  <c r="G867" i="8"/>
  <c r="F867" i="8" s="1"/>
  <c r="G340" i="8"/>
  <c r="F340" i="8" s="1"/>
  <c r="G495" i="8"/>
  <c r="F495" i="8" s="1"/>
  <c r="G335" i="8"/>
  <c r="F335" i="8" s="1"/>
  <c r="G581" i="8"/>
  <c r="F581" i="8" s="1"/>
  <c r="G277" i="8"/>
  <c r="F277" i="8" s="1"/>
  <c r="G512" i="8"/>
  <c r="F512" i="8" s="1"/>
  <c r="G702" i="8"/>
  <c r="F702" i="8" s="1"/>
  <c r="G68" i="8"/>
  <c r="F68" i="8" s="1"/>
  <c r="G526" i="8"/>
  <c r="F526" i="8" s="1"/>
  <c r="G485" i="8"/>
  <c r="F485" i="8" s="1"/>
  <c r="G570" i="8"/>
  <c r="F570" i="8" s="1"/>
  <c r="G650" i="8"/>
  <c r="F650" i="8" s="1"/>
  <c r="G198" i="8"/>
  <c r="F198" i="8" s="1"/>
  <c r="G579" i="8"/>
  <c r="F579" i="8" s="1"/>
  <c r="G866" i="8"/>
  <c r="F866" i="8" s="1"/>
  <c r="G134" i="8"/>
  <c r="F134" i="8" s="1"/>
  <c r="G744" i="8"/>
  <c r="F744" i="8" s="1"/>
  <c r="G840" i="8"/>
  <c r="F840" i="8" s="1"/>
  <c r="G482" i="8"/>
  <c r="F482" i="8" s="1"/>
  <c r="G185" i="8"/>
  <c r="F185" i="8" s="1"/>
  <c r="G100" i="8"/>
  <c r="F100" i="8" s="1"/>
  <c r="G688" i="8"/>
  <c r="F688" i="8" s="1"/>
  <c r="G637" i="8"/>
  <c r="F637" i="8" s="1"/>
  <c r="G158" i="8"/>
  <c r="F158" i="8" s="1"/>
  <c r="G225" i="8"/>
  <c r="F225" i="8" s="1"/>
  <c r="G672" i="8"/>
  <c r="F672" i="8" s="1"/>
  <c r="G913" i="8"/>
  <c r="F913" i="8" s="1"/>
  <c r="G716" i="8"/>
  <c r="F716" i="8" s="1"/>
  <c r="G196" i="8"/>
  <c r="F196" i="8" s="1"/>
  <c r="G634" i="8"/>
  <c r="F634" i="8" s="1"/>
  <c r="G323" i="8"/>
  <c r="F323" i="8" s="1"/>
  <c r="G152" i="8"/>
  <c r="F152" i="8" s="1"/>
  <c r="G163" i="8"/>
  <c r="F163" i="8" s="1"/>
  <c r="G79" i="8"/>
  <c r="F79" i="8" s="1"/>
  <c r="G98" i="8"/>
  <c r="F98" i="8" s="1"/>
  <c r="G726" i="8"/>
  <c r="F726" i="8" s="1"/>
  <c r="G641" i="8"/>
  <c r="F641" i="8" s="1"/>
  <c r="G443" i="8"/>
  <c r="F443" i="8" s="1"/>
  <c r="G662" i="8"/>
  <c r="F662" i="8" s="1"/>
  <c r="G472" i="8"/>
  <c r="F472" i="8" s="1"/>
  <c r="G701" i="8"/>
  <c r="F701" i="8" s="1"/>
  <c r="G378" i="8"/>
  <c r="F378" i="8" s="1"/>
  <c r="D31" i="8"/>
  <c r="D32" i="8"/>
  <c r="D33" i="8"/>
  <c r="I88" i="5"/>
  <c r="J88" i="5" s="1"/>
  <c r="G88" i="5"/>
  <c r="T88" i="5" s="1"/>
  <c r="I63" i="5"/>
  <c r="J63" i="5" s="1"/>
  <c r="G63" i="5"/>
  <c r="T63" i="5" s="1"/>
  <c r="G55" i="5"/>
  <c r="T55" i="5" s="1"/>
  <c r="I55" i="5"/>
  <c r="J55" i="5" s="1"/>
  <c r="U24" i="8"/>
  <c r="D80" i="8"/>
  <c r="D79" i="8"/>
  <c r="D76" i="8"/>
  <c r="D77" i="8"/>
  <c r="D82" i="8"/>
  <c r="D81" i="8"/>
  <c r="I50" i="5"/>
  <c r="J50" i="5" s="1"/>
  <c r="G50" i="5"/>
  <c r="T50" i="5" s="1"/>
  <c r="I67" i="5"/>
  <c r="J67" i="5" s="1"/>
  <c r="G67" i="5"/>
  <c r="T67" i="5" s="1"/>
  <c r="I51" i="5"/>
  <c r="J51" i="5" s="1"/>
  <c r="G51" i="5"/>
  <c r="T51" i="5" s="1"/>
  <c r="G64" i="8"/>
  <c r="F64" i="8" s="1"/>
  <c r="G48" i="8"/>
  <c r="F48" i="8" s="1"/>
  <c r="G51" i="8"/>
  <c r="F51" i="8" s="1"/>
  <c r="I65" i="5"/>
  <c r="J65" i="5" s="1"/>
  <c r="G65" i="5"/>
  <c r="T65" i="5" s="1"/>
  <c r="D62" i="8"/>
  <c r="D57" i="8"/>
  <c r="D63" i="8"/>
  <c r="D61" i="8"/>
  <c r="D58" i="8"/>
  <c r="D60" i="8"/>
  <c r="I73" i="5"/>
  <c r="J73" i="5" s="1"/>
  <c r="G73" i="5"/>
  <c r="T73" i="5" s="1"/>
  <c r="I76" i="5"/>
  <c r="J76" i="5" s="1"/>
  <c r="G76" i="5"/>
  <c r="T76" i="5" s="1"/>
  <c r="G32" i="8"/>
  <c r="F32" i="8" s="1"/>
  <c r="I94" i="5"/>
  <c r="J94" i="5" s="1"/>
  <c r="G94" i="5"/>
  <c r="T94" i="5" s="1"/>
  <c r="I96" i="5"/>
  <c r="J96" i="5" s="1"/>
  <c r="G96" i="5"/>
  <c r="T96" i="5" s="1"/>
  <c r="G35" i="8"/>
  <c r="F35" i="8" s="1"/>
  <c r="G41" i="8"/>
  <c r="F41" i="8" s="1"/>
  <c r="G93" i="5"/>
  <c r="T93" i="5" s="1"/>
  <c r="I93" i="5"/>
  <c r="J93" i="5" s="1"/>
  <c r="I77" i="5"/>
  <c r="J77" i="5" s="1"/>
  <c r="G77" i="5"/>
  <c r="T77" i="5" s="1"/>
  <c r="U22" i="8"/>
  <c r="G79" i="5"/>
  <c r="T79" i="5" s="1"/>
  <c r="I79" i="5"/>
  <c r="J79" i="5" s="1"/>
  <c r="I98" i="5"/>
  <c r="J98" i="5" s="1"/>
  <c r="G98" i="5"/>
  <c r="T98" i="5" s="1"/>
  <c r="U16" i="8"/>
  <c r="I64" i="5"/>
  <c r="J64" i="5" s="1"/>
  <c r="G64" i="5"/>
  <c r="T64" i="5" s="1"/>
  <c r="G55" i="8"/>
  <c r="F55" i="8" s="1"/>
  <c r="V11" i="8"/>
  <c r="D78" i="8"/>
  <c r="G44" i="8"/>
  <c r="F44" i="8" s="1"/>
  <c r="I83" i="5"/>
  <c r="J83" i="5" s="1"/>
  <c r="G83" i="5"/>
  <c r="T83" i="5" s="1"/>
  <c r="U14" i="8"/>
  <c r="I74" i="5"/>
  <c r="J74" i="5" s="1"/>
  <c r="G74" i="5"/>
  <c r="T74" i="5" s="1"/>
  <c r="G37" i="8"/>
  <c r="F37" i="8" s="1"/>
  <c r="I91" i="5"/>
  <c r="J91" i="5" s="1"/>
  <c r="G91" i="5"/>
  <c r="T91" i="5" s="1"/>
  <c r="G25" i="8"/>
  <c r="G49" i="8"/>
  <c r="F49" i="8" s="1"/>
  <c r="G54" i="5"/>
  <c r="T54" i="5" s="1"/>
  <c r="I54" i="5"/>
  <c r="J54" i="5" s="1"/>
  <c r="I68" i="5"/>
  <c r="J68" i="5" s="1"/>
  <c r="G68" i="5"/>
  <c r="T68" i="5" s="1"/>
  <c r="G42" i="8"/>
  <c r="F42" i="8" s="1"/>
  <c r="I69" i="5"/>
  <c r="J69" i="5" s="1"/>
  <c r="G69" i="5"/>
  <c r="T69" i="5" s="1"/>
  <c r="G78" i="5"/>
  <c r="T78" i="5" s="1"/>
  <c r="I78" i="5"/>
  <c r="J78" i="5" s="1"/>
  <c r="I71" i="5"/>
  <c r="J71" i="5" s="1"/>
  <c r="G71" i="5"/>
  <c r="T71" i="5" s="1"/>
  <c r="G57" i="8"/>
  <c r="F57" i="8" s="1"/>
  <c r="U20" i="8"/>
  <c r="G47" i="5"/>
  <c r="T47" i="5" s="1"/>
  <c r="I47" i="5"/>
  <c r="J47" i="5" s="1"/>
  <c r="G70" i="5"/>
  <c r="T70" i="5" s="1"/>
  <c r="I70" i="5"/>
  <c r="J70" i="5" s="1"/>
  <c r="I85" i="5"/>
  <c r="J85" i="5" s="1"/>
  <c r="G85" i="5"/>
  <c r="T85" i="5" s="1"/>
  <c r="G45" i="5"/>
  <c r="T45" i="5" s="1"/>
  <c r="I45" i="5"/>
  <c r="J45" i="5" s="1"/>
  <c r="G20" i="8"/>
  <c r="F20" i="8" s="1"/>
  <c r="I53" i="5"/>
  <c r="J53" i="5" s="1"/>
  <c r="G53" i="5"/>
  <c r="T53" i="5" s="1"/>
  <c r="G38" i="8"/>
  <c r="F38" i="8" s="1"/>
  <c r="I60" i="5"/>
  <c r="J60" i="5" s="1"/>
  <c r="G60" i="5"/>
  <c r="T60" i="5" s="1"/>
  <c r="G27" i="8"/>
  <c r="F27" i="8" s="1"/>
  <c r="F22" i="8" l="1"/>
  <c r="L15" i="8"/>
  <c r="C21" i="8"/>
  <c r="D21" i="8" s="1"/>
  <c r="C20" i="8"/>
  <c r="D20" i="8" s="1"/>
  <c r="C19" i="8"/>
  <c r="D19" i="8" s="1"/>
  <c r="C23" i="8"/>
  <c r="D23" i="8" s="1"/>
  <c r="C10" i="8"/>
  <c r="D10" i="8" s="1"/>
  <c r="C26" i="8"/>
  <c r="D26" i="8" s="1"/>
  <c r="C12" i="8"/>
  <c r="D12" i="8" s="1"/>
  <c r="C18" i="8"/>
  <c r="D18" i="8" s="1"/>
  <c r="C17" i="8"/>
  <c r="D17" i="8" s="1"/>
  <c r="C24" i="8"/>
  <c r="D24" i="8" s="1"/>
  <c r="C13" i="8"/>
  <c r="D13" i="8" s="1"/>
  <c r="C22" i="8"/>
  <c r="D22" i="8" s="1"/>
  <c r="C25" i="8"/>
  <c r="D25" i="8" s="1"/>
  <c r="C14" i="8"/>
  <c r="D14" i="8" s="1"/>
  <c r="C15" i="8"/>
  <c r="D15" i="8" s="1"/>
  <c r="C11" i="8"/>
  <c r="D11" i="8" s="1"/>
  <c r="C16" i="8"/>
  <c r="D16" i="8" s="1"/>
  <c r="C27" i="8"/>
  <c r="D27" i="8" s="1"/>
  <c r="F12" i="8"/>
  <c r="B34" i="8"/>
  <c r="C34" i="8" l="1"/>
  <c r="D34" i="8"/>
  <c r="L16" i="8"/>
  <c r="F15" i="8"/>
  <c r="B35" i="8" l="1"/>
  <c r="L17" i="8"/>
  <c r="F16" i="8"/>
  <c r="L18" i="8" l="1"/>
  <c r="L19" i="8" s="1"/>
  <c r="B36" i="8"/>
  <c r="F19" i="8"/>
  <c r="C35" i="8"/>
  <c r="D35" i="8"/>
  <c r="B37" i="8" l="1"/>
  <c r="D36" i="8"/>
  <c r="C36" i="8"/>
  <c r="L20" i="8"/>
  <c r="L21" i="8" s="1"/>
  <c r="L22" i="8" s="1"/>
  <c r="L23" i="8" s="1"/>
  <c r="L24" i="8" s="1"/>
  <c r="L25" i="8" s="1"/>
  <c r="L26" i="8" s="1"/>
  <c r="D34" i="9" s="1"/>
  <c r="F23" i="8"/>
  <c r="F34" i="9"/>
  <c r="F82" i="5"/>
  <c r="B82" i="5"/>
  <c r="B81" i="5"/>
  <c r="F81" i="5"/>
  <c r="F92" i="5"/>
  <c r="B92" i="5"/>
  <c r="F87" i="5"/>
  <c r="B87" i="5"/>
  <c r="F52" i="5"/>
  <c r="B52" i="5"/>
  <c r="B66" i="5"/>
  <c r="F66" i="5"/>
  <c r="F59" i="5"/>
  <c r="B59" i="5"/>
  <c r="F49" i="5"/>
  <c r="B49" i="5"/>
  <c r="F46" i="5"/>
  <c r="B46" i="5"/>
  <c r="B58" i="5"/>
  <c r="F58" i="5"/>
  <c r="F57" i="5"/>
  <c r="B57" i="5"/>
  <c r="B72" i="5"/>
  <c r="F72" i="5"/>
  <c r="F48" i="5"/>
  <c r="B48" i="5"/>
  <c r="F61" i="5"/>
  <c r="B61" i="5"/>
  <c r="B95" i="5"/>
  <c r="F95" i="5"/>
  <c r="F90" i="5"/>
  <c r="B90" i="5"/>
  <c r="F75" i="5"/>
  <c r="B75" i="5"/>
  <c r="B89" i="5"/>
  <c r="F89" i="5"/>
  <c r="B84" i="5"/>
  <c r="F84" i="5"/>
  <c r="B97" i="5"/>
  <c r="F97" i="5"/>
  <c r="B62" i="5"/>
  <c r="F62" i="5"/>
  <c r="B86" i="5"/>
  <c r="F86" i="5"/>
  <c r="B80" i="5"/>
  <c r="F80" i="5"/>
  <c r="F56" i="5"/>
  <c r="B56" i="5"/>
  <c r="F88" i="5"/>
  <c r="B88" i="5"/>
  <c r="F63" i="5"/>
  <c r="B63" i="5"/>
  <c r="B55" i="5"/>
  <c r="F55" i="5"/>
  <c r="F50" i="5"/>
  <c r="B50" i="5"/>
  <c r="F67" i="5"/>
  <c r="B67" i="5"/>
  <c r="F51" i="5"/>
  <c r="B51" i="5"/>
  <c r="F65" i="5"/>
  <c r="B65" i="5"/>
  <c r="F73" i="5"/>
  <c r="B73" i="5"/>
  <c r="B76" i="5"/>
  <c r="F76" i="5"/>
  <c r="F94" i="5"/>
  <c r="B94" i="5"/>
  <c r="F96" i="5"/>
  <c r="B96" i="5"/>
  <c r="F93" i="5"/>
  <c r="B93" i="5"/>
  <c r="F77" i="5"/>
  <c r="B77" i="5"/>
  <c r="B79" i="5"/>
  <c r="F79" i="5"/>
  <c r="F98" i="5"/>
  <c r="B98" i="5"/>
  <c r="B64" i="5"/>
  <c r="F64" i="5"/>
  <c r="B83" i="5"/>
  <c r="F83" i="5"/>
  <c r="B74" i="5"/>
  <c r="F74" i="5"/>
  <c r="B91" i="5"/>
  <c r="F91" i="5"/>
  <c r="F54" i="5"/>
  <c r="B54" i="5"/>
  <c r="F68" i="5"/>
  <c r="B68" i="5"/>
  <c r="F69" i="5"/>
  <c r="B69" i="5"/>
  <c r="F78" i="5"/>
  <c r="B78" i="5"/>
  <c r="B71" i="5"/>
  <c r="F71" i="5"/>
  <c r="F47" i="5"/>
  <c r="B47" i="5"/>
  <c r="B70" i="5"/>
  <c r="F70" i="5"/>
  <c r="B85" i="5"/>
  <c r="F85" i="5"/>
  <c r="B45" i="5"/>
  <c r="F45" i="5"/>
  <c r="B53" i="5"/>
  <c r="F53" i="5"/>
  <c r="F60" i="5"/>
  <c r="B60" i="5"/>
  <c r="F430" i="5"/>
  <c r="F1019" i="5"/>
  <c r="F1660" i="5"/>
  <c r="B621" i="5"/>
  <c r="B676" i="5"/>
  <c r="F781" i="5"/>
  <c r="B1438" i="5"/>
  <c r="F1821" i="5"/>
  <c r="F1829" i="5"/>
  <c r="F1176" i="5"/>
  <c r="F1345" i="5"/>
  <c r="B910" i="5"/>
  <c r="F551" i="5"/>
  <c r="B39" i="5"/>
  <c r="B975" i="5"/>
  <c r="F1461" i="5"/>
  <c r="B344" i="5"/>
  <c r="F1674" i="5"/>
  <c r="B1512" i="5"/>
  <c r="B750" i="5"/>
  <c r="F210" i="5"/>
  <c r="F1797" i="5"/>
  <c r="B1958" i="5"/>
  <c r="F2000" i="5"/>
  <c r="F1533" i="5"/>
  <c r="F1663" i="5"/>
  <c r="B146" i="5"/>
  <c r="F1879" i="5"/>
  <c r="B1979" i="5"/>
  <c r="F707" i="5"/>
  <c r="F1536" i="5"/>
  <c r="F1803" i="5"/>
  <c r="B309" i="5"/>
  <c r="B537" i="5"/>
  <c r="F208" i="5"/>
  <c r="B1413" i="5"/>
  <c r="F724" i="5"/>
  <c r="B1594" i="5"/>
  <c r="F1077" i="5"/>
  <c r="F1544" i="5"/>
  <c r="B1222" i="5"/>
  <c r="B1032" i="5"/>
  <c r="B1245" i="5"/>
  <c r="B689" i="5"/>
  <c r="F1386" i="5"/>
  <c r="B1291" i="5"/>
  <c r="B137" i="5"/>
  <c r="B1549" i="5"/>
  <c r="B1764" i="5"/>
  <c r="B1702" i="5"/>
  <c r="F1975" i="5"/>
  <c r="B426" i="5"/>
  <c r="F276" i="5"/>
  <c r="B1145" i="5"/>
  <c r="F529" i="5"/>
  <c r="B1518" i="5"/>
  <c r="B531" i="5"/>
  <c r="B1042" i="5"/>
  <c r="B483" i="5"/>
  <c r="B1875" i="5"/>
  <c r="B1341" i="5"/>
  <c r="F1381" i="5"/>
  <c r="F651" i="5"/>
  <c r="B107" i="5"/>
  <c r="B650" i="5"/>
  <c r="B1358" i="5"/>
  <c r="B911" i="5"/>
  <c r="B594" i="5"/>
  <c r="B1858" i="5"/>
  <c r="F793" i="5"/>
  <c r="F929" i="5"/>
  <c r="F1875" i="5"/>
  <c r="F1073" i="5"/>
  <c r="B682" i="5"/>
  <c r="F1968" i="5"/>
  <c r="B1769" i="5"/>
  <c r="B100" i="5"/>
  <c r="B1640" i="5"/>
  <c r="B1128" i="5"/>
  <c r="B809" i="5"/>
  <c r="F1058" i="5"/>
  <c r="F1580" i="5"/>
  <c r="B770" i="5"/>
  <c r="B569" i="5"/>
  <c r="F1834" i="5"/>
  <c r="F1052" i="5"/>
  <c r="F1938" i="5"/>
  <c r="F134" i="5"/>
  <c r="F1766" i="5"/>
  <c r="B1054" i="5"/>
  <c r="F568" i="5"/>
  <c r="B133" i="5"/>
  <c r="B853" i="5"/>
  <c r="F620" i="5"/>
  <c r="B503" i="5"/>
  <c r="B1930" i="5"/>
  <c r="B1443" i="5"/>
  <c r="B1813" i="5"/>
  <c r="B224" i="5"/>
  <c r="B1617" i="5"/>
  <c r="F1691" i="5"/>
  <c r="F1223" i="5"/>
  <c r="B1025" i="5"/>
  <c r="F264" i="5"/>
  <c r="B1051" i="5"/>
  <c r="F1784" i="5"/>
  <c r="F1830" i="5"/>
  <c r="F911" i="5"/>
  <c r="B523" i="5"/>
  <c r="F164" i="5"/>
  <c r="F831" i="5"/>
  <c r="B398" i="5"/>
  <c r="B1407" i="5"/>
  <c r="B1428" i="5"/>
  <c r="F1281" i="5"/>
  <c r="B1614" i="5"/>
  <c r="F1337" i="5"/>
  <c r="F1630" i="5"/>
  <c r="F1286" i="5"/>
  <c r="B545" i="5"/>
  <c r="B1642" i="5"/>
  <c r="B861" i="5"/>
  <c r="F155" i="5"/>
  <c r="B1824" i="5"/>
  <c r="B1770" i="5"/>
  <c r="F701" i="5"/>
  <c r="B141" i="5"/>
  <c r="F330" i="5"/>
  <c r="B104" i="5"/>
  <c r="B616" i="5"/>
  <c r="F1341" i="5"/>
  <c r="F197" i="5"/>
  <c r="B306" i="5"/>
  <c r="B1721" i="5"/>
  <c r="F685" i="5"/>
  <c r="B1880" i="5"/>
  <c r="B1601" i="5"/>
  <c r="B1645" i="5"/>
  <c r="B673" i="5"/>
  <c r="B591" i="5"/>
  <c r="F1684" i="5"/>
  <c r="B1018" i="5"/>
  <c r="B1488" i="5"/>
  <c r="F1278" i="5"/>
  <c r="B121" i="5"/>
  <c r="F1031" i="5"/>
  <c r="B1765" i="5"/>
  <c r="B1840" i="5"/>
  <c r="F1201" i="5"/>
  <c r="B1253" i="5"/>
  <c r="F654" i="5"/>
  <c r="F265" i="5"/>
  <c r="B1945" i="5"/>
  <c r="F1354" i="5"/>
  <c r="F1385" i="5"/>
  <c r="F198" i="5"/>
  <c r="F1132" i="5"/>
  <c r="B1321" i="5"/>
  <c r="F288" i="5"/>
  <c r="F782" i="5"/>
  <c r="F44" i="5"/>
  <c r="B1196" i="5"/>
  <c r="F1117" i="5"/>
  <c r="B1180" i="5"/>
  <c r="F235" i="5"/>
  <c r="B1862" i="5"/>
  <c r="F347" i="5"/>
  <c r="F1467" i="5"/>
  <c r="B567" i="5"/>
  <c r="B258" i="5"/>
  <c r="F1813" i="5"/>
  <c r="F1754" i="5"/>
  <c r="F698" i="5"/>
  <c r="F221" i="5"/>
  <c r="B1076" i="5"/>
  <c r="F320" i="5"/>
  <c r="B1457" i="5"/>
  <c r="B1849" i="5"/>
  <c r="F554" i="5"/>
  <c r="F771" i="5"/>
  <c r="B1132" i="5"/>
  <c r="F341" i="5"/>
  <c r="B1998" i="5"/>
  <c r="F683" i="5"/>
  <c r="F1679" i="5"/>
  <c r="B688" i="5"/>
  <c r="B918" i="5"/>
  <c r="B1150" i="5"/>
  <c r="F1650" i="5"/>
  <c r="F240" i="5"/>
  <c r="F1777" i="5"/>
  <c r="B1543" i="5"/>
  <c r="F603" i="5"/>
  <c r="B1254" i="5"/>
  <c r="B414" i="5"/>
  <c r="B1851" i="5"/>
  <c r="F725" i="5"/>
  <c r="F810" i="5"/>
  <c r="B871" i="5"/>
  <c r="B1695" i="5"/>
  <c r="B288" i="5"/>
  <c r="B1822" i="5"/>
  <c r="B394" i="5"/>
  <c r="B920" i="5"/>
  <c r="F272" i="5"/>
  <c r="F1124" i="5"/>
  <c r="F1292" i="5"/>
  <c r="B593" i="5"/>
  <c r="F1936" i="5"/>
  <c r="B1206" i="5"/>
  <c r="F1566" i="5"/>
  <c r="F277" i="5"/>
  <c r="F734" i="5"/>
  <c r="F590" i="5"/>
  <c r="B551" i="5"/>
  <c r="F1439" i="5"/>
  <c r="B272" i="5"/>
  <c r="F385" i="5"/>
  <c r="B1324" i="5"/>
  <c r="F476" i="5"/>
  <c r="F845" i="5"/>
  <c r="B662" i="5"/>
  <c r="B1820" i="5"/>
  <c r="F1438" i="5"/>
  <c r="F752" i="5"/>
  <c r="F940" i="5"/>
  <c r="F1367" i="5"/>
  <c r="F1480" i="5"/>
  <c r="B1104" i="5"/>
  <c r="F1143" i="5"/>
  <c r="B1361" i="5"/>
  <c r="F1717" i="5"/>
  <c r="B622" i="5"/>
  <c r="B1340" i="5"/>
  <c r="B1328" i="5"/>
  <c r="F158" i="5"/>
  <c r="B1812" i="5"/>
  <c r="F766" i="5"/>
  <c r="B452" i="5"/>
  <c r="B1901" i="5"/>
  <c r="B350" i="5"/>
  <c r="F1915" i="5"/>
  <c r="F1542" i="5"/>
  <c r="F1012" i="5"/>
  <c r="B1759" i="5"/>
  <c r="B558" i="5"/>
  <c r="F893" i="5"/>
  <c r="F207" i="5"/>
  <c r="F1639" i="5"/>
  <c r="B1603" i="5"/>
  <c r="F1840" i="5"/>
  <c r="F318" i="5"/>
  <c r="B1476" i="5"/>
  <c r="B777" i="5"/>
  <c r="F1871" i="5"/>
  <c r="F483" i="5"/>
  <c r="B1909" i="5"/>
  <c r="B1828" i="5"/>
  <c r="F1711" i="5"/>
  <c r="B1172" i="5"/>
  <c r="B589" i="5"/>
  <c r="F635" i="5"/>
  <c r="F1153" i="5"/>
  <c r="F1156" i="5"/>
  <c r="F637" i="5"/>
  <c r="F1999" i="5"/>
  <c r="B1298" i="5"/>
  <c r="B1912" i="5"/>
  <c r="F400" i="5"/>
  <c r="B1087" i="5"/>
  <c r="B387" i="5"/>
  <c r="B1805" i="5"/>
  <c r="F139" i="5"/>
  <c r="F555" i="5"/>
  <c r="F1234" i="5"/>
  <c r="B1757" i="5"/>
  <c r="F1954" i="5"/>
  <c r="B1468" i="5"/>
  <c r="B727" i="5"/>
  <c r="B1623" i="5"/>
  <c r="B1963" i="5"/>
  <c r="B1902" i="5"/>
  <c r="F747" i="5"/>
  <c r="F1361" i="5"/>
  <c r="F1044" i="5"/>
  <c r="F676" i="5"/>
  <c r="B343" i="5"/>
  <c r="B1130" i="5"/>
  <c r="F834" i="5"/>
  <c r="B1316" i="5"/>
  <c r="B1633" i="5"/>
  <c r="B1535" i="5"/>
  <c r="F301" i="5"/>
  <c r="B1714" i="5"/>
  <c r="B723" i="5"/>
  <c r="F656" i="5"/>
  <c r="F829" i="5"/>
  <c r="B1410" i="5"/>
  <c r="F749" i="5"/>
  <c r="F1811" i="5"/>
  <c r="B212" i="5"/>
  <c r="B1072" i="5"/>
  <c r="B323" i="5"/>
  <c r="F243" i="5"/>
  <c r="F317" i="5"/>
  <c r="B1831" i="5"/>
  <c r="F141" i="5"/>
  <c r="F231" i="5"/>
  <c r="F1162" i="5"/>
  <c r="F310" i="5"/>
  <c r="B214" i="5"/>
  <c r="F1855" i="5"/>
  <c r="F1363" i="5"/>
  <c r="F491" i="5"/>
  <c r="B1138" i="5"/>
  <c r="B1688" i="5"/>
  <c r="B571" i="5"/>
  <c r="B547" i="5"/>
  <c r="B990" i="5"/>
  <c r="F681" i="5"/>
  <c r="B1921" i="5"/>
  <c r="B720" i="5"/>
  <c r="B526" i="5"/>
  <c r="B1794" i="5"/>
  <c r="F496" i="5"/>
  <c r="B1346" i="5"/>
  <c r="F1577" i="5"/>
  <c r="B530" i="5"/>
  <c r="F1835" i="5"/>
  <c r="B1800" i="5"/>
  <c r="B1392" i="5"/>
  <c r="B722" i="5"/>
  <c r="B1075" i="5"/>
  <c r="B1003" i="5"/>
  <c r="B1064" i="5"/>
  <c r="F1368" i="5"/>
  <c r="B1704" i="5"/>
  <c r="B1587" i="5"/>
  <c r="F449" i="5"/>
  <c r="F1883" i="5"/>
  <c r="B1459" i="5"/>
  <c r="B1865" i="5"/>
  <c r="F557" i="5"/>
  <c r="F1850" i="5"/>
  <c r="B430" i="5"/>
  <c r="F1401" i="5"/>
  <c r="B1571" i="5"/>
  <c r="F1399" i="5"/>
  <c r="B1431" i="5"/>
  <c r="F562" i="5"/>
  <c r="B170" i="5"/>
  <c r="B412" i="5"/>
  <c r="B686" i="5"/>
  <c r="F1146" i="5"/>
  <c r="B1157" i="5"/>
  <c r="F1219" i="5"/>
  <c r="F1394" i="5"/>
  <c r="B1508" i="5"/>
  <c r="F985" i="5"/>
  <c r="F1874" i="5"/>
  <c r="F967" i="5"/>
  <c r="B217" i="5"/>
  <c r="B1202" i="5"/>
  <c r="B540" i="5"/>
  <c r="B590" i="5"/>
  <c r="F1706" i="5"/>
  <c r="B162" i="5"/>
  <c r="B842" i="5"/>
  <c r="B177" i="5"/>
  <c r="B1992" i="5"/>
  <c r="F1682" i="5"/>
  <c r="F195" i="5"/>
  <c r="F1135" i="5"/>
  <c r="F1408" i="5"/>
  <c r="F1559" i="5"/>
  <c r="F1897" i="5"/>
  <c r="B915" i="5"/>
  <c r="F1355" i="5"/>
  <c r="F1901" i="5"/>
  <c r="F254" i="5"/>
  <c r="F672" i="5"/>
  <c r="B950" i="5"/>
  <c r="F1793" i="5"/>
  <c r="F537" i="5"/>
  <c r="B1618" i="5"/>
  <c r="B1424" i="5"/>
  <c r="B786" i="5"/>
  <c r="F290" i="5"/>
  <c r="B1292" i="5"/>
  <c r="B869" i="5"/>
  <c r="F1791" i="5"/>
  <c r="B1823" i="5"/>
  <c r="B1602" i="5"/>
  <c r="B500" i="5"/>
  <c r="B117" i="5"/>
  <c r="F1789" i="5"/>
  <c r="F1796" i="5"/>
  <c r="B165" i="5"/>
  <c r="F386" i="5"/>
  <c r="B1680" i="5"/>
  <c r="F655" i="5"/>
  <c r="B176" i="5"/>
  <c r="F267" i="5"/>
  <c r="F1541" i="5"/>
  <c r="B568" i="5"/>
  <c r="F627" i="5"/>
  <c r="F1698" i="5"/>
  <c r="F1426" i="5"/>
  <c r="B1170" i="5"/>
  <c r="B1913" i="5"/>
  <c r="B1469" i="5"/>
  <c r="F1336" i="5"/>
  <c r="F974" i="5"/>
  <c r="B482" i="5"/>
  <c r="B328" i="5"/>
  <c r="B1707" i="5"/>
  <c r="F1731" i="5"/>
  <c r="B1523" i="5"/>
  <c r="B816" i="5"/>
  <c r="B282" i="5"/>
  <c r="B143" i="5"/>
  <c r="B566" i="5"/>
  <c r="B1404" i="5"/>
  <c r="B1886" i="5"/>
  <c r="B938" i="5"/>
  <c r="B193" i="5"/>
  <c r="F1526" i="5"/>
  <c r="B586" i="5"/>
  <c r="F800" i="5"/>
  <c r="B1936" i="5"/>
  <c r="B654" i="5"/>
  <c r="F1403" i="5"/>
  <c r="B1703" i="5"/>
  <c r="B138" i="5"/>
  <c r="B438" i="5"/>
  <c r="B952" i="5"/>
  <c r="F844" i="5"/>
  <c r="B1246" i="5"/>
  <c r="F951" i="5"/>
  <c r="B1351" i="5"/>
  <c r="B144" i="5"/>
  <c r="F646" i="5"/>
  <c r="F1257" i="5"/>
  <c r="F804" i="5"/>
  <c r="B377" i="5"/>
  <c r="B1999" i="5"/>
  <c r="F1836" i="5"/>
  <c r="B855" i="5"/>
  <c r="F1753" i="5"/>
  <c r="B1606" i="5"/>
  <c r="B846" i="5"/>
  <c r="B1133" i="5"/>
  <c r="B315" i="5"/>
  <c r="B1434" i="5"/>
  <c r="B960" i="5"/>
  <c r="B1607" i="5"/>
  <c r="B1463" i="5"/>
  <c r="B374" i="5"/>
  <c r="F1221" i="5"/>
  <c r="B1484" i="5"/>
  <c r="F892" i="5"/>
  <c r="B1364" i="5"/>
  <c r="F1863" i="5"/>
  <c r="B1238" i="5"/>
  <c r="F1151" i="5"/>
  <c r="F1723" i="5"/>
  <c r="F1220" i="5"/>
  <c r="B1487" i="5"/>
  <c r="B1739" i="5"/>
  <c r="F978" i="5"/>
  <c r="F1790" i="5"/>
  <c r="B583" i="5"/>
  <c r="B564" i="5"/>
  <c r="B495" i="5"/>
  <c r="F1744" i="5"/>
  <c r="B1779" i="5"/>
  <c r="B335" i="5"/>
  <c r="F691" i="5"/>
  <c r="F988" i="5"/>
  <c r="F806" i="5"/>
  <c r="B850" i="5"/>
  <c r="F1484" i="5"/>
  <c r="B1481" i="5"/>
  <c r="B773" i="5"/>
  <c r="F1253" i="5"/>
  <c r="B1120" i="5"/>
  <c r="F964" i="5"/>
  <c r="F129" i="5"/>
  <c r="F1997" i="5"/>
  <c r="B462" i="5"/>
  <c r="F1721" i="5"/>
  <c r="F1618" i="5"/>
  <c r="B754" i="5"/>
  <c r="F1119" i="5"/>
  <c r="B1756" i="5"/>
  <c r="F1973" i="5"/>
  <c r="B305" i="5"/>
  <c r="F860" i="5"/>
  <c r="F959" i="5"/>
  <c r="F1665" i="5"/>
  <c r="F849" i="5"/>
  <c r="F1243" i="5"/>
  <c r="F1137" i="5"/>
  <c r="F825" i="5"/>
  <c r="B1352" i="5"/>
  <c r="F1170" i="5"/>
  <c r="F321" i="5"/>
  <c r="F1011" i="5"/>
  <c r="F946" i="5"/>
  <c r="F1397" i="5"/>
  <c r="F312" i="5"/>
  <c r="F326" i="5"/>
  <c r="F1246" i="5"/>
  <c r="B603" i="5"/>
  <c r="B222" i="5"/>
  <c r="F1788" i="5"/>
  <c r="B993" i="5"/>
  <c r="B1690" i="5"/>
  <c r="F1651" i="5"/>
  <c r="B596" i="5"/>
  <c r="B1347" i="5"/>
  <c r="B1218" i="5"/>
  <c r="B109" i="5"/>
  <c r="F600" i="5"/>
  <c r="B986" i="5"/>
  <c r="B648" i="5"/>
  <c r="F675" i="5"/>
  <c r="B651" i="5"/>
  <c r="B1611" i="5"/>
  <c r="B1604" i="5"/>
  <c r="F163" i="5"/>
  <c r="F617" i="5"/>
  <c r="B679" i="5"/>
  <c r="F902" i="5"/>
  <c r="B1024" i="5"/>
  <c r="F1911" i="5"/>
  <c r="B1482" i="5"/>
  <c r="F488" i="5"/>
  <c r="B507" i="5"/>
  <c r="F166" i="5"/>
  <c r="B1767" i="5"/>
  <c r="F1727" i="5"/>
  <c r="B1506" i="5"/>
  <c r="B1116" i="5"/>
  <c r="F1391" i="5"/>
  <c r="B630" i="5"/>
  <c r="B518" i="5"/>
  <c r="B337" i="5"/>
  <c r="F1878" i="5"/>
  <c r="B612" i="5"/>
  <c r="F1574" i="5"/>
  <c r="F1697" i="5"/>
  <c r="F1481" i="5"/>
  <c r="B1210" i="5"/>
  <c r="B424" i="5"/>
  <c r="F1348" i="5"/>
  <c r="B1386" i="5"/>
  <c r="F1088" i="5"/>
  <c r="B1248" i="5"/>
  <c r="F958" i="5"/>
  <c r="B994" i="5"/>
  <c r="B868" i="5"/>
  <c r="F1448" i="5"/>
  <c r="B1826" i="5"/>
  <c r="F1164" i="5"/>
  <c r="F890" i="5"/>
  <c r="B863" i="5"/>
  <c r="B1698" i="5"/>
  <c r="B279" i="5"/>
  <c r="F632" i="5"/>
  <c r="B968" i="5"/>
  <c r="F605" i="5"/>
  <c r="B1440" i="5"/>
  <c r="B1359" i="5"/>
  <c r="B645" i="5"/>
  <c r="B326" i="5"/>
  <c r="F1743" i="5"/>
  <c r="B633" i="5"/>
  <c r="F1212" i="5"/>
  <c r="F583" i="5"/>
  <c r="B174" i="5"/>
  <c r="F396" i="5"/>
  <c r="F1906" i="5"/>
  <c r="B463" i="5"/>
  <c r="F1951" i="5"/>
  <c r="B908" i="5"/>
  <c r="B804" i="5"/>
  <c r="B1869" i="5"/>
  <c r="F1991" i="5"/>
  <c r="B587" i="5"/>
  <c r="B1991" i="5"/>
  <c r="B1290" i="5"/>
  <c r="F653" i="5"/>
  <c r="B360" i="5"/>
  <c r="F1023" i="5"/>
  <c r="F446" i="5"/>
  <c r="B1242" i="5"/>
  <c r="F798" i="5"/>
  <c r="F872" i="5"/>
  <c r="B114" i="5"/>
  <c r="F1538" i="5"/>
  <c r="B1871" i="5"/>
  <c r="F527" i="5"/>
  <c r="F114" i="5"/>
  <c r="F1127" i="5"/>
  <c r="B1814" i="5"/>
  <c r="F612" i="5"/>
  <c r="B1454" i="5"/>
  <c r="F1147" i="5"/>
  <c r="F1196" i="5"/>
  <c r="F811" i="5"/>
  <c r="B1774" i="5"/>
  <c r="B1976" i="5"/>
  <c r="B1161" i="5"/>
  <c r="F1822" i="5"/>
  <c r="B280" i="5"/>
  <c r="F542" i="5"/>
  <c r="F850" i="5"/>
  <c r="B581" i="5"/>
  <c r="B1339" i="5"/>
  <c r="B1058" i="5"/>
  <c r="F309" i="5"/>
  <c r="F661" i="5"/>
  <c r="B1037" i="5"/>
  <c r="B1329" i="5"/>
  <c r="B967" i="5"/>
  <c r="B1576" i="5"/>
  <c r="F178" i="5"/>
  <c r="B1646" i="5"/>
  <c r="F201" i="5"/>
  <c r="B1855" i="5"/>
  <c r="B1187" i="5"/>
  <c r="F148" i="5"/>
  <c r="F297" i="5"/>
  <c r="F1187" i="5"/>
  <c r="B504" i="5"/>
  <c r="F102" i="5"/>
  <c r="F969" i="5"/>
  <c r="B468" i="5"/>
  <c r="B1267" i="5"/>
  <c r="B181" i="5"/>
  <c r="F1046" i="5"/>
  <c r="B1882" i="5"/>
  <c r="F609" i="5"/>
  <c r="F1160" i="5"/>
  <c r="F1237" i="5"/>
  <c r="F1379" i="5"/>
  <c r="B1505" i="5"/>
  <c r="B1810" i="5"/>
  <c r="F1666" i="5"/>
  <c r="F741" i="5"/>
  <c r="B183" i="5"/>
  <c r="B1544" i="5"/>
  <c r="B1591" i="5"/>
  <c r="B1626" i="5"/>
  <c r="B1499" i="5"/>
  <c r="B984" i="5"/>
  <c r="B604" i="5"/>
  <c r="B1675" i="5"/>
  <c r="B1778" i="5"/>
  <c r="B1835" i="5"/>
  <c r="B1799" i="5"/>
  <c r="B1249" i="5"/>
  <c r="B1142" i="5"/>
  <c r="B1178" i="5"/>
  <c r="F1218" i="5"/>
  <c r="F461" i="5"/>
  <c r="F298" i="5"/>
  <c r="F1477" i="5"/>
  <c r="B1661" i="5"/>
  <c r="F949" i="5"/>
  <c r="F1084" i="5"/>
  <c r="F901" i="5"/>
  <c r="F1502" i="5"/>
  <c r="B954" i="5"/>
  <c r="B837" i="5"/>
  <c r="B440" i="5"/>
  <c r="B964" i="5"/>
  <c r="B293" i="5"/>
  <c r="F1882" i="5"/>
  <c r="F1400" i="5"/>
  <c r="F861" i="5"/>
  <c r="B961" i="5"/>
  <c r="B781" i="5"/>
  <c r="F715" i="5"/>
  <c r="F1048" i="5"/>
  <c r="B1839" i="5"/>
  <c r="F914" i="5"/>
  <c r="F1683" i="5"/>
  <c r="B1056" i="5"/>
  <c r="F572" i="5"/>
  <c r="F1673" i="5"/>
  <c r="B628" i="5"/>
  <c r="B450" i="5"/>
  <c r="B213" i="5"/>
  <c r="F516" i="5"/>
  <c r="F874" i="5"/>
  <c r="B1684" i="5"/>
  <c r="F1016" i="5"/>
  <c r="F722" i="5"/>
  <c r="F1755" i="5"/>
  <c r="B1609" i="5"/>
  <c r="F185" i="5"/>
  <c r="B1838" i="5"/>
  <c r="F1522" i="5"/>
  <c r="F936" i="5"/>
  <c r="F1338" i="5"/>
  <c r="B904" i="5"/>
  <c r="F828" i="5"/>
  <c r="F545" i="5"/>
  <c r="B779" i="5"/>
  <c r="B1802" i="5"/>
  <c r="F1567" i="5"/>
  <c r="F1825" i="5"/>
  <c r="F1966" i="5"/>
  <c r="F1515" i="5"/>
  <c r="B1294" i="5"/>
  <c r="F1523" i="5"/>
  <c r="F1540" i="5"/>
  <c r="B474" i="5"/>
  <c r="F1441" i="5"/>
  <c r="B1750" i="5"/>
  <c r="F501" i="5"/>
  <c r="F1049" i="5"/>
  <c r="F854" i="5"/>
  <c r="B478" i="5"/>
  <c r="F884" i="5"/>
  <c r="F1780" i="5"/>
  <c r="B1772" i="5"/>
  <c r="F1280" i="5"/>
  <c r="B737" i="5"/>
  <c r="F1549" i="5"/>
  <c r="F444" i="5"/>
  <c r="B1211" i="5"/>
  <c r="B635" i="5"/>
  <c r="B1198" i="5"/>
  <c r="B519" i="5"/>
  <c r="B626" i="5"/>
  <c r="F1274" i="5"/>
  <c r="B1717" i="5"/>
  <c r="B225" i="5"/>
  <c r="F1311" i="5"/>
  <c r="F726" i="5"/>
  <c r="F361" i="5"/>
  <c r="B1119" i="5"/>
  <c r="B997" i="5"/>
  <c r="F1599" i="5"/>
  <c r="F1458" i="5"/>
  <c r="B1550" i="5"/>
  <c r="F1832" i="5"/>
  <c r="F1493" i="5"/>
  <c r="F538" i="5"/>
  <c r="B1191" i="5"/>
  <c r="B1595" i="5"/>
  <c r="B1974" i="5"/>
  <c r="F852" i="5"/>
  <c r="F1626" i="5"/>
  <c r="F1320" i="5"/>
  <c r="F1103" i="5"/>
  <c r="B557" i="5"/>
  <c r="B729" i="5"/>
  <c r="B665" i="5"/>
  <c r="F138" i="5"/>
  <c r="B1241" i="5"/>
  <c r="F1111" i="5"/>
  <c r="F1558" i="5"/>
  <c r="F521" i="5"/>
  <c r="B1182" i="5"/>
  <c r="F1474" i="5"/>
  <c r="B886" i="5"/>
  <c r="B1185" i="5"/>
  <c r="B238" i="5"/>
  <c r="B316" i="5"/>
  <c r="F1194" i="5"/>
  <c r="B1293" i="5"/>
  <c r="F453" i="5"/>
  <c r="B367" i="5"/>
  <c r="F183" i="5"/>
  <c r="F950" i="5"/>
  <c r="B391" i="5"/>
  <c r="F1837" i="5"/>
  <c r="F877" i="5"/>
  <c r="B659" i="5"/>
  <c r="F1798" i="5"/>
  <c r="B221" i="5"/>
  <c r="B832" i="5"/>
  <c r="B1378" i="5"/>
  <c r="F1964" i="5"/>
  <c r="B167" i="5"/>
  <c r="B1388" i="5"/>
  <c r="B1124" i="5"/>
  <c r="B1176" i="5"/>
  <c r="F1193" i="5"/>
  <c r="F629" i="5"/>
  <c r="B135" i="5"/>
  <c r="B1089" i="5"/>
  <c r="B254" i="5"/>
  <c r="B866" i="5"/>
  <c r="F789" i="5"/>
  <c r="F1038" i="5"/>
  <c r="B1400" i="5"/>
  <c r="B579" i="5"/>
  <c r="F338" i="5"/>
  <c r="B1564" i="5"/>
  <c r="F801" i="5"/>
  <c r="B894" i="5"/>
  <c r="F1931" i="5"/>
  <c r="F779" i="5"/>
  <c r="B1987" i="5"/>
  <c r="B286" i="5"/>
  <c r="F704" i="5"/>
  <c r="F1024" i="5"/>
  <c r="F1779" i="5"/>
  <c r="B1496" i="5"/>
  <c r="F1884" i="5"/>
  <c r="F1015" i="5"/>
  <c r="F1013" i="5"/>
  <c r="B502" i="5"/>
  <c r="B542" i="5"/>
  <c r="B1493" i="5"/>
  <c r="B1725" i="5"/>
  <c r="B1318" i="5"/>
  <c r="F818" i="5"/>
  <c r="B101" i="5"/>
  <c r="B1166" i="5"/>
  <c r="B284" i="5"/>
  <c r="F875" i="5"/>
  <c r="F524" i="5"/>
  <c r="B102" i="5"/>
  <c r="F1382" i="5"/>
  <c r="B1425" i="5"/>
  <c r="F1182" i="5"/>
  <c r="F784" i="5"/>
  <c r="B1314" i="5"/>
  <c r="F794" i="5"/>
  <c r="B765" i="5"/>
  <c r="B366" i="5"/>
  <c r="B807" i="5"/>
  <c r="F833" i="5"/>
  <c r="B740" i="5"/>
  <c r="B283" i="5"/>
  <c r="F1423" i="5"/>
  <c r="B425" i="5"/>
  <c r="F157" i="5"/>
  <c r="B789" i="5"/>
  <c r="B1515" i="5"/>
  <c r="F1550" i="5"/>
  <c r="B1096" i="5"/>
  <c r="F1993" i="5"/>
  <c r="B1899" i="5"/>
  <c r="B1929" i="5"/>
  <c r="F1740" i="5"/>
  <c r="B1232" i="5"/>
  <c r="B147" i="5"/>
  <c r="F1942" i="5"/>
  <c r="B493" i="5"/>
  <c r="B1209" i="5"/>
  <c r="F1447" i="5"/>
  <c r="F1761" i="5"/>
  <c r="F1687" i="5"/>
  <c r="B1464" i="5"/>
  <c r="B885" i="5"/>
  <c r="B1437" i="5"/>
  <c r="F1191" i="5"/>
  <c r="B1832" i="5"/>
  <c r="F1557" i="5"/>
  <c r="F588" i="5"/>
  <c r="F211" i="5"/>
  <c r="F1726" i="5"/>
  <c r="F1378" i="5"/>
  <c r="B1517" i="5"/>
  <c r="F1603" i="5"/>
  <c r="F1427" i="5"/>
  <c r="F1904" i="5"/>
  <c r="F190" i="5"/>
  <c r="F1305" i="5"/>
  <c r="B1665" i="5"/>
  <c r="F257" i="5"/>
  <c r="F692" i="5"/>
  <c r="B534" i="5"/>
  <c r="B840" i="5"/>
  <c r="F1504" i="5"/>
  <c r="B1730" i="5"/>
  <c r="B407" i="5"/>
  <c r="B1326" i="5"/>
  <c r="B1060" i="5"/>
  <c r="B1450" i="5"/>
  <c r="B269" i="5"/>
  <c r="B988" i="5"/>
  <c r="F1265" i="5"/>
  <c r="B207" i="5"/>
  <c r="F1485" i="5"/>
  <c r="F515" i="5"/>
  <c r="B829" i="5"/>
  <c r="B1852" i="5"/>
  <c r="F1818" i="5"/>
  <c r="F401" i="5"/>
  <c r="B555" i="5"/>
  <c r="B1081" i="5"/>
  <c r="F1922" i="5"/>
  <c r="B549" i="5"/>
  <c r="B1301" i="5"/>
  <c r="F1195" i="5"/>
  <c r="F1466" i="5"/>
  <c r="B303" i="5"/>
  <c r="F384" i="5"/>
  <c r="F1264" i="5"/>
  <c r="B1673" i="5"/>
  <c r="F633" i="5"/>
  <c r="F1710" i="5"/>
  <c r="B746" i="5"/>
  <c r="F433" i="5"/>
  <c r="F1509" i="5"/>
  <c r="F460" i="5"/>
  <c r="F1374" i="5"/>
  <c r="B1429" i="5"/>
  <c r="F406" i="5"/>
  <c r="B2000" i="5"/>
  <c r="F1488" i="5"/>
  <c r="B1956" i="5"/>
  <c r="B875" i="5"/>
  <c r="F119" i="5"/>
  <c r="F391" i="5"/>
  <c r="B373" i="5"/>
  <c r="B1834" i="5"/>
  <c r="B1545" i="5"/>
  <c r="B1149" i="5"/>
  <c r="F1719" i="5"/>
  <c r="F775" i="5"/>
  <c r="F1528" i="5"/>
  <c r="B947" i="5"/>
  <c r="F1705" i="5"/>
  <c r="B1095" i="5"/>
  <c r="F1597" i="5"/>
  <c r="F144" i="5"/>
  <c r="F498" i="5"/>
  <c r="B1500" i="5"/>
  <c r="F1498" i="5"/>
  <c r="F919" i="5"/>
  <c r="F910" i="5"/>
  <c r="B1382" i="5"/>
  <c r="B1821" i="5"/>
  <c r="F787" i="5"/>
  <c r="F525" i="5"/>
  <c r="F1592" i="5"/>
  <c r="F1344" i="5"/>
  <c r="F1851" i="5"/>
  <c r="B698" i="5"/>
  <c r="F1163" i="5"/>
  <c r="B1159" i="5"/>
  <c r="B1724" i="5"/>
  <c r="B1986" i="5"/>
  <c r="F745" i="5"/>
  <c r="F1934" i="5"/>
  <c r="B1369" i="5"/>
  <c r="B755" i="5"/>
  <c r="B1578" i="5"/>
  <c r="F472" i="5"/>
  <c r="B528" i="5"/>
  <c r="F1332" i="5"/>
  <c r="F1944" i="5"/>
  <c r="B747" i="5"/>
  <c r="F986" i="5"/>
  <c r="F1436" i="5"/>
  <c r="B672" i="5"/>
  <c r="B1395" i="5"/>
  <c r="B1946" i="5"/>
  <c r="B680" i="5"/>
  <c r="F611" i="5"/>
  <c r="B378" i="5"/>
  <c r="F230" i="5"/>
  <c r="F1155" i="5"/>
  <c r="F770" i="5"/>
  <c r="F733" i="5"/>
  <c r="F1406" i="5"/>
  <c r="F690" i="5"/>
  <c r="F553" i="5"/>
  <c r="B1240" i="5"/>
  <c r="F1431" i="5"/>
  <c r="F994" i="5"/>
  <c r="F772" i="5"/>
  <c r="F165" i="5"/>
  <c r="B814" i="5"/>
  <c r="F99" i="5"/>
  <c r="B734" i="5"/>
  <c r="F1231" i="5"/>
  <c r="F314" i="5"/>
  <c r="B159" i="5"/>
  <c r="F1534" i="5"/>
  <c r="B1720" i="5"/>
  <c r="B1471" i="5"/>
  <c r="F1145" i="5"/>
  <c r="F1867" i="5"/>
  <c r="B1252" i="5"/>
  <c r="F1276" i="5"/>
  <c r="B1219" i="5"/>
  <c r="F262" i="5"/>
  <c r="F1661" i="5"/>
  <c r="F579" i="5"/>
  <c r="B245" i="5"/>
  <c r="B1302" i="5"/>
  <c r="F879" i="5"/>
  <c r="F1844" i="5"/>
  <c r="B263" i="5"/>
  <c r="F356" i="5"/>
  <c r="B1102" i="5"/>
  <c r="F1572" i="5"/>
  <c r="F1324" i="5"/>
  <c r="F1225" i="5"/>
  <c r="F608" i="5"/>
  <c r="B275" i="5"/>
  <c r="B553" i="5"/>
  <c r="B172" i="5"/>
  <c r="B389" i="5"/>
  <c r="B701" i="5"/>
  <c r="B966" i="5"/>
  <c r="B148" i="5"/>
  <c r="B1131" i="5"/>
  <c r="F1327" i="5"/>
  <c r="F1213" i="5"/>
  <c r="B1605" i="5"/>
  <c r="B375" i="5"/>
  <c r="B349" i="5"/>
  <c r="B1593" i="5"/>
  <c r="F899" i="5"/>
  <c r="B888" i="5"/>
  <c r="F1407" i="5"/>
  <c r="F626" i="5"/>
  <c r="B333" i="5"/>
  <c r="B893" i="5"/>
  <c r="B261" i="5"/>
  <c r="B1819" i="5"/>
  <c r="B169" i="5"/>
  <c r="F1130" i="5"/>
  <c r="B1522" i="5"/>
  <c r="B43" i="5"/>
  <c r="B860" i="5"/>
  <c r="F606" i="5"/>
  <c r="B421" i="5"/>
  <c r="F116" i="5"/>
  <c r="B932" i="5"/>
  <c r="F575" i="5"/>
  <c r="B496" i="5"/>
  <c r="F905" i="5"/>
  <c r="F452" i="5"/>
  <c r="F1729" i="5"/>
  <c r="B1285" i="5"/>
  <c r="F427" i="5"/>
  <c r="F1178" i="5"/>
  <c r="B1303" i="5"/>
  <c r="F1896" i="5"/>
  <c r="B264" i="5"/>
  <c r="B991" i="5"/>
  <c r="F909" i="5"/>
  <c r="F104" i="5"/>
  <c r="F458" i="5"/>
  <c r="B1091" i="5"/>
  <c r="B1635" i="5"/>
  <c r="B470" i="5"/>
  <c r="F1576" i="5"/>
  <c r="B1994" i="5"/>
  <c r="B241" i="5"/>
  <c r="B515" i="5"/>
  <c r="F302" i="5"/>
  <c r="B479" i="5"/>
  <c r="B1068" i="5"/>
  <c r="F1304" i="5"/>
  <c r="F1226" i="5"/>
  <c r="F1858" i="5"/>
  <c r="F995" i="5"/>
  <c r="F1613" i="5"/>
  <c r="F1108" i="5"/>
  <c r="B1173" i="5"/>
  <c r="F618" i="5"/>
  <c r="B329" i="5"/>
  <c r="F774" i="5"/>
  <c r="F1133" i="5"/>
  <c r="B849" i="5"/>
  <c r="F1588" i="5"/>
  <c r="F526" i="5"/>
  <c r="B1678" i="5"/>
  <c r="F1452" i="5"/>
  <c r="F199" i="5"/>
  <c r="F328" i="5"/>
  <c r="B1536" i="5"/>
  <c r="F1254" i="5"/>
  <c r="F1209" i="5"/>
  <c r="B702" i="5"/>
  <c r="B1000" i="5"/>
  <c r="F1543" i="5"/>
  <c r="B977" i="5"/>
  <c r="F450" i="5"/>
  <c r="B446" i="5"/>
  <c r="F820" i="5"/>
  <c r="B1039" i="5"/>
  <c r="B1931" i="5"/>
  <c r="B1613" i="5"/>
  <c r="F1398" i="5"/>
  <c r="B1234" i="5"/>
  <c r="F1773" i="5"/>
  <c r="F1370" i="5"/>
  <c r="F146" i="5"/>
  <c r="F107" i="5"/>
  <c r="F256" i="5"/>
  <c r="F349" i="5"/>
  <c r="B1854" i="5"/>
  <c r="F358" i="5"/>
  <c r="B1376" i="5"/>
  <c r="F1846" i="5"/>
  <c r="B1649" i="5"/>
  <c r="B1639" i="5"/>
  <c r="B260" i="5"/>
  <c r="F337" i="5"/>
  <c r="F1314" i="5"/>
  <c r="B1795" i="5"/>
  <c r="B554" i="5"/>
  <c r="B1713" i="5"/>
  <c r="F939" i="5"/>
  <c r="B922" i="5"/>
  <c r="B559" i="5"/>
  <c r="B1598" i="5"/>
  <c r="B902" i="5"/>
  <c r="B677" i="5"/>
  <c r="F333" i="5"/>
  <c r="F1351" i="5"/>
  <c r="B132" i="5"/>
  <c r="F1765" i="5"/>
  <c r="F622" i="5"/>
  <c r="F286" i="5"/>
  <c r="F123" i="5"/>
  <c r="B1402" i="5"/>
  <c r="F216" i="5"/>
  <c r="B1516" i="5"/>
  <c r="F864" i="5"/>
  <c r="F1518" i="5"/>
  <c r="B973" i="5"/>
  <c r="B790" i="5"/>
  <c r="B1014" i="5"/>
  <c r="B1733" i="5"/>
  <c r="F1093" i="5"/>
  <c r="F647" i="5"/>
  <c r="B935" i="5"/>
  <c r="F1610" i="5"/>
  <c r="B1265" i="5"/>
  <c r="B1789" i="5"/>
  <c r="B647" i="5"/>
  <c r="B40" i="5"/>
  <c r="B1027" i="5"/>
  <c r="B1405" i="5"/>
  <c r="F759" i="5"/>
  <c r="F1584" i="5"/>
  <c r="B215" i="5"/>
  <c r="B418" i="5"/>
  <c r="F1772" i="5"/>
  <c r="F1256" i="5"/>
  <c r="F418" i="5"/>
  <c r="F644" i="5"/>
  <c r="B1634" i="5"/>
  <c r="B383" i="5"/>
  <c r="B379" i="5"/>
  <c r="B1355" i="5"/>
  <c r="F1353" i="5"/>
  <c r="B1872" i="5"/>
  <c r="B1637" i="5"/>
  <c r="F432" i="5"/>
  <c r="F1188" i="5"/>
  <c r="F457" i="5"/>
  <c r="F1184" i="5"/>
  <c r="B751" i="5"/>
  <c r="F1056" i="5"/>
  <c r="B1264" i="5"/>
  <c r="B738" i="5"/>
  <c r="F1261" i="5"/>
  <c r="F500" i="5"/>
  <c r="F1059" i="5"/>
  <c r="B788" i="5"/>
  <c r="B1061" i="5"/>
  <c r="F908" i="5"/>
  <c r="F202" i="5"/>
  <c r="F904" i="5"/>
  <c r="F415" i="5"/>
  <c r="B913" i="5"/>
  <c r="F1947" i="5"/>
  <c r="F963" i="5"/>
  <c r="B501" i="5"/>
  <c r="F495" i="5"/>
  <c r="F1823" i="5"/>
  <c r="B1918" i="5"/>
  <c r="F342" i="5"/>
  <c r="F287" i="5"/>
  <c r="F1064" i="5"/>
  <c r="B396" i="5"/>
  <c r="F1167" i="5"/>
  <c r="B1887" i="5"/>
  <c r="B1653" i="5"/>
  <c r="B923" i="5"/>
  <c r="B1817" i="5"/>
  <c r="B1841" i="5"/>
  <c r="F642" i="5"/>
  <c r="F1259" i="5"/>
  <c r="F1215" i="5"/>
  <c r="F128" i="5"/>
  <c r="B691" i="5"/>
  <c r="B1296" i="5"/>
  <c r="B232" i="5"/>
  <c r="F1098" i="5"/>
  <c r="F1508" i="5"/>
  <c r="F1206" i="5"/>
  <c r="F1652" i="5"/>
  <c r="F1694" i="5"/>
  <c r="B259" i="5"/>
  <c r="B801" i="5"/>
  <c r="B1205" i="5"/>
  <c r="B110" i="5"/>
  <c r="B1941" i="5"/>
  <c r="B914" i="5"/>
  <c r="B233" i="5"/>
  <c r="B1455" i="5"/>
  <c r="F437" i="5"/>
  <c r="B1848" i="5"/>
  <c r="F1620" i="5"/>
  <c r="F255" i="5"/>
  <c r="F1676" i="5"/>
  <c r="F1298" i="5"/>
  <c r="B775" i="5"/>
  <c r="F996" i="5"/>
  <c r="F1756" i="5"/>
  <c r="B471" i="5"/>
  <c r="B513" i="5"/>
  <c r="F1862" i="5"/>
  <c r="F1116" i="5"/>
  <c r="F1008" i="5"/>
  <c r="F439" i="5"/>
  <c r="F915" i="5"/>
  <c r="F1767" i="5"/>
  <c r="B1737" i="5"/>
  <c r="F1781" i="5"/>
  <c r="F1039" i="5"/>
  <c r="B516" i="5"/>
  <c r="F315" i="5"/>
  <c r="F880" i="5"/>
  <c r="F574" i="5"/>
  <c r="B535" i="5"/>
  <c r="F1976" i="5"/>
  <c r="B1584" i="5"/>
  <c r="F340" i="5"/>
  <c r="F688" i="5"/>
  <c r="F797" i="5"/>
  <c r="F462" i="5"/>
  <c r="B1411" i="5"/>
  <c r="B1624" i="5"/>
  <c r="F1235" i="5"/>
  <c r="B942" i="5"/>
  <c r="F1140" i="5"/>
  <c r="B1396" i="5"/>
  <c r="F1066" i="5"/>
  <c r="B120" i="5"/>
  <c r="B835" i="5"/>
  <c r="F938" i="5"/>
  <c r="F1418" i="5"/>
  <c r="B246" i="5"/>
  <c r="B1349" i="5"/>
  <c r="F1579" i="5"/>
  <c r="F565" i="5"/>
  <c r="B946" i="5"/>
  <c r="F360" i="5"/>
  <c r="F1503" i="5"/>
  <c r="B905" i="5"/>
  <c r="B824" i="5"/>
  <c r="F720" i="5"/>
  <c r="B716" i="5"/>
  <c r="B188" i="5"/>
  <c r="F222" i="5"/>
  <c r="F1598" i="5"/>
  <c r="F213" i="5"/>
  <c r="F1893" i="5"/>
  <c r="B1507" i="5"/>
  <c r="F1716" i="5"/>
  <c r="F548" i="5"/>
  <c r="B1470" i="5"/>
  <c r="F1758" i="5"/>
  <c r="F1939" i="5"/>
  <c r="B505" i="5"/>
  <c r="B1403" i="5"/>
  <c r="F1670" i="5"/>
  <c r="F130" i="5"/>
  <c r="F474" i="5"/>
  <c r="F1937" i="5"/>
  <c r="F955" i="5"/>
  <c r="F343" i="5"/>
  <c r="B514" i="5"/>
  <c r="F730" i="5"/>
  <c r="F364" i="5"/>
  <c r="F1152" i="5"/>
  <c r="B1696" i="5"/>
  <c r="F1963" i="5"/>
  <c r="B210" i="5"/>
  <c r="B615" i="5"/>
  <c r="B1045" i="5"/>
  <c r="B1563" i="5"/>
  <c r="F674" i="5"/>
  <c r="B1288" i="5"/>
  <c r="F242" i="5"/>
  <c r="B1559" i="5"/>
  <c r="B1160" i="5"/>
  <c r="B1780" i="5"/>
  <c r="F1712" i="5"/>
  <c r="B345" i="5"/>
  <c r="F1321" i="5"/>
  <c r="B270" i="5"/>
  <c r="B1436" i="5"/>
  <c r="F1041" i="5"/>
  <c r="F678" i="5"/>
  <c r="F982" i="5"/>
  <c r="F1775" i="5"/>
  <c r="B1588" i="5"/>
  <c r="B597" i="5"/>
  <c r="B943" i="5"/>
  <c r="F768" i="5"/>
  <c r="F1778" i="5"/>
  <c r="F469" i="5"/>
  <c r="B1398" i="5"/>
  <c r="F289" i="5"/>
  <c r="B978" i="5"/>
  <c r="B712" i="5"/>
  <c r="B1304" i="5"/>
  <c r="B1513" i="5"/>
  <c r="F423" i="5"/>
  <c r="F815" i="5"/>
  <c r="F121" i="5"/>
  <c r="B1630" i="5"/>
  <c r="B1947" i="5"/>
  <c r="B370" i="5"/>
  <c r="F981" i="5"/>
  <c r="F1608" i="5"/>
  <c r="B538" i="5"/>
  <c r="B1586" i="5"/>
  <c r="F1075" i="5"/>
  <c r="F556" i="5"/>
  <c r="B735" i="5"/>
  <c r="B1785" i="5"/>
  <c r="B208" i="5"/>
  <c r="B588" i="5"/>
  <c r="B1923" i="5"/>
  <c r="F989" i="5"/>
  <c r="F778" i="5"/>
  <c r="F1007" i="5"/>
  <c r="B262" i="5"/>
  <c r="F1396" i="5"/>
  <c r="B455" i="5"/>
  <c r="F1633" i="5"/>
  <c r="B1213" i="5"/>
  <c r="F468" i="5"/>
  <c r="F428" i="5"/>
  <c r="F215" i="5"/>
  <c r="F1795" i="5"/>
  <c r="B1372" i="5"/>
  <c r="B636" i="5"/>
  <c r="B1214" i="5"/>
  <c r="F1664" i="5"/>
  <c r="B200" i="5"/>
  <c r="F1434" i="5"/>
  <c r="F273" i="5"/>
  <c r="F389" i="5"/>
  <c r="B248" i="5"/>
  <c r="B664" i="5"/>
  <c r="B454" i="5"/>
  <c r="B931" i="5"/>
  <c r="F1360" i="5"/>
  <c r="B1890" i="5"/>
  <c r="B1811" i="5"/>
  <c r="F1335" i="5"/>
  <c r="B572" i="5"/>
  <c r="B745" i="5"/>
  <c r="F1514" i="5"/>
  <c r="B1177" i="5"/>
  <c r="F1895" i="5"/>
  <c r="B1305" i="5"/>
  <c r="B1479" i="5"/>
  <c r="B808" i="5"/>
  <c r="B106" i="5"/>
  <c r="B1062" i="5"/>
  <c r="F1357" i="5"/>
  <c r="F473" i="5"/>
  <c r="F786" i="5"/>
  <c r="F971" i="5"/>
  <c r="B1555" i="5"/>
  <c r="F127" i="5"/>
  <c r="F1455" i="5"/>
  <c r="B652" i="5"/>
  <c r="F1053" i="5"/>
  <c r="F580" i="5"/>
  <c r="B767" i="5"/>
  <c r="B1460" i="5"/>
  <c r="B1776" i="5"/>
  <c r="B413" i="5"/>
  <c r="B1164" i="5"/>
  <c r="B1760" i="5"/>
  <c r="F803" i="5"/>
  <c r="B1988" i="5"/>
  <c r="F765" i="5"/>
  <c r="B1174" i="5"/>
  <c r="F630" i="5"/>
  <c r="F182" i="5"/>
  <c r="B1153" i="5"/>
  <c r="B1781" i="5"/>
  <c r="B1625" i="5"/>
  <c r="F174" i="5"/>
  <c r="F664" i="5"/>
  <c r="F162" i="5"/>
  <c r="F1752" i="5"/>
  <c r="B844" i="5"/>
  <c r="B1394" i="5"/>
  <c r="F669" i="5"/>
  <c r="F1269" i="5"/>
  <c r="B859" i="5"/>
  <c r="F465" i="5"/>
  <c r="B1181" i="5"/>
  <c r="B792" i="5"/>
  <c r="F1297" i="5"/>
  <c r="F1445" i="5"/>
  <c r="B459" i="5"/>
  <c r="F702" i="5"/>
  <c r="F1079" i="5"/>
  <c r="F205" i="5"/>
  <c r="B204" i="5"/>
  <c r="F313" i="5"/>
  <c r="F838" i="5"/>
  <c r="B1530" i="5"/>
  <c r="F796" i="5"/>
  <c r="B171" i="5"/>
  <c r="B1687" i="5"/>
  <c r="B1365" i="5"/>
  <c r="F376" i="5"/>
  <c r="B253" i="5"/>
  <c r="B1148" i="5"/>
  <c r="F1782" i="5"/>
  <c r="F101" i="5"/>
  <c r="B1006" i="5"/>
  <c r="B1677" i="5"/>
  <c r="F712" i="5"/>
  <c r="B1117" i="5"/>
  <c r="B1276" i="5"/>
  <c r="B268" i="5"/>
  <c r="B713" i="5"/>
  <c r="B1171" i="5"/>
  <c r="F106" i="5"/>
  <c r="B1671" i="5"/>
  <c r="F1071" i="5"/>
  <c r="F1270" i="5"/>
  <c r="F1171" i="5"/>
  <c r="B1370" i="5"/>
  <c r="B449" i="5"/>
  <c r="F1606" i="5"/>
  <c r="F1134" i="5"/>
  <c r="F110" i="5"/>
  <c r="B548" i="5"/>
  <c r="B812" i="5"/>
  <c r="F1953" i="5"/>
  <c r="F1122" i="5"/>
  <c r="B1620" i="5"/>
  <c r="F957" i="5"/>
  <c r="B709" i="5"/>
  <c r="B1526" i="5"/>
  <c r="F944" i="5"/>
  <c r="F792" i="5"/>
  <c r="F1198" i="5"/>
  <c r="F1532" i="5"/>
  <c r="B925" i="5"/>
  <c r="F407" i="5"/>
  <c r="B277" i="5"/>
  <c r="B948" i="5"/>
  <c r="B281" i="5"/>
  <c r="B1572" i="5"/>
  <c r="F1940" i="5"/>
  <c r="F1551" i="5"/>
  <c r="B1021" i="5"/>
  <c r="F1352" i="5"/>
  <c r="F1713" i="5"/>
  <c r="B1033" i="5"/>
  <c r="F1283" i="5"/>
  <c r="B1948" i="5"/>
  <c r="F188" i="5"/>
  <c r="B1243" i="5"/>
  <c r="F578" i="5"/>
  <c r="B763" i="5"/>
  <c r="B1332" i="5"/>
  <c r="F710" i="5"/>
  <c r="F783" i="5"/>
  <c r="B365" i="5"/>
  <c r="B311" i="5"/>
  <c r="B687" i="5"/>
  <c r="F357" i="5"/>
  <c r="F160" i="5"/>
  <c r="F799" i="5"/>
  <c r="F1957" i="5"/>
  <c r="B663" i="5"/>
  <c r="B157" i="5"/>
  <c r="F589" i="5"/>
  <c r="F1816" i="5"/>
  <c r="F1416" i="5"/>
  <c r="F1786" i="5"/>
  <c r="F1842" i="5"/>
  <c r="F1763" i="5"/>
  <c r="F742" i="5"/>
  <c r="F1714" i="5"/>
  <c r="F1554" i="5"/>
  <c r="B1201" i="5"/>
  <c r="B917" i="5"/>
  <c r="B1900" i="5"/>
  <c r="F300" i="5"/>
  <c r="B1997" i="5"/>
  <c r="F1082" i="5"/>
  <c r="F1615" i="5"/>
  <c r="B1615" i="5"/>
  <c r="B1452" i="5"/>
  <c r="B1151" i="5"/>
  <c r="F412" i="5"/>
  <c r="B1092" i="5"/>
  <c r="B113" i="5"/>
  <c r="B116" i="5"/>
  <c r="B422" i="5"/>
  <c r="B1115" i="5"/>
  <c r="F1464" i="5"/>
  <c r="B1792" i="5"/>
  <c r="B1788" i="5"/>
  <c r="F1735" i="5"/>
  <c r="F1919" i="5"/>
  <c r="B355" i="5"/>
  <c r="B228" i="5"/>
  <c r="F977" i="5"/>
  <c r="F853" i="5"/>
  <c r="B731" i="5"/>
  <c r="F961" i="5"/>
  <c r="F1017" i="5"/>
  <c r="F987" i="5"/>
  <c r="B815" i="5"/>
  <c r="F373" i="5"/>
  <c r="B382" i="5"/>
  <c r="F1725" i="5"/>
  <c r="B1659" i="5"/>
  <c r="B44" i="5"/>
  <c r="B817" i="5"/>
  <c r="F1552" i="5"/>
  <c r="F573" i="5"/>
  <c r="F1136" i="5"/>
  <c r="F1950" i="5"/>
  <c r="F649" i="5"/>
  <c r="B1877" i="5"/>
  <c r="F1930" i="5"/>
  <c r="B541" i="5"/>
  <c r="F239" i="5"/>
  <c r="B1186" i="5"/>
  <c r="B1846" i="5"/>
  <c r="F1490" i="5"/>
  <c r="B1562" i="5"/>
  <c r="B1924" i="5"/>
  <c r="B1432" i="5"/>
  <c r="F1208" i="5"/>
  <c r="B1874" i="5"/>
  <c r="B1898" i="5"/>
  <c r="F173" i="5"/>
  <c r="F251" i="5"/>
  <c r="F962" i="5"/>
  <c r="F1672" i="5"/>
  <c r="B742" i="5"/>
  <c r="B1331" i="5"/>
  <c r="F1636" i="5"/>
  <c r="B1269" i="5"/>
  <c r="B285" i="5"/>
  <c r="F1262" i="5"/>
  <c r="F1700" i="5"/>
  <c r="F1838" i="5"/>
  <c r="F999" i="5"/>
  <c r="F1872" i="5"/>
  <c r="F1190" i="5"/>
  <c r="F319" i="5"/>
  <c r="B1498" i="5"/>
  <c r="F1177" i="5"/>
  <c r="B1066" i="5"/>
  <c r="B1981" i="5"/>
  <c r="F375" i="5"/>
  <c r="F345" i="5"/>
  <c r="B1136" i="5"/>
  <c r="F1826" i="5"/>
  <c r="B322" i="5"/>
  <c r="F228" i="5"/>
  <c r="F907" i="5"/>
  <c r="F522" i="5"/>
  <c r="B1934" i="5"/>
  <c r="F1101" i="5"/>
  <c r="F1035" i="5"/>
  <c r="B1553" i="5"/>
  <c r="B1692" i="5"/>
  <c r="F1496" i="5"/>
  <c r="B1406" i="5"/>
  <c r="F1110" i="5"/>
  <c r="F506" i="5"/>
  <c r="F117" i="5"/>
  <c r="F867" i="5"/>
  <c r="F1384" i="5"/>
  <c r="B1216" i="5"/>
  <c r="B1964" i="5"/>
  <c r="B857" i="5"/>
  <c r="B858" i="5"/>
  <c r="B1761" i="5"/>
  <c r="F219" i="5"/>
  <c r="F546" i="5"/>
  <c r="F1634" i="5"/>
  <c r="B301" i="5"/>
  <c r="F876" i="5"/>
  <c r="F1860" i="5"/>
  <c r="F378" i="5"/>
  <c r="F113" i="5"/>
  <c r="B1950" i="5"/>
  <c r="F1680" i="5"/>
  <c r="B1422" i="5"/>
  <c r="B292" i="5"/>
  <c r="F1346" i="5"/>
  <c r="F1230" i="5"/>
  <c r="F404" i="5"/>
  <c r="F1828" i="5"/>
  <c r="F1529" i="5"/>
  <c r="B332" i="5"/>
  <c r="B437" i="5"/>
  <c r="F918" i="5"/>
  <c r="B1801" i="5"/>
  <c r="B1495" i="5"/>
  <c r="F1908" i="5"/>
  <c r="B1036" i="5"/>
  <c r="F889" i="5"/>
  <c r="F865" i="5"/>
  <c r="F721" i="5"/>
  <c r="F894" i="5"/>
  <c r="F871" i="5"/>
  <c r="B1215" i="5"/>
  <c r="B851" i="5"/>
  <c r="B1334" i="5"/>
  <c r="F493" i="5"/>
  <c r="B1968" i="5"/>
  <c r="B1229" i="5"/>
  <c r="B1668" i="5"/>
  <c r="B235" i="5"/>
  <c r="F1451" i="5"/>
  <c r="B1377" i="5"/>
  <c r="F841" i="5"/>
  <c r="F1768" i="5"/>
  <c r="F570" i="5"/>
  <c r="F442" i="5"/>
  <c r="B1608" i="5"/>
  <c r="F1900" i="5"/>
  <c r="B1775" i="5"/>
  <c r="B1280" i="5"/>
  <c r="B354" i="5"/>
  <c r="B1494" i="5"/>
  <c r="B1735" i="5"/>
  <c r="F1486" i="5"/>
  <c r="F1322" i="5"/>
  <c r="B1850" i="5"/>
  <c r="B1461" i="5"/>
  <c r="B1426" i="5"/>
  <c r="F870" i="5"/>
  <c r="B484" i="5"/>
  <c r="B1194" i="5"/>
  <c r="F280" i="5"/>
  <c r="F285" i="5"/>
  <c r="B830" i="5"/>
  <c r="F304" i="5"/>
  <c r="F1955" i="5"/>
  <c r="B1951" i="5"/>
  <c r="B42" i="5"/>
  <c r="B1501" i="5"/>
  <c r="B1152" i="5"/>
  <c r="F552" i="5"/>
  <c r="B1911" i="5"/>
  <c r="B1127" i="5"/>
  <c r="F1492" i="5"/>
  <c r="B125" i="5"/>
  <c r="F869" i="5"/>
  <c r="B843" i="5"/>
  <c r="B1652" i="5"/>
  <c r="B1894" i="5"/>
  <c r="F485" i="5"/>
  <c r="F1329" i="5"/>
  <c r="F180" i="5"/>
  <c r="F1881" i="5"/>
  <c r="F621" i="5"/>
  <c r="F1126" i="5"/>
  <c r="B1705" i="5"/>
  <c r="B1083" i="5"/>
  <c r="B1111" i="5"/>
  <c r="B1589" i="5"/>
  <c r="B785" i="5"/>
  <c r="F1693" i="5"/>
  <c r="F534" i="5"/>
  <c r="F487" i="5"/>
  <c r="F624" i="5"/>
  <c r="F947" i="5"/>
  <c r="F441" i="5"/>
  <c r="F743" i="5"/>
  <c r="B617" i="5"/>
  <c r="F1113" i="5"/>
  <c r="F790" i="5"/>
  <c r="B1447" i="5"/>
  <c r="F368" i="5"/>
  <c r="B1766" i="5"/>
  <c r="F1692" i="5"/>
  <c r="F1302" i="5"/>
  <c r="B1683" i="5"/>
  <c r="F1244" i="5"/>
  <c r="F735" i="5"/>
  <c r="B1336" i="5"/>
  <c r="F284" i="5"/>
  <c r="F599" i="5"/>
  <c r="F1141" i="5"/>
  <c r="B477" i="5"/>
  <c r="F1247" i="5"/>
  <c r="F1334" i="5"/>
  <c r="B189" i="5"/>
  <c r="F1530" i="5"/>
  <c r="F848" i="5"/>
  <c r="F868" i="5"/>
  <c r="F1150" i="5"/>
  <c r="B119" i="5"/>
  <c r="B1103" i="5"/>
  <c r="B231" i="5"/>
  <c r="F1655" i="5"/>
  <c r="F913" i="5"/>
  <c r="B524" i="5"/>
  <c r="B1077" i="5"/>
  <c r="F846" i="5"/>
  <c r="F311" i="5"/>
  <c r="B1670" i="5"/>
  <c r="F1978" i="5"/>
  <c r="B1038" i="5"/>
  <c r="F694" i="5"/>
  <c r="F673" i="5"/>
  <c r="F1643" i="5"/>
  <c r="F716" i="5"/>
  <c r="F1810" i="5"/>
  <c r="F1877" i="5"/>
  <c r="F145" i="5"/>
  <c r="F1623" i="5"/>
  <c r="B1546" i="5"/>
  <c r="F640" i="5"/>
  <c r="F1405" i="5"/>
  <c r="B1409" i="5"/>
  <c r="B199" i="5"/>
  <c r="B669" i="5"/>
  <c r="B1745" i="5"/>
  <c r="F1909" i="5"/>
  <c r="F1414" i="5"/>
  <c r="B1114" i="5"/>
  <c r="B441" i="5"/>
  <c r="B892" i="5"/>
  <c r="B267" i="5"/>
  <c r="F1070" i="5"/>
  <c r="F122" i="5"/>
  <c r="B764" i="5"/>
  <c r="F1099" i="5"/>
  <c r="B1534" i="5"/>
  <c r="B1256" i="5"/>
  <c r="B1312" i="5"/>
  <c r="B458" i="5"/>
  <c r="B1597" i="5"/>
  <c r="F1489" i="5"/>
  <c r="B461" i="5"/>
  <c r="B882" i="5"/>
  <c r="F1428" i="5"/>
  <c r="B796" i="5"/>
  <c r="F1961" i="5"/>
  <c r="B1052" i="5"/>
  <c r="F684" i="5"/>
  <c r="F274" i="5"/>
  <c r="B1415" i="5"/>
  <c r="F390" i="5"/>
  <c r="B1667" i="5"/>
  <c r="B845" i="5"/>
  <c r="B486" i="5"/>
  <c r="B1179" i="5"/>
  <c r="B1009" i="5"/>
  <c r="B1631" i="5"/>
  <c r="B1816" i="5"/>
  <c r="B1679" i="5"/>
  <c r="F1876" i="5"/>
  <c r="B1126" i="5"/>
  <c r="F1582" i="5"/>
  <c r="B1005" i="5"/>
  <c r="B1502" i="5"/>
  <c r="B521" i="5"/>
  <c r="B970" i="5"/>
  <c r="B666" i="5"/>
  <c r="F1616" i="5"/>
  <c r="B334" i="5"/>
  <c r="B1281" i="5"/>
  <c r="B1925" i="5"/>
  <c r="F1430" i="5"/>
  <c r="F1425" i="5"/>
  <c r="B1271" i="5"/>
  <c r="F149" i="5"/>
  <c r="F1749" i="5"/>
  <c r="F1203" i="5"/>
  <c r="B1681" i="5"/>
  <c r="F1739" i="5"/>
  <c r="B1693" i="5"/>
  <c r="B1539" i="5"/>
  <c r="B1600" i="5"/>
  <c r="F965" i="5"/>
  <c r="F291" i="5"/>
  <c r="F990" i="5"/>
  <c r="B834" i="5"/>
  <c r="B1200" i="5"/>
  <c r="F115" i="5"/>
  <c r="B105" i="5"/>
  <c r="B1071" i="5"/>
  <c r="B756" i="5"/>
  <c r="F582" i="5"/>
  <c r="B1175" i="5"/>
  <c r="F1081" i="5"/>
  <c r="B247" i="5"/>
  <c r="F1118" i="5"/>
  <c r="B265" i="5"/>
  <c r="F1165" i="5"/>
  <c r="B1566" i="5"/>
  <c r="F502" i="5"/>
  <c r="B1919" i="5"/>
  <c r="B1337" i="5"/>
  <c r="F150" i="5"/>
  <c r="F475" i="5"/>
  <c r="B1135" i="5"/>
  <c r="F1483" i="5"/>
  <c r="B466" i="5"/>
  <c r="B206" i="5"/>
  <c r="F903" i="5"/>
  <c r="F559" i="5"/>
  <c r="B1320" i="5"/>
  <c r="B1193" i="5"/>
  <c r="B1074" i="5"/>
  <c r="F292" i="5"/>
  <c r="B1263" i="5"/>
  <c r="B768" i="5"/>
  <c r="F1736" i="5"/>
  <c r="F1948" i="5"/>
  <c r="F924" i="5"/>
  <c r="B980" i="5"/>
  <c r="F1161" i="5"/>
  <c r="F1873" i="5"/>
  <c r="B828" i="5"/>
  <c r="F455" i="5"/>
  <c r="B1928" i="5"/>
  <c r="F1229" i="5"/>
  <c r="F1841" i="5"/>
  <c r="B1676" i="5"/>
  <c r="F1737" i="5"/>
  <c r="F1817" i="5"/>
  <c r="F1642" i="5"/>
  <c r="F761" i="5"/>
  <c r="F1036" i="5"/>
  <c r="B705" i="5"/>
  <c r="B1419" i="5"/>
  <c r="F322" i="5"/>
  <c r="F926" i="5"/>
  <c r="F1928" i="5"/>
  <c r="B1697" i="5"/>
  <c r="F1343" i="5"/>
  <c r="B1685" i="5"/>
  <c r="B719" i="5"/>
  <c r="F1659" i="5"/>
  <c r="F604" i="5"/>
  <c r="F1412" i="5"/>
  <c r="F161" i="5"/>
  <c r="B580" i="5"/>
  <c r="B1121" i="5"/>
  <c r="F438" i="5"/>
  <c r="F738" i="5"/>
  <c r="F887" i="5"/>
  <c r="B1927" i="5"/>
  <c r="F628" i="5"/>
  <c r="B1736" i="5"/>
  <c r="F421" i="5"/>
  <c r="F1820" i="5"/>
  <c r="B1892" i="5"/>
  <c r="F1197" i="5"/>
  <c r="B111" i="5"/>
  <c r="F1100" i="5"/>
  <c r="B1270" i="5"/>
  <c r="F1159" i="5"/>
  <c r="B456" i="5"/>
  <c r="F1977" i="5"/>
  <c r="B897" i="5"/>
  <c r="B965" i="5"/>
  <c r="F1021" i="5"/>
  <c r="B637" i="5"/>
  <c r="B158" i="5"/>
  <c r="B1013" i="5"/>
  <c r="B896" i="5"/>
  <c r="B758" i="5"/>
  <c r="F1669" i="5"/>
  <c r="B1967" i="5"/>
  <c r="F394" i="5"/>
  <c r="B1540" i="5"/>
  <c r="B1475" i="5"/>
  <c r="B1977" i="5"/>
  <c r="B748" i="5"/>
  <c r="B1859" i="5"/>
  <c r="F670" i="5"/>
  <c r="B1833" i="5"/>
  <c r="F1125" i="5"/>
  <c r="F1358" i="5"/>
  <c r="F591" i="5"/>
  <c r="F1001" i="5"/>
  <c r="B623" i="5"/>
  <c r="F1625" i="5"/>
  <c r="F1318" i="5"/>
  <c r="B901" i="5"/>
  <c r="B297" i="5"/>
  <c r="F1764" i="5"/>
  <c r="F577" i="5"/>
  <c r="F1561" i="5"/>
  <c r="F481" i="5"/>
  <c r="B1073" i="5"/>
  <c r="F1662" i="5"/>
  <c r="F700" i="5"/>
  <c r="F1072" i="5"/>
  <c r="B1381" i="5"/>
  <c r="B639" i="5"/>
  <c r="F1668" i="5"/>
  <c r="B1156" i="5"/>
  <c r="F108" i="5"/>
  <c r="F1600" i="5"/>
  <c r="F1028" i="5"/>
  <c r="F665" i="5"/>
  <c r="F1859" i="5"/>
  <c r="F1916" i="5"/>
  <c r="B218" i="5"/>
  <c r="B442" i="5"/>
  <c r="B1533" i="5"/>
  <c r="B399" i="5"/>
  <c r="B161" i="5"/>
  <c r="B1731" i="5"/>
  <c r="B776" i="5"/>
  <c r="F1047" i="5"/>
  <c r="F1647" i="5"/>
  <c r="B136" i="5"/>
  <c r="B423" i="5"/>
  <c r="B1700" i="5"/>
  <c r="F1831" i="5"/>
  <c r="F746" i="5"/>
  <c r="F332" i="5"/>
  <c r="F1513" i="5"/>
  <c r="F1465" i="5"/>
  <c r="B1322" i="5"/>
  <c r="B1046" i="5"/>
  <c r="B1932" i="5"/>
  <c r="B1629" i="5"/>
  <c r="B460" i="5"/>
  <c r="B1935" i="5"/>
  <c r="B1957" i="5"/>
  <c r="F866" i="5"/>
  <c r="F1952" i="5"/>
  <c r="F634" i="5"/>
  <c r="F1591" i="5"/>
  <c r="F447" i="5"/>
  <c r="F1770" i="5"/>
  <c r="F1759" i="5"/>
  <c r="F232" i="5"/>
  <c r="B331" i="5"/>
  <c r="B774" i="5"/>
  <c r="B743" i="5"/>
  <c r="F268" i="5"/>
  <c r="F440" i="5"/>
  <c r="B388" i="5"/>
  <c r="F187" i="5"/>
  <c r="B1480" i="5"/>
  <c r="B1259" i="5"/>
  <c r="F1342" i="5"/>
  <c r="B1582" i="5"/>
  <c r="B585" i="5"/>
  <c r="F1956" i="5"/>
  <c r="F585" i="5"/>
  <c r="F1848" i="5"/>
  <c r="F1990" i="5"/>
  <c r="F1376" i="5"/>
  <c r="B1204" i="5"/>
  <c r="B876" i="5"/>
  <c r="B1570" i="5"/>
  <c r="B766" i="5"/>
  <c r="F295" i="5"/>
  <c r="F1131" i="5"/>
  <c r="F1120" i="5"/>
  <c r="B595" i="5"/>
  <c r="F882" i="5"/>
  <c r="B819" i="5"/>
  <c r="B881" i="5"/>
  <c r="B1969" i="5"/>
  <c r="B336" i="5"/>
  <c r="F1030" i="5"/>
  <c r="B1558" i="5"/>
  <c r="B927" i="5"/>
  <c r="F296" i="5"/>
  <c r="B1416" i="5"/>
  <c r="F718" i="5"/>
  <c r="B561" i="5"/>
  <c r="B428" i="5"/>
  <c r="B1390" i="5"/>
  <c r="B406" i="5"/>
  <c r="F1583" i="5"/>
  <c r="F1442" i="5"/>
  <c r="F1271" i="5"/>
  <c r="B1672" i="5"/>
  <c r="F1009" i="5"/>
  <c r="B1622" i="5"/>
  <c r="F1295" i="5"/>
  <c r="F1843" i="5"/>
  <c r="B41" i="5"/>
  <c r="B480" i="5"/>
  <c r="B778" i="5"/>
  <c r="F489" i="5"/>
  <c r="B710" i="5"/>
  <c r="F278" i="5"/>
  <c r="F729" i="5"/>
  <c r="F1309" i="5"/>
  <c r="F478" i="5"/>
  <c r="F1347" i="5"/>
  <c r="F306" i="5"/>
  <c r="F1328" i="5"/>
  <c r="B1883" i="5"/>
  <c r="B168" i="5"/>
  <c r="F1612" i="5"/>
  <c r="B287" i="5"/>
  <c r="F1888" i="5"/>
  <c r="F492" i="5"/>
  <c r="F1456" i="5"/>
  <c r="F1091" i="5"/>
  <c r="B1971" i="5"/>
  <c r="F1174" i="5"/>
  <c r="F1604" i="5"/>
  <c r="B1568" i="5"/>
  <c r="B921" i="5"/>
  <c r="B611" i="5"/>
  <c r="F1422" i="5"/>
  <c r="F1158" i="5"/>
  <c r="F252" i="5"/>
  <c r="B1592" i="5"/>
  <c r="F1809" i="5"/>
  <c r="F335" i="5"/>
  <c r="F1300" i="5"/>
  <c r="B998" i="5"/>
  <c r="F1601" i="5"/>
  <c r="B1662" i="5"/>
  <c r="F1535" i="5"/>
  <c r="F1678" i="5"/>
  <c r="F859" i="5"/>
  <c r="F355" i="5"/>
  <c r="F1106" i="5"/>
  <c r="B883" i="5"/>
  <c r="B1367" i="5"/>
  <c r="B209" i="5"/>
  <c r="B658" i="5"/>
  <c r="B1041" i="5"/>
  <c r="B1146" i="5"/>
  <c r="F533" i="5"/>
  <c r="F1894" i="5"/>
  <c r="B1065" i="5"/>
  <c r="B1272" i="5"/>
  <c r="B1268" i="5"/>
  <c r="B376" i="5"/>
  <c r="F1868" i="5"/>
  <c r="B1035" i="5"/>
  <c r="F124" i="5"/>
  <c r="F1891" i="5"/>
  <c r="B1208" i="5"/>
  <c r="F334" i="5"/>
  <c r="F206" i="5"/>
  <c r="F514" i="5"/>
  <c r="F1383" i="5"/>
  <c r="F1569" i="5"/>
  <c r="B1621" i="5"/>
  <c r="B707" i="5"/>
  <c r="F540" i="5"/>
  <c r="F1994" i="5"/>
  <c r="F1992" i="5"/>
  <c r="F1880" i="5"/>
  <c r="F544" i="5"/>
  <c r="B1486" i="5"/>
  <c r="F1553" i="5"/>
  <c r="F740" i="5"/>
  <c r="F927" i="5"/>
  <c r="B127" i="5"/>
  <c r="F824" i="5"/>
  <c r="B1497" i="5"/>
  <c r="B912" i="5"/>
  <c r="B862" i="5"/>
  <c r="B211" i="5"/>
  <c r="F1413" i="5"/>
  <c r="F610" i="5"/>
  <c r="B195" i="5"/>
  <c r="F1435" i="5"/>
  <c r="B552" i="5"/>
  <c r="B1962" i="5"/>
  <c r="B760" i="5"/>
  <c r="F1575" i="5"/>
  <c r="B1654" i="5"/>
  <c r="F602" i="5"/>
  <c r="B134" i="5"/>
  <c r="B363" i="5"/>
  <c r="B1791" i="5"/>
  <c r="B420" i="5"/>
  <c r="B230" i="5"/>
  <c r="B646" i="5"/>
  <c r="F1373" i="5"/>
  <c r="B416" i="5"/>
  <c r="F638" i="5"/>
  <c r="B1070" i="5"/>
  <c r="B1008" i="5"/>
  <c r="F1392" i="5"/>
  <c r="F984" i="5"/>
  <c r="F1285" i="5"/>
  <c r="F788" i="5"/>
  <c r="B1771" i="5"/>
  <c r="B1165" i="5"/>
  <c r="B467" i="5"/>
  <c r="F383" i="5"/>
  <c r="F881" i="5"/>
  <c r="B933" i="5"/>
  <c r="F1596" i="5"/>
  <c r="F1319" i="5"/>
  <c r="B386" i="5"/>
  <c r="F697" i="5"/>
  <c r="B929" i="5"/>
  <c r="F780" i="5"/>
  <c r="B1236" i="5"/>
  <c r="B1122" i="5"/>
  <c r="B1307" i="5"/>
  <c r="F1861" i="5"/>
  <c r="B1551" i="5"/>
  <c r="F1805" i="5"/>
  <c r="F1472" i="5"/>
  <c r="F1377" i="5"/>
  <c r="B488" i="5"/>
  <c r="F1050" i="5"/>
  <c r="F1996" i="5"/>
  <c r="F227" i="5"/>
  <c r="F847" i="5"/>
  <c r="B1504" i="5"/>
  <c r="F682" i="5"/>
  <c r="B818" i="5"/>
  <c r="F179" i="5"/>
  <c r="B448" i="5"/>
  <c r="B1521" i="5"/>
  <c r="B1093" i="5"/>
  <c r="F650" i="5"/>
  <c r="F826" i="5"/>
  <c r="B877" i="5"/>
  <c r="F344" i="5"/>
  <c r="F1045" i="5"/>
  <c r="F351" i="5"/>
  <c r="B1134" i="5"/>
  <c r="F1866" i="5"/>
  <c r="B1207" i="5"/>
  <c r="F595" i="5"/>
  <c r="B822" i="5"/>
  <c r="F842" i="5"/>
  <c r="F812" i="5"/>
  <c r="F1864" i="5"/>
  <c r="B706" i="5"/>
  <c r="B1360" i="5"/>
  <c r="F109" i="5"/>
  <c r="B252" i="5"/>
  <c r="F1402" i="5"/>
  <c r="F382" i="5"/>
  <c r="F1741" i="5"/>
  <c r="F1454" i="5"/>
  <c r="B1638" i="5"/>
  <c r="F1371" i="5"/>
  <c r="B1275" i="5"/>
  <c r="F1469" i="5"/>
  <c r="B1491" i="5"/>
  <c r="F1457" i="5"/>
  <c r="B1524" i="5"/>
  <c r="F464" i="5"/>
  <c r="B1420" i="5"/>
  <c r="F1967" i="5"/>
  <c r="B1258" i="5"/>
  <c r="F1168" i="5"/>
  <c r="F1914" i="5"/>
  <c r="B625" i="5"/>
  <c r="F935" i="5"/>
  <c r="F167" i="5"/>
  <c r="B1636" i="5"/>
  <c r="B1309" i="5"/>
  <c r="B1906" i="5"/>
  <c r="F1207" i="5"/>
  <c r="B1262" i="5"/>
  <c r="B1525" i="5"/>
  <c r="B1557" i="5"/>
  <c r="B1154" i="5"/>
  <c r="B708" i="5"/>
  <c r="B499" i="5"/>
  <c r="F856" i="5"/>
  <c r="B1485" i="5"/>
  <c r="B909" i="5"/>
  <c r="F1181" i="5"/>
  <c r="B1574" i="5"/>
  <c r="B629" i="5"/>
  <c r="B1300" i="5"/>
  <c r="B1067" i="5"/>
  <c r="F1475" i="5"/>
  <c r="B314" i="5"/>
  <c r="B873" i="5"/>
  <c r="B1734" i="5"/>
  <c r="F1590" i="5"/>
  <c r="F973" i="5"/>
  <c r="B1579" i="5"/>
  <c r="F250" i="5"/>
  <c r="B880" i="5"/>
  <c r="F260" i="5"/>
  <c r="F689" i="5"/>
  <c r="B711" i="5"/>
  <c r="B481" i="5"/>
  <c r="F708" i="5"/>
  <c r="B1098" i="5"/>
  <c r="F898" i="5"/>
  <c r="B839" i="5"/>
  <c r="B813" i="5"/>
  <c r="B1807" i="5"/>
  <c r="F1006" i="5"/>
  <c r="B1113" i="5"/>
  <c r="B1863" i="5"/>
  <c r="F1708" i="5"/>
  <c r="B733" i="5"/>
  <c r="F934" i="5"/>
  <c r="B1237" i="5"/>
  <c r="F1520" i="5"/>
  <c r="B1118" i="5"/>
  <c r="B1538" i="5"/>
  <c r="F1675" i="5"/>
  <c r="B874" i="5"/>
  <c r="F667" i="5"/>
  <c r="F329" i="5"/>
  <c r="F189" i="5"/>
  <c r="B1371" i="5"/>
  <c r="F1076" i="5"/>
  <c r="F1792" i="5"/>
  <c r="F1267" i="5"/>
  <c r="F159" i="5"/>
  <c r="F1632" i="5"/>
  <c r="F1200" i="5"/>
  <c r="B369" i="5"/>
  <c r="B1845" i="5"/>
  <c r="B957" i="5"/>
  <c r="B1106" i="5"/>
  <c r="F429" i="5"/>
  <c r="B118" i="5"/>
  <c r="B1078" i="5"/>
  <c r="F613" i="5"/>
  <c r="F504" i="5"/>
  <c r="B324" i="5"/>
  <c r="F1824" i="5"/>
  <c r="F1092" i="5"/>
  <c r="B793" i="5"/>
  <c r="B532" i="5"/>
  <c r="F1958" i="5"/>
  <c r="B151" i="5"/>
  <c r="B1299" i="5"/>
  <c r="F1273" i="5"/>
  <c r="F954" i="5"/>
  <c r="B1818" i="5"/>
  <c r="B1773" i="5"/>
  <c r="B1417" i="5"/>
  <c r="F42" i="5"/>
  <c r="B598" i="5"/>
  <c r="F1760" i="5"/>
  <c r="F1250" i="5"/>
  <c r="B696" i="5"/>
  <c r="B592" i="5"/>
  <c r="B1937" i="5"/>
  <c r="F614" i="5"/>
  <c r="B631" i="5"/>
  <c r="B1965" i="5"/>
  <c r="F1002" i="5"/>
  <c r="F1026" i="5"/>
  <c r="B797" i="5"/>
  <c r="F1988" i="5"/>
  <c r="F1801" i="5"/>
  <c r="B242" i="5"/>
  <c r="F795" i="5"/>
  <c r="F1641" i="5"/>
  <c r="F1487" i="5"/>
  <c r="B227" i="5"/>
  <c r="F1204" i="5"/>
  <c r="F1989" i="5"/>
  <c r="F1924" i="5"/>
  <c r="F1983" i="5"/>
  <c r="B1960" i="5"/>
  <c r="F1060" i="5"/>
  <c r="B704" i="5"/>
  <c r="F209" i="5"/>
  <c r="B1706" i="5"/>
  <c r="B838" i="5"/>
  <c r="F755" i="5"/>
  <c r="F1762" i="5"/>
  <c r="B959" i="5"/>
  <c r="F270" i="5"/>
  <c r="F1495" i="5"/>
  <c r="B1086" i="5"/>
  <c r="B1282" i="5"/>
  <c r="B1748" i="5"/>
  <c r="B1012" i="5"/>
  <c r="F885" i="5"/>
  <c r="F1107" i="5"/>
  <c r="F269" i="5"/>
  <c r="F1325" i="5"/>
  <c r="B489" i="5"/>
  <c r="B1891" i="5"/>
  <c r="F282" i="5"/>
  <c r="F1034" i="5"/>
  <c r="F325" i="5"/>
  <c r="F563" i="5"/>
  <c r="B791" i="5"/>
  <c r="B1466" i="5"/>
  <c r="B949" i="5"/>
  <c r="F482" i="5"/>
  <c r="F1217" i="5"/>
  <c r="B1873" i="5"/>
  <c r="B1783" i="5"/>
  <c r="B1520" i="5"/>
  <c r="B1017" i="5"/>
  <c r="F1417" i="5"/>
  <c r="F305" i="5"/>
  <c r="B1383" i="5"/>
  <c r="B1577" i="5"/>
  <c r="F1918" i="5"/>
  <c r="F686" i="5"/>
  <c r="B769" i="5"/>
  <c r="F405" i="5"/>
  <c r="F1387" i="5"/>
  <c r="F1266" i="5"/>
  <c r="F466" i="5"/>
  <c r="F858" i="5"/>
  <c r="B142" i="5"/>
  <c r="F558" i="5"/>
  <c r="B1048" i="5"/>
  <c r="B1742" i="5"/>
  <c r="F1959" i="5"/>
  <c r="B203" i="5"/>
  <c r="F1369" i="5"/>
  <c r="F713" i="5"/>
  <c r="B381" i="5"/>
  <c r="B1184" i="5"/>
  <c r="F1340" i="5"/>
  <c r="F737" i="5"/>
  <c r="F813" i="5"/>
  <c r="F932" i="5"/>
  <c r="F717" i="5"/>
  <c r="F571" i="5"/>
  <c r="F1290" i="5"/>
  <c r="B397" i="5"/>
  <c r="F659" i="5"/>
  <c r="B1970" i="5"/>
  <c r="B1758" i="5"/>
  <c r="F1175" i="5"/>
  <c r="B1861" i="5"/>
  <c r="B1030" i="5"/>
  <c r="B1983" i="5"/>
  <c r="F966" i="5"/>
  <c r="F1238" i="5"/>
  <c r="F1802" i="5"/>
  <c r="B1809" i="5"/>
  <c r="B155" i="5"/>
  <c r="F350" i="5"/>
  <c r="F758" i="5"/>
  <c r="B237" i="5"/>
  <c r="B820" i="5"/>
  <c r="F1312" i="5"/>
  <c r="F1732" i="5"/>
  <c r="B1439" i="5"/>
  <c r="B236" i="5"/>
  <c r="B939" i="5"/>
  <c r="B1718" i="5"/>
  <c r="F1372" i="5"/>
  <c r="B1169" i="5"/>
  <c r="B372" i="5"/>
  <c r="F479" i="5"/>
  <c r="F186" i="5"/>
  <c r="B1815" i="5"/>
  <c r="B1090" i="5"/>
  <c r="F549" i="5"/>
  <c r="F569" i="5"/>
  <c r="F169" i="5"/>
  <c r="B250" i="5"/>
  <c r="F1333" i="5"/>
  <c r="F445" i="5"/>
  <c r="B884" i="5"/>
  <c r="F1078" i="5"/>
  <c r="F448" i="5"/>
  <c r="F916" i="5"/>
  <c r="F1263" i="5"/>
  <c r="B1556" i="5"/>
  <c r="F303" i="5"/>
  <c r="F1083" i="5"/>
  <c r="B736" i="5"/>
  <c r="B1532" i="5"/>
  <c r="F381" i="5"/>
  <c r="F1446" i="5"/>
  <c r="B1189" i="5"/>
  <c r="F1527" i="5"/>
  <c r="B166" i="5"/>
  <c r="F896" i="5"/>
  <c r="F900" i="5"/>
  <c r="B803" i="5"/>
  <c r="B539" i="5"/>
  <c r="F367" i="5"/>
  <c r="B1743" i="5"/>
  <c r="B749" i="5"/>
  <c r="F1595" i="5"/>
  <c r="B310" i="5"/>
  <c r="F480" i="5"/>
  <c r="B969" i="5"/>
  <c r="F1260" i="5"/>
  <c r="B115" i="5"/>
  <c r="B1421" i="5"/>
  <c r="B395" i="5"/>
  <c r="B872" i="5"/>
  <c r="B1004" i="5"/>
  <c r="F983" i="5"/>
  <c r="F1852" i="5"/>
  <c r="B827" i="5"/>
  <c r="F1315" i="5"/>
  <c r="B800" i="5"/>
  <c r="F411" i="5"/>
  <c r="B1708" i="5"/>
  <c r="B582" i="5"/>
  <c r="B1926" i="5"/>
  <c r="B681" i="5"/>
  <c r="B1085" i="5"/>
  <c r="B1547" i="5"/>
  <c r="B179" i="5"/>
  <c r="B1796" i="5"/>
  <c r="F1065" i="5"/>
  <c r="F1686" i="5"/>
  <c r="B1827" i="5"/>
  <c r="B1108" i="5"/>
  <c r="F1380" i="5"/>
  <c r="B889" i="5"/>
  <c r="B1843" i="5"/>
  <c r="F1521" i="5"/>
  <c r="F1812" i="5"/>
  <c r="F776" i="5"/>
  <c r="F1189" i="5"/>
  <c r="B619" i="5"/>
  <c r="B958" i="5"/>
  <c r="F1638" i="5"/>
  <c r="B163" i="5"/>
  <c r="F1236" i="5"/>
  <c r="F956" i="5"/>
  <c r="F1307" i="5"/>
  <c r="B1044" i="5"/>
  <c r="B1313" i="5"/>
  <c r="F1288" i="5"/>
  <c r="B556" i="5"/>
  <c r="B1279" i="5"/>
  <c r="F1268" i="5"/>
  <c r="F1920" i="5"/>
  <c r="B400" i="5"/>
  <c r="F281" i="5"/>
  <c r="B1763" i="5"/>
  <c r="B112" i="5"/>
  <c r="F497" i="5"/>
  <c r="B124" i="5"/>
  <c r="F1622" i="5"/>
  <c r="B465" i="5"/>
  <c r="F1003" i="5"/>
  <c r="F1062" i="5"/>
  <c r="F1089" i="5"/>
  <c r="F625" i="5"/>
  <c r="F1020" i="5"/>
  <c r="F517" i="5"/>
  <c r="B1954" i="5"/>
  <c r="B1327" i="5"/>
  <c r="F153" i="5"/>
  <c r="F1440" i="5"/>
  <c r="B1644" i="5"/>
  <c r="B660" i="5"/>
  <c r="F807" i="5"/>
  <c r="B1966" i="5"/>
  <c r="F1965" i="5"/>
  <c r="B1723" i="5"/>
  <c r="B317" i="5"/>
  <c r="B1860" i="5"/>
  <c r="F1925" i="5"/>
  <c r="F1476" i="5"/>
  <c r="B1627" i="5"/>
  <c r="F1539" i="5"/>
  <c r="F1277" i="5"/>
  <c r="B1596" i="5"/>
  <c r="F249" i="5"/>
  <c r="B981" i="5"/>
  <c r="B924" i="5"/>
  <c r="B346" i="5"/>
  <c r="F1154" i="5"/>
  <c r="F1287" i="5"/>
  <c r="B1527" i="5"/>
  <c r="B1541" i="5"/>
  <c r="B810" i="5"/>
  <c r="F1849" i="5"/>
  <c r="B1029" i="5"/>
  <c r="B1842" i="5"/>
  <c r="B1727" i="5"/>
  <c r="B671" i="5"/>
  <c r="B1001" i="5"/>
  <c r="F170" i="5"/>
  <c r="B806" i="5"/>
  <c r="F1607" i="5"/>
  <c r="B759" i="5"/>
  <c r="F191" i="5"/>
  <c r="F1301" i="5"/>
  <c r="B108" i="5"/>
  <c r="F1210" i="5"/>
  <c r="F941" i="5"/>
  <c r="B1239" i="5"/>
  <c r="B1916" i="5"/>
  <c r="F1887" i="5"/>
  <c r="B1610" i="5"/>
  <c r="F1437" i="5"/>
  <c r="F136" i="5"/>
  <c r="F1494" i="5"/>
  <c r="F1004" i="5"/>
  <c r="B186" i="5"/>
  <c r="B1868" i="5"/>
  <c r="F832" i="5"/>
  <c r="F1129" i="5"/>
  <c r="F152" i="5"/>
  <c r="F293" i="5"/>
  <c r="B578" i="5"/>
  <c r="F895" i="5"/>
  <c r="F467" i="5"/>
  <c r="B457" i="5"/>
  <c r="B1709" i="5"/>
  <c r="B1230" i="5"/>
  <c r="F172" i="5"/>
  <c r="B1790" i="5"/>
  <c r="F1173" i="5"/>
  <c r="B475" i="5"/>
  <c r="F1637" i="5"/>
  <c r="F1179" i="5"/>
  <c r="F1096" i="5"/>
  <c r="B1853" i="5"/>
  <c r="B999" i="5"/>
  <c r="B294" i="5"/>
  <c r="B1147" i="5"/>
  <c r="B139" i="5"/>
  <c r="B1857" i="5"/>
  <c r="B1751" i="5"/>
  <c r="B517" i="5"/>
  <c r="B451" i="5"/>
  <c r="B308" i="5"/>
  <c r="F727" i="5"/>
  <c r="F1537" i="5"/>
  <c r="F1241" i="5"/>
  <c r="F769" i="5"/>
  <c r="B1583" i="5"/>
  <c r="F601" i="5"/>
  <c r="B1266" i="5"/>
  <c r="F992" i="5"/>
  <c r="B1978" i="5"/>
  <c r="B1719" i="5"/>
  <c r="B1311" i="5"/>
  <c r="B1590" i="5"/>
  <c r="F1420" i="5"/>
  <c r="F1121" i="5"/>
  <c r="F176" i="5"/>
  <c r="B1942" i="5"/>
  <c r="B1251" i="5"/>
  <c r="B1856" i="5"/>
  <c r="B1510" i="5"/>
  <c r="F156" i="5"/>
  <c r="F308" i="5"/>
  <c r="B1889" i="5"/>
  <c r="F1560" i="5"/>
  <c r="B1658" i="5"/>
  <c r="B1247" i="5"/>
  <c r="F253" i="5"/>
  <c r="B194" i="5"/>
  <c r="B1414" i="5"/>
  <c r="F263" i="5"/>
  <c r="B799" i="5"/>
  <c r="B836" i="5"/>
  <c r="B718" i="5"/>
  <c r="B1879" i="5"/>
  <c r="B1277" i="5"/>
  <c r="B1619" i="5"/>
  <c r="B1257" i="5"/>
  <c r="F1776" i="5"/>
  <c r="F511" i="5"/>
  <c r="B1715" i="5"/>
  <c r="F1981" i="5"/>
  <c r="B390" i="5"/>
  <c r="B1561" i="5"/>
  <c r="F744" i="5"/>
  <c r="B1752" i="5"/>
  <c r="B1235" i="5"/>
  <c r="B1143" i="5"/>
  <c r="F372" i="5"/>
  <c r="F1272" i="5"/>
  <c r="F863" i="5"/>
  <c r="F1303" i="5"/>
  <c r="B833" i="5"/>
  <c r="B1940" i="5"/>
  <c r="B1112" i="5"/>
  <c r="B951" i="5"/>
  <c r="B1137" i="5"/>
  <c r="B405" i="5"/>
  <c r="B223" i="5"/>
  <c r="F1702" i="5"/>
  <c r="B1573" i="5"/>
  <c r="B697" i="5"/>
  <c r="B1278" i="5"/>
  <c r="B1663" i="5"/>
  <c r="F105" i="5"/>
  <c r="F403" i="5"/>
  <c r="B1427" i="5"/>
  <c r="B802" i="5"/>
  <c r="B249" i="5"/>
  <c r="F1183" i="5"/>
  <c r="B1674" i="5"/>
  <c r="F616" i="5"/>
  <c r="B352" i="5"/>
  <c r="B1943" i="5"/>
  <c r="B974" i="5"/>
  <c r="F245" i="5"/>
  <c r="B1711" i="5"/>
  <c r="F1853" i="5"/>
  <c r="B1140" i="5"/>
  <c r="B728" i="5"/>
  <c r="F1104" i="5"/>
  <c r="F1102" i="5"/>
  <c r="B432" i="5"/>
  <c r="F261" i="5"/>
  <c r="B1467" i="5"/>
  <c r="F1180" i="5"/>
  <c r="F532" i="5"/>
  <c r="B1712" i="5"/>
  <c r="B361" i="5"/>
  <c r="F246" i="5"/>
  <c r="B1837" i="5"/>
  <c r="B1123" i="5"/>
  <c r="B1830" i="5"/>
  <c r="F1296" i="5"/>
  <c r="B522" i="5"/>
  <c r="F873" i="5"/>
  <c r="F1499" i="5"/>
  <c r="F426" i="5"/>
  <c r="B979" i="5"/>
  <c r="B543" i="5"/>
  <c r="B243" i="5"/>
  <c r="F1685" i="5"/>
  <c r="F1827" i="5"/>
  <c r="F1068" i="5"/>
  <c r="F1471" i="5"/>
  <c r="F723" i="5"/>
  <c r="F1251" i="5"/>
  <c r="F1061" i="5"/>
  <c r="F719" i="5"/>
  <c r="B1867" i="5"/>
  <c r="B607" i="5"/>
  <c r="B700" i="5"/>
  <c r="F739" i="5"/>
  <c r="F299" i="5"/>
  <c r="F1730" i="5"/>
  <c r="F1890" i="5"/>
  <c r="B1903" i="5"/>
  <c r="B1034" i="5"/>
  <c r="F1317" i="5"/>
  <c r="B1031" i="5"/>
  <c r="F814" i="5"/>
  <c r="B1691" i="5"/>
  <c r="F1998" i="5"/>
  <c r="B678" i="5"/>
  <c r="F1578" i="5"/>
  <c r="F398" i="5"/>
  <c r="F1293" i="5"/>
  <c r="F362" i="5"/>
  <c r="F1294" i="5"/>
  <c r="F1289" i="5"/>
  <c r="F1892" i="5"/>
  <c r="F714" i="5"/>
  <c r="B661" i="5"/>
  <c r="F1349" i="5"/>
  <c r="B1082" i="5"/>
  <c r="B1581" i="5"/>
  <c r="F645" i="5"/>
  <c r="F1962" i="5"/>
  <c r="B510" i="5"/>
  <c r="B956" i="5"/>
  <c r="F1138" i="5"/>
  <c r="F1449" i="5"/>
  <c r="B690" i="5"/>
  <c r="F543" i="5"/>
  <c r="F1720" i="5"/>
  <c r="F1945" i="5"/>
  <c r="F1709" i="5"/>
  <c r="B898" i="5"/>
  <c r="F1771" i="5"/>
  <c r="F1546" i="5"/>
  <c r="B1786" i="5"/>
  <c r="F171" i="5"/>
  <c r="B1168" i="5"/>
  <c r="F137" i="5"/>
  <c r="B730" i="5"/>
  <c r="B128" i="5"/>
  <c r="B380" i="5"/>
  <c r="B191" i="5"/>
  <c r="B1806" i="5"/>
  <c r="F1306" i="5"/>
  <c r="B1569" i="5"/>
  <c r="B1511" i="5"/>
  <c r="B1885" i="5"/>
  <c r="B890" i="5"/>
  <c r="F151" i="5"/>
  <c r="B1366" i="5"/>
  <c r="F1149" i="5"/>
  <c r="B761" i="5"/>
  <c r="F1308" i="5"/>
  <c r="B940" i="5"/>
  <c r="F1291" i="5"/>
  <c r="B703" i="5"/>
  <c r="B1477" i="5"/>
  <c r="F886" i="5"/>
  <c r="F369" i="5"/>
  <c r="B575" i="5"/>
  <c r="B1315" i="5"/>
  <c r="B811" i="5"/>
  <c r="F1794" i="5"/>
  <c r="B563" i="5"/>
  <c r="F218" i="5"/>
  <c r="B318" i="5"/>
  <c r="B472" i="5"/>
  <c r="F596" i="5"/>
  <c r="B1844" i="5"/>
  <c r="F520" i="5"/>
  <c r="F1724" i="5"/>
  <c r="F1258" i="5"/>
  <c r="F1411" i="5"/>
  <c r="B1325" i="5"/>
  <c r="B1449" i="5"/>
  <c r="B1063" i="5"/>
  <c r="F1645" i="5"/>
  <c r="B529" i="5"/>
  <c r="F1410" i="5"/>
  <c r="F414" i="5"/>
  <c r="B1163" i="5"/>
  <c r="B1368" i="5"/>
  <c r="B1308" i="5"/>
  <c r="F1586" i="5"/>
  <c r="B1028" i="5"/>
  <c r="F1941" i="5"/>
  <c r="F851" i="5"/>
  <c r="B1261" i="5"/>
  <c r="B1260" i="5"/>
  <c r="B1101" i="5"/>
  <c r="F507" i="5"/>
  <c r="F1974" i="5"/>
  <c r="B353" i="5"/>
  <c r="B492" i="5"/>
  <c r="B1722" i="5"/>
  <c r="F1511" i="5"/>
  <c r="F931" i="5"/>
  <c r="B187" i="5"/>
  <c r="B989" i="5"/>
  <c r="B1221" i="5"/>
  <c r="B1053" i="5"/>
  <c r="F459" i="5"/>
  <c r="F764" i="5"/>
  <c r="B798" i="5"/>
  <c r="F408" i="5"/>
  <c r="F135" i="5"/>
  <c r="B436" i="5"/>
  <c r="B1167" i="5"/>
  <c r="B1472" i="5"/>
  <c r="B1199" i="5"/>
  <c r="F1563" i="5"/>
  <c r="F1415" i="5"/>
  <c r="B1904" i="5"/>
  <c r="F728" i="5"/>
  <c r="F513" i="5"/>
  <c r="B1580" i="5"/>
  <c r="B473" i="5"/>
  <c r="F619" i="5"/>
  <c r="B1744" i="5"/>
  <c r="B130" i="5"/>
  <c r="F244" i="5"/>
  <c r="B1803" i="5"/>
  <c r="F1923" i="5"/>
  <c r="F1734" i="5"/>
  <c r="F1644" i="5"/>
  <c r="F1819" i="5"/>
  <c r="F229" i="5"/>
  <c r="B634" i="5"/>
  <c r="F1205" i="5"/>
  <c r="B1357" i="5"/>
  <c r="B762" i="5"/>
  <c r="B717" i="5"/>
  <c r="F1482" i="5"/>
  <c r="B1754" i="5"/>
  <c r="B1188" i="5"/>
  <c r="B164" i="5"/>
  <c r="B1227" i="5"/>
  <c r="F1565" i="5"/>
  <c r="F486" i="5"/>
  <c r="F323" i="5"/>
  <c r="B1565" i="5"/>
  <c r="B732" i="5"/>
  <c r="F581" i="5"/>
  <c r="F118" i="5"/>
  <c r="F658" i="5"/>
  <c r="B1952" i="5"/>
  <c r="F891" i="5"/>
  <c r="B256" i="5"/>
  <c r="B1055" i="5"/>
  <c r="B447" i="5"/>
  <c r="B266" i="5"/>
  <c r="F1943" i="5"/>
  <c r="B1344" i="5"/>
  <c r="F133" i="5"/>
  <c r="B1519" i="5"/>
  <c r="B1363" i="5"/>
  <c r="B1050" i="5"/>
  <c r="B895" i="5"/>
  <c r="F802" i="5"/>
  <c r="F1986" i="5"/>
  <c r="F1845" i="5"/>
  <c r="B226" i="5"/>
  <c r="B1456" i="5"/>
  <c r="F1912" i="5"/>
  <c r="F1605" i="5"/>
  <c r="F380" i="5"/>
  <c r="F1148" i="5"/>
  <c r="F756" i="5"/>
  <c r="F547" i="5"/>
  <c r="B1217" i="5"/>
  <c r="F584" i="5"/>
  <c r="B173" i="5"/>
  <c r="B1548" i="5"/>
  <c r="F1972" i="5"/>
  <c r="B239" i="5"/>
  <c r="B741" i="5"/>
  <c r="B867" i="5"/>
  <c r="F991" i="5"/>
  <c r="B725" i="5"/>
  <c r="F177" i="5"/>
  <c r="F354" i="5"/>
  <c r="B1895" i="5"/>
  <c r="B962" i="5"/>
  <c r="F1331" i="5"/>
  <c r="B1043" i="5"/>
  <c r="B576" i="5"/>
  <c r="F1751" i="5"/>
  <c r="B330" i="5"/>
  <c r="B614" i="5"/>
  <c r="B1793" i="5"/>
  <c r="B906" i="5"/>
  <c r="B1753" i="5"/>
  <c r="B1333" i="5"/>
  <c r="F1856" i="5"/>
  <c r="F371" i="5"/>
  <c r="F711" i="5"/>
  <c r="F1202" i="5"/>
  <c r="F948" i="5"/>
  <c r="B657" i="5"/>
  <c r="F1971" i="5"/>
  <c r="F1688" i="5"/>
  <c r="F1547" i="5"/>
  <c r="F1564" i="5"/>
  <c r="F39" i="5"/>
  <c r="B1973" i="5"/>
  <c r="B584" i="5"/>
  <c r="B240" i="5"/>
  <c r="B1353" i="5"/>
  <c r="B129" i="5"/>
  <c r="B338" i="5"/>
  <c r="B131" i="5"/>
  <c r="F1899" i="5"/>
  <c r="B368" i="5"/>
  <c r="F1214" i="5"/>
  <c r="F1949" i="5"/>
  <c r="B453" i="5"/>
  <c r="F1667" i="5"/>
  <c r="F1806" i="5"/>
  <c r="F1275" i="5"/>
  <c r="B251" i="5"/>
  <c r="B1408" i="5"/>
  <c r="F1192" i="5"/>
  <c r="F1115" i="5"/>
  <c r="B608" i="5"/>
  <c r="F508" i="5"/>
  <c r="F1815" i="5"/>
  <c r="F1323" i="5"/>
  <c r="B1228" i="5"/>
  <c r="B1917" i="5"/>
  <c r="F434" i="5"/>
  <c r="F1240" i="5"/>
  <c r="B1552" i="5"/>
  <c r="B1701" i="5"/>
  <c r="F1814" i="5"/>
  <c r="B1401" i="5"/>
  <c r="F1506" i="5"/>
  <c r="F897" i="5"/>
  <c r="F1460" i="5"/>
  <c r="B1197" i="5"/>
  <c r="B1560" i="5"/>
  <c r="B1433" i="5"/>
  <c r="B1528" i="5"/>
  <c r="B1158" i="5"/>
  <c r="F1479" i="5"/>
  <c r="F1284" i="5"/>
  <c r="B1762" i="5"/>
  <c r="F370" i="5"/>
  <c r="F597" i="5"/>
  <c r="B1125" i="5"/>
  <c r="B1732" i="5"/>
  <c r="B202" i="5"/>
  <c r="B1289" i="5"/>
  <c r="B693" i="5"/>
  <c r="B429" i="5"/>
  <c r="F753" i="5"/>
  <c r="F1032" i="5"/>
  <c r="B1669" i="5"/>
  <c r="F425" i="5"/>
  <c r="F112" i="5"/>
  <c r="F1313" i="5"/>
  <c r="B1446" i="5"/>
  <c r="B1015" i="5"/>
  <c r="B339" i="5"/>
  <c r="F748" i="5"/>
  <c r="F509" i="5"/>
  <c r="F539" i="5"/>
  <c r="F422" i="5"/>
  <c r="B794" i="5"/>
  <c r="B1057" i="5"/>
  <c r="B403" i="5"/>
  <c r="F1746" i="5"/>
  <c r="F641" i="5"/>
  <c r="B1666" i="5"/>
  <c r="F862" i="5"/>
  <c r="B431" i="5"/>
  <c r="B996" i="5"/>
  <c r="B600" i="5"/>
  <c r="B1864" i="5"/>
  <c r="B1141" i="5"/>
  <c r="F181" i="5"/>
  <c r="B1385" i="5"/>
  <c r="B891" i="5"/>
  <c r="B937" i="5"/>
  <c r="B182" i="5"/>
  <c r="F523" i="5"/>
  <c r="F1555" i="5"/>
  <c r="F1037" i="5"/>
  <c r="B1531" i="5"/>
  <c r="B1648" i="5"/>
  <c r="F1350" i="5"/>
  <c r="B805" i="5"/>
  <c r="B1231" i="5"/>
  <c r="F1185" i="5"/>
  <c r="B941" i="5"/>
  <c r="F271" i="5"/>
  <c r="B784" i="5"/>
  <c r="B642" i="5"/>
  <c r="F1239" i="5"/>
  <c r="F266" i="5"/>
  <c r="F365" i="5"/>
  <c r="B1374" i="5"/>
  <c r="F1462" i="5"/>
  <c r="B1747" i="5"/>
  <c r="B1105" i="5"/>
  <c r="B1195" i="5"/>
  <c r="B1612" i="5"/>
  <c r="F942" i="5"/>
  <c r="B184" i="5"/>
  <c r="B852" i="5"/>
  <c r="B570" i="5"/>
  <c r="B464" i="5"/>
  <c r="B99" i="5"/>
  <c r="F374" i="5"/>
  <c r="F1404" i="5"/>
  <c r="F925" i="5"/>
  <c r="B427" i="5"/>
  <c r="F470" i="5"/>
  <c r="F1548" i="5"/>
  <c r="B878" i="5"/>
  <c r="B1144" i="5"/>
  <c r="F1139" i="5"/>
  <c r="B1990" i="5"/>
  <c r="F705" i="5"/>
  <c r="B972" i="5"/>
  <c r="B371" i="5"/>
  <c r="B721" i="5"/>
  <c r="F1242" i="5"/>
  <c r="B408" i="5"/>
  <c r="B1110" i="5"/>
  <c r="F200" i="5"/>
  <c r="B1949" i="5"/>
  <c r="F1833" i="5"/>
  <c r="F348" i="5"/>
  <c r="B175" i="5"/>
  <c r="B1139" i="5"/>
  <c r="B675" i="5"/>
  <c r="B341" i="5"/>
  <c r="B417" i="5"/>
  <c r="F41" i="5"/>
  <c r="B1664" i="5"/>
  <c r="B498" i="5"/>
  <c r="F417" i="5"/>
  <c r="B1651" i="5"/>
  <c r="B900" i="5"/>
  <c r="F247" i="5"/>
  <c r="B185" i="5"/>
  <c r="B1319" i="5"/>
  <c r="F1199" i="5"/>
  <c r="B295" i="5"/>
  <c r="F827" i="5"/>
  <c r="B685" i="5"/>
  <c r="B234" i="5"/>
  <c r="F1255" i="5"/>
  <c r="B289" i="5"/>
  <c r="F226" i="5"/>
  <c r="B1026" i="5"/>
  <c r="B1373" i="5"/>
  <c r="F1946" i="5"/>
  <c r="B757" i="5"/>
  <c r="F1960" i="5"/>
  <c r="B1980" i="5"/>
  <c r="F930" i="5"/>
  <c r="B491" i="5"/>
  <c r="B1808" i="5"/>
  <c r="B903" i="5"/>
  <c r="F1631" i="5"/>
  <c r="F413" i="5"/>
  <c r="B714" i="5"/>
  <c r="F142" i="5"/>
  <c r="B982" i="5"/>
  <c r="F1969" i="5"/>
  <c r="F1785" i="5"/>
  <c r="B638" i="5"/>
  <c r="B1915" i="5"/>
  <c r="F1172" i="5"/>
  <c r="F706" i="5"/>
  <c r="F666" i="5"/>
  <c r="F1033" i="5"/>
  <c r="B1710" i="5"/>
  <c r="F234" i="5"/>
  <c r="F912" i="5"/>
  <c r="F395" i="5"/>
  <c r="F668" i="5"/>
  <c r="F531" i="5"/>
  <c r="B574" i="5"/>
  <c r="B198" i="5"/>
  <c r="F175" i="5"/>
  <c r="F937" i="5"/>
  <c r="B1306" i="5"/>
  <c r="F1699" i="5"/>
  <c r="F623" i="5"/>
  <c r="F586" i="5"/>
  <c r="F1733" i="5"/>
  <c r="F561" i="5"/>
  <c r="B1250" i="5"/>
  <c r="F1885" i="5"/>
  <c r="F1095" i="5"/>
  <c r="B1995" i="5"/>
  <c r="B1384" i="5"/>
  <c r="F1886" i="5"/>
  <c r="B1922" i="5"/>
  <c r="F1432" i="5"/>
  <c r="B1335" i="5"/>
  <c r="B1448" i="5"/>
  <c r="B1273" i="5"/>
  <c r="F662" i="5"/>
  <c r="F126" i="5"/>
  <c r="B229" i="5"/>
  <c r="B278" i="5"/>
  <c r="F1987" i="5"/>
  <c r="B848" i="5"/>
  <c r="B1445" i="5"/>
  <c r="F975" i="5"/>
  <c r="B348" i="5"/>
  <c r="B527" i="5"/>
  <c r="B1317" i="5"/>
  <c r="B1451" i="5"/>
  <c r="F1359" i="5"/>
  <c r="F518" i="5"/>
  <c r="F1933" i="5"/>
  <c r="F679" i="5"/>
  <c r="B1473" i="5"/>
  <c r="F1921" i="5"/>
  <c r="B402" i="5"/>
  <c r="F819" i="5"/>
  <c r="F1144" i="5"/>
  <c r="F639" i="5"/>
  <c r="B1011" i="5"/>
  <c r="F1169" i="5"/>
  <c r="F1589" i="5"/>
  <c r="B291" i="5"/>
  <c r="B1961" i="5"/>
  <c r="B1989" i="5"/>
  <c r="B699" i="5"/>
  <c r="B1079" i="5"/>
  <c r="B1412" i="5"/>
  <c r="B1019" i="5"/>
  <c r="F696" i="5"/>
  <c r="F754" i="5"/>
  <c r="F1602" i="5"/>
  <c r="B1084" i="5"/>
  <c r="F536" i="5"/>
  <c r="F1085" i="5"/>
  <c r="B1049" i="5"/>
  <c r="B976" i="5"/>
  <c r="F1128" i="5"/>
  <c r="F917" i="5"/>
  <c r="B219" i="5"/>
  <c r="B934" i="5"/>
  <c r="B160" i="5"/>
  <c r="B1212" i="5"/>
  <c r="F598" i="5"/>
  <c r="B782" i="5"/>
  <c r="B715" i="5"/>
  <c r="B533" i="5"/>
  <c r="B1829" i="5"/>
  <c r="F1701" i="5"/>
  <c r="B643" i="5"/>
  <c r="F283" i="5"/>
  <c r="F147" i="5"/>
  <c r="F1245" i="5"/>
  <c r="B393" i="5"/>
  <c r="F1722" i="5"/>
  <c r="B985" i="5"/>
  <c r="B1356" i="5"/>
  <c r="F1450" i="5"/>
  <c r="B321" i="5"/>
  <c r="B1643" i="5"/>
  <c r="F1913" i="5"/>
  <c r="B434" i="5"/>
  <c r="B476" i="5"/>
  <c r="F1109" i="5"/>
  <c r="F1444" i="5"/>
  <c r="B1190" i="5"/>
  <c r="B726" i="5"/>
  <c r="F1980" i="5"/>
  <c r="B1040" i="5"/>
  <c r="B1897" i="5"/>
  <c r="F970" i="5"/>
  <c r="F140" i="5"/>
  <c r="F1629" i="5"/>
  <c r="F327" i="5"/>
  <c r="B992" i="5"/>
  <c r="F1014" i="5"/>
  <c r="F420" i="5"/>
  <c r="B1192" i="5"/>
  <c r="B1655" i="5"/>
  <c r="F693" i="5"/>
  <c r="F567" i="5"/>
  <c r="B823" i="5"/>
  <c r="F945" i="5"/>
  <c r="F193" i="5"/>
  <c r="F1233" i="5"/>
  <c r="B1907" i="5"/>
  <c r="B1797" i="5"/>
  <c r="F979" i="5"/>
  <c r="B870" i="5"/>
  <c r="B1109" i="5"/>
  <c r="F1738" i="5"/>
  <c r="B509" i="5"/>
  <c r="B192" i="5"/>
  <c r="F777" i="5"/>
  <c r="B1632" i="5"/>
  <c r="B783" i="5"/>
  <c r="F808" i="5"/>
  <c r="B627" i="5"/>
  <c r="F1649" i="5"/>
  <c r="B795" i="5"/>
  <c r="B695" i="5"/>
  <c r="B780" i="5"/>
  <c r="F359" i="5"/>
  <c r="F336" i="5"/>
  <c r="B667" i="5"/>
  <c r="F1742" i="5"/>
  <c r="B1283" i="5"/>
  <c r="F1995" i="5"/>
  <c r="B772" i="5"/>
  <c r="B1223" i="5"/>
  <c r="B536" i="5"/>
  <c r="F1395" i="5"/>
  <c r="F1186" i="5"/>
  <c r="F168" i="5"/>
  <c r="B1972" i="5"/>
  <c r="F767" i="5"/>
  <c r="F1905" i="5"/>
  <c r="F1222" i="5"/>
  <c r="F1747" i="5"/>
  <c r="F1627" i="5"/>
  <c r="F125" i="5"/>
  <c r="F1094" i="5"/>
  <c r="B1836" i="5"/>
  <c r="F505" i="5"/>
  <c r="B1129" i="5"/>
  <c r="F424" i="5"/>
  <c r="F43" i="5"/>
  <c r="F392" i="5"/>
  <c r="B506" i="5"/>
  <c r="F1339" i="5"/>
  <c r="B273" i="5"/>
  <c r="F196" i="5"/>
  <c r="B274" i="5"/>
  <c r="F657" i="5"/>
  <c r="B787" i="5"/>
  <c r="B1348" i="5"/>
  <c r="B1274" i="5"/>
  <c r="F1769" i="5"/>
  <c r="B1984" i="5"/>
  <c r="F1497" i="5"/>
  <c r="B1022" i="5"/>
  <c r="B841" i="5"/>
  <c r="F671" i="5"/>
  <c r="B1996" i="5"/>
  <c r="B1435" i="5"/>
  <c r="F923" i="5"/>
  <c r="B565" i="5"/>
  <c r="B864" i="5"/>
  <c r="F1898" i="5"/>
  <c r="B1876" i="5"/>
  <c r="B490" i="5"/>
  <c r="B879" i="5"/>
  <c r="F1211" i="5"/>
  <c r="B197" i="5"/>
  <c r="F972" i="5"/>
  <c r="B1444" i="5"/>
  <c r="F1055" i="5"/>
  <c r="F592" i="5"/>
  <c r="B525" i="5"/>
  <c r="B684" i="5"/>
  <c r="F1982" i="5"/>
  <c r="B123" i="5"/>
  <c r="B469" i="5"/>
  <c r="B1379" i="5"/>
  <c r="B744" i="5"/>
  <c r="B357" i="5"/>
  <c r="B577" i="5"/>
  <c r="F1000" i="5"/>
  <c r="B1286" i="5"/>
  <c r="B1342" i="5"/>
  <c r="F1927" i="5"/>
  <c r="B694" i="5"/>
  <c r="B1575" i="5"/>
  <c r="F1568" i="5"/>
  <c r="B1784" i="5"/>
  <c r="F1010" i="5"/>
  <c r="F1917" i="5"/>
  <c r="B1641" i="5"/>
  <c r="B520" i="5"/>
  <c r="F1648" i="5"/>
  <c r="B325" i="5"/>
  <c r="B1542" i="5"/>
  <c r="F1681" i="5"/>
  <c r="F751" i="5"/>
  <c r="B1585" i="5"/>
  <c r="B271" i="5"/>
  <c r="B753" i="5"/>
  <c r="F1516" i="5"/>
  <c r="B356" i="5"/>
  <c r="F1086" i="5"/>
  <c r="B1728" i="5"/>
  <c r="B409" i="5"/>
  <c r="F120" i="5"/>
  <c r="B1397" i="5"/>
  <c r="F1228" i="5"/>
  <c r="F1748" i="5"/>
  <c r="F353" i="5"/>
  <c r="F615" i="5"/>
  <c r="F212" i="5"/>
  <c r="F1926" i="5"/>
  <c r="B1284" i="5"/>
  <c r="B512" i="5"/>
  <c r="B196" i="5"/>
  <c r="B1905" i="5"/>
  <c r="F1393" i="5"/>
  <c r="B1938" i="5"/>
  <c r="F1903" i="5"/>
  <c r="F192" i="5"/>
  <c r="B351" i="5"/>
  <c r="F494" i="5"/>
  <c r="B1244" i="5"/>
  <c r="F1869" i="5"/>
  <c r="B1088" i="5"/>
  <c r="B1094" i="5"/>
  <c r="F993" i="5"/>
  <c r="F933" i="5"/>
  <c r="F1510" i="5"/>
  <c r="F530" i="5"/>
  <c r="F1042" i="5"/>
  <c r="B1682" i="5"/>
  <c r="B358" i="5"/>
  <c r="F695" i="5"/>
  <c r="F436" i="5"/>
  <c r="F1409" i="5"/>
  <c r="F1080" i="5"/>
  <c r="F363" i="5"/>
  <c r="B1804" i="5"/>
  <c r="B1362" i="5"/>
  <c r="F1653" i="5"/>
  <c r="B156" i="5"/>
  <c r="F510" i="5"/>
  <c r="F1478" i="5"/>
  <c r="F1279" i="5"/>
  <c r="F1718" i="5"/>
  <c r="F1051" i="5"/>
  <c r="F275" i="5"/>
  <c r="B1225" i="5"/>
  <c r="B955" i="5"/>
  <c r="B1330" i="5"/>
  <c r="F1087" i="5"/>
  <c r="B327" i="5"/>
  <c r="F921" i="5"/>
  <c r="F1375" i="5"/>
  <c r="B392" i="5"/>
  <c r="B1399" i="5"/>
  <c r="F258" i="5"/>
  <c r="B385" i="5"/>
  <c r="B550" i="5"/>
  <c r="B1490" i="5"/>
  <c r="B419" i="5"/>
  <c r="B560" i="5"/>
  <c r="F1505" i="5"/>
  <c r="F1799" i="5"/>
  <c r="B384" i="5"/>
  <c r="B1478" i="5"/>
  <c r="F410" i="5"/>
  <c r="B1939" i="5"/>
  <c r="B296" i="5"/>
  <c r="F346" i="5"/>
  <c r="B1910" i="5"/>
  <c r="F220" i="5"/>
  <c r="B1738" i="5"/>
  <c r="F307" i="5"/>
  <c r="F1443" i="5"/>
  <c r="B724" i="5"/>
  <c r="B1944" i="5"/>
  <c r="F980" i="5"/>
  <c r="B1458" i="5"/>
  <c r="B953" i="5"/>
  <c r="B276" i="5"/>
  <c r="F397" i="5"/>
  <c r="F998" i="5"/>
  <c r="F1299" i="5"/>
  <c r="F339" i="5"/>
  <c r="B1768" i="5"/>
  <c r="B444" i="5"/>
  <c r="B1660" i="5"/>
  <c r="B1985" i="5"/>
  <c r="F928" i="5"/>
  <c r="F1979" i="5"/>
  <c r="B439" i="5"/>
  <c r="B1354" i="5"/>
  <c r="F1389" i="5"/>
  <c r="F1847" i="5"/>
  <c r="F840" i="5"/>
  <c r="B1287" i="5"/>
  <c r="B1080" i="5"/>
  <c r="F663" i="5"/>
  <c r="B1686" i="5"/>
  <c r="F576" i="5"/>
  <c r="F1421" i="5"/>
  <c r="B307" i="5"/>
  <c r="B1375" i="5"/>
  <c r="B404" i="5"/>
  <c r="F809" i="5"/>
  <c r="F1525" i="5"/>
  <c r="F1025" i="5"/>
  <c r="B1099" i="5"/>
  <c r="F1419" i="5"/>
  <c r="B1554" i="5"/>
  <c r="F416" i="5"/>
  <c r="F204" i="5"/>
  <c r="F1366" i="5"/>
  <c r="F451" i="5"/>
  <c r="B347" i="5"/>
  <c r="B1002" i="5"/>
  <c r="F757" i="5"/>
  <c r="B610" i="5"/>
  <c r="F1646" i="5"/>
  <c r="B1537" i="5"/>
  <c r="F366" i="5"/>
  <c r="F888" i="5"/>
  <c r="B1453" i="5"/>
  <c r="F699" i="5"/>
  <c r="B1749" i="5"/>
  <c r="F393" i="5"/>
  <c r="F503" i="5"/>
  <c r="F463" i="5"/>
  <c r="B752" i="5"/>
  <c r="F111" i="5"/>
  <c r="F760" i="5"/>
  <c r="F652" i="5"/>
  <c r="B995" i="5"/>
  <c r="F454" i="5"/>
  <c r="B319" i="5"/>
  <c r="B1483" i="5"/>
  <c r="F1690" i="5"/>
  <c r="F238" i="5"/>
  <c r="B987" i="5"/>
  <c r="B1492" i="5"/>
  <c r="F132" i="5"/>
  <c r="F1783" i="5"/>
  <c r="F1097" i="5"/>
  <c r="F906" i="5"/>
  <c r="F1232" i="5"/>
  <c r="B1982" i="5"/>
  <c r="B152" i="5"/>
  <c r="B620" i="5"/>
  <c r="B126" i="5"/>
  <c r="F419" i="5"/>
  <c r="F1556" i="5"/>
  <c r="F1123" i="5"/>
  <c r="B1514" i="5"/>
  <c r="F1491" i="5"/>
  <c r="F1745" i="5"/>
  <c r="B1798" i="5"/>
  <c r="B1975" i="5"/>
  <c r="F1865" i="5"/>
  <c r="B1955" i="5"/>
  <c r="B1020" i="5"/>
  <c r="F541" i="5"/>
  <c r="F1429" i="5"/>
  <c r="F1114" i="5"/>
  <c r="F477" i="5"/>
  <c r="F143" i="5"/>
  <c r="F1531" i="5"/>
  <c r="B1233" i="5"/>
  <c r="B641" i="5"/>
  <c r="F1330" i="5"/>
  <c r="F952" i="5"/>
  <c r="F1063" i="5"/>
  <c r="B1878" i="5"/>
  <c r="B485" i="5"/>
  <c r="F1252" i="5"/>
  <c r="F550" i="5"/>
  <c r="F1433" i="5"/>
  <c r="B1782" i="5"/>
  <c r="B599" i="5"/>
  <c r="F837" i="5"/>
  <c r="B1389" i="5"/>
  <c r="F703" i="5"/>
  <c r="F1935" i="5"/>
  <c r="B1393" i="5"/>
  <c r="F233" i="5"/>
  <c r="F40" i="5"/>
  <c r="F387" i="5"/>
  <c r="B771" i="5"/>
  <c r="B1391" i="5"/>
  <c r="B1896" i="5"/>
  <c r="F731" i="5"/>
  <c r="B847" i="5"/>
  <c r="F817" i="5"/>
  <c r="B362" i="5"/>
  <c r="B1933" i="5"/>
  <c r="B1628" i="5"/>
  <c r="F687" i="5"/>
  <c r="B433" i="5"/>
  <c r="F1356" i="5"/>
  <c r="B1338" i="5"/>
  <c r="F1689" i="5"/>
  <c r="B290" i="5"/>
  <c r="F1671" i="5"/>
  <c r="F1166" i="5"/>
  <c r="F1624" i="5"/>
  <c r="F1787" i="5"/>
  <c r="B1777" i="5"/>
  <c r="B1297" i="5"/>
  <c r="F1054" i="5"/>
  <c r="B1100" i="5"/>
  <c r="F805" i="5"/>
  <c r="B435" i="5"/>
  <c r="F643" i="5"/>
  <c r="B497" i="5"/>
  <c r="B1866" i="5"/>
  <c r="F259" i="5"/>
  <c r="F1090" i="5"/>
  <c r="B443" i="5"/>
  <c r="B153" i="5"/>
  <c r="B1203" i="5"/>
  <c r="B854" i="5"/>
  <c r="B122" i="5"/>
  <c r="F1326" i="5"/>
  <c r="B963" i="5"/>
  <c r="B544" i="5"/>
  <c r="F1388" i="5"/>
  <c r="F1507" i="5"/>
  <c r="F1282" i="5"/>
  <c r="F709" i="5"/>
  <c r="F499" i="5"/>
  <c r="F1310" i="5"/>
  <c r="B1689" i="5"/>
  <c r="F593" i="5"/>
  <c r="F1067" i="5"/>
  <c r="B1740" i="5"/>
  <c r="F1808" i="5"/>
  <c r="B1059" i="5"/>
  <c r="B983" i="5"/>
  <c r="B1442" i="5"/>
  <c r="F1500" i="5"/>
  <c r="F294" i="5"/>
  <c r="F379" i="5"/>
  <c r="B1881" i="5"/>
  <c r="B668" i="5"/>
  <c r="F1027" i="5"/>
  <c r="B899" i="5"/>
  <c r="B508" i="5"/>
  <c r="B257" i="5"/>
  <c r="B821" i="5"/>
  <c r="B401" i="5"/>
  <c r="F1619" i="5"/>
  <c r="B1350" i="5"/>
  <c r="B632" i="5"/>
  <c r="B971" i="5"/>
  <c r="F1657" i="5"/>
  <c r="B644" i="5"/>
  <c r="F587" i="5"/>
  <c r="F1468" i="5"/>
  <c r="F823" i="5"/>
  <c r="F443" i="5"/>
  <c r="F943" i="5"/>
  <c r="B1959" i="5"/>
  <c r="F1459" i="5"/>
  <c r="B304" i="5"/>
  <c r="F279" i="5"/>
  <c r="B1647" i="5"/>
  <c r="F1545" i="5"/>
  <c r="F388" i="5"/>
  <c r="B1847" i="5"/>
  <c r="F839" i="5"/>
  <c r="B831" i="5"/>
  <c r="B683" i="5"/>
  <c r="F1022" i="5"/>
  <c r="B1047" i="5"/>
  <c r="B364" i="5"/>
  <c r="B1255" i="5"/>
  <c r="F1562" i="5"/>
  <c r="B602" i="5"/>
  <c r="F456" i="5"/>
  <c r="B312" i="5"/>
  <c r="F1932" i="5"/>
  <c r="F1715" i="5"/>
  <c r="B1465" i="5"/>
  <c r="B154" i="5"/>
  <c r="B1107" i="5"/>
  <c r="B145" i="5"/>
  <c r="F1224" i="5"/>
  <c r="F1774" i="5"/>
  <c r="F1524" i="5"/>
  <c r="F1581" i="5"/>
  <c r="F816" i="5"/>
  <c r="F316" i="5"/>
  <c r="F409" i="5"/>
  <c r="B1716" i="5"/>
  <c r="F1984" i="5"/>
  <c r="F1800" i="5"/>
  <c r="F1573" i="5"/>
  <c r="F131" i="5"/>
  <c r="B1599" i="5"/>
  <c r="B255" i="5"/>
  <c r="B926" i="5"/>
  <c r="F1249" i="5"/>
  <c r="B1016" i="5"/>
  <c r="B1529" i="5"/>
  <c r="F560" i="5"/>
  <c r="B201" i="5"/>
  <c r="F535" i="5"/>
  <c r="B1787" i="5"/>
  <c r="B1825" i="5"/>
  <c r="F1216" i="5"/>
  <c r="F1889" i="5"/>
  <c r="F1854" i="5"/>
  <c r="F431" i="5"/>
  <c r="F750" i="5"/>
  <c r="B1423" i="5"/>
  <c r="B1489" i="5"/>
  <c r="B299" i="5"/>
  <c r="F1105" i="5"/>
  <c r="B546" i="5"/>
  <c r="F1473" i="5"/>
  <c r="B624" i="5"/>
  <c r="F1695" i="5"/>
  <c r="B220" i="5"/>
  <c r="B692" i="5"/>
  <c r="F857" i="5"/>
  <c r="B320" i="5"/>
  <c r="B907" i="5"/>
  <c r="F1365" i="5"/>
  <c r="F1040" i="5"/>
  <c r="F1157" i="5"/>
  <c r="F631" i="5"/>
  <c r="B302" i="5"/>
  <c r="F236" i="5"/>
  <c r="F564" i="5"/>
  <c r="F225" i="5"/>
  <c r="F1057" i="5"/>
  <c r="B487" i="5"/>
  <c r="B511" i="5"/>
  <c r="B670" i="5"/>
  <c r="F248" i="5"/>
  <c r="F1614" i="5"/>
  <c r="F883" i="5"/>
  <c r="B1616" i="5"/>
  <c r="F528" i="5"/>
  <c r="F594" i="5"/>
  <c r="B618" i="5"/>
  <c r="B1888" i="5"/>
  <c r="B1441" i="5"/>
  <c r="F1362" i="5"/>
  <c r="B562" i="5"/>
  <c r="F1804" i="5"/>
  <c r="B640" i="5"/>
  <c r="F1069" i="5"/>
  <c r="F1512" i="5"/>
  <c r="F1571" i="5"/>
  <c r="B613" i="5"/>
  <c r="B916" i="5"/>
  <c r="B1418" i="5"/>
  <c r="F1585" i="5"/>
  <c r="F324" i="5"/>
  <c r="B1097" i="5"/>
  <c r="F1470" i="5"/>
  <c r="F1587" i="5"/>
  <c r="B1220" i="5"/>
  <c r="F1870" i="5"/>
  <c r="B149" i="5"/>
  <c r="B1069" i="5"/>
  <c r="B655" i="5"/>
  <c r="F1621" i="5"/>
  <c r="F677" i="5"/>
  <c r="B359" i="5"/>
  <c r="B411" i="5"/>
  <c r="F1907" i="5"/>
  <c r="F1635" i="5"/>
  <c r="F822" i="5"/>
  <c r="B178" i="5"/>
  <c r="B573" i="5"/>
  <c r="F154" i="5"/>
  <c r="F1910" i="5"/>
  <c r="B1503" i="5"/>
  <c r="F1316" i="5"/>
  <c r="F1593" i="5"/>
  <c r="B1023" i="5"/>
  <c r="F953" i="5"/>
  <c r="F184" i="5"/>
  <c r="B1870" i="5"/>
  <c r="F836" i="5"/>
  <c r="F1029" i="5"/>
  <c r="F922" i="5"/>
  <c r="F1018" i="5"/>
  <c r="F1112" i="5"/>
  <c r="F217" i="5"/>
  <c r="B103" i="5"/>
  <c r="F1424" i="5"/>
  <c r="B1430" i="5"/>
  <c r="B205" i="5"/>
  <c r="F1677" i="5"/>
  <c r="F402" i="5"/>
  <c r="B1656" i="5"/>
  <c r="F1570" i="5"/>
  <c r="F1807" i="5"/>
  <c r="B674" i="5"/>
  <c r="B140" i="5"/>
  <c r="F1248" i="5"/>
  <c r="B919" i="5"/>
  <c r="B928" i="5"/>
  <c r="F968" i="5"/>
  <c r="B1183" i="5"/>
  <c r="B1729" i="5"/>
  <c r="B1224" i="5"/>
  <c r="B826" i="5"/>
  <c r="B410" i="5"/>
  <c r="F1390" i="5"/>
  <c r="F763" i="5"/>
  <c r="B1226" i="5"/>
  <c r="F214" i="5"/>
  <c r="B656" i="5"/>
  <c r="F1696" i="5"/>
  <c r="F100" i="5"/>
  <c r="F1074" i="5"/>
  <c r="F1902" i="5"/>
  <c r="B601" i="5"/>
  <c r="F1519" i="5"/>
  <c r="F785" i="5"/>
  <c r="B244" i="5"/>
  <c r="F607" i="5"/>
  <c r="F791" i="5"/>
  <c r="B1345" i="5"/>
  <c r="B1162" i="5"/>
  <c r="B1509" i="5"/>
  <c r="F830" i="5"/>
  <c r="B930" i="5"/>
  <c r="F1654" i="5"/>
  <c r="F762" i="5"/>
  <c r="B887" i="5"/>
  <c r="F648" i="5"/>
  <c r="B1650" i="5"/>
  <c r="F1043" i="5"/>
  <c r="B936" i="5"/>
  <c r="B216" i="5"/>
  <c r="F237" i="5"/>
  <c r="B605" i="5"/>
  <c r="B1007" i="5"/>
  <c r="F1857" i="5"/>
  <c r="F732" i="5"/>
  <c r="F1985" i="5"/>
  <c r="B340" i="5"/>
  <c r="B313" i="5"/>
  <c r="F377" i="5"/>
  <c r="F519" i="5"/>
  <c r="F1594" i="5"/>
  <c r="B649" i="5"/>
  <c r="F490" i="5"/>
  <c r="F484" i="5"/>
  <c r="B180" i="5"/>
  <c r="B1474" i="5"/>
  <c r="F435" i="5"/>
  <c r="B944" i="5"/>
  <c r="F1970" i="5"/>
  <c r="F680" i="5"/>
  <c r="B1914" i="5"/>
  <c r="B1953" i="5"/>
  <c r="F1704" i="5"/>
  <c r="B1343" i="5"/>
  <c r="B1741" i="5"/>
  <c r="F194" i="5"/>
  <c r="B1295" i="5"/>
  <c r="B1323" i="5"/>
  <c r="F736" i="5"/>
  <c r="F920" i="5"/>
  <c r="B1746" i="5"/>
  <c r="B1657" i="5"/>
  <c r="F960" i="5"/>
  <c r="F843" i="5"/>
  <c r="F997" i="5"/>
  <c r="B865" i="5"/>
  <c r="F399" i="5"/>
  <c r="B606" i="5"/>
  <c r="B150" i="5"/>
  <c r="B445" i="5"/>
  <c r="F1658" i="5"/>
  <c r="B300" i="5"/>
  <c r="B298" i="5"/>
  <c r="F1501" i="5"/>
  <c r="F821" i="5"/>
  <c r="B1155" i="5"/>
  <c r="F1656" i="5"/>
  <c r="B1908" i="5"/>
  <c r="F331" i="5"/>
  <c r="B945" i="5"/>
  <c r="F1142" i="5"/>
  <c r="F1617" i="5"/>
  <c r="F855" i="5"/>
  <c r="B1694" i="5"/>
  <c r="F241" i="5"/>
  <c r="B1893" i="5"/>
  <c r="F1757" i="5"/>
  <c r="F566" i="5"/>
  <c r="B415" i="5"/>
  <c r="B342" i="5"/>
  <c r="F1227" i="5"/>
  <c r="B653" i="5"/>
  <c r="F835" i="5"/>
  <c r="F1640" i="5"/>
  <c r="F1707" i="5"/>
  <c r="B494" i="5"/>
  <c r="F976" i="5"/>
  <c r="B1726" i="5"/>
  <c r="F636" i="5"/>
  <c r="F512" i="5"/>
  <c r="F1728" i="5"/>
  <c r="F471" i="5"/>
  <c r="B1884" i="5"/>
  <c r="B1380" i="5"/>
  <c r="F224" i="5"/>
  <c r="F1005" i="5"/>
  <c r="F1929" i="5"/>
  <c r="F223" i="5"/>
  <c r="F103" i="5"/>
  <c r="F660" i="5"/>
  <c r="F1609" i="5"/>
  <c r="F1750" i="5"/>
  <c r="F352" i="5"/>
  <c r="F1611" i="5"/>
  <c r="B1920" i="5"/>
  <c r="B1010" i="5"/>
  <c r="B1387" i="5"/>
  <c r="F203" i="5"/>
  <c r="B190" i="5"/>
  <c r="F1703" i="5"/>
  <c r="F1463" i="5"/>
  <c r="B1755" i="5"/>
  <c r="B609" i="5"/>
  <c r="F1364" i="5"/>
  <c r="B1699" i="5"/>
  <c r="B1993" i="5"/>
  <c r="F1628" i="5"/>
  <c r="F1517" i="5"/>
  <c r="B739" i="5"/>
  <c r="F1839" i="5"/>
  <c r="B1310" i="5"/>
  <c r="B856" i="5"/>
  <c r="B1567" i="5"/>
  <c r="F773" i="5"/>
  <c r="F878" i="5"/>
  <c r="B825" i="5"/>
  <c r="F1453" i="5"/>
  <c r="B1462" i="5"/>
  <c r="D1462" i="5" l="1"/>
  <c r="N1462" i="5"/>
  <c r="M1453" i="5"/>
  <c r="O1453" i="5" s="1"/>
  <c r="D825" i="5"/>
  <c r="N825" i="5"/>
  <c r="M878" i="5"/>
  <c r="O878" i="5" s="1"/>
  <c r="M773" i="5"/>
  <c r="O773" i="5" s="1"/>
  <c r="N1567" i="5"/>
  <c r="D1567" i="5"/>
  <c r="N856" i="5"/>
  <c r="D856" i="5"/>
  <c r="D1310" i="5"/>
  <c r="N1310" i="5"/>
  <c r="M1839" i="5"/>
  <c r="O1839" i="5" s="1"/>
  <c r="N739" i="5"/>
  <c r="D739" i="5"/>
  <c r="M1517" i="5"/>
  <c r="O1517" i="5" s="1"/>
  <c r="M1628" i="5"/>
  <c r="O1628" i="5" s="1"/>
  <c r="D1993" i="5"/>
  <c r="N1993" i="5"/>
  <c r="D1699" i="5"/>
  <c r="N1699" i="5"/>
  <c r="M1364" i="5"/>
  <c r="O1364" i="5" s="1"/>
  <c r="D609" i="5"/>
  <c r="N609" i="5"/>
  <c r="D1755" i="5"/>
  <c r="N1755" i="5"/>
  <c r="M1463" i="5"/>
  <c r="O1463" i="5" s="1"/>
  <c r="M1703" i="5"/>
  <c r="O1703" i="5" s="1"/>
  <c r="D190" i="5"/>
  <c r="N190" i="5"/>
  <c r="M203" i="5"/>
  <c r="O203" i="5" s="1"/>
  <c r="D1387" i="5"/>
  <c r="N1387" i="5"/>
  <c r="D1010" i="5"/>
  <c r="N1010" i="5"/>
  <c r="N1920" i="5"/>
  <c r="D1920" i="5"/>
  <c r="M1611" i="5"/>
  <c r="O1611" i="5" s="1"/>
  <c r="M352" i="5"/>
  <c r="O352" i="5" s="1"/>
  <c r="M1750" i="5"/>
  <c r="O1750" i="5" s="1"/>
  <c r="M1609" i="5"/>
  <c r="O1609" i="5" s="1"/>
  <c r="M660" i="5"/>
  <c r="O660" i="5" s="1"/>
  <c r="M103" i="5"/>
  <c r="O103" i="5" s="1"/>
  <c r="M223" i="5"/>
  <c r="O223" i="5" s="1"/>
  <c r="M1929" i="5"/>
  <c r="O1929" i="5" s="1"/>
  <c r="M1005" i="5"/>
  <c r="O1005" i="5" s="1"/>
  <c r="M224" i="5"/>
  <c r="O224" i="5" s="1"/>
  <c r="N1380" i="5"/>
  <c r="D1380" i="5"/>
  <c r="N1884" i="5"/>
  <c r="D1884" i="5"/>
  <c r="M471" i="5"/>
  <c r="O471" i="5" s="1"/>
  <c r="M1728" i="5"/>
  <c r="O1728" i="5" s="1"/>
  <c r="M512" i="5"/>
  <c r="O512" i="5" s="1"/>
  <c r="M636" i="5"/>
  <c r="O636" i="5" s="1"/>
  <c r="N1726" i="5"/>
  <c r="D1726" i="5"/>
  <c r="M976" i="5"/>
  <c r="O976" i="5" s="1"/>
  <c r="N494" i="5"/>
  <c r="D494" i="5"/>
  <c r="M1707" i="5"/>
  <c r="O1707" i="5" s="1"/>
  <c r="M1640" i="5"/>
  <c r="O1640" i="5" s="1"/>
  <c r="M835" i="5"/>
  <c r="O835" i="5" s="1"/>
  <c r="N653" i="5"/>
  <c r="D653" i="5"/>
  <c r="M1227" i="5"/>
  <c r="O1227" i="5" s="1"/>
  <c r="D342" i="5"/>
  <c r="N342" i="5"/>
  <c r="N415" i="5"/>
  <c r="D415" i="5"/>
  <c r="M566" i="5"/>
  <c r="O566" i="5" s="1"/>
  <c r="M1757" i="5"/>
  <c r="O1757" i="5" s="1"/>
  <c r="D1893" i="5"/>
  <c r="N1893" i="5"/>
  <c r="M241" i="5"/>
  <c r="O241" i="5" s="1"/>
  <c r="D1694" i="5"/>
  <c r="N1694" i="5"/>
  <c r="M855" i="5"/>
  <c r="O855" i="5" s="1"/>
  <c r="M1617" i="5"/>
  <c r="O1617" i="5" s="1"/>
  <c r="M1142" i="5"/>
  <c r="O1142" i="5" s="1"/>
  <c r="D945" i="5"/>
  <c r="N945" i="5"/>
  <c r="M331" i="5"/>
  <c r="O331" i="5" s="1"/>
  <c r="N1908" i="5"/>
  <c r="D1908" i="5"/>
  <c r="M1656" i="5"/>
  <c r="O1656" i="5" s="1"/>
  <c r="N1155" i="5"/>
  <c r="D1155" i="5"/>
  <c r="M821" i="5"/>
  <c r="O821" i="5" s="1"/>
  <c r="M1501" i="5"/>
  <c r="O1501" i="5" s="1"/>
  <c r="N298" i="5"/>
  <c r="D298" i="5"/>
  <c r="D300" i="5"/>
  <c r="N300" i="5"/>
  <c r="M1658" i="5"/>
  <c r="O1658" i="5" s="1"/>
  <c r="D445" i="5"/>
  <c r="N445" i="5"/>
  <c r="D150" i="5"/>
  <c r="N150" i="5"/>
  <c r="N606" i="5"/>
  <c r="D606" i="5"/>
  <c r="M399" i="5"/>
  <c r="O399" i="5" s="1"/>
  <c r="D865" i="5"/>
  <c r="N865" i="5"/>
  <c r="M997" i="5"/>
  <c r="O997" i="5" s="1"/>
  <c r="M843" i="5"/>
  <c r="O843" i="5" s="1"/>
  <c r="M960" i="5"/>
  <c r="O960" i="5" s="1"/>
  <c r="N1657" i="5"/>
  <c r="D1657" i="5"/>
  <c r="D1746" i="5"/>
  <c r="N1746" i="5"/>
  <c r="M920" i="5"/>
  <c r="O920" i="5" s="1"/>
  <c r="M736" i="5"/>
  <c r="O736" i="5" s="1"/>
  <c r="D1323" i="5"/>
  <c r="N1323" i="5"/>
  <c r="D1295" i="5"/>
  <c r="N1295" i="5"/>
  <c r="M194" i="5"/>
  <c r="O194" i="5" s="1"/>
  <c r="D1741" i="5"/>
  <c r="N1741" i="5"/>
  <c r="N1343" i="5"/>
  <c r="D1343" i="5"/>
  <c r="M1704" i="5"/>
  <c r="O1704" i="5" s="1"/>
  <c r="N1953" i="5"/>
  <c r="D1953" i="5"/>
  <c r="N1914" i="5"/>
  <c r="D1914" i="5"/>
  <c r="M680" i="5"/>
  <c r="O680" i="5" s="1"/>
  <c r="M1970" i="5"/>
  <c r="O1970" i="5" s="1"/>
  <c r="D944" i="5"/>
  <c r="N944" i="5"/>
  <c r="M435" i="5"/>
  <c r="O435" i="5" s="1"/>
  <c r="N1474" i="5"/>
  <c r="D1474" i="5"/>
  <c r="D180" i="5"/>
  <c r="N180" i="5"/>
  <c r="M484" i="5"/>
  <c r="O484" i="5" s="1"/>
  <c r="M490" i="5"/>
  <c r="O490" i="5" s="1"/>
  <c r="D649" i="5"/>
  <c r="N649" i="5"/>
  <c r="M1594" i="5"/>
  <c r="O1594" i="5" s="1"/>
  <c r="M519" i="5"/>
  <c r="O519" i="5" s="1"/>
  <c r="M377" i="5"/>
  <c r="O377" i="5" s="1"/>
  <c r="D313" i="5"/>
  <c r="N313" i="5"/>
  <c r="D340" i="5"/>
  <c r="N340" i="5"/>
  <c r="M1985" i="5"/>
  <c r="O1985" i="5" s="1"/>
  <c r="M732" i="5"/>
  <c r="O732" i="5" s="1"/>
  <c r="M1857" i="5"/>
  <c r="O1857" i="5" s="1"/>
  <c r="D1007" i="5"/>
  <c r="N1007" i="5"/>
  <c r="N605" i="5"/>
  <c r="D605" i="5"/>
  <c r="M237" i="5"/>
  <c r="O237" i="5" s="1"/>
  <c r="N216" i="5"/>
  <c r="D216" i="5"/>
  <c r="N936" i="5"/>
  <c r="D936" i="5"/>
  <c r="M1043" i="5"/>
  <c r="O1043" i="5" s="1"/>
  <c r="N1650" i="5"/>
  <c r="D1650" i="5"/>
  <c r="M648" i="5"/>
  <c r="O648" i="5" s="1"/>
  <c r="N887" i="5"/>
  <c r="D887" i="5"/>
  <c r="M762" i="5"/>
  <c r="O762" i="5" s="1"/>
  <c r="M1654" i="5"/>
  <c r="O1654" i="5" s="1"/>
  <c r="D930" i="5"/>
  <c r="N930" i="5"/>
  <c r="M830" i="5"/>
  <c r="O830" i="5" s="1"/>
  <c r="D1509" i="5"/>
  <c r="N1509" i="5"/>
  <c r="N1162" i="5"/>
  <c r="D1162" i="5"/>
  <c r="D1345" i="5"/>
  <c r="N1345" i="5"/>
  <c r="M791" i="5"/>
  <c r="O791" i="5" s="1"/>
  <c r="M607" i="5"/>
  <c r="O607" i="5" s="1"/>
  <c r="D244" i="5"/>
  <c r="N244" i="5"/>
  <c r="M785" i="5"/>
  <c r="O785" i="5" s="1"/>
  <c r="M1519" i="5"/>
  <c r="O1519" i="5" s="1"/>
  <c r="D601" i="5"/>
  <c r="N601" i="5"/>
  <c r="M1902" i="5"/>
  <c r="O1902" i="5" s="1"/>
  <c r="M1074" i="5"/>
  <c r="O1074" i="5" s="1"/>
  <c r="M100" i="5"/>
  <c r="O100" i="5" s="1"/>
  <c r="M1696" i="5"/>
  <c r="O1696" i="5" s="1"/>
  <c r="D656" i="5"/>
  <c r="N656" i="5"/>
  <c r="M214" i="5"/>
  <c r="O214" i="5" s="1"/>
  <c r="N1226" i="5"/>
  <c r="D1226" i="5"/>
  <c r="M763" i="5"/>
  <c r="O763" i="5" s="1"/>
  <c r="M1390" i="5"/>
  <c r="O1390" i="5" s="1"/>
  <c r="D410" i="5"/>
  <c r="N410" i="5"/>
  <c r="N826" i="5"/>
  <c r="D826" i="5"/>
  <c r="N1224" i="5"/>
  <c r="D1224" i="5"/>
  <c r="D1729" i="5"/>
  <c r="N1729" i="5"/>
  <c r="D1183" i="5"/>
  <c r="N1183" i="5"/>
  <c r="M968" i="5"/>
  <c r="O968" i="5" s="1"/>
  <c r="D928" i="5"/>
  <c r="N928" i="5"/>
  <c r="D919" i="5"/>
  <c r="N919" i="5"/>
  <c r="M1248" i="5"/>
  <c r="O1248" i="5" s="1"/>
  <c r="N140" i="5"/>
  <c r="D140" i="5"/>
  <c r="D674" i="5"/>
  <c r="N674" i="5"/>
  <c r="M1807" i="5"/>
  <c r="O1807" i="5" s="1"/>
  <c r="M1570" i="5"/>
  <c r="O1570" i="5" s="1"/>
  <c r="N1656" i="5"/>
  <c r="D1656" i="5"/>
  <c r="M402" i="5"/>
  <c r="O402" i="5" s="1"/>
  <c r="M1677" i="5"/>
  <c r="O1677" i="5" s="1"/>
  <c r="D205" i="5"/>
  <c r="N205" i="5"/>
  <c r="D1430" i="5"/>
  <c r="N1430" i="5"/>
  <c r="M1424" i="5"/>
  <c r="O1424" i="5" s="1"/>
  <c r="D103" i="5"/>
  <c r="N103" i="5"/>
  <c r="M217" i="5"/>
  <c r="O217" i="5" s="1"/>
  <c r="M1112" i="5"/>
  <c r="O1112" i="5" s="1"/>
  <c r="M1018" i="5"/>
  <c r="O1018" i="5" s="1"/>
  <c r="M922" i="5"/>
  <c r="O922" i="5" s="1"/>
  <c r="M1029" i="5"/>
  <c r="O1029" i="5" s="1"/>
  <c r="M836" i="5"/>
  <c r="O836" i="5" s="1"/>
  <c r="D1870" i="5"/>
  <c r="N1870" i="5"/>
  <c r="M184" i="5"/>
  <c r="O184" i="5" s="1"/>
  <c r="M953" i="5"/>
  <c r="O953" i="5" s="1"/>
  <c r="N1023" i="5"/>
  <c r="D1023" i="5"/>
  <c r="M1593" i="5"/>
  <c r="O1593" i="5" s="1"/>
  <c r="M1316" i="5"/>
  <c r="O1316" i="5" s="1"/>
  <c r="N1503" i="5"/>
  <c r="D1503" i="5"/>
  <c r="M1910" i="5"/>
  <c r="O1910" i="5" s="1"/>
  <c r="M154" i="5"/>
  <c r="O154" i="5" s="1"/>
  <c r="D573" i="5"/>
  <c r="N573" i="5"/>
  <c r="D178" i="5"/>
  <c r="N178" i="5"/>
  <c r="M822" i="5"/>
  <c r="O822" i="5" s="1"/>
  <c r="M1635" i="5"/>
  <c r="O1635" i="5" s="1"/>
  <c r="M1907" i="5"/>
  <c r="O1907" i="5" s="1"/>
  <c r="D411" i="5"/>
  <c r="N411" i="5"/>
  <c r="N359" i="5"/>
  <c r="D359" i="5"/>
  <c r="M677" i="5"/>
  <c r="O677" i="5" s="1"/>
  <c r="M1621" i="5"/>
  <c r="O1621" i="5" s="1"/>
  <c r="N655" i="5"/>
  <c r="D655" i="5"/>
  <c r="D1069" i="5"/>
  <c r="N1069" i="5"/>
  <c r="D149" i="5"/>
  <c r="N149" i="5"/>
  <c r="M1870" i="5"/>
  <c r="O1870" i="5" s="1"/>
  <c r="D1220" i="5"/>
  <c r="N1220" i="5"/>
  <c r="M1587" i="5"/>
  <c r="O1587" i="5" s="1"/>
  <c r="M1470" i="5"/>
  <c r="O1470" i="5" s="1"/>
  <c r="D1097" i="5"/>
  <c r="N1097" i="5"/>
  <c r="M324" i="5"/>
  <c r="O324" i="5" s="1"/>
  <c r="M1585" i="5"/>
  <c r="O1585" i="5" s="1"/>
  <c r="N1418" i="5"/>
  <c r="D1418" i="5"/>
  <c r="N916" i="5"/>
  <c r="D916" i="5"/>
  <c r="N613" i="5"/>
  <c r="D613" i="5"/>
  <c r="M1571" i="5"/>
  <c r="O1571" i="5" s="1"/>
  <c r="M1512" i="5"/>
  <c r="O1512" i="5" s="1"/>
  <c r="M1069" i="5"/>
  <c r="O1069" i="5" s="1"/>
  <c r="D640" i="5"/>
  <c r="N640" i="5"/>
  <c r="M1804" i="5"/>
  <c r="O1804" i="5" s="1"/>
  <c r="D562" i="5"/>
  <c r="N562" i="5"/>
  <c r="M1362" i="5"/>
  <c r="O1362" i="5" s="1"/>
  <c r="D1441" i="5"/>
  <c r="N1441" i="5"/>
  <c r="D1888" i="5"/>
  <c r="N1888" i="5"/>
  <c r="D618" i="5"/>
  <c r="N618" i="5"/>
  <c r="M594" i="5"/>
  <c r="O594" i="5" s="1"/>
  <c r="M528" i="5"/>
  <c r="O528" i="5" s="1"/>
  <c r="N1616" i="5"/>
  <c r="D1616" i="5"/>
  <c r="M883" i="5"/>
  <c r="O883" i="5" s="1"/>
  <c r="M1614" i="5"/>
  <c r="O1614" i="5" s="1"/>
  <c r="M248" i="5"/>
  <c r="O248" i="5" s="1"/>
  <c r="D670" i="5"/>
  <c r="N670" i="5"/>
  <c r="D511" i="5"/>
  <c r="N511" i="5"/>
  <c r="D487" i="5"/>
  <c r="N487" i="5"/>
  <c r="M1057" i="5"/>
  <c r="O1057" i="5" s="1"/>
  <c r="M225" i="5"/>
  <c r="O225" i="5" s="1"/>
  <c r="M564" i="5"/>
  <c r="O564" i="5" s="1"/>
  <c r="M236" i="5"/>
  <c r="O236" i="5" s="1"/>
  <c r="D302" i="5"/>
  <c r="N302" i="5"/>
  <c r="M631" i="5"/>
  <c r="O631" i="5" s="1"/>
  <c r="M1157" i="5"/>
  <c r="O1157" i="5" s="1"/>
  <c r="M1040" i="5"/>
  <c r="O1040" i="5" s="1"/>
  <c r="M1365" i="5"/>
  <c r="O1365" i="5" s="1"/>
  <c r="D907" i="5"/>
  <c r="N907" i="5"/>
  <c r="D320" i="5"/>
  <c r="N320" i="5"/>
  <c r="M857" i="5"/>
  <c r="O857" i="5" s="1"/>
  <c r="N692" i="5"/>
  <c r="D692" i="5"/>
  <c r="N220" i="5"/>
  <c r="D220" i="5"/>
  <c r="M1695" i="5"/>
  <c r="O1695" i="5" s="1"/>
  <c r="N624" i="5"/>
  <c r="D624" i="5"/>
  <c r="M1473" i="5"/>
  <c r="O1473" i="5" s="1"/>
  <c r="D546" i="5"/>
  <c r="N546" i="5"/>
  <c r="M1105" i="5"/>
  <c r="O1105" i="5" s="1"/>
  <c r="D299" i="5"/>
  <c r="N299" i="5"/>
  <c r="N1489" i="5"/>
  <c r="D1489" i="5"/>
  <c r="D1423" i="5"/>
  <c r="N1423" i="5"/>
  <c r="M750" i="5"/>
  <c r="O750" i="5" s="1"/>
  <c r="M431" i="5"/>
  <c r="O431" i="5" s="1"/>
  <c r="M1854" i="5"/>
  <c r="O1854" i="5" s="1"/>
  <c r="M1889" i="5"/>
  <c r="O1889" i="5" s="1"/>
  <c r="M1216" i="5"/>
  <c r="O1216" i="5" s="1"/>
  <c r="N1825" i="5"/>
  <c r="D1825" i="5"/>
  <c r="N1787" i="5"/>
  <c r="D1787" i="5"/>
  <c r="M535" i="5"/>
  <c r="O535" i="5" s="1"/>
  <c r="N201" i="5"/>
  <c r="D201" i="5"/>
  <c r="M560" i="5"/>
  <c r="O560" i="5" s="1"/>
  <c r="D1529" i="5"/>
  <c r="N1529" i="5"/>
  <c r="N1016" i="5"/>
  <c r="D1016" i="5"/>
  <c r="M1249" i="5"/>
  <c r="O1249" i="5" s="1"/>
  <c r="D926" i="5"/>
  <c r="N926" i="5"/>
  <c r="N255" i="5"/>
  <c r="D255" i="5"/>
  <c r="N1599" i="5"/>
  <c r="D1599" i="5"/>
  <c r="M131" i="5"/>
  <c r="O131" i="5" s="1"/>
  <c r="M1573" i="5"/>
  <c r="O1573" i="5" s="1"/>
  <c r="M1800" i="5"/>
  <c r="O1800" i="5" s="1"/>
  <c r="M1984" i="5"/>
  <c r="O1984" i="5" s="1"/>
  <c r="D1716" i="5"/>
  <c r="N1716" i="5"/>
  <c r="M409" i="5"/>
  <c r="O409" i="5" s="1"/>
  <c r="M316" i="5"/>
  <c r="O316" i="5" s="1"/>
  <c r="M816" i="5"/>
  <c r="O816" i="5" s="1"/>
  <c r="M1581" i="5"/>
  <c r="O1581" i="5" s="1"/>
  <c r="M1524" i="5"/>
  <c r="O1524" i="5" s="1"/>
  <c r="M1774" i="5"/>
  <c r="O1774" i="5" s="1"/>
  <c r="M1224" i="5"/>
  <c r="O1224" i="5" s="1"/>
  <c r="D145" i="5"/>
  <c r="N145" i="5"/>
  <c r="D1107" i="5"/>
  <c r="N1107" i="5"/>
  <c r="D154" i="5"/>
  <c r="N154" i="5"/>
  <c r="D1465" i="5"/>
  <c r="N1465" i="5"/>
  <c r="M1715" i="5"/>
  <c r="O1715" i="5" s="1"/>
  <c r="M1932" i="5"/>
  <c r="O1932" i="5" s="1"/>
  <c r="D312" i="5"/>
  <c r="N312" i="5"/>
  <c r="M456" i="5"/>
  <c r="O456" i="5" s="1"/>
  <c r="D602" i="5"/>
  <c r="N602" i="5"/>
  <c r="M1562" i="5"/>
  <c r="O1562" i="5" s="1"/>
  <c r="N1255" i="5"/>
  <c r="D1255" i="5"/>
  <c r="N364" i="5"/>
  <c r="D364" i="5"/>
  <c r="N1047" i="5"/>
  <c r="D1047" i="5"/>
  <c r="M1022" i="5"/>
  <c r="O1022" i="5" s="1"/>
  <c r="N683" i="5"/>
  <c r="D683" i="5"/>
  <c r="D831" i="5"/>
  <c r="N831" i="5"/>
  <c r="M839" i="5"/>
  <c r="O839" i="5" s="1"/>
  <c r="D1847" i="5"/>
  <c r="N1847" i="5"/>
  <c r="M388" i="5"/>
  <c r="O388" i="5" s="1"/>
  <c r="M1545" i="5"/>
  <c r="O1545" i="5" s="1"/>
  <c r="N1647" i="5"/>
  <c r="D1647" i="5"/>
  <c r="M279" i="5"/>
  <c r="O279" i="5" s="1"/>
  <c r="D304" i="5"/>
  <c r="N304" i="5"/>
  <c r="M1459" i="5"/>
  <c r="O1459" i="5" s="1"/>
  <c r="N1959" i="5"/>
  <c r="D1959" i="5"/>
  <c r="M943" i="5"/>
  <c r="O943" i="5" s="1"/>
  <c r="M443" i="5"/>
  <c r="O443" i="5" s="1"/>
  <c r="M823" i="5"/>
  <c r="O823" i="5" s="1"/>
  <c r="M1468" i="5"/>
  <c r="O1468" i="5" s="1"/>
  <c r="M587" i="5"/>
  <c r="O587" i="5" s="1"/>
  <c r="D644" i="5"/>
  <c r="N644" i="5"/>
  <c r="M1657" i="5"/>
  <c r="O1657" i="5" s="1"/>
  <c r="D971" i="5"/>
  <c r="N971" i="5"/>
  <c r="N632" i="5"/>
  <c r="D632" i="5"/>
  <c r="D1350" i="5"/>
  <c r="N1350" i="5"/>
  <c r="M1619" i="5"/>
  <c r="O1619" i="5" s="1"/>
  <c r="N401" i="5"/>
  <c r="D401" i="5"/>
  <c r="D821" i="5"/>
  <c r="N821" i="5"/>
  <c r="N257" i="5"/>
  <c r="D257" i="5"/>
  <c r="N508" i="5"/>
  <c r="D508" i="5"/>
  <c r="N899" i="5"/>
  <c r="D899" i="5"/>
  <c r="M1027" i="5"/>
  <c r="O1027" i="5" s="1"/>
  <c r="N668" i="5"/>
  <c r="D668" i="5"/>
  <c r="D1881" i="5"/>
  <c r="N1881" i="5"/>
  <c r="M379" i="5"/>
  <c r="O379" i="5" s="1"/>
  <c r="M294" i="5"/>
  <c r="O294" i="5" s="1"/>
  <c r="M1500" i="5"/>
  <c r="O1500" i="5" s="1"/>
  <c r="N1442" i="5"/>
  <c r="D1442" i="5"/>
  <c r="D983" i="5"/>
  <c r="N983" i="5"/>
  <c r="D1059" i="5"/>
  <c r="N1059" i="5"/>
  <c r="M1808" i="5"/>
  <c r="O1808" i="5" s="1"/>
  <c r="N1740" i="5"/>
  <c r="D1740" i="5"/>
  <c r="M1067" i="5"/>
  <c r="O1067" i="5" s="1"/>
  <c r="M593" i="5"/>
  <c r="O593" i="5" s="1"/>
  <c r="D1689" i="5"/>
  <c r="N1689" i="5"/>
  <c r="M1310" i="5"/>
  <c r="O1310" i="5" s="1"/>
  <c r="M499" i="5"/>
  <c r="O499" i="5" s="1"/>
  <c r="M709" i="5"/>
  <c r="O709" i="5" s="1"/>
  <c r="M1282" i="5"/>
  <c r="O1282" i="5" s="1"/>
  <c r="M1507" i="5"/>
  <c r="O1507" i="5" s="1"/>
  <c r="M1388" i="5"/>
  <c r="O1388" i="5" s="1"/>
  <c r="D544" i="5"/>
  <c r="N544" i="5"/>
  <c r="D963" i="5"/>
  <c r="N963" i="5"/>
  <c r="M1326" i="5"/>
  <c r="O1326" i="5" s="1"/>
  <c r="N122" i="5"/>
  <c r="D122" i="5"/>
  <c r="N854" i="5"/>
  <c r="D854" i="5"/>
  <c r="N1203" i="5"/>
  <c r="D1203" i="5"/>
  <c r="D153" i="5"/>
  <c r="N153" i="5"/>
  <c r="N443" i="5"/>
  <c r="D443" i="5"/>
  <c r="M1090" i="5"/>
  <c r="O1090" i="5" s="1"/>
  <c r="M259" i="5"/>
  <c r="O259" i="5" s="1"/>
  <c r="D1866" i="5"/>
  <c r="N1866" i="5"/>
  <c r="N497" i="5"/>
  <c r="D497" i="5"/>
  <c r="M643" i="5"/>
  <c r="O643" i="5" s="1"/>
  <c r="N435" i="5"/>
  <c r="D435" i="5"/>
  <c r="M805" i="5"/>
  <c r="O805" i="5" s="1"/>
  <c r="D1100" i="5"/>
  <c r="N1100" i="5"/>
  <c r="M1054" i="5"/>
  <c r="O1054" i="5" s="1"/>
  <c r="D1297" i="5"/>
  <c r="N1297" i="5"/>
  <c r="D1777" i="5"/>
  <c r="N1777" i="5"/>
  <c r="M1787" i="5"/>
  <c r="O1787" i="5" s="1"/>
  <c r="M1624" i="5"/>
  <c r="O1624" i="5" s="1"/>
  <c r="M1166" i="5"/>
  <c r="O1166" i="5" s="1"/>
  <c r="M1671" i="5"/>
  <c r="O1671" i="5" s="1"/>
  <c r="N290" i="5"/>
  <c r="D290" i="5"/>
  <c r="M1689" i="5"/>
  <c r="O1689" i="5" s="1"/>
  <c r="N1338" i="5"/>
  <c r="D1338" i="5"/>
  <c r="M1356" i="5"/>
  <c r="O1356" i="5" s="1"/>
  <c r="N433" i="5"/>
  <c r="D433" i="5"/>
  <c r="M687" i="5"/>
  <c r="O687" i="5" s="1"/>
  <c r="N1628" i="5"/>
  <c r="D1628" i="5"/>
  <c r="N1933" i="5"/>
  <c r="D1933" i="5"/>
  <c r="D362" i="5"/>
  <c r="N362" i="5"/>
  <c r="M817" i="5"/>
  <c r="O817" i="5" s="1"/>
  <c r="N847" i="5"/>
  <c r="D847" i="5"/>
  <c r="M731" i="5"/>
  <c r="O731" i="5" s="1"/>
  <c r="N1896" i="5"/>
  <c r="D1896" i="5"/>
  <c r="D1391" i="5"/>
  <c r="N1391" i="5"/>
  <c r="N771" i="5"/>
  <c r="D771" i="5"/>
  <c r="M387" i="5"/>
  <c r="O387" i="5" s="1"/>
  <c r="M40" i="5"/>
  <c r="O40" i="5" s="1"/>
  <c r="M233" i="5"/>
  <c r="O233" i="5" s="1"/>
  <c r="N1393" i="5"/>
  <c r="D1393" i="5"/>
  <c r="M1935" i="5"/>
  <c r="O1935" i="5" s="1"/>
  <c r="M703" i="5"/>
  <c r="O703" i="5" s="1"/>
  <c r="D1389" i="5"/>
  <c r="N1389" i="5"/>
  <c r="M837" i="5"/>
  <c r="O837" i="5" s="1"/>
  <c r="D599" i="5"/>
  <c r="N599" i="5"/>
  <c r="D1782" i="5"/>
  <c r="N1782" i="5"/>
  <c r="M1433" i="5"/>
  <c r="O1433" i="5" s="1"/>
  <c r="M550" i="5"/>
  <c r="O550" i="5" s="1"/>
  <c r="M1252" i="5"/>
  <c r="O1252" i="5" s="1"/>
  <c r="N485" i="5"/>
  <c r="D485" i="5"/>
  <c r="N1878" i="5"/>
  <c r="D1878" i="5"/>
  <c r="M1063" i="5"/>
  <c r="O1063" i="5" s="1"/>
  <c r="M952" i="5"/>
  <c r="O952" i="5" s="1"/>
  <c r="M1330" i="5"/>
  <c r="O1330" i="5" s="1"/>
  <c r="D641" i="5"/>
  <c r="N641" i="5"/>
  <c r="N1233" i="5"/>
  <c r="D1233" i="5"/>
  <c r="M1531" i="5"/>
  <c r="O1531" i="5" s="1"/>
  <c r="M143" i="5"/>
  <c r="O143" i="5" s="1"/>
  <c r="M477" i="5"/>
  <c r="O477" i="5" s="1"/>
  <c r="M1114" i="5"/>
  <c r="O1114" i="5" s="1"/>
  <c r="M1429" i="5"/>
  <c r="O1429" i="5" s="1"/>
  <c r="M541" i="5"/>
  <c r="O541" i="5" s="1"/>
  <c r="N1020" i="5"/>
  <c r="D1020" i="5"/>
  <c r="D1955" i="5"/>
  <c r="N1955" i="5"/>
  <c r="M1865" i="5"/>
  <c r="O1865" i="5" s="1"/>
  <c r="D1975" i="5"/>
  <c r="N1975" i="5"/>
  <c r="D1798" i="5"/>
  <c r="N1798" i="5"/>
  <c r="M1745" i="5"/>
  <c r="O1745" i="5" s="1"/>
  <c r="M1491" i="5"/>
  <c r="O1491" i="5" s="1"/>
  <c r="D1514" i="5"/>
  <c r="N1514" i="5"/>
  <c r="M1123" i="5"/>
  <c r="O1123" i="5" s="1"/>
  <c r="M1556" i="5"/>
  <c r="O1556" i="5" s="1"/>
  <c r="M419" i="5"/>
  <c r="O419" i="5" s="1"/>
  <c r="D126" i="5"/>
  <c r="N126" i="5"/>
  <c r="N620" i="5"/>
  <c r="D620" i="5"/>
  <c r="D152" i="5"/>
  <c r="N152" i="5"/>
  <c r="D1982" i="5"/>
  <c r="N1982" i="5"/>
  <c r="M1232" i="5"/>
  <c r="O1232" i="5" s="1"/>
  <c r="M906" i="5"/>
  <c r="O906" i="5" s="1"/>
  <c r="M1097" i="5"/>
  <c r="O1097" i="5" s="1"/>
  <c r="M1783" i="5"/>
  <c r="O1783" i="5" s="1"/>
  <c r="M132" i="5"/>
  <c r="O132" i="5" s="1"/>
  <c r="N1492" i="5"/>
  <c r="D1492" i="5"/>
  <c r="N987" i="5"/>
  <c r="D987" i="5"/>
  <c r="M238" i="5"/>
  <c r="O238" i="5" s="1"/>
  <c r="M1690" i="5"/>
  <c r="O1690" i="5" s="1"/>
  <c r="N1483" i="5"/>
  <c r="D1483" i="5"/>
  <c r="D319" i="5"/>
  <c r="N319" i="5"/>
  <c r="M454" i="5"/>
  <c r="O454" i="5" s="1"/>
  <c r="D995" i="5"/>
  <c r="N995" i="5"/>
  <c r="M652" i="5"/>
  <c r="O652" i="5" s="1"/>
  <c r="M760" i="5"/>
  <c r="O760" i="5" s="1"/>
  <c r="M111" i="5"/>
  <c r="O111" i="5" s="1"/>
  <c r="N752" i="5"/>
  <c r="D752" i="5"/>
  <c r="M463" i="5"/>
  <c r="O463" i="5" s="1"/>
  <c r="M503" i="5"/>
  <c r="O503" i="5" s="1"/>
  <c r="M393" i="5"/>
  <c r="O393" i="5" s="1"/>
  <c r="D1749" i="5"/>
  <c r="N1749" i="5"/>
  <c r="M699" i="5"/>
  <c r="O699" i="5" s="1"/>
  <c r="D1453" i="5"/>
  <c r="N1453" i="5"/>
  <c r="M888" i="5"/>
  <c r="O888" i="5" s="1"/>
  <c r="M366" i="5"/>
  <c r="O366" i="5" s="1"/>
  <c r="N1537" i="5"/>
  <c r="D1537" i="5"/>
  <c r="M1646" i="5"/>
  <c r="O1646" i="5" s="1"/>
  <c r="N610" i="5"/>
  <c r="D610" i="5"/>
  <c r="M757" i="5"/>
  <c r="O757" i="5" s="1"/>
  <c r="N1002" i="5"/>
  <c r="D1002" i="5"/>
  <c r="N347" i="5"/>
  <c r="D347" i="5"/>
  <c r="M451" i="5"/>
  <c r="O451" i="5" s="1"/>
  <c r="M1366" i="5"/>
  <c r="O1366" i="5" s="1"/>
  <c r="M204" i="5"/>
  <c r="O204" i="5" s="1"/>
  <c r="M416" i="5"/>
  <c r="O416" i="5" s="1"/>
  <c r="N1554" i="5"/>
  <c r="D1554" i="5"/>
  <c r="M1419" i="5"/>
  <c r="O1419" i="5" s="1"/>
  <c r="N1099" i="5"/>
  <c r="D1099" i="5"/>
  <c r="M1025" i="5"/>
  <c r="O1025" i="5" s="1"/>
  <c r="M1525" i="5"/>
  <c r="O1525" i="5" s="1"/>
  <c r="M809" i="5"/>
  <c r="O809" i="5" s="1"/>
  <c r="D404" i="5"/>
  <c r="N404" i="5"/>
  <c r="N1375" i="5"/>
  <c r="D1375" i="5"/>
  <c r="D307" i="5"/>
  <c r="N307" i="5"/>
  <c r="M1421" i="5"/>
  <c r="O1421" i="5" s="1"/>
  <c r="M576" i="5"/>
  <c r="O576" i="5" s="1"/>
  <c r="D1686" i="5"/>
  <c r="N1686" i="5"/>
  <c r="M663" i="5"/>
  <c r="O663" i="5" s="1"/>
  <c r="N1080" i="5"/>
  <c r="D1080" i="5"/>
  <c r="D1287" i="5"/>
  <c r="N1287" i="5"/>
  <c r="M840" i="5"/>
  <c r="O840" i="5" s="1"/>
  <c r="M1847" i="5"/>
  <c r="O1847" i="5" s="1"/>
  <c r="M1389" i="5"/>
  <c r="O1389" i="5" s="1"/>
  <c r="N1354" i="5"/>
  <c r="D1354" i="5"/>
  <c r="D439" i="5"/>
  <c r="N439" i="5"/>
  <c r="M1979" i="5"/>
  <c r="O1979" i="5" s="1"/>
  <c r="M928" i="5"/>
  <c r="O928" i="5" s="1"/>
  <c r="D1985" i="5"/>
  <c r="N1985" i="5"/>
  <c r="N1660" i="5"/>
  <c r="D1660" i="5"/>
  <c r="N444" i="5"/>
  <c r="D444" i="5"/>
  <c r="N1768" i="5"/>
  <c r="D1768" i="5"/>
  <c r="M339" i="5"/>
  <c r="O339" i="5" s="1"/>
  <c r="M1299" i="5"/>
  <c r="O1299" i="5" s="1"/>
  <c r="M998" i="5"/>
  <c r="O998" i="5" s="1"/>
  <c r="M397" i="5"/>
  <c r="O397" i="5" s="1"/>
  <c r="D276" i="5"/>
  <c r="N276" i="5"/>
  <c r="D953" i="5"/>
  <c r="N953" i="5"/>
  <c r="D1458" i="5"/>
  <c r="N1458" i="5"/>
  <c r="M980" i="5"/>
  <c r="O980" i="5" s="1"/>
  <c r="N1944" i="5"/>
  <c r="D1944" i="5"/>
  <c r="N724" i="5"/>
  <c r="D724" i="5"/>
  <c r="M1443" i="5"/>
  <c r="O1443" i="5" s="1"/>
  <c r="M307" i="5"/>
  <c r="O307" i="5" s="1"/>
  <c r="D1738" i="5"/>
  <c r="N1738" i="5"/>
  <c r="M220" i="5"/>
  <c r="O220" i="5" s="1"/>
  <c r="N1910" i="5"/>
  <c r="D1910" i="5"/>
  <c r="M346" i="5"/>
  <c r="O346" i="5" s="1"/>
  <c r="D296" i="5"/>
  <c r="N296" i="5"/>
  <c r="D1939" i="5"/>
  <c r="N1939" i="5"/>
  <c r="M410" i="5"/>
  <c r="O410" i="5" s="1"/>
  <c r="D1478" i="5"/>
  <c r="N1478" i="5"/>
  <c r="N384" i="5"/>
  <c r="D384" i="5"/>
  <c r="M1799" i="5"/>
  <c r="O1799" i="5" s="1"/>
  <c r="M1505" i="5"/>
  <c r="O1505" i="5" s="1"/>
  <c r="N560" i="5"/>
  <c r="D560" i="5"/>
  <c r="D419" i="5"/>
  <c r="N419" i="5"/>
  <c r="N1490" i="5"/>
  <c r="D1490" i="5"/>
  <c r="D550" i="5"/>
  <c r="N550" i="5"/>
  <c r="D385" i="5"/>
  <c r="N385" i="5"/>
  <c r="M258" i="5"/>
  <c r="O258" i="5" s="1"/>
  <c r="D1399" i="5"/>
  <c r="N1399" i="5"/>
  <c r="D392" i="5"/>
  <c r="N392" i="5"/>
  <c r="M1375" i="5"/>
  <c r="O1375" i="5" s="1"/>
  <c r="M921" i="5"/>
  <c r="O921" i="5" s="1"/>
  <c r="D327" i="5"/>
  <c r="N327" i="5"/>
  <c r="M1087" i="5"/>
  <c r="O1087" i="5" s="1"/>
  <c r="N1330" i="5"/>
  <c r="D1330" i="5"/>
  <c r="D955" i="5"/>
  <c r="N955" i="5"/>
  <c r="D1225" i="5"/>
  <c r="N1225" i="5"/>
  <c r="M275" i="5"/>
  <c r="O275" i="5" s="1"/>
  <c r="M1051" i="5"/>
  <c r="O1051" i="5" s="1"/>
  <c r="M1718" i="5"/>
  <c r="O1718" i="5" s="1"/>
  <c r="M1279" i="5"/>
  <c r="O1279" i="5" s="1"/>
  <c r="M1478" i="5"/>
  <c r="O1478" i="5" s="1"/>
  <c r="M510" i="5"/>
  <c r="O510" i="5" s="1"/>
  <c r="D156" i="5"/>
  <c r="N156" i="5"/>
  <c r="M1653" i="5"/>
  <c r="O1653" i="5" s="1"/>
  <c r="N1362" i="5"/>
  <c r="D1362" i="5"/>
  <c r="D1804" i="5"/>
  <c r="N1804" i="5"/>
  <c r="M363" i="5"/>
  <c r="O363" i="5" s="1"/>
  <c r="M1080" i="5"/>
  <c r="O1080" i="5" s="1"/>
  <c r="M1409" i="5"/>
  <c r="O1409" i="5" s="1"/>
  <c r="M436" i="5"/>
  <c r="O436" i="5" s="1"/>
  <c r="M695" i="5"/>
  <c r="O695" i="5" s="1"/>
  <c r="N358" i="5"/>
  <c r="D358" i="5"/>
  <c r="D1682" i="5"/>
  <c r="N1682" i="5"/>
  <c r="M1042" i="5"/>
  <c r="O1042" i="5" s="1"/>
  <c r="M530" i="5"/>
  <c r="O530" i="5" s="1"/>
  <c r="M1510" i="5"/>
  <c r="O1510" i="5" s="1"/>
  <c r="M933" i="5"/>
  <c r="O933" i="5" s="1"/>
  <c r="M993" i="5"/>
  <c r="O993" i="5" s="1"/>
  <c r="N1094" i="5"/>
  <c r="D1094" i="5"/>
  <c r="N1088" i="5"/>
  <c r="D1088" i="5"/>
  <c r="M1869" i="5"/>
  <c r="O1869" i="5" s="1"/>
  <c r="D1244" i="5"/>
  <c r="N1244" i="5"/>
  <c r="M494" i="5"/>
  <c r="O494" i="5" s="1"/>
  <c r="D351" i="5"/>
  <c r="N351" i="5"/>
  <c r="M192" i="5"/>
  <c r="O192" i="5" s="1"/>
  <c r="M1903" i="5"/>
  <c r="O1903" i="5" s="1"/>
  <c r="N1938" i="5"/>
  <c r="D1938" i="5"/>
  <c r="M1393" i="5"/>
  <c r="O1393" i="5" s="1"/>
  <c r="D1905" i="5"/>
  <c r="N1905" i="5"/>
  <c r="N196" i="5"/>
  <c r="D196" i="5"/>
  <c r="N512" i="5"/>
  <c r="D512" i="5"/>
  <c r="D1284" i="5"/>
  <c r="N1284" i="5"/>
  <c r="M1926" i="5"/>
  <c r="O1926" i="5" s="1"/>
  <c r="M212" i="5"/>
  <c r="O212" i="5" s="1"/>
  <c r="M615" i="5"/>
  <c r="O615" i="5" s="1"/>
  <c r="M353" i="5"/>
  <c r="O353" i="5" s="1"/>
  <c r="M1748" i="5"/>
  <c r="O1748" i="5" s="1"/>
  <c r="M1228" i="5"/>
  <c r="O1228" i="5" s="1"/>
  <c r="N1397" i="5"/>
  <c r="D1397" i="5"/>
  <c r="M120" i="5"/>
  <c r="O120" i="5" s="1"/>
  <c r="N409" i="5"/>
  <c r="D409" i="5"/>
  <c r="D1728" i="5"/>
  <c r="N1728" i="5"/>
  <c r="M1086" i="5"/>
  <c r="O1086" i="5" s="1"/>
  <c r="N356" i="5"/>
  <c r="D356" i="5"/>
  <c r="M1516" i="5"/>
  <c r="O1516" i="5" s="1"/>
  <c r="N753" i="5"/>
  <c r="D753" i="5"/>
  <c r="N271" i="5"/>
  <c r="D271" i="5"/>
  <c r="N1585" i="5"/>
  <c r="D1585" i="5"/>
  <c r="M751" i="5"/>
  <c r="O751" i="5" s="1"/>
  <c r="M1681" i="5"/>
  <c r="O1681" i="5" s="1"/>
  <c r="D1542" i="5"/>
  <c r="N1542" i="5"/>
  <c r="D325" i="5"/>
  <c r="N325" i="5"/>
  <c r="M1648" i="5"/>
  <c r="O1648" i="5" s="1"/>
  <c r="D520" i="5"/>
  <c r="N520" i="5"/>
  <c r="D1641" i="5"/>
  <c r="N1641" i="5"/>
  <c r="M1917" i="5"/>
  <c r="O1917" i="5" s="1"/>
  <c r="M1010" i="5"/>
  <c r="O1010" i="5" s="1"/>
  <c r="D1784" i="5"/>
  <c r="N1784" i="5"/>
  <c r="M1568" i="5"/>
  <c r="O1568" i="5" s="1"/>
  <c r="N1575" i="5"/>
  <c r="D1575" i="5"/>
  <c r="N694" i="5"/>
  <c r="D694" i="5"/>
  <c r="M1927" i="5"/>
  <c r="O1927" i="5" s="1"/>
  <c r="D1342" i="5"/>
  <c r="N1342" i="5"/>
  <c r="N1286" i="5"/>
  <c r="D1286" i="5"/>
  <c r="M1000" i="5"/>
  <c r="O1000" i="5" s="1"/>
  <c r="D577" i="5"/>
  <c r="N577" i="5"/>
  <c r="D357" i="5"/>
  <c r="N357" i="5"/>
  <c r="D744" i="5"/>
  <c r="N744" i="5"/>
  <c r="D1379" i="5"/>
  <c r="N1379" i="5"/>
  <c r="D469" i="5"/>
  <c r="N469" i="5"/>
  <c r="D123" i="5"/>
  <c r="N123" i="5"/>
  <c r="M1982" i="5"/>
  <c r="O1982" i="5" s="1"/>
  <c r="D684" i="5"/>
  <c r="N684" i="5"/>
  <c r="D525" i="5"/>
  <c r="N525" i="5"/>
  <c r="M592" i="5"/>
  <c r="O592" i="5" s="1"/>
  <c r="M1055" i="5"/>
  <c r="O1055" i="5" s="1"/>
  <c r="N1444" i="5"/>
  <c r="D1444" i="5"/>
  <c r="M972" i="5"/>
  <c r="O972" i="5" s="1"/>
  <c r="D197" i="5"/>
  <c r="N197" i="5"/>
  <c r="M1211" i="5"/>
  <c r="O1211" i="5" s="1"/>
  <c r="D879" i="5"/>
  <c r="N879" i="5"/>
  <c r="N490" i="5"/>
  <c r="D490" i="5"/>
  <c r="N1876" i="5"/>
  <c r="D1876" i="5"/>
  <c r="M1898" i="5"/>
  <c r="O1898" i="5" s="1"/>
  <c r="N864" i="5"/>
  <c r="D864" i="5"/>
  <c r="N565" i="5"/>
  <c r="D565" i="5"/>
  <c r="M923" i="5"/>
  <c r="O923" i="5" s="1"/>
  <c r="D1435" i="5"/>
  <c r="N1435" i="5"/>
  <c r="D1996" i="5"/>
  <c r="N1996" i="5"/>
  <c r="M671" i="5"/>
  <c r="O671" i="5" s="1"/>
  <c r="N841" i="5"/>
  <c r="D841" i="5"/>
  <c r="D1022" i="5"/>
  <c r="N1022" i="5"/>
  <c r="M1497" i="5"/>
  <c r="O1497" i="5" s="1"/>
  <c r="D1984" i="5"/>
  <c r="N1984" i="5"/>
  <c r="M1769" i="5"/>
  <c r="O1769" i="5" s="1"/>
  <c r="N1274" i="5"/>
  <c r="D1274" i="5"/>
  <c r="N1348" i="5"/>
  <c r="D1348" i="5"/>
  <c r="N787" i="5"/>
  <c r="D787" i="5"/>
  <c r="M657" i="5"/>
  <c r="O657" i="5" s="1"/>
  <c r="D274" i="5"/>
  <c r="N274" i="5"/>
  <c r="M196" i="5"/>
  <c r="O196" i="5" s="1"/>
  <c r="N273" i="5"/>
  <c r="D273" i="5"/>
  <c r="M1339" i="5"/>
  <c r="O1339" i="5" s="1"/>
  <c r="N506" i="5"/>
  <c r="D506" i="5"/>
  <c r="M392" i="5"/>
  <c r="O392" i="5" s="1"/>
  <c r="M43" i="5"/>
  <c r="O43" i="5" s="1"/>
  <c r="M424" i="5"/>
  <c r="O424" i="5" s="1"/>
  <c r="D1129" i="5"/>
  <c r="N1129" i="5"/>
  <c r="M505" i="5"/>
  <c r="O505" i="5" s="1"/>
  <c r="N1836" i="5"/>
  <c r="D1836" i="5"/>
  <c r="M1094" i="5"/>
  <c r="O1094" i="5" s="1"/>
  <c r="M125" i="5"/>
  <c r="O125" i="5" s="1"/>
  <c r="M1627" i="5"/>
  <c r="O1627" i="5" s="1"/>
  <c r="M1747" i="5"/>
  <c r="O1747" i="5" s="1"/>
  <c r="M1222" i="5"/>
  <c r="O1222" i="5" s="1"/>
  <c r="M1905" i="5"/>
  <c r="O1905" i="5" s="1"/>
  <c r="M767" i="5"/>
  <c r="O767" i="5" s="1"/>
  <c r="D1972" i="5"/>
  <c r="N1972" i="5"/>
  <c r="M168" i="5"/>
  <c r="O168" i="5" s="1"/>
  <c r="M1186" i="5"/>
  <c r="O1186" i="5" s="1"/>
  <c r="M1395" i="5"/>
  <c r="O1395" i="5" s="1"/>
  <c r="D536" i="5"/>
  <c r="N536" i="5"/>
  <c r="D1223" i="5"/>
  <c r="N1223" i="5"/>
  <c r="N772" i="5"/>
  <c r="D772" i="5"/>
  <c r="M1995" i="5"/>
  <c r="O1995" i="5" s="1"/>
  <c r="N1283" i="5"/>
  <c r="D1283" i="5"/>
  <c r="M1742" i="5"/>
  <c r="O1742" i="5" s="1"/>
  <c r="D667" i="5"/>
  <c r="N667" i="5"/>
  <c r="M336" i="5"/>
  <c r="O336" i="5" s="1"/>
  <c r="M359" i="5"/>
  <c r="O359" i="5" s="1"/>
  <c r="N780" i="5"/>
  <c r="D780" i="5"/>
  <c r="N695" i="5"/>
  <c r="D695" i="5"/>
  <c r="D795" i="5"/>
  <c r="N795" i="5"/>
  <c r="M1649" i="5"/>
  <c r="O1649" i="5" s="1"/>
  <c r="D627" i="5"/>
  <c r="N627" i="5"/>
  <c r="M808" i="5"/>
  <c r="O808" i="5" s="1"/>
  <c r="N783" i="5"/>
  <c r="D783" i="5"/>
  <c r="D1632" i="5"/>
  <c r="N1632" i="5"/>
  <c r="M777" i="5"/>
  <c r="O777" i="5" s="1"/>
  <c r="N192" i="5"/>
  <c r="D192" i="5"/>
  <c r="N509" i="5"/>
  <c r="D509" i="5"/>
  <c r="M1738" i="5"/>
  <c r="O1738" i="5" s="1"/>
  <c r="N1109" i="5"/>
  <c r="D1109" i="5"/>
  <c r="D870" i="5"/>
  <c r="N870" i="5"/>
  <c r="M979" i="5"/>
  <c r="O979" i="5" s="1"/>
  <c r="D1797" i="5"/>
  <c r="N1797" i="5"/>
  <c r="D1907" i="5"/>
  <c r="N1907" i="5"/>
  <c r="M1233" i="5"/>
  <c r="O1233" i="5" s="1"/>
  <c r="M193" i="5"/>
  <c r="O193" i="5" s="1"/>
  <c r="M945" i="5"/>
  <c r="O945" i="5" s="1"/>
  <c r="D823" i="5"/>
  <c r="N823" i="5"/>
  <c r="M567" i="5"/>
  <c r="O567" i="5" s="1"/>
  <c r="M693" i="5"/>
  <c r="O693" i="5" s="1"/>
  <c r="N1655" i="5"/>
  <c r="D1655" i="5"/>
  <c r="D1192" i="5"/>
  <c r="N1192" i="5"/>
  <c r="M420" i="5"/>
  <c r="O420" i="5" s="1"/>
  <c r="M1014" i="5"/>
  <c r="O1014" i="5" s="1"/>
  <c r="N992" i="5"/>
  <c r="D992" i="5"/>
  <c r="M327" i="5"/>
  <c r="O327" i="5" s="1"/>
  <c r="M1629" i="5"/>
  <c r="O1629" i="5" s="1"/>
  <c r="M140" i="5"/>
  <c r="O140" i="5" s="1"/>
  <c r="M970" i="5"/>
  <c r="O970" i="5" s="1"/>
  <c r="N1897" i="5"/>
  <c r="D1897" i="5"/>
  <c r="D1040" i="5"/>
  <c r="N1040" i="5"/>
  <c r="M1980" i="5"/>
  <c r="O1980" i="5" s="1"/>
  <c r="D726" i="5"/>
  <c r="N726" i="5"/>
  <c r="N1190" i="5"/>
  <c r="D1190" i="5"/>
  <c r="M1444" i="5"/>
  <c r="O1444" i="5" s="1"/>
  <c r="M1109" i="5"/>
  <c r="O1109" i="5" s="1"/>
  <c r="D476" i="5"/>
  <c r="N476" i="5"/>
  <c r="D434" i="5"/>
  <c r="N434" i="5"/>
  <c r="M1913" i="5"/>
  <c r="O1913" i="5" s="1"/>
  <c r="D1643" i="5"/>
  <c r="N1643" i="5"/>
  <c r="N321" i="5"/>
  <c r="D321" i="5"/>
  <c r="M1450" i="5"/>
  <c r="O1450" i="5" s="1"/>
  <c r="N1356" i="5"/>
  <c r="D1356" i="5"/>
  <c r="D985" i="5"/>
  <c r="N985" i="5"/>
  <c r="M1722" i="5"/>
  <c r="O1722" i="5" s="1"/>
  <c r="N393" i="5"/>
  <c r="D393" i="5"/>
  <c r="M1245" i="5"/>
  <c r="O1245" i="5" s="1"/>
  <c r="M147" i="5"/>
  <c r="O147" i="5" s="1"/>
  <c r="M283" i="5"/>
  <c r="O283" i="5" s="1"/>
  <c r="D643" i="5"/>
  <c r="N643" i="5"/>
  <c r="M1701" i="5"/>
  <c r="O1701" i="5" s="1"/>
  <c r="D1829" i="5"/>
  <c r="N1829" i="5"/>
  <c r="N533" i="5"/>
  <c r="D533" i="5"/>
  <c r="D715" i="5"/>
  <c r="N715" i="5"/>
  <c r="N782" i="5"/>
  <c r="D782" i="5"/>
  <c r="M598" i="5"/>
  <c r="O598" i="5" s="1"/>
  <c r="N1212" i="5"/>
  <c r="D1212" i="5"/>
  <c r="N160" i="5"/>
  <c r="D160" i="5"/>
  <c r="D934" i="5"/>
  <c r="N934" i="5"/>
  <c r="D219" i="5"/>
  <c r="N219" i="5"/>
  <c r="M917" i="5"/>
  <c r="O917" i="5" s="1"/>
  <c r="M1128" i="5"/>
  <c r="O1128" i="5" s="1"/>
  <c r="N976" i="5"/>
  <c r="D976" i="5"/>
  <c r="D1049" i="5"/>
  <c r="N1049" i="5"/>
  <c r="M1085" i="5"/>
  <c r="O1085" i="5" s="1"/>
  <c r="M536" i="5"/>
  <c r="O536" i="5" s="1"/>
  <c r="D1084" i="5"/>
  <c r="N1084" i="5"/>
  <c r="M1602" i="5"/>
  <c r="O1602" i="5" s="1"/>
  <c r="M754" i="5"/>
  <c r="O754" i="5" s="1"/>
  <c r="M696" i="5"/>
  <c r="O696" i="5" s="1"/>
  <c r="D1019" i="5"/>
  <c r="N1019" i="5"/>
  <c r="N1412" i="5"/>
  <c r="D1412" i="5"/>
  <c r="N1079" i="5"/>
  <c r="D1079" i="5"/>
  <c r="N699" i="5"/>
  <c r="D699" i="5"/>
  <c r="N1989" i="5"/>
  <c r="D1989" i="5"/>
  <c r="D1961" i="5"/>
  <c r="N1961" i="5"/>
  <c r="D291" i="5"/>
  <c r="N291" i="5"/>
  <c r="M1589" i="5"/>
  <c r="O1589" i="5" s="1"/>
  <c r="M1169" i="5"/>
  <c r="O1169" i="5" s="1"/>
  <c r="N1011" i="5"/>
  <c r="D1011" i="5"/>
  <c r="M639" i="5"/>
  <c r="O639" i="5" s="1"/>
  <c r="M1144" i="5"/>
  <c r="O1144" i="5" s="1"/>
  <c r="M819" i="5"/>
  <c r="O819" i="5" s="1"/>
  <c r="D402" i="5"/>
  <c r="N402" i="5"/>
  <c r="M1921" i="5"/>
  <c r="O1921" i="5" s="1"/>
  <c r="D1473" i="5"/>
  <c r="N1473" i="5"/>
  <c r="M679" i="5"/>
  <c r="O679" i="5" s="1"/>
  <c r="M1933" i="5"/>
  <c r="O1933" i="5" s="1"/>
  <c r="M518" i="5"/>
  <c r="O518" i="5" s="1"/>
  <c r="M1359" i="5"/>
  <c r="O1359" i="5" s="1"/>
  <c r="N1451" i="5"/>
  <c r="D1451" i="5"/>
  <c r="N1317" i="5"/>
  <c r="D1317" i="5"/>
  <c r="N527" i="5"/>
  <c r="D527" i="5"/>
  <c r="D348" i="5"/>
  <c r="N348" i="5"/>
  <c r="M975" i="5"/>
  <c r="O975" i="5" s="1"/>
  <c r="D1445" i="5"/>
  <c r="N1445" i="5"/>
  <c r="N848" i="5"/>
  <c r="D848" i="5"/>
  <c r="M1987" i="5"/>
  <c r="O1987" i="5" s="1"/>
  <c r="D278" i="5"/>
  <c r="N278" i="5"/>
  <c r="N229" i="5"/>
  <c r="D229" i="5"/>
  <c r="M126" i="5"/>
  <c r="O126" i="5" s="1"/>
  <c r="M662" i="5"/>
  <c r="O662" i="5" s="1"/>
  <c r="D1273" i="5"/>
  <c r="N1273" i="5"/>
  <c r="D1448" i="5"/>
  <c r="N1448" i="5"/>
  <c r="N1335" i="5"/>
  <c r="D1335" i="5"/>
  <c r="M1432" i="5"/>
  <c r="O1432" i="5" s="1"/>
  <c r="N1922" i="5"/>
  <c r="D1922" i="5"/>
  <c r="M1886" i="5"/>
  <c r="O1886" i="5" s="1"/>
  <c r="N1384" i="5"/>
  <c r="D1384" i="5"/>
  <c r="N1995" i="5"/>
  <c r="D1995" i="5"/>
  <c r="M1095" i="5"/>
  <c r="O1095" i="5" s="1"/>
  <c r="M1885" i="5"/>
  <c r="O1885" i="5" s="1"/>
  <c r="N1250" i="5"/>
  <c r="D1250" i="5"/>
  <c r="M561" i="5"/>
  <c r="O561" i="5" s="1"/>
  <c r="M1733" i="5"/>
  <c r="O1733" i="5" s="1"/>
  <c r="M586" i="5"/>
  <c r="O586" i="5" s="1"/>
  <c r="M623" i="5"/>
  <c r="O623" i="5" s="1"/>
  <c r="M1699" i="5"/>
  <c r="O1699" i="5" s="1"/>
  <c r="N1306" i="5"/>
  <c r="D1306" i="5"/>
  <c r="M937" i="5"/>
  <c r="O937" i="5" s="1"/>
  <c r="M175" i="5"/>
  <c r="O175" i="5" s="1"/>
  <c r="N198" i="5"/>
  <c r="D198" i="5"/>
  <c r="D574" i="5"/>
  <c r="N574" i="5"/>
  <c r="M531" i="5"/>
  <c r="O531" i="5" s="1"/>
  <c r="M668" i="5"/>
  <c r="O668" i="5" s="1"/>
  <c r="M395" i="5"/>
  <c r="O395" i="5" s="1"/>
  <c r="M912" i="5"/>
  <c r="O912" i="5" s="1"/>
  <c r="M234" i="5"/>
  <c r="O234" i="5" s="1"/>
  <c r="D1710" i="5"/>
  <c r="N1710" i="5"/>
  <c r="M1033" i="5"/>
  <c r="O1033" i="5" s="1"/>
  <c r="M666" i="5"/>
  <c r="O666" i="5" s="1"/>
  <c r="M706" i="5"/>
  <c r="O706" i="5" s="1"/>
  <c r="M1172" i="5"/>
  <c r="O1172" i="5" s="1"/>
  <c r="N1915" i="5"/>
  <c r="D1915" i="5"/>
  <c r="D638" i="5"/>
  <c r="N638" i="5"/>
  <c r="M1785" i="5"/>
  <c r="O1785" i="5" s="1"/>
  <c r="M1969" i="5"/>
  <c r="O1969" i="5" s="1"/>
  <c r="N982" i="5"/>
  <c r="D982" i="5"/>
  <c r="M142" i="5"/>
  <c r="O142" i="5" s="1"/>
  <c r="N714" i="5"/>
  <c r="D714" i="5"/>
  <c r="M413" i="5"/>
  <c r="O413" i="5" s="1"/>
  <c r="M1631" i="5"/>
  <c r="O1631" i="5" s="1"/>
  <c r="N903" i="5"/>
  <c r="D903" i="5"/>
  <c r="N1808" i="5"/>
  <c r="D1808" i="5"/>
  <c r="N491" i="5"/>
  <c r="D491" i="5"/>
  <c r="M930" i="5"/>
  <c r="O930" i="5" s="1"/>
  <c r="N1980" i="5"/>
  <c r="D1980" i="5"/>
  <c r="M1960" i="5"/>
  <c r="O1960" i="5" s="1"/>
  <c r="N757" i="5"/>
  <c r="D757" i="5"/>
  <c r="M1946" i="5"/>
  <c r="O1946" i="5" s="1"/>
  <c r="N1373" i="5"/>
  <c r="D1373" i="5"/>
  <c r="N1026" i="5"/>
  <c r="D1026" i="5"/>
  <c r="M226" i="5"/>
  <c r="O226" i="5" s="1"/>
  <c r="N289" i="5"/>
  <c r="D289" i="5"/>
  <c r="M1255" i="5"/>
  <c r="O1255" i="5" s="1"/>
  <c r="D234" i="5"/>
  <c r="N234" i="5"/>
  <c r="D685" i="5"/>
  <c r="N685" i="5"/>
  <c r="M827" i="5"/>
  <c r="O827" i="5" s="1"/>
  <c r="D295" i="5"/>
  <c r="N295" i="5"/>
  <c r="M1199" i="5"/>
  <c r="O1199" i="5" s="1"/>
  <c r="D1319" i="5"/>
  <c r="N1319" i="5"/>
  <c r="N185" i="5"/>
  <c r="D185" i="5"/>
  <c r="M247" i="5"/>
  <c r="O247" i="5" s="1"/>
  <c r="D900" i="5"/>
  <c r="N900" i="5"/>
  <c r="D1651" i="5"/>
  <c r="N1651" i="5"/>
  <c r="M417" i="5"/>
  <c r="O417" i="5" s="1"/>
  <c r="D498" i="5"/>
  <c r="N498" i="5"/>
  <c r="N1664" i="5"/>
  <c r="D1664" i="5"/>
  <c r="M41" i="5"/>
  <c r="O41" i="5" s="1"/>
  <c r="D417" i="5"/>
  <c r="N417" i="5"/>
  <c r="N341" i="5"/>
  <c r="D341" i="5"/>
  <c r="N675" i="5"/>
  <c r="D675" i="5"/>
  <c r="D1139" i="5"/>
  <c r="N1139" i="5"/>
  <c r="N175" i="5"/>
  <c r="D175" i="5"/>
  <c r="M348" i="5"/>
  <c r="O348" i="5" s="1"/>
  <c r="M1833" i="5"/>
  <c r="O1833" i="5" s="1"/>
  <c r="D1949" i="5"/>
  <c r="N1949" i="5"/>
  <c r="M200" i="5"/>
  <c r="O200" i="5" s="1"/>
  <c r="N1110" i="5"/>
  <c r="D1110" i="5"/>
  <c r="N408" i="5"/>
  <c r="D408" i="5"/>
  <c r="M1242" i="5"/>
  <c r="O1242" i="5" s="1"/>
  <c r="D721" i="5"/>
  <c r="N721" i="5"/>
  <c r="D371" i="5"/>
  <c r="N371" i="5"/>
  <c r="N972" i="5"/>
  <c r="D972" i="5"/>
  <c r="M705" i="5"/>
  <c r="O705" i="5" s="1"/>
  <c r="D1990" i="5"/>
  <c r="N1990" i="5"/>
  <c r="M1139" i="5"/>
  <c r="O1139" i="5" s="1"/>
  <c r="N1144" i="5"/>
  <c r="D1144" i="5"/>
  <c r="N878" i="5"/>
  <c r="D878" i="5"/>
  <c r="M1548" i="5"/>
  <c r="O1548" i="5" s="1"/>
  <c r="M470" i="5"/>
  <c r="O470" i="5" s="1"/>
  <c r="N427" i="5"/>
  <c r="D427" i="5"/>
  <c r="M925" i="5"/>
  <c r="O925" i="5" s="1"/>
  <c r="M1404" i="5"/>
  <c r="O1404" i="5" s="1"/>
  <c r="M374" i="5"/>
  <c r="O374" i="5" s="1"/>
  <c r="N99" i="5"/>
  <c r="D99" i="5"/>
  <c r="D464" i="5"/>
  <c r="N464" i="5"/>
  <c r="N570" i="5"/>
  <c r="D570" i="5"/>
  <c r="D852" i="5"/>
  <c r="N852" i="5"/>
  <c r="N184" i="5"/>
  <c r="D184" i="5"/>
  <c r="M942" i="5"/>
  <c r="O942" i="5" s="1"/>
  <c r="D1612" i="5"/>
  <c r="N1612" i="5"/>
  <c r="D1195" i="5"/>
  <c r="N1195" i="5"/>
  <c r="N1105" i="5"/>
  <c r="D1105" i="5"/>
  <c r="D1747" i="5"/>
  <c r="N1747" i="5"/>
  <c r="M1462" i="5"/>
  <c r="O1462" i="5" s="1"/>
  <c r="D1374" i="5"/>
  <c r="N1374" i="5"/>
  <c r="M365" i="5"/>
  <c r="O365" i="5" s="1"/>
  <c r="M266" i="5"/>
  <c r="O266" i="5" s="1"/>
  <c r="M1239" i="5"/>
  <c r="O1239" i="5" s="1"/>
  <c r="N642" i="5"/>
  <c r="D642" i="5"/>
  <c r="D784" i="5"/>
  <c r="N784" i="5"/>
  <c r="M271" i="5"/>
  <c r="O271" i="5" s="1"/>
  <c r="N941" i="5"/>
  <c r="D941" i="5"/>
  <c r="M1185" i="5"/>
  <c r="O1185" i="5" s="1"/>
  <c r="D1231" i="5"/>
  <c r="N1231" i="5"/>
  <c r="D805" i="5"/>
  <c r="N805" i="5"/>
  <c r="M1350" i="5"/>
  <c r="O1350" i="5" s="1"/>
  <c r="N1648" i="5"/>
  <c r="D1648" i="5"/>
  <c r="N1531" i="5"/>
  <c r="D1531" i="5"/>
  <c r="M1037" i="5"/>
  <c r="O1037" i="5" s="1"/>
  <c r="M1555" i="5"/>
  <c r="O1555" i="5" s="1"/>
  <c r="M523" i="5"/>
  <c r="O523" i="5" s="1"/>
  <c r="D182" i="5"/>
  <c r="N182" i="5"/>
  <c r="D937" i="5"/>
  <c r="N937" i="5"/>
  <c r="D891" i="5"/>
  <c r="N891" i="5"/>
  <c r="D1385" i="5"/>
  <c r="N1385" i="5"/>
  <c r="M181" i="5"/>
  <c r="O181" i="5" s="1"/>
  <c r="N1141" i="5"/>
  <c r="D1141" i="5"/>
  <c r="N1864" i="5"/>
  <c r="D1864" i="5"/>
  <c r="D600" i="5"/>
  <c r="N600" i="5"/>
  <c r="D996" i="5"/>
  <c r="N996" i="5"/>
  <c r="N431" i="5"/>
  <c r="D431" i="5"/>
  <c r="M862" i="5"/>
  <c r="O862" i="5" s="1"/>
  <c r="N1666" i="5"/>
  <c r="D1666" i="5"/>
  <c r="M641" i="5"/>
  <c r="O641" i="5" s="1"/>
  <c r="M1746" i="5"/>
  <c r="O1746" i="5" s="1"/>
  <c r="N403" i="5"/>
  <c r="D403" i="5"/>
  <c r="D1057" i="5"/>
  <c r="N1057" i="5"/>
  <c r="N794" i="5"/>
  <c r="D794" i="5"/>
  <c r="M422" i="5"/>
  <c r="O422" i="5" s="1"/>
  <c r="M539" i="5"/>
  <c r="O539" i="5" s="1"/>
  <c r="M509" i="5"/>
  <c r="O509" i="5" s="1"/>
  <c r="M748" i="5"/>
  <c r="O748" i="5" s="1"/>
  <c r="N339" i="5"/>
  <c r="D339" i="5"/>
  <c r="D1015" i="5"/>
  <c r="N1015" i="5"/>
  <c r="D1446" i="5"/>
  <c r="N1446" i="5"/>
  <c r="M1313" i="5"/>
  <c r="O1313" i="5" s="1"/>
  <c r="M112" i="5"/>
  <c r="O112" i="5" s="1"/>
  <c r="M425" i="5"/>
  <c r="O425" i="5" s="1"/>
  <c r="N1669" i="5"/>
  <c r="D1669" i="5"/>
  <c r="M1032" i="5"/>
  <c r="O1032" i="5" s="1"/>
  <c r="M753" i="5"/>
  <c r="O753" i="5" s="1"/>
  <c r="N429" i="5"/>
  <c r="D429" i="5"/>
  <c r="N693" i="5"/>
  <c r="D693" i="5"/>
  <c r="N1289" i="5"/>
  <c r="D1289" i="5"/>
  <c r="D202" i="5"/>
  <c r="N202" i="5"/>
  <c r="D1732" i="5"/>
  <c r="N1732" i="5"/>
  <c r="D1125" i="5"/>
  <c r="N1125" i="5"/>
  <c r="M597" i="5"/>
  <c r="O597" i="5" s="1"/>
  <c r="M370" i="5"/>
  <c r="O370" i="5" s="1"/>
  <c r="N1762" i="5"/>
  <c r="D1762" i="5"/>
  <c r="M1284" i="5"/>
  <c r="O1284" i="5" s="1"/>
  <c r="M1479" i="5"/>
  <c r="O1479" i="5" s="1"/>
  <c r="D1158" i="5"/>
  <c r="N1158" i="5"/>
  <c r="N1528" i="5"/>
  <c r="D1528" i="5"/>
  <c r="N1433" i="5"/>
  <c r="D1433" i="5"/>
  <c r="D1560" i="5"/>
  <c r="N1560" i="5"/>
  <c r="D1197" i="5"/>
  <c r="N1197" i="5"/>
  <c r="M1460" i="5"/>
  <c r="O1460" i="5" s="1"/>
  <c r="M897" i="5"/>
  <c r="O897" i="5" s="1"/>
  <c r="M1506" i="5"/>
  <c r="O1506" i="5" s="1"/>
  <c r="D1401" i="5"/>
  <c r="N1401" i="5"/>
  <c r="M1814" i="5"/>
  <c r="O1814" i="5" s="1"/>
  <c r="N1701" i="5"/>
  <c r="D1701" i="5"/>
  <c r="D1552" i="5"/>
  <c r="N1552" i="5"/>
  <c r="M1240" i="5"/>
  <c r="O1240" i="5" s="1"/>
  <c r="M434" i="5"/>
  <c r="O434" i="5" s="1"/>
  <c r="D1917" i="5"/>
  <c r="N1917" i="5"/>
  <c r="D1228" i="5"/>
  <c r="N1228" i="5"/>
  <c r="M1323" i="5"/>
  <c r="O1323" i="5" s="1"/>
  <c r="M1815" i="5"/>
  <c r="O1815" i="5" s="1"/>
  <c r="M508" i="5"/>
  <c r="O508" i="5" s="1"/>
  <c r="D608" i="5"/>
  <c r="N608" i="5"/>
  <c r="M1115" i="5"/>
  <c r="O1115" i="5" s="1"/>
  <c r="M1192" i="5"/>
  <c r="O1192" i="5" s="1"/>
  <c r="N1408" i="5"/>
  <c r="D1408" i="5"/>
  <c r="N251" i="5"/>
  <c r="D251" i="5"/>
  <c r="M1275" i="5"/>
  <c r="O1275" i="5" s="1"/>
  <c r="M1806" i="5"/>
  <c r="O1806" i="5" s="1"/>
  <c r="M1667" i="5"/>
  <c r="O1667" i="5" s="1"/>
  <c r="N453" i="5"/>
  <c r="D453" i="5"/>
  <c r="M1949" i="5"/>
  <c r="O1949" i="5" s="1"/>
  <c r="M1214" i="5"/>
  <c r="O1214" i="5" s="1"/>
  <c r="N368" i="5"/>
  <c r="D368" i="5"/>
  <c r="M1899" i="5"/>
  <c r="O1899" i="5" s="1"/>
  <c r="N131" i="5"/>
  <c r="D131" i="5"/>
  <c r="N338" i="5"/>
  <c r="D338" i="5"/>
  <c r="D129" i="5"/>
  <c r="N129" i="5"/>
  <c r="D1353" i="5"/>
  <c r="N1353" i="5"/>
  <c r="D240" i="5"/>
  <c r="N240" i="5"/>
  <c r="N584" i="5"/>
  <c r="D584" i="5"/>
  <c r="N1973" i="5"/>
  <c r="D1973" i="5"/>
  <c r="M39" i="5"/>
  <c r="O39" i="5" s="1"/>
  <c r="M1564" i="5"/>
  <c r="O1564" i="5" s="1"/>
  <c r="M1547" i="5"/>
  <c r="O1547" i="5" s="1"/>
  <c r="M1688" i="5"/>
  <c r="O1688" i="5" s="1"/>
  <c r="M1971" i="5"/>
  <c r="O1971" i="5" s="1"/>
  <c r="D657" i="5"/>
  <c r="N657" i="5"/>
  <c r="M948" i="5"/>
  <c r="O948" i="5" s="1"/>
  <c r="M1202" i="5"/>
  <c r="O1202" i="5" s="1"/>
  <c r="M711" i="5"/>
  <c r="O711" i="5" s="1"/>
  <c r="M371" i="5"/>
  <c r="O371" i="5" s="1"/>
  <c r="M1856" i="5"/>
  <c r="O1856" i="5" s="1"/>
  <c r="N1333" i="5"/>
  <c r="D1333" i="5"/>
  <c r="N1753" i="5"/>
  <c r="D1753" i="5"/>
  <c r="D906" i="5"/>
  <c r="N906" i="5"/>
  <c r="D1793" i="5"/>
  <c r="N1793" i="5"/>
  <c r="N614" i="5"/>
  <c r="D614" i="5"/>
  <c r="D330" i="5"/>
  <c r="N330" i="5"/>
  <c r="M1751" i="5"/>
  <c r="O1751" i="5" s="1"/>
  <c r="N576" i="5"/>
  <c r="D576" i="5"/>
  <c r="D1043" i="5"/>
  <c r="N1043" i="5"/>
  <c r="M1331" i="5"/>
  <c r="O1331" i="5" s="1"/>
  <c r="D962" i="5"/>
  <c r="N962" i="5"/>
  <c r="N1895" i="5"/>
  <c r="D1895" i="5"/>
  <c r="M354" i="5"/>
  <c r="O354" i="5" s="1"/>
  <c r="M177" i="5"/>
  <c r="O177" i="5" s="1"/>
  <c r="D725" i="5"/>
  <c r="N725" i="5"/>
  <c r="M991" i="5"/>
  <c r="O991" i="5" s="1"/>
  <c r="N867" i="5"/>
  <c r="D867" i="5"/>
  <c r="N741" i="5"/>
  <c r="D741" i="5"/>
  <c r="N239" i="5"/>
  <c r="D239" i="5"/>
  <c r="M1972" i="5"/>
  <c r="O1972" i="5" s="1"/>
  <c r="D1548" i="5"/>
  <c r="N1548" i="5"/>
  <c r="D173" i="5"/>
  <c r="N173" i="5"/>
  <c r="M584" i="5"/>
  <c r="O584" i="5" s="1"/>
  <c r="N1217" i="5"/>
  <c r="D1217" i="5"/>
  <c r="M547" i="5"/>
  <c r="O547" i="5" s="1"/>
  <c r="M756" i="5"/>
  <c r="O756" i="5" s="1"/>
  <c r="M1148" i="5"/>
  <c r="O1148" i="5" s="1"/>
  <c r="M380" i="5"/>
  <c r="O380" i="5" s="1"/>
  <c r="M1605" i="5"/>
  <c r="O1605" i="5" s="1"/>
  <c r="M1912" i="5"/>
  <c r="O1912" i="5" s="1"/>
  <c r="N1456" i="5"/>
  <c r="D1456" i="5"/>
  <c r="D226" i="5"/>
  <c r="N226" i="5"/>
  <c r="M1845" i="5"/>
  <c r="O1845" i="5" s="1"/>
  <c r="M1986" i="5"/>
  <c r="O1986" i="5" s="1"/>
  <c r="M802" i="5"/>
  <c r="O802" i="5" s="1"/>
  <c r="D895" i="5"/>
  <c r="N895" i="5"/>
  <c r="N1050" i="5"/>
  <c r="D1050" i="5"/>
  <c r="D1363" i="5"/>
  <c r="N1363" i="5"/>
  <c r="D1519" i="5"/>
  <c r="N1519" i="5"/>
  <c r="M133" i="5"/>
  <c r="O133" i="5" s="1"/>
  <c r="N1344" i="5"/>
  <c r="D1344" i="5"/>
  <c r="M1943" i="5"/>
  <c r="O1943" i="5" s="1"/>
  <c r="D266" i="5"/>
  <c r="N266" i="5"/>
  <c r="N447" i="5"/>
  <c r="D447" i="5"/>
  <c r="D1055" i="5"/>
  <c r="N1055" i="5"/>
  <c r="D256" i="5"/>
  <c r="N256" i="5"/>
  <c r="M891" i="5"/>
  <c r="O891" i="5" s="1"/>
  <c r="D1952" i="5"/>
  <c r="N1952" i="5"/>
  <c r="M658" i="5"/>
  <c r="O658" i="5" s="1"/>
  <c r="M118" i="5"/>
  <c r="O118" i="5" s="1"/>
  <c r="M581" i="5"/>
  <c r="O581" i="5" s="1"/>
  <c r="D732" i="5"/>
  <c r="N732" i="5"/>
  <c r="N1565" i="5"/>
  <c r="D1565" i="5"/>
  <c r="M323" i="5"/>
  <c r="O323" i="5" s="1"/>
  <c r="M486" i="5"/>
  <c r="O486" i="5" s="1"/>
  <c r="M1565" i="5"/>
  <c r="O1565" i="5" s="1"/>
  <c r="N1227" i="5"/>
  <c r="D1227" i="5"/>
  <c r="N164" i="5"/>
  <c r="D164" i="5"/>
  <c r="N1188" i="5"/>
  <c r="D1188" i="5"/>
  <c r="D1754" i="5"/>
  <c r="N1754" i="5"/>
  <c r="M1482" i="5"/>
  <c r="O1482" i="5" s="1"/>
  <c r="D717" i="5"/>
  <c r="N717" i="5"/>
  <c r="N762" i="5"/>
  <c r="D762" i="5"/>
  <c r="N1357" i="5"/>
  <c r="D1357" i="5"/>
  <c r="M1205" i="5"/>
  <c r="O1205" i="5" s="1"/>
  <c r="N634" i="5"/>
  <c r="D634" i="5"/>
  <c r="M229" i="5"/>
  <c r="O229" i="5" s="1"/>
  <c r="M1819" i="5"/>
  <c r="O1819" i="5" s="1"/>
  <c r="M1644" i="5"/>
  <c r="O1644" i="5" s="1"/>
  <c r="M1734" i="5"/>
  <c r="O1734" i="5" s="1"/>
  <c r="M1923" i="5"/>
  <c r="O1923" i="5" s="1"/>
  <c r="N1803" i="5"/>
  <c r="D1803" i="5"/>
  <c r="M244" i="5"/>
  <c r="O244" i="5" s="1"/>
  <c r="N130" i="5"/>
  <c r="D130" i="5"/>
  <c r="N1744" i="5"/>
  <c r="D1744" i="5"/>
  <c r="M619" i="5"/>
  <c r="O619" i="5" s="1"/>
  <c r="D473" i="5"/>
  <c r="N473" i="5"/>
  <c r="N1580" i="5"/>
  <c r="D1580" i="5"/>
  <c r="M513" i="5"/>
  <c r="O513" i="5" s="1"/>
  <c r="M728" i="5"/>
  <c r="O728" i="5" s="1"/>
  <c r="D1904" i="5"/>
  <c r="N1904" i="5"/>
  <c r="M1415" i="5"/>
  <c r="O1415" i="5" s="1"/>
  <c r="M1563" i="5"/>
  <c r="O1563" i="5" s="1"/>
  <c r="N1199" i="5"/>
  <c r="D1199" i="5"/>
  <c r="N1472" i="5"/>
  <c r="D1472" i="5"/>
  <c r="D1167" i="5"/>
  <c r="N1167" i="5"/>
  <c r="N436" i="5"/>
  <c r="D436" i="5"/>
  <c r="M135" i="5"/>
  <c r="O135" i="5" s="1"/>
  <c r="M408" i="5"/>
  <c r="O408" i="5" s="1"/>
  <c r="N798" i="5"/>
  <c r="D798" i="5"/>
  <c r="M764" i="5"/>
  <c r="O764" i="5" s="1"/>
  <c r="M459" i="5"/>
  <c r="O459" i="5" s="1"/>
  <c r="D1053" i="5"/>
  <c r="N1053" i="5"/>
  <c r="D1221" i="5"/>
  <c r="N1221" i="5"/>
  <c r="N989" i="5"/>
  <c r="D989" i="5"/>
  <c r="D187" i="5"/>
  <c r="N187" i="5"/>
  <c r="M931" i="5"/>
  <c r="O931" i="5" s="1"/>
  <c r="M1511" i="5"/>
  <c r="O1511" i="5" s="1"/>
  <c r="N1722" i="5"/>
  <c r="D1722" i="5"/>
  <c r="N492" i="5"/>
  <c r="D492" i="5"/>
  <c r="D353" i="5"/>
  <c r="N353" i="5"/>
  <c r="M1974" i="5"/>
  <c r="O1974" i="5" s="1"/>
  <c r="M507" i="5"/>
  <c r="O507" i="5" s="1"/>
  <c r="N1101" i="5"/>
  <c r="D1101" i="5"/>
  <c r="N1260" i="5"/>
  <c r="D1260" i="5"/>
  <c r="D1261" i="5"/>
  <c r="N1261" i="5"/>
  <c r="M851" i="5"/>
  <c r="O851" i="5" s="1"/>
  <c r="M1941" i="5"/>
  <c r="O1941" i="5" s="1"/>
  <c r="D1028" i="5"/>
  <c r="N1028" i="5"/>
  <c r="M1586" i="5"/>
  <c r="O1586" i="5" s="1"/>
  <c r="N1308" i="5"/>
  <c r="D1308" i="5"/>
  <c r="D1368" i="5"/>
  <c r="N1368" i="5"/>
  <c r="N1163" i="5"/>
  <c r="D1163" i="5"/>
  <c r="M414" i="5"/>
  <c r="O414" i="5" s="1"/>
  <c r="M1410" i="5"/>
  <c r="O1410" i="5" s="1"/>
  <c r="N529" i="5"/>
  <c r="D529" i="5"/>
  <c r="M1645" i="5"/>
  <c r="O1645" i="5" s="1"/>
  <c r="D1063" i="5"/>
  <c r="N1063" i="5"/>
  <c r="D1449" i="5"/>
  <c r="N1449" i="5"/>
  <c r="N1325" i="5"/>
  <c r="D1325" i="5"/>
  <c r="M1411" i="5"/>
  <c r="O1411" i="5" s="1"/>
  <c r="M1258" i="5"/>
  <c r="O1258" i="5" s="1"/>
  <c r="M1724" i="5"/>
  <c r="O1724" i="5" s="1"/>
  <c r="M520" i="5"/>
  <c r="O520" i="5" s="1"/>
  <c r="N1844" i="5"/>
  <c r="D1844" i="5"/>
  <c r="M596" i="5"/>
  <c r="O596" i="5" s="1"/>
  <c r="D472" i="5"/>
  <c r="N472" i="5"/>
  <c r="D318" i="5"/>
  <c r="N318" i="5"/>
  <c r="M218" i="5"/>
  <c r="O218" i="5" s="1"/>
  <c r="N563" i="5"/>
  <c r="D563" i="5"/>
  <c r="M1794" i="5"/>
  <c r="O1794" i="5" s="1"/>
  <c r="D811" i="5"/>
  <c r="N811" i="5"/>
  <c r="D1315" i="5"/>
  <c r="N1315" i="5"/>
  <c r="D575" i="5"/>
  <c r="N575" i="5"/>
  <c r="M369" i="5"/>
  <c r="O369" i="5" s="1"/>
  <c r="M886" i="5"/>
  <c r="O886" i="5" s="1"/>
  <c r="N1477" i="5"/>
  <c r="D1477" i="5"/>
  <c r="D703" i="5"/>
  <c r="N703" i="5"/>
  <c r="M1291" i="5"/>
  <c r="O1291" i="5" s="1"/>
  <c r="D940" i="5"/>
  <c r="N940" i="5"/>
  <c r="M1308" i="5"/>
  <c r="O1308" i="5" s="1"/>
  <c r="N761" i="5"/>
  <c r="D761" i="5"/>
  <c r="M1149" i="5"/>
  <c r="O1149" i="5" s="1"/>
  <c r="D1366" i="5"/>
  <c r="N1366" i="5"/>
  <c r="M151" i="5"/>
  <c r="O151" i="5" s="1"/>
  <c r="N890" i="5"/>
  <c r="D890" i="5"/>
  <c r="D1885" i="5"/>
  <c r="N1885" i="5"/>
  <c r="D1511" i="5"/>
  <c r="N1511" i="5"/>
  <c r="D1569" i="5"/>
  <c r="N1569" i="5"/>
  <c r="M1306" i="5"/>
  <c r="O1306" i="5" s="1"/>
  <c r="D1806" i="5"/>
  <c r="N1806" i="5"/>
  <c r="N191" i="5"/>
  <c r="D191" i="5"/>
  <c r="N380" i="5"/>
  <c r="D380" i="5"/>
  <c r="N128" i="5"/>
  <c r="D128" i="5"/>
  <c r="D730" i="5"/>
  <c r="N730" i="5"/>
  <c r="M137" i="5"/>
  <c r="O137" i="5" s="1"/>
  <c r="N1168" i="5"/>
  <c r="D1168" i="5"/>
  <c r="M171" i="5"/>
  <c r="O171" i="5" s="1"/>
  <c r="N1786" i="5"/>
  <c r="D1786" i="5"/>
  <c r="M1546" i="5"/>
  <c r="O1546" i="5" s="1"/>
  <c r="M1771" i="5"/>
  <c r="O1771" i="5" s="1"/>
  <c r="D898" i="5"/>
  <c r="N898" i="5"/>
  <c r="M1709" i="5"/>
  <c r="O1709" i="5" s="1"/>
  <c r="M1945" i="5"/>
  <c r="O1945" i="5" s="1"/>
  <c r="M1720" i="5"/>
  <c r="O1720" i="5" s="1"/>
  <c r="M543" i="5"/>
  <c r="O543" i="5" s="1"/>
  <c r="N690" i="5"/>
  <c r="D690" i="5"/>
  <c r="M1449" i="5"/>
  <c r="O1449" i="5" s="1"/>
  <c r="M1138" i="5"/>
  <c r="O1138" i="5" s="1"/>
  <c r="N956" i="5"/>
  <c r="D956" i="5"/>
  <c r="N510" i="5"/>
  <c r="D510" i="5"/>
  <c r="M1962" i="5"/>
  <c r="O1962" i="5" s="1"/>
  <c r="M645" i="5"/>
  <c r="O645" i="5" s="1"/>
  <c r="D1581" i="5"/>
  <c r="N1581" i="5"/>
  <c r="N1082" i="5"/>
  <c r="D1082" i="5"/>
  <c r="M1349" i="5"/>
  <c r="O1349" i="5" s="1"/>
  <c r="N661" i="5"/>
  <c r="D661" i="5"/>
  <c r="M714" i="5"/>
  <c r="O714" i="5" s="1"/>
  <c r="M1892" i="5"/>
  <c r="O1892" i="5" s="1"/>
  <c r="M1289" i="5"/>
  <c r="O1289" i="5" s="1"/>
  <c r="M1294" i="5"/>
  <c r="O1294" i="5" s="1"/>
  <c r="M362" i="5"/>
  <c r="O362" i="5" s="1"/>
  <c r="M1293" i="5"/>
  <c r="O1293" i="5" s="1"/>
  <c r="M398" i="5"/>
  <c r="O398" i="5" s="1"/>
  <c r="M1578" i="5"/>
  <c r="O1578" i="5" s="1"/>
  <c r="D678" i="5"/>
  <c r="N678" i="5"/>
  <c r="M1998" i="5"/>
  <c r="O1998" i="5" s="1"/>
  <c r="N1691" i="5"/>
  <c r="D1691" i="5"/>
  <c r="M814" i="5"/>
  <c r="O814" i="5" s="1"/>
  <c r="D1031" i="5"/>
  <c r="N1031" i="5"/>
  <c r="M1317" i="5"/>
  <c r="O1317" i="5" s="1"/>
  <c r="D1034" i="5"/>
  <c r="N1034" i="5"/>
  <c r="N1903" i="5"/>
  <c r="D1903" i="5"/>
  <c r="M1890" i="5"/>
  <c r="O1890" i="5" s="1"/>
  <c r="M1730" i="5"/>
  <c r="O1730" i="5" s="1"/>
  <c r="M299" i="5"/>
  <c r="O299" i="5" s="1"/>
  <c r="M739" i="5"/>
  <c r="O739" i="5" s="1"/>
  <c r="D700" i="5"/>
  <c r="N700" i="5"/>
  <c r="N607" i="5"/>
  <c r="D607" i="5"/>
  <c r="N1867" i="5"/>
  <c r="D1867" i="5"/>
  <c r="M719" i="5"/>
  <c r="O719" i="5" s="1"/>
  <c r="M1061" i="5"/>
  <c r="O1061" i="5" s="1"/>
  <c r="M1251" i="5"/>
  <c r="O1251" i="5" s="1"/>
  <c r="M723" i="5"/>
  <c r="O723" i="5" s="1"/>
  <c r="M1471" i="5"/>
  <c r="O1471" i="5" s="1"/>
  <c r="M1068" i="5"/>
  <c r="O1068" i="5" s="1"/>
  <c r="M1827" i="5"/>
  <c r="O1827" i="5" s="1"/>
  <c r="M1685" i="5"/>
  <c r="O1685" i="5" s="1"/>
  <c r="D243" i="5"/>
  <c r="N243" i="5"/>
  <c r="D543" i="5"/>
  <c r="N543" i="5"/>
  <c r="D979" i="5"/>
  <c r="N979" i="5"/>
  <c r="M426" i="5"/>
  <c r="O426" i="5" s="1"/>
  <c r="M1499" i="5"/>
  <c r="O1499" i="5" s="1"/>
  <c r="M873" i="5"/>
  <c r="O873" i="5" s="1"/>
  <c r="D522" i="5"/>
  <c r="N522" i="5"/>
  <c r="M1296" i="5"/>
  <c r="O1296" i="5" s="1"/>
  <c r="N1830" i="5"/>
  <c r="D1830" i="5"/>
  <c r="N1123" i="5"/>
  <c r="D1123" i="5"/>
  <c r="D1837" i="5"/>
  <c r="N1837" i="5"/>
  <c r="M246" i="5"/>
  <c r="O246" i="5" s="1"/>
  <c r="N361" i="5"/>
  <c r="D361" i="5"/>
  <c r="N1712" i="5"/>
  <c r="D1712" i="5"/>
  <c r="M532" i="5"/>
  <c r="O532" i="5" s="1"/>
  <c r="M1180" i="5"/>
  <c r="O1180" i="5" s="1"/>
  <c r="N1467" i="5"/>
  <c r="D1467" i="5"/>
  <c r="M261" i="5"/>
  <c r="O261" i="5" s="1"/>
  <c r="D432" i="5"/>
  <c r="N432" i="5"/>
  <c r="M1102" i="5"/>
  <c r="O1102" i="5" s="1"/>
  <c r="M1104" i="5"/>
  <c r="O1104" i="5" s="1"/>
  <c r="D728" i="5"/>
  <c r="N728" i="5"/>
  <c r="D1140" i="5"/>
  <c r="N1140" i="5"/>
  <c r="M1853" i="5"/>
  <c r="O1853" i="5" s="1"/>
  <c r="N1711" i="5"/>
  <c r="D1711" i="5"/>
  <c r="M245" i="5"/>
  <c r="O245" i="5" s="1"/>
  <c r="D974" i="5"/>
  <c r="N974" i="5"/>
  <c r="N1943" i="5"/>
  <c r="D1943" i="5"/>
  <c r="N352" i="5"/>
  <c r="D352" i="5"/>
  <c r="M616" i="5"/>
  <c r="O616" i="5" s="1"/>
  <c r="N1674" i="5"/>
  <c r="D1674" i="5"/>
  <c r="M1183" i="5"/>
  <c r="O1183" i="5" s="1"/>
  <c r="N249" i="5"/>
  <c r="D249" i="5"/>
  <c r="D802" i="5"/>
  <c r="N802" i="5"/>
  <c r="D1427" i="5"/>
  <c r="N1427" i="5"/>
  <c r="M403" i="5"/>
  <c r="O403" i="5" s="1"/>
  <c r="M105" i="5"/>
  <c r="O105" i="5" s="1"/>
  <c r="N1663" i="5"/>
  <c r="D1663" i="5"/>
  <c r="N1278" i="5"/>
  <c r="D1278" i="5"/>
  <c r="D697" i="5"/>
  <c r="N697" i="5"/>
  <c r="N1573" i="5"/>
  <c r="D1573" i="5"/>
  <c r="M1702" i="5"/>
  <c r="O1702" i="5" s="1"/>
  <c r="D223" i="5"/>
  <c r="N223" i="5"/>
  <c r="D405" i="5"/>
  <c r="N405" i="5"/>
  <c r="D1137" i="5"/>
  <c r="N1137" i="5"/>
  <c r="D951" i="5"/>
  <c r="N951" i="5"/>
  <c r="D1112" i="5"/>
  <c r="N1112" i="5"/>
  <c r="D1940" i="5"/>
  <c r="N1940" i="5"/>
  <c r="D833" i="5"/>
  <c r="N833" i="5"/>
  <c r="M1303" i="5"/>
  <c r="O1303" i="5" s="1"/>
  <c r="M863" i="5"/>
  <c r="O863" i="5" s="1"/>
  <c r="M1272" i="5"/>
  <c r="O1272" i="5" s="1"/>
  <c r="M372" i="5"/>
  <c r="O372" i="5" s="1"/>
  <c r="D1143" i="5"/>
  <c r="N1143" i="5"/>
  <c r="N1235" i="5"/>
  <c r="D1235" i="5"/>
  <c r="N1752" i="5"/>
  <c r="D1752" i="5"/>
  <c r="M744" i="5"/>
  <c r="O744" i="5" s="1"/>
  <c r="D1561" i="5"/>
  <c r="N1561" i="5"/>
  <c r="N390" i="5"/>
  <c r="D390" i="5"/>
  <c r="M1981" i="5"/>
  <c r="O1981" i="5" s="1"/>
  <c r="N1715" i="5"/>
  <c r="D1715" i="5"/>
  <c r="M511" i="5"/>
  <c r="O511" i="5" s="1"/>
  <c r="M1776" i="5"/>
  <c r="O1776" i="5" s="1"/>
  <c r="N1257" i="5"/>
  <c r="D1257" i="5"/>
  <c r="D1619" i="5"/>
  <c r="N1619" i="5"/>
  <c r="N1277" i="5"/>
  <c r="D1277" i="5"/>
  <c r="D1879" i="5"/>
  <c r="N1879" i="5"/>
  <c r="N718" i="5"/>
  <c r="D718" i="5"/>
  <c r="N836" i="5"/>
  <c r="D836" i="5"/>
  <c r="N799" i="5"/>
  <c r="D799" i="5"/>
  <c r="M263" i="5"/>
  <c r="O263" i="5" s="1"/>
  <c r="N1414" i="5"/>
  <c r="D1414" i="5"/>
  <c r="N194" i="5"/>
  <c r="D194" i="5"/>
  <c r="M253" i="5"/>
  <c r="O253" i="5" s="1"/>
  <c r="N1247" i="5"/>
  <c r="D1247" i="5"/>
  <c r="N1658" i="5"/>
  <c r="D1658" i="5"/>
  <c r="M1560" i="5"/>
  <c r="O1560" i="5" s="1"/>
  <c r="D1889" i="5"/>
  <c r="N1889" i="5"/>
  <c r="M308" i="5"/>
  <c r="O308" i="5" s="1"/>
  <c r="M156" i="5"/>
  <c r="O156" i="5" s="1"/>
  <c r="N1510" i="5"/>
  <c r="D1510" i="5"/>
  <c r="D1856" i="5"/>
  <c r="N1856" i="5"/>
  <c r="N1251" i="5"/>
  <c r="D1251" i="5"/>
  <c r="D1942" i="5"/>
  <c r="N1942" i="5"/>
  <c r="M176" i="5"/>
  <c r="O176" i="5" s="1"/>
  <c r="M1121" i="5"/>
  <c r="O1121" i="5" s="1"/>
  <c r="M1420" i="5"/>
  <c r="O1420" i="5" s="1"/>
  <c r="D1590" i="5"/>
  <c r="N1590" i="5"/>
  <c r="D1311" i="5"/>
  <c r="N1311" i="5"/>
  <c r="N1719" i="5"/>
  <c r="D1719" i="5"/>
  <c r="N1978" i="5"/>
  <c r="D1978" i="5"/>
  <c r="M992" i="5"/>
  <c r="O992" i="5" s="1"/>
  <c r="D1266" i="5"/>
  <c r="N1266" i="5"/>
  <c r="M601" i="5"/>
  <c r="O601" i="5" s="1"/>
  <c r="D1583" i="5"/>
  <c r="N1583" i="5"/>
  <c r="M769" i="5"/>
  <c r="O769" i="5" s="1"/>
  <c r="M1241" i="5"/>
  <c r="O1241" i="5" s="1"/>
  <c r="M1537" i="5"/>
  <c r="O1537" i="5" s="1"/>
  <c r="M727" i="5"/>
  <c r="O727" i="5" s="1"/>
  <c r="D308" i="5"/>
  <c r="N308" i="5"/>
  <c r="D451" i="5"/>
  <c r="N451" i="5"/>
  <c r="N517" i="5"/>
  <c r="D517" i="5"/>
  <c r="D1751" i="5"/>
  <c r="N1751" i="5"/>
  <c r="D1857" i="5"/>
  <c r="N1857" i="5"/>
  <c r="D139" i="5"/>
  <c r="N139" i="5"/>
  <c r="N1147" i="5"/>
  <c r="D1147" i="5"/>
  <c r="D294" i="5"/>
  <c r="N294" i="5"/>
  <c r="D999" i="5"/>
  <c r="N999" i="5"/>
  <c r="D1853" i="5"/>
  <c r="N1853" i="5"/>
  <c r="M1096" i="5"/>
  <c r="O1096" i="5" s="1"/>
  <c r="M1179" i="5"/>
  <c r="O1179" i="5" s="1"/>
  <c r="M1637" i="5"/>
  <c r="O1637" i="5" s="1"/>
  <c r="N475" i="5"/>
  <c r="D475" i="5"/>
  <c r="M1173" i="5"/>
  <c r="O1173" i="5" s="1"/>
  <c r="D1790" i="5"/>
  <c r="N1790" i="5"/>
  <c r="M172" i="5"/>
  <c r="O172" i="5" s="1"/>
  <c r="N1230" i="5"/>
  <c r="D1230" i="5"/>
  <c r="N1709" i="5"/>
  <c r="D1709" i="5"/>
  <c r="N457" i="5"/>
  <c r="D457" i="5"/>
  <c r="M467" i="5"/>
  <c r="O467" i="5" s="1"/>
  <c r="M895" i="5"/>
  <c r="O895" i="5" s="1"/>
  <c r="D578" i="5"/>
  <c r="N578" i="5"/>
  <c r="M293" i="5"/>
  <c r="O293" i="5" s="1"/>
  <c r="M152" i="5"/>
  <c r="O152" i="5" s="1"/>
  <c r="M1129" i="5"/>
  <c r="O1129" i="5" s="1"/>
  <c r="M832" i="5"/>
  <c r="O832" i="5" s="1"/>
  <c r="D1868" i="5"/>
  <c r="N1868" i="5"/>
  <c r="N186" i="5"/>
  <c r="D186" i="5"/>
  <c r="M1004" i="5"/>
  <c r="O1004" i="5" s="1"/>
  <c r="M1494" i="5"/>
  <c r="O1494" i="5" s="1"/>
  <c r="M136" i="5"/>
  <c r="O136" i="5" s="1"/>
  <c r="M1437" i="5"/>
  <c r="O1437" i="5" s="1"/>
  <c r="D1610" i="5"/>
  <c r="N1610" i="5"/>
  <c r="M1887" i="5"/>
  <c r="O1887" i="5" s="1"/>
  <c r="N1916" i="5"/>
  <c r="D1916" i="5"/>
  <c r="N1239" i="5"/>
  <c r="D1239" i="5"/>
  <c r="M941" i="5"/>
  <c r="O941" i="5" s="1"/>
  <c r="M1210" i="5"/>
  <c r="O1210" i="5" s="1"/>
  <c r="D108" i="5"/>
  <c r="N108" i="5"/>
  <c r="M1301" i="5"/>
  <c r="O1301" i="5" s="1"/>
  <c r="M191" i="5"/>
  <c r="O191" i="5" s="1"/>
  <c r="N759" i="5"/>
  <c r="D759" i="5"/>
  <c r="M1607" i="5"/>
  <c r="O1607" i="5" s="1"/>
  <c r="N806" i="5"/>
  <c r="D806" i="5"/>
  <c r="M170" i="5"/>
  <c r="O170" i="5" s="1"/>
  <c r="N1001" i="5"/>
  <c r="D1001" i="5"/>
  <c r="D671" i="5"/>
  <c r="N671" i="5"/>
  <c r="N1727" i="5"/>
  <c r="D1727" i="5"/>
  <c r="N1842" i="5"/>
  <c r="D1842" i="5"/>
  <c r="N1029" i="5"/>
  <c r="D1029" i="5"/>
  <c r="M1849" i="5"/>
  <c r="O1849" i="5" s="1"/>
  <c r="D810" i="5"/>
  <c r="N810" i="5"/>
  <c r="D1541" i="5"/>
  <c r="N1541" i="5"/>
  <c r="D1527" i="5"/>
  <c r="N1527" i="5"/>
  <c r="M1287" i="5"/>
  <c r="O1287" i="5" s="1"/>
  <c r="M1154" i="5"/>
  <c r="O1154" i="5" s="1"/>
  <c r="N346" i="5"/>
  <c r="D346" i="5"/>
  <c r="N924" i="5"/>
  <c r="D924" i="5"/>
  <c r="D981" i="5"/>
  <c r="N981" i="5"/>
  <c r="M249" i="5"/>
  <c r="O249" i="5" s="1"/>
  <c r="D1596" i="5"/>
  <c r="N1596" i="5"/>
  <c r="M1277" i="5"/>
  <c r="O1277" i="5" s="1"/>
  <c r="M1539" i="5"/>
  <c r="O1539" i="5" s="1"/>
  <c r="N1627" i="5"/>
  <c r="D1627" i="5"/>
  <c r="M1476" i="5"/>
  <c r="O1476" i="5" s="1"/>
  <c r="M1925" i="5"/>
  <c r="O1925" i="5" s="1"/>
  <c r="D1860" i="5"/>
  <c r="N1860" i="5"/>
  <c r="N317" i="5"/>
  <c r="D317" i="5"/>
  <c r="D1723" i="5"/>
  <c r="N1723" i="5"/>
  <c r="M1965" i="5"/>
  <c r="O1965" i="5" s="1"/>
  <c r="D1966" i="5"/>
  <c r="N1966" i="5"/>
  <c r="M807" i="5"/>
  <c r="O807" i="5" s="1"/>
  <c r="N660" i="5"/>
  <c r="D660" i="5"/>
  <c r="D1644" i="5"/>
  <c r="N1644" i="5"/>
  <c r="M1440" i="5"/>
  <c r="O1440" i="5" s="1"/>
  <c r="M153" i="5"/>
  <c r="O153" i="5" s="1"/>
  <c r="N1327" i="5"/>
  <c r="D1327" i="5"/>
  <c r="N1954" i="5"/>
  <c r="D1954" i="5"/>
  <c r="M517" i="5"/>
  <c r="O517" i="5" s="1"/>
  <c r="M1020" i="5"/>
  <c r="O1020" i="5" s="1"/>
  <c r="M625" i="5"/>
  <c r="O625" i="5" s="1"/>
  <c r="M1089" i="5"/>
  <c r="O1089" i="5" s="1"/>
  <c r="M1062" i="5"/>
  <c r="O1062" i="5" s="1"/>
  <c r="M1003" i="5"/>
  <c r="O1003" i="5" s="1"/>
  <c r="D465" i="5"/>
  <c r="N465" i="5"/>
  <c r="M1622" i="5"/>
  <c r="O1622" i="5" s="1"/>
  <c r="D124" i="5"/>
  <c r="N124" i="5"/>
  <c r="M497" i="5"/>
  <c r="O497" i="5" s="1"/>
  <c r="D112" i="5"/>
  <c r="N112" i="5"/>
  <c r="N1763" i="5"/>
  <c r="D1763" i="5"/>
  <c r="M281" i="5"/>
  <c r="O281" i="5" s="1"/>
  <c r="N400" i="5"/>
  <c r="D400" i="5"/>
  <c r="M1920" i="5"/>
  <c r="O1920" i="5" s="1"/>
  <c r="M1268" i="5"/>
  <c r="O1268" i="5" s="1"/>
  <c r="D1279" i="5"/>
  <c r="N1279" i="5"/>
  <c r="D556" i="5"/>
  <c r="N556" i="5"/>
  <c r="M1288" i="5"/>
  <c r="O1288" i="5" s="1"/>
  <c r="N1313" i="5"/>
  <c r="D1313" i="5"/>
  <c r="N1044" i="5"/>
  <c r="D1044" i="5"/>
  <c r="M1307" i="5"/>
  <c r="O1307" i="5" s="1"/>
  <c r="M956" i="5"/>
  <c r="O956" i="5" s="1"/>
  <c r="M1236" i="5"/>
  <c r="O1236" i="5" s="1"/>
  <c r="D163" i="5"/>
  <c r="N163" i="5"/>
  <c r="M1638" i="5"/>
  <c r="O1638" i="5" s="1"/>
  <c r="N958" i="5"/>
  <c r="D958" i="5"/>
  <c r="D619" i="5"/>
  <c r="N619" i="5"/>
  <c r="M1189" i="5"/>
  <c r="O1189" i="5" s="1"/>
  <c r="M776" i="5"/>
  <c r="O776" i="5" s="1"/>
  <c r="M1812" i="5"/>
  <c r="O1812" i="5" s="1"/>
  <c r="M1521" i="5"/>
  <c r="O1521" i="5" s="1"/>
  <c r="D1843" i="5"/>
  <c r="N1843" i="5"/>
  <c r="N889" i="5"/>
  <c r="D889" i="5"/>
  <c r="M1380" i="5"/>
  <c r="O1380" i="5" s="1"/>
  <c r="N1108" i="5"/>
  <c r="D1108" i="5"/>
  <c r="D1827" i="5"/>
  <c r="N1827" i="5"/>
  <c r="M1686" i="5"/>
  <c r="O1686" i="5" s="1"/>
  <c r="M1065" i="5"/>
  <c r="O1065" i="5" s="1"/>
  <c r="D1796" i="5"/>
  <c r="N1796" i="5"/>
  <c r="N179" i="5"/>
  <c r="D179" i="5"/>
  <c r="D1547" i="5"/>
  <c r="N1547" i="5"/>
  <c r="N1085" i="5"/>
  <c r="D1085" i="5"/>
  <c r="N681" i="5"/>
  <c r="D681" i="5"/>
  <c r="N1926" i="5"/>
  <c r="D1926" i="5"/>
  <c r="N582" i="5"/>
  <c r="D582" i="5"/>
  <c r="N1708" i="5"/>
  <c r="D1708" i="5"/>
  <c r="M411" i="5"/>
  <c r="O411" i="5" s="1"/>
  <c r="D800" i="5"/>
  <c r="N800" i="5"/>
  <c r="M1315" i="5"/>
  <c r="O1315" i="5" s="1"/>
  <c r="N827" i="5"/>
  <c r="D827" i="5"/>
  <c r="M1852" i="5"/>
  <c r="O1852" i="5" s="1"/>
  <c r="M983" i="5"/>
  <c r="O983" i="5" s="1"/>
  <c r="D1004" i="5"/>
  <c r="N1004" i="5"/>
  <c r="N872" i="5"/>
  <c r="D872" i="5"/>
  <c r="D395" i="5"/>
  <c r="N395" i="5"/>
  <c r="D1421" i="5"/>
  <c r="N1421" i="5"/>
  <c r="D115" i="5"/>
  <c r="N115" i="5"/>
  <c r="M1260" i="5"/>
  <c r="O1260" i="5" s="1"/>
  <c r="D969" i="5"/>
  <c r="N969" i="5"/>
  <c r="M480" i="5"/>
  <c r="O480" i="5" s="1"/>
  <c r="D310" i="5"/>
  <c r="N310" i="5"/>
  <c r="M1595" i="5"/>
  <c r="O1595" i="5" s="1"/>
  <c r="N749" i="5"/>
  <c r="D749" i="5"/>
  <c r="D1743" i="5"/>
  <c r="N1743" i="5"/>
  <c r="M367" i="5"/>
  <c r="O367" i="5" s="1"/>
  <c r="N539" i="5"/>
  <c r="D539" i="5"/>
  <c r="D803" i="5"/>
  <c r="N803" i="5"/>
  <c r="M900" i="5"/>
  <c r="O900" i="5" s="1"/>
  <c r="M896" i="5"/>
  <c r="O896" i="5" s="1"/>
  <c r="N166" i="5"/>
  <c r="D166" i="5"/>
  <c r="M1527" i="5"/>
  <c r="O1527" i="5" s="1"/>
  <c r="D1189" i="5"/>
  <c r="N1189" i="5"/>
  <c r="M1446" i="5"/>
  <c r="O1446" i="5" s="1"/>
  <c r="M381" i="5"/>
  <c r="O381" i="5" s="1"/>
  <c r="D1532" i="5"/>
  <c r="N1532" i="5"/>
  <c r="D736" i="5"/>
  <c r="N736" i="5"/>
  <c r="M1083" i="5"/>
  <c r="O1083" i="5" s="1"/>
  <c r="M303" i="5"/>
  <c r="O303" i="5" s="1"/>
  <c r="D1556" i="5"/>
  <c r="N1556" i="5"/>
  <c r="M1263" i="5"/>
  <c r="O1263" i="5" s="1"/>
  <c r="M916" i="5"/>
  <c r="O916" i="5" s="1"/>
  <c r="M448" i="5"/>
  <c r="O448" i="5" s="1"/>
  <c r="M1078" i="5"/>
  <c r="O1078" i="5" s="1"/>
  <c r="N884" i="5"/>
  <c r="D884" i="5"/>
  <c r="M445" i="5"/>
  <c r="O445" i="5" s="1"/>
  <c r="M1333" i="5"/>
  <c r="O1333" i="5" s="1"/>
  <c r="D250" i="5"/>
  <c r="N250" i="5"/>
  <c r="M169" i="5"/>
  <c r="O169" i="5" s="1"/>
  <c r="M569" i="5"/>
  <c r="O569" i="5" s="1"/>
  <c r="M549" i="5"/>
  <c r="O549" i="5" s="1"/>
  <c r="D1090" i="5"/>
  <c r="N1090" i="5"/>
  <c r="D1815" i="5"/>
  <c r="N1815" i="5"/>
  <c r="M186" i="5"/>
  <c r="O186" i="5" s="1"/>
  <c r="M479" i="5"/>
  <c r="O479" i="5" s="1"/>
  <c r="N372" i="5"/>
  <c r="D372" i="5"/>
  <c r="N1169" i="5"/>
  <c r="D1169" i="5"/>
  <c r="M1372" i="5"/>
  <c r="O1372" i="5" s="1"/>
  <c r="N1718" i="5"/>
  <c r="D1718" i="5"/>
  <c r="N939" i="5"/>
  <c r="D939" i="5"/>
  <c r="N236" i="5"/>
  <c r="D236" i="5"/>
  <c r="N1439" i="5"/>
  <c r="D1439" i="5"/>
  <c r="M1732" i="5"/>
  <c r="O1732" i="5" s="1"/>
  <c r="M1312" i="5"/>
  <c r="O1312" i="5" s="1"/>
  <c r="D820" i="5"/>
  <c r="N820" i="5"/>
  <c r="N237" i="5"/>
  <c r="D237" i="5"/>
  <c r="M758" i="5"/>
  <c r="O758" i="5" s="1"/>
  <c r="M350" i="5"/>
  <c r="O350" i="5" s="1"/>
  <c r="N155" i="5"/>
  <c r="D155" i="5"/>
  <c r="N1809" i="5"/>
  <c r="D1809" i="5"/>
  <c r="M1802" i="5"/>
  <c r="O1802" i="5" s="1"/>
  <c r="M1238" i="5"/>
  <c r="O1238" i="5" s="1"/>
  <c r="M966" i="5"/>
  <c r="O966" i="5" s="1"/>
  <c r="N1983" i="5"/>
  <c r="D1983" i="5"/>
  <c r="N1030" i="5"/>
  <c r="D1030" i="5"/>
  <c r="N1861" i="5"/>
  <c r="D1861" i="5"/>
  <c r="M1175" i="5"/>
  <c r="O1175" i="5" s="1"/>
  <c r="N1758" i="5"/>
  <c r="D1758" i="5"/>
  <c r="D1970" i="5"/>
  <c r="N1970" i="5"/>
  <c r="M659" i="5"/>
  <c r="O659" i="5" s="1"/>
  <c r="N397" i="5"/>
  <c r="D397" i="5"/>
  <c r="M1290" i="5"/>
  <c r="O1290" i="5" s="1"/>
  <c r="M571" i="5"/>
  <c r="O571" i="5" s="1"/>
  <c r="M717" i="5"/>
  <c r="O717" i="5" s="1"/>
  <c r="M932" i="5"/>
  <c r="O932" i="5" s="1"/>
  <c r="M813" i="5"/>
  <c r="O813" i="5" s="1"/>
  <c r="M737" i="5"/>
  <c r="O737" i="5" s="1"/>
  <c r="M1340" i="5"/>
  <c r="O1340" i="5" s="1"/>
  <c r="N1184" i="5"/>
  <c r="D1184" i="5"/>
  <c r="N381" i="5"/>
  <c r="D381" i="5"/>
  <c r="M713" i="5"/>
  <c r="O713" i="5" s="1"/>
  <c r="M1369" i="5"/>
  <c r="O1369" i="5" s="1"/>
  <c r="N203" i="5"/>
  <c r="D203" i="5"/>
  <c r="M1959" i="5"/>
  <c r="O1959" i="5" s="1"/>
  <c r="N1742" i="5"/>
  <c r="D1742" i="5"/>
  <c r="N1048" i="5"/>
  <c r="D1048" i="5"/>
  <c r="M558" i="5"/>
  <c r="O558" i="5" s="1"/>
  <c r="N142" i="5"/>
  <c r="D142" i="5"/>
  <c r="M858" i="5"/>
  <c r="O858" i="5" s="1"/>
  <c r="M466" i="5"/>
  <c r="O466" i="5" s="1"/>
  <c r="M1266" i="5"/>
  <c r="O1266" i="5" s="1"/>
  <c r="M1387" i="5"/>
  <c r="O1387" i="5" s="1"/>
  <c r="M405" i="5"/>
  <c r="O405" i="5" s="1"/>
  <c r="N769" i="5"/>
  <c r="D769" i="5"/>
  <c r="M686" i="5"/>
  <c r="O686" i="5" s="1"/>
  <c r="M1918" i="5"/>
  <c r="O1918" i="5" s="1"/>
  <c r="D1577" i="5"/>
  <c r="N1577" i="5"/>
  <c r="N1383" i="5"/>
  <c r="D1383" i="5"/>
  <c r="M305" i="5"/>
  <c r="O305" i="5" s="1"/>
  <c r="M1417" i="5"/>
  <c r="O1417" i="5" s="1"/>
  <c r="D1017" i="5"/>
  <c r="N1017" i="5"/>
  <c r="D1520" i="5"/>
  <c r="N1520" i="5"/>
  <c r="D1783" i="5"/>
  <c r="N1783" i="5"/>
  <c r="N1873" i="5"/>
  <c r="D1873" i="5"/>
  <c r="M1217" i="5"/>
  <c r="O1217" i="5" s="1"/>
  <c r="M482" i="5"/>
  <c r="O482" i="5" s="1"/>
  <c r="N949" i="5"/>
  <c r="D949" i="5"/>
  <c r="D1466" i="5"/>
  <c r="N1466" i="5"/>
  <c r="D791" i="5"/>
  <c r="N791" i="5"/>
  <c r="M563" i="5"/>
  <c r="O563" i="5" s="1"/>
  <c r="M325" i="5"/>
  <c r="O325" i="5" s="1"/>
  <c r="M1034" i="5"/>
  <c r="O1034" i="5" s="1"/>
  <c r="M282" i="5"/>
  <c r="O282" i="5" s="1"/>
  <c r="N1891" i="5"/>
  <c r="D1891" i="5"/>
  <c r="D489" i="5"/>
  <c r="N489" i="5"/>
  <c r="M1325" i="5"/>
  <c r="O1325" i="5" s="1"/>
  <c r="M269" i="5"/>
  <c r="O269" i="5" s="1"/>
  <c r="M1107" i="5"/>
  <c r="O1107" i="5" s="1"/>
  <c r="M885" i="5"/>
  <c r="O885" i="5" s="1"/>
  <c r="D1012" i="5"/>
  <c r="N1012" i="5"/>
  <c r="N1748" i="5"/>
  <c r="D1748" i="5"/>
  <c r="N1282" i="5"/>
  <c r="D1282" i="5"/>
  <c r="D1086" i="5"/>
  <c r="N1086" i="5"/>
  <c r="M1495" i="5"/>
  <c r="O1495" i="5" s="1"/>
  <c r="M270" i="5"/>
  <c r="O270" i="5" s="1"/>
  <c r="N959" i="5"/>
  <c r="D959" i="5"/>
  <c r="M1762" i="5"/>
  <c r="O1762" i="5" s="1"/>
  <c r="M755" i="5"/>
  <c r="O755" i="5" s="1"/>
  <c r="N838" i="5"/>
  <c r="D838" i="5"/>
  <c r="D1706" i="5"/>
  <c r="N1706" i="5"/>
  <c r="M209" i="5"/>
  <c r="O209" i="5" s="1"/>
  <c r="N704" i="5"/>
  <c r="D704" i="5"/>
  <c r="M1060" i="5"/>
  <c r="O1060" i="5" s="1"/>
  <c r="N1960" i="5"/>
  <c r="D1960" i="5"/>
  <c r="M1983" i="5"/>
  <c r="O1983" i="5" s="1"/>
  <c r="M1924" i="5"/>
  <c r="O1924" i="5" s="1"/>
  <c r="M1989" i="5"/>
  <c r="O1989" i="5" s="1"/>
  <c r="M1204" i="5"/>
  <c r="O1204" i="5" s="1"/>
  <c r="D227" i="5"/>
  <c r="N227" i="5"/>
  <c r="M1487" i="5"/>
  <c r="O1487" i="5" s="1"/>
  <c r="M1641" i="5"/>
  <c r="O1641" i="5" s="1"/>
  <c r="M795" i="5"/>
  <c r="O795" i="5" s="1"/>
  <c r="N242" i="5"/>
  <c r="D242" i="5"/>
  <c r="M1801" i="5"/>
  <c r="O1801" i="5" s="1"/>
  <c r="M1988" i="5"/>
  <c r="O1988" i="5" s="1"/>
  <c r="D797" i="5"/>
  <c r="N797" i="5"/>
  <c r="M1026" i="5"/>
  <c r="O1026" i="5" s="1"/>
  <c r="M1002" i="5"/>
  <c r="O1002" i="5" s="1"/>
  <c r="D1965" i="5"/>
  <c r="N1965" i="5"/>
  <c r="N631" i="5"/>
  <c r="D631" i="5"/>
  <c r="M614" i="5"/>
  <c r="O614" i="5" s="1"/>
  <c r="D1937" i="5"/>
  <c r="N1937" i="5"/>
  <c r="N592" i="5"/>
  <c r="D592" i="5"/>
  <c r="D696" i="5"/>
  <c r="N696" i="5"/>
  <c r="M1250" i="5"/>
  <c r="O1250" i="5" s="1"/>
  <c r="M1760" i="5"/>
  <c r="O1760" i="5" s="1"/>
  <c r="D598" i="5"/>
  <c r="N598" i="5"/>
  <c r="M42" i="5"/>
  <c r="O42" i="5" s="1"/>
  <c r="D1417" i="5"/>
  <c r="N1417" i="5"/>
  <c r="N1773" i="5"/>
  <c r="D1773" i="5"/>
  <c r="D1818" i="5"/>
  <c r="N1818" i="5"/>
  <c r="M954" i="5"/>
  <c r="O954" i="5" s="1"/>
  <c r="M1273" i="5"/>
  <c r="O1273" i="5" s="1"/>
  <c r="N1299" i="5"/>
  <c r="D1299" i="5"/>
  <c r="D151" i="5"/>
  <c r="N151" i="5"/>
  <c r="M1958" i="5"/>
  <c r="O1958" i="5" s="1"/>
  <c r="D532" i="5"/>
  <c r="N532" i="5"/>
  <c r="N793" i="5"/>
  <c r="D793" i="5"/>
  <c r="M1092" i="5"/>
  <c r="O1092" i="5" s="1"/>
  <c r="M1824" i="5"/>
  <c r="O1824" i="5" s="1"/>
  <c r="N324" i="5"/>
  <c r="D324" i="5"/>
  <c r="M504" i="5"/>
  <c r="O504" i="5" s="1"/>
  <c r="M613" i="5"/>
  <c r="O613" i="5" s="1"/>
  <c r="N1078" i="5"/>
  <c r="D1078" i="5"/>
  <c r="N118" i="5"/>
  <c r="D118" i="5"/>
  <c r="M429" i="5"/>
  <c r="O429" i="5" s="1"/>
  <c r="D1106" i="5"/>
  <c r="N1106" i="5"/>
  <c r="D957" i="5"/>
  <c r="N957" i="5"/>
  <c r="D1845" i="5"/>
  <c r="N1845" i="5"/>
  <c r="D369" i="5"/>
  <c r="N369" i="5"/>
  <c r="M1200" i="5"/>
  <c r="O1200" i="5" s="1"/>
  <c r="M1632" i="5"/>
  <c r="O1632" i="5" s="1"/>
  <c r="M159" i="5"/>
  <c r="O159" i="5" s="1"/>
  <c r="M1267" i="5"/>
  <c r="O1267" i="5" s="1"/>
  <c r="M1792" i="5"/>
  <c r="O1792" i="5" s="1"/>
  <c r="M1076" i="5"/>
  <c r="O1076" i="5" s="1"/>
  <c r="D1371" i="5"/>
  <c r="N1371" i="5"/>
  <c r="M189" i="5"/>
  <c r="O189" i="5" s="1"/>
  <c r="M329" i="5"/>
  <c r="O329" i="5" s="1"/>
  <c r="M667" i="5"/>
  <c r="O667" i="5" s="1"/>
  <c r="N874" i="5"/>
  <c r="D874" i="5"/>
  <c r="M1675" i="5"/>
  <c r="O1675" i="5" s="1"/>
  <c r="D1538" i="5"/>
  <c r="N1538" i="5"/>
  <c r="N1118" i="5"/>
  <c r="D1118" i="5"/>
  <c r="M1520" i="5"/>
  <c r="O1520" i="5" s="1"/>
  <c r="N1237" i="5"/>
  <c r="D1237" i="5"/>
  <c r="M934" i="5"/>
  <c r="O934" i="5" s="1"/>
  <c r="N733" i="5"/>
  <c r="D733" i="5"/>
  <c r="M1708" i="5"/>
  <c r="O1708" i="5" s="1"/>
  <c r="N1863" i="5"/>
  <c r="D1863" i="5"/>
  <c r="D1113" i="5"/>
  <c r="N1113" i="5"/>
  <c r="M1006" i="5"/>
  <c r="O1006" i="5" s="1"/>
  <c r="N1807" i="5"/>
  <c r="D1807" i="5"/>
  <c r="D813" i="5"/>
  <c r="N813" i="5"/>
  <c r="D839" i="5"/>
  <c r="N839" i="5"/>
  <c r="M898" i="5"/>
  <c r="O898" i="5" s="1"/>
  <c r="D1098" i="5"/>
  <c r="N1098" i="5"/>
  <c r="M708" i="5"/>
  <c r="O708" i="5" s="1"/>
  <c r="D481" i="5"/>
  <c r="N481" i="5"/>
  <c r="D711" i="5"/>
  <c r="N711" i="5"/>
  <c r="M689" i="5"/>
  <c r="O689" i="5" s="1"/>
  <c r="M260" i="5"/>
  <c r="O260" i="5" s="1"/>
  <c r="D880" i="5"/>
  <c r="N880" i="5"/>
  <c r="M250" i="5"/>
  <c r="O250" i="5" s="1"/>
  <c r="N1579" i="5"/>
  <c r="D1579" i="5"/>
  <c r="M973" i="5"/>
  <c r="O973" i="5" s="1"/>
  <c r="M1590" i="5"/>
  <c r="O1590" i="5" s="1"/>
  <c r="D1734" i="5"/>
  <c r="N1734" i="5"/>
  <c r="D873" i="5"/>
  <c r="N873" i="5"/>
  <c r="D314" i="5"/>
  <c r="N314" i="5"/>
  <c r="M1475" i="5"/>
  <c r="O1475" i="5" s="1"/>
  <c r="N1067" i="5"/>
  <c r="D1067" i="5"/>
  <c r="N1300" i="5"/>
  <c r="D1300" i="5"/>
  <c r="N629" i="5"/>
  <c r="D629" i="5"/>
  <c r="D1574" i="5"/>
  <c r="N1574" i="5"/>
  <c r="M1181" i="5"/>
  <c r="O1181" i="5" s="1"/>
  <c r="N909" i="5"/>
  <c r="D909" i="5"/>
  <c r="D1485" i="5"/>
  <c r="N1485" i="5"/>
  <c r="M856" i="5"/>
  <c r="O856" i="5" s="1"/>
  <c r="N499" i="5"/>
  <c r="D499" i="5"/>
  <c r="N708" i="5"/>
  <c r="D708" i="5"/>
  <c r="D1154" i="5"/>
  <c r="N1154" i="5"/>
  <c r="D1557" i="5"/>
  <c r="N1557" i="5"/>
  <c r="N1525" i="5"/>
  <c r="D1525" i="5"/>
  <c r="N1262" i="5"/>
  <c r="D1262" i="5"/>
  <c r="M1207" i="5"/>
  <c r="O1207" i="5" s="1"/>
  <c r="N1906" i="5"/>
  <c r="D1906" i="5"/>
  <c r="N1309" i="5"/>
  <c r="D1309" i="5"/>
  <c r="D1636" i="5"/>
  <c r="N1636" i="5"/>
  <c r="M167" i="5"/>
  <c r="O167" i="5" s="1"/>
  <c r="M935" i="5"/>
  <c r="O935" i="5" s="1"/>
  <c r="D625" i="5"/>
  <c r="N625" i="5"/>
  <c r="M1914" i="5"/>
  <c r="O1914" i="5" s="1"/>
  <c r="M1168" i="5"/>
  <c r="O1168" i="5" s="1"/>
  <c r="D1258" i="5"/>
  <c r="N1258" i="5"/>
  <c r="M1967" i="5"/>
  <c r="O1967" i="5" s="1"/>
  <c r="N1420" i="5"/>
  <c r="D1420" i="5"/>
  <c r="M464" i="5"/>
  <c r="O464" i="5" s="1"/>
  <c r="N1524" i="5"/>
  <c r="D1524" i="5"/>
  <c r="M1457" i="5"/>
  <c r="O1457" i="5" s="1"/>
  <c r="N1491" i="5"/>
  <c r="D1491" i="5"/>
  <c r="M1469" i="5"/>
  <c r="O1469" i="5" s="1"/>
  <c r="D1275" i="5"/>
  <c r="N1275" i="5"/>
  <c r="M1371" i="5"/>
  <c r="O1371" i="5" s="1"/>
  <c r="D1638" i="5"/>
  <c r="N1638" i="5"/>
  <c r="M1454" i="5"/>
  <c r="O1454" i="5" s="1"/>
  <c r="M1741" i="5"/>
  <c r="O1741" i="5" s="1"/>
  <c r="M382" i="5"/>
  <c r="O382" i="5" s="1"/>
  <c r="M1402" i="5"/>
  <c r="O1402" i="5" s="1"/>
  <c r="N252" i="5"/>
  <c r="D252" i="5"/>
  <c r="M109" i="5"/>
  <c r="O109" i="5" s="1"/>
  <c r="N1360" i="5"/>
  <c r="D1360" i="5"/>
  <c r="N706" i="5"/>
  <c r="D706" i="5"/>
  <c r="M1864" i="5"/>
  <c r="O1864" i="5" s="1"/>
  <c r="M812" i="5"/>
  <c r="O812" i="5" s="1"/>
  <c r="M842" i="5"/>
  <c r="O842" i="5" s="1"/>
  <c r="N822" i="5"/>
  <c r="D822" i="5"/>
  <c r="M595" i="5"/>
  <c r="O595" i="5" s="1"/>
  <c r="N1207" i="5"/>
  <c r="D1207" i="5"/>
  <c r="M1866" i="5"/>
  <c r="O1866" i="5" s="1"/>
  <c r="N1134" i="5"/>
  <c r="D1134" i="5"/>
  <c r="M351" i="5"/>
  <c r="O351" i="5" s="1"/>
  <c r="M1045" i="5"/>
  <c r="O1045" i="5" s="1"/>
  <c r="M344" i="5"/>
  <c r="O344" i="5" s="1"/>
  <c r="D877" i="5"/>
  <c r="N877" i="5"/>
  <c r="M826" i="5"/>
  <c r="O826" i="5" s="1"/>
  <c r="M650" i="5"/>
  <c r="O650" i="5" s="1"/>
  <c r="N1093" i="5"/>
  <c r="D1093" i="5"/>
  <c r="N1521" i="5"/>
  <c r="D1521" i="5"/>
  <c r="N448" i="5"/>
  <c r="D448" i="5"/>
  <c r="M179" i="5"/>
  <c r="O179" i="5" s="1"/>
  <c r="D818" i="5"/>
  <c r="N818" i="5"/>
  <c r="M682" i="5"/>
  <c r="O682" i="5" s="1"/>
  <c r="D1504" i="5"/>
  <c r="N1504" i="5"/>
  <c r="M847" i="5"/>
  <c r="O847" i="5" s="1"/>
  <c r="M227" i="5"/>
  <c r="O227" i="5" s="1"/>
  <c r="M1996" i="5"/>
  <c r="O1996" i="5" s="1"/>
  <c r="M1050" i="5"/>
  <c r="O1050" i="5" s="1"/>
  <c r="D488" i="5"/>
  <c r="N488" i="5"/>
  <c r="M1377" i="5"/>
  <c r="O1377" i="5" s="1"/>
  <c r="M1472" i="5"/>
  <c r="O1472" i="5" s="1"/>
  <c r="M1805" i="5"/>
  <c r="O1805" i="5" s="1"/>
  <c r="D1551" i="5"/>
  <c r="N1551" i="5"/>
  <c r="M1861" i="5"/>
  <c r="O1861" i="5" s="1"/>
  <c r="N1307" i="5"/>
  <c r="D1307" i="5"/>
  <c r="N1122" i="5"/>
  <c r="D1122" i="5"/>
  <c r="D1236" i="5"/>
  <c r="N1236" i="5"/>
  <c r="M780" i="5"/>
  <c r="O780" i="5" s="1"/>
  <c r="N929" i="5"/>
  <c r="D929" i="5"/>
  <c r="M697" i="5"/>
  <c r="O697" i="5" s="1"/>
  <c r="N386" i="5"/>
  <c r="D386" i="5"/>
  <c r="M1319" i="5"/>
  <c r="O1319" i="5" s="1"/>
  <c r="M1596" i="5"/>
  <c r="O1596" i="5" s="1"/>
  <c r="D933" i="5"/>
  <c r="N933" i="5"/>
  <c r="M881" i="5"/>
  <c r="O881" i="5" s="1"/>
  <c r="M383" i="5"/>
  <c r="O383" i="5" s="1"/>
  <c r="D467" i="5"/>
  <c r="N467" i="5"/>
  <c r="N1165" i="5"/>
  <c r="D1165" i="5"/>
  <c r="N1771" i="5"/>
  <c r="D1771" i="5"/>
  <c r="M788" i="5"/>
  <c r="O788" i="5" s="1"/>
  <c r="M1285" i="5"/>
  <c r="O1285" i="5" s="1"/>
  <c r="M984" i="5"/>
  <c r="O984" i="5" s="1"/>
  <c r="M1392" i="5"/>
  <c r="O1392" i="5" s="1"/>
  <c r="D1008" i="5"/>
  <c r="N1008" i="5"/>
  <c r="D1070" i="5"/>
  <c r="N1070" i="5"/>
  <c r="M638" i="5"/>
  <c r="O638" i="5" s="1"/>
  <c r="N416" i="5"/>
  <c r="D416" i="5"/>
  <c r="M1373" i="5"/>
  <c r="O1373" i="5" s="1"/>
  <c r="N646" i="5"/>
  <c r="D646" i="5"/>
  <c r="D230" i="5"/>
  <c r="N230" i="5"/>
  <c r="N420" i="5"/>
  <c r="D420" i="5"/>
  <c r="N1791" i="5"/>
  <c r="D1791" i="5"/>
  <c r="D363" i="5"/>
  <c r="N363" i="5"/>
  <c r="N134" i="5"/>
  <c r="D134" i="5"/>
  <c r="M602" i="5"/>
  <c r="O602" i="5" s="1"/>
  <c r="D1654" i="5"/>
  <c r="N1654" i="5"/>
  <c r="M1575" i="5"/>
  <c r="O1575" i="5" s="1"/>
  <c r="D760" i="5"/>
  <c r="N760" i="5"/>
  <c r="N1962" i="5"/>
  <c r="D1962" i="5"/>
  <c r="D552" i="5"/>
  <c r="N552" i="5"/>
  <c r="M1435" i="5"/>
  <c r="O1435" i="5" s="1"/>
  <c r="D195" i="5"/>
  <c r="N195" i="5"/>
  <c r="M610" i="5"/>
  <c r="O610" i="5" s="1"/>
  <c r="M1413" i="5"/>
  <c r="O1413" i="5" s="1"/>
  <c r="N211" i="5"/>
  <c r="D211" i="5"/>
  <c r="D862" i="5"/>
  <c r="N862" i="5"/>
  <c r="N912" i="5"/>
  <c r="D912" i="5"/>
  <c r="N1497" i="5"/>
  <c r="D1497" i="5"/>
  <c r="M824" i="5"/>
  <c r="O824" i="5" s="1"/>
  <c r="N127" i="5"/>
  <c r="D127" i="5"/>
  <c r="M927" i="5"/>
  <c r="O927" i="5" s="1"/>
  <c r="M740" i="5"/>
  <c r="O740" i="5" s="1"/>
  <c r="M1553" i="5"/>
  <c r="O1553" i="5" s="1"/>
  <c r="N1486" i="5"/>
  <c r="D1486" i="5"/>
  <c r="M544" i="5"/>
  <c r="O544" i="5" s="1"/>
  <c r="M1880" i="5"/>
  <c r="O1880" i="5" s="1"/>
  <c r="M1992" i="5"/>
  <c r="O1992" i="5" s="1"/>
  <c r="M1994" i="5"/>
  <c r="O1994" i="5" s="1"/>
  <c r="M540" i="5"/>
  <c r="O540" i="5" s="1"/>
  <c r="D707" i="5"/>
  <c r="N707" i="5"/>
  <c r="D1621" i="5"/>
  <c r="N1621" i="5"/>
  <c r="M1569" i="5"/>
  <c r="O1569" i="5" s="1"/>
  <c r="M1383" i="5"/>
  <c r="O1383" i="5" s="1"/>
  <c r="M514" i="5"/>
  <c r="O514" i="5" s="1"/>
  <c r="M206" i="5"/>
  <c r="O206" i="5" s="1"/>
  <c r="M334" i="5"/>
  <c r="O334" i="5" s="1"/>
  <c r="N1208" i="5"/>
  <c r="D1208" i="5"/>
  <c r="M1891" i="5"/>
  <c r="O1891" i="5" s="1"/>
  <c r="M124" i="5"/>
  <c r="O124" i="5" s="1"/>
  <c r="D1035" i="5"/>
  <c r="N1035" i="5"/>
  <c r="M1868" i="5"/>
  <c r="O1868" i="5" s="1"/>
  <c r="N376" i="5"/>
  <c r="D376" i="5"/>
  <c r="N1268" i="5"/>
  <c r="D1268" i="5"/>
  <c r="N1272" i="5"/>
  <c r="D1272" i="5"/>
  <c r="N1065" i="5"/>
  <c r="D1065" i="5"/>
  <c r="M1894" i="5"/>
  <c r="O1894" i="5" s="1"/>
  <c r="M533" i="5"/>
  <c r="O533" i="5" s="1"/>
  <c r="D1146" i="5"/>
  <c r="N1146" i="5"/>
  <c r="D1041" i="5"/>
  <c r="N1041" i="5"/>
  <c r="N658" i="5"/>
  <c r="D658" i="5"/>
  <c r="D209" i="5"/>
  <c r="N209" i="5"/>
  <c r="D1367" i="5"/>
  <c r="N1367" i="5"/>
  <c r="N883" i="5"/>
  <c r="D883" i="5"/>
  <c r="M1106" i="5"/>
  <c r="O1106" i="5" s="1"/>
  <c r="M355" i="5"/>
  <c r="O355" i="5" s="1"/>
  <c r="M859" i="5"/>
  <c r="O859" i="5" s="1"/>
  <c r="M1678" i="5"/>
  <c r="O1678" i="5" s="1"/>
  <c r="M1535" i="5"/>
  <c r="O1535" i="5" s="1"/>
  <c r="D1662" i="5"/>
  <c r="N1662" i="5"/>
  <c r="M1601" i="5"/>
  <c r="O1601" i="5" s="1"/>
  <c r="N998" i="5"/>
  <c r="D998" i="5"/>
  <c r="M1300" i="5"/>
  <c r="O1300" i="5" s="1"/>
  <c r="M335" i="5"/>
  <c r="O335" i="5" s="1"/>
  <c r="M1809" i="5"/>
  <c r="O1809" i="5" s="1"/>
  <c r="D1592" i="5"/>
  <c r="N1592" i="5"/>
  <c r="M252" i="5"/>
  <c r="O252" i="5" s="1"/>
  <c r="M1158" i="5"/>
  <c r="O1158" i="5" s="1"/>
  <c r="M1422" i="5"/>
  <c r="O1422" i="5" s="1"/>
  <c r="N611" i="5"/>
  <c r="D611" i="5"/>
  <c r="N921" i="5"/>
  <c r="D921" i="5"/>
  <c r="D1568" i="5"/>
  <c r="N1568" i="5"/>
  <c r="M1604" i="5"/>
  <c r="O1604" i="5" s="1"/>
  <c r="M1174" i="5"/>
  <c r="O1174" i="5" s="1"/>
  <c r="D1971" i="5"/>
  <c r="N1971" i="5"/>
  <c r="M1091" i="5"/>
  <c r="O1091" i="5" s="1"/>
  <c r="M1456" i="5"/>
  <c r="O1456" i="5" s="1"/>
  <c r="M492" i="5"/>
  <c r="O492" i="5" s="1"/>
  <c r="M1888" i="5"/>
  <c r="O1888" i="5" s="1"/>
  <c r="D287" i="5"/>
  <c r="N287" i="5"/>
  <c r="M1612" i="5"/>
  <c r="O1612" i="5" s="1"/>
  <c r="D168" i="5"/>
  <c r="N168" i="5"/>
  <c r="N1883" i="5"/>
  <c r="D1883" i="5"/>
  <c r="M1328" i="5"/>
  <c r="O1328" i="5" s="1"/>
  <c r="M306" i="5"/>
  <c r="O306" i="5" s="1"/>
  <c r="M1347" i="5"/>
  <c r="O1347" i="5" s="1"/>
  <c r="M478" i="5"/>
  <c r="O478" i="5" s="1"/>
  <c r="M1309" i="5"/>
  <c r="O1309" i="5" s="1"/>
  <c r="M729" i="5"/>
  <c r="O729" i="5" s="1"/>
  <c r="M278" i="5"/>
  <c r="O278" i="5" s="1"/>
  <c r="D710" i="5"/>
  <c r="N710" i="5"/>
  <c r="M489" i="5"/>
  <c r="O489" i="5" s="1"/>
  <c r="D778" i="5"/>
  <c r="N778" i="5"/>
  <c r="N480" i="5"/>
  <c r="D480" i="5"/>
  <c r="N41" i="5"/>
  <c r="D41" i="5"/>
  <c r="M1843" i="5"/>
  <c r="O1843" i="5" s="1"/>
  <c r="M1295" i="5"/>
  <c r="O1295" i="5" s="1"/>
  <c r="N1622" i="5"/>
  <c r="D1622" i="5"/>
  <c r="M1009" i="5"/>
  <c r="O1009" i="5" s="1"/>
  <c r="D1672" i="5"/>
  <c r="N1672" i="5"/>
  <c r="M1271" i="5"/>
  <c r="O1271" i="5" s="1"/>
  <c r="M1442" i="5"/>
  <c r="O1442" i="5" s="1"/>
  <c r="M1583" i="5"/>
  <c r="O1583" i="5" s="1"/>
  <c r="N406" i="5"/>
  <c r="D406" i="5"/>
  <c r="N1390" i="5"/>
  <c r="D1390" i="5"/>
  <c r="D428" i="5"/>
  <c r="N428" i="5"/>
  <c r="N561" i="5"/>
  <c r="D561" i="5"/>
  <c r="M718" i="5"/>
  <c r="O718" i="5" s="1"/>
  <c r="N1416" i="5"/>
  <c r="D1416" i="5"/>
  <c r="M296" i="5"/>
  <c r="O296" i="5" s="1"/>
  <c r="D927" i="5"/>
  <c r="N927" i="5"/>
  <c r="D1558" i="5"/>
  <c r="N1558" i="5"/>
  <c r="M1030" i="5"/>
  <c r="O1030" i="5" s="1"/>
  <c r="N336" i="5"/>
  <c r="D336" i="5"/>
  <c r="D1969" i="5"/>
  <c r="N1969" i="5"/>
  <c r="N881" i="5"/>
  <c r="D881" i="5"/>
  <c r="N819" i="5"/>
  <c r="D819" i="5"/>
  <c r="M882" i="5"/>
  <c r="O882" i="5" s="1"/>
  <c r="N595" i="5"/>
  <c r="D595" i="5"/>
  <c r="M1120" i="5"/>
  <c r="O1120" i="5" s="1"/>
  <c r="M1131" i="5"/>
  <c r="O1131" i="5" s="1"/>
  <c r="M295" i="5"/>
  <c r="O295" i="5" s="1"/>
  <c r="N766" i="5"/>
  <c r="D766" i="5"/>
  <c r="N1570" i="5"/>
  <c r="D1570" i="5"/>
  <c r="D876" i="5"/>
  <c r="N876" i="5"/>
  <c r="N1204" i="5"/>
  <c r="D1204" i="5"/>
  <c r="M1376" i="5"/>
  <c r="O1376" i="5" s="1"/>
  <c r="M1990" i="5"/>
  <c r="O1990" i="5" s="1"/>
  <c r="M1848" i="5"/>
  <c r="O1848" i="5" s="1"/>
  <c r="M585" i="5"/>
  <c r="O585" i="5" s="1"/>
  <c r="M1956" i="5"/>
  <c r="O1956" i="5" s="1"/>
  <c r="N585" i="5"/>
  <c r="D585" i="5"/>
  <c r="D1582" i="5"/>
  <c r="N1582" i="5"/>
  <c r="M1342" i="5"/>
  <c r="O1342" i="5" s="1"/>
  <c r="D1259" i="5"/>
  <c r="N1259" i="5"/>
  <c r="D1480" i="5"/>
  <c r="N1480" i="5"/>
  <c r="M187" i="5"/>
  <c r="O187" i="5" s="1"/>
  <c r="D388" i="5"/>
  <c r="N388" i="5"/>
  <c r="M440" i="5"/>
  <c r="O440" i="5" s="1"/>
  <c r="M268" i="5"/>
  <c r="O268" i="5" s="1"/>
  <c r="N743" i="5"/>
  <c r="D743" i="5"/>
  <c r="N774" i="5"/>
  <c r="D774" i="5"/>
  <c r="D331" i="5"/>
  <c r="N331" i="5"/>
  <c r="M232" i="5"/>
  <c r="O232" i="5" s="1"/>
  <c r="M1759" i="5"/>
  <c r="O1759" i="5" s="1"/>
  <c r="M1770" i="5"/>
  <c r="O1770" i="5" s="1"/>
  <c r="M447" i="5"/>
  <c r="O447" i="5" s="1"/>
  <c r="M1591" i="5"/>
  <c r="O1591" i="5" s="1"/>
  <c r="M634" i="5"/>
  <c r="O634" i="5" s="1"/>
  <c r="M1952" i="5"/>
  <c r="O1952" i="5" s="1"/>
  <c r="M866" i="5"/>
  <c r="O866" i="5" s="1"/>
  <c r="D1957" i="5"/>
  <c r="N1957" i="5"/>
  <c r="D1935" i="5"/>
  <c r="N1935" i="5"/>
  <c r="N460" i="5"/>
  <c r="D460" i="5"/>
  <c r="N1629" i="5"/>
  <c r="D1629" i="5"/>
  <c r="D1932" i="5"/>
  <c r="N1932" i="5"/>
  <c r="D1046" i="5"/>
  <c r="N1046" i="5"/>
  <c r="N1322" i="5"/>
  <c r="D1322" i="5"/>
  <c r="M1465" i="5"/>
  <c r="O1465" i="5" s="1"/>
  <c r="M1513" i="5"/>
  <c r="O1513" i="5" s="1"/>
  <c r="M332" i="5"/>
  <c r="O332" i="5" s="1"/>
  <c r="M746" i="5"/>
  <c r="O746" i="5" s="1"/>
  <c r="M1831" i="5"/>
  <c r="O1831" i="5" s="1"/>
  <c r="D1700" i="5"/>
  <c r="N1700" i="5"/>
  <c r="N423" i="5"/>
  <c r="D423" i="5"/>
  <c r="D136" i="5"/>
  <c r="N136" i="5"/>
  <c r="M1647" i="5"/>
  <c r="O1647" i="5" s="1"/>
  <c r="M1047" i="5"/>
  <c r="O1047" i="5" s="1"/>
  <c r="D776" i="5"/>
  <c r="N776" i="5"/>
  <c r="N1731" i="5"/>
  <c r="D1731" i="5"/>
  <c r="N161" i="5"/>
  <c r="D161" i="5"/>
  <c r="N399" i="5"/>
  <c r="D399" i="5"/>
  <c r="D1533" i="5"/>
  <c r="N1533" i="5"/>
  <c r="D442" i="5"/>
  <c r="N442" i="5"/>
  <c r="D218" i="5"/>
  <c r="N218" i="5"/>
  <c r="M1916" i="5"/>
  <c r="O1916" i="5" s="1"/>
  <c r="M1859" i="5"/>
  <c r="O1859" i="5" s="1"/>
  <c r="M665" i="5"/>
  <c r="O665" i="5" s="1"/>
  <c r="M1028" i="5"/>
  <c r="O1028" i="5" s="1"/>
  <c r="M1600" i="5"/>
  <c r="O1600" i="5" s="1"/>
  <c r="M108" i="5"/>
  <c r="O108" i="5" s="1"/>
  <c r="N1156" i="5"/>
  <c r="D1156" i="5"/>
  <c r="M1668" i="5"/>
  <c r="O1668" i="5" s="1"/>
  <c r="N639" i="5"/>
  <c r="D639" i="5"/>
  <c r="D1381" i="5"/>
  <c r="N1381" i="5"/>
  <c r="M1072" i="5"/>
  <c r="O1072" i="5" s="1"/>
  <c r="M700" i="5"/>
  <c r="O700" i="5" s="1"/>
  <c r="M1662" i="5"/>
  <c r="O1662" i="5" s="1"/>
  <c r="D1073" i="5"/>
  <c r="N1073" i="5"/>
  <c r="M481" i="5"/>
  <c r="O481" i="5" s="1"/>
  <c r="M1561" i="5"/>
  <c r="O1561" i="5" s="1"/>
  <c r="M577" i="5"/>
  <c r="O577" i="5" s="1"/>
  <c r="M1764" i="5"/>
  <c r="O1764" i="5" s="1"/>
  <c r="D297" i="5"/>
  <c r="N297" i="5"/>
  <c r="N901" i="5"/>
  <c r="D901" i="5"/>
  <c r="M1318" i="5"/>
  <c r="O1318" i="5" s="1"/>
  <c r="M1625" i="5"/>
  <c r="O1625" i="5" s="1"/>
  <c r="D623" i="5"/>
  <c r="N623" i="5"/>
  <c r="M1001" i="5"/>
  <c r="O1001" i="5" s="1"/>
  <c r="M591" i="5"/>
  <c r="O591" i="5" s="1"/>
  <c r="M1358" i="5"/>
  <c r="O1358" i="5" s="1"/>
  <c r="M1125" i="5"/>
  <c r="O1125" i="5" s="1"/>
  <c r="N1833" i="5"/>
  <c r="D1833" i="5"/>
  <c r="M670" i="5"/>
  <c r="O670" i="5" s="1"/>
  <c r="D1859" i="5"/>
  <c r="N1859" i="5"/>
  <c r="N748" i="5"/>
  <c r="D748" i="5"/>
  <c r="D1977" i="5"/>
  <c r="N1977" i="5"/>
  <c r="D1475" i="5"/>
  <c r="N1475" i="5"/>
  <c r="N1540" i="5"/>
  <c r="D1540" i="5"/>
  <c r="M394" i="5"/>
  <c r="O394" i="5" s="1"/>
  <c r="D1967" i="5"/>
  <c r="N1967" i="5"/>
  <c r="M1669" i="5"/>
  <c r="O1669" i="5" s="1"/>
  <c r="N758" i="5"/>
  <c r="D758" i="5"/>
  <c r="D896" i="5"/>
  <c r="N896" i="5"/>
  <c r="D1013" i="5"/>
  <c r="N1013" i="5"/>
  <c r="D158" i="5"/>
  <c r="N158" i="5"/>
  <c r="N637" i="5"/>
  <c r="D637" i="5"/>
  <c r="M1021" i="5"/>
  <c r="O1021" i="5" s="1"/>
  <c r="D965" i="5"/>
  <c r="N965" i="5"/>
  <c r="D897" i="5"/>
  <c r="N897" i="5"/>
  <c r="M1977" i="5"/>
  <c r="O1977" i="5" s="1"/>
  <c r="D456" i="5"/>
  <c r="N456" i="5"/>
  <c r="M1159" i="5"/>
  <c r="O1159" i="5" s="1"/>
  <c r="N1270" i="5"/>
  <c r="D1270" i="5"/>
  <c r="M1100" i="5"/>
  <c r="O1100" i="5" s="1"/>
  <c r="N111" i="5"/>
  <c r="D111" i="5"/>
  <c r="M1197" i="5"/>
  <c r="O1197" i="5" s="1"/>
  <c r="N1892" i="5"/>
  <c r="D1892" i="5"/>
  <c r="M1820" i="5"/>
  <c r="O1820" i="5" s="1"/>
  <c r="M421" i="5"/>
  <c r="O421" i="5" s="1"/>
  <c r="D1736" i="5"/>
  <c r="N1736" i="5"/>
  <c r="M628" i="5"/>
  <c r="O628" i="5" s="1"/>
  <c r="N1927" i="5"/>
  <c r="D1927" i="5"/>
  <c r="M887" i="5"/>
  <c r="O887" i="5" s="1"/>
  <c r="M738" i="5"/>
  <c r="O738" i="5" s="1"/>
  <c r="M438" i="5"/>
  <c r="O438" i="5" s="1"/>
  <c r="N1121" i="5"/>
  <c r="D1121" i="5"/>
  <c r="D580" i="5"/>
  <c r="N580" i="5"/>
  <c r="M161" i="5"/>
  <c r="O161" i="5" s="1"/>
  <c r="M1412" i="5"/>
  <c r="O1412" i="5" s="1"/>
  <c r="M604" i="5"/>
  <c r="O604" i="5" s="1"/>
  <c r="M1659" i="5"/>
  <c r="O1659" i="5" s="1"/>
  <c r="D719" i="5"/>
  <c r="N719" i="5"/>
  <c r="N1685" i="5"/>
  <c r="D1685" i="5"/>
  <c r="M1343" i="5"/>
  <c r="O1343" i="5" s="1"/>
  <c r="N1697" i="5"/>
  <c r="D1697" i="5"/>
  <c r="M1928" i="5"/>
  <c r="O1928" i="5" s="1"/>
  <c r="M926" i="5"/>
  <c r="O926" i="5" s="1"/>
  <c r="M322" i="5"/>
  <c r="O322" i="5" s="1"/>
  <c r="D1419" i="5"/>
  <c r="N1419" i="5"/>
  <c r="D705" i="5"/>
  <c r="N705" i="5"/>
  <c r="M1036" i="5"/>
  <c r="O1036" i="5" s="1"/>
  <c r="M761" i="5"/>
  <c r="O761" i="5" s="1"/>
  <c r="M1642" i="5"/>
  <c r="O1642" i="5" s="1"/>
  <c r="M1817" i="5"/>
  <c r="O1817" i="5" s="1"/>
  <c r="M1737" i="5"/>
  <c r="O1737" i="5" s="1"/>
  <c r="N1676" i="5"/>
  <c r="D1676" i="5"/>
  <c r="M1841" i="5"/>
  <c r="O1841" i="5" s="1"/>
  <c r="M1229" i="5"/>
  <c r="O1229" i="5" s="1"/>
  <c r="N1928" i="5"/>
  <c r="D1928" i="5"/>
  <c r="M455" i="5"/>
  <c r="O455" i="5" s="1"/>
  <c r="D828" i="5"/>
  <c r="N828" i="5"/>
  <c r="M1873" i="5"/>
  <c r="O1873" i="5" s="1"/>
  <c r="M1161" i="5"/>
  <c r="O1161" i="5" s="1"/>
  <c r="N980" i="5"/>
  <c r="D980" i="5"/>
  <c r="M924" i="5"/>
  <c r="O924" i="5" s="1"/>
  <c r="M1948" i="5"/>
  <c r="O1948" i="5" s="1"/>
  <c r="M1736" i="5"/>
  <c r="O1736" i="5" s="1"/>
  <c r="N768" i="5"/>
  <c r="D768" i="5"/>
  <c r="N1263" i="5"/>
  <c r="D1263" i="5"/>
  <c r="M292" i="5"/>
  <c r="O292" i="5" s="1"/>
  <c r="D1074" i="5"/>
  <c r="N1074" i="5"/>
  <c r="D1193" i="5"/>
  <c r="N1193" i="5"/>
  <c r="D1320" i="5"/>
  <c r="N1320" i="5"/>
  <c r="M559" i="5"/>
  <c r="O559" i="5" s="1"/>
  <c r="M903" i="5"/>
  <c r="O903" i="5" s="1"/>
  <c r="N206" i="5"/>
  <c r="D206" i="5"/>
  <c r="D466" i="5"/>
  <c r="N466" i="5"/>
  <c r="M1483" i="5"/>
  <c r="O1483" i="5" s="1"/>
  <c r="N1135" i="5"/>
  <c r="D1135" i="5"/>
  <c r="M475" i="5"/>
  <c r="O475" i="5" s="1"/>
  <c r="M150" i="5"/>
  <c r="O150" i="5" s="1"/>
  <c r="D1337" i="5"/>
  <c r="N1337" i="5"/>
  <c r="D1919" i="5"/>
  <c r="N1919" i="5"/>
  <c r="M502" i="5"/>
  <c r="O502" i="5" s="1"/>
  <c r="N1566" i="5"/>
  <c r="D1566" i="5"/>
  <c r="M1165" i="5"/>
  <c r="O1165" i="5" s="1"/>
  <c r="D265" i="5"/>
  <c r="N265" i="5"/>
  <c r="M1118" i="5"/>
  <c r="O1118" i="5" s="1"/>
  <c r="N247" i="5"/>
  <c r="D247" i="5"/>
  <c r="M1081" i="5"/>
  <c r="O1081" i="5" s="1"/>
  <c r="D1175" i="5"/>
  <c r="N1175" i="5"/>
  <c r="M582" i="5"/>
  <c r="O582" i="5" s="1"/>
  <c r="N756" i="5"/>
  <c r="D756" i="5"/>
  <c r="N1071" i="5"/>
  <c r="D1071" i="5"/>
  <c r="D105" i="5"/>
  <c r="N105" i="5"/>
  <c r="M115" i="5"/>
  <c r="O115" i="5" s="1"/>
  <c r="N1200" i="5"/>
  <c r="D1200" i="5"/>
  <c r="N834" i="5"/>
  <c r="D834" i="5"/>
  <c r="M990" i="5"/>
  <c r="O990" i="5" s="1"/>
  <c r="M291" i="5"/>
  <c r="O291" i="5" s="1"/>
  <c r="M965" i="5"/>
  <c r="O965" i="5" s="1"/>
  <c r="N1600" i="5"/>
  <c r="D1600" i="5"/>
  <c r="N1539" i="5"/>
  <c r="D1539" i="5"/>
  <c r="D1693" i="5"/>
  <c r="N1693" i="5"/>
  <c r="M1739" i="5"/>
  <c r="O1739" i="5" s="1"/>
  <c r="N1681" i="5"/>
  <c r="D1681" i="5"/>
  <c r="M1203" i="5"/>
  <c r="O1203" i="5" s="1"/>
  <c r="M1749" i="5"/>
  <c r="O1749" i="5" s="1"/>
  <c r="M149" i="5"/>
  <c r="O149" i="5" s="1"/>
  <c r="D1271" i="5"/>
  <c r="N1271" i="5"/>
  <c r="M1425" i="5"/>
  <c r="O1425" i="5" s="1"/>
  <c r="M1430" i="5"/>
  <c r="O1430" i="5" s="1"/>
  <c r="N1925" i="5"/>
  <c r="D1925" i="5"/>
  <c r="D1281" i="5"/>
  <c r="N1281" i="5"/>
  <c r="D334" i="5"/>
  <c r="N334" i="5"/>
  <c r="M1616" i="5"/>
  <c r="O1616" i="5" s="1"/>
  <c r="N666" i="5"/>
  <c r="D666" i="5"/>
  <c r="N970" i="5"/>
  <c r="D970" i="5"/>
  <c r="D521" i="5"/>
  <c r="N521" i="5"/>
  <c r="N1502" i="5"/>
  <c r="D1502" i="5"/>
  <c r="D1005" i="5"/>
  <c r="N1005" i="5"/>
  <c r="M1582" i="5"/>
  <c r="O1582" i="5" s="1"/>
  <c r="D1126" i="5"/>
  <c r="N1126" i="5"/>
  <c r="M1876" i="5"/>
  <c r="O1876" i="5" s="1"/>
  <c r="N1679" i="5"/>
  <c r="D1679" i="5"/>
  <c r="N1816" i="5"/>
  <c r="D1816" i="5"/>
  <c r="N1631" i="5"/>
  <c r="D1631" i="5"/>
  <c r="D1009" i="5"/>
  <c r="N1009" i="5"/>
  <c r="D1179" i="5"/>
  <c r="N1179" i="5"/>
  <c r="D486" i="5"/>
  <c r="N486" i="5"/>
  <c r="D845" i="5"/>
  <c r="N845" i="5"/>
  <c r="D1667" i="5"/>
  <c r="N1667" i="5"/>
  <c r="M390" i="5"/>
  <c r="O390" i="5" s="1"/>
  <c r="N1415" i="5"/>
  <c r="D1415" i="5"/>
  <c r="M274" i="5"/>
  <c r="O274" i="5" s="1"/>
  <c r="M684" i="5"/>
  <c r="O684" i="5" s="1"/>
  <c r="D1052" i="5"/>
  <c r="N1052" i="5"/>
  <c r="M1961" i="5"/>
  <c r="O1961" i="5" s="1"/>
  <c r="D796" i="5"/>
  <c r="N796" i="5"/>
  <c r="M1428" i="5"/>
  <c r="O1428" i="5" s="1"/>
  <c r="N882" i="5"/>
  <c r="D882" i="5"/>
  <c r="D461" i="5"/>
  <c r="N461" i="5"/>
  <c r="M1489" i="5"/>
  <c r="O1489" i="5" s="1"/>
  <c r="D1597" i="5"/>
  <c r="N1597" i="5"/>
  <c r="D458" i="5"/>
  <c r="N458" i="5"/>
  <c r="N1312" i="5"/>
  <c r="D1312" i="5"/>
  <c r="D1256" i="5"/>
  <c r="N1256" i="5"/>
  <c r="D1534" i="5"/>
  <c r="N1534" i="5"/>
  <c r="M1099" i="5"/>
  <c r="O1099" i="5" s="1"/>
  <c r="N764" i="5"/>
  <c r="D764" i="5"/>
  <c r="M122" i="5"/>
  <c r="O122" i="5" s="1"/>
  <c r="M1070" i="5"/>
  <c r="O1070" i="5" s="1"/>
  <c r="D267" i="5"/>
  <c r="N267" i="5"/>
  <c r="N892" i="5"/>
  <c r="D892" i="5"/>
  <c r="D441" i="5"/>
  <c r="N441" i="5"/>
  <c r="D1114" i="5"/>
  <c r="N1114" i="5"/>
  <c r="M1414" i="5"/>
  <c r="O1414" i="5" s="1"/>
  <c r="M1909" i="5"/>
  <c r="O1909" i="5" s="1"/>
  <c r="D1745" i="5"/>
  <c r="N1745" i="5"/>
  <c r="D669" i="5"/>
  <c r="N669" i="5"/>
  <c r="N199" i="5"/>
  <c r="D199" i="5"/>
  <c r="N1409" i="5"/>
  <c r="D1409" i="5"/>
  <c r="M1405" i="5"/>
  <c r="O1405" i="5" s="1"/>
  <c r="M640" i="5"/>
  <c r="O640" i="5" s="1"/>
  <c r="N1546" i="5"/>
  <c r="D1546" i="5"/>
  <c r="M1623" i="5"/>
  <c r="O1623" i="5" s="1"/>
  <c r="M145" i="5"/>
  <c r="O145" i="5" s="1"/>
  <c r="M1877" i="5"/>
  <c r="O1877" i="5" s="1"/>
  <c r="M1810" i="5"/>
  <c r="O1810" i="5" s="1"/>
  <c r="M716" i="5"/>
  <c r="O716" i="5" s="1"/>
  <c r="M1643" i="5"/>
  <c r="O1643" i="5" s="1"/>
  <c r="M673" i="5"/>
  <c r="O673" i="5" s="1"/>
  <c r="M694" i="5"/>
  <c r="O694" i="5" s="1"/>
  <c r="D1038" i="5"/>
  <c r="N1038" i="5"/>
  <c r="M1978" i="5"/>
  <c r="O1978" i="5" s="1"/>
  <c r="N1670" i="5"/>
  <c r="D1670" i="5"/>
  <c r="M311" i="5"/>
  <c r="O311" i="5" s="1"/>
  <c r="M846" i="5"/>
  <c r="O846" i="5" s="1"/>
  <c r="N1077" i="5"/>
  <c r="D1077" i="5"/>
  <c r="D524" i="5"/>
  <c r="N524" i="5"/>
  <c r="M913" i="5"/>
  <c r="O913" i="5" s="1"/>
  <c r="M1655" i="5"/>
  <c r="O1655" i="5" s="1"/>
  <c r="N231" i="5"/>
  <c r="D231" i="5"/>
  <c r="N1103" i="5"/>
  <c r="D1103" i="5"/>
  <c r="N119" i="5"/>
  <c r="D119" i="5"/>
  <c r="M1150" i="5"/>
  <c r="O1150" i="5" s="1"/>
  <c r="M868" i="5"/>
  <c r="O868" i="5" s="1"/>
  <c r="M848" i="5"/>
  <c r="O848" i="5" s="1"/>
  <c r="M1530" i="5"/>
  <c r="O1530" i="5" s="1"/>
  <c r="D189" i="5"/>
  <c r="N189" i="5"/>
  <c r="M1334" i="5"/>
  <c r="O1334" i="5" s="1"/>
  <c r="M1247" i="5"/>
  <c r="O1247" i="5" s="1"/>
  <c r="N477" i="5"/>
  <c r="D477" i="5"/>
  <c r="M1141" i="5"/>
  <c r="O1141" i="5" s="1"/>
  <c r="M599" i="5"/>
  <c r="O599" i="5" s="1"/>
  <c r="M284" i="5"/>
  <c r="O284" i="5" s="1"/>
  <c r="D1336" i="5"/>
  <c r="N1336" i="5"/>
  <c r="M735" i="5"/>
  <c r="O735" i="5" s="1"/>
  <c r="M1244" i="5"/>
  <c r="O1244" i="5" s="1"/>
  <c r="D1683" i="5"/>
  <c r="N1683" i="5"/>
  <c r="M1302" i="5"/>
  <c r="O1302" i="5" s="1"/>
  <c r="M1692" i="5"/>
  <c r="O1692" i="5" s="1"/>
  <c r="N1766" i="5"/>
  <c r="D1766" i="5"/>
  <c r="M368" i="5"/>
  <c r="O368" i="5" s="1"/>
  <c r="D1447" i="5"/>
  <c r="N1447" i="5"/>
  <c r="M790" i="5"/>
  <c r="O790" i="5" s="1"/>
  <c r="M1113" i="5"/>
  <c r="O1113" i="5" s="1"/>
  <c r="N617" i="5"/>
  <c r="D617" i="5"/>
  <c r="M743" i="5"/>
  <c r="O743" i="5" s="1"/>
  <c r="M441" i="5"/>
  <c r="O441" i="5" s="1"/>
  <c r="M947" i="5"/>
  <c r="O947" i="5" s="1"/>
  <c r="M624" i="5"/>
  <c r="O624" i="5" s="1"/>
  <c r="M487" i="5"/>
  <c r="O487" i="5" s="1"/>
  <c r="M534" i="5"/>
  <c r="O534" i="5" s="1"/>
  <c r="M1693" i="5"/>
  <c r="O1693" i="5" s="1"/>
  <c r="D785" i="5"/>
  <c r="N785" i="5"/>
  <c r="N1589" i="5"/>
  <c r="D1589" i="5"/>
  <c r="D1111" i="5"/>
  <c r="N1111" i="5"/>
  <c r="N1083" i="5"/>
  <c r="D1083" i="5"/>
  <c r="D1705" i="5"/>
  <c r="N1705" i="5"/>
  <c r="M1126" i="5"/>
  <c r="O1126" i="5" s="1"/>
  <c r="M621" i="5"/>
  <c r="O621" i="5" s="1"/>
  <c r="M1881" i="5"/>
  <c r="O1881" i="5" s="1"/>
  <c r="M180" i="5"/>
  <c r="O180" i="5" s="1"/>
  <c r="M1329" i="5"/>
  <c r="O1329" i="5" s="1"/>
  <c r="M485" i="5"/>
  <c r="O485" i="5" s="1"/>
  <c r="N1894" i="5"/>
  <c r="D1894" i="5"/>
  <c r="N1652" i="5"/>
  <c r="D1652" i="5"/>
  <c r="D843" i="5"/>
  <c r="N843" i="5"/>
  <c r="M869" i="5"/>
  <c r="O869" i="5" s="1"/>
  <c r="N125" i="5"/>
  <c r="D125" i="5"/>
  <c r="M1492" i="5"/>
  <c r="O1492" i="5" s="1"/>
  <c r="N1127" i="5"/>
  <c r="D1127" i="5"/>
  <c r="N1911" i="5"/>
  <c r="D1911" i="5"/>
  <c r="M552" i="5"/>
  <c r="O552" i="5" s="1"/>
  <c r="N1152" i="5"/>
  <c r="D1152" i="5"/>
  <c r="N1501" i="5"/>
  <c r="D1501" i="5"/>
  <c r="N42" i="5"/>
  <c r="D42" i="5"/>
  <c r="D1951" i="5"/>
  <c r="N1951" i="5"/>
  <c r="M1955" i="5"/>
  <c r="O1955" i="5" s="1"/>
  <c r="M304" i="5"/>
  <c r="O304" i="5" s="1"/>
  <c r="D830" i="5"/>
  <c r="N830" i="5"/>
  <c r="M285" i="5"/>
  <c r="O285" i="5" s="1"/>
  <c r="M280" i="5"/>
  <c r="O280" i="5" s="1"/>
  <c r="N1194" i="5"/>
  <c r="D1194" i="5"/>
  <c r="N484" i="5"/>
  <c r="D484" i="5"/>
  <c r="M870" i="5"/>
  <c r="O870" i="5" s="1"/>
  <c r="D1426" i="5"/>
  <c r="N1426" i="5"/>
  <c r="N1461" i="5"/>
  <c r="D1461" i="5"/>
  <c r="N1850" i="5"/>
  <c r="D1850" i="5"/>
  <c r="M1322" i="5"/>
  <c r="O1322" i="5" s="1"/>
  <c r="M1486" i="5"/>
  <c r="O1486" i="5" s="1"/>
  <c r="N1735" i="5"/>
  <c r="D1735" i="5"/>
  <c r="D1494" i="5"/>
  <c r="N1494" i="5"/>
  <c r="D354" i="5"/>
  <c r="N354" i="5"/>
  <c r="N1280" i="5"/>
  <c r="D1280" i="5"/>
  <c r="N1775" i="5"/>
  <c r="D1775" i="5"/>
  <c r="M1900" i="5"/>
  <c r="O1900" i="5" s="1"/>
  <c r="D1608" i="5"/>
  <c r="N1608" i="5"/>
  <c r="M442" i="5"/>
  <c r="O442" i="5" s="1"/>
  <c r="M570" i="5"/>
  <c r="O570" i="5" s="1"/>
  <c r="M1768" i="5"/>
  <c r="O1768" i="5" s="1"/>
  <c r="M841" i="5"/>
  <c r="O841" i="5" s="1"/>
  <c r="D1377" i="5"/>
  <c r="N1377" i="5"/>
  <c r="M1451" i="5"/>
  <c r="O1451" i="5" s="1"/>
  <c r="D235" i="5"/>
  <c r="N235" i="5"/>
  <c r="D1668" i="5"/>
  <c r="N1668" i="5"/>
  <c r="N1229" i="5"/>
  <c r="D1229" i="5"/>
  <c r="N1968" i="5"/>
  <c r="D1968" i="5"/>
  <c r="M493" i="5"/>
  <c r="O493" i="5" s="1"/>
  <c r="D1334" i="5"/>
  <c r="N1334" i="5"/>
  <c r="D851" i="5"/>
  <c r="N851" i="5"/>
  <c r="N1215" i="5"/>
  <c r="D1215" i="5"/>
  <c r="M871" i="5"/>
  <c r="O871" i="5" s="1"/>
  <c r="M894" i="5"/>
  <c r="O894" i="5" s="1"/>
  <c r="M721" i="5"/>
  <c r="O721" i="5" s="1"/>
  <c r="M865" i="5"/>
  <c r="O865" i="5" s="1"/>
  <c r="M889" i="5"/>
  <c r="O889" i="5" s="1"/>
  <c r="N1036" i="5"/>
  <c r="D1036" i="5"/>
  <c r="M1908" i="5"/>
  <c r="O1908" i="5" s="1"/>
  <c r="D1495" i="5"/>
  <c r="N1495" i="5"/>
  <c r="N1801" i="5"/>
  <c r="D1801" i="5"/>
  <c r="M918" i="5"/>
  <c r="O918" i="5" s="1"/>
  <c r="N437" i="5"/>
  <c r="D437" i="5"/>
  <c r="N332" i="5"/>
  <c r="D332" i="5"/>
  <c r="M1529" i="5"/>
  <c r="O1529" i="5" s="1"/>
  <c r="M1828" i="5"/>
  <c r="O1828" i="5" s="1"/>
  <c r="M404" i="5"/>
  <c r="O404" i="5" s="1"/>
  <c r="M1230" i="5"/>
  <c r="O1230" i="5" s="1"/>
  <c r="M1346" i="5"/>
  <c r="O1346" i="5" s="1"/>
  <c r="N292" i="5"/>
  <c r="D292" i="5"/>
  <c r="D1422" i="5"/>
  <c r="N1422" i="5"/>
  <c r="M1680" i="5"/>
  <c r="O1680" i="5" s="1"/>
  <c r="D1950" i="5"/>
  <c r="N1950" i="5"/>
  <c r="M113" i="5"/>
  <c r="O113" i="5" s="1"/>
  <c r="M378" i="5"/>
  <c r="O378" i="5" s="1"/>
  <c r="M1860" i="5"/>
  <c r="O1860" i="5" s="1"/>
  <c r="M876" i="5"/>
  <c r="O876" i="5" s="1"/>
  <c r="D301" i="5"/>
  <c r="N301" i="5"/>
  <c r="M1634" i="5"/>
  <c r="O1634" i="5" s="1"/>
  <c r="M546" i="5"/>
  <c r="O546" i="5" s="1"/>
  <c r="M219" i="5"/>
  <c r="O219" i="5" s="1"/>
  <c r="N1761" i="5"/>
  <c r="D1761" i="5"/>
  <c r="N858" i="5"/>
  <c r="D858" i="5"/>
  <c r="D857" i="5"/>
  <c r="N857" i="5"/>
  <c r="D1964" i="5"/>
  <c r="N1964" i="5"/>
  <c r="D1216" i="5"/>
  <c r="N1216" i="5"/>
  <c r="M1384" i="5"/>
  <c r="O1384" i="5" s="1"/>
  <c r="M867" i="5"/>
  <c r="O867" i="5" s="1"/>
  <c r="M117" i="5"/>
  <c r="O117" i="5" s="1"/>
  <c r="M506" i="5"/>
  <c r="O506" i="5" s="1"/>
  <c r="M1110" i="5"/>
  <c r="O1110" i="5" s="1"/>
  <c r="D1406" i="5"/>
  <c r="N1406" i="5"/>
  <c r="M1496" i="5"/>
  <c r="O1496" i="5" s="1"/>
  <c r="D1692" i="5"/>
  <c r="N1692" i="5"/>
  <c r="N1553" i="5"/>
  <c r="D1553" i="5"/>
  <c r="M1035" i="5"/>
  <c r="O1035" i="5" s="1"/>
  <c r="M1101" i="5"/>
  <c r="O1101" i="5" s="1"/>
  <c r="N1934" i="5"/>
  <c r="D1934" i="5"/>
  <c r="M522" i="5"/>
  <c r="O522" i="5" s="1"/>
  <c r="M907" i="5"/>
  <c r="O907" i="5" s="1"/>
  <c r="M228" i="5"/>
  <c r="O228" i="5" s="1"/>
  <c r="N322" i="5"/>
  <c r="D322" i="5"/>
  <c r="M1826" i="5"/>
  <c r="O1826" i="5" s="1"/>
  <c r="D1136" i="5"/>
  <c r="N1136" i="5"/>
  <c r="M345" i="5"/>
  <c r="O345" i="5" s="1"/>
  <c r="M375" i="5"/>
  <c r="O375" i="5" s="1"/>
  <c r="N1981" i="5"/>
  <c r="D1981" i="5"/>
  <c r="D1066" i="5"/>
  <c r="N1066" i="5"/>
  <c r="M1177" i="5"/>
  <c r="O1177" i="5" s="1"/>
  <c r="N1498" i="5"/>
  <c r="D1498" i="5"/>
  <c r="M319" i="5"/>
  <c r="O319" i="5" s="1"/>
  <c r="M1190" i="5"/>
  <c r="O1190" i="5" s="1"/>
  <c r="M1872" i="5"/>
  <c r="O1872" i="5" s="1"/>
  <c r="M999" i="5"/>
  <c r="O999" i="5" s="1"/>
  <c r="M1838" i="5"/>
  <c r="O1838" i="5" s="1"/>
  <c r="M1700" i="5"/>
  <c r="O1700" i="5" s="1"/>
  <c r="M1262" i="5"/>
  <c r="O1262" i="5" s="1"/>
  <c r="N285" i="5"/>
  <c r="D285" i="5"/>
  <c r="N1269" i="5"/>
  <c r="D1269" i="5"/>
  <c r="M1636" i="5"/>
  <c r="O1636" i="5" s="1"/>
  <c r="D1331" i="5"/>
  <c r="N1331" i="5"/>
  <c r="N742" i="5"/>
  <c r="D742" i="5"/>
  <c r="M1672" i="5"/>
  <c r="O1672" i="5" s="1"/>
  <c r="M962" i="5"/>
  <c r="O962" i="5" s="1"/>
  <c r="M251" i="5"/>
  <c r="O251" i="5" s="1"/>
  <c r="M173" i="5"/>
  <c r="O173" i="5" s="1"/>
  <c r="N1898" i="5"/>
  <c r="D1898" i="5"/>
  <c r="N1874" i="5"/>
  <c r="D1874" i="5"/>
  <c r="M1208" i="5"/>
  <c r="O1208" i="5" s="1"/>
  <c r="N1432" i="5"/>
  <c r="D1432" i="5"/>
  <c r="N1924" i="5"/>
  <c r="D1924" i="5"/>
  <c r="N1562" i="5"/>
  <c r="D1562" i="5"/>
  <c r="M1490" i="5"/>
  <c r="O1490" i="5" s="1"/>
  <c r="N1846" i="5"/>
  <c r="D1846" i="5"/>
  <c r="D1186" i="5"/>
  <c r="N1186" i="5"/>
  <c r="M239" i="5"/>
  <c r="O239" i="5" s="1"/>
  <c r="D541" i="5"/>
  <c r="N541" i="5"/>
  <c r="M1930" i="5"/>
  <c r="O1930" i="5" s="1"/>
  <c r="N1877" i="5"/>
  <c r="D1877" i="5"/>
  <c r="M649" i="5"/>
  <c r="O649" i="5" s="1"/>
  <c r="M1950" i="5"/>
  <c r="O1950" i="5" s="1"/>
  <c r="M1136" i="5"/>
  <c r="O1136" i="5" s="1"/>
  <c r="M573" i="5"/>
  <c r="O573" i="5" s="1"/>
  <c r="M1552" i="5"/>
  <c r="O1552" i="5" s="1"/>
  <c r="D817" i="5"/>
  <c r="N817" i="5"/>
  <c r="N44" i="5"/>
  <c r="D44" i="5"/>
  <c r="D1659" i="5"/>
  <c r="N1659" i="5"/>
  <c r="M1725" i="5"/>
  <c r="O1725" i="5" s="1"/>
  <c r="N382" i="5"/>
  <c r="D382" i="5"/>
  <c r="M373" i="5"/>
  <c r="O373" i="5" s="1"/>
  <c r="D815" i="5"/>
  <c r="N815" i="5"/>
  <c r="M987" i="5"/>
  <c r="O987" i="5" s="1"/>
  <c r="M1017" i="5"/>
  <c r="O1017" i="5" s="1"/>
  <c r="M961" i="5"/>
  <c r="O961" i="5" s="1"/>
  <c r="N731" i="5"/>
  <c r="D731" i="5"/>
  <c r="M853" i="5"/>
  <c r="O853" i="5" s="1"/>
  <c r="M977" i="5"/>
  <c r="O977" i="5" s="1"/>
  <c r="N228" i="5"/>
  <c r="D228" i="5"/>
  <c r="D355" i="5"/>
  <c r="N355" i="5"/>
  <c r="M1919" i="5"/>
  <c r="O1919" i="5" s="1"/>
  <c r="M1735" i="5"/>
  <c r="O1735" i="5" s="1"/>
  <c r="D1788" i="5"/>
  <c r="N1788" i="5"/>
  <c r="N1792" i="5"/>
  <c r="D1792" i="5"/>
  <c r="M1464" i="5"/>
  <c r="O1464" i="5" s="1"/>
  <c r="D1115" i="5"/>
  <c r="N1115" i="5"/>
  <c r="D422" i="5"/>
  <c r="N422" i="5"/>
  <c r="D116" i="5"/>
  <c r="N116" i="5"/>
  <c r="D113" i="5"/>
  <c r="N113" i="5"/>
  <c r="N1092" i="5"/>
  <c r="D1092" i="5"/>
  <c r="M412" i="5"/>
  <c r="O412" i="5" s="1"/>
  <c r="D1151" i="5"/>
  <c r="N1151" i="5"/>
  <c r="D1452" i="5"/>
  <c r="N1452" i="5"/>
  <c r="D1615" i="5"/>
  <c r="N1615" i="5"/>
  <c r="M1615" i="5"/>
  <c r="O1615" i="5" s="1"/>
  <c r="M1082" i="5"/>
  <c r="O1082" i="5" s="1"/>
  <c r="N1997" i="5"/>
  <c r="D1997" i="5"/>
  <c r="M300" i="5"/>
  <c r="O300" i="5" s="1"/>
  <c r="N1900" i="5"/>
  <c r="D1900" i="5"/>
  <c r="D917" i="5"/>
  <c r="N917" i="5"/>
  <c r="D1201" i="5"/>
  <c r="N1201" i="5"/>
  <c r="M1554" i="5"/>
  <c r="O1554" i="5" s="1"/>
  <c r="M1714" i="5"/>
  <c r="O1714" i="5" s="1"/>
  <c r="M742" i="5"/>
  <c r="O742" i="5" s="1"/>
  <c r="M1763" i="5"/>
  <c r="O1763" i="5" s="1"/>
  <c r="M1842" i="5"/>
  <c r="O1842" i="5" s="1"/>
  <c r="M1786" i="5"/>
  <c r="O1786" i="5" s="1"/>
  <c r="M1416" i="5"/>
  <c r="O1416" i="5" s="1"/>
  <c r="M1816" i="5"/>
  <c r="O1816" i="5" s="1"/>
  <c r="M589" i="5"/>
  <c r="O589" i="5" s="1"/>
  <c r="D157" i="5"/>
  <c r="N157" i="5"/>
  <c r="D663" i="5"/>
  <c r="N663" i="5"/>
  <c r="M1957" i="5"/>
  <c r="O1957" i="5" s="1"/>
  <c r="M799" i="5"/>
  <c r="O799" i="5" s="1"/>
  <c r="M160" i="5"/>
  <c r="O160" i="5" s="1"/>
  <c r="M357" i="5"/>
  <c r="O357" i="5" s="1"/>
  <c r="D687" i="5"/>
  <c r="N687" i="5"/>
  <c r="D311" i="5"/>
  <c r="N311" i="5"/>
  <c r="N365" i="5"/>
  <c r="D365" i="5"/>
  <c r="M783" i="5"/>
  <c r="O783" i="5" s="1"/>
  <c r="M710" i="5"/>
  <c r="O710" i="5" s="1"/>
  <c r="N1332" i="5"/>
  <c r="D1332" i="5"/>
  <c r="D763" i="5"/>
  <c r="N763" i="5"/>
  <c r="M578" i="5"/>
  <c r="O578" i="5" s="1"/>
  <c r="D1243" i="5"/>
  <c r="N1243" i="5"/>
  <c r="M188" i="5"/>
  <c r="O188" i="5" s="1"/>
  <c r="N1948" i="5"/>
  <c r="D1948" i="5"/>
  <c r="M1283" i="5"/>
  <c r="O1283" i="5" s="1"/>
  <c r="N1033" i="5"/>
  <c r="D1033" i="5"/>
  <c r="M1713" i="5"/>
  <c r="O1713" i="5" s="1"/>
  <c r="M1352" i="5"/>
  <c r="O1352" i="5" s="1"/>
  <c r="D1021" i="5"/>
  <c r="N1021" i="5"/>
  <c r="M1551" i="5"/>
  <c r="O1551" i="5" s="1"/>
  <c r="M1940" i="5"/>
  <c r="O1940" i="5" s="1"/>
  <c r="N1572" i="5"/>
  <c r="D1572" i="5"/>
  <c r="N281" i="5"/>
  <c r="D281" i="5"/>
  <c r="D948" i="5"/>
  <c r="N948" i="5"/>
  <c r="D277" i="5"/>
  <c r="N277" i="5"/>
  <c r="M407" i="5"/>
  <c r="O407" i="5" s="1"/>
  <c r="N925" i="5"/>
  <c r="D925" i="5"/>
  <c r="M1532" i="5"/>
  <c r="O1532" i="5" s="1"/>
  <c r="M1198" i="5"/>
  <c r="O1198" i="5" s="1"/>
  <c r="M792" i="5"/>
  <c r="O792" i="5" s="1"/>
  <c r="M944" i="5"/>
  <c r="O944" i="5" s="1"/>
  <c r="N1526" i="5"/>
  <c r="D1526" i="5"/>
  <c r="N709" i="5"/>
  <c r="D709" i="5"/>
  <c r="M957" i="5"/>
  <c r="O957" i="5" s="1"/>
  <c r="D1620" i="5"/>
  <c r="N1620" i="5"/>
  <c r="M1122" i="5"/>
  <c r="O1122" i="5" s="1"/>
  <c r="M1953" i="5"/>
  <c r="O1953" i="5" s="1"/>
  <c r="D812" i="5"/>
  <c r="N812" i="5"/>
  <c r="N548" i="5"/>
  <c r="D548" i="5"/>
  <c r="M110" i="5"/>
  <c r="O110" i="5" s="1"/>
  <c r="M1134" i="5"/>
  <c r="O1134" i="5" s="1"/>
  <c r="M1606" i="5"/>
  <c r="O1606" i="5" s="1"/>
  <c r="N449" i="5"/>
  <c r="D449" i="5"/>
  <c r="N1370" i="5"/>
  <c r="D1370" i="5"/>
  <c r="M1171" i="5"/>
  <c r="O1171" i="5" s="1"/>
  <c r="M1270" i="5"/>
  <c r="O1270" i="5" s="1"/>
  <c r="M1071" i="5"/>
  <c r="O1071" i="5" s="1"/>
  <c r="N1671" i="5"/>
  <c r="D1671" i="5"/>
  <c r="M106" i="5"/>
  <c r="O106" i="5" s="1"/>
  <c r="D1171" i="5"/>
  <c r="N1171" i="5"/>
  <c r="N713" i="5"/>
  <c r="D713" i="5"/>
  <c r="N268" i="5"/>
  <c r="D268" i="5"/>
  <c r="N1276" i="5"/>
  <c r="D1276" i="5"/>
  <c r="D1117" i="5"/>
  <c r="N1117" i="5"/>
  <c r="M712" i="5"/>
  <c r="O712" i="5" s="1"/>
  <c r="N1677" i="5"/>
  <c r="D1677" i="5"/>
  <c r="D1006" i="5"/>
  <c r="N1006" i="5"/>
  <c r="M101" i="5"/>
  <c r="O101" i="5" s="1"/>
  <c r="M1782" i="5"/>
  <c r="O1782" i="5" s="1"/>
  <c r="N1148" i="5"/>
  <c r="D1148" i="5"/>
  <c r="D253" i="5"/>
  <c r="N253" i="5"/>
  <c r="M376" i="5"/>
  <c r="O376" i="5" s="1"/>
  <c r="N1365" i="5"/>
  <c r="D1365" i="5"/>
  <c r="D1687" i="5"/>
  <c r="N1687" i="5"/>
  <c r="D171" i="5"/>
  <c r="N171" i="5"/>
  <c r="M796" i="5"/>
  <c r="O796" i="5" s="1"/>
  <c r="D1530" i="5"/>
  <c r="N1530" i="5"/>
  <c r="M838" i="5"/>
  <c r="O838" i="5" s="1"/>
  <c r="M313" i="5"/>
  <c r="O313" i="5" s="1"/>
  <c r="N204" i="5"/>
  <c r="D204" i="5"/>
  <c r="M205" i="5"/>
  <c r="O205" i="5" s="1"/>
  <c r="M1079" i="5"/>
  <c r="O1079" i="5" s="1"/>
  <c r="M702" i="5"/>
  <c r="O702" i="5" s="1"/>
  <c r="D459" i="5"/>
  <c r="N459" i="5"/>
  <c r="M1445" i="5"/>
  <c r="O1445" i="5" s="1"/>
  <c r="M1297" i="5"/>
  <c r="O1297" i="5" s="1"/>
  <c r="N792" i="5"/>
  <c r="D792" i="5"/>
  <c r="D1181" i="5"/>
  <c r="N1181" i="5"/>
  <c r="M465" i="5"/>
  <c r="O465" i="5" s="1"/>
  <c r="D859" i="5"/>
  <c r="N859" i="5"/>
  <c r="M1269" i="5"/>
  <c r="O1269" i="5" s="1"/>
  <c r="M669" i="5"/>
  <c r="O669" i="5" s="1"/>
  <c r="D1394" i="5"/>
  <c r="N1394" i="5"/>
  <c r="N844" i="5"/>
  <c r="D844" i="5"/>
  <c r="M1752" i="5"/>
  <c r="O1752" i="5" s="1"/>
  <c r="M162" i="5"/>
  <c r="O162" i="5" s="1"/>
  <c r="M664" i="5"/>
  <c r="O664" i="5" s="1"/>
  <c r="M174" i="5"/>
  <c r="O174" i="5" s="1"/>
  <c r="D1625" i="5"/>
  <c r="N1625" i="5"/>
  <c r="N1781" i="5"/>
  <c r="D1781" i="5"/>
  <c r="D1153" i="5"/>
  <c r="N1153" i="5"/>
  <c r="M182" i="5"/>
  <c r="O182" i="5" s="1"/>
  <c r="M630" i="5"/>
  <c r="O630" i="5" s="1"/>
  <c r="N1174" i="5"/>
  <c r="D1174" i="5"/>
  <c r="M765" i="5"/>
  <c r="O765" i="5" s="1"/>
  <c r="D1988" i="5"/>
  <c r="N1988" i="5"/>
  <c r="M803" i="5"/>
  <c r="O803" i="5" s="1"/>
  <c r="N1760" i="5"/>
  <c r="D1760" i="5"/>
  <c r="D1164" i="5"/>
  <c r="N1164" i="5"/>
  <c r="D413" i="5"/>
  <c r="N413" i="5"/>
  <c r="N1776" i="5"/>
  <c r="D1776" i="5"/>
  <c r="N1460" i="5"/>
  <c r="D1460" i="5"/>
  <c r="N767" i="5"/>
  <c r="D767" i="5"/>
  <c r="M580" i="5"/>
  <c r="O580" i="5" s="1"/>
  <c r="M1053" i="5"/>
  <c r="O1053" i="5" s="1"/>
  <c r="N652" i="5"/>
  <c r="D652" i="5"/>
  <c r="M1455" i="5"/>
  <c r="O1455" i="5" s="1"/>
  <c r="M127" i="5"/>
  <c r="O127" i="5" s="1"/>
  <c r="D1555" i="5"/>
  <c r="N1555" i="5"/>
  <c r="M971" i="5"/>
  <c r="O971" i="5" s="1"/>
  <c r="M786" i="5"/>
  <c r="O786" i="5" s="1"/>
  <c r="M473" i="5"/>
  <c r="O473" i="5" s="1"/>
  <c r="M1357" i="5"/>
  <c r="O1357" i="5" s="1"/>
  <c r="D1062" i="5"/>
  <c r="N1062" i="5"/>
  <c r="D106" i="5"/>
  <c r="N106" i="5"/>
  <c r="D808" i="5"/>
  <c r="N808" i="5"/>
  <c r="D1479" i="5"/>
  <c r="N1479" i="5"/>
  <c r="D1305" i="5"/>
  <c r="N1305" i="5"/>
  <c r="M1895" i="5"/>
  <c r="O1895" i="5" s="1"/>
  <c r="N1177" i="5"/>
  <c r="D1177" i="5"/>
  <c r="M1514" i="5"/>
  <c r="O1514" i="5" s="1"/>
  <c r="D745" i="5"/>
  <c r="N745" i="5"/>
  <c r="D572" i="5"/>
  <c r="N572" i="5"/>
  <c r="M1335" i="5"/>
  <c r="O1335" i="5" s="1"/>
  <c r="D1811" i="5"/>
  <c r="N1811" i="5"/>
  <c r="D1890" i="5"/>
  <c r="N1890" i="5"/>
  <c r="M1360" i="5"/>
  <c r="O1360" i="5" s="1"/>
  <c r="N931" i="5"/>
  <c r="D931" i="5"/>
  <c r="D454" i="5"/>
  <c r="N454" i="5"/>
  <c r="D664" i="5"/>
  <c r="N664" i="5"/>
  <c r="N248" i="5"/>
  <c r="D248" i="5"/>
  <c r="M389" i="5"/>
  <c r="O389" i="5" s="1"/>
  <c r="M273" i="5"/>
  <c r="O273" i="5" s="1"/>
  <c r="M1434" i="5"/>
  <c r="O1434" i="5" s="1"/>
  <c r="N200" i="5"/>
  <c r="D200" i="5"/>
  <c r="M1664" i="5"/>
  <c r="O1664" i="5" s="1"/>
  <c r="D1214" i="5"/>
  <c r="N1214" i="5"/>
  <c r="D636" i="5"/>
  <c r="N636" i="5"/>
  <c r="D1372" i="5"/>
  <c r="N1372" i="5"/>
  <c r="M1795" i="5"/>
  <c r="O1795" i="5" s="1"/>
  <c r="M215" i="5"/>
  <c r="O215" i="5" s="1"/>
  <c r="M428" i="5"/>
  <c r="O428" i="5" s="1"/>
  <c r="M468" i="5"/>
  <c r="O468" i="5" s="1"/>
  <c r="N1213" i="5"/>
  <c r="D1213" i="5"/>
  <c r="M1633" i="5"/>
  <c r="O1633" i="5" s="1"/>
  <c r="N455" i="5"/>
  <c r="D455" i="5"/>
  <c r="M1396" i="5"/>
  <c r="O1396" i="5" s="1"/>
  <c r="N262" i="5"/>
  <c r="D262" i="5"/>
  <c r="M1007" i="5"/>
  <c r="O1007" i="5" s="1"/>
  <c r="M778" i="5"/>
  <c r="O778" i="5" s="1"/>
  <c r="M989" i="5"/>
  <c r="O989" i="5" s="1"/>
  <c r="N1923" i="5"/>
  <c r="D1923" i="5"/>
  <c r="N588" i="5"/>
  <c r="D588" i="5"/>
  <c r="D208" i="5"/>
  <c r="N208" i="5"/>
  <c r="N1785" i="5"/>
  <c r="D1785" i="5"/>
  <c r="N735" i="5"/>
  <c r="D735" i="5"/>
  <c r="M556" i="5"/>
  <c r="O556" i="5" s="1"/>
  <c r="M1075" i="5"/>
  <c r="O1075" i="5" s="1"/>
  <c r="N1586" i="5"/>
  <c r="D1586" i="5"/>
  <c r="N538" i="5"/>
  <c r="D538" i="5"/>
  <c r="M1608" i="5"/>
  <c r="O1608" i="5" s="1"/>
  <c r="M981" i="5"/>
  <c r="O981" i="5" s="1"/>
  <c r="N370" i="5"/>
  <c r="D370" i="5"/>
  <c r="D1947" i="5"/>
  <c r="N1947" i="5"/>
  <c r="N1630" i="5"/>
  <c r="D1630" i="5"/>
  <c r="M121" i="5"/>
  <c r="O121" i="5" s="1"/>
  <c r="M815" i="5"/>
  <c r="O815" i="5" s="1"/>
  <c r="M423" i="5"/>
  <c r="O423" i="5" s="1"/>
  <c r="N1513" i="5"/>
  <c r="D1513" i="5"/>
  <c r="N1304" i="5"/>
  <c r="D1304" i="5"/>
  <c r="N712" i="5"/>
  <c r="D712" i="5"/>
  <c r="D978" i="5"/>
  <c r="N978" i="5"/>
  <c r="M289" i="5"/>
  <c r="O289" i="5" s="1"/>
  <c r="D1398" i="5"/>
  <c r="N1398" i="5"/>
  <c r="M469" i="5"/>
  <c r="O469" i="5" s="1"/>
  <c r="M1778" i="5"/>
  <c r="O1778" i="5" s="1"/>
  <c r="M768" i="5"/>
  <c r="O768" i="5" s="1"/>
  <c r="N943" i="5"/>
  <c r="D943" i="5"/>
  <c r="D597" i="5"/>
  <c r="N597" i="5"/>
  <c r="N1588" i="5"/>
  <c r="D1588" i="5"/>
  <c r="M1775" i="5"/>
  <c r="O1775" i="5" s="1"/>
  <c r="M982" i="5"/>
  <c r="O982" i="5" s="1"/>
  <c r="M678" i="5"/>
  <c r="O678" i="5" s="1"/>
  <c r="M1041" i="5"/>
  <c r="O1041" i="5" s="1"/>
  <c r="D1436" i="5"/>
  <c r="N1436" i="5"/>
  <c r="D270" i="5"/>
  <c r="N270" i="5"/>
  <c r="M1321" i="5"/>
  <c r="O1321" i="5" s="1"/>
  <c r="N345" i="5"/>
  <c r="D345" i="5"/>
  <c r="M1712" i="5"/>
  <c r="O1712" i="5" s="1"/>
  <c r="N1780" i="5"/>
  <c r="D1780" i="5"/>
  <c r="N1160" i="5"/>
  <c r="D1160" i="5"/>
  <c r="N1559" i="5"/>
  <c r="D1559" i="5"/>
  <c r="M242" i="5"/>
  <c r="O242" i="5" s="1"/>
  <c r="D1288" i="5"/>
  <c r="N1288" i="5"/>
  <c r="M674" i="5"/>
  <c r="O674" i="5" s="1"/>
  <c r="N1563" i="5"/>
  <c r="D1563" i="5"/>
  <c r="D1045" i="5"/>
  <c r="N1045" i="5"/>
  <c r="N615" i="5"/>
  <c r="D615" i="5"/>
  <c r="D210" i="5"/>
  <c r="N210" i="5"/>
  <c r="M1963" i="5"/>
  <c r="O1963" i="5" s="1"/>
  <c r="D1696" i="5"/>
  <c r="N1696" i="5"/>
  <c r="M1152" i="5"/>
  <c r="O1152" i="5" s="1"/>
  <c r="M364" i="5"/>
  <c r="O364" i="5" s="1"/>
  <c r="M730" i="5"/>
  <c r="O730" i="5" s="1"/>
  <c r="N514" i="5"/>
  <c r="D514" i="5"/>
  <c r="M343" i="5"/>
  <c r="O343" i="5" s="1"/>
  <c r="M955" i="5"/>
  <c r="O955" i="5" s="1"/>
  <c r="M1937" i="5"/>
  <c r="O1937" i="5" s="1"/>
  <c r="M474" i="5"/>
  <c r="O474" i="5" s="1"/>
  <c r="M130" i="5"/>
  <c r="O130" i="5" s="1"/>
  <c r="M1670" i="5"/>
  <c r="O1670" i="5" s="1"/>
  <c r="D1403" i="5"/>
  <c r="N1403" i="5"/>
  <c r="N505" i="5"/>
  <c r="D505" i="5"/>
  <c r="M1939" i="5"/>
  <c r="O1939" i="5" s="1"/>
  <c r="M1758" i="5"/>
  <c r="O1758" i="5" s="1"/>
  <c r="D1470" i="5"/>
  <c r="N1470" i="5"/>
  <c r="M548" i="5"/>
  <c r="O548" i="5" s="1"/>
  <c r="M1716" i="5"/>
  <c r="O1716" i="5" s="1"/>
  <c r="D1507" i="5"/>
  <c r="N1507" i="5"/>
  <c r="M1893" i="5"/>
  <c r="O1893" i="5" s="1"/>
  <c r="M213" i="5"/>
  <c r="O213" i="5" s="1"/>
  <c r="M1598" i="5"/>
  <c r="O1598" i="5" s="1"/>
  <c r="M222" i="5"/>
  <c r="O222" i="5" s="1"/>
  <c r="N188" i="5"/>
  <c r="D188" i="5"/>
  <c r="D716" i="5"/>
  <c r="N716" i="5"/>
  <c r="M720" i="5"/>
  <c r="O720" i="5" s="1"/>
  <c r="N824" i="5"/>
  <c r="D824" i="5"/>
  <c r="D905" i="5"/>
  <c r="N905" i="5"/>
  <c r="M1503" i="5"/>
  <c r="O1503" i="5" s="1"/>
  <c r="M360" i="5"/>
  <c r="O360" i="5" s="1"/>
  <c r="N946" i="5"/>
  <c r="D946" i="5"/>
  <c r="M565" i="5"/>
  <c r="O565" i="5" s="1"/>
  <c r="M1579" i="5"/>
  <c r="O1579" i="5" s="1"/>
  <c r="N1349" i="5"/>
  <c r="D1349" i="5"/>
  <c r="N246" i="5"/>
  <c r="D246" i="5"/>
  <c r="M1418" i="5"/>
  <c r="O1418" i="5" s="1"/>
  <c r="M938" i="5"/>
  <c r="O938" i="5" s="1"/>
  <c r="N835" i="5"/>
  <c r="D835" i="5"/>
  <c r="N120" i="5"/>
  <c r="D120" i="5"/>
  <c r="M1066" i="5"/>
  <c r="O1066" i="5" s="1"/>
  <c r="N1396" i="5"/>
  <c r="D1396" i="5"/>
  <c r="M1140" i="5"/>
  <c r="O1140" i="5" s="1"/>
  <c r="D942" i="5"/>
  <c r="N942" i="5"/>
  <c r="M1235" i="5"/>
  <c r="O1235" i="5" s="1"/>
  <c r="D1624" i="5"/>
  <c r="N1624" i="5"/>
  <c r="D1411" i="5"/>
  <c r="N1411" i="5"/>
  <c r="M462" i="5"/>
  <c r="O462" i="5" s="1"/>
  <c r="M797" i="5"/>
  <c r="O797" i="5" s="1"/>
  <c r="M688" i="5"/>
  <c r="O688" i="5" s="1"/>
  <c r="M340" i="5"/>
  <c r="O340" i="5" s="1"/>
  <c r="N1584" i="5"/>
  <c r="D1584" i="5"/>
  <c r="M1976" i="5"/>
  <c r="O1976" i="5" s="1"/>
  <c r="D535" i="5"/>
  <c r="N535" i="5"/>
  <c r="M574" i="5"/>
  <c r="O574" i="5" s="1"/>
  <c r="M880" i="5"/>
  <c r="O880" i="5" s="1"/>
  <c r="M315" i="5"/>
  <c r="O315" i="5" s="1"/>
  <c r="N516" i="5"/>
  <c r="D516" i="5"/>
  <c r="M1039" i="5"/>
  <c r="O1039" i="5" s="1"/>
  <c r="M1781" i="5"/>
  <c r="O1781" i="5" s="1"/>
  <c r="N1737" i="5"/>
  <c r="D1737" i="5"/>
  <c r="M1767" i="5"/>
  <c r="O1767" i="5" s="1"/>
  <c r="M915" i="5"/>
  <c r="O915" i="5" s="1"/>
  <c r="M439" i="5"/>
  <c r="O439" i="5" s="1"/>
  <c r="M1008" i="5"/>
  <c r="O1008" i="5" s="1"/>
  <c r="M1116" i="5"/>
  <c r="O1116" i="5" s="1"/>
  <c r="M1862" i="5"/>
  <c r="O1862" i="5" s="1"/>
  <c r="N513" i="5"/>
  <c r="D513" i="5"/>
  <c r="N471" i="5"/>
  <c r="D471" i="5"/>
  <c r="M1756" i="5"/>
  <c r="O1756" i="5" s="1"/>
  <c r="M996" i="5"/>
  <c r="O996" i="5" s="1"/>
  <c r="D775" i="5"/>
  <c r="N775" i="5"/>
  <c r="M1298" i="5"/>
  <c r="O1298" i="5" s="1"/>
  <c r="M1676" i="5"/>
  <c r="O1676" i="5" s="1"/>
  <c r="M255" i="5"/>
  <c r="O255" i="5" s="1"/>
  <c r="M1620" i="5"/>
  <c r="O1620" i="5" s="1"/>
  <c r="D1848" i="5"/>
  <c r="N1848" i="5"/>
  <c r="M437" i="5"/>
  <c r="O437" i="5" s="1"/>
  <c r="N1455" i="5"/>
  <c r="D1455" i="5"/>
  <c r="N233" i="5"/>
  <c r="D233" i="5"/>
  <c r="N914" i="5"/>
  <c r="D914" i="5"/>
  <c r="D1941" i="5"/>
  <c r="N1941" i="5"/>
  <c r="N110" i="5"/>
  <c r="D110" i="5"/>
  <c r="D1205" i="5"/>
  <c r="N1205" i="5"/>
  <c r="D801" i="5"/>
  <c r="N801" i="5"/>
  <c r="N259" i="5"/>
  <c r="D259" i="5"/>
  <c r="M1694" i="5"/>
  <c r="O1694" i="5" s="1"/>
  <c r="M1652" i="5"/>
  <c r="O1652" i="5" s="1"/>
  <c r="M1206" i="5"/>
  <c r="O1206" i="5" s="1"/>
  <c r="M1508" i="5"/>
  <c r="O1508" i="5" s="1"/>
  <c r="M1098" i="5"/>
  <c r="O1098" i="5" s="1"/>
  <c r="N232" i="5"/>
  <c r="D232" i="5"/>
  <c r="N1296" i="5"/>
  <c r="D1296" i="5"/>
  <c r="D691" i="5"/>
  <c r="N691" i="5"/>
  <c r="M128" i="5"/>
  <c r="O128" i="5" s="1"/>
  <c r="M1215" i="5"/>
  <c r="O1215" i="5" s="1"/>
  <c r="M1259" i="5"/>
  <c r="O1259" i="5" s="1"/>
  <c r="M642" i="5"/>
  <c r="O642" i="5" s="1"/>
  <c r="N1841" i="5"/>
  <c r="D1841" i="5"/>
  <c r="D1817" i="5"/>
  <c r="N1817" i="5"/>
  <c r="D923" i="5"/>
  <c r="N923" i="5"/>
  <c r="N1653" i="5"/>
  <c r="D1653" i="5"/>
  <c r="N1887" i="5"/>
  <c r="D1887" i="5"/>
  <c r="M1167" i="5"/>
  <c r="O1167" i="5" s="1"/>
  <c r="N396" i="5"/>
  <c r="D396" i="5"/>
  <c r="M1064" i="5"/>
  <c r="O1064" i="5" s="1"/>
  <c r="M287" i="5"/>
  <c r="O287" i="5" s="1"/>
  <c r="M342" i="5"/>
  <c r="O342" i="5" s="1"/>
  <c r="N1918" i="5"/>
  <c r="D1918" i="5"/>
  <c r="M1823" i="5"/>
  <c r="O1823" i="5" s="1"/>
  <c r="M495" i="5"/>
  <c r="O495" i="5" s="1"/>
  <c r="N501" i="5"/>
  <c r="D501" i="5"/>
  <c r="M963" i="5"/>
  <c r="O963" i="5" s="1"/>
  <c r="M1947" i="5"/>
  <c r="O1947" i="5" s="1"/>
  <c r="N913" i="5"/>
  <c r="D913" i="5"/>
  <c r="M415" i="5"/>
  <c r="O415" i="5" s="1"/>
  <c r="M904" i="5"/>
  <c r="O904" i="5" s="1"/>
  <c r="M202" i="5"/>
  <c r="O202" i="5" s="1"/>
  <c r="M908" i="5"/>
  <c r="O908" i="5" s="1"/>
  <c r="N1061" i="5"/>
  <c r="D1061" i="5"/>
  <c r="D788" i="5"/>
  <c r="N788" i="5"/>
  <c r="M1059" i="5"/>
  <c r="O1059" i="5" s="1"/>
  <c r="M500" i="5"/>
  <c r="O500" i="5" s="1"/>
  <c r="M1261" i="5"/>
  <c r="O1261" i="5" s="1"/>
  <c r="N738" i="5"/>
  <c r="D738" i="5"/>
  <c r="D1264" i="5"/>
  <c r="N1264" i="5"/>
  <c r="M1056" i="5"/>
  <c r="O1056" i="5" s="1"/>
  <c r="N751" i="5"/>
  <c r="D751" i="5"/>
  <c r="M1184" i="5"/>
  <c r="O1184" i="5" s="1"/>
  <c r="M457" i="5"/>
  <c r="O457" i="5" s="1"/>
  <c r="M1188" i="5"/>
  <c r="O1188" i="5" s="1"/>
  <c r="M432" i="5"/>
  <c r="O432" i="5" s="1"/>
  <c r="D1637" i="5"/>
  <c r="N1637" i="5"/>
  <c r="N1872" i="5"/>
  <c r="D1872" i="5"/>
  <c r="M1353" i="5"/>
  <c r="O1353" i="5" s="1"/>
  <c r="D1355" i="5"/>
  <c r="N1355" i="5"/>
  <c r="N379" i="5"/>
  <c r="D379" i="5"/>
  <c r="D383" i="5"/>
  <c r="N383" i="5"/>
  <c r="N1634" i="5"/>
  <c r="D1634" i="5"/>
  <c r="M644" i="5"/>
  <c r="O644" i="5" s="1"/>
  <c r="M418" i="5"/>
  <c r="O418" i="5" s="1"/>
  <c r="M1256" i="5"/>
  <c r="O1256" i="5" s="1"/>
  <c r="M1772" i="5"/>
  <c r="O1772" i="5" s="1"/>
  <c r="N418" i="5"/>
  <c r="D418" i="5"/>
  <c r="D215" i="5"/>
  <c r="N215" i="5"/>
  <c r="M1584" i="5"/>
  <c r="O1584" i="5" s="1"/>
  <c r="M759" i="5"/>
  <c r="O759" i="5" s="1"/>
  <c r="N1405" i="5"/>
  <c r="D1405" i="5"/>
  <c r="N1027" i="5"/>
  <c r="D1027" i="5"/>
  <c r="N40" i="5"/>
  <c r="D40" i="5"/>
  <c r="D647" i="5"/>
  <c r="N647" i="5"/>
  <c r="D1789" i="5"/>
  <c r="N1789" i="5"/>
  <c r="D1265" i="5"/>
  <c r="N1265" i="5"/>
  <c r="M1610" i="5"/>
  <c r="O1610" i="5" s="1"/>
  <c r="N935" i="5"/>
  <c r="D935" i="5"/>
  <c r="M647" i="5"/>
  <c r="O647" i="5" s="1"/>
  <c r="M1093" i="5"/>
  <c r="O1093" i="5" s="1"/>
  <c r="D1733" i="5"/>
  <c r="N1733" i="5"/>
  <c r="N1014" i="5"/>
  <c r="D1014" i="5"/>
  <c r="N790" i="5"/>
  <c r="D790" i="5"/>
  <c r="N973" i="5"/>
  <c r="D973" i="5"/>
  <c r="M1518" i="5"/>
  <c r="O1518" i="5" s="1"/>
  <c r="M864" i="5"/>
  <c r="O864" i="5" s="1"/>
  <c r="N1516" i="5"/>
  <c r="D1516" i="5"/>
  <c r="M216" i="5"/>
  <c r="O216" i="5" s="1"/>
  <c r="D1402" i="5"/>
  <c r="N1402" i="5"/>
  <c r="M123" i="5"/>
  <c r="O123" i="5" s="1"/>
  <c r="M286" i="5"/>
  <c r="O286" i="5" s="1"/>
  <c r="M622" i="5"/>
  <c r="O622" i="5" s="1"/>
  <c r="M1765" i="5"/>
  <c r="O1765" i="5" s="1"/>
  <c r="N132" i="5"/>
  <c r="D132" i="5"/>
  <c r="M1351" i="5"/>
  <c r="O1351" i="5" s="1"/>
  <c r="M333" i="5"/>
  <c r="O333" i="5" s="1"/>
  <c r="N677" i="5"/>
  <c r="D677" i="5"/>
  <c r="N902" i="5"/>
  <c r="D902" i="5"/>
  <c r="N1598" i="5"/>
  <c r="D1598" i="5"/>
  <c r="D559" i="5"/>
  <c r="N559" i="5"/>
  <c r="N922" i="5"/>
  <c r="D922" i="5"/>
  <c r="M939" i="5"/>
  <c r="O939" i="5" s="1"/>
  <c r="N1713" i="5"/>
  <c r="D1713" i="5"/>
  <c r="N554" i="5"/>
  <c r="D554" i="5"/>
  <c r="D1795" i="5"/>
  <c r="N1795" i="5"/>
  <c r="M1314" i="5"/>
  <c r="O1314" i="5" s="1"/>
  <c r="M337" i="5"/>
  <c r="O337" i="5" s="1"/>
  <c r="D260" i="5"/>
  <c r="N260" i="5"/>
  <c r="N1639" i="5"/>
  <c r="D1639" i="5"/>
  <c r="N1649" i="5"/>
  <c r="D1649" i="5"/>
  <c r="M1846" i="5"/>
  <c r="O1846" i="5" s="1"/>
  <c r="N1376" i="5"/>
  <c r="D1376" i="5"/>
  <c r="M358" i="5"/>
  <c r="O358" i="5" s="1"/>
  <c r="D1854" i="5"/>
  <c r="N1854" i="5"/>
  <c r="M349" i="5"/>
  <c r="O349" i="5" s="1"/>
  <c r="M256" i="5"/>
  <c r="O256" i="5" s="1"/>
  <c r="M107" i="5"/>
  <c r="O107" i="5" s="1"/>
  <c r="M146" i="5"/>
  <c r="O146" i="5" s="1"/>
  <c r="M1370" i="5"/>
  <c r="O1370" i="5" s="1"/>
  <c r="M1773" i="5"/>
  <c r="O1773" i="5" s="1"/>
  <c r="D1234" i="5"/>
  <c r="N1234" i="5"/>
  <c r="M1398" i="5"/>
  <c r="O1398" i="5" s="1"/>
  <c r="N1613" i="5"/>
  <c r="D1613" i="5"/>
  <c r="N1931" i="5"/>
  <c r="D1931" i="5"/>
  <c r="N1039" i="5"/>
  <c r="D1039" i="5"/>
  <c r="M820" i="5"/>
  <c r="O820" i="5" s="1"/>
  <c r="D446" i="5"/>
  <c r="N446" i="5"/>
  <c r="M450" i="5"/>
  <c r="O450" i="5" s="1"/>
  <c r="N977" i="5"/>
  <c r="D977" i="5"/>
  <c r="M1543" i="5"/>
  <c r="O1543" i="5" s="1"/>
  <c r="D1000" i="5"/>
  <c r="N1000" i="5"/>
  <c r="D702" i="5"/>
  <c r="N702" i="5"/>
  <c r="M1209" i="5"/>
  <c r="O1209" i="5" s="1"/>
  <c r="M1254" i="5"/>
  <c r="O1254" i="5" s="1"/>
  <c r="N1536" i="5"/>
  <c r="D1536" i="5"/>
  <c r="M328" i="5"/>
  <c r="O328" i="5" s="1"/>
  <c r="M199" i="5"/>
  <c r="O199" i="5" s="1"/>
  <c r="M1452" i="5"/>
  <c r="O1452" i="5" s="1"/>
  <c r="N1678" i="5"/>
  <c r="D1678" i="5"/>
  <c r="M526" i="5"/>
  <c r="O526" i="5" s="1"/>
  <c r="M1588" i="5"/>
  <c r="O1588" i="5" s="1"/>
  <c r="N849" i="5"/>
  <c r="D849" i="5"/>
  <c r="M1133" i="5"/>
  <c r="O1133" i="5" s="1"/>
  <c r="M774" i="5"/>
  <c r="O774" i="5" s="1"/>
  <c r="D329" i="5"/>
  <c r="N329" i="5"/>
  <c r="M618" i="5"/>
  <c r="O618" i="5" s="1"/>
  <c r="D1173" i="5"/>
  <c r="N1173" i="5"/>
  <c r="M1108" i="5"/>
  <c r="O1108" i="5" s="1"/>
  <c r="M1613" i="5"/>
  <c r="O1613" i="5" s="1"/>
  <c r="M995" i="5"/>
  <c r="O995" i="5" s="1"/>
  <c r="M1858" i="5"/>
  <c r="O1858" i="5" s="1"/>
  <c r="M1226" i="5"/>
  <c r="O1226" i="5" s="1"/>
  <c r="M1304" i="5"/>
  <c r="O1304" i="5" s="1"/>
  <c r="N1068" i="5"/>
  <c r="D1068" i="5"/>
  <c r="N479" i="5"/>
  <c r="D479" i="5"/>
  <c r="M302" i="5"/>
  <c r="O302" i="5" s="1"/>
  <c r="D515" i="5"/>
  <c r="N515" i="5"/>
  <c r="N241" i="5"/>
  <c r="D241" i="5"/>
  <c r="D1994" i="5"/>
  <c r="N1994" i="5"/>
  <c r="M1576" i="5"/>
  <c r="O1576" i="5" s="1"/>
  <c r="N470" i="5"/>
  <c r="D470" i="5"/>
  <c r="D1635" i="5"/>
  <c r="N1635" i="5"/>
  <c r="D1091" i="5"/>
  <c r="N1091" i="5"/>
  <c r="M458" i="5"/>
  <c r="O458" i="5" s="1"/>
  <c r="M104" i="5"/>
  <c r="O104" i="5" s="1"/>
  <c r="M909" i="5"/>
  <c r="O909" i="5" s="1"/>
  <c r="N991" i="5"/>
  <c r="D991" i="5"/>
  <c r="N264" i="5"/>
  <c r="D264" i="5"/>
  <c r="M1896" i="5"/>
  <c r="O1896" i="5" s="1"/>
  <c r="D1303" i="5"/>
  <c r="N1303" i="5"/>
  <c r="M1178" i="5"/>
  <c r="O1178" i="5" s="1"/>
  <c r="M427" i="5"/>
  <c r="O427" i="5" s="1"/>
  <c r="D1285" i="5"/>
  <c r="N1285" i="5"/>
  <c r="M1729" i="5"/>
  <c r="O1729" i="5" s="1"/>
  <c r="M452" i="5"/>
  <c r="O452" i="5" s="1"/>
  <c r="M905" i="5"/>
  <c r="O905" i="5" s="1"/>
  <c r="D496" i="5"/>
  <c r="N496" i="5"/>
  <c r="M575" i="5"/>
  <c r="O575" i="5" s="1"/>
  <c r="D932" i="5"/>
  <c r="N932" i="5"/>
  <c r="M116" i="5"/>
  <c r="O116" i="5" s="1"/>
  <c r="N421" i="5"/>
  <c r="D421" i="5"/>
  <c r="M606" i="5"/>
  <c r="O606" i="5" s="1"/>
  <c r="N860" i="5"/>
  <c r="D860" i="5"/>
  <c r="D43" i="5"/>
  <c r="N43" i="5"/>
  <c r="N1522" i="5"/>
  <c r="D1522" i="5"/>
  <c r="M1130" i="5"/>
  <c r="O1130" i="5" s="1"/>
  <c r="N169" i="5"/>
  <c r="D169" i="5"/>
  <c r="N1819" i="5"/>
  <c r="D1819" i="5"/>
  <c r="N261" i="5"/>
  <c r="D261" i="5"/>
  <c r="N893" i="5"/>
  <c r="D893" i="5"/>
  <c r="N333" i="5"/>
  <c r="D333" i="5"/>
  <c r="M626" i="5"/>
  <c r="O626" i="5" s="1"/>
  <c r="M1407" i="5"/>
  <c r="O1407" i="5" s="1"/>
  <c r="N888" i="5"/>
  <c r="D888" i="5"/>
  <c r="M899" i="5"/>
  <c r="O899" i="5" s="1"/>
  <c r="D1593" i="5"/>
  <c r="N1593" i="5"/>
  <c r="D349" i="5"/>
  <c r="N349" i="5"/>
  <c r="D375" i="5"/>
  <c r="N375" i="5"/>
  <c r="D1605" i="5"/>
  <c r="N1605" i="5"/>
  <c r="M1213" i="5"/>
  <c r="O1213" i="5" s="1"/>
  <c r="M1327" i="5"/>
  <c r="O1327" i="5" s="1"/>
  <c r="D1131" i="5"/>
  <c r="N1131" i="5"/>
  <c r="D148" i="5"/>
  <c r="N148" i="5"/>
  <c r="N966" i="5"/>
  <c r="D966" i="5"/>
  <c r="D701" i="5"/>
  <c r="N701" i="5"/>
  <c r="N389" i="5"/>
  <c r="D389" i="5"/>
  <c r="D172" i="5"/>
  <c r="N172" i="5"/>
  <c r="N553" i="5"/>
  <c r="D553" i="5"/>
  <c r="N275" i="5"/>
  <c r="D275" i="5"/>
  <c r="M608" i="5"/>
  <c r="O608" i="5" s="1"/>
  <c r="M1225" i="5"/>
  <c r="O1225" i="5" s="1"/>
  <c r="M1324" i="5"/>
  <c r="O1324" i="5" s="1"/>
  <c r="M1572" i="5"/>
  <c r="O1572" i="5" s="1"/>
  <c r="N1102" i="5"/>
  <c r="D1102" i="5"/>
  <c r="M356" i="5"/>
  <c r="O356" i="5" s="1"/>
  <c r="N263" i="5"/>
  <c r="D263" i="5"/>
  <c r="M1844" i="5"/>
  <c r="O1844" i="5" s="1"/>
  <c r="M879" i="5"/>
  <c r="O879" i="5" s="1"/>
  <c r="D1302" i="5"/>
  <c r="N1302" i="5"/>
  <c r="D245" i="5"/>
  <c r="N245" i="5"/>
  <c r="M579" i="5"/>
  <c r="O579" i="5" s="1"/>
  <c r="M1661" i="5"/>
  <c r="O1661" i="5" s="1"/>
  <c r="M262" i="5"/>
  <c r="O262" i="5" s="1"/>
  <c r="N1219" i="5"/>
  <c r="D1219" i="5"/>
  <c r="M1276" i="5"/>
  <c r="O1276" i="5" s="1"/>
  <c r="D1252" i="5"/>
  <c r="N1252" i="5"/>
  <c r="M1867" i="5"/>
  <c r="O1867" i="5" s="1"/>
  <c r="M1145" i="5"/>
  <c r="O1145" i="5" s="1"/>
  <c r="D1471" i="5"/>
  <c r="N1471" i="5"/>
  <c r="D1720" i="5"/>
  <c r="N1720" i="5"/>
  <c r="M1534" i="5"/>
  <c r="O1534" i="5" s="1"/>
  <c r="D159" i="5"/>
  <c r="N159" i="5"/>
  <c r="M314" i="5"/>
  <c r="O314" i="5" s="1"/>
  <c r="M1231" i="5"/>
  <c r="O1231" i="5" s="1"/>
  <c r="N734" i="5"/>
  <c r="D734" i="5"/>
  <c r="M99" i="5"/>
  <c r="O99" i="5" s="1"/>
  <c r="D814" i="5"/>
  <c r="N814" i="5"/>
  <c r="M165" i="5"/>
  <c r="O165" i="5" s="1"/>
  <c r="M772" i="5"/>
  <c r="O772" i="5" s="1"/>
  <c r="M994" i="5"/>
  <c r="O994" i="5" s="1"/>
  <c r="M1431" i="5"/>
  <c r="O1431" i="5" s="1"/>
  <c r="D1240" i="5"/>
  <c r="N1240" i="5"/>
  <c r="M553" i="5"/>
  <c r="O553" i="5" s="1"/>
  <c r="M690" i="5"/>
  <c r="O690" i="5" s="1"/>
  <c r="M1406" i="5"/>
  <c r="O1406" i="5" s="1"/>
  <c r="M733" i="5"/>
  <c r="O733" i="5" s="1"/>
  <c r="M770" i="5"/>
  <c r="O770" i="5" s="1"/>
  <c r="M1155" i="5"/>
  <c r="O1155" i="5" s="1"/>
  <c r="M230" i="5"/>
  <c r="O230" i="5" s="1"/>
  <c r="D378" i="5"/>
  <c r="N378" i="5"/>
  <c r="M611" i="5"/>
  <c r="O611" i="5" s="1"/>
  <c r="N680" i="5"/>
  <c r="D680" i="5"/>
  <c r="N1946" i="5"/>
  <c r="D1946" i="5"/>
  <c r="D1395" i="5"/>
  <c r="N1395" i="5"/>
  <c r="D672" i="5"/>
  <c r="N672" i="5"/>
  <c r="M1436" i="5"/>
  <c r="O1436" i="5" s="1"/>
  <c r="M986" i="5"/>
  <c r="O986" i="5" s="1"/>
  <c r="N747" i="5"/>
  <c r="D747" i="5"/>
  <c r="M1944" i="5"/>
  <c r="O1944" i="5" s="1"/>
  <c r="M1332" i="5"/>
  <c r="O1332" i="5" s="1"/>
  <c r="D528" i="5"/>
  <c r="N528" i="5"/>
  <c r="M472" i="5"/>
  <c r="O472" i="5" s="1"/>
  <c r="D1578" i="5"/>
  <c r="N1578" i="5"/>
  <c r="D755" i="5"/>
  <c r="N755" i="5"/>
  <c r="N1369" i="5"/>
  <c r="D1369" i="5"/>
  <c r="M1934" i="5"/>
  <c r="O1934" i="5" s="1"/>
  <c r="M745" i="5"/>
  <c r="O745" i="5" s="1"/>
  <c r="D1986" i="5"/>
  <c r="N1986" i="5"/>
  <c r="D1724" i="5"/>
  <c r="N1724" i="5"/>
  <c r="D1159" i="5"/>
  <c r="N1159" i="5"/>
  <c r="M1163" i="5"/>
  <c r="O1163" i="5" s="1"/>
  <c r="D698" i="5"/>
  <c r="N698" i="5"/>
  <c r="M1851" i="5"/>
  <c r="O1851" i="5" s="1"/>
  <c r="M1344" i="5"/>
  <c r="O1344" i="5" s="1"/>
  <c r="M1592" i="5"/>
  <c r="O1592" i="5" s="1"/>
  <c r="M525" i="5"/>
  <c r="O525" i="5" s="1"/>
  <c r="M787" i="5"/>
  <c r="O787" i="5" s="1"/>
  <c r="D1821" i="5"/>
  <c r="N1821" i="5"/>
  <c r="N1382" i="5"/>
  <c r="D1382" i="5"/>
  <c r="M910" i="5"/>
  <c r="O910" i="5" s="1"/>
  <c r="M919" i="5"/>
  <c r="O919" i="5" s="1"/>
  <c r="M1498" i="5"/>
  <c r="O1498" i="5" s="1"/>
  <c r="N1500" i="5"/>
  <c r="D1500" i="5"/>
  <c r="M498" i="5"/>
  <c r="O498" i="5" s="1"/>
  <c r="M144" i="5"/>
  <c r="O144" i="5" s="1"/>
  <c r="M1597" i="5"/>
  <c r="O1597" i="5" s="1"/>
  <c r="D1095" i="5"/>
  <c r="N1095" i="5"/>
  <c r="M1705" i="5"/>
  <c r="O1705" i="5" s="1"/>
  <c r="D947" i="5"/>
  <c r="N947" i="5"/>
  <c r="M1528" i="5"/>
  <c r="O1528" i="5" s="1"/>
  <c r="M775" i="5"/>
  <c r="O775" i="5" s="1"/>
  <c r="M1719" i="5"/>
  <c r="O1719" i="5" s="1"/>
  <c r="D1149" i="5"/>
  <c r="N1149" i="5"/>
  <c r="D1545" i="5"/>
  <c r="N1545" i="5"/>
  <c r="N1834" i="5"/>
  <c r="D1834" i="5"/>
  <c r="N373" i="5"/>
  <c r="D373" i="5"/>
  <c r="M391" i="5"/>
  <c r="O391" i="5" s="1"/>
  <c r="M119" i="5"/>
  <c r="O119" i="5" s="1"/>
  <c r="D875" i="5"/>
  <c r="N875" i="5"/>
  <c r="D1956" i="5"/>
  <c r="N1956" i="5"/>
  <c r="M1488" i="5"/>
  <c r="O1488" i="5" s="1"/>
  <c r="N2000" i="5"/>
  <c r="D2000" i="5"/>
  <c r="M406" i="5"/>
  <c r="O406" i="5" s="1"/>
  <c r="N1429" i="5"/>
  <c r="D1429" i="5"/>
  <c r="M1374" i="5"/>
  <c r="O1374" i="5" s="1"/>
  <c r="M460" i="5"/>
  <c r="O460" i="5" s="1"/>
  <c r="M1509" i="5"/>
  <c r="O1509" i="5" s="1"/>
  <c r="M433" i="5"/>
  <c r="O433" i="5" s="1"/>
  <c r="D746" i="5"/>
  <c r="N746" i="5"/>
  <c r="M1710" i="5"/>
  <c r="O1710" i="5" s="1"/>
  <c r="M633" i="5"/>
  <c r="O633" i="5" s="1"/>
  <c r="D1673" i="5"/>
  <c r="N1673" i="5"/>
  <c r="M1264" i="5"/>
  <c r="O1264" i="5" s="1"/>
  <c r="M384" i="5"/>
  <c r="O384" i="5" s="1"/>
  <c r="N303" i="5"/>
  <c r="D303" i="5"/>
  <c r="M1466" i="5"/>
  <c r="O1466" i="5" s="1"/>
  <c r="M1195" i="5"/>
  <c r="O1195" i="5" s="1"/>
  <c r="N1301" i="5"/>
  <c r="D1301" i="5"/>
  <c r="N549" i="5"/>
  <c r="D549" i="5"/>
  <c r="M1922" i="5"/>
  <c r="O1922" i="5" s="1"/>
  <c r="N1081" i="5"/>
  <c r="D1081" i="5"/>
  <c r="D555" i="5"/>
  <c r="N555" i="5"/>
  <c r="M401" i="5"/>
  <c r="O401" i="5" s="1"/>
  <c r="M1818" i="5"/>
  <c r="O1818" i="5" s="1"/>
  <c r="N1852" i="5"/>
  <c r="D1852" i="5"/>
  <c r="N829" i="5"/>
  <c r="D829" i="5"/>
  <c r="M515" i="5"/>
  <c r="O515" i="5" s="1"/>
  <c r="M1485" i="5"/>
  <c r="O1485" i="5" s="1"/>
  <c r="N207" i="5"/>
  <c r="D207" i="5"/>
  <c r="M1265" i="5"/>
  <c r="O1265" i="5" s="1"/>
  <c r="D988" i="5"/>
  <c r="N988" i="5"/>
  <c r="D269" i="5"/>
  <c r="N269" i="5"/>
  <c r="D1450" i="5"/>
  <c r="N1450" i="5"/>
  <c r="D1060" i="5"/>
  <c r="N1060" i="5"/>
  <c r="N1326" i="5"/>
  <c r="D1326" i="5"/>
  <c r="D407" i="5"/>
  <c r="N407" i="5"/>
  <c r="D1730" i="5"/>
  <c r="N1730" i="5"/>
  <c r="M1504" i="5"/>
  <c r="O1504" i="5" s="1"/>
  <c r="N840" i="5"/>
  <c r="D840" i="5"/>
  <c r="D534" i="5"/>
  <c r="N534" i="5"/>
  <c r="M692" i="5"/>
  <c r="O692" i="5" s="1"/>
  <c r="M257" i="5"/>
  <c r="O257" i="5" s="1"/>
  <c r="N1665" i="5"/>
  <c r="D1665" i="5"/>
  <c r="M1305" i="5"/>
  <c r="O1305" i="5" s="1"/>
  <c r="M190" i="5"/>
  <c r="O190" i="5" s="1"/>
  <c r="M1904" i="5"/>
  <c r="O1904" i="5" s="1"/>
  <c r="M1427" i="5"/>
  <c r="O1427" i="5" s="1"/>
  <c r="M1603" i="5"/>
  <c r="O1603" i="5" s="1"/>
  <c r="D1517" i="5"/>
  <c r="N1517" i="5"/>
  <c r="M1378" i="5"/>
  <c r="O1378" i="5" s="1"/>
  <c r="M1726" i="5"/>
  <c r="O1726" i="5" s="1"/>
  <c r="M211" i="5"/>
  <c r="O211" i="5" s="1"/>
  <c r="M588" i="5"/>
  <c r="O588" i="5" s="1"/>
  <c r="M1557" i="5"/>
  <c r="O1557" i="5" s="1"/>
  <c r="D1832" i="5"/>
  <c r="N1832" i="5"/>
  <c r="M1191" i="5"/>
  <c r="O1191" i="5" s="1"/>
  <c r="N1437" i="5"/>
  <c r="D1437" i="5"/>
  <c r="D885" i="5"/>
  <c r="N885" i="5"/>
  <c r="N1464" i="5"/>
  <c r="D1464" i="5"/>
  <c r="M1687" i="5"/>
  <c r="O1687" i="5" s="1"/>
  <c r="M1761" i="5"/>
  <c r="O1761" i="5" s="1"/>
  <c r="M1447" i="5"/>
  <c r="O1447" i="5" s="1"/>
  <c r="D1209" i="5"/>
  <c r="N1209" i="5"/>
  <c r="D493" i="5"/>
  <c r="N493" i="5"/>
  <c r="M1942" i="5"/>
  <c r="O1942" i="5" s="1"/>
  <c r="N147" i="5"/>
  <c r="D147" i="5"/>
  <c r="N1232" i="5"/>
  <c r="D1232" i="5"/>
  <c r="M1740" i="5"/>
  <c r="O1740" i="5" s="1"/>
  <c r="N1929" i="5"/>
  <c r="D1929" i="5"/>
  <c r="N1899" i="5"/>
  <c r="D1899" i="5"/>
  <c r="M1993" i="5"/>
  <c r="O1993" i="5" s="1"/>
  <c r="D1096" i="5"/>
  <c r="N1096" i="5"/>
  <c r="M1550" i="5"/>
  <c r="O1550" i="5" s="1"/>
  <c r="D1515" i="5"/>
  <c r="N1515" i="5"/>
  <c r="N789" i="5"/>
  <c r="D789" i="5"/>
  <c r="M157" i="5"/>
  <c r="O157" i="5" s="1"/>
  <c r="N425" i="5"/>
  <c r="D425" i="5"/>
  <c r="M1423" i="5"/>
  <c r="O1423" i="5" s="1"/>
  <c r="D283" i="5"/>
  <c r="N283" i="5"/>
  <c r="D740" i="5"/>
  <c r="N740" i="5"/>
  <c r="M833" i="5"/>
  <c r="O833" i="5" s="1"/>
  <c r="N807" i="5"/>
  <c r="D807" i="5"/>
  <c r="N366" i="5"/>
  <c r="D366" i="5"/>
  <c r="N765" i="5"/>
  <c r="D765" i="5"/>
  <c r="M794" i="5"/>
  <c r="O794" i="5" s="1"/>
  <c r="N1314" i="5"/>
  <c r="D1314" i="5"/>
  <c r="M784" i="5"/>
  <c r="O784" i="5" s="1"/>
  <c r="M1182" i="5"/>
  <c r="O1182" i="5" s="1"/>
  <c r="D1425" i="5"/>
  <c r="N1425" i="5"/>
  <c r="M1382" i="5"/>
  <c r="O1382" i="5" s="1"/>
  <c r="N102" i="5"/>
  <c r="D102" i="5"/>
  <c r="M524" i="5"/>
  <c r="O524" i="5" s="1"/>
  <c r="M875" i="5"/>
  <c r="O875" i="5" s="1"/>
  <c r="D284" i="5"/>
  <c r="N284" i="5"/>
  <c r="D1166" i="5"/>
  <c r="N1166" i="5"/>
  <c r="N101" i="5"/>
  <c r="D101" i="5"/>
  <c r="M818" i="5"/>
  <c r="O818" i="5" s="1"/>
  <c r="D1318" i="5"/>
  <c r="N1318" i="5"/>
  <c r="N1725" i="5"/>
  <c r="D1725" i="5"/>
  <c r="N1493" i="5"/>
  <c r="D1493" i="5"/>
  <c r="N542" i="5"/>
  <c r="D542" i="5"/>
  <c r="N502" i="5"/>
  <c r="D502" i="5"/>
  <c r="M1013" i="5"/>
  <c r="O1013" i="5" s="1"/>
  <c r="M1015" i="5"/>
  <c r="O1015" i="5" s="1"/>
  <c r="M1884" i="5"/>
  <c r="O1884" i="5" s="1"/>
  <c r="D1496" i="5"/>
  <c r="N1496" i="5"/>
  <c r="M1779" i="5"/>
  <c r="O1779" i="5" s="1"/>
  <c r="M1024" i="5"/>
  <c r="O1024" i="5" s="1"/>
  <c r="M704" i="5"/>
  <c r="O704" i="5" s="1"/>
  <c r="N286" i="5"/>
  <c r="D286" i="5"/>
  <c r="D1987" i="5"/>
  <c r="N1987" i="5"/>
  <c r="M779" i="5"/>
  <c r="O779" i="5" s="1"/>
  <c r="M1931" i="5"/>
  <c r="O1931" i="5" s="1"/>
  <c r="D894" i="5"/>
  <c r="N894" i="5"/>
  <c r="M801" i="5"/>
  <c r="O801" i="5" s="1"/>
  <c r="D1564" i="5"/>
  <c r="N1564" i="5"/>
  <c r="M338" i="5"/>
  <c r="O338" i="5" s="1"/>
  <c r="D579" i="5"/>
  <c r="N579" i="5"/>
  <c r="N1400" i="5"/>
  <c r="D1400" i="5"/>
  <c r="M1038" i="5"/>
  <c r="O1038" i="5" s="1"/>
  <c r="M789" i="5"/>
  <c r="O789" i="5" s="1"/>
  <c r="N866" i="5"/>
  <c r="D866" i="5"/>
  <c r="D254" i="5"/>
  <c r="N254" i="5"/>
  <c r="N1089" i="5"/>
  <c r="D1089" i="5"/>
  <c r="D135" i="5"/>
  <c r="N135" i="5"/>
  <c r="M629" i="5"/>
  <c r="O629" i="5" s="1"/>
  <c r="M1193" i="5"/>
  <c r="O1193" i="5" s="1"/>
  <c r="N1176" i="5"/>
  <c r="D1176" i="5"/>
  <c r="D1124" i="5"/>
  <c r="N1124" i="5"/>
  <c r="D1388" i="5"/>
  <c r="N1388" i="5"/>
  <c r="N167" i="5"/>
  <c r="D167" i="5"/>
  <c r="M1964" i="5"/>
  <c r="O1964" i="5" s="1"/>
  <c r="D1378" i="5"/>
  <c r="N1378" i="5"/>
  <c r="D832" i="5"/>
  <c r="N832" i="5"/>
  <c r="N221" i="5"/>
  <c r="D221" i="5"/>
  <c r="M1798" i="5"/>
  <c r="O1798" i="5" s="1"/>
  <c r="N659" i="5"/>
  <c r="D659" i="5"/>
  <c r="M877" i="5"/>
  <c r="O877" i="5" s="1"/>
  <c r="M1837" i="5"/>
  <c r="O1837" i="5" s="1"/>
  <c r="D391" i="5"/>
  <c r="N391" i="5"/>
  <c r="M950" i="5"/>
  <c r="O950" i="5" s="1"/>
  <c r="M183" i="5"/>
  <c r="O183" i="5" s="1"/>
  <c r="N367" i="5"/>
  <c r="D367" i="5"/>
  <c r="M453" i="5"/>
  <c r="O453" i="5" s="1"/>
  <c r="N1293" i="5"/>
  <c r="D1293" i="5"/>
  <c r="M1194" i="5"/>
  <c r="O1194" i="5" s="1"/>
  <c r="N316" i="5"/>
  <c r="D316" i="5"/>
  <c r="N238" i="5"/>
  <c r="D238" i="5"/>
  <c r="D1185" i="5"/>
  <c r="N1185" i="5"/>
  <c r="D886" i="5"/>
  <c r="N886" i="5"/>
  <c r="M1474" i="5"/>
  <c r="O1474" i="5" s="1"/>
  <c r="D1182" i="5"/>
  <c r="N1182" i="5"/>
  <c r="M521" i="5"/>
  <c r="O521" i="5" s="1"/>
  <c r="M1558" i="5"/>
  <c r="O1558" i="5" s="1"/>
  <c r="M1111" i="5"/>
  <c r="O1111" i="5" s="1"/>
  <c r="N1241" i="5"/>
  <c r="D1241" i="5"/>
  <c r="M138" i="5"/>
  <c r="O138" i="5" s="1"/>
  <c r="D665" i="5"/>
  <c r="N665" i="5"/>
  <c r="D729" i="5"/>
  <c r="N729" i="5"/>
  <c r="D557" i="5"/>
  <c r="N557" i="5"/>
  <c r="M1103" i="5"/>
  <c r="O1103" i="5" s="1"/>
  <c r="M1320" i="5"/>
  <c r="O1320" i="5" s="1"/>
  <c r="M1626" i="5"/>
  <c r="O1626" i="5" s="1"/>
  <c r="M852" i="5"/>
  <c r="O852" i="5" s="1"/>
  <c r="D1974" i="5"/>
  <c r="N1974" i="5"/>
  <c r="D1595" i="5"/>
  <c r="N1595" i="5"/>
  <c r="D1191" i="5"/>
  <c r="N1191" i="5"/>
  <c r="M538" i="5"/>
  <c r="O538" i="5" s="1"/>
  <c r="M1493" i="5"/>
  <c r="O1493" i="5" s="1"/>
  <c r="M1832" i="5"/>
  <c r="O1832" i="5" s="1"/>
  <c r="D1550" i="5"/>
  <c r="N1550" i="5"/>
  <c r="M1458" i="5"/>
  <c r="O1458" i="5" s="1"/>
  <c r="M1599" i="5"/>
  <c r="O1599" i="5" s="1"/>
  <c r="D997" i="5"/>
  <c r="N997" i="5"/>
  <c r="D1119" i="5"/>
  <c r="N1119" i="5"/>
  <c r="M361" i="5"/>
  <c r="O361" i="5" s="1"/>
  <c r="M726" i="5"/>
  <c r="O726" i="5" s="1"/>
  <c r="M1311" i="5"/>
  <c r="O1311" i="5" s="1"/>
  <c r="N225" i="5"/>
  <c r="D225" i="5"/>
  <c r="D1717" i="5"/>
  <c r="N1717" i="5"/>
  <c r="M1274" i="5"/>
  <c r="O1274" i="5" s="1"/>
  <c r="N626" i="5"/>
  <c r="D626" i="5"/>
  <c r="N519" i="5"/>
  <c r="D519" i="5"/>
  <c r="N1198" i="5"/>
  <c r="D1198" i="5"/>
  <c r="D635" i="5"/>
  <c r="N635" i="5"/>
  <c r="D1211" i="5"/>
  <c r="N1211" i="5"/>
  <c r="M444" i="5"/>
  <c r="O444" i="5" s="1"/>
  <c r="M1549" i="5"/>
  <c r="O1549" i="5" s="1"/>
  <c r="N737" i="5"/>
  <c r="D737" i="5"/>
  <c r="M1280" i="5"/>
  <c r="O1280" i="5" s="1"/>
  <c r="N1772" i="5"/>
  <c r="D1772" i="5"/>
  <c r="M1780" i="5"/>
  <c r="O1780" i="5" s="1"/>
  <c r="M884" i="5"/>
  <c r="O884" i="5" s="1"/>
  <c r="D478" i="5"/>
  <c r="N478" i="5"/>
  <c r="M854" i="5"/>
  <c r="O854" i="5" s="1"/>
  <c r="M1049" i="5"/>
  <c r="O1049" i="5" s="1"/>
  <c r="M501" i="5"/>
  <c r="O501" i="5" s="1"/>
  <c r="D1750" i="5"/>
  <c r="N1750" i="5"/>
  <c r="M1441" i="5"/>
  <c r="O1441" i="5" s="1"/>
  <c r="D474" i="5"/>
  <c r="N474" i="5"/>
  <c r="M1540" i="5"/>
  <c r="O1540" i="5" s="1"/>
  <c r="M1523" i="5"/>
  <c r="O1523" i="5" s="1"/>
  <c r="D1294" i="5"/>
  <c r="N1294" i="5"/>
  <c r="M1515" i="5"/>
  <c r="O1515" i="5" s="1"/>
  <c r="M1966" i="5"/>
  <c r="O1966" i="5" s="1"/>
  <c r="M1825" i="5"/>
  <c r="O1825" i="5" s="1"/>
  <c r="M1567" i="5"/>
  <c r="O1567" i="5" s="1"/>
  <c r="D1802" i="5"/>
  <c r="N1802" i="5"/>
  <c r="D779" i="5"/>
  <c r="N779" i="5"/>
  <c r="M545" i="5"/>
  <c r="O545" i="5" s="1"/>
  <c r="M828" i="5"/>
  <c r="O828" i="5" s="1"/>
  <c r="N904" i="5"/>
  <c r="D904" i="5"/>
  <c r="M1338" i="5"/>
  <c r="O1338" i="5" s="1"/>
  <c r="M936" i="5"/>
  <c r="O936" i="5" s="1"/>
  <c r="M1522" i="5"/>
  <c r="O1522" i="5" s="1"/>
  <c r="N1838" i="5"/>
  <c r="D1838" i="5"/>
  <c r="M185" i="5"/>
  <c r="O185" i="5" s="1"/>
  <c r="N1609" i="5"/>
  <c r="D1609" i="5"/>
  <c r="M1755" i="5"/>
  <c r="O1755" i="5" s="1"/>
  <c r="M722" i="5"/>
  <c r="O722" i="5" s="1"/>
  <c r="M1016" i="5"/>
  <c r="O1016" i="5" s="1"/>
  <c r="D1684" i="5"/>
  <c r="N1684" i="5"/>
  <c r="M874" i="5"/>
  <c r="O874" i="5" s="1"/>
  <c r="M516" i="5"/>
  <c r="O516" i="5" s="1"/>
  <c r="N213" i="5"/>
  <c r="D213" i="5"/>
  <c r="N450" i="5"/>
  <c r="D450" i="5"/>
  <c r="N628" i="5"/>
  <c r="D628" i="5"/>
  <c r="M1673" i="5"/>
  <c r="O1673" i="5" s="1"/>
  <c r="M572" i="5"/>
  <c r="O572" i="5" s="1"/>
  <c r="D1056" i="5"/>
  <c r="N1056" i="5"/>
  <c r="M1683" i="5"/>
  <c r="O1683" i="5" s="1"/>
  <c r="M914" i="5"/>
  <c r="O914" i="5" s="1"/>
  <c r="D1839" i="5"/>
  <c r="N1839" i="5"/>
  <c r="M1048" i="5"/>
  <c r="O1048" i="5" s="1"/>
  <c r="M715" i="5"/>
  <c r="O715" i="5" s="1"/>
  <c r="N781" i="5"/>
  <c r="D781" i="5"/>
  <c r="N961" i="5"/>
  <c r="D961" i="5"/>
  <c r="M861" i="5"/>
  <c r="O861" i="5" s="1"/>
  <c r="M1400" i="5"/>
  <c r="O1400" i="5" s="1"/>
  <c r="M1882" i="5"/>
  <c r="O1882" i="5" s="1"/>
  <c r="D293" i="5"/>
  <c r="N293" i="5"/>
  <c r="D964" i="5"/>
  <c r="N964" i="5"/>
  <c r="D440" i="5"/>
  <c r="N440" i="5"/>
  <c r="D837" i="5"/>
  <c r="N837" i="5"/>
  <c r="N954" i="5"/>
  <c r="D954" i="5"/>
  <c r="M1502" i="5"/>
  <c r="O1502" i="5" s="1"/>
  <c r="M901" i="5"/>
  <c r="O901" i="5" s="1"/>
  <c r="M1084" i="5"/>
  <c r="O1084" i="5" s="1"/>
  <c r="M949" i="5"/>
  <c r="O949" i="5" s="1"/>
  <c r="D1661" i="5"/>
  <c r="N1661" i="5"/>
  <c r="M1477" i="5"/>
  <c r="O1477" i="5" s="1"/>
  <c r="M298" i="5"/>
  <c r="O298" i="5" s="1"/>
  <c r="M461" i="5"/>
  <c r="O461" i="5" s="1"/>
  <c r="M1218" i="5"/>
  <c r="O1218" i="5" s="1"/>
  <c r="D1178" i="5"/>
  <c r="N1178" i="5"/>
  <c r="N1142" i="5"/>
  <c r="D1142" i="5"/>
  <c r="N1249" i="5"/>
  <c r="D1249" i="5"/>
  <c r="D1799" i="5"/>
  <c r="N1799" i="5"/>
  <c r="D1835" i="5"/>
  <c r="N1835" i="5"/>
  <c r="N1778" i="5"/>
  <c r="D1778" i="5"/>
  <c r="N1675" i="5"/>
  <c r="D1675" i="5"/>
  <c r="N604" i="5"/>
  <c r="D604" i="5"/>
  <c r="N984" i="5"/>
  <c r="D984" i="5"/>
  <c r="D1499" i="5"/>
  <c r="N1499" i="5"/>
  <c r="D1626" i="5"/>
  <c r="N1626" i="5"/>
  <c r="D1591" i="5"/>
  <c r="N1591" i="5"/>
  <c r="N1544" i="5"/>
  <c r="D1544" i="5"/>
  <c r="D183" i="5"/>
  <c r="N183" i="5"/>
  <c r="M741" i="5"/>
  <c r="O741" i="5" s="1"/>
  <c r="M1666" i="5"/>
  <c r="O1666" i="5" s="1"/>
  <c r="D1810" i="5"/>
  <c r="N1810" i="5"/>
  <c r="N1505" i="5"/>
  <c r="D1505" i="5"/>
  <c r="M1379" i="5"/>
  <c r="O1379" i="5" s="1"/>
  <c r="M1237" i="5"/>
  <c r="O1237" i="5" s="1"/>
  <c r="M1160" i="5"/>
  <c r="O1160" i="5" s="1"/>
  <c r="M609" i="5"/>
  <c r="O609" i="5" s="1"/>
  <c r="N1882" i="5"/>
  <c r="D1882" i="5"/>
  <c r="M1046" i="5"/>
  <c r="O1046" i="5" s="1"/>
  <c r="N181" i="5"/>
  <c r="D181" i="5"/>
  <c r="D1267" i="5"/>
  <c r="N1267" i="5"/>
  <c r="N468" i="5"/>
  <c r="D468" i="5"/>
  <c r="M969" i="5"/>
  <c r="O969" i="5" s="1"/>
  <c r="M102" i="5"/>
  <c r="O102" i="5" s="1"/>
  <c r="N504" i="5"/>
  <c r="D504" i="5"/>
  <c r="M1187" i="5"/>
  <c r="O1187" i="5" s="1"/>
  <c r="M297" i="5"/>
  <c r="O297" i="5" s="1"/>
  <c r="M148" i="5"/>
  <c r="O148" i="5" s="1"/>
  <c r="N1187" i="5"/>
  <c r="D1187" i="5"/>
  <c r="D1855" i="5"/>
  <c r="N1855" i="5"/>
  <c r="M201" i="5"/>
  <c r="O201" i="5" s="1"/>
  <c r="D1646" i="5"/>
  <c r="N1646" i="5"/>
  <c r="M178" i="5"/>
  <c r="O178" i="5" s="1"/>
  <c r="N1576" i="5"/>
  <c r="D1576" i="5"/>
  <c r="D967" i="5"/>
  <c r="N967" i="5"/>
  <c r="D1329" i="5"/>
  <c r="N1329" i="5"/>
  <c r="N1037" i="5"/>
  <c r="D1037" i="5"/>
  <c r="M661" i="5"/>
  <c r="O661" i="5" s="1"/>
  <c r="M309" i="5"/>
  <c r="O309" i="5" s="1"/>
  <c r="D1058" i="5"/>
  <c r="N1058" i="5"/>
  <c r="N1339" i="5"/>
  <c r="D1339" i="5"/>
  <c r="N581" i="5"/>
  <c r="D581" i="5"/>
  <c r="M850" i="5"/>
  <c r="O850" i="5" s="1"/>
  <c r="M542" i="5"/>
  <c r="O542" i="5" s="1"/>
  <c r="D280" i="5"/>
  <c r="N280" i="5"/>
  <c r="M1822" i="5"/>
  <c r="O1822" i="5" s="1"/>
  <c r="D1161" i="5"/>
  <c r="N1161" i="5"/>
  <c r="N1976" i="5"/>
  <c r="D1976" i="5"/>
  <c r="D1774" i="5"/>
  <c r="N1774" i="5"/>
  <c r="M811" i="5"/>
  <c r="O811" i="5" s="1"/>
  <c r="M1196" i="5"/>
  <c r="O1196" i="5" s="1"/>
  <c r="M1147" i="5"/>
  <c r="O1147" i="5" s="1"/>
  <c r="D1454" i="5"/>
  <c r="N1454" i="5"/>
  <c r="M612" i="5"/>
  <c r="O612" i="5" s="1"/>
  <c r="D1814" i="5"/>
  <c r="N1814" i="5"/>
  <c r="M1127" i="5"/>
  <c r="O1127" i="5" s="1"/>
  <c r="M114" i="5"/>
  <c r="O114" i="5" s="1"/>
  <c r="M527" i="5"/>
  <c r="O527" i="5" s="1"/>
  <c r="D1871" i="5"/>
  <c r="N1871" i="5"/>
  <c r="M1538" i="5"/>
  <c r="O1538" i="5" s="1"/>
  <c r="N114" i="5"/>
  <c r="D114" i="5"/>
  <c r="M872" i="5"/>
  <c r="O872" i="5" s="1"/>
  <c r="M798" i="5"/>
  <c r="O798" i="5" s="1"/>
  <c r="N1242" i="5"/>
  <c r="D1242" i="5"/>
  <c r="M446" i="5"/>
  <c r="O446" i="5" s="1"/>
  <c r="M1023" i="5"/>
  <c r="O1023" i="5" s="1"/>
  <c r="N360" i="5"/>
  <c r="D360" i="5"/>
  <c r="M653" i="5"/>
  <c r="O653" i="5" s="1"/>
  <c r="N1290" i="5"/>
  <c r="D1290" i="5"/>
  <c r="D1991" i="5"/>
  <c r="N1991" i="5"/>
  <c r="N587" i="5"/>
  <c r="D587" i="5"/>
  <c r="M1991" i="5"/>
  <c r="O1991" i="5" s="1"/>
  <c r="N1869" i="5"/>
  <c r="D1869" i="5"/>
  <c r="D804" i="5"/>
  <c r="N804" i="5"/>
  <c r="N908" i="5"/>
  <c r="D908" i="5"/>
  <c r="M1951" i="5"/>
  <c r="O1951" i="5" s="1"/>
  <c r="N463" i="5"/>
  <c r="D463" i="5"/>
  <c r="M1906" i="5"/>
  <c r="O1906" i="5" s="1"/>
  <c r="M396" i="5"/>
  <c r="O396" i="5" s="1"/>
  <c r="N174" i="5"/>
  <c r="D174" i="5"/>
  <c r="M583" i="5"/>
  <c r="O583" i="5" s="1"/>
  <c r="M1212" i="5"/>
  <c r="O1212" i="5" s="1"/>
  <c r="D633" i="5"/>
  <c r="N633" i="5"/>
  <c r="M1743" i="5"/>
  <c r="O1743" i="5" s="1"/>
  <c r="N326" i="5"/>
  <c r="D326" i="5"/>
  <c r="N645" i="5"/>
  <c r="D645" i="5"/>
  <c r="D1359" i="5"/>
  <c r="N1359" i="5"/>
  <c r="N1440" i="5"/>
  <c r="D1440" i="5"/>
  <c r="M605" i="5"/>
  <c r="O605" i="5" s="1"/>
  <c r="D968" i="5"/>
  <c r="N968" i="5"/>
  <c r="M632" i="5"/>
  <c r="O632" i="5" s="1"/>
  <c r="D279" i="5"/>
  <c r="N279" i="5"/>
  <c r="N1698" i="5"/>
  <c r="D1698" i="5"/>
  <c r="N863" i="5"/>
  <c r="D863" i="5"/>
  <c r="M890" i="5"/>
  <c r="O890" i="5" s="1"/>
  <c r="M1164" i="5"/>
  <c r="O1164" i="5" s="1"/>
  <c r="D1826" i="5"/>
  <c r="N1826" i="5"/>
  <c r="M1448" i="5"/>
  <c r="O1448" i="5" s="1"/>
  <c r="D868" i="5"/>
  <c r="N868" i="5"/>
  <c r="N994" i="5"/>
  <c r="D994" i="5"/>
  <c r="M958" i="5"/>
  <c r="O958" i="5" s="1"/>
  <c r="N1248" i="5"/>
  <c r="D1248" i="5"/>
  <c r="M1088" i="5"/>
  <c r="O1088" i="5" s="1"/>
  <c r="D1386" i="5"/>
  <c r="N1386" i="5"/>
  <c r="M1348" i="5"/>
  <c r="O1348" i="5" s="1"/>
  <c r="N424" i="5"/>
  <c r="D424" i="5"/>
  <c r="N1210" i="5"/>
  <c r="D1210" i="5"/>
  <c r="M1481" i="5"/>
  <c r="O1481" i="5" s="1"/>
  <c r="M1697" i="5"/>
  <c r="O1697" i="5" s="1"/>
  <c r="M1574" i="5"/>
  <c r="O1574" i="5" s="1"/>
  <c r="D612" i="5"/>
  <c r="N612" i="5"/>
  <c r="M1878" i="5"/>
  <c r="O1878" i="5" s="1"/>
  <c r="N337" i="5"/>
  <c r="D337" i="5"/>
  <c r="D518" i="5"/>
  <c r="N518" i="5"/>
  <c r="D630" i="5"/>
  <c r="N630" i="5"/>
  <c r="M1391" i="5"/>
  <c r="O1391" i="5" s="1"/>
  <c r="D1116" i="5"/>
  <c r="N1116" i="5"/>
  <c r="D1506" i="5"/>
  <c r="N1506" i="5"/>
  <c r="M1727" i="5"/>
  <c r="O1727" i="5" s="1"/>
  <c r="D1767" i="5"/>
  <c r="N1767" i="5"/>
  <c r="M166" i="5"/>
  <c r="O166" i="5" s="1"/>
  <c r="D507" i="5"/>
  <c r="N507" i="5"/>
  <c r="M488" i="5"/>
  <c r="O488" i="5" s="1"/>
  <c r="N1482" i="5"/>
  <c r="D1482" i="5"/>
  <c r="M1911" i="5"/>
  <c r="O1911" i="5" s="1"/>
  <c r="N1024" i="5"/>
  <c r="D1024" i="5"/>
  <c r="M902" i="5"/>
  <c r="O902" i="5" s="1"/>
  <c r="N679" i="5"/>
  <c r="D679" i="5"/>
  <c r="M617" i="5"/>
  <c r="O617" i="5" s="1"/>
  <c r="M163" i="5"/>
  <c r="O163" i="5" s="1"/>
  <c r="N1604" i="5"/>
  <c r="D1604" i="5"/>
  <c r="N1611" i="5"/>
  <c r="D1611" i="5"/>
  <c r="N651" i="5"/>
  <c r="D651" i="5"/>
  <c r="M675" i="5"/>
  <c r="O675" i="5" s="1"/>
  <c r="D648" i="5"/>
  <c r="N648" i="5"/>
  <c r="D986" i="5"/>
  <c r="N986" i="5"/>
  <c r="M600" i="5"/>
  <c r="O600" i="5" s="1"/>
  <c r="D109" i="5"/>
  <c r="N109" i="5"/>
  <c r="D1218" i="5"/>
  <c r="N1218" i="5"/>
  <c r="N1347" i="5"/>
  <c r="D1347" i="5"/>
  <c r="N596" i="5"/>
  <c r="D596" i="5"/>
  <c r="M1651" i="5"/>
  <c r="O1651" i="5" s="1"/>
  <c r="N1690" i="5"/>
  <c r="D1690" i="5"/>
  <c r="N993" i="5"/>
  <c r="D993" i="5"/>
  <c r="M1788" i="5"/>
  <c r="O1788" i="5" s="1"/>
  <c r="D222" i="5"/>
  <c r="N222" i="5"/>
  <c r="N603" i="5"/>
  <c r="D603" i="5"/>
  <c r="M1246" i="5"/>
  <c r="O1246" i="5" s="1"/>
  <c r="M326" i="5"/>
  <c r="O326" i="5" s="1"/>
  <c r="M312" i="5"/>
  <c r="O312" i="5" s="1"/>
  <c r="M1397" i="5"/>
  <c r="O1397" i="5" s="1"/>
  <c r="M946" i="5"/>
  <c r="O946" i="5" s="1"/>
  <c r="M1011" i="5"/>
  <c r="O1011" i="5" s="1"/>
  <c r="M321" i="5"/>
  <c r="O321" i="5" s="1"/>
  <c r="M1170" i="5"/>
  <c r="O1170" i="5" s="1"/>
  <c r="D1352" i="5"/>
  <c r="N1352" i="5"/>
  <c r="M825" i="5"/>
  <c r="O825" i="5" s="1"/>
  <c r="M1137" i="5"/>
  <c r="O1137" i="5" s="1"/>
  <c r="M1243" i="5"/>
  <c r="O1243" i="5" s="1"/>
  <c r="M849" i="5"/>
  <c r="O849" i="5" s="1"/>
  <c r="M1665" i="5"/>
  <c r="O1665" i="5" s="1"/>
  <c r="M959" i="5"/>
  <c r="O959" i="5" s="1"/>
  <c r="M860" i="5"/>
  <c r="O860" i="5" s="1"/>
  <c r="N305" i="5"/>
  <c r="D305" i="5"/>
  <c r="M1973" i="5"/>
  <c r="O1973" i="5" s="1"/>
  <c r="D1756" i="5"/>
  <c r="N1756" i="5"/>
  <c r="M1119" i="5"/>
  <c r="O1119" i="5" s="1"/>
  <c r="D754" i="5"/>
  <c r="N754" i="5"/>
  <c r="M1618" i="5"/>
  <c r="O1618" i="5" s="1"/>
  <c r="M1721" i="5"/>
  <c r="O1721" i="5" s="1"/>
  <c r="D462" i="5"/>
  <c r="N462" i="5"/>
  <c r="M1997" i="5"/>
  <c r="O1997" i="5" s="1"/>
  <c r="M129" i="5"/>
  <c r="O129" i="5" s="1"/>
  <c r="M964" i="5"/>
  <c r="O964" i="5" s="1"/>
  <c r="N1120" i="5"/>
  <c r="D1120" i="5"/>
  <c r="M1253" i="5"/>
  <c r="O1253" i="5" s="1"/>
  <c r="D773" i="5"/>
  <c r="N773" i="5"/>
  <c r="D1481" i="5"/>
  <c r="N1481" i="5"/>
  <c r="M1484" i="5"/>
  <c r="O1484" i="5" s="1"/>
  <c r="D850" i="5"/>
  <c r="N850" i="5"/>
  <c r="M806" i="5"/>
  <c r="O806" i="5" s="1"/>
  <c r="M988" i="5"/>
  <c r="O988" i="5" s="1"/>
  <c r="M691" i="5"/>
  <c r="O691" i="5" s="1"/>
  <c r="N335" i="5"/>
  <c r="D335" i="5"/>
  <c r="N1779" i="5"/>
  <c r="D1779" i="5"/>
  <c r="M1744" i="5"/>
  <c r="O1744" i="5" s="1"/>
  <c r="D495" i="5"/>
  <c r="N495" i="5"/>
  <c r="D564" i="5"/>
  <c r="N564" i="5"/>
  <c r="N583" i="5"/>
  <c r="D583" i="5"/>
  <c r="M1790" i="5"/>
  <c r="O1790" i="5" s="1"/>
  <c r="M978" i="5"/>
  <c r="O978" i="5" s="1"/>
  <c r="D1739" i="5"/>
  <c r="N1739" i="5"/>
  <c r="N1487" i="5"/>
  <c r="D1487" i="5"/>
  <c r="M1220" i="5"/>
  <c r="O1220" i="5" s="1"/>
  <c r="M1723" i="5"/>
  <c r="O1723" i="5" s="1"/>
  <c r="M1151" i="5"/>
  <c r="O1151" i="5" s="1"/>
  <c r="N1238" i="5"/>
  <c r="D1238" i="5"/>
  <c r="M1863" i="5"/>
  <c r="O1863" i="5" s="1"/>
  <c r="D1364" i="5"/>
  <c r="N1364" i="5"/>
  <c r="M892" i="5"/>
  <c r="O892" i="5" s="1"/>
  <c r="D1484" i="5"/>
  <c r="N1484" i="5"/>
  <c r="M1221" i="5"/>
  <c r="O1221" i="5" s="1"/>
  <c r="D374" i="5"/>
  <c r="N374" i="5"/>
  <c r="N1463" i="5"/>
  <c r="D1463" i="5"/>
  <c r="N1607" i="5"/>
  <c r="D1607" i="5"/>
  <c r="D960" i="5"/>
  <c r="N960" i="5"/>
  <c r="D1434" i="5"/>
  <c r="N1434" i="5"/>
  <c r="D315" i="5"/>
  <c r="N315" i="5"/>
  <c r="D1133" i="5"/>
  <c r="N1133" i="5"/>
  <c r="D846" i="5"/>
  <c r="N846" i="5"/>
  <c r="D1606" i="5"/>
  <c r="N1606" i="5"/>
  <c r="M1753" i="5"/>
  <c r="O1753" i="5" s="1"/>
  <c r="N855" i="5"/>
  <c r="D855" i="5"/>
  <c r="M1836" i="5"/>
  <c r="O1836" i="5" s="1"/>
  <c r="N1999" i="5"/>
  <c r="D1999" i="5"/>
  <c r="D377" i="5"/>
  <c r="N377" i="5"/>
  <c r="M804" i="5"/>
  <c r="O804" i="5" s="1"/>
  <c r="M1257" i="5"/>
  <c r="O1257" i="5" s="1"/>
  <c r="M646" i="5"/>
  <c r="O646" i="5" s="1"/>
  <c r="D144" i="5"/>
  <c r="N144" i="5"/>
  <c r="D1351" i="5"/>
  <c r="N1351" i="5"/>
  <c r="M951" i="5"/>
  <c r="O951" i="5" s="1"/>
  <c r="D1246" i="5"/>
  <c r="N1246" i="5"/>
  <c r="M844" i="5"/>
  <c r="O844" i="5" s="1"/>
  <c r="N952" i="5"/>
  <c r="D952" i="5"/>
  <c r="N438" i="5"/>
  <c r="D438" i="5"/>
  <c r="N138" i="5"/>
  <c r="D138" i="5"/>
  <c r="N1703" i="5"/>
  <c r="D1703" i="5"/>
  <c r="M1403" i="5"/>
  <c r="O1403" i="5" s="1"/>
  <c r="N654" i="5"/>
  <c r="D654" i="5"/>
  <c r="N1936" i="5"/>
  <c r="D1936" i="5"/>
  <c r="M800" i="5"/>
  <c r="O800" i="5" s="1"/>
  <c r="N586" i="5"/>
  <c r="D586" i="5"/>
  <c r="M1526" i="5"/>
  <c r="O1526" i="5" s="1"/>
  <c r="D193" i="5"/>
  <c r="N193" i="5"/>
  <c r="D938" i="5"/>
  <c r="N938" i="5"/>
  <c r="D1886" i="5"/>
  <c r="N1886" i="5"/>
  <c r="N1404" i="5"/>
  <c r="D1404" i="5"/>
  <c r="N566" i="5"/>
  <c r="D566" i="5"/>
  <c r="D143" i="5"/>
  <c r="N143" i="5"/>
  <c r="N282" i="5"/>
  <c r="D282" i="5"/>
  <c r="D816" i="5"/>
  <c r="N816" i="5"/>
  <c r="D1523" i="5"/>
  <c r="N1523" i="5"/>
  <c r="M1731" i="5"/>
  <c r="O1731" i="5" s="1"/>
  <c r="D1707" i="5"/>
  <c r="N1707" i="5"/>
  <c r="D328" i="5"/>
  <c r="N328" i="5"/>
  <c r="D482" i="5"/>
  <c r="N482" i="5"/>
  <c r="M974" i="5"/>
  <c r="O974" i="5" s="1"/>
  <c r="M1336" i="5"/>
  <c r="O1336" i="5" s="1"/>
  <c r="N1469" i="5"/>
  <c r="D1469" i="5"/>
  <c r="D1913" i="5"/>
  <c r="N1913" i="5"/>
  <c r="N1170" i="5"/>
  <c r="D1170" i="5"/>
  <c r="M1426" i="5"/>
  <c r="O1426" i="5" s="1"/>
  <c r="M1698" i="5"/>
  <c r="O1698" i="5" s="1"/>
  <c r="M627" i="5"/>
  <c r="O627" i="5" s="1"/>
  <c r="D568" i="5"/>
  <c r="N568" i="5"/>
  <c r="M1541" i="5"/>
  <c r="O1541" i="5" s="1"/>
  <c r="M267" i="5"/>
  <c r="O267" i="5" s="1"/>
  <c r="N176" i="5"/>
  <c r="D176" i="5"/>
  <c r="M655" i="5"/>
  <c r="O655" i="5" s="1"/>
  <c r="D1680" i="5"/>
  <c r="N1680" i="5"/>
  <c r="M386" i="5"/>
  <c r="O386" i="5" s="1"/>
  <c r="N165" i="5"/>
  <c r="D165" i="5"/>
  <c r="M1796" i="5"/>
  <c r="O1796" i="5" s="1"/>
  <c r="M1789" i="5"/>
  <c r="O1789" i="5" s="1"/>
  <c r="N117" i="5"/>
  <c r="D117" i="5"/>
  <c r="N500" i="5"/>
  <c r="D500" i="5"/>
  <c r="N1602" i="5"/>
  <c r="D1602" i="5"/>
  <c r="N1823" i="5"/>
  <c r="D1823" i="5"/>
  <c r="M1791" i="5"/>
  <c r="O1791" i="5" s="1"/>
  <c r="D869" i="5"/>
  <c r="N869" i="5"/>
  <c r="N1292" i="5"/>
  <c r="D1292" i="5"/>
  <c r="M290" i="5"/>
  <c r="O290" i="5" s="1"/>
  <c r="N786" i="5"/>
  <c r="D786" i="5"/>
  <c r="N1424" i="5"/>
  <c r="D1424" i="5"/>
  <c r="N1618" i="5"/>
  <c r="D1618" i="5"/>
  <c r="M537" i="5"/>
  <c r="O537" i="5" s="1"/>
  <c r="M1793" i="5"/>
  <c r="O1793" i="5" s="1"/>
  <c r="D950" i="5"/>
  <c r="N950" i="5"/>
  <c r="M672" i="5"/>
  <c r="O672" i="5" s="1"/>
  <c r="M254" i="5"/>
  <c r="O254" i="5" s="1"/>
  <c r="M1901" i="5"/>
  <c r="O1901" i="5" s="1"/>
  <c r="M1355" i="5"/>
  <c r="O1355" i="5" s="1"/>
  <c r="N915" i="5"/>
  <c r="D915" i="5"/>
  <c r="M1897" i="5"/>
  <c r="O1897" i="5" s="1"/>
  <c r="M1559" i="5"/>
  <c r="O1559" i="5" s="1"/>
  <c r="M1408" i="5"/>
  <c r="O1408" i="5" s="1"/>
  <c r="M1135" i="5"/>
  <c r="O1135" i="5" s="1"/>
  <c r="M195" i="5"/>
  <c r="O195" i="5" s="1"/>
  <c r="M1682" i="5"/>
  <c r="O1682" i="5" s="1"/>
  <c r="N1992" i="5"/>
  <c r="D1992" i="5"/>
  <c r="N177" i="5"/>
  <c r="D177" i="5"/>
  <c r="N842" i="5"/>
  <c r="D842" i="5"/>
  <c r="D162" i="5"/>
  <c r="N162" i="5"/>
  <c r="M1706" i="5"/>
  <c r="O1706" i="5" s="1"/>
  <c r="D590" i="5"/>
  <c r="N590" i="5"/>
  <c r="N540" i="5"/>
  <c r="D540" i="5"/>
  <c r="N1202" i="5"/>
  <c r="D1202" i="5"/>
  <c r="D217" i="5"/>
  <c r="N217" i="5"/>
  <c r="M967" i="5"/>
  <c r="O967" i="5" s="1"/>
  <c r="M1874" i="5"/>
  <c r="O1874" i="5" s="1"/>
  <c r="M985" i="5"/>
  <c r="O985" i="5" s="1"/>
  <c r="N1508" i="5"/>
  <c r="D1508" i="5"/>
  <c r="M1394" i="5"/>
  <c r="O1394" i="5" s="1"/>
  <c r="M1219" i="5"/>
  <c r="O1219" i="5" s="1"/>
  <c r="D1157" i="5"/>
  <c r="N1157" i="5"/>
  <c r="M1146" i="5"/>
  <c r="O1146" i="5" s="1"/>
  <c r="N686" i="5"/>
  <c r="D686" i="5"/>
  <c r="D412" i="5"/>
  <c r="N412" i="5"/>
  <c r="N170" i="5"/>
  <c r="D170" i="5"/>
  <c r="M562" i="5"/>
  <c r="O562" i="5" s="1"/>
  <c r="N1431" i="5"/>
  <c r="D1431" i="5"/>
  <c r="M1399" i="5"/>
  <c r="O1399" i="5" s="1"/>
  <c r="N1571" i="5"/>
  <c r="D1571" i="5"/>
  <c r="M1401" i="5"/>
  <c r="O1401" i="5" s="1"/>
  <c r="D430" i="5"/>
  <c r="N430" i="5"/>
  <c r="M1850" i="5"/>
  <c r="O1850" i="5" s="1"/>
  <c r="M557" i="5"/>
  <c r="O557" i="5" s="1"/>
  <c r="N1865" i="5"/>
  <c r="D1865" i="5"/>
  <c r="N1459" i="5"/>
  <c r="D1459" i="5"/>
  <c r="M1883" i="5"/>
  <c r="O1883" i="5" s="1"/>
  <c r="M449" i="5"/>
  <c r="O449" i="5" s="1"/>
  <c r="N1587" i="5"/>
  <c r="D1587" i="5"/>
  <c r="N1704" i="5"/>
  <c r="D1704" i="5"/>
  <c r="M1368" i="5"/>
  <c r="O1368" i="5" s="1"/>
  <c r="D1064" i="5"/>
  <c r="N1064" i="5"/>
  <c r="N1003" i="5"/>
  <c r="D1003" i="5"/>
  <c r="D1075" i="5"/>
  <c r="N1075" i="5"/>
  <c r="D722" i="5"/>
  <c r="N722" i="5"/>
  <c r="N1392" i="5"/>
  <c r="D1392" i="5"/>
  <c r="N1800" i="5"/>
  <c r="D1800" i="5"/>
  <c r="M1835" i="5"/>
  <c r="O1835" i="5" s="1"/>
  <c r="N530" i="5"/>
  <c r="D530" i="5"/>
  <c r="M1577" i="5"/>
  <c r="O1577" i="5" s="1"/>
  <c r="D1346" i="5"/>
  <c r="N1346" i="5"/>
  <c r="M496" i="5"/>
  <c r="O496" i="5" s="1"/>
  <c r="D1794" i="5"/>
  <c r="N1794" i="5"/>
  <c r="N526" i="5"/>
  <c r="D526" i="5"/>
  <c r="N720" i="5"/>
  <c r="D720" i="5"/>
  <c r="D1921" i="5"/>
  <c r="N1921" i="5"/>
  <c r="M681" i="5"/>
  <c r="O681" i="5" s="1"/>
  <c r="N990" i="5"/>
  <c r="D990" i="5"/>
  <c r="N547" i="5"/>
  <c r="D547" i="5"/>
  <c r="N571" i="5"/>
  <c r="D571" i="5"/>
  <c r="N1688" i="5"/>
  <c r="D1688" i="5"/>
  <c r="D1138" i="5"/>
  <c r="N1138" i="5"/>
  <c r="M491" i="5"/>
  <c r="O491" i="5" s="1"/>
  <c r="M1363" i="5"/>
  <c r="O1363" i="5" s="1"/>
  <c r="M1855" i="5"/>
  <c r="O1855" i="5" s="1"/>
  <c r="N214" i="5"/>
  <c r="D214" i="5"/>
  <c r="M310" i="5"/>
  <c r="O310" i="5" s="1"/>
  <c r="M1162" i="5"/>
  <c r="O1162" i="5" s="1"/>
  <c r="M231" i="5"/>
  <c r="O231" i="5" s="1"/>
  <c r="M141" i="5"/>
  <c r="O141" i="5" s="1"/>
  <c r="N1831" i="5"/>
  <c r="D1831" i="5"/>
  <c r="M317" i="5"/>
  <c r="O317" i="5" s="1"/>
  <c r="M243" i="5"/>
  <c r="O243" i="5" s="1"/>
  <c r="N323" i="5"/>
  <c r="D323" i="5"/>
  <c r="N1072" i="5"/>
  <c r="D1072" i="5"/>
  <c r="D212" i="5"/>
  <c r="N212" i="5"/>
  <c r="M1811" i="5"/>
  <c r="O1811" i="5" s="1"/>
  <c r="M749" i="5"/>
  <c r="O749" i="5" s="1"/>
  <c r="D1410" i="5"/>
  <c r="N1410" i="5"/>
  <c r="M829" i="5"/>
  <c r="O829" i="5" s="1"/>
  <c r="M656" i="5"/>
  <c r="O656" i="5" s="1"/>
  <c r="N723" i="5"/>
  <c r="D723" i="5"/>
  <c r="N1714" i="5"/>
  <c r="D1714" i="5"/>
  <c r="M301" i="5"/>
  <c r="O301" i="5" s="1"/>
  <c r="N1535" i="5"/>
  <c r="D1535" i="5"/>
  <c r="N1633" i="5"/>
  <c r="D1633" i="5"/>
  <c r="N1316" i="5"/>
  <c r="D1316" i="5"/>
  <c r="M834" i="5"/>
  <c r="O834" i="5" s="1"/>
  <c r="N1130" i="5"/>
  <c r="D1130" i="5"/>
  <c r="D343" i="5"/>
  <c r="N343" i="5"/>
  <c r="M676" i="5"/>
  <c r="O676" i="5" s="1"/>
  <c r="M1044" i="5"/>
  <c r="O1044" i="5" s="1"/>
  <c r="M1361" i="5"/>
  <c r="O1361" i="5" s="1"/>
  <c r="M747" i="5"/>
  <c r="O747" i="5" s="1"/>
  <c r="N1902" i="5"/>
  <c r="D1902" i="5"/>
  <c r="N1963" i="5"/>
  <c r="D1963" i="5"/>
  <c r="N1623" i="5"/>
  <c r="D1623" i="5"/>
  <c r="N727" i="5"/>
  <c r="D727" i="5"/>
  <c r="N1468" i="5"/>
  <c r="D1468" i="5"/>
  <c r="M1954" i="5"/>
  <c r="O1954" i="5" s="1"/>
  <c r="D1757" i="5"/>
  <c r="N1757" i="5"/>
  <c r="M1234" i="5"/>
  <c r="O1234" i="5" s="1"/>
  <c r="M555" i="5"/>
  <c r="O555" i="5" s="1"/>
  <c r="M139" i="5"/>
  <c r="O139" i="5" s="1"/>
  <c r="D1805" i="5"/>
  <c r="N1805" i="5"/>
  <c r="D387" i="5"/>
  <c r="N387" i="5"/>
  <c r="N1087" i="5"/>
  <c r="D1087" i="5"/>
  <c r="M400" i="5"/>
  <c r="O400" i="5" s="1"/>
  <c r="N1912" i="5"/>
  <c r="D1912" i="5"/>
  <c r="N1298" i="5"/>
  <c r="D1298" i="5"/>
  <c r="M1999" i="5"/>
  <c r="O1999" i="5" s="1"/>
  <c r="M637" i="5"/>
  <c r="O637" i="5" s="1"/>
  <c r="M1156" i="5"/>
  <c r="O1156" i="5" s="1"/>
  <c r="M1153" i="5"/>
  <c r="O1153" i="5" s="1"/>
  <c r="M635" i="5"/>
  <c r="O635" i="5" s="1"/>
  <c r="N589" i="5"/>
  <c r="D589" i="5"/>
  <c r="D1172" i="5"/>
  <c r="N1172" i="5"/>
  <c r="M1711" i="5"/>
  <c r="O1711" i="5" s="1"/>
  <c r="D1828" i="5"/>
  <c r="N1828" i="5"/>
  <c r="D1909" i="5"/>
  <c r="N1909" i="5"/>
  <c r="M483" i="5"/>
  <c r="O483" i="5" s="1"/>
  <c r="M1871" i="5"/>
  <c r="O1871" i="5" s="1"/>
  <c r="N777" i="5"/>
  <c r="D777" i="5"/>
  <c r="D1476" i="5"/>
  <c r="N1476" i="5"/>
  <c r="M318" i="5"/>
  <c r="O318" i="5" s="1"/>
  <c r="M1840" i="5"/>
  <c r="O1840" i="5" s="1"/>
  <c r="N1603" i="5"/>
  <c r="D1603" i="5"/>
  <c r="M1639" i="5"/>
  <c r="O1639" i="5" s="1"/>
  <c r="M207" i="5"/>
  <c r="O207" i="5" s="1"/>
  <c r="M893" i="5"/>
  <c r="O893" i="5" s="1"/>
  <c r="N558" i="5"/>
  <c r="D558" i="5"/>
  <c r="D1759" i="5"/>
  <c r="N1759" i="5"/>
  <c r="M1012" i="5"/>
  <c r="O1012" i="5" s="1"/>
  <c r="M1542" i="5"/>
  <c r="O1542" i="5" s="1"/>
  <c r="M1915" i="5"/>
  <c r="O1915" i="5" s="1"/>
  <c r="N350" i="5"/>
  <c r="D350" i="5"/>
  <c r="D1901" i="5"/>
  <c r="N1901" i="5"/>
  <c r="N452" i="5"/>
  <c r="D452" i="5"/>
  <c r="M766" i="5"/>
  <c r="O766" i="5" s="1"/>
  <c r="D1812" i="5"/>
  <c r="N1812" i="5"/>
  <c r="M158" i="5"/>
  <c r="O158" i="5" s="1"/>
  <c r="N1328" i="5"/>
  <c r="D1328" i="5"/>
  <c r="N1340" i="5"/>
  <c r="D1340" i="5"/>
  <c r="D622" i="5"/>
  <c r="N622" i="5"/>
  <c r="M1717" i="5"/>
  <c r="O1717" i="5" s="1"/>
  <c r="N1361" i="5"/>
  <c r="D1361" i="5"/>
  <c r="M1143" i="5"/>
  <c r="O1143" i="5" s="1"/>
  <c r="N1104" i="5"/>
  <c r="D1104" i="5"/>
  <c r="M1480" i="5"/>
  <c r="O1480" i="5" s="1"/>
  <c r="M1367" i="5"/>
  <c r="O1367" i="5" s="1"/>
  <c r="M940" i="5"/>
  <c r="O940" i="5" s="1"/>
  <c r="M752" i="5"/>
  <c r="O752" i="5" s="1"/>
  <c r="M1438" i="5"/>
  <c r="O1438" i="5" s="1"/>
  <c r="D1820" i="5"/>
  <c r="N1820" i="5"/>
  <c r="D662" i="5"/>
  <c r="N662" i="5"/>
  <c r="M845" i="5"/>
  <c r="O845" i="5" s="1"/>
  <c r="M476" i="5"/>
  <c r="O476" i="5" s="1"/>
  <c r="D1324" i="5"/>
  <c r="N1324" i="5"/>
  <c r="M385" i="5"/>
  <c r="O385" i="5" s="1"/>
  <c r="N272" i="5"/>
  <c r="D272" i="5"/>
  <c r="M1439" i="5"/>
  <c r="O1439" i="5" s="1"/>
  <c r="D551" i="5"/>
  <c r="N551" i="5"/>
  <c r="M590" i="5"/>
  <c r="O590" i="5" s="1"/>
  <c r="M734" i="5"/>
  <c r="O734" i="5" s="1"/>
  <c r="M277" i="5"/>
  <c r="O277" i="5" s="1"/>
  <c r="M1566" i="5"/>
  <c r="O1566" i="5" s="1"/>
  <c r="D1206" i="5"/>
  <c r="N1206" i="5"/>
  <c r="M1936" i="5"/>
  <c r="O1936" i="5" s="1"/>
  <c r="N593" i="5"/>
  <c r="D593" i="5"/>
  <c r="M1292" i="5"/>
  <c r="O1292" i="5" s="1"/>
  <c r="M1124" i="5"/>
  <c r="O1124" i="5" s="1"/>
  <c r="M272" i="5"/>
  <c r="O272" i="5" s="1"/>
  <c r="D920" i="5"/>
  <c r="N920" i="5"/>
  <c r="D394" i="5"/>
  <c r="N394" i="5"/>
  <c r="N1822" i="5"/>
  <c r="D1822" i="5"/>
  <c r="D288" i="5"/>
  <c r="N288" i="5"/>
  <c r="D1695" i="5"/>
  <c r="N1695" i="5"/>
  <c r="N871" i="5"/>
  <c r="D871" i="5"/>
  <c r="M810" i="5"/>
  <c r="O810" i="5" s="1"/>
  <c r="M725" i="5"/>
  <c r="O725" i="5" s="1"/>
  <c r="D1851" i="5"/>
  <c r="N1851" i="5"/>
  <c r="N414" i="5"/>
  <c r="D414" i="5"/>
  <c r="D1254" i="5"/>
  <c r="N1254" i="5"/>
  <c r="M603" i="5"/>
  <c r="O603" i="5" s="1"/>
  <c r="N1543" i="5"/>
  <c r="D1543" i="5"/>
  <c r="M1777" i="5"/>
  <c r="O1777" i="5" s="1"/>
  <c r="M240" i="5"/>
  <c r="O240" i="5" s="1"/>
  <c r="M1650" i="5"/>
  <c r="O1650" i="5" s="1"/>
  <c r="D1150" i="5"/>
  <c r="N1150" i="5"/>
  <c r="N918" i="5"/>
  <c r="D918" i="5"/>
  <c r="N688" i="5"/>
  <c r="D688" i="5"/>
  <c r="M1679" i="5"/>
  <c r="O1679" i="5" s="1"/>
  <c r="M683" i="5"/>
  <c r="O683" i="5" s="1"/>
  <c r="N1998" i="5"/>
  <c r="D1998" i="5"/>
  <c r="M341" i="5"/>
  <c r="O341" i="5" s="1"/>
  <c r="N1132" i="5"/>
  <c r="D1132" i="5"/>
  <c r="M771" i="5"/>
  <c r="O771" i="5" s="1"/>
  <c r="M554" i="5"/>
  <c r="O554" i="5" s="1"/>
  <c r="N1849" i="5"/>
  <c r="D1849" i="5"/>
  <c r="N1457" i="5"/>
  <c r="D1457" i="5"/>
  <c r="M320" i="5"/>
  <c r="O320" i="5" s="1"/>
  <c r="N1076" i="5"/>
  <c r="D1076" i="5"/>
  <c r="M221" i="5"/>
  <c r="O221" i="5" s="1"/>
  <c r="M698" i="5"/>
  <c r="O698" i="5" s="1"/>
  <c r="M1754" i="5"/>
  <c r="O1754" i="5" s="1"/>
  <c r="M1813" i="5"/>
  <c r="O1813" i="5" s="1"/>
  <c r="N258" i="5"/>
  <c r="D258" i="5"/>
  <c r="N567" i="5"/>
  <c r="D567" i="5"/>
  <c r="M1467" i="5"/>
  <c r="O1467" i="5" s="1"/>
  <c r="M347" i="5"/>
  <c r="O347" i="5" s="1"/>
  <c r="D1862" i="5"/>
  <c r="N1862" i="5"/>
  <c r="M235" i="5"/>
  <c r="O235" i="5" s="1"/>
  <c r="N1180" i="5"/>
  <c r="D1180" i="5"/>
  <c r="M1117" i="5"/>
  <c r="O1117" i="5" s="1"/>
  <c r="N1196" i="5"/>
  <c r="D1196" i="5"/>
  <c r="M44" i="5"/>
  <c r="O44" i="5" s="1"/>
  <c r="M782" i="5"/>
  <c r="O782" i="5" s="1"/>
  <c r="M288" i="5"/>
  <c r="O288" i="5" s="1"/>
  <c r="D1321" i="5"/>
  <c r="N1321" i="5"/>
  <c r="M1132" i="5"/>
  <c r="O1132" i="5" s="1"/>
  <c r="M198" i="5"/>
  <c r="O198" i="5" s="1"/>
  <c r="M1385" i="5"/>
  <c r="O1385" i="5" s="1"/>
  <c r="M1354" i="5"/>
  <c r="O1354" i="5" s="1"/>
  <c r="N1945" i="5"/>
  <c r="D1945" i="5"/>
  <c r="M265" i="5"/>
  <c r="O265" i="5" s="1"/>
  <c r="M654" i="5"/>
  <c r="O654" i="5" s="1"/>
  <c r="D1253" i="5"/>
  <c r="N1253" i="5"/>
  <c r="M1201" i="5"/>
  <c r="O1201" i="5" s="1"/>
  <c r="N1840" i="5"/>
  <c r="D1840" i="5"/>
  <c r="D1765" i="5"/>
  <c r="N1765" i="5"/>
  <c r="M1031" i="5"/>
  <c r="O1031" i="5" s="1"/>
  <c r="N121" i="5"/>
  <c r="D121" i="5"/>
  <c r="M1278" i="5"/>
  <c r="O1278" i="5" s="1"/>
  <c r="N1488" i="5"/>
  <c r="D1488" i="5"/>
  <c r="D1018" i="5"/>
  <c r="N1018" i="5"/>
  <c r="M1684" i="5"/>
  <c r="O1684" i="5" s="1"/>
  <c r="D591" i="5"/>
  <c r="N591" i="5"/>
  <c r="N673" i="5"/>
  <c r="D673" i="5"/>
  <c r="D1645" i="5"/>
  <c r="N1645" i="5"/>
  <c r="N1601" i="5"/>
  <c r="D1601" i="5"/>
  <c r="D1880" i="5"/>
  <c r="N1880" i="5"/>
  <c r="M685" i="5"/>
  <c r="O685" i="5" s="1"/>
  <c r="N1721" i="5"/>
  <c r="D1721" i="5"/>
  <c r="D306" i="5"/>
  <c r="N306" i="5"/>
  <c r="M197" i="5"/>
  <c r="O197" i="5" s="1"/>
  <c r="M1341" i="5"/>
  <c r="O1341" i="5" s="1"/>
  <c r="D616" i="5"/>
  <c r="N616" i="5"/>
  <c r="D104" i="5"/>
  <c r="N104" i="5"/>
  <c r="M330" i="5"/>
  <c r="O330" i="5" s="1"/>
  <c r="D141" i="5"/>
  <c r="N141" i="5"/>
  <c r="M701" i="5"/>
  <c r="O701" i="5" s="1"/>
  <c r="D1770" i="5"/>
  <c r="N1770" i="5"/>
  <c r="N1824" i="5"/>
  <c r="D1824" i="5"/>
  <c r="M155" i="5"/>
  <c r="O155" i="5" s="1"/>
  <c r="N861" i="5"/>
  <c r="D861" i="5"/>
  <c r="D1642" i="5"/>
  <c r="N1642" i="5"/>
  <c r="D545" i="5"/>
  <c r="N545" i="5"/>
  <c r="M1286" i="5"/>
  <c r="O1286" i="5" s="1"/>
  <c r="M1630" i="5"/>
  <c r="O1630" i="5" s="1"/>
  <c r="M1337" i="5"/>
  <c r="O1337" i="5" s="1"/>
  <c r="D1614" i="5"/>
  <c r="N1614" i="5"/>
  <c r="M1281" i="5"/>
  <c r="O1281" i="5" s="1"/>
  <c r="N1428" i="5"/>
  <c r="D1428" i="5"/>
  <c r="N1407" i="5"/>
  <c r="D1407" i="5"/>
  <c r="D398" i="5"/>
  <c r="N398" i="5"/>
  <c r="M831" i="5"/>
  <c r="O831" i="5" s="1"/>
  <c r="M164" i="5"/>
  <c r="O164" i="5" s="1"/>
  <c r="N523" i="5"/>
  <c r="D523" i="5"/>
  <c r="M911" i="5"/>
  <c r="O911" i="5" s="1"/>
  <c r="M1830" i="5"/>
  <c r="O1830" i="5" s="1"/>
  <c r="M1784" i="5"/>
  <c r="O1784" i="5" s="1"/>
  <c r="D1051" i="5"/>
  <c r="N1051" i="5"/>
  <c r="M264" i="5"/>
  <c r="O264" i="5" s="1"/>
  <c r="D1025" i="5"/>
  <c r="N1025" i="5"/>
  <c r="M1223" i="5"/>
  <c r="O1223" i="5" s="1"/>
  <c r="M1691" i="5"/>
  <c r="O1691" i="5" s="1"/>
  <c r="N1617" i="5"/>
  <c r="D1617" i="5"/>
  <c r="N224" i="5"/>
  <c r="D224" i="5"/>
  <c r="N1813" i="5"/>
  <c r="D1813" i="5"/>
  <c r="N1443" i="5"/>
  <c r="D1443" i="5"/>
  <c r="D1930" i="5"/>
  <c r="N1930" i="5"/>
  <c r="N503" i="5"/>
  <c r="D503" i="5"/>
  <c r="M620" i="5"/>
  <c r="O620" i="5" s="1"/>
  <c r="D853" i="5"/>
  <c r="N853" i="5"/>
  <c r="D133" i="5"/>
  <c r="N133" i="5"/>
  <c r="M568" i="5"/>
  <c r="O568" i="5" s="1"/>
  <c r="N1054" i="5"/>
  <c r="D1054" i="5"/>
  <c r="M1766" i="5"/>
  <c r="O1766" i="5" s="1"/>
  <c r="M134" i="5"/>
  <c r="O134" i="5" s="1"/>
  <c r="M1938" i="5"/>
  <c r="O1938" i="5" s="1"/>
  <c r="M1052" i="5"/>
  <c r="O1052" i="5" s="1"/>
  <c r="M1834" i="5"/>
  <c r="O1834" i="5" s="1"/>
  <c r="D569" i="5"/>
  <c r="N569" i="5"/>
  <c r="N770" i="5"/>
  <c r="D770" i="5"/>
  <c r="M1580" i="5"/>
  <c r="O1580" i="5" s="1"/>
  <c r="M1058" i="5"/>
  <c r="O1058" i="5" s="1"/>
  <c r="N809" i="5"/>
  <c r="D809" i="5"/>
  <c r="N1128" i="5"/>
  <c r="D1128" i="5"/>
  <c r="N1640" i="5"/>
  <c r="D1640" i="5"/>
  <c r="D100" i="5"/>
  <c r="N100" i="5"/>
  <c r="D1769" i="5"/>
  <c r="N1769" i="5"/>
  <c r="M1968" i="5"/>
  <c r="O1968" i="5" s="1"/>
  <c r="D682" i="5"/>
  <c r="N682" i="5"/>
  <c r="M1073" i="5"/>
  <c r="O1073" i="5" s="1"/>
  <c r="M1875" i="5"/>
  <c r="O1875" i="5" s="1"/>
  <c r="M929" i="5"/>
  <c r="O929" i="5" s="1"/>
  <c r="M793" i="5"/>
  <c r="O793" i="5" s="1"/>
  <c r="D1858" i="5"/>
  <c r="N1858" i="5"/>
  <c r="D594" i="5"/>
  <c r="N594" i="5"/>
  <c r="N911" i="5"/>
  <c r="D911" i="5"/>
  <c r="N1358" i="5"/>
  <c r="D1358" i="5"/>
  <c r="D650" i="5"/>
  <c r="N650" i="5"/>
  <c r="N107" i="5"/>
  <c r="D107" i="5"/>
  <c r="M651" i="5"/>
  <c r="O651" i="5" s="1"/>
  <c r="M1381" i="5"/>
  <c r="O1381" i="5" s="1"/>
  <c r="N1341" i="5"/>
  <c r="D1341" i="5"/>
  <c r="N1875" i="5"/>
  <c r="D1875" i="5"/>
  <c r="D483" i="5"/>
  <c r="N483" i="5"/>
  <c r="N1042" i="5"/>
  <c r="D1042" i="5"/>
  <c r="N531" i="5"/>
  <c r="D531" i="5"/>
  <c r="N1518" i="5"/>
  <c r="D1518" i="5"/>
  <c r="M529" i="5"/>
  <c r="O529" i="5" s="1"/>
  <c r="N1145" i="5"/>
  <c r="D1145" i="5"/>
  <c r="M276" i="5"/>
  <c r="O276" i="5" s="1"/>
  <c r="N426" i="5"/>
  <c r="D426" i="5"/>
  <c r="M1975" i="5"/>
  <c r="O1975" i="5" s="1"/>
  <c r="N1702" i="5"/>
  <c r="D1702" i="5"/>
  <c r="D1764" i="5"/>
  <c r="N1764" i="5"/>
  <c r="D1549" i="5"/>
  <c r="N1549" i="5"/>
  <c r="N137" i="5"/>
  <c r="D137" i="5"/>
  <c r="N1291" i="5"/>
  <c r="D1291" i="5"/>
  <c r="M1386" i="5"/>
  <c r="O1386" i="5" s="1"/>
  <c r="N689" i="5"/>
  <c r="D689" i="5"/>
  <c r="N1245" i="5"/>
  <c r="D1245" i="5"/>
  <c r="D1032" i="5"/>
  <c r="N1032" i="5"/>
  <c r="N1222" i="5"/>
  <c r="D1222" i="5"/>
  <c r="M1544" i="5"/>
  <c r="O1544" i="5" s="1"/>
  <c r="M1077" i="5"/>
  <c r="O1077" i="5" s="1"/>
  <c r="N1594" i="5"/>
  <c r="D1594" i="5"/>
  <c r="M724" i="5"/>
  <c r="O724" i="5" s="1"/>
  <c r="N1413" i="5"/>
  <c r="D1413" i="5"/>
  <c r="M208" i="5"/>
  <c r="O208" i="5" s="1"/>
  <c r="N537" i="5"/>
  <c r="D537" i="5"/>
  <c r="N309" i="5"/>
  <c r="D309" i="5"/>
  <c r="M1803" i="5"/>
  <c r="O1803" i="5" s="1"/>
  <c r="M1536" i="5"/>
  <c r="O1536" i="5" s="1"/>
  <c r="M707" i="5"/>
  <c r="O707" i="5" s="1"/>
  <c r="D1979" i="5"/>
  <c r="N1979" i="5"/>
  <c r="M1879" i="5"/>
  <c r="O1879" i="5" s="1"/>
  <c r="N146" i="5"/>
  <c r="D146" i="5"/>
  <c r="M1663" i="5"/>
  <c r="O1663" i="5" s="1"/>
  <c r="M1533" i="5"/>
  <c r="O1533" i="5" s="1"/>
  <c r="M2000" i="5"/>
  <c r="O2000" i="5" s="1"/>
  <c r="D1958" i="5"/>
  <c r="N1958" i="5"/>
  <c r="M1797" i="5"/>
  <c r="O1797" i="5" s="1"/>
  <c r="M210" i="5"/>
  <c r="O210" i="5" s="1"/>
  <c r="N750" i="5"/>
  <c r="D750" i="5"/>
  <c r="N1512" i="5"/>
  <c r="D1512" i="5"/>
  <c r="M1674" i="5"/>
  <c r="O1674" i="5" s="1"/>
  <c r="N344" i="5"/>
  <c r="D344" i="5"/>
  <c r="M1461" i="5"/>
  <c r="O1461" i="5" s="1"/>
  <c r="D975" i="5"/>
  <c r="N975" i="5"/>
  <c r="D39" i="5"/>
  <c r="N39" i="5"/>
  <c r="M551" i="5"/>
  <c r="O551" i="5" s="1"/>
  <c r="D910" i="5"/>
  <c r="N910" i="5"/>
  <c r="M1345" i="5"/>
  <c r="O1345" i="5" s="1"/>
  <c r="M1176" i="5"/>
  <c r="O1176" i="5" s="1"/>
  <c r="M1829" i="5"/>
  <c r="O1829" i="5" s="1"/>
  <c r="M1821" i="5"/>
  <c r="O1821" i="5" s="1"/>
  <c r="N1438" i="5"/>
  <c r="D1438" i="5"/>
  <c r="M781" i="5"/>
  <c r="O781" i="5" s="1"/>
  <c r="D676" i="5"/>
  <c r="N676" i="5"/>
  <c r="D621" i="5"/>
  <c r="N621" i="5"/>
  <c r="M1660" i="5"/>
  <c r="O1660" i="5" s="1"/>
  <c r="M1019" i="5"/>
  <c r="O1019" i="5" s="1"/>
  <c r="M430" i="5"/>
  <c r="O430" i="5" s="1"/>
  <c r="D60" i="5"/>
  <c r="N60" i="5"/>
  <c r="M60" i="5"/>
  <c r="O60" i="5" s="1"/>
  <c r="M53" i="5"/>
  <c r="O53" i="5" s="1"/>
  <c r="N53" i="5"/>
  <c r="D53" i="5"/>
  <c r="M45" i="5"/>
  <c r="O45" i="5" s="1"/>
  <c r="D45" i="5"/>
  <c r="N45" i="5"/>
  <c r="M85" i="5"/>
  <c r="O85" i="5" s="1"/>
  <c r="N85" i="5"/>
  <c r="D85" i="5"/>
  <c r="M70" i="5"/>
  <c r="O70" i="5" s="1"/>
  <c r="D70" i="5"/>
  <c r="N70" i="5"/>
  <c r="N47" i="5"/>
  <c r="D47" i="5"/>
  <c r="M47" i="5"/>
  <c r="O47" i="5" s="1"/>
  <c r="M71" i="5"/>
  <c r="O71" i="5" s="1"/>
  <c r="N71" i="5"/>
  <c r="D71" i="5"/>
  <c r="D78" i="5"/>
  <c r="N78" i="5"/>
  <c r="M78" i="5"/>
  <c r="O78" i="5" s="1"/>
  <c r="N69" i="5"/>
  <c r="D69" i="5"/>
  <c r="M69" i="5"/>
  <c r="O69" i="5" s="1"/>
  <c r="N68" i="5"/>
  <c r="D68" i="5"/>
  <c r="M68" i="5"/>
  <c r="O68" i="5" s="1"/>
  <c r="N54" i="5"/>
  <c r="D54" i="5"/>
  <c r="M54" i="5"/>
  <c r="O54" i="5" s="1"/>
  <c r="M91" i="5"/>
  <c r="O91" i="5" s="1"/>
  <c r="D91" i="5"/>
  <c r="N91" i="5"/>
  <c r="M74" i="5"/>
  <c r="O74" i="5" s="1"/>
  <c r="D74" i="5"/>
  <c r="N74" i="5"/>
  <c r="M83" i="5"/>
  <c r="O83" i="5" s="1"/>
  <c r="D83" i="5"/>
  <c r="N83" i="5"/>
  <c r="M64" i="5"/>
  <c r="O64" i="5" s="1"/>
  <c r="N64" i="5"/>
  <c r="D64" i="5"/>
  <c r="D98" i="5"/>
  <c r="N98" i="5"/>
  <c r="M98" i="5"/>
  <c r="O98" i="5" s="1"/>
  <c r="M79" i="5"/>
  <c r="O79" i="5" s="1"/>
  <c r="N79" i="5"/>
  <c r="D79" i="5"/>
  <c r="N77" i="5"/>
  <c r="D77" i="5"/>
  <c r="M77" i="5"/>
  <c r="O77" i="5" s="1"/>
  <c r="D93" i="5"/>
  <c r="N93" i="5"/>
  <c r="M93" i="5"/>
  <c r="O93" i="5" s="1"/>
  <c r="N96" i="5"/>
  <c r="D96" i="5"/>
  <c r="M96" i="5"/>
  <c r="O96" i="5" s="1"/>
  <c r="N94" i="5"/>
  <c r="D94" i="5"/>
  <c r="M94" i="5"/>
  <c r="O94" i="5" s="1"/>
  <c r="M76" i="5"/>
  <c r="O76" i="5" s="1"/>
  <c r="N76" i="5"/>
  <c r="D76" i="5"/>
  <c r="D73" i="5"/>
  <c r="N73" i="5"/>
  <c r="M73" i="5"/>
  <c r="O73" i="5" s="1"/>
  <c r="N65" i="5"/>
  <c r="D65" i="5"/>
  <c r="M65" i="5"/>
  <c r="O65" i="5" s="1"/>
  <c r="N51" i="5"/>
  <c r="D51" i="5"/>
  <c r="M51" i="5"/>
  <c r="O51" i="5" s="1"/>
  <c r="D67" i="5"/>
  <c r="N67" i="5"/>
  <c r="M67" i="5"/>
  <c r="O67" i="5" s="1"/>
  <c r="N50" i="5"/>
  <c r="D50" i="5"/>
  <c r="M50" i="5"/>
  <c r="O50" i="5" s="1"/>
  <c r="M55" i="5"/>
  <c r="O55" i="5" s="1"/>
  <c r="D55" i="5"/>
  <c r="N55" i="5"/>
  <c r="N63" i="5"/>
  <c r="D63" i="5"/>
  <c r="M63" i="5"/>
  <c r="O63" i="5" s="1"/>
  <c r="N88" i="5"/>
  <c r="D88" i="5"/>
  <c r="M88" i="5"/>
  <c r="O88" i="5" s="1"/>
  <c r="N56" i="5"/>
  <c r="D56" i="5"/>
  <c r="M56" i="5"/>
  <c r="O56" i="5" s="1"/>
  <c r="M80" i="5"/>
  <c r="O80" i="5" s="1"/>
  <c r="D80" i="5"/>
  <c r="N80" i="5"/>
  <c r="M86" i="5"/>
  <c r="O86" i="5" s="1"/>
  <c r="D86" i="5"/>
  <c r="N86" i="5"/>
  <c r="M62" i="5"/>
  <c r="O62" i="5" s="1"/>
  <c r="D62" i="5"/>
  <c r="N62" i="5"/>
  <c r="M97" i="5"/>
  <c r="O97" i="5" s="1"/>
  <c r="D97" i="5"/>
  <c r="N97" i="5"/>
  <c r="M84" i="5"/>
  <c r="O84" i="5" s="1"/>
  <c r="N84" i="5"/>
  <c r="D84" i="5"/>
  <c r="M89" i="5"/>
  <c r="O89" i="5" s="1"/>
  <c r="D89" i="5"/>
  <c r="N89" i="5"/>
  <c r="N75" i="5"/>
  <c r="D75" i="5"/>
  <c r="M75" i="5"/>
  <c r="O75" i="5" s="1"/>
  <c r="N90" i="5"/>
  <c r="D90" i="5"/>
  <c r="M90" i="5"/>
  <c r="O90" i="5" s="1"/>
  <c r="M95" i="5"/>
  <c r="O95" i="5" s="1"/>
  <c r="D95" i="5"/>
  <c r="N95" i="5"/>
  <c r="D61" i="5"/>
  <c r="N61" i="5"/>
  <c r="M61" i="5"/>
  <c r="O61" i="5" s="1"/>
  <c r="N48" i="5"/>
  <c r="D48" i="5"/>
  <c r="M48" i="5"/>
  <c r="O48" i="5" s="1"/>
  <c r="M72" i="5"/>
  <c r="O72" i="5" s="1"/>
  <c r="D72" i="5"/>
  <c r="N72" i="5"/>
  <c r="N57" i="5"/>
  <c r="D57" i="5"/>
  <c r="M57" i="5"/>
  <c r="O57" i="5" s="1"/>
  <c r="M58" i="5"/>
  <c r="O58" i="5" s="1"/>
  <c r="D58" i="5"/>
  <c r="N58" i="5"/>
  <c r="N46" i="5"/>
  <c r="D46" i="5"/>
  <c r="M46" i="5"/>
  <c r="O46" i="5" s="1"/>
  <c r="N49" i="5"/>
  <c r="D49" i="5"/>
  <c r="M49" i="5"/>
  <c r="O49" i="5" s="1"/>
  <c r="N59" i="5"/>
  <c r="D59" i="5"/>
  <c r="M59" i="5"/>
  <c r="O59" i="5" s="1"/>
  <c r="M66" i="5"/>
  <c r="O66" i="5" s="1"/>
  <c r="N66" i="5"/>
  <c r="D66" i="5"/>
  <c r="N52" i="5"/>
  <c r="D52" i="5"/>
  <c r="M52" i="5"/>
  <c r="O52" i="5" s="1"/>
  <c r="D87" i="5"/>
  <c r="N87" i="5"/>
  <c r="M87" i="5"/>
  <c r="O87" i="5" s="1"/>
  <c r="N92" i="5"/>
  <c r="D92" i="5"/>
  <c r="M92" i="5"/>
  <c r="O92" i="5" s="1"/>
  <c r="M81" i="5"/>
  <c r="O81" i="5" s="1"/>
  <c r="D81" i="5"/>
  <c r="N81" i="5"/>
  <c r="D82" i="5"/>
  <c r="N82" i="5"/>
  <c r="M82" i="5"/>
  <c r="O82" i="5" s="1"/>
  <c r="B38" i="8"/>
  <c r="F25" i="8"/>
  <c r="D37" i="8"/>
  <c r="C37" i="8"/>
  <c r="P57" i="5" l="1"/>
  <c r="S57" i="5" s="1"/>
  <c r="Q57" i="5"/>
  <c r="P1176" i="5"/>
  <c r="S1176" i="5" s="1"/>
  <c r="Q1176" i="5"/>
  <c r="Q1691" i="5"/>
  <c r="P1691" i="5"/>
  <c r="S1691" i="5" s="1"/>
  <c r="P198" i="5"/>
  <c r="S198" i="5" s="1"/>
  <c r="Q198" i="5"/>
  <c r="Q810" i="5"/>
  <c r="P810" i="5"/>
  <c r="S810" i="5" s="1"/>
  <c r="P590" i="5"/>
  <c r="S590" i="5" s="1"/>
  <c r="Q590" i="5"/>
  <c r="P1883" i="5"/>
  <c r="S1883" i="5" s="1"/>
  <c r="Q1883" i="5"/>
  <c r="Q1399" i="5"/>
  <c r="P1399" i="5"/>
  <c r="S1399" i="5" s="1"/>
  <c r="P672" i="5"/>
  <c r="S672" i="5" s="1"/>
  <c r="Q672" i="5"/>
  <c r="P1541" i="5"/>
  <c r="S1541" i="5" s="1"/>
  <c r="Q1541" i="5"/>
  <c r="P1336" i="5"/>
  <c r="S1336" i="5" s="1"/>
  <c r="Q1336" i="5"/>
  <c r="P892" i="5"/>
  <c r="S892" i="5" s="1"/>
  <c r="Q892" i="5"/>
  <c r="P1253" i="5"/>
  <c r="S1253" i="5" s="1"/>
  <c r="Q1253" i="5"/>
  <c r="P1119" i="5"/>
  <c r="S1119" i="5" s="1"/>
  <c r="Q1119" i="5"/>
  <c r="P825" i="5"/>
  <c r="S825" i="5" s="1"/>
  <c r="Q825" i="5"/>
  <c r="P1911" i="5"/>
  <c r="S1911" i="5" s="1"/>
  <c r="Q1911" i="5"/>
  <c r="P1574" i="5"/>
  <c r="S1574" i="5" s="1"/>
  <c r="Q1574" i="5"/>
  <c r="Q396" i="5"/>
  <c r="P396" i="5"/>
  <c r="S396" i="5" s="1"/>
  <c r="P309" i="5"/>
  <c r="S309" i="5" s="1"/>
  <c r="Q309" i="5"/>
  <c r="P969" i="5"/>
  <c r="S969" i="5" s="1"/>
  <c r="Q969" i="5"/>
  <c r="Q1237" i="5"/>
  <c r="P1237" i="5"/>
  <c r="S1237" i="5" s="1"/>
  <c r="Q1218" i="5"/>
  <c r="P1218" i="5"/>
  <c r="S1218" i="5" s="1"/>
  <c r="P1673" i="5"/>
  <c r="S1673" i="5" s="1"/>
  <c r="Q1673" i="5"/>
  <c r="P722" i="5"/>
  <c r="S722" i="5" s="1"/>
  <c r="Q722" i="5"/>
  <c r="P828" i="5"/>
  <c r="S828" i="5" s="1"/>
  <c r="Q828" i="5"/>
  <c r="P1523" i="5"/>
  <c r="S1523" i="5" s="1"/>
  <c r="Q1523" i="5"/>
  <c r="Q884" i="5"/>
  <c r="P884" i="5"/>
  <c r="S884" i="5" s="1"/>
  <c r="Q1311" i="5"/>
  <c r="P1311" i="5"/>
  <c r="S1311" i="5" s="1"/>
  <c r="Q1493" i="5"/>
  <c r="P1493" i="5"/>
  <c r="S1493" i="5" s="1"/>
  <c r="Q801" i="5"/>
  <c r="P801" i="5"/>
  <c r="S801" i="5" s="1"/>
  <c r="P157" i="5"/>
  <c r="S157" i="5" s="1"/>
  <c r="Q157" i="5"/>
  <c r="Q1761" i="5"/>
  <c r="P1761" i="5"/>
  <c r="S1761" i="5" s="1"/>
  <c r="P588" i="5"/>
  <c r="S588" i="5" s="1"/>
  <c r="Q588" i="5"/>
  <c r="P406" i="5"/>
  <c r="S406" i="5" s="1"/>
  <c r="Q406" i="5"/>
  <c r="Q472" i="5"/>
  <c r="P472" i="5"/>
  <c r="S472" i="5" s="1"/>
  <c r="P1406" i="5"/>
  <c r="S1406" i="5" s="1"/>
  <c r="Q1406" i="5"/>
  <c r="Q1867" i="5"/>
  <c r="P1867" i="5"/>
  <c r="S1867" i="5" s="1"/>
  <c r="P606" i="5"/>
  <c r="S606" i="5" s="1"/>
  <c r="Q606" i="5"/>
  <c r="P104" i="5"/>
  <c r="S104" i="5" s="1"/>
  <c r="Q104" i="5"/>
  <c r="Q1613" i="5"/>
  <c r="P1613" i="5"/>
  <c r="S1613" i="5" s="1"/>
  <c r="P526" i="5"/>
  <c r="S526" i="5" s="1"/>
  <c r="Q526" i="5"/>
  <c r="Q337" i="5"/>
  <c r="P337" i="5"/>
  <c r="S337" i="5" s="1"/>
  <c r="P622" i="5"/>
  <c r="S622" i="5" s="1"/>
  <c r="Q622" i="5"/>
  <c r="P1584" i="5"/>
  <c r="S1584" i="5" s="1"/>
  <c r="Q1584" i="5"/>
  <c r="P457" i="5"/>
  <c r="S457" i="5" s="1"/>
  <c r="Q457" i="5"/>
  <c r="P1215" i="5"/>
  <c r="S1215" i="5" s="1"/>
  <c r="Q1215" i="5"/>
  <c r="P1694" i="5"/>
  <c r="S1694" i="5" s="1"/>
  <c r="Q1694" i="5"/>
  <c r="P915" i="5"/>
  <c r="S915" i="5" s="1"/>
  <c r="Q915" i="5"/>
  <c r="P1235" i="5"/>
  <c r="S1235" i="5" s="1"/>
  <c r="Q1235" i="5"/>
  <c r="Q1418" i="5"/>
  <c r="P1418" i="5"/>
  <c r="S1418" i="5" s="1"/>
  <c r="P1670" i="5"/>
  <c r="S1670" i="5" s="1"/>
  <c r="Q1670" i="5"/>
  <c r="Q1396" i="5"/>
  <c r="P1396" i="5"/>
  <c r="S1396" i="5" s="1"/>
  <c r="Q127" i="5"/>
  <c r="P127" i="5"/>
  <c r="S127" i="5" s="1"/>
  <c r="P630" i="5"/>
  <c r="S630" i="5" s="1"/>
  <c r="Q630" i="5"/>
  <c r="Q1171" i="5"/>
  <c r="P1171" i="5"/>
  <c r="S1171" i="5" s="1"/>
  <c r="P1953" i="5"/>
  <c r="S1953" i="5" s="1"/>
  <c r="Q1953" i="5"/>
  <c r="Q1532" i="5"/>
  <c r="P1532" i="5"/>
  <c r="S1532" i="5" s="1"/>
  <c r="P1940" i="5"/>
  <c r="S1940" i="5" s="1"/>
  <c r="Q1940" i="5"/>
  <c r="P1816" i="5"/>
  <c r="S1816" i="5" s="1"/>
  <c r="Q1816" i="5"/>
  <c r="Q1464" i="5"/>
  <c r="P1464" i="5"/>
  <c r="S1464" i="5" s="1"/>
  <c r="P853" i="5"/>
  <c r="S853" i="5" s="1"/>
  <c r="Q853" i="5"/>
  <c r="P1672" i="5"/>
  <c r="S1672" i="5" s="1"/>
  <c r="Q1672" i="5"/>
  <c r="Q1838" i="5"/>
  <c r="P1838" i="5"/>
  <c r="S1838" i="5" s="1"/>
  <c r="P375" i="5"/>
  <c r="S375" i="5" s="1"/>
  <c r="Q375" i="5"/>
  <c r="P1101" i="5"/>
  <c r="S1101" i="5" s="1"/>
  <c r="Q1101" i="5"/>
  <c r="P867" i="5"/>
  <c r="S867" i="5" s="1"/>
  <c r="Q867" i="5"/>
  <c r="P219" i="5"/>
  <c r="S219" i="5" s="1"/>
  <c r="Q219" i="5"/>
  <c r="P894" i="5"/>
  <c r="S894" i="5" s="1"/>
  <c r="Q894" i="5"/>
  <c r="Q869" i="5"/>
  <c r="P869" i="5"/>
  <c r="S869" i="5" s="1"/>
  <c r="P1126" i="5"/>
  <c r="S1126" i="5" s="1"/>
  <c r="Q1126" i="5"/>
  <c r="Q534" i="5"/>
  <c r="P534" i="5"/>
  <c r="S534" i="5" s="1"/>
  <c r="P368" i="5"/>
  <c r="S368" i="5" s="1"/>
  <c r="Q368" i="5"/>
  <c r="P599" i="5"/>
  <c r="S599" i="5" s="1"/>
  <c r="Q599" i="5"/>
  <c r="Q846" i="5"/>
  <c r="P846" i="5"/>
  <c r="S846" i="5" s="1"/>
  <c r="Q1877" i="5"/>
  <c r="P1877" i="5"/>
  <c r="S1877" i="5" s="1"/>
  <c r="Q1961" i="5"/>
  <c r="P1961" i="5"/>
  <c r="S1961" i="5" s="1"/>
  <c r="P1876" i="5"/>
  <c r="S1876" i="5" s="1"/>
  <c r="Q1876" i="5"/>
  <c r="P1165" i="5"/>
  <c r="S1165" i="5" s="1"/>
  <c r="Q1165" i="5"/>
  <c r="Q1483" i="5"/>
  <c r="P1483" i="5"/>
  <c r="S1483" i="5" s="1"/>
  <c r="P1873" i="5"/>
  <c r="S1873" i="5" s="1"/>
  <c r="Q1873" i="5"/>
  <c r="Q1642" i="5"/>
  <c r="P1642" i="5"/>
  <c r="S1642" i="5" s="1"/>
  <c r="Q1343" i="5"/>
  <c r="P1343" i="5"/>
  <c r="S1343" i="5" s="1"/>
  <c r="Q1600" i="5"/>
  <c r="P1600" i="5"/>
  <c r="S1600" i="5" s="1"/>
  <c r="P634" i="5"/>
  <c r="S634" i="5" s="1"/>
  <c r="Q634" i="5"/>
  <c r="P268" i="5"/>
  <c r="S268" i="5" s="1"/>
  <c r="Q268" i="5"/>
  <c r="P1271" i="5"/>
  <c r="S1271" i="5" s="1"/>
  <c r="Q1271" i="5"/>
  <c r="P859" i="5"/>
  <c r="S859" i="5" s="1"/>
  <c r="Q859" i="5"/>
  <c r="P1569" i="5"/>
  <c r="S1569" i="5" s="1"/>
  <c r="Q1569" i="5"/>
  <c r="P1553" i="5"/>
  <c r="S1553" i="5" s="1"/>
  <c r="Q1553" i="5"/>
  <c r="P881" i="5"/>
  <c r="S881" i="5" s="1"/>
  <c r="Q881" i="5"/>
  <c r="P1371" i="5"/>
  <c r="S1371" i="5" s="1"/>
  <c r="Q1371" i="5"/>
  <c r="Q1967" i="5"/>
  <c r="P1967" i="5"/>
  <c r="S1967" i="5" s="1"/>
  <c r="P1006" i="5"/>
  <c r="S1006" i="5" s="1"/>
  <c r="Q1006" i="5"/>
  <c r="Q1076" i="5"/>
  <c r="P1076" i="5"/>
  <c r="S1076" i="5" s="1"/>
  <c r="P1092" i="5"/>
  <c r="S1092" i="5" s="1"/>
  <c r="Q1092" i="5"/>
  <c r="P1989" i="5"/>
  <c r="S1989" i="5" s="1"/>
  <c r="Q1989" i="5"/>
  <c r="Q1034" i="5"/>
  <c r="P1034" i="5"/>
  <c r="S1034" i="5" s="1"/>
  <c r="Q558" i="5"/>
  <c r="P558" i="5"/>
  <c r="S558" i="5" s="1"/>
  <c r="P1238" i="5"/>
  <c r="S1238" i="5" s="1"/>
  <c r="Q1238" i="5"/>
  <c r="P1312" i="5"/>
  <c r="S1312" i="5" s="1"/>
  <c r="Q1312" i="5"/>
  <c r="P303" i="5"/>
  <c r="S303" i="5" s="1"/>
  <c r="Q303" i="5"/>
  <c r="Q1595" i="5"/>
  <c r="P1595" i="5"/>
  <c r="S1595" i="5" s="1"/>
  <c r="Q411" i="5"/>
  <c r="P411" i="5"/>
  <c r="S411" i="5" s="1"/>
  <c r="P1638" i="5"/>
  <c r="S1638" i="5" s="1"/>
  <c r="Q1638" i="5"/>
  <c r="Q497" i="5"/>
  <c r="P497" i="5"/>
  <c r="S497" i="5" s="1"/>
  <c r="Q1539" i="5"/>
  <c r="P1539" i="5"/>
  <c r="S1539" i="5" s="1"/>
  <c r="Q1287" i="5"/>
  <c r="P1287" i="5"/>
  <c r="S1287" i="5" s="1"/>
  <c r="Q191" i="5"/>
  <c r="P191" i="5"/>
  <c r="S191" i="5" s="1"/>
  <c r="P293" i="5"/>
  <c r="S293" i="5" s="1"/>
  <c r="Q293" i="5"/>
  <c r="Q176" i="5"/>
  <c r="P176" i="5"/>
  <c r="S176" i="5" s="1"/>
  <c r="P1702" i="5"/>
  <c r="S1702" i="5" s="1"/>
  <c r="Q1702" i="5"/>
  <c r="P1102" i="5"/>
  <c r="S1102" i="5" s="1"/>
  <c r="Q1102" i="5"/>
  <c r="Q246" i="5"/>
  <c r="P246" i="5"/>
  <c r="S246" i="5" s="1"/>
  <c r="Q426" i="5"/>
  <c r="P426" i="5"/>
  <c r="S426" i="5" s="1"/>
  <c r="Q1251" i="5"/>
  <c r="P1251" i="5"/>
  <c r="S1251" i="5" s="1"/>
  <c r="Q1890" i="5"/>
  <c r="P1890" i="5"/>
  <c r="S1890" i="5" s="1"/>
  <c r="Q1349" i="5"/>
  <c r="P1349" i="5"/>
  <c r="S1349" i="5" s="1"/>
  <c r="P1449" i="5"/>
  <c r="S1449" i="5" s="1"/>
  <c r="Q1449" i="5"/>
  <c r="Q151" i="5"/>
  <c r="P151" i="5"/>
  <c r="S151" i="5" s="1"/>
  <c r="Q1411" i="5"/>
  <c r="P1411" i="5"/>
  <c r="S1411" i="5" s="1"/>
  <c r="P764" i="5"/>
  <c r="S764" i="5" s="1"/>
  <c r="Q764" i="5"/>
  <c r="P380" i="5"/>
  <c r="S380" i="5" s="1"/>
  <c r="Q380" i="5"/>
  <c r="Q1202" i="5"/>
  <c r="P1202" i="5"/>
  <c r="S1202" i="5" s="1"/>
  <c r="Q434" i="5"/>
  <c r="P434" i="5"/>
  <c r="S434" i="5" s="1"/>
  <c r="Q266" i="5"/>
  <c r="P266" i="5"/>
  <c r="S266" i="5" s="1"/>
  <c r="P374" i="5"/>
  <c r="S374" i="5" s="1"/>
  <c r="Q374" i="5"/>
  <c r="P1946" i="5"/>
  <c r="S1946" i="5" s="1"/>
  <c r="Q1946" i="5"/>
  <c r="Q531" i="5"/>
  <c r="P531" i="5"/>
  <c r="S531" i="5" s="1"/>
  <c r="Q1733" i="5"/>
  <c r="P1733" i="5"/>
  <c r="S1733" i="5" s="1"/>
  <c r="Q1602" i="5"/>
  <c r="P1602" i="5"/>
  <c r="S1602" i="5" s="1"/>
  <c r="P1722" i="5"/>
  <c r="S1722" i="5" s="1"/>
  <c r="Q1722" i="5"/>
  <c r="Q1747" i="5"/>
  <c r="P1747" i="5"/>
  <c r="S1747" i="5" s="1"/>
  <c r="Q1648" i="5"/>
  <c r="P1648" i="5"/>
  <c r="S1648" i="5" s="1"/>
  <c r="Q1228" i="5"/>
  <c r="P1228" i="5"/>
  <c r="S1228" i="5" s="1"/>
  <c r="Q1869" i="5"/>
  <c r="P1869" i="5"/>
  <c r="S1869" i="5" s="1"/>
  <c r="P220" i="5"/>
  <c r="S220" i="5" s="1"/>
  <c r="Q220" i="5"/>
  <c r="Q840" i="5"/>
  <c r="P840" i="5"/>
  <c r="S840" i="5" s="1"/>
  <c r="P416" i="5"/>
  <c r="S416" i="5" s="1"/>
  <c r="Q416" i="5"/>
  <c r="P1690" i="5"/>
  <c r="S1690" i="5" s="1"/>
  <c r="Q1690" i="5"/>
  <c r="P1491" i="5"/>
  <c r="S1491" i="5" s="1"/>
  <c r="Q1491" i="5"/>
  <c r="Q1429" i="5"/>
  <c r="P1429" i="5"/>
  <c r="S1429" i="5" s="1"/>
  <c r="Q1624" i="5"/>
  <c r="P1624" i="5"/>
  <c r="S1624" i="5" s="1"/>
  <c r="P643" i="5"/>
  <c r="S643" i="5" s="1"/>
  <c r="Q643" i="5"/>
  <c r="Q1282" i="5"/>
  <c r="P1282" i="5"/>
  <c r="S1282" i="5" s="1"/>
  <c r="Q1027" i="5"/>
  <c r="P1027" i="5"/>
  <c r="S1027" i="5" s="1"/>
  <c r="Q443" i="5"/>
  <c r="P443" i="5"/>
  <c r="S443" i="5" s="1"/>
  <c r="Q409" i="5"/>
  <c r="P409" i="5"/>
  <c r="S409" i="5" s="1"/>
  <c r="P857" i="5"/>
  <c r="S857" i="5" s="1"/>
  <c r="Q857" i="5"/>
  <c r="P564" i="5"/>
  <c r="S564" i="5" s="1"/>
  <c r="Q564" i="5"/>
  <c r="Q822" i="5"/>
  <c r="P822" i="5"/>
  <c r="S822" i="5" s="1"/>
  <c r="P214" i="5"/>
  <c r="S214" i="5" s="1"/>
  <c r="Q214" i="5"/>
  <c r="P1654" i="5"/>
  <c r="S1654" i="5" s="1"/>
  <c r="Q1654" i="5"/>
  <c r="P237" i="5"/>
  <c r="S237" i="5" s="1"/>
  <c r="Q237" i="5"/>
  <c r="P377" i="5"/>
  <c r="S377" i="5" s="1"/>
  <c r="Q377" i="5"/>
  <c r="Q960" i="5"/>
  <c r="P960" i="5"/>
  <c r="S960" i="5" s="1"/>
  <c r="P1658" i="5"/>
  <c r="S1658" i="5" s="1"/>
  <c r="Q1658" i="5"/>
  <c r="Q331" i="5"/>
  <c r="P331" i="5"/>
  <c r="S331" i="5" s="1"/>
  <c r="Q566" i="5"/>
  <c r="P566" i="5"/>
  <c r="S566" i="5" s="1"/>
  <c r="Q224" i="5"/>
  <c r="P224" i="5"/>
  <c r="S224" i="5" s="1"/>
  <c r="Q59" i="5"/>
  <c r="P59" i="5"/>
  <c r="S59" i="5" s="1"/>
  <c r="P98" i="5"/>
  <c r="S98" i="5" s="1"/>
  <c r="Q98" i="5"/>
  <c r="Q164" i="5"/>
  <c r="P164" i="5"/>
  <c r="S164" i="5" s="1"/>
  <c r="P341" i="5"/>
  <c r="S341" i="5" s="1"/>
  <c r="Q341" i="5"/>
  <c r="P1153" i="5"/>
  <c r="S1153" i="5" s="1"/>
  <c r="Q1153" i="5"/>
  <c r="Q701" i="5"/>
  <c r="P701" i="5"/>
  <c r="S701" i="5" s="1"/>
  <c r="Q1717" i="5"/>
  <c r="P1717" i="5"/>
  <c r="S1717" i="5" s="1"/>
  <c r="P1156" i="5"/>
  <c r="S1156" i="5" s="1"/>
  <c r="Q1156" i="5"/>
  <c r="Q1682" i="5"/>
  <c r="P1682" i="5"/>
  <c r="S1682" i="5" s="1"/>
  <c r="Q978" i="5"/>
  <c r="P978" i="5"/>
  <c r="S978" i="5" s="1"/>
  <c r="P1540" i="5"/>
  <c r="S1540" i="5" s="1"/>
  <c r="Q1540" i="5"/>
  <c r="Q538" i="5"/>
  <c r="P538" i="5"/>
  <c r="S538" i="5" s="1"/>
  <c r="P1740" i="5"/>
  <c r="S1740" i="5" s="1"/>
  <c r="Q1740" i="5"/>
  <c r="Q211" i="5"/>
  <c r="P211" i="5"/>
  <c r="S211" i="5" s="1"/>
  <c r="Q690" i="5"/>
  <c r="P690" i="5"/>
  <c r="S690" i="5" s="1"/>
  <c r="P879" i="5"/>
  <c r="S879" i="5" s="1"/>
  <c r="Q879" i="5"/>
  <c r="Q458" i="5"/>
  <c r="P458" i="5"/>
  <c r="S458" i="5" s="1"/>
  <c r="Q1108" i="5"/>
  <c r="P1108" i="5"/>
  <c r="S1108" i="5" s="1"/>
  <c r="Q1314" i="5"/>
  <c r="P1314" i="5"/>
  <c r="S1314" i="5" s="1"/>
  <c r="Q286" i="5"/>
  <c r="P286" i="5"/>
  <c r="S286" i="5" s="1"/>
  <c r="P1184" i="5"/>
  <c r="S1184" i="5" s="1"/>
  <c r="Q1184" i="5"/>
  <c r="P128" i="5"/>
  <c r="S128" i="5" s="1"/>
  <c r="Q128" i="5"/>
  <c r="Q1767" i="5"/>
  <c r="P1767" i="5"/>
  <c r="S1767" i="5" s="1"/>
  <c r="P130" i="5"/>
  <c r="S130" i="5" s="1"/>
  <c r="Q130" i="5"/>
  <c r="P1963" i="5"/>
  <c r="S1963" i="5" s="1"/>
  <c r="Q1963" i="5"/>
  <c r="Q242" i="5"/>
  <c r="P242" i="5"/>
  <c r="S242" i="5" s="1"/>
  <c r="P981" i="5"/>
  <c r="S981" i="5" s="1"/>
  <c r="Q981" i="5"/>
  <c r="Q1455" i="5"/>
  <c r="P1455" i="5"/>
  <c r="S1455" i="5" s="1"/>
  <c r="P182" i="5"/>
  <c r="S182" i="5" s="1"/>
  <c r="Q182" i="5"/>
  <c r="P1297" i="5"/>
  <c r="S1297" i="5" s="1"/>
  <c r="Q1297" i="5"/>
  <c r="Q1122" i="5"/>
  <c r="P1122" i="5"/>
  <c r="S1122" i="5" s="1"/>
  <c r="P1551" i="5"/>
  <c r="S1551" i="5" s="1"/>
  <c r="Q1551" i="5"/>
  <c r="P1416" i="5"/>
  <c r="S1416" i="5" s="1"/>
  <c r="Q1416" i="5"/>
  <c r="P412" i="5"/>
  <c r="S412" i="5" s="1"/>
  <c r="Q412" i="5"/>
  <c r="P1930" i="5"/>
  <c r="S1930" i="5" s="1"/>
  <c r="Q1930" i="5"/>
  <c r="P999" i="5"/>
  <c r="S999" i="5" s="1"/>
  <c r="Q999" i="5"/>
  <c r="Q345" i="5"/>
  <c r="P345" i="5"/>
  <c r="S345" i="5" s="1"/>
  <c r="P1035" i="5"/>
  <c r="S1035" i="5" s="1"/>
  <c r="Q1035" i="5"/>
  <c r="P1384" i="5"/>
  <c r="S1384" i="5" s="1"/>
  <c r="Q1384" i="5"/>
  <c r="Q546" i="5"/>
  <c r="P546" i="5"/>
  <c r="S546" i="5" s="1"/>
  <c r="Q918" i="5"/>
  <c r="P918" i="5"/>
  <c r="S918" i="5" s="1"/>
  <c r="P871" i="5"/>
  <c r="S871" i="5" s="1"/>
  <c r="Q871" i="5"/>
  <c r="Q1486" i="5"/>
  <c r="P1486" i="5"/>
  <c r="S1486" i="5" s="1"/>
  <c r="P487" i="5"/>
  <c r="S487" i="5" s="1"/>
  <c r="Q487" i="5"/>
  <c r="Q1141" i="5"/>
  <c r="P1141" i="5"/>
  <c r="S1141" i="5" s="1"/>
  <c r="P311" i="5"/>
  <c r="S311" i="5" s="1"/>
  <c r="Q311" i="5"/>
  <c r="P145" i="5"/>
  <c r="S145" i="5" s="1"/>
  <c r="Q145" i="5"/>
  <c r="Q1070" i="5"/>
  <c r="P1070" i="5"/>
  <c r="S1070" i="5" s="1"/>
  <c r="Q149" i="5"/>
  <c r="P149" i="5"/>
  <c r="S149" i="5" s="1"/>
  <c r="P965" i="5"/>
  <c r="S965" i="5" s="1"/>
  <c r="Q965" i="5"/>
  <c r="Q292" i="5"/>
  <c r="P292" i="5"/>
  <c r="S292" i="5" s="1"/>
  <c r="P761" i="5"/>
  <c r="S761" i="5" s="1"/>
  <c r="Q761" i="5"/>
  <c r="P438" i="5"/>
  <c r="S438" i="5" s="1"/>
  <c r="Q438" i="5"/>
  <c r="P1197" i="5"/>
  <c r="S1197" i="5" s="1"/>
  <c r="Q1197" i="5"/>
  <c r="P1625" i="5"/>
  <c r="S1625" i="5" s="1"/>
  <c r="Q1625" i="5"/>
  <c r="P1662" i="5"/>
  <c r="S1662" i="5" s="1"/>
  <c r="Q1662" i="5"/>
  <c r="Q1028" i="5"/>
  <c r="P1028" i="5"/>
  <c r="S1028" i="5" s="1"/>
  <c r="Q1591" i="5"/>
  <c r="P1591" i="5"/>
  <c r="S1591" i="5" s="1"/>
  <c r="Q440" i="5"/>
  <c r="P440" i="5"/>
  <c r="S440" i="5" s="1"/>
  <c r="P718" i="5"/>
  <c r="S718" i="5" s="1"/>
  <c r="Q718" i="5"/>
  <c r="Q1174" i="5"/>
  <c r="P1174" i="5"/>
  <c r="S1174" i="5" s="1"/>
  <c r="Q355" i="5"/>
  <c r="P355" i="5"/>
  <c r="S355" i="5" s="1"/>
  <c r="Q1868" i="5"/>
  <c r="P1868" i="5"/>
  <c r="S1868" i="5" s="1"/>
  <c r="Q740" i="5"/>
  <c r="P740" i="5"/>
  <c r="S740" i="5" s="1"/>
  <c r="Q1575" i="5"/>
  <c r="P1575" i="5"/>
  <c r="S1575" i="5" s="1"/>
  <c r="P1392" i="5"/>
  <c r="S1392" i="5" s="1"/>
  <c r="Q1392" i="5"/>
  <c r="P1050" i="5"/>
  <c r="S1050" i="5" s="1"/>
  <c r="Q1050" i="5"/>
  <c r="P1590" i="5"/>
  <c r="S1590" i="5" s="1"/>
  <c r="Q1590" i="5"/>
  <c r="Q1792" i="5"/>
  <c r="P1792" i="5"/>
  <c r="S1792" i="5" s="1"/>
  <c r="P1924" i="5"/>
  <c r="S1924" i="5" s="1"/>
  <c r="Q1924" i="5"/>
  <c r="P755" i="5"/>
  <c r="S755" i="5" s="1"/>
  <c r="Q755" i="5"/>
  <c r="P325" i="5"/>
  <c r="S325" i="5" s="1"/>
  <c r="Q325" i="5"/>
  <c r="P1918" i="5"/>
  <c r="S1918" i="5" s="1"/>
  <c r="Q1918" i="5"/>
  <c r="P1802" i="5"/>
  <c r="S1802" i="5" s="1"/>
  <c r="Q1802" i="5"/>
  <c r="P1732" i="5"/>
  <c r="S1732" i="5" s="1"/>
  <c r="Q1732" i="5"/>
  <c r="P1083" i="5"/>
  <c r="S1083" i="5" s="1"/>
  <c r="Q1083" i="5"/>
  <c r="P896" i="5"/>
  <c r="S896" i="5" s="1"/>
  <c r="Q896" i="5"/>
  <c r="Q1965" i="5"/>
  <c r="P1965" i="5"/>
  <c r="S1965" i="5" s="1"/>
  <c r="Q1277" i="5"/>
  <c r="P1277" i="5"/>
  <c r="S1277" i="5" s="1"/>
  <c r="Q1301" i="5"/>
  <c r="P1301" i="5"/>
  <c r="S1301" i="5" s="1"/>
  <c r="P1437" i="5"/>
  <c r="S1437" i="5" s="1"/>
  <c r="Q1437" i="5"/>
  <c r="P992" i="5"/>
  <c r="S992" i="5" s="1"/>
  <c r="Q992" i="5"/>
  <c r="Q1560" i="5"/>
  <c r="P1560" i="5"/>
  <c r="S1560" i="5" s="1"/>
  <c r="Q1061" i="5"/>
  <c r="P1061" i="5"/>
  <c r="S1061" i="5" s="1"/>
  <c r="P171" i="5"/>
  <c r="S171" i="5" s="1"/>
  <c r="Q171" i="5"/>
  <c r="Q218" i="5"/>
  <c r="P218" i="5"/>
  <c r="S218" i="5" s="1"/>
  <c r="P1511" i="5"/>
  <c r="S1511" i="5" s="1"/>
  <c r="Q1511" i="5"/>
  <c r="P1563" i="5"/>
  <c r="S1563" i="5" s="1"/>
  <c r="Q1563" i="5"/>
  <c r="Q581" i="5"/>
  <c r="P581" i="5"/>
  <c r="S581" i="5" s="1"/>
  <c r="Q1148" i="5"/>
  <c r="P1148" i="5"/>
  <c r="S1148" i="5" s="1"/>
  <c r="P948" i="5"/>
  <c r="S948" i="5" s="1"/>
  <c r="Q948" i="5"/>
  <c r="P1192" i="5"/>
  <c r="S1192" i="5" s="1"/>
  <c r="Q1192" i="5"/>
  <c r="P1240" i="5"/>
  <c r="S1240" i="5" s="1"/>
  <c r="Q1240" i="5"/>
  <c r="P365" i="5"/>
  <c r="S365" i="5" s="1"/>
  <c r="Q365" i="5"/>
  <c r="P942" i="5"/>
  <c r="S942" i="5" s="1"/>
  <c r="Q942" i="5"/>
  <c r="Q1404" i="5"/>
  <c r="P1404" i="5"/>
  <c r="S1404" i="5" s="1"/>
  <c r="P1631" i="5"/>
  <c r="S1631" i="5" s="1"/>
  <c r="Q1631" i="5"/>
  <c r="P561" i="5"/>
  <c r="S561" i="5" s="1"/>
  <c r="Q561" i="5"/>
  <c r="Q1432" i="5"/>
  <c r="P1432" i="5"/>
  <c r="S1432" i="5" s="1"/>
  <c r="P819" i="5"/>
  <c r="S819" i="5" s="1"/>
  <c r="Q819" i="5"/>
  <c r="P979" i="5"/>
  <c r="S979" i="5" s="1"/>
  <c r="Q979" i="5"/>
  <c r="P1627" i="5"/>
  <c r="S1627" i="5" s="1"/>
  <c r="Q1627" i="5"/>
  <c r="Q1516" i="5"/>
  <c r="P1516" i="5"/>
  <c r="S1516" i="5" s="1"/>
  <c r="P1748" i="5"/>
  <c r="S1748" i="5" s="1"/>
  <c r="Q1748" i="5"/>
  <c r="P204" i="5"/>
  <c r="S204" i="5" s="1"/>
  <c r="Q204" i="5"/>
  <c r="P238" i="5"/>
  <c r="S238" i="5" s="1"/>
  <c r="Q238" i="5"/>
  <c r="Q1745" i="5"/>
  <c r="P1745" i="5"/>
  <c r="S1745" i="5" s="1"/>
  <c r="Q1114" i="5"/>
  <c r="P1114" i="5"/>
  <c r="S1114" i="5" s="1"/>
  <c r="Q687" i="5"/>
  <c r="P687" i="5"/>
  <c r="S687" i="5" s="1"/>
  <c r="Q1787" i="5"/>
  <c r="P1787" i="5"/>
  <c r="S1787" i="5" s="1"/>
  <c r="P709" i="5"/>
  <c r="S709" i="5" s="1"/>
  <c r="Q709" i="5"/>
  <c r="Q943" i="5"/>
  <c r="P943" i="5"/>
  <c r="S943" i="5" s="1"/>
  <c r="Q1249" i="5"/>
  <c r="P1249" i="5"/>
  <c r="S1249" i="5" s="1"/>
  <c r="Q1105" i="5"/>
  <c r="P1105" i="5"/>
  <c r="S1105" i="5" s="1"/>
  <c r="Q225" i="5"/>
  <c r="P225" i="5"/>
  <c r="S225" i="5" s="1"/>
  <c r="Q1804" i="5"/>
  <c r="P1804" i="5"/>
  <c r="S1804" i="5" s="1"/>
  <c r="Q1585" i="5"/>
  <c r="P1585" i="5"/>
  <c r="S1585" i="5" s="1"/>
  <c r="Q953" i="5"/>
  <c r="P953" i="5"/>
  <c r="S953" i="5" s="1"/>
  <c r="P1424" i="5"/>
  <c r="S1424" i="5" s="1"/>
  <c r="Q1424" i="5"/>
  <c r="Q607" i="5"/>
  <c r="P607" i="5"/>
  <c r="S607" i="5" s="1"/>
  <c r="Q762" i="5"/>
  <c r="P762" i="5"/>
  <c r="S762" i="5" s="1"/>
  <c r="P519" i="5"/>
  <c r="S519" i="5" s="1"/>
  <c r="Q519" i="5"/>
  <c r="Q194" i="5"/>
  <c r="P194" i="5"/>
  <c r="S194" i="5" s="1"/>
  <c r="P843" i="5"/>
  <c r="S843" i="5" s="1"/>
  <c r="Q843" i="5"/>
  <c r="Q976" i="5"/>
  <c r="P976" i="5"/>
  <c r="S976" i="5" s="1"/>
  <c r="P1005" i="5"/>
  <c r="S1005" i="5" s="1"/>
  <c r="Q1005" i="5"/>
  <c r="P1364" i="5"/>
  <c r="S1364" i="5" s="1"/>
  <c r="Q1364" i="5"/>
  <c r="P65" i="5"/>
  <c r="S65" i="5" s="1"/>
  <c r="Q65" i="5"/>
  <c r="Q430" i="5"/>
  <c r="P430" i="5"/>
  <c r="S430" i="5" s="1"/>
  <c r="Q793" i="5"/>
  <c r="P793" i="5"/>
  <c r="S793" i="5" s="1"/>
  <c r="F26" i="8"/>
  <c r="B51" i="8" s="1"/>
  <c r="Q1019" i="5"/>
  <c r="P1019" i="5"/>
  <c r="S1019" i="5" s="1"/>
  <c r="Q1223" i="5"/>
  <c r="P1223" i="5"/>
  <c r="S1223" i="5" s="1"/>
  <c r="P272" i="5"/>
  <c r="S272" i="5" s="1"/>
  <c r="Q272" i="5"/>
  <c r="Q1219" i="5"/>
  <c r="P1219" i="5"/>
  <c r="S1219" i="5" s="1"/>
  <c r="P1822" i="5"/>
  <c r="S1822" i="5" s="1"/>
  <c r="Q1822" i="5"/>
  <c r="P1379" i="5"/>
  <c r="S1379" i="5" s="1"/>
  <c r="Q1379" i="5"/>
  <c r="Q545" i="5"/>
  <c r="P545" i="5"/>
  <c r="S545" i="5" s="1"/>
  <c r="Q1485" i="5"/>
  <c r="P1485" i="5"/>
  <c r="S1485" i="5" s="1"/>
  <c r="B39" i="8"/>
  <c r="P95" i="5"/>
  <c r="S95" i="5" s="1"/>
  <c r="Q95" i="5"/>
  <c r="P80" i="5"/>
  <c r="S80" i="5" s="1"/>
  <c r="Q80" i="5"/>
  <c r="Q55" i="5"/>
  <c r="P55" i="5"/>
  <c r="S55" i="5" s="1"/>
  <c r="Q91" i="5"/>
  <c r="P91" i="5"/>
  <c r="S91" i="5" s="1"/>
  <c r="P85" i="5"/>
  <c r="S85" i="5" s="1"/>
  <c r="Q85" i="5"/>
  <c r="P1660" i="5"/>
  <c r="S1660" i="5" s="1"/>
  <c r="Q1660" i="5"/>
  <c r="P1879" i="5"/>
  <c r="S1879" i="5" s="1"/>
  <c r="Q1879" i="5"/>
  <c r="P1875" i="5"/>
  <c r="S1875" i="5" s="1"/>
  <c r="Q1875" i="5"/>
  <c r="P134" i="5"/>
  <c r="S134" i="5" s="1"/>
  <c r="Q134" i="5"/>
  <c r="Q1684" i="5"/>
  <c r="P1684" i="5"/>
  <c r="S1684" i="5" s="1"/>
  <c r="Q1124" i="5"/>
  <c r="P1124" i="5"/>
  <c r="S1124" i="5" s="1"/>
  <c r="P207" i="5"/>
  <c r="S207" i="5" s="1"/>
  <c r="Q207" i="5"/>
  <c r="P637" i="5"/>
  <c r="S637" i="5" s="1"/>
  <c r="Q637" i="5"/>
  <c r="P1363" i="5"/>
  <c r="S1363" i="5" s="1"/>
  <c r="Q1363" i="5"/>
  <c r="Q681" i="5"/>
  <c r="P681" i="5"/>
  <c r="S681" i="5" s="1"/>
  <c r="Q1577" i="5"/>
  <c r="P1577" i="5"/>
  <c r="S1577" i="5" s="1"/>
  <c r="Q1394" i="5"/>
  <c r="P1394" i="5"/>
  <c r="S1394" i="5" s="1"/>
  <c r="Q195" i="5"/>
  <c r="P195" i="5"/>
  <c r="S195" i="5" s="1"/>
  <c r="P1796" i="5"/>
  <c r="S1796" i="5" s="1"/>
  <c r="Q1796" i="5"/>
  <c r="P1753" i="5"/>
  <c r="S1753" i="5" s="1"/>
  <c r="Q1753" i="5"/>
  <c r="P1790" i="5"/>
  <c r="S1790" i="5" s="1"/>
  <c r="Q1790" i="5"/>
  <c r="P691" i="5"/>
  <c r="S691" i="5" s="1"/>
  <c r="Q691" i="5"/>
  <c r="Q1391" i="5"/>
  <c r="P1391" i="5"/>
  <c r="S1391" i="5" s="1"/>
  <c r="Q1481" i="5"/>
  <c r="P1481" i="5"/>
  <c r="S1481" i="5" s="1"/>
  <c r="P872" i="5"/>
  <c r="S872" i="5" s="1"/>
  <c r="Q872" i="5"/>
  <c r="Q298" i="5"/>
  <c r="P298" i="5"/>
  <c r="S298" i="5" s="1"/>
  <c r="Q361" i="5"/>
  <c r="P361" i="5"/>
  <c r="S361" i="5" s="1"/>
  <c r="Q1474" i="5"/>
  <c r="P1474" i="5"/>
  <c r="S1474" i="5" s="1"/>
  <c r="Q453" i="5"/>
  <c r="P453" i="5"/>
  <c r="S453" i="5" s="1"/>
  <c r="P1884" i="5"/>
  <c r="S1884" i="5" s="1"/>
  <c r="Q1884" i="5"/>
  <c r="P1382" i="5"/>
  <c r="S1382" i="5" s="1"/>
  <c r="Q1382" i="5"/>
  <c r="P1726" i="5"/>
  <c r="S1726" i="5" s="1"/>
  <c r="Q1726" i="5"/>
  <c r="P692" i="5"/>
  <c r="S692" i="5" s="1"/>
  <c r="Q692" i="5"/>
  <c r="Q515" i="5"/>
  <c r="P515" i="5"/>
  <c r="S515" i="5" s="1"/>
  <c r="P633" i="5"/>
  <c r="S633" i="5" s="1"/>
  <c r="Q633" i="5"/>
  <c r="Q1597" i="5"/>
  <c r="P1597" i="5"/>
  <c r="S1597" i="5" s="1"/>
  <c r="Q787" i="5"/>
  <c r="P787" i="5"/>
  <c r="S787" i="5" s="1"/>
  <c r="Q553" i="5"/>
  <c r="P553" i="5"/>
  <c r="S553" i="5" s="1"/>
  <c r="P1231" i="5"/>
  <c r="S1231" i="5" s="1"/>
  <c r="Q1231" i="5"/>
  <c r="Q1844" i="5"/>
  <c r="P1844" i="5"/>
  <c r="S1844" i="5" s="1"/>
  <c r="P899" i="5"/>
  <c r="S899" i="5" s="1"/>
  <c r="Q899" i="5"/>
  <c r="P427" i="5"/>
  <c r="S427" i="5" s="1"/>
  <c r="Q427" i="5"/>
  <c r="P1543" i="5"/>
  <c r="S1543" i="5" s="1"/>
  <c r="Q1543" i="5"/>
  <c r="P358" i="5"/>
  <c r="S358" i="5" s="1"/>
  <c r="Q358" i="5"/>
  <c r="Q123" i="5"/>
  <c r="P123" i="5"/>
  <c r="S123" i="5" s="1"/>
  <c r="Q495" i="5"/>
  <c r="P495" i="5"/>
  <c r="S495" i="5" s="1"/>
  <c r="Q996" i="5"/>
  <c r="P996" i="5"/>
  <c r="S996" i="5" s="1"/>
  <c r="P1716" i="5"/>
  <c r="S1716" i="5" s="1"/>
  <c r="Q1716" i="5"/>
  <c r="Q474" i="5"/>
  <c r="P474" i="5"/>
  <c r="S474" i="5" s="1"/>
  <c r="Q768" i="5"/>
  <c r="P768" i="5"/>
  <c r="S768" i="5" s="1"/>
  <c r="P1608" i="5"/>
  <c r="S1608" i="5" s="1"/>
  <c r="Q1608" i="5"/>
  <c r="P1445" i="5"/>
  <c r="S1445" i="5" s="1"/>
  <c r="Q1445" i="5"/>
  <c r="P796" i="5"/>
  <c r="S796" i="5" s="1"/>
  <c r="Q796" i="5"/>
  <c r="P1782" i="5"/>
  <c r="S1782" i="5" s="1"/>
  <c r="Q1782" i="5"/>
  <c r="P578" i="5"/>
  <c r="S578" i="5" s="1"/>
  <c r="Q578" i="5"/>
  <c r="Q1786" i="5"/>
  <c r="P1786" i="5"/>
  <c r="S1786" i="5" s="1"/>
  <c r="P300" i="5"/>
  <c r="S300" i="5" s="1"/>
  <c r="Q300" i="5"/>
  <c r="Q1872" i="5"/>
  <c r="P1872" i="5"/>
  <c r="S1872" i="5" s="1"/>
  <c r="P1634" i="5"/>
  <c r="S1634" i="5" s="1"/>
  <c r="Q1634" i="5"/>
  <c r="Q1900" i="5"/>
  <c r="P1900" i="5"/>
  <c r="S1900" i="5" s="1"/>
  <c r="Q1322" i="5"/>
  <c r="P1322" i="5"/>
  <c r="S1322" i="5" s="1"/>
  <c r="Q280" i="5"/>
  <c r="P280" i="5"/>
  <c r="S280" i="5" s="1"/>
  <c r="P624" i="5"/>
  <c r="S624" i="5" s="1"/>
  <c r="Q624" i="5"/>
  <c r="P1623" i="5"/>
  <c r="S1623" i="5" s="1"/>
  <c r="Q1623" i="5"/>
  <c r="Q122" i="5"/>
  <c r="P122" i="5"/>
  <c r="S122" i="5" s="1"/>
  <c r="P1616" i="5"/>
  <c r="S1616" i="5" s="1"/>
  <c r="Q1616" i="5"/>
  <c r="P1749" i="5"/>
  <c r="S1749" i="5" s="1"/>
  <c r="Q1749" i="5"/>
  <c r="P291" i="5"/>
  <c r="S291" i="5" s="1"/>
  <c r="Q291" i="5"/>
  <c r="P1036" i="5"/>
  <c r="S1036" i="5" s="1"/>
  <c r="Q1036" i="5"/>
  <c r="P738" i="5"/>
  <c r="S738" i="5" s="1"/>
  <c r="Q738" i="5"/>
  <c r="Q1669" i="5"/>
  <c r="P1669" i="5"/>
  <c r="S1669" i="5" s="1"/>
  <c r="P1318" i="5"/>
  <c r="S1318" i="5" s="1"/>
  <c r="Q1318" i="5"/>
  <c r="P700" i="5"/>
  <c r="S700" i="5" s="1"/>
  <c r="Q700" i="5"/>
  <c r="Q665" i="5"/>
  <c r="P665" i="5"/>
  <c r="S665" i="5" s="1"/>
  <c r="Q447" i="5"/>
  <c r="P447" i="5"/>
  <c r="S447" i="5" s="1"/>
  <c r="P1956" i="5"/>
  <c r="S1956" i="5" s="1"/>
  <c r="Q1956" i="5"/>
  <c r="P489" i="5"/>
  <c r="S489" i="5" s="1"/>
  <c r="Q489" i="5"/>
  <c r="P1604" i="5"/>
  <c r="S1604" i="5" s="1"/>
  <c r="Q1604" i="5"/>
  <c r="Q1809" i="5"/>
  <c r="P1809" i="5"/>
  <c r="S1809" i="5" s="1"/>
  <c r="Q1106" i="5"/>
  <c r="P1106" i="5"/>
  <c r="S1106" i="5" s="1"/>
  <c r="Q927" i="5"/>
  <c r="P927" i="5"/>
  <c r="S927" i="5" s="1"/>
  <c r="Q1413" i="5"/>
  <c r="P1413" i="5"/>
  <c r="S1413" i="5" s="1"/>
  <c r="Q984" i="5"/>
  <c r="P984" i="5"/>
  <c r="S984" i="5" s="1"/>
  <c r="Q1996" i="5"/>
  <c r="P1996" i="5"/>
  <c r="S1996" i="5" s="1"/>
  <c r="Q1866" i="5"/>
  <c r="P1866" i="5"/>
  <c r="S1866" i="5" s="1"/>
  <c r="Q973" i="5"/>
  <c r="P973" i="5"/>
  <c r="S973" i="5" s="1"/>
  <c r="Q708" i="5"/>
  <c r="P708" i="5"/>
  <c r="S708" i="5" s="1"/>
  <c r="P1267" i="5"/>
  <c r="S1267" i="5" s="1"/>
  <c r="Q1267" i="5"/>
  <c r="Q429" i="5"/>
  <c r="P429" i="5"/>
  <c r="S429" i="5" s="1"/>
  <c r="Q1988" i="5"/>
  <c r="P1988" i="5"/>
  <c r="S1988" i="5" s="1"/>
  <c r="Q1983" i="5"/>
  <c r="P1983" i="5"/>
  <c r="S1983" i="5" s="1"/>
  <c r="Q1762" i="5"/>
  <c r="P1762" i="5"/>
  <c r="S1762" i="5" s="1"/>
  <c r="Q563" i="5"/>
  <c r="P563" i="5"/>
  <c r="S563" i="5" s="1"/>
  <c r="P686" i="5"/>
  <c r="S686" i="5" s="1"/>
  <c r="Q686" i="5"/>
  <c r="Q1340" i="5"/>
  <c r="P1340" i="5"/>
  <c r="S1340" i="5" s="1"/>
  <c r="P1333" i="5"/>
  <c r="S1333" i="5" s="1"/>
  <c r="Q1333" i="5"/>
  <c r="Q900" i="5"/>
  <c r="P900" i="5"/>
  <c r="S900" i="5" s="1"/>
  <c r="P136" i="5"/>
  <c r="S136" i="5" s="1"/>
  <c r="Q136" i="5"/>
  <c r="P1173" i="5"/>
  <c r="S1173" i="5" s="1"/>
  <c r="Q1173" i="5"/>
  <c r="Q1776" i="5"/>
  <c r="P1776" i="5"/>
  <c r="S1776" i="5" s="1"/>
  <c r="Q719" i="5"/>
  <c r="P719" i="5"/>
  <c r="S719" i="5" s="1"/>
  <c r="Q1578" i="5"/>
  <c r="P1578" i="5"/>
  <c r="S1578" i="5" s="1"/>
  <c r="P886" i="5"/>
  <c r="S886" i="5" s="1"/>
  <c r="Q886" i="5"/>
  <c r="Q931" i="5"/>
  <c r="P931" i="5"/>
  <c r="S931" i="5" s="1"/>
  <c r="P1415" i="5"/>
  <c r="S1415" i="5" s="1"/>
  <c r="Q1415" i="5"/>
  <c r="Q1205" i="5"/>
  <c r="P1205" i="5"/>
  <c r="S1205" i="5" s="1"/>
  <c r="Q118" i="5"/>
  <c r="P118" i="5"/>
  <c r="S118" i="5" s="1"/>
  <c r="P756" i="5"/>
  <c r="S756" i="5" s="1"/>
  <c r="Q756" i="5"/>
  <c r="Q1214" i="5"/>
  <c r="P1214" i="5"/>
  <c r="S1214" i="5" s="1"/>
  <c r="P1115" i="5"/>
  <c r="S1115" i="5" s="1"/>
  <c r="Q1115" i="5"/>
  <c r="P370" i="5"/>
  <c r="S370" i="5" s="1"/>
  <c r="Q370" i="5"/>
  <c r="Q925" i="5"/>
  <c r="P925" i="5"/>
  <c r="S925" i="5" s="1"/>
  <c r="P705" i="5"/>
  <c r="S705" i="5" s="1"/>
  <c r="Q705" i="5"/>
  <c r="P200" i="5"/>
  <c r="S200" i="5" s="1"/>
  <c r="Q200" i="5"/>
  <c r="P413" i="5"/>
  <c r="S413" i="5" s="1"/>
  <c r="Q413" i="5"/>
  <c r="Q1172" i="5"/>
  <c r="P1172" i="5"/>
  <c r="S1172" i="5" s="1"/>
  <c r="P1987" i="5"/>
  <c r="S1987" i="5" s="1"/>
  <c r="Q1987" i="5"/>
  <c r="Q1144" i="5"/>
  <c r="P1144" i="5"/>
  <c r="S1144" i="5" s="1"/>
  <c r="Q970" i="5"/>
  <c r="P970" i="5"/>
  <c r="S970" i="5" s="1"/>
  <c r="Q693" i="5"/>
  <c r="P693" i="5"/>
  <c r="S693" i="5" s="1"/>
  <c r="P359" i="5"/>
  <c r="S359" i="5" s="1"/>
  <c r="Q359" i="5"/>
  <c r="P125" i="5"/>
  <c r="S125" i="5" s="1"/>
  <c r="Q125" i="5"/>
  <c r="Q1339" i="5"/>
  <c r="P1339" i="5"/>
  <c r="S1339" i="5" s="1"/>
  <c r="P353" i="5"/>
  <c r="S353" i="5" s="1"/>
  <c r="Q353" i="5"/>
  <c r="Q1393" i="5"/>
  <c r="P1393" i="5"/>
  <c r="S1393" i="5" s="1"/>
  <c r="P695" i="5"/>
  <c r="S695" i="5" s="1"/>
  <c r="Q695" i="5"/>
  <c r="P510" i="5"/>
  <c r="S510" i="5" s="1"/>
  <c r="Q510" i="5"/>
  <c r="Q1087" i="5"/>
  <c r="P1087" i="5"/>
  <c r="S1087" i="5" s="1"/>
  <c r="Q1366" i="5"/>
  <c r="P1366" i="5"/>
  <c r="S1366" i="5" s="1"/>
  <c r="Q366" i="5"/>
  <c r="P366" i="5"/>
  <c r="S366" i="5" s="1"/>
  <c r="Q111" i="5"/>
  <c r="P111" i="5"/>
  <c r="S111" i="5" s="1"/>
  <c r="Q477" i="5"/>
  <c r="P477" i="5"/>
  <c r="S477" i="5" s="1"/>
  <c r="Q703" i="5"/>
  <c r="P703" i="5"/>
  <c r="S703" i="5" s="1"/>
  <c r="Q499" i="5"/>
  <c r="P499" i="5"/>
  <c r="S499" i="5" s="1"/>
  <c r="P839" i="5"/>
  <c r="S839" i="5" s="1"/>
  <c r="Q839" i="5"/>
  <c r="Q1562" i="5"/>
  <c r="P1562" i="5"/>
  <c r="S1562" i="5" s="1"/>
  <c r="Q1216" i="5"/>
  <c r="P1216" i="5"/>
  <c r="S1216" i="5" s="1"/>
  <c r="P1057" i="5"/>
  <c r="S1057" i="5" s="1"/>
  <c r="Q1057" i="5"/>
  <c r="Q528" i="5"/>
  <c r="P528" i="5"/>
  <c r="S528" i="5" s="1"/>
  <c r="P324" i="5"/>
  <c r="S324" i="5" s="1"/>
  <c r="Q324" i="5"/>
  <c r="P184" i="5"/>
  <c r="S184" i="5" s="1"/>
  <c r="Q184" i="5"/>
  <c r="Q791" i="5"/>
  <c r="P791" i="5"/>
  <c r="S791" i="5" s="1"/>
  <c r="Q1594" i="5"/>
  <c r="P1594" i="5"/>
  <c r="S1594" i="5" s="1"/>
  <c r="Q1970" i="5"/>
  <c r="P1970" i="5"/>
  <c r="S1970" i="5" s="1"/>
  <c r="P997" i="5"/>
  <c r="S997" i="5" s="1"/>
  <c r="Q997" i="5"/>
  <c r="P1929" i="5"/>
  <c r="S1929" i="5" s="1"/>
  <c r="Q1929" i="5"/>
  <c r="Q96" i="5"/>
  <c r="P96" i="5"/>
  <c r="S96" i="5" s="1"/>
  <c r="P1674" i="5"/>
  <c r="S1674" i="5" s="1"/>
  <c r="Q1674" i="5"/>
  <c r="Q1630" i="5"/>
  <c r="P1630" i="5"/>
  <c r="S1630" i="5" s="1"/>
  <c r="P221" i="5"/>
  <c r="S221" i="5" s="1"/>
  <c r="Q221" i="5"/>
  <c r="Q1871" i="5"/>
  <c r="P1871" i="5"/>
  <c r="S1871" i="5" s="1"/>
  <c r="P929" i="5"/>
  <c r="S929" i="5" s="1"/>
  <c r="Q929" i="5"/>
  <c r="Q831" i="5"/>
  <c r="P831" i="5"/>
  <c r="S831" i="5" s="1"/>
  <c r="P1777" i="5"/>
  <c r="S1777" i="5" s="1"/>
  <c r="Q1777" i="5"/>
  <c r="Q483" i="5"/>
  <c r="P483" i="5"/>
  <c r="S483" i="5" s="1"/>
  <c r="P1855" i="5"/>
  <c r="S1855" i="5" s="1"/>
  <c r="Q1855" i="5"/>
  <c r="Q974" i="5"/>
  <c r="P974" i="5"/>
  <c r="S974" i="5" s="1"/>
  <c r="Q1697" i="5"/>
  <c r="P1697" i="5"/>
  <c r="S1697" i="5" s="1"/>
  <c r="P798" i="5"/>
  <c r="S798" i="5" s="1"/>
  <c r="Q798" i="5"/>
  <c r="Q661" i="5"/>
  <c r="P661" i="5"/>
  <c r="S661" i="5" s="1"/>
  <c r="P1755" i="5"/>
  <c r="S1755" i="5" s="1"/>
  <c r="Q1755" i="5"/>
  <c r="Q726" i="5"/>
  <c r="P726" i="5"/>
  <c r="S726" i="5" s="1"/>
  <c r="Q1798" i="5"/>
  <c r="P1798" i="5"/>
  <c r="S1798" i="5" s="1"/>
  <c r="Q1687" i="5"/>
  <c r="P1687" i="5"/>
  <c r="S1687" i="5" s="1"/>
  <c r="Q257" i="5"/>
  <c r="P257" i="5"/>
  <c r="S257" i="5" s="1"/>
  <c r="Q87" i="5"/>
  <c r="P87" i="5"/>
  <c r="S87" i="5" s="1"/>
  <c r="P56" i="5"/>
  <c r="S56" i="5" s="1"/>
  <c r="Q56" i="5"/>
  <c r="Q93" i="5"/>
  <c r="P93" i="5"/>
  <c r="S93" i="5" s="1"/>
  <c r="Q54" i="5"/>
  <c r="P54" i="5"/>
  <c r="S54" i="5" s="1"/>
  <c r="P1975" i="5"/>
  <c r="S1975" i="5" s="1"/>
  <c r="Q1975" i="5"/>
  <c r="P1073" i="5"/>
  <c r="S1073" i="5" s="1"/>
  <c r="Q1073" i="5"/>
  <c r="P1766" i="5"/>
  <c r="S1766" i="5" s="1"/>
  <c r="Q1766" i="5"/>
  <c r="Q347" i="5"/>
  <c r="P347" i="5"/>
  <c r="S347" i="5" s="1"/>
  <c r="Q1292" i="5"/>
  <c r="P1292" i="5"/>
  <c r="S1292" i="5" s="1"/>
  <c r="Q1438" i="5"/>
  <c r="P1438" i="5"/>
  <c r="S1438" i="5" s="1"/>
  <c r="P1639" i="5"/>
  <c r="S1639" i="5" s="1"/>
  <c r="Q1639" i="5"/>
  <c r="Q1999" i="5"/>
  <c r="P1999" i="5"/>
  <c r="S1999" i="5" s="1"/>
  <c r="P139" i="5"/>
  <c r="S139" i="5" s="1"/>
  <c r="Q139" i="5"/>
  <c r="Q834" i="5"/>
  <c r="P834" i="5"/>
  <c r="S834" i="5" s="1"/>
  <c r="Q656" i="5"/>
  <c r="P656" i="5"/>
  <c r="S656" i="5" s="1"/>
  <c r="P243" i="5"/>
  <c r="S243" i="5" s="1"/>
  <c r="Q243" i="5"/>
  <c r="Q562" i="5"/>
  <c r="P562" i="5"/>
  <c r="S562" i="5" s="1"/>
  <c r="P1135" i="5"/>
  <c r="S1135" i="5" s="1"/>
  <c r="Q1135" i="5"/>
  <c r="P1793" i="5"/>
  <c r="S1793" i="5" s="1"/>
  <c r="Q1793" i="5"/>
  <c r="P627" i="5"/>
  <c r="S627" i="5" s="1"/>
  <c r="Q627" i="5"/>
  <c r="P1526" i="5"/>
  <c r="S1526" i="5" s="1"/>
  <c r="Q1526" i="5"/>
  <c r="Q1863" i="5"/>
  <c r="P1863" i="5"/>
  <c r="S1863" i="5" s="1"/>
  <c r="Q988" i="5"/>
  <c r="P988" i="5"/>
  <c r="S988" i="5" s="1"/>
  <c r="Q964" i="5"/>
  <c r="P964" i="5"/>
  <c r="S964" i="5" s="1"/>
  <c r="P1973" i="5"/>
  <c r="S1973" i="5" s="1"/>
  <c r="Q1973" i="5"/>
  <c r="P1170" i="5"/>
  <c r="S1170" i="5" s="1"/>
  <c r="Q1170" i="5"/>
  <c r="Q1788" i="5"/>
  <c r="P1788" i="5"/>
  <c r="S1788" i="5" s="1"/>
  <c r="Q488" i="5"/>
  <c r="P488" i="5"/>
  <c r="S488" i="5" s="1"/>
  <c r="P1477" i="5"/>
  <c r="S1477" i="5" s="1"/>
  <c r="Q1477" i="5"/>
  <c r="P715" i="5"/>
  <c r="S715" i="5" s="1"/>
  <c r="Q715" i="5"/>
  <c r="P789" i="5"/>
  <c r="S789" i="5" s="1"/>
  <c r="Q789" i="5"/>
  <c r="Q1931" i="5"/>
  <c r="P1931" i="5"/>
  <c r="S1931" i="5" s="1"/>
  <c r="Q1015" i="5"/>
  <c r="P1015" i="5"/>
  <c r="S1015" i="5" s="1"/>
  <c r="P818" i="5"/>
  <c r="S818" i="5" s="1"/>
  <c r="Q818" i="5"/>
  <c r="Q1378" i="5"/>
  <c r="P1378" i="5"/>
  <c r="S1378" i="5" s="1"/>
  <c r="Q1710" i="5"/>
  <c r="P1710" i="5"/>
  <c r="S1710" i="5" s="1"/>
  <c r="Q1488" i="5"/>
  <c r="P1488" i="5"/>
  <c r="S1488" i="5" s="1"/>
  <c r="Q144" i="5"/>
  <c r="P144" i="5"/>
  <c r="S144" i="5" s="1"/>
  <c r="Q525" i="5"/>
  <c r="P525" i="5"/>
  <c r="S525" i="5" s="1"/>
  <c r="Q1332" i="5"/>
  <c r="P1332" i="5"/>
  <c r="S1332" i="5" s="1"/>
  <c r="P314" i="5"/>
  <c r="S314" i="5" s="1"/>
  <c r="Q314" i="5"/>
  <c r="Q1276" i="5"/>
  <c r="P1276" i="5"/>
  <c r="S1276" i="5" s="1"/>
  <c r="Q116" i="5"/>
  <c r="P116" i="5"/>
  <c r="S116" i="5" s="1"/>
  <c r="P1178" i="5"/>
  <c r="S1178" i="5" s="1"/>
  <c r="Q1178" i="5"/>
  <c r="P302" i="5"/>
  <c r="S302" i="5" s="1"/>
  <c r="Q302" i="5"/>
  <c r="Q1452" i="5"/>
  <c r="P1452" i="5"/>
  <c r="S1452" i="5" s="1"/>
  <c r="P1398" i="5"/>
  <c r="S1398" i="5" s="1"/>
  <c r="Q1398" i="5"/>
  <c r="Q1823" i="5"/>
  <c r="P1823" i="5"/>
  <c r="S1823" i="5" s="1"/>
  <c r="P1756" i="5"/>
  <c r="S1756" i="5" s="1"/>
  <c r="Q1756" i="5"/>
  <c r="P1140" i="5"/>
  <c r="S1140" i="5" s="1"/>
  <c r="Q1140" i="5"/>
  <c r="P720" i="5"/>
  <c r="S720" i="5" s="1"/>
  <c r="Q720" i="5"/>
  <c r="P548" i="5"/>
  <c r="S548" i="5" s="1"/>
  <c r="Q548" i="5"/>
  <c r="P1937" i="5"/>
  <c r="S1937" i="5" s="1"/>
  <c r="Q1937" i="5"/>
  <c r="Q1778" i="5"/>
  <c r="P1778" i="5"/>
  <c r="S1778" i="5" s="1"/>
  <c r="Q1633" i="5"/>
  <c r="P1633" i="5"/>
  <c r="S1633" i="5" s="1"/>
  <c r="Q101" i="5"/>
  <c r="P101" i="5"/>
  <c r="S101" i="5" s="1"/>
  <c r="P407" i="5"/>
  <c r="S407" i="5" s="1"/>
  <c r="Q407" i="5"/>
  <c r="P357" i="5"/>
  <c r="S357" i="5" s="1"/>
  <c r="Q357" i="5"/>
  <c r="Q1842" i="5"/>
  <c r="P1842" i="5"/>
  <c r="S1842" i="5" s="1"/>
  <c r="P961" i="5"/>
  <c r="S961" i="5" s="1"/>
  <c r="Q961" i="5"/>
  <c r="P1190" i="5"/>
  <c r="S1190" i="5" s="1"/>
  <c r="Q1190" i="5"/>
  <c r="P285" i="5"/>
  <c r="S285" i="5" s="1"/>
  <c r="Q285" i="5"/>
  <c r="P947" i="5"/>
  <c r="S947" i="5" s="1"/>
  <c r="Q947" i="5"/>
  <c r="P1692" i="5"/>
  <c r="S1692" i="5" s="1"/>
  <c r="Q1692" i="5"/>
  <c r="P1909" i="5"/>
  <c r="S1909" i="5" s="1"/>
  <c r="Q1909" i="5"/>
  <c r="P684" i="5"/>
  <c r="S684" i="5" s="1"/>
  <c r="Q684" i="5"/>
  <c r="Q1582" i="5"/>
  <c r="P1582" i="5"/>
  <c r="S1582" i="5" s="1"/>
  <c r="P1203" i="5"/>
  <c r="S1203" i="5" s="1"/>
  <c r="Q1203" i="5"/>
  <c r="P990" i="5"/>
  <c r="S990" i="5" s="1"/>
  <c r="Q990" i="5"/>
  <c r="P582" i="5"/>
  <c r="S582" i="5" s="1"/>
  <c r="Q582" i="5"/>
  <c r="Q502" i="5"/>
  <c r="P502" i="5"/>
  <c r="S502" i="5" s="1"/>
  <c r="Q455" i="5"/>
  <c r="P455" i="5"/>
  <c r="S455" i="5" s="1"/>
  <c r="P887" i="5"/>
  <c r="S887" i="5" s="1"/>
  <c r="Q887" i="5"/>
  <c r="Q1021" i="5"/>
  <c r="P1021" i="5"/>
  <c r="S1021" i="5" s="1"/>
  <c r="P1072" i="5"/>
  <c r="S1072" i="5" s="1"/>
  <c r="Q1072" i="5"/>
  <c r="Q1859" i="5"/>
  <c r="P1859" i="5"/>
  <c r="S1859" i="5" s="1"/>
  <c r="Q1831" i="5"/>
  <c r="P1831" i="5"/>
  <c r="S1831" i="5" s="1"/>
  <c r="Q1770" i="5"/>
  <c r="P1770" i="5"/>
  <c r="S1770" i="5" s="1"/>
  <c r="Q585" i="5"/>
  <c r="P585" i="5"/>
  <c r="S585" i="5" s="1"/>
  <c r="P295" i="5"/>
  <c r="S295" i="5" s="1"/>
  <c r="Q295" i="5"/>
  <c r="P1009" i="5"/>
  <c r="S1009" i="5" s="1"/>
  <c r="Q1009" i="5"/>
  <c r="Q335" i="5"/>
  <c r="P335" i="5"/>
  <c r="S335" i="5" s="1"/>
  <c r="P533" i="5"/>
  <c r="S533" i="5" s="1"/>
  <c r="Q533" i="5"/>
  <c r="P610" i="5"/>
  <c r="S610" i="5" s="1"/>
  <c r="Q610" i="5"/>
  <c r="P1285" i="5"/>
  <c r="S1285" i="5" s="1"/>
  <c r="Q1285" i="5"/>
  <c r="Q1596" i="5"/>
  <c r="P1596" i="5"/>
  <c r="S1596" i="5" s="1"/>
  <c r="Q227" i="5"/>
  <c r="P227" i="5"/>
  <c r="S227" i="5" s="1"/>
  <c r="P109" i="5"/>
  <c r="S109" i="5" s="1"/>
  <c r="Q109" i="5"/>
  <c r="P1469" i="5"/>
  <c r="S1469" i="5" s="1"/>
  <c r="Q1469" i="5"/>
  <c r="P1168" i="5"/>
  <c r="S1168" i="5" s="1"/>
  <c r="Q1168" i="5"/>
  <c r="Q1207" i="5"/>
  <c r="P1207" i="5"/>
  <c r="S1207" i="5" s="1"/>
  <c r="Q159" i="5"/>
  <c r="P159" i="5"/>
  <c r="S159" i="5" s="1"/>
  <c r="P1801" i="5"/>
  <c r="S1801" i="5" s="1"/>
  <c r="Q1801" i="5"/>
  <c r="Q885" i="5"/>
  <c r="P885" i="5"/>
  <c r="S885" i="5" s="1"/>
  <c r="Q737" i="5"/>
  <c r="P737" i="5"/>
  <c r="S737" i="5" s="1"/>
  <c r="Q479" i="5"/>
  <c r="P479" i="5"/>
  <c r="S479" i="5" s="1"/>
  <c r="Q445" i="5"/>
  <c r="P445" i="5"/>
  <c r="S445" i="5" s="1"/>
  <c r="Q480" i="5"/>
  <c r="P480" i="5"/>
  <c r="S480" i="5" s="1"/>
  <c r="P1236" i="5"/>
  <c r="S1236" i="5" s="1"/>
  <c r="Q1236" i="5"/>
  <c r="Q1268" i="5"/>
  <c r="P1268" i="5"/>
  <c r="S1268" i="5" s="1"/>
  <c r="P1622" i="5"/>
  <c r="S1622" i="5" s="1"/>
  <c r="Q1622" i="5"/>
  <c r="Q1494" i="5"/>
  <c r="P1494" i="5"/>
  <c r="S1494" i="5" s="1"/>
  <c r="P895" i="5"/>
  <c r="S895" i="5" s="1"/>
  <c r="Q895" i="5"/>
  <c r="P511" i="5"/>
  <c r="S511" i="5" s="1"/>
  <c r="Q511" i="5"/>
  <c r="Q245" i="5"/>
  <c r="P245" i="5"/>
  <c r="S245" i="5" s="1"/>
  <c r="Q261" i="5"/>
  <c r="P261" i="5"/>
  <c r="S261" i="5" s="1"/>
  <c r="P398" i="5"/>
  <c r="S398" i="5" s="1"/>
  <c r="Q398" i="5"/>
  <c r="Q543" i="5"/>
  <c r="P543" i="5"/>
  <c r="S543" i="5" s="1"/>
  <c r="Q1306" i="5"/>
  <c r="P1306" i="5"/>
  <c r="S1306" i="5" s="1"/>
  <c r="P1149" i="5"/>
  <c r="S1149" i="5" s="1"/>
  <c r="Q1149" i="5"/>
  <c r="P369" i="5"/>
  <c r="S369" i="5" s="1"/>
  <c r="Q369" i="5"/>
  <c r="P408" i="5"/>
  <c r="S408" i="5" s="1"/>
  <c r="Q408" i="5"/>
  <c r="Q658" i="5"/>
  <c r="P658" i="5"/>
  <c r="S658" i="5" s="1"/>
  <c r="P1943" i="5"/>
  <c r="S1943" i="5" s="1"/>
  <c r="Q1943" i="5"/>
  <c r="Q802" i="5"/>
  <c r="P802" i="5"/>
  <c r="S802" i="5" s="1"/>
  <c r="Q547" i="5"/>
  <c r="P547" i="5"/>
  <c r="S547" i="5" s="1"/>
  <c r="P1331" i="5"/>
  <c r="S1331" i="5" s="1"/>
  <c r="Q1331" i="5"/>
  <c r="P1949" i="5"/>
  <c r="S1949" i="5" s="1"/>
  <c r="Q1949" i="5"/>
  <c r="Q597" i="5"/>
  <c r="P597" i="5"/>
  <c r="S597" i="5" s="1"/>
  <c r="Q1746" i="5"/>
  <c r="P1746" i="5"/>
  <c r="S1746" i="5" s="1"/>
  <c r="Q523" i="5"/>
  <c r="P523" i="5"/>
  <c r="S523" i="5" s="1"/>
  <c r="P1185" i="5"/>
  <c r="S1185" i="5" s="1"/>
  <c r="Q1185" i="5"/>
  <c r="P247" i="5"/>
  <c r="S247" i="5" s="1"/>
  <c r="Q247" i="5"/>
  <c r="Q1960" i="5"/>
  <c r="P1960" i="5"/>
  <c r="S1960" i="5" s="1"/>
  <c r="Q706" i="5"/>
  <c r="P706" i="5"/>
  <c r="S706" i="5" s="1"/>
  <c r="Q639" i="5"/>
  <c r="P639" i="5"/>
  <c r="S639" i="5" s="1"/>
  <c r="P536" i="5"/>
  <c r="S536" i="5" s="1"/>
  <c r="Q536" i="5"/>
  <c r="Q1109" i="5"/>
  <c r="P1109" i="5"/>
  <c r="S1109" i="5" s="1"/>
  <c r="Q140" i="5"/>
  <c r="P140" i="5"/>
  <c r="S140" i="5" s="1"/>
  <c r="Q567" i="5"/>
  <c r="P567" i="5"/>
  <c r="S567" i="5" s="1"/>
  <c r="Q336" i="5"/>
  <c r="P336" i="5"/>
  <c r="S336" i="5" s="1"/>
  <c r="P1094" i="5"/>
  <c r="S1094" i="5" s="1"/>
  <c r="Q1094" i="5"/>
  <c r="Q1769" i="5"/>
  <c r="P1769" i="5"/>
  <c r="S1769" i="5" s="1"/>
  <c r="Q1568" i="5"/>
  <c r="P1568" i="5"/>
  <c r="S1568" i="5" s="1"/>
  <c r="P615" i="5"/>
  <c r="S615" i="5" s="1"/>
  <c r="Q615" i="5"/>
  <c r="Q436" i="5"/>
  <c r="P436" i="5"/>
  <c r="S436" i="5" s="1"/>
  <c r="P1478" i="5"/>
  <c r="S1478" i="5" s="1"/>
  <c r="Q1478" i="5"/>
  <c r="P307" i="5"/>
  <c r="S307" i="5" s="1"/>
  <c r="Q307" i="5"/>
  <c r="Q451" i="5"/>
  <c r="P451" i="5"/>
  <c r="S451" i="5" s="1"/>
  <c r="P888" i="5"/>
  <c r="S888" i="5" s="1"/>
  <c r="Q888" i="5"/>
  <c r="Q760" i="5"/>
  <c r="P760" i="5"/>
  <c r="S760" i="5" s="1"/>
  <c r="Q143" i="5"/>
  <c r="P143" i="5"/>
  <c r="S143" i="5" s="1"/>
  <c r="P1935" i="5"/>
  <c r="S1935" i="5" s="1"/>
  <c r="Q1935" i="5"/>
  <c r="Q731" i="5"/>
  <c r="P731" i="5"/>
  <c r="S731" i="5" s="1"/>
  <c r="Q1310" i="5"/>
  <c r="P1310" i="5"/>
  <c r="S1310" i="5" s="1"/>
  <c r="Q1984" i="5"/>
  <c r="P1984" i="5"/>
  <c r="S1984" i="5" s="1"/>
  <c r="Q1889" i="5"/>
  <c r="P1889" i="5"/>
  <c r="S1889" i="5" s="1"/>
  <c r="Q594" i="5"/>
  <c r="P594" i="5"/>
  <c r="S594" i="5" s="1"/>
  <c r="P1696" i="5"/>
  <c r="S1696" i="5" s="1"/>
  <c r="Q1696" i="5"/>
  <c r="P680" i="5"/>
  <c r="S680" i="5" s="1"/>
  <c r="Q680" i="5"/>
  <c r="P1142" i="5"/>
  <c r="S1142" i="5" s="1"/>
  <c r="Q1142" i="5"/>
  <c r="P223" i="5"/>
  <c r="S223" i="5" s="1"/>
  <c r="Q223" i="5"/>
  <c r="P240" i="5"/>
  <c r="S240" i="5" s="1"/>
  <c r="Q240" i="5"/>
  <c r="P49" i="5"/>
  <c r="S49" i="5" s="1"/>
  <c r="Q49" i="5"/>
  <c r="Q90" i="5"/>
  <c r="P90" i="5"/>
  <c r="S90" i="5" s="1"/>
  <c r="Q50" i="5"/>
  <c r="P50" i="5"/>
  <c r="S50" i="5" s="1"/>
  <c r="Q73" i="5"/>
  <c r="P73" i="5"/>
  <c r="S73" i="5" s="1"/>
  <c r="Q724" i="5"/>
  <c r="P724" i="5"/>
  <c r="S724" i="5" s="1"/>
  <c r="Q685" i="5"/>
  <c r="P685" i="5"/>
  <c r="S685" i="5" s="1"/>
  <c r="P1201" i="5"/>
  <c r="S1201" i="5" s="1"/>
  <c r="Q1201" i="5"/>
  <c r="Q320" i="5"/>
  <c r="P320" i="5"/>
  <c r="S320" i="5" s="1"/>
  <c r="P683" i="5"/>
  <c r="S683" i="5" s="1"/>
  <c r="Q683" i="5"/>
  <c r="P1439" i="5"/>
  <c r="S1439" i="5" s="1"/>
  <c r="Q1439" i="5"/>
  <c r="P491" i="5"/>
  <c r="S491" i="5" s="1"/>
  <c r="Q491" i="5"/>
  <c r="D38" i="8"/>
  <c r="C38" i="8"/>
  <c r="Q551" i="5"/>
  <c r="P551" i="5"/>
  <c r="S551" i="5" s="1"/>
  <c r="P1386" i="5"/>
  <c r="S1386" i="5" s="1"/>
  <c r="Q1386" i="5"/>
  <c r="Q264" i="5"/>
  <c r="P264" i="5"/>
  <c r="S264" i="5" s="1"/>
  <c r="P330" i="5"/>
  <c r="S330" i="5" s="1"/>
  <c r="Q330" i="5"/>
  <c r="P288" i="5"/>
  <c r="S288" i="5" s="1"/>
  <c r="Q288" i="5"/>
  <c r="Q1467" i="5"/>
  <c r="P1467" i="5"/>
  <c r="S1467" i="5" s="1"/>
  <c r="Q1679" i="5"/>
  <c r="P1679" i="5"/>
  <c r="S1679" i="5" s="1"/>
  <c r="P603" i="5"/>
  <c r="S603" i="5" s="1"/>
  <c r="Q603" i="5"/>
  <c r="Q752" i="5"/>
  <c r="P752" i="5"/>
  <c r="S752" i="5" s="1"/>
  <c r="P555" i="5"/>
  <c r="S555" i="5" s="1"/>
  <c r="Q555" i="5"/>
  <c r="P829" i="5"/>
  <c r="S829" i="5" s="1"/>
  <c r="Q829" i="5"/>
  <c r="P317" i="5"/>
  <c r="S317" i="5" s="1"/>
  <c r="Q317" i="5"/>
  <c r="P1706" i="5"/>
  <c r="S1706" i="5" s="1"/>
  <c r="Q1706" i="5"/>
  <c r="Q1408" i="5"/>
  <c r="P1408" i="5"/>
  <c r="S1408" i="5" s="1"/>
  <c r="Q537" i="5"/>
  <c r="P537" i="5"/>
  <c r="S537" i="5" s="1"/>
  <c r="P1791" i="5"/>
  <c r="S1791" i="5" s="1"/>
  <c r="Q1791" i="5"/>
  <c r="Q1698" i="5"/>
  <c r="P1698" i="5"/>
  <c r="S1698" i="5" s="1"/>
  <c r="Q646" i="5"/>
  <c r="P646" i="5"/>
  <c r="S646" i="5" s="1"/>
  <c r="Q806" i="5"/>
  <c r="P806" i="5"/>
  <c r="S806" i="5" s="1"/>
  <c r="P129" i="5"/>
  <c r="S129" i="5" s="1"/>
  <c r="Q129" i="5"/>
  <c r="Q321" i="5"/>
  <c r="P321" i="5"/>
  <c r="S321" i="5" s="1"/>
  <c r="Q1951" i="5"/>
  <c r="P1951" i="5"/>
  <c r="S1951" i="5" s="1"/>
  <c r="P1147" i="5"/>
  <c r="S1147" i="5" s="1"/>
  <c r="Q1147" i="5"/>
  <c r="Q542" i="5"/>
  <c r="P542" i="5"/>
  <c r="S542" i="5" s="1"/>
  <c r="P1048" i="5"/>
  <c r="S1048" i="5" s="1"/>
  <c r="Q1048" i="5"/>
  <c r="P185" i="5"/>
  <c r="S185" i="5" s="1"/>
  <c r="Q185" i="5"/>
  <c r="Q1441" i="5"/>
  <c r="P1441" i="5"/>
  <c r="S1441" i="5" s="1"/>
  <c r="Q1280" i="5"/>
  <c r="P1280" i="5"/>
  <c r="S1280" i="5" s="1"/>
  <c r="Q1038" i="5"/>
  <c r="P1038" i="5"/>
  <c r="S1038" i="5" s="1"/>
  <c r="P779" i="5"/>
  <c r="S779" i="5" s="1"/>
  <c r="Q779" i="5"/>
  <c r="Q1013" i="5"/>
  <c r="P1013" i="5"/>
  <c r="S1013" i="5" s="1"/>
  <c r="P833" i="5"/>
  <c r="S833" i="5" s="1"/>
  <c r="Q833" i="5"/>
  <c r="P498" i="5"/>
  <c r="S498" i="5" s="1"/>
  <c r="Q498" i="5"/>
  <c r="P1592" i="5"/>
  <c r="S1592" i="5" s="1"/>
  <c r="Q1592" i="5"/>
  <c r="P745" i="5"/>
  <c r="S745" i="5" s="1"/>
  <c r="Q745" i="5"/>
  <c r="P1944" i="5"/>
  <c r="S1944" i="5" s="1"/>
  <c r="Q1944" i="5"/>
  <c r="P1327" i="5"/>
  <c r="S1327" i="5" s="1"/>
  <c r="Q1327" i="5"/>
  <c r="Q618" i="5"/>
  <c r="P618" i="5"/>
  <c r="S618" i="5" s="1"/>
  <c r="P199" i="5"/>
  <c r="S199" i="5" s="1"/>
  <c r="Q199" i="5"/>
  <c r="Q1056" i="5"/>
  <c r="P1056" i="5"/>
  <c r="S1056" i="5" s="1"/>
  <c r="Q908" i="5"/>
  <c r="P908" i="5"/>
  <c r="S908" i="5" s="1"/>
  <c r="Q1781" i="5"/>
  <c r="P1781" i="5"/>
  <c r="S1781" i="5" s="1"/>
  <c r="Q340" i="5"/>
  <c r="P340" i="5"/>
  <c r="S340" i="5" s="1"/>
  <c r="Q955" i="5"/>
  <c r="P955" i="5"/>
  <c r="S955" i="5" s="1"/>
  <c r="P1041" i="5"/>
  <c r="S1041" i="5" s="1"/>
  <c r="Q1041" i="5"/>
  <c r="Q469" i="5"/>
  <c r="P469" i="5"/>
  <c r="S469" i="5" s="1"/>
  <c r="P423" i="5"/>
  <c r="S423" i="5" s="1"/>
  <c r="Q423" i="5"/>
  <c r="P1664" i="5"/>
  <c r="S1664" i="5" s="1"/>
  <c r="Q1664" i="5"/>
  <c r="P1514" i="5"/>
  <c r="S1514" i="5" s="1"/>
  <c r="Q1514" i="5"/>
  <c r="P1053" i="5"/>
  <c r="S1053" i="5" s="1"/>
  <c r="Q1053" i="5"/>
  <c r="P669" i="5"/>
  <c r="S669" i="5" s="1"/>
  <c r="Q669" i="5"/>
  <c r="Q957" i="5"/>
  <c r="P957" i="5"/>
  <c r="S957" i="5" s="1"/>
  <c r="P1352" i="5"/>
  <c r="S1352" i="5" s="1"/>
  <c r="Q1352" i="5"/>
  <c r="P160" i="5"/>
  <c r="S160" i="5" s="1"/>
  <c r="Q160" i="5"/>
  <c r="P1763" i="5"/>
  <c r="S1763" i="5" s="1"/>
  <c r="Q1763" i="5"/>
  <c r="P1017" i="5"/>
  <c r="S1017" i="5" s="1"/>
  <c r="Q1017" i="5"/>
  <c r="Q239" i="5"/>
  <c r="P239" i="5"/>
  <c r="S239" i="5" s="1"/>
  <c r="Q1208" i="5"/>
  <c r="P1208" i="5"/>
  <c r="S1208" i="5" s="1"/>
  <c r="P319" i="5"/>
  <c r="S319" i="5" s="1"/>
  <c r="Q319" i="5"/>
  <c r="Q1826" i="5"/>
  <c r="P1826" i="5"/>
  <c r="S1826" i="5" s="1"/>
  <c r="P1346" i="5"/>
  <c r="S1346" i="5" s="1"/>
  <c r="Q1346" i="5"/>
  <c r="Q552" i="5"/>
  <c r="P552" i="5"/>
  <c r="S552" i="5" s="1"/>
  <c r="Q441" i="5"/>
  <c r="P441" i="5"/>
  <c r="S441" i="5" s="1"/>
  <c r="Q1302" i="5"/>
  <c r="P1302" i="5"/>
  <c r="S1302" i="5" s="1"/>
  <c r="Q1247" i="5"/>
  <c r="P1247" i="5"/>
  <c r="S1247" i="5" s="1"/>
  <c r="Q1978" i="5"/>
  <c r="P1978" i="5"/>
  <c r="S1978" i="5" s="1"/>
  <c r="P1414" i="5"/>
  <c r="S1414" i="5" s="1"/>
  <c r="Q1414" i="5"/>
  <c r="Q1489" i="5"/>
  <c r="P1489" i="5"/>
  <c r="S1489" i="5" s="1"/>
  <c r="Q274" i="5"/>
  <c r="P274" i="5"/>
  <c r="S274" i="5" s="1"/>
  <c r="P1100" i="5"/>
  <c r="S1100" i="5" s="1"/>
  <c r="Q1100" i="5"/>
  <c r="P670" i="5"/>
  <c r="S670" i="5" s="1"/>
  <c r="Q670" i="5"/>
  <c r="Q1916" i="5"/>
  <c r="P1916" i="5"/>
  <c r="S1916" i="5" s="1"/>
  <c r="Q746" i="5"/>
  <c r="P746" i="5"/>
  <c r="S746" i="5" s="1"/>
  <c r="P1759" i="5"/>
  <c r="S1759" i="5" s="1"/>
  <c r="Q1759" i="5"/>
  <c r="P187" i="5"/>
  <c r="S187" i="5" s="1"/>
  <c r="Q187" i="5"/>
  <c r="Q1848" i="5"/>
  <c r="P1848" i="5"/>
  <c r="S1848" i="5" s="1"/>
  <c r="Q1131" i="5"/>
  <c r="P1131" i="5"/>
  <c r="S1131" i="5" s="1"/>
  <c r="P1612" i="5"/>
  <c r="S1612" i="5" s="1"/>
  <c r="Q1612" i="5"/>
  <c r="Q1300" i="5"/>
  <c r="P1300" i="5"/>
  <c r="S1300" i="5" s="1"/>
  <c r="P1894" i="5"/>
  <c r="S1894" i="5" s="1"/>
  <c r="Q1894" i="5"/>
  <c r="Q124" i="5"/>
  <c r="P124" i="5"/>
  <c r="S124" i="5" s="1"/>
  <c r="P602" i="5"/>
  <c r="S602" i="5" s="1"/>
  <c r="Q602" i="5"/>
  <c r="P788" i="5"/>
  <c r="S788" i="5" s="1"/>
  <c r="Q788" i="5"/>
  <c r="Q1319" i="5"/>
  <c r="P1319" i="5"/>
  <c r="S1319" i="5" s="1"/>
  <c r="Q847" i="5"/>
  <c r="P847" i="5"/>
  <c r="S847" i="5" s="1"/>
  <c r="P1914" i="5"/>
  <c r="S1914" i="5" s="1"/>
  <c r="Q1914" i="5"/>
  <c r="P856" i="5"/>
  <c r="S856" i="5" s="1"/>
  <c r="Q856" i="5"/>
  <c r="P1675" i="5"/>
  <c r="S1675" i="5" s="1"/>
  <c r="Q1675" i="5"/>
  <c r="Q1632" i="5"/>
  <c r="P1632" i="5"/>
  <c r="S1632" i="5" s="1"/>
  <c r="P1107" i="5"/>
  <c r="S1107" i="5" s="1"/>
  <c r="Q1107" i="5"/>
  <c r="P813" i="5"/>
  <c r="S813" i="5" s="1"/>
  <c r="Q813" i="5"/>
  <c r="P1175" i="5"/>
  <c r="S1175" i="5" s="1"/>
  <c r="Q1175" i="5"/>
  <c r="P186" i="5"/>
  <c r="S186" i="5" s="1"/>
  <c r="Q186" i="5"/>
  <c r="Q1521" i="5"/>
  <c r="P1521" i="5"/>
  <c r="S1521" i="5" s="1"/>
  <c r="Q956" i="5"/>
  <c r="P956" i="5"/>
  <c r="S956" i="5" s="1"/>
  <c r="P1920" i="5"/>
  <c r="S1920" i="5" s="1"/>
  <c r="Q1920" i="5"/>
  <c r="Q153" i="5"/>
  <c r="P153" i="5"/>
  <c r="S153" i="5" s="1"/>
  <c r="Q249" i="5"/>
  <c r="P249" i="5"/>
  <c r="S249" i="5" s="1"/>
  <c r="Q1210" i="5"/>
  <c r="P1210" i="5"/>
  <c r="S1210" i="5" s="1"/>
  <c r="P1004" i="5"/>
  <c r="S1004" i="5" s="1"/>
  <c r="Q1004" i="5"/>
  <c r="P467" i="5"/>
  <c r="S467" i="5" s="1"/>
  <c r="Q467" i="5"/>
  <c r="Q727" i="5"/>
  <c r="P727" i="5"/>
  <c r="S727" i="5" s="1"/>
  <c r="P1293" i="5"/>
  <c r="S1293" i="5" s="1"/>
  <c r="Q1293" i="5"/>
  <c r="P1720" i="5"/>
  <c r="S1720" i="5" s="1"/>
  <c r="Q1720" i="5"/>
  <c r="P137" i="5"/>
  <c r="S137" i="5" s="1"/>
  <c r="Q137" i="5"/>
  <c r="Q135" i="5"/>
  <c r="P135" i="5"/>
  <c r="S135" i="5" s="1"/>
  <c r="Q244" i="5"/>
  <c r="P244" i="5"/>
  <c r="S244" i="5" s="1"/>
  <c r="Q1986" i="5"/>
  <c r="P1986" i="5"/>
  <c r="S1986" i="5" s="1"/>
  <c r="P1971" i="5"/>
  <c r="S1971" i="5" s="1"/>
  <c r="Q1971" i="5"/>
  <c r="Q753" i="5"/>
  <c r="P753" i="5"/>
  <c r="S753" i="5" s="1"/>
  <c r="Q641" i="5"/>
  <c r="P641" i="5"/>
  <c r="S641" i="5" s="1"/>
  <c r="P1555" i="5"/>
  <c r="S1555" i="5" s="1"/>
  <c r="Q1555" i="5"/>
  <c r="Q1462" i="5"/>
  <c r="P1462" i="5"/>
  <c r="S1462" i="5" s="1"/>
  <c r="Q1255" i="5"/>
  <c r="P1255" i="5"/>
  <c r="S1255" i="5" s="1"/>
  <c r="Q666" i="5"/>
  <c r="P666" i="5"/>
  <c r="S666" i="5" s="1"/>
  <c r="P1885" i="5"/>
  <c r="S1885" i="5" s="1"/>
  <c r="Q1885" i="5"/>
  <c r="P1359" i="5"/>
  <c r="S1359" i="5" s="1"/>
  <c r="Q1359" i="5"/>
  <c r="P1085" i="5"/>
  <c r="S1085" i="5" s="1"/>
  <c r="Q1085" i="5"/>
  <c r="P1701" i="5"/>
  <c r="S1701" i="5" s="1"/>
  <c r="Q1701" i="5"/>
  <c r="Q1444" i="5"/>
  <c r="P1444" i="5"/>
  <c r="S1444" i="5" s="1"/>
  <c r="P1629" i="5"/>
  <c r="S1629" i="5" s="1"/>
  <c r="Q1629" i="5"/>
  <c r="P808" i="5"/>
  <c r="S808" i="5" s="1"/>
  <c r="Q808" i="5"/>
  <c r="P1395" i="5"/>
  <c r="S1395" i="5" s="1"/>
  <c r="Q1395" i="5"/>
  <c r="P923" i="5"/>
  <c r="S923" i="5" s="1"/>
  <c r="Q923" i="5"/>
  <c r="Q1211" i="5"/>
  <c r="P1211" i="5"/>
  <c r="S1211" i="5" s="1"/>
  <c r="P1982" i="5"/>
  <c r="S1982" i="5" s="1"/>
  <c r="Q1982" i="5"/>
  <c r="Q1086" i="5"/>
  <c r="P1086" i="5"/>
  <c r="S1086" i="5" s="1"/>
  <c r="P212" i="5"/>
  <c r="S212" i="5" s="1"/>
  <c r="Q212" i="5"/>
  <c r="Q1409" i="5"/>
  <c r="P1409" i="5"/>
  <c r="S1409" i="5" s="1"/>
  <c r="Q1279" i="5"/>
  <c r="P1279" i="5"/>
  <c r="S1279" i="5" s="1"/>
  <c r="P410" i="5"/>
  <c r="S410" i="5" s="1"/>
  <c r="Q410" i="5"/>
  <c r="Q1443" i="5"/>
  <c r="P1443" i="5"/>
  <c r="S1443" i="5" s="1"/>
  <c r="P397" i="5"/>
  <c r="S397" i="5" s="1"/>
  <c r="Q397" i="5"/>
  <c r="Q928" i="5"/>
  <c r="P928" i="5"/>
  <c r="S928" i="5" s="1"/>
  <c r="P809" i="5"/>
  <c r="S809" i="5" s="1"/>
  <c r="Q809" i="5"/>
  <c r="P652" i="5"/>
  <c r="S652" i="5" s="1"/>
  <c r="Q652" i="5"/>
  <c r="Q1531" i="5"/>
  <c r="P1531" i="5"/>
  <c r="S1531" i="5" s="1"/>
  <c r="Q1252" i="5"/>
  <c r="P1252" i="5"/>
  <c r="S1252" i="5" s="1"/>
  <c r="P1356" i="5"/>
  <c r="S1356" i="5" s="1"/>
  <c r="Q1356" i="5"/>
  <c r="P1459" i="5"/>
  <c r="S1459" i="5" s="1"/>
  <c r="Q1459" i="5"/>
  <c r="P1800" i="5"/>
  <c r="S1800" i="5" s="1"/>
  <c r="Q1800" i="5"/>
  <c r="P1854" i="5"/>
  <c r="S1854" i="5" s="1"/>
  <c r="Q1854" i="5"/>
  <c r="P1473" i="5"/>
  <c r="S1473" i="5" s="1"/>
  <c r="Q1473" i="5"/>
  <c r="Q1069" i="5"/>
  <c r="P1069" i="5"/>
  <c r="S1069" i="5" s="1"/>
  <c r="Q1621" i="5"/>
  <c r="P1621" i="5"/>
  <c r="S1621" i="5" s="1"/>
  <c r="P1248" i="5"/>
  <c r="S1248" i="5" s="1"/>
  <c r="Q1248" i="5"/>
  <c r="P100" i="5"/>
  <c r="S100" i="5" s="1"/>
  <c r="Q100" i="5"/>
  <c r="Q648" i="5"/>
  <c r="P648" i="5"/>
  <c r="S648" i="5" s="1"/>
  <c r="P1617" i="5"/>
  <c r="S1617" i="5" s="1"/>
  <c r="Q1617" i="5"/>
  <c r="Q636" i="5"/>
  <c r="P636" i="5"/>
  <c r="S636" i="5" s="1"/>
  <c r="P103" i="5"/>
  <c r="S103" i="5" s="1"/>
  <c r="Q103" i="5"/>
  <c r="P203" i="5"/>
  <c r="S203" i="5" s="1"/>
  <c r="Q203" i="5"/>
  <c r="P92" i="5"/>
  <c r="S92" i="5" s="1"/>
  <c r="Q92" i="5"/>
  <c r="Q78" i="5"/>
  <c r="P78" i="5"/>
  <c r="S78" i="5" s="1"/>
  <c r="Q208" i="5"/>
  <c r="P208" i="5"/>
  <c r="S208" i="5" s="1"/>
  <c r="P1052" i="5"/>
  <c r="S1052" i="5" s="1"/>
  <c r="Q1052" i="5"/>
  <c r="P235" i="5"/>
  <c r="S235" i="5" s="1"/>
  <c r="Q235" i="5"/>
  <c r="Q1345" i="5"/>
  <c r="P1345" i="5"/>
  <c r="S1345" i="5" s="1"/>
  <c r="P1938" i="5"/>
  <c r="S1938" i="5" s="1"/>
  <c r="Q1938" i="5"/>
  <c r="P1286" i="5"/>
  <c r="S1286" i="5" s="1"/>
  <c r="Q1286" i="5"/>
  <c r="P1132" i="5"/>
  <c r="S1132" i="5" s="1"/>
  <c r="Q1132" i="5"/>
  <c r="P893" i="5"/>
  <c r="S893" i="5" s="1"/>
  <c r="Q893" i="5"/>
  <c r="P1789" i="5"/>
  <c r="S1789" i="5" s="1"/>
  <c r="Q1789" i="5"/>
  <c r="P958" i="5"/>
  <c r="S958" i="5" s="1"/>
  <c r="Q958" i="5"/>
  <c r="Q1906" i="5"/>
  <c r="P1906" i="5"/>
  <c r="S1906" i="5" s="1"/>
  <c r="Q612" i="5"/>
  <c r="P612" i="5"/>
  <c r="S612" i="5" s="1"/>
  <c r="P201" i="5"/>
  <c r="S201" i="5" s="1"/>
  <c r="Q201" i="5"/>
  <c r="P461" i="5"/>
  <c r="S461" i="5" s="1"/>
  <c r="Q461" i="5"/>
  <c r="P1780" i="5"/>
  <c r="S1780" i="5" s="1"/>
  <c r="Q1780" i="5"/>
  <c r="Q1922" i="5"/>
  <c r="P1922" i="5"/>
  <c r="S1922" i="5" s="1"/>
  <c r="Q1976" i="5"/>
  <c r="P1976" i="5"/>
  <c r="S1976" i="5" s="1"/>
  <c r="Q84" i="5"/>
  <c r="P84" i="5"/>
  <c r="S84" i="5" s="1"/>
  <c r="P64" i="5"/>
  <c r="S64" i="5" s="1"/>
  <c r="Q64" i="5"/>
  <c r="Q210" i="5"/>
  <c r="P210" i="5"/>
  <c r="S210" i="5" s="1"/>
  <c r="P1058" i="5"/>
  <c r="S1058" i="5" s="1"/>
  <c r="Q1058" i="5"/>
  <c r="Q782" i="5"/>
  <c r="P782" i="5"/>
  <c r="S782" i="5" s="1"/>
  <c r="Q940" i="5"/>
  <c r="P940" i="5"/>
  <c r="S940" i="5" s="1"/>
  <c r="Q1234" i="5"/>
  <c r="P1234" i="5"/>
  <c r="S1234" i="5" s="1"/>
  <c r="Q1835" i="5"/>
  <c r="P1835" i="5"/>
  <c r="S1835" i="5" s="1"/>
  <c r="Q557" i="5"/>
  <c r="P557" i="5"/>
  <c r="S557" i="5" s="1"/>
  <c r="Q985" i="5"/>
  <c r="P985" i="5"/>
  <c r="S985" i="5" s="1"/>
  <c r="P1559" i="5"/>
  <c r="S1559" i="5" s="1"/>
  <c r="Q1559" i="5"/>
  <c r="Q386" i="5"/>
  <c r="P386" i="5"/>
  <c r="S386" i="5" s="1"/>
  <c r="Q1426" i="5"/>
  <c r="P1426" i="5"/>
  <c r="S1426" i="5" s="1"/>
  <c r="P1257" i="5"/>
  <c r="S1257" i="5" s="1"/>
  <c r="Q1257" i="5"/>
  <c r="P1997" i="5"/>
  <c r="S1997" i="5" s="1"/>
  <c r="Q1997" i="5"/>
  <c r="P1011" i="5"/>
  <c r="S1011" i="5" s="1"/>
  <c r="Q1011" i="5"/>
  <c r="Q600" i="5"/>
  <c r="P600" i="5"/>
  <c r="S600" i="5" s="1"/>
  <c r="Q163" i="5"/>
  <c r="P163" i="5"/>
  <c r="S163" i="5" s="1"/>
  <c r="Q632" i="5"/>
  <c r="P632" i="5"/>
  <c r="S632" i="5" s="1"/>
  <c r="Q1743" i="5"/>
  <c r="P1743" i="5"/>
  <c r="S1743" i="5" s="1"/>
  <c r="P1538" i="5"/>
  <c r="S1538" i="5" s="1"/>
  <c r="Q1538" i="5"/>
  <c r="P1196" i="5"/>
  <c r="S1196" i="5" s="1"/>
  <c r="Q1196" i="5"/>
  <c r="Q850" i="5"/>
  <c r="P850" i="5"/>
  <c r="S850" i="5" s="1"/>
  <c r="Q183" i="5"/>
  <c r="P183" i="5"/>
  <c r="S183" i="5" s="1"/>
  <c r="Q1193" i="5"/>
  <c r="P1193" i="5"/>
  <c r="S1193" i="5" s="1"/>
  <c r="Q1182" i="5"/>
  <c r="P1182" i="5"/>
  <c r="S1182" i="5" s="1"/>
  <c r="P1550" i="5"/>
  <c r="S1550" i="5" s="1"/>
  <c r="Q1550" i="5"/>
  <c r="P1344" i="5"/>
  <c r="S1344" i="5" s="1"/>
  <c r="Q1344" i="5"/>
  <c r="Q1934" i="5"/>
  <c r="P1934" i="5"/>
  <c r="S1934" i="5" s="1"/>
  <c r="P611" i="5"/>
  <c r="S611" i="5" s="1"/>
  <c r="Q611" i="5"/>
  <c r="P1431" i="5"/>
  <c r="S1431" i="5" s="1"/>
  <c r="Q1431" i="5"/>
  <c r="Q356" i="5"/>
  <c r="P356" i="5"/>
  <c r="S356" i="5" s="1"/>
  <c r="Q1213" i="5"/>
  <c r="P1213" i="5"/>
  <c r="S1213" i="5" s="1"/>
  <c r="Q1407" i="5"/>
  <c r="P1407" i="5"/>
  <c r="S1407" i="5" s="1"/>
  <c r="P1130" i="5"/>
  <c r="S1130" i="5" s="1"/>
  <c r="Q1130" i="5"/>
  <c r="Q328" i="5"/>
  <c r="P328" i="5"/>
  <c r="S328" i="5" s="1"/>
  <c r="Q450" i="5"/>
  <c r="P450" i="5"/>
  <c r="S450" i="5" s="1"/>
  <c r="P1846" i="5"/>
  <c r="S1846" i="5" s="1"/>
  <c r="Q1846" i="5"/>
  <c r="P216" i="5"/>
  <c r="S216" i="5" s="1"/>
  <c r="Q216" i="5"/>
  <c r="P1772" i="5"/>
  <c r="S1772" i="5" s="1"/>
  <c r="Q1772" i="5"/>
  <c r="P1353" i="5"/>
  <c r="S1353" i="5" s="1"/>
  <c r="Q1353" i="5"/>
  <c r="P202" i="5"/>
  <c r="S202" i="5" s="1"/>
  <c r="Q202" i="5"/>
  <c r="P437" i="5"/>
  <c r="S437" i="5" s="1"/>
  <c r="Q437" i="5"/>
  <c r="Q1039" i="5"/>
  <c r="P1039" i="5"/>
  <c r="S1039" i="5" s="1"/>
  <c r="P688" i="5"/>
  <c r="S688" i="5" s="1"/>
  <c r="Q688" i="5"/>
  <c r="P1579" i="5"/>
  <c r="S1579" i="5" s="1"/>
  <c r="Q1579" i="5"/>
  <c r="P343" i="5"/>
  <c r="S343" i="5" s="1"/>
  <c r="Q343" i="5"/>
  <c r="Q678" i="5"/>
  <c r="P678" i="5"/>
  <c r="S678" i="5" s="1"/>
  <c r="Q815" i="5"/>
  <c r="P815" i="5"/>
  <c r="S815" i="5" s="1"/>
  <c r="P580" i="5"/>
  <c r="S580" i="5" s="1"/>
  <c r="Q580" i="5"/>
  <c r="P1269" i="5"/>
  <c r="S1269" i="5" s="1"/>
  <c r="Q1269" i="5"/>
  <c r="Q702" i="5"/>
  <c r="P702" i="5"/>
  <c r="S702" i="5" s="1"/>
  <c r="P1606" i="5"/>
  <c r="S1606" i="5" s="1"/>
  <c r="Q1606" i="5"/>
  <c r="Q1713" i="5"/>
  <c r="P1713" i="5"/>
  <c r="S1713" i="5" s="1"/>
  <c r="P799" i="5"/>
  <c r="S799" i="5" s="1"/>
  <c r="Q799" i="5"/>
  <c r="P742" i="5"/>
  <c r="S742" i="5" s="1"/>
  <c r="Q742" i="5"/>
  <c r="P1082" i="5"/>
  <c r="S1082" i="5" s="1"/>
  <c r="Q1082" i="5"/>
  <c r="P1735" i="5"/>
  <c r="S1735" i="5" s="1"/>
  <c r="Q1735" i="5"/>
  <c r="P987" i="5"/>
  <c r="S987" i="5" s="1"/>
  <c r="Q987" i="5"/>
  <c r="Q1636" i="5"/>
  <c r="P1636" i="5"/>
  <c r="S1636" i="5" s="1"/>
  <c r="Q876" i="5"/>
  <c r="P876" i="5"/>
  <c r="S876" i="5" s="1"/>
  <c r="Q1230" i="5"/>
  <c r="P1230" i="5"/>
  <c r="S1230" i="5" s="1"/>
  <c r="Q1451" i="5"/>
  <c r="P1451" i="5"/>
  <c r="S1451" i="5" s="1"/>
  <c r="P743" i="5"/>
  <c r="S743" i="5" s="1"/>
  <c r="Q743" i="5"/>
  <c r="Q1334" i="5"/>
  <c r="P1334" i="5"/>
  <c r="S1334" i="5" s="1"/>
  <c r="P640" i="5"/>
  <c r="S640" i="5" s="1"/>
  <c r="Q640" i="5"/>
  <c r="Q1099" i="5"/>
  <c r="P1099" i="5"/>
  <c r="S1099" i="5" s="1"/>
  <c r="Q903" i="5"/>
  <c r="P903" i="5"/>
  <c r="S903" i="5" s="1"/>
  <c r="Q1659" i="5"/>
  <c r="P1659" i="5"/>
  <c r="S1659" i="5" s="1"/>
  <c r="Q394" i="5"/>
  <c r="P394" i="5"/>
  <c r="S394" i="5" s="1"/>
  <c r="P332" i="5"/>
  <c r="S332" i="5" s="1"/>
  <c r="Q332" i="5"/>
  <c r="Q232" i="5"/>
  <c r="P232" i="5"/>
  <c r="S232" i="5" s="1"/>
  <c r="P1990" i="5"/>
  <c r="S1990" i="5" s="1"/>
  <c r="Q1990" i="5"/>
  <c r="Q1120" i="5"/>
  <c r="P1120" i="5"/>
  <c r="S1120" i="5" s="1"/>
  <c r="Q1030" i="5"/>
  <c r="P1030" i="5"/>
  <c r="S1030" i="5" s="1"/>
  <c r="P278" i="5"/>
  <c r="S278" i="5" s="1"/>
  <c r="Q278" i="5"/>
  <c r="P1891" i="5"/>
  <c r="S1891" i="5" s="1"/>
  <c r="Q1891" i="5"/>
  <c r="Q540" i="5"/>
  <c r="P540" i="5"/>
  <c r="S540" i="5" s="1"/>
  <c r="P824" i="5"/>
  <c r="S824" i="5" s="1"/>
  <c r="Q824" i="5"/>
  <c r="P1373" i="5"/>
  <c r="S1373" i="5" s="1"/>
  <c r="Q1373" i="5"/>
  <c r="Q1861" i="5"/>
  <c r="P1861" i="5"/>
  <c r="S1861" i="5" s="1"/>
  <c r="P650" i="5"/>
  <c r="S650" i="5" s="1"/>
  <c r="Q650" i="5"/>
  <c r="P595" i="5"/>
  <c r="S595" i="5" s="1"/>
  <c r="Q595" i="5"/>
  <c r="Q250" i="5"/>
  <c r="P250" i="5"/>
  <c r="S250" i="5" s="1"/>
  <c r="Q898" i="5"/>
  <c r="P898" i="5"/>
  <c r="S898" i="5" s="1"/>
  <c r="P1708" i="5"/>
  <c r="S1708" i="5" s="1"/>
  <c r="Q1708" i="5"/>
  <c r="P1200" i="5"/>
  <c r="S1200" i="5" s="1"/>
  <c r="Q1200" i="5"/>
  <c r="Q1958" i="5"/>
  <c r="P1958" i="5"/>
  <c r="S1958" i="5" s="1"/>
  <c r="Q614" i="5"/>
  <c r="P614" i="5"/>
  <c r="S614" i="5" s="1"/>
  <c r="Q1060" i="5"/>
  <c r="P1060" i="5"/>
  <c r="S1060" i="5" s="1"/>
  <c r="P270" i="5"/>
  <c r="S270" i="5" s="1"/>
  <c r="Q270" i="5"/>
  <c r="P269" i="5"/>
  <c r="S269" i="5" s="1"/>
  <c r="Q269" i="5"/>
  <c r="Q405" i="5"/>
  <c r="P405" i="5"/>
  <c r="S405" i="5" s="1"/>
  <c r="Q1959" i="5"/>
  <c r="P1959" i="5"/>
  <c r="S1959" i="5" s="1"/>
  <c r="P932" i="5"/>
  <c r="S932" i="5" s="1"/>
  <c r="Q932" i="5"/>
  <c r="P983" i="5"/>
  <c r="S983" i="5" s="1"/>
  <c r="Q983" i="5"/>
  <c r="P1065" i="5"/>
  <c r="S1065" i="5" s="1"/>
  <c r="Q1065" i="5"/>
  <c r="Q1812" i="5"/>
  <c r="P1812" i="5"/>
  <c r="S1812" i="5" s="1"/>
  <c r="P1307" i="5"/>
  <c r="S1307" i="5" s="1"/>
  <c r="Q1307" i="5"/>
  <c r="P1440" i="5"/>
  <c r="S1440" i="5" s="1"/>
  <c r="Q1440" i="5"/>
  <c r="P941" i="5"/>
  <c r="S941" i="5" s="1"/>
  <c r="Q941" i="5"/>
  <c r="Q1637" i="5"/>
  <c r="P1637" i="5"/>
  <c r="S1637" i="5" s="1"/>
  <c r="Q1537" i="5"/>
  <c r="P1537" i="5"/>
  <c r="S1537" i="5" s="1"/>
  <c r="Q1183" i="5"/>
  <c r="P1183" i="5"/>
  <c r="S1183" i="5" s="1"/>
  <c r="P1317" i="5"/>
  <c r="S1317" i="5" s="1"/>
  <c r="Q1317" i="5"/>
  <c r="Q362" i="5"/>
  <c r="P362" i="5"/>
  <c r="S362" i="5" s="1"/>
  <c r="P645" i="5"/>
  <c r="S645" i="5" s="1"/>
  <c r="Q645" i="5"/>
  <c r="P1945" i="5"/>
  <c r="S1945" i="5" s="1"/>
  <c r="Q1945" i="5"/>
  <c r="P507" i="5"/>
  <c r="S507" i="5" s="1"/>
  <c r="Q507" i="5"/>
  <c r="P728" i="5"/>
  <c r="S728" i="5" s="1"/>
  <c r="Q728" i="5"/>
  <c r="P1845" i="5"/>
  <c r="S1845" i="5" s="1"/>
  <c r="Q1845" i="5"/>
  <c r="P1688" i="5"/>
  <c r="S1688" i="5" s="1"/>
  <c r="Q1688" i="5"/>
  <c r="P508" i="5"/>
  <c r="S508" i="5" s="1"/>
  <c r="Q508" i="5"/>
  <c r="P1032" i="5"/>
  <c r="S1032" i="5" s="1"/>
  <c r="Q1032" i="5"/>
  <c r="P748" i="5"/>
  <c r="S748" i="5" s="1"/>
  <c r="Q748" i="5"/>
  <c r="P1037" i="5"/>
  <c r="S1037" i="5" s="1"/>
  <c r="Q1037" i="5"/>
  <c r="P470" i="5"/>
  <c r="S470" i="5" s="1"/>
  <c r="Q470" i="5"/>
  <c r="Q1833" i="5"/>
  <c r="P1833" i="5"/>
  <c r="S1833" i="5" s="1"/>
  <c r="P41" i="5"/>
  <c r="S41" i="5" s="1"/>
  <c r="Q41" i="5"/>
  <c r="P142" i="5"/>
  <c r="S142" i="5" s="1"/>
  <c r="Q142" i="5"/>
  <c r="Q1033" i="5"/>
  <c r="P1033" i="5"/>
  <c r="S1033" i="5" s="1"/>
  <c r="P175" i="5"/>
  <c r="S175" i="5" s="1"/>
  <c r="Q175" i="5"/>
  <c r="Q1095" i="5"/>
  <c r="P1095" i="5"/>
  <c r="S1095" i="5" s="1"/>
  <c r="Q518" i="5"/>
  <c r="P518" i="5"/>
  <c r="S518" i="5" s="1"/>
  <c r="P1450" i="5"/>
  <c r="S1450" i="5" s="1"/>
  <c r="Q1450" i="5"/>
  <c r="P327" i="5"/>
  <c r="S327" i="5" s="1"/>
  <c r="Q327" i="5"/>
  <c r="P1186" i="5"/>
  <c r="S1186" i="5" s="1"/>
  <c r="Q1186" i="5"/>
  <c r="Q196" i="5"/>
  <c r="P196" i="5"/>
  <c r="S196" i="5" s="1"/>
  <c r="P1000" i="5"/>
  <c r="S1000" i="5" s="1"/>
  <c r="Q1000" i="5"/>
  <c r="P1681" i="5"/>
  <c r="S1681" i="5" s="1"/>
  <c r="Q1681" i="5"/>
  <c r="P1926" i="5"/>
  <c r="S1926" i="5" s="1"/>
  <c r="Q1926" i="5"/>
  <c r="Q1903" i="5"/>
  <c r="P1903" i="5"/>
  <c r="S1903" i="5" s="1"/>
  <c r="Q993" i="5"/>
  <c r="P993" i="5"/>
  <c r="S993" i="5" s="1"/>
  <c r="P1080" i="5"/>
  <c r="S1080" i="5" s="1"/>
  <c r="Q1080" i="5"/>
  <c r="P1718" i="5"/>
  <c r="S1718" i="5" s="1"/>
  <c r="Q1718" i="5"/>
  <c r="Q921" i="5"/>
  <c r="P921" i="5"/>
  <c r="S921" i="5" s="1"/>
  <c r="Q998" i="5"/>
  <c r="P998" i="5"/>
  <c r="S998" i="5" s="1"/>
  <c r="P1979" i="5"/>
  <c r="S1979" i="5" s="1"/>
  <c r="Q1979" i="5"/>
  <c r="Q663" i="5"/>
  <c r="P663" i="5"/>
  <c r="S663" i="5" s="1"/>
  <c r="P1525" i="5"/>
  <c r="S1525" i="5" s="1"/>
  <c r="Q1525" i="5"/>
  <c r="P550" i="5"/>
  <c r="S550" i="5" s="1"/>
  <c r="Q550" i="5"/>
  <c r="Q259" i="5"/>
  <c r="P259" i="5"/>
  <c r="S259" i="5" s="1"/>
  <c r="P1326" i="5"/>
  <c r="S1326" i="5" s="1"/>
  <c r="Q1326" i="5"/>
  <c r="Q1500" i="5"/>
  <c r="P1500" i="5"/>
  <c r="S1500" i="5" s="1"/>
  <c r="Q456" i="5"/>
  <c r="P456" i="5"/>
  <c r="S456" i="5" s="1"/>
  <c r="Q1573" i="5"/>
  <c r="P1573" i="5"/>
  <c r="S1573" i="5" s="1"/>
  <c r="P431" i="5"/>
  <c r="S431" i="5" s="1"/>
  <c r="Q431" i="5"/>
  <c r="P1365" i="5"/>
  <c r="S1365" i="5" s="1"/>
  <c r="Q1365" i="5"/>
  <c r="P1512" i="5"/>
  <c r="S1512" i="5" s="1"/>
  <c r="Q1512" i="5"/>
  <c r="P1470" i="5"/>
  <c r="S1470" i="5" s="1"/>
  <c r="Q1470" i="5"/>
  <c r="Q677" i="5"/>
  <c r="P677" i="5"/>
  <c r="S677" i="5" s="1"/>
  <c r="Q154" i="5"/>
  <c r="P154" i="5"/>
  <c r="S154" i="5" s="1"/>
  <c r="P836" i="5"/>
  <c r="S836" i="5" s="1"/>
  <c r="Q836" i="5"/>
  <c r="P1074" i="5"/>
  <c r="S1074" i="5" s="1"/>
  <c r="Q1074" i="5"/>
  <c r="Q1857" i="5"/>
  <c r="P1857" i="5"/>
  <c r="S1857" i="5" s="1"/>
  <c r="Q490" i="5"/>
  <c r="P490" i="5"/>
  <c r="S490" i="5" s="1"/>
  <c r="Q399" i="5"/>
  <c r="P399" i="5"/>
  <c r="S399" i="5" s="1"/>
  <c r="P1501" i="5"/>
  <c r="S1501" i="5" s="1"/>
  <c r="Q1501" i="5"/>
  <c r="Q855" i="5"/>
  <c r="P855" i="5"/>
  <c r="S855" i="5" s="1"/>
  <c r="Q1227" i="5"/>
  <c r="P1227" i="5"/>
  <c r="S1227" i="5" s="1"/>
  <c r="P512" i="5"/>
  <c r="S512" i="5" s="1"/>
  <c r="Q512" i="5"/>
  <c r="P660" i="5"/>
  <c r="S660" i="5" s="1"/>
  <c r="Q660" i="5"/>
  <c r="P773" i="5"/>
  <c r="S773" i="5" s="1"/>
  <c r="Q773" i="5"/>
  <c r="Q72" i="5"/>
  <c r="P72" i="5"/>
  <c r="S72" i="5" s="1"/>
  <c r="P45" i="5"/>
  <c r="S45" i="5" s="1"/>
  <c r="Q45" i="5"/>
  <c r="P707" i="5"/>
  <c r="S707" i="5" s="1"/>
  <c r="Q707" i="5"/>
  <c r="P82" i="5"/>
  <c r="S82" i="5" s="1"/>
  <c r="Q82" i="5"/>
  <c r="Q52" i="5"/>
  <c r="P52" i="5"/>
  <c r="S52" i="5" s="1"/>
  <c r="Q46" i="5"/>
  <c r="P46" i="5"/>
  <c r="S46" i="5" s="1"/>
  <c r="P48" i="5"/>
  <c r="S48" i="5" s="1"/>
  <c r="Q48" i="5"/>
  <c r="Q75" i="5"/>
  <c r="P75" i="5"/>
  <c r="S75" i="5" s="1"/>
  <c r="Q88" i="5"/>
  <c r="P88" i="5"/>
  <c r="S88" i="5" s="1"/>
  <c r="Q67" i="5"/>
  <c r="P67" i="5"/>
  <c r="S67" i="5" s="1"/>
  <c r="P77" i="5"/>
  <c r="S77" i="5" s="1"/>
  <c r="Q77" i="5"/>
  <c r="Q68" i="5"/>
  <c r="P68" i="5"/>
  <c r="S68" i="5" s="1"/>
  <c r="Q47" i="5"/>
  <c r="P47" i="5"/>
  <c r="S47" i="5" s="1"/>
  <c r="P1797" i="5"/>
  <c r="S1797" i="5" s="1"/>
  <c r="Q1797" i="5"/>
  <c r="Q1536" i="5"/>
  <c r="P1536" i="5"/>
  <c r="S1536" i="5" s="1"/>
  <c r="Q1077" i="5"/>
  <c r="P1077" i="5"/>
  <c r="S1077" i="5" s="1"/>
  <c r="P276" i="5"/>
  <c r="S276" i="5" s="1"/>
  <c r="Q276" i="5"/>
  <c r="Q1968" i="5"/>
  <c r="P1968" i="5"/>
  <c r="S1968" i="5" s="1"/>
  <c r="P1580" i="5"/>
  <c r="S1580" i="5" s="1"/>
  <c r="Q1580" i="5"/>
  <c r="Q568" i="5"/>
  <c r="P568" i="5"/>
  <c r="S568" i="5" s="1"/>
  <c r="P654" i="5"/>
  <c r="S654" i="5" s="1"/>
  <c r="Q654" i="5"/>
  <c r="P44" i="5"/>
  <c r="S44" i="5" s="1"/>
  <c r="Q44" i="5"/>
  <c r="Q1936" i="5"/>
  <c r="P1936" i="5"/>
  <c r="S1936" i="5" s="1"/>
  <c r="Q385" i="5"/>
  <c r="P385" i="5"/>
  <c r="S385" i="5" s="1"/>
  <c r="Q1367" i="5"/>
  <c r="P1367" i="5"/>
  <c r="S1367" i="5" s="1"/>
  <c r="Q1915" i="5"/>
  <c r="P1915" i="5"/>
  <c r="S1915" i="5" s="1"/>
  <c r="P1840" i="5"/>
  <c r="S1840" i="5" s="1"/>
  <c r="Q1840" i="5"/>
  <c r="Q1711" i="5"/>
  <c r="P1711" i="5"/>
  <c r="S1711" i="5" s="1"/>
  <c r="Q1368" i="5"/>
  <c r="P1368" i="5"/>
  <c r="S1368" i="5" s="1"/>
  <c r="Q1850" i="5"/>
  <c r="P1850" i="5"/>
  <c r="S1850" i="5" s="1"/>
  <c r="P1874" i="5"/>
  <c r="S1874" i="5" s="1"/>
  <c r="Q1874" i="5"/>
  <c r="Q1897" i="5"/>
  <c r="P1897" i="5"/>
  <c r="S1897" i="5" s="1"/>
  <c r="Q800" i="5"/>
  <c r="P800" i="5"/>
  <c r="S800" i="5" s="1"/>
  <c r="P804" i="5"/>
  <c r="S804" i="5" s="1"/>
  <c r="Q804" i="5"/>
  <c r="Q1151" i="5"/>
  <c r="P1151" i="5"/>
  <c r="S1151" i="5" s="1"/>
  <c r="P860" i="5"/>
  <c r="S860" i="5" s="1"/>
  <c r="Q860" i="5"/>
  <c r="Q946" i="5"/>
  <c r="P946" i="5"/>
  <c r="S946" i="5" s="1"/>
  <c r="P617" i="5"/>
  <c r="S617" i="5" s="1"/>
  <c r="Q617" i="5"/>
  <c r="P166" i="5"/>
  <c r="S166" i="5" s="1"/>
  <c r="Q166" i="5"/>
  <c r="Q1448" i="5"/>
  <c r="P1448" i="5"/>
  <c r="S1448" i="5" s="1"/>
  <c r="P653" i="5"/>
  <c r="S653" i="5" s="1"/>
  <c r="Q653" i="5"/>
  <c r="Q811" i="5"/>
  <c r="P811" i="5"/>
  <c r="S811" i="5" s="1"/>
  <c r="Q148" i="5"/>
  <c r="P148" i="5"/>
  <c r="S148" i="5" s="1"/>
  <c r="Q1666" i="5"/>
  <c r="P1666" i="5"/>
  <c r="S1666" i="5" s="1"/>
  <c r="Q949" i="5"/>
  <c r="P949" i="5"/>
  <c r="S949" i="5" s="1"/>
  <c r="P1567" i="5"/>
  <c r="S1567" i="5" s="1"/>
  <c r="Q1567" i="5"/>
  <c r="Q138" i="5"/>
  <c r="P138" i="5"/>
  <c r="S138" i="5" s="1"/>
  <c r="P950" i="5"/>
  <c r="S950" i="5" s="1"/>
  <c r="Q950" i="5"/>
  <c r="P629" i="5"/>
  <c r="S629" i="5" s="1"/>
  <c r="Q629" i="5"/>
  <c r="Q784" i="5"/>
  <c r="P784" i="5"/>
  <c r="S784" i="5" s="1"/>
  <c r="Q1942" i="5"/>
  <c r="P1942" i="5"/>
  <c r="S1942" i="5" s="1"/>
  <c r="Q1603" i="5"/>
  <c r="P1603" i="5"/>
  <c r="S1603" i="5" s="1"/>
  <c r="Q1195" i="5"/>
  <c r="P1195" i="5"/>
  <c r="S1195" i="5" s="1"/>
  <c r="P433" i="5"/>
  <c r="S433" i="5" s="1"/>
  <c r="Q433" i="5"/>
  <c r="Q1719" i="5"/>
  <c r="P1719" i="5"/>
  <c r="S1719" i="5" s="1"/>
  <c r="P1851" i="5"/>
  <c r="S1851" i="5" s="1"/>
  <c r="Q1851" i="5"/>
  <c r="Q994" i="5"/>
  <c r="P994" i="5"/>
  <c r="S994" i="5" s="1"/>
  <c r="Q1534" i="5"/>
  <c r="P1534" i="5"/>
  <c r="S1534" i="5" s="1"/>
  <c r="P262" i="5"/>
  <c r="S262" i="5" s="1"/>
  <c r="Q262" i="5"/>
  <c r="P626" i="5"/>
  <c r="S626" i="5" s="1"/>
  <c r="Q626" i="5"/>
  <c r="Q575" i="5"/>
  <c r="P575" i="5"/>
  <c r="S575" i="5" s="1"/>
  <c r="P1896" i="5"/>
  <c r="S1896" i="5" s="1"/>
  <c r="Q1896" i="5"/>
  <c r="P1773" i="5"/>
  <c r="S1773" i="5" s="1"/>
  <c r="Q1773" i="5"/>
  <c r="Q1093" i="5"/>
  <c r="P1093" i="5"/>
  <c r="S1093" i="5" s="1"/>
  <c r="P1256" i="5"/>
  <c r="S1256" i="5" s="1"/>
  <c r="Q1256" i="5"/>
  <c r="Q904" i="5"/>
  <c r="P904" i="5"/>
  <c r="S904" i="5" s="1"/>
  <c r="Q342" i="5"/>
  <c r="P342" i="5"/>
  <c r="S342" i="5" s="1"/>
  <c r="Q797" i="5"/>
  <c r="P797" i="5"/>
  <c r="S797" i="5" s="1"/>
  <c r="Q1066" i="5"/>
  <c r="P1066" i="5"/>
  <c r="S1066" i="5" s="1"/>
  <c r="P565" i="5"/>
  <c r="S565" i="5" s="1"/>
  <c r="Q565" i="5"/>
  <c r="Q1758" i="5"/>
  <c r="P1758" i="5"/>
  <c r="S1758" i="5" s="1"/>
  <c r="P982" i="5"/>
  <c r="S982" i="5" s="1"/>
  <c r="Q982" i="5"/>
  <c r="Q121" i="5"/>
  <c r="P121" i="5"/>
  <c r="S121" i="5" s="1"/>
  <c r="P468" i="5"/>
  <c r="S468" i="5" s="1"/>
  <c r="Q468" i="5"/>
  <c r="P1360" i="5"/>
  <c r="S1360" i="5" s="1"/>
  <c r="Q1360" i="5"/>
  <c r="Q1357" i="5"/>
  <c r="P1357" i="5"/>
  <c r="S1357" i="5" s="1"/>
  <c r="Q803" i="5"/>
  <c r="P803" i="5"/>
  <c r="S803" i="5" s="1"/>
  <c r="Q1079" i="5"/>
  <c r="P1079" i="5"/>
  <c r="S1079" i="5" s="1"/>
  <c r="Q1134" i="5"/>
  <c r="P1134" i="5"/>
  <c r="S1134" i="5" s="1"/>
  <c r="P1957" i="5"/>
  <c r="S1957" i="5" s="1"/>
  <c r="Q1957" i="5"/>
  <c r="P1714" i="5"/>
  <c r="S1714" i="5" s="1"/>
  <c r="Q1714" i="5"/>
  <c r="P1615" i="5"/>
  <c r="S1615" i="5" s="1"/>
  <c r="Q1615" i="5"/>
  <c r="P1919" i="5"/>
  <c r="S1919" i="5" s="1"/>
  <c r="Q1919" i="5"/>
  <c r="P1552" i="5"/>
  <c r="S1552" i="5" s="1"/>
  <c r="Q1552" i="5"/>
  <c r="P1496" i="5"/>
  <c r="S1496" i="5" s="1"/>
  <c r="Q1496" i="5"/>
  <c r="P1860" i="5"/>
  <c r="S1860" i="5" s="1"/>
  <c r="Q1860" i="5"/>
  <c r="Q404" i="5"/>
  <c r="P404" i="5"/>
  <c r="S404" i="5" s="1"/>
  <c r="P1908" i="5"/>
  <c r="S1908" i="5" s="1"/>
  <c r="Q1908" i="5"/>
  <c r="Q304" i="5"/>
  <c r="P304" i="5"/>
  <c r="S304" i="5" s="1"/>
  <c r="Q1655" i="5"/>
  <c r="P1655" i="5"/>
  <c r="S1655" i="5" s="1"/>
  <c r="Q1405" i="5"/>
  <c r="P1405" i="5"/>
  <c r="S1405" i="5" s="1"/>
  <c r="P1739" i="5"/>
  <c r="S1739" i="5" s="1"/>
  <c r="Q1739" i="5"/>
  <c r="Q1081" i="5"/>
  <c r="P1081" i="5"/>
  <c r="S1081" i="5" s="1"/>
  <c r="Q559" i="5"/>
  <c r="P559" i="5"/>
  <c r="S559" i="5" s="1"/>
  <c r="Q1736" i="5"/>
  <c r="P1736" i="5"/>
  <c r="S1736" i="5" s="1"/>
  <c r="P1229" i="5"/>
  <c r="S1229" i="5" s="1"/>
  <c r="Q1229" i="5"/>
  <c r="Q604" i="5"/>
  <c r="P604" i="5"/>
  <c r="S604" i="5" s="1"/>
  <c r="Q628" i="5"/>
  <c r="P628" i="5"/>
  <c r="S628" i="5" s="1"/>
  <c r="Q1513" i="5"/>
  <c r="P1513" i="5"/>
  <c r="S1513" i="5" s="1"/>
  <c r="Q1376" i="5"/>
  <c r="P1376" i="5"/>
  <c r="S1376" i="5" s="1"/>
  <c r="P1295" i="5"/>
  <c r="S1295" i="5" s="1"/>
  <c r="Q1295" i="5"/>
  <c r="Q729" i="5"/>
  <c r="P729" i="5"/>
  <c r="S729" i="5" s="1"/>
  <c r="P1994" i="5"/>
  <c r="S1994" i="5" s="1"/>
  <c r="Q1994" i="5"/>
  <c r="P1435" i="5"/>
  <c r="S1435" i="5" s="1"/>
  <c r="Q1435" i="5"/>
  <c r="P826" i="5"/>
  <c r="S826" i="5" s="1"/>
  <c r="Q826" i="5"/>
  <c r="P1402" i="5"/>
  <c r="S1402" i="5" s="1"/>
  <c r="Q1402" i="5"/>
  <c r="P1457" i="5"/>
  <c r="S1457" i="5" s="1"/>
  <c r="Q1457" i="5"/>
  <c r="Q1475" i="5"/>
  <c r="P1475" i="5"/>
  <c r="S1475" i="5" s="1"/>
  <c r="Q42" i="5"/>
  <c r="P42" i="5"/>
  <c r="S42" i="5" s="1"/>
  <c r="P795" i="5"/>
  <c r="S795" i="5" s="1"/>
  <c r="Q795" i="5"/>
  <c r="Q1495" i="5"/>
  <c r="P1495" i="5"/>
  <c r="S1495" i="5" s="1"/>
  <c r="P1325" i="5"/>
  <c r="S1325" i="5" s="1"/>
  <c r="Q1325" i="5"/>
  <c r="P1387" i="5"/>
  <c r="S1387" i="5" s="1"/>
  <c r="Q1387" i="5"/>
  <c r="Q717" i="5"/>
  <c r="P717" i="5"/>
  <c r="S717" i="5" s="1"/>
  <c r="Q350" i="5"/>
  <c r="P350" i="5"/>
  <c r="S350" i="5" s="1"/>
  <c r="P1078" i="5"/>
  <c r="S1078" i="5" s="1"/>
  <c r="Q1078" i="5"/>
  <c r="Q381" i="5"/>
  <c r="P381" i="5"/>
  <c r="S381" i="5" s="1"/>
  <c r="P1260" i="5"/>
  <c r="S1260" i="5" s="1"/>
  <c r="Q1260" i="5"/>
  <c r="Q1852" i="5"/>
  <c r="P1852" i="5"/>
  <c r="S1852" i="5" s="1"/>
  <c r="Q1686" i="5"/>
  <c r="P1686" i="5"/>
  <c r="S1686" i="5" s="1"/>
  <c r="P776" i="5"/>
  <c r="S776" i="5" s="1"/>
  <c r="Q776" i="5"/>
  <c r="Q1003" i="5"/>
  <c r="P1003" i="5"/>
  <c r="S1003" i="5" s="1"/>
  <c r="P170" i="5"/>
  <c r="S170" i="5" s="1"/>
  <c r="Q170" i="5"/>
  <c r="P1179" i="5"/>
  <c r="S1179" i="5" s="1"/>
  <c r="Q1179" i="5"/>
  <c r="Q1241" i="5"/>
  <c r="P1241" i="5"/>
  <c r="S1241" i="5" s="1"/>
  <c r="Q253" i="5"/>
  <c r="P253" i="5"/>
  <c r="S253" i="5" s="1"/>
  <c r="Q1981" i="5"/>
  <c r="P1981" i="5"/>
  <c r="S1981" i="5" s="1"/>
  <c r="P372" i="5"/>
  <c r="S372" i="5" s="1"/>
  <c r="Q372" i="5"/>
  <c r="P1853" i="5"/>
  <c r="S1853" i="5" s="1"/>
  <c r="Q1853" i="5"/>
  <c r="Q1180" i="5"/>
  <c r="P1180" i="5"/>
  <c r="S1180" i="5" s="1"/>
  <c r="P1294" i="5"/>
  <c r="S1294" i="5" s="1"/>
  <c r="Q1294" i="5"/>
  <c r="P1962" i="5"/>
  <c r="S1962" i="5" s="1"/>
  <c r="Q1962" i="5"/>
  <c r="Q1709" i="5"/>
  <c r="P1709" i="5"/>
  <c r="S1709" i="5" s="1"/>
  <c r="Q1308" i="5"/>
  <c r="P1308" i="5"/>
  <c r="S1308" i="5" s="1"/>
  <c r="Q596" i="5"/>
  <c r="P596" i="5"/>
  <c r="S596" i="5" s="1"/>
  <c r="Q1586" i="5"/>
  <c r="P1586" i="5"/>
  <c r="S1586" i="5" s="1"/>
  <c r="P1974" i="5"/>
  <c r="S1974" i="5" s="1"/>
  <c r="Q1974" i="5"/>
  <c r="P513" i="5"/>
  <c r="S513" i="5" s="1"/>
  <c r="Q513" i="5"/>
  <c r="Q1565" i="5"/>
  <c r="P1565" i="5"/>
  <c r="S1565" i="5" s="1"/>
  <c r="P891" i="5"/>
  <c r="S891" i="5" s="1"/>
  <c r="Q891" i="5"/>
  <c r="P133" i="5"/>
  <c r="S133" i="5" s="1"/>
  <c r="Q133" i="5"/>
  <c r="Q584" i="5"/>
  <c r="P584" i="5"/>
  <c r="S584" i="5" s="1"/>
  <c r="Q991" i="5"/>
  <c r="P991" i="5"/>
  <c r="S991" i="5" s="1"/>
  <c r="Q1547" i="5"/>
  <c r="P1547" i="5"/>
  <c r="S1547" i="5" s="1"/>
  <c r="Q1667" i="5"/>
  <c r="P1667" i="5"/>
  <c r="S1667" i="5" s="1"/>
  <c r="P1815" i="5"/>
  <c r="S1815" i="5" s="1"/>
  <c r="Q1815" i="5"/>
  <c r="Q1814" i="5"/>
  <c r="P1814" i="5"/>
  <c r="S1814" i="5" s="1"/>
  <c r="Q509" i="5"/>
  <c r="P509" i="5"/>
  <c r="S509" i="5" s="1"/>
  <c r="Q181" i="5"/>
  <c r="P181" i="5"/>
  <c r="S181" i="5" s="1"/>
  <c r="Q271" i="5"/>
  <c r="P271" i="5"/>
  <c r="S271" i="5" s="1"/>
  <c r="P1548" i="5"/>
  <c r="S1548" i="5" s="1"/>
  <c r="Q1548" i="5"/>
  <c r="P348" i="5"/>
  <c r="S348" i="5" s="1"/>
  <c r="Q348" i="5"/>
  <c r="P930" i="5"/>
  <c r="S930" i="5" s="1"/>
  <c r="Q930" i="5"/>
  <c r="Q937" i="5"/>
  <c r="P937" i="5"/>
  <c r="S937" i="5" s="1"/>
  <c r="Q1933" i="5"/>
  <c r="P1933" i="5"/>
  <c r="S1933" i="5" s="1"/>
  <c r="P1169" i="5"/>
  <c r="S1169" i="5" s="1"/>
  <c r="Q1169" i="5"/>
  <c r="P945" i="5"/>
  <c r="S945" i="5" s="1"/>
  <c r="Q945" i="5"/>
  <c r="P1738" i="5"/>
  <c r="S1738" i="5" s="1"/>
  <c r="Q1738" i="5"/>
  <c r="Q1742" i="5"/>
  <c r="P1742" i="5"/>
  <c r="S1742" i="5" s="1"/>
  <c r="P168" i="5"/>
  <c r="S168" i="5" s="1"/>
  <c r="Q168" i="5"/>
  <c r="Q505" i="5"/>
  <c r="P505" i="5"/>
  <c r="S505" i="5" s="1"/>
  <c r="Q1497" i="5"/>
  <c r="P1497" i="5"/>
  <c r="S1497" i="5" s="1"/>
  <c r="P1010" i="5"/>
  <c r="S1010" i="5" s="1"/>
  <c r="Q1010" i="5"/>
  <c r="P751" i="5"/>
  <c r="S751" i="5" s="1"/>
  <c r="Q751" i="5"/>
  <c r="Q192" i="5"/>
  <c r="P192" i="5"/>
  <c r="S192" i="5" s="1"/>
  <c r="P933" i="5"/>
  <c r="S933" i="5" s="1"/>
  <c r="Q933" i="5"/>
  <c r="Q363" i="5"/>
  <c r="P363" i="5"/>
  <c r="S363" i="5" s="1"/>
  <c r="Q1051" i="5"/>
  <c r="P1051" i="5"/>
  <c r="S1051" i="5" s="1"/>
  <c r="P1375" i="5"/>
  <c r="S1375" i="5" s="1"/>
  <c r="Q1375" i="5"/>
  <c r="P1299" i="5"/>
  <c r="S1299" i="5" s="1"/>
  <c r="Q1299" i="5"/>
  <c r="P1025" i="5"/>
  <c r="S1025" i="5" s="1"/>
  <c r="Q1025" i="5"/>
  <c r="Q699" i="5"/>
  <c r="P699" i="5"/>
  <c r="S699" i="5" s="1"/>
  <c r="P132" i="5"/>
  <c r="S132" i="5" s="1"/>
  <c r="Q132" i="5"/>
  <c r="P1865" i="5"/>
  <c r="S1865" i="5" s="1"/>
  <c r="Q1865" i="5"/>
  <c r="P1433" i="5"/>
  <c r="S1433" i="5" s="1"/>
  <c r="Q1433" i="5"/>
  <c r="P233" i="5"/>
  <c r="S233" i="5" s="1"/>
  <c r="Q233" i="5"/>
  <c r="P817" i="5"/>
  <c r="S817" i="5" s="1"/>
  <c r="Q817" i="5"/>
  <c r="P1054" i="5"/>
  <c r="S1054" i="5" s="1"/>
  <c r="Q1054" i="5"/>
  <c r="P1090" i="5"/>
  <c r="S1090" i="5" s="1"/>
  <c r="Q1090" i="5"/>
  <c r="P593" i="5"/>
  <c r="S593" i="5" s="1"/>
  <c r="Q593" i="5"/>
  <c r="Q294" i="5"/>
  <c r="P294" i="5"/>
  <c r="S294" i="5" s="1"/>
  <c r="Q1657" i="5"/>
  <c r="P1657" i="5"/>
  <c r="S1657" i="5" s="1"/>
  <c r="Q1224" i="5"/>
  <c r="P1224" i="5"/>
  <c r="S1224" i="5" s="1"/>
  <c r="P131" i="5"/>
  <c r="S131" i="5" s="1"/>
  <c r="Q131" i="5"/>
  <c r="Q560" i="5"/>
  <c r="P560" i="5"/>
  <c r="S560" i="5" s="1"/>
  <c r="Q750" i="5"/>
  <c r="P750" i="5"/>
  <c r="S750" i="5" s="1"/>
  <c r="Q1040" i="5"/>
  <c r="P1040" i="5"/>
  <c r="S1040" i="5" s="1"/>
  <c r="Q1571" i="5"/>
  <c r="P1571" i="5"/>
  <c r="S1571" i="5" s="1"/>
  <c r="Q1587" i="5"/>
  <c r="P1587" i="5"/>
  <c r="S1587" i="5" s="1"/>
  <c r="P1910" i="5"/>
  <c r="S1910" i="5" s="1"/>
  <c r="Q1910" i="5"/>
  <c r="Q1029" i="5"/>
  <c r="P1029" i="5"/>
  <c r="S1029" i="5" s="1"/>
  <c r="Q1677" i="5"/>
  <c r="P1677" i="5"/>
  <c r="S1677" i="5" s="1"/>
  <c r="Q1902" i="5"/>
  <c r="P1902" i="5"/>
  <c r="S1902" i="5" s="1"/>
  <c r="Q732" i="5"/>
  <c r="P732" i="5"/>
  <c r="S732" i="5" s="1"/>
  <c r="Q484" i="5"/>
  <c r="P484" i="5"/>
  <c r="S484" i="5" s="1"/>
  <c r="P736" i="5"/>
  <c r="S736" i="5" s="1"/>
  <c r="Q736" i="5"/>
  <c r="P821" i="5"/>
  <c r="S821" i="5" s="1"/>
  <c r="Q821" i="5"/>
  <c r="Q1728" i="5"/>
  <c r="P1728" i="5"/>
  <c r="S1728" i="5" s="1"/>
  <c r="P1609" i="5"/>
  <c r="S1609" i="5" s="1"/>
  <c r="Q1609" i="5"/>
  <c r="P1628" i="5"/>
  <c r="S1628" i="5" s="1"/>
  <c r="Q1628" i="5"/>
  <c r="Q878" i="5"/>
  <c r="P878" i="5"/>
  <c r="S878" i="5" s="1"/>
  <c r="Q97" i="5"/>
  <c r="P97" i="5"/>
  <c r="S97" i="5" s="1"/>
  <c r="P71" i="5"/>
  <c r="S71" i="5" s="1"/>
  <c r="Q71" i="5"/>
  <c r="Q781" i="5"/>
  <c r="P781" i="5"/>
  <c r="S781" i="5" s="1"/>
  <c r="P1803" i="5"/>
  <c r="S1803" i="5" s="1"/>
  <c r="Q1803" i="5"/>
  <c r="P1544" i="5"/>
  <c r="S1544" i="5" s="1"/>
  <c r="Q1544" i="5"/>
  <c r="P1784" i="5"/>
  <c r="S1784" i="5" s="1"/>
  <c r="Q1784" i="5"/>
  <c r="P1278" i="5"/>
  <c r="S1278" i="5" s="1"/>
  <c r="Q1278" i="5"/>
  <c r="Q265" i="5"/>
  <c r="P265" i="5"/>
  <c r="S265" i="5" s="1"/>
  <c r="Q1480" i="5"/>
  <c r="P1480" i="5"/>
  <c r="S1480" i="5" s="1"/>
  <c r="P1542" i="5"/>
  <c r="S1542" i="5" s="1"/>
  <c r="Q1542" i="5"/>
  <c r="Q318" i="5"/>
  <c r="P318" i="5"/>
  <c r="S318" i="5" s="1"/>
  <c r="P747" i="5"/>
  <c r="S747" i="5" s="1"/>
  <c r="Q747" i="5"/>
  <c r="Q749" i="5"/>
  <c r="P749" i="5"/>
  <c r="S749" i="5" s="1"/>
  <c r="P141" i="5"/>
  <c r="S141" i="5" s="1"/>
  <c r="Q141" i="5"/>
  <c r="Q967" i="5"/>
  <c r="P967" i="5"/>
  <c r="S967" i="5" s="1"/>
  <c r="P1723" i="5"/>
  <c r="S1723" i="5" s="1"/>
  <c r="Q1723" i="5"/>
  <c r="Q1484" i="5"/>
  <c r="P1484" i="5"/>
  <c r="S1484" i="5" s="1"/>
  <c r="P959" i="5"/>
  <c r="S959" i="5" s="1"/>
  <c r="Q959" i="5"/>
  <c r="P1397" i="5"/>
  <c r="S1397" i="5" s="1"/>
  <c r="Q1397" i="5"/>
  <c r="Q1348" i="5"/>
  <c r="P1348" i="5"/>
  <c r="S1348" i="5" s="1"/>
  <c r="Q297" i="5"/>
  <c r="P297" i="5"/>
  <c r="S297" i="5" s="1"/>
  <c r="Q1046" i="5"/>
  <c r="P1046" i="5"/>
  <c r="S1046" i="5" s="1"/>
  <c r="Q741" i="5"/>
  <c r="P741" i="5"/>
  <c r="S741" i="5" s="1"/>
  <c r="Q1084" i="5"/>
  <c r="P1084" i="5"/>
  <c r="S1084" i="5" s="1"/>
  <c r="Q914" i="5"/>
  <c r="P914" i="5"/>
  <c r="S914" i="5" s="1"/>
  <c r="Q516" i="5"/>
  <c r="P516" i="5"/>
  <c r="S516" i="5" s="1"/>
  <c r="Q1522" i="5"/>
  <c r="P1522" i="5"/>
  <c r="S1522" i="5" s="1"/>
  <c r="P1825" i="5"/>
  <c r="S1825" i="5" s="1"/>
  <c r="Q1825" i="5"/>
  <c r="P501" i="5"/>
  <c r="S501" i="5" s="1"/>
  <c r="Q501" i="5"/>
  <c r="Q1549" i="5"/>
  <c r="P1549" i="5"/>
  <c r="S1549" i="5" s="1"/>
  <c r="Q1274" i="5"/>
  <c r="P1274" i="5"/>
  <c r="S1274" i="5" s="1"/>
  <c r="Q1599" i="5"/>
  <c r="P1599" i="5"/>
  <c r="S1599" i="5" s="1"/>
  <c r="P1427" i="5"/>
  <c r="S1427" i="5" s="1"/>
  <c r="Q1427" i="5"/>
  <c r="P1504" i="5"/>
  <c r="S1504" i="5" s="1"/>
  <c r="Q1504" i="5"/>
  <c r="P1818" i="5"/>
  <c r="S1818" i="5" s="1"/>
  <c r="Q1818" i="5"/>
  <c r="P1466" i="5"/>
  <c r="S1466" i="5" s="1"/>
  <c r="Q1466" i="5"/>
  <c r="P1509" i="5"/>
  <c r="S1509" i="5" s="1"/>
  <c r="Q1509" i="5"/>
  <c r="Q775" i="5"/>
  <c r="P775" i="5"/>
  <c r="S775" i="5" s="1"/>
  <c r="Q1498" i="5"/>
  <c r="P1498" i="5"/>
  <c r="S1498" i="5" s="1"/>
  <c r="P986" i="5"/>
  <c r="S986" i="5" s="1"/>
  <c r="Q986" i="5"/>
  <c r="P772" i="5"/>
  <c r="S772" i="5" s="1"/>
  <c r="Q772" i="5"/>
  <c r="Q1661" i="5"/>
  <c r="P1661" i="5"/>
  <c r="S1661" i="5" s="1"/>
  <c r="Q774" i="5"/>
  <c r="P774" i="5"/>
  <c r="S774" i="5" s="1"/>
  <c r="Q1370" i="5"/>
  <c r="P1370" i="5"/>
  <c r="S1370" i="5" s="1"/>
  <c r="P333" i="5"/>
  <c r="S333" i="5" s="1"/>
  <c r="Q333" i="5"/>
  <c r="Q647" i="5"/>
  <c r="P647" i="5"/>
  <c r="S647" i="5" s="1"/>
  <c r="P418" i="5"/>
  <c r="S418" i="5" s="1"/>
  <c r="Q418" i="5"/>
  <c r="P415" i="5"/>
  <c r="S415" i="5" s="1"/>
  <c r="Q415" i="5"/>
  <c r="Q287" i="5"/>
  <c r="P287" i="5"/>
  <c r="S287" i="5" s="1"/>
  <c r="P462" i="5"/>
  <c r="S462" i="5" s="1"/>
  <c r="Q462" i="5"/>
  <c r="Q1939" i="5"/>
  <c r="P1939" i="5"/>
  <c r="S1939" i="5" s="1"/>
  <c r="P1775" i="5"/>
  <c r="S1775" i="5" s="1"/>
  <c r="Q1775" i="5"/>
  <c r="P289" i="5"/>
  <c r="S289" i="5" s="1"/>
  <c r="Q289" i="5"/>
  <c r="Q1075" i="5"/>
  <c r="P1075" i="5"/>
  <c r="S1075" i="5" s="1"/>
  <c r="P989" i="5"/>
  <c r="S989" i="5" s="1"/>
  <c r="Q989" i="5"/>
  <c r="Q428" i="5"/>
  <c r="P428" i="5"/>
  <c r="S428" i="5" s="1"/>
  <c r="P1434" i="5"/>
  <c r="S1434" i="5" s="1"/>
  <c r="Q1434" i="5"/>
  <c r="P1895" i="5"/>
  <c r="S1895" i="5" s="1"/>
  <c r="Q1895" i="5"/>
  <c r="P473" i="5"/>
  <c r="S473" i="5" s="1"/>
  <c r="Q473" i="5"/>
  <c r="Q205" i="5"/>
  <c r="P205" i="5"/>
  <c r="S205" i="5" s="1"/>
  <c r="Q106" i="5"/>
  <c r="P106" i="5"/>
  <c r="S106" i="5" s="1"/>
  <c r="P110" i="5"/>
  <c r="S110" i="5" s="1"/>
  <c r="Q110" i="5"/>
  <c r="P710" i="5"/>
  <c r="S710" i="5" s="1"/>
  <c r="Q710" i="5"/>
  <c r="Q1554" i="5"/>
  <c r="P1554" i="5"/>
  <c r="S1554" i="5" s="1"/>
  <c r="P573" i="5"/>
  <c r="S573" i="5" s="1"/>
  <c r="Q573" i="5"/>
  <c r="Q1177" i="5"/>
  <c r="P1177" i="5"/>
  <c r="S1177" i="5" s="1"/>
  <c r="P228" i="5"/>
  <c r="S228" i="5" s="1"/>
  <c r="Q228" i="5"/>
  <c r="P378" i="5"/>
  <c r="S378" i="5" s="1"/>
  <c r="Q378" i="5"/>
  <c r="Q1828" i="5"/>
  <c r="P1828" i="5"/>
  <c r="S1828" i="5" s="1"/>
  <c r="P1955" i="5"/>
  <c r="S1955" i="5" s="1"/>
  <c r="Q1955" i="5"/>
  <c r="P485" i="5"/>
  <c r="S485" i="5" s="1"/>
  <c r="Q485" i="5"/>
  <c r="Q1244" i="5"/>
  <c r="P1244" i="5"/>
  <c r="S1244" i="5" s="1"/>
  <c r="Q913" i="5"/>
  <c r="P913" i="5"/>
  <c r="S913" i="5" s="1"/>
  <c r="Q694" i="5"/>
  <c r="P694" i="5"/>
  <c r="S694" i="5" s="1"/>
  <c r="Q390" i="5"/>
  <c r="P390" i="5"/>
  <c r="S390" i="5" s="1"/>
  <c r="P1948" i="5"/>
  <c r="S1948" i="5" s="1"/>
  <c r="Q1948" i="5"/>
  <c r="Q1841" i="5"/>
  <c r="P1841" i="5"/>
  <c r="S1841" i="5" s="1"/>
  <c r="Q322" i="5"/>
  <c r="P322" i="5"/>
  <c r="S322" i="5" s="1"/>
  <c r="Q1412" i="5"/>
  <c r="P1412" i="5"/>
  <c r="S1412" i="5" s="1"/>
  <c r="P1159" i="5"/>
  <c r="S1159" i="5" s="1"/>
  <c r="Q1159" i="5"/>
  <c r="P1125" i="5"/>
  <c r="S1125" i="5" s="1"/>
  <c r="Q1125" i="5"/>
  <c r="P1764" i="5"/>
  <c r="S1764" i="5" s="1"/>
  <c r="Q1764" i="5"/>
  <c r="P1047" i="5"/>
  <c r="S1047" i="5" s="1"/>
  <c r="Q1047" i="5"/>
  <c r="P1465" i="5"/>
  <c r="S1465" i="5" s="1"/>
  <c r="Q1465" i="5"/>
  <c r="P1843" i="5"/>
  <c r="S1843" i="5" s="1"/>
  <c r="Q1843" i="5"/>
  <c r="P1309" i="5"/>
  <c r="S1309" i="5" s="1"/>
  <c r="Q1309" i="5"/>
  <c r="P1888" i="5"/>
  <c r="S1888" i="5" s="1"/>
  <c r="Q1888" i="5"/>
  <c r="P1601" i="5"/>
  <c r="S1601" i="5" s="1"/>
  <c r="Q1601" i="5"/>
  <c r="Q1992" i="5"/>
  <c r="P1992" i="5"/>
  <c r="S1992" i="5" s="1"/>
  <c r="P697" i="5"/>
  <c r="S697" i="5" s="1"/>
  <c r="Q697" i="5"/>
  <c r="Q682" i="5"/>
  <c r="P682" i="5"/>
  <c r="S682" i="5" s="1"/>
  <c r="P382" i="5"/>
  <c r="S382" i="5" s="1"/>
  <c r="Q382" i="5"/>
  <c r="Q935" i="5"/>
  <c r="P935" i="5"/>
  <c r="S935" i="5" s="1"/>
  <c r="P667" i="5"/>
  <c r="S667" i="5" s="1"/>
  <c r="Q667" i="5"/>
  <c r="Q613" i="5"/>
  <c r="P613" i="5"/>
  <c r="S613" i="5" s="1"/>
  <c r="P1641" i="5"/>
  <c r="S1641" i="5" s="1"/>
  <c r="Q1641" i="5"/>
  <c r="Q1417" i="5"/>
  <c r="P1417" i="5"/>
  <c r="S1417" i="5" s="1"/>
  <c r="P1266" i="5"/>
  <c r="S1266" i="5" s="1"/>
  <c r="Q1266" i="5"/>
  <c r="Q571" i="5"/>
  <c r="P571" i="5"/>
  <c r="S571" i="5" s="1"/>
  <c r="Q758" i="5"/>
  <c r="P758" i="5"/>
  <c r="S758" i="5" s="1"/>
  <c r="P448" i="5"/>
  <c r="S448" i="5" s="1"/>
  <c r="Q448" i="5"/>
  <c r="Q1446" i="5"/>
  <c r="P1446" i="5"/>
  <c r="S1446" i="5" s="1"/>
  <c r="Q367" i="5"/>
  <c r="P367" i="5"/>
  <c r="S367" i="5" s="1"/>
  <c r="P1189" i="5"/>
  <c r="S1189" i="5" s="1"/>
  <c r="Q1189" i="5"/>
  <c r="Q281" i="5"/>
  <c r="P281" i="5"/>
  <c r="S281" i="5" s="1"/>
  <c r="P1062" i="5"/>
  <c r="S1062" i="5" s="1"/>
  <c r="Q1062" i="5"/>
  <c r="Q1849" i="5"/>
  <c r="P1849" i="5"/>
  <c r="S1849" i="5" s="1"/>
  <c r="P1096" i="5"/>
  <c r="S1096" i="5" s="1"/>
  <c r="Q1096" i="5"/>
  <c r="Q769" i="5"/>
  <c r="P769" i="5"/>
  <c r="S769" i="5" s="1"/>
  <c r="Q1272" i="5"/>
  <c r="P1272" i="5"/>
  <c r="S1272" i="5" s="1"/>
  <c r="P532" i="5"/>
  <c r="S532" i="5" s="1"/>
  <c r="Q532" i="5"/>
  <c r="Q1296" i="5"/>
  <c r="P1296" i="5"/>
  <c r="S1296" i="5" s="1"/>
  <c r="P1685" i="5"/>
  <c r="S1685" i="5" s="1"/>
  <c r="Q1685" i="5"/>
  <c r="Q1289" i="5"/>
  <c r="P1289" i="5"/>
  <c r="S1289" i="5" s="1"/>
  <c r="P1645" i="5"/>
  <c r="S1645" i="5" s="1"/>
  <c r="Q1645" i="5"/>
  <c r="P1923" i="5"/>
  <c r="S1923" i="5" s="1"/>
  <c r="Q1923" i="5"/>
  <c r="Q486" i="5"/>
  <c r="P486" i="5"/>
  <c r="S486" i="5" s="1"/>
  <c r="Q1564" i="5"/>
  <c r="P1564" i="5"/>
  <c r="S1564" i="5" s="1"/>
  <c r="Q1806" i="5"/>
  <c r="P1806" i="5"/>
  <c r="S1806" i="5" s="1"/>
  <c r="P1323" i="5"/>
  <c r="S1323" i="5" s="1"/>
  <c r="Q1323" i="5"/>
  <c r="Q539" i="5"/>
  <c r="P539" i="5"/>
  <c r="S539" i="5" s="1"/>
  <c r="P862" i="5"/>
  <c r="S862" i="5" s="1"/>
  <c r="Q862" i="5"/>
  <c r="P226" i="5"/>
  <c r="S226" i="5" s="1"/>
  <c r="Q226" i="5"/>
  <c r="Q975" i="5"/>
  <c r="P975" i="5"/>
  <c r="S975" i="5" s="1"/>
  <c r="P679" i="5"/>
  <c r="S679" i="5" s="1"/>
  <c r="Q679" i="5"/>
  <c r="Q1589" i="5"/>
  <c r="P1589" i="5"/>
  <c r="S1589" i="5" s="1"/>
  <c r="P598" i="5"/>
  <c r="S598" i="5" s="1"/>
  <c r="Q598" i="5"/>
  <c r="Q283" i="5"/>
  <c r="P283" i="5"/>
  <c r="S283" i="5" s="1"/>
  <c r="Q193" i="5"/>
  <c r="P193" i="5"/>
  <c r="S193" i="5" s="1"/>
  <c r="Q1649" i="5"/>
  <c r="P1649" i="5"/>
  <c r="S1649" i="5" s="1"/>
  <c r="P972" i="5"/>
  <c r="S972" i="5" s="1"/>
  <c r="Q972" i="5"/>
  <c r="P1917" i="5"/>
  <c r="S1917" i="5" s="1"/>
  <c r="Q1917" i="5"/>
  <c r="Q1510" i="5"/>
  <c r="P1510" i="5"/>
  <c r="S1510" i="5" s="1"/>
  <c r="P275" i="5"/>
  <c r="S275" i="5" s="1"/>
  <c r="Q275" i="5"/>
  <c r="Q339" i="5"/>
  <c r="P339" i="5"/>
  <c r="S339" i="5" s="1"/>
  <c r="P454" i="5"/>
  <c r="S454" i="5" s="1"/>
  <c r="Q454" i="5"/>
  <c r="Q1783" i="5"/>
  <c r="P1783" i="5"/>
  <c r="S1783" i="5" s="1"/>
  <c r="P419" i="5"/>
  <c r="S419" i="5" s="1"/>
  <c r="Q419" i="5"/>
  <c r="P40" i="5"/>
  <c r="S40" i="5" s="1"/>
  <c r="Q40" i="5"/>
  <c r="P1689" i="5"/>
  <c r="S1689" i="5" s="1"/>
  <c r="Q1689" i="5"/>
  <c r="P1067" i="5"/>
  <c r="S1067" i="5" s="1"/>
  <c r="Q1067" i="5"/>
  <c r="Q379" i="5"/>
  <c r="P379" i="5"/>
  <c r="S379" i="5" s="1"/>
  <c r="Q279" i="5"/>
  <c r="P279" i="5"/>
  <c r="S279" i="5" s="1"/>
  <c r="Q1022" i="5"/>
  <c r="P1022" i="5"/>
  <c r="S1022" i="5" s="1"/>
  <c r="Q1774" i="5"/>
  <c r="P1774" i="5"/>
  <c r="S1774" i="5" s="1"/>
  <c r="P1695" i="5"/>
  <c r="S1695" i="5" s="1"/>
  <c r="Q1695" i="5"/>
  <c r="Q1157" i="5"/>
  <c r="P1157" i="5"/>
  <c r="S1157" i="5" s="1"/>
  <c r="P922" i="5"/>
  <c r="S922" i="5" s="1"/>
  <c r="Q922" i="5"/>
  <c r="P402" i="5"/>
  <c r="S402" i="5" s="1"/>
  <c r="Q402" i="5"/>
  <c r="P1043" i="5"/>
  <c r="S1043" i="5" s="1"/>
  <c r="Q1043" i="5"/>
  <c r="P1985" i="5"/>
  <c r="S1985" i="5" s="1"/>
  <c r="Q1985" i="5"/>
  <c r="Q920" i="5"/>
  <c r="P920" i="5"/>
  <c r="S920" i="5" s="1"/>
  <c r="P471" i="5"/>
  <c r="S471" i="5" s="1"/>
  <c r="Q471" i="5"/>
  <c r="Q1750" i="5"/>
  <c r="P1750" i="5"/>
  <c r="S1750" i="5" s="1"/>
  <c r="Q1703" i="5"/>
  <c r="P1703" i="5"/>
  <c r="S1703" i="5" s="1"/>
  <c r="P1517" i="5"/>
  <c r="S1517" i="5" s="1"/>
  <c r="Q1517" i="5"/>
  <c r="Q62" i="5"/>
  <c r="P62" i="5"/>
  <c r="S62" i="5" s="1"/>
  <c r="Q76" i="5"/>
  <c r="P76" i="5"/>
  <c r="S76" i="5" s="1"/>
  <c r="Q83" i="5"/>
  <c r="P83" i="5"/>
  <c r="S83" i="5" s="1"/>
  <c r="Q53" i="5"/>
  <c r="P53" i="5"/>
  <c r="S53" i="5" s="1"/>
  <c r="Q1830" i="5"/>
  <c r="P1830" i="5"/>
  <c r="S1830" i="5" s="1"/>
  <c r="Q1281" i="5"/>
  <c r="P1281" i="5"/>
  <c r="S1281" i="5" s="1"/>
  <c r="P155" i="5"/>
  <c r="S155" i="5" s="1"/>
  <c r="Q155" i="5"/>
  <c r="Q554" i="5"/>
  <c r="P554" i="5"/>
  <c r="S554" i="5" s="1"/>
  <c r="Q158" i="5"/>
  <c r="P158" i="5"/>
  <c r="S158" i="5" s="1"/>
  <c r="P1012" i="5"/>
  <c r="S1012" i="5" s="1"/>
  <c r="Q1012" i="5"/>
  <c r="P400" i="5"/>
  <c r="S400" i="5" s="1"/>
  <c r="Q400" i="5"/>
  <c r="P1954" i="5"/>
  <c r="S1954" i="5" s="1"/>
  <c r="Q1954" i="5"/>
  <c r="Q1361" i="5"/>
  <c r="P1361" i="5"/>
  <c r="S1361" i="5" s="1"/>
  <c r="Q1811" i="5"/>
  <c r="P1811" i="5"/>
  <c r="S1811" i="5" s="1"/>
  <c r="P231" i="5"/>
  <c r="S231" i="5" s="1"/>
  <c r="Q231" i="5"/>
  <c r="P655" i="5"/>
  <c r="S655" i="5" s="1"/>
  <c r="Q655" i="5"/>
  <c r="P1731" i="5"/>
  <c r="S1731" i="5" s="1"/>
  <c r="Q1731" i="5"/>
  <c r="P844" i="5"/>
  <c r="S844" i="5" s="1"/>
  <c r="Q844" i="5"/>
  <c r="Q1220" i="5"/>
  <c r="P1220" i="5"/>
  <c r="S1220" i="5" s="1"/>
  <c r="Q1721" i="5"/>
  <c r="P1721" i="5"/>
  <c r="S1721" i="5" s="1"/>
  <c r="Q1665" i="5"/>
  <c r="P1665" i="5"/>
  <c r="S1665" i="5" s="1"/>
  <c r="Q312" i="5"/>
  <c r="P312" i="5"/>
  <c r="S312" i="5" s="1"/>
  <c r="P1651" i="5"/>
  <c r="S1651" i="5" s="1"/>
  <c r="Q1651" i="5"/>
  <c r="Q605" i="5"/>
  <c r="P605" i="5"/>
  <c r="S605" i="5" s="1"/>
  <c r="P1212" i="5"/>
  <c r="S1212" i="5" s="1"/>
  <c r="Q1212" i="5"/>
  <c r="Q527" i="5"/>
  <c r="P527" i="5"/>
  <c r="S527" i="5" s="1"/>
  <c r="Q1187" i="5"/>
  <c r="P1187" i="5"/>
  <c r="S1187" i="5" s="1"/>
  <c r="P901" i="5"/>
  <c r="S901" i="5" s="1"/>
  <c r="Q901" i="5"/>
  <c r="P1882" i="5"/>
  <c r="S1882" i="5" s="1"/>
  <c r="Q1882" i="5"/>
  <c r="P1683" i="5"/>
  <c r="S1683" i="5" s="1"/>
  <c r="Q1683" i="5"/>
  <c r="Q874" i="5"/>
  <c r="P874" i="5"/>
  <c r="S874" i="5" s="1"/>
  <c r="Q936" i="5"/>
  <c r="P936" i="5"/>
  <c r="S936" i="5" s="1"/>
  <c r="Q1966" i="5"/>
  <c r="P1966" i="5"/>
  <c r="S1966" i="5" s="1"/>
  <c r="Q1049" i="5"/>
  <c r="P1049" i="5"/>
  <c r="S1049" i="5" s="1"/>
  <c r="Q444" i="5"/>
  <c r="P444" i="5"/>
  <c r="S444" i="5" s="1"/>
  <c r="Q1458" i="5"/>
  <c r="P1458" i="5"/>
  <c r="S1458" i="5" s="1"/>
  <c r="Q852" i="5"/>
  <c r="P852" i="5"/>
  <c r="S852" i="5" s="1"/>
  <c r="Q1964" i="5"/>
  <c r="P1964" i="5"/>
  <c r="S1964" i="5" s="1"/>
  <c r="P1993" i="5"/>
  <c r="S1993" i="5" s="1"/>
  <c r="Q1993" i="5"/>
  <c r="Q1191" i="5"/>
  <c r="P1191" i="5"/>
  <c r="S1191" i="5" s="1"/>
  <c r="P1904" i="5"/>
  <c r="S1904" i="5" s="1"/>
  <c r="Q1904" i="5"/>
  <c r="Q401" i="5"/>
  <c r="P401" i="5"/>
  <c r="S401" i="5" s="1"/>
  <c r="P460" i="5"/>
  <c r="S460" i="5" s="1"/>
  <c r="Q460" i="5"/>
  <c r="P119" i="5"/>
  <c r="S119" i="5" s="1"/>
  <c r="Q119" i="5"/>
  <c r="Q1528" i="5"/>
  <c r="P1528" i="5"/>
  <c r="S1528" i="5" s="1"/>
  <c r="P919" i="5"/>
  <c r="S919" i="5" s="1"/>
  <c r="Q919" i="5"/>
  <c r="P1436" i="5"/>
  <c r="S1436" i="5" s="1"/>
  <c r="Q1436" i="5"/>
  <c r="P230" i="5"/>
  <c r="S230" i="5" s="1"/>
  <c r="Q230" i="5"/>
  <c r="Q165" i="5"/>
  <c r="P165" i="5"/>
  <c r="S165" i="5" s="1"/>
  <c r="P579" i="5"/>
  <c r="S579" i="5" s="1"/>
  <c r="Q579" i="5"/>
  <c r="P1572" i="5"/>
  <c r="S1572" i="5" s="1"/>
  <c r="Q1572" i="5"/>
  <c r="P1576" i="5"/>
  <c r="S1576" i="5" s="1"/>
  <c r="Q1576" i="5"/>
  <c r="P1304" i="5"/>
  <c r="S1304" i="5" s="1"/>
  <c r="Q1304" i="5"/>
  <c r="Q1133" i="5"/>
  <c r="P1133" i="5"/>
  <c r="S1133" i="5" s="1"/>
  <c r="Q1254" i="5"/>
  <c r="P1254" i="5"/>
  <c r="S1254" i="5" s="1"/>
  <c r="P820" i="5"/>
  <c r="S820" i="5" s="1"/>
  <c r="Q820" i="5"/>
  <c r="P146" i="5"/>
  <c r="S146" i="5" s="1"/>
  <c r="Q146" i="5"/>
  <c r="Q939" i="5"/>
  <c r="P939" i="5"/>
  <c r="S939" i="5" s="1"/>
  <c r="Q1351" i="5"/>
  <c r="P1351" i="5"/>
  <c r="S1351" i="5" s="1"/>
  <c r="P864" i="5"/>
  <c r="S864" i="5" s="1"/>
  <c r="Q864" i="5"/>
  <c r="P644" i="5"/>
  <c r="S644" i="5" s="1"/>
  <c r="Q644" i="5"/>
  <c r="P1064" i="5"/>
  <c r="S1064" i="5" s="1"/>
  <c r="Q1064" i="5"/>
  <c r="P1098" i="5"/>
  <c r="S1098" i="5" s="1"/>
  <c r="Q1098" i="5"/>
  <c r="Q1620" i="5"/>
  <c r="P1620" i="5"/>
  <c r="S1620" i="5" s="1"/>
  <c r="Q1862" i="5"/>
  <c r="P1862" i="5"/>
  <c r="S1862" i="5" s="1"/>
  <c r="P315" i="5"/>
  <c r="S315" i="5" s="1"/>
  <c r="Q315" i="5"/>
  <c r="Q222" i="5"/>
  <c r="P222" i="5"/>
  <c r="S222" i="5" s="1"/>
  <c r="Q730" i="5"/>
  <c r="P730" i="5"/>
  <c r="S730" i="5" s="1"/>
  <c r="P1712" i="5"/>
  <c r="S1712" i="5" s="1"/>
  <c r="Q1712" i="5"/>
  <c r="P556" i="5"/>
  <c r="S556" i="5" s="1"/>
  <c r="Q556" i="5"/>
  <c r="P778" i="5"/>
  <c r="S778" i="5" s="1"/>
  <c r="Q778" i="5"/>
  <c r="Q215" i="5"/>
  <c r="P215" i="5"/>
  <c r="S215" i="5" s="1"/>
  <c r="Q273" i="5"/>
  <c r="P273" i="5"/>
  <c r="S273" i="5" s="1"/>
  <c r="Q786" i="5"/>
  <c r="P786" i="5"/>
  <c r="S786" i="5" s="1"/>
  <c r="P174" i="5"/>
  <c r="S174" i="5" s="1"/>
  <c r="Q174" i="5"/>
  <c r="Q465" i="5"/>
  <c r="P465" i="5"/>
  <c r="S465" i="5" s="1"/>
  <c r="P712" i="5"/>
  <c r="S712" i="5" s="1"/>
  <c r="Q712" i="5"/>
  <c r="P1283" i="5"/>
  <c r="S1283" i="5" s="1"/>
  <c r="Q1283" i="5"/>
  <c r="Q783" i="5"/>
  <c r="P783" i="5"/>
  <c r="S783" i="5" s="1"/>
  <c r="P373" i="5"/>
  <c r="S373" i="5" s="1"/>
  <c r="Q373" i="5"/>
  <c r="Q1136" i="5"/>
  <c r="P1136" i="5"/>
  <c r="S1136" i="5" s="1"/>
  <c r="Q907" i="5"/>
  <c r="P907" i="5"/>
  <c r="S907" i="5" s="1"/>
  <c r="P113" i="5"/>
  <c r="S113" i="5" s="1"/>
  <c r="Q113" i="5"/>
  <c r="P1529" i="5"/>
  <c r="S1529" i="5" s="1"/>
  <c r="Q1529" i="5"/>
  <c r="P493" i="5"/>
  <c r="S493" i="5" s="1"/>
  <c r="Q493" i="5"/>
  <c r="P841" i="5"/>
  <c r="S841" i="5" s="1"/>
  <c r="Q841" i="5"/>
  <c r="Q1329" i="5"/>
  <c r="P1329" i="5"/>
  <c r="S1329" i="5" s="1"/>
  <c r="Q1113" i="5"/>
  <c r="P1113" i="5"/>
  <c r="S1113" i="5" s="1"/>
  <c r="Q735" i="5"/>
  <c r="P735" i="5"/>
  <c r="S735" i="5" s="1"/>
  <c r="Q1530" i="5"/>
  <c r="P1530" i="5"/>
  <c r="S1530" i="5" s="1"/>
  <c r="Q673" i="5"/>
  <c r="P673" i="5"/>
  <c r="S673" i="5" s="1"/>
  <c r="Q115" i="5"/>
  <c r="P115" i="5"/>
  <c r="S115" i="5" s="1"/>
  <c r="P150" i="5"/>
  <c r="S150" i="5" s="1"/>
  <c r="Q150" i="5"/>
  <c r="Q924" i="5"/>
  <c r="P924" i="5"/>
  <c r="S924" i="5" s="1"/>
  <c r="P926" i="5"/>
  <c r="S926" i="5" s="1"/>
  <c r="Q926" i="5"/>
  <c r="Q161" i="5"/>
  <c r="P161" i="5"/>
  <c r="S161" i="5" s="1"/>
  <c r="P1358" i="5"/>
  <c r="S1358" i="5" s="1"/>
  <c r="Q1358" i="5"/>
  <c r="Q577" i="5"/>
  <c r="P577" i="5"/>
  <c r="S577" i="5" s="1"/>
  <c r="Q1668" i="5"/>
  <c r="P1668" i="5"/>
  <c r="S1668" i="5" s="1"/>
  <c r="Q1647" i="5"/>
  <c r="P1647" i="5"/>
  <c r="S1647" i="5" s="1"/>
  <c r="Q882" i="5"/>
  <c r="P882" i="5"/>
  <c r="S882" i="5" s="1"/>
  <c r="P478" i="5"/>
  <c r="S478" i="5" s="1"/>
  <c r="Q478" i="5"/>
  <c r="P492" i="5"/>
  <c r="S492" i="5" s="1"/>
  <c r="Q492" i="5"/>
  <c r="P334" i="5"/>
  <c r="S334" i="5" s="1"/>
  <c r="Q334" i="5"/>
  <c r="P1880" i="5"/>
  <c r="S1880" i="5" s="1"/>
  <c r="Q1880" i="5"/>
  <c r="P638" i="5"/>
  <c r="S638" i="5" s="1"/>
  <c r="Q638" i="5"/>
  <c r="Q1805" i="5"/>
  <c r="P1805" i="5"/>
  <c r="S1805" i="5" s="1"/>
  <c r="Q842" i="5"/>
  <c r="P842" i="5"/>
  <c r="S842" i="5" s="1"/>
  <c r="Q1741" i="5"/>
  <c r="P1741" i="5"/>
  <c r="S1741" i="5" s="1"/>
  <c r="Q167" i="5"/>
  <c r="P167" i="5"/>
  <c r="S167" i="5" s="1"/>
  <c r="Q260" i="5"/>
  <c r="P260" i="5"/>
  <c r="S260" i="5" s="1"/>
  <c r="Q934" i="5"/>
  <c r="P934" i="5"/>
  <c r="S934" i="5" s="1"/>
  <c r="Q329" i="5"/>
  <c r="P329" i="5"/>
  <c r="S329" i="5" s="1"/>
  <c r="P504" i="5"/>
  <c r="S504" i="5" s="1"/>
  <c r="Q504" i="5"/>
  <c r="Q1487" i="5"/>
  <c r="P1487" i="5"/>
  <c r="S1487" i="5" s="1"/>
  <c r="Q209" i="5"/>
  <c r="P209" i="5"/>
  <c r="S209" i="5" s="1"/>
  <c r="P305" i="5"/>
  <c r="S305" i="5" s="1"/>
  <c r="Q305" i="5"/>
  <c r="Q466" i="5"/>
  <c r="P466" i="5"/>
  <c r="S466" i="5" s="1"/>
  <c r="P1369" i="5"/>
  <c r="S1369" i="5" s="1"/>
  <c r="Q1369" i="5"/>
  <c r="Q1290" i="5"/>
  <c r="P1290" i="5"/>
  <c r="S1290" i="5" s="1"/>
  <c r="P916" i="5"/>
  <c r="S916" i="5" s="1"/>
  <c r="Q916" i="5"/>
  <c r="Q1089" i="5"/>
  <c r="P1089" i="5"/>
  <c r="S1089" i="5" s="1"/>
  <c r="P1925" i="5"/>
  <c r="S1925" i="5" s="1"/>
  <c r="Q1925" i="5"/>
  <c r="Q863" i="5"/>
  <c r="P863" i="5"/>
  <c r="S863" i="5" s="1"/>
  <c r="Q616" i="5"/>
  <c r="P616" i="5"/>
  <c r="S616" i="5" s="1"/>
  <c r="Q1827" i="5"/>
  <c r="P1827" i="5"/>
  <c r="S1827" i="5" s="1"/>
  <c r="Q814" i="5"/>
  <c r="P814" i="5"/>
  <c r="S814" i="5" s="1"/>
  <c r="Q1892" i="5"/>
  <c r="P1892" i="5"/>
  <c r="S1892" i="5" s="1"/>
  <c r="P1734" i="5"/>
  <c r="S1734" i="5" s="1"/>
  <c r="Q1734" i="5"/>
  <c r="P323" i="5"/>
  <c r="S323" i="5" s="1"/>
  <c r="Q323" i="5"/>
  <c r="Q1751" i="5"/>
  <c r="P1751" i="5"/>
  <c r="S1751" i="5" s="1"/>
  <c r="Q39" i="5"/>
  <c r="P39" i="5"/>
  <c r="S39" i="5" s="1"/>
  <c r="P1275" i="5"/>
  <c r="S1275" i="5" s="1"/>
  <c r="Q1275" i="5"/>
  <c r="P425" i="5"/>
  <c r="S425" i="5" s="1"/>
  <c r="Q425" i="5"/>
  <c r="Q422" i="5"/>
  <c r="P422" i="5"/>
  <c r="S422" i="5" s="1"/>
  <c r="Q1199" i="5"/>
  <c r="P1199" i="5"/>
  <c r="S1199" i="5" s="1"/>
  <c r="P1969" i="5"/>
  <c r="S1969" i="5" s="1"/>
  <c r="Q1969" i="5"/>
  <c r="Q234" i="5"/>
  <c r="P234" i="5"/>
  <c r="S234" i="5" s="1"/>
  <c r="Q662" i="5"/>
  <c r="P662" i="5"/>
  <c r="S662" i="5" s="1"/>
  <c r="P147" i="5"/>
  <c r="S147" i="5" s="1"/>
  <c r="Q147" i="5"/>
  <c r="Q1014" i="5"/>
  <c r="P1014" i="5"/>
  <c r="S1014" i="5" s="1"/>
  <c r="P1233" i="5"/>
  <c r="S1233" i="5" s="1"/>
  <c r="Q1233" i="5"/>
  <c r="Q657" i="5"/>
  <c r="P657" i="5"/>
  <c r="S657" i="5" s="1"/>
  <c r="Q530" i="5"/>
  <c r="P530" i="5"/>
  <c r="S530" i="5" s="1"/>
  <c r="P576" i="5"/>
  <c r="S576" i="5" s="1"/>
  <c r="Q576" i="5"/>
  <c r="P757" i="5"/>
  <c r="S757" i="5" s="1"/>
  <c r="Q757" i="5"/>
  <c r="P1097" i="5"/>
  <c r="S1097" i="5" s="1"/>
  <c r="Q1097" i="5"/>
  <c r="Q1556" i="5"/>
  <c r="P1556" i="5"/>
  <c r="S1556" i="5" s="1"/>
  <c r="Q387" i="5"/>
  <c r="P387" i="5"/>
  <c r="S387" i="5" s="1"/>
  <c r="Q1932" i="5"/>
  <c r="P1932" i="5"/>
  <c r="S1932" i="5" s="1"/>
  <c r="Q1524" i="5"/>
  <c r="P1524" i="5"/>
  <c r="S1524" i="5" s="1"/>
  <c r="P631" i="5"/>
  <c r="S631" i="5" s="1"/>
  <c r="Q631" i="5"/>
  <c r="P1018" i="5"/>
  <c r="S1018" i="5" s="1"/>
  <c r="Q1018" i="5"/>
  <c r="P1390" i="5"/>
  <c r="S1390" i="5" s="1"/>
  <c r="Q1390" i="5"/>
  <c r="P1704" i="5"/>
  <c r="S1704" i="5" s="1"/>
  <c r="Q1704" i="5"/>
  <c r="P241" i="5"/>
  <c r="S241" i="5" s="1"/>
  <c r="Q241" i="5"/>
  <c r="Q835" i="5"/>
  <c r="P835" i="5"/>
  <c r="S835" i="5" s="1"/>
  <c r="Q352" i="5"/>
  <c r="P352" i="5"/>
  <c r="S352" i="5" s="1"/>
  <c r="Q1463" i="5"/>
  <c r="P1463" i="5"/>
  <c r="S1463" i="5" s="1"/>
  <c r="Q61" i="5"/>
  <c r="P61" i="5"/>
  <c r="S61" i="5" s="1"/>
  <c r="Q63" i="5"/>
  <c r="P63" i="5"/>
  <c r="S63" i="5" s="1"/>
  <c r="Q51" i="5"/>
  <c r="P51" i="5"/>
  <c r="S51" i="5" s="1"/>
  <c r="P94" i="5"/>
  <c r="S94" i="5" s="1"/>
  <c r="Q94" i="5"/>
  <c r="Q69" i="5"/>
  <c r="P69" i="5"/>
  <c r="S69" i="5" s="1"/>
  <c r="P60" i="5"/>
  <c r="S60" i="5" s="1"/>
  <c r="Q60" i="5"/>
  <c r="Q1461" i="5"/>
  <c r="P1461" i="5"/>
  <c r="S1461" i="5" s="1"/>
  <c r="Q2000" i="5"/>
  <c r="P2000" i="5"/>
  <c r="S2000" i="5" s="1"/>
  <c r="Q529" i="5"/>
  <c r="P529" i="5"/>
  <c r="S529" i="5" s="1"/>
  <c r="Q911" i="5"/>
  <c r="P911" i="5"/>
  <c r="S911" i="5" s="1"/>
  <c r="P1341" i="5"/>
  <c r="S1341" i="5" s="1"/>
  <c r="Q1341" i="5"/>
  <c r="P1117" i="5"/>
  <c r="S1117" i="5" s="1"/>
  <c r="Q1117" i="5"/>
  <c r="Q1813" i="5"/>
  <c r="P1813" i="5"/>
  <c r="S1813" i="5" s="1"/>
  <c r="P771" i="5"/>
  <c r="S771" i="5" s="1"/>
  <c r="Q771" i="5"/>
  <c r="P1566" i="5"/>
  <c r="S1566" i="5" s="1"/>
  <c r="Q1566" i="5"/>
  <c r="P476" i="5"/>
  <c r="S476" i="5" s="1"/>
  <c r="Q476" i="5"/>
  <c r="P1044" i="5"/>
  <c r="S1044" i="5" s="1"/>
  <c r="Q1044" i="5"/>
  <c r="Q1162" i="5"/>
  <c r="P1162" i="5"/>
  <c r="S1162" i="5" s="1"/>
  <c r="P1401" i="5"/>
  <c r="S1401" i="5" s="1"/>
  <c r="Q1401" i="5"/>
  <c r="P1355" i="5"/>
  <c r="S1355" i="5" s="1"/>
  <c r="Q1355" i="5"/>
  <c r="P1221" i="5"/>
  <c r="S1221" i="5" s="1"/>
  <c r="Q1221" i="5"/>
  <c r="Q1744" i="5"/>
  <c r="P1744" i="5"/>
  <c r="S1744" i="5" s="1"/>
  <c r="Q1618" i="5"/>
  <c r="P1618" i="5"/>
  <c r="S1618" i="5" s="1"/>
  <c r="Q849" i="5"/>
  <c r="P849" i="5"/>
  <c r="S849" i="5" s="1"/>
  <c r="P326" i="5"/>
  <c r="S326" i="5" s="1"/>
  <c r="Q326" i="5"/>
  <c r="Q902" i="5"/>
  <c r="P902" i="5"/>
  <c r="S902" i="5" s="1"/>
  <c r="Q1727" i="5"/>
  <c r="P1727" i="5"/>
  <c r="S1727" i="5" s="1"/>
  <c r="P1878" i="5"/>
  <c r="S1878" i="5" s="1"/>
  <c r="Q1878" i="5"/>
  <c r="P1164" i="5"/>
  <c r="S1164" i="5" s="1"/>
  <c r="Q1164" i="5"/>
  <c r="Q583" i="5"/>
  <c r="P583" i="5"/>
  <c r="S583" i="5" s="1"/>
  <c r="P1023" i="5"/>
  <c r="S1023" i="5" s="1"/>
  <c r="Q1023" i="5"/>
  <c r="Q114" i="5"/>
  <c r="P114" i="5"/>
  <c r="S114" i="5" s="1"/>
  <c r="Q1502" i="5"/>
  <c r="P1502" i="5"/>
  <c r="S1502" i="5" s="1"/>
  <c r="Q1400" i="5"/>
  <c r="P1400" i="5"/>
  <c r="S1400" i="5" s="1"/>
  <c r="Q1338" i="5"/>
  <c r="P1338" i="5"/>
  <c r="S1338" i="5" s="1"/>
  <c r="Q1515" i="5"/>
  <c r="P1515" i="5"/>
  <c r="S1515" i="5" s="1"/>
  <c r="P854" i="5"/>
  <c r="S854" i="5" s="1"/>
  <c r="Q854" i="5"/>
  <c r="P1626" i="5"/>
  <c r="S1626" i="5" s="1"/>
  <c r="Q1626" i="5"/>
  <c r="P1111" i="5"/>
  <c r="S1111" i="5" s="1"/>
  <c r="Q1111" i="5"/>
  <c r="Q1837" i="5"/>
  <c r="P1837" i="5"/>
  <c r="S1837" i="5" s="1"/>
  <c r="Q338" i="5"/>
  <c r="P338" i="5"/>
  <c r="S338" i="5" s="1"/>
  <c r="Q704" i="5"/>
  <c r="P704" i="5"/>
  <c r="S704" i="5" s="1"/>
  <c r="Q794" i="5"/>
  <c r="P794" i="5"/>
  <c r="S794" i="5" s="1"/>
  <c r="Q1423" i="5"/>
  <c r="P1423" i="5"/>
  <c r="S1423" i="5" s="1"/>
  <c r="P190" i="5"/>
  <c r="S190" i="5" s="1"/>
  <c r="Q190" i="5"/>
  <c r="Q1374" i="5"/>
  <c r="P1374" i="5"/>
  <c r="S1374" i="5" s="1"/>
  <c r="Q391" i="5"/>
  <c r="P391" i="5"/>
  <c r="S391" i="5" s="1"/>
  <c r="P910" i="5"/>
  <c r="S910" i="5" s="1"/>
  <c r="Q910" i="5"/>
  <c r="Q1163" i="5"/>
  <c r="P1163" i="5"/>
  <c r="S1163" i="5" s="1"/>
  <c r="P1155" i="5"/>
  <c r="S1155" i="5" s="1"/>
  <c r="Q1155" i="5"/>
  <c r="Q1324" i="5"/>
  <c r="P1324" i="5"/>
  <c r="S1324" i="5" s="1"/>
  <c r="P905" i="5"/>
  <c r="S905" i="5" s="1"/>
  <c r="Q905" i="5"/>
  <c r="Q1226" i="5"/>
  <c r="P1226" i="5"/>
  <c r="S1226" i="5" s="1"/>
  <c r="Q1209" i="5"/>
  <c r="P1209" i="5"/>
  <c r="S1209" i="5" s="1"/>
  <c r="Q107" i="5"/>
  <c r="P107" i="5"/>
  <c r="S107" i="5" s="1"/>
  <c r="Q1518" i="5"/>
  <c r="P1518" i="5"/>
  <c r="S1518" i="5" s="1"/>
  <c r="P1261" i="5"/>
  <c r="S1261" i="5" s="1"/>
  <c r="Q1261" i="5"/>
  <c r="Q1508" i="5"/>
  <c r="P1508" i="5"/>
  <c r="S1508" i="5" s="1"/>
  <c r="P255" i="5"/>
  <c r="S255" i="5" s="1"/>
  <c r="Q255" i="5"/>
  <c r="Q1116" i="5"/>
  <c r="P1116" i="5"/>
  <c r="S1116" i="5" s="1"/>
  <c r="Q880" i="5"/>
  <c r="P880" i="5"/>
  <c r="S880" i="5" s="1"/>
  <c r="P360" i="5"/>
  <c r="S360" i="5" s="1"/>
  <c r="Q360" i="5"/>
  <c r="P1598" i="5"/>
  <c r="S1598" i="5" s="1"/>
  <c r="Q1598" i="5"/>
  <c r="P364" i="5"/>
  <c r="S364" i="5" s="1"/>
  <c r="Q364" i="5"/>
  <c r="Q1007" i="5"/>
  <c r="P1007" i="5"/>
  <c r="S1007" i="5" s="1"/>
  <c r="P1795" i="5"/>
  <c r="S1795" i="5" s="1"/>
  <c r="Q1795" i="5"/>
  <c r="P389" i="5"/>
  <c r="S389" i="5" s="1"/>
  <c r="Q389" i="5"/>
  <c r="P971" i="5"/>
  <c r="S971" i="5" s="1"/>
  <c r="Q971" i="5"/>
  <c r="P765" i="5"/>
  <c r="S765" i="5" s="1"/>
  <c r="Q765" i="5"/>
  <c r="Q664" i="5"/>
  <c r="P664" i="5"/>
  <c r="S664" i="5" s="1"/>
  <c r="Q376" i="5"/>
  <c r="P376" i="5"/>
  <c r="S376" i="5" s="1"/>
  <c r="P944" i="5"/>
  <c r="S944" i="5" s="1"/>
  <c r="Q944" i="5"/>
  <c r="P1950" i="5"/>
  <c r="S1950" i="5" s="1"/>
  <c r="Q1950" i="5"/>
  <c r="Q1490" i="5"/>
  <c r="P1490" i="5"/>
  <c r="S1490" i="5" s="1"/>
  <c r="P173" i="5"/>
  <c r="S173" i="5" s="1"/>
  <c r="Q173" i="5"/>
  <c r="Q522" i="5"/>
  <c r="P522" i="5"/>
  <c r="S522" i="5" s="1"/>
  <c r="P1110" i="5"/>
  <c r="S1110" i="5" s="1"/>
  <c r="Q1110" i="5"/>
  <c r="P889" i="5"/>
  <c r="S889" i="5" s="1"/>
  <c r="Q889" i="5"/>
  <c r="P1768" i="5"/>
  <c r="S1768" i="5" s="1"/>
  <c r="Q1768" i="5"/>
  <c r="Q870" i="5"/>
  <c r="P870" i="5"/>
  <c r="S870" i="5" s="1"/>
  <c r="P1492" i="5"/>
  <c r="S1492" i="5" s="1"/>
  <c r="Q1492" i="5"/>
  <c r="P180" i="5"/>
  <c r="S180" i="5" s="1"/>
  <c r="Q180" i="5"/>
  <c r="P790" i="5"/>
  <c r="S790" i="5" s="1"/>
  <c r="Q790" i="5"/>
  <c r="P848" i="5"/>
  <c r="S848" i="5" s="1"/>
  <c r="Q848" i="5"/>
  <c r="P1643" i="5"/>
  <c r="S1643" i="5" s="1"/>
  <c r="Q1643" i="5"/>
  <c r="P1428" i="5"/>
  <c r="S1428" i="5" s="1"/>
  <c r="Q1428" i="5"/>
  <c r="Q1430" i="5"/>
  <c r="P1430" i="5"/>
  <c r="S1430" i="5" s="1"/>
  <c r="P1118" i="5"/>
  <c r="S1118" i="5" s="1"/>
  <c r="Q1118" i="5"/>
  <c r="P475" i="5"/>
  <c r="S475" i="5" s="1"/>
  <c r="Q475" i="5"/>
  <c r="P1928" i="5"/>
  <c r="S1928" i="5" s="1"/>
  <c r="Q1928" i="5"/>
  <c r="Q421" i="5"/>
  <c r="P421" i="5"/>
  <c r="S421" i="5" s="1"/>
  <c r="Q591" i="5"/>
  <c r="P591" i="5"/>
  <c r="S591" i="5" s="1"/>
  <c r="Q1561" i="5"/>
  <c r="P1561" i="5"/>
  <c r="S1561" i="5" s="1"/>
  <c r="Q1342" i="5"/>
  <c r="P1342" i="5"/>
  <c r="S1342" i="5" s="1"/>
  <c r="P1347" i="5"/>
  <c r="S1347" i="5" s="1"/>
  <c r="Q1347" i="5"/>
  <c r="Q1456" i="5"/>
  <c r="P1456" i="5"/>
  <c r="S1456" i="5" s="1"/>
  <c r="P1422" i="5"/>
  <c r="S1422" i="5" s="1"/>
  <c r="Q1422" i="5"/>
  <c r="P206" i="5"/>
  <c r="S206" i="5" s="1"/>
  <c r="Q206" i="5"/>
  <c r="P544" i="5"/>
  <c r="S544" i="5" s="1"/>
  <c r="Q544" i="5"/>
  <c r="Q1472" i="5"/>
  <c r="P1472" i="5"/>
  <c r="S1472" i="5" s="1"/>
  <c r="P344" i="5"/>
  <c r="S344" i="5" s="1"/>
  <c r="Q344" i="5"/>
  <c r="P812" i="5"/>
  <c r="S812" i="5" s="1"/>
  <c r="Q812" i="5"/>
  <c r="Q1454" i="5"/>
  <c r="P1454" i="5"/>
  <c r="S1454" i="5" s="1"/>
  <c r="Q464" i="5"/>
  <c r="P464" i="5"/>
  <c r="S464" i="5" s="1"/>
  <c r="Q1181" i="5"/>
  <c r="P1181" i="5"/>
  <c r="S1181" i="5" s="1"/>
  <c r="P689" i="5"/>
  <c r="S689" i="5" s="1"/>
  <c r="Q689" i="5"/>
  <c r="P189" i="5"/>
  <c r="S189" i="5" s="1"/>
  <c r="Q189" i="5"/>
  <c r="Q1760" i="5"/>
  <c r="P1760" i="5"/>
  <c r="S1760" i="5" s="1"/>
  <c r="Q482" i="5"/>
  <c r="P482" i="5"/>
  <c r="S482" i="5" s="1"/>
  <c r="P858" i="5"/>
  <c r="S858" i="5" s="1"/>
  <c r="Q858" i="5"/>
  <c r="P713" i="5"/>
  <c r="S713" i="5" s="1"/>
  <c r="Q713" i="5"/>
  <c r="P549" i="5"/>
  <c r="S549" i="5" s="1"/>
  <c r="Q549" i="5"/>
  <c r="P1263" i="5"/>
  <c r="S1263" i="5" s="1"/>
  <c r="Q1263" i="5"/>
  <c r="P1315" i="5"/>
  <c r="S1315" i="5" s="1"/>
  <c r="Q1315" i="5"/>
  <c r="P625" i="5"/>
  <c r="S625" i="5" s="1"/>
  <c r="Q625" i="5"/>
  <c r="P1476" i="5"/>
  <c r="S1476" i="5" s="1"/>
  <c r="Q1476" i="5"/>
  <c r="P1607" i="5"/>
  <c r="S1607" i="5" s="1"/>
  <c r="Q1607" i="5"/>
  <c r="Q832" i="5"/>
  <c r="P832" i="5"/>
  <c r="S832" i="5" s="1"/>
  <c r="P156" i="5"/>
  <c r="S156" i="5" s="1"/>
  <c r="Q156" i="5"/>
  <c r="Q1303" i="5"/>
  <c r="P1303" i="5"/>
  <c r="S1303" i="5" s="1"/>
  <c r="Q105" i="5"/>
  <c r="P105" i="5"/>
  <c r="S105" i="5" s="1"/>
  <c r="P1068" i="5"/>
  <c r="S1068" i="5" s="1"/>
  <c r="Q1068" i="5"/>
  <c r="P739" i="5"/>
  <c r="S739" i="5" s="1"/>
  <c r="Q739" i="5"/>
  <c r="P714" i="5"/>
  <c r="S714" i="5" s="1"/>
  <c r="Q714" i="5"/>
  <c r="P1771" i="5"/>
  <c r="S1771" i="5" s="1"/>
  <c r="Q1771" i="5"/>
  <c r="Q1291" i="5"/>
  <c r="P1291" i="5"/>
  <c r="S1291" i="5" s="1"/>
  <c r="Q520" i="5"/>
  <c r="P520" i="5"/>
  <c r="S520" i="5" s="1"/>
  <c r="Q1941" i="5"/>
  <c r="P1941" i="5"/>
  <c r="S1941" i="5" s="1"/>
  <c r="P1644" i="5"/>
  <c r="S1644" i="5" s="1"/>
  <c r="Q1644" i="5"/>
  <c r="P1482" i="5"/>
  <c r="S1482" i="5" s="1"/>
  <c r="Q1482" i="5"/>
  <c r="P177" i="5"/>
  <c r="S177" i="5" s="1"/>
  <c r="Q177" i="5"/>
  <c r="Q1856" i="5"/>
  <c r="P1856" i="5"/>
  <c r="S1856" i="5" s="1"/>
  <c r="P1506" i="5"/>
  <c r="S1506" i="5" s="1"/>
  <c r="Q1506" i="5"/>
  <c r="Q112" i="5"/>
  <c r="P112" i="5"/>
  <c r="S112" i="5" s="1"/>
  <c r="P1242" i="5"/>
  <c r="S1242" i="5" s="1"/>
  <c r="Q1242" i="5"/>
  <c r="Q1785" i="5"/>
  <c r="P1785" i="5"/>
  <c r="S1785" i="5" s="1"/>
  <c r="Q912" i="5"/>
  <c r="P912" i="5"/>
  <c r="S912" i="5" s="1"/>
  <c r="Q1699" i="5"/>
  <c r="P1699" i="5"/>
  <c r="S1699" i="5" s="1"/>
  <c r="P126" i="5"/>
  <c r="S126" i="5" s="1"/>
  <c r="Q126" i="5"/>
  <c r="Q1128" i="5"/>
  <c r="P1128" i="5"/>
  <c r="S1128" i="5" s="1"/>
  <c r="P1245" i="5"/>
  <c r="S1245" i="5" s="1"/>
  <c r="Q1245" i="5"/>
  <c r="Q1980" i="5"/>
  <c r="P1980" i="5"/>
  <c r="S1980" i="5" s="1"/>
  <c r="Q420" i="5"/>
  <c r="P420" i="5"/>
  <c r="S420" i="5" s="1"/>
  <c r="Q1995" i="5"/>
  <c r="P1995" i="5"/>
  <c r="S1995" i="5" s="1"/>
  <c r="Q767" i="5"/>
  <c r="P767" i="5"/>
  <c r="S767" i="5" s="1"/>
  <c r="Q424" i="5"/>
  <c r="P424" i="5"/>
  <c r="S424" i="5" s="1"/>
  <c r="P1898" i="5"/>
  <c r="S1898" i="5" s="1"/>
  <c r="Q1898" i="5"/>
  <c r="P120" i="5"/>
  <c r="S120" i="5" s="1"/>
  <c r="Q120" i="5"/>
  <c r="P494" i="5"/>
  <c r="S494" i="5" s="1"/>
  <c r="Q494" i="5"/>
  <c r="P1042" i="5"/>
  <c r="S1042" i="5" s="1"/>
  <c r="Q1042" i="5"/>
  <c r="P346" i="5"/>
  <c r="S346" i="5" s="1"/>
  <c r="Q346" i="5"/>
  <c r="Q980" i="5"/>
  <c r="P980" i="5"/>
  <c r="S980" i="5" s="1"/>
  <c r="Q1421" i="5"/>
  <c r="P1421" i="5"/>
  <c r="S1421" i="5" s="1"/>
  <c r="Q1419" i="5"/>
  <c r="P1419" i="5"/>
  <c r="S1419" i="5" s="1"/>
  <c r="Q393" i="5"/>
  <c r="P393" i="5"/>
  <c r="S393" i="5" s="1"/>
  <c r="P906" i="5"/>
  <c r="S906" i="5" s="1"/>
  <c r="Q906" i="5"/>
  <c r="Q1123" i="5"/>
  <c r="P1123" i="5"/>
  <c r="S1123" i="5" s="1"/>
  <c r="P1330" i="5"/>
  <c r="S1330" i="5" s="1"/>
  <c r="Q1330" i="5"/>
  <c r="Q805" i="5"/>
  <c r="P805" i="5"/>
  <c r="S805" i="5" s="1"/>
  <c r="P587" i="5"/>
  <c r="S587" i="5" s="1"/>
  <c r="Q587" i="5"/>
  <c r="Q1715" i="5"/>
  <c r="P1715" i="5"/>
  <c r="S1715" i="5" s="1"/>
  <c r="P1581" i="5"/>
  <c r="S1581" i="5" s="1"/>
  <c r="Q1581" i="5"/>
  <c r="P535" i="5"/>
  <c r="S535" i="5" s="1"/>
  <c r="Q535" i="5"/>
  <c r="Q248" i="5"/>
  <c r="P248" i="5"/>
  <c r="S248" i="5" s="1"/>
  <c r="Q1870" i="5"/>
  <c r="P1870" i="5"/>
  <c r="S1870" i="5" s="1"/>
  <c r="Q1316" i="5"/>
  <c r="P1316" i="5"/>
  <c r="S1316" i="5" s="1"/>
  <c r="P1112" i="5"/>
  <c r="S1112" i="5" s="1"/>
  <c r="Q1112" i="5"/>
  <c r="P968" i="5"/>
  <c r="S968" i="5" s="1"/>
  <c r="Q968" i="5"/>
  <c r="P763" i="5"/>
  <c r="S763" i="5" s="1"/>
  <c r="Q763" i="5"/>
  <c r="Q1519" i="5"/>
  <c r="P1519" i="5"/>
  <c r="S1519" i="5" s="1"/>
  <c r="P830" i="5"/>
  <c r="S830" i="5" s="1"/>
  <c r="Q830" i="5"/>
  <c r="P1656" i="5"/>
  <c r="S1656" i="5" s="1"/>
  <c r="Q1656" i="5"/>
  <c r="P1640" i="5"/>
  <c r="S1640" i="5" s="1"/>
  <c r="Q1640" i="5"/>
  <c r="P1611" i="5"/>
  <c r="S1611" i="5" s="1"/>
  <c r="Q1611" i="5"/>
  <c r="P1453" i="5"/>
  <c r="S1453" i="5" s="1"/>
  <c r="Q1453" i="5"/>
  <c r="P1821" i="5"/>
  <c r="S1821" i="5" s="1"/>
  <c r="Q1821" i="5"/>
  <c r="P1533" i="5"/>
  <c r="S1533" i="5" s="1"/>
  <c r="Q1533" i="5"/>
  <c r="P1381" i="5"/>
  <c r="S1381" i="5" s="1"/>
  <c r="Q1381" i="5"/>
  <c r="Q197" i="5"/>
  <c r="P197" i="5"/>
  <c r="S197" i="5" s="1"/>
  <c r="Q1031" i="5"/>
  <c r="P1031" i="5"/>
  <c r="S1031" i="5" s="1"/>
  <c r="P1354" i="5"/>
  <c r="S1354" i="5" s="1"/>
  <c r="Q1354" i="5"/>
  <c r="Q1754" i="5"/>
  <c r="P1754" i="5"/>
  <c r="S1754" i="5" s="1"/>
  <c r="P277" i="5"/>
  <c r="S277" i="5" s="1"/>
  <c r="Q277" i="5"/>
  <c r="P845" i="5"/>
  <c r="S845" i="5" s="1"/>
  <c r="Q845" i="5"/>
  <c r="P1143" i="5"/>
  <c r="S1143" i="5" s="1"/>
  <c r="Q1143" i="5"/>
  <c r="Q676" i="5"/>
  <c r="P676" i="5"/>
  <c r="S676" i="5" s="1"/>
  <c r="P301" i="5"/>
  <c r="S301" i="5" s="1"/>
  <c r="Q301" i="5"/>
  <c r="P310" i="5"/>
  <c r="S310" i="5" s="1"/>
  <c r="Q310" i="5"/>
  <c r="Q1146" i="5"/>
  <c r="P1146" i="5"/>
  <c r="S1146" i="5" s="1"/>
  <c r="P1901" i="5"/>
  <c r="S1901" i="5" s="1"/>
  <c r="Q1901" i="5"/>
  <c r="P1243" i="5"/>
  <c r="S1243" i="5" s="1"/>
  <c r="Q1243" i="5"/>
  <c r="Q1246" i="5"/>
  <c r="P1246" i="5"/>
  <c r="S1246" i="5" s="1"/>
  <c r="Q675" i="5"/>
  <c r="P675" i="5"/>
  <c r="S675" i="5" s="1"/>
  <c r="Q1088" i="5"/>
  <c r="P1088" i="5"/>
  <c r="S1088" i="5" s="1"/>
  <c r="P890" i="5"/>
  <c r="S890" i="5" s="1"/>
  <c r="Q890" i="5"/>
  <c r="P446" i="5"/>
  <c r="S446" i="5" s="1"/>
  <c r="Q446" i="5"/>
  <c r="Q1127" i="5"/>
  <c r="P1127" i="5"/>
  <c r="S1127" i="5" s="1"/>
  <c r="P178" i="5"/>
  <c r="S178" i="5" s="1"/>
  <c r="Q178" i="5"/>
  <c r="Q609" i="5"/>
  <c r="P609" i="5"/>
  <c r="S609" i="5" s="1"/>
  <c r="Q861" i="5"/>
  <c r="P861" i="5"/>
  <c r="S861" i="5" s="1"/>
  <c r="P1320" i="5"/>
  <c r="S1320" i="5" s="1"/>
  <c r="Q1320" i="5"/>
  <c r="P1558" i="5"/>
  <c r="S1558" i="5" s="1"/>
  <c r="Q1558" i="5"/>
  <c r="P877" i="5"/>
  <c r="S877" i="5" s="1"/>
  <c r="Q877" i="5"/>
  <c r="P1024" i="5"/>
  <c r="S1024" i="5" s="1"/>
  <c r="Q1024" i="5"/>
  <c r="P875" i="5"/>
  <c r="S875" i="5" s="1"/>
  <c r="Q875" i="5"/>
  <c r="Q1305" i="5"/>
  <c r="P1305" i="5"/>
  <c r="S1305" i="5" s="1"/>
  <c r="Q1265" i="5"/>
  <c r="P1265" i="5"/>
  <c r="S1265" i="5" s="1"/>
  <c r="Q384" i="5"/>
  <c r="P384" i="5"/>
  <c r="S384" i="5" s="1"/>
  <c r="P770" i="5"/>
  <c r="S770" i="5" s="1"/>
  <c r="Q770" i="5"/>
  <c r="Q1225" i="5"/>
  <c r="P1225" i="5"/>
  <c r="S1225" i="5" s="1"/>
  <c r="P452" i="5"/>
  <c r="S452" i="5" s="1"/>
  <c r="Q452" i="5"/>
  <c r="P1858" i="5"/>
  <c r="S1858" i="5" s="1"/>
  <c r="Q1858" i="5"/>
  <c r="Q256" i="5"/>
  <c r="P256" i="5"/>
  <c r="S256" i="5" s="1"/>
  <c r="P1610" i="5"/>
  <c r="S1610" i="5" s="1"/>
  <c r="Q1610" i="5"/>
  <c r="P432" i="5"/>
  <c r="S432" i="5" s="1"/>
  <c r="Q432" i="5"/>
  <c r="P500" i="5"/>
  <c r="S500" i="5" s="1"/>
  <c r="Q500" i="5"/>
  <c r="P1947" i="5"/>
  <c r="S1947" i="5" s="1"/>
  <c r="Q1947" i="5"/>
  <c r="Q642" i="5"/>
  <c r="P642" i="5"/>
  <c r="S642" i="5" s="1"/>
  <c r="P1206" i="5"/>
  <c r="S1206" i="5" s="1"/>
  <c r="Q1206" i="5"/>
  <c r="P1676" i="5"/>
  <c r="S1676" i="5" s="1"/>
  <c r="Q1676" i="5"/>
  <c r="Q1008" i="5"/>
  <c r="P1008" i="5"/>
  <c r="S1008" i="5" s="1"/>
  <c r="P574" i="5"/>
  <c r="S574" i="5" s="1"/>
  <c r="Q574" i="5"/>
  <c r="Q1503" i="5"/>
  <c r="P1503" i="5"/>
  <c r="S1503" i="5" s="1"/>
  <c r="Q213" i="5"/>
  <c r="P213" i="5"/>
  <c r="S213" i="5" s="1"/>
  <c r="P1152" i="5"/>
  <c r="S1152" i="5" s="1"/>
  <c r="Q1152" i="5"/>
  <c r="Q674" i="5"/>
  <c r="P674" i="5"/>
  <c r="S674" i="5" s="1"/>
  <c r="Q162" i="5"/>
  <c r="P162" i="5"/>
  <c r="S162" i="5" s="1"/>
  <c r="Q313" i="5"/>
  <c r="P313" i="5"/>
  <c r="S313" i="5" s="1"/>
  <c r="P1071" i="5"/>
  <c r="S1071" i="5" s="1"/>
  <c r="Q1071" i="5"/>
  <c r="P792" i="5"/>
  <c r="S792" i="5" s="1"/>
  <c r="Q792" i="5"/>
  <c r="P649" i="5"/>
  <c r="S649" i="5" s="1"/>
  <c r="Q649" i="5"/>
  <c r="Q251" i="5"/>
  <c r="P251" i="5"/>
  <c r="S251" i="5" s="1"/>
  <c r="Q1262" i="5"/>
  <c r="P1262" i="5"/>
  <c r="S1262" i="5" s="1"/>
  <c r="Q506" i="5"/>
  <c r="P506" i="5"/>
  <c r="S506" i="5" s="1"/>
  <c r="P865" i="5"/>
  <c r="S865" i="5" s="1"/>
  <c r="Q865" i="5"/>
  <c r="Q570" i="5"/>
  <c r="P570" i="5"/>
  <c r="S570" i="5" s="1"/>
  <c r="P1881" i="5"/>
  <c r="S1881" i="5" s="1"/>
  <c r="Q1881" i="5"/>
  <c r="Q868" i="5"/>
  <c r="P868" i="5"/>
  <c r="S868" i="5" s="1"/>
  <c r="P716" i="5"/>
  <c r="S716" i="5" s="1"/>
  <c r="Q716" i="5"/>
  <c r="Q1425" i="5"/>
  <c r="P1425" i="5"/>
  <c r="S1425" i="5" s="1"/>
  <c r="P1737" i="5"/>
  <c r="S1737" i="5" s="1"/>
  <c r="Q1737" i="5"/>
  <c r="P1820" i="5"/>
  <c r="S1820" i="5" s="1"/>
  <c r="Q1820" i="5"/>
  <c r="P1977" i="5"/>
  <c r="S1977" i="5" s="1"/>
  <c r="Q1977" i="5"/>
  <c r="P1001" i="5"/>
  <c r="S1001" i="5" s="1"/>
  <c r="Q1001" i="5"/>
  <c r="P481" i="5"/>
  <c r="S481" i="5" s="1"/>
  <c r="Q481" i="5"/>
  <c r="P866" i="5"/>
  <c r="S866" i="5" s="1"/>
  <c r="Q866" i="5"/>
  <c r="Q296" i="5"/>
  <c r="P296" i="5"/>
  <c r="S296" i="5" s="1"/>
  <c r="Q1583" i="5"/>
  <c r="P1583" i="5"/>
  <c r="S1583" i="5" s="1"/>
  <c r="Q306" i="5"/>
  <c r="P306" i="5"/>
  <c r="S306" i="5" s="1"/>
  <c r="P1091" i="5"/>
  <c r="S1091" i="5" s="1"/>
  <c r="Q1091" i="5"/>
  <c r="P1158" i="5"/>
  <c r="S1158" i="5" s="1"/>
  <c r="Q1158" i="5"/>
  <c r="Q1535" i="5"/>
  <c r="P1535" i="5"/>
  <c r="S1535" i="5" s="1"/>
  <c r="P514" i="5"/>
  <c r="S514" i="5" s="1"/>
  <c r="Q514" i="5"/>
  <c r="P780" i="5"/>
  <c r="S780" i="5" s="1"/>
  <c r="Q780" i="5"/>
  <c r="P1377" i="5"/>
  <c r="S1377" i="5" s="1"/>
  <c r="Q1377" i="5"/>
  <c r="P179" i="5"/>
  <c r="S179" i="5" s="1"/>
  <c r="Q179" i="5"/>
  <c r="Q1045" i="5"/>
  <c r="P1045" i="5"/>
  <c r="S1045" i="5" s="1"/>
  <c r="Q1864" i="5"/>
  <c r="P1864" i="5"/>
  <c r="S1864" i="5" s="1"/>
  <c r="P1273" i="5"/>
  <c r="S1273" i="5" s="1"/>
  <c r="Q1273" i="5"/>
  <c r="P1250" i="5"/>
  <c r="S1250" i="5" s="1"/>
  <c r="Q1250" i="5"/>
  <c r="P1002" i="5"/>
  <c r="S1002" i="5" s="1"/>
  <c r="Q1002" i="5"/>
  <c r="P1217" i="5"/>
  <c r="S1217" i="5" s="1"/>
  <c r="Q1217" i="5"/>
  <c r="P1372" i="5"/>
  <c r="S1372" i="5" s="1"/>
  <c r="Q1372" i="5"/>
  <c r="Q569" i="5"/>
  <c r="P569" i="5"/>
  <c r="S569" i="5" s="1"/>
  <c r="P1527" i="5"/>
  <c r="S1527" i="5" s="1"/>
  <c r="Q1527" i="5"/>
  <c r="P1288" i="5"/>
  <c r="S1288" i="5" s="1"/>
  <c r="Q1288" i="5"/>
  <c r="P1020" i="5"/>
  <c r="S1020" i="5" s="1"/>
  <c r="Q1020" i="5"/>
  <c r="P807" i="5"/>
  <c r="S807" i="5" s="1"/>
  <c r="Q807" i="5"/>
  <c r="Q1887" i="5"/>
  <c r="P1887" i="5"/>
  <c r="S1887" i="5" s="1"/>
  <c r="Q1129" i="5"/>
  <c r="P1129" i="5"/>
  <c r="S1129" i="5" s="1"/>
  <c r="Q601" i="5"/>
  <c r="P601" i="5"/>
  <c r="S601" i="5" s="1"/>
  <c r="Q1420" i="5"/>
  <c r="P1420" i="5"/>
  <c r="S1420" i="5" s="1"/>
  <c r="Q308" i="5"/>
  <c r="P308" i="5"/>
  <c r="S308" i="5" s="1"/>
  <c r="Q403" i="5"/>
  <c r="P403" i="5"/>
  <c r="S403" i="5" s="1"/>
  <c r="Q873" i="5"/>
  <c r="P873" i="5"/>
  <c r="S873" i="5" s="1"/>
  <c r="Q1471" i="5"/>
  <c r="P1471" i="5"/>
  <c r="S1471" i="5" s="1"/>
  <c r="Q299" i="5"/>
  <c r="P299" i="5"/>
  <c r="S299" i="5" s="1"/>
  <c r="P1546" i="5"/>
  <c r="S1546" i="5" s="1"/>
  <c r="Q1546" i="5"/>
  <c r="Q1794" i="5"/>
  <c r="P1794" i="5"/>
  <c r="S1794" i="5" s="1"/>
  <c r="P1724" i="5"/>
  <c r="S1724" i="5" s="1"/>
  <c r="Q1724" i="5"/>
  <c r="Q1410" i="5"/>
  <c r="P1410" i="5"/>
  <c r="S1410" i="5" s="1"/>
  <c r="Q851" i="5"/>
  <c r="P851" i="5"/>
  <c r="S851" i="5" s="1"/>
  <c r="P1819" i="5"/>
  <c r="S1819" i="5" s="1"/>
  <c r="Q1819" i="5"/>
  <c r="Q1912" i="5"/>
  <c r="P1912" i="5"/>
  <c r="S1912" i="5" s="1"/>
  <c r="P354" i="5"/>
  <c r="S354" i="5" s="1"/>
  <c r="Q354" i="5"/>
  <c r="Q371" i="5"/>
  <c r="P371" i="5"/>
  <c r="S371" i="5" s="1"/>
  <c r="P897" i="5"/>
  <c r="S897" i="5" s="1"/>
  <c r="Q897" i="5"/>
  <c r="P1479" i="5"/>
  <c r="S1479" i="5" s="1"/>
  <c r="Q1479" i="5"/>
  <c r="Q1313" i="5"/>
  <c r="P1313" i="5"/>
  <c r="S1313" i="5" s="1"/>
  <c r="P1350" i="5"/>
  <c r="S1350" i="5" s="1"/>
  <c r="Q1350" i="5"/>
  <c r="P417" i="5"/>
  <c r="S417" i="5" s="1"/>
  <c r="Q417" i="5"/>
  <c r="P395" i="5"/>
  <c r="S395" i="5" s="1"/>
  <c r="Q395" i="5"/>
  <c r="P623" i="5"/>
  <c r="S623" i="5" s="1"/>
  <c r="Q623" i="5"/>
  <c r="P1886" i="5"/>
  <c r="S1886" i="5" s="1"/>
  <c r="Q1886" i="5"/>
  <c r="P1921" i="5"/>
  <c r="S1921" i="5" s="1"/>
  <c r="Q1921" i="5"/>
  <c r="Q696" i="5"/>
  <c r="P696" i="5"/>
  <c r="S696" i="5" s="1"/>
  <c r="Q917" i="5"/>
  <c r="P917" i="5"/>
  <c r="S917" i="5" s="1"/>
  <c r="P1913" i="5"/>
  <c r="S1913" i="5" s="1"/>
  <c r="Q1913" i="5"/>
  <c r="P1905" i="5"/>
  <c r="S1905" i="5" s="1"/>
  <c r="Q1905" i="5"/>
  <c r="P43" i="5"/>
  <c r="S43" i="5" s="1"/>
  <c r="Q43" i="5"/>
  <c r="P1055" i="5"/>
  <c r="S1055" i="5" s="1"/>
  <c r="Q1055" i="5"/>
  <c r="P1927" i="5"/>
  <c r="S1927" i="5" s="1"/>
  <c r="Q1927" i="5"/>
  <c r="Q1505" i="5"/>
  <c r="P1505" i="5"/>
  <c r="S1505" i="5" s="1"/>
  <c r="P1389" i="5"/>
  <c r="S1389" i="5" s="1"/>
  <c r="Q1389" i="5"/>
  <c r="Q503" i="5"/>
  <c r="P503" i="5"/>
  <c r="S503" i="5" s="1"/>
  <c r="Q1232" i="5"/>
  <c r="P1232" i="5"/>
  <c r="S1232" i="5" s="1"/>
  <c r="Q952" i="5"/>
  <c r="P952" i="5"/>
  <c r="S952" i="5" s="1"/>
  <c r="Q1671" i="5"/>
  <c r="P1671" i="5"/>
  <c r="S1671" i="5" s="1"/>
  <c r="P1388" i="5"/>
  <c r="S1388" i="5" s="1"/>
  <c r="Q1388" i="5"/>
  <c r="Q1808" i="5"/>
  <c r="P1808" i="5"/>
  <c r="S1808" i="5" s="1"/>
  <c r="P1468" i="5"/>
  <c r="S1468" i="5" s="1"/>
  <c r="Q1468" i="5"/>
  <c r="Q1545" i="5"/>
  <c r="P1545" i="5"/>
  <c r="S1545" i="5" s="1"/>
  <c r="P816" i="5"/>
  <c r="S816" i="5" s="1"/>
  <c r="Q816" i="5"/>
  <c r="P1614" i="5"/>
  <c r="S1614" i="5" s="1"/>
  <c r="Q1614" i="5"/>
  <c r="Q1362" i="5"/>
  <c r="P1362" i="5"/>
  <c r="S1362" i="5" s="1"/>
  <c r="Q1907" i="5"/>
  <c r="P1907" i="5"/>
  <c r="S1907" i="5" s="1"/>
  <c r="Q1593" i="5"/>
  <c r="P1593" i="5"/>
  <c r="S1593" i="5" s="1"/>
  <c r="Q217" i="5"/>
  <c r="P217" i="5"/>
  <c r="S217" i="5" s="1"/>
  <c r="P1570" i="5"/>
  <c r="S1570" i="5" s="1"/>
  <c r="Q1570" i="5"/>
  <c r="Q785" i="5"/>
  <c r="P785" i="5"/>
  <c r="S785" i="5" s="1"/>
  <c r="P1707" i="5"/>
  <c r="S1707" i="5" s="1"/>
  <c r="Q1707" i="5"/>
  <c r="P1839" i="5"/>
  <c r="S1839" i="5" s="1"/>
  <c r="Q1839" i="5"/>
  <c r="Q81" i="5"/>
  <c r="P81" i="5"/>
  <c r="S81" i="5" s="1"/>
  <c r="P66" i="5"/>
  <c r="S66" i="5" s="1"/>
  <c r="Q66" i="5"/>
  <c r="P58" i="5"/>
  <c r="S58" i="5" s="1"/>
  <c r="Q58" i="5"/>
  <c r="Q89" i="5"/>
  <c r="P89" i="5"/>
  <c r="S89" i="5" s="1"/>
  <c r="P86" i="5"/>
  <c r="S86" i="5" s="1"/>
  <c r="Q86" i="5"/>
  <c r="Q79" i="5"/>
  <c r="P79" i="5"/>
  <c r="S79" i="5" s="1"/>
  <c r="Q74" i="5"/>
  <c r="P74" i="5"/>
  <c r="S74" i="5" s="1"/>
  <c r="Q70" i="5"/>
  <c r="P70" i="5"/>
  <c r="S70" i="5" s="1"/>
  <c r="Q1829" i="5"/>
  <c r="P1829" i="5"/>
  <c r="S1829" i="5" s="1"/>
  <c r="P1663" i="5"/>
  <c r="S1663" i="5" s="1"/>
  <c r="Q1663" i="5"/>
  <c r="Q651" i="5"/>
  <c r="P651" i="5"/>
  <c r="S651" i="5" s="1"/>
  <c r="P1834" i="5"/>
  <c r="S1834" i="5" s="1"/>
  <c r="Q1834" i="5"/>
  <c r="Q620" i="5"/>
  <c r="P620" i="5"/>
  <c r="S620" i="5" s="1"/>
  <c r="Q1337" i="5"/>
  <c r="P1337" i="5"/>
  <c r="S1337" i="5" s="1"/>
  <c r="P1385" i="5"/>
  <c r="S1385" i="5" s="1"/>
  <c r="Q1385" i="5"/>
  <c r="Q698" i="5"/>
  <c r="P698" i="5"/>
  <c r="S698" i="5" s="1"/>
  <c r="P1650" i="5"/>
  <c r="S1650" i="5" s="1"/>
  <c r="Q1650" i="5"/>
  <c r="P725" i="5"/>
  <c r="S725" i="5" s="1"/>
  <c r="Q725" i="5"/>
  <c r="Q734" i="5"/>
  <c r="P734" i="5"/>
  <c r="S734" i="5" s="1"/>
  <c r="Q766" i="5"/>
  <c r="P766" i="5"/>
  <c r="S766" i="5" s="1"/>
  <c r="Q635" i="5"/>
  <c r="P635" i="5"/>
  <c r="S635" i="5" s="1"/>
  <c r="P496" i="5"/>
  <c r="S496" i="5" s="1"/>
  <c r="Q496" i="5"/>
  <c r="P449" i="5"/>
  <c r="S449" i="5" s="1"/>
  <c r="Q449" i="5"/>
  <c r="P254" i="5"/>
  <c r="S254" i="5" s="1"/>
  <c r="Q254" i="5"/>
  <c r="Q290" i="5"/>
  <c r="P290" i="5"/>
  <c r="S290" i="5" s="1"/>
  <c r="Q267" i="5"/>
  <c r="P267" i="5"/>
  <c r="S267" i="5" s="1"/>
  <c r="Q1403" i="5"/>
  <c r="P1403" i="5"/>
  <c r="S1403" i="5" s="1"/>
  <c r="P951" i="5"/>
  <c r="S951" i="5" s="1"/>
  <c r="Q951" i="5"/>
  <c r="P1836" i="5"/>
  <c r="S1836" i="5" s="1"/>
  <c r="Q1836" i="5"/>
  <c r="P1137" i="5"/>
  <c r="S1137" i="5" s="1"/>
  <c r="Q1137" i="5"/>
  <c r="P1991" i="5"/>
  <c r="S1991" i="5" s="1"/>
  <c r="Q1991" i="5"/>
  <c r="P102" i="5"/>
  <c r="S102" i="5" s="1"/>
  <c r="Q102" i="5"/>
  <c r="P1160" i="5"/>
  <c r="S1160" i="5" s="1"/>
  <c r="Q1160" i="5"/>
  <c r="P572" i="5"/>
  <c r="S572" i="5" s="1"/>
  <c r="Q572" i="5"/>
  <c r="Q1016" i="5"/>
  <c r="P1016" i="5"/>
  <c r="S1016" i="5" s="1"/>
  <c r="Q1832" i="5"/>
  <c r="P1832" i="5"/>
  <c r="S1832" i="5" s="1"/>
  <c r="Q1103" i="5"/>
  <c r="P1103" i="5"/>
  <c r="S1103" i="5" s="1"/>
  <c r="P521" i="5"/>
  <c r="S521" i="5" s="1"/>
  <c r="Q521" i="5"/>
  <c r="Q1194" i="5"/>
  <c r="P1194" i="5"/>
  <c r="S1194" i="5" s="1"/>
  <c r="P1779" i="5"/>
  <c r="S1779" i="5" s="1"/>
  <c r="Q1779" i="5"/>
  <c r="P524" i="5"/>
  <c r="S524" i="5" s="1"/>
  <c r="Q524" i="5"/>
  <c r="P1447" i="5"/>
  <c r="S1447" i="5" s="1"/>
  <c r="Q1447" i="5"/>
  <c r="Q1557" i="5"/>
  <c r="P1557" i="5"/>
  <c r="S1557" i="5" s="1"/>
  <c r="Q1264" i="5"/>
  <c r="P1264" i="5"/>
  <c r="S1264" i="5" s="1"/>
  <c r="P1705" i="5"/>
  <c r="S1705" i="5" s="1"/>
  <c r="Q1705" i="5"/>
  <c r="Q733" i="5"/>
  <c r="P733" i="5"/>
  <c r="S733" i="5" s="1"/>
  <c r="P99" i="5"/>
  <c r="S99" i="5" s="1"/>
  <c r="Q99" i="5"/>
  <c r="Q1145" i="5"/>
  <c r="P1145" i="5"/>
  <c r="S1145" i="5" s="1"/>
  <c r="P608" i="5"/>
  <c r="S608" i="5" s="1"/>
  <c r="Q608" i="5"/>
  <c r="P1729" i="5"/>
  <c r="S1729" i="5" s="1"/>
  <c r="Q1729" i="5"/>
  <c r="Q909" i="5"/>
  <c r="P909" i="5"/>
  <c r="S909" i="5" s="1"/>
  <c r="P995" i="5"/>
  <c r="S995" i="5" s="1"/>
  <c r="Q995" i="5"/>
  <c r="P1588" i="5"/>
  <c r="S1588" i="5" s="1"/>
  <c r="Q1588" i="5"/>
  <c r="Q349" i="5"/>
  <c r="P349" i="5"/>
  <c r="S349" i="5" s="1"/>
  <c r="P1765" i="5"/>
  <c r="S1765" i="5" s="1"/>
  <c r="Q1765" i="5"/>
  <c r="P759" i="5"/>
  <c r="S759" i="5" s="1"/>
  <c r="Q759" i="5"/>
  <c r="Q1188" i="5"/>
  <c r="P1188" i="5"/>
  <c r="S1188" i="5" s="1"/>
  <c r="P1059" i="5"/>
  <c r="S1059" i="5" s="1"/>
  <c r="Q1059" i="5"/>
  <c r="Q963" i="5"/>
  <c r="P963" i="5"/>
  <c r="S963" i="5" s="1"/>
  <c r="P1167" i="5"/>
  <c r="S1167" i="5" s="1"/>
  <c r="Q1167" i="5"/>
  <c r="P1259" i="5"/>
  <c r="S1259" i="5" s="1"/>
  <c r="Q1259" i="5"/>
  <c r="P1652" i="5"/>
  <c r="S1652" i="5" s="1"/>
  <c r="Q1652" i="5"/>
  <c r="P1298" i="5"/>
  <c r="S1298" i="5" s="1"/>
  <c r="Q1298" i="5"/>
  <c r="Q439" i="5"/>
  <c r="P439" i="5"/>
  <c r="S439" i="5" s="1"/>
  <c r="P938" i="5"/>
  <c r="S938" i="5" s="1"/>
  <c r="Q938" i="5"/>
  <c r="Q1893" i="5"/>
  <c r="P1893" i="5"/>
  <c r="S1893" i="5" s="1"/>
  <c r="P1321" i="5"/>
  <c r="S1321" i="5" s="1"/>
  <c r="Q1321" i="5"/>
  <c r="Q1335" i="5"/>
  <c r="P1335" i="5"/>
  <c r="S1335" i="5" s="1"/>
  <c r="P1752" i="5"/>
  <c r="S1752" i="5" s="1"/>
  <c r="Q1752" i="5"/>
  <c r="P838" i="5"/>
  <c r="S838" i="5" s="1"/>
  <c r="Q838" i="5"/>
  <c r="Q1270" i="5"/>
  <c r="P1270" i="5"/>
  <c r="S1270" i="5" s="1"/>
  <c r="Q1198" i="5"/>
  <c r="P1198" i="5"/>
  <c r="S1198" i="5" s="1"/>
  <c r="P188" i="5"/>
  <c r="S188" i="5" s="1"/>
  <c r="Q188" i="5"/>
  <c r="Q589" i="5"/>
  <c r="P589" i="5"/>
  <c r="S589" i="5" s="1"/>
  <c r="P977" i="5"/>
  <c r="S977" i="5" s="1"/>
  <c r="Q977" i="5"/>
  <c r="Q1725" i="5"/>
  <c r="P1725" i="5"/>
  <c r="S1725" i="5" s="1"/>
  <c r="Q962" i="5"/>
  <c r="P962" i="5"/>
  <c r="S962" i="5" s="1"/>
  <c r="Q1700" i="5"/>
  <c r="P1700" i="5"/>
  <c r="S1700" i="5" s="1"/>
  <c r="Q117" i="5"/>
  <c r="P117" i="5"/>
  <c r="S117" i="5" s="1"/>
  <c r="Q1680" i="5"/>
  <c r="P1680" i="5"/>
  <c r="S1680" i="5" s="1"/>
  <c r="P721" i="5"/>
  <c r="S721" i="5" s="1"/>
  <c r="Q721" i="5"/>
  <c r="Q442" i="5"/>
  <c r="P442" i="5"/>
  <c r="S442" i="5" s="1"/>
  <c r="P621" i="5"/>
  <c r="S621" i="5" s="1"/>
  <c r="Q621" i="5"/>
  <c r="P1693" i="5"/>
  <c r="S1693" i="5" s="1"/>
  <c r="Q1693" i="5"/>
  <c r="Q284" i="5"/>
  <c r="P284" i="5"/>
  <c r="S284" i="5" s="1"/>
  <c r="Q1150" i="5"/>
  <c r="P1150" i="5"/>
  <c r="S1150" i="5" s="1"/>
  <c r="Q1810" i="5"/>
  <c r="P1810" i="5"/>
  <c r="S1810" i="5" s="1"/>
  <c r="Q1161" i="5"/>
  <c r="P1161" i="5"/>
  <c r="S1161" i="5" s="1"/>
  <c r="P1817" i="5"/>
  <c r="S1817" i="5" s="1"/>
  <c r="Q1817" i="5"/>
  <c r="Q108" i="5"/>
  <c r="P108" i="5"/>
  <c r="S108" i="5" s="1"/>
  <c r="P1952" i="5"/>
  <c r="S1952" i="5" s="1"/>
  <c r="Q1952" i="5"/>
  <c r="P1442" i="5"/>
  <c r="S1442" i="5" s="1"/>
  <c r="Q1442" i="5"/>
  <c r="Q1328" i="5"/>
  <c r="P1328" i="5"/>
  <c r="S1328" i="5" s="1"/>
  <c r="Q252" i="5"/>
  <c r="P252" i="5"/>
  <c r="S252" i="5" s="1"/>
  <c r="Q1678" i="5"/>
  <c r="P1678" i="5"/>
  <c r="S1678" i="5" s="1"/>
  <c r="Q1383" i="5"/>
  <c r="P1383" i="5"/>
  <c r="S1383" i="5" s="1"/>
  <c r="Q383" i="5"/>
  <c r="P383" i="5"/>
  <c r="S383" i="5" s="1"/>
  <c r="P351" i="5"/>
  <c r="S351" i="5" s="1"/>
  <c r="Q351" i="5"/>
  <c r="Q1520" i="5"/>
  <c r="P1520" i="5"/>
  <c r="S1520" i="5" s="1"/>
  <c r="Q1824" i="5"/>
  <c r="P1824" i="5"/>
  <c r="S1824" i="5" s="1"/>
  <c r="Q954" i="5"/>
  <c r="P954" i="5"/>
  <c r="S954" i="5" s="1"/>
  <c r="P1026" i="5"/>
  <c r="S1026" i="5" s="1"/>
  <c r="Q1026" i="5"/>
  <c r="P1204" i="5"/>
  <c r="S1204" i="5" s="1"/>
  <c r="Q1204" i="5"/>
  <c r="P282" i="5"/>
  <c r="S282" i="5" s="1"/>
  <c r="Q282" i="5"/>
  <c r="P659" i="5"/>
  <c r="S659" i="5" s="1"/>
  <c r="Q659" i="5"/>
  <c r="Q966" i="5"/>
  <c r="P966" i="5"/>
  <c r="S966" i="5" s="1"/>
  <c r="P169" i="5"/>
  <c r="S169" i="5" s="1"/>
  <c r="Q169" i="5"/>
  <c r="Q1380" i="5"/>
  <c r="P1380" i="5"/>
  <c r="S1380" i="5" s="1"/>
  <c r="Q517" i="5"/>
  <c r="P517" i="5"/>
  <c r="S517" i="5" s="1"/>
  <c r="P1154" i="5"/>
  <c r="S1154" i="5" s="1"/>
  <c r="Q1154" i="5"/>
  <c r="P152" i="5"/>
  <c r="S152" i="5" s="1"/>
  <c r="Q152" i="5"/>
  <c r="Q172" i="5"/>
  <c r="P172" i="5"/>
  <c r="S172" i="5" s="1"/>
  <c r="P1121" i="5"/>
  <c r="S1121" i="5" s="1"/>
  <c r="Q1121" i="5"/>
  <c r="Q263" i="5"/>
  <c r="P263" i="5"/>
  <c r="S263" i="5" s="1"/>
  <c r="P744" i="5"/>
  <c r="S744" i="5" s="1"/>
  <c r="Q744" i="5"/>
  <c r="P1104" i="5"/>
  <c r="S1104" i="5" s="1"/>
  <c r="Q1104" i="5"/>
  <c r="P1499" i="5"/>
  <c r="S1499" i="5" s="1"/>
  <c r="Q1499" i="5"/>
  <c r="P723" i="5"/>
  <c r="S723" i="5" s="1"/>
  <c r="Q723" i="5"/>
  <c r="P1730" i="5"/>
  <c r="S1730" i="5" s="1"/>
  <c r="Q1730" i="5"/>
  <c r="P1998" i="5"/>
  <c r="S1998" i="5" s="1"/>
  <c r="Q1998" i="5"/>
  <c r="P1138" i="5"/>
  <c r="S1138" i="5" s="1"/>
  <c r="Q1138" i="5"/>
  <c r="Q1258" i="5"/>
  <c r="P1258" i="5"/>
  <c r="S1258" i="5" s="1"/>
  <c r="P414" i="5"/>
  <c r="S414" i="5" s="1"/>
  <c r="Q414" i="5"/>
  <c r="P459" i="5"/>
  <c r="S459" i="5" s="1"/>
  <c r="Q459" i="5"/>
  <c r="Q619" i="5"/>
  <c r="P619" i="5"/>
  <c r="S619" i="5" s="1"/>
  <c r="Q229" i="5"/>
  <c r="P229" i="5"/>
  <c r="S229" i="5" s="1"/>
  <c r="P1605" i="5"/>
  <c r="S1605" i="5" s="1"/>
  <c r="Q1605" i="5"/>
  <c r="P1972" i="5"/>
  <c r="S1972" i="5" s="1"/>
  <c r="Q1972" i="5"/>
  <c r="Q711" i="5"/>
  <c r="P711" i="5"/>
  <c r="S711" i="5" s="1"/>
  <c r="P1899" i="5"/>
  <c r="S1899" i="5" s="1"/>
  <c r="Q1899" i="5"/>
  <c r="P1460" i="5"/>
  <c r="S1460" i="5" s="1"/>
  <c r="Q1460" i="5"/>
  <c r="P1284" i="5"/>
  <c r="S1284" i="5" s="1"/>
  <c r="Q1284" i="5"/>
  <c r="P1239" i="5"/>
  <c r="S1239" i="5" s="1"/>
  <c r="Q1239" i="5"/>
  <c r="Q1139" i="5"/>
  <c r="P1139" i="5"/>
  <c r="S1139" i="5" s="1"/>
  <c r="P827" i="5"/>
  <c r="S827" i="5" s="1"/>
  <c r="Q827" i="5"/>
  <c r="P668" i="5"/>
  <c r="S668" i="5" s="1"/>
  <c r="Q668" i="5"/>
  <c r="Q586" i="5"/>
  <c r="P586" i="5"/>
  <c r="S586" i="5" s="1"/>
  <c r="Q754" i="5"/>
  <c r="P754" i="5"/>
  <c r="S754" i="5" s="1"/>
  <c r="Q777" i="5"/>
  <c r="P777" i="5"/>
  <c r="S777" i="5" s="1"/>
  <c r="Q1222" i="5"/>
  <c r="P1222" i="5"/>
  <c r="S1222" i="5" s="1"/>
  <c r="P392" i="5"/>
  <c r="S392" i="5" s="1"/>
  <c r="Q392" i="5"/>
  <c r="P671" i="5"/>
  <c r="S671" i="5" s="1"/>
  <c r="Q671" i="5"/>
  <c r="Q592" i="5"/>
  <c r="P592" i="5"/>
  <c r="S592" i="5" s="1"/>
  <c r="Q1653" i="5"/>
  <c r="P1653" i="5"/>
  <c r="S1653" i="5" s="1"/>
  <c r="P258" i="5"/>
  <c r="S258" i="5" s="1"/>
  <c r="Q258" i="5"/>
  <c r="Q1799" i="5"/>
  <c r="P1799" i="5"/>
  <c r="S1799" i="5" s="1"/>
  <c r="Q1847" i="5"/>
  <c r="P1847" i="5"/>
  <c r="S1847" i="5" s="1"/>
  <c r="P1646" i="5"/>
  <c r="S1646" i="5" s="1"/>
  <c r="Q1646" i="5"/>
  <c r="P463" i="5"/>
  <c r="S463" i="5" s="1"/>
  <c r="Q463" i="5"/>
  <c r="Q541" i="5"/>
  <c r="P541" i="5"/>
  <c r="S541" i="5" s="1"/>
  <c r="Q1063" i="5"/>
  <c r="P1063" i="5"/>
  <c r="S1063" i="5" s="1"/>
  <c r="Q837" i="5"/>
  <c r="P837" i="5"/>
  <c r="S837" i="5" s="1"/>
  <c r="P1166" i="5"/>
  <c r="S1166" i="5" s="1"/>
  <c r="Q1166" i="5"/>
  <c r="P1507" i="5"/>
  <c r="S1507" i="5" s="1"/>
  <c r="Q1507" i="5"/>
  <c r="P1619" i="5"/>
  <c r="S1619" i="5" s="1"/>
  <c r="Q1619" i="5"/>
  <c r="P823" i="5"/>
  <c r="S823" i="5" s="1"/>
  <c r="Q823" i="5"/>
  <c r="Q388" i="5"/>
  <c r="P388" i="5"/>
  <c r="S388" i="5" s="1"/>
  <c r="P316" i="5"/>
  <c r="S316" i="5" s="1"/>
  <c r="Q316" i="5"/>
  <c r="Q236" i="5"/>
  <c r="P236" i="5"/>
  <c r="S236" i="5" s="1"/>
  <c r="Q883" i="5"/>
  <c r="P883" i="5"/>
  <c r="S883" i="5" s="1"/>
  <c r="P1635" i="5"/>
  <c r="S1635" i="5" s="1"/>
  <c r="Q1635" i="5"/>
  <c r="P1807" i="5"/>
  <c r="S1807" i="5" s="1"/>
  <c r="Q1807" i="5"/>
  <c r="Q435" i="5"/>
  <c r="P435" i="5"/>
  <c r="S435" i="5" s="1"/>
  <c r="Q1757" i="5"/>
  <c r="P1757" i="5"/>
  <c r="S1757" i="5" s="1"/>
  <c r="B41" i="8" l="1"/>
  <c r="C41" i="8" s="1"/>
  <c r="B40" i="8"/>
  <c r="C40" i="8" s="1"/>
  <c r="B42" i="8"/>
  <c r="C42" i="8" s="1"/>
  <c r="B50" i="8"/>
  <c r="C50" i="8" s="1"/>
  <c r="C51" i="8"/>
  <c r="D51" i="8"/>
  <c r="B46" i="8"/>
  <c r="B47" i="8"/>
  <c r="B48" i="8"/>
  <c r="B45" i="8"/>
  <c r="B49" i="8"/>
  <c r="B53" i="8"/>
  <c r="B43" i="8"/>
  <c r="B52" i="8"/>
  <c r="B44" i="8"/>
  <c r="C39" i="8"/>
  <c r="D39" i="8"/>
  <c r="D41" i="8" l="1"/>
  <c r="D40" i="8"/>
  <c r="D50" i="8"/>
  <c r="D42" i="8"/>
  <c r="D45" i="8"/>
  <c r="C45" i="8"/>
  <c r="C48" i="8"/>
  <c r="D48" i="8"/>
  <c r="C47" i="8"/>
  <c r="D47" i="8"/>
  <c r="C52" i="8"/>
  <c r="D52" i="8"/>
  <c r="D46" i="8"/>
  <c r="C46" i="8"/>
  <c r="D43" i="8"/>
  <c r="C43" i="8"/>
  <c r="C44" i="8"/>
  <c r="D44" i="8"/>
  <c r="D53" i="8"/>
  <c r="C53" i="8"/>
  <c r="C49" i="8"/>
  <c r="D49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<sst xmlns="http://schemas.openxmlformats.org/spreadsheetml/2006/main" count="8466" uniqueCount="788">
  <si>
    <t>Версия таблицы 1.05 Демо</t>
  </si>
  <si>
    <t>Ведомость изменений</t>
  </si>
  <si>
    <t>Ведомость неисправляемых ошибок</t>
  </si>
  <si>
    <t>Нельзя добавлять строки</t>
  </si>
  <si>
    <t>1.01 Демо</t>
  </si>
  <si>
    <t>Создание таблицы</t>
  </si>
  <si>
    <t>Все резервы идут под одинаковой фазой, нет возможности задать в ручную</t>
  </si>
  <si>
    <t>НЕЛЬЗЯ трогать ячейки выделенные синим цветом!!!</t>
  </si>
  <si>
    <t>1.02 Демо</t>
  </si>
  <si>
    <t>Исправлены некоторые ошибки в расчетах</t>
  </si>
  <si>
    <t>НЕЛЬЗЯ вставлять столбцы</t>
  </si>
  <si>
    <t>1.03 Демо</t>
  </si>
  <si>
    <t>Добавлено выделение ячеек красным при нарушении потерь напряжения, добавлено выделение ячейки с кол-вом электроприемников</t>
  </si>
  <si>
    <t>Нельзя вырезать данные (ctrl+x)</t>
  </si>
  <si>
    <t>1.04а Демо</t>
  </si>
  <si>
    <t>1.Исправлена ошибка автоназвания потребителя, если нет порядкового номера.
2.Добавлена возможность корректировки Кс и косинуса на листе "Нагрузка_Щитов" (ошибка защиты листа).
3.Начато исправление ошибки ненахождение артикулов на ПК с разделительным знаком "," в таблице ПТО в справочной.</t>
  </si>
  <si>
    <t>Листы расставлены в порядке заполнения (Справочная&gt;Исходные данные&gt;Разбивка по щитам&gt;ТКЗ&gt;Нагрузка щитов&gt;Спецификация), прочие листы - системные</t>
  </si>
  <si>
    <t>1.04.2а Демо</t>
  </si>
  <si>
    <t>На листе "Кабельный журнал" есть сводная таблица кабелей</t>
  </si>
  <si>
    <t>1.04.2б Демо</t>
  </si>
  <si>
    <t>Добавлен лист токов КЗ для тестирования, добавлена справочная с Iп (не внедрен в расчеты)</t>
  </si>
  <si>
    <t>На листе "Кабельный журнал" есть сводная таблица артикулов прокладки</t>
  </si>
  <si>
    <t>1.04.2в Демо</t>
  </si>
  <si>
    <t>Исправлены некоторые ошибки в диапазонах</t>
  </si>
  <si>
    <t>Номинал автомата нужен для расчета сечения кабеля, для других целей не используется</t>
  </si>
  <si>
    <t>1.05 Демо</t>
  </si>
  <si>
    <t>Добавлен расчет пусковых токов, добавлен авто Cos(фи) (Нагрузка_щитов)
Добавлен расчет КРМ + рекомндация по установке КРМ (Нагрузка_щитов)</t>
  </si>
  <si>
    <t>Все ячейки, кроме нужных - заблокированы</t>
  </si>
  <si>
    <t>Если какая-то ячейка выделилась красным - значит есть нарушение (ГОСТа, расчета или иное), меняй значения во вводимых данных. Выделенная ячейка как-то связана с ошибкой</t>
  </si>
  <si>
    <t>Заполнить!!!</t>
  </si>
  <si>
    <t>ПТО</t>
  </si>
  <si>
    <t>Сечение</t>
  </si>
  <si>
    <t>Индуктивное, Ом/км</t>
  </si>
  <si>
    <t>Активное, Ом/км</t>
  </si>
  <si>
    <t>Ток</t>
  </si>
  <si>
    <t>Автомат</t>
  </si>
  <si>
    <t>Кабель</t>
  </si>
  <si>
    <t>Обознач</t>
  </si>
  <si>
    <t>Сечение (1-да; 2 -нет)</t>
  </si>
  <si>
    <t>Потребитель</t>
  </si>
  <si>
    <t>Опуск</t>
  </si>
  <si>
    <t>1 - этаж/2 - шлейф</t>
  </si>
  <si>
    <t>Пусковой ток 1 - нет/2 - двигатель/3-свет</t>
  </si>
  <si>
    <t>Расшифровка</t>
  </si>
  <si>
    <t>Этаж</t>
  </si>
  <si>
    <t>Подъем</t>
  </si>
  <si>
    <t>По другим этажам</t>
  </si>
  <si>
    <t>Артикул</t>
  </si>
  <si>
    <t>Тип кабеля</t>
  </si>
  <si>
    <t>Кол-во жил</t>
  </si>
  <si>
    <t>Пол/Потолок</t>
  </si>
  <si>
    <t>мс</t>
  </si>
  <si>
    <t>ВВГнг(А)-LS</t>
  </si>
  <si>
    <t>R</t>
  </si>
  <si>
    <t>Розеточная группа</t>
  </si>
  <si>
    <t>тпв</t>
  </si>
  <si>
    <t>Труба жесткая ПВХ</t>
  </si>
  <si>
    <t>00</t>
  </si>
  <si>
    <t>Подвальный этаж</t>
  </si>
  <si>
    <t>МСК001</t>
  </si>
  <si>
    <t>мфр</t>
  </si>
  <si>
    <t>ВВГнг(А)-FRLS</t>
  </si>
  <si>
    <t>FR</t>
  </si>
  <si>
    <t>Фасадные розетки</t>
  </si>
  <si>
    <t>тпн</t>
  </si>
  <si>
    <t>Труба жесткая ПНД</t>
  </si>
  <si>
    <t>0</t>
  </si>
  <si>
    <t>Цокольный этаж</t>
  </si>
  <si>
    <t>МСК002</t>
  </si>
  <si>
    <t>ютп</t>
  </si>
  <si>
    <t>UTP 5e 4x2x0.51</t>
  </si>
  <si>
    <t>L</t>
  </si>
  <si>
    <t>Осветительная группа</t>
  </si>
  <si>
    <t>гпв</t>
  </si>
  <si>
    <t>Труба гофрированная ПВХ</t>
  </si>
  <si>
    <t>1</t>
  </si>
  <si>
    <t>Первый этаж</t>
  </si>
  <si>
    <t>МСК003</t>
  </si>
  <si>
    <t>pe</t>
  </si>
  <si>
    <t>ПуГВ</t>
  </si>
  <si>
    <t>FL</t>
  </si>
  <si>
    <t>Фасадное освещение</t>
  </si>
  <si>
    <t>гпн</t>
  </si>
  <si>
    <t>Труба гофрированная ПНД</t>
  </si>
  <si>
    <t>2</t>
  </si>
  <si>
    <t>Второй этаж</t>
  </si>
  <si>
    <t>МСК004</t>
  </si>
  <si>
    <t>мб</t>
  </si>
  <si>
    <t>ВБШвнг(А)-LS</t>
  </si>
  <si>
    <t>КУП</t>
  </si>
  <si>
    <t>Коробка уравнивания потенциалов</t>
  </si>
  <si>
    <t>3</t>
  </si>
  <si>
    <t>Третий этаж</t>
  </si>
  <si>
    <t>МСК005</t>
  </si>
  <si>
    <t>кмс</t>
  </si>
  <si>
    <t>КГВВнг(А)-LS</t>
  </si>
  <si>
    <t>РЕ</t>
  </si>
  <si>
    <t>Точка заземления</t>
  </si>
  <si>
    <t>4</t>
  </si>
  <si>
    <t>Четвёртый этаж</t>
  </si>
  <si>
    <t>МСК006</t>
  </si>
  <si>
    <t>кмб</t>
  </si>
  <si>
    <t>КВБбШвнг(А)-LS 14x2.5</t>
  </si>
  <si>
    <t>SH</t>
  </si>
  <si>
    <t>Привод штор</t>
  </si>
  <si>
    <t>МСК007</t>
  </si>
  <si>
    <t>ППГнг(А)-FRHF</t>
  </si>
  <si>
    <t>LD</t>
  </si>
  <si>
    <t>LED-подсветка</t>
  </si>
  <si>
    <t>МСК008</t>
  </si>
  <si>
    <t>мшф</t>
  </si>
  <si>
    <t>ППГнг(А)-HF</t>
  </si>
  <si>
    <t>LT</t>
  </si>
  <si>
    <t>Трековое освещение</t>
  </si>
  <si>
    <t>МСК009</t>
  </si>
  <si>
    <t>Не исп</t>
  </si>
  <si>
    <t>кн</t>
  </si>
  <si>
    <t>J-Y(St)Y 2х2х0.8</t>
  </si>
  <si>
    <t>DA</t>
  </si>
  <si>
    <t>Шина DALI</t>
  </si>
  <si>
    <t>МСК010</t>
  </si>
  <si>
    <t>кф</t>
  </si>
  <si>
    <t>КИПЭВ 2х2х0.6</t>
  </si>
  <si>
    <t>ЭОК</t>
  </si>
  <si>
    <t>Электрообогрев кровли и водостоков</t>
  </si>
  <si>
    <t>МСК011</t>
  </si>
  <si>
    <t>кс</t>
  </si>
  <si>
    <t>КСПВГ 4х0.35</t>
  </si>
  <si>
    <t>V</t>
  </si>
  <si>
    <t>Вытяжной вентилятор</t>
  </si>
  <si>
    <t>МСК012</t>
  </si>
  <si>
    <t>фтп</t>
  </si>
  <si>
    <t>FTP 5e 4x2x0.51</t>
  </si>
  <si>
    <t>П</t>
  </si>
  <si>
    <t>Приточная установка</t>
  </si>
  <si>
    <t>МСК013</t>
  </si>
  <si>
    <t>эк</t>
  </si>
  <si>
    <t>МКЭШнг(A)-LS</t>
  </si>
  <si>
    <t>НБ</t>
  </si>
  <si>
    <t>Наружный блок кондиционирования</t>
  </si>
  <si>
    <t>МСК014</t>
  </si>
  <si>
    <t>5pe</t>
  </si>
  <si>
    <t>5ПуГВ</t>
  </si>
  <si>
    <t>К</t>
  </si>
  <si>
    <t>Внутренний блок кондиционирования</t>
  </si>
  <si>
    <t>МСК015</t>
  </si>
  <si>
    <t>У</t>
  </si>
  <si>
    <t>Увлажнитель</t>
  </si>
  <si>
    <t>МСК016</t>
  </si>
  <si>
    <t>В</t>
  </si>
  <si>
    <t>Вытяжная установка</t>
  </si>
  <si>
    <t>МСК017</t>
  </si>
  <si>
    <t>КЛ</t>
  </si>
  <si>
    <t>Привод клапана вентиляции</t>
  </si>
  <si>
    <t>МСК018</t>
  </si>
  <si>
    <t>FLD</t>
  </si>
  <si>
    <t>Фасадная подсветка</t>
  </si>
  <si>
    <t>МСК019</t>
  </si>
  <si>
    <t>ВРУ</t>
  </si>
  <si>
    <t>Кабель от ВРУ</t>
  </si>
  <si>
    <t>МСК020</t>
  </si>
  <si>
    <t>Ввод</t>
  </si>
  <si>
    <t>Вводной кабель</t>
  </si>
  <si>
    <t>МСК021</t>
  </si>
  <si>
    <t>ТЕ-О</t>
  </si>
  <si>
    <t>Сервопривод отопления</t>
  </si>
  <si>
    <t>МСК022</t>
  </si>
  <si>
    <t>ТЕ-П</t>
  </si>
  <si>
    <t>Сервопривод тёплого пола</t>
  </si>
  <si>
    <t>МСК023</t>
  </si>
  <si>
    <t>ЭК</t>
  </si>
  <si>
    <t>Кран с электроприводом</t>
  </si>
  <si>
    <t>МСК024</t>
  </si>
  <si>
    <t>МСК025</t>
  </si>
  <si>
    <t>ЩС-ГМ</t>
  </si>
  <si>
    <t>Щит гидромассажной ванны</t>
  </si>
  <si>
    <t>МСК026</t>
  </si>
  <si>
    <t>ЩС-ГК</t>
  </si>
  <si>
    <t>Щит горячей купели</t>
  </si>
  <si>
    <t>МСК027</t>
  </si>
  <si>
    <t>ЩС-ХК</t>
  </si>
  <si>
    <t>Щит холодной купели</t>
  </si>
  <si>
    <t>МСК028</t>
  </si>
  <si>
    <t>ЩС-Б</t>
  </si>
  <si>
    <t>Щит бассейна</t>
  </si>
  <si>
    <t>МСК029</t>
  </si>
  <si>
    <t>МСК030</t>
  </si>
  <si>
    <t>МСК031</t>
  </si>
  <si>
    <t>РМ</t>
  </si>
  <si>
    <t>Контакты реле РМ в щите ЩОПС</t>
  </si>
  <si>
    <t>МСК032</t>
  </si>
  <si>
    <t>WD</t>
  </si>
  <si>
    <t>Датчик протечки</t>
  </si>
  <si>
    <t>МСК033</t>
  </si>
  <si>
    <t>VK</t>
  </si>
  <si>
    <t>Выключатель кнопочный/сухой контакт</t>
  </si>
  <si>
    <t>МСК034</t>
  </si>
  <si>
    <t>KNX</t>
  </si>
  <si>
    <t>Шина оборудования KNX</t>
  </si>
  <si>
    <t>МСК035</t>
  </si>
  <si>
    <t>EIB</t>
  </si>
  <si>
    <t>Шина датчиков присутствия KNX</t>
  </si>
  <si>
    <t>МСК036</t>
  </si>
  <si>
    <t>Н</t>
  </si>
  <si>
    <t>Насос в ИТП</t>
  </si>
  <si>
    <t>МСК037</t>
  </si>
  <si>
    <t>СПД</t>
  </si>
  <si>
    <t>Станция повышения давления</t>
  </si>
  <si>
    <t>МСК038</t>
  </si>
  <si>
    <t>CR</t>
  </si>
  <si>
    <t>Управляемая розетка</t>
  </si>
  <si>
    <t>МСК040</t>
  </si>
  <si>
    <t>ВБШВнг(А)-LS</t>
  </si>
  <si>
    <t>ПВ</t>
  </si>
  <si>
    <t>Приточно-вытяжная установка</t>
  </si>
  <si>
    <t>МСК041</t>
  </si>
  <si>
    <t>ШТК-ЛВС</t>
  </si>
  <si>
    <t>Шкаф телекоммуникационный ЛВС</t>
  </si>
  <si>
    <t>МСК042</t>
  </si>
  <si>
    <t>ШТК-СОТ</t>
  </si>
  <si>
    <t>Шкаф телекоммуникационный СОТ</t>
  </si>
  <si>
    <t>МСК043</t>
  </si>
  <si>
    <t>ШТК-РУМ</t>
  </si>
  <si>
    <t>Шкаф телекоммуникационный РУМ</t>
  </si>
  <si>
    <t>МСК044</t>
  </si>
  <si>
    <t>ЩКД</t>
  </si>
  <si>
    <t>Щит контроля доступа</t>
  </si>
  <si>
    <t>МСК045</t>
  </si>
  <si>
    <t>ЩС</t>
  </si>
  <si>
    <t>Щит силовой</t>
  </si>
  <si>
    <t>МСК046</t>
  </si>
  <si>
    <t>МСК047</t>
  </si>
  <si>
    <t>МСК048</t>
  </si>
  <si>
    <t>МСК049</t>
  </si>
  <si>
    <t>МСК050</t>
  </si>
  <si>
    <t>МСК051</t>
  </si>
  <si>
    <t>МСК052</t>
  </si>
  <si>
    <t>МСК053</t>
  </si>
  <si>
    <t>МСК054</t>
  </si>
  <si>
    <t>МСК055</t>
  </si>
  <si>
    <t>МСК056</t>
  </si>
  <si>
    <t>МСК057</t>
  </si>
  <si>
    <t>МСК058</t>
  </si>
  <si>
    <t>МСК059</t>
  </si>
  <si>
    <t>МСК060</t>
  </si>
  <si>
    <t>МСК061</t>
  </si>
  <si>
    <t>МСК062</t>
  </si>
  <si>
    <t>МСК063</t>
  </si>
  <si>
    <t>МСК064</t>
  </si>
  <si>
    <t>МСК065</t>
  </si>
  <si>
    <t>МСК066</t>
  </si>
  <si>
    <t>МСК067</t>
  </si>
  <si>
    <t>МСК068</t>
  </si>
  <si>
    <t>МСК069</t>
  </si>
  <si>
    <t>МСК070</t>
  </si>
  <si>
    <t>МСК071</t>
  </si>
  <si>
    <t>МСК072</t>
  </si>
  <si>
    <t>ПУГВ</t>
  </si>
  <si>
    <t>МСК073</t>
  </si>
  <si>
    <t>МСК074</t>
  </si>
  <si>
    <t>МСК075</t>
  </si>
  <si>
    <t>КВБбШвнг(А)-LS</t>
  </si>
  <si>
    <t>Наименование</t>
  </si>
  <si>
    <t>Наименование (ручное)</t>
  </si>
  <si>
    <t>Номер линии</t>
  </si>
  <si>
    <t>Мощность, кВт</t>
  </si>
  <si>
    <t>Напряжение</t>
  </si>
  <si>
    <t>Кол-во потребителей (для длины)</t>
  </si>
  <si>
    <t>Кол-во фаз</t>
  </si>
  <si>
    <t>Длина линии (по плану)</t>
  </si>
  <si>
    <t>Лоток</t>
  </si>
  <si>
    <t>Гофра ПВХ</t>
  </si>
  <si>
    <t>Гофра ПНД</t>
  </si>
  <si>
    <t>Длина линии (Итог)</t>
  </si>
  <si>
    <t>Марку кабеля</t>
  </si>
  <si>
    <t>Косинус</t>
  </si>
  <si>
    <t>Сечение (ручное)</t>
  </si>
  <si>
    <t>автомат (ручное)</t>
  </si>
  <si>
    <t>Потолок - 1/Пол - 2</t>
  </si>
  <si>
    <t>Активное сопротивление</t>
  </si>
  <si>
    <t>Индуктивное сопротивление</t>
  </si>
  <si>
    <t>Коэффициент фазности</t>
  </si>
  <si>
    <t>Синус</t>
  </si>
  <si>
    <t>Потери, В</t>
  </si>
  <si>
    <t>Потери, %</t>
  </si>
  <si>
    <t>Уровень напряжения</t>
  </si>
  <si>
    <t>Кабель проиежуточный</t>
  </si>
  <si>
    <t>Для потерь</t>
  </si>
  <si>
    <t>Помещение</t>
  </si>
  <si>
    <t>Этаж/Шлейф</t>
  </si>
  <si>
    <t>ток</t>
  </si>
  <si>
    <t>мощность</t>
  </si>
  <si>
    <t>номер линии</t>
  </si>
  <si>
    <t>УГО (заполняется в двг!)</t>
  </si>
  <si>
    <t>Для наименования</t>
  </si>
  <si>
    <t>Iпуск 1</t>
  </si>
  <si>
    <t>Iпуск 2</t>
  </si>
  <si>
    <t>Iпуск</t>
  </si>
  <si>
    <t>Нумерация 1</t>
  </si>
  <si>
    <t>Нумерация 2</t>
  </si>
  <si>
    <t>Нумерация 3</t>
  </si>
  <si>
    <t>Нумерация 4</t>
  </si>
  <si>
    <t>Нумерация 5</t>
  </si>
  <si>
    <t>Щит</t>
  </si>
  <si>
    <t>Начало линии</t>
  </si>
  <si>
    <t>Промежуточный расчет</t>
  </si>
  <si>
    <t>фаза</t>
  </si>
  <si>
    <t>Фазность</t>
  </si>
  <si>
    <t>Промежуточное значение 1</t>
  </si>
  <si>
    <t>Промежуточное значение 2</t>
  </si>
  <si>
    <t>Промежуточное значение 3</t>
  </si>
  <si>
    <t>Промежуточное значение 4</t>
  </si>
  <si>
    <t>Ввод.1</t>
  </si>
  <si>
    <t>Ввод.2</t>
  </si>
  <si>
    <t>Номинал трансформатора, кВа</t>
  </si>
  <si>
    <t>Алюм</t>
  </si>
  <si>
    <t>Хар-ка</t>
  </si>
  <si>
    <t>B</t>
  </si>
  <si>
    <t>Медь</t>
  </si>
  <si>
    <t>C</t>
  </si>
  <si>
    <t>D</t>
  </si>
  <si>
    <t>Наименование предыдущего участка</t>
  </si>
  <si>
    <t>Наименование конечного участка</t>
  </si>
  <si>
    <t>Наименование линии</t>
  </si>
  <si>
    <t>Тип потребителя:
щит/потреб</t>
  </si>
  <si>
    <t>Длина
уч-ка, м</t>
  </si>
  <si>
    <t>I а.в., А</t>
  </si>
  <si>
    <t>Хар-ка автомата</t>
  </si>
  <si>
    <t>Сеч. пров-ка, мм2</t>
  </si>
  <si>
    <t>Материал проводника</t>
  </si>
  <si>
    <t>r , 
ом*мм/м</t>
  </si>
  <si>
    <t>Сопротивление, Ом</t>
  </si>
  <si>
    <t>Ток к.з.</t>
  </si>
  <si>
    <t>Icu</t>
  </si>
  <si>
    <t>tmax сраб., с</t>
  </si>
  <si>
    <t>Iкз min</t>
  </si>
  <si>
    <t>Фазного</t>
  </si>
  <si>
    <t>Нулевого</t>
  </si>
  <si>
    <t>Уч-ка</t>
  </si>
  <si>
    <t>Пред. уч.</t>
  </si>
  <si>
    <t>Общее</t>
  </si>
  <si>
    <t>I окз, А</t>
  </si>
  <si>
    <t>I окз/In</t>
  </si>
  <si>
    <t>С</t>
  </si>
  <si>
    <t>ТП</t>
  </si>
  <si>
    <t>щит</t>
  </si>
  <si>
    <t>алюм</t>
  </si>
  <si>
    <t>Д</t>
  </si>
  <si>
    <t>медь</t>
  </si>
  <si>
    <t>Предельная отключающая способность</t>
  </si>
  <si>
    <t>с</t>
  </si>
  <si>
    <t>потреб</t>
  </si>
  <si>
    <t xml:space="preserve">Тип нагрузки </t>
  </si>
  <si>
    <t>Фаза (Ручная)</t>
  </si>
  <si>
    <t>Фаза (автоматическая)</t>
  </si>
  <si>
    <t>Фаза (Итог)</t>
  </si>
  <si>
    <t>Мощность</t>
  </si>
  <si>
    <t>Cos(фи)</t>
  </si>
  <si>
    <t>Pполн</t>
  </si>
  <si>
    <t>Итог</t>
  </si>
  <si>
    <t>КРМ</t>
  </si>
  <si>
    <t>P</t>
  </si>
  <si>
    <t>кВт</t>
  </si>
  <si>
    <t>Руст=</t>
  </si>
  <si>
    <t>L1р=</t>
  </si>
  <si>
    <t>кВАр</t>
  </si>
  <si>
    <t>L1</t>
  </si>
  <si>
    <t>L2</t>
  </si>
  <si>
    <t>L3</t>
  </si>
  <si>
    <t>Рр=</t>
  </si>
  <si>
    <t>L2р=</t>
  </si>
  <si>
    <t>P(L)</t>
  </si>
  <si>
    <t>Iр=</t>
  </si>
  <si>
    <t>А</t>
  </si>
  <si>
    <t>L3р=</t>
  </si>
  <si>
    <t>%</t>
  </si>
  <si>
    <t>Cos(ф)=</t>
  </si>
  <si>
    <t>ΔP(L)</t>
  </si>
  <si>
    <t>Кс=</t>
  </si>
  <si>
    <t>Iпуск (1ф)</t>
  </si>
  <si>
    <t>Iпуск (3ф)</t>
  </si>
  <si>
    <t>Сводный</t>
  </si>
  <si>
    <t>-</t>
  </si>
  <si>
    <t>Поз</t>
  </si>
  <si>
    <t>Наименование и техническая характеристика</t>
  </si>
  <si>
    <t>Тип, марка, обозначение документа</t>
  </si>
  <si>
    <t>Код оборудования, изделия, материала</t>
  </si>
  <si>
    <t>Завод изготовитель</t>
  </si>
  <si>
    <t>Ед. измерения</t>
  </si>
  <si>
    <t>Кол-во</t>
  </si>
  <si>
    <t>Масса</t>
  </si>
  <si>
    <t>Примечание</t>
  </si>
  <si>
    <t>1.1</t>
  </si>
  <si>
    <t>DKC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</si>
  <si>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</si>
  <si>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</si>
  <si>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</si>
  <si>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</si>
  <si>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</si>
  <si>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</si>
  <si>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</si>
  <si>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</si>
  <si>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</si>
  <si>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Упаковка</t>
  </si>
  <si>
    <t>1.11</t>
  </si>
  <si>
    <t>1.12</t>
  </si>
  <si>
    <t>1.13</t>
  </si>
  <si>
    <t>Дин-рейка перфорированная OMEGA 3AF, 35х15х2000мм.</t>
  </si>
  <si>
    <t>шт.</t>
  </si>
  <si>
    <t>1.14</t>
  </si>
  <si>
    <t>Огнетушитель порошковый самосрабатывающий ОСП-1</t>
  </si>
  <si>
    <t>ОСП-1</t>
  </si>
  <si>
    <t>Россия</t>
  </si>
  <si>
    <t>1.15</t>
  </si>
  <si>
    <t>Короб перфорированный, серый RL12 100x100</t>
  </si>
  <si>
    <t>00171RL</t>
  </si>
  <si>
    <t>1.16</t>
  </si>
  <si>
    <t>Короб перфорированный, серый RL12 40x100</t>
  </si>
  <si>
    <t>00161RL</t>
  </si>
  <si>
    <t>Arlight</t>
  </si>
  <si>
    <t>1.18</t>
  </si>
  <si>
    <t>Экран ARH-MINI5 OPAL 2м</t>
  </si>
  <si>
    <t>1.19</t>
  </si>
  <si>
    <t>Светодиодная лента COB-X480-4mm 24V Day4000 (4 W/m, IP20, CSP, 5m)</t>
  </si>
  <si>
    <t>1.20</t>
  </si>
  <si>
    <t>Профиль ARH-MINI5-2000 ANOD</t>
  </si>
  <si>
    <t>018827</t>
  </si>
  <si>
    <t>1.21</t>
  </si>
  <si>
    <t xml:space="preserve">Шина нулевая в корпусе (2x11) </t>
  </si>
  <si>
    <t>sn0-2x11</t>
  </si>
  <si>
    <t>EKF</t>
  </si>
  <si>
    <t>1.22</t>
  </si>
  <si>
    <t>Шина нулевая в корпусе (4x15)</t>
  </si>
  <si>
    <t>sn0-4x15</t>
  </si>
  <si>
    <t>1.23</t>
  </si>
  <si>
    <t>Chint</t>
  </si>
  <si>
    <t>1.24</t>
  </si>
  <si>
    <t>1.25</t>
  </si>
  <si>
    <t>1.26</t>
  </si>
  <si>
    <t>1.27</t>
  </si>
  <si>
    <t>1.28</t>
  </si>
  <si>
    <t>1.29</t>
  </si>
  <si>
    <t>1.30</t>
  </si>
  <si>
    <t>1.31</t>
  </si>
  <si>
    <t>1.32</t>
  </si>
  <si>
    <t>1.33</t>
  </si>
  <si>
    <t>1.34</t>
  </si>
  <si>
    <t>1.35</t>
  </si>
  <si>
    <t>1.36</t>
  </si>
  <si>
    <t>1.37</t>
  </si>
  <si>
    <t>1.38</t>
  </si>
  <si>
    <t>1.39</t>
  </si>
  <si>
    <t>1.40</t>
  </si>
  <si>
    <t>1.41</t>
  </si>
  <si>
    <t>1.42</t>
  </si>
  <si>
    <t>Клемма проходная, винтовой зажим, 2 точки подключения, 35 кв.мм, серая</t>
  </si>
  <si>
    <t>KRU-35N</t>
  </si>
  <si>
    <t>KRU-35N-BU</t>
  </si>
  <si>
    <t>Клемма заземления, винтовой зажим, 2 точки подключения, 35 кв.мм</t>
  </si>
  <si>
    <t>KRUSLG-35N</t>
  </si>
  <si>
    <t>РЭК</t>
  </si>
  <si>
    <t>м.</t>
  </si>
  <si>
    <t>Провод ПуГВ 6 кв. мм белый, многопроволочный</t>
  </si>
  <si>
    <t>ПуГВ 6</t>
  </si>
  <si>
    <t>Провод ПуГВ 6 кв. мм черный, многопроволочный</t>
  </si>
  <si>
    <t>Провод ПуГВ 6 кв. мм красный, многопроволочный</t>
  </si>
  <si>
    <t>Провод ПуГВ 6 кв. мм синий, многопроволочный</t>
  </si>
  <si>
    <t>Провод ПуГВ 6 кв. мм ж/з, многопроволочный</t>
  </si>
  <si>
    <t>Провод ПуГВ 25 кв. мм белый, многопроволочный</t>
  </si>
  <si>
    <t>ПуГВ 25</t>
  </si>
  <si>
    <t>Провод ПуГВ 25 кв. мм черный, многопроволочный</t>
  </si>
  <si>
    <t>Провод ПуГВ 25 кв. мм красный, многопроволочный</t>
  </si>
  <si>
    <t>Провод ПуГВ 25 кв. мм синий, многопроволочный</t>
  </si>
  <si>
    <t>Провод ПуГВ 25 кв. мм ж/з, многопроволочный</t>
  </si>
  <si>
    <t>Маркировка кабеля</t>
  </si>
  <si>
    <t>Трасса</t>
  </si>
  <si>
    <t>Испытания</t>
  </si>
  <si>
    <t>Дата прокладки</t>
  </si>
  <si>
    <t>Запас</t>
  </si>
  <si>
    <t>Начало</t>
  </si>
  <si>
    <t>Конец</t>
  </si>
  <si>
    <t>По проекту</t>
  </si>
  <si>
    <t>Проложено</t>
  </si>
  <si>
    <t>Длина</t>
  </si>
  <si>
    <t>Потолок/пол</t>
  </si>
  <si>
    <t>Количество кабелей и сечение жил</t>
  </si>
  <si>
    <t>Длина трассы, м</t>
  </si>
  <si>
    <t>Марка</t>
  </si>
  <si>
    <t>Длина, м</t>
  </si>
  <si>
    <t>ПВХ</t>
  </si>
  <si>
    <t>ПВН</t>
  </si>
  <si>
    <t xml:space="preserve"> </t>
  </si>
  <si>
    <t>Кабель (1-потолок/2-пол)</t>
  </si>
  <si>
    <t>Артикул ПТО</t>
  </si>
  <si>
    <t>Ø16</t>
  </si>
  <si>
    <t>Ø20</t>
  </si>
  <si>
    <t>Ø25</t>
  </si>
  <si>
    <t>Ø32</t>
  </si>
  <si>
    <t>Ø40</t>
  </si>
  <si>
    <t>Ø50</t>
  </si>
  <si>
    <t>Ø63</t>
  </si>
  <si>
    <t>Начало диапазона</t>
  </si>
  <si>
    <t>высота</t>
  </si>
  <si>
    <t>ширина</t>
  </si>
  <si>
    <t>окончание диапазона</t>
  </si>
  <si>
    <t>КЖ</t>
  </si>
  <si>
    <t>Двигатели</t>
  </si>
  <si>
    <t>Светодиоды</t>
  </si>
  <si>
    <t>Кабель_диаметр</t>
  </si>
  <si>
    <t>гофра_ПВХ</t>
  </si>
  <si>
    <t>(Серая)</t>
  </si>
  <si>
    <t>гофра_ПНД</t>
  </si>
  <si>
    <t>(Черная)</t>
  </si>
  <si>
    <t>Iн 380</t>
  </si>
  <si>
    <t>Iп 380</t>
  </si>
  <si>
    <t>Iн 220</t>
  </si>
  <si>
    <t>Iп 220</t>
  </si>
  <si>
    <t>КПД</t>
  </si>
  <si>
    <t>Iп/Iн, 3ф</t>
  </si>
  <si>
    <t>Cos(ф) 3ф</t>
  </si>
  <si>
    <t>Iп/Iн, 1ф</t>
  </si>
  <si>
    <t>Cos(ф) 1ф</t>
  </si>
  <si>
    <t>Iп, А</t>
  </si>
  <si>
    <t>Iн 220, А</t>
  </si>
  <si>
    <t>кол-во жил</t>
  </si>
  <si>
    <t>наружный диаметр</t>
  </si>
  <si>
    <t>Мин.диам. Трубы</t>
  </si>
  <si>
    <t>ПНД</t>
  </si>
  <si>
    <t>Дв</t>
  </si>
  <si>
    <t>Дн</t>
  </si>
  <si>
    <t>не исп</t>
  </si>
  <si>
    <t>МКЭШ 2х0.35</t>
  </si>
  <si>
    <t>МКЭШ 4х0.35</t>
  </si>
  <si>
    <t>КПСнг?</t>
  </si>
  <si>
    <t>DAXX</t>
  </si>
  <si>
    <t>REXANT (акустика)</t>
  </si>
  <si>
    <t>ВБШвнг(А)-LS (5х4)</t>
  </si>
  <si>
    <t>ВБШвнг(А)-LS (5х6)</t>
  </si>
  <si>
    <t>ВБШвнг(А)-LS (5х10)</t>
  </si>
  <si>
    <t>5мс</t>
  </si>
  <si>
    <t>ЩР</t>
  </si>
  <si>
    <t>Щит распределительный</t>
  </si>
  <si>
    <t>5мс2</t>
  </si>
  <si>
    <t>Основной ввод в дом №1</t>
  </si>
  <si>
    <t>Основной ввод в дом №2</t>
  </si>
  <si>
    <t xml:space="preserve">5хВВГнг(А)-LS </t>
  </si>
  <si>
    <t>Главный распределительный шит ГЩР.ОД</t>
  </si>
  <si>
    <t>Клемма проходная, винтовой зажим, 2 точки подключения, 6 кв.мм, серая</t>
  </si>
  <si>
    <t>TUR-6</t>
  </si>
  <si>
    <t>18</t>
  </si>
  <si>
    <t>Клемма проходная, винтовой зажим, 2 точки подключения, 6 кв.мм, синяя</t>
  </si>
  <si>
    <t>TUR-6-BU</t>
  </si>
  <si>
    <t>6</t>
  </si>
  <si>
    <t>Клемма заземления, винтовой зажим, 2 точки подключения, 6 кв.мм</t>
  </si>
  <si>
    <t>TUR-6-PE</t>
  </si>
  <si>
    <t>Клемма проходная, винтовой зажим, 2 точки подключения, 10 кв.мм, серая</t>
  </si>
  <si>
    <t>TUR-10</t>
  </si>
  <si>
    <t>Клемма проходная, винтовой зажим, 2 точки подключения, 10 кв.мм, синяя</t>
  </si>
  <si>
    <t>TUR-10-BU</t>
  </si>
  <si>
    <t>Клемма заземления, винтовой зажим, 2 точки подключения, 10 кв.мм</t>
  </si>
  <si>
    <t>TUR-10-PE</t>
  </si>
  <si>
    <t>Клемма проходная, винтовой зажим, 2 точки подключения, 16 кв.мм, серая</t>
  </si>
  <si>
    <t>TUR-16</t>
  </si>
  <si>
    <t>Клемма проходная, винтовой зажим, 2 точки подключения, 16 кв.мм, синяя</t>
  </si>
  <si>
    <t>TUR-16-BU</t>
  </si>
  <si>
    <t>Клемма заземления, винтовой зажим, 2 точки подключения, 16 кв.мм</t>
  </si>
  <si>
    <t>KRUSLG-16N</t>
  </si>
  <si>
    <t xml:space="preserve">Клемма проходная, винтовой зажим, 2 точки подключения, 35 кв.мм, синяя </t>
  </si>
  <si>
    <t>5</t>
  </si>
  <si>
    <t>Клемма проходная, винтовой зажим, 2 точки подключения, 50 кв.мм, серая</t>
  </si>
  <si>
    <t>Клемма проходная, винтовой зажим, 2 точки подключения, 50 кв.мм, синяя</t>
  </si>
  <si>
    <t>Клемма заземления, винтовой зажим, 2 точки подключения, 50 кв.мм</t>
  </si>
  <si>
    <t>KRUH-50</t>
  </si>
  <si>
    <t>KRUH-50-BU</t>
  </si>
  <si>
    <t>KRUSLG-50N</t>
  </si>
  <si>
    <t>Клемма проходная, винтовой зажим, 2 точки подключения, 95 кв.мм, серая</t>
  </si>
  <si>
    <t>Клемма проходная, винтовой зажим, 2 точки подключения, 95 кв.мм, синяя</t>
  </si>
  <si>
    <t>Клемма заземления, винтовой зажим, 2 точки подключения, 95 кв.мм</t>
  </si>
  <si>
    <t>KRUH-95</t>
  </si>
  <si>
    <t>KRUH-95-BU</t>
  </si>
  <si>
    <t>KRUSLG-95N</t>
  </si>
  <si>
    <t>ПуГВ 10</t>
  </si>
  <si>
    <t>Провод ПуГВ 10 кв. мм белый, многопроволочный</t>
  </si>
  <si>
    <t>Провод ПуГВ 10 кв. мм черный, многопроволочный</t>
  </si>
  <si>
    <t>Провод ПуГВ 10 кв. мм красный, многопроволочный</t>
  </si>
  <si>
    <t>Провод ПуГВ 10 кв. мм синий, многопроволочный</t>
  </si>
  <si>
    <t>Провод ПуГВ 10 кв. мм ж/з, многопроволочный</t>
  </si>
  <si>
    <t>ПуГВ 16</t>
  </si>
  <si>
    <t>Провод ПуГВ 16 кв. мм белый, многопроволочный</t>
  </si>
  <si>
    <t>Провод ПуГВ 16 кв. мм черный, многопроволочный</t>
  </si>
  <si>
    <t>Провод ПуГВ 16 кв. мм красный, многопроволочный</t>
  </si>
  <si>
    <t>Провод ПуГВ 16 кв. мм синий, многопроволочный</t>
  </si>
  <si>
    <t>Провод ПуГВ 16 кв. мм ж/з, многопроволочный</t>
  </si>
  <si>
    <t>Провод ПуГВ 50 кв. мм белый, многопроволочный</t>
  </si>
  <si>
    <t>ПуГВ 50</t>
  </si>
  <si>
    <t>Провод ПуГВ 50 кв. мм черный, многопроволочный</t>
  </si>
  <si>
    <t>Провод ПуГВ 50 кв. мм красный, многопроволочный</t>
  </si>
  <si>
    <t>Провод ПуГВ 50 кв. мм синий, многопроволочный</t>
  </si>
  <si>
    <t>Провод ПуГВ 50 кв. мм ж/з, многопроволочный</t>
  </si>
  <si>
    <t>Провод ПуГВ 95 кв. мм белый, многопроволочный</t>
  </si>
  <si>
    <t>ПуГВ 95</t>
  </si>
  <si>
    <t>Провод ПуГВ 95 кв. мм черный, многопроволочный</t>
  </si>
  <si>
    <t>Провод ПуГВ 95 кв. мм красный, многопроволочный</t>
  </si>
  <si>
    <t>Провод ПуГВ 95 кв. мм синий, многопроволочный</t>
  </si>
  <si>
    <t>Провод ПуГВ 95 кв. мм ж/з, многопроволочный</t>
  </si>
  <si>
    <t>12</t>
  </si>
  <si>
    <t>20</t>
  </si>
  <si>
    <t>10</t>
  </si>
  <si>
    <t>Авт. выкл. NXM-630S/3P 500А 50кА</t>
  </si>
  <si>
    <t>131374</t>
  </si>
  <si>
    <t>Авт. выкл. NXM-250S/3P 200А 36кА</t>
  </si>
  <si>
    <t>131367</t>
  </si>
  <si>
    <t>Авт. выкл. NXM-125S/3P 125А 25кА</t>
  </si>
  <si>
    <t>131363</t>
  </si>
  <si>
    <t>816139</t>
  </si>
  <si>
    <t>Авт. выкл. NB1-63H 3P 63А 10кА х-ка C</t>
  </si>
  <si>
    <t>179878</t>
  </si>
  <si>
    <t>Авт. выкл. NB1-63H 3P 50А 10кА х-ка C</t>
  </si>
  <si>
    <t>179876</t>
  </si>
  <si>
    <t>Авт. выкл. NB1-63H 3P 40А 10кА х-ка C</t>
  </si>
  <si>
    <t>179875</t>
  </si>
  <si>
    <t xml:space="preserve">Авт. выкл.NXB-125 3P 80А 10кА х-ка C </t>
  </si>
  <si>
    <t>Авт. выкл. NB1-63H 3P 25А 10кА х-ка C</t>
  </si>
  <si>
    <t>179871</t>
  </si>
  <si>
    <t>Авт. выкл. NB1-63H 3P 16А 10кА х-ка C</t>
  </si>
  <si>
    <t>179868</t>
  </si>
  <si>
    <t>Авт. выкл. NB1-63H 3P 32А 10кА х-ка C</t>
  </si>
  <si>
    <t>179873</t>
  </si>
  <si>
    <t>Крыша и основание RAL9005 с направляющими для корпусов CQE N, ШхГ 600х600 мм, комплект RAM block</t>
  </si>
  <si>
    <t>Стойки вертикальные RAL7035 для корпусов CQE N, В=2200 мм, комплект - 4 шт. RAM block</t>
  </si>
  <si>
    <t>Дверь сплошная для корпусов CQE N, ВхШ 2200х600 мм RAM block</t>
  </si>
  <si>
    <t>Панель задняя для корпусов CQE N, ВхШ 2200х600 мм RAM block</t>
  </si>
  <si>
    <t>Панели боковые для корпусов CQE N, ВхГ 2200х600 мм, комплект - 2 шт. RAM block</t>
  </si>
  <si>
    <t>Углы цоколя с пластиковыми заглушками для корпусов CQE &amp; CQE N, В=200 мм, RAL9005, комплект - 4 шт. RAM block</t>
  </si>
  <si>
    <t>Панели цоколя для корпусов CQE &amp; CQE N, ШхГ 600 мм, В=200 мм, RAL9005, комплект - 2 шт. RAM block</t>
  </si>
  <si>
    <t>Фиксатор панели цоколя R5NFP, R5NFPB для корпусов CQE &amp; CQE N, комплект - 4 шт. RAM block</t>
  </si>
  <si>
    <t>Рейка для фиксации кабеля для корпусов CQE N, Ш=600 мм, упаковка - 2 шт. RAM block</t>
  </si>
  <si>
    <t>Рейка широкая поперечная для корпусов CQE &amp; CQE N, Ш=600 мм, упаковка - 4 шт. RAM block</t>
  </si>
  <si>
    <t>R5NKTB66</t>
  </si>
  <si>
    <t>R5NKMN22</t>
  </si>
  <si>
    <t>R5NCPE2260</t>
  </si>
  <si>
    <t>R5NCRE2260</t>
  </si>
  <si>
    <t>R5NLE2262</t>
  </si>
  <si>
    <t>R5NBP02B</t>
  </si>
  <si>
    <t>R5NFPB62</t>
  </si>
  <si>
    <t>R5NKFP02</t>
  </si>
  <si>
    <t>R5NPAC600</t>
  </si>
  <si>
    <t>R5NPDF600</t>
  </si>
  <si>
    <t>Комплект</t>
  </si>
  <si>
    <t>Рейки широкие вертикальные для корпусов CQE N, В=2200 мм, упаковка - 2 шт. RAM block</t>
  </si>
  <si>
    <t>R5NPDV22</t>
  </si>
  <si>
    <t>Комплект с уплотнителем для объединения бок о бок корпусов CQE N, комплект – 8 шт., RAM block, РАМ Пауэр</t>
  </si>
  <si>
    <t>R5NKE65</t>
  </si>
  <si>
    <t>Шина М1T 5x25x4000 мм</t>
  </si>
  <si>
    <t>SM-5x25</t>
  </si>
  <si>
    <t>Изолятор шинный 700А 15кВ Лесенка</t>
  </si>
  <si>
    <t>plc-sl-700</t>
  </si>
  <si>
    <t>Шинодержатель наборный 3Пх4x5 мм</t>
  </si>
  <si>
    <t>BSK3P4X5</t>
  </si>
  <si>
    <t>Внешний вывод для переднего присоединения, NXM-400/630 (6шт)</t>
  </si>
  <si>
    <t>844992</t>
  </si>
  <si>
    <t>Передний вывод для переднего присоединения NXM-250 (6 шт)</t>
  </si>
  <si>
    <t>844978</t>
  </si>
  <si>
    <t>1.17</t>
  </si>
  <si>
    <t>1.43</t>
  </si>
  <si>
    <t>1.44</t>
  </si>
  <si>
    <t>1.45</t>
  </si>
  <si>
    <t>1.46</t>
  </si>
  <si>
    <t>1.47</t>
  </si>
  <si>
    <t>1.48</t>
  </si>
  <si>
    <t>1.49</t>
  </si>
  <si>
    <t>1.50</t>
  </si>
  <si>
    <t>1.51</t>
  </si>
  <si>
    <t>1.52</t>
  </si>
  <si>
    <t>1.53</t>
  </si>
  <si>
    <t>1.54</t>
  </si>
  <si>
    <t>1.55</t>
  </si>
  <si>
    <t>1.56</t>
  </si>
  <si>
    <t>1.57</t>
  </si>
  <si>
    <t>1.58</t>
  </si>
  <si>
    <t>1.59</t>
  </si>
  <si>
    <t>1.60</t>
  </si>
  <si>
    <t>1.61</t>
  </si>
  <si>
    <t>1.62</t>
  </si>
  <si>
    <t>1.63</t>
  </si>
  <si>
    <t>1.64</t>
  </si>
  <si>
    <t>1.65</t>
  </si>
  <si>
    <t>1.66</t>
  </si>
  <si>
    <t>1.67</t>
  </si>
  <si>
    <t>1.68</t>
  </si>
  <si>
    <t>1.69</t>
  </si>
  <si>
    <t>1.70</t>
  </si>
  <si>
    <t>1.71</t>
  </si>
  <si>
    <t>1.72</t>
  </si>
  <si>
    <t>1.73</t>
  </si>
  <si>
    <t>1.74</t>
  </si>
  <si>
    <t>1.75</t>
  </si>
  <si>
    <t>1.76</t>
  </si>
  <si>
    <t>1.77</t>
  </si>
  <si>
    <t>1.78</t>
  </si>
  <si>
    <t>1.79</t>
  </si>
  <si>
    <t>1.80</t>
  </si>
  <si>
    <t>1.81</t>
  </si>
  <si>
    <t>1.82</t>
  </si>
  <si>
    <t>1.83</t>
  </si>
  <si>
    <t>1.84</t>
  </si>
  <si>
    <t>Стальные резьбовые заклепки с насечками KRAFTOOL Nut-S М6, 500 шт. 311707-06</t>
  </si>
  <si>
    <t>16355148</t>
  </si>
  <si>
    <t xml:space="preserve">KRAFTOOL </t>
  </si>
  <si>
    <t>упаковка</t>
  </si>
  <si>
    <t>Винт ЗУБР DIN 965, M6 x 16 мм, 9 шт, кл. пр. 4.8, оцинкованный, 303116-06-016</t>
  </si>
  <si>
    <t>15886388</t>
  </si>
  <si>
    <t xml:space="preserve">ЗУБР </t>
  </si>
  <si>
    <t>Кузовная шайба Госкреп DIN 9021 М6 (200 шт) 6-0038650</t>
  </si>
  <si>
    <t>16400436</t>
  </si>
  <si>
    <t>КВТ</t>
  </si>
  <si>
    <t>Наконечник кабельный ТМЛ-У 50-10 медный лужёный</t>
  </si>
  <si>
    <t>Наконечник НШВИ 10–12</t>
  </si>
  <si>
    <t>упак.</t>
  </si>
  <si>
    <t>Наконечник НШВИ 6-12 (100шт)</t>
  </si>
  <si>
    <t>Наконечник НШВИ(2) 6-14 (100шт)</t>
  </si>
  <si>
    <t xml:space="preserve">Расходные материалы (наконечники для кабелей ПуГВ, бирки, термоусадка 4-х цветов (Б,Ч,К,С)стяжки, изолента и т. д.) </t>
  </si>
  <si>
    <t>комп.</t>
  </si>
  <si>
    <t>Наконечник штыревой втулочный изолированный НШВИ 16–12</t>
  </si>
  <si>
    <t>Наконечник штыревой втулочный изолированный НШВИ 25–16</t>
  </si>
  <si>
    <t>Наконечник кабельный ТМЛ 95–12–15 медный луженый</t>
  </si>
  <si>
    <t>1.85</t>
  </si>
  <si>
    <t>1.86</t>
  </si>
  <si>
    <t>1.87</t>
  </si>
  <si>
    <t>1.88</t>
  </si>
  <si>
    <t>1.89</t>
  </si>
  <si>
    <t>1.90</t>
  </si>
  <si>
    <t>1.91</t>
  </si>
  <si>
    <t>1.92</t>
  </si>
  <si>
    <t>1.93</t>
  </si>
  <si>
    <t>1.94</t>
  </si>
  <si>
    <t>1.95</t>
  </si>
  <si>
    <t>Э.4</t>
  </si>
  <si>
    <t>ЩР-ПК</t>
  </si>
  <si>
    <t xml:space="preserve">Флоатинг. Цокольный этаж этаж Пом. №023A </t>
  </si>
  <si>
    <t>ЩОВ-001</t>
  </si>
  <si>
    <t>ЩОВ-01</t>
  </si>
  <si>
    <t>ЩОВ-002</t>
  </si>
  <si>
    <t>ЩОВ-2</t>
  </si>
  <si>
    <t>ЩР-001</t>
  </si>
  <si>
    <t>ЩР-01</t>
  </si>
  <si>
    <t>ЩР-1</t>
  </si>
  <si>
    <t>ЩР-2</t>
  </si>
  <si>
    <t>ЩС-ВК.001</t>
  </si>
  <si>
    <t>ЩС-ВК.002</t>
  </si>
  <si>
    <t>ЩС-ВК.003</t>
  </si>
  <si>
    <t>ГРЩ-ЖД</t>
  </si>
  <si>
    <t>Щит вентиляции ЩОВ-001 Подвальный этаж этаж Пом. №00.006Т</t>
  </si>
  <si>
    <t>Щит вентиляции ЩОВ-2 Техэтаж этаж Пом. №3.001Т</t>
  </si>
  <si>
    <t>Щит распределительный ЩР-001 Подвальный этаж этаж Пом. №00.004Т</t>
  </si>
  <si>
    <t>Щит распределительный ЩР-01 Цокольный этаж этаж Пом. №0.001Т</t>
  </si>
  <si>
    <t>Щит распределительный ЩР-1 Первый этаж этаж Пом. №1.003Б</t>
  </si>
  <si>
    <t>Щит распределительный ЩР-2 Техэтаж этаж Пом. №3.001Т</t>
  </si>
  <si>
    <t>Щит вентиляции ЩОВ-01 Цокольный этаж этаж Пом. №0.001Тб</t>
  </si>
  <si>
    <t>Щит вентиляции ЩОВ-002 Подвальный этаж этаж Пом. №00.003Т</t>
  </si>
  <si>
    <t>Щит бассейна ЩС-Б Подвальный этаж этаж Пом. №00.002Тб</t>
  </si>
  <si>
    <t>Щит дренажных насосов ЩС-ВК.001 Подвальный этаж этаж Пом. 00.002Т</t>
  </si>
  <si>
    <t>Щит насосов ЩС-ВК.002 Подвальный этаж этаж Пом. №00.002Тб</t>
  </si>
  <si>
    <t>Щит насосов ЩС-ВК.003 Подвальный этаж этаж Пом. №00.006Т</t>
  </si>
  <si>
    <t>ЩУОВ</t>
  </si>
  <si>
    <t>Щит управления обогрева воронок ЩУОВ Тех. этаж этаж Пом. №3.001</t>
  </si>
  <si>
    <t>Щит профкухни ЩС-ПК Цокольный этаж этаж Пом. №0.0014Б</t>
  </si>
  <si>
    <t>между цокольным и тех 15м</t>
  </si>
  <si>
    <t>ЩО-2</t>
  </si>
  <si>
    <t>Щит освещения ЩО-2 Тех. этаж этаж Пом. №3.001</t>
  </si>
  <si>
    <t>между цокольным и первым 6м</t>
  </si>
  <si>
    <t>между ПОДВАЛОМ И цокольным  7м</t>
  </si>
  <si>
    <t>РЩ-1</t>
  </si>
  <si>
    <t>Щит Хаммам РЩ-1  Подвальный этаж этаж Пом. №00.001Тб</t>
  </si>
  <si>
    <t>SEC1-21</t>
  </si>
  <si>
    <t>ЩСПЗ-ЖД.1</t>
  </si>
  <si>
    <t>ЩСПЗ-ЖД.2</t>
  </si>
  <si>
    <t>Щит системы противопожарной защиты Цокольный этаж этаж Пом. №001Т Ввод.1</t>
  </si>
  <si>
    <t>Щит системы противопожарной защиты Цокольный этаж этаж Пом. №001Т Ввод.2</t>
  </si>
  <si>
    <t xml:space="preserve">Щит охранной сигнализации Подвальный этаж этаж Пом. №007Т </t>
  </si>
  <si>
    <t>Секция 1</t>
  </si>
  <si>
    <t>Секция 2</t>
  </si>
  <si>
    <t>Аварийный</t>
  </si>
  <si>
    <t>Итог = аварийный</t>
  </si>
  <si>
    <t>ЩГП</t>
  </si>
  <si>
    <t>Коэффициент спроса</t>
  </si>
  <si>
    <t>Кс</t>
  </si>
  <si>
    <t>0.7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</si>
</sst>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theme="1"/>
      <name val="GOST 2.304 type A"/>
      <family val="2"/>
      <charset val="204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name val="GreekS"/>
      <charset val="204"/>
    </font>
    <font>
      <b/>
      <u/>
      <sz val="11"/>
      <color theme="1"/>
      <name val="GOST 2.304 type A"/>
      <family val="2"/>
      <charset val="204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charset val="204"/>
    </font>
    <font>
      <sz val="8"/>
      <name val="Calibri"/>
      <family val="2"/>
      <scheme val="minor"/>
    </font>
    <font>
      <sz val="11"/>
      <name val="GOST 2.304 type A"/>
      <family val="2"/>
      <charset val="204"/>
    </font>
    <font>
      <sz val="11"/>
      <color theme="1"/>
      <name val="GOST 2.304 type A"/>
    </font>
    <font>
      <sz val="11"/>
      <color theme="1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3" fillId="0" borderId="0"/>
    <xf numFmtId="0" fontId="9" fillId="8" borderId="0"/>
    <xf numFmtId="0" fontId="8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2" fillId="0" borderId="0"/>
    <xf numFmtId="0" fontId="1" fillId="0" borderId="0"/>
  </cellStyleXfs>
  <cellXfs count="184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3" xfId="0" applyFill="1" applyBorder="1"/>
    <xf numFmtId="0" fontId="0" fillId="0" borderId="0" xfId="0" applyAlignment="1">
      <alignment wrapText="1"/>
    </xf>
    <xf numFmtId="0" fontId="0" fillId="0" borderId="6" xfId="0" applyBorder="1" applyAlignment="1">
      <alignment horizontal="center" vertical="center"/>
    </xf>
    <xf numFmtId="0" fontId="0" fillId="0" borderId="3" xfId="0" applyBorder="1"/>
    <xf numFmtId="0" fontId="0" fillId="4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0" fontId="0" fillId="4" borderId="3" xfId="0" applyNumberFormat="1" applyFill="1" applyBorder="1" applyAlignment="1">
      <alignment horizontal="center" vertical="center"/>
    </xf>
    <xf numFmtId="0" fontId="4" fillId="0" borderId="3" xfId="0" applyFont="1" applyBorder="1"/>
    <xf numFmtId="0" fontId="0" fillId="0" borderId="1" xfId="0" applyBorder="1" applyAlignment="1">
      <alignment horizontal="center" vertical="center" wrapText="1"/>
    </xf>
    <xf numFmtId="2" fontId="0" fillId="0" borderId="0" xfId="0" applyNumberFormat="1"/>
    <xf numFmtId="0" fontId="5" fillId="0" borderId="5" xfId="0" applyFont="1" applyBorder="1" applyAlignment="1">
      <alignment horizontal="center" vertical="center"/>
    </xf>
    <xf numFmtId="0" fontId="5" fillId="0" borderId="0" xfId="0" applyFont="1"/>
    <xf numFmtId="2" fontId="5" fillId="0" borderId="5" xfId="0" applyNumberFormat="1" applyFont="1" applyBorder="1" applyAlignment="1">
      <alignment horizontal="center" vertical="center"/>
    </xf>
    <xf numFmtId="0" fontId="0" fillId="0" borderId="3" xfId="0" quotePrefix="1" applyBorder="1" applyAlignment="1">
      <alignment horizontal="center" vertical="center" wrapText="1"/>
    </xf>
    <xf numFmtId="1" fontId="0" fillId="0" borderId="0" xfId="0" applyNumberFormat="1"/>
    <xf numFmtId="1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left" vertical="center"/>
    </xf>
    <xf numFmtId="0" fontId="6" fillId="6" borderId="0" xfId="0" applyFont="1" applyFill="1"/>
    <xf numFmtId="0" fontId="0" fillId="2" borderId="5" xfId="0" applyFill="1" applyBorder="1"/>
    <xf numFmtId="0" fontId="0" fillId="2" borderId="5" xfId="0" applyFill="1" applyBorder="1" applyAlignment="1">
      <alignment wrapText="1"/>
    </xf>
    <xf numFmtId="0" fontId="7" fillId="0" borderId="0" xfId="0" applyFont="1"/>
    <xf numFmtId="9" fontId="0" fillId="2" borderId="3" xfId="0" quotePrefix="1" applyNumberFormat="1" applyFill="1" applyBorder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2" fontId="0" fillId="0" borderId="0" xfId="0" applyNumberFormat="1" applyAlignment="1">
      <alignment horizontal="left" vertical="center"/>
    </xf>
    <xf numFmtId="0" fontId="0" fillId="7" borderId="3" xfId="0" applyFill="1" applyBorder="1" applyAlignment="1">
      <alignment horizontal="left" vertical="center"/>
    </xf>
    <xf numFmtId="0" fontId="0" fillId="7" borderId="3" xfId="0" applyFill="1" applyBorder="1" applyAlignment="1">
      <alignment horizontal="center" vertical="center"/>
    </xf>
    <xf numFmtId="0" fontId="0" fillId="7" borderId="3" xfId="0" applyFill="1" applyBorder="1"/>
    <xf numFmtId="0" fontId="0" fillId="0" borderId="3" xfId="0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49" fontId="0" fillId="0" borderId="3" xfId="0" applyNumberForma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2" fontId="0" fillId="0" borderId="3" xfId="0" applyNumberFormat="1" applyBorder="1" applyAlignment="1" applyProtection="1">
      <alignment horizontal="center" vertical="center"/>
      <protection locked="0"/>
    </xf>
    <xf numFmtId="0" fontId="0" fillId="5" borderId="0" xfId="0" applyFill="1"/>
    <xf numFmtId="0" fontId="0" fillId="5" borderId="0" xfId="0" applyFill="1" applyAlignment="1">
      <alignment wrapText="1"/>
    </xf>
    <xf numFmtId="0" fontId="10" fillId="0" borderId="3" xfId="0" applyFont="1" applyBorder="1" applyAlignment="1">
      <alignment horizontal="center" vertical="center" wrapText="1"/>
    </xf>
    <xf numFmtId="0" fontId="0" fillId="9" borderId="3" xfId="0" applyFill="1" applyBorder="1"/>
    <xf numFmtId="2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0" fontId="5" fillId="0" borderId="0" xfId="0" applyFont="1" applyProtection="1">
      <protection locked="0"/>
    </xf>
    <xf numFmtId="0" fontId="5" fillId="0" borderId="11" xfId="0" quotePrefix="1" applyFont="1" applyBorder="1" applyAlignment="1">
      <alignment horizontal="center" vertical="center" wrapText="1"/>
    </xf>
    <xf numFmtId="0" fontId="5" fillId="0" borderId="3" xfId="0" quotePrefix="1" applyFont="1" applyBorder="1" applyAlignment="1" applyProtection="1">
      <alignment horizontal="center" vertical="center" wrapText="1"/>
      <protection locked="0"/>
    </xf>
    <xf numFmtId="2" fontId="5" fillId="0" borderId="3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 applyProtection="1">
      <alignment horizontal="center" vertical="center"/>
      <protection locked="0"/>
    </xf>
    <xf numFmtId="0" fontId="0" fillId="2" borderId="5" xfId="0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wrapText="1"/>
    </xf>
    <xf numFmtId="0" fontId="5" fillId="0" borderId="15" xfId="0" applyFont="1" applyBorder="1" applyAlignment="1">
      <alignment horizontal="center" vertical="center" wrapText="1"/>
    </xf>
    <xf numFmtId="0" fontId="5" fillId="0" borderId="15" xfId="0" applyFont="1" applyBorder="1" applyAlignment="1" applyProtection="1">
      <alignment horizontal="center" vertical="center" wrapText="1"/>
      <protection locked="0"/>
    </xf>
    <xf numFmtId="2" fontId="5" fillId="0" borderId="16" xfId="0" applyNumberFormat="1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3" xfId="0" applyFont="1" applyBorder="1" applyAlignment="1" applyProtection="1">
      <alignment horizontal="center" vertical="center"/>
      <protection locked="0"/>
    </xf>
    <xf numFmtId="2" fontId="5" fillId="0" borderId="17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2" fontId="5" fillId="0" borderId="19" xfId="0" applyNumberFormat="1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2" fontId="5" fillId="0" borderId="21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2" xfId="0" applyFont="1" applyBorder="1" applyAlignment="1" applyProtection="1">
      <alignment horizontal="center" vertical="center"/>
      <protection locked="0"/>
    </xf>
    <xf numFmtId="2" fontId="5" fillId="0" borderId="22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5" xfId="0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4" xfId="0" applyFont="1" applyBorder="1" applyAlignment="1">
      <alignment wrapText="1"/>
    </xf>
    <xf numFmtId="0" fontId="5" fillId="0" borderId="6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2" fontId="5" fillId="0" borderId="24" xfId="0" applyNumberFormat="1" applyFont="1" applyBorder="1" applyAlignment="1">
      <alignment horizontal="center" vertical="center"/>
    </xf>
    <xf numFmtId="0" fontId="5" fillId="0" borderId="4" xfId="0" applyFont="1" applyBorder="1"/>
    <xf numFmtId="0" fontId="5" fillId="0" borderId="24" xfId="0" applyFont="1" applyBorder="1" applyAlignment="1" applyProtection="1">
      <alignment horizontal="center" vertical="center"/>
      <protection locked="0"/>
    </xf>
    <xf numFmtId="49" fontId="5" fillId="0" borderId="5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12" xfId="0" applyNumberFormat="1" applyFont="1" applyBorder="1" applyAlignment="1">
      <alignment horizontal="center" vertical="center" wrapText="1"/>
    </xf>
    <xf numFmtId="49" fontId="12" fillId="0" borderId="5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3" xfId="0" applyNumberFormat="1" applyFont="1" applyBorder="1" applyAlignment="1">
      <alignment horizontal="left" vertical="center" wrapText="1"/>
    </xf>
    <xf numFmtId="49" fontId="5" fillId="0" borderId="0" xfId="0" applyNumberFormat="1" applyFont="1" applyAlignment="1">
      <alignment horizontal="right" vertical="center"/>
    </xf>
    <xf numFmtId="49" fontId="5" fillId="0" borderId="3" xfId="0" applyNumberFormat="1" applyFont="1" applyBorder="1" applyAlignment="1">
      <alignment horizontal="right" vertical="center"/>
    </xf>
    <xf numFmtId="49" fontId="5" fillId="0" borderId="5" xfId="0" applyNumberFormat="1" applyFont="1" applyBorder="1" applyAlignment="1">
      <alignment horizontal="right" vertical="center"/>
    </xf>
    <xf numFmtId="2" fontId="0" fillId="10" borderId="0" xfId="0" applyNumberFormat="1" applyFill="1" applyAlignment="1">
      <alignment horizontal="left" vertical="center"/>
    </xf>
    <xf numFmtId="2" fontId="0" fillId="4" borderId="0" xfId="0" applyNumberFormat="1" applyFill="1" applyAlignment="1">
      <alignment horizontal="left" vertical="center"/>
    </xf>
    <xf numFmtId="0" fontId="0" fillId="4" borderId="0" xfId="0" applyFill="1"/>
    <xf numFmtId="0" fontId="5" fillId="4" borderId="3" xfId="0" applyFont="1" applyFill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13" fillId="0" borderId="3" xfId="6" applyBorder="1" applyAlignment="1">
      <alignment horizontal="left" vertical="center"/>
    </xf>
    <xf numFmtId="0" fontId="5" fillId="0" borderId="17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5" fillId="0" borderId="3" xfId="0" quotePrefix="1" applyFont="1" applyBorder="1" applyAlignment="1" applyProtection="1">
      <alignment horizontal="center" vertical="center"/>
      <protection locked="0"/>
    </xf>
    <xf numFmtId="0" fontId="5" fillId="0" borderId="3" xfId="0" applyFont="1" applyBorder="1"/>
    <xf numFmtId="0" fontId="5" fillId="0" borderId="11" xfId="0" applyFont="1" applyBorder="1" applyAlignment="1" applyProtection="1">
      <alignment horizontal="center" vertical="center"/>
      <protection locked="0"/>
    </xf>
    <xf numFmtId="2" fontId="5" fillId="0" borderId="5" xfId="0" applyNumberFormat="1" applyFont="1" applyBorder="1" applyAlignment="1" applyProtection="1">
      <alignment horizontal="center" vertical="center"/>
      <protection locked="0"/>
    </xf>
    <xf numFmtId="2" fontId="5" fillId="0" borderId="22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 wrapText="1"/>
      <protection locked="0"/>
    </xf>
    <xf numFmtId="0" fontId="5" fillId="0" borderId="3" xfId="0" applyFont="1" applyBorder="1" applyProtection="1">
      <protection locked="0"/>
    </xf>
    <xf numFmtId="0" fontId="5" fillId="0" borderId="26" xfId="0" applyFont="1" applyBorder="1" applyAlignment="1" applyProtection="1">
      <alignment horizontal="center" vertical="center"/>
      <protection locked="0"/>
    </xf>
    <xf numFmtId="0" fontId="10" fillId="0" borderId="3" xfId="7" applyFont="1" applyBorder="1" applyAlignment="1">
      <alignment horizontal="center" vertical="center" wrapText="1"/>
    </xf>
    <xf numFmtId="0" fontId="10" fillId="2" borderId="3" xfId="7" applyFont="1" applyFill="1" applyBorder="1" applyAlignment="1" applyProtection="1">
      <alignment horizontal="center" vertical="center" wrapText="1"/>
      <protection locked="0"/>
    </xf>
    <xf numFmtId="0" fontId="10" fillId="2" borderId="3" xfId="7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right" vertical="center" wrapText="1"/>
    </xf>
    <xf numFmtId="0" fontId="14" fillId="11" borderId="0" xfId="0" applyFont="1" applyFill="1" applyAlignment="1">
      <alignment horizontal="left"/>
    </xf>
    <xf numFmtId="0" fontId="14" fillId="11" borderId="27" xfId="0" applyFont="1" applyFill="1" applyBorder="1" applyAlignment="1">
      <alignment horizontal="left" vertical="center" wrapText="1"/>
    </xf>
    <xf numFmtId="0" fontId="14" fillId="11" borderId="26" xfId="0" applyFont="1" applyFill="1" applyBorder="1" applyAlignment="1">
      <alignment horizontal="left" vertical="center" wrapText="1"/>
    </xf>
    <xf numFmtId="0" fontId="14" fillId="11" borderId="28" xfId="0" applyFont="1" applyFill="1" applyBorder="1" applyAlignment="1">
      <alignment horizontal="left" vertical="center" wrapText="1"/>
    </xf>
    <xf numFmtId="0" fontId="14" fillId="11" borderId="0" xfId="0" applyFont="1" applyFill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5" fillId="0" borderId="3" xfId="0" applyFont="1" applyFill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22" xfId="0" applyBorder="1" applyAlignment="1" applyProtection="1">
      <alignment horizontal="center" vertical="center"/>
      <protection locked="0"/>
    </xf>
    <xf numFmtId="2" fontId="5" fillId="0" borderId="31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2" fontId="0" fillId="0" borderId="3" xfId="0" applyNumberFormat="1" applyBorder="1" applyAlignment="1" applyProtection="1">
      <alignment horizontal="center" vertical="center"/>
      <protection locked="0"/>
    </xf>
    <xf numFmtId="2" fontId="0" fillId="0" borderId="3" xfId="0" applyNumberForma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wrapText="1"/>
    </xf>
    <xf numFmtId="0" fontId="5" fillId="0" borderId="0" xfId="0" applyFont="1" applyBorder="1" applyAlignment="1">
      <alignment wrapText="1"/>
    </xf>
    <xf numFmtId="0" fontId="5" fillId="0" borderId="3" xfId="0" applyFont="1" applyBorder="1" applyAlignment="1">
      <alignment horizontal="center" vertical="center"/>
    </xf>
    <xf numFmtId="0" fontId="5" fillId="12" borderId="3" xfId="0" applyFont="1" applyFill="1" applyBorder="1" applyAlignment="1" applyProtection="1">
      <alignment horizontal="center" vertical="center"/>
      <protection locked="0"/>
    </xf>
    <xf numFmtId="2" fontId="0" fillId="0" borderId="3" xfId="0" applyNumberFormat="1" applyBorder="1" applyAlignment="1">
      <alignment horizontal="center" vertical="center"/>
    </xf>
    <xf numFmtId="2" fontId="5" fillId="0" borderId="3" xfId="0" applyNumberFormat="1" applyFont="1" applyFill="1" applyBorder="1" applyAlignment="1" applyProtection="1">
      <alignment horizontal="center" vertical="center"/>
      <protection locked="0"/>
    </xf>
    <xf numFmtId="2" fontId="5" fillId="0" borderId="22" xfId="0" applyNumberFormat="1" applyFont="1" applyFill="1" applyBorder="1" applyAlignment="1" applyProtection="1">
      <alignment horizontal="center" vertical="center"/>
      <protection locked="0"/>
    </xf>
    <xf numFmtId="0" fontId="16" fillId="12" borderId="3" xfId="0" applyFont="1" applyFill="1" applyBorder="1" applyAlignment="1" applyProtection="1">
      <alignment horizontal="center" vertical="center"/>
      <protection locked="0"/>
    </xf>
    <xf numFmtId="0" fontId="5" fillId="12" borderId="22" xfId="0" applyFont="1" applyFill="1" applyBorder="1" applyAlignment="1" applyProtection="1">
      <alignment horizontal="center" vertical="center"/>
      <protection locked="0"/>
    </xf>
    <xf numFmtId="0" fontId="5" fillId="0" borderId="5" xfId="0" applyFont="1" applyFill="1" applyBorder="1" applyAlignment="1" applyProtection="1">
      <alignment horizontal="center" vertical="center"/>
      <protection locked="0"/>
    </xf>
    <xf numFmtId="2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0" fontId="0" fillId="5" borderId="6" xfId="0" applyFill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10" fillId="0" borderId="3" xfId="7" applyFont="1" applyBorder="1" applyAlignment="1">
      <alignment horizontal="center" vertical="center" wrapText="1"/>
    </xf>
    <xf numFmtId="0" fontId="0" fillId="0" borderId="5" xfId="0" applyBorder="1"/>
    <xf numFmtId="0" fontId="11" fillId="0" borderId="25" xfId="7" applyFont="1" applyBorder="1" applyAlignment="1">
      <alignment horizontal="center" vertical="center" wrapText="1"/>
    </xf>
    <xf numFmtId="0" fontId="0" fillId="0" borderId="29" xfId="0" applyBorder="1"/>
    <xf numFmtId="0" fontId="0" fillId="9" borderId="3" xfId="0" applyFill="1" applyBorder="1" applyAlignment="1">
      <alignment horizontal="center" wrapText="1"/>
    </xf>
    <xf numFmtId="0" fontId="0" fillId="0" borderId="26" xfId="0" applyBorder="1"/>
    <xf numFmtId="0" fontId="10" fillId="0" borderId="30" xfId="7" applyFont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0" fillId="9" borderId="3" xfId="0" applyFill="1" applyBorder="1" applyAlignment="1">
      <alignment horizontal="center" vertical="center"/>
    </xf>
    <xf numFmtId="2" fontId="0" fillId="0" borderId="3" xfId="0" applyNumberFormat="1" applyBorder="1" applyAlignment="1" applyProtection="1">
      <alignment horizontal="center" vertical="center"/>
      <protection locked="0"/>
    </xf>
    <xf numFmtId="0" fontId="0" fillId="0" borderId="7" xfId="0" applyBorder="1" applyProtection="1">
      <protection locked="0"/>
    </xf>
    <xf numFmtId="0" fontId="0" fillId="0" borderId="8" xfId="0" applyBorder="1" applyProtection="1">
      <protection locked="0"/>
    </xf>
    <xf numFmtId="0" fontId="0" fillId="0" borderId="3" xfId="0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5" fillId="0" borderId="3" xfId="0" quotePrefix="1" applyFont="1" applyBorder="1" applyAlignment="1" applyProtection="1">
      <alignment horizontal="center" vertical="center" textRotation="90"/>
      <protection locked="0"/>
    </xf>
    <xf numFmtId="0" fontId="0" fillId="0" borderId="26" xfId="0" applyBorder="1" applyProtection="1">
      <protection locked="0"/>
    </xf>
    <xf numFmtId="0" fontId="0" fillId="0" borderId="5" xfId="0" applyBorder="1" applyProtection="1">
      <protection locked="0"/>
    </xf>
    <xf numFmtId="0" fontId="5" fillId="0" borderId="3" xfId="0" quotePrefix="1" applyFont="1" applyBorder="1" applyAlignment="1">
      <alignment horizontal="center" vertical="center"/>
    </xf>
    <xf numFmtId="0" fontId="5" fillId="0" borderId="3" xfId="0" quotePrefix="1" applyFont="1" applyBorder="1" applyAlignment="1" applyProtection="1">
      <alignment horizontal="center" vertical="center"/>
      <protection locked="0"/>
    </xf>
    <xf numFmtId="0" fontId="5" fillId="0" borderId="11" xfId="0" quotePrefix="1" applyFont="1" applyBorder="1" applyAlignment="1" applyProtection="1">
      <alignment horizontal="center"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17" fillId="0" borderId="15" xfId="0" applyFont="1" applyBorder="1" applyAlignment="1" applyProtection="1">
      <alignment horizontal="center" vertical="center" wrapText="1"/>
      <protection locked="0"/>
    </xf>
    <xf numFmtId="0" fontId="17" fillId="0" borderId="0" xfId="0" applyFont="1" applyAlignment="1">
      <alignment horizontal="center"/>
    </xf>
    <xf numFmtId="0" fontId="17" fillId="0" borderId="3" xfId="0" applyFont="1" applyBorder="1" applyAlignment="1" applyProtection="1">
      <alignment horizontal="center" vertical="center"/>
      <protection locked="0"/>
    </xf>
    <xf numFmtId="0" fontId="17" fillId="0" borderId="11" xfId="0" applyFont="1" applyBorder="1" applyAlignment="1" applyProtection="1">
      <alignment horizontal="center" vertical="center"/>
      <protection locked="0"/>
    </xf>
    <xf numFmtId="0" fontId="17" fillId="0" borderId="5" xfId="0" applyFont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0" fontId="17" fillId="0" borderId="24" xfId="0" applyFont="1" applyBorder="1" applyAlignment="1" applyProtection="1">
      <alignment horizontal="center" vertical="center"/>
      <protection locked="0"/>
    </xf>
    <xf numFmtId="0" fontId="18" fillId="0" borderId="0" xfId="0" applyFont="1" applyAlignment="1">
      <alignment horizontal="center"/>
    </xf>
  </cellXfs>
  <cellStyles count="10">
    <cellStyle name="Гиперссылка" xfId="6" builtinId="8"/>
    <cellStyle name="Нейтральный 2" xfId="2" xr:uid="{00000000-0005-0000-0000-000002000000}"/>
    <cellStyle name="Обычный" xfId="0" builtinId="0"/>
    <cellStyle name="Обычный 2" xfId="3" xr:uid="{00000000-0005-0000-0000-000003000000}"/>
    <cellStyle name="Обычный 3" xfId="1" xr:uid="{00000000-0005-0000-0000-000001000000}"/>
    <cellStyle name="Обычный 3 2" xfId="4" xr:uid="{00000000-0005-0000-0000-000004000000}"/>
    <cellStyle name="Обычный 3 3" xfId="7" xr:uid="{00000000-0005-0000-0000-000007000000}"/>
    <cellStyle name="Обычный 4" xfId="5" xr:uid="{00000000-0005-0000-0000-000005000000}"/>
    <cellStyle name="Обычный 5" xfId="8" xr:uid="{E392B457-458B-44C1-8E29-53E1435C13C9}"/>
    <cellStyle name="Обычный 6" xfId="9" xr:uid="{1DCD2FD7-13B8-4800-8E5C-9A03947222D7}"/>
  </cellStyles>
  <dxfs count="1470"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rgb="FF2DA5FF"/>
        </patternFill>
      </fill>
    </dxf>
    <dxf>
      <fill>
        <patternFill>
          <bgColor theme="3" tint="0.39994506668294322"/>
        </patternFill>
      </fill>
    </dxf>
    <dxf>
      <fill>
        <patternFill>
          <bgColor rgb="FF2DA5FF"/>
        </patternFill>
      </fill>
    </dxf>
    <dxf>
      <fill>
        <patternFill>
          <bgColor rgb="FF2DA5FF"/>
        </patternFill>
      </fill>
    </dxf>
    <dxf>
      <fill>
        <patternFill>
          <bgColor rgb="FF2DA5FF"/>
        </patternFill>
      </fill>
    </dxf>
    <dxf>
      <fill>
        <patternFill>
          <bgColor rgb="FF2DA5FF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2DA5FF"/>
        </patternFill>
      </fill>
    </dxf>
    <dxf>
      <fill>
        <patternFill>
          <bgColor theme="3" tint="0.39994506668294322"/>
        </patternFill>
      </fill>
    </dxf>
    <dxf>
      <fill>
        <patternFill>
          <bgColor rgb="FF2DA5FF"/>
        </patternFill>
      </fill>
    </dxf>
    <dxf>
      <fill>
        <patternFill>
          <bgColor rgb="FF2DA5FF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350" row="8">
    <wetp:webextensionref xmlns:r="http://schemas.openxmlformats.org/officeDocument/2006/relationships" r:id="rId2"/>
  </wetp:taskpane>
  <wetp:taskpane dockstate="right" visibility="0" width="350" row="3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982669BC-A873-4ACE-8BE3-FF5C17FEE8D2}">
  <we:reference id="wa200010215" version="1.0.0.0" store="ru-RU" storeType="OMEX"/>
  <we:alternateReferences>
    <we:reference id="WA200010215" version="1.0.0.0" store="WA200010215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10C42FD3-C72F-420B-8A85-C7ADB9DC8551}">
  <we:reference id="wa200005271" version="3.0.0.1" store="ru-RU" storeType="OMEX"/>
  <we:alternateReferences>
    <we:reference id="wa200005271" version="3.0.0.1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598C4452-E4E9-47C8-B57B-5C8DD8B69B99}">
  <we:reference id="wa200011214" version="1.0.0.1" store="ru-RU" storeType="OMEX"/>
  <we:alternateReferences>
    <we:reference id="WA200011214" version="1.0.0.1" store="" storeType="OMEX"/>
  </we:alternateReferences>
  <we:properties>
    <we:property name="grokConversationBinding" value="{&quot;responseId&quot;:&quot;ca787feb-ec04-499a-b3dc-481f121776d6&quot;,&quot;title&quot;:&quot;X failed to count in neighbor chat&quot;,&quot;transport&quot;:&quot;gateway&quot;}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8"/>
  <sheetViews>
    <sheetView workbookViewId="0">
      <selection activeCell="C25" sqref="C25"/>
    </sheetView>
  </sheetViews>
  <sheetFormatPr defaultRowHeight="15" x14ac:dyDescent="0.25"/>
  <cols>
    <col min="3" max="3" width="143.28515625" customWidth="1"/>
    <col min="5" max="5" width="12" customWidth="1"/>
    <col min="6" max="6" width="153.5703125" bestFit="1" customWidth="1"/>
    <col min="8" max="8" width="69.42578125" customWidth="1"/>
  </cols>
  <sheetData>
    <row r="1" spans="2:8" x14ac:dyDescent="0.25">
      <c r="C1" t="s">
        <v>0</v>
      </c>
      <c r="E1" s="144" t="s">
        <v>1</v>
      </c>
      <c r="F1" s="145"/>
      <c r="H1" s="102" t="s">
        <v>2</v>
      </c>
    </row>
    <row r="2" spans="2:8" x14ac:dyDescent="0.25">
      <c r="B2" s="21">
        <v>1</v>
      </c>
      <c r="C2" s="21" t="s">
        <v>3</v>
      </c>
      <c r="E2" t="s">
        <v>4</v>
      </c>
      <c r="F2" t="s">
        <v>5</v>
      </c>
      <c r="H2" t="s">
        <v>6</v>
      </c>
    </row>
    <row r="3" spans="2:8" x14ac:dyDescent="0.25">
      <c r="B3" s="21">
        <v>2</v>
      </c>
      <c r="C3" s="21" t="s">
        <v>7</v>
      </c>
      <c r="E3" t="s">
        <v>8</v>
      </c>
      <c r="F3" t="s">
        <v>9</v>
      </c>
    </row>
    <row r="4" spans="2:8" x14ac:dyDescent="0.25">
      <c r="B4" s="21">
        <v>3</v>
      </c>
      <c r="C4" s="21" t="s">
        <v>10</v>
      </c>
      <c r="E4" t="s">
        <v>11</v>
      </c>
      <c r="F4" t="s">
        <v>12</v>
      </c>
    </row>
    <row r="5" spans="2:8" ht="43.15" customHeight="1" x14ac:dyDescent="0.25">
      <c r="B5" s="21">
        <v>4</v>
      </c>
      <c r="C5" s="21" t="s">
        <v>13</v>
      </c>
      <c r="E5" t="s">
        <v>14</v>
      </c>
      <c r="F5" s="3" t="s">
        <v>15</v>
      </c>
    </row>
    <row r="6" spans="2:8" x14ac:dyDescent="0.25">
      <c r="B6">
        <v>5</v>
      </c>
      <c r="C6" t="s">
        <v>16</v>
      </c>
      <c r="E6" t="s">
        <v>17</v>
      </c>
      <c r="F6" t="s">
        <v>9</v>
      </c>
    </row>
    <row r="7" spans="2:8" x14ac:dyDescent="0.25">
      <c r="B7">
        <v>6</v>
      </c>
      <c r="C7" t="s">
        <v>18</v>
      </c>
      <c r="E7" t="s">
        <v>19</v>
      </c>
      <c r="F7" t="s">
        <v>20</v>
      </c>
    </row>
    <row r="8" spans="2:8" x14ac:dyDescent="0.25">
      <c r="B8">
        <v>7</v>
      </c>
      <c r="C8" t="s">
        <v>21</v>
      </c>
      <c r="E8" t="s">
        <v>22</v>
      </c>
      <c r="F8" t="s">
        <v>23</v>
      </c>
    </row>
    <row r="9" spans="2:8" ht="28.9" customHeight="1" x14ac:dyDescent="0.25">
      <c r="B9">
        <v>8</v>
      </c>
      <c r="C9" t="s">
        <v>24</v>
      </c>
      <c r="E9" t="s">
        <v>25</v>
      </c>
      <c r="F9" s="3" t="s">
        <v>26</v>
      </c>
    </row>
    <row r="10" spans="2:8" x14ac:dyDescent="0.25">
      <c r="B10">
        <v>9</v>
      </c>
      <c r="C10" t="s">
        <v>27</v>
      </c>
    </row>
    <row r="11" spans="2:8" ht="28.9" customHeight="1" x14ac:dyDescent="0.25">
      <c r="B11" s="36">
        <v>10</v>
      </c>
      <c r="C11" s="37" t="s">
        <v>28</v>
      </c>
    </row>
    <row r="18" spans="3:3" x14ac:dyDescent="0.25">
      <c r="C18" s="24"/>
    </row>
  </sheetData>
  <mergeCells count="1">
    <mergeCell ref="E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J193"/>
  <sheetViews>
    <sheetView tabSelected="1" topLeftCell="C1" zoomScale="55" zoomScaleNormal="55" workbookViewId="0">
      <selection activeCell="W44" sqref="W44"/>
    </sheetView>
  </sheetViews>
  <sheetFormatPr defaultRowHeight="15" x14ac:dyDescent="0.25"/>
  <cols>
    <col min="1" max="1" width="2" customWidth="1"/>
    <col min="5" max="5" width="2" customWidth="1"/>
    <col min="8" max="8" width="2" customWidth="1"/>
    <col min="11" max="11" width="2" customWidth="1"/>
    <col min="13" max="13" width="22" style="42" bestFit="1" customWidth="1"/>
    <col min="14" max="14" width="14" customWidth="1"/>
    <col min="15" max="15" width="2" customWidth="1"/>
    <col min="16" max="16" width="13.42578125" customWidth="1"/>
    <col min="17" max="17" width="38.140625" bestFit="1" customWidth="1"/>
    <col min="18" max="18" width="8.140625" customWidth="1"/>
    <col min="19" max="20" width="17.42578125" customWidth="1"/>
    <col min="21" max="21" width="2" customWidth="1"/>
    <col min="22" max="22" width="17.42578125" customWidth="1"/>
    <col min="23" max="23" width="25.7109375" bestFit="1" customWidth="1"/>
    <col min="26" max="26" width="17.85546875" customWidth="1"/>
    <col min="28" max="28" width="12.7109375" customWidth="1"/>
    <col min="31" max="31" width="28.42578125" customWidth="1"/>
  </cols>
  <sheetData>
    <row r="1" spans="2:36" ht="15" customHeight="1" thickBot="1" x14ac:dyDescent="0.3"/>
    <row r="2" spans="2:36" ht="15" customHeight="1" thickBot="1" x14ac:dyDescent="0.3">
      <c r="L2" s="146" t="s">
        <v>29</v>
      </c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8"/>
      <c r="AE2" s="30" t="s">
        <v>30</v>
      </c>
      <c r="AF2" s="30"/>
    </row>
    <row r="3" spans="2:36" ht="43.15" customHeight="1" x14ac:dyDescent="0.25">
      <c r="B3" s="2" t="s">
        <v>31</v>
      </c>
      <c r="C3" s="2" t="s">
        <v>32</v>
      </c>
      <c r="D3" s="2" t="s">
        <v>33</v>
      </c>
      <c r="F3" s="2" t="s">
        <v>34</v>
      </c>
      <c r="G3" s="2" t="s">
        <v>35</v>
      </c>
      <c r="I3" s="2" t="s">
        <v>34</v>
      </c>
      <c r="J3" s="2" t="s">
        <v>36</v>
      </c>
      <c r="L3" s="22" t="s">
        <v>37</v>
      </c>
      <c r="M3" s="53" t="s">
        <v>36</v>
      </c>
      <c r="N3" s="23" t="s">
        <v>38</v>
      </c>
      <c r="P3" s="22" t="s">
        <v>37</v>
      </c>
      <c r="Q3" s="22" t="s">
        <v>39</v>
      </c>
      <c r="R3" s="22" t="s">
        <v>40</v>
      </c>
      <c r="S3" s="22" t="s">
        <v>41</v>
      </c>
      <c r="T3" s="23" t="s">
        <v>42</v>
      </c>
      <c r="V3" s="22" t="s">
        <v>37</v>
      </c>
      <c r="W3" s="22" t="s">
        <v>43</v>
      </c>
      <c r="Y3" s="22" t="s">
        <v>37</v>
      </c>
      <c r="Z3" s="22" t="s">
        <v>44</v>
      </c>
      <c r="AA3" s="22" t="s">
        <v>45</v>
      </c>
      <c r="AB3" s="23" t="s">
        <v>46</v>
      </c>
      <c r="AE3" s="30" t="s">
        <v>36</v>
      </c>
      <c r="AF3" s="30" t="s">
        <v>47</v>
      </c>
      <c r="AG3" t="s">
        <v>48</v>
      </c>
      <c r="AH3" t="s">
        <v>49</v>
      </c>
      <c r="AI3" t="s">
        <v>31</v>
      </c>
      <c r="AJ3" t="s">
        <v>50</v>
      </c>
    </row>
    <row r="4" spans="2:36" x14ac:dyDescent="0.25">
      <c r="B4" s="29">
        <v>0.75</v>
      </c>
      <c r="C4" s="29">
        <v>0.13</v>
      </c>
      <c r="D4" s="29">
        <v>1.7500000000000002E-2</v>
      </c>
      <c r="F4" s="29">
        <v>0</v>
      </c>
      <c r="G4" s="29">
        <v>6</v>
      </c>
      <c r="I4" s="29">
        <v>0</v>
      </c>
      <c r="J4" s="29">
        <v>1.5</v>
      </c>
      <c r="L4" s="31" t="s">
        <v>51</v>
      </c>
      <c r="M4" s="31" t="s">
        <v>52</v>
      </c>
      <c r="N4" s="31">
        <v>1</v>
      </c>
      <c r="O4" s="32"/>
      <c r="P4" s="31" t="s">
        <v>53</v>
      </c>
      <c r="Q4" s="31" t="s">
        <v>54</v>
      </c>
      <c r="R4" s="31">
        <v>3</v>
      </c>
      <c r="S4" s="31">
        <v>1</v>
      </c>
      <c r="T4" s="31">
        <v>1</v>
      </c>
      <c r="U4" s="52"/>
      <c r="V4" s="31" t="s">
        <v>55</v>
      </c>
      <c r="W4" s="31" t="s">
        <v>56</v>
      </c>
      <c r="X4" s="32"/>
      <c r="Y4" s="33" t="s">
        <v>57</v>
      </c>
      <c r="Z4" s="31" t="s">
        <v>58</v>
      </c>
      <c r="AA4" s="31"/>
      <c r="AB4" s="31"/>
      <c r="AE4" s="28" t="str">
        <f t="shared" ref="AE4:AE35" si="0">AG4&amp;" ("&amp;AH4&amp;"х"&amp;AI4&amp;") "&amp;AJ4</f>
        <v>ВВГнг(А)-LS (2х1,5) 1</v>
      </c>
      <c r="AF4" s="29" t="s">
        <v>59</v>
      </c>
      <c r="AG4" t="s">
        <v>52</v>
      </c>
      <c r="AH4">
        <v>2</v>
      </c>
      <c r="AI4">
        <v>1.5</v>
      </c>
      <c r="AJ4">
        <v>1</v>
      </c>
    </row>
    <row r="5" spans="2:36" x14ac:dyDescent="0.25">
      <c r="B5" s="29">
        <v>1</v>
      </c>
      <c r="C5" s="29">
        <v>0.12</v>
      </c>
      <c r="D5" s="29">
        <v>1.7500000000000002E-2</v>
      </c>
      <c r="F5" s="29">
        <v>5.4</v>
      </c>
      <c r="G5" s="29">
        <v>10</v>
      </c>
      <c r="I5" s="29">
        <v>19</v>
      </c>
      <c r="J5" s="29">
        <v>2.5</v>
      </c>
      <c r="L5" s="31" t="s">
        <v>60</v>
      </c>
      <c r="M5" s="31" t="s">
        <v>61</v>
      </c>
      <c r="N5" s="31">
        <v>1</v>
      </c>
      <c r="O5" s="32"/>
      <c r="P5" s="31" t="s">
        <v>62</v>
      </c>
      <c r="Q5" s="31" t="s">
        <v>63</v>
      </c>
      <c r="R5" s="31">
        <v>7</v>
      </c>
      <c r="S5" s="31">
        <v>2</v>
      </c>
      <c r="T5" s="31">
        <v>1</v>
      </c>
      <c r="U5" s="52"/>
      <c r="V5" s="31" t="s">
        <v>64</v>
      </c>
      <c r="W5" s="31" t="s">
        <v>65</v>
      </c>
      <c r="X5" s="32"/>
      <c r="Y5" s="33" t="s">
        <v>66</v>
      </c>
      <c r="Z5" s="31" t="s">
        <v>67</v>
      </c>
      <c r="AA5" s="31"/>
      <c r="AB5" s="31"/>
      <c r="AE5" s="28" t="str">
        <f t="shared" si="0"/>
        <v>ВВГнг(А)-LS (2х1,5) 2</v>
      </c>
      <c r="AF5" s="29" t="s">
        <v>68</v>
      </c>
      <c r="AG5" t="s">
        <v>52</v>
      </c>
      <c r="AH5">
        <v>2</v>
      </c>
      <c r="AI5">
        <v>1.5</v>
      </c>
      <c r="AJ5">
        <v>2</v>
      </c>
    </row>
    <row r="6" spans="2:36" x14ac:dyDescent="0.25">
      <c r="B6" s="29">
        <v>1.5</v>
      </c>
      <c r="C6" s="29">
        <v>0.11</v>
      </c>
      <c r="D6" s="29">
        <v>1.7500000000000002E-2</v>
      </c>
      <c r="F6" s="29">
        <v>9</v>
      </c>
      <c r="G6" s="29">
        <v>16</v>
      </c>
      <c r="I6" s="29">
        <v>25</v>
      </c>
      <c r="J6" s="29">
        <v>4</v>
      </c>
      <c r="L6" s="31" t="s">
        <v>69</v>
      </c>
      <c r="M6" s="31" t="s">
        <v>70</v>
      </c>
      <c r="N6" s="31">
        <v>2</v>
      </c>
      <c r="O6" s="32"/>
      <c r="P6" s="31" t="s">
        <v>71</v>
      </c>
      <c r="Q6" s="31" t="s">
        <v>72</v>
      </c>
      <c r="R6" s="31">
        <v>2</v>
      </c>
      <c r="S6" s="31">
        <v>1</v>
      </c>
      <c r="T6" s="31">
        <v>3</v>
      </c>
      <c r="U6" s="52"/>
      <c r="V6" s="31" t="s">
        <v>73</v>
      </c>
      <c r="W6" s="31" t="s">
        <v>74</v>
      </c>
      <c r="X6" s="32"/>
      <c r="Y6" s="33" t="s">
        <v>75</v>
      </c>
      <c r="Z6" s="31" t="s">
        <v>76</v>
      </c>
      <c r="AA6" s="31"/>
      <c r="AB6" s="31"/>
      <c r="AE6" s="28" t="str">
        <f t="shared" si="0"/>
        <v>ВВГнг(А)-LS (2х2,5) 1</v>
      </c>
      <c r="AF6" s="29" t="s">
        <v>77</v>
      </c>
      <c r="AG6" t="s">
        <v>52</v>
      </c>
      <c r="AH6">
        <v>2</v>
      </c>
      <c r="AI6">
        <v>2.5</v>
      </c>
      <c r="AJ6">
        <v>1</v>
      </c>
    </row>
    <row r="7" spans="2:36" x14ac:dyDescent="0.25">
      <c r="B7" s="29">
        <v>2.5</v>
      </c>
      <c r="C7" s="29">
        <v>0.1</v>
      </c>
      <c r="D7" s="29">
        <v>1.7500000000000002E-2</v>
      </c>
      <c r="F7" s="29">
        <v>14.4</v>
      </c>
      <c r="G7" s="29">
        <v>20</v>
      </c>
      <c r="I7" s="29">
        <v>33</v>
      </c>
      <c r="J7" s="29">
        <v>6</v>
      </c>
      <c r="L7" s="31" t="s">
        <v>78</v>
      </c>
      <c r="M7" s="31" t="s">
        <v>79</v>
      </c>
      <c r="N7" s="31">
        <v>1</v>
      </c>
      <c r="O7" s="32"/>
      <c r="P7" s="31" t="s">
        <v>80</v>
      </c>
      <c r="Q7" s="31" t="s">
        <v>81</v>
      </c>
      <c r="R7" s="31">
        <v>4</v>
      </c>
      <c r="S7" s="31">
        <v>2</v>
      </c>
      <c r="T7" s="31">
        <v>3</v>
      </c>
      <c r="U7" s="52"/>
      <c r="V7" s="31" t="s">
        <v>82</v>
      </c>
      <c r="W7" s="31" t="s">
        <v>83</v>
      </c>
      <c r="X7" s="32"/>
      <c r="Y7" s="33" t="s">
        <v>84</v>
      </c>
      <c r="Z7" s="31" t="s">
        <v>85</v>
      </c>
      <c r="AA7" s="31"/>
      <c r="AB7" s="31"/>
      <c r="AE7" s="28" t="str">
        <f t="shared" si="0"/>
        <v>ВВГнг(А)-LS (2х2,5) 2</v>
      </c>
      <c r="AF7" s="29" t="s">
        <v>86</v>
      </c>
      <c r="AG7" t="s">
        <v>52</v>
      </c>
      <c r="AH7">
        <v>2</v>
      </c>
      <c r="AI7">
        <v>2.5</v>
      </c>
      <c r="AJ7">
        <v>2</v>
      </c>
    </row>
    <row r="8" spans="2:36" x14ac:dyDescent="0.25">
      <c r="B8" s="29">
        <v>4</v>
      </c>
      <c r="C8" s="29">
        <v>9.5000000000000001E-2</v>
      </c>
      <c r="D8" s="29">
        <v>1.7500000000000002E-2</v>
      </c>
      <c r="F8" s="29">
        <v>18</v>
      </c>
      <c r="G8" s="29">
        <v>25</v>
      </c>
      <c r="I8" s="29">
        <v>42</v>
      </c>
      <c r="J8" s="29">
        <v>10</v>
      </c>
      <c r="L8" s="31" t="s">
        <v>87</v>
      </c>
      <c r="M8" s="31" t="s">
        <v>88</v>
      </c>
      <c r="N8" s="31">
        <v>1</v>
      </c>
      <c r="O8" s="32"/>
      <c r="P8" s="31" t="s">
        <v>89</v>
      </c>
      <c r="Q8" s="31" t="s">
        <v>90</v>
      </c>
      <c r="R8" s="31">
        <v>5</v>
      </c>
      <c r="S8" s="31">
        <v>1</v>
      </c>
      <c r="T8" s="31">
        <v>1</v>
      </c>
      <c r="U8" s="52"/>
      <c r="V8" s="31"/>
      <c r="W8" s="31"/>
      <c r="X8" s="32"/>
      <c r="Y8" s="33" t="s">
        <v>91</v>
      </c>
      <c r="Z8" s="31" t="s">
        <v>92</v>
      </c>
      <c r="AA8" s="31"/>
      <c r="AB8" s="31"/>
      <c r="AE8" s="28" t="str">
        <f t="shared" si="0"/>
        <v>ВВГнг(А)-LS (3х1,5) 1</v>
      </c>
      <c r="AF8" s="29" t="s">
        <v>93</v>
      </c>
      <c r="AG8" t="s">
        <v>52</v>
      </c>
      <c r="AH8">
        <v>3</v>
      </c>
      <c r="AI8">
        <v>1.5</v>
      </c>
      <c r="AJ8">
        <v>1</v>
      </c>
    </row>
    <row r="9" spans="2:36" x14ac:dyDescent="0.25">
      <c r="B9" s="29">
        <v>6</v>
      </c>
      <c r="C9" s="29">
        <v>0.09</v>
      </c>
      <c r="D9" s="29">
        <v>1.7500000000000002E-2</v>
      </c>
      <c r="F9" s="29">
        <v>22.5</v>
      </c>
      <c r="G9" s="29">
        <v>32</v>
      </c>
      <c r="I9" s="29">
        <v>58</v>
      </c>
      <c r="J9" s="29">
        <v>16</v>
      </c>
      <c r="L9" s="31" t="s">
        <v>94</v>
      </c>
      <c r="M9" s="31" t="s">
        <v>95</v>
      </c>
      <c r="N9" s="31">
        <v>1</v>
      </c>
      <c r="O9" s="32"/>
      <c r="P9" s="31" t="s">
        <v>96</v>
      </c>
      <c r="Q9" s="31" t="s">
        <v>97</v>
      </c>
      <c r="R9" s="31">
        <v>4</v>
      </c>
      <c r="S9" s="31">
        <v>1</v>
      </c>
      <c r="T9" s="31">
        <v>1</v>
      </c>
      <c r="U9" s="52"/>
      <c r="V9" s="31"/>
      <c r="W9" s="31"/>
      <c r="X9" s="32"/>
      <c r="Y9" s="33" t="s">
        <v>98</v>
      </c>
      <c r="Z9" s="31" t="s">
        <v>99</v>
      </c>
      <c r="AA9" s="31"/>
      <c r="AB9" s="31"/>
      <c r="AE9" s="28" t="str">
        <f t="shared" si="0"/>
        <v>ВВГнг(А)-LS (3х1,5) 2</v>
      </c>
      <c r="AF9" s="29" t="s">
        <v>100</v>
      </c>
      <c r="AG9" t="s">
        <v>52</v>
      </c>
      <c r="AH9">
        <v>3</v>
      </c>
      <c r="AI9">
        <v>1.5</v>
      </c>
      <c r="AJ9">
        <v>2</v>
      </c>
    </row>
    <row r="10" spans="2:36" x14ac:dyDescent="0.25">
      <c r="B10" s="29">
        <v>10</v>
      </c>
      <c r="C10" s="29">
        <v>7.2999999999999995E-2</v>
      </c>
      <c r="D10" s="29">
        <v>1.7500000000000002E-2</v>
      </c>
      <c r="F10" s="29">
        <v>28.8</v>
      </c>
      <c r="G10" s="29">
        <v>40</v>
      </c>
      <c r="I10" s="29">
        <v>78</v>
      </c>
      <c r="J10" s="29">
        <v>25</v>
      </c>
      <c r="L10" s="31" t="s">
        <v>101</v>
      </c>
      <c r="M10" s="31" t="s">
        <v>102</v>
      </c>
      <c r="N10" s="31">
        <v>2</v>
      </c>
      <c r="O10" s="32"/>
      <c r="P10" s="31" t="s">
        <v>103</v>
      </c>
      <c r="Q10" s="31" t="s">
        <v>104</v>
      </c>
      <c r="R10" s="31">
        <v>2</v>
      </c>
      <c r="S10" s="31">
        <v>1</v>
      </c>
      <c r="T10" s="31">
        <v>1</v>
      </c>
      <c r="U10" s="52"/>
      <c r="V10" s="31"/>
      <c r="W10" s="31"/>
      <c r="X10" s="32"/>
      <c r="Y10" s="33"/>
      <c r="Z10" s="31"/>
      <c r="AA10" s="31"/>
      <c r="AB10" s="31"/>
      <c r="AE10" s="28" t="str">
        <f t="shared" si="0"/>
        <v>ВВГнг(А)-LS (3х2,5) 1</v>
      </c>
      <c r="AF10" s="29" t="s">
        <v>105</v>
      </c>
      <c r="AG10" t="s">
        <v>52</v>
      </c>
      <c r="AH10">
        <v>3</v>
      </c>
      <c r="AI10">
        <v>2.5</v>
      </c>
      <c r="AJ10">
        <v>1</v>
      </c>
    </row>
    <row r="11" spans="2:36" x14ac:dyDescent="0.25">
      <c r="B11" s="29">
        <v>16</v>
      </c>
      <c r="C11" s="29">
        <v>6.7500000000000004E-2</v>
      </c>
      <c r="D11" s="29">
        <v>1.7500000000000002E-2</v>
      </c>
      <c r="F11" s="29">
        <v>36</v>
      </c>
      <c r="G11" s="29">
        <v>50</v>
      </c>
      <c r="I11" s="29">
        <v>104</v>
      </c>
      <c r="J11" s="29">
        <v>35</v>
      </c>
      <c r="L11" s="31" t="s">
        <v>60</v>
      </c>
      <c r="M11" s="31" t="s">
        <v>106</v>
      </c>
      <c r="N11" s="31">
        <v>1</v>
      </c>
      <c r="O11" s="32"/>
      <c r="P11" s="31" t="s">
        <v>107</v>
      </c>
      <c r="Q11" s="31" t="s">
        <v>108</v>
      </c>
      <c r="R11" s="31">
        <v>3</v>
      </c>
      <c r="S11" s="31">
        <v>1</v>
      </c>
      <c r="T11" s="31">
        <v>3</v>
      </c>
      <c r="U11" s="52"/>
      <c r="V11" s="31"/>
      <c r="W11" s="31"/>
      <c r="X11" s="32"/>
      <c r="Y11" s="33"/>
      <c r="Z11" s="31"/>
      <c r="AA11" s="31"/>
      <c r="AB11" s="31"/>
      <c r="AE11" s="28" t="str">
        <f t="shared" si="0"/>
        <v>ВВГнг(А)-LS (3х2,5) 2</v>
      </c>
      <c r="AF11" s="29" t="s">
        <v>109</v>
      </c>
      <c r="AG11" t="s">
        <v>52</v>
      </c>
      <c r="AH11">
        <v>3</v>
      </c>
      <c r="AI11">
        <v>2.5</v>
      </c>
      <c r="AJ11">
        <v>2</v>
      </c>
    </row>
    <row r="12" spans="2:36" x14ac:dyDescent="0.25">
      <c r="B12" s="29">
        <v>25</v>
      </c>
      <c r="C12" s="29">
        <v>6.6199999999999995E-2</v>
      </c>
      <c r="D12" s="29">
        <v>1.7500000000000002E-2</v>
      </c>
      <c r="F12" s="29">
        <v>45</v>
      </c>
      <c r="G12" s="29">
        <v>63</v>
      </c>
      <c r="I12" s="29">
        <v>127</v>
      </c>
      <c r="J12" s="29">
        <v>50</v>
      </c>
      <c r="L12" s="31" t="s">
        <v>110</v>
      </c>
      <c r="M12" s="31" t="s">
        <v>111</v>
      </c>
      <c r="N12" s="31">
        <v>1</v>
      </c>
      <c r="O12" s="32"/>
      <c r="P12" s="31" t="s">
        <v>112</v>
      </c>
      <c r="Q12" s="31" t="s">
        <v>113</v>
      </c>
      <c r="R12" s="31">
        <v>2</v>
      </c>
      <c r="S12" s="31">
        <v>1</v>
      </c>
      <c r="T12" s="31">
        <v>3</v>
      </c>
      <c r="U12" s="52"/>
      <c r="V12" s="31"/>
      <c r="W12" s="31"/>
      <c r="X12" s="32"/>
      <c r="Y12" s="33"/>
      <c r="Z12" s="31"/>
      <c r="AA12" s="31"/>
      <c r="AB12" s="31"/>
      <c r="AE12" s="28" t="str">
        <f t="shared" si="0"/>
        <v>ВВГнг(А)-LS (3х4) 1</v>
      </c>
      <c r="AF12" s="29" t="s">
        <v>114</v>
      </c>
      <c r="AG12" t="s">
        <v>52</v>
      </c>
      <c r="AH12">
        <v>3</v>
      </c>
      <c r="AI12">
        <v>4</v>
      </c>
      <c r="AJ12">
        <v>1</v>
      </c>
    </row>
    <row r="13" spans="2:36" x14ac:dyDescent="0.25">
      <c r="B13" s="29">
        <v>35</v>
      </c>
      <c r="C13" s="29">
        <v>6.3700000000000007E-2</v>
      </c>
      <c r="D13" s="29">
        <v>1.7500000000000002E-2</v>
      </c>
      <c r="F13" s="29">
        <v>56.7</v>
      </c>
      <c r="G13" s="29" t="s">
        <v>115</v>
      </c>
      <c r="I13" s="29">
        <v>155</v>
      </c>
      <c r="J13" s="29">
        <v>70</v>
      </c>
      <c r="L13" s="31" t="s">
        <v>116</v>
      </c>
      <c r="M13" s="103" t="s">
        <v>117</v>
      </c>
      <c r="N13" s="31">
        <v>2</v>
      </c>
      <c r="O13" s="32"/>
      <c r="P13" s="31" t="s">
        <v>118</v>
      </c>
      <c r="Q13" s="31" t="s">
        <v>119</v>
      </c>
      <c r="R13" s="31">
        <v>2</v>
      </c>
      <c r="S13" s="31">
        <v>2</v>
      </c>
      <c r="T13" s="31">
        <v>1</v>
      </c>
      <c r="U13" s="52"/>
      <c r="V13" s="31"/>
      <c r="W13" s="31"/>
      <c r="X13" s="32"/>
      <c r="Y13" s="33"/>
      <c r="Z13" s="31"/>
      <c r="AA13" s="31"/>
      <c r="AB13" s="31"/>
      <c r="AE13" s="28" t="str">
        <f t="shared" si="0"/>
        <v>ВВГнг(А)-LS (3х4) 2</v>
      </c>
      <c r="AF13" s="29" t="s">
        <v>120</v>
      </c>
      <c r="AG13" t="s">
        <v>52</v>
      </c>
      <c r="AH13">
        <v>3</v>
      </c>
      <c r="AI13">
        <v>4</v>
      </c>
      <c r="AJ13">
        <v>2</v>
      </c>
    </row>
    <row r="14" spans="2:36" x14ac:dyDescent="0.25">
      <c r="B14" s="29">
        <v>50</v>
      </c>
      <c r="C14" s="29">
        <v>6.25E-2</v>
      </c>
      <c r="D14" s="29">
        <v>1.7500000000000002E-2</v>
      </c>
      <c r="I14" s="29">
        <v>196</v>
      </c>
      <c r="J14" s="29">
        <v>95</v>
      </c>
      <c r="L14" s="31" t="s">
        <v>121</v>
      </c>
      <c r="M14" s="31" t="s">
        <v>122</v>
      </c>
      <c r="N14" s="31">
        <v>2</v>
      </c>
      <c r="O14" s="32"/>
      <c r="P14" s="31" t="s">
        <v>123</v>
      </c>
      <c r="Q14" s="31" t="s">
        <v>124</v>
      </c>
      <c r="R14" s="31">
        <v>2</v>
      </c>
      <c r="S14" s="31">
        <v>2</v>
      </c>
      <c r="T14" s="31">
        <v>1</v>
      </c>
      <c r="U14" s="52"/>
      <c r="V14" s="31"/>
      <c r="W14" s="31"/>
      <c r="X14" s="32"/>
      <c r="Y14" s="33"/>
      <c r="Z14" s="31"/>
      <c r="AA14" s="31"/>
      <c r="AB14" s="31"/>
      <c r="AE14" s="28" t="str">
        <f t="shared" si="0"/>
        <v>ВВГнг(А)-LS (3х6) 1</v>
      </c>
      <c r="AF14" s="29" t="s">
        <v>125</v>
      </c>
      <c r="AG14" t="s">
        <v>52</v>
      </c>
      <c r="AH14">
        <v>3</v>
      </c>
      <c r="AI14">
        <v>6</v>
      </c>
      <c r="AJ14">
        <v>1</v>
      </c>
    </row>
    <row r="15" spans="2:36" x14ac:dyDescent="0.25">
      <c r="B15" s="29">
        <v>70</v>
      </c>
      <c r="C15" s="29">
        <v>6.1199999999999997E-2</v>
      </c>
      <c r="D15" s="29">
        <v>1.7500000000000002E-2</v>
      </c>
      <c r="I15" s="29">
        <v>242</v>
      </c>
      <c r="J15" s="29">
        <v>120</v>
      </c>
      <c r="L15" s="31" t="s">
        <v>126</v>
      </c>
      <c r="M15" s="31" t="s">
        <v>127</v>
      </c>
      <c r="N15" s="31">
        <v>2</v>
      </c>
      <c r="O15" s="32"/>
      <c r="P15" s="31" t="s">
        <v>128</v>
      </c>
      <c r="Q15" s="31" t="s">
        <v>129</v>
      </c>
      <c r="R15" s="31">
        <v>2</v>
      </c>
      <c r="S15" s="31">
        <v>1</v>
      </c>
      <c r="T15" s="31">
        <v>1</v>
      </c>
      <c r="U15" s="52"/>
      <c r="V15" s="31"/>
      <c r="W15" s="31"/>
      <c r="X15" s="32"/>
      <c r="Y15" s="33"/>
      <c r="Z15" s="31"/>
      <c r="AA15" s="31"/>
      <c r="AB15" s="31"/>
      <c r="AE15" s="28" t="str">
        <f t="shared" si="0"/>
        <v>ВВГнг(А)-LS (3х6) 2</v>
      </c>
      <c r="AF15" s="29" t="s">
        <v>130</v>
      </c>
      <c r="AG15" t="s">
        <v>52</v>
      </c>
      <c r="AH15">
        <v>3</v>
      </c>
      <c r="AI15">
        <v>6</v>
      </c>
      <c r="AJ15">
        <v>2</v>
      </c>
    </row>
    <row r="16" spans="2:36" x14ac:dyDescent="0.25">
      <c r="B16" s="29">
        <v>95</v>
      </c>
      <c r="C16" s="29">
        <v>6.0199999999999997E-2</v>
      </c>
      <c r="D16" s="29">
        <v>1.7500000000000002E-2</v>
      </c>
      <c r="I16" s="29">
        <v>280</v>
      </c>
      <c r="J16" s="29">
        <v>150</v>
      </c>
      <c r="L16" s="31" t="s">
        <v>131</v>
      </c>
      <c r="M16" s="31" t="s">
        <v>132</v>
      </c>
      <c r="N16" s="31">
        <v>2</v>
      </c>
      <c r="O16" s="32"/>
      <c r="P16" s="31" t="s">
        <v>133</v>
      </c>
      <c r="Q16" s="31" t="s">
        <v>134</v>
      </c>
      <c r="R16" s="31">
        <v>4</v>
      </c>
      <c r="S16" s="31">
        <v>2</v>
      </c>
      <c r="T16" s="31">
        <v>1</v>
      </c>
      <c r="U16" s="52"/>
      <c r="V16" s="31"/>
      <c r="W16" s="31"/>
      <c r="X16" s="32"/>
      <c r="Y16" s="33"/>
      <c r="Z16" s="31"/>
      <c r="AA16" s="31"/>
      <c r="AB16" s="31"/>
      <c r="AE16" s="28" t="str">
        <f t="shared" si="0"/>
        <v>ВВГнг(А)-LS (5х1,5) 1</v>
      </c>
      <c r="AF16" s="29" t="s">
        <v>135</v>
      </c>
      <c r="AG16" t="s">
        <v>52</v>
      </c>
      <c r="AH16">
        <v>5</v>
      </c>
      <c r="AI16">
        <v>1.5</v>
      </c>
      <c r="AJ16">
        <v>1</v>
      </c>
    </row>
    <row r="17" spans="2:36" x14ac:dyDescent="0.25">
      <c r="B17" s="29">
        <v>150</v>
      </c>
      <c r="C17" s="29">
        <v>5.96E-2</v>
      </c>
      <c r="D17" s="29">
        <v>1.7500000000000002E-2</v>
      </c>
      <c r="I17" s="29">
        <v>321</v>
      </c>
      <c r="J17" s="29">
        <v>185</v>
      </c>
      <c r="L17" s="31" t="s">
        <v>136</v>
      </c>
      <c r="M17" s="31" t="s">
        <v>137</v>
      </c>
      <c r="N17" s="31">
        <v>1</v>
      </c>
      <c r="O17" s="32"/>
      <c r="P17" s="31" t="s">
        <v>138</v>
      </c>
      <c r="Q17" s="31" t="s">
        <v>139</v>
      </c>
      <c r="R17" s="31">
        <v>4</v>
      </c>
      <c r="S17" s="31">
        <v>2</v>
      </c>
      <c r="T17" s="31">
        <v>1</v>
      </c>
      <c r="U17" s="52"/>
      <c r="V17" s="52"/>
      <c r="W17" s="52"/>
      <c r="X17" s="32"/>
      <c r="Y17" s="33"/>
      <c r="Z17" s="31"/>
      <c r="AA17" s="31"/>
      <c r="AB17" s="31"/>
      <c r="AE17" s="28" t="str">
        <f t="shared" si="0"/>
        <v>ВВГнг(А)-LS (5х1,5) 2</v>
      </c>
      <c r="AF17" s="29" t="s">
        <v>140</v>
      </c>
      <c r="AG17" t="s">
        <v>52</v>
      </c>
      <c r="AH17">
        <v>5</v>
      </c>
      <c r="AI17">
        <v>1.5</v>
      </c>
      <c r="AJ17">
        <v>2</v>
      </c>
    </row>
    <row r="18" spans="2:36" x14ac:dyDescent="0.25">
      <c r="B18" s="29">
        <v>185</v>
      </c>
      <c r="C18" s="29">
        <v>5.96E-2</v>
      </c>
      <c r="D18" s="29">
        <v>1.7500000000000002E-2</v>
      </c>
      <c r="I18" s="29">
        <v>369</v>
      </c>
      <c r="J18" s="29">
        <v>240</v>
      </c>
      <c r="L18" s="31" t="s">
        <v>141</v>
      </c>
      <c r="M18" s="31" t="s">
        <v>142</v>
      </c>
      <c r="N18" s="31">
        <v>1</v>
      </c>
      <c r="O18" s="32"/>
      <c r="P18" s="31" t="s">
        <v>143</v>
      </c>
      <c r="Q18" s="31" t="s">
        <v>144</v>
      </c>
      <c r="R18" s="31">
        <v>2</v>
      </c>
      <c r="S18" s="31">
        <v>1</v>
      </c>
      <c r="T18" s="31">
        <v>1</v>
      </c>
      <c r="U18" s="52"/>
      <c r="V18" s="52"/>
      <c r="W18" s="52"/>
      <c r="X18" s="32"/>
      <c r="Y18" s="33"/>
      <c r="Z18" s="31"/>
      <c r="AA18" s="31"/>
      <c r="AB18" s="31"/>
      <c r="AE18" s="28" t="str">
        <f t="shared" si="0"/>
        <v>ВВГнг(А)-LS (5х2,5) 1</v>
      </c>
      <c r="AF18" s="29" t="s">
        <v>145</v>
      </c>
      <c r="AG18" t="s">
        <v>52</v>
      </c>
      <c r="AH18">
        <v>5</v>
      </c>
      <c r="AI18">
        <v>2.5</v>
      </c>
      <c r="AJ18">
        <v>1</v>
      </c>
    </row>
    <row r="19" spans="2:36" x14ac:dyDescent="0.25">
      <c r="I19" s="29">
        <v>438</v>
      </c>
      <c r="J19" s="29" t="s">
        <v>115</v>
      </c>
      <c r="L19" s="60" t="s">
        <v>539</v>
      </c>
      <c r="M19" s="31" t="s">
        <v>545</v>
      </c>
      <c r="N19" s="31">
        <v>1</v>
      </c>
      <c r="O19" s="32"/>
      <c r="P19" s="31" t="s">
        <v>146</v>
      </c>
      <c r="Q19" s="31" t="s">
        <v>147</v>
      </c>
      <c r="R19" s="31">
        <v>3</v>
      </c>
      <c r="S19" s="31">
        <v>2</v>
      </c>
      <c r="T19" s="31">
        <v>1</v>
      </c>
      <c r="U19" s="52"/>
      <c r="V19" s="52"/>
      <c r="W19" s="52"/>
      <c r="X19" s="32"/>
      <c r="Y19" s="33"/>
      <c r="Z19" s="31"/>
      <c r="AA19" s="31"/>
      <c r="AB19" s="31"/>
      <c r="AE19" s="28" t="str">
        <f t="shared" si="0"/>
        <v>ВВГнг(А)-LS (5х2,5) 2</v>
      </c>
      <c r="AF19" s="29" t="s">
        <v>148</v>
      </c>
      <c r="AG19" t="s">
        <v>52</v>
      </c>
      <c r="AH19">
        <v>5</v>
      </c>
      <c r="AI19">
        <v>2.5</v>
      </c>
      <c r="AJ19">
        <v>2</v>
      </c>
    </row>
    <row r="20" spans="2:36" x14ac:dyDescent="0.25">
      <c r="L20" s="31" t="s">
        <v>542</v>
      </c>
      <c r="M20" s="31" t="s">
        <v>545</v>
      </c>
      <c r="N20" s="31">
        <v>1</v>
      </c>
      <c r="O20" s="32"/>
      <c r="P20" s="31" t="s">
        <v>149</v>
      </c>
      <c r="Q20" s="31" t="s">
        <v>150</v>
      </c>
      <c r="R20" s="31">
        <v>4</v>
      </c>
      <c r="S20" s="31">
        <v>2</v>
      </c>
      <c r="T20" s="31">
        <v>1</v>
      </c>
      <c r="U20" s="52"/>
      <c r="V20" s="52"/>
      <c r="W20" s="52"/>
      <c r="X20" s="32"/>
      <c r="Y20" s="33"/>
      <c r="Z20" s="31"/>
      <c r="AA20" s="31"/>
      <c r="AB20" s="31"/>
      <c r="AE20" s="28" t="str">
        <f t="shared" si="0"/>
        <v>ВВГнг(А)-LS (5х4) 1</v>
      </c>
      <c r="AF20" s="29" t="s">
        <v>151</v>
      </c>
      <c r="AG20" t="s">
        <v>52</v>
      </c>
      <c r="AH20">
        <v>5</v>
      </c>
      <c r="AI20">
        <v>4</v>
      </c>
      <c r="AJ20">
        <v>1</v>
      </c>
    </row>
    <row r="21" spans="2:36" x14ac:dyDescent="0.25">
      <c r="L21" s="31"/>
      <c r="M21" s="31"/>
      <c r="N21" s="31"/>
      <c r="O21" s="32"/>
      <c r="P21" s="31" t="s">
        <v>152</v>
      </c>
      <c r="Q21" s="31" t="s">
        <v>153</v>
      </c>
      <c r="R21" s="31">
        <v>3</v>
      </c>
      <c r="S21" s="31">
        <v>2</v>
      </c>
      <c r="T21" s="31">
        <v>1</v>
      </c>
      <c r="U21" s="52"/>
      <c r="V21" s="52"/>
      <c r="W21" s="52"/>
      <c r="X21" s="32"/>
      <c r="Y21" s="33"/>
      <c r="Z21" s="31"/>
      <c r="AA21" s="31"/>
      <c r="AB21" s="31"/>
      <c r="AE21" s="28" t="str">
        <f t="shared" si="0"/>
        <v>ВВГнг(А)-LS (5х4) 2</v>
      </c>
      <c r="AF21" s="29" t="s">
        <v>154</v>
      </c>
      <c r="AG21" t="s">
        <v>52</v>
      </c>
      <c r="AH21">
        <v>5</v>
      </c>
      <c r="AI21">
        <v>4</v>
      </c>
      <c r="AJ21">
        <v>2</v>
      </c>
    </row>
    <row r="22" spans="2:36" x14ac:dyDescent="0.25">
      <c r="L22" s="31"/>
      <c r="M22" s="31"/>
      <c r="N22" s="31"/>
      <c r="O22" s="32"/>
      <c r="P22" s="31" t="s">
        <v>155</v>
      </c>
      <c r="Q22" s="31" t="s">
        <v>156</v>
      </c>
      <c r="R22" s="31">
        <v>4</v>
      </c>
      <c r="S22" s="31">
        <v>2</v>
      </c>
      <c r="T22" s="31">
        <v>3</v>
      </c>
      <c r="U22" s="52"/>
      <c r="V22" s="52"/>
      <c r="W22" s="52"/>
      <c r="X22" s="32"/>
      <c r="Y22" s="33"/>
      <c r="Z22" s="31"/>
      <c r="AA22" s="31"/>
      <c r="AB22" s="31"/>
      <c r="AE22" s="28" t="str">
        <f t="shared" si="0"/>
        <v>ВВГнг(А)-LS (5х6) 1</v>
      </c>
      <c r="AF22" s="29" t="s">
        <v>157</v>
      </c>
      <c r="AG22" t="s">
        <v>52</v>
      </c>
      <c r="AH22">
        <v>5</v>
      </c>
      <c r="AI22">
        <v>6</v>
      </c>
      <c r="AJ22">
        <v>1</v>
      </c>
    </row>
    <row r="23" spans="2:36" x14ac:dyDescent="0.25">
      <c r="L23" s="31"/>
      <c r="M23" s="31"/>
      <c r="N23" s="31"/>
      <c r="O23" s="32"/>
      <c r="P23" s="31" t="s">
        <v>158</v>
      </c>
      <c r="Q23" s="31" t="s">
        <v>159</v>
      </c>
      <c r="R23" s="31">
        <v>0</v>
      </c>
      <c r="S23" s="31">
        <v>2</v>
      </c>
      <c r="T23" s="31">
        <v>1</v>
      </c>
      <c r="U23" s="52"/>
      <c r="V23" s="52"/>
      <c r="W23" s="52"/>
      <c r="X23" s="32"/>
      <c r="Y23" s="33"/>
      <c r="Z23" s="31"/>
      <c r="AA23" s="31"/>
      <c r="AB23" s="31"/>
      <c r="AE23" s="28" t="str">
        <f t="shared" si="0"/>
        <v>ВВГнг(А)-LS (5х6) 2</v>
      </c>
      <c r="AF23" s="29" t="s">
        <v>160</v>
      </c>
      <c r="AG23" t="s">
        <v>52</v>
      </c>
      <c r="AH23">
        <v>5</v>
      </c>
      <c r="AI23">
        <v>6</v>
      </c>
      <c r="AJ23">
        <v>2</v>
      </c>
    </row>
    <row r="24" spans="2:36" x14ac:dyDescent="0.25">
      <c r="L24" s="31"/>
      <c r="M24" s="31"/>
      <c r="N24" s="31"/>
      <c r="O24" s="32"/>
      <c r="P24" s="31" t="s">
        <v>161</v>
      </c>
      <c r="Q24" s="31" t="s">
        <v>162</v>
      </c>
      <c r="R24" s="31">
        <v>0</v>
      </c>
      <c r="S24" s="31">
        <v>2</v>
      </c>
      <c r="T24" s="31">
        <v>1</v>
      </c>
      <c r="U24" s="52"/>
      <c r="V24" s="52"/>
      <c r="W24" s="52"/>
      <c r="X24" s="32"/>
      <c r="Y24" s="33"/>
      <c r="Z24" s="31"/>
      <c r="AA24" s="31"/>
      <c r="AB24" s="31"/>
      <c r="AE24" s="28" t="str">
        <f t="shared" si="0"/>
        <v>ВВГнг(А)-LS (5х10) 1</v>
      </c>
      <c r="AF24" s="29" t="s">
        <v>163</v>
      </c>
      <c r="AG24" t="s">
        <v>52</v>
      </c>
      <c r="AH24">
        <v>5</v>
      </c>
      <c r="AI24">
        <v>10</v>
      </c>
      <c r="AJ24">
        <v>1</v>
      </c>
    </row>
    <row r="25" spans="2:36" x14ac:dyDescent="0.25">
      <c r="L25" s="31"/>
      <c r="M25" s="31"/>
      <c r="N25" s="31"/>
      <c r="O25" s="32"/>
      <c r="P25" s="31" t="s">
        <v>164</v>
      </c>
      <c r="Q25" s="31" t="s">
        <v>165</v>
      </c>
      <c r="R25" s="31">
        <v>2</v>
      </c>
      <c r="S25" s="31">
        <v>1</v>
      </c>
      <c r="T25" s="31">
        <v>1</v>
      </c>
      <c r="U25" s="52"/>
      <c r="V25" s="52"/>
      <c r="W25" s="52"/>
      <c r="X25" s="32"/>
      <c r="Y25" s="33"/>
      <c r="Z25" s="31"/>
      <c r="AA25" s="31"/>
      <c r="AB25" s="31"/>
      <c r="AE25" s="28" t="str">
        <f t="shared" si="0"/>
        <v>ВВГнг(А)-LS (5х10) 2</v>
      </c>
      <c r="AF25" s="29" t="s">
        <v>166</v>
      </c>
      <c r="AG25" t="s">
        <v>52</v>
      </c>
      <c r="AH25">
        <v>5</v>
      </c>
      <c r="AI25">
        <v>10</v>
      </c>
      <c r="AJ25">
        <v>2</v>
      </c>
    </row>
    <row r="26" spans="2:36" x14ac:dyDescent="0.25">
      <c r="L26" s="31"/>
      <c r="M26" s="31"/>
      <c r="N26" s="31"/>
      <c r="O26" s="32"/>
      <c r="P26" s="31" t="s">
        <v>167</v>
      </c>
      <c r="Q26" s="31" t="s">
        <v>168</v>
      </c>
      <c r="R26" s="31">
        <v>2</v>
      </c>
      <c r="S26" s="31">
        <v>1</v>
      </c>
      <c r="T26" s="31">
        <v>1</v>
      </c>
      <c r="U26" s="52"/>
      <c r="V26" s="52"/>
      <c r="W26" s="52"/>
      <c r="X26" s="32"/>
      <c r="Y26" s="32"/>
      <c r="Z26" s="32"/>
      <c r="AA26" s="32"/>
      <c r="AB26" s="32"/>
      <c r="AE26" s="28" t="str">
        <f t="shared" si="0"/>
        <v>ВВГнг(А)-LS (5х16) 1</v>
      </c>
      <c r="AF26" s="29" t="s">
        <v>169</v>
      </c>
      <c r="AG26" t="s">
        <v>52</v>
      </c>
      <c r="AH26">
        <v>5</v>
      </c>
      <c r="AI26">
        <v>16</v>
      </c>
      <c r="AJ26">
        <v>1</v>
      </c>
    </row>
    <row r="27" spans="2:36" x14ac:dyDescent="0.25">
      <c r="L27" s="31"/>
      <c r="M27" s="31"/>
      <c r="N27" s="31"/>
      <c r="O27" s="32"/>
      <c r="P27" s="31" t="s">
        <v>170</v>
      </c>
      <c r="Q27" s="31" t="s">
        <v>171</v>
      </c>
      <c r="R27" s="31">
        <v>2</v>
      </c>
      <c r="S27" s="31">
        <v>1</v>
      </c>
      <c r="T27" s="31">
        <v>1</v>
      </c>
      <c r="U27" s="52"/>
      <c r="V27" s="52"/>
      <c r="W27" s="52"/>
      <c r="X27" s="32"/>
      <c r="Y27" s="32"/>
      <c r="Z27" s="32"/>
      <c r="AA27" s="32"/>
      <c r="AB27" s="32"/>
      <c r="AE27" s="28" t="str">
        <f t="shared" si="0"/>
        <v>ВВГнг(А)-LS (5х16) 2</v>
      </c>
      <c r="AF27" s="29" t="s">
        <v>172</v>
      </c>
      <c r="AG27" t="s">
        <v>52</v>
      </c>
      <c r="AH27">
        <v>5</v>
      </c>
      <c r="AI27">
        <v>16</v>
      </c>
      <c r="AJ27">
        <v>2</v>
      </c>
    </row>
    <row r="28" spans="2:36" x14ac:dyDescent="0.25">
      <c r="L28" s="31"/>
      <c r="M28" s="31"/>
      <c r="N28" s="31"/>
      <c r="O28" s="32"/>
      <c r="P28" s="31"/>
      <c r="Q28" s="31"/>
      <c r="R28" s="31"/>
      <c r="S28" s="31"/>
      <c r="T28" s="31"/>
      <c r="U28" s="52"/>
      <c r="V28" s="52"/>
      <c r="W28" s="52"/>
      <c r="X28" s="32"/>
      <c r="Y28" s="32"/>
      <c r="Z28" s="32"/>
      <c r="AA28" s="32"/>
      <c r="AB28" s="32"/>
      <c r="AE28" s="28" t="str">
        <f t="shared" si="0"/>
        <v>ВВГнг(А)-LS (5х25) 1</v>
      </c>
      <c r="AF28" s="29" t="s">
        <v>173</v>
      </c>
      <c r="AG28" t="s">
        <v>52</v>
      </c>
      <c r="AH28">
        <v>5</v>
      </c>
      <c r="AI28">
        <v>25</v>
      </c>
      <c r="AJ28">
        <v>1</v>
      </c>
    </row>
    <row r="29" spans="2:36" x14ac:dyDescent="0.25">
      <c r="L29" s="31"/>
      <c r="M29" s="31"/>
      <c r="N29" s="31"/>
      <c r="O29" s="32"/>
      <c r="P29" s="31" t="s">
        <v>174</v>
      </c>
      <c r="Q29" s="31" t="s">
        <v>175</v>
      </c>
      <c r="R29" s="31">
        <v>2</v>
      </c>
      <c r="S29" s="31">
        <v>2</v>
      </c>
      <c r="T29" s="31">
        <v>1</v>
      </c>
      <c r="U29" s="52"/>
      <c r="V29" s="52"/>
      <c r="W29" s="52"/>
      <c r="X29" s="32"/>
      <c r="Y29" s="32"/>
      <c r="Z29" s="32"/>
      <c r="AA29" s="32"/>
      <c r="AB29" s="32"/>
      <c r="AE29" s="28" t="str">
        <f t="shared" si="0"/>
        <v>ВВГнг(А)-LS (5х25) 2</v>
      </c>
      <c r="AF29" s="29" t="s">
        <v>176</v>
      </c>
      <c r="AG29" t="s">
        <v>52</v>
      </c>
      <c r="AH29">
        <v>5</v>
      </c>
      <c r="AI29">
        <v>25</v>
      </c>
      <c r="AJ29">
        <v>2</v>
      </c>
    </row>
    <row r="30" spans="2:36" x14ac:dyDescent="0.25">
      <c r="L30" s="31"/>
      <c r="M30" s="31"/>
      <c r="N30" s="31"/>
      <c r="O30" s="32"/>
      <c r="P30" s="31" t="s">
        <v>177</v>
      </c>
      <c r="Q30" s="31" t="s">
        <v>178</v>
      </c>
      <c r="R30" s="31">
        <v>2</v>
      </c>
      <c r="S30" s="31">
        <v>2</v>
      </c>
      <c r="T30" s="31">
        <v>1</v>
      </c>
      <c r="U30" s="52"/>
      <c r="V30" s="52"/>
      <c r="W30" s="52"/>
      <c r="X30" s="32"/>
      <c r="Y30" s="32"/>
      <c r="Z30" s="32"/>
      <c r="AA30" s="32"/>
      <c r="AB30" s="32"/>
      <c r="AE30" s="28" t="str">
        <f t="shared" si="0"/>
        <v>ВВГнг(А)-LS (5х35) 1</v>
      </c>
      <c r="AF30" s="29" t="s">
        <v>179</v>
      </c>
      <c r="AG30" t="s">
        <v>52</v>
      </c>
      <c r="AH30">
        <v>5</v>
      </c>
      <c r="AI30">
        <v>35</v>
      </c>
      <c r="AJ30">
        <v>1</v>
      </c>
    </row>
    <row r="31" spans="2:36" x14ac:dyDescent="0.25">
      <c r="L31" s="31"/>
      <c r="M31" s="31"/>
      <c r="N31" s="31"/>
      <c r="O31" s="32"/>
      <c r="P31" s="31" t="s">
        <v>180</v>
      </c>
      <c r="Q31" s="31" t="s">
        <v>181</v>
      </c>
      <c r="R31" s="31">
        <v>2</v>
      </c>
      <c r="S31" s="31">
        <v>2</v>
      </c>
      <c r="T31" s="31">
        <v>1</v>
      </c>
      <c r="U31" s="52"/>
      <c r="V31" s="52"/>
      <c r="W31" s="52"/>
      <c r="X31" s="32"/>
      <c r="Y31" s="32"/>
      <c r="Z31" s="32"/>
      <c r="AA31" s="32"/>
      <c r="AB31" s="32"/>
      <c r="AE31" s="28" t="str">
        <f t="shared" si="0"/>
        <v>ВВГнг(А)-LS (5х35) 2</v>
      </c>
      <c r="AF31" s="29" t="s">
        <v>182</v>
      </c>
      <c r="AG31" t="s">
        <v>52</v>
      </c>
      <c r="AH31">
        <v>5</v>
      </c>
      <c r="AI31">
        <v>35</v>
      </c>
      <c r="AJ31">
        <v>2</v>
      </c>
    </row>
    <row r="32" spans="2:36" x14ac:dyDescent="0.25">
      <c r="L32" s="31"/>
      <c r="M32" s="31"/>
      <c r="N32" s="31"/>
      <c r="O32" s="32"/>
      <c r="P32" s="31" t="s">
        <v>183</v>
      </c>
      <c r="Q32" s="31" t="s">
        <v>184</v>
      </c>
      <c r="R32" s="31">
        <v>2</v>
      </c>
      <c r="S32" s="31">
        <v>2</v>
      </c>
      <c r="T32" s="31">
        <v>1</v>
      </c>
      <c r="U32" s="52"/>
      <c r="V32" s="52"/>
      <c r="W32" s="52"/>
      <c r="X32" s="32"/>
      <c r="Y32" s="32"/>
      <c r="Z32" s="32"/>
      <c r="AA32" s="32"/>
      <c r="AB32" s="32"/>
      <c r="AE32" s="28" t="str">
        <f t="shared" si="0"/>
        <v>ВВГнг(А)-LS (5х50) 1</v>
      </c>
      <c r="AF32" s="29" t="s">
        <v>185</v>
      </c>
      <c r="AG32" t="s">
        <v>52</v>
      </c>
      <c r="AH32">
        <v>5</v>
      </c>
      <c r="AI32">
        <v>50</v>
      </c>
      <c r="AJ32">
        <v>1</v>
      </c>
    </row>
    <row r="33" spans="12:36" x14ac:dyDescent="0.25">
      <c r="L33" s="31"/>
      <c r="M33" s="31"/>
      <c r="N33" s="31"/>
      <c r="O33" s="32"/>
      <c r="P33" s="31"/>
      <c r="Q33" s="31"/>
      <c r="R33" s="31"/>
      <c r="S33" s="31"/>
      <c r="T33" s="31"/>
      <c r="U33" s="52"/>
      <c r="V33" s="52"/>
      <c r="W33" s="52"/>
      <c r="X33" s="32"/>
      <c r="Y33" s="32"/>
      <c r="Z33" s="32"/>
      <c r="AA33" s="32"/>
      <c r="AB33" s="32"/>
      <c r="AE33" s="28" t="str">
        <f t="shared" si="0"/>
        <v>ВВГнг(А)-LS (5х50) 2</v>
      </c>
      <c r="AF33" s="29" t="s">
        <v>186</v>
      </c>
      <c r="AG33" t="s">
        <v>52</v>
      </c>
      <c r="AH33">
        <v>5</v>
      </c>
      <c r="AI33">
        <v>50</v>
      </c>
      <c r="AJ33">
        <v>2</v>
      </c>
    </row>
    <row r="34" spans="12:36" x14ac:dyDescent="0.25">
      <c r="L34" s="31"/>
      <c r="M34" s="31"/>
      <c r="N34" s="31"/>
      <c r="O34" s="32"/>
      <c r="P34" s="31"/>
      <c r="Q34" s="31"/>
      <c r="R34" s="31"/>
      <c r="S34" s="31"/>
      <c r="T34" s="31"/>
      <c r="U34" s="52"/>
      <c r="V34" s="52"/>
      <c r="W34" s="52"/>
      <c r="X34" s="32"/>
      <c r="Y34" s="32"/>
      <c r="Z34" s="32"/>
      <c r="AA34" s="32"/>
      <c r="AB34" s="32"/>
      <c r="AE34" s="28" t="str">
        <f t="shared" si="0"/>
        <v>ВВГнг(А)-LS (5х95) 1</v>
      </c>
      <c r="AF34" s="29" t="s">
        <v>187</v>
      </c>
      <c r="AG34" t="s">
        <v>52</v>
      </c>
      <c r="AH34">
        <v>5</v>
      </c>
      <c r="AI34">
        <v>95</v>
      </c>
      <c r="AJ34">
        <v>1</v>
      </c>
    </row>
    <row r="35" spans="12:36" x14ac:dyDescent="0.25">
      <c r="L35" s="31"/>
      <c r="M35" s="31"/>
      <c r="N35" s="31"/>
      <c r="O35" s="32"/>
      <c r="P35" s="31" t="s">
        <v>188</v>
      </c>
      <c r="Q35" s="31" t="s">
        <v>189</v>
      </c>
      <c r="R35" s="31">
        <v>0</v>
      </c>
      <c r="S35" s="31">
        <v>2</v>
      </c>
      <c r="T35" s="31">
        <v>1</v>
      </c>
      <c r="U35" s="52"/>
      <c r="V35" s="52"/>
      <c r="W35" s="52"/>
      <c r="X35" s="32"/>
      <c r="Y35" s="32"/>
      <c r="Z35" s="32"/>
      <c r="AA35" s="32"/>
      <c r="AB35" s="32"/>
      <c r="AE35" s="28" t="str">
        <f t="shared" si="0"/>
        <v>ВВГнг(А)-LS (5х95) 2</v>
      </c>
      <c r="AF35" s="29" t="s">
        <v>190</v>
      </c>
      <c r="AG35" t="s">
        <v>52</v>
      </c>
      <c r="AH35">
        <v>5</v>
      </c>
      <c r="AI35">
        <v>95</v>
      </c>
      <c r="AJ35">
        <v>2</v>
      </c>
    </row>
    <row r="36" spans="12:36" x14ac:dyDescent="0.25">
      <c r="L36" s="31"/>
      <c r="M36" s="31"/>
      <c r="N36" s="31"/>
      <c r="O36" s="32"/>
      <c r="P36" s="31" t="s">
        <v>191</v>
      </c>
      <c r="Q36" s="31" t="s">
        <v>192</v>
      </c>
      <c r="R36" s="31">
        <v>1</v>
      </c>
      <c r="S36" s="31">
        <v>1</v>
      </c>
      <c r="T36" s="31">
        <v>1</v>
      </c>
      <c r="U36" s="52"/>
      <c r="V36" s="52"/>
      <c r="W36" s="52"/>
      <c r="X36" s="32"/>
      <c r="Y36" s="32"/>
      <c r="Z36" s="32"/>
      <c r="AA36" s="32"/>
      <c r="AB36" s="32"/>
      <c r="AE36" s="28" t="str">
        <f t="shared" ref="AE36:AE67" si="1">AG36&amp;" ("&amp;AH36&amp;"х"&amp;AI36&amp;") "&amp;AJ36</f>
        <v>ВВГнг(А)-LS (5х120) 1</v>
      </c>
      <c r="AF36" s="29" t="s">
        <v>193</v>
      </c>
      <c r="AG36" t="s">
        <v>52</v>
      </c>
      <c r="AH36">
        <v>5</v>
      </c>
      <c r="AI36">
        <v>120</v>
      </c>
      <c r="AJ36">
        <v>1</v>
      </c>
    </row>
    <row r="37" spans="12:36" x14ac:dyDescent="0.25">
      <c r="L37" s="31"/>
      <c r="M37" s="31"/>
      <c r="N37" s="31"/>
      <c r="O37" s="32"/>
      <c r="P37" s="31" t="s">
        <v>194</v>
      </c>
      <c r="Q37" s="31" t="s">
        <v>195</v>
      </c>
      <c r="R37" s="31">
        <v>2</v>
      </c>
      <c r="S37" s="31">
        <v>1</v>
      </c>
      <c r="T37" s="31">
        <v>1</v>
      </c>
      <c r="U37" s="52"/>
      <c r="V37" s="52"/>
      <c r="W37" s="52"/>
      <c r="X37" s="32"/>
      <c r="Y37" s="32"/>
      <c r="Z37" s="32"/>
      <c r="AA37" s="32"/>
      <c r="AB37" s="32"/>
      <c r="AE37" s="28" t="str">
        <f t="shared" si="1"/>
        <v>ВВГнг(А)-LS (5х120) 2</v>
      </c>
      <c r="AF37" s="29" t="s">
        <v>196</v>
      </c>
      <c r="AG37" t="s">
        <v>52</v>
      </c>
      <c r="AH37">
        <v>5</v>
      </c>
      <c r="AI37">
        <v>120</v>
      </c>
      <c r="AJ37">
        <v>2</v>
      </c>
    </row>
    <row r="38" spans="12:36" x14ac:dyDescent="0.25">
      <c r="L38" s="31"/>
      <c r="M38" s="31"/>
      <c r="N38" s="31"/>
      <c r="O38" s="32"/>
      <c r="P38" s="31" t="s">
        <v>197</v>
      </c>
      <c r="Q38" s="31" t="s">
        <v>198</v>
      </c>
      <c r="R38" s="31">
        <v>2</v>
      </c>
      <c r="S38" s="31">
        <v>1</v>
      </c>
      <c r="T38" s="31">
        <v>1</v>
      </c>
      <c r="U38" s="52"/>
      <c r="V38" s="52"/>
      <c r="W38" s="52"/>
      <c r="X38" s="32"/>
      <c r="Y38" s="32"/>
      <c r="Z38" s="32"/>
      <c r="AA38" s="32"/>
      <c r="AB38" s="32"/>
      <c r="AE38" s="28" t="str">
        <f t="shared" si="1"/>
        <v>ВВГнг(А)-LS (5х95) 1</v>
      </c>
      <c r="AF38" s="29" t="s">
        <v>199</v>
      </c>
      <c r="AG38" t="s">
        <v>52</v>
      </c>
      <c r="AH38">
        <v>5</v>
      </c>
      <c r="AI38">
        <v>95</v>
      </c>
      <c r="AJ38">
        <v>1</v>
      </c>
    </row>
    <row r="39" spans="12:36" x14ac:dyDescent="0.25">
      <c r="L39" s="31"/>
      <c r="M39" s="31"/>
      <c r="N39" s="31"/>
      <c r="O39" s="32"/>
      <c r="P39" s="31" t="s">
        <v>200</v>
      </c>
      <c r="Q39" s="31" t="s">
        <v>201</v>
      </c>
      <c r="R39" s="31">
        <v>3</v>
      </c>
      <c r="S39" s="31">
        <v>1</v>
      </c>
      <c r="T39" s="31">
        <v>1</v>
      </c>
      <c r="U39" s="52"/>
      <c r="V39" s="52"/>
      <c r="W39" s="52"/>
      <c r="X39" s="32"/>
      <c r="Y39" s="32"/>
      <c r="Z39" s="32"/>
      <c r="AA39" s="32"/>
      <c r="AB39" s="32"/>
      <c r="AE39" s="28" t="str">
        <f t="shared" si="1"/>
        <v>ВВГнг(А)-LS (5х95) 2</v>
      </c>
      <c r="AF39" s="29" t="s">
        <v>202</v>
      </c>
      <c r="AG39" t="s">
        <v>52</v>
      </c>
      <c r="AH39">
        <v>5</v>
      </c>
      <c r="AI39">
        <v>95</v>
      </c>
      <c r="AJ39">
        <v>2</v>
      </c>
    </row>
    <row r="40" spans="12:36" x14ac:dyDescent="0.25">
      <c r="L40" s="31"/>
      <c r="M40" s="31"/>
      <c r="N40" s="31"/>
      <c r="O40" s="32"/>
      <c r="P40" s="31" t="s">
        <v>203</v>
      </c>
      <c r="Q40" s="31" t="s">
        <v>204</v>
      </c>
      <c r="R40" s="31">
        <v>3</v>
      </c>
      <c r="S40" s="31">
        <v>2</v>
      </c>
      <c r="T40" s="31">
        <v>1</v>
      </c>
      <c r="U40" s="52"/>
      <c r="V40" s="52"/>
      <c r="W40" s="52"/>
      <c r="X40" s="32"/>
      <c r="Y40" s="32"/>
      <c r="Z40" s="32"/>
      <c r="AA40" s="32"/>
      <c r="AB40" s="32"/>
      <c r="AE40" s="28" t="str">
        <f t="shared" si="1"/>
        <v>ВВГнг(А)-LS (5х120) 1</v>
      </c>
      <c r="AF40" s="29" t="s">
        <v>205</v>
      </c>
      <c r="AG40" t="s">
        <v>52</v>
      </c>
      <c r="AH40">
        <v>5</v>
      </c>
      <c r="AI40">
        <v>120</v>
      </c>
      <c r="AJ40">
        <v>1</v>
      </c>
    </row>
    <row r="41" spans="12:36" x14ac:dyDescent="0.25">
      <c r="L41" s="31"/>
      <c r="M41" s="31"/>
      <c r="N41" s="31"/>
      <c r="O41" s="32"/>
      <c r="P41" s="31" t="s">
        <v>206</v>
      </c>
      <c r="Q41" s="31" t="s">
        <v>207</v>
      </c>
      <c r="R41" s="31">
        <v>3</v>
      </c>
      <c r="S41" s="31">
        <v>2</v>
      </c>
      <c r="T41" s="31">
        <v>1</v>
      </c>
      <c r="U41" s="52"/>
      <c r="V41" s="52"/>
      <c r="W41" s="52"/>
      <c r="X41" s="32"/>
      <c r="Y41" s="32"/>
      <c r="Z41" s="32"/>
      <c r="AA41" s="32"/>
      <c r="AB41" s="32"/>
      <c r="AE41" s="28" t="str">
        <f t="shared" si="1"/>
        <v>ВВГнг(А)-LS (5х120) 2</v>
      </c>
      <c r="AF41" s="29" t="s">
        <v>208</v>
      </c>
      <c r="AG41" t="s">
        <v>52</v>
      </c>
      <c r="AH41">
        <v>5</v>
      </c>
      <c r="AI41">
        <v>120</v>
      </c>
      <c r="AJ41">
        <v>2</v>
      </c>
    </row>
    <row r="42" spans="12:36" x14ac:dyDescent="0.25">
      <c r="L42" s="31"/>
      <c r="M42" s="31"/>
      <c r="N42" s="31"/>
      <c r="O42" s="32"/>
      <c r="P42" s="31" t="s">
        <v>209</v>
      </c>
      <c r="Q42" s="31" t="s">
        <v>210</v>
      </c>
      <c r="R42" s="31">
        <v>3</v>
      </c>
      <c r="S42" s="31">
        <v>1</v>
      </c>
      <c r="T42" s="31">
        <v>1</v>
      </c>
      <c r="U42" s="52"/>
      <c r="V42" s="52"/>
      <c r="W42" s="52"/>
      <c r="X42" s="32"/>
      <c r="Y42" s="32"/>
      <c r="Z42" s="32"/>
      <c r="AA42" s="32"/>
      <c r="AB42" s="32"/>
      <c r="AE42" s="28" t="str">
        <f t="shared" si="1"/>
        <v>ВБШВнг(А)-LS (5х10) 1</v>
      </c>
      <c r="AF42" s="29" t="s">
        <v>211</v>
      </c>
      <c r="AG42" t="s">
        <v>212</v>
      </c>
      <c r="AH42">
        <v>5</v>
      </c>
      <c r="AI42">
        <v>10</v>
      </c>
      <c r="AJ42">
        <v>1</v>
      </c>
    </row>
    <row r="43" spans="12:36" x14ac:dyDescent="0.25">
      <c r="L43" s="31"/>
      <c r="M43" s="31"/>
      <c r="N43" s="31"/>
      <c r="O43" s="32"/>
      <c r="P43" s="31" t="s">
        <v>213</v>
      </c>
      <c r="Q43" s="31" t="s">
        <v>214</v>
      </c>
      <c r="R43" s="31">
        <v>4</v>
      </c>
      <c r="S43" s="31">
        <v>2</v>
      </c>
      <c r="T43" s="31">
        <v>1</v>
      </c>
      <c r="U43" s="52"/>
      <c r="V43" s="52"/>
      <c r="W43" s="52"/>
      <c r="X43" s="32"/>
      <c r="Y43" s="32"/>
      <c r="Z43" s="32"/>
      <c r="AA43" s="32"/>
      <c r="AB43" s="32"/>
      <c r="AE43" s="28" t="str">
        <f t="shared" si="1"/>
        <v>ВБШВнг(А)-LS (5х10) 2</v>
      </c>
      <c r="AF43" s="29" t="s">
        <v>215</v>
      </c>
      <c r="AG43" t="s">
        <v>212</v>
      </c>
      <c r="AH43">
        <v>5</v>
      </c>
      <c r="AI43">
        <v>10</v>
      </c>
      <c r="AJ43">
        <v>2</v>
      </c>
    </row>
    <row r="44" spans="12:36" x14ac:dyDescent="0.25">
      <c r="L44" s="31"/>
      <c r="M44" s="31"/>
      <c r="N44" s="31"/>
      <c r="O44" s="32"/>
      <c r="P44" s="31" t="s">
        <v>216</v>
      </c>
      <c r="Q44" s="31" t="s">
        <v>217</v>
      </c>
      <c r="R44" s="31">
        <v>3</v>
      </c>
      <c r="S44" s="31">
        <v>2</v>
      </c>
      <c r="T44" s="31">
        <v>1</v>
      </c>
      <c r="U44" s="52"/>
      <c r="V44" s="52"/>
      <c r="W44" s="52"/>
      <c r="X44" s="32"/>
      <c r="Y44" s="32"/>
      <c r="Z44" s="32"/>
      <c r="AA44" s="32"/>
      <c r="AB44" s="32"/>
      <c r="AE44" s="28" t="str">
        <f t="shared" si="1"/>
        <v>ВБШВнг(А)-LS (5х16) 1</v>
      </c>
      <c r="AF44" s="29" t="s">
        <v>218</v>
      </c>
      <c r="AG44" t="s">
        <v>212</v>
      </c>
      <c r="AH44">
        <v>5</v>
      </c>
      <c r="AI44">
        <v>16</v>
      </c>
      <c r="AJ44">
        <v>1</v>
      </c>
    </row>
    <row r="45" spans="12:36" x14ac:dyDescent="0.25">
      <c r="L45" s="31"/>
      <c r="M45" s="31"/>
      <c r="N45" s="31"/>
      <c r="O45" s="32"/>
      <c r="P45" s="31" t="s">
        <v>219</v>
      </c>
      <c r="Q45" s="31" t="s">
        <v>220</v>
      </c>
      <c r="R45" s="31">
        <v>3</v>
      </c>
      <c r="S45" s="31">
        <v>2</v>
      </c>
      <c r="T45" s="31">
        <v>1</v>
      </c>
      <c r="U45" s="52"/>
      <c r="V45" s="52"/>
      <c r="W45" s="52"/>
      <c r="X45" s="32"/>
      <c r="Y45" s="32"/>
      <c r="Z45" s="32"/>
      <c r="AA45" s="32"/>
      <c r="AB45" s="32"/>
      <c r="AE45" s="28" t="str">
        <f t="shared" si="1"/>
        <v>ВБШВнг(А)-LS (5х16) 2</v>
      </c>
      <c r="AF45" s="29" t="s">
        <v>221</v>
      </c>
      <c r="AG45" t="s">
        <v>212</v>
      </c>
      <c r="AH45">
        <v>5</v>
      </c>
      <c r="AI45">
        <v>16</v>
      </c>
      <c r="AJ45">
        <v>2</v>
      </c>
    </row>
    <row r="46" spans="12:36" x14ac:dyDescent="0.25">
      <c r="L46" s="31"/>
      <c r="M46" s="31"/>
      <c r="N46" s="31"/>
      <c r="O46" s="32"/>
      <c r="P46" s="31" t="s">
        <v>222</v>
      </c>
      <c r="Q46" s="31" t="s">
        <v>223</v>
      </c>
      <c r="R46" s="31">
        <v>3</v>
      </c>
      <c r="S46" s="31">
        <v>2</v>
      </c>
      <c r="T46" s="31">
        <v>1</v>
      </c>
      <c r="U46" s="52"/>
      <c r="V46" s="52"/>
      <c r="W46" s="52"/>
      <c r="X46" s="32"/>
      <c r="Y46" s="32"/>
      <c r="Z46" s="32"/>
      <c r="AA46" s="32"/>
      <c r="AB46" s="32"/>
      <c r="AE46" s="28" t="str">
        <f t="shared" si="1"/>
        <v>ВБШВнг(А)-LS (5х25) 1</v>
      </c>
      <c r="AF46" s="29" t="s">
        <v>224</v>
      </c>
      <c r="AG46" t="s">
        <v>212</v>
      </c>
      <c r="AH46">
        <v>5</v>
      </c>
      <c r="AI46">
        <v>25</v>
      </c>
      <c r="AJ46">
        <v>1</v>
      </c>
    </row>
    <row r="47" spans="12:36" x14ac:dyDescent="0.25">
      <c r="L47" s="31"/>
      <c r="M47" s="31"/>
      <c r="N47" s="31"/>
      <c r="O47" s="32"/>
      <c r="P47" s="31" t="s">
        <v>225</v>
      </c>
      <c r="Q47" s="31" t="s">
        <v>226</v>
      </c>
      <c r="R47" s="31">
        <v>3</v>
      </c>
      <c r="S47" s="31">
        <v>2</v>
      </c>
      <c r="T47" s="31">
        <v>1</v>
      </c>
      <c r="U47" s="52"/>
      <c r="V47" s="52"/>
      <c r="W47" s="52"/>
      <c r="X47" s="32"/>
      <c r="Y47" s="32"/>
      <c r="Z47" s="32"/>
      <c r="AA47" s="32"/>
      <c r="AB47" s="32"/>
      <c r="AE47" s="28" t="str">
        <f t="shared" si="1"/>
        <v>ВБШВнг(А)-LS (5х25) 2</v>
      </c>
      <c r="AF47" s="29" t="s">
        <v>227</v>
      </c>
      <c r="AG47" t="s">
        <v>212</v>
      </c>
      <c r="AH47">
        <v>5</v>
      </c>
      <c r="AI47">
        <v>25</v>
      </c>
      <c r="AJ47">
        <v>2</v>
      </c>
    </row>
    <row r="48" spans="12:36" x14ac:dyDescent="0.25">
      <c r="L48" s="31"/>
      <c r="M48" s="31"/>
      <c r="N48" s="31"/>
      <c r="O48" s="32"/>
      <c r="P48" s="31" t="s">
        <v>228</v>
      </c>
      <c r="Q48" s="31" t="s">
        <v>229</v>
      </c>
      <c r="R48" s="31">
        <v>3</v>
      </c>
      <c r="S48" s="31">
        <v>1</v>
      </c>
      <c r="T48" s="31">
        <v>1</v>
      </c>
      <c r="U48" s="52"/>
      <c r="V48" s="52"/>
      <c r="W48" s="52"/>
      <c r="X48" s="32"/>
      <c r="Y48" s="32"/>
      <c r="Z48" s="32"/>
      <c r="AA48" s="32"/>
      <c r="AB48" s="32"/>
      <c r="AE48" s="28" t="str">
        <f t="shared" si="1"/>
        <v>ВБШВнг(А)-LS (5х35) 1</v>
      </c>
      <c r="AF48" s="29" t="s">
        <v>230</v>
      </c>
      <c r="AG48" t="s">
        <v>212</v>
      </c>
      <c r="AH48">
        <v>5</v>
      </c>
      <c r="AI48">
        <v>35</v>
      </c>
      <c r="AJ48">
        <v>1</v>
      </c>
    </row>
    <row r="49" spans="12:36" x14ac:dyDescent="0.25">
      <c r="L49" s="31"/>
      <c r="M49" s="31"/>
      <c r="N49" s="31"/>
      <c r="O49" s="32"/>
      <c r="P49" s="60" t="s">
        <v>540</v>
      </c>
      <c r="Q49" s="60" t="s">
        <v>541</v>
      </c>
      <c r="R49" s="31">
        <v>3</v>
      </c>
      <c r="S49" s="31">
        <v>1</v>
      </c>
      <c r="T49" s="31">
        <v>1</v>
      </c>
      <c r="U49" s="52"/>
      <c r="V49" s="52"/>
      <c r="W49" s="52"/>
      <c r="X49" s="32"/>
      <c r="Y49" s="32"/>
      <c r="Z49" s="32"/>
      <c r="AA49" s="32"/>
      <c r="AB49" s="32"/>
      <c r="AE49" s="28" t="str">
        <f t="shared" si="1"/>
        <v>ВБШВнг(А)-LS (5х35) 2</v>
      </c>
      <c r="AF49" s="29" t="s">
        <v>231</v>
      </c>
      <c r="AG49" t="s">
        <v>212</v>
      </c>
      <c r="AH49">
        <v>5</v>
      </c>
      <c r="AI49">
        <v>35</v>
      </c>
      <c r="AJ49">
        <v>2</v>
      </c>
    </row>
    <row r="50" spans="12:36" x14ac:dyDescent="0.25">
      <c r="L50" s="31"/>
      <c r="M50" s="31"/>
      <c r="N50" s="31"/>
      <c r="O50" s="32"/>
      <c r="P50" s="60"/>
      <c r="Q50" s="60"/>
      <c r="R50" s="31"/>
      <c r="S50" s="31"/>
      <c r="T50" s="31"/>
      <c r="U50" s="52"/>
      <c r="V50" s="52"/>
      <c r="W50" s="52"/>
      <c r="X50" s="32"/>
      <c r="Y50" s="32"/>
      <c r="Z50" s="32"/>
      <c r="AA50" s="32"/>
      <c r="AB50" s="32"/>
      <c r="AE50" s="28" t="str">
        <f t="shared" si="1"/>
        <v>ВБШВнг(А)-LS (5х50) 1</v>
      </c>
      <c r="AF50" s="29" t="s">
        <v>232</v>
      </c>
      <c r="AG50" t="s">
        <v>212</v>
      </c>
      <c r="AH50">
        <v>5</v>
      </c>
      <c r="AI50">
        <v>50</v>
      </c>
      <c r="AJ50">
        <v>1</v>
      </c>
    </row>
    <row r="51" spans="12:36" x14ac:dyDescent="0.25">
      <c r="L51" s="31"/>
      <c r="M51" s="31"/>
      <c r="N51" s="31"/>
      <c r="O51" s="32"/>
      <c r="P51" s="60"/>
      <c r="Q51" s="60"/>
      <c r="R51" s="31"/>
      <c r="S51" s="31"/>
      <c r="T51" s="31"/>
      <c r="U51" s="52"/>
      <c r="V51" s="52"/>
      <c r="W51" s="52"/>
      <c r="X51" s="32"/>
      <c r="Y51" s="32"/>
      <c r="Z51" s="32"/>
      <c r="AA51" s="32"/>
      <c r="AB51" s="32"/>
      <c r="AE51" s="28" t="str">
        <f t="shared" si="1"/>
        <v>ВБШВнг(А)-LS (5х50) 2</v>
      </c>
      <c r="AF51" s="29" t="s">
        <v>233</v>
      </c>
      <c r="AG51" t="s">
        <v>212</v>
      </c>
      <c r="AH51">
        <v>5</v>
      </c>
      <c r="AI51">
        <v>50</v>
      </c>
      <c r="AJ51">
        <v>2</v>
      </c>
    </row>
    <row r="52" spans="12:36" x14ac:dyDescent="0.25">
      <c r="P52" s="60"/>
      <c r="Q52" s="60"/>
      <c r="R52" s="31"/>
      <c r="S52" s="31"/>
      <c r="T52" s="31"/>
      <c r="AE52" s="28" t="str">
        <f t="shared" si="1"/>
        <v>ВБШВнг(А)-LS (5х95) 1</v>
      </c>
      <c r="AF52" s="29" t="s">
        <v>234</v>
      </c>
      <c r="AG52" t="s">
        <v>212</v>
      </c>
      <c r="AH52">
        <v>5</v>
      </c>
      <c r="AI52">
        <v>95</v>
      </c>
      <c r="AJ52">
        <v>1</v>
      </c>
    </row>
    <row r="53" spans="12:36" x14ac:dyDescent="0.25">
      <c r="P53" s="60"/>
      <c r="Q53" s="60"/>
      <c r="R53" s="31"/>
      <c r="S53" s="31"/>
      <c r="T53" s="31"/>
      <c r="AE53" s="28" t="str">
        <f t="shared" si="1"/>
        <v>ВБШВнг(А)-LS (5х95) 2</v>
      </c>
      <c r="AF53" s="29" t="s">
        <v>235</v>
      </c>
      <c r="AG53" t="s">
        <v>212</v>
      </c>
      <c r="AH53">
        <v>5</v>
      </c>
      <c r="AI53">
        <v>95</v>
      </c>
      <c r="AJ53">
        <v>2</v>
      </c>
    </row>
    <row r="54" spans="12:36" x14ac:dyDescent="0.25">
      <c r="P54" s="60"/>
      <c r="Q54" s="60"/>
      <c r="R54" s="31"/>
      <c r="S54" s="31"/>
      <c r="T54" s="31"/>
      <c r="AE54" s="28" t="str">
        <f t="shared" si="1"/>
        <v>ВБШВнг(А)-LS (5х120) 1</v>
      </c>
      <c r="AF54" s="29" t="s">
        <v>236</v>
      </c>
      <c r="AG54" t="s">
        <v>212</v>
      </c>
      <c r="AH54">
        <v>5</v>
      </c>
      <c r="AI54">
        <v>120</v>
      </c>
      <c r="AJ54">
        <v>1</v>
      </c>
    </row>
    <row r="55" spans="12:36" x14ac:dyDescent="0.25">
      <c r="P55" s="60"/>
      <c r="Q55" s="60"/>
      <c r="R55" s="31"/>
      <c r="S55" s="31"/>
      <c r="T55" s="31"/>
      <c r="AE55" s="28" t="str">
        <f t="shared" si="1"/>
        <v>ВБШВнг(А)-LS (5х120) 2</v>
      </c>
      <c r="AF55" s="29" t="s">
        <v>237</v>
      </c>
      <c r="AG55" t="s">
        <v>212</v>
      </c>
      <c r="AH55">
        <v>5</v>
      </c>
      <c r="AI55">
        <v>120</v>
      </c>
      <c r="AJ55">
        <v>2</v>
      </c>
    </row>
    <row r="56" spans="12:36" x14ac:dyDescent="0.25">
      <c r="P56" s="60"/>
      <c r="Q56" s="60"/>
      <c r="R56" s="31"/>
      <c r="S56" s="31"/>
      <c r="T56" s="31"/>
      <c r="AE56" s="28" t="str">
        <f t="shared" si="1"/>
        <v>КГВВнг(А)-LS (2х0,75) 1</v>
      </c>
      <c r="AF56" s="29" t="s">
        <v>238</v>
      </c>
      <c r="AG56" t="s">
        <v>95</v>
      </c>
      <c r="AH56">
        <v>2</v>
      </c>
      <c r="AI56">
        <v>0.75</v>
      </c>
      <c r="AJ56">
        <v>1</v>
      </c>
    </row>
    <row r="57" spans="12:36" x14ac:dyDescent="0.25">
      <c r="P57" s="60"/>
      <c r="Q57" s="60"/>
      <c r="R57" s="31"/>
      <c r="S57" s="31"/>
      <c r="T57" s="31"/>
      <c r="AE57" s="28" t="str">
        <f t="shared" si="1"/>
        <v>КГВВнг(А)-LS (2х0,75) 2</v>
      </c>
      <c r="AF57" s="29" t="s">
        <v>239</v>
      </c>
      <c r="AG57" t="s">
        <v>95</v>
      </c>
      <c r="AH57">
        <v>2</v>
      </c>
      <c r="AI57">
        <v>0.75</v>
      </c>
      <c r="AJ57">
        <v>2</v>
      </c>
    </row>
    <row r="58" spans="12:36" x14ac:dyDescent="0.25">
      <c r="P58" s="123"/>
      <c r="Q58" s="60"/>
      <c r="R58" s="31"/>
      <c r="S58" s="31"/>
      <c r="T58" s="31"/>
      <c r="AE58" s="28" t="str">
        <f t="shared" si="1"/>
        <v>КГВВнг(А)-LS (2х1,5) 1</v>
      </c>
      <c r="AF58" s="29" t="s">
        <v>238</v>
      </c>
      <c r="AG58" t="s">
        <v>95</v>
      </c>
      <c r="AH58">
        <v>2</v>
      </c>
      <c r="AI58">
        <v>1.5</v>
      </c>
      <c r="AJ58">
        <v>1</v>
      </c>
    </row>
    <row r="59" spans="12:36" x14ac:dyDescent="0.25">
      <c r="P59" s="123"/>
      <c r="Q59" s="60"/>
      <c r="R59" s="31"/>
      <c r="S59" s="31"/>
      <c r="T59" s="31"/>
      <c r="AE59" s="28" t="str">
        <f t="shared" si="1"/>
        <v>КГВВнг(А)-LS (2х1,5) 2</v>
      </c>
      <c r="AF59" s="29" t="s">
        <v>239</v>
      </c>
      <c r="AG59" t="s">
        <v>95</v>
      </c>
      <c r="AH59">
        <v>2</v>
      </c>
      <c r="AI59">
        <v>1.5</v>
      </c>
      <c r="AJ59">
        <v>2</v>
      </c>
    </row>
    <row r="60" spans="12:36" x14ac:dyDescent="0.25">
      <c r="P60" s="123"/>
      <c r="Q60" s="60"/>
      <c r="R60" s="31"/>
      <c r="S60" s="31"/>
      <c r="T60" s="31"/>
      <c r="AE60" s="28" t="str">
        <f t="shared" si="1"/>
        <v>КГВВнг(А)-LS (2х2,5) 1</v>
      </c>
      <c r="AF60" s="29" t="s">
        <v>240</v>
      </c>
      <c r="AG60" t="s">
        <v>95</v>
      </c>
      <c r="AH60">
        <v>2</v>
      </c>
      <c r="AI60">
        <v>2.5</v>
      </c>
      <c r="AJ60">
        <v>1</v>
      </c>
    </row>
    <row r="61" spans="12:36" x14ac:dyDescent="0.25">
      <c r="P61" s="123"/>
      <c r="Q61" s="60"/>
      <c r="R61" s="31"/>
      <c r="S61" s="31"/>
      <c r="T61" s="31"/>
      <c r="AE61" s="28" t="str">
        <f t="shared" si="1"/>
        <v>КГВВнг(А)-LS (2х2,5) 2</v>
      </c>
      <c r="AF61" s="29" t="s">
        <v>241</v>
      </c>
      <c r="AG61" t="s">
        <v>95</v>
      </c>
      <c r="AH61">
        <v>2</v>
      </c>
      <c r="AI61">
        <v>2.5</v>
      </c>
      <c r="AJ61">
        <v>2</v>
      </c>
    </row>
    <row r="62" spans="12:36" x14ac:dyDescent="0.25">
      <c r="P62" s="123"/>
      <c r="Q62" s="60"/>
      <c r="R62" s="31"/>
      <c r="S62" s="31"/>
      <c r="T62" s="31"/>
      <c r="AE62" s="28" t="str">
        <f t="shared" si="1"/>
        <v>КГВВнг(А)-LS (3х1,5) 1</v>
      </c>
      <c r="AF62" s="29" t="s">
        <v>242</v>
      </c>
      <c r="AG62" t="s">
        <v>95</v>
      </c>
      <c r="AH62">
        <v>3</v>
      </c>
      <c r="AI62">
        <v>1.5</v>
      </c>
      <c r="AJ62">
        <v>1</v>
      </c>
    </row>
    <row r="63" spans="12:36" x14ac:dyDescent="0.25">
      <c r="P63" s="123"/>
      <c r="Q63" s="60"/>
      <c r="R63" s="31"/>
      <c r="S63" s="31"/>
      <c r="T63" s="31"/>
      <c r="AE63" s="28" t="str">
        <f t="shared" si="1"/>
        <v>КГВВнг(А)-LS (3х1,5) 2</v>
      </c>
      <c r="AF63" s="29" t="s">
        <v>243</v>
      </c>
      <c r="AG63" t="s">
        <v>95</v>
      </c>
      <c r="AH63">
        <v>3</v>
      </c>
      <c r="AI63">
        <v>1.5</v>
      </c>
      <c r="AJ63">
        <v>2</v>
      </c>
    </row>
    <row r="64" spans="12:36" x14ac:dyDescent="0.25">
      <c r="P64" s="123"/>
      <c r="AE64" s="28" t="str">
        <f t="shared" si="1"/>
        <v>КГВВнг(А)-LS (3х2,5) 1</v>
      </c>
      <c r="AF64" s="29" t="s">
        <v>244</v>
      </c>
      <c r="AG64" t="s">
        <v>95</v>
      </c>
      <c r="AH64">
        <v>3</v>
      </c>
      <c r="AI64">
        <v>2.5</v>
      </c>
      <c r="AJ64">
        <v>1</v>
      </c>
    </row>
    <row r="65" spans="16:36" x14ac:dyDescent="0.25">
      <c r="P65" s="123"/>
      <c r="AE65" s="28" t="str">
        <f t="shared" si="1"/>
        <v>КГВВнг(А)-LS (3х2,5) 2</v>
      </c>
      <c r="AF65" s="29" t="s">
        <v>245</v>
      </c>
      <c r="AG65" t="s">
        <v>95</v>
      </c>
      <c r="AH65">
        <v>3</v>
      </c>
      <c r="AI65">
        <v>2.5</v>
      </c>
      <c r="AJ65">
        <v>2</v>
      </c>
    </row>
    <row r="66" spans="16:36" x14ac:dyDescent="0.25">
      <c r="P66" s="123"/>
      <c r="AE66" s="28" t="str">
        <f t="shared" si="1"/>
        <v>КГВВнг(А)-LS (5х1,5) 1</v>
      </c>
      <c r="AF66" s="29" t="s">
        <v>246</v>
      </c>
      <c r="AG66" t="s">
        <v>95</v>
      </c>
      <c r="AH66">
        <v>5</v>
      </c>
      <c r="AI66">
        <v>1.5</v>
      </c>
      <c r="AJ66">
        <v>1</v>
      </c>
    </row>
    <row r="67" spans="16:36" x14ac:dyDescent="0.25">
      <c r="P67" s="123"/>
      <c r="AE67" s="28" t="str">
        <f t="shared" si="1"/>
        <v>КГВВнг(А)-LS (5х1,5) 2</v>
      </c>
      <c r="AF67" s="29" t="s">
        <v>247</v>
      </c>
      <c r="AG67" t="s">
        <v>95</v>
      </c>
      <c r="AH67">
        <v>5</v>
      </c>
      <c r="AI67">
        <v>1.5</v>
      </c>
      <c r="AJ67">
        <v>2</v>
      </c>
    </row>
    <row r="68" spans="16:36" x14ac:dyDescent="0.25">
      <c r="AE68" s="28" t="str">
        <f t="shared" ref="AE68:AE99" si="2">AG68&amp;" ("&amp;AH68&amp;"х"&amp;AI68&amp;") "&amp;AJ68</f>
        <v>КГВВнг(А)-LS (5х2,5) 1</v>
      </c>
      <c r="AF68" s="29" t="s">
        <v>248</v>
      </c>
      <c r="AG68" t="s">
        <v>95</v>
      </c>
      <c r="AH68">
        <v>5</v>
      </c>
      <c r="AI68">
        <v>2.5</v>
      </c>
      <c r="AJ68">
        <v>1</v>
      </c>
    </row>
    <row r="69" spans="16:36" x14ac:dyDescent="0.25">
      <c r="AE69" s="28" t="str">
        <f t="shared" si="2"/>
        <v>КГВВнг(А)-LS (5х2,5) 2</v>
      </c>
      <c r="AF69" s="29" t="s">
        <v>249</v>
      </c>
      <c r="AG69" t="s">
        <v>95</v>
      </c>
      <c r="AH69">
        <v>5</v>
      </c>
      <c r="AI69">
        <v>2.5</v>
      </c>
      <c r="AJ69">
        <v>2</v>
      </c>
    </row>
    <row r="70" spans="16:36" x14ac:dyDescent="0.25">
      <c r="AE70" s="28" t="str">
        <f t="shared" si="2"/>
        <v>КГВВнг(А)-LS (5х4) 1</v>
      </c>
      <c r="AF70" s="29" t="s">
        <v>250</v>
      </c>
      <c r="AG70" t="s">
        <v>95</v>
      </c>
      <c r="AH70">
        <v>5</v>
      </c>
      <c r="AI70">
        <v>4</v>
      </c>
      <c r="AJ70">
        <v>1</v>
      </c>
    </row>
    <row r="71" spans="16:36" x14ac:dyDescent="0.25">
      <c r="AE71" s="28" t="str">
        <f t="shared" si="2"/>
        <v>КГВВнг(А)-LS (5х4) 2</v>
      </c>
      <c r="AF71" s="29" t="s">
        <v>251</v>
      </c>
      <c r="AG71" t="s">
        <v>95</v>
      </c>
      <c r="AH71">
        <v>5</v>
      </c>
      <c r="AI71">
        <v>4</v>
      </c>
      <c r="AJ71">
        <v>2</v>
      </c>
    </row>
    <row r="72" spans="16:36" x14ac:dyDescent="0.25">
      <c r="AE72" s="28" t="str">
        <f t="shared" si="2"/>
        <v>КГВВнг(А)-LS (5х6) 1</v>
      </c>
      <c r="AF72" s="29" t="s">
        <v>252</v>
      </c>
      <c r="AG72" t="s">
        <v>95</v>
      </c>
      <c r="AH72">
        <v>5</v>
      </c>
      <c r="AI72">
        <v>6</v>
      </c>
      <c r="AJ72">
        <v>1</v>
      </c>
    </row>
    <row r="73" spans="16:36" x14ac:dyDescent="0.25">
      <c r="AE73" s="28" t="str">
        <f t="shared" si="2"/>
        <v>КГВВнг(А)-LS (5х6) 2</v>
      </c>
      <c r="AF73" s="29" t="s">
        <v>253</v>
      </c>
      <c r="AG73" t="s">
        <v>95</v>
      </c>
      <c r="AH73">
        <v>5</v>
      </c>
      <c r="AI73">
        <v>6</v>
      </c>
      <c r="AJ73">
        <v>2</v>
      </c>
    </row>
    <row r="74" spans="16:36" x14ac:dyDescent="0.25">
      <c r="AE74" s="28" t="str">
        <f t="shared" si="2"/>
        <v>КГВВнг(А)-LS (4х0,75) 1</v>
      </c>
      <c r="AF74" s="29" t="s">
        <v>254</v>
      </c>
      <c r="AG74" t="s">
        <v>95</v>
      </c>
      <c r="AH74">
        <v>4</v>
      </c>
      <c r="AI74">
        <v>0.75</v>
      </c>
      <c r="AJ74">
        <v>1</v>
      </c>
    </row>
    <row r="75" spans="16:36" x14ac:dyDescent="0.25">
      <c r="AE75" s="28" t="str">
        <f t="shared" si="2"/>
        <v>КГВВнг(А)-LS (4х0,75) 2</v>
      </c>
      <c r="AF75" s="29" t="s">
        <v>255</v>
      </c>
      <c r="AG75" t="s">
        <v>95</v>
      </c>
      <c r="AH75">
        <v>4</v>
      </c>
      <c r="AI75">
        <v>0.75</v>
      </c>
      <c r="AJ75">
        <v>2</v>
      </c>
    </row>
    <row r="76" spans="16:36" x14ac:dyDescent="0.25">
      <c r="AE76" s="28" t="str">
        <f t="shared" si="2"/>
        <v>ПУГВ (1х2,5) 1</v>
      </c>
      <c r="AF76" s="29" t="s">
        <v>256</v>
      </c>
      <c r="AG76" t="s">
        <v>257</v>
      </c>
      <c r="AH76">
        <v>1</v>
      </c>
      <c r="AI76">
        <v>2.5</v>
      </c>
      <c r="AJ76">
        <v>1</v>
      </c>
    </row>
    <row r="77" spans="16:36" x14ac:dyDescent="0.25">
      <c r="AE77" s="28" t="str">
        <f t="shared" si="2"/>
        <v>ПУГВ (1х2,5) 2</v>
      </c>
      <c r="AF77" s="29" t="s">
        <v>258</v>
      </c>
      <c r="AG77" t="s">
        <v>257</v>
      </c>
      <c r="AH77">
        <v>1</v>
      </c>
      <c r="AI77">
        <v>2.5</v>
      </c>
      <c r="AJ77">
        <v>2</v>
      </c>
    </row>
    <row r="78" spans="16:36" x14ac:dyDescent="0.25">
      <c r="AE78" s="28" t="str">
        <f t="shared" si="2"/>
        <v>ПУГВ (1х4) 1</v>
      </c>
      <c r="AF78" s="29" t="s">
        <v>256</v>
      </c>
      <c r="AG78" t="s">
        <v>257</v>
      </c>
      <c r="AH78">
        <v>1</v>
      </c>
      <c r="AI78">
        <v>4</v>
      </c>
      <c r="AJ78">
        <v>1</v>
      </c>
    </row>
    <row r="79" spans="16:36" x14ac:dyDescent="0.25">
      <c r="AE79" s="28" t="str">
        <f t="shared" si="2"/>
        <v>ПУГВ (1х4) 2</v>
      </c>
      <c r="AF79" s="29" t="s">
        <v>258</v>
      </c>
      <c r="AG79" t="s">
        <v>257</v>
      </c>
      <c r="AH79">
        <v>1</v>
      </c>
      <c r="AI79">
        <v>4</v>
      </c>
      <c r="AJ79">
        <v>2</v>
      </c>
    </row>
    <row r="80" spans="16:36" x14ac:dyDescent="0.25">
      <c r="AE80" s="28" t="str">
        <f t="shared" si="2"/>
        <v>ПУГВ (1х6) 1</v>
      </c>
      <c r="AF80" s="29" t="s">
        <v>256</v>
      </c>
      <c r="AG80" t="s">
        <v>257</v>
      </c>
      <c r="AH80">
        <v>1</v>
      </c>
      <c r="AI80">
        <v>6</v>
      </c>
      <c r="AJ80">
        <v>1</v>
      </c>
    </row>
    <row r="81" spans="31:36" x14ac:dyDescent="0.25">
      <c r="AE81" s="28" t="str">
        <f t="shared" si="2"/>
        <v>ПУГВ (1х6) 2</v>
      </c>
      <c r="AF81" s="29" t="s">
        <v>258</v>
      </c>
      <c r="AG81" t="s">
        <v>257</v>
      </c>
      <c r="AH81">
        <v>1</v>
      </c>
      <c r="AI81">
        <v>6</v>
      </c>
      <c r="AJ81">
        <v>2</v>
      </c>
    </row>
    <row r="82" spans="31:36" x14ac:dyDescent="0.25">
      <c r="AE82" s="28" t="str">
        <f t="shared" si="2"/>
        <v>ПУГВ (1х10) 1</v>
      </c>
      <c r="AF82" s="29" t="s">
        <v>259</v>
      </c>
      <c r="AG82" t="s">
        <v>257</v>
      </c>
      <c r="AH82">
        <v>1</v>
      </c>
      <c r="AI82">
        <v>10</v>
      </c>
      <c r="AJ82">
        <v>1</v>
      </c>
    </row>
    <row r="83" spans="31:36" x14ac:dyDescent="0.25">
      <c r="AE83" s="28" t="str">
        <f t="shared" si="2"/>
        <v>ПУГВ (1х10) 2</v>
      </c>
      <c r="AF83" s="29" t="s">
        <v>260</v>
      </c>
      <c r="AG83" t="s">
        <v>257</v>
      </c>
      <c r="AH83">
        <v>1</v>
      </c>
      <c r="AI83">
        <v>10</v>
      </c>
      <c r="AJ83">
        <v>2</v>
      </c>
    </row>
    <row r="84" spans="31:36" x14ac:dyDescent="0.25">
      <c r="AE84" s="28" t="str">
        <f t="shared" si="2"/>
        <v>ПУГВ (1х25) 1</v>
      </c>
      <c r="AF84" s="29" t="s">
        <v>259</v>
      </c>
      <c r="AG84" t="s">
        <v>257</v>
      </c>
      <c r="AH84">
        <v>1</v>
      </c>
      <c r="AI84">
        <v>25</v>
      </c>
      <c r="AJ84">
        <v>1</v>
      </c>
    </row>
    <row r="85" spans="31:36" x14ac:dyDescent="0.25">
      <c r="AE85" s="28" t="str">
        <f t="shared" si="2"/>
        <v>ПУГВ (1х25) 2</v>
      </c>
      <c r="AF85" s="29" t="s">
        <v>260</v>
      </c>
      <c r="AG85" t="s">
        <v>257</v>
      </c>
      <c r="AH85">
        <v>1</v>
      </c>
      <c r="AI85">
        <v>25</v>
      </c>
      <c r="AJ85">
        <v>2</v>
      </c>
    </row>
    <row r="86" spans="31:36" x14ac:dyDescent="0.25">
      <c r="AE86" s="28" t="str">
        <f t="shared" si="2"/>
        <v>КВБбШвнг(А)-LS (14х2,5) 1</v>
      </c>
      <c r="AF86" s="29" t="s">
        <v>77</v>
      </c>
      <c r="AG86" t="s">
        <v>261</v>
      </c>
      <c r="AH86">
        <v>14</v>
      </c>
      <c r="AI86">
        <v>2.5</v>
      </c>
      <c r="AJ86">
        <v>1</v>
      </c>
    </row>
    <row r="87" spans="31:36" x14ac:dyDescent="0.25">
      <c r="AE87" s="28" t="str">
        <f t="shared" si="2"/>
        <v>КВБбШвнг(А)-LS (14х2,5) 2</v>
      </c>
      <c r="AF87" s="29" t="s">
        <v>86</v>
      </c>
      <c r="AG87" t="s">
        <v>261</v>
      </c>
      <c r="AH87">
        <v>14</v>
      </c>
      <c r="AI87">
        <v>2.5</v>
      </c>
      <c r="AJ87">
        <v>2</v>
      </c>
    </row>
    <row r="88" spans="31:36" x14ac:dyDescent="0.25">
      <c r="AE88" s="28" t="str">
        <f t="shared" si="2"/>
        <v>ППГнг(А)-FRHF (2х1,5) 1</v>
      </c>
      <c r="AF88" s="29" t="s">
        <v>59</v>
      </c>
      <c r="AG88" t="s">
        <v>106</v>
      </c>
      <c r="AH88">
        <v>2</v>
      </c>
      <c r="AI88">
        <v>1.5</v>
      </c>
      <c r="AJ88">
        <v>1</v>
      </c>
    </row>
    <row r="89" spans="31:36" x14ac:dyDescent="0.25">
      <c r="AE89" s="28" t="str">
        <f t="shared" si="2"/>
        <v>ППГнг(А)-FRHF (2х1,5) 2</v>
      </c>
      <c r="AF89" s="29" t="s">
        <v>68</v>
      </c>
      <c r="AG89" t="s">
        <v>106</v>
      </c>
      <c r="AH89">
        <v>2</v>
      </c>
      <c r="AI89">
        <v>1.5</v>
      </c>
      <c r="AJ89">
        <v>2</v>
      </c>
    </row>
    <row r="90" spans="31:36" x14ac:dyDescent="0.25">
      <c r="AE90" s="28" t="str">
        <f t="shared" si="2"/>
        <v>ППГнг(А)-FRHF (2х2,5) 1</v>
      </c>
      <c r="AF90" s="29" t="s">
        <v>77</v>
      </c>
      <c r="AG90" t="s">
        <v>106</v>
      </c>
      <c r="AH90">
        <v>2</v>
      </c>
      <c r="AI90">
        <v>2.5</v>
      </c>
      <c r="AJ90">
        <v>1</v>
      </c>
    </row>
    <row r="91" spans="31:36" x14ac:dyDescent="0.25">
      <c r="AE91" s="28" t="str">
        <f t="shared" si="2"/>
        <v>ППГнг(А)-FRHF (2х2,5) 2</v>
      </c>
      <c r="AF91" s="29" t="s">
        <v>86</v>
      </c>
      <c r="AG91" t="s">
        <v>106</v>
      </c>
      <c r="AH91">
        <v>2</v>
      </c>
      <c r="AI91">
        <v>2.5</v>
      </c>
      <c r="AJ91">
        <v>2</v>
      </c>
    </row>
    <row r="92" spans="31:36" x14ac:dyDescent="0.25">
      <c r="AE92" s="28" t="str">
        <f t="shared" si="2"/>
        <v>ППГнг(А)-FRHF (3х1,5) 1</v>
      </c>
      <c r="AF92" s="29" t="s">
        <v>93</v>
      </c>
      <c r="AG92" t="s">
        <v>106</v>
      </c>
      <c r="AH92">
        <v>3</v>
      </c>
      <c r="AI92">
        <v>1.5</v>
      </c>
      <c r="AJ92">
        <v>1</v>
      </c>
    </row>
    <row r="93" spans="31:36" x14ac:dyDescent="0.25">
      <c r="AE93" s="28" t="str">
        <f t="shared" si="2"/>
        <v>ППГнг(А)-FRHF (3х1,5) 2</v>
      </c>
      <c r="AF93" s="29" t="s">
        <v>100</v>
      </c>
      <c r="AG93" t="s">
        <v>106</v>
      </c>
      <c r="AH93">
        <v>3</v>
      </c>
      <c r="AI93">
        <v>1.5</v>
      </c>
      <c r="AJ93">
        <v>2</v>
      </c>
    </row>
    <row r="94" spans="31:36" x14ac:dyDescent="0.25">
      <c r="AE94" s="28" t="str">
        <f t="shared" si="2"/>
        <v>ППГнг(А)-FRHF (3х2,5) 1</v>
      </c>
      <c r="AF94" s="29" t="s">
        <v>105</v>
      </c>
      <c r="AG94" t="s">
        <v>106</v>
      </c>
      <c r="AH94">
        <v>3</v>
      </c>
      <c r="AI94">
        <v>2.5</v>
      </c>
      <c r="AJ94">
        <v>1</v>
      </c>
    </row>
    <row r="95" spans="31:36" x14ac:dyDescent="0.25">
      <c r="AE95" s="28" t="str">
        <f t="shared" si="2"/>
        <v>ППГнг(А)-FRHF (3х2,5) 2</v>
      </c>
      <c r="AF95" s="29" t="s">
        <v>109</v>
      </c>
      <c r="AG95" t="s">
        <v>106</v>
      </c>
      <c r="AH95">
        <v>3</v>
      </c>
      <c r="AI95">
        <v>2.5</v>
      </c>
      <c r="AJ95">
        <v>2</v>
      </c>
    </row>
    <row r="96" spans="31:36" x14ac:dyDescent="0.25">
      <c r="AE96" s="28" t="str">
        <f t="shared" si="2"/>
        <v>ППГнг(А)-FRHF (3х4) 1</v>
      </c>
      <c r="AF96" s="29" t="s">
        <v>114</v>
      </c>
      <c r="AG96" t="s">
        <v>106</v>
      </c>
      <c r="AH96">
        <v>3</v>
      </c>
      <c r="AI96">
        <v>4</v>
      </c>
      <c r="AJ96">
        <v>1</v>
      </c>
    </row>
    <row r="97" spans="31:36" x14ac:dyDescent="0.25">
      <c r="AE97" s="28" t="str">
        <f t="shared" si="2"/>
        <v>ППГнг(А)-FRHF (3х4) 2</v>
      </c>
      <c r="AF97" s="29" t="s">
        <v>120</v>
      </c>
      <c r="AG97" t="s">
        <v>106</v>
      </c>
      <c r="AH97">
        <v>3</v>
      </c>
      <c r="AI97">
        <v>4</v>
      </c>
      <c r="AJ97">
        <v>2</v>
      </c>
    </row>
    <row r="98" spans="31:36" x14ac:dyDescent="0.25">
      <c r="AE98" s="28" t="str">
        <f t="shared" si="2"/>
        <v>ППГнг(А)-FRHF (3х6) 1</v>
      </c>
      <c r="AF98" s="29" t="s">
        <v>125</v>
      </c>
      <c r="AG98" t="s">
        <v>106</v>
      </c>
      <c r="AH98">
        <v>3</v>
      </c>
      <c r="AI98">
        <v>6</v>
      </c>
      <c r="AJ98">
        <v>1</v>
      </c>
    </row>
    <row r="99" spans="31:36" x14ac:dyDescent="0.25">
      <c r="AE99" s="28" t="str">
        <f t="shared" si="2"/>
        <v>ППГнг(А)-FRHF (3х6) 2</v>
      </c>
      <c r="AF99" s="29" t="s">
        <v>130</v>
      </c>
      <c r="AG99" t="s">
        <v>106</v>
      </c>
      <c r="AH99">
        <v>3</v>
      </c>
      <c r="AI99">
        <v>6</v>
      </c>
      <c r="AJ99">
        <v>2</v>
      </c>
    </row>
    <row r="100" spans="31:36" x14ac:dyDescent="0.25">
      <c r="AE100" s="28" t="str">
        <f t="shared" ref="AE100:AE131" si="3">AG100&amp;" ("&amp;AH100&amp;"х"&amp;AI100&amp;") "&amp;AJ100</f>
        <v>ППГнг(А)-FRHF (5х1,5) 1</v>
      </c>
      <c r="AF100" s="29" t="s">
        <v>135</v>
      </c>
      <c r="AG100" t="s">
        <v>106</v>
      </c>
      <c r="AH100">
        <v>5</v>
      </c>
      <c r="AI100">
        <v>1.5</v>
      </c>
      <c r="AJ100">
        <v>1</v>
      </c>
    </row>
    <row r="101" spans="31:36" x14ac:dyDescent="0.25">
      <c r="AE101" s="28" t="str">
        <f t="shared" si="3"/>
        <v>ППГнг(А)-FRHF (5х1,5) 2</v>
      </c>
      <c r="AF101" s="29" t="s">
        <v>140</v>
      </c>
      <c r="AG101" t="s">
        <v>106</v>
      </c>
      <c r="AH101">
        <v>5</v>
      </c>
      <c r="AI101">
        <v>1.5</v>
      </c>
      <c r="AJ101">
        <v>2</v>
      </c>
    </row>
    <row r="102" spans="31:36" x14ac:dyDescent="0.25">
      <c r="AE102" s="28" t="str">
        <f t="shared" si="3"/>
        <v>ППГнг(А)-FRHF (5х2,5) 1</v>
      </c>
      <c r="AF102" s="29" t="s">
        <v>145</v>
      </c>
      <c r="AG102" t="s">
        <v>106</v>
      </c>
      <c r="AH102">
        <v>5</v>
      </c>
      <c r="AI102">
        <v>2.5</v>
      </c>
      <c r="AJ102">
        <v>1</v>
      </c>
    </row>
    <row r="103" spans="31:36" x14ac:dyDescent="0.25">
      <c r="AE103" s="28" t="str">
        <f t="shared" si="3"/>
        <v>ППГнг(А)-FRHF (5х2,5) 2</v>
      </c>
      <c r="AF103" s="29" t="s">
        <v>148</v>
      </c>
      <c r="AG103" t="s">
        <v>106</v>
      </c>
      <c r="AH103">
        <v>5</v>
      </c>
      <c r="AI103">
        <v>2.5</v>
      </c>
      <c r="AJ103">
        <v>2</v>
      </c>
    </row>
    <row r="104" spans="31:36" x14ac:dyDescent="0.25">
      <c r="AE104" s="28" t="str">
        <f t="shared" si="3"/>
        <v>ППГнг(А)-FRHF (5х4) 1</v>
      </c>
      <c r="AF104" s="29" t="s">
        <v>151</v>
      </c>
      <c r="AG104" t="s">
        <v>106</v>
      </c>
      <c r="AH104">
        <v>5</v>
      </c>
      <c r="AI104">
        <v>4</v>
      </c>
      <c r="AJ104">
        <v>1</v>
      </c>
    </row>
    <row r="105" spans="31:36" x14ac:dyDescent="0.25">
      <c r="AE105" s="28" t="str">
        <f t="shared" si="3"/>
        <v>ППГнг(А)-FRHF (5х4) 2</v>
      </c>
      <c r="AF105" s="29" t="s">
        <v>154</v>
      </c>
      <c r="AG105" t="s">
        <v>106</v>
      </c>
      <c r="AH105">
        <v>5</v>
      </c>
      <c r="AI105">
        <v>4</v>
      </c>
      <c r="AJ105">
        <v>2</v>
      </c>
    </row>
    <row r="106" spans="31:36" x14ac:dyDescent="0.25">
      <c r="AE106" s="28" t="str">
        <f t="shared" si="3"/>
        <v>ППГнг(А)-FRHF (5х6) 1</v>
      </c>
      <c r="AF106" s="29" t="s">
        <v>157</v>
      </c>
      <c r="AG106" t="s">
        <v>106</v>
      </c>
      <c r="AH106">
        <v>5</v>
      </c>
      <c r="AI106">
        <v>6</v>
      </c>
      <c r="AJ106">
        <v>1</v>
      </c>
    </row>
    <row r="107" spans="31:36" x14ac:dyDescent="0.25">
      <c r="AE107" s="28" t="str">
        <f t="shared" si="3"/>
        <v>ППГнг(А)-FRHF (5х6) 2</v>
      </c>
      <c r="AF107" s="29" t="s">
        <v>160</v>
      </c>
      <c r="AG107" t="s">
        <v>106</v>
      </c>
      <c r="AH107">
        <v>5</v>
      </c>
      <c r="AI107">
        <v>6</v>
      </c>
      <c r="AJ107">
        <v>2</v>
      </c>
    </row>
    <row r="108" spans="31:36" x14ac:dyDescent="0.25">
      <c r="AE108" s="28" t="str">
        <f t="shared" si="3"/>
        <v>ППГнг(А)-FRHF (5х10) 1</v>
      </c>
      <c r="AF108" s="29" t="s">
        <v>163</v>
      </c>
      <c r="AG108" t="s">
        <v>106</v>
      </c>
      <c r="AH108">
        <v>5</v>
      </c>
      <c r="AI108">
        <v>10</v>
      </c>
      <c r="AJ108">
        <v>1</v>
      </c>
    </row>
    <row r="109" spans="31:36" x14ac:dyDescent="0.25">
      <c r="AE109" s="28" t="str">
        <f t="shared" si="3"/>
        <v>ППГнг(А)-FRHF (5х10) 2</v>
      </c>
      <c r="AF109" s="29" t="s">
        <v>166</v>
      </c>
      <c r="AG109" t="s">
        <v>106</v>
      </c>
      <c r="AH109">
        <v>5</v>
      </c>
      <c r="AI109">
        <v>10</v>
      </c>
      <c r="AJ109">
        <v>2</v>
      </c>
    </row>
    <row r="110" spans="31:36" x14ac:dyDescent="0.25">
      <c r="AE110" s="28" t="str">
        <f t="shared" si="3"/>
        <v>ППГнг(А)-FRHF (5х16) 1</v>
      </c>
      <c r="AF110" s="29" t="s">
        <v>169</v>
      </c>
      <c r="AG110" t="s">
        <v>106</v>
      </c>
      <c r="AH110">
        <v>5</v>
      </c>
      <c r="AI110">
        <v>16</v>
      </c>
      <c r="AJ110">
        <v>1</v>
      </c>
    </row>
    <row r="111" spans="31:36" x14ac:dyDescent="0.25">
      <c r="AE111" s="28" t="str">
        <f t="shared" si="3"/>
        <v>ППГнг(А)-FRHF (5х16) 2</v>
      </c>
      <c r="AF111" s="29" t="s">
        <v>172</v>
      </c>
      <c r="AG111" t="s">
        <v>106</v>
      </c>
      <c r="AH111">
        <v>5</v>
      </c>
      <c r="AI111">
        <v>16</v>
      </c>
      <c r="AJ111">
        <v>2</v>
      </c>
    </row>
    <row r="112" spans="31:36" x14ac:dyDescent="0.25">
      <c r="AE112" s="28" t="str">
        <f t="shared" si="3"/>
        <v>ППГнг(А)-FRHF (5х25) 1</v>
      </c>
      <c r="AF112" s="29" t="s">
        <v>173</v>
      </c>
      <c r="AG112" t="s">
        <v>106</v>
      </c>
      <c r="AH112">
        <v>5</v>
      </c>
      <c r="AI112">
        <v>25</v>
      </c>
      <c r="AJ112">
        <v>1</v>
      </c>
    </row>
    <row r="113" spans="31:36" x14ac:dyDescent="0.25">
      <c r="AE113" s="28" t="str">
        <f t="shared" si="3"/>
        <v>ППГнг(А)-FRHF (5х25) 2</v>
      </c>
      <c r="AF113" s="29" t="s">
        <v>176</v>
      </c>
      <c r="AG113" t="s">
        <v>106</v>
      </c>
      <c r="AH113">
        <v>5</v>
      </c>
      <c r="AI113">
        <v>25</v>
      </c>
      <c r="AJ113">
        <v>2</v>
      </c>
    </row>
    <row r="114" spans="31:36" x14ac:dyDescent="0.25">
      <c r="AE114" s="28" t="str">
        <f t="shared" si="3"/>
        <v>ППГнг(А)-FRHF (5х35) 1</v>
      </c>
      <c r="AF114" s="29" t="s">
        <v>179</v>
      </c>
      <c r="AG114" t="s">
        <v>106</v>
      </c>
      <c r="AH114">
        <v>5</v>
      </c>
      <c r="AI114">
        <v>35</v>
      </c>
      <c r="AJ114">
        <v>1</v>
      </c>
    </row>
    <row r="115" spans="31:36" x14ac:dyDescent="0.25">
      <c r="AE115" s="28" t="str">
        <f t="shared" si="3"/>
        <v>ППГнг(А)-FRHF (5х35) 1</v>
      </c>
      <c r="AF115" s="29" t="s">
        <v>182</v>
      </c>
      <c r="AG115" t="s">
        <v>106</v>
      </c>
      <c r="AH115">
        <v>5</v>
      </c>
      <c r="AI115">
        <v>35</v>
      </c>
      <c r="AJ115">
        <v>1</v>
      </c>
    </row>
    <row r="116" spans="31:36" x14ac:dyDescent="0.25">
      <c r="AE116" s="28" t="str">
        <f t="shared" si="3"/>
        <v>ППГнг(А)-FRHF (5х50) 1</v>
      </c>
      <c r="AF116" s="29" t="s">
        <v>185</v>
      </c>
      <c r="AG116" t="s">
        <v>106</v>
      </c>
      <c r="AH116">
        <v>5</v>
      </c>
      <c r="AI116">
        <v>50</v>
      </c>
      <c r="AJ116">
        <v>1</v>
      </c>
    </row>
    <row r="117" spans="31:36" x14ac:dyDescent="0.25">
      <c r="AE117" s="28" t="str">
        <f t="shared" si="3"/>
        <v>ППГнг(А)-FRHF (5х50) 2</v>
      </c>
      <c r="AF117" s="29" t="s">
        <v>186</v>
      </c>
      <c r="AG117" t="s">
        <v>106</v>
      </c>
      <c r="AH117">
        <v>5</v>
      </c>
      <c r="AI117">
        <v>50</v>
      </c>
      <c r="AJ117">
        <v>2</v>
      </c>
    </row>
    <row r="118" spans="31:36" x14ac:dyDescent="0.25">
      <c r="AE118" s="28" t="str">
        <f t="shared" si="3"/>
        <v>ППГнг(А)-FRHF (5х95) 1</v>
      </c>
      <c r="AF118" s="29" t="s">
        <v>187</v>
      </c>
      <c r="AG118" t="s">
        <v>106</v>
      </c>
      <c r="AH118">
        <v>5</v>
      </c>
      <c r="AI118">
        <v>95</v>
      </c>
      <c r="AJ118">
        <v>1</v>
      </c>
    </row>
    <row r="119" spans="31:36" x14ac:dyDescent="0.25">
      <c r="AE119" s="28" t="str">
        <f t="shared" si="3"/>
        <v>ППГнг(А)-FRHF (5х95) 2</v>
      </c>
      <c r="AF119" s="29" t="s">
        <v>190</v>
      </c>
      <c r="AG119" t="s">
        <v>106</v>
      </c>
      <c r="AH119">
        <v>5</v>
      </c>
      <c r="AI119">
        <v>95</v>
      </c>
      <c r="AJ119">
        <v>2</v>
      </c>
    </row>
    <row r="120" spans="31:36" x14ac:dyDescent="0.25">
      <c r="AE120" s="28" t="str">
        <f t="shared" si="3"/>
        <v>ППГнг(А)-FRHF (5х120) 1</v>
      </c>
      <c r="AF120" s="29" t="s">
        <v>193</v>
      </c>
      <c r="AG120" t="s">
        <v>106</v>
      </c>
      <c r="AH120">
        <v>5</v>
      </c>
      <c r="AI120">
        <v>120</v>
      </c>
      <c r="AJ120">
        <v>1</v>
      </c>
    </row>
    <row r="121" spans="31:36" x14ac:dyDescent="0.25">
      <c r="AE121" s="28" t="str">
        <f t="shared" si="3"/>
        <v>ППГнг(А)-FRHF (5х120) 2</v>
      </c>
      <c r="AF121" s="29" t="s">
        <v>196</v>
      </c>
      <c r="AG121" t="s">
        <v>106</v>
      </c>
      <c r="AH121">
        <v>5</v>
      </c>
      <c r="AI121">
        <v>120</v>
      </c>
      <c r="AJ121">
        <v>2</v>
      </c>
    </row>
    <row r="122" spans="31:36" x14ac:dyDescent="0.25">
      <c r="AE122" s="28" t="str">
        <f t="shared" si="3"/>
        <v>ППГнг(А)-HF (2х1,5) 1</v>
      </c>
      <c r="AF122" s="29" t="s">
        <v>59</v>
      </c>
      <c r="AG122" t="s">
        <v>111</v>
      </c>
      <c r="AH122">
        <v>2</v>
      </c>
      <c r="AI122">
        <v>1.5</v>
      </c>
      <c r="AJ122">
        <v>1</v>
      </c>
    </row>
    <row r="123" spans="31:36" x14ac:dyDescent="0.25">
      <c r="AE123" s="28" t="str">
        <f t="shared" si="3"/>
        <v>ППГнг(А)-HF (2х1,5) 2</v>
      </c>
      <c r="AF123" s="29" t="s">
        <v>68</v>
      </c>
      <c r="AG123" t="s">
        <v>111</v>
      </c>
      <c r="AH123">
        <v>2</v>
      </c>
      <c r="AI123">
        <v>1.5</v>
      </c>
      <c r="AJ123">
        <v>2</v>
      </c>
    </row>
    <row r="124" spans="31:36" x14ac:dyDescent="0.25">
      <c r="AE124" s="28" t="str">
        <f t="shared" si="3"/>
        <v>ППГнг(А)-HF (2х2,5) 1</v>
      </c>
      <c r="AF124" s="29" t="s">
        <v>77</v>
      </c>
      <c r="AG124" t="s">
        <v>111</v>
      </c>
      <c r="AH124">
        <v>2</v>
      </c>
      <c r="AI124">
        <v>2.5</v>
      </c>
      <c r="AJ124">
        <v>1</v>
      </c>
    </row>
    <row r="125" spans="31:36" x14ac:dyDescent="0.25">
      <c r="AE125" s="28" t="str">
        <f t="shared" si="3"/>
        <v>ППГнг(А)-HF (2х2,5) 2</v>
      </c>
      <c r="AF125" s="29" t="s">
        <v>86</v>
      </c>
      <c r="AG125" t="s">
        <v>111</v>
      </c>
      <c r="AH125">
        <v>2</v>
      </c>
      <c r="AI125">
        <v>2.5</v>
      </c>
      <c r="AJ125">
        <v>2</v>
      </c>
    </row>
    <row r="126" spans="31:36" x14ac:dyDescent="0.25">
      <c r="AE126" s="28" t="str">
        <f t="shared" si="3"/>
        <v>ППГнг(А)-HF (3х1,5) 1</v>
      </c>
      <c r="AF126" s="29" t="s">
        <v>93</v>
      </c>
      <c r="AG126" t="s">
        <v>111</v>
      </c>
      <c r="AH126">
        <v>3</v>
      </c>
      <c r="AI126">
        <v>1.5</v>
      </c>
      <c r="AJ126">
        <v>1</v>
      </c>
    </row>
    <row r="127" spans="31:36" x14ac:dyDescent="0.25">
      <c r="AE127" s="28" t="str">
        <f t="shared" si="3"/>
        <v>ППГнг(А)-HF (3х1,5) 2</v>
      </c>
      <c r="AF127" s="29" t="s">
        <v>100</v>
      </c>
      <c r="AG127" t="s">
        <v>111</v>
      </c>
      <c r="AH127">
        <v>3</v>
      </c>
      <c r="AI127">
        <v>1.5</v>
      </c>
      <c r="AJ127">
        <v>2</v>
      </c>
    </row>
    <row r="128" spans="31:36" x14ac:dyDescent="0.25">
      <c r="AE128" s="28" t="str">
        <f t="shared" si="3"/>
        <v>ППГнг(А)-HF (3х2,5) 1</v>
      </c>
      <c r="AF128" s="29" t="s">
        <v>105</v>
      </c>
      <c r="AG128" t="s">
        <v>111</v>
      </c>
      <c r="AH128">
        <v>3</v>
      </c>
      <c r="AI128">
        <v>2.5</v>
      </c>
      <c r="AJ128">
        <v>1</v>
      </c>
    </row>
    <row r="129" spans="31:36" x14ac:dyDescent="0.25">
      <c r="AE129" s="28" t="str">
        <f t="shared" si="3"/>
        <v>ППГнг(А)-HF (3х2,5) 2</v>
      </c>
      <c r="AF129" s="29" t="s">
        <v>109</v>
      </c>
      <c r="AG129" t="s">
        <v>111</v>
      </c>
      <c r="AH129">
        <v>3</v>
      </c>
      <c r="AI129">
        <v>2.5</v>
      </c>
      <c r="AJ129">
        <v>2</v>
      </c>
    </row>
    <row r="130" spans="31:36" x14ac:dyDescent="0.25">
      <c r="AE130" s="28" t="str">
        <f t="shared" si="3"/>
        <v>ППГнг(А)-HF (3х4) 1</v>
      </c>
      <c r="AF130" s="29" t="s">
        <v>114</v>
      </c>
      <c r="AG130" t="s">
        <v>111</v>
      </c>
      <c r="AH130">
        <v>3</v>
      </c>
      <c r="AI130">
        <v>4</v>
      </c>
      <c r="AJ130">
        <v>1</v>
      </c>
    </row>
    <row r="131" spans="31:36" x14ac:dyDescent="0.25">
      <c r="AE131" s="28" t="str">
        <f t="shared" si="3"/>
        <v>ППГнг(А)-HF (3х4) 2</v>
      </c>
      <c r="AF131" s="29" t="s">
        <v>120</v>
      </c>
      <c r="AG131" t="s">
        <v>111</v>
      </c>
      <c r="AH131">
        <v>3</v>
      </c>
      <c r="AI131">
        <v>4</v>
      </c>
      <c r="AJ131">
        <v>2</v>
      </c>
    </row>
    <row r="132" spans="31:36" x14ac:dyDescent="0.25">
      <c r="AE132" s="28" t="str">
        <f t="shared" ref="AE132:AE163" si="4">AG132&amp;" ("&amp;AH132&amp;"х"&amp;AI132&amp;") "&amp;AJ132</f>
        <v>ППГнг(А)-HF (3х6) 1</v>
      </c>
      <c r="AF132" s="29" t="s">
        <v>125</v>
      </c>
      <c r="AG132" t="s">
        <v>111</v>
      </c>
      <c r="AH132">
        <v>3</v>
      </c>
      <c r="AI132">
        <v>6</v>
      </c>
      <c r="AJ132">
        <v>1</v>
      </c>
    </row>
    <row r="133" spans="31:36" x14ac:dyDescent="0.25">
      <c r="AE133" s="28" t="str">
        <f t="shared" si="4"/>
        <v>ППГнг(А)-HF (3х6) 2</v>
      </c>
      <c r="AF133" s="29" t="s">
        <v>130</v>
      </c>
      <c r="AG133" t="s">
        <v>111</v>
      </c>
      <c r="AH133">
        <v>3</v>
      </c>
      <c r="AI133">
        <v>6</v>
      </c>
      <c r="AJ133">
        <v>2</v>
      </c>
    </row>
    <row r="134" spans="31:36" x14ac:dyDescent="0.25">
      <c r="AE134" s="28" t="str">
        <f t="shared" si="4"/>
        <v>ППГнг(А)-HF (5х1,5) 1</v>
      </c>
      <c r="AF134" s="29" t="s">
        <v>135</v>
      </c>
      <c r="AG134" t="s">
        <v>111</v>
      </c>
      <c r="AH134">
        <v>5</v>
      </c>
      <c r="AI134">
        <v>1.5</v>
      </c>
      <c r="AJ134">
        <v>1</v>
      </c>
    </row>
    <row r="135" spans="31:36" x14ac:dyDescent="0.25">
      <c r="AE135" s="28" t="str">
        <f t="shared" si="4"/>
        <v>ППГнг(А)-HF (5х1,5) 2</v>
      </c>
      <c r="AF135" s="29" t="s">
        <v>140</v>
      </c>
      <c r="AG135" t="s">
        <v>111</v>
      </c>
      <c r="AH135">
        <v>5</v>
      </c>
      <c r="AI135">
        <v>1.5</v>
      </c>
      <c r="AJ135">
        <v>2</v>
      </c>
    </row>
    <row r="136" spans="31:36" x14ac:dyDescent="0.25">
      <c r="AE136" s="28" t="str">
        <f t="shared" si="4"/>
        <v>ППГнг(А)-HF (5х2,5) 1</v>
      </c>
      <c r="AF136" s="29" t="s">
        <v>145</v>
      </c>
      <c r="AG136" t="s">
        <v>111</v>
      </c>
      <c r="AH136">
        <v>5</v>
      </c>
      <c r="AI136">
        <v>2.5</v>
      </c>
      <c r="AJ136">
        <v>1</v>
      </c>
    </row>
    <row r="137" spans="31:36" x14ac:dyDescent="0.25">
      <c r="AE137" s="28" t="str">
        <f t="shared" si="4"/>
        <v>ППГнг(А)-HF (5х2,5) 2</v>
      </c>
      <c r="AF137" s="29" t="s">
        <v>148</v>
      </c>
      <c r="AG137" t="s">
        <v>111</v>
      </c>
      <c r="AH137">
        <v>5</v>
      </c>
      <c r="AI137">
        <v>2.5</v>
      </c>
      <c r="AJ137">
        <v>2</v>
      </c>
    </row>
    <row r="138" spans="31:36" x14ac:dyDescent="0.25">
      <c r="AE138" s="28" t="str">
        <f t="shared" si="4"/>
        <v>ППГнг(А)-HF (5х4) 1</v>
      </c>
      <c r="AF138" s="29" t="s">
        <v>151</v>
      </c>
      <c r="AG138" t="s">
        <v>111</v>
      </c>
      <c r="AH138">
        <v>5</v>
      </c>
      <c r="AI138">
        <v>4</v>
      </c>
      <c r="AJ138">
        <v>1</v>
      </c>
    </row>
    <row r="139" spans="31:36" x14ac:dyDescent="0.25">
      <c r="AE139" s="28" t="str">
        <f t="shared" si="4"/>
        <v>ППГнг(А)-HF (5х4) 2</v>
      </c>
      <c r="AF139" s="29" t="s">
        <v>154</v>
      </c>
      <c r="AG139" t="s">
        <v>111</v>
      </c>
      <c r="AH139">
        <v>5</v>
      </c>
      <c r="AI139">
        <v>4</v>
      </c>
      <c r="AJ139">
        <v>2</v>
      </c>
    </row>
    <row r="140" spans="31:36" x14ac:dyDescent="0.25">
      <c r="AE140" s="28" t="str">
        <f t="shared" si="4"/>
        <v>ППГнг(А)-HF (5х6) 1</v>
      </c>
      <c r="AF140" s="29" t="s">
        <v>157</v>
      </c>
      <c r="AG140" t="s">
        <v>111</v>
      </c>
      <c r="AH140">
        <v>5</v>
      </c>
      <c r="AI140">
        <v>6</v>
      </c>
      <c r="AJ140">
        <v>1</v>
      </c>
    </row>
    <row r="141" spans="31:36" x14ac:dyDescent="0.25">
      <c r="AE141" s="28" t="str">
        <f t="shared" si="4"/>
        <v>ППГнг(А)-HF (5х6) 2</v>
      </c>
      <c r="AF141" s="29" t="s">
        <v>160</v>
      </c>
      <c r="AG141" t="s">
        <v>111</v>
      </c>
      <c r="AH141">
        <v>5</v>
      </c>
      <c r="AI141">
        <v>6</v>
      </c>
      <c r="AJ141">
        <v>2</v>
      </c>
    </row>
    <row r="142" spans="31:36" x14ac:dyDescent="0.25">
      <c r="AE142" s="28" t="str">
        <f t="shared" si="4"/>
        <v>ППГнг(А)-HF (5х10) 1</v>
      </c>
      <c r="AF142" s="29" t="s">
        <v>163</v>
      </c>
      <c r="AG142" t="s">
        <v>111</v>
      </c>
      <c r="AH142">
        <v>5</v>
      </c>
      <c r="AI142">
        <v>10</v>
      </c>
      <c r="AJ142">
        <v>1</v>
      </c>
    </row>
    <row r="143" spans="31:36" x14ac:dyDescent="0.25">
      <c r="AE143" s="28" t="str">
        <f t="shared" si="4"/>
        <v>ППГнг(А)-HF (5х10) 2</v>
      </c>
      <c r="AF143" s="29" t="s">
        <v>166</v>
      </c>
      <c r="AG143" t="s">
        <v>111</v>
      </c>
      <c r="AH143">
        <v>5</v>
      </c>
      <c r="AI143">
        <v>10</v>
      </c>
      <c r="AJ143">
        <v>2</v>
      </c>
    </row>
    <row r="144" spans="31:36" x14ac:dyDescent="0.25">
      <c r="AE144" s="28" t="str">
        <f t="shared" si="4"/>
        <v>ППГнг(А)-HF (5х16) 1</v>
      </c>
      <c r="AF144" s="29" t="s">
        <v>169</v>
      </c>
      <c r="AG144" t="s">
        <v>111</v>
      </c>
      <c r="AH144">
        <v>5</v>
      </c>
      <c r="AI144">
        <v>16</v>
      </c>
      <c r="AJ144">
        <v>1</v>
      </c>
    </row>
    <row r="145" spans="31:36" x14ac:dyDescent="0.25">
      <c r="AE145" s="28" t="str">
        <f t="shared" si="4"/>
        <v>ППГнг(А)-HF (5х16) 2</v>
      </c>
      <c r="AF145" s="29" t="s">
        <v>172</v>
      </c>
      <c r="AG145" t="s">
        <v>111</v>
      </c>
      <c r="AH145">
        <v>5</v>
      </c>
      <c r="AI145">
        <v>16</v>
      </c>
      <c r="AJ145">
        <v>2</v>
      </c>
    </row>
    <row r="146" spans="31:36" x14ac:dyDescent="0.25">
      <c r="AE146" s="28" t="str">
        <f t="shared" si="4"/>
        <v>ППГнг(А)-HF (5х25) 1</v>
      </c>
      <c r="AF146" s="29" t="s">
        <v>173</v>
      </c>
      <c r="AG146" t="s">
        <v>111</v>
      </c>
      <c r="AH146">
        <v>5</v>
      </c>
      <c r="AI146">
        <v>25</v>
      </c>
      <c r="AJ146">
        <v>1</v>
      </c>
    </row>
    <row r="147" spans="31:36" x14ac:dyDescent="0.25">
      <c r="AE147" s="28" t="str">
        <f t="shared" si="4"/>
        <v>ППГнг(А)-HF (5х25) 2</v>
      </c>
      <c r="AF147" s="29" t="s">
        <v>176</v>
      </c>
      <c r="AG147" t="s">
        <v>111</v>
      </c>
      <c r="AH147">
        <v>5</v>
      </c>
      <c r="AI147">
        <v>25</v>
      </c>
      <c r="AJ147">
        <v>2</v>
      </c>
    </row>
    <row r="148" spans="31:36" x14ac:dyDescent="0.25">
      <c r="AE148" s="28" t="str">
        <f t="shared" si="4"/>
        <v>ППГнг(А)-HF (5х35) 1</v>
      </c>
      <c r="AF148" s="29" t="s">
        <v>179</v>
      </c>
      <c r="AG148" t="s">
        <v>111</v>
      </c>
      <c r="AH148">
        <v>5</v>
      </c>
      <c r="AI148">
        <v>35</v>
      </c>
      <c r="AJ148">
        <v>1</v>
      </c>
    </row>
    <row r="149" spans="31:36" x14ac:dyDescent="0.25">
      <c r="AE149" s="28" t="str">
        <f t="shared" si="4"/>
        <v>ППГнг(А)-HF (5х35) 2</v>
      </c>
      <c r="AF149" s="29" t="s">
        <v>182</v>
      </c>
      <c r="AG149" t="s">
        <v>111</v>
      </c>
      <c r="AH149">
        <v>5</v>
      </c>
      <c r="AI149">
        <v>35</v>
      </c>
      <c r="AJ149">
        <v>2</v>
      </c>
    </row>
    <row r="150" spans="31:36" x14ac:dyDescent="0.25">
      <c r="AE150" s="28" t="str">
        <f t="shared" si="4"/>
        <v>ППГнг(А)-HF (5х50) 1</v>
      </c>
      <c r="AF150" s="29" t="s">
        <v>185</v>
      </c>
      <c r="AG150" t="s">
        <v>111</v>
      </c>
      <c r="AH150">
        <v>5</v>
      </c>
      <c r="AI150">
        <v>50</v>
      </c>
      <c r="AJ150">
        <v>1</v>
      </c>
    </row>
    <row r="151" spans="31:36" x14ac:dyDescent="0.25">
      <c r="AE151" s="28" t="str">
        <f t="shared" si="4"/>
        <v>ППГнг(А)-HF (5х50) 2</v>
      </c>
      <c r="AF151" s="29" t="s">
        <v>186</v>
      </c>
      <c r="AG151" t="s">
        <v>111</v>
      </c>
      <c r="AH151">
        <v>5</v>
      </c>
      <c r="AI151">
        <v>50</v>
      </c>
      <c r="AJ151">
        <v>2</v>
      </c>
    </row>
    <row r="152" spans="31:36" x14ac:dyDescent="0.25">
      <c r="AE152" s="28" t="str">
        <f t="shared" si="4"/>
        <v>ППГнг(А)-HF (5х95) 1</v>
      </c>
      <c r="AF152" s="29" t="s">
        <v>187</v>
      </c>
      <c r="AG152" t="s">
        <v>111</v>
      </c>
      <c r="AH152">
        <v>5</v>
      </c>
      <c r="AI152">
        <v>95</v>
      </c>
      <c r="AJ152">
        <v>1</v>
      </c>
    </row>
    <row r="153" spans="31:36" x14ac:dyDescent="0.25">
      <c r="AE153" s="28" t="str">
        <f t="shared" si="4"/>
        <v>ППГнг(А)-HF (5х95) 2</v>
      </c>
      <c r="AF153" s="29" t="s">
        <v>190</v>
      </c>
      <c r="AG153" t="s">
        <v>111</v>
      </c>
      <c r="AH153">
        <v>5</v>
      </c>
      <c r="AI153">
        <v>95</v>
      </c>
      <c r="AJ153">
        <v>2</v>
      </c>
    </row>
    <row r="154" spans="31:36" x14ac:dyDescent="0.25">
      <c r="AE154" s="28" t="str">
        <f t="shared" si="4"/>
        <v>ППГнг(А)-HF (5х120) 1</v>
      </c>
      <c r="AF154" s="29" t="s">
        <v>193</v>
      </c>
      <c r="AG154" t="s">
        <v>111</v>
      </c>
      <c r="AH154">
        <v>5</v>
      </c>
      <c r="AI154">
        <v>120</v>
      </c>
      <c r="AJ154">
        <v>1</v>
      </c>
    </row>
    <row r="155" spans="31:36" x14ac:dyDescent="0.25">
      <c r="AE155" s="28" t="str">
        <f t="shared" si="4"/>
        <v>ППГнг(А)-HF (5х120) 2</v>
      </c>
      <c r="AF155" s="29" t="s">
        <v>196</v>
      </c>
      <c r="AG155" t="s">
        <v>111</v>
      </c>
      <c r="AH155">
        <v>5</v>
      </c>
      <c r="AI155">
        <v>120</v>
      </c>
      <c r="AJ155">
        <v>2</v>
      </c>
    </row>
    <row r="156" spans="31:36" x14ac:dyDescent="0.25">
      <c r="AE156" s="28" t="str">
        <f t="shared" si="4"/>
        <v>ВВГнг(А)-FRLS (2х1,5) 1</v>
      </c>
      <c r="AF156" s="29" t="s">
        <v>59</v>
      </c>
      <c r="AG156" t="s">
        <v>61</v>
      </c>
      <c r="AH156">
        <v>2</v>
      </c>
      <c r="AI156">
        <v>1.5</v>
      </c>
      <c r="AJ156">
        <v>1</v>
      </c>
    </row>
    <row r="157" spans="31:36" x14ac:dyDescent="0.25">
      <c r="AE157" s="28" t="str">
        <f t="shared" si="4"/>
        <v>ВВГнг(А)-FRLS (2х1,5) 2</v>
      </c>
      <c r="AF157" s="29" t="s">
        <v>68</v>
      </c>
      <c r="AG157" t="s">
        <v>61</v>
      </c>
      <c r="AH157">
        <v>2</v>
      </c>
      <c r="AI157">
        <v>1.5</v>
      </c>
      <c r="AJ157">
        <v>2</v>
      </c>
    </row>
    <row r="158" spans="31:36" x14ac:dyDescent="0.25">
      <c r="AE158" s="28" t="str">
        <f t="shared" si="4"/>
        <v>ВВГнг(А)-FRLS (2х2,5) 1</v>
      </c>
      <c r="AF158" s="29" t="s">
        <v>77</v>
      </c>
      <c r="AG158" t="s">
        <v>61</v>
      </c>
      <c r="AH158">
        <v>2</v>
      </c>
      <c r="AI158">
        <v>2.5</v>
      </c>
      <c r="AJ158">
        <v>1</v>
      </c>
    </row>
    <row r="159" spans="31:36" x14ac:dyDescent="0.25">
      <c r="AE159" s="28" t="str">
        <f t="shared" si="4"/>
        <v>ВВГнг(А)-FRLS (2х2,5) 2</v>
      </c>
      <c r="AF159" s="29" t="s">
        <v>86</v>
      </c>
      <c r="AG159" t="s">
        <v>61</v>
      </c>
      <c r="AH159">
        <v>2</v>
      </c>
      <c r="AI159">
        <v>2.5</v>
      </c>
      <c r="AJ159">
        <v>2</v>
      </c>
    </row>
    <row r="160" spans="31:36" x14ac:dyDescent="0.25">
      <c r="AE160" s="28" t="str">
        <f t="shared" si="4"/>
        <v>ВВГнг(А)-FRLS (3х1,5) 1</v>
      </c>
      <c r="AF160" s="29" t="s">
        <v>93</v>
      </c>
      <c r="AG160" t="s">
        <v>61</v>
      </c>
      <c r="AH160">
        <v>3</v>
      </c>
      <c r="AI160">
        <v>1.5</v>
      </c>
      <c r="AJ160">
        <v>1</v>
      </c>
    </row>
    <row r="161" spans="31:36" x14ac:dyDescent="0.25">
      <c r="AE161" s="28" t="str">
        <f t="shared" si="4"/>
        <v>ВВГнг(А)-FRLS (3х1,5) 2</v>
      </c>
      <c r="AF161" s="29" t="s">
        <v>100</v>
      </c>
      <c r="AG161" t="s">
        <v>61</v>
      </c>
      <c r="AH161">
        <v>3</v>
      </c>
      <c r="AI161">
        <v>1.5</v>
      </c>
      <c r="AJ161">
        <v>2</v>
      </c>
    </row>
    <row r="162" spans="31:36" x14ac:dyDescent="0.25">
      <c r="AE162" s="28" t="str">
        <f t="shared" si="4"/>
        <v>ВВГнг(А)-FRLS (3х2,5) 1</v>
      </c>
      <c r="AF162" s="29" t="s">
        <v>105</v>
      </c>
      <c r="AG162" t="s">
        <v>61</v>
      </c>
      <c r="AH162">
        <v>3</v>
      </c>
      <c r="AI162">
        <v>2.5</v>
      </c>
      <c r="AJ162">
        <v>1</v>
      </c>
    </row>
    <row r="163" spans="31:36" x14ac:dyDescent="0.25">
      <c r="AE163" s="28" t="str">
        <f t="shared" si="4"/>
        <v>ВВГнг(А)-FRLS (3х2,5) 2</v>
      </c>
      <c r="AF163" s="29" t="s">
        <v>109</v>
      </c>
      <c r="AG163" t="s">
        <v>61</v>
      </c>
      <c r="AH163">
        <v>3</v>
      </c>
      <c r="AI163">
        <v>2.5</v>
      </c>
      <c r="AJ163">
        <v>2</v>
      </c>
    </row>
    <row r="164" spans="31:36" x14ac:dyDescent="0.25">
      <c r="AE164" s="28" t="str">
        <f t="shared" ref="AE164:AE193" si="5">AG164&amp;" ("&amp;AH164&amp;"х"&amp;AI164&amp;") "&amp;AJ164</f>
        <v>ВВГнг(А)-FRLS (3х4) 1</v>
      </c>
      <c r="AF164" s="29" t="s">
        <v>114</v>
      </c>
      <c r="AG164" t="s">
        <v>61</v>
      </c>
      <c r="AH164">
        <v>3</v>
      </c>
      <c r="AI164">
        <v>4</v>
      </c>
      <c r="AJ164">
        <v>1</v>
      </c>
    </row>
    <row r="165" spans="31:36" x14ac:dyDescent="0.25">
      <c r="AE165" s="28" t="str">
        <f t="shared" si="5"/>
        <v>ВВГнг(А)-FRLS (3х4) 2</v>
      </c>
      <c r="AF165" s="29" t="s">
        <v>120</v>
      </c>
      <c r="AG165" t="s">
        <v>61</v>
      </c>
      <c r="AH165">
        <v>3</v>
      </c>
      <c r="AI165">
        <v>4</v>
      </c>
      <c r="AJ165">
        <v>2</v>
      </c>
    </row>
    <row r="166" spans="31:36" x14ac:dyDescent="0.25">
      <c r="AE166" s="28" t="str">
        <f t="shared" si="5"/>
        <v>ВВГнг(А)-FRLS (3х6) 1</v>
      </c>
      <c r="AF166" s="29" t="s">
        <v>125</v>
      </c>
      <c r="AG166" t="s">
        <v>61</v>
      </c>
      <c r="AH166">
        <v>3</v>
      </c>
      <c r="AI166">
        <v>6</v>
      </c>
      <c r="AJ166">
        <v>1</v>
      </c>
    </row>
    <row r="167" spans="31:36" x14ac:dyDescent="0.25">
      <c r="AE167" s="28" t="str">
        <f t="shared" si="5"/>
        <v>ВВГнг(А)-FRLS (3х6) 2</v>
      </c>
      <c r="AF167" s="29" t="s">
        <v>130</v>
      </c>
      <c r="AG167" t="s">
        <v>61</v>
      </c>
      <c r="AH167">
        <v>3</v>
      </c>
      <c r="AI167">
        <v>6</v>
      </c>
      <c r="AJ167">
        <v>2</v>
      </c>
    </row>
    <row r="168" spans="31:36" x14ac:dyDescent="0.25">
      <c r="AE168" s="28" t="str">
        <f t="shared" si="5"/>
        <v>ВВГнг(А)-FRLS (5х1,5) 1</v>
      </c>
      <c r="AF168" s="29" t="s">
        <v>135</v>
      </c>
      <c r="AG168" t="s">
        <v>61</v>
      </c>
      <c r="AH168">
        <v>5</v>
      </c>
      <c r="AI168">
        <v>1.5</v>
      </c>
      <c r="AJ168">
        <v>1</v>
      </c>
    </row>
    <row r="169" spans="31:36" x14ac:dyDescent="0.25">
      <c r="AE169" s="28" t="str">
        <f t="shared" si="5"/>
        <v>ВВГнг(А)-FRLS (5х1,5) 2</v>
      </c>
      <c r="AF169" s="29" t="s">
        <v>140</v>
      </c>
      <c r="AG169" t="s">
        <v>61</v>
      </c>
      <c r="AH169">
        <v>5</v>
      </c>
      <c r="AI169">
        <v>1.5</v>
      </c>
      <c r="AJ169">
        <v>2</v>
      </c>
    </row>
    <row r="170" spans="31:36" x14ac:dyDescent="0.25">
      <c r="AE170" s="28" t="str">
        <f t="shared" si="5"/>
        <v>ВВГнг(А)-FRLS (5х2,5) 1</v>
      </c>
      <c r="AF170" s="29" t="s">
        <v>145</v>
      </c>
      <c r="AG170" t="s">
        <v>61</v>
      </c>
      <c r="AH170">
        <v>5</v>
      </c>
      <c r="AI170">
        <v>2.5</v>
      </c>
      <c r="AJ170">
        <v>1</v>
      </c>
    </row>
    <row r="171" spans="31:36" x14ac:dyDescent="0.25">
      <c r="AE171" s="28" t="str">
        <f t="shared" si="5"/>
        <v>ВВГнг(А)-FRLS (5х2,5) 2</v>
      </c>
      <c r="AF171" s="29" t="s">
        <v>148</v>
      </c>
      <c r="AG171" t="s">
        <v>61</v>
      </c>
      <c r="AH171">
        <v>5</v>
      </c>
      <c r="AI171">
        <v>2.5</v>
      </c>
      <c r="AJ171">
        <v>2</v>
      </c>
    </row>
    <row r="172" spans="31:36" x14ac:dyDescent="0.25">
      <c r="AE172" s="28" t="str">
        <f t="shared" si="5"/>
        <v>ВВГнг(А)-FRLS (5х4) 1</v>
      </c>
      <c r="AF172" s="29" t="s">
        <v>151</v>
      </c>
      <c r="AG172" t="s">
        <v>61</v>
      </c>
      <c r="AH172">
        <v>5</v>
      </c>
      <c r="AI172">
        <v>4</v>
      </c>
      <c r="AJ172">
        <v>1</v>
      </c>
    </row>
    <row r="173" spans="31:36" x14ac:dyDescent="0.25">
      <c r="AE173" s="28" t="str">
        <f t="shared" si="5"/>
        <v>ВВГнг(А)-FRLS (5х4) 1</v>
      </c>
      <c r="AF173" s="29" t="s">
        <v>154</v>
      </c>
      <c r="AG173" t="s">
        <v>61</v>
      </c>
      <c r="AH173">
        <v>5</v>
      </c>
      <c r="AI173">
        <v>4</v>
      </c>
      <c r="AJ173">
        <v>1</v>
      </c>
    </row>
    <row r="174" spans="31:36" x14ac:dyDescent="0.25">
      <c r="AE174" s="28" t="str">
        <f t="shared" si="5"/>
        <v>ВВГнг(А)-FRLS (5х6) 1</v>
      </c>
      <c r="AF174" s="29" t="s">
        <v>157</v>
      </c>
      <c r="AG174" t="s">
        <v>61</v>
      </c>
      <c r="AH174">
        <v>5</v>
      </c>
      <c r="AI174">
        <v>6</v>
      </c>
      <c r="AJ174">
        <v>1</v>
      </c>
    </row>
    <row r="175" spans="31:36" x14ac:dyDescent="0.25">
      <c r="AE175" s="28" t="str">
        <f t="shared" si="5"/>
        <v>ВВГнг(А)-FRLS (5х6) 2</v>
      </c>
      <c r="AF175" s="29" t="s">
        <v>160</v>
      </c>
      <c r="AG175" t="s">
        <v>61</v>
      </c>
      <c r="AH175">
        <v>5</v>
      </c>
      <c r="AI175">
        <v>6</v>
      </c>
      <c r="AJ175">
        <v>2</v>
      </c>
    </row>
    <row r="176" spans="31:36" x14ac:dyDescent="0.25">
      <c r="AE176" s="28" t="str">
        <f t="shared" si="5"/>
        <v>ВВГнг(А)-FRLS (5х10) 1</v>
      </c>
      <c r="AF176" s="29" t="s">
        <v>163</v>
      </c>
      <c r="AG176" t="s">
        <v>61</v>
      </c>
      <c r="AH176">
        <v>5</v>
      </c>
      <c r="AI176">
        <v>10</v>
      </c>
      <c r="AJ176">
        <v>1</v>
      </c>
    </row>
    <row r="177" spans="31:36" x14ac:dyDescent="0.25">
      <c r="AE177" s="28" t="str">
        <f t="shared" si="5"/>
        <v>ВВГнг(А)-FRLS (5х10) 2</v>
      </c>
      <c r="AF177" s="29" t="s">
        <v>166</v>
      </c>
      <c r="AG177" t="s">
        <v>61</v>
      </c>
      <c r="AH177">
        <v>5</v>
      </c>
      <c r="AI177">
        <v>10</v>
      </c>
      <c r="AJ177">
        <v>2</v>
      </c>
    </row>
    <row r="178" spans="31:36" x14ac:dyDescent="0.25">
      <c r="AE178" s="28" t="str">
        <f t="shared" si="5"/>
        <v>ВВГнг(А)-FRLS (5х16) 1</v>
      </c>
      <c r="AF178" s="29" t="s">
        <v>169</v>
      </c>
      <c r="AG178" t="s">
        <v>61</v>
      </c>
      <c r="AH178">
        <v>5</v>
      </c>
      <c r="AI178">
        <v>16</v>
      </c>
      <c r="AJ178">
        <v>1</v>
      </c>
    </row>
    <row r="179" spans="31:36" x14ac:dyDescent="0.25">
      <c r="AE179" s="28" t="str">
        <f t="shared" si="5"/>
        <v>ВВГнг(А)-FRLS (5х16) 2</v>
      </c>
      <c r="AF179" s="29" t="s">
        <v>172</v>
      </c>
      <c r="AG179" t="s">
        <v>61</v>
      </c>
      <c r="AH179">
        <v>5</v>
      </c>
      <c r="AI179">
        <v>16</v>
      </c>
      <c r="AJ179">
        <v>2</v>
      </c>
    </row>
    <row r="180" spans="31:36" x14ac:dyDescent="0.25">
      <c r="AE180" s="28" t="str">
        <f t="shared" si="5"/>
        <v>ВВГнг(А)-FRLS (5х25) 1</v>
      </c>
      <c r="AF180" s="29" t="s">
        <v>173</v>
      </c>
      <c r="AG180" t="s">
        <v>61</v>
      </c>
      <c r="AH180">
        <v>5</v>
      </c>
      <c r="AI180">
        <v>25</v>
      </c>
      <c r="AJ180">
        <v>1</v>
      </c>
    </row>
    <row r="181" spans="31:36" x14ac:dyDescent="0.25">
      <c r="AE181" s="28" t="str">
        <f t="shared" si="5"/>
        <v>ВВГнг(А)-FRLS (5х25) 2</v>
      </c>
      <c r="AF181" s="29" t="s">
        <v>176</v>
      </c>
      <c r="AG181" t="s">
        <v>61</v>
      </c>
      <c r="AH181">
        <v>5</v>
      </c>
      <c r="AI181">
        <v>25</v>
      </c>
      <c r="AJ181">
        <v>2</v>
      </c>
    </row>
    <row r="182" spans="31:36" x14ac:dyDescent="0.25">
      <c r="AE182" s="28" t="str">
        <f t="shared" si="5"/>
        <v>ВВГнг(А)-FRLS (5х35) 1</v>
      </c>
      <c r="AF182" s="29" t="s">
        <v>179</v>
      </c>
      <c r="AG182" t="s">
        <v>61</v>
      </c>
      <c r="AH182">
        <v>5</v>
      </c>
      <c r="AI182">
        <v>35</v>
      </c>
      <c r="AJ182">
        <v>1</v>
      </c>
    </row>
    <row r="183" spans="31:36" x14ac:dyDescent="0.25">
      <c r="AE183" s="28" t="str">
        <f t="shared" si="5"/>
        <v>ВВГнг(А)-FRLS (5х35) 2</v>
      </c>
      <c r="AF183" s="29" t="s">
        <v>182</v>
      </c>
      <c r="AG183" t="s">
        <v>61</v>
      </c>
      <c r="AH183">
        <v>5</v>
      </c>
      <c r="AI183">
        <v>35</v>
      </c>
      <c r="AJ183">
        <v>2</v>
      </c>
    </row>
    <row r="184" spans="31:36" x14ac:dyDescent="0.25">
      <c r="AE184" s="28" t="str">
        <f t="shared" si="5"/>
        <v>ВВГнг(А)-FRLS (5х50) 1</v>
      </c>
      <c r="AF184" s="29" t="s">
        <v>185</v>
      </c>
      <c r="AG184" t="s">
        <v>61</v>
      </c>
      <c r="AH184">
        <v>5</v>
      </c>
      <c r="AI184">
        <v>50</v>
      </c>
      <c r="AJ184">
        <v>1</v>
      </c>
    </row>
    <row r="185" spans="31:36" x14ac:dyDescent="0.25">
      <c r="AE185" s="28" t="str">
        <f t="shared" si="5"/>
        <v>ВВГнг(А)-FRLS (5х50) 2</v>
      </c>
      <c r="AF185" s="29" t="s">
        <v>186</v>
      </c>
      <c r="AG185" t="s">
        <v>61</v>
      </c>
      <c r="AH185">
        <v>5</v>
      </c>
      <c r="AI185">
        <v>50</v>
      </c>
      <c r="AJ185">
        <v>2</v>
      </c>
    </row>
    <row r="186" spans="31:36" x14ac:dyDescent="0.25">
      <c r="AE186" s="28" t="str">
        <f t="shared" si="5"/>
        <v>ВВГнг(А)-FRLS (5х95) 1</v>
      </c>
      <c r="AF186" s="29" t="s">
        <v>187</v>
      </c>
      <c r="AG186" t="s">
        <v>61</v>
      </c>
      <c r="AH186">
        <v>5</v>
      </c>
      <c r="AI186">
        <v>95</v>
      </c>
      <c r="AJ186">
        <v>1</v>
      </c>
    </row>
    <row r="187" spans="31:36" x14ac:dyDescent="0.25">
      <c r="AE187" s="28" t="str">
        <f t="shared" si="5"/>
        <v>ВВГнг(А)-FRLS (5х95) 2</v>
      </c>
      <c r="AF187" s="29" t="s">
        <v>190</v>
      </c>
      <c r="AG187" t="s">
        <v>61</v>
      </c>
      <c r="AH187">
        <v>5</v>
      </c>
      <c r="AI187">
        <v>95</v>
      </c>
      <c r="AJ187">
        <v>2</v>
      </c>
    </row>
    <row r="188" spans="31:36" x14ac:dyDescent="0.25">
      <c r="AE188" s="28" t="str">
        <f t="shared" si="5"/>
        <v>ВВГнг(А)-FRLS (5х120) 1</v>
      </c>
      <c r="AF188" s="29" t="s">
        <v>193</v>
      </c>
      <c r="AG188" t="s">
        <v>61</v>
      </c>
      <c r="AH188">
        <v>5</v>
      </c>
      <c r="AI188">
        <v>120</v>
      </c>
      <c r="AJ188">
        <v>1</v>
      </c>
    </row>
    <row r="189" spans="31:36" x14ac:dyDescent="0.25">
      <c r="AE189" s="28" t="str">
        <f t="shared" si="5"/>
        <v>ВВГнг(А)-FRLS (5х120) 2</v>
      </c>
      <c r="AF189" s="29" t="s">
        <v>196</v>
      </c>
      <c r="AG189" t="s">
        <v>61</v>
      </c>
      <c r="AH189">
        <v>5</v>
      </c>
      <c r="AI189">
        <v>120</v>
      </c>
      <c r="AJ189">
        <v>2</v>
      </c>
    </row>
    <row r="190" spans="31:36" x14ac:dyDescent="0.25">
      <c r="AE190" s="28" t="str">
        <f t="shared" si="5"/>
        <v>ВВГнг(А)-FRLS (5х95) 1</v>
      </c>
      <c r="AF190" s="29" t="s">
        <v>199</v>
      </c>
      <c r="AG190" t="s">
        <v>61</v>
      </c>
      <c r="AH190">
        <v>5</v>
      </c>
      <c r="AI190">
        <v>95</v>
      </c>
      <c r="AJ190">
        <v>1</v>
      </c>
    </row>
    <row r="191" spans="31:36" x14ac:dyDescent="0.25">
      <c r="AE191" s="28" t="str">
        <f t="shared" si="5"/>
        <v>ВВГнг(А)-FRLS (5х95) 2</v>
      </c>
      <c r="AF191" s="29" t="s">
        <v>202</v>
      </c>
      <c r="AG191" t="s">
        <v>61</v>
      </c>
      <c r="AH191">
        <v>5</v>
      </c>
      <c r="AI191">
        <v>95</v>
      </c>
      <c r="AJ191">
        <v>2</v>
      </c>
    </row>
    <row r="192" spans="31:36" x14ac:dyDescent="0.25">
      <c r="AE192" s="28" t="str">
        <f t="shared" si="5"/>
        <v>ВВГнг(А)-FRLS (5х120) 1</v>
      </c>
      <c r="AF192" s="29" t="s">
        <v>205</v>
      </c>
      <c r="AG192" t="s">
        <v>61</v>
      </c>
      <c r="AH192">
        <v>5</v>
      </c>
      <c r="AI192">
        <v>120</v>
      </c>
      <c r="AJ192">
        <v>1</v>
      </c>
    </row>
    <row r="193" spans="31:36" x14ac:dyDescent="0.25">
      <c r="AE193" s="28" t="str">
        <f t="shared" si="5"/>
        <v>ВВГнг(А)-FRLS (5х120) 2</v>
      </c>
      <c r="AF193" s="29" t="s">
        <v>208</v>
      </c>
      <c r="AG193" t="s">
        <v>61</v>
      </c>
      <c r="AH193">
        <v>5</v>
      </c>
      <c r="AI193">
        <v>120</v>
      </c>
      <c r="AJ193">
        <v>2</v>
      </c>
    </row>
  </sheetData>
  <mergeCells count="1">
    <mergeCell ref="L2:AB2"/>
  </mergeCells>
  <conditionalFormatting sqref="L19">
    <cfRule type="expression" dxfId="1469" priority="23">
      <formula>_xlfn.ISFORMULA(L19)=TRUE</formula>
    </cfRule>
  </conditionalFormatting>
  <conditionalFormatting sqref="P20">
    <cfRule type="duplicateValues" dxfId="1468" priority="7"/>
    <cfRule type="duplicateValues" dxfId="1467" priority="8"/>
    <cfRule type="duplicateValues" dxfId="1466" priority="9"/>
    <cfRule type="expression" dxfId="1465" priority="10">
      <formula>_xlfn.ISFORMULA(P20)=TRUE</formula>
    </cfRule>
  </conditionalFormatting>
  <conditionalFormatting sqref="P22">
    <cfRule type="duplicateValues" dxfId="1464" priority="19"/>
    <cfRule type="duplicateValues" dxfId="1463" priority="20"/>
    <cfRule type="duplicateValues" dxfId="1462" priority="21"/>
    <cfRule type="expression" dxfId="1461" priority="22">
      <formula>_xlfn.ISFORMULA(P22)=TRUE</formula>
    </cfRule>
  </conditionalFormatting>
  <conditionalFormatting sqref="P24">
    <cfRule type="duplicateValues" dxfId="1460" priority="15"/>
    <cfRule type="duplicateValues" dxfId="1459" priority="16"/>
    <cfRule type="duplicateValues" dxfId="1458" priority="17"/>
    <cfRule type="expression" dxfId="1457" priority="18">
      <formula>_xlfn.ISFORMULA(P24)=TRUE</formula>
    </cfRule>
  </conditionalFormatting>
  <conditionalFormatting sqref="P45">
    <cfRule type="duplicateValues" dxfId="1456" priority="11"/>
    <cfRule type="duplicateValues" dxfId="1455" priority="12"/>
    <cfRule type="duplicateValues" dxfId="1454" priority="13"/>
    <cfRule type="expression" dxfId="1453" priority="14">
      <formula>_xlfn.ISFORMULA(P45)=TRUE</formula>
    </cfRule>
  </conditionalFormatting>
  <conditionalFormatting sqref="P49">
    <cfRule type="duplicateValues" dxfId="1452" priority="2"/>
    <cfRule type="duplicateValues" dxfId="1451" priority="3"/>
    <cfRule type="duplicateValues" dxfId="1450" priority="4"/>
    <cfRule type="duplicateValues" dxfId="1449" priority="5"/>
    <cfRule type="expression" dxfId="1448" priority="6">
      <formula>_xlfn.ISFORMULA(P49)=TRUE</formula>
    </cfRule>
  </conditionalFormatting>
  <conditionalFormatting sqref="P52 P56:P57">
    <cfRule type="duplicateValues" dxfId="1447" priority="37"/>
    <cfRule type="duplicateValues" dxfId="1446" priority="38"/>
    <cfRule type="duplicateValues" dxfId="1445" priority="39"/>
    <cfRule type="expression" dxfId="1444" priority="40">
      <formula>_xlfn.ISFORMULA(P52)=TRUE</formula>
    </cfRule>
  </conditionalFormatting>
  <conditionalFormatting sqref="P52:P55">
    <cfRule type="duplicateValues" dxfId="1443" priority="33"/>
    <cfRule type="expression" dxfId="1442" priority="34">
      <formula>_xlfn.ISFORMULA(P52)=TRUE</formula>
    </cfRule>
    <cfRule type="duplicateValues" dxfId="1441" priority="35"/>
    <cfRule type="expression" dxfId="1440" priority="36">
      <formula>_xlfn.ISFORMULA(P52)=TRUE</formula>
    </cfRule>
  </conditionalFormatting>
  <conditionalFormatting sqref="Q49:Q63">
    <cfRule type="expression" dxfId="1439" priority="1">
      <formula>_xlfn.ISFORMULA(Q49)=TRUE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1000"/>
  <sheetViews>
    <sheetView topLeftCell="B1" zoomScaleNormal="100" workbookViewId="0">
      <pane ySplit="2" topLeftCell="A3" activePane="bottomLeft" state="frozen"/>
      <selection pane="bottomLeft" activeCell="O20" sqref="O20"/>
    </sheetView>
  </sheetViews>
  <sheetFormatPr defaultColWidth="8.85546875" defaultRowHeight="14.25" x14ac:dyDescent="0.2"/>
  <cols>
    <col min="1" max="1" width="8.85546875" style="15" customWidth="1"/>
    <col min="2" max="2" width="20.42578125" style="15" customWidth="1"/>
    <col min="3" max="3" width="31.42578125" style="43" customWidth="1"/>
    <col min="4" max="4" width="20.7109375" style="43" customWidth="1"/>
    <col min="5" max="9" width="9.140625" style="43" customWidth="1"/>
    <col min="10" max="10" width="9.140625" style="72" customWidth="1"/>
    <col min="11" max="12" width="9.140625" style="43" customWidth="1"/>
    <col min="13" max="13" width="9.140625" style="15" customWidth="1"/>
    <col min="14" max="15" width="9.140625" style="43" customWidth="1"/>
    <col min="16" max="16" width="8.140625" style="43" bestFit="1" customWidth="1"/>
    <col min="17" max="17" width="11.85546875" style="43" customWidth="1"/>
    <col min="18" max="20" width="9.140625" style="43" customWidth="1"/>
    <col min="21" max="21" width="15.7109375" style="15" bestFit="1" customWidth="1"/>
    <col min="22" max="22" width="15.7109375" style="15" customWidth="1"/>
    <col min="23" max="23" width="8.85546875" style="15" customWidth="1"/>
    <col min="24" max="24" width="15.28515625" style="15" customWidth="1"/>
    <col min="25" max="25" width="15.42578125" style="15" customWidth="1"/>
    <col min="26" max="26" width="16.5703125" style="15" customWidth="1"/>
    <col min="27" max="27" width="8.85546875" style="15" customWidth="1"/>
    <col min="28" max="28" width="13" style="15" customWidth="1"/>
    <col min="29" max="29" width="8.28515625" style="15" bestFit="1" customWidth="1"/>
    <col min="30" max="30" width="12.28515625" style="15" bestFit="1" customWidth="1"/>
    <col min="31" max="31" width="16" style="15" customWidth="1"/>
    <col min="32" max="32" width="18" style="15" bestFit="1" customWidth="1"/>
    <col min="33" max="36" width="8.85546875" style="15" customWidth="1"/>
    <col min="37" max="37" width="46" style="15" customWidth="1"/>
    <col min="38" max="39" width="10.28515625" style="15" bestFit="1" customWidth="1"/>
    <col min="40" max="40" width="12.140625" style="15" bestFit="1" customWidth="1"/>
    <col min="41" max="41" width="22.28515625" style="15" customWidth="1"/>
    <col min="42" max="42" width="27.85546875" style="15" bestFit="1" customWidth="1"/>
    <col min="43" max="43" width="15.7109375" style="15" customWidth="1"/>
    <col min="44" max="44" width="14.85546875" style="15" customWidth="1"/>
    <col min="45" max="45" width="8.85546875" style="15" customWidth="1"/>
    <col min="46" max="16384" width="8.85546875" style="15"/>
  </cols>
  <sheetData>
    <row r="1" spans="1:47" ht="14.45" customHeight="1" thickBot="1" x14ac:dyDescent="0.25">
      <c r="A1" s="15">
        <v>1</v>
      </c>
      <c r="B1" s="15">
        <v>2</v>
      </c>
      <c r="C1" s="15">
        <v>3</v>
      </c>
      <c r="D1" s="15">
        <v>4</v>
      </c>
      <c r="E1" s="15">
        <v>5</v>
      </c>
      <c r="F1" s="15">
        <v>6</v>
      </c>
      <c r="G1" s="15">
        <v>7</v>
      </c>
      <c r="H1" s="15">
        <v>8</v>
      </c>
      <c r="I1" s="15">
        <v>9</v>
      </c>
      <c r="J1" s="54">
        <v>10</v>
      </c>
      <c r="K1" s="15">
        <v>11</v>
      </c>
      <c r="L1" s="15">
        <v>12</v>
      </c>
      <c r="M1" s="15">
        <v>13</v>
      </c>
      <c r="N1" s="15">
        <v>14</v>
      </c>
      <c r="O1" s="15">
        <v>15</v>
      </c>
      <c r="P1" s="15">
        <v>16</v>
      </c>
      <c r="Q1" s="177">
        <v>17</v>
      </c>
      <c r="R1" s="15">
        <v>18</v>
      </c>
      <c r="S1" s="15">
        <v>19</v>
      </c>
      <c r="T1" s="15">
        <v>20</v>
      </c>
      <c r="U1" s="15">
        <v>21</v>
      </c>
      <c r="V1" s="15">
        <v>22</v>
      </c>
      <c r="W1" s="15">
        <v>23</v>
      </c>
      <c r="X1" s="15">
        <v>24</v>
      </c>
      <c r="Y1" s="15">
        <v>25</v>
      </c>
      <c r="Z1" s="15">
        <v>26</v>
      </c>
      <c r="AA1" s="15">
        <v>27</v>
      </c>
      <c r="AB1" s="15">
        <v>28</v>
      </c>
      <c r="AC1" s="15">
        <v>29</v>
      </c>
      <c r="AD1" s="15">
        <v>30</v>
      </c>
      <c r="AE1" s="15">
        <v>31</v>
      </c>
      <c r="AF1" s="15">
        <v>32</v>
      </c>
      <c r="AG1" s="15">
        <v>33</v>
      </c>
      <c r="AH1" s="15">
        <v>34</v>
      </c>
      <c r="AI1" s="15">
        <v>35</v>
      </c>
      <c r="AJ1" s="15">
        <v>36</v>
      </c>
      <c r="AK1" s="15">
        <v>37</v>
      </c>
      <c r="AL1" s="15">
        <v>38</v>
      </c>
      <c r="AM1" s="15">
        <v>39</v>
      </c>
      <c r="AN1" s="15">
        <v>40</v>
      </c>
      <c r="AO1" s="15">
        <v>41</v>
      </c>
      <c r="AP1" s="15">
        <v>42</v>
      </c>
      <c r="AQ1" s="15">
        <v>43</v>
      </c>
      <c r="AR1" s="15">
        <v>44</v>
      </c>
      <c r="AS1" s="15">
        <v>45</v>
      </c>
      <c r="AT1" s="15">
        <v>46</v>
      </c>
      <c r="AU1" s="15">
        <v>47</v>
      </c>
    </row>
    <row r="2" spans="1:47" s="55" customFormat="1" ht="55.9" customHeight="1" thickBot="1" x14ac:dyDescent="0.25">
      <c r="A2" s="134"/>
      <c r="B2" s="56" t="s">
        <v>262</v>
      </c>
      <c r="C2" s="57" t="s">
        <v>263</v>
      </c>
      <c r="D2" s="57" t="s">
        <v>264</v>
      </c>
      <c r="E2" s="57" t="s">
        <v>265</v>
      </c>
      <c r="F2" s="57" t="s">
        <v>266</v>
      </c>
      <c r="G2" s="57" t="s">
        <v>267</v>
      </c>
      <c r="H2" s="57" t="s">
        <v>268</v>
      </c>
      <c r="I2" s="57" t="s">
        <v>269</v>
      </c>
      <c r="J2" s="57" t="s">
        <v>270</v>
      </c>
      <c r="K2" s="57" t="s">
        <v>271</v>
      </c>
      <c r="L2" s="57" t="s">
        <v>272</v>
      </c>
      <c r="M2" s="56" t="s">
        <v>273</v>
      </c>
      <c r="N2" s="57" t="s">
        <v>274</v>
      </c>
      <c r="O2" s="57" t="s">
        <v>49</v>
      </c>
      <c r="P2" s="57" t="s">
        <v>275</v>
      </c>
      <c r="Q2" s="176" t="s">
        <v>785</v>
      </c>
      <c r="R2" s="57" t="s">
        <v>276</v>
      </c>
      <c r="S2" s="57" t="s">
        <v>277</v>
      </c>
      <c r="T2" s="57" t="s">
        <v>278</v>
      </c>
      <c r="U2" s="56" t="s">
        <v>34</v>
      </c>
      <c r="V2" s="56" t="s">
        <v>35</v>
      </c>
      <c r="W2" s="56" t="s">
        <v>31</v>
      </c>
      <c r="X2" s="56" t="s">
        <v>279</v>
      </c>
      <c r="Y2" s="56" t="s">
        <v>280</v>
      </c>
      <c r="Z2" s="56" t="s">
        <v>281</v>
      </c>
      <c r="AA2" s="56" t="s">
        <v>282</v>
      </c>
      <c r="AB2" s="56" t="s">
        <v>283</v>
      </c>
      <c r="AC2" s="56" t="s">
        <v>284</v>
      </c>
      <c r="AD2" s="56" t="s">
        <v>285</v>
      </c>
      <c r="AE2" s="56" t="s">
        <v>36</v>
      </c>
      <c r="AF2" s="56" t="s">
        <v>286</v>
      </c>
      <c r="AG2" s="56" t="s">
        <v>287</v>
      </c>
      <c r="AH2" s="56" t="s">
        <v>288</v>
      </c>
      <c r="AI2" s="56" t="s">
        <v>39</v>
      </c>
      <c r="AJ2" s="56" t="s">
        <v>289</v>
      </c>
      <c r="AK2" s="56" t="s">
        <v>262</v>
      </c>
      <c r="AL2" s="56" t="s">
        <v>290</v>
      </c>
      <c r="AM2" s="56" t="s">
        <v>291</v>
      </c>
      <c r="AN2" s="56" t="s">
        <v>292</v>
      </c>
      <c r="AO2" s="56" t="s">
        <v>293</v>
      </c>
      <c r="AP2" s="56" t="s">
        <v>36</v>
      </c>
      <c r="AQ2" s="56" t="s">
        <v>294</v>
      </c>
      <c r="AR2" s="56" t="s">
        <v>294</v>
      </c>
      <c r="AS2" s="56" t="s">
        <v>295</v>
      </c>
      <c r="AT2" s="56" t="s">
        <v>296</v>
      </c>
      <c r="AU2" s="56" t="s">
        <v>297</v>
      </c>
    </row>
    <row r="3" spans="1:47" ht="15" thickBot="1" x14ac:dyDescent="0.25">
      <c r="A3" s="58">
        <f t="shared" ref="A3:A66" si="0">D3</f>
        <v>0</v>
      </c>
      <c r="B3" s="59" t="e">
        <f t="shared" ref="B3:B66" si="1">IFERROR(IF(VLOOKUP(AI3,Потребители_обозначение,4,FALSE)=1,VLOOKUP(AI3,Потребители_обозначение,2,FALSE)&amp;" "&amp;VLOOKUP(AJ3,Этаж_обозначение,2,FALSE)&amp;" Пом. №"&amp;AH3,VLOOKUP(AI3,Потребители_обозначение,2,FALSE)&amp;" Шлейф №"&amp;AJ3),VLOOKUP(D3,Потребители_обозначение,2,FALSE))</f>
        <v>#N/A</v>
      </c>
      <c r="C3" s="60"/>
      <c r="D3" s="60"/>
      <c r="E3" s="60"/>
      <c r="F3" s="60"/>
      <c r="G3" s="60"/>
      <c r="H3" s="60"/>
      <c r="I3" s="60"/>
      <c r="J3" s="60"/>
      <c r="K3" s="60"/>
      <c r="L3" s="60"/>
      <c r="M3" s="59">
        <f t="shared" ref="M3:M66" si="2">IFERROR(IF(VLOOKUP(AI3,Потребители_обозначение,4,FALSE)=1,VLOOKUP(AI3,Потребители_обозначение,3,FALSE)*(G3*2-1)+I3+VLOOKUP(AJ3,Этаж_обозначение,3,FALSE)+VLOOKUP(AJ3,Этаж_обозначение,4,FALSE),VLOOKUP(AI3,Потребители_обозначение,3,FALSE)*(G3*2-1)+I3),I3)</f>
        <v>0</v>
      </c>
      <c r="N3" s="60"/>
      <c r="O3" s="60"/>
      <c r="P3" s="60" t="e">
        <f t="shared" ref="P3:P66" si="3">IF(VLOOKUP(AI3,Потребители_обозначение,5,FALSE)=2,_xlfn.IFS(H3=3,VLOOKUP(E3,Справочная_двигатели,8,FALSE),H3=1,VLOOKUP(E3,Справочная_двигатели,10,TRUE)),0.95)</f>
        <v>#N/A</v>
      </c>
      <c r="Q3" s="178"/>
      <c r="R3" s="60"/>
      <c r="S3" s="60"/>
      <c r="T3" s="60"/>
      <c r="U3" s="61" t="e">
        <f t="shared" ref="U3:U66" si="4">_xlfn.IFS(H3=1,E3*1000/220,H3=3,E3/0.38/1.732)</f>
        <v>#N/A</v>
      </c>
      <c r="V3" s="59" t="e">
        <f t="shared" ref="V3:V66" si="5">IF(S3=0,VLOOKUP(U3,Автомат_номиналы,2,TRUE),S3)</f>
        <v>#N/A</v>
      </c>
      <c r="W3" s="59" t="e">
        <f>IF(R3=0,VLOOKUP(V3,Кабель_номиналы,2,TRUE),R3)</f>
        <v>#N/A</v>
      </c>
      <c r="X3" s="59" t="e">
        <f t="shared" ref="X3:X66" si="6">VLOOKUP(W3,Кабель_сопротивление,3,FALSE)</f>
        <v>#N/A</v>
      </c>
      <c r="Y3" s="59" t="e">
        <f t="shared" ref="Y3:Y66" si="7">VLOOKUP(W3,Кабель_сопротивление,2,FALSE)</f>
        <v>#N/A</v>
      </c>
      <c r="Z3" s="59" t="e">
        <f t="array" ref="Z3">_xlfn.IFS(H3=1,2,H3=3,1)</f>
        <v>#N/A</v>
      </c>
      <c r="AA3" s="59" t="e">
        <f t="shared" ref="AA3:AA66" si="8">ROUND(SIN(ACOS(P3)),2)</f>
        <v>#N/A</v>
      </c>
      <c r="AB3" s="59" t="e">
        <f t="shared" ref="AB3:AB34" si="9">Z3*(X3*I3/W3+Y3*I3*AA3/1000)*U3</f>
        <v>#N/A</v>
      </c>
      <c r="AC3" s="59" t="e">
        <f t="shared" ref="AC3:AC66" si="10">ROUNDUP(AB3/220*100,2)</f>
        <v>#N/A</v>
      </c>
      <c r="AD3" s="59" t="e">
        <f t="shared" ref="AD3:AD66" si="11">_xlfn.IFS(H3=3,380,H3=1,220)</f>
        <v>#N/A</v>
      </c>
      <c r="AE3" s="59" t="e">
        <f t="shared" ref="AE3:AE66" si="12">VLOOKUP(N3,Кабель_обозначение,2,FALSE)</f>
        <v>#N/A</v>
      </c>
      <c r="AF3" s="59" t="e">
        <f t="shared" ref="AF3:AF66" si="13">IF(VLOOKUP(N3,Кабель_обозначение,3,FALSE)=1,AE3&amp;" ("&amp;O3&amp;"х"&amp;W3&amp;")",AE3)</f>
        <v>#N/A</v>
      </c>
      <c r="AG3" s="59">
        <f t="shared" ref="AG3:AG66" si="14">IFERROR(IF(AC3&gt;4.5,1,2),0)</f>
        <v>0</v>
      </c>
      <c r="AH3" s="59" t="str">
        <f t="shared" ref="AH3:AH66" si="15">IFERROR(LEFT(AR3,SEARCH(".",AR3)-1),AR3)</f>
        <v/>
      </c>
      <c r="AI3" s="59">
        <f t="shared" ref="AI3:AI66" si="16">IFERROR(LEFT(A3,SEARCH(".",A3)-1),A3)</f>
        <v>0</v>
      </c>
      <c r="AJ3" s="59" t="e">
        <f t="shared" ref="AJ3:AJ66" si="17">IFERROR(LEFT(AQ3,SEARCH(".",AQ3)-1),AQ3)</f>
        <v>#VALUE!</v>
      </c>
      <c r="AK3" s="59" t="e">
        <f t="shared" ref="AK3:AK66" si="18">IF(C3=0,B3,C3)</f>
        <v>#N/A</v>
      </c>
      <c r="AL3" s="59" t="e">
        <f t="shared" ref="AL3:AL66" si="19">ROUNDUP(U3,2)</f>
        <v>#N/A</v>
      </c>
      <c r="AM3" s="59">
        <f t="shared" ref="AM3:AM66" si="20">E3</f>
        <v>0</v>
      </c>
      <c r="AN3" s="59">
        <f t="shared" ref="AN3:AN66" si="21">D3</f>
        <v>0</v>
      </c>
      <c r="AO3" s="59"/>
      <c r="AP3" s="132" t="e">
        <f t="shared" ref="AP3:AP66" si="22">IF(W3=0,AE3,AF3&amp;"
L="&amp;M3&amp;"-"&amp;AC3&amp;"%")</f>
        <v>#N/A</v>
      </c>
      <c r="AQ3" s="59" t="e">
        <f t="shared" ref="AQ3:AQ66" si="23">RIGHT(A3,LEN(A3)-SEARCH(".",A3))</f>
        <v>#VALUE!</v>
      </c>
      <c r="AR3" s="63" t="str">
        <f t="shared" ref="AR3:AR66" si="24">IFERROR(RIGHT(AQ3,LEN(AQ3)-SEARCH(".",AQ3)),"")</f>
        <v/>
      </c>
      <c r="AS3" s="59">
        <f t="shared" ref="AS3:AS66" si="25">IFERROR(IF(VLOOKUP(AI3,Потребители_обозначение,5,FALSE)=2,_xlfn.IFS(H3=3,VLOOKUP(E3,Справочная_двигатели,3,FALSE),H3=1,VLOOKUP(E3,Справочная_двигатели,5,TRUE)),0),0)</f>
        <v>0</v>
      </c>
      <c r="AT3" s="59">
        <f t="shared" ref="AT3:AT66" si="26">IFERROR(IF(VLOOKUP(AI3,Потребители_обозначение,5,FALSE)=3,VLOOKUP(E3,Справочная_ЛЭД,2,TRUE),0),0)</f>
        <v>0</v>
      </c>
      <c r="AU3" s="59">
        <f t="shared" ref="AU3:AU66" si="27">IF(AS3=0,AT3,AS3)</f>
        <v>0</v>
      </c>
    </row>
    <row r="4" spans="1:47" ht="15.75" thickBot="1" x14ac:dyDescent="0.25">
      <c r="A4" s="64" t="str">
        <f t="shared" si="0"/>
        <v>Ввод.1</v>
      </c>
      <c r="B4" s="132" t="str">
        <f t="shared" si="1"/>
        <v>Вводной кабель Шлейф №1</v>
      </c>
      <c r="C4" s="31" t="s">
        <v>543</v>
      </c>
      <c r="D4" s="31" t="s">
        <v>312</v>
      </c>
      <c r="E4" s="31"/>
      <c r="F4" s="60">
        <v>400</v>
      </c>
      <c r="G4" s="31">
        <v>1</v>
      </c>
      <c r="H4" s="31">
        <v>3</v>
      </c>
      <c r="I4" s="60"/>
      <c r="J4" s="60"/>
      <c r="K4" s="60"/>
      <c r="L4" s="60"/>
      <c r="M4" s="132">
        <f t="shared" si="2"/>
        <v>0</v>
      </c>
      <c r="N4" s="60"/>
      <c r="O4" s="60"/>
      <c r="P4" s="60">
        <f t="shared" si="3"/>
        <v>0.95</v>
      </c>
      <c r="Q4" s="178"/>
      <c r="R4" s="60"/>
      <c r="S4" s="60"/>
      <c r="T4" s="60"/>
      <c r="U4" s="46">
        <f t="shared" si="4"/>
        <v>0</v>
      </c>
      <c r="V4" s="132">
        <f t="shared" si="5"/>
        <v>6</v>
      </c>
      <c r="W4" s="132">
        <f>IF(R4=0,VLOOKUP(V4,Кабель_номиналы,2,TRUE),R4)</f>
        <v>1.5</v>
      </c>
      <c r="X4" s="132">
        <f t="shared" si="6"/>
        <v>1.7500000000000002E-2</v>
      </c>
      <c r="Y4" s="132">
        <f t="shared" si="7"/>
        <v>0.11</v>
      </c>
      <c r="Z4" s="132">
        <f t="array" ref="Z4">_xlfn.IFS(H4=1,2,H4=3,1)</f>
        <v>1</v>
      </c>
      <c r="AA4" s="132">
        <f t="shared" si="8"/>
        <v>0.31</v>
      </c>
      <c r="AB4" s="132">
        <f t="shared" si="9"/>
        <v>0</v>
      </c>
      <c r="AC4" s="132">
        <f t="shared" si="10"/>
        <v>0</v>
      </c>
      <c r="AD4" s="132">
        <f t="shared" si="11"/>
        <v>380</v>
      </c>
      <c r="AE4" s="132" t="e">
        <f t="shared" si="12"/>
        <v>#N/A</v>
      </c>
      <c r="AF4" s="132" t="e">
        <f t="shared" si="13"/>
        <v>#N/A</v>
      </c>
      <c r="AG4" s="132">
        <f t="shared" si="14"/>
        <v>2</v>
      </c>
      <c r="AH4" s="132" t="str">
        <f t="shared" si="15"/>
        <v/>
      </c>
      <c r="AI4" s="59" t="str">
        <f t="shared" si="16"/>
        <v>Ввод</v>
      </c>
      <c r="AJ4" s="132" t="str">
        <f t="shared" si="17"/>
        <v>1</v>
      </c>
      <c r="AK4" s="132" t="str">
        <f t="shared" si="18"/>
        <v>Основной ввод в дом №1</v>
      </c>
      <c r="AL4" s="132">
        <f t="shared" si="19"/>
        <v>0</v>
      </c>
      <c r="AM4" s="132">
        <f t="shared" si="20"/>
        <v>0</v>
      </c>
      <c r="AN4" s="132" t="str">
        <f t="shared" si="21"/>
        <v>Ввод.1</v>
      </c>
      <c r="AO4" s="132"/>
      <c r="AP4" s="132" t="e">
        <f t="shared" si="22"/>
        <v>#N/A</v>
      </c>
      <c r="AQ4" s="132" t="str">
        <f t="shared" si="23"/>
        <v>1</v>
      </c>
      <c r="AR4" s="65" t="str">
        <f t="shared" si="24"/>
        <v/>
      </c>
      <c r="AS4" s="132">
        <f t="shared" si="25"/>
        <v>0</v>
      </c>
      <c r="AT4" s="132">
        <f t="shared" si="26"/>
        <v>0</v>
      </c>
      <c r="AU4" s="132">
        <f t="shared" si="27"/>
        <v>0</v>
      </c>
    </row>
    <row r="5" spans="1:47" ht="15.75" thickBot="1" x14ac:dyDescent="0.25">
      <c r="A5" s="64" t="str">
        <f t="shared" si="0"/>
        <v>Ввод.2</v>
      </c>
      <c r="B5" s="132" t="str">
        <f t="shared" si="1"/>
        <v>Вводной кабель Шлейф №2</v>
      </c>
      <c r="C5" s="31" t="s">
        <v>544</v>
      </c>
      <c r="D5" s="31" t="s">
        <v>313</v>
      </c>
      <c r="E5" s="31"/>
      <c r="F5" s="60">
        <v>400</v>
      </c>
      <c r="G5" s="31">
        <v>1</v>
      </c>
      <c r="H5" s="31">
        <v>3</v>
      </c>
      <c r="I5" s="60"/>
      <c r="J5" s="60"/>
      <c r="K5" s="60"/>
      <c r="L5" s="60"/>
      <c r="M5" s="132">
        <f t="shared" si="2"/>
        <v>0</v>
      </c>
      <c r="N5" s="31"/>
      <c r="O5" s="60"/>
      <c r="P5" s="60">
        <f t="shared" si="3"/>
        <v>0.95</v>
      </c>
      <c r="Q5" s="178"/>
      <c r="R5" s="60"/>
      <c r="S5" s="60"/>
      <c r="T5" s="60"/>
      <c r="U5" s="46">
        <f t="shared" si="4"/>
        <v>0</v>
      </c>
      <c r="V5" s="132">
        <f t="shared" si="5"/>
        <v>6</v>
      </c>
      <c r="W5" s="132" t="e">
        <f>IF(VLOOKUP(N5,Кабель_обозначение,3,FALSE)=1,IF(R5=0,VLOOKUP(V5,Кабель_номиналы,2,TRUE),R5),0)</f>
        <v>#N/A</v>
      </c>
      <c r="X5" s="132" t="e">
        <f t="shared" si="6"/>
        <v>#N/A</v>
      </c>
      <c r="Y5" s="132" t="e">
        <f t="shared" si="7"/>
        <v>#N/A</v>
      </c>
      <c r="Z5" s="132">
        <f t="array" ref="Z5">_xlfn.IFS(H5=1,2,H5=3,1)</f>
        <v>1</v>
      </c>
      <c r="AA5" s="132">
        <f t="shared" si="8"/>
        <v>0.31</v>
      </c>
      <c r="AB5" s="132" t="e">
        <f t="shared" si="9"/>
        <v>#N/A</v>
      </c>
      <c r="AC5" s="132" t="e">
        <f t="shared" si="10"/>
        <v>#N/A</v>
      </c>
      <c r="AD5" s="132">
        <f t="shared" si="11"/>
        <v>380</v>
      </c>
      <c r="AE5" s="132" t="e">
        <f t="shared" si="12"/>
        <v>#N/A</v>
      </c>
      <c r="AF5" s="132" t="e">
        <f t="shared" si="13"/>
        <v>#N/A</v>
      </c>
      <c r="AG5" s="132">
        <f t="shared" si="14"/>
        <v>0</v>
      </c>
      <c r="AH5" s="132" t="str">
        <f t="shared" si="15"/>
        <v/>
      </c>
      <c r="AI5" s="59" t="str">
        <f t="shared" si="16"/>
        <v>Ввод</v>
      </c>
      <c r="AJ5" s="132" t="str">
        <f t="shared" si="17"/>
        <v>2</v>
      </c>
      <c r="AK5" s="132" t="str">
        <f t="shared" si="18"/>
        <v>Основной ввод в дом №2</v>
      </c>
      <c r="AL5" s="132">
        <f t="shared" si="19"/>
        <v>0</v>
      </c>
      <c r="AM5" s="132">
        <f t="shared" si="20"/>
        <v>0</v>
      </c>
      <c r="AN5" s="132" t="str">
        <f t="shared" si="21"/>
        <v>Ввод.2</v>
      </c>
      <c r="AO5" s="132"/>
      <c r="AP5" s="62" t="e">
        <f t="shared" si="22"/>
        <v>#N/A</v>
      </c>
      <c r="AQ5" s="132" t="str">
        <f t="shared" si="23"/>
        <v>2</v>
      </c>
      <c r="AR5" s="65" t="str">
        <f t="shared" si="24"/>
        <v/>
      </c>
      <c r="AS5" s="132">
        <f t="shared" si="25"/>
        <v>0</v>
      </c>
      <c r="AT5" s="132">
        <f t="shared" si="26"/>
        <v>0</v>
      </c>
      <c r="AU5" s="132">
        <f t="shared" si="27"/>
        <v>0</v>
      </c>
    </row>
    <row r="6" spans="1:47" ht="15.75" thickBot="1" x14ac:dyDescent="0.25">
      <c r="A6" s="64" t="str">
        <f t="shared" si="0"/>
        <v>ЩОВ-01</v>
      </c>
      <c r="B6" s="62" t="e">
        <f t="shared" si="1"/>
        <v>#N/A</v>
      </c>
      <c r="C6" s="60" t="s">
        <v>758</v>
      </c>
      <c r="D6" s="136" t="s">
        <v>741</v>
      </c>
      <c r="E6" s="48">
        <v>13.06</v>
      </c>
      <c r="F6" s="60">
        <v>400</v>
      </c>
      <c r="G6" s="60">
        <v>1</v>
      </c>
      <c r="H6" s="60">
        <v>3</v>
      </c>
      <c r="I6" s="60">
        <v>15</v>
      </c>
      <c r="J6" s="60">
        <v>0</v>
      </c>
      <c r="K6" s="60">
        <v>15</v>
      </c>
      <c r="L6" s="60">
        <v>0</v>
      </c>
      <c r="M6" s="62">
        <f t="shared" si="2"/>
        <v>15</v>
      </c>
      <c r="N6" s="31" t="s">
        <v>51</v>
      </c>
      <c r="O6" s="60">
        <v>5</v>
      </c>
      <c r="P6" s="60">
        <v>0.95</v>
      </c>
      <c r="Q6" s="178">
        <v>0.5</v>
      </c>
      <c r="R6" s="60">
        <v>6</v>
      </c>
      <c r="S6" s="60">
        <v>25</v>
      </c>
      <c r="T6" s="60"/>
      <c r="U6" s="46">
        <f t="shared" si="4"/>
        <v>19.843199222073661</v>
      </c>
      <c r="V6" s="62">
        <f t="shared" si="5"/>
        <v>25</v>
      </c>
      <c r="W6" s="62">
        <f t="shared" ref="W6:W14" si="28">IF(R6=0,VLOOKUP(V6,Кабель_номиналы,2,TRUE),R6)</f>
        <v>6</v>
      </c>
      <c r="X6" s="62">
        <f t="shared" si="6"/>
        <v>1.7500000000000002E-2</v>
      </c>
      <c r="Y6" s="62">
        <f t="shared" si="7"/>
        <v>0.09</v>
      </c>
      <c r="Z6" s="62">
        <f t="array" ref="Z6">_xlfn.IFS(H6=1,2,H6=3,1)</f>
        <v>1</v>
      </c>
      <c r="AA6" s="62">
        <f t="shared" si="8"/>
        <v>0.31</v>
      </c>
      <c r="AB6" s="62">
        <f t="shared" si="9"/>
        <v>0.87644434484016065</v>
      </c>
      <c r="AC6" s="62">
        <f t="shared" si="10"/>
        <v>0.4</v>
      </c>
      <c r="AD6" s="62">
        <f t="shared" si="11"/>
        <v>380</v>
      </c>
      <c r="AE6" s="62" t="str">
        <f t="shared" si="12"/>
        <v>ВВГнг(А)-LS</v>
      </c>
      <c r="AF6" s="62" t="str">
        <f t="shared" si="13"/>
        <v>ВВГнг(А)-LS (5х6)</v>
      </c>
      <c r="AG6" s="62">
        <f t="shared" si="14"/>
        <v>2</v>
      </c>
      <c r="AH6" s="62" t="str">
        <f t="shared" si="15"/>
        <v/>
      </c>
      <c r="AI6" s="59" t="str">
        <f t="shared" si="16"/>
        <v>ЩОВ-01</v>
      </c>
      <c r="AJ6" s="62" t="e">
        <f t="shared" si="17"/>
        <v>#VALUE!</v>
      </c>
      <c r="AK6" s="62" t="str">
        <f t="shared" si="18"/>
        <v>Щит вентиляции ЩОВ-01 Цокольный этаж этаж Пом. №0.001Тб</v>
      </c>
      <c r="AL6" s="62">
        <f t="shared" si="19"/>
        <v>19.850000000000001</v>
      </c>
      <c r="AM6" s="62">
        <f t="shared" si="20"/>
        <v>13.06</v>
      </c>
      <c r="AN6" s="62" t="str">
        <f t="shared" si="21"/>
        <v>ЩОВ-01</v>
      </c>
      <c r="AO6" s="62"/>
      <c r="AP6" s="62" t="str">
        <f t="shared" si="22"/>
        <v>ВВГнг(А)-LS (5х6)
L=15-0,4%</v>
      </c>
      <c r="AQ6" s="62" t="e">
        <f t="shared" si="23"/>
        <v>#VALUE!</v>
      </c>
      <c r="AR6" s="65" t="str">
        <f t="shared" si="24"/>
        <v/>
      </c>
      <c r="AS6" s="62">
        <f t="shared" si="25"/>
        <v>0</v>
      </c>
      <c r="AT6" s="62">
        <f t="shared" si="26"/>
        <v>0</v>
      </c>
      <c r="AU6" s="62">
        <f t="shared" si="27"/>
        <v>0</v>
      </c>
    </row>
    <row r="7" spans="1:47" ht="15.75" thickBot="1" x14ac:dyDescent="0.25">
      <c r="A7" s="64" t="str">
        <f t="shared" si="0"/>
        <v>ЩОВ-001</v>
      </c>
      <c r="B7" s="132" t="e">
        <f t="shared" si="1"/>
        <v>#N/A</v>
      </c>
      <c r="C7" s="123" t="s">
        <v>752</v>
      </c>
      <c r="D7" s="136" t="s">
        <v>740</v>
      </c>
      <c r="E7" s="48">
        <v>211.22</v>
      </c>
      <c r="F7" s="60">
        <v>400</v>
      </c>
      <c r="G7" s="60">
        <v>1</v>
      </c>
      <c r="H7" s="60">
        <v>3</v>
      </c>
      <c r="I7" s="60">
        <v>58</v>
      </c>
      <c r="J7" s="60">
        <v>39</v>
      </c>
      <c r="K7" s="60">
        <f>M7-8-J7</f>
        <v>11</v>
      </c>
      <c r="L7" s="60">
        <v>0</v>
      </c>
      <c r="M7" s="132">
        <f t="shared" si="2"/>
        <v>58</v>
      </c>
      <c r="N7" s="31" t="s">
        <v>542</v>
      </c>
      <c r="O7" s="60">
        <v>1</v>
      </c>
      <c r="P7" s="60">
        <v>0.95</v>
      </c>
      <c r="Q7" s="178">
        <v>0.5</v>
      </c>
      <c r="R7" s="60">
        <v>185</v>
      </c>
      <c r="S7" s="60">
        <v>400</v>
      </c>
      <c r="T7" s="60"/>
      <c r="U7" s="46">
        <f t="shared" si="4"/>
        <v>320.92500303877478</v>
      </c>
      <c r="V7" s="132">
        <f t="shared" si="5"/>
        <v>400</v>
      </c>
      <c r="W7" s="132">
        <f t="shared" si="28"/>
        <v>185</v>
      </c>
      <c r="X7" s="132">
        <f t="shared" si="6"/>
        <v>1.7500000000000002E-2</v>
      </c>
      <c r="Y7" s="132">
        <f t="shared" si="7"/>
        <v>5.96E-2</v>
      </c>
      <c r="Z7" s="132">
        <f t="array" ref="Z7">_xlfn.IFS(H7=1,2,H7=3,1)</f>
        <v>1</v>
      </c>
      <c r="AA7" s="132">
        <f t="shared" si="8"/>
        <v>0.31</v>
      </c>
      <c r="AB7" s="132">
        <f t="shared" si="9"/>
        <v>2.104656493004248</v>
      </c>
      <c r="AC7" s="132">
        <f t="shared" si="10"/>
        <v>0.96</v>
      </c>
      <c r="AD7" s="132">
        <f t="shared" si="11"/>
        <v>380</v>
      </c>
      <c r="AE7" s="132" t="str">
        <f t="shared" si="12"/>
        <v xml:space="preserve">5хВВГнг(А)-LS </v>
      </c>
      <c r="AF7" s="132" t="str">
        <f t="shared" si="13"/>
        <v>5хВВГнг(А)-LS  (1х185)</v>
      </c>
      <c r="AG7" s="132">
        <f t="shared" si="14"/>
        <v>2</v>
      </c>
      <c r="AH7" s="132" t="str">
        <f t="shared" si="15"/>
        <v/>
      </c>
      <c r="AI7" s="59" t="str">
        <f t="shared" si="16"/>
        <v>ЩОВ-001</v>
      </c>
      <c r="AJ7" s="132" t="e">
        <f t="shared" si="17"/>
        <v>#VALUE!</v>
      </c>
      <c r="AK7" s="132" t="str">
        <f t="shared" si="18"/>
        <v>Щит вентиляции ЩОВ-001 Подвальный этаж этаж Пом. №00.006Т</v>
      </c>
      <c r="AL7" s="132">
        <f t="shared" si="19"/>
        <v>320.93</v>
      </c>
      <c r="AM7" s="132">
        <f t="shared" si="20"/>
        <v>211.22</v>
      </c>
      <c r="AN7" s="132" t="str">
        <f t="shared" si="21"/>
        <v>ЩОВ-001</v>
      </c>
      <c r="AO7" s="132"/>
      <c r="AP7" s="132" t="str">
        <f t="shared" si="22"/>
        <v>5хВВГнг(А)-LS  (1х185)
L=58-0,96%</v>
      </c>
      <c r="AQ7" s="132" t="e">
        <f t="shared" si="23"/>
        <v>#VALUE!</v>
      </c>
      <c r="AR7" s="65" t="str">
        <f t="shared" si="24"/>
        <v/>
      </c>
      <c r="AS7" s="132">
        <f t="shared" si="25"/>
        <v>0</v>
      </c>
      <c r="AT7" s="132">
        <f t="shared" si="26"/>
        <v>0</v>
      </c>
      <c r="AU7" s="132">
        <f t="shared" si="27"/>
        <v>0</v>
      </c>
    </row>
    <row r="8" spans="1:47" ht="15" thickBot="1" x14ac:dyDescent="0.25">
      <c r="A8" s="64" t="str">
        <f t="shared" si="0"/>
        <v>ЩОВ-002</v>
      </c>
      <c r="B8" s="132" t="e">
        <f t="shared" si="1"/>
        <v>#N/A</v>
      </c>
      <c r="C8" s="60" t="s">
        <v>759</v>
      </c>
      <c r="D8" s="136" t="s">
        <v>742</v>
      </c>
      <c r="E8" s="48">
        <v>6.99</v>
      </c>
      <c r="F8" s="60">
        <v>400</v>
      </c>
      <c r="G8" s="60">
        <v>1</v>
      </c>
      <c r="H8" s="60">
        <v>3</v>
      </c>
      <c r="I8" s="60">
        <v>46</v>
      </c>
      <c r="J8" s="60">
        <v>29</v>
      </c>
      <c r="K8" s="60">
        <f>M8-5-J8</f>
        <v>12</v>
      </c>
      <c r="L8" s="60">
        <v>0</v>
      </c>
      <c r="M8" s="132">
        <f t="shared" si="2"/>
        <v>46</v>
      </c>
      <c r="N8" s="60" t="s">
        <v>51</v>
      </c>
      <c r="O8" s="60">
        <v>5</v>
      </c>
      <c r="P8" s="60">
        <v>0.95</v>
      </c>
      <c r="Q8" s="178">
        <v>0.5</v>
      </c>
      <c r="R8" s="60">
        <v>4</v>
      </c>
      <c r="S8" s="60">
        <v>16</v>
      </c>
      <c r="T8" s="60"/>
      <c r="U8" s="46">
        <f t="shared" si="4"/>
        <v>10.620517807220129</v>
      </c>
      <c r="V8" s="132">
        <f t="shared" si="5"/>
        <v>16</v>
      </c>
      <c r="W8" s="132">
        <f t="shared" si="28"/>
        <v>4</v>
      </c>
      <c r="X8" s="132">
        <f t="shared" si="6"/>
        <v>1.7500000000000002E-2</v>
      </c>
      <c r="Y8" s="132">
        <f t="shared" si="7"/>
        <v>9.5000000000000001E-2</v>
      </c>
      <c r="Z8" s="132">
        <f t="array" ref="Z8">_xlfn.IFS(H8=1,2,H8=3,1)</f>
        <v>1</v>
      </c>
      <c r="AA8" s="132">
        <f t="shared" si="8"/>
        <v>0.31</v>
      </c>
      <c r="AB8" s="132">
        <f t="shared" si="9"/>
        <v>2.1517668241764918</v>
      </c>
      <c r="AC8" s="132">
        <f t="shared" si="10"/>
        <v>0.98</v>
      </c>
      <c r="AD8" s="132">
        <f t="shared" si="11"/>
        <v>380</v>
      </c>
      <c r="AE8" s="132" t="str">
        <f t="shared" si="12"/>
        <v>ВВГнг(А)-LS</v>
      </c>
      <c r="AF8" s="132" t="str">
        <f t="shared" si="13"/>
        <v>ВВГнг(А)-LS (5х4)</v>
      </c>
      <c r="AG8" s="132">
        <f t="shared" si="14"/>
        <v>2</v>
      </c>
      <c r="AH8" s="132" t="str">
        <f t="shared" si="15"/>
        <v/>
      </c>
      <c r="AI8" s="59" t="str">
        <f t="shared" si="16"/>
        <v>ЩОВ-002</v>
      </c>
      <c r="AJ8" s="132" t="e">
        <f t="shared" si="17"/>
        <v>#VALUE!</v>
      </c>
      <c r="AK8" s="132" t="str">
        <f t="shared" si="18"/>
        <v>Щит вентиляции ЩОВ-002 Подвальный этаж этаж Пом. №00.003Т</v>
      </c>
      <c r="AL8" s="132">
        <f t="shared" si="19"/>
        <v>10.629999999999999</v>
      </c>
      <c r="AM8" s="132">
        <f t="shared" si="20"/>
        <v>6.99</v>
      </c>
      <c r="AN8" s="132" t="str">
        <f t="shared" si="21"/>
        <v>ЩОВ-002</v>
      </c>
      <c r="AO8" s="132"/>
      <c r="AP8" s="132" t="str">
        <f t="shared" si="22"/>
        <v>ВВГнг(А)-LS (5х4)
L=46-0,98%</v>
      </c>
      <c r="AQ8" s="132" t="e">
        <f t="shared" si="23"/>
        <v>#VALUE!</v>
      </c>
      <c r="AR8" s="65" t="str">
        <f t="shared" si="24"/>
        <v/>
      </c>
      <c r="AS8" s="132">
        <f t="shared" si="25"/>
        <v>0</v>
      </c>
      <c r="AT8" s="132">
        <f t="shared" si="26"/>
        <v>0</v>
      </c>
      <c r="AU8" s="132">
        <f t="shared" si="27"/>
        <v>0</v>
      </c>
    </row>
    <row r="9" spans="1:47" ht="15" thickBot="1" x14ac:dyDescent="0.25">
      <c r="A9" s="64" t="str">
        <f t="shared" si="0"/>
        <v>ЩОВ-2</v>
      </c>
      <c r="B9" s="62" t="e">
        <f t="shared" si="1"/>
        <v>#N/A</v>
      </c>
      <c r="C9" s="60" t="s">
        <v>753</v>
      </c>
      <c r="D9" s="140" t="s">
        <v>743</v>
      </c>
      <c r="E9" s="138">
        <v>11.09</v>
      </c>
      <c r="F9" s="60">
        <v>400</v>
      </c>
      <c r="G9" s="60">
        <v>1</v>
      </c>
      <c r="H9" s="60">
        <v>3</v>
      </c>
      <c r="I9" s="60">
        <v>56</v>
      </c>
      <c r="J9" s="60">
        <v>40</v>
      </c>
      <c r="K9" s="60">
        <f>M9-5-J9</f>
        <v>11</v>
      </c>
      <c r="L9" s="60">
        <v>0</v>
      </c>
      <c r="M9" s="62">
        <f t="shared" si="2"/>
        <v>56</v>
      </c>
      <c r="N9" s="60" t="s">
        <v>51</v>
      </c>
      <c r="O9" s="60">
        <v>5</v>
      </c>
      <c r="P9" s="60">
        <v>0.95</v>
      </c>
      <c r="Q9" s="178">
        <v>0.5</v>
      </c>
      <c r="R9" s="60">
        <v>4</v>
      </c>
      <c r="S9" s="60">
        <v>20</v>
      </c>
      <c r="T9" s="60"/>
      <c r="U9" s="46">
        <f t="shared" si="4"/>
        <v>16.85000607754953</v>
      </c>
      <c r="V9" s="62">
        <f t="shared" si="5"/>
        <v>20</v>
      </c>
      <c r="W9" s="62">
        <f t="shared" si="28"/>
        <v>4</v>
      </c>
      <c r="X9" s="62">
        <f t="shared" si="6"/>
        <v>1.7500000000000002E-2</v>
      </c>
      <c r="Y9" s="62">
        <f t="shared" si="7"/>
        <v>9.5000000000000001E-2</v>
      </c>
      <c r="Z9" s="62">
        <f t="array" ref="Z9">_xlfn.IFS(H9=1,2,H9=3,1)</f>
        <v>1</v>
      </c>
      <c r="AA9" s="62">
        <f t="shared" si="8"/>
        <v>0.31</v>
      </c>
      <c r="AB9" s="62">
        <f t="shared" si="9"/>
        <v>4.1560405190227296</v>
      </c>
      <c r="AC9" s="62">
        <f t="shared" si="10"/>
        <v>1.89</v>
      </c>
      <c r="AD9" s="62">
        <f t="shared" si="11"/>
        <v>380</v>
      </c>
      <c r="AE9" s="62" t="str">
        <f t="shared" si="12"/>
        <v>ВВГнг(А)-LS</v>
      </c>
      <c r="AF9" s="62" t="str">
        <f t="shared" si="13"/>
        <v>ВВГнг(А)-LS (5х4)</v>
      </c>
      <c r="AG9" s="62">
        <f t="shared" si="14"/>
        <v>2</v>
      </c>
      <c r="AH9" s="62" t="str">
        <f t="shared" si="15"/>
        <v/>
      </c>
      <c r="AI9" s="59" t="str">
        <f t="shared" si="16"/>
        <v>ЩОВ-2</v>
      </c>
      <c r="AJ9" s="62" t="e">
        <f t="shared" si="17"/>
        <v>#VALUE!</v>
      </c>
      <c r="AK9" s="62" t="str">
        <f t="shared" si="18"/>
        <v>Щит вентиляции ЩОВ-2 Техэтаж этаж Пом. №3.001Т</v>
      </c>
      <c r="AL9" s="62">
        <f t="shared" si="19"/>
        <v>16.860000000000003</v>
      </c>
      <c r="AM9" s="62">
        <f t="shared" si="20"/>
        <v>11.09</v>
      </c>
      <c r="AN9" s="62" t="str">
        <f t="shared" si="21"/>
        <v>ЩОВ-2</v>
      </c>
      <c r="AO9" s="62"/>
      <c r="AP9" s="62" t="str">
        <f t="shared" si="22"/>
        <v>ВВГнг(А)-LS (5х4)
L=56-1,89%</v>
      </c>
      <c r="AQ9" s="62" t="e">
        <f t="shared" si="23"/>
        <v>#VALUE!</v>
      </c>
      <c r="AR9" s="65" t="str">
        <f t="shared" si="24"/>
        <v/>
      </c>
      <c r="AS9" s="62">
        <f t="shared" si="25"/>
        <v>0</v>
      </c>
      <c r="AT9" s="62">
        <f t="shared" si="26"/>
        <v>0</v>
      </c>
      <c r="AU9" s="62">
        <f t="shared" si="27"/>
        <v>0</v>
      </c>
    </row>
    <row r="10" spans="1:47" ht="15" thickBot="1" x14ac:dyDescent="0.25">
      <c r="A10" s="64" t="str">
        <f t="shared" si="0"/>
        <v>ЩР-001</v>
      </c>
      <c r="B10" s="62" t="e">
        <f t="shared" si="1"/>
        <v>#N/A</v>
      </c>
      <c r="C10" s="60" t="s">
        <v>754</v>
      </c>
      <c r="D10" s="136" t="s">
        <v>744</v>
      </c>
      <c r="E10" s="138">
        <v>11.86</v>
      </c>
      <c r="F10" s="60">
        <v>400</v>
      </c>
      <c r="G10" s="60">
        <v>1</v>
      </c>
      <c r="H10" s="60">
        <v>3</v>
      </c>
      <c r="I10" s="60">
        <v>41</v>
      </c>
      <c r="J10" s="60">
        <v>25</v>
      </c>
      <c r="K10" s="60">
        <f>M10-5-J10</f>
        <v>11</v>
      </c>
      <c r="L10" s="60">
        <v>0</v>
      </c>
      <c r="M10" s="62">
        <f t="shared" si="2"/>
        <v>41</v>
      </c>
      <c r="N10" s="60" t="s">
        <v>51</v>
      </c>
      <c r="O10" s="60">
        <v>5</v>
      </c>
      <c r="P10" s="60">
        <v>0.95</v>
      </c>
      <c r="Q10" s="178">
        <v>0.5</v>
      </c>
      <c r="R10" s="60">
        <v>4</v>
      </c>
      <c r="S10" s="60">
        <v>20</v>
      </c>
      <c r="T10" s="60"/>
      <c r="U10" s="46">
        <f t="shared" si="4"/>
        <v>18.019934362465055</v>
      </c>
      <c r="V10" s="62">
        <f t="shared" si="5"/>
        <v>20</v>
      </c>
      <c r="W10" s="62">
        <f t="shared" si="28"/>
        <v>4</v>
      </c>
      <c r="X10" s="62">
        <f t="shared" si="6"/>
        <v>1.7500000000000002E-2</v>
      </c>
      <c r="Y10" s="62">
        <f t="shared" si="7"/>
        <v>9.5000000000000001E-2</v>
      </c>
      <c r="Z10" s="62">
        <f t="array" ref="Z10">_xlfn.IFS(H10=1,2,H10=3,1)</f>
        <v>1</v>
      </c>
      <c r="AA10" s="62">
        <f t="shared" si="8"/>
        <v>0.31</v>
      </c>
      <c r="AB10" s="62">
        <f t="shared" si="9"/>
        <v>3.2540838960131278</v>
      </c>
      <c r="AC10" s="62">
        <f t="shared" si="10"/>
        <v>1.48</v>
      </c>
      <c r="AD10" s="62">
        <f t="shared" si="11"/>
        <v>380</v>
      </c>
      <c r="AE10" s="62" t="str">
        <f t="shared" si="12"/>
        <v>ВВГнг(А)-LS</v>
      </c>
      <c r="AF10" s="62" t="str">
        <f t="shared" si="13"/>
        <v>ВВГнг(А)-LS (5х4)</v>
      </c>
      <c r="AG10" s="62">
        <f t="shared" si="14"/>
        <v>2</v>
      </c>
      <c r="AH10" s="62" t="str">
        <f t="shared" si="15"/>
        <v/>
      </c>
      <c r="AI10" s="59" t="str">
        <f t="shared" si="16"/>
        <v>ЩР-001</v>
      </c>
      <c r="AJ10" s="62" t="e">
        <f t="shared" si="17"/>
        <v>#VALUE!</v>
      </c>
      <c r="AK10" s="62" t="str">
        <f t="shared" si="18"/>
        <v>Щит распределительный ЩР-001 Подвальный этаж этаж Пом. №00.004Т</v>
      </c>
      <c r="AL10" s="62">
        <f t="shared" si="19"/>
        <v>18.020000000000003</v>
      </c>
      <c r="AM10" s="62">
        <f t="shared" si="20"/>
        <v>11.86</v>
      </c>
      <c r="AN10" s="62" t="str">
        <f t="shared" si="21"/>
        <v>ЩР-001</v>
      </c>
      <c r="AO10" s="62"/>
      <c r="AP10" s="62" t="str">
        <f t="shared" si="22"/>
        <v>ВВГнг(А)-LS (5х4)
L=41-1,48%</v>
      </c>
      <c r="AQ10" s="62" t="e">
        <f t="shared" si="23"/>
        <v>#VALUE!</v>
      </c>
      <c r="AR10" s="65" t="str">
        <f t="shared" si="24"/>
        <v/>
      </c>
      <c r="AS10" s="62">
        <f t="shared" si="25"/>
        <v>0</v>
      </c>
      <c r="AT10" s="62">
        <f t="shared" si="26"/>
        <v>0</v>
      </c>
      <c r="AU10" s="62">
        <f t="shared" si="27"/>
        <v>0</v>
      </c>
    </row>
    <row r="11" spans="1:47" ht="15" thickBot="1" x14ac:dyDescent="0.25">
      <c r="A11" s="64" t="str">
        <f t="shared" si="0"/>
        <v>ЩР-01</v>
      </c>
      <c r="B11" s="62" t="e">
        <f t="shared" si="1"/>
        <v>#N/A</v>
      </c>
      <c r="C11" s="60" t="s">
        <v>755</v>
      </c>
      <c r="D11" s="136" t="s">
        <v>745</v>
      </c>
      <c r="E11" s="138">
        <v>24.41</v>
      </c>
      <c r="F11" s="60">
        <v>400</v>
      </c>
      <c r="G11" s="60">
        <v>1</v>
      </c>
      <c r="H11" s="60">
        <v>3</v>
      </c>
      <c r="I11" s="60">
        <v>14</v>
      </c>
      <c r="J11" s="60">
        <v>0</v>
      </c>
      <c r="K11" s="60">
        <v>14</v>
      </c>
      <c r="L11" s="60">
        <v>0</v>
      </c>
      <c r="M11" s="62">
        <f t="shared" si="2"/>
        <v>14</v>
      </c>
      <c r="N11" s="60" t="s">
        <v>51</v>
      </c>
      <c r="O11" s="60">
        <v>5</v>
      </c>
      <c r="P11" s="60">
        <v>0.95</v>
      </c>
      <c r="Q11" s="178">
        <v>0.5</v>
      </c>
      <c r="R11" s="60">
        <v>10</v>
      </c>
      <c r="S11" s="60">
        <v>40</v>
      </c>
      <c r="T11" s="60"/>
      <c r="U11" s="46">
        <f t="shared" si="4"/>
        <v>37.088246019205052</v>
      </c>
      <c r="V11" s="62">
        <f t="shared" si="5"/>
        <v>40</v>
      </c>
      <c r="W11" s="62">
        <f t="shared" si="28"/>
        <v>10</v>
      </c>
      <c r="X11" s="62">
        <f t="shared" si="6"/>
        <v>1.7500000000000002E-2</v>
      </c>
      <c r="Y11" s="62">
        <f t="shared" si="7"/>
        <v>7.2999999999999995E-2</v>
      </c>
      <c r="Z11" s="62">
        <f t="array" ref="Z11">_xlfn.IFS(H11=1,2,H11=3,1)</f>
        <v>1</v>
      </c>
      <c r="AA11" s="62">
        <f t="shared" si="8"/>
        <v>0.31</v>
      </c>
      <c r="AB11" s="62">
        <f t="shared" si="9"/>
        <v>0.92041232557432828</v>
      </c>
      <c r="AC11" s="62">
        <f t="shared" si="10"/>
        <v>0.42</v>
      </c>
      <c r="AD11" s="62">
        <f t="shared" si="11"/>
        <v>380</v>
      </c>
      <c r="AE11" s="62" t="str">
        <f t="shared" si="12"/>
        <v>ВВГнг(А)-LS</v>
      </c>
      <c r="AF11" s="62" t="str">
        <f t="shared" si="13"/>
        <v>ВВГнг(А)-LS (5х10)</v>
      </c>
      <c r="AG11" s="62">
        <f t="shared" si="14"/>
        <v>2</v>
      </c>
      <c r="AH11" s="62" t="str">
        <f t="shared" si="15"/>
        <v/>
      </c>
      <c r="AI11" s="59" t="str">
        <f t="shared" si="16"/>
        <v>ЩР-01</v>
      </c>
      <c r="AJ11" s="62" t="e">
        <f t="shared" si="17"/>
        <v>#VALUE!</v>
      </c>
      <c r="AK11" s="62" t="str">
        <f t="shared" si="18"/>
        <v>Щит распределительный ЩР-01 Цокольный этаж этаж Пом. №0.001Т</v>
      </c>
      <c r="AL11" s="62">
        <f t="shared" si="19"/>
        <v>37.089999999999996</v>
      </c>
      <c r="AM11" s="62">
        <f t="shared" si="20"/>
        <v>24.41</v>
      </c>
      <c r="AN11" s="62" t="str">
        <f t="shared" si="21"/>
        <v>ЩР-01</v>
      </c>
      <c r="AO11" s="62"/>
      <c r="AP11" s="62" t="str">
        <f t="shared" si="22"/>
        <v>ВВГнг(А)-LS (5х10)
L=14-0,42%</v>
      </c>
      <c r="AQ11" s="62" t="e">
        <f t="shared" si="23"/>
        <v>#VALUE!</v>
      </c>
      <c r="AR11" s="65" t="str">
        <f t="shared" si="24"/>
        <v/>
      </c>
      <c r="AS11" s="62">
        <f t="shared" si="25"/>
        <v>0</v>
      </c>
      <c r="AT11" s="62">
        <f t="shared" si="26"/>
        <v>0</v>
      </c>
      <c r="AU11" s="62">
        <f t="shared" si="27"/>
        <v>0</v>
      </c>
    </row>
    <row r="12" spans="1:47" ht="15" thickBot="1" x14ac:dyDescent="0.25">
      <c r="A12" s="64" t="str">
        <f t="shared" si="0"/>
        <v>ЩР-1</v>
      </c>
      <c r="B12" s="62" t="e">
        <f t="shared" si="1"/>
        <v>#N/A</v>
      </c>
      <c r="C12" s="60" t="s">
        <v>756</v>
      </c>
      <c r="D12" s="136" t="s">
        <v>746</v>
      </c>
      <c r="E12" s="48">
        <v>34.840000000000003</v>
      </c>
      <c r="F12" s="60">
        <v>400</v>
      </c>
      <c r="G12" s="60">
        <v>1</v>
      </c>
      <c r="H12" s="60">
        <v>3</v>
      </c>
      <c r="I12" s="60">
        <f>15+8+6+30+6</f>
        <v>65</v>
      </c>
      <c r="J12" s="60">
        <f>15+6+30</f>
        <v>51</v>
      </c>
      <c r="K12" s="60">
        <f>M12-5-J12</f>
        <v>9</v>
      </c>
      <c r="L12" s="60">
        <v>0</v>
      </c>
      <c r="M12" s="62">
        <f t="shared" si="2"/>
        <v>65</v>
      </c>
      <c r="N12" s="60" t="s">
        <v>51</v>
      </c>
      <c r="O12" s="60">
        <v>5</v>
      </c>
      <c r="P12" s="60">
        <v>0.95</v>
      </c>
      <c r="Q12" s="178">
        <v>0.5</v>
      </c>
      <c r="R12" s="60">
        <v>16</v>
      </c>
      <c r="S12" s="60">
        <v>63</v>
      </c>
      <c r="T12" s="60"/>
      <c r="U12" s="46">
        <f t="shared" si="4"/>
        <v>52.93545642396986</v>
      </c>
      <c r="V12" s="62">
        <f t="shared" si="5"/>
        <v>63</v>
      </c>
      <c r="W12" s="62">
        <f t="shared" si="28"/>
        <v>16</v>
      </c>
      <c r="X12" s="62">
        <f t="shared" si="6"/>
        <v>1.7500000000000002E-2</v>
      </c>
      <c r="Y12" s="62">
        <f t="shared" si="7"/>
        <v>6.7500000000000004E-2</v>
      </c>
      <c r="Z12" s="62">
        <f t="array" ref="Z12">_xlfn.IFS(H12=1,2,H12=3,1)</f>
        <v>1</v>
      </c>
      <c r="AA12" s="62">
        <f t="shared" si="8"/>
        <v>0.31</v>
      </c>
      <c r="AB12" s="62">
        <f t="shared" si="9"/>
        <v>3.83537894281026</v>
      </c>
      <c r="AC12" s="62">
        <f t="shared" si="10"/>
        <v>1.75</v>
      </c>
      <c r="AD12" s="62">
        <f t="shared" si="11"/>
        <v>380</v>
      </c>
      <c r="AE12" s="62" t="str">
        <f t="shared" si="12"/>
        <v>ВВГнг(А)-LS</v>
      </c>
      <c r="AF12" s="62" t="str">
        <f t="shared" si="13"/>
        <v>ВВГнг(А)-LS (5х16)</v>
      </c>
      <c r="AG12" s="62">
        <f t="shared" si="14"/>
        <v>2</v>
      </c>
      <c r="AH12" s="62" t="str">
        <f t="shared" si="15"/>
        <v/>
      </c>
      <c r="AI12" s="59" t="str">
        <f t="shared" si="16"/>
        <v>ЩР-1</v>
      </c>
      <c r="AJ12" s="62" t="e">
        <f t="shared" si="17"/>
        <v>#VALUE!</v>
      </c>
      <c r="AK12" s="62" t="str">
        <f t="shared" si="18"/>
        <v>Щит распределительный ЩР-1 Первый этаж этаж Пом. №1.003Б</v>
      </c>
      <c r="AL12" s="62">
        <f t="shared" si="19"/>
        <v>52.94</v>
      </c>
      <c r="AM12" s="62">
        <f t="shared" si="20"/>
        <v>34.840000000000003</v>
      </c>
      <c r="AN12" s="62" t="str">
        <f t="shared" si="21"/>
        <v>ЩР-1</v>
      </c>
      <c r="AO12" s="62"/>
      <c r="AP12" s="62" t="str">
        <f t="shared" si="22"/>
        <v>ВВГнг(А)-LS (5х16)
L=65-1,75%</v>
      </c>
      <c r="AQ12" s="62" t="e">
        <f t="shared" si="23"/>
        <v>#VALUE!</v>
      </c>
      <c r="AR12" s="65" t="str">
        <f t="shared" si="24"/>
        <v/>
      </c>
      <c r="AS12" s="62">
        <f t="shared" si="25"/>
        <v>0</v>
      </c>
      <c r="AT12" s="62">
        <f t="shared" si="26"/>
        <v>0</v>
      </c>
      <c r="AU12" s="62">
        <f t="shared" si="27"/>
        <v>0</v>
      </c>
    </row>
    <row r="13" spans="1:47" ht="15" thickBot="1" x14ac:dyDescent="0.25">
      <c r="A13" s="64" t="str">
        <f t="shared" si="0"/>
        <v>ЩР-2</v>
      </c>
      <c r="B13" s="132" t="e">
        <f t="shared" si="1"/>
        <v>#N/A</v>
      </c>
      <c r="C13" s="60" t="s">
        <v>757</v>
      </c>
      <c r="D13" s="136" t="s">
        <v>747</v>
      </c>
      <c r="E13" s="48">
        <v>9.98</v>
      </c>
      <c r="F13" s="60">
        <v>400</v>
      </c>
      <c r="G13" s="60">
        <v>1</v>
      </c>
      <c r="H13" s="60">
        <v>3</v>
      </c>
      <c r="I13" s="60">
        <v>56</v>
      </c>
      <c r="J13" s="60">
        <v>40</v>
      </c>
      <c r="K13" s="60">
        <f>M13-5-J13</f>
        <v>11</v>
      </c>
      <c r="L13" s="60">
        <v>0</v>
      </c>
      <c r="M13" s="132">
        <f t="shared" si="2"/>
        <v>56</v>
      </c>
      <c r="N13" s="60" t="s">
        <v>51</v>
      </c>
      <c r="O13" s="60">
        <v>5</v>
      </c>
      <c r="P13" s="60">
        <v>0.95</v>
      </c>
      <c r="Q13" s="178">
        <v>0.5</v>
      </c>
      <c r="R13" s="60">
        <v>4</v>
      </c>
      <c r="S13" s="60">
        <v>16</v>
      </c>
      <c r="T13" s="60"/>
      <c r="U13" s="46">
        <f t="shared" si="4"/>
        <v>15.163486082411572</v>
      </c>
      <c r="V13" s="132">
        <f t="shared" si="5"/>
        <v>16</v>
      </c>
      <c r="W13" s="132">
        <f t="shared" si="28"/>
        <v>4</v>
      </c>
      <c r="X13" s="132">
        <f t="shared" si="6"/>
        <v>1.7500000000000002E-2</v>
      </c>
      <c r="Y13" s="132">
        <f t="shared" si="7"/>
        <v>9.5000000000000001E-2</v>
      </c>
      <c r="Z13" s="132">
        <f t="array" ref="Z13">_xlfn.IFS(H13=1,2,H13=3,1)</f>
        <v>1</v>
      </c>
      <c r="AA13" s="132">
        <f t="shared" si="8"/>
        <v>0.31</v>
      </c>
      <c r="AB13" s="132">
        <f t="shared" si="9"/>
        <v>3.7400617114379484</v>
      </c>
      <c r="AC13" s="132">
        <f t="shared" si="10"/>
        <v>1.71</v>
      </c>
      <c r="AD13" s="132">
        <f t="shared" si="11"/>
        <v>380</v>
      </c>
      <c r="AE13" s="132" t="str">
        <f t="shared" si="12"/>
        <v>ВВГнг(А)-LS</v>
      </c>
      <c r="AF13" s="132" t="str">
        <f t="shared" si="13"/>
        <v>ВВГнг(А)-LS (5х4)</v>
      </c>
      <c r="AG13" s="132">
        <f t="shared" si="14"/>
        <v>2</v>
      </c>
      <c r="AH13" s="132" t="str">
        <f t="shared" si="15"/>
        <v/>
      </c>
      <c r="AI13" s="59" t="str">
        <f t="shared" si="16"/>
        <v>ЩР-2</v>
      </c>
      <c r="AJ13" s="132" t="e">
        <f t="shared" si="17"/>
        <v>#VALUE!</v>
      </c>
      <c r="AK13" s="132" t="str">
        <f t="shared" si="18"/>
        <v>Щит распределительный ЩР-2 Техэтаж этаж Пом. №3.001Т</v>
      </c>
      <c r="AL13" s="132">
        <f t="shared" si="19"/>
        <v>15.17</v>
      </c>
      <c r="AM13" s="132">
        <f t="shared" si="20"/>
        <v>9.98</v>
      </c>
      <c r="AN13" s="132" t="str">
        <f t="shared" si="21"/>
        <v>ЩР-2</v>
      </c>
      <c r="AO13" s="132"/>
      <c r="AP13" s="132" t="str">
        <f t="shared" si="22"/>
        <v>ВВГнг(А)-LS (5х4)
L=56-1,71%</v>
      </c>
      <c r="AQ13" s="132" t="e">
        <f t="shared" si="23"/>
        <v>#VALUE!</v>
      </c>
      <c r="AR13" s="65" t="str">
        <f t="shared" si="24"/>
        <v/>
      </c>
      <c r="AS13" s="132">
        <f t="shared" si="25"/>
        <v>0</v>
      </c>
      <c r="AT13" s="132">
        <f t="shared" si="26"/>
        <v>0</v>
      </c>
      <c r="AU13" s="132">
        <f t="shared" si="27"/>
        <v>0</v>
      </c>
    </row>
    <row r="14" spans="1:47" ht="15" thickBot="1" x14ac:dyDescent="0.25">
      <c r="A14" s="64" t="str">
        <f t="shared" si="0"/>
        <v>ЩС-Б</v>
      </c>
      <c r="B14" s="132" t="str">
        <f t="shared" si="1"/>
        <v>Щит бассейна</v>
      </c>
      <c r="C14" s="60" t="s">
        <v>760</v>
      </c>
      <c r="D14" s="136" t="s">
        <v>183</v>
      </c>
      <c r="E14" s="48">
        <v>24.99</v>
      </c>
      <c r="F14" s="60">
        <v>400</v>
      </c>
      <c r="G14" s="60">
        <v>1</v>
      </c>
      <c r="H14" s="60">
        <v>3</v>
      </c>
      <c r="I14" s="60">
        <v>51</v>
      </c>
      <c r="J14" s="60">
        <v>35</v>
      </c>
      <c r="K14" s="60">
        <f>M14-5-J14</f>
        <v>13</v>
      </c>
      <c r="L14" s="60">
        <v>0</v>
      </c>
      <c r="M14" s="132">
        <f t="shared" si="2"/>
        <v>53</v>
      </c>
      <c r="N14" s="60" t="s">
        <v>51</v>
      </c>
      <c r="O14" s="60">
        <v>5</v>
      </c>
      <c r="P14" s="60">
        <v>0.95</v>
      </c>
      <c r="Q14" s="178">
        <v>0.5</v>
      </c>
      <c r="R14" s="60">
        <v>10</v>
      </c>
      <c r="S14" s="60">
        <v>40</v>
      </c>
      <c r="T14" s="60"/>
      <c r="U14" s="46">
        <f t="shared" si="4"/>
        <v>37.969490701349216</v>
      </c>
      <c r="V14" s="132">
        <f t="shared" si="5"/>
        <v>40</v>
      </c>
      <c r="W14" s="132">
        <f t="shared" si="28"/>
        <v>10</v>
      </c>
      <c r="X14" s="132">
        <f t="shared" si="6"/>
        <v>1.7500000000000002E-2</v>
      </c>
      <c r="Y14" s="132">
        <f t="shared" si="7"/>
        <v>7.2999999999999995E-2</v>
      </c>
      <c r="Z14" s="132">
        <f t="array" ref="Z14">_xlfn.IFS(H14=1,2,H14=3,1)</f>
        <v>1</v>
      </c>
      <c r="AA14" s="132">
        <f t="shared" si="8"/>
        <v>0.31</v>
      </c>
      <c r="AB14" s="132">
        <f t="shared" si="9"/>
        <v>3.4325987733985661</v>
      </c>
      <c r="AC14" s="132">
        <f t="shared" si="10"/>
        <v>1.57</v>
      </c>
      <c r="AD14" s="132">
        <f t="shared" si="11"/>
        <v>380</v>
      </c>
      <c r="AE14" s="132" t="str">
        <f t="shared" si="12"/>
        <v>ВВГнг(А)-LS</v>
      </c>
      <c r="AF14" s="132" t="str">
        <f t="shared" si="13"/>
        <v>ВВГнг(А)-LS (5х10)</v>
      </c>
      <c r="AG14" s="132">
        <f t="shared" si="14"/>
        <v>2</v>
      </c>
      <c r="AH14" s="132" t="str">
        <f t="shared" si="15"/>
        <v/>
      </c>
      <c r="AI14" s="59" t="str">
        <f t="shared" si="16"/>
        <v>ЩС-Б</v>
      </c>
      <c r="AJ14" s="132" t="e">
        <f t="shared" si="17"/>
        <v>#VALUE!</v>
      </c>
      <c r="AK14" s="132" t="str">
        <f t="shared" si="18"/>
        <v>Щит бассейна ЩС-Б Подвальный этаж этаж Пом. №00.002Тб</v>
      </c>
      <c r="AL14" s="132">
        <f t="shared" si="19"/>
        <v>37.97</v>
      </c>
      <c r="AM14" s="132">
        <f t="shared" si="20"/>
        <v>24.99</v>
      </c>
      <c r="AN14" s="132" t="str">
        <f t="shared" si="21"/>
        <v>ЩС-Б</v>
      </c>
      <c r="AO14" s="132"/>
      <c r="AP14" s="132" t="str">
        <f t="shared" si="22"/>
        <v>ВВГнг(А)-LS (5х10)
L=53-1,57%</v>
      </c>
      <c r="AQ14" s="132" t="e">
        <f t="shared" si="23"/>
        <v>#VALUE!</v>
      </c>
      <c r="AR14" s="65" t="str">
        <f t="shared" si="24"/>
        <v/>
      </c>
      <c r="AS14" s="132">
        <f t="shared" si="25"/>
        <v>0</v>
      </c>
      <c r="AT14" s="132">
        <f t="shared" si="26"/>
        <v>0</v>
      </c>
      <c r="AU14" s="132">
        <f t="shared" si="27"/>
        <v>0</v>
      </c>
    </row>
    <row r="15" spans="1:47" ht="15.75" thickBot="1" x14ac:dyDescent="0.25">
      <c r="A15" s="64" t="str">
        <f t="shared" si="0"/>
        <v>ЩС-ВК.001</v>
      </c>
      <c r="B15" s="132" t="e">
        <f t="shared" si="1"/>
        <v>#N/A</v>
      </c>
      <c r="C15" s="60" t="s">
        <v>761</v>
      </c>
      <c r="D15" s="136" t="s">
        <v>748</v>
      </c>
      <c r="E15" s="48">
        <v>3.8</v>
      </c>
      <c r="F15" s="60">
        <v>230</v>
      </c>
      <c r="G15" s="60">
        <v>1</v>
      </c>
      <c r="H15" s="60">
        <v>1</v>
      </c>
      <c r="I15" s="60">
        <v>52</v>
      </c>
      <c r="J15" s="60">
        <v>35</v>
      </c>
      <c r="K15" s="60">
        <f>M15-5-J15</f>
        <v>12</v>
      </c>
      <c r="L15" s="60">
        <v>0</v>
      </c>
      <c r="M15" s="132">
        <f t="shared" si="2"/>
        <v>52</v>
      </c>
      <c r="N15" s="31" t="s">
        <v>51</v>
      </c>
      <c r="O15" s="60">
        <v>3</v>
      </c>
      <c r="P15" s="60">
        <v>0.95</v>
      </c>
      <c r="Q15" s="178">
        <v>0.5</v>
      </c>
      <c r="R15" s="60">
        <v>4</v>
      </c>
      <c r="S15" s="60">
        <v>20</v>
      </c>
      <c r="T15" s="60"/>
      <c r="U15" s="46">
        <f t="shared" si="4"/>
        <v>17.272727272727273</v>
      </c>
      <c r="V15" s="132">
        <f t="shared" si="5"/>
        <v>20</v>
      </c>
      <c r="W15" s="132">
        <f>IF(VLOOKUP(N15,Кабель_обозначение,3,FALSE)=1,IF(R15=0,VLOOKUP(V15,Кабель_номиналы,2,TRUE),R15),0)</f>
        <v>4</v>
      </c>
      <c r="X15" s="132">
        <f t="shared" si="6"/>
        <v>1.7500000000000002E-2</v>
      </c>
      <c r="Y15" s="132">
        <f t="shared" si="7"/>
        <v>9.5000000000000001E-2</v>
      </c>
      <c r="Z15" s="132">
        <f t="array" ref="Z15">_xlfn.IFS(H15=1,2,H15=3,1)</f>
        <v>2</v>
      </c>
      <c r="AA15" s="132">
        <f t="shared" si="8"/>
        <v>0.31</v>
      </c>
      <c r="AB15" s="132">
        <f t="shared" si="9"/>
        <v>7.911993818181819</v>
      </c>
      <c r="AC15" s="132">
        <f t="shared" si="10"/>
        <v>3.5999999999999996</v>
      </c>
      <c r="AD15" s="132">
        <f t="shared" si="11"/>
        <v>220</v>
      </c>
      <c r="AE15" s="132" t="str">
        <f t="shared" si="12"/>
        <v>ВВГнг(А)-LS</v>
      </c>
      <c r="AF15" s="132" t="str">
        <f t="shared" si="13"/>
        <v>ВВГнг(А)-LS (3х4)</v>
      </c>
      <c r="AG15" s="132">
        <f t="shared" si="14"/>
        <v>2</v>
      </c>
      <c r="AH15" s="132" t="str">
        <f t="shared" si="15"/>
        <v/>
      </c>
      <c r="AI15" s="59" t="str">
        <f t="shared" si="16"/>
        <v>ЩС-ВК</v>
      </c>
      <c r="AJ15" s="132" t="str">
        <f t="shared" si="17"/>
        <v>001</v>
      </c>
      <c r="AK15" s="132" t="str">
        <f t="shared" si="18"/>
        <v>Щит дренажных насосов ЩС-ВК.001 Подвальный этаж этаж Пом. 00.002Т</v>
      </c>
      <c r="AL15" s="132">
        <f t="shared" si="19"/>
        <v>17.28</v>
      </c>
      <c r="AM15" s="132">
        <f t="shared" si="20"/>
        <v>3.8</v>
      </c>
      <c r="AN15" s="132" t="str">
        <f t="shared" si="21"/>
        <v>ЩС-ВК.001</v>
      </c>
      <c r="AO15" s="132"/>
      <c r="AP15" s="132" t="str">
        <f t="shared" si="22"/>
        <v>ВВГнг(А)-LS (3х4)
L=52-3,6%</v>
      </c>
      <c r="AQ15" s="132" t="str">
        <f t="shared" si="23"/>
        <v>001</v>
      </c>
      <c r="AR15" s="65" t="str">
        <f t="shared" si="24"/>
        <v/>
      </c>
      <c r="AS15" s="132">
        <f t="shared" si="25"/>
        <v>0</v>
      </c>
      <c r="AT15" s="132">
        <f t="shared" si="26"/>
        <v>0</v>
      </c>
      <c r="AU15" s="132">
        <f t="shared" si="27"/>
        <v>0</v>
      </c>
    </row>
    <row r="16" spans="1:47" ht="15.75" thickBot="1" x14ac:dyDescent="0.25">
      <c r="A16" s="64" t="str">
        <f t="shared" si="0"/>
        <v>ЩС-ВК.002</v>
      </c>
      <c r="B16" s="62" t="e">
        <f t="shared" si="1"/>
        <v>#N/A</v>
      </c>
      <c r="C16" s="60" t="s">
        <v>762</v>
      </c>
      <c r="D16" s="60" t="s">
        <v>749</v>
      </c>
      <c r="E16" s="48">
        <v>2.4</v>
      </c>
      <c r="F16" s="60">
        <v>230</v>
      </c>
      <c r="G16" s="60">
        <v>1</v>
      </c>
      <c r="H16" s="60">
        <v>1</v>
      </c>
      <c r="I16" s="60">
        <v>51</v>
      </c>
      <c r="J16" s="60">
        <v>34</v>
      </c>
      <c r="K16" s="60">
        <v>12</v>
      </c>
      <c r="L16" s="60">
        <v>0</v>
      </c>
      <c r="M16" s="62">
        <f t="shared" si="2"/>
        <v>51</v>
      </c>
      <c r="N16" s="31" t="s">
        <v>51</v>
      </c>
      <c r="O16" s="60">
        <v>3</v>
      </c>
      <c r="P16" s="60">
        <v>0.95</v>
      </c>
      <c r="Q16" s="178" t="s">
        <v>787</v>
      </c>
      <c r="R16" s="60">
        <v>4</v>
      </c>
      <c r="S16" s="60">
        <v>16</v>
      </c>
      <c r="T16" s="60"/>
      <c r="U16" s="46">
        <f t="shared" si="4"/>
        <v>10.909090909090908</v>
      </c>
      <c r="V16" s="62">
        <f t="shared" si="5"/>
        <v>16</v>
      </c>
      <c r="W16" s="62">
        <f>IF(R16=0,VLOOKUP(V16,Кабель_номиналы,2,TRUE),R16)</f>
        <v>4</v>
      </c>
      <c r="X16" s="62">
        <f t="shared" si="6"/>
        <v>1.7500000000000002E-2</v>
      </c>
      <c r="Y16" s="62">
        <f t="shared" si="7"/>
        <v>9.5000000000000001E-2</v>
      </c>
      <c r="Z16" s="62">
        <f t="array" ref="Z16">_xlfn.IFS(H16=1,2,H16=3,1)</f>
        <v>2</v>
      </c>
      <c r="AA16" s="62">
        <f t="shared" si="8"/>
        <v>0.31</v>
      </c>
      <c r="AB16" s="62">
        <f t="shared" si="9"/>
        <v>4.9009516363636365</v>
      </c>
      <c r="AC16" s="62">
        <f t="shared" si="10"/>
        <v>2.23</v>
      </c>
      <c r="AD16" s="62">
        <f t="shared" si="11"/>
        <v>220</v>
      </c>
      <c r="AE16" s="62" t="str">
        <f t="shared" si="12"/>
        <v>ВВГнг(А)-LS</v>
      </c>
      <c r="AF16" s="62" t="str">
        <f t="shared" si="13"/>
        <v>ВВГнг(А)-LS (3х4)</v>
      </c>
      <c r="AG16" s="62">
        <f t="shared" si="14"/>
        <v>2</v>
      </c>
      <c r="AH16" s="62" t="str">
        <f t="shared" si="15"/>
        <v/>
      </c>
      <c r="AI16" s="59" t="str">
        <f t="shared" si="16"/>
        <v>ЩС-ВК</v>
      </c>
      <c r="AJ16" s="62" t="str">
        <f t="shared" si="17"/>
        <v>002</v>
      </c>
      <c r="AK16" s="62" t="str">
        <f t="shared" si="18"/>
        <v>Щит насосов ЩС-ВК.002 Подвальный этаж этаж Пом. №00.002Тб</v>
      </c>
      <c r="AL16" s="62">
        <f t="shared" si="19"/>
        <v>10.91</v>
      </c>
      <c r="AM16" s="62">
        <f t="shared" si="20"/>
        <v>2.4</v>
      </c>
      <c r="AN16" s="62" t="str">
        <f t="shared" si="21"/>
        <v>ЩС-ВК.002</v>
      </c>
      <c r="AO16" s="62"/>
      <c r="AP16" s="62" t="str">
        <f t="shared" si="22"/>
        <v>ВВГнг(А)-LS (3х4)
L=51-2,23%</v>
      </c>
      <c r="AQ16" s="62" t="str">
        <f t="shared" si="23"/>
        <v>002</v>
      </c>
      <c r="AR16" s="65" t="str">
        <f t="shared" si="24"/>
        <v/>
      </c>
      <c r="AS16" s="62">
        <f t="shared" si="25"/>
        <v>0</v>
      </c>
      <c r="AT16" s="62">
        <f t="shared" si="26"/>
        <v>0</v>
      </c>
      <c r="AU16" s="62">
        <f t="shared" si="27"/>
        <v>0</v>
      </c>
    </row>
    <row r="17" spans="1:47" ht="15" thickBot="1" x14ac:dyDescent="0.25">
      <c r="A17" s="64" t="str">
        <f t="shared" si="0"/>
        <v>ЩС-ВК.003</v>
      </c>
      <c r="B17" s="62" t="e">
        <f t="shared" si="1"/>
        <v>#N/A</v>
      </c>
      <c r="C17" s="60" t="s">
        <v>763</v>
      </c>
      <c r="D17" s="60" t="s">
        <v>750</v>
      </c>
      <c r="E17" s="138">
        <v>4.34</v>
      </c>
      <c r="F17" s="60">
        <v>230</v>
      </c>
      <c r="G17" s="60">
        <v>1</v>
      </c>
      <c r="H17" s="60">
        <v>1</v>
      </c>
      <c r="I17" s="60">
        <v>53</v>
      </c>
      <c r="J17" s="60">
        <v>48</v>
      </c>
      <c r="K17" s="60">
        <v>5</v>
      </c>
      <c r="L17" s="60">
        <v>0</v>
      </c>
      <c r="M17" s="62">
        <f t="shared" si="2"/>
        <v>53</v>
      </c>
      <c r="N17" s="60" t="s">
        <v>51</v>
      </c>
      <c r="O17" s="60">
        <v>3</v>
      </c>
      <c r="P17" s="60">
        <v>0.95</v>
      </c>
      <c r="Q17" s="178" t="s">
        <v>787</v>
      </c>
      <c r="R17" s="60">
        <v>4</v>
      </c>
      <c r="S17" s="60">
        <v>20</v>
      </c>
      <c r="T17" s="60"/>
      <c r="U17" s="46">
        <f t="shared" si="4"/>
        <v>19.727272727272727</v>
      </c>
      <c r="V17" s="62">
        <f t="shared" si="5"/>
        <v>20</v>
      </c>
      <c r="W17" s="62">
        <f>IF(R17=0,VLOOKUP(V17,Кабель_номиналы,2,TRUE),R17)</f>
        <v>4</v>
      </c>
      <c r="X17" s="62">
        <f t="shared" si="6"/>
        <v>1.7500000000000002E-2</v>
      </c>
      <c r="Y17" s="62">
        <f t="shared" si="7"/>
        <v>9.5000000000000001E-2</v>
      </c>
      <c r="Z17" s="62">
        <f t="array" ref="Z17">_xlfn.IFS(H17=1,2,H17=3,1)</f>
        <v>2</v>
      </c>
      <c r="AA17" s="62">
        <f t="shared" si="8"/>
        <v>0.31</v>
      </c>
      <c r="AB17" s="62">
        <f t="shared" si="9"/>
        <v>9.2101053545454548</v>
      </c>
      <c r="AC17" s="62">
        <f t="shared" si="10"/>
        <v>4.1899999999999995</v>
      </c>
      <c r="AD17" s="62">
        <f t="shared" si="11"/>
        <v>220</v>
      </c>
      <c r="AE17" s="62" t="str">
        <f t="shared" si="12"/>
        <v>ВВГнг(А)-LS</v>
      </c>
      <c r="AF17" s="62" t="str">
        <f t="shared" si="13"/>
        <v>ВВГнг(А)-LS (3х4)</v>
      </c>
      <c r="AG17" s="62">
        <f t="shared" si="14"/>
        <v>2</v>
      </c>
      <c r="AH17" s="62" t="str">
        <f t="shared" si="15"/>
        <v/>
      </c>
      <c r="AI17" s="59" t="str">
        <f t="shared" si="16"/>
        <v>ЩС-ВК</v>
      </c>
      <c r="AJ17" s="62" t="str">
        <f t="shared" si="17"/>
        <v>003</v>
      </c>
      <c r="AK17" s="62" t="str">
        <f t="shared" si="18"/>
        <v>Щит насосов ЩС-ВК.003 Подвальный этаж этаж Пом. №00.006Т</v>
      </c>
      <c r="AL17" s="62">
        <f t="shared" si="19"/>
        <v>19.73</v>
      </c>
      <c r="AM17" s="62">
        <f t="shared" si="20"/>
        <v>4.34</v>
      </c>
      <c r="AN17" s="62" t="str">
        <f t="shared" si="21"/>
        <v>ЩС-ВК.003</v>
      </c>
      <c r="AO17" s="62"/>
      <c r="AP17" s="62" t="str">
        <f t="shared" si="22"/>
        <v>ВВГнг(А)-LS (3х4)
L=53-4,19%</v>
      </c>
      <c r="AQ17" s="62" t="str">
        <f t="shared" si="23"/>
        <v>003</v>
      </c>
      <c r="AR17" s="65" t="str">
        <f t="shared" si="24"/>
        <v/>
      </c>
      <c r="AS17" s="62">
        <f t="shared" si="25"/>
        <v>0</v>
      </c>
      <c r="AT17" s="62">
        <f t="shared" si="26"/>
        <v>0</v>
      </c>
      <c r="AU17" s="62">
        <f t="shared" si="27"/>
        <v>0</v>
      </c>
    </row>
    <row r="18" spans="1:47" ht="15" thickBot="1" x14ac:dyDescent="0.25">
      <c r="A18" s="64" t="str">
        <f t="shared" si="0"/>
        <v>ЩУОВ</v>
      </c>
      <c r="B18" s="62" t="e">
        <f t="shared" si="1"/>
        <v>#N/A</v>
      </c>
      <c r="C18" s="60" t="s">
        <v>765</v>
      </c>
      <c r="D18" s="136" t="s">
        <v>764</v>
      </c>
      <c r="E18" s="138">
        <v>16.440000000000001</v>
      </c>
      <c r="F18" s="60">
        <v>400</v>
      </c>
      <c r="G18" s="60">
        <v>1</v>
      </c>
      <c r="H18" s="60">
        <v>3</v>
      </c>
      <c r="I18" s="60">
        <v>52</v>
      </c>
      <c r="J18" s="60">
        <v>39</v>
      </c>
      <c r="K18" s="60">
        <f>M18-5-J18</f>
        <v>8</v>
      </c>
      <c r="L18" s="60">
        <v>0</v>
      </c>
      <c r="M18" s="62">
        <f t="shared" si="2"/>
        <v>52</v>
      </c>
      <c r="N18" s="60" t="s">
        <v>51</v>
      </c>
      <c r="O18" s="60">
        <v>5</v>
      </c>
      <c r="P18" s="60">
        <v>0.95</v>
      </c>
      <c r="Q18" s="178" t="s">
        <v>787</v>
      </c>
      <c r="R18" s="60">
        <v>6</v>
      </c>
      <c r="S18" s="60">
        <v>32</v>
      </c>
      <c r="T18" s="60"/>
      <c r="U18" s="46">
        <f t="shared" si="4"/>
        <v>24.978728576637899</v>
      </c>
      <c r="V18" s="62">
        <f t="shared" si="5"/>
        <v>32</v>
      </c>
      <c r="W18" s="62">
        <f>IF(R18=0,VLOOKUP(V18,Кабель_номиналы,2,TRUE),R18)</f>
        <v>6</v>
      </c>
      <c r="X18" s="62">
        <f t="shared" si="6"/>
        <v>1.7500000000000002E-2</v>
      </c>
      <c r="Y18" s="62">
        <f t="shared" si="7"/>
        <v>0.09</v>
      </c>
      <c r="Z18" s="62">
        <f t="array" ref="Z18">_xlfn.IFS(H18=1,2,H18=3,1)</f>
        <v>1</v>
      </c>
      <c r="AA18" s="62">
        <f t="shared" si="8"/>
        <v>0.31</v>
      </c>
      <c r="AB18" s="62">
        <f t="shared" si="9"/>
        <v>3.8246796402090686</v>
      </c>
      <c r="AC18" s="62">
        <f t="shared" si="10"/>
        <v>1.74</v>
      </c>
      <c r="AD18" s="62">
        <f t="shared" si="11"/>
        <v>380</v>
      </c>
      <c r="AE18" s="62" t="str">
        <f t="shared" si="12"/>
        <v>ВВГнг(А)-LS</v>
      </c>
      <c r="AF18" s="62" t="str">
        <f t="shared" si="13"/>
        <v>ВВГнг(А)-LS (5х6)</v>
      </c>
      <c r="AG18" s="62">
        <f t="shared" si="14"/>
        <v>2</v>
      </c>
      <c r="AH18" s="62" t="str">
        <f t="shared" si="15"/>
        <v/>
      </c>
      <c r="AI18" s="59" t="str">
        <f t="shared" si="16"/>
        <v>ЩУОВ</v>
      </c>
      <c r="AJ18" s="62" t="e">
        <f t="shared" si="17"/>
        <v>#VALUE!</v>
      </c>
      <c r="AK18" s="62" t="str">
        <f t="shared" si="18"/>
        <v>Щит управления обогрева воронок ЩУОВ Тех. этаж этаж Пом. №3.001</v>
      </c>
      <c r="AL18" s="62">
        <f t="shared" si="19"/>
        <v>24.98</v>
      </c>
      <c r="AM18" s="62">
        <f t="shared" si="20"/>
        <v>16.440000000000001</v>
      </c>
      <c r="AN18" s="62" t="str">
        <f t="shared" si="21"/>
        <v>ЩУОВ</v>
      </c>
      <c r="AO18" s="62"/>
      <c r="AP18" s="62" t="str">
        <f t="shared" si="22"/>
        <v>ВВГнг(А)-LS (5х6)
L=52-1,74%</v>
      </c>
      <c r="AQ18" s="62" t="e">
        <f t="shared" si="23"/>
        <v>#VALUE!</v>
      </c>
      <c r="AR18" s="65" t="str">
        <f t="shared" si="24"/>
        <v/>
      </c>
      <c r="AS18" s="62">
        <f t="shared" si="25"/>
        <v>0</v>
      </c>
      <c r="AT18" s="62">
        <f t="shared" si="26"/>
        <v>0</v>
      </c>
      <c r="AU18" s="62">
        <f t="shared" si="27"/>
        <v>0</v>
      </c>
    </row>
    <row r="19" spans="1:47" s="79" customFormat="1" ht="14.45" customHeight="1" thickBot="1" x14ac:dyDescent="0.25">
      <c r="A19" s="66" t="str">
        <f t="shared" si="0"/>
        <v>ЩР-ПК</v>
      </c>
      <c r="B19" s="67" t="e">
        <f t="shared" si="1"/>
        <v>#N/A</v>
      </c>
      <c r="C19" s="68" t="s">
        <v>766</v>
      </c>
      <c r="D19" s="141" t="s">
        <v>738</v>
      </c>
      <c r="E19" s="139">
        <v>103.95</v>
      </c>
      <c r="F19" s="60">
        <v>400</v>
      </c>
      <c r="G19" s="68">
        <v>1</v>
      </c>
      <c r="H19" s="68">
        <v>3</v>
      </c>
      <c r="I19" s="68">
        <v>53</v>
      </c>
      <c r="J19" s="68">
        <v>38</v>
      </c>
      <c r="K19" s="68">
        <v>10</v>
      </c>
      <c r="L19" s="68">
        <v>0</v>
      </c>
      <c r="M19" s="67">
        <f t="shared" si="2"/>
        <v>53</v>
      </c>
      <c r="N19" s="68" t="s">
        <v>542</v>
      </c>
      <c r="O19" s="68">
        <v>1</v>
      </c>
      <c r="P19" s="60">
        <v>0.95</v>
      </c>
      <c r="Q19" s="178" t="s">
        <v>787</v>
      </c>
      <c r="R19" s="68">
        <v>95</v>
      </c>
      <c r="S19" s="68">
        <v>200</v>
      </c>
      <c r="T19" s="68"/>
      <c r="U19" s="69">
        <f t="shared" si="4"/>
        <v>157.9403184635955</v>
      </c>
      <c r="V19" s="67">
        <f t="shared" si="5"/>
        <v>200</v>
      </c>
      <c r="W19" s="67">
        <f>IF(R19=0,VLOOKUP(V19,Кабель_номиналы,2,TRUE),R19)</f>
        <v>95</v>
      </c>
      <c r="X19" s="67">
        <f t="shared" si="6"/>
        <v>1.7500000000000002E-2</v>
      </c>
      <c r="Y19" s="67">
        <f t="shared" si="7"/>
        <v>6.0199999999999997E-2</v>
      </c>
      <c r="Z19" s="67">
        <f t="array" ref="Z19">_xlfn.IFS(H19=1,2,H19=3,1)</f>
        <v>1</v>
      </c>
      <c r="AA19" s="67">
        <f t="shared" si="8"/>
        <v>0.31</v>
      </c>
      <c r="AB19" s="67">
        <f t="shared" si="9"/>
        <v>1.6982128249329875</v>
      </c>
      <c r="AC19" s="67">
        <f t="shared" si="10"/>
        <v>0.78</v>
      </c>
      <c r="AD19" s="67">
        <f t="shared" si="11"/>
        <v>380</v>
      </c>
      <c r="AE19" s="67" t="str">
        <f t="shared" si="12"/>
        <v xml:space="preserve">5хВВГнг(А)-LS </v>
      </c>
      <c r="AF19" s="67" t="str">
        <f t="shared" si="13"/>
        <v>5хВВГнг(А)-LS  (1х95)</v>
      </c>
      <c r="AG19" s="67">
        <f t="shared" si="14"/>
        <v>2</v>
      </c>
      <c r="AH19" s="67" t="str">
        <f t="shared" si="15"/>
        <v/>
      </c>
      <c r="AI19" s="59" t="str">
        <f t="shared" si="16"/>
        <v>ЩР-ПК</v>
      </c>
      <c r="AJ19" s="67" t="e">
        <f t="shared" si="17"/>
        <v>#VALUE!</v>
      </c>
      <c r="AK19" s="67" t="str">
        <f t="shared" si="18"/>
        <v>Щит профкухни ЩС-ПК Цокольный этаж этаж Пом. №0.0014Б</v>
      </c>
      <c r="AL19" s="67">
        <f t="shared" si="19"/>
        <v>157.94999999999999</v>
      </c>
      <c r="AM19" s="67">
        <f t="shared" si="20"/>
        <v>103.95</v>
      </c>
      <c r="AN19" s="67" t="str">
        <f t="shared" si="21"/>
        <v>ЩР-ПК</v>
      </c>
      <c r="AO19" s="67"/>
      <c r="AP19" s="67" t="str">
        <f t="shared" si="22"/>
        <v>5хВВГнг(А)-LS  (1х95)
L=53-0,78%</v>
      </c>
      <c r="AQ19" s="67" t="e">
        <f t="shared" si="23"/>
        <v>#VALUE!</v>
      </c>
      <c r="AR19" s="70" t="str">
        <f t="shared" si="24"/>
        <v/>
      </c>
      <c r="AS19" s="67">
        <f t="shared" si="25"/>
        <v>0</v>
      </c>
      <c r="AT19" s="67">
        <f t="shared" si="26"/>
        <v>0</v>
      </c>
      <c r="AU19" s="67">
        <f t="shared" si="27"/>
        <v>0</v>
      </c>
    </row>
    <row r="20" spans="1:47" ht="15.75" thickBot="1" x14ac:dyDescent="0.25">
      <c r="A20" s="126">
        <f t="shared" si="0"/>
        <v>0</v>
      </c>
      <c r="B20" s="14" t="e">
        <f t="shared" si="1"/>
        <v>#N/A</v>
      </c>
      <c r="C20" s="71"/>
      <c r="D20" s="71"/>
      <c r="E20" s="71"/>
      <c r="F20" s="60"/>
      <c r="G20" s="71"/>
      <c r="H20" s="71"/>
      <c r="I20" s="71"/>
      <c r="J20" s="71"/>
      <c r="K20" s="71"/>
      <c r="L20" s="71"/>
      <c r="M20" s="14">
        <f t="shared" si="2"/>
        <v>0</v>
      </c>
      <c r="N20" s="124"/>
      <c r="O20" s="71"/>
      <c r="P20" s="71" t="e">
        <f t="shared" si="3"/>
        <v>#N/A</v>
      </c>
      <c r="Q20" s="178" t="s">
        <v>787</v>
      </c>
      <c r="R20" s="71"/>
      <c r="S20" s="71"/>
      <c r="T20" s="71"/>
      <c r="U20" s="16" t="e">
        <f t="shared" si="4"/>
        <v>#N/A</v>
      </c>
      <c r="V20" s="14" t="e">
        <f t="shared" si="5"/>
        <v>#N/A</v>
      </c>
      <c r="W20" s="14" t="e">
        <f>IF(VLOOKUP(N20,Кабель_обозначение,3,FALSE)=1,IF(R20=0,VLOOKUP(V20,Кабель_номиналы,2,TRUE),R20),0)</f>
        <v>#N/A</v>
      </c>
      <c r="X20" s="14" t="e">
        <f t="shared" si="6"/>
        <v>#N/A</v>
      </c>
      <c r="Y20" s="14" t="e">
        <f t="shared" si="7"/>
        <v>#N/A</v>
      </c>
      <c r="Z20" s="14" t="e">
        <f t="array" ref="Z20">_xlfn.IFS(H20=1,2,H20=3,1)</f>
        <v>#N/A</v>
      </c>
      <c r="AA20" s="14" t="e">
        <f t="shared" si="8"/>
        <v>#N/A</v>
      </c>
      <c r="AB20" s="14" t="e">
        <f t="shared" si="9"/>
        <v>#N/A</v>
      </c>
      <c r="AC20" s="14" t="e">
        <f t="shared" si="10"/>
        <v>#N/A</v>
      </c>
      <c r="AD20" s="14" t="e">
        <f t="shared" si="11"/>
        <v>#N/A</v>
      </c>
      <c r="AE20" s="14" t="e">
        <f t="shared" si="12"/>
        <v>#N/A</v>
      </c>
      <c r="AF20" s="14" t="e">
        <f t="shared" si="13"/>
        <v>#N/A</v>
      </c>
      <c r="AG20" s="14">
        <f t="shared" si="14"/>
        <v>0</v>
      </c>
      <c r="AH20" s="14" t="str">
        <f t="shared" si="15"/>
        <v/>
      </c>
      <c r="AI20" s="59">
        <f t="shared" si="16"/>
        <v>0</v>
      </c>
      <c r="AJ20" s="14" t="e">
        <f t="shared" si="17"/>
        <v>#VALUE!</v>
      </c>
      <c r="AK20" s="14" t="e">
        <f t="shared" si="18"/>
        <v>#N/A</v>
      </c>
      <c r="AL20" s="14" t="e">
        <f t="shared" si="19"/>
        <v>#N/A</v>
      </c>
      <c r="AM20" s="14">
        <f t="shared" si="20"/>
        <v>0</v>
      </c>
      <c r="AN20" s="14">
        <f t="shared" si="21"/>
        <v>0</v>
      </c>
      <c r="AO20" s="14"/>
      <c r="AP20" s="14" t="e">
        <f t="shared" si="22"/>
        <v>#N/A</v>
      </c>
      <c r="AQ20" s="14" t="e">
        <f t="shared" si="23"/>
        <v>#VALUE!</v>
      </c>
      <c r="AR20" s="127" t="str">
        <f t="shared" si="24"/>
        <v/>
      </c>
      <c r="AS20" s="14">
        <f t="shared" si="25"/>
        <v>0</v>
      </c>
      <c r="AT20" s="14">
        <f t="shared" si="26"/>
        <v>0</v>
      </c>
      <c r="AU20" s="14">
        <f t="shared" si="27"/>
        <v>0</v>
      </c>
    </row>
    <row r="21" spans="1:47" ht="15.75" thickBot="1" x14ac:dyDescent="0.25">
      <c r="A21" s="64" t="str">
        <f t="shared" si="0"/>
        <v>ЩО-2</v>
      </c>
      <c r="B21" s="132" t="e">
        <f t="shared" si="1"/>
        <v>#N/A</v>
      </c>
      <c r="C21" s="60" t="s">
        <v>769</v>
      </c>
      <c r="D21" s="60" t="s">
        <v>768</v>
      </c>
      <c r="E21" s="60"/>
      <c r="F21" s="136">
        <v>400</v>
      </c>
      <c r="G21" s="136">
        <v>1</v>
      </c>
      <c r="H21" s="136">
        <v>3</v>
      </c>
      <c r="I21" s="136">
        <v>52</v>
      </c>
      <c r="J21" s="136">
        <v>39</v>
      </c>
      <c r="K21" s="136">
        <f>M21-5-J21</f>
        <v>8</v>
      </c>
      <c r="L21" s="136">
        <v>0</v>
      </c>
      <c r="M21" s="132">
        <f t="shared" si="2"/>
        <v>52</v>
      </c>
      <c r="N21" s="31"/>
      <c r="O21" s="68"/>
      <c r="P21" s="60">
        <v>0.95</v>
      </c>
      <c r="Q21" s="178" t="s">
        <v>787</v>
      </c>
      <c r="R21" s="60"/>
      <c r="S21" s="60"/>
      <c r="T21" s="60"/>
      <c r="U21" s="46">
        <f t="shared" si="4"/>
        <v>0</v>
      </c>
      <c r="V21" s="132">
        <f t="shared" si="5"/>
        <v>6</v>
      </c>
      <c r="W21" s="132" t="e">
        <f>IF(VLOOKUP(N21,Кабель_обозначение,3,FALSE)=1,IF(R21=0,VLOOKUP(V21,Кабель_номиналы,2,TRUE),R21),0)</f>
        <v>#N/A</v>
      </c>
      <c r="X21" s="132" t="e">
        <f t="shared" si="6"/>
        <v>#N/A</v>
      </c>
      <c r="Y21" s="132" t="e">
        <f t="shared" si="7"/>
        <v>#N/A</v>
      </c>
      <c r="Z21" s="132">
        <f t="array" ref="Z21">_xlfn.IFS(H21=1,2,H21=3,1)</f>
        <v>1</v>
      </c>
      <c r="AA21" s="132">
        <f t="shared" si="8"/>
        <v>0.31</v>
      </c>
      <c r="AB21" s="132" t="e">
        <f t="shared" si="9"/>
        <v>#N/A</v>
      </c>
      <c r="AC21" s="132" t="e">
        <f t="shared" si="10"/>
        <v>#N/A</v>
      </c>
      <c r="AD21" s="132">
        <f t="shared" si="11"/>
        <v>380</v>
      </c>
      <c r="AE21" s="132" t="e">
        <f t="shared" si="12"/>
        <v>#N/A</v>
      </c>
      <c r="AF21" s="132" t="e">
        <f t="shared" si="13"/>
        <v>#N/A</v>
      </c>
      <c r="AG21" s="132">
        <f t="shared" si="14"/>
        <v>0</v>
      </c>
      <c r="AH21" s="132" t="str">
        <f t="shared" si="15"/>
        <v/>
      </c>
      <c r="AI21" s="59" t="str">
        <f t="shared" si="16"/>
        <v>ЩО-2</v>
      </c>
      <c r="AJ21" s="132" t="e">
        <f t="shared" si="17"/>
        <v>#VALUE!</v>
      </c>
      <c r="AK21" s="132" t="str">
        <f t="shared" si="18"/>
        <v>Щит освещения ЩО-2 Тех. этаж этаж Пом. №3.001</v>
      </c>
      <c r="AL21" s="132">
        <f t="shared" si="19"/>
        <v>0</v>
      </c>
      <c r="AM21" s="132">
        <f t="shared" si="20"/>
        <v>0</v>
      </c>
      <c r="AN21" s="132" t="str">
        <f t="shared" si="21"/>
        <v>ЩО-2</v>
      </c>
      <c r="AO21" s="132"/>
      <c r="AP21" s="132" t="e">
        <f t="shared" si="22"/>
        <v>#N/A</v>
      </c>
      <c r="AQ21" s="132" t="e">
        <f t="shared" si="23"/>
        <v>#VALUE!</v>
      </c>
      <c r="AR21" s="65" t="str">
        <f t="shared" si="24"/>
        <v/>
      </c>
      <c r="AS21" s="132">
        <f t="shared" si="25"/>
        <v>0</v>
      </c>
      <c r="AT21" s="132">
        <f t="shared" si="26"/>
        <v>0</v>
      </c>
      <c r="AU21" s="132">
        <f t="shared" si="27"/>
        <v>0</v>
      </c>
    </row>
    <row r="22" spans="1:47" ht="15.75" thickBot="1" x14ac:dyDescent="0.25">
      <c r="A22" s="64">
        <f t="shared" si="0"/>
        <v>0</v>
      </c>
      <c r="B22" s="62" t="e">
        <f t="shared" si="1"/>
        <v>#N/A</v>
      </c>
      <c r="C22" s="31"/>
      <c r="D22" s="60"/>
      <c r="E22" s="31"/>
      <c r="F22" s="136"/>
      <c r="G22" s="136"/>
      <c r="H22" s="136"/>
      <c r="I22" s="60"/>
      <c r="J22" s="60"/>
      <c r="K22" s="136"/>
      <c r="L22" s="136"/>
      <c r="M22" s="62">
        <f t="shared" si="2"/>
        <v>0</v>
      </c>
      <c r="N22" s="60"/>
      <c r="O22" s="60"/>
      <c r="P22" s="60"/>
      <c r="Q22" s="178"/>
      <c r="R22" s="60"/>
      <c r="S22" s="60"/>
      <c r="T22" s="60"/>
      <c r="U22" s="46" t="e">
        <f t="shared" si="4"/>
        <v>#N/A</v>
      </c>
      <c r="V22" s="62" t="e">
        <f t="shared" si="5"/>
        <v>#N/A</v>
      </c>
      <c r="W22" s="62" t="e">
        <f t="shared" ref="W22:W85" si="29">IF(R22=0,VLOOKUP(V22,Кабель_номиналы,2,TRUE),R22)</f>
        <v>#N/A</v>
      </c>
      <c r="X22" s="62" t="e">
        <f t="shared" si="6"/>
        <v>#N/A</v>
      </c>
      <c r="Y22" s="62" t="e">
        <f t="shared" si="7"/>
        <v>#N/A</v>
      </c>
      <c r="Z22" s="62" t="e">
        <f t="array" ref="Z22">_xlfn.IFS(H22=1,2,H22=3,1)</f>
        <v>#N/A</v>
      </c>
      <c r="AA22" s="62">
        <f t="shared" si="8"/>
        <v>1</v>
      </c>
      <c r="AB22" s="62" t="e">
        <f t="shared" si="9"/>
        <v>#N/A</v>
      </c>
      <c r="AC22" s="62" t="e">
        <f t="shared" si="10"/>
        <v>#N/A</v>
      </c>
      <c r="AD22" s="62" t="e">
        <f t="shared" si="11"/>
        <v>#N/A</v>
      </c>
      <c r="AE22" s="62" t="e">
        <f t="shared" si="12"/>
        <v>#N/A</v>
      </c>
      <c r="AF22" s="62" t="e">
        <f t="shared" si="13"/>
        <v>#N/A</v>
      </c>
      <c r="AG22" s="62">
        <f t="shared" si="14"/>
        <v>0</v>
      </c>
      <c r="AH22" s="62" t="str">
        <f t="shared" si="15"/>
        <v/>
      </c>
      <c r="AI22" s="59">
        <f t="shared" si="16"/>
        <v>0</v>
      </c>
      <c r="AJ22" s="62" t="e">
        <f t="shared" si="17"/>
        <v>#VALUE!</v>
      </c>
      <c r="AK22" s="62" t="e">
        <f t="shared" si="18"/>
        <v>#N/A</v>
      </c>
      <c r="AL22" s="62" t="e">
        <f t="shared" si="19"/>
        <v>#N/A</v>
      </c>
      <c r="AM22" s="62">
        <f t="shared" si="20"/>
        <v>0</v>
      </c>
      <c r="AN22" s="62">
        <f t="shared" si="21"/>
        <v>0</v>
      </c>
      <c r="AO22" s="62"/>
      <c r="AP22" s="62" t="e">
        <f t="shared" si="22"/>
        <v>#N/A</v>
      </c>
      <c r="AQ22" s="62" t="e">
        <f t="shared" si="23"/>
        <v>#VALUE!</v>
      </c>
      <c r="AR22" s="65" t="str">
        <f t="shared" si="24"/>
        <v/>
      </c>
      <c r="AS22" s="62">
        <f t="shared" si="25"/>
        <v>0</v>
      </c>
      <c r="AT22" s="62">
        <f t="shared" si="26"/>
        <v>0</v>
      </c>
      <c r="AU22" s="62">
        <f t="shared" si="27"/>
        <v>0</v>
      </c>
    </row>
    <row r="23" spans="1:47" ht="15.75" thickBot="1" x14ac:dyDescent="0.25">
      <c r="A23" s="64">
        <f t="shared" si="0"/>
        <v>0</v>
      </c>
      <c r="B23" s="62" t="e">
        <f t="shared" si="1"/>
        <v>#N/A</v>
      </c>
      <c r="C23" s="31"/>
      <c r="D23" s="60"/>
      <c r="E23" s="31"/>
      <c r="F23" s="136"/>
      <c r="G23" s="31"/>
      <c r="H23" s="31"/>
      <c r="I23" s="60"/>
      <c r="J23" s="60"/>
      <c r="K23" s="60"/>
      <c r="L23" s="60"/>
      <c r="M23" s="62">
        <f t="shared" si="2"/>
        <v>0</v>
      </c>
      <c r="N23" s="60"/>
      <c r="O23" s="60"/>
      <c r="P23" s="60"/>
      <c r="Q23" s="178"/>
      <c r="R23" s="60"/>
      <c r="S23" s="60"/>
      <c r="T23" s="60"/>
      <c r="U23" s="46" t="e">
        <f t="shared" si="4"/>
        <v>#N/A</v>
      </c>
      <c r="V23" s="62" t="e">
        <f t="shared" si="5"/>
        <v>#N/A</v>
      </c>
      <c r="W23" s="62" t="e">
        <f t="shared" si="29"/>
        <v>#N/A</v>
      </c>
      <c r="X23" s="62" t="e">
        <f t="shared" si="6"/>
        <v>#N/A</v>
      </c>
      <c r="Y23" s="62" t="e">
        <f t="shared" si="7"/>
        <v>#N/A</v>
      </c>
      <c r="Z23" s="62" t="e">
        <f t="array" ref="Z23">_xlfn.IFS(H23=1,2,H23=3,1)</f>
        <v>#N/A</v>
      </c>
      <c r="AA23" s="62">
        <f t="shared" si="8"/>
        <v>1</v>
      </c>
      <c r="AB23" s="62" t="e">
        <f t="shared" si="9"/>
        <v>#N/A</v>
      </c>
      <c r="AC23" s="62" t="e">
        <f t="shared" si="10"/>
        <v>#N/A</v>
      </c>
      <c r="AD23" s="62" t="e">
        <f t="shared" si="11"/>
        <v>#N/A</v>
      </c>
      <c r="AE23" s="62" t="e">
        <f t="shared" si="12"/>
        <v>#N/A</v>
      </c>
      <c r="AF23" s="62" t="e">
        <f t="shared" si="13"/>
        <v>#N/A</v>
      </c>
      <c r="AG23" s="62">
        <f t="shared" si="14"/>
        <v>0</v>
      </c>
      <c r="AH23" s="62" t="str">
        <f t="shared" si="15"/>
        <v/>
      </c>
      <c r="AI23" s="59">
        <f t="shared" si="16"/>
        <v>0</v>
      </c>
      <c r="AJ23" s="62" t="e">
        <f t="shared" si="17"/>
        <v>#VALUE!</v>
      </c>
      <c r="AK23" s="62" t="e">
        <f t="shared" si="18"/>
        <v>#N/A</v>
      </c>
      <c r="AL23" s="62" t="e">
        <f t="shared" si="19"/>
        <v>#N/A</v>
      </c>
      <c r="AM23" s="62">
        <f t="shared" si="20"/>
        <v>0</v>
      </c>
      <c r="AN23" s="62">
        <f t="shared" si="21"/>
        <v>0</v>
      </c>
      <c r="AO23" s="62"/>
      <c r="AP23" s="62" t="e">
        <f t="shared" si="22"/>
        <v>#N/A</v>
      </c>
      <c r="AQ23" s="62" t="e">
        <f t="shared" si="23"/>
        <v>#VALUE!</v>
      </c>
      <c r="AR23" s="65" t="str">
        <f t="shared" si="24"/>
        <v/>
      </c>
      <c r="AS23" s="62">
        <f t="shared" si="25"/>
        <v>0</v>
      </c>
      <c r="AT23" s="62">
        <f t="shared" si="26"/>
        <v>0</v>
      </c>
      <c r="AU23" s="62">
        <f t="shared" si="27"/>
        <v>0</v>
      </c>
    </row>
    <row r="24" spans="1:47" ht="15" thickBot="1" x14ac:dyDescent="0.25">
      <c r="A24" s="64" t="str">
        <f t="shared" si="0"/>
        <v>РЩ-1</v>
      </c>
      <c r="B24" s="62" t="e">
        <f t="shared" si="1"/>
        <v>#N/A</v>
      </c>
      <c r="C24" s="123" t="s">
        <v>773</v>
      </c>
      <c r="D24" s="136" t="s">
        <v>772</v>
      </c>
      <c r="E24" s="123">
        <v>38</v>
      </c>
      <c r="F24" s="136">
        <v>400</v>
      </c>
      <c r="G24" s="136">
        <v>1</v>
      </c>
      <c r="H24" s="136">
        <v>3</v>
      </c>
      <c r="I24" s="60">
        <f>19+8+7+17+8</f>
        <v>59</v>
      </c>
      <c r="J24" s="60">
        <f>19+7+7</f>
        <v>33</v>
      </c>
      <c r="K24" s="136">
        <f>M24-5-J24</f>
        <v>21</v>
      </c>
      <c r="L24" s="60"/>
      <c r="M24" s="62">
        <f t="shared" si="2"/>
        <v>59</v>
      </c>
      <c r="N24" s="60" t="s">
        <v>51</v>
      </c>
      <c r="O24" s="60">
        <v>5</v>
      </c>
      <c r="P24" s="60">
        <v>0.95</v>
      </c>
      <c r="Q24" s="178">
        <v>0.4</v>
      </c>
      <c r="R24" s="60">
        <v>16</v>
      </c>
      <c r="S24" s="60">
        <v>63</v>
      </c>
      <c r="T24" s="60"/>
      <c r="U24" s="46">
        <f t="shared" si="4"/>
        <v>57.736720554272516</v>
      </c>
      <c r="V24" s="62">
        <f t="shared" si="5"/>
        <v>63</v>
      </c>
      <c r="W24" s="62">
        <f t="shared" si="29"/>
        <v>16</v>
      </c>
      <c r="X24" s="62">
        <f t="shared" si="6"/>
        <v>1.7500000000000002E-2</v>
      </c>
      <c r="Y24" s="62">
        <f t="shared" si="7"/>
        <v>6.7500000000000004E-2</v>
      </c>
      <c r="Z24" s="62">
        <f t="array" ref="Z24">_xlfn.IFS(H24=1,2,H24=3,1)</f>
        <v>1</v>
      </c>
      <c r="AA24" s="62">
        <f t="shared" si="8"/>
        <v>0.31</v>
      </c>
      <c r="AB24" s="62">
        <f t="shared" si="9"/>
        <v>3.7971030600461901</v>
      </c>
      <c r="AC24" s="62">
        <f t="shared" si="10"/>
        <v>1.73</v>
      </c>
      <c r="AD24" s="62">
        <f t="shared" si="11"/>
        <v>380</v>
      </c>
      <c r="AE24" s="62" t="str">
        <f t="shared" si="12"/>
        <v>ВВГнг(А)-LS</v>
      </c>
      <c r="AF24" s="62" t="str">
        <f t="shared" si="13"/>
        <v>ВВГнг(А)-LS (5х16)</v>
      </c>
      <c r="AG24" s="62">
        <f t="shared" si="14"/>
        <v>2</v>
      </c>
      <c r="AH24" s="62" t="str">
        <f t="shared" si="15"/>
        <v/>
      </c>
      <c r="AI24" s="59" t="str">
        <f t="shared" si="16"/>
        <v>РЩ-1</v>
      </c>
      <c r="AJ24" s="62" t="e">
        <f t="shared" si="17"/>
        <v>#VALUE!</v>
      </c>
      <c r="AK24" s="62" t="str">
        <f t="shared" si="18"/>
        <v>Щит Хаммам РЩ-1  Подвальный этаж этаж Пом. №00.001Тб</v>
      </c>
      <c r="AL24" s="62">
        <f t="shared" si="19"/>
        <v>57.739999999999995</v>
      </c>
      <c r="AM24" s="62">
        <f t="shared" si="20"/>
        <v>38</v>
      </c>
      <c r="AN24" s="62" t="str">
        <f t="shared" si="21"/>
        <v>РЩ-1</v>
      </c>
      <c r="AO24" s="62"/>
      <c r="AP24" s="62" t="str">
        <f t="shared" si="22"/>
        <v>ВВГнг(А)-LS (5х16)
L=59-1,73%</v>
      </c>
      <c r="AQ24" s="62" t="e">
        <f t="shared" si="23"/>
        <v>#VALUE!</v>
      </c>
      <c r="AR24" s="65" t="str">
        <f t="shared" si="24"/>
        <v/>
      </c>
      <c r="AS24" s="62">
        <f t="shared" si="25"/>
        <v>0</v>
      </c>
      <c r="AT24" s="62">
        <f t="shared" si="26"/>
        <v>0</v>
      </c>
      <c r="AU24" s="62">
        <f t="shared" si="27"/>
        <v>0</v>
      </c>
    </row>
    <row r="25" spans="1:47" ht="29.25" thickBot="1" x14ac:dyDescent="0.25">
      <c r="A25" s="64" t="str">
        <f t="shared" si="0"/>
        <v>Э.4</v>
      </c>
      <c r="B25" s="62" t="e">
        <f t="shared" si="1"/>
        <v>#N/A</v>
      </c>
      <c r="C25" s="110" t="s">
        <v>739</v>
      </c>
      <c r="D25" s="136" t="s">
        <v>737</v>
      </c>
      <c r="E25" s="60">
        <v>5</v>
      </c>
      <c r="F25" s="60">
        <v>230</v>
      </c>
      <c r="G25" s="60">
        <v>1</v>
      </c>
      <c r="H25" s="60">
        <v>1</v>
      </c>
      <c r="I25" s="60">
        <f>49+8+3</f>
        <v>60</v>
      </c>
      <c r="J25" s="60">
        <v>43</v>
      </c>
      <c r="K25" s="60">
        <f>M25-J25-8</f>
        <v>9</v>
      </c>
      <c r="L25" s="60"/>
      <c r="M25" s="62">
        <f t="shared" si="2"/>
        <v>60</v>
      </c>
      <c r="N25" s="60" t="s">
        <v>51</v>
      </c>
      <c r="O25" s="60">
        <v>3</v>
      </c>
      <c r="P25" s="60">
        <v>0.95</v>
      </c>
      <c r="Q25" s="178">
        <v>0.4</v>
      </c>
      <c r="R25" s="60">
        <v>6</v>
      </c>
      <c r="S25" s="60">
        <v>25</v>
      </c>
      <c r="T25" s="60"/>
      <c r="U25" s="46">
        <f t="shared" si="4"/>
        <v>22.727272727272727</v>
      </c>
      <c r="V25" s="62">
        <f t="shared" si="5"/>
        <v>25</v>
      </c>
      <c r="W25" s="62">
        <f t="shared" si="29"/>
        <v>6</v>
      </c>
      <c r="X25" s="62">
        <f t="shared" si="6"/>
        <v>1.7500000000000002E-2</v>
      </c>
      <c r="Y25" s="62">
        <f t="shared" si="7"/>
        <v>0.09</v>
      </c>
      <c r="Z25" s="62">
        <f t="array" ref="Z25">_xlfn.IFS(H25=1,2,H25=3,1)</f>
        <v>2</v>
      </c>
      <c r="AA25" s="62">
        <f t="shared" si="8"/>
        <v>0.31</v>
      </c>
      <c r="AB25" s="62">
        <f t="shared" si="9"/>
        <v>8.0306363636363649</v>
      </c>
      <c r="AC25" s="62">
        <f t="shared" si="10"/>
        <v>3.6599999999999997</v>
      </c>
      <c r="AD25" s="62">
        <f t="shared" si="11"/>
        <v>220</v>
      </c>
      <c r="AE25" s="62" t="str">
        <f t="shared" si="12"/>
        <v>ВВГнг(А)-LS</v>
      </c>
      <c r="AF25" s="62" t="str">
        <f t="shared" si="13"/>
        <v>ВВГнг(А)-LS (3х6)</v>
      </c>
      <c r="AG25" s="62">
        <f t="shared" si="14"/>
        <v>2</v>
      </c>
      <c r="AH25" s="62" t="str">
        <f t="shared" si="15"/>
        <v/>
      </c>
      <c r="AI25" s="59" t="str">
        <f t="shared" si="16"/>
        <v>Э</v>
      </c>
      <c r="AJ25" s="62" t="str">
        <f t="shared" si="17"/>
        <v>4</v>
      </c>
      <c r="AK25" s="62" t="str">
        <f t="shared" si="18"/>
        <v xml:space="preserve">Флоатинг. Цокольный этаж этаж Пом. №023A </v>
      </c>
      <c r="AL25" s="62">
        <f t="shared" si="19"/>
        <v>22.73</v>
      </c>
      <c r="AM25" s="62">
        <f t="shared" si="20"/>
        <v>5</v>
      </c>
      <c r="AN25" s="62" t="str">
        <f t="shared" si="21"/>
        <v>Э.4</v>
      </c>
      <c r="AO25" s="62"/>
      <c r="AP25" s="62" t="str">
        <f t="shared" si="22"/>
        <v>ВВГнг(А)-LS (3х6)
L=60-3,66%</v>
      </c>
      <c r="AQ25" s="62" t="str">
        <f t="shared" si="23"/>
        <v>4</v>
      </c>
      <c r="AR25" s="65" t="str">
        <f t="shared" si="24"/>
        <v/>
      </c>
      <c r="AS25" s="62">
        <f t="shared" si="25"/>
        <v>0</v>
      </c>
      <c r="AT25" s="62">
        <f t="shared" si="26"/>
        <v>0</v>
      </c>
      <c r="AU25" s="62">
        <f t="shared" si="27"/>
        <v>0</v>
      </c>
    </row>
    <row r="26" spans="1:47" x14ac:dyDescent="0.2">
      <c r="A26" s="64" t="str">
        <f t="shared" si="0"/>
        <v>SEC1-21</v>
      </c>
      <c r="B26" s="62" t="e">
        <f t="shared" si="1"/>
        <v>#N/A</v>
      </c>
      <c r="C26" s="123" t="s">
        <v>779</v>
      </c>
      <c r="D26" s="136" t="s">
        <v>774</v>
      </c>
      <c r="E26" s="123">
        <v>0.3</v>
      </c>
      <c r="F26" s="60">
        <v>230</v>
      </c>
      <c r="G26" s="60">
        <v>1</v>
      </c>
      <c r="H26" s="60">
        <v>1</v>
      </c>
      <c r="I26" s="60">
        <f>15+4+9+16</f>
        <v>44</v>
      </c>
      <c r="J26" s="60">
        <f>8+4+9</f>
        <v>21</v>
      </c>
      <c r="K26" s="60">
        <f>M26-J26-8</f>
        <v>15</v>
      </c>
      <c r="L26" s="60"/>
      <c r="M26" s="62">
        <f t="shared" si="2"/>
        <v>44</v>
      </c>
      <c r="N26" s="60" t="s">
        <v>51</v>
      </c>
      <c r="O26" s="60">
        <v>3</v>
      </c>
      <c r="P26" s="60">
        <v>0.95</v>
      </c>
      <c r="Q26" s="178">
        <v>0.4</v>
      </c>
      <c r="R26" s="60">
        <v>2.5</v>
      </c>
      <c r="S26" s="60">
        <v>6</v>
      </c>
      <c r="T26" s="60"/>
      <c r="U26" s="46">
        <f t="shared" si="4"/>
        <v>1.3636363636363635</v>
      </c>
      <c r="V26" s="62">
        <f t="shared" si="5"/>
        <v>6</v>
      </c>
      <c r="W26" s="62">
        <f t="shared" si="29"/>
        <v>2.5</v>
      </c>
      <c r="X26" s="62">
        <f t="shared" si="6"/>
        <v>1.7500000000000002E-2</v>
      </c>
      <c r="Y26" s="62">
        <f t="shared" si="7"/>
        <v>0.1</v>
      </c>
      <c r="Z26" s="62">
        <f t="array" ref="Z26">_xlfn.IFS(H26=1,2,H26=3,1)</f>
        <v>2</v>
      </c>
      <c r="AA26" s="62">
        <f t="shared" si="8"/>
        <v>0.31</v>
      </c>
      <c r="AB26" s="62">
        <f t="shared" si="9"/>
        <v>0.84371999999999991</v>
      </c>
      <c r="AC26" s="62">
        <f t="shared" si="10"/>
        <v>0.39</v>
      </c>
      <c r="AD26" s="62">
        <f t="shared" si="11"/>
        <v>220</v>
      </c>
      <c r="AE26" s="62" t="str">
        <f t="shared" si="12"/>
        <v>ВВГнг(А)-LS</v>
      </c>
      <c r="AF26" s="62" t="str">
        <f t="shared" si="13"/>
        <v>ВВГнг(А)-LS (3х2,5)</v>
      </c>
      <c r="AG26" s="62">
        <f t="shared" si="14"/>
        <v>2</v>
      </c>
      <c r="AH26" s="62" t="str">
        <f t="shared" si="15"/>
        <v/>
      </c>
      <c r="AI26" s="59" t="str">
        <f t="shared" si="16"/>
        <v>SEC1-21</v>
      </c>
      <c r="AJ26" s="62" t="e">
        <f t="shared" si="17"/>
        <v>#VALUE!</v>
      </c>
      <c r="AK26" s="62" t="str">
        <f t="shared" si="18"/>
        <v xml:space="preserve">Щит охранной сигнализации Подвальный этаж этаж Пом. №007Т </v>
      </c>
      <c r="AL26" s="62">
        <f t="shared" si="19"/>
        <v>1.37</v>
      </c>
      <c r="AM26" s="62">
        <f t="shared" si="20"/>
        <v>0.3</v>
      </c>
      <c r="AN26" s="62" t="str">
        <f t="shared" si="21"/>
        <v>SEC1-21</v>
      </c>
      <c r="AO26" s="62"/>
      <c r="AP26" s="62" t="str">
        <f t="shared" si="22"/>
        <v>ВВГнг(А)-LS (3х2,5)
L=44-0,39%</v>
      </c>
      <c r="AQ26" s="62" t="e">
        <f t="shared" si="23"/>
        <v>#VALUE!</v>
      </c>
      <c r="AR26" s="65" t="str">
        <f t="shared" si="24"/>
        <v/>
      </c>
      <c r="AS26" s="62">
        <f t="shared" si="25"/>
        <v>0</v>
      </c>
      <c r="AT26" s="62">
        <f t="shared" si="26"/>
        <v>0</v>
      </c>
      <c r="AU26" s="62">
        <f t="shared" si="27"/>
        <v>0</v>
      </c>
    </row>
    <row r="27" spans="1:47" ht="14.45" customHeight="1" x14ac:dyDescent="0.2">
      <c r="A27" s="64">
        <f t="shared" si="0"/>
        <v>0</v>
      </c>
      <c r="B27" s="62" t="e">
        <f t="shared" si="1"/>
        <v>#N/A</v>
      </c>
      <c r="C27" s="123"/>
      <c r="D27" s="123"/>
      <c r="E27" s="123"/>
      <c r="F27" s="60"/>
      <c r="G27" s="60"/>
      <c r="H27" s="60"/>
      <c r="I27" s="60"/>
      <c r="J27" s="60"/>
      <c r="K27" s="60"/>
      <c r="L27" s="60"/>
      <c r="M27" s="96">
        <f t="shared" si="2"/>
        <v>0</v>
      </c>
      <c r="N27" s="31"/>
      <c r="O27" s="60"/>
      <c r="P27" s="60" t="e">
        <f t="shared" si="3"/>
        <v>#N/A</v>
      </c>
      <c r="Q27" s="178">
        <v>0.4</v>
      </c>
      <c r="R27" s="60"/>
      <c r="S27" s="60"/>
      <c r="T27" s="60"/>
      <c r="U27" s="46" t="e">
        <f t="shared" si="4"/>
        <v>#N/A</v>
      </c>
      <c r="V27" s="62" t="e">
        <f t="shared" si="5"/>
        <v>#N/A</v>
      </c>
      <c r="W27" s="62" t="e">
        <f t="shared" si="29"/>
        <v>#N/A</v>
      </c>
      <c r="X27" s="62" t="e">
        <f t="shared" si="6"/>
        <v>#N/A</v>
      </c>
      <c r="Y27" s="62" t="e">
        <f t="shared" si="7"/>
        <v>#N/A</v>
      </c>
      <c r="Z27" s="62" t="e">
        <f t="array" ref="Z27">_xlfn.IFS(H27=1,2,H27=3,1)</f>
        <v>#N/A</v>
      </c>
      <c r="AA27" s="62" t="e">
        <f t="shared" si="8"/>
        <v>#N/A</v>
      </c>
      <c r="AB27" s="62" t="e">
        <f t="shared" si="9"/>
        <v>#N/A</v>
      </c>
      <c r="AC27" s="62" t="e">
        <f t="shared" si="10"/>
        <v>#N/A</v>
      </c>
      <c r="AD27" s="62" t="e">
        <f t="shared" si="11"/>
        <v>#N/A</v>
      </c>
      <c r="AE27" s="62" t="e">
        <f t="shared" si="12"/>
        <v>#N/A</v>
      </c>
      <c r="AF27" s="62" t="e">
        <f t="shared" si="13"/>
        <v>#N/A</v>
      </c>
      <c r="AG27" s="62">
        <f t="shared" si="14"/>
        <v>0</v>
      </c>
      <c r="AH27" s="62" t="str">
        <f t="shared" si="15"/>
        <v/>
      </c>
      <c r="AI27" s="62">
        <f t="shared" si="16"/>
        <v>0</v>
      </c>
      <c r="AJ27" s="62" t="e">
        <f t="shared" si="17"/>
        <v>#VALUE!</v>
      </c>
      <c r="AK27" s="62" t="e">
        <f t="shared" si="18"/>
        <v>#N/A</v>
      </c>
      <c r="AL27" s="62" t="e">
        <f t="shared" si="19"/>
        <v>#N/A</v>
      </c>
      <c r="AM27" s="62">
        <f t="shared" si="20"/>
        <v>0</v>
      </c>
      <c r="AN27" s="62">
        <f t="shared" si="21"/>
        <v>0</v>
      </c>
      <c r="AO27" s="62"/>
      <c r="AP27" s="62" t="e">
        <f t="shared" si="22"/>
        <v>#N/A</v>
      </c>
      <c r="AQ27" s="62" t="e">
        <f t="shared" si="23"/>
        <v>#VALUE!</v>
      </c>
      <c r="AR27" s="65" t="str">
        <f t="shared" si="24"/>
        <v/>
      </c>
      <c r="AS27" s="62">
        <f t="shared" si="25"/>
        <v>0</v>
      </c>
      <c r="AT27" s="62">
        <f t="shared" si="26"/>
        <v>0</v>
      </c>
      <c r="AU27" s="62">
        <f t="shared" si="27"/>
        <v>0</v>
      </c>
    </row>
    <row r="28" spans="1:47" ht="14.45" customHeight="1" x14ac:dyDescent="0.2">
      <c r="A28" s="64" t="str">
        <f t="shared" si="0"/>
        <v>ЩСПЗ-ЖД.1</v>
      </c>
      <c r="B28" s="62" t="e">
        <f t="shared" si="1"/>
        <v>#N/A</v>
      </c>
      <c r="C28" s="123" t="s">
        <v>777</v>
      </c>
      <c r="D28" s="60" t="s">
        <v>775</v>
      </c>
      <c r="E28" s="60">
        <v>1.6</v>
      </c>
      <c r="F28" s="60">
        <v>230</v>
      </c>
      <c r="G28" s="60">
        <v>1</v>
      </c>
      <c r="H28" s="60">
        <v>1</v>
      </c>
      <c r="I28" s="60">
        <v>15</v>
      </c>
      <c r="J28" s="60"/>
      <c r="K28" s="60">
        <v>15</v>
      </c>
      <c r="L28" s="60"/>
      <c r="M28" s="96">
        <f>IFERROR(IF(VLOOKUP(AI28,Потребители_обозначение,4,FALSE)=1,VLOOKUP(AI28,Потребители_обозначение,3,FALSE)*(G28*2-1)+I28+VLOOKUP(AJ28,Этаж_обозначение,3,FALSE)+VLOOKUP(AJ28,Этаж_обозначение,4,FALSE),VLOOKUP(AI28,Потребители_обозначение,3,FALSE)*(G28*2-1)+I28),I28)</f>
        <v>15</v>
      </c>
      <c r="N28" s="60" t="s">
        <v>60</v>
      </c>
      <c r="O28" s="60">
        <v>3</v>
      </c>
      <c r="P28" s="60" t="e">
        <f>IF(VLOOKUP(AI28,Потребители_обозначение,5,FALSE)=2,_xlfn.IFS(H28=3,VLOOKUP(E28,Справочная_двигатели,8,FALSE),H28=1,VLOOKUP(E28,Справочная_двигатели,10,TRUE)),0.95)</f>
        <v>#N/A</v>
      </c>
      <c r="Q28" s="178">
        <v>0.4</v>
      </c>
      <c r="R28" s="60">
        <v>2.5</v>
      </c>
      <c r="S28" s="60">
        <v>10</v>
      </c>
      <c r="T28" s="60"/>
      <c r="U28" s="46">
        <f>_xlfn.IFS(H28=1,E28*1000/220,H28=3,E28/0.38/1.732)</f>
        <v>7.2727272727272725</v>
      </c>
      <c r="V28" s="62">
        <f t="shared" si="5"/>
        <v>10</v>
      </c>
      <c r="W28" s="62">
        <f t="shared" si="29"/>
        <v>2.5</v>
      </c>
      <c r="X28" s="62">
        <f t="shared" si="6"/>
        <v>1.7500000000000002E-2</v>
      </c>
      <c r="Y28" s="62">
        <f t="shared" si="7"/>
        <v>0.1</v>
      </c>
      <c r="Z28" s="62">
        <f t="array" ref="Z28">_xlfn.IFS(H28=1,2,H28=3,1)</f>
        <v>2</v>
      </c>
      <c r="AA28" s="62" t="e">
        <f t="shared" si="8"/>
        <v>#N/A</v>
      </c>
      <c r="AB28" s="62" t="e">
        <f>Z28*(X28*I28/W28+Y28*I28*AA28/1000)*U28</f>
        <v>#N/A</v>
      </c>
      <c r="AC28" s="62" t="e">
        <f t="shared" si="10"/>
        <v>#N/A</v>
      </c>
      <c r="AD28" s="62">
        <f>_xlfn.IFS(H28=3,380,H28=1,220)</f>
        <v>220</v>
      </c>
      <c r="AE28" s="62" t="str">
        <f t="shared" si="12"/>
        <v>ВВГнг(А)-FRLS</v>
      </c>
      <c r="AF28" s="62" t="str">
        <f t="shared" si="13"/>
        <v>ВВГнг(А)-FRLS (3х2,5)</v>
      </c>
      <c r="AG28" s="62">
        <f t="shared" si="14"/>
        <v>0</v>
      </c>
      <c r="AH28" s="62" t="str">
        <f t="shared" si="15"/>
        <v/>
      </c>
      <c r="AI28" s="62" t="str">
        <f t="shared" si="16"/>
        <v>ЩСПЗ-ЖД</v>
      </c>
      <c r="AJ28" s="62" t="str">
        <f t="shared" si="17"/>
        <v>1</v>
      </c>
      <c r="AK28" s="62" t="str">
        <f t="shared" si="18"/>
        <v>Щит системы противопожарной защиты Цокольный этаж этаж Пом. №001Т Ввод.1</v>
      </c>
      <c r="AL28" s="62">
        <f t="shared" si="19"/>
        <v>7.2799999999999994</v>
      </c>
      <c r="AM28" s="62">
        <f t="shared" si="20"/>
        <v>1.6</v>
      </c>
      <c r="AN28" s="62" t="str">
        <f t="shared" si="21"/>
        <v>ЩСПЗ-ЖД.1</v>
      </c>
      <c r="AO28" s="62"/>
      <c r="AP28" s="62" t="e">
        <f t="shared" si="22"/>
        <v>#N/A</v>
      </c>
      <c r="AQ28" s="62" t="str">
        <f t="shared" si="23"/>
        <v>1</v>
      </c>
      <c r="AR28" s="65" t="str">
        <f t="shared" si="24"/>
        <v/>
      </c>
      <c r="AS28" s="62">
        <f>IFERROR(IF(VLOOKUP(AI28,Потребители_обозначение,5,FALSE)=2,_xlfn.IFS(H28=3,VLOOKUP(E28,Справочная_двигатели,3,FALSE),H28=1,VLOOKUP(E28,Справочная_двигатели,5,TRUE)),0),0)</f>
        <v>0</v>
      </c>
      <c r="AT28" s="62">
        <f t="shared" si="26"/>
        <v>0</v>
      </c>
      <c r="AU28" s="62">
        <f t="shared" si="27"/>
        <v>0</v>
      </c>
    </row>
    <row r="29" spans="1:47" ht="14.45" customHeight="1" x14ac:dyDescent="0.2">
      <c r="A29" s="64" t="str">
        <f t="shared" si="0"/>
        <v>ЩСПЗ-ЖД.2</v>
      </c>
      <c r="B29" s="62" t="e">
        <f t="shared" si="1"/>
        <v>#N/A</v>
      </c>
      <c r="C29" s="110" t="s">
        <v>778</v>
      </c>
      <c r="D29" s="60" t="s">
        <v>776</v>
      </c>
      <c r="E29" s="60">
        <v>0</v>
      </c>
      <c r="F29" s="60">
        <v>230</v>
      </c>
      <c r="G29" s="60">
        <v>1</v>
      </c>
      <c r="H29" s="60">
        <v>1</v>
      </c>
      <c r="I29" s="60">
        <v>15</v>
      </c>
      <c r="J29" s="60"/>
      <c r="K29" s="60">
        <v>15</v>
      </c>
      <c r="L29" s="60"/>
      <c r="M29" s="96">
        <f>IFERROR(IF(VLOOKUP(AI29,Потребители_обозначение,4,FALSE)=1,VLOOKUP(AI29,Потребители_обозначение,3,FALSE)*(G29*2-1)+I29+VLOOKUP(AJ29,Этаж_обозначение,3,FALSE)+VLOOKUP(AJ29,Этаж_обозначение,4,FALSE),VLOOKUP(AI29,Потребители_обозначение,3,FALSE)*(G29*2-1)+I29),I29)</f>
        <v>15</v>
      </c>
      <c r="N29" s="60" t="s">
        <v>60</v>
      </c>
      <c r="O29" s="60">
        <v>3</v>
      </c>
      <c r="P29" s="60" t="e">
        <f>IF(VLOOKUP(AI29,Потребители_обозначение,5,FALSE)=2,_xlfn.IFS(H29=3,VLOOKUP(E29,Справочная_двигатели,8,FALSE),H29=1,VLOOKUP(E29,Справочная_двигатели,10,TRUE)),0.95)</f>
        <v>#N/A</v>
      </c>
      <c r="Q29" s="178">
        <v>0.4</v>
      </c>
      <c r="R29" s="60">
        <v>2.5</v>
      </c>
      <c r="S29" s="60">
        <v>10</v>
      </c>
      <c r="T29" s="60"/>
      <c r="U29" s="46">
        <f>_xlfn.IFS(H29=1,E29*1000/220,H29=3,E29/0.38/1.732)</f>
        <v>0</v>
      </c>
      <c r="V29" s="62">
        <f t="shared" si="5"/>
        <v>10</v>
      </c>
      <c r="W29" s="62">
        <f t="shared" si="29"/>
        <v>2.5</v>
      </c>
      <c r="X29" s="62">
        <f t="shared" si="6"/>
        <v>1.7500000000000002E-2</v>
      </c>
      <c r="Y29" s="62">
        <f t="shared" si="7"/>
        <v>0.1</v>
      </c>
      <c r="Z29" s="62">
        <f t="array" ref="Z29">_xlfn.IFS(H29=1,2,H29=3,1)</f>
        <v>2</v>
      </c>
      <c r="AA29" s="62" t="e">
        <f t="shared" si="8"/>
        <v>#N/A</v>
      </c>
      <c r="AB29" s="62" t="e">
        <f>Z29*(X29*I29/W29+Y29*I29*AA29/1000)*U29</f>
        <v>#N/A</v>
      </c>
      <c r="AC29" s="62" t="e">
        <f t="shared" si="10"/>
        <v>#N/A</v>
      </c>
      <c r="AD29" s="62">
        <f>_xlfn.IFS(H29=3,380,H29=1,220)</f>
        <v>220</v>
      </c>
      <c r="AE29" s="62" t="str">
        <f t="shared" si="12"/>
        <v>ВВГнг(А)-FRLS</v>
      </c>
      <c r="AF29" s="62" t="str">
        <f t="shared" si="13"/>
        <v>ВВГнг(А)-FRLS (3х2,5)</v>
      </c>
      <c r="AG29" s="62">
        <f t="shared" si="14"/>
        <v>0</v>
      </c>
      <c r="AH29" s="62" t="str">
        <f t="shared" si="15"/>
        <v/>
      </c>
      <c r="AI29" s="62" t="str">
        <f t="shared" si="16"/>
        <v>ЩСПЗ-ЖД</v>
      </c>
      <c r="AJ29" s="62" t="str">
        <f t="shared" si="17"/>
        <v>2</v>
      </c>
      <c r="AK29" s="62" t="str">
        <f t="shared" si="18"/>
        <v>Щит системы противопожарной защиты Цокольный этаж этаж Пом. №001Т Ввод.2</v>
      </c>
      <c r="AL29" s="62">
        <f t="shared" si="19"/>
        <v>0</v>
      </c>
      <c r="AM29" s="62">
        <f t="shared" si="20"/>
        <v>0</v>
      </c>
      <c r="AN29" s="62" t="str">
        <f t="shared" si="21"/>
        <v>ЩСПЗ-ЖД.2</v>
      </c>
      <c r="AO29" s="62"/>
      <c r="AP29" s="62" t="e">
        <f t="shared" si="22"/>
        <v>#N/A</v>
      </c>
      <c r="AQ29" s="62" t="str">
        <f t="shared" si="23"/>
        <v>2</v>
      </c>
      <c r="AR29" s="65" t="str">
        <f t="shared" si="24"/>
        <v/>
      </c>
      <c r="AS29" s="62">
        <f>IFERROR(IF(VLOOKUP(AI29,Потребители_обозначение,5,FALSE)=2,_xlfn.IFS(H29=3,VLOOKUP(E29,Справочная_двигатели,3,FALSE),H29=1,VLOOKUP(E29,Справочная_двигатели,5,TRUE)),0),0)</f>
        <v>0</v>
      </c>
      <c r="AT29" s="62">
        <f t="shared" si="26"/>
        <v>0</v>
      </c>
      <c r="AU29" s="62">
        <f t="shared" si="27"/>
        <v>0</v>
      </c>
    </row>
    <row r="30" spans="1:47" ht="14.45" customHeight="1" x14ac:dyDescent="0.2">
      <c r="A30" s="64">
        <f t="shared" si="0"/>
        <v>0</v>
      </c>
      <c r="B30" s="62" t="e">
        <f t="shared" si="1"/>
        <v>#N/A</v>
      </c>
      <c r="C30" s="31"/>
      <c r="D30" s="60"/>
      <c r="E30" s="123"/>
      <c r="F30" s="60"/>
      <c r="G30" s="60"/>
      <c r="H30" s="60"/>
      <c r="I30" s="60"/>
      <c r="J30" s="60"/>
      <c r="K30" s="60"/>
      <c r="L30" s="60"/>
      <c r="M30" s="96">
        <f t="shared" si="2"/>
        <v>0</v>
      </c>
      <c r="N30" s="31"/>
      <c r="O30" s="60"/>
      <c r="P30" s="60" t="e">
        <f t="shared" si="3"/>
        <v>#N/A</v>
      </c>
      <c r="Q30" s="178"/>
      <c r="R30" s="60"/>
      <c r="S30" s="60"/>
      <c r="T30" s="60"/>
      <c r="U30" s="46" t="e">
        <f t="shared" si="4"/>
        <v>#N/A</v>
      </c>
      <c r="V30" s="62" t="e">
        <f t="shared" si="5"/>
        <v>#N/A</v>
      </c>
      <c r="W30" s="62" t="e">
        <f t="shared" si="29"/>
        <v>#N/A</v>
      </c>
      <c r="X30" s="62" t="e">
        <f t="shared" si="6"/>
        <v>#N/A</v>
      </c>
      <c r="Y30" s="62" t="e">
        <f t="shared" si="7"/>
        <v>#N/A</v>
      </c>
      <c r="Z30" s="62" t="e">
        <f t="array" ref="Z30">_xlfn.IFS(H30=1,2,H30=3,1)</f>
        <v>#N/A</v>
      </c>
      <c r="AA30" s="62" t="e">
        <f t="shared" si="8"/>
        <v>#N/A</v>
      </c>
      <c r="AB30" s="62" t="e">
        <f t="shared" si="9"/>
        <v>#N/A</v>
      </c>
      <c r="AC30" s="62" t="e">
        <f t="shared" si="10"/>
        <v>#N/A</v>
      </c>
      <c r="AD30" s="62" t="e">
        <f t="shared" si="11"/>
        <v>#N/A</v>
      </c>
      <c r="AE30" s="62" t="e">
        <f t="shared" si="12"/>
        <v>#N/A</v>
      </c>
      <c r="AF30" s="62" t="e">
        <f t="shared" si="13"/>
        <v>#N/A</v>
      </c>
      <c r="AG30" s="62">
        <f t="shared" si="14"/>
        <v>0</v>
      </c>
      <c r="AH30" s="62" t="str">
        <f t="shared" si="15"/>
        <v/>
      </c>
      <c r="AI30" s="62">
        <f t="shared" si="16"/>
        <v>0</v>
      </c>
      <c r="AJ30" s="62" t="e">
        <f t="shared" si="17"/>
        <v>#VALUE!</v>
      </c>
      <c r="AK30" s="62" t="e">
        <f t="shared" si="18"/>
        <v>#N/A</v>
      </c>
      <c r="AL30" s="62" t="e">
        <f t="shared" si="19"/>
        <v>#N/A</v>
      </c>
      <c r="AM30" s="62">
        <f t="shared" si="20"/>
        <v>0</v>
      </c>
      <c r="AN30" s="62">
        <f t="shared" si="21"/>
        <v>0</v>
      </c>
      <c r="AO30" s="62"/>
      <c r="AP30" s="62" t="e">
        <f t="shared" si="22"/>
        <v>#N/A</v>
      </c>
      <c r="AQ30" s="62" t="e">
        <f t="shared" si="23"/>
        <v>#VALUE!</v>
      </c>
      <c r="AR30" s="65" t="str">
        <f t="shared" si="24"/>
        <v/>
      </c>
      <c r="AS30" s="62">
        <f t="shared" si="25"/>
        <v>0</v>
      </c>
      <c r="AT30" s="62">
        <f t="shared" si="26"/>
        <v>0</v>
      </c>
      <c r="AU30" s="62">
        <f t="shared" si="27"/>
        <v>0</v>
      </c>
    </row>
    <row r="31" spans="1:47" ht="14.45" customHeight="1" x14ac:dyDescent="0.2">
      <c r="A31" s="64" t="str">
        <f t="shared" si="0"/>
        <v>ЩГП</v>
      </c>
      <c r="B31" s="62" t="e">
        <f t="shared" si="1"/>
        <v>#N/A</v>
      </c>
      <c r="C31" s="123"/>
      <c r="D31" s="123" t="s">
        <v>784</v>
      </c>
      <c r="E31" s="123"/>
      <c r="F31" s="60"/>
      <c r="G31" s="60"/>
      <c r="H31" s="60"/>
      <c r="I31" s="60"/>
      <c r="J31" s="60"/>
      <c r="K31" s="60"/>
      <c r="L31" s="60"/>
      <c r="M31" s="96">
        <f t="shared" si="2"/>
        <v>0</v>
      </c>
      <c r="N31" s="31"/>
      <c r="O31" s="60"/>
      <c r="P31" s="60" t="e">
        <f t="shared" si="3"/>
        <v>#N/A</v>
      </c>
      <c r="Q31" s="178"/>
      <c r="R31" s="60"/>
      <c r="S31" s="60"/>
      <c r="T31" s="60"/>
      <c r="U31" s="46" t="e">
        <f t="shared" si="4"/>
        <v>#N/A</v>
      </c>
      <c r="V31" s="62" t="e">
        <f t="shared" si="5"/>
        <v>#N/A</v>
      </c>
      <c r="W31" s="62" t="e">
        <f t="shared" si="29"/>
        <v>#N/A</v>
      </c>
      <c r="X31" s="62" t="e">
        <f t="shared" si="6"/>
        <v>#N/A</v>
      </c>
      <c r="Y31" s="62" t="e">
        <f t="shared" si="7"/>
        <v>#N/A</v>
      </c>
      <c r="Z31" s="62" t="e">
        <f t="array" ref="Z31">_xlfn.IFS(H31=1,2,H31=3,1)</f>
        <v>#N/A</v>
      </c>
      <c r="AA31" s="62" t="e">
        <f t="shared" si="8"/>
        <v>#N/A</v>
      </c>
      <c r="AB31" s="62" t="e">
        <f t="shared" si="9"/>
        <v>#N/A</v>
      </c>
      <c r="AC31" s="62" t="e">
        <f t="shared" si="10"/>
        <v>#N/A</v>
      </c>
      <c r="AD31" s="62" t="e">
        <f t="shared" si="11"/>
        <v>#N/A</v>
      </c>
      <c r="AE31" s="62" t="e">
        <f t="shared" si="12"/>
        <v>#N/A</v>
      </c>
      <c r="AF31" s="62" t="e">
        <f t="shared" si="13"/>
        <v>#N/A</v>
      </c>
      <c r="AG31" s="62">
        <f t="shared" si="14"/>
        <v>0</v>
      </c>
      <c r="AH31" s="62" t="str">
        <f t="shared" si="15"/>
        <v/>
      </c>
      <c r="AI31" s="62" t="str">
        <f t="shared" si="16"/>
        <v>ЩГП</v>
      </c>
      <c r="AJ31" s="62" t="e">
        <f t="shared" si="17"/>
        <v>#VALUE!</v>
      </c>
      <c r="AK31" s="62" t="e">
        <f t="shared" si="18"/>
        <v>#N/A</v>
      </c>
      <c r="AL31" s="62" t="e">
        <f t="shared" si="19"/>
        <v>#N/A</v>
      </c>
      <c r="AM31" s="62">
        <f t="shared" si="20"/>
        <v>0</v>
      </c>
      <c r="AN31" s="62" t="str">
        <f t="shared" si="21"/>
        <v>ЩГП</v>
      </c>
      <c r="AO31" s="62"/>
      <c r="AP31" s="62" t="e">
        <f t="shared" si="22"/>
        <v>#N/A</v>
      </c>
      <c r="AQ31" s="62" t="e">
        <f t="shared" si="23"/>
        <v>#VALUE!</v>
      </c>
      <c r="AR31" s="65" t="str">
        <f t="shared" si="24"/>
        <v/>
      </c>
      <c r="AS31" s="62">
        <f t="shared" si="25"/>
        <v>0</v>
      </c>
      <c r="AT31" s="62">
        <f t="shared" si="26"/>
        <v>0</v>
      </c>
      <c r="AU31" s="62">
        <f t="shared" si="27"/>
        <v>0</v>
      </c>
    </row>
    <row r="32" spans="1:47" ht="14.45" customHeight="1" x14ac:dyDescent="0.2">
      <c r="A32" s="64">
        <f t="shared" si="0"/>
        <v>0</v>
      </c>
      <c r="B32" s="62" t="e">
        <f t="shared" si="1"/>
        <v>#N/A</v>
      </c>
      <c r="C32" s="123"/>
      <c r="D32" s="123"/>
      <c r="E32" s="123"/>
      <c r="F32" s="60"/>
      <c r="G32" s="60"/>
      <c r="H32" s="60"/>
      <c r="I32" s="60"/>
      <c r="J32" s="60"/>
      <c r="K32" s="60"/>
      <c r="L32" s="60"/>
      <c r="M32" s="96">
        <f t="shared" si="2"/>
        <v>0</v>
      </c>
      <c r="N32" s="31"/>
      <c r="O32" s="60"/>
      <c r="P32" s="60" t="e">
        <f t="shared" si="3"/>
        <v>#N/A</v>
      </c>
      <c r="Q32" s="178"/>
      <c r="R32" s="60"/>
      <c r="S32" s="60"/>
      <c r="T32" s="60"/>
      <c r="U32" s="46" t="e">
        <f t="shared" si="4"/>
        <v>#N/A</v>
      </c>
      <c r="V32" s="62" t="e">
        <f t="shared" si="5"/>
        <v>#N/A</v>
      </c>
      <c r="W32" s="62" t="e">
        <f t="shared" si="29"/>
        <v>#N/A</v>
      </c>
      <c r="X32" s="62" t="e">
        <f t="shared" si="6"/>
        <v>#N/A</v>
      </c>
      <c r="Y32" s="62" t="e">
        <f t="shared" si="7"/>
        <v>#N/A</v>
      </c>
      <c r="Z32" s="62" t="e">
        <f t="array" ref="Z32">_xlfn.IFS(H32=1,2,H32=3,1)</f>
        <v>#N/A</v>
      </c>
      <c r="AA32" s="62" t="e">
        <f t="shared" si="8"/>
        <v>#N/A</v>
      </c>
      <c r="AB32" s="62" t="e">
        <f t="shared" si="9"/>
        <v>#N/A</v>
      </c>
      <c r="AC32" s="62" t="e">
        <f t="shared" si="10"/>
        <v>#N/A</v>
      </c>
      <c r="AD32" s="62" t="e">
        <f t="shared" si="11"/>
        <v>#N/A</v>
      </c>
      <c r="AE32" s="62" t="e">
        <f t="shared" si="12"/>
        <v>#N/A</v>
      </c>
      <c r="AF32" s="62" t="e">
        <f t="shared" si="13"/>
        <v>#N/A</v>
      </c>
      <c r="AG32" s="62">
        <f t="shared" si="14"/>
        <v>0</v>
      </c>
      <c r="AH32" s="62" t="str">
        <f t="shared" si="15"/>
        <v/>
      </c>
      <c r="AI32" s="62">
        <f t="shared" si="16"/>
        <v>0</v>
      </c>
      <c r="AJ32" s="62" t="e">
        <f t="shared" si="17"/>
        <v>#VALUE!</v>
      </c>
      <c r="AK32" s="62" t="e">
        <f t="shared" si="18"/>
        <v>#N/A</v>
      </c>
      <c r="AL32" s="62" t="e">
        <f t="shared" si="19"/>
        <v>#N/A</v>
      </c>
      <c r="AM32" s="62">
        <f t="shared" si="20"/>
        <v>0</v>
      </c>
      <c r="AN32" s="62">
        <f t="shared" si="21"/>
        <v>0</v>
      </c>
      <c r="AO32" s="62"/>
      <c r="AP32" s="62" t="e">
        <f t="shared" si="22"/>
        <v>#N/A</v>
      </c>
      <c r="AQ32" s="62" t="e">
        <f t="shared" si="23"/>
        <v>#VALUE!</v>
      </c>
      <c r="AR32" s="65" t="str">
        <f t="shared" si="24"/>
        <v/>
      </c>
      <c r="AS32" s="62">
        <f t="shared" si="25"/>
        <v>0</v>
      </c>
      <c r="AT32" s="62">
        <f t="shared" si="26"/>
        <v>0</v>
      </c>
      <c r="AU32" s="62">
        <f t="shared" si="27"/>
        <v>0</v>
      </c>
    </row>
    <row r="33" spans="1:47" ht="14.45" customHeight="1" x14ac:dyDescent="0.2">
      <c r="A33" s="64">
        <f t="shared" si="0"/>
        <v>0</v>
      </c>
      <c r="B33" s="62" t="e">
        <f t="shared" si="1"/>
        <v>#N/A</v>
      </c>
      <c r="C33" s="123"/>
      <c r="D33" s="123"/>
      <c r="E33" s="123"/>
      <c r="F33" s="60"/>
      <c r="G33" s="60"/>
      <c r="H33" s="60"/>
      <c r="I33" s="60"/>
      <c r="J33" s="60"/>
      <c r="K33" s="60"/>
      <c r="L33" s="60"/>
      <c r="M33" s="96">
        <f t="shared" si="2"/>
        <v>0</v>
      </c>
      <c r="N33" s="31"/>
      <c r="O33" s="60"/>
      <c r="P33" s="60" t="e">
        <f t="shared" si="3"/>
        <v>#N/A</v>
      </c>
      <c r="Q33" s="178"/>
      <c r="R33" s="60"/>
      <c r="S33" s="60"/>
      <c r="T33" s="60"/>
      <c r="U33" s="46" t="e">
        <f t="shared" si="4"/>
        <v>#N/A</v>
      </c>
      <c r="V33" s="62" t="e">
        <f t="shared" si="5"/>
        <v>#N/A</v>
      </c>
      <c r="W33" s="62" t="e">
        <f t="shared" si="29"/>
        <v>#N/A</v>
      </c>
      <c r="X33" s="62" t="e">
        <f t="shared" si="6"/>
        <v>#N/A</v>
      </c>
      <c r="Y33" s="62" t="e">
        <f t="shared" si="7"/>
        <v>#N/A</v>
      </c>
      <c r="Z33" s="62" t="e">
        <f t="array" ref="Z33">_xlfn.IFS(H33=1,2,H33=3,1)</f>
        <v>#N/A</v>
      </c>
      <c r="AA33" s="62" t="e">
        <f t="shared" si="8"/>
        <v>#N/A</v>
      </c>
      <c r="AB33" s="62" t="e">
        <f t="shared" si="9"/>
        <v>#N/A</v>
      </c>
      <c r="AC33" s="62" t="e">
        <f t="shared" si="10"/>
        <v>#N/A</v>
      </c>
      <c r="AD33" s="62" t="e">
        <f t="shared" si="11"/>
        <v>#N/A</v>
      </c>
      <c r="AE33" s="62" t="e">
        <f t="shared" si="12"/>
        <v>#N/A</v>
      </c>
      <c r="AF33" s="62" t="e">
        <f t="shared" si="13"/>
        <v>#N/A</v>
      </c>
      <c r="AG33" s="62">
        <f t="shared" si="14"/>
        <v>0</v>
      </c>
      <c r="AH33" s="62" t="str">
        <f t="shared" si="15"/>
        <v/>
      </c>
      <c r="AI33" s="62">
        <f t="shared" si="16"/>
        <v>0</v>
      </c>
      <c r="AJ33" s="62" t="e">
        <f t="shared" si="17"/>
        <v>#VALUE!</v>
      </c>
      <c r="AK33" s="62" t="e">
        <f t="shared" si="18"/>
        <v>#N/A</v>
      </c>
      <c r="AL33" s="62" t="e">
        <f t="shared" si="19"/>
        <v>#N/A</v>
      </c>
      <c r="AM33" s="62">
        <f t="shared" si="20"/>
        <v>0</v>
      </c>
      <c r="AN33" s="62">
        <f t="shared" si="21"/>
        <v>0</v>
      </c>
      <c r="AO33" s="62"/>
      <c r="AP33" s="62" t="e">
        <f t="shared" si="22"/>
        <v>#N/A</v>
      </c>
      <c r="AQ33" s="62" t="e">
        <f t="shared" si="23"/>
        <v>#VALUE!</v>
      </c>
      <c r="AR33" s="65" t="str">
        <f t="shared" si="24"/>
        <v/>
      </c>
      <c r="AS33" s="62">
        <f t="shared" si="25"/>
        <v>0</v>
      </c>
      <c r="AT33" s="62">
        <f t="shared" si="26"/>
        <v>0</v>
      </c>
      <c r="AU33" s="62">
        <f t="shared" si="27"/>
        <v>0</v>
      </c>
    </row>
    <row r="34" spans="1:47" ht="14.45" customHeight="1" x14ac:dyDescent="0.2">
      <c r="A34" s="64">
        <f t="shared" si="0"/>
        <v>0</v>
      </c>
      <c r="B34" s="62" t="e">
        <f t="shared" si="1"/>
        <v>#N/A</v>
      </c>
      <c r="C34" s="123"/>
      <c r="D34" s="123"/>
      <c r="E34" s="123"/>
      <c r="F34" s="60"/>
      <c r="G34" s="60"/>
      <c r="H34" s="60"/>
      <c r="I34" s="60"/>
      <c r="J34" s="60"/>
      <c r="K34" s="60"/>
      <c r="L34" s="60"/>
      <c r="M34" s="96">
        <f t="shared" si="2"/>
        <v>0</v>
      </c>
      <c r="N34" s="31"/>
      <c r="O34" s="60"/>
      <c r="P34" s="60" t="e">
        <f t="shared" si="3"/>
        <v>#N/A</v>
      </c>
      <c r="Q34" s="178"/>
      <c r="R34" s="60"/>
      <c r="S34" s="60"/>
      <c r="T34" s="60"/>
      <c r="U34" s="46" t="e">
        <f t="shared" si="4"/>
        <v>#N/A</v>
      </c>
      <c r="V34" s="62" t="e">
        <f t="shared" si="5"/>
        <v>#N/A</v>
      </c>
      <c r="W34" s="62" t="e">
        <f t="shared" si="29"/>
        <v>#N/A</v>
      </c>
      <c r="X34" s="62" t="e">
        <f t="shared" si="6"/>
        <v>#N/A</v>
      </c>
      <c r="Y34" s="62" t="e">
        <f t="shared" si="7"/>
        <v>#N/A</v>
      </c>
      <c r="Z34" s="62" t="e">
        <f t="array" ref="Z34">_xlfn.IFS(H34=1,2,H34=3,1)</f>
        <v>#N/A</v>
      </c>
      <c r="AA34" s="62" t="e">
        <f t="shared" si="8"/>
        <v>#N/A</v>
      </c>
      <c r="AB34" s="62" t="e">
        <f t="shared" si="9"/>
        <v>#N/A</v>
      </c>
      <c r="AC34" s="62" t="e">
        <f t="shared" si="10"/>
        <v>#N/A</v>
      </c>
      <c r="AD34" s="62" t="e">
        <f t="shared" si="11"/>
        <v>#N/A</v>
      </c>
      <c r="AE34" s="62" t="e">
        <f t="shared" si="12"/>
        <v>#N/A</v>
      </c>
      <c r="AF34" s="62" t="e">
        <f t="shared" si="13"/>
        <v>#N/A</v>
      </c>
      <c r="AG34" s="62">
        <f t="shared" si="14"/>
        <v>0</v>
      </c>
      <c r="AH34" s="62" t="str">
        <f t="shared" si="15"/>
        <v/>
      </c>
      <c r="AI34" s="62">
        <f t="shared" si="16"/>
        <v>0</v>
      </c>
      <c r="AJ34" s="62" t="e">
        <f t="shared" si="17"/>
        <v>#VALUE!</v>
      </c>
      <c r="AK34" s="62" t="e">
        <f t="shared" si="18"/>
        <v>#N/A</v>
      </c>
      <c r="AL34" s="62" t="e">
        <f t="shared" si="19"/>
        <v>#N/A</v>
      </c>
      <c r="AM34" s="62">
        <f t="shared" si="20"/>
        <v>0</v>
      </c>
      <c r="AN34" s="62">
        <f t="shared" si="21"/>
        <v>0</v>
      </c>
      <c r="AO34" s="62"/>
      <c r="AP34" s="62" t="e">
        <f t="shared" si="22"/>
        <v>#N/A</v>
      </c>
      <c r="AQ34" s="62" t="e">
        <f t="shared" si="23"/>
        <v>#VALUE!</v>
      </c>
      <c r="AR34" s="65" t="str">
        <f t="shared" si="24"/>
        <v/>
      </c>
      <c r="AS34" s="62">
        <f t="shared" si="25"/>
        <v>0</v>
      </c>
      <c r="AT34" s="62">
        <f t="shared" si="26"/>
        <v>0</v>
      </c>
      <c r="AU34" s="62">
        <f t="shared" si="27"/>
        <v>0</v>
      </c>
    </row>
    <row r="35" spans="1:47" ht="14.45" customHeight="1" x14ac:dyDescent="0.2">
      <c r="A35" s="64">
        <f t="shared" si="0"/>
        <v>0</v>
      </c>
      <c r="B35" s="62" t="e">
        <f t="shared" si="1"/>
        <v>#N/A</v>
      </c>
      <c r="C35" s="123"/>
      <c r="D35" s="123"/>
      <c r="E35" s="123"/>
      <c r="F35" s="60"/>
      <c r="G35" s="60"/>
      <c r="H35" s="60"/>
      <c r="I35" s="60"/>
      <c r="J35" s="60"/>
      <c r="K35" s="60"/>
      <c r="L35" s="60"/>
      <c r="M35" s="96">
        <f t="shared" si="2"/>
        <v>0</v>
      </c>
      <c r="N35" s="31"/>
      <c r="O35" s="60"/>
      <c r="P35" s="60" t="e">
        <f t="shared" si="3"/>
        <v>#N/A</v>
      </c>
      <c r="Q35" s="178"/>
      <c r="R35" s="60"/>
      <c r="S35" s="60"/>
      <c r="T35" s="60"/>
      <c r="U35" s="46" t="e">
        <f t="shared" si="4"/>
        <v>#N/A</v>
      </c>
      <c r="V35" s="62" t="e">
        <f t="shared" si="5"/>
        <v>#N/A</v>
      </c>
      <c r="W35" s="62" t="e">
        <f t="shared" si="29"/>
        <v>#N/A</v>
      </c>
      <c r="X35" s="62" t="e">
        <f t="shared" si="6"/>
        <v>#N/A</v>
      </c>
      <c r="Y35" s="62" t="e">
        <f t="shared" si="7"/>
        <v>#N/A</v>
      </c>
      <c r="Z35" s="62" t="e">
        <f t="array" ref="Z35">_xlfn.IFS(H35=1,2,H35=3,1)</f>
        <v>#N/A</v>
      </c>
      <c r="AA35" s="62" t="e">
        <f t="shared" si="8"/>
        <v>#N/A</v>
      </c>
      <c r="AB35" s="62" t="e">
        <f t="shared" ref="AB35:AB66" si="30">Z35*(X35*I35/W35+Y35*I35*AA35/1000)*U35</f>
        <v>#N/A</v>
      </c>
      <c r="AC35" s="62" t="e">
        <f t="shared" si="10"/>
        <v>#N/A</v>
      </c>
      <c r="AD35" s="62" t="e">
        <f t="shared" si="11"/>
        <v>#N/A</v>
      </c>
      <c r="AE35" s="62" t="e">
        <f t="shared" si="12"/>
        <v>#N/A</v>
      </c>
      <c r="AF35" s="62" t="e">
        <f t="shared" si="13"/>
        <v>#N/A</v>
      </c>
      <c r="AG35" s="62">
        <f t="shared" si="14"/>
        <v>0</v>
      </c>
      <c r="AH35" s="62" t="str">
        <f t="shared" si="15"/>
        <v/>
      </c>
      <c r="AI35" s="62">
        <f t="shared" si="16"/>
        <v>0</v>
      </c>
      <c r="AJ35" s="62" t="e">
        <f t="shared" si="17"/>
        <v>#VALUE!</v>
      </c>
      <c r="AK35" s="62" t="e">
        <f t="shared" si="18"/>
        <v>#N/A</v>
      </c>
      <c r="AL35" s="62" t="e">
        <f t="shared" si="19"/>
        <v>#N/A</v>
      </c>
      <c r="AM35" s="62">
        <f t="shared" si="20"/>
        <v>0</v>
      </c>
      <c r="AN35" s="62">
        <f t="shared" si="21"/>
        <v>0</v>
      </c>
      <c r="AO35" s="62"/>
      <c r="AP35" s="62" t="e">
        <f t="shared" si="22"/>
        <v>#N/A</v>
      </c>
      <c r="AQ35" s="62" t="e">
        <f t="shared" si="23"/>
        <v>#VALUE!</v>
      </c>
      <c r="AR35" s="65" t="str">
        <f t="shared" si="24"/>
        <v/>
      </c>
      <c r="AS35" s="62">
        <f t="shared" si="25"/>
        <v>0</v>
      </c>
      <c r="AT35" s="62">
        <f t="shared" si="26"/>
        <v>0</v>
      </c>
      <c r="AU35" s="62">
        <f t="shared" si="27"/>
        <v>0</v>
      </c>
    </row>
    <row r="36" spans="1:47" s="79" customFormat="1" ht="15" customHeight="1" thickBot="1" x14ac:dyDescent="0.25">
      <c r="A36" s="66">
        <f t="shared" si="0"/>
        <v>0</v>
      </c>
      <c r="B36" s="67" t="e">
        <f t="shared" si="1"/>
        <v>#N/A</v>
      </c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129">
        <f t="shared" si="2"/>
        <v>0</v>
      </c>
      <c r="N36" s="125"/>
      <c r="O36" s="68"/>
      <c r="P36" s="68" t="e">
        <f t="shared" si="3"/>
        <v>#N/A</v>
      </c>
      <c r="Q36" s="181"/>
      <c r="R36" s="68"/>
      <c r="S36" s="68"/>
      <c r="T36" s="68"/>
      <c r="U36" s="69" t="e">
        <f t="shared" si="4"/>
        <v>#N/A</v>
      </c>
      <c r="V36" s="67" t="e">
        <f t="shared" si="5"/>
        <v>#N/A</v>
      </c>
      <c r="W36" s="67" t="e">
        <f t="shared" si="29"/>
        <v>#N/A</v>
      </c>
      <c r="X36" s="67" t="e">
        <f t="shared" si="6"/>
        <v>#N/A</v>
      </c>
      <c r="Y36" s="67" t="e">
        <f t="shared" si="7"/>
        <v>#N/A</v>
      </c>
      <c r="Z36" s="67" t="e">
        <f t="array" ref="Z36">_xlfn.IFS(H36=1,2,H36=3,1)</f>
        <v>#N/A</v>
      </c>
      <c r="AA36" s="67" t="e">
        <f t="shared" si="8"/>
        <v>#N/A</v>
      </c>
      <c r="AB36" s="67" t="e">
        <f t="shared" si="30"/>
        <v>#N/A</v>
      </c>
      <c r="AC36" s="67" t="e">
        <f t="shared" si="10"/>
        <v>#N/A</v>
      </c>
      <c r="AD36" s="67" t="e">
        <f t="shared" si="11"/>
        <v>#N/A</v>
      </c>
      <c r="AE36" s="67" t="e">
        <f t="shared" si="12"/>
        <v>#N/A</v>
      </c>
      <c r="AF36" s="67" t="e">
        <f t="shared" si="13"/>
        <v>#N/A</v>
      </c>
      <c r="AG36" s="67">
        <f t="shared" si="14"/>
        <v>0</v>
      </c>
      <c r="AH36" s="67" t="str">
        <f t="shared" si="15"/>
        <v/>
      </c>
      <c r="AI36" s="67">
        <f t="shared" si="16"/>
        <v>0</v>
      </c>
      <c r="AJ36" s="67" t="e">
        <f t="shared" si="17"/>
        <v>#VALUE!</v>
      </c>
      <c r="AK36" s="67" t="e">
        <f t="shared" si="18"/>
        <v>#N/A</v>
      </c>
      <c r="AL36" s="67" t="e">
        <f t="shared" si="19"/>
        <v>#N/A</v>
      </c>
      <c r="AM36" s="67">
        <f t="shared" si="20"/>
        <v>0</v>
      </c>
      <c r="AN36" s="67">
        <f t="shared" si="21"/>
        <v>0</v>
      </c>
      <c r="AO36" s="67"/>
      <c r="AP36" s="67" t="e">
        <f t="shared" si="22"/>
        <v>#N/A</v>
      </c>
      <c r="AQ36" s="67" t="e">
        <f t="shared" si="23"/>
        <v>#VALUE!</v>
      </c>
      <c r="AR36" s="70" t="str">
        <f t="shared" si="24"/>
        <v/>
      </c>
      <c r="AS36" s="67">
        <f t="shared" si="25"/>
        <v>0</v>
      </c>
      <c r="AT36" s="67">
        <f t="shared" si="26"/>
        <v>0</v>
      </c>
      <c r="AU36" s="67">
        <f t="shared" si="27"/>
        <v>0</v>
      </c>
    </row>
    <row r="37" spans="1:47" ht="14.45" customHeight="1" x14ac:dyDescent="0.2">
      <c r="A37" s="126">
        <f t="shared" si="0"/>
        <v>0</v>
      </c>
      <c r="B37" s="14" t="e">
        <f t="shared" si="1"/>
        <v>#N/A</v>
      </c>
      <c r="C37" s="71"/>
      <c r="D37" s="142"/>
      <c r="E37" s="71"/>
      <c r="F37" s="71"/>
      <c r="G37" s="71"/>
      <c r="H37" s="71"/>
      <c r="I37" s="71"/>
      <c r="J37" s="71"/>
      <c r="K37" s="71"/>
      <c r="L37" s="71"/>
      <c r="M37" s="128">
        <f t="shared" si="2"/>
        <v>0</v>
      </c>
      <c r="N37" s="124"/>
      <c r="O37" s="71"/>
      <c r="P37" s="71" t="e">
        <f t="shared" si="3"/>
        <v>#N/A</v>
      </c>
      <c r="Q37" s="180"/>
      <c r="R37" s="71"/>
      <c r="S37" s="71"/>
      <c r="T37" s="71"/>
      <c r="U37" s="16" t="e">
        <f t="shared" si="4"/>
        <v>#N/A</v>
      </c>
      <c r="V37" s="14" t="e">
        <f t="shared" si="5"/>
        <v>#N/A</v>
      </c>
      <c r="W37" s="14" t="e">
        <f t="shared" si="29"/>
        <v>#N/A</v>
      </c>
      <c r="X37" s="14" t="e">
        <f t="shared" si="6"/>
        <v>#N/A</v>
      </c>
      <c r="Y37" s="14" t="e">
        <f t="shared" si="7"/>
        <v>#N/A</v>
      </c>
      <c r="Z37" s="14" t="e">
        <f t="array" ref="Z37">_xlfn.IFS(H37=1,2,H37=3,1)</f>
        <v>#N/A</v>
      </c>
      <c r="AA37" s="14" t="e">
        <f t="shared" si="8"/>
        <v>#N/A</v>
      </c>
      <c r="AB37" s="14" t="e">
        <f t="shared" si="30"/>
        <v>#N/A</v>
      </c>
      <c r="AC37" s="14" t="e">
        <f t="shared" si="10"/>
        <v>#N/A</v>
      </c>
      <c r="AD37" s="14" t="e">
        <f t="shared" si="11"/>
        <v>#N/A</v>
      </c>
      <c r="AE37" s="14" t="e">
        <f t="shared" si="12"/>
        <v>#N/A</v>
      </c>
      <c r="AF37" s="14" t="e">
        <f t="shared" si="13"/>
        <v>#N/A</v>
      </c>
      <c r="AG37" s="14">
        <f t="shared" si="14"/>
        <v>0</v>
      </c>
      <c r="AH37" s="14" t="str">
        <f t="shared" si="15"/>
        <v/>
      </c>
      <c r="AI37" s="14">
        <f t="shared" si="16"/>
        <v>0</v>
      </c>
      <c r="AJ37" s="14" t="e">
        <f t="shared" si="17"/>
        <v>#VALUE!</v>
      </c>
      <c r="AK37" s="14" t="e">
        <f t="shared" si="18"/>
        <v>#N/A</v>
      </c>
      <c r="AL37" s="14" t="e">
        <f t="shared" si="19"/>
        <v>#N/A</v>
      </c>
      <c r="AM37" s="14">
        <f t="shared" si="20"/>
        <v>0</v>
      </c>
      <c r="AN37" s="14">
        <f t="shared" si="21"/>
        <v>0</v>
      </c>
      <c r="AO37" s="14"/>
      <c r="AP37" s="14" t="e">
        <f t="shared" si="22"/>
        <v>#N/A</v>
      </c>
      <c r="AQ37" s="14" t="e">
        <f t="shared" si="23"/>
        <v>#VALUE!</v>
      </c>
      <c r="AR37" s="127" t="str">
        <f t="shared" si="24"/>
        <v/>
      </c>
      <c r="AS37" s="14">
        <f t="shared" si="25"/>
        <v>0</v>
      </c>
      <c r="AT37" s="14">
        <f t="shared" si="26"/>
        <v>0</v>
      </c>
      <c r="AU37" s="14">
        <f t="shared" si="27"/>
        <v>0</v>
      </c>
    </row>
    <row r="38" spans="1:47" ht="14.45" customHeight="1" x14ac:dyDescent="0.2">
      <c r="A38" s="64">
        <f t="shared" si="0"/>
        <v>0</v>
      </c>
      <c r="B38" s="62" t="e">
        <f t="shared" si="1"/>
        <v>#N/A</v>
      </c>
      <c r="C38" s="110"/>
      <c r="D38" s="123"/>
      <c r="E38" s="60"/>
      <c r="F38" s="60"/>
      <c r="G38" s="60"/>
      <c r="H38" s="60"/>
      <c r="I38" s="60"/>
      <c r="J38" s="60"/>
      <c r="K38" s="60"/>
      <c r="L38" s="60"/>
      <c r="M38" s="62">
        <f t="shared" si="2"/>
        <v>0</v>
      </c>
      <c r="N38" s="31"/>
      <c r="O38" s="60"/>
      <c r="P38" s="60" t="e">
        <f t="shared" si="3"/>
        <v>#N/A</v>
      </c>
      <c r="Q38" s="178"/>
      <c r="R38" s="60"/>
      <c r="S38" s="60"/>
      <c r="T38" s="60"/>
      <c r="U38" s="46" t="e">
        <f t="shared" si="4"/>
        <v>#N/A</v>
      </c>
      <c r="V38" s="62" t="e">
        <f t="shared" si="5"/>
        <v>#N/A</v>
      </c>
      <c r="W38" s="62" t="e">
        <f t="shared" si="29"/>
        <v>#N/A</v>
      </c>
      <c r="X38" s="62" t="e">
        <f t="shared" si="6"/>
        <v>#N/A</v>
      </c>
      <c r="Y38" s="62" t="e">
        <f t="shared" si="7"/>
        <v>#N/A</v>
      </c>
      <c r="Z38" s="62" t="e">
        <f t="array" ref="Z38">_xlfn.IFS(H38=1,2,H38=3,1)</f>
        <v>#N/A</v>
      </c>
      <c r="AA38" s="62" t="e">
        <f t="shared" si="8"/>
        <v>#N/A</v>
      </c>
      <c r="AB38" s="62" t="e">
        <f t="shared" si="30"/>
        <v>#N/A</v>
      </c>
      <c r="AC38" s="62" t="e">
        <f t="shared" si="10"/>
        <v>#N/A</v>
      </c>
      <c r="AD38" s="62" t="e">
        <f t="shared" si="11"/>
        <v>#N/A</v>
      </c>
      <c r="AE38" s="62" t="e">
        <f t="shared" si="12"/>
        <v>#N/A</v>
      </c>
      <c r="AF38" s="62" t="e">
        <f t="shared" si="13"/>
        <v>#N/A</v>
      </c>
      <c r="AG38" s="62">
        <f t="shared" si="14"/>
        <v>0</v>
      </c>
      <c r="AH38" s="62" t="str">
        <f t="shared" si="15"/>
        <v/>
      </c>
      <c r="AI38" s="62">
        <f t="shared" si="16"/>
        <v>0</v>
      </c>
      <c r="AJ38" s="62" t="e">
        <f t="shared" si="17"/>
        <v>#VALUE!</v>
      </c>
      <c r="AK38" s="62" t="e">
        <f t="shared" si="18"/>
        <v>#N/A</v>
      </c>
      <c r="AL38" s="62" t="e">
        <f t="shared" si="19"/>
        <v>#N/A</v>
      </c>
      <c r="AM38" s="62">
        <f t="shared" si="20"/>
        <v>0</v>
      </c>
      <c r="AN38" s="62">
        <f t="shared" si="21"/>
        <v>0</v>
      </c>
      <c r="AO38" s="62"/>
      <c r="AP38" s="62" t="e">
        <f t="shared" si="22"/>
        <v>#N/A</v>
      </c>
      <c r="AQ38" s="62" t="e">
        <f t="shared" si="23"/>
        <v>#VALUE!</v>
      </c>
      <c r="AR38" s="65" t="str">
        <f t="shared" si="24"/>
        <v/>
      </c>
      <c r="AS38" s="62">
        <f t="shared" si="25"/>
        <v>0</v>
      </c>
      <c r="AT38" s="62">
        <f t="shared" si="26"/>
        <v>0</v>
      </c>
      <c r="AU38" s="62">
        <f t="shared" si="27"/>
        <v>0</v>
      </c>
    </row>
    <row r="39" spans="1:47" ht="14.45" customHeight="1" x14ac:dyDescent="0.2">
      <c r="A39" s="64">
        <f t="shared" si="0"/>
        <v>0</v>
      </c>
      <c r="B39" s="62" t="e">
        <f t="shared" si="1"/>
        <v>#N/A</v>
      </c>
      <c r="C39" s="110"/>
      <c r="D39" s="123"/>
      <c r="E39" s="60"/>
      <c r="F39" s="60"/>
      <c r="G39" s="60"/>
      <c r="H39" s="60"/>
      <c r="I39" s="60"/>
      <c r="J39" s="60"/>
      <c r="K39" s="60"/>
      <c r="L39" s="60"/>
      <c r="M39" s="62">
        <f t="shared" si="2"/>
        <v>0</v>
      </c>
      <c r="N39" s="31"/>
      <c r="O39" s="60"/>
      <c r="P39" s="60" t="e">
        <f t="shared" si="3"/>
        <v>#N/A</v>
      </c>
      <c r="Q39" s="178"/>
      <c r="R39" s="60"/>
      <c r="S39" s="60"/>
      <c r="T39" s="60"/>
      <c r="U39" s="46" t="e">
        <f t="shared" si="4"/>
        <v>#N/A</v>
      </c>
      <c r="V39" s="62" t="e">
        <f t="shared" si="5"/>
        <v>#N/A</v>
      </c>
      <c r="W39" s="62" t="e">
        <f t="shared" si="29"/>
        <v>#N/A</v>
      </c>
      <c r="X39" s="62" t="e">
        <f t="shared" si="6"/>
        <v>#N/A</v>
      </c>
      <c r="Y39" s="62" t="e">
        <f t="shared" si="7"/>
        <v>#N/A</v>
      </c>
      <c r="Z39" s="62" t="e">
        <f t="array" ref="Z39">_xlfn.IFS(H39=1,2,H39=3,1)</f>
        <v>#N/A</v>
      </c>
      <c r="AA39" s="62" t="e">
        <f t="shared" si="8"/>
        <v>#N/A</v>
      </c>
      <c r="AB39" s="62" t="e">
        <f t="shared" si="30"/>
        <v>#N/A</v>
      </c>
      <c r="AC39" s="62" t="e">
        <f t="shared" si="10"/>
        <v>#N/A</v>
      </c>
      <c r="AD39" s="62" t="e">
        <f t="shared" si="11"/>
        <v>#N/A</v>
      </c>
      <c r="AE39" s="62" t="e">
        <f t="shared" si="12"/>
        <v>#N/A</v>
      </c>
      <c r="AF39" s="62" t="e">
        <f t="shared" si="13"/>
        <v>#N/A</v>
      </c>
      <c r="AG39" s="62">
        <f t="shared" si="14"/>
        <v>0</v>
      </c>
      <c r="AH39" s="62" t="str">
        <f t="shared" si="15"/>
        <v/>
      </c>
      <c r="AI39" s="62">
        <f t="shared" si="16"/>
        <v>0</v>
      </c>
      <c r="AJ39" s="62" t="e">
        <f t="shared" si="17"/>
        <v>#VALUE!</v>
      </c>
      <c r="AK39" s="62" t="e">
        <f t="shared" si="18"/>
        <v>#N/A</v>
      </c>
      <c r="AL39" s="62" t="e">
        <f t="shared" si="19"/>
        <v>#N/A</v>
      </c>
      <c r="AM39" s="62">
        <f t="shared" si="20"/>
        <v>0</v>
      </c>
      <c r="AN39" s="62">
        <f t="shared" si="21"/>
        <v>0</v>
      </c>
      <c r="AO39" s="62"/>
      <c r="AP39" s="62" t="e">
        <f t="shared" si="22"/>
        <v>#N/A</v>
      </c>
      <c r="AQ39" s="62" t="e">
        <f t="shared" si="23"/>
        <v>#VALUE!</v>
      </c>
      <c r="AR39" s="65" t="str">
        <f t="shared" si="24"/>
        <v/>
      </c>
      <c r="AS39" s="62">
        <f t="shared" si="25"/>
        <v>0</v>
      </c>
      <c r="AT39" s="62">
        <f t="shared" si="26"/>
        <v>0</v>
      </c>
      <c r="AU39" s="62">
        <f t="shared" si="27"/>
        <v>0</v>
      </c>
    </row>
    <row r="40" spans="1:47" ht="14.45" customHeight="1" x14ac:dyDescent="0.2">
      <c r="A40" s="64">
        <f t="shared" si="0"/>
        <v>0</v>
      </c>
      <c r="B40" s="62" t="e">
        <f t="shared" si="1"/>
        <v>#N/A</v>
      </c>
      <c r="C40" s="110"/>
      <c r="D40" s="123"/>
      <c r="E40" s="60"/>
      <c r="F40" s="60"/>
      <c r="G40" s="60"/>
      <c r="H40" s="60"/>
      <c r="I40" s="60"/>
      <c r="J40" s="60"/>
      <c r="K40" s="60"/>
      <c r="L40" s="60"/>
      <c r="M40" s="62">
        <f t="shared" si="2"/>
        <v>0</v>
      </c>
      <c r="N40" s="60"/>
      <c r="O40" s="60"/>
      <c r="P40" s="60" t="e">
        <f t="shared" si="3"/>
        <v>#N/A</v>
      </c>
      <c r="Q40" s="178"/>
      <c r="R40" s="60"/>
      <c r="S40" s="60"/>
      <c r="T40" s="60"/>
      <c r="U40" s="46" t="e">
        <f t="shared" si="4"/>
        <v>#N/A</v>
      </c>
      <c r="V40" s="62" t="e">
        <f t="shared" si="5"/>
        <v>#N/A</v>
      </c>
      <c r="W40" s="62" t="e">
        <f t="shared" si="29"/>
        <v>#N/A</v>
      </c>
      <c r="X40" s="62" t="e">
        <f t="shared" si="6"/>
        <v>#N/A</v>
      </c>
      <c r="Y40" s="62" t="e">
        <f t="shared" si="7"/>
        <v>#N/A</v>
      </c>
      <c r="Z40" s="62" t="e">
        <f t="array" ref="Z40">_xlfn.IFS(H40=1,2,H40=3,1)</f>
        <v>#N/A</v>
      </c>
      <c r="AA40" s="62" t="e">
        <f t="shared" si="8"/>
        <v>#N/A</v>
      </c>
      <c r="AB40" s="62" t="e">
        <f t="shared" si="30"/>
        <v>#N/A</v>
      </c>
      <c r="AC40" s="62" t="e">
        <f t="shared" si="10"/>
        <v>#N/A</v>
      </c>
      <c r="AD40" s="62" t="e">
        <f t="shared" si="11"/>
        <v>#N/A</v>
      </c>
      <c r="AE40" s="62" t="e">
        <f t="shared" si="12"/>
        <v>#N/A</v>
      </c>
      <c r="AF40" s="62" t="e">
        <f t="shared" si="13"/>
        <v>#N/A</v>
      </c>
      <c r="AG40" s="62">
        <f t="shared" si="14"/>
        <v>0</v>
      </c>
      <c r="AH40" s="62" t="str">
        <f t="shared" si="15"/>
        <v/>
      </c>
      <c r="AI40" s="62">
        <f t="shared" si="16"/>
        <v>0</v>
      </c>
      <c r="AJ40" s="62" t="e">
        <f t="shared" si="17"/>
        <v>#VALUE!</v>
      </c>
      <c r="AK40" s="62" t="e">
        <f t="shared" si="18"/>
        <v>#N/A</v>
      </c>
      <c r="AL40" s="62" t="e">
        <f t="shared" si="19"/>
        <v>#N/A</v>
      </c>
      <c r="AM40" s="62">
        <f t="shared" si="20"/>
        <v>0</v>
      </c>
      <c r="AN40" s="62">
        <f t="shared" si="21"/>
        <v>0</v>
      </c>
      <c r="AO40" s="62"/>
      <c r="AP40" s="62" t="e">
        <f t="shared" si="22"/>
        <v>#N/A</v>
      </c>
      <c r="AQ40" s="62" t="e">
        <f t="shared" si="23"/>
        <v>#VALUE!</v>
      </c>
      <c r="AR40" s="65" t="str">
        <f t="shared" si="24"/>
        <v/>
      </c>
      <c r="AS40" s="62">
        <f t="shared" si="25"/>
        <v>0</v>
      </c>
      <c r="AT40" s="62">
        <f t="shared" si="26"/>
        <v>0</v>
      </c>
      <c r="AU40" s="62">
        <f t="shared" si="27"/>
        <v>0</v>
      </c>
    </row>
    <row r="41" spans="1:47" ht="14.45" customHeight="1" x14ac:dyDescent="0.2">
      <c r="A41" s="64">
        <f t="shared" si="0"/>
        <v>0</v>
      </c>
      <c r="B41" s="62" t="e">
        <f t="shared" si="1"/>
        <v>#N/A</v>
      </c>
      <c r="C41" s="110"/>
      <c r="D41" s="60"/>
      <c r="E41" s="60"/>
      <c r="F41" s="60"/>
      <c r="G41" s="60"/>
      <c r="H41" s="60"/>
      <c r="I41" s="60"/>
      <c r="J41" s="60"/>
      <c r="K41" s="60"/>
      <c r="L41" s="60"/>
      <c r="M41" s="62">
        <f t="shared" si="2"/>
        <v>0</v>
      </c>
      <c r="N41" s="31"/>
      <c r="O41" s="60"/>
      <c r="P41" s="60" t="e">
        <f t="shared" si="3"/>
        <v>#N/A</v>
      </c>
      <c r="Q41" s="178"/>
      <c r="R41" s="60"/>
      <c r="S41" s="60"/>
      <c r="T41" s="60"/>
      <c r="U41" s="46" t="e">
        <f t="shared" si="4"/>
        <v>#N/A</v>
      </c>
      <c r="V41" s="62" t="e">
        <f t="shared" si="5"/>
        <v>#N/A</v>
      </c>
      <c r="W41" s="62" t="e">
        <f t="shared" si="29"/>
        <v>#N/A</v>
      </c>
      <c r="X41" s="62" t="e">
        <f t="shared" si="6"/>
        <v>#N/A</v>
      </c>
      <c r="Y41" s="62" t="e">
        <f t="shared" si="7"/>
        <v>#N/A</v>
      </c>
      <c r="Z41" s="62" t="e">
        <f t="array" ref="Z41">_xlfn.IFS(H41=1,2,H41=3,1)</f>
        <v>#N/A</v>
      </c>
      <c r="AA41" s="62" t="e">
        <f t="shared" si="8"/>
        <v>#N/A</v>
      </c>
      <c r="AB41" s="62" t="e">
        <f t="shared" si="30"/>
        <v>#N/A</v>
      </c>
      <c r="AC41" s="62" t="e">
        <f t="shared" si="10"/>
        <v>#N/A</v>
      </c>
      <c r="AD41" s="62" t="e">
        <f t="shared" si="11"/>
        <v>#N/A</v>
      </c>
      <c r="AE41" s="62" t="e">
        <f t="shared" si="12"/>
        <v>#N/A</v>
      </c>
      <c r="AF41" s="62" t="e">
        <f t="shared" si="13"/>
        <v>#N/A</v>
      </c>
      <c r="AG41" s="62">
        <f t="shared" si="14"/>
        <v>0</v>
      </c>
      <c r="AH41" s="62" t="str">
        <f t="shared" si="15"/>
        <v/>
      </c>
      <c r="AI41" s="62">
        <f t="shared" si="16"/>
        <v>0</v>
      </c>
      <c r="AJ41" s="62" t="e">
        <f t="shared" si="17"/>
        <v>#VALUE!</v>
      </c>
      <c r="AK41" s="62" t="e">
        <f t="shared" si="18"/>
        <v>#N/A</v>
      </c>
      <c r="AL41" s="62" t="e">
        <f t="shared" si="19"/>
        <v>#N/A</v>
      </c>
      <c r="AM41" s="62">
        <f t="shared" si="20"/>
        <v>0</v>
      </c>
      <c r="AN41" s="62">
        <f t="shared" si="21"/>
        <v>0</v>
      </c>
      <c r="AO41" s="62"/>
      <c r="AP41" s="62" t="e">
        <f t="shared" si="22"/>
        <v>#N/A</v>
      </c>
      <c r="AQ41" s="62" t="e">
        <f t="shared" si="23"/>
        <v>#VALUE!</v>
      </c>
      <c r="AR41" s="65" t="str">
        <f t="shared" si="24"/>
        <v/>
      </c>
      <c r="AS41" s="62">
        <f t="shared" si="25"/>
        <v>0</v>
      </c>
      <c r="AT41" s="62">
        <f t="shared" si="26"/>
        <v>0</v>
      </c>
      <c r="AU41" s="62">
        <f t="shared" si="27"/>
        <v>0</v>
      </c>
    </row>
    <row r="42" spans="1:47" ht="14.45" customHeight="1" x14ac:dyDescent="0.2">
      <c r="A42" s="64">
        <f t="shared" si="0"/>
        <v>0</v>
      </c>
      <c r="B42" s="62" t="e">
        <f t="shared" si="1"/>
        <v>#N/A</v>
      </c>
      <c r="C42" s="110"/>
      <c r="D42" s="60"/>
      <c r="E42" s="60"/>
      <c r="F42" s="60"/>
      <c r="G42" s="60"/>
      <c r="H42" s="60"/>
      <c r="I42" s="60"/>
      <c r="J42" s="60"/>
      <c r="K42" s="60"/>
      <c r="L42" s="60"/>
      <c r="M42" s="62">
        <f t="shared" si="2"/>
        <v>0</v>
      </c>
      <c r="N42" s="31"/>
      <c r="O42" s="60"/>
      <c r="P42" s="60" t="e">
        <f t="shared" si="3"/>
        <v>#N/A</v>
      </c>
      <c r="Q42" s="178"/>
      <c r="R42" s="60"/>
      <c r="S42" s="60"/>
      <c r="T42" s="60"/>
      <c r="U42" s="46" t="e">
        <f t="shared" si="4"/>
        <v>#N/A</v>
      </c>
      <c r="V42" s="62" t="e">
        <f t="shared" si="5"/>
        <v>#N/A</v>
      </c>
      <c r="W42" s="62" t="e">
        <f t="shared" si="29"/>
        <v>#N/A</v>
      </c>
      <c r="X42" s="62" t="e">
        <f t="shared" si="6"/>
        <v>#N/A</v>
      </c>
      <c r="Y42" s="62" t="e">
        <f t="shared" si="7"/>
        <v>#N/A</v>
      </c>
      <c r="Z42" s="62" t="e">
        <f t="array" ref="Z42">_xlfn.IFS(H42=1,2,H42=3,1)</f>
        <v>#N/A</v>
      </c>
      <c r="AA42" s="62" t="e">
        <f t="shared" si="8"/>
        <v>#N/A</v>
      </c>
      <c r="AB42" s="62" t="e">
        <f t="shared" si="30"/>
        <v>#N/A</v>
      </c>
      <c r="AC42" s="62" t="e">
        <f t="shared" si="10"/>
        <v>#N/A</v>
      </c>
      <c r="AD42" s="62" t="e">
        <f t="shared" si="11"/>
        <v>#N/A</v>
      </c>
      <c r="AE42" s="62" t="e">
        <f t="shared" si="12"/>
        <v>#N/A</v>
      </c>
      <c r="AF42" s="62" t="e">
        <f t="shared" si="13"/>
        <v>#N/A</v>
      </c>
      <c r="AG42" s="62">
        <f t="shared" si="14"/>
        <v>0</v>
      </c>
      <c r="AH42" s="62" t="str">
        <f t="shared" si="15"/>
        <v/>
      </c>
      <c r="AI42" s="62">
        <f t="shared" si="16"/>
        <v>0</v>
      </c>
      <c r="AJ42" s="62" t="e">
        <f t="shared" si="17"/>
        <v>#VALUE!</v>
      </c>
      <c r="AK42" s="62" t="e">
        <f t="shared" si="18"/>
        <v>#N/A</v>
      </c>
      <c r="AL42" s="62" t="e">
        <f t="shared" si="19"/>
        <v>#N/A</v>
      </c>
      <c r="AM42" s="62">
        <f t="shared" si="20"/>
        <v>0</v>
      </c>
      <c r="AN42" s="62">
        <f t="shared" si="21"/>
        <v>0</v>
      </c>
      <c r="AO42" s="62"/>
      <c r="AP42" s="62" t="e">
        <f t="shared" si="22"/>
        <v>#N/A</v>
      </c>
      <c r="AQ42" s="62" t="e">
        <f t="shared" si="23"/>
        <v>#VALUE!</v>
      </c>
      <c r="AR42" s="65" t="str">
        <f t="shared" si="24"/>
        <v/>
      </c>
      <c r="AS42" s="62">
        <f t="shared" si="25"/>
        <v>0</v>
      </c>
      <c r="AT42" s="62">
        <f t="shared" si="26"/>
        <v>0</v>
      </c>
      <c r="AU42" s="62">
        <f t="shared" si="27"/>
        <v>0</v>
      </c>
    </row>
    <row r="43" spans="1:47" ht="14.45" customHeight="1" x14ac:dyDescent="0.2">
      <c r="A43" s="64">
        <f t="shared" si="0"/>
        <v>0</v>
      </c>
      <c r="B43" s="62" t="e">
        <f t="shared" si="1"/>
        <v>#N/A</v>
      </c>
      <c r="C43" s="110"/>
      <c r="D43" s="60"/>
      <c r="E43" s="60"/>
      <c r="F43" s="60"/>
      <c r="G43" s="60"/>
      <c r="H43" s="60"/>
      <c r="I43" s="60"/>
      <c r="J43" s="60"/>
      <c r="K43" s="60"/>
      <c r="L43" s="60"/>
      <c r="M43" s="62">
        <f t="shared" si="2"/>
        <v>0</v>
      </c>
      <c r="N43" s="31"/>
      <c r="O43" s="60"/>
      <c r="P43" s="60" t="e">
        <f t="shared" si="3"/>
        <v>#N/A</v>
      </c>
      <c r="Q43" s="178"/>
      <c r="R43" s="60"/>
      <c r="S43" s="60"/>
      <c r="T43" s="60"/>
      <c r="U43" s="46" t="e">
        <f t="shared" si="4"/>
        <v>#N/A</v>
      </c>
      <c r="V43" s="62" t="e">
        <f t="shared" si="5"/>
        <v>#N/A</v>
      </c>
      <c r="W43" s="62" t="e">
        <f t="shared" si="29"/>
        <v>#N/A</v>
      </c>
      <c r="X43" s="62" t="e">
        <f t="shared" si="6"/>
        <v>#N/A</v>
      </c>
      <c r="Y43" s="62" t="e">
        <f t="shared" si="7"/>
        <v>#N/A</v>
      </c>
      <c r="Z43" s="62" t="e">
        <f t="array" ref="Z43">_xlfn.IFS(H43=1,2,H43=3,1)</f>
        <v>#N/A</v>
      </c>
      <c r="AA43" s="62" t="e">
        <f t="shared" si="8"/>
        <v>#N/A</v>
      </c>
      <c r="AB43" s="62" t="e">
        <f t="shared" si="30"/>
        <v>#N/A</v>
      </c>
      <c r="AC43" s="62" t="e">
        <f t="shared" si="10"/>
        <v>#N/A</v>
      </c>
      <c r="AD43" s="62" t="e">
        <f t="shared" si="11"/>
        <v>#N/A</v>
      </c>
      <c r="AE43" s="62" t="e">
        <f t="shared" si="12"/>
        <v>#N/A</v>
      </c>
      <c r="AF43" s="62" t="e">
        <f t="shared" si="13"/>
        <v>#N/A</v>
      </c>
      <c r="AG43" s="62">
        <f t="shared" si="14"/>
        <v>0</v>
      </c>
      <c r="AH43" s="62" t="str">
        <f t="shared" si="15"/>
        <v/>
      </c>
      <c r="AI43" s="62">
        <f t="shared" si="16"/>
        <v>0</v>
      </c>
      <c r="AJ43" s="62" t="e">
        <f t="shared" si="17"/>
        <v>#VALUE!</v>
      </c>
      <c r="AK43" s="62" t="e">
        <f t="shared" si="18"/>
        <v>#N/A</v>
      </c>
      <c r="AL43" s="62" t="e">
        <f t="shared" si="19"/>
        <v>#N/A</v>
      </c>
      <c r="AM43" s="62">
        <f t="shared" si="20"/>
        <v>0</v>
      </c>
      <c r="AN43" s="62">
        <f t="shared" si="21"/>
        <v>0</v>
      </c>
      <c r="AO43" s="62"/>
      <c r="AP43" s="62" t="e">
        <f t="shared" si="22"/>
        <v>#N/A</v>
      </c>
      <c r="AQ43" s="62" t="e">
        <f t="shared" si="23"/>
        <v>#VALUE!</v>
      </c>
      <c r="AR43" s="65" t="str">
        <f t="shared" si="24"/>
        <v/>
      </c>
      <c r="AS43" s="62">
        <f t="shared" si="25"/>
        <v>0</v>
      </c>
      <c r="AT43" s="62">
        <f t="shared" si="26"/>
        <v>0</v>
      </c>
      <c r="AU43" s="62">
        <f t="shared" si="27"/>
        <v>0</v>
      </c>
    </row>
    <row r="44" spans="1:47" ht="14.45" customHeight="1" x14ac:dyDescent="0.2">
      <c r="A44" s="64">
        <f t="shared" si="0"/>
        <v>0</v>
      </c>
      <c r="B44" s="62" t="e">
        <f t="shared" si="1"/>
        <v>#N/A</v>
      </c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2">
        <f t="shared" si="2"/>
        <v>0</v>
      </c>
      <c r="N44" s="31"/>
      <c r="O44" s="60"/>
      <c r="P44" s="60" t="e">
        <f t="shared" si="3"/>
        <v>#N/A</v>
      </c>
      <c r="Q44" s="178"/>
      <c r="R44" s="60"/>
      <c r="S44" s="60"/>
      <c r="T44" s="60"/>
      <c r="U44" s="46" t="e">
        <f t="shared" si="4"/>
        <v>#N/A</v>
      </c>
      <c r="V44" s="62" t="e">
        <f t="shared" si="5"/>
        <v>#N/A</v>
      </c>
      <c r="W44" s="62" t="e">
        <f t="shared" si="29"/>
        <v>#N/A</v>
      </c>
      <c r="X44" s="62" t="e">
        <f t="shared" si="6"/>
        <v>#N/A</v>
      </c>
      <c r="Y44" s="62" t="e">
        <f t="shared" si="7"/>
        <v>#N/A</v>
      </c>
      <c r="Z44" s="62" t="e">
        <f t="array" ref="Z44">_xlfn.IFS(H44=1,2,H44=3,1)</f>
        <v>#N/A</v>
      </c>
      <c r="AA44" s="62" t="e">
        <f t="shared" si="8"/>
        <v>#N/A</v>
      </c>
      <c r="AB44" s="62" t="e">
        <f t="shared" si="30"/>
        <v>#N/A</v>
      </c>
      <c r="AC44" s="62" t="e">
        <f t="shared" si="10"/>
        <v>#N/A</v>
      </c>
      <c r="AD44" s="62" t="e">
        <f t="shared" si="11"/>
        <v>#N/A</v>
      </c>
      <c r="AE44" s="62" t="e">
        <f t="shared" si="12"/>
        <v>#N/A</v>
      </c>
      <c r="AF44" s="62" t="e">
        <f t="shared" si="13"/>
        <v>#N/A</v>
      </c>
      <c r="AG44" s="62">
        <f t="shared" si="14"/>
        <v>0</v>
      </c>
      <c r="AH44" s="62" t="str">
        <f t="shared" si="15"/>
        <v/>
      </c>
      <c r="AI44" s="62">
        <f t="shared" si="16"/>
        <v>0</v>
      </c>
      <c r="AJ44" s="62" t="e">
        <f t="shared" si="17"/>
        <v>#VALUE!</v>
      </c>
      <c r="AK44" s="62" t="e">
        <f t="shared" si="18"/>
        <v>#N/A</v>
      </c>
      <c r="AL44" s="62" t="e">
        <f t="shared" si="19"/>
        <v>#N/A</v>
      </c>
      <c r="AM44" s="62">
        <f t="shared" si="20"/>
        <v>0</v>
      </c>
      <c r="AN44" s="62">
        <f t="shared" si="21"/>
        <v>0</v>
      </c>
      <c r="AO44" s="62"/>
      <c r="AP44" s="62" t="e">
        <f t="shared" si="22"/>
        <v>#N/A</v>
      </c>
      <c r="AQ44" s="62" t="e">
        <f t="shared" si="23"/>
        <v>#VALUE!</v>
      </c>
      <c r="AR44" s="65" t="str">
        <f t="shared" si="24"/>
        <v/>
      </c>
      <c r="AS44" s="62">
        <f t="shared" si="25"/>
        <v>0</v>
      </c>
      <c r="AT44" s="62">
        <f t="shared" si="26"/>
        <v>0</v>
      </c>
      <c r="AU44" s="62">
        <f t="shared" si="27"/>
        <v>0</v>
      </c>
    </row>
    <row r="45" spans="1:47" ht="14.45" customHeight="1" x14ac:dyDescent="0.2">
      <c r="A45" s="64">
        <f t="shared" si="0"/>
        <v>0</v>
      </c>
      <c r="B45" s="62" t="e">
        <f t="shared" si="1"/>
        <v>#N/A</v>
      </c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2">
        <f t="shared" si="2"/>
        <v>0</v>
      </c>
      <c r="N45" s="31"/>
      <c r="O45" s="60"/>
      <c r="P45" s="60" t="e">
        <f t="shared" si="3"/>
        <v>#N/A</v>
      </c>
      <c r="Q45" s="178"/>
      <c r="R45" s="60"/>
      <c r="S45" s="60"/>
      <c r="T45" s="60"/>
      <c r="U45" s="46" t="e">
        <f t="shared" si="4"/>
        <v>#N/A</v>
      </c>
      <c r="V45" s="62" t="e">
        <f t="shared" si="5"/>
        <v>#N/A</v>
      </c>
      <c r="W45" s="62" t="e">
        <f t="shared" si="29"/>
        <v>#N/A</v>
      </c>
      <c r="X45" s="62" t="e">
        <f t="shared" si="6"/>
        <v>#N/A</v>
      </c>
      <c r="Y45" s="62" t="e">
        <f t="shared" si="7"/>
        <v>#N/A</v>
      </c>
      <c r="Z45" s="62" t="e">
        <f t="array" ref="Z45">_xlfn.IFS(H45=1,2,H45=3,1)</f>
        <v>#N/A</v>
      </c>
      <c r="AA45" s="62" t="e">
        <f t="shared" si="8"/>
        <v>#N/A</v>
      </c>
      <c r="AB45" s="62" t="e">
        <f t="shared" si="30"/>
        <v>#N/A</v>
      </c>
      <c r="AC45" s="62" t="e">
        <f t="shared" si="10"/>
        <v>#N/A</v>
      </c>
      <c r="AD45" s="62" t="e">
        <f t="shared" si="11"/>
        <v>#N/A</v>
      </c>
      <c r="AE45" s="62" t="e">
        <f t="shared" si="12"/>
        <v>#N/A</v>
      </c>
      <c r="AF45" s="62" t="e">
        <f t="shared" si="13"/>
        <v>#N/A</v>
      </c>
      <c r="AG45" s="62">
        <f t="shared" si="14"/>
        <v>0</v>
      </c>
      <c r="AH45" s="62" t="str">
        <f t="shared" si="15"/>
        <v/>
      </c>
      <c r="AI45" s="62">
        <f t="shared" si="16"/>
        <v>0</v>
      </c>
      <c r="AJ45" s="62" t="e">
        <f t="shared" si="17"/>
        <v>#VALUE!</v>
      </c>
      <c r="AK45" s="62" t="e">
        <f t="shared" si="18"/>
        <v>#N/A</v>
      </c>
      <c r="AL45" s="62" t="e">
        <f t="shared" si="19"/>
        <v>#N/A</v>
      </c>
      <c r="AM45" s="62">
        <f t="shared" si="20"/>
        <v>0</v>
      </c>
      <c r="AN45" s="62">
        <f t="shared" si="21"/>
        <v>0</v>
      </c>
      <c r="AO45" s="62"/>
      <c r="AP45" s="62" t="e">
        <f t="shared" si="22"/>
        <v>#N/A</v>
      </c>
      <c r="AQ45" s="62" t="e">
        <f t="shared" si="23"/>
        <v>#VALUE!</v>
      </c>
      <c r="AR45" s="65" t="str">
        <f t="shared" si="24"/>
        <v/>
      </c>
      <c r="AS45" s="62">
        <f t="shared" si="25"/>
        <v>0</v>
      </c>
      <c r="AT45" s="62">
        <f t="shared" si="26"/>
        <v>0</v>
      </c>
      <c r="AU45" s="62">
        <f t="shared" si="27"/>
        <v>0</v>
      </c>
    </row>
    <row r="46" spans="1:47" ht="14.45" customHeight="1" x14ac:dyDescent="0.2">
      <c r="A46" s="64">
        <f t="shared" si="0"/>
        <v>0</v>
      </c>
      <c r="B46" s="62" t="e">
        <f t="shared" si="1"/>
        <v>#N/A</v>
      </c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2">
        <f t="shared" si="2"/>
        <v>0</v>
      </c>
      <c r="N46" s="31"/>
      <c r="O46" s="60"/>
      <c r="P46" s="60" t="e">
        <f t="shared" si="3"/>
        <v>#N/A</v>
      </c>
      <c r="Q46" s="178"/>
      <c r="R46" s="60"/>
      <c r="S46" s="60"/>
      <c r="T46" s="60"/>
      <c r="U46" s="46" t="e">
        <f t="shared" si="4"/>
        <v>#N/A</v>
      </c>
      <c r="V46" s="62" t="e">
        <f t="shared" si="5"/>
        <v>#N/A</v>
      </c>
      <c r="W46" s="62" t="e">
        <f t="shared" si="29"/>
        <v>#N/A</v>
      </c>
      <c r="X46" s="62" t="e">
        <f t="shared" si="6"/>
        <v>#N/A</v>
      </c>
      <c r="Y46" s="62" t="e">
        <f t="shared" si="7"/>
        <v>#N/A</v>
      </c>
      <c r="Z46" s="62" t="e">
        <f t="array" ref="Z46">_xlfn.IFS(H46=1,2,H46=3,1)</f>
        <v>#N/A</v>
      </c>
      <c r="AA46" s="62" t="e">
        <f t="shared" si="8"/>
        <v>#N/A</v>
      </c>
      <c r="AB46" s="62" t="e">
        <f t="shared" si="30"/>
        <v>#N/A</v>
      </c>
      <c r="AC46" s="62" t="e">
        <f t="shared" si="10"/>
        <v>#N/A</v>
      </c>
      <c r="AD46" s="62" t="e">
        <f t="shared" si="11"/>
        <v>#N/A</v>
      </c>
      <c r="AE46" s="62" t="e">
        <f t="shared" si="12"/>
        <v>#N/A</v>
      </c>
      <c r="AF46" s="62" t="e">
        <f t="shared" si="13"/>
        <v>#N/A</v>
      </c>
      <c r="AG46" s="62">
        <f t="shared" si="14"/>
        <v>0</v>
      </c>
      <c r="AH46" s="62" t="str">
        <f t="shared" si="15"/>
        <v/>
      </c>
      <c r="AI46" s="62">
        <f t="shared" si="16"/>
        <v>0</v>
      </c>
      <c r="AJ46" s="62" t="e">
        <f t="shared" si="17"/>
        <v>#VALUE!</v>
      </c>
      <c r="AK46" s="62" t="e">
        <f t="shared" si="18"/>
        <v>#N/A</v>
      </c>
      <c r="AL46" s="62" t="e">
        <f t="shared" si="19"/>
        <v>#N/A</v>
      </c>
      <c r="AM46" s="62">
        <f t="shared" si="20"/>
        <v>0</v>
      </c>
      <c r="AN46" s="62">
        <f t="shared" si="21"/>
        <v>0</v>
      </c>
      <c r="AO46" s="62"/>
      <c r="AP46" s="62" t="e">
        <f t="shared" si="22"/>
        <v>#N/A</v>
      </c>
      <c r="AQ46" s="62" t="e">
        <f t="shared" si="23"/>
        <v>#VALUE!</v>
      </c>
      <c r="AR46" s="65" t="str">
        <f t="shared" si="24"/>
        <v/>
      </c>
      <c r="AS46" s="62">
        <f t="shared" si="25"/>
        <v>0</v>
      </c>
      <c r="AT46" s="62">
        <f t="shared" si="26"/>
        <v>0</v>
      </c>
      <c r="AU46" s="62">
        <f t="shared" si="27"/>
        <v>0</v>
      </c>
    </row>
    <row r="47" spans="1:47" ht="14.45" customHeight="1" x14ac:dyDescent="0.2">
      <c r="A47" s="64">
        <f t="shared" si="0"/>
        <v>0</v>
      </c>
      <c r="B47" s="62" t="e">
        <f t="shared" si="1"/>
        <v>#N/A</v>
      </c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2">
        <f t="shared" si="2"/>
        <v>0</v>
      </c>
      <c r="N47" s="31"/>
      <c r="O47" s="60"/>
      <c r="P47" s="60" t="e">
        <f t="shared" si="3"/>
        <v>#N/A</v>
      </c>
      <c r="Q47" s="178"/>
      <c r="R47" s="60"/>
      <c r="S47" s="60"/>
      <c r="T47" s="60"/>
      <c r="U47" s="46" t="e">
        <f t="shared" si="4"/>
        <v>#N/A</v>
      </c>
      <c r="V47" s="62" t="e">
        <f t="shared" si="5"/>
        <v>#N/A</v>
      </c>
      <c r="W47" s="62" t="e">
        <f t="shared" si="29"/>
        <v>#N/A</v>
      </c>
      <c r="X47" s="62" t="e">
        <f t="shared" si="6"/>
        <v>#N/A</v>
      </c>
      <c r="Y47" s="62" t="e">
        <f t="shared" si="7"/>
        <v>#N/A</v>
      </c>
      <c r="Z47" s="62" t="e">
        <f t="array" ref="Z47">_xlfn.IFS(H47=1,2,H47=3,1)</f>
        <v>#N/A</v>
      </c>
      <c r="AA47" s="62" t="e">
        <f t="shared" si="8"/>
        <v>#N/A</v>
      </c>
      <c r="AB47" s="62" t="e">
        <f t="shared" si="30"/>
        <v>#N/A</v>
      </c>
      <c r="AC47" s="62" t="e">
        <f t="shared" si="10"/>
        <v>#N/A</v>
      </c>
      <c r="AD47" s="62" t="e">
        <f t="shared" si="11"/>
        <v>#N/A</v>
      </c>
      <c r="AE47" s="62" t="e">
        <f t="shared" si="12"/>
        <v>#N/A</v>
      </c>
      <c r="AF47" s="62" t="e">
        <f t="shared" si="13"/>
        <v>#N/A</v>
      </c>
      <c r="AG47" s="62">
        <f t="shared" si="14"/>
        <v>0</v>
      </c>
      <c r="AH47" s="62" t="str">
        <f t="shared" si="15"/>
        <v/>
      </c>
      <c r="AI47" s="62">
        <f t="shared" si="16"/>
        <v>0</v>
      </c>
      <c r="AJ47" s="62" t="e">
        <f t="shared" si="17"/>
        <v>#VALUE!</v>
      </c>
      <c r="AK47" s="62" t="e">
        <f t="shared" si="18"/>
        <v>#N/A</v>
      </c>
      <c r="AL47" s="62" t="e">
        <f t="shared" si="19"/>
        <v>#N/A</v>
      </c>
      <c r="AM47" s="62">
        <f t="shared" si="20"/>
        <v>0</v>
      </c>
      <c r="AN47" s="62">
        <f t="shared" si="21"/>
        <v>0</v>
      </c>
      <c r="AO47" s="62"/>
      <c r="AP47" s="62" t="e">
        <f t="shared" si="22"/>
        <v>#N/A</v>
      </c>
      <c r="AQ47" s="62" t="e">
        <f t="shared" si="23"/>
        <v>#VALUE!</v>
      </c>
      <c r="AR47" s="65" t="str">
        <f t="shared" si="24"/>
        <v/>
      </c>
      <c r="AS47" s="62">
        <f t="shared" si="25"/>
        <v>0</v>
      </c>
      <c r="AT47" s="62">
        <f t="shared" si="26"/>
        <v>0</v>
      </c>
      <c r="AU47" s="62">
        <f t="shared" si="27"/>
        <v>0</v>
      </c>
    </row>
    <row r="48" spans="1:47" ht="14.45" customHeight="1" x14ac:dyDescent="0.2">
      <c r="A48" s="64">
        <f t="shared" si="0"/>
        <v>0</v>
      </c>
      <c r="B48" s="62" t="e">
        <f t="shared" si="1"/>
        <v>#N/A</v>
      </c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2">
        <f t="shared" si="2"/>
        <v>0</v>
      </c>
      <c r="N48" s="31"/>
      <c r="O48" s="60"/>
      <c r="P48" s="60" t="e">
        <f t="shared" si="3"/>
        <v>#N/A</v>
      </c>
      <c r="Q48" s="178"/>
      <c r="R48" s="60"/>
      <c r="S48" s="60"/>
      <c r="T48" s="60"/>
      <c r="U48" s="46" t="e">
        <f t="shared" si="4"/>
        <v>#N/A</v>
      </c>
      <c r="V48" s="62" t="e">
        <f t="shared" si="5"/>
        <v>#N/A</v>
      </c>
      <c r="W48" s="62" t="e">
        <f t="shared" si="29"/>
        <v>#N/A</v>
      </c>
      <c r="X48" s="62" t="e">
        <f t="shared" si="6"/>
        <v>#N/A</v>
      </c>
      <c r="Y48" s="62" t="e">
        <f t="shared" si="7"/>
        <v>#N/A</v>
      </c>
      <c r="Z48" s="62" t="e">
        <f t="array" ref="Z48">_xlfn.IFS(H48=1,2,H48=3,1)</f>
        <v>#N/A</v>
      </c>
      <c r="AA48" s="62" t="e">
        <f t="shared" si="8"/>
        <v>#N/A</v>
      </c>
      <c r="AB48" s="62" t="e">
        <f t="shared" si="30"/>
        <v>#N/A</v>
      </c>
      <c r="AC48" s="62" t="e">
        <f t="shared" si="10"/>
        <v>#N/A</v>
      </c>
      <c r="AD48" s="62" t="e">
        <f t="shared" si="11"/>
        <v>#N/A</v>
      </c>
      <c r="AE48" s="62" t="e">
        <f t="shared" si="12"/>
        <v>#N/A</v>
      </c>
      <c r="AF48" s="62" t="e">
        <f t="shared" si="13"/>
        <v>#N/A</v>
      </c>
      <c r="AG48" s="62">
        <f t="shared" si="14"/>
        <v>0</v>
      </c>
      <c r="AH48" s="62" t="str">
        <f t="shared" si="15"/>
        <v/>
      </c>
      <c r="AI48" s="62">
        <f t="shared" si="16"/>
        <v>0</v>
      </c>
      <c r="AJ48" s="62" t="e">
        <f t="shared" si="17"/>
        <v>#VALUE!</v>
      </c>
      <c r="AK48" s="62" t="e">
        <f t="shared" si="18"/>
        <v>#N/A</v>
      </c>
      <c r="AL48" s="62" t="e">
        <f t="shared" si="19"/>
        <v>#N/A</v>
      </c>
      <c r="AM48" s="62">
        <f t="shared" si="20"/>
        <v>0</v>
      </c>
      <c r="AN48" s="62">
        <f t="shared" si="21"/>
        <v>0</v>
      </c>
      <c r="AO48" s="62"/>
      <c r="AP48" s="62" t="e">
        <f t="shared" si="22"/>
        <v>#N/A</v>
      </c>
      <c r="AQ48" s="62" t="e">
        <f t="shared" si="23"/>
        <v>#VALUE!</v>
      </c>
      <c r="AR48" s="65" t="str">
        <f t="shared" si="24"/>
        <v/>
      </c>
      <c r="AS48" s="62">
        <f t="shared" si="25"/>
        <v>0</v>
      </c>
      <c r="AT48" s="62">
        <f t="shared" si="26"/>
        <v>0</v>
      </c>
      <c r="AU48" s="62">
        <f t="shared" si="27"/>
        <v>0</v>
      </c>
    </row>
    <row r="49" spans="1:47" x14ac:dyDescent="0.2">
      <c r="A49" s="64">
        <f t="shared" si="0"/>
        <v>0</v>
      </c>
      <c r="B49" s="62" t="e">
        <f t="shared" si="1"/>
        <v>#N/A</v>
      </c>
      <c r="C49" s="71"/>
      <c r="D49" s="60"/>
      <c r="E49" s="60"/>
      <c r="F49" s="60"/>
      <c r="G49" s="60"/>
      <c r="H49" s="60"/>
      <c r="I49" s="60"/>
      <c r="J49" s="60"/>
      <c r="K49" s="60"/>
      <c r="L49" s="60"/>
      <c r="M49" s="62">
        <f t="shared" si="2"/>
        <v>0</v>
      </c>
      <c r="N49" s="60"/>
      <c r="O49" s="60"/>
      <c r="P49" s="60" t="e">
        <f t="shared" si="3"/>
        <v>#N/A</v>
      </c>
      <c r="Q49" s="178"/>
      <c r="R49" s="60"/>
      <c r="S49" s="60"/>
      <c r="T49" s="60"/>
      <c r="U49" s="46" t="e">
        <f t="shared" si="4"/>
        <v>#N/A</v>
      </c>
      <c r="V49" s="62" t="e">
        <f t="shared" si="5"/>
        <v>#N/A</v>
      </c>
      <c r="W49" s="62" t="e">
        <f t="shared" si="29"/>
        <v>#N/A</v>
      </c>
      <c r="X49" s="62" t="e">
        <f t="shared" si="6"/>
        <v>#N/A</v>
      </c>
      <c r="Y49" s="62" t="e">
        <f t="shared" si="7"/>
        <v>#N/A</v>
      </c>
      <c r="Z49" s="62" t="e">
        <f t="array" ref="Z49">_xlfn.IFS(H49=1,2,H49=3,1)</f>
        <v>#N/A</v>
      </c>
      <c r="AA49" s="62" t="e">
        <f t="shared" si="8"/>
        <v>#N/A</v>
      </c>
      <c r="AB49" s="62" t="e">
        <f t="shared" si="30"/>
        <v>#N/A</v>
      </c>
      <c r="AC49" s="62" t="e">
        <f t="shared" si="10"/>
        <v>#N/A</v>
      </c>
      <c r="AD49" s="62" t="e">
        <f t="shared" si="11"/>
        <v>#N/A</v>
      </c>
      <c r="AE49" s="62" t="e">
        <f t="shared" si="12"/>
        <v>#N/A</v>
      </c>
      <c r="AF49" s="62" t="e">
        <f t="shared" si="13"/>
        <v>#N/A</v>
      </c>
      <c r="AG49" s="62">
        <f t="shared" si="14"/>
        <v>0</v>
      </c>
      <c r="AH49" s="62" t="str">
        <f t="shared" si="15"/>
        <v/>
      </c>
      <c r="AI49" s="62">
        <f t="shared" si="16"/>
        <v>0</v>
      </c>
      <c r="AJ49" s="62" t="e">
        <f t="shared" si="17"/>
        <v>#VALUE!</v>
      </c>
      <c r="AK49" s="62" t="e">
        <f t="shared" si="18"/>
        <v>#N/A</v>
      </c>
      <c r="AL49" s="62" t="e">
        <f t="shared" si="19"/>
        <v>#N/A</v>
      </c>
      <c r="AM49" s="62">
        <f t="shared" si="20"/>
        <v>0</v>
      </c>
      <c r="AN49" s="62">
        <f t="shared" si="21"/>
        <v>0</v>
      </c>
      <c r="AO49" s="62"/>
      <c r="AP49" s="62" t="e">
        <f t="shared" si="22"/>
        <v>#N/A</v>
      </c>
      <c r="AQ49" s="62" t="e">
        <f t="shared" si="23"/>
        <v>#VALUE!</v>
      </c>
      <c r="AR49" s="65" t="str">
        <f t="shared" si="24"/>
        <v/>
      </c>
      <c r="AS49" s="62">
        <f t="shared" si="25"/>
        <v>0</v>
      </c>
      <c r="AT49" s="62">
        <f t="shared" si="26"/>
        <v>0</v>
      </c>
      <c r="AU49" s="62">
        <f t="shared" si="27"/>
        <v>0</v>
      </c>
    </row>
    <row r="50" spans="1:47" x14ac:dyDescent="0.2">
      <c r="A50" s="64">
        <f t="shared" si="0"/>
        <v>0</v>
      </c>
      <c r="B50" s="62" t="e">
        <f t="shared" si="1"/>
        <v>#N/A</v>
      </c>
      <c r="C50" s="71"/>
      <c r="D50" s="60"/>
      <c r="E50" s="60"/>
      <c r="F50" s="60"/>
      <c r="G50" s="60"/>
      <c r="H50" s="60"/>
      <c r="I50" s="60"/>
      <c r="J50" s="60"/>
      <c r="K50" s="60"/>
      <c r="L50" s="60"/>
      <c r="M50" s="62">
        <f t="shared" si="2"/>
        <v>0</v>
      </c>
      <c r="N50" s="60"/>
      <c r="O50" s="60"/>
      <c r="P50" s="60" t="e">
        <f t="shared" si="3"/>
        <v>#N/A</v>
      </c>
      <c r="Q50" s="178"/>
      <c r="R50" s="60"/>
      <c r="S50" s="60"/>
      <c r="T50" s="60"/>
      <c r="U50" s="46" t="e">
        <f t="shared" si="4"/>
        <v>#N/A</v>
      </c>
      <c r="V50" s="62" t="e">
        <f t="shared" si="5"/>
        <v>#N/A</v>
      </c>
      <c r="W50" s="62" t="e">
        <f t="shared" si="29"/>
        <v>#N/A</v>
      </c>
      <c r="X50" s="62" t="e">
        <f t="shared" si="6"/>
        <v>#N/A</v>
      </c>
      <c r="Y50" s="62" t="e">
        <f t="shared" si="7"/>
        <v>#N/A</v>
      </c>
      <c r="Z50" s="62" t="e">
        <f t="array" ref="Z50">_xlfn.IFS(H50=1,2,H50=3,1)</f>
        <v>#N/A</v>
      </c>
      <c r="AA50" s="62" t="e">
        <f t="shared" si="8"/>
        <v>#N/A</v>
      </c>
      <c r="AB50" s="62" t="e">
        <f t="shared" si="30"/>
        <v>#N/A</v>
      </c>
      <c r="AC50" s="62" t="e">
        <f t="shared" si="10"/>
        <v>#N/A</v>
      </c>
      <c r="AD50" s="62" t="e">
        <f t="shared" si="11"/>
        <v>#N/A</v>
      </c>
      <c r="AE50" s="62" t="e">
        <f t="shared" si="12"/>
        <v>#N/A</v>
      </c>
      <c r="AF50" s="62" t="e">
        <f t="shared" si="13"/>
        <v>#N/A</v>
      </c>
      <c r="AG50" s="62">
        <f t="shared" si="14"/>
        <v>0</v>
      </c>
      <c r="AH50" s="62" t="str">
        <f t="shared" si="15"/>
        <v/>
      </c>
      <c r="AI50" s="62">
        <f t="shared" si="16"/>
        <v>0</v>
      </c>
      <c r="AJ50" s="62" t="e">
        <f t="shared" si="17"/>
        <v>#VALUE!</v>
      </c>
      <c r="AK50" s="62" t="e">
        <f t="shared" si="18"/>
        <v>#N/A</v>
      </c>
      <c r="AL50" s="62" t="e">
        <f t="shared" si="19"/>
        <v>#N/A</v>
      </c>
      <c r="AM50" s="62">
        <f t="shared" si="20"/>
        <v>0</v>
      </c>
      <c r="AN50" s="62">
        <f t="shared" si="21"/>
        <v>0</v>
      </c>
      <c r="AO50" s="62"/>
      <c r="AP50" s="62" t="e">
        <f t="shared" si="22"/>
        <v>#N/A</v>
      </c>
      <c r="AQ50" s="62" t="e">
        <f t="shared" si="23"/>
        <v>#VALUE!</v>
      </c>
      <c r="AR50" s="65" t="str">
        <f t="shared" si="24"/>
        <v/>
      </c>
      <c r="AS50" s="62">
        <f t="shared" si="25"/>
        <v>0</v>
      </c>
      <c r="AT50" s="62">
        <f t="shared" si="26"/>
        <v>0</v>
      </c>
      <c r="AU50" s="62">
        <f t="shared" si="27"/>
        <v>0</v>
      </c>
    </row>
    <row r="51" spans="1:47" x14ac:dyDescent="0.2">
      <c r="A51" s="64">
        <f t="shared" si="0"/>
        <v>0</v>
      </c>
      <c r="B51" s="62" t="e">
        <f t="shared" si="1"/>
        <v>#N/A</v>
      </c>
      <c r="C51" s="71"/>
      <c r="D51" s="60"/>
      <c r="E51" s="60"/>
      <c r="F51" s="60"/>
      <c r="G51" s="60"/>
      <c r="H51" s="60"/>
      <c r="I51" s="60"/>
      <c r="J51" s="60"/>
      <c r="K51" s="60"/>
      <c r="L51" s="60"/>
      <c r="M51" s="62">
        <f t="shared" si="2"/>
        <v>0</v>
      </c>
      <c r="N51" s="60"/>
      <c r="O51" s="60"/>
      <c r="P51" s="60" t="e">
        <f t="shared" si="3"/>
        <v>#N/A</v>
      </c>
      <c r="Q51" s="178"/>
      <c r="R51" s="60"/>
      <c r="S51" s="60"/>
      <c r="T51" s="60"/>
      <c r="U51" s="46" t="e">
        <f t="shared" si="4"/>
        <v>#N/A</v>
      </c>
      <c r="V51" s="62" t="e">
        <f t="shared" si="5"/>
        <v>#N/A</v>
      </c>
      <c r="W51" s="62" t="e">
        <f t="shared" si="29"/>
        <v>#N/A</v>
      </c>
      <c r="X51" s="62" t="e">
        <f t="shared" si="6"/>
        <v>#N/A</v>
      </c>
      <c r="Y51" s="62" t="e">
        <f t="shared" si="7"/>
        <v>#N/A</v>
      </c>
      <c r="Z51" s="62" t="e">
        <f t="array" ref="Z51">_xlfn.IFS(H51=1,2,H51=3,1)</f>
        <v>#N/A</v>
      </c>
      <c r="AA51" s="62" t="e">
        <f t="shared" si="8"/>
        <v>#N/A</v>
      </c>
      <c r="AB51" s="62" t="e">
        <f t="shared" si="30"/>
        <v>#N/A</v>
      </c>
      <c r="AC51" s="62" t="e">
        <f t="shared" si="10"/>
        <v>#N/A</v>
      </c>
      <c r="AD51" s="62" t="e">
        <f t="shared" si="11"/>
        <v>#N/A</v>
      </c>
      <c r="AE51" s="62" t="e">
        <f t="shared" si="12"/>
        <v>#N/A</v>
      </c>
      <c r="AF51" s="62" t="e">
        <f t="shared" si="13"/>
        <v>#N/A</v>
      </c>
      <c r="AG51" s="62">
        <f t="shared" si="14"/>
        <v>0</v>
      </c>
      <c r="AH51" s="62" t="str">
        <f t="shared" si="15"/>
        <v/>
      </c>
      <c r="AI51" s="62">
        <f t="shared" si="16"/>
        <v>0</v>
      </c>
      <c r="AJ51" s="62" t="e">
        <f t="shared" si="17"/>
        <v>#VALUE!</v>
      </c>
      <c r="AK51" s="62" t="e">
        <f t="shared" si="18"/>
        <v>#N/A</v>
      </c>
      <c r="AL51" s="62" t="e">
        <f t="shared" si="19"/>
        <v>#N/A</v>
      </c>
      <c r="AM51" s="62">
        <f t="shared" si="20"/>
        <v>0</v>
      </c>
      <c r="AN51" s="62">
        <f t="shared" si="21"/>
        <v>0</v>
      </c>
      <c r="AO51" s="62"/>
      <c r="AP51" s="62" t="e">
        <f t="shared" si="22"/>
        <v>#N/A</v>
      </c>
      <c r="AQ51" s="62" t="e">
        <f t="shared" si="23"/>
        <v>#VALUE!</v>
      </c>
      <c r="AR51" s="65" t="str">
        <f t="shared" si="24"/>
        <v/>
      </c>
      <c r="AS51" s="62">
        <f t="shared" si="25"/>
        <v>0</v>
      </c>
      <c r="AT51" s="62">
        <f t="shared" si="26"/>
        <v>0</v>
      </c>
      <c r="AU51" s="62">
        <f t="shared" si="27"/>
        <v>0</v>
      </c>
    </row>
    <row r="52" spans="1:47" x14ac:dyDescent="0.2">
      <c r="A52" s="64">
        <f t="shared" si="0"/>
        <v>0</v>
      </c>
      <c r="B52" s="62" t="e">
        <f t="shared" si="1"/>
        <v>#N/A</v>
      </c>
      <c r="C52" s="71"/>
      <c r="D52" s="60"/>
      <c r="E52" s="60"/>
      <c r="F52" s="60"/>
      <c r="G52" s="60"/>
      <c r="H52" s="60"/>
      <c r="I52" s="60"/>
      <c r="J52" s="60"/>
      <c r="K52" s="60"/>
      <c r="L52" s="60"/>
      <c r="M52" s="62">
        <f t="shared" si="2"/>
        <v>0</v>
      </c>
      <c r="N52" s="60"/>
      <c r="O52" s="60"/>
      <c r="P52" s="60" t="e">
        <f t="shared" si="3"/>
        <v>#N/A</v>
      </c>
      <c r="Q52" s="178"/>
      <c r="R52" s="60"/>
      <c r="S52" s="60"/>
      <c r="T52" s="60"/>
      <c r="U52" s="46" t="e">
        <f t="shared" si="4"/>
        <v>#N/A</v>
      </c>
      <c r="V52" s="62" t="e">
        <f t="shared" si="5"/>
        <v>#N/A</v>
      </c>
      <c r="W52" s="62" t="e">
        <f t="shared" si="29"/>
        <v>#N/A</v>
      </c>
      <c r="X52" s="62" t="e">
        <f t="shared" si="6"/>
        <v>#N/A</v>
      </c>
      <c r="Y52" s="62" t="e">
        <f t="shared" si="7"/>
        <v>#N/A</v>
      </c>
      <c r="Z52" s="62" t="e">
        <f t="array" ref="Z52">_xlfn.IFS(H52=1,2,H52=3,1)</f>
        <v>#N/A</v>
      </c>
      <c r="AA52" s="62" t="e">
        <f t="shared" si="8"/>
        <v>#N/A</v>
      </c>
      <c r="AB52" s="62" t="e">
        <f t="shared" si="30"/>
        <v>#N/A</v>
      </c>
      <c r="AC52" s="62" t="e">
        <f t="shared" si="10"/>
        <v>#N/A</v>
      </c>
      <c r="AD52" s="62" t="e">
        <f t="shared" si="11"/>
        <v>#N/A</v>
      </c>
      <c r="AE52" s="62" t="e">
        <f t="shared" si="12"/>
        <v>#N/A</v>
      </c>
      <c r="AF52" s="62" t="e">
        <f t="shared" si="13"/>
        <v>#N/A</v>
      </c>
      <c r="AG52" s="62">
        <f t="shared" si="14"/>
        <v>0</v>
      </c>
      <c r="AH52" s="62" t="str">
        <f t="shared" si="15"/>
        <v/>
      </c>
      <c r="AI52" s="62">
        <f t="shared" si="16"/>
        <v>0</v>
      </c>
      <c r="AJ52" s="62" t="e">
        <f t="shared" si="17"/>
        <v>#VALUE!</v>
      </c>
      <c r="AK52" s="62" t="e">
        <f t="shared" si="18"/>
        <v>#N/A</v>
      </c>
      <c r="AL52" s="62" t="e">
        <f t="shared" si="19"/>
        <v>#N/A</v>
      </c>
      <c r="AM52" s="62">
        <f t="shared" si="20"/>
        <v>0</v>
      </c>
      <c r="AN52" s="62">
        <f t="shared" si="21"/>
        <v>0</v>
      </c>
      <c r="AO52" s="62"/>
      <c r="AP52" s="62" t="e">
        <f t="shared" si="22"/>
        <v>#N/A</v>
      </c>
      <c r="AQ52" s="62" t="e">
        <f t="shared" si="23"/>
        <v>#VALUE!</v>
      </c>
      <c r="AR52" s="65" t="str">
        <f t="shared" si="24"/>
        <v/>
      </c>
      <c r="AS52" s="62">
        <f t="shared" si="25"/>
        <v>0</v>
      </c>
      <c r="AT52" s="62">
        <f t="shared" si="26"/>
        <v>0</v>
      </c>
      <c r="AU52" s="62">
        <f t="shared" si="27"/>
        <v>0</v>
      </c>
    </row>
    <row r="53" spans="1:47" ht="14.45" customHeight="1" thickBot="1" x14ac:dyDescent="0.25">
      <c r="A53" s="66">
        <f t="shared" si="0"/>
        <v>0</v>
      </c>
      <c r="B53" s="67" t="e">
        <f t="shared" si="1"/>
        <v>#N/A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7">
        <f t="shared" si="2"/>
        <v>0</v>
      </c>
      <c r="N53" s="68"/>
      <c r="O53" s="68"/>
      <c r="P53" s="68" t="e">
        <f t="shared" si="3"/>
        <v>#N/A</v>
      </c>
      <c r="Q53" s="181"/>
      <c r="R53" s="68"/>
      <c r="S53" s="68"/>
      <c r="T53" s="68"/>
      <c r="U53" s="69" t="e">
        <f t="shared" si="4"/>
        <v>#N/A</v>
      </c>
      <c r="V53" s="67" t="e">
        <f t="shared" si="5"/>
        <v>#N/A</v>
      </c>
      <c r="W53" s="67" t="e">
        <f t="shared" si="29"/>
        <v>#N/A</v>
      </c>
      <c r="X53" s="67" t="e">
        <f t="shared" si="6"/>
        <v>#N/A</v>
      </c>
      <c r="Y53" s="67" t="e">
        <f t="shared" si="7"/>
        <v>#N/A</v>
      </c>
      <c r="Z53" s="67" t="e">
        <f t="array" ref="Z53">_xlfn.IFS(H53=1,2,H53=3,1)</f>
        <v>#N/A</v>
      </c>
      <c r="AA53" s="67" t="e">
        <f t="shared" si="8"/>
        <v>#N/A</v>
      </c>
      <c r="AB53" s="67" t="e">
        <f t="shared" si="30"/>
        <v>#N/A</v>
      </c>
      <c r="AC53" s="67" t="e">
        <f t="shared" si="10"/>
        <v>#N/A</v>
      </c>
      <c r="AD53" s="67" t="e">
        <f t="shared" si="11"/>
        <v>#N/A</v>
      </c>
      <c r="AE53" s="67" t="e">
        <f t="shared" si="12"/>
        <v>#N/A</v>
      </c>
      <c r="AF53" s="67" t="e">
        <f t="shared" si="13"/>
        <v>#N/A</v>
      </c>
      <c r="AG53" s="67">
        <f t="shared" si="14"/>
        <v>0</v>
      </c>
      <c r="AH53" s="67" t="str">
        <f t="shared" si="15"/>
        <v/>
      </c>
      <c r="AI53" s="67">
        <f t="shared" si="16"/>
        <v>0</v>
      </c>
      <c r="AJ53" s="67" t="e">
        <f t="shared" si="17"/>
        <v>#VALUE!</v>
      </c>
      <c r="AK53" s="67" t="e">
        <f t="shared" si="18"/>
        <v>#N/A</v>
      </c>
      <c r="AL53" s="67" t="e">
        <f t="shared" si="19"/>
        <v>#N/A</v>
      </c>
      <c r="AM53" s="67">
        <f t="shared" si="20"/>
        <v>0</v>
      </c>
      <c r="AN53" s="67">
        <f t="shared" si="21"/>
        <v>0</v>
      </c>
      <c r="AO53" s="67"/>
      <c r="AP53" s="62" t="e">
        <f t="shared" si="22"/>
        <v>#N/A</v>
      </c>
      <c r="AQ53" s="67" t="e">
        <f t="shared" si="23"/>
        <v>#VALUE!</v>
      </c>
      <c r="AR53" s="70" t="str">
        <f t="shared" si="24"/>
        <v/>
      </c>
      <c r="AS53" s="67">
        <f t="shared" si="25"/>
        <v>0</v>
      </c>
      <c r="AT53" s="67">
        <f t="shared" si="26"/>
        <v>0</v>
      </c>
      <c r="AU53" s="67">
        <f t="shared" si="27"/>
        <v>0</v>
      </c>
    </row>
    <row r="54" spans="1:47" x14ac:dyDescent="0.2">
      <c r="A54" s="58">
        <f t="shared" si="0"/>
        <v>0</v>
      </c>
      <c r="B54" s="59" t="e">
        <f t="shared" si="1"/>
        <v>#N/A</v>
      </c>
      <c r="C54" s="71"/>
      <c r="D54" s="71"/>
      <c r="E54" s="71"/>
      <c r="F54" s="112"/>
      <c r="G54" s="71"/>
      <c r="H54" s="71"/>
      <c r="I54" s="71"/>
      <c r="J54" s="71"/>
      <c r="K54" s="71"/>
      <c r="L54" s="71"/>
      <c r="M54" s="14">
        <f t="shared" si="2"/>
        <v>0</v>
      </c>
      <c r="N54" s="71"/>
      <c r="O54" s="71"/>
      <c r="P54" s="71" t="e">
        <f t="shared" si="3"/>
        <v>#N/A</v>
      </c>
      <c r="Q54" s="180"/>
      <c r="R54" s="71"/>
      <c r="S54" s="71"/>
      <c r="T54" s="71"/>
      <c r="U54" s="16" t="e">
        <f t="shared" si="4"/>
        <v>#N/A</v>
      </c>
      <c r="V54" s="14" t="e">
        <f t="shared" si="5"/>
        <v>#N/A</v>
      </c>
      <c r="W54" s="59" t="e">
        <f t="shared" si="29"/>
        <v>#N/A</v>
      </c>
      <c r="X54" s="59" t="e">
        <f t="shared" si="6"/>
        <v>#N/A</v>
      </c>
      <c r="Y54" s="59" t="e">
        <f t="shared" si="7"/>
        <v>#N/A</v>
      </c>
      <c r="Z54" s="59" t="e">
        <f t="array" ref="Z54">_xlfn.IFS(H54=1,2,H54=3,1)</f>
        <v>#N/A</v>
      </c>
      <c r="AA54" s="59" t="e">
        <f t="shared" si="8"/>
        <v>#N/A</v>
      </c>
      <c r="AB54" s="59" t="e">
        <f t="shared" si="30"/>
        <v>#N/A</v>
      </c>
      <c r="AC54" s="59" t="e">
        <f t="shared" si="10"/>
        <v>#N/A</v>
      </c>
      <c r="AD54" s="59" t="e">
        <f t="shared" si="11"/>
        <v>#N/A</v>
      </c>
      <c r="AE54" s="59" t="e">
        <f t="shared" si="12"/>
        <v>#N/A</v>
      </c>
      <c r="AF54" s="59" t="e">
        <f t="shared" si="13"/>
        <v>#N/A</v>
      </c>
      <c r="AG54" s="59">
        <f t="shared" si="14"/>
        <v>0</v>
      </c>
      <c r="AH54" s="59" t="str">
        <f t="shared" si="15"/>
        <v/>
      </c>
      <c r="AI54" s="59">
        <f t="shared" si="16"/>
        <v>0</v>
      </c>
      <c r="AJ54" s="59" t="e">
        <f t="shared" si="17"/>
        <v>#VALUE!</v>
      </c>
      <c r="AK54" s="59" t="e">
        <f t="shared" si="18"/>
        <v>#N/A</v>
      </c>
      <c r="AL54" s="59" t="e">
        <f t="shared" si="19"/>
        <v>#N/A</v>
      </c>
      <c r="AM54" s="59">
        <f t="shared" si="20"/>
        <v>0</v>
      </c>
      <c r="AN54" s="59">
        <f t="shared" si="21"/>
        <v>0</v>
      </c>
      <c r="AO54" s="59"/>
      <c r="AP54" s="62" t="e">
        <f t="shared" si="22"/>
        <v>#N/A</v>
      </c>
      <c r="AQ54" s="59" t="e">
        <f t="shared" si="23"/>
        <v>#VALUE!</v>
      </c>
      <c r="AR54" s="63" t="str">
        <f t="shared" si="24"/>
        <v/>
      </c>
      <c r="AS54" s="59">
        <f t="shared" si="25"/>
        <v>0</v>
      </c>
      <c r="AT54" s="59">
        <f t="shared" si="26"/>
        <v>0</v>
      </c>
      <c r="AU54" s="59">
        <f t="shared" si="27"/>
        <v>0</v>
      </c>
    </row>
    <row r="55" spans="1:47" ht="14.45" customHeight="1" x14ac:dyDescent="0.2">
      <c r="A55" s="64">
        <f t="shared" si="0"/>
        <v>0</v>
      </c>
      <c r="B55" s="62" t="e">
        <f t="shared" si="1"/>
        <v>#N/A</v>
      </c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96">
        <f t="shared" si="2"/>
        <v>0</v>
      </c>
      <c r="N55" s="31"/>
      <c r="O55" s="60"/>
      <c r="P55" s="60" t="e">
        <f t="shared" si="3"/>
        <v>#N/A</v>
      </c>
      <c r="Q55" s="178"/>
      <c r="R55" s="60"/>
      <c r="S55" s="60"/>
      <c r="T55" s="60"/>
      <c r="U55" s="46" t="e">
        <f t="shared" si="4"/>
        <v>#N/A</v>
      </c>
      <c r="V55" s="62" t="e">
        <f t="shared" si="5"/>
        <v>#N/A</v>
      </c>
      <c r="W55" s="62" t="e">
        <f t="shared" si="29"/>
        <v>#N/A</v>
      </c>
      <c r="X55" s="62" t="e">
        <f t="shared" si="6"/>
        <v>#N/A</v>
      </c>
      <c r="Y55" s="62" t="e">
        <f t="shared" si="7"/>
        <v>#N/A</v>
      </c>
      <c r="Z55" s="62" t="e">
        <f t="array" ref="Z55">_xlfn.IFS(H55=1,2,H55=3,1)</f>
        <v>#N/A</v>
      </c>
      <c r="AA55" s="62" t="e">
        <f t="shared" si="8"/>
        <v>#N/A</v>
      </c>
      <c r="AB55" s="62" t="e">
        <f t="shared" si="30"/>
        <v>#N/A</v>
      </c>
      <c r="AC55" s="62" t="e">
        <f t="shared" si="10"/>
        <v>#N/A</v>
      </c>
      <c r="AD55" s="62" t="e">
        <f t="shared" si="11"/>
        <v>#N/A</v>
      </c>
      <c r="AE55" s="62" t="e">
        <f t="shared" si="12"/>
        <v>#N/A</v>
      </c>
      <c r="AF55" s="62" t="e">
        <f t="shared" si="13"/>
        <v>#N/A</v>
      </c>
      <c r="AG55" s="62">
        <f t="shared" si="14"/>
        <v>0</v>
      </c>
      <c r="AH55" s="62" t="str">
        <f t="shared" si="15"/>
        <v/>
      </c>
      <c r="AI55" s="62">
        <f t="shared" si="16"/>
        <v>0</v>
      </c>
      <c r="AJ55" s="62" t="e">
        <f t="shared" si="17"/>
        <v>#VALUE!</v>
      </c>
      <c r="AK55" s="62" t="e">
        <f t="shared" si="18"/>
        <v>#N/A</v>
      </c>
      <c r="AL55" s="62" t="e">
        <f t="shared" si="19"/>
        <v>#N/A</v>
      </c>
      <c r="AM55" s="62">
        <f t="shared" si="20"/>
        <v>0</v>
      </c>
      <c r="AN55" s="62">
        <f t="shared" si="21"/>
        <v>0</v>
      </c>
      <c r="AO55" s="62"/>
      <c r="AP55" s="62" t="e">
        <f t="shared" si="22"/>
        <v>#N/A</v>
      </c>
      <c r="AQ55" s="62" t="e">
        <f t="shared" si="23"/>
        <v>#VALUE!</v>
      </c>
      <c r="AR55" s="65" t="str">
        <f t="shared" si="24"/>
        <v/>
      </c>
      <c r="AS55" s="62">
        <f t="shared" si="25"/>
        <v>0</v>
      </c>
      <c r="AT55" s="62">
        <f t="shared" si="26"/>
        <v>0</v>
      </c>
      <c r="AU55" s="62">
        <f t="shared" si="27"/>
        <v>0</v>
      </c>
    </row>
    <row r="56" spans="1:47" ht="14.45" customHeight="1" x14ac:dyDescent="0.2">
      <c r="A56" s="64">
        <f t="shared" si="0"/>
        <v>0</v>
      </c>
      <c r="B56" s="62" t="e">
        <f t="shared" si="1"/>
        <v>#N/A</v>
      </c>
      <c r="C56" s="110"/>
      <c r="D56" s="60"/>
      <c r="E56" s="60"/>
      <c r="F56" s="60"/>
      <c r="G56" s="60"/>
      <c r="H56" s="60"/>
      <c r="I56" s="60"/>
      <c r="J56" s="60"/>
      <c r="K56" s="60"/>
      <c r="L56" s="60"/>
      <c r="M56" s="96">
        <f t="shared" si="2"/>
        <v>0</v>
      </c>
      <c r="N56" s="31"/>
      <c r="O56" s="60"/>
      <c r="P56" s="60" t="e">
        <f t="shared" si="3"/>
        <v>#N/A</v>
      </c>
      <c r="Q56" s="178"/>
      <c r="R56" s="60"/>
      <c r="S56" s="60"/>
      <c r="T56" s="60"/>
      <c r="U56" s="46" t="e">
        <f t="shared" si="4"/>
        <v>#N/A</v>
      </c>
      <c r="V56" s="62" t="e">
        <f t="shared" si="5"/>
        <v>#N/A</v>
      </c>
      <c r="W56" s="62" t="e">
        <f t="shared" si="29"/>
        <v>#N/A</v>
      </c>
      <c r="X56" s="62" t="e">
        <f t="shared" si="6"/>
        <v>#N/A</v>
      </c>
      <c r="Y56" s="62" t="e">
        <f t="shared" si="7"/>
        <v>#N/A</v>
      </c>
      <c r="Z56" s="62" t="e">
        <f t="array" ref="Z56">_xlfn.IFS(H56=1,2,H56=3,1)</f>
        <v>#N/A</v>
      </c>
      <c r="AA56" s="62" t="e">
        <f t="shared" si="8"/>
        <v>#N/A</v>
      </c>
      <c r="AB56" s="62" t="e">
        <f t="shared" si="30"/>
        <v>#N/A</v>
      </c>
      <c r="AC56" s="62" t="e">
        <f t="shared" si="10"/>
        <v>#N/A</v>
      </c>
      <c r="AD56" s="62" t="e">
        <f t="shared" si="11"/>
        <v>#N/A</v>
      </c>
      <c r="AE56" s="62" t="e">
        <f t="shared" si="12"/>
        <v>#N/A</v>
      </c>
      <c r="AF56" s="62" t="e">
        <f t="shared" si="13"/>
        <v>#N/A</v>
      </c>
      <c r="AG56" s="62">
        <f t="shared" si="14"/>
        <v>0</v>
      </c>
      <c r="AH56" s="62" t="str">
        <f t="shared" si="15"/>
        <v/>
      </c>
      <c r="AI56" s="62">
        <f t="shared" si="16"/>
        <v>0</v>
      </c>
      <c r="AJ56" s="62" t="e">
        <f t="shared" si="17"/>
        <v>#VALUE!</v>
      </c>
      <c r="AK56" s="62" t="e">
        <f t="shared" si="18"/>
        <v>#N/A</v>
      </c>
      <c r="AL56" s="62" t="e">
        <f t="shared" si="19"/>
        <v>#N/A</v>
      </c>
      <c r="AM56" s="62">
        <f t="shared" si="20"/>
        <v>0</v>
      </c>
      <c r="AN56" s="62">
        <f t="shared" si="21"/>
        <v>0</v>
      </c>
      <c r="AO56" s="62"/>
      <c r="AP56" s="62" t="e">
        <f t="shared" si="22"/>
        <v>#N/A</v>
      </c>
      <c r="AQ56" s="62" t="e">
        <f t="shared" si="23"/>
        <v>#VALUE!</v>
      </c>
      <c r="AR56" s="65" t="str">
        <f t="shared" si="24"/>
        <v/>
      </c>
      <c r="AS56" s="62">
        <f t="shared" si="25"/>
        <v>0</v>
      </c>
      <c r="AT56" s="62">
        <f t="shared" si="26"/>
        <v>0</v>
      </c>
      <c r="AU56" s="62">
        <f t="shared" si="27"/>
        <v>0</v>
      </c>
    </row>
    <row r="57" spans="1:47" ht="14.45" customHeight="1" x14ac:dyDescent="0.2">
      <c r="A57" s="64">
        <f t="shared" si="0"/>
        <v>0</v>
      </c>
      <c r="B57" s="62" t="e">
        <f t="shared" si="1"/>
        <v>#N/A</v>
      </c>
      <c r="C57" s="110"/>
      <c r="D57" s="60"/>
      <c r="E57" s="60"/>
      <c r="F57" s="60"/>
      <c r="G57" s="60"/>
      <c r="H57" s="60"/>
      <c r="I57" s="60"/>
      <c r="J57" s="60"/>
      <c r="K57" s="60"/>
      <c r="L57" s="60"/>
      <c r="M57" s="96">
        <f t="shared" si="2"/>
        <v>0</v>
      </c>
      <c r="N57" s="31"/>
      <c r="O57" s="60"/>
      <c r="P57" s="60" t="e">
        <f t="shared" si="3"/>
        <v>#N/A</v>
      </c>
      <c r="Q57" s="178"/>
      <c r="R57" s="60"/>
      <c r="S57" s="60"/>
      <c r="T57" s="60"/>
      <c r="U57" s="46" t="e">
        <f t="shared" si="4"/>
        <v>#N/A</v>
      </c>
      <c r="V57" s="62" t="e">
        <f t="shared" si="5"/>
        <v>#N/A</v>
      </c>
      <c r="W57" s="62" t="e">
        <f t="shared" si="29"/>
        <v>#N/A</v>
      </c>
      <c r="X57" s="62" t="e">
        <f t="shared" si="6"/>
        <v>#N/A</v>
      </c>
      <c r="Y57" s="62" t="e">
        <f t="shared" si="7"/>
        <v>#N/A</v>
      </c>
      <c r="Z57" s="62" t="e">
        <f t="array" ref="Z57">_xlfn.IFS(H57=1,2,H57=3,1)</f>
        <v>#N/A</v>
      </c>
      <c r="AA57" s="62" t="e">
        <f t="shared" si="8"/>
        <v>#N/A</v>
      </c>
      <c r="AB57" s="62" t="e">
        <f t="shared" si="30"/>
        <v>#N/A</v>
      </c>
      <c r="AC57" s="62" t="e">
        <f t="shared" si="10"/>
        <v>#N/A</v>
      </c>
      <c r="AD57" s="62" t="e">
        <f t="shared" si="11"/>
        <v>#N/A</v>
      </c>
      <c r="AE57" s="62" t="e">
        <f t="shared" si="12"/>
        <v>#N/A</v>
      </c>
      <c r="AF57" s="62" t="e">
        <f t="shared" si="13"/>
        <v>#N/A</v>
      </c>
      <c r="AG57" s="62">
        <f t="shared" si="14"/>
        <v>0</v>
      </c>
      <c r="AH57" s="62" t="str">
        <f t="shared" si="15"/>
        <v/>
      </c>
      <c r="AI57" s="62">
        <f t="shared" si="16"/>
        <v>0</v>
      </c>
      <c r="AJ57" s="62" t="e">
        <f t="shared" si="17"/>
        <v>#VALUE!</v>
      </c>
      <c r="AK57" s="62" t="e">
        <f t="shared" si="18"/>
        <v>#N/A</v>
      </c>
      <c r="AL57" s="62" t="e">
        <f t="shared" si="19"/>
        <v>#N/A</v>
      </c>
      <c r="AM57" s="62">
        <f t="shared" si="20"/>
        <v>0</v>
      </c>
      <c r="AN57" s="62">
        <f t="shared" si="21"/>
        <v>0</v>
      </c>
      <c r="AO57" s="62"/>
      <c r="AP57" s="62" t="e">
        <f t="shared" si="22"/>
        <v>#N/A</v>
      </c>
      <c r="AQ57" s="62" t="e">
        <f t="shared" si="23"/>
        <v>#VALUE!</v>
      </c>
      <c r="AR57" s="65" t="str">
        <f t="shared" si="24"/>
        <v/>
      </c>
      <c r="AS57" s="62">
        <f t="shared" si="25"/>
        <v>0</v>
      </c>
      <c r="AT57" s="62">
        <f t="shared" si="26"/>
        <v>0</v>
      </c>
      <c r="AU57" s="62">
        <f t="shared" si="27"/>
        <v>0</v>
      </c>
    </row>
    <row r="58" spans="1:47" ht="14.45" customHeight="1" x14ac:dyDescent="0.2">
      <c r="A58" s="64">
        <f t="shared" si="0"/>
        <v>0</v>
      </c>
      <c r="B58" s="62" t="e">
        <f t="shared" si="1"/>
        <v>#N/A</v>
      </c>
      <c r="C58" s="31" t="s">
        <v>767</v>
      </c>
      <c r="D58" s="31"/>
      <c r="E58" s="31"/>
      <c r="F58" s="31"/>
      <c r="G58" s="60"/>
      <c r="H58" s="60"/>
      <c r="I58" s="60"/>
      <c r="J58" s="60"/>
      <c r="K58" s="60"/>
      <c r="L58" s="60"/>
      <c r="M58" s="96">
        <f t="shared" si="2"/>
        <v>0</v>
      </c>
      <c r="N58" s="31"/>
      <c r="O58" s="60"/>
      <c r="P58" s="60" t="e">
        <f t="shared" si="3"/>
        <v>#N/A</v>
      </c>
      <c r="Q58" s="178"/>
      <c r="R58" s="60"/>
      <c r="S58" s="60"/>
      <c r="T58" s="60"/>
      <c r="U58" s="46" t="e">
        <f t="shared" si="4"/>
        <v>#N/A</v>
      </c>
      <c r="V58" s="62" t="e">
        <f t="shared" si="5"/>
        <v>#N/A</v>
      </c>
      <c r="W58" s="62" t="e">
        <f t="shared" si="29"/>
        <v>#N/A</v>
      </c>
      <c r="X58" s="62" t="e">
        <f t="shared" si="6"/>
        <v>#N/A</v>
      </c>
      <c r="Y58" s="62" t="e">
        <f t="shared" si="7"/>
        <v>#N/A</v>
      </c>
      <c r="Z58" s="62" t="e">
        <f t="array" ref="Z58">_xlfn.IFS(H58=1,2,H58=3,1)</f>
        <v>#N/A</v>
      </c>
      <c r="AA58" s="62" t="e">
        <f t="shared" si="8"/>
        <v>#N/A</v>
      </c>
      <c r="AB58" s="62" t="e">
        <f t="shared" si="30"/>
        <v>#N/A</v>
      </c>
      <c r="AC58" s="62" t="e">
        <f t="shared" si="10"/>
        <v>#N/A</v>
      </c>
      <c r="AD58" s="62" t="e">
        <f t="shared" si="11"/>
        <v>#N/A</v>
      </c>
      <c r="AE58" s="62" t="e">
        <f t="shared" si="12"/>
        <v>#N/A</v>
      </c>
      <c r="AF58" s="62" t="e">
        <f t="shared" si="13"/>
        <v>#N/A</v>
      </c>
      <c r="AG58" s="62">
        <f t="shared" si="14"/>
        <v>0</v>
      </c>
      <c r="AH58" s="62" t="str">
        <f t="shared" si="15"/>
        <v/>
      </c>
      <c r="AI58" s="62">
        <f t="shared" si="16"/>
        <v>0</v>
      </c>
      <c r="AJ58" s="62" t="e">
        <f t="shared" si="17"/>
        <v>#VALUE!</v>
      </c>
      <c r="AK58" s="62" t="str">
        <f t="shared" si="18"/>
        <v>между цокольным и тех 15м</v>
      </c>
      <c r="AL58" s="62" t="e">
        <f t="shared" si="19"/>
        <v>#N/A</v>
      </c>
      <c r="AM58" s="62">
        <f t="shared" si="20"/>
        <v>0</v>
      </c>
      <c r="AN58" s="62">
        <f t="shared" si="21"/>
        <v>0</v>
      </c>
      <c r="AO58" s="62"/>
      <c r="AP58" s="62" t="e">
        <f t="shared" si="22"/>
        <v>#N/A</v>
      </c>
      <c r="AQ58" s="62" t="e">
        <f t="shared" si="23"/>
        <v>#VALUE!</v>
      </c>
      <c r="AR58" s="65" t="str">
        <f t="shared" si="24"/>
        <v/>
      </c>
      <c r="AS58" s="62">
        <f t="shared" si="25"/>
        <v>0</v>
      </c>
      <c r="AT58" s="62">
        <f t="shared" si="26"/>
        <v>0</v>
      </c>
      <c r="AU58" s="62">
        <f t="shared" si="27"/>
        <v>0</v>
      </c>
    </row>
    <row r="59" spans="1:47" ht="14.45" customHeight="1" x14ac:dyDescent="0.2">
      <c r="A59" s="64">
        <f t="shared" si="0"/>
        <v>0</v>
      </c>
      <c r="B59" s="62" t="e">
        <f t="shared" si="1"/>
        <v>#N/A</v>
      </c>
      <c r="C59" s="31" t="s">
        <v>770</v>
      </c>
      <c r="D59" s="31"/>
      <c r="E59" s="31">
        <v>9</v>
      </c>
      <c r="F59" s="31">
        <v>9</v>
      </c>
      <c r="G59" s="60"/>
      <c r="H59" s="60"/>
      <c r="I59" s="60"/>
      <c r="J59" s="60"/>
      <c r="K59" s="60"/>
      <c r="L59" s="60"/>
      <c r="M59" s="96">
        <f t="shared" si="2"/>
        <v>0</v>
      </c>
      <c r="N59" s="31"/>
      <c r="O59" s="60"/>
      <c r="P59" s="60" t="e">
        <f t="shared" si="3"/>
        <v>#N/A</v>
      </c>
      <c r="Q59" s="178"/>
      <c r="R59" s="60"/>
      <c r="S59" s="60"/>
      <c r="T59" s="60"/>
      <c r="U59" s="46" t="e">
        <f t="shared" si="4"/>
        <v>#N/A</v>
      </c>
      <c r="V59" s="62" t="e">
        <f t="shared" si="5"/>
        <v>#N/A</v>
      </c>
      <c r="W59" s="62" t="e">
        <f t="shared" si="29"/>
        <v>#N/A</v>
      </c>
      <c r="X59" s="62" t="e">
        <f t="shared" si="6"/>
        <v>#N/A</v>
      </c>
      <c r="Y59" s="62" t="e">
        <f t="shared" si="7"/>
        <v>#N/A</v>
      </c>
      <c r="Z59" s="62" t="e">
        <f t="array" ref="Z59">_xlfn.IFS(H59=1,2,H59=3,1)</f>
        <v>#N/A</v>
      </c>
      <c r="AA59" s="62" t="e">
        <f t="shared" si="8"/>
        <v>#N/A</v>
      </c>
      <c r="AB59" s="62" t="e">
        <f t="shared" si="30"/>
        <v>#N/A</v>
      </c>
      <c r="AC59" s="62" t="e">
        <f t="shared" si="10"/>
        <v>#N/A</v>
      </c>
      <c r="AD59" s="62" t="e">
        <f t="shared" si="11"/>
        <v>#N/A</v>
      </c>
      <c r="AE59" s="62" t="e">
        <f t="shared" si="12"/>
        <v>#N/A</v>
      </c>
      <c r="AF59" s="62" t="e">
        <f t="shared" si="13"/>
        <v>#N/A</v>
      </c>
      <c r="AG59" s="62">
        <f t="shared" si="14"/>
        <v>0</v>
      </c>
      <c r="AH59" s="62" t="str">
        <f t="shared" si="15"/>
        <v/>
      </c>
      <c r="AI59" s="62">
        <f t="shared" si="16"/>
        <v>0</v>
      </c>
      <c r="AJ59" s="62" t="e">
        <f t="shared" si="17"/>
        <v>#VALUE!</v>
      </c>
      <c r="AK59" s="62" t="str">
        <f t="shared" si="18"/>
        <v>между цокольным и первым 6м</v>
      </c>
      <c r="AL59" s="62" t="e">
        <f t="shared" si="19"/>
        <v>#N/A</v>
      </c>
      <c r="AM59" s="62">
        <f t="shared" si="20"/>
        <v>9</v>
      </c>
      <c r="AN59" s="62">
        <f t="shared" si="21"/>
        <v>0</v>
      </c>
      <c r="AO59" s="62"/>
      <c r="AP59" s="62" t="e">
        <f t="shared" si="22"/>
        <v>#N/A</v>
      </c>
      <c r="AQ59" s="62" t="e">
        <f t="shared" si="23"/>
        <v>#VALUE!</v>
      </c>
      <c r="AR59" s="65" t="str">
        <f t="shared" si="24"/>
        <v/>
      </c>
      <c r="AS59" s="62">
        <f t="shared" si="25"/>
        <v>0</v>
      </c>
      <c r="AT59" s="62">
        <f t="shared" si="26"/>
        <v>0</v>
      </c>
      <c r="AU59" s="62">
        <f t="shared" si="27"/>
        <v>0</v>
      </c>
    </row>
    <row r="60" spans="1:47" ht="14.45" customHeight="1" x14ac:dyDescent="0.2">
      <c r="A60" s="64">
        <f t="shared" si="0"/>
        <v>0</v>
      </c>
      <c r="B60" s="62" t="e">
        <f t="shared" si="1"/>
        <v>#N/A</v>
      </c>
      <c r="C60" s="31" t="s">
        <v>771</v>
      </c>
      <c r="D60" s="123"/>
      <c r="E60" s="123">
        <v>5</v>
      </c>
      <c r="F60" s="60">
        <v>5</v>
      </c>
      <c r="G60" s="60"/>
      <c r="H60" s="60"/>
      <c r="I60" s="60"/>
      <c r="J60" s="60"/>
      <c r="K60" s="60"/>
      <c r="L60" s="60"/>
      <c r="M60" s="96">
        <f t="shared" si="2"/>
        <v>0</v>
      </c>
      <c r="N60" s="31"/>
      <c r="O60" s="60"/>
      <c r="P60" s="60" t="e">
        <f t="shared" si="3"/>
        <v>#N/A</v>
      </c>
      <c r="Q60" s="178"/>
      <c r="R60" s="60"/>
      <c r="S60" s="60"/>
      <c r="T60" s="60"/>
      <c r="U60" s="46" t="e">
        <f t="shared" si="4"/>
        <v>#N/A</v>
      </c>
      <c r="V60" s="62" t="e">
        <f t="shared" si="5"/>
        <v>#N/A</v>
      </c>
      <c r="W60" s="62" t="e">
        <f t="shared" si="29"/>
        <v>#N/A</v>
      </c>
      <c r="X60" s="62" t="e">
        <f t="shared" si="6"/>
        <v>#N/A</v>
      </c>
      <c r="Y60" s="62" t="e">
        <f t="shared" si="7"/>
        <v>#N/A</v>
      </c>
      <c r="Z60" s="62" t="e">
        <f t="array" ref="Z60">_xlfn.IFS(H60=1,2,H60=3,1)</f>
        <v>#N/A</v>
      </c>
      <c r="AA60" s="62" t="e">
        <f t="shared" si="8"/>
        <v>#N/A</v>
      </c>
      <c r="AB60" s="62" t="e">
        <f t="shared" si="30"/>
        <v>#N/A</v>
      </c>
      <c r="AC60" s="62" t="e">
        <f t="shared" si="10"/>
        <v>#N/A</v>
      </c>
      <c r="AD60" s="62" t="e">
        <f t="shared" si="11"/>
        <v>#N/A</v>
      </c>
      <c r="AE60" s="62" t="e">
        <f t="shared" si="12"/>
        <v>#N/A</v>
      </c>
      <c r="AF60" s="62" t="e">
        <f t="shared" si="13"/>
        <v>#N/A</v>
      </c>
      <c r="AG60" s="62">
        <f t="shared" si="14"/>
        <v>0</v>
      </c>
      <c r="AH60" s="62" t="str">
        <f t="shared" si="15"/>
        <v/>
      </c>
      <c r="AI60" s="62">
        <f t="shared" si="16"/>
        <v>0</v>
      </c>
      <c r="AJ60" s="62" t="e">
        <f t="shared" si="17"/>
        <v>#VALUE!</v>
      </c>
      <c r="AK60" s="62" t="str">
        <f t="shared" si="18"/>
        <v>между ПОДВАЛОМ И цокольным  7м</v>
      </c>
      <c r="AL60" s="62" t="e">
        <f t="shared" si="19"/>
        <v>#N/A</v>
      </c>
      <c r="AM60" s="62">
        <f t="shared" si="20"/>
        <v>5</v>
      </c>
      <c r="AN60" s="62">
        <f t="shared" si="21"/>
        <v>0</v>
      </c>
      <c r="AO60" s="62"/>
      <c r="AP60" s="62" t="e">
        <f t="shared" si="22"/>
        <v>#N/A</v>
      </c>
      <c r="AQ60" s="62" t="e">
        <f t="shared" si="23"/>
        <v>#VALUE!</v>
      </c>
      <c r="AR60" s="65" t="str">
        <f t="shared" si="24"/>
        <v/>
      </c>
      <c r="AS60" s="62">
        <f t="shared" si="25"/>
        <v>0</v>
      </c>
      <c r="AT60" s="62">
        <f t="shared" si="26"/>
        <v>0</v>
      </c>
      <c r="AU60" s="62">
        <f t="shared" si="27"/>
        <v>0</v>
      </c>
    </row>
    <row r="61" spans="1:47" ht="14.45" customHeight="1" x14ac:dyDescent="0.2">
      <c r="A61" s="64">
        <f t="shared" si="0"/>
        <v>0</v>
      </c>
      <c r="B61" s="62" t="e">
        <f t="shared" si="1"/>
        <v>#N/A</v>
      </c>
      <c r="C61" s="110"/>
      <c r="D61" s="60"/>
      <c r="E61" s="60"/>
      <c r="F61" s="60"/>
      <c r="G61" s="60"/>
      <c r="H61" s="60"/>
      <c r="I61" s="60"/>
      <c r="J61" s="60"/>
      <c r="K61" s="60"/>
      <c r="L61" s="60"/>
      <c r="M61" s="62">
        <f t="shared" si="2"/>
        <v>0</v>
      </c>
      <c r="N61" s="31"/>
      <c r="O61" s="60"/>
      <c r="P61" s="60" t="e">
        <f t="shared" si="3"/>
        <v>#N/A</v>
      </c>
      <c r="Q61" s="178"/>
      <c r="R61" s="60"/>
      <c r="S61" s="60"/>
      <c r="T61" s="60"/>
      <c r="U61" s="46" t="e">
        <f t="shared" si="4"/>
        <v>#N/A</v>
      </c>
      <c r="V61" s="62" t="e">
        <f t="shared" si="5"/>
        <v>#N/A</v>
      </c>
      <c r="W61" s="62" t="e">
        <f t="shared" si="29"/>
        <v>#N/A</v>
      </c>
      <c r="X61" s="62" t="e">
        <f t="shared" si="6"/>
        <v>#N/A</v>
      </c>
      <c r="Y61" s="62" t="e">
        <f t="shared" si="7"/>
        <v>#N/A</v>
      </c>
      <c r="Z61" s="62" t="e">
        <f t="array" ref="Z61">_xlfn.IFS(H61=1,2,H61=3,1)</f>
        <v>#N/A</v>
      </c>
      <c r="AA61" s="62" t="e">
        <f t="shared" si="8"/>
        <v>#N/A</v>
      </c>
      <c r="AB61" s="62" t="e">
        <f t="shared" si="30"/>
        <v>#N/A</v>
      </c>
      <c r="AC61" s="62" t="e">
        <f t="shared" si="10"/>
        <v>#N/A</v>
      </c>
      <c r="AD61" s="62" t="e">
        <f t="shared" si="11"/>
        <v>#N/A</v>
      </c>
      <c r="AE61" s="62" t="e">
        <f t="shared" si="12"/>
        <v>#N/A</v>
      </c>
      <c r="AF61" s="62" t="e">
        <f t="shared" si="13"/>
        <v>#N/A</v>
      </c>
      <c r="AG61" s="62">
        <f t="shared" si="14"/>
        <v>0</v>
      </c>
      <c r="AH61" s="62" t="str">
        <f t="shared" si="15"/>
        <v/>
      </c>
      <c r="AI61" s="62">
        <f t="shared" si="16"/>
        <v>0</v>
      </c>
      <c r="AJ61" s="62" t="e">
        <f t="shared" si="17"/>
        <v>#VALUE!</v>
      </c>
      <c r="AK61" s="62" t="e">
        <f t="shared" si="18"/>
        <v>#N/A</v>
      </c>
      <c r="AL61" s="62" t="e">
        <f t="shared" si="19"/>
        <v>#N/A</v>
      </c>
      <c r="AM61" s="62">
        <f t="shared" si="20"/>
        <v>0</v>
      </c>
      <c r="AN61" s="62">
        <f t="shared" si="21"/>
        <v>0</v>
      </c>
      <c r="AO61" s="62"/>
      <c r="AP61" s="62" t="e">
        <f t="shared" si="22"/>
        <v>#N/A</v>
      </c>
      <c r="AQ61" s="62" t="e">
        <f t="shared" si="23"/>
        <v>#VALUE!</v>
      </c>
      <c r="AR61" s="65" t="str">
        <f t="shared" si="24"/>
        <v/>
      </c>
      <c r="AS61" s="62">
        <f t="shared" si="25"/>
        <v>0</v>
      </c>
      <c r="AT61" s="62">
        <f t="shared" si="26"/>
        <v>0</v>
      </c>
      <c r="AU61" s="62">
        <f t="shared" si="27"/>
        <v>0</v>
      </c>
    </row>
    <row r="62" spans="1:47" ht="14.45" customHeight="1" x14ac:dyDescent="0.2">
      <c r="A62" s="64">
        <f t="shared" si="0"/>
        <v>0</v>
      </c>
      <c r="B62" s="62" t="e">
        <f t="shared" si="1"/>
        <v>#N/A</v>
      </c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2">
        <f t="shared" si="2"/>
        <v>0</v>
      </c>
      <c r="N62" s="31"/>
      <c r="O62" s="60"/>
      <c r="P62" s="60" t="e">
        <f t="shared" si="3"/>
        <v>#N/A</v>
      </c>
      <c r="Q62" s="178"/>
      <c r="R62" s="60"/>
      <c r="S62" s="60"/>
      <c r="T62" s="60"/>
      <c r="U62" s="46" t="e">
        <f t="shared" si="4"/>
        <v>#N/A</v>
      </c>
      <c r="V62" s="62" t="e">
        <f t="shared" si="5"/>
        <v>#N/A</v>
      </c>
      <c r="W62" s="62" t="e">
        <f t="shared" si="29"/>
        <v>#N/A</v>
      </c>
      <c r="X62" s="62" t="e">
        <f t="shared" si="6"/>
        <v>#N/A</v>
      </c>
      <c r="Y62" s="62" t="e">
        <f t="shared" si="7"/>
        <v>#N/A</v>
      </c>
      <c r="Z62" s="62" t="e">
        <f t="array" ref="Z62">_xlfn.IFS(H62=1,2,H62=3,1)</f>
        <v>#N/A</v>
      </c>
      <c r="AA62" s="62" t="e">
        <f t="shared" si="8"/>
        <v>#N/A</v>
      </c>
      <c r="AB62" s="62" t="e">
        <f t="shared" si="30"/>
        <v>#N/A</v>
      </c>
      <c r="AC62" s="62" t="e">
        <f t="shared" si="10"/>
        <v>#N/A</v>
      </c>
      <c r="AD62" s="62" t="e">
        <f t="shared" si="11"/>
        <v>#N/A</v>
      </c>
      <c r="AE62" s="62" t="e">
        <f t="shared" si="12"/>
        <v>#N/A</v>
      </c>
      <c r="AF62" s="62" t="e">
        <f t="shared" si="13"/>
        <v>#N/A</v>
      </c>
      <c r="AG62" s="62">
        <f t="shared" si="14"/>
        <v>0</v>
      </c>
      <c r="AH62" s="62" t="str">
        <f t="shared" si="15"/>
        <v/>
      </c>
      <c r="AI62" s="62">
        <f t="shared" si="16"/>
        <v>0</v>
      </c>
      <c r="AJ62" s="62" t="e">
        <f t="shared" si="17"/>
        <v>#VALUE!</v>
      </c>
      <c r="AK62" s="62" t="e">
        <f t="shared" si="18"/>
        <v>#N/A</v>
      </c>
      <c r="AL62" s="62" t="e">
        <f t="shared" si="19"/>
        <v>#N/A</v>
      </c>
      <c r="AM62" s="62">
        <f t="shared" si="20"/>
        <v>0</v>
      </c>
      <c r="AN62" s="62">
        <f t="shared" si="21"/>
        <v>0</v>
      </c>
      <c r="AO62" s="62"/>
      <c r="AP62" s="62" t="e">
        <f t="shared" si="22"/>
        <v>#N/A</v>
      </c>
      <c r="AQ62" s="62" t="e">
        <f t="shared" si="23"/>
        <v>#VALUE!</v>
      </c>
      <c r="AR62" s="65" t="str">
        <f t="shared" si="24"/>
        <v/>
      </c>
      <c r="AS62" s="62">
        <f t="shared" si="25"/>
        <v>0</v>
      </c>
      <c r="AT62" s="62">
        <f t="shared" si="26"/>
        <v>0</v>
      </c>
      <c r="AU62" s="62">
        <f t="shared" si="27"/>
        <v>0</v>
      </c>
    </row>
    <row r="63" spans="1:47" ht="14.45" customHeight="1" x14ac:dyDescent="0.2">
      <c r="A63" s="64">
        <f t="shared" si="0"/>
        <v>0</v>
      </c>
      <c r="B63" s="62" t="e">
        <f t="shared" si="1"/>
        <v>#N/A</v>
      </c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2">
        <f t="shared" si="2"/>
        <v>0</v>
      </c>
      <c r="N63" s="31"/>
      <c r="O63" s="60"/>
      <c r="P63" s="60" t="e">
        <f t="shared" si="3"/>
        <v>#N/A</v>
      </c>
      <c r="Q63" s="178"/>
      <c r="R63" s="60"/>
      <c r="S63" s="60"/>
      <c r="T63" s="60"/>
      <c r="U63" s="46" t="e">
        <f t="shared" si="4"/>
        <v>#N/A</v>
      </c>
      <c r="V63" s="62" t="e">
        <f t="shared" si="5"/>
        <v>#N/A</v>
      </c>
      <c r="W63" s="62" t="e">
        <f t="shared" si="29"/>
        <v>#N/A</v>
      </c>
      <c r="X63" s="62" t="e">
        <f t="shared" si="6"/>
        <v>#N/A</v>
      </c>
      <c r="Y63" s="62" t="e">
        <f t="shared" si="7"/>
        <v>#N/A</v>
      </c>
      <c r="Z63" s="62" t="e">
        <f t="array" ref="Z63">_xlfn.IFS(H63=1,2,H63=3,1)</f>
        <v>#N/A</v>
      </c>
      <c r="AA63" s="62" t="e">
        <f t="shared" si="8"/>
        <v>#N/A</v>
      </c>
      <c r="AB63" s="62" t="e">
        <f t="shared" si="30"/>
        <v>#N/A</v>
      </c>
      <c r="AC63" s="62" t="e">
        <f t="shared" si="10"/>
        <v>#N/A</v>
      </c>
      <c r="AD63" s="62" t="e">
        <f t="shared" si="11"/>
        <v>#N/A</v>
      </c>
      <c r="AE63" s="62" t="e">
        <f t="shared" si="12"/>
        <v>#N/A</v>
      </c>
      <c r="AF63" s="62" t="e">
        <f t="shared" si="13"/>
        <v>#N/A</v>
      </c>
      <c r="AG63" s="62">
        <f t="shared" si="14"/>
        <v>0</v>
      </c>
      <c r="AH63" s="62" t="str">
        <f t="shared" si="15"/>
        <v/>
      </c>
      <c r="AI63" s="62">
        <f t="shared" si="16"/>
        <v>0</v>
      </c>
      <c r="AJ63" s="62" t="e">
        <f t="shared" si="17"/>
        <v>#VALUE!</v>
      </c>
      <c r="AK63" s="62" t="e">
        <f t="shared" si="18"/>
        <v>#N/A</v>
      </c>
      <c r="AL63" s="62" t="e">
        <f t="shared" si="19"/>
        <v>#N/A</v>
      </c>
      <c r="AM63" s="62">
        <f t="shared" si="20"/>
        <v>0</v>
      </c>
      <c r="AN63" s="62">
        <f t="shared" si="21"/>
        <v>0</v>
      </c>
      <c r="AO63" s="62"/>
      <c r="AP63" s="62" t="e">
        <f t="shared" si="22"/>
        <v>#N/A</v>
      </c>
      <c r="AQ63" s="62" t="e">
        <f t="shared" si="23"/>
        <v>#VALUE!</v>
      </c>
      <c r="AR63" s="65" t="str">
        <f t="shared" si="24"/>
        <v/>
      </c>
      <c r="AS63" s="62">
        <f t="shared" si="25"/>
        <v>0</v>
      </c>
      <c r="AT63" s="62">
        <f t="shared" si="26"/>
        <v>0</v>
      </c>
      <c r="AU63" s="62">
        <f t="shared" si="27"/>
        <v>0</v>
      </c>
    </row>
    <row r="64" spans="1:47" ht="14.45" customHeight="1" x14ac:dyDescent="0.2">
      <c r="A64" s="64">
        <f t="shared" si="0"/>
        <v>0</v>
      </c>
      <c r="B64" s="62" t="e">
        <f t="shared" si="1"/>
        <v>#N/A</v>
      </c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2">
        <f t="shared" si="2"/>
        <v>0</v>
      </c>
      <c r="N64" s="31"/>
      <c r="O64" s="60"/>
      <c r="P64" s="60" t="e">
        <f t="shared" si="3"/>
        <v>#N/A</v>
      </c>
      <c r="Q64" s="178"/>
      <c r="R64" s="60"/>
      <c r="S64" s="60"/>
      <c r="T64" s="60"/>
      <c r="U64" s="46" t="e">
        <f t="shared" si="4"/>
        <v>#N/A</v>
      </c>
      <c r="V64" s="62" t="e">
        <f t="shared" si="5"/>
        <v>#N/A</v>
      </c>
      <c r="W64" s="62" t="e">
        <f t="shared" si="29"/>
        <v>#N/A</v>
      </c>
      <c r="X64" s="62" t="e">
        <f t="shared" si="6"/>
        <v>#N/A</v>
      </c>
      <c r="Y64" s="62" t="e">
        <f t="shared" si="7"/>
        <v>#N/A</v>
      </c>
      <c r="Z64" s="62" t="e">
        <f t="array" ref="Z64">_xlfn.IFS(H64=1,2,H64=3,1)</f>
        <v>#N/A</v>
      </c>
      <c r="AA64" s="62" t="e">
        <f t="shared" si="8"/>
        <v>#N/A</v>
      </c>
      <c r="AB64" s="62" t="e">
        <f t="shared" si="30"/>
        <v>#N/A</v>
      </c>
      <c r="AC64" s="62" t="e">
        <f t="shared" si="10"/>
        <v>#N/A</v>
      </c>
      <c r="AD64" s="62" t="e">
        <f t="shared" si="11"/>
        <v>#N/A</v>
      </c>
      <c r="AE64" s="62" t="e">
        <f t="shared" si="12"/>
        <v>#N/A</v>
      </c>
      <c r="AF64" s="62" t="e">
        <f t="shared" si="13"/>
        <v>#N/A</v>
      </c>
      <c r="AG64" s="62">
        <f t="shared" si="14"/>
        <v>0</v>
      </c>
      <c r="AH64" s="62" t="str">
        <f t="shared" si="15"/>
        <v/>
      </c>
      <c r="AI64" s="62">
        <f t="shared" si="16"/>
        <v>0</v>
      </c>
      <c r="AJ64" s="62" t="e">
        <f t="shared" si="17"/>
        <v>#VALUE!</v>
      </c>
      <c r="AK64" s="62" t="e">
        <f t="shared" si="18"/>
        <v>#N/A</v>
      </c>
      <c r="AL64" s="62" t="e">
        <f t="shared" si="19"/>
        <v>#N/A</v>
      </c>
      <c r="AM64" s="62">
        <f t="shared" si="20"/>
        <v>0</v>
      </c>
      <c r="AN64" s="62">
        <f t="shared" si="21"/>
        <v>0</v>
      </c>
      <c r="AO64" s="62"/>
      <c r="AP64" s="62" t="e">
        <f t="shared" si="22"/>
        <v>#N/A</v>
      </c>
      <c r="AQ64" s="62" t="e">
        <f t="shared" si="23"/>
        <v>#VALUE!</v>
      </c>
      <c r="AR64" s="65" t="str">
        <f t="shared" si="24"/>
        <v/>
      </c>
      <c r="AS64" s="62">
        <f t="shared" si="25"/>
        <v>0</v>
      </c>
      <c r="AT64" s="62">
        <f t="shared" si="26"/>
        <v>0</v>
      </c>
      <c r="AU64" s="62">
        <f t="shared" si="27"/>
        <v>0</v>
      </c>
    </row>
    <row r="65" spans="1:47" ht="14.45" customHeight="1" x14ac:dyDescent="0.2">
      <c r="A65" s="64">
        <f t="shared" si="0"/>
        <v>0</v>
      </c>
      <c r="B65" s="62" t="e">
        <f t="shared" si="1"/>
        <v>#N/A</v>
      </c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2">
        <f t="shared" si="2"/>
        <v>0</v>
      </c>
      <c r="N65" s="31"/>
      <c r="O65" s="60"/>
      <c r="P65" s="60" t="e">
        <f t="shared" si="3"/>
        <v>#N/A</v>
      </c>
      <c r="Q65" s="178"/>
      <c r="R65" s="60"/>
      <c r="S65" s="60"/>
      <c r="T65" s="60"/>
      <c r="U65" s="46" t="e">
        <f t="shared" si="4"/>
        <v>#N/A</v>
      </c>
      <c r="V65" s="62" t="e">
        <f t="shared" si="5"/>
        <v>#N/A</v>
      </c>
      <c r="W65" s="62" t="e">
        <f t="shared" si="29"/>
        <v>#N/A</v>
      </c>
      <c r="X65" s="62" t="e">
        <f t="shared" si="6"/>
        <v>#N/A</v>
      </c>
      <c r="Y65" s="62" t="e">
        <f t="shared" si="7"/>
        <v>#N/A</v>
      </c>
      <c r="Z65" s="62" t="e">
        <f t="array" ref="Z65">_xlfn.IFS(H65=1,2,H65=3,1)</f>
        <v>#N/A</v>
      </c>
      <c r="AA65" s="62" t="e">
        <f t="shared" si="8"/>
        <v>#N/A</v>
      </c>
      <c r="AB65" s="62" t="e">
        <f t="shared" si="30"/>
        <v>#N/A</v>
      </c>
      <c r="AC65" s="62" t="e">
        <f t="shared" si="10"/>
        <v>#N/A</v>
      </c>
      <c r="AD65" s="62" t="e">
        <f t="shared" si="11"/>
        <v>#N/A</v>
      </c>
      <c r="AE65" s="62" t="e">
        <f t="shared" si="12"/>
        <v>#N/A</v>
      </c>
      <c r="AF65" s="62" t="e">
        <f t="shared" si="13"/>
        <v>#N/A</v>
      </c>
      <c r="AG65" s="62">
        <f t="shared" si="14"/>
        <v>0</v>
      </c>
      <c r="AH65" s="62" t="str">
        <f t="shared" si="15"/>
        <v/>
      </c>
      <c r="AI65" s="62">
        <f t="shared" si="16"/>
        <v>0</v>
      </c>
      <c r="AJ65" s="62" t="e">
        <f t="shared" si="17"/>
        <v>#VALUE!</v>
      </c>
      <c r="AK65" s="62" t="e">
        <f t="shared" si="18"/>
        <v>#N/A</v>
      </c>
      <c r="AL65" s="62" t="e">
        <f t="shared" si="19"/>
        <v>#N/A</v>
      </c>
      <c r="AM65" s="62">
        <f t="shared" si="20"/>
        <v>0</v>
      </c>
      <c r="AN65" s="62">
        <f t="shared" si="21"/>
        <v>0</v>
      </c>
      <c r="AO65" s="62"/>
      <c r="AP65" s="62" t="e">
        <f t="shared" si="22"/>
        <v>#N/A</v>
      </c>
      <c r="AQ65" s="62" t="e">
        <f t="shared" si="23"/>
        <v>#VALUE!</v>
      </c>
      <c r="AR65" s="65" t="str">
        <f t="shared" si="24"/>
        <v/>
      </c>
      <c r="AS65" s="62">
        <f t="shared" si="25"/>
        <v>0</v>
      </c>
      <c r="AT65" s="62">
        <f t="shared" si="26"/>
        <v>0</v>
      </c>
      <c r="AU65" s="62">
        <f t="shared" si="27"/>
        <v>0</v>
      </c>
    </row>
    <row r="66" spans="1:47" ht="14.45" customHeight="1" x14ac:dyDescent="0.2">
      <c r="A66" s="64">
        <f t="shared" si="0"/>
        <v>0</v>
      </c>
      <c r="B66" s="62" t="e">
        <f t="shared" si="1"/>
        <v>#N/A</v>
      </c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2">
        <f t="shared" si="2"/>
        <v>0</v>
      </c>
      <c r="N66" s="31"/>
      <c r="O66" s="60"/>
      <c r="P66" s="60" t="e">
        <f t="shared" si="3"/>
        <v>#N/A</v>
      </c>
      <c r="Q66" s="178"/>
      <c r="R66" s="60"/>
      <c r="S66" s="60"/>
      <c r="T66" s="60"/>
      <c r="U66" s="46" t="e">
        <f t="shared" si="4"/>
        <v>#N/A</v>
      </c>
      <c r="V66" s="62" t="e">
        <f t="shared" si="5"/>
        <v>#N/A</v>
      </c>
      <c r="W66" s="62" t="e">
        <f t="shared" si="29"/>
        <v>#N/A</v>
      </c>
      <c r="X66" s="62" t="e">
        <f t="shared" si="6"/>
        <v>#N/A</v>
      </c>
      <c r="Y66" s="62" t="e">
        <f t="shared" si="7"/>
        <v>#N/A</v>
      </c>
      <c r="Z66" s="62" t="e">
        <f t="array" ref="Z66">_xlfn.IFS(H66=1,2,H66=3,1)</f>
        <v>#N/A</v>
      </c>
      <c r="AA66" s="62" t="e">
        <f t="shared" si="8"/>
        <v>#N/A</v>
      </c>
      <c r="AB66" s="62" t="e">
        <f t="shared" si="30"/>
        <v>#N/A</v>
      </c>
      <c r="AC66" s="62" t="e">
        <f t="shared" si="10"/>
        <v>#N/A</v>
      </c>
      <c r="AD66" s="62" t="e">
        <f t="shared" si="11"/>
        <v>#N/A</v>
      </c>
      <c r="AE66" s="62" t="e">
        <f t="shared" si="12"/>
        <v>#N/A</v>
      </c>
      <c r="AF66" s="62" t="e">
        <f t="shared" si="13"/>
        <v>#N/A</v>
      </c>
      <c r="AG66" s="62">
        <f t="shared" si="14"/>
        <v>0</v>
      </c>
      <c r="AH66" s="62" t="str">
        <f t="shared" si="15"/>
        <v/>
      </c>
      <c r="AI66" s="62">
        <f t="shared" si="16"/>
        <v>0</v>
      </c>
      <c r="AJ66" s="62" t="e">
        <f t="shared" si="17"/>
        <v>#VALUE!</v>
      </c>
      <c r="AK66" s="62" t="e">
        <f t="shared" si="18"/>
        <v>#N/A</v>
      </c>
      <c r="AL66" s="62" t="e">
        <f t="shared" si="19"/>
        <v>#N/A</v>
      </c>
      <c r="AM66" s="62">
        <f t="shared" si="20"/>
        <v>0</v>
      </c>
      <c r="AN66" s="62">
        <f t="shared" si="21"/>
        <v>0</v>
      </c>
      <c r="AO66" s="62"/>
      <c r="AP66" s="62" t="e">
        <f t="shared" si="22"/>
        <v>#N/A</v>
      </c>
      <c r="AQ66" s="62" t="e">
        <f t="shared" si="23"/>
        <v>#VALUE!</v>
      </c>
      <c r="AR66" s="65" t="str">
        <f t="shared" si="24"/>
        <v/>
      </c>
      <c r="AS66" s="62">
        <f t="shared" si="25"/>
        <v>0</v>
      </c>
      <c r="AT66" s="62">
        <f t="shared" si="26"/>
        <v>0</v>
      </c>
      <c r="AU66" s="62">
        <f t="shared" si="27"/>
        <v>0</v>
      </c>
    </row>
    <row r="67" spans="1:47" ht="14.45" customHeight="1" x14ac:dyDescent="0.2">
      <c r="A67" s="64">
        <f t="shared" ref="A67:A130" si="31">D67</f>
        <v>0</v>
      </c>
      <c r="B67" s="62" t="e">
        <f t="shared" ref="B67:B130" si="32">IFERROR(IF(VLOOKUP(AI67,Потребители_обозначение,4,FALSE)=1,VLOOKUP(AI67,Потребители_обозначение,2,FALSE)&amp;" "&amp;VLOOKUP(AJ67,Этаж_обозначение,2,FALSE)&amp;" Пом. №"&amp;AH67,VLOOKUP(AI67,Потребители_обозначение,2,FALSE)&amp;" Шлейф №"&amp;AJ67),VLOOKUP(D67,Потребители_обозначение,2,FALSE))</f>
        <v>#N/A</v>
      </c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2">
        <f t="shared" ref="M67:M130" si="33">IFERROR(IF(VLOOKUP(AI67,Потребители_обозначение,4,FALSE)=1,VLOOKUP(AI67,Потребители_обозначение,3,FALSE)*(G67*2-1)+I67+VLOOKUP(AJ67,Этаж_обозначение,3,FALSE)+VLOOKUP(AJ67,Этаж_обозначение,4,FALSE),VLOOKUP(AI67,Потребители_обозначение,3,FALSE)*(G67*2-1)+I67),I67)</f>
        <v>0</v>
      </c>
      <c r="N67" s="31"/>
      <c r="O67" s="60"/>
      <c r="P67" s="60" t="e">
        <f t="shared" ref="P67:P130" si="34">IF(VLOOKUP(AI67,Потребители_обозначение,5,FALSE)=2,_xlfn.IFS(H67=3,VLOOKUP(E67,Справочная_двигатели,8,FALSE),H67=1,VLOOKUP(E67,Справочная_двигатели,10,TRUE)),0.95)</f>
        <v>#N/A</v>
      </c>
      <c r="Q67" s="178"/>
      <c r="R67" s="60"/>
      <c r="S67" s="60"/>
      <c r="T67" s="60"/>
      <c r="U67" s="46" t="e">
        <f t="shared" ref="U67:U130" si="35">_xlfn.IFS(H67=1,E67*1000/220,H67=3,E67/0.38/1.732)</f>
        <v>#N/A</v>
      </c>
      <c r="V67" s="62" t="e">
        <f t="shared" ref="V67:V130" si="36">IF(S67=0,VLOOKUP(U67,Автомат_номиналы,2,TRUE),S67)</f>
        <v>#N/A</v>
      </c>
      <c r="W67" s="62" t="e">
        <f t="shared" si="29"/>
        <v>#N/A</v>
      </c>
      <c r="X67" s="62" t="e">
        <f t="shared" ref="X67:X130" si="37">VLOOKUP(W67,Кабель_сопротивление,3,FALSE)</f>
        <v>#N/A</v>
      </c>
      <c r="Y67" s="62" t="e">
        <f t="shared" ref="Y67:Y130" si="38">VLOOKUP(W67,Кабель_сопротивление,2,FALSE)</f>
        <v>#N/A</v>
      </c>
      <c r="Z67" s="62" t="e">
        <f t="array" ref="Z67">_xlfn.IFS(H67=1,2,H67=3,1)</f>
        <v>#N/A</v>
      </c>
      <c r="AA67" s="62" t="e">
        <f t="shared" ref="AA67:AA130" si="39">ROUND(SIN(ACOS(P67)),2)</f>
        <v>#N/A</v>
      </c>
      <c r="AB67" s="62" t="e">
        <f t="shared" ref="AB67:AB98" si="40">Z67*(X67*I67/W67+Y67*I67*AA67/1000)*U67</f>
        <v>#N/A</v>
      </c>
      <c r="AC67" s="62" t="e">
        <f t="shared" ref="AC67:AC130" si="41">ROUNDUP(AB67/220*100,2)</f>
        <v>#N/A</v>
      </c>
      <c r="AD67" s="62" t="e">
        <f t="shared" ref="AD67:AD130" si="42">_xlfn.IFS(H67=3,380,H67=1,220)</f>
        <v>#N/A</v>
      </c>
      <c r="AE67" s="62" t="e">
        <f t="shared" ref="AE67:AE130" si="43">VLOOKUP(N67,Кабель_обозначение,2,FALSE)</f>
        <v>#N/A</v>
      </c>
      <c r="AF67" s="62" t="e">
        <f t="shared" ref="AF67:AF130" si="44">IF(VLOOKUP(N67,Кабель_обозначение,3,FALSE)=1,AE67&amp;" ("&amp;O67&amp;"х"&amp;W67&amp;")",AE67)</f>
        <v>#N/A</v>
      </c>
      <c r="AG67" s="62">
        <f t="shared" ref="AG67:AG130" si="45">IFERROR(IF(AC67&gt;4.5,1,2),0)</f>
        <v>0</v>
      </c>
      <c r="AH67" s="62" t="str">
        <f t="shared" ref="AH67:AH130" si="46">IFERROR(LEFT(AR67,SEARCH(".",AR67)-1),AR67)</f>
        <v/>
      </c>
      <c r="AI67" s="62">
        <f t="shared" ref="AI67:AI130" si="47">IFERROR(LEFT(A67,SEARCH(".",A67)-1),A67)</f>
        <v>0</v>
      </c>
      <c r="AJ67" s="62" t="e">
        <f t="shared" ref="AJ67:AJ130" si="48">IFERROR(LEFT(AQ67,SEARCH(".",AQ67)-1),AQ67)</f>
        <v>#VALUE!</v>
      </c>
      <c r="AK67" s="62" t="e">
        <f t="shared" ref="AK67:AK130" si="49">IF(C67=0,B67,C67)</f>
        <v>#N/A</v>
      </c>
      <c r="AL67" s="62" t="e">
        <f t="shared" ref="AL67:AL130" si="50">ROUNDUP(U67,2)</f>
        <v>#N/A</v>
      </c>
      <c r="AM67" s="62">
        <f t="shared" ref="AM67:AM130" si="51">E67</f>
        <v>0</v>
      </c>
      <c r="AN67" s="62">
        <f t="shared" ref="AN67:AN130" si="52">D67</f>
        <v>0</v>
      </c>
      <c r="AO67" s="62"/>
      <c r="AP67" s="62" t="e">
        <f t="shared" ref="AP67:AP130" si="53">IF(W67=0,AE67,AF67&amp;"
L="&amp;M67&amp;"-"&amp;AC67&amp;"%")</f>
        <v>#N/A</v>
      </c>
      <c r="AQ67" s="62" t="e">
        <f t="shared" ref="AQ67:AQ130" si="54">RIGHT(A67,LEN(A67)-SEARCH(".",A67))</f>
        <v>#VALUE!</v>
      </c>
      <c r="AR67" s="65" t="str">
        <f t="shared" ref="AR67:AR130" si="55">IFERROR(RIGHT(AQ67,LEN(AQ67)-SEARCH(".",AQ67)),"")</f>
        <v/>
      </c>
      <c r="AS67" s="62">
        <f t="shared" ref="AS67:AS130" si="56">IFERROR(IF(VLOOKUP(AI67,Потребители_обозначение,5,FALSE)=2,_xlfn.IFS(H67=3,VLOOKUP(E67,Справочная_двигатели,3,FALSE),H67=1,VLOOKUP(E67,Справочная_двигатели,5,TRUE)),0),0)</f>
        <v>0</v>
      </c>
      <c r="AT67" s="62">
        <f t="shared" ref="AT67:AT130" si="57">IFERROR(IF(VLOOKUP(AI67,Потребители_обозначение,5,FALSE)=3,VLOOKUP(E67,Справочная_ЛЭД,2,TRUE),0),0)</f>
        <v>0</v>
      </c>
      <c r="AU67" s="62">
        <f t="shared" ref="AU67:AU130" si="58">IF(AS67=0,AT67,AS67)</f>
        <v>0</v>
      </c>
    </row>
    <row r="68" spans="1:47" ht="14.45" customHeight="1" x14ac:dyDescent="0.2">
      <c r="A68" s="64">
        <f t="shared" si="31"/>
        <v>0</v>
      </c>
      <c r="B68" s="62" t="e">
        <f t="shared" si="32"/>
        <v>#N/A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2">
        <f t="shared" si="33"/>
        <v>0</v>
      </c>
      <c r="N68" s="31"/>
      <c r="O68" s="60"/>
      <c r="P68" s="60" t="e">
        <f t="shared" si="34"/>
        <v>#N/A</v>
      </c>
      <c r="Q68" s="178"/>
      <c r="R68" s="60"/>
      <c r="S68" s="60"/>
      <c r="T68" s="60"/>
      <c r="U68" s="46" t="e">
        <f t="shared" si="35"/>
        <v>#N/A</v>
      </c>
      <c r="V68" s="62" t="e">
        <f t="shared" si="36"/>
        <v>#N/A</v>
      </c>
      <c r="W68" s="62" t="e">
        <f t="shared" si="29"/>
        <v>#N/A</v>
      </c>
      <c r="X68" s="62" t="e">
        <f t="shared" si="37"/>
        <v>#N/A</v>
      </c>
      <c r="Y68" s="62" t="e">
        <f t="shared" si="38"/>
        <v>#N/A</v>
      </c>
      <c r="Z68" s="62" t="e">
        <f t="array" ref="Z68">_xlfn.IFS(H68=1,2,H68=3,1)</f>
        <v>#N/A</v>
      </c>
      <c r="AA68" s="62" t="e">
        <f t="shared" si="39"/>
        <v>#N/A</v>
      </c>
      <c r="AB68" s="62" t="e">
        <f t="shared" si="40"/>
        <v>#N/A</v>
      </c>
      <c r="AC68" s="62" t="e">
        <f t="shared" si="41"/>
        <v>#N/A</v>
      </c>
      <c r="AD68" s="62" t="e">
        <f t="shared" si="42"/>
        <v>#N/A</v>
      </c>
      <c r="AE68" s="62" t="e">
        <f t="shared" si="43"/>
        <v>#N/A</v>
      </c>
      <c r="AF68" s="62" t="e">
        <f t="shared" si="44"/>
        <v>#N/A</v>
      </c>
      <c r="AG68" s="62">
        <f t="shared" si="45"/>
        <v>0</v>
      </c>
      <c r="AH68" s="62" t="str">
        <f t="shared" si="46"/>
        <v/>
      </c>
      <c r="AI68" s="62">
        <f t="shared" si="47"/>
        <v>0</v>
      </c>
      <c r="AJ68" s="62" t="e">
        <f t="shared" si="48"/>
        <v>#VALUE!</v>
      </c>
      <c r="AK68" s="62" t="e">
        <f t="shared" si="49"/>
        <v>#N/A</v>
      </c>
      <c r="AL68" s="62" t="e">
        <f t="shared" si="50"/>
        <v>#N/A</v>
      </c>
      <c r="AM68" s="62">
        <f t="shared" si="51"/>
        <v>0</v>
      </c>
      <c r="AN68" s="62">
        <f t="shared" si="52"/>
        <v>0</v>
      </c>
      <c r="AO68" s="62"/>
      <c r="AP68" s="62" t="e">
        <f t="shared" si="53"/>
        <v>#N/A</v>
      </c>
      <c r="AQ68" s="62" t="e">
        <f t="shared" si="54"/>
        <v>#VALUE!</v>
      </c>
      <c r="AR68" s="65" t="str">
        <f t="shared" si="55"/>
        <v/>
      </c>
      <c r="AS68" s="62">
        <f t="shared" si="56"/>
        <v>0</v>
      </c>
      <c r="AT68" s="62">
        <f t="shared" si="57"/>
        <v>0</v>
      </c>
      <c r="AU68" s="62">
        <f t="shared" si="58"/>
        <v>0</v>
      </c>
    </row>
    <row r="69" spans="1:47" ht="14.45" customHeight="1" x14ac:dyDescent="0.2">
      <c r="A69" s="64">
        <f t="shared" si="31"/>
        <v>0</v>
      </c>
      <c r="B69" s="62" t="e">
        <f t="shared" si="32"/>
        <v>#N/A</v>
      </c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2">
        <f t="shared" si="33"/>
        <v>0</v>
      </c>
      <c r="N69" s="31"/>
      <c r="O69" s="60"/>
      <c r="P69" s="60" t="e">
        <f t="shared" si="34"/>
        <v>#N/A</v>
      </c>
      <c r="Q69" s="178"/>
      <c r="R69" s="60"/>
      <c r="S69" s="60"/>
      <c r="T69" s="60"/>
      <c r="U69" s="46" t="e">
        <f t="shared" si="35"/>
        <v>#N/A</v>
      </c>
      <c r="V69" s="62" t="e">
        <f t="shared" si="36"/>
        <v>#N/A</v>
      </c>
      <c r="W69" s="62" t="e">
        <f t="shared" si="29"/>
        <v>#N/A</v>
      </c>
      <c r="X69" s="62" t="e">
        <f t="shared" si="37"/>
        <v>#N/A</v>
      </c>
      <c r="Y69" s="62" t="e">
        <f t="shared" si="38"/>
        <v>#N/A</v>
      </c>
      <c r="Z69" s="62" t="e">
        <f t="array" ref="Z69">_xlfn.IFS(H69=1,2,H69=3,1)</f>
        <v>#N/A</v>
      </c>
      <c r="AA69" s="62" t="e">
        <f t="shared" si="39"/>
        <v>#N/A</v>
      </c>
      <c r="AB69" s="62" t="e">
        <f t="shared" si="40"/>
        <v>#N/A</v>
      </c>
      <c r="AC69" s="62" t="e">
        <f t="shared" si="41"/>
        <v>#N/A</v>
      </c>
      <c r="AD69" s="62" t="e">
        <f t="shared" si="42"/>
        <v>#N/A</v>
      </c>
      <c r="AE69" s="62" t="e">
        <f t="shared" si="43"/>
        <v>#N/A</v>
      </c>
      <c r="AF69" s="62" t="e">
        <f t="shared" si="44"/>
        <v>#N/A</v>
      </c>
      <c r="AG69" s="62">
        <f t="shared" si="45"/>
        <v>0</v>
      </c>
      <c r="AH69" s="62" t="str">
        <f t="shared" si="46"/>
        <v/>
      </c>
      <c r="AI69" s="62">
        <f t="shared" si="47"/>
        <v>0</v>
      </c>
      <c r="AJ69" s="62" t="e">
        <f t="shared" si="48"/>
        <v>#VALUE!</v>
      </c>
      <c r="AK69" s="62" t="e">
        <f t="shared" si="49"/>
        <v>#N/A</v>
      </c>
      <c r="AL69" s="62" t="e">
        <f t="shared" si="50"/>
        <v>#N/A</v>
      </c>
      <c r="AM69" s="62">
        <f t="shared" si="51"/>
        <v>0</v>
      </c>
      <c r="AN69" s="62">
        <f t="shared" si="52"/>
        <v>0</v>
      </c>
      <c r="AO69" s="62"/>
      <c r="AP69" s="62" t="e">
        <f t="shared" si="53"/>
        <v>#N/A</v>
      </c>
      <c r="AQ69" s="62" t="e">
        <f t="shared" si="54"/>
        <v>#VALUE!</v>
      </c>
      <c r="AR69" s="65" t="str">
        <f t="shared" si="55"/>
        <v/>
      </c>
      <c r="AS69" s="62">
        <f t="shared" si="56"/>
        <v>0</v>
      </c>
      <c r="AT69" s="62">
        <f t="shared" si="57"/>
        <v>0</v>
      </c>
      <c r="AU69" s="62">
        <f t="shared" si="58"/>
        <v>0</v>
      </c>
    </row>
    <row r="70" spans="1:47" s="79" customFormat="1" ht="15" customHeight="1" thickBot="1" x14ac:dyDescent="0.25">
      <c r="A70" s="66">
        <f t="shared" si="31"/>
        <v>0</v>
      </c>
      <c r="B70" s="67" t="e">
        <f t="shared" si="32"/>
        <v>#N/A</v>
      </c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7">
        <f t="shared" si="33"/>
        <v>0</v>
      </c>
      <c r="N70" s="125"/>
      <c r="O70" s="68"/>
      <c r="P70" s="68" t="e">
        <f t="shared" si="34"/>
        <v>#N/A</v>
      </c>
      <c r="Q70" s="181"/>
      <c r="R70" s="68"/>
      <c r="S70" s="68"/>
      <c r="T70" s="68"/>
      <c r="U70" s="69" t="e">
        <f t="shared" si="35"/>
        <v>#N/A</v>
      </c>
      <c r="V70" s="67" t="e">
        <f t="shared" si="36"/>
        <v>#N/A</v>
      </c>
      <c r="W70" s="67" t="e">
        <f t="shared" si="29"/>
        <v>#N/A</v>
      </c>
      <c r="X70" s="67" t="e">
        <f t="shared" si="37"/>
        <v>#N/A</v>
      </c>
      <c r="Y70" s="67" t="e">
        <f t="shared" si="38"/>
        <v>#N/A</v>
      </c>
      <c r="Z70" s="67" t="e">
        <f t="array" ref="Z70">_xlfn.IFS(H70=1,2,H70=3,1)</f>
        <v>#N/A</v>
      </c>
      <c r="AA70" s="67" t="e">
        <f t="shared" si="39"/>
        <v>#N/A</v>
      </c>
      <c r="AB70" s="67" t="e">
        <f t="shared" si="40"/>
        <v>#N/A</v>
      </c>
      <c r="AC70" s="67" t="e">
        <f t="shared" si="41"/>
        <v>#N/A</v>
      </c>
      <c r="AD70" s="67" t="e">
        <f t="shared" si="42"/>
        <v>#N/A</v>
      </c>
      <c r="AE70" s="67" t="e">
        <f t="shared" si="43"/>
        <v>#N/A</v>
      </c>
      <c r="AF70" s="67" t="e">
        <f t="shared" si="44"/>
        <v>#N/A</v>
      </c>
      <c r="AG70" s="67">
        <f t="shared" si="45"/>
        <v>0</v>
      </c>
      <c r="AH70" s="67" t="str">
        <f t="shared" si="46"/>
        <v/>
      </c>
      <c r="AI70" s="67">
        <f t="shared" si="47"/>
        <v>0</v>
      </c>
      <c r="AJ70" s="67" t="e">
        <f t="shared" si="48"/>
        <v>#VALUE!</v>
      </c>
      <c r="AK70" s="67" t="e">
        <f t="shared" si="49"/>
        <v>#N/A</v>
      </c>
      <c r="AL70" s="67" t="e">
        <f t="shared" si="50"/>
        <v>#N/A</v>
      </c>
      <c r="AM70" s="67">
        <f t="shared" si="51"/>
        <v>0</v>
      </c>
      <c r="AN70" s="67">
        <f t="shared" si="52"/>
        <v>0</v>
      </c>
      <c r="AO70" s="67"/>
      <c r="AP70" s="67" t="e">
        <f t="shared" si="53"/>
        <v>#N/A</v>
      </c>
      <c r="AQ70" s="67" t="e">
        <f t="shared" si="54"/>
        <v>#VALUE!</v>
      </c>
      <c r="AR70" s="70" t="str">
        <f t="shared" si="55"/>
        <v/>
      </c>
      <c r="AS70" s="67">
        <f t="shared" si="56"/>
        <v>0</v>
      </c>
      <c r="AT70" s="67">
        <f t="shared" si="57"/>
        <v>0</v>
      </c>
      <c r="AU70" s="67">
        <f t="shared" si="58"/>
        <v>0</v>
      </c>
    </row>
    <row r="71" spans="1:47" ht="14.45" customHeight="1" x14ac:dyDescent="0.2">
      <c r="A71" s="126">
        <f t="shared" si="31"/>
        <v>0</v>
      </c>
      <c r="B71" s="14" t="e">
        <f t="shared" si="32"/>
        <v>#N/A</v>
      </c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14">
        <f t="shared" si="33"/>
        <v>0</v>
      </c>
      <c r="N71" s="124"/>
      <c r="O71" s="71"/>
      <c r="P71" s="71" t="e">
        <f t="shared" si="34"/>
        <v>#N/A</v>
      </c>
      <c r="Q71" s="180"/>
      <c r="R71" s="71"/>
      <c r="S71" s="71"/>
      <c r="T71" s="71"/>
      <c r="U71" s="16" t="e">
        <f t="shared" si="35"/>
        <v>#N/A</v>
      </c>
      <c r="V71" s="14" t="e">
        <f t="shared" si="36"/>
        <v>#N/A</v>
      </c>
      <c r="W71" s="14" t="e">
        <f t="shared" si="29"/>
        <v>#N/A</v>
      </c>
      <c r="X71" s="14" t="e">
        <f t="shared" si="37"/>
        <v>#N/A</v>
      </c>
      <c r="Y71" s="14" t="e">
        <f t="shared" si="38"/>
        <v>#N/A</v>
      </c>
      <c r="Z71" s="14" t="e">
        <f t="array" ref="Z71">_xlfn.IFS(H71=1,2,H71=3,1)</f>
        <v>#N/A</v>
      </c>
      <c r="AA71" s="14" t="e">
        <f t="shared" si="39"/>
        <v>#N/A</v>
      </c>
      <c r="AB71" s="14" t="e">
        <f t="shared" si="40"/>
        <v>#N/A</v>
      </c>
      <c r="AC71" s="14" t="e">
        <f t="shared" si="41"/>
        <v>#N/A</v>
      </c>
      <c r="AD71" s="14" t="e">
        <f t="shared" si="42"/>
        <v>#N/A</v>
      </c>
      <c r="AE71" s="14" t="e">
        <f t="shared" si="43"/>
        <v>#N/A</v>
      </c>
      <c r="AF71" s="14" t="e">
        <f t="shared" si="44"/>
        <v>#N/A</v>
      </c>
      <c r="AG71" s="14">
        <f t="shared" si="45"/>
        <v>0</v>
      </c>
      <c r="AH71" s="14" t="str">
        <f t="shared" si="46"/>
        <v/>
      </c>
      <c r="AI71" s="14">
        <f t="shared" si="47"/>
        <v>0</v>
      </c>
      <c r="AJ71" s="14" t="e">
        <f t="shared" si="48"/>
        <v>#VALUE!</v>
      </c>
      <c r="AK71" s="14" t="e">
        <f t="shared" si="49"/>
        <v>#N/A</v>
      </c>
      <c r="AL71" s="14" t="e">
        <f t="shared" si="50"/>
        <v>#N/A</v>
      </c>
      <c r="AM71" s="14">
        <f t="shared" si="51"/>
        <v>0</v>
      </c>
      <c r="AN71" s="14">
        <f t="shared" si="52"/>
        <v>0</v>
      </c>
      <c r="AO71" s="14"/>
      <c r="AP71" s="14" t="e">
        <f t="shared" si="53"/>
        <v>#N/A</v>
      </c>
      <c r="AQ71" s="14" t="e">
        <f t="shared" si="54"/>
        <v>#VALUE!</v>
      </c>
      <c r="AR71" s="127" t="str">
        <f t="shared" si="55"/>
        <v/>
      </c>
      <c r="AS71" s="14">
        <f t="shared" si="56"/>
        <v>0</v>
      </c>
      <c r="AT71" s="14">
        <f t="shared" si="57"/>
        <v>0</v>
      </c>
      <c r="AU71" s="14">
        <f t="shared" si="58"/>
        <v>0</v>
      </c>
    </row>
    <row r="72" spans="1:47" ht="14.45" customHeight="1" x14ac:dyDescent="0.2">
      <c r="A72" s="64">
        <f t="shared" si="31"/>
        <v>0</v>
      </c>
      <c r="B72" s="62" t="e">
        <f t="shared" si="32"/>
        <v>#N/A</v>
      </c>
      <c r="C72" s="60"/>
      <c r="D72" s="123"/>
      <c r="E72" s="123"/>
      <c r="F72" s="123"/>
      <c r="G72" s="123"/>
      <c r="H72" s="60"/>
      <c r="I72" s="60"/>
      <c r="J72" s="60"/>
      <c r="K72" s="60"/>
      <c r="L72" s="60"/>
      <c r="M72" s="62">
        <f t="shared" si="33"/>
        <v>0</v>
      </c>
      <c r="N72" s="31"/>
      <c r="O72" s="60"/>
      <c r="P72" s="60" t="e">
        <f t="shared" si="34"/>
        <v>#N/A</v>
      </c>
      <c r="Q72" s="178"/>
      <c r="R72" s="60"/>
      <c r="S72" s="60"/>
      <c r="T72" s="60"/>
      <c r="U72" s="46" t="e">
        <f t="shared" si="35"/>
        <v>#N/A</v>
      </c>
      <c r="V72" s="62" t="e">
        <f t="shared" si="36"/>
        <v>#N/A</v>
      </c>
      <c r="W72" s="62" t="e">
        <f t="shared" si="29"/>
        <v>#N/A</v>
      </c>
      <c r="X72" s="62" t="e">
        <f t="shared" si="37"/>
        <v>#N/A</v>
      </c>
      <c r="Y72" s="62" t="e">
        <f t="shared" si="38"/>
        <v>#N/A</v>
      </c>
      <c r="Z72" s="62" t="e">
        <f t="array" ref="Z72">_xlfn.IFS(H72=1,2,H72=3,1)</f>
        <v>#N/A</v>
      </c>
      <c r="AA72" s="62" t="e">
        <f t="shared" si="39"/>
        <v>#N/A</v>
      </c>
      <c r="AB72" s="62" t="e">
        <f t="shared" si="40"/>
        <v>#N/A</v>
      </c>
      <c r="AC72" s="62" t="e">
        <f t="shared" si="41"/>
        <v>#N/A</v>
      </c>
      <c r="AD72" s="62" t="e">
        <f t="shared" si="42"/>
        <v>#N/A</v>
      </c>
      <c r="AE72" s="62" t="e">
        <f t="shared" si="43"/>
        <v>#N/A</v>
      </c>
      <c r="AF72" s="62" t="e">
        <f t="shared" si="44"/>
        <v>#N/A</v>
      </c>
      <c r="AG72" s="62">
        <f t="shared" si="45"/>
        <v>0</v>
      </c>
      <c r="AH72" s="62" t="str">
        <f t="shared" si="46"/>
        <v/>
      </c>
      <c r="AI72" s="62">
        <f t="shared" si="47"/>
        <v>0</v>
      </c>
      <c r="AJ72" s="62" t="e">
        <f t="shared" si="48"/>
        <v>#VALUE!</v>
      </c>
      <c r="AK72" s="62" t="e">
        <f t="shared" si="49"/>
        <v>#N/A</v>
      </c>
      <c r="AL72" s="62" t="e">
        <f t="shared" si="50"/>
        <v>#N/A</v>
      </c>
      <c r="AM72" s="62">
        <f t="shared" si="51"/>
        <v>0</v>
      </c>
      <c r="AN72" s="62">
        <f t="shared" si="52"/>
        <v>0</v>
      </c>
      <c r="AO72" s="62"/>
      <c r="AP72" s="62" t="e">
        <f t="shared" si="53"/>
        <v>#N/A</v>
      </c>
      <c r="AQ72" s="62" t="e">
        <f t="shared" si="54"/>
        <v>#VALUE!</v>
      </c>
      <c r="AR72" s="65" t="str">
        <f t="shared" si="55"/>
        <v/>
      </c>
      <c r="AS72" s="62">
        <f t="shared" si="56"/>
        <v>0</v>
      </c>
      <c r="AT72" s="62">
        <f t="shared" si="57"/>
        <v>0</v>
      </c>
      <c r="AU72" s="62">
        <f t="shared" si="58"/>
        <v>0</v>
      </c>
    </row>
    <row r="73" spans="1:47" ht="14.45" customHeight="1" x14ac:dyDescent="0.2">
      <c r="A73" s="64">
        <f t="shared" si="31"/>
        <v>0</v>
      </c>
      <c r="B73" s="62" t="e">
        <f t="shared" si="32"/>
        <v>#N/A</v>
      </c>
      <c r="C73" s="60"/>
      <c r="D73" s="123"/>
      <c r="E73" s="123"/>
      <c r="F73" s="123"/>
      <c r="G73" s="123"/>
      <c r="H73" s="60"/>
      <c r="I73" s="60"/>
      <c r="J73" s="60"/>
      <c r="K73" s="60"/>
      <c r="L73" s="60"/>
      <c r="M73" s="62">
        <f t="shared" si="33"/>
        <v>0</v>
      </c>
      <c r="N73" s="31"/>
      <c r="O73" s="60"/>
      <c r="P73" s="60" t="e">
        <f t="shared" si="34"/>
        <v>#N/A</v>
      </c>
      <c r="Q73" s="178"/>
      <c r="R73" s="60"/>
      <c r="S73" s="60"/>
      <c r="T73" s="60"/>
      <c r="U73" s="46" t="e">
        <f t="shared" si="35"/>
        <v>#N/A</v>
      </c>
      <c r="V73" s="62" t="e">
        <f t="shared" si="36"/>
        <v>#N/A</v>
      </c>
      <c r="W73" s="62" t="e">
        <f t="shared" si="29"/>
        <v>#N/A</v>
      </c>
      <c r="X73" s="62" t="e">
        <f t="shared" si="37"/>
        <v>#N/A</v>
      </c>
      <c r="Y73" s="62" t="e">
        <f t="shared" si="38"/>
        <v>#N/A</v>
      </c>
      <c r="Z73" s="62" t="e">
        <f t="array" ref="Z73">_xlfn.IFS(H73=1,2,H73=3,1)</f>
        <v>#N/A</v>
      </c>
      <c r="AA73" s="62" t="e">
        <f t="shared" si="39"/>
        <v>#N/A</v>
      </c>
      <c r="AB73" s="62" t="e">
        <f t="shared" si="40"/>
        <v>#N/A</v>
      </c>
      <c r="AC73" s="62" t="e">
        <f t="shared" si="41"/>
        <v>#N/A</v>
      </c>
      <c r="AD73" s="62" t="e">
        <f t="shared" si="42"/>
        <v>#N/A</v>
      </c>
      <c r="AE73" s="62" t="e">
        <f t="shared" si="43"/>
        <v>#N/A</v>
      </c>
      <c r="AF73" s="62" t="e">
        <f t="shared" si="44"/>
        <v>#N/A</v>
      </c>
      <c r="AG73" s="62">
        <f t="shared" si="45"/>
        <v>0</v>
      </c>
      <c r="AH73" s="62" t="str">
        <f t="shared" si="46"/>
        <v/>
      </c>
      <c r="AI73" s="62">
        <f t="shared" si="47"/>
        <v>0</v>
      </c>
      <c r="AJ73" s="62" t="e">
        <f t="shared" si="48"/>
        <v>#VALUE!</v>
      </c>
      <c r="AK73" s="62" t="e">
        <f t="shared" si="49"/>
        <v>#N/A</v>
      </c>
      <c r="AL73" s="62" t="e">
        <f t="shared" si="50"/>
        <v>#N/A</v>
      </c>
      <c r="AM73" s="62">
        <f t="shared" si="51"/>
        <v>0</v>
      </c>
      <c r="AN73" s="62">
        <f t="shared" si="52"/>
        <v>0</v>
      </c>
      <c r="AO73" s="62"/>
      <c r="AP73" s="62" t="e">
        <f t="shared" si="53"/>
        <v>#N/A</v>
      </c>
      <c r="AQ73" s="62" t="e">
        <f t="shared" si="54"/>
        <v>#VALUE!</v>
      </c>
      <c r="AR73" s="65" t="str">
        <f t="shared" si="55"/>
        <v/>
      </c>
      <c r="AS73" s="62">
        <f t="shared" si="56"/>
        <v>0</v>
      </c>
      <c r="AT73" s="62">
        <f t="shared" si="57"/>
        <v>0</v>
      </c>
      <c r="AU73" s="62">
        <f t="shared" si="58"/>
        <v>0</v>
      </c>
    </row>
    <row r="74" spans="1:47" ht="14.45" customHeight="1" x14ac:dyDescent="0.2">
      <c r="A74" s="64">
        <f t="shared" si="31"/>
        <v>0</v>
      </c>
      <c r="B74" s="62" t="e">
        <f t="shared" si="32"/>
        <v>#N/A</v>
      </c>
      <c r="C74" s="60"/>
      <c r="D74" s="123"/>
      <c r="E74" s="123"/>
      <c r="F74" s="123"/>
      <c r="G74" s="123"/>
      <c r="H74" s="60"/>
      <c r="I74" s="60"/>
      <c r="J74" s="60"/>
      <c r="K74" s="60"/>
      <c r="L74" s="60"/>
      <c r="M74" s="62">
        <f t="shared" si="33"/>
        <v>0</v>
      </c>
      <c r="N74" s="31"/>
      <c r="O74" s="60"/>
      <c r="P74" s="60" t="e">
        <f t="shared" si="34"/>
        <v>#N/A</v>
      </c>
      <c r="Q74" s="178"/>
      <c r="R74" s="60"/>
      <c r="S74" s="60"/>
      <c r="T74" s="60"/>
      <c r="U74" s="46" t="e">
        <f t="shared" si="35"/>
        <v>#N/A</v>
      </c>
      <c r="V74" s="62" t="e">
        <f t="shared" si="36"/>
        <v>#N/A</v>
      </c>
      <c r="W74" s="62" t="e">
        <f t="shared" si="29"/>
        <v>#N/A</v>
      </c>
      <c r="X74" s="62" t="e">
        <f t="shared" si="37"/>
        <v>#N/A</v>
      </c>
      <c r="Y74" s="62" t="e">
        <f t="shared" si="38"/>
        <v>#N/A</v>
      </c>
      <c r="Z74" s="62" t="e">
        <f t="array" ref="Z74">_xlfn.IFS(H74=1,2,H74=3,1)</f>
        <v>#N/A</v>
      </c>
      <c r="AA74" s="62" t="e">
        <f t="shared" si="39"/>
        <v>#N/A</v>
      </c>
      <c r="AB74" s="62" t="e">
        <f t="shared" si="40"/>
        <v>#N/A</v>
      </c>
      <c r="AC74" s="62" t="e">
        <f t="shared" si="41"/>
        <v>#N/A</v>
      </c>
      <c r="AD74" s="62" t="e">
        <f t="shared" si="42"/>
        <v>#N/A</v>
      </c>
      <c r="AE74" s="62" t="e">
        <f t="shared" si="43"/>
        <v>#N/A</v>
      </c>
      <c r="AF74" s="62" t="e">
        <f t="shared" si="44"/>
        <v>#N/A</v>
      </c>
      <c r="AG74" s="62">
        <f t="shared" si="45"/>
        <v>0</v>
      </c>
      <c r="AH74" s="62" t="str">
        <f t="shared" si="46"/>
        <v/>
      </c>
      <c r="AI74" s="62">
        <f t="shared" si="47"/>
        <v>0</v>
      </c>
      <c r="AJ74" s="62" t="e">
        <f t="shared" si="48"/>
        <v>#VALUE!</v>
      </c>
      <c r="AK74" s="62" t="e">
        <f t="shared" si="49"/>
        <v>#N/A</v>
      </c>
      <c r="AL74" s="62" t="e">
        <f t="shared" si="50"/>
        <v>#N/A</v>
      </c>
      <c r="AM74" s="62">
        <f t="shared" si="51"/>
        <v>0</v>
      </c>
      <c r="AN74" s="62">
        <f t="shared" si="52"/>
        <v>0</v>
      </c>
      <c r="AO74" s="62"/>
      <c r="AP74" s="62" t="e">
        <f t="shared" si="53"/>
        <v>#N/A</v>
      </c>
      <c r="AQ74" s="62" t="e">
        <f t="shared" si="54"/>
        <v>#VALUE!</v>
      </c>
      <c r="AR74" s="65" t="str">
        <f t="shared" si="55"/>
        <v/>
      </c>
      <c r="AS74" s="62">
        <f t="shared" si="56"/>
        <v>0</v>
      </c>
      <c r="AT74" s="62">
        <f t="shared" si="57"/>
        <v>0</v>
      </c>
      <c r="AU74" s="62">
        <f t="shared" si="58"/>
        <v>0</v>
      </c>
    </row>
    <row r="75" spans="1:47" ht="14.45" customHeight="1" x14ac:dyDescent="0.2">
      <c r="A75" s="64">
        <f t="shared" si="31"/>
        <v>0</v>
      </c>
      <c r="B75" s="62" t="e">
        <f t="shared" si="32"/>
        <v>#N/A</v>
      </c>
      <c r="C75" s="60"/>
      <c r="D75" s="123"/>
      <c r="E75" s="123"/>
      <c r="F75" s="123"/>
      <c r="G75" s="123"/>
      <c r="H75" s="60"/>
      <c r="I75" s="60"/>
      <c r="J75" s="60"/>
      <c r="K75" s="60"/>
      <c r="L75" s="60"/>
      <c r="M75" s="62">
        <f t="shared" si="33"/>
        <v>0</v>
      </c>
      <c r="N75" s="31"/>
      <c r="O75" s="60"/>
      <c r="P75" s="60" t="e">
        <f t="shared" si="34"/>
        <v>#N/A</v>
      </c>
      <c r="Q75" s="178"/>
      <c r="R75" s="60"/>
      <c r="S75" s="60"/>
      <c r="T75" s="60"/>
      <c r="U75" s="46" t="e">
        <f t="shared" si="35"/>
        <v>#N/A</v>
      </c>
      <c r="V75" s="62" t="e">
        <f t="shared" si="36"/>
        <v>#N/A</v>
      </c>
      <c r="W75" s="62" t="e">
        <f t="shared" si="29"/>
        <v>#N/A</v>
      </c>
      <c r="X75" s="62" t="e">
        <f t="shared" si="37"/>
        <v>#N/A</v>
      </c>
      <c r="Y75" s="62" t="e">
        <f t="shared" si="38"/>
        <v>#N/A</v>
      </c>
      <c r="Z75" s="62" t="e">
        <f t="array" ref="Z75">_xlfn.IFS(H75=1,2,H75=3,1)</f>
        <v>#N/A</v>
      </c>
      <c r="AA75" s="62" t="e">
        <f t="shared" si="39"/>
        <v>#N/A</v>
      </c>
      <c r="AB75" s="62" t="e">
        <f t="shared" si="40"/>
        <v>#N/A</v>
      </c>
      <c r="AC75" s="62" t="e">
        <f t="shared" si="41"/>
        <v>#N/A</v>
      </c>
      <c r="AD75" s="62" t="e">
        <f t="shared" si="42"/>
        <v>#N/A</v>
      </c>
      <c r="AE75" s="62" t="e">
        <f t="shared" si="43"/>
        <v>#N/A</v>
      </c>
      <c r="AF75" s="62" t="e">
        <f t="shared" si="44"/>
        <v>#N/A</v>
      </c>
      <c r="AG75" s="62">
        <f t="shared" si="45"/>
        <v>0</v>
      </c>
      <c r="AH75" s="62" t="str">
        <f t="shared" si="46"/>
        <v/>
      </c>
      <c r="AI75" s="62">
        <f t="shared" si="47"/>
        <v>0</v>
      </c>
      <c r="AJ75" s="62" t="e">
        <f t="shared" si="48"/>
        <v>#VALUE!</v>
      </c>
      <c r="AK75" s="62" t="e">
        <f t="shared" si="49"/>
        <v>#N/A</v>
      </c>
      <c r="AL75" s="62" t="e">
        <f t="shared" si="50"/>
        <v>#N/A</v>
      </c>
      <c r="AM75" s="62">
        <f t="shared" si="51"/>
        <v>0</v>
      </c>
      <c r="AN75" s="62">
        <f t="shared" si="52"/>
        <v>0</v>
      </c>
      <c r="AO75" s="62"/>
      <c r="AP75" s="62" t="e">
        <f t="shared" si="53"/>
        <v>#N/A</v>
      </c>
      <c r="AQ75" s="62" t="e">
        <f t="shared" si="54"/>
        <v>#VALUE!</v>
      </c>
      <c r="AR75" s="65" t="str">
        <f t="shared" si="55"/>
        <v/>
      </c>
      <c r="AS75" s="62">
        <f t="shared" si="56"/>
        <v>0</v>
      </c>
      <c r="AT75" s="62">
        <f t="shared" si="57"/>
        <v>0</v>
      </c>
      <c r="AU75" s="62">
        <f t="shared" si="58"/>
        <v>0</v>
      </c>
    </row>
    <row r="76" spans="1:47" ht="14.45" customHeight="1" x14ac:dyDescent="0.2">
      <c r="A76" s="64">
        <f t="shared" si="31"/>
        <v>0</v>
      </c>
      <c r="B76" s="62" t="e">
        <f t="shared" si="32"/>
        <v>#N/A</v>
      </c>
      <c r="C76" s="111"/>
      <c r="D76" s="123"/>
      <c r="E76" s="123"/>
      <c r="F76" s="123"/>
      <c r="G76" s="123"/>
      <c r="H76" s="60"/>
      <c r="I76" s="60"/>
      <c r="J76" s="60"/>
      <c r="K76" s="60"/>
      <c r="L76" s="60"/>
      <c r="M76" s="62">
        <f t="shared" si="33"/>
        <v>0</v>
      </c>
      <c r="N76" s="31"/>
      <c r="O76" s="60"/>
      <c r="P76" s="60" t="e">
        <f t="shared" si="34"/>
        <v>#N/A</v>
      </c>
      <c r="Q76" s="178"/>
      <c r="R76" s="60"/>
      <c r="S76" s="60"/>
      <c r="T76" s="60"/>
      <c r="U76" s="46" t="e">
        <f t="shared" si="35"/>
        <v>#N/A</v>
      </c>
      <c r="V76" s="62" t="e">
        <f t="shared" si="36"/>
        <v>#N/A</v>
      </c>
      <c r="W76" s="62" t="e">
        <f t="shared" si="29"/>
        <v>#N/A</v>
      </c>
      <c r="X76" s="62" t="e">
        <f t="shared" si="37"/>
        <v>#N/A</v>
      </c>
      <c r="Y76" s="62" t="e">
        <f t="shared" si="38"/>
        <v>#N/A</v>
      </c>
      <c r="Z76" s="62" t="e">
        <f t="array" ref="Z76">_xlfn.IFS(H76=1,2,H76=3,1)</f>
        <v>#N/A</v>
      </c>
      <c r="AA76" s="62" t="e">
        <f t="shared" si="39"/>
        <v>#N/A</v>
      </c>
      <c r="AB76" s="62" t="e">
        <f t="shared" si="40"/>
        <v>#N/A</v>
      </c>
      <c r="AC76" s="62" t="e">
        <f t="shared" si="41"/>
        <v>#N/A</v>
      </c>
      <c r="AD76" s="62" t="e">
        <f t="shared" si="42"/>
        <v>#N/A</v>
      </c>
      <c r="AE76" s="62" t="e">
        <f t="shared" si="43"/>
        <v>#N/A</v>
      </c>
      <c r="AF76" s="62" t="e">
        <f t="shared" si="44"/>
        <v>#N/A</v>
      </c>
      <c r="AG76" s="62">
        <f t="shared" si="45"/>
        <v>0</v>
      </c>
      <c r="AH76" s="62" t="str">
        <f t="shared" si="46"/>
        <v/>
      </c>
      <c r="AI76" s="62">
        <f t="shared" si="47"/>
        <v>0</v>
      </c>
      <c r="AJ76" s="62" t="e">
        <f t="shared" si="48"/>
        <v>#VALUE!</v>
      </c>
      <c r="AK76" s="62" t="e">
        <f t="shared" si="49"/>
        <v>#N/A</v>
      </c>
      <c r="AL76" s="62" t="e">
        <f t="shared" si="50"/>
        <v>#N/A</v>
      </c>
      <c r="AM76" s="62">
        <f t="shared" si="51"/>
        <v>0</v>
      </c>
      <c r="AN76" s="62">
        <f t="shared" si="52"/>
        <v>0</v>
      </c>
      <c r="AO76" s="62"/>
      <c r="AP76" s="62" t="e">
        <f t="shared" si="53"/>
        <v>#N/A</v>
      </c>
      <c r="AQ76" s="62" t="e">
        <f t="shared" si="54"/>
        <v>#VALUE!</v>
      </c>
      <c r="AR76" s="65" t="str">
        <f t="shared" si="55"/>
        <v/>
      </c>
      <c r="AS76" s="62">
        <f t="shared" si="56"/>
        <v>0</v>
      </c>
      <c r="AT76" s="62">
        <f t="shared" si="57"/>
        <v>0</v>
      </c>
      <c r="AU76" s="62">
        <f t="shared" si="58"/>
        <v>0</v>
      </c>
    </row>
    <row r="77" spans="1:47" ht="14.45" customHeight="1" x14ac:dyDescent="0.2">
      <c r="A77" s="64">
        <f t="shared" si="31"/>
        <v>0</v>
      </c>
      <c r="B77" s="62" t="e">
        <f t="shared" si="32"/>
        <v>#N/A</v>
      </c>
      <c r="C77" s="110"/>
      <c r="D77" s="60"/>
      <c r="E77" s="60"/>
      <c r="F77" s="60"/>
      <c r="G77" s="60"/>
      <c r="H77" s="60"/>
      <c r="I77" s="60"/>
      <c r="J77" s="60"/>
      <c r="K77" s="60"/>
      <c r="L77" s="60"/>
      <c r="M77" s="62">
        <f t="shared" si="33"/>
        <v>0</v>
      </c>
      <c r="N77" s="31"/>
      <c r="O77" s="60"/>
      <c r="P77" s="60" t="e">
        <f t="shared" si="34"/>
        <v>#N/A</v>
      </c>
      <c r="Q77" s="178"/>
      <c r="R77" s="60"/>
      <c r="S77" s="60"/>
      <c r="T77" s="60"/>
      <c r="U77" s="46" t="e">
        <f t="shared" si="35"/>
        <v>#N/A</v>
      </c>
      <c r="V77" s="62" t="e">
        <f t="shared" si="36"/>
        <v>#N/A</v>
      </c>
      <c r="W77" s="62" t="e">
        <f t="shared" si="29"/>
        <v>#N/A</v>
      </c>
      <c r="X77" s="62" t="e">
        <f t="shared" si="37"/>
        <v>#N/A</v>
      </c>
      <c r="Y77" s="62" t="e">
        <f t="shared" si="38"/>
        <v>#N/A</v>
      </c>
      <c r="Z77" s="62" t="e">
        <f t="array" ref="Z77">_xlfn.IFS(H77=1,2,H77=3,1)</f>
        <v>#N/A</v>
      </c>
      <c r="AA77" s="62" t="e">
        <f t="shared" si="39"/>
        <v>#N/A</v>
      </c>
      <c r="AB77" s="62" t="e">
        <f t="shared" si="40"/>
        <v>#N/A</v>
      </c>
      <c r="AC77" s="62" t="e">
        <f t="shared" si="41"/>
        <v>#N/A</v>
      </c>
      <c r="AD77" s="62" t="e">
        <f t="shared" si="42"/>
        <v>#N/A</v>
      </c>
      <c r="AE77" s="62" t="e">
        <f t="shared" si="43"/>
        <v>#N/A</v>
      </c>
      <c r="AF77" s="62" t="e">
        <f t="shared" si="44"/>
        <v>#N/A</v>
      </c>
      <c r="AG77" s="62">
        <f t="shared" si="45"/>
        <v>0</v>
      </c>
      <c r="AH77" s="62" t="str">
        <f t="shared" si="46"/>
        <v/>
      </c>
      <c r="AI77" s="62">
        <f t="shared" si="47"/>
        <v>0</v>
      </c>
      <c r="AJ77" s="62" t="e">
        <f t="shared" si="48"/>
        <v>#VALUE!</v>
      </c>
      <c r="AK77" s="62" t="e">
        <f t="shared" si="49"/>
        <v>#N/A</v>
      </c>
      <c r="AL77" s="62" t="e">
        <f t="shared" si="50"/>
        <v>#N/A</v>
      </c>
      <c r="AM77" s="62">
        <f t="shared" si="51"/>
        <v>0</v>
      </c>
      <c r="AN77" s="62">
        <f t="shared" si="52"/>
        <v>0</v>
      </c>
      <c r="AO77" s="62"/>
      <c r="AP77" s="62" t="e">
        <f t="shared" si="53"/>
        <v>#N/A</v>
      </c>
      <c r="AQ77" s="62" t="e">
        <f t="shared" si="54"/>
        <v>#VALUE!</v>
      </c>
      <c r="AR77" s="65" t="str">
        <f t="shared" si="55"/>
        <v/>
      </c>
      <c r="AS77" s="62">
        <f t="shared" si="56"/>
        <v>0</v>
      </c>
      <c r="AT77" s="62">
        <f t="shared" si="57"/>
        <v>0</v>
      </c>
      <c r="AU77" s="62">
        <f t="shared" si="58"/>
        <v>0</v>
      </c>
    </row>
    <row r="78" spans="1:47" ht="14.45" customHeight="1" x14ac:dyDescent="0.2">
      <c r="A78" s="64">
        <f t="shared" si="31"/>
        <v>0</v>
      </c>
      <c r="B78" s="62" t="e">
        <f t="shared" si="32"/>
        <v>#N/A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2">
        <f t="shared" si="33"/>
        <v>0</v>
      </c>
      <c r="N78" s="31"/>
      <c r="O78" s="60"/>
      <c r="P78" s="60" t="e">
        <f t="shared" si="34"/>
        <v>#N/A</v>
      </c>
      <c r="Q78" s="178"/>
      <c r="R78" s="60"/>
      <c r="S78" s="60"/>
      <c r="T78" s="60"/>
      <c r="U78" s="46" t="e">
        <f t="shared" si="35"/>
        <v>#N/A</v>
      </c>
      <c r="V78" s="62" t="e">
        <f t="shared" si="36"/>
        <v>#N/A</v>
      </c>
      <c r="W78" s="62" t="e">
        <f t="shared" si="29"/>
        <v>#N/A</v>
      </c>
      <c r="X78" s="62" t="e">
        <f t="shared" si="37"/>
        <v>#N/A</v>
      </c>
      <c r="Y78" s="62" t="e">
        <f t="shared" si="38"/>
        <v>#N/A</v>
      </c>
      <c r="Z78" s="62" t="e">
        <f t="array" ref="Z78">_xlfn.IFS(H78=1,2,H78=3,1)</f>
        <v>#N/A</v>
      </c>
      <c r="AA78" s="62" t="e">
        <f t="shared" si="39"/>
        <v>#N/A</v>
      </c>
      <c r="AB78" s="62" t="e">
        <f t="shared" si="40"/>
        <v>#N/A</v>
      </c>
      <c r="AC78" s="62" t="e">
        <f t="shared" si="41"/>
        <v>#N/A</v>
      </c>
      <c r="AD78" s="62" t="e">
        <f t="shared" si="42"/>
        <v>#N/A</v>
      </c>
      <c r="AE78" s="62" t="e">
        <f t="shared" si="43"/>
        <v>#N/A</v>
      </c>
      <c r="AF78" s="62" t="e">
        <f t="shared" si="44"/>
        <v>#N/A</v>
      </c>
      <c r="AG78" s="62">
        <f t="shared" si="45"/>
        <v>0</v>
      </c>
      <c r="AH78" s="62" t="str">
        <f t="shared" si="46"/>
        <v/>
      </c>
      <c r="AI78" s="62">
        <f t="shared" si="47"/>
        <v>0</v>
      </c>
      <c r="AJ78" s="62" t="e">
        <f t="shared" si="48"/>
        <v>#VALUE!</v>
      </c>
      <c r="AK78" s="62" t="e">
        <f t="shared" si="49"/>
        <v>#N/A</v>
      </c>
      <c r="AL78" s="62" t="e">
        <f t="shared" si="50"/>
        <v>#N/A</v>
      </c>
      <c r="AM78" s="62">
        <f t="shared" si="51"/>
        <v>0</v>
      </c>
      <c r="AN78" s="62">
        <f t="shared" si="52"/>
        <v>0</v>
      </c>
      <c r="AO78" s="62"/>
      <c r="AP78" s="62" t="e">
        <f t="shared" si="53"/>
        <v>#N/A</v>
      </c>
      <c r="AQ78" s="62" t="e">
        <f t="shared" si="54"/>
        <v>#VALUE!</v>
      </c>
      <c r="AR78" s="65" t="str">
        <f t="shared" si="55"/>
        <v/>
      </c>
      <c r="AS78" s="62">
        <f t="shared" si="56"/>
        <v>0</v>
      </c>
      <c r="AT78" s="62">
        <f t="shared" si="57"/>
        <v>0</v>
      </c>
      <c r="AU78" s="62">
        <f t="shared" si="58"/>
        <v>0</v>
      </c>
    </row>
    <row r="79" spans="1:47" ht="14.45" customHeight="1" x14ac:dyDescent="0.2">
      <c r="A79" s="64">
        <f t="shared" si="31"/>
        <v>0</v>
      </c>
      <c r="B79" s="62" t="e">
        <f t="shared" si="32"/>
        <v>#N/A</v>
      </c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2">
        <f t="shared" si="33"/>
        <v>0</v>
      </c>
      <c r="N79" s="31"/>
      <c r="O79" s="60"/>
      <c r="P79" s="60" t="e">
        <f t="shared" si="34"/>
        <v>#N/A</v>
      </c>
      <c r="Q79" s="178"/>
      <c r="R79" s="60"/>
      <c r="S79" s="60"/>
      <c r="T79" s="60"/>
      <c r="U79" s="46" t="e">
        <f t="shared" si="35"/>
        <v>#N/A</v>
      </c>
      <c r="V79" s="62" t="e">
        <f t="shared" si="36"/>
        <v>#N/A</v>
      </c>
      <c r="W79" s="62" t="e">
        <f t="shared" si="29"/>
        <v>#N/A</v>
      </c>
      <c r="X79" s="62" t="e">
        <f t="shared" si="37"/>
        <v>#N/A</v>
      </c>
      <c r="Y79" s="62" t="e">
        <f t="shared" si="38"/>
        <v>#N/A</v>
      </c>
      <c r="Z79" s="62" t="e">
        <f t="array" ref="Z79">_xlfn.IFS(H79=1,2,H79=3,1)</f>
        <v>#N/A</v>
      </c>
      <c r="AA79" s="62" t="e">
        <f t="shared" si="39"/>
        <v>#N/A</v>
      </c>
      <c r="AB79" s="62" t="e">
        <f t="shared" si="40"/>
        <v>#N/A</v>
      </c>
      <c r="AC79" s="62" t="e">
        <f t="shared" si="41"/>
        <v>#N/A</v>
      </c>
      <c r="AD79" s="62" t="e">
        <f t="shared" si="42"/>
        <v>#N/A</v>
      </c>
      <c r="AE79" s="62" t="e">
        <f t="shared" si="43"/>
        <v>#N/A</v>
      </c>
      <c r="AF79" s="62" t="e">
        <f t="shared" si="44"/>
        <v>#N/A</v>
      </c>
      <c r="AG79" s="62">
        <f t="shared" si="45"/>
        <v>0</v>
      </c>
      <c r="AH79" s="62" t="str">
        <f t="shared" si="46"/>
        <v/>
      </c>
      <c r="AI79" s="62">
        <f t="shared" si="47"/>
        <v>0</v>
      </c>
      <c r="AJ79" s="62" t="e">
        <f t="shared" si="48"/>
        <v>#VALUE!</v>
      </c>
      <c r="AK79" s="62" t="e">
        <f t="shared" si="49"/>
        <v>#N/A</v>
      </c>
      <c r="AL79" s="62" t="e">
        <f t="shared" si="50"/>
        <v>#N/A</v>
      </c>
      <c r="AM79" s="62">
        <f t="shared" si="51"/>
        <v>0</v>
      </c>
      <c r="AN79" s="62">
        <f t="shared" si="52"/>
        <v>0</v>
      </c>
      <c r="AO79" s="62"/>
      <c r="AP79" s="62" t="e">
        <f t="shared" si="53"/>
        <v>#N/A</v>
      </c>
      <c r="AQ79" s="62" t="e">
        <f t="shared" si="54"/>
        <v>#VALUE!</v>
      </c>
      <c r="AR79" s="65" t="str">
        <f t="shared" si="55"/>
        <v/>
      </c>
      <c r="AS79" s="62">
        <f t="shared" si="56"/>
        <v>0</v>
      </c>
      <c r="AT79" s="62">
        <f t="shared" si="57"/>
        <v>0</v>
      </c>
      <c r="AU79" s="62">
        <f t="shared" si="58"/>
        <v>0</v>
      </c>
    </row>
    <row r="80" spans="1:47" ht="14.45" customHeight="1" x14ac:dyDescent="0.2">
      <c r="A80" s="64">
        <f t="shared" si="31"/>
        <v>0</v>
      </c>
      <c r="B80" s="62" t="e">
        <f t="shared" si="32"/>
        <v>#N/A</v>
      </c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2">
        <f t="shared" si="33"/>
        <v>0</v>
      </c>
      <c r="N80" s="31"/>
      <c r="O80" s="60"/>
      <c r="P80" s="60" t="e">
        <f t="shared" si="34"/>
        <v>#N/A</v>
      </c>
      <c r="Q80" s="178"/>
      <c r="R80" s="60"/>
      <c r="S80" s="60"/>
      <c r="T80" s="60"/>
      <c r="U80" s="46" t="e">
        <f t="shared" si="35"/>
        <v>#N/A</v>
      </c>
      <c r="V80" s="62" t="e">
        <f t="shared" si="36"/>
        <v>#N/A</v>
      </c>
      <c r="W80" s="62" t="e">
        <f t="shared" si="29"/>
        <v>#N/A</v>
      </c>
      <c r="X80" s="62" t="e">
        <f t="shared" si="37"/>
        <v>#N/A</v>
      </c>
      <c r="Y80" s="62" t="e">
        <f t="shared" si="38"/>
        <v>#N/A</v>
      </c>
      <c r="Z80" s="62" t="e">
        <f t="array" ref="Z80">_xlfn.IFS(H80=1,2,H80=3,1)</f>
        <v>#N/A</v>
      </c>
      <c r="AA80" s="62" t="e">
        <f t="shared" si="39"/>
        <v>#N/A</v>
      </c>
      <c r="AB80" s="62" t="e">
        <f t="shared" si="40"/>
        <v>#N/A</v>
      </c>
      <c r="AC80" s="62" t="e">
        <f t="shared" si="41"/>
        <v>#N/A</v>
      </c>
      <c r="AD80" s="62" t="e">
        <f t="shared" si="42"/>
        <v>#N/A</v>
      </c>
      <c r="AE80" s="62" t="e">
        <f t="shared" si="43"/>
        <v>#N/A</v>
      </c>
      <c r="AF80" s="62" t="e">
        <f t="shared" si="44"/>
        <v>#N/A</v>
      </c>
      <c r="AG80" s="62">
        <f t="shared" si="45"/>
        <v>0</v>
      </c>
      <c r="AH80" s="62" t="str">
        <f t="shared" si="46"/>
        <v/>
      </c>
      <c r="AI80" s="62">
        <f t="shared" si="47"/>
        <v>0</v>
      </c>
      <c r="AJ80" s="62" t="e">
        <f t="shared" si="48"/>
        <v>#VALUE!</v>
      </c>
      <c r="AK80" s="62" t="e">
        <f t="shared" si="49"/>
        <v>#N/A</v>
      </c>
      <c r="AL80" s="62" t="e">
        <f t="shared" si="50"/>
        <v>#N/A</v>
      </c>
      <c r="AM80" s="62">
        <f t="shared" si="51"/>
        <v>0</v>
      </c>
      <c r="AN80" s="62">
        <f t="shared" si="52"/>
        <v>0</v>
      </c>
      <c r="AO80" s="62"/>
      <c r="AP80" s="62" t="e">
        <f t="shared" si="53"/>
        <v>#N/A</v>
      </c>
      <c r="AQ80" s="62" t="e">
        <f t="shared" si="54"/>
        <v>#VALUE!</v>
      </c>
      <c r="AR80" s="65" t="str">
        <f t="shared" si="55"/>
        <v/>
      </c>
      <c r="AS80" s="62">
        <f t="shared" si="56"/>
        <v>0</v>
      </c>
      <c r="AT80" s="62">
        <f t="shared" si="57"/>
        <v>0</v>
      </c>
      <c r="AU80" s="62">
        <f t="shared" si="58"/>
        <v>0</v>
      </c>
    </row>
    <row r="81" spans="1:47" ht="14.45" customHeight="1" x14ac:dyDescent="0.2">
      <c r="A81" s="64">
        <f t="shared" si="31"/>
        <v>0</v>
      </c>
      <c r="B81" s="62" t="e">
        <f t="shared" si="32"/>
        <v>#N/A</v>
      </c>
      <c r="C81" s="110"/>
      <c r="D81" s="60"/>
      <c r="E81" s="60"/>
      <c r="F81" s="60"/>
      <c r="G81" s="60"/>
      <c r="H81" s="60"/>
      <c r="I81" s="60"/>
      <c r="J81" s="60"/>
      <c r="K81" s="60"/>
      <c r="L81" s="60"/>
      <c r="M81" s="62">
        <f t="shared" si="33"/>
        <v>0</v>
      </c>
      <c r="N81" s="31"/>
      <c r="O81" s="60"/>
      <c r="P81" s="60" t="e">
        <f t="shared" si="34"/>
        <v>#N/A</v>
      </c>
      <c r="Q81" s="178"/>
      <c r="R81" s="60"/>
      <c r="S81" s="60"/>
      <c r="T81" s="60"/>
      <c r="U81" s="46" t="e">
        <f t="shared" si="35"/>
        <v>#N/A</v>
      </c>
      <c r="V81" s="62" t="e">
        <f t="shared" si="36"/>
        <v>#N/A</v>
      </c>
      <c r="W81" s="62" t="e">
        <f t="shared" si="29"/>
        <v>#N/A</v>
      </c>
      <c r="X81" s="62" t="e">
        <f t="shared" si="37"/>
        <v>#N/A</v>
      </c>
      <c r="Y81" s="62" t="e">
        <f t="shared" si="38"/>
        <v>#N/A</v>
      </c>
      <c r="Z81" s="62" t="e">
        <f t="array" ref="Z81">_xlfn.IFS(H81=1,2,H81=3,1)</f>
        <v>#N/A</v>
      </c>
      <c r="AA81" s="62" t="e">
        <f t="shared" si="39"/>
        <v>#N/A</v>
      </c>
      <c r="AB81" s="62" t="e">
        <f t="shared" si="40"/>
        <v>#N/A</v>
      </c>
      <c r="AC81" s="62" t="e">
        <f t="shared" si="41"/>
        <v>#N/A</v>
      </c>
      <c r="AD81" s="62" t="e">
        <f t="shared" si="42"/>
        <v>#N/A</v>
      </c>
      <c r="AE81" s="62" t="e">
        <f t="shared" si="43"/>
        <v>#N/A</v>
      </c>
      <c r="AF81" s="62" t="e">
        <f t="shared" si="44"/>
        <v>#N/A</v>
      </c>
      <c r="AG81" s="62">
        <f t="shared" si="45"/>
        <v>0</v>
      </c>
      <c r="AH81" s="62" t="str">
        <f t="shared" si="46"/>
        <v/>
      </c>
      <c r="AI81" s="62">
        <f t="shared" si="47"/>
        <v>0</v>
      </c>
      <c r="AJ81" s="62" t="e">
        <f t="shared" si="48"/>
        <v>#VALUE!</v>
      </c>
      <c r="AK81" s="62" t="e">
        <f t="shared" si="49"/>
        <v>#N/A</v>
      </c>
      <c r="AL81" s="62" t="e">
        <f t="shared" si="50"/>
        <v>#N/A</v>
      </c>
      <c r="AM81" s="62">
        <f t="shared" si="51"/>
        <v>0</v>
      </c>
      <c r="AN81" s="62">
        <f t="shared" si="52"/>
        <v>0</v>
      </c>
      <c r="AO81" s="62"/>
      <c r="AP81" s="62" t="e">
        <f t="shared" si="53"/>
        <v>#N/A</v>
      </c>
      <c r="AQ81" s="62" t="e">
        <f t="shared" si="54"/>
        <v>#VALUE!</v>
      </c>
      <c r="AR81" s="65" t="str">
        <f t="shared" si="55"/>
        <v/>
      </c>
      <c r="AS81" s="62">
        <f t="shared" si="56"/>
        <v>0</v>
      </c>
      <c r="AT81" s="62">
        <f t="shared" si="57"/>
        <v>0</v>
      </c>
      <c r="AU81" s="62">
        <f t="shared" si="58"/>
        <v>0</v>
      </c>
    </row>
    <row r="82" spans="1:47" ht="14.45" customHeight="1" x14ac:dyDescent="0.2">
      <c r="A82" s="64">
        <f t="shared" si="31"/>
        <v>0</v>
      </c>
      <c r="B82" s="62" t="e">
        <f t="shared" si="32"/>
        <v>#N/A</v>
      </c>
      <c r="C82" s="110"/>
      <c r="D82" s="60"/>
      <c r="E82" s="60"/>
      <c r="F82" s="60"/>
      <c r="G82" s="60"/>
      <c r="H82" s="60"/>
      <c r="I82" s="60"/>
      <c r="J82" s="60"/>
      <c r="K82" s="60"/>
      <c r="L82" s="60"/>
      <c r="M82" s="62">
        <f t="shared" si="33"/>
        <v>0</v>
      </c>
      <c r="N82" s="31"/>
      <c r="O82" s="60"/>
      <c r="P82" s="60" t="e">
        <f t="shared" si="34"/>
        <v>#N/A</v>
      </c>
      <c r="Q82" s="178"/>
      <c r="R82" s="60"/>
      <c r="S82" s="60"/>
      <c r="T82" s="60"/>
      <c r="U82" s="46" t="e">
        <f t="shared" si="35"/>
        <v>#N/A</v>
      </c>
      <c r="V82" s="62" t="e">
        <f t="shared" si="36"/>
        <v>#N/A</v>
      </c>
      <c r="W82" s="62" t="e">
        <f t="shared" si="29"/>
        <v>#N/A</v>
      </c>
      <c r="X82" s="62" t="e">
        <f t="shared" si="37"/>
        <v>#N/A</v>
      </c>
      <c r="Y82" s="62" t="e">
        <f t="shared" si="38"/>
        <v>#N/A</v>
      </c>
      <c r="Z82" s="62" t="e">
        <f t="array" ref="Z82">_xlfn.IFS(H82=1,2,H82=3,1)</f>
        <v>#N/A</v>
      </c>
      <c r="AA82" s="62" t="e">
        <f t="shared" si="39"/>
        <v>#N/A</v>
      </c>
      <c r="AB82" s="62" t="e">
        <f t="shared" si="40"/>
        <v>#N/A</v>
      </c>
      <c r="AC82" s="62" t="e">
        <f t="shared" si="41"/>
        <v>#N/A</v>
      </c>
      <c r="AD82" s="62" t="e">
        <f t="shared" si="42"/>
        <v>#N/A</v>
      </c>
      <c r="AE82" s="62" t="e">
        <f t="shared" si="43"/>
        <v>#N/A</v>
      </c>
      <c r="AF82" s="62" t="e">
        <f t="shared" si="44"/>
        <v>#N/A</v>
      </c>
      <c r="AG82" s="62">
        <f t="shared" si="45"/>
        <v>0</v>
      </c>
      <c r="AH82" s="62" t="str">
        <f t="shared" si="46"/>
        <v/>
      </c>
      <c r="AI82" s="62">
        <f t="shared" si="47"/>
        <v>0</v>
      </c>
      <c r="AJ82" s="62" t="e">
        <f t="shared" si="48"/>
        <v>#VALUE!</v>
      </c>
      <c r="AK82" s="62" t="e">
        <f t="shared" si="49"/>
        <v>#N/A</v>
      </c>
      <c r="AL82" s="62" t="e">
        <f t="shared" si="50"/>
        <v>#N/A</v>
      </c>
      <c r="AM82" s="62">
        <f t="shared" si="51"/>
        <v>0</v>
      </c>
      <c r="AN82" s="62">
        <f t="shared" si="52"/>
        <v>0</v>
      </c>
      <c r="AO82" s="62"/>
      <c r="AP82" s="62" t="e">
        <f t="shared" si="53"/>
        <v>#N/A</v>
      </c>
      <c r="AQ82" s="62" t="e">
        <f t="shared" si="54"/>
        <v>#VALUE!</v>
      </c>
      <c r="AR82" s="65" t="str">
        <f t="shared" si="55"/>
        <v/>
      </c>
      <c r="AS82" s="62">
        <f t="shared" si="56"/>
        <v>0</v>
      </c>
      <c r="AT82" s="62">
        <f t="shared" si="57"/>
        <v>0</v>
      </c>
      <c r="AU82" s="62">
        <f t="shared" si="58"/>
        <v>0</v>
      </c>
    </row>
    <row r="83" spans="1:47" ht="14.45" customHeight="1" x14ac:dyDescent="0.2">
      <c r="A83" s="64">
        <f t="shared" si="31"/>
        <v>0</v>
      </c>
      <c r="B83" s="62" t="e">
        <f t="shared" si="32"/>
        <v>#N/A</v>
      </c>
      <c r="C83" s="110"/>
      <c r="D83" s="60"/>
      <c r="E83" s="60"/>
      <c r="F83" s="60"/>
      <c r="G83" s="60"/>
      <c r="H83" s="60"/>
      <c r="I83" s="60"/>
      <c r="J83" s="60"/>
      <c r="K83" s="60"/>
      <c r="L83" s="60"/>
      <c r="M83" s="62">
        <f t="shared" si="33"/>
        <v>0</v>
      </c>
      <c r="N83" s="31"/>
      <c r="O83" s="60"/>
      <c r="P83" s="60" t="e">
        <f t="shared" si="34"/>
        <v>#N/A</v>
      </c>
      <c r="Q83" s="178"/>
      <c r="R83" s="60"/>
      <c r="S83" s="60"/>
      <c r="T83" s="60"/>
      <c r="U83" s="46" t="e">
        <f t="shared" si="35"/>
        <v>#N/A</v>
      </c>
      <c r="V83" s="62" t="e">
        <f t="shared" si="36"/>
        <v>#N/A</v>
      </c>
      <c r="W83" s="62" t="e">
        <f t="shared" si="29"/>
        <v>#N/A</v>
      </c>
      <c r="X83" s="62" t="e">
        <f t="shared" si="37"/>
        <v>#N/A</v>
      </c>
      <c r="Y83" s="62" t="e">
        <f t="shared" si="38"/>
        <v>#N/A</v>
      </c>
      <c r="Z83" s="62" t="e">
        <f t="array" ref="Z83">_xlfn.IFS(H83=1,2,H83=3,1)</f>
        <v>#N/A</v>
      </c>
      <c r="AA83" s="62" t="e">
        <f t="shared" si="39"/>
        <v>#N/A</v>
      </c>
      <c r="AB83" s="62" t="e">
        <f t="shared" si="40"/>
        <v>#N/A</v>
      </c>
      <c r="AC83" s="62" t="e">
        <f t="shared" si="41"/>
        <v>#N/A</v>
      </c>
      <c r="AD83" s="62" t="e">
        <f t="shared" si="42"/>
        <v>#N/A</v>
      </c>
      <c r="AE83" s="62" t="e">
        <f t="shared" si="43"/>
        <v>#N/A</v>
      </c>
      <c r="AF83" s="62" t="e">
        <f t="shared" si="44"/>
        <v>#N/A</v>
      </c>
      <c r="AG83" s="62">
        <f t="shared" si="45"/>
        <v>0</v>
      </c>
      <c r="AH83" s="62" t="str">
        <f t="shared" si="46"/>
        <v/>
      </c>
      <c r="AI83" s="62">
        <f t="shared" si="47"/>
        <v>0</v>
      </c>
      <c r="AJ83" s="62" t="e">
        <f t="shared" si="48"/>
        <v>#VALUE!</v>
      </c>
      <c r="AK83" s="62" t="e">
        <f t="shared" si="49"/>
        <v>#N/A</v>
      </c>
      <c r="AL83" s="62" t="e">
        <f t="shared" si="50"/>
        <v>#N/A</v>
      </c>
      <c r="AM83" s="62">
        <f t="shared" si="51"/>
        <v>0</v>
      </c>
      <c r="AN83" s="62">
        <f t="shared" si="52"/>
        <v>0</v>
      </c>
      <c r="AO83" s="62"/>
      <c r="AP83" s="62" t="e">
        <f t="shared" si="53"/>
        <v>#N/A</v>
      </c>
      <c r="AQ83" s="62" t="e">
        <f t="shared" si="54"/>
        <v>#VALUE!</v>
      </c>
      <c r="AR83" s="65" t="str">
        <f t="shared" si="55"/>
        <v/>
      </c>
      <c r="AS83" s="62">
        <f t="shared" si="56"/>
        <v>0</v>
      </c>
      <c r="AT83" s="62">
        <f t="shared" si="57"/>
        <v>0</v>
      </c>
      <c r="AU83" s="62">
        <f t="shared" si="58"/>
        <v>0</v>
      </c>
    </row>
    <row r="84" spans="1:47" ht="14.45" customHeight="1" x14ac:dyDescent="0.2">
      <c r="A84" s="64">
        <f t="shared" si="31"/>
        <v>0</v>
      </c>
      <c r="B84" s="62" t="e">
        <f t="shared" si="32"/>
        <v>#N/A</v>
      </c>
      <c r="C84" s="110"/>
      <c r="D84" s="60"/>
      <c r="E84" s="60"/>
      <c r="F84" s="60"/>
      <c r="G84" s="60"/>
      <c r="H84" s="60"/>
      <c r="I84" s="60"/>
      <c r="J84" s="60"/>
      <c r="K84" s="60"/>
      <c r="L84" s="60"/>
      <c r="M84" s="62">
        <f t="shared" si="33"/>
        <v>0</v>
      </c>
      <c r="N84" s="31"/>
      <c r="O84" s="60"/>
      <c r="P84" s="60" t="e">
        <f t="shared" si="34"/>
        <v>#N/A</v>
      </c>
      <c r="Q84" s="178"/>
      <c r="R84" s="60"/>
      <c r="S84" s="60"/>
      <c r="T84" s="60"/>
      <c r="U84" s="46" t="e">
        <f t="shared" si="35"/>
        <v>#N/A</v>
      </c>
      <c r="V84" s="62" t="e">
        <f t="shared" si="36"/>
        <v>#N/A</v>
      </c>
      <c r="W84" s="62" t="e">
        <f t="shared" si="29"/>
        <v>#N/A</v>
      </c>
      <c r="X84" s="62" t="e">
        <f t="shared" si="37"/>
        <v>#N/A</v>
      </c>
      <c r="Y84" s="62" t="e">
        <f t="shared" si="38"/>
        <v>#N/A</v>
      </c>
      <c r="Z84" s="62" t="e">
        <f t="array" ref="Z84">_xlfn.IFS(H84=1,2,H84=3,1)</f>
        <v>#N/A</v>
      </c>
      <c r="AA84" s="62" t="e">
        <f t="shared" si="39"/>
        <v>#N/A</v>
      </c>
      <c r="AB84" s="62" t="e">
        <f t="shared" si="40"/>
        <v>#N/A</v>
      </c>
      <c r="AC84" s="62" t="e">
        <f t="shared" si="41"/>
        <v>#N/A</v>
      </c>
      <c r="AD84" s="62" t="e">
        <f t="shared" si="42"/>
        <v>#N/A</v>
      </c>
      <c r="AE84" s="62" t="e">
        <f t="shared" si="43"/>
        <v>#N/A</v>
      </c>
      <c r="AF84" s="62" t="e">
        <f t="shared" si="44"/>
        <v>#N/A</v>
      </c>
      <c r="AG84" s="62">
        <f t="shared" si="45"/>
        <v>0</v>
      </c>
      <c r="AH84" s="62" t="str">
        <f t="shared" si="46"/>
        <v/>
      </c>
      <c r="AI84" s="62">
        <f t="shared" si="47"/>
        <v>0</v>
      </c>
      <c r="AJ84" s="62" t="e">
        <f t="shared" si="48"/>
        <v>#VALUE!</v>
      </c>
      <c r="AK84" s="62" t="e">
        <f t="shared" si="49"/>
        <v>#N/A</v>
      </c>
      <c r="AL84" s="62" t="e">
        <f t="shared" si="50"/>
        <v>#N/A</v>
      </c>
      <c r="AM84" s="62">
        <f t="shared" si="51"/>
        <v>0</v>
      </c>
      <c r="AN84" s="62">
        <f t="shared" si="52"/>
        <v>0</v>
      </c>
      <c r="AO84" s="62"/>
      <c r="AP84" s="62" t="e">
        <f t="shared" si="53"/>
        <v>#N/A</v>
      </c>
      <c r="AQ84" s="62" t="e">
        <f t="shared" si="54"/>
        <v>#VALUE!</v>
      </c>
      <c r="AR84" s="65" t="str">
        <f t="shared" si="55"/>
        <v/>
      </c>
      <c r="AS84" s="62">
        <f t="shared" si="56"/>
        <v>0</v>
      </c>
      <c r="AT84" s="62">
        <f t="shared" si="57"/>
        <v>0</v>
      </c>
      <c r="AU84" s="62">
        <f t="shared" si="58"/>
        <v>0</v>
      </c>
    </row>
    <row r="85" spans="1:47" ht="14.45" customHeight="1" x14ac:dyDescent="0.2">
      <c r="A85" s="64">
        <f t="shared" si="31"/>
        <v>0</v>
      </c>
      <c r="B85" s="62" t="e">
        <f t="shared" si="32"/>
        <v>#N/A</v>
      </c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2">
        <f t="shared" si="33"/>
        <v>0</v>
      </c>
      <c r="N85" s="31"/>
      <c r="O85" s="60"/>
      <c r="P85" s="60" t="e">
        <f t="shared" si="34"/>
        <v>#N/A</v>
      </c>
      <c r="Q85" s="178"/>
      <c r="R85" s="60"/>
      <c r="S85" s="60"/>
      <c r="T85" s="60"/>
      <c r="U85" s="46" t="e">
        <f t="shared" si="35"/>
        <v>#N/A</v>
      </c>
      <c r="V85" s="62" t="e">
        <f t="shared" si="36"/>
        <v>#N/A</v>
      </c>
      <c r="W85" s="62" t="e">
        <f t="shared" si="29"/>
        <v>#N/A</v>
      </c>
      <c r="X85" s="62" t="e">
        <f t="shared" si="37"/>
        <v>#N/A</v>
      </c>
      <c r="Y85" s="62" t="e">
        <f t="shared" si="38"/>
        <v>#N/A</v>
      </c>
      <c r="Z85" s="62" t="e">
        <f t="array" ref="Z85">_xlfn.IFS(H85=1,2,H85=3,1)</f>
        <v>#N/A</v>
      </c>
      <c r="AA85" s="62" t="e">
        <f t="shared" si="39"/>
        <v>#N/A</v>
      </c>
      <c r="AB85" s="62" t="e">
        <f t="shared" si="40"/>
        <v>#N/A</v>
      </c>
      <c r="AC85" s="62" t="e">
        <f t="shared" si="41"/>
        <v>#N/A</v>
      </c>
      <c r="AD85" s="62" t="e">
        <f t="shared" si="42"/>
        <v>#N/A</v>
      </c>
      <c r="AE85" s="62" t="e">
        <f t="shared" si="43"/>
        <v>#N/A</v>
      </c>
      <c r="AF85" s="62" t="e">
        <f t="shared" si="44"/>
        <v>#N/A</v>
      </c>
      <c r="AG85" s="62">
        <f t="shared" si="45"/>
        <v>0</v>
      </c>
      <c r="AH85" s="62" t="str">
        <f t="shared" si="46"/>
        <v/>
      </c>
      <c r="AI85" s="62">
        <f t="shared" si="47"/>
        <v>0</v>
      </c>
      <c r="AJ85" s="62" t="e">
        <f t="shared" si="48"/>
        <v>#VALUE!</v>
      </c>
      <c r="AK85" s="62" t="e">
        <f t="shared" si="49"/>
        <v>#N/A</v>
      </c>
      <c r="AL85" s="62" t="e">
        <f t="shared" si="50"/>
        <v>#N/A</v>
      </c>
      <c r="AM85" s="62">
        <f t="shared" si="51"/>
        <v>0</v>
      </c>
      <c r="AN85" s="62">
        <f t="shared" si="52"/>
        <v>0</v>
      </c>
      <c r="AO85" s="62"/>
      <c r="AP85" s="62" t="e">
        <f t="shared" si="53"/>
        <v>#N/A</v>
      </c>
      <c r="AQ85" s="62" t="e">
        <f t="shared" si="54"/>
        <v>#VALUE!</v>
      </c>
      <c r="AR85" s="65" t="str">
        <f t="shared" si="55"/>
        <v/>
      </c>
      <c r="AS85" s="62">
        <f t="shared" si="56"/>
        <v>0</v>
      </c>
      <c r="AT85" s="62">
        <f t="shared" si="57"/>
        <v>0</v>
      </c>
      <c r="AU85" s="62">
        <f t="shared" si="58"/>
        <v>0</v>
      </c>
    </row>
    <row r="86" spans="1:47" ht="14.45" customHeight="1" x14ac:dyDescent="0.2">
      <c r="A86" s="64">
        <f t="shared" si="31"/>
        <v>0</v>
      </c>
      <c r="B86" s="62" t="e">
        <f t="shared" si="32"/>
        <v>#N/A</v>
      </c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2">
        <f t="shared" si="33"/>
        <v>0</v>
      </c>
      <c r="N86" s="31"/>
      <c r="O86" s="60"/>
      <c r="P86" s="60" t="e">
        <f t="shared" si="34"/>
        <v>#N/A</v>
      </c>
      <c r="Q86" s="178"/>
      <c r="R86" s="60"/>
      <c r="S86" s="60"/>
      <c r="T86" s="60"/>
      <c r="U86" s="46" t="e">
        <f t="shared" si="35"/>
        <v>#N/A</v>
      </c>
      <c r="V86" s="62" t="e">
        <f t="shared" si="36"/>
        <v>#N/A</v>
      </c>
      <c r="W86" s="62" t="e">
        <f t="shared" ref="W86:W149" si="59">IF(R86=0,VLOOKUP(V86,Кабель_номиналы,2,TRUE),R86)</f>
        <v>#N/A</v>
      </c>
      <c r="X86" s="62" t="e">
        <f t="shared" si="37"/>
        <v>#N/A</v>
      </c>
      <c r="Y86" s="62" t="e">
        <f t="shared" si="38"/>
        <v>#N/A</v>
      </c>
      <c r="Z86" s="62" t="e">
        <f t="array" ref="Z86">_xlfn.IFS(H86=1,2,H86=3,1)</f>
        <v>#N/A</v>
      </c>
      <c r="AA86" s="62" t="e">
        <f t="shared" si="39"/>
        <v>#N/A</v>
      </c>
      <c r="AB86" s="62" t="e">
        <f t="shared" si="40"/>
        <v>#N/A</v>
      </c>
      <c r="AC86" s="62" t="e">
        <f t="shared" si="41"/>
        <v>#N/A</v>
      </c>
      <c r="AD86" s="62" t="e">
        <f t="shared" si="42"/>
        <v>#N/A</v>
      </c>
      <c r="AE86" s="62" t="e">
        <f t="shared" si="43"/>
        <v>#N/A</v>
      </c>
      <c r="AF86" s="62" t="e">
        <f t="shared" si="44"/>
        <v>#N/A</v>
      </c>
      <c r="AG86" s="62">
        <f t="shared" si="45"/>
        <v>0</v>
      </c>
      <c r="AH86" s="62" t="str">
        <f t="shared" si="46"/>
        <v/>
      </c>
      <c r="AI86" s="62">
        <f t="shared" si="47"/>
        <v>0</v>
      </c>
      <c r="AJ86" s="62" t="e">
        <f t="shared" si="48"/>
        <v>#VALUE!</v>
      </c>
      <c r="AK86" s="62" t="e">
        <f t="shared" si="49"/>
        <v>#N/A</v>
      </c>
      <c r="AL86" s="62" t="e">
        <f t="shared" si="50"/>
        <v>#N/A</v>
      </c>
      <c r="AM86" s="62">
        <f t="shared" si="51"/>
        <v>0</v>
      </c>
      <c r="AN86" s="62">
        <f t="shared" si="52"/>
        <v>0</v>
      </c>
      <c r="AO86" s="62"/>
      <c r="AP86" s="62" t="e">
        <f t="shared" si="53"/>
        <v>#N/A</v>
      </c>
      <c r="AQ86" s="62" t="e">
        <f t="shared" si="54"/>
        <v>#VALUE!</v>
      </c>
      <c r="AR86" s="65" t="str">
        <f t="shared" si="55"/>
        <v/>
      </c>
      <c r="AS86" s="62">
        <f t="shared" si="56"/>
        <v>0</v>
      </c>
      <c r="AT86" s="62">
        <f t="shared" si="57"/>
        <v>0</v>
      </c>
      <c r="AU86" s="62">
        <f t="shared" si="58"/>
        <v>0</v>
      </c>
    </row>
    <row r="87" spans="1:47" ht="15" customHeight="1" thickBot="1" x14ac:dyDescent="0.25">
      <c r="A87" s="66">
        <f t="shared" si="31"/>
        <v>0</v>
      </c>
      <c r="B87" s="67" t="e">
        <f t="shared" si="32"/>
        <v>#N/A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7">
        <f t="shared" si="33"/>
        <v>0</v>
      </c>
      <c r="N87" s="125"/>
      <c r="O87" s="68"/>
      <c r="P87" s="68" t="e">
        <f t="shared" si="34"/>
        <v>#N/A</v>
      </c>
      <c r="Q87" s="181"/>
      <c r="R87" s="68"/>
      <c r="S87" s="68"/>
      <c r="T87" s="68"/>
      <c r="U87" s="69" t="e">
        <f t="shared" si="35"/>
        <v>#N/A</v>
      </c>
      <c r="V87" s="67" t="e">
        <f t="shared" si="36"/>
        <v>#N/A</v>
      </c>
      <c r="W87" s="67" t="e">
        <f t="shared" si="59"/>
        <v>#N/A</v>
      </c>
      <c r="X87" s="67" t="e">
        <f t="shared" si="37"/>
        <v>#N/A</v>
      </c>
      <c r="Y87" s="67" t="e">
        <f t="shared" si="38"/>
        <v>#N/A</v>
      </c>
      <c r="Z87" s="67" t="e">
        <f t="array" ref="Z87">_xlfn.IFS(H87=1,2,H87=3,1)</f>
        <v>#N/A</v>
      </c>
      <c r="AA87" s="67" t="e">
        <f t="shared" si="39"/>
        <v>#N/A</v>
      </c>
      <c r="AB87" s="67" t="e">
        <f t="shared" si="40"/>
        <v>#N/A</v>
      </c>
      <c r="AC87" s="67" t="e">
        <f t="shared" si="41"/>
        <v>#N/A</v>
      </c>
      <c r="AD87" s="67" t="e">
        <f t="shared" si="42"/>
        <v>#N/A</v>
      </c>
      <c r="AE87" s="67" t="e">
        <f t="shared" si="43"/>
        <v>#N/A</v>
      </c>
      <c r="AF87" s="67" t="e">
        <f t="shared" si="44"/>
        <v>#N/A</v>
      </c>
      <c r="AG87" s="67">
        <f t="shared" si="45"/>
        <v>0</v>
      </c>
      <c r="AH87" s="67" t="str">
        <f t="shared" si="46"/>
        <v/>
      </c>
      <c r="AI87" s="67">
        <f t="shared" si="47"/>
        <v>0</v>
      </c>
      <c r="AJ87" s="67" t="e">
        <f t="shared" si="48"/>
        <v>#VALUE!</v>
      </c>
      <c r="AK87" s="67" t="e">
        <f t="shared" si="49"/>
        <v>#N/A</v>
      </c>
      <c r="AL87" s="67" t="e">
        <f t="shared" si="50"/>
        <v>#N/A</v>
      </c>
      <c r="AM87" s="67">
        <f t="shared" si="51"/>
        <v>0</v>
      </c>
      <c r="AN87" s="67">
        <f t="shared" si="52"/>
        <v>0</v>
      </c>
      <c r="AO87" s="67"/>
      <c r="AP87" s="62" t="e">
        <f t="shared" si="53"/>
        <v>#N/A</v>
      </c>
      <c r="AQ87" s="67" t="e">
        <f t="shared" si="54"/>
        <v>#VALUE!</v>
      </c>
      <c r="AR87" s="70" t="str">
        <f t="shared" si="55"/>
        <v/>
      </c>
      <c r="AS87" s="67">
        <f t="shared" si="56"/>
        <v>0</v>
      </c>
      <c r="AT87" s="67">
        <f t="shared" si="57"/>
        <v>0</v>
      </c>
      <c r="AU87" s="67">
        <f t="shared" si="58"/>
        <v>0</v>
      </c>
    </row>
    <row r="88" spans="1:47" ht="14.45" customHeight="1" x14ac:dyDescent="0.2">
      <c r="A88" s="58">
        <f t="shared" si="31"/>
        <v>0</v>
      </c>
      <c r="B88" s="14" t="e">
        <f t="shared" si="32"/>
        <v>#N/A</v>
      </c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14">
        <f t="shared" si="33"/>
        <v>0</v>
      </c>
      <c r="N88" s="124"/>
      <c r="O88" s="71"/>
      <c r="P88" s="71" t="e">
        <f t="shared" si="34"/>
        <v>#N/A</v>
      </c>
      <c r="Q88" s="180"/>
      <c r="R88" s="71"/>
      <c r="S88" s="71"/>
      <c r="T88" s="71"/>
      <c r="U88" s="16" t="e">
        <f t="shared" si="35"/>
        <v>#N/A</v>
      </c>
      <c r="V88" s="14" t="e">
        <f t="shared" si="36"/>
        <v>#N/A</v>
      </c>
      <c r="W88" s="59" t="e">
        <f t="shared" si="59"/>
        <v>#N/A</v>
      </c>
      <c r="X88" s="59" t="e">
        <f t="shared" si="37"/>
        <v>#N/A</v>
      </c>
      <c r="Y88" s="59" t="e">
        <f t="shared" si="38"/>
        <v>#N/A</v>
      </c>
      <c r="Z88" s="59" t="e">
        <f t="array" ref="Z88">_xlfn.IFS(H88=1,2,H88=3,1)</f>
        <v>#N/A</v>
      </c>
      <c r="AA88" s="59" t="e">
        <f t="shared" si="39"/>
        <v>#N/A</v>
      </c>
      <c r="AB88" s="59" t="e">
        <f t="shared" si="40"/>
        <v>#N/A</v>
      </c>
      <c r="AC88" s="59" t="e">
        <f t="shared" si="41"/>
        <v>#N/A</v>
      </c>
      <c r="AD88" s="59" t="e">
        <f t="shared" si="42"/>
        <v>#N/A</v>
      </c>
      <c r="AE88" s="59" t="e">
        <f t="shared" si="43"/>
        <v>#N/A</v>
      </c>
      <c r="AF88" s="59" t="e">
        <f t="shared" si="44"/>
        <v>#N/A</v>
      </c>
      <c r="AG88" s="59">
        <f t="shared" si="45"/>
        <v>0</v>
      </c>
      <c r="AH88" s="59" t="str">
        <f t="shared" si="46"/>
        <v/>
      </c>
      <c r="AI88" s="59">
        <f t="shared" si="47"/>
        <v>0</v>
      </c>
      <c r="AJ88" s="59" t="e">
        <f t="shared" si="48"/>
        <v>#VALUE!</v>
      </c>
      <c r="AK88" s="59" t="e">
        <f t="shared" si="49"/>
        <v>#N/A</v>
      </c>
      <c r="AL88" s="59" t="e">
        <f t="shared" si="50"/>
        <v>#N/A</v>
      </c>
      <c r="AM88" s="59">
        <f t="shared" si="51"/>
        <v>0</v>
      </c>
      <c r="AN88" s="59">
        <f t="shared" si="52"/>
        <v>0</v>
      </c>
      <c r="AO88" s="59"/>
      <c r="AP88" s="62" t="e">
        <f t="shared" si="53"/>
        <v>#N/A</v>
      </c>
      <c r="AQ88" s="59" t="e">
        <f t="shared" si="54"/>
        <v>#VALUE!</v>
      </c>
      <c r="AR88" s="63" t="str">
        <f t="shared" si="55"/>
        <v/>
      </c>
      <c r="AS88" s="59">
        <f t="shared" si="56"/>
        <v>0</v>
      </c>
      <c r="AT88" s="59">
        <f t="shared" si="57"/>
        <v>0</v>
      </c>
      <c r="AU88" s="59">
        <f t="shared" si="58"/>
        <v>0</v>
      </c>
    </row>
    <row r="89" spans="1:47" ht="14.45" customHeight="1" x14ac:dyDescent="0.2">
      <c r="A89" s="64">
        <f t="shared" si="31"/>
        <v>0</v>
      </c>
      <c r="B89" s="14" t="e">
        <f t="shared" si="32"/>
        <v>#N/A</v>
      </c>
      <c r="C89" s="110"/>
      <c r="D89" s="71"/>
      <c r="E89" s="60"/>
      <c r="F89" s="60"/>
      <c r="G89" s="60"/>
      <c r="H89" s="60"/>
      <c r="I89" s="60"/>
      <c r="J89" s="60"/>
      <c r="K89" s="60"/>
      <c r="L89" s="60"/>
      <c r="M89" s="62">
        <f t="shared" si="33"/>
        <v>0</v>
      </c>
      <c r="N89" s="31"/>
      <c r="O89" s="60"/>
      <c r="P89" s="60" t="e">
        <f t="shared" si="34"/>
        <v>#N/A</v>
      </c>
      <c r="Q89" s="178"/>
      <c r="R89" s="60"/>
      <c r="S89" s="60"/>
      <c r="T89" s="60"/>
      <c r="U89" s="46" t="e">
        <f t="shared" si="35"/>
        <v>#N/A</v>
      </c>
      <c r="V89" s="62" t="e">
        <f t="shared" si="36"/>
        <v>#N/A</v>
      </c>
      <c r="W89" s="62" t="e">
        <f t="shared" si="59"/>
        <v>#N/A</v>
      </c>
      <c r="X89" s="62" t="e">
        <f t="shared" si="37"/>
        <v>#N/A</v>
      </c>
      <c r="Y89" s="62" t="e">
        <f t="shared" si="38"/>
        <v>#N/A</v>
      </c>
      <c r="Z89" s="62" t="e">
        <f t="array" ref="Z89">_xlfn.IFS(H89=1,2,H89=3,1)</f>
        <v>#N/A</v>
      </c>
      <c r="AA89" s="62" t="e">
        <f t="shared" si="39"/>
        <v>#N/A</v>
      </c>
      <c r="AB89" s="62" t="e">
        <f t="shared" si="40"/>
        <v>#N/A</v>
      </c>
      <c r="AC89" s="62" t="e">
        <f t="shared" si="41"/>
        <v>#N/A</v>
      </c>
      <c r="AD89" s="62" t="e">
        <f t="shared" si="42"/>
        <v>#N/A</v>
      </c>
      <c r="AE89" s="62" t="e">
        <f t="shared" si="43"/>
        <v>#N/A</v>
      </c>
      <c r="AF89" s="62" t="e">
        <f t="shared" si="44"/>
        <v>#N/A</v>
      </c>
      <c r="AG89" s="62">
        <f t="shared" si="45"/>
        <v>0</v>
      </c>
      <c r="AH89" s="62" t="str">
        <f t="shared" si="46"/>
        <v/>
      </c>
      <c r="AI89" s="62">
        <f t="shared" si="47"/>
        <v>0</v>
      </c>
      <c r="AJ89" s="62" t="e">
        <f t="shared" si="48"/>
        <v>#VALUE!</v>
      </c>
      <c r="AK89" s="62" t="e">
        <f t="shared" si="49"/>
        <v>#N/A</v>
      </c>
      <c r="AL89" s="62" t="e">
        <f t="shared" si="50"/>
        <v>#N/A</v>
      </c>
      <c r="AM89" s="62">
        <f t="shared" si="51"/>
        <v>0</v>
      </c>
      <c r="AN89" s="62">
        <f t="shared" si="52"/>
        <v>0</v>
      </c>
      <c r="AO89" s="62"/>
      <c r="AP89" s="62" t="e">
        <f t="shared" si="53"/>
        <v>#N/A</v>
      </c>
      <c r="AQ89" s="62" t="e">
        <f t="shared" si="54"/>
        <v>#VALUE!</v>
      </c>
      <c r="AR89" s="65" t="str">
        <f t="shared" si="55"/>
        <v/>
      </c>
      <c r="AS89" s="62">
        <f t="shared" si="56"/>
        <v>0</v>
      </c>
      <c r="AT89" s="62">
        <f t="shared" si="57"/>
        <v>0</v>
      </c>
      <c r="AU89" s="62">
        <f t="shared" si="58"/>
        <v>0</v>
      </c>
    </row>
    <row r="90" spans="1:47" ht="14.45" customHeight="1" x14ac:dyDescent="0.2">
      <c r="A90" s="64">
        <f t="shared" si="31"/>
        <v>0</v>
      </c>
      <c r="B90" s="14" t="e">
        <f t="shared" si="32"/>
        <v>#N/A</v>
      </c>
      <c r="C90" s="110"/>
      <c r="D90" s="71"/>
      <c r="E90" s="60"/>
      <c r="F90" s="60"/>
      <c r="G90" s="60"/>
      <c r="H90" s="60"/>
      <c r="I90" s="60"/>
      <c r="J90" s="60"/>
      <c r="K90" s="60"/>
      <c r="L90" s="60"/>
      <c r="M90" s="62">
        <f t="shared" si="33"/>
        <v>0</v>
      </c>
      <c r="N90" s="31"/>
      <c r="O90" s="60"/>
      <c r="P90" s="60" t="e">
        <f t="shared" si="34"/>
        <v>#N/A</v>
      </c>
      <c r="Q90" s="178"/>
      <c r="R90" s="60"/>
      <c r="S90" s="60"/>
      <c r="T90" s="60"/>
      <c r="U90" s="46" t="e">
        <f t="shared" si="35"/>
        <v>#N/A</v>
      </c>
      <c r="V90" s="62" t="e">
        <f t="shared" si="36"/>
        <v>#N/A</v>
      </c>
      <c r="W90" s="62" t="e">
        <f t="shared" si="59"/>
        <v>#N/A</v>
      </c>
      <c r="X90" s="62" t="e">
        <f t="shared" si="37"/>
        <v>#N/A</v>
      </c>
      <c r="Y90" s="62" t="e">
        <f t="shared" si="38"/>
        <v>#N/A</v>
      </c>
      <c r="Z90" s="62" t="e">
        <f t="array" ref="Z90">_xlfn.IFS(H90=1,2,H90=3,1)</f>
        <v>#N/A</v>
      </c>
      <c r="AA90" s="62" t="e">
        <f t="shared" si="39"/>
        <v>#N/A</v>
      </c>
      <c r="AB90" s="62" t="e">
        <f t="shared" si="40"/>
        <v>#N/A</v>
      </c>
      <c r="AC90" s="62" t="e">
        <f t="shared" si="41"/>
        <v>#N/A</v>
      </c>
      <c r="AD90" s="62" t="e">
        <f t="shared" si="42"/>
        <v>#N/A</v>
      </c>
      <c r="AE90" s="62" t="e">
        <f t="shared" si="43"/>
        <v>#N/A</v>
      </c>
      <c r="AF90" s="62" t="e">
        <f t="shared" si="44"/>
        <v>#N/A</v>
      </c>
      <c r="AG90" s="62">
        <f t="shared" si="45"/>
        <v>0</v>
      </c>
      <c r="AH90" s="62" t="str">
        <f t="shared" si="46"/>
        <v/>
      </c>
      <c r="AI90" s="62">
        <f t="shared" si="47"/>
        <v>0</v>
      </c>
      <c r="AJ90" s="62" t="e">
        <f t="shared" si="48"/>
        <v>#VALUE!</v>
      </c>
      <c r="AK90" s="62" t="e">
        <f t="shared" si="49"/>
        <v>#N/A</v>
      </c>
      <c r="AL90" s="62" t="e">
        <f t="shared" si="50"/>
        <v>#N/A</v>
      </c>
      <c r="AM90" s="62">
        <f t="shared" si="51"/>
        <v>0</v>
      </c>
      <c r="AN90" s="62">
        <f t="shared" si="52"/>
        <v>0</v>
      </c>
      <c r="AO90" s="62"/>
      <c r="AP90" s="62" t="e">
        <f t="shared" si="53"/>
        <v>#N/A</v>
      </c>
      <c r="AQ90" s="62" t="e">
        <f t="shared" si="54"/>
        <v>#VALUE!</v>
      </c>
      <c r="AR90" s="65" t="str">
        <f t="shared" si="55"/>
        <v/>
      </c>
      <c r="AS90" s="62">
        <f t="shared" si="56"/>
        <v>0</v>
      </c>
      <c r="AT90" s="62">
        <f t="shared" si="57"/>
        <v>0</v>
      </c>
      <c r="AU90" s="62">
        <f t="shared" si="58"/>
        <v>0</v>
      </c>
    </row>
    <row r="91" spans="1:47" ht="14.45" customHeight="1" x14ac:dyDescent="0.2">
      <c r="A91" s="64">
        <f t="shared" si="31"/>
        <v>0</v>
      </c>
      <c r="B91" s="14" t="e">
        <f t="shared" si="32"/>
        <v>#N/A</v>
      </c>
      <c r="C91" s="110"/>
      <c r="D91" s="71"/>
      <c r="E91" s="60"/>
      <c r="F91" s="60"/>
      <c r="G91" s="60"/>
      <c r="H91" s="60"/>
      <c r="I91" s="60"/>
      <c r="J91" s="60"/>
      <c r="K91" s="60"/>
      <c r="L91" s="60"/>
      <c r="M91" s="62">
        <f t="shared" si="33"/>
        <v>0</v>
      </c>
      <c r="N91" s="31"/>
      <c r="O91" s="60"/>
      <c r="P91" s="60" t="e">
        <f t="shared" si="34"/>
        <v>#N/A</v>
      </c>
      <c r="Q91" s="178"/>
      <c r="R91" s="60"/>
      <c r="S91" s="60"/>
      <c r="T91" s="60"/>
      <c r="U91" s="46" t="e">
        <f t="shared" si="35"/>
        <v>#N/A</v>
      </c>
      <c r="V91" s="62" t="e">
        <f t="shared" si="36"/>
        <v>#N/A</v>
      </c>
      <c r="W91" s="62" t="e">
        <f t="shared" si="59"/>
        <v>#N/A</v>
      </c>
      <c r="X91" s="62" t="e">
        <f t="shared" si="37"/>
        <v>#N/A</v>
      </c>
      <c r="Y91" s="62" t="e">
        <f t="shared" si="38"/>
        <v>#N/A</v>
      </c>
      <c r="Z91" s="62" t="e">
        <f t="array" ref="Z91">_xlfn.IFS(H91=1,2,H91=3,1)</f>
        <v>#N/A</v>
      </c>
      <c r="AA91" s="62" t="e">
        <f t="shared" si="39"/>
        <v>#N/A</v>
      </c>
      <c r="AB91" s="62" t="e">
        <f t="shared" si="40"/>
        <v>#N/A</v>
      </c>
      <c r="AC91" s="62" t="e">
        <f t="shared" si="41"/>
        <v>#N/A</v>
      </c>
      <c r="AD91" s="62" t="e">
        <f t="shared" si="42"/>
        <v>#N/A</v>
      </c>
      <c r="AE91" s="62" t="e">
        <f t="shared" si="43"/>
        <v>#N/A</v>
      </c>
      <c r="AF91" s="62" t="e">
        <f t="shared" si="44"/>
        <v>#N/A</v>
      </c>
      <c r="AG91" s="62">
        <f t="shared" si="45"/>
        <v>0</v>
      </c>
      <c r="AH91" s="62" t="str">
        <f t="shared" si="46"/>
        <v/>
      </c>
      <c r="AI91" s="62">
        <f t="shared" si="47"/>
        <v>0</v>
      </c>
      <c r="AJ91" s="62" t="e">
        <f t="shared" si="48"/>
        <v>#VALUE!</v>
      </c>
      <c r="AK91" s="62" t="e">
        <f t="shared" si="49"/>
        <v>#N/A</v>
      </c>
      <c r="AL91" s="62" t="e">
        <f t="shared" si="50"/>
        <v>#N/A</v>
      </c>
      <c r="AM91" s="62">
        <f t="shared" si="51"/>
        <v>0</v>
      </c>
      <c r="AN91" s="62">
        <f t="shared" si="52"/>
        <v>0</v>
      </c>
      <c r="AO91" s="62"/>
      <c r="AP91" s="62" t="e">
        <f t="shared" si="53"/>
        <v>#N/A</v>
      </c>
      <c r="AQ91" s="62" t="e">
        <f t="shared" si="54"/>
        <v>#VALUE!</v>
      </c>
      <c r="AR91" s="65" t="str">
        <f t="shared" si="55"/>
        <v/>
      </c>
      <c r="AS91" s="62">
        <f t="shared" si="56"/>
        <v>0</v>
      </c>
      <c r="AT91" s="62">
        <f t="shared" si="57"/>
        <v>0</v>
      </c>
      <c r="AU91" s="62">
        <f t="shared" si="58"/>
        <v>0</v>
      </c>
    </row>
    <row r="92" spans="1:47" ht="14.45" customHeight="1" x14ac:dyDescent="0.2">
      <c r="A92" s="64">
        <f t="shared" si="31"/>
        <v>0</v>
      </c>
      <c r="B92" s="14" t="e">
        <f t="shared" si="32"/>
        <v>#N/A</v>
      </c>
      <c r="C92" s="110"/>
      <c r="D92" s="71"/>
      <c r="E92" s="60"/>
      <c r="F92" s="60"/>
      <c r="G92" s="60"/>
      <c r="H92" s="60"/>
      <c r="I92" s="60"/>
      <c r="J92" s="60"/>
      <c r="K92" s="60"/>
      <c r="L92" s="60"/>
      <c r="M92" s="62">
        <f t="shared" si="33"/>
        <v>0</v>
      </c>
      <c r="N92" s="31"/>
      <c r="O92" s="60"/>
      <c r="P92" s="60" t="e">
        <f t="shared" si="34"/>
        <v>#N/A</v>
      </c>
      <c r="Q92" s="178"/>
      <c r="R92" s="60"/>
      <c r="S92" s="60"/>
      <c r="T92" s="60"/>
      <c r="U92" s="46" t="e">
        <f t="shared" si="35"/>
        <v>#N/A</v>
      </c>
      <c r="V92" s="62" t="e">
        <f t="shared" si="36"/>
        <v>#N/A</v>
      </c>
      <c r="W92" s="62" t="e">
        <f t="shared" si="59"/>
        <v>#N/A</v>
      </c>
      <c r="X92" s="62" t="e">
        <f t="shared" si="37"/>
        <v>#N/A</v>
      </c>
      <c r="Y92" s="62" t="e">
        <f t="shared" si="38"/>
        <v>#N/A</v>
      </c>
      <c r="Z92" s="62" t="e">
        <f t="array" ref="Z92">_xlfn.IFS(H92=1,2,H92=3,1)</f>
        <v>#N/A</v>
      </c>
      <c r="AA92" s="62" t="e">
        <f t="shared" si="39"/>
        <v>#N/A</v>
      </c>
      <c r="AB92" s="62" t="e">
        <f t="shared" si="40"/>
        <v>#N/A</v>
      </c>
      <c r="AC92" s="62" t="e">
        <f t="shared" si="41"/>
        <v>#N/A</v>
      </c>
      <c r="AD92" s="62" t="e">
        <f t="shared" si="42"/>
        <v>#N/A</v>
      </c>
      <c r="AE92" s="62" t="e">
        <f t="shared" si="43"/>
        <v>#N/A</v>
      </c>
      <c r="AF92" s="62" t="e">
        <f t="shared" si="44"/>
        <v>#N/A</v>
      </c>
      <c r="AG92" s="62">
        <f t="shared" si="45"/>
        <v>0</v>
      </c>
      <c r="AH92" s="62" t="str">
        <f t="shared" si="46"/>
        <v/>
      </c>
      <c r="AI92" s="62">
        <f t="shared" si="47"/>
        <v>0</v>
      </c>
      <c r="AJ92" s="62" t="e">
        <f t="shared" si="48"/>
        <v>#VALUE!</v>
      </c>
      <c r="AK92" s="62" t="e">
        <f t="shared" si="49"/>
        <v>#N/A</v>
      </c>
      <c r="AL92" s="62" t="e">
        <f t="shared" si="50"/>
        <v>#N/A</v>
      </c>
      <c r="AM92" s="62">
        <f t="shared" si="51"/>
        <v>0</v>
      </c>
      <c r="AN92" s="62">
        <f t="shared" si="52"/>
        <v>0</v>
      </c>
      <c r="AO92" s="62"/>
      <c r="AP92" s="62" t="e">
        <f t="shared" si="53"/>
        <v>#N/A</v>
      </c>
      <c r="AQ92" s="62" t="e">
        <f t="shared" si="54"/>
        <v>#VALUE!</v>
      </c>
      <c r="AR92" s="65" t="str">
        <f t="shared" si="55"/>
        <v/>
      </c>
      <c r="AS92" s="62">
        <f t="shared" si="56"/>
        <v>0</v>
      </c>
      <c r="AT92" s="62">
        <f t="shared" si="57"/>
        <v>0</v>
      </c>
      <c r="AU92" s="62">
        <f t="shared" si="58"/>
        <v>0</v>
      </c>
    </row>
    <row r="93" spans="1:47" ht="14.45" customHeight="1" x14ac:dyDescent="0.2">
      <c r="A93" s="64">
        <f t="shared" si="31"/>
        <v>0</v>
      </c>
      <c r="B93" s="14" t="e">
        <f t="shared" si="32"/>
        <v>#N/A</v>
      </c>
      <c r="C93" s="60"/>
      <c r="D93" s="71"/>
      <c r="E93" s="60"/>
      <c r="F93" s="60"/>
      <c r="G93" s="60"/>
      <c r="H93" s="60"/>
      <c r="I93" s="60"/>
      <c r="J93" s="60"/>
      <c r="K93" s="60"/>
      <c r="L93" s="60"/>
      <c r="M93" s="62">
        <f t="shared" si="33"/>
        <v>0</v>
      </c>
      <c r="N93" s="31"/>
      <c r="O93" s="60"/>
      <c r="P93" s="60" t="e">
        <f t="shared" si="34"/>
        <v>#N/A</v>
      </c>
      <c r="Q93" s="178"/>
      <c r="R93" s="60"/>
      <c r="S93" s="60"/>
      <c r="T93" s="60"/>
      <c r="U93" s="46" t="e">
        <f t="shared" si="35"/>
        <v>#N/A</v>
      </c>
      <c r="V93" s="62" t="e">
        <f t="shared" si="36"/>
        <v>#N/A</v>
      </c>
      <c r="W93" s="62" t="e">
        <f t="shared" si="59"/>
        <v>#N/A</v>
      </c>
      <c r="X93" s="62" t="e">
        <f t="shared" si="37"/>
        <v>#N/A</v>
      </c>
      <c r="Y93" s="62" t="e">
        <f t="shared" si="38"/>
        <v>#N/A</v>
      </c>
      <c r="Z93" s="62" t="e">
        <f t="array" ref="Z93">_xlfn.IFS(H93=1,2,H93=3,1)</f>
        <v>#N/A</v>
      </c>
      <c r="AA93" s="62" t="e">
        <f t="shared" si="39"/>
        <v>#N/A</v>
      </c>
      <c r="AB93" s="62" t="e">
        <f t="shared" si="40"/>
        <v>#N/A</v>
      </c>
      <c r="AC93" s="62" t="e">
        <f t="shared" si="41"/>
        <v>#N/A</v>
      </c>
      <c r="AD93" s="62" t="e">
        <f t="shared" si="42"/>
        <v>#N/A</v>
      </c>
      <c r="AE93" s="62" t="e">
        <f t="shared" si="43"/>
        <v>#N/A</v>
      </c>
      <c r="AF93" s="62" t="e">
        <f t="shared" si="44"/>
        <v>#N/A</v>
      </c>
      <c r="AG93" s="62">
        <f t="shared" si="45"/>
        <v>0</v>
      </c>
      <c r="AH93" s="62" t="str">
        <f t="shared" si="46"/>
        <v/>
      </c>
      <c r="AI93" s="62">
        <f t="shared" si="47"/>
        <v>0</v>
      </c>
      <c r="AJ93" s="62" t="e">
        <f t="shared" si="48"/>
        <v>#VALUE!</v>
      </c>
      <c r="AK93" s="62" t="e">
        <f t="shared" si="49"/>
        <v>#N/A</v>
      </c>
      <c r="AL93" s="62" t="e">
        <f t="shared" si="50"/>
        <v>#N/A</v>
      </c>
      <c r="AM93" s="62">
        <f t="shared" si="51"/>
        <v>0</v>
      </c>
      <c r="AN93" s="62">
        <f t="shared" si="52"/>
        <v>0</v>
      </c>
      <c r="AO93" s="62"/>
      <c r="AP93" s="62" t="e">
        <f t="shared" si="53"/>
        <v>#N/A</v>
      </c>
      <c r="AQ93" s="62" t="e">
        <f t="shared" si="54"/>
        <v>#VALUE!</v>
      </c>
      <c r="AR93" s="65" t="str">
        <f t="shared" si="55"/>
        <v/>
      </c>
      <c r="AS93" s="62">
        <f t="shared" si="56"/>
        <v>0</v>
      </c>
      <c r="AT93" s="62">
        <f t="shared" si="57"/>
        <v>0</v>
      </c>
      <c r="AU93" s="62">
        <f t="shared" si="58"/>
        <v>0</v>
      </c>
    </row>
    <row r="94" spans="1:47" ht="14.45" customHeight="1" x14ac:dyDescent="0.2">
      <c r="A94" s="64">
        <f t="shared" si="31"/>
        <v>0</v>
      </c>
      <c r="B94" s="14" t="e">
        <f t="shared" si="32"/>
        <v>#N/A</v>
      </c>
      <c r="C94" s="60"/>
      <c r="D94" s="71"/>
      <c r="E94" s="60"/>
      <c r="F94" s="60"/>
      <c r="G94" s="60"/>
      <c r="H94" s="60"/>
      <c r="I94" s="60"/>
      <c r="J94" s="60"/>
      <c r="K94" s="60"/>
      <c r="L94" s="60"/>
      <c r="M94" s="62">
        <f t="shared" si="33"/>
        <v>0</v>
      </c>
      <c r="N94" s="31"/>
      <c r="O94" s="60"/>
      <c r="P94" s="60" t="e">
        <f t="shared" si="34"/>
        <v>#N/A</v>
      </c>
      <c r="Q94" s="178"/>
      <c r="R94" s="60"/>
      <c r="S94" s="60"/>
      <c r="T94" s="60"/>
      <c r="U94" s="46" t="e">
        <f t="shared" si="35"/>
        <v>#N/A</v>
      </c>
      <c r="V94" s="62" t="e">
        <f t="shared" si="36"/>
        <v>#N/A</v>
      </c>
      <c r="W94" s="62" t="e">
        <f t="shared" si="59"/>
        <v>#N/A</v>
      </c>
      <c r="X94" s="62" t="e">
        <f t="shared" si="37"/>
        <v>#N/A</v>
      </c>
      <c r="Y94" s="62" t="e">
        <f t="shared" si="38"/>
        <v>#N/A</v>
      </c>
      <c r="Z94" s="62" t="e">
        <f t="array" ref="Z94">_xlfn.IFS(H94=1,2,H94=3,1)</f>
        <v>#N/A</v>
      </c>
      <c r="AA94" s="62" t="e">
        <f t="shared" si="39"/>
        <v>#N/A</v>
      </c>
      <c r="AB94" s="62" t="e">
        <f t="shared" si="40"/>
        <v>#N/A</v>
      </c>
      <c r="AC94" s="62" t="e">
        <f t="shared" si="41"/>
        <v>#N/A</v>
      </c>
      <c r="AD94" s="62" t="e">
        <f t="shared" si="42"/>
        <v>#N/A</v>
      </c>
      <c r="AE94" s="62" t="e">
        <f t="shared" si="43"/>
        <v>#N/A</v>
      </c>
      <c r="AF94" s="62" t="e">
        <f t="shared" si="44"/>
        <v>#N/A</v>
      </c>
      <c r="AG94" s="62">
        <f t="shared" si="45"/>
        <v>0</v>
      </c>
      <c r="AH94" s="62" t="str">
        <f t="shared" si="46"/>
        <v/>
      </c>
      <c r="AI94" s="62">
        <f t="shared" si="47"/>
        <v>0</v>
      </c>
      <c r="AJ94" s="62" t="e">
        <f t="shared" si="48"/>
        <v>#VALUE!</v>
      </c>
      <c r="AK94" s="62" t="e">
        <f t="shared" si="49"/>
        <v>#N/A</v>
      </c>
      <c r="AL94" s="62" t="e">
        <f t="shared" si="50"/>
        <v>#N/A</v>
      </c>
      <c r="AM94" s="62">
        <f t="shared" si="51"/>
        <v>0</v>
      </c>
      <c r="AN94" s="62">
        <f t="shared" si="52"/>
        <v>0</v>
      </c>
      <c r="AO94" s="62"/>
      <c r="AP94" s="62" t="e">
        <f t="shared" si="53"/>
        <v>#N/A</v>
      </c>
      <c r="AQ94" s="62" t="e">
        <f t="shared" si="54"/>
        <v>#VALUE!</v>
      </c>
      <c r="AR94" s="65" t="str">
        <f t="shared" si="55"/>
        <v/>
      </c>
      <c r="AS94" s="62">
        <f t="shared" si="56"/>
        <v>0</v>
      </c>
      <c r="AT94" s="62">
        <f t="shared" si="57"/>
        <v>0</v>
      </c>
      <c r="AU94" s="62">
        <f t="shared" si="58"/>
        <v>0</v>
      </c>
    </row>
    <row r="95" spans="1:47" ht="14.45" customHeight="1" x14ac:dyDescent="0.2">
      <c r="A95" s="64">
        <f t="shared" si="31"/>
        <v>0</v>
      </c>
      <c r="B95" s="14" t="e">
        <f t="shared" si="32"/>
        <v>#N/A</v>
      </c>
      <c r="C95" s="110"/>
      <c r="D95" s="71"/>
      <c r="E95" s="60"/>
      <c r="F95" s="60"/>
      <c r="G95" s="60"/>
      <c r="H95" s="60"/>
      <c r="I95" s="60"/>
      <c r="J95" s="60"/>
      <c r="K95" s="60"/>
      <c r="L95" s="60"/>
      <c r="M95" s="62">
        <f t="shared" si="33"/>
        <v>0</v>
      </c>
      <c r="N95" s="31"/>
      <c r="O95" s="60"/>
      <c r="P95" s="60" t="e">
        <f t="shared" si="34"/>
        <v>#N/A</v>
      </c>
      <c r="Q95" s="178"/>
      <c r="R95" s="60"/>
      <c r="S95" s="60"/>
      <c r="T95" s="60"/>
      <c r="U95" s="46" t="e">
        <f t="shared" si="35"/>
        <v>#N/A</v>
      </c>
      <c r="V95" s="62" t="e">
        <f t="shared" si="36"/>
        <v>#N/A</v>
      </c>
      <c r="W95" s="62" t="e">
        <f t="shared" si="59"/>
        <v>#N/A</v>
      </c>
      <c r="X95" s="62" t="e">
        <f t="shared" si="37"/>
        <v>#N/A</v>
      </c>
      <c r="Y95" s="62" t="e">
        <f t="shared" si="38"/>
        <v>#N/A</v>
      </c>
      <c r="Z95" s="62" t="e">
        <f t="array" ref="Z95">_xlfn.IFS(H95=1,2,H95=3,1)</f>
        <v>#N/A</v>
      </c>
      <c r="AA95" s="62" t="e">
        <f t="shared" si="39"/>
        <v>#N/A</v>
      </c>
      <c r="AB95" s="62" t="e">
        <f t="shared" si="40"/>
        <v>#N/A</v>
      </c>
      <c r="AC95" s="62" t="e">
        <f t="shared" si="41"/>
        <v>#N/A</v>
      </c>
      <c r="AD95" s="62" t="e">
        <f t="shared" si="42"/>
        <v>#N/A</v>
      </c>
      <c r="AE95" s="62" t="e">
        <f t="shared" si="43"/>
        <v>#N/A</v>
      </c>
      <c r="AF95" s="62" t="e">
        <f t="shared" si="44"/>
        <v>#N/A</v>
      </c>
      <c r="AG95" s="62">
        <f t="shared" si="45"/>
        <v>0</v>
      </c>
      <c r="AH95" s="62" t="str">
        <f t="shared" si="46"/>
        <v/>
      </c>
      <c r="AI95" s="62">
        <f t="shared" si="47"/>
        <v>0</v>
      </c>
      <c r="AJ95" s="62" t="e">
        <f t="shared" si="48"/>
        <v>#VALUE!</v>
      </c>
      <c r="AK95" s="62" t="e">
        <f t="shared" si="49"/>
        <v>#N/A</v>
      </c>
      <c r="AL95" s="62" t="e">
        <f t="shared" si="50"/>
        <v>#N/A</v>
      </c>
      <c r="AM95" s="62">
        <f t="shared" si="51"/>
        <v>0</v>
      </c>
      <c r="AN95" s="62">
        <f t="shared" si="52"/>
        <v>0</v>
      </c>
      <c r="AO95" s="62"/>
      <c r="AP95" s="62" t="e">
        <f t="shared" si="53"/>
        <v>#N/A</v>
      </c>
      <c r="AQ95" s="62" t="e">
        <f t="shared" si="54"/>
        <v>#VALUE!</v>
      </c>
      <c r="AR95" s="65" t="str">
        <f t="shared" si="55"/>
        <v/>
      </c>
      <c r="AS95" s="62">
        <f t="shared" si="56"/>
        <v>0</v>
      </c>
      <c r="AT95" s="62">
        <f t="shared" si="57"/>
        <v>0</v>
      </c>
      <c r="AU95" s="62">
        <f t="shared" si="58"/>
        <v>0</v>
      </c>
    </row>
    <row r="96" spans="1:47" ht="14.45" customHeight="1" x14ac:dyDescent="0.2">
      <c r="A96" s="64">
        <f t="shared" si="31"/>
        <v>0</v>
      </c>
      <c r="B96" s="14" t="e">
        <f t="shared" si="32"/>
        <v>#N/A</v>
      </c>
      <c r="C96" s="60"/>
      <c r="D96" s="71"/>
      <c r="E96" s="60"/>
      <c r="F96" s="60"/>
      <c r="G96" s="60"/>
      <c r="H96" s="60"/>
      <c r="I96" s="60"/>
      <c r="J96" s="60"/>
      <c r="K96" s="60"/>
      <c r="L96" s="60"/>
      <c r="M96" s="62">
        <f t="shared" si="33"/>
        <v>0</v>
      </c>
      <c r="N96" s="31"/>
      <c r="O96" s="60"/>
      <c r="P96" s="60" t="e">
        <f t="shared" si="34"/>
        <v>#N/A</v>
      </c>
      <c r="Q96" s="178"/>
      <c r="R96" s="60"/>
      <c r="S96" s="60"/>
      <c r="T96" s="60"/>
      <c r="U96" s="46" t="e">
        <f t="shared" si="35"/>
        <v>#N/A</v>
      </c>
      <c r="V96" s="62" t="e">
        <f t="shared" si="36"/>
        <v>#N/A</v>
      </c>
      <c r="W96" s="62" t="e">
        <f t="shared" si="59"/>
        <v>#N/A</v>
      </c>
      <c r="X96" s="62" t="e">
        <f t="shared" si="37"/>
        <v>#N/A</v>
      </c>
      <c r="Y96" s="62" t="e">
        <f t="shared" si="38"/>
        <v>#N/A</v>
      </c>
      <c r="Z96" s="62" t="e">
        <f t="array" ref="Z96">_xlfn.IFS(H96=1,2,H96=3,1)</f>
        <v>#N/A</v>
      </c>
      <c r="AA96" s="62" t="e">
        <f t="shared" si="39"/>
        <v>#N/A</v>
      </c>
      <c r="AB96" s="62" t="e">
        <f t="shared" si="40"/>
        <v>#N/A</v>
      </c>
      <c r="AC96" s="62" t="e">
        <f t="shared" si="41"/>
        <v>#N/A</v>
      </c>
      <c r="AD96" s="62" t="e">
        <f t="shared" si="42"/>
        <v>#N/A</v>
      </c>
      <c r="AE96" s="62" t="e">
        <f t="shared" si="43"/>
        <v>#N/A</v>
      </c>
      <c r="AF96" s="62" t="e">
        <f t="shared" si="44"/>
        <v>#N/A</v>
      </c>
      <c r="AG96" s="62">
        <f t="shared" si="45"/>
        <v>0</v>
      </c>
      <c r="AH96" s="62" t="str">
        <f t="shared" si="46"/>
        <v/>
      </c>
      <c r="AI96" s="62">
        <f t="shared" si="47"/>
        <v>0</v>
      </c>
      <c r="AJ96" s="62" t="e">
        <f t="shared" si="48"/>
        <v>#VALUE!</v>
      </c>
      <c r="AK96" s="62" t="e">
        <f t="shared" si="49"/>
        <v>#N/A</v>
      </c>
      <c r="AL96" s="62" t="e">
        <f t="shared" si="50"/>
        <v>#N/A</v>
      </c>
      <c r="AM96" s="62">
        <f t="shared" si="51"/>
        <v>0</v>
      </c>
      <c r="AN96" s="62">
        <f t="shared" si="52"/>
        <v>0</v>
      </c>
      <c r="AO96" s="62"/>
      <c r="AP96" s="62" t="e">
        <f t="shared" si="53"/>
        <v>#N/A</v>
      </c>
      <c r="AQ96" s="62" t="e">
        <f t="shared" si="54"/>
        <v>#VALUE!</v>
      </c>
      <c r="AR96" s="65" t="str">
        <f t="shared" si="55"/>
        <v/>
      </c>
      <c r="AS96" s="62">
        <f t="shared" si="56"/>
        <v>0</v>
      </c>
      <c r="AT96" s="62">
        <f t="shared" si="57"/>
        <v>0</v>
      </c>
      <c r="AU96" s="62">
        <f t="shared" si="58"/>
        <v>0</v>
      </c>
    </row>
    <row r="97" spans="1:47" ht="14.45" customHeight="1" x14ac:dyDescent="0.2">
      <c r="A97" s="64">
        <f t="shared" si="31"/>
        <v>0</v>
      </c>
      <c r="B97" s="14" t="e">
        <f t="shared" si="32"/>
        <v>#N/A</v>
      </c>
      <c r="C97" s="110"/>
      <c r="D97" s="71"/>
      <c r="E97" s="60"/>
      <c r="F97" s="60"/>
      <c r="G97" s="60"/>
      <c r="H97" s="60"/>
      <c r="I97" s="60"/>
      <c r="J97" s="60"/>
      <c r="K97" s="60"/>
      <c r="L97" s="60"/>
      <c r="M97" s="62">
        <f t="shared" si="33"/>
        <v>0</v>
      </c>
      <c r="N97" s="31"/>
      <c r="O97" s="60"/>
      <c r="P97" s="60" t="e">
        <f t="shared" si="34"/>
        <v>#N/A</v>
      </c>
      <c r="Q97" s="178"/>
      <c r="R97" s="60"/>
      <c r="S97" s="60"/>
      <c r="T97" s="60"/>
      <c r="U97" s="46" t="e">
        <f t="shared" si="35"/>
        <v>#N/A</v>
      </c>
      <c r="V97" s="62" t="e">
        <f t="shared" si="36"/>
        <v>#N/A</v>
      </c>
      <c r="W97" s="62" t="e">
        <f t="shared" si="59"/>
        <v>#N/A</v>
      </c>
      <c r="X97" s="62" t="e">
        <f t="shared" si="37"/>
        <v>#N/A</v>
      </c>
      <c r="Y97" s="62" t="e">
        <f t="shared" si="38"/>
        <v>#N/A</v>
      </c>
      <c r="Z97" s="62" t="e">
        <f t="array" ref="Z97">_xlfn.IFS(H97=1,2,H97=3,1)</f>
        <v>#N/A</v>
      </c>
      <c r="AA97" s="62" t="e">
        <f t="shared" si="39"/>
        <v>#N/A</v>
      </c>
      <c r="AB97" s="62" t="e">
        <f t="shared" si="40"/>
        <v>#N/A</v>
      </c>
      <c r="AC97" s="62" t="e">
        <f t="shared" si="41"/>
        <v>#N/A</v>
      </c>
      <c r="AD97" s="62" t="e">
        <f t="shared" si="42"/>
        <v>#N/A</v>
      </c>
      <c r="AE97" s="62" t="e">
        <f t="shared" si="43"/>
        <v>#N/A</v>
      </c>
      <c r="AF97" s="62" t="e">
        <f t="shared" si="44"/>
        <v>#N/A</v>
      </c>
      <c r="AG97" s="62">
        <f t="shared" si="45"/>
        <v>0</v>
      </c>
      <c r="AH97" s="62" t="str">
        <f t="shared" si="46"/>
        <v/>
      </c>
      <c r="AI97" s="62">
        <f t="shared" si="47"/>
        <v>0</v>
      </c>
      <c r="AJ97" s="62" t="e">
        <f t="shared" si="48"/>
        <v>#VALUE!</v>
      </c>
      <c r="AK97" s="62" t="e">
        <f t="shared" si="49"/>
        <v>#N/A</v>
      </c>
      <c r="AL97" s="62" t="e">
        <f t="shared" si="50"/>
        <v>#N/A</v>
      </c>
      <c r="AM97" s="62">
        <f t="shared" si="51"/>
        <v>0</v>
      </c>
      <c r="AN97" s="62">
        <f t="shared" si="52"/>
        <v>0</v>
      </c>
      <c r="AO97" s="62"/>
      <c r="AP97" s="62" t="e">
        <f t="shared" si="53"/>
        <v>#N/A</v>
      </c>
      <c r="AQ97" s="62" t="e">
        <f t="shared" si="54"/>
        <v>#VALUE!</v>
      </c>
      <c r="AR97" s="65" t="str">
        <f t="shared" si="55"/>
        <v/>
      </c>
      <c r="AS97" s="62">
        <f t="shared" si="56"/>
        <v>0</v>
      </c>
      <c r="AT97" s="62">
        <f t="shared" si="57"/>
        <v>0</v>
      </c>
      <c r="AU97" s="62">
        <f t="shared" si="58"/>
        <v>0</v>
      </c>
    </row>
    <row r="98" spans="1:47" ht="14.45" customHeight="1" x14ac:dyDescent="0.2">
      <c r="A98" s="64">
        <f t="shared" si="31"/>
        <v>0</v>
      </c>
      <c r="B98" s="14" t="e">
        <f t="shared" si="32"/>
        <v>#N/A</v>
      </c>
      <c r="C98" s="110"/>
      <c r="D98" s="60"/>
      <c r="E98" s="60"/>
      <c r="F98" s="60"/>
      <c r="G98" s="60"/>
      <c r="H98" s="60"/>
      <c r="I98" s="60"/>
      <c r="J98" s="60"/>
      <c r="K98" s="60"/>
      <c r="L98" s="60"/>
      <c r="M98" s="62">
        <f t="shared" si="33"/>
        <v>0</v>
      </c>
      <c r="N98" s="31"/>
      <c r="O98" s="60"/>
      <c r="P98" s="60" t="e">
        <f t="shared" si="34"/>
        <v>#N/A</v>
      </c>
      <c r="Q98" s="178"/>
      <c r="R98" s="60"/>
      <c r="S98" s="60"/>
      <c r="T98" s="60"/>
      <c r="U98" s="46" t="e">
        <f t="shared" si="35"/>
        <v>#N/A</v>
      </c>
      <c r="V98" s="62" t="e">
        <f t="shared" si="36"/>
        <v>#N/A</v>
      </c>
      <c r="W98" s="62" t="e">
        <f t="shared" si="59"/>
        <v>#N/A</v>
      </c>
      <c r="X98" s="62" t="e">
        <f t="shared" si="37"/>
        <v>#N/A</v>
      </c>
      <c r="Y98" s="62" t="e">
        <f t="shared" si="38"/>
        <v>#N/A</v>
      </c>
      <c r="Z98" s="62" t="e">
        <f t="array" ref="Z98">_xlfn.IFS(H98=1,2,H98=3,1)</f>
        <v>#N/A</v>
      </c>
      <c r="AA98" s="62" t="e">
        <f t="shared" si="39"/>
        <v>#N/A</v>
      </c>
      <c r="AB98" s="62" t="e">
        <f t="shared" si="40"/>
        <v>#N/A</v>
      </c>
      <c r="AC98" s="62" t="e">
        <f t="shared" si="41"/>
        <v>#N/A</v>
      </c>
      <c r="AD98" s="62" t="e">
        <f t="shared" si="42"/>
        <v>#N/A</v>
      </c>
      <c r="AE98" s="62" t="e">
        <f t="shared" si="43"/>
        <v>#N/A</v>
      </c>
      <c r="AF98" s="62" t="e">
        <f t="shared" si="44"/>
        <v>#N/A</v>
      </c>
      <c r="AG98" s="62">
        <f t="shared" si="45"/>
        <v>0</v>
      </c>
      <c r="AH98" s="62" t="str">
        <f t="shared" si="46"/>
        <v/>
      </c>
      <c r="AI98" s="62">
        <f t="shared" si="47"/>
        <v>0</v>
      </c>
      <c r="AJ98" s="62" t="e">
        <f t="shared" si="48"/>
        <v>#VALUE!</v>
      </c>
      <c r="AK98" s="62" t="e">
        <f t="shared" si="49"/>
        <v>#N/A</v>
      </c>
      <c r="AL98" s="62" t="e">
        <f t="shared" si="50"/>
        <v>#N/A</v>
      </c>
      <c r="AM98" s="62">
        <f t="shared" si="51"/>
        <v>0</v>
      </c>
      <c r="AN98" s="62">
        <f t="shared" si="52"/>
        <v>0</v>
      </c>
      <c r="AO98" s="62"/>
      <c r="AP98" s="62" t="e">
        <f t="shared" si="53"/>
        <v>#N/A</v>
      </c>
      <c r="AQ98" s="62" t="e">
        <f t="shared" si="54"/>
        <v>#VALUE!</v>
      </c>
      <c r="AR98" s="65" t="str">
        <f t="shared" si="55"/>
        <v/>
      </c>
      <c r="AS98" s="62">
        <f t="shared" si="56"/>
        <v>0</v>
      </c>
      <c r="AT98" s="62">
        <f t="shared" si="57"/>
        <v>0</v>
      </c>
      <c r="AU98" s="62">
        <f t="shared" si="58"/>
        <v>0</v>
      </c>
    </row>
    <row r="99" spans="1:47" ht="14.45" customHeight="1" x14ac:dyDescent="0.2">
      <c r="A99" s="64">
        <f t="shared" si="31"/>
        <v>0</v>
      </c>
      <c r="B99" s="14" t="e">
        <f t="shared" si="32"/>
        <v>#N/A</v>
      </c>
      <c r="C99" s="110"/>
      <c r="D99" s="60"/>
      <c r="E99" s="60"/>
      <c r="F99" s="60"/>
      <c r="G99" s="60"/>
      <c r="H99" s="60"/>
      <c r="I99" s="60"/>
      <c r="J99" s="60"/>
      <c r="K99" s="60"/>
      <c r="L99" s="60"/>
      <c r="M99" s="62">
        <f t="shared" si="33"/>
        <v>0</v>
      </c>
      <c r="N99" s="31"/>
      <c r="O99" s="60"/>
      <c r="P99" s="60" t="e">
        <f t="shared" si="34"/>
        <v>#N/A</v>
      </c>
      <c r="Q99" s="178"/>
      <c r="R99" s="60"/>
      <c r="S99" s="60"/>
      <c r="T99" s="60"/>
      <c r="U99" s="46" t="e">
        <f t="shared" si="35"/>
        <v>#N/A</v>
      </c>
      <c r="V99" s="62" t="e">
        <f t="shared" si="36"/>
        <v>#N/A</v>
      </c>
      <c r="W99" s="62" t="e">
        <f t="shared" si="59"/>
        <v>#N/A</v>
      </c>
      <c r="X99" s="62" t="e">
        <f t="shared" si="37"/>
        <v>#N/A</v>
      </c>
      <c r="Y99" s="62" t="e">
        <f t="shared" si="38"/>
        <v>#N/A</v>
      </c>
      <c r="Z99" s="62" t="e">
        <f t="array" ref="Z99">_xlfn.IFS(H99=1,2,H99=3,1)</f>
        <v>#N/A</v>
      </c>
      <c r="AA99" s="62" t="e">
        <f t="shared" si="39"/>
        <v>#N/A</v>
      </c>
      <c r="AB99" s="62" t="e">
        <f t="shared" ref="AB99:AB120" si="60">Z99*(X99*I99/W99+Y99*I99*AA99/1000)*U99</f>
        <v>#N/A</v>
      </c>
      <c r="AC99" s="62" t="e">
        <f t="shared" si="41"/>
        <v>#N/A</v>
      </c>
      <c r="AD99" s="62" t="e">
        <f t="shared" si="42"/>
        <v>#N/A</v>
      </c>
      <c r="AE99" s="62" t="e">
        <f t="shared" si="43"/>
        <v>#N/A</v>
      </c>
      <c r="AF99" s="62" t="e">
        <f t="shared" si="44"/>
        <v>#N/A</v>
      </c>
      <c r="AG99" s="62">
        <f t="shared" si="45"/>
        <v>0</v>
      </c>
      <c r="AH99" s="62" t="str">
        <f t="shared" si="46"/>
        <v/>
      </c>
      <c r="AI99" s="62">
        <f t="shared" si="47"/>
        <v>0</v>
      </c>
      <c r="AJ99" s="62" t="e">
        <f t="shared" si="48"/>
        <v>#VALUE!</v>
      </c>
      <c r="AK99" s="62" t="e">
        <f t="shared" si="49"/>
        <v>#N/A</v>
      </c>
      <c r="AL99" s="62" t="e">
        <f t="shared" si="50"/>
        <v>#N/A</v>
      </c>
      <c r="AM99" s="62">
        <f t="shared" si="51"/>
        <v>0</v>
      </c>
      <c r="AN99" s="62">
        <f t="shared" si="52"/>
        <v>0</v>
      </c>
      <c r="AO99" s="62"/>
      <c r="AP99" s="62" t="e">
        <f t="shared" si="53"/>
        <v>#N/A</v>
      </c>
      <c r="AQ99" s="62" t="e">
        <f t="shared" si="54"/>
        <v>#VALUE!</v>
      </c>
      <c r="AR99" s="65" t="str">
        <f t="shared" si="55"/>
        <v/>
      </c>
      <c r="AS99" s="62">
        <f t="shared" si="56"/>
        <v>0</v>
      </c>
      <c r="AT99" s="62">
        <f t="shared" si="57"/>
        <v>0</v>
      </c>
      <c r="AU99" s="62">
        <f t="shared" si="58"/>
        <v>0</v>
      </c>
    </row>
    <row r="100" spans="1:47" ht="14.45" customHeight="1" x14ac:dyDescent="0.2">
      <c r="A100" s="64">
        <f t="shared" si="31"/>
        <v>0</v>
      </c>
      <c r="B100" s="14" t="e">
        <f t="shared" si="32"/>
        <v>#N/A</v>
      </c>
      <c r="C100" s="110"/>
      <c r="D100" s="60"/>
      <c r="E100" s="60"/>
      <c r="F100" s="60"/>
      <c r="G100" s="60"/>
      <c r="H100" s="60"/>
      <c r="I100" s="60"/>
      <c r="J100" s="60"/>
      <c r="K100" s="60"/>
      <c r="L100" s="60"/>
      <c r="M100" s="62">
        <f t="shared" si="33"/>
        <v>0</v>
      </c>
      <c r="N100" s="31"/>
      <c r="O100" s="60"/>
      <c r="P100" s="60" t="e">
        <f t="shared" si="34"/>
        <v>#N/A</v>
      </c>
      <c r="Q100" s="178"/>
      <c r="R100" s="60"/>
      <c r="S100" s="60"/>
      <c r="T100" s="60"/>
      <c r="U100" s="46" t="e">
        <f t="shared" si="35"/>
        <v>#N/A</v>
      </c>
      <c r="V100" s="62" t="e">
        <f t="shared" si="36"/>
        <v>#N/A</v>
      </c>
      <c r="W100" s="62" t="e">
        <f t="shared" si="59"/>
        <v>#N/A</v>
      </c>
      <c r="X100" s="62" t="e">
        <f t="shared" si="37"/>
        <v>#N/A</v>
      </c>
      <c r="Y100" s="62" t="e">
        <f t="shared" si="38"/>
        <v>#N/A</v>
      </c>
      <c r="Z100" s="62" t="e">
        <f t="array" ref="Z100">_xlfn.IFS(H100=1,2,H100=3,1)</f>
        <v>#N/A</v>
      </c>
      <c r="AA100" s="62" t="e">
        <f t="shared" si="39"/>
        <v>#N/A</v>
      </c>
      <c r="AB100" s="62" t="e">
        <f t="shared" si="60"/>
        <v>#N/A</v>
      </c>
      <c r="AC100" s="62" t="e">
        <f t="shared" si="41"/>
        <v>#N/A</v>
      </c>
      <c r="AD100" s="62" t="e">
        <f t="shared" si="42"/>
        <v>#N/A</v>
      </c>
      <c r="AE100" s="62" t="e">
        <f t="shared" si="43"/>
        <v>#N/A</v>
      </c>
      <c r="AF100" s="62" t="e">
        <f t="shared" si="44"/>
        <v>#N/A</v>
      </c>
      <c r="AG100" s="62">
        <f t="shared" si="45"/>
        <v>0</v>
      </c>
      <c r="AH100" s="62" t="str">
        <f t="shared" si="46"/>
        <v/>
      </c>
      <c r="AI100" s="62">
        <f t="shared" si="47"/>
        <v>0</v>
      </c>
      <c r="AJ100" s="62" t="e">
        <f t="shared" si="48"/>
        <v>#VALUE!</v>
      </c>
      <c r="AK100" s="62" t="e">
        <f t="shared" si="49"/>
        <v>#N/A</v>
      </c>
      <c r="AL100" s="62" t="e">
        <f t="shared" si="50"/>
        <v>#N/A</v>
      </c>
      <c r="AM100" s="62">
        <f t="shared" si="51"/>
        <v>0</v>
      </c>
      <c r="AN100" s="62">
        <f t="shared" si="52"/>
        <v>0</v>
      </c>
      <c r="AO100" s="62"/>
      <c r="AP100" s="62" t="e">
        <f t="shared" si="53"/>
        <v>#N/A</v>
      </c>
      <c r="AQ100" s="62" t="e">
        <f t="shared" si="54"/>
        <v>#VALUE!</v>
      </c>
      <c r="AR100" s="65" t="str">
        <f t="shared" si="55"/>
        <v/>
      </c>
      <c r="AS100" s="62">
        <f t="shared" si="56"/>
        <v>0</v>
      </c>
      <c r="AT100" s="62">
        <f t="shared" si="57"/>
        <v>0</v>
      </c>
      <c r="AU100" s="62">
        <f t="shared" si="58"/>
        <v>0</v>
      </c>
    </row>
    <row r="101" spans="1:47" ht="14.45" customHeight="1" x14ac:dyDescent="0.2">
      <c r="A101" s="64">
        <f t="shared" si="31"/>
        <v>0</v>
      </c>
      <c r="B101" s="14" t="e">
        <f t="shared" si="32"/>
        <v>#N/A</v>
      </c>
      <c r="C101" s="110"/>
      <c r="D101" s="60"/>
      <c r="E101" s="60"/>
      <c r="F101" s="60"/>
      <c r="G101" s="60"/>
      <c r="H101" s="60"/>
      <c r="I101" s="60"/>
      <c r="J101" s="60"/>
      <c r="K101" s="60"/>
      <c r="L101" s="60"/>
      <c r="M101" s="62">
        <f t="shared" si="33"/>
        <v>0</v>
      </c>
      <c r="N101" s="31"/>
      <c r="O101" s="60"/>
      <c r="P101" s="60" t="e">
        <f t="shared" si="34"/>
        <v>#N/A</v>
      </c>
      <c r="Q101" s="178"/>
      <c r="R101" s="60"/>
      <c r="S101" s="60"/>
      <c r="T101" s="60"/>
      <c r="U101" s="46" t="e">
        <f t="shared" si="35"/>
        <v>#N/A</v>
      </c>
      <c r="V101" s="62" t="e">
        <f t="shared" si="36"/>
        <v>#N/A</v>
      </c>
      <c r="W101" s="62" t="e">
        <f t="shared" si="59"/>
        <v>#N/A</v>
      </c>
      <c r="X101" s="62" t="e">
        <f t="shared" si="37"/>
        <v>#N/A</v>
      </c>
      <c r="Y101" s="62" t="e">
        <f t="shared" si="38"/>
        <v>#N/A</v>
      </c>
      <c r="Z101" s="62" t="e">
        <f t="array" ref="Z101">_xlfn.IFS(H101=1,2,H101=3,1)</f>
        <v>#N/A</v>
      </c>
      <c r="AA101" s="62" t="e">
        <f t="shared" si="39"/>
        <v>#N/A</v>
      </c>
      <c r="AB101" s="62" t="e">
        <f t="shared" si="60"/>
        <v>#N/A</v>
      </c>
      <c r="AC101" s="62" t="e">
        <f t="shared" si="41"/>
        <v>#N/A</v>
      </c>
      <c r="AD101" s="62" t="e">
        <f t="shared" si="42"/>
        <v>#N/A</v>
      </c>
      <c r="AE101" s="62" t="e">
        <f t="shared" si="43"/>
        <v>#N/A</v>
      </c>
      <c r="AF101" s="62" t="e">
        <f t="shared" si="44"/>
        <v>#N/A</v>
      </c>
      <c r="AG101" s="62">
        <f t="shared" si="45"/>
        <v>0</v>
      </c>
      <c r="AH101" s="62" t="str">
        <f t="shared" si="46"/>
        <v/>
      </c>
      <c r="AI101" s="62">
        <f t="shared" si="47"/>
        <v>0</v>
      </c>
      <c r="AJ101" s="62" t="e">
        <f t="shared" si="48"/>
        <v>#VALUE!</v>
      </c>
      <c r="AK101" s="62" t="e">
        <f t="shared" si="49"/>
        <v>#N/A</v>
      </c>
      <c r="AL101" s="62" t="e">
        <f t="shared" si="50"/>
        <v>#N/A</v>
      </c>
      <c r="AM101" s="62">
        <f t="shared" si="51"/>
        <v>0</v>
      </c>
      <c r="AN101" s="62">
        <f t="shared" si="52"/>
        <v>0</v>
      </c>
      <c r="AO101" s="62"/>
      <c r="AP101" s="62" t="e">
        <f t="shared" si="53"/>
        <v>#N/A</v>
      </c>
      <c r="AQ101" s="62" t="e">
        <f t="shared" si="54"/>
        <v>#VALUE!</v>
      </c>
      <c r="AR101" s="65" t="str">
        <f t="shared" si="55"/>
        <v/>
      </c>
      <c r="AS101" s="62">
        <f t="shared" si="56"/>
        <v>0</v>
      </c>
      <c r="AT101" s="62">
        <f t="shared" si="57"/>
        <v>0</v>
      </c>
      <c r="AU101" s="62">
        <f t="shared" si="58"/>
        <v>0</v>
      </c>
    </row>
    <row r="102" spans="1:47" ht="14.45" customHeight="1" x14ac:dyDescent="0.2">
      <c r="A102" s="64">
        <f t="shared" si="31"/>
        <v>0</v>
      </c>
      <c r="B102" s="14" t="e">
        <f t="shared" si="32"/>
        <v>#N/A</v>
      </c>
      <c r="C102" s="110"/>
      <c r="D102" s="60"/>
      <c r="E102" s="60"/>
      <c r="F102" s="60"/>
      <c r="G102" s="60"/>
      <c r="H102" s="60"/>
      <c r="I102" s="60"/>
      <c r="J102" s="60"/>
      <c r="K102" s="60"/>
      <c r="L102" s="60"/>
      <c r="M102" s="62">
        <f t="shared" si="33"/>
        <v>0</v>
      </c>
      <c r="N102" s="31"/>
      <c r="O102" s="60"/>
      <c r="P102" s="60" t="e">
        <f t="shared" si="34"/>
        <v>#N/A</v>
      </c>
      <c r="Q102" s="178"/>
      <c r="R102" s="60"/>
      <c r="S102" s="60"/>
      <c r="T102" s="60"/>
      <c r="U102" s="46" t="e">
        <f t="shared" si="35"/>
        <v>#N/A</v>
      </c>
      <c r="V102" s="62" t="e">
        <f t="shared" si="36"/>
        <v>#N/A</v>
      </c>
      <c r="W102" s="62" t="e">
        <f t="shared" si="59"/>
        <v>#N/A</v>
      </c>
      <c r="X102" s="62" t="e">
        <f t="shared" si="37"/>
        <v>#N/A</v>
      </c>
      <c r="Y102" s="62" t="e">
        <f t="shared" si="38"/>
        <v>#N/A</v>
      </c>
      <c r="Z102" s="62" t="e">
        <f t="array" ref="Z102">_xlfn.IFS(H102=1,2,H102=3,1)</f>
        <v>#N/A</v>
      </c>
      <c r="AA102" s="62" t="e">
        <f t="shared" si="39"/>
        <v>#N/A</v>
      </c>
      <c r="AB102" s="62" t="e">
        <f t="shared" si="60"/>
        <v>#N/A</v>
      </c>
      <c r="AC102" s="62" t="e">
        <f t="shared" si="41"/>
        <v>#N/A</v>
      </c>
      <c r="AD102" s="62" t="e">
        <f t="shared" si="42"/>
        <v>#N/A</v>
      </c>
      <c r="AE102" s="62" t="e">
        <f t="shared" si="43"/>
        <v>#N/A</v>
      </c>
      <c r="AF102" s="62" t="e">
        <f t="shared" si="44"/>
        <v>#N/A</v>
      </c>
      <c r="AG102" s="62">
        <f t="shared" si="45"/>
        <v>0</v>
      </c>
      <c r="AH102" s="62" t="str">
        <f t="shared" si="46"/>
        <v/>
      </c>
      <c r="AI102" s="62">
        <f t="shared" si="47"/>
        <v>0</v>
      </c>
      <c r="AJ102" s="62" t="e">
        <f t="shared" si="48"/>
        <v>#VALUE!</v>
      </c>
      <c r="AK102" s="62" t="e">
        <f t="shared" si="49"/>
        <v>#N/A</v>
      </c>
      <c r="AL102" s="62" t="e">
        <f t="shared" si="50"/>
        <v>#N/A</v>
      </c>
      <c r="AM102" s="62">
        <f t="shared" si="51"/>
        <v>0</v>
      </c>
      <c r="AN102" s="62">
        <f t="shared" si="52"/>
        <v>0</v>
      </c>
      <c r="AO102" s="62"/>
      <c r="AP102" s="62" t="e">
        <f t="shared" si="53"/>
        <v>#N/A</v>
      </c>
      <c r="AQ102" s="62" t="e">
        <f t="shared" si="54"/>
        <v>#VALUE!</v>
      </c>
      <c r="AR102" s="65" t="str">
        <f t="shared" si="55"/>
        <v/>
      </c>
      <c r="AS102" s="62">
        <f t="shared" si="56"/>
        <v>0</v>
      </c>
      <c r="AT102" s="62">
        <f t="shared" si="57"/>
        <v>0</v>
      </c>
      <c r="AU102" s="62">
        <f t="shared" si="58"/>
        <v>0</v>
      </c>
    </row>
    <row r="103" spans="1:47" ht="14.45" customHeight="1" x14ac:dyDescent="0.2">
      <c r="A103" s="64">
        <f t="shared" si="31"/>
        <v>0</v>
      </c>
      <c r="B103" s="62" t="e">
        <f t="shared" si="32"/>
        <v>#N/A</v>
      </c>
      <c r="C103" s="110"/>
      <c r="D103" s="60"/>
      <c r="E103" s="60"/>
      <c r="F103" s="60"/>
      <c r="G103" s="60"/>
      <c r="H103" s="60"/>
      <c r="I103" s="60"/>
      <c r="J103" s="60"/>
      <c r="K103" s="60"/>
      <c r="L103" s="60"/>
      <c r="M103" s="62">
        <f t="shared" si="33"/>
        <v>0</v>
      </c>
      <c r="N103" s="31"/>
      <c r="O103" s="60"/>
      <c r="P103" s="60" t="e">
        <f t="shared" si="34"/>
        <v>#N/A</v>
      </c>
      <c r="Q103" s="178"/>
      <c r="R103" s="60"/>
      <c r="S103" s="60"/>
      <c r="T103" s="60"/>
      <c r="U103" s="46" t="e">
        <f t="shared" si="35"/>
        <v>#N/A</v>
      </c>
      <c r="V103" s="62" t="e">
        <f t="shared" si="36"/>
        <v>#N/A</v>
      </c>
      <c r="W103" s="62" t="e">
        <f t="shared" si="59"/>
        <v>#N/A</v>
      </c>
      <c r="X103" s="62" t="e">
        <f t="shared" si="37"/>
        <v>#N/A</v>
      </c>
      <c r="Y103" s="62" t="e">
        <f t="shared" si="38"/>
        <v>#N/A</v>
      </c>
      <c r="Z103" s="62" t="e">
        <f t="array" ref="Z103">_xlfn.IFS(H103=1,2,H103=3,1)</f>
        <v>#N/A</v>
      </c>
      <c r="AA103" s="62" t="e">
        <f t="shared" si="39"/>
        <v>#N/A</v>
      </c>
      <c r="AB103" s="62" t="e">
        <f t="shared" si="60"/>
        <v>#N/A</v>
      </c>
      <c r="AC103" s="62" t="e">
        <f t="shared" si="41"/>
        <v>#N/A</v>
      </c>
      <c r="AD103" s="62" t="e">
        <f t="shared" si="42"/>
        <v>#N/A</v>
      </c>
      <c r="AE103" s="62" t="e">
        <f t="shared" si="43"/>
        <v>#N/A</v>
      </c>
      <c r="AF103" s="62" t="e">
        <f t="shared" si="44"/>
        <v>#N/A</v>
      </c>
      <c r="AG103" s="62">
        <f t="shared" si="45"/>
        <v>0</v>
      </c>
      <c r="AH103" s="62" t="str">
        <f t="shared" si="46"/>
        <v/>
      </c>
      <c r="AI103" s="62">
        <f t="shared" si="47"/>
        <v>0</v>
      </c>
      <c r="AJ103" s="62" t="e">
        <f t="shared" si="48"/>
        <v>#VALUE!</v>
      </c>
      <c r="AK103" s="62" t="e">
        <f t="shared" si="49"/>
        <v>#N/A</v>
      </c>
      <c r="AL103" s="62" t="e">
        <f t="shared" si="50"/>
        <v>#N/A</v>
      </c>
      <c r="AM103" s="62">
        <f t="shared" si="51"/>
        <v>0</v>
      </c>
      <c r="AN103" s="62">
        <f t="shared" si="52"/>
        <v>0</v>
      </c>
      <c r="AO103" s="62"/>
      <c r="AP103" s="62" t="e">
        <f t="shared" si="53"/>
        <v>#N/A</v>
      </c>
      <c r="AQ103" s="62" t="e">
        <f t="shared" si="54"/>
        <v>#VALUE!</v>
      </c>
      <c r="AR103" s="65" t="str">
        <f t="shared" si="55"/>
        <v/>
      </c>
      <c r="AS103" s="62">
        <f t="shared" si="56"/>
        <v>0</v>
      </c>
      <c r="AT103" s="62">
        <f t="shared" si="57"/>
        <v>0</v>
      </c>
      <c r="AU103" s="62">
        <f t="shared" si="58"/>
        <v>0</v>
      </c>
    </row>
    <row r="104" spans="1:47" s="79" customFormat="1" ht="15" customHeight="1" thickBot="1" x14ac:dyDescent="0.25">
      <c r="A104" s="66">
        <f t="shared" si="31"/>
        <v>0</v>
      </c>
      <c r="B104" s="67" t="e">
        <f t="shared" si="32"/>
        <v>#N/A</v>
      </c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7">
        <f t="shared" si="33"/>
        <v>0</v>
      </c>
      <c r="N104" s="125"/>
      <c r="O104" s="68"/>
      <c r="P104" s="68" t="e">
        <f t="shared" si="34"/>
        <v>#N/A</v>
      </c>
      <c r="Q104" s="181"/>
      <c r="R104" s="68"/>
      <c r="S104" s="68"/>
      <c r="T104" s="68"/>
      <c r="U104" s="69" t="e">
        <f t="shared" si="35"/>
        <v>#N/A</v>
      </c>
      <c r="V104" s="67" t="e">
        <f t="shared" si="36"/>
        <v>#N/A</v>
      </c>
      <c r="W104" s="67" t="e">
        <f t="shared" si="59"/>
        <v>#N/A</v>
      </c>
      <c r="X104" s="67" t="e">
        <f t="shared" si="37"/>
        <v>#N/A</v>
      </c>
      <c r="Y104" s="67" t="e">
        <f t="shared" si="38"/>
        <v>#N/A</v>
      </c>
      <c r="Z104" s="67" t="e">
        <f t="array" ref="Z104">_xlfn.IFS(H104=1,2,H104=3,1)</f>
        <v>#N/A</v>
      </c>
      <c r="AA104" s="67" t="e">
        <f t="shared" si="39"/>
        <v>#N/A</v>
      </c>
      <c r="AB104" s="67" t="e">
        <f t="shared" si="60"/>
        <v>#N/A</v>
      </c>
      <c r="AC104" s="67" t="e">
        <f t="shared" si="41"/>
        <v>#N/A</v>
      </c>
      <c r="AD104" s="67" t="e">
        <f t="shared" si="42"/>
        <v>#N/A</v>
      </c>
      <c r="AE104" s="67" t="e">
        <f t="shared" si="43"/>
        <v>#N/A</v>
      </c>
      <c r="AF104" s="67" t="e">
        <f t="shared" si="44"/>
        <v>#N/A</v>
      </c>
      <c r="AG104" s="67">
        <f t="shared" si="45"/>
        <v>0</v>
      </c>
      <c r="AH104" s="67" t="str">
        <f t="shared" si="46"/>
        <v/>
      </c>
      <c r="AI104" s="67">
        <f t="shared" si="47"/>
        <v>0</v>
      </c>
      <c r="AJ104" s="67" t="e">
        <f t="shared" si="48"/>
        <v>#VALUE!</v>
      </c>
      <c r="AK104" s="67" t="e">
        <f t="shared" si="49"/>
        <v>#N/A</v>
      </c>
      <c r="AL104" s="67" t="e">
        <f t="shared" si="50"/>
        <v>#N/A</v>
      </c>
      <c r="AM104" s="67">
        <f t="shared" si="51"/>
        <v>0</v>
      </c>
      <c r="AN104" s="67">
        <f t="shared" si="52"/>
        <v>0</v>
      </c>
      <c r="AO104" s="67"/>
      <c r="AP104" s="67" t="e">
        <f t="shared" si="53"/>
        <v>#N/A</v>
      </c>
      <c r="AQ104" s="67" t="e">
        <f t="shared" si="54"/>
        <v>#VALUE!</v>
      </c>
      <c r="AR104" s="70" t="str">
        <f t="shared" si="55"/>
        <v/>
      </c>
      <c r="AS104" s="67">
        <f t="shared" si="56"/>
        <v>0</v>
      </c>
      <c r="AT104" s="67">
        <f t="shared" si="57"/>
        <v>0</v>
      </c>
      <c r="AU104" s="67">
        <f t="shared" si="58"/>
        <v>0</v>
      </c>
    </row>
    <row r="105" spans="1:47" ht="14.45" customHeight="1" x14ac:dyDescent="0.2">
      <c r="A105" s="126">
        <f t="shared" si="31"/>
        <v>0</v>
      </c>
      <c r="B105" s="14" t="e">
        <f t="shared" si="32"/>
        <v>#N/A</v>
      </c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14">
        <f t="shared" si="33"/>
        <v>0</v>
      </c>
      <c r="N105" s="124"/>
      <c r="O105" s="71"/>
      <c r="P105" s="71" t="e">
        <f t="shared" si="34"/>
        <v>#N/A</v>
      </c>
      <c r="Q105" s="180"/>
      <c r="R105" s="71"/>
      <c r="S105" s="71"/>
      <c r="T105" s="71"/>
      <c r="U105" s="16" t="e">
        <f t="shared" si="35"/>
        <v>#N/A</v>
      </c>
      <c r="V105" s="14" t="e">
        <f t="shared" si="36"/>
        <v>#N/A</v>
      </c>
      <c r="W105" s="14" t="e">
        <f t="shared" si="59"/>
        <v>#N/A</v>
      </c>
      <c r="X105" s="14" t="e">
        <f t="shared" si="37"/>
        <v>#N/A</v>
      </c>
      <c r="Y105" s="14" t="e">
        <f t="shared" si="38"/>
        <v>#N/A</v>
      </c>
      <c r="Z105" s="14" t="e">
        <f t="array" ref="Z105">_xlfn.IFS(H105=1,2,H105=3,1)</f>
        <v>#N/A</v>
      </c>
      <c r="AA105" s="14" t="e">
        <f t="shared" si="39"/>
        <v>#N/A</v>
      </c>
      <c r="AB105" s="14" t="e">
        <f t="shared" si="60"/>
        <v>#N/A</v>
      </c>
      <c r="AC105" s="14" t="e">
        <f t="shared" si="41"/>
        <v>#N/A</v>
      </c>
      <c r="AD105" s="14" t="e">
        <f t="shared" si="42"/>
        <v>#N/A</v>
      </c>
      <c r="AE105" s="14" t="e">
        <f t="shared" si="43"/>
        <v>#N/A</v>
      </c>
      <c r="AF105" s="14" t="e">
        <f t="shared" si="44"/>
        <v>#N/A</v>
      </c>
      <c r="AG105" s="14">
        <f t="shared" si="45"/>
        <v>0</v>
      </c>
      <c r="AH105" s="14" t="str">
        <f t="shared" si="46"/>
        <v/>
      </c>
      <c r="AI105" s="14">
        <f t="shared" si="47"/>
        <v>0</v>
      </c>
      <c r="AJ105" s="14" t="e">
        <f t="shared" si="48"/>
        <v>#VALUE!</v>
      </c>
      <c r="AK105" s="14" t="e">
        <f t="shared" si="49"/>
        <v>#N/A</v>
      </c>
      <c r="AL105" s="14" t="e">
        <f t="shared" si="50"/>
        <v>#N/A</v>
      </c>
      <c r="AM105" s="14">
        <f t="shared" si="51"/>
        <v>0</v>
      </c>
      <c r="AN105" s="14">
        <f t="shared" si="52"/>
        <v>0</v>
      </c>
      <c r="AO105" s="14"/>
      <c r="AP105" s="14" t="e">
        <f t="shared" si="53"/>
        <v>#N/A</v>
      </c>
      <c r="AQ105" s="14" t="e">
        <f t="shared" si="54"/>
        <v>#VALUE!</v>
      </c>
      <c r="AR105" s="127" t="str">
        <f t="shared" si="55"/>
        <v/>
      </c>
      <c r="AS105" s="14">
        <f t="shared" si="56"/>
        <v>0</v>
      </c>
      <c r="AT105" s="14">
        <f t="shared" si="57"/>
        <v>0</v>
      </c>
      <c r="AU105" s="14">
        <f t="shared" si="58"/>
        <v>0</v>
      </c>
    </row>
    <row r="106" spans="1:47" ht="14.45" customHeight="1" x14ac:dyDescent="0.2">
      <c r="A106" s="64">
        <f t="shared" si="31"/>
        <v>0</v>
      </c>
      <c r="B106" s="62" t="e">
        <f t="shared" si="32"/>
        <v>#N/A</v>
      </c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2">
        <f t="shared" si="33"/>
        <v>0</v>
      </c>
      <c r="N106" s="31"/>
      <c r="O106" s="60"/>
      <c r="P106" s="60" t="e">
        <f t="shared" si="34"/>
        <v>#N/A</v>
      </c>
      <c r="Q106" s="178"/>
      <c r="R106" s="60"/>
      <c r="S106" s="60"/>
      <c r="T106" s="60"/>
      <c r="U106" s="46" t="e">
        <f t="shared" si="35"/>
        <v>#N/A</v>
      </c>
      <c r="V106" s="62" t="e">
        <f t="shared" si="36"/>
        <v>#N/A</v>
      </c>
      <c r="W106" s="62" t="e">
        <f t="shared" si="59"/>
        <v>#N/A</v>
      </c>
      <c r="X106" s="62" t="e">
        <f t="shared" si="37"/>
        <v>#N/A</v>
      </c>
      <c r="Y106" s="62" t="e">
        <f t="shared" si="38"/>
        <v>#N/A</v>
      </c>
      <c r="Z106" s="62" t="e">
        <f t="array" ref="Z106">_xlfn.IFS(H106=1,2,H106=3,1)</f>
        <v>#N/A</v>
      </c>
      <c r="AA106" s="62" t="e">
        <f t="shared" si="39"/>
        <v>#N/A</v>
      </c>
      <c r="AB106" s="62" t="e">
        <f t="shared" si="60"/>
        <v>#N/A</v>
      </c>
      <c r="AC106" s="62" t="e">
        <f t="shared" si="41"/>
        <v>#N/A</v>
      </c>
      <c r="AD106" s="62" t="e">
        <f t="shared" si="42"/>
        <v>#N/A</v>
      </c>
      <c r="AE106" s="62" t="e">
        <f t="shared" si="43"/>
        <v>#N/A</v>
      </c>
      <c r="AF106" s="62" t="e">
        <f t="shared" si="44"/>
        <v>#N/A</v>
      </c>
      <c r="AG106" s="62">
        <f t="shared" si="45"/>
        <v>0</v>
      </c>
      <c r="AH106" s="62" t="str">
        <f t="shared" si="46"/>
        <v/>
      </c>
      <c r="AI106" s="62">
        <f t="shared" si="47"/>
        <v>0</v>
      </c>
      <c r="AJ106" s="62" t="e">
        <f t="shared" si="48"/>
        <v>#VALUE!</v>
      </c>
      <c r="AK106" s="62" t="e">
        <f t="shared" si="49"/>
        <v>#N/A</v>
      </c>
      <c r="AL106" s="62" t="e">
        <f t="shared" si="50"/>
        <v>#N/A</v>
      </c>
      <c r="AM106" s="62">
        <f t="shared" si="51"/>
        <v>0</v>
      </c>
      <c r="AN106" s="62">
        <f t="shared" si="52"/>
        <v>0</v>
      </c>
      <c r="AO106" s="62"/>
      <c r="AP106" s="62" t="e">
        <f t="shared" si="53"/>
        <v>#N/A</v>
      </c>
      <c r="AQ106" s="62" t="e">
        <f t="shared" si="54"/>
        <v>#VALUE!</v>
      </c>
      <c r="AR106" s="65" t="str">
        <f t="shared" si="55"/>
        <v/>
      </c>
      <c r="AS106" s="62">
        <f t="shared" si="56"/>
        <v>0</v>
      </c>
      <c r="AT106" s="62">
        <f t="shared" si="57"/>
        <v>0</v>
      </c>
      <c r="AU106" s="62">
        <f t="shared" si="58"/>
        <v>0</v>
      </c>
    </row>
    <row r="107" spans="1:47" ht="14.45" customHeight="1" x14ac:dyDescent="0.2">
      <c r="A107" s="64">
        <f t="shared" si="31"/>
        <v>0</v>
      </c>
      <c r="B107" s="62" t="e">
        <f t="shared" si="32"/>
        <v>#N/A</v>
      </c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2">
        <f t="shared" si="33"/>
        <v>0</v>
      </c>
      <c r="N107" s="31"/>
      <c r="O107" s="60"/>
      <c r="P107" s="60" t="e">
        <f t="shared" si="34"/>
        <v>#N/A</v>
      </c>
      <c r="Q107" s="178"/>
      <c r="R107" s="60"/>
      <c r="S107" s="60"/>
      <c r="T107" s="60"/>
      <c r="U107" s="46" t="e">
        <f t="shared" si="35"/>
        <v>#N/A</v>
      </c>
      <c r="V107" s="62" t="e">
        <f t="shared" si="36"/>
        <v>#N/A</v>
      </c>
      <c r="W107" s="62" t="e">
        <f t="shared" si="59"/>
        <v>#N/A</v>
      </c>
      <c r="X107" s="62" t="e">
        <f t="shared" si="37"/>
        <v>#N/A</v>
      </c>
      <c r="Y107" s="62" t="e">
        <f t="shared" si="38"/>
        <v>#N/A</v>
      </c>
      <c r="Z107" s="62" t="e">
        <f t="array" ref="Z107">_xlfn.IFS(H107=1,2,H107=3,1)</f>
        <v>#N/A</v>
      </c>
      <c r="AA107" s="62" t="e">
        <f t="shared" si="39"/>
        <v>#N/A</v>
      </c>
      <c r="AB107" s="62" t="e">
        <f t="shared" si="60"/>
        <v>#N/A</v>
      </c>
      <c r="AC107" s="62" t="e">
        <f t="shared" si="41"/>
        <v>#N/A</v>
      </c>
      <c r="AD107" s="62" t="e">
        <f t="shared" si="42"/>
        <v>#N/A</v>
      </c>
      <c r="AE107" s="62" t="e">
        <f t="shared" si="43"/>
        <v>#N/A</v>
      </c>
      <c r="AF107" s="62" t="e">
        <f t="shared" si="44"/>
        <v>#N/A</v>
      </c>
      <c r="AG107" s="62">
        <f t="shared" si="45"/>
        <v>0</v>
      </c>
      <c r="AH107" s="62" t="str">
        <f t="shared" si="46"/>
        <v/>
      </c>
      <c r="AI107" s="62">
        <f t="shared" si="47"/>
        <v>0</v>
      </c>
      <c r="AJ107" s="62" t="e">
        <f t="shared" si="48"/>
        <v>#VALUE!</v>
      </c>
      <c r="AK107" s="62" t="e">
        <f t="shared" si="49"/>
        <v>#N/A</v>
      </c>
      <c r="AL107" s="62" t="e">
        <f t="shared" si="50"/>
        <v>#N/A</v>
      </c>
      <c r="AM107" s="62">
        <f t="shared" si="51"/>
        <v>0</v>
      </c>
      <c r="AN107" s="62">
        <f t="shared" si="52"/>
        <v>0</v>
      </c>
      <c r="AO107" s="62"/>
      <c r="AP107" s="62" t="e">
        <f t="shared" si="53"/>
        <v>#N/A</v>
      </c>
      <c r="AQ107" s="62" t="e">
        <f t="shared" si="54"/>
        <v>#VALUE!</v>
      </c>
      <c r="AR107" s="65" t="str">
        <f t="shared" si="55"/>
        <v/>
      </c>
      <c r="AS107" s="62">
        <f t="shared" si="56"/>
        <v>0</v>
      </c>
      <c r="AT107" s="62">
        <f t="shared" si="57"/>
        <v>0</v>
      </c>
      <c r="AU107" s="62">
        <f t="shared" si="58"/>
        <v>0</v>
      </c>
    </row>
    <row r="108" spans="1:47" ht="14.45" customHeight="1" x14ac:dyDescent="0.2">
      <c r="A108" s="64">
        <f t="shared" si="31"/>
        <v>0</v>
      </c>
      <c r="B108" s="62" t="e">
        <f t="shared" si="32"/>
        <v>#N/A</v>
      </c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2">
        <f t="shared" si="33"/>
        <v>0</v>
      </c>
      <c r="N108" s="31"/>
      <c r="O108" s="60"/>
      <c r="P108" s="60" t="e">
        <f t="shared" si="34"/>
        <v>#N/A</v>
      </c>
      <c r="Q108" s="178"/>
      <c r="R108" s="60"/>
      <c r="S108" s="60"/>
      <c r="T108" s="60"/>
      <c r="U108" s="46" t="e">
        <f t="shared" si="35"/>
        <v>#N/A</v>
      </c>
      <c r="V108" s="62" t="e">
        <f t="shared" si="36"/>
        <v>#N/A</v>
      </c>
      <c r="W108" s="62" t="e">
        <f t="shared" si="59"/>
        <v>#N/A</v>
      </c>
      <c r="X108" s="62" t="e">
        <f t="shared" si="37"/>
        <v>#N/A</v>
      </c>
      <c r="Y108" s="62" t="e">
        <f t="shared" si="38"/>
        <v>#N/A</v>
      </c>
      <c r="Z108" s="62" t="e">
        <f t="array" ref="Z108">_xlfn.IFS(H108=1,2,H108=3,1)</f>
        <v>#N/A</v>
      </c>
      <c r="AA108" s="62" t="e">
        <f t="shared" si="39"/>
        <v>#N/A</v>
      </c>
      <c r="AB108" s="62" t="e">
        <f t="shared" si="60"/>
        <v>#N/A</v>
      </c>
      <c r="AC108" s="62" t="e">
        <f t="shared" si="41"/>
        <v>#N/A</v>
      </c>
      <c r="AD108" s="62" t="e">
        <f t="shared" si="42"/>
        <v>#N/A</v>
      </c>
      <c r="AE108" s="62" t="e">
        <f t="shared" si="43"/>
        <v>#N/A</v>
      </c>
      <c r="AF108" s="62" t="e">
        <f t="shared" si="44"/>
        <v>#N/A</v>
      </c>
      <c r="AG108" s="62">
        <f t="shared" si="45"/>
        <v>0</v>
      </c>
      <c r="AH108" s="62" t="str">
        <f t="shared" si="46"/>
        <v/>
      </c>
      <c r="AI108" s="62">
        <f t="shared" si="47"/>
        <v>0</v>
      </c>
      <c r="AJ108" s="62" t="e">
        <f t="shared" si="48"/>
        <v>#VALUE!</v>
      </c>
      <c r="AK108" s="62" t="e">
        <f t="shared" si="49"/>
        <v>#N/A</v>
      </c>
      <c r="AL108" s="62" t="e">
        <f t="shared" si="50"/>
        <v>#N/A</v>
      </c>
      <c r="AM108" s="62">
        <f t="shared" si="51"/>
        <v>0</v>
      </c>
      <c r="AN108" s="62">
        <f t="shared" si="52"/>
        <v>0</v>
      </c>
      <c r="AO108" s="62"/>
      <c r="AP108" s="62" t="e">
        <f t="shared" si="53"/>
        <v>#N/A</v>
      </c>
      <c r="AQ108" s="62" t="e">
        <f t="shared" si="54"/>
        <v>#VALUE!</v>
      </c>
      <c r="AR108" s="65" t="str">
        <f t="shared" si="55"/>
        <v/>
      </c>
      <c r="AS108" s="62">
        <f t="shared" si="56"/>
        <v>0</v>
      </c>
      <c r="AT108" s="62">
        <f t="shared" si="57"/>
        <v>0</v>
      </c>
      <c r="AU108" s="62">
        <f t="shared" si="58"/>
        <v>0</v>
      </c>
    </row>
    <row r="109" spans="1:47" ht="14.45" customHeight="1" x14ac:dyDescent="0.2">
      <c r="A109" s="64">
        <f t="shared" si="31"/>
        <v>0</v>
      </c>
      <c r="B109" s="62" t="e">
        <f t="shared" si="32"/>
        <v>#N/A</v>
      </c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2">
        <f t="shared" si="33"/>
        <v>0</v>
      </c>
      <c r="N109" s="31"/>
      <c r="O109" s="60"/>
      <c r="P109" s="60" t="e">
        <f t="shared" si="34"/>
        <v>#N/A</v>
      </c>
      <c r="Q109" s="178"/>
      <c r="R109" s="60"/>
      <c r="S109" s="60"/>
      <c r="T109" s="60"/>
      <c r="U109" s="46" t="e">
        <f t="shared" si="35"/>
        <v>#N/A</v>
      </c>
      <c r="V109" s="62" t="e">
        <f t="shared" si="36"/>
        <v>#N/A</v>
      </c>
      <c r="W109" s="62" t="e">
        <f t="shared" si="59"/>
        <v>#N/A</v>
      </c>
      <c r="X109" s="62" t="e">
        <f t="shared" si="37"/>
        <v>#N/A</v>
      </c>
      <c r="Y109" s="62" t="e">
        <f t="shared" si="38"/>
        <v>#N/A</v>
      </c>
      <c r="Z109" s="62" t="e">
        <f t="array" ref="Z109">_xlfn.IFS(H109=1,2,H109=3,1)</f>
        <v>#N/A</v>
      </c>
      <c r="AA109" s="62" t="e">
        <f t="shared" si="39"/>
        <v>#N/A</v>
      </c>
      <c r="AB109" s="62" t="e">
        <f t="shared" si="60"/>
        <v>#N/A</v>
      </c>
      <c r="AC109" s="62" t="e">
        <f t="shared" si="41"/>
        <v>#N/A</v>
      </c>
      <c r="AD109" s="62" t="e">
        <f t="shared" si="42"/>
        <v>#N/A</v>
      </c>
      <c r="AE109" s="62" t="e">
        <f t="shared" si="43"/>
        <v>#N/A</v>
      </c>
      <c r="AF109" s="62" t="e">
        <f t="shared" si="44"/>
        <v>#N/A</v>
      </c>
      <c r="AG109" s="62">
        <f t="shared" si="45"/>
        <v>0</v>
      </c>
      <c r="AH109" s="62" t="str">
        <f t="shared" si="46"/>
        <v/>
      </c>
      <c r="AI109" s="62">
        <f t="shared" si="47"/>
        <v>0</v>
      </c>
      <c r="AJ109" s="62" t="e">
        <f t="shared" si="48"/>
        <v>#VALUE!</v>
      </c>
      <c r="AK109" s="62" t="e">
        <f t="shared" si="49"/>
        <v>#N/A</v>
      </c>
      <c r="AL109" s="62" t="e">
        <f t="shared" si="50"/>
        <v>#N/A</v>
      </c>
      <c r="AM109" s="62">
        <f t="shared" si="51"/>
        <v>0</v>
      </c>
      <c r="AN109" s="62">
        <f t="shared" si="52"/>
        <v>0</v>
      </c>
      <c r="AO109" s="62"/>
      <c r="AP109" s="62" t="e">
        <f t="shared" si="53"/>
        <v>#N/A</v>
      </c>
      <c r="AQ109" s="62" t="e">
        <f t="shared" si="54"/>
        <v>#VALUE!</v>
      </c>
      <c r="AR109" s="65" t="str">
        <f t="shared" si="55"/>
        <v/>
      </c>
      <c r="AS109" s="62">
        <f t="shared" si="56"/>
        <v>0</v>
      </c>
      <c r="AT109" s="62">
        <f t="shared" si="57"/>
        <v>0</v>
      </c>
      <c r="AU109" s="62">
        <f t="shared" si="58"/>
        <v>0</v>
      </c>
    </row>
    <row r="110" spans="1:47" ht="14.45" customHeight="1" x14ac:dyDescent="0.2">
      <c r="A110" s="64">
        <f t="shared" si="31"/>
        <v>0</v>
      </c>
      <c r="B110" s="62" t="e">
        <f t="shared" si="32"/>
        <v>#N/A</v>
      </c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2">
        <f t="shared" si="33"/>
        <v>0</v>
      </c>
      <c r="N110" s="31"/>
      <c r="O110" s="60"/>
      <c r="P110" s="60" t="e">
        <f t="shared" si="34"/>
        <v>#N/A</v>
      </c>
      <c r="Q110" s="178"/>
      <c r="R110" s="60"/>
      <c r="S110" s="60"/>
      <c r="T110" s="60"/>
      <c r="U110" s="46" t="e">
        <f t="shared" si="35"/>
        <v>#N/A</v>
      </c>
      <c r="V110" s="62" t="e">
        <f t="shared" si="36"/>
        <v>#N/A</v>
      </c>
      <c r="W110" s="62" t="e">
        <f t="shared" si="59"/>
        <v>#N/A</v>
      </c>
      <c r="X110" s="62" t="e">
        <f t="shared" si="37"/>
        <v>#N/A</v>
      </c>
      <c r="Y110" s="62" t="e">
        <f t="shared" si="38"/>
        <v>#N/A</v>
      </c>
      <c r="Z110" s="62" t="e">
        <f t="array" ref="Z110">_xlfn.IFS(H110=1,2,H110=3,1)</f>
        <v>#N/A</v>
      </c>
      <c r="AA110" s="62" t="e">
        <f t="shared" si="39"/>
        <v>#N/A</v>
      </c>
      <c r="AB110" s="62" t="e">
        <f t="shared" si="60"/>
        <v>#N/A</v>
      </c>
      <c r="AC110" s="62" t="e">
        <f t="shared" si="41"/>
        <v>#N/A</v>
      </c>
      <c r="AD110" s="62" t="e">
        <f t="shared" si="42"/>
        <v>#N/A</v>
      </c>
      <c r="AE110" s="62" t="e">
        <f t="shared" si="43"/>
        <v>#N/A</v>
      </c>
      <c r="AF110" s="62" t="e">
        <f t="shared" si="44"/>
        <v>#N/A</v>
      </c>
      <c r="AG110" s="62">
        <f t="shared" si="45"/>
        <v>0</v>
      </c>
      <c r="AH110" s="62" t="str">
        <f t="shared" si="46"/>
        <v/>
      </c>
      <c r="AI110" s="62">
        <f t="shared" si="47"/>
        <v>0</v>
      </c>
      <c r="AJ110" s="62" t="e">
        <f t="shared" si="48"/>
        <v>#VALUE!</v>
      </c>
      <c r="AK110" s="62" t="e">
        <f t="shared" si="49"/>
        <v>#N/A</v>
      </c>
      <c r="AL110" s="62" t="e">
        <f t="shared" si="50"/>
        <v>#N/A</v>
      </c>
      <c r="AM110" s="62">
        <f t="shared" si="51"/>
        <v>0</v>
      </c>
      <c r="AN110" s="62">
        <f t="shared" si="52"/>
        <v>0</v>
      </c>
      <c r="AO110" s="62"/>
      <c r="AP110" s="62" t="e">
        <f t="shared" si="53"/>
        <v>#N/A</v>
      </c>
      <c r="AQ110" s="62" t="e">
        <f t="shared" si="54"/>
        <v>#VALUE!</v>
      </c>
      <c r="AR110" s="65" t="str">
        <f t="shared" si="55"/>
        <v/>
      </c>
      <c r="AS110" s="62">
        <f t="shared" si="56"/>
        <v>0</v>
      </c>
      <c r="AT110" s="62">
        <f t="shared" si="57"/>
        <v>0</v>
      </c>
      <c r="AU110" s="62">
        <f t="shared" si="58"/>
        <v>0</v>
      </c>
    </row>
    <row r="111" spans="1:47" ht="14.45" customHeight="1" x14ac:dyDescent="0.2">
      <c r="A111" s="64">
        <f t="shared" si="31"/>
        <v>0</v>
      </c>
      <c r="B111" s="62" t="e">
        <f t="shared" si="32"/>
        <v>#N/A</v>
      </c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2">
        <f t="shared" si="33"/>
        <v>0</v>
      </c>
      <c r="N111" s="31"/>
      <c r="O111" s="60"/>
      <c r="P111" s="60" t="e">
        <f t="shared" si="34"/>
        <v>#N/A</v>
      </c>
      <c r="Q111" s="178"/>
      <c r="R111" s="60"/>
      <c r="S111" s="60"/>
      <c r="T111" s="60"/>
      <c r="U111" s="46" t="e">
        <f t="shared" si="35"/>
        <v>#N/A</v>
      </c>
      <c r="V111" s="62" t="e">
        <f t="shared" si="36"/>
        <v>#N/A</v>
      </c>
      <c r="W111" s="62" t="e">
        <f t="shared" si="59"/>
        <v>#N/A</v>
      </c>
      <c r="X111" s="62" t="e">
        <f t="shared" si="37"/>
        <v>#N/A</v>
      </c>
      <c r="Y111" s="62" t="e">
        <f t="shared" si="38"/>
        <v>#N/A</v>
      </c>
      <c r="Z111" s="62" t="e">
        <f t="array" ref="Z111">_xlfn.IFS(H111=1,2,H111=3,1)</f>
        <v>#N/A</v>
      </c>
      <c r="AA111" s="62" t="e">
        <f t="shared" si="39"/>
        <v>#N/A</v>
      </c>
      <c r="AB111" s="62" t="e">
        <f t="shared" si="60"/>
        <v>#N/A</v>
      </c>
      <c r="AC111" s="62" t="e">
        <f t="shared" si="41"/>
        <v>#N/A</v>
      </c>
      <c r="AD111" s="62" t="e">
        <f t="shared" si="42"/>
        <v>#N/A</v>
      </c>
      <c r="AE111" s="62" t="e">
        <f t="shared" si="43"/>
        <v>#N/A</v>
      </c>
      <c r="AF111" s="62" t="e">
        <f t="shared" si="44"/>
        <v>#N/A</v>
      </c>
      <c r="AG111" s="62">
        <f t="shared" si="45"/>
        <v>0</v>
      </c>
      <c r="AH111" s="62" t="str">
        <f t="shared" si="46"/>
        <v/>
      </c>
      <c r="AI111" s="62">
        <f t="shared" si="47"/>
        <v>0</v>
      </c>
      <c r="AJ111" s="62" t="e">
        <f t="shared" si="48"/>
        <v>#VALUE!</v>
      </c>
      <c r="AK111" s="62" t="e">
        <f t="shared" si="49"/>
        <v>#N/A</v>
      </c>
      <c r="AL111" s="62" t="e">
        <f t="shared" si="50"/>
        <v>#N/A</v>
      </c>
      <c r="AM111" s="62">
        <f t="shared" si="51"/>
        <v>0</v>
      </c>
      <c r="AN111" s="62">
        <f t="shared" si="52"/>
        <v>0</v>
      </c>
      <c r="AO111" s="62"/>
      <c r="AP111" s="62" t="e">
        <f t="shared" si="53"/>
        <v>#N/A</v>
      </c>
      <c r="AQ111" s="62" t="e">
        <f t="shared" si="54"/>
        <v>#VALUE!</v>
      </c>
      <c r="AR111" s="65" t="str">
        <f t="shared" si="55"/>
        <v/>
      </c>
      <c r="AS111" s="62">
        <f t="shared" si="56"/>
        <v>0</v>
      </c>
      <c r="AT111" s="62">
        <f t="shared" si="57"/>
        <v>0</v>
      </c>
      <c r="AU111" s="62">
        <f t="shared" si="58"/>
        <v>0</v>
      </c>
    </row>
    <row r="112" spans="1:47" ht="14.45" customHeight="1" x14ac:dyDescent="0.2">
      <c r="A112" s="64">
        <f t="shared" si="31"/>
        <v>0</v>
      </c>
      <c r="B112" s="62" t="e">
        <f t="shared" si="32"/>
        <v>#N/A</v>
      </c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2">
        <f t="shared" si="33"/>
        <v>0</v>
      </c>
      <c r="N112" s="31"/>
      <c r="O112" s="60"/>
      <c r="P112" s="60" t="e">
        <f t="shared" si="34"/>
        <v>#N/A</v>
      </c>
      <c r="Q112" s="178"/>
      <c r="R112" s="60"/>
      <c r="S112" s="60"/>
      <c r="T112" s="60"/>
      <c r="U112" s="46" t="e">
        <f t="shared" si="35"/>
        <v>#N/A</v>
      </c>
      <c r="V112" s="62" t="e">
        <f t="shared" si="36"/>
        <v>#N/A</v>
      </c>
      <c r="W112" s="62" t="e">
        <f t="shared" si="59"/>
        <v>#N/A</v>
      </c>
      <c r="X112" s="62" t="e">
        <f t="shared" si="37"/>
        <v>#N/A</v>
      </c>
      <c r="Y112" s="62" t="e">
        <f t="shared" si="38"/>
        <v>#N/A</v>
      </c>
      <c r="Z112" s="62" t="e">
        <f t="array" ref="Z112">_xlfn.IFS(H112=1,2,H112=3,1)</f>
        <v>#N/A</v>
      </c>
      <c r="AA112" s="62" t="e">
        <f t="shared" si="39"/>
        <v>#N/A</v>
      </c>
      <c r="AB112" s="62" t="e">
        <f t="shared" si="60"/>
        <v>#N/A</v>
      </c>
      <c r="AC112" s="62" t="e">
        <f t="shared" si="41"/>
        <v>#N/A</v>
      </c>
      <c r="AD112" s="62" t="e">
        <f t="shared" si="42"/>
        <v>#N/A</v>
      </c>
      <c r="AE112" s="62" t="e">
        <f t="shared" si="43"/>
        <v>#N/A</v>
      </c>
      <c r="AF112" s="62" t="e">
        <f t="shared" si="44"/>
        <v>#N/A</v>
      </c>
      <c r="AG112" s="62">
        <f t="shared" si="45"/>
        <v>0</v>
      </c>
      <c r="AH112" s="62" t="str">
        <f t="shared" si="46"/>
        <v/>
      </c>
      <c r="AI112" s="62">
        <f t="shared" si="47"/>
        <v>0</v>
      </c>
      <c r="AJ112" s="62" t="e">
        <f t="shared" si="48"/>
        <v>#VALUE!</v>
      </c>
      <c r="AK112" s="62" t="e">
        <f t="shared" si="49"/>
        <v>#N/A</v>
      </c>
      <c r="AL112" s="62" t="e">
        <f t="shared" si="50"/>
        <v>#N/A</v>
      </c>
      <c r="AM112" s="62">
        <f t="shared" si="51"/>
        <v>0</v>
      </c>
      <c r="AN112" s="62">
        <f t="shared" si="52"/>
        <v>0</v>
      </c>
      <c r="AO112" s="62"/>
      <c r="AP112" s="62" t="e">
        <f t="shared" si="53"/>
        <v>#N/A</v>
      </c>
      <c r="AQ112" s="62" t="e">
        <f t="shared" si="54"/>
        <v>#VALUE!</v>
      </c>
      <c r="AR112" s="65" t="str">
        <f t="shared" si="55"/>
        <v/>
      </c>
      <c r="AS112" s="62">
        <f t="shared" si="56"/>
        <v>0</v>
      </c>
      <c r="AT112" s="62">
        <f t="shared" si="57"/>
        <v>0</v>
      </c>
      <c r="AU112" s="62">
        <f t="shared" si="58"/>
        <v>0</v>
      </c>
    </row>
    <row r="113" spans="1:47" ht="14.45" customHeight="1" x14ac:dyDescent="0.2">
      <c r="A113" s="64">
        <f t="shared" si="31"/>
        <v>0</v>
      </c>
      <c r="B113" s="62" t="e">
        <f t="shared" si="32"/>
        <v>#N/A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2">
        <f t="shared" si="33"/>
        <v>0</v>
      </c>
      <c r="N113" s="31"/>
      <c r="O113" s="60"/>
      <c r="P113" s="60" t="e">
        <f t="shared" si="34"/>
        <v>#N/A</v>
      </c>
      <c r="Q113" s="178"/>
      <c r="R113" s="60"/>
      <c r="S113" s="60"/>
      <c r="T113" s="60"/>
      <c r="U113" s="46" t="e">
        <f t="shared" si="35"/>
        <v>#N/A</v>
      </c>
      <c r="V113" s="62" t="e">
        <f t="shared" si="36"/>
        <v>#N/A</v>
      </c>
      <c r="W113" s="62" t="e">
        <f t="shared" si="59"/>
        <v>#N/A</v>
      </c>
      <c r="X113" s="62" t="e">
        <f t="shared" si="37"/>
        <v>#N/A</v>
      </c>
      <c r="Y113" s="62" t="e">
        <f t="shared" si="38"/>
        <v>#N/A</v>
      </c>
      <c r="Z113" s="62" t="e">
        <f t="array" ref="Z113">_xlfn.IFS(H113=1,2,H113=3,1)</f>
        <v>#N/A</v>
      </c>
      <c r="AA113" s="62" t="e">
        <f t="shared" si="39"/>
        <v>#N/A</v>
      </c>
      <c r="AB113" s="62" t="e">
        <f t="shared" si="60"/>
        <v>#N/A</v>
      </c>
      <c r="AC113" s="62" t="e">
        <f t="shared" si="41"/>
        <v>#N/A</v>
      </c>
      <c r="AD113" s="62" t="e">
        <f t="shared" si="42"/>
        <v>#N/A</v>
      </c>
      <c r="AE113" s="62" t="e">
        <f t="shared" si="43"/>
        <v>#N/A</v>
      </c>
      <c r="AF113" s="62" t="e">
        <f t="shared" si="44"/>
        <v>#N/A</v>
      </c>
      <c r="AG113" s="62">
        <f t="shared" si="45"/>
        <v>0</v>
      </c>
      <c r="AH113" s="62" t="str">
        <f t="shared" si="46"/>
        <v/>
      </c>
      <c r="AI113" s="62">
        <f t="shared" si="47"/>
        <v>0</v>
      </c>
      <c r="AJ113" s="62" t="e">
        <f t="shared" si="48"/>
        <v>#VALUE!</v>
      </c>
      <c r="AK113" s="62" t="e">
        <f t="shared" si="49"/>
        <v>#N/A</v>
      </c>
      <c r="AL113" s="62" t="e">
        <f t="shared" si="50"/>
        <v>#N/A</v>
      </c>
      <c r="AM113" s="62">
        <f t="shared" si="51"/>
        <v>0</v>
      </c>
      <c r="AN113" s="62">
        <f t="shared" si="52"/>
        <v>0</v>
      </c>
      <c r="AO113" s="62"/>
      <c r="AP113" s="62" t="e">
        <f t="shared" si="53"/>
        <v>#N/A</v>
      </c>
      <c r="AQ113" s="62" t="e">
        <f t="shared" si="54"/>
        <v>#VALUE!</v>
      </c>
      <c r="AR113" s="65" t="str">
        <f t="shared" si="55"/>
        <v/>
      </c>
      <c r="AS113" s="62">
        <f t="shared" si="56"/>
        <v>0</v>
      </c>
      <c r="AT113" s="62">
        <f t="shared" si="57"/>
        <v>0</v>
      </c>
      <c r="AU113" s="62">
        <f t="shared" si="58"/>
        <v>0</v>
      </c>
    </row>
    <row r="114" spans="1:47" ht="14.45" customHeight="1" x14ac:dyDescent="0.2">
      <c r="A114" s="64">
        <f t="shared" si="31"/>
        <v>0</v>
      </c>
      <c r="B114" s="62" t="e">
        <f t="shared" si="32"/>
        <v>#N/A</v>
      </c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2">
        <f t="shared" si="33"/>
        <v>0</v>
      </c>
      <c r="N114" s="31"/>
      <c r="O114" s="60"/>
      <c r="P114" s="60" t="e">
        <f t="shared" si="34"/>
        <v>#N/A</v>
      </c>
      <c r="Q114" s="178"/>
      <c r="R114" s="60"/>
      <c r="S114" s="60"/>
      <c r="T114" s="60"/>
      <c r="U114" s="46" t="e">
        <f t="shared" si="35"/>
        <v>#N/A</v>
      </c>
      <c r="V114" s="62" t="e">
        <f t="shared" si="36"/>
        <v>#N/A</v>
      </c>
      <c r="W114" s="62" t="e">
        <f t="shared" si="59"/>
        <v>#N/A</v>
      </c>
      <c r="X114" s="62" t="e">
        <f t="shared" si="37"/>
        <v>#N/A</v>
      </c>
      <c r="Y114" s="62" t="e">
        <f t="shared" si="38"/>
        <v>#N/A</v>
      </c>
      <c r="Z114" s="62" t="e">
        <f t="array" ref="Z114">_xlfn.IFS(H114=1,2,H114=3,1)</f>
        <v>#N/A</v>
      </c>
      <c r="AA114" s="62" t="e">
        <f t="shared" si="39"/>
        <v>#N/A</v>
      </c>
      <c r="AB114" s="62" t="e">
        <f t="shared" si="60"/>
        <v>#N/A</v>
      </c>
      <c r="AC114" s="62" t="e">
        <f t="shared" si="41"/>
        <v>#N/A</v>
      </c>
      <c r="AD114" s="62" t="e">
        <f t="shared" si="42"/>
        <v>#N/A</v>
      </c>
      <c r="AE114" s="62" t="e">
        <f t="shared" si="43"/>
        <v>#N/A</v>
      </c>
      <c r="AF114" s="62" t="e">
        <f t="shared" si="44"/>
        <v>#N/A</v>
      </c>
      <c r="AG114" s="62">
        <f t="shared" si="45"/>
        <v>0</v>
      </c>
      <c r="AH114" s="62" t="str">
        <f t="shared" si="46"/>
        <v/>
      </c>
      <c r="AI114" s="62">
        <f t="shared" si="47"/>
        <v>0</v>
      </c>
      <c r="AJ114" s="62" t="e">
        <f t="shared" si="48"/>
        <v>#VALUE!</v>
      </c>
      <c r="AK114" s="62" t="e">
        <f t="shared" si="49"/>
        <v>#N/A</v>
      </c>
      <c r="AL114" s="62" t="e">
        <f t="shared" si="50"/>
        <v>#N/A</v>
      </c>
      <c r="AM114" s="62">
        <f t="shared" si="51"/>
        <v>0</v>
      </c>
      <c r="AN114" s="62">
        <f t="shared" si="52"/>
        <v>0</v>
      </c>
      <c r="AO114" s="62"/>
      <c r="AP114" s="62" t="e">
        <f t="shared" si="53"/>
        <v>#N/A</v>
      </c>
      <c r="AQ114" s="62" t="e">
        <f t="shared" si="54"/>
        <v>#VALUE!</v>
      </c>
      <c r="AR114" s="65" t="str">
        <f t="shared" si="55"/>
        <v/>
      </c>
      <c r="AS114" s="62">
        <f t="shared" si="56"/>
        <v>0</v>
      </c>
      <c r="AT114" s="62">
        <f t="shared" si="57"/>
        <v>0</v>
      </c>
      <c r="AU114" s="62">
        <f t="shared" si="58"/>
        <v>0</v>
      </c>
    </row>
    <row r="115" spans="1:47" ht="14.45" customHeight="1" x14ac:dyDescent="0.2">
      <c r="A115" s="64">
        <f t="shared" si="31"/>
        <v>0</v>
      </c>
      <c r="B115" s="62" t="e">
        <f t="shared" si="32"/>
        <v>#N/A</v>
      </c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2">
        <f t="shared" si="33"/>
        <v>0</v>
      </c>
      <c r="N115" s="31"/>
      <c r="O115" s="60"/>
      <c r="P115" s="60" t="e">
        <f t="shared" si="34"/>
        <v>#N/A</v>
      </c>
      <c r="Q115" s="178"/>
      <c r="R115" s="60"/>
      <c r="S115" s="60"/>
      <c r="T115" s="60"/>
      <c r="U115" s="46" t="e">
        <f t="shared" si="35"/>
        <v>#N/A</v>
      </c>
      <c r="V115" s="62" t="e">
        <f t="shared" si="36"/>
        <v>#N/A</v>
      </c>
      <c r="W115" s="62" t="e">
        <f t="shared" si="59"/>
        <v>#N/A</v>
      </c>
      <c r="X115" s="62" t="e">
        <f t="shared" si="37"/>
        <v>#N/A</v>
      </c>
      <c r="Y115" s="62" t="e">
        <f t="shared" si="38"/>
        <v>#N/A</v>
      </c>
      <c r="Z115" s="62" t="e">
        <f t="array" ref="Z115">_xlfn.IFS(H115=1,2,H115=3,1)</f>
        <v>#N/A</v>
      </c>
      <c r="AA115" s="62" t="e">
        <f t="shared" si="39"/>
        <v>#N/A</v>
      </c>
      <c r="AB115" s="62" t="e">
        <f t="shared" si="60"/>
        <v>#N/A</v>
      </c>
      <c r="AC115" s="62" t="e">
        <f t="shared" si="41"/>
        <v>#N/A</v>
      </c>
      <c r="AD115" s="62" t="e">
        <f t="shared" si="42"/>
        <v>#N/A</v>
      </c>
      <c r="AE115" s="62" t="e">
        <f t="shared" si="43"/>
        <v>#N/A</v>
      </c>
      <c r="AF115" s="62" t="e">
        <f t="shared" si="44"/>
        <v>#N/A</v>
      </c>
      <c r="AG115" s="62">
        <f t="shared" si="45"/>
        <v>0</v>
      </c>
      <c r="AH115" s="62" t="str">
        <f t="shared" si="46"/>
        <v/>
      </c>
      <c r="AI115" s="62">
        <f t="shared" si="47"/>
        <v>0</v>
      </c>
      <c r="AJ115" s="62" t="e">
        <f t="shared" si="48"/>
        <v>#VALUE!</v>
      </c>
      <c r="AK115" s="62" t="e">
        <f t="shared" si="49"/>
        <v>#N/A</v>
      </c>
      <c r="AL115" s="62" t="e">
        <f t="shared" si="50"/>
        <v>#N/A</v>
      </c>
      <c r="AM115" s="62">
        <f t="shared" si="51"/>
        <v>0</v>
      </c>
      <c r="AN115" s="62">
        <f t="shared" si="52"/>
        <v>0</v>
      </c>
      <c r="AO115" s="62"/>
      <c r="AP115" s="62" t="e">
        <f t="shared" si="53"/>
        <v>#N/A</v>
      </c>
      <c r="AQ115" s="62" t="e">
        <f t="shared" si="54"/>
        <v>#VALUE!</v>
      </c>
      <c r="AR115" s="65" t="str">
        <f t="shared" si="55"/>
        <v/>
      </c>
      <c r="AS115" s="62">
        <f t="shared" si="56"/>
        <v>0</v>
      </c>
      <c r="AT115" s="62">
        <f t="shared" si="57"/>
        <v>0</v>
      </c>
      <c r="AU115" s="62">
        <f t="shared" si="58"/>
        <v>0</v>
      </c>
    </row>
    <row r="116" spans="1:47" ht="14.45" customHeight="1" x14ac:dyDescent="0.2">
      <c r="A116" s="64">
        <f t="shared" si="31"/>
        <v>0</v>
      </c>
      <c r="B116" s="62" t="e">
        <f t="shared" si="32"/>
        <v>#N/A</v>
      </c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2">
        <f t="shared" si="33"/>
        <v>0</v>
      </c>
      <c r="N116" s="31"/>
      <c r="O116" s="60"/>
      <c r="P116" s="60" t="e">
        <f t="shared" si="34"/>
        <v>#N/A</v>
      </c>
      <c r="Q116" s="178"/>
      <c r="R116" s="60"/>
      <c r="S116" s="60"/>
      <c r="T116" s="60"/>
      <c r="U116" s="46" t="e">
        <f t="shared" si="35"/>
        <v>#N/A</v>
      </c>
      <c r="V116" s="62" t="e">
        <f t="shared" si="36"/>
        <v>#N/A</v>
      </c>
      <c r="W116" s="62" t="e">
        <f t="shared" si="59"/>
        <v>#N/A</v>
      </c>
      <c r="X116" s="62" t="e">
        <f t="shared" si="37"/>
        <v>#N/A</v>
      </c>
      <c r="Y116" s="62" t="e">
        <f t="shared" si="38"/>
        <v>#N/A</v>
      </c>
      <c r="Z116" s="62" t="e">
        <f t="array" ref="Z116">_xlfn.IFS(H116=1,2,H116=3,1)</f>
        <v>#N/A</v>
      </c>
      <c r="AA116" s="62" t="e">
        <f t="shared" si="39"/>
        <v>#N/A</v>
      </c>
      <c r="AB116" s="62" t="e">
        <f t="shared" si="60"/>
        <v>#N/A</v>
      </c>
      <c r="AC116" s="62" t="e">
        <f t="shared" si="41"/>
        <v>#N/A</v>
      </c>
      <c r="AD116" s="62" t="e">
        <f t="shared" si="42"/>
        <v>#N/A</v>
      </c>
      <c r="AE116" s="62" t="e">
        <f t="shared" si="43"/>
        <v>#N/A</v>
      </c>
      <c r="AF116" s="62" t="e">
        <f t="shared" si="44"/>
        <v>#N/A</v>
      </c>
      <c r="AG116" s="62">
        <f t="shared" si="45"/>
        <v>0</v>
      </c>
      <c r="AH116" s="62" t="str">
        <f t="shared" si="46"/>
        <v/>
      </c>
      <c r="AI116" s="62">
        <f t="shared" si="47"/>
        <v>0</v>
      </c>
      <c r="AJ116" s="62" t="e">
        <f t="shared" si="48"/>
        <v>#VALUE!</v>
      </c>
      <c r="AK116" s="62" t="e">
        <f t="shared" si="49"/>
        <v>#N/A</v>
      </c>
      <c r="AL116" s="62" t="e">
        <f t="shared" si="50"/>
        <v>#N/A</v>
      </c>
      <c r="AM116" s="62">
        <f t="shared" si="51"/>
        <v>0</v>
      </c>
      <c r="AN116" s="62">
        <f t="shared" si="52"/>
        <v>0</v>
      </c>
      <c r="AO116" s="62"/>
      <c r="AP116" s="62" t="e">
        <f t="shared" si="53"/>
        <v>#N/A</v>
      </c>
      <c r="AQ116" s="62" t="e">
        <f t="shared" si="54"/>
        <v>#VALUE!</v>
      </c>
      <c r="AR116" s="65" t="str">
        <f t="shared" si="55"/>
        <v/>
      </c>
      <c r="AS116" s="62">
        <f t="shared" si="56"/>
        <v>0</v>
      </c>
      <c r="AT116" s="62">
        <f t="shared" si="57"/>
        <v>0</v>
      </c>
      <c r="AU116" s="62">
        <f t="shared" si="58"/>
        <v>0</v>
      </c>
    </row>
    <row r="117" spans="1:47" ht="14.45" customHeight="1" x14ac:dyDescent="0.2">
      <c r="A117" s="64">
        <f t="shared" si="31"/>
        <v>0</v>
      </c>
      <c r="B117" s="62" t="e">
        <f t="shared" si="32"/>
        <v>#N/A</v>
      </c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2">
        <f t="shared" si="33"/>
        <v>0</v>
      </c>
      <c r="N117" s="31"/>
      <c r="O117" s="60"/>
      <c r="P117" s="60" t="e">
        <f t="shared" si="34"/>
        <v>#N/A</v>
      </c>
      <c r="Q117" s="178"/>
      <c r="R117" s="60"/>
      <c r="S117" s="60"/>
      <c r="T117" s="60"/>
      <c r="U117" s="46" t="e">
        <f t="shared" si="35"/>
        <v>#N/A</v>
      </c>
      <c r="V117" s="62" t="e">
        <f t="shared" si="36"/>
        <v>#N/A</v>
      </c>
      <c r="W117" s="62" t="e">
        <f t="shared" si="59"/>
        <v>#N/A</v>
      </c>
      <c r="X117" s="62" t="e">
        <f t="shared" si="37"/>
        <v>#N/A</v>
      </c>
      <c r="Y117" s="62" t="e">
        <f t="shared" si="38"/>
        <v>#N/A</v>
      </c>
      <c r="Z117" s="62" t="e">
        <f t="array" ref="Z117">_xlfn.IFS(H117=1,2,H117=3,1)</f>
        <v>#N/A</v>
      </c>
      <c r="AA117" s="62" t="e">
        <f t="shared" si="39"/>
        <v>#N/A</v>
      </c>
      <c r="AB117" s="62" t="e">
        <f t="shared" si="60"/>
        <v>#N/A</v>
      </c>
      <c r="AC117" s="62" t="e">
        <f t="shared" si="41"/>
        <v>#N/A</v>
      </c>
      <c r="AD117" s="62" t="e">
        <f t="shared" si="42"/>
        <v>#N/A</v>
      </c>
      <c r="AE117" s="62" t="e">
        <f t="shared" si="43"/>
        <v>#N/A</v>
      </c>
      <c r="AF117" s="62" t="e">
        <f t="shared" si="44"/>
        <v>#N/A</v>
      </c>
      <c r="AG117" s="62">
        <f t="shared" si="45"/>
        <v>0</v>
      </c>
      <c r="AH117" s="62" t="str">
        <f t="shared" si="46"/>
        <v/>
      </c>
      <c r="AI117" s="62">
        <f t="shared" si="47"/>
        <v>0</v>
      </c>
      <c r="AJ117" s="62" t="e">
        <f t="shared" si="48"/>
        <v>#VALUE!</v>
      </c>
      <c r="AK117" s="62" t="e">
        <f t="shared" si="49"/>
        <v>#N/A</v>
      </c>
      <c r="AL117" s="62" t="e">
        <f t="shared" si="50"/>
        <v>#N/A</v>
      </c>
      <c r="AM117" s="62">
        <f t="shared" si="51"/>
        <v>0</v>
      </c>
      <c r="AN117" s="62">
        <f t="shared" si="52"/>
        <v>0</v>
      </c>
      <c r="AO117" s="62"/>
      <c r="AP117" s="62" t="e">
        <f t="shared" si="53"/>
        <v>#N/A</v>
      </c>
      <c r="AQ117" s="62" t="e">
        <f t="shared" si="54"/>
        <v>#VALUE!</v>
      </c>
      <c r="AR117" s="65" t="str">
        <f t="shared" si="55"/>
        <v/>
      </c>
      <c r="AS117" s="62">
        <f t="shared" si="56"/>
        <v>0</v>
      </c>
      <c r="AT117" s="62">
        <f t="shared" si="57"/>
        <v>0</v>
      </c>
      <c r="AU117" s="62">
        <f t="shared" si="58"/>
        <v>0</v>
      </c>
    </row>
    <row r="118" spans="1:47" ht="14.45" customHeight="1" x14ac:dyDescent="0.2">
      <c r="A118" s="64">
        <f t="shared" si="31"/>
        <v>0</v>
      </c>
      <c r="B118" s="62" t="e">
        <f t="shared" si="32"/>
        <v>#N/A</v>
      </c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2">
        <f t="shared" si="33"/>
        <v>0</v>
      </c>
      <c r="N118" s="31"/>
      <c r="O118" s="60"/>
      <c r="P118" s="60" t="e">
        <f t="shared" si="34"/>
        <v>#N/A</v>
      </c>
      <c r="Q118" s="178"/>
      <c r="R118" s="60"/>
      <c r="S118" s="60"/>
      <c r="T118" s="60"/>
      <c r="U118" s="46" t="e">
        <f t="shared" si="35"/>
        <v>#N/A</v>
      </c>
      <c r="V118" s="62" t="e">
        <f t="shared" si="36"/>
        <v>#N/A</v>
      </c>
      <c r="W118" s="62" t="e">
        <f t="shared" si="59"/>
        <v>#N/A</v>
      </c>
      <c r="X118" s="62" t="e">
        <f t="shared" si="37"/>
        <v>#N/A</v>
      </c>
      <c r="Y118" s="62" t="e">
        <f t="shared" si="38"/>
        <v>#N/A</v>
      </c>
      <c r="Z118" s="62" t="e">
        <f t="array" ref="Z118">_xlfn.IFS(H118=1,2,H118=3,1)</f>
        <v>#N/A</v>
      </c>
      <c r="AA118" s="62" t="e">
        <f t="shared" si="39"/>
        <v>#N/A</v>
      </c>
      <c r="AB118" s="62" t="e">
        <f t="shared" si="60"/>
        <v>#N/A</v>
      </c>
      <c r="AC118" s="62" t="e">
        <f t="shared" si="41"/>
        <v>#N/A</v>
      </c>
      <c r="AD118" s="62" t="e">
        <f t="shared" si="42"/>
        <v>#N/A</v>
      </c>
      <c r="AE118" s="62" t="e">
        <f t="shared" si="43"/>
        <v>#N/A</v>
      </c>
      <c r="AF118" s="62" t="e">
        <f t="shared" si="44"/>
        <v>#N/A</v>
      </c>
      <c r="AG118" s="62">
        <f t="shared" si="45"/>
        <v>0</v>
      </c>
      <c r="AH118" s="62" t="str">
        <f t="shared" si="46"/>
        <v/>
      </c>
      <c r="AI118" s="62">
        <f t="shared" si="47"/>
        <v>0</v>
      </c>
      <c r="AJ118" s="62" t="e">
        <f t="shared" si="48"/>
        <v>#VALUE!</v>
      </c>
      <c r="AK118" s="62" t="e">
        <f t="shared" si="49"/>
        <v>#N/A</v>
      </c>
      <c r="AL118" s="62" t="e">
        <f t="shared" si="50"/>
        <v>#N/A</v>
      </c>
      <c r="AM118" s="62">
        <f t="shared" si="51"/>
        <v>0</v>
      </c>
      <c r="AN118" s="62">
        <f t="shared" si="52"/>
        <v>0</v>
      </c>
      <c r="AO118" s="62"/>
      <c r="AP118" s="62" t="e">
        <f t="shared" si="53"/>
        <v>#N/A</v>
      </c>
      <c r="AQ118" s="62" t="e">
        <f t="shared" si="54"/>
        <v>#VALUE!</v>
      </c>
      <c r="AR118" s="65" t="str">
        <f t="shared" si="55"/>
        <v/>
      </c>
      <c r="AS118" s="62">
        <f t="shared" si="56"/>
        <v>0</v>
      </c>
      <c r="AT118" s="62">
        <f t="shared" si="57"/>
        <v>0</v>
      </c>
      <c r="AU118" s="62">
        <f t="shared" si="58"/>
        <v>0</v>
      </c>
    </row>
    <row r="119" spans="1:47" ht="14.45" customHeight="1" x14ac:dyDescent="0.2">
      <c r="A119" s="64">
        <f t="shared" si="31"/>
        <v>0</v>
      </c>
      <c r="B119" s="62" t="e">
        <f t="shared" si="32"/>
        <v>#N/A</v>
      </c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2">
        <f t="shared" si="33"/>
        <v>0</v>
      </c>
      <c r="N119" s="31"/>
      <c r="O119" s="60"/>
      <c r="P119" s="60" t="e">
        <f t="shared" si="34"/>
        <v>#N/A</v>
      </c>
      <c r="Q119" s="178"/>
      <c r="R119" s="60"/>
      <c r="S119" s="60"/>
      <c r="T119" s="60"/>
      <c r="U119" s="46" t="e">
        <f t="shared" si="35"/>
        <v>#N/A</v>
      </c>
      <c r="V119" s="62" t="e">
        <f t="shared" si="36"/>
        <v>#N/A</v>
      </c>
      <c r="W119" s="62" t="e">
        <f t="shared" si="59"/>
        <v>#N/A</v>
      </c>
      <c r="X119" s="62" t="e">
        <f t="shared" si="37"/>
        <v>#N/A</v>
      </c>
      <c r="Y119" s="62" t="e">
        <f t="shared" si="38"/>
        <v>#N/A</v>
      </c>
      <c r="Z119" s="62" t="e">
        <f t="array" ref="Z119">_xlfn.IFS(H119=1,2,H119=3,1)</f>
        <v>#N/A</v>
      </c>
      <c r="AA119" s="62" t="e">
        <f t="shared" si="39"/>
        <v>#N/A</v>
      </c>
      <c r="AB119" s="62" t="e">
        <f t="shared" si="60"/>
        <v>#N/A</v>
      </c>
      <c r="AC119" s="62" t="e">
        <f t="shared" si="41"/>
        <v>#N/A</v>
      </c>
      <c r="AD119" s="62" t="e">
        <f t="shared" si="42"/>
        <v>#N/A</v>
      </c>
      <c r="AE119" s="62" t="e">
        <f t="shared" si="43"/>
        <v>#N/A</v>
      </c>
      <c r="AF119" s="62" t="e">
        <f t="shared" si="44"/>
        <v>#N/A</v>
      </c>
      <c r="AG119" s="62">
        <f t="shared" si="45"/>
        <v>0</v>
      </c>
      <c r="AH119" s="62" t="str">
        <f t="shared" si="46"/>
        <v/>
      </c>
      <c r="AI119" s="62">
        <f t="shared" si="47"/>
        <v>0</v>
      </c>
      <c r="AJ119" s="62" t="e">
        <f t="shared" si="48"/>
        <v>#VALUE!</v>
      </c>
      <c r="AK119" s="62" t="e">
        <f t="shared" si="49"/>
        <v>#N/A</v>
      </c>
      <c r="AL119" s="62" t="e">
        <f t="shared" si="50"/>
        <v>#N/A</v>
      </c>
      <c r="AM119" s="62">
        <f t="shared" si="51"/>
        <v>0</v>
      </c>
      <c r="AN119" s="62">
        <f t="shared" si="52"/>
        <v>0</v>
      </c>
      <c r="AO119" s="62"/>
      <c r="AP119" s="62" t="e">
        <f t="shared" si="53"/>
        <v>#N/A</v>
      </c>
      <c r="AQ119" s="62" t="e">
        <f t="shared" si="54"/>
        <v>#VALUE!</v>
      </c>
      <c r="AR119" s="65" t="str">
        <f t="shared" si="55"/>
        <v/>
      </c>
      <c r="AS119" s="62">
        <f t="shared" si="56"/>
        <v>0</v>
      </c>
      <c r="AT119" s="62">
        <f t="shared" si="57"/>
        <v>0</v>
      </c>
      <c r="AU119" s="62">
        <f t="shared" si="58"/>
        <v>0</v>
      </c>
    </row>
    <row r="120" spans="1:47" ht="14.45" customHeight="1" x14ac:dyDescent="0.2">
      <c r="A120" s="64">
        <f t="shared" si="31"/>
        <v>0</v>
      </c>
      <c r="B120" s="62" t="e">
        <f t="shared" si="32"/>
        <v>#N/A</v>
      </c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2">
        <f t="shared" si="33"/>
        <v>0</v>
      </c>
      <c r="N120" s="31"/>
      <c r="O120" s="60"/>
      <c r="P120" s="60" t="e">
        <f t="shared" si="34"/>
        <v>#N/A</v>
      </c>
      <c r="Q120" s="178"/>
      <c r="R120" s="60"/>
      <c r="S120" s="60"/>
      <c r="T120" s="60"/>
      <c r="U120" s="46" t="e">
        <f t="shared" si="35"/>
        <v>#N/A</v>
      </c>
      <c r="V120" s="62" t="e">
        <f t="shared" si="36"/>
        <v>#N/A</v>
      </c>
      <c r="W120" s="62" t="e">
        <f t="shared" si="59"/>
        <v>#N/A</v>
      </c>
      <c r="X120" s="62" t="e">
        <f t="shared" si="37"/>
        <v>#N/A</v>
      </c>
      <c r="Y120" s="62" t="e">
        <f t="shared" si="38"/>
        <v>#N/A</v>
      </c>
      <c r="Z120" s="62" t="e">
        <f t="array" ref="Z120">_xlfn.IFS(H120=1,2,H120=3,1)</f>
        <v>#N/A</v>
      </c>
      <c r="AA120" s="62" t="e">
        <f t="shared" si="39"/>
        <v>#N/A</v>
      </c>
      <c r="AB120" s="62" t="e">
        <f t="shared" si="60"/>
        <v>#N/A</v>
      </c>
      <c r="AC120" s="62" t="e">
        <f t="shared" si="41"/>
        <v>#N/A</v>
      </c>
      <c r="AD120" s="62" t="e">
        <f t="shared" si="42"/>
        <v>#N/A</v>
      </c>
      <c r="AE120" s="62" t="e">
        <f t="shared" si="43"/>
        <v>#N/A</v>
      </c>
      <c r="AF120" s="62" t="e">
        <f t="shared" si="44"/>
        <v>#N/A</v>
      </c>
      <c r="AG120" s="62">
        <f t="shared" si="45"/>
        <v>0</v>
      </c>
      <c r="AH120" s="62" t="str">
        <f t="shared" si="46"/>
        <v/>
      </c>
      <c r="AI120" s="62">
        <f t="shared" si="47"/>
        <v>0</v>
      </c>
      <c r="AJ120" s="62" t="e">
        <f t="shared" si="48"/>
        <v>#VALUE!</v>
      </c>
      <c r="AK120" s="62" t="e">
        <f t="shared" si="49"/>
        <v>#N/A</v>
      </c>
      <c r="AL120" s="62" t="e">
        <f t="shared" si="50"/>
        <v>#N/A</v>
      </c>
      <c r="AM120" s="62">
        <f t="shared" si="51"/>
        <v>0</v>
      </c>
      <c r="AN120" s="62">
        <f t="shared" si="52"/>
        <v>0</v>
      </c>
      <c r="AO120" s="62"/>
      <c r="AP120" s="62" t="e">
        <f t="shared" si="53"/>
        <v>#N/A</v>
      </c>
      <c r="AQ120" s="62" t="e">
        <f t="shared" si="54"/>
        <v>#VALUE!</v>
      </c>
      <c r="AR120" s="65" t="str">
        <f t="shared" si="55"/>
        <v/>
      </c>
      <c r="AS120" s="62">
        <f t="shared" si="56"/>
        <v>0</v>
      </c>
      <c r="AT120" s="62">
        <f t="shared" si="57"/>
        <v>0</v>
      </c>
      <c r="AU120" s="62">
        <f t="shared" si="58"/>
        <v>0</v>
      </c>
    </row>
    <row r="121" spans="1:47" s="79" customFormat="1" ht="15" customHeight="1" thickBot="1" x14ac:dyDescent="0.25">
      <c r="A121" s="66">
        <f t="shared" si="31"/>
        <v>0</v>
      </c>
      <c r="B121" s="67" t="e">
        <f t="shared" si="32"/>
        <v>#N/A</v>
      </c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7">
        <f t="shared" si="33"/>
        <v>0</v>
      </c>
      <c r="N121" s="125"/>
      <c r="O121" s="68"/>
      <c r="P121" s="68" t="e">
        <f t="shared" si="34"/>
        <v>#N/A</v>
      </c>
      <c r="Q121" s="181"/>
      <c r="R121" s="68"/>
      <c r="S121" s="68"/>
      <c r="T121" s="68"/>
      <c r="U121" s="69" t="e">
        <f t="shared" si="35"/>
        <v>#N/A</v>
      </c>
      <c r="V121" s="67" t="e">
        <f t="shared" si="36"/>
        <v>#N/A</v>
      </c>
      <c r="W121" s="67" t="e">
        <f t="shared" si="59"/>
        <v>#N/A</v>
      </c>
      <c r="X121" s="67" t="e">
        <f t="shared" si="37"/>
        <v>#N/A</v>
      </c>
      <c r="Y121" s="67" t="e">
        <f t="shared" si="38"/>
        <v>#N/A</v>
      </c>
      <c r="Z121" s="67" t="e">
        <f t="array" ref="Z121">_xlfn.IFS(H121=1,2,H121=3,1)</f>
        <v>#N/A</v>
      </c>
      <c r="AA121" s="67" t="e">
        <f t="shared" si="39"/>
        <v>#N/A</v>
      </c>
      <c r="AB121" s="67" t="e">
        <f>Z121*(X121*I122/W121+Y121*I122*AA121/1000)*U121</f>
        <v>#N/A</v>
      </c>
      <c r="AC121" s="67" t="e">
        <f t="shared" si="41"/>
        <v>#N/A</v>
      </c>
      <c r="AD121" s="67" t="e">
        <f t="shared" si="42"/>
        <v>#N/A</v>
      </c>
      <c r="AE121" s="67" t="e">
        <f t="shared" si="43"/>
        <v>#N/A</v>
      </c>
      <c r="AF121" s="67" t="e">
        <f t="shared" si="44"/>
        <v>#N/A</v>
      </c>
      <c r="AG121" s="67">
        <f t="shared" si="45"/>
        <v>0</v>
      </c>
      <c r="AH121" s="67" t="str">
        <f t="shared" si="46"/>
        <v/>
      </c>
      <c r="AI121" s="67">
        <f t="shared" si="47"/>
        <v>0</v>
      </c>
      <c r="AJ121" s="67" t="e">
        <f t="shared" si="48"/>
        <v>#VALUE!</v>
      </c>
      <c r="AK121" s="67" t="e">
        <f t="shared" si="49"/>
        <v>#N/A</v>
      </c>
      <c r="AL121" s="67" t="e">
        <f t="shared" si="50"/>
        <v>#N/A</v>
      </c>
      <c r="AM121" s="67">
        <f t="shared" si="51"/>
        <v>0</v>
      </c>
      <c r="AN121" s="67">
        <f t="shared" si="52"/>
        <v>0</v>
      </c>
      <c r="AO121" s="67"/>
      <c r="AP121" s="67" t="e">
        <f t="shared" si="53"/>
        <v>#N/A</v>
      </c>
      <c r="AQ121" s="67" t="e">
        <f t="shared" si="54"/>
        <v>#VALUE!</v>
      </c>
      <c r="AR121" s="70" t="str">
        <f t="shared" si="55"/>
        <v/>
      </c>
      <c r="AS121" s="67">
        <f t="shared" si="56"/>
        <v>0</v>
      </c>
      <c r="AT121" s="67">
        <f t="shared" si="57"/>
        <v>0</v>
      </c>
      <c r="AU121" s="67">
        <f t="shared" si="58"/>
        <v>0</v>
      </c>
    </row>
    <row r="122" spans="1:47" ht="15" customHeight="1" thickBot="1" x14ac:dyDescent="0.25">
      <c r="A122" s="16">
        <f t="shared" si="31"/>
        <v>0</v>
      </c>
      <c r="B122" s="14" t="e">
        <f t="shared" si="32"/>
        <v>#N/A</v>
      </c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14">
        <f t="shared" si="33"/>
        <v>0</v>
      </c>
      <c r="N122" s="124"/>
      <c r="O122" s="71"/>
      <c r="P122" s="71" t="e">
        <f t="shared" si="34"/>
        <v>#N/A</v>
      </c>
      <c r="Q122" s="180"/>
      <c r="R122" s="71"/>
      <c r="S122" s="71"/>
      <c r="T122" s="71"/>
      <c r="U122" s="16" t="e">
        <f t="shared" si="35"/>
        <v>#N/A</v>
      </c>
      <c r="V122" s="14" t="e">
        <f t="shared" si="36"/>
        <v>#N/A</v>
      </c>
      <c r="W122" s="14" t="e">
        <f t="shared" si="59"/>
        <v>#N/A</v>
      </c>
      <c r="X122" s="14" t="e">
        <f t="shared" si="37"/>
        <v>#N/A</v>
      </c>
      <c r="Y122" s="14" t="e">
        <f t="shared" si="38"/>
        <v>#N/A</v>
      </c>
      <c r="Z122" s="14" t="e">
        <f t="array" ref="Z122">_xlfn.IFS(H122=1,2,H122=3,1)</f>
        <v>#N/A</v>
      </c>
      <c r="AA122" s="14" t="e">
        <f t="shared" si="39"/>
        <v>#N/A</v>
      </c>
      <c r="AB122" s="77" t="e">
        <f>Z122*(X122*I123/W122+Y122*I123*AA122/1000)*U122</f>
        <v>#N/A</v>
      </c>
      <c r="AC122" s="77" t="e">
        <f t="shared" si="41"/>
        <v>#N/A</v>
      </c>
      <c r="AD122" s="77" t="e">
        <f t="shared" si="42"/>
        <v>#N/A</v>
      </c>
      <c r="AE122" s="77" t="e">
        <f t="shared" si="43"/>
        <v>#N/A</v>
      </c>
      <c r="AF122" s="14" t="e">
        <f t="shared" si="44"/>
        <v>#N/A</v>
      </c>
      <c r="AG122" s="14">
        <f t="shared" si="45"/>
        <v>0</v>
      </c>
      <c r="AH122" s="14" t="str">
        <f t="shared" si="46"/>
        <v/>
      </c>
      <c r="AI122" s="14">
        <f t="shared" si="47"/>
        <v>0</v>
      </c>
      <c r="AJ122" s="14" t="e">
        <f t="shared" si="48"/>
        <v>#VALUE!</v>
      </c>
      <c r="AK122" s="14" t="e">
        <f t="shared" si="49"/>
        <v>#N/A</v>
      </c>
      <c r="AL122" s="14" t="e">
        <f t="shared" si="50"/>
        <v>#N/A</v>
      </c>
      <c r="AM122" s="14">
        <f t="shared" si="51"/>
        <v>0</v>
      </c>
      <c r="AN122" s="14">
        <f t="shared" si="52"/>
        <v>0</v>
      </c>
      <c r="AO122" s="14"/>
      <c r="AP122" s="14" t="e">
        <f t="shared" si="53"/>
        <v>#N/A</v>
      </c>
      <c r="AQ122" s="14" t="e">
        <f t="shared" si="54"/>
        <v>#VALUE!</v>
      </c>
      <c r="AR122" s="14" t="str">
        <f t="shared" si="55"/>
        <v/>
      </c>
      <c r="AS122" s="14">
        <f t="shared" si="56"/>
        <v>0</v>
      </c>
      <c r="AT122" s="14">
        <f t="shared" si="57"/>
        <v>0</v>
      </c>
      <c r="AU122" s="14">
        <f t="shared" si="58"/>
        <v>0</v>
      </c>
    </row>
    <row r="123" spans="1:47" ht="14.45" customHeight="1" x14ac:dyDescent="0.2">
      <c r="A123" s="46">
        <f t="shared" si="31"/>
        <v>0</v>
      </c>
      <c r="B123" s="62" t="e">
        <f t="shared" si="32"/>
        <v>#N/A</v>
      </c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2">
        <f t="shared" si="33"/>
        <v>0</v>
      </c>
      <c r="N123" s="31"/>
      <c r="O123" s="60"/>
      <c r="P123" s="60" t="e">
        <f t="shared" si="34"/>
        <v>#N/A</v>
      </c>
      <c r="Q123" s="178"/>
      <c r="R123" s="60"/>
      <c r="S123" s="60"/>
      <c r="T123" s="60"/>
      <c r="U123" s="46" t="e">
        <f t="shared" si="35"/>
        <v>#N/A</v>
      </c>
      <c r="V123" s="62" t="e">
        <f t="shared" si="36"/>
        <v>#N/A</v>
      </c>
      <c r="W123" s="62" t="e">
        <f t="shared" si="59"/>
        <v>#N/A</v>
      </c>
      <c r="X123" s="62" t="e">
        <f t="shared" si="37"/>
        <v>#N/A</v>
      </c>
      <c r="Y123" s="62" t="e">
        <f t="shared" si="38"/>
        <v>#N/A</v>
      </c>
      <c r="Z123" s="62" t="e">
        <f t="array" ref="Z123">_xlfn.IFS(H123=1,2,H123=3,1)</f>
        <v>#N/A</v>
      </c>
      <c r="AA123" s="62" t="e">
        <f t="shared" si="39"/>
        <v>#N/A</v>
      </c>
      <c r="AB123" s="62" t="e">
        <f t="shared" ref="AB123:AB186" si="61">Z123*(X123*I123/W123+Y123*I123*AA123/1000)*U123</f>
        <v>#N/A</v>
      </c>
      <c r="AC123" s="62" t="e">
        <f t="shared" si="41"/>
        <v>#N/A</v>
      </c>
      <c r="AD123" s="62" t="e">
        <f t="shared" si="42"/>
        <v>#N/A</v>
      </c>
      <c r="AE123" s="62" t="e">
        <f t="shared" si="43"/>
        <v>#N/A</v>
      </c>
      <c r="AF123" s="62" t="e">
        <f t="shared" si="44"/>
        <v>#N/A</v>
      </c>
      <c r="AG123" s="62">
        <f t="shared" si="45"/>
        <v>0</v>
      </c>
      <c r="AH123" s="62" t="str">
        <f t="shared" si="46"/>
        <v/>
      </c>
      <c r="AI123" s="62">
        <f t="shared" si="47"/>
        <v>0</v>
      </c>
      <c r="AJ123" s="62" t="e">
        <f t="shared" si="48"/>
        <v>#VALUE!</v>
      </c>
      <c r="AK123" s="62" t="e">
        <f t="shared" si="49"/>
        <v>#N/A</v>
      </c>
      <c r="AL123" s="62" t="e">
        <f t="shared" si="50"/>
        <v>#N/A</v>
      </c>
      <c r="AM123" s="62">
        <f t="shared" si="51"/>
        <v>0</v>
      </c>
      <c r="AN123" s="62">
        <f t="shared" si="52"/>
        <v>0</v>
      </c>
      <c r="AO123" s="62"/>
      <c r="AP123" s="62" t="e">
        <f t="shared" si="53"/>
        <v>#N/A</v>
      </c>
      <c r="AQ123" s="62" t="e">
        <f t="shared" si="54"/>
        <v>#VALUE!</v>
      </c>
      <c r="AR123" s="62" t="str">
        <f t="shared" si="55"/>
        <v/>
      </c>
      <c r="AS123" s="62">
        <f t="shared" si="56"/>
        <v>0</v>
      </c>
      <c r="AT123" s="62">
        <f t="shared" si="57"/>
        <v>0</v>
      </c>
      <c r="AU123" s="62">
        <f t="shared" si="58"/>
        <v>0</v>
      </c>
    </row>
    <row r="124" spans="1:47" ht="14.45" customHeight="1" x14ac:dyDescent="0.2">
      <c r="A124" s="46">
        <f t="shared" si="31"/>
        <v>0</v>
      </c>
      <c r="B124" s="62" t="e">
        <f t="shared" si="32"/>
        <v>#N/A</v>
      </c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2">
        <f t="shared" si="33"/>
        <v>0</v>
      </c>
      <c r="N124" s="31"/>
      <c r="O124" s="60"/>
      <c r="P124" s="60" t="e">
        <f t="shared" si="34"/>
        <v>#N/A</v>
      </c>
      <c r="Q124" s="178"/>
      <c r="R124" s="60"/>
      <c r="S124" s="60"/>
      <c r="T124" s="60"/>
      <c r="U124" s="46" t="e">
        <f t="shared" si="35"/>
        <v>#N/A</v>
      </c>
      <c r="V124" s="62" t="e">
        <f t="shared" si="36"/>
        <v>#N/A</v>
      </c>
      <c r="W124" s="62" t="e">
        <f t="shared" si="59"/>
        <v>#N/A</v>
      </c>
      <c r="X124" s="62" t="e">
        <f t="shared" si="37"/>
        <v>#N/A</v>
      </c>
      <c r="Y124" s="62" t="e">
        <f t="shared" si="38"/>
        <v>#N/A</v>
      </c>
      <c r="Z124" s="62" t="e">
        <f t="array" ref="Z124">_xlfn.IFS(H124=1,2,H124=3,1)</f>
        <v>#N/A</v>
      </c>
      <c r="AA124" s="62" t="e">
        <f t="shared" si="39"/>
        <v>#N/A</v>
      </c>
      <c r="AB124" s="62" t="e">
        <f t="shared" si="61"/>
        <v>#N/A</v>
      </c>
      <c r="AC124" s="62" t="e">
        <f t="shared" si="41"/>
        <v>#N/A</v>
      </c>
      <c r="AD124" s="62" t="e">
        <f t="shared" si="42"/>
        <v>#N/A</v>
      </c>
      <c r="AE124" s="62" t="e">
        <f t="shared" si="43"/>
        <v>#N/A</v>
      </c>
      <c r="AF124" s="62" t="e">
        <f t="shared" si="44"/>
        <v>#N/A</v>
      </c>
      <c r="AG124" s="62">
        <f t="shared" si="45"/>
        <v>0</v>
      </c>
      <c r="AH124" s="62" t="str">
        <f t="shared" si="46"/>
        <v/>
      </c>
      <c r="AI124" s="62">
        <f t="shared" si="47"/>
        <v>0</v>
      </c>
      <c r="AJ124" s="62" t="e">
        <f t="shared" si="48"/>
        <v>#VALUE!</v>
      </c>
      <c r="AK124" s="62" t="e">
        <f t="shared" si="49"/>
        <v>#N/A</v>
      </c>
      <c r="AL124" s="62" t="e">
        <f t="shared" si="50"/>
        <v>#N/A</v>
      </c>
      <c r="AM124" s="62">
        <f t="shared" si="51"/>
        <v>0</v>
      </c>
      <c r="AN124" s="62">
        <f t="shared" si="52"/>
        <v>0</v>
      </c>
      <c r="AO124" s="62"/>
      <c r="AP124" s="62" t="e">
        <f t="shared" si="53"/>
        <v>#N/A</v>
      </c>
      <c r="AQ124" s="62" t="e">
        <f t="shared" si="54"/>
        <v>#VALUE!</v>
      </c>
      <c r="AR124" s="62" t="str">
        <f t="shared" si="55"/>
        <v/>
      </c>
      <c r="AS124" s="62">
        <f t="shared" si="56"/>
        <v>0</v>
      </c>
      <c r="AT124" s="62">
        <f t="shared" si="57"/>
        <v>0</v>
      </c>
      <c r="AU124" s="62">
        <f t="shared" si="58"/>
        <v>0</v>
      </c>
    </row>
    <row r="125" spans="1:47" ht="14.45" customHeight="1" x14ac:dyDescent="0.2">
      <c r="A125" s="46">
        <f t="shared" si="31"/>
        <v>0</v>
      </c>
      <c r="B125" s="62" t="e">
        <f t="shared" si="32"/>
        <v>#N/A</v>
      </c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2">
        <f t="shared" si="33"/>
        <v>0</v>
      </c>
      <c r="N125" s="31"/>
      <c r="O125" s="60"/>
      <c r="P125" s="60" t="e">
        <f t="shared" si="34"/>
        <v>#N/A</v>
      </c>
      <c r="Q125" s="178"/>
      <c r="R125" s="60"/>
      <c r="S125" s="60"/>
      <c r="T125" s="60"/>
      <c r="U125" s="46" t="e">
        <f t="shared" si="35"/>
        <v>#N/A</v>
      </c>
      <c r="V125" s="62" t="e">
        <f t="shared" si="36"/>
        <v>#N/A</v>
      </c>
      <c r="W125" s="62" t="e">
        <f t="shared" si="59"/>
        <v>#N/A</v>
      </c>
      <c r="X125" s="62" t="e">
        <f t="shared" si="37"/>
        <v>#N/A</v>
      </c>
      <c r="Y125" s="62" t="e">
        <f t="shared" si="38"/>
        <v>#N/A</v>
      </c>
      <c r="Z125" s="62" t="e">
        <f t="array" ref="Z125">_xlfn.IFS(H125=1,2,H125=3,1)</f>
        <v>#N/A</v>
      </c>
      <c r="AA125" s="62" t="e">
        <f t="shared" si="39"/>
        <v>#N/A</v>
      </c>
      <c r="AB125" s="62" t="e">
        <f t="shared" si="61"/>
        <v>#N/A</v>
      </c>
      <c r="AC125" s="62" t="e">
        <f t="shared" si="41"/>
        <v>#N/A</v>
      </c>
      <c r="AD125" s="62" t="e">
        <f t="shared" si="42"/>
        <v>#N/A</v>
      </c>
      <c r="AE125" s="62" t="e">
        <f t="shared" si="43"/>
        <v>#N/A</v>
      </c>
      <c r="AF125" s="62" t="e">
        <f t="shared" si="44"/>
        <v>#N/A</v>
      </c>
      <c r="AG125" s="62">
        <f t="shared" si="45"/>
        <v>0</v>
      </c>
      <c r="AH125" s="62" t="str">
        <f t="shared" si="46"/>
        <v/>
      </c>
      <c r="AI125" s="62">
        <f t="shared" si="47"/>
        <v>0</v>
      </c>
      <c r="AJ125" s="62" t="e">
        <f t="shared" si="48"/>
        <v>#VALUE!</v>
      </c>
      <c r="AK125" s="62" t="e">
        <f t="shared" si="49"/>
        <v>#N/A</v>
      </c>
      <c r="AL125" s="62" t="e">
        <f t="shared" si="50"/>
        <v>#N/A</v>
      </c>
      <c r="AM125" s="62">
        <f t="shared" si="51"/>
        <v>0</v>
      </c>
      <c r="AN125" s="62">
        <f t="shared" si="52"/>
        <v>0</v>
      </c>
      <c r="AO125" s="62"/>
      <c r="AP125" s="62" t="e">
        <f t="shared" si="53"/>
        <v>#N/A</v>
      </c>
      <c r="AQ125" s="62" t="e">
        <f t="shared" si="54"/>
        <v>#VALUE!</v>
      </c>
      <c r="AR125" s="62" t="str">
        <f t="shared" si="55"/>
        <v/>
      </c>
      <c r="AS125" s="62">
        <f t="shared" si="56"/>
        <v>0</v>
      </c>
      <c r="AT125" s="62">
        <f t="shared" si="57"/>
        <v>0</v>
      </c>
      <c r="AU125" s="62">
        <f t="shared" si="58"/>
        <v>0</v>
      </c>
    </row>
    <row r="126" spans="1:47" ht="14.45" customHeight="1" x14ac:dyDescent="0.2">
      <c r="A126" s="46">
        <f t="shared" si="31"/>
        <v>0</v>
      </c>
      <c r="B126" s="62" t="e">
        <f t="shared" si="32"/>
        <v>#N/A</v>
      </c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2">
        <f t="shared" si="33"/>
        <v>0</v>
      </c>
      <c r="N126" s="31"/>
      <c r="O126" s="60"/>
      <c r="P126" s="60" t="e">
        <f t="shared" si="34"/>
        <v>#N/A</v>
      </c>
      <c r="Q126" s="178"/>
      <c r="R126" s="60"/>
      <c r="S126" s="60"/>
      <c r="T126" s="60"/>
      <c r="U126" s="46" t="e">
        <f t="shared" si="35"/>
        <v>#N/A</v>
      </c>
      <c r="V126" s="62" t="e">
        <f t="shared" si="36"/>
        <v>#N/A</v>
      </c>
      <c r="W126" s="62" t="e">
        <f t="shared" si="59"/>
        <v>#N/A</v>
      </c>
      <c r="X126" s="62" t="e">
        <f t="shared" si="37"/>
        <v>#N/A</v>
      </c>
      <c r="Y126" s="62" t="e">
        <f t="shared" si="38"/>
        <v>#N/A</v>
      </c>
      <c r="Z126" s="62" t="e">
        <f t="array" ref="Z126">_xlfn.IFS(H126=1,2,H126=3,1)</f>
        <v>#N/A</v>
      </c>
      <c r="AA126" s="62" t="e">
        <f t="shared" si="39"/>
        <v>#N/A</v>
      </c>
      <c r="AB126" s="62" t="e">
        <f t="shared" si="61"/>
        <v>#N/A</v>
      </c>
      <c r="AC126" s="62" t="e">
        <f t="shared" si="41"/>
        <v>#N/A</v>
      </c>
      <c r="AD126" s="62" t="e">
        <f t="shared" si="42"/>
        <v>#N/A</v>
      </c>
      <c r="AE126" s="62" t="e">
        <f t="shared" si="43"/>
        <v>#N/A</v>
      </c>
      <c r="AF126" s="62" t="e">
        <f t="shared" si="44"/>
        <v>#N/A</v>
      </c>
      <c r="AG126" s="62">
        <f t="shared" si="45"/>
        <v>0</v>
      </c>
      <c r="AH126" s="62" t="str">
        <f t="shared" si="46"/>
        <v/>
      </c>
      <c r="AI126" s="62">
        <f t="shared" si="47"/>
        <v>0</v>
      </c>
      <c r="AJ126" s="62" t="e">
        <f t="shared" si="48"/>
        <v>#VALUE!</v>
      </c>
      <c r="AK126" s="62" t="e">
        <f t="shared" si="49"/>
        <v>#N/A</v>
      </c>
      <c r="AL126" s="62" t="e">
        <f t="shared" si="50"/>
        <v>#N/A</v>
      </c>
      <c r="AM126" s="62">
        <f t="shared" si="51"/>
        <v>0</v>
      </c>
      <c r="AN126" s="62">
        <f t="shared" si="52"/>
        <v>0</v>
      </c>
      <c r="AO126" s="62"/>
      <c r="AP126" s="62" t="e">
        <f t="shared" si="53"/>
        <v>#N/A</v>
      </c>
      <c r="AQ126" s="62" t="e">
        <f t="shared" si="54"/>
        <v>#VALUE!</v>
      </c>
      <c r="AR126" s="62" t="str">
        <f t="shared" si="55"/>
        <v/>
      </c>
      <c r="AS126" s="62">
        <f t="shared" si="56"/>
        <v>0</v>
      </c>
      <c r="AT126" s="62">
        <f t="shared" si="57"/>
        <v>0</v>
      </c>
      <c r="AU126" s="62">
        <f t="shared" si="58"/>
        <v>0</v>
      </c>
    </row>
    <row r="127" spans="1:47" ht="14.45" customHeight="1" x14ac:dyDescent="0.2">
      <c r="A127" s="46">
        <f t="shared" si="31"/>
        <v>0</v>
      </c>
      <c r="B127" s="62" t="e">
        <f t="shared" si="32"/>
        <v>#N/A</v>
      </c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2">
        <f t="shared" si="33"/>
        <v>0</v>
      </c>
      <c r="N127" s="31"/>
      <c r="O127" s="60"/>
      <c r="P127" s="60" t="e">
        <f t="shared" si="34"/>
        <v>#N/A</v>
      </c>
      <c r="Q127" s="178"/>
      <c r="R127" s="60"/>
      <c r="S127" s="60"/>
      <c r="T127" s="60"/>
      <c r="U127" s="46" t="e">
        <f t="shared" si="35"/>
        <v>#N/A</v>
      </c>
      <c r="V127" s="62" t="e">
        <f t="shared" si="36"/>
        <v>#N/A</v>
      </c>
      <c r="W127" s="62" t="e">
        <f t="shared" si="59"/>
        <v>#N/A</v>
      </c>
      <c r="X127" s="62" t="e">
        <f t="shared" si="37"/>
        <v>#N/A</v>
      </c>
      <c r="Y127" s="62" t="e">
        <f t="shared" si="38"/>
        <v>#N/A</v>
      </c>
      <c r="Z127" s="62" t="e">
        <f t="array" ref="Z127">_xlfn.IFS(H127=1,2,H127=3,1)</f>
        <v>#N/A</v>
      </c>
      <c r="AA127" s="62" t="e">
        <f t="shared" si="39"/>
        <v>#N/A</v>
      </c>
      <c r="AB127" s="62" t="e">
        <f t="shared" si="61"/>
        <v>#N/A</v>
      </c>
      <c r="AC127" s="62" t="e">
        <f t="shared" si="41"/>
        <v>#N/A</v>
      </c>
      <c r="AD127" s="62" t="e">
        <f t="shared" si="42"/>
        <v>#N/A</v>
      </c>
      <c r="AE127" s="62" t="e">
        <f t="shared" si="43"/>
        <v>#N/A</v>
      </c>
      <c r="AF127" s="62" t="e">
        <f t="shared" si="44"/>
        <v>#N/A</v>
      </c>
      <c r="AG127" s="62">
        <f t="shared" si="45"/>
        <v>0</v>
      </c>
      <c r="AH127" s="62" t="str">
        <f t="shared" si="46"/>
        <v/>
      </c>
      <c r="AI127" s="62">
        <f t="shared" si="47"/>
        <v>0</v>
      </c>
      <c r="AJ127" s="62" t="e">
        <f t="shared" si="48"/>
        <v>#VALUE!</v>
      </c>
      <c r="AK127" s="62" t="e">
        <f t="shared" si="49"/>
        <v>#N/A</v>
      </c>
      <c r="AL127" s="62" t="e">
        <f t="shared" si="50"/>
        <v>#N/A</v>
      </c>
      <c r="AM127" s="62">
        <f t="shared" si="51"/>
        <v>0</v>
      </c>
      <c r="AN127" s="62">
        <f t="shared" si="52"/>
        <v>0</v>
      </c>
      <c r="AO127" s="62"/>
      <c r="AP127" s="62" t="e">
        <f t="shared" si="53"/>
        <v>#N/A</v>
      </c>
      <c r="AQ127" s="62" t="e">
        <f t="shared" si="54"/>
        <v>#VALUE!</v>
      </c>
      <c r="AR127" s="62" t="str">
        <f t="shared" si="55"/>
        <v/>
      </c>
      <c r="AS127" s="62">
        <f t="shared" si="56"/>
        <v>0</v>
      </c>
      <c r="AT127" s="62">
        <f t="shared" si="57"/>
        <v>0</v>
      </c>
      <c r="AU127" s="62">
        <f t="shared" si="58"/>
        <v>0</v>
      </c>
    </row>
    <row r="128" spans="1:47" ht="14.45" customHeight="1" x14ac:dyDescent="0.2">
      <c r="A128" s="46">
        <f t="shared" si="31"/>
        <v>0</v>
      </c>
      <c r="B128" s="62" t="e">
        <f t="shared" si="32"/>
        <v>#N/A</v>
      </c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2">
        <f t="shared" si="33"/>
        <v>0</v>
      </c>
      <c r="N128" s="31"/>
      <c r="O128" s="60"/>
      <c r="P128" s="60" t="e">
        <f t="shared" si="34"/>
        <v>#N/A</v>
      </c>
      <c r="Q128" s="178"/>
      <c r="R128" s="60"/>
      <c r="S128" s="60"/>
      <c r="T128" s="60"/>
      <c r="U128" s="46" t="e">
        <f t="shared" si="35"/>
        <v>#N/A</v>
      </c>
      <c r="V128" s="62" t="e">
        <f t="shared" si="36"/>
        <v>#N/A</v>
      </c>
      <c r="W128" s="62" t="e">
        <f t="shared" si="59"/>
        <v>#N/A</v>
      </c>
      <c r="X128" s="62" t="e">
        <f t="shared" si="37"/>
        <v>#N/A</v>
      </c>
      <c r="Y128" s="62" t="e">
        <f t="shared" si="38"/>
        <v>#N/A</v>
      </c>
      <c r="Z128" s="62" t="e">
        <f t="array" ref="Z128">_xlfn.IFS(H128=1,2,H128=3,1)</f>
        <v>#N/A</v>
      </c>
      <c r="AA128" s="62" t="e">
        <f t="shared" si="39"/>
        <v>#N/A</v>
      </c>
      <c r="AB128" s="62" t="e">
        <f t="shared" si="61"/>
        <v>#N/A</v>
      </c>
      <c r="AC128" s="62" t="e">
        <f t="shared" si="41"/>
        <v>#N/A</v>
      </c>
      <c r="AD128" s="62" t="e">
        <f t="shared" si="42"/>
        <v>#N/A</v>
      </c>
      <c r="AE128" s="62" t="e">
        <f t="shared" si="43"/>
        <v>#N/A</v>
      </c>
      <c r="AF128" s="62" t="e">
        <f t="shared" si="44"/>
        <v>#N/A</v>
      </c>
      <c r="AG128" s="62">
        <f t="shared" si="45"/>
        <v>0</v>
      </c>
      <c r="AH128" s="62" t="str">
        <f t="shared" si="46"/>
        <v/>
      </c>
      <c r="AI128" s="62">
        <f t="shared" si="47"/>
        <v>0</v>
      </c>
      <c r="AJ128" s="62" t="e">
        <f t="shared" si="48"/>
        <v>#VALUE!</v>
      </c>
      <c r="AK128" s="62" t="e">
        <f t="shared" si="49"/>
        <v>#N/A</v>
      </c>
      <c r="AL128" s="62" t="e">
        <f t="shared" si="50"/>
        <v>#N/A</v>
      </c>
      <c r="AM128" s="62">
        <f t="shared" si="51"/>
        <v>0</v>
      </c>
      <c r="AN128" s="62">
        <f t="shared" si="52"/>
        <v>0</v>
      </c>
      <c r="AO128" s="62"/>
      <c r="AP128" s="62" t="e">
        <f t="shared" si="53"/>
        <v>#N/A</v>
      </c>
      <c r="AQ128" s="62" t="e">
        <f t="shared" si="54"/>
        <v>#VALUE!</v>
      </c>
      <c r="AR128" s="62" t="str">
        <f t="shared" si="55"/>
        <v/>
      </c>
      <c r="AS128" s="62">
        <f t="shared" si="56"/>
        <v>0</v>
      </c>
      <c r="AT128" s="62">
        <f t="shared" si="57"/>
        <v>0</v>
      </c>
      <c r="AU128" s="62">
        <f t="shared" si="58"/>
        <v>0</v>
      </c>
    </row>
    <row r="129" spans="1:47" ht="14.45" customHeight="1" x14ac:dyDescent="0.2">
      <c r="A129" s="46">
        <f t="shared" si="31"/>
        <v>0</v>
      </c>
      <c r="B129" s="62" t="e">
        <f t="shared" si="32"/>
        <v>#N/A</v>
      </c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2">
        <f t="shared" si="33"/>
        <v>0</v>
      </c>
      <c r="N129" s="31"/>
      <c r="O129" s="60"/>
      <c r="P129" s="60" t="e">
        <f t="shared" si="34"/>
        <v>#N/A</v>
      </c>
      <c r="Q129" s="178"/>
      <c r="R129" s="60"/>
      <c r="S129" s="60"/>
      <c r="T129" s="60"/>
      <c r="U129" s="46" t="e">
        <f t="shared" si="35"/>
        <v>#N/A</v>
      </c>
      <c r="V129" s="62" t="e">
        <f t="shared" si="36"/>
        <v>#N/A</v>
      </c>
      <c r="W129" s="62" t="e">
        <f t="shared" si="59"/>
        <v>#N/A</v>
      </c>
      <c r="X129" s="62" t="e">
        <f t="shared" si="37"/>
        <v>#N/A</v>
      </c>
      <c r="Y129" s="62" t="e">
        <f t="shared" si="38"/>
        <v>#N/A</v>
      </c>
      <c r="Z129" s="62" t="e">
        <f t="array" ref="Z129">_xlfn.IFS(H129=1,2,H129=3,1)</f>
        <v>#N/A</v>
      </c>
      <c r="AA129" s="62" t="e">
        <f t="shared" si="39"/>
        <v>#N/A</v>
      </c>
      <c r="AB129" s="62" t="e">
        <f t="shared" si="61"/>
        <v>#N/A</v>
      </c>
      <c r="AC129" s="62" t="e">
        <f t="shared" si="41"/>
        <v>#N/A</v>
      </c>
      <c r="AD129" s="62" t="e">
        <f t="shared" si="42"/>
        <v>#N/A</v>
      </c>
      <c r="AE129" s="62" t="e">
        <f t="shared" si="43"/>
        <v>#N/A</v>
      </c>
      <c r="AF129" s="62" t="e">
        <f t="shared" si="44"/>
        <v>#N/A</v>
      </c>
      <c r="AG129" s="62">
        <f t="shared" si="45"/>
        <v>0</v>
      </c>
      <c r="AH129" s="62" t="str">
        <f t="shared" si="46"/>
        <v/>
      </c>
      <c r="AI129" s="62">
        <f t="shared" si="47"/>
        <v>0</v>
      </c>
      <c r="AJ129" s="62" t="e">
        <f t="shared" si="48"/>
        <v>#VALUE!</v>
      </c>
      <c r="AK129" s="62" t="e">
        <f t="shared" si="49"/>
        <v>#N/A</v>
      </c>
      <c r="AL129" s="62" t="e">
        <f t="shared" si="50"/>
        <v>#N/A</v>
      </c>
      <c r="AM129" s="62">
        <f t="shared" si="51"/>
        <v>0</v>
      </c>
      <c r="AN129" s="62">
        <f t="shared" si="52"/>
        <v>0</v>
      </c>
      <c r="AO129" s="62"/>
      <c r="AP129" s="62" t="e">
        <f t="shared" si="53"/>
        <v>#N/A</v>
      </c>
      <c r="AQ129" s="62" t="e">
        <f t="shared" si="54"/>
        <v>#VALUE!</v>
      </c>
      <c r="AR129" s="62" t="str">
        <f t="shared" si="55"/>
        <v/>
      </c>
      <c r="AS129" s="62">
        <f t="shared" si="56"/>
        <v>0</v>
      </c>
      <c r="AT129" s="62">
        <f t="shared" si="57"/>
        <v>0</v>
      </c>
      <c r="AU129" s="62">
        <f t="shared" si="58"/>
        <v>0</v>
      </c>
    </row>
    <row r="130" spans="1:47" ht="14.45" customHeight="1" x14ac:dyDescent="0.2">
      <c r="A130" s="46">
        <f t="shared" si="31"/>
        <v>0</v>
      </c>
      <c r="B130" s="62" t="e">
        <f t="shared" si="32"/>
        <v>#N/A</v>
      </c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2">
        <f t="shared" si="33"/>
        <v>0</v>
      </c>
      <c r="N130" s="31"/>
      <c r="O130" s="60"/>
      <c r="P130" s="60" t="e">
        <f t="shared" si="34"/>
        <v>#N/A</v>
      </c>
      <c r="Q130" s="178"/>
      <c r="R130" s="60"/>
      <c r="S130" s="60"/>
      <c r="T130" s="60"/>
      <c r="U130" s="46" t="e">
        <f t="shared" si="35"/>
        <v>#N/A</v>
      </c>
      <c r="V130" s="62" t="e">
        <f t="shared" si="36"/>
        <v>#N/A</v>
      </c>
      <c r="W130" s="62" t="e">
        <f t="shared" si="59"/>
        <v>#N/A</v>
      </c>
      <c r="X130" s="62" t="e">
        <f t="shared" si="37"/>
        <v>#N/A</v>
      </c>
      <c r="Y130" s="62" t="e">
        <f t="shared" si="38"/>
        <v>#N/A</v>
      </c>
      <c r="Z130" s="62" t="e">
        <f t="array" ref="Z130">_xlfn.IFS(H130=1,2,H130=3,1)</f>
        <v>#N/A</v>
      </c>
      <c r="AA130" s="62" t="e">
        <f t="shared" si="39"/>
        <v>#N/A</v>
      </c>
      <c r="AB130" s="62" t="e">
        <f t="shared" si="61"/>
        <v>#N/A</v>
      </c>
      <c r="AC130" s="62" t="e">
        <f t="shared" si="41"/>
        <v>#N/A</v>
      </c>
      <c r="AD130" s="62" t="e">
        <f t="shared" si="42"/>
        <v>#N/A</v>
      </c>
      <c r="AE130" s="62" t="e">
        <f t="shared" si="43"/>
        <v>#N/A</v>
      </c>
      <c r="AF130" s="62" t="e">
        <f t="shared" si="44"/>
        <v>#N/A</v>
      </c>
      <c r="AG130" s="62">
        <f t="shared" si="45"/>
        <v>0</v>
      </c>
      <c r="AH130" s="62" t="str">
        <f t="shared" si="46"/>
        <v/>
      </c>
      <c r="AI130" s="62">
        <f t="shared" si="47"/>
        <v>0</v>
      </c>
      <c r="AJ130" s="62" t="e">
        <f t="shared" si="48"/>
        <v>#VALUE!</v>
      </c>
      <c r="AK130" s="62" t="e">
        <f t="shared" si="49"/>
        <v>#N/A</v>
      </c>
      <c r="AL130" s="62" t="e">
        <f t="shared" si="50"/>
        <v>#N/A</v>
      </c>
      <c r="AM130" s="62">
        <f t="shared" si="51"/>
        <v>0</v>
      </c>
      <c r="AN130" s="62">
        <f t="shared" si="52"/>
        <v>0</v>
      </c>
      <c r="AO130" s="62"/>
      <c r="AP130" s="62" t="e">
        <f t="shared" si="53"/>
        <v>#N/A</v>
      </c>
      <c r="AQ130" s="62" t="e">
        <f t="shared" si="54"/>
        <v>#VALUE!</v>
      </c>
      <c r="AR130" s="62" t="str">
        <f t="shared" si="55"/>
        <v/>
      </c>
      <c r="AS130" s="62">
        <f t="shared" si="56"/>
        <v>0</v>
      </c>
      <c r="AT130" s="62">
        <f t="shared" si="57"/>
        <v>0</v>
      </c>
      <c r="AU130" s="62">
        <f t="shared" si="58"/>
        <v>0</v>
      </c>
    </row>
    <row r="131" spans="1:47" ht="14.45" customHeight="1" x14ac:dyDescent="0.2">
      <c r="A131" s="46">
        <f t="shared" ref="A131:A194" si="62">D131</f>
        <v>0</v>
      </c>
      <c r="B131" s="62" t="e">
        <f t="shared" ref="B131:B194" si="63">IFERROR(IF(VLOOKUP(AI131,Потребители_обозначение,4,FALSE)=1,VLOOKUP(AI131,Потребители_обозначение,2,FALSE)&amp;" "&amp;VLOOKUP(AJ131,Этаж_обозначение,2,FALSE)&amp;" Пом. №"&amp;AH131,VLOOKUP(AI131,Потребители_обозначение,2,FALSE)&amp;" Шлейф №"&amp;AJ131),VLOOKUP(D131,Потребители_обозначение,2,FALSE))</f>
        <v>#N/A</v>
      </c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2">
        <f t="shared" ref="M131:M194" si="64">IFERROR(IF(VLOOKUP(AI131,Потребители_обозначение,4,FALSE)=1,VLOOKUP(AI131,Потребители_обозначение,3,FALSE)*(G131*2-1)+I131+VLOOKUP(AJ131,Этаж_обозначение,3,FALSE)+VLOOKUP(AJ131,Этаж_обозначение,4,FALSE),VLOOKUP(AI131,Потребители_обозначение,3,FALSE)*(G131*2-1)+I131),I131)</f>
        <v>0</v>
      </c>
      <c r="N131" s="31"/>
      <c r="O131" s="60"/>
      <c r="P131" s="60" t="e">
        <f t="shared" ref="P131:P194" si="65">IF(VLOOKUP(AI131,Потребители_обозначение,5,FALSE)=2,_xlfn.IFS(H131=3,VLOOKUP(E131,Справочная_двигатели,8,FALSE),H131=1,VLOOKUP(E131,Справочная_двигатели,10,TRUE)),0.95)</f>
        <v>#N/A</v>
      </c>
      <c r="Q131" s="178"/>
      <c r="R131" s="60"/>
      <c r="S131" s="60"/>
      <c r="T131" s="60"/>
      <c r="U131" s="46" t="e">
        <f t="shared" ref="U131:U194" si="66">_xlfn.IFS(H131=1,E131*1000/220,H131=3,E131/0.38/1.732)</f>
        <v>#N/A</v>
      </c>
      <c r="V131" s="62" t="e">
        <f t="shared" ref="V131:V194" si="67">IF(S131=0,VLOOKUP(U131,Автомат_номиналы,2,TRUE),S131)</f>
        <v>#N/A</v>
      </c>
      <c r="W131" s="62" t="e">
        <f t="shared" si="59"/>
        <v>#N/A</v>
      </c>
      <c r="X131" s="62" t="e">
        <f t="shared" ref="X131:X194" si="68">VLOOKUP(W131,Кабель_сопротивление,3,FALSE)</f>
        <v>#N/A</v>
      </c>
      <c r="Y131" s="62" t="e">
        <f t="shared" ref="Y131:Y194" si="69">VLOOKUP(W131,Кабель_сопротивление,2,FALSE)</f>
        <v>#N/A</v>
      </c>
      <c r="Z131" s="62" t="e">
        <f t="array" ref="Z131">_xlfn.IFS(H131=1,2,H131=3,1)</f>
        <v>#N/A</v>
      </c>
      <c r="AA131" s="62" t="e">
        <f t="shared" ref="AA131:AA194" si="70">ROUND(SIN(ACOS(P131)),2)</f>
        <v>#N/A</v>
      </c>
      <c r="AB131" s="62" t="e">
        <f t="shared" si="61"/>
        <v>#N/A</v>
      </c>
      <c r="AC131" s="62" t="e">
        <f t="shared" ref="AC131:AC194" si="71">ROUNDUP(AB131/220*100,2)</f>
        <v>#N/A</v>
      </c>
      <c r="AD131" s="62" t="e">
        <f t="shared" ref="AD131:AD194" si="72">_xlfn.IFS(H131=3,380,H131=1,220)</f>
        <v>#N/A</v>
      </c>
      <c r="AE131" s="62" t="e">
        <f t="shared" ref="AE131:AE194" si="73">VLOOKUP(N131,Кабель_обозначение,2,FALSE)</f>
        <v>#N/A</v>
      </c>
      <c r="AF131" s="62" t="e">
        <f t="shared" ref="AF131:AF194" si="74">IF(VLOOKUP(N131,Кабель_обозначение,3,FALSE)=1,AE131&amp;" ("&amp;O131&amp;"х"&amp;W131&amp;")",AE131)</f>
        <v>#N/A</v>
      </c>
      <c r="AG131" s="62">
        <f t="shared" ref="AG131:AG194" si="75">IFERROR(IF(AC131&gt;4.5,1,2),0)</f>
        <v>0</v>
      </c>
      <c r="AH131" s="62" t="str">
        <f t="shared" ref="AH131:AH194" si="76">IFERROR(LEFT(AR131,SEARCH(".",AR131)-1),AR131)</f>
        <v/>
      </c>
      <c r="AI131" s="62">
        <f t="shared" ref="AI131:AI194" si="77">IFERROR(LEFT(A131,SEARCH(".",A131)-1),A131)</f>
        <v>0</v>
      </c>
      <c r="AJ131" s="62" t="e">
        <f t="shared" ref="AJ131:AJ194" si="78">IFERROR(LEFT(AQ131,SEARCH(".",AQ131)-1),AQ131)</f>
        <v>#VALUE!</v>
      </c>
      <c r="AK131" s="62" t="e">
        <f t="shared" ref="AK131:AK194" si="79">IF(C131=0,B131,C131)</f>
        <v>#N/A</v>
      </c>
      <c r="AL131" s="62" t="e">
        <f t="shared" ref="AL131:AL194" si="80">ROUNDUP(U131,2)</f>
        <v>#N/A</v>
      </c>
      <c r="AM131" s="62">
        <f t="shared" ref="AM131:AM194" si="81">E131</f>
        <v>0</v>
      </c>
      <c r="AN131" s="62">
        <f t="shared" ref="AN131:AN194" si="82">D131</f>
        <v>0</v>
      </c>
      <c r="AO131" s="62"/>
      <c r="AP131" s="62" t="e">
        <f t="shared" ref="AP131:AP194" si="83">IF(W131=0,AE131,AF131&amp;"
L="&amp;M131&amp;"-"&amp;AC131&amp;"%")</f>
        <v>#N/A</v>
      </c>
      <c r="AQ131" s="62" t="e">
        <f t="shared" ref="AQ131:AQ194" si="84">RIGHT(A131,LEN(A131)-SEARCH(".",A131))</f>
        <v>#VALUE!</v>
      </c>
      <c r="AR131" s="62" t="str">
        <f t="shared" ref="AR131:AR194" si="85">IFERROR(RIGHT(AQ131,LEN(AQ131)-SEARCH(".",AQ131)),"")</f>
        <v/>
      </c>
      <c r="AS131" s="62">
        <f t="shared" ref="AS131:AS194" si="86">IFERROR(IF(VLOOKUP(AI131,Потребители_обозначение,5,FALSE)=2,_xlfn.IFS(H131=3,VLOOKUP(E131,Справочная_двигатели,3,FALSE),H131=1,VLOOKUP(E131,Справочная_двигатели,5,TRUE)),0),0)</f>
        <v>0</v>
      </c>
      <c r="AT131" s="62">
        <f t="shared" ref="AT131:AT194" si="87">IFERROR(IF(VLOOKUP(AI131,Потребители_обозначение,5,FALSE)=3,VLOOKUP(E131,Справочная_ЛЭД,2,TRUE),0),0)</f>
        <v>0</v>
      </c>
      <c r="AU131" s="62">
        <f t="shared" ref="AU131:AU194" si="88">IF(AS131=0,AT131,AS131)</f>
        <v>0</v>
      </c>
    </row>
    <row r="132" spans="1:47" ht="14.45" customHeight="1" x14ac:dyDescent="0.2">
      <c r="A132" s="46">
        <f t="shared" si="62"/>
        <v>0</v>
      </c>
      <c r="B132" s="62" t="e">
        <f t="shared" si="63"/>
        <v>#N/A</v>
      </c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2">
        <f t="shared" si="64"/>
        <v>0</v>
      </c>
      <c r="N132" s="31"/>
      <c r="O132" s="60"/>
      <c r="P132" s="60" t="e">
        <f t="shared" si="65"/>
        <v>#N/A</v>
      </c>
      <c r="Q132" s="178"/>
      <c r="R132" s="60"/>
      <c r="S132" s="60"/>
      <c r="T132" s="60"/>
      <c r="U132" s="46" t="e">
        <f t="shared" si="66"/>
        <v>#N/A</v>
      </c>
      <c r="V132" s="62" t="e">
        <f t="shared" si="67"/>
        <v>#N/A</v>
      </c>
      <c r="W132" s="62" t="e">
        <f t="shared" si="59"/>
        <v>#N/A</v>
      </c>
      <c r="X132" s="62" t="e">
        <f t="shared" si="68"/>
        <v>#N/A</v>
      </c>
      <c r="Y132" s="62" t="e">
        <f t="shared" si="69"/>
        <v>#N/A</v>
      </c>
      <c r="Z132" s="62" t="e">
        <f t="array" ref="Z132">_xlfn.IFS(H132=1,2,H132=3,1)</f>
        <v>#N/A</v>
      </c>
      <c r="AA132" s="62" t="e">
        <f t="shared" si="70"/>
        <v>#N/A</v>
      </c>
      <c r="AB132" s="62" t="e">
        <f t="shared" si="61"/>
        <v>#N/A</v>
      </c>
      <c r="AC132" s="62" t="e">
        <f t="shared" si="71"/>
        <v>#N/A</v>
      </c>
      <c r="AD132" s="62" t="e">
        <f t="shared" si="72"/>
        <v>#N/A</v>
      </c>
      <c r="AE132" s="62" t="e">
        <f t="shared" si="73"/>
        <v>#N/A</v>
      </c>
      <c r="AF132" s="62" t="e">
        <f t="shared" si="74"/>
        <v>#N/A</v>
      </c>
      <c r="AG132" s="62">
        <f t="shared" si="75"/>
        <v>0</v>
      </c>
      <c r="AH132" s="62" t="str">
        <f t="shared" si="76"/>
        <v/>
      </c>
      <c r="AI132" s="62">
        <f t="shared" si="77"/>
        <v>0</v>
      </c>
      <c r="AJ132" s="62" t="e">
        <f t="shared" si="78"/>
        <v>#VALUE!</v>
      </c>
      <c r="AK132" s="62" t="e">
        <f t="shared" si="79"/>
        <v>#N/A</v>
      </c>
      <c r="AL132" s="62" t="e">
        <f t="shared" si="80"/>
        <v>#N/A</v>
      </c>
      <c r="AM132" s="62">
        <f t="shared" si="81"/>
        <v>0</v>
      </c>
      <c r="AN132" s="62">
        <f t="shared" si="82"/>
        <v>0</v>
      </c>
      <c r="AO132" s="62"/>
      <c r="AP132" s="62" t="e">
        <f t="shared" si="83"/>
        <v>#N/A</v>
      </c>
      <c r="AQ132" s="62" t="e">
        <f t="shared" si="84"/>
        <v>#VALUE!</v>
      </c>
      <c r="AR132" s="62" t="str">
        <f t="shared" si="85"/>
        <v/>
      </c>
      <c r="AS132" s="62">
        <f t="shared" si="86"/>
        <v>0</v>
      </c>
      <c r="AT132" s="62">
        <f t="shared" si="87"/>
        <v>0</v>
      </c>
      <c r="AU132" s="62">
        <f t="shared" si="88"/>
        <v>0</v>
      </c>
    </row>
    <row r="133" spans="1:47" ht="14.45" customHeight="1" x14ac:dyDescent="0.2">
      <c r="A133" s="46">
        <f t="shared" si="62"/>
        <v>0</v>
      </c>
      <c r="B133" s="62" t="e">
        <f t="shared" si="63"/>
        <v>#N/A</v>
      </c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2">
        <f t="shared" si="64"/>
        <v>0</v>
      </c>
      <c r="N133" s="31"/>
      <c r="O133" s="60"/>
      <c r="P133" s="60" t="e">
        <f t="shared" si="65"/>
        <v>#N/A</v>
      </c>
      <c r="Q133" s="178"/>
      <c r="R133" s="60"/>
      <c r="S133" s="60"/>
      <c r="T133" s="60"/>
      <c r="U133" s="46" t="e">
        <f t="shared" si="66"/>
        <v>#N/A</v>
      </c>
      <c r="V133" s="62" t="e">
        <f t="shared" si="67"/>
        <v>#N/A</v>
      </c>
      <c r="W133" s="62" t="e">
        <f t="shared" si="59"/>
        <v>#N/A</v>
      </c>
      <c r="X133" s="62" t="e">
        <f t="shared" si="68"/>
        <v>#N/A</v>
      </c>
      <c r="Y133" s="62" t="e">
        <f t="shared" si="69"/>
        <v>#N/A</v>
      </c>
      <c r="Z133" s="62" t="e">
        <f t="array" ref="Z133">_xlfn.IFS(H133=1,2,H133=3,1)</f>
        <v>#N/A</v>
      </c>
      <c r="AA133" s="62" t="e">
        <f t="shared" si="70"/>
        <v>#N/A</v>
      </c>
      <c r="AB133" s="62" t="e">
        <f t="shared" si="61"/>
        <v>#N/A</v>
      </c>
      <c r="AC133" s="62" t="e">
        <f t="shared" si="71"/>
        <v>#N/A</v>
      </c>
      <c r="AD133" s="62" t="e">
        <f t="shared" si="72"/>
        <v>#N/A</v>
      </c>
      <c r="AE133" s="62" t="e">
        <f t="shared" si="73"/>
        <v>#N/A</v>
      </c>
      <c r="AF133" s="62" t="e">
        <f t="shared" si="74"/>
        <v>#N/A</v>
      </c>
      <c r="AG133" s="62">
        <f t="shared" si="75"/>
        <v>0</v>
      </c>
      <c r="AH133" s="62" t="str">
        <f t="shared" si="76"/>
        <v/>
      </c>
      <c r="AI133" s="62">
        <f t="shared" si="77"/>
        <v>0</v>
      </c>
      <c r="AJ133" s="62" t="e">
        <f t="shared" si="78"/>
        <v>#VALUE!</v>
      </c>
      <c r="AK133" s="62" t="e">
        <f t="shared" si="79"/>
        <v>#N/A</v>
      </c>
      <c r="AL133" s="62" t="e">
        <f t="shared" si="80"/>
        <v>#N/A</v>
      </c>
      <c r="AM133" s="62">
        <f t="shared" si="81"/>
        <v>0</v>
      </c>
      <c r="AN133" s="62">
        <f t="shared" si="82"/>
        <v>0</v>
      </c>
      <c r="AO133" s="62"/>
      <c r="AP133" s="62" t="e">
        <f t="shared" si="83"/>
        <v>#N/A</v>
      </c>
      <c r="AQ133" s="62" t="e">
        <f t="shared" si="84"/>
        <v>#VALUE!</v>
      </c>
      <c r="AR133" s="62" t="str">
        <f t="shared" si="85"/>
        <v/>
      </c>
      <c r="AS133" s="62">
        <f t="shared" si="86"/>
        <v>0</v>
      </c>
      <c r="AT133" s="62">
        <f t="shared" si="87"/>
        <v>0</v>
      </c>
      <c r="AU133" s="62">
        <f t="shared" si="88"/>
        <v>0</v>
      </c>
    </row>
    <row r="134" spans="1:47" ht="14.45" customHeight="1" x14ac:dyDescent="0.2">
      <c r="A134" s="46">
        <f t="shared" si="62"/>
        <v>0</v>
      </c>
      <c r="B134" s="62" t="e">
        <f t="shared" si="63"/>
        <v>#N/A</v>
      </c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2">
        <f t="shared" si="64"/>
        <v>0</v>
      </c>
      <c r="N134" s="31"/>
      <c r="O134" s="60"/>
      <c r="P134" s="60" t="e">
        <f t="shared" si="65"/>
        <v>#N/A</v>
      </c>
      <c r="Q134" s="178"/>
      <c r="R134" s="60"/>
      <c r="S134" s="60"/>
      <c r="T134" s="60"/>
      <c r="U134" s="46" t="e">
        <f t="shared" si="66"/>
        <v>#N/A</v>
      </c>
      <c r="V134" s="62" t="e">
        <f t="shared" si="67"/>
        <v>#N/A</v>
      </c>
      <c r="W134" s="62" t="e">
        <f t="shared" si="59"/>
        <v>#N/A</v>
      </c>
      <c r="X134" s="62" t="e">
        <f t="shared" si="68"/>
        <v>#N/A</v>
      </c>
      <c r="Y134" s="62" t="e">
        <f t="shared" si="69"/>
        <v>#N/A</v>
      </c>
      <c r="Z134" s="62" t="e">
        <f t="array" ref="Z134">_xlfn.IFS(H134=1,2,H134=3,1)</f>
        <v>#N/A</v>
      </c>
      <c r="AA134" s="62" t="e">
        <f t="shared" si="70"/>
        <v>#N/A</v>
      </c>
      <c r="AB134" s="62" t="e">
        <f t="shared" si="61"/>
        <v>#N/A</v>
      </c>
      <c r="AC134" s="62" t="e">
        <f t="shared" si="71"/>
        <v>#N/A</v>
      </c>
      <c r="AD134" s="62" t="e">
        <f t="shared" si="72"/>
        <v>#N/A</v>
      </c>
      <c r="AE134" s="62" t="e">
        <f t="shared" si="73"/>
        <v>#N/A</v>
      </c>
      <c r="AF134" s="62" t="e">
        <f t="shared" si="74"/>
        <v>#N/A</v>
      </c>
      <c r="AG134" s="62">
        <f t="shared" si="75"/>
        <v>0</v>
      </c>
      <c r="AH134" s="62" t="str">
        <f t="shared" si="76"/>
        <v/>
      </c>
      <c r="AI134" s="62">
        <f t="shared" si="77"/>
        <v>0</v>
      </c>
      <c r="AJ134" s="62" t="e">
        <f t="shared" si="78"/>
        <v>#VALUE!</v>
      </c>
      <c r="AK134" s="62" t="e">
        <f t="shared" si="79"/>
        <v>#N/A</v>
      </c>
      <c r="AL134" s="62" t="e">
        <f t="shared" si="80"/>
        <v>#N/A</v>
      </c>
      <c r="AM134" s="62">
        <f t="shared" si="81"/>
        <v>0</v>
      </c>
      <c r="AN134" s="62">
        <f t="shared" si="82"/>
        <v>0</v>
      </c>
      <c r="AO134" s="62"/>
      <c r="AP134" s="62" t="e">
        <f t="shared" si="83"/>
        <v>#N/A</v>
      </c>
      <c r="AQ134" s="62" t="e">
        <f t="shared" si="84"/>
        <v>#VALUE!</v>
      </c>
      <c r="AR134" s="62" t="str">
        <f t="shared" si="85"/>
        <v/>
      </c>
      <c r="AS134" s="62">
        <f t="shared" si="86"/>
        <v>0</v>
      </c>
      <c r="AT134" s="62">
        <f t="shared" si="87"/>
        <v>0</v>
      </c>
      <c r="AU134" s="62">
        <f t="shared" si="88"/>
        <v>0</v>
      </c>
    </row>
    <row r="135" spans="1:47" ht="14.45" customHeight="1" x14ac:dyDescent="0.2">
      <c r="A135" s="46">
        <f t="shared" si="62"/>
        <v>0</v>
      </c>
      <c r="B135" s="62" t="e">
        <f t="shared" si="63"/>
        <v>#N/A</v>
      </c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2">
        <f t="shared" si="64"/>
        <v>0</v>
      </c>
      <c r="N135" s="31"/>
      <c r="O135" s="60"/>
      <c r="P135" s="60" t="e">
        <f t="shared" si="65"/>
        <v>#N/A</v>
      </c>
      <c r="Q135" s="178"/>
      <c r="R135" s="60"/>
      <c r="S135" s="60"/>
      <c r="T135" s="60"/>
      <c r="U135" s="46" t="e">
        <f t="shared" si="66"/>
        <v>#N/A</v>
      </c>
      <c r="V135" s="62" t="e">
        <f t="shared" si="67"/>
        <v>#N/A</v>
      </c>
      <c r="W135" s="62" t="e">
        <f t="shared" si="59"/>
        <v>#N/A</v>
      </c>
      <c r="X135" s="62" t="e">
        <f t="shared" si="68"/>
        <v>#N/A</v>
      </c>
      <c r="Y135" s="62" t="e">
        <f t="shared" si="69"/>
        <v>#N/A</v>
      </c>
      <c r="Z135" s="62" t="e">
        <f t="array" ref="Z135">_xlfn.IFS(H135=1,2,H135=3,1)</f>
        <v>#N/A</v>
      </c>
      <c r="AA135" s="62" t="e">
        <f t="shared" si="70"/>
        <v>#N/A</v>
      </c>
      <c r="AB135" s="62" t="e">
        <f t="shared" si="61"/>
        <v>#N/A</v>
      </c>
      <c r="AC135" s="62" t="e">
        <f t="shared" si="71"/>
        <v>#N/A</v>
      </c>
      <c r="AD135" s="62" t="e">
        <f t="shared" si="72"/>
        <v>#N/A</v>
      </c>
      <c r="AE135" s="62" t="e">
        <f t="shared" si="73"/>
        <v>#N/A</v>
      </c>
      <c r="AF135" s="62" t="e">
        <f t="shared" si="74"/>
        <v>#N/A</v>
      </c>
      <c r="AG135" s="62">
        <f t="shared" si="75"/>
        <v>0</v>
      </c>
      <c r="AH135" s="62" t="str">
        <f t="shared" si="76"/>
        <v/>
      </c>
      <c r="AI135" s="62">
        <f t="shared" si="77"/>
        <v>0</v>
      </c>
      <c r="AJ135" s="62" t="e">
        <f t="shared" si="78"/>
        <v>#VALUE!</v>
      </c>
      <c r="AK135" s="62" t="e">
        <f t="shared" si="79"/>
        <v>#N/A</v>
      </c>
      <c r="AL135" s="62" t="e">
        <f t="shared" si="80"/>
        <v>#N/A</v>
      </c>
      <c r="AM135" s="62">
        <f t="shared" si="81"/>
        <v>0</v>
      </c>
      <c r="AN135" s="62">
        <f t="shared" si="82"/>
        <v>0</v>
      </c>
      <c r="AO135" s="62"/>
      <c r="AP135" s="62" t="e">
        <f t="shared" si="83"/>
        <v>#N/A</v>
      </c>
      <c r="AQ135" s="62" t="e">
        <f t="shared" si="84"/>
        <v>#VALUE!</v>
      </c>
      <c r="AR135" s="62" t="str">
        <f t="shared" si="85"/>
        <v/>
      </c>
      <c r="AS135" s="62">
        <f t="shared" si="86"/>
        <v>0</v>
      </c>
      <c r="AT135" s="62">
        <f t="shared" si="87"/>
        <v>0</v>
      </c>
      <c r="AU135" s="62">
        <f t="shared" si="88"/>
        <v>0</v>
      </c>
    </row>
    <row r="136" spans="1:47" ht="14.45" customHeight="1" x14ac:dyDescent="0.2">
      <c r="A136" s="46">
        <f t="shared" si="62"/>
        <v>0</v>
      </c>
      <c r="B136" s="62" t="e">
        <f t="shared" si="63"/>
        <v>#N/A</v>
      </c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2">
        <f t="shared" si="64"/>
        <v>0</v>
      </c>
      <c r="N136" s="31"/>
      <c r="O136" s="60"/>
      <c r="P136" s="60" t="e">
        <f t="shared" si="65"/>
        <v>#N/A</v>
      </c>
      <c r="Q136" s="178"/>
      <c r="R136" s="60"/>
      <c r="S136" s="60"/>
      <c r="T136" s="60"/>
      <c r="U136" s="46" t="e">
        <f t="shared" si="66"/>
        <v>#N/A</v>
      </c>
      <c r="V136" s="62" t="e">
        <f t="shared" si="67"/>
        <v>#N/A</v>
      </c>
      <c r="W136" s="62" t="e">
        <f t="shared" si="59"/>
        <v>#N/A</v>
      </c>
      <c r="X136" s="62" t="e">
        <f t="shared" si="68"/>
        <v>#N/A</v>
      </c>
      <c r="Y136" s="62" t="e">
        <f t="shared" si="69"/>
        <v>#N/A</v>
      </c>
      <c r="Z136" s="62" t="e">
        <f t="array" ref="Z136">_xlfn.IFS(H136=1,2,H136=3,1)</f>
        <v>#N/A</v>
      </c>
      <c r="AA136" s="62" t="e">
        <f t="shared" si="70"/>
        <v>#N/A</v>
      </c>
      <c r="AB136" s="62" t="e">
        <f t="shared" si="61"/>
        <v>#N/A</v>
      </c>
      <c r="AC136" s="62" t="e">
        <f t="shared" si="71"/>
        <v>#N/A</v>
      </c>
      <c r="AD136" s="62" t="e">
        <f t="shared" si="72"/>
        <v>#N/A</v>
      </c>
      <c r="AE136" s="62" t="e">
        <f t="shared" si="73"/>
        <v>#N/A</v>
      </c>
      <c r="AF136" s="62" t="e">
        <f t="shared" si="74"/>
        <v>#N/A</v>
      </c>
      <c r="AG136" s="62">
        <f t="shared" si="75"/>
        <v>0</v>
      </c>
      <c r="AH136" s="62" t="str">
        <f t="shared" si="76"/>
        <v/>
      </c>
      <c r="AI136" s="62">
        <f t="shared" si="77"/>
        <v>0</v>
      </c>
      <c r="AJ136" s="62" t="e">
        <f t="shared" si="78"/>
        <v>#VALUE!</v>
      </c>
      <c r="AK136" s="62" t="e">
        <f t="shared" si="79"/>
        <v>#N/A</v>
      </c>
      <c r="AL136" s="62" t="e">
        <f t="shared" si="80"/>
        <v>#N/A</v>
      </c>
      <c r="AM136" s="62">
        <f t="shared" si="81"/>
        <v>0</v>
      </c>
      <c r="AN136" s="62">
        <f t="shared" si="82"/>
        <v>0</v>
      </c>
      <c r="AO136" s="62"/>
      <c r="AP136" s="62" t="e">
        <f t="shared" si="83"/>
        <v>#N/A</v>
      </c>
      <c r="AQ136" s="62" t="e">
        <f t="shared" si="84"/>
        <v>#VALUE!</v>
      </c>
      <c r="AR136" s="62" t="str">
        <f t="shared" si="85"/>
        <v/>
      </c>
      <c r="AS136" s="62">
        <f t="shared" si="86"/>
        <v>0</v>
      </c>
      <c r="AT136" s="62">
        <f t="shared" si="87"/>
        <v>0</v>
      </c>
      <c r="AU136" s="62">
        <f t="shared" si="88"/>
        <v>0</v>
      </c>
    </row>
    <row r="137" spans="1:47" ht="14.45" customHeight="1" x14ac:dyDescent="0.2">
      <c r="A137" s="46">
        <f t="shared" si="62"/>
        <v>0</v>
      </c>
      <c r="B137" s="62" t="e">
        <f t="shared" si="63"/>
        <v>#N/A</v>
      </c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2">
        <f t="shared" si="64"/>
        <v>0</v>
      </c>
      <c r="N137" s="31"/>
      <c r="O137" s="60"/>
      <c r="P137" s="60" t="e">
        <f t="shared" si="65"/>
        <v>#N/A</v>
      </c>
      <c r="Q137" s="178"/>
      <c r="R137" s="60"/>
      <c r="S137" s="60"/>
      <c r="T137" s="60"/>
      <c r="U137" s="46" t="e">
        <f t="shared" si="66"/>
        <v>#N/A</v>
      </c>
      <c r="V137" s="62" t="e">
        <f t="shared" si="67"/>
        <v>#N/A</v>
      </c>
      <c r="W137" s="62" t="e">
        <f t="shared" si="59"/>
        <v>#N/A</v>
      </c>
      <c r="X137" s="62" t="e">
        <f t="shared" si="68"/>
        <v>#N/A</v>
      </c>
      <c r="Y137" s="62" t="e">
        <f t="shared" si="69"/>
        <v>#N/A</v>
      </c>
      <c r="Z137" s="62" t="e">
        <f t="array" ref="Z137">_xlfn.IFS(H137=1,2,H137=3,1)</f>
        <v>#N/A</v>
      </c>
      <c r="AA137" s="62" t="e">
        <f t="shared" si="70"/>
        <v>#N/A</v>
      </c>
      <c r="AB137" s="62" t="e">
        <f t="shared" si="61"/>
        <v>#N/A</v>
      </c>
      <c r="AC137" s="62" t="e">
        <f t="shared" si="71"/>
        <v>#N/A</v>
      </c>
      <c r="AD137" s="62" t="e">
        <f t="shared" si="72"/>
        <v>#N/A</v>
      </c>
      <c r="AE137" s="62" t="e">
        <f t="shared" si="73"/>
        <v>#N/A</v>
      </c>
      <c r="AF137" s="62" t="e">
        <f t="shared" si="74"/>
        <v>#N/A</v>
      </c>
      <c r="AG137" s="62">
        <f t="shared" si="75"/>
        <v>0</v>
      </c>
      <c r="AH137" s="62" t="str">
        <f t="shared" si="76"/>
        <v/>
      </c>
      <c r="AI137" s="62">
        <f t="shared" si="77"/>
        <v>0</v>
      </c>
      <c r="AJ137" s="62" t="e">
        <f t="shared" si="78"/>
        <v>#VALUE!</v>
      </c>
      <c r="AK137" s="62" t="e">
        <f t="shared" si="79"/>
        <v>#N/A</v>
      </c>
      <c r="AL137" s="62" t="e">
        <f t="shared" si="80"/>
        <v>#N/A</v>
      </c>
      <c r="AM137" s="62">
        <f t="shared" si="81"/>
        <v>0</v>
      </c>
      <c r="AN137" s="62">
        <f t="shared" si="82"/>
        <v>0</v>
      </c>
      <c r="AO137" s="62"/>
      <c r="AP137" s="62" t="e">
        <f t="shared" si="83"/>
        <v>#N/A</v>
      </c>
      <c r="AQ137" s="62" t="e">
        <f t="shared" si="84"/>
        <v>#VALUE!</v>
      </c>
      <c r="AR137" s="62" t="str">
        <f t="shared" si="85"/>
        <v/>
      </c>
      <c r="AS137" s="62">
        <f t="shared" si="86"/>
        <v>0</v>
      </c>
      <c r="AT137" s="62">
        <f t="shared" si="87"/>
        <v>0</v>
      </c>
      <c r="AU137" s="62">
        <f t="shared" si="88"/>
        <v>0</v>
      </c>
    </row>
    <row r="138" spans="1:47" s="79" customFormat="1" ht="15" customHeight="1" thickBot="1" x14ac:dyDescent="0.25">
      <c r="A138" s="69">
        <f t="shared" si="62"/>
        <v>0</v>
      </c>
      <c r="B138" s="67" t="e">
        <f t="shared" si="63"/>
        <v>#N/A</v>
      </c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7">
        <f t="shared" si="64"/>
        <v>0</v>
      </c>
      <c r="N138" s="125"/>
      <c r="O138" s="68"/>
      <c r="P138" s="68" t="e">
        <f t="shared" si="65"/>
        <v>#N/A</v>
      </c>
      <c r="Q138" s="181"/>
      <c r="R138" s="68"/>
      <c r="S138" s="68"/>
      <c r="T138" s="68"/>
      <c r="U138" s="69" t="e">
        <f t="shared" si="66"/>
        <v>#N/A</v>
      </c>
      <c r="V138" s="67" t="e">
        <f t="shared" si="67"/>
        <v>#N/A</v>
      </c>
      <c r="W138" s="67" t="e">
        <f t="shared" si="59"/>
        <v>#N/A</v>
      </c>
      <c r="X138" s="67" t="e">
        <f t="shared" si="68"/>
        <v>#N/A</v>
      </c>
      <c r="Y138" s="67" t="e">
        <f t="shared" si="69"/>
        <v>#N/A</v>
      </c>
      <c r="Z138" s="67" t="e">
        <f t="array" ref="Z138">_xlfn.IFS(H138=1,2,H138=3,1)</f>
        <v>#N/A</v>
      </c>
      <c r="AA138" s="67" t="e">
        <f t="shared" si="70"/>
        <v>#N/A</v>
      </c>
      <c r="AB138" s="67" t="e">
        <f t="shared" si="61"/>
        <v>#N/A</v>
      </c>
      <c r="AC138" s="67" t="e">
        <f t="shared" si="71"/>
        <v>#N/A</v>
      </c>
      <c r="AD138" s="67" t="e">
        <f t="shared" si="72"/>
        <v>#N/A</v>
      </c>
      <c r="AE138" s="67" t="e">
        <f t="shared" si="73"/>
        <v>#N/A</v>
      </c>
      <c r="AF138" s="67" t="e">
        <f t="shared" si="74"/>
        <v>#N/A</v>
      </c>
      <c r="AG138" s="67">
        <f t="shared" si="75"/>
        <v>0</v>
      </c>
      <c r="AH138" s="67" t="str">
        <f t="shared" si="76"/>
        <v/>
      </c>
      <c r="AI138" s="67">
        <f t="shared" si="77"/>
        <v>0</v>
      </c>
      <c r="AJ138" s="67" t="e">
        <f t="shared" si="78"/>
        <v>#VALUE!</v>
      </c>
      <c r="AK138" s="67" t="e">
        <f t="shared" si="79"/>
        <v>#N/A</v>
      </c>
      <c r="AL138" s="67" t="e">
        <f t="shared" si="80"/>
        <v>#N/A</v>
      </c>
      <c r="AM138" s="67">
        <f t="shared" si="81"/>
        <v>0</v>
      </c>
      <c r="AN138" s="67">
        <f t="shared" si="82"/>
        <v>0</v>
      </c>
      <c r="AO138" s="67"/>
      <c r="AP138" s="67" t="e">
        <f t="shared" si="83"/>
        <v>#N/A</v>
      </c>
      <c r="AQ138" s="67" t="e">
        <f t="shared" si="84"/>
        <v>#VALUE!</v>
      </c>
      <c r="AR138" s="67" t="str">
        <f t="shared" si="85"/>
        <v/>
      </c>
      <c r="AS138" s="67">
        <f t="shared" si="86"/>
        <v>0</v>
      </c>
      <c r="AT138" s="67">
        <f t="shared" si="87"/>
        <v>0</v>
      </c>
      <c r="AU138" s="67">
        <f t="shared" si="88"/>
        <v>0</v>
      </c>
    </row>
    <row r="139" spans="1:47" ht="14.45" customHeight="1" x14ac:dyDescent="0.2">
      <c r="A139" s="16">
        <f t="shared" si="62"/>
        <v>0</v>
      </c>
      <c r="B139" s="14" t="e">
        <f t="shared" si="63"/>
        <v>#N/A</v>
      </c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14">
        <f t="shared" si="64"/>
        <v>0</v>
      </c>
      <c r="N139" s="124"/>
      <c r="O139" s="71"/>
      <c r="P139" s="71" t="e">
        <f t="shared" si="65"/>
        <v>#N/A</v>
      </c>
      <c r="Q139" s="180"/>
      <c r="R139" s="71"/>
      <c r="S139" s="71"/>
      <c r="T139" s="71"/>
      <c r="U139" s="16" t="e">
        <f t="shared" si="66"/>
        <v>#N/A</v>
      </c>
      <c r="V139" s="14" t="e">
        <f t="shared" si="67"/>
        <v>#N/A</v>
      </c>
      <c r="W139" s="14" t="e">
        <f t="shared" si="59"/>
        <v>#N/A</v>
      </c>
      <c r="X139" s="14" t="e">
        <f t="shared" si="68"/>
        <v>#N/A</v>
      </c>
      <c r="Y139" s="14" t="e">
        <f t="shared" si="69"/>
        <v>#N/A</v>
      </c>
      <c r="Z139" s="14" t="e">
        <f t="array" ref="Z139">_xlfn.IFS(H139=1,2,H139=3,1)</f>
        <v>#N/A</v>
      </c>
      <c r="AA139" s="14" t="e">
        <f t="shared" si="70"/>
        <v>#N/A</v>
      </c>
      <c r="AB139" s="14" t="e">
        <f t="shared" si="61"/>
        <v>#N/A</v>
      </c>
      <c r="AC139" s="14" t="e">
        <f t="shared" si="71"/>
        <v>#N/A</v>
      </c>
      <c r="AD139" s="14" t="e">
        <f t="shared" si="72"/>
        <v>#N/A</v>
      </c>
      <c r="AE139" s="14" t="e">
        <f t="shared" si="73"/>
        <v>#N/A</v>
      </c>
      <c r="AF139" s="14" t="e">
        <f t="shared" si="74"/>
        <v>#N/A</v>
      </c>
      <c r="AG139" s="14">
        <f t="shared" si="75"/>
        <v>0</v>
      </c>
      <c r="AH139" s="14" t="str">
        <f t="shared" si="76"/>
        <v/>
      </c>
      <c r="AI139" s="14">
        <f t="shared" si="77"/>
        <v>0</v>
      </c>
      <c r="AJ139" s="14" t="e">
        <f t="shared" si="78"/>
        <v>#VALUE!</v>
      </c>
      <c r="AK139" s="14" t="e">
        <f t="shared" si="79"/>
        <v>#N/A</v>
      </c>
      <c r="AL139" s="14" t="e">
        <f t="shared" si="80"/>
        <v>#N/A</v>
      </c>
      <c r="AM139" s="14">
        <f t="shared" si="81"/>
        <v>0</v>
      </c>
      <c r="AN139" s="14">
        <f t="shared" si="82"/>
        <v>0</v>
      </c>
      <c r="AO139" s="14"/>
      <c r="AP139" s="14" t="e">
        <f t="shared" si="83"/>
        <v>#N/A</v>
      </c>
      <c r="AQ139" s="14" t="e">
        <f t="shared" si="84"/>
        <v>#VALUE!</v>
      </c>
      <c r="AR139" s="14" t="str">
        <f t="shared" si="85"/>
        <v/>
      </c>
      <c r="AS139" s="14">
        <f t="shared" si="86"/>
        <v>0</v>
      </c>
      <c r="AT139" s="14">
        <f t="shared" si="87"/>
        <v>0</v>
      </c>
      <c r="AU139" s="14">
        <f t="shared" si="88"/>
        <v>0</v>
      </c>
    </row>
    <row r="140" spans="1:47" ht="14.45" customHeight="1" x14ac:dyDescent="0.2">
      <c r="A140" s="46">
        <f t="shared" si="62"/>
        <v>0</v>
      </c>
      <c r="B140" s="62" t="e">
        <f t="shared" si="63"/>
        <v>#N/A</v>
      </c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2">
        <f t="shared" si="64"/>
        <v>0</v>
      </c>
      <c r="N140" s="31"/>
      <c r="O140" s="60"/>
      <c r="P140" s="60" t="e">
        <f t="shared" si="65"/>
        <v>#N/A</v>
      </c>
      <c r="Q140" s="178"/>
      <c r="R140" s="60"/>
      <c r="S140" s="60"/>
      <c r="T140" s="60"/>
      <c r="U140" s="46" t="e">
        <f t="shared" si="66"/>
        <v>#N/A</v>
      </c>
      <c r="V140" s="62" t="e">
        <f t="shared" si="67"/>
        <v>#N/A</v>
      </c>
      <c r="W140" s="62" t="e">
        <f t="shared" si="59"/>
        <v>#N/A</v>
      </c>
      <c r="X140" s="62" t="e">
        <f t="shared" si="68"/>
        <v>#N/A</v>
      </c>
      <c r="Y140" s="62" t="e">
        <f t="shared" si="69"/>
        <v>#N/A</v>
      </c>
      <c r="Z140" s="62" t="e">
        <f t="array" ref="Z140">_xlfn.IFS(H140=1,2,H140=3,1)</f>
        <v>#N/A</v>
      </c>
      <c r="AA140" s="62" t="e">
        <f t="shared" si="70"/>
        <v>#N/A</v>
      </c>
      <c r="AB140" s="62" t="e">
        <f t="shared" si="61"/>
        <v>#N/A</v>
      </c>
      <c r="AC140" s="62" t="e">
        <f t="shared" si="71"/>
        <v>#N/A</v>
      </c>
      <c r="AD140" s="62" t="e">
        <f t="shared" si="72"/>
        <v>#N/A</v>
      </c>
      <c r="AE140" s="62" t="e">
        <f t="shared" si="73"/>
        <v>#N/A</v>
      </c>
      <c r="AF140" s="62" t="e">
        <f t="shared" si="74"/>
        <v>#N/A</v>
      </c>
      <c r="AG140" s="62">
        <f t="shared" si="75"/>
        <v>0</v>
      </c>
      <c r="AH140" s="62" t="str">
        <f t="shared" si="76"/>
        <v/>
      </c>
      <c r="AI140" s="62">
        <f t="shared" si="77"/>
        <v>0</v>
      </c>
      <c r="AJ140" s="62" t="e">
        <f t="shared" si="78"/>
        <v>#VALUE!</v>
      </c>
      <c r="AK140" s="62" t="e">
        <f t="shared" si="79"/>
        <v>#N/A</v>
      </c>
      <c r="AL140" s="62" t="e">
        <f t="shared" si="80"/>
        <v>#N/A</v>
      </c>
      <c r="AM140" s="62">
        <f t="shared" si="81"/>
        <v>0</v>
      </c>
      <c r="AN140" s="62">
        <f t="shared" si="82"/>
        <v>0</v>
      </c>
      <c r="AO140" s="62"/>
      <c r="AP140" s="62" t="e">
        <f t="shared" si="83"/>
        <v>#N/A</v>
      </c>
      <c r="AQ140" s="62" t="e">
        <f t="shared" si="84"/>
        <v>#VALUE!</v>
      </c>
      <c r="AR140" s="62" t="str">
        <f t="shared" si="85"/>
        <v/>
      </c>
      <c r="AS140" s="62">
        <f t="shared" si="86"/>
        <v>0</v>
      </c>
      <c r="AT140" s="62">
        <f t="shared" si="87"/>
        <v>0</v>
      </c>
      <c r="AU140" s="62">
        <f t="shared" si="88"/>
        <v>0</v>
      </c>
    </row>
    <row r="141" spans="1:47" ht="14.45" customHeight="1" x14ac:dyDescent="0.2">
      <c r="A141" s="46">
        <f t="shared" si="62"/>
        <v>0</v>
      </c>
      <c r="B141" s="62" t="e">
        <f t="shared" si="63"/>
        <v>#N/A</v>
      </c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2">
        <f t="shared" si="64"/>
        <v>0</v>
      </c>
      <c r="N141" s="31"/>
      <c r="O141" s="60"/>
      <c r="P141" s="60" t="e">
        <f t="shared" si="65"/>
        <v>#N/A</v>
      </c>
      <c r="Q141" s="178"/>
      <c r="R141" s="60"/>
      <c r="S141" s="60"/>
      <c r="T141" s="60"/>
      <c r="U141" s="46" t="e">
        <f t="shared" si="66"/>
        <v>#N/A</v>
      </c>
      <c r="V141" s="62" t="e">
        <f t="shared" si="67"/>
        <v>#N/A</v>
      </c>
      <c r="W141" s="62" t="e">
        <f t="shared" si="59"/>
        <v>#N/A</v>
      </c>
      <c r="X141" s="62" t="e">
        <f t="shared" si="68"/>
        <v>#N/A</v>
      </c>
      <c r="Y141" s="62" t="e">
        <f t="shared" si="69"/>
        <v>#N/A</v>
      </c>
      <c r="Z141" s="62" t="e">
        <f t="array" ref="Z141">_xlfn.IFS(H141=1,2,H141=3,1)</f>
        <v>#N/A</v>
      </c>
      <c r="AA141" s="62" t="e">
        <f t="shared" si="70"/>
        <v>#N/A</v>
      </c>
      <c r="AB141" s="62" t="e">
        <f t="shared" si="61"/>
        <v>#N/A</v>
      </c>
      <c r="AC141" s="62" t="e">
        <f t="shared" si="71"/>
        <v>#N/A</v>
      </c>
      <c r="AD141" s="62" t="e">
        <f t="shared" si="72"/>
        <v>#N/A</v>
      </c>
      <c r="AE141" s="62" t="e">
        <f t="shared" si="73"/>
        <v>#N/A</v>
      </c>
      <c r="AF141" s="62" t="e">
        <f t="shared" si="74"/>
        <v>#N/A</v>
      </c>
      <c r="AG141" s="62">
        <f t="shared" si="75"/>
        <v>0</v>
      </c>
      <c r="AH141" s="62" t="str">
        <f t="shared" si="76"/>
        <v/>
      </c>
      <c r="AI141" s="62">
        <f t="shared" si="77"/>
        <v>0</v>
      </c>
      <c r="AJ141" s="62" t="e">
        <f t="shared" si="78"/>
        <v>#VALUE!</v>
      </c>
      <c r="AK141" s="62" t="e">
        <f t="shared" si="79"/>
        <v>#N/A</v>
      </c>
      <c r="AL141" s="62" t="e">
        <f t="shared" si="80"/>
        <v>#N/A</v>
      </c>
      <c r="AM141" s="62">
        <f t="shared" si="81"/>
        <v>0</v>
      </c>
      <c r="AN141" s="62">
        <f t="shared" si="82"/>
        <v>0</v>
      </c>
      <c r="AO141" s="62"/>
      <c r="AP141" s="62" t="e">
        <f t="shared" si="83"/>
        <v>#N/A</v>
      </c>
      <c r="AQ141" s="62" t="e">
        <f t="shared" si="84"/>
        <v>#VALUE!</v>
      </c>
      <c r="AR141" s="62" t="str">
        <f t="shared" si="85"/>
        <v/>
      </c>
      <c r="AS141" s="62">
        <f t="shared" si="86"/>
        <v>0</v>
      </c>
      <c r="AT141" s="62">
        <f t="shared" si="87"/>
        <v>0</v>
      </c>
      <c r="AU141" s="62">
        <f t="shared" si="88"/>
        <v>0</v>
      </c>
    </row>
    <row r="142" spans="1:47" ht="14.45" customHeight="1" x14ac:dyDescent="0.2">
      <c r="A142" s="46">
        <f t="shared" si="62"/>
        <v>0</v>
      </c>
      <c r="B142" s="62" t="e">
        <f t="shared" si="63"/>
        <v>#N/A</v>
      </c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2">
        <f t="shared" si="64"/>
        <v>0</v>
      </c>
      <c r="N142" s="31"/>
      <c r="O142" s="60"/>
      <c r="P142" s="60" t="e">
        <f t="shared" si="65"/>
        <v>#N/A</v>
      </c>
      <c r="Q142" s="178"/>
      <c r="R142" s="60"/>
      <c r="S142" s="60"/>
      <c r="T142" s="60"/>
      <c r="U142" s="46" t="e">
        <f t="shared" si="66"/>
        <v>#N/A</v>
      </c>
      <c r="V142" s="62" t="e">
        <f t="shared" si="67"/>
        <v>#N/A</v>
      </c>
      <c r="W142" s="62" t="e">
        <f t="shared" si="59"/>
        <v>#N/A</v>
      </c>
      <c r="X142" s="62" t="e">
        <f t="shared" si="68"/>
        <v>#N/A</v>
      </c>
      <c r="Y142" s="62" t="e">
        <f t="shared" si="69"/>
        <v>#N/A</v>
      </c>
      <c r="Z142" s="62" t="e">
        <f t="array" ref="Z142">_xlfn.IFS(H142=1,2,H142=3,1)</f>
        <v>#N/A</v>
      </c>
      <c r="AA142" s="62" t="e">
        <f t="shared" si="70"/>
        <v>#N/A</v>
      </c>
      <c r="AB142" s="62" t="e">
        <f t="shared" si="61"/>
        <v>#N/A</v>
      </c>
      <c r="AC142" s="62" t="e">
        <f t="shared" si="71"/>
        <v>#N/A</v>
      </c>
      <c r="AD142" s="62" t="e">
        <f t="shared" si="72"/>
        <v>#N/A</v>
      </c>
      <c r="AE142" s="62" t="e">
        <f t="shared" si="73"/>
        <v>#N/A</v>
      </c>
      <c r="AF142" s="62" t="e">
        <f t="shared" si="74"/>
        <v>#N/A</v>
      </c>
      <c r="AG142" s="62">
        <f t="shared" si="75"/>
        <v>0</v>
      </c>
      <c r="AH142" s="62" t="str">
        <f t="shared" si="76"/>
        <v/>
      </c>
      <c r="AI142" s="62">
        <f t="shared" si="77"/>
        <v>0</v>
      </c>
      <c r="AJ142" s="62" t="e">
        <f t="shared" si="78"/>
        <v>#VALUE!</v>
      </c>
      <c r="AK142" s="62" t="e">
        <f t="shared" si="79"/>
        <v>#N/A</v>
      </c>
      <c r="AL142" s="62" t="e">
        <f t="shared" si="80"/>
        <v>#N/A</v>
      </c>
      <c r="AM142" s="62">
        <f t="shared" si="81"/>
        <v>0</v>
      </c>
      <c r="AN142" s="62">
        <f t="shared" si="82"/>
        <v>0</v>
      </c>
      <c r="AO142" s="62"/>
      <c r="AP142" s="62" t="e">
        <f t="shared" si="83"/>
        <v>#N/A</v>
      </c>
      <c r="AQ142" s="62" t="e">
        <f t="shared" si="84"/>
        <v>#VALUE!</v>
      </c>
      <c r="AR142" s="62" t="str">
        <f t="shared" si="85"/>
        <v/>
      </c>
      <c r="AS142" s="62">
        <f t="shared" si="86"/>
        <v>0</v>
      </c>
      <c r="AT142" s="62">
        <f t="shared" si="87"/>
        <v>0</v>
      </c>
      <c r="AU142" s="62">
        <f t="shared" si="88"/>
        <v>0</v>
      </c>
    </row>
    <row r="143" spans="1:47" ht="14.45" customHeight="1" x14ac:dyDescent="0.2">
      <c r="A143" s="46">
        <f t="shared" si="62"/>
        <v>0</v>
      </c>
      <c r="B143" s="62" t="e">
        <f t="shared" si="63"/>
        <v>#N/A</v>
      </c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2">
        <f t="shared" si="64"/>
        <v>0</v>
      </c>
      <c r="N143" s="31"/>
      <c r="O143" s="60"/>
      <c r="P143" s="60" t="e">
        <f t="shared" si="65"/>
        <v>#N/A</v>
      </c>
      <c r="Q143" s="178"/>
      <c r="R143" s="60"/>
      <c r="S143" s="60"/>
      <c r="T143" s="60"/>
      <c r="U143" s="46" t="e">
        <f t="shared" si="66"/>
        <v>#N/A</v>
      </c>
      <c r="V143" s="62" t="e">
        <f t="shared" si="67"/>
        <v>#N/A</v>
      </c>
      <c r="W143" s="62" t="e">
        <f t="shared" si="59"/>
        <v>#N/A</v>
      </c>
      <c r="X143" s="62" t="e">
        <f t="shared" si="68"/>
        <v>#N/A</v>
      </c>
      <c r="Y143" s="62" t="e">
        <f t="shared" si="69"/>
        <v>#N/A</v>
      </c>
      <c r="Z143" s="62" t="e">
        <f t="array" ref="Z143">_xlfn.IFS(H143=1,2,H143=3,1)</f>
        <v>#N/A</v>
      </c>
      <c r="AA143" s="62" t="e">
        <f t="shared" si="70"/>
        <v>#N/A</v>
      </c>
      <c r="AB143" s="62" t="e">
        <f t="shared" si="61"/>
        <v>#N/A</v>
      </c>
      <c r="AC143" s="62" t="e">
        <f t="shared" si="71"/>
        <v>#N/A</v>
      </c>
      <c r="AD143" s="62" t="e">
        <f t="shared" si="72"/>
        <v>#N/A</v>
      </c>
      <c r="AE143" s="62" t="e">
        <f t="shared" si="73"/>
        <v>#N/A</v>
      </c>
      <c r="AF143" s="62" t="e">
        <f t="shared" si="74"/>
        <v>#N/A</v>
      </c>
      <c r="AG143" s="62">
        <f t="shared" si="75"/>
        <v>0</v>
      </c>
      <c r="AH143" s="62" t="str">
        <f t="shared" si="76"/>
        <v/>
      </c>
      <c r="AI143" s="62">
        <f t="shared" si="77"/>
        <v>0</v>
      </c>
      <c r="AJ143" s="62" t="e">
        <f t="shared" si="78"/>
        <v>#VALUE!</v>
      </c>
      <c r="AK143" s="62" t="e">
        <f t="shared" si="79"/>
        <v>#N/A</v>
      </c>
      <c r="AL143" s="62" t="e">
        <f t="shared" si="80"/>
        <v>#N/A</v>
      </c>
      <c r="AM143" s="62">
        <f t="shared" si="81"/>
        <v>0</v>
      </c>
      <c r="AN143" s="62">
        <f t="shared" si="82"/>
        <v>0</v>
      </c>
      <c r="AO143" s="62"/>
      <c r="AP143" s="62" t="e">
        <f t="shared" si="83"/>
        <v>#N/A</v>
      </c>
      <c r="AQ143" s="62" t="e">
        <f t="shared" si="84"/>
        <v>#VALUE!</v>
      </c>
      <c r="AR143" s="62" t="str">
        <f t="shared" si="85"/>
        <v/>
      </c>
      <c r="AS143" s="62">
        <f t="shared" si="86"/>
        <v>0</v>
      </c>
      <c r="AT143" s="62">
        <f t="shared" si="87"/>
        <v>0</v>
      </c>
      <c r="AU143" s="62">
        <f t="shared" si="88"/>
        <v>0</v>
      </c>
    </row>
    <row r="144" spans="1:47" ht="14.45" customHeight="1" x14ac:dyDescent="0.2">
      <c r="A144" s="46">
        <f t="shared" si="62"/>
        <v>0</v>
      </c>
      <c r="B144" s="62" t="e">
        <f t="shared" si="63"/>
        <v>#N/A</v>
      </c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2">
        <f t="shared" si="64"/>
        <v>0</v>
      </c>
      <c r="N144" s="31"/>
      <c r="O144" s="60"/>
      <c r="P144" s="60" t="e">
        <f t="shared" si="65"/>
        <v>#N/A</v>
      </c>
      <c r="Q144" s="178"/>
      <c r="R144" s="60"/>
      <c r="S144" s="60"/>
      <c r="T144" s="60"/>
      <c r="U144" s="46" t="e">
        <f t="shared" si="66"/>
        <v>#N/A</v>
      </c>
      <c r="V144" s="62" t="e">
        <f t="shared" si="67"/>
        <v>#N/A</v>
      </c>
      <c r="W144" s="62" t="e">
        <f t="shared" si="59"/>
        <v>#N/A</v>
      </c>
      <c r="X144" s="62" t="e">
        <f t="shared" si="68"/>
        <v>#N/A</v>
      </c>
      <c r="Y144" s="62" t="e">
        <f t="shared" si="69"/>
        <v>#N/A</v>
      </c>
      <c r="Z144" s="62" t="e">
        <f t="array" ref="Z144">_xlfn.IFS(H144=1,2,H144=3,1)</f>
        <v>#N/A</v>
      </c>
      <c r="AA144" s="62" t="e">
        <f t="shared" si="70"/>
        <v>#N/A</v>
      </c>
      <c r="AB144" s="62" t="e">
        <f t="shared" si="61"/>
        <v>#N/A</v>
      </c>
      <c r="AC144" s="62" t="e">
        <f t="shared" si="71"/>
        <v>#N/A</v>
      </c>
      <c r="AD144" s="62" t="e">
        <f t="shared" si="72"/>
        <v>#N/A</v>
      </c>
      <c r="AE144" s="62" t="e">
        <f t="shared" si="73"/>
        <v>#N/A</v>
      </c>
      <c r="AF144" s="62" t="e">
        <f t="shared" si="74"/>
        <v>#N/A</v>
      </c>
      <c r="AG144" s="62">
        <f t="shared" si="75"/>
        <v>0</v>
      </c>
      <c r="AH144" s="62" t="str">
        <f t="shared" si="76"/>
        <v/>
      </c>
      <c r="AI144" s="62">
        <f t="shared" si="77"/>
        <v>0</v>
      </c>
      <c r="AJ144" s="62" t="e">
        <f t="shared" si="78"/>
        <v>#VALUE!</v>
      </c>
      <c r="AK144" s="62" t="e">
        <f t="shared" si="79"/>
        <v>#N/A</v>
      </c>
      <c r="AL144" s="62" t="e">
        <f t="shared" si="80"/>
        <v>#N/A</v>
      </c>
      <c r="AM144" s="62">
        <f t="shared" si="81"/>
        <v>0</v>
      </c>
      <c r="AN144" s="62">
        <f t="shared" si="82"/>
        <v>0</v>
      </c>
      <c r="AO144" s="62"/>
      <c r="AP144" s="62" t="e">
        <f t="shared" si="83"/>
        <v>#N/A</v>
      </c>
      <c r="AQ144" s="62" t="e">
        <f t="shared" si="84"/>
        <v>#VALUE!</v>
      </c>
      <c r="AR144" s="62" t="str">
        <f t="shared" si="85"/>
        <v/>
      </c>
      <c r="AS144" s="62">
        <f t="shared" si="86"/>
        <v>0</v>
      </c>
      <c r="AT144" s="62">
        <f t="shared" si="87"/>
        <v>0</v>
      </c>
      <c r="AU144" s="62">
        <f t="shared" si="88"/>
        <v>0</v>
      </c>
    </row>
    <row r="145" spans="1:47" ht="14.45" customHeight="1" x14ac:dyDescent="0.2">
      <c r="A145" s="46">
        <f t="shared" si="62"/>
        <v>0</v>
      </c>
      <c r="B145" s="62" t="e">
        <f t="shared" si="63"/>
        <v>#N/A</v>
      </c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2">
        <f t="shared" si="64"/>
        <v>0</v>
      </c>
      <c r="N145" s="31"/>
      <c r="O145" s="60"/>
      <c r="P145" s="60" t="e">
        <f t="shared" si="65"/>
        <v>#N/A</v>
      </c>
      <c r="Q145" s="178"/>
      <c r="R145" s="60"/>
      <c r="S145" s="60"/>
      <c r="T145" s="60"/>
      <c r="U145" s="46" t="e">
        <f t="shared" si="66"/>
        <v>#N/A</v>
      </c>
      <c r="V145" s="62" t="e">
        <f t="shared" si="67"/>
        <v>#N/A</v>
      </c>
      <c r="W145" s="62" t="e">
        <f t="shared" si="59"/>
        <v>#N/A</v>
      </c>
      <c r="X145" s="62" t="e">
        <f t="shared" si="68"/>
        <v>#N/A</v>
      </c>
      <c r="Y145" s="62" t="e">
        <f t="shared" si="69"/>
        <v>#N/A</v>
      </c>
      <c r="Z145" s="62" t="e">
        <f t="array" ref="Z145">_xlfn.IFS(H145=1,2,H145=3,1)</f>
        <v>#N/A</v>
      </c>
      <c r="AA145" s="62" t="e">
        <f t="shared" si="70"/>
        <v>#N/A</v>
      </c>
      <c r="AB145" s="62" t="e">
        <f t="shared" si="61"/>
        <v>#N/A</v>
      </c>
      <c r="AC145" s="62" t="e">
        <f t="shared" si="71"/>
        <v>#N/A</v>
      </c>
      <c r="AD145" s="62" t="e">
        <f t="shared" si="72"/>
        <v>#N/A</v>
      </c>
      <c r="AE145" s="62" t="e">
        <f t="shared" si="73"/>
        <v>#N/A</v>
      </c>
      <c r="AF145" s="62" t="e">
        <f t="shared" si="74"/>
        <v>#N/A</v>
      </c>
      <c r="AG145" s="62">
        <f t="shared" si="75"/>
        <v>0</v>
      </c>
      <c r="AH145" s="62" t="str">
        <f t="shared" si="76"/>
        <v/>
      </c>
      <c r="AI145" s="62">
        <f t="shared" si="77"/>
        <v>0</v>
      </c>
      <c r="AJ145" s="62" t="e">
        <f t="shared" si="78"/>
        <v>#VALUE!</v>
      </c>
      <c r="AK145" s="62" t="e">
        <f t="shared" si="79"/>
        <v>#N/A</v>
      </c>
      <c r="AL145" s="62" t="e">
        <f t="shared" si="80"/>
        <v>#N/A</v>
      </c>
      <c r="AM145" s="62">
        <f t="shared" si="81"/>
        <v>0</v>
      </c>
      <c r="AN145" s="62">
        <f t="shared" si="82"/>
        <v>0</v>
      </c>
      <c r="AO145" s="62"/>
      <c r="AP145" s="62" t="e">
        <f t="shared" si="83"/>
        <v>#N/A</v>
      </c>
      <c r="AQ145" s="62" t="e">
        <f t="shared" si="84"/>
        <v>#VALUE!</v>
      </c>
      <c r="AR145" s="62" t="str">
        <f t="shared" si="85"/>
        <v/>
      </c>
      <c r="AS145" s="62">
        <f t="shared" si="86"/>
        <v>0</v>
      </c>
      <c r="AT145" s="62">
        <f t="shared" si="87"/>
        <v>0</v>
      </c>
      <c r="AU145" s="62">
        <f t="shared" si="88"/>
        <v>0</v>
      </c>
    </row>
    <row r="146" spans="1:47" ht="14.45" customHeight="1" x14ac:dyDescent="0.2">
      <c r="A146" s="46">
        <f t="shared" si="62"/>
        <v>0</v>
      </c>
      <c r="B146" s="62" t="e">
        <f t="shared" si="63"/>
        <v>#N/A</v>
      </c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2">
        <f t="shared" si="64"/>
        <v>0</v>
      </c>
      <c r="N146" s="31"/>
      <c r="O146" s="60"/>
      <c r="P146" s="60" t="e">
        <f t="shared" si="65"/>
        <v>#N/A</v>
      </c>
      <c r="Q146" s="178"/>
      <c r="R146" s="60"/>
      <c r="S146" s="60"/>
      <c r="T146" s="60"/>
      <c r="U146" s="46" t="e">
        <f t="shared" si="66"/>
        <v>#N/A</v>
      </c>
      <c r="V146" s="62" t="e">
        <f t="shared" si="67"/>
        <v>#N/A</v>
      </c>
      <c r="W146" s="62" t="e">
        <f t="shared" si="59"/>
        <v>#N/A</v>
      </c>
      <c r="X146" s="62" t="e">
        <f t="shared" si="68"/>
        <v>#N/A</v>
      </c>
      <c r="Y146" s="62" t="e">
        <f t="shared" si="69"/>
        <v>#N/A</v>
      </c>
      <c r="Z146" s="62" t="e">
        <f t="array" ref="Z146">_xlfn.IFS(H146=1,2,H146=3,1)</f>
        <v>#N/A</v>
      </c>
      <c r="AA146" s="62" t="e">
        <f t="shared" si="70"/>
        <v>#N/A</v>
      </c>
      <c r="AB146" s="62" t="e">
        <f t="shared" si="61"/>
        <v>#N/A</v>
      </c>
      <c r="AC146" s="62" t="e">
        <f t="shared" si="71"/>
        <v>#N/A</v>
      </c>
      <c r="AD146" s="62" t="e">
        <f t="shared" si="72"/>
        <v>#N/A</v>
      </c>
      <c r="AE146" s="62" t="e">
        <f t="shared" si="73"/>
        <v>#N/A</v>
      </c>
      <c r="AF146" s="62" t="e">
        <f t="shared" si="74"/>
        <v>#N/A</v>
      </c>
      <c r="AG146" s="62">
        <f t="shared" si="75"/>
        <v>0</v>
      </c>
      <c r="AH146" s="62" t="str">
        <f t="shared" si="76"/>
        <v/>
      </c>
      <c r="AI146" s="62">
        <f t="shared" si="77"/>
        <v>0</v>
      </c>
      <c r="AJ146" s="62" t="e">
        <f t="shared" si="78"/>
        <v>#VALUE!</v>
      </c>
      <c r="AK146" s="62" t="e">
        <f t="shared" si="79"/>
        <v>#N/A</v>
      </c>
      <c r="AL146" s="62" t="e">
        <f t="shared" si="80"/>
        <v>#N/A</v>
      </c>
      <c r="AM146" s="62">
        <f t="shared" si="81"/>
        <v>0</v>
      </c>
      <c r="AN146" s="62">
        <f t="shared" si="82"/>
        <v>0</v>
      </c>
      <c r="AO146" s="62"/>
      <c r="AP146" s="62" t="e">
        <f t="shared" si="83"/>
        <v>#N/A</v>
      </c>
      <c r="AQ146" s="62" t="e">
        <f t="shared" si="84"/>
        <v>#VALUE!</v>
      </c>
      <c r="AR146" s="62" t="str">
        <f t="shared" si="85"/>
        <v/>
      </c>
      <c r="AS146" s="62">
        <f t="shared" si="86"/>
        <v>0</v>
      </c>
      <c r="AT146" s="62">
        <f t="shared" si="87"/>
        <v>0</v>
      </c>
      <c r="AU146" s="62">
        <f t="shared" si="88"/>
        <v>0</v>
      </c>
    </row>
    <row r="147" spans="1:47" ht="14.45" customHeight="1" x14ac:dyDescent="0.2">
      <c r="A147" s="46">
        <f t="shared" si="62"/>
        <v>0</v>
      </c>
      <c r="B147" s="62" t="e">
        <f t="shared" si="63"/>
        <v>#N/A</v>
      </c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2">
        <f t="shared" si="64"/>
        <v>0</v>
      </c>
      <c r="N147" s="31"/>
      <c r="O147" s="60"/>
      <c r="P147" s="60" t="e">
        <f t="shared" si="65"/>
        <v>#N/A</v>
      </c>
      <c r="Q147" s="178"/>
      <c r="R147" s="60"/>
      <c r="S147" s="60"/>
      <c r="T147" s="60"/>
      <c r="U147" s="46" t="e">
        <f t="shared" si="66"/>
        <v>#N/A</v>
      </c>
      <c r="V147" s="62" t="e">
        <f t="shared" si="67"/>
        <v>#N/A</v>
      </c>
      <c r="W147" s="62" t="e">
        <f t="shared" si="59"/>
        <v>#N/A</v>
      </c>
      <c r="X147" s="62" t="e">
        <f t="shared" si="68"/>
        <v>#N/A</v>
      </c>
      <c r="Y147" s="62" t="e">
        <f t="shared" si="69"/>
        <v>#N/A</v>
      </c>
      <c r="Z147" s="62" t="e">
        <f t="array" ref="Z147">_xlfn.IFS(H147=1,2,H147=3,1)</f>
        <v>#N/A</v>
      </c>
      <c r="AA147" s="62" t="e">
        <f t="shared" si="70"/>
        <v>#N/A</v>
      </c>
      <c r="AB147" s="62" t="e">
        <f t="shared" si="61"/>
        <v>#N/A</v>
      </c>
      <c r="AC147" s="62" t="e">
        <f t="shared" si="71"/>
        <v>#N/A</v>
      </c>
      <c r="AD147" s="62" t="e">
        <f t="shared" si="72"/>
        <v>#N/A</v>
      </c>
      <c r="AE147" s="62" t="e">
        <f t="shared" si="73"/>
        <v>#N/A</v>
      </c>
      <c r="AF147" s="62" t="e">
        <f t="shared" si="74"/>
        <v>#N/A</v>
      </c>
      <c r="AG147" s="62">
        <f t="shared" si="75"/>
        <v>0</v>
      </c>
      <c r="AH147" s="62" t="str">
        <f t="shared" si="76"/>
        <v/>
      </c>
      <c r="AI147" s="62">
        <f t="shared" si="77"/>
        <v>0</v>
      </c>
      <c r="AJ147" s="62" t="e">
        <f t="shared" si="78"/>
        <v>#VALUE!</v>
      </c>
      <c r="AK147" s="62" t="e">
        <f t="shared" si="79"/>
        <v>#N/A</v>
      </c>
      <c r="AL147" s="62" t="e">
        <f t="shared" si="80"/>
        <v>#N/A</v>
      </c>
      <c r="AM147" s="62">
        <f t="shared" si="81"/>
        <v>0</v>
      </c>
      <c r="AN147" s="62">
        <f t="shared" si="82"/>
        <v>0</v>
      </c>
      <c r="AO147" s="62"/>
      <c r="AP147" s="62" t="e">
        <f t="shared" si="83"/>
        <v>#N/A</v>
      </c>
      <c r="AQ147" s="62" t="e">
        <f t="shared" si="84"/>
        <v>#VALUE!</v>
      </c>
      <c r="AR147" s="62" t="str">
        <f t="shared" si="85"/>
        <v/>
      </c>
      <c r="AS147" s="62">
        <f t="shared" si="86"/>
        <v>0</v>
      </c>
      <c r="AT147" s="62">
        <f t="shared" si="87"/>
        <v>0</v>
      </c>
      <c r="AU147" s="62">
        <f t="shared" si="88"/>
        <v>0</v>
      </c>
    </row>
    <row r="148" spans="1:47" ht="14.45" customHeight="1" x14ac:dyDescent="0.2">
      <c r="A148" s="46">
        <f t="shared" si="62"/>
        <v>0</v>
      </c>
      <c r="B148" s="62" t="e">
        <f t="shared" si="63"/>
        <v>#N/A</v>
      </c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2">
        <f t="shared" si="64"/>
        <v>0</v>
      </c>
      <c r="N148" s="31"/>
      <c r="O148" s="60"/>
      <c r="P148" s="60" t="e">
        <f t="shared" si="65"/>
        <v>#N/A</v>
      </c>
      <c r="Q148" s="178"/>
      <c r="R148" s="60"/>
      <c r="S148" s="60"/>
      <c r="T148" s="60"/>
      <c r="U148" s="46" t="e">
        <f t="shared" si="66"/>
        <v>#N/A</v>
      </c>
      <c r="V148" s="62" t="e">
        <f t="shared" si="67"/>
        <v>#N/A</v>
      </c>
      <c r="W148" s="62" t="e">
        <f t="shared" si="59"/>
        <v>#N/A</v>
      </c>
      <c r="X148" s="62" t="e">
        <f t="shared" si="68"/>
        <v>#N/A</v>
      </c>
      <c r="Y148" s="62" t="e">
        <f t="shared" si="69"/>
        <v>#N/A</v>
      </c>
      <c r="Z148" s="62" t="e">
        <f t="array" ref="Z148">_xlfn.IFS(H148=1,2,H148=3,1)</f>
        <v>#N/A</v>
      </c>
      <c r="AA148" s="62" t="e">
        <f t="shared" si="70"/>
        <v>#N/A</v>
      </c>
      <c r="AB148" s="62" t="e">
        <f t="shared" si="61"/>
        <v>#N/A</v>
      </c>
      <c r="AC148" s="62" t="e">
        <f t="shared" si="71"/>
        <v>#N/A</v>
      </c>
      <c r="AD148" s="62" t="e">
        <f t="shared" si="72"/>
        <v>#N/A</v>
      </c>
      <c r="AE148" s="62" t="e">
        <f t="shared" si="73"/>
        <v>#N/A</v>
      </c>
      <c r="AF148" s="62" t="e">
        <f t="shared" si="74"/>
        <v>#N/A</v>
      </c>
      <c r="AG148" s="62">
        <f t="shared" si="75"/>
        <v>0</v>
      </c>
      <c r="AH148" s="62" t="str">
        <f t="shared" si="76"/>
        <v/>
      </c>
      <c r="AI148" s="62">
        <f t="shared" si="77"/>
        <v>0</v>
      </c>
      <c r="AJ148" s="62" t="e">
        <f t="shared" si="78"/>
        <v>#VALUE!</v>
      </c>
      <c r="AK148" s="62" t="e">
        <f t="shared" si="79"/>
        <v>#N/A</v>
      </c>
      <c r="AL148" s="62" t="e">
        <f t="shared" si="80"/>
        <v>#N/A</v>
      </c>
      <c r="AM148" s="62">
        <f t="shared" si="81"/>
        <v>0</v>
      </c>
      <c r="AN148" s="62">
        <f t="shared" si="82"/>
        <v>0</v>
      </c>
      <c r="AO148" s="62"/>
      <c r="AP148" s="62" t="e">
        <f t="shared" si="83"/>
        <v>#N/A</v>
      </c>
      <c r="AQ148" s="62" t="e">
        <f t="shared" si="84"/>
        <v>#VALUE!</v>
      </c>
      <c r="AR148" s="62" t="str">
        <f t="shared" si="85"/>
        <v/>
      </c>
      <c r="AS148" s="62">
        <f t="shared" si="86"/>
        <v>0</v>
      </c>
      <c r="AT148" s="62">
        <f t="shared" si="87"/>
        <v>0</v>
      </c>
      <c r="AU148" s="62">
        <f t="shared" si="88"/>
        <v>0</v>
      </c>
    </row>
    <row r="149" spans="1:47" ht="14.45" customHeight="1" x14ac:dyDescent="0.2">
      <c r="A149" s="46">
        <f t="shared" si="62"/>
        <v>0</v>
      </c>
      <c r="B149" s="62" t="e">
        <f t="shared" si="63"/>
        <v>#N/A</v>
      </c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2">
        <f t="shared" si="64"/>
        <v>0</v>
      </c>
      <c r="N149" s="31"/>
      <c r="O149" s="60"/>
      <c r="P149" s="60" t="e">
        <f t="shared" si="65"/>
        <v>#N/A</v>
      </c>
      <c r="Q149" s="178"/>
      <c r="R149" s="60"/>
      <c r="S149" s="60"/>
      <c r="T149" s="60"/>
      <c r="U149" s="46" t="e">
        <f t="shared" si="66"/>
        <v>#N/A</v>
      </c>
      <c r="V149" s="62" t="e">
        <f t="shared" si="67"/>
        <v>#N/A</v>
      </c>
      <c r="W149" s="62" t="e">
        <f t="shared" si="59"/>
        <v>#N/A</v>
      </c>
      <c r="X149" s="62" t="e">
        <f t="shared" si="68"/>
        <v>#N/A</v>
      </c>
      <c r="Y149" s="62" t="e">
        <f t="shared" si="69"/>
        <v>#N/A</v>
      </c>
      <c r="Z149" s="62" t="e">
        <f t="array" ref="Z149">_xlfn.IFS(H149=1,2,H149=3,1)</f>
        <v>#N/A</v>
      </c>
      <c r="AA149" s="62" t="e">
        <f t="shared" si="70"/>
        <v>#N/A</v>
      </c>
      <c r="AB149" s="62" t="e">
        <f t="shared" si="61"/>
        <v>#N/A</v>
      </c>
      <c r="AC149" s="62" t="e">
        <f t="shared" si="71"/>
        <v>#N/A</v>
      </c>
      <c r="AD149" s="62" t="e">
        <f t="shared" si="72"/>
        <v>#N/A</v>
      </c>
      <c r="AE149" s="62" t="e">
        <f t="shared" si="73"/>
        <v>#N/A</v>
      </c>
      <c r="AF149" s="62" t="e">
        <f t="shared" si="74"/>
        <v>#N/A</v>
      </c>
      <c r="AG149" s="62">
        <f t="shared" si="75"/>
        <v>0</v>
      </c>
      <c r="AH149" s="62" t="str">
        <f t="shared" si="76"/>
        <v/>
      </c>
      <c r="AI149" s="62">
        <f t="shared" si="77"/>
        <v>0</v>
      </c>
      <c r="AJ149" s="62" t="e">
        <f t="shared" si="78"/>
        <v>#VALUE!</v>
      </c>
      <c r="AK149" s="62" t="e">
        <f t="shared" si="79"/>
        <v>#N/A</v>
      </c>
      <c r="AL149" s="62" t="e">
        <f t="shared" si="80"/>
        <v>#N/A</v>
      </c>
      <c r="AM149" s="62">
        <f t="shared" si="81"/>
        <v>0</v>
      </c>
      <c r="AN149" s="62">
        <f t="shared" si="82"/>
        <v>0</v>
      </c>
      <c r="AO149" s="62"/>
      <c r="AP149" s="62" t="e">
        <f t="shared" si="83"/>
        <v>#N/A</v>
      </c>
      <c r="AQ149" s="62" t="e">
        <f t="shared" si="84"/>
        <v>#VALUE!</v>
      </c>
      <c r="AR149" s="62" t="str">
        <f t="shared" si="85"/>
        <v/>
      </c>
      <c r="AS149" s="62">
        <f t="shared" si="86"/>
        <v>0</v>
      </c>
      <c r="AT149" s="62">
        <f t="shared" si="87"/>
        <v>0</v>
      </c>
      <c r="AU149" s="62">
        <f t="shared" si="88"/>
        <v>0</v>
      </c>
    </row>
    <row r="150" spans="1:47" ht="14.45" customHeight="1" x14ac:dyDescent="0.2">
      <c r="A150" s="46">
        <f t="shared" si="62"/>
        <v>0</v>
      </c>
      <c r="B150" s="62" t="e">
        <f t="shared" si="63"/>
        <v>#N/A</v>
      </c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2">
        <f t="shared" si="64"/>
        <v>0</v>
      </c>
      <c r="N150" s="31"/>
      <c r="O150" s="60"/>
      <c r="P150" s="60" t="e">
        <f t="shared" si="65"/>
        <v>#N/A</v>
      </c>
      <c r="Q150" s="178"/>
      <c r="R150" s="60"/>
      <c r="S150" s="60"/>
      <c r="T150" s="60"/>
      <c r="U150" s="46" t="e">
        <f t="shared" si="66"/>
        <v>#N/A</v>
      </c>
      <c r="V150" s="62" t="e">
        <f t="shared" si="67"/>
        <v>#N/A</v>
      </c>
      <c r="W150" s="62" t="e">
        <f t="shared" ref="W150:W213" si="89">IF(R150=0,VLOOKUP(V150,Кабель_номиналы,2,TRUE),R150)</f>
        <v>#N/A</v>
      </c>
      <c r="X150" s="62" t="e">
        <f t="shared" si="68"/>
        <v>#N/A</v>
      </c>
      <c r="Y150" s="62" t="e">
        <f t="shared" si="69"/>
        <v>#N/A</v>
      </c>
      <c r="Z150" s="62" t="e">
        <f t="array" ref="Z150">_xlfn.IFS(H150=1,2,H150=3,1)</f>
        <v>#N/A</v>
      </c>
      <c r="AA150" s="62" t="e">
        <f t="shared" si="70"/>
        <v>#N/A</v>
      </c>
      <c r="AB150" s="62" t="e">
        <f t="shared" si="61"/>
        <v>#N/A</v>
      </c>
      <c r="AC150" s="62" t="e">
        <f t="shared" si="71"/>
        <v>#N/A</v>
      </c>
      <c r="AD150" s="62" t="e">
        <f t="shared" si="72"/>
        <v>#N/A</v>
      </c>
      <c r="AE150" s="62" t="e">
        <f t="shared" si="73"/>
        <v>#N/A</v>
      </c>
      <c r="AF150" s="62" t="e">
        <f t="shared" si="74"/>
        <v>#N/A</v>
      </c>
      <c r="AG150" s="62">
        <f t="shared" si="75"/>
        <v>0</v>
      </c>
      <c r="AH150" s="62" t="str">
        <f t="shared" si="76"/>
        <v/>
      </c>
      <c r="AI150" s="62">
        <f t="shared" si="77"/>
        <v>0</v>
      </c>
      <c r="AJ150" s="62" t="e">
        <f t="shared" si="78"/>
        <v>#VALUE!</v>
      </c>
      <c r="AK150" s="62" t="e">
        <f t="shared" si="79"/>
        <v>#N/A</v>
      </c>
      <c r="AL150" s="62" t="e">
        <f t="shared" si="80"/>
        <v>#N/A</v>
      </c>
      <c r="AM150" s="62">
        <f t="shared" si="81"/>
        <v>0</v>
      </c>
      <c r="AN150" s="62">
        <f t="shared" si="82"/>
        <v>0</v>
      </c>
      <c r="AO150" s="62"/>
      <c r="AP150" s="62" t="e">
        <f t="shared" si="83"/>
        <v>#N/A</v>
      </c>
      <c r="AQ150" s="62" t="e">
        <f t="shared" si="84"/>
        <v>#VALUE!</v>
      </c>
      <c r="AR150" s="62" t="str">
        <f t="shared" si="85"/>
        <v/>
      </c>
      <c r="AS150" s="62">
        <f t="shared" si="86"/>
        <v>0</v>
      </c>
      <c r="AT150" s="62">
        <f t="shared" si="87"/>
        <v>0</v>
      </c>
      <c r="AU150" s="62">
        <f t="shared" si="88"/>
        <v>0</v>
      </c>
    </row>
    <row r="151" spans="1:47" ht="14.45" customHeight="1" x14ac:dyDescent="0.2">
      <c r="A151" s="46">
        <f t="shared" si="62"/>
        <v>0</v>
      </c>
      <c r="B151" s="62" t="e">
        <f t="shared" si="63"/>
        <v>#N/A</v>
      </c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2">
        <f t="shared" si="64"/>
        <v>0</v>
      </c>
      <c r="N151" s="31"/>
      <c r="O151" s="60"/>
      <c r="P151" s="60" t="e">
        <f t="shared" si="65"/>
        <v>#N/A</v>
      </c>
      <c r="Q151" s="178"/>
      <c r="R151" s="60"/>
      <c r="S151" s="60"/>
      <c r="T151" s="60"/>
      <c r="U151" s="46" t="e">
        <f t="shared" si="66"/>
        <v>#N/A</v>
      </c>
      <c r="V151" s="62" t="e">
        <f t="shared" si="67"/>
        <v>#N/A</v>
      </c>
      <c r="W151" s="62" t="e">
        <f t="shared" si="89"/>
        <v>#N/A</v>
      </c>
      <c r="X151" s="62" t="e">
        <f t="shared" si="68"/>
        <v>#N/A</v>
      </c>
      <c r="Y151" s="62" t="e">
        <f t="shared" si="69"/>
        <v>#N/A</v>
      </c>
      <c r="Z151" s="62" t="e">
        <f t="array" ref="Z151">_xlfn.IFS(H151=1,2,H151=3,1)</f>
        <v>#N/A</v>
      </c>
      <c r="AA151" s="62" t="e">
        <f t="shared" si="70"/>
        <v>#N/A</v>
      </c>
      <c r="AB151" s="62" t="e">
        <f t="shared" si="61"/>
        <v>#N/A</v>
      </c>
      <c r="AC151" s="62" t="e">
        <f t="shared" si="71"/>
        <v>#N/A</v>
      </c>
      <c r="AD151" s="62" t="e">
        <f t="shared" si="72"/>
        <v>#N/A</v>
      </c>
      <c r="AE151" s="62" t="e">
        <f t="shared" si="73"/>
        <v>#N/A</v>
      </c>
      <c r="AF151" s="62" t="e">
        <f t="shared" si="74"/>
        <v>#N/A</v>
      </c>
      <c r="AG151" s="62">
        <f t="shared" si="75"/>
        <v>0</v>
      </c>
      <c r="AH151" s="62" t="str">
        <f t="shared" si="76"/>
        <v/>
      </c>
      <c r="AI151" s="62">
        <f t="shared" si="77"/>
        <v>0</v>
      </c>
      <c r="AJ151" s="62" t="e">
        <f t="shared" si="78"/>
        <v>#VALUE!</v>
      </c>
      <c r="AK151" s="62" t="e">
        <f t="shared" si="79"/>
        <v>#N/A</v>
      </c>
      <c r="AL151" s="62" t="e">
        <f t="shared" si="80"/>
        <v>#N/A</v>
      </c>
      <c r="AM151" s="62">
        <f t="shared" si="81"/>
        <v>0</v>
      </c>
      <c r="AN151" s="62">
        <f t="shared" si="82"/>
        <v>0</v>
      </c>
      <c r="AO151" s="62"/>
      <c r="AP151" s="62" t="e">
        <f t="shared" si="83"/>
        <v>#N/A</v>
      </c>
      <c r="AQ151" s="62" t="e">
        <f t="shared" si="84"/>
        <v>#VALUE!</v>
      </c>
      <c r="AR151" s="62" t="str">
        <f t="shared" si="85"/>
        <v/>
      </c>
      <c r="AS151" s="62">
        <f t="shared" si="86"/>
        <v>0</v>
      </c>
      <c r="AT151" s="62">
        <f t="shared" si="87"/>
        <v>0</v>
      </c>
      <c r="AU151" s="62">
        <f t="shared" si="88"/>
        <v>0</v>
      </c>
    </row>
    <row r="152" spans="1:47" ht="14.45" customHeight="1" x14ac:dyDescent="0.2">
      <c r="A152" s="46">
        <f t="shared" si="62"/>
        <v>0</v>
      </c>
      <c r="B152" s="62" t="e">
        <f t="shared" si="63"/>
        <v>#N/A</v>
      </c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2">
        <f t="shared" si="64"/>
        <v>0</v>
      </c>
      <c r="N152" s="31"/>
      <c r="O152" s="60"/>
      <c r="P152" s="60" t="e">
        <f t="shared" si="65"/>
        <v>#N/A</v>
      </c>
      <c r="Q152" s="178"/>
      <c r="R152" s="60"/>
      <c r="S152" s="60"/>
      <c r="T152" s="60"/>
      <c r="U152" s="46" t="e">
        <f t="shared" si="66"/>
        <v>#N/A</v>
      </c>
      <c r="V152" s="62" t="e">
        <f t="shared" si="67"/>
        <v>#N/A</v>
      </c>
      <c r="W152" s="62" t="e">
        <f t="shared" si="89"/>
        <v>#N/A</v>
      </c>
      <c r="X152" s="62" t="e">
        <f t="shared" si="68"/>
        <v>#N/A</v>
      </c>
      <c r="Y152" s="62" t="e">
        <f t="shared" si="69"/>
        <v>#N/A</v>
      </c>
      <c r="Z152" s="62" t="e">
        <f t="array" ref="Z152">_xlfn.IFS(H152=1,2,H152=3,1)</f>
        <v>#N/A</v>
      </c>
      <c r="AA152" s="62" t="e">
        <f t="shared" si="70"/>
        <v>#N/A</v>
      </c>
      <c r="AB152" s="62" t="e">
        <f t="shared" si="61"/>
        <v>#N/A</v>
      </c>
      <c r="AC152" s="62" t="e">
        <f t="shared" si="71"/>
        <v>#N/A</v>
      </c>
      <c r="AD152" s="62" t="e">
        <f t="shared" si="72"/>
        <v>#N/A</v>
      </c>
      <c r="AE152" s="62" t="e">
        <f t="shared" si="73"/>
        <v>#N/A</v>
      </c>
      <c r="AF152" s="62" t="e">
        <f t="shared" si="74"/>
        <v>#N/A</v>
      </c>
      <c r="AG152" s="62">
        <f t="shared" si="75"/>
        <v>0</v>
      </c>
      <c r="AH152" s="62" t="str">
        <f t="shared" si="76"/>
        <v/>
      </c>
      <c r="AI152" s="62">
        <f t="shared" si="77"/>
        <v>0</v>
      </c>
      <c r="AJ152" s="62" t="e">
        <f t="shared" si="78"/>
        <v>#VALUE!</v>
      </c>
      <c r="AK152" s="62" t="e">
        <f t="shared" si="79"/>
        <v>#N/A</v>
      </c>
      <c r="AL152" s="62" t="e">
        <f t="shared" si="80"/>
        <v>#N/A</v>
      </c>
      <c r="AM152" s="62">
        <f t="shared" si="81"/>
        <v>0</v>
      </c>
      <c r="AN152" s="62">
        <f t="shared" si="82"/>
        <v>0</v>
      </c>
      <c r="AO152" s="62"/>
      <c r="AP152" s="62" t="e">
        <f t="shared" si="83"/>
        <v>#N/A</v>
      </c>
      <c r="AQ152" s="62" t="e">
        <f t="shared" si="84"/>
        <v>#VALUE!</v>
      </c>
      <c r="AR152" s="62" t="str">
        <f t="shared" si="85"/>
        <v/>
      </c>
      <c r="AS152" s="62">
        <f t="shared" si="86"/>
        <v>0</v>
      </c>
      <c r="AT152" s="62">
        <f t="shared" si="87"/>
        <v>0</v>
      </c>
      <c r="AU152" s="62">
        <f t="shared" si="88"/>
        <v>0</v>
      </c>
    </row>
    <row r="153" spans="1:47" ht="14.45" customHeight="1" x14ac:dyDescent="0.2">
      <c r="A153" s="46">
        <f t="shared" si="62"/>
        <v>0</v>
      </c>
      <c r="B153" s="62" t="e">
        <f t="shared" si="63"/>
        <v>#N/A</v>
      </c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2">
        <f t="shared" si="64"/>
        <v>0</v>
      </c>
      <c r="N153" s="31"/>
      <c r="O153" s="60"/>
      <c r="P153" s="60" t="e">
        <f t="shared" si="65"/>
        <v>#N/A</v>
      </c>
      <c r="Q153" s="178"/>
      <c r="R153" s="60"/>
      <c r="S153" s="60"/>
      <c r="T153" s="60"/>
      <c r="U153" s="46" t="e">
        <f t="shared" si="66"/>
        <v>#N/A</v>
      </c>
      <c r="V153" s="62" t="e">
        <f t="shared" si="67"/>
        <v>#N/A</v>
      </c>
      <c r="W153" s="62" t="e">
        <f t="shared" si="89"/>
        <v>#N/A</v>
      </c>
      <c r="X153" s="62" t="e">
        <f t="shared" si="68"/>
        <v>#N/A</v>
      </c>
      <c r="Y153" s="62" t="e">
        <f t="shared" si="69"/>
        <v>#N/A</v>
      </c>
      <c r="Z153" s="62" t="e">
        <f t="array" ref="Z153">_xlfn.IFS(H153=1,2,H153=3,1)</f>
        <v>#N/A</v>
      </c>
      <c r="AA153" s="62" t="e">
        <f t="shared" si="70"/>
        <v>#N/A</v>
      </c>
      <c r="AB153" s="62" t="e">
        <f t="shared" si="61"/>
        <v>#N/A</v>
      </c>
      <c r="AC153" s="62" t="e">
        <f t="shared" si="71"/>
        <v>#N/A</v>
      </c>
      <c r="AD153" s="62" t="e">
        <f t="shared" si="72"/>
        <v>#N/A</v>
      </c>
      <c r="AE153" s="62" t="e">
        <f t="shared" si="73"/>
        <v>#N/A</v>
      </c>
      <c r="AF153" s="62" t="e">
        <f t="shared" si="74"/>
        <v>#N/A</v>
      </c>
      <c r="AG153" s="62">
        <f t="shared" si="75"/>
        <v>0</v>
      </c>
      <c r="AH153" s="62" t="str">
        <f t="shared" si="76"/>
        <v/>
      </c>
      <c r="AI153" s="62">
        <f t="shared" si="77"/>
        <v>0</v>
      </c>
      <c r="AJ153" s="62" t="e">
        <f t="shared" si="78"/>
        <v>#VALUE!</v>
      </c>
      <c r="AK153" s="62" t="e">
        <f t="shared" si="79"/>
        <v>#N/A</v>
      </c>
      <c r="AL153" s="62" t="e">
        <f t="shared" si="80"/>
        <v>#N/A</v>
      </c>
      <c r="AM153" s="62">
        <f t="shared" si="81"/>
        <v>0</v>
      </c>
      <c r="AN153" s="62">
        <f t="shared" si="82"/>
        <v>0</v>
      </c>
      <c r="AO153" s="62"/>
      <c r="AP153" s="62" t="e">
        <f t="shared" si="83"/>
        <v>#N/A</v>
      </c>
      <c r="AQ153" s="62" t="e">
        <f t="shared" si="84"/>
        <v>#VALUE!</v>
      </c>
      <c r="AR153" s="62" t="str">
        <f t="shared" si="85"/>
        <v/>
      </c>
      <c r="AS153" s="62">
        <f t="shared" si="86"/>
        <v>0</v>
      </c>
      <c r="AT153" s="62">
        <f t="shared" si="87"/>
        <v>0</v>
      </c>
      <c r="AU153" s="62">
        <f t="shared" si="88"/>
        <v>0</v>
      </c>
    </row>
    <row r="154" spans="1:47" ht="14.45" customHeight="1" x14ac:dyDescent="0.2">
      <c r="A154" s="46">
        <f t="shared" si="62"/>
        <v>0</v>
      </c>
      <c r="B154" s="62" t="e">
        <f t="shared" si="63"/>
        <v>#N/A</v>
      </c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2">
        <f t="shared" si="64"/>
        <v>0</v>
      </c>
      <c r="N154" s="31"/>
      <c r="O154" s="60"/>
      <c r="P154" s="60" t="e">
        <f t="shared" si="65"/>
        <v>#N/A</v>
      </c>
      <c r="Q154" s="178"/>
      <c r="R154" s="60"/>
      <c r="S154" s="60"/>
      <c r="T154" s="60"/>
      <c r="U154" s="46" t="e">
        <f t="shared" si="66"/>
        <v>#N/A</v>
      </c>
      <c r="V154" s="62" t="e">
        <f t="shared" si="67"/>
        <v>#N/A</v>
      </c>
      <c r="W154" s="62" t="e">
        <f t="shared" si="89"/>
        <v>#N/A</v>
      </c>
      <c r="X154" s="62" t="e">
        <f t="shared" si="68"/>
        <v>#N/A</v>
      </c>
      <c r="Y154" s="62" t="e">
        <f t="shared" si="69"/>
        <v>#N/A</v>
      </c>
      <c r="Z154" s="62" t="e">
        <f t="array" ref="Z154">_xlfn.IFS(H154=1,2,H154=3,1)</f>
        <v>#N/A</v>
      </c>
      <c r="AA154" s="62" t="e">
        <f t="shared" si="70"/>
        <v>#N/A</v>
      </c>
      <c r="AB154" s="62" t="e">
        <f t="shared" si="61"/>
        <v>#N/A</v>
      </c>
      <c r="AC154" s="62" t="e">
        <f t="shared" si="71"/>
        <v>#N/A</v>
      </c>
      <c r="AD154" s="62" t="e">
        <f t="shared" si="72"/>
        <v>#N/A</v>
      </c>
      <c r="AE154" s="62" t="e">
        <f t="shared" si="73"/>
        <v>#N/A</v>
      </c>
      <c r="AF154" s="62" t="e">
        <f t="shared" si="74"/>
        <v>#N/A</v>
      </c>
      <c r="AG154" s="62">
        <f t="shared" si="75"/>
        <v>0</v>
      </c>
      <c r="AH154" s="62" t="str">
        <f t="shared" si="76"/>
        <v/>
      </c>
      <c r="AI154" s="62">
        <f t="shared" si="77"/>
        <v>0</v>
      </c>
      <c r="AJ154" s="62" t="e">
        <f t="shared" si="78"/>
        <v>#VALUE!</v>
      </c>
      <c r="AK154" s="62" t="e">
        <f t="shared" si="79"/>
        <v>#N/A</v>
      </c>
      <c r="AL154" s="62" t="e">
        <f t="shared" si="80"/>
        <v>#N/A</v>
      </c>
      <c r="AM154" s="62">
        <f t="shared" si="81"/>
        <v>0</v>
      </c>
      <c r="AN154" s="62">
        <f t="shared" si="82"/>
        <v>0</v>
      </c>
      <c r="AO154" s="62"/>
      <c r="AP154" s="62" t="e">
        <f t="shared" si="83"/>
        <v>#N/A</v>
      </c>
      <c r="AQ154" s="62" t="e">
        <f t="shared" si="84"/>
        <v>#VALUE!</v>
      </c>
      <c r="AR154" s="62" t="str">
        <f t="shared" si="85"/>
        <v/>
      </c>
      <c r="AS154" s="62">
        <f t="shared" si="86"/>
        <v>0</v>
      </c>
      <c r="AT154" s="62">
        <f t="shared" si="87"/>
        <v>0</v>
      </c>
      <c r="AU154" s="62">
        <f t="shared" si="88"/>
        <v>0</v>
      </c>
    </row>
    <row r="155" spans="1:47" s="79" customFormat="1" ht="15" customHeight="1" thickBot="1" x14ac:dyDescent="0.25">
      <c r="A155" s="69">
        <f t="shared" si="62"/>
        <v>0</v>
      </c>
      <c r="B155" s="67" t="e">
        <f t="shared" si="63"/>
        <v>#N/A</v>
      </c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7">
        <f t="shared" si="64"/>
        <v>0</v>
      </c>
      <c r="N155" s="125"/>
      <c r="O155" s="68"/>
      <c r="P155" s="68" t="e">
        <f t="shared" si="65"/>
        <v>#N/A</v>
      </c>
      <c r="Q155" s="181"/>
      <c r="R155" s="68"/>
      <c r="S155" s="68"/>
      <c r="T155" s="68"/>
      <c r="U155" s="69" t="e">
        <f t="shared" si="66"/>
        <v>#N/A</v>
      </c>
      <c r="V155" s="67" t="e">
        <f t="shared" si="67"/>
        <v>#N/A</v>
      </c>
      <c r="W155" s="67" t="e">
        <f t="shared" si="89"/>
        <v>#N/A</v>
      </c>
      <c r="X155" s="67" t="e">
        <f t="shared" si="68"/>
        <v>#N/A</v>
      </c>
      <c r="Y155" s="67" t="e">
        <f t="shared" si="69"/>
        <v>#N/A</v>
      </c>
      <c r="Z155" s="67" t="e">
        <f t="array" ref="Z155">_xlfn.IFS(H155=1,2,H155=3,1)</f>
        <v>#N/A</v>
      </c>
      <c r="AA155" s="67" t="e">
        <f t="shared" si="70"/>
        <v>#N/A</v>
      </c>
      <c r="AB155" s="67" t="e">
        <f t="shared" si="61"/>
        <v>#N/A</v>
      </c>
      <c r="AC155" s="67" t="e">
        <f t="shared" si="71"/>
        <v>#N/A</v>
      </c>
      <c r="AD155" s="67" t="e">
        <f t="shared" si="72"/>
        <v>#N/A</v>
      </c>
      <c r="AE155" s="67" t="e">
        <f t="shared" si="73"/>
        <v>#N/A</v>
      </c>
      <c r="AF155" s="67" t="e">
        <f t="shared" si="74"/>
        <v>#N/A</v>
      </c>
      <c r="AG155" s="67">
        <f t="shared" si="75"/>
        <v>0</v>
      </c>
      <c r="AH155" s="67" t="str">
        <f t="shared" si="76"/>
        <v/>
      </c>
      <c r="AI155" s="67">
        <f t="shared" si="77"/>
        <v>0</v>
      </c>
      <c r="AJ155" s="67" t="e">
        <f t="shared" si="78"/>
        <v>#VALUE!</v>
      </c>
      <c r="AK155" s="67" t="e">
        <f t="shared" si="79"/>
        <v>#N/A</v>
      </c>
      <c r="AL155" s="67" t="e">
        <f t="shared" si="80"/>
        <v>#N/A</v>
      </c>
      <c r="AM155" s="67">
        <f t="shared" si="81"/>
        <v>0</v>
      </c>
      <c r="AN155" s="67">
        <f t="shared" si="82"/>
        <v>0</v>
      </c>
      <c r="AO155" s="67"/>
      <c r="AP155" s="67" t="e">
        <f t="shared" si="83"/>
        <v>#N/A</v>
      </c>
      <c r="AQ155" s="67" t="e">
        <f t="shared" si="84"/>
        <v>#VALUE!</v>
      </c>
      <c r="AR155" s="67" t="str">
        <f t="shared" si="85"/>
        <v/>
      </c>
      <c r="AS155" s="67">
        <f t="shared" si="86"/>
        <v>0</v>
      </c>
      <c r="AT155" s="67">
        <f t="shared" si="87"/>
        <v>0</v>
      </c>
      <c r="AU155" s="67">
        <f t="shared" si="88"/>
        <v>0</v>
      </c>
    </row>
    <row r="156" spans="1:47" x14ac:dyDescent="0.2">
      <c r="A156" s="16">
        <f t="shared" si="62"/>
        <v>0</v>
      </c>
      <c r="B156" s="14" t="e">
        <f t="shared" si="63"/>
        <v>#N/A</v>
      </c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14">
        <f t="shared" si="64"/>
        <v>0</v>
      </c>
      <c r="N156" s="71"/>
      <c r="O156" s="71"/>
      <c r="P156" s="71" t="e">
        <f t="shared" si="65"/>
        <v>#N/A</v>
      </c>
      <c r="Q156" s="180"/>
      <c r="R156" s="71"/>
      <c r="S156" s="71"/>
      <c r="T156" s="71"/>
      <c r="U156" s="16" t="e">
        <f t="shared" si="66"/>
        <v>#N/A</v>
      </c>
      <c r="V156" s="14" t="e">
        <f t="shared" si="67"/>
        <v>#N/A</v>
      </c>
      <c r="W156" s="14" t="e">
        <f t="shared" si="89"/>
        <v>#N/A</v>
      </c>
      <c r="X156" s="14" t="e">
        <f t="shared" si="68"/>
        <v>#N/A</v>
      </c>
      <c r="Y156" s="14" t="e">
        <f t="shared" si="69"/>
        <v>#N/A</v>
      </c>
      <c r="Z156" s="14" t="e">
        <f t="array" ref="Z156">_xlfn.IFS(H156=1,2,H156=3,1)</f>
        <v>#N/A</v>
      </c>
      <c r="AA156" s="14" t="e">
        <f t="shared" si="70"/>
        <v>#N/A</v>
      </c>
      <c r="AB156" s="14" t="e">
        <f t="shared" si="61"/>
        <v>#N/A</v>
      </c>
      <c r="AC156" s="14" t="e">
        <f t="shared" si="71"/>
        <v>#N/A</v>
      </c>
      <c r="AD156" s="14" t="e">
        <f t="shared" si="72"/>
        <v>#N/A</v>
      </c>
      <c r="AE156" s="14" t="e">
        <f t="shared" si="73"/>
        <v>#N/A</v>
      </c>
      <c r="AF156" s="14" t="e">
        <f t="shared" si="74"/>
        <v>#N/A</v>
      </c>
      <c r="AG156" s="14">
        <f t="shared" si="75"/>
        <v>0</v>
      </c>
      <c r="AH156" s="14" t="str">
        <f t="shared" si="76"/>
        <v/>
      </c>
      <c r="AI156" s="14">
        <f t="shared" si="77"/>
        <v>0</v>
      </c>
      <c r="AJ156" s="14" t="e">
        <f t="shared" si="78"/>
        <v>#VALUE!</v>
      </c>
      <c r="AK156" s="14" t="e">
        <f t="shared" si="79"/>
        <v>#N/A</v>
      </c>
      <c r="AL156" s="14" t="e">
        <f t="shared" si="80"/>
        <v>#N/A</v>
      </c>
      <c r="AM156" s="14">
        <f t="shared" si="81"/>
        <v>0</v>
      </c>
      <c r="AN156" s="14">
        <f t="shared" si="82"/>
        <v>0</v>
      </c>
      <c r="AO156" s="14"/>
      <c r="AP156" s="14" t="e">
        <f t="shared" si="83"/>
        <v>#N/A</v>
      </c>
      <c r="AQ156" s="14" t="e">
        <f t="shared" si="84"/>
        <v>#VALUE!</v>
      </c>
      <c r="AR156" s="14" t="str">
        <f t="shared" si="85"/>
        <v/>
      </c>
      <c r="AS156" s="14">
        <f t="shared" si="86"/>
        <v>0</v>
      </c>
      <c r="AT156" s="14">
        <f t="shared" si="87"/>
        <v>0</v>
      </c>
      <c r="AU156" s="14">
        <f t="shared" si="88"/>
        <v>0</v>
      </c>
    </row>
    <row r="157" spans="1:47" ht="14.45" customHeight="1" x14ac:dyDescent="0.2">
      <c r="A157" s="46">
        <f t="shared" si="62"/>
        <v>0</v>
      </c>
      <c r="B157" s="62" t="e">
        <f t="shared" si="63"/>
        <v>#N/A</v>
      </c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2">
        <f t="shared" si="64"/>
        <v>0</v>
      </c>
      <c r="N157" s="31"/>
      <c r="O157" s="60"/>
      <c r="P157" s="60" t="e">
        <f t="shared" si="65"/>
        <v>#N/A</v>
      </c>
      <c r="Q157" s="178"/>
      <c r="R157" s="60"/>
      <c r="S157" s="60"/>
      <c r="T157" s="60"/>
      <c r="U157" s="46" t="e">
        <f t="shared" si="66"/>
        <v>#N/A</v>
      </c>
      <c r="V157" s="62" t="e">
        <f t="shared" si="67"/>
        <v>#N/A</v>
      </c>
      <c r="W157" s="62" t="e">
        <f t="shared" si="89"/>
        <v>#N/A</v>
      </c>
      <c r="X157" s="62" t="e">
        <f t="shared" si="68"/>
        <v>#N/A</v>
      </c>
      <c r="Y157" s="62" t="e">
        <f t="shared" si="69"/>
        <v>#N/A</v>
      </c>
      <c r="Z157" s="62" t="e">
        <f t="array" ref="Z157">_xlfn.IFS(H157=1,2,H157=3,1)</f>
        <v>#N/A</v>
      </c>
      <c r="AA157" s="62" t="e">
        <f t="shared" si="70"/>
        <v>#N/A</v>
      </c>
      <c r="AB157" s="62" t="e">
        <f t="shared" si="61"/>
        <v>#N/A</v>
      </c>
      <c r="AC157" s="62" t="e">
        <f t="shared" si="71"/>
        <v>#N/A</v>
      </c>
      <c r="AD157" s="62" t="e">
        <f t="shared" si="72"/>
        <v>#N/A</v>
      </c>
      <c r="AE157" s="62" t="e">
        <f t="shared" si="73"/>
        <v>#N/A</v>
      </c>
      <c r="AF157" s="62" t="e">
        <f t="shared" si="74"/>
        <v>#N/A</v>
      </c>
      <c r="AG157" s="62">
        <f t="shared" si="75"/>
        <v>0</v>
      </c>
      <c r="AH157" s="62" t="str">
        <f t="shared" si="76"/>
        <v/>
      </c>
      <c r="AI157" s="62">
        <f t="shared" si="77"/>
        <v>0</v>
      </c>
      <c r="AJ157" s="62" t="e">
        <f t="shared" si="78"/>
        <v>#VALUE!</v>
      </c>
      <c r="AK157" s="62" t="e">
        <f t="shared" si="79"/>
        <v>#N/A</v>
      </c>
      <c r="AL157" s="62" t="e">
        <f t="shared" si="80"/>
        <v>#N/A</v>
      </c>
      <c r="AM157" s="62">
        <f t="shared" si="81"/>
        <v>0</v>
      </c>
      <c r="AN157" s="62">
        <f t="shared" si="82"/>
        <v>0</v>
      </c>
      <c r="AO157" s="62"/>
      <c r="AP157" s="62" t="e">
        <f t="shared" si="83"/>
        <v>#N/A</v>
      </c>
      <c r="AQ157" s="62" t="e">
        <f t="shared" si="84"/>
        <v>#VALUE!</v>
      </c>
      <c r="AR157" s="62" t="str">
        <f t="shared" si="85"/>
        <v/>
      </c>
      <c r="AS157" s="62">
        <f t="shared" si="86"/>
        <v>0</v>
      </c>
      <c r="AT157" s="62">
        <f t="shared" si="87"/>
        <v>0</v>
      </c>
      <c r="AU157" s="62">
        <f t="shared" si="88"/>
        <v>0</v>
      </c>
    </row>
    <row r="158" spans="1:47" ht="14.45" customHeight="1" x14ac:dyDescent="0.2">
      <c r="A158" s="46">
        <f t="shared" si="62"/>
        <v>0</v>
      </c>
      <c r="B158" s="62" t="e">
        <f t="shared" si="63"/>
        <v>#N/A</v>
      </c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2">
        <f t="shared" si="64"/>
        <v>0</v>
      </c>
      <c r="N158" s="31"/>
      <c r="O158" s="60"/>
      <c r="P158" s="60" t="e">
        <f t="shared" si="65"/>
        <v>#N/A</v>
      </c>
      <c r="Q158" s="178"/>
      <c r="R158" s="60"/>
      <c r="S158" s="60"/>
      <c r="T158" s="60"/>
      <c r="U158" s="46" t="e">
        <f t="shared" si="66"/>
        <v>#N/A</v>
      </c>
      <c r="V158" s="62" t="e">
        <f t="shared" si="67"/>
        <v>#N/A</v>
      </c>
      <c r="W158" s="62" t="e">
        <f t="shared" si="89"/>
        <v>#N/A</v>
      </c>
      <c r="X158" s="62" t="e">
        <f t="shared" si="68"/>
        <v>#N/A</v>
      </c>
      <c r="Y158" s="62" t="e">
        <f t="shared" si="69"/>
        <v>#N/A</v>
      </c>
      <c r="Z158" s="62" t="e">
        <f t="array" ref="Z158">_xlfn.IFS(H158=1,2,H158=3,1)</f>
        <v>#N/A</v>
      </c>
      <c r="AA158" s="62" t="e">
        <f t="shared" si="70"/>
        <v>#N/A</v>
      </c>
      <c r="AB158" s="62" t="e">
        <f t="shared" si="61"/>
        <v>#N/A</v>
      </c>
      <c r="AC158" s="62" t="e">
        <f t="shared" si="71"/>
        <v>#N/A</v>
      </c>
      <c r="AD158" s="62" t="e">
        <f t="shared" si="72"/>
        <v>#N/A</v>
      </c>
      <c r="AE158" s="62" t="e">
        <f t="shared" si="73"/>
        <v>#N/A</v>
      </c>
      <c r="AF158" s="62" t="e">
        <f t="shared" si="74"/>
        <v>#N/A</v>
      </c>
      <c r="AG158" s="62">
        <f t="shared" si="75"/>
        <v>0</v>
      </c>
      <c r="AH158" s="62" t="str">
        <f t="shared" si="76"/>
        <v/>
      </c>
      <c r="AI158" s="62">
        <f t="shared" si="77"/>
        <v>0</v>
      </c>
      <c r="AJ158" s="62" t="e">
        <f t="shared" si="78"/>
        <v>#VALUE!</v>
      </c>
      <c r="AK158" s="62" t="e">
        <f t="shared" si="79"/>
        <v>#N/A</v>
      </c>
      <c r="AL158" s="62" t="e">
        <f t="shared" si="80"/>
        <v>#N/A</v>
      </c>
      <c r="AM158" s="62">
        <f t="shared" si="81"/>
        <v>0</v>
      </c>
      <c r="AN158" s="62">
        <f t="shared" si="82"/>
        <v>0</v>
      </c>
      <c r="AO158" s="62"/>
      <c r="AP158" s="62" t="e">
        <f t="shared" si="83"/>
        <v>#N/A</v>
      </c>
      <c r="AQ158" s="62" t="e">
        <f t="shared" si="84"/>
        <v>#VALUE!</v>
      </c>
      <c r="AR158" s="62" t="str">
        <f t="shared" si="85"/>
        <v/>
      </c>
      <c r="AS158" s="62">
        <f t="shared" si="86"/>
        <v>0</v>
      </c>
      <c r="AT158" s="62">
        <f t="shared" si="87"/>
        <v>0</v>
      </c>
      <c r="AU158" s="62">
        <f t="shared" si="88"/>
        <v>0</v>
      </c>
    </row>
    <row r="159" spans="1:47" ht="14.45" customHeight="1" x14ac:dyDescent="0.2">
      <c r="A159" s="46">
        <f t="shared" si="62"/>
        <v>0</v>
      </c>
      <c r="B159" s="62" t="e">
        <f t="shared" si="63"/>
        <v>#N/A</v>
      </c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2">
        <f t="shared" si="64"/>
        <v>0</v>
      </c>
      <c r="N159" s="31"/>
      <c r="O159" s="60"/>
      <c r="P159" s="60" t="e">
        <f t="shared" si="65"/>
        <v>#N/A</v>
      </c>
      <c r="Q159" s="178"/>
      <c r="R159" s="60"/>
      <c r="S159" s="60"/>
      <c r="T159" s="60"/>
      <c r="U159" s="46" t="e">
        <f t="shared" si="66"/>
        <v>#N/A</v>
      </c>
      <c r="V159" s="62" t="e">
        <f t="shared" si="67"/>
        <v>#N/A</v>
      </c>
      <c r="W159" s="62" t="e">
        <f t="shared" si="89"/>
        <v>#N/A</v>
      </c>
      <c r="X159" s="62" t="e">
        <f t="shared" si="68"/>
        <v>#N/A</v>
      </c>
      <c r="Y159" s="62" t="e">
        <f t="shared" si="69"/>
        <v>#N/A</v>
      </c>
      <c r="Z159" s="62" t="e">
        <f t="array" ref="Z159">_xlfn.IFS(H159=1,2,H159=3,1)</f>
        <v>#N/A</v>
      </c>
      <c r="AA159" s="62" t="e">
        <f t="shared" si="70"/>
        <v>#N/A</v>
      </c>
      <c r="AB159" s="62" t="e">
        <f t="shared" si="61"/>
        <v>#N/A</v>
      </c>
      <c r="AC159" s="62" t="e">
        <f t="shared" si="71"/>
        <v>#N/A</v>
      </c>
      <c r="AD159" s="62" t="e">
        <f t="shared" si="72"/>
        <v>#N/A</v>
      </c>
      <c r="AE159" s="62" t="e">
        <f t="shared" si="73"/>
        <v>#N/A</v>
      </c>
      <c r="AF159" s="62" t="e">
        <f t="shared" si="74"/>
        <v>#N/A</v>
      </c>
      <c r="AG159" s="62">
        <f t="shared" si="75"/>
        <v>0</v>
      </c>
      <c r="AH159" s="62" t="str">
        <f t="shared" si="76"/>
        <v/>
      </c>
      <c r="AI159" s="62">
        <f t="shared" si="77"/>
        <v>0</v>
      </c>
      <c r="AJ159" s="62" t="e">
        <f t="shared" si="78"/>
        <v>#VALUE!</v>
      </c>
      <c r="AK159" s="62" t="e">
        <f t="shared" si="79"/>
        <v>#N/A</v>
      </c>
      <c r="AL159" s="62" t="e">
        <f t="shared" si="80"/>
        <v>#N/A</v>
      </c>
      <c r="AM159" s="62">
        <f t="shared" si="81"/>
        <v>0</v>
      </c>
      <c r="AN159" s="62">
        <f t="shared" si="82"/>
        <v>0</v>
      </c>
      <c r="AO159" s="62"/>
      <c r="AP159" s="62" t="e">
        <f t="shared" si="83"/>
        <v>#N/A</v>
      </c>
      <c r="AQ159" s="62" t="e">
        <f t="shared" si="84"/>
        <v>#VALUE!</v>
      </c>
      <c r="AR159" s="62" t="str">
        <f t="shared" si="85"/>
        <v/>
      </c>
      <c r="AS159" s="62">
        <f t="shared" si="86"/>
        <v>0</v>
      </c>
      <c r="AT159" s="62">
        <f t="shared" si="87"/>
        <v>0</v>
      </c>
      <c r="AU159" s="62">
        <f t="shared" si="88"/>
        <v>0</v>
      </c>
    </row>
    <row r="160" spans="1:47" ht="14.45" customHeight="1" x14ac:dyDescent="0.2">
      <c r="A160" s="46">
        <f t="shared" si="62"/>
        <v>0</v>
      </c>
      <c r="B160" s="62" t="e">
        <f t="shared" si="63"/>
        <v>#N/A</v>
      </c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2">
        <f t="shared" si="64"/>
        <v>0</v>
      </c>
      <c r="N160" s="31"/>
      <c r="O160" s="60"/>
      <c r="P160" s="60" t="e">
        <f t="shared" si="65"/>
        <v>#N/A</v>
      </c>
      <c r="Q160" s="178"/>
      <c r="R160" s="60"/>
      <c r="S160" s="60"/>
      <c r="T160" s="60"/>
      <c r="U160" s="46" t="e">
        <f t="shared" si="66"/>
        <v>#N/A</v>
      </c>
      <c r="V160" s="62" t="e">
        <f t="shared" si="67"/>
        <v>#N/A</v>
      </c>
      <c r="W160" s="62" t="e">
        <f t="shared" si="89"/>
        <v>#N/A</v>
      </c>
      <c r="X160" s="62" t="e">
        <f t="shared" si="68"/>
        <v>#N/A</v>
      </c>
      <c r="Y160" s="62" t="e">
        <f t="shared" si="69"/>
        <v>#N/A</v>
      </c>
      <c r="Z160" s="62" t="e">
        <f t="array" ref="Z160">_xlfn.IFS(H160=1,2,H160=3,1)</f>
        <v>#N/A</v>
      </c>
      <c r="AA160" s="62" t="e">
        <f t="shared" si="70"/>
        <v>#N/A</v>
      </c>
      <c r="AB160" s="62" t="e">
        <f t="shared" si="61"/>
        <v>#N/A</v>
      </c>
      <c r="AC160" s="62" t="e">
        <f t="shared" si="71"/>
        <v>#N/A</v>
      </c>
      <c r="AD160" s="62" t="e">
        <f t="shared" si="72"/>
        <v>#N/A</v>
      </c>
      <c r="AE160" s="62" t="e">
        <f t="shared" si="73"/>
        <v>#N/A</v>
      </c>
      <c r="AF160" s="62" t="e">
        <f t="shared" si="74"/>
        <v>#N/A</v>
      </c>
      <c r="AG160" s="62">
        <f t="shared" si="75"/>
        <v>0</v>
      </c>
      <c r="AH160" s="62" t="str">
        <f t="shared" si="76"/>
        <v/>
      </c>
      <c r="AI160" s="62">
        <f t="shared" si="77"/>
        <v>0</v>
      </c>
      <c r="AJ160" s="62" t="e">
        <f t="shared" si="78"/>
        <v>#VALUE!</v>
      </c>
      <c r="AK160" s="62" t="e">
        <f t="shared" si="79"/>
        <v>#N/A</v>
      </c>
      <c r="AL160" s="62" t="e">
        <f t="shared" si="80"/>
        <v>#N/A</v>
      </c>
      <c r="AM160" s="62">
        <f t="shared" si="81"/>
        <v>0</v>
      </c>
      <c r="AN160" s="62">
        <f t="shared" si="82"/>
        <v>0</v>
      </c>
      <c r="AO160" s="62"/>
      <c r="AP160" s="62" t="e">
        <f t="shared" si="83"/>
        <v>#N/A</v>
      </c>
      <c r="AQ160" s="62" t="e">
        <f t="shared" si="84"/>
        <v>#VALUE!</v>
      </c>
      <c r="AR160" s="62" t="str">
        <f t="shared" si="85"/>
        <v/>
      </c>
      <c r="AS160" s="62">
        <f t="shared" si="86"/>
        <v>0</v>
      </c>
      <c r="AT160" s="62">
        <f t="shared" si="87"/>
        <v>0</v>
      </c>
      <c r="AU160" s="62">
        <f t="shared" si="88"/>
        <v>0</v>
      </c>
    </row>
    <row r="161" spans="1:47" ht="14.45" customHeight="1" x14ac:dyDescent="0.2">
      <c r="A161" s="46">
        <f t="shared" si="62"/>
        <v>0</v>
      </c>
      <c r="B161" s="62" t="e">
        <f t="shared" si="63"/>
        <v>#N/A</v>
      </c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2">
        <f t="shared" si="64"/>
        <v>0</v>
      </c>
      <c r="N161" s="31"/>
      <c r="O161" s="60"/>
      <c r="P161" s="60" t="e">
        <f t="shared" si="65"/>
        <v>#N/A</v>
      </c>
      <c r="Q161" s="178"/>
      <c r="R161" s="60"/>
      <c r="S161" s="60"/>
      <c r="T161" s="60"/>
      <c r="U161" s="46" t="e">
        <f t="shared" si="66"/>
        <v>#N/A</v>
      </c>
      <c r="V161" s="62" t="e">
        <f t="shared" si="67"/>
        <v>#N/A</v>
      </c>
      <c r="W161" s="62" t="e">
        <f t="shared" si="89"/>
        <v>#N/A</v>
      </c>
      <c r="X161" s="62" t="e">
        <f t="shared" si="68"/>
        <v>#N/A</v>
      </c>
      <c r="Y161" s="62" t="e">
        <f t="shared" si="69"/>
        <v>#N/A</v>
      </c>
      <c r="Z161" s="62" t="e">
        <f t="array" ref="Z161">_xlfn.IFS(H161=1,2,H161=3,1)</f>
        <v>#N/A</v>
      </c>
      <c r="AA161" s="62" t="e">
        <f t="shared" si="70"/>
        <v>#N/A</v>
      </c>
      <c r="AB161" s="62" t="e">
        <f t="shared" si="61"/>
        <v>#N/A</v>
      </c>
      <c r="AC161" s="62" t="e">
        <f t="shared" si="71"/>
        <v>#N/A</v>
      </c>
      <c r="AD161" s="62" t="e">
        <f t="shared" si="72"/>
        <v>#N/A</v>
      </c>
      <c r="AE161" s="62" t="e">
        <f t="shared" si="73"/>
        <v>#N/A</v>
      </c>
      <c r="AF161" s="62" t="e">
        <f t="shared" si="74"/>
        <v>#N/A</v>
      </c>
      <c r="AG161" s="62">
        <f t="shared" si="75"/>
        <v>0</v>
      </c>
      <c r="AH161" s="62" t="str">
        <f t="shared" si="76"/>
        <v/>
      </c>
      <c r="AI161" s="62">
        <f t="shared" si="77"/>
        <v>0</v>
      </c>
      <c r="AJ161" s="62" t="e">
        <f t="shared" si="78"/>
        <v>#VALUE!</v>
      </c>
      <c r="AK161" s="62" t="e">
        <f t="shared" si="79"/>
        <v>#N/A</v>
      </c>
      <c r="AL161" s="62" t="e">
        <f t="shared" si="80"/>
        <v>#N/A</v>
      </c>
      <c r="AM161" s="62">
        <f t="shared" si="81"/>
        <v>0</v>
      </c>
      <c r="AN161" s="62">
        <f t="shared" si="82"/>
        <v>0</v>
      </c>
      <c r="AO161" s="62"/>
      <c r="AP161" s="62" t="e">
        <f t="shared" si="83"/>
        <v>#N/A</v>
      </c>
      <c r="AQ161" s="62" t="e">
        <f t="shared" si="84"/>
        <v>#VALUE!</v>
      </c>
      <c r="AR161" s="62" t="str">
        <f t="shared" si="85"/>
        <v/>
      </c>
      <c r="AS161" s="62">
        <f t="shared" si="86"/>
        <v>0</v>
      </c>
      <c r="AT161" s="62">
        <f t="shared" si="87"/>
        <v>0</v>
      </c>
      <c r="AU161" s="62">
        <f t="shared" si="88"/>
        <v>0</v>
      </c>
    </row>
    <row r="162" spans="1:47" ht="14.45" customHeight="1" x14ac:dyDescent="0.2">
      <c r="A162" s="46">
        <f t="shared" si="62"/>
        <v>0</v>
      </c>
      <c r="B162" s="62" t="e">
        <f t="shared" si="63"/>
        <v>#N/A</v>
      </c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2">
        <f t="shared" si="64"/>
        <v>0</v>
      </c>
      <c r="N162" s="31"/>
      <c r="O162" s="60"/>
      <c r="P162" s="60" t="e">
        <f t="shared" si="65"/>
        <v>#N/A</v>
      </c>
      <c r="Q162" s="178"/>
      <c r="R162" s="60"/>
      <c r="S162" s="60"/>
      <c r="T162" s="60"/>
      <c r="U162" s="46" t="e">
        <f t="shared" si="66"/>
        <v>#N/A</v>
      </c>
      <c r="V162" s="62" t="e">
        <f t="shared" si="67"/>
        <v>#N/A</v>
      </c>
      <c r="W162" s="62" t="e">
        <f t="shared" si="89"/>
        <v>#N/A</v>
      </c>
      <c r="X162" s="62" t="e">
        <f t="shared" si="68"/>
        <v>#N/A</v>
      </c>
      <c r="Y162" s="62" t="e">
        <f t="shared" si="69"/>
        <v>#N/A</v>
      </c>
      <c r="Z162" s="62" t="e">
        <f t="array" ref="Z162">_xlfn.IFS(H162=1,2,H162=3,1)</f>
        <v>#N/A</v>
      </c>
      <c r="AA162" s="62" t="e">
        <f t="shared" si="70"/>
        <v>#N/A</v>
      </c>
      <c r="AB162" s="62" t="e">
        <f t="shared" si="61"/>
        <v>#N/A</v>
      </c>
      <c r="AC162" s="62" t="e">
        <f t="shared" si="71"/>
        <v>#N/A</v>
      </c>
      <c r="AD162" s="62" t="e">
        <f t="shared" si="72"/>
        <v>#N/A</v>
      </c>
      <c r="AE162" s="62" t="e">
        <f t="shared" si="73"/>
        <v>#N/A</v>
      </c>
      <c r="AF162" s="62" t="e">
        <f t="shared" si="74"/>
        <v>#N/A</v>
      </c>
      <c r="AG162" s="62">
        <f t="shared" si="75"/>
        <v>0</v>
      </c>
      <c r="AH162" s="62" t="str">
        <f t="shared" si="76"/>
        <v/>
      </c>
      <c r="AI162" s="62">
        <f t="shared" si="77"/>
        <v>0</v>
      </c>
      <c r="AJ162" s="62" t="e">
        <f t="shared" si="78"/>
        <v>#VALUE!</v>
      </c>
      <c r="AK162" s="62" t="e">
        <f t="shared" si="79"/>
        <v>#N/A</v>
      </c>
      <c r="AL162" s="62" t="e">
        <f t="shared" si="80"/>
        <v>#N/A</v>
      </c>
      <c r="AM162" s="62">
        <f t="shared" si="81"/>
        <v>0</v>
      </c>
      <c r="AN162" s="62">
        <f t="shared" si="82"/>
        <v>0</v>
      </c>
      <c r="AO162" s="62"/>
      <c r="AP162" s="62" t="e">
        <f t="shared" si="83"/>
        <v>#N/A</v>
      </c>
      <c r="AQ162" s="62" t="e">
        <f t="shared" si="84"/>
        <v>#VALUE!</v>
      </c>
      <c r="AR162" s="62" t="str">
        <f t="shared" si="85"/>
        <v/>
      </c>
      <c r="AS162" s="62">
        <f t="shared" si="86"/>
        <v>0</v>
      </c>
      <c r="AT162" s="62">
        <f t="shared" si="87"/>
        <v>0</v>
      </c>
      <c r="AU162" s="62">
        <f t="shared" si="88"/>
        <v>0</v>
      </c>
    </row>
    <row r="163" spans="1:47" ht="14.45" customHeight="1" x14ac:dyDescent="0.2">
      <c r="A163" s="46">
        <f t="shared" si="62"/>
        <v>0</v>
      </c>
      <c r="B163" s="62" t="e">
        <f t="shared" si="63"/>
        <v>#N/A</v>
      </c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2">
        <f t="shared" si="64"/>
        <v>0</v>
      </c>
      <c r="N163" s="31"/>
      <c r="O163" s="60"/>
      <c r="P163" s="60" t="e">
        <f t="shared" si="65"/>
        <v>#N/A</v>
      </c>
      <c r="Q163" s="178"/>
      <c r="R163" s="60"/>
      <c r="S163" s="60"/>
      <c r="T163" s="60"/>
      <c r="U163" s="46" t="e">
        <f t="shared" si="66"/>
        <v>#N/A</v>
      </c>
      <c r="V163" s="62" t="e">
        <f t="shared" si="67"/>
        <v>#N/A</v>
      </c>
      <c r="W163" s="62" t="e">
        <f t="shared" si="89"/>
        <v>#N/A</v>
      </c>
      <c r="X163" s="62" t="e">
        <f t="shared" si="68"/>
        <v>#N/A</v>
      </c>
      <c r="Y163" s="62" t="e">
        <f t="shared" si="69"/>
        <v>#N/A</v>
      </c>
      <c r="Z163" s="62" t="e">
        <f t="array" ref="Z163">_xlfn.IFS(H163=1,2,H163=3,1)</f>
        <v>#N/A</v>
      </c>
      <c r="AA163" s="62" t="e">
        <f t="shared" si="70"/>
        <v>#N/A</v>
      </c>
      <c r="AB163" s="62" t="e">
        <f t="shared" si="61"/>
        <v>#N/A</v>
      </c>
      <c r="AC163" s="62" t="e">
        <f t="shared" si="71"/>
        <v>#N/A</v>
      </c>
      <c r="AD163" s="62" t="e">
        <f t="shared" si="72"/>
        <v>#N/A</v>
      </c>
      <c r="AE163" s="62" t="e">
        <f t="shared" si="73"/>
        <v>#N/A</v>
      </c>
      <c r="AF163" s="62" t="e">
        <f t="shared" si="74"/>
        <v>#N/A</v>
      </c>
      <c r="AG163" s="62">
        <f t="shared" si="75"/>
        <v>0</v>
      </c>
      <c r="AH163" s="62" t="str">
        <f t="shared" si="76"/>
        <v/>
      </c>
      <c r="AI163" s="62">
        <f t="shared" si="77"/>
        <v>0</v>
      </c>
      <c r="AJ163" s="62" t="e">
        <f t="shared" si="78"/>
        <v>#VALUE!</v>
      </c>
      <c r="AK163" s="62" t="e">
        <f t="shared" si="79"/>
        <v>#N/A</v>
      </c>
      <c r="AL163" s="62" t="e">
        <f t="shared" si="80"/>
        <v>#N/A</v>
      </c>
      <c r="AM163" s="62">
        <f t="shared" si="81"/>
        <v>0</v>
      </c>
      <c r="AN163" s="62">
        <f t="shared" si="82"/>
        <v>0</v>
      </c>
      <c r="AO163" s="62"/>
      <c r="AP163" s="62" t="e">
        <f t="shared" si="83"/>
        <v>#N/A</v>
      </c>
      <c r="AQ163" s="62" t="e">
        <f t="shared" si="84"/>
        <v>#VALUE!</v>
      </c>
      <c r="AR163" s="62" t="str">
        <f t="shared" si="85"/>
        <v/>
      </c>
      <c r="AS163" s="62">
        <f t="shared" si="86"/>
        <v>0</v>
      </c>
      <c r="AT163" s="62">
        <f t="shared" si="87"/>
        <v>0</v>
      </c>
      <c r="AU163" s="62">
        <f t="shared" si="88"/>
        <v>0</v>
      </c>
    </row>
    <row r="164" spans="1:47" ht="14.45" customHeight="1" x14ac:dyDescent="0.2">
      <c r="A164" s="46">
        <f t="shared" si="62"/>
        <v>0</v>
      </c>
      <c r="B164" s="62" t="e">
        <f t="shared" si="63"/>
        <v>#N/A</v>
      </c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2">
        <f t="shared" si="64"/>
        <v>0</v>
      </c>
      <c r="N164" s="31"/>
      <c r="O164" s="60"/>
      <c r="P164" s="60" t="e">
        <f t="shared" si="65"/>
        <v>#N/A</v>
      </c>
      <c r="Q164" s="178"/>
      <c r="R164" s="60"/>
      <c r="S164" s="60"/>
      <c r="T164" s="60"/>
      <c r="U164" s="46" t="e">
        <f t="shared" si="66"/>
        <v>#N/A</v>
      </c>
      <c r="V164" s="62" t="e">
        <f t="shared" si="67"/>
        <v>#N/A</v>
      </c>
      <c r="W164" s="62" t="e">
        <f t="shared" si="89"/>
        <v>#N/A</v>
      </c>
      <c r="X164" s="62" t="e">
        <f t="shared" si="68"/>
        <v>#N/A</v>
      </c>
      <c r="Y164" s="62" t="e">
        <f t="shared" si="69"/>
        <v>#N/A</v>
      </c>
      <c r="Z164" s="62" t="e">
        <f t="array" ref="Z164">_xlfn.IFS(H164=1,2,H164=3,1)</f>
        <v>#N/A</v>
      </c>
      <c r="AA164" s="62" t="e">
        <f t="shared" si="70"/>
        <v>#N/A</v>
      </c>
      <c r="AB164" s="62" t="e">
        <f t="shared" si="61"/>
        <v>#N/A</v>
      </c>
      <c r="AC164" s="62" t="e">
        <f t="shared" si="71"/>
        <v>#N/A</v>
      </c>
      <c r="AD164" s="62" t="e">
        <f t="shared" si="72"/>
        <v>#N/A</v>
      </c>
      <c r="AE164" s="62" t="e">
        <f t="shared" si="73"/>
        <v>#N/A</v>
      </c>
      <c r="AF164" s="62" t="e">
        <f t="shared" si="74"/>
        <v>#N/A</v>
      </c>
      <c r="AG164" s="62">
        <f t="shared" si="75"/>
        <v>0</v>
      </c>
      <c r="AH164" s="62" t="str">
        <f t="shared" si="76"/>
        <v/>
      </c>
      <c r="AI164" s="62">
        <f t="shared" si="77"/>
        <v>0</v>
      </c>
      <c r="AJ164" s="62" t="e">
        <f t="shared" si="78"/>
        <v>#VALUE!</v>
      </c>
      <c r="AK164" s="62" t="e">
        <f t="shared" si="79"/>
        <v>#N/A</v>
      </c>
      <c r="AL164" s="62" t="e">
        <f t="shared" si="80"/>
        <v>#N/A</v>
      </c>
      <c r="AM164" s="62">
        <f t="shared" si="81"/>
        <v>0</v>
      </c>
      <c r="AN164" s="62">
        <f t="shared" si="82"/>
        <v>0</v>
      </c>
      <c r="AO164" s="62"/>
      <c r="AP164" s="62" t="e">
        <f t="shared" si="83"/>
        <v>#N/A</v>
      </c>
      <c r="AQ164" s="62" t="e">
        <f t="shared" si="84"/>
        <v>#VALUE!</v>
      </c>
      <c r="AR164" s="62" t="str">
        <f t="shared" si="85"/>
        <v/>
      </c>
      <c r="AS164" s="62">
        <f t="shared" si="86"/>
        <v>0</v>
      </c>
      <c r="AT164" s="62">
        <f t="shared" si="87"/>
        <v>0</v>
      </c>
      <c r="AU164" s="62">
        <f t="shared" si="88"/>
        <v>0</v>
      </c>
    </row>
    <row r="165" spans="1:47" ht="14.45" customHeight="1" x14ac:dyDescent="0.2">
      <c r="A165" s="46">
        <f t="shared" si="62"/>
        <v>0</v>
      </c>
      <c r="B165" s="62" t="e">
        <f t="shared" si="63"/>
        <v>#N/A</v>
      </c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2">
        <f t="shared" si="64"/>
        <v>0</v>
      </c>
      <c r="N165" s="31"/>
      <c r="O165" s="60"/>
      <c r="P165" s="60" t="e">
        <f t="shared" si="65"/>
        <v>#N/A</v>
      </c>
      <c r="Q165" s="178"/>
      <c r="R165" s="60"/>
      <c r="S165" s="60"/>
      <c r="T165" s="60"/>
      <c r="U165" s="46" t="e">
        <f t="shared" si="66"/>
        <v>#N/A</v>
      </c>
      <c r="V165" s="62" t="e">
        <f t="shared" si="67"/>
        <v>#N/A</v>
      </c>
      <c r="W165" s="62" t="e">
        <f t="shared" si="89"/>
        <v>#N/A</v>
      </c>
      <c r="X165" s="62" t="e">
        <f t="shared" si="68"/>
        <v>#N/A</v>
      </c>
      <c r="Y165" s="62" t="e">
        <f t="shared" si="69"/>
        <v>#N/A</v>
      </c>
      <c r="Z165" s="62" t="e">
        <f t="array" ref="Z165">_xlfn.IFS(H165=1,2,H165=3,1)</f>
        <v>#N/A</v>
      </c>
      <c r="AA165" s="62" t="e">
        <f t="shared" si="70"/>
        <v>#N/A</v>
      </c>
      <c r="AB165" s="62" t="e">
        <f t="shared" si="61"/>
        <v>#N/A</v>
      </c>
      <c r="AC165" s="62" t="e">
        <f t="shared" si="71"/>
        <v>#N/A</v>
      </c>
      <c r="AD165" s="62" t="e">
        <f t="shared" si="72"/>
        <v>#N/A</v>
      </c>
      <c r="AE165" s="62" t="e">
        <f t="shared" si="73"/>
        <v>#N/A</v>
      </c>
      <c r="AF165" s="62" t="e">
        <f t="shared" si="74"/>
        <v>#N/A</v>
      </c>
      <c r="AG165" s="62">
        <f t="shared" si="75"/>
        <v>0</v>
      </c>
      <c r="AH165" s="62" t="str">
        <f t="shared" si="76"/>
        <v/>
      </c>
      <c r="AI165" s="62">
        <f t="shared" si="77"/>
        <v>0</v>
      </c>
      <c r="AJ165" s="62" t="e">
        <f t="shared" si="78"/>
        <v>#VALUE!</v>
      </c>
      <c r="AK165" s="62" t="e">
        <f t="shared" si="79"/>
        <v>#N/A</v>
      </c>
      <c r="AL165" s="62" t="e">
        <f t="shared" si="80"/>
        <v>#N/A</v>
      </c>
      <c r="AM165" s="62">
        <f t="shared" si="81"/>
        <v>0</v>
      </c>
      <c r="AN165" s="62">
        <f t="shared" si="82"/>
        <v>0</v>
      </c>
      <c r="AO165" s="62"/>
      <c r="AP165" s="62" t="e">
        <f t="shared" si="83"/>
        <v>#N/A</v>
      </c>
      <c r="AQ165" s="62" t="e">
        <f t="shared" si="84"/>
        <v>#VALUE!</v>
      </c>
      <c r="AR165" s="62" t="str">
        <f t="shared" si="85"/>
        <v/>
      </c>
      <c r="AS165" s="62">
        <f t="shared" si="86"/>
        <v>0</v>
      </c>
      <c r="AT165" s="62">
        <f t="shared" si="87"/>
        <v>0</v>
      </c>
      <c r="AU165" s="62">
        <f t="shared" si="88"/>
        <v>0</v>
      </c>
    </row>
    <row r="166" spans="1:47" ht="14.45" customHeight="1" x14ac:dyDescent="0.2">
      <c r="A166" s="46">
        <f t="shared" si="62"/>
        <v>0</v>
      </c>
      <c r="B166" s="62" t="e">
        <f t="shared" si="63"/>
        <v>#N/A</v>
      </c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2">
        <f t="shared" si="64"/>
        <v>0</v>
      </c>
      <c r="N166" s="31"/>
      <c r="O166" s="60"/>
      <c r="P166" s="60" t="e">
        <f t="shared" si="65"/>
        <v>#N/A</v>
      </c>
      <c r="Q166" s="178"/>
      <c r="R166" s="60"/>
      <c r="S166" s="60"/>
      <c r="T166" s="60"/>
      <c r="U166" s="46" t="e">
        <f t="shared" si="66"/>
        <v>#N/A</v>
      </c>
      <c r="V166" s="62" t="e">
        <f t="shared" si="67"/>
        <v>#N/A</v>
      </c>
      <c r="W166" s="62" t="e">
        <f t="shared" si="89"/>
        <v>#N/A</v>
      </c>
      <c r="X166" s="62" t="e">
        <f t="shared" si="68"/>
        <v>#N/A</v>
      </c>
      <c r="Y166" s="62" t="e">
        <f t="shared" si="69"/>
        <v>#N/A</v>
      </c>
      <c r="Z166" s="62" t="e">
        <f t="array" ref="Z166">_xlfn.IFS(H166=1,2,H166=3,1)</f>
        <v>#N/A</v>
      </c>
      <c r="AA166" s="62" t="e">
        <f t="shared" si="70"/>
        <v>#N/A</v>
      </c>
      <c r="AB166" s="62" t="e">
        <f t="shared" si="61"/>
        <v>#N/A</v>
      </c>
      <c r="AC166" s="62" t="e">
        <f t="shared" si="71"/>
        <v>#N/A</v>
      </c>
      <c r="AD166" s="62" t="e">
        <f t="shared" si="72"/>
        <v>#N/A</v>
      </c>
      <c r="AE166" s="62" t="e">
        <f t="shared" si="73"/>
        <v>#N/A</v>
      </c>
      <c r="AF166" s="62" t="e">
        <f t="shared" si="74"/>
        <v>#N/A</v>
      </c>
      <c r="AG166" s="62">
        <f t="shared" si="75"/>
        <v>0</v>
      </c>
      <c r="AH166" s="62" t="str">
        <f t="shared" si="76"/>
        <v/>
      </c>
      <c r="AI166" s="62">
        <f t="shared" si="77"/>
        <v>0</v>
      </c>
      <c r="AJ166" s="62" t="e">
        <f t="shared" si="78"/>
        <v>#VALUE!</v>
      </c>
      <c r="AK166" s="62" t="e">
        <f t="shared" si="79"/>
        <v>#N/A</v>
      </c>
      <c r="AL166" s="62" t="e">
        <f t="shared" si="80"/>
        <v>#N/A</v>
      </c>
      <c r="AM166" s="62">
        <f t="shared" si="81"/>
        <v>0</v>
      </c>
      <c r="AN166" s="62">
        <f t="shared" si="82"/>
        <v>0</v>
      </c>
      <c r="AO166" s="62"/>
      <c r="AP166" s="62" t="e">
        <f t="shared" si="83"/>
        <v>#N/A</v>
      </c>
      <c r="AQ166" s="62" t="e">
        <f t="shared" si="84"/>
        <v>#VALUE!</v>
      </c>
      <c r="AR166" s="62" t="str">
        <f t="shared" si="85"/>
        <v/>
      </c>
      <c r="AS166" s="62">
        <f t="shared" si="86"/>
        <v>0</v>
      </c>
      <c r="AT166" s="62">
        <f t="shared" si="87"/>
        <v>0</v>
      </c>
      <c r="AU166" s="62">
        <f t="shared" si="88"/>
        <v>0</v>
      </c>
    </row>
    <row r="167" spans="1:47" ht="14.45" customHeight="1" x14ac:dyDescent="0.2">
      <c r="A167" s="46">
        <f t="shared" si="62"/>
        <v>0</v>
      </c>
      <c r="B167" s="62" t="e">
        <f t="shared" si="63"/>
        <v>#N/A</v>
      </c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2">
        <f t="shared" si="64"/>
        <v>0</v>
      </c>
      <c r="N167" s="31"/>
      <c r="O167" s="60"/>
      <c r="P167" s="60" t="e">
        <f t="shared" si="65"/>
        <v>#N/A</v>
      </c>
      <c r="Q167" s="178"/>
      <c r="R167" s="60"/>
      <c r="S167" s="60"/>
      <c r="T167" s="60"/>
      <c r="U167" s="46" t="e">
        <f t="shared" si="66"/>
        <v>#N/A</v>
      </c>
      <c r="V167" s="62" t="e">
        <f t="shared" si="67"/>
        <v>#N/A</v>
      </c>
      <c r="W167" s="62" t="e">
        <f t="shared" si="89"/>
        <v>#N/A</v>
      </c>
      <c r="X167" s="62" t="e">
        <f t="shared" si="68"/>
        <v>#N/A</v>
      </c>
      <c r="Y167" s="62" t="e">
        <f t="shared" si="69"/>
        <v>#N/A</v>
      </c>
      <c r="Z167" s="62" t="e">
        <f t="array" ref="Z167">_xlfn.IFS(H167=1,2,H167=3,1)</f>
        <v>#N/A</v>
      </c>
      <c r="AA167" s="62" t="e">
        <f t="shared" si="70"/>
        <v>#N/A</v>
      </c>
      <c r="AB167" s="62" t="e">
        <f t="shared" si="61"/>
        <v>#N/A</v>
      </c>
      <c r="AC167" s="62" t="e">
        <f t="shared" si="71"/>
        <v>#N/A</v>
      </c>
      <c r="AD167" s="62" t="e">
        <f t="shared" si="72"/>
        <v>#N/A</v>
      </c>
      <c r="AE167" s="62" t="e">
        <f t="shared" si="73"/>
        <v>#N/A</v>
      </c>
      <c r="AF167" s="62" t="e">
        <f t="shared" si="74"/>
        <v>#N/A</v>
      </c>
      <c r="AG167" s="62">
        <f t="shared" si="75"/>
        <v>0</v>
      </c>
      <c r="AH167" s="62" t="str">
        <f t="shared" si="76"/>
        <v/>
      </c>
      <c r="AI167" s="62">
        <f t="shared" si="77"/>
        <v>0</v>
      </c>
      <c r="AJ167" s="62" t="e">
        <f t="shared" si="78"/>
        <v>#VALUE!</v>
      </c>
      <c r="AK167" s="62" t="e">
        <f t="shared" si="79"/>
        <v>#N/A</v>
      </c>
      <c r="AL167" s="62" t="e">
        <f t="shared" si="80"/>
        <v>#N/A</v>
      </c>
      <c r="AM167" s="62">
        <f t="shared" si="81"/>
        <v>0</v>
      </c>
      <c r="AN167" s="62">
        <f t="shared" si="82"/>
        <v>0</v>
      </c>
      <c r="AO167" s="62"/>
      <c r="AP167" s="62" t="e">
        <f t="shared" si="83"/>
        <v>#N/A</v>
      </c>
      <c r="AQ167" s="62" t="e">
        <f t="shared" si="84"/>
        <v>#VALUE!</v>
      </c>
      <c r="AR167" s="62" t="str">
        <f t="shared" si="85"/>
        <v/>
      </c>
      <c r="AS167" s="62">
        <f t="shared" si="86"/>
        <v>0</v>
      </c>
      <c r="AT167" s="62">
        <f t="shared" si="87"/>
        <v>0</v>
      </c>
      <c r="AU167" s="62">
        <f t="shared" si="88"/>
        <v>0</v>
      </c>
    </row>
    <row r="168" spans="1:47" ht="14.45" customHeight="1" x14ac:dyDescent="0.2">
      <c r="A168" s="46">
        <f t="shared" si="62"/>
        <v>0</v>
      </c>
      <c r="B168" s="62" t="e">
        <f t="shared" si="63"/>
        <v>#N/A</v>
      </c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2">
        <f t="shared" si="64"/>
        <v>0</v>
      </c>
      <c r="N168" s="31"/>
      <c r="O168" s="60"/>
      <c r="P168" s="60" t="e">
        <f t="shared" si="65"/>
        <v>#N/A</v>
      </c>
      <c r="Q168" s="178"/>
      <c r="R168" s="60"/>
      <c r="S168" s="60"/>
      <c r="T168" s="60"/>
      <c r="U168" s="46" t="e">
        <f t="shared" si="66"/>
        <v>#N/A</v>
      </c>
      <c r="V168" s="62" t="e">
        <f t="shared" si="67"/>
        <v>#N/A</v>
      </c>
      <c r="W168" s="62" t="e">
        <f t="shared" si="89"/>
        <v>#N/A</v>
      </c>
      <c r="X168" s="62" t="e">
        <f t="shared" si="68"/>
        <v>#N/A</v>
      </c>
      <c r="Y168" s="62" t="e">
        <f t="shared" si="69"/>
        <v>#N/A</v>
      </c>
      <c r="Z168" s="62" t="e">
        <f t="array" ref="Z168">_xlfn.IFS(H168=1,2,H168=3,1)</f>
        <v>#N/A</v>
      </c>
      <c r="AA168" s="62" t="e">
        <f t="shared" si="70"/>
        <v>#N/A</v>
      </c>
      <c r="AB168" s="62" t="e">
        <f t="shared" si="61"/>
        <v>#N/A</v>
      </c>
      <c r="AC168" s="62" t="e">
        <f t="shared" si="71"/>
        <v>#N/A</v>
      </c>
      <c r="AD168" s="62" t="e">
        <f t="shared" si="72"/>
        <v>#N/A</v>
      </c>
      <c r="AE168" s="62" t="e">
        <f t="shared" si="73"/>
        <v>#N/A</v>
      </c>
      <c r="AF168" s="62" t="e">
        <f t="shared" si="74"/>
        <v>#N/A</v>
      </c>
      <c r="AG168" s="62">
        <f t="shared" si="75"/>
        <v>0</v>
      </c>
      <c r="AH168" s="62" t="str">
        <f t="shared" si="76"/>
        <v/>
      </c>
      <c r="AI168" s="62">
        <f t="shared" si="77"/>
        <v>0</v>
      </c>
      <c r="AJ168" s="62" t="e">
        <f t="shared" si="78"/>
        <v>#VALUE!</v>
      </c>
      <c r="AK168" s="62" t="e">
        <f t="shared" si="79"/>
        <v>#N/A</v>
      </c>
      <c r="AL168" s="62" t="e">
        <f t="shared" si="80"/>
        <v>#N/A</v>
      </c>
      <c r="AM168" s="62">
        <f t="shared" si="81"/>
        <v>0</v>
      </c>
      <c r="AN168" s="62">
        <f t="shared" si="82"/>
        <v>0</v>
      </c>
      <c r="AO168" s="62"/>
      <c r="AP168" s="62" t="e">
        <f t="shared" si="83"/>
        <v>#N/A</v>
      </c>
      <c r="AQ168" s="62" t="e">
        <f t="shared" si="84"/>
        <v>#VALUE!</v>
      </c>
      <c r="AR168" s="62" t="str">
        <f t="shared" si="85"/>
        <v/>
      </c>
      <c r="AS168" s="62">
        <f t="shared" si="86"/>
        <v>0</v>
      </c>
      <c r="AT168" s="62">
        <f t="shared" si="87"/>
        <v>0</v>
      </c>
      <c r="AU168" s="62">
        <f t="shared" si="88"/>
        <v>0</v>
      </c>
    </row>
    <row r="169" spans="1:47" ht="14.45" customHeight="1" x14ac:dyDescent="0.2">
      <c r="A169" s="46">
        <f t="shared" si="62"/>
        <v>0</v>
      </c>
      <c r="B169" s="62" t="e">
        <f t="shared" si="63"/>
        <v>#N/A</v>
      </c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2">
        <f t="shared" si="64"/>
        <v>0</v>
      </c>
      <c r="N169" s="31"/>
      <c r="O169" s="60"/>
      <c r="P169" s="60" t="e">
        <f t="shared" si="65"/>
        <v>#N/A</v>
      </c>
      <c r="Q169" s="178"/>
      <c r="R169" s="60"/>
      <c r="S169" s="60"/>
      <c r="T169" s="60"/>
      <c r="U169" s="46" t="e">
        <f t="shared" si="66"/>
        <v>#N/A</v>
      </c>
      <c r="V169" s="62" t="e">
        <f t="shared" si="67"/>
        <v>#N/A</v>
      </c>
      <c r="W169" s="62" t="e">
        <f t="shared" si="89"/>
        <v>#N/A</v>
      </c>
      <c r="X169" s="62" t="e">
        <f t="shared" si="68"/>
        <v>#N/A</v>
      </c>
      <c r="Y169" s="62" t="e">
        <f t="shared" si="69"/>
        <v>#N/A</v>
      </c>
      <c r="Z169" s="62" t="e">
        <f t="array" ref="Z169">_xlfn.IFS(H169=1,2,H169=3,1)</f>
        <v>#N/A</v>
      </c>
      <c r="AA169" s="62" t="e">
        <f t="shared" si="70"/>
        <v>#N/A</v>
      </c>
      <c r="AB169" s="62" t="e">
        <f t="shared" si="61"/>
        <v>#N/A</v>
      </c>
      <c r="AC169" s="62" t="e">
        <f t="shared" si="71"/>
        <v>#N/A</v>
      </c>
      <c r="AD169" s="62" t="e">
        <f t="shared" si="72"/>
        <v>#N/A</v>
      </c>
      <c r="AE169" s="62" t="e">
        <f t="shared" si="73"/>
        <v>#N/A</v>
      </c>
      <c r="AF169" s="62" t="e">
        <f t="shared" si="74"/>
        <v>#N/A</v>
      </c>
      <c r="AG169" s="62">
        <f t="shared" si="75"/>
        <v>0</v>
      </c>
      <c r="AH169" s="62" t="str">
        <f t="shared" si="76"/>
        <v/>
      </c>
      <c r="AI169" s="62">
        <f t="shared" si="77"/>
        <v>0</v>
      </c>
      <c r="AJ169" s="62" t="e">
        <f t="shared" si="78"/>
        <v>#VALUE!</v>
      </c>
      <c r="AK169" s="62" t="e">
        <f t="shared" si="79"/>
        <v>#N/A</v>
      </c>
      <c r="AL169" s="62" t="e">
        <f t="shared" si="80"/>
        <v>#N/A</v>
      </c>
      <c r="AM169" s="62">
        <f t="shared" si="81"/>
        <v>0</v>
      </c>
      <c r="AN169" s="62">
        <f t="shared" si="82"/>
        <v>0</v>
      </c>
      <c r="AO169" s="62"/>
      <c r="AP169" s="62" t="e">
        <f t="shared" si="83"/>
        <v>#N/A</v>
      </c>
      <c r="AQ169" s="62" t="e">
        <f t="shared" si="84"/>
        <v>#VALUE!</v>
      </c>
      <c r="AR169" s="62" t="str">
        <f t="shared" si="85"/>
        <v/>
      </c>
      <c r="AS169" s="62">
        <f t="shared" si="86"/>
        <v>0</v>
      </c>
      <c r="AT169" s="62">
        <f t="shared" si="87"/>
        <v>0</v>
      </c>
      <c r="AU169" s="62">
        <f t="shared" si="88"/>
        <v>0</v>
      </c>
    </row>
    <row r="170" spans="1:47" ht="14.45" customHeight="1" x14ac:dyDescent="0.2">
      <c r="A170" s="46">
        <f t="shared" si="62"/>
        <v>0</v>
      </c>
      <c r="B170" s="62" t="e">
        <f t="shared" si="63"/>
        <v>#N/A</v>
      </c>
      <c r="C170" s="60"/>
      <c r="D170" s="60"/>
      <c r="E170" s="71"/>
      <c r="F170" s="60"/>
      <c r="G170" s="60"/>
      <c r="H170" s="60"/>
      <c r="I170" s="60"/>
      <c r="J170" s="60"/>
      <c r="K170" s="60"/>
      <c r="L170" s="60"/>
      <c r="M170" s="62">
        <f t="shared" si="64"/>
        <v>0</v>
      </c>
      <c r="N170" s="31"/>
      <c r="O170" s="60"/>
      <c r="P170" s="60" t="e">
        <f t="shared" si="65"/>
        <v>#N/A</v>
      </c>
      <c r="Q170" s="178"/>
      <c r="R170" s="60"/>
      <c r="S170" s="60"/>
      <c r="T170" s="60"/>
      <c r="U170" s="46" t="e">
        <f t="shared" si="66"/>
        <v>#N/A</v>
      </c>
      <c r="V170" s="62" t="e">
        <f t="shared" si="67"/>
        <v>#N/A</v>
      </c>
      <c r="W170" s="62" t="e">
        <f t="shared" si="89"/>
        <v>#N/A</v>
      </c>
      <c r="X170" s="62" t="e">
        <f t="shared" si="68"/>
        <v>#N/A</v>
      </c>
      <c r="Y170" s="62" t="e">
        <f t="shared" si="69"/>
        <v>#N/A</v>
      </c>
      <c r="Z170" s="62" t="e">
        <f t="array" ref="Z170">_xlfn.IFS(H170=1,2,H170=3,1)</f>
        <v>#N/A</v>
      </c>
      <c r="AA170" s="62" t="e">
        <f t="shared" si="70"/>
        <v>#N/A</v>
      </c>
      <c r="AB170" s="62" t="e">
        <f t="shared" si="61"/>
        <v>#N/A</v>
      </c>
      <c r="AC170" s="62" t="e">
        <f t="shared" si="71"/>
        <v>#N/A</v>
      </c>
      <c r="AD170" s="62" t="e">
        <f t="shared" si="72"/>
        <v>#N/A</v>
      </c>
      <c r="AE170" s="62" t="e">
        <f t="shared" si="73"/>
        <v>#N/A</v>
      </c>
      <c r="AF170" s="62" t="e">
        <f t="shared" si="74"/>
        <v>#N/A</v>
      </c>
      <c r="AG170" s="62">
        <f t="shared" si="75"/>
        <v>0</v>
      </c>
      <c r="AH170" s="62" t="str">
        <f t="shared" si="76"/>
        <v/>
      </c>
      <c r="AI170" s="62">
        <f t="shared" si="77"/>
        <v>0</v>
      </c>
      <c r="AJ170" s="62" t="e">
        <f t="shared" si="78"/>
        <v>#VALUE!</v>
      </c>
      <c r="AK170" s="62" t="e">
        <f t="shared" si="79"/>
        <v>#N/A</v>
      </c>
      <c r="AL170" s="62" t="e">
        <f t="shared" si="80"/>
        <v>#N/A</v>
      </c>
      <c r="AM170" s="62">
        <f t="shared" si="81"/>
        <v>0</v>
      </c>
      <c r="AN170" s="62">
        <f t="shared" si="82"/>
        <v>0</v>
      </c>
      <c r="AO170" s="62"/>
      <c r="AP170" s="62" t="e">
        <f t="shared" si="83"/>
        <v>#N/A</v>
      </c>
      <c r="AQ170" s="62" t="e">
        <f t="shared" si="84"/>
        <v>#VALUE!</v>
      </c>
      <c r="AR170" s="62" t="str">
        <f t="shared" si="85"/>
        <v/>
      </c>
      <c r="AS170" s="62">
        <f t="shared" si="86"/>
        <v>0</v>
      </c>
      <c r="AT170" s="62">
        <f t="shared" si="87"/>
        <v>0</v>
      </c>
      <c r="AU170" s="62">
        <f t="shared" si="88"/>
        <v>0</v>
      </c>
    </row>
    <row r="171" spans="1:47" ht="14.45" customHeight="1" x14ac:dyDescent="0.2">
      <c r="A171" s="46">
        <f t="shared" si="62"/>
        <v>0</v>
      </c>
      <c r="B171" s="62" t="e">
        <f t="shared" si="63"/>
        <v>#N/A</v>
      </c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2">
        <f t="shared" si="64"/>
        <v>0</v>
      </c>
      <c r="N171" s="31"/>
      <c r="O171" s="60"/>
      <c r="P171" s="60" t="e">
        <f t="shared" si="65"/>
        <v>#N/A</v>
      </c>
      <c r="Q171" s="178"/>
      <c r="R171" s="60"/>
      <c r="S171" s="60"/>
      <c r="T171" s="60"/>
      <c r="U171" s="46" t="e">
        <f t="shared" si="66"/>
        <v>#N/A</v>
      </c>
      <c r="V171" s="62" t="e">
        <f t="shared" si="67"/>
        <v>#N/A</v>
      </c>
      <c r="W171" s="62" t="e">
        <f t="shared" si="89"/>
        <v>#N/A</v>
      </c>
      <c r="X171" s="62" t="e">
        <f t="shared" si="68"/>
        <v>#N/A</v>
      </c>
      <c r="Y171" s="62" t="e">
        <f t="shared" si="69"/>
        <v>#N/A</v>
      </c>
      <c r="Z171" s="62" t="e">
        <f t="array" ref="Z171">_xlfn.IFS(H171=1,2,H171=3,1)</f>
        <v>#N/A</v>
      </c>
      <c r="AA171" s="62" t="e">
        <f t="shared" si="70"/>
        <v>#N/A</v>
      </c>
      <c r="AB171" s="62" t="e">
        <f t="shared" si="61"/>
        <v>#N/A</v>
      </c>
      <c r="AC171" s="62" t="e">
        <f t="shared" si="71"/>
        <v>#N/A</v>
      </c>
      <c r="AD171" s="62" t="e">
        <f t="shared" si="72"/>
        <v>#N/A</v>
      </c>
      <c r="AE171" s="62" t="e">
        <f t="shared" si="73"/>
        <v>#N/A</v>
      </c>
      <c r="AF171" s="62" t="e">
        <f t="shared" si="74"/>
        <v>#N/A</v>
      </c>
      <c r="AG171" s="62">
        <f t="shared" si="75"/>
        <v>0</v>
      </c>
      <c r="AH171" s="62" t="str">
        <f t="shared" si="76"/>
        <v/>
      </c>
      <c r="AI171" s="62">
        <f t="shared" si="77"/>
        <v>0</v>
      </c>
      <c r="AJ171" s="62" t="e">
        <f t="shared" si="78"/>
        <v>#VALUE!</v>
      </c>
      <c r="AK171" s="62" t="e">
        <f t="shared" si="79"/>
        <v>#N/A</v>
      </c>
      <c r="AL171" s="62" t="e">
        <f t="shared" si="80"/>
        <v>#N/A</v>
      </c>
      <c r="AM171" s="62">
        <f t="shared" si="81"/>
        <v>0</v>
      </c>
      <c r="AN171" s="62">
        <f t="shared" si="82"/>
        <v>0</v>
      </c>
      <c r="AO171" s="62"/>
      <c r="AP171" s="62" t="e">
        <f t="shared" si="83"/>
        <v>#N/A</v>
      </c>
      <c r="AQ171" s="62" t="e">
        <f t="shared" si="84"/>
        <v>#VALUE!</v>
      </c>
      <c r="AR171" s="62" t="str">
        <f t="shared" si="85"/>
        <v/>
      </c>
      <c r="AS171" s="62">
        <f t="shared" si="86"/>
        <v>0</v>
      </c>
      <c r="AT171" s="62">
        <f t="shared" si="87"/>
        <v>0</v>
      </c>
      <c r="AU171" s="62">
        <f t="shared" si="88"/>
        <v>0</v>
      </c>
    </row>
    <row r="172" spans="1:47" ht="14.45" customHeight="1" thickBot="1" x14ac:dyDescent="0.25">
      <c r="A172" s="69">
        <f t="shared" si="62"/>
        <v>0</v>
      </c>
      <c r="B172" s="67" t="e">
        <f t="shared" si="63"/>
        <v>#N/A</v>
      </c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7">
        <f t="shared" si="64"/>
        <v>0</v>
      </c>
      <c r="N172" s="68"/>
      <c r="O172" s="68"/>
      <c r="P172" s="68" t="e">
        <f t="shared" si="65"/>
        <v>#N/A</v>
      </c>
      <c r="Q172" s="181"/>
      <c r="R172" s="68"/>
      <c r="S172" s="68"/>
      <c r="T172" s="68"/>
      <c r="U172" s="69" t="e">
        <f t="shared" si="66"/>
        <v>#N/A</v>
      </c>
      <c r="V172" s="67" t="e">
        <f t="shared" si="67"/>
        <v>#N/A</v>
      </c>
      <c r="W172" s="67" t="e">
        <f t="shared" si="89"/>
        <v>#N/A</v>
      </c>
      <c r="X172" s="67" t="e">
        <f t="shared" si="68"/>
        <v>#N/A</v>
      </c>
      <c r="Y172" s="67" t="e">
        <f t="shared" si="69"/>
        <v>#N/A</v>
      </c>
      <c r="Z172" s="67" t="e">
        <f t="array" ref="Z172">_xlfn.IFS(H172=1,2,H172=3,1)</f>
        <v>#N/A</v>
      </c>
      <c r="AA172" s="67" t="e">
        <f t="shared" si="70"/>
        <v>#N/A</v>
      </c>
      <c r="AB172" s="67" t="e">
        <f t="shared" si="61"/>
        <v>#N/A</v>
      </c>
      <c r="AC172" s="67" t="e">
        <f t="shared" si="71"/>
        <v>#N/A</v>
      </c>
      <c r="AD172" s="67" t="e">
        <f t="shared" si="72"/>
        <v>#N/A</v>
      </c>
      <c r="AE172" s="67" t="e">
        <f t="shared" si="73"/>
        <v>#N/A</v>
      </c>
      <c r="AF172" s="67" t="e">
        <f t="shared" si="74"/>
        <v>#N/A</v>
      </c>
      <c r="AG172" s="67">
        <f t="shared" si="75"/>
        <v>0</v>
      </c>
      <c r="AH172" s="67" t="str">
        <f t="shared" si="76"/>
        <v/>
      </c>
      <c r="AI172" s="67">
        <f t="shared" si="77"/>
        <v>0</v>
      </c>
      <c r="AJ172" s="67" t="e">
        <f t="shared" si="78"/>
        <v>#VALUE!</v>
      </c>
      <c r="AK172" s="67" t="e">
        <f t="shared" si="79"/>
        <v>#N/A</v>
      </c>
      <c r="AL172" s="67" t="e">
        <f t="shared" si="80"/>
        <v>#N/A</v>
      </c>
      <c r="AM172" s="67">
        <f t="shared" si="81"/>
        <v>0</v>
      </c>
      <c r="AN172" s="67">
        <f t="shared" si="82"/>
        <v>0</v>
      </c>
      <c r="AO172" s="67"/>
      <c r="AP172" s="67" t="e">
        <f t="shared" si="83"/>
        <v>#N/A</v>
      </c>
      <c r="AQ172" s="67" t="e">
        <f t="shared" si="84"/>
        <v>#VALUE!</v>
      </c>
      <c r="AR172" s="67" t="str">
        <f t="shared" si="85"/>
        <v/>
      </c>
      <c r="AS172" s="67">
        <f t="shared" si="86"/>
        <v>0</v>
      </c>
      <c r="AT172" s="67">
        <f t="shared" si="87"/>
        <v>0</v>
      </c>
      <c r="AU172" s="67">
        <f t="shared" si="88"/>
        <v>0</v>
      </c>
    </row>
    <row r="173" spans="1:47" x14ac:dyDescent="0.2">
      <c r="A173" s="16">
        <f t="shared" si="62"/>
        <v>0</v>
      </c>
      <c r="B173" s="14" t="e">
        <f t="shared" si="63"/>
        <v>#N/A</v>
      </c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14">
        <f t="shared" si="64"/>
        <v>0</v>
      </c>
      <c r="N173" s="71"/>
      <c r="O173" s="71"/>
      <c r="P173" s="71" t="e">
        <f t="shared" si="65"/>
        <v>#N/A</v>
      </c>
      <c r="Q173" s="180"/>
      <c r="R173" s="71"/>
      <c r="S173" s="71"/>
      <c r="T173" s="71"/>
      <c r="U173" s="16" t="e">
        <f t="shared" si="66"/>
        <v>#N/A</v>
      </c>
      <c r="V173" s="14" t="e">
        <f t="shared" si="67"/>
        <v>#N/A</v>
      </c>
      <c r="W173" s="14" t="e">
        <f t="shared" si="89"/>
        <v>#N/A</v>
      </c>
      <c r="X173" s="14" t="e">
        <f t="shared" si="68"/>
        <v>#N/A</v>
      </c>
      <c r="Y173" s="14" t="e">
        <f t="shared" si="69"/>
        <v>#N/A</v>
      </c>
      <c r="Z173" s="14" t="e">
        <f t="array" ref="Z173">_xlfn.IFS(H173=1,2,H173=3,1)</f>
        <v>#N/A</v>
      </c>
      <c r="AA173" s="14" t="e">
        <f t="shared" si="70"/>
        <v>#N/A</v>
      </c>
      <c r="AB173" s="14" t="e">
        <f t="shared" si="61"/>
        <v>#N/A</v>
      </c>
      <c r="AC173" s="14" t="e">
        <f t="shared" si="71"/>
        <v>#N/A</v>
      </c>
      <c r="AD173" s="14" t="e">
        <f t="shared" si="72"/>
        <v>#N/A</v>
      </c>
      <c r="AE173" s="14" t="e">
        <f t="shared" si="73"/>
        <v>#N/A</v>
      </c>
      <c r="AF173" s="14" t="e">
        <f t="shared" si="74"/>
        <v>#N/A</v>
      </c>
      <c r="AG173" s="14">
        <f t="shared" si="75"/>
        <v>0</v>
      </c>
      <c r="AH173" s="14" t="str">
        <f t="shared" si="76"/>
        <v/>
      </c>
      <c r="AI173" s="14">
        <f t="shared" si="77"/>
        <v>0</v>
      </c>
      <c r="AJ173" s="14" t="e">
        <f t="shared" si="78"/>
        <v>#VALUE!</v>
      </c>
      <c r="AK173" s="14" t="e">
        <f t="shared" si="79"/>
        <v>#N/A</v>
      </c>
      <c r="AL173" s="14" t="e">
        <f t="shared" si="80"/>
        <v>#N/A</v>
      </c>
      <c r="AM173" s="14">
        <f t="shared" si="81"/>
        <v>0</v>
      </c>
      <c r="AN173" s="14">
        <f t="shared" si="82"/>
        <v>0</v>
      </c>
      <c r="AO173" s="14"/>
      <c r="AP173" s="14" t="e">
        <f t="shared" si="83"/>
        <v>#N/A</v>
      </c>
      <c r="AQ173" s="14" t="e">
        <f t="shared" si="84"/>
        <v>#VALUE!</v>
      </c>
      <c r="AR173" s="14" t="str">
        <f t="shared" si="85"/>
        <v/>
      </c>
      <c r="AS173" s="14">
        <f t="shared" si="86"/>
        <v>0</v>
      </c>
      <c r="AT173" s="14">
        <f t="shared" si="87"/>
        <v>0</v>
      </c>
      <c r="AU173" s="14">
        <f t="shared" si="88"/>
        <v>0</v>
      </c>
    </row>
    <row r="174" spans="1:47" ht="14.45" customHeight="1" x14ac:dyDescent="0.2">
      <c r="A174" s="46">
        <f t="shared" si="62"/>
        <v>0</v>
      </c>
      <c r="B174" s="62" t="e">
        <f t="shared" si="63"/>
        <v>#N/A</v>
      </c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2">
        <f t="shared" si="64"/>
        <v>0</v>
      </c>
      <c r="N174" s="31"/>
      <c r="O174" s="60"/>
      <c r="P174" s="60" t="e">
        <f t="shared" si="65"/>
        <v>#N/A</v>
      </c>
      <c r="Q174" s="178"/>
      <c r="R174" s="60"/>
      <c r="S174" s="60"/>
      <c r="T174" s="60"/>
      <c r="U174" s="46" t="e">
        <f t="shared" si="66"/>
        <v>#N/A</v>
      </c>
      <c r="V174" s="62" t="e">
        <f t="shared" si="67"/>
        <v>#N/A</v>
      </c>
      <c r="W174" s="62" t="e">
        <f t="shared" si="89"/>
        <v>#N/A</v>
      </c>
      <c r="X174" s="62" t="e">
        <f t="shared" si="68"/>
        <v>#N/A</v>
      </c>
      <c r="Y174" s="62" t="e">
        <f t="shared" si="69"/>
        <v>#N/A</v>
      </c>
      <c r="Z174" s="62" t="e">
        <f t="array" ref="Z174">_xlfn.IFS(H174=1,2,H174=3,1)</f>
        <v>#N/A</v>
      </c>
      <c r="AA174" s="62" t="e">
        <f t="shared" si="70"/>
        <v>#N/A</v>
      </c>
      <c r="AB174" s="62" t="e">
        <f t="shared" si="61"/>
        <v>#N/A</v>
      </c>
      <c r="AC174" s="62" t="e">
        <f t="shared" si="71"/>
        <v>#N/A</v>
      </c>
      <c r="AD174" s="62" t="e">
        <f t="shared" si="72"/>
        <v>#N/A</v>
      </c>
      <c r="AE174" s="62" t="e">
        <f t="shared" si="73"/>
        <v>#N/A</v>
      </c>
      <c r="AF174" s="62" t="e">
        <f t="shared" si="74"/>
        <v>#N/A</v>
      </c>
      <c r="AG174" s="62">
        <f t="shared" si="75"/>
        <v>0</v>
      </c>
      <c r="AH174" s="62" t="str">
        <f t="shared" si="76"/>
        <v/>
      </c>
      <c r="AI174" s="62">
        <f t="shared" si="77"/>
        <v>0</v>
      </c>
      <c r="AJ174" s="62" t="e">
        <f t="shared" si="78"/>
        <v>#VALUE!</v>
      </c>
      <c r="AK174" s="62" t="e">
        <f t="shared" si="79"/>
        <v>#N/A</v>
      </c>
      <c r="AL174" s="62" t="e">
        <f t="shared" si="80"/>
        <v>#N/A</v>
      </c>
      <c r="AM174" s="62">
        <f t="shared" si="81"/>
        <v>0</v>
      </c>
      <c r="AN174" s="62">
        <f t="shared" si="82"/>
        <v>0</v>
      </c>
      <c r="AO174" s="62"/>
      <c r="AP174" s="62" t="e">
        <f t="shared" si="83"/>
        <v>#N/A</v>
      </c>
      <c r="AQ174" s="62" t="e">
        <f t="shared" si="84"/>
        <v>#VALUE!</v>
      </c>
      <c r="AR174" s="62" t="str">
        <f t="shared" si="85"/>
        <v/>
      </c>
      <c r="AS174" s="62">
        <f t="shared" si="86"/>
        <v>0</v>
      </c>
      <c r="AT174" s="62">
        <f t="shared" si="87"/>
        <v>0</v>
      </c>
      <c r="AU174" s="62">
        <f t="shared" si="88"/>
        <v>0</v>
      </c>
    </row>
    <row r="175" spans="1:47" ht="14.45" customHeight="1" x14ac:dyDescent="0.2">
      <c r="A175" s="46">
        <f t="shared" si="62"/>
        <v>0</v>
      </c>
      <c r="B175" s="62" t="e">
        <f t="shared" si="63"/>
        <v>#N/A</v>
      </c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2">
        <f t="shared" si="64"/>
        <v>0</v>
      </c>
      <c r="N175" s="31"/>
      <c r="O175" s="60"/>
      <c r="P175" s="60" t="e">
        <f t="shared" si="65"/>
        <v>#N/A</v>
      </c>
      <c r="Q175" s="178"/>
      <c r="R175" s="60"/>
      <c r="S175" s="60"/>
      <c r="T175" s="60"/>
      <c r="U175" s="46" t="e">
        <f t="shared" si="66"/>
        <v>#N/A</v>
      </c>
      <c r="V175" s="62" t="e">
        <f t="shared" si="67"/>
        <v>#N/A</v>
      </c>
      <c r="W175" s="62" t="e">
        <f t="shared" si="89"/>
        <v>#N/A</v>
      </c>
      <c r="X175" s="62" t="e">
        <f t="shared" si="68"/>
        <v>#N/A</v>
      </c>
      <c r="Y175" s="62" t="e">
        <f t="shared" si="69"/>
        <v>#N/A</v>
      </c>
      <c r="Z175" s="62" t="e">
        <f t="array" ref="Z175">_xlfn.IFS(H175=1,2,H175=3,1)</f>
        <v>#N/A</v>
      </c>
      <c r="AA175" s="62" t="e">
        <f t="shared" si="70"/>
        <v>#N/A</v>
      </c>
      <c r="AB175" s="62" t="e">
        <f t="shared" si="61"/>
        <v>#N/A</v>
      </c>
      <c r="AC175" s="62" t="e">
        <f t="shared" si="71"/>
        <v>#N/A</v>
      </c>
      <c r="AD175" s="62" t="e">
        <f t="shared" si="72"/>
        <v>#N/A</v>
      </c>
      <c r="AE175" s="62" t="e">
        <f t="shared" si="73"/>
        <v>#N/A</v>
      </c>
      <c r="AF175" s="62" t="e">
        <f t="shared" si="74"/>
        <v>#N/A</v>
      </c>
      <c r="AG175" s="62">
        <f t="shared" si="75"/>
        <v>0</v>
      </c>
      <c r="AH175" s="62" t="str">
        <f t="shared" si="76"/>
        <v/>
      </c>
      <c r="AI175" s="62">
        <f t="shared" si="77"/>
        <v>0</v>
      </c>
      <c r="AJ175" s="62" t="e">
        <f t="shared" si="78"/>
        <v>#VALUE!</v>
      </c>
      <c r="AK175" s="62" t="e">
        <f t="shared" si="79"/>
        <v>#N/A</v>
      </c>
      <c r="AL175" s="62" t="e">
        <f t="shared" si="80"/>
        <v>#N/A</v>
      </c>
      <c r="AM175" s="62">
        <f t="shared" si="81"/>
        <v>0</v>
      </c>
      <c r="AN175" s="62">
        <f t="shared" si="82"/>
        <v>0</v>
      </c>
      <c r="AO175" s="62"/>
      <c r="AP175" s="62" t="e">
        <f t="shared" si="83"/>
        <v>#N/A</v>
      </c>
      <c r="AQ175" s="62" t="e">
        <f t="shared" si="84"/>
        <v>#VALUE!</v>
      </c>
      <c r="AR175" s="62" t="str">
        <f t="shared" si="85"/>
        <v/>
      </c>
      <c r="AS175" s="62">
        <f t="shared" si="86"/>
        <v>0</v>
      </c>
      <c r="AT175" s="62">
        <f t="shared" si="87"/>
        <v>0</v>
      </c>
      <c r="AU175" s="62">
        <f t="shared" si="88"/>
        <v>0</v>
      </c>
    </row>
    <row r="176" spans="1:47" ht="14.45" customHeight="1" x14ac:dyDescent="0.2">
      <c r="A176" s="46">
        <f t="shared" si="62"/>
        <v>0</v>
      </c>
      <c r="B176" s="62" t="e">
        <f t="shared" si="63"/>
        <v>#N/A</v>
      </c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2">
        <f t="shared" si="64"/>
        <v>0</v>
      </c>
      <c r="N176" s="31"/>
      <c r="O176" s="60"/>
      <c r="P176" s="60" t="e">
        <f t="shared" si="65"/>
        <v>#N/A</v>
      </c>
      <c r="Q176" s="178"/>
      <c r="R176" s="60"/>
      <c r="S176" s="60"/>
      <c r="T176" s="60"/>
      <c r="U176" s="46" t="e">
        <f t="shared" si="66"/>
        <v>#N/A</v>
      </c>
      <c r="V176" s="62" t="e">
        <f t="shared" si="67"/>
        <v>#N/A</v>
      </c>
      <c r="W176" s="62" t="e">
        <f t="shared" si="89"/>
        <v>#N/A</v>
      </c>
      <c r="X176" s="62" t="e">
        <f t="shared" si="68"/>
        <v>#N/A</v>
      </c>
      <c r="Y176" s="62" t="e">
        <f t="shared" si="69"/>
        <v>#N/A</v>
      </c>
      <c r="Z176" s="62" t="e">
        <f t="array" ref="Z176">_xlfn.IFS(H176=1,2,H176=3,1)</f>
        <v>#N/A</v>
      </c>
      <c r="AA176" s="62" t="e">
        <f t="shared" si="70"/>
        <v>#N/A</v>
      </c>
      <c r="AB176" s="62" t="e">
        <f t="shared" si="61"/>
        <v>#N/A</v>
      </c>
      <c r="AC176" s="62" t="e">
        <f t="shared" si="71"/>
        <v>#N/A</v>
      </c>
      <c r="AD176" s="62" t="e">
        <f t="shared" si="72"/>
        <v>#N/A</v>
      </c>
      <c r="AE176" s="62" t="e">
        <f t="shared" si="73"/>
        <v>#N/A</v>
      </c>
      <c r="AF176" s="62" t="e">
        <f t="shared" si="74"/>
        <v>#N/A</v>
      </c>
      <c r="AG176" s="62">
        <f t="shared" si="75"/>
        <v>0</v>
      </c>
      <c r="AH176" s="62" t="str">
        <f t="shared" si="76"/>
        <v/>
      </c>
      <c r="AI176" s="62">
        <f t="shared" si="77"/>
        <v>0</v>
      </c>
      <c r="AJ176" s="62" t="e">
        <f t="shared" si="78"/>
        <v>#VALUE!</v>
      </c>
      <c r="AK176" s="62" t="e">
        <f t="shared" si="79"/>
        <v>#N/A</v>
      </c>
      <c r="AL176" s="62" t="e">
        <f t="shared" si="80"/>
        <v>#N/A</v>
      </c>
      <c r="AM176" s="62">
        <f t="shared" si="81"/>
        <v>0</v>
      </c>
      <c r="AN176" s="62">
        <f t="shared" si="82"/>
        <v>0</v>
      </c>
      <c r="AO176" s="62"/>
      <c r="AP176" s="62" t="e">
        <f t="shared" si="83"/>
        <v>#N/A</v>
      </c>
      <c r="AQ176" s="62" t="e">
        <f t="shared" si="84"/>
        <v>#VALUE!</v>
      </c>
      <c r="AR176" s="62" t="str">
        <f t="shared" si="85"/>
        <v/>
      </c>
      <c r="AS176" s="62">
        <f t="shared" si="86"/>
        <v>0</v>
      </c>
      <c r="AT176" s="62">
        <f t="shared" si="87"/>
        <v>0</v>
      </c>
      <c r="AU176" s="62">
        <f t="shared" si="88"/>
        <v>0</v>
      </c>
    </row>
    <row r="177" spans="1:47" ht="14.45" customHeight="1" x14ac:dyDescent="0.2">
      <c r="A177" s="46">
        <f t="shared" si="62"/>
        <v>0</v>
      </c>
      <c r="B177" s="62" t="e">
        <f t="shared" si="63"/>
        <v>#N/A</v>
      </c>
      <c r="C177" s="60"/>
      <c r="D177" s="71"/>
      <c r="E177" s="60"/>
      <c r="F177" s="60"/>
      <c r="G177" s="60"/>
      <c r="H177" s="60"/>
      <c r="I177" s="60"/>
      <c r="J177" s="60"/>
      <c r="K177" s="60"/>
      <c r="L177" s="60"/>
      <c r="M177" s="62">
        <f t="shared" si="64"/>
        <v>0</v>
      </c>
      <c r="N177" s="31"/>
      <c r="O177" s="60"/>
      <c r="P177" s="60" t="e">
        <f t="shared" si="65"/>
        <v>#N/A</v>
      </c>
      <c r="Q177" s="178"/>
      <c r="R177" s="60"/>
      <c r="S177" s="60"/>
      <c r="T177" s="60"/>
      <c r="U177" s="46" t="e">
        <f t="shared" si="66"/>
        <v>#N/A</v>
      </c>
      <c r="V177" s="62" t="e">
        <f t="shared" si="67"/>
        <v>#N/A</v>
      </c>
      <c r="W177" s="62" t="e">
        <f t="shared" si="89"/>
        <v>#N/A</v>
      </c>
      <c r="X177" s="62" t="e">
        <f t="shared" si="68"/>
        <v>#N/A</v>
      </c>
      <c r="Y177" s="62" t="e">
        <f t="shared" si="69"/>
        <v>#N/A</v>
      </c>
      <c r="Z177" s="62" t="e">
        <f t="array" ref="Z177">_xlfn.IFS(H177=1,2,H177=3,1)</f>
        <v>#N/A</v>
      </c>
      <c r="AA177" s="62" t="e">
        <f t="shared" si="70"/>
        <v>#N/A</v>
      </c>
      <c r="AB177" s="62" t="e">
        <f t="shared" si="61"/>
        <v>#N/A</v>
      </c>
      <c r="AC177" s="62" t="e">
        <f t="shared" si="71"/>
        <v>#N/A</v>
      </c>
      <c r="AD177" s="62" t="e">
        <f t="shared" si="72"/>
        <v>#N/A</v>
      </c>
      <c r="AE177" s="62" t="e">
        <f t="shared" si="73"/>
        <v>#N/A</v>
      </c>
      <c r="AF177" s="62" t="e">
        <f t="shared" si="74"/>
        <v>#N/A</v>
      </c>
      <c r="AG177" s="62">
        <f t="shared" si="75"/>
        <v>0</v>
      </c>
      <c r="AH177" s="62" t="str">
        <f t="shared" si="76"/>
        <v/>
      </c>
      <c r="AI177" s="62">
        <f t="shared" si="77"/>
        <v>0</v>
      </c>
      <c r="AJ177" s="62" t="e">
        <f t="shared" si="78"/>
        <v>#VALUE!</v>
      </c>
      <c r="AK177" s="62" t="e">
        <f t="shared" si="79"/>
        <v>#N/A</v>
      </c>
      <c r="AL177" s="62" t="e">
        <f t="shared" si="80"/>
        <v>#N/A</v>
      </c>
      <c r="AM177" s="62">
        <f t="shared" si="81"/>
        <v>0</v>
      </c>
      <c r="AN177" s="62">
        <f t="shared" si="82"/>
        <v>0</v>
      </c>
      <c r="AO177" s="62"/>
      <c r="AP177" s="62" t="e">
        <f t="shared" si="83"/>
        <v>#N/A</v>
      </c>
      <c r="AQ177" s="62" t="e">
        <f t="shared" si="84"/>
        <v>#VALUE!</v>
      </c>
      <c r="AR177" s="62" t="str">
        <f t="shared" si="85"/>
        <v/>
      </c>
      <c r="AS177" s="62">
        <f t="shared" si="86"/>
        <v>0</v>
      </c>
      <c r="AT177" s="62">
        <f t="shared" si="87"/>
        <v>0</v>
      </c>
      <c r="AU177" s="62">
        <f t="shared" si="88"/>
        <v>0</v>
      </c>
    </row>
    <row r="178" spans="1:47" ht="14.45" customHeight="1" x14ac:dyDescent="0.2">
      <c r="A178" s="46">
        <f t="shared" si="62"/>
        <v>0</v>
      </c>
      <c r="B178" s="62" t="e">
        <f t="shared" si="63"/>
        <v>#N/A</v>
      </c>
      <c r="C178" s="71"/>
      <c r="D178" s="71"/>
      <c r="E178" s="60"/>
      <c r="F178" s="60"/>
      <c r="G178" s="60"/>
      <c r="H178" s="60"/>
      <c r="I178" s="60"/>
      <c r="J178" s="60"/>
      <c r="K178" s="60"/>
      <c r="L178" s="60"/>
      <c r="M178" s="62">
        <f t="shared" si="64"/>
        <v>0</v>
      </c>
      <c r="N178" s="31"/>
      <c r="O178" s="60"/>
      <c r="P178" s="60" t="e">
        <f t="shared" si="65"/>
        <v>#N/A</v>
      </c>
      <c r="Q178" s="178"/>
      <c r="R178" s="60"/>
      <c r="S178" s="60"/>
      <c r="T178" s="60"/>
      <c r="U178" s="46" t="e">
        <f t="shared" si="66"/>
        <v>#N/A</v>
      </c>
      <c r="V178" s="62" t="e">
        <f t="shared" si="67"/>
        <v>#N/A</v>
      </c>
      <c r="W178" s="62" t="e">
        <f t="shared" si="89"/>
        <v>#N/A</v>
      </c>
      <c r="X178" s="62" t="e">
        <f t="shared" si="68"/>
        <v>#N/A</v>
      </c>
      <c r="Y178" s="62" t="e">
        <f t="shared" si="69"/>
        <v>#N/A</v>
      </c>
      <c r="Z178" s="62" t="e">
        <f t="array" ref="Z178">_xlfn.IFS(H178=1,2,H178=3,1)</f>
        <v>#N/A</v>
      </c>
      <c r="AA178" s="62" t="e">
        <f t="shared" si="70"/>
        <v>#N/A</v>
      </c>
      <c r="AB178" s="62" t="e">
        <f t="shared" si="61"/>
        <v>#N/A</v>
      </c>
      <c r="AC178" s="62" t="e">
        <f t="shared" si="71"/>
        <v>#N/A</v>
      </c>
      <c r="AD178" s="62" t="e">
        <f t="shared" si="72"/>
        <v>#N/A</v>
      </c>
      <c r="AE178" s="62" t="e">
        <f t="shared" si="73"/>
        <v>#N/A</v>
      </c>
      <c r="AF178" s="62" t="e">
        <f t="shared" si="74"/>
        <v>#N/A</v>
      </c>
      <c r="AG178" s="62">
        <f t="shared" si="75"/>
        <v>0</v>
      </c>
      <c r="AH178" s="62" t="str">
        <f t="shared" si="76"/>
        <v/>
      </c>
      <c r="AI178" s="62">
        <f t="shared" si="77"/>
        <v>0</v>
      </c>
      <c r="AJ178" s="62" t="e">
        <f t="shared" si="78"/>
        <v>#VALUE!</v>
      </c>
      <c r="AK178" s="62" t="e">
        <f t="shared" si="79"/>
        <v>#N/A</v>
      </c>
      <c r="AL178" s="62" t="e">
        <f t="shared" si="80"/>
        <v>#N/A</v>
      </c>
      <c r="AM178" s="62">
        <f t="shared" si="81"/>
        <v>0</v>
      </c>
      <c r="AN178" s="62">
        <f t="shared" si="82"/>
        <v>0</v>
      </c>
      <c r="AO178" s="62"/>
      <c r="AP178" s="62" t="e">
        <f t="shared" si="83"/>
        <v>#N/A</v>
      </c>
      <c r="AQ178" s="62" t="e">
        <f t="shared" si="84"/>
        <v>#VALUE!</v>
      </c>
      <c r="AR178" s="62" t="str">
        <f t="shared" si="85"/>
        <v/>
      </c>
      <c r="AS178" s="62">
        <f t="shared" si="86"/>
        <v>0</v>
      </c>
      <c r="AT178" s="62">
        <f t="shared" si="87"/>
        <v>0</v>
      </c>
      <c r="AU178" s="62">
        <f t="shared" si="88"/>
        <v>0</v>
      </c>
    </row>
    <row r="179" spans="1:47" ht="14.45" customHeight="1" x14ac:dyDescent="0.2">
      <c r="A179" s="46">
        <f t="shared" si="62"/>
        <v>0</v>
      </c>
      <c r="B179" s="62" t="e">
        <f t="shared" si="63"/>
        <v>#N/A</v>
      </c>
      <c r="C179" s="60"/>
      <c r="D179" s="71"/>
      <c r="E179" s="60"/>
      <c r="F179" s="60"/>
      <c r="G179" s="60"/>
      <c r="H179" s="60"/>
      <c r="I179" s="60"/>
      <c r="J179" s="60"/>
      <c r="K179" s="60"/>
      <c r="L179" s="60"/>
      <c r="M179" s="62">
        <f t="shared" si="64"/>
        <v>0</v>
      </c>
      <c r="N179" s="31"/>
      <c r="O179" s="60"/>
      <c r="P179" s="60" t="e">
        <f t="shared" si="65"/>
        <v>#N/A</v>
      </c>
      <c r="Q179" s="178"/>
      <c r="R179" s="60"/>
      <c r="S179" s="60"/>
      <c r="T179" s="60"/>
      <c r="U179" s="46" t="e">
        <f t="shared" si="66"/>
        <v>#N/A</v>
      </c>
      <c r="V179" s="62" t="e">
        <f t="shared" si="67"/>
        <v>#N/A</v>
      </c>
      <c r="W179" s="62" t="e">
        <f t="shared" si="89"/>
        <v>#N/A</v>
      </c>
      <c r="X179" s="62" t="e">
        <f t="shared" si="68"/>
        <v>#N/A</v>
      </c>
      <c r="Y179" s="62" t="e">
        <f t="shared" si="69"/>
        <v>#N/A</v>
      </c>
      <c r="Z179" s="62" t="e">
        <f t="array" ref="Z179">_xlfn.IFS(H179=1,2,H179=3,1)</f>
        <v>#N/A</v>
      </c>
      <c r="AA179" s="62" t="e">
        <f t="shared" si="70"/>
        <v>#N/A</v>
      </c>
      <c r="AB179" s="62" t="e">
        <f t="shared" si="61"/>
        <v>#N/A</v>
      </c>
      <c r="AC179" s="62" t="e">
        <f t="shared" si="71"/>
        <v>#N/A</v>
      </c>
      <c r="AD179" s="62" t="e">
        <f t="shared" si="72"/>
        <v>#N/A</v>
      </c>
      <c r="AE179" s="62" t="e">
        <f t="shared" si="73"/>
        <v>#N/A</v>
      </c>
      <c r="AF179" s="62" t="e">
        <f t="shared" si="74"/>
        <v>#N/A</v>
      </c>
      <c r="AG179" s="62">
        <f t="shared" si="75"/>
        <v>0</v>
      </c>
      <c r="AH179" s="62" t="str">
        <f t="shared" si="76"/>
        <v/>
      </c>
      <c r="AI179" s="62">
        <f t="shared" si="77"/>
        <v>0</v>
      </c>
      <c r="AJ179" s="62" t="e">
        <f t="shared" si="78"/>
        <v>#VALUE!</v>
      </c>
      <c r="AK179" s="62" t="e">
        <f t="shared" si="79"/>
        <v>#N/A</v>
      </c>
      <c r="AL179" s="62" t="e">
        <f t="shared" si="80"/>
        <v>#N/A</v>
      </c>
      <c r="AM179" s="62">
        <f t="shared" si="81"/>
        <v>0</v>
      </c>
      <c r="AN179" s="62">
        <f t="shared" si="82"/>
        <v>0</v>
      </c>
      <c r="AO179" s="62"/>
      <c r="AP179" s="62" t="e">
        <f t="shared" si="83"/>
        <v>#N/A</v>
      </c>
      <c r="AQ179" s="62" t="e">
        <f t="shared" si="84"/>
        <v>#VALUE!</v>
      </c>
      <c r="AR179" s="62" t="str">
        <f t="shared" si="85"/>
        <v/>
      </c>
      <c r="AS179" s="62">
        <f t="shared" si="86"/>
        <v>0</v>
      </c>
      <c r="AT179" s="62">
        <f t="shared" si="87"/>
        <v>0</v>
      </c>
      <c r="AU179" s="62">
        <f t="shared" si="88"/>
        <v>0</v>
      </c>
    </row>
    <row r="180" spans="1:47" ht="14.45" customHeight="1" x14ac:dyDescent="0.2">
      <c r="A180" s="46">
        <f t="shared" si="62"/>
        <v>0</v>
      </c>
      <c r="B180" s="62" t="e">
        <f t="shared" si="63"/>
        <v>#N/A</v>
      </c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2">
        <f t="shared" si="64"/>
        <v>0</v>
      </c>
      <c r="N180" s="31"/>
      <c r="O180" s="60"/>
      <c r="P180" s="60" t="e">
        <f t="shared" si="65"/>
        <v>#N/A</v>
      </c>
      <c r="Q180" s="178"/>
      <c r="R180" s="60"/>
      <c r="S180" s="60"/>
      <c r="T180" s="60"/>
      <c r="U180" s="46" t="e">
        <f t="shared" si="66"/>
        <v>#N/A</v>
      </c>
      <c r="V180" s="62" t="e">
        <f t="shared" si="67"/>
        <v>#N/A</v>
      </c>
      <c r="W180" s="62" t="e">
        <f t="shared" si="89"/>
        <v>#N/A</v>
      </c>
      <c r="X180" s="62" t="e">
        <f t="shared" si="68"/>
        <v>#N/A</v>
      </c>
      <c r="Y180" s="62" t="e">
        <f t="shared" si="69"/>
        <v>#N/A</v>
      </c>
      <c r="Z180" s="62" t="e">
        <f t="array" ref="Z180">_xlfn.IFS(H180=1,2,H180=3,1)</f>
        <v>#N/A</v>
      </c>
      <c r="AA180" s="62" t="e">
        <f t="shared" si="70"/>
        <v>#N/A</v>
      </c>
      <c r="AB180" s="62" t="e">
        <f t="shared" si="61"/>
        <v>#N/A</v>
      </c>
      <c r="AC180" s="62" t="e">
        <f t="shared" si="71"/>
        <v>#N/A</v>
      </c>
      <c r="AD180" s="62" t="e">
        <f t="shared" si="72"/>
        <v>#N/A</v>
      </c>
      <c r="AE180" s="62" t="e">
        <f t="shared" si="73"/>
        <v>#N/A</v>
      </c>
      <c r="AF180" s="62" t="e">
        <f t="shared" si="74"/>
        <v>#N/A</v>
      </c>
      <c r="AG180" s="62">
        <f t="shared" si="75"/>
        <v>0</v>
      </c>
      <c r="AH180" s="62" t="str">
        <f t="shared" si="76"/>
        <v/>
      </c>
      <c r="AI180" s="62">
        <f t="shared" si="77"/>
        <v>0</v>
      </c>
      <c r="AJ180" s="62" t="e">
        <f t="shared" si="78"/>
        <v>#VALUE!</v>
      </c>
      <c r="AK180" s="62" t="e">
        <f t="shared" si="79"/>
        <v>#N/A</v>
      </c>
      <c r="AL180" s="62" t="e">
        <f t="shared" si="80"/>
        <v>#N/A</v>
      </c>
      <c r="AM180" s="62">
        <f t="shared" si="81"/>
        <v>0</v>
      </c>
      <c r="AN180" s="62">
        <f t="shared" si="82"/>
        <v>0</v>
      </c>
      <c r="AO180" s="62"/>
      <c r="AP180" s="62" t="e">
        <f t="shared" si="83"/>
        <v>#N/A</v>
      </c>
      <c r="AQ180" s="62" t="e">
        <f t="shared" si="84"/>
        <v>#VALUE!</v>
      </c>
      <c r="AR180" s="62" t="str">
        <f t="shared" si="85"/>
        <v/>
      </c>
      <c r="AS180" s="62">
        <f t="shared" si="86"/>
        <v>0</v>
      </c>
      <c r="AT180" s="62">
        <f t="shared" si="87"/>
        <v>0</v>
      </c>
      <c r="AU180" s="62">
        <f t="shared" si="88"/>
        <v>0</v>
      </c>
    </row>
    <row r="181" spans="1:47" ht="14.45" customHeight="1" x14ac:dyDescent="0.2">
      <c r="A181" s="46">
        <f t="shared" si="62"/>
        <v>0</v>
      </c>
      <c r="B181" s="62" t="e">
        <f t="shared" si="63"/>
        <v>#N/A</v>
      </c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2">
        <f t="shared" si="64"/>
        <v>0</v>
      </c>
      <c r="N181" s="31"/>
      <c r="O181" s="60"/>
      <c r="P181" s="60" t="e">
        <f t="shared" si="65"/>
        <v>#N/A</v>
      </c>
      <c r="Q181" s="178"/>
      <c r="R181" s="60"/>
      <c r="S181" s="60"/>
      <c r="T181" s="60"/>
      <c r="U181" s="46" t="e">
        <f t="shared" si="66"/>
        <v>#N/A</v>
      </c>
      <c r="V181" s="62" t="e">
        <f t="shared" si="67"/>
        <v>#N/A</v>
      </c>
      <c r="W181" s="62" t="e">
        <f t="shared" si="89"/>
        <v>#N/A</v>
      </c>
      <c r="X181" s="62" t="e">
        <f t="shared" si="68"/>
        <v>#N/A</v>
      </c>
      <c r="Y181" s="62" t="e">
        <f t="shared" si="69"/>
        <v>#N/A</v>
      </c>
      <c r="Z181" s="62" t="e">
        <f t="array" ref="Z181">_xlfn.IFS(H181=1,2,H181=3,1)</f>
        <v>#N/A</v>
      </c>
      <c r="AA181" s="62" t="e">
        <f t="shared" si="70"/>
        <v>#N/A</v>
      </c>
      <c r="AB181" s="62" t="e">
        <f t="shared" si="61"/>
        <v>#N/A</v>
      </c>
      <c r="AC181" s="62" t="e">
        <f t="shared" si="71"/>
        <v>#N/A</v>
      </c>
      <c r="AD181" s="62" t="e">
        <f t="shared" si="72"/>
        <v>#N/A</v>
      </c>
      <c r="AE181" s="62" t="e">
        <f t="shared" si="73"/>
        <v>#N/A</v>
      </c>
      <c r="AF181" s="62" t="e">
        <f t="shared" si="74"/>
        <v>#N/A</v>
      </c>
      <c r="AG181" s="62">
        <f t="shared" si="75"/>
        <v>0</v>
      </c>
      <c r="AH181" s="62" t="str">
        <f t="shared" si="76"/>
        <v/>
      </c>
      <c r="AI181" s="62">
        <f t="shared" si="77"/>
        <v>0</v>
      </c>
      <c r="AJ181" s="62" t="e">
        <f t="shared" si="78"/>
        <v>#VALUE!</v>
      </c>
      <c r="AK181" s="62" t="e">
        <f t="shared" si="79"/>
        <v>#N/A</v>
      </c>
      <c r="AL181" s="62" t="e">
        <f t="shared" si="80"/>
        <v>#N/A</v>
      </c>
      <c r="AM181" s="62">
        <f t="shared" si="81"/>
        <v>0</v>
      </c>
      <c r="AN181" s="62">
        <f t="shared" si="82"/>
        <v>0</v>
      </c>
      <c r="AO181" s="62"/>
      <c r="AP181" s="62" t="e">
        <f t="shared" si="83"/>
        <v>#N/A</v>
      </c>
      <c r="AQ181" s="62" t="e">
        <f t="shared" si="84"/>
        <v>#VALUE!</v>
      </c>
      <c r="AR181" s="62" t="str">
        <f t="shared" si="85"/>
        <v/>
      </c>
      <c r="AS181" s="62">
        <f t="shared" si="86"/>
        <v>0</v>
      </c>
      <c r="AT181" s="62">
        <f t="shared" si="87"/>
        <v>0</v>
      </c>
      <c r="AU181" s="62">
        <f t="shared" si="88"/>
        <v>0</v>
      </c>
    </row>
    <row r="182" spans="1:47" ht="14.45" customHeight="1" x14ac:dyDescent="0.2">
      <c r="A182" s="46">
        <f t="shared" si="62"/>
        <v>0</v>
      </c>
      <c r="B182" s="62" t="e">
        <f t="shared" si="63"/>
        <v>#N/A</v>
      </c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2">
        <f t="shared" si="64"/>
        <v>0</v>
      </c>
      <c r="N182" s="31"/>
      <c r="O182" s="60"/>
      <c r="P182" s="60" t="e">
        <f t="shared" si="65"/>
        <v>#N/A</v>
      </c>
      <c r="Q182" s="178"/>
      <c r="R182" s="60"/>
      <c r="S182" s="60"/>
      <c r="T182" s="60"/>
      <c r="U182" s="46" t="e">
        <f t="shared" si="66"/>
        <v>#N/A</v>
      </c>
      <c r="V182" s="62" t="e">
        <f t="shared" si="67"/>
        <v>#N/A</v>
      </c>
      <c r="W182" s="62" t="e">
        <f t="shared" si="89"/>
        <v>#N/A</v>
      </c>
      <c r="X182" s="62" t="e">
        <f t="shared" si="68"/>
        <v>#N/A</v>
      </c>
      <c r="Y182" s="62" t="e">
        <f t="shared" si="69"/>
        <v>#N/A</v>
      </c>
      <c r="Z182" s="62" t="e">
        <f t="array" ref="Z182">_xlfn.IFS(H182=1,2,H182=3,1)</f>
        <v>#N/A</v>
      </c>
      <c r="AA182" s="62" t="e">
        <f t="shared" si="70"/>
        <v>#N/A</v>
      </c>
      <c r="AB182" s="62" t="e">
        <f t="shared" si="61"/>
        <v>#N/A</v>
      </c>
      <c r="AC182" s="62" t="e">
        <f t="shared" si="71"/>
        <v>#N/A</v>
      </c>
      <c r="AD182" s="62" t="e">
        <f t="shared" si="72"/>
        <v>#N/A</v>
      </c>
      <c r="AE182" s="62" t="e">
        <f t="shared" si="73"/>
        <v>#N/A</v>
      </c>
      <c r="AF182" s="62" t="e">
        <f t="shared" si="74"/>
        <v>#N/A</v>
      </c>
      <c r="AG182" s="62">
        <f t="shared" si="75"/>
        <v>0</v>
      </c>
      <c r="AH182" s="62" t="str">
        <f t="shared" si="76"/>
        <v/>
      </c>
      <c r="AI182" s="62">
        <f t="shared" si="77"/>
        <v>0</v>
      </c>
      <c r="AJ182" s="62" t="e">
        <f t="shared" si="78"/>
        <v>#VALUE!</v>
      </c>
      <c r="AK182" s="62" t="e">
        <f t="shared" si="79"/>
        <v>#N/A</v>
      </c>
      <c r="AL182" s="62" t="e">
        <f t="shared" si="80"/>
        <v>#N/A</v>
      </c>
      <c r="AM182" s="62">
        <f t="shared" si="81"/>
        <v>0</v>
      </c>
      <c r="AN182" s="62">
        <f t="shared" si="82"/>
        <v>0</v>
      </c>
      <c r="AO182" s="62"/>
      <c r="AP182" s="62" t="e">
        <f t="shared" si="83"/>
        <v>#N/A</v>
      </c>
      <c r="AQ182" s="62" t="e">
        <f t="shared" si="84"/>
        <v>#VALUE!</v>
      </c>
      <c r="AR182" s="62" t="str">
        <f t="shared" si="85"/>
        <v/>
      </c>
      <c r="AS182" s="62">
        <f t="shared" si="86"/>
        <v>0</v>
      </c>
      <c r="AT182" s="62">
        <f t="shared" si="87"/>
        <v>0</v>
      </c>
      <c r="AU182" s="62">
        <f t="shared" si="88"/>
        <v>0</v>
      </c>
    </row>
    <row r="183" spans="1:47" ht="14.45" customHeight="1" x14ac:dyDescent="0.2">
      <c r="A183" s="46">
        <f t="shared" si="62"/>
        <v>0</v>
      </c>
      <c r="B183" s="62" t="e">
        <f t="shared" si="63"/>
        <v>#N/A</v>
      </c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2">
        <f t="shared" si="64"/>
        <v>0</v>
      </c>
      <c r="N183" s="31"/>
      <c r="O183" s="60"/>
      <c r="P183" s="60" t="e">
        <f t="shared" si="65"/>
        <v>#N/A</v>
      </c>
      <c r="Q183" s="178"/>
      <c r="R183" s="60"/>
      <c r="S183" s="60"/>
      <c r="T183" s="60"/>
      <c r="U183" s="46" t="e">
        <f t="shared" si="66"/>
        <v>#N/A</v>
      </c>
      <c r="V183" s="62" t="e">
        <f t="shared" si="67"/>
        <v>#N/A</v>
      </c>
      <c r="W183" s="62" t="e">
        <f t="shared" si="89"/>
        <v>#N/A</v>
      </c>
      <c r="X183" s="62" t="e">
        <f t="shared" si="68"/>
        <v>#N/A</v>
      </c>
      <c r="Y183" s="62" t="e">
        <f t="shared" si="69"/>
        <v>#N/A</v>
      </c>
      <c r="Z183" s="62" t="e">
        <f t="array" ref="Z183">_xlfn.IFS(H183=1,2,H183=3,1)</f>
        <v>#N/A</v>
      </c>
      <c r="AA183" s="62" t="e">
        <f t="shared" si="70"/>
        <v>#N/A</v>
      </c>
      <c r="AB183" s="62" t="e">
        <f t="shared" si="61"/>
        <v>#N/A</v>
      </c>
      <c r="AC183" s="62" t="e">
        <f t="shared" si="71"/>
        <v>#N/A</v>
      </c>
      <c r="AD183" s="62" t="e">
        <f t="shared" si="72"/>
        <v>#N/A</v>
      </c>
      <c r="AE183" s="62" t="e">
        <f t="shared" si="73"/>
        <v>#N/A</v>
      </c>
      <c r="AF183" s="62" t="e">
        <f t="shared" si="74"/>
        <v>#N/A</v>
      </c>
      <c r="AG183" s="62">
        <f t="shared" si="75"/>
        <v>0</v>
      </c>
      <c r="AH183" s="62" t="str">
        <f t="shared" si="76"/>
        <v/>
      </c>
      <c r="AI183" s="62">
        <f t="shared" si="77"/>
        <v>0</v>
      </c>
      <c r="AJ183" s="62" t="e">
        <f t="shared" si="78"/>
        <v>#VALUE!</v>
      </c>
      <c r="AK183" s="62" t="e">
        <f t="shared" si="79"/>
        <v>#N/A</v>
      </c>
      <c r="AL183" s="62" t="e">
        <f t="shared" si="80"/>
        <v>#N/A</v>
      </c>
      <c r="AM183" s="62">
        <f t="shared" si="81"/>
        <v>0</v>
      </c>
      <c r="AN183" s="62">
        <f t="shared" si="82"/>
        <v>0</v>
      </c>
      <c r="AO183" s="62"/>
      <c r="AP183" s="62" t="e">
        <f t="shared" si="83"/>
        <v>#N/A</v>
      </c>
      <c r="AQ183" s="62" t="e">
        <f t="shared" si="84"/>
        <v>#VALUE!</v>
      </c>
      <c r="AR183" s="62" t="str">
        <f t="shared" si="85"/>
        <v/>
      </c>
      <c r="AS183" s="62">
        <f t="shared" si="86"/>
        <v>0</v>
      </c>
      <c r="AT183" s="62">
        <f t="shared" si="87"/>
        <v>0</v>
      </c>
      <c r="AU183" s="62">
        <f t="shared" si="88"/>
        <v>0</v>
      </c>
    </row>
    <row r="184" spans="1:47" ht="14.45" customHeight="1" x14ac:dyDescent="0.2">
      <c r="A184" s="46">
        <f t="shared" si="62"/>
        <v>0</v>
      </c>
      <c r="B184" s="62" t="e">
        <f t="shared" si="63"/>
        <v>#N/A</v>
      </c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2">
        <f t="shared" si="64"/>
        <v>0</v>
      </c>
      <c r="N184" s="31"/>
      <c r="O184" s="60"/>
      <c r="P184" s="60" t="e">
        <f t="shared" si="65"/>
        <v>#N/A</v>
      </c>
      <c r="Q184" s="178"/>
      <c r="R184" s="60"/>
      <c r="S184" s="60"/>
      <c r="T184" s="60"/>
      <c r="U184" s="46" t="e">
        <f t="shared" si="66"/>
        <v>#N/A</v>
      </c>
      <c r="V184" s="62" t="e">
        <f t="shared" si="67"/>
        <v>#N/A</v>
      </c>
      <c r="W184" s="62" t="e">
        <f t="shared" si="89"/>
        <v>#N/A</v>
      </c>
      <c r="X184" s="62" t="e">
        <f t="shared" si="68"/>
        <v>#N/A</v>
      </c>
      <c r="Y184" s="62" t="e">
        <f t="shared" si="69"/>
        <v>#N/A</v>
      </c>
      <c r="Z184" s="62" t="e">
        <f t="array" ref="Z184">_xlfn.IFS(H184=1,2,H184=3,1)</f>
        <v>#N/A</v>
      </c>
      <c r="AA184" s="62" t="e">
        <f t="shared" si="70"/>
        <v>#N/A</v>
      </c>
      <c r="AB184" s="62" t="e">
        <f t="shared" si="61"/>
        <v>#N/A</v>
      </c>
      <c r="AC184" s="62" t="e">
        <f t="shared" si="71"/>
        <v>#N/A</v>
      </c>
      <c r="AD184" s="62" t="e">
        <f t="shared" si="72"/>
        <v>#N/A</v>
      </c>
      <c r="AE184" s="62" t="e">
        <f t="shared" si="73"/>
        <v>#N/A</v>
      </c>
      <c r="AF184" s="62" t="e">
        <f t="shared" si="74"/>
        <v>#N/A</v>
      </c>
      <c r="AG184" s="62">
        <f t="shared" si="75"/>
        <v>0</v>
      </c>
      <c r="AH184" s="62" t="str">
        <f t="shared" si="76"/>
        <v/>
      </c>
      <c r="AI184" s="62">
        <f t="shared" si="77"/>
        <v>0</v>
      </c>
      <c r="AJ184" s="62" t="e">
        <f t="shared" si="78"/>
        <v>#VALUE!</v>
      </c>
      <c r="AK184" s="62" t="e">
        <f t="shared" si="79"/>
        <v>#N/A</v>
      </c>
      <c r="AL184" s="62" t="e">
        <f t="shared" si="80"/>
        <v>#N/A</v>
      </c>
      <c r="AM184" s="62">
        <f t="shared" si="81"/>
        <v>0</v>
      </c>
      <c r="AN184" s="62">
        <f t="shared" si="82"/>
        <v>0</v>
      </c>
      <c r="AO184" s="62"/>
      <c r="AP184" s="62" t="e">
        <f t="shared" si="83"/>
        <v>#N/A</v>
      </c>
      <c r="AQ184" s="62" t="e">
        <f t="shared" si="84"/>
        <v>#VALUE!</v>
      </c>
      <c r="AR184" s="62" t="str">
        <f t="shared" si="85"/>
        <v/>
      </c>
      <c r="AS184" s="62">
        <f t="shared" si="86"/>
        <v>0</v>
      </c>
      <c r="AT184" s="62">
        <f t="shared" si="87"/>
        <v>0</v>
      </c>
      <c r="AU184" s="62">
        <f t="shared" si="88"/>
        <v>0</v>
      </c>
    </row>
    <row r="185" spans="1:47" ht="14.45" customHeight="1" x14ac:dyDescent="0.2">
      <c r="A185" s="46">
        <f t="shared" si="62"/>
        <v>0</v>
      </c>
      <c r="B185" s="62" t="e">
        <f t="shared" si="63"/>
        <v>#N/A</v>
      </c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2">
        <f t="shared" si="64"/>
        <v>0</v>
      </c>
      <c r="N185" s="31"/>
      <c r="O185" s="60"/>
      <c r="P185" s="60" t="e">
        <f t="shared" si="65"/>
        <v>#N/A</v>
      </c>
      <c r="Q185" s="178"/>
      <c r="R185" s="60"/>
      <c r="S185" s="60"/>
      <c r="T185" s="60"/>
      <c r="U185" s="46" t="e">
        <f t="shared" si="66"/>
        <v>#N/A</v>
      </c>
      <c r="V185" s="62" t="e">
        <f t="shared" si="67"/>
        <v>#N/A</v>
      </c>
      <c r="W185" s="62" t="e">
        <f t="shared" si="89"/>
        <v>#N/A</v>
      </c>
      <c r="X185" s="62" t="e">
        <f t="shared" si="68"/>
        <v>#N/A</v>
      </c>
      <c r="Y185" s="62" t="e">
        <f t="shared" si="69"/>
        <v>#N/A</v>
      </c>
      <c r="Z185" s="62" t="e">
        <f t="array" ref="Z185">_xlfn.IFS(H185=1,2,H185=3,1)</f>
        <v>#N/A</v>
      </c>
      <c r="AA185" s="62" t="e">
        <f t="shared" si="70"/>
        <v>#N/A</v>
      </c>
      <c r="AB185" s="62" t="e">
        <f t="shared" si="61"/>
        <v>#N/A</v>
      </c>
      <c r="AC185" s="62" t="e">
        <f t="shared" si="71"/>
        <v>#N/A</v>
      </c>
      <c r="AD185" s="62" t="e">
        <f t="shared" si="72"/>
        <v>#N/A</v>
      </c>
      <c r="AE185" s="62" t="e">
        <f t="shared" si="73"/>
        <v>#N/A</v>
      </c>
      <c r="AF185" s="62" t="e">
        <f t="shared" si="74"/>
        <v>#N/A</v>
      </c>
      <c r="AG185" s="62">
        <f t="shared" si="75"/>
        <v>0</v>
      </c>
      <c r="AH185" s="62" t="str">
        <f t="shared" si="76"/>
        <v/>
      </c>
      <c r="AI185" s="62">
        <f t="shared" si="77"/>
        <v>0</v>
      </c>
      <c r="AJ185" s="62" t="e">
        <f t="shared" si="78"/>
        <v>#VALUE!</v>
      </c>
      <c r="AK185" s="62" t="e">
        <f t="shared" si="79"/>
        <v>#N/A</v>
      </c>
      <c r="AL185" s="62" t="e">
        <f t="shared" si="80"/>
        <v>#N/A</v>
      </c>
      <c r="AM185" s="62">
        <f t="shared" si="81"/>
        <v>0</v>
      </c>
      <c r="AN185" s="62">
        <f t="shared" si="82"/>
        <v>0</v>
      </c>
      <c r="AO185" s="62"/>
      <c r="AP185" s="62" t="e">
        <f t="shared" si="83"/>
        <v>#N/A</v>
      </c>
      <c r="AQ185" s="62" t="e">
        <f t="shared" si="84"/>
        <v>#VALUE!</v>
      </c>
      <c r="AR185" s="62" t="str">
        <f t="shared" si="85"/>
        <v/>
      </c>
      <c r="AS185" s="62">
        <f t="shared" si="86"/>
        <v>0</v>
      </c>
      <c r="AT185" s="62">
        <f t="shared" si="87"/>
        <v>0</v>
      </c>
      <c r="AU185" s="62">
        <f t="shared" si="88"/>
        <v>0</v>
      </c>
    </row>
    <row r="186" spans="1:47" ht="14.45" customHeight="1" x14ac:dyDescent="0.2">
      <c r="A186" s="46">
        <f t="shared" si="62"/>
        <v>0</v>
      </c>
      <c r="B186" s="62" t="e">
        <f t="shared" si="63"/>
        <v>#N/A</v>
      </c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2">
        <f t="shared" si="64"/>
        <v>0</v>
      </c>
      <c r="N186" s="31"/>
      <c r="O186" s="60"/>
      <c r="P186" s="60" t="e">
        <f t="shared" si="65"/>
        <v>#N/A</v>
      </c>
      <c r="Q186" s="178"/>
      <c r="R186" s="60"/>
      <c r="S186" s="60"/>
      <c r="T186" s="60"/>
      <c r="U186" s="46" t="e">
        <f t="shared" si="66"/>
        <v>#N/A</v>
      </c>
      <c r="V186" s="62" t="e">
        <f t="shared" si="67"/>
        <v>#N/A</v>
      </c>
      <c r="W186" s="62" t="e">
        <f t="shared" si="89"/>
        <v>#N/A</v>
      </c>
      <c r="X186" s="62" t="e">
        <f t="shared" si="68"/>
        <v>#N/A</v>
      </c>
      <c r="Y186" s="62" t="e">
        <f t="shared" si="69"/>
        <v>#N/A</v>
      </c>
      <c r="Z186" s="62" t="e">
        <f t="array" ref="Z186">_xlfn.IFS(H186=1,2,H186=3,1)</f>
        <v>#N/A</v>
      </c>
      <c r="AA186" s="62" t="e">
        <f t="shared" si="70"/>
        <v>#N/A</v>
      </c>
      <c r="AB186" s="62" t="e">
        <f t="shared" si="61"/>
        <v>#N/A</v>
      </c>
      <c r="AC186" s="62" t="e">
        <f t="shared" si="71"/>
        <v>#N/A</v>
      </c>
      <c r="AD186" s="62" t="e">
        <f t="shared" si="72"/>
        <v>#N/A</v>
      </c>
      <c r="AE186" s="62" t="e">
        <f t="shared" si="73"/>
        <v>#N/A</v>
      </c>
      <c r="AF186" s="62" t="e">
        <f t="shared" si="74"/>
        <v>#N/A</v>
      </c>
      <c r="AG186" s="62">
        <f t="shared" si="75"/>
        <v>0</v>
      </c>
      <c r="AH186" s="62" t="str">
        <f t="shared" si="76"/>
        <v/>
      </c>
      <c r="AI186" s="62">
        <f t="shared" si="77"/>
        <v>0</v>
      </c>
      <c r="AJ186" s="62" t="e">
        <f t="shared" si="78"/>
        <v>#VALUE!</v>
      </c>
      <c r="AK186" s="62" t="e">
        <f t="shared" si="79"/>
        <v>#N/A</v>
      </c>
      <c r="AL186" s="62" t="e">
        <f t="shared" si="80"/>
        <v>#N/A</v>
      </c>
      <c r="AM186" s="62">
        <f t="shared" si="81"/>
        <v>0</v>
      </c>
      <c r="AN186" s="62">
        <f t="shared" si="82"/>
        <v>0</v>
      </c>
      <c r="AO186" s="62"/>
      <c r="AP186" s="62" t="e">
        <f t="shared" si="83"/>
        <v>#N/A</v>
      </c>
      <c r="AQ186" s="62" t="e">
        <f t="shared" si="84"/>
        <v>#VALUE!</v>
      </c>
      <c r="AR186" s="62" t="str">
        <f t="shared" si="85"/>
        <v/>
      </c>
      <c r="AS186" s="62">
        <f t="shared" si="86"/>
        <v>0</v>
      </c>
      <c r="AT186" s="62">
        <f t="shared" si="87"/>
        <v>0</v>
      </c>
      <c r="AU186" s="62">
        <f t="shared" si="88"/>
        <v>0</v>
      </c>
    </row>
    <row r="187" spans="1:47" ht="14.45" customHeight="1" x14ac:dyDescent="0.2">
      <c r="A187" s="46">
        <f t="shared" si="62"/>
        <v>0</v>
      </c>
      <c r="B187" s="62" t="e">
        <f t="shared" si="63"/>
        <v>#N/A</v>
      </c>
      <c r="C187" s="60"/>
      <c r="D187" s="71"/>
      <c r="E187" s="60"/>
      <c r="F187" s="60"/>
      <c r="G187" s="60"/>
      <c r="H187" s="60"/>
      <c r="I187" s="60"/>
      <c r="J187" s="60"/>
      <c r="K187" s="60"/>
      <c r="L187" s="60"/>
      <c r="M187" s="62">
        <f t="shared" si="64"/>
        <v>0</v>
      </c>
      <c r="N187" s="31"/>
      <c r="O187" s="60"/>
      <c r="P187" s="60" t="e">
        <f t="shared" si="65"/>
        <v>#N/A</v>
      </c>
      <c r="Q187" s="178"/>
      <c r="R187" s="60"/>
      <c r="S187" s="60"/>
      <c r="T187" s="60"/>
      <c r="U187" s="46" t="e">
        <f t="shared" si="66"/>
        <v>#N/A</v>
      </c>
      <c r="V187" s="62" t="e">
        <f t="shared" si="67"/>
        <v>#N/A</v>
      </c>
      <c r="W187" s="62" t="e">
        <f t="shared" si="89"/>
        <v>#N/A</v>
      </c>
      <c r="X187" s="62" t="e">
        <f t="shared" si="68"/>
        <v>#N/A</v>
      </c>
      <c r="Y187" s="62" t="e">
        <f t="shared" si="69"/>
        <v>#N/A</v>
      </c>
      <c r="Z187" s="62" t="e">
        <f t="array" ref="Z187">_xlfn.IFS(H187=1,2,H187=3,1)</f>
        <v>#N/A</v>
      </c>
      <c r="AA187" s="62" t="e">
        <f t="shared" si="70"/>
        <v>#N/A</v>
      </c>
      <c r="AB187" s="62" t="e">
        <f t="shared" ref="AB187:AB250" si="90">Z187*(X187*I187/W187+Y187*I187*AA187/1000)*U187</f>
        <v>#N/A</v>
      </c>
      <c r="AC187" s="62" t="e">
        <f t="shared" si="71"/>
        <v>#N/A</v>
      </c>
      <c r="AD187" s="62" t="e">
        <f t="shared" si="72"/>
        <v>#N/A</v>
      </c>
      <c r="AE187" s="62" t="e">
        <f t="shared" si="73"/>
        <v>#N/A</v>
      </c>
      <c r="AF187" s="62" t="e">
        <f t="shared" si="74"/>
        <v>#N/A</v>
      </c>
      <c r="AG187" s="62">
        <f t="shared" si="75"/>
        <v>0</v>
      </c>
      <c r="AH187" s="62" t="str">
        <f t="shared" si="76"/>
        <v/>
      </c>
      <c r="AI187" s="62">
        <f t="shared" si="77"/>
        <v>0</v>
      </c>
      <c r="AJ187" s="62" t="e">
        <f t="shared" si="78"/>
        <v>#VALUE!</v>
      </c>
      <c r="AK187" s="62" t="e">
        <f t="shared" si="79"/>
        <v>#N/A</v>
      </c>
      <c r="AL187" s="62" t="e">
        <f t="shared" si="80"/>
        <v>#N/A</v>
      </c>
      <c r="AM187" s="62">
        <f t="shared" si="81"/>
        <v>0</v>
      </c>
      <c r="AN187" s="62">
        <f t="shared" si="82"/>
        <v>0</v>
      </c>
      <c r="AO187" s="62"/>
      <c r="AP187" s="62" t="e">
        <f t="shared" si="83"/>
        <v>#N/A</v>
      </c>
      <c r="AQ187" s="62" t="e">
        <f t="shared" si="84"/>
        <v>#VALUE!</v>
      </c>
      <c r="AR187" s="62" t="str">
        <f t="shared" si="85"/>
        <v/>
      </c>
      <c r="AS187" s="62">
        <f t="shared" si="86"/>
        <v>0</v>
      </c>
      <c r="AT187" s="62">
        <f t="shared" si="87"/>
        <v>0</v>
      </c>
      <c r="AU187" s="62">
        <f t="shared" si="88"/>
        <v>0</v>
      </c>
    </row>
    <row r="188" spans="1:47" ht="14.45" customHeight="1" x14ac:dyDescent="0.2">
      <c r="A188" s="46">
        <f t="shared" si="62"/>
        <v>0</v>
      </c>
      <c r="B188" s="62" t="e">
        <f t="shared" si="63"/>
        <v>#N/A</v>
      </c>
      <c r="C188" s="60"/>
      <c r="D188" s="71"/>
      <c r="E188" s="60"/>
      <c r="F188" s="60"/>
      <c r="G188" s="60"/>
      <c r="H188" s="60"/>
      <c r="I188" s="60"/>
      <c r="J188" s="60"/>
      <c r="K188" s="60"/>
      <c r="L188" s="60"/>
      <c r="M188" s="62">
        <f t="shared" si="64"/>
        <v>0</v>
      </c>
      <c r="N188" s="31"/>
      <c r="O188" s="60"/>
      <c r="P188" s="60" t="e">
        <f t="shared" si="65"/>
        <v>#N/A</v>
      </c>
      <c r="Q188" s="178"/>
      <c r="R188" s="60"/>
      <c r="S188" s="60"/>
      <c r="T188" s="60"/>
      <c r="U188" s="46" t="e">
        <f t="shared" si="66"/>
        <v>#N/A</v>
      </c>
      <c r="V188" s="62" t="e">
        <f t="shared" si="67"/>
        <v>#N/A</v>
      </c>
      <c r="W188" s="62" t="e">
        <f t="shared" si="89"/>
        <v>#N/A</v>
      </c>
      <c r="X188" s="62" t="e">
        <f t="shared" si="68"/>
        <v>#N/A</v>
      </c>
      <c r="Y188" s="62" t="e">
        <f t="shared" si="69"/>
        <v>#N/A</v>
      </c>
      <c r="Z188" s="62" t="e">
        <f t="array" ref="Z188">_xlfn.IFS(H188=1,2,H188=3,1)</f>
        <v>#N/A</v>
      </c>
      <c r="AA188" s="62" t="e">
        <f t="shared" si="70"/>
        <v>#N/A</v>
      </c>
      <c r="AB188" s="62" t="e">
        <f t="shared" si="90"/>
        <v>#N/A</v>
      </c>
      <c r="AC188" s="62" t="e">
        <f t="shared" si="71"/>
        <v>#N/A</v>
      </c>
      <c r="AD188" s="62" t="e">
        <f t="shared" si="72"/>
        <v>#N/A</v>
      </c>
      <c r="AE188" s="62" t="e">
        <f t="shared" si="73"/>
        <v>#N/A</v>
      </c>
      <c r="AF188" s="62" t="e">
        <f t="shared" si="74"/>
        <v>#N/A</v>
      </c>
      <c r="AG188" s="62">
        <f t="shared" si="75"/>
        <v>0</v>
      </c>
      <c r="AH188" s="62" t="str">
        <f t="shared" si="76"/>
        <v/>
      </c>
      <c r="AI188" s="62">
        <f t="shared" si="77"/>
        <v>0</v>
      </c>
      <c r="AJ188" s="62" t="e">
        <f t="shared" si="78"/>
        <v>#VALUE!</v>
      </c>
      <c r="AK188" s="62" t="e">
        <f t="shared" si="79"/>
        <v>#N/A</v>
      </c>
      <c r="AL188" s="62" t="e">
        <f t="shared" si="80"/>
        <v>#N/A</v>
      </c>
      <c r="AM188" s="62">
        <f t="shared" si="81"/>
        <v>0</v>
      </c>
      <c r="AN188" s="62">
        <f t="shared" si="82"/>
        <v>0</v>
      </c>
      <c r="AO188" s="62"/>
      <c r="AP188" s="62" t="e">
        <f t="shared" si="83"/>
        <v>#N/A</v>
      </c>
      <c r="AQ188" s="62" t="e">
        <f t="shared" si="84"/>
        <v>#VALUE!</v>
      </c>
      <c r="AR188" s="62" t="str">
        <f t="shared" si="85"/>
        <v/>
      </c>
      <c r="AS188" s="62">
        <f t="shared" si="86"/>
        <v>0</v>
      </c>
      <c r="AT188" s="62">
        <f t="shared" si="87"/>
        <v>0</v>
      </c>
      <c r="AU188" s="62">
        <f t="shared" si="88"/>
        <v>0</v>
      </c>
    </row>
    <row r="189" spans="1:47" ht="15" customHeight="1" thickBot="1" x14ac:dyDescent="0.25">
      <c r="A189" s="69">
        <f t="shared" si="62"/>
        <v>0</v>
      </c>
      <c r="B189" s="67" t="e">
        <f t="shared" si="63"/>
        <v>#N/A</v>
      </c>
      <c r="C189" s="68"/>
      <c r="D189" s="71"/>
      <c r="E189" s="60"/>
      <c r="F189" s="60"/>
      <c r="G189" s="60"/>
      <c r="H189" s="60"/>
      <c r="I189" s="60"/>
      <c r="J189" s="60"/>
      <c r="K189" s="60"/>
      <c r="L189" s="60"/>
      <c r="M189" s="62">
        <f t="shared" si="64"/>
        <v>0</v>
      </c>
      <c r="N189" s="31"/>
      <c r="O189" s="60"/>
      <c r="P189" s="60" t="e">
        <f t="shared" si="65"/>
        <v>#N/A</v>
      </c>
      <c r="Q189" s="178"/>
      <c r="R189" s="60"/>
      <c r="S189" s="60"/>
      <c r="T189" s="60"/>
      <c r="U189" s="69" t="e">
        <f t="shared" si="66"/>
        <v>#N/A</v>
      </c>
      <c r="V189" s="67" t="e">
        <f t="shared" si="67"/>
        <v>#N/A</v>
      </c>
      <c r="W189" s="67" t="e">
        <f t="shared" si="89"/>
        <v>#N/A</v>
      </c>
      <c r="X189" s="67" t="e">
        <f t="shared" si="68"/>
        <v>#N/A</v>
      </c>
      <c r="Y189" s="67" t="e">
        <f t="shared" si="69"/>
        <v>#N/A</v>
      </c>
      <c r="Z189" s="67" t="e">
        <f t="array" ref="Z189">_xlfn.IFS(H189=1,2,H189=3,1)</f>
        <v>#N/A</v>
      </c>
      <c r="AA189" s="67" t="e">
        <f t="shared" si="70"/>
        <v>#N/A</v>
      </c>
      <c r="AB189" s="67" t="e">
        <f t="shared" si="90"/>
        <v>#N/A</v>
      </c>
      <c r="AC189" s="67" t="e">
        <f t="shared" si="71"/>
        <v>#N/A</v>
      </c>
      <c r="AD189" s="67" t="e">
        <f t="shared" si="72"/>
        <v>#N/A</v>
      </c>
      <c r="AE189" s="67" t="e">
        <f t="shared" si="73"/>
        <v>#N/A</v>
      </c>
      <c r="AF189" s="67" t="e">
        <f t="shared" si="74"/>
        <v>#N/A</v>
      </c>
      <c r="AG189" s="67">
        <f t="shared" si="75"/>
        <v>0</v>
      </c>
      <c r="AH189" s="67" t="str">
        <f t="shared" si="76"/>
        <v/>
      </c>
      <c r="AI189" s="67">
        <f t="shared" si="77"/>
        <v>0</v>
      </c>
      <c r="AJ189" s="67" t="e">
        <f t="shared" si="78"/>
        <v>#VALUE!</v>
      </c>
      <c r="AK189" s="67" t="e">
        <f t="shared" si="79"/>
        <v>#N/A</v>
      </c>
      <c r="AL189" s="67" t="e">
        <f t="shared" si="80"/>
        <v>#N/A</v>
      </c>
      <c r="AM189" s="67">
        <f t="shared" si="81"/>
        <v>0</v>
      </c>
      <c r="AN189" s="67">
        <f t="shared" si="82"/>
        <v>0</v>
      </c>
      <c r="AO189" s="67"/>
      <c r="AP189" s="67" t="e">
        <f t="shared" si="83"/>
        <v>#N/A</v>
      </c>
      <c r="AQ189" s="67" t="e">
        <f t="shared" si="84"/>
        <v>#VALUE!</v>
      </c>
      <c r="AR189" s="67" t="str">
        <f t="shared" si="85"/>
        <v/>
      </c>
      <c r="AS189" s="67">
        <f t="shared" si="86"/>
        <v>0</v>
      </c>
      <c r="AT189" s="67">
        <f t="shared" si="87"/>
        <v>0</v>
      </c>
      <c r="AU189" s="67">
        <f t="shared" si="88"/>
        <v>0</v>
      </c>
    </row>
    <row r="190" spans="1:47" ht="14.45" customHeight="1" x14ac:dyDescent="0.2">
      <c r="A190" s="16">
        <f t="shared" si="62"/>
        <v>0</v>
      </c>
      <c r="B190" s="14" t="e">
        <f t="shared" si="63"/>
        <v>#N/A</v>
      </c>
      <c r="C190" s="71"/>
      <c r="D190" s="71"/>
      <c r="E190" s="60"/>
      <c r="F190" s="60"/>
      <c r="G190" s="60"/>
      <c r="H190" s="60"/>
      <c r="I190" s="60"/>
      <c r="J190" s="60"/>
      <c r="K190" s="60"/>
      <c r="L190" s="60"/>
      <c r="M190" s="62">
        <f t="shared" si="64"/>
        <v>0</v>
      </c>
      <c r="N190" s="31"/>
      <c r="O190" s="60"/>
      <c r="P190" s="60" t="e">
        <f t="shared" si="65"/>
        <v>#N/A</v>
      </c>
      <c r="Q190" s="178"/>
      <c r="R190" s="60"/>
      <c r="S190" s="60"/>
      <c r="T190" s="60"/>
      <c r="U190" s="16" t="e">
        <f t="shared" si="66"/>
        <v>#N/A</v>
      </c>
      <c r="V190" s="14" t="e">
        <f t="shared" si="67"/>
        <v>#N/A</v>
      </c>
      <c r="W190" s="14" t="e">
        <f t="shared" si="89"/>
        <v>#N/A</v>
      </c>
      <c r="X190" s="14" t="e">
        <f t="shared" si="68"/>
        <v>#N/A</v>
      </c>
      <c r="Y190" s="14" t="e">
        <f t="shared" si="69"/>
        <v>#N/A</v>
      </c>
      <c r="Z190" s="14" t="e">
        <f t="array" ref="Z190">_xlfn.IFS(H190=1,2,H190=3,1)</f>
        <v>#N/A</v>
      </c>
      <c r="AA190" s="14" t="e">
        <f t="shared" si="70"/>
        <v>#N/A</v>
      </c>
      <c r="AB190" s="14" t="e">
        <f t="shared" si="90"/>
        <v>#N/A</v>
      </c>
      <c r="AC190" s="14" t="e">
        <f t="shared" si="71"/>
        <v>#N/A</v>
      </c>
      <c r="AD190" s="14" t="e">
        <f t="shared" si="72"/>
        <v>#N/A</v>
      </c>
      <c r="AE190" s="14" t="e">
        <f t="shared" si="73"/>
        <v>#N/A</v>
      </c>
      <c r="AF190" s="14" t="e">
        <f t="shared" si="74"/>
        <v>#N/A</v>
      </c>
      <c r="AG190" s="14">
        <f t="shared" si="75"/>
        <v>0</v>
      </c>
      <c r="AH190" s="14" t="str">
        <f t="shared" si="76"/>
        <v/>
      </c>
      <c r="AI190" s="14">
        <f t="shared" si="77"/>
        <v>0</v>
      </c>
      <c r="AJ190" s="14" t="e">
        <f t="shared" si="78"/>
        <v>#VALUE!</v>
      </c>
      <c r="AK190" s="14" t="e">
        <f t="shared" si="79"/>
        <v>#N/A</v>
      </c>
      <c r="AL190" s="14" t="e">
        <f t="shared" si="80"/>
        <v>#N/A</v>
      </c>
      <c r="AM190" s="14">
        <f t="shared" si="81"/>
        <v>0</v>
      </c>
      <c r="AN190" s="14">
        <f t="shared" si="82"/>
        <v>0</v>
      </c>
      <c r="AO190" s="14"/>
      <c r="AP190" s="14" t="e">
        <f t="shared" si="83"/>
        <v>#N/A</v>
      </c>
      <c r="AQ190" s="14" t="e">
        <f t="shared" si="84"/>
        <v>#VALUE!</v>
      </c>
      <c r="AR190" s="14" t="str">
        <f t="shared" si="85"/>
        <v/>
      </c>
      <c r="AS190" s="14">
        <f t="shared" si="86"/>
        <v>0</v>
      </c>
      <c r="AT190" s="14">
        <f t="shared" si="87"/>
        <v>0</v>
      </c>
      <c r="AU190" s="14">
        <f t="shared" si="88"/>
        <v>0</v>
      </c>
    </row>
    <row r="191" spans="1:47" ht="14.45" customHeight="1" x14ac:dyDescent="0.2">
      <c r="A191" s="46">
        <f t="shared" si="62"/>
        <v>0</v>
      </c>
      <c r="B191" s="62" t="e">
        <f t="shared" si="63"/>
        <v>#N/A</v>
      </c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2">
        <f t="shared" si="64"/>
        <v>0</v>
      </c>
      <c r="N191" s="31"/>
      <c r="O191" s="60"/>
      <c r="P191" s="60" t="e">
        <f t="shared" si="65"/>
        <v>#N/A</v>
      </c>
      <c r="Q191" s="178"/>
      <c r="R191" s="60"/>
      <c r="S191" s="60"/>
      <c r="T191" s="60"/>
      <c r="U191" s="46" t="e">
        <f t="shared" si="66"/>
        <v>#N/A</v>
      </c>
      <c r="V191" s="62" t="e">
        <f t="shared" si="67"/>
        <v>#N/A</v>
      </c>
      <c r="W191" s="62" t="e">
        <f t="shared" si="89"/>
        <v>#N/A</v>
      </c>
      <c r="X191" s="62" t="e">
        <f t="shared" si="68"/>
        <v>#N/A</v>
      </c>
      <c r="Y191" s="62" t="e">
        <f t="shared" si="69"/>
        <v>#N/A</v>
      </c>
      <c r="Z191" s="62" t="e">
        <f t="array" ref="Z191">_xlfn.IFS(H191=1,2,H191=3,1)</f>
        <v>#N/A</v>
      </c>
      <c r="AA191" s="62" t="e">
        <f t="shared" si="70"/>
        <v>#N/A</v>
      </c>
      <c r="AB191" s="62" t="e">
        <f t="shared" si="90"/>
        <v>#N/A</v>
      </c>
      <c r="AC191" s="62" t="e">
        <f t="shared" si="71"/>
        <v>#N/A</v>
      </c>
      <c r="AD191" s="62" t="e">
        <f t="shared" si="72"/>
        <v>#N/A</v>
      </c>
      <c r="AE191" s="62" t="e">
        <f t="shared" si="73"/>
        <v>#N/A</v>
      </c>
      <c r="AF191" s="62" t="e">
        <f t="shared" si="74"/>
        <v>#N/A</v>
      </c>
      <c r="AG191" s="62">
        <f t="shared" si="75"/>
        <v>0</v>
      </c>
      <c r="AH191" s="62" t="str">
        <f t="shared" si="76"/>
        <v/>
      </c>
      <c r="AI191" s="62">
        <f t="shared" si="77"/>
        <v>0</v>
      </c>
      <c r="AJ191" s="62" t="e">
        <f t="shared" si="78"/>
        <v>#VALUE!</v>
      </c>
      <c r="AK191" s="62" t="e">
        <f t="shared" si="79"/>
        <v>#N/A</v>
      </c>
      <c r="AL191" s="62" t="e">
        <f t="shared" si="80"/>
        <v>#N/A</v>
      </c>
      <c r="AM191" s="62">
        <f t="shared" si="81"/>
        <v>0</v>
      </c>
      <c r="AN191" s="62">
        <f t="shared" si="82"/>
        <v>0</v>
      </c>
      <c r="AO191" s="62"/>
      <c r="AP191" s="62" t="e">
        <f t="shared" si="83"/>
        <v>#N/A</v>
      </c>
      <c r="AQ191" s="62" t="e">
        <f t="shared" si="84"/>
        <v>#VALUE!</v>
      </c>
      <c r="AR191" s="62" t="str">
        <f t="shared" si="85"/>
        <v/>
      </c>
      <c r="AS191" s="62">
        <f t="shared" si="86"/>
        <v>0</v>
      </c>
      <c r="AT191" s="62">
        <f t="shared" si="87"/>
        <v>0</v>
      </c>
      <c r="AU191" s="62">
        <f t="shared" si="88"/>
        <v>0</v>
      </c>
    </row>
    <row r="192" spans="1:47" ht="14.45" customHeight="1" x14ac:dyDescent="0.2">
      <c r="A192" s="46">
        <f t="shared" si="62"/>
        <v>0</v>
      </c>
      <c r="B192" s="62" t="e">
        <f t="shared" si="63"/>
        <v>#N/A</v>
      </c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2">
        <f t="shared" si="64"/>
        <v>0</v>
      </c>
      <c r="N192" s="31"/>
      <c r="O192" s="60"/>
      <c r="P192" s="60" t="e">
        <f t="shared" si="65"/>
        <v>#N/A</v>
      </c>
      <c r="Q192" s="178"/>
      <c r="R192" s="60"/>
      <c r="S192" s="60"/>
      <c r="T192" s="60"/>
      <c r="U192" s="46" t="e">
        <f t="shared" si="66"/>
        <v>#N/A</v>
      </c>
      <c r="V192" s="62" t="e">
        <f t="shared" si="67"/>
        <v>#N/A</v>
      </c>
      <c r="W192" s="62" t="e">
        <f t="shared" si="89"/>
        <v>#N/A</v>
      </c>
      <c r="X192" s="62" t="e">
        <f t="shared" si="68"/>
        <v>#N/A</v>
      </c>
      <c r="Y192" s="62" t="e">
        <f t="shared" si="69"/>
        <v>#N/A</v>
      </c>
      <c r="Z192" s="62" t="e">
        <f t="array" ref="Z192">_xlfn.IFS(H192=1,2,H192=3,1)</f>
        <v>#N/A</v>
      </c>
      <c r="AA192" s="62" t="e">
        <f t="shared" si="70"/>
        <v>#N/A</v>
      </c>
      <c r="AB192" s="62" t="e">
        <f t="shared" si="90"/>
        <v>#N/A</v>
      </c>
      <c r="AC192" s="62" t="e">
        <f t="shared" si="71"/>
        <v>#N/A</v>
      </c>
      <c r="AD192" s="62" t="e">
        <f t="shared" si="72"/>
        <v>#N/A</v>
      </c>
      <c r="AE192" s="62" t="e">
        <f t="shared" si="73"/>
        <v>#N/A</v>
      </c>
      <c r="AF192" s="62" t="e">
        <f t="shared" si="74"/>
        <v>#N/A</v>
      </c>
      <c r="AG192" s="62">
        <f t="shared" si="75"/>
        <v>0</v>
      </c>
      <c r="AH192" s="62" t="str">
        <f t="shared" si="76"/>
        <v/>
      </c>
      <c r="AI192" s="62">
        <f t="shared" si="77"/>
        <v>0</v>
      </c>
      <c r="AJ192" s="62" t="e">
        <f t="shared" si="78"/>
        <v>#VALUE!</v>
      </c>
      <c r="AK192" s="62" t="e">
        <f t="shared" si="79"/>
        <v>#N/A</v>
      </c>
      <c r="AL192" s="62" t="e">
        <f t="shared" si="80"/>
        <v>#N/A</v>
      </c>
      <c r="AM192" s="62">
        <f t="shared" si="81"/>
        <v>0</v>
      </c>
      <c r="AN192" s="62">
        <f t="shared" si="82"/>
        <v>0</v>
      </c>
      <c r="AO192" s="62"/>
      <c r="AP192" s="62" t="e">
        <f t="shared" si="83"/>
        <v>#N/A</v>
      </c>
      <c r="AQ192" s="62" t="e">
        <f t="shared" si="84"/>
        <v>#VALUE!</v>
      </c>
      <c r="AR192" s="62" t="str">
        <f t="shared" si="85"/>
        <v/>
      </c>
      <c r="AS192" s="62">
        <f t="shared" si="86"/>
        <v>0</v>
      </c>
      <c r="AT192" s="62">
        <f t="shared" si="87"/>
        <v>0</v>
      </c>
      <c r="AU192" s="62">
        <f t="shared" si="88"/>
        <v>0</v>
      </c>
    </row>
    <row r="193" spans="1:47" ht="14.45" customHeight="1" x14ac:dyDescent="0.2">
      <c r="A193" s="46">
        <f t="shared" si="62"/>
        <v>0</v>
      </c>
      <c r="B193" s="62" t="e">
        <f t="shared" si="63"/>
        <v>#N/A</v>
      </c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2">
        <f t="shared" si="64"/>
        <v>0</v>
      </c>
      <c r="N193" s="31"/>
      <c r="O193" s="60"/>
      <c r="P193" s="60" t="e">
        <f t="shared" si="65"/>
        <v>#N/A</v>
      </c>
      <c r="Q193" s="178"/>
      <c r="R193" s="60"/>
      <c r="S193" s="60"/>
      <c r="T193" s="60"/>
      <c r="U193" s="46" t="e">
        <f t="shared" si="66"/>
        <v>#N/A</v>
      </c>
      <c r="V193" s="62" t="e">
        <f t="shared" si="67"/>
        <v>#N/A</v>
      </c>
      <c r="W193" s="62" t="e">
        <f t="shared" si="89"/>
        <v>#N/A</v>
      </c>
      <c r="X193" s="62" t="e">
        <f t="shared" si="68"/>
        <v>#N/A</v>
      </c>
      <c r="Y193" s="62" t="e">
        <f t="shared" si="69"/>
        <v>#N/A</v>
      </c>
      <c r="Z193" s="62" t="e">
        <f t="array" ref="Z193">_xlfn.IFS(H193=1,2,H193=3,1)</f>
        <v>#N/A</v>
      </c>
      <c r="AA193" s="62" t="e">
        <f t="shared" si="70"/>
        <v>#N/A</v>
      </c>
      <c r="AB193" s="62" t="e">
        <f t="shared" si="90"/>
        <v>#N/A</v>
      </c>
      <c r="AC193" s="62" t="e">
        <f t="shared" si="71"/>
        <v>#N/A</v>
      </c>
      <c r="AD193" s="62" t="e">
        <f t="shared" si="72"/>
        <v>#N/A</v>
      </c>
      <c r="AE193" s="62" t="e">
        <f t="shared" si="73"/>
        <v>#N/A</v>
      </c>
      <c r="AF193" s="62" t="e">
        <f t="shared" si="74"/>
        <v>#N/A</v>
      </c>
      <c r="AG193" s="62">
        <f t="shared" si="75"/>
        <v>0</v>
      </c>
      <c r="AH193" s="62" t="str">
        <f t="shared" si="76"/>
        <v/>
      </c>
      <c r="AI193" s="62">
        <f t="shared" si="77"/>
        <v>0</v>
      </c>
      <c r="AJ193" s="62" t="e">
        <f t="shared" si="78"/>
        <v>#VALUE!</v>
      </c>
      <c r="AK193" s="62" t="e">
        <f t="shared" si="79"/>
        <v>#N/A</v>
      </c>
      <c r="AL193" s="62" t="e">
        <f t="shared" si="80"/>
        <v>#N/A</v>
      </c>
      <c r="AM193" s="62">
        <f t="shared" si="81"/>
        <v>0</v>
      </c>
      <c r="AN193" s="62">
        <f t="shared" si="82"/>
        <v>0</v>
      </c>
      <c r="AO193" s="62"/>
      <c r="AP193" s="62" t="e">
        <f t="shared" si="83"/>
        <v>#N/A</v>
      </c>
      <c r="AQ193" s="62" t="e">
        <f t="shared" si="84"/>
        <v>#VALUE!</v>
      </c>
      <c r="AR193" s="62" t="str">
        <f t="shared" si="85"/>
        <v/>
      </c>
      <c r="AS193" s="62">
        <f t="shared" si="86"/>
        <v>0</v>
      </c>
      <c r="AT193" s="62">
        <f t="shared" si="87"/>
        <v>0</v>
      </c>
      <c r="AU193" s="62">
        <f t="shared" si="88"/>
        <v>0</v>
      </c>
    </row>
    <row r="194" spans="1:47" ht="14.45" customHeight="1" x14ac:dyDescent="0.2">
      <c r="A194" s="46">
        <f t="shared" si="62"/>
        <v>0</v>
      </c>
      <c r="B194" s="62" t="e">
        <f t="shared" si="63"/>
        <v>#N/A</v>
      </c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2">
        <f t="shared" si="64"/>
        <v>0</v>
      </c>
      <c r="N194" s="31"/>
      <c r="O194" s="60"/>
      <c r="P194" s="60" t="e">
        <f t="shared" si="65"/>
        <v>#N/A</v>
      </c>
      <c r="Q194" s="178"/>
      <c r="R194" s="60"/>
      <c r="S194" s="60"/>
      <c r="T194" s="60"/>
      <c r="U194" s="46" t="e">
        <f t="shared" si="66"/>
        <v>#N/A</v>
      </c>
      <c r="V194" s="62" t="e">
        <f t="shared" si="67"/>
        <v>#N/A</v>
      </c>
      <c r="W194" s="62" t="e">
        <f t="shared" si="89"/>
        <v>#N/A</v>
      </c>
      <c r="X194" s="62" t="e">
        <f t="shared" si="68"/>
        <v>#N/A</v>
      </c>
      <c r="Y194" s="62" t="e">
        <f t="shared" si="69"/>
        <v>#N/A</v>
      </c>
      <c r="Z194" s="62" t="e">
        <f t="array" ref="Z194">_xlfn.IFS(H194=1,2,H194=3,1)</f>
        <v>#N/A</v>
      </c>
      <c r="AA194" s="62" t="e">
        <f t="shared" si="70"/>
        <v>#N/A</v>
      </c>
      <c r="AB194" s="62" t="e">
        <f t="shared" si="90"/>
        <v>#N/A</v>
      </c>
      <c r="AC194" s="62" t="e">
        <f t="shared" si="71"/>
        <v>#N/A</v>
      </c>
      <c r="AD194" s="62" t="e">
        <f t="shared" si="72"/>
        <v>#N/A</v>
      </c>
      <c r="AE194" s="62" t="e">
        <f t="shared" si="73"/>
        <v>#N/A</v>
      </c>
      <c r="AF194" s="62" t="e">
        <f t="shared" si="74"/>
        <v>#N/A</v>
      </c>
      <c r="AG194" s="62">
        <f t="shared" si="75"/>
        <v>0</v>
      </c>
      <c r="AH194" s="62" t="str">
        <f t="shared" si="76"/>
        <v/>
      </c>
      <c r="AI194" s="62">
        <f t="shared" si="77"/>
        <v>0</v>
      </c>
      <c r="AJ194" s="62" t="e">
        <f t="shared" si="78"/>
        <v>#VALUE!</v>
      </c>
      <c r="AK194" s="62" t="e">
        <f t="shared" si="79"/>
        <v>#N/A</v>
      </c>
      <c r="AL194" s="62" t="e">
        <f t="shared" si="80"/>
        <v>#N/A</v>
      </c>
      <c r="AM194" s="62">
        <f t="shared" si="81"/>
        <v>0</v>
      </c>
      <c r="AN194" s="62">
        <f t="shared" si="82"/>
        <v>0</v>
      </c>
      <c r="AO194" s="62"/>
      <c r="AP194" s="62" t="e">
        <f t="shared" si="83"/>
        <v>#N/A</v>
      </c>
      <c r="AQ194" s="62" t="e">
        <f t="shared" si="84"/>
        <v>#VALUE!</v>
      </c>
      <c r="AR194" s="62" t="str">
        <f t="shared" si="85"/>
        <v/>
      </c>
      <c r="AS194" s="62">
        <f t="shared" si="86"/>
        <v>0</v>
      </c>
      <c r="AT194" s="62">
        <f t="shared" si="87"/>
        <v>0</v>
      </c>
      <c r="AU194" s="62">
        <f t="shared" si="88"/>
        <v>0</v>
      </c>
    </row>
    <row r="195" spans="1:47" ht="14.45" customHeight="1" x14ac:dyDescent="0.2">
      <c r="A195" s="46">
        <f t="shared" ref="A195:A258" si="91">D195</f>
        <v>0</v>
      </c>
      <c r="B195" s="62" t="e">
        <f t="shared" ref="B195:B258" si="92">IFERROR(IF(VLOOKUP(AI195,Потребители_обозначение,4,FALSE)=1,VLOOKUP(AI195,Потребители_обозначение,2,FALSE)&amp;" "&amp;VLOOKUP(AJ195,Этаж_обозначение,2,FALSE)&amp;" Пом. №"&amp;AH195,VLOOKUP(AI195,Потребители_обозначение,2,FALSE)&amp;" Шлейф №"&amp;AJ195),VLOOKUP(D195,Потребители_обозначение,2,FALSE))</f>
        <v>#N/A</v>
      </c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2">
        <f t="shared" ref="M195:M258" si="93">IFERROR(IF(VLOOKUP(AI195,Потребители_обозначение,4,FALSE)=1,VLOOKUP(AI195,Потребители_обозначение,3,FALSE)*(G195*2-1)+I195+VLOOKUP(AJ195,Этаж_обозначение,3,FALSE)+VLOOKUP(AJ195,Этаж_обозначение,4,FALSE),VLOOKUP(AI195,Потребители_обозначение,3,FALSE)*(G195*2-1)+I195),I195)</f>
        <v>0</v>
      </c>
      <c r="N195" s="31"/>
      <c r="O195" s="60"/>
      <c r="P195" s="60" t="e">
        <f t="shared" ref="P195:P258" si="94">IF(VLOOKUP(AI195,Потребители_обозначение,5,FALSE)=2,_xlfn.IFS(H195=3,VLOOKUP(E195,Справочная_двигатели,8,FALSE),H195=1,VLOOKUP(E195,Справочная_двигатели,10,TRUE)),0.95)</f>
        <v>#N/A</v>
      </c>
      <c r="Q195" s="178"/>
      <c r="R195" s="60"/>
      <c r="S195" s="60"/>
      <c r="T195" s="60"/>
      <c r="U195" s="46" t="e">
        <f t="shared" ref="U195:U258" si="95">_xlfn.IFS(H195=1,E195*1000/220,H195=3,E195/0.38/1.732)</f>
        <v>#N/A</v>
      </c>
      <c r="V195" s="62" t="e">
        <f t="shared" ref="V195:V258" si="96">IF(S195=0,VLOOKUP(U195,Автомат_номиналы,2,TRUE),S195)</f>
        <v>#N/A</v>
      </c>
      <c r="W195" s="62" t="e">
        <f t="shared" si="89"/>
        <v>#N/A</v>
      </c>
      <c r="X195" s="62" t="e">
        <f t="shared" ref="X195:X258" si="97">VLOOKUP(W195,Кабель_сопротивление,3,FALSE)</f>
        <v>#N/A</v>
      </c>
      <c r="Y195" s="62" t="e">
        <f t="shared" ref="Y195:Y258" si="98">VLOOKUP(W195,Кабель_сопротивление,2,FALSE)</f>
        <v>#N/A</v>
      </c>
      <c r="Z195" s="62" t="e">
        <f t="array" ref="Z195">_xlfn.IFS(H195=1,2,H195=3,1)</f>
        <v>#N/A</v>
      </c>
      <c r="AA195" s="62" t="e">
        <f t="shared" ref="AA195:AA258" si="99">ROUND(SIN(ACOS(P195)),2)</f>
        <v>#N/A</v>
      </c>
      <c r="AB195" s="62" t="e">
        <f t="shared" si="90"/>
        <v>#N/A</v>
      </c>
      <c r="AC195" s="62" t="e">
        <f t="shared" ref="AC195:AC258" si="100">ROUNDUP(AB195/220*100,2)</f>
        <v>#N/A</v>
      </c>
      <c r="AD195" s="62" t="e">
        <f t="shared" ref="AD195:AD258" si="101">_xlfn.IFS(H195=3,380,H195=1,220)</f>
        <v>#N/A</v>
      </c>
      <c r="AE195" s="62" t="e">
        <f t="shared" ref="AE195:AE258" si="102">VLOOKUP(N195,Кабель_обозначение,2,FALSE)</f>
        <v>#N/A</v>
      </c>
      <c r="AF195" s="62" t="e">
        <f t="shared" ref="AF195:AF258" si="103">IF(VLOOKUP(N195,Кабель_обозначение,3,FALSE)=1,AE195&amp;" ("&amp;O195&amp;"х"&amp;W195&amp;")",AE195)</f>
        <v>#N/A</v>
      </c>
      <c r="AG195" s="62">
        <f t="shared" ref="AG195:AG258" si="104">IFERROR(IF(AC195&gt;4.5,1,2),0)</f>
        <v>0</v>
      </c>
      <c r="AH195" s="62" t="str">
        <f t="shared" ref="AH195:AH258" si="105">IFERROR(LEFT(AR195,SEARCH(".",AR195)-1),AR195)</f>
        <v/>
      </c>
      <c r="AI195" s="62">
        <f t="shared" ref="AI195:AI258" si="106">IFERROR(LEFT(A195,SEARCH(".",A195)-1),A195)</f>
        <v>0</v>
      </c>
      <c r="AJ195" s="62" t="e">
        <f t="shared" ref="AJ195:AJ258" si="107">IFERROR(LEFT(AQ195,SEARCH(".",AQ195)-1),AQ195)</f>
        <v>#VALUE!</v>
      </c>
      <c r="AK195" s="62" t="e">
        <f t="shared" ref="AK195:AK258" si="108">IF(C195=0,B195,C195)</f>
        <v>#N/A</v>
      </c>
      <c r="AL195" s="62" t="e">
        <f t="shared" ref="AL195:AL258" si="109">ROUNDUP(U195,2)</f>
        <v>#N/A</v>
      </c>
      <c r="AM195" s="62">
        <f t="shared" ref="AM195:AM258" si="110">E195</f>
        <v>0</v>
      </c>
      <c r="AN195" s="62">
        <f t="shared" ref="AN195:AN258" si="111">D195</f>
        <v>0</v>
      </c>
      <c r="AO195" s="62"/>
      <c r="AP195" s="62" t="e">
        <f t="shared" ref="AP195:AP258" si="112">IF(W195=0,AE195,AF195&amp;"
L="&amp;M195&amp;"-"&amp;AC195&amp;"%")</f>
        <v>#N/A</v>
      </c>
      <c r="AQ195" s="62" t="e">
        <f t="shared" ref="AQ195:AQ258" si="113">RIGHT(A195,LEN(A195)-SEARCH(".",A195))</f>
        <v>#VALUE!</v>
      </c>
      <c r="AR195" s="62" t="str">
        <f t="shared" ref="AR195:AR258" si="114">IFERROR(RIGHT(AQ195,LEN(AQ195)-SEARCH(".",AQ195)),"")</f>
        <v/>
      </c>
      <c r="AS195" s="62">
        <f t="shared" ref="AS195:AS258" si="115">IFERROR(IF(VLOOKUP(AI195,Потребители_обозначение,5,FALSE)=2,_xlfn.IFS(H195=3,VLOOKUP(E195,Справочная_двигатели,3,FALSE),H195=1,VLOOKUP(E195,Справочная_двигатели,5,TRUE)),0),0)</f>
        <v>0</v>
      </c>
      <c r="AT195" s="62">
        <f t="shared" ref="AT195:AT258" si="116">IFERROR(IF(VLOOKUP(AI195,Потребители_обозначение,5,FALSE)=3,VLOOKUP(E195,Справочная_ЛЭД,2,TRUE),0),0)</f>
        <v>0</v>
      </c>
      <c r="AU195" s="62">
        <f t="shared" ref="AU195:AU258" si="117">IF(AS195=0,AT195,AS195)</f>
        <v>0</v>
      </c>
    </row>
    <row r="196" spans="1:47" ht="14.45" customHeight="1" x14ac:dyDescent="0.2">
      <c r="A196" s="46">
        <f t="shared" si="91"/>
        <v>0</v>
      </c>
      <c r="B196" s="62" t="e">
        <f t="shared" si="92"/>
        <v>#N/A</v>
      </c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2">
        <f t="shared" si="93"/>
        <v>0</v>
      </c>
      <c r="N196" s="31"/>
      <c r="O196" s="60"/>
      <c r="P196" s="60" t="e">
        <f t="shared" si="94"/>
        <v>#N/A</v>
      </c>
      <c r="Q196" s="178"/>
      <c r="R196" s="60"/>
      <c r="S196" s="60"/>
      <c r="T196" s="60"/>
      <c r="U196" s="46" t="e">
        <f t="shared" si="95"/>
        <v>#N/A</v>
      </c>
      <c r="V196" s="62" t="e">
        <f t="shared" si="96"/>
        <v>#N/A</v>
      </c>
      <c r="W196" s="62" t="e">
        <f t="shared" si="89"/>
        <v>#N/A</v>
      </c>
      <c r="X196" s="62" t="e">
        <f t="shared" si="97"/>
        <v>#N/A</v>
      </c>
      <c r="Y196" s="62" t="e">
        <f t="shared" si="98"/>
        <v>#N/A</v>
      </c>
      <c r="Z196" s="62" t="e">
        <f t="array" ref="Z196">_xlfn.IFS(H196=1,2,H196=3,1)</f>
        <v>#N/A</v>
      </c>
      <c r="AA196" s="62" t="e">
        <f t="shared" si="99"/>
        <v>#N/A</v>
      </c>
      <c r="AB196" s="62" t="e">
        <f t="shared" si="90"/>
        <v>#N/A</v>
      </c>
      <c r="AC196" s="62" t="e">
        <f t="shared" si="100"/>
        <v>#N/A</v>
      </c>
      <c r="AD196" s="62" t="e">
        <f t="shared" si="101"/>
        <v>#N/A</v>
      </c>
      <c r="AE196" s="62" t="e">
        <f t="shared" si="102"/>
        <v>#N/A</v>
      </c>
      <c r="AF196" s="62" t="e">
        <f t="shared" si="103"/>
        <v>#N/A</v>
      </c>
      <c r="AG196" s="62">
        <f t="shared" si="104"/>
        <v>0</v>
      </c>
      <c r="AH196" s="62" t="str">
        <f t="shared" si="105"/>
        <v/>
      </c>
      <c r="AI196" s="62">
        <f t="shared" si="106"/>
        <v>0</v>
      </c>
      <c r="AJ196" s="62" t="e">
        <f t="shared" si="107"/>
        <v>#VALUE!</v>
      </c>
      <c r="AK196" s="62" t="e">
        <f t="shared" si="108"/>
        <v>#N/A</v>
      </c>
      <c r="AL196" s="62" t="e">
        <f t="shared" si="109"/>
        <v>#N/A</v>
      </c>
      <c r="AM196" s="62">
        <f t="shared" si="110"/>
        <v>0</v>
      </c>
      <c r="AN196" s="62">
        <f t="shared" si="111"/>
        <v>0</v>
      </c>
      <c r="AO196" s="62"/>
      <c r="AP196" s="62" t="e">
        <f t="shared" si="112"/>
        <v>#N/A</v>
      </c>
      <c r="AQ196" s="62" t="e">
        <f t="shared" si="113"/>
        <v>#VALUE!</v>
      </c>
      <c r="AR196" s="62" t="str">
        <f t="shared" si="114"/>
        <v/>
      </c>
      <c r="AS196" s="62">
        <f t="shared" si="115"/>
        <v>0</v>
      </c>
      <c r="AT196" s="62">
        <f t="shared" si="116"/>
        <v>0</v>
      </c>
      <c r="AU196" s="62">
        <f t="shared" si="117"/>
        <v>0</v>
      </c>
    </row>
    <row r="197" spans="1:47" ht="14.45" customHeight="1" x14ac:dyDescent="0.2">
      <c r="A197" s="46">
        <f t="shared" si="91"/>
        <v>0</v>
      </c>
      <c r="B197" s="62" t="e">
        <f t="shared" si="92"/>
        <v>#N/A</v>
      </c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2">
        <f t="shared" si="93"/>
        <v>0</v>
      </c>
      <c r="N197" s="31"/>
      <c r="O197" s="60"/>
      <c r="P197" s="60" t="e">
        <f t="shared" si="94"/>
        <v>#N/A</v>
      </c>
      <c r="Q197" s="178"/>
      <c r="R197" s="60"/>
      <c r="S197" s="60"/>
      <c r="T197" s="60"/>
      <c r="U197" s="46" t="e">
        <f t="shared" si="95"/>
        <v>#N/A</v>
      </c>
      <c r="V197" s="62" t="e">
        <f t="shared" si="96"/>
        <v>#N/A</v>
      </c>
      <c r="W197" s="62" t="e">
        <f t="shared" si="89"/>
        <v>#N/A</v>
      </c>
      <c r="X197" s="62" t="e">
        <f t="shared" si="97"/>
        <v>#N/A</v>
      </c>
      <c r="Y197" s="62" t="e">
        <f t="shared" si="98"/>
        <v>#N/A</v>
      </c>
      <c r="Z197" s="62" t="e">
        <f t="array" ref="Z197">_xlfn.IFS(H197=1,2,H197=3,1)</f>
        <v>#N/A</v>
      </c>
      <c r="AA197" s="62" t="e">
        <f t="shared" si="99"/>
        <v>#N/A</v>
      </c>
      <c r="AB197" s="62" t="e">
        <f t="shared" si="90"/>
        <v>#N/A</v>
      </c>
      <c r="AC197" s="62" t="e">
        <f t="shared" si="100"/>
        <v>#N/A</v>
      </c>
      <c r="AD197" s="62" t="e">
        <f t="shared" si="101"/>
        <v>#N/A</v>
      </c>
      <c r="AE197" s="62" t="e">
        <f t="shared" si="102"/>
        <v>#N/A</v>
      </c>
      <c r="AF197" s="62" t="e">
        <f t="shared" si="103"/>
        <v>#N/A</v>
      </c>
      <c r="AG197" s="62">
        <f t="shared" si="104"/>
        <v>0</v>
      </c>
      <c r="AH197" s="62" t="str">
        <f t="shared" si="105"/>
        <v/>
      </c>
      <c r="AI197" s="62">
        <f t="shared" si="106"/>
        <v>0</v>
      </c>
      <c r="AJ197" s="62" t="e">
        <f t="shared" si="107"/>
        <v>#VALUE!</v>
      </c>
      <c r="AK197" s="62" t="e">
        <f t="shared" si="108"/>
        <v>#N/A</v>
      </c>
      <c r="AL197" s="62" t="e">
        <f t="shared" si="109"/>
        <v>#N/A</v>
      </c>
      <c r="AM197" s="62">
        <f t="shared" si="110"/>
        <v>0</v>
      </c>
      <c r="AN197" s="62">
        <f t="shared" si="111"/>
        <v>0</v>
      </c>
      <c r="AO197" s="62"/>
      <c r="AP197" s="62" t="e">
        <f t="shared" si="112"/>
        <v>#N/A</v>
      </c>
      <c r="AQ197" s="62" t="e">
        <f t="shared" si="113"/>
        <v>#VALUE!</v>
      </c>
      <c r="AR197" s="62" t="str">
        <f t="shared" si="114"/>
        <v/>
      </c>
      <c r="AS197" s="62">
        <f t="shared" si="115"/>
        <v>0</v>
      </c>
      <c r="AT197" s="62">
        <f t="shared" si="116"/>
        <v>0</v>
      </c>
      <c r="AU197" s="62">
        <f t="shared" si="117"/>
        <v>0</v>
      </c>
    </row>
    <row r="198" spans="1:47" ht="14.45" customHeight="1" x14ac:dyDescent="0.2">
      <c r="A198" s="46">
        <f t="shared" si="91"/>
        <v>0</v>
      </c>
      <c r="B198" s="62" t="e">
        <f t="shared" si="92"/>
        <v>#N/A</v>
      </c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2">
        <f t="shared" si="93"/>
        <v>0</v>
      </c>
      <c r="N198" s="31"/>
      <c r="O198" s="60"/>
      <c r="P198" s="60" t="e">
        <f t="shared" si="94"/>
        <v>#N/A</v>
      </c>
      <c r="Q198" s="178"/>
      <c r="R198" s="60"/>
      <c r="S198" s="60"/>
      <c r="T198" s="60"/>
      <c r="U198" s="46" t="e">
        <f t="shared" si="95"/>
        <v>#N/A</v>
      </c>
      <c r="V198" s="62" t="e">
        <f t="shared" si="96"/>
        <v>#N/A</v>
      </c>
      <c r="W198" s="62" t="e">
        <f t="shared" si="89"/>
        <v>#N/A</v>
      </c>
      <c r="X198" s="62" t="e">
        <f t="shared" si="97"/>
        <v>#N/A</v>
      </c>
      <c r="Y198" s="62" t="e">
        <f t="shared" si="98"/>
        <v>#N/A</v>
      </c>
      <c r="Z198" s="62" t="e">
        <f t="array" ref="Z198">_xlfn.IFS(H198=1,2,H198=3,1)</f>
        <v>#N/A</v>
      </c>
      <c r="AA198" s="62" t="e">
        <f t="shared" si="99"/>
        <v>#N/A</v>
      </c>
      <c r="AB198" s="62" t="e">
        <f t="shared" si="90"/>
        <v>#N/A</v>
      </c>
      <c r="AC198" s="62" t="e">
        <f t="shared" si="100"/>
        <v>#N/A</v>
      </c>
      <c r="AD198" s="62" t="e">
        <f t="shared" si="101"/>
        <v>#N/A</v>
      </c>
      <c r="AE198" s="62" t="e">
        <f t="shared" si="102"/>
        <v>#N/A</v>
      </c>
      <c r="AF198" s="62" t="e">
        <f t="shared" si="103"/>
        <v>#N/A</v>
      </c>
      <c r="AG198" s="62">
        <f t="shared" si="104"/>
        <v>0</v>
      </c>
      <c r="AH198" s="62" t="str">
        <f t="shared" si="105"/>
        <v/>
      </c>
      <c r="AI198" s="62">
        <f t="shared" si="106"/>
        <v>0</v>
      </c>
      <c r="AJ198" s="62" t="e">
        <f t="shared" si="107"/>
        <v>#VALUE!</v>
      </c>
      <c r="AK198" s="62" t="e">
        <f t="shared" si="108"/>
        <v>#N/A</v>
      </c>
      <c r="AL198" s="62" t="e">
        <f t="shared" si="109"/>
        <v>#N/A</v>
      </c>
      <c r="AM198" s="62">
        <f t="shared" si="110"/>
        <v>0</v>
      </c>
      <c r="AN198" s="62">
        <f t="shared" si="111"/>
        <v>0</v>
      </c>
      <c r="AO198" s="62"/>
      <c r="AP198" s="62" t="e">
        <f t="shared" si="112"/>
        <v>#N/A</v>
      </c>
      <c r="AQ198" s="62" t="e">
        <f t="shared" si="113"/>
        <v>#VALUE!</v>
      </c>
      <c r="AR198" s="62" t="str">
        <f t="shared" si="114"/>
        <v/>
      </c>
      <c r="AS198" s="62">
        <f t="shared" si="115"/>
        <v>0</v>
      </c>
      <c r="AT198" s="62">
        <f t="shared" si="116"/>
        <v>0</v>
      </c>
      <c r="AU198" s="62">
        <f t="shared" si="117"/>
        <v>0</v>
      </c>
    </row>
    <row r="199" spans="1:47" ht="14.45" customHeight="1" x14ac:dyDescent="0.2">
      <c r="A199" s="46">
        <f t="shared" si="91"/>
        <v>0</v>
      </c>
      <c r="B199" s="62" t="e">
        <f t="shared" si="92"/>
        <v>#N/A</v>
      </c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2">
        <f t="shared" si="93"/>
        <v>0</v>
      </c>
      <c r="N199" s="31"/>
      <c r="O199" s="60"/>
      <c r="P199" s="60" t="e">
        <f t="shared" si="94"/>
        <v>#N/A</v>
      </c>
      <c r="Q199" s="178"/>
      <c r="R199" s="60"/>
      <c r="S199" s="60"/>
      <c r="T199" s="60"/>
      <c r="U199" s="46" t="e">
        <f t="shared" si="95"/>
        <v>#N/A</v>
      </c>
      <c r="V199" s="62" t="e">
        <f t="shared" si="96"/>
        <v>#N/A</v>
      </c>
      <c r="W199" s="62" t="e">
        <f t="shared" si="89"/>
        <v>#N/A</v>
      </c>
      <c r="X199" s="62" t="e">
        <f t="shared" si="97"/>
        <v>#N/A</v>
      </c>
      <c r="Y199" s="62" t="e">
        <f t="shared" si="98"/>
        <v>#N/A</v>
      </c>
      <c r="Z199" s="62" t="e">
        <f t="array" ref="Z199">_xlfn.IFS(H199=1,2,H199=3,1)</f>
        <v>#N/A</v>
      </c>
      <c r="AA199" s="62" t="e">
        <f t="shared" si="99"/>
        <v>#N/A</v>
      </c>
      <c r="AB199" s="62" t="e">
        <f t="shared" si="90"/>
        <v>#N/A</v>
      </c>
      <c r="AC199" s="62" t="e">
        <f t="shared" si="100"/>
        <v>#N/A</v>
      </c>
      <c r="AD199" s="62" t="e">
        <f t="shared" si="101"/>
        <v>#N/A</v>
      </c>
      <c r="AE199" s="62" t="e">
        <f t="shared" si="102"/>
        <v>#N/A</v>
      </c>
      <c r="AF199" s="62" t="e">
        <f t="shared" si="103"/>
        <v>#N/A</v>
      </c>
      <c r="AG199" s="62">
        <f t="shared" si="104"/>
        <v>0</v>
      </c>
      <c r="AH199" s="62" t="str">
        <f t="shared" si="105"/>
        <v/>
      </c>
      <c r="AI199" s="62">
        <f t="shared" si="106"/>
        <v>0</v>
      </c>
      <c r="AJ199" s="62" t="e">
        <f t="shared" si="107"/>
        <v>#VALUE!</v>
      </c>
      <c r="AK199" s="62" t="e">
        <f t="shared" si="108"/>
        <v>#N/A</v>
      </c>
      <c r="AL199" s="62" t="e">
        <f t="shared" si="109"/>
        <v>#N/A</v>
      </c>
      <c r="AM199" s="62">
        <f t="shared" si="110"/>
        <v>0</v>
      </c>
      <c r="AN199" s="62">
        <f t="shared" si="111"/>
        <v>0</v>
      </c>
      <c r="AO199" s="62"/>
      <c r="AP199" s="62" t="e">
        <f t="shared" si="112"/>
        <v>#N/A</v>
      </c>
      <c r="AQ199" s="62" t="e">
        <f t="shared" si="113"/>
        <v>#VALUE!</v>
      </c>
      <c r="AR199" s="62" t="str">
        <f t="shared" si="114"/>
        <v/>
      </c>
      <c r="AS199" s="62">
        <f t="shared" si="115"/>
        <v>0</v>
      </c>
      <c r="AT199" s="62">
        <f t="shared" si="116"/>
        <v>0</v>
      </c>
      <c r="AU199" s="62">
        <f t="shared" si="117"/>
        <v>0</v>
      </c>
    </row>
    <row r="200" spans="1:47" ht="14.45" customHeight="1" x14ac:dyDescent="0.2">
      <c r="A200" s="46">
        <f t="shared" si="91"/>
        <v>0</v>
      </c>
      <c r="B200" s="62" t="e">
        <f t="shared" si="92"/>
        <v>#N/A</v>
      </c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2">
        <f t="shared" si="93"/>
        <v>0</v>
      </c>
      <c r="N200" s="31"/>
      <c r="O200" s="60"/>
      <c r="P200" s="60" t="e">
        <f t="shared" si="94"/>
        <v>#N/A</v>
      </c>
      <c r="Q200" s="178"/>
      <c r="R200" s="60"/>
      <c r="S200" s="60"/>
      <c r="T200" s="60"/>
      <c r="U200" s="46" t="e">
        <f t="shared" si="95"/>
        <v>#N/A</v>
      </c>
      <c r="V200" s="62" t="e">
        <f t="shared" si="96"/>
        <v>#N/A</v>
      </c>
      <c r="W200" s="62" t="e">
        <f t="shared" si="89"/>
        <v>#N/A</v>
      </c>
      <c r="X200" s="62" t="e">
        <f t="shared" si="97"/>
        <v>#N/A</v>
      </c>
      <c r="Y200" s="62" t="e">
        <f t="shared" si="98"/>
        <v>#N/A</v>
      </c>
      <c r="Z200" s="62" t="e">
        <f t="array" ref="Z200">_xlfn.IFS(H200=1,2,H200=3,1)</f>
        <v>#N/A</v>
      </c>
      <c r="AA200" s="62" t="e">
        <f t="shared" si="99"/>
        <v>#N/A</v>
      </c>
      <c r="AB200" s="62" t="e">
        <f t="shared" si="90"/>
        <v>#N/A</v>
      </c>
      <c r="AC200" s="62" t="e">
        <f t="shared" si="100"/>
        <v>#N/A</v>
      </c>
      <c r="AD200" s="62" t="e">
        <f t="shared" si="101"/>
        <v>#N/A</v>
      </c>
      <c r="AE200" s="62" t="e">
        <f t="shared" si="102"/>
        <v>#N/A</v>
      </c>
      <c r="AF200" s="62" t="e">
        <f t="shared" si="103"/>
        <v>#N/A</v>
      </c>
      <c r="AG200" s="62">
        <f t="shared" si="104"/>
        <v>0</v>
      </c>
      <c r="AH200" s="62" t="str">
        <f t="shared" si="105"/>
        <v/>
      </c>
      <c r="AI200" s="62">
        <f t="shared" si="106"/>
        <v>0</v>
      </c>
      <c r="AJ200" s="62" t="e">
        <f t="shared" si="107"/>
        <v>#VALUE!</v>
      </c>
      <c r="AK200" s="62" t="e">
        <f t="shared" si="108"/>
        <v>#N/A</v>
      </c>
      <c r="AL200" s="62" t="e">
        <f t="shared" si="109"/>
        <v>#N/A</v>
      </c>
      <c r="AM200" s="62">
        <f t="shared" si="110"/>
        <v>0</v>
      </c>
      <c r="AN200" s="62">
        <f t="shared" si="111"/>
        <v>0</v>
      </c>
      <c r="AO200" s="62"/>
      <c r="AP200" s="62" t="e">
        <f t="shared" si="112"/>
        <v>#N/A</v>
      </c>
      <c r="AQ200" s="62" t="e">
        <f t="shared" si="113"/>
        <v>#VALUE!</v>
      </c>
      <c r="AR200" s="62" t="str">
        <f t="shared" si="114"/>
        <v/>
      </c>
      <c r="AS200" s="62">
        <f t="shared" si="115"/>
        <v>0</v>
      </c>
      <c r="AT200" s="62">
        <f t="shared" si="116"/>
        <v>0</v>
      </c>
      <c r="AU200" s="62">
        <f t="shared" si="117"/>
        <v>0</v>
      </c>
    </row>
    <row r="201" spans="1:47" x14ac:dyDescent="0.2">
      <c r="A201" s="46">
        <f t="shared" si="91"/>
        <v>0</v>
      </c>
      <c r="B201" s="62" t="e">
        <f t="shared" si="92"/>
        <v>#N/A</v>
      </c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2">
        <f t="shared" si="93"/>
        <v>0</v>
      </c>
      <c r="N201" s="60"/>
      <c r="O201" s="60"/>
      <c r="P201" s="60" t="e">
        <f t="shared" si="94"/>
        <v>#N/A</v>
      </c>
      <c r="Q201" s="178"/>
      <c r="R201" s="60"/>
      <c r="S201" s="60"/>
      <c r="T201" s="60"/>
      <c r="U201" s="46" t="e">
        <f t="shared" si="95"/>
        <v>#N/A</v>
      </c>
      <c r="V201" s="62" t="e">
        <f t="shared" si="96"/>
        <v>#N/A</v>
      </c>
      <c r="W201" s="62" t="e">
        <f t="shared" si="89"/>
        <v>#N/A</v>
      </c>
      <c r="X201" s="62" t="e">
        <f t="shared" si="97"/>
        <v>#N/A</v>
      </c>
      <c r="Y201" s="62" t="e">
        <f t="shared" si="98"/>
        <v>#N/A</v>
      </c>
      <c r="Z201" s="62" t="e">
        <f t="array" ref="Z201">_xlfn.IFS(H201=1,2,H201=3,1)</f>
        <v>#N/A</v>
      </c>
      <c r="AA201" s="62" t="e">
        <f t="shared" si="99"/>
        <v>#N/A</v>
      </c>
      <c r="AB201" s="62" t="e">
        <f t="shared" si="90"/>
        <v>#N/A</v>
      </c>
      <c r="AC201" s="62" t="e">
        <f t="shared" si="100"/>
        <v>#N/A</v>
      </c>
      <c r="AD201" s="62" t="e">
        <f t="shared" si="101"/>
        <v>#N/A</v>
      </c>
      <c r="AE201" s="62" t="e">
        <f t="shared" si="102"/>
        <v>#N/A</v>
      </c>
      <c r="AF201" s="62" t="e">
        <f t="shared" si="103"/>
        <v>#N/A</v>
      </c>
      <c r="AG201" s="62">
        <f t="shared" si="104"/>
        <v>0</v>
      </c>
      <c r="AH201" s="62" t="str">
        <f t="shared" si="105"/>
        <v/>
      </c>
      <c r="AI201" s="62">
        <f t="shared" si="106"/>
        <v>0</v>
      </c>
      <c r="AJ201" s="62" t="e">
        <f t="shared" si="107"/>
        <v>#VALUE!</v>
      </c>
      <c r="AK201" s="62" t="e">
        <f t="shared" si="108"/>
        <v>#N/A</v>
      </c>
      <c r="AL201" s="62" t="e">
        <f t="shared" si="109"/>
        <v>#N/A</v>
      </c>
      <c r="AM201" s="62">
        <f t="shared" si="110"/>
        <v>0</v>
      </c>
      <c r="AN201" s="62">
        <f t="shared" si="111"/>
        <v>0</v>
      </c>
      <c r="AO201" s="62"/>
      <c r="AP201" s="62" t="e">
        <f t="shared" si="112"/>
        <v>#N/A</v>
      </c>
      <c r="AQ201" s="62" t="e">
        <f t="shared" si="113"/>
        <v>#VALUE!</v>
      </c>
      <c r="AR201" s="62" t="str">
        <f t="shared" si="114"/>
        <v/>
      </c>
      <c r="AS201" s="62">
        <f t="shared" si="115"/>
        <v>0</v>
      </c>
      <c r="AT201" s="62">
        <f t="shared" si="116"/>
        <v>0</v>
      </c>
      <c r="AU201" s="62">
        <f t="shared" si="117"/>
        <v>0</v>
      </c>
    </row>
    <row r="202" spans="1:47" x14ac:dyDescent="0.2">
      <c r="A202" s="46">
        <f t="shared" si="91"/>
        <v>0</v>
      </c>
      <c r="B202" s="62" t="e">
        <f t="shared" si="92"/>
        <v>#N/A</v>
      </c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2">
        <f t="shared" si="93"/>
        <v>0</v>
      </c>
      <c r="N202" s="60"/>
      <c r="O202" s="60"/>
      <c r="P202" s="60" t="e">
        <f t="shared" si="94"/>
        <v>#N/A</v>
      </c>
      <c r="Q202" s="178"/>
      <c r="R202" s="60"/>
      <c r="S202" s="60"/>
      <c r="T202" s="60"/>
      <c r="U202" s="46" t="e">
        <f t="shared" si="95"/>
        <v>#N/A</v>
      </c>
      <c r="V202" s="62" t="e">
        <f t="shared" si="96"/>
        <v>#N/A</v>
      </c>
      <c r="W202" s="62" t="e">
        <f t="shared" si="89"/>
        <v>#N/A</v>
      </c>
      <c r="X202" s="62" t="e">
        <f t="shared" si="97"/>
        <v>#N/A</v>
      </c>
      <c r="Y202" s="62" t="e">
        <f t="shared" si="98"/>
        <v>#N/A</v>
      </c>
      <c r="Z202" s="62" t="e">
        <f t="array" ref="Z202">_xlfn.IFS(H202=1,2,H202=3,1)</f>
        <v>#N/A</v>
      </c>
      <c r="AA202" s="62" t="e">
        <f t="shared" si="99"/>
        <v>#N/A</v>
      </c>
      <c r="AB202" s="62" t="e">
        <f t="shared" si="90"/>
        <v>#N/A</v>
      </c>
      <c r="AC202" s="62" t="e">
        <f t="shared" si="100"/>
        <v>#N/A</v>
      </c>
      <c r="AD202" s="62" t="e">
        <f t="shared" si="101"/>
        <v>#N/A</v>
      </c>
      <c r="AE202" s="62" t="e">
        <f t="shared" si="102"/>
        <v>#N/A</v>
      </c>
      <c r="AF202" s="62" t="e">
        <f t="shared" si="103"/>
        <v>#N/A</v>
      </c>
      <c r="AG202" s="62">
        <f t="shared" si="104"/>
        <v>0</v>
      </c>
      <c r="AH202" s="62" t="str">
        <f t="shared" si="105"/>
        <v/>
      </c>
      <c r="AI202" s="62">
        <f t="shared" si="106"/>
        <v>0</v>
      </c>
      <c r="AJ202" s="62" t="e">
        <f t="shared" si="107"/>
        <v>#VALUE!</v>
      </c>
      <c r="AK202" s="62" t="e">
        <f t="shared" si="108"/>
        <v>#N/A</v>
      </c>
      <c r="AL202" s="62" t="e">
        <f t="shared" si="109"/>
        <v>#N/A</v>
      </c>
      <c r="AM202" s="62">
        <f t="shared" si="110"/>
        <v>0</v>
      </c>
      <c r="AN202" s="62">
        <f t="shared" si="111"/>
        <v>0</v>
      </c>
      <c r="AO202" s="62"/>
      <c r="AP202" s="62" t="e">
        <f t="shared" si="112"/>
        <v>#N/A</v>
      </c>
      <c r="AQ202" s="62" t="e">
        <f t="shared" si="113"/>
        <v>#VALUE!</v>
      </c>
      <c r="AR202" s="62" t="str">
        <f t="shared" si="114"/>
        <v/>
      </c>
      <c r="AS202" s="62">
        <f t="shared" si="115"/>
        <v>0</v>
      </c>
      <c r="AT202" s="62">
        <f t="shared" si="116"/>
        <v>0</v>
      </c>
      <c r="AU202" s="62">
        <f t="shared" si="117"/>
        <v>0</v>
      </c>
    </row>
    <row r="203" spans="1:47" x14ac:dyDescent="0.2">
      <c r="A203" s="46">
        <f t="shared" si="91"/>
        <v>0</v>
      </c>
      <c r="B203" s="62" t="e">
        <f t="shared" si="92"/>
        <v>#N/A</v>
      </c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2">
        <f t="shared" si="93"/>
        <v>0</v>
      </c>
      <c r="N203" s="60"/>
      <c r="O203" s="60"/>
      <c r="P203" s="60" t="e">
        <f t="shared" si="94"/>
        <v>#N/A</v>
      </c>
      <c r="Q203" s="178"/>
      <c r="R203" s="60"/>
      <c r="S203" s="60"/>
      <c r="T203" s="60"/>
      <c r="U203" s="46" t="e">
        <f t="shared" si="95"/>
        <v>#N/A</v>
      </c>
      <c r="V203" s="62" t="e">
        <f t="shared" si="96"/>
        <v>#N/A</v>
      </c>
      <c r="W203" s="62" t="e">
        <f t="shared" si="89"/>
        <v>#N/A</v>
      </c>
      <c r="X203" s="62" t="e">
        <f t="shared" si="97"/>
        <v>#N/A</v>
      </c>
      <c r="Y203" s="62" t="e">
        <f t="shared" si="98"/>
        <v>#N/A</v>
      </c>
      <c r="Z203" s="62" t="e">
        <f t="array" ref="Z203">_xlfn.IFS(H203=1,2,H203=3,1)</f>
        <v>#N/A</v>
      </c>
      <c r="AA203" s="62" t="e">
        <f t="shared" si="99"/>
        <v>#N/A</v>
      </c>
      <c r="AB203" s="62" t="e">
        <f t="shared" si="90"/>
        <v>#N/A</v>
      </c>
      <c r="AC203" s="62" t="e">
        <f t="shared" si="100"/>
        <v>#N/A</v>
      </c>
      <c r="AD203" s="62" t="e">
        <f t="shared" si="101"/>
        <v>#N/A</v>
      </c>
      <c r="AE203" s="62" t="e">
        <f t="shared" si="102"/>
        <v>#N/A</v>
      </c>
      <c r="AF203" s="62" t="e">
        <f t="shared" si="103"/>
        <v>#N/A</v>
      </c>
      <c r="AG203" s="62">
        <f t="shared" si="104"/>
        <v>0</v>
      </c>
      <c r="AH203" s="62" t="str">
        <f t="shared" si="105"/>
        <v/>
      </c>
      <c r="AI203" s="62">
        <f t="shared" si="106"/>
        <v>0</v>
      </c>
      <c r="AJ203" s="62" t="e">
        <f t="shared" si="107"/>
        <v>#VALUE!</v>
      </c>
      <c r="AK203" s="62" t="e">
        <f t="shared" si="108"/>
        <v>#N/A</v>
      </c>
      <c r="AL203" s="62" t="e">
        <f t="shared" si="109"/>
        <v>#N/A</v>
      </c>
      <c r="AM203" s="62">
        <f t="shared" si="110"/>
        <v>0</v>
      </c>
      <c r="AN203" s="62">
        <f t="shared" si="111"/>
        <v>0</v>
      </c>
      <c r="AO203" s="62"/>
      <c r="AP203" s="62" t="e">
        <f t="shared" si="112"/>
        <v>#N/A</v>
      </c>
      <c r="AQ203" s="62" t="e">
        <f t="shared" si="113"/>
        <v>#VALUE!</v>
      </c>
      <c r="AR203" s="62" t="str">
        <f t="shared" si="114"/>
        <v/>
      </c>
      <c r="AS203" s="62">
        <f t="shared" si="115"/>
        <v>0</v>
      </c>
      <c r="AT203" s="62">
        <f t="shared" si="116"/>
        <v>0</v>
      </c>
      <c r="AU203" s="62">
        <f t="shared" si="117"/>
        <v>0</v>
      </c>
    </row>
    <row r="204" spans="1:47" x14ac:dyDescent="0.2">
      <c r="A204" s="46">
        <f t="shared" si="91"/>
        <v>0</v>
      </c>
      <c r="B204" s="62" t="e">
        <f t="shared" si="92"/>
        <v>#N/A</v>
      </c>
      <c r="C204" s="60"/>
      <c r="D204" s="60"/>
      <c r="E204" s="71"/>
      <c r="F204" s="71"/>
      <c r="G204" s="71"/>
      <c r="H204" s="71"/>
      <c r="I204" s="71"/>
      <c r="J204" s="60"/>
      <c r="K204" s="60"/>
      <c r="L204" s="60"/>
      <c r="M204" s="62">
        <f t="shared" si="93"/>
        <v>0</v>
      </c>
      <c r="N204" s="60"/>
      <c r="O204" s="60"/>
      <c r="P204" s="60" t="e">
        <f t="shared" si="94"/>
        <v>#N/A</v>
      </c>
      <c r="Q204" s="178"/>
      <c r="R204" s="60"/>
      <c r="S204" s="60"/>
      <c r="T204" s="60"/>
      <c r="U204" s="46" t="e">
        <f t="shared" si="95"/>
        <v>#N/A</v>
      </c>
      <c r="V204" s="62" t="e">
        <f t="shared" si="96"/>
        <v>#N/A</v>
      </c>
      <c r="W204" s="62" t="e">
        <f t="shared" si="89"/>
        <v>#N/A</v>
      </c>
      <c r="X204" s="62" t="e">
        <f t="shared" si="97"/>
        <v>#N/A</v>
      </c>
      <c r="Y204" s="62" t="e">
        <f t="shared" si="98"/>
        <v>#N/A</v>
      </c>
      <c r="Z204" s="62" t="e">
        <f t="array" ref="Z204">_xlfn.IFS(H204=1,2,H204=3,1)</f>
        <v>#N/A</v>
      </c>
      <c r="AA204" s="62" t="e">
        <f t="shared" si="99"/>
        <v>#N/A</v>
      </c>
      <c r="AB204" s="62" t="e">
        <f t="shared" si="90"/>
        <v>#N/A</v>
      </c>
      <c r="AC204" s="62" t="e">
        <f t="shared" si="100"/>
        <v>#N/A</v>
      </c>
      <c r="AD204" s="62" t="e">
        <f t="shared" si="101"/>
        <v>#N/A</v>
      </c>
      <c r="AE204" s="62" t="e">
        <f t="shared" si="102"/>
        <v>#N/A</v>
      </c>
      <c r="AF204" s="62" t="e">
        <f t="shared" si="103"/>
        <v>#N/A</v>
      </c>
      <c r="AG204" s="62">
        <f t="shared" si="104"/>
        <v>0</v>
      </c>
      <c r="AH204" s="62" t="str">
        <f t="shared" si="105"/>
        <v/>
      </c>
      <c r="AI204" s="62">
        <f t="shared" si="106"/>
        <v>0</v>
      </c>
      <c r="AJ204" s="62" t="e">
        <f t="shared" si="107"/>
        <v>#VALUE!</v>
      </c>
      <c r="AK204" s="62" t="e">
        <f t="shared" si="108"/>
        <v>#N/A</v>
      </c>
      <c r="AL204" s="62" t="e">
        <f t="shared" si="109"/>
        <v>#N/A</v>
      </c>
      <c r="AM204" s="62">
        <f t="shared" si="110"/>
        <v>0</v>
      </c>
      <c r="AN204" s="62">
        <f t="shared" si="111"/>
        <v>0</v>
      </c>
      <c r="AO204" s="62"/>
      <c r="AP204" s="62" t="e">
        <f t="shared" si="112"/>
        <v>#N/A</v>
      </c>
      <c r="AQ204" s="62" t="e">
        <f t="shared" si="113"/>
        <v>#VALUE!</v>
      </c>
      <c r="AR204" s="62" t="str">
        <f t="shared" si="114"/>
        <v/>
      </c>
      <c r="AS204" s="62">
        <f t="shared" si="115"/>
        <v>0</v>
      </c>
      <c r="AT204" s="62">
        <f t="shared" si="116"/>
        <v>0</v>
      </c>
      <c r="AU204" s="62">
        <f t="shared" si="117"/>
        <v>0</v>
      </c>
    </row>
    <row r="205" spans="1:47" x14ac:dyDescent="0.2">
      <c r="A205" s="46">
        <f t="shared" si="91"/>
        <v>0</v>
      </c>
      <c r="B205" s="62" t="e">
        <f t="shared" si="92"/>
        <v>#N/A</v>
      </c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2">
        <f t="shared" si="93"/>
        <v>0</v>
      </c>
      <c r="N205" s="60"/>
      <c r="O205" s="60"/>
      <c r="P205" s="60" t="e">
        <f t="shared" si="94"/>
        <v>#N/A</v>
      </c>
      <c r="Q205" s="178"/>
      <c r="R205" s="60"/>
      <c r="S205" s="60"/>
      <c r="T205" s="60"/>
      <c r="U205" s="46" t="e">
        <f t="shared" si="95"/>
        <v>#N/A</v>
      </c>
      <c r="V205" s="62" t="e">
        <f t="shared" si="96"/>
        <v>#N/A</v>
      </c>
      <c r="W205" s="62" t="e">
        <f t="shared" si="89"/>
        <v>#N/A</v>
      </c>
      <c r="X205" s="62" t="e">
        <f t="shared" si="97"/>
        <v>#N/A</v>
      </c>
      <c r="Y205" s="62" t="e">
        <f t="shared" si="98"/>
        <v>#N/A</v>
      </c>
      <c r="Z205" s="62" t="e">
        <f t="array" ref="Z205">_xlfn.IFS(H205=1,2,H205=3,1)</f>
        <v>#N/A</v>
      </c>
      <c r="AA205" s="62" t="e">
        <f t="shared" si="99"/>
        <v>#N/A</v>
      </c>
      <c r="AB205" s="62" t="e">
        <f t="shared" si="90"/>
        <v>#N/A</v>
      </c>
      <c r="AC205" s="62" t="e">
        <f t="shared" si="100"/>
        <v>#N/A</v>
      </c>
      <c r="AD205" s="62" t="e">
        <f t="shared" si="101"/>
        <v>#N/A</v>
      </c>
      <c r="AE205" s="62" t="e">
        <f t="shared" si="102"/>
        <v>#N/A</v>
      </c>
      <c r="AF205" s="62" t="e">
        <f t="shared" si="103"/>
        <v>#N/A</v>
      </c>
      <c r="AG205" s="62">
        <f t="shared" si="104"/>
        <v>0</v>
      </c>
      <c r="AH205" s="62" t="str">
        <f t="shared" si="105"/>
        <v/>
      </c>
      <c r="AI205" s="62">
        <f t="shared" si="106"/>
        <v>0</v>
      </c>
      <c r="AJ205" s="62" t="e">
        <f t="shared" si="107"/>
        <v>#VALUE!</v>
      </c>
      <c r="AK205" s="62" t="e">
        <f t="shared" si="108"/>
        <v>#N/A</v>
      </c>
      <c r="AL205" s="62" t="e">
        <f t="shared" si="109"/>
        <v>#N/A</v>
      </c>
      <c r="AM205" s="62">
        <f t="shared" si="110"/>
        <v>0</v>
      </c>
      <c r="AN205" s="62">
        <f t="shared" si="111"/>
        <v>0</v>
      </c>
      <c r="AO205" s="62"/>
      <c r="AP205" s="62" t="e">
        <f t="shared" si="112"/>
        <v>#N/A</v>
      </c>
      <c r="AQ205" s="62" t="e">
        <f t="shared" si="113"/>
        <v>#VALUE!</v>
      </c>
      <c r="AR205" s="62" t="str">
        <f t="shared" si="114"/>
        <v/>
      </c>
      <c r="AS205" s="62">
        <f t="shared" si="115"/>
        <v>0</v>
      </c>
      <c r="AT205" s="62">
        <f t="shared" si="116"/>
        <v>0</v>
      </c>
      <c r="AU205" s="62">
        <f t="shared" si="117"/>
        <v>0</v>
      </c>
    </row>
    <row r="206" spans="1:47" ht="14.45" customHeight="1" thickBot="1" x14ac:dyDescent="0.25">
      <c r="A206" s="69">
        <f t="shared" si="91"/>
        <v>0</v>
      </c>
      <c r="B206" s="67" t="e">
        <f t="shared" si="92"/>
        <v>#N/A</v>
      </c>
      <c r="C206" s="68"/>
      <c r="D206" s="60"/>
      <c r="E206" s="68"/>
      <c r="F206" s="68"/>
      <c r="G206" s="68"/>
      <c r="H206" s="68"/>
      <c r="I206" s="68"/>
      <c r="J206" s="68"/>
      <c r="K206" s="68"/>
      <c r="L206" s="60"/>
      <c r="M206" s="67">
        <f t="shared" si="93"/>
        <v>0</v>
      </c>
      <c r="N206" s="60"/>
      <c r="O206" s="60"/>
      <c r="P206" s="68" t="e">
        <f t="shared" si="94"/>
        <v>#N/A</v>
      </c>
      <c r="Q206" s="179"/>
      <c r="R206" s="60"/>
      <c r="S206" s="60"/>
      <c r="T206" s="60"/>
      <c r="U206" s="69" t="e">
        <f t="shared" si="95"/>
        <v>#N/A</v>
      </c>
      <c r="V206" s="67" t="e">
        <f t="shared" si="96"/>
        <v>#N/A</v>
      </c>
      <c r="W206" s="67" t="e">
        <f t="shared" si="89"/>
        <v>#N/A</v>
      </c>
      <c r="X206" s="67" t="e">
        <f t="shared" si="97"/>
        <v>#N/A</v>
      </c>
      <c r="Y206" s="67" t="e">
        <f t="shared" si="98"/>
        <v>#N/A</v>
      </c>
      <c r="Z206" s="67" t="e">
        <f t="array" ref="Z206">_xlfn.IFS(H206=1,2,H206=3,1)</f>
        <v>#N/A</v>
      </c>
      <c r="AA206" s="67" t="e">
        <f t="shared" si="99"/>
        <v>#N/A</v>
      </c>
      <c r="AB206" s="67" t="e">
        <f t="shared" si="90"/>
        <v>#N/A</v>
      </c>
      <c r="AC206" s="67" t="e">
        <f t="shared" si="100"/>
        <v>#N/A</v>
      </c>
      <c r="AD206" s="67" t="e">
        <f t="shared" si="101"/>
        <v>#N/A</v>
      </c>
      <c r="AE206" s="67" t="e">
        <f t="shared" si="102"/>
        <v>#N/A</v>
      </c>
      <c r="AF206" s="67" t="e">
        <f t="shared" si="103"/>
        <v>#N/A</v>
      </c>
      <c r="AG206" s="67">
        <f t="shared" si="104"/>
        <v>0</v>
      </c>
      <c r="AH206" s="67" t="str">
        <f t="shared" si="105"/>
        <v/>
      </c>
      <c r="AI206" s="67">
        <f t="shared" si="106"/>
        <v>0</v>
      </c>
      <c r="AJ206" s="67" t="e">
        <f t="shared" si="107"/>
        <v>#VALUE!</v>
      </c>
      <c r="AK206" s="67" t="e">
        <f t="shared" si="108"/>
        <v>#N/A</v>
      </c>
      <c r="AL206" s="67" t="e">
        <f t="shared" si="109"/>
        <v>#N/A</v>
      </c>
      <c r="AM206" s="67">
        <f t="shared" si="110"/>
        <v>0</v>
      </c>
      <c r="AN206" s="67">
        <f t="shared" si="111"/>
        <v>0</v>
      </c>
      <c r="AO206" s="67"/>
      <c r="AP206" s="67" t="e">
        <f t="shared" si="112"/>
        <v>#N/A</v>
      </c>
      <c r="AQ206" s="67" t="e">
        <f t="shared" si="113"/>
        <v>#VALUE!</v>
      </c>
      <c r="AR206" s="67" t="str">
        <f t="shared" si="114"/>
        <v/>
      </c>
      <c r="AS206" s="67">
        <f t="shared" si="115"/>
        <v>0</v>
      </c>
      <c r="AT206" s="67">
        <f t="shared" si="116"/>
        <v>0</v>
      </c>
      <c r="AU206" s="67">
        <f t="shared" si="117"/>
        <v>0</v>
      </c>
    </row>
    <row r="207" spans="1:47" x14ac:dyDescent="0.2">
      <c r="A207" s="16">
        <f t="shared" si="91"/>
        <v>0</v>
      </c>
      <c r="B207" s="14" t="e">
        <f t="shared" si="92"/>
        <v>#N/A</v>
      </c>
      <c r="C207" s="71"/>
      <c r="D207" s="60"/>
      <c r="E207" s="60"/>
      <c r="F207" s="60"/>
      <c r="G207" s="60"/>
      <c r="H207" s="60"/>
      <c r="I207" s="60"/>
      <c r="J207" s="71"/>
      <c r="K207" s="71"/>
      <c r="L207" s="60"/>
      <c r="M207" s="14">
        <f t="shared" si="93"/>
        <v>0</v>
      </c>
      <c r="N207" s="60"/>
      <c r="O207" s="60"/>
      <c r="P207" s="71" t="e">
        <f t="shared" si="94"/>
        <v>#N/A</v>
      </c>
      <c r="Q207" s="180"/>
      <c r="R207" s="60"/>
      <c r="S207" s="60"/>
      <c r="T207" s="60"/>
      <c r="U207" s="16" t="e">
        <f t="shared" si="95"/>
        <v>#N/A</v>
      </c>
      <c r="V207" s="14" t="e">
        <f t="shared" si="96"/>
        <v>#N/A</v>
      </c>
      <c r="W207" s="14" t="e">
        <f t="shared" si="89"/>
        <v>#N/A</v>
      </c>
      <c r="X207" s="14" t="e">
        <f t="shared" si="97"/>
        <v>#N/A</v>
      </c>
      <c r="Y207" s="14" t="e">
        <f t="shared" si="98"/>
        <v>#N/A</v>
      </c>
      <c r="Z207" s="14" t="e">
        <f t="array" ref="Z207">_xlfn.IFS(H207=1,2,H207=3,1)</f>
        <v>#N/A</v>
      </c>
      <c r="AA207" s="14" t="e">
        <f t="shared" si="99"/>
        <v>#N/A</v>
      </c>
      <c r="AB207" s="14" t="e">
        <f t="shared" si="90"/>
        <v>#N/A</v>
      </c>
      <c r="AC207" s="14" t="e">
        <f t="shared" si="100"/>
        <v>#N/A</v>
      </c>
      <c r="AD207" s="14" t="e">
        <f t="shared" si="101"/>
        <v>#N/A</v>
      </c>
      <c r="AE207" s="14" t="e">
        <f t="shared" si="102"/>
        <v>#N/A</v>
      </c>
      <c r="AF207" s="14" t="e">
        <f t="shared" si="103"/>
        <v>#N/A</v>
      </c>
      <c r="AG207" s="14">
        <f t="shared" si="104"/>
        <v>0</v>
      </c>
      <c r="AH207" s="14" t="str">
        <f t="shared" si="105"/>
        <v/>
      </c>
      <c r="AI207" s="14">
        <f t="shared" si="106"/>
        <v>0</v>
      </c>
      <c r="AJ207" s="14" t="e">
        <f t="shared" si="107"/>
        <v>#VALUE!</v>
      </c>
      <c r="AK207" s="14" t="e">
        <f t="shared" si="108"/>
        <v>#N/A</v>
      </c>
      <c r="AL207" s="14" t="e">
        <f t="shared" si="109"/>
        <v>#N/A</v>
      </c>
      <c r="AM207" s="14">
        <f t="shared" si="110"/>
        <v>0</v>
      </c>
      <c r="AN207" s="14">
        <f t="shared" si="111"/>
        <v>0</v>
      </c>
      <c r="AO207" s="14"/>
      <c r="AP207" s="14" t="e">
        <f t="shared" si="112"/>
        <v>#N/A</v>
      </c>
      <c r="AQ207" s="14" t="e">
        <f t="shared" si="113"/>
        <v>#VALUE!</v>
      </c>
      <c r="AR207" s="14" t="str">
        <f t="shared" si="114"/>
        <v/>
      </c>
      <c r="AS207" s="14">
        <f t="shared" si="115"/>
        <v>0</v>
      </c>
      <c r="AT207" s="14">
        <f t="shared" si="116"/>
        <v>0</v>
      </c>
      <c r="AU207" s="14">
        <f t="shared" si="117"/>
        <v>0</v>
      </c>
    </row>
    <row r="208" spans="1:47" x14ac:dyDescent="0.2">
      <c r="A208" s="46">
        <f t="shared" si="91"/>
        <v>0</v>
      </c>
      <c r="B208" s="62" t="e">
        <f t="shared" si="92"/>
        <v>#N/A</v>
      </c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2">
        <f t="shared" si="93"/>
        <v>0</v>
      </c>
      <c r="N208" s="60"/>
      <c r="O208" s="60"/>
      <c r="P208" s="60" t="e">
        <f t="shared" si="94"/>
        <v>#N/A</v>
      </c>
      <c r="Q208" s="178"/>
      <c r="R208" s="60"/>
      <c r="S208" s="60"/>
      <c r="T208" s="60"/>
      <c r="U208" s="46" t="e">
        <f t="shared" si="95"/>
        <v>#N/A</v>
      </c>
      <c r="V208" s="62" t="e">
        <f t="shared" si="96"/>
        <v>#N/A</v>
      </c>
      <c r="W208" s="62" t="e">
        <f t="shared" si="89"/>
        <v>#N/A</v>
      </c>
      <c r="X208" s="62" t="e">
        <f t="shared" si="97"/>
        <v>#N/A</v>
      </c>
      <c r="Y208" s="62" t="e">
        <f t="shared" si="98"/>
        <v>#N/A</v>
      </c>
      <c r="Z208" s="62" t="e">
        <f t="array" ref="Z208">_xlfn.IFS(H208=1,2,H208=3,1)</f>
        <v>#N/A</v>
      </c>
      <c r="AA208" s="62" t="e">
        <f t="shared" si="99"/>
        <v>#N/A</v>
      </c>
      <c r="AB208" s="62" t="e">
        <f t="shared" si="90"/>
        <v>#N/A</v>
      </c>
      <c r="AC208" s="62" t="e">
        <f t="shared" si="100"/>
        <v>#N/A</v>
      </c>
      <c r="AD208" s="62" t="e">
        <f t="shared" si="101"/>
        <v>#N/A</v>
      </c>
      <c r="AE208" s="62" t="e">
        <f t="shared" si="102"/>
        <v>#N/A</v>
      </c>
      <c r="AF208" s="62" t="e">
        <f t="shared" si="103"/>
        <v>#N/A</v>
      </c>
      <c r="AG208" s="62">
        <f t="shared" si="104"/>
        <v>0</v>
      </c>
      <c r="AH208" s="62" t="str">
        <f t="shared" si="105"/>
        <v/>
      </c>
      <c r="AI208" s="62">
        <f t="shared" si="106"/>
        <v>0</v>
      </c>
      <c r="AJ208" s="62" t="e">
        <f t="shared" si="107"/>
        <v>#VALUE!</v>
      </c>
      <c r="AK208" s="62" t="e">
        <f t="shared" si="108"/>
        <v>#N/A</v>
      </c>
      <c r="AL208" s="62" t="e">
        <f t="shared" si="109"/>
        <v>#N/A</v>
      </c>
      <c r="AM208" s="62">
        <f t="shared" si="110"/>
        <v>0</v>
      </c>
      <c r="AN208" s="62">
        <f t="shared" si="111"/>
        <v>0</v>
      </c>
      <c r="AO208" s="62"/>
      <c r="AP208" s="62" t="e">
        <f t="shared" si="112"/>
        <v>#N/A</v>
      </c>
      <c r="AQ208" s="62" t="e">
        <f t="shared" si="113"/>
        <v>#VALUE!</v>
      </c>
      <c r="AR208" s="62" t="str">
        <f t="shared" si="114"/>
        <v/>
      </c>
      <c r="AS208" s="62">
        <f t="shared" si="115"/>
        <v>0</v>
      </c>
      <c r="AT208" s="62">
        <f t="shared" si="116"/>
        <v>0</v>
      </c>
      <c r="AU208" s="62">
        <f t="shared" si="117"/>
        <v>0</v>
      </c>
    </row>
    <row r="209" spans="1:47" ht="14.45" customHeight="1" x14ac:dyDescent="0.2">
      <c r="A209" s="46">
        <f t="shared" si="91"/>
        <v>0</v>
      </c>
      <c r="B209" s="62" t="e">
        <f t="shared" si="92"/>
        <v>#N/A</v>
      </c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2">
        <f t="shared" si="93"/>
        <v>0</v>
      </c>
      <c r="N209" s="31"/>
      <c r="O209" s="60"/>
      <c r="P209" s="60" t="e">
        <f t="shared" si="94"/>
        <v>#N/A</v>
      </c>
      <c r="Q209" s="178"/>
      <c r="R209" s="60"/>
      <c r="S209" s="60"/>
      <c r="T209" s="60"/>
      <c r="U209" s="46" t="e">
        <f t="shared" si="95"/>
        <v>#N/A</v>
      </c>
      <c r="V209" s="62" t="e">
        <f t="shared" si="96"/>
        <v>#N/A</v>
      </c>
      <c r="W209" s="62" t="e">
        <f t="shared" si="89"/>
        <v>#N/A</v>
      </c>
      <c r="X209" s="62" t="e">
        <f t="shared" si="97"/>
        <v>#N/A</v>
      </c>
      <c r="Y209" s="62" t="e">
        <f t="shared" si="98"/>
        <v>#N/A</v>
      </c>
      <c r="Z209" s="62" t="e">
        <f t="array" ref="Z209">_xlfn.IFS(H209=1,2,H209=3,1)</f>
        <v>#N/A</v>
      </c>
      <c r="AA209" s="62" t="e">
        <f t="shared" si="99"/>
        <v>#N/A</v>
      </c>
      <c r="AB209" s="62" t="e">
        <f t="shared" si="90"/>
        <v>#N/A</v>
      </c>
      <c r="AC209" s="62" t="e">
        <f t="shared" si="100"/>
        <v>#N/A</v>
      </c>
      <c r="AD209" s="62" t="e">
        <f t="shared" si="101"/>
        <v>#N/A</v>
      </c>
      <c r="AE209" s="62" t="e">
        <f t="shared" si="102"/>
        <v>#N/A</v>
      </c>
      <c r="AF209" s="62" t="e">
        <f t="shared" si="103"/>
        <v>#N/A</v>
      </c>
      <c r="AG209" s="62">
        <f t="shared" si="104"/>
        <v>0</v>
      </c>
      <c r="AH209" s="62" t="str">
        <f t="shared" si="105"/>
        <v/>
      </c>
      <c r="AI209" s="62">
        <f t="shared" si="106"/>
        <v>0</v>
      </c>
      <c r="AJ209" s="62" t="e">
        <f t="shared" si="107"/>
        <v>#VALUE!</v>
      </c>
      <c r="AK209" s="62" t="e">
        <f t="shared" si="108"/>
        <v>#N/A</v>
      </c>
      <c r="AL209" s="62" t="e">
        <f t="shared" si="109"/>
        <v>#N/A</v>
      </c>
      <c r="AM209" s="62">
        <f t="shared" si="110"/>
        <v>0</v>
      </c>
      <c r="AN209" s="62">
        <f t="shared" si="111"/>
        <v>0</v>
      </c>
      <c r="AO209" s="62"/>
      <c r="AP209" s="62" t="e">
        <f t="shared" si="112"/>
        <v>#N/A</v>
      </c>
      <c r="AQ209" s="62" t="e">
        <f t="shared" si="113"/>
        <v>#VALUE!</v>
      </c>
      <c r="AR209" s="62" t="str">
        <f t="shared" si="114"/>
        <v/>
      </c>
      <c r="AS209" s="62">
        <f t="shared" si="115"/>
        <v>0</v>
      </c>
      <c r="AT209" s="62">
        <f t="shared" si="116"/>
        <v>0</v>
      </c>
      <c r="AU209" s="62">
        <f t="shared" si="117"/>
        <v>0</v>
      </c>
    </row>
    <row r="210" spans="1:47" ht="14.45" customHeight="1" x14ac:dyDescent="0.2">
      <c r="A210" s="46">
        <f t="shared" si="91"/>
        <v>0</v>
      </c>
      <c r="B210" s="62" t="e">
        <f t="shared" si="92"/>
        <v>#N/A</v>
      </c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2">
        <f t="shared" si="93"/>
        <v>0</v>
      </c>
      <c r="N210" s="31"/>
      <c r="O210" s="60"/>
      <c r="P210" s="60" t="e">
        <f t="shared" si="94"/>
        <v>#N/A</v>
      </c>
      <c r="Q210" s="178"/>
      <c r="R210" s="60"/>
      <c r="S210" s="60"/>
      <c r="T210" s="60"/>
      <c r="U210" s="46" t="e">
        <f t="shared" si="95"/>
        <v>#N/A</v>
      </c>
      <c r="V210" s="62" t="e">
        <f t="shared" si="96"/>
        <v>#N/A</v>
      </c>
      <c r="W210" s="62" t="e">
        <f t="shared" si="89"/>
        <v>#N/A</v>
      </c>
      <c r="X210" s="62" t="e">
        <f t="shared" si="97"/>
        <v>#N/A</v>
      </c>
      <c r="Y210" s="62" t="e">
        <f t="shared" si="98"/>
        <v>#N/A</v>
      </c>
      <c r="Z210" s="62" t="e">
        <f t="array" ref="Z210">_xlfn.IFS(H210=1,2,H210=3,1)</f>
        <v>#N/A</v>
      </c>
      <c r="AA210" s="62" t="e">
        <f t="shared" si="99"/>
        <v>#N/A</v>
      </c>
      <c r="AB210" s="62" t="e">
        <f t="shared" si="90"/>
        <v>#N/A</v>
      </c>
      <c r="AC210" s="62" t="e">
        <f t="shared" si="100"/>
        <v>#N/A</v>
      </c>
      <c r="AD210" s="62" t="e">
        <f t="shared" si="101"/>
        <v>#N/A</v>
      </c>
      <c r="AE210" s="62" t="e">
        <f t="shared" si="102"/>
        <v>#N/A</v>
      </c>
      <c r="AF210" s="62" t="e">
        <f t="shared" si="103"/>
        <v>#N/A</v>
      </c>
      <c r="AG210" s="62">
        <f t="shared" si="104"/>
        <v>0</v>
      </c>
      <c r="AH210" s="62" t="str">
        <f t="shared" si="105"/>
        <v/>
      </c>
      <c r="AI210" s="62">
        <f t="shared" si="106"/>
        <v>0</v>
      </c>
      <c r="AJ210" s="62" t="e">
        <f t="shared" si="107"/>
        <v>#VALUE!</v>
      </c>
      <c r="AK210" s="62" t="e">
        <f t="shared" si="108"/>
        <v>#N/A</v>
      </c>
      <c r="AL210" s="62" t="e">
        <f t="shared" si="109"/>
        <v>#N/A</v>
      </c>
      <c r="AM210" s="62">
        <f t="shared" si="110"/>
        <v>0</v>
      </c>
      <c r="AN210" s="62">
        <f t="shared" si="111"/>
        <v>0</v>
      </c>
      <c r="AO210" s="62"/>
      <c r="AP210" s="62" t="e">
        <f t="shared" si="112"/>
        <v>#N/A</v>
      </c>
      <c r="AQ210" s="62" t="e">
        <f t="shared" si="113"/>
        <v>#VALUE!</v>
      </c>
      <c r="AR210" s="62" t="str">
        <f t="shared" si="114"/>
        <v/>
      </c>
      <c r="AS210" s="62">
        <f t="shared" si="115"/>
        <v>0</v>
      </c>
      <c r="AT210" s="62">
        <f t="shared" si="116"/>
        <v>0</v>
      </c>
      <c r="AU210" s="62">
        <f t="shared" si="117"/>
        <v>0</v>
      </c>
    </row>
    <row r="211" spans="1:47" ht="14.45" customHeight="1" x14ac:dyDescent="0.2">
      <c r="A211" s="46">
        <f t="shared" si="91"/>
        <v>0</v>
      </c>
      <c r="B211" s="62" t="e">
        <f t="shared" si="92"/>
        <v>#N/A</v>
      </c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2">
        <f t="shared" si="93"/>
        <v>0</v>
      </c>
      <c r="N211" s="31"/>
      <c r="O211" s="60"/>
      <c r="P211" s="60" t="e">
        <f t="shared" si="94"/>
        <v>#N/A</v>
      </c>
      <c r="Q211" s="178"/>
      <c r="R211" s="60"/>
      <c r="S211" s="60"/>
      <c r="T211" s="60"/>
      <c r="U211" s="46" t="e">
        <f t="shared" si="95"/>
        <v>#N/A</v>
      </c>
      <c r="V211" s="62" t="e">
        <f t="shared" si="96"/>
        <v>#N/A</v>
      </c>
      <c r="W211" s="62" t="e">
        <f t="shared" si="89"/>
        <v>#N/A</v>
      </c>
      <c r="X211" s="62" t="e">
        <f t="shared" si="97"/>
        <v>#N/A</v>
      </c>
      <c r="Y211" s="62" t="e">
        <f t="shared" si="98"/>
        <v>#N/A</v>
      </c>
      <c r="Z211" s="62" t="e">
        <f t="array" ref="Z211">_xlfn.IFS(H211=1,2,H211=3,1)</f>
        <v>#N/A</v>
      </c>
      <c r="AA211" s="62" t="e">
        <f t="shared" si="99"/>
        <v>#N/A</v>
      </c>
      <c r="AB211" s="62" t="e">
        <f t="shared" si="90"/>
        <v>#N/A</v>
      </c>
      <c r="AC211" s="62" t="e">
        <f t="shared" si="100"/>
        <v>#N/A</v>
      </c>
      <c r="AD211" s="62" t="e">
        <f t="shared" si="101"/>
        <v>#N/A</v>
      </c>
      <c r="AE211" s="62" t="e">
        <f t="shared" si="102"/>
        <v>#N/A</v>
      </c>
      <c r="AF211" s="62" t="e">
        <f t="shared" si="103"/>
        <v>#N/A</v>
      </c>
      <c r="AG211" s="62">
        <f t="shared" si="104"/>
        <v>0</v>
      </c>
      <c r="AH211" s="62" t="str">
        <f t="shared" si="105"/>
        <v/>
      </c>
      <c r="AI211" s="62">
        <f t="shared" si="106"/>
        <v>0</v>
      </c>
      <c r="AJ211" s="62" t="e">
        <f t="shared" si="107"/>
        <v>#VALUE!</v>
      </c>
      <c r="AK211" s="62" t="e">
        <f t="shared" si="108"/>
        <v>#N/A</v>
      </c>
      <c r="AL211" s="62" t="e">
        <f t="shared" si="109"/>
        <v>#N/A</v>
      </c>
      <c r="AM211" s="62">
        <f t="shared" si="110"/>
        <v>0</v>
      </c>
      <c r="AN211" s="62">
        <f t="shared" si="111"/>
        <v>0</v>
      </c>
      <c r="AO211" s="62"/>
      <c r="AP211" s="62" t="e">
        <f t="shared" si="112"/>
        <v>#N/A</v>
      </c>
      <c r="AQ211" s="62" t="e">
        <f t="shared" si="113"/>
        <v>#VALUE!</v>
      </c>
      <c r="AR211" s="62" t="str">
        <f t="shared" si="114"/>
        <v/>
      </c>
      <c r="AS211" s="62">
        <f t="shared" si="115"/>
        <v>0</v>
      </c>
      <c r="AT211" s="62">
        <f t="shared" si="116"/>
        <v>0</v>
      </c>
      <c r="AU211" s="62">
        <f t="shared" si="117"/>
        <v>0</v>
      </c>
    </row>
    <row r="212" spans="1:47" ht="14.45" customHeight="1" x14ac:dyDescent="0.2">
      <c r="A212" s="46">
        <f t="shared" si="91"/>
        <v>0</v>
      </c>
      <c r="B212" s="62" t="e">
        <f t="shared" si="92"/>
        <v>#N/A</v>
      </c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2">
        <f t="shared" si="93"/>
        <v>0</v>
      </c>
      <c r="N212" s="31"/>
      <c r="O212" s="60"/>
      <c r="P212" s="60" t="e">
        <f t="shared" si="94"/>
        <v>#N/A</v>
      </c>
      <c r="Q212" s="178"/>
      <c r="R212" s="60"/>
      <c r="S212" s="60"/>
      <c r="T212" s="60"/>
      <c r="U212" s="46" t="e">
        <f t="shared" si="95"/>
        <v>#N/A</v>
      </c>
      <c r="V212" s="62" t="e">
        <f t="shared" si="96"/>
        <v>#N/A</v>
      </c>
      <c r="W212" s="62" t="e">
        <f t="shared" si="89"/>
        <v>#N/A</v>
      </c>
      <c r="X212" s="62" t="e">
        <f t="shared" si="97"/>
        <v>#N/A</v>
      </c>
      <c r="Y212" s="62" t="e">
        <f t="shared" si="98"/>
        <v>#N/A</v>
      </c>
      <c r="Z212" s="62" t="e">
        <f t="array" ref="Z212">_xlfn.IFS(H212=1,2,H212=3,1)</f>
        <v>#N/A</v>
      </c>
      <c r="AA212" s="62" t="e">
        <f t="shared" si="99"/>
        <v>#N/A</v>
      </c>
      <c r="AB212" s="62" t="e">
        <f t="shared" si="90"/>
        <v>#N/A</v>
      </c>
      <c r="AC212" s="62" t="e">
        <f t="shared" si="100"/>
        <v>#N/A</v>
      </c>
      <c r="AD212" s="62" t="e">
        <f t="shared" si="101"/>
        <v>#N/A</v>
      </c>
      <c r="AE212" s="62" t="e">
        <f t="shared" si="102"/>
        <v>#N/A</v>
      </c>
      <c r="AF212" s="62" t="e">
        <f t="shared" si="103"/>
        <v>#N/A</v>
      </c>
      <c r="AG212" s="62">
        <f t="shared" si="104"/>
        <v>0</v>
      </c>
      <c r="AH212" s="62" t="str">
        <f t="shared" si="105"/>
        <v/>
      </c>
      <c r="AI212" s="62">
        <f t="shared" si="106"/>
        <v>0</v>
      </c>
      <c r="AJ212" s="62" t="e">
        <f t="shared" si="107"/>
        <v>#VALUE!</v>
      </c>
      <c r="AK212" s="62" t="e">
        <f t="shared" si="108"/>
        <v>#N/A</v>
      </c>
      <c r="AL212" s="62" t="e">
        <f t="shared" si="109"/>
        <v>#N/A</v>
      </c>
      <c r="AM212" s="62">
        <f t="shared" si="110"/>
        <v>0</v>
      </c>
      <c r="AN212" s="62">
        <f t="shared" si="111"/>
        <v>0</v>
      </c>
      <c r="AO212" s="62"/>
      <c r="AP212" s="62" t="e">
        <f t="shared" si="112"/>
        <v>#N/A</v>
      </c>
      <c r="AQ212" s="62" t="e">
        <f t="shared" si="113"/>
        <v>#VALUE!</v>
      </c>
      <c r="AR212" s="62" t="str">
        <f t="shared" si="114"/>
        <v/>
      </c>
      <c r="AS212" s="62">
        <f t="shared" si="115"/>
        <v>0</v>
      </c>
      <c r="AT212" s="62">
        <f t="shared" si="116"/>
        <v>0</v>
      </c>
      <c r="AU212" s="62">
        <f t="shared" si="117"/>
        <v>0</v>
      </c>
    </row>
    <row r="213" spans="1:47" x14ac:dyDescent="0.2">
      <c r="A213" s="46">
        <f t="shared" si="91"/>
        <v>0</v>
      </c>
      <c r="B213" s="62" t="e">
        <f t="shared" si="92"/>
        <v>#N/A</v>
      </c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2">
        <f t="shared" si="93"/>
        <v>0</v>
      </c>
      <c r="N213" s="60"/>
      <c r="O213" s="60"/>
      <c r="P213" s="60" t="e">
        <f t="shared" si="94"/>
        <v>#N/A</v>
      </c>
      <c r="Q213" s="178"/>
      <c r="R213" s="60"/>
      <c r="S213" s="60"/>
      <c r="T213" s="60"/>
      <c r="U213" s="46" t="e">
        <f t="shared" si="95"/>
        <v>#N/A</v>
      </c>
      <c r="V213" s="62" t="e">
        <f t="shared" si="96"/>
        <v>#N/A</v>
      </c>
      <c r="W213" s="62" t="e">
        <f t="shared" si="89"/>
        <v>#N/A</v>
      </c>
      <c r="X213" s="62" t="e">
        <f t="shared" si="97"/>
        <v>#N/A</v>
      </c>
      <c r="Y213" s="62" t="e">
        <f t="shared" si="98"/>
        <v>#N/A</v>
      </c>
      <c r="Z213" s="62" t="e">
        <f t="array" ref="Z213">_xlfn.IFS(H213=1,2,H213=3,1)</f>
        <v>#N/A</v>
      </c>
      <c r="AA213" s="62" t="e">
        <f t="shared" si="99"/>
        <v>#N/A</v>
      </c>
      <c r="AB213" s="62" t="e">
        <f t="shared" si="90"/>
        <v>#N/A</v>
      </c>
      <c r="AC213" s="62" t="e">
        <f t="shared" si="100"/>
        <v>#N/A</v>
      </c>
      <c r="AD213" s="62" t="e">
        <f t="shared" si="101"/>
        <v>#N/A</v>
      </c>
      <c r="AE213" s="62" t="e">
        <f t="shared" si="102"/>
        <v>#N/A</v>
      </c>
      <c r="AF213" s="62" t="e">
        <f t="shared" si="103"/>
        <v>#N/A</v>
      </c>
      <c r="AG213" s="62">
        <f t="shared" si="104"/>
        <v>0</v>
      </c>
      <c r="AH213" s="62" t="str">
        <f t="shared" si="105"/>
        <v/>
      </c>
      <c r="AI213" s="62">
        <f t="shared" si="106"/>
        <v>0</v>
      </c>
      <c r="AJ213" s="62" t="e">
        <f t="shared" si="107"/>
        <v>#VALUE!</v>
      </c>
      <c r="AK213" s="62" t="e">
        <f t="shared" si="108"/>
        <v>#N/A</v>
      </c>
      <c r="AL213" s="62" t="e">
        <f t="shared" si="109"/>
        <v>#N/A</v>
      </c>
      <c r="AM213" s="62">
        <f t="shared" si="110"/>
        <v>0</v>
      </c>
      <c r="AN213" s="62">
        <f t="shared" si="111"/>
        <v>0</v>
      </c>
      <c r="AO213" s="62"/>
      <c r="AP213" s="62" t="e">
        <f t="shared" si="112"/>
        <v>#N/A</v>
      </c>
      <c r="AQ213" s="62" t="e">
        <f t="shared" si="113"/>
        <v>#VALUE!</v>
      </c>
      <c r="AR213" s="62" t="str">
        <f t="shared" si="114"/>
        <v/>
      </c>
      <c r="AS213" s="62">
        <f t="shared" si="115"/>
        <v>0</v>
      </c>
      <c r="AT213" s="62">
        <f t="shared" si="116"/>
        <v>0</v>
      </c>
      <c r="AU213" s="62">
        <f t="shared" si="117"/>
        <v>0</v>
      </c>
    </row>
    <row r="214" spans="1:47" ht="14.45" customHeight="1" x14ac:dyDescent="0.2">
      <c r="A214" s="46">
        <f t="shared" si="91"/>
        <v>0</v>
      </c>
      <c r="B214" s="62" t="e">
        <f t="shared" si="92"/>
        <v>#N/A</v>
      </c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2">
        <f t="shared" si="93"/>
        <v>0</v>
      </c>
      <c r="N214" s="31"/>
      <c r="O214" s="60"/>
      <c r="P214" s="60" t="e">
        <f t="shared" si="94"/>
        <v>#N/A</v>
      </c>
      <c r="Q214" s="178"/>
      <c r="R214" s="60"/>
      <c r="S214" s="60"/>
      <c r="T214" s="60"/>
      <c r="U214" s="46" t="e">
        <f t="shared" si="95"/>
        <v>#N/A</v>
      </c>
      <c r="V214" s="62" t="e">
        <f t="shared" si="96"/>
        <v>#N/A</v>
      </c>
      <c r="W214" s="62" t="e">
        <f t="shared" ref="W214:W277" si="118">IF(R214=0,VLOOKUP(V214,Кабель_номиналы,2,TRUE),R214)</f>
        <v>#N/A</v>
      </c>
      <c r="X214" s="62" t="e">
        <f t="shared" si="97"/>
        <v>#N/A</v>
      </c>
      <c r="Y214" s="62" t="e">
        <f t="shared" si="98"/>
        <v>#N/A</v>
      </c>
      <c r="Z214" s="62" t="e">
        <f t="array" ref="Z214">_xlfn.IFS(H214=1,2,H214=3,1)</f>
        <v>#N/A</v>
      </c>
      <c r="AA214" s="62" t="e">
        <f t="shared" si="99"/>
        <v>#N/A</v>
      </c>
      <c r="AB214" s="62" t="e">
        <f t="shared" si="90"/>
        <v>#N/A</v>
      </c>
      <c r="AC214" s="62" t="e">
        <f t="shared" si="100"/>
        <v>#N/A</v>
      </c>
      <c r="AD214" s="62" t="e">
        <f t="shared" si="101"/>
        <v>#N/A</v>
      </c>
      <c r="AE214" s="62" t="e">
        <f t="shared" si="102"/>
        <v>#N/A</v>
      </c>
      <c r="AF214" s="62" t="e">
        <f t="shared" si="103"/>
        <v>#N/A</v>
      </c>
      <c r="AG214" s="62">
        <f t="shared" si="104"/>
        <v>0</v>
      </c>
      <c r="AH214" s="62" t="str">
        <f t="shared" si="105"/>
        <v/>
      </c>
      <c r="AI214" s="62">
        <f t="shared" si="106"/>
        <v>0</v>
      </c>
      <c r="AJ214" s="62" t="e">
        <f t="shared" si="107"/>
        <v>#VALUE!</v>
      </c>
      <c r="AK214" s="62" t="e">
        <f t="shared" si="108"/>
        <v>#N/A</v>
      </c>
      <c r="AL214" s="62" t="e">
        <f t="shared" si="109"/>
        <v>#N/A</v>
      </c>
      <c r="AM214" s="62">
        <f t="shared" si="110"/>
        <v>0</v>
      </c>
      <c r="AN214" s="62">
        <f t="shared" si="111"/>
        <v>0</v>
      </c>
      <c r="AO214" s="62"/>
      <c r="AP214" s="62" t="e">
        <f t="shared" si="112"/>
        <v>#N/A</v>
      </c>
      <c r="AQ214" s="62" t="e">
        <f t="shared" si="113"/>
        <v>#VALUE!</v>
      </c>
      <c r="AR214" s="62" t="str">
        <f t="shared" si="114"/>
        <v/>
      </c>
      <c r="AS214" s="62">
        <f t="shared" si="115"/>
        <v>0</v>
      </c>
      <c r="AT214" s="62">
        <f t="shared" si="116"/>
        <v>0</v>
      </c>
      <c r="AU214" s="62">
        <f t="shared" si="117"/>
        <v>0</v>
      </c>
    </row>
    <row r="215" spans="1:47" ht="14.45" customHeight="1" x14ac:dyDescent="0.2">
      <c r="A215" s="46">
        <f t="shared" si="91"/>
        <v>0</v>
      </c>
      <c r="B215" s="62" t="e">
        <f t="shared" si="92"/>
        <v>#N/A</v>
      </c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2">
        <f t="shared" si="93"/>
        <v>0</v>
      </c>
      <c r="N215" s="31"/>
      <c r="O215" s="60"/>
      <c r="P215" s="60" t="e">
        <f t="shared" si="94"/>
        <v>#N/A</v>
      </c>
      <c r="Q215" s="178"/>
      <c r="R215" s="60"/>
      <c r="S215" s="60"/>
      <c r="T215" s="60"/>
      <c r="U215" s="46" t="e">
        <f t="shared" si="95"/>
        <v>#N/A</v>
      </c>
      <c r="V215" s="62" t="e">
        <f t="shared" si="96"/>
        <v>#N/A</v>
      </c>
      <c r="W215" s="62" t="e">
        <f t="shared" si="118"/>
        <v>#N/A</v>
      </c>
      <c r="X215" s="62" t="e">
        <f t="shared" si="97"/>
        <v>#N/A</v>
      </c>
      <c r="Y215" s="62" t="e">
        <f t="shared" si="98"/>
        <v>#N/A</v>
      </c>
      <c r="Z215" s="62" t="e">
        <f t="array" ref="Z215">_xlfn.IFS(H215=1,2,H215=3,1)</f>
        <v>#N/A</v>
      </c>
      <c r="AA215" s="62" t="e">
        <f t="shared" si="99"/>
        <v>#N/A</v>
      </c>
      <c r="AB215" s="62" t="e">
        <f t="shared" si="90"/>
        <v>#N/A</v>
      </c>
      <c r="AC215" s="62" t="e">
        <f t="shared" si="100"/>
        <v>#N/A</v>
      </c>
      <c r="AD215" s="62" t="e">
        <f t="shared" si="101"/>
        <v>#N/A</v>
      </c>
      <c r="AE215" s="62" t="e">
        <f t="shared" si="102"/>
        <v>#N/A</v>
      </c>
      <c r="AF215" s="62" t="e">
        <f t="shared" si="103"/>
        <v>#N/A</v>
      </c>
      <c r="AG215" s="62">
        <f t="shared" si="104"/>
        <v>0</v>
      </c>
      <c r="AH215" s="62" t="str">
        <f t="shared" si="105"/>
        <v/>
      </c>
      <c r="AI215" s="62">
        <f t="shared" si="106"/>
        <v>0</v>
      </c>
      <c r="AJ215" s="62" t="e">
        <f t="shared" si="107"/>
        <v>#VALUE!</v>
      </c>
      <c r="AK215" s="62" t="e">
        <f t="shared" si="108"/>
        <v>#N/A</v>
      </c>
      <c r="AL215" s="62" t="e">
        <f t="shared" si="109"/>
        <v>#N/A</v>
      </c>
      <c r="AM215" s="62">
        <f t="shared" si="110"/>
        <v>0</v>
      </c>
      <c r="AN215" s="62">
        <f t="shared" si="111"/>
        <v>0</v>
      </c>
      <c r="AO215" s="62"/>
      <c r="AP215" s="62" t="e">
        <f t="shared" si="112"/>
        <v>#N/A</v>
      </c>
      <c r="AQ215" s="62" t="e">
        <f t="shared" si="113"/>
        <v>#VALUE!</v>
      </c>
      <c r="AR215" s="62" t="str">
        <f t="shared" si="114"/>
        <v/>
      </c>
      <c r="AS215" s="62">
        <f t="shared" si="115"/>
        <v>0</v>
      </c>
      <c r="AT215" s="62">
        <f t="shared" si="116"/>
        <v>0</v>
      </c>
      <c r="AU215" s="62">
        <f t="shared" si="117"/>
        <v>0</v>
      </c>
    </row>
    <row r="216" spans="1:47" ht="14.45" customHeight="1" x14ac:dyDescent="0.2">
      <c r="A216" s="46">
        <f t="shared" si="91"/>
        <v>0</v>
      </c>
      <c r="B216" s="62" t="e">
        <f t="shared" si="92"/>
        <v>#N/A</v>
      </c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2">
        <f t="shared" si="93"/>
        <v>0</v>
      </c>
      <c r="N216" s="31"/>
      <c r="O216" s="60"/>
      <c r="P216" s="60" t="e">
        <f t="shared" si="94"/>
        <v>#N/A</v>
      </c>
      <c r="Q216" s="178"/>
      <c r="R216" s="60"/>
      <c r="S216" s="60"/>
      <c r="T216" s="60"/>
      <c r="U216" s="46" t="e">
        <f t="shared" si="95"/>
        <v>#N/A</v>
      </c>
      <c r="V216" s="62" t="e">
        <f t="shared" si="96"/>
        <v>#N/A</v>
      </c>
      <c r="W216" s="62" t="e">
        <f t="shared" si="118"/>
        <v>#N/A</v>
      </c>
      <c r="X216" s="62" t="e">
        <f t="shared" si="97"/>
        <v>#N/A</v>
      </c>
      <c r="Y216" s="62" t="e">
        <f t="shared" si="98"/>
        <v>#N/A</v>
      </c>
      <c r="Z216" s="62" t="e">
        <f t="array" ref="Z216">_xlfn.IFS(H216=1,2,H216=3,1)</f>
        <v>#N/A</v>
      </c>
      <c r="AA216" s="62" t="e">
        <f t="shared" si="99"/>
        <v>#N/A</v>
      </c>
      <c r="AB216" s="62" t="e">
        <f t="shared" si="90"/>
        <v>#N/A</v>
      </c>
      <c r="AC216" s="62" t="e">
        <f t="shared" si="100"/>
        <v>#N/A</v>
      </c>
      <c r="AD216" s="62" t="e">
        <f t="shared" si="101"/>
        <v>#N/A</v>
      </c>
      <c r="AE216" s="62" t="e">
        <f t="shared" si="102"/>
        <v>#N/A</v>
      </c>
      <c r="AF216" s="62" t="e">
        <f t="shared" si="103"/>
        <v>#N/A</v>
      </c>
      <c r="AG216" s="62">
        <f t="shared" si="104"/>
        <v>0</v>
      </c>
      <c r="AH216" s="62" t="str">
        <f t="shared" si="105"/>
        <v/>
      </c>
      <c r="AI216" s="62">
        <f t="shared" si="106"/>
        <v>0</v>
      </c>
      <c r="AJ216" s="62" t="e">
        <f t="shared" si="107"/>
        <v>#VALUE!</v>
      </c>
      <c r="AK216" s="62" t="e">
        <f t="shared" si="108"/>
        <v>#N/A</v>
      </c>
      <c r="AL216" s="62" t="e">
        <f t="shared" si="109"/>
        <v>#N/A</v>
      </c>
      <c r="AM216" s="62">
        <f t="shared" si="110"/>
        <v>0</v>
      </c>
      <c r="AN216" s="62">
        <f t="shared" si="111"/>
        <v>0</v>
      </c>
      <c r="AO216" s="62"/>
      <c r="AP216" s="62" t="e">
        <f t="shared" si="112"/>
        <v>#N/A</v>
      </c>
      <c r="AQ216" s="62" t="e">
        <f t="shared" si="113"/>
        <v>#VALUE!</v>
      </c>
      <c r="AR216" s="62" t="str">
        <f t="shared" si="114"/>
        <v/>
      </c>
      <c r="AS216" s="62">
        <f t="shared" si="115"/>
        <v>0</v>
      </c>
      <c r="AT216" s="62">
        <f t="shared" si="116"/>
        <v>0</v>
      </c>
      <c r="AU216" s="62">
        <f t="shared" si="117"/>
        <v>0</v>
      </c>
    </row>
    <row r="217" spans="1:47" x14ac:dyDescent="0.2">
      <c r="A217" s="46">
        <f t="shared" si="91"/>
        <v>0</v>
      </c>
      <c r="B217" s="62" t="e">
        <f t="shared" si="92"/>
        <v>#N/A</v>
      </c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2">
        <f t="shared" si="93"/>
        <v>0</v>
      </c>
      <c r="N217" s="60"/>
      <c r="O217" s="60"/>
      <c r="P217" s="60" t="e">
        <f t="shared" si="94"/>
        <v>#N/A</v>
      </c>
      <c r="Q217" s="178"/>
      <c r="R217" s="60"/>
      <c r="S217" s="60"/>
      <c r="T217" s="60"/>
      <c r="U217" s="46" t="e">
        <f t="shared" si="95"/>
        <v>#N/A</v>
      </c>
      <c r="V217" s="62" t="e">
        <f t="shared" si="96"/>
        <v>#N/A</v>
      </c>
      <c r="W217" s="62" t="e">
        <f t="shared" si="118"/>
        <v>#N/A</v>
      </c>
      <c r="X217" s="62" t="e">
        <f t="shared" si="97"/>
        <v>#N/A</v>
      </c>
      <c r="Y217" s="62" t="e">
        <f t="shared" si="98"/>
        <v>#N/A</v>
      </c>
      <c r="Z217" s="62" t="e">
        <f t="array" ref="Z217">_xlfn.IFS(H217=1,2,H217=3,1)</f>
        <v>#N/A</v>
      </c>
      <c r="AA217" s="62" t="e">
        <f t="shared" si="99"/>
        <v>#N/A</v>
      </c>
      <c r="AB217" s="62" t="e">
        <f t="shared" si="90"/>
        <v>#N/A</v>
      </c>
      <c r="AC217" s="62" t="e">
        <f t="shared" si="100"/>
        <v>#N/A</v>
      </c>
      <c r="AD217" s="62" t="e">
        <f t="shared" si="101"/>
        <v>#N/A</v>
      </c>
      <c r="AE217" s="62" t="e">
        <f t="shared" si="102"/>
        <v>#N/A</v>
      </c>
      <c r="AF217" s="62" t="e">
        <f t="shared" si="103"/>
        <v>#N/A</v>
      </c>
      <c r="AG217" s="62">
        <f t="shared" si="104"/>
        <v>0</v>
      </c>
      <c r="AH217" s="62" t="str">
        <f t="shared" si="105"/>
        <v/>
      </c>
      <c r="AI217" s="62">
        <f t="shared" si="106"/>
        <v>0</v>
      </c>
      <c r="AJ217" s="62" t="e">
        <f t="shared" si="107"/>
        <v>#VALUE!</v>
      </c>
      <c r="AK217" s="62" t="e">
        <f t="shared" si="108"/>
        <v>#N/A</v>
      </c>
      <c r="AL217" s="62" t="e">
        <f t="shared" si="109"/>
        <v>#N/A</v>
      </c>
      <c r="AM217" s="62">
        <f t="shared" si="110"/>
        <v>0</v>
      </c>
      <c r="AN217" s="62">
        <f t="shared" si="111"/>
        <v>0</v>
      </c>
      <c r="AO217" s="62"/>
      <c r="AP217" s="62" t="e">
        <f t="shared" si="112"/>
        <v>#N/A</v>
      </c>
      <c r="AQ217" s="62" t="e">
        <f t="shared" si="113"/>
        <v>#VALUE!</v>
      </c>
      <c r="AR217" s="62" t="str">
        <f t="shared" si="114"/>
        <v/>
      </c>
      <c r="AS217" s="62">
        <f t="shared" si="115"/>
        <v>0</v>
      </c>
      <c r="AT217" s="62">
        <f t="shared" si="116"/>
        <v>0</v>
      </c>
      <c r="AU217" s="62">
        <f t="shared" si="117"/>
        <v>0</v>
      </c>
    </row>
    <row r="218" spans="1:47" ht="14.45" customHeight="1" x14ac:dyDescent="0.2">
      <c r="A218" s="46">
        <f t="shared" si="91"/>
        <v>0</v>
      </c>
      <c r="B218" s="62" t="e">
        <f t="shared" si="92"/>
        <v>#N/A</v>
      </c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2">
        <f t="shared" si="93"/>
        <v>0</v>
      </c>
      <c r="N218" s="31"/>
      <c r="O218" s="60"/>
      <c r="P218" s="60" t="e">
        <f t="shared" si="94"/>
        <v>#N/A</v>
      </c>
      <c r="Q218" s="178"/>
      <c r="R218" s="60"/>
      <c r="S218" s="60"/>
      <c r="T218" s="60"/>
      <c r="U218" s="46" t="e">
        <f t="shared" si="95"/>
        <v>#N/A</v>
      </c>
      <c r="V218" s="62" t="e">
        <f t="shared" si="96"/>
        <v>#N/A</v>
      </c>
      <c r="W218" s="62" t="e">
        <f t="shared" si="118"/>
        <v>#N/A</v>
      </c>
      <c r="X218" s="62" t="e">
        <f t="shared" si="97"/>
        <v>#N/A</v>
      </c>
      <c r="Y218" s="62" t="e">
        <f t="shared" si="98"/>
        <v>#N/A</v>
      </c>
      <c r="Z218" s="62" t="e">
        <f t="array" ref="Z218">_xlfn.IFS(H218=1,2,H218=3,1)</f>
        <v>#N/A</v>
      </c>
      <c r="AA218" s="62" t="e">
        <f t="shared" si="99"/>
        <v>#N/A</v>
      </c>
      <c r="AB218" s="62" t="e">
        <f t="shared" si="90"/>
        <v>#N/A</v>
      </c>
      <c r="AC218" s="62" t="e">
        <f t="shared" si="100"/>
        <v>#N/A</v>
      </c>
      <c r="AD218" s="62" t="e">
        <f t="shared" si="101"/>
        <v>#N/A</v>
      </c>
      <c r="AE218" s="62" t="e">
        <f t="shared" si="102"/>
        <v>#N/A</v>
      </c>
      <c r="AF218" s="62" t="e">
        <f t="shared" si="103"/>
        <v>#N/A</v>
      </c>
      <c r="AG218" s="62">
        <f t="shared" si="104"/>
        <v>0</v>
      </c>
      <c r="AH218" s="62" t="str">
        <f t="shared" si="105"/>
        <v/>
      </c>
      <c r="AI218" s="62">
        <f t="shared" si="106"/>
        <v>0</v>
      </c>
      <c r="AJ218" s="62" t="e">
        <f t="shared" si="107"/>
        <v>#VALUE!</v>
      </c>
      <c r="AK218" s="62" t="e">
        <f t="shared" si="108"/>
        <v>#N/A</v>
      </c>
      <c r="AL218" s="62" t="e">
        <f t="shared" si="109"/>
        <v>#N/A</v>
      </c>
      <c r="AM218" s="62">
        <f t="shared" si="110"/>
        <v>0</v>
      </c>
      <c r="AN218" s="62">
        <f t="shared" si="111"/>
        <v>0</v>
      </c>
      <c r="AO218" s="62"/>
      <c r="AP218" s="62" t="e">
        <f t="shared" si="112"/>
        <v>#N/A</v>
      </c>
      <c r="AQ218" s="62" t="e">
        <f t="shared" si="113"/>
        <v>#VALUE!</v>
      </c>
      <c r="AR218" s="62" t="str">
        <f t="shared" si="114"/>
        <v/>
      </c>
      <c r="AS218" s="62">
        <f t="shared" si="115"/>
        <v>0</v>
      </c>
      <c r="AT218" s="62">
        <f t="shared" si="116"/>
        <v>0</v>
      </c>
      <c r="AU218" s="62">
        <f t="shared" si="117"/>
        <v>0</v>
      </c>
    </row>
    <row r="219" spans="1:47" ht="14.45" customHeight="1" x14ac:dyDescent="0.2">
      <c r="A219" s="46">
        <f t="shared" si="91"/>
        <v>0</v>
      </c>
      <c r="B219" s="62" t="e">
        <f t="shared" si="92"/>
        <v>#N/A</v>
      </c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2">
        <f t="shared" si="93"/>
        <v>0</v>
      </c>
      <c r="N219" s="31"/>
      <c r="O219" s="60"/>
      <c r="P219" s="60" t="e">
        <f t="shared" si="94"/>
        <v>#N/A</v>
      </c>
      <c r="Q219" s="178"/>
      <c r="R219" s="60"/>
      <c r="S219" s="60"/>
      <c r="T219" s="60"/>
      <c r="U219" s="46" t="e">
        <f t="shared" si="95"/>
        <v>#N/A</v>
      </c>
      <c r="V219" s="62" t="e">
        <f t="shared" si="96"/>
        <v>#N/A</v>
      </c>
      <c r="W219" s="62" t="e">
        <f t="shared" si="118"/>
        <v>#N/A</v>
      </c>
      <c r="X219" s="62" t="e">
        <f t="shared" si="97"/>
        <v>#N/A</v>
      </c>
      <c r="Y219" s="62" t="e">
        <f t="shared" si="98"/>
        <v>#N/A</v>
      </c>
      <c r="Z219" s="62" t="e">
        <f t="array" ref="Z219">_xlfn.IFS(H219=1,2,H219=3,1)</f>
        <v>#N/A</v>
      </c>
      <c r="AA219" s="62" t="e">
        <f t="shared" si="99"/>
        <v>#N/A</v>
      </c>
      <c r="AB219" s="62" t="e">
        <f t="shared" si="90"/>
        <v>#N/A</v>
      </c>
      <c r="AC219" s="62" t="e">
        <f t="shared" si="100"/>
        <v>#N/A</v>
      </c>
      <c r="AD219" s="62" t="e">
        <f t="shared" si="101"/>
        <v>#N/A</v>
      </c>
      <c r="AE219" s="62" t="e">
        <f t="shared" si="102"/>
        <v>#N/A</v>
      </c>
      <c r="AF219" s="62" t="e">
        <f t="shared" si="103"/>
        <v>#N/A</v>
      </c>
      <c r="AG219" s="62">
        <f t="shared" si="104"/>
        <v>0</v>
      </c>
      <c r="AH219" s="62" t="str">
        <f t="shared" si="105"/>
        <v/>
      </c>
      <c r="AI219" s="62">
        <f t="shared" si="106"/>
        <v>0</v>
      </c>
      <c r="AJ219" s="62" t="e">
        <f t="shared" si="107"/>
        <v>#VALUE!</v>
      </c>
      <c r="AK219" s="62" t="e">
        <f t="shared" si="108"/>
        <v>#N/A</v>
      </c>
      <c r="AL219" s="62" t="e">
        <f t="shared" si="109"/>
        <v>#N/A</v>
      </c>
      <c r="AM219" s="62">
        <f t="shared" si="110"/>
        <v>0</v>
      </c>
      <c r="AN219" s="62">
        <f t="shared" si="111"/>
        <v>0</v>
      </c>
      <c r="AO219" s="62"/>
      <c r="AP219" s="62" t="e">
        <f t="shared" si="112"/>
        <v>#N/A</v>
      </c>
      <c r="AQ219" s="62" t="e">
        <f t="shared" si="113"/>
        <v>#VALUE!</v>
      </c>
      <c r="AR219" s="62" t="str">
        <f t="shared" si="114"/>
        <v/>
      </c>
      <c r="AS219" s="62">
        <f t="shared" si="115"/>
        <v>0</v>
      </c>
      <c r="AT219" s="62">
        <f t="shared" si="116"/>
        <v>0</v>
      </c>
      <c r="AU219" s="62">
        <f t="shared" si="117"/>
        <v>0</v>
      </c>
    </row>
    <row r="220" spans="1:47" ht="14.45" customHeight="1" x14ac:dyDescent="0.2">
      <c r="A220" s="46">
        <f t="shared" si="91"/>
        <v>0</v>
      </c>
      <c r="B220" s="62" t="e">
        <f t="shared" si="92"/>
        <v>#N/A</v>
      </c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2">
        <f t="shared" si="93"/>
        <v>0</v>
      </c>
      <c r="N220" s="31"/>
      <c r="O220" s="60"/>
      <c r="P220" s="60" t="e">
        <f t="shared" si="94"/>
        <v>#N/A</v>
      </c>
      <c r="Q220" s="178"/>
      <c r="R220" s="60"/>
      <c r="S220" s="60"/>
      <c r="T220" s="60"/>
      <c r="U220" s="46" t="e">
        <f t="shared" si="95"/>
        <v>#N/A</v>
      </c>
      <c r="V220" s="62" t="e">
        <f t="shared" si="96"/>
        <v>#N/A</v>
      </c>
      <c r="W220" s="62" t="e">
        <f t="shared" si="118"/>
        <v>#N/A</v>
      </c>
      <c r="X220" s="62" t="e">
        <f t="shared" si="97"/>
        <v>#N/A</v>
      </c>
      <c r="Y220" s="62" t="e">
        <f t="shared" si="98"/>
        <v>#N/A</v>
      </c>
      <c r="Z220" s="62" t="e">
        <f t="array" ref="Z220">_xlfn.IFS(H220=1,2,H220=3,1)</f>
        <v>#N/A</v>
      </c>
      <c r="AA220" s="62" t="e">
        <f t="shared" si="99"/>
        <v>#N/A</v>
      </c>
      <c r="AB220" s="62" t="e">
        <f t="shared" si="90"/>
        <v>#N/A</v>
      </c>
      <c r="AC220" s="62" t="e">
        <f t="shared" si="100"/>
        <v>#N/A</v>
      </c>
      <c r="AD220" s="62" t="e">
        <f t="shared" si="101"/>
        <v>#N/A</v>
      </c>
      <c r="AE220" s="62" t="e">
        <f t="shared" si="102"/>
        <v>#N/A</v>
      </c>
      <c r="AF220" s="62" t="e">
        <f t="shared" si="103"/>
        <v>#N/A</v>
      </c>
      <c r="AG220" s="62">
        <f t="shared" si="104"/>
        <v>0</v>
      </c>
      <c r="AH220" s="62" t="str">
        <f t="shared" si="105"/>
        <v/>
      </c>
      <c r="AI220" s="62">
        <f t="shared" si="106"/>
        <v>0</v>
      </c>
      <c r="AJ220" s="62" t="e">
        <f t="shared" si="107"/>
        <v>#VALUE!</v>
      </c>
      <c r="AK220" s="62" t="e">
        <f t="shared" si="108"/>
        <v>#N/A</v>
      </c>
      <c r="AL220" s="62" t="e">
        <f t="shared" si="109"/>
        <v>#N/A</v>
      </c>
      <c r="AM220" s="62">
        <f t="shared" si="110"/>
        <v>0</v>
      </c>
      <c r="AN220" s="62">
        <f t="shared" si="111"/>
        <v>0</v>
      </c>
      <c r="AO220" s="62"/>
      <c r="AP220" s="62" t="e">
        <f t="shared" si="112"/>
        <v>#N/A</v>
      </c>
      <c r="AQ220" s="62" t="e">
        <f t="shared" si="113"/>
        <v>#VALUE!</v>
      </c>
      <c r="AR220" s="62" t="str">
        <f t="shared" si="114"/>
        <v/>
      </c>
      <c r="AS220" s="62">
        <f t="shared" si="115"/>
        <v>0</v>
      </c>
      <c r="AT220" s="62">
        <f t="shared" si="116"/>
        <v>0</v>
      </c>
      <c r="AU220" s="62">
        <f t="shared" si="117"/>
        <v>0</v>
      </c>
    </row>
    <row r="221" spans="1:47" x14ac:dyDescent="0.2">
      <c r="A221" s="46">
        <f t="shared" si="91"/>
        <v>0</v>
      </c>
      <c r="B221" s="62" t="e">
        <f t="shared" si="92"/>
        <v>#N/A</v>
      </c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2">
        <f t="shared" si="93"/>
        <v>0</v>
      </c>
      <c r="N221" s="60"/>
      <c r="O221" s="60"/>
      <c r="P221" s="60" t="e">
        <f t="shared" si="94"/>
        <v>#N/A</v>
      </c>
      <c r="Q221" s="178"/>
      <c r="R221" s="60"/>
      <c r="S221" s="60"/>
      <c r="T221" s="60"/>
      <c r="U221" s="46" t="e">
        <f t="shared" si="95"/>
        <v>#N/A</v>
      </c>
      <c r="V221" s="62" t="e">
        <f t="shared" si="96"/>
        <v>#N/A</v>
      </c>
      <c r="W221" s="62" t="e">
        <f t="shared" si="118"/>
        <v>#N/A</v>
      </c>
      <c r="X221" s="62" t="e">
        <f t="shared" si="97"/>
        <v>#N/A</v>
      </c>
      <c r="Y221" s="62" t="e">
        <f t="shared" si="98"/>
        <v>#N/A</v>
      </c>
      <c r="Z221" s="62" t="e">
        <f t="array" ref="Z221">_xlfn.IFS(H221=1,2,H221=3,1)</f>
        <v>#N/A</v>
      </c>
      <c r="AA221" s="62" t="e">
        <f t="shared" si="99"/>
        <v>#N/A</v>
      </c>
      <c r="AB221" s="62" t="e">
        <f t="shared" si="90"/>
        <v>#N/A</v>
      </c>
      <c r="AC221" s="62" t="e">
        <f t="shared" si="100"/>
        <v>#N/A</v>
      </c>
      <c r="AD221" s="62" t="e">
        <f t="shared" si="101"/>
        <v>#N/A</v>
      </c>
      <c r="AE221" s="62" t="e">
        <f t="shared" si="102"/>
        <v>#N/A</v>
      </c>
      <c r="AF221" s="62" t="e">
        <f t="shared" si="103"/>
        <v>#N/A</v>
      </c>
      <c r="AG221" s="62">
        <f t="shared" si="104"/>
        <v>0</v>
      </c>
      <c r="AH221" s="62" t="str">
        <f t="shared" si="105"/>
        <v/>
      </c>
      <c r="AI221" s="62">
        <f t="shared" si="106"/>
        <v>0</v>
      </c>
      <c r="AJ221" s="62" t="e">
        <f t="shared" si="107"/>
        <v>#VALUE!</v>
      </c>
      <c r="AK221" s="62" t="e">
        <f t="shared" si="108"/>
        <v>#N/A</v>
      </c>
      <c r="AL221" s="62" t="e">
        <f t="shared" si="109"/>
        <v>#N/A</v>
      </c>
      <c r="AM221" s="62">
        <f t="shared" si="110"/>
        <v>0</v>
      </c>
      <c r="AN221" s="62">
        <f t="shared" si="111"/>
        <v>0</v>
      </c>
      <c r="AO221" s="62"/>
      <c r="AP221" s="62" t="e">
        <f t="shared" si="112"/>
        <v>#N/A</v>
      </c>
      <c r="AQ221" s="62" t="e">
        <f t="shared" si="113"/>
        <v>#VALUE!</v>
      </c>
      <c r="AR221" s="62" t="str">
        <f t="shared" si="114"/>
        <v/>
      </c>
      <c r="AS221" s="62">
        <f t="shared" si="115"/>
        <v>0</v>
      </c>
      <c r="AT221" s="62">
        <f t="shared" si="116"/>
        <v>0</v>
      </c>
      <c r="AU221" s="62">
        <f t="shared" si="117"/>
        <v>0</v>
      </c>
    </row>
    <row r="222" spans="1:47" x14ac:dyDescent="0.2">
      <c r="A222" s="46">
        <f t="shared" si="91"/>
        <v>0</v>
      </c>
      <c r="B222" s="62" t="e">
        <f t="shared" si="92"/>
        <v>#N/A</v>
      </c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2">
        <f t="shared" si="93"/>
        <v>0</v>
      </c>
      <c r="N222" s="60"/>
      <c r="O222" s="60"/>
      <c r="P222" s="60" t="e">
        <f t="shared" si="94"/>
        <v>#N/A</v>
      </c>
      <c r="Q222" s="178"/>
      <c r="R222" s="60"/>
      <c r="S222" s="60"/>
      <c r="T222" s="60"/>
      <c r="U222" s="46" t="e">
        <f t="shared" si="95"/>
        <v>#N/A</v>
      </c>
      <c r="V222" s="62" t="e">
        <f t="shared" si="96"/>
        <v>#N/A</v>
      </c>
      <c r="W222" s="62" t="e">
        <f t="shared" si="118"/>
        <v>#N/A</v>
      </c>
      <c r="X222" s="62" t="e">
        <f t="shared" si="97"/>
        <v>#N/A</v>
      </c>
      <c r="Y222" s="62" t="e">
        <f t="shared" si="98"/>
        <v>#N/A</v>
      </c>
      <c r="Z222" s="62" t="e">
        <f t="array" ref="Z222">_xlfn.IFS(H222=1,2,H222=3,1)</f>
        <v>#N/A</v>
      </c>
      <c r="AA222" s="62" t="e">
        <f t="shared" si="99"/>
        <v>#N/A</v>
      </c>
      <c r="AB222" s="62" t="e">
        <f t="shared" si="90"/>
        <v>#N/A</v>
      </c>
      <c r="AC222" s="62" t="e">
        <f t="shared" si="100"/>
        <v>#N/A</v>
      </c>
      <c r="AD222" s="62" t="e">
        <f t="shared" si="101"/>
        <v>#N/A</v>
      </c>
      <c r="AE222" s="62" t="e">
        <f t="shared" si="102"/>
        <v>#N/A</v>
      </c>
      <c r="AF222" s="62" t="e">
        <f t="shared" si="103"/>
        <v>#N/A</v>
      </c>
      <c r="AG222" s="62">
        <f t="shared" si="104"/>
        <v>0</v>
      </c>
      <c r="AH222" s="62" t="str">
        <f t="shared" si="105"/>
        <v/>
      </c>
      <c r="AI222" s="62">
        <f t="shared" si="106"/>
        <v>0</v>
      </c>
      <c r="AJ222" s="62" t="e">
        <f t="shared" si="107"/>
        <v>#VALUE!</v>
      </c>
      <c r="AK222" s="62" t="e">
        <f t="shared" si="108"/>
        <v>#N/A</v>
      </c>
      <c r="AL222" s="62" t="e">
        <f t="shared" si="109"/>
        <v>#N/A</v>
      </c>
      <c r="AM222" s="62">
        <f t="shared" si="110"/>
        <v>0</v>
      </c>
      <c r="AN222" s="62">
        <f t="shared" si="111"/>
        <v>0</v>
      </c>
      <c r="AO222" s="62"/>
      <c r="AP222" s="62" t="e">
        <f t="shared" si="112"/>
        <v>#N/A</v>
      </c>
      <c r="AQ222" s="62" t="e">
        <f t="shared" si="113"/>
        <v>#VALUE!</v>
      </c>
      <c r="AR222" s="62" t="str">
        <f t="shared" si="114"/>
        <v/>
      </c>
      <c r="AS222" s="62">
        <f t="shared" si="115"/>
        <v>0</v>
      </c>
      <c r="AT222" s="62">
        <f t="shared" si="116"/>
        <v>0</v>
      </c>
      <c r="AU222" s="62">
        <f t="shared" si="117"/>
        <v>0</v>
      </c>
    </row>
    <row r="223" spans="1:47" ht="14.45" customHeight="1" thickBot="1" x14ac:dyDescent="0.25">
      <c r="A223" s="69">
        <f t="shared" si="91"/>
        <v>0</v>
      </c>
      <c r="B223" s="67" t="e">
        <f t="shared" si="92"/>
        <v>#N/A</v>
      </c>
      <c r="C223" s="80"/>
      <c r="D223" s="60"/>
      <c r="E223" s="80"/>
      <c r="F223" s="80"/>
      <c r="G223" s="80"/>
      <c r="H223" s="80"/>
      <c r="I223" s="80"/>
      <c r="J223" s="80"/>
      <c r="K223" s="80"/>
      <c r="L223" s="80"/>
      <c r="M223" s="77">
        <f t="shared" si="93"/>
        <v>0</v>
      </c>
      <c r="N223" s="80"/>
      <c r="O223" s="80"/>
      <c r="P223" s="80" t="e">
        <f t="shared" si="94"/>
        <v>#N/A</v>
      </c>
      <c r="Q223" s="182"/>
      <c r="R223" s="80"/>
      <c r="S223" s="80"/>
      <c r="T223" s="80"/>
      <c r="U223" s="69" t="e">
        <f t="shared" si="95"/>
        <v>#N/A</v>
      </c>
      <c r="V223" s="67" t="e">
        <f t="shared" si="96"/>
        <v>#N/A</v>
      </c>
      <c r="W223" s="67" t="e">
        <f t="shared" si="118"/>
        <v>#N/A</v>
      </c>
      <c r="X223" s="67" t="e">
        <f t="shared" si="97"/>
        <v>#N/A</v>
      </c>
      <c r="Y223" s="67" t="e">
        <f t="shared" si="98"/>
        <v>#N/A</v>
      </c>
      <c r="Z223" s="67" t="e">
        <f t="array" ref="Z223">_xlfn.IFS(H223=1,2,H223=3,1)</f>
        <v>#N/A</v>
      </c>
      <c r="AA223" s="67" t="e">
        <f t="shared" si="99"/>
        <v>#N/A</v>
      </c>
      <c r="AB223" s="67" t="e">
        <f t="shared" si="90"/>
        <v>#N/A</v>
      </c>
      <c r="AC223" s="67" t="e">
        <f t="shared" si="100"/>
        <v>#N/A</v>
      </c>
      <c r="AD223" s="67" t="e">
        <f t="shared" si="101"/>
        <v>#N/A</v>
      </c>
      <c r="AE223" s="67" t="e">
        <f t="shared" si="102"/>
        <v>#N/A</v>
      </c>
      <c r="AF223" s="67" t="e">
        <f t="shared" si="103"/>
        <v>#N/A</v>
      </c>
      <c r="AG223" s="67">
        <f t="shared" si="104"/>
        <v>0</v>
      </c>
      <c r="AH223" s="67" t="str">
        <f t="shared" si="105"/>
        <v/>
      </c>
      <c r="AI223" s="67">
        <f t="shared" si="106"/>
        <v>0</v>
      </c>
      <c r="AJ223" s="67" t="e">
        <f t="shared" si="107"/>
        <v>#VALUE!</v>
      </c>
      <c r="AK223" s="67" t="e">
        <f t="shared" si="108"/>
        <v>#N/A</v>
      </c>
      <c r="AL223" s="67" t="e">
        <f t="shared" si="109"/>
        <v>#N/A</v>
      </c>
      <c r="AM223" s="67">
        <f t="shared" si="110"/>
        <v>0</v>
      </c>
      <c r="AN223" s="67">
        <f t="shared" si="111"/>
        <v>0</v>
      </c>
      <c r="AO223" s="67"/>
      <c r="AP223" s="67" t="e">
        <f t="shared" si="112"/>
        <v>#N/A</v>
      </c>
      <c r="AQ223" s="67" t="e">
        <f t="shared" si="113"/>
        <v>#VALUE!</v>
      </c>
      <c r="AR223" s="67" t="str">
        <f t="shared" si="114"/>
        <v/>
      </c>
      <c r="AS223" s="67">
        <f t="shared" si="115"/>
        <v>0</v>
      </c>
      <c r="AT223" s="67">
        <f t="shared" si="116"/>
        <v>0</v>
      </c>
      <c r="AU223" s="67">
        <f t="shared" si="117"/>
        <v>0</v>
      </c>
    </row>
    <row r="224" spans="1:47" ht="14.45" customHeight="1" thickBot="1" x14ac:dyDescent="0.25">
      <c r="A224" s="16">
        <f t="shared" si="91"/>
        <v>0</v>
      </c>
      <c r="B224" s="14" t="e">
        <f t="shared" si="92"/>
        <v>#N/A</v>
      </c>
      <c r="C224" s="71"/>
      <c r="D224" s="60"/>
      <c r="E224" s="71"/>
      <c r="F224" s="71"/>
      <c r="G224" s="71"/>
      <c r="H224" s="71"/>
      <c r="I224" s="71"/>
      <c r="J224" s="71"/>
      <c r="K224" s="71"/>
      <c r="L224" s="71"/>
      <c r="M224" s="77">
        <f t="shared" si="93"/>
        <v>0</v>
      </c>
      <c r="N224" s="71"/>
      <c r="O224" s="71"/>
      <c r="P224" s="71" t="e">
        <f t="shared" si="94"/>
        <v>#N/A</v>
      </c>
      <c r="Q224" s="180"/>
      <c r="R224" s="71"/>
      <c r="S224" s="71"/>
      <c r="T224" s="71"/>
      <c r="U224" s="16" t="e">
        <f t="shared" si="95"/>
        <v>#N/A</v>
      </c>
      <c r="V224" s="14" t="e">
        <f t="shared" si="96"/>
        <v>#N/A</v>
      </c>
      <c r="W224" s="14" t="e">
        <f t="shared" si="118"/>
        <v>#N/A</v>
      </c>
      <c r="X224" s="14" t="e">
        <f t="shared" si="97"/>
        <v>#N/A</v>
      </c>
      <c r="Y224" s="14" t="e">
        <f t="shared" si="98"/>
        <v>#N/A</v>
      </c>
      <c r="Z224" s="14" t="e">
        <f t="array" ref="Z224">_xlfn.IFS(H224=1,2,H224=3,1)</f>
        <v>#N/A</v>
      </c>
      <c r="AA224" s="14" t="e">
        <f t="shared" si="99"/>
        <v>#N/A</v>
      </c>
      <c r="AB224" s="14" t="e">
        <f t="shared" si="90"/>
        <v>#N/A</v>
      </c>
      <c r="AC224" s="14" t="e">
        <f t="shared" si="100"/>
        <v>#N/A</v>
      </c>
      <c r="AD224" s="14" t="e">
        <f t="shared" si="101"/>
        <v>#N/A</v>
      </c>
      <c r="AE224" s="14" t="e">
        <f t="shared" si="102"/>
        <v>#N/A</v>
      </c>
      <c r="AF224" s="14" t="e">
        <f t="shared" si="103"/>
        <v>#N/A</v>
      </c>
      <c r="AG224" s="14">
        <f t="shared" si="104"/>
        <v>0</v>
      </c>
      <c r="AH224" s="14" t="str">
        <f t="shared" si="105"/>
        <v/>
      </c>
      <c r="AI224" s="14">
        <f t="shared" si="106"/>
        <v>0</v>
      </c>
      <c r="AJ224" s="14" t="e">
        <f t="shared" si="107"/>
        <v>#VALUE!</v>
      </c>
      <c r="AK224" s="14" t="e">
        <f t="shared" si="108"/>
        <v>#N/A</v>
      </c>
      <c r="AL224" s="14" t="e">
        <f t="shared" si="109"/>
        <v>#N/A</v>
      </c>
      <c r="AM224" s="14">
        <f t="shared" si="110"/>
        <v>0</v>
      </c>
      <c r="AN224" s="14">
        <f t="shared" si="111"/>
        <v>0</v>
      </c>
      <c r="AO224" s="14"/>
      <c r="AP224" s="14" t="e">
        <f t="shared" si="112"/>
        <v>#N/A</v>
      </c>
      <c r="AQ224" s="14" t="e">
        <f t="shared" si="113"/>
        <v>#VALUE!</v>
      </c>
      <c r="AR224" s="14" t="str">
        <f t="shared" si="114"/>
        <v/>
      </c>
      <c r="AS224" s="14">
        <f t="shared" si="115"/>
        <v>0</v>
      </c>
      <c r="AT224" s="14">
        <f t="shared" si="116"/>
        <v>0</v>
      </c>
      <c r="AU224" s="14">
        <f t="shared" si="117"/>
        <v>0</v>
      </c>
    </row>
    <row r="225" spans="1:47" x14ac:dyDescent="0.2">
      <c r="A225" s="46">
        <f t="shared" si="91"/>
        <v>0</v>
      </c>
      <c r="B225" s="62" t="e">
        <f t="shared" si="92"/>
        <v>#N/A</v>
      </c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2">
        <f t="shared" si="93"/>
        <v>0</v>
      </c>
      <c r="N225" s="60"/>
      <c r="O225" s="60"/>
      <c r="P225" s="60" t="e">
        <f t="shared" si="94"/>
        <v>#N/A</v>
      </c>
      <c r="Q225" s="178"/>
      <c r="R225" s="60"/>
      <c r="S225" s="60"/>
      <c r="T225" s="60"/>
      <c r="U225" s="46" t="e">
        <f t="shared" si="95"/>
        <v>#N/A</v>
      </c>
      <c r="V225" s="62" t="e">
        <f t="shared" si="96"/>
        <v>#N/A</v>
      </c>
      <c r="W225" s="62" t="e">
        <f t="shared" si="118"/>
        <v>#N/A</v>
      </c>
      <c r="X225" s="62" t="e">
        <f t="shared" si="97"/>
        <v>#N/A</v>
      </c>
      <c r="Y225" s="62" t="e">
        <f t="shared" si="98"/>
        <v>#N/A</v>
      </c>
      <c r="Z225" s="62" t="e">
        <f t="array" ref="Z225">_xlfn.IFS(H225=1,2,H225=3,1)</f>
        <v>#N/A</v>
      </c>
      <c r="AA225" s="62" t="e">
        <f t="shared" si="99"/>
        <v>#N/A</v>
      </c>
      <c r="AB225" s="62" t="e">
        <f t="shared" si="90"/>
        <v>#N/A</v>
      </c>
      <c r="AC225" s="62" t="e">
        <f t="shared" si="100"/>
        <v>#N/A</v>
      </c>
      <c r="AD225" s="62" t="e">
        <f t="shared" si="101"/>
        <v>#N/A</v>
      </c>
      <c r="AE225" s="62" t="e">
        <f t="shared" si="102"/>
        <v>#N/A</v>
      </c>
      <c r="AF225" s="62" t="e">
        <f t="shared" si="103"/>
        <v>#N/A</v>
      </c>
      <c r="AG225" s="62">
        <f t="shared" si="104"/>
        <v>0</v>
      </c>
      <c r="AH225" s="62" t="str">
        <f t="shared" si="105"/>
        <v/>
      </c>
      <c r="AI225" s="62">
        <f t="shared" si="106"/>
        <v>0</v>
      </c>
      <c r="AJ225" s="62" t="e">
        <f t="shared" si="107"/>
        <v>#VALUE!</v>
      </c>
      <c r="AK225" s="62" t="e">
        <f t="shared" si="108"/>
        <v>#N/A</v>
      </c>
      <c r="AL225" s="62" t="e">
        <f t="shared" si="109"/>
        <v>#N/A</v>
      </c>
      <c r="AM225" s="62">
        <f t="shared" si="110"/>
        <v>0</v>
      </c>
      <c r="AN225" s="62">
        <f t="shared" si="111"/>
        <v>0</v>
      </c>
      <c r="AO225" s="62"/>
      <c r="AP225" s="62" t="e">
        <f t="shared" si="112"/>
        <v>#N/A</v>
      </c>
      <c r="AQ225" s="62" t="e">
        <f t="shared" si="113"/>
        <v>#VALUE!</v>
      </c>
      <c r="AR225" s="62" t="str">
        <f t="shared" si="114"/>
        <v/>
      </c>
      <c r="AS225" s="62">
        <f t="shared" si="115"/>
        <v>0</v>
      </c>
      <c r="AT225" s="62">
        <f t="shared" si="116"/>
        <v>0</v>
      </c>
      <c r="AU225" s="62">
        <f t="shared" si="117"/>
        <v>0</v>
      </c>
    </row>
    <row r="226" spans="1:47" ht="14.45" customHeight="1" x14ac:dyDescent="0.2">
      <c r="A226" s="46">
        <f t="shared" si="91"/>
        <v>0</v>
      </c>
      <c r="B226" s="62" t="e">
        <f t="shared" si="92"/>
        <v>#N/A</v>
      </c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2">
        <f t="shared" si="93"/>
        <v>0</v>
      </c>
      <c r="N226" s="31"/>
      <c r="O226" s="60"/>
      <c r="P226" s="60" t="e">
        <f t="shared" si="94"/>
        <v>#N/A</v>
      </c>
      <c r="Q226" s="178"/>
      <c r="R226" s="60"/>
      <c r="S226" s="60"/>
      <c r="T226" s="60"/>
      <c r="U226" s="46" t="e">
        <f t="shared" si="95"/>
        <v>#N/A</v>
      </c>
      <c r="V226" s="62" t="e">
        <f t="shared" si="96"/>
        <v>#N/A</v>
      </c>
      <c r="W226" s="62" t="e">
        <f t="shared" si="118"/>
        <v>#N/A</v>
      </c>
      <c r="X226" s="62" t="e">
        <f t="shared" si="97"/>
        <v>#N/A</v>
      </c>
      <c r="Y226" s="62" t="e">
        <f t="shared" si="98"/>
        <v>#N/A</v>
      </c>
      <c r="Z226" s="62" t="e">
        <f t="array" ref="Z226">_xlfn.IFS(H226=1,2,H226=3,1)</f>
        <v>#N/A</v>
      </c>
      <c r="AA226" s="62" t="e">
        <f t="shared" si="99"/>
        <v>#N/A</v>
      </c>
      <c r="AB226" s="62" t="e">
        <f t="shared" si="90"/>
        <v>#N/A</v>
      </c>
      <c r="AC226" s="62" t="e">
        <f t="shared" si="100"/>
        <v>#N/A</v>
      </c>
      <c r="AD226" s="62" t="e">
        <f t="shared" si="101"/>
        <v>#N/A</v>
      </c>
      <c r="AE226" s="62" t="e">
        <f t="shared" si="102"/>
        <v>#N/A</v>
      </c>
      <c r="AF226" s="62" t="e">
        <f t="shared" si="103"/>
        <v>#N/A</v>
      </c>
      <c r="AG226" s="62">
        <f t="shared" si="104"/>
        <v>0</v>
      </c>
      <c r="AH226" s="62" t="str">
        <f t="shared" si="105"/>
        <v/>
      </c>
      <c r="AI226" s="62">
        <f t="shared" si="106"/>
        <v>0</v>
      </c>
      <c r="AJ226" s="62" t="e">
        <f t="shared" si="107"/>
        <v>#VALUE!</v>
      </c>
      <c r="AK226" s="62" t="e">
        <f t="shared" si="108"/>
        <v>#N/A</v>
      </c>
      <c r="AL226" s="62" t="e">
        <f t="shared" si="109"/>
        <v>#N/A</v>
      </c>
      <c r="AM226" s="62">
        <f t="shared" si="110"/>
        <v>0</v>
      </c>
      <c r="AN226" s="62">
        <f t="shared" si="111"/>
        <v>0</v>
      </c>
      <c r="AO226" s="62"/>
      <c r="AP226" s="62" t="e">
        <f t="shared" si="112"/>
        <v>#N/A</v>
      </c>
      <c r="AQ226" s="62" t="e">
        <f t="shared" si="113"/>
        <v>#VALUE!</v>
      </c>
      <c r="AR226" s="62" t="str">
        <f t="shared" si="114"/>
        <v/>
      </c>
      <c r="AS226" s="62">
        <f t="shared" si="115"/>
        <v>0</v>
      </c>
      <c r="AT226" s="62">
        <f t="shared" si="116"/>
        <v>0</v>
      </c>
      <c r="AU226" s="62">
        <f t="shared" si="117"/>
        <v>0</v>
      </c>
    </row>
    <row r="227" spans="1:47" ht="14.45" customHeight="1" x14ac:dyDescent="0.2">
      <c r="A227" s="46">
        <f t="shared" si="91"/>
        <v>0</v>
      </c>
      <c r="B227" s="62" t="e">
        <f t="shared" si="92"/>
        <v>#N/A</v>
      </c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2">
        <f t="shared" si="93"/>
        <v>0</v>
      </c>
      <c r="N227" s="31"/>
      <c r="O227" s="60"/>
      <c r="P227" s="60" t="e">
        <f t="shared" si="94"/>
        <v>#N/A</v>
      </c>
      <c r="Q227" s="178"/>
      <c r="R227" s="60"/>
      <c r="S227" s="60"/>
      <c r="T227" s="60"/>
      <c r="U227" s="46" t="e">
        <f t="shared" si="95"/>
        <v>#N/A</v>
      </c>
      <c r="V227" s="62" t="e">
        <f t="shared" si="96"/>
        <v>#N/A</v>
      </c>
      <c r="W227" s="62" t="e">
        <f t="shared" si="118"/>
        <v>#N/A</v>
      </c>
      <c r="X227" s="62" t="e">
        <f t="shared" si="97"/>
        <v>#N/A</v>
      </c>
      <c r="Y227" s="62" t="e">
        <f t="shared" si="98"/>
        <v>#N/A</v>
      </c>
      <c r="Z227" s="62" t="e">
        <f t="array" ref="Z227">_xlfn.IFS(H227=1,2,H227=3,1)</f>
        <v>#N/A</v>
      </c>
      <c r="AA227" s="62" t="e">
        <f t="shared" si="99"/>
        <v>#N/A</v>
      </c>
      <c r="AB227" s="62" t="e">
        <f t="shared" si="90"/>
        <v>#N/A</v>
      </c>
      <c r="AC227" s="62" t="e">
        <f t="shared" si="100"/>
        <v>#N/A</v>
      </c>
      <c r="AD227" s="62" t="e">
        <f t="shared" si="101"/>
        <v>#N/A</v>
      </c>
      <c r="AE227" s="62" t="e">
        <f t="shared" si="102"/>
        <v>#N/A</v>
      </c>
      <c r="AF227" s="62" t="e">
        <f t="shared" si="103"/>
        <v>#N/A</v>
      </c>
      <c r="AG227" s="62">
        <f t="shared" si="104"/>
        <v>0</v>
      </c>
      <c r="AH227" s="62" t="str">
        <f t="shared" si="105"/>
        <v/>
      </c>
      <c r="AI227" s="62">
        <f t="shared" si="106"/>
        <v>0</v>
      </c>
      <c r="AJ227" s="62" t="e">
        <f t="shared" si="107"/>
        <v>#VALUE!</v>
      </c>
      <c r="AK227" s="62" t="e">
        <f t="shared" si="108"/>
        <v>#N/A</v>
      </c>
      <c r="AL227" s="62" t="e">
        <f t="shared" si="109"/>
        <v>#N/A</v>
      </c>
      <c r="AM227" s="62">
        <f t="shared" si="110"/>
        <v>0</v>
      </c>
      <c r="AN227" s="62">
        <f t="shared" si="111"/>
        <v>0</v>
      </c>
      <c r="AO227" s="62"/>
      <c r="AP227" s="62" t="e">
        <f t="shared" si="112"/>
        <v>#N/A</v>
      </c>
      <c r="AQ227" s="62" t="e">
        <f t="shared" si="113"/>
        <v>#VALUE!</v>
      </c>
      <c r="AR227" s="62" t="str">
        <f t="shared" si="114"/>
        <v/>
      </c>
      <c r="AS227" s="62">
        <f t="shared" si="115"/>
        <v>0</v>
      </c>
      <c r="AT227" s="62">
        <f t="shared" si="116"/>
        <v>0</v>
      </c>
      <c r="AU227" s="62">
        <f t="shared" si="117"/>
        <v>0</v>
      </c>
    </row>
    <row r="228" spans="1:47" ht="14.45" customHeight="1" x14ac:dyDescent="0.2">
      <c r="A228" s="46">
        <f t="shared" si="91"/>
        <v>0</v>
      </c>
      <c r="B228" s="62" t="e">
        <f t="shared" si="92"/>
        <v>#N/A</v>
      </c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2">
        <f t="shared" si="93"/>
        <v>0</v>
      </c>
      <c r="N228" s="31"/>
      <c r="O228" s="60"/>
      <c r="P228" s="60" t="e">
        <f t="shared" si="94"/>
        <v>#N/A</v>
      </c>
      <c r="Q228" s="178"/>
      <c r="R228" s="60"/>
      <c r="S228" s="60"/>
      <c r="T228" s="60"/>
      <c r="U228" s="46" t="e">
        <f t="shared" si="95"/>
        <v>#N/A</v>
      </c>
      <c r="V228" s="62" t="e">
        <f t="shared" si="96"/>
        <v>#N/A</v>
      </c>
      <c r="W228" s="62" t="e">
        <f t="shared" si="118"/>
        <v>#N/A</v>
      </c>
      <c r="X228" s="62" t="e">
        <f t="shared" si="97"/>
        <v>#N/A</v>
      </c>
      <c r="Y228" s="62" t="e">
        <f t="shared" si="98"/>
        <v>#N/A</v>
      </c>
      <c r="Z228" s="62" t="e">
        <f t="array" ref="Z228">_xlfn.IFS(H228=1,2,H228=3,1)</f>
        <v>#N/A</v>
      </c>
      <c r="AA228" s="62" t="e">
        <f t="shared" si="99"/>
        <v>#N/A</v>
      </c>
      <c r="AB228" s="62" t="e">
        <f t="shared" si="90"/>
        <v>#N/A</v>
      </c>
      <c r="AC228" s="62" t="e">
        <f t="shared" si="100"/>
        <v>#N/A</v>
      </c>
      <c r="AD228" s="62" t="e">
        <f t="shared" si="101"/>
        <v>#N/A</v>
      </c>
      <c r="AE228" s="62" t="e">
        <f t="shared" si="102"/>
        <v>#N/A</v>
      </c>
      <c r="AF228" s="62" t="e">
        <f t="shared" si="103"/>
        <v>#N/A</v>
      </c>
      <c r="AG228" s="62">
        <f t="shared" si="104"/>
        <v>0</v>
      </c>
      <c r="AH228" s="62" t="str">
        <f t="shared" si="105"/>
        <v/>
      </c>
      <c r="AI228" s="62">
        <f t="shared" si="106"/>
        <v>0</v>
      </c>
      <c r="AJ228" s="62" t="e">
        <f t="shared" si="107"/>
        <v>#VALUE!</v>
      </c>
      <c r="AK228" s="62" t="e">
        <f t="shared" si="108"/>
        <v>#N/A</v>
      </c>
      <c r="AL228" s="62" t="e">
        <f t="shared" si="109"/>
        <v>#N/A</v>
      </c>
      <c r="AM228" s="62">
        <f t="shared" si="110"/>
        <v>0</v>
      </c>
      <c r="AN228" s="62">
        <f t="shared" si="111"/>
        <v>0</v>
      </c>
      <c r="AO228" s="62"/>
      <c r="AP228" s="62" t="e">
        <f t="shared" si="112"/>
        <v>#N/A</v>
      </c>
      <c r="AQ228" s="62" t="e">
        <f t="shared" si="113"/>
        <v>#VALUE!</v>
      </c>
      <c r="AR228" s="62" t="str">
        <f t="shared" si="114"/>
        <v/>
      </c>
      <c r="AS228" s="62">
        <f t="shared" si="115"/>
        <v>0</v>
      </c>
      <c r="AT228" s="62">
        <f t="shared" si="116"/>
        <v>0</v>
      </c>
      <c r="AU228" s="62">
        <f t="shared" si="117"/>
        <v>0</v>
      </c>
    </row>
    <row r="229" spans="1:47" ht="14.45" customHeight="1" x14ac:dyDescent="0.2">
      <c r="A229" s="46">
        <f t="shared" si="91"/>
        <v>0</v>
      </c>
      <c r="B229" s="62" t="e">
        <f t="shared" si="92"/>
        <v>#N/A</v>
      </c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2">
        <f t="shared" si="93"/>
        <v>0</v>
      </c>
      <c r="N229" s="31"/>
      <c r="O229" s="60"/>
      <c r="P229" s="60" t="e">
        <f t="shared" si="94"/>
        <v>#N/A</v>
      </c>
      <c r="Q229" s="178"/>
      <c r="R229" s="60"/>
      <c r="S229" s="60"/>
      <c r="T229" s="60"/>
      <c r="U229" s="46" t="e">
        <f t="shared" si="95"/>
        <v>#N/A</v>
      </c>
      <c r="V229" s="62" t="e">
        <f t="shared" si="96"/>
        <v>#N/A</v>
      </c>
      <c r="W229" s="62" t="e">
        <f t="shared" si="118"/>
        <v>#N/A</v>
      </c>
      <c r="X229" s="62" t="e">
        <f t="shared" si="97"/>
        <v>#N/A</v>
      </c>
      <c r="Y229" s="62" t="e">
        <f t="shared" si="98"/>
        <v>#N/A</v>
      </c>
      <c r="Z229" s="62" t="e">
        <f t="array" ref="Z229">_xlfn.IFS(H229=1,2,H229=3,1)</f>
        <v>#N/A</v>
      </c>
      <c r="AA229" s="62" t="e">
        <f t="shared" si="99"/>
        <v>#N/A</v>
      </c>
      <c r="AB229" s="62" t="e">
        <f t="shared" si="90"/>
        <v>#N/A</v>
      </c>
      <c r="AC229" s="62" t="e">
        <f t="shared" si="100"/>
        <v>#N/A</v>
      </c>
      <c r="AD229" s="62" t="e">
        <f t="shared" si="101"/>
        <v>#N/A</v>
      </c>
      <c r="AE229" s="62" t="e">
        <f t="shared" si="102"/>
        <v>#N/A</v>
      </c>
      <c r="AF229" s="62" t="e">
        <f t="shared" si="103"/>
        <v>#N/A</v>
      </c>
      <c r="AG229" s="62">
        <f t="shared" si="104"/>
        <v>0</v>
      </c>
      <c r="AH229" s="62" t="str">
        <f t="shared" si="105"/>
        <v/>
      </c>
      <c r="AI229" s="62">
        <f t="shared" si="106"/>
        <v>0</v>
      </c>
      <c r="AJ229" s="62" t="e">
        <f t="shared" si="107"/>
        <v>#VALUE!</v>
      </c>
      <c r="AK229" s="62" t="e">
        <f t="shared" si="108"/>
        <v>#N/A</v>
      </c>
      <c r="AL229" s="62" t="e">
        <f t="shared" si="109"/>
        <v>#N/A</v>
      </c>
      <c r="AM229" s="62">
        <f t="shared" si="110"/>
        <v>0</v>
      </c>
      <c r="AN229" s="62">
        <f t="shared" si="111"/>
        <v>0</v>
      </c>
      <c r="AO229" s="62"/>
      <c r="AP229" s="62" t="e">
        <f t="shared" si="112"/>
        <v>#N/A</v>
      </c>
      <c r="AQ229" s="62" t="e">
        <f t="shared" si="113"/>
        <v>#VALUE!</v>
      </c>
      <c r="AR229" s="62" t="str">
        <f t="shared" si="114"/>
        <v/>
      </c>
      <c r="AS229" s="62">
        <f t="shared" si="115"/>
        <v>0</v>
      </c>
      <c r="AT229" s="62">
        <f t="shared" si="116"/>
        <v>0</v>
      </c>
      <c r="AU229" s="62">
        <f t="shared" si="117"/>
        <v>0</v>
      </c>
    </row>
    <row r="230" spans="1:47" ht="14.45" customHeight="1" x14ac:dyDescent="0.2">
      <c r="A230" s="46">
        <f t="shared" si="91"/>
        <v>0</v>
      </c>
      <c r="B230" s="62" t="e">
        <f t="shared" si="92"/>
        <v>#N/A</v>
      </c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2">
        <f t="shared" si="93"/>
        <v>0</v>
      </c>
      <c r="N230" s="31"/>
      <c r="O230" s="60"/>
      <c r="P230" s="60" t="e">
        <f t="shared" si="94"/>
        <v>#N/A</v>
      </c>
      <c r="Q230" s="178"/>
      <c r="R230" s="60"/>
      <c r="S230" s="60"/>
      <c r="T230" s="60"/>
      <c r="U230" s="46" t="e">
        <f t="shared" si="95"/>
        <v>#N/A</v>
      </c>
      <c r="V230" s="62" t="e">
        <f t="shared" si="96"/>
        <v>#N/A</v>
      </c>
      <c r="W230" s="62" t="e">
        <f t="shared" si="118"/>
        <v>#N/A</v>
      </c>
      <c r="X230" s="62" t="e">
        <f t="shared" si="97"/>
        <v>#N/A</v>
      </c>
      <c r="Y230" s="62" t="e">
        <f t="shared" si="98"/>
        <v>#N/A</v>
      </c>
      <c r="Z230" s="62" t="e">
        <f t="array" ref="Z230">_xlfn.IFS(H230=1,2,H230=3,1)</f>
        <v>#N/A</v>
      </c>
      <c r="AA230" s="62" t="e">
        <f t="shared" si="99"/>
        <v>#N/A</v>
      </c>
      <c r="AB230" s="62" t="e">
        <f t="shared" si="90"/>
        <v>#N/A</v>
      </c>
      <c r="AC230" s="62" t="e">
        <f t="shared" si="100"/>
        <v>#N/A</v>
      </c>
      <c r="AD230" s="62" t="e">
        <f t="shared" si="101"/>
        <v>#N/A</v>
      </c>
      <c r="AE230" s="62" t="e">
        <f t="shared" si="102"/>
        <v>#N/A</v>
      </c>
      <c r="AF230" s="62" t="e">
        <f t="shared" si="103"/>
        <v>#N/A</v>
      </c>
      <c r="AG230" s="62">
        <f t="shared" si="104"/>
        <v>0</v>
      </c>
      <c r="AH230" s="62" t="str">
        <f t="shared" si="105"/>
        <v/>
      </c>
      <c r="AI230" s="62">
        <f t="shared" si="106"/>
        <v>0</v>
      </c>
      <c r="AJ230" s="62" t="e">
        <f t="shared" si="107"/>
        <v>#VALUE!</v>
      </c>
      <c r="AK230" s="62" t="e">
        <f t="shared" si="108"/>
        <v>#N/A</v>
      </c>
      <c r="AL230" s="62" t="e">
        <f t="shared" si="109"/>
        <v>#N/A</v>
      </c>
      <c r="AM230" s="62">
        <f t="shared" si="110"/>
        <v>0</v>
      </c>
      <c r="AN230" s="62">
        <f t="shared" si="111"/>
        <v>0</v>
      </c>
      <c r="AO230" s="62"/>
      <c r="AP230" s="62" t="e">
        <f t="shared" si="112"/>
        <v>#N/A</v>
      </c>
      <c r="AQ230" s="62" t="e">
        <f t="shared" si="113"/>
        <v>#VALUE!</v>
      </c>
      <c r="AR230" s="62" t="str">
        <f t="shared" si="114"/>
        <v/>
      </c>
      <c r="AS230" s="62">
        <f t="shared" si="115"/>
        <v>0</v>
      </c>
      <c r="AT230" s="62">
        <f t="shared" si="116"/>
        <v>0</v>
      </c>
      <c r="AU230" s="62">
        <f t="shared" si="117"/>
        <v>0</v>
      </c>
    </row>
    <row r="231" spans="1:47" ht="14.45" customHeight="1" x14ac:dyDescent="0.2">
      <c r="A231" s="46">
        <f t="shared" si="91"/>
        <v>0</v>
      </c>
      <c r="B231" s="62" t="e">
        <f t="shared" si="92"/>
        <v>#N/A</v>
      </c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2">
        <f t="shared" si="93"/>
        <v>0</v>
      </c>
      <c r="N231" s="31"/>
      <c r="O231" s="60"/>
      <c r="P231" s="60" t="e">
        <f t="shared" si="94"/>
        <v>#N/A</v>
      </c>
      <c r="Q231" s="178"/>
      <c r="R231" s="60"/>
      <c r="S231" s="60"/>
      <c r="T231" s="60"/>
      <c r="U231" s="46" t="e">
        <f t="shared" si="95"/>
        <v>#N/A</v>
      </c>
      <c r="V231" s="62" t="e">
        <f t="shared" si="96"/>
        <v>#N/A</v>
      </c>
      <c r="W231" s="62" t="e">
        <f t="shared" si="118"/>
        <v>#N/A</v>
      </c>
      <c r="X231" s="62" t="e">
        <f t="shared" si="97"/>
        <v>#N/A</v>
      </c>
      <c r="Y231" s="62" t="e">
        <f t="shared" si="98"/>
        <v>#N/A</v>
      </c>
      <c r="Z231" s="62" t="e">
        <f t="array" ref="Z231">_xlfn.IFS(H231=1,2,H231=3,1)</f>
        <v>#N/A</v>
      </c>
      <c r="AA231" s="62" t="e">
        <f t="shared" si="99"/>
        <v>#N/A</v>
      </c>
      <c r="AB231" s="62" t="e">
        <f t="shared" si="90"/>
        <v>#N/A</v>
      </c>
      <c r="AC231" s="62" t="e">
        <f t="shared" si="100"/>
        <v>#N/A</v>
      </c>
      <c r="AD231" s="62" t="e">
        <f t="shared" si="101"/>
        <v>#N/A</v>
      </c>
      <c r="AE231" s="62" t="e">
        <f t="shared" si="102"/>
        <v>#N/A</v>
      </c>
      <c r="AF231" s="62" t="e">
        <f t="shared" si="103"/>
        <v>#N/A</v>
      </c>
      <c r="AG231" s="62">
        <f t="shared" si="104"/>
        <v>0</v>
      </c>
      <c r="AH231" s="62" t="str">
        <f t="shared" si="105"/>
        <v/>
      </c>
      <c r="AI231" s="62">
        <f t="shared" si="106"/>
        <v>0</v>
      </c>
      <c r="AJ231" s="62" t="e">
        <f t="shared" si="107"/>
        <v>#VALUE!</v>
      </c>
      <c r="AK231" s="62" t="e">
        <f t="shared" si="108"/>
        <v>#N/A</v>
      </c>
      <c r="AL231" s="62" t="e">
        <f t="shared" si="109"/>
        <v>#N/A</v>
      </c>
      <c r="AM231" s="62">
        <f t="shared" si="110"/>
        <v>0</v>
      </c>
      <c r="AN231" s="62">
        <f t="shared" si="111"/>
        <v>0</v>
      </c>
      <c r="AO231" s="62"/>
      <c r="AP231" s="62" t="e">
        <f t="shared" si="112"/>
        <v>#N/A</v>
      </c>
      <c r="AQ231" s="62" t="e">
        <f t="shared" si="113"/>
        <v>#VALUE!</v>
      </c>
      <c r="AR231" s="62" t="str">
        <f t="shared" si="114"/>
        <v/>
      </c>
      <c r="AS231" s="62">
        <f t="shared" si="115"/>
        <v>0</v>
      </c>
      <c r="AT231" s="62">
        <f t="shared" si="116"/>
        <v>0</v>
      </c>
      <c r="AU231" s="62">
        <f t="shared" si="117"/>
        <v>0</v>
      </c>
    </row>
    <row r="232" spans="1:47" ht="14.45" customHeight="1" x14ac:dyDescent="0.2">
      <c r="A232" s="46">
        <f t="shared" si="91"/>
        <v>0</v>
      </c>
      <c r="B232" s="62" t="e">
        <f t="shared" si="92"/>
        <v>#N/A</v>
      </c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2">
        <f t="shared" si="93"/>
        <v>0</v>
      </c>
      <c r="N232" s="31"/>
      <c r="O232" s="60"/>
      <c r="P232" s="60" t="e">
        <f t="shared" si="94"/>
        <v>#N/A</v>
      </c>
      <c r="Q232" s="178"/>
      <c r="R232" s="60"/>
      <c r="S232" s="60"/>
      <c r="T232" s="60"/>
      <c r="U232" s="46" t="e">
        <f t="shared" si="95"/>
        <v>#N/A</v>
      </c>
      <c r="V232" s="62" t="e">
        <f t="shared" si="96"/>
        <v>#N/A</v>
      </c>
      <c r="W232" s="62" t="e">
        <f t="shared" si="118"/>
        <v>#N/A</v>
      </c>
      <c r="X232" s="62" t="e">
        <f t="shared" si="97"/>
        <v>#N/A</v>
      </c>
      <c r="Y232" s="62" t="e">
        <f t="shared" si="98"/>
        <v>#N/A</v>
      </c>
      <c r="Z232" s="62" t="e">
        <f t="array" ref="Z232">_xlfn.IFS(H232=1,2,H232=3,1)</f>
        <v>#N/A</v>
      </c>
      <c r="AA232" s="62" t="e">
        <f t="shared" si="99"/>
        <v>#N/A</v>
      </c>
      <c r="AB232" s="62" t="e">
        <f t="shared" si="90"/>
        <v>#N/A</v>
      </c>
      <c r="AC232" s="62" t="e">
        <f t="shared" si="100"/>
        <v>#N/A</v>
      </c>
      <c r="AD232" s="62" t="e">
        <f t="shared" si="101"/>
        <v>#N/A</v>
      </c>
      <c r="AE232" s="62" t="e">
        <f t="shared" si="102"/>
        <v>#N/A</v>
      </c>
      <c r="AF232" s="62" t="e">
        <f t="shared" si="103"/>
        <v>#N/A</v>
      </c>
      <c r="AG232" s="62">
        <f t="shared" si="104"/>
        <v>0</v>
      </c>
      <c r="AH232" s="62" t="str">
        <f t="shared" si="105"/>
        <v/>
      </c>
      <c r="AI232" s="62">
        <f t="shared" si="106"/>
        <v>0</v>
      </c>
      <c r="AJ232" s="62" t="e">
        <f t="shared" si="107"/>
        <v>#VALUE!</v>
      </c>
      <c r="AK232" s="62" t="e">
        <f t="shared" si="108"/>
        <v>#N/A</v>
      </c>
      <c r="AL232" s="62" t="e">
        <f t="shared" si="109"/>
        <v>#N/A</v>
      </c>
      <c r="AM232" s="62">
        <f t="shared" si="110"/>
        <v>0</v>
      </c>
      <c r="AN232" s="62">
        <f t="shared" si="111"/>
        <v>0</v>
      </c>
      <c r="AO232" s="62"/>
      <c r="AP232" s="62" t="e">
        <f t="shared" si="112"/>
        <v>#N/A</v>
      </c>
      <c r="AQ232" s="62" t="e">
        <f t="shared" si="113"/>
        <v>#VALUE!</v>
      </c>
      <c r="AR232" s="62" t="str">
        <f t="shared" si="114"/>
        <v/>
      </c>
      <c r="AS232" s="62">
        <f t="shared" si="115"/>
        <v>0</v>
      </c>
      <c r="AT232" s="62">
        <f t="shared" si="116"/>
        <v>0</v>
      </c>
      <c r="AU232" s="62">
        <f t="shared" si="117"/>
        <v>0</v>
      </c>
    </row>
    <row r="233" spans="1:47" ht="14.45" customHeight="1" x14ac:dyDescent="0.2">
      <c r="A233" s="46">
        <f t="shared" si="91"/>
        <v>0</v>
      </c>
      <c r="B233" s="62" t="e">
        <f t="shared" si="92"/>
        <v>#N/A</v>
      </c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2">
        <f t="shared" si="93"/>
        <v>0</v>
      </c>
      <c r="N233" s="31"/>
      <c r="O233" s="60"/>
      <c r="P233" s="60" t="e">
        <f t="shared" si="94"/>
        <v>#N/A</v>
      </c>
      <c r="Q233" s="178"/>
      <c r="R233" s="60"/>
      <c r="S233" s="60"/>
      <c r="T233" s="60"/>
      <c r="U233" s="46" t="e">
        <f t="shared" si="95"/>
        <v>#N/A</v>
      </c>
      <c r="V233" s="62" t="e">
        <f t="shared" si="96"/>
        <v>#N/A</v>
      </c>
      <c r="W233" s="62" t="e">
        <f t="shared" si="118"/>
        <v>#N/A</v>
      </c>
      <c r="X233" s="62" t="e">
        <f t="shared" si="97"/>
        <v>#N/A</v>
      </c>
      <c r="Y233" s="62" t="e">
        <f t="shared" si="98"/>
        <v>#N/A</v>
      </c>
      <c r="Z233" s="62" t="e">
        <f t="array" ref="Z233">_xlfn.IFS(H233=1,2,H233=3,1)</f>
        <v>#N/A</v>
      </c>
      <c r="AA233" s="62" t="e">
        <f t="shared" si="99"/>
        <v>#N/A</v>
      </c>
      <c r="AB233" s="62" t="e">
        <f t="shared" si="90"/>
        <v>#N/A</v>
      </c>
      <c r="AC233" s="62" t="e">
        <f t="shared" si="100"/>
        <v>#N/A</v>
      </c>
      <c r="AD233" s="62" t="e">
        <f t="shared" si="101"/>
        <v>#N/A</v>
      </c>
      <c r="AE233" s="62" t="e">
        <f t="shared" si="102"/>
        <v>#N/A</v>
      </c>
      <c r="AF233" s="62" t="e">
        <f t="shared" si="103"/>
        <v>#N/A</v>
      </c>
      <c r="AG233" s="62">
        <f t="shared" si="104"/>
        <v>0</v>
      </c>
      <c r="AH233" s="62" t="str">
        <f t="shared" si="105"/>
        <v/>
      </c>
      <c r="AI233" s="62">
        <f t="shared" si="106"/>
        <v>0</v>
      </c>
      <c r="AJ233" s="62" t="e">
        <f t="shared" si="107"/>
        <v>#VALUE!</v>
      </c>
      <c r="AK233" s="62" t="e">
        <f t="shared" si="108"/>
        <v>#N/A</v>
      </c>
      <c r="AL233" s="62" t="e">
        <f t="shared" si="109"/>
        <v>#N/A</v>
      </c>
      <c r="AM233" s="62">
        <f t="shared" si="110"/>
        <v>0</v>
      </c>
      <c r="AN233" s="62">
        <f t="shared" si="111"/>
        <v>0</v>
      </c>
      <c r="AO233" s="62"/>
      <c r="AP233" s="62" t="e">
        <f t="shared" si="112"/>
        <v>#N/A</v>
      </c>
      <c r="AQ233" s="62" t="e">
        <f t="shared" si="113"/>
        <v>#VALUE!</v>
      </c>
      <c r="AR233" s="62" t="str">
        <f t="shared" si="114"/>
        <v/>
      </c>
      <c r="AS233" s="62">
        <f t="shared" si="115"/>
        <v>0</v>
      </c>
      <c r="AT233" s="62">
        <f t="shared" si="116"/>
        <v>0</v>
      </c>
      <c r="AU233" s="62">
        <f t="shared" si="117"/>
        <v>0</v>
      </c>
    </row>
    <row r="234" spans="1:47" ht="14.45" customHeight="1" x14ac:dyDescent="0.2">
      <c r="A234" s="46">
        <f t="shared" si="91"/>
        <v>0</v>
      </c>
      <c r="B234" s="62" t="e">
        <f t="shared" si="92"/>
        <v>#N/A</v>
      </c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2">
        <f t="shared" si="93"/>
        <v>0</v>
      </c>
      <c r="N234" s="31"/>
      <c r="O234" s="60"/>
      <c r="P234" s="60" t="e">
        <f t="shared" si="94"/>
        <v>#N/A</v>
      </c>
      <c r="Q234" s="178"/>
      <c r="R234" s="60"/>
      <c r="S234" s="60"/>
      <c r="T234" s="60"/>
      <c r="U234" s="46" t="e">
        <f t="shared" si="95"/>
        <v>#N/A</v>
      </c>
      <c r="V234" s="62" t="e">
        <f t="shared" si="96"/>
        <v>#N/A</v>
      </c>
      <c r="W234" s="62" t="e">
        <f t="shared" si="118"/>
        <v>#N/A</v>
      </c>
      <c r="X234" s="62" t="e">
        <f t="shared" si="97"/>
        <v>#N/A</v>
      </c>
      <c r="Y234" s="62" t="e">
        <f t="shared" si="98"/>
        <v>#N/A</v>
      </c>
      <c r="Z234" s="62" t="e">
        <f t="array" ref="Z234">_xlfn.IFS(H234=1,2,H234=3,1)</f>
        <v>#N/A</v>
      </c>
      <c r="AA234" s="62" t="e">
        <f t="shared" si="99"/>
        <v>#N/A</v>
      </c>
      <c r="AB234" s="62" t="e">
        <f t="shared" si="90"/>
        <v>#N/A</v>
      </c>
      <c r="AC234" s="62" t="e">
        <f t="shared" si="100"/>
        <v>#N/A</v>
      </c>
      <c r="AD234" s="62" t="e">
        <f t="shared" si="101"/>
        <v>#N/A</v>
      </c>
      <c r="AE234" s="62" t="e">
        <f t="shared" si="102"/>
        <v>#N/A</v>
      </c>
      <c r="AF234" s="62" t="e">
        <f t="shared" si="103"/>
        <v>#N/A</v>
      </c>
      <c r="AG234" s="62">
        <f t="shared" si="104"/>
        <v>0</v>
      </c>
      <c r="AH234" s="62" t="str">
        <f t="shared" si="105"/>
        <v/>
      </c>
      <c r="AI234" s="62">
        <f t="shared" si="106"/>
        <v>0</v>
      </c>
      <c r="AJ234" s="62" t="e">
        <f t="shared" si="107"/>
        <v>#VALUE!</v>
      </c>
      <c r="AK234" s="62" t="e">
        <f t="shared" si="108"/>
        <v>#N/A</v>
      </c>
      <c r="AL234" s="62" t="e">
        <f t="shared" si="109"/>
        <v>#N/A</v>
      </c>
      <c r="AM234" s="62">
        <f t="shared" si="110"/>
        <v>0</v>
      </c>
      <c r="AN234" s="62">
        <f t="shared" si="111"/>
        <v>0</v>
      </c>
      <c r="AO234" s="62"/>
      <c r="AP234" s="62" t="e">
        <f t="shared" si="112"/>
        <v>#N/A</v>
      </c>
      <c r="AQ234" s="62" t="e">
        <f t="shared" si="113"/>
        <v>#VALUE!</v>
      </c>
      <c r="AR234" s="62" t="str">
        <f t="shared" si="114"/>
        <v/>
      </c>
      <c r="AS234" s="62">
        <f t="shared" si="115"/>
        <v>0</v>
      </c>
      <c r="AT234" s="62">
        <f t="shared" si="116"/>
        <v>0</v>
      </c>
      <c r="AU234" s="62">
        <f t="shared" si="117"/>
        <v>0</v>
      </c>
    </row>
    <row r="235" spans="1:47" ht="14.45" customHeight="1" x14ac:dyDescent="0.2">
      <c r="A235" s="46">
        <f t="shared" si="91"/>
        <v>0</v>
      </c>
      <c r="B235" s="62" t="e">
        <f t="shared" si="92"/>
        <v>#N/A</v>
      </c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2">
        <f t="shared" si="93"/>
        <v>0</v>
      </c>
      <c r="N235" s="31"/>
      <c r="O235" s="60"/>
      <c r="P235" s="60" t="e">
        <f t="shared" si="94"/>
        <v>#N/A</v>
      </c>
      <c r="Q235" s="178"/>
      <c r="R235" s="60"/>
      <c r="S235" s="60"/>
      <c r="T235" s="60"/>
      <c r="U235" s="46" t="e">
        <f t="shared" si="95"/>
        <v>#N/A</v>
      </c>
      <c r="V235" s="62" t="e">
        <f t="shared" si="96"/>
        <v>#N/A</v>
      </c>
      <c r="W235" s="62" t="e">
        <f t="shared" si="118"/>
        <v>#N/A</v>
      </c>
      <c r="X235" s="62" t="e">
        <f t="shared" si="97"/>
        <v>#N/A</v>
      </c>
      <c r="Y235" s="62" t="e">
        <f t="shared" si="98"/>
        <v>#N/A</v>
      </c>
      <c r="Z235" s="62" t="e">
        <f t="array" ref="Z235">_xlfn.IFS(H235=1,2,H235=3,1)</f>
        <v>#N/A</v>
      </c>
      <c r="AA235" s="62" t="e">
        <f t="shared" si="99"/>
        <v>#N/A</v>
      </c>
      <c r="AB235" s="62" t="e">
        <f t="shared" si="90"/>
        <v>#N/A</v>
      </c>
      <c r="AC235" s="62" t="e">
        <f t="shared" si="100"/>
        <v>#N/A</v>
      </c>
      <c r="AD235" s="62" t="e">
        <f t="shared" si="101"/>
        <v>#N/A</v>
      </c>
      <c r="AE235" s="62" t="e">
        <f t="shared" si="102"/>
        <v>#N/A</v>
      </c>
      <c r="AF235" s="62" t="e">
        <f t="shared" si="103"/>
        <v>#N/A</v>
      </c>
      <c r="AG235" s="62">
        <f t="shared" si="104"/>
        <v>0</v>
      </c>
      <c r="AH235" s="62" t="str">
        <f t="shared" si="105"/>
        <v/>
      </c>
      <c r="AI235" s="62">
        <f t="shared" si="106"/>
        <v>0</v>
      </c>
      <c r="AJ235" s="62" t="e">
        <f t="shared" si="107"/>
        <v>#VALUE!</v>
      </c>
      <c r="AK235" s="62" t="e">
        <f t="shared" si="108"/>
        <v>#N/A</v>
      </c>
      <c r="AL235" s="62" t="e">
        <f t="shared" si="109"/>
        <v>#N/A</v>
      </c>
      <c r="AM235" s="62">
        <f t="shared" si="110"/>
        <v>0</v>
      </c>
      <c r="AN235" s="62">
        <f t="shared" si="111"/>
        <v>0</v>
      </c>
      <c r="AO235" s="62"/>
      <c r="AP235" s="62" t="e">
        <f t="shared" si="112"/>
        <v>#N/A</v>
      </c>
      <c r="AQ235" s="62" t="e">
        <f t="shared" si="113"/>
        <v>#VALUE!</v>
      </c>
      <c r="AR235" s="62" t="str">
        <f t="shared" si="114"/>
        <v/>
      </c>
      <c r="AS235" s="62">
        <f t="shared" si="115"/>
        <v>0</v>
      </c>
      <c r="AT235" s="62">
        <f t="shared" si="116"/>
        <v>0</v>
      </c>
      <c r="AU235" s="62">
        <f t="shared" si="117"/>
        <v>0</v>
      </c>
    </row>
    <row r="236" spans="1:47" ht="14.45" customHeight="1" x14ac:dyDescent="0.2">
      <c r="A236" s="46">
        <f t="shared" si="91"/>
        <v>0</v>
      </c>
      <c r="B236" s="62" t="e">
        <f t="shared" si="92"/>
        <v>#N/A</v>
      </c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2">
        <f t="shared" si="93"/>
        <v>0</v>
      </c>
      <c r="N236" s="31"/>
      <c r="O236" s="60"/>
      <c r="P236" s="60" t="e">
        <f t="shared" si="94"/>
        <v>#N/A</v>
      </c>
      <c r="Q236" s="178"/>
      <c r="R236" s="60"/>
      <c r="S236" s="60"/>
      <c r="T236" s="60"/>
      <c r="U236" s="46" t="e">
        <f t="shared" si="95"/>
        <v>#N/A</v>
      </c>
      <c r="V236" s="62" t="e">
        <f t="shared" si="96"/>
        <v>#N/A</v>
      </c>
      <c r="W236" s="62" t="e">
        <f t="shared" si="118"/>
        <v>#N/A</v>
      </c>
      <c r="X236" s="62" t="e">
        <f t="shared" si="97"/>
        <v>#N/A</v>
      </c>
      <c r="Y236" s="62" t="e">
        <f t="shared" si="98"/>
        <v>#N/A</v>
      </c>
      <c r="Z236" s="62" t="e">
        <f t="array" ref="Z236">_xlfn.IFS(H236=1,2,H236=3,1)</f>
        <v>#N/A</v>
      </c>
      <c r="AA236" s="62" t="e">
        <f t="shared" si="99"/>
        <v>#N/A</v>
      </c>
      <c r="AB236" s="62" t="e">
        <f t="shared" si="90"/>
        <v>#N/A</v>
      </c>
      <c r="AC236" s="62" t="e">
        <f t="shared" si="100"/>
        <v>#N/A</v>
      </c>
      <c r="AD236" s="62" t="e">
        <f t="shared" si="101"/>
        <v>#N/A</v>
      </c>
      <c r="AE236" s="62" t="e">
        <f t="shared" si="102"/>
        <v>#N/A</v>
      </c>
      <c r="AF236" s="62" t="e">
        <f t="shared" si="103"/>
        <v>#N/A</v>
      </c>
      <c r="AG236" s="62">
        <f t="shared" si="104"/>
        <v>0</v>
      </c>
      <c r="AH236" s="62" t="str">
        <f t="shared" si="105"/>
        <v/>
      </c>
      <c r="AI236" s="62">
        <f t="shared" si="106"/>
        <v>0</v>
      </c>
      <c r="AJ236" s="62" t="e">
        <f t="shared" si="107"/>
        <v>#VALUE!</v>
      </c>
      <c r="AK236" s="62" t="e">
        <f t="shared" si="108"/>
        <v>#N/A</v>
      </c>
      <c r="AL236" s="62" t="e">
        <f t="shared" si="109"/>
        <v>#N/A</v>
      </c>
      <c r="AM236" s="62">
        <f t="shared" si="110"/>
        <v>0</v>
      </c>
      <c r="AN236" s="62">
        <f t="shared" si="111"/>
        <v>0</v>
      </c>
      <c r="AO236" s="62"/>
      <c r="AP236" s="62" t="e">
        <f t="shared" si="112"/>
        <v>#N/A</v>
      </c>
      <c r="AQ236" s="62" t="e">
        <f t="shared" si="113"/>
        <v>#VALUE!</v>
      </c>
      <c r="AR236" s="62" t="str">
        <f t="shared" si="114"/>
        <v/>
      </c>
      <c r="AS236" s="62">
        <f t="shared" si="115"/>
        <v>0</v>
      </c>
      <c r="AT236" s="62">
        <f t="shared" si="116"/>
        <v>0</v>
      </c>
      <c r="AU236" s="62">
        <f t="shared" si="117"/>
        <v>0</v>
      </c>
    </row>
    <row r="237" spans="1:47" ht="14.45" customHeight="1" x14ac:dyDescent="0.2">
      <c r="A237" s="46">
        <f t="shared" si="91"/>
        <v>0</v>
      </c>
      <c r="B237" s="62" t="e">
        <f t="shared" si="92"/>
        <v>#N/A</v>
      </c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2">
        <f t="shared" si="93"/>
        <v>0</v>
      </c>
      <c r="N237" s="31"/>
      <c r="O237" s="60"/>
      <c r="P237" s="60" t="e">
        <f t="shared" si="94"/>
        <v>#N/A</v>
      </c>
      <c r="Q237" s="178"/>
      <c r="R237" s="60"/>
      <c r="S237" s="60"/>
      <c r="T237" s="60"/>
      <c r="U237" s="46" t="e">
        <f t="shared" si="95"/>
        <v>#N/A</v>
      </c>
      <c r="V237" s="62" t="e">
        <f t="shared" si="96"/>
        <v>#N/A</v>
      </c>
      <c r="W237" s="62" t="e">
        <f t="shared" si="118"/>
        <v>#N/A</v>
      </c>
      <c r="X237" s="62" t="e">
        <f t="shared" si="97"/>
        <v>#N/A</v>
      </c>
      <c r="Y237" s="62" t="e">
        <f t="shared" si="98"/>
        <v>#N/A</v>
      </c>
      <c r="Z237" s="62" t="e">
        <f t="array" ref="Z237">_xlfn.IFS(H237=1,2,H237=3,1)</f>
        <v>#N/A</v>
      </c>
      <c r="AA237" s="62" t="e">
        <f t="shared" si="99"/>
        <v>#N/A</v>
      </c>
      <c r="AB237" s="62" t="e">
        <f t="shared" si="90"/>
        <v>#N/A</v>
      </c>
      <c r="AC237" s="62" t="e">
        <f t="shared" si="100"/>
        <v>#N/A</v>
      </c>
      <c r="AD237" s="62" t="e">
        <f t="shared" si="101"/>
        <v>#N/A</v>
      </c>
      <c r="AE237" s="62" t="e">
        <f t="shared" si="102"/>
        <v>#N/A</v>
      </c>
      <c r="AF237" s="62" t="e">
        <f t="shared" si="103"/>
        <v>#N/A</v>
      </c>
      <c r="AG237" s="62">
        <f t="shared" si="104"/>
        <v>0</v>
      </c>
      <c r="AH237" s="62" t="str">
        <f t="shared" si="105"/>
        <v/>
      </c>
      <c r="AI237" s="62">
        <f t="shared" si="106"/>
        <v>0</v>
      </c>
      <c r="AJ237" s="62" t="e">
        <f t="shared" si="107"/>
        <v>#VALUE!</v>
      </c>
      <c r="AK237" s="62" t="e">
        <f t="shared" si="108"/>
        <v>#N/A</v>
      </c>
      <c r="AL237" s="62" t="e">
        <f t="shared" si="109"/>
        <v>#N/A</v>
      </c>
      <c r="AM237" s="62">
        <f t="shared" si="110"/>
        <v>0</v>
      </c>
      <c r="AN237" s="62">
        <f t="shared" si="111"/>
        <v>0</v>
      </c>
      <c r="AO237" s="62"/>
      <c r="AP237" s="62" t="e">
        <f t="shared" si="112"/>
        <v>#N/A</v>
      </c>
      <c r="AQ237" s="62" t="e">
        <f t="shared" si="113"/>
        <v>#VALUE!</v>
      </c>
      <c r="AR237" s="62" t="str">
        <f t="shared" si="114"/>
        <v/>
      </c>
      <c r="AS237" s="62">
        <f t="shared" si="115"/>
        <v>0</v>
      </c>
      <c r="AT237" s="62">
        <f t="shared" si="116"/>
        <v>0</v>
      </c>
      <c r="AU237" s="62">
        <f t="shared" si="117"/>
        <v>0</v>
      </c>
    </row>
    <row r="238" spans="1:47" x14ac:dyDescent="0.2">
      <c r="A238" s="46">
        <f t="shared" si="91"/>
        <v>0</v>
      </c>
      <c r="B238" s="62" t="e">
        <f t="shared" si="92"/>
        <v>#N/A</v>
      </c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2">
        <f t="shared" si="93"/>
        <v>0</v>
      </c>
      <c r="N238" s="60"/>
      <c r="O238" s="60"/>
      <c r="P238" s="60" t="e">
        <f t="shared" si="94"/>
        <v>#N/A</v>
      </c>
      <c r="Q238" s="178"/>
      <c r="R238" s="60"/>
      <c r="S238" s="60"/>
      <c r="T238" s="60"/>
      <c r="U238" s="46" t="e">
        <f t="shared" si="95"/>
        <v>#N/A</v>
      </c>
      <c r="V238" s="62" t="e">
        <f t="shared" si="96"/>
        <v>#N/A</v>
      </c>
      <c r="W238" s="62" t="e">
        <f t="shared" si="118"/>
        <v>#N/A</v>
      </c>
      <c r="X238" s="62" t="e">
        <f t="shared" si="97"/>
        <v>#N/A</v>
      </c>
      <c r="Y238" s="62" t="e">
        <f t="shared" si="98"/>
        <v>#N/A</v>
      </c>
      <c r="Z238" s="62" t="e">
        <f t="array" ref="Z238">_xlfn.IFS(H238=1,2,H238=3,1)</f>
        <v>#N/A</v>
      </c>
      <c r="AA238" s="62" t="e">
        <f t="shared" si="99"/>
        <v>#N/A</v>
      </c>
      <c r="AB238" s="62" t="e">
        <f t="shared" si="90"/>
        <v>#N/A</v>
      </c>
      <c r="AC238" s="62" t="e">
        <f t="shared" si="100"/>
        <v>#N/A</v>
      </c>
      <c r="AD238" s="62" t="e">
        <f t="shared" si="101"/>
        <v>#N/A</v>
      </c>
      <c r="AE238" s="62" t="e">
        <f t="shared" si="102"/>
        <v>#N/A</v>
      </c>
      <c r="AF238" s="62" t="e">
        <f t="shared" si="103"/>
        <v>#N/A</v>
      </c>
      <c r="AG238" s="62">
        <f t="shared" si="104"/>
        <v>0</v>
      </c>
      <c r="AH238" s="62" t="str">
        <f t="shared" si="105"/>
        <v/>
      </c>
      <c r="AI238" s="62">
        <f t="shared" si="106"/>
        <v>0</v>
      </c>
      <c r="AJ238" s="62" t="e">
        <f t="shared" si="107"/>
        <v>#VALUE!</v>
      </c>
      <c r="AK238" s="62" t="e">
        <f t="shared" si="108"/>
        <v>#N/A</v>
      </c>
      <c r="AL238" s="62" t="e">
        <f t="shared" si="109"/>
        <v>#N/A</v>
      </c>
      <c r="AM238" s="62">
        <f t="shared" si="110"/>
        <v>0</v>
      </c>
      <c r="AN238" s="62">
        <f t="shared" si="111"/>
        <v>0</v>
      </c>
      <c r="AO238" s="62"/>
      <c r="AP238" s="62" t="e">
        <f t="shared" si="112"/>
        <v>#N/A</v>
      </c>
      <c r="AQ238" s="62" t="e">
        <f t="shared" si="113"/>
        <v>#VALUE!</v>
      </c>
      <c r="AR238" s="62" t="str">
        <f t="shared" si="114"/>
        <v/>
      </c>
      <c r="AS238" s="62">
        <f t="shared" si="115"/>
        <v>0</v>
      </c>
      <c r="AT238" s="62">
        <f t="shared" si="116"/>
        <v>0</v>
      </c>
      <c r="AU238" s="62">
        <f t="shared" si="117"/>
        <v>0</v>
      </c>
    </row>
    <row r="239" spans="1:47" ht="14.45" customHeight="1" x14ac:dyDescent="0.2">
      <c r="A239" s="46">
        <f t="shared" si="91"/>
        <v>0</v>
      </c>
      <c r="B239" s="62" t="e">
        <f t="shared" si="92"/>
        <v>#N/A</v>
      </c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2">
        <f t="shared" si="93"/>
        <v>0</v>
      </c>
      <c r="N239" s="31"/>
      <c r="O239" s="60"/>
      <c r="P239" s="60" t="e">
        <f t="shared" si="94"/>
        <v>#N/A</v>
      </c>
      <c r="Q239" s="178"/>
      <c r="R239" s="60"/>
      <c r="S239" s="60"/>
      <c r="T239" s="60"/>
      <c r="U239" s="46" t="e">
        <f t="shared" si="95"/>
        <v>#N/A</v>
      </c>
      <c r="V239" s="62" t="e">
        <f t="shared" si="96"/>
        <v>#N/A</v>
      </c>
      <c r="W239" s="62" t="e">
        <f t="shared" si="118"/>
        <v>#N/A</v>
      </c>
      <c r="X239" s="62" t="e">
        <f t="shared" si="97"/>
        <v>#N/A</v>
      </c>
      <c r="Y239" s="62" t="e">
        <f t="shared" si="98"/>
        <v>#N/A</v>
      </c>
      <c r="Z239" s="62" t="e">
        <f t="array" ref="Z239">_xlfn.IFS(H239=1,2,H239=3,1)</f>
        <v>#N/A</v>
      </c>
      <c r="AA239" s="62" t="e">
        <f t="shared" si="99"/>
        <v>#N/A</v>
      </c>
      <c r="AB239" s="62" t="e">
        <f t="shared" si="90"/>
        <v>#N/A</v>
      </c>
      <c r="AC239" s="62" t="e">
        <f t="shared" si="100"/>
        <v>#N/A</v>
      </c>
      <c r="AD239" s="62" t="e">
        <f t="shared" si="101"/>
        <v>#N/A</v>
      </c>
      <c r="AE239" s="62" t="e">
        <f t="shared" si="102"/>
        <v>#N/A</v>
      </c>
      <c r="AF239" s="62" t="e">
        <f t="shared" si="103"/>
        <v>#N/A</v>
      </c>
      <c r="AG239" s="62">
        <f t="shared" si="104"/>
        <v>0</v>
      </c>
      <c r="AH239" s="62" t="str">
        <f t="shared" si="105"/>
        <v/>
      </c>
      <c r="AI239" s="62">
        <f t="shared" si="106"/>
        <v>0</v>
      </c>
      <c r="AJ239" s="62" t="e">
        <f t="shared" si="107"/>
        <v>#VALUE!</v>
      </c>
      <c r="AK239" s="62" t="e">
        <f t="shared" si="108"/>
        <v>#N/A</v>
      </c>
      <c r="AL239" s="62" t="e">
        <f t="shared" si="109"/>
        <v>#N/A</v>
      </c>
      <c r="AM239" s="62">
        <f t="shared" si="110"/>
        <v>0</v>
      </c>
      <c r="AN239" s="62">
        <f t="shared" si="111"/>
        <v>0</v>
      </c>
      <c r="AO239" s="62"/>
      <c r="AP239" s="62" t="e">
        <f t="shared" si="112"/>
        <v>#N/A</v>
      </c>
      <c r="AQ239" s="62" t="e">
        <f t="shared" si="113"/>
        <v>#VALUE!</v>
      </c>
      <c r="AR239" s="62" t="str">
        <f t="shared" si="114"/>
        <v/>
      </c>
      <c r="AS239" s="62">
        <f t="shared" si="115"/>
        <v>0</v>
      </c>
      <c r="AT239" s="62">
        <f t="shared" si="116"/>
        <v>0</v>
      </c>
      <c r="AU239" s="62">
        <f t="shared" si="117"/>
        <v>0</v>
      </c>
    </row>
    <row r="240" spans="1:47" ht="15" customHeight="1" thickBot="1" x14ac:dyDescent="0.25">
      <c r="A240" s="69">
        <f t="shared" si="91"/>
        <v>0</v>
      </c>
      <c r="B240" s="67" t="e">
        <f t="shared" si="92"/>
        <v>#N/A</v>
      </c>
      <c r="C240" s="68"/>
      <c r="D240" s="60"/>
      <c r="E240" s="60"/>
      <c r="F240" s="60"/>
      <c r="G240" s="60"/>
      <c r="H240" s="60"/>
      <c r="I240" s="60"/>
      <c r="J240" s="60"/>
      <c r="K240" s="60"/>
      <c r="L240" s="60"/>
      <c r="M240" s="62">
        <f t="shared" si="93"/>
        <v>0</v>
      </c>
      <c r="N240" s="31"/>
      <c r="O240" s="60"/>
      <c r="P240" s="60" t="e">
        <f t="shared" si="94"/>
        <v>#N/A</v>
      </c>
      <c r="Q240" s="178"/>
      <c r="R240" s="60"/>
      <c r="S240" s="60"/>
      <c r="T240" s="60"/>
      <c r="U240" s="69" t="e">
        <f t="shared" si="95"/>
        <v>#N/A</v>
      </c>
      <c r="V240" s="67" t="e">
        <f t="shared" si="96"/>
        <v>#N/A</v>
      </c>
      <c r="W240" s="67" t="e">
        <f t="shared" si="118"/>
        <v>#N/A</v>
      </c>
      <c r="X240" s="67" t="e">
        <f t="shared" si="97"/>
        <v>#N/A</v>
      </c>
      <c r="Y240" s="67" t="e">
        <f t="shared" si="98"/>
        <v>#N/A</v>
      </c>
      <c r="Z240" s="67" t="e">
        <f t="array" ref="Z240">_xlfn.IFS(H240=1,2,H240=3,1)</f>
        <v>#N/A</v>
      </c>
      <c r="AA240" s="67" t="e">
        <f t="shared" si="99"/>
        <v>#N/A</v>
      </c>
      <c r="AB240" s="67" t="e">
        <f t="shared" si="90"/>
        <v>#N/A</v>
      </c>
      <c r="AC240" s="67" t="e">
        <f t="shared" si="100"/>
        <v>#N/A</v>
      </c>
      <c r="AD240" s="67" t="e">
        <f t="shared" si="101"/>
        <v>#N/A</v>
      </c>
      <c r="AE240" s="67" t="e">
        <f t="shared" si="102"/>
        <v>#N/A</v>
      </c>
      <c r="AF240" s="67" t="e">
        <f t="shared" si="103"/>
        <v>#N/A</v>
      </c>
      <c r="AG240" s="67">
        <f t="shared" si="104"/>
        <v>0</v>
      </c>
      <c r="AH240" s="67" t="str">
        <f t="shared" si="105"/>
        <v/>
      </c>
      <c r="AI240" s="67">
        <f t="shared" si="106"/>
        <v>0</v>
      </c>
      <c r="AJ240" s="67" t="e">
        <f t="shared" si="107"/>
        <v>#VALUE!</v>
      </c>
      <c r="AK240" s="67" t="e">
        <f t="shared" si="108"/>
        <v>#N/A</v>
      </c>
      <c r="AL240" s="67" t="e">
        <f t="shared" si="109"/>
        <v>#N/A</v>
      </c>
      <c r="AM240" s="67">
        <f t="shared" si="110"/>
        <v>0</v>
      </c>
      <c r="AN240" s="67">
        <f t="shared" si="111"/>
        <v>0</v>
      </c>
      <c r="AO240" s="67"/>
      <c r="AP240" s="67" t="e">
        <f t="shared" si="112"/>
        <v>#N/A</v>
      </c>
      <c r="AQ240" s="67" t="e">
        <f t="shared" si="113"/>
        <v>#VALUE!</v>
      </c>
      <c r="AR240" s="67" t="str">
        <f t="shared" si="114"/>
        <v/>
      </c>
      <c r="AS240" s="67">
        <f t="shared" si="115"/>
        <v>0</v>
      </c>
      <c r="AT240" s="67">
        <f t="shared" si="116"/>
        <v>0</v>
      </c>
      <c r="AU240" s="67">
        <f t="shared" si="117"/>
        <v>0</v>
      </c>
    </row>
    <row r="241" spans="1:47" ht="14.45" customHeight="1" x14ac:dyDescent="0.2">
      <c r="A241" s="16">
        <f t="shared" si="91"/>
        <v>0</v>
      </c>
      <c r="B241" s="14" t="e">
        <f t="shared" si="92"/>
        <v>#N/A</v>
      </c>
      <c r="C241" s="71"/>
      <c r="D241" s="60"/>
      <c r="E241" s="60"/>
      <c r="F241" s="60"/>
      <c r="G241" s="60"/>
      <c r="H241" s="60"/>
      <c r="I241" s="60"/>
      <c r="J241" s="60"/>
      <c r="K241" s="60"/>
      <c r="L241" s="60"/>
      <c r="M241" s="62">
        <f t="shared" si="93"/>
        <v>0</v>
      </c>
      <c r="N241" s="31"/>
      <c r="O241" s="60"/>
      <c r="P241" s="60" t="e">
        <f t="shared" si="94"/>
        <v>#N/A</v>
      </c>
      <c r="Q241" s="178"/>
      <c r="R241" s="60"/>
      <c r="S241" s="60"/>
      <c r="T241" s="60"/>
      <c r="U241" s="16" t="e">
        <f t="shared" si="95"/>
        <v>#N/A</v>
      </c>
      <c r="V241" s="14" t="e">
        <f t="shared" si="96"/>
        <v>#N/A</v>
      </c>
      <c r="W241" s="14" t="e">
        <f t="shared" si="118"/>
        <v>#N/A</v>
      </c>
      <c r="X241" s="14" t="e">
        <f t="shared" si="97"/>
        <v>#N/A</v>
      </c>
      <c r="Y241" s="14" t="e">
        <f t="shared" si="98"/>
        <v>#N/A</v>
      </c>
      <c r="Z241" s="14" t="e">
        <f t="array" ref="Z241">_xlfn.IFS(H241=1,2,H241=3,1)</f>
        <v>#N/A</v>
      </c>
      <c r="AA241" s="14" t="e">
        <f t="shared" si="99"/>
        <v>#N/A</v>
      </c>
      <c r="AB241" s="14" t="e">
        <f t="shared" si="90"/>
        <v>#N/A</v>
      </c>
      <c r="AC241" s="14" t="e">
        <f t="shared" si="100"/>
        <v>#N/A</v>
      </c>
      <c r="AD241" s="14" t="e">
        <f t="shared" si="101"/>
        <v>#N/A</v>
      </c>
      <c r="AE241" s="14" t="e">
        <f t="shared" si="102"/>
        <v>#N/A</v>
      </c>
      <c r="AF241" s="14" t="e">
        <f t="shared" si="103"/>
        <v>#N/A</v>
      </c>
      <c r="AG241" s="14">
        <f t="shared" si="104"/>
        <v>0</v>
      </c>
      <c r="AH241" s="14" t="str">
        <f t="shared" si="105"/>
        <v/>
      </c>
      <c r="AI241" s="14">
        <f t="shared" si="106"/>
        <v>0</v>
      </c>
      <c r="AJ241" s="14" t="e">
        <f t="shared" si="107"/>
        <v>#VALUE!</v>
      </c>
      <c r="AK241" s="14" t="e">
        <f t="shared" si="108"/>
        <v>#N/A</v>
      </c>
      <c r="AL241" s="14" t="e">
        <f t="shared" si="109"/>
        <v>#N/A</v>
      </c>
      <c r="AM241" s="14">
        <f t="shared" si="110"/>
        <v>0</v>
      </c>
      <c r="AN241" s="14">
        <f t="shared" si="111"/>
        <v>0</v>
      </c>
      <c r="AO241" s="14"/>
      <c r="AP241" s="14" t="e">
        <f t="shared" si="112"/>
        <v>#N/A</v>
      </c>
      <c r="AQ241" s="14" t="e">
        <f t="shared" si="113"/>
        <v>#VALUE!</v>
      </c>
      <c r="AR241" s="14" t="str">
        <f t="shared" si="114"/>
        <v/>
      </c>
      <c r="AS241" s="14">
        <f t="shared" si="115"/>
        <v>0</v>
      </c>
      <c r="AT241" s="14">
        <f t="shared" si="116"/>
        <v>0</v>
      </c>
      <c r="AU241" s="14">
        <f t="shared" si="117"/>
        <v>0</v>
      </c>
    </row>
    <row r="242" spans="1:47" ht="14.45" customHeight="1" x14ac:dyDescent="0.2">
      <c r="A242" s="46">
        <f t="shared" si="91"/>
        <v>0</v>
      </c>
      <c r="B242" s="62" t="e">
        <f t="shared" si="92"/>
        <v>#N/A</v>
      </c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2">
        <f t="shared" si="93"/>
        <v>0</v>
      </c>
      <c r="N242" s="31"/>
      <c r="O242" s="60"/>
      <c r="P242" s="60" t="e">
        <f t="shared" si="94"/>
        <v>#N/A</v>
      </c>
      <c r="Q242" s="178"/>
      <c r="R242" s="60"/>
      <c r="S242" s="60"/>
      <c r="T242" s="60"/>
      <c r="U242" s="46" t="e">
        <f t="shared" si="95"/>
        <v>#N/A</v>
      </c>
      <c r="V242" s="62" t="e">
        <f t="shared" si="96"/>
        <v>#N/A</v>
      </c>
      <c r="W242" s="62" t="e">
        <f t="shared" si="118"/>
        <v>#N/A</v>
      </c>
      <c r="X242" s="62" t="e">
        <f t="shared" si="97"/>
        <v>#N/A</v>
      </c>
      <c r="Y242" s="62" t="e">
        <f t="shared" si="98"/>
        <v>#N/A</v>
      </c>
      <c r="Z242" s="62" t="e">
        <f t="array" ref="Z242">_xlfn.IFS(H242=1,2,H242=3,1)</f>
        <v>#N/A</v>
      </c>
      <c r="AA242" s="62" t="e">
        <f t="shared" si="99"/>
        <v>#N/A</v>
      </c>
      <c r="AB242" s="62" t="e">
        <f t="shared" si="90"/>
        <v>#N/A</v>
      </c>
      <c r="AC242" s="62" t="e">
        <f t="shared" si="100"/>
        <v>#N/A</v>
      </c>
      <c r="AD242" s="62" t="e">
        <f t="shared" si="101"/>
        <v>#N/A</v>
      </c>
      <c r="AE242" s="62" t="e">
        <f t="shared" si="102"/>
        <v>#N/A</v>
      </c>
      <c r="AF242" s="62" t="e">
        <f t="shared" si="103"/>
        <v>#N/A</v>
      </c>
      <c r="AG242" s="62">
        <f t="shared" si="104"/>
        <v>0</v>
      </c>
      <c r="AH242" s="62" t="str">
        <f t="shared" si="105"/>
        <v/>
      </c>
      <c r="AI242" s="62">
        <f t="shared" si="106"/>
        <v>0</v>
      </c>
      <c r="AJ242" s="62" t="e">
        <f t="shared" si="107"/>
        <v>#VALUE!</v>
      </c>
      <c r="AK242" s="62" t="e">
        <f t="shared" si="108"/>
        <v>#N/A</v>
      </c>
      <c r="AL242" s="62" t="e">
        <f t="shared" si="109"/>
        <v>#N/A</v>
      </c>
      <c r="AM242" s="62">
        <f t="shared" si="110"/>
        <v>0</v>
      </c>
      <c r="AN242" s="62">
        <f t="shared" si="111"/>
        <v>0</v>
      </c>
      <c r="AO242" s="62"/>
      <c r="AP242" s="62" t="e">
        <f t="shared" si="112"/>
        <v>#N/A</v>
      </c>
      <c r="AQ242" s="62" t="e">
        <f t="shared" si="113"/>
        <v>#VALUE!</v>
      </c>
      <c r="AR242" s="62" t="str">
        <f t="shared" si="114"/>
        <v/>
      </c>
      <c r="AS242" s="62">
        <f t="shared" si="115"/>
        <v>0</v>
      </c>
      <c r="AT242" s="62">
        <f t="shared" si="116"/>
        <v>0</v>
      </c>
      <c r="AU242" s="62">
        <f t="shared" si="117"/>
        <v>0</v>
      </c>
    </row>
    <row r="243" spans="1:47" ht="14.45" customHeight="1" x14ac:dyDescent="0.2">
      <c r="A243" s="46">
        <f t="shared" si="91"/>
        <v>0</v>
      </c>
      <c r="B243" s="62" t="e">
        <f t="shared" si="92"/>
        <v>#N/A</v>
      </c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2">
        <f t="shared" si="93"/>
        <v>0</v>
      </c>
      <c r="N243" s="31"/>
      <c r="O243" s="60"/>
      <c r="P243" s="60" t="e">
        <f t="shared" si="94"/>
        <v>#N/A</v>
      </c>
      <c r="Q243" s="178"/>
      <c r="R243" s="60"/>
      <c r="S243" s="60"/>
      <c r="T243" s="60"/>
      <c r="U243" s="46" t="e">
        <f t="shared" si="95"/>
        <v>#N/A</v>
      </c>
      <c r="V243" s="62" t="e">
        <f t="shared" si="96"/>
        <v>#N/A</v>
      </c>
      <c r="W243" s="62" t="e">
        <f t="shared" si="118"/>
        <v>#N/A</v>
      </c>
      <c r="X243" s="62" t="e">
        <f t="shared" si="97"/>
        <v>#N/A</v>
      </c>
      <c r="Y243" s="62" t="e">
        <f t="shared" si="98"/>
        <v>#N/A</v>
      </c>
      <c r="Z243" s="62" t="e">
        <f t="array" ref="Z243">_xlfn.IFS(H243=1,2,H243=3,1)</f>
        <v>#N/A</v>
      </c>
      <c r="AA243" s="62" t="e">
        <f t="shared" si="99"/>
        <v>#N/A</v>
      </c>
      <c r="AB243" s="62" t="e">
        <f t="shared" si="90"/>
        <v>#N/A</v>
      </c>
      <c r="AC243" s="62" t="e">
        <f t="shared" si="100"/>
        <v>#N/A</v>
      </c>
      <c r="AD243" s="62" t="e">
        <f t="shared" si="101"/>
        <v>#N/A</v>
      </c>
      <c r="AE243" s="62" t="e">
        <f t="shared" si="102"/>
        <v>#N/A</v>
      </c>
      <c r="AF243" s="62" t="e">
        <f t="shared" si="103"/>
        <v>#N/A</v>
      </c>
      <c r="AG243" s="62">
        <f t="shared" si="104"/>
        <v>0</v>
      </c>
      <c r="AH243" s="62" t="str">
        <f t="shared" si="105"/>
        <v/>
      </c>
      <c r="AI243" s="62">
        <f t="shared" si="106"/>
        <v>0</v>
      </c>
      <c r="AJ243" s="62" t="e">
        <f t="shared" si="107"/>
        <v>#VALUE!</v>
      </c>
      <c r="AK243" s="62" t="e">
        <f t="shared" si="108"/>
        <v>#N/A</v>
      </c>
      <c r="AL243" s="62" t="e">
        <f t="shared" si="109"/>
        <v>#N/A</v>
      </c>
      <c r="AM243" s="62">
        <f t="shared" si="110"/>
        <v>0</v>
      </c>
      <c r="AN243" s="62">
        <f t="shared" si="111"/>
        <v>0</v>
      </c>
      <c r="AO243" s="62"/>
      <c r="AP243" s="62" t="e">
        <f t="shared" si="112"/>
        <v>#N/A</v>
      </c>
      <c r="AQ243" s="62" t="e">
        <f t="shared" si="113"/>
        <v>#VALUE!</v>
      </c>
      <c r="AR243" s="62" t="str">
        <f t="shared" si="114"/>
        <v/>
      </c>
      <c r="AS243" s="62">
        <f t="shared" si="115"/>
        <v>0</v>
      </c>
      <c r="AT243" s="62">
        <f t="shared" si="116"/>
        <v>0</v>
      </c>
      <c r="AU243" s="62">
        <f t="shared" si="117"/>
        <v>0</v>
      </c>
    </row>
    <row r="244" spans="1:47" ht="14.45" customHeight="1" x14ac:dyDescent="0.2">
      <c r="A244" s="46">
        <f t="shared" si="91"/>
        <v>0</v>
      </c>
      <c r="B244" s="62" t="e">
        <f t="shared" si="92"/>
        <v>#N/A</v>
      </c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2">
        <f t="shared" si="93"/>
        <v>0</v>
      </c>
      <c r="N244" s="31"/>
      <c r="O244" s="60"/>
      <c r="P244" s="60" t="e">
        <f t="shared" si="94"/>
        <v>#N/A</v>
      </c>
      <c r="Q244" s="178"/>
      <c r="R244" s="60"/>
      <c r="S244" s="60"/>
      <c r="T244" s="60"/>
      <c r="U244" s="46" t="e">
        <f t="shared" si="95"/>
        <v>#N/A</v>
      </c>
      <c r="V244" s="62" t="e">
        <f t="shared" si="96"/>
        <v>#N/A</v>
      </c>
      <c r="W244" s="62" t="e">
        <f t="shared" si="118"/>
        <v>#N/A</v>
      </c>
      <c r="X244" s="62" t="e">
        <f t="shared" si="97"/>
        <v>#N/A</v>
      </c>
      <c r="Y244" s="62" t="e">
        <f t="shared" si="98"/>
        <v>#N/A</v>
      </c>
      <c r="Z244" s="62" t="e">
        <f t="array" ref="Z244">_xlfn.IFS(H244=1,2,H244=3,1)</f>
        <v>#N/A</v>
      </c>
      <c r="AA244" s="62" t="e">
        <f t="shared" si="99"/>
        <v>#N/A</v>
      </c>
      <c r="AB244" s="62" t="e">
        <f t="shared" si="90"/>
        <v>#N/A</v>
      </c>
      <c r="AC244" s="62" t="e">
        <f t="shared" si="100"/>
        <v>#N/A</v>
      </c>
      <c r="AD244" s="62" t="e">
        <f t="shared" si="101"/>
        <v>#N/A</v>
      </c>
      <c r="AE244" s="62" t="e">
        <f t="shared" si="102"/>
        <v>#N/A</v>
      </c>
      <c r="AF244" s="62" t="e">
        <f t="shared" si="103"/>
        <v>#N/A</v>
      </c>
      <c r="AG244" s="62">
        <f t="shared" si="104"/>
        <v>0</v>
      </c>
      <c r="AH244" s="62" t="str">
        <f t="shared" si="105"/>
        <v/>
      </c>
      <c r="AI244" s="62">
        <f t="shared" si="106"/>
        <v>0</v>
      </c>
      <c r="AJ244" s="62" t="e">
        <f t="shared" si="107"/>
        <v>#VALUE!</v>
      </c>
      <c r="AK244" s="62" t="e">
        <f t="shared" si="108"/>
        <v>#N/A</v>
      </c>
      <c r="AL244" s="62" t="e">
        <f t="shared" si="109"/>
        <v>#N/A</v>
      </c>
      <c r="AM244" s="62">
        <f t="shared" si="110"/>
        <v>0</v>
      </c>
      <c r="AN244" s="62">
        <f t="shared" si="111"/>
        <v>0</v>
      </c>
      <c r="AO244" s="62"/>
      <c r="AP244" s="62" t="e">
        <f t="shared" si="112"/>
        <v>#N/A</v>
      </c>
      <c r="AQ244" s="62" t="e">
        <f t="shared" si="113"/>
        <v>#VALUE!</v>
      </c>
      <c r="AR244" s="62" t="str">
        <f t="shared" si="114"/>
        <v/>
      </c>
      <c r="AS244" s="62">
        <f t="shared" si="115"/>
        <v>0</v>
      </c>
      <c r="AT244" s="62">
        <f t="shared" si="116"/>
        <v>0</v>
      </c>
      <c r="AU244" s="62">
        <f t="shared" si="117"/>
        <v>0</v>
      </c>
    </row>
    <row r="245" spans="1:47" ht="14.45" customHeight="1" x14ac:dyDescent="0.2">
      <c r="A245" s="46">
        <f t="shared" si="91"/>
        <v>0</v>
      </c>
      <c r="B245" s="62" t="e">
        <f t="shared" si="92"/>
        <v>#N/A</v>
      </c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2">
        <f t="shared" si="93"/>
        <v>0</v>
      </c>
      <c r="N245" s="31"/>
      <c r="O245" s="60"/>
      <c r="P245" s="60" t="e">
        <f t="shared" si="94"/>
        <v>#N/A</v>
      </c>
      <c r="Q245" s="178"/>
      <c r="R245" s="60"/>
      <c r="S245" s="60"/>
      <c r="T245" s="60"/>
      <c r="U245" s="46" t="e">
        <f t="shared" si="95"/>
        <v>#N/A</v>
      </c>
      <c r="V245" s="62" t="e">
        <f t="shared" si="96"/>
        <v>#N/A</v>
      </c>
      <c r="W245" s="62" t="e">
        <f t="shared" si="118"/>
        <v>#N/A</v>
      </c>
      <c r="X245" s="62" t="e">
        <f t="shared" si="97"/>
        <v>#N/A</v>
      </c>
      <c r="Y245" s="62" t="e">
        <f t="shared" si="98"/>
        <v>#N/A</v>
      </c>
      <c r="Z245" s="62" t="e">
        <f t="array" ref="Z245">_xlfn.IFS(H245=1,2,H245=3,1)</f>
        <v>#N/A</v>
      </c>
      <c r="AA245" s="62" t="e">
        <f t="shared" si="99"/>
        <v>#N/A</v>
      </c>
      <c r="AB245" s="62" t="e">
        <f t="shared" si="90"/>
        <v>#N/A</v>
      </c>
      <c r="AC245" s="62" t="e">
        <f t="shared" si="100"/>
        <v>#N/A</v>
      </c>
      <c r="AD245" s="62" t="e">
        <f t="shared" si="101"/>
        <v>#N/A</v>
      </c>
      <c r="AE245" s="62" t="e">
        <f t="shared" si="102"/>
        <v>#N/A</v>
      </c>
      <c r="AF245" s="62" t="e">
        <f t="shared" si="103"/>
        <v>#N/A</v>
      </c>
      <c r="AG245" s="62">
        <f t="shared" si="104"/>
        <v>0</v>
      </c>
      <c r="AH245" s="62" t="str">
        <f t="shared" si="105"/>
        <v/>
      </c>
      <c r="AI245" s="62">
        <f t="shared" si="106"/>
        <v>0</v>
      </c>
      <c r="AJ245" s="62" t="e">
        <f t="shared" si="107"/>
        <v>#VALUE!</v>
      </c>
      <c r="AK245" s="62" t="e">
        <f t="shared" si="108"/>
        <v>#N/A</v>
      </c>
      <c r="AL245" s="62" t="e">
        <f t="shared" si="109"/>
        <v>#N/A</v>
      </c>
      <c r="AM245" s="62">
        <f t="shared" si="110"/>
        <v>0</v>
      </c>
      <c r="AN245" s="62">
        <f t="shared" si="111"/>
        <v>0</v>
      </c>
      <c r="AO245" s="62"/>
      <c r="AP245" s="62" t="e">
        <f t="shared" si="112"/>
        <v>#N/A</v>
      </c>
      <c r="AQ245" s="62" t="e">
        <f t="shared" si="113"/>
        <v>#VALUE!</v>
      </c>
      <c r="AR245" s="62" t="str">
        <f t="shared" si="114"/>
        <v/>
      </c>
      <c r="AS245" s="62">
        <f t="shared" si="115"/>
        <v>0</v>
      </c>
      <c r="AT245" s="62">
        <f t="shared" si="116"/>
        <v>0</v>
      </c>
      <c r="AU245" s="62">
        <f t="shared" si="117"/>
        <v>0</v>
      </c>
    </row>
    <row r="246" spans="1:47" ht="14.45" customHeight="1" x14ac:dyDescent="0.2">
      <c r="A246" s="46">
        <f t="shared" si="91"/>
        <v>0</v>
      </c>
      <c r="B246" s="62" t="e">
        <f t="shared" si="92"/>
        <v>#N/A</v>
      </c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2">
        <f t="shared" si="93"/>
        <v>0</v>
      </c>
      <c r="N246" s="31"/>
      <c r="O246" s="60"/>
      <c r="P246" s="60" t="e">
        <f t="shared" si="94"/>
        <v>#N/A</v>
      </c>
      <c r="Q246" s="178"/>
      <c r="R246" s="60"/>
      <c r="S246" s="60"/>
      <c r="T246" s="60"/>
      <c r="U246" s="46" t="e">
        <f t="shared" si="95"/>
        <v>#N/A</v>
      </c>
      <c r="V246" s="62" t="e">
        <f t="shared" si="96"/>
        <v>#N/A</v>
      </c>
      <c r="W246" s="62" t="e">
        <f t="shared" si="118"/>
        <v>#N/A</v>
      </c>
      <c r="X246" s="62" t="e">
        <f t="shared" si="97"/>
        <v>#N/A</v>
      </c>
      <c r="Y246" s="62" t="e">
        <f t="shared" si="98"/>
        <v>#N/A</v>
      </c>
      <c r="Z246" s="62" t="e">
        <f t="array" ref="Z246">_xlfn.IFS(H246=1,2,H246=3,1)</f>
        <v>#N/A</v>
      </c>
      <c r="AA246" s="62" t="e">
        <f t="shared" si="99"/>
        <v>#N/A</v>
      </c>
      <c r="AB246" s="62" t="e">
        <f t="shared" si="90"/>
        <v>#N/A</v>
      </c>
      <c r="AC246" s="62" t="e">
        <f t="shared" si="100"/>
        <v>#N/A</v>
      </c>
      <c r="AD246" s="62" t="e">
        <f t="shared" si="101"/>
        <v>#N/A</v>
      </c>
      <c r="AE246" s="62" t="e">
        <f t="shared" si="102"/>
        <v>#N/A</v>
      </c>
      <c r="AF246" s="62" t="e">
        <f t="shared" si="103"/>
        <v>#N/A</v>
      </c>
      <c r="AG246" s="62">
        <f t="shared" si="104"/>
        <v>0</v>
      </c>
      <c r="AH246" s="62" t="str">
        <f t="shared" si="105"/>
        <v/>
      </c>
      <c r="AI246" s="62">
        <f t="shared" si="106"/>
        <v>0</v>
      </c>
      <c r="AJ246" s="62" t="e">
        <f t="shared" si="107"/>
        <v>#VALUE!</v>
      </c>
      <c r="AK246" s="62" t="e">
        <f t="shared" si="108"/>
        <v>#N/A</v>
      </c>
      <c r="AL246" s="62" t="e">
        <f t="shared" si="109"/>
        <v>#N/A</v>
      </c>
      <c r="AM246" s="62">
        <f t="shared" si="110"/>
        <v>0</v>
      </c>
      <c r="AN246" s="62">
        <f t="shared" si="111"/>
        <v>0</v>
      </c>
      <c r="AO246" s="62"/>
      <c r="AP246" s="62" t="e">
        <f t="shared" si="112"/>
        <v>#N/A</v>
      </c>
      <c r="AQ246" s="62" t="e">
        <f t="shared" si="113"/>
        <v>#VALUE!</v>
      </c>
      <c r="AR246" s="62" t="str">
        <f t="shared" si="114"/>
        <v/>
      </c>
      <c r="AS246" s="62">
        <f t="shared" si="115"/>
        <v>0</v>
      </c>
      <c r="AT246" s="62">
        <f t="shared" si="116"/>
        <v>0</v>
      </c>
      <c r="AU246" s="62">
        <f t="shared" si="117"/>
        <v>0</v>
      </c>
    </row>
    <row r="247" spans="1:47" ht="14.45" customHeight="1" x14ac:dyDescent="0.2">
      <c r="A247" s="46">
        <f t="shared" si="91"/>
        <v>0</v>
      </c>
      <c r="B247" s="62" t="e">
        <f t="shared" si="92"/>
        <v>#N/A</v>
      </c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2">
        <f t="shared" si="93"/>
        <v>0</v>
      </c>
      <c r="N247" s="31"/>
      <c r="O247" s="60"/>
      <c r="P247" s="60" t="e">
        <f t="shared" si="94"/>
        <v>#N/A</v>
      </c>
      <c r="Q247" s="178"/>
      <c r="R247" s="60"/>
      <c r="S247" s="60"/>
      <c r="T247" s="60"/>
      <c r="U247" s="46" t="e">
        <f t="shared" si="95"/>
        <v>#N/A</v>
      </c>
      <c r="V247" s="62" t="e">
        <f t="shared" si="96"/>
        <v>#N/A</v>
      </c>
      <c r="W247" s="62" t="e">
        <f t="shared" si="118"/>
        <v>#N/A</v>
      </c>
      <c r="X247" s="62" t="e">
        <f t="shared" si="97"/>
        <v>#N/A</v>
      </c>
      <c r="Y247" s="62" t="e">
        <f t="shared" si="98"/>
        <v>#N/A</v>
      </c>
      <c r="Z247" s="62" t="e">
        <f t="array" ref="Z247">_xlfn.IFS(H247=1,2,H247=3,1)</f>
        <v>#N/A</v>
      </c>
      <c r="AA247" s="62" t="e">
        <f t="shared" si="99"/>
        <v>#N/A</v>
      </c>
      <c r="AB247" s="62" t="e">
        <f t="shared" si="90"/>
        <v>#N/A</v>
      </c>
      <c r="AC247" s="62" t="e">
        <f t="shared" si="100"/>
        <v>#N/A</v>
      </c>
      <c r="AD247" s="62" t="e">
        <f t="shared" si="101"/>
        <v>#N/A</v>
      </c>
      <c r="AE247" s="62" t="e">
        <f t="shared" si="102"/>
        <v>#N/A</v>
      </c>
      <c r="AF247" s="62" t="e">
        <f t="shared" si="103"/>
        <v>#N/A</v>
      </c>
      <c r="AG247" s="62">
        <f t="shared" si="104"/>
        <v>0</v>
      </c>
      <c r="AH247" s="62" t="str">
        <f t="shared" si="105"/>
        <v/>
      </c>
      <c r="AI247" s="62">
        <f t="shared" si="106"/>
        <v>0</v>
      </c>
      <c r="AJ247" s="62" t="e">
        <f t="shared" si="107"/>
        <v>#VALUE!</v>
      </c>
      <c r="AK247" s="62" t="e">
        <f t="shared" si="108"/>
        <v>#N/A</v>
      </c>
      <c r="AL247" s="62" t="e">
        <f t="shared" si="109"/>
        <v>#N/A</v>
      </c>
      <c r="AM247" s="62">
        <f t="shared" si="110"/>
        <v>0</v>
      </c>
      <c r="AN247" s="62">
        <f t="shared" si="111"/>
        <v>0</v>
      </c>
      <c r="AO247" s="62"/>
      <c r="AP247" s="62" t="e">
        <f t="shared" si="112"/>
        <v>#N/A</v>
      </c>
      <c r="AQ247" s="62" t="e">
        <f t="shared" si="113"/>
        <v>#VALUE!</v>
      </c>
      <c r="AR247" s="62" t="str">
        <f t="shared" si="114"/>
        <v/>
      </c>
      <c r="AS247" s="62">
        <f t="shared" si="115"/>
        <v>0</v>
      </c>
      <c r="AT247" s="62">
        <f t="shared" si="116"/>
        <v>0</v>
      </c>
      <c r="AU247" s="62">
        <f t="shared" si="117"/>
        <v>0</v>
      </c>
    </row>
    <row r="248" spans="1:47" ht="14.45" customHeight="1" x14ac:dyDescent="0.2">
      <c r="A248" s="46">
        <f t="shared" si="91"/>
        <v>0</v>
      </c>
      <c r="B248" s="62" t="e">
        <f t="shared" si="92"/>
        <v>#N/A</v>
      </c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2">
        <f t="shared" si="93"/>
        <v>0</v>
      </c>
      <c r="N248" s="31"/>
      <c r="O248" s="60"/>
      <c r="P248" s="60" t="e">
        <f t="shared" si="94"/>
        <v>#N/A</v>
      </c>
      <c r="Q248" s="178"/>
      <c r="R248" s="60"/>
      <c r="S248" s="60"/>
      <c r="T248" s="60"/>
      <c r="U248" s="46" t="e">
        <f t="shared" si="95"/>
        <v>#N/A</v>
      </c>
      <c r="V248" s="62" t="e">
        <f t="shared" si="96"/>
        <v>#N/A</v>
      </c>
      <c r="W248" s="62" t="e">
        <f t="shared" si="118"/>
        <v>#N/A</v>
      </c>
      <c r="X248" s="62" t="e">
        <f t="shared" si="97"/>
        <v>#N/A</v>
      </c>
      <c r="Y248" s="62" t="e">
        <f t="shared" si="98"/>
        <v>#N/A</v>
      </c>
      <c r="Z248" s="62" t="e">
        <f t="array" ref="Z248">_xlfn.IFS(H248=1,2,H248=3,1)</f>
        <v>#N/A</v>
      </c>
      <c r="AA248" s="62" t="e">
        <f t="shared" si="99"/>
        <v>#N/A</v>
      </c>
      <c r="AB248" s="62" t="e">
        <f t="shared" si="90"/>
        <v>#N/A</v>
      </c>
      <c r="AC248" s="62" t="e">
        <f t="shared" si="100"/>
        <v>#N/A</v>
      </c>
      <c r="AD248" s="62" t="e">
        <f t="shared" si="101"/>
        <v>#N/A</v>
      </c>
      <c r="AE248" s="62" t="e">
        <f t="shared" si="102"/>
        <v>#N/A</v>
      </c>
      <c r="AF248" s="62" t="e">
        <f t="shared" si="103"/>
        <v>#N/A</v>
      </c>
      <c r="AG248" s="62">
        <f t="shared" si="104"/>
        <v>0</v>
      </c>
      <c r="AH248" s="62" t="str">
        <f t="shared" si="105"/>
        <v/>
      </c>
      <c r="AI248" s="62">
        <f t="shared" si="106"/>
        <v>0</v>
      </c>
      <c r="AJ248" s="62" t="e">
        <f t="shared" si="107"/>
        <v>#VALUE!</v>
      </c>
      <c r="AK248" s="62" t="e">
        <f t="shared" si="108"/>
        <v>#N/A</v>
      </c>
      <c r="AL248" s="62" t="e">
        <f t="shared" si="109"/>
        <v>#N/A</v>
      </c>
      <c r="AM248" s="62">
        <f t="shared" si="110"/>
        <v>0</v>
      </c>
      <c r="AN248" s="62">
        <f t="shared" si="111"/>
        <v>0</v>
      </c>
      <c r="AO248" s="62"/>
      <c r="AP248" s="62" t="e">
        <f t="shared" si="112"/>
        <v>#N/A</v>
      </c>
      <c r="AQ248" s="62" t="e">
        <f t="shared" si="113"/>
        <v>#VALUE!</v>
      </c>
      <c r="AR248" s="62" t="str">
        <f t="shared" si="114"/>
        <v/>
      </c>
      <c r="AS248" s="62">
        <f t="shared" si="115"/>
        <v>0</v>
      </c>
      <c r="AT248" s="62">
        <f t="shared" si="116"/>
        <v>0</v>
      </c>
      <c r="AU248" s="62">
        <f t="shared" si="117"/>
        <v>0</v>
      </c>
    </row>
    <row r="249" spans="1:47" ht="14.45" customHeight="1" x14ac:dyDescent="0.2">
      <c r="A249" s="46">
        <f t="shared" si="91"/>
        <v>0</v>
      </c>
      <c r="B249" s="62" t="e">
        <f t="shared" si="92"/>
        <v>#N/A</v>
      </c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2">
        <f t="shared" si="93"/>
        <v>0</v>
      </c>
      <c r="N249" s="31"/>
      <c r="O249" s="60"/>
      <c r="P249" s="60" t="e">
        <f t="shared" si="94"/>
        <v>#N/A</v>
      </c>
      <c r="Q249" s="178"/>
      <c r="R249" s="60"/>
      <c r="S249" s="60"/>
      <c r="T249" s="60"/>
      <c r="U249" s="46" t="e">
        <f t="shared" si="95"/>
        <v>#N/A</v>
      </c>
      <c r="V249" s="62" t="e">
        <f t="shared" si="96"/>
        <v>#N/A</v>
      </c>
      <c r="W249" s="62" t="e">
        <f t="shared" si="118"/>
        <v>#N/A</v>
      </c>
      <c r="X249" s="62" t="e">
        <f t="shared" si="97"/>
        <v>#N/A</v>
      </c>
      <c r="Y249" s="62" t="e">
        <f t="shared" si="98"/>
        <v>#N/A</v>
      </c>
      <c r="Z249" s="62" t="e">
        <f t="array" ref="Z249">_xlfn.IFS(H249=1,2,H249=3,1)</f>
        <v>#N/A</v>
      </c>
      <c r="AA249" s="62" t="e">
        <f t="shared" si="99"/>
        <v>#N/A</v>
      </c>
      <c r="AB249" s="62" t="e">
        <f t="shared" si="90"/>
        <v>#N/A</v>
      </c>
      <c r="AC249" s="62" t="e">
        <f t="shared" si="100"/>
        <v>#N/A</v>
      </c>
      <c r="AD249" s="62" t="e">
        <f t="shared" si="101"/>
        <v>#N/A</v>
      </c>
      <c r="AE249" s="62" t="e">
        <f t="shared" si="102"/>
        <v>#N/A</v>
      </c>
      <c r="AF249" s="62" t="e">
        <f t="shared" si="103"/>
        <v>#N/A</v>
      </c>
      <c r="AG249" s="62">
        <f t="shared" si="104"/>
        <v>0</v>
      </c>
      <c r="AH249" s="62" t="str">
        <f t="shared" si="105"/>
        <v/>
      </c>
      <c r="AI249" s="62">
        <f t="shared" si="106"/>
        <v>0</v>
      </c>
      <c r="AJ249" s="62" t="e">
        <f t="shared" si="107"/>
        <v>#VALUE!</v>
      </c>
      <c r="AK249" s="62" t="e">
        <f t="shared" si="108"/>
        <v>#N/A</v>
      </c>
      <c r="AL249" s="62" t="e">
        <f t="shared" si="109"/>
        <v>#N/A</v>
      </c>
      <c r="AM249" s="62">
        <f t="shared" si="110"/>
        <v>0</v>
      </c>
      <c r="AN249" s="62">
        <f t="shared" si="111"/>
        <v>0</v>
      </c>
      <c r="AO249" s="62"/>
      <c r="AP249" s="62" t="e">
        <f t="shared" si="112"/>
        <v>#N/A</v>
      </c>
      <c r="AQ249" s="62" t="e">
        <f t="shared" si="113"/>
        <v>#VALUE!</v>
      </c>
      <c r="AR249" s="62" t="str">
        <f t="shared" si="114"/>
        <v/>
      </c>
      <c r="AS249" s="62">
        <f t="shared" si="115"/>
        <v>0</v>
      </c>
      <c r="AT249" s="62">
        <f t="shared" si="116"/>
        <v>0</v>
      </c>
      <c r="AU249" s="62">
        <f t="shared" si="117"/>
        <v>0</v>
      </c>
    </row>
    <row r="250" spans="1:47" ht="14.45" customHeight="1" x14ac:dyDescent="0.2">
      <c r="A250" s="46">
        <f t="shared" si="91"/>
        <v>0</v>
      </c>
      <c r="B250" s="62" t="e">
        <f t="shared" si="92"/>
        <v>#N/A</v>
      </c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2">
        <f t="shared" si="93"/>
        <v>0</v>
      </c>
      <c r="N250" s="31"/>
      <c r="O250" s="60"/>
      <c r="P250" s="60" t="e">
        <f t="shared" si="94"/>
        <v>#N/A</v>
      </c>
      <c r="Q250" s="178"/>
      <c r="R250" s="60"/>
      <c r="S250" s="60"/>
      <c r="T250" s="60"/>
      <c r="U250" s="46" t="e">
        <f t="shared" si="95"/>
        <v>#N/A</v>
      </c>
      <c r="V250" s="62" t="e">
        <f t="shared" si="96"/>
        <v>#N/A</v>
      </c>
      <c r="W250" s="62" t="e">
        <f t="shared" si="118"/>
        <v>#N/A</v>
      </c>
      <c r="X250" s="62" t="e">
        <f t="shared" si="97"/>
        <v>#N/A</v>
      </c>
      <c r="Y250" s="62" t="e">
        <f t="shared" si="98"/>
        <v>#N/A</v>
      </c>
      <c r="Z250" s="62" t="e">
        <f t="array" ref="Z250">_xlfn.IFS(H250=1,2,H250=3,1)</f>
        <v>#N/A</v>
      </c>
      <c r="AA250" s="62" t="e">
        <f t="shared" si="99"/>
        <v>#N/A</v>
      </c>
      <c r="AB250" s="62" t="e">
        <f t="shared" si="90"/>
        <v>#N/A</v>
      </c>
      <c r="AC250" s="62" t="e">
        <f t="shared" si="100"/>
        <v>#N/A</v>
      </c>
      <c r="AD250" s="62" t="e">
        <f t="shared" si="101"/>
        <v>#N/A</v>
      </c>
      <c r="AE250" s="62" t="e">
        <f t="shared" si="102"/>
        <v>#N/A</v>
      </c>
      <c r="AF250" s="62" t="e">
        <f t="shared" si="103"/>
        <v>#N/A</v>
      </c>
      <c r="AG250" s="62">
        <f t="shared" si="104"/>
        <v>0</v>
      </c>
      <c r="AH250" s="62" t="str">
        <f t="shared" si="105"/>
        <v/>
      </c>
      <c r="AI250" s="62">
        <f t="shared" si="106"/>
        <v>0</v>
      </c>
      <c r="AJ250" s="62" t="e">
        <f t="shared" si="107"/>
        <v>#VALUE!</v>
      </c>
      <c r="AK250" s="62" t="e">
        <f t="shared" si="108"/>
        <v>#N/A</v>
      </c>
      <c r="AL250" s="62" t="e">
        <f t="shared" si="109"/>
        <v>#N/A</v>
      </c>
      <c r="AM250" s="62">
        <f t="shared" si="110"/>
        <v>0</v>
      </c>
      <c r="AN250" s="62">
        <f t="shared" si="111"/>
        <v>0</v>
      </c>
      <c r="AO250" s="62"/>
      <c r="AP250" s="62" t="e">
        <f t="shared" si="112"/>
        <v>#N/A</v>
      </c>
      <c r="AQ250" s="62" t="e">
        <f t="shared" si="113"/>
        <v>#VALUE!</v>
      </c>
      <c r="AR250" s="62" t="str">
        <f t="shared" si="114"/>
        <v/>
      </c>
      <c r="AS250" s="62">
        <f t="shared" si="115"/>
        <v>0</v>
      </c>
      <c r="AT250" s="62">
        <f t="shared" si="116"/>
        <v>0</v>
      </c>
      <c r="AU250" s="62">
        <f t="shared" si="117"/>
        <v>0</v>
      </c>
    </row>
    <row r="251" spans="1:47" ht="14.45" customHeight="1" x14ac:dyDescent="0.2">
      <c r="A251" s="46">
        <f t="shared" si="91"/>
        <v>0</v>
      </c>
      <c r="B251" s="62" t="e">
        <f t="shared" si="92"/>
        <v>#N/A</v>
      </c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2">
        <f t="shared" si="93"/>
        <v>0</v>
      </c>
      <c r="N251" s="31"/>
      <c r="O251" s="60"/>
      <c r="P251" s="60" t="e">
        <f t="shared" si="94"/>
        <v>#N/A</v>
      </c>
      <c r="Q251" s="178"/>
      <c r="R251" s="60"/>
      <c r="S251" s="60"/>
      <c r="T251" s="60"/>
      <c r="U251" s="46" t="e">
        <f t="shared" si="95"/>
        <v>#N/A</v>
      </c>
      <c r="V251" s="62" t="e">
        <f t="shared" si="96"/>
        <v>#N/A</v>
      </c>
      <c r="W251" s="62" t="e">
        <f t="shared" si="118"/>
        <v>#N/A</v>
      </c>
      <c r="X251" s="62" t="e">
        <f t="shared" si="97"/>
        <v>#N/A</v>
      </c>
      <c r="Y251" s="62" t="e">
        <f t="shared" si="98"/>
        <v>#N/A</v>
      </c>
      <c r="Z251" s="62" t="e">
        <f t="array" ref="Z251">_xlfn.IFS(H251=1,2,H251=3,1)</f>
        <v>#N/A</v>
      </c>
      <c r="AA251" s="62" t="e">
        <f t="shared" si="99"/>
        <v>#N/A</v>
      </c>
      <c r="AB251" s="62" t="e">
        <f t="shared" ref="AB251:AB314" si="119">Z251*(X251*I251/W251+Y251*I251*AA251/1000)*U251</f>
        <v>#N/A</v>
      </c>
      <c r="AC251" s="62" t="e">
        <f t="shared" si="100"/>
        <v>#N/A</v>
      </c>
      <c r="AD251" s="62" t="e">
        <f t="shared" si="101"/>
        <v>#N/A</v>
      </c>
      <c r="AE251" s="62" t="e">
        <f t="shared" si="102"/>
        <v>#N/A</v>
      </c>
      <c r="AF251" s="62" t="e">
        <f t="shared" si="103"/>
        <v>#N/A</v>
      </c>
      <c r="AG251" s="62">
        <f t="shared" si="104"/>
        <v>0</v>
      </c>
      <c r="AH251" s="62" t="str">
        <f t="shared" si="105"/>
        <v/>
      </c>
      <c r="AI251" s="62">
        <f t="shared" si="106"/>
        <v>0</v>
      </c>
      <c r="AJ251" s="62" t="e">
        <f t="shared" si="107"/>
        <v>#VALUE!</v>
      </c>
      <c r="AK251" s="62" t="e">
        <f t="shared" si="108"/>
        <v>#N/A</v>
      </c>
      <c r="AL251" s="62" t="e">
        <f t="shared" si="109"/>
        <v>#N/A</v>
      </c>
      <c r="AM251" s="62">
        <f t="shared" si="110"/>
        <v>0</v>
      </c>
      <c r="AN251" s="62">
        <f t="shared" si="111"/>
        <v>0</v>
      </c>
      <c r="AO251" s="62"/>
      <c r="AP251" s="62" t="e">
        <f t="shared" si="112"/>
        <v>#N/A</v>
      </c>
      <c r="AQ251" s="62" t="e">
        <f t="shared" si="113"/>
        <v>#VALUE!</v>
      </c>
      <c r="AR251" s="62" t="str">
        <f t="shared" si="114"/>
        <v/>
      </c>
      <c r="AS251" s="62">
        <f t="shared" si="115"/>
        <v>0</v>
      </c>
      <c r="AT251" s="62">
        <f t="shared" si="116"/>
        <v>0</v>
      </c>
      <c r="AU251" s="62">
        <f t="shared" si="117"/>
        <v>0</v>
      </c>
    </row>
    <row r="252" spans="1:47" ht="14.45" customHeight="1" x14ac:dyDescent="0.2">
      <c r="A252" s="46">
        <f t="shared" si="91"/>
        <v>0</v>
      </c>
      <c r="B252" s="62" t="e">
        <f t="shared" si="92"/>
        <v>#N/A</v>
      </c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2">
        <f t="shared" si="93"/>
        <v>0</v>
      </c>
      <c r="N252" s="31"/>
      <c r="O252" s="60"/>
      <c r="P252" s="60" t="e">
        <f t="shared" si="94"/>
        <v>#N/A</v>
      </c>
      <c r="Q252" s="178"/>
      <c r="R252" s="60"/>
      <c r="S252" s="60"/>
      <c r="T252" s="60"/>
      <c r="U252" s="46" t="e">
        <f t="shared" si="95"/>
        <v>#N/A</v>
      </c>
      <c r="V252" s="62" t="e">
        <f t="shared" si="96"/>
        <v>#N/A</v>
      </c>
      <c r="W252" s="62" t="e">
        <f t="shared" si="118"/>
        <v>#N/A</v>
      </c>
      <c r="X252" s="62" t="e">
        <f t="shared" si="97"/>
        <v>#N/A</v>
      </c>
      <c r="Y252" s="62" t="e">
        <f t="shared" si="98"/>
        <v>#N/A</v>
      </c>
      <c r="Z252" s="62" t="e">
        <f t="array" ref="Z252">_xlfn.IFS(H252=1,2,H252=3,1)</f>
        <v>#N/A</v>
      </c>
      <c r="AA252" s="62" t="e">
        <f t="shared" si="99"/>
        <v>#N/A</v>
      </c>
      <c r="AB252" s="62" t="e">
        <f t="shared" si="119"/>
        <v>#N/A</v>
      </c>
      <c r="AC252" s="62" t="e">
        <f t="shared" si="100"/>
        <v>#N/A</v>
      </c>
      <c r="AD252" s="62" t="e">
        <f t="shared" si="101"/>
        <v>#N/A</v>
      </c>
      <c r="AE252" s="62" t="e">
        <f t="shared" si="102"/>
        <v>#N/A</v>
      </c>
      <c r="AF252" s="62" t="e">
        <f t="shared" si="103"/>
        <v>#N/A</v>
      </c>
      <c r="AG252" s="62">
        <f t="shared" si="104"/>
        <v>0</v>
      </c>
      <c r="AH252" s="62" t="str">
        <f t="shared" si="105"/>
        <v/>
      </c>
      <c r="AI252" s="62">
        <f t="shared" si="106"/>
        <v>0</v>
      </c>
      <c r="AJ252" s="62" t="e">
        <f t="shared" si="107"/>
        <v>#VALUE!</v>
      </c>
      <c r="AK252" s="62" t="e">
        <f t="shared" si="108"/>
        <v>#N/A</v>
      </c>
      <c r="AL252" s="62" t="e">
        <f t="shared" si="109"/>
        <v>#N/A</v>
      </c>
      <c r="AM252" s="62">
        <f t="shared" si="110"/>
        <v>0</v>
      </c>
      <c r="AN252" s="62">
        <f t="shared" si="111"/>
        <v>0</v>
      </c>
      <c r="AO252" s="62"/>
      <c r="AP252" s="62" t="e">
        <f t="shared" si="112"/>
        <v>#N/A</v>
      </c>
      <c r="AQ252" s="62" t="e">
        <f t="shared" si="113"/>
        <v>#VALUE!</v>
      </c>
      <c r="AR252" s="62" t="str">
        <f t="shared" si="114"/>
        <v/>
      </c>
      <c r="AS252" s="62">
        <f t="shared" si="115"/>
        <v>0</v>
      </c>
      <c r="AT252" s="62">
        <f t="shared" si="116"/>
        <v>0</v>
      </c>
      <c r="AU252" s="62">
        <f t="shared" si="117"/>
        <v>0</v>
      </c>
    </row>
    <row r="253" spans="1:47" ht="14.45" customHeight="1" x14ac:dyDescent="0.2">
      <c r="A253" s="46">
        <f t="shared" si="91"/>
        <v>0</v>
      </c>
      <c r="B253" s="62" t="e">
        <f t="shared" si="92"/>
        <v>#N/A</v>
      </c>
      <c r="C253" s="60"/>
      <c r="D253" s="71"/>
      <c r="E253" s="60"/>
      <c r="F253" s="60"/>
      <c r="G253" s="60"/>
      <c r="H253" s="60"/>
      <c r="I253" s="60"/>
      <c r="J253" s="60"/>
      <c r="K253" s="60"/>
      <c r="L253" s="60"/>
      <c r="M253" s="62">
        <f t="shared" si="93"/>
        <v>0</v>
      </c>
      <c r="N253" s="31"/>
      <c r="O253" s="60"/>
      <c r="P253" s="60" t="e">
        <f t="shared" si="94"/>
        <v>#N/A</v>
      </c>
      <c r="Q253" s="178"/>
      <c r="R253" s="60"/>
      <c r="S253" s="60"/>
      <c r="T253" s="60"/>
      <c r="U253" s="46" t="e">
        <f t="shared" si="95"/>
        <v>#N/A</v>
      </c>
      <c r="V253" s="62" t="e">
        <f t="shared" si="96"/>
        <v>#N/A</v>
      </c>
      <c r="W253" s="62" t="e">
        <f t="shared" si="118"/>
        <v>#N/A</v>
      </c>
      <c r="X253" s="62" t="e">
        <f t="shared" si="97"/>
        <v>#N/A</v>
      </c>
      <c r="Y253" s="62" t="e">
        <f t="shared" si="98"/>
        <v>#N/A</v>
      </c>
      <c r="Z253" s="62" t="e">
        <f t="array" ref="Z253">_xlfn.IFS(H253=1,2,H253=3,1)</f>
        <v>#N/A</v>
      </c>
      <c r="AA253" s="62" t="e">
        <f t="shared" si="99"/>
        <v>#N/A</v>
      </c>
      <c r="AB253" s="62" t="e">
        <f t="shared" si="119"/>
        <v>#N/A</v>
      </c>
      <c r="AC253" s="62" t="e">
        <f t="shared" si="100"/>
        <v>#N/A</v>
      </c>
      <c r="AD253" s="62" t="e">
        <f t="shared" si="101"/>
        <v>#N/A</v>
      </c>
      <c r="AE253" s="62" t="e">
        <f t="shared" si="102"/>
        <v>#N/A</v>
      </c>
      <c r="AF253" s="62" t="e">
        <f t="shared" si="103"/>
        <v>#N/A</v>
      </c>
      <c r="AG253" s="62">
        <f t="shared" si="104"/>
        <v>0</v>
      </c>
      <c r="AH253" s="62" t="str">
        <f t="shared" si="105"/>
        <v/>
      </c>
      <c r="AI253" s="62">
        <f t="shared" si="106"/>
        <v>0</v>
      </c>
      <c r="AJ253" s="62" t="e">
        <f t="shared" si="107"/>
        <v>#VALUE!</v>
      </c>
      <c r="AK253" s="62" t="e">
        <f t="shared" si="108"/>
        <v>#N/A</v>
      </c>
      <c r="AL253" s="62" t="e">
        <f t="shared" si="109"/>
        <v>#N/A</v>
      </c>
      <c r="AM253" s="62">
        <f t="shared" si="110"/>
        <v>0</v>
      </c>
      <c r="AN253" s="62">
        <f t="shared" si="111"/>
        <v>0</v>
      </c>
      <c r="AO253" s="62"/>
      <c r="AP253" s="62" t="e">
        <f t="shared" si="112"/>
        <v>#N/A</v>
      </c>
      <c r="AQ253" s="62" t="e">
        <f t="shared" si="113"/>
        <v>#VALUE!</v>
      </c>
      <c r="AR253" s="62" t="str">
        <f t="shared" si="114"/>
        <v/>
      </c>
      <c r="AS253" s="62">
        <f t="shared" si="115"/>
        <v>0</v>
      </c>
      <c r="AT253" s="62">
        <f t="shared" si="116"/>
        <v>0</v>
      </c>
      <c r="AU253" s="62">
        <f t="shared" si="117"/>
        <v>0</v>
      </c>
    </row>
    <row r="254" spans="1:47" ht="14.45" customHeight="1" x14ac:dyDescent="0.2">
      <c r="A254" s="46">
        <f t="shared" si="91"/>
        <v>0</v>
      </c>
      <c r="B254" s="62" t="e">
        <f t="shared" si="92"/>
        <v>#N/A</v>
      </c>
      <c r="C254" s="60"/>
      <c r="D254" s="71"/>
      <c r="E254" s="60"/>
      <c r="F254" s="60"/>
      <c r="G254" s="60"/>
      <c r="H254" s="60"/>
      <c r="I254" s="60"/>
      <c r="J254" s="60"/>
      <c r="K254" s="60"/>
      <c r="L254" s="60"/>
      <c r="M254" s="62">
        <f t="shared" si="93"/>
        <v>0</v>
      </c>
      <c r="N254" s="31"/>
      <c r="O254" s="60"/>
      <c r="P254" s="60" t="e">
        <f t="shared" si="94"/>
        <v>#N/A</v>
      </c>
      <c r="Q254" s="178"/>
      <c r="R254" s="60"/>
      <c r="S254" s="60"/>
      <c r="T254" s="60"/>
      <c r="U254" s="46" t="e">
        <f t="shared" si="95"/>
        <v>#N/A</v>
      </c>
      <c r="V254" s="62" t="e">
        <f t="shared" si="96"/>
        <v>#N/A</v>
      </c>
      <c r="W254" s="62" t="e">
        <f t="shared" si="118"/>
        <v>#N/A</v>
      </c>
      <c r="X254" s="62" t="e">
        <f t="shared" si="97"/>
        <v>#N/A</v>
      </c>
      <c r="Y254" s="62" t="e">
        <f t="shared" si="98"/>
        <v>#N/A</v>
      </c>
      <c r="Z254" s="62" t="e">
        <f t="array" ref="Z254">_xlfn.IFS(H254=1,2,H254=3,1)</f>
        <v>#N/A</v>
      </c>
      <c r="AA254" s="62" t="e">
        <f t="shared" si="99"/>
        <v>#N/A</v>
      </c>
      <c r="AB254" s="62" t="e">
        <f t="shared" si="119"/>
        <v>#N/A</v>
      </c>
      <c r="AC254" s="62" t="e">
        <f t="shared" si="100"/>
        <v>#N/A</v>
      </c>
      <c r="AD254" s="62" t="e">
        <f t="shared" si="101"/>
        <v>#N/A</v>
      </c>
      <c r="AE254" s="62" t="e">
        <f t="shared" si="102"/>
        <v>#N/A</v>
      </c>
      <c r="AF254" s="62" t="e">
        <f t="shared" si="103"/>
        <v>#N/A</v>
      </c>
      <c r="AG254" s="62">
        <f t="shared" si="104"/>
        <v>0</v>
      </c>
      <c r="AH254" s="62" t="str">
        <f t="shared" si="105"/>
        <v/>
      </c>
      <c r="AI254" s="62">
        <f t="shared" si="106"/>
        <v>0</v>
      </c>
      <c r="AJ254" s="62" t="e">
        <f t="shared" si="107"/>
        <v>#VALUE!</v>
      </c>
      <c r="AK254" s="62" t="e">
        <f t="shared" si="108"/>
        <v>#N/A</v>
      </c>
      <c r="AL254" s="62" t="e">
        <f t="shared" si="109"/>
        <v>#N/A</v>
      </c>
      <c r="AM254" s="62">
        <f t="shared" si="110"/>
        <v>0</v>
      </c>
      <c r="AN254" s="62">
        <f t="shared" si="111"/>
        <v>0</v>
      </c>
      <c r="AO254" s="62"/>
      <c r="AP254" s="62" t="e">
        <f t="shared" si="112"/>
        <v>#N/A</v>
      </c>
      <c r="AQ254" s="62" t="e">
        <f t="shared" si="113"/>
        <v>#VALUE!</v>
      </c>
      <c r="AR254" s="62" t="str">
        <f t="shared" si="114"/>
        <v/>
      </c>
      <c r="AS254" s="62">
        <f t="shared" si="115"/>
        <v>0</v>
      </c>
      <c r="AT254" s="62">
        <f t="shared" si="116"/>
        <v>0</v>
      </c>
      <c r="AU254" s="62">
        <f t="shared" si="117"/>
        <v>0</v>
      </c>
    </row>
    <row r="255" spans="1:47" ht="14.45" customHeight="1" x14ac:dyDescent="0.2">
      <c r="A255" s="46">
        <f t="shared" si="91"/>
        <v>0</v>
      </c>
      <c r="B255" s="62" t="e">
        <f t="shared" si="92"/>
        <v>#N/A</v>
      </c>
      <c r="C255" s="60"/>
      <c r="D255" s="71"/>
      <c r="E255" s="60"/>
      <c r="F255" s="60"/>
      <c r="G255" s="60"/>
      <c r="H255" s="60"/>
      <c r="I255" s="60"/>
      <c r="J255" s="60"/>
      <c r="K255" s="60"/>
      <c r="L255" s="60"/>
      <c r="M255" s="62">
        <f t="shared" si="93"/>
        <v>0</v>
      </c>
      <c r="N255" s="31"/>
      <c r="O255" s="60"/>
      <c r="P255" s="60" t="e">
        <f t="shared" si="94"/>
        <v>#N/A</v>
      </c>
      <c r="Q255" s="178"/>
      <c r="R255" s="60"/>
      <c r="S255" s="60"/>
      <c r="T255" s="60"/>
      <c r="U255" s="46" t="e">
        <f t="shared" si="95"/>
        <v>#N/A</v>
      </c>
      <c r="V255" s="62" t="e">
        <f t="shared" si="96"/>
        <v>#N/A</v>
      </c>
      <c r="W255" s="62" t="e">
        <f t="shared" si="118"/>
        <v>#N/A</v>
      </c>
      <c r="X255" s="62" t="e">
        <f t="shared" si="97"/>
        <v>#N/A</v>
      </c>
      <c r="Y255" s="62" t="e">
        <f t="shared" si="98"/>
        <v>#N/A</v>
      </c>
      <c r="Z255" s="62" t="e">
        <f t="array" ref="Z255">_xlfn.IFS(H255=1,2,H255=3,1)</f>
        <v>#N/A</v>
      </c>
      <c r="AA255" s="62" t="e">
        <f t="shared" si="99"/>
        <v>#N/A</v>
      </c>
      <c r="AB255" s="62" t="e">
        <f t="shared" si="119"/>
        <v>#N/A</v>
      </c>
      <c r="AC255" s="62" t="e">
        <f t="shared" si="100"/>
        <v>#N/A</v>
      </c>
      <c r="AD255" s="62" t="e">
        <f t="shared" si="101"/>
        <v>#N/A</v>
      </c>
      <c r="AE255" s="62" t="e">
        <f t="shared" si="102"/>
        <v>#N/A</v>
      </c>
      <c r="AF255" s="62" t="e">
        <f t="shared" si="103"/>
        <v>#N/A</v>
      </c>
      <c r="AG255" s="62">
        <f t="shared" si="104"/>
        <v>0</v>
      </c>
      <c r="AH255" s="62" t="str">
        <f t="shared" si="105"/>
        <v/>
      </c>
      <c r="AI255" s="62">
        <f t="shared" si="106"/>
        <v>0</v>
      </c>
      <c r="AJ255" s="62" t="e">
        <f t="shared" si="107"/>
        <v>#VALUE!</v>
      </c>
      <c r="AK255" s="62" t="e">
        <f t="shared" si="108"/>
        <v>#N/A</v>
      </c>
      <c r="AL255" s="62" t="e">
        <f t="shared" si="109"/>
        <v>#N/A</v>
      </c>
      <c r="AM255" s="62">
        <f t="shared" si="110"/>
        <v>0</v>
      </c>
      <c r="AN255" s="62">
        <f t="shared" si="111"/>
        <v>0</v>
      </c>
      <c r="AO255" s="62"/>
      <c r="AP255" s="62" t="e">
        <f t="shared" si="112"/>
        <v>#N/A</v>
      </c>
      <c r="AQ255" s="62" t="e">
        <f t="shared" si="113"/>
        <v>#VALUE!</v>
      </c>
      <c r="AR255" s="62" t="str">
        <f t="shared" si="114"/>
        <v/>
      </c>
      <c r="AS255" s="62">
        <f t="shared" si="115"/>
        <v>0</v>
      </c>
      <c r="AT255" s="62">
        <f t="shared" si="116"/>
        <v>0</v>
      </c>
      <c r="AU255" s="62">
        <f t="shared" si="117"/>
        <v>0</v>
      </c>
    </row>
    <row r="256" spans="1:47" ht="14.45" customHeight="1" x14ac:dyDescent="0.2">
      <c r="A256" s="46">
        <f t="shared" si="91"/>
        <v>0</v>
      </c>
      <c r="B256" s="62" t="e">
        <f t="shared" si="92"/>
        <v>#N/A</v>
      </c>
      <c r="C256" s="60"/>
      <c r="D256" s="71"/>
      <c r="E256" s="60"/>
      <c r="F256" s="60"/>
      <c r="G256" s="60"/>
      <c r="H256" s="60"/>
      <c r="I256" s="60"/>
      <c r="J256" s="60"/>
      <c r="K256" s="60"/>
      <c r="L256" s="60"/>
      <c r="M256" s="62">
        <f t="shared" si="93"/>
        <v>0</v>
      </c>
      <c r="N256" s="31"/>
      <c r="O256" s="60"/>
      <c r="P256" s="60" t="e">
        <f t="shared" si="94"/>
        <v>#N/A</v>
      </c>
      <c r="Q256" s="178"/>
      <c r="R256" s="60"/>
      <c r="S256" s="60"/>
      <c r="T256" s="60"/>
      <c r="U256" s="46" t="e">
        <f t="shared" si="95"/>
        <v>#N/A</v>
      </c>
      <c r="V256" s="62" t="e">
        <f t="shared" si="96"/>
        <v>#N/A</v>
      </c>
      <c r="W256" s="62" t="e">
        <f t="shared" si="118"/>
        <v>#N/A</v>
      </c>
      <c r="X256" s="62" t="e">
        <f t="shared" si="97"/>
        <v>#N/A</v>
      </c>
      <c r="Y256" s="62" t="e">
        <f t="shared" si="98"/>
        <v>#N/A</v>
      </c>
      <c r="Z256" s="62" t="e">
        <f t="array" ref="Z256">_xlfn.IFS(H256=1,2,H256=3,1)</f>
        <v>#N/A</v>
      </c>
      <c r="AA256" s="62" t="e">
        <f t="shared" si="99"/>
        <v>#N/A</v>
      </c>
      <c r="AB256" s="62" t="e">
        <f t="shared" si="119"/>
        <v>#N/A</v>
      </c>
      <c r="AC256" s="62" t="e">
        <f t="shared" si="100"/>
        <v>#N/A</v>
      </c>
      <c r="AD256" s="62" t="e">
        <f t="shared" si="101"/>
        <v>#N/A</v>
      </c>
      <c r="AE256" s="62" t="e">
        <f t="shared" si="102"/>
        <v>#N/A</v>
      </c>
      <c r="AF256" s="62" t="e">
        <f t="shared" si="103"/>
        <v>#N/A</v>
      </c>
      <c r="AG256" s="62">
        <f t="shared" si="104"/>
        <v>0</v>
      </c>
      <c r="AH256" s="62" t="str">
        <f t="shared" si="105"/>
        <v/>
      </c>
      <c r="AI256" s="62">
        <f t="shared" si="106"/>
        <v>0</v>
      </c>
      <c r="AJ256" s="62" t="e">
        <f t="shared" si="107"/>
        <v>#VALUE!</v>
      </c>
      <c r="AK256" s="62" t="e">
        <f t="shared" si="108"/>
        <v>#N/A</v>
      </c>
      <c r="AL256" s="62" t="e">
        <f t="shared" si="109"/>
        <v>#N/A</v>
      </c>
      <c r="AM256" s="62">
        <f t="shared" si="110"/>
        <v>0</v>
      </c>
      <c r="AN256" s="62">
        <f t="shared" si="111"/>
        <v>0</v>
      </c>
      <c r="AO256" s="62"/>
      <c r="AP256" s="62" t="e">
        <f t="shared" si="112"/>
        <v>#N/A</v>
      </c>
      <c r="AQ256" s="62" t="e">
        <f t="shared" si="113"/>
        <v>#VALUE!</v>
      </c>
      <c r="AR256" s="62" t="str">
        <f t="shared" si="114"/>
        <v/>
      </c>
      <c r="AS256" s="62">
        <f t="shared" si="115"/>
        <v>0</v>
      </c>
      <c r="AT256" s="62">
        <f t="shared" si="116"/>
        <v>0</v>
      </c>
      <c r="AU256" s="62">
        <f t="shared" si="117"/>
        <v>0</v>
      </c>
    </row>
    <row r="257" spans="1:47" ht="15" customHeight="1" thickBot="1" x14ac:dyDescent="0.25">
      <c r="A257" s="69">
        <f t="shared" si="91"/>
        <v>0</v>
      </c>
      <c r="B257" s="67" t="e">
        <f t="shared" si="92"/>
        <v>#N/A</v>
      </c>
      <c r="C257" s="68"/>
      <c r="D257" s="71"/>
      <c r="E257" s="60"/>
      <c r="F257" s="60"/>
      <c r="G257" s="60"/>
      <c r="H257" s="60"/>
      <c r="I257" s="60"/>
      <c r="J257" s="60"/>
      <c r="K257" s="60"/>
      <c r="L257" s="60"/>
      <c r="M257" s="62">
        <f t="shared" si="93"/>
        <v>0</v>
      </c>
      <c r="N257" s="31"/>
      <c r="O257" s="60"/>
      <c r="P257" s="60" t="e">
        <f t="shared" si="94"/>
        <v>#N/A</v>
      </c>
      <c r="Q257" s="178"/>
      <c r="R257" s="60"/>
      <c r="S257" s="60"/>
      <c r="T257" s="60"/>
      <c r="U257" s="69" t="e">
        <f t="shared" si="95"/>
        <v>#N/A</v>
      </c>
      <c r="V257" s="67" t="e">
        <f t="shared" si="96"/>
        <v>#N/A</v>
      </c>
      <c r="W257" s="67" t="e">
        <f t="shared" si="118"/>
        <v>#N/A</v>
      </c>
      <c r="X257" s="67" t="e">
        <f t="shared" si="97"/>
        <v>#N/A</v>
      </c>
      <c r="Y257" s="67" t="e">
        <f t="shared" si="98"/>
        <v>#N/A</v>
      </c>
      <c r="Z257" s="67" t="e">
        <f t="array" ref="Z257">_xlfn.IFS(H257=1,2,H257=3,1)</f>
        <v>#N/A</v>
      </c>
      <c r="AA257" s="67" t="e">
        <f t="shared" si="99"/>
        <v>#N/A</v>
      </c>
      <c r="AB257" s="67" t="e">
        <f t="shared" si="119"/>
        <v>#N/A</v>
      </c>
      <c r="AC257" s="67" t="e">
        <f t="shared" si="100"/>
        <v>#N/A</v>
      </c>
      <c r="AD257" s="67" t="e">
        <f t="shared" si="101"/>
        <v>#N/A</v>
      </c>
      <c r="AE257" s="67" t="e">
        <f t="shared" si="102"/>
        <v>#N/A</v>
      </c>
      <c r="AF257" s="67" t="e">
        <f t="shared" si="103"/>
        <v>#N/A</v>
      </c>
      <c r="AG257" s="67">
        <f t="shared" si="104"/>
        <v>0</v>
      </c>
      <c r="AH257" s="67" t="str">
        <f t="shared" si="105"/>
        <v/>
      </c>
      <c r="AI257" s="67">
        <f t="shared" si="106"/>
        <v>0</v>
      </c>
      <c r="AJ257" s="67" t="e">
        <f t="shared" si="107"/>
        <v>#VALUE!</v>
      </c>
      <c r="AK257" s="67" t="e">
        <f t="shared" si="108"/>
        <v>#N/A</v>
      </c>
      <c r="AL257" s="67" t="e">
        <f t="shared" si="109"/>
        <v>#N/A</v>
      </c>
      <c r="AM257" s="67">
        <f t="shared" si="110"/>
        <v>0</v>
      </c>
      <c r="AN257" s="67">
        <f t="shared" si="111"/>
        <v>0</v>
      </c>
      <c r="AO257" s="67"/>
      <c r="AP257" s="67" t="e">
        <f t="shared" si="112"/>
        <v>#N/A</v>
      </c>
      <c r="AQ257" s="67" t="e">
        <f t="shared" si="113"/>
        <v>#VALUE!</v>
      </c>
      <c r="AR257" s="67" t="str">
        <f t="shared" si="114"/>
        <v/>
      </c>
      <c r="AS257" s="67">
        <f t="shared" si="115"/>
        <v>0</v>
      </c>
      <c r="AT257" s="67">
        <f t="shared" si="116"/>
        <v>0</v>
      </c>
      <c r="AU257" s="67">
        <f t="shared" si="117"/>
        <v>0</v>
      </c>
    </row>
    <row r="258" spans="1:47" ht="14.45" customHeight="1" x14ac:dyDescent="0.2">
      <c r="A258" s="16">
        <f t="shared" si="91"/>
        <v>0</v>
      </c>
      <c r="B258" s="14" t="e">
        <f t="shared" si="92"/>
        <v>#N/A</v>
      </c>
      <c r="C258" s="71"/>
      <c r="D258" s="71"/>
      <c r="E258" s="60"/>
      <c r="F258" s="60"/>
      <c r="G258" s="60"/>
      <c r="H258" s="60"/>
      <c r="I258" s="60"/>
      <c r="J258" s="60"/>
      <c r="K258" s="60"/>
      <c r="L258" s="60"/>
      <c r="M258" s="62">
        <f t="shared" si="93"/>
        <v>0</v>
      </c>
      <c r="N258" s="31"/>
      <c r="O258" s="60"/>
      <c r="P258" s="60" t="e">
        <f t="shared" si="94"/>
        <v>#N/A</v>
      </c>
      <c r="Q258" s="178"/>
      <c r="R258" s="60"/>
      <c r="S258" s="60"/>
      <c r="T258" s="60"/>
      <c r="U258" s="16" t="e">
        <f t="shared" si="95"/>
        <v>#N/A</v>
      </c>
      <c r="V258" s="14" t="e">
        <f t="shared" si="96"/>
        <v>#N/A</v>
      </c>
      <c r="W258" s="14" t="e">
        <f t="shared" si="118"/>
        <v>#N/A</v>
      </c>
      <c r="X258" s="14" t="e">
        <f t="shared" si="97"/>
        <v>#N/A</v>
      </c>
      <c r="Y258" s="14" t="e">
        <f t="shared" si="98"/>
        <v>#N/A</v>
      </c>
      <c r="Z258" s="14" t="e">
        <f t="array" ref="Z258">_xlfn.IFS(H258=1,2,H258=3,1)</f>
        <v>#N/A</v>
      </c>
      <c r="AA258" s="14" t="e">
        <f t="shared" si="99"/>
        <v>#N/A</v>
      </c>
      <c r="AB258" s="14" t="e">
        <f t="shared" si="119"/>
        <v>#N/A</v>
      </c>
      <c r="AC258" s="14" t="e">
        <f t="shared" si="100"/>
        <v>#N/A</v>
      </c>
      <c r="AD258" s="14" t="e">
        <f t="shared" si="101"/>
        <v>#N/A</v>
      </c>
      <c r="AE258" s="14" t="e">
        <f t="shared" si="102"/>
        <v>#N/A</v>
      </c>
      <c r="AF258" s="14" t="e">
        <f t="shared" si="103"/>
        <v>#N/A</v>
      </c>
      <c r="AG258" s="14">
        <f t="shared" si="104"/>
        <v>0</v>
      </c>
      <c r="AH258" s="14" t="str">
        <f t="shared" si="105"/>
        <v/>
      </c>
      <c r="AI258" s="14">
        <f t="shared" si="106"/>
        <v>0</v>
      </c>
      <c r="AJ258" s="14" t="e">
        <f t="shared" si="107"/>
        <v>#VALUE!</v>
      </c>
      <c r="AK258" s="14" t="e">
        <f t="shared" si="108"/>
        <v>#N/A</v>
      </c>
      <c r="AL258" s="14" t="e">
        <f t="shared" si="109"/>
        <v>#N/A</v>
      </c>
      <c r="AM258" s="14">
        <f t="shared" si="110"/>
        <v>0</v>
      </c>
      <c r="AN258" s="14">
        <f t="shared" si="111"/>
        <v>0</v>
      </c>
      <c r="AO258" s="14"/>
      <c r="AP258" s="14" t="e">
        <f t="shared" si="112"/>
        <v>#N/A</v>
      </c>
      <c r="AQ258" s="14" t="e">
        <f t="shared" si="113"/>
        <v>#VALUE!</v>
      </c>
      <c r="AR258" s="14" t="str">
        <f t="shared" si="114"/>
        <v/>
      </c>
      <c r="AS258" s="14">
        <f t="shared" si="115"/>
        <v>0</v>
      </c>
      <c r="AT258" s="14">
        <f t="shared" si="116"/>
        <v>0</v>
      </c>
      <c r="AU258" s="14">
        <f t="shared" si="117"/>
        <v>0</v>
      </c>
    </row>
    <row r="259" spans="1:47" ht="14.45" customHeight="1" x14ac:dyDescent="0.2">
      <c r="A259" s="46">
        <f t="shared" ref="A259:A322" si="120">D259</f>
        <v>0</v>
      </c>
      <c r="B259" s="62" t="e">
        <f t="shared" ref="B259:B322" si="121">IFERROR(IF(VLOOKUP(AI259,Потребители_обозначение,4,FALSE)=1,VLOOKUP(AI259,Потребители_обозначение,2,FALSE)&amp;" "&amp;VLOOKUP(AJ259,Этаж_обозначение,2,FALSE)&amp;" Пом. №"&amp;AH259,VLOOKUP(AI259,Потребители_обозначение,2,FALSE)&amp;" Шлейф №"&amp;AJ259),VLOOKUP(D259,Потребители_обозначение,2,FALSE))</f>
        <v>#N/A</v>
      </c>
      <c r="C259" s="60"/>
      <c r="D259" s="71"/>
      <c r="E259" s="60"/>
      <c r="F259" s="60"/>
      <c r="G259" s="60"/>
      <c r="H259" s="60"/>
      <c r="I259" s="60"/>
      <c r="J259" s="60"/>
      <c r="K259" s="60"/>
      <c r="L259" s="60"/>
      <c r="M259" s="62">
        <f t="shared" ref="M259:M322" si="122">IFERROR(IF(VLOOKUP(AI259,Потребители_обозначение,4,FALSE)=1,VLOOKUP(AI259,Потребители_обозначение,3,FALSE)*(G259*2-1)+I259+VLOOKUP(AJ259,Этаж_обозначение,3,FALSE)+VLOOKUP(AJ259,Этаж_обозначение,4,FALSE),VLOOKUP(AI259,Потребители_обозначение,3,FALSE)*(G259*2-1)+I259),I259)</f>
        <v>0</v>
      </c>
      <c r="N259" s="31"/>
      <c r="O259" s="60"/>
      <c r="P259" s="60" t="e">
        <f t="shared" ref="P259:P322" si="123">IF(VLOOKUP(AI259,Потребители_обозначение,5,FALSE)=2,_xlfn.IFS(H259=3,VLOOKUP(E259,Справочная_двигатели,8,FALSE),H259=1,VLOOKUP(E259,Справочная_двигатели,10,TRUE)),0.95)</f>
        <v>#N/A</v>
      </c>
      <c r="Q259" s="178"/>
      <c r="R259" s="60"/>
      <c r="S259" s="60"/>
      <c r="T259" s="60"/>
      <c r="U259" s="46" t="e">
        <f t="shared" ref="U259:U322" si="124">_xlfn.IFS(H259=1,E259*1000/220,H259=3,E259/0.38/1.732)</f>
        <v>#N/A</v>
      </c>
      <c r="V259" s="62" t="e">
        <f t="shared" ref="V259:V322" si="125">IF(S259=0,VLOOKUP(U259,Автомат_номиналы,2,TRUE),S259)</f>
        <v>#N/A</v>
      </c>
      <c r="W259" s="62" t="e">
        <f t="shared" si="118"/>
        <v>#N/A</v>
      </c>
      <c r="X259" s="62" t="e">
        <f t="shared" ref="X259:X322" si="126">VLOOKUP(W259,Кабель_сопротивление,3,FALSE)</f>
        <v>#N/A</v>
      </c>
      <c r="Y259" s="62" t="e">
        <f t="shared" ref="Y259:Y322" si="127">VLOOKUP(W259,Кабель_сопротивление,2,FALSE)</f>
        <v>#N/A</v>
      </c>
      <c r="Z259" s="62" t="e">
        <f t="array" ref="Z259">_xlfn.IFS(H259=1,2,H259=3,1)</f>
        <v>#N/A</v>
      </c>
      <c r="AA259" s="62" t="e">
        <f t="shared" ref="AA259:AA322" si="128">ROUND(SIN(ACOS(P259)),2)</f>
        <v>#N/A</v>
      </c>
      <c r="AB259" s="62" t="e">
        <f t="shared" si="119"/>
        <v>#N/A</v>
      </c>
      <c r="AC259" s="62" t="e">
        <f t="shared" ref="AC259:AC322" si="129">ROUNDUP(AB259/220*100,2)</f>
        <v>#N/A</v>
      </c>
      <c r="AD259" s="62" t="e">
        <f t="shared" ref="AD259:AD322" si="130">_xlfn.IFS(H259=3,380,H259=1,220)</f>
        <v>#N/A</v>
      </c>
      <c r="AE259" s="62" t="e">
        <f t="shared" ref="AE259:AE322" si="131">VLOOKUP(N259,Кабель_обозначение,2,FALSE)</f>
        <v>#N/A</v>
      </c>
      <c r="AF259" s="62" t="e">
        <f t="shared" ref="AF259:AF322" si="132">IF(VLOOKUP(N259,Кабель_обозначение,3,FALSE)=1,AE259&amp;" ("&amp;O259&amp;"х"&amp;W259&amp;")",AE259)</f>
        <v>#N/A</v>
      </c>
      <c r="AG259" s="62">
        <f t="shared" ref="AG259:AG322" si="133">IFERROR(IF(AC259&gt;4.5,1,2),0)</f>
        <v>0</v>
      </c>
      <c r="AH259" s="62" t="str">
        <f t="shared" ref="AH259:AH322" si="134">IFERROR(LEFT(AR259,SEARCH(".",AR259)-1),AR259)</f>
        <v/>
      </c>
      <c r="AI259" s="62">
        <f t="shared" ref="AI259:AI322" si="135">IFERROR(LEFT(A259,SEARCH(".",A259)-1),A259)</f>
        <v>0</v>
      </c>
      <c r="AJ259" s="62" t="e">
        <f t="shared" ref="AJ259:AJ322" si="136">IFERROR(LEFT(AQ259,SEARCH(".",AQ259)-1),AQ259)</f>
        <v>#VALUE!</v>
      </c>
      <c r="AK259" s="62" t="e">
        <f t="shared" ref="AK259:AK322" si="137">IF(C259=0,B259,C259)</f>
        <v>#N/A</v>
      </c>
      <c r="AL259" s="62" t="e">
        <f t="shared" ref="AL259:AL322" si="138">ROUNDUP(U259,2)</f>
        <v>#N/A</v>
      </c>
      <c r="AM259" s="62">
        <f t="shared" ref="AM259:AM322" si="139">E259</f>
        <v>0</v>
      </c>
      <c r="AN259" s="62">
        <f t="shared" ref="AN259:AN322" si="140">D259</f>
        <v>0</v>
      </c>
      <c r="AO259" s="62"/>
      <c r="AP259" s="62" t="e">
        <f t="shared" ref="AP259:AP322" si="141">IF(W259=0,AE259,AF259&amp;"
L="&amp;M259&amp;"-"&amp;AC259&amp;"%")</f>
        <v>#N/A</v>
      </c>
      <c r="AQ259" s="62" t="e">
        <f t="shared" ref="AQ259:AQ322" si="142">RIGHT(A259,LEN(A259)-SEARCH(".",A259))</f>
        <v>#VALUE!</v>
      </c>
      <c r="AR259" s="62" t="str">
        <f t="shared" ref="AR259:AR322" si="143">IFERROR(RIGHT(AQ259,LEN(AQ259)-SEARCH(".",AQ259)),"")</f>
        <v/>
      </c>
      <c r="AS259" s="62">
        <f t="shared" ref="AS259:AS322" si="144">IFERROR(IF(VLOOKUP(AI259,Потребители_обозначение,5,FALSE)=2,_xlfn.IFS(H259=3,VLOOKUP(E259,Справочная_двигатели,3,FALSE),H259=1,VLOOKUP(E259,Справочная_двигатели,5,TRUE)),0),0)</f>
        <v>0</v>
      </c>
      <c r="AT259" s="62">
        <f t="shared" ref="AT259:AT322" si="145">IFERROR(IF(VLOOKUP(AI259,Потребители_обозначение,5,FALSE)=3,VLOOKUP(E259,Справочная_ЛЭД,2,TRUE),0),0)</f>
        <v>0</v>
      </c>
      <c r="AU259" s="62">
        <f t="shared" ref="AU259:AU322" si="146">IF(AS259=0,AT259,AS259)</f>
        <v>0</v>
      </c>
    </row>
    <row r="260" spans="1:47" ht="14.45" customHeight="1" x14ac:dyDescent="0.2">
      <c r="A260" s="46">
        <f t="shared" si="120"/>
        <v>0</v>
      </c>
      <c r="B260" s="62" t="e">
        <f t="shared" si="121"/>
        <v>#N/A</v>
      </c>
      <c r="C260" s="60"/>
      <c r="D260" s="71"/>
      <c r="E260" s="60"/>
      <c r="F260" s="60"/>
      <c r="G260" s="60"/>
      <c r="H260" s="60"/>
      <c r="I260" s="60"/>
      <c r="J260" s="60"/>
      <c r="K260" s="60"/>
      <c r="L260" s="60"/>
      <c r="M260" s="62">
        <f t="shared" si="122"/>
        <v>0</v>
      </c>
      <c r="N260" s="31"/>
      <c r="O260" s="60"/>
      <c r="P260" s="60" t="e">
        <f t="shared" si="123"/>
        <v>#N/A</v>
      </c>
      <c r="Q260" s="178"/>
      <c r="R260" s="60"/>
      <c r="S260" s="60"/>
      <c r="T260" s="60"/>
      <c r="U260" s="46" t="e">
        <f t="shared" si="124"/>
        <v>#N/A</v>
      </c>
      <c r="V260" s="62" t="e">
        <f t="shared" si="125"/>
        <v>#N/A</v>
      </c>
      <c r="W260" s="62" t="e">
        <f t="shared" si="118"/>
        <v>#N/A</v>
      </c>
      <c r="X260" s="62" t="e">
        <f t="shared" si="126"/>
        <v>#N/A</v>
      </c>
      <c r="Y260" s="62" t="e">
        <f t="shared" si="127"/>
        <v>#N/A</v>
      </c>
      <c r="Z260" s="62" t="e">
        <f t="array" ref="Z260">_xlfn.IFS(H260=1,2,H260=3,1)</f>
        <v>#N/A</v>
      </c>
      <c r="AA260" s="62" t="e">
        <f t="shared" si="128"/>
        <v>#N/A</v>
      </c>
      <c r="AB260" s="62" t="e">
        <f t="shared" si="119"/>
        <v>#N/A</v>
      </c>
      <c r="AC260" s="62" t="e">
        <f t="shared" si="129"/>
        <v>#N/A</v>
      </c>
      <c r="AD260" s="62" t="e">
        <f t="shared" si="130"/>
        <v>#N/A</v>
      </c>
      <c r="AE260" s="62" t="e">
        <f t="shared" si="131"/>
        <v>#N/A</v>
      </c>
      <c r="AF260" s="62" t="e">
        <f t="shared" si="132"/>
        <v>#N/A</v>
      </c>
      <c r="AG260" s="62">
        <f t="shared" si="133"/>
        <v>0</v>
      </c>
      <c r="AH260" s="62" t="str">
        <f t="shared" si="134"/>
        <v/>
      </c>
      <c r="AI260" s="62">
        <f t="shared" si="135"/>
        <v>0</v>
      </c>
      <c r="AJ260" s="62" t="e">
        <f t="shared" si="136"/>
        <v>#VALUE!</v>
      </c>
      <c r="AK260" s="62" t="e">
        <f t="shared" si="137"/>
        <v>#N/A</v>
      </c>
      <c r="AL260" s="62" t="e">
        <f t="shared" si="138"/>
        <v>#N/A</v>
      </c>
      <c r="AM260" s="62">
        <f t="shared" si="139"/>
        <v>0</v>
      </c>
      <c r="AN260" s="62">
        <f t="shared" si="140"/>
        <v>0</v>
      </c>
      <c r="AO260" s="62"/>
      <c r="AP260" s="62" t="e">
        <f t="shared" si="141"/>
        <v>#N/A</v>
      </c>
      <c r="AQ260" s="62" t="e">
        <f t="shared" si="142"/>
        <v>#VALUE!</v>
      </c>
      <c r="AR260" s="62" t="str">
        <f t="shared" si="143"/>
        <v/>
      </c>
      <c r="AS260" s="62">
        <f t="shared" si="144"/>
        <v>0</v>
      </c>
      <c r="AT260" s="62">
        <f t="shared" si="145"/>
        <v>0</v>
      </c>
      <c r="AU260" s="62">
        <f t="shared" si="146"/>
        <v>0</v>
      </c>
    </row>
    <row r="261" spans="1:47" ht="14.45" customHeight="1" x14ac:dyDescent="0.2">
      <c r="A261" s="46">
        <f t="shared" si="120"/>
        <v>0</v>
      </c>
      <c r="B261" s="62" t="e">
        <f t="shared" si="121"/>
        <v>#N/A</v>
      </c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2">
        <f t="shared" si="122"/>
        <v>0</v>
      </c>
      <c r="N261" s="31"/>
      <c r="O261" s="60"/>
      <c r="P261" s="60" t="e">
        <f t="shared" si="123"/>
        <v>#N/A</v>
      </c>
      <c r="Q261" s="178"/>
      <c r="R261" s="60"/>
      <c r="S261" s="60"/>
      <c r="T261" s="60"/>
      <c r="U261" s="46" t="e">
        <f t="shared" si="124"/>
        <v>#N/A</v>
      </c>
      <c r="V261" s="62" t="e">
        <f t="shared" si="125"/>
        <v>#N/A</v>
      </c>
      <c r="W261" s="62" t="e">
        <f t="shared" si="118"/>
        <v>#N/A</v>
      </c>
      <c r="X261" s="62" t="e">
        <f t="shared" si="126"/>
        <v>#N/A</v>
      </c>
      <c r="Y261" s="62" t="e">
        <f t="shared" si="127"/>
        <v>#N/A</v>
      </c>
      <c r="Z261" s="62" t="e">
        <f t="array" ref="Z261">_xlfn.IFS(H261=1,2,H261=3,1)</f>
        <v>#N/A</v>
      </c>
      <c r="AA261" s="62" t="e">
        <f t="shared" si="128"/>
        <v>#N/A</v>
      </c>
      <c r="AB261" s="62" t="e">
        <f t="shared" si="119"/>
        <v>#N/A</v>
      </c>
      <c r="AC261" s="62" t="e">
        <f t="shared" si="129"/>
        <v>#N/A</v>
      </c>
      <c r="AD261" s="62" t="e">
        <f t="shared" si="130"/>
        <v>#N/A</v>
      </c>
      <c r="AE261" s="62" t="e">
        <f t="shared" si="131"/>
        <v>#N/A</v>
      </c>
      <c r="AF261" s="62" t="e">
        <f t="shared" si="132"/>
        <v>#N/A</v>
      </c>
      <c r="AG261" s="62">
        <f t="shared" si="133"/>
        <v>0</v>
      </c>
      <c r="AH261" s="62" t="str">
        <f t="shared" si="134"/>
        <v/>
      </c>
      <c r="AI261" s="62">
        <f t="shared" si="135"/>
        <v>0</v>
      </c>
      <c r="AJ261" s="62" t="e">
        <f t="shared" si="136"/>
        <v>#VALUE!</v>
      </c>
      <c r="AK261" s="62" t="e">
        <f t="shared" si="137"/>
        <v>#N/A</v>
      </c>
      <c r="AL261" s="62" t="e">
        <f t="shared" si="138"/>
        <v>#N/A</v>
      </c>
      <c r="AM261" s="62">
        <f t="shared" si="139"/>
        <v>0</v>
      </c>
      <c r="AN261" s="62">
        <f t="shared" si="140"/>
        <v>0</v>
      </c>
      <c r="AO261" s="62"/>
      <c r="AP261" s="62" t="e">
        <f t="shared" si="141"/>
        <v>#N/A</v>
      </c>
      <c r="AQ261" s="62" t="e">
        <f t="shared" si="142"/>
        <v>#VALUE!</v>
      </c>
      <c r="AR261" s="62" t="str">
        <f t="shared" si="143"/>
        <v/>
      </c>
      <c r="AS261" s="62">
        <f t="shared" si="144"/>
        <v>0</v>
      </c>
      <c r="AT261" s="62">
        <f t="shared" si="145"/>
        <v>0</v>
      </c>
      <c r="AU261" s="62">
        <f t="shared" si="146"/>
        <v>0</v>
      </c>
    </row>
    <row r="262" spans="1:47" ht="14.45" customHeight="1" x14ac:dyDescent="0.2">
      <c r="A262" s="46">
        <f t="shared" si="120"/>
        <v>0</v>
      </c>
      <c r="B262" s="62" t="e">
        <f t="shared" si="121"/>
        <v>#N/A</v>
      </c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2">
        <f t="shared" si="122"/>
        <v>0</v>
      </c>
      <c r="N262" s="31"/>
      <c r="O262" s="60"/>
      <c r="P262" s="60" t="e">
        <f t="shared" si="123"/>
        <v>#N/A</v>
      </c>
      <c r="Q262" s="178"/>
      <c r="R262" s="60"/>
      <c r="S262" s="60"/>
      <c r="T262" s="60"/>
      <c r="U262" s="46" t="e">
        <f t="shared" si="124"/>
        <v>#N/A</v>
      </c>
      <c r="V262" s="62" t="e">
        <f t="shared" si="125"/>
        <v>#N/A</v>
      </c>
      <c r="W262" s="62" t="e">
        <f t="shared" si="118"/>
        <v>#N/A</v>
      </c>
      <c r="X262" s="62" t="e">
        <f t="shared" si="126"/>
        <v>#N/A</v>
      </c>
      <c r="Y262" s="62" t="e">
        <f t="shared" si="127"/>
        <v>#N/A</v>
      </c>
      <c r="Z262" s="62" t="e">
        <f t="array" ref="Z262">_xlfn.IFS(H262=1,2,H262=3,1)</f>
        <v>#N/A</v>
      </c>
      <c r="AA262" s="62" t="e">
        <f t="shared" si="128"/>
        <v>#N/A</v>
      </c>
      <c r="AB262" s="62" t="e">
        <f t="shared" si="119"/>
        <v>#N/A</v>
      </c>
      <c r="AC262" s="62" t="e">
        <f t="shared" si="129"/>
        <v>#N/A</v>
      </c>
      <c r="AD262" s="62" t="e">
        <f t="shared" si="130"/>
        <v>#N/A</v>
      </c>
      <c r="AE262" s="62" t="e">
        <f t="shared" si="131"/>
        <v>#N/A</v>
      </c>
      <c r="AF262" s="62" t="e">
        <f t="shared" si="132"/>
        <v>#N/A</v>
      </c>
      <c r="AG262" s="62">
        <f t="shared" si="133"/>
        <v>0</v>
      </c>
      <c r="AH262" s="62" t="str">
        <f t="shared" si="134"/>
        <v/>
      </c>
      <c r="AI262" s="62">
        <f t="shared" si="135"/>
        <v>0</v>
      </c>
      <c r="AJ262" s="62" t="e">
        <f t="shared" si="136"/>
        <v>#VALUE!</v>
      </c>
      <c r="AK262" s="62" t="e">
        <f t="shared" si="137"/>
        <v>#N/A</v>
      </c>
      <c r="AL262" s="62" t="e">
        <f t="shared" si="138"/>
        <v>#N/A</v>
      </c>
      <c r="AM262" s="62">
        <f t="shared" si="139"/>
        <v>0</v>
      </c>
      <c r="AN262" s="62">
        <f t="shared" si="140"/>
        <v>0</v>
      </c>
      <c r="AO262" s="62"/>
      <c r="AP262" s="62" t="e">
        <f t="shared" si="141"/>
        <v>#N/A</v>
      </c>
      <c r="AQ262" s="62" t="e">
        <f t="shared" si="142"/>
        <v>#VALUE!</v>
      </c>
      <c r="AR262" s="62" t="str">
        <f t="shared" si="143"/>
        <v/>
      </c>
      <c r="AS262" s="62">
        <f t="shared" si="144"/>
        <v>0</v>
      </c>
      <c r="AT262" s="62">
        <f t="shared" si="145"/>
        <v>0</v>
      </c>
      <c r="AU262" s="62">
        <f t="shared" si="146"/>
        <v>0</v>
      </c>
    </row>
    <row r="263" spans="1:47" ht="14.45" customHeight="1" x14ac:dyDescent="0.2">
      <c r="A263" s="46">
        <f t="shared" si="120"/>
        <v>0</v>
      </c>
      <c r="B263" s="62" t="e">
        <f t="shared" si="121"/>
        <v>#N/A</v>
      </c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2">
        <f t="shared" si="122"/>
        <v>0</v>
      </c>
      <c r="N263" s="31"/>
      <c r="O263" s="60"/>
      <c r="P263" s="60" t="e">
        <f t="shared" si="123"/>
        <v>#N/A</v>
      </c>
      <c r="Q263" s="178"/>
      <c r="R263" s="60"/>
      <c r="S263" s="60"/>
      <c r="T263" s="60"/>
      <c r="U263" s="46" t="e">
        <f t="shared" si="124"/>
        <v>#N/A</v>
      </c>
      <c r="V263" s="62" t="e">
        <f t="shared" si="125"/>
        <v>#N/A</v>
      </c>
      <c r="W263" s="62" t="e">
        <f t="shared" si="118"/>
        <v>#N/A</v>
      </c>
      <c r="X263" s="62" t="e">
        <f t="shared" si="126"/>
        <v>#N/A</v>
      </c>
      <c r="Y263" s="62" t="e">
        <f t="shared" si="127"/>
        <v>#N/A</v>
      </c>
      <c r="Z263" s="62" t="e">
        <f t="array" ref="Z263">_xlfn.IFS(H263=1,2,H263=3,1)</f>
        <v>#N/A</v>
      </c>
      <c r="AA263" s="62" t="e">
        <f t="shared" si="128"/>
        <v>#N/A</v>
      </c>
      <c r="AB263" s="62" t="e">
        <f t="shared" si="119"/>
        <v>#N/A</v>
      </c>
      <c r="AC263" s="62" t="e">
        <f t="shared" si="129"/>
        <v>#N/A</v>
      </c>
      <c r="AD263" s="62" t="e">
        <f t="shared" si="130"/>
        <v>#N/A</v>
      </c>
      <c r="AE263" s="62" t="e">
        <f t="shared" si="131"/>
        <v>#N/A</v>
      </c>
      <c r="AF263" s="62" t="e">
        <f t="shared" si="132"/>
        <v>#N/A</v>
      </c>
      <c r="AG263" s="62">
        <f t="shared" si="133"/>
        <v>0</v>
      </c>
      <c r="AH263" s="62" t="str">
        <f t="shared" si="134"/>
        <v/>
      </c>
      <c r="AI263" s="62">
        <f t="shared" si="135"/>
        <v>0</v>
      </c>
      <c r="AJ263" s="62" t="e">
        <f t="shared" si="136"/>
        <v>#VALUE!</v>
      </c>
      <c r="AK263" s="62" t="e">
        <f t="shared" si="137"/>
        <v>#N/A</v>
      </c>
      <c r="AL263" s="62" t="e">
        <f t="shared" si="138"/>
        <v>#N/A</v>
      </c>
      <c r="AM263" s="62">
        <f t="shared" si="139"/>
        <v>0</v>
      </c>
      <c r="AN263" s="62">
        <f t="shared" si="140"/>
        <v>0</v>
      </c>
      <c r="AO263" s="62"/>
      <c r="AP263" s="62" t="e">
        <f t="shared" si="141"/>
        <v>#N/A</v>
      </c>
      <c r="AQ263" s="62" t="e">
        <f t="shared" si="142"/>
        <v>#VALUE!</v>
      </c>
      <c r="AR263" s="62" t="str">
        <f t="shared" si="143"/>
        <v/>
      </c>
      <c r="AS263" s="62">
        <f t="shared" si="144"/>
        <v>0</v>
      </c>
      <c r="AT263" s="62">
        <f t="shared" si="145"/>
        <v>0</v>
      </c>
      <c r="AU263" s="62">
        <f t="shared" si="146"/>
        <v>0</v>
      </c>
    </row>
    <row r="264" spans="1:47" ht="14.45" customHeight="1" x14ac:dyDescent="0.2">
      <c r="A264" s="46">
        <f t="shared" si="120"/>
        <v>0</v>
      </c>
      <c r="B264" s="62" t="e">
        <f t="shared" si="121"/>
        <v>#N/A</v>
      </c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2">
        <f t="shared" si="122"/>
        <v>0</v>
      </c>
      <c r="N264" s="31"/>
      <c r="O264" s="60"/>
      <c r="P264" s="60" t="e">
        <f t="shared" si="123"/>
        <v>#N/A</v>
      </c>
      <c r="Q264" s="178"/>
      <c r="R264" s="60"/>
      <c r="S264" s="60"/>
      <c r="T264" s="60"/>
      <c r="U264" s="46" t="e">
        <f t="shared" si="124"/>
        <v>#N/A</v>
      </c>
      <c r="V264" s="62" t="e">
        <f t="shared" si="125"/>
        <v>#N/A</v>
      </c>
      <c r="W264" s="62" t="e">
        <f t="shared" si="118"/>
        <v>#N/A</v>
      </c>
      <c r="X264" s="62" t="e">
        <f t="shared" si="126"/>
        <v>#N/A</v>
      </c>
      <c r="Y264" s="62" t="e">
        <f t="shared" si="127"/>
        <v>#N/A</v>
      </c>
      <c r="Z264" s="62" t="e">
        <f t="array" ref="Z264">_xlfn.IFS(H264=1,2,H264=3,1)</f>
        <v>#N/A</v>
      </c>
      <c r="AA264" s="62" t="e">
        <f t="shared" si="128"/>
        <v>#N/A</v>
      </c>
      <c r="AB264" s="62" t="e">
        <f t="shared" si="119"/>
        <v>#N/A</v>
      </c>
      <c r="AC264" s="62" t="e">
        <f t="shared" si="129"/>
        <v>#N/A</v>
      </c>
      <c r="AD264" s="62" t="e">
        <f t="shared" si="130"/>
        <v>#N/A</v>
      </c>
      <c r="AE264" s="62" t="e">
        <f t="shared" si="131"/>
        <v>#N/A</v>
      </c>
      <c r="AF264" s="62" t="e">
        <f t="shared" si="132"/>
        <v>#N/A</v>
      </c>
      <c r="AG264" s="62">
        <f t="shared" si="133"/>
        <v>0</v>
      </c>
      <c r="AH264" s="62" t="str">
        <f t="shared" si="134"/>
        <v/>
      </c>
      <c r="AI264" s="62">
        <f t="shared" si="135"/>
        <v>0</v>
      </c>
      <c r="AJ264" s="62" t="e">
        <f t="shared" si="136"/>
        <v>#VALUE!</v>
      </c>
      <c r="AK264" s="62" t="e">
        <f t="shared" si="137"/>
        <v>#N/A</v>
      </c>
      <c r="AL264" s="62" t="e">
        <f t="shared" si="138"/>
        <v>#N/A</v>
      </c>
      <c r="AM264" s="62">
        <f t="shared" si="139"/>
        <v>0</v>
      </c>
      <c r="AN264" s="62">
        <f t="shared" si="140"/>
        <v>0</v>
      </c>
      <c r="AO264" s="62"/>
      <c r="AP264" s="62" t="e">
        <f t="shared" si="141"/>
        <v>#N/A</v>
      </c>
      <c r="AQ264" s="62" t="e">
        <f t="shared" si="142"/>
        <v>#VALUE!</v>
      </c>
      <c r="AR264" s="62" t="str">
        <f t="shared" si="143"/>
        <v/>
      </c>
      <c r="AS264" s="62">
        <f t="shared" si="144"/>
        <v>0</v>
      </c>
      <c r="AT264" s="62">
        <f t="shared" si="145"/>
        <v>0</v>
      </c>
      <c r="AU264" s="62">
        <f t="shared" si="146"/>
        <v>0</v>
      </c>
    </row>
    <row r="265" spans="1:47" ht="14.45" customHeight="1" x14ac:dyDescent="0.2">
      <c r="A265" s="46">
        <f t="shared" si="120"/>
        <v>0</v>
      </c>
      <c r="B265" s="62" t="e">
        <f t="shared" si="121"/>
        <v>#N/A</v>
      </c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2">
        <f t="shared" si="122"/>
        <v>0</v>
      </c>
      <c r="N265" s="31"/>
      <c r="O265" s="60"/>
      <c r="P265" s="60" t="e">
        <f t="shared" si="123"/>
        <v>#N/A</v>
      </c>
      <c r="Q265" s="178"/>
      <c r="R265" s="60"/>
      <c r="S265" s="60"/>
      <c r="T265" s="60"/>
      <c r="U265" s="46" t="e">
        <f t="shared" si="124"/>
        <v>#N/A</v>
      </c>
      <c r="V265" s="62" t="e">
        <f t="shared" si="125"/>
        <v>#N/A</v>
      </c>
      <c r="W265" s="62" t="e">
        <f t="shared" si="118"/>
        <v>#N/A</v>
      </c>
      <c r="X265" s="62" t="e">
        <f t="shared" si="126"/>
        <v>#N/A</v>
      </c>
      <c r="Y265" s="62" t="e">
        <f t="shared" si="127"/>
        <v>#N/A</v>
      </c>
      <c r="Z265" s="62" t="e">
        <f t="array" ref="Z265">_xlfn.IFS(H265=1,2,H265=3,1)</f>
        <v>#N/A</v>
      </c>
      <c r="AA265" s="62" t="e">
        <f t="shared" si="128"/>
        <v>#N/A</v>
      </c>
      <c r="AB265" s="62" t="e">
        <f t="shared" si="119"/>
        <v>#N/A</v>
      </c>
      <c r="AC265" s="62" t="e">
        <f t="shared" si="129"/>
        <v>#N/A</v>
      </c>
      <c r="AD265" s="62" t="e">
        <f t="shared" si="130"/>
        <v>#N/A</v>
      </c>
      <c r="AE265" s="62" t="e">
        <f t="shared" si="131"/>
        <v>#N/A</v>
      </c>
      <c r="AF265" s="62" t="e">
        <f t="shared" si="132"/>
        <v>#N/A</v>
      </c>
      <c r="AG265" s="62">
        <f t="shared" si="133"/>
        <v>0</v>
      </c>
      <c r="AH265" s="62" t="str">
        <f t="shared" si="134"/>
        <v/>
      </c>
      <c r="AI265" s="62">
        <f t="shared" si="135"/>
        <v>0</v>
      </c>
      <c r="AJ265" s="62" t="e">
        <f t="shared" si="136"/>
        <v>#VALUE!</v>
      </c>
      <c r="AK265" s="62" t="e">
        <f t="shared" si="137"/>
        <v>#N/A</v>
      </c>
      <c r="AL265" s="62" t="e">
        <f t="shared" si="138"/>
        <v>#N/A</v>
      </c>
      <c r="AM265" s="62">
        <f t="shared" si="139"/>
        <v>0</v>
      </c>
      <c r="AN265" s="62">
        <f t="shared" si="140"/>
        <v>0</v>
      </c>
      <c r="AO265" s="62"/>
      <c r="AP265" s="62" t="e">
        <f t="shared" si="141"/>
        <v>#N/A</v>
      </c>
      <c r="AQ265" s="62" t="e">
        <f t="shared" si="142"/>
        <v>#VALUE!</v>
      </c>
      <c r="AR265" s="62" t="str">
        <f t="shared" si="143"/>
        <v/>
      </c>
      <c r="AS265" s="62">
        <f t="shared" si="144"/>
        <v>0</v>
      </c>
      <c r="AT265" s="62">
        <f t="shared" si="145"/>
        <v>0</v>
      </c>
      <c r="AU265" s="62">
        <f t="shared" si="146"/>
        <v>0</v>
      </c>
    </row>
    <row r="266" spans="1:47" ht="14.45" customHeight="1" x14ac:dyDescent="0.2">
      <c r="A266" s="46">
        <f t="shared" si="120"/>
        <v>0</v>
      </c>
      <c r="B266" s="62" t="e">
        <f t="shared" si="121"/>
        <v>#N/A</v>
      </c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2">
        <f t="shared" si="122"/>
        <v>0</v>
      </c>
      <c r="N266" s="31"/>
      <c r="O266" s="60"/>
      <c r="P266" s="60" t="e">
        <f t="shared" si="123"/>
        <v>#N/A</v>
      </c>
      <c r="Q266" s="178"/>
      <c r="R266" s="60"/>
      <c r="S266" s="60"/>
      <c r="T266" s="60"/>
      <c r="U266" s="46" t="e">
        <f t="shared" si="124"/>
        <v>#N/A</v>
      </c>
      <c r="V266" s="62" t="e">
        <f t="shared" si="125"/>
        <v>#N/A</v>
      </c>
      <c r="W266" s="62" t="e">
        <f t="shared" si="118"/>
        <v>#N/A</v>
      </c>
      <c r="X266" s="62" t="e">
        <f t="shared" si="126"/>
        <v>#N/A</v>
      </c>
      <c r="Y266" s="62" t="e">
        <f t="shared" si="127"/>
        <v>#N/A</v>
      </c>
      <c r="Z266" s="62" t="e">
        <f t="array" ref="Z266">_xlfn.IFS(H266=1,2,H266=3,1)</f>
        <v>#N/A</v>
      </c>
      <c r="AA266" s="62" t="e">
        <f t="shared" si="128"/>
        <v>#N/A</v>
      </c>
      <c r="AB266" s="62" t="e">
        <f t="shared" si="119"/>
        <v>#N/A</v>
      </c>
      <c r="AC266" s="62" t="e">
        <f t="shared" si="129"/>
        <v>#N/A</v>
      </c>
      <c r="AD266" s="62" t="e">
        <f t="shared" si="130"/>
        <v>#N/A</v>
      </c>
      <c r="AE266" s="62" t="e">
        <f t="shared" si="131"/>
        <v>#N/A</v>
      </c>
      <c r="AF266" s="62" t="e">
        <f t="shared" si="132"/>
        <v>#N/A</v>
      </c>
      <c r="AG266" s="62">
        <f t="shared" si="133"/>
        <v>0</v>
      </c>
      <c r="AH266" s="62" t="str">
        <f t="shared" si="134"/>
        <v/>
      </c>
      <c r="AI266" s="62">
        <f t="shared" si="135"/>
        <v>0</v>
      </c>
      <c r="AJ266" s="62" t="e">
        <f t="shared" si="136"/>
        <v>#VALUE!</v>
      </c>
      <c r="AK266" s="62" t="e">
        <f t="shared" si="137"/>
        <v>#N/A</v>
      </c>
      <c r="AL266" s="62" t="e">
        <f t="shared" si="138"/>
        <v>#N/A</v>
      </c>
      <c r="AM266" s="62">
        <f t="shared" si="139"/>
        <v>0</v>
      </c>
      <c r="AN266" s="62">
        <f t="shared" si="140"/>
        <v>0</v>
      </c>
      <c r="AO266" s="62"/>
      <c r="AP266" s="62" t="e">
        <f t="shared" si="141"/>
        <v>#N/A</v>
      </c>
      <c r="AQ266" s="62" t="e">
        <f t="shared" si="142"/>
        <v>#VALUE!</v>
      </c>
      <c r="AR266" s="62" t="str">
        <f t="shared" si="143"/>
        <v/>
      </c>
      <c r="AS266" s="62">
        <f t="shared" si="144"/>
        <v>0</v>
      </c>
      <c r="AT266" s="62">
        <f t="shared" si="145"/>
        <v>0</v>
      </c>
      <c r="AU266" s="62">
        <f t="shared" si="146"/>
        <v>0</v>
      </c>
    </row>
    <row r="267" spans="1:47" ht="14.45" customHeight="1" x14ac:dyDescent="0.2">
      <c r="A267" s="46">
        <f t="shared" si="120"/>
        <v>0</v>
      </c>
      <c r="B267" s="62" t="e">
        <f t="shared" si="121"/>
        <v>#N/A</v>
      </c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2">
        <f t="shared" si="122"/>
        <v>0</v>
      </c>
      <c r="N267" s="31"/>
      <c r="O267" s="60"/>
      <c r="P267" s="60" t="e">
        <f t="shared" si="123"/>
        <v>#N/A</v>
      </c>
      <c r="Q267" s="178"/>
      <c r="R267" s="60"/>
      <c r="S267" s="60"/>
      <c r="T267" s="60"/>
      <c r="U267" s="46" t="e">
        <f t="shared" si="124"/>
        <v>#N/A</v>
      </c>
      <c r="V267" s="62" t="e">
        <f t="shared" si="125"/>
        <v>#N/A</v>
      </c>
      <c r="W267" s="62" t="e">
        <f t="shared" si="118"/>
        <v>#N/A</v>
      </c>
      <c r="X267" s="62" t="e">
        <f t="shared" si="126"/>
        <v>#N/A</v>
      </c>
      <c r="Y267" s="62" t="e">
        <f t="shared" si="127"/>
        <v>#N/A</v>
      </c>
      <c r="Z267" s="62" t="e">
        <f t="array" ref="Z267">_xlfn.IFS(H267=1,2,H267=3,1)</f>
        <v>#N/A</v>
      </c>
      <c r="AA267" s="62" t="e">
        <f t="shared" si="128"/>
        <v>#N/A</v>
      </c>
      <c r="AB267" s="62" t="e">
        <f t="shared" si="119"/>
        <v>#N/A</v>
      </c>
      <c r="AC267" s="62" t="e">
        <f t="shared" si="129"/>
        <v>#N/A</v>
      </c>
      <c r="AD267" s="62" t="e">
        <f t="shared" si="130"/>
        <v>#N/A</v>
      </c>
      <c r="AE267" s="62" t="e">
        <f t="shared" si="131"/>
        <v>#N/A</v>
      </c>
      <c r="AF267" s="62" t="e">
        <f t="shared" si="132"/>
        <v>#N/A</v>
      </c>
      <c r="AG267" s="62">
        <f t="shared" si="133"/>
        <v>0</v>
      </c>
      <c r="AH267" s="62" t="str">
        <f t="shared" si="134"/>
        <v/>
      </c>
      <c r="AI267" s="62">
        <f t="shared" si="135"/>
        <v>0</v>
      </c>
      <c r="AJ267" s="62" t="e">
        <f t="shared" si="136"/>
        <v>#VALUE!</v>
      </c>
      <c r="AK267" s="62" t="e">
        <f t="shared" si="137"/>
        <v>#N/A</v>
      </c>
      <c r="AL267" s="62" t="e">
        <f t="shared" si="138"/>
        <v>#N/A</v>
      </c>
      <c r="AM267" s="62">
        <f t="shared" si="139"/>
        <v>0</v>
      </c>
      <c r="AN267" s="62">
        <f t="shared" si="140"/>
        <v>0</v>
      </c>
      <c r="AO267" s="62"/>
      <c r="AP267" s="62" t="e">
        <f t="shared" si="141"/>
        <v>#N/A</v>
      </c>
      <c r="AQ267" s="62" t="e">
        <f t="shared" si="142"/>
        <v>#VALUE!</v>
      </c>
      <c r="AR267" s="62" t="str">
        <f t="shared" si="143"/>
        <v/>
      </c>
      <c r="AS267" s="62">
        <f t="shared" si="144"/>
        <v>0</v>
      </c>
      <c r="AT267" s="62">
        <f t="shared" si="145"/>
        <v>0</v>
      </c>
      <c r="AU267" s="62">
        <f t="shared" si="146"/>
        <v>0</v>
      </c>
    </row>
    <row r="268" spans="1:47" ht="14.45" customHeight="1" x14ac:dyDescent="0.2">
      <c r="A268" s="46">
        <f t="shared" si="120"/>
        <v>0</v>
      </c>
      <c r="B268" s="62" t="e">
        <f t="shared" si="121"/>
        <v>#N/A</v>
      </c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2">
        <f t="shared" si="122"/>
        <v>0</v>
      </c>
      <c r="N268" s="31"/>
      <c r="O268" s="60"/>
      <c r="P268" s="60" t="e">
        <f t="shared" si="123"/>
        <v>#N/A</v>
      </c>
      <c r="Q268" s="178"/>
      <c r="R268" s="60"/>
      <c r="S268" s="60"/>
      <c r="T268" s="60"/>
      <c r="U268" s="46" t="e">
        <f t="shared" si="124"/>
        <v>#N/A</v>
      </c>
      <c r="V268" s="62" t="e">
        <f t="shared" si="125"/>
        <v>#N/A</v>
      </c>
      <c r="W268" s="62" t="e">
        <f t="shared" si="118"/>
        <v>#N/A</v>
      </c>
      <c r="X268" s="62" t="e">
        <f t="shared" si="126"/>
        <v>#N/A</v>
      </c>
      <c r="Y268" s="62" t="e">
        <f t="shared" si="127"/>
        <v>#N/A</v>
      </c>
      <c r="Z268" s="62" t="e">
        <f t="array" ref="Z268">_xlfn.IFS(H268=1,2,H268=3,1)</f>
        <v>#N/A</v>
      </c>
      <c r="AA268" s="62" t="e">
        <f t="shared" si="128"/>
        <v>#N/A</v>
      </c>
      <c r="AB268" s="62" t="e">
        <f t="shared" si="119"/>
        <v>#N/A</v>
      </c>
      <c r="AC268" s="62" t="e">
        <f t="shared" si="129"/>
        <v>#N/A</v>
      </c>
      <c r="AD268" s="62" t="e">
        <f t="shared" si="130"/>
        <v>#N/A</v>
      </c>
      <c r="AE268" s="62" t="e">
        <f t="shared" si="131"/>
        <v>#N/A</v>
      </c>
      <c r="AF268" s="62" t="e">
        <f t="shared" si="132"/>
        <v>#N/A</v>
      </c>
      <c r="AG268" s="62">
        <f t="shared" si="133"/>
        <v>0</v>
      </c>
      <c r="AH268" s="62" t="str">
        <f t="shared" si="134"/>
        <v/>
      </c>
      <c r="AI268" s="62">
        <f t="shared" si="135"/>
        <v>0</v>
      </c>
      <c r="AJ268" s="62" t="e">
        <f t="shared" si="136"/>
        <v>#VALUE!</v>
      </c>
      <c r="AK268" s="62" t="e">
        <f t="shared" si="137"/>
        <v>#N/A</v>
      </c>
      <c r="AL268" s="62" t="e">
        <f t="shared" si="138"/>
        <v>#N/A</v>
      </c>
      <c r="AM268" s="62">
        <f t="shared" si="139"/>
        <v>0</v>
      </c>
      <c r="AN268" s="62">
        <f t="shared" si="140"/>
        <v>0</v>
      </c>
      <c r="AO268" s="62"/>
      <c r="AP268" s="62" t="e">
        <f t="shared" si="141"/>
        <v>#N/A</v>
      </c>
      <c r="AQ268" s="62" t="e">
        <f t="shared" si="142"/>
        <v>#VALUE!</v>
      </c>
      <c r="AR268" s="62" t="str">
        <f t="shared" si="143"/>
        <v/>
      </c>
      <c r="AS268" s="62">
        <f t="shared" si="144"/>
        <v>0</v>
      </c>
      <c r="AT268" s="62">
        <f t="shared" si="145"/>
        <v>0</v>
      </c>
      <c r="AU268" s="62">
        <f t="shared" si="146"/>
        <v>0</v>
      </c>
    </row>
    <row r="269" spans="1:47" ht="14.45" customHeight="1" x14ac:dyDescent="0.2">
      <c r="A269" s="46">
        <f t="shared" si="120"/>
        <v>0</v>
      </c>
      <c r="B269" s="62" t="e">
        <f t="shared" si="121"/>
        <v>#N/A</v>
      </c>
      <c r="C269" s="71"/>
      <c r="D269" s="60"/>
      <c r="E269" s="60"/>
      <c r="F269" s="60"/>
      <c r="G269" s="60"/>
      <c r="H269" s="60"/>
      <c r="I269" s="60"/>
      <c r="J269" s="60"/>
      <c r="K269" s="60"/>
      <c r="L269" s="60"/>
      <c r="M269" s="62">
        <f t="shared" si="122"/>
        <v>0</v>
      </c>
      <c r="N269" s="31"/>
      <c r="O269" s="60"/>
      <c r="P269" s="60" t="e">
        <f t="shared" si="123"/>
        <v>#N/A</v>
      </c>
      <c r="Q269" s="178"/>
      <c r="R269" s="60"/>
      <c r="S269" s="60"/>
      <c r="T269" s="60"/>
      <c r="U269" s="46" t="e">
        <f t="shared" si="124"/>
        <v>#N/A</v>
      </c>
      <c r="V269" s="62" t="e">
        <f t="shared" si="125"/>
        <v>#N/A</v>
      </c>
      <c r="W269" s="62" t="e">
        <f t="shared" si="118"/>
        <v>#N/A</v>
      </c>
      <c r="X269" s="62" t="e">
        <f t="shared" si="126"/>
        <v>#N/A</v>
      </c>
      <c r="Y269" s="62" t="e">
        <f t="shared" si="127"/>
        <v>#N/A</v>
      </c>
      <c r="Z269" s="62" t="e">
        <f t="array" ref="Z269">_xlfn.IFS(H269=1,2,H269=3,1)</f>
        <v>#N/A</v>
      </c>
      <c r="AA269" s="62" t="e">
        <f t="shared" si="128"/>
        <v>#N/A</v>
      </c>
      <c r="AB269" s="62" t="e">
        <f t="shared" si="119"/>
        <v>#N/A</v>
      </c>
      <c r="AC269" s="62" t="e">
        <f t="shared" si="129"/>
        <v>#N/A</v>
      </c>
      <c r="AD269" s="62" t="e">
        <f t="shared" si="130"/>
        <v>#N/A</v>
      </c>
      <c r="AE269" s="62" t="e">
        <f t="shared" si="131"/>
        <v>#N/A</v>
      </c>
      <c r="AF269" s="62" t="e">
        <f t="shared" si="132"/>
        <v>#N/A</v>
      </c>
      <c r="AG269" s="62">
        <f t="shared" si="133"/>
        <v>0</v>
      </c>
      <c r="AH269" s="62" t="str">
        <f t="shared" si="134"/>
        <v/>
      </c>
      <c r="AI269" s="62">
        <f t="shared" si="135"/>
        <v>0</v>
      </c>
      <c r="AJ269" s="62" t="e">
        <f t="shared" si="136"/>
        <v>#VALUE!</v>
      </c>
      <c r="AK269" s="62" t="e">
        <f t="shared" si="137"/>
        <v>#N/A</v>
      </c>
      <c r="AL269" s="62" t="e">
        <f t="shared" si="138"/>
        <v>#N/A</v>
      </c>
      <c r="AM269" s="62">
        <f t="shared" si="139"/>
        <v>0</v>
      </c>
      <c r="AN269" s="62">
        <f t="shared" si="140"/>
        <v>0</v>
      </c>
      <c r="AO269" s="62"/>
      <c r="AP269" s="62" t="e">
        <f t="shared" si="141"/>
        <v>#N/A</v>
      </c>
      <c r="AQ269" s="62" t="e">
        <f t="shared" si="142"/>
        <v>#VALUE!</v>
      </c>
      <c r="AR269" s="62" t="str">
        <f t="shared" si="143"/>
        <v/>
      </c>
      <c r="AS269" s="62">
        <f t="shared" si="144"/>
        <v>0</v>
      </c>
      <c r="AT269" s="62">
        <f t="shared" si="145"/>
        <v>0</v>
      </c>
      <c r="AU269" s="62">
        <f t="shared" si="146"/>
        <v>0</v>
      </c>
    </row>
    <row r="270" spans="1:47" ht="14.45" customHeight="1" x14ac:dyDescent="0.2">
      <c r="A270" s="46">
        <f t="shared" si="120"/>
        <v>0</v>
      </c>
      <c r="B270" s="62" t="e">
        <f t="shared" si="121"/>
        <v>#N/A</v>
      </c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2">
        <f t="shared" si="122"/>
        <v>0</v>
      </c>
      <c r="N270" s="31"/>
      <c r="O270" s="60"/>
      <c r="P270" s="60" t="e">
        <f t="shared" si="123"/>
        <v>#N/A</v>
      </c>
      <c r="Q270" s="178"/>
      <c r="R270" s="60"/>
      <c r="S270" s="60"/>
      <c r="T270" s="60"/>
      <c r="U270" s="46" t="e">
        <f t="shared" si="124"/>
        <v>#N/A</v>
      </c>
      <c r="V270" s="62" t="e">
        <f t="shared" si="125"/>
        <v>#N/A</v>
      </c>
      <c r="W270" s="62" t="e">
        <f t="shared" si="118"/>
        <v>#N/A</v>
      </c>
      <c r="X270" s="62" t="e">
        <f t="shared" si="126"/>
        <v>#N/A</v>
      </c>
      <c r="Y270" s="62" t="e">
        <f t="shared" si="127"/>
        <v>#N/A</v>
      </c>
      <c r="Z270" s="62" t="e">
        <f t="array" ref="Z270">_xlfn.IFS(H270=1,2,H270=3,1)</f>
        <v>#N/A</v>
      </c>
      <c r="AA270" s="62" t="e">
        <f t="shared" si="128"/>
        <v>#N/A</v>
      </c>
      <c r="AB270" s="62" t="e">
        <f t="shared" si="119"/>
        <v>#N/A</v>
      </c>
      <c r="AC270" s="62" t="e">
        <f t="shared" si="129"/>
        <v>#N/A</v>
      </c>
      <c r="AD270" s="62" t="e">
        <f t="shared" si="130"/>
        <v>#N/A</v>
      </c>
      <c r="AE270" s="62" t="e">
        <f t="shared" si="131"/>
        <v>#N/A</v>
      </c>
      <c r="AF270" s="62" t="e">
        <f t="shared" si="132"/>
        <v>#N/A</v>
      </c>
      <c r="AG270" s="62">
        <f t="shared" si="133"/>
        <v>0</v>
      </c>
      <c r="AH270" s="62" t="str">
        <f t="shared" si="134"/>
        <v/>
      </c>
      <c r="AI270" s="62">
        <f t="shared" si="135"/>
        <v>0</v>
      </c>
      <c r="AJ270" s="62" t="e">
        <f t="shared" si="136"/>
        <v>#VALUE!</v>
      </c>
      <c r="AK270" s="62" t="e">
        <f t="shared" si="137"/>
        <v>#N/A</v>
      </c>
      <c r="AL270" s="62" t="e">
        <f t="shared" si="138"/>
        <v>#N/A</v>
      </c>
      <c r="AM270" s="62">
        <f t="shared" si="139"/>
        <v>0</v>
      </c>
      <c r="AN270" s="62">
        <f t="shared" si="140"/>
        <v>0</v>
      </c>
      <c r="AO270" s="62"/>
      <c r="AP270" s="62" t="e">
        <f t="shared" si="141"/>
        <v>#N/A</v>
      </c>
      <c r="AQ270" s="62" t="e">
        <f t="shared" si="142"/>
        <v>#VALUE!</v>
      </c>
      <c r="AR270" s="62" t="str">
        <f t="shared" si="143"/>
        <v/>
      </c>
      <c r="AS270" s="62">
        <f t="shared" si="144"/>
        <v>0</v>
      </c>
      <c r="AT270" s="62">
        <f t="shared" si="145"/>
        <v>0</v>
      </c>
      <c r="AU270" s="62">
        <f t="shared" si="146"/>
        <v>0</v>
      </c>
    </row>
    <row r="271" spans="1:47" ht="14.45" customHeight="1" x14ac:dyDescent="0.2">
      <c r="A271" s="46">
        <f t="shared" si="120"/>
        <v>0</v>
      </c>
      <c r="B271" s="62" t="e">
        <f t="shared" si="121"/>
        <v>#N/A</v>
      </c>
      <c r="C271" s="110"/>
      <c r="D271" s="60"/>
      <c r="E271" s="60"/>
      <c r="F271" s="60"/>
      <c r="G271" s="60"/>
      <c r="H271" s="60"/>
      <c r="I271" s="60"/>
      <c r="J271" s="60"/>
      <c r="K271" s="60"/>
      <c r="L271" s="60"/>
      <c r="M271" s="62">
        <f t="shared" si="122"/>
        <v>0</v>
      </c>
      <c r="N271" s="31"/>
      <c r="O271" s="60"/>
      <c r="P271" s="60" t="e">
        <f t="shared" si="123"/>
        <v>#N/A</v>
      </c>
      <c r="Q271" s="178"/>
      <c r="R271" s="60"/>
      <c r="S271" s="60"/>
      <c r="T271" s="60"/>
      <c r="U271" s="46" t="e">
        <f t="shared" si="124"/>
        <v>#N/A</v>
      </c>
      <c r="V271" s="62" t="e">
        <f t="shared" si="125"/>
        <v>#N/A</v>
      </c>
      <c r="W271" s="62" t="e">
        <f t="shared" si="118"/>
        <v>#N/A</v>
      </c>
      <c r="X271" s="62" t="e">
        <f t="shared" si="126"/>
        <v>#N/A</v>
      </c>
      <c r="Y271" s="62" t="e">
        <f t="shared" si="127"/>
        <v>#N/A</v>
      </c>
      <c r="Z271" s="62" t="e">
        <f t="array" ref="Z271">_xlfn.IFS(H271=1,2,H271=3,1)</f>
        <v>#N/A</v>
      </c>
      <c r="AA271" s="62" t="e">
        <f t="shared" si="128"/>
        <v>#N/A</v>
      </c>
      <c r="AB271" s="62" t="e">
        <f t="shared" si="119"/>
        <v>#N/A</v>
      </c>
      <c r="AC271" s="62" t="e">
        <f t="shared" si="129"/>
        <v>#N/A</v>
      </c>
      <c r="AD271" s="62" t="e">
        <f t="shared" si="130"/>
        <v>#N/A</v>
      </c>
      <c r="AE271" s="62" t="e">
        <f t="shared" si="131"/>
        <v>#N/A</v>
      </c>
      <c r="AF271" s="62" t="e">
        <f t="shared" si="132"/>
        <v>#N/A</v>
      </c>
      <c r="AG271" s="62">
        <f t="shared" si="133"/>
        <v>0</v>
      </c>
      <c r="AH271" s="62" t="str">
        <f t="shared" si="134"/>
        <v/>
      </c>
      <c r="AI271" s="62">
        <f t="shared" si="135"/>
        <v>0</v>
      </c>
      <c r="AJ271" s="62" t="e">
        <f t="shared" si="136"/>
        <v>#VALUE!</v>
      </c>
      <c r="AK271" s="62" t="e">
        <f t="shared" si="137"/>
        <v>#N/A</v>
      </c>
      <c r="AL271" s="62" t="e">
        <f t="shared" si="138"/>
        <v>#N/A</v>
      </c>
      <c r="AM271" s="62">
        <f t="shared" si="139"/>
        <v>0</v>
      </c>
      <c r="AN271" s="62">
        <f t="shared" si="140"/>
        <v>0</v>
      </c>
      <c r="AO271" s="62"/>
      <c r="AP271" s="62" t="e">
        <f t="shared" si="141"/>
        <v>#N/A</v>
      </c>
      <c r="AQ271" s="62" t="e">
        <f t="shared" si="142"/>
        <v>#VALUE!</v>
      </c>
      <c r="AR271" s="62" t="str">
        <f t="shared" si="143"/>
        <v/>
      </c>
      <c r="AS271" s="62">
        <f t="shared" si="144"/>
        <v>0</v>
      </c>
      <c r="AT271" s="62">
        <f t="shared" si="145"/>
        <v>0</v>
      </c>
      <c r="AU271" s="62">
        <f t="shared" si="146"/>
        <v>0</v>
      </c>
    </row>
    <row r="272" spans="1:47" ht="14.45" customHeight="1" x14ac:dyDescent="0.2">
      <c r="A272" s="46">
        <f t="shared" si="120"/>
        <v>0</v>
      </c>
      <c r="B272" s="62" t="e">
        <f t="shared" si="121"/>
        <v>#N/A</v>
      </c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2">
        <f t="shared" si="122"/>
        <v>0</v>
      </c>
      <c r="N272" s="31"/>
      <c r="O272" s="60"/>
      <c r="P272" s="60" t="e">
        <f t="shared" si="123"/>
        <v>#N/A</v>
      </c>
      <c r="Q272" s="178"/>
      <c r="R272" s="60"/>
      <c r="S272" s="60"/>
      <c r="T272" s="60"/>
      <c r="U272" s="46" t="e">
        <f t="shared" si="124"/>
        <v>#N/A</v>
      </c>
      <c r="V272" s="62" t="e">
        <f t="shared" si="125"/>
        <v>#N/A</v>
      </c>
      <c r="W272" s="62" t="e">
        <f t="shared" si="118"/>
        <v>#N/A</v>
      </c>
      <c r="X272" s="62" t="e">
        <f t="shared" si="126"/>
        <v>#N/A</v>
      </c>
      <c r="Y272" s="62" t="e">
        <f t="shared" si="127"/>
        <v>#N/A</v>
      </c>
      <c r="Z272" s="62" t="e">
        <f t="array" ref="Z272">_xlfn.IFS(H272=1,2,H272=3,1)</f>
        <v>#N/A</v>
      </c>
      <c r="AA272" s="62" t="e">
        <f t="shared" si="128"/>
        <v>#N/A</v>
      </c>
      <c r="AB272" s="62" t="e">
        <f t="shared" si="119"/>
        <v>#N/A</v>
      </c>
      <c r="AC272" s="62" t="e">
        <f t="shared" si="129"/>
        <v>#N/A</v>
      </c>
      <c r="AD272" s="62" t="e">
        <f t="shared" si="130"/>
        <v>#N/A</v>
      </c>
      <c r="AE272" s="62" t="e">
        <f t="shared" si="131"/>
        <v>#N/A</v>
      </c>
      <c r="AF272" s="62" t="e">
        <f t="shared" si="132"/>
        <v>#N/A</v>
      </c>
      <c r="AG272" s="62">
        <f t="shared" si="133"/>
        <v>0</v>
      </c>
      <c r="AH272" s="62" t="str">
        <f t="shared" si="134"/>
        <v/>
      </c>
      <c r="AI272" s="62">
        <f t="shared" si="135"/>
        <v>0</v>
      </c>
      <c r="AJ272" s="62" t="e">
        <f t="shared" si="136"/>
        <v>#VALUE!</v>
      </c>
      <c r="AK272" s="62" t="e">
        <f t="shared" si="137"/>
        <v>#N/A</v>
      </c>
      <c r="AL272" s="62" t="e">
        <f t="shared" si="138"/>
        <v>#N/A</v>
      </c>
      <c r="AM272" s="62">
        <f t="shared" si="139"/>
        <v>0</v>
      </c>
      <c r="AN272" s="62">
        <f t="shared" si="140"/>
        <v>0</v>
      </c>
      <c r="AO272" s="62"/>
      <c r="AP272" s="62" t="e">
        <f t="shared" si="141"/>
        <v>#N/A</v>
      </c>
      <c r="AQ272" s="62" t="e">
        <f t="shared" si="142"/>
        <v>#VALUE!</v>
      </c>
      <c r="AR272" s="62" t="str">
        <f t="shared" si="143"/>
        <v/>
      </c>
      <c r="AS272" s="62">
        <f t="shared" si="144"/>
        <v>0</v>
      </c>
      <c r="AT272" s="62">
        <f t="shared" si="145"/>
        <v>0</v>
      </c>
      <c r="AU272" s="62">
        <f t="shared" si="146"/>
        <v>0</v>
      </c>
    </row>
    <row r="273" spans="1:47" x14ac:dyDescent="0.2">
      <c r="A273" s="46">
        <f t="shared" si="120"/>
        <v>0</v>
      </c>
      <c r="B273" s="62" t="e">
        <f t="shared" si="121"/>
        <v>#N/A</v>
      </c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2">
        <f t="shared" si="122"/>
        <v>0</v>
      </c>
      <c r="N273" s="60"/>
      <c r="O273" s="60"/>
      <c r="P273" s="60" t="e">
        <f t="shared" si="123"/>
        <v>#N/A</v>
      </c>
      <c r="Q273" s="178"/>
      <c r="R273" s="60"/>
      <c r="S273" s="60"/>
      <c r="T273" s="60"/>
      <c r="U273" s="46" t="e">
        <f t="shared" si="124"/>
        <v>#N/A</v>
      </c>
      <c r="V273" s="62" t="e">
        <f t="shared" si="125"/>
        <v>#N/A</v>
      </c>
      <c r="W273" s="62" t="e">
        <f t="shared" si="118"/>
        <v>#N/A</v>
      </c>
      <c r="X273" s="62" t="e">
        <f t="shared" si="126"/>
        <v>#N/A</v>
      </c>
      <c r="Y273" s="62" t="e">
        <f t="shared" si="127"/>
        <v>#N/A</v>
      </c>
      <c r="Z273" s="62" t="e">
        <f t="array" ref="Z273">_xlfn.IFS(H273=1,2,H273=3,1)</f>
        <v>#N/A</v>
      </c>
      <c r="AA273" s="62" t="e">
        <f t="shared" si="128"/>
        <v>#N/A</v>
      </c>
      <c r="AB273" s="62" t="e">
        <f t="shared" si="119"/>
        <v>#N/A</v>
      </c>
      <c r="AC273" s="62" t="e">
        <f t="shared" si="129"/>
        <v>#N/A</v>
      </c>
      <c r="AD273" s="62" t="e">
        <f t="shared" si="130"/>
        <v>#N/A</v>
      </c>
      <c r="AE273" s="62" t="e">
        <f t="shared" si="131"/>
        <v>#N/A</v>
      </c>
      <c r="AF273" s="62" t="e">
        <f t="shared" si="132"/>
        <v>#N/A</v>
      </c>
      <c r="AG273" s="62">
        <f t="shared" si="133"/>
        <v>0</v>
      </c>
      <c r="AH273" s="62" t="str">
        <f t="shared" si="134"/>
        <v/>
      </c>
      <c r="AI273" s="62">
        <f t="shared" si="135"/>
        <v>0</v>
      </c>
      <c r="AJ273" s="62" t="e">
        <f t="shared" si="136"/>
        <v>#VALUE!</v>
      </c>
      <c r="AK273" s="62" t="e">
        <f t="shared" si="137"/>
        <v>#N/A</v>
      </c>
      <c r="AL273" s="62" t="e">
        <f t="shared" si="138"/>
        <v>#N/A</v>
      </c>
      <c r="AM273" s="62">
        <f t="shared" si="139"/>
        <v>0</v>
      </c>
      <c r="AN273" s="62">
        <f t="shared" si="140"/>
        <v>0</v>
      </c>
      <c r="AO273" s="62"/>
      <c r="AP273" s="62" t="e">
        <f t="shared" si="141"/>
        <v>#N/A</v>
      </c>
      <c r="AQ273" s="62" t="e">
        <f t="shared" si="142"/>
        <v>#VALUE!</v>
      </c>
      <c r="AR273" s="62" t="str">
        <f t="shared" si="143"/>
        <v/>
      </c>
      <c r="AS273" s="62">
        <f t="shared" si="144"/>
        <v>0</v>
      </c>
      <c r="AT273" s="62">
        <f t="shared" si="145"/>
        <v>0</v>
      </c>
      <c r="AU273" s="62">
        <f t="shared" si="146"/>
        <v>0</v>
      </c>
    </row>
    <row r="274" spans="1:47" ht="14.45" customHeight="1" thickBot="1" x14ac:dyDescent="0.25">
      <c r="A274" s="69">
        <f t="shared" si="120"/>
        <v>0</v>
      </c>
      <c r="B274" s="67" t="e">
        <f t="shared" si="121"/>
        <v>#N/A</v>
      </c>
      <c r="C274" s="68"/>
      <c r="D274" s="60"/>
      <c r="E274" s="60"/>
      <c r="F274" s="60"/>
      <c r="G274" s="60"/>
      <c r="H274" s="60"/>
      <c r="I274" s="60"/>
      <c r="J274" s="60"/>
      <c r="K274" s="60"/>
      <c r="L274" s="60"/>
      <c r="M274" s="62">
        <f t="shared" si="122"/>
        <v>0</v>
      </c>
      <c r="N274" s="60"/>
      <c r="O274" s="60"/>
      <c r="P274" s="60" t="e">
        <f t="shared" si="123"/>
        <v>#N/A</v>
      </c>
      <c r="Q274" s="178"/>
      <c r="R274" s="60"/>
      <c r="S274" s="60"/>
      <c r="T274" s="60"/>
      <c r="U274" s="69" t="e">
        <f t="shared" si="124"/>
        <v>#N/A</v>
      </c>
      <c r="V274" s="67" t="e">
        <f t="shared" si="125"/>
        <v>#N/A</v>
      </c>
      <c r="W274" s="67" t="e">
        <f t="shared" si="118"/>
        <v>#N/A</v>
      </c>
      <c r="X274" s="67" t="e">
        <f t="shared" si="126"/>
        <v>#N/A</v>
      </c>
      <c r="Y274" s="67" t="e">
        <f t="shared" si="127"/>
        <v>#N/A</v>
      </c>
      <c r="Z274" s="67" t="e">
        <f t="array" ref="Z274">_xlfn.IFS(H274=1,2,H274=3,1)</f>
        <v>#N/A</v>
      </c>
      <c r="AA274" s="67" t="e">
        <f t="shared" si="128"/>
        <v>#N/A</v>
      </c>
      <c r="AB274" s="67" t="e">
        <f t="shared" si="119"/>
        <v>#N/A</v>
      </c>
      <c r="AC274" s="67" t="e">
        <f t="shared" si="129"/>
        <v>#N/A</v>
      </c>
      <c r="AD274" s="67" t="e">
        <f t="shared" si="130"/>
        <v>#N/A</v>
      </c>
      <c r="AE274" s="67" t="e">
        <f t="shared" si="131"/>
        <v>#N/A</v>
      </c>
      <c r="AF274" s="67" t="e">
        <f t="shared" si="132"/>
        <v>#N/A</v>
      </c>
      <c r="AG274" s="67">
        <f t="shared" si="133"/>
        <v>0</v>
      </c>
      <c r="AH274" s="67" t="str">
        <f t="shared" si="134"/>
        <v/>
      </c>
      <c r="AI274" s="67">
        <f t="shared" si="135"/>
        <v>0</v>
      </c>
      <c r="AJ274" s="67" t="e">
        <f t="shared" si="136"/>
        <v>#VALUE!</v>
      </c>
      <c r="AK274" s="67" t="e">
        <f t="shared" si="137"/>
        <v>#N/A</v>
      </c>
      <c r="AL274" s="67" t="e">
        <f t="shared" si="138"/>
        <v>#N/A</v>
      </c>
      <c r="AM274" s="67">
        <f t="shared" si="139"/>
        <v>0</v>
      </c>
      <c r="AN274" s="67">
        <f t="shared" si="140"/>
        <v>0</v>
      </c>
      <c r="AO274" s="67"/>
      <c r="AP274" s="67" t="e">
        <f t="shared" si="141"/>
        <v>#N/A</v>
      </c>
      <c r="AQ274" s="67" t="e">
        <f t="shared" si="142"/>
        <v>#VALUE!</v>
      </c>
      <c r="AR274" s="67" t="str">
        <f t="shared" si="143"/>
        <v/>
      </c>
      <c r="AS274" s="67">
        <f t="shared" si="144"/>
        <v>0</v>
      </c>
      <c r="AT274" s="67">
        <f t="shared" si="145"/>
        <v>0</v>
      </c>
      <c r="AU274" s="67">
        <f t="shared" si="146"/>
        <v>0</v>
      </c>
    </row>
    <row r="275" spans="1:47" ht="14.45" customHeight="1" x14ac:dyDescent="0.2">
      <c r="A275" s="16">
        <f t="shared" si="120"/>
        <v>0</v>
      </c>
      <c r="B275" s="14" t="e">
        <f t="shared" si="121"/>
        <v>#N/A</v>
      </c>
      <c r="C275" s="71"/>
      <c r="D275" s="60"/>
      <c r="E275" s="60"/>
      <c r="F275" s="60"/>
      <c r="G275" s="60"/>
      <c r="H275" s="60"/>
      <c r="I275" s="60"/>
      <c r="J275" s="60"/>
      <c r="K275" s="60"/>
      <c r="L275" s="60"/>
      <c r="M275" s="62">
        <f t="shared" si="122"/>
        <v>0</v>
      </c>
      <c r="N275" s="31"/>
      <c r="O275" s="60"/>
      <c r="P275" s="60" t="e">
        <f t="shared" si="123"/>
        <v>#N/A</v>
      </c>
      <c r="Q275" s="178"/>
      <c r="R275" s="60"/>
      <c r="S275" s="60"/>
      <c r="T275" s="60"/>
      <c r="U275" s="16" t="e">
        <f t="shared" si="124"/>
        <v>#N/A</v>
      </c>
      <c r="V275" s="14" t="e">
        <f t="shared" si="125"/>
        <v>#N/A</v>
      </c>
      <c r="W275" s="14" t="e">
        <f t="shared" si="118"/>
        <v>#N/A</v>
      </c>
      <c r="X275" s="14" t="e">
        <f t="shared" si="126"/>
        <v>#N/A</v>
      </c>
      <c r="Y275" s="14" t="e">
        <f t="shared" si="127"/>
        <v>#N/A</v>
      </c>
      <c r="Z275" s="14" t="e">
        <f t="array" ref="Z275">_xlfn.IFS(H275=1,2,H275=3,1)</f>
        <v>#N/A</v>
      </c>
      <c r="AA275" s="14" t="e">
        <f t="shared" si="128"/>
        <v>#N/A</v>
      </c>
      <c r="AB275" s="14" t="e">
        <f t="shared" si="119"/>
        <v>#N/A</v>
      </c>
      <c r="AC275" s="14" t="e">
        <f t="shared" si="129"/>
        <v>#N/A</v>
      </c>
      <c r="AD275" s="14" t="e">
        <f t="shared" si="130"/>
        <v>#N/A</v>
      </c>
      <c r="AE275" s="14" t="e">
        <f t="shared" si="131"/>
        <v>#N/A</v>
      </c>
      <c r="AF275" s="14" t="e">
        <f t="shared" si="132"/>
        <v>#N/A</v>
      </c>
      <c r="AG275" s="14">
        <f t="shared" si="133"/>
        <v>0</v>
      </c>
      <c r="AH275" s="14" t="str">
        <f t="shared" si="134"/>
        <v/>
      </c>
      <c r="AI275" s="14">
        <f t="shared" si="135"/>
        <v>0</v>
      </c>
      <c r="AJ275" s="14" t="e">
        <f t="shared" si="136"/>
        <v>#VALUE!</v>
      </c>
      <c r="AK275" s="14" t="e">
        <f t="shared" si="137"/>
        <v>#N/A</v>
      </c>
      <c r="AL275" s="14" t="e">
        <f t="shared" si="138"/>
        <v>#N/A</v>
      </c>
      <c r="AM275" s="14">
        <f t="shared" si="139"/>
        <v>0</v>
      </c>
      <c r="AN275" s="14">
        <f t="shared" si="140"/>
        <v>0</v>
      </c>
      <c r="AO275" s="14"/>
      <c r="AP275" s="14" t="e">
        <f t="shared" si="141"/>
        <v>#N/A</v>
      </c>
      <c r="AQ275" s="14" t="e">
        <f t="shared" si="142"/>
        <v>#VALUE!</v>
      </c>
      <c r="AR275" s="14" t="str">
        <f t="shared" si="143"/>
        <v/>
      </c>
      <c r="AS275" s="14">
        <f t="shared" si="144"/>
        <v>0</v>
      </c>
      <c r="AT275" s="14">
        <f t="shared" si="145"/>
        <v>0</v>
      </c>
      <c r="AU275" s="14">
        <f t="shared" si="146"/>
        <v>0</v>
      </c>
    </row>
    <row r="276" spans="1:47" ht="14.45" customHeight="1" x14ac:dyDescent="0.2">
      <c r="A276" s="46">
        <f t="shared" si="120"/>
        <v>0</v>
      </c>
      <c r="B276" s="62" t="e">
        <f t="shared" si="121"/>
        <v>#N/A</v>
      </c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2">
        <f t="shared" si="122"/>
        <v>0</v>
      </c>
      <c r="N276" s="31"/>
      <c r="O276" s="60"/>
      <c r="P276" s="60" t="e">
        <f t="shared" si="123"/>
        <v>#N/A</v>
      </c>
      <c r="Q276" s="178"/>
      <c r="R276" s="60"/>
      <c r="S276" s="60"/>
      <c r="T276" s="60"/>
      <c r="U276" s="46" t="e">
        <f t="shared" si="124"/>
        <v>#N/A</v>
      </c>
      <c r="V276" s="62" t="e">
        <f t="shared" si="125"/>
        <v>#N/A</v>
      </c>
      <c r="W276" s="62" t="e">
        <f t="shared" si="118"/>
        <v>#N/A</v>
      </c>
      <c r="X276" s="62" t="e">
        <f t="shared" si="126"/>
        <v>#N/A</v>
      </c>
      <c r="Y276" s="62" t="e">
        <f t="shared" si="127"/>
        <v>#N/A</v>
      </c>
      <c r="Z276" s="62" t="e">
        <f t="array" ref="Z276">_xlfn.IFS(H276=1,2,H276=3,1)</f>
        <v>#N/A</v>
      </c>
      <c r="AA276" s="62" t="e">
        <f t="shared" si="128"/>
        <v>#N/A</v>
      </c>
      <c r="AB276" s="62" t="e">
        <f t="shared" si="119"/>
        <v>#N/A</v>
      </c>
      <c r="AC276" s="62" t="e">
        <f t="shared" si="129"/>
        <v>#N/A</v>
      </c>
      <c r="AD276" s="62" t="e">
        <f t="shared" si="130"/>
        <v>#N/A</v>
      </c>
      <c r="AE276" s="62" t="e">
        <f t="shared" si="131"/>
        <v>#N/A</v>
      </c>
      <c r="AF276" s="62" t="e">
        <f t="shared" si="132"/>
        <v>#N/A</v>
      </c>
      <c r="AG276" s="62">
        <f t="shared" si="133"/>
        <v>0</v>
      </c>
      <c r="AH276" s="62" t="str">
        <f t="shared" si="134"/>
        <v/>
      </c>
      <c r="AI276" s="62">
        <f t="shared" si="135"/>
        <v>0</v>
      </c>
      <c r="AJ276" s="62" t="e">
        <f t="shared" si="136"/>
        <v>#VALUE!</v>
      </c>
      <c r="AK276" s="62" t="e">
        <f t="shared" si="137"/>
        <v>#N/A</v>
      </c>
      <c r="AL276" s="62" t="e">
        <f t="shared" si="138"/>
        <v>#N/A</v>
      </c>
      <c r="AM276" s="62">
        <f t="shared" si="139"/>
        <v>0</v>
      </c>
      <c r="AN276" s="62">
        <f t="shared" si="140"/>
        <v>0</v>
      </c>
      <c r="AO276" s="62"/>
      <c r="AP276" s="62" t="e">
        <f t="shared" si="141"/>
        <v>#N/A</v>
      </c>
      <c r="AQ276" s="62" t="e">
        <f t="shared" si="142"/>
        <v>#VALUE!</v>
      </c>
      <c r="AR276" s="62" t="str">
        <f t="shared" si="143"/>
        <v/>
      </c>
      <c r="AS276" s="62">
        <f t="shared" si="144"/>
        <v>0</v>
      </c>
      <c r="AT276" s="62">
        <f t="shared" si="145"/>
        <v>0</v>
      </c>
      <c r="AU276" s="62">
        <f t="shared" si="146"/>
        <v>0</v>
      </c>
    </row>
    <row r="277" spans="1:47" ht="14.45" customHeight="1" x14ac:dyDescent="0.2">
      <c r="A277" s="46">
        <f t="shared" si="120"/>
        <v>0</v>
      </c>
      <c r="B277" s="62" t="e">
        <f t="shared" si="121"/>
        <v>#N/A</v>
      </c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2">
        <f t="shared" si="122"/>
        <v>0</v>
      </c>
      <c r="N277" s="31"/>
      <c r="O277" s="60"/>
      <c r="P277" s="60" t="e">
        <f t="shared" si="123"/>
        <v>#N/A</v>
      </c>
      <c r="Q277" s="178"/>
      <c r="R277" s="60"/>
      <c r="S277" s="60"/>
      <c r="T277" s="60"/>
      <c r="U277" s="46" t="e">
        <f t="shared" si="124"/>
        <v>#N/A</v>
      </c>
      <c r="V277" s="62" t="e">
        <f t="shared" si="125"/>
        <v>#N/A</v>
      </c>
      <c r="W277" s="62" t="e">
        <f t="shared" si="118"/>
        <v>#N/A</v>
      </c>
      <c r="X277" s="62" t="e">
        <f t="shared" si="126"/>
        <v>#N/A</v>
      </c>
      <c r="Y277" s="62" t="e">
        <f t="shared" si="127"/>
        <v>#N/A</v>
      </c>
      <c r="Z277" s="62" t="e">
        <f t="array" ref="Z277">_xlfn.IFS(H277=1,2,H277=3,1)</f>
        <v>#N/A</v>
      </c>
      <c r="AA277" s="62" t="e">
        <f t="shared" si="128"/>
        <v>#N/A</v>
      </c>
      <c r="AB277" s="62" t="e">
        <f t="shared" si="119"/>
        <v>#N/A</v>
      </c>
      <c r="AC277" s="62" t="e">
        <f t="shared" si="129"/>
        <v>#N/A</v>
      </c>
      <c r="AD277" s="62" t="e">
        <f t="shared" si="130"/>
        <v>#N/A</v>
      </c>
      <c r="AE277" s="62" t="e">
        <f t="shared" si="131"/>
        <v>#N/A</v>
      </c>
      <c r="AF277" s="62" t="e">
        <f t="shared" si="132"/>
        <v>#N/A</v>
      </c>
      <c r="AG277" s="62">
        <f t="shared" si="133"/>
        <v>0</v>
      </c>
      <c r="AH277" s="62" t="str">
        <f t="shared" si="134"/>
        <v/>
      </c>
      <c r="AI277" s="62">
        <f t="shared" si="135"/>
        <v>0</v>
      </c>
      <c r="AJ277" s="62" t="e">
        <f t="shared" si="136"/>
        <v>#VALUE!</v>
      </c>
      <c r="AK277" s="62" t="e">
        <f t="shared" si="137"/>
        <v>#N/A</v>
      </c>
      <c r="AL277" s="62" t="e">
        <f t="shared" si="138"/>
        <v>#N/A</v>
      </c>
      <c r="AM277" s="62">
        <f t="shared" si="139"/>
        <v>0</v>
      </c>
      <c r="AN277" s="62">
        <f t="shared" si="140"/>
        <v>0</v>
      </c>
      <c r="AO277" s="62"/>
      <c r="AP277" s="62" t="e">
        <f t="shared" si="141"/>
        <v>#N/A</v>
      </c>
      <c r="AQ277" s="62" t="e">
        <f t="shared" si="142"/>
        <v>#VALUE!</v>
      </c>
      <c r="AR277" s="62" t="str">
        <f t="shared" si="143"/>
        <v/>
      </c>
      <c r="AS277" s="62">
        <f t="shared" si="144"/>
        <v>0</v>
      </c>
      <c r="AT277" s="62">
        <f t="shared" si="145"/>
        <v>0</v>
      </c>
      <c r="AU277" s="62">
        <f t="shared" si="146"/>
        <v>0</v>
      </c>
    </row>
    <row r="278" spans="1:47" ht="14.45" customHeight="1" x14ac:dyDescent="0.2">
      <c r="A278" s="46">
        <f t="shared" si="120"/>
        <v>0</v>
      </c>
      <c r="B278" s="62" t="e">
        <f t="shared" si="121"/>
        <v>#N/A</v>
      </c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2">
        <f t="shared" si="122"/>
        <v>0</v>
      </c>
      <c r="N278" s="31"/>
      <c r="O278" s="60"/>
      <c r="P278" s="60" t="e">
        <f t="shared" si="123"/>
        <v>#N/A</v>
      </c>
      <c r="Q278" s="178"/>
      <c r="R278" s="60"/>
      <c r="S278" s="60"/>
      <c r="T278" s="60"/>
      <c r="U278" s="46" t="e">
        <f t="shared" si="124"/>
        <v>#N/A</v>
      </c>
      <c r="V278" s="62" t="e">
        <f t="shared" si="125"/>
        <v>#N/A</v>
      </c>
      <c r="W278" s="62" t="e">
        <f t="shared" ref="W278:W341" si="147">IF(R278=0,VLOOKUP(V278,Кабель_номиналы,2,TRUE),R278)</f>
        <v>#N/A</v>
      </c>
      <c r="X278" s="62" t="e">
        <f t="shared" si="126"/>
        <v>#N/A</v>
      </c>
      <c r="Y278" s="62" t="e">
        <f t="shared" si="127"/>
        <v>#N/A</v>
      </c>
      <c r="Z278" s="62" t="e">
        <f t="array" ref="Z278">_xlfn.IFS(H278=1,2,H278=3,1)</f>
        <v>#N/A</v>
      </c>
      <c r="AA278" s="62" t="e">
        <f t="shared" si="128"/>
        <v>#N/A</v>
      </c>
      <c r="AB278" s="62" t="e">
        <f t="shared" si="119"/>
        <v>#N/A</v>
      </c>
      <c r="AC278" s="62" t="e">
        <f t="shared" si="129"/>
        <v>#N/A</v>
      </c>
      <c r="AD278" s="62" t="e">
        <f t="shared" si="130"/>
        <v>#N/A</v>
      </c>
      <c r="AE278" s="62" t="e">
        <f t="shared" si="131"/>
        <v>#N/A</v>
      </c>
      <c r="AF278" s="62" t="e">
        <f t="shared" si="132"/>
        <v>#N/A</v>
      </c>
      <c r="AG278" s="62">
        <f t="shared" si="133"/>
        <v>0</v>
      </c>
      <c r="AH278" s="62" t="str">
        <f t="shared" si="134"/>
        <v/>
      </c>
      <c r="AI278" s="62">
        <f t="shared" si="135"/>
        <v>0</v>
      </c>
      <c r="AJ278" s="62" t="e">
        <f t="shared" si="136"/>
        <v>#VALUE!</v>
      </c>
      <c r="AK278" s="62" t="e">
        <f t="shared" si="137"/>
        <v>#N/A</v>
      </c>
      <c r="AL278" s="62" t="e">
        <f t="shared" si="138"/>
        <v>#N/A</v>
      </c>
      <c r="AM278" s="62">
        <f t="shared" si="139"/>
        <v>0</v>
      </c>
      <c r="AN278" s="62">
        <f t="shared" si="140"/>
        <v>0</v>
      </c>
      <c r="AO278" s="62"/>
      <c r="AP278" s="62" t="e">
        <f t="shared" si="141"/>
        <v>#N/A</v>
      </c>
      <c r="AQ278" s="62" t="e">
        <f t="shared" si="142"/>
        <v>#VALUE!</v>
      </c>
      <c r="AR278" s="62" t="str">
        <f t="shared" si="143"/>
        <v/>
      </c>
      <c r="AS278" s="62">
        <f t="shared" si="144"/>
        <v>0</v>
      </c>
      <c r="AT278" s="62">
        <f t="shared" si="145"/>
        <v>0</v>
      </c>
      <c r="AU278" s="62">
        <f t="shared" si="146"/>
        <v>0</v>
      </c>
    </row>
    <row r="279" spans="1:47" ht="14.45" customHeight="1" x14ac:dyDescent="0.2">
      <c r="A279" s="46">
        <f t="shared" si="120"/>
        <v>0</v>
      </c>
      <c r="B279" s="62" t="e">
        <f t="shared" si="121"/>
        <v>#N/A</v>
      </c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2">
        <f t="shared" si="122"/>
        <v>0</v>
      </c>
      <c r="N279" s="31"/>
      <c r="O279" s="60"/>
      <c r="P279" s="60" t="e">
        <f t="shared" si="123"/>
        <v>#N/A</v>
      </c>
      <c r="Q279" s="178"/>
      <c r="R279" s="60"/>
      <c r="S279" s="60"/>
      <c r="T279" s="60"/>
      <c r="U279" s="46" t="e">
        <f t="shared" si="124"/>
        <v>#N/A</v>
      </c>
      <c r="V279" s="62" t="e">
        <f t="shared" si="125"/>
        <v>#N/A</v>
      </c>
      <c r="W279" s="62" t="e">
        <f t="shared" si="147"/>
        <v>#N/A</v>
      </c>
      <c r="X279" s="62" t="e">
        <f t="shared" si="126"/>
        <v>#N/A</v>
      </c>
      <c r="Y279" s="62" t="e">
        <f t="shared" si="127"/>
        <v>#N/A</v>
      </c>
      <c r="Z279" s="62" t="e">
        <f t="array" ref="Z279">_xlfn.IFS(H279=1,2,H279=3,1)</f>
        <v>#N/A</v>
      </c>
      <c r="AA279" s="62" t="e">
        <f t="shared" si="128"/>
        <v>#N/A</v>
      </c>
      <c r="AB279" s="62" t="e">
        <f t="shared" si="119"/>
        <v>#N/A</v>
      </c>
      <c r="AC279" s="62" t="e">
        <f t="shared" si="129"/>
        <v>#N/A</v>
      </c>
      <c r="AD279" s="62" t="e">
        <f t="shared" si="130"/>
        <v>#N/A</v>
      </c>
      <c r="AE279" s="62" t="e">
        <f t="shared" si="131"/>
        <v>#N/A</v>
      </c>
      <c r="AF279" s="62" t="e">
        <f t="shared" si="132"/>
        <v>#N/A</v>
      </c>
      <c r="AG279" s="62">
        <f t="shared" si="133"/>
        <v>0</v>
      </c>
      <c r="AH279" s="62" t="str">
        <f t="shared" si="134"/>
        <v/>
      </c>
      <c r="AI279" s="62">
        <f t="shared" si="135"/>
        <v>0</v>
      </c>
      <c r="AJ279" s="62" t="e">
        <f t="shared" si="136"/>
        <v>#VALUE!</v>
      </c>
      <c r="AK279" s="62" t="e">
        <f t="shared" si="137"/>
        <v>#N/A</v>
      </c>
      <c r="AL279" s="62" t="e">
        <f t="shared" si="138"/>
        <v>#N/A</v>
      </c>
      <c r="AM279" s="62">
        <f t="shared" si="139"/>
        <v>0</v>
      </c>
      <c r="AN279" s="62">
        <f t="shared" si="140"/>
        <v>0</v>
      </c>
      <c r="AO279" s="62"/>
      <c r="AP279" s="62" t="e">
        <f t="shared" si="141"/>
        <v>#N/A</v>
      </c>
      <c r="AQ279" s="62" t="e">
        <f t="shared" si="142"/>
        <v>#VALUE!</v>
      </c>
      <c r="AR279" s="62" t="str">
        <f t="shared" si="143"/>
        <v/>
      </c>
      <c r="AS279" s="62">
        <f t="shared" si="144"/>
        <v>0</v>
      </c>
      <c r="AT279" s="62">
        <f t="shared" si="145"/>
        <v>0</v>
      </c>
      <c r="AU279" s="62">
        <f t="shared" si="146"/>
        <v>0</v>
      </c>
    </row>
    <row r="280" spans="1:47" ht="14.45" customHeight="1" x14ac:dyDescent="0.2">
      <c r="A280" s="46">
        <f t="shared" si="120"/>
        <v>0</v>
      </c>
      <c r="B280" s="62" t="e">
        <f t="shared" si="121"/>
        <v>#N/A</v>
      </c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2">
        <f t="shared" si="122"/>
        <v>0</v>
      </c>
      <c r="N280" s="31"/>
      <c r="O280" s="60"/>
      <c r="P280" s="60" t="e">
        <f t="shared" si="123"/>
        <v>#N/A</v>
      </c>
      <c r="Q280" s="178"/>
      <c r="R280" s="60"/>
      <c r="S280" s="60"/>
      <c r="T280" s="60"/>
      <c r="U280" s="46" t="e">
        <f t="shared" si="124"/>
        <v>#N/A</v>
      </c>
      <c r="V280" s="62" t="e">
        <f t="shared" si="125"/>
        <v>#N/A</v>
      </c>
      <c r="W280" s="62" t="e">
        <f t="shared" si="147"/>
        <v>#N/A</v>
      </c>
      <c r="X280" s="62" t="e">
        <f t="shared" si="126"/>
        <v>#N/A</v>
      </c>
      <c r="Y280" s="62" t="e">
        <f t="shared" si="127"/>
        <v>#N/A</v>
      </c>
      <c r="Z280" s="62" t="e">
        <f t="array" ref="Z280">_xlfn.IFS(H280=1,2,H280=3,1)</f>
        <v>#N/A</v>
      </c>
      <c r="AA280" s="62" t="e">
        <f t="shared" si="128"/>
        <v>#N/A</v>
      </c>
      <c r="AB280" s="62" t="e">
        <f t="shared" si="119"/>
        <v>#N/A</v>
      </c>
      <c r="AC280" s="62" t="e">
        <f t="shared" si="129"/>
        <v>#N/A</v>
      </c>
      <c r="AD280" s="62" t="e">
        <f t="shared" si="130"/>
        <v>#N/A</v>
      </c>
      <c r="AE280" s="62" t="e">
        <f t="shared" si="131"/>
        <v>#N/A</v>
      </c>
      <c r="AF280" s="62" t="e">
        <f t="shared" si="132"/>
        <v>#N/A</v>
      </c>
      <c r="AG280" s="62">
        <f t="shared" si="133"/>
        <v>0</v>
      </c>
      <c r="AH280" s="62" t="str">
        <f t="shared" si="134"/>
        <v/>
      </c>
      <c r="AI280" s="62">
        <f t="shared" si="135"/>
        <v>0</v>
      </c>
      <c r="AJ280" s="62" t="e">
        <f t="shared" si="136"/>
        <v>#VALUE!</v>
      </c>
      <c r="AK280" s="62" t="e">
        <f t="shared" si="137"/>
        <v>#N/A</v>
      </c>
      <c r="AL280" s="62" t="e">
        <f t="shared" si="138"/>
        <v>#N/A</v>
      </c>
      <c r="AM280" s="62">
        <f t="shared" si="139"/>
        <v>0</v>
      </c>
      <c r="AN280" s="62">
        <f t="shared" si="140"/>
        <v>0</v>
      </c>
      <c r="AO280" s="62"/>
      <c r="AP280" s="62" t="e">
        <f t="shared" si="141"/>
        <v>#N/A</v>
      </c>
      <c r="AQ280" s="62" t="e">
        <f t="shared" si="142"/>
        <v>#VALUE!</v>
      </c>
      <c r="AR280" s="62" t="str">
        <f t="shared" si="143"/>
        <v/>
      </c>
      <c r="AS280" s="62">
        <f t="shared" si="144"/>
        <v>0</v>
      </c>
      <c r="AT280" s="62">
        <f t="shared" si="145"/>
        <v>0</v>
      </c>
      <c r="AU280" s="62">
        <f t="shared" si="146"/>
        <v>0</v>
      </c>
    </row>
    <row r="281" spans="1:47" ht="14.45" customHeight="1" x14ac:dyDescent="0.2">
      <c r="A281" s="46">
        <f t="shared" si="120"/>
        <v>0</v>
      </c>
      <c r="B281" s="62" t="e">
        <f t="shared" si="121"/>
        <v>#N/A</v>
      </c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2">
        <f t="shared" si="122"/>
        <v>0</v>
      </c>
      <c r="N281" s="31"/>
      <c r="O281" s="60"/>
      <c r="P281" s="60" t="e">
        <f t="shared" si="123"/>
        <v>#N/A</v>
      </c>
      <c r="Q281" s="178"/>
      <c r="R281" s="60"/>
      <c r="S281" s="60"/>
      <c r="T281" s="60"/>
      <c r="U281" s="46" t="e">
        <f t="shared" si="124"/>
        <v>#N/A</v>
      </c>
      <c r="V281" s="62" t="e">
        <f t="shared" si="125"/>
        <v>#N/A</v>
      </c>
      <c r="W281" s="62" t="e">
        <f t="shared" si="147"/>
        <v>#N/A</v>
      </c>
      <c r="X281" s="62" t="e">
        <f t="shared" si="126"/>
        <v>#N/A</v>
      </c>
      <c r="Y281" s="62" t="e">
        <f t="shared" si="127"/>
        <v>#N/A</v>
      </c>
      <c r="Z281" s="62" t="e">
        <f t="array" ref="Z281">_xlfn.IFS(H281=1,2,H281=3,1)</f>
        <v>#N/A</v>
      </c>
      <c r="AA281" s="62" t="e">
        <f t="shared" si="128"/>
        <v>#N/A</v>
      </c>
      <c r="AB281" s="62" t="e">
        <f t="shared" si="119"/>
        <v>#N/A</v>
      </c>
      <c r="AC281" s="62" t="e">
        <f t="shared" si="129"/>
        <v>#N/A</v>
      </c>
      <c r="AD281" s="62" t="e">
        <f t="shared" si="130"/>
        <v>#N/A</v>
      </c>
      <c r="AE281" s="62" t="e">
        <f t="shared" si="131"/>
        <v>#N/A</v>
      </c>
      <c r="AF281" s="62" t="e">
        <f t="shared" si="132"/>
        <v>#N/A</v>
      </c>
      <c r="AG281" s="62">
        <f t="shared" si="133"/>
        <v>0</v>
      </c>
      <c r="AH281" s="62" t="str">
        <f t="shared" si="134"/>
        <v/>
      </c>
      <c r="AI281" s="62">
        <f t="shared" si="135"/>
        <v>0</v>
      </c>
      <c r="AJ281" s="62" t="e">
        <f t="shared" si="136"/>
        <v>#VALUE!</v>
      </c>
      <c r="AK281" s="62" t="e">
        <f t="shared" si="137"/>
        <v>#N/A</v>
      </c>
      <c r="AL281" s="62" t="e">
        <f t="shared" si="138"/>
        <v>#N/A</v>
      </c>
      <c r="AM281" s="62">
        <f t="shared" si="139"/>
        <v>0</v>
      </c>
      <c r="AN281" s="62">
        <f t="shared" si="140"/>
        <v>0</v>
      </c>
      <c r="AO281" s="62"/>
      <c r="AP281" s="62" t="e">
        <f t="shared" si="141"/>
        <v>#N/A</v>
      </c>
      <c r="AQ281" s="62" t="e">
        <f t="shared" si="142"/>
        <v>#VALUE!</v>
      </c>
      <c r="AR281" s="62" t="str">
        <f t="shared" si="143"/>
        <v/>
      </c>
      <c r="AS281" s="62">
        <f t="shared" si="144"/>
        <v>0</v>
      </c>
      <c r="AT281" s="62">
        <f t="shared" si="145"/>
        <v>0</v>
      </c>
      <c r="AU281" s="62">
        <f t="shared" si="146"/>
        <v>0</v>
      </c>
    </row>
    <row r="282" spans="1:47" ht="14.45" customHeight="1" x14ac:dyDescent="0.2">
      <c r="A282" s="46">
        <f t="shared" si="120"/>
        <v>0</v>
      </c>
      <c r="B282" s="62" t="e">
        <f t="shared" si="121"/>
        <v>#N/A</v>
      </c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2">
        <f t="shared" si="122"/>
        <v>0</v>
      </c>
      <c r="N282" s="31"/>
      <c r="O282" s="60"/>
      <c r="P282" s="60" t="e">
        <f t="shared" si="123"/>
        <v>#N/A</v>
      </c>
      <c r="Q282" s="178"/>
      <c r="R282" s="60"/>
      <c r="S282" s="60"/>
      <c r="T282" s="60"/>
      <c r="U282" s="46" t="e">
        <f t="shared" si="124"/>
        <v>#N/A</v>
      </c>
      <c r="V282" s="62" t="e">
        <f t="shared" si="125"/>
        <v>#N/A</v>
      </c>
      <c r="W282" s="62" t="e">
        <f t="shared" si="147"/>
        <v>#N/A</v>
      </c>
      <c r="X282" s="62" t="e">
        <f t="shared" si="126"/>
        <v>#N/A</v>
      </c>
      <c r="Y282" s="62" t="e">
        <f t="shared" si="127"/>
        <v>#N/A</v>
      </c>
      <c r="Z282" s="62" t="e">
        <f t="array" ref="Z282">_xlfn.IFS(H282=1,2,H282=3,1)</f>
        <v>#N/A</v>
      </c>
      <c r="AA282" s="62" t="e">
        <f t="shared" si="128"/>
        <v>#N/A</v>
      </c>
      <c r="AB282" s="62" t="e">
        <f t="shared" si="119"/>
        <v>#N/A</v>
      </c>
      <c r="AC282" s="62" t="e">
        <f t="shared" si="129"/>
        <v>#N/A</v>
      </c>
      <c r="AD282" s="62" t="e">
        <f t="shared" si="130"/>
        <v>#N/A</v>
      </c>
      <c r="AE282" s="62" t="e">
        <f t="shared" si="131"/>
        <v>#N/A</v>
      </c>
      <c r="AF282" s="62" t="e">
        <f t="shared" si="132"/>
        <v>#N/A</v>
      </c>
      <c r="AG282" s="62">
        <f t="shared" si="133"/>
        <v>0</v>
      </c>
      <c r="AH282" s="62" t="str">
        <f t="shared" si="134"/>
        <v/>
      </c>
      <c r="AI282" s="62">
        <f t="shared" si="135"/>
        <v>0</v>
      </c>
      <c r="AJ282" s="62" t="e">
        <f t="shared" si="136"/>
        <v>#VALUE!</v>
      </c>
      <c r="AK282" s="62" t="e">
        <f t="shared" si="137"/>
        <v>#N/A</v>
      </c>
      <c r="AL282" s="62" t="e">
        <f t="shared" si="138"/>
        <v>#N/A</v>
      </c>
      <c r="AM282" s="62">
        <f t="shared" si="139"/>
        <v>0</v>
      </c>
      <c r="AN282" s="62">
        <f t="shared" si="140"/>
        <v>0</v>
      </c>
      <c r="AO282" s="62"/>
      <c r="AP282" s="62" t="e">
        <f t="shared" si="141"/>
        <v>#N/A</v>
      </c>
      <c r="AQ282" s="62" t="e">
        <f t="shared" si="142"/>
        <v>#VALUE!</v>
      </c>
      <c r="AR282" s="62" t="str">
        <f t="shared" si="143"/>
        <v/>
      </c>
      <c r="AS282" s="62">
        <f t="shared" si="144"/>
        <v>0</v>
      </c>
      <c r="AT282" s="62">
        <f t="shared" si="145"/>
        <v>0</v>
      </c>
      <c r="AU282" s="62">
        <f t="shared" si="146"/>
        <v>0</v>
      </c>
    </row>
    <row r="283" spans="1:47" ht="14.45" customHeight="1" x14ac:dyDescent="0.2">
      <c r="A283" s="46">
        <f t="shared" si="120"/>
        <v>0</v>
      </c>
      <c r="B283" s="62" t="e">
        <f t="shared" si="121"/>
        <v>#N/A</v>
      </c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2">
        <f t="shared" si="122"/>
        <v>0</v>
      </c>
      <c r="N283" s="31"/>
      <c r="O283" s="60"/>
      <c r="P283" s="60" t="e">
        <f t="shared" si="123"/>
        <v>#N/A</v>
      </c>
      <c r="Q283" s="178"/>
      <c r="R283" s="60"/>
      <c r="S283" s="60"/>
      <c r="T283" s="60"/>
      <c r="U283" s="46" t="e">
        <f t="shared" si="124"/>
        <v>#N/A</v>
      </c>
      <c r="V283" s="62" t="e">
        <f t="shared" si="125"/>
        <v>#N/A</v>
      </c>
      <c r="W283" s="62" t="e">
        <f t="shared" si="147"/>
        <v>#N/A</v>
      </c>
      <c r="X283" s="62" t="e">
        <f t="shared" si="126"/>
        <v>#N/A</v>
      </c>
      <c r="Y283" s="62" t="e">
        <f t="shared" si="127"/>
        <v>#N/A</v>
      </c>
      <c r="Z283" s="62" t="e">
        <f t="array" ref="Z283">_xlfn.IFS(H283=1,2,H283=3,1)</f>
        <v>#N/A</v>
      </c>
      <c r="AA283" s="62" t="e">
        <f t="shared" si="128"/>
        <v>#N/A</v>
      </c>
      <c r="AB283" s="62" t="e">
        <f t="shared" si="119"/>
        <v>#N/A</v>
      </c>
      <c r="AC283" s="62" t="e">
        <f t="shared" si="129"/>
        <v>#N/A</v>
      </c>
      <c r="AD283" s="62" t="e">
        <f t="shared" si="130"/>
        <v>#N/A</v>
      </c>
      <c r="AE283" s="62" t="e">
        <f t="shared" si="131"/>
        <v>#N/A</v>
      </c>
      <c r="AF283" s="62" t="e">
        <f t="shared" si="132"/>
        <v>#N/A</v>
      </c>
      <c r="AG283" s="62">
        <f t="shared" si="133"/>
        <v>0</v>
      </c>
      <c r="AH283" s="62" t="str">
        <f t="shared" si="134"/>
        <v/>
      </c>
      <c r="AI283" s="62">
        <f t="shared" si="135"/>
        <v>0</v>
      </c>
      <c r="AJ283" s="62" t="e">
        <f t="shared" si="136"/>
        <v>#VALUE!</v>
      </c>
      <c r="AK283" s="62" t="e">
        <f t="shared" si="137"/>
        <v>#N/A</v>
      </c>
      <c r="AL283" s="62" t="e">
        <f t="shared" si="138"/>
        <v>#N/A</v>
      </c>
      <c r="AM283" s="62">
        <f t="shared" si="139"/>
        <v>0</v>
      </c>
      <c r="AN283" s="62">
        <f t="shared" si="140"/>
        <v>0</v>
      </c>
      <c r="AO283" s="62"/>
      <c r="AP283" s="62" t="e">
        <f t="shared" si="141"/>
        <v>#N/A</v>
      </c>
      <c r="AQ283" s="62" t="e">
        <f t="shared" si="142"/>
        <v>#VALUE!</v>
      </c>
      <c r="AR283" s="62" t="str">
        <f t="shared" si="143"/>
        <v/>
      </c>
      <c r="AS283" s="62">
        <f t="shared" si="144"/>
        <v>0</v>
      </c>
      <c r="AT283" s="62">
        <f t="shared" si="145"/>
        <v>0</v>
      </c>
      <c r="AU283" s="62">
        <f t="shared" si="146"/>
        <v>0</v>
      </c>
    </row>
    <row r="284" spans="1:47" ht="14.45" customHeight="1" x14ac:dyDescent="0.2">
      <c r="A284" s="46">
        <f t="shared" si="120"/>
        <v>0</v>
      </c>
      <c r="B284" s="62" t="e">
        <f t="shared" si="121"/>
        <v>#N/A</v>
      </c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2">
        <f t="shared" si="122"/>
        <v>0</v>
      </c>
      <c r="N284" s="31"/>
      <c r="O284" s="60"/>
      <c r="P284" s="60" t="e">
        <f t="shared" si="123"/>
        <v>#N/A</v>
      </c>
      <c r="Q284" s="178"/>
      <c r="R284" s="60"/>
      <c r="S284" s="60"/>
      <c r="T284" s="60"/>
      <c r="U284" s="46" t="e">
        <f t="shared" si="124"/>
        <v>#N/A</v>
      </c>
      <c r="V284" s="62" t="e">
        <f t="shared" si="125"/>
        <v>#N/A</v>
      </c>
      <c r="W284" s="62" t="e">
        <f t="shared" si="147"/>
        <v>#N/A</v>
      </c>
      <c r="X284" s="62" t="e">
        <f t="shared" si="126"/>
        <v>#N/A</v>
      </c>
      <c r="Y284" s="62" t="e">
        <f t="shared" si="127"/>
        <v>#N/A</v>
      </c>
      <c r="Z284" s="62" t="e">
        <f t="array" ref="Z284">_xlfn.IFS(H284=1,2,H284=3,1)</f>
        <v>#N/A</v>
      </c>
      <c r="AA284" s="62" t="e">
        <f t="shared" si="128"/>
        <v>#N/A</v>
      </c>
      <c r="AB284" s="62" t="e">
        <f t="shared" si="119"/>
        <v>#N/A</v>
      </c>
      <c r="AC284" s="62" t="e">
        <f t="shared" si="129"/>
        <v>#N/A</v>
      </c>
      <c r="AD284" s="62" t="e">
        <f t="shared" si="130"/>
        <v>#N/A</v>
      </c>
      <c r="AE284" s="62" t="e">
        <f t="shared" si="131"/>
        <v>#N/A</v>
      </c>
      <c r="AF284" s="62" t="e">
        <f t="shared" si="132"/>
        <v>#N/A</v>
      </c>
      <c r="AG284" s="62">
        <f t="shared" si="133"/>
        <v>0</v>
      </c>
      <c r="AH284" s="62" t="str">
        <f t="shared" si="134"/>
        <v/>
      </c>
      <c r="AI284" s="62">
        <f t="shared" si="135"/>
        <v>0</v>
      </c>
      <c r="AJ284" s="62" t="e">
        <f t="shared" si="136"/>
        <v>#VALUE!</v>
      </c>
      <c r="AK284" s="62" t="e">
        <f t="shared" si="137"/>
        <v>#N/A</v>
      </c>
      <c r="AL284" s="62" t="e">
        <f t="shared" si="138"/>
        <v>#N/A</v>
      </c>
      <c r="AM284" s="62">
        <f t="shared" si="139"/>
        <v>0</v>
      </c>
      <c r="AN284" s="62">
        <f t="shared" si="140"/>
        <v>0</v>
      </c>
      <c r="AO284" s="62"/>
      <c r="AP284" s="62" t="e">
        <f t="shared" si="141"/>
        <v>#N/A</v>
      </c>
      <c r="AQ284" s="62" t="e">
        <f t="shared" si="142"/>
        <v>#VALUE!</v>
      </c>
      <c r="AR284" s="62" t="str">
        <f t="shared" si="143"/>
        <v/>
      </c>
      <c r="AS284" s="62">
        <f t="shared" si="144"/>
        <v>0</v>
      </c>
      <c r="AT284" s="62">
        <f t="shared" si="145"/>
        <v>0</v>
      </c>
      <c r="AU284" s="62">
        <f t="shared" si="146"/>
        <v>0</v>
      </c>
    </row>
    <row r="285" spans="1:47" ht="14.45" customHeight="1" x14ac:dyDescent="0.2">
      <c r="A285" s="46">
        <f t="shared" si="120"/>
        <v>0</v>
      </c>
      <c r="B285" s="62" t="e">
        <f t="shared" si="121"/>
        <v>#N/A</v>
      </c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2">
        <f t="shared" si="122"/>
        <v>0</v>
      </c>
      <c r="N285" s="31"/>
      <c r="O285" s="60"/>
      <c r="P285" s="60" t="e">
        <f t="shared" si="123"/>
        <v>#N/A</v>
      </c>
      <c r="Q285" s="178"/>
      <c r="R285" s="60"/>
      <c r="S285" s="60"/>
      <c r="T285" s="60"/>
      <c r="U285" s="46" t="e">
        <f t="shared" si="124"/>
        <v>#N/A</v>
      </c>
      <c r="V285" s="62" t="e">
        <f t="shared" si="125"/>
        <v>#N/A</v>
      </c>
      <c r="W285" s="62" t="e">
        <f t="shared" si="147"/>
        <v>#N/A</v>
      </c>
      <c r="X285" s="62" t="e">
        <f t="shared" si="126"/>
        <v>#N/A</v>
      </c>
      <c r="Y285" s="62" t="e">
        <f t="shared" si="127"/>
        <v>#N/A</v>
      </c>
      <c r="Z285" s="62" t="e">
        <f t="array" ref="Z285">_xlfn.IFS(H285=1,2,H285=3,1)</f>
        <v>#N/A</v>
      </c>
      <c r="AA285" s="62" t="e">
        <f t="shared" si="128"/>
        <v>#N/A</v>
      </c>
      <c r="AB285" s="62" t="e">
        <f t="shared" si="119"/>
        <v>#N/A</v>
      </c>
      <c r="AC285" s="62" t="e">
        <f t="shared" si="129"/>
        <v>#N/A</v>
      </c>
      <c r="AD285" s="62" t="e">
        <f t="shared" si="130"/>
        <v>#N/A</v>
      </c>
      <c r="AE285" s="62" t="e">
        <f t="shared" si="131"/>
        <v>#N/A</v>
      </c>
      <c r="AF285" s="62" t="e">
        <f t="shared" si="132"/>
        <v>#N/A</v>
      </c>
      <c r="AG285" s="62">
        <f t="shared" si="133"/>
        <v>0</v>
      </c>
      <c r="AH285" s="62" t="str">
        <f t="shared" si="134"/>
        <v/>
      </c>
      <c r="AI285" s="62">
        <f t="shared" si="135"/>
        <v>0</v>
      </c>
      <c r="AJ285" s="62" t="e">
        <f t="shared" si="136"/>
        <v>#VALUE!</v>
      </c>
      <c r="AK285" s="62" t="e">
        <f t="shared" si="137"/>
        <v>#N/A</v>
      </c>
      <c r="AL285" s="62" t="e">
        <f t="shared" si="138"/>
        <v>#N/A</v>
      </c>
      <c r="AM285" s="62">
        <f t="shared" si="139"/>
        <v>0</v>
      </c>
      <c r="AN285" s="62">
        <f t="shared" si="140"/>
        <v>0</v>
      </c>
      <c r="AO285" s="62"/>
      <c r="AP285" s="62" t="e">
        <f t="shared" si="141"/>
        <v>#N/A</v>
      </c>
      <c r="AQ285" s="62" t="e">
        <f t="shared" si="142"/>
        <v>#VALUE!</v>
      </c>
      <c r="AR285" s="62" t="str">
        <f t="shared" si="143"/>
        <v/>
      </c>
      <c r="AS285" s="62">
        <f t="shared" si="144"/>
        <v>0</v>
      </c>
      <c r="AT285" s="62">
        <f t="shared" si="145"/>
        <v>0</v>
      </c>
      <c r="AU285" s="62">
        <f t="shared" si="146"/>
        <v>0</v>
      </c>
    </row>
    <row r="286" spans="1:47" ht="14.45" customHeight="1" x14ac:dyDescent="0.2">
      <c r="A286" s="46">
        <f t="shared" si="120"/>
        <v>0</v>
      </c>
      <c r="B286" s="62" t="e">
        <f t="shared" si="121"/>
        <v>#N/A</v>
      </c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2">
        <f t="shared" si="122"/>
        <v>0</v>
      </c>
      <c r="N286" s="31"/>
      <c r="O286" s="60"/>
      <c r="P286" s="60" t="e">
        <f t="shared" si="123"/>
        <v>#N/A</v>
      </c>
      <c r="Q286" s="178"/>
      <c r="R286" s="60"/>
      <c r="S286" s="60"/>
      <c r="T286" s="60"/>
      <c r="U286" s="46" t="e">
        <f t="shared" si="124"/>
        <v>#N/A</v>
      </c>
      <c r="V286" s="62" t="e">
        <f t="shared" si="125"/>
        <v>#N/A</v>
      </c>
      <c r="W286" s="62" t="e">
        <f t="shared" si="147"/>
        <v>#N/A</v>
      </c>
      <c r="X286" s="62" t="e">
        <f t="shared" si="126"/>
        <v>#N/A</v>
      </c>
      <c r="Y286" s="62" t="e">
        <f t="shared" si="127"/>
        <v>#N/A</v>
      </c>
      <c r="Z286" s="62" t="e">
        <f t="array" ref="Z286">_xlfn.IFS(H286=1,2,H286=3,1)</f>
        <v>#N/A</v>
      </c>
      <c r="AA286" s="62" t="e">
        <f t="shared" si="128"/>
        <v>#N/A</v>
      </c>
      <c r="AB286" s="62" t="e">
        <f t="shared" si="119"/>
        <v>#N/A</v>
      </c>
      <c r="AC286" s="62" t="e">
        <f t="shared" si="129"/>
        <v>#N/A</v>
      </c>
      <c r="AD286" s="62" t="e">
        <f t="shared" si="130"/>
        <v>#N/A</v>
      </c>
      <c r="AE286" s="62" t="e">
        <f t="shared" si="131"/>
        <v>#N/A</v>
      </c>
      <c r="AF286" s="62" t="e">
        <f t="shared" si="132"/>
        <v>#N/A</v>
      </c>
      <c r="AG286" s="62">
        <f t="shared" si="133"/>
        <v>0</v>
      </c>
      <c r="AH286" s="62" t="str">
        <f t="shared" si="134"/>
        <v/>
      </c>
      <c r="AI286" s="62">
        <f t="shared" si="135"/>
        <v>0</v>
      </c>
      <c r="AJ286" s="62" t="e">
        <f t="shared" si="136"/>
        <v>#VALUE!</v>
      </c>
      <c r="AK286" s="62" t="e">
        <f t="shared" si="137"/>
        <v>#N/A</v>
      </c>
      <c r="AL286" s="62" t="e">
        <f t="shared" si="138"/>
        <v>#N/A</v>
      </c>
      <c r="AM286" s="62">
        <f t="shared" si="139"/>
        <v>0</v>
      </c>
      <c r="AN286" s="62">
        <f t="shared" si="140"/>
        <v>0</v>
      </c>
      <c r="AO286" s="62"/>
      <c r="AP286" s="62" t="e">
        <f t="shared" si="141"/>
        <v>#N/A</v>
      </c>
      <c r="AQ286" s="62" t="e">
        <f t="shared" si="142"/>
        <v>#VALUE!</v>
      </c>
      <c r="AR286" s="62" t="str">
        <f t="shared" si="143"/>
        <v/>
      </c>
      <c r="AS286" s="62">
        <f t="shared" si="144"/>
        <v>0</v>
      </c>
      <c r="AT286" s="62">
        <f t="shared" si="145"/>
        <v>0</v>
      </c>
      <c r="AU286" s="62">
        <f t="shared" si="146"/>
        <v>0</v>
      </c>
    </row>
    <row r="287" spans="1:47" x14ac:dyDescent="0.2">
      <c r="A287" s="46">
        <f t="shared" si="120"/>
        <v>0</v>
      </c>
      <c r="B287" s="62" t="e">
        <f t="shared" si="121"/>
        <v>#N/A</v>
      </c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2">
        <f t="shared" si="122"/>
        <v>0</v>
      </c>
      <c r="N287" s="60"/>
      <c r="O287" s="60"/>
      <c r="P287" s="60" t="e">
        <f t="shared" si="123"/>
        <v>#N/A</v>
      </c>
      <c r="Q287" s="178"/>
      <c r="R287" s="60"/>
      <c r="S287" s="60"/>
      <c r="T287" s="60"/>
      <c r="U287" s="46" t="e">
        <f t="shared" si="124"/>
        <v>#N/A</v>
      </c>
      <c r="V287" s="62" t="e">
        <f t="shared" si="125"/>
        <v>#N/A</v>
      </c>
      <c r="W287" s="62" t="e">
        <f t="shared" si="147"/>
        <v>#N/A</v>
      </c>
      <c r="X287" s="62" t="e">
        <f t="shared" si="126"/>
        <v>#N/A</v>
      </c>
      <c r="Y287" s="62" t="e">
        <f t="shared" si="127"/>
        <v>#N/A</v>
      </c>
      <c r="Z287" s="62" t="e">
        <f t="array" ref="Z287">_xlfn.IFS(H287=1,2,H287=3,1)</f>
        <v>#N/A</v>
      </c>
      <c r="AA287" s="62" t="e">
        <f t="shared" si="128"/>
        <v>#N/A</v>
      </c>
      <c r="AB287" s="62" t="e">
        <f t="shared" si="119"/>
        <v>#N/A</v>
      </c>
      <c r="AC287" s="62" t="e">
        <f t="shared" si="129"/>
        <v>#N/A</v>
      </c>
      <c r="AD287" s="62" t="e">
        <f t="shared" si="130"/>
        <v>#N/A</v>
      </c>
      <c r="AE287" s="62" t="e">
        <f t="shared" si="131"/>
        <v>#N/A</v>
      </c>
      <c r="AF287" s="62" t="e">
        <f t="shared" si="132"/>
        <v>#N/A</v>
      </c>
      <c r="AG287" s="62">
        <f t="shared" si="133"/>
        <v>0</v>
      </c>
      <c r="AH287" s="62" t="str">
        <f t="shared" si="134"/>
        <v/>
      </c>
      <c r="AI287" s="62">
        <f t="shared" si="135"/>
        <v>0</v>
      </c>
      <c r="AJ287" s="62" t="e">
        <f t="shared" si="136"/>
        <v>#VALUE!</v>
      </c>
      <c r="AK287" s="62" t="e">
        <f t="shared" si="137"/>
        <v>#N/A</v>
      </c>
      <c r="AL287" s="62" t="e">
        <f t="shared" si="138"/>
        <v>#N/A</v>
      </c>
      <c r="AM287" s="62">
        <f t="shared" si="139"/>
        <v>0</v>
      </c>
      <c r="AN287" s="62">
        <f t="shared" si="140"/>
        <v>0</v>
      </c>
      <c r="AO287" s="62"/>
      <c r="AP287" s="62" t="e">
        <f t="shared" si="141"/>
        <v>#N/A</v>
      </c>
      <c r="AQ287" s="62" t="e">
        <f t="shared" si="142"/>
        <v>#VALUE!</v>
      </c>
      <c r="AR287" s="62" t="str">
        <f t="shared" si="143"/>
        <v/>
      </c>
      <c r="AS287" s="62">
        <f t="shared" si="144"/>
        <v>0</v>
      </c>
      <c r="AT287" s="62">
        <f t="shared" si="145"/>
        <v>0</v>
      </c>
      <c r="AU287" s="62">
        <f t="shared" si="146"/>
        <v>0</v>
      </c>
    </row>
    <row r="288" spans="1:47" x14ac:dyDescent="0.2">
      <c r="A288" s="46">
        <f t="shared" si="120"/>
        <v>0</v>
      </c>
      <c r="B288" s="62" t="e">
        <f t="shared" si="121"/>
        <v>#N/A</v>
      </c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2">
        <f t="shared" si="122"/>
        <v>0</v>
      </c>
      <c r="N288" s="60"/>
      <c r="O288" s="60"/>
      <c r="P288" s="60" t="e">
        <f t="shared" si="123"/>
        <v>#N/A</v>
      </c>
      <c r="Q288" s="178"/>
      <c r="R288" s="60"/>
      <c r="S288" s="60"/>
      <c r="T288" s="60"/>
      <c r="U288" s="46" t="e">
        <f t="shared" si="124"/>
        <v>#N/A</v>
      </c>
      <c r="V288" s="62" t="e">
        <f t="shared" si="125"/>
        <v>#N/A</v>
      </c>
      <c r="W288" s="62" t="e">
        <f t="shared" si="147"/>
        <v>#N/A</v>
      </c>
      <c r="X288" s="62" t="e">
        <f t="shared" si="126"/>
        <v>#N/A</v>
      </c>
      <c r="Y288" s="62" t="e">
        <f t="shared" si="127"/>
        <v>#N/A</v>
      </c>
      <c r="Z288" s="62" t="e">
        <f t="array" ref="Z288">_xlfn.IFS(H288=1,2,H288=3,1)</f>
        <v>#N/A</v>
      </c>
      <c r="AA288" s="62" t="e">
        <f t="shared" si="128"/>
        <v>#N/A</v>
      </c>
      <c r="AB288" s="62" t="e">
        <f t="shared" si="119"/>
        <v>#N/A</v>
      </c>
      <c r="AC288" s="62" t="e">
        <f t="shared" si="129"/>
        <v>#N/A</v>
      </c>
      <c r="AD288" s="62" t="e">
        <f t="shared" si="130"/>
        <v>#N/A</v>
      </c>
      <c r="AE288" s="62" t="e">
        <f t="shared" si="131"/>
        <v>#N/A</v>
      </c>
      <c r="AF288" s="62" t="e">
        <f t="shared" si="132"/>
        <v>#N/A</v>
      </c>
      <c r="AG288" s="62">
        <f t="shared" si="133"/>
        <v>0</v>
      </c>
      <c r="AH288" s="62" t="str">
        <f t="shared" si="134"/>
        <v/>
      </c>
      <c r="AI288" s="62">
        <f t="shared" si="135"/>
        <v>0</v>
      </c>
      <c r="AJ288" s="62" t="e">
        <f t="shared" si="136"/>
        <v>#VALUE!</v>
      </c>
      <c r="AK288" s="62" t="e">
        <f t="shared" si="137"/>
        <v>#N/A</v>
      </c>
      <c r="AL288" s="62" t="e">
        <f t="shared" si="138"/>
        <v>#N/A</v>
      </c>
      <c r="AM288" s="62">
        <f t="shared" si="139"/>
        <v>0</v>
      </c>
      <c r="AN288" s="62">
        <f t="shared" si="140"/>
        <v>0</v>
      </c>
      <c r="AO288" s="62"/>
      <c r="AP288" s="62" t="e">
        <f t="shared" si="141"/>
        <v>#N/A</v>
      </c>
      <c r="AQ288" s="62" t="e">
        <f t="shared" si="142"/>
        <v>#VALUE!</v>
      </c>
      <c r="AR288" s="62" t="str">
        <f t="shared" si="143"/>
        <v/>
      </c>
      <c r="AS288" s="62">
        <f t="shared" si="144"/>
        <v>0</v>
      </c>
      <c r="AT288" s="62">
        <f t="shared" si="145"/>
        <v>0</v>
      </c>
      <c r="AU288" s="62">
        <f t="shared" si="146"/>
        <v>0</v>
      </c>
    </row>
    <row r="289" spans="1:47" ht="14.45" customHeight="1" x14ac:dyDescent="0.2">
      <c r="A289" s="46">
        <f t="shared" si="120"/>
        <v>0</v>
      </c>
      <c r="B289" s="62" t="e">
        <f t="shared" si="121"/>
        <v>#N/A</v>
      </c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2">
        <f t="shared" si="122"/>
        <v>0</v>
      </c>
      <c r="N289" s="31"/>
      <c r="O289" s="60"/>
      <c r="P289" s="60" t="e">
        <f t="shared" si="123"/>
        <v>#N/A</v>
      </c>
      <c r="Q289" s="178"/>
      <c r="R289" s="60"/>
      <c r="S289" s="60"/>
      <c r="T289" s="60"/>
      <c r="U289" s="46" t="e">
        <f t="shared" si="124"/>
        <v>#N/A</v>
      </c>
      <c r="V289" s="62" t="e">
        <f t="shared" si="125"/>
        <v>#N/A</v>
      </c>
      <c r="W289" s="62" t="e">
        <f t="shared" si="147"/>
        <v>#N/A</v>
      </c>
      <c r="X289" s="62" t="e">
        <f t="shared" si="126"/>
        <v>#N/A</v>
      </c>
      <c r="Y289" s="62" t="e">
        <f t="shared" si="127"/>
        <v>#N/A</v>
      </c>
      <c r="Z289" s="62" t="e">
        <f t="array" ref="Z289">_xlfn.IFS(H289=1,2,H289=3,1)</f>
        <v>#N/A</v>
      </c>
      <c r="AA289" s="62" t="e">
        <f t="shared" si="128"/>
        <v>#N/A</v>
      </c>
      <c r="AB289" s="62" t="e">
        <f t="shared" si="119"/>
        <v>#N/A</v>
      </c>
      <c r="AC289" s="62" t="e">
        <f t="shared" si="129"/>
        <v>#N/A</v>
      </c>
      <c r="AD289" s="62" t="e">
        <f t="shared" si="130"/>
        <v>#N/A</v>
      </c>
      <c r="AE289" s="62" t="e">
        <f t="shared" si="131"/>
        <v>#N/A</v>
      </c>
      <c r="AF289" s="62" t="e">
        <f t="shared" si="132"/>
        <v>#N/A</v>
      </c>
      <c r="AG289" s="62">
        <f t="shared" si="133"/>
        <v>0</v>
      </c>
      <c r="AH289" s="62" t="str">
        <f t="shared" si="134"/>
        <v/>
      </c>
      <c r="AI289" s="62">
        <f t="shared" si="135"/>
        <v>0</v>
      </c>
      <c r="AJ289" s="62" t="e">
        <f t="shared" si="136"/>
        <v>#VALUE!</v>
      </c>
      <c r="AK289" s="62" t="e">
        <f t="shared" si="137"/>
        <v>#N/A</v>
      </c>
      <c r="AL289" s="62" t="e">
        <f t="shared" si="138"/>
        <v>#N/A</v>
      </c>
      <c r="AM289" s="62">
        <f t="shared" si="139"/>
        <v>0</v>
      </c>
      <c r="AN289" s="62">
        <f t="shared" si="140"/>
        <v>0</v>
      </c>
      <c r="AO289" s="62"/>
      <c r="AP289" s="62" t="e">
        <f t="shared" si="141"/>
        <v>#N/A</v>
      </c>
      <c r="AQ289" s="62" t="e">
        <f t="shared" si="142"/>
        <v>#VALUE!</v>
      </c>
      <c r="AR289" s="62" t="str">
        <f t="shared" si="143"/>
        <v/>
      </c>
      <c r="AS289" s="62">
        <f t="shared" si="144"/>
        <v>0</v>
      </c>
      <c r="AT289" s="62">
        <f t="shared" si="145"/>
        <v>0</v>
      </c>
      <c r="AU289" s="62">
        <f t="shared" si="146"/>
        <v>0</v>
      </c>
    </row>
    <row r="290" spans="1:47" ht="14.45" customHeight="1" x14ac:dyDescent="0.2">
      <c r="A290" s="46">
        <f t="shared" si="120"/>
        <v>0</v>
      </c>
      <c r="B290" s="62" t="e">
        <f t="shared" si="121"/>
        <v>#N/A</v>
      </c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2">
        <f t="shared" si="122"/>
        <v>0</v>
      </c>
      <c r="N290" s="31"/>
      <c r="O290" s="60"/>
      <c r="P290" s="60" t="e">
        <f t="shared" si="123"/>
        <v>#N/A</v>
      </c>
      <c r="Q290" s="178"/>
      <c r="R290" s="60"/>
      <c r="S290" s="60"/>
      <c r="T290" s="60"/>
      <c r="U290" s="46" t="e">
        <f t="shared" si="124"/>
        <v>#N/A</v>
      </c>
      <c r="V290" s="62" t="e">
        <f t="shared" si="125"/>
        <v>#N/A</v>
      </c>
      <c r="W290" s="62" t="e">
        <f t="shared" si="147"/>
        <v>#N/A</v>
      </c>
      <c r="X290" s="62" t="e">
        <f t="shared" si="126"/>
        <v>#N/A</v>
      </c>
      <c r="Y290" s="62" t="e">
        <f t="shared" si="127"/>
        <v>#N/A</v>
      </c>
      <c r="Z290" s="62" t="e">
        <f t="array" ref="Z290">_xlfn.IFS(H290=1,2,H290=3,1)</f>
        <v>#N/A</v>
      </c>
      <c r="AA290" s="62" t="e">
        <f t="shared" si="128"/>
        <v>#N/A</v>
      </c>
      <c r="AB290" s="62" t="e">
        <f t="shared" si="119"/>
        <v>#N/A</v>
      </c>
      <c r="AC290" s="62" t="e">
        <f t="shared" si="129"/>
        <v>#N/A</v>
      </c>
      <c r="AD290" s="62" t="e">
        <f t="shared" si="130"/>
        <v>#N/A</v>
      </c>
      <c r="AE290" s="62" t="e">
        <f t="shared" si="131"/>
        <v>#N/A</v>
      </c>
      <c r="AF290" s="62" t="e">
        <f t="shared" si="132"/>
        <v>#N/A</v>
      </c>
      <c r="AG290" s="62">
        <f t="shared" si="133"/>
        <v>0</v>
      </c>
      <c r="AH290" s="62" t="str">
        <f t="shared" si="134"/>
        <v/>
      </c>
      <c r="AI290" s="62">
        <f t="shared" si="135"/>
        <v>0</v>
      </c>
      <c r="AJ290" s="62" t="e">
        <f t="shared" si="136"/>
        <v>#VALUE!</v>
      </c>
      <c r="AK290" s="62" t="e">
        <f t="shared" si="137"/>
        <v>#N/A</v>
      </c>
      <c r="AL290" s="62" t="e">
        <f t="shared" si="138"/>
        <v>#N/A</v>
      </c>
      <c r="AM290" s="62">
        <f t="shared" si="139"/>
        <v>0</v>
      </c>
      <c r="AN290" s="62">
        <f t="shared" si="140"/>
        <v>0</v>
      </c>
      <c r="AO290" s="62"/>
      <c r="AP290" s="62" t="e">
        <f t="shared" si="141"/>
        <v>#N/A</v>
      </c>
      <c r="AQ290" s="62" t="e">
        <f t="shared" si="142"/>
        <v>#VALUE!</v>
      </c>
      <c r="AR290" s="62" t="str">
        <f t="shared" si="143"/>
        <v/>
      </c>
      <c r="AS290" s="62">
        <f t="shared" si="144"/>
        <v>0</v>
      </c>
      <c r="AT290" s="62">
        <f t="shared" si="145"/>
        <v>0</v>
      </c>
      <c r="AU290" s="62">
        <f t="shared" si="146"/>
        <v>0</v>
      </c>
    </row>
    <row r="291" spans="1:47" ht="15" customHeight="1" thickBot="1" x14ac:dyDescent="0.25">
      <c r="A291" s="69">
        <f t="shared" si="120"/>
        <v>0</v>
      </c>
      <c r="B291" s="67" t="e">
        <f t="shared" si="121"/>
        <v>#N/A</v>
      </c>
      <c r="C291" s="68"/>
      <c r="D291" s="60"/>
      <c r="E291" s="60"/>
      <c r="F291" s="60"/>
      <c r="G291" s="60"/>
      <c r="H291" s="60"/>
      <c r="I291" s="60"/>
      <c r="J291" s="60"/>
      <c r="K291" s="60"/>
      <c r="L291" s="60"/>
      <c r="M291" s="62">
        <f t="shared" si="122"/>
        <v>0</v>
      </c>
      <c r="N291" s="31"/>
      <c r="O291" s="60"/>
      <c r="P291" s="60" t="e">
        <f t="shared" si="123"/>
        <v>#N/A</v>
      </c>
      <c r="Q291" s="178"/>
      <c r="R291" s="60"/>
      <c r="S291" s="60"/>
      <c r="T291" s="60"/>
      <c r="U291" s="69" t="e">
        <f t="shared" si="124"/>
        <v>#N/A</v>
      </c>
      <c r="V291" s="67" t="e">
        <f t="shared" si="125"/>
        <v>#N/A</v>
      </c>
      <c r="W291" s="67" t="e">
        <f t="shared" si="147"/>
        <v>#N/A</v>
      </c>
      <c r="X291" s="67" t="e">
        <f t="shared" si="126"/>
        <v>#N/A</v>
      </c>
      <c r="Y291" s="67" t="e">
        <f t="shared" si="127"/>
        <v>#N/A</v>
      </c>
      <c r="Z291" s="67" t="e">
        <f t="array" ref="Z291">_xlfn.IFS(H291=1,2,H291=3,1)</f>
        <v>#N/A</v>
      </c>
      <c r="AA291" s="67" t="e">
        <f t="shared" si="128"/>
        <v>#N/A</v>
      </c>
      <c r="AB291" s="67" t="e">
        <f t="shared" si="119"/>
        <v>#N/A</v>
      </c>
      <c r="AC291" s="67" t="e">
        <f t="shared" si="129"/>
        <v>#N/A</v>
      </c>
      <c r="AD291" s="67" t="e">
        <f t="shared" si="130"/>
        <v>#N/A</v>
      </c>
      <c r="AE291" s="67" t="e">
        <f t="shared" si="131"/>
        <v>#N/A</v>
      </c>
      <c r="AF291" s="67" t="e">
        <f t="shared" si="132"/>
        <v>#N/A</v>
      </c>
      <c r="AG291" s="67">
        <f t="shared" si="133"/>
        <v>0</v>
      </c>
      <c r="AH291" s="67" t="str">
        <f t="shared" si="134"/>
        <v/>
      </c>
      <c r="AI291" s="67">
        <f t="shared" si="135"/>
        <v>0</v>
      </c>
      <c r="AJ291" s="67" t="e">
        <f t="shared" si="136"/>
        <v>#VALUE!</v>
      </c>
      <c r="AK291" s="67" t="e">
        <f t="shared" si="137"/>
        <v>#N/A</v>
      </c>
      <c r="AL291" s="67" t="e">
        <f t="shared" si="138"/>
        <v>#N/A</v>
      </c>
      <c r="AM291" s="67">
        <f t="shared" si="139"/>
        <v>0</v>
      </c>
      <c r="AN291" s="67">
        <f t="shared" si="140"/>
        <v>0</v>
      </c>
      <c r="AO291" s="67"/>
      <c r="AP291" s="67" t="e">
        <f t="shared" si="141"/>
        <v>#N/A</v>
      </c>
      <c r="AQ291" s="67" t="e">
        <f t="shared" si="142"/>
        <v>#VALUE!</v>
      </c>
      <c r="AR291" s="67" t="str">
        <f t="shared" si="143"/>
        <v/>
      </c>
      <c r="AS291" s="67">
        <f t="shared" si="144"/>
        <v>0</v>
      </c>
      <c r="AT291" s="67">
        <f t="shared" si="145"/>
        <v>0</v>
      </c>
      <c r="AU291" s="67">
        <f t="shared" si="146"/>
        <v>0</v>
      </c>
    </row>
    <row r="292" spans="1:47" ht="14.45" customHeight="1" x14ac:dyDescent="0.2">
      <c r="A292" s="16">
        <f t="shared" si="120"/>
        <v>0</v>
      </c>
      <c r="B292" s="14" t="e">
        <f t="shared" si="121"/>
        <v>#N/A</v>
      </c>
      <c r="C292" s="71"/>
      <c r="D292" s="60"/>
      <c r="E292" s="60"/>
      <c r="F292" s="60"/>
      <c r="G292" s="60"/>
      <c r="H292" s="60"/>
      <c r="I292" s="60"/>
      <c r="J292" s="60"/>
      <c r="K292" s="60"/>
      <c r="L292" s="60"/>
      <c r="M292" s="62">
        <f t="shared" si="122"/>
        <v>0</v>
      </c>
      <c r="N292" s="31"/>
      <c r="O292" s="60"/>
      <c r="P292" s="60" t="e">
        <f t="shared" si="123"/>
        <v>#N/A</v>
      </c>
      <c r="Q292" s="178"/>
      <c r="R292" s="60"/>
      <c r="S292" s="60"/>
      <c r="T292" s="60"/>
      <c r="U292" s="16" t="e">
        <f t="shared" si="124"/>
        <v>#N/A</v>
      </c>
      <c r="V292" s="14" t="e">
        <f t="shared" si="125"/>
        <v>#N/A</v>
      </c>
      <c r="W292" s="14" t="e">
        <f t="shared" si="147"/>
        <v>#N/A</v>
      </c>
      <c r="X292" s="14" t="e">
        <f t="shared" si="126"/>
        <v>#N/A</v>
      </c>
      <c r="Y292" s="14" t="e">
        <f t="shared" si="127"/>
        <v>#N/A</v>
      </c>
      <c r="Z292" s="14" t="e">
        <f t="array" ref="Z292">_xlfn.IFS(H292=1,2,H292=3,1)</f>
        <v>#N/A</v>
      </c>
      <c r="AA292" s="14" t="e">
        <f t="shared" si="128"/>
        <v>#N/A</v>
      </c>
      <c r="AB292" s="14" t="e">
        <f t="shared" si="119"/>
        <v>#N/A</v>
      </c>
      <c r="AC292" s="14" t="e">
        <f t="shared" si="129"/>
        <v>#N/A</v>
      </c>
      <c r="AD292" s="14" t="e">
        <f t="shared" si="130"/>
        <v>#N/A</v>
      </c>
      <c r="AE292" s="14" t="e">
        <f t="shared" si="131"/>
        <v>#N/A</v>
      </c>
      <c r="AF292" s="14" t="e">
        <f t="shared" si="132"/>
        <v>#N/A</v>
      </c>
      <c r="AG292" s="14">
        <f t="shared" si="133"/>
        <v>0</v>
      </c>
      <c r="AH292" s="14" t="str">
        <f t="shared" si="134"/>
        <v/>
      </c>
      <c r="AI292" s="14">
        <f t="shared" si="135"/>
        <v>0</v>
      </c>
      <c r="AJ292" s="14" t="e">
        <f t="shared" si="136"/>
        <v>#VALUE!</v>
      </c>
      <c r="AK292" s="14" t="e">
        <f t="shared" si="137"/>
        <v>#N/A</v>
      </c>
      <c r="AL292" s="14" t="e">
        <f t="shared" si="138"/>
        <v>#N/A</v>
      </c>
      <c r="AM292" s="14">
        <f t="shared" si="139"/>
        <v>0</v>
      </c>
      <c r="AN292" s="14">
        <f t="shared" si="140"/>
        <v>0</v>
      </c>
      <c r="AO292" s="14"/>
      <c r="AP292" s="14" t="e">
        <f t="shared" si="141"/>
        <v>#N/A</v>
      </c>
      <c r="AQ292" s="14" t="e">
        <f t="shared" si="142"/>
        <v>#VALUE!</v>
      </c>
      <c r="AR292" s="14" t="str">
        <f t="shared" si="143"/>
        <v/>
      </c>
      <c r="AS292" s="14">
        <f t="shared" si="144"/>
        <v>0</v>
      </c>
      <c r="AT292" s="14">
        <f t="shared" si="145"/>
        <v>0</v>
      </c>
      <c r="AU292" s="14">
        <f t="shared" si="146"/>
        <v>0</v>
      </c>
    </row>
    <row r="293" spans="1:47" ht="14.45" customHeight="1" x14ac:dyDescent="0.2">
      <c r="A293" s="46">
        <f t="shared" si="120"/>
        <v>0</v>
      </c>
      <c r="B293" s="62" t="e">
        <f t="shared" si="121"/>
        <v>#N/A</v>
      </c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2">
        <f t="shared" si="122"/>
        <v>0</v>
      </c>
      <c r="N293" s="31"/>
      <c r="O293" s="60"/>
      <c r="P293" s="60" t="e">
        <f t="shared" si="123"/>
        <v>#N/A</v>
      </c>
      <c r="Q293" s="178"/>
      <c r="R293" s="60"/>
      <c r="S293" s="60"/>
      <c r="T293" s="60"/>
      <c r="U293" s="46" t="e">
        <f t="shared" si="124"/>
        <v>#N/A</v>
      </c>
      <c r="V293" s="62" t="e">
        <f t="shared" si="125"/>
        <v>#N/A</v>
      </c>
      <c r="W293" s="62" t="e">
        <f t="shared" si="147"/>
        <v>#N/A</v>
      </c>
      <c r="X293" s="62" t="e">
        <f t="shared" si="126"/>
        <v>#N/A</v>
      </c>
      <c r="Y293" s="62" t="e">
        <f t="shared" si="127"/>
        <v>#N/A</v>
      </c>
      <c r="Z293" s="62" t="e">
        <f t="array" ref="Z293">_xlfn.IFS(H293=1,2,H293=3,1)</f>
        <v>#N/A</v>
      </c>
      <c r="AA293" s="62" t="e">
        <f t="shared" si="128"/>
        <v>#N/A</v>
      </c>
      <c r="AB293" s="62" t="e">
        <f t="shared" si="119"/>
        <v>#N/A</v>
      </c>
      <c r="AC293" s="62" t="e">
        <f t="shared" si="129"/>
        <v>#N/A</v>
      </c>
      <c r="AD293" s="62" t="e">
        <f t="shared" si="130"/>
        <v>#N/A</v>
      </c>
      <c r="AE293" s="62" t="e">
        <f t="shared" si="131"/>
        <v>#N/A</v>
      </c>
      <c r="AF293" s="62" t="e">
        <f t="shared" si="132"/>
        <v>#N/A</v>
      </c>
      <c r="AG293" s="62">
        <f t="shared" si="133"/>
        <v>0</v>
      </c>
      <c r="AH293" s="62" t="str">
        <f t="shared" si="134"/>
        <v/>
      </c>
      <c r="AI293" s="62">
        <f t="shared" si="135"/>
        <v>0</v>
      </c>
      <c r="AJ293" s="62" t="e">
        <f t="shared" si="136"/>
        <v>#VALUE!</v>
      </c>
      <c r="AK293" s="62" t="e">
        <f t="shared" si="137"/>
        <v>#N/A</v>
      </c>
      <c r="AL293" s="62" t="e">
        <f t="shared" si="138"/>
        <v>#N/A</v>
      </c>
      <c r="AM293" s="62">
        <f t="shared" si="139"/>
        <v>0</v>
      </c>
      <c r="AN293" s="62">
        <f t="shared" si="140"/>
        <v>0</v>
      </c>
      <c r="AO293" s="62"/>
      <c r="AP293" s="62" t="e">
        <f t="shared" si="141"/>
        <v>#N/A</v>
      </c>
      <c r="AQ293" s="62" t="e">
        <f t="shared" si="142"/>
        <v>#VALUE!</v>
      </c>
      <c r="AR293" s="62" t="str">
        <f t="shared" si="143"/>
        <v/>
      </c>
      <c r="AS293" s="62">
        <f t="shared" si="144"/>
        <v>0</v>
      </c>
      <c r="AT293" s="62">
        <f t="shared" si="145"/>
        <v>0</v>
      </c>
      <c r="AU293" s="62">
        <f t="shared" si="146"/>
        <v>0</v>
      </c>
    </row>
    <row r="294" spans="1:47" x14ac:dyDescent="0.2">
      <c r="A294" s="46">
        <f t="shared" si="120"/>
        <v>0</v>
      </c>
      <c r="B294" s="62" t="e">
        <f t="shared" si="121"/>
        <v>#N/A</v>
      </c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2">
        <f t="shared" si="122"/>
        <v>0</v>
      </c>
      <c r="N294" s="60"/>
      <c r="O294" s="60"/>
      <c r="P294" s="60" t="e">
        <f t="shared" si="123"/>
        <v>#N/A</v>
      </c>
      <c r="Q294" s="178"/>
      <c r="R294" s="60"/>
      <c r="S294" s="60"/>
      <c r="T294" s="60"/>
      <c r="U294" s="46" t="e">
        <f t="shared" si="124"/>
        <v>#N/A</v>
      </c>
      <c r="V294" s="62" t="e">
        <f t="shared" si="125"/>
        <v>#N/A</v>
      </c>
      <c r="W294" s="62" t="e">
        <f t="shared" si="147"/>
        <v>#N/A</v>
      </c>
      <c r="X294" s="62" t="e">
        <f t="shared" si="126"/>
        <v>#N/A</v>
      </c>
      <c r="Y294" s="62" t="e">
        <f t="shared" si="127"/>
        <v>#N/A</v>
      </c>
      <c r="Z294" s="62" t="e">
        <f t="array" ref="Z294">_xlfn.IFS(H294=1,2,H294=3,1)</f>
        <v>#N/A</v>
      </c>
      <c r="AA294" s="62" t="e">
        <f t="shared" si="128"/>
        <v>#N/A</v>
      </c>
      <c r="AB294" s="62" t="e">
        <f t="shared" si="119"/>
        <v>#N/A</v>
      </c>
      <c r="AC294" s="62" t="e">
        <f t="shared" si="129"/>
        <v>#N/A</v>
      </c>
      <c r="AD294" s="62" t="e">
        <f t="shared" si="130"/>
        <v>#N/A</v>
      </c>
      <c r="AE294" s="62" t="e">
        <f t="shared" si="131"/>
        <v>#N/A</v>
      </c>
      <c r="AF294" s="62" t="e">
        <f t="shared" si="132"/>
        <v>#N/A</v>
      </c>
      <c r="AG294" s="62">
        <f t="shared" si="133"/>
        <v>0</v>
      </c>
      <c r="AH294" s="62" t="str">
        <f t="shared" si="134"/>
        <v/>
      </c>
      <c r="AI294" s="62">
        <f t="shared" si="135"/>
        <v>0</v>
      </c>
      <c r="AJ294" s="62" t="e">
        <f t="shared" si="136"/>
        <v>#VALUE!</v>
      </c>
      <c r="AK294" s="62" t="e">
        <f t="shared" si="137"/>
        <v>#N/A</v>
      </c>
      <c r="AL294" s="62" t="e">
        <f t="shared" si="138"/>
        <v>#N/A</v>
      </c>
      <c r="AM294" s="62">
        <f t="shared" si="139"/>
        <v>0</v>
      </c>
      <c r="AN294" s="62">
        <f t="shared" si="140"/>
        <v>0</v>
      </c>
      <c r="AO294" s="62"/>
      <c r="AP294" s="62" t="e">
        <f t="shared" si="141"/>
        <v>#N/A</v>
      </c>
      <c r="AQ294" s="62" t="e">
        <f t="shared" si="142"/>
        <v>#VALUE!</v>
      </c>
      <c r="AR294" s="62" t="str">
        <f t="shared" si="143"/>
        <v/>
      </c>
      <c r="AS294" s="62">
        <f t="shared" si="144"/>
        <v>0</v>
      </c>
      <c r="AT294" s="62">
        <f t="shared" si="145"/>
        <v>0</v>
      </c>
      <c r="AU294" s="62">
        <f t="shared" si="146"/>
        <v>0</v>
      </c>
    </row>
    <row r="295" spans="1:47" x14ac:dyDescent="0.2">
      <c r="A295" s="46">
        <f t="shared" si="120"/>
        <v>0</v>
      </c>
      <c r="B295" s="62" t="e">
        <f t="shared" si="121"/>
        <v>#N/A</v>
      </c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2">
        <f t="shared" si="122"/>
        <v>0</v>
      </c>
      <c r="N295" s="60"/>
      <c r="O295" s="60"/>
      <c r="P295" s="60" t="e">
        <f t="shared" si="123"/>
        <v>#N/A</v>
      </c>
      <c r="Q295" s="178"/>
      <c r="R295" s="60"/>
      <c r="S295" s="60"/>
      <c r="T295" s="60"/>
      <c r="U295" s="46" t="e">
        <f t="shared" si="124"/>
        <v>#N/A</v>
      </c>
      <c r="V295" s="62" t="e">
        <f t="shared" si="125"/>
        <v>#N/A</v>
      </c>
      <c r="W295" s="62" t="e">
        <f t="shared" si="147"/>
        <v>#N/A</v>
      </c>
      <c r="X295" s="62" t="e">
        <f t="shared" si="126"/>
        <v>#N/A</v>
      </c>
      <c r="Y295" s="62" t="e">
        <f t="shared" si="127"/>
        <v>#N/A</v>
      </c>
      <c r="Z295" s="62" t="e">
        <f t="array" ref="Z295">_xlfn.IFS(H295=1,2,H295=3,1)</f>
        <v>#N/A</v>
      </c>
      <c r="AA295" s="62" t="e">
        <f t="shared" si="128"/>
        <v>#N/A</v>
      </c>
      <c r="AB295" s="62" t="e">
        <f t="shared" si="119"/>
        <v>#N/A</v>
      </c>
      <c r="AC295" s="62" t="e">
        <f t="shared" si="129"/>
        <v>#N/A</v>
      </c>
      <c r="AD295" s="62" t="e">
        <f t="shared" si="130"/>
        <v>#N/A</v>
      </c>
      <c r="AE295" s="62" t="e">
        <f t="shared" si="131"/>
        <v>#N/A</v>
      </c>
      <c r="AF295" s="62" t="e">
        <f t="shared" si="132"/>
        <v>#N/A</v>
      </c>
      <c r="AG295" s="62">
        <f t="shared" si="133"/>
        <v>0</v>
      </c>
      <c r="AH295" s="62" t="str">
        <f t="shared" si="134"/>
        <v/>
      </c>
      <c r="AI295" s="62">
        <f t="shared" si="135"/>
        <v>0</v>
      </c>
      <c r="AJ295" s="62" t="e">
        <f t="shared" si="136"/>
        <v>#VALUE!</v>
      </c>
      <c r="AK295" s="62" t="e">
        <f t="shared" si="137"/>
        <v>#N/A</v>
      </c>
      <c r="AL295" s="62" t="e">
        <f t="shared" si="138"/>
        <v>#N/A</v>
      </c>
      <c r="AM295" s="62">
        <f t="shared" si="139"/>
        <v>0</v>
      </c>
      <c r="AN295" s="62">
        <f t="shared" si="140"/>
        <v>0</v>
      </c>
      <c r="AO295" s="62"/>
      <c r="AP295" s="62" t="e">
        <f t="shared" si="141"/>
        <v>#N/A</v>
      </c>
      <c r="AQ295" s="62" t="e">
        <f t="shared" si="142"/>
        <v>#VALUE!</v>
      </c>
      <c r="AR295" s="62" t="str">
        <f t="shared" si="143"/>
        <v/>
      </c>
      <c r="AS295" s="62">
        <f t="shared" si="144"/>
        <v>0</v>
      </c>
      <c r="AT295" s="62">
        <f t="shared" si="145"/>
        <v>0</v>
      </c>
      <c r="AU295" s="62">
        <f t="shared" si="146"/>
        <v>0</v>
      </c>
    </row>
    <row r="296" spans="1:47" x14ac:dyDescent="0.2">
      <c r="A296" s="46">
        <f t="shared" si="120"/>
        <v>0</v>
      </c>
      <c r="B296" s="62" t="e">
        <f t="shared" si="121"/>
        <v>#N/A</v>
      </c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2">
        <f t="shared" si="122"/>
        <v>0</v>
      </c>
      <c r="N296" s="60"/>
      <c r="O296" s="60"/>
      <c r="P296" s="60" t="e">
        <f t="shared" si="123"/>
        <v>#N/A</v>
      </c>
      <c r="Q296" s="178"/>
      <c r="R296" s="60"/>
      <c r="S296" s="60"/>
      <c r="T296" s="60"/>
      <c r="U296" s="46" t="e">
        <f t="shared" si="124"/>
        <v>#N/A</v>
      </c>
      <c r="V296" s="62" t="e">
        <f t="shared" si="125"/>
        <v>#N/A</v>
      </c>
      <c r="W296" s="62" t="e">
        <f t="shared" si="147"/>
        <v>#N/A</v>
      </c>
      <c r="X296" s="62" t="e">
        <f t="shared" si="126"/>
        <v>#N/A</v>
      </c>
      <c r="Y296" s="62" t="e">
        <f t="shared" si="127"/>
        <v>#N/A</v>
      </c>
      <c r="Z296" s="62" t="e">
        <f t="array" ref="Z296">_xlfn.IFS(H296=1,2,H296=3,1)</f>
        <v>#N/A</v>
      </c>
      <c r="AA296" s="62" t="e">
        <f t="shared" si="128"/>
        <v>#N/A</v>
      </c>
      <c r="AB296" s="62" t="e">
        <f t="shared" si="119"/>
        <v>#N/A</v>
      </c>
      <c r="AC296" s="62" t="e">
        <f t="shared" si="129"/>
        <v>#N/A</v>
      </c>
      <c r="AD296" s="62" t="e">
        <f t="shared" si="130"/>
        <v>#N/A</v>
      </c>
      <c r="AE296" s="62" t="e">
        <f t="shared" si="131"/>
        <v>#N/A</v>
      </c>
      <c r="AF296" s="62" t="e">
        <f t="shared" si="132"/>
        <v>#N/A</v>
      </c>
      <c r="AG296" s="62">
        <f t="shared" si="133"/>
        <v>0</v>
      </c>
      <c r="AH296" s="62" t="str">
        <f t="shared" si="134"/>
        <v/>
      </c>
      <c r="AI296" s="62">
        <f t="shared" si="135"/>
        <v>0</v>
      </c>
      <c r="AJ296" s="62" t="e">
        <f t="shared" si="136"/>
        <v>#VALUE!</v>
      </c>
      <c r="AK296" s="62" t="e">
        <f t="shared" si="137"/>
        <v>#N/A</v>
      </c>
      <c r="AL296" s="62" t="e">
        <f t="shared" si="138"/>
        <v>#N/A</v>
      </c>
      <c r="AM296" s="62">
        <f t="shared" si="139"/>
        <v>0</v>
      </c>
      <c r="AN296" s="62">
        <f t="shared" si="140"/>
        <v>0</v>
      </c>
      <c r="AO296" s="62"/>
      <c r="AP296" s="62" t="e">
        <f t="shared" si="141"/>
        <v>#N/A</v>
      </c>
      <c r="AQ296" s="62" t="e">
        <f t="shared" si="142"/>
        <v>#VALUE!</v>
      </c>
      <c r="AR296" s="62" t="str">
        <f t="shared" si="143"/>
        <v/>
      </c>
      <c r="AS296" s="62">
        <f t="shared" si="144"/>
        <v>0</v>
      </c>
      <c r="AT296" s="62">
        <f t="shared" si="145"/>
        <v>0</v>
      </c>
      <c r="AU296" s="62">
        <f t="shared" si="146"/>
        <v>0</v>
      </c>
    </row>
    <row r="297" spans="1:47" x14ac:dyDescent="0.2">
      <c r="A297" s="46">
        <f t="shared" si="120"/>
        <v>0</v>
      </c>
      <c r="B297" s="62" t="e">
        <f t="shared" si="121"/>
        <v>#N/A</v>
      </c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2">
        <f t="shared" si="122"/>
        <v>0</v>
      </c>
      <c r="N297" s="60"/>
      <c r="O297" s="60"/>
      <c r="P297" s="60" t="e">
        <f t="shared" si="123"/>
        <v>#N/A</v>
      </c>
      <c r="Q297" s="178"/>
      <c r="R297" s="60"/>
      <c r="S297" s="60"/>
      <c r="T297" s="60"/>
      <c r="U297" s="46" t="e">
        <f t="shared" si="124"/>
        <v>#N/A</v>
      </c>
      <c r="V297" s="62" t="e">
        <f t="shared" si="125"/>
        <v>#N/A</v>
      </c>
      <c r="W297" s="62" t="e">
        <f t="shared" si="147"/>
        <v>#N/A</v>
      </c>
      <c r="X297" s="62" t="e">
        <f t="shared" si="126"/>
        <v>#N/A</v>
      </c>
      <c r="Y297" s="62" t="e">
        <f t="shared" si="127"/>
        <v>#N/A</v>
      </c>
      <c r="Z297" s="62" t="e">
        <f t="array" ref="Z297">_xlfn.IFS(H297=1,2,H297=3,1)</f>
        <v>#N/A</v>
      </c>
      <c r="AA297" s="62" t="e">
        <f t="shared" si="128"/>
        <v>#N/A</v>
      </c>
      <c r="AB297" s="62" t="e">
        <f t="shared" si="119"/>
        <v>#N/A</v>
      </c>
      <c r="AC297" s="62" t="e">
        <f t="shared" si="129"/>
        <v>#N/A</v>
      </c>
      <c r="AD297" s="62" t="e">
        <f t="shared" si="130"/>
        <v>#N/A</v>
      </c>
      <c r="AE297" s="62" t="e">
        <f t="shared" si="131"/>
        <v>#N/A</v>
      </c>
      <c r="AF297" s="62" t="e">
        <f t="shared" si="132"/>
        <v>#N/A</v>
      </c>
      <c r="AG297" s="62">
        <f t="shared" si="133"/>
        <v>0</v>
      </c>
      <c r="AH297" s="62" t="str">
        <f t="shared" si="134"/>
        <v/>
      </c>
      <c r="AI297" s="62">
        <f t="shared" si="135"/>
        <v>0</v>
      </c>
      <c r="AJ297" s="62" t="e">
        <f t="shared" si="136"/>
        <v>#VALUE!</v>
      </c>
      <c r="AK297" s="62" t="e">
        <f t="shared" si="137"/>
        <v>#N/A</v>
      </c>
      <c r="AL297" s="62" t="e">
        <f t="shared" si="138"/>
        <v>#N/A</v>
      </c>
      <c r="AM297" s="62">
        <f t="shared" si="139"/>
        <v>0</v>
      </c>
      <c r="AN297" s="62">
        <f t="shared" si="140"/>
        <v>0</v>
      </c>
      <c r="AO297" s="62"/>
      <c r="AP297" s="62" t="e">
        <f t="shared" si="141"/>
        <v>#N/A</v>
      </c>
      <c r="AQ297" s="62" t="e">
        <f t="shared" si="142"/>
        <v>#VALUE!</v>
      </c>
      <c r="AR297" s="62" t="str">
        <f t="shared" si="143"/>
        <v/>
      </c>
      <c r="AS297" s="62">
        <f t="shared" si="144"/>
        <v>0</v>
      </c>
      <c r="AT297" s="62">
        <f t="shared" si="145"/>
        <v>0</v>
      </c>
      <c r="AU297" s="62">
        <f t="shared" si="146"/>
        <v>0</v>
      </c>
    </row>
    <row r="298" spans="1:47" x14ac:dyDescent="0.2">
      <c r="A298" s="46">
        <f t="shared" si="120"/>
        <v>0</v>
      </c>
      <c r="B298" s="62" t="e">
        <f t="shared" si="121"/>
        <v>#N/A</v>
      </c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2">
        <f t="shared" si="122"/>
        <v>0</v>
      </c>
      <c r="N298" s="60"/>
      <c r="O298" s="60"/>
      <c r="P298" s="60" t="e">
        <f t="shared" si="123"/>
        <v>#N/A</v>
      </c>
      <c r="Q298" s="178"/>
      <c r="R298" s="60"/>
      <c r="S298" s="60"/>
      <c r="T298" s="60"/>
      <c r="U298" s="46" t="e">
        <f t="shared" si="124"/>
        <v>#N/A</v>
      </c>
      <c r="V298" s="62" t="e">
        <f t="shared" si="125"/>
        <v>#N/A</v>
      </c>
      <c r="W298" s="62" t="e">
        <f t="shared" si="147"/>
        <v>#N/A</v>
      </c>
      <c r="X298" s="62" t="e">
        <f t="shared" si="126"/>
        <v>#N/A</v>
      </c>
      <c r="Y298" s="62" t="e">
        <f t="shared" si="127"/>
        <v>#N/A</v>
      </c>
      <c r="Z298" s="62" t="e">
        <f t="array" ref="Z298">_xlfn.IFS(H298=1,2,H298=3,1)</f>
        <v>#N/A</v>
      </c>
      <c r="AA298" s="62" t="e">
        <f t="shared" si="128"/>
        <v>#N/A</v>
      </c>
      <c r="AB298" s="62" t="e">
        <f t="shared" si="119"/>
        <v>#N/A</v>
      </c>
      <c r="AC298" s="62" t="e">
        <f t="shared" si="129"/>
        <v>#N/A</v>
      </c>
      <c r="AD298" s="62" t="e">
        <f t="shared" si="130"/>
        <v>#N/A</v>
      </c>
      <c r="AE298" s="62" t="e">
        <f t="shared" si="131"/>
        <v>#N/A</v>
      </c>
      <c r="AF298" s="62" t="e">
        <f t="shared" si="132"/>
        <v>#N/A</v>
      </c>
      <c r="AG298" s="62">
        <f t="shared" si="133"/>
        <v>0</v>
      </c>
      <c r="AH298" s="62" t="str">
        <f t="shared" si="134"/>
        <v/>
      </c>
      <c r="AI298" s="62">
        <f t="shared" si="135"/>
        <v>0</v>
      </c>
      <c r="AJ298" s="62" t="e">
        <f t="shared" si="136"/>
        <v>#VALUE!</v>
      </c>
      <c r="AK298" s="62" t="e">
        <f t="shared" si="137"/>
        <v>#N/A</v>
      </c>
      <c r="AL298" s="62" t="e">
        <f t="shared" si="138"/>
        <v>#N/A</v>
      </c>
      <c r="AM298" s="62">
        <f t="shared" si="139"/>
        <v>0</v>
      </c>
      <c r="AN298" s="62">
        <f t="shared" si="140"/>
        <v>0</v>
      </c>
      <c r="AO298" s="62"/>
      <c r="AP298" s="62" t="e">
        <f t="shared" si="141"/>
        <v>#N/A</v>
      </c>
      <c r="AQ298" s="62" t="e">
        <f t="shared" si="142"/>
        <v>#VALUE!</v>
      </c>
      <c r="AR298" s="62" t="str">
        <f t="shared" si="143"/>
        <v/>
      </c>
      <c r="AS298" s="62">
        <f t="shared" si="144"/>
        <v>0</v>
      </c>
      <c r="AT298" s="62">
        <f t="shared" si="145"/>
        <v>0</v>
      </c>
      <c r="AU298" s="62">
        <f t="shared" si="146"/>
        <v>0</v>
      </c>
    </row>
    <row r="299" spans="1:47" x14ac:dyDescent="0.2">
      <c r="A299" s="46">
        <f t="shared" si="120"/>
        <v>0</v>
      </c>
      <c r="B299" s="62" t="e">
        <f t="shared" si="121"/>
        <v>#N/A</v>
      </c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2">
        <f t="shared" si="122"/>
        <v>0</v>
      </c>
      <c r="N299" s="60"/>
      <c r="O299" s="60"/>
      <c r="P299" s="60" t="e">
        <f t="shared" si="123"/>
        <v>#N/A</v>
      </c>
      <c r="Q299" s="178"/>
      <c r="R299" s="60"/>
      <c r="S299" s="60"/>
      <c r="T299" s="60"/>
      <c r="U299" s="46" t="e">
        <f t="shared" si="124"/>
        <v>#N/A</v>
      </c>
      <c r="V299" s="62" t="e">
        <f t="shared" si="125"/>
        <v>#N/A</v>
      </c>
      <c r="W299" s="62" t="e">
        <f t="shared" si="147"/>
        <v>#N/A</v>
      </c>
      <c r="X299" s="62" t="e">
        <f t="shared" si="126"/>
        <v>#N/A</v>
      </c>
      <c r="Y299" s="62" t="e">
        <f t="shared" si="127"/>
        <v>#N/A</v>
      </c>
      <c r="Z299" s="62" t="e">
        <f t="array" ref="Z299">_xlfn.IFS(H299=1,2,H299=3,1)</f>
        <v>#N/A</v>
      </c>
      <c r="AA299" s="62" t="e">
        <f t="shared" si="128"/>
        <v>#N/A</v>
      </c>
      <c r="AB299" s="62" t="e">
        <f t="shared" si="119"/>
        <v>#N/A</v>
      </c>
      <c r="AC299" s="62" t="e">
        <f t="shared" si="129"/>
        <v>#N/A</v>
      </c>
      <c r="AD299" s="62" t="e">
        <f t="shared" si="130"/>
        <v>#N/A</v>
      </c>
      <c r="AE299" s="62" t="e">
        <f t="shared" si="131"/>
        <v>#N/A</v>
      </c>
      <c r="AF299" s="62" t="e">
        <f t="shared" si="132"/>
        <v>#N/A</v>
      </c>
      <c r="AG299" s="62">
        <f t="shared" si="133"/>
        <v>0</v>
      </c>
      <c r="AH299" s="62" t="str">
        <f t="shared" si="134"/>
        <v/>
      </c>
      <c r="AI299" s="62">
        <f t="shared" si="135"/>
        <v>0</v>
      </c>
      <c r="AJ299" s="62" t="e">
        <f t="shared" si="136"/>
        <v>#VALUE!</v>
      </c>
      <c r="AK299" s="62" t="e">
        <f t="shared" si="137"/>
        <v>#N/A</v>
      </c>
      <c r="AL299" s="62" t="e">
        <f t="shared" si="138"/>
        <v>#N/A</v>
      </c>
      <c r="AM299" s="62">
        <f t="shared" si="139"/>
        <v>0</v>
      </c>
      <c r="AN299" s="62">
        <f t="shared" si="140"/>
        <v>0</v>
      </c>
      <c r="AO299" s="62"/>
      <c r="AP299" s="62" t="e">
        <f t="shared" si="141"/>
        <v>#N/A</v>
      </c>
      <c r="AQ299" s="62" t="e">
        <f t="shared" si="142"/>
        <v>#VALUE!</v>
      </c>
      <c r="AR299" s="62" t="str">
        <f t="shared" si="143"/>
        <v/>
      </c>
      <c r="AS299" s="62">
        <f t="shared" si="144"/>
        <v>0</v>
      </c>
      <c r="AT299" s="62">
        <f t="shared" si="145"/>
        <v>0</v>
      </c>
      <c r="AU299" s="62">
        <f t="shared" si="146"/>
        <v>0</v>
      </c>
    </row>
    <row r="300" spans="1:47" x14ac:dyDescent="0.2">
      <c r="A300" s="46">
        <f t="shared" si="120"/>
        <v>0</v>
      </c>
      <c r="B300" s="62" t="e">
        <f t="shared" si="121"/>
        <v>#N/A</v>
      </c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2">
        <f t="shared" si="122"/>
        <v>0</v>
      </c>
      <c r="N300" s="60"/>
      <c r="O300" s="60"/>
      <c r="P300" s="60" t="e">
        <f t="shared" si="123"/>
        <v>#N/A</v>
      </c>
      <c r="Q300" s="178"/>
      <c r="R300" s="60"/>
      <c r="S300" s="60"/>
      <c r="T300" s="60"/>
      <c r="U300" s="46" t="e">
        <f t="shared" si="124"/>
        <v>#N/A</v>
      </c>
      <c r="V300" s="62" t="e">
        <f t="shared" si="125"/>
        <v>#N/A</v>
      </c>
      <c r="W300" s="62" t="e">
        <f t="shared" si="147"/>
        <v>#N/A</v>
      </c>
      <c r="X300" s="62" t="e">
        <f t="shared" si="126"/>
        <v>#N/A</v>
      </c>
      <c r="Y300" s="62" t="e">
        <f t="shared" si="127"/>
        <v>#N/A</v>
      </c>
      <c r="Z300" s="62" t="e">
        <f t="array" ref="Z300">_xlfn.IFS(H300=1,2,H300=3,1)</f>
        <v>#N/A</v>
      </c>
      <c r="AA300" s="62" t="e">
        <f t="shared" si="128"/>
        <v>#N/A</v>
      </c>
      <c r="AB300" s="62" t="e">
        <f t="shared" si="119"/>
        <v>#N/A</v>
      </c>
      <c r="AC300" s="62" t="e">
        <f t="shared" si="129"/>
        <v>#N/A</v>
      </c>
      <c r="AD300" s="62" t="e">
        <f t="shared" si="130"/>
        <v>#N/A</v>
      </c>
      <c r="AE300" s="62" t="e">
        <f t="shared" si="131"/>
        <v>#N/A</v>
      </c>
      <c r="AF300" s="62" t="e">
        <f t="shared" si="132"/>
        <v>#N/A</v>
      </c>
      <c r="AG300" s="62">
        <f t="shared" si="133"/>
        <v>0</v>
      </c>
      <c r="AH300" s="62" t="str">
        <f t="shared" si="134"/>
        <v/>
      </c>
      <c r="AI300" s="62">
        <f t="shared" si="135"/>
        <v>0</v>
      </c>
      <c r="AJ300" s="62" t="e">
        <f t="shared" si="136"/>
        <v>#VALUE!</v>
      </c>
      <c r="AK300" s="62" t="e">
        <f t="shared" si="137"/>
        <v>#N/A</v>
      </c>
      <c r="AL300" s="62" t="e">
        <f t="shared" si="138"/>
        <v>#N/A</v>
      </c>
      <c r="AM300" s="62">
        <f t="shared" si="139"/>
        <v>0</v>
      </c>
      <c r="AN300" s="62">
        <f t="shared" si="140"/>
        <v>0</v>
      </c>
      <c r="AO300" s="62"/>
      <c r="AP300" s="62" t="e">
        <f t="shared" si="141"/>
        <v>#N/A</v>
      </c>
      <c r="AQ300" s="62" t="e">
        <f t="shared" si="142"/>
        <v>#VALUE!</v>
      </c>
      <c r="AR300" s="62" t="str">
        <f t="shared" si="143"/>
        <v/>
      </c>
      <c r="AS300" s="62">
        <f t="shared" si="144"/>
        <v>0</v>
      </c>
      <c r="AT300" s="62">
        <f t="shared" si="145"/>
        <v>0</v>
      </c>
      <c r="AU300" s="62">
        <f t="shared" si="146"/>
        <v>0</v>
      </c>
    </row>
    <row r="301" spans="1:47" x14ac:dyDescent="0.2">
      <c r="A301" s="46">
        <f t="shared" si="120"/>
        <v>0</v>
      </c>
      <c r="B301" s="62" t="e">
        <f t="shared" si="121"/>
        <v>#N/A</v>
      </c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2">
        <f t="shared" si="122"/>
        <v>0</v>
      </c>
      <c r="N301" s="60"/>
      <c r="O301" s="60"/>
      <c r="P301" s="60" t="e">
        <f t="shared" si="123"/>
        <v>#N/A</v>
      </c>
      <c r="Q301" s="178"/>
      <c r="R301" s="60"/>
      <c r="S301" s="60"/>
      <c r="T301" s="60"/>
      <c r="U301" s="46" t="e">
        <f t="shared" si="124"/>
        <v>#N/A</v>
      </c>
      <c r="V301" s="62" t="e">
        <f t="shared" si="125"/>
        <v>#N/A</v>
      </c>
      <c r="W301" s="62" t="e">
        <f t="shared" si="147"/>
        <v>#N/A</v>
      </c>
      <c r="X301" s="62" t="e">
        <f t="shared" si="126"/>
        <v>#N/A</v>
      </c>
      <c r="Y301" s="62" t="e">
        <f t="shared" si="127"/>
        <v>#N/A</v>
      </c>
      <c r="Z301" s="62" t="e">
        <f t="array" ref="Z301">_xlfn.IFS(H301=1,2,H301=3,1)</f>
        <v>#N/A</v>
      </c>
      <c r="AA301" s="62" t="e">
        <f t="shared" si="128"/>
        <v>#N/A</v>
      </c>
      <c r="AB301" s="62" t="e">
        <f t="shared" si="119"/>
        <v>#N/A</v>
      </c>
      <c r="AC301" s="62" t="e">
        <f t="shared" si="129"/>
        <v>#N/A</v>
      </c>
      <c r="AD301" s="62" t="e">
        <f t="shared" si="130"/>
        <v>#N/A</v>
      </c>
      <c r="AE301" s="62" t="e">
        <f t="shared" si="131"/>
        <v>#N/A</v>
      </c>
      <c r="AF301" s="62" t="e">
        <f t="shared" si="132"/>
        <v>#N/A</v>
      </c>
      <c r="AG301" s="62">
        <f t="shared" si="133"/>
        <v>0</v>
      </c>
      <c r="AH301" s="62" t="str">
        <f t="shared" si="134"/>
        <v/>
      </c>
      <c r="AI301" s="62">
        <f t="shared" si="135"/>
        <v>0</v>
      </c>
      <c r="AJ301" s="62" t="e">
        <f t="shared" si="136"/>
        <v>#VALUE!</v>
      </c>
      <c r="AK301" s="62" t="e">
        <f t="shared" si="137"/>
        <v>#N/A</v>
      </c>
      <c r="AL301" s="62" t="e">
        <f t="shared" si="138"/>
        <v>#N/A</v>
      </c>
      <c r="AM301" s="62">
        <f t="shared" si="139"/>
        <v>0</v>
      </c>
      <c r="AN301" s="62">
        <f t="shared" si="140"/>
        <v>0</v>
      </c>
      <c r="AO301" s="62"/>
      <c r="AP301" s="62" t="e">
        <f t="shared" si="141"/>
        <v>#N/A</v>
      </c>
      <c r="AQ301" s="62" t="e">
        <f t="shared" si="142"/>
        <v>#VALUE!</v>
      </c>
      <c r="AR301" s="62" t="str">
        <f t="shared" si="143"/>
        <v/>
      </c>
      <c r="AS301" s="62">
        <f t="shared" si="144"/>
        <v>0</v>
      </c>
      <c r="AT301" s="62">
        <f t="shared" si="145"/>
        <v>0</v>
      </c>
      <c r="AU301" s="62">
        <f t="shared" si="146"/>
        <v>0</v>
      </c>
    </row>
    <row r="302" spans="1:47" x14ac:dyDescent="0.2">
      <c r="A302" s="46">
        <f t="shared" si="120"/>
        <v>0</v>
      </c>
      <c r="B302" s="62" t="e">
        <f t="shared" si="121"/>
        <v>#N/A</v>
      </c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2">
        <f t="shared" si="122"/>
        <v>0</v>
      </c>
      <c r="N302" s="60"/>
      <c r="O302" s="60"/>
      <c r="P302" s="60" t="e">
        <f t="shared" si="123"/>
        <v>#N/A</v>
      </c>
      <c r="Q302" s="178"/>
      <c r="R302" s="60"/>
      <c r="S302" s="60"/>
      <c r="T302" s="60"/>
      <c r="U302" s="46" t="e">
        <f t="shared" si="124"/>
        <v>#N/A</v>
      </c>
      <c r="V302" s="62" t="e">
        <f t="shared" si="125"/>
        <v>#N/A</v>
      </c>
      <c r="W302" s="62" t="e">
        <f t="shared" si="147"/>
        <v>#N/A</v>
      </c>
      <c r="X302" s="62" t="e">
        <f t="shared" si="126"/>
        <v>#N/A</v>
      </c>
      <c r="Y302" s="62" t="e">
        <f t="shared" si="127"/>
        <v>#N/A</v>
      </c>
      <c r="Z302" s="62" t="e">
        <f t="array" ref="Z302">_xlfn.IFS(H302=1,2,H302=3,1)</f>
        <v>#N/A</v>
      </c>
      <c r="AA302" s="62" t="e">
        <f t="shared" si="128"/>
        <v>#N/A</v>
      </c>
      <c r="AB302" s="62" t="e">
        <f t="shared" si="119"/>
        <v>#N/A</v>
      </c>
      <c r="AC302" s="62" t="e">
        <f t="shared" si="129"/>
        <v>#N/A</v>
      </c>
      <c r="AD302" s="62" t="e">
        <f t="shared" si="130"/>
        <v>#N/A</v>
      </c>
      <c r="AE302" s="62" t="e">
        <f t="shared" si="131"/>
        <v>#N/A</v>
      </c>
      <c r="AF302" s="62" t="e">
        <f t="shared" si="132"/>
        <v>#N/A</v>
      </c>
      <c r="AG302" s="62">
        <f t="shared" si="133"/>
        <v>0</v>
      </c>
      <c r="AH302" s="62" t="str">
        <f t="shared" si="134"/>
        <v/>
      </c>
      <c r="AI302" s="62">
        <f t="shared" si="135"/>
        <v>0</v>
      </c>
      <c r="AJ302" s="62" t="e">
        <f t="shared" si="136"/>
        <v>#VALUE!</v>
      </c>
      <c r="AK302" s="62" t="e">
        <f t="shared" si="137"/>
        <v>#N/A</v>
      </c>
      <c r="AL302" s="62" t="e">
        <f t="shared" si="138"/>
        <v>#N/A</v>
      </c>
      <c r="AM302" s="62">
        <f t="shared" si="139"/>
        <v>0</v>
      </c>
      <c r="AN302" s="62">
        <f t="shared" si="140"/>
        <v>0</v>
      </c>
      <c r="AO302" s="62"/>
      <c r="AP302" s="62" t="e">
        <f t="shared" si="141"/>
        <v>#N/A</v>
      </c>
      <c r="AQ302" s="62" t="e">
        <f t="shared" si="142"/>
        <v>#VALUE!</v>
      </c>
      <c r="AR302" s="62" t="str">
        <f t="shared" si="143"/>
        <v/>
      </c>
      <c r="AS302" s="62">
        <f t="shared" si="144"/>
        <v>0</v>
      </c>
      <c r="AT302" s="62">
        <f t="shared" si="145"/>
        <v>0</v>
      </c>
      <c r="AU302" s="62">
        <f t="shared" si="146"/>
        <v>0</v>
      </c>
    </row>
    <row r="303" spans="1:47" x14ac:dyDescent="0.2">
      <c r="A303" s="46">
        <f t="shared" si="120"/>
        <v>0</v>
      </c>
      <c r="B303" s="62" t="e">
        <f t="shared" si="121"/>
        <v>#N/A</v>
      </c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2">
        <f t="shared" si="122"/>
        <v>0</v>
      </c>
      <c r="N303" s="60"/>
      <c r="O303" s="60"/>
      <c r="P303" s="60" t="e">
        <f t="shared" si="123"/>
        <v>#N/A</v>
      </c>
      <c r="Q303" s="178"/>
      <c r="R303" s="60"/>
      <c r="S303" s="60"/>
      <c r="T303" s="60"/>
      <c r="U303" s="46" t="e">
        <f t="shared" si="124"/>
        <v>#N/A</v>
      </c>
      <c r="V303" s="62" t="e">
        <f t="shared" si="125"/>
        <v>#N/A</v>
      </c>
      <c r="W303" s="62" t="e">
        <f t="shared" si="147"/>
        <v>#N/A</v>
      </c>
      <c r="X303" s="62" t="e">
        <f t="shared" si="126"/>
        <v>#N/A</v>
      </c>
      <c r="Y303" s="62" t="e">
        <f t="shared" si="127"/>
        <v>#N/A</v>
      </c>
      <c r="Z303" s="62" t="e">
        <f t="array" ref="Z303">_xlfn.IFS(H303=1,2,H303=3,1)</f>
        <v>#N/A</v>
      </c>
      <c r="AA303" s="62" t="e">
        <f t="shared" si="128"/>
        <v>#N/A</v>
      </c>
      <c r="AB303" s="62" t="e">
        <f t="shared" si="119"/>
        <v>#N/A</v>
      </c>
      <c r="AC303" s="62" t="e">
        <f t="shared" si="129"/>
        <v>#N/A</v>
      </c>
      <c r="AD303" s="62" t="e">
        <f t="shared" si="130"/>
        <v>#N/A</v>
      </c>
      <c r="AE303" s="62" t="e">
        <f t="shared" si="131"/>
        <v>#N/A</v>
      </c>
      <c r="AF303" s="62" t="e">
        <f t="shared" si="132"/>
        <v>#N/A</v>
      </c>
      <c r="AG303" s="62">
        <f t="shared" si="133"/>
        <v>0</v>
      </c>
      <c r="AH303" s="62" t="str">
        <f t="shared" si="134"/>
        <v/>
      </c>
      <c r="AI303" s="62">
        <f t="shared" si="135"/>
        <v>0</v>
      </c>
      <c r="AJ303" s="62" t="e">
        <f t="shared" si="136"/>
        <v>#VALUE!</v>
      </c>
      <c r="AK303" s="62" t="e">
        <f t="shared" si="137"/>
        <v>#N/A</v>
      </c>
      <c r="AL303" s="62" t="e">
        <f t="shared" si="138"/>
        <v>#N/A</v>
      </c>
      <c r="AM303" s="62">
        <f t="shared" si="139"/>
        <v>0</v>
      </c>
      <c r="AN303" s="62">
        <f t="shared" si="140"/>
        <v>0</v>
      </c>
      <c r="AO303" s="62"/>
      <c r="AP303" s="62" t="e">
        <f t="shared" si="141"/>
        <v>#N/A</v>
      </c>
      <c r="AQ303" s="62" t="e">
        <f t="shared" si="142"/>
        <v>#VALUE!</v>
      </c>
      <c r="AR303" s="62" t="str">
        <f t="shared" si="143"/>
        <v/>
      </c>
      <c r="AS303" s="62">
        <f t="shared" si="144"/>
        <v>0</v>
      </c>
      <c r="AT303" s="62">
        <f t="shared" si="145"/>
        <v>0</v>
      </c>
      <c r="AU303" s="62">
        <f t="shared" si="146"/>
        <v>0</v>
      </c>
    </row>
    <row r="304" spans="1:47" x14ac:dyDescent="0.2">
      <c r="A304" s="46">
        <f t="shared" si="120"/>
        <v>0</v>
      </c>
      <c r="B304" s="62" t="e">
        <f t="shared" si="121"/>
        <v>#N/A</v>
      </c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2">
        <f t="shared" si="122"/>
        <v>0</v>
      </c>
      <c r="N304" s="60"/>
      <c r="O304" s="60"/>
      <c r="P304" s="60" t="e">
        <f t="shared" si="123"/>
        <v>#N/A</v>
      </c>
      <c r="Q304" s="178"/>
      <c r="R304" s="60"/>
      <c r="S304" s="60"/>
      <c r="T304" s="60"/>
      <c r="U304" s="46" t="e">
        <f t="shared" si="124"/>
        <v>#N/A</v>
      </c>
      <c r="V304" s="62" t="e">
        <f t="shared" si="125"/>
        <v>#N/A</v>
      </c>
      <c r="W304" s="62" t="e">
        <f t="shared" si="147"/>
        <v>#N/A</v>
      </c>
      <c r="X304" s="62" t="e">
        <f t="shared" si="126"/>
        <v>#N/A</v>
      </c>
      <c r="Y304" s="62" t="e">
        <f t="shared" si="127"/>
        <v>#N/A</v>
      </c>
      <c r="Z304" s="62" t="e">
        <f t="array" ref="Z304">_xlfn.IFS(H304=1,2,H304=3,1)</f>
        <v>#N/A</v>
      </c>
      <c r="AA304" s="62" t="e">
        <f t="shared" si="128"/>
        <v>#N/A</v>
      </c>
      <c r="AB304" s="62" t="e">
        <f t="shared" si="119"/>
        <v>#N/A</v>
      </c>
      <c r="AC304" s="62" t="e">
        <f t="shared" si="129"/>
        <v>#N/A</v>
      </c>
      <c r="AD304" s="62" t="e">
        <f t="shared" si="130"/>
        <v>#N/A</v>
      </c>
      <c r="AE304" s="62" t="e">
        <f t="shared" si="131"/>
        <v>#N/A</v>
      </c>
      <c r="AF304" s="62" t="e">
        <f t="shared" si="132"/>
        <v>#N/A</v>
      </c>
      <c r="AG304" s="62">
        <f t="shared" si="133"/>
        <v>0</v>
      </c>
      <c r="AH304" s="62" t="str">
        <f t="shared" si="134"/>
        <v/>
      </c>
      <c r="AI304" s="62">
        <f t="shared" si="135"/>
        <v>0</v>
      </c>
      <c r="AJ304" s="62" t="e">
        <f t="shared" si="136"/>
        <v>#VALUE!</v>
      </c>
      <c r="AK304" s="62" t="e">
        <f t="shared" si="137"/>
        <v>#N/A</v>
      </c>
      <c r="AL304" s="62" t="e">
        <f t="shared" si="138"/>
        <v>#N/A</v>
      </c>
      <c r="AM304" s="62">
        <f t="shared" si="139"/>
        <v>0</v>
      </c>
      <c r="AN304" s="62">
        <f t="shared" si="140"/>
        <v>0</v>
      </c>
      <c r="AO304" s="62"/>
      <c r="AP304" s="62" t="e">
        <f t="shared" si="141"/>
        <v>#N/A</v>
      </c>
      <c r="AQ304" s="62" t="e">
        <f t="shared" si="142"/>
        <v>#VALUE!</v>
      </c>
      <c r="AR304" s="62" t="str">
        <f t="shared" si="143"/>
        <v/>
      </c>
      <c r="AS304" s="62">
        <f t="shared" si="144"/>
        <v>0</v>
      </c>
      <c r="AT304" s="62">
        <f t="shared" si="145"/>
        <v>0</v>
      </c>
      <c r="AU304" s="62">
        <f t="shared" si="146"/>
        <v>0</v>
      </c>
    </row>
    <row r="305" spans="1:47" x14ac:dyDescent="0.2">
      <c r="A305" s="46">
        <f t="shared" si="120"/>
        <v>0</v>
      </c>
      <c r="B305" s="62" t="e">
        <f t="shared" si="121"/>
        <v>#N/A</v>
      </c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2">
        <f t="shared" si="122"/>
        <v>0</v>
      </c>
      <c r="N305" s="60"/>
      <c r="O305" s="60"/>
      <c r="P305" s="60" t="e">
        <f t="shared" si="123"/>
        <v>#N/A</v>
      </c>
      <c r="Q305" s="178"/>
      <c r="R305" s="60"/>
      <c r="S305" s="60"/>
      <c r="T305" s="60"/>
      <c r="U305" s="46" t="e">
        <f t="shared" si="124"/>
        <v>#N/A</v>
      </c>
      <c r="V305" s="62" t="e">
        <f t="shared" si="125"/>
        <v>#N/A</v>
      </c>
      <c r="W305" s="62" t="e">
        <f t="shared" si="147"/>
        <v>#N/A</v>
      </c>
      <c r="X305" s="62" t="e">
        <f t="shared" si="126"/>
        <v>#N/A</v>
      </c>
      <c r="Y305" s="62" t="e">
        <f t="shared" si="127"/>
        <v>#N/A</v>
      </c>
      <c r="Z305" s="62" t="e">
        <f t="array" ref="Z305">_xlfn.IFS(H305=1,2,H305=3,1)</f>
        <v>#N/A</v>
      </c>
      <c r="AA305" s="62" t="e">
        <f t="shared" si="128"/>
        <v>#N/A</v>
      </c>
      <c r="AB305" s="62" t="e">
        <f t="shared" si="119"/>
        <v>#N/A</v>
      </c>
      <c r="AC305" s="62" t="e">
        <f t="shared" si="129"/>
        <v>#N/A</v>
      </c>
      <c r="AD305" s="62" t="e">
        <f t="shared" si="130"/>
        <v>#N/A</v>
      </c>
      <c r="AE305" s="62" t="e">
        <f t="shared" si="131"/>
        <v>#N/A</v>
      </c>
      <c r="AF305" s="62" t="e">
        <f t="shared" si="132"/>
        <v>#N/A</v>
      </c>
      <c r="AG305" s="62">
        <f t="shared" si="133"/>
        <v>0</v>
      </c>
      <c r="AH305" s="62" t="str">
        <f t="shared" si="134"/>
        <v/>
      </c>
      <c r="AI305" s="62">
        <f t="shared" si="135"/>
        <v>0</v>
      </c>
      <c r="AJ305" s="62" t="e">
        <f t="shared" si="136"/>
        <v>#VALUE!</v>
      </c>
      <c r="AK305" s="62" t="e">
        <f t="shared" si="137"/>
        <v>#N/A</v>
      </c>
      <c r="AL305" s="62" t="e">
        <f t="shared" si="138"/>
        <v>#N/A</v>
      </c>
      <c r="AM305" s="62">
        <f t="shared" si="139"/>
        <v>0</v>
      </c>
      <c r="AN305" s="62">
        <f t="shared" si="140"/>
        <v>0</v>
      </c>
      <c r="AO305" s="62"/>
      <c r="AP305" s="62" t="e">
        <f t="shared" si="141"/>
        <v>#N/A</v>
      </c>
      <c r="AQ305" s="62" t="e">
        <f t="shared" si="142"/>
        <v>#VALUE!</v>
      </c>
      <c r="AR305" s="62" t="str">
        <f t="shared" si="143"/>
        <v/>
      </c>
      <c r="AS305" s="62">
        <f t="shared" si="144"/>
        <v>0</v>
      </c>
      <c r="AT305" s="62">
        <f t="shared" si="145"/>
        <v>0</v>
      </c>
      <c r="AU305" s="62">
        <f t="shared" si="146"/>
        <v>0</v>
      </c>
    </row>
    <row r="306" spans="1:47" x14ac:dyDescent="0.2">
      <c r="A306" s="46">
        <f t="shared" si="120"/>
        <v>0</v>
      </c>
      <c r="B306" s="62" t="e">
        <f t="shared" si="121"/>
        <v>#N/A</v>
      </c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2">
        <f t="shared" si="122"/>
        <v>0</v>
      </c>
      <c r="N306" s="60"/>
      <c r="O306" s="60"/>
      <c r="P306" s="60" t="e">
        <f t="shared" si="123"/>
        <v>#N/A</v>
      </c>
      <c r="Q306" s="178"/>
      <c r="R306" s="60"/>
      <c r="S306" s="60"/>
      <c r="T306" s="60"/>
      <c r="U306" s="46" t="e">
        <f t="shared" si="124"/>
        <v>#N/A</v>
      </c>
      <c r="V306" s="62" t="e">
        <f t="shared" si="125"/>
        <v>#N/A</v>
      </c>
      <c r="W306" s="62" t="e">
        <f t="shared" si="147"/>
        <v>#N/A</v>
      </c>
      <c r="X306" s="62" t="e">
        <f t="shared" si="126"/>
        <v>#N/A</v>
      </c>
      <c r="Y306" s="62" t="e">
        <f t="shared" si="127"/>
        <v>#N/A</v>
      </c>
      <c r="Z306" s="62" t="e">
        <f t="array" ref="Z306">_xlfn.IFS(H306=1,2,H306=3,1)</f>
        <v>#N/A</v>
      </c>
      <c r="AA306" s="62" t="e">
        <f t="shared" si="128"/>
        <v>#N/A</v>
      </c>
      <c r="AB306" s="62" t="e">
        <f t="shared" si="119"/>
        <v>#N/A</v>
      </c>
      <c r="AC306" s="62" t="e">
        <f t="shared" si="129"/>
        <v>#N/A</v>
      </c>
      <c r="AD306" s="62" t="e">
        <f t="shared" si="130"/>
        <v>#N/A</v>
      </c>
      <c r="AE306" s="62" t="e">
        <f t="shared" si="131"/>
        <v>#N/A</v>
      </c>
      <c r="AF306" s="62" t="e">
        <f t="shared" si="132"/>
        <v>#N/A</v>
      </c>
      <c r="AG306" s="62">
        <f t="shared" si="133"/>
        <v>0</v>
      </c>
      <c r="AH306" s="62" t="str">
        <f t="shared" si="134"/>
        <v/>
      </c>
      <c r="AI306" s="62">
        <f t="shared" si="135"/>
        <v>0</v>
      </c>
      <c r="AJ306" s="62" t="e">
        <f t="shared" si="136"/>
        <v>#VALUE!</v>
      </c>
      <c r="AK306" s="62" t="e">
        <f t="shared" si="137"/>
        <v>#N/A</v>
      </c>
      <c r="AL306" s="62" t="e">
        <f t="shared" si="138"/>
        <v>#N/A</v>
      </c>
      <c r="AM306" s="62">
        <f t="shared" si="139"/>
        <v>0</v>
      </c>
      <c r="AN306" s="62">
        <f t="shared" si="140"/>
        <v>0</v>
      </c>
      <c r="AO306" s="62"/>
      <c r="AP306" s="62" t="e">
        <f t="shared" si="141"/>
        <v>#N/A</v>
      </c>
      <c r="AQ306" s="62" t="e">
        <f t="shared" si="142"/>
        <v>#VALUE!</v>
      </c>
      <c r="AR306" s="62" t="str">
        <f t="shared" si="143"/>
        <v/>
      </c>
      <c r="AS306" s="62">
        <f t="shared" si="144"/>
        <v>0</v>
      </c>
      <c r="AT306" s="62">
        <f t="shared" si="145"/>
        <v>0</v>
      </c>
      <c r="AU306" s="62">
        <f t="shared" si="146"/>
        <v>0</v>
      </c>
    </row>
    <row r="307" spans="1:47" x14ac:dyDescent="0.2">
      <c r="A307" s="46">
        <f t="shared" si="120"/>
        <v>0</v>
      </c>
      <c r="B307" s="62" t="e">
        <f t="shared" si="121"/>
        <v>#N/A</v>
      </c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2">
        <f t="shared" si="122"/>
        <v>0</v>
      </c>
      <c r="N307" s="60"/>
      <c r="O307" s="60"/>
      <c r="P307" s="60" t="e">
        <f t="shared" si="123"/>
        <v>#N/A</v>
      </c>
      <c r="Q307" s="178"/>
      <c r="R307" s="60"/>
      <c r="S307" s="60"/>
      <c r="T307" s="60"/>
      <c r="U307" s="46" t="e">
        <f t="shared" si="124"/>
        <v>#N/A</v>
      </c>
      <c r="V307" s="62" t="e">
        <f t="shared" si="125"/>
        <v>#N/A</v>
      </c>
      <c r="W307" s="62" t="e">
        <f t="shared" si="147"/>
        <v>#N/A</v>
      </c>
      <c r="X307" s="62" t="e">
        <f t="shared" si="126"/>
        <v>#N/A</v>
      </c>
      <c r="Y307" s="62" t="e">
        <f t="shared" si="127"/>
        <v>#N/A</v>
      </c>
      <c r="Z307" s="62" t="e">
        <f t="array" ref="Z307">_xlfn.IFS(H307=1,2,H307=3,1)</f>
        <v>#N/A</v>
      </c>
      <c r="AA307" s="62" t="e">
        <f t="shared" si="128"/>
        <v>#N/A</v>
      </c>
      <c r="AB307" s="62" t="e">
        <f t="shared" si="119"/>
        <v>#N/A</v>
      </c>
      <c r="AC307" s="62" t="e">
        <f t="shared" si="129"/>
        <v>#N/A</v>
      </c>
      <c r="AD307" s="62" t="e">
        <f t="shared" si="130"/>
        <v>#N/A</v>
      </c>
      <c r="AE307" s="62" t="e">
        <f t="shared" si="131"/>
        <v>#N/A</v>
      </c>
      <c r="AF307" s="62" t="e">
        <f t="shared" si="132"/>
        <v>#N/A</v>
      </c>
      <c r="AG307" s="62">
        <f t="shared" si="133"/>
        <v>0</v>
      </c>
      <c r="AH307" s="62" t="str">
        <f t="shared" si="134"/>
        <v/>
      </c>
      <c r="AI307" s="62">
        <f t="shared" si="135"/>
        <v>0</v>
      </c>
      <c r="AJ307" s="62" t="e">
        <f t="shared" si="136"/>
        <v>#VALUE!</v>
      </c>
      <c r="AK307" s="62" t="e">
        <f t="shared" si="137"/>
        <v>#N/A</v>
      </c>
      <c r="AL307" s="62" t="e">
        <f t="shared" si="138"/>
        <v>#N/A</v>
      </c>
      <c r="AM307" s="62">
        <f t="shared" si="139"/>
        <v>0</v>
      </c>
      <c r="AN307" s="62">
        <f t="shared" si="140"/>
        <v>0</v>
      </c>
      <c r="AO307" s="62"/>
      <c r="AP307" s="62" t="e">
        <f t="shared" si="141"/>
        <v>#N/A</v>
      </c>
      <c r="AQ307" s="62" t="e">
        <f t="shared" si="142"/>
        <v>#VALUE!</v>
      </c>
      <c r="AR307" s="62" t="str">
        <f t="shared" si="143"/>
        <v/>
      </c>
      <c r="AS307" s="62">
        <f t="shared" si="144"/>
        <v>0</v>
      </c>
      <c r="AT307" s="62">
        <f t="shared" si="145"/>
        <v>0</v>
      </c>
      <c r="AU307" s="62">
        <f t="shared" si="146"/>
        <v>0</v>
      </c>
    </row>
    <row r="308" spans="1:47" ht="14.45" customHeight="1" thickBot="1" x14ac:dyDescent="0.25">
      <c r="A308" s="69">
        <f t="shared" si="120"/>
        <v>0</v>
      </c>
      <c r="B308" s="67" t="e">
        <f t="shared" si="121"/>
        <v>#N/A</v>
      </c>
      <c r="C308" s="68"/>
      <c r="D308" s="68"/>
      <c r="E308" s="68"/>
      <c r="F308" s="68"/>
      <c r="G308" s="68"/>
      <c r="H308" s="68"/>
      <c r="I308" s="68"/>
      <c r="J308" s="68"/>
      <c r="K308" s="68"/>
      <c r="L308" s="60"/>
      <c r="M308" s="67">
        <f t="shared" si="122"/>
        <v>0</v>
      </c>
      <c r="N308" s="60"/>
      <c r="O308" s="60"/>
      <c r="P308" s="68" t="e">
        <f t="shared" si="123"/>
        <v>#N/A</v>
      </c>
      <c r="Q308" s="179"/>
      <c r="R308" s="60"/>
      <c r="S308" s="60"/>
      <c r="T308" s="60"/>
      <c r="U308" s="69" t="e">
        <f t="shared" si="124"/>
        <v>#N/A</v>
      </c>
      <c r="V308" s="67" t="e">
        <f t="shared" si="125"/>
        <v>#N/A</v>
      </c>
      <c r="W308" s="67" t="e">
        <f t="shared" si="147"/>
        <v>#N/A</v>
      </c>
      <c r="X308" s="67" t="e">
        <f t="shared" si="126"/>
        <v>#N/A</v>
      </c>
      <c r="Y308" s="67" t="e">
        <f t="shared" si="127"/>
        <v>#N/A</v>
      </c>
      <c r="Z308" s="67" t="e">
        <f t="array" ref="Z308">_xlfn.IFS(H308=1,2,H308=3,1)</f>
        <v>#N/A</v>
      </c>
      <c r="AA308" s="67" t="e">
        <f t="shared" si="128"/>
        <v>#N/A</v>
      </c>
      <c r="AB308" s="67" t="e">
        <f t="shared" si="119"/>
        <v>#N/A</v>
      </c>
      <c r="AC308" s="67" t="e">
        <f t="shared" si="129"/>
        <v>#N/A</v>
      </c>
      <c r="AD308" s="67" t="e">
        <f t="shared" si="130"/>
        <v>#N/A</v>
      </c>
      <c r="AE308" s="67" t="e">
        <f t="shared" si="131"/>
        <v>#N/A</v>
      </c>
      <c r="AF308" s="67" t="e">
        <f t="shared" si="132"/>
        <v>#N/A</v>
      </c>
      <c r="AG308" s="67">
        <f t="shared" si="133"/>
        <v>0</v>
      </c>
      <c r="AH308" s="67" t="str">
        <f t="shared" si="134"/>
        <v/>
      </c>
      <c r="AI308" s="67">
        <f t="shared" si="135"/>
        <v>0</v>
      </c>
      <c r="AJ308" s="67" t="e">
        <f t="shared" si="136"/>
        <v>#VALUE!</v>
      </c>
      <c r="AK308" s="67" t="e">
        <f t="shared" si="137"/>
        <v>#N/A</v>
      </c>
      <c r="AL308" s="67" t="e">
        <f t="shared" si="138"/>
        <v>#N/A</v>
      </c>
      <c r="AM308" s="67">
        <f t="shared" si="139"/>
        <v>0</v>
      </c>
      <c r="AN308" s="67">
        <f t="shared" si="140"/>
        <v>0</v>
      </c>
      <c r="AO308" s="67"/>
      <c r="AP308" s="67" t="e">
        <f t="shared" si="141"/>
        <v>#N/A</v>
      </c>
      <c r="AQ308" s="67" t="e">
        <f t="shared" si="142"/>
        <v>#VALUE!</v>
      </c>
      <c r="AR308" s="67" t="str">
        <f t="shared" si="143"/>
        <v/>
      </c>
      <c r="AS308" s="67">
        <f t="shared" si="144"/>
        <v>0</v>
      </c>
      <c r="AT308" s="67">
        <f t="shared" si="145"/>
        <v>0</v>
      </c>
      <c r="AU308" s="67">
        <f t="shared" si="146"/>
        <v>0</v>
      </c>
    </row>
    <row r="309" spans="1:47" x14ac:dyDescent="0.2">
      <c r="A309" s="16">
        <f t="shared" si="120"/>
        <v>0</v>
      </c>
      <c r="B309" s="14" t="e">
        <f t="shared" si="121"/>
        <v>#N/A</v>
      </c>
      <c r="C309" s="71"/>
      <c r="D309" s="71"/>
      <c r="E309" s="71"/>
      <c r="F309" s="71"/>
      <c r="G309" s="71"/>
      <c r="H309" s="71"/>
      <c r="I309" s="71"/>
      <c r="J309" s="71"/>
      <c r="K309" s="71"/>
      <c r="L309" s="60"/>
      <c r="M309" s="14">
        <f t="shared" si="122"/>
        <v>0</v>
      </c>
      <c r="N309" s="60"/>
      <c r="O309" s="60"/>
      <c r="P309" s="71" t="e">
        <f t="shared" si="123"/>
        <v>#N/A</v>
      </c>
      <c r="Q309" s="180"/>
      <c r="R309" s="60"/>
      <c r="S309" s="60"/>
      <c r="T309" s="60"/>
      <c r="U309" s="16" t="e">
        <f t="shared" si="124"/>
        <v>#N/A</v>
      </c>
      <c r="V309" s="14" t="e">
        <f t="shared" si="125"/>
        <v>#N/A</v>
      </c>
      <c r="W309" s="14" t="e">
        <f t="shared" si="147"/>
        <v>#N/A</v>
      </c>
      <c r="X309" s="14" t="e">
        <f t="shared" si="126"/>
        <v>#N/A</v>
      </c>
      <c r="Y309" s="14" t="e">
        <f t="shared" si="127"/>
        <v>#N/A</v>
      </c>
      <c r="Z309" s="14" t="e">
        <f t="array" ref="Z309">_xlfn.IFS(H309=1,2,H309=3,1)</f>
        <v>#N/A</v>
      </c>
      <c r="AA309" s="14" t="e">
        <f t="shared" si="128"/>
        <v>#N/A</v>
      </c>
      <c r="AB309" s="14" t="e">
        <f t="shared" si="119"/>
        <v>#N/A</v>
      </c>
      <c r="AC309" s="14" t="e">
        <f t="shared" si="129"/>
        <v>#N/A</v>
      </c>
      <c r="AD309" s="14" t="e">
        <f t="shared" si="130"/>
        <v>#N/A</v>
      </c>
      <c r="AE309" s="14" t="e">
        <f t="shared" si="131"/>
        <v>#N/A</v>
      </c>
      <c r="AF309" s="14" t="e">
        <f t="shared" si="132"/>
        <v>#N/A</v>
      </c>
      <c r="AG309" s="14">
        <f t="shared" si="133"/>
        <v>0</v>
      </c>
      <c r="AH309" s="14" t="str">
        <f t="shared" si="134"/>
        <v/>
      </c>
      <c r="AI309" s="14">
        <f t="shared" si="135"/>
        <v>0</v>
      </c>
      <c r="AJ309" s="14" t="e">
        <f t="shared" si="136"/>
        <v>#VALUE!</v>
      </c>
      <c r="AK309" s="14" t="e">
        <f t="shared" si="137"/>
        <v>#N/A</v>
      </c>
      <c r="AL309" s="14" t="e">
        <f t="shared" si="138"/>
        <v>#N/A</v>
      </c>
      <c r="AM309" s="14">
        <f t="shared" si="139"/>
        <v>0</v>
      </c>
      <c r="AN309" s="14">
        <f t="shared" si="140"/>
        <v>0</v>
      </c>
      <c r="AO309" s="14"/>
      <c r="AP309" s="14" t="e">
        <f t="shared" si="141"/>
        <v>#N/A</v>
      </c>
      <c r="AQ309" s="14" t="e">
        <f t="shared" si="142"/>
        <v>#VALUE!</v>
      </c>
      <c r="AR309" s="14" t="str">
        <f t="shared" si="143"/>
        <v/>
      </c>
      <c r="AS309" s="14">
        <f t="shared" si="144"/>
        <v>0</v>
      </c>
      <c r="AT309" s="14">
        <f t="shared" si="145"/>
        <v>0</v>
      </c>
      <c r="AU309" s="14">
        <f t="shared" si="146"/>
        <v>0</v>
      </c>
    </row>
    <row r="310" spans="1:47" x14ac:dyDescent="0.2">
      <c r="A310" s="46">
        <f t="shared" si="120"/>
        <v>0</v>
      </c>
      <c r="B310" s="62" t="e">
        <f t="shared" si="121"/>
        <v>#N/A</v>
      </c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2">
        <f t="shared" si="122"/>
        <v>0</v>
      </c>
      <c r="N310" s="60"/>
      <c r="O310" s="60"/>
      <c r="P310" s="60" t="e">
        <f t="shared" si="123"/>
        <v>#N/A</v>
      </c>
      <c r="Q310" s="178"/>
      <c r="R310" s="60"/>
      <c r="S310" s="60"/>
      <c r="T310" s="60"/>
      <c r="U310" s="46" t="e">
        <f t="shared" si="124"/>
        <v>#N/A</v>
      </c>
      <c r="V310" s="62" t="e">
        <f t="shared" si="125"/>
        <v>#N/A</v>
      </c>
      <c r="W310" s="62" t="e">
        <f t="shared" si="147"/>
        <v>#N/A</v>
      </c>
      <c r="X310" s="62" t="e">
        <f t="shared" si="126"/>
        <v>#N/A</v>
      </c>
      <c r="Y310" s="62" t="e">
        <f t="shared" si="127"/>
        <v>#N/A</v>
      </c>
      <c r="Z310" s="62" t="e">
        <f t="array" ref="Z310">_xlfn.IFS(H310=1,2,H310=3,1)</f>
        <v>#N/A</v>
      </c>
      <c r="AA310" s="62" t="e">
        <f t="shared" si="128"/>
        <v>#N/A</v>
      </c>
      <c r="AB310" s="62" t="e">
        <f t="shared" si="119"/>
        <v>#N/A</v>
      </c>
      <c r="AC310" s="62" t="e">
        <f t="shared" si="129"/>
        <v>#N/A</v>
      </c>
      <c r="AD310" s="62" t="e">
        <f t="shared" si="130"/>
        <v>#N/A</v>
      </c>
      <c r="AE310" s="62" t="e">
        <f t="shared" si="131"/>
        <v>#N/A</v>
      </c>
      <c r="AF310" s="62" t="e">
        <f t="shared" si="132"/>
        <v>#N/A</v>
      </c>
      <c r="AG310" s="62">
        <f t="shared" si="133"/>
        <v>0</v>
      </c>
      <c r="AH310" s="62" t="str">
        <f t="shared" si="134"/>
        <v/>
      </c>
      <c r="AI310" s="62">
        <f t="shared" si="135"/>
        <v>0</v>
      </c>
      <c r="AJ310" s="62" t="e">
        <f t="shared" si="136"/>
        <v>#VALUE!</v>
      </c>
      <c r="AK310" s="62" t="e">
        <f t="shared" si="137"/>
        <v>#N/A</v>
      </c>
      <c r="AL310" s="62" t="e">
        <f t="shared" si="138"/>
        <v>#N/A</v>
      </c>
      <c r="AM310" s="62">
        <f t="shared" si="139"/>
        <v>0</v>
      </c>
      <c r="AN310" s="62">
        <f t="shared" si="140"/>
        <v>0</v>
      </c>
      <c r="AO310" s="62"/>
      <c r="AP310" s="62" t="e">
        <f t="shared" si="141"/>
        <v>#N/A</v>
      </c>
      <c r="AQ310" s="62" t="e">
        <f t="shared" si="142"/>
        <v>#VALUE!</v>
      </c>
      <c r="AR310" s="62" t="str">
        <f t="shared" si="143"/>
        <v/>
      </c>
      <c r="AS310" s="62">
        <f t="shared" si="144"/>
        <v>0</v>
      </c>
      <c r="AT310" s="62">
        <f t="shared" si="145"/>
        <v>0</v>
      </c>
      <c r="AU310" s="62">
        <f t="shared" si="146"/>
        <v>0</v>
      </c>
    </row>
    <row r="311" spans="1:47" x14ac:dyDescent="0.2">
      <c r="A311" s="46">
        <f t="shared" si="120"/>
        <v>0</v>
      </c>
      <c r="B311" s="62" t="e">
        <f t="shared" si="121"/>
        <v>#N/A</v>
      </c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2">
        <f t="shared" si="122"/>
        <v>0</v>
      </c>
      <c r="N311" s="60"/>
      <c r="O311" s="60"/>
      <c r="P311" s="60" t="e">
        <f t="shared" si="123"/>
        <v>#N/A</v>
      </c>
      <c r="Q311" s="178"/>
      <c r="R311" s="60"/>
      <c r="S311" s="60"/>
      <c r="T311" s="60"/>
      <c r="U311" s="46" t="e">
        <f t="shared" si="124"/>
        <v>#N/A</v>
      </c>
      <c r="V311" s="62" t="e">
        <f t="shared" si="125"/>
        <v>#N/A</v>
      </c>
      <c r="W311" s="62" t="e">
        <f t="shared" si="147"/>
        <v>#N/A</v>
      </c>
      <c r="X311" s="62" t="e">
        <f t="shared" si="126"/>
        <v>#N/A</v>
      </c>
      <c r="Y311" s="62" t="e">
        <f t="shared" si="127"/>
        <v>#N/A</v>
      </c>
      <c r="Z311" s="62" t="e">
        <f t="array" ref="Z311">_xlfn.IFS(H311=1,2,H311=3,1)</f>
        <v>#N/A</v>
      </c>
      <c r="AA311" s="62" t="e">
        <f t="shared" si="128"/>
        <v>#N/A</v>
      </c>
      <c r="AB311" s="62" t="e">
        <f t="shared" si="119"/>
        <v>#N/A</v>
      </c>
      <c r="AC311" s="62" t="e">
        <f t="shared" si="129"/>
        <v>#N/A</v>
      </c>
      <c r="AD311" s="62" t="e">
        <f t="shared" si="130"/>
        <v>#N/A</v>
      </c>
      <c r="AE311" s="62" t="e">
        <f t="shared" si="131"/>
        <v>#N/A</v>
      </c>
      <c r="AF311" s="62" t="e">
        <f t="shared" si="132"/>
        <v>#N/A</v>
      </c>
      <c r="AG311" s="62">
        <f t="shared" si="133"/>
        <v>0</v>
      </c>
      <c r="AH311" s="62" t="str">
        <f t="shared" si="134"/>
        <v/>
      </c>
      <c r="AI311" s="62">
        <f t="shared" si="135"/>
        <v>0</v>
      </c>
      <c r="AJ311" s="62" t="e">
        <f t="shared" si="136"/>
        <v>#VALUE!</v>
      </c>
      <c r="AK311" s="62" t="e">
        <f t="shared" si="137"/>
        <v>#N/A</v>
      </c>
      <c r="AL311" s="62" t="e">
        <f t="shared" si="138"/>
        <v>#N/A</v>
      </c>
      <c r="AM311" s="62">
        <f t="shared" si="139"/>
        <v>0</v>
      </c>
      <c r="AN311" s="62">
        <f t="shared" si="140"/>
        <v>0</v>
      </c>
      <c r="AO311" s="62"/>
      <c r="AP311" s="62" t="e">
        <f t="shared" si="141"/>
        <v>#N/A</v>
      </c>
      <c r="AQ311" s="62" t="e">
        <f t="shared" si="142"/>
        <v>#VALUE!</v>
      </c>
      <c r="AR311" s="62" t="str">
        <f t="shared" si="143"/>
        <v/>
      </c>
      <c r="AS311" s="62">
        <f t="shared" si="144"/>
        <v>0</v>
      </c>
      <c r="AT311" s="62">
        <f t="shared" si="145"/>
        <v>0</v>
      </c>
      <c r="AU311" s="62">
        <f t="shared" si="146"/>
        <v>0</v>
      </c>
    </row>
    <row r="312" spans="1:47" x14ac:dyDescent="0.2">
      <c r="A312" s="46">
        <f t="shared" si="120"/>
        <v>0</v>
      </c>
      <c r="B312" s="62" t="e">
        <f t="shared" si="121"/>
        <v>#N/A</v>
      </c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2">
        <f t="shared" si="122"/>
        <v>0</v>
      </c>
      <c r="N312" s="60"/>
      <c r="O312" s="60"/>
      <c r="P312" s="60" t="e">
        <f t="shared" si="123"/>
        <v>#N/A</v>
      </c>
      <c r="Q312" s="178"/>
      <c r="R312" s="60"/>
      <c r="S312" s="60"/>
      <c r="T312" s="60"/>
      <c r="U312" s="46" t="e">
        <f t="shared" si="124"/>
        <v>#N/A</v>
      </c>
      <c r="V312" s="62" t="e">
        <f t="shared" si="125"/>
        <v>#N/A</v>
      </c>
      <c r="W312" s="62" t="e">
        <f t="shared" si="147"/>
        <v>#N/A</v>
      </c>
      <c r="X312" s="62" t="e">
        <f t="shared" si="126"/>
        <v>#N/A</v>
      </c>
      <c r="Y312" s="62" t="e">
        <f t="shared" si="127"/>
        <v>#N/A</v>
      </c>
      <c r="Z312" s="62" t="e">
        <f t="array" ref="Z312">_xlfn.IFS(H312=1,2,H312=3,1)</f>
        <v>#N/A</v>
      </c>
      <c r="AA312" s="62" t="e">
        <f t="shared" si="128"/>
        <v>#N/A</v>
      </c>
      <c r="AB312" s="62" t="e">
        <f t="shared" si="119"/>
        <v>#N/A</v>
      </c>
      <c r="AC312" s="62" t="e">
        <f t="shared" si="129"/>
        <v>#N/A</v>
      </c>
      <c r="AD312" s="62" t="e">
        <f t="shared" si="130"/>
        <v>#N/A</v>
      </c>
      <c r="AE312" s="62" t="e">
        <f t="shared" si="131"/>
        <v>#N/A</v>
      </c>
      <c r="AF312" s="62" t="e">
        <f t="shared" si="132"/>
        <v>#N/A</v>
      </c>
      <c r="AG312" s="62">
        <f t="shared" si="133"/>
        <v>0</v>
      </c>
      <c r="AH312" s="62" t="str">
        <f t="shared" si="134"/>
        <v/>
      </c>
      <c r="AI312" s="62">
        <f t="shared" si="135"/>
        <v>0</v>
      </c>
      <c r="AJ312" s="62" t="e">
        <f t="shared" si="136"/>
        <v>#VALUE!</v>
      </c>
      <c r="AK312" s="62" t="e">
        <f t="shared" si="137"/>
        <v>#N/A</v>
      </c>
      <c r="AL312" s="62" t="e">
        <f t="shared" si="138"/>
        <v>#N/A</v>
      </c>
      <c r="AM312" s="62">
        <f t="shared" si="139"/>
        <v>0</v>
      </c>
      <c r="AN312" s="62">
        <f t="shared" si="140"/>
        <v>0</v>
      </c>
      <c r="AO312" s="62"/>
      <c r="AP312" s="62" t="e">
        <f t="shared" si="141"/>
        <v>#N/A</v>
      </c>
      <c r="AQ312" s="62" t="e">
        <f t="shared" si="142"/>
        <v>#VALUE!</v>
      </c>
      <c r="AR312" s="62" t="str">
        <f t="shared" si="143"/>
        <v/>
      </c>
      <c r="AS312" s="62">
        <f t="shared" si="144"/>
        <v>0</v>
      </c>
      <c r="AT312" s="62">
        <f t="shared" si="145"/>
        <v>0</v>
      </c>
      <c r="AU312" s="62">
        <f t="shared" si="146"/>
        <v>0</v>
      </c>
    </row>
    <row r="313" spans="1:47" x14ac:dyDescent="0.2">
      <c r="A313" s="46">
        <f t="shared" si="120"/>
        <v>0</v>
      </c>
      <c r="B313" s="62" t="e">
        <f t="shared" si="121"/>
        <v>#N/A</v>
      </c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2">
        <f t="shared" si="122"/>
        <v>0</v>
      </c>
      <c r="N313" s="60"/>
      <c r="O313" s="60"/>
      <c r="P313" s="60" t="e">
        <f t="shared" si="123"/>
        <v>#N/A</v>
      </c>
      <c r="Q313" s="178"/>
      <c r="R313" s="60"/>
      <c r="S313" s="60"/>
      <c r="T313" s="60"/>
      <c r="U313" s="46" t="e">
        <f t="shared" si="124"/>
        <v>#N/A</v>
      </c>
      <c r="V313" s="62" t="e">
        <f t="shared" si="125"/>
        <v>#N/A</v>
      </c>
      <c r="W313" s="62" t="e">
        <f t="shared" si="147"/>
        <v>#N/A</v>
      </c>
      <c r="X313" s="62" t="e">
        <f t="shared" si="126"/>
        <v>#N/A</v>
      </c>
      <c r="Y313" s="62" t="e">
        <f t="shared" si="127"/>
        <v>#N/A</v>
      </c>
      <c r="Z313" s="62" t="e">
        <f t="array" ref="Z313">_xlfn.IFS(H313=1,2,H313=3,1)</f>
        <v>#N/A</v>
      </c>
      <c r="AA313" s="62" t="e">
        <f t="shared" si="128"/>
        <v>#N/A</v>
      </c>
      <c r="AB313" s="62" t="e">
        <f t="shared" si="119"/>
        <v>#N/A</v>
      </c>
      <c r="AC313" s="62" t="e">
        <f t="shared" si="129"/>
        <v>#N/A</v>
      </c>
      <c r="AD313" s="62" t="e">
        <f t="shared" si="130"/>
        <v>#N/A</v>
      </c>
      <c r="AE313" s="62" t="e">
        <f t="shared" si="131"/>
        <v>#N/A</v>
      </c>
      <c r="AF313" s="62" t="e">
        <f t="shared" si="132"/>
        <v>#N/A</v>
      </c>
      <c r="AG313" s="62">
        <f t="shared" si="133"/>
        <v>0</v>
      </c>
      <c r="AH313" s="62" t="str">
        <f t="shared" si="134"/>
        <v/>
      </c>
      <c r="AI313" s="62">
        <f t="shared" si="135"/>
        <v>0</v>
      </c>
      <c r="AJ313" s="62" t="e">
        <f t="shared" si="136"/>
        <v>#VALUE!</v>
      </c>
      <c r="AK313" s="62" t="e">
        <f t="shared" si="137"/>
        <v>#N/A</v>
      </c>
      <c r="AL313" s="62" t="e">
        <f t="shared" si="138"/>
        <v>#N/A</v>
      </c>
      <c r="AM313" s="62">
        <f t="shared" si="139"/>
        <v>0</v>
      </c>
      <c r="AN313" s="62">
        <f t="shared" si="140"/>
        <v>0</v>
      </c>
      <c r="AO313" s="62"/>
      <c r="AP313" s="62" t="e">
        <f t="shared" si="141"/>
        <v>#N/A</v>
      </c>
      <c r="AQ313" s="62" t="e">
        <f t="shared" si="142"/>
        <v>#VALUE!</v>
      </c>
      <c r="AR313" s="62" t="str">
        <f t="shared" si="143"/>
        <v/>
      </c>
      <c r="AS313" s="62">
        <f t="shared" si="144"/>
        <v>0</v>
      </c>
      <c r="AT313" s="62">
        <f t="shared" si="145"/>
        <v>0</v>
      </c>
      <c r="AU313" s="62">
        <f t="shared" si="146"/>
        <v>0</v>
      </c>
    </row>
    <row r="314" spans="1:47" x14ac:dyDescent="0.2">
      <c r="A314" s="46">
        <f t="shared" si="120"/>
        <v>0</v>
      </c>
      <c r="B314" s="62" t="e">
        <f t="shared" si="121"/>
        <v>#N/A</v>
      </c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2">
        <f t="shared" si="122"/>
        <v>0</v>
      </c>
      <c r="N314" s="60"/>
      <c r="O314" s="60"/>
      <c r="P314" s="60" t="e">
        <f t="shared" si="123"/>
        <v>#N/A</v>
      </c>
      <c r="Q314" s="178"/>
      <c r="R314" s="60"/>
      <c r="S314" s="60"/>
      <c r="T314" s="60"/>
      <c r="U314" s="46" t="e">
        <f t="shared" si="124"/>
        <v>#N/A</v>
      </c>
      <c r="V314" s="62" t="e">
        <f t="shared" si="125"/>
        <v>#N/A</v>
      </c>
      <c r="W314" s="62" t="e">
        <f t="shared" si="147"/>
        <v>#N/A</v>
      </c>
      <c r="X314" s="62" t="e">
        <f t="shared" si="126"/>
        <v>#N/A</v>
      </c>
      <c r="Y314" s="62" t="e">
        <f t="shared" si="127"/>
        <v>#N/A</v>
      </c>
      <c r="Z314" s="62" t="e">
        <f t="array" ref="Z314">_xlfn.IFS(H314=1,2,H314=3,1)</f>
        <v>#N/A</v>
      </c>
      <c r="AA314" s="62" t="e">
        <f t="shared" si="128"/>
        <v>#N/A</v>
      </c>
      <c r="AB314" s="62" t="e">
        <f t="shared" si="119"/>
        <v>#N/A</v>
      </c>
      <c r="AC314" s="62" t="e">
        <f t="shared" si="129"/>
        <v>#N/A</v>
      </c>
      <c r="AD314" s="62" t="e">
        <f t="shared" si="130"/>
        <v>#N/A</v>
      </c>
      <c r="AE314" s="62" t="e">
        <f t="shared" si="131"/>
        <v>#N/A</v>
      </c>
      <c r="AF314" s="62" t="e">
        <f t="shared" si="132"/>
        <v>#N/A</v>
      </c>
      <c r="AG314" s="62">
        <f t="shared" si="133"/>
        <v>0</v>
      </c>
      <c r="AH314" s="62" t="str">
        <f t="shared" si="134"/>
        <v/>
      </c>
      <c r="AI314" s="62">
        <f t="shared" si="135"/>
        <v>0</v>
      </c>
      <c r="AJ314" s="62" t="e">
        <f t="shared" si="136"/>
        <v>#VALUE!</v>
      </c>
      <c r="AK314" s="62" t="e">
        <f t="shared" si="137"/>
        <v>#N/A</v>
      </c>
      <c r="AL314" s="62" t="e">
        <f t="shared" si="138"/>
        <v>#N/A</v>
      </c>
      <c r="AM314" s="62">
        <f t="shared" si="139"/>
        <v>0</v>
      </c>
      <c r="AN314" s="62">
        <f t="shared" si="140"/>
        <v>0</v>
      </c>
      <c r="AO314" s="62"/>
      <c r="AP314" s="62" t="e">
        <f t="shared" si="141"/>
        <v>#N/A</v>
      </c>
      <c r="AQ314" s="62" t="e">
        <f t="shared" si="142"/>
        <v>#VALUE!</v>
      </c>
      <c r="AR314" s="62" t="str">
        <f t="shared" si="143"/>
        <v/>
      </c>
      <c r="AS314" s="62">
        <f t="shared" si="144"/>
        <v>0</v>
      </c>
      <c r="AT314" s="62">
        <f t="shared" si="145"/>
        <v>0</v>
      </c>
      <c r="AU314" s="62">
        <f t="shared" si="146"/>
        <v>0</v>
      </c>
    </row>
    <row r="315" spans="1:47" x14ac:dyDescent="0.2">
      <c r="A315" s="46">
        <f t="shared" si="120"/>
        <v>0</v>
      </c>
      <c r="B315" s="62" t="e">
        <f t="shared" si="121"/>
        <v>#N/A</v>
      </c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2">
        <f t="shared" si="122"/>
        <v>0</v>
      </c>
      <c r="N315" s="60"/>
      <c r="O315" s="60"/>
      <c r="P315" s="60" t="e">
        <f t="shared" si="123"/>
        <v>#N/A</v>
      </c>
      <c r="Q315" s="178"/>
      <c r="R315" s="60"/>
      <c r="S315" s="60"/>
      <c r="T315" s="60"/>
      <c r="U315" s="46" t="e">
        <f t="shared" si="124"/>
        <v>#N/A</v>
      </c>
      <c r="V315" s="62" t="e">
        <f t="shared" si="125"/>
        <v>#N/A</v>
      </c>
      <c r="W315" s="62" t="e">
        <f t="shared" si="147"/>
        <v>#N/A</v>
      </c>
      <c r="X315" s="62" t="e">
        <f t="shared" si="126"/>
        <v>#N/A</v>
      </c>
      <c r="Y315" s="62" t="e">
        <f t="shared" si="127"/>
        <v>#N/A</v>
      </c>
      <c r="Z315" s="62" t="e">
        <f t="array" ref="Z315">_xlfn.IFS(H315=1,2,H315=3,1)</f>
        <v>#N/A</v>
      </c>
      <c r="AA315" s="62" t="e">
        <f t="shared" si="128"/>
        <v>#N/A</v>
      </c>
      <c r="AB315" s="62" t="e">
        <f t="shared" ref="AB315:AB378" si="148">Z315*(X315*I315/W315+Y315*I315*AA315/1000)*U315</f>
        <v>#N/A</v>
      </c>
      <c r="AC315" s="62" t="e">
        <f t="shared" si="129"/>
        <v>#N/A</v>
      </c>
      <c r="AD315" s="62" t="e">
        <f t="shared" si="130"/>
        <v>#N/A</v>
      </c>
      <c r="AE315" s="62" t="e">
        <f t="shared" si="131"/>
        <v>#N/A</v>
      </c>
      <c r="AF315" s="62" t="e">
        <f t="shared" si="132"/>
        <v>#N/A</v>
      </c>
      <c r="AG315" s="62">
        <f t="shared" si="133"/>
        <v>0</v>
      </c>
      <c r="AH315" s="62" t="str">
        <f t="shared" si="134"/>
        <v/>
      </c>
      <c r="AI315" s="62">
        <f t="shared" si="135"/>
        <v>0</v>
      </c>
      <c r="AJ315" s="62" t="e">
        <f t="shared" si="136"/>
        <v>#VALUE!</v>
      </c>
      <c r="AK315" s="62" t="e">
        <f t="shared" si="137"/>
        <v>#N/A</v>
      </c>
      <c r="AL315" s="62" t="e">
        <f t="shared" si="138"/>
        <v>#N/A</v>
      </c>
      <c r="AM315" s="62">
        <f t="shared" si="139"/>
        <v>0</v>
      </c>
      <c r="AN315" s="62">
        <f t="shared" si="140"/>
        <v>0</v>
      </c>
      <c r="AO315" s="62"/>
      <c r="AP315" s="62" t="e">
        <f t="shared" si="141"/>
        <v>#N/A</v>
      </c>
      <c r="AQ315" s="62" t="e">
        <f t="shared" si="142"/>
        <v>#VALUE!</v>
      </c>
      <c r="AR315" s="62" t="str">
        <f t="shared" si="143"/>
        <v/>
      </c>
      <c r="AS315" s="62">
        <f t="shared" si="144"/>
        <v>0</v>
      </c>
      <c r="AT315" s="62">
        <f t="shared" si="145"/>
        <v>0</v>
      </c>
      <c r="AU315" s="62">
        <f t="shared" si="146"/>
        <v>0</v>
      </c>
    </row>
    <row r="316" spans="1:47" x14ac:dyDescent="0.2">
      <c r="A316" s="46">
        <f t="shared" si="120"/>
        <v>0</v>
      </c>
      <c r="B316" s="62" t="e">
        <f t="shared" si="121"/>
        <v>#N/A</v>
      </c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2">
        <f t="shared" si="122"/>
        <v>0</v>
      </c>
      <c r="N316" s="60"/>
      <c r="O316" s="60"/>
      <c r="P316" s="60" t="e">
        <f t="shared" si="123"/>
        <v>#N/A</v>
      </c>
      <c r="Q316" s="178"/>
      <c r="R316" s="60"/>
      <c r="S316" s="60"/>
      <c r="T316" s="60"/>
      <c r="U316" s="46" t="e">
        <f t="shared" si="124"/>
        <v>#N/A</v>
      </c>
      <c r="V316" s="62" t="e">
        <f t="shared" si="125"/>
        <v>#N/A</v>
      </c>
      <c r="W316" s="62" t="e">
        <f t="shared" si="147"/>
        <v>#N/A</v>
      </c>
      <c r="X316" s="62" t="e">
        <f t="shared" si="126"/>
        <v>#N/A</v>
      </c>
      <c r="Y316" s="62" t="e">
        <f t="shared" si="127"/>
        <v>#N/A</v>
      </c>
      <c r="Z316" s="62" t="e">
        <f t="array" ref="Z316">_xlfn.IFS(H316=1,2,H316=3,1)</f>
        <v>#N/A</v>
      </c>
      <c r="AA316" s="62" t="e">
        <f t="shared" si="128"/>
        <v>#N/A</v>
      </c>
      <c r="AB316" s="62" t="e">
        <f t="shared" si="148"/>
        <v>#N/A</v>
      </c>
      <c r="AC316" s="62" t="e">
        <f t="shared" si="129"/>
        <v>#N/A</v>
      </c>
      <c r="AD316" s="62" t="e">
        <f t="shared" si="130"/>
        <v>#N/A</v>
      </c>
      <c r="AE316" s="62" t="e">
        <f t="shared" si="131"/>
        <v>#N/A</v>
      </c>
      <c r="AF316" s="62" t="e">
        <f t="shared" si="132"/>
        <v>#N/A</v>
      </c>
      <c r="AG316" s="62">
        <f t="shared" si="133"/>
        <v>0</v>
      </c>
      <c r="AH316" s="62" t="str">
        <f t="shared" si="134"/>
        <v/>
      </c>
      <c r="AI316" s="62">
        <f t="shared" si="135"/>
        <v>0</v>
      </c>
      <c r="AJ316" s="62" t="e">
        <f t="shared" si="136"/>
        <v>#VALUE!</v>
      </c>
      <c r="AK316" s="62" t="e">
        <f t="shared" si="137"/>
        <v>#N/A</v>
      </c>
      <c r="AL316" s="62" t="e">
        <f t="shared" si="138"/>
        <v>#N/A</v>
      </c>
      <c r="AM316" s="62">
        <f t="shared" si="139"/>
        <v>0</v>
      </c>
      <c r="AN316" s="62">
        <f t="shared" si="140"/>
        <v>0</v>
      </c>
      <c r="AO316" s="62"/>
      <c r="AP316" s="62" t="e">
        <f t="shared" si="141"/>
        <v>#N/A</v>
      </c>
      <c r="AQ316" s="62" t="e">
        <f t="shared" si="142"/>
        <v>#VALUE!</v>
      </c>
      <c r="AR316" s="62" t="str">
        <f t="shared" si="143"/>
        <v/>
      </c>
      <c r="AS316" s="62">
        <f t="shared" si="144"/>
        <v>0</v>
      </c>
      <c r="AT316" s="62">
        <f t="shared" si="145"/>
        <v>0</v>
      </c>
      <c r="AU316" s="62">
        <f t="shared" si="146"/>
        <v>0</v>
      </c>
    </row>
    <row r="317" spans="1:47" x14ac:dyDescent="0.2">
      <c r="A317" s="46">
        <f t="shared" si="120"/>
        <v>0</v>
      </c>
      <c r="B317" s="62" t="e">
        <f t="shared" si="121"/>
        <v>#N/A</v>
      </c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2">
        <f t="shared" si="122"/>
        <v>0</v>
      </c>
      <c r="N317" s="60"/>
      <c r="O317" s="60"/>
      <c r="P317" s="60" t="e">
        <f t="shared" si="123"/>
        <v>#N/A</v>
      </c>
      <c r="Q317" s="178"/>
      <c r="R317" s="60"/>
      <c r="S317" s="60"/>
      <c r="T317" s="60"/>
      <c r="U317" s="46" t="e">
        <f t="shared" si="124"/>
        <v>#N/A</v>
      </c>
      <c r="V317" s="62" t="e">
        <f t="shared" si="125"/>
        <v>#N/A</v>
      </c>
      <c r="W317" s="62" t="e">
        <f t="shared" si="147"/>
        <v>#N/A</v>
      </c>
      <c r="X317" s="62" t="e">
        <f t="shared" si="126"/>
        <v>#N/A</v>
      </c>
      <c r="Y317" s="62" t="e">
        <f t="shared" si="127"/>
        <v>#N/A</v>
      </c>
      <c r="Z317" s="62" t="e">
        <f t="array" ref="Z317">_xlfn.IFS(H317=1,2,H317=3,1)</f>
        <v>#N/A</v>
      </c>
      <c r="AA317" s="62" t="e">
        <f t="shared" si="128"/>
        <v>#N/A</v>
      </c>
      <c r="AB317" s="62" t="e">
        <f t="shared" si="148"/>
        <v>#N/A</v>
      </c>
      <c r="AC317" s="62" t="e">
        <f t="shared" si="129"/>
        <v>#N/A</v>
      </c>
      <c r="AD317" s="62" t="e">
        <f t="shared" si="130"/>
        <v>#N/A</v>
      </c>
      <c r="AE317" s="62" t="e">
        <f t="shared" si="131"/>
        <v>#N/A</v>
      </c>
      <c r="AF317" s="62" t="e">
        <f t="shared" si="132"/>
        <v>#N/A</v>
      </c>
      <c r="AG317" s="62">
        <f t="shared" si="133"/>
        <v>0</v>
      </c>
      <c r="AH317" s="62" t="str">
        <f t="shared" si="134"/>
        <v/>
      </c>
      <c r="AI317" s="62">
        <f t="shared" si="135"/>
        <v>0</v>
      </c>
      <c r="AJ317" s="62" t="e">
        <f t="shared" si="136"/>
        <v>#VALUE!</v>
      </c>
      <c r="AK317" s="62" t="e">
        <f t="shared" si="137"/>
        <v>#N/A</v>
      </c>
      <c r="AL317" s="62" t="e">
        <f t="shared" si="138"/>
        <v>#N/A</v>
      </c>
      <c r="AM317" s="62">
        <f t="shared" si="139"/>
        <v>0</v>
      </c>
      <c r="AN317" s="62">
        <f t="shared" si="140"/>
        <v>0</v>
      </c>
      <c r="AO317" s="62"/>
      <c r="AP317" s="62" t="e">
        <f t="shared" si="141"/>
        <v>#N/A</v>
      </c>
      <c r="AQ317" s="62" t="e">
        <f t="shared" si="142"/>
        <v>#VALUE!</v>
      </c>
      <c r="AR317" s="62" t="str">
        <f t="shared" si="143"/>
        <v/>
      </c>
      <c r="AS317" s="62">
        <f t="shared" si="144"/>
        <v>0</v>
      </c>
      <c r="AT317" s="62">
        <f t="shared" si="145"/>
        <v>0</v>
      </c>
      <c r="AU317" s="62">
        <f t="shared" si="146"/>
        <v>0</v>
      </c>
    </row>
    <row r="318" spans="1:47" x14ac:dyDescent="0.2">
      <c r="A318" s="46">
        <f t="shared" si="120"/>
        <v>0</v>
      </c>
      <c r="B318" s="62" t="e">
        <f t="shared" si="121"/>
        <v>#N/A</v>
      </c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2">
        <f t="shared" si="122"/>
        <v>0</v>
      </c>
      <c r="N318" s="60"/>
      <c r="O318" s="60"/>
      <c r="P318" s="60" t="e">
        <f t="shared" si="123"/>
        <v>#N/A</v>
      </c>
      <c r="Q318" s="178"/>
      <c r="R318" s="60"/>
      <c r="S318" s="60"/>
      <c r="T318" s="60"/>
      <c r="U318" s="46" t="e">
        <f t="shared" si="124"/>
        <v>#N/A</v>
      </c>
      <c r="V318" s="62" t="e">
        <f t="shared" si="125"/>
        <v>#N/A</v>
      </c>
      <c r="W318" s="62" t="e">
        <f t="shared" si="147"/>
        <v>#N/A</v>
      </c>
      <c r="X318" s="62" t="e">
        <f t="shared" si="126"/>
        <v>#N/A</v>
      </c>
      <c r="Y318" s="62" t="e">
        <f t="shared" si="127"/>
        <v>#N/A</v>
      </c>
      <c r="Z318" s="62" t="e">
        <f t="array" ref="Z318">_xlfn.IFS(H318=1,2,H318=3,1)</f>
        <v>#N/A</v>
      </c>
      <c r="AA318" s="62" t="e">
        <f t="shared" si="128"/>
        <v>#N/A</v>
      </c>
      <c r="AB318" s="62" t="e">
        <f t="shared" si="148"/>
        <v>#N/A</v>
      </c>
      <c r="AC318" s="62" t="e">
        <f t="shared" si="129"/>
        <v>#N/A</v>
      </c>
      <c r="AD318" s="62" t="e">
        <f t="shared" si="130"/>
        <v>#N/A</v>
      </c>
      <c r="AE318" s="62" t="e">
        <f t="shared" si="131"/>
        <v>#N/A</v>
      </c>
      <c r="AF318" s="62" t="e">
        <f t="shared" si="132"/>
        <v>#N/A</v>
      </c>
      <c r="AG318" s="62">
        <f t="shared" si="133"/>
        <v>0</v>
      </c>
      <c r="AH318" s="62" t="str">
        <f t="shared" si="134"/>
        <v/>
      </c>
      <c r="AI318" s="62">
        <f t="shared" si="135"/>
        <v>0</v>
      </c>
      <c r="AJ318" s="62" t="e">
        <f t="shared" si="136"/>
        <v>#VALUE!</v>
      </c>
      <c r="AK318" s="62" t="e">
        <f t="shared" si="137"/>
        <v>#N/A</v>
      </c>
      <c r="AL318" s="62" t="e">
        <f t="shared" si="138"/>
        <v>#N/A</v>
      </c>
      <c r="AM318" s="62">
        <f t="shared" si="139"/>
        <v>0</v>
      </c>
      <c r="AN318" s="62">
        <f t="shared" si="140"/>
        <v>0</v>
      </c>
      <c r="AO318" s="62"/>
      <c r="AP318" s="62" t="e">
        <f t="shared" si="141"/>
        <v>#N/A</v>
      </c>
      <c r="AQ318" s="62" t="e">
        <f t="shared" si="142"/>
        <v>#VALUE!</v>
      </c>
      <c r="AR318" s="62" t="str">
        <f t="shared" si="143"/>
        <v/>
      </c>
      <c r="AS318" s="62">
        <f t="shared" si="144"/>
        <v>0</v>
      </c>
      <c r="AT318" s="62">
        <f t="shared" si="145"/>
        <v>0</v>
      </c>
      <c r="AU318" s="62">
        <f t="shared" si="146"/>
        <v>0</v>
      </c>
    </row>
    <row r="319" spans="1:47" x14ac:dyDescent="0.2">
      <c r="A319" s="46">
        <f t="shared" si="120"/>
        <v>0</v>
      </c>
      <c r="B319" s="62" t="e">
        <f t="shared" si="121"/>
        <v>#N/A</v>
      </c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2">
        <f t="shared" si="122"/>
        <v>0</v>
      </c>
      <c r="N319" s="60"/>
      <c r="O319" s="60"/>
      <c r="P319" s="60" t="e">
        <f t="shared" si="123"/>
        <v>#N/A</v>
      </c>
      <c r="Q319" s="178"/>
      <c r="R319" s="60"/>
      <c r="S319" s="60"/>
      <c r="T319" s="60"/>
      <c r="U319" s="46" t="e">
        <f t="shared" si="124"/>
        <v>#N/A</v>
      </c>
      <c r="V319" s="62" t="e">
        <f t="shared" si="125"/>
        <v>#N/A</v>
      </c>
      <c r="W319" s="62" t="e">
        <f t="shared" si="147"/>
        <v>#N/A</v>
      </c>
      <c r="X319" s="62" t="e">
        <f t="shared" si="126"/>
        <v>#N/A</v>
      </c>
      <c r="Y319" s="62" t="e">
        <f t="shared" si="127"/>
        <v>#N/A</v>
      </c>
      <c r="Z319" s="62" t="e">
        <f t="array" ref="Z319">_xlfn.IFS(H319=1,2,H319=3,1)</f>
        <v>#N/A</v>
      </c>
      <c r="AA319" s="62" t="e">
        <f t="shared" si="128"/>
        <v>#N/A</v>
      </c>
      <c r="AB319" s="62" t="e">
        <f t="shared" si="148"/>
        <v>#N/A</v>
      </c>
      <c r="AC319" s="62" t="e">
        <f t="shared" si="129"/>
        <v>#N/A</v>
      </c>
      <c r="AD319" s="62" t="e">
        <f t="shared" si="130"/>
        <v>#N/A</v>
      </c>
      <c r="AE319" s="62" t="e">
        <f t="shared" si="131"/>
        <v>#N/A</v>
      </c>
      <c r="AF319" s="62" t="e">
        <f t="shared" si="132"/>
        <v>#N/A</v>
      </c>
      <c r="AG319" s="62">
        <f t="shared" si="133"/>
        <v>0</v>
      </c>
      <c r="AH319" s="62" t="str">
        <f t="shared" si="134"/>
        <v/>
      </c>
      <c r="AI319" s="62">
        <f t="shared" si="135"/>
        <v>0</v>
      </c>
      <c r="AJ319" s="62" t="e">
        <f t="shared" si="136"/>
        <v>#VALUE!</v>
      </c>
      <c r="AK319" s="62" t="e">
        <f t="shared" si="137"/>
        <v>#N/A</v>
      </c>
      <c r="AL319" s="62" t="e">
        <f t="shared" si="138"/>
        <v>#N/A</v>
      </c>
      <c r="AM319" s="62">
        <f t="shared" si="139"/>
        <v>0</v>
      </c>
      <c r="AN319" s="62">
        <f t="shared" si="140"/>
        <v>0</v>
      </c>
      <c r="AO319" s="62"/>
      <c r="AP319" s="62" t="e">
        <f t="shared" si="141"/>
        <v>#N/A</v>
      </c>
      <c r="AQ319" s="62" t="e">
        <f t="shared" si="142"/>
        <v>#VALUE!</v>
      </c>
      <c r="AR319" s="62" t="str">
        <f t="shared" si="143"/>
        <v/>
      </c>
      <c r="AS319" s="62">
        <f t="shared" si="144"/>
        <v>0</v>
      </c>
      <c r="AT319" s="62">
        <f t="shared" si="145"/>
        <v>0</v>
      </c>
      <c r="AU319" s="62">
        <f t="shared" si="146"/>
        <v>0</v>
      </c>
    </row>
    <row r="320" spans="1:47" x14ac:dyDescent="0.2">
      <c r="A320" s="46">
        <f t="shared" si="120"/>
        <v>0</v>
      </c>
      <c r="B320" s="62" t="e">
        <f t="shared" si="121"/>
        <v>#N/A</v>
      </c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2">
        <f t="shared" si="122"/>
        <v>0</v>
      </c>
      <c r="N320" s="60"/>
      <c r="O320" s="60"/>
      <c r="P320" s="60" t="e">
        <f t="shared" si="123"/>
        <v>#N/A</v>
      </c>
      <c r="Q320" s="178"/>
      <c r="R320" s="60"/>
      <c r="S320" s="60"/>
      <c r="T320" s="60"/>
      <c r="U320" s="46" t="e">
        <f t="shared" si="124"/>
        <v>#N/A</v>
      </c>
      <c r="V320" s="62" t="e">
        <f t="shared" si="125"/>
        <v>#N/A</v>
      </c>
      <c r="W320" s="62" t="e">
        <f t="shared" si="147"/>
        <v>#N/A</v>
      </c>
      <c r="X320" s="62" t="e">
        <f t="shared" si="126"/>
        <v>#N/A</v>
      </c>
      <c r="Y320" s="62" t="e">
        <f t="shared" si="127"/>
        <v>#N/A</v>
      </c>
      <c r="Z320" s="62" t="e">
        <f t="array" ref="Z320">_xlfn.IFS(H320=1,2,H320=3,1)</f>
        <v>#N/A</v>
      </c>
      <c r="AA320" s="62" t="e">
        <f t="shared" si="128"/>
        <v>#N/A</v>
      </c>
      <c r="AB320" s="62" t="e">
        <f t="shared" si="148"/>
        <v>#N/A</v>
      </c>
      <c r="AC320" s="62" t="e">
        <f t="shared" si="129"/>
        <v>#N/A</v>
      </c>
      <c r="AD320" s="62" t="e">
        <f t="shared" si="130"/>
        <v>#N/A</v>
      </c>
      <c r="AE320" s="62" t="e">
        <f t="shared" si="131"/>
        <v>#N/A</v>
      </c>
      <c r="AF320" s="62" t="e">
        <f t="shared" si="132"/>
        <v>#N/A</v>
      </c>
      <c r="AG320" s="62">
        <f t="shared" si="133"/>
        <v>0</v>
      </c>
      <c r="AH320" s="62" t="str">
        <f t="shared" si="134"/>
        <v/>
      </c>
      <c r="AI320" s="62">
        <f t="shared" si="135"/>
        <v>0</v>
      </c>
      <c r="AJ320" s="62" t="e">
        <f t="shared" si="136"/>
        <v>#VALUE!</v>
      </c>
      <c r="AK320" s="62" t="e">
        <f t="shared" si="137"/>
        <v>#N/A</v>
      </c>
      <c r="AL320" s="62" t="e">
        <f t="shared" si="138"/>
        <v>#N/A</v>
      </c>
      <c r="AM320" s="62">
        <f t="shared" si="139"/>
        <v>0</v>
      </c>
      <c r="AN320" s="62">
        <f t="shared" si="140"/>
        <v>0</v>
      </c>
      <c r="AO320" s="62"/>
      <c r="AP320" s="62" t="e">
        <f t="shared" si="141"/>
        <v>#N/A</v>
      </c>
      <c r="AQ320" s="62" t="e">
        <f t="shared" si="142"/>
        <v>#VALUE!</v>
      </c>
      <c r="AR320" s="62" t="str">
        <f t="shared" si="143"/>
        <v/>
      </c>
      <c r="AS320" s="62">
        <f t="shared" si="144"/>
        <v>0</v>
      </c>
      <c r="AT320" s="62">
        <f t="shared" si="145"/>
        <v>0</v>
      </c>
      <c r="AU320" s="62">
        <f t="shared" si="146"/>
        <v>0</v>
      </c>
    </row>
    <row r="321" spans="1:47" x14ac:dyDescent="0.2">
      <c r="A321" s="46">
        <f t="shared" si="120"/>
        <v>0</v>
      </c>
      <c r="B321" s="62" t="e">
        <f t="shared" si="121"/>
        <v>#N/A</v>
      </c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2">
        <f t="shared" si="122"/>
        <v>0</v>
      </c>
      <c r="N321" s="60"/>
      <c r="O321" s="60"/>
      <c r="P321" s="60" t="e">
        <f t="shared" si="123"/>
        <v>#N/A</v>
      </c>
      <c r="Q321" s="178"/>
      <c r="R321" s="60"/>
      <c r="S321" s="60"/>
      <c r="T321" s="60"/>
      <c r="U321" s="46" t="e">
        <f t="shared" si="124"/>
        <v>#N/A</v>
      </c>
      <c r="V321" s="62" t="e">
        <f t="shared" si="125"/>
        <v>#N/A</v>
      </c>
      <c r="W321" s="62" t="e">
        <f t="shared" si="147"/>
        <v>#N/A</v>
      </c>
      <c r="X321" s="62" t="e">
        <f t="shared" si="126"/>
        <v>#N/A</v>
      </c>
      <c r="Y321" s="62" t="e">
        <f t="shared" si="127"/>
        <v>#N/A</v>
      </c>
      <c r="Z321" s="62" t="e">
        <f t="array" ref="Z321">_xlfn.IFS(H321=1,2,H321=3,1)</f>
        <v>#N/A</v>
      </c>
      <c r="AA321" s="62" t="e">
        <f t="shared" si="128"/>
        <v>#N/A</v>
      </c>
      <c r="AB321" s="62" t="e">
        <f t="shared" si="148"/>
        <v>#N/A</v>
      </c>
      <c r="AC321" s="62" t="e">
        <f t="shared" si="129"/>
        <v>#N/A</v>
      </c>
      <c r="AD321" s="62" t="e">
        <f t="shared" si="130"/>
        <v>#N/A</v>
      </c>
      <c r="AE321" s="62" t="e">
        <f t="shared" si="131"/>
        <v>#N/A</v>
      </c>
      <c r="AF321" s="62" t="e">
        <f t="shared" si="132"/>
        <v>#N/A</v>
      </c>
      <c r="AG321" s="62">
        <f t="shared" si="133"/>
        <v>0</v>
      </c>
      <c r="AH321" s="62" t="str">
        <f t="shared" si="134"/>
        <v/>
      </c>
      <c r="AI321" s="62">
        <f t="shared" si="135"/>
        <v>0</v>
      </c>
      <c r="AJ321" s="62" t="e">
        <f t="shared" si="136"/>
        <v>#VALUE!</v>
      </c>
      <c r="AK321" s="62" t="e">
        <f t="shared" si="137"/>
        <v>#N/A</v>
      </c>
      <c r="AL321" s="62" t="e">
        <f t="shared" si="138"/>
        <v>#N/A</v>
      </c>
      <c r="AM321" s="62">
        <f t="shared" si="139"/>
        <v>0</v>
      </c>
      <c r="AN321" s="62">
        <f t="shared" si="140"/>
        <v>0</v>
      </c>
      <c r="AO321" s="62"/>
      <c r="AP321" s="62" t="e">
        <f t="shared" si="141"/>
        <v>#N/A</v>
      </c>
      <c r="AQ321" s="62" t="e">
        <f t="shared" si="142"/>
        <v>#VALUE!</v>
      </c>
      <c r="AR321" s="62" t="str">
        <f t="shared" si="143"/>
        <v/>
      </c>
      <c r="AS321" s="62">
        <f t="shared" si="144"/>
        <v>0</v>
      </c>
      <c r="AT321" s="62">
        <f t="shared" si="145"/>
        <v>0</v>
      </c>
      <c r="AU321" s="62">
        <f t="shared" si="146"/>
        <v>0</v>
      </c>
    </row>
    <row r="322" spans="1:47" x14ac:dyDescent="0.2">
      <c r="A322" s="46">
        <f t="shared" si="120"/>
        <v>0</v>
      </c>
      <c r="B322" s="62" t="e">
        <f t="shared" si="121"/>
        <v>#N/A</v>
      </c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2">
        <f t="shared" si="122"/>
        <v>0</v>
      </c>
      <c r="N322" s="60"/>
      <c r="O322" s="60"/>
      <c r="P322" s="60" t="e">
        <f t="shared" si="123"/>
        <v>#N/A</v>
      </c>
      <c r="Q322" s="178"/>
      <c r="R322" s="60"/>
      <c r="S322" s="60"/>
      <c r="T322" s="60"/>
      <c r="U322" s="46" t="e">
        <f t="shared" si="124"/>
        <v>#N/A</v>
      </c>
      <c r="V322" s="62" t="e">
        <f t="shared" si="125"/>
        <v>#N/A</v>
      </c>
      <c r="W322" s="62" t="e">
        <f t="shared" si="147"/>
        <v>#N/A</v>
      </c>
      <c r="X322" s="62" t="e">
        <f t="shared" si="126"/>
        <v>#N/A</v>
      </c>
      <c r="Y322" s="62" t="e">
        <f t="shared" si="127"/>
        <v>#N/A</v>
      </c>
      <c r="Z322" s="62" t="e">
        <f t="array" ref="Z322">_xlfn.IFS(H322=1,2,H322=3,1)</f>
        <v>#N/A</v>
      </c>
      <c r="AA322" s="62" t="e">
        <f t="shared" si="128"/>
        <v>#N/A</v>
      </c>
      <c r="AB322" s="62" t="e">
        <f t="shared" si="148"/>
        <v>#N/A</v>
      </c>
      <c r="AC322" s="62" t="e">
        <f t="shared" si="129"/>
        <v>#N/A</v>
      </c>
      <c r="AD322" s="62" t="e">
        <f t="shared" si="130"/>
        <v>#N/A</v>
      </c>
      <c r="AE322" s="62" t="e">
        <f t="shared" si="131"/>
        <v>#N/A</v>
      </c>
      <c r="AF322" s="62" t="e">
        <f t="shared" si="132"/>
        <v>#N/A</v>
      </c>
      <c r="AG322" s="62">
        <f t="shared" si="133"/>
        <v>0</v>
      </c>
      <c r="AH322" s="62" t="str">
        <f t="shared" si="134"/>
        <v/>
      </c>
      <c r="AI322" s="62">
        <f t="shared" si="135"/>
        <v>0</v>
      </c>
      <c r="AJ322" s="62" t="e">
        <f t="shared" si="136"/>
        <v>#VALUE!</v>
      </c>
      <c r="AK322" s="62" t="e">
        <f t="shared" si="137"/>
        <v>#N/A</v>
      </c>
      <c r="AL322" s="62" t="e">
        <f t="shared" si="138"/>
        <v>#N/A</v>
      </c>
      <c r="AM322" s="62">
        <f t="shared" si="139"/>
        <v>0</v>
      </c>
      <c r="AN322" s="62">
        <f t="shared" si="140"/>
        <v>0</v>
      </c>
      <c r="AO322" s="62"/>
      <c r="AP322" s="62" t="e">
        <f t="shared" si="141"/>
        <v>#N/A</v>
      </c>
      <c r="AQ322" s="62" t="e">
        <f t="shared" si="142"/>
        <v>#VALUE!</v>
      </c>
      <c r="AR322" s="62" t="str">
        <f t="shared" si="143"/>
        <v/>
      </c>
      <c r="AS322" s="62">
        <f t="shared" si="144"/>
        <v>0</v>
      </c>
      <c r="AT322" s="62">
        <f t="shared" si="145"/>
        <v>0</v>
      </c>
      <c r="AU322" s="62">
        <f t="shared" si="146"/>
        <v>0</v>
      </c>
    </row>
    <row r="323" spans="1:47" x14ac:dyDescent="0.2">
      <c r="A323" s="46">
        <f t="shared" ref="A323:A386" si="149">D323</f>
        <v>0</v>
      </c>
      <c r="B323" s="62" t="e">
        <f t="shared" ref="B323:B386" si="150">IFERROR(IF(VLOOKUP(AI323,Потребители_обозначение,4,FALSE)=1,VLOOKUP(AI323,Потребители_обозначение,2,FALSE)&amp;" "&amp;VLOOKUP(AJ323,Этаж_обозначение,2,FALSE)&amp;" Пом. №"&amp;AH323,VLOOKUP(AI323,Потребители_обозначение,2,FALSE)&amp;" Шлейф №"&amp;AJ323),VLOOKUP(D323,Потребители_обозначение,2,FALSE))</f>
        <v>#N/A</v>
      </c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2">
        <f t="shared" ref="M323:M386" si="151">IFERROR(IF(VLOOKUP(AI323,Потребители_обозначение,4,FALSE)=1,VLOOKUP(AI323,Потребители_обозначение,3,FALSE)*(G323*2-1)+I323+VLOOKUP(AJ323,Этаж_обозначение,3,FALSE)+VLOOKUP(AJ323,Этаж_обозначение,4,FALSE),VLOOKUP(AI323,Потребители_обозначение,3,FALSE)*(G323*2-1)+I323),I323)</f>
        <v>0</v>
      </c>
      <c r="N323" s="60"/>
      <c r="O323" s="60"/>
      <c r="P323" s="60" t="e">
        <f t="shared" ref="P323:P386" si="152">IF(VLOOKUP(AI323,Потребители_обозначение,5,FALSE)=2,_xlfn.IFS(H323=3,VLOOKUP(E323,Справочная_двигатели,8,FALSE),H323=1,VLOOKUP(E323,Справочная_двигатели,10,TRUE)),0.95)</f>
        <v>#N/A</v>
      </c>
      <c r="Q323" s="178"/>
      <c r="R323" s="60"/>
      <c r="S323" s="60"/>
      <c r="T323" s="60"/>
      <c r="U323" s="46" t="e">
        <f t="shared" ref="U323:U386" si="153">_xlfn.IFS(H323=1,E323*1000/220,H323=3,E323/0.38/1.732)</f>
        <v>#N/A</v>
      </c>
      <c r="V323" s="62" t="e">
        <f t="shared" ref="V323:V386" si="154">IF(S323=0,VLOOKUP(U323,Автомат_номиналы,2,TRUE),S323)</f>
        <v>#N/A</v>
      </c>
      <c r="W323" s="62" t="e">
        <f t="shared" si="147"/>
        <v>#N/A</v>
      </c>
      <c r="X323" s="62" t="e">
        <f t="shared" ref="X323:X386" si="155">VLOOKUP(W323,Кабель_сопротивление,3,FALSE)</f>
        <v>#N/A</v>
      </c>
      <c r="Y323" s="62" t="e">
        <f t="shared" ref="Y323:Y386" si="156">VLOOKUP(W323,Кабель_сопротивление,2,FALSE)</f>
        <v>#N/A</v>
      </c>
      <c r="Z323" s="62" t="e">
        <f t="array" ref="Z323">_xlfn.IFS(H323=1,2,H323=3,1)</f>
        <v>#N/A</v>
      </c>
      <c r="AA323" s="62" t="e">
        <f t="shared" ref="AA323:AA386" si="157">ROUND(SIN(ACOS(P323)),2)</f>
        <v>#N/A</v>
      </c>
      <c r="AB323" s="62" t="e">
        <f t="shared" si="148"/>
        <v>#N/A</v>
      </c>
      <c r="AC323" s="62" t="e">
        <f t="shared" ref="AC323:AC386" si="158">ROUNDUP(AB323/220*100,2)</f>
        <v>#N/A</v>
      </c>
      <c r="AD323" s="62" t="e">
        <f t="shared" ref="AD323:AD386" si="159">_xlfn.IFS(H323=3,380,H323=1,220)</f>
        <v>#N/A</v>
      </c>
      <c r="AE323" s="62" t="e">
        <f t="shared" ref="AE323:AE386" si="160">VLOOKUP(N323,Кабель_обозначение,2,FALSE)</f>
        <v>#N/A</v>
      </c>
      <c r="AF323" s="62" t="e">
        <f t="shared" ref="AF323:AF386" si="161">IF(VLOOKUP(N323,Кабель_обозначение,3,FALSE)=1,AE323&amp;" ("&amp;O323&amp;"х"&amp;W323&amp;")",AE323)</f>
        <v>#N/A</v>
      </c>
      <c r="AG323" s="62">
        <f t="shared" ref="AG323:AG386" si="162">IFERROR(IF(AC323&gt;4.5,1,2),0)</f>
        <v>0</v>
      </c>
      <c r="AH323" s="62" t="str">
        <f t="shared" ref="AH323:AH386" si="163">IFERROR(LEFT(AR323,SEARCH(".",AR323)-1),AR323)</f>
        <v/>
      </c>
      <c r="AI323" s="62">
        <f t="shared" ref="AI323:AI386" si="164">IFERROR(LEFT(A323,SEARCH(".",A323)-1),A323)</f>
        <v>0</v>
      </c>
      <c r="AJ323" s="62" t="e">
        <f t="shared" ref="AJ323:AJ386" si="165">IFERROR(LEFT(AQ323,SEARCH(".",AQ323)-1),AQ323)</f>
        <v>#VALUE!</v>
      </c>
      <c r="AK323" s="62" t="e">
        <f t="shared" ref="AK323:AK386" si="166">IF(C323=0,B323,C323)</f>
        <v>#N/A</v>
      </c>
      <c r="AL323" s="62" t="e">
        <f t="shared" ref="AL323:AL386" si="167">ROUNDUP(U323,2)</f>
        <v>#N/A</v>
      </c>
      <c r="AM323" s="62">
        <f t="shared" ref="AM323:AM386" si="168">E323</f>
        <v>0</v>
      </c>
      <c r="AN323" s="62">
        <f t="shared" ref="AN323:AN386" si="169">D323</f>
        <v>0</v>
      </c>
      <c r="AO323" s="62"/>
      <c r="AP323" s="62" t="e">
        <f t="shared" ref="AP323:AP386" si="170">IF(W323=0,AE323,AF323&amp;"
L="&amp;M323&amp;"-"&amp;AC323&amp;"%")</f>
        <v>#N/A</v>
      </c>
      <c r="AQ323" s="62" t="e">
        <f t="shared" ref="AQ323:AQ386" si="171">RIGHT(A323,LEN(A323)-SEARCH(".",A323))</f>
        <v>#VALUE!</v>
      </c>
      <c r="AR323" s="62" t="str">
        <f t="shared" ref="AR323:AR386" si="172">IFERROR(RIGHT(AQ323,LEN(AQ323)-SEARCH(".",AQ323)),"")</f>
        <v/>
      </c>
      <c r="AS323" s="62">
        <f t="shared" ref="AS323:AS386" si="173">IFERROR(IF(VLOOKUP(AI323,Потребители_обозначение,5,FALSE)=2,_xlfn.IFS(H323=3,VLOOKUP(E323,Справочная_двигатели,3,FALSE),H323=1,VLOOKUP(E323,Справочная_двигатели,5,TRUE)),0),0)</f>
        <v>0</v>
      </c>
      <c r="AT323" s="62">
        <f t="shared" ref="AT323:AT386" si="174">IFERROR(IF(VLOOKUP(AI323,Потребители_обозначение,5,FALSE)=3,VLOOKUP(E323,Справочная_ЛЭД,2,TRUE),0),0)</f>
        <v>0</v>
      </c>
      <c r="AU323" s="62">
        <f t="shared" ref="AU323:AU386" si="175">IF(AS323=0,AT323,AS323)</f>
        <v>0</v>
      </c>
    </row>
    <row r="324" spans="1:47" x14ac:dyDescent="0.2">
      <c r="A324" s="46">
        <f t="shared" si="149"/>
        <v>0</v>
      </c>
      <c r="B324" s="62" t="e">
        <f t="shared" si="150"/>
        <v>#N/A</v>
      </c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2">
        <f t="shared" si="151"/>
        <v>0</v>
      </c>
      <c r="N324" s="60"/>
      <c r="O324" s="60"/>
      <c r="P324" s="60" t="e">
        <f t="shared" si="152"/>
        <v>#N/A</v>
      </c>
      <c r="Q324" s="178"/>
      <c r="R324" s="60"/>
      <c r="S324" s="60"/>
      <c r="T324" s="60"/>
      <c r="U324" s="46" t="e">
        <f t="shared" si="153"/>
        <v>#N/A</v>
      </c>
      <c r="V324" s="62" t="e">
        <f t="shared" si="154"/>
        <v>#N/A</v>
      </c>
      <c r="W324" s="62" t="e">
        <f t="shared" si="147"/>
        <v>#N/A</v>
      </c>
      <c r="X324" s="62" t="e">
        <f t="shared" si="155"/>
        <v>#N/A</v>
      </c>
      <c r="Y324" s="62" t="e">
        <f t="shared" si="156"/>
        <v>#N/A</v>
      </c>
      <c r="Z324" s="62" t="e">
        <f t="array" ref="Z324">_xlfn.IFS(H324=1,2,H324=3,1)</f>
        <v>#N/A</v>
      </c>
      <c r="AA324" s="62" t="e">
        <f t="shared" si="157"/>
        <v>#N/A</v>
      </c>
      <c r="AB324" s="62" t="e">
        <f t="shared" si="148"/>
        <v>#N/A</v>
      </c>
      <c r="AC324" s="62" t="e">
        <f t="shared" si="158"/>
        <v>#N/A</v>
      </c>
      <c r="AD324" s="62" t="e">
        <f t="shared" si="159"/>
        <v>#N/A</v>
      </c>
      <c r="AE324" s="62" t="e">
        <f t="shared" si="160"/>
        <v>#N/A</v>
      </c>
      <c r="AF324" s="62" t="e">
        <f t="shared" si="161"/>
        <v>#N/A</v>
      </c>
      <c r="AG324" s="62">
        <f t="shared" si="162"/>
        <v>0</v>
      </c>
      <c r="AH324" s="62" t="str">
        <f t="shared" si="163"/>
        <v/>
      </c>
      <c r="AI324" s="62">
        <f t="shared" si="164"/>
        <v>0</v>
      </c>
      <c r="AJ324" s="62" t="e">
        <f t="shared" si="165"/>
        <v>#VALUE!</v>
      </c>
      <c r="AK324" s="62" t="e">
        <f t="shared" si="166"/>
        <v>#N/A</v>
      </c>
      <c r="AL324" s="62" t="e">
        <f t="shared" si="167"/>
        <v>#N/A</v>
      </c>
      <c r="AM324" s="62">
        <f t="shared" si="168"/>
        <v>0</v>
      </c>
      <c r="AN324" s="62">
        <f t="shared" si="169"/>
        <v>0</v>
      </c>
      <c r="AO324" s="62"/>
      <c r="AP324" s="62" t="e">
        <f t="shared" si="170"/>
        <v>#N/A</v>
      </c>
      <c r="AQ324" s="62" t="e">
        <f t="shared" si="171"/>
        <v>#VALUE!</v>
      </c>
      <c r="AR324" s="62" t="str">
        <f t="shared" si="172"/>
        <v/>
      </c>
      <c r="AS324" s="62">
        <f t="shared" si="173"/>
        <v>0</v>
      </c>
      <c r="AT324" s="62">
        <f t="shared" si="174"/>
        <v>0</v>
      </c>
      <c r="AU324" s="62">
        <f t="shared" si="175"/>
        <v>0</v>
      </c>
    </row>
    <row r="325" spans="1:47" ht="14.45" customHeight="1" thickBot="1" x14ac:dyDescent="0.25">
      <c r="A325" s="69">
        <f t="shared" si="149"/>
        <v>0</v>
      </c>
      <c r="B325" s="67" t="e">
        <f t="shared" si="150"/>
        <v>#N/A</v>
      </c>
      <c r="C325" s="68"/>
      <c r="D325" s="68"/>
      <c r="E325" s="68"/>
      <c r="F325" s="68"/>
      <c r="G325" s="68"/>
      <c r="H325" s="68"/>
      <c r="I325" s="68"/>
      <c r="J325" s="68"/>
      <c r="K325" s="60"/>
      <c r="L325" s="60"/>
      <c r="M325" s="67">
        <f t="shared" si="151"/>
        <v>0</v>
      </c>
      <c r="N325" s="60"/>
      <c r="O325" s="60"/>
      <c r="P325" s="60" t="e">
        <f t="shared" si="152"/>
        <v>#N/A</v>
      </c>
      <c r="Q325" s="178"/>
      <c r="R325" s="60"/>
      <c r="S325" s="60"/>
      <c r="T325" s="60"/>
      <c r="U325" s="69" t="e">
        <f t="shared" si="153"/>
        <v>#N/A</v>
      </c>
      <c r="V325" s="67" t="e">
        <f t="shared" si="154"/>
        <v>#N/A</v>
      </c>
      <c r="W325" s="67" t="e">
        <f t="shared" si="147"/>
        <v>#N/A</v>
      </c>
      <c r="X325" s="67" t="e">
        <f t="shared" si="155"/>
        <v>#N/A</v>
      </c>
      <c r="Y325" s="67" t="e">
        <f t="shared" si="156"/>
        <v>#N/A</v>
      </c>
      <c r="Z325" s="67" t="e">
        <f t="array" ref="Z325">_xlfn.IFS(H325=1,2,H325=3,1)</f>
        <v>#N/A</v>
      </c>
      <c r="AA325" s="67" t="e">
        <f t="shared" si="157"/>
        <v>#N/A</v>
      </c>
      <c r="AB325" s="67" t="e">
        <f t="shared" si="148"/>
        <v>#N/A</v>
      </c>
      <c r="AC325" s="67" t="e">
        <f t="shared" si="158"/>
        <v>#N/A</v>
      </c>
      <c r="AD325" s="67" t="e">
        <f t="shared" si="159"/>
        <v>#N/A</v>
      </c>
      <c r="AE325" s="67" t="e">
        <f t="shared" si="160"/>
        <v>#N/A</v>
      </c>
      <c r="AF325" s="67" t="e">
        <f t="shared" si="161"/>
        <v>#N/A</v>
      </c>
      <c r="AG325" s="67">
        <f t="shared" si="162"/>
        <v>0</v>
      </c>
      <c r="AH325" s="67" t="str">
        <f t="shared" si="163"/>
        <v/>
      </c>
      <c r="AI325" s="67">
        <f t="shared" si="164"/>
        <v>0</v>
      </c>
      <c r="AJ325" s="67" t="e">
        <f t="shared" si="165"/>
        <v>#VALUE!</v>
      </c>
      <c r="AK325" s="67" t="e">
        <f t="shared" si="166"/>
        <v>#N/A</v>
      </c>
      <c r="AL325" s="67" t="e">
        <f t="shared" si="167"/>
        <v>#N/A</v>
      </c>
      <c r="AM325" s="67">
        <f t="shared" si="168"/>
        <v>0</v>
      </c>
      <c r="AN325" s="67">
        <f t="shared" si="169"/>
        <v>0</v>
      </c>
      <c r="AO325" s="67"/>
      <c r="AP325" s="67" t="e">
        <f t="shared" si="170"/>
        <v>#N/A</v>
      </c>
      <c r="AQ325" s="67" t="e">
        <f t="shared" si="171"/>
        <v>#VALUE!</v>
      </c>
      <c r="AR325" s="67" t="str">
        <f t="shared" si="172"/>
        <v/>
      </c>
      <c r="AS325" s="67">
        <f t="shared" si="173"/>
        <v>0</v>
      </c>
      <c r="AT325" s="67">
        <f t="shared" si="174"/>
        <v>0</v>
      </c>
      <c r="AU325" s="67">
        <f t="shared" si="175"/>
        <v>0</v>
      </c>
    </row>
    <row r="326" spans="1:47" x14ac:dyDescent="0.2">
      <c r="A326" s="16">
        <f t="shared" si="149"/>
        <v>0</v>
      </c>
      <c r="B326" s="14" t="e">
        <f t="shared" si="150"/>
        <v>#N/A</v>
      </c>
      <c r="C326" s="71"/>
      <c r="D326" s="71"/>
      <c r="E326" s="71"/>
      <c r="F326" s="71"/>
      <c r="G326" s="71"/>
      <c r="H326" s="71"/>
      <c r="I326" s="71"/>
      <c r="J326" s="71"/>
      <c r="K326" s="71"/>
      <c r="L326" s="60"/>
      <c r="M326" s="14">
        <f t="shared" si="151"/>
        <v>0</v>
      </c>
      <c r="N326" s="60"/>
      <c r="O326" s="60"/>
      <c r="P326" s="60" t="e">
        <f t="shared" si="152"/>
        <v>#N/A</v>
      </c>
      <c r="Q326" s="178"/>
      <c r="R326" s="60"/>
      <c r="S326" s="60"/>
      <c r="T326" s="60"/>
      <c r="U326" s="16" t="e">
        <f t="shared" si="153"/>
        <v>#N/A</v>
      </c>
      <c r="V326" s="14" t="e">
        <f t="shared" si="154"/>
        <v>#N/A</v>
      </c>
      <c r="W326" s="14" t="e">
        <f t="shared" si="147"/>
        <v>#N/A</v>
      </c>
      <c r="X326" s="14" t="e">
        <f t="shared" si="155"/>
        <v>#N/A</v>
      </c>
      <c r="Y326" s="14" t="e">
        <f t="shared" si="156"/>
        <v>#N/A</v>
      </c>
      <c r="Z326" s="14" t="e">
        <f t="array" ref="Z326">_xlfn.IFS(H326=1,2,H326=3,1)</f>
        <v>#N/A</v>
      </c>
      <c r="AA326" s="14" t="e">
        <f t="shared" si="157"/>
        <v>#N/A</v>
      </c>
      <c r="AB326" s="14" t="e">
        <f t="shared" si="148"/>
        <v>#N/A</v>
      </c>
      <c r="AC326" s="14" t="e">
        <f t="shared" si="158"/>
        <v>#N/A</v>
      </c>
      <c r="AD326" s="14" t="e">
        <f t="shared" si="159"/>
        <v>#N/A</v>
      </c>
      <c r="AE326" s="14" t="e">
        <f t="shared" si="160"/>
        <v>#N/A</v>
      </c>
      <c r="AF326" s="14" t="e">
        <f t="shared" si="161"/>
        <v>#N/A</v>
      </c>
      <c r="AG326" s="14">
        <f t="shared" si="162"/>
        <v>0</v>
      </c>
      <c r="AH326" s="14" t="str">
        <f t="shared" si="163"/>
        <v/>
      </c>
      <c r="AI326" s="14">
        <f t="shared" si="164"/>
        <v>0</v>
      </c>
      <c r="AJ326" s="14" t="e">
        <f t="shared" si="165"/>
        <v>#VALUE!</v>
      </c>
      <c r="AK326" s="14" t="e">
        <f t="shared" si="166"/>
        <v>#N/A</v>
      </c>
      <c r="AL326" s="14" t="e">
        <f t="shared" si="167"/>
        <v>#N/A</v>
      </c>
      <c r="AM326" s="14">
        <f t="shared" si="168"/>
        <v>0</v>
      </c>
      <c r="AN326" s="14">
        <f t="shared" si="169"/>
        <v>0</v>
      </c>
      <c r="AO326" s="14"/>
      <c r="AP326" s="14" t="e">
        <f t="shared" si="170"/>
        <v>#N/A</v>
      </c>
      <c r="AQ326" s="14" t="e">
        <f t="shared" si="171"/>
        <v>#VALUE!</v>
      </c>
      <c r="AR326" s="14" t="str">
        <f t="shared" si="172"/>
        <v/>
      </c>
      <c r="AS326" s="14">
        <f t="shared" si="173"/>
        <v>0</v>
      </c>
      <c r="AT326" s="14">
        <f t="shared" si="174"/>
        <v>0</v>
      </c>
      <c r="AU326" s="14">
        <f t="shared" si="175"/>
        <v>0</v>
      </c>
    </row>
    <row r="327" spans="1:47" x14ac:dyDescent="0.2">
      <c r="A327" s="46">
        <f t="shared" si="149"/>
        <v>0</v>
      </c>
      <c r="B327" s="62" t="e">
        <f t="shared" si="150"/>
        <v>#N/A</v>
      </c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2">
        <f t="shared" si="151"/>
        <v>0</v>
      </c>
      <c r="N327" s="60"/>
      <c r="O327" s="60"/>
      <c r="P327" s="60" t="e">
        <f t="shared" si="152"/>
        <v>#N/A</v>
      </c>
      <c r="Q327" s="178"/>
      <c r="R327" s="60"/>
      <c r="S327" s="60"/>
      <c r="T327" s="60"/>
      <c r="U327" s="46" t="e">
        <f t="shared" si="153"/>
        <v>#N/A</v>
      </c>
      <c r="V327" s="62" t="e">
        <f t="shared" si="154"/>
        <v>#N/A</v>
      </c>
      <c r="W327" s="62" t="e">
        <f t="shared" si="147"/>
        <v>#N/A</v>
      </c>
      <c r="X327" s="62" t="e">
        <f t="shared" si="155"/>
        <v>#N/A</v>
      </c>
      <c r="Y327" s="62" t="e">
        <f t="shared" si="156"/>
        <v>#N/A</v>
      </c>
      <c r="Z327" s="62" t="e">
        <f t="array" ref="Z327">_xlfn.IFS(H327=1,2,H327=3,1)</f>
        <v>#N/A</v>
      </c>
      <c r="AA327" s="62" t="e">
        <f t="shared" si="157"/>
        <v>#N/A</v>
      </c>
      <c r="AB327" s="62" t="e">
        <f t="shared" si="148"/>
        <v>#N/A</v>
      </c>
      <c r="AC327" s="62" t="e">
        <f t="shared" si="158"/>
        <v>#N/A</v>
      </c>
      <c r="AD327" s="62" t="e">
        <f t="shared" si="159"/>
        <v>#N/A</v>
      </c>
      <c r="AE327" s="62" t="e">
        <f t="shared" si="160"/>
        <v>#N/A</v>
      </c>
      <c r="AF327" s="62" t="e">
        <f t="shared" si="161"/>
        <v>#N/A</v>
      </c>
      <c r="AG327" s="62">
        <f t="shared" si="162"/>
        <v>0</v>
      </c>
      <c r="AH327" s="62" t="str">
        <f t="shared" si="163"/>
        <v/>
      </c>
      <c r="AI327" s="62">
        <f t="shared" si="164"/>
        <v>0</v>
      </c>
      <c r="AJ327" s="62" t="e">
        <f t="shared" si="165"/>
        <v>#VALUE!</v>
      </c>
      <c r="AK327" s="62" t="e">
        <f t="shared" si="166"/>
        <v>#N/A</v>
      </c>
      <c r="AL327" s="62" t="e">
        <f t="shared" si="167"/>
        <v>#N/A</v>
      </c>
      <c r="AM327" s="62">
        <f t="shared" si="168"/>
        <v>0</v>
      </c>
      <c r="AN327" s="62">
        <f t="shared" si="169"/>
        <v>0</v>
      </c>
      <c r="AO327" s="62"/>
      <c r="AP327" s="62" t="e">
        <f t="shared" si="170"/>
        <v>#N/A</v>
      </c>
      <c r="AQ327" s="62" t="e">
        <f t="shared" si="171"/>
        <v>#VALUE!</v>
      </c>
      <c r="AR327" s="62" t="str">
        <f t="shared" si="172"/>
        <v/>
      </c>
      <c r="AS327" s="62">
        <f t="shared" si="173"/>
        <v>0</v>
      </c>
      <c r="AT327" s="62">
        <f t="shared" si="174"/>
        <v>0</v>
      </c>
      <c r="AU327" s="62">
        <f t="shared" si="175"/>
        <v>0</v>
      </c>
    </row>
    <row r="328" spans="1:47" x14ac:dyDescent="0.2">
      <c r="A328" s="46">
        <f t="shared" si="149"/>
        <v>0</v>
      </c>
      <c r="B328" s="62" t="e">
        <f t="shared" si="150"/>
        <v>#N/A</v>
      </c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2">
        <f t="shared" si="151"/>
        <v>0</v>
      </c>
      <c r="N328" s="60"/>
      <c r="O328" s="60"/>
      <c r="P328" s="60" t="e">
        <f t="shared" si="152"/>
        <v>#N/A</v>
      </c>
      <c r="Q328" s="178"/>
      <c r="R328" s="60"/>
      <c r="S328" s="60"/>
      <c r="T328" s="60"/>
      <c r="U328" s="46" t="e">
        <f t="shared" si="153"/>
        <v>#N/A</v>
      </c>
      <c r="V328" s="62" t="e">
        <f t="shared" si="154"/>
        <v>#N/A</v>
      </c>
      <c r="W328" s="62" t="e">
        <f t="shared" si="147"/>
        <v>#N/A</v>
      </c>
      <c r="X328" s="62" t="e">
        <f t="shared" si="155"/>
        <v>#N/A</v>
      </c>
      <c r="Y328" s="62" t="e">
        <f t="shared" si="156"/>
        <v>#N/A</v>
      </c>
      <c r="Z328" s="62" t="e">
        <f t="array" ref="Z328">_xlfn.IFS(H328=1,2,H328=3,1)</f>
        <v>#N/A</v>
      </c>
      <c r="AA328" s="62" t="e">
        <f t="shared" si="157"/>
        <v>#N/A</v>
      </c>
      <c r="AB328" s="62" t="e">
        <f t="shared" si="148"/>
        <v>#N/A</v>
      </c>
      <c r="AC328" s="62" t="e">
        <f t="shared" si="158"/>
        <v>#N/A</v>
      </c>
      <c r="AD328" s="62" t="e">
        <f t="shared" si="159"/>
        <v>#N/A</v>
      </c>
      <c r="AE328" s="62" t="e">
        <f t="shared" si="160"/>
        <v>#N/A</v>
      </c>
      <c r="AF328" s="62" t="e">
        <f t="shared" si="161"/>
        <v>#N/A</v>
      </c>
      <c r="AG328" s="62">
        <f t="shared" si="162"/>
        <v>0</v>
      </c>
      <c r="AH328" s="62" t="str">
        <f t="shared" si="163"/>
        <v/>
      </c>
      <c r="AI328" s="62">
        <f t="shared" si="164"/>
        <v>0</v>
      </c>
      <c r="AJ328" s="62" t="e">
        <f t="shared" si="165"/>
        <v>#VALUE!</v>
      </c>
      <c r="AK328" s="62" t="e">
        <f t="shared" si="166"/>
        <v>#N/A</v>
      </c>
      <c r="AL328" s="62" t="e">
        <f t="shared" si="167"/>
        <v>#N/A</v>
      </c>
      <c r="AM328" s="62">
        <f t="shared" si="168"/>
        <v>0</v>
      </c>
      <c r="AN328" s="62">
        <f t="shared" si="169"/>
        <v>0</v>
      </c>
      <c r="AO328" s="62"/>
      <c r="AP328" s="62" t="e">
        <f t="shared" si="170"/>
        <v>#N/A</v>
      </c>
      <c r="AQ328" s="62" t="e">
        <f t="shared" si="171"/>
        <v>#VALUE!</v>
      </c>
      <c r="AR328" s="62" t="str">
        <f t="shared" si="172"/>
        <v/>
      </c>
      <c r="AS328" s="62">
        <f t="shared" si="173"/>
        <v>0</v>
      </c>
      <c r="AT328" s="62">
        <f t="shared" si="174"/>
        <v>0</v>
      </c>
      <c r="AU328" s="62">
        <f t="shared" si="175"/>
        <v>0</v>
      </c>
    </row>
    <row r="329" spans="1:47" x14ac:dyDescent="0.2">
      <c r="A329" s="46">
        <f t="shared" si="149"/>
        <v>0</v>
      </c>
      <c r="B329" s="62" t="e">
        <f t="shared" si="150"/>
        <v>#N/A</v>
      </c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2">
        <f t="shared" si="151"/>
        <v>0</v>
      </c>
      <c r="N329" s="60"/>
      <c r="O329" s="60"/>
      <c r="P329" s="60" t="e">
        <f t="shared" si="152"/>
        <v>#N/A</v>
      </c>
      <c r="Q329" s="178"/>
      <c r="R329" s="60"/>
      <c r="S329" s="60"/>
      <c r="T329" s="60"/>
      <c r="U329" s="46" t="e">
        <f t="shared" si="153"/>
        <v>#N/A</v>
      </c>
      <c r="V329" s="62" t="e">
        <f t="shared" si="154"/>
        <v>#N/A</v>
      </c>
      <c r="W329" s="62" t="e">
        <f t="shared" si="147"/>
        <v>#N/A</v>
      </c>
      <c r="X329" s="62" t="e">
        <f t="shared" si="155"/>
        <v>#N/A</v>
      </c>
      <c r="Y329" s="62" t="e">
        <f t="shared" si="156"/>
        <v>#N/A</v>
      </c>
      <c r="Z329" s="62" t="e">
        <f t="array" ref="Z329">_xlfn.IFS(H329=1,2,H329=3,1)</f>
        <v>#N/A</v>
      </c>
      <c r="AA329" s="62" t="e">
        <f t="shared" si="157"/>
        <v>#N/A</v>
      </c>
      <c r="AB329" s="62" t="e">
        <f t="shared" si="148"/>
        <v>#N/A</v>
      </c>
      <c r="AC329" s="62" t="e">
        <f t="shared" si="158"/>
        <v>#N/A</v>
      </c>
      <c r="AD329" s="62" t="e">
        <f t="shared" si="159"/>
        <v>#N/A</v>
      </c>
      <c r="AE329" s="62" t="e">
        <f t="shared" si="160"/>
        <v>#N/A</v>
      </c>
      <c r="AF329" s="62" t="e">
        <f t="shared" si="161"/>
        <v>#N/A</v>
      </c>
      <c r="AG329" s="62">
        <f t="shared" si="162"/>
        <v>0</v>
      </c>
      <c r="AH329" s="62" t="str">
        <f t="shared" si="163"/>
        <v/>
      </c>
      <c r="AI329" s="62">
        <f t="shared" si="164"/>
        <v>0</v>
      </c>
      <c r="AJ329" s="62" t="e">
        <f t="shared" si="165"/>
        <v>#VALUE!</v>
      </c>
      <c r="AK329" s="62" t="e">
        <f t="shared" si="166"/>
        <v>#N/A</v>
      </c>
      <c r="AL329" s="62" t="e">
        <f t="shared" si="167"/>
        <v>#N/A</v>
      </c>
      <c r="AM329" s="62">
        <f t="shared" si="168"/>
        <v>0</v>
      </c>
      <c r="AN329" s="62">
        <f t="shared" si="169"/>
        <v>0</v>
      </c>
      <c r="AO329" s="62"/>
      <c r="AP329" s="62" t="e">
        <f t="shared" si="170"/>
        <v>#N/A</v>
      </c>
      <c r="AQ329" s="62" t="e">
        <f t="shared" si="171"/>
        <v>#VALUE!</v>
      </c>
      <c r="AR329" s="62" t="str">
        <f t="shared" si="172"/>
        <v/>
      </c>
      <c r="AS329" s="62">
        <f t="shared" si="173"/>
        <v>0</v>
      </c>
      <c r="AT329" s="62">
        <f t="shared" si="174"/>
        <v>0</v>
      </c>
      <c r="AU329" s="62">
        <f t="shared" si="175"/>
        <v>0</v>
      </c>
    </row>
    <row r="330" spans="1:47" x14ac:dyDescent="0.2">
      <c r="A330" s="46">
        <f t="shared" si="149"/>
        <v>0</v>
      </c>
      <c r="B330" s="62" t="e">
        <f t="shared" si="150"/>
        <v>#N/A</v>
      </c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2">
        <f t="shared" si="151"/>
        <v>0</v>
      </c>
      <c r="N330" s="60"/>
      <c r="O330" s="60"/>
      <c r="P330" s="60" t="e">
        <f t="shared" si="152"/>
        <v>#N/A</v>
      </c>
      <c r="Q330" s="178"/>
      <c r="R330" s="60"/>
      <c r="S330" s="60"/>
      <c r="T330" s="60"/>
      <c r="U330" s="46" t="e">
        <f t="shared" si="153"/>
        <v>#N/A</v>
      </c>
      <c r="V330" s="62" t="e">
        <f t="shared" si="154"/>
        <v>#N/A</v>
      </c>
      <c r="W330" s="62" t="e">
        <f t="shared" si="147"/>
        <v>#N/A</v>
      </c>
      <c r="X330" s="62" t="e">
        <f t="shared" si="155"/>
        <v>#N/A</v>
      </c>
      <c r="Y330" s="62" t="e">
        <f t="shared" si="156"/>
        <v>#N/A</v>
      </c>
      <c r="Z330" s="62" t="e">
        <f t="array" ref="Z330">_xlfn.IFS(H330=1,2,H330=3,1)</f>
        <v>#N/A</v>
      </c>
      <c r="AA330" s="62" t="e">
        <f t="shared" si="157"/>
        <v>#N/A</v>
      </c>
      <c r="AB330" s="62" t="e">
        <f t="shared" si="148"/>
        <v>#N/A</v>
      </c>
      <c r="AC330" s="62" t="e">
        <f t="shared" si="158"/>
        <v>#N/A</v>
      </c>
      <c r="AD330" s="62" t="e">
        <f t="shared" si="159"/>
        <v>#N/A</v>
      </c>
      <c r="AE330" s="62" t="e">
        <f t="shared" si="160"/>
        <v>#N/A</v>
      </c>
      <c r="AF330" s="62" t="e">
        <f t="shared" si="161"/>
        <v>#N/A</v>
      </c>
      <c r="AG330" s="62">
        <f t="shared" si="162"/>
        <v>0</v>
      </c>
      <c r="AH330" s="62" t="str">
        <f t="shared" si="163"/>
        <v/>
      </c>
      <c r="AI330" s="62">
        <f t="shared" si="164"/>
        <v>0</v>
      </c>
      <c r="AJ330" s="62" t="e">
        <f t="shared" si="165"/>
        <v>#VALUE!</v>
      </c>
      <c r="AK330" s="62" t="e">
        <f t="shared" si="166"/>
        <v>#N/A</v>
      </c>
      <c r="AL330" s="62" t="e">
        <f t="shared" si="167"/>
        <v>#N/A</v>
      </c>
      <c r="AM330" s="62">
        <f t="shared" si="168"/>
        <v>0</v>
      </c>
      <c r="AN330" s="62">
        <f t="shared" si="169"/>
        <v>0</v>
      </c>
      <c r="AO330" s="62"/>
      <c r="AP330" s="62" t="e">
        <f t="shared" si="170"/>
        <v>#N/A</v>
      </c>
      <c r="AQ330" s="62" t="e">
        <f t="shared" si="171"/>
        <v>#VALUE!</v>
      </c>
      <c r="AR330" s="62" t="str">
        <f t="shared" si="172"/>
        <v/>
      </c>
      <c r="AS330" s="62">
        <f t="shared" si="173"/>
        <v>0</v>
      </c>
      <c r="AT330" s="62">
        <f t="shared" si="174"/>
        <v>0</v>
      </c>
      <c r="AU330" s="62">
        <f t="shared" si="175"/>
        <v>0</v>
      </c>
    </row>
    <row r="331" spans="1:47" x14ac:dyDescent="0.2">
      <c r="A331" s="46">
        <f t="shared" si="149"/>
        <v>0</v>
      </c>
      <c r="B331" s="62" t="e">
        <f t="shared" si="150"/>
        <v>#N/A</v>
      </c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2">
        <f t="shared" si="151"/>
        <v>0</v>
      </c>
      <c r="N331" s="60"/>
      <c r="O331" s="60"/>
      <c r="P331" s="60" t="e">
        <f t="shared" si="152"/>
        <v>#N/A</v>
      </c>
      <c r="Q331" s="178"/>
      <c r="R331" s="60"/>
      <c r="S331" s="60"/>
      <c r="T331" s="60"/>
      <c r="U331" s="46" t="e">
        <f t="shared" si="153"/>
        <v>#N/A</v>
      </c>
      <c r="V331" s="62" t="e">
        <f t="shared" si="154"/>
        <v>#N/A</v>
      </c>
      <c r="W331" s="62" t="e">
        <f t="shared" si="147"/>
        <v>#N/A</v>
      </c>
      <c r="X331" s="62" t="e">
        <f t="shared" si="155"/>
        <v>#N/A</v>
      </c>
      <c r="Y331" s="62" t="e">
        <f t="shared" si="156"/>
        <v>#N/A</v>
      </c>
      <c r="Z331" s="62" t="e">
        <f t="array" ref="Z331">_xlfn.IFS(H331=1,2,H331=3,1)</f>
        <v>#N/A</v>
      </c>
      <c r="AA331" s="62" t="e">
        <f t="shared" si="157"/>
        <v>#N/A</v>
      </c>
      <c r="AB331" s="62" t="e">
        <f t="shared" si="148"/>
        <v>#N/A</v>
      </c>
      <c r="AC331" s="62" t="e">
        <f t="shared" si="158"/>
        <v>#N/A</v>
      </c>
      <c r="AD331" s="62" t="e">
        <f t="shared" si="159"/>
        <v>#N/A</v>
      </c>
      <c r="AE331" s="62" t="e">
        <f t="shared" si="160"/>
        <v>#N/A</v>
      </c>
      <c r="AF331" s="62" t="e">
        <f t="shared" si="161"/>
        <v>#N/A</v>
      </c>
      <c r="AG331" s="62">
        <f t="shared" si="162"/>
        <v>0</v>
      </c>
      <c r="AH331" s="62" t="str">
        <f t="shared" si="163"/>
        <v/>
      </c>
      <c r="AI331" s="62">
        <f t="shared" si="164"/>
        <v>0</v>
      </c>
      <c r="AJ331" s="62" t="e">
        <f t="shared" si="165"/>
        <v>#VALUE!</v>
      </c>
      <c r="AK331" s="62" t="e">
        <f t="shared" si="166"/>
        <v>#N/A</v>
      </c>
      <c r="AL331" s="62" t="e">
        <f t="shared" si="167"/>
        <v>#N/A</v>
      </c>
      <c r="AM331" s="62">
        <f t="shared" si="168"/>
        <v>0</v>
      </c>
      <c r="AN331" s="62">
        <f t="shared" si="169"/>
        <v>0</v>
      </c>
      <c r="AO331" s="62"/>
      <c r="AP331" s="62" t="e">
        <f t="shared" si="170"/>
        <v>#N/A</v>
      </c>
      <c r="AQ331" s="62" t="e">
        <f t="shared" si="171"/>
        <v>#VALUE!</v>
      </c>
      <c r="AR331" s="62" t="str">
        <f t="shared" si="172"/>
        <v/>
      </c>
      <c r="AS331" s="62">
        <f t="shared" si="173"/>
        <v>0</v>
      </c>
      <c r="AT331" s="62">
        <f t="shared" si="174"/>
        <v>0</v>
      </c>
      <c r="AU331" s="62">
        <f t="shared" si="175"/>
        <v>0</v>
      </c>
    </row>
    <row r="332" spans="1:47" x14ac:dyDescent="0.2">
      <c r="A332" s="46">
        <f t="shared" si="149"/>
        <v>0</v>
      </c>
      <c r="B332" s="62" t="e">
        <f t="shared" si="150"/>
        <v>#N/A</v>
      </c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2">
        <f t="shared" si="151"/>
        <v>0</v>
      </c>
      <c r="N332" s="60"/>
      <c r="O332" s="60"/>
      <c r="P332" s="60" t="e">
        <f t="shared" si="152"/>
        <v>#N/A</v>
      </c>
      <c r="Q332" s="178"/>
      <c r="R332" s="60"/>
      <c r="S332" s="60"/>
      <c r="T332" s="60"/>
      <c r="U332" s="46" t="e">
        <f t="shared" si="153"/>
        <v>#N/A</v>
      </c>
      <c r="V332" s="62" t="e">
        <f t="shared" si="154"/>
        <v>#N/A</v>
      </c>
      <c r="W332" s="62" t="e">
        <f t="shared" si="147"/>
        <v>#N/A</v>
      </c>
      <c r="X332" s="62" t="e">
        <f t="shared" si="155"/>
        <v>#N/A</v>
      </c>
      <c r="Y332" s="62" t="e">
        <f t="shared" si="156"/>
        <v>#N/A</v>
      </c>
      <c r="Z332" s="62" t="e">
        <f t="array" ref="Z332">_xlfn.IFS(H332=1,2,H332=3,1)</f>
        <v>#N/A</v>
      </c>
      <c r="AA332" s="62" t="e">
        <f t="shared" si="157"/>
        <v>#N/A</v>
      </c>
      <c r="AB332" s="62" t="e">
        <f t="shared" si="148"/>
        <v>#N/A</v>
      </c>
      <c r="AC332" s="62" t="e">
        <f t="shared" si="158"/>
        <v>#N/A</v>
      </c>
      <c r="AD332" s="62" t="e">
        <f t="shared" si="159"/>
        <v>#N/A</v>
      </c>
      <c r="AE332" s="62" t="e">
        <f t="shared" si="160"/>
        <v>#N/A</v>
      </c>
      <c r="AF332" s="62" t="e">
        <f t="shared" si="161"/>
        <v>#N/A</v>
      </c>
      <c r="AG332" s="62">
        <f t="shared" si="162"/>
        <v>0</v>
      </c>
      <c r="AH332" s="62" t="str">
        <f t="shared" si="163"/>
        <v/>
      </c>
      <c r="AI332" s="62">
        <f t="shared" si="164"/>
        <v>0</v>
      </c>
      <c r="AJ332" s="62" t="e">
        <f t="shared" si="165"/>
        <v>#VALUE!</v>
      </c>
      <c r="AK332" s="62" t="e">
        <f t="shared" si="166"/>
        <v>#N/A</v>
      </c>
      <c r="AL332" s="62" t="e">
        <f t="shared" si="167"/>
        <v>#N/A</v>
      </c>
      <c r="AM332" s="62">
        <f t="shared" si="168"/>
        <v>0</v>
      </c>
      <c r="AN332" s="62">
        <f t="shared" si="169"/>
        <v>0</v>
      </c>
      <c r="AO332" s="62"/>
      <c r="AP332" s="62" t="e">
        <f t="shared" si="170"/>
        <v>#N/A</v>
      </c>
      <c r="AQ332" s="62" t="e">
        <f t="shared" si="171"/>
        <v>#VALUE!</v>
      </c>
      <c r="AR332" s="62" t="str">
        <f t="shared" si="172"/>
        <v/>
      </c>
      <c r="AS332" s="62">
        <f t="shared" si="173"/>
        <v>0</v>
      </c>
      <c r="AT332" s="62">
        <f t="shared" si="174"/>
        <v>0</v>
      </c>
      <c r="AU332" s="62">
        <f t="shared" si="175"/>
        <v>0</v>
      </c>
    </row>
    <row r="333" spans="1:47" x14ac:dyDescent="0.2">
      <c r="A333" s="46">
        <f t="shared" si="149"/>
        <v>0</v>
      </c>
      <c r="B333" s="62" t="e">
        <f t="shared" si="150"/>
        <v>#N/A</v>
      </c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2">
        <f t="shared" si="151"/>
        <v>0</v>
      </c>
      <c r="N333" s="60"/>
      <c r="O333" s="60"/>
      <c r="P333" s="60" t="e">
        <f t="shared" si="152"/>
        <v>#N/A</v>
      </c>
      <c r="Q333" s="178"/>
      <c r="R333" s="60"/>
      <c r="S333" s="60"/>
      <c r="T333" s="60"/>
      <c r="U333" s="46" t="e">
        <f t="shared" si="153"/>
        <v>#N/A</v>
      </c>
      <c r="V333" s="62" t="e">
        <f t="shared" si="154"/>
        <v>#N/A</v>
      </c>
      <c r="W333" s="62" t="e">
        <f t="shared" si="147"/>
        <v>#N/A</v>
      </c>
      <c r="X333" s="62" t="e">
        <f t="shared" si="155"/>
        <v>#N/A</v>
      </c>
      <c r="Y333" s="62" t="e">
        <f t="shared" si="156"/>
        <v>#N/A</v>
      </c>
      <c r="Z333" s="62" t="e">
        <f t="array" ref="Z333">_xlfn.IFS(H333=1,2,H333=3,1)</f>
        <v>#N/A</v>
      </c>
      <c r="AA333" s="62" t="e">
        <f t="shared" si="157"/>
        <v>#N/A</v>
      </c>
      <c r="AB333" s="62" t="e">
        <f t="shared" si="148"/>
        <v>#N/A</v>
      </c>
      <c r="AC333" s="62" t="e">
        <f t="shared" si="158"/>
        <v>#N/A</v>
      </c>
      <c r="AD333" s="62" t="e">
        <f t="shared" si="159"/>
        <v>#N/A</v>
      </c>
      <c r="AE333" s="62" t="e">
        <f t="shared" si="160"/>
        <v>#N/A</v>
      </c>
      <c r="AF333" s="62" t="e">
        <f t="shared" si="161"/>
        <v>#N/A</v>
      </c>
      <c r="AG333" s="62">
        <f t="shared" si="162"/>
        <v>0</v>
      </c>
      <c r="AH333" s="62" t="str">
        <f t="shared" si="163"/>
        <v/>
      </c>
      <c r="AI333" s="62">
        <f t="shared" si="164"/>
        <v>0</v>
      </c>
      <c r="AJ333" s="62" t="e">
        <f t="shared" si="165"/>
        <v>#VALUE!</v>
      </c>
      <c r="AK333" s="62" t="e">
        <f t="shared" si="166"/>
        <v>#N/A</v>
      </c>
      <c r="AL333" s="62" t="e">
        <f t="shared" si="167"/>
        <v>#N/A</v>
      </c>
      <c r="AM333" s="62">
        <f t="shared" si="168"/>
        <v>0</v>
      </c>
      <c r="AN333" s="62">
        <f t="shared" si="169"/>
        <v>0</v>
      </c>
      <c r="AO333" s="62"/>
      <c r="AP333" s="62" t="e">
        <f t="shared" si="170"/>
        <v>#N/A</v>
      </c>
      <c r="AQ333" s="62" t="e">
        <f t="shared" si="171"/>
        <v>#VALUE!</v>
      </c>
      <c r="AR333" s="62" t="str">
        <f t="shared" si="172"/>
        <v/>
      </c>
      <c r="AS333" s="62">
        <f t="shared" si="173"/>
        <v>0</v>
      </c>
      <c r="AT333" s="62">
        <f t="shared" si="174"/>
        <v>0</v>
      </c>
      <c r="AU333" s="62">
        <f t="shared" si="175"/>
        <v>0</v>
      </c>
    </row>
    <row r="334" spans="1:47" x14ac:dyDescent="0.2">
      <c r="A334" s="46">
        <f t="shared" si="149"/>
        <v>0</v>
      </c>
      <c r="B334" s="62" t="e">
        <f t="shared" si="150"/>
        <v>#N/A</v>
      </c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2">
        <f t="shared" si="151"/>
        <v>0</v>
      </c>
      <c r="N334" s="60"/>
      <c r="O334" s="60"/>
      <c r="P334" s="60" t="e">
        <f t="shared" si="152"/>
        <v>#N/A</v>
      </c>
      <c r="Q334" s="178"/>
      <c r="R334" s="60"/>
      <c r="S334" s="60"/>
      <c r="T334" s="60"/>
      <c r="U334" s="46" t="e">
        <f t="shared" si="153"/>
        <v>#N/A</v>
      </c>
      <c r="V334" s="62" t="e">
        <f t="shared" si="154"/>
        <v>#N/A</v>
      </c>
      <c r="W334" s="62" t="e">
        <f t="shared" si="147"/>
        <v>#N/A</v>
      </c>
      <c r="X334" s="62" t="e">
        <f t="shared" si="155"/>
        <v>#N/A</v>
      </c>
      <c r="Y334" s="62" t="e">
        <f t="shared" si="156"/>
        <v>#N/A</v>
      </c>
      <c r="Z334" s="62" t="e">
        <f t="array" ref="Z334">_xlfn.IFS(H334=1,2,H334=3,1)</f>
        <v>#N/A</v>
      </c>
      <c r="AA334" s="62" t="e">
        <f t="shared" si="157"/>
        <v>#N/A</v>
      </c>
      <c r="AB334" s="62" t="e">
        <f t="shared" si="148"/>
        <v>#N/A</v>
      </c>
      <c r="AC334" s="62" t="e">
        <f t="shared" si="158"/>
        <v>#N/A</v>
      </c>
      <c r="AD334" s="62" t="e">
        <f t="shared" si="159"/>
        <v>#N/A</v>
      </c>
      <c r="AE334" s="62" t="e">
        <f t="shared" si="160"/>
        <v>#N/A</v>
      </c>
      <c r="AF334" s="62" t="e">
        <f t="shared" si="161"/>
        <v>#N/A</v>
      </c>
      <c r="AG334" s="62">
        <f t="shared" si="162"/>
        <v>0</v>
      </c>
      <c r="AH334" s="62" t="str">
        <f t="shared" si="163"/>
        <v/>
      </c>
      <c r="AI334" s="62">
        <f t="shared" si="164"/>
        <v>0</v>
      </c>
      <c r="AJ334" s="62" t="e">
        <f t="shared" si="165"/>
        <v>#VALUE!</v>
      </c>
      <c r="AK334" s="62" t="e">
        <f t="shared" si="166"/>
        <v>#N/A</v>
      </c>
      <c r="AL334" s="62" t="e">
        <f t="shared" si="167"/>
        <v>#N/A</v>
      </c>
      <c r="AM334" s="62">
        <f t="shared" si="168"/>
        <v>0</v>
      </c>
      <c r="AN334" s="62">
        <f t="shared" si="169"/>
        <v>0</v>
      </c>
      <c r="AO334" s="62"/>
      <c r="AP334" s="62" t="e">
        <f t="shared" si="170"/>
        <v>#N/A</v>
      </c>
      <c r="AQ334" s="62" t="e">
        <f t="shared" si="171"/>
        <v>#VALUE!</v>
      </c>
      <c r="AR334" s="62" t="str">
        <f t="shared" si="172"/>
        <v/>
      </c>
      <c r="AS334" s="62">
        <f t="shared" si="173"/>
        <v>0</v>
      </c>
      <c r="AT334" s="62">
        <f t="shared" si="174"/>
        <v>0</v>
      </c>
      <c r="AU334" s="62">
        <f t="shared" si="175"/>
        <v>0</v>
      </c>
    </row>
    <row r="335" spans="1:47" x14ac:dyDescent="0.2">
      <c r="A335" s="46">
        <f t="shared" si="149"/>
        <v>0</v>
      </c>
      <c r="B335" s="62" t="e">
        <f t="shared" si="150"/>
        <v>#N/A</v>
      </c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2">
        <f t="shared" si="151"/>
        <v>0</v>
      </c>
      <c r="N335" s="60"/>
      <c r="O335" s="60"/>
      <c r="P335" s="60" t="e">
        <f t="shared" si="152"/>
        <v>#N/A</v>
      </c>
      <c r="Q335" s="178"/>
      <c r="R335" s="60"/>
      <c r="S335" s="60"/>
      <c r="T335" s="60"/>
      <c r="U335" s="46" t="e">
        <f t="shared" si="153"/>
        <v>#N/A</v>
      </c>
      <c r="V335" s="62" t="e">
        <f t="shared" si="154"/>
        <v>#N/A</v>
      </c>
      <c r="W335" s="62" t="e">
        <f t="shared" si="147"/>
        <v>#N/A</v>
      </c>
      <c r="X335" s="62" t="e">
        <f t="shared" si="155"/>
        <v>#N/A</v>
      </c>
      <c r="Y335" s="62" t="e">
        <f t="shared" si="156"/>
        <v>#N/A</v>
      </c>
      <c r="Z335" s="62" t="e">
        <f t="array" ref="Z335">_xlfn.IFS(H335=1,2,H335=3,1)</f>
        <v>#N/A</v>
      </c>
      <c r="AA335" s="62" t="e">
        <f t="shared" si="157"/>
        <v>#N/A</v>
      </c>
      <c r="AB335" s="62" t="e">
        <f t="shared" si="148"/>
        <v>#N/A</v>
      </c>
      <c r="AC335" s="62" t="e">
        <f t="shared" si="158"/>
        <v>#N/A</v>
      </c>
      <c r="AD335" s="62" t="e">
        <f t="shared" si="159"/>
        <v>#N/A</v>
      </c>
      <c r="AE335" s="62" t="e">
        <f t="shared" si="160"/>
        <v>#N/A</v>
      </c>
      <c r="AF335" s="62" t="e">
        <f t="shared" si="161"/>
        <v>#N/A</v>
      </c>
      <c r="AG335" s="62">
        <f t="shared" si="162"/>
        <v>0</v>
      </c>
      <c r="AH335" s="62" t="str">
        <f t="shared" si="163"/>
        <v/>
      </c>
      <c r="AI335" s="62">
        <f t="shared" si="164"/>
        <v>0</v>
      </c>
      <c r="AJ335" s="62" t="e">
        <f t="shared" si="165"/>
        <v>#VALUE!</v>
      </c>
      <c r="AK335" s="62" t="e">
        <f t="shared" si="166"/>
        <v>#N/A</v>
      </c>
      <c r="AL335" s="62" t="e">
        <f t="shared" si="167"/>
        <v>#N/A</v>
      </c>
      <c r="AM335" s="62">
        <f t="shared" si="168"/>
        <v>0</v>
      </c>
      <c r="AN335" s="62">
        <f t="shared" si="169"/>
        <v>0</v>
      </c>
      <c r="AO335" s="62"/>
      <c r="AP335" s="62" t="e">
        <f t="shared" si="170"/>
        <v>#N/A</v>
      </c>
      <c r="AQ335" s="62" t="e">
        <f t="shared" si="171"/>
        <v>#VALUE!</v>
      </c>
      <c r="AR335" s="62" t="str">
        <f t="shared" si="172"/>
        <v/>
      </c>
      <c r="AS335" s="62">
        <f t="shared" si="173"/>
        <v>0</v>
      </c>
      <c r="AT335" s="62">
        <f t="shared" si="174"/>
        <v>0</v>
      </c>
      <c r="AU335" s="62">
        <f t="shared" si="175"/>
        <v>0</v>
      </c>
    </row>
    <row r="336" spans="1:47" x14ac:dyDescent="0.2">
      <c r="A336" s="46">
        <f t="shared" si="149"/>
        <v>0</v>
      </c>
      <c r="B336" s="62" t="e">
        <f t="shared" si="150"/>
        <v>#N/A</v>
      </c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2">
        <f t="shared" si="151"/>
        <v>0</v>
      </c>
      <c r="N336" s="60"/>
      <c r="O336" s="60"/>
      <c r="P336" s="60" t="e">
        <f t="shared" si="152"/>
        <v>#N/A</v>
      </c>
      <c r="Q336" s="178"/>
      <c r="R336" s="60"/>
      <c r="S336" s="60"/>
      <c r="T336" s="60"/>
      <c r="U336" s="46" t="e">
        <f t="shared" si="153"/>
        <v>#N/A</v>
      </c>
      <c r="V336" s="62" t="e">
        <f t="shared" si="154"/>
        <v>#N/A</v>
      </c>
      <c r="W336" s="62" t="e">
        <f t="shared" si="147"/>
        <v>#N/A</v>
      </c>
      <c r="X336" s="62" t="e">
        <f t="shared" si="155"/>
        <v>#N/A</v>
      </c>
      <c r="Y336" s="62" t="e">
        <f t="shared" si="156"/>
        <v>#N/A</v>
      </c>
      <c r="Z336" s="62" t="e">
        <f t="array" ref="Z336">_xlfn.IFS(H336=1,2,H336=3,1)</f>
        <v>#N/A</v>
      </c>
      <c r="AA336" s="62" t="e">
        <f t="shared" si="157"/>
        <v>#N/A</v>
      </c>
      <c r="AB336" s="62" t="e">
        <f t="shared" si="148"/>
        <v>#N/A</v>
      </c>
      <c r="AC336" s="62" t="e">
        <f t="shared" si="158"/>
        <v>#N/A</v>
      </c>
      <c r="AD336" s="62" t="e">
        <f t="shared" si="159"/>
        <v>#N/A</v>
      </c>
      <c r="AE336" s="62" t="e">
        <f t="shared" si="160"/>
        <v>#N/A</v>
      </c>
      <c r="AF336" s="62" t="e">
        <f t="shared" si="161"/>
        <v>#N/A</v>
      </c>
      <c r="AG336" s="62">
        <f t="shared" si="162"/>
        <v>0</v>
      </c>
      <c r="AH336" s="62" t="str">
        <f t="shared" si="163"/>
        <v/>
      </c>
      <c r="AI336" s="62">
        <f t="shared" si="164"/>
        <v>0</v>
      </c>
      <c r="AJ336" s="62" t="e">
        <f t="shared" si="165"/>
        <v>#VALUE!</v>
      </c>
      <c r="AK336" s="62" t="e">
        <f t="shared" si="166"/>
        <v>#N/A</v>
      </c>
      <c r="AL336" s="62" t="e">
        <f t="shared" si="167"/>
        <v>#N/A</v>
      </c>
      <c r="AM336" s="62">
        <f t="shared" si="168"/>
        <v>0</v>
      </c>
      <c r="AN336" s="62">
        <f t="shared" si="169"/>
        <v>0</v>
      </c>
      <c r="AO336" s="62"/>
      <c r="AP336" s="62" t="e">
        <f t="shared" si="170"/>
        <v>#N/A</v>
      </c>
      <c r="AQ336" s="62" t="e">
        <f t="shared" si="171"/>
        <v>#VALUE!</v>
      </c>
      <c r="AR336" s="62" t="str">
        <f t="shared" si="172"/>
        <v/>
      </c>
      <c r="AS336" s="62">
        <f t="shared" si="173"/>
        <v>0</v>
      </c>
      <c r="AT336" s="62">
        <f t="shared" si="174"/>
        <v>0</v>
      </c>
      <c r="AU336" s="62">
        <f t="shared" si="175"/>
        <v>0</v>
      </c>
    </row>
    <row r="337" spans="1:47" x14ac:dyDescent="0.2">
      <c r="A337" s="46">
        <f t="shared" si="149"/>
        <v>0</v>
      </c>
      <c r="B337" s="62" t="e">
        <f t="shared" si="150"/>
        <v>#N/A</v>
      </c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2">
        <f t="shared" si="151"/>
        <v>0</v>
      </c>
      <c r="N337" s="60"/>
      <c r="O337" s="60"/>
      <c r="P337" s="60" t="e">
        <f t="shared" si="152"/>
        <v>#N/A</v>
      </c>
      <c r="Q337" s="178"/>
      <c r="R337" s="60"/>
      <c r="S337" s="60"/>
      <c r="T337" s="60"/>
      <c r="U337" s="46" t="e">
        <f t="shared" si="153"/>
        <v>#N/A</v>
      </c>
      <c r="V337" s="62" t="e">
        <f t="shared" si="154"/>
        <v>#N/A</v>
      </c>
      <c r="W337" s="62" t="e">
        <f t="shared" si="147"/>
        <v>#N/A</v>
      </c>
      <c r="X337" s="62" t="e">
        <f t="shared" si="155"/>
        <v>#N/A</v>
      </c>
      <c r="Y337" s="62" t="e">
        <f t="shared" si="156"/>
        <v>#N/A</v>
      </c>
      <c r="Z337" s="62" t="e">
        <f t="array" ref="Z337">_xlfn.IFS(H337=1,2,H337=3,1)</f>
        <v>#N/A</v>
      </c>
      <c r="AA337" s="62" t="e">
        <f t="shared" si="157"/>
        <v>#N/A</v>
      </c>
      <c r="AB337" s="62" t="e">
        <f t="shared" si="148"/>
        <v>#N/A</v>
      </c>
      <c r="AC337" s="62" t="e">
        <f t="shared" si="158"/>
        <v>#N/A</v>
      </c>
      <c r="AD337" s="62" t="e">
        <f t="shared" si="159"/>
        <v>#N/A</v>
      </c>
      <c r="AE337" s="62" t="e">
        <f t="shared" si="160"/>
        <v>#N/A</v>
      </c>
      <c r="AF337" s="62" t="e">
        <f t="shared" si="161"/>
        <v>#N/A</v>
      </c>
      <c r="AG337" s="62">
        <f t="shared" si="162"/>
        <v>0</v>
      </c>
      <c r="AH337" s="62" t="str">
        <f t="shared" si="163"/>
        <v/>
      </c>
      <c r="AI337" s="62">
        <f t="shared" si="164"/>
        <v>0</v>
      </c>
      <c r="AJ337" s="62" t="e">
        <f t="shared" si="165"/>
        <v>#VALUE!</v>
      </c>
      <c r="AK337" s="62" t="e">
        <f t="shared" si="166"/>
        <v>#N/A</v>
      </c>
      <c r="AL337" s="62" t="e">
        <f t="shared" si="167"/>
        <v>#N/A</v>
      </c>
      <c r="AM337" s="62">
        <f t="shared" si="168"/>
        <v>0</v>
      </c>
      <c r="AN337" s="62">
        <f t="shared" si="169"/>
        <v>0</v>
      </c>
      <c r="AO337" s="62"/>
      <c r="AP337" s="62" t="e">
        <f t="shared" si="170"/>
        <v>#N/A</v>
      </c>
      <c r="AQ337" s="62" t="e">
        <f t="shared" si="171"/>
        <v>#VALUE!</v>
      </c>
      <c r="AR337" s="62" t="str">
        <f t="shared" si="172"/>
        <v/>
      </c>
      <c r="AS337" s="62">
        <f t="shared" si="173"/>
        <v>0</v>
      </c>
      <c r="AT337" s="62">
        <f t="shared" si="174"/>
        <v>0</v>
      </c>
      <c r="AU337" s="62">
        <f t="shared" si="175"/>
        <v>0</v>
      </c>
    </row>
    <row r="338" spans="1:47" x14ac:dyDescent="0.2">
      <c r="A338" s="46">
        <f t="shared" si="149"/>
        <v>0</v>
      </c>
      <c r="B338" s="62" t="e">
        <f t="shared" si="150"/>
        <v>#N/A</v>
      </c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2">
        <f t="shared" si="151"/>
        <v>0</v>
      </c>
      <c r="N338" s="60"/>
      <c r="O338" s="60"/>
      <c r="P338" s="60" t="e">
        <f t="shared" si="152"/>
        <v>#N/A</v>
      </c>
      <c r="Q338" s="178"/>
      <c r="R338" s="60"/>
      <c r="S338" s="60"/>
      <c r="T338" s="60"/>
      <c r="U338" s="46" t="e">
        <f t="shared" si="153"/>
        <v>#N/A</v>
      </c>
      <c r="V338" s="62" t="e">
        <f t="shared" si="154"/>
        <v>#N/A</v>
      </c>
      <c r="W338" s="62" t="e">
        <f t="shared" si="147"/>
        <v>#N/A</v>
      </c>
      <c r="X338" s="62" t="e">
        <f t="shared" si="155"/>
        <v>#N/A</v>
      </c>
      <c r="Y338" s="62" t="e">
        <f t="shared" si="156"/>
        <v>#N/A</v>
      </c>
      <c r="Z338" s="62" t="e">
        <f t="array" ref="Z338">_xlfn.IFS(H338=1,2,H338=3,1)</f>
        <v>#N/A</v>
      </c>
      <c r="AA338" s="62" t="e">
        <f t="shared" si="157"/>
        <v>#N/A</v>
      </c>
      <c r="AB338" s="62" t="e">
        <f t="shared" si="148"/>
        <v>#N/A</v>
      </c>
      <c r="AC338" s="62" t="e">
        <f t="shared" si="158"/>
        <v>#N/A</v>
      </c>
      <c r="AD338" s="62" t="e">
        <f t="shared" si="159"/>
        <v>#N/A</v>
      </c>
      <c r="AE338" s="62" t="e">
        <f t="shared" si="160"/>
        <v>#N/A</v>
      </c>
      <c r="AF338" s="62" t="e">
        <f t="shared" si="161"/>
        <v>#N/A</v>
      </c>
      <c r="AG338" s="62">
        <f t="shared" si="162"/>
        <v>0</v>
      </c>
      <c r="AH338" s="62" t="str">
        <f t="shared" si="163"/>
        <v/>
      </c>
      <c r="AI338" s="62">
        <f t="shared" si="164"/>
        <v>0</v>
      </c>
      <c r="AJ338" s="62" t="e">
        <f t="shared" si="165"/>
        <v>#VALUE!</v>
      </c>
      <c r="AK338" s="62" t="e">
        <f t="shared" si="166"/>
        <v>#N/A</v>
      </c>
      <c r="AL338" s="62" t="e">
        <f t="shared" si="167"/>
        <v>#N/A</v>
      </c>
      <c r="AM338" s="62">
        <f t="shared" si="168"/>
        <v>0</v>
      </c>
      <c r="AN338" s="62">
        <f t="shared" si="169"/>
        <v>0</v>
      </c>
      <c r="AO338" s="62"/>
      <c r="AP338" s="62" t="e">
        <f t="shared" si="170"/>
        <v>#N/A</v>
      </c>
      <c r="AQ338" s="62" t="e">
        <f t="shared" si="171"/>
        <v>#VALUE!</v>
      </c>
      <c r="AR338" s="62" t="str">
        <f t="shared" si="172"/>
        <v/>
      </c>
      <c r="AS338" s="62">
        <f t="shared" si="173"/>
        <v>0</v>
      </c>
      <c r="AT338" s="62">
        <f t="shared" si="174"/>
        <v>0</v>
      </c>
      <c r="AU338" s="62">
        <f t="shared" si="175"/>
        <v>0</v>
      </c>
    </row>
    <row r="339" spans="1:47" x14ac:dyDescent="0.2">
      <c r="A339" s="46">
        <f t="shared" si="149"/>
        <v>0</v>
      </c>
      <c r="B339" s="62" t="e">
        <f t="shared" si="150"/>
        <v>#N/A</v>
      </c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2">
        <f t="shared" si="151"/>
        <v>0</v>
      </c>
      <c r="N339" s="60"/>
      <c r="O339" s="60"/>
      <c r="P339" s="60" t="e">
        <f t="shared" si="152"/>
        <v>#N/A</v>
      </c>
      <c r="Q339" s="178"/>
      <c r="R339" s="60"/>
      <c r="S339" s="60"/>
      <c r="T339" s="60"/>
      <c r="U339" s="46" t="e">
        <f t="shared" si="153"/>
        <v>#N/A</v>
      </c>
      <c r="V339" s="62" t="e">
        <f t="shared" si="154"/>
        <v>#N/A</v>
      </c>
      <c r="W339" s="62" t="e">
        <f t="shared" si="147"/>
        <v>#N/A</v>
      </c>
      <c r="X339" s="62" t="e">
        <f t="shared" si="155"/>
        <v>#N/A</v>
      </c>
      <c r="Y339" s="62" t="e">
        <f t="shared" si="156"/>
        <v>#N/A</v>
      </c>
      <c r="Z339" s="62" t="e">
        <f t="array" ref="Z339">_xlfn.IFS(H339=1,2,H339=3,1)</f>
        <v>#N/A</v>
      </c>
      <c r="AA339" s="62" t="e">
        <f t="shared" si="157"/>
        <v>#N/A</v>
      </c>
      <c r="AB339" s="62" t="e">
        <f t="shared" si="148"/>
        <v>#N/A</v>
      </c>
      <c r="AC339" s="62" t="e">
        <f t="shared" si="158"/>
        <v>#N/A</v>
      </c>
      <c r="AD339" s="62" t="e">
        <f t="shared" si="159"/>
        <v>#N/A</v>
      </c>
      <c r="AE339" s="62" t="e">
        <f t="shared" si="160"/>
        <v>#N/A</v>
      </c>
      <c r="AF339" s="62" t="e">
        <f t="shared" si="161"/>
        <v>#N/A</v>
      </c>
      <c r="AG339" s="62">
        <f t="shared" si="162"/>
        <v>0</v>
      </c>
      <c r="AH339" s="62" t="str">
        <f t="shared" si="163"/>
        <v/>
      </c>
      <c r="AI339" s="62">
        <f t="shared" si="164"/>
        <v>0</v>
      </c>
      <c r="AJ339" s="62" t="e">
        <f t="shared" si="165"/>
        <v>#VALUE!</v>
      </c>
      <c r="AK339" s="62" t="e">
        <f t="shared" si="166"/>
        <v>#N/A</v>
      </c>
      <c r="AL339" s="62" t="e">
        <f t="shared" si="167"/>
        <v>#N/A</v>
      </c>
      <c r="AM339" s="62">
        <f t="shared" si="168"/>
        <v>0</v>
      </c>
      <c r="AN339" s="62">
        <f t="shared" si="169"/>
        <v>0</v>
      </c>
      <c r="AO339" s="62"/>
      <c r="AP339" s="62" t="e">
        <f t="shared" si="170"/>
        <v>#N/A</v>
      </c>
      <c r="AQ339" s="62" t="e">
        <f t="shared" si="171"/>
        <v>#VALUE!</v>
      </c>
      <c r="AR339" s="62" t="str">
        <f t="shared" si="172"/>
        <v/>
      </c>
      <c r="AS339" s="62">
        <f t="shared" si="173"/>
        <v>0</v>
      </c>
      <c r="AT339" s="62">
        <f t="shared" si="174"/>
        <v>0</v>
      </c>
      <c r="AU339" s="62">
        <f t="shared" si="175"/>
        <v>0</v>
      </c>
    </row>
    <row r="340" spans="1:47" x14ac:dyDescent="0.2">
      <c r="A340" s="46">
        <f t="shared" si="149"/>
        <v>0</v>
      </c>
      <c r="B340" s="62" t="e">
        <f t="shared" si="150"/>
        <v>#N/A</v>
      </c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2">
        <f t="shared" si="151"/>
        <v>0</v>
      </c>
      <c r="N340" s="60"/>
      <c r="O340" s="60"/>
      <c r="P340" s="60" t="e">
        <f t="shared" si="152"/>
        <v>#N/A</v>
      </c>
      <c r="Q340" s="178"/>
      <c r="R340" s="60"/>
      <c r="S340" s="60"/>
      <c r="T340" s="60"/>
      <c r="U340" s="46" t="e">
        <f t="shared" si="153"/>
        <v>#N/A</v>
      </c>
      <c r="V340" s="62" t="e">
        <f t="shared" si="154"/>
        <v>#N/A</v>
      </c>
      <c r="W340" s="62" t="e">
        <f t="shared" si="147"/>
        <v>#N/A</v>
      </c>
      <c r="X340" s="62" t="e">
        <f t="shared" si="155"/>
        <v>#N/A</v>
      </c>
      <c r="Y340" s="62" t="e">
        <f t="shared" si="156"/>
        <v>#N/A</v>
      </c>
      <c r="Z340" s="62" t="e">
        <f t="array" ref="Z340">_xlfn.IFS(H340=1,2,H340=3,1)</f>
        <v>#N/A</v>
      </c>
      <c r="AA340" s="62" t="e">
        <f t="shared" si="157"/>
        <v>#N/A</v>
      </c>
      <c r="AB340" s="62" t="e">
        <f t="shared" si="148"/>
        <v>#N/A</v>
      </c>
      <c r="AC340" s="62" t="e">
        <f t="shared" si="158"/>
        <v>#N/A</v>
      </c>
      <c r="AD340" s="62" t="e">
        <f t="shared" si="159"/>
        <v>#N/A</v>
      </c>
      <c r="AE340" s="62" t="e">
        <f t="shared" si="160"/>
        <v>#N/A</v>
      </c>
      <c r="AF340" s="62" t="e">
        <f t="shared" si="161"/>
        <v>#N/A</v>
      </c>
      <c r="AG340" s="62">
        <f t="shared" si="162"/>
        <v>0</v>
      </c>
      <c r="AH340" s="62" t="str">
        <f t="shared" si="163"/>
        <v/>
      </c>
      <c r="AI340" s="62">
        <f t="shared" si="164"/>
        <v>0</v>
      </c>
      <c r="AJ340" s="62" t="e">
        <f t="shared" si="165"/>
        <v>#VALUE!</v>
      </c>
      <c r="AK340" s="62" t="e">
        <f t="shared" si="166"/>
        <v>#N/A</v>
      </c>
      <c r="AL340" s="62" t="e">
        <f t="shared" si="167"/>
        <v>#N/A</v>
      </c>
      <c r="AM340" s="62">
        <f t="shared" si="168"/>
        <v>0</v>
      </c>
      <c r="AN340" s="62">
        <f t="shared" si="169"/>
        <v>0</v>
      </c>
      <c r="AO340" s="62"/>
      <c r="AP340" s="62" t="e">
        <f t="shared" si="170"/>
        <v>#N/A</v>
      </c>
      <c r="AQ340" s="62" t="e">
        <f t="shared" si="171"/>
        <v>#VALUE!</v>
      </c>
      <c r="AR340" s="62" t="str">
        <f t="shared" si="172"/>
        <v/>
      </c>
      <c r="AS340" s="62">
        <f t="shared" si="173"/>
        <v>0</v>
      </c>
      <c r="AT340" s="62">
        <f t="shared" si="174"/>
        <v>0</v>
      </c>
      <c r="AU340" s="62">
        <f t="shared" si="175"/>
        <v>0</v>
      </c>
    </row>
    <row r="341" spans="1:47" x14ac:dyDescent="0.2">
      <c r="A341" s="46">
        <f t="shared" si="149"/>
        <v>0</v>
      </c>
      <c r="B341" s="62" t="e">
        <f t="shared" si="150"/>
        <v>#N/A</v>
      </c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2">
        <f t="shared" si="151"/>
        <v>0</v>
      </c>
      <c r="N341" s="60"/>
      <c r="O341" s="60"/>
      <c r="P341" s="60" t="e">
        <f t="shared" si="152"/>
        <v>#N/A</v>
      </c>
      <c r="Q341" s="178"/>
      <c r="R341" s="60"/>
      <c r="S341" s="60"/>
      <c r="T341" s="60"/>
      <c r="U341" s="46" t="e">
        <f t="shared" si="153"/>
        <v>#N/A</v>
      </c>
      <c r="V341" s="62" t="e">
        <f t="shared" si="154"/>
        <v>#N/A</v>
      </c>
      <c r="W341" s="62" t="e">
        <f t="shared" si="147"/>
        <v>#N/A</v>
      </c>
      <c r="X341" s="62" t="e">
        <f t="shared" si="155"/>
        <v>#N/A</v>
      </c>
      <c r="Y341" s="62" t="e">
        <f t="shared" si="156"/>
        <v>#N/A</v>
      </c>
      <c r="Z341" s="62" t="e">
        <f t="array" ref="Z341">_xlfn.IFS(H341=1,2,H341=3,1)</f>
        <v>#N/A</v>
      </c>
      <c r="AA341" s="62" t="e">
        <f t="shared" si="157"/>
        <v>#N/A</v>
      </c>
      <c r="AB341" s="62" t="e">
        <f t="shared" si="148"/>
        <v>#N/A</v>
      </c>
      <c r="AC341" s="62" t="e">
        <f t="shared" si="158"/>
        <v>#N/A</v>
      </c>
      <c r="AD341" s="62" t="e">
        <f t="shared" si="159"/>
        <v>#N/A</v>
      </c>
      <c r="AE341" s="62" t="e">
        <f t="shared" si="160"/>
        <v>#N/A</v>
      </c>
      <c r="AF341" s="62" t="e">
        <f t="shared" si="161"/>
        <v>#N/A</v>
      </c>
      <c r="AG341" s="62">
        <f t="shared" si="162"/>
        <v>0</v>
      </c>
      <c r="AH341" s="62" t="str">
        <f t="shared" si="163"/>
        <v/>
      </c>
      <c r="AI341" s="62">
        <f t="shared" si="164"/>
        <v>0</v>
      </c>
      <c r="AJ341" s="62" t="e">
        <f t="shared" si="165"/>
        <v>#VALUE!</v>
      </c>
      <c r="AK341" s="62" t="e">
        <f t="shared" si="166"/>
        <v>#N/A</v>
      </c>
      <c r="AL341" s="62" t="e">
        <f t="shared" si="167"/>
        <v>#N/A</v>
      </c>
      <c r="AM341" s="62">
        <f t="shared" si="168"/>
        <v>0</v>
      </c>
      <c r="AN341" s="62">
        <f t="shared" si="169"/>
        <v>0</v>
      </c>
      <c r="AO341" s="62"/>
      <c r="AP341" s="62" t="e">
        <f t="shared" si="170"/>
        <v>#N/A</v>
      </c>
      <c r="AQ341" s="62" t="e">
        <f t="shared" si="171"/>
        <v>#VALUE!</v>
      </c>
      <c r="AR341" s="62" t="str">
        <f t="shared" si="172"/>
        <v/>
      </c>
      <c r="AS341" s="62">
        <f t="shared" si="173"/>
        <v>0</v>
      </c>
      <c r="AT341" s="62">
        <f t="shared" si="174"/>
        <v>0</v>
      </c>
      <c r="AU341" s="62">
        <f t="shared" si="175"/>
        <v>0</v>
      </c>
    </row>
    <row r="342" spans="1:47" ht="14.45" customHeight="1" thickBot="1" x14ac:dyDescent="0.25">
      <c r="A342" s="69">
        <f t="shared" si="149"/>
        <v>0</v>
      </c>
      <c r="B342" s="67" t="e">
        <f t="shared" si="150"/>
        <v>#N/A</v>
      </c>
      <c r="C342" s="68"/>
      <c r="D342" s="68"/>
      <c r="E342" s="68"/>
      <c r="F342" s="68"/>
      <c r="G342" s="68"/>
      <c r="H342" s="68"/>
      <c r="I342" s="68"/>
      <c r="J342" s="68"/>
      <c r="K342" s="60"/>
      <c r="L342" s="60"/>
      <c r="M342" s="67">
        <f t="shared" si="151"/>
        <v>0</v>
      </c>
      <c r="N342" s="60"/>
      <c r="O342" s="60"/>
      <c r="P342" s="60" t="e">
        <f t="shared" si="152"/>
        <v>#N/A</v>
      </c>
      <c r="Q342" s="178"/>
      <c r="R342" s="60"/>
      <c r="S342" s="60"/>
      <c r="T342" s="60"/>
      <c r="U342" s="69" t="e">
        <f t="shared" si="153"/>
        <v>#N/A</v>
      </c>
      <c r="V342" s="67" t="e">
        <f t="shared" si="154"/>
        <v>#N/A</v>
      </c>
      <c r="W342" s="67" t="e">
        <f t="shared" ref="W342:W405" si="176">IF(R342=0,VLOOKUP(V342,Кабель_номиналы,2,TRUE),R342)</f>
        <v>#N/A</v>
      </c>
      <c r="X342" s="67" t="e">
        <f t="shared" si="155"/>
        <v>#N/A</v>
      </c>
      <c r="Y342" s="67" t="e">
        <f t="shared" si="156"/>
        <v>#N/A</v>
      </c>
      <c r="Z342" s="67" t="e">
        <f t="array" ref="Z342">_xlfn.IFS(H342=1,2,H342=3,1)</f>
        <v>#N/A</v>
      </c>
      <c r="AA342" s="67" t="e">
        <f t="shared" si="157"/>
        <v>#N/A</v>
      </c>
      <c r="AB342" s="67" t="e">
        <f t="shared" si="148"/>
        <v>#N/A</v>
      </c>
      <c r="AC342" s="67" t="e">
        <f t="shared" si="158"/>
        <v>#N/A</v>
      </c>
      <c r="AD342" s="67" t="e">
        <f t="shared" si="159"/>
        <v>#N/A</v>
      </c>
      <c r="AE342" s="67" t="e">
        <f t="shared" si="160"/>
        <v>#N/A</v>
      </c>
      <c r="AF342" s="67" t="e">
        <f t="shared" si="161"/>
        <v>#N/A</v>
      </c>
      <c r="AG342" s="67">
        <f t="shared" si="162"/>
        <v>0</v>
      </c>
      <c r="AH342" s="67" t="str">
        <f t="shared" si="163"/>
        <v/>
      </c>
      <c r="AI342" s="67">
        <f t="shared" si="164"/>
        <v>0</v>
      </c>
      <c r="AJ342" s="67" t="e">
        <f t="shared" si="165"/>
        <v>#VALUE!</v>
      </c>
      <c r="AK342" s="67" t="e">
        <f t="shared" si="166"/>
        <v>#N/A</v>
      </c>
      <c r="AL342" s="67" t="e">
        <f t="shared" si="167"/>
        <v>#N/A</v>
      </c>
      <c r="AM342" s="67">
        <f t="shared" si="168"/>
        <v>0</v>
      </c>
      <c r="AN342" s="67">
        <f t="shared" si="169"/>
        <v>0</v>
      </c>
      <c r="AO342" s="67"/>
      <c r="AP342" s="67" t="e">
        <f t="shared" si="170"/>
        <v>#N/A</v>
      </c>
      <c r="AQ342" s="67" t="e">
        <f t="shared" si="171"/>
        <v>#VALUE!</v>
      </c>
      <c r="AR342" s="67" t="str">
        <f t="shared" si="172"/>
        <v/>
      </c>
      <c r="AS342" s="67">
        <f t="shared" si="173"/>
        <v>0</v>
      </c>
      <c r="AT342" s="67">
        <f t="shared" si="174"/>
        <v>0</v>
      </c>
      <c r="AU342" s="67">
        <f t="shared" si="175"/>
        <v>0</v>
      </c>
    </row>
    <row r="343" spans="1:47" x14ac:dyDescent="0.2">
      <c r="A343" s="16">
        <f t="shared" si="149"/>
        <v>0</v>
      </c>
      <c r="B343" s="14" t="e">
        <f t="shared" si="150"/>
        <v>#N/A</v>
      </c>
      <c r="C343" s="71"/>
      <c r="D343" s="71"/>
      <c r="E343" s="71"/>
      <c r="F343" s="71"/>
      <c r="G343" s="71"/>
      <c r="H343" s="71"/>
      <c r="I343" s="71"/>
      <c r="J343" s="71"/>
      <c r="K343" s="71"/>
      <c r="L343" s="60"/>
      <c r="M343" s="14">
        <f t="shared" si="151"/>
        <v>0</v>
      </c>
      <c r="N343" s="60"/>
      <c r="O343" s="60"/>
      <c r="P343" s="60" t="e">
        <f t="shared" si="152"/>
        <v>#N/A</v>
      </c>
      <c r="Q343" s="178"/>
      <c r="R343" s="60"/>
      <c r="S343" s="60"/>
      <c r="T343" s="60"/>
      <c r="U343" s="16" t="e">
        <f t="shared" si="153"/>
        <v>#N/A</v>
      </c>
      <c r="V343" s="14" t="e">
        <f t="shared" si="154"/>
        <v>#N/A</v>
      </c>
      <c r="W343" s="14" t="e">
        <f t="shared" si="176"/>
        <v>#N/A</v>
      </c>
      <c r="X343" s="14" t="e">
        <f t="shared" si="155"/>
        <v>#N/A</v>
      </c>
      <c r="Y343" s="14" t="e">
        <f t="shared" si="156"/>
        <v>#N/A</v>
      </c>
      <c r="Z343" s="14" t="e">
        <f t="array" ref="Z343">_xlfn.IFS(H343=1,2,H343=3,1)</f>
        <v>#N/A</v>
      </c>
      <c r="AA343" s="14" t="e">
        <f t="shared" si="157"/>
        <v>#N/A</v>
      </c>
      <c r="AB343" s="14" t="e">
        <f t="shared" si="148"/>
        <v>#N/A</v>
      </c>
      <c r="AC343" s="14" t="e">
        <f t="shared" si="158"/>
        <v>#N/A</v>
      </c>
      <c r="AD343" s="14" t="e">
        <f t="shared" si="159"/>
        <v>#N/A</v>
      </c>
      <c r="AE343" s="14" t="e">
        <f t="shared" si="160"/>
        <v>#N/A</v>
      </c>
      <c r="AF343" s="14" t="e">
        <f t="shared" si="161"/>
        <v>#N/A</v>
      </c>
      <c r="AG343" s="14">
        <f t="shared" si="162"/>
        <v>0</v>
      </c>
      <c r="AH343" s="14" t="str">
        <f t="shared" si="163"/>
        <v/>
      </c>
      <c r="AI343" s="14">
        <f t="shared" si="164"/>
        <v>0</v>
      </c>
      <c r="AJ343" s="14" t="e">
        <f t="shared" si="165"/>
        <v>#VALUE!</v>
      </c>
      <c r="AK343" s="14" t="e">
        <f t="shared" si="166"/>
        <v>#N/A</v>
      </c>
      <c r="AL343" s="14" t="e">
        <f t="shared" si="167"/>
        <v>#N/A</v>
      </c>
      <c r="AM343" s="14">
        <f t="shared" si="168"/>
        <v>0</v>
      </c>
      <c r="AN343" s="14">
        <f t="shared" si="169"/>
        <v>0</v>
      </c>
      <c r="AO343" s="14"/>
      <c r="AP343" s="14" t="e">
        <f t="shared" si="170"/>
        <v>#N/A</v>
      </c>
      <c r="AQ343" s="14" t="e">
        <f t="shared" si="171"/>
        <v>#VALUE!</v>
      </c>
      <c r="AR343" s="14" t="str">
        <f t="shared" si="172"/>
        <v/>
      </c>
      <c r="AS343" s="14">
        <f t="shared" si="173"/>
        <v>0</v>
      </c>
      <c r="AT343" s="14">
        <f t="shared" si="174"/>
        <v>0</v>
      </c>
      <c r="AU343" s="14">
        <f t="shared" si="175"/>
        <v>0</v>
      </c>
    </row>
    <row r="344" spans="1:47" x14ac:dyDescent="0.2">
      <c r="A344" s="16">
        <f t="shared" si="149"/>
        <v>0</v>
      </c>
      <c r="B344" s="14" t="e">
        <f t="shared" si="150"/>
        <v>#N/A</v>
      </c>
      <c r="C344" s="71"/>
      <c r="D344" s="60"/>
      <c r="E344" s="60"/>
      <c r="F344" s="60"/>
      <c r="G344" s="60"/>
      <c r="H344" s="60"/>
      <c r="I344" s="60"/>
      <c r="J344" s="71"/>
      <c r="K344" s="60"/>
      <c r="L344" s="60"/>
      <c r="M344" s="14">
        <f t="shared" si="151"/>
        <v>0</v>
      </c>
      <c r="N344" s="60"/>
      <c r="O344" s="60"/>
      <c r="P344" s="60" t="e">
        <f t="shared" si="152"/>
        <v>#N/A</v>
      </c>
      <c r="Q344" s="178"/>
      <c r="R344" s="60"/>
      <c r="S344" s="60"/>
      <c r="T344" s="60"/>
      <c r="U344" s="16" t="e">
        <f t="shared" si="153"/>
        <v>#N/A</v>
      </c>
      <c r="V344" s="14" t="e">
        <f t="shared" si="154"/>
        <v>#N/A</v>
      </c>
      <c r="W344" s="14" t="e">
        <f t="shared" si="176"/>
        <v>#N/A</v>
      </c>
      <c r="X344" s="14" t="e">
        <f t="shared" si="155"/>
        <v>#N/A</v>
      </c>
      <c r="Y344" s="14" t="e">
        <f t="shared" si="156"/>
        <v>#N/A</v>
      </c>
      <c r="Z344" s="14" t="e">
        <f t="array" ref="Z344">_xlfn.IFS(H344=1,2,H344=3,1)</f>
        <v>#N/A</v>
      </c>
      <c r="AA344" s="14" t="e">
        <f t="shared" si="157"/>
        <v>#N/A</v>
      </c>
      <c r="AB344" s="14" t="e">
        <f t="shared" si="148"/>
        <v>#N/A</v>
      </c>
      <c r="AC344" s="14" t="e">
        <f t="shared" si="158"/>
        <v>#N/A</v>
      </c>
      <c r="AD344" s="14" t="e">
        <f t="shared" si="159"/>
        <v>#N/A</v>
      </c>
      <c r="AE344" s="14" t="e">
        <f t="shared" si="160"/>
        <v>#N/A</v>
      </c>
      <c r="AF344" s="14" t="e">
        <f t="shared" si="161"/>
        <v>#N/A</v>
      </c>
      <c r="AG344" s="14">
        <f t="shared" si="162"/>
        <v>0</v>
      </c>
      <c r="AH344" s="14" t="str">
        <f t="shared" si="163"/>
        <v/>
      </c>
      <c r="AI344" s="14">
        <f t="shared" si="164"/>
        <v>0</v>
      </c>
      <c r="AJ344" s="14" t="e">
        <f t="shared" si="165"/>
        <v>#VALUE!</v>
      </c>
      <c r="AK344" s="14" t="e">
        <f t="shared" si="166"/>
        <v>#N/A</v>
      </c>
      <c r="AL344" s="14" t="e">
        <f t="shared" si="167"/>
        <v>#N/A</v>
      </c>
      <c r="AM344" s="14">
        <f t="shared" si="168"/>
        <v>0</v>
      </c>
      <c r="AN344" s="14">
        <f t="shared" si="169"/>
        <v>0</v>
      </c>
      <c r="AO344" s="14"/>
      <c r="AP344" s="14" t="e">
        <f t="shared" si="170"/>
        <v>#N/A</v>
      </c>
      <c r="AQ344" s="14" t="e">
        <f t="shared" si="171"/>
        <v>#VALUE!</v>
      </c>
      <c r="AR344" s="14" t="str">
        <f t="shared" si="172"/>
        <v/>
      </c>
      <c r="AS344" s="14">
        <f t="shared" si="173"/>
        <v>0</v>
      </c>
      <c r="AT344" s="14">
        <f t="shared" si="174"/>
        <v>0</v>
      </c>
      <c r="AU344" s="14">
        <f t="shared" si="175"/>
        <v>0</v>
      </c>
    </row>
    <row r="345" spans="1:47" x14ac:dyDescent="0.2">
      <c r="A345" s="46">
        <f t="shared" si="149"/>
        <v>0</v>
      </c>
      <c r="B345" s="62" t="e">
        <f t="shared" si="150"/>
        <v>#N/A</v>
      </c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2">
        <f t="shared" si="151"/>
        <v>0</v>
      </c>
      <c r="N345" s="60"/>
      <c r="O345" s="60"/>
      <c r="P345" s="60" t="e">
        <f t="shared" si="152"/>
        <v>#N/A</v>
      </c>
      <c r="Q345" s="178"/>
      <c r="R345" s="60"/>
      <c r="S345" s="60"/>
      <c r="T345" s="60"/>
      <c r="U345" s="46" t="e">
        <f t="shared" si="153"/>
        <v>#N/A</v>
      </c>
      <c r="V345" s="62" t="e">
        <f t="shared" si="154"/>
        <v>#N/A</v>
      </c>
      <c r="W345" s="62" t="e">
        <f t="shared" si="176"/>
        <v>#N/A</v>
      </c>
      <c r="X345" s="62" t="e">
        <f t="shared" si="155"/>
        <v>#N/A</v>
      </c>
      <c r="Y345" s="62" t="e">
        <f t="shared" si="156"/>
        <v>#N/A</v>
      </c>
      <c r="Z345" s="62" t="e">
        <f t="array" ref="Z345">_xlfn.IFS(H345=1,2,H345=3,1)</f>
        <v>#N/A</v>
      </c>
      <c r="AA345" s="62" t="e">
        <f t="shared" si="157"/>
        <v>#N/A</v>
      </c>
      <c r="AB345" s="62" t="e">
        <f t="shared" si="148"/>
        <v>#N/A</v>
      </c>
      <c r="AC345" s="62" t="e">
        <f t="shared" si="158"/>
        <v>#N/A</v>
      </c>
      <c r="AD345" s="62" t="e">
        <f t="shared" si="159"/>
        <v>#N/A</v>
      </c>
      <c r="AE345" s="62" t="e">
        <f t="shared" si="160"/>
        <v>#N/A</v>
      </c>
      <c r="AF345" s="62" t="e">
        <f t="shared" si="161"/>
        <v>#N/A</v>
      </c>
      <c r="AG345" s="62">
        <f t="shared" si="162"/>
        <v>0</v>
      </c>
      <c r="AH345" s="62" t="str">
        <f t="shared" si="163"/>
        <v/>
      </c>
      <c r="AI345" s="62">
        <f t="shared" si="164"/>
        <v>0</v>
      </c>
      <c r="AJ345" s="62" t="e">
        <f t="shared" si="165"/>
        <v>#VALUE!</v>
      </c>
      <c r="AK345" s="62" t="e">
        <f t="shared" si="166"/>
        <v>#N/A</v>
      </c>
      <c r="AL345" s="62" t="e">
        <f t="shared" si="167"/>
        <v>#N/A</v>
      </c>
      <c r="AM345" s="62">
        <f t="shared" si="168"/>
        <v>0</v>
      </c>
      <c r="AN345" s="62">
        <f t="shared" si="169"/>
        <v>0</v>
      </c>
      <c r="AO345" s="62"/>
      <c r="AP345" s="62" t="e">
        <f t="shared" si="170"/>
        <v>#N/A</v>
      </c>
      <c r="AQ345" s="62" t="e">
        <f t="shared" si="171"/>
        <v>#VALUE!</v>
      </c>
      <c r="AR345" s="62" t="str">
        <f t="shared" si="172"/>
        <v/>
      </c>
      <c r="AS345" s="62">
        <f t="shared" si="173"/>
        <v>0</v>
      </c>
      <c r="AT345" s="62">
        <f t="shared" si="174"/>
        <v>0</v>
      </c>
      <c r="AU345" s="62">
        <f t="shared" si="175"/>
        <v>0</v>
      </c>
    </row>
    <row r="346" spans="1:47" x14ac:dyDescent="0.2">
      <c r="A346" s="46">
        <f t="shared" si="149"/>
        <v>0</v>
      </c>
      <c r="B346" s="62" t="e">
        <f t="shared" si="150"/>
        <v>#N/A</v>
      </c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2">
        <f t="shared" si="151"/>
        <v>0</v>
      </c>
      <c r="N346" s="60"/>
      <c r="O346" s="60"/>
      <c r="P346" s="60" t="e">
        <f t="shared" si="152"/>
        <v>#N/A</v>
      </c>
      <c r="Q346" s="178"/>
      <c r="R346" s="60"/>
      <c r="S346" s="60"/>
      <c r="T346" s="60"/>
      <c r="U346" s="46" t="e">
        <f t="shared" si="153"/>
        <v>#N/A</v>
      </c>
      <c r="V346" s="62" t="e">
        <f t="shared" si="154"/>
        <v>#N/A</v>
      </c>
      <c r="W346" s="62" t="e">
        <f t="shared" si="176"/>
        <v>#N/A</v>
      </c>
      <c r="X346" s="62" t="e">
        <f t="shared" si="155"/>
        <v>#N/A</v>
      </c>
      <c r="Y346" s="62" t="e">
        <f t="shared" si="156"/>
        <v>#N/A</v>
      </c>
      <c r="Z346" s="62" t="e">
        <f t="array" ref="Z346">_xlfn.IFS(H346=1,2,H346=3,1)</f>
        <v>#N/A</v>
      </c>
      <c r="AA346" s="62" t="e">
        <f t="shared" si="157"/>
        <v>#N/A</v>
      </c>
      <c r="AB346" s="62" t="e">
        <f t="shared" si="148"/>
        <v>#N/A</v>
      </c>
      <c r="AC346" s="62" t="e">
        <f t="shared" si="158"/>
        <v>#N/A</v>
      </c>
      <c r="AD346" s="62" t="e">
        <f t="shared" si="159"/>
        <v>#N/A</v>
      </c>
      <c r="AE346" s="62" t="e">
        <f t="shared" si="160"/>
        <v>#N/A</v>
      </c>
      <c r="AF346" s="62" t="e">
        <f t="shared" si="161"/>
        <v>#N/A</v>
      </c>
      <c r="AG346" s="62">
        <f t="shared" si="162"/>
        <v>0</v>
      </c>
      <c r="AH346" s="62" t="str">
        <f t="shared" si="163"/>
        <v/>
      </c>
      <c r="AI346" s="62">
        <f t="shared" si="164"/>
        <v>0</v>
      </c>
      <c r="AJ346" s="62" t="e">
        <f t="shared" si="165"/>
        <v>#VALUE!</v>
      </c>
      <c r="AK346" s="62" t="e">
        <f t="shared" si="166"/>
        <v>#N/A</v>
      </c>
      <c r="AL346" s="62" t="e">
        <f t="shared" si="167"/>
        <v>#N/A</v>
      </c>
      <c r="AM346" s="62">
        <f t="shared" si="168"/>
        <v>0</v>
      </c>
      <c r="AN346" s="62">
        <f t="shared" si="169"/>
        <v>0</v>
      </c>
      <c r="AO346" s="62"/>
      <c r="AP346" s="62" t="e">
        <f t="shared" si="170"/>
        <v>#N/A</v>
      </c>
      <c r="AQ346" s="62" t="e">
        <f t="shared" si="171"/>
        <v>#VALUE!</v>
      </c>
      <c r="AR346" s="62" t="str">
        <f t="shared" si="172"/>
        <v/>
      </c>
      <c r="AS346" s="62">
        <f t="shared" si="173"/>
        <v>0</v>
      </c>
      <c r="AT346" s="62">
        <f t="shared" si="174"/>
        <v>0</v>
      </c>
      <c r="AU346" s="62">
        <f t="shared" si="175"/>
        <v>0</v>
      </c>
    </row>
    <row r="347" spans="1:47" x14ac:dyDescent="0.2">
      <c r="A347" s="46">
        <f t="shared" si="149"/>
        <v>0</v>
      </c>
      <c r="B347" s="62" t="e">
        <f t="shared" si="150"/>
        <v>#N/A</v>
      </c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2">
        <f t="shared" si="151"/>
        <v>0</v>
      </c>
      <c r="N347" s="60"/>
      <c r="O347" s="60"/>
      <c r="P347" s="60" t="e">
        <f t="shared" si="152"/>
        <v>#N/A</v>
      </c>
      <c r="Q347" s="178"/>
      <c r="R347" s="60"/>
      <c r="S347" s="60"/>
      <c r="T347" s="60"/>
      <c r="U347" s="46" t="e">
        <f t="shared" si="153"/>
        <v>#N/A</v>
      </c>
      <c r="V347" s="62" t="e">
        <f t="shared" si="154"/>
        <v>#N/A</v>
      </c>
      <c r="W347" s="62" t="e">
        <f t="shared" si="176"/>
        <v>#N/A</v>
      </c>
      <c r="X347" s="62" t="e">
        <f t="shared" si="155"/>
        <v>#N/A</v>
      </c>
      <c r="Y347" s="62" t="e">
        <f t="shared" si="156"/>
        <v>#N/A</v>
      </c>
      <c r="Z347" s="62" t="e">
        <f t="array" ref="Z347">_xlfn.IFS(H347=1,2,H347=3,1)</f>
        <v>#N/A</v>
      </c>
      <c r="AA347" s="62" t="e">
        <f t="shared" si="157"/>
        <v>#N/A</v>
      </c>
      <c r="AB347" s="62" t="e">
        <f t="shared" si="148"/>
        <v>#N/A</v>
      </c>
      <c r="AC347" s="62" t="e">
        <f t="shared" si="158"/>
        <v>#N/A</v>
      </c>
      <c r="AD347" s="62" t="e">
        <f t="shared" si="159"/>
        <v>#N/A</v>
      </c>
      <c r="AE347" s="62" t="e">
        <f t="shared" si="160"/>
        <v>#N/A</v>
      </c>
      <c r="AF347" s="62" t="e">
        <f t="shared" si="161"/>
        <v>#N/A</v>
      </c>
      <c r="AG347" s="62">
        <f t="shared" si="162"/>
        <v>0</v>
      </c>
      <c r="AH347" s="62" t="str">
        <f t="shared" si="163"/>
        <v/>
      </c>
      <c r="AI347" s="62">
        <f t="shared" si="164"/>
        <v>0</v>
      </c>
      <c r="AJ347" s="62" t="e">
        <f t="shared" si="165"/>
        <v>#VALUE!</v>
      </c>
      <c r="AK347" s="62" t="e">
        <f t="shared" si="166"/>
        <v>#N/A</v>
      </c>
      <c r="AL347" s="62" t="e">
        <f t="shared" si="167"/>
        <v>#N/A</v>
      </c>
      <c r="AM347" s="62">
        <f t="shared" si="168"/>
        <v>0</v>
      </c>
      <c r="AN347" s="62">
        <f t="shared" si="169"/>
        <v>0</v>
      </c>
      <c r="AO347" s="62"/>
      <c r="AP347" s="62" t="e">
        <f t="shared" si="170"/>
        <v>#N/A</v>
      </c>
      <c r="AQ347" s="62" t="e">
        <f t="shared" si="171"/>
        <v>#VALUE!</v>
      </c>
      <c r="AR347" s="62" t="str">
        <f t="shared" si="172"/>
        <v/>
      </c>
      <c r="AS347" s="62">
        <f t="shared" si="173"/>
        <v>0</v>
      </c>
      <c r="AT347" s="62">
        <f t="shared" si="174"/>
        <v>0</v>
      </c>
      <c r="AU347" s="62">
        <f t="shared" si="175"/>
        <v>0</v>
      </c>
    </row>
    <row r="348" spans="1:47" x14ac:dyDescent="0.2">
      <c r="A348" s="46">
        <f t="shared" si="149"/>
        <v>0</v>
      </c>
      <c r="B348" s="62" t="e">
        <f t="shared" si="150"/>
        <v>#N/A</v>
      </c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2">
        <f t="shared" si="151"/>
        <v>0</v>
      </c>
      <c r="N348" s="60"/>
      <c r="O348" s="60"/>
      <c r="P348" s="60" t="e">
        <f t="shared" si="152"/>
        <v>#N/A</v>
      </c>
      <c r="Q348" s="178"/>
      <c r="R348" s="60"/>
      <c r="S348" s="60"/>
      <c r="T348" s="60"/>
      <c r="U348" s="46" t="e">
        <f t="shared" si="153"/>
        <v>#N/A</v>
      </c>
      <c r="V348" s="62" t="e">
        <f t="shared" si="154"/>
        <v>#N/A</v>
      </c>
      <c r="W348" s="62" t="e">
        <f t="shared" si="176"/>
        <v>#N/A</v>
      </c>
      <c r="X348" s="62" t="e">
        <f t="shared" si="155"/>
        <v>#N/A</v>
      </c>
      <c r="Y348" s="62" t="e">
        <f t="shared" si="156"/>
        <v>#N/A</v>
      </c>
      <c r="Z348" s="62" t="e">
        <f t="array" ref="Z348">_xlfn.IFS(H348=1,2,H348=3,1)</f>
        <v>#N/A</v>
      </c>
      <c r="AA348" s="62" t="e">
        <f t="shared" si="157"/>
        <v>#N/A</v>
      </c>
      <c r="AB348" s="62" t="e">
        <f t="shared" si="148"/>
        <v>#N/A</v>
      </c>
      <c r="AC348" s="62" t="e">
        <f t="shared" si="158"/>
        <v>#N/A</v>
      </c>
      <c r="AD348" s="62" t="e">
        <f t="shared" si="159"/>
        <v>#N/A</v>
      </c>
      <c r="AE348" s="62" t="e">
        <f t="shared" si="160"/>
        <v>#N/A</v>
      </c>
      <c r="AF348" s="62" t="e">
        <f t="shared" si="161"/>
        <v>#N/A</v>
      </c>
      <c r="AG348" s="62">
        <f t="shared" si="162"/>
        <v>0</v>
      </c>
      <c r="AH348" s="62" t="str">
        <f t="shared" si="163"/>
        <v/>
      </c>
      <c r="AI348" s="62">
        <f t="shared" si="164"/>
        <v>0</v>
      </c>
      <c r="AJ348" s="62" t="e">
        <f t="shared" si="165"/>
        <v>#VALUE!</v>
      </c>
      <c r="AK348" s="62" t="e">
        <f t="shared" si="166"/>
        <v>#N/A</v>
      </c>
      <c r="AL348" s="62" t="e">
        <f t="shared" si="167"/>
        <v>#N/A</v>
      </c>
      <c r="AM348" s="62">
        <f t="shared" si="168"/>
        <v>0</v>
      </c>
      <c r="AN348" s="62">
        <f t="shared" si="169"/>
        <v>0</v>
      </c>
      <c r="AO348" s="62"/>
      <c r="AP348" s="62" t="e">
        <f t="shared" si="170"/>
        <v>#N/A</v>
      </c>
      <c r="AQ348" s="62" t="e">
        <f t="shared" si="171"/>
        <v>#VALUE!</v>
      </c>
      <c r="AR348" s="62" t="str">
        <f t="shared" si="172"/>
        <v/>
      </c>
      <c r="AS348" s="62">
        <f t="shared" si="173"/>
        <v>0</v>
      </c>
      <c r="AT348" s="62">
        <f t="shared" si="174"/>
        <v>0</v>
      </c>
      <c r="AU348" s="62">
        <f t="shared" si="175"/>
        <v>0</v>
      </c>
    </row>
    <row r="349" spans="1:47" x14ac:dyDescent="0.2">
      <c r="A349" s="46">
        <f t="shared" si="149"/>
        <v>0</v>
      </c>
      <c r="B349" s="62" t="e">
        <f t="shared" si="150"/>
        <v>#N/A</v>
      </c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2">
        <f t="shared" si="151"/>
        <v>0</v>
      </c>
      <c r="N349" s="60"/>
      <c r="O349" s="60"/>
      <c r="P349" s="60" t="e">
        <f t="shared" si="152"/>
        <v>#N/A</v>
      </c>
      <c r="Q349" s="178"/>
      <c r="R349" s="60"/>
      <c r="S349" s="60"/>
      <c r="T349" s="60"/>
      <c r="U349" s="46" t="e">
        <f t="shared" si="153"/>
        <v>#N/A</v>
      </c>
      <c r="V349" s="62" t="e">
        <f t="shared" si="154"/>
        <v>#N/A</v>
      </c>
      <c r="W349" s="62" t="e">
        <f t="shared" si="176"/>
        <v>#N/A</v>
      </c>
      <c r="X349" s="62" t="e">
        <f t="shared" si="155"/>
        <v>#N/A</v>
      </c>
      <c r="Y349" s="62" t="e">
        <f t="shared" si="156"/>
        <v>#N/A</v>
      </c>
      <c r="Z349" s="62" t="e">
        <f t="array" ref="Z349">_xlfn.IFS(H349=1,2,H349=3,1)</f>
        <v>#N/A</v>
      </c>
      <c r="AA349" s="62" t="e">
        <f t="shared" si="157"/>
        <v>#N/A</v>
      </c>
      <c r="AB349" s="62" t="e">
        <f t="shared" si="148"/>
        <v>#N/A</v>
      </c>
      <c r="AC349" s="62" t="e">
        <f t="shared" si="158"/>
        <v>#N/A</v>
      </c>
      <c r="AD349" s="62" t="e">
        <f t="shared" si="159"/>
        <v>#N/A</v>
      </c>
      <c r="AE349" s="62" t="e">
        <f t="shared" si="160"/>
        <v>#N/A</v>
      </c>
      <c r="AF349" s="62" t="e">
        <f t="shared" si="161"/>
        <v>#N/A</v>
      </c>
      <c r="AG349" s="62">
        <f t="shared" si="162"/>
        <v>0</v>
      </c>
      <c r="AH349" s="62" t="str">
        <f t="shared" si="163"/>
        <v/>
      </c>
      <c r="AI349" s="62">
        <f t="shared" si="164"/>
        <v>0</v>
      </c>
      <c r="AJ349" s="62" t="e">
        <f t="shared" si="165"/>
        <v>#VALUE!</v>
      </c>
      <c r="AK349" s="62" t="e">
        <f t="shared" si="166"/>
        <v>#N/A</v>
      </c>
      <c r="AL349" s="62" t="e">
        <f t="shared" si="167"/>
        <v>#N/A</v>
      </c>
      <c r="AM349" s="62">
        <f t="shared" si="168"/>
        <v>0</v>
      </c>
      <c r="AN349" s="62">
        <f t="shared" si="169"/>
        <v>0</v>
      </c>
      <c r="AO349" s="62"/>
      <c r="AP349" s="62" t="e">
        <f t="shared" si="170"/>
        <v>#N/A</v>
      </c>
      <c r="AQ349" s="62" t="e">
        <f t="shared" si="171"/>
        <v>#VALUE!</v>
      </c>
      <c r="AR349" s="62" t="str">
        <f t="shared" si="172"/>
        <v/>
      </c>
      <c r="AS349" s="62">
        <f t="shared" si="173"/>
        <v>0</v>
      </c>
      <c r="AT349" s="62">
        <f t="shared" si="174"/>
        <v>0</v>
      </c>
      <c r="AU349" s="62">
        <f t="shared" si="175"/>
        <v>0</v>
      </c>
    </row>
    <row r="350" spans="1:47" x14ac:dyDescent="0.2">
      <c r="A350" s="46">
        <f t="shared" si="149"/>
        <v>0</v>
      </c>
      <c r="B350" s="62" t="e">
        <f t="shared" si="150"/>
        <v>#N/A</v>
      </c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2">
        <f t="shared" si="151"/>
        <v>0</v>
      </c>
      <c r="N350" s="60"/>
      <c r="O350" s="60"/>
      <c r="P350" s="60" t="e">
        <f t="shared" si="152"/>
        <v>#N/A</v>
      </c>
      <c r="Q350" s="178"/>
      <c r="R350" s="60"/>
      <c r="S350" s="60"/>
      <c r="T350" s="60"/>
      <c r="U350" s="46" t="e">
        <f t="shared" si="153"/>
        <v>#N/A</v>
      </c>
      <c r="V350" s="62" t="e">
        <f t="shared" si="154"/>
        <v>#N/A</v>
      </c>
      <c r="W350" s="62" t="e">
        <f t="shared" si="176"/>
        <v>#N/A</v>
      </c>
      <c r="X350" s="62" t="e">
        <f t="shared" si="155"/>
        <v>#N/A</v>
      </c>
      <c r="Y350" s="62" t="e">
        <f t="shared" si="156"/>
        <v>#N/A</v>
      </c>
      <c r="Z350" s="62" t="e">
        <f t="array" ref="Z350">_xlfn.IFS(H350=1,2,H350=3,1)</f>
        <v>#N/A</v>
      </c>
      <c r="AA350" s="62" t="e">
        <f t="shared" si="157"/>
        <v>#N/A</v>
      </c>
      <c r="AB350" s="62" t="e">
        <f t="shared" si="148"/>
        <v>#N/A</v>
      </c>
      <c r="AC350" s="62" t="e">
        <f t="shared" si="158"/>
        <v>#N/A</v>
      </c>
      <c r="AD350" s="62" t="e">
        <f t="shared" si="159"/>
        <v>#N/A</v>
      </c>
      <c r="AE350" s="62" t="e">
        <f t="shared" si="160"/>
        <v>#N/A</v>
      </c>
      <c r="AF350" s="62" t="e">
        <f t="shared" si="161"/>
        <v>#N/A</v>
      </c>
      <c r="AG350" s="62">
        <f t="shared" si="162"/>
        <v>0</v>
      </c>
      <c r="AH350" s="62" t="str">
        <f t="shared" si="163"/>
        <v/>
      </c>
      <c r="AI350" s="62">
        <f t="shared" si="164"/>
        <v>0</v>
      </c>
      <c r="AJ350" s="62" t="e">
        <f t="shared" si="165"/>
        <v>#VALUE!</v>
      </c>
      <c r="AK350" s="62" t="e">
        <f t="shared" si="166"/>
        <v>#N/A</v>
      </c>
      <c r="AL350" s="62" t="e">
        <f t="shared" si="167"/>
        <v>#N/A</v>
      </c>
      <c r="AM350" s="62">
        <f t="shared" si="168"/>
        <v>0</v>
      </c>
      <c r="AN350" s="62">
        <f t="shared" si="169"/>
        <v>0</v>
      </c>
      <c r="AO350" s="62"/>
      <c r="AP350" s="62" t="e">
        <f t="shared" si="170"/>
        <v>#N/A</v>
      </c>
      <c r="AQ350" s="62" t="e">
        <f t="shared" si="171"/>
        <v>#VALUE!</v>
      </c>
      <c r="AR350" s="62" t="str">
        <f t="shared" si="172"/>
        <v/>
      </c>
      <c r="AS350" s="62">
        <f t="shared" si="173"/>
        <v>0</v>
      </c>
      <c r="AT350" s="62">
        <f t="shared" si="174"/>
        <v>0</v>
      </c>
      <c r="AU350" s="62">
        <f t="shared" si="175"/>
        <v>0</v>
      </c>
    </row>
    <row r="351" spans="1:47" x14ac:dyDescent="0.2">
      <c r="A351" s="46">
        <f t="shared" si="149"/>
        <v>0</v>
      </c>
      <c r="B351" s="62" t="e">
        <f t="shared" si="150"/>
        <v>#N/A</v>
      </c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2">
        <f t="shared" si="151"/>
        <v>0</v>
      </c>
      <c r="N351" s="60"/>
      <c r="O351" s="60"/>
      <c r="P351" s="60" t="e">
        <f t="shared" si="152"/>
        <v>#N/A</v>
      </c>
      <c r="Q351" s="178"/>
      <c r="R351" s="60"/>
      <c r="S351" s="60"/>
      <c r="T351" s="60"/>
      <c r="U351" s="46" t="e">
        <f t="shared" si="153"/>
        <v>#N/A</v>
      </c>
      <c r="V351" s="62" t="e">
        <f t="shared" si="154"/>
        <v>#N/A</v>
      </c>
      <c r="W351" s="62" t="e">
        <f t="shared" si="176"/>
        <v>#N/A</v>
      </c>
      <c r="X351" s="62" t="e">
        <f t="shared" si="155"/>
        <v>#N/A</v>
      </c>
      <c r="Y351" s="62" t="e">
        <f t="shared" si="156"/>
        <v>#N/A</v>
      </c>
      <c r="Z351" s="62" t="e">
        <f t="array" ref="Z351">_xlfn.IFS(H351=1,2,H351=3,1)</f>
        <v>#N/A</v>
      </c>
      <c r="AA351" s="62" t="e">
        <f t="shared" si="157"/>
        <v>#N/A</v>
      </c>
      <c r="AB351" s="62" t="e">
        <f t="shared" si="148"/>
        <v>#N/A</v>
      </c>
      <c r="AC351" s="62" t="e">
        <f t="shared" si="158"/>
        <v>#N/A</v>
      </c>
      <c r="AD351" s="62" t="e">
        <f t="shared" si="159"/>
        <v>#N/A</v>
      </c>
      <c r="AE351" s="62" t="e">
        <f t="shared" si="160"/>
        <v>#N/A</v>
      </c>
      <c r="AF351" s="62" t="e">
        <f t="shared" si="161"/>
        <v>#N/A</v>
      </c>
      <c r="AG351" s="62">
        <f t="shared" si="162"/>
        <v>0</v>
      </c>
      <c r="AH351" s="62" t="str">
        <f t="shared" si="163"/>
        <v/>
      </c>
      <c r="AI351" s="62">
        <f t="shared" si="164"/>
        <v>0</v>
      </c>
      <c r="AJ351" s="62" t="e">
        <f t="shared" si="165"/>
        <v>#VALUE!</v>
      </c>
      <c r="AK351" s="62" t="e">
        <f t="shared" si="166"/>
        <v>#N/A</v>
      </c>
      <c r="AL351" s="62" t="e">
        <f t="shared" si="167"/>
        <v>#N/A</v>
      </c>
      <c r="AM351" s="62">
        <f t="shared" si="168"/>
        <v>0</v>
      </c>
      <c r="AN351" s="62">
        <f t="shared" si="169"/>
        <v>0</v>
      </c>
      <c r="AO351" s="62"/>
      <c r="AP351" s="62" t="e">
        <f t="shared" si="170"/>
        <v>#N/A</v>
      </c>
      <c r="AQ351" s="62" t="e">
        <f t="shared" si="171"/>
        <v>#VALUE!</v>
      </c>
      <c r="AR351" s="62" t="str">
        <f t="shared" si="172"/>
        <v/>
      </c>
      <c r="AS351" s="62">
        <f t="shared" si="173"/>
        <v>0</v>
      </c>
      <c r="AT351" s="62">
        <f t="shared" si="174"/>
        <v>0</v>
      </c>
      <c r="AU351" s="62">
        <f t="shared" si="175"/>
        <v>0</v>
      </c>
    </row>
    <row r="352" spans="1:47" x14ac:dyDescent="0.2">
      <c r="A352" s="46">
        <f t="shared" si="149"/>
        <v>0</v>
      </c>
      <c r="B352" s="62" t="e">
        <f t="shared" si="150"/>
        <v>#N/A</v>
      </c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2">
        <f t="shared" si="151"/>
        <v>0</v>
      </c>
      <c r="N352" s="60"/>
      <c r="O352" s="60"/>
      <c r="P352" s="60" t="e">
        <f t="shared" si="152"/>
        <v>#N/A</v>
      </c>
      <c r="Q352" s="178"/>
      <c r="R352" s="60"/>
      <c r="S352" s="60"/>
      <c r="T352" s="60"/>
      <c r="U352" s="46" t="e">
        <f t="shared" si="153"/>
        <v>#N/A</v>
      </c>
      <c r="V352" s="62" t="e">
        <f t="shared" si="154"/>
        <v>#N/A</v>
      </c>
      <c r="W352" s="62" t="e">
        <f t="shared" si="176"/>
        <v>#N/A</v>
      </c>
      <c r="X352" s="62" t="e">
        <f t="shared" si="155"/>
        <v>#N/A</v>
      </c>
      <c r="Y352" s="62" t="e">
        <f t="shared" si="156"/>
        <v>#N/A</v>
      </c>
      <c r="Z352" s="62" t="e">
        <f t="array" ref="Z352">_xlfn.IFS(H352=1,2,H352=3,1)</f>
        <v>#N/A</v>
      </c>
      <c r="AA352" s="62" t="e">
        <f t="shared" si="157"/>
        <v>#N/A</v>
      </c>
      <c r="AB352" s="62" t="e">
        <f t="shared" si="148"/>
        <v>#N/A</v>
      </c>
      <c r="AC352" s="62" t="e">
        <f t="shared" si="158"/>
        <v>#N/A</v>
      </c>
      <c r="AD352" s="62" t="e">
        <f t="shared" si="159"/>
        <v>#N/A</v>
      </c>
      <c r="AE352" s="62" t="e">
        <f t="shared" si="160"/>
        <v>#N/A</v>
      </c>
      <c r="AF352" s="62" t="e">
        <f t="shared" si="161"/>
        <v>#N/A</v>
      </c>
      <c r="AG352" s="62">
        <f t="shared" si="162"/>
        <v>0</v>
      </c>
      <c r="AH352" s="62" t="str">
        <f t="shared" si="163"/>
        <v/>
      </c>
      <c r="AI352" s="62">
        <f t="shared" si="164"/>
        <v>0</v>
      </c>
      <c r="AJ352" s="62" t="e">
        <f t="shared" si="165"/>
        <v>#VALUE!</v>
      </c>
      <c r="AK352" s="62" t="e">
        <f t="shared" si="166"/>
        <v>#N/A</v>
      </c>
      <c r="AL352" s="62" t="e">
        <f t="shared" si="167"/>
        <v>#N/A</v>
      </c>
      <c r="AM352" s="62">
        <f t="shared" si="168"/>
        <v>0</v>
      </c>
      <c r="AN352" s="62">
        <f t="shared" si="169"/>
        <v>0</v>
      </c>
      <c r="AO352" s="62"/>
      <c r="AP352" s="62" t="e">
        <f t="shared" si="170"/>
        <v>#N/A</v>
      </c>
      <c r="AQ352" s="62" t="e">
        <f t="shared" si="171"/>
        <v>#VALUE!</v>
      </c>
      <c r="AR352" s="62" t="str">
        <f t="shared" si="172"/>
        <v/>
      </c>
      <c r="AS352" s="62">
        <f t="shared" si="173"/>
        <v>0</v>
      </c>
      <c r="AT352" s="62">
        <f t="shared" si="174"/>
        <v>0</v>
      </c>
      <c r="AU352" s="62">
        <f t="shared" si="175"/>
        <v>0</v>
      </c>
    </row>
    <row r="353" spans="1:47" x14ac:dyDescent="0.2">
      <c r="A353" s="46">
        <f t="shared" si="149"/>
        <v>0</v>
      </c>
      <c r="B353" s="62" t="e">
        <f t="shared" si="150"/>
        <v>#N/A</v>
      </c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2">
        <f t="shared" si="151"/>
        <v>0</v>
      </c>
      <c r="N353" s="60"/>
      <c r="O353" s="60"/>
      <c r="P353" s="60" t="e">
        <f t="shared" si="152"/>
        <v>#N/A</v>
      </c>
      <c r="Q353" s="178"/>
      <c r="R353" s="60"/>
      <c r="S353" s="60"/>
      <c r="T353" s="60"/>
      <c r="U353" s="46" t="e">
        <f t="shared" si="153"/>
        <v>#N/A</v>
      </c>
      <c r="V353" s="62" t="e">
        <f t="shared" si="154"/>
        <v>#N/A</v>
      </c>
      <c r="W353" s="62" t="e">
        <f t="shared" si="176"/>
        <v>#N/A</v>
      </c>
      <c r="X353" s="62" t="e">
        <f t="shared" si="155"/>
        <v>#N/A</v>
      </c>
      <c r="Y353" s="62" t="e">
        <f t="shared" si="156"/>
        <v>#N/A</v>
      </c>
      <c r="Z353" s="62" t="e">
        <f t="array" ref="Z353">_xlfn.IFS(H353=1,2,H353=3,1)</f>
        <v>#N/A</v>
      </c>
      <c r="AA353" s="62" t="e">
        <f t="shared" si="157"/>
        <v>#N/A</v>
      </c>
      <c r="AB353" s="62" t="e">
        <f t="shared" si="148"/>
        <v>#N/A</v>
      </c>
      <c r="AC353" s="62" t="e">
        <f t="shared" si="158"/>
        <v>#N/A</v>
      </c>
      <c r="AD353" s="62" t="e">
        <f t="shared" si="159"/>
        <v>#N/A</v>
      </c>
      <c r="AE353" s="62" t="e">
        <f t="shared" si="160"/>
        <v>#N/A</v>
      </c>
      <c r="AF353" s="62" t="e">
        <f t="shared" si="161"/>
        <v>#N/A</v>
      </c>
      <c r="AG353" s="62">
        <f t="shared" si="162"/>
        <v>0</v>
      </c>
      <c r="AH353" s="62" t="str">
        <f t="shared" si="163"/>
        <v/>
      </c>
      <c r="AI353" s="62">
        <f t="shared" si="164"/>
        <v>0</v>
      </c>
      <c r="AJ353" s="62" t="e">
        <f t="shared" si="165"/>
        <v>#VALUE!</v>
      </c>
      <c r="AK353" s="62" t="e">
        <f t="shared" si="166"/>
        <v>#N/A</v>
      </c>
      <c r="AL353" s="62" t="e">
        <f t="shared" si="167"/>
        <v>#N/A</v>
      </c>
      <c r="AM353" s="62">
        <f t="shared" si="168"/>
        <v>0</v>
      </c>
      <c r="AN353" s="62">
        <f t="shared" si="169"/>
        <v>0</v>
      </c>
      <c r="AO353" s="62"/>
      <c r="AP353" s="62" t="e">
        <f t="shared" si="170"/>
        <v>#N/A</v>
      </c>
      <c r="AQ353" s="62" t="e">
        <f t="shared" si="171"/>
        <v>#VALUE!</v>
      </c>
      <c r="AR353" s="62" t="str">
        <f t="shared" si="172"/>
        <v/>
      </c>
      <c r="AS353" s="62">
        <f t="shared" si="173"/>
        <v>0</v>
      </c>
      <c r="AT353" s="62">
        <f t="shared" si="174"/>
        <v>0</v>
      </c>
      <c r="AU353" s="62">
        <f t="shared" si="175"/>
        <v>0</v>
      </c>
    </row>
    <row r="354" spans="1:47" x14ac:dyDescent="0.2">
      <c r="A354" s="46">
        <f t="shared" si="149"/>
        <v>0</v>
      </c>
      <c r="B354" s="62" t="e">
        <f t="shared" si="150"/>
        <v>#N/A</v>
      </c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2">
        <f t="shared" si="151"/>
        <v>0</v>
      </c>
      <c r="N354" s="60"/>
      <c r="O354" s="60"/>
      <c r="P354" s="60" t="e">
        <f t="shared" si="152"/>
        <v>#N/A</v>
      </c>
      <c r="Q354" s="178"/>
      <c r="R354" s="60"/>
      <c r="S354" s="60"/>
      <c r="T354" s="60"/>
      <c r="U354" s="46" t="e">
        <f t="shared" si="153"/>
        <v>#N/A</v>
      </c>
      <c r="V354" s="62" t="e">
        <f t="shared" si="154"/>
        <v>#N/A</v>
      </c>
      <c r="W354" s="62" t="e">
        <f t="shared" si="176"/>
        <v>#N/A</v>
      </c>
      <c r="X354" s="62" t="e">
        <f t="shared" si="155"/>
        <v>#N/A</v>
      </c>
      <c r="Y354" s="62" t="e">
        <f t="shared" si="156"/>
        <v>#N/A</v>
      </c>
      <c r="Z354" s="62" t="e">
        <f t="array" ref="Z354">_xlfn.IFS(H354=1,2,H354=3,1)</f>
        <v>#N/A</v>
      </c>
      <c r="AA354" s="62" t="e">
        <f t="shared" si="157"/>
        <v>#N/A</v>
      </c>
      <c r="AB354" s="62" t="e">
        <f t="shared" si="148"/>
        <v>#N/A</v>
      </c>
      <c r="AC354" s="62" t="e">
        <f t="shared" si="158"/>
        <v>#N/A</v>
      </c>
      <c r="AD354" s="62" t="e">
        <f t="shared" si="159"/>
        <v>#N/A</v>
      </c>
      <c r="AE354" s="62" t="e">
        <f t="shared" si="160"/>
        <v>#N/A</v>
      </c>
      <c r="AF354" s="62" t="e">
        <f t="shared" si="161"/>
        <v>#N/A</v>
      </c>
      <c r="AG354" s="62">
        <f t="shared" si="162"/>
        <v>0</v>
      </c>
      <c r="AH354" s="62" t="str">
        <f t="shared" si="163"/>
        <v/>
      </c>
      <c r="AI354" s="62">
        <f t="shared" si="164"/>
        <v>0</v>
      </c>
      <c r="AJ354" s="62" t="e">
        <f t="shared" si="165"/>
        <v>#VALUE!</v>
      </c>
      <c r="AK354" s="62" t="e">
        <f t="shared" si="166"/>
        <v>#N/A</v>
      </c>
      <c r="AL354" s="62" t="e">
        <f t="shared" si="167"/>
        <v>#N/A</v>
      </c>
      <c r="AM354" s="62">
        <f t="shared" si="168"/>
        <v>0</v>
      </c>
      <c r="AN354" s="62">
        <f t="shared" si="169"/>
        <v>0</v>
      </c>
      <c r="AO354" s="62"/>
      <c r="AP354" s="62" t="e">
        <f t="shared" si="170"/>
        <v>#N/A</v>
      </c>
      <c r="AQ354" s="62" t="e">
        <f t="shared" si="171"/>
        <v>#VALUE!</v>
      </c>
      <c r="AR354" s="62" t="str">
        <f t="shared" si="172"/>
        <v/>
      </c>
      <c r="AS354" s="62">
        <f t="shared" si="173"/>
        <v>0</v>
      </c>
      <c r="AT354" s="62">
        <f t="shared" si="174"/>
        <v>0</v>
      </c>
      <c r="AU354" s="62">
        <f t="shared" si="175"/>
        <v>0</v>
      </c>
    </row>
    <row r="355" spans="1:47" x14ac:dyDescent="0.2">
      <c r="A355" s="46">
        <f t="shared" si="149"/>
        <v>0</v>
      </c>
      <c r="B355" s="62" t="e">
        <f t="shared" si="150"/>
        <v>#N/A</v>
      </c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2">
        <f t="shared" si="151"/>
        <v>0</v>
      </c>
      <c r="N355" s="60"/>
      <c r="O355" s="60"/>
      <c r="P355" s="60" t="e">
        <f t="shared" si="152"/>
        <v>#N/A</v>
      </c>
      <c r="Q355" s="178"/>
      <c r="R355" s="60"/>
      <c r="S355" s="60"/>
      <c r="T355" s="60"/>
      <c r="U355" s="46" t="e">
        <f t="shared" si="153"/>
        <v>#N/A</v>
      </c>
      <c r="V355" s="62" t="e">
        <f t="shared" si="154"/>
        <v>#N/A</v>
      </c>
      <c r="W355" s="62" t="e">
        <f t="shared" si="176"/>
        <v>#N/A</v>
      </c>
      <c r="X355" s="62" t="e">
        <f t="shared" si="155"/>
        <v>#N/A</v>
      </c>
      <c r="Y355" s="62" t="e">
        <f t="shared" si="156"/>
        <v>#N/A</v>
      </c>
      <c r="Z355" s="62" t="e">
        <f t="array" ref="Z355">_xlfn.IFS(H355=1,2,H355=3,1)</f>
        <v>#N/A</v>
      </c>
      <c r="AA355" s="62" t="e">
        <f t="shared" si="157"/>
        <v>#N/A</v>
      </c>
      <c r="AB355" s="62" t="e">
        <f t="shared" si="148"/>
        <v>#N/A</v>
      </c>
      <c r="AC355" s="62" t="e">
        <f t="shared" si="158"/>
        <v>#N/A</v>
      </c>
      <c r="AD355" s="62" t="e">
        <f t="shared" si="159"/>
        <v>#N/A</v>
      </c>
      <c r="AE355" s="62" t="e">
        <f t="shared" si="160"/>
        <v>#N/A</v>
      </c>
      <c r="AF355" s="62" t="e">
        <f t="shared" si="161"/>
        <v>#N/A</v>
      </c>
      <c r="AG355" s="62">
        <f t="shared" si="162"/>
        <v>0</v>
      </c>
      <c r="AH355" s="62" t="str">
        <f t="shared" si="163"/>
        <v/>
      </c>
      <c r="AI355" s="62">
        <f t="shared" si="164"/>
        <v>0</v>
      </c>
      <c r="AJ355" s="62" t="e">
        <f t="shared" si="165"/>
        <v>#VALUE!</v>
      </c>
      <c r="AK355" s="62" t="e">
        <f t="shared" si="166"/>
        <v>#N/A</v>
      </c>
      <c r="AL355" s="62" t="e">
        <f t="shared" si="167"/>
        <v>#N/A</v>
      </c>
      <c r="AM355" s="62">
        <f t="shared" si="168"/>
        <v>0</v>
      </c>
      <c r="AN355" s="62">
        <f t="shared" si="169"/>
        <v>0</v>
      </c>
      <c r="AO355" s="62"/>
      <c r="AP355" s="62" t="e">
        <f t="shared" si="170"/>
        <v>#N/A</v>
      </c>
      <c r="AQ355" s="62" t="e">
        <f t="shared" si="171"/>
        <v>#VALUE!</v>
      </c>
      <c r="AR355" s="62" t="str">
        <f t="shared" si="172"/>
        <v/>
      </c>
      <c r="AS355" s="62">
        <f t="shared" si="173"/>
        <v>0</v>
      </c>
      <c r="AT355" s="62">
        <f t="shared" si="174"/>
        <v>0</v>
      </c>
      <c r="AU355" s="62">
        <f t="shared" si="175"/>
        <v>0</v>
      </c>
    </row>
    <row r="356" spans="1:47" x14ac:dyDescent="0.2">
      <c r="A356" s="46">
        <f t="shared" si="149"/>
        <v>0</v>
      </c>
      <c r="B356" s="62" t="e">
        <f t="shared" si="150"/>
        <v>#N/A</v>
      </c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2">
        <f t="shared" si="151"/>
        <v>0</v>
      </c>
      <c r="N356" s="60"/>
      <c r="O356" s="60"/>
      <c r="P356" s="60" t="e">
        <f t="shared" si="152"/>
        <v>#N/A</v>
      </c>
      <c r="Q356" s="178"/>
      <c r="R356" s="60"/>
      <c r="S356" s="60"/>
      <c r="T356" s="60"/>
      <c r="U356" s="46" t="e">
        <f t="shared" si="153"/>
        <v>#N/A</v>
      </c>
      <c r="V356" s="62" t="e">
        <f t="shared" si="154"/>
        <v>#N/A</v>
      </c>
      <c r="W356" s="62" t="e">
        <f t="shared" si="176"/>
        <v>#N/A</v>
      </c>
      <c r="X356" s="62" t="e">
        <f t="shared" si="155"/>
        <v>#N/A</v>
      </c>
      <c r="Y356" s="62" t="e">
        <f t="shared" si="156"/>
        <v>#N/A</v>
      </c>
      <c r="Z356" s="62" t="e">
        <f t="array" ref="Z356">_xlfn.IFS(H356=1,2,H356=3,1)</f>
        <v>#N/A</v>
      </c>
      <c r="AA356" s="62" t="e">
        <f t="shared" si="157"/>
        <v>#N/A</v>
      </c>
      <c r="AB356" s="62" t="e">
        <f t="shared" si="148"/>
        <v>#N/A</v>
      </c>
      <c r="AC356" s="62" t="e">
        <f t="shared" si="158"/>
        <v>#N/A</v>
      </c>
      <c r="AD356" s="62" t="e">
        <f t="shared" si="159"/>
        <v>#N/A</v>
      </c>
      <c r="AE356" s="62" t="e">
        <f t="shared" si="160"/>
        <v>#N/A</v>
      </c>
      <c r="AF356" s="62" t="e">
        <f t="shared" si="161"/>
        <v>#N/A</v>
      </c>
      <c r="AG356" s="62">
        <f t="shared" si="162"/>
        <v>0</v>
      </c>
      <c r="AH356" s="62" t="str">
        <f t="shared" si="163"/>
        <v/>
      </c>
      <c r="AI356" s="62">
        <f t="shared" si="164"/>
        <v>0</v>
      </c>
      <c r="AJ356" s="62" t="e">
        <f t="shared" si="165"/>
        <v>#VALUE!</v>
      </c>
      <c r="AK356" s="62" t="e">
        <f t="shared" si="166"/>
        <v>#N/A</v>
      </c>
      <c r="AL356" s="62" t="e">
        <f t="shared" si="167"/>
        <v>#N/A</v>
      </c>
      <c r="AM356" s="62">
        <f t="shared" si="168"/>
        <v>0</v>
      </c>
      <c r="AN356" s="62">
        <f t="shared" si="169"/>
        <v>0</v>
      </c>
      <c r="AO356" s="62"/>
      <c r="AP356" s="62" t="e">
        <f t="shared" si="170"/>
        <v>#N/A</v>
      </c>
      <c r="AQ356" s="62" t="e">
        <f t="shared" si="171"/>
        <v>#VALUE!</v>
      </c>
      <c r="AR356" s="62" t="str">
        <f t="shared" si="172"/>
        <v/>
      </c>
      <c r="AS356" s="62">
        <f t="shared" si="173"/>
        <v>0</v>
      </c>
      <c r="AT356" s="62">
        <f t="shared" si="174"/>
        <v>0</v>
      </c>
      <c r="AU356" s="62">
        <f t="shared" si="175"/>
        <v>0</v>
      </c>
    </row>
    <row r="357" spans="1:47" x14ac:dyDescent="0.2">
      <c r="A357" s="46">
        <f t="shared" si="149"/>
        <v>0</v>
      </c>
      <c r="B357" s="62" t="e">
        <f t="shared" si="150"/>
        <v>#N/A</v>
      </c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2">
        <f t="shared" si="151"/>
        <v>0</v>
      </c>
      <c r="N357" s="60"/>
      <c r="O357" s="60"/>
      <c r="P357" s="60" t="e">
        <f t="shared" si="152"/>
        <v>#N/A</v>
      </c>
      <c r="Q357" s="178"/>
      <c r="R357" s="60"/>
      <c r="S357" s="60"/>
      <c r="T357" s="60"/>
      <c r="U357" s="46" t="e">
        <f t="shared" si="153"/>
        <v>#N/A</v>
      </c>
      <c r="V357" s="62" t="e">
        <f t="shared" si="154"/>
        <v>#N/A</v>
      </c>
      <c r="W357" s="62" t="e">
        <f t="shared" si="176"/>
        <v>#N/A</v>
      </c>
      <c r="X357" s="62" t="e">
        <f t="shared" si="155"/>
        <v>#N/A</v>
      </c>
      <c r="Y357" s="62" t="e">
        <f t="shared" si="156"/>
        <v>#N/A</v>
      </c>
      <c r="Z357" s="62" t="e">
        <f t="array" ref="Z357">_xlfn.IFS(H357=1,2,H357=3,1)</f>
        <v>#N/A</v>
      </c>
      <c r="AA357" s="62" t="e">
        <f t="shared" si="157"/>
        <v>#N/A</v>
      </c>
      <c r="AB357" s="62" t="e">
        <f t="shared" si="148"/>
        <v>#N/A</v>
      </c>
      <c r="AC357" s="62" t="e">
        <f t="shared" si="158"/>
        <v>#N/A</v>
      </c>
      <c r="AD357" s="62" t="e">
        <f t="shared" si="159"/>
        <v>#N/A</v>
      </c>
      <c r="AE357" s="62" t="e">
        <f t="shared" si="160"/>
        <v>#N/A</v>
      </c>
      <c r="AF357" s="62" t="e">
        <f t="shared" si="161"/>
        <v>#N/A</v>
      </c>
      <c r="AG357" s="62">
        <f t="shared" si="162"/>
        <v>0</v>
      </c>
      <c r="AH357" s="62" t="str">
        <f t="shared" si="163"/>
        <v/>
      </c>
      <c r="AI357" s="62">
        <f t="shared" si="164"/>
        <v>0</v>
      </c>
      <c r="AJ357" s="62" t="e">
        <f t="shared" si="165"/>
        <v>#VALUE!</v>
      </c>
      <c r="AK357" s="62" t="e">
        <f t="shared" si="166"/>
        <v>#N/A</v>
      </c>
      <c r="AL357" s="62" t="e">
        <f t="shared" si="167"/>
        <v>#N/A</v>
      </c>
      <c r="AM357" s="62">
        <f t="shared" si="168"/>
        <v>0</v>
      </c>
      <c r="AN357" s="62">
        <f t="shared" si="169"/>
        <v>0</v>
      </c>
      <c r="AO357" s="62"/>
      <c r="AP357" s="62" t="e">
        <f t="shared" si="170"/>
        <v>#N/A</v>
      </c>
      <c r="AQ357" s="62" t="e">
        <f t="shared" si="171"/>
        <v>#VALUE!</v>
      </c>
      <c r="AR357" s="62" t="str">
        <f t="shared" si="172"/>
        <v/>
      </c>
      <c r="AS357" s="62">
        <f t="shared" si="173"/>
        <v>0</v>
      </c>
      <c r="AT357" s="62">
        <f t="shared" si="174"/>
        <v>0</v>
      </c>
      <c r="AU357" s="62">
        <f t="shared" si="175"/>
        <v>0</v>
      </c>
    </row>
    <row r="358" spans="1:47" x14ac:dyDescent="0.2">
      <c r="A358" s="46">
        <f t="shared" si="149"/>
        <v>0</v>
      </c>
      <c r="B358" s="62" t="e">
        <f t="shared" si="150"/>
        <v>#N/A</v>
      </c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2">
        <f t="shared" si="151"/>
        <v>0</v>
      </c>
      <c r="N358" s="60"/>
      <c r="O358" s="60"/>
      <c r="P358" s="60" t="e">
        <f t="shared" si="152"/>
        <v>#N/A</v>
      </c>
      <c r="Q358" s="178"/>
      <c r="R358" s="60"/>
      <c r="S358" s="60"/>
      <c r="T358" s="60"/>
      <c r="U358" s="46" t="e">
        <f t="shared" si="153"/>
        <v>#N/A</v>
      </c>
      <c r="V358" s="62" t="e">
        <f t="shared" si="154"/>
        <v>#N/A</v>
      </c>
      <c r="W358" s="62" t="e">
        <f t="shared" si="176"/>
        <v>#N/A</v>
      </c>
      <c r="X358" s="62" t="e">
        <f t="shared" si="155"/>
        <v>#N/A</v>
      </c>
      <c r="Y358" s="62" t="e">
        <f t="shared" si="156"/>
        <v>#N/A</v>
      </c>
      <c r="Z358" s="62" t="e">
        <f t="array" ref="Z358">_xlfn.IFS(H358=1,2,H358=3,1)</f>
        <v>#N/A</v>
      </c>
      <c r="AA358" s="62" t="e">
        <f t="shared" si="157"/>
        <v>#N/A</v>
      </c>
      <c r="AB358" s="62" t="e">
        <f t="shared" si="148"/>
        <v>#N/A</v>
      </c>
      <c r="AC358" s="62" t="e">
        <f t="shared" si="158"/>
        <v>#N/A</v>
      </c>
      <c r="AD358" s="62" t="e">
        <f t="shared" si="159"/>
        <v>#N/A</v>
      </c>
      <c r="AE358" s="62" t="e">
        <f t="shared" si="160"/>
        <v>#N/A</v>
      </c>
      <c r="AF358" s="62" t="e">
        <f t="shared" si="161"/>
        <v>#N/A</v>
      </c>
      <c r="AG358" s="62">
        <f t="shared" si="162"/>
        <v>0</v>
      </c>
      <c r="AH358" s="62" t="str">
        <f t="shared" si="163"/>
        <v/>
      </c>
      <c r="AI358" s="62">
        <f t="shared" si="164"/>
        <v>0</v>
      </c>
      <c r="AJ358" s="62" t="e">
        <f t="shared" si="165"/>
        <v>#VALUE!</v>
      </c>
      <c r="AK358" s="62" t="e">
        <f t="shared" si="166"/>
        <v>#N/A</v>
      </c>
      <c r="AL358" s="62" t="e">
        <f t="shared" si="167"/>
        <v>#N/A</v>
      </c>
      <c r="AM358" s="62">
        <f t="shared" si="168"/>
        <v>0</v>
      </c>
      <c r="AN358" s="62">
        <f t="shared" si="169"/>
        <v>0</v>
      </c>
      <c r="AO358" s="62"/>
      <c r="AP358" s="62" t="e">
        <f t="shared" si="170"/>
        <v>#N/A</v>
      </c>
      <c r="AQ358" s="62" t="e">
        <f t="shared" si="171"/>
        <v>#VALUE!</v>
      </c>
      <c r="AR358" s="62" t="str">
        <f t="shared" si="172"/>
        <v/>
      </c>
      <c r="AS358" s="62">
        <f t="shared" si="173"/>
        <v>0</v>
      </c>
      <c r="AT358" s="62">
        <f t="shared" si="174"/>
        <v>0</v>
      </c>
      <c r="AU358" s="62">
        <f t="shared" si="175"/>
        <v>0</v>
      </c>
    </row>
    <row r="359" spans="1:47" ht="14.45" customHeight="1" thickBot="1" x14ac:dyDescent="0.25">
      <c r="A359" s="69">
        <f t="shared" si="149"/>
        <v>0</v>
      </c>
      <c r="B359" s="67" t="e">
        <f t="shared" si="150"/>
        <v>#N/A</v>
      </c>
      <c r="C359" s="68"/>
      <c r="D359" s="68"/>
      <c r="E359" s="68"/>
      <c r="F359" s="68"/>
      <c r="G359" s="68"/>
      <c r="H359" s="68"/>
      <c r="I359" s="68"/>
      <c r="J359" s="68"/>
      <c r="K359" s="60"/>
      <c r="L359" s="60"/>
      <c r="M359" s="67">
        <f t="shared" si="151"/>
        <v>0</v>
      </c>
      <c r="N359" s="60"/>
      <c r="O359" s="60"/>
      <c r="P359" s="60" t="e">
        <f t="shared" si="152"/>
        <v>#N/A</v>
      </c>
      <c r="Q359" s="178"/>
      <c r="R359" s="60"/>
      <c r="S359" s="60"/>
      <c r="T359" s="60"/>
      <c r="U359" s="69" t="e">
        <f t="shared" si="153"/>
        <v>#N/A</v>
      </c>
      <c r="V359" s="67" t="e">
        <f t="shared" si="154"/>
        <v>#N/A</v>
      </c>
      <c r="W359" s="67" t="e">
        <f t="shared" si="176"/>
        <v>#N/A</v>
      </c>
      <c r="X359" s="67" t="e">
        <f t="shared" si="155"/>
        <v>#N/A</v>
      </c>
      <c r="Y359" s="67" t="e">
        <f t="shared" si="156"/>
        <v>#N/A</v>
      </c>
      <c r="Z359" s="67" t="e">
        <f t="array" ref="Z359">_xlfn.IFS(H359=1,2,H359=3,1)</f>
        <v>#N/A</v>
      </c>
      <c r="AA359" s="67" t="e">
        <f t="shared" si="157"/>
        <v>#N/A</v>
      </c>
      <c r="AB359" s="67" t="e">
        <f t="shared" si="148"/>
        <v>#N/A</v>
      </c>
      <c r="AC359" s="67" t="e">
        <f t="shared" si="158"/>
        <v>#N/A</v>
      </c>
      <c r="AD359" s="67" t="e">
        <f t="shared" si="159"/>
        <v>#N/A</v>
      </c>
      <c r="AE359" s="67" t="e">
        <f t="shared" si="160"/>
        <v>#N/A</v>
      </c>
      <c r="AF359" s="67" t="e">
        <f t="shared" si="161"/>
        <v>#N/A</v>
      </c>
      <c r="AG359" s="67">
        <f t="shared" si="162"/>
        <v>0</v>
      </c>
      <c r="AH359" s="67" t="str">
        <f t="shared" si="163"/>
        <v/>
      </c>
      <c r="AI359" s="67">
        <f t="shared" si="164"/>
        <v>0</v>
      </c>
      <c r="AJ359" s="67" t="e">
        <f t="shared" si="165"/>
        <v>#VALUE!</v>
      </c>
      <c r="AK359" s="67" t="e">
        <f t="shared" si="166"/>
        <v>#N/A</v>
      </c>
      <c r="AL359" s="67" t="e">
        <f t="shared" si="167"/>
        <v>#N/A</v>
      </c>
      <c r="AM359" s="67">
        <f t="shared" si="168"/>
        <v>0</v>
      </c>
      <c r="AN359" s="67">
        <f t="shared" si="169"/>
        <v>0</v>
      </c>
      <c r="AO359" s="67"/>
      <c r="AP359" s="67" t="e">
        <f t="shared" si="170"/>
        <v>#N/A</v>
      </c>
      <c r="AQ359" s="67" t="e">
        <f t="shared" si="171"/>
        <v>#VALUE!</v>
      </c>
      <c r="AR359" s="67" t="str">
        <f t="shared" si="172"/>
        <v/>
      </c>
      <c r="AS359" s="67">
        <f t="shared" si="173"/>
        <v>0</v>
      </c>
      <c r="AT359" s="67">
        <f t="shared" si="174"/>
        <v>0</v>
      </c>
      <c r="AU359" s="67">
        <f t="shared" si="175"/>
        <v>0</v>
      </c>
    </row>
    <row r="360" spans="1:47" x14ac:dyDescent="0.2">
      <c r="A360" s="16">
        <f t="shared" si="149"/>
        <v>0</v>
      </c>
      <c r="B360" s="14" t="e">
        <f t="shared" si="150"/>
        <v>#N/A</v>
      </c>
      <c r="C360" s="71"/>
      <c r="D360" s="71"/>
      <c r="E360" s="71"/>
      <c r="F360" s="71"/>
      <c r="G360" s="71"/>
      <c r="H360" s="71"/>
      <c r="I360" s="71"/>
      <c r="J360" s="71"/>
      <c r="K360" s="71"/>
      <c r="L360" s="60"/>
      <c r="M360" s="14">
        <f t="shared" si="151"/>
        <v>0</v>
      </c>
      <c r="N360" s="60"/>
      <c r="O360" s="60"/>
      <c r="P360" s="60" t="e">
        <f t="shared" si="152"/>
        <v>#N/A</v>
      </c>
      <c r="Q360" s="178"/>
      <c r="R360" s="60"/>
      <c r="S360" s="60"/>
      <c r="T360" s="60"/>
      <c r="U360" s="16" t="e">
        <f t="shared" si="153"/>
        <v>#N/A</v>
      </c>
      <c r="V360" s="14" t="e">
        <f t="shared" si="154"/>
        <v>#N/A</v>
      </c>
      <c r="W360" s="14" t="e">
        <f t="shared" si="176"/>
        <v>#N/A</v>
      </c>
      <c r="X360" s="14" t="e">
        <f t="shared" si="155"/>
        <v>#N/A</v>
      </c>
      <c r="Y360" s="14" t="e">
        <f t="shared" si="156"/>
        <v>#N/A</v>
      </c>
      <c r="Z360" s="14" t="e">
        <f t="array" ref="Z360">_xlfn.IFS(H360=1,2,H360=3,1)</f>
        <v>#N/A</v>
      </c>
      <c r="AA360" s="14" t="e">
        <f t="shared" si="157"/>
        <v>#N/A</v>
      </c>
      <c r="AB360" s="14" t="e">
        <f t="shared" si="148"/>
        <v>#N/A</v>
      </c>
      <c r="AC360" s="14" t="e">
        <f t="shared" si="158"/>
        <v>#N/A</v>
      </c>
      <c r="AD360" s="14" t="e">
        <f t="shared" si="159"/>
        <v>#N/A</v>
      </c>
      <c r="AE360" s="14" t="e">
        <f t="shared" si="160"/>
        <v>#N/A</v>
      </c>
      <c r="AF360" s="14" t="e">
        <f t="shared" si="161"/>
        <v>#N/A</v>
      </c>
      <c r="AG360" s="14">
        <f t="shared" si="162"/>
        <v>0</v>
      </c>
      <c r="AH360" s="14" t="str">
        <f t="shared" si="163"/>
        <v/>
      </c>
      <c r="AI360" s="14">
        <f t="shared" si="164"/>
        <v>0</v>
      </c>
      <c r="AJ360" s="14" t="e">
        <f t="shared" si="165"/>
        <v>#VALUE!</v>
      </c>
      <c r="AK360" s="14" t="e">
        <f t="shared" si="166"/>
        <v>#N/A</v>
      </c>
      <c r="AL360" s="14" t="e">
        <f t="shared" si="167"/>
        <v>#N/A</v>
      </c>
      <c r="AM360" s="14">
        <f t="shared" si="168"/>
        <v>0</v>
      </c>
      <c r="AN360" s="14">
        <f t="shared" si="169"/>
        <v>0</v>
      </c>
      <c r="AO360" s="14"/>
      <c r="AP360" s="14" t="e">
        <f t="shared" si="170"/>
        <v>#N/A</v>
      </c>
      <c r="AQ360" s="14" t="e">
        <f t="shared" si="171"/>
        <v>#VALUE!</v>
      </c>
      <c r="AR360" s="14" t="str">
        <f t="shared" si="172"/>
        <v/>
      </c>
      <c r="AS360" s="14">
        <f t="shared" si="173"/>
        <v>0</v>
      </c>
      <c r="AT360" s="14">
        <f t="shared" si="174"/>
        <v>0</v>
      </c>
      <c r="AU360" s="14">
        <f t="shared" si="175"/>
        <v>0</v>
      </c>
    </row>
    <row r="361" spans="1:47" x14ac:dyDescent="0.2">
      <c r="A361" s="46">
        <f t="shared" si="149"/>
        <v>0</v>
      </c>
      <c r="B361" s="62" t="e">
        <f t="shared" si="150"/>
        <v>#N/A</v>
      </c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2">
        <f t="shared" si="151"/>
        <v>0</v>
      </c>
      <c r="N361" s="60"/>
      <c r="O361" s="60"/>
      <c r="P361" s="60" t="e">
        <f t="shared" si="152"/>
        <v>#N/A</v>
      </c>
      <c r="Q361" s="178"/>
      <c r="R361" s="60"/>
      <c r="S361" s="60"/>
      <c r="T361" s="60"/>
      <c r="U361" s="46" t="e">
        <f t="shared" si="153"/>
        <v>#N/A</v>
      </c>
      <c r="V361" s="62" t="e">
        <f t="shared" si="154"/>
        <v>#N/A</v>
      </c>
      <c r="W361" s="62" t="e">
        <f t="shared" si="176"/>
        <v>#N/A</v>
      </c>
      <c r="X361" s="62" t="e">
        <f t="shared" si="155"/>
        <v>#N/A</v>
      </c>
      <c r="Y361" s="62" t="e">
        <f t="shared" si="156"/>
        <v>#N/A</v>
      </c>
      <c r="Z361" s="62" t="e">
        <f t="array" ref="Z361">_xlfn.IFS(H361=1,2,H361=3,1)</f>
        <v>#N/A</v>
      </c>
      <c r="AA361" s="62" t="e">
        <f t="shared" si="157"/>
        <v>#N/A</v>
      </c>
      <c r="AB361" s="62" t="e">
        <f t="shared" si="148"/>
        <v>#N/A</v>
      </c>
      <c r="AC361" s="62" t="e">
        <f t="shared" si="158"/>
        <v>#N/A</v>
      </c>
      <c r="AD361" s="62" t="e">
        <f t="shared" si="159"/>
        <v>#N/A</v>
      </c>
      <c r="AE361" s="62" t="e">
        <f t="shared" si="160"/>
        <v>#N/A</v>
      </c>
      <c r="AF361" s="62" t="e">
        <f t="shared" si="161"/>
        <v>#N/A</v>
      </c>
      <c r="AG361" s="62">
        <f t="shared" si="162"/>
        <v>0</v>
      </c>
      <c r="AH361" s="62" t="str">
        <f t="shared" si="163"/>
        <v/>
      </c>
      <c r="AI361" s="62">
        <f t="shared" si="164"/>
        <v>0</v>
      </c>
      <c r="AJ361" s="62" t="e">
        <f t="shared" si="165"/>
        <v>#VALUE!</v>
      </c>
      <c r="AK361" s="62" t="e">
        <f t="shared" si="166"/>
        <v>#N/A</v>
      </c>
      <c r="AL361" s="62" t="e">
        <f t="shared" si="167"/>
        <v>#N/A</v>
      </c>
      <c r="AM361" s="62">
        <f t="shared" si="168"/>
        <v>0</v>
      </c>
      <c r="AN361" s="62">
        <f t="shared" si="169"/>
        <v>0</v>
      </c>
      <c r="AO361" s="62"/>
      <c r="AP361" s="62" t="e">
        <f t="shared" si="170"/>
        <v>#N/A</v>
      </c>
      <c r="AQ361" s="62" t="e">
        <f t="shared" si="171"/>
        <v>#VALUE!</v>
      </c>
      <c r="AR361" s="62" t="str">
        <f t="shared" si="172"/>
        <v/>
      </c>
      <c r="AS361" s="62">
        <f t="shared" si="173"/>
        <v>0</v>
      </c>
      <c r="AT361" s="62">
        <f t="shared" si="174"/>
        <v>0</v>
      </c>
      <c r="AU361" s="62">
        <f t="shared" si="175"/>
        <v>0</v>
      </c>
    </row>
    <row r="362" spans="1:47" x14ac:dyDescent="0.2">
      <c r="A362" s="46">
        <f t="shared" si="149"/>
        <v>0</v>
      </c>
      <c r="B362" s="62" t="e">
        <f t="shared" si="150"/>
        <v>#N/A</v>
      </c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2">
        <f t="shared" si="151"/>
        <v>0</v>
      </c>
      <c r="N362" s="60"/>
      <c r="O362" s="60"/>
      <c r="P362" s="60" t="e">
        <f t="shared" si="152"/>
        <v>#N/A</v>
      </c>
      <c r="Q362" s="178"/>
      <c r="R362" s="60"/>
      <c r="S362" s="60"/>
      <c r="T362" s="60"/>
      <c r="U362" s="46" t="e">
        <f t="shared" si="153"/>
        <v>#N/A</v>
      </c>
      <c r="V362" s="62" t="e">
        <f t="shared" si="154"/>
        <v>#N/A</v>
      </c>
      <c r="W362" s="62" t="e">
        <f t="shared" si="176"/>
        <v>#N/A</v>
      </c>
      <c r="X362" s="62" t="e">
        <f t="shared" si="155"/>
        <v>#N/A</v>
      </c>
      <c r="Y362" s="62" t="e">
        <f t="shared" si="156"/>
        <v>#N/A</v>
      </c>
      <c r="Z362" s="62" t="e">
        <f t="array" ref="Z362">_xlfn.IFS(H362=1,2,H362=3,1)</f>
        <v>#N/A</v>
      </c>
      <c r="AA362" s="62" t="e">
        <f t="shared" si="157"/>
        <v>#N/A</v>
      </c>
      <c r="AB362" s="62" t="e">
        <f t="shared" si="148"/>
        <v>#N/A</v>
      </c>
      <c r="AC362" s="62" t="e">
        <f t="shared" si="158"/>
        <v>#N/A</v>
      </c>
      <c r="AD362" s="62" t="e">
        <f t="shared" si="159"/>
        <v>#N/A</v>
      </c>
      <c r="AE362" s="62" t="e">
        <f t="shared" si="160"/>
        <v>#N/A</v>
      </c>
      <c r="AF362" s="62" t="e">
        <f t="shared" si="161"/>
        <v>#N/A</v>
      </c>
      <c r="AG362" s="62">
        <f t="shared" si="162"/>
        <v>0</v>
      </c>
      <c r="AH362" s="62" t="str">
        <f t="shared" si="163"/>
        <v/>
      </c>
      <c r="AI362" s="62">
        <f t="shared" si="164"/>
        <v>0</v>
      </c>
      <c r="AJ362" s="62" t="e">
        <f t="shared" si="165"/>
        <v>#VALUE!</v>
      </c>
      <c r="AK362" s="62" t="e">
        <f t="shared" si="166"/>
        <v>#N/A</v>
      </c>
      <c r="AL362" s="62" t="e">
        <f t="shared" si="167"/>
        <v>#N/A</v>
      </c>
      <c r="AM362" s="62">
        <f t="shared" si="168"/>
        <v>0</v>
      </c>
      <c r="AN362" s="62">
        <f t="shared" si="169"/>
        <v>0</v>
      </c>
      <c r="AO362" s="62"/>
      <c r="AP362" s="62" t="e">
        <f t="shared" si="170"/>
        <v>#N/A</v>
      </c>
      <c r="AQ362" s="62" t="e">
        <f t="shared" si="171"/>
        <v>#VALUE!</v>
      </c>
      <c r="AR362" s="62" t="str">
        <f t="shared" si="172"/>
        <v/>
      </c>
      <c r="AS362" s="62">
        <f t="shared" si="173"/>
        <v>0</v>
      </c>
      <c r="AT362" s="62">
        <f t="shared" si="174"/>
        <v>0</v>
      </c>
      <c r="AU362" s="62">
        <f t="shared" si="175"/>
        <v>0</v>
      </c>
    </row>
    <row r="363" spans="1:47" x14ac:dyDescent="0.2">
      <c r="A363" s="46">
        <f t="shared" si="149"/>
        <v>0</v>
      </c>
      <c r="B363" s="62" t="e">
        <f t="shared" si="150"/>
        <v>#N/A</v>
      </c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2">
        <f t="shared" si="151"/>
        <v>0</v>
      </c>
      <c r="N363" s="60"/>
      <c r="O363" s="60"/>
      <c r="P363" s="60" t="e">
        <f t="shared" si="152"/>
        <v>#N/A</v>
      </c>
      <c r="Q363" s="178"/>
      <c r="R363" s="60"/>
      <c r="S363" s="60"/>
      <c r="T363" s="60"/>
      <c r="U363" s="46" t="e">
        <f t="shared" si="153"/>
        <v>#N/A</v>
      </c>
      <c r="V363" s="62" t="e">
        <f t="shared" si="154"/>
        <v>#N/A</v>
      </c>
      <c r="W363" s="62" t="e">
        <f t="shared" si="176"/>
        <v>#N/A</v>
      </c>
      <c r="X363" s="62" t="e">
        <f t="shared" si="155"/>
        <v>#N/A</v>
      </c>
      <c r="Y363" s="62" t="e">
        <f t="shared" si="156"/>
        <v>#N/A</v>
      </c>
      <c r="Z363" s="62" t="e">
        <f t="array" ref="Z363">_xlfn.IFS(H363=1,2,H363=3,1)</f>
        <v>#N/A</v>
      </c>
      <c r="AA363" s="62" t="e">
        <f t="shared" si="157"/>
        <v>#N/A</v>
      </c>
      <c r="AB363" s="62" t="e">
        <f t="shared" si="148"/>
        <v>#N/A</v>
      </c>
      <c r="AC363" s="62" t="e">
        <f t="shared" si="158"/>
        <v>#N/A</v>
      </c>
      <c r="AD363" s="62" t="e">
        <f t="shared" si="159"/>
        <v>#N/A</v>
      </c>
      <c r="AE363" s="62" t="e">
        <f t="shared" si="160"/>
        <v>#N/A</v>
      </c>
      <c r="AF363" s="62" t="e">
        <f t="shared" si="161"/>
        <v>#N/A</v>
      </c>
      <c r="AG363" s="62">
        <f t="shared" si="162"/>
        <v>0</v>
      </c>
      <c r="AH363" s="62" t="str">
        <f t="shared" si="163"/>
        <v/>
      </c>
      <c r="AI363" s="62">
        <f t="shared" si="164"/>
        <v>0</v>
      </c>
      <c r="AJ363" s="62" t="e">
        <f t="shared" si="165"/>
        <v>#VALUE!</v>
      </c>
      <c r="AK363" s="62" t="e">
        <f t="shared" si="166"/>
        <v>#N/A</v>
      </c>
      <c r="AL363" s="62" t="e">
        <f t="shared" si="167"/>
        <v>#N/A</v>
      </c>
      <c r="AM363" s="62">
        <f t="shared" si="168"/>
        <v>0</v>
      </c>
      <c r="AN363" s="62">
        <f t="shared" si="169"/>
        <v>0</v>
      </c>
      <c r="AO363" s="62"/>
      <c r="AP363" s="62" t="e">
        <f t="shared" si="170"/>
        <v>#N/A</v>
      </c>
      <c r="AQ363" s="62" t="e">
        <f t="shared" si="171"/>
        <v>#VALUE!</v>
      </c>
      <c r="AR363" s="62" t="str">
        <f t="shared" si="172"/>
        <v/>
      </c>
      <c r="AS363" s="62">
        <f t="shared" si="173"/>
        <v>0</v>
      </c>
      <c r="AT363" s="62">
        <f t="shared" si="174"/>
        <v>0</v>
      </c>
      <c r="AU363" s="62">
        <f t="shared" si="175"/>
        <v>0</v>
      </c>
    </row>
    <row r="364" spans="1:47" x14ac:dyDescent="0.2">
      <c r="A364" s="46">
        <f t="shared" si="149"/>
        <v>0</v>
      </c>
      <c r="B364" s="62" t="e">
        <f t="shared" si="150"/>
        <v>#N/A</v>
      </c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2">
        <f t="shared" si="151"/>
        <v>0</v>
      </c>
      <c r="N364" s="60"/>
      <c r="O364" s="60"/>
      <c r="P364" s="60" t="e">
        <f t="shared" si="152"/>
        <v>#N/A</v>
      </c>
      <c r="Q364" s="178"/>
      <c r="R364" s="60"/>
      <c r="S364" s="60"/>
      <c r="T364" s="60"/>
      <c r="U364" s="46" t="e">
        <f t="shared" si="153"/>
        <v>#N/A</v>
      </c>
      <c r="V364" s="62" t="e">
        <f t="shared" si="154"/>
        <v>#N/A</v>
      </c>
      <c r="W364" s="62" t="e">
        <f t="shared" si="176"/>
        <v>#N/A</v>
      </c>
      <c r="X364" s="62" t="e">
        <f t="shared" si="155"/>
        <v>#N/A</v>
      </c>
      <c r="Y364" s="62" t="e">
        <f t="shared" si="156"/>
        <v>#N/A</v>
      </c>
      <c r="Z364" s="62" t="e">
        <f t="array" ref="Z364">_xlfn.IFS(H364=1,2,H364=3,1)</f>
        <v>#N/A</v>
      </c>
      <c r="AA364" s="62" t="e">
        <f t="shared" si="157"/>
        <v>#N/A</v>
      </c>
      <c r="AB364" s="62" t="e">
        <f t="shared" si="148"/>
        <v>#N/A</v>
      </c>
      <c r="AC364" s="62" t="e">
        <f t="shared" si="158"/>
        <v>#N/A</v>
      </c>
      <c r="AD364" s="62" t="e">
        <f t="shared" si="159"/>
        <v>#N/A</v>
      </c>
      <c r="AE364" s="62" t="e">
        <f t="shared" si="160"/>
        <v>#N/A</v>
      </c>
      <c r="AF364" s="62" t="e">
        <f t="shared" si="161"/>
        <v>#N/A</v>
      </c>
      <c r="AG364" s="62">
        <f t="shared" si="162"/>
        <v>0</v>
      </c>
      <c r="AH364" s="62" t="str">
        <f t="shared" si="163"/>
        <v/>
      </c>
      <c r="AI364" s="62">
        <f t="shared" si="164"/>
        <v>0</v>
      </c>
      <c r="AJ364" s="62" t="e">
        <f t="shared" si="165"/>
        <v>#VALUE!</v>
      </c>
      <c r="AK364" s="62" t="e">
        <f t="shared" si="166"/>
        <v>#N/A</v>
      </c>
      <c r="AL364" s="62" t="e">
        <f t="shared" si="167"/>
        <v>#N/A</v>
      </c>
      <c r="AM364" s="62">
        <f t="shared" si="168"/>
        <v>0</v>
      </c>
      <c r="AN364" s="62">
        <f t="shared" si="169"/>
        <v>0</v>
      </c>
      <c r="AO364" s="62"/>
      <c r="AP364" s="62" t="e">
        <f t="shared" si="170"/>
        <v>#N/A</v>
      </c>
      <c r="AQ364" s="62" t="e">
        <f t="shared" si="171"/>
        <v>#VALUE!</v>
      </c>
      <c r="AR364" s="62" t="str">
        <f t="shared" si="172"/>
        <v/>
      </c>
      <c r="AS364" s="62">
        <f t="shared" si="173"/>
        <v>0</v>
      </c>
      <c r="AT364" s="62">
        <f t="shared" si="174"/>
        <v>0</v>
      </c>
      <c r="AU364" s="62">
        <f t="shared" si="175"/>
        <v>0</v>
      </c>
    </row>
    <row r="365" spans="1:47" x14ac:dyDescent="0.2">
      <c r="A365" s="46">
        <f t="shared" si="149"/>
        <v>0</v>
      </c>
      <c r="B365" s="62" t="e">
        <f t="shared" si="150"/>
        <v>#N/A</v>
      </c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2">
        <f t="shared" si="151"/>
        <v>0</v>
      </c>
      <c r="N365" s="60"/>
      <c r="O365" s="60"/>
      <c r="P365" s="60" t="e">
        <f t="shared" si="152"/>
        <v>#N/A</v>
      </c>
      <c r="Q365" s="178"/>
      <c r="R365" s="60"/>
      <c r="S365" s="60"/>
      <c r="T365" s="60"/>
      <c r="U365" s="46" t="e">
        <f t="shared" si="153"/>
        <v>#N/A</v>
      </c>
      <c r="V365" s="62" t="e">
        <f t="shared" si="154"/>
        <v>#N/A</v>
      </c>
      <c r="W365" s="62" t="e">
        <f t="shared" si="176"/>
        <v>#N/A</v>
      </c>
      <c r="X365" s="62" t="e">
        <f t="shared" si="155"/>
        <v>#N/A</v>
      </c>
      <c r="Y365" s="62" t="e">
        <f t="shared" si="156"/>
        <v>#N/A</v>
      </c>
      <c r="Z365" s="62" t="e">
        <f t="array" ref="Z365">_xlfn.IFS(H365=1,2,H365=3,1)</f>
        <v>#N/A</v>
      </c>
      <c r="AA365" s="62" t="e">
        <f t="shared" si="157"/>
        <v>#N/A</v>
      </c>
      <c r="AB365" s="62" t="e">
        <f t="shared" si="148"/>
        <v>#N/A</v>
      </c>
      <c r="AC365" s="62" t="e">
        <f t="shared" si="158"/>
        <v>#N/A</v>
      </c>
      <c r="AD365" s="62" t="e">
        <f t="shared" si="159"/>
        <v>#N/A</v>
      </c>
      <c r="AE365" s="62" t="e">
        <f t="shared" si="160"/>
        <v>#N/A</v>
      </c>
      <c r="AF365" s="62" t="e">
        <f t="shared" si="161"/>
        <v>#N/A</v>
      </c>
      <c r="AG365" s="62">
        <f t="shared" si="162"/>
        <v>0</v>
      </c>
      <c r="AH365" s="62" t="str">
        <f t="shared" si="163"/>
        <v/>
      </c>
      <c r="AI365" s="62">
        <f t="shared" si="164"/>
        <v>0</v>
      </c>
      <c r="AJ365" s="62" t="e">
        <f t="shared" si="165"/>
        <v>#VALUE!</v>
      </c>
      <c r="AK365" s="62" t="e">
        <f t="shared" si="166"/>
        <v>#N/A</v>
      </c>
      <c r="AL365" s="62" t="e">
        <f t="shared" si="167"/>
        <v>#N/A</v>
      </c>
      <c r="AM365" s="62">
        <f t="shared" si="168"/>
        <v>0</v>
      </c>
      <c r="AN365" s="62">
        <f t="shared" si="169"/>
        <v>0</v>
      </c>
      <c r="AO365" s="62"/>
      <c r="AP365" s="62" t="e">
        <f t="shared" si="170"/>
        <v>#N/A</v>
      </c>
      <c r="AQ365" s="62" t="e">
        <f t="shared" si="171"/>
        <v>#VALUE!</v>
      </c>
      <c r="AR365" s="62" t="str">
        <f t="shared" si="172"/>
        <v/>
      </c>
      <c r="AS365" s="62">
        <f t="shared" si="173"/>
        <v>0</v>
      </c>
      <c r="AT365" s="62">
        <f t="shared" si="174"/>
        <v>0</v>
      </c>
      <c r="AU365" s="62">
        <f t="shared" si="175"/>
        <v>0</v>
      </c>
    </row>
    <row r="366" spans="1:47" x14ac:dyDescent="0.2">
      <c r="A366" s="46">
        <f t="shared" si="149"/>
        <v>0</v>
      </c>
      <c r="B366" s="62" t="e">
        <f t="shared" si="150"/>
        <v>#N/A</v>
      </c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2">
        <f t="shared" si="151"/>
        <v>0</v>
      </c>
      <c r="N366" s="60"/>
      <c r="O366" s="60"/>
      <c r="P366" s="60" t="e">
        <f t="shared" si="152"/>
        <v>#N/A</v>
      </c>
      <c r="Q366" s="178"/>
      <c r="R366" s="60"/>
      <c r="S366" s="60"/>
      <c r="T366" s="60"/>
      <c r="U366" s="46" t="e">
        <f t="shared" si="153"/>
        <v>#N/A</v>
      </c>
      <c r="V366" s="62" t="e">
        <f t="shared" si="154"/>
        <v>#N/A</v>
      </c>
      <c r="W366" s="62" t="e">
        <f t="shared" si="176"/>
        <v>#N/A</v>
      </c>
      <c r="X366" s="62" t="e">
        <f t="shared" si="155"/>
        <v>#N/A</v>
      </c>
      <c r="Y366" s="62" t="e">
        <f t="shared" si="156"/>
        <v>#N/A</v>
      </c>
      <c r="Z366" s="62" t="e">
        <f t="array" ref="Z366">_xlfn.IFS(H366=1,2,H366=3,1)</f>
        <v>#N/A</v>
      </c>
      <c r="AA366" s="62" t="e">
        <f t="shared" si="157"/>
        <v>#N/A</v>
      </c>
      <c r="AB366" s="62" t="e">
        <f t="shared" si="148"/>
        <v>#N/A</v>
      </c>
      <c r="AC366" s="62" t="e">
        <f t="shared" si="158"/>
        <v>#N/A</v>
      </c>
      <c r="AD366" s="62" t="e">
        <f t="shared" si="159"/>
        <v>#N/A</v>
      </c>
      <c r="AE366" s="62" t="e">
        <f t="shared" si="160"/>
        <v>#N/A</v>
      </c>
      <c r="AF366" s="62" t="e">
        <f t="shared" si="161"/>
        <v>#N/A</v>
      </c>
      <c r="AG366" s="62">
        <f t="shared" si="162"/>
        <v>0</v>
      </c>
      <c r="AH366" s="62" t="str">
        <f t="shared" si="163"/>
        <v/>
      </c>
      <c r="AI366" s="62">
        <f t="shared" si="164"/>
        <v>0</v>
      </c>
      <c r="AJ366" s="62" t="e">
        <f t="shared" si="165"/>
        <v>#VALUE!</v>
      </c>
      <c r="AK366" s="62" t="e">
        <f t="shared" si="166"/>
        <v>#N/A</v>
      </c>
      <c r="AL366" s="62" t="e">
        <f t="shared" si="167"/>
        <v>#N/A</v>
      </c>
      <c r="AM366" s="62">
        <f t="shared" si="168"/>
        <v>0</v>
      </c>
      <c r="AN366" s="62">
        <f t="shared" si="169"/>
        <v>0</v>
      </c>
      <c r="AO366" s="62"/>
      <c r="AP366" s="62" t="e">
        <f t="shared" si="170"/>
        <v>#N/A</v>
      </c>
      <c r="AQ366" s="62" t="e">
        <f t="shared" si="171"/>
        <v>#VALUE!</v>
      </c>
      <c r="AR366" s="62" t="str">
        <f t="shared" si="172"/>
        <v/>
      </c>
      <c r="AS366" s="62">
        <f t="shared" si="173"/>
        <v>0</v>
      </c>
      <c r="AT366" s="62">
        <f t="shared" si="174"/>
        <v>0</v>
      </c>
      <c r="AU366" s="62">
        <f t="shared" si="175"/>
        <v>0</v>
      </c>
    </row>
    <row r="367" spans="1:47" x14ac:dyDescent="0.2">
      <c r="A367" s="46">
        <f t="shared" si="149"/>
        <v>0</v>
      </c>
      <c r="B367" s="62" t="e">
        <f t="shared" si="150"/>
        <v>#N/A</v>
      </c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2">
        <f t="shared" si="151"/>
        <v>0</v>
      </c>
      <c r="N367" s="60"/>
      <c r="O367" s="60"/>
      <c r="P367" s="60" t="e">
        <f t="shared" si="152"/>
        <v>#N/A</v>
      </c>
      <c r="Q367" s="178"/>
      <c r="R367" s="60"/>
      <c r="S367" s="60"/>
      <c r="T367" s="60"/>
      <c r="U367" s="46" t="e">
        <f t="shared" si="153"/>
        <v>#N/A</v>
      </c>
      <c r="V367" s="62" t="e">
        <f t="shared" si="154"/>
        <v>#N/A</v>
      </c>
      <c r="W367" s="62" t="e">
        <f t="shared" si="176"/>
        <v>#N/A</v>
      </c>
      <c r="X367" s="62" t="e">
        <f t="shared" si="155"/>
        <v>#N/A</v>
      </c>
      <c r="Y367" s="62" t="e">
        <f t="shared" si="156"/>
        <v>#N/A</v>
      </c>
      <c r="Z367" s="62" t="e">
        <f t="array" ref="Z367">_xlfn.IFS(H367=1,2,H367=3,1)</f>
        <v>#N/A</v>
      </c>
      <c r="AA367" s="62" t="e">
        <f t="shared" si="157"/>
        <v>#N/A</v>
      </c>
      <c r="AB367" s="62" t="e">
        <f t="shared" si="148"/>
        <v>#N/A</v>
      </c>
      <c r="AC367" s="62" t="e">
        <f t="shared" si="158"/>
        <v>#N/A</v>
      </c>
      <c r="AD367" s="62" t="e">
        <f t="shared" si="159"/>
        <v>#N/A</v>
      </c>
      <c r="AE367" s="62" t="e">
        <f t="shared" si="160"/>
        <v>#N/A</v>
      </c>
      <c r="AF367" s="62" t="e">
        <f t="shared" si="161"/>
        <v>#N/A</v>
      </c>
      <c r="AG367" s="62">
        <f t="shared" si="162"/>
        <v>0</v>
      </c>
      <c r="AH367" s="62" t="str">
        <f t="shared" si="163"/>
        <v/>
      </c>
      <c r="AI367" s="62">
        <f t="shared" si="164"/>
        <v>0</v>
      </c>
      <c r="AJ367" s="62" t="e">
        <f t="shared" si="165"/>
        <v>#VALUE!</v>
      </c>
      <c r="AK367" s="62" t="e">
        <f t="shared" si="166"/>
        <v>#N/A</v>
      </c>
      <c r="AL367" s="62" t="e">
        <f t="shared" si="167"/>
        <v>#N/A</v>
      </c>
      <c r="AM367" s="62">
        <f t="shared" si="168"/>
        <v>0</v>
      </c>
      <c r="AN367" s="62">
        <f t="shared" si="169"/>
        <v>0</v>
      </c>
      <c r="AO367" s="62"/>
      <c r="AP367" s="62" t="e">
        <f t="shared" si="170"/>
        <v>#N/A</v>
      </c>
      <c r="AQ367" s="62" t="e">
        <f t="shared" si="171"/>
        <v>#VALUE!</v>
      </c>
      <c r="AR367" s="62" t="str">
        <f t="shared" si="172"/>
        <v/>
      </c>
      <c r="AS367" s="62">
        <f t="shared" si="173"/>
        <v>0</v>
      </c>
      <c r="AT367" s="62">
        <f t="shared" si="174"/>
        <v>0</v>
      </c>
      <c r="AU367" s="62">
        <f t="shared" si="175"/>
        <v>0</v>
      </c>
    </row>
    <row r="368" spans="1:47" x14ac:dyDescent="0.2">
      <c r="A368" s="46">
        <f t="shared" si="149"/>
        <v>0</v>
      </c>
      <c r="B368" s="62" t="e">
        <f t="shared" si="150"/>
        <v>#N/A</v>
      </c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2">
        <f t="shared" si="151"/>
        <v>0</v>
      </c>
      <c r="N368" s="60"/>
      <c r="O368" s="60"/>
      <c r="P368" s="60" t="e">
        <f t="shared" si="152"/>
        <v>#N/A</v>
      </c>
      <c r="Q368" s="178"/>
      <c r="R368" s="60"/>
      <c r="S368" s="60"/>
      <c r="T368" s="60"/>
      <c r="U368" s="46" t="e">
        <f t="shared" si="153"/>
        <v>#N/A</v>
      </c>
      <c r="V368" s="62" t="e">
        <f t="shared" si="154"/>
        <v>#N/A</v>
      </c>
      <c r="W368" s="62" t="e">
        <f t="shared" si="176"/>
        <v>#N/A</v>
      </c>
      <c r="X368" s="62" t="e">
        <f t="shared" si="155"/>
        <v>#N/A</v>
      </c>
      <c r="Y368" s="62" t="e">
        <f t="shared" si="156"/>
        <v>#N/A</v>
      </c>
      <c r="Z368" s="62" t="e">
        <f t="array" ref="Z368">_xlfn.IFS(H368=1,2,H368=3,1)</f>
        <v>#N/A</v>
      </c>
      <c r="AA368" s="62" t="e">
        <f t="shared" si="157"/>
        <v>#N/A</v>
      </c>
      <c r="AB368" s="62" t="e">
        <f t="shared" si="148"/>
        <v>#N/A</v>
      </c>
      <c r="AC368" s="62" t="e">
        <f t="shared" si="158"/>
        <v>#N/A</v>
      </c>
      <c r="AD368" s="62" t="e">
        <f t="shared" si="159"/>
        <v>#N/A</v>
      </c>
      <c r="AE368" s="62" t="e">
        <f t="shared" si="160"/>
        <v>#N/A</v>
      </c>
      <c r="AF368" s="62" t="e">
        <f t="shared" si="161"/>
        <v>#N/A</v>
      </c>
      <c r="AG368" s="62">
        <f t="shared" si="162"/>
        <v>0</v>
      </c>
      <c r="AH368" s="62" t="str">
        <f t="shared" si="163"/>
        <v/>
      </c>
      <c r="AI368" s="62">
        <f t="shared" si="164"/>
        <v>0</v>
      </c>
      <c r="AJ368" s="62" t="e">
        <f t="shared" si="165"/>
        <v>#VALUE!</v>
      </c>
      <c r="AK368" s="62" t="e">
        <f t="shared" si="166"/>
        <v>#N/A</v>
      </c>
      <c r="AL368" s="62" t="e">
        <f t="shared" si="167"/>
        <v>#N/A</v>
      </c>
      <c r="AM368" s="62">
        <f t="shared" si="168"/>
        <v>0</v>
      </c>
      <c r="AN368" s="62">
        <f t="shared" si="169"/>
        <v>0</v>
      </c>
      <c r="AO368" s="62"/>
      <c r="AP368" s="62" t="e">
        <f t="shared" si="170"/>
        <v>#N/A</v>
      </c>
      <c r="AQ368" s="62" t="e">
        <f t="shared" si="171"/>
        <v>#VALUE!</v>
      </c>
      <c r="AR368" s="62" t="str">
        <f t="shared" si="172"/>
        <v/>
      </c>
      <c r="AS368" s="62">
        <f t="shared" si="173"/>
        <v>0</v>
      </c>
      <c r="AT368" s="62">
        <f t="shared" si="174"/>
        <v>0</v>
      </c>
      <c r="AU368" s="62">
        <f t="shared" si="175"/>
        <v>0</v>
      </c>
    </row>
    <row r="369" spans="1:47" x14ac:dyDescent="0.2">
      <c r="A369" s="46">
        <f t="shared" si="149"/>
        <v>0</v>
      </c>
      <c r="B369" s="62" t="e">
        <f t="shared" si="150"/>
        <v>#N/A</v>
      </c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2">
        <f t="shared" si="151"/>
        <v>0</v>
      </c>
      <c r="N369" s="60"/>
      <c r="O369" s="60"/>
      <c r="P369" s="60" t="e">
        <f t="shared" si="152"/>
        <v>#N/A</v>
      </c>
      <c r="Q369" s="178"/>
      <c r="R369" s="60"/>
      <c r="S369" s="60"/>
      <c r="T369" s="60"/>
      <c r="U369" s="46" t="e">
        <f t="shared" si="153"/>
        <v>#N/A</v>
      </c>
      <c r="V369" s="62" t="e">
        <f t="shared" si="154"/>
        <v>#N/A</v>
      </c>
      <c r="W369" s="62" t="e">
        <f t="shared" si="176"/>
        <v>#N/A</v>
      </c>
      <c r="X369" s="62" t="e">
        <f t="shared" si="155"/>
        <v>#N/A</v>
      </c>
      <c r="Y369" s="62" t="e">
        <f t="shared" si="156"/>
        <v>#N/A</v>
      </c>
      <c r="Z369" s="62" t="e">
        <f t="array" ref="Z369">_xlfn.IFS(H369=1,2,H369=3,1)</f>
        <v>#N/A</v>
      </c>
      <c r="AA369" s="62" t="e">
        <f t="shared" si="157"/>
        <v>#N/A</v>
      </c>
      <c r="AB369" s="62" t="e">
        <f t="shared" si="148"/>
        <v>#N/A</v>
      </c>
      <c r="AC369" s="62" t="e">
        <f t="shared" si="158"/>
        <v>#N/A</v>
      </c>
      <c r="AD369" s="62" t="e">
        <f t="shared" si="159"/>
        <v>#N/A</v>
      </c>
      <c r="AE369" s="62" t="e">
        <f t="shared" si="160"/>
        <v>#N/A</v>
      </c>
      <c r="AF369" s="62" t="e">
        <f t="shared" si="161"/>
        <v>#N/A</v>
      </c>
      <c r="AG369" s="62">
        <f t="shared" si="162"/>
        <v>0</v>
      </c>
      <c r="AH369" s="62" t="str">
        <f t="shared" si="163"/>
        <v/>
      </c>
      <c r="AI369" s="62">
        <f t="shared" si="164"/>
        <v>0</v>
      </c>
      <c r="AJ369" s="62" t="e">
        <f t="shared" si="165"/>
        <v>#VALUE!</v>
      </c>
      <c r="AK369" s="62" t="e">
        <f t="shared" si="166"/>
        <v>#N/A</v>
      </c>
      <c r="AL369" s="62" t="e">
        <f t="shared" si="167"/>
        <v>#N/A</v>
      </c>
      <c r="AM369" s="62">
        <f t="shared" si="168"/>
        <v>0</v>
      </c>
      <c r="AN369" s="62">
        <f t="shared" si="169"/>
        <v>0</v>
      </c>
      <c r="AO369" s="62"/>
      <c r="AP369" s="62" t="e">
        <f t="shared" si="170"/>
        <v>#N/A</v>
      </c>
      <c r="AQ369" s="62" t="e">
        <f t="shared" si="171"/>
        <v>#VALUE!</v>
      </c>
      <c r="AR369" s="62" t="str">
        <f t="shared" si="172"/>
        <v/>
      </c>
      <c r="AS369" s="62">
        <f t="shared" si="173"/>
        <v>0</v>
      </c>
      <c r="AT369" s="62">
        <f t="shared" si="174"/>
        <v>0</v>
      </c>
      <c r="AU369" s="62">
        <f t="shared" si="175"/>
        <v>0</v>
      </c>
    </row>
    <row r="370" spans="1:47" x14ac:dyDescent="0.2">
      <c r="A370" s="46">
        <f t="shared" si="149"/>
        <v>0</v>
      </c>
      <c r="B370" s="62" t="e">
        <f t="shared" si="150"/>
        <v>#N/A</v>
      </c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2">
        <f t="shared" si="151"/>
        <v>0</v>
      </c>
      <c r="N370" s="60"/>
      <c r="O370" s="60"/>
      <c r="P370" s="60" t="e">
        <f t="shared" si="152"/>
        <v>#N/A</v>
      </c>
      <c r="Q370" s="178"/>
      <c r="R370" s="60"/>
      <c r="S370" s="60"/>
      <c r="T370" s="60"/>
      <c r="U370" s="46" t="e">
        <f t="shared" si="153"/>
        <v>#N/A</v>
      </c>
      <c r="V370" s="62" t="e">
        <f t="shared" si="154"/>
        <v>#N/A</v>
      </c>
      <c r="W370" s="62" t="e">
        <f t="shared" si="176"/>
        <v>#N/A</v>
      </c>
      <c r="X370" s="62" t="e">
        <f t="shared" si="155"/>
        <v>#N/A</v>
      </c>
      <c r="Y370" s="62" t="e">
        <f t="shared" si="156"/>
        <v>#N/A</v>
      </c>
      <c r="Z370" s="62" t="e">
        <f t="array" ref="Z370">_xlfn.IFS(H370=1,2,H370=3,1)</f>
        <v>#N/A</v>
      </c>
      <c r="AA370" s="62" t="e">
        <f t="shared" si="157"/>
        <v>#N/A</v>
      </c>
      <c r="AB370" s="62" t="e">
        <f t="shared" si="148"/>
        <v>#N/A</v>
      </c>
      <c r="AC370" s="62" t="e">
        <f t="shared" si="158"/>
        <v>#N/A</v>
      </c>
      <c r="AD370" s="62" t="e">
        <f t="shared" si="159"/>
        <v>#N/A</v>
      </c>
      <c r="AE370" s="62" t="e">
        <f t="shared" si="160"/>
        <v>#N/A</v>
      </c>
      <c r="AF370" s="62" t="e">
        <f t="shared" si="161"/>
        <v>#N/A</v>
      </c>
      <c r="AG370" s="62">
        <f t="shared" si="162"/>
        <v>0</v>
      </c>
      <c r="AH370" s="62" t="str">
        <f t="shared" si="163"/>
        <v/>
      </c>
      <c r="AI370" s="62">
        <f t="shared" si="164"/>
        <v>0</v>
      </c>
      <c r="AJ370" s="62" t="e">
        <f t="shared" si="165"/>
        <v>#VALUE!</v>
      </c>
      <c r="AK370" s="62" t="e">
        <f t="shared" si="166"/>
        <v>#N/A</v>
      </c>
      <c r="AL370" s="62" t="e">
        <f t="shared" si="167"/>
        <v>#N/A</v>
      </c>
      <c r="AM370" s="62">
        <f t="shared" si="168"/>
        <v>0</v>
      </c>
      <c r="AN370" s="62">
        <f t="shared" si="169"/>
        <v>0</v>
      </c>
      <c r="AO370" s="62"/>
      <c r="AP370" s="62" t="e">
        <f t="shared" si="170"/>
        <v>#N/A</v>
      </c>
      <c r="AQ370" s="62" t="e">
        <f t="shared" si="171"/>
        <v>#VALUE!</v>
      </c>
      <c r="AR370" s="62" t="str">
        <f t="shared" si="172"/>
        <v/>
      </c>
      <c r="AS370" s="62">
        <f t="shared" si="173"/>
        <v>0</v>
      </c>
      <c r="AT370" s="62">
        <f t="shared" si="174"/>
        <v>0</v>
      </c>
      <c r="AU370" s="62">
        <f t="shared" si="175"/>
        <v>0</v>
      </c>
    </row>
    <row r="371" spans="1:47" x14ac:dyDescent="0.2">
      <c r="A371" s="46">
        <f t="shared" si="149"/>
        <v>0</v>
      </c>
      <c r="B371" s="62" t="e">
        <f t="shared" si="150"/>
        <v>#N/A</v>
      </c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2">
        <f t="shared" si="151"/>
        <v>0</v>
      </c>
      <c r="N371" s="60"/>
      <c r="O371" s="60"/>
      <c r="P371" s="60" t="e">
        <f t="shared" si="152"/>
        <v>#N/A</v>
      </c>
      <c r="Q371" s="178"/>
      <c r="R371" s="60"/>
      <c r="S371" s="60"/>
      <c r="T371" s="60"/>
      <c r="U371" s="46" t="e">
        <f t="shared" si="153"/>
        <v>#N/A</v>
      </c>
      <c r="V371" s="62" t="e">
        <f t="shared" si="154"/>
        <v>#N/A</v>
      </c>
      <c r="W371" s="62" t="e">
        <f t="shared" si="176"/>
        <v>#N/A</v>
      </c>
      <c r="X371" s="62" t="e">
        <f t="shared" si="155"/>
        <v>#N/A</v>
      </c>
      <c r="Y371" s="62" t="e">
        <f t="shared" si="156"/>
        <v>#N/A</v>
      </c>
      <c r="Z371" s="62" t="e">
        <f t="array" ref="Z371">_xlfn.IFS(H371=1,2,H371=3,1)</f>
        <v>#N/A</v>
      </c>
      <c r="AA371" s="62" t="e">
        <f t="shared" si="157"/>
        <v>#N/A</v>
      </c>
      <c r="AB371" s="62" t="e">
        <f t="shared" si="148"/>
        <v>#N/A</v>
      </c>
      <c r="AC371" s="62" t="e">
        <f t="shared" si="158"/>
        <v>#N/A</v>
      </c>
      <c r="AD371" s="62" t="e">
        <f t="shared" si="159"/>
        <v>#N/A</v>
      </c>
      <c r="AE371" s="62" t="e">
        <f t="shared" si="160"/>
        <v>#N/A</v>
      </c>
      <c r="AF371" s="62" t="e">
        <f t="shared" si="161"/>
        <v>#N/A</v>
      </c>
      <c r="AG371" s="62">
        <f t="shared" si="162"/>
        <v>0</v>
      </c>
      <c r="AH371" s="62" t="str">
        <f t="shared" si="163"/>
        <v/>
      </c>
      <c r="AI371" s="62">
        <f t="shared" si="164"/>
        <v>0</v>
      </c>
      <c r="AJ371" s="62" t="e">
        <f t="shared" si="165"/>
        <v>#VALUE!</v>
      </c>
      <c r="AK371" s="62" t="e">
        <f t="shared" si="166"/>
        <v>#N/A</v>
      </c>
      <c r="AL371" s="62" t="e">
        <f t="shared" si="167"/>
        <v>#N/A</v>
      </c>
      <c r="AM371" s="62">
        <f t="shared" si="168"/>
        <v>0</v>
      </c>
      <c r="AN371" s="62">
        <f t="shared" si="169"/>
        <v>0</v>
      </c>
      <c r="AO371" s="62"/>
      <c r="AP371" s="62" t="e">
        <f t="shared" si="170"/>
        <v>#N/A</v>
      </c>
      <c r="AQ371" s="62" t="e">
        <f t="shared" si="171"/>
        <v>#VALUE!</v>
      </c>
      <c r="AR371" s="62" t="str">
        <f t="shared" si="172"/>
        <v/>
      </c>
      <c r="AS371" s="62">
        <f t="shared" si="173"/>
        <v>0</v>
      </c>
      <c r="AT371" s="62">
        <f t="shared" si="174"/>
        <v>0</v>
      </c>
      <c r="AU371" s="62">
        <f t="shared" si="175"/>
        <v>0</v>
      </c>
    </row>
    <row r="372" spans="1:47" x14ac:dyDescent="0.2">
      <c r="A372" s="46">
        <f t="shared" si="149"/>
        <v>0</v>
      </c>
      <c r="B372" s="62" t="e">
        <f t="shared" si="150"/>
        <v>#N/A</v>
      </c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2">
        <f t="shared" si="151"/>
        <v>0</v>
      </c>
      <c r="N372" s="60"/>
      <c r="O372" s="60"/>
      <c r="P372" s="60" t="e">
        <f t="shared" si="152"/>
        <v>#N/A</v>
      </c>
      <c r="Q372" s="178"/>
      <c r="R372" s="60"/>
      <c r="S372" s="60"/>
      <c r="T372" s="60"/>
      <c r="U372" s="46" t="e">
        <f t="shared" si="153"/>
        <v>#N/A</v>
      </c>
      <c r="V372" s="62" t="e">
        <f t="shared" si="154"/>
        <v>#N/A</v>
      </c>
      <c r="W372" s="62" t="e">
        <f t="shared" si="176"/>
        <v>#N/A</v>
      </c>
      <c r="X372" s="62" t="e">
        <f t="shared" si="155"/>
        <v>#N/A</v>
      </c>
      <c r="Y372" s="62" t="e">
        <f t="shared" si="156"/>
        <v>#N/A</v>
      </c>
      <c r="Z372" s="62" t="e">
        <f t="array" ref="Z372">_xlfn.IFS(H372=1,2,H372=3,1)</f>
        <v>#N/A</v>
      </c>
      <c r="AA372" s="62" t="e">
        <f t="shared" si="157"/>
        <v>#N/A</v>
      </c>
      <c r="AB372" s="62" t="e">
        <f t="shared" si="148"/>
        <v>#N/A</v>
      </c>
      <c r="AC372" s="62" t="e">
        <f t="shared" si="158"/>
        <v>#N/A</v>
      </c>
      <c r="AD372" s="62" t="e">
        <f t="shared" si="159"/>
        <v>#N/A</v>
      </c>
      <c r="AE372" s="62" t="e">
        <f t="shared" si="160"/>
        <v>#N/A</v>
      </c>
      <c r="AF372" s="62" t="e">
        <f t="shared" si="161"/>
        <v>#N/A</v>
      </c>
      <c r="AG372" s="62">
        <f t="shared" si="162"/>
        <v>0</v>
      </c>
      <c r="AH372" s="62" t="str">
        <f t="shared" si="163"/>
        <v/>
      </c>
      <c r="AI372" s="62">
        <f t="shared" si="164"/>
        <v>0</v>
      </c>
      <c r="AJ372" s="62" t="e">
        <f t="shared" si="165"/>
        <v>#VALUE!</v>
      </c>
      <c r="AK372" s="62" t="e">
        <f t="shared" si="166"/>
        <v>#N/A</v>
      </c>
      <c r="AL372" s="62" t="e">
        <f t="shared" si="167"/>
        <v>#N/A</v>
      </c>
      <c r="AM372" s="62">
        <f t="shared" si="168"/>
        <v>0</v>
      </c>
      <c r="AN372" s="62">
        <f t="shared" si="169"/>
        <v>0</v>
      </c>
      <c r="AO372" s="62"/>
      <c r="AP372" s="62" t="e">
        <f t="shared" si="170"/>
        <v>#N/A</v>
      </c>
      <c r="AQ372" s="62" t="e">
        <f t="shared" si="171"/>
        <v>#VALUE!</v>
      </c>
      <c r="AR372" s="62" t="str">
        <f t="shared" si="172"/>
        <v/>
      </c>
      <c r="AS372" s="62">
        <f t="shared" si="173"/>
        <v>0</v>
      </c>
      <c r="AT372" s="62">
        <f t="shared" si="174"/>
        <v>0</v>
      </c>
      <c r="AU372" s="62">
        <f t="shared" si="175"/>
        <v>0</v>
      </c>
    </row>
    <row r="373" spans="1:47" x14ac:dyDescent="0.2">
      <c r="A373" s="46">
        <f t="shared" si="149"/>
        <v>0</v>
      </c>
      <c r="B373" s="62" t="e">
        <f t="shared" si="150"/>
        <v>#N/A</v>
      </c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2">
        <f t="shared" si="151"/>
        <v>0</v>
      </c>
      <c r="N373" s="60"/>
      <c r="O373" s="60"/>
      <c r="P373" s="60" t="e">
        <f t="shared" si="152"/>
        <v>#N/A</v>
      </c>
      <c r="Q373" s="178"/>
      <c r="R373" s="60"/>
      <c r="S373" s="60"/>
      <c r="T373" s="60"/>
      <c r="U373" s="46" t="e">
        <f t="shared" si="153"/>
        <v>#N/A</v>
      </c>
      <c r="V373" s="62" t="e">
        <f t="shared" si="154"/>
        <v>#N/A</v>
      </c>
      <c r="W373" s="62" t="e">
        <f t="shared" si="176"/>
        <v>#N/A</v>
      </c>
      <c r="X373" s="62" t="e">
        <f t="shared" si="155"/>
        <v>#N/A</v>
      </c>
      <c r="Y373" s="62" t="e">
        <f t="shared" si="156"/>
        <v>#N/A</v>
      </c>
      <c r="Z373" s="62" t="e">
        <f t="array" ref="Z373">_xlfn.IFS(H373=1,2,H373=3,1)</f>
        <v>#N/A</v>
      </c>
      <c r="AA373" s="62" t="e">
        <f t="shared" si="157"/>
        <v>#N/A</v>
      </c>
      <c r="AB373" s="62" t="e">
        <f t="shared" si="148"/>
        <v>#N/A</v>
      </c>
      <c r="AC373" s="62" t="e">
        <f t="shared" si="158"/>
        <v>#N/A</v>
      </c>
      <c r="AD373" s="62" t="e">
        <f t="shared" si="159"/>
        <v>#N/A</v>
      </c>
      <c r="AE373" s="62" t="e">
        <f t="shared" si="160"/>
        <v>#N/A</v>
      </c>
      <c r="AF373" s="62" t="e">
        <f t="shared" si="161"/>
        <v>#N/A</v>
      </c>
      <c r="AG373" s="62">
        <f t="shared" si="162"/>
        <v>0</v>
      </c>
      <c r="AH373" s="62" t="str">
        <f t="shared" si="163"/>
        <v/>
      </c>
      <c r="AI373" s="62">
        <f t="shared" si="164"/>
        <v>0</v>
      </c>
      <c r="AJ373" s="62" t="e">
        <f t="shared" si="165"/>
        <v>#VALUE!</v>
      </c>
      <c r="AK373" s="62" t="e">
        <f t="shared" si="166"/>
        <v>#N/A</v>
      </c>
      <c r="AL373" s="62" t="e">
        <f t="shared" si="167"/>
        <v>#N/A</v>
      </c>
      <c r="AM373" s="62">
        <f t="shared" si="168"/>
        <v>0</v>
      </c>
      <c r="AN373" s="62">
        <f t="shared" si="169"/>
        <v>0</v>
      </c>
      <c r="AO373" s="62"/>
      <c r="AP373" s="62" t="e">
        <f t="shared" si="170"/>
        <v>#N/A</v>
      </c>
      <c r="AQ373" s="62" t="e">
        <f t="shared" si="171"/>
        <v>#VALUE!</v>
      </c>
      <c r="AR373" s="62" t="str">
        <f t="shared" si="172"/>
        <v/>
      </c>
      <c r="AS373" s="62">
        <f t="shared" si="173"/>
        <v>0</v>
      </c>
      <c r="AT373" s="62">
        <f t="shared" si="174"/>
        <v>0</v>
      </c>
      <c r="AU373" s="62">
        <f t="shared" si="175"/>
        <v>0</v>
      </c>
    </row>
    <row r="374" spans="1:47" x14ac:dyDescent="0.2">
      <c r="A374" s="46">
        <f t="shared" si="149"/>
        <v>0</v>
      </c>
      <c r="B374" s="62" t="e">
        <f t="shared" si="150"/>
        <v>#N/A</v>
      </c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2">
        <f t="shared" si="151"/>
        <v>0</v>
      </c>
      <c r="N374" s="60"/>
      <c r="O374" s="60"/>
      <c r="P374" s="60" t="e">
        <f t="shared" si="152"/>
        <v>#N/A</v>
      </c>
      <c r="Q374" s="178"/>
      <c r="R374" s="60"/>
      <c r="S374" s="60"/>
      <c r="T374" s="60"/>
      <c r="U374" s="46" t="e">
        <f t="shared" si="153"/>
        <v>#N/A</v>
      </c>
      <c r="V374" s="62" t="e">
        <f t="shared" si="154"/>
        <v>#N/A</v>
      </c>
      <c r="W374" s="62" t="e">
        <f t="shared" si="176"/>
        <v>#N/A</v>
      </c>
      <c r="X374" s="62" t="e">
        <f t="shared" si="155"/>
        <v>#N/A</v>
      </c>
      <c r="Y374" s="62" t="e">
        <f t="shared" si="156"/>
        <v>#N/A</v>
      </c>
      <c r="Z374" s="62" t="e">
        <f t="array" ref="Z374">_xlfn.IFS(H374=1,2,H374=3,1)</f>
        <v>#N/A</v>
      </c>
      <c r="AA374" s="62" t="e">
        <f t="shared" si="157"/>
        <v>#N/A</v>
      </c>
      <c r="AB374" s="62" t="e">
        <f t="shared" si="148"/>
        <v>#N/A</v>
      </c>
      <c r="AC374" s="62" t="e">
        <f t="shared" si="158"/>
        <v>#N/A</v>
      </c>
      <c r="AD374" s="62" t="e">
        <f t="shared" si="159"/>
        <v>#N/A</v>
      </c>
      <c r="AE374" s="62" t="e">
        <f t="shared" si="160"/>
        <v>#N/A</v>
      </c>
      <c r="AF374" s="62" t="e">
        <f t="shared" si="161"/>
        <v>#N/A</v>
      </c>
      <c r="AG374" s="62">
        <f t="shared" si="162"/>
        <v>0</v>
      </c>
      <c r="AH374" s="62" t="str">
        <f t="shared" si="163"/>
        <v/>
      </c>
      <c r="AI374" s="62">
        <f t="shared" si="164"/>
        <v>0</v>
      </c>
      <c r="AJ374" s="62" t="e">
        <f t="shared" si="165"/>
        <v>#VALUE!</v>
      </c>
      <c r="AK374" s="62" t="e">
        <f t="shared" si="166"/>
        <v>#N/A</v>
      </c>
      <c r="AL374" s="62" t="e">
        <f t="shared" si="167"/>
        <v>#N/A</v>
      </c>
      <c r="AM374" s="62">
        <f t="shared" si="168"/>
        <v>0</v>
      </c>
      <c r="AN374" s="62">
        <f t="shared" si="169"/>
        <v>0</v>
      </c>
      <c r="AO374" s="62"/>
      <c r="AP374" s="62" t="e">
        <f t="shared" si="170"/>
        <v>#N/A</v>
      </c>
      <c r="AQ374" s="62" t="e">
        <f t="shared" si="171"/>
        <v>#VALUE!</v>
      </c>
      <c r="AR374" s="62" t="str">
        <f t="shared" si="172"/>
        <v/>
      </c>
      <c r="AS374" s="62">
        <f t="shared" si="173"/>
        <v>0</v>
      </c>
      <c r="AT374" s="62">
        <f t="shared" si="174"/>
        <v>0</v>
      </c>
      <c r="AU374" s="62">
        <f t="shared" si="175"/>
        <v>0</v>
      </c>
    </row>
    <row r="375" spans="1:47" x14ac:dyDescent="0.2">
      <c r="A375" s="46">
        <f t="shared" si="149"/>
        <v>0</v>
      </c>
      <c r="B375" s="62" t="e">
        <f t="shared" si="150"/>
        <v>#N/A</v>
      </c>
      <c r="C375" s="60"/>
      <c r="D375" s="60"/>
      <c r="E375" s="48"/>
      <c r="F375" s="60"/>
      <c r="G375" s="60"/>
      <c r="H375" s="60"/>
      <c r="I375" s="60"/>
      <c r="J375" s="60"/>
      <c r="K375" s="60"/>
      <c r="L375" s="60"/>
      <c r="M375" s="62">
        <f t="shared" si="151"/>
        <v>0</v>
      </c>
      <c r="N375" s="60"/>
      <c r="O375" s="60"/>
      <c r="P375" s="60" t="e">
        <f t="shared" si="152"/>
        <v>#N/A</v>
      </c>
      <c r="Q375" s="178"/>
      <c r="R375" s="60"/>
      <c r="S375" s="60"/>
      <c r="T375" s="60"/>
      <c r="U375" s="46" t="e">
        <f t="shared" si="153"/>
        <v>#N/A</v>
      </c>
      <c r="V375" s="62" t="e">
        <f t="shared" si="154"/>
        <v>#N/A</v>
      </c>
      <c r="W375" s="62" t="e">
        <f t="shared" si="176"/>
        <v>#N/A</v>
      </c>
      <c r="X375" s="62" t="e">
        <f t="shared" si="155"/>
        <v>#N/A</v>
      </c>
      <c r="Y375" s="62" t="e">
        <f t="shared" si="156"/>
        <v>#N/A</v>
      </c>
      <c r="Z375" s="62" t="e">
        <f t="array" ref="Z375">_xlfn.IFS(H375=1,2,H375=3,1)</f>
        <v>#N/A</v>
      </c>
      <c r="AA375" s="62" t="e">
        <f t="shared" si="157"/>
        <v>#N/A</v>
      </c>
      <c r="AB375" s="62" t="e">
        <f t="shared" si="148"/>
        <v>#N/A</v>
      </c>
      <c r="AC375" s="62" t="e">
        <f t="shared" si="158"/>
        <v>#N/A</v>
      </c>
      <c r="AD375" s="62" t="e">
        <f t="shared" si="159"/>
        <v>#N/A</v>
      </c>
      <c r="AE375" s="62" t="e">
        <f t="shared" si="160"/>
        <v>#N/A</v>
      </c>
      <c r="AF375" s="62" t="e">
        <f t="shared" si="161"/>
        <v>#N/A</v>
      </c>
      <c r="AG375" s="62">
        <f t="shared" si="162"/>
        <v>0</v>
      </c>
      <c r="AH375" s="62" t="str">
        <f t="shared" si="163"/>
        <v/>
      </c>
      <c r="AI375" s="62">
        <f t="shared" si="164"/>
        <v>0</v>
      </c>
      <c r="AJ375" s="62" t="e">
        <f t="shared" si="165"/>
        <v>#VALUE!</v>
      </c>
      <c r="AK375" s="62" t="e">
        <f t="shared" si="166"/>
        <v>#N/A</v>
      </c>
      <c r="AL375" s="62" t="e">
        <f t="shared" si="167"/>
        <v>#N/A</v>
      </c>
      <c r="AM375" s="62">
        <f t="shared" si="168"/>
        <v>0</v>
      </c>
      <c r="AN375" s="62">
        <f t="shared" si="169"/>
        <v>0</v>
      </c>
      <c r="AO375" s="62"/>
      <c r="AP375" s="62" t="e">
        <f t="shared" si="170"/>
        <v>#N/A</v>
      </c>
      <c r="AQ375" s="62" t="e">
        <f t="shared" si="171"/>
        <v>#VALUE!</v>
      </c>
      <c r="AR375" s="62" t="str">
        <f t="shared" si="172"/>
        <v/>
      </c>
      <c r="AS375" s="62">
        <f t="shared" si="173"/>
        <v>0</v>
      </c>
      <c r="AT375" s="62">
        <f t="shared" si="174"/>
        <v>0</v>
      </c>
      <c r="AU375" s="62">
        <f t="shared" si="175"/>
        <v>0</v>
      </c>
    </row>
    <row r="376" spans="1:47" ht="14.45" customHeight="1" thickBot="1" x14ac:dyDescent="0.25">
      <c r="A376" s="69">
        <f t="shared" si="149"/>
        <v>0</v>
      </c>
      <c r="B376" s="67" t="e">
        <f t="shared" si="150"/>
        <v>#N/A</v>
      </c>
      <c r="C376" s="68"/>
      <c r="D376" s="68"/>
      <c r="E376" s="109"/>
      <c r="F376" s="68"/>
      <c r="G376" s="68"/>
      <c r="H376" s="68"/>
      <c r="I376" s="68"/>
      <c r="J376" s="68"/>
      <c r="K376" s="68"/>
      <c r="L376" s="60"/>
      <c r="M376" s="67">
        <f t="shared" si="151"/>
        <v>0</v>
      </c>
      <c r="N376" s="60"/>
      <c r="O376" s="60"/>
      <c r="P376" s="60" t="e">
        <f t="shared" si="152"/>
        <v>#N/A</v>
      </c>
      <c r="Q376" s="178"/>
      <c r="R376" s="60"/>
      <c r="S376" s="60"/>
      <c r="T376" s="60"/>
      <c r="U376" s="69" t="e">
        <f t="shared" si="153"/>
        <v>#N/A</v>
      </c>
      <c r="V376" s="67" t="e">
        <f t="shared" si="154"/>
        <v>#N/A</v>
      </c>
      <c r="W376" s="67" t="e">
        <f t="shared" si="176"/>
        <v>#N/A</v>
      </c>
      <c r="X376" s="67" t="e">
        <f t="shared" si="155"/>
        <v>#N/A</v>
      </c>
      <c r="Y376" s="67" t="e">
        <f t="shared" si="156"/>
        <v>#N/A</v>
      </c>
      <c r="Z376" s="67" t="e">
        <f t="array" ref="Z376">_xlfn.IFS(H376=1,2,H376=3,1)</f>
        <v>#N/A</v>
      </c>
      <c r="AA376" s="67" t="e">
        <f t="shared" si="157"/>
        <v>#N/A</v>
      </c>
      <c r="AB376" s="67" t="e">
        <f t="shared" si="148"/>
        <v>#N/A</v>
      </c>
      <c r="AC376" s="67" t="e">
        <f t="shared" si="158"/>
        <v>#N/A</v>
      </c>
      <c r="AD376" s="67" t="e">
        <f t="shared" si="159"/>
        <v>#N/A</v>
      </c>
      <c r="AE376" s="67" t="e">
        <f t="shared" si="160"/>
        <v>#N/A</v>
      </c>
      <c r="AF376" s="67" t="e">
        <f t="shared" si="161"/>
        <v>#N/A</v>
      </c>
      <c r="AG376" s="67">
        <f t="shared" si="162"/>
        <v>0</v>
      </c>
      <c r="AH376" s="67" t="str">
        <f t="shared" si="163"/>
        <v/>
      </c>
      <c r="AI376" s="67">
        <f t="shared" si="164"/>
        <v>0</v>
      </c>
      <c r="AJ376" s="67" t="e">
        <f t="shared" si="165"/>
        <v>#VALUE!</v>
      </c>
      <c r="AK376" s="67" t="e">
        <f t="shared" si="166"/>
        <v>#N/A</v>
      </c>
      <c r="AL376" s="67" t="e">
        <f t="shared" si="167"/>
        <v>#N/A</v>
      </c>
      <c r="AM376" s="67">
        <f t="shared" si="168"/>
        <v>0</v>
      </c>
      <c r="AN376" s="67">
        <f t="shared" si="169"/>
        <v>0</v>
      </c>
      <c r="AO376" s="67"/>
      <c r="AP376" s="67" t="e">
        <f t="shared" si="170"/>
        <v>#N/A</v>
      </c>
      <c r="AQ376" s="67" t="e">
        <f t="shared" si="171"/>
        <v>#VALUE!</v>
      </c>
      <c r="AR376" s="67" t="str">
        <f t="shared" si="172"/>
        <v/>
      </c>
      <c r="AS376" s="67">
        <f t="shared" si="173"/>
        <v>0</v>
      </c>
      <c r="AT376" s="67">
        <f t="shared" si="174"/>
        <v>0</v>
      </c>
      <c r="AU376" s="67">
        <f t="shared" si="175"/>
        <v>0</v>
      </c>
    </row>
    <row r="377" spans="1:47" x14ac:dyDescent="0.2">
      <c r="A377" s="16">
        <f t="shared" si="149"/>
        <v>0</v>
      </c>
      <c r="B377" s="14" t="e">
        <f t="shared" si="150"/>
        <v>#N/A</v>
      </c>
      <c r="C377" s="71"/>
      <c r="D377" s="71"/>
      <c r="E377" s="71"/>
      <c r="F377" s="71"/>
      <c r="G377" s="71"/>
      <c r="H377" s="71"/>
      <c r="I377" s="71"/>
      <c r="J377" s="71"/>
      <c r="K377" s="71"/>
      <c r="L377" s="60"/>
      <c r="M377" s="14">
        <f t="shared" si="151"/>
        <v>0</v>
      </c>
      <c r="N377" s="60"/>
      <c r="O377" s="60"/>
      <c r="P377" s="60" t="e">
        <f t="shared" si="152"/>
        <v>#N/A</v>
      </c>
      <c r="Q377" s="178"/>
      <c r="R377" s="60"/>
      <c r="S377" s="60"/>
      <c r="T377" s="60"/>
      <c r="U377" s="16" t="e">
        <f t="shared" si="153"/>
        <v>#N/A</v>
      </c>
      <c r="V377" s="14" t="e">
        <f t="shared" si="154"/>
        <v>#N/A</v>
      </c>
      <c r="W377" s="14" t="e">
        <f t="shared" si="176"/>
        <v>#N/A</v>
      </c>
      <c r="X377" s="14" t="e">
        <f t="shared" si="155"/>
        <v>#N/A</v>
      </c>
      <c r="Y377" s="14" t="e">
        <f t="shared" si="156"/>
        <v>#N/A</v>
      </c>
      <c r="Z377" s="14" t="e">
        <f t="array" ref="Z377">_xlfn.IFS(H377=1,2,H377=3,1)</f>
        <v>#N/A</v>
      </c>
      <c r="AA377" s="14" t="e">
        <f t="shared" si="157"/>
        <v>#N/A</v>
      </c>
      <c r="AB377" s="14" t="e">
        <f t="shared" si="148"/>
        <v>#N/A</v>
      </c>
      <c r="AC377" s="14" t="e">
        <f t="shared" si="158"/>
        <v>#N/A</v>
      </c>
      <c r="AD377" s="14" t="e">
        <f t="shared" si="159"/>
        <v>#N/A</v>
      </c>
      <c r="AE377" s="14" t="e">
        <f t="shared" si="160"/>
        <v>#N/A</v>
      </c>
      <c r="AF377" s="14" t="e">
        <f t="shared" si="161"/>
        <v>#N/A</v>
      </c>
      <c r="AG377" s="14">
        <f t="shared" si="162"/>
        <v>0</v>
      </c>
      <c r="AH377" s="14" t="str">
        <f t="shared" si="163"/>
        <v/>
      </c>
      <c r="AI377" s="14">
        <f t="shared" si="164"/>
        <v>0</v>
      </c>
      <c r="AJ377" s="14" t="e">
        <f t="shared" si="165"/>
        <v>#VALUE!</v>
      </c>
      <c r="AK377" s="14" t="e">
        <f t="shared" si="166"/>
        <v>#N/A</v>
      </c>
      <c r="AL377" s="14" t="e">
        <f t="shared" si="167"/>
        <v>#N/A</v>
      </c>
      <c r="AM377" s="14">
        <f t="shared" si="168"/>
        <v>0</v>
      </c>
      <c r="AN377" s="14">
        <f t="shared" si="169"/>
        <v>0</v>
      </c>
      <c r="AO377" s="14"/>
      <c r="AP377" s="14" t="e">
        <f t="shared" si="170"/>
        <v>#N/A</v>
      </c>
      <c r="AQ377" s="14" t="e">
        <f t="shared" si="171"/>
        <v>#VALUE!</v>
      </c>
      <c r="AR377" s="14" t="str">
        <f t="shared" si="172"/>
        <v/>
      </c>
      <c r="AS377" s="14">
        <f t="shared" si="173"/>
        <v>0</v>
      </c>
      <c r="AT377" s="14">
        <f t="shared" si="174"/>
        <v>0</v>
      </c>
      <c r="AU377" s="14">
        <f t="shared" si="175"/>
        <v>0</v>
      </c>
    </row>
    <row r="378" spans="1:47" x14ac:dyDescent="0.2">
      <c r="A378" s="46">
        <f t="shared" si="149"/>
        <v>0</v>
      </c>
      <c r="B378" s="62" t="e">
        <f t="shared" si="150"/>
        <v>#N/A</v>
      </c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2">
        <f t="shared" si="151"/>
        <v>0</v>
      </c>
      <c r="N378" s="60"/>
      <c r="O378" s="60"/>
      <c r="P378" s="60" t="e">
        <f t="shared" si="152"/>
        <v>#N/A</v>
      </c>
      <c r="Q378" s="178"/>
      <c r="R378" s="60"/>
      <c r="S378" s="60"/>
      <c r="T378" s="60"/>
      <c r="U378" s="46" t="e">
        <f t="shared" si="153"/>
        <v>#N/A</v>
      </c>
      <c r="V378" s="62" t="e">
        <f t="shared" si="154"/>
        <v>#N/A</v>
      </c>
      <c r="W378" s="62" t="e">
        <f t="shared" si="176"/>
        <v>#N/A</v>
      </c>
      <c r="X378" s="62" t="e">
        <f t="shared" si="155"/>
        <v>#N/A</v>
      </c>
      <c r="Y378" s="62" t="e">
        <f t="shared" si="156"/>
        <v>#N/A</v>
      </c>
      <c r="Z378" s="62" t="e">
        <f t="array" ref="Z378">_xlfn.IFS(H378=1,2,H378=3,1)</f>
        <v>#N/A</v>
      </c>
      <c r="AA378" s="62" t="e">
        <f t="shared" si="157"/>
        <v>#N/A</v>
      </c>
      <c r="AB378" s="62" t="e">
        <f t="shared" si="148"/>
        <v>#N/A</v>
      </c>
      <c r="AC378" s="62" t="e">
        <f t="shared" si="158"/>
        <v>#N/A</v>
      </c>
      <c r="AD378" s="62" t="e">
        <f t="shared" si="159"/>
        <v>#N/A</v>
      </c>
      <c r="AE378" s="62" t="e">
        <f t="shared" si="160"/>
        <v>#N/A</v>
      </c>
      <c r="AF378" s="62" t="e">
        <f t="shared" si="161"/>
        <v>#N/A</v>
      </c>
      <c r="AG378" s="62">
        <f t="shared" si="162"/>
        <v>0</v>
      </c>
      <c r="AH378" s="62" t="str">
        <f t="shared" si="163"/>
        <v/>
      </c>
      <c r="AI378" s="62">
        <f t="shared" si="164"/>
        <v>0</v>
      </c>
      <c r="AJ378" s="62" t="e">
        <f t="shared" si="165"/>
        <v>#VALUE!</v>
      </c>
      <c r="AK378" s="62" t="e">
        <f t="shared" si="166"/>
        <v>#N/A</v>
      </c>
      <c r="AL378" s="62" t="e">
        <f t="shared" si="167"/>
        <v>#N/A</v>
      </c>
      <c r="AM378" s="62">
        <f t="shared" si="168"/>
        <v>0</v>
      </c>
      <c r="AN378" s="62">
        <f t="shared" si="169"/>
        <v>0</v>
      </c>
      <c r="AO378" s="62"/>
      <c r="AP378" s="62" t="e">
        <f t="shared" si="170"/>
        <v>#N/A</v>
      </c>
      <c r="AQ378" s="62" t="e">
        <f t="shared" si="171"/>
        <v>#VALUE!</v>
      </c>
      <c r="AR378" s="62" t="str">
        <f t="shared" si="172"/>
        <v/>
      </c>
      <c r="AS378" s="62">
        <f t="shared" si="173"/>
        <v>0</v>
      </c>
      <c r="AT378" s="62">
        <f t="shared" si="174"/>
        <v>0</v>
      </c>
      <c r="AU378" s="62">
        <f t="shared" si="175"/>
        <v>0</v>
      </c>
    </row>
    <row r="379" spans="1:47" x14ac:dyDescent="0.2">
      <c r="A379" s="46">
        <f t="shared" si="149"/>
        <v>0</v>
      </c>
      <c r="B379" s="62" t="e">
        <f t="shared" si="150"/>
        <v>#N/A</v>
      </c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2">
        <f t="shared" si="151"/>
        <v>0</v>
      </c>
      <c r="N379" s="60"/>
      <c r="O379" s="60"/>
      <c r="P379" s="60" t="e">
        <f t="shared" si="152"/>
        <v>#N/A</v>
      </c>
      <c r="Q379" s="178"/>
      <c r="R379" s="60"/>
      <c r="S379" s="60"/>
      <c r="T379" s="60"/>
      <c r="U379" s="46" t="e">
        <f t="shared" si="153"/>
        <v>#N/A</v>
      </c>
      <c r="V379" s="62" t="e">
        <f t="shared" si="154"/>
        <v>#N/A</v>
      </c>
      <c r="W379" s="62" t="e">
        <f t="shared" si="176"/>
        <v>#N/A</v>
      </c>
      <c r="X379" s="62" t="e">
        <f t="shared" si="155"/>
        <v>#N/A</v>
      </c>
      <c r="Y379" s="62" t="e">
        <f t="shared" si="156"/>
        <v>#N/A</v>
      </c>
      <c r="Z379" s="62" t="e">
        <f t="array" ref="Z379">_xlfn.IFS(H379=1,2,H379=3,1)</f>
        <v>#N/A</v>
      </c>
      <c r="AA379" s="62" t="e">
        <f t="shared" si="157"/>
        <v>#N/A</v>
      </c>
      <c r="AB379" s="62" t="e">
        <f t="shared" ref="AB379:AB442" si="177">Z379*(X379*I379/W379+Y379*I379*AA379/1000)*U379</f>
        <v>#N/A</v>
      </c>
      <c r="AC379" s="62" t="e">
        <f t="shared" si="158"/>
        <v>#N/A</v>
      </c>
      <c r="AD379" s="62" t="e">
        <f t="shared" si="159"/>
        <v>#N/A</v>
      </c>
      <c r="AE379" s="62" t="e">
        <f t="shared" si="160"/>
        <v>#N/A</v>
      </c>
      <c r="AF379" s="62" t="e">
        <f t="shared" si="161"/>
        <v>#N/A</v>
      </c>
      <c r="AG379" s="62">
        <f t="shared" si="162"/>
        <v>0</v>
      </c>
      <c r="AH379" s="62" t="str">
        <f t="shared" si="163"/>
        <v/>
      </c>
      <c r="AI379" s="62">
        <f t="shared" si="164"/>
        <v>0</v>
      </c>
      <c r="AJ379" s="62" t="e">
        <f t="shared" si="165"/>
        <v>#VALUE!</v>
      </c>
      <c r="AK379" s="62" t="e">
        <f t="shared" si="166"/>
        <v>#N/A</v>
      </c>
      <c r="AL379" s="62" t="e">
        <f t="shared" si="167"/>
        <v>#N/A</v>
      </c>
      <c r="AM379" s="62">
        <f t="shared" si="168"/>
        <v>0</v>
      </c>
      <c r="AN379" s="62">
        <f t="shared" si="169"/>
        <v>0</v>
      </c>
      <c r="AO379" s="62"/>
      <c r="AP379" s="62" t="e">
        <f t="shared" si="170"/>
        <v>#N/A</v>
      </c>
      <c r="AQ379" s="62" t="e">
        <f t="shared" si="171"/>
        <v>#VALUE!</v>
      </c>
      <c r="AR379" s="62" t="str">
        <f t="shared" si="172"/>
        <v/>
      </c>
      <c r="AS379" s="62">
        <f t="shared" si="173"/>
        <v>0</v>
      </c>
      <c r="AT379" s="62">
        <f t="shared" si="174"/>
        <v>0</v>
      </c>
      <c r="AU379" s="62">
        <f t="shared" si="175"/>
        <v>0</v>
      </c>
    </row>
    <row r="380" spans="1:47" x14ac:dyDescent="0.2">
      <c r="A380" s="46">
        <f t="shared" si="149"/>
        <v>0</v>
      </c>
      <c r="B380" s="62" t="e">
        <f t="shared" si="150"/>
        <v>#N/A</v>
      </c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2">
        <f t="shared" si="151"/>
        <v>0</v>
      </c>
      <c r="N380" s="60"/>
      <c r="O380" s="60"/>
      <c r="P380" s="60" t="e">
        <f t="shared" si="152"/>
        <v>#N/A</v>
      </c>
      <c r="Q380" s="178"/>
      <c r="R380" s="60"/>
      <c r="S380" s="60"/>
      <c r="T380" s="60"/>
      <c r="U380" s="46" t="e">
        <f t="shared" si="153"/>
        <v>#N/A</v>
      </c>
      <c r="V380" s="62" t="e">
        <f t="shared" si="154"/>
        <v>#N/A</v>
      </c>
      <c r="W380" s="62" t="e">
        <f t="shared" si="176"/>
        <v>#N/A</v>
      </c>
      <c r="X380" s="62" t="e">
        <f t="shared" si="155"/>
        <v>#N/A</v>
      </c>
      <c r="Y380" s="62" t="e">
        <f t="shared" si="156"/>
        <v>#N/A</v>
      </c>
      <c r="Z380" s="62" t="e">
        <f t="array" ref="Z380">_xlfn.IFS(H380=1,2,H380=3,1)</f>
        <v>#N/A</v>
      </c>
      <c r="AA380" s="62" t="e">
        <f t="shared" si="157"/>
        <v>#N/A</v>
      </c>
      <c r="AB380" s="62" t="e">
        <f t="shared" si="177"/>
        <v>#N/A</v>
      </c>
      <c r="AC380" s="62" t="e">
        <f t="shared" si="158"/>
        <v>#N/A</v>
      </c>
      <c r="AD380" s="62" t="e">
        <f t="shared" si="159"/>
        <v>#N/A</v>
      </c>
      <c r="AE380" s="62" t="e">
        <f t="shared" si="160"/>
        <v>#N/A</v>
      </c>
      <c r="AF380" s="62" t="e">
        <f t="shared" si="161"/>
        <v>#N/A</v>
      </c>
      <c r="AG380" s="62">
        <f t="shared" si="162"/>
        <v>0</v>
      </c>
      <c r="AH380" s="62" t="str">
        <f t="shared" si="163"/>
        <v/>
      </c>
      <c r="AI380" s="62">
        <f t="shared" si="164"/>
        <v>0</v>
      </c>
      <c r="AJ380" s="62" t="e">
        <f t="shared" si="165"/>
        <v>#VALUE!</v>
      </c>
      <c r="AK380" s="62" t="e">
        <f t="shared" si="166"/>
        <v>#N/A</v>
      </c>
      <c r="AL380" s="62" t="e">
        <f t="shared" si="167"/>
        <v>#N/A</v>
      </c>
      <c r="AM380" s="62">
        <f t="shared" si="168"/>
        <v>0</v>
      </c>
      <c r="AN380" s="62">
        <f t="shared" si="169"/>
        <v>0</v>
      </c>
      <c r="AO380" s="62"/>
      <c r="AP380" s="62" t="e">
        <f t="shared" si="170"/>
        <v>#N/A</v>
      </c>
      <c r="AQ380" s="62" t="e">
        <f t="shared" si="171"/>
        <v>#VALUE!</v>
      </c>
      <c r="AR380" s="62" t="str">
        <f t="shared" si="172"/>
        <v/>
      </c>
      <c r="AS380" s="62">
        <f t="shared" si="173"/>
        <v>0</v>
      </c>
      <c r="AT380" s="62">
        <f t="shared" si="174"/>
        <v>0</v>
      </c>
      <c r="AU380" s="62">
        <f t="shared" si="175"/>
        <v>0</v>
      </c>
    </row>
    <row r="381" spans="1:47" x14ac:dyDescent="0.2">
      <c r="A381" s="46">
        <f t="shared" si="149"/>
        <v>0</v>
      </c>
      <c r="B381" s="62" t="e">
        <f t="shared" si="150"/>
        <v>#N/A</v>
      </c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2">
        <f t="shared" si="151"/>
        <v>0</v>
      </c>
      <c r="N381" s="60"/>
      <c r="O381" s="60"/>
      <c r="P381" s="60" t="e">
        <f t="shared" si="152"/>
        <v>#N/A</v>
      </c>
      <c r="Q381" s="178"/>
      <c r="R381" s="60"/>
      <c r="S381" s="60"/>
      <c r="T381" s="60"/>
      <c r="U381" s="46" t="e">
        <f t="shared" si="153"/>
        <v>#N/A</v>
      </c>
      <c r="V381" s="62" t="e">
        <f t="shared" si="154"/>
        <v>#N/A</v>
      </c>
      <c r="W381" s="62" t="e">
        <f t="shared" si="176"/>
        <v>#N/A</v>
      </c>
      <c r="X381" s="62" t="e">
        <f t="shared" si="155"/>
        <v>#N/A</v>
      </c>
      <c r="Y381" s="62" t="e">
        <f t="shared" si="156"/>
        <v>#N/A</v>
      </c>
      <c r="Z381" s="62" t="e">
        <f t="array" ref="Z381">_xlfn.IFS(H381=1,2,H381=3,1)</f>
        <v>#N/A</v>
      </c>
      <c r="AA381" s="62" t="e">
        <f t="shared" si="157"/>
        <v>#N/A</v>
      </c>
      <c r="AB381" s="62" t="e">
        <f t="shared" si="177"/>
        <v>#N/A</v>
      </c>
      <c r="AC381" s="62" t="e">
        <f t="shared" si="158"/>
        <v>#N/A</v>
      </c>
      <c r="AD381" s="62" t="e">
        <f t="shared" si="159"/>
        <v>#N/A</v>
      </c>
      <c r="AE381" s="62" t="e">
        <f t="shared" si="160"/>
        <v>#N/A</v>
      </c>
      <c r="AF381" s="62" t="e">
        <f t="shared" si="161"/>
        <v>#N/A</v>
      </c>
      <c r="AG381" s="62">
        <f t="shared" si="162"/>
        <v>0</v>
      </c>
      <c r="AH381" s="62" t="str">
        <f t="shared" si="163"/>
        <v/>
      </c>
      <c r="AI381" s="62">
        <f t="shared" si="164"/>
        <v>0</v>
      </c>
      <c r="AJ381" s="62" t="e">
        <f t="shared" si="165"/>
        <v>#VALUE!</v>
      </c>
      <c r="AK381" s="62" t="e">
        <f t="shared" si="166"/>
        <v>#N/A</v>
      </c>
      <c r="AL381" s="62" t="e">
        <f t="shared" si="167"/>
        <v>#N/A</v>
      </c>
      <c r="AM381" s="62">
        <f t="shared" si="168"/>
        <v>0</v>
      </c>
      <c r="AN381" s="62">
        <f t="shared" si="169"/>
        <v>0</v>
      </c>
      <c r="AO381" s="62"/>
      <c r="AP381" s="62" t="e">
        <f t="shared" si="170"/>
        <v>#N/A</v>
      </c>
      <c r="AQ381" s="62" t="e">
        <f t="shared" si="171"/>
        <v>#VALUE!</v>
      </c>
      <c r="AR381" s="62" t="str">
        <f t="shared" si="172"/>
        <v/>
      </c>
      <c r="AS381" s="62">
        <f t="shared" si="173"/>
        <v>0</v>
      </c>
      <c r="AT381" s="62">
        <f t="shared" si="174"/>
        <v>0</v>
      </c>
      <c r="AU381" s="62">
        <f t="shared" si="175"/>
        <v>0</v>
      </c>
    </row>
    <row r="382" spans="1:47" x14ac:dyDescent="0.2">
      <c r="A382" s="46">
        <f t="shared" si="149"/>
        <v>0</v>
      </c>
      <c r="B382" s="62" t="e">
        <f t="shared" si="150"/>
        <v>#N/A</v>
      </c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2">
        <f t="shared" si="151"/>
        <v>0</v>
      </c>
      <c r="N382" s="60"/>
      <c r="O382" s="60"/>
      <c r="P382" s="60" t="e">
        <f t="shared" si="152"/>
        <v>#N/A</v>
      </c>
      <c r="Q382" s="178"/>
      <c r="R382" s="60"/>
      <c r="S382" s="60"/>
      <c r="T382" s="60"/>
      <c r="U382" s="46" t="e">
        <f t="shared" si="153"/>
        <v>#N/A</v>
      </c>
      <c r="V382" s="62" t="e">
        <f t="shared" si="154"/>
        <v>#N/A</v>
      </c>
      <c r="W382" s="62" t="e">
        <f t="shared" si="176"/>
        <v>#N/A</v>
      </c>
      <c r="X382" s="62" t="e">
        <f t="shared" si="155"/>
        <v>#N/A</v>
      </c>
      <c r="Y382" s="62" t="e">
        <f t="shared" si="156"/>
        <v>#N/A</v>
      </c>
      <c r="Z382" s="62" t="e">
        <f t="array" ref="Z382">_xlfn.IFS(H382=1,2,H382=3,1)</f>
        <v>#N/A</v>
      </c>
      <c r="AA382" s="62" t="e">
        <f t="shared" si="157"/>
        <v>#N/A</v>
      </c>
      <c r="AB382" s="62" t="e">
        <f t="shared" si="177"/>
        <v>#N/A</v>
      </c>
      <c r="AC382" s="62" t="e">
        <f t="shared" si="158"/>
        <v>#N/A</v>
      </c>
      <c r="AD382" s="62" t="e">
        <f t="shared" si="159"/>
        <v>#N/A</v>
      </c>
      <c r="AE382" s="62" t="e">
        <f t="shared" si="160"/>
        <v>#N/A</v>
      </c>
      <c r="AF382" s="62" t="e">
        <f t="shared" si="161"/>
        <v>#N/A</v>
      </c>
      <c r="AG382" s="62">
        <f t="shared" si="162"/>
        <v>0</v>
      </c>
      <c r="AH382" s="62" t="str">
        <f t="shared" si="163"/>
        <v/>
      </c>
      <c r="AI382" s="62">
        <f t="shared" si="164"/>
        <v>0</v>
      </c>
      <c r="AJ382" s="62" t="e">
        <f t="shared" si="165"/>
        <v>#VALUE!</v>
      </c>
      <c r="AK382" s="62" t="e">
        <f t="shared" si="166"/>
        <v>#N/A</v>
      </c>
      <c r="AL382" s="62" t="e">
        <f t="shared" si="167"/>
        <v>#N/A</v>
      </c>
      <c r="AM382" s="62">
        <f t="shared" si="168"/>
        <v>0</v>
      </c>
      <c r="AN382" s="62">
        <f t="shared" si="169"/>
        <v>0</v>
      </c>
      <c r="AO382" s="62"/>
      <c r="AP382" s="62" t="e">
        <f t="shared" si="170"/>
        <v>#N/A</v>
      </c>
      <c r="AQ382" s="62" t="e">
        <f t="shared" si="171"/>
        <v>#VALUE!</v>
      </c>
      <c r="AR382" s="62" t="str">
        <f t="shared" si="172"/>
        <v/>
      </c>
      <c r="AS382" s="62">
        <f t="shared" si="173"/>
        <v>0</v>
      </c>
      <c r="AT382" s="62">
        <f t="shared" si="174"/>
        <v>0</v>
      </c>
      <c r="AU382" s="62">
        <f t="shared" si="175"/>
        <v>0</v>
      </c>
    </row>
    <row r="383" spans="1:47" x14ac:dyDescent="0.2">
      <c r="A383" s="46">
        <f t="shared" si="149"/>
        <v>0</v>
      </c>
      <c r="B383" s="62" t="e">
        <f t="shared" si="150"/>
        <v>#N/A</v>
      </c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2">
        <f t="shared" si="151"/>
        <v>0</v>
      </c>
      <c r="N383" s="60"/>
      <c r="O383" s="60"/>
      <c r="P383" s="60" t="e">
        <f t="shared" si="152"/>
        <v>#N/A</v>
      </c>
      <c r="Q383" s="178"/>
      <c r="R383" s="60"/>
      <c r="S383" s="60"/>
      <c r="T383" s="60"/>
      <c r="U383" s="46" t="e">
        <f t="shared" si="153"/>
        <v>#N/A</v>
      </c>
      <c r="V383" s="62" t="e">
        <f t="shared" si="154"/>
        <v>#N/A</v>
      </c>
      <c r="W383" s="62" t="e">
        <f t="shared" si="176"/>
        <v>#N/A</v>
      </c>
      <c r="X383" s="62" t="e">
        <f t="shared" si="155"/>
        <v>#N/A</v>
      </c>
      <c r="Y383" s="62" t="e">
        <f t="shared" si="156"/>
        <v>#N/A</v>
      </c>
      <c r="Z383" s="62" t="e">
        <f t="array" ref="Z383">_xlfn.IFS(H383=1,2,H383=3,1)</f>
        <v>#N/A</v>
      </c>
      <c r="AA383" s="62" t="e">
        <f t="shared" si="157"/>
        <v>#N/A</v>
      </c>
      <c r="AB383" s="62" t="e">
        <f t="shared" si="177"/>
        <v>#N/A</v>
      </c>
      <c r="AC383" s="62" t="e">
        <f t="shared" si="158"/>
        <v>#N/A</v>
      </c>
      <c r="AD383" s="62" t="e">
        <f t="shared" si="159"/>
        <v>#N/A</v>
      </c>
      <c r="AE383" s="62" t="e">
        <f t="shared" si="160"/>
        <v>#N/A</v>
      </c>
      <c r="AF383" s="62" t="e">
        <f t="shared" si="161"/>
        <v>#N/A</v>
      </c>
      <c r="AG383" s="62">
        <f t="shared" si="162"/>
        <v>0</v>
      </c>
      <c r="AH383" s="62" t="str">
        <f t="shared" si="163"/>
        <v/>
      </c>
      <c r="AI383" s="62">
        <f t="shared" si="164"/>
        <v>0</v>
      </c>
      <c r="AJ383" s="62" t="e">
        <f t="shared" si="165"/>
        <v>#VALUE!</v>
      </c>
      <c r="AK383" s="62" t="e">
        <f t="shared" si="166"/>
        <v>#N/A</v>
      </c>
      <c r="AL383" s="62" t="e">
        <f t="shared" si="167"/>
        <v>#N/A</v>
      </c>
      <c r="AM383" s="62">
        <f t="shared" si="168"/>
        <v>0</v>
      </c>
      <c r="AN383" s="62">
        <f t="shared" si="169"/>
        <v>0</v>
      </c>
      <c r="AO383" s="62"/>
      <c r="AP383" s="62" t="e">
        <f t="shared" si="170"/>
        <v>#N/A</v>
      </c>
      <c r="AQ383" s="62" t="e">
        <f t="shared" si="171"/>
        <v>#VALUE!</v>
      </c>
      <c r="AR383" s="62" t="str">
        <f t="shared" si="172"/>
        <v/>
      </c>
      <c r="AS383" s="62">
        <f t="shared" si="173"/>
        <v>0</v>
      </c>
      <c r="AT383" s="62">
        <f t="shared" si="174"/>
        <v>0</v>
      </c>
      <c r="AU383" s="62">
        <f t="shared" si="175"/>
        <v>0</v>
      </c>
    </row>
    <row r="384" spans="1:47" x14ac:dyDescent="0.2">
      <c r="A384" s="46">
        <f t="shared" si="149"/>
        <v>0</v>
      </c>
      <c r="B384" s="62" t="e">
        <f t="shared" si="150"/>
        <v>#N/A</v>
      </c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2">
        <f t="shared" si="151"/>
        <v>0</v>
      </c>
      <c r="N384" s="60"/>
      <c r="O384" s="60"/>
      <c r="P384" s="60" t="e">
        <f t="shared" si="152"/>
        <v>#N/A</v>
      </c>
      <c r="Q384" s="178"/>
      <c r="R384" s="60"/>
      <c r="S384" s="60"/>
      <c r="T384" s="60"/>
      <c r="U384" s="46" t="e">
        <f t="shared" si="153"/>
        <v>#N/A</v>
      </c>
      <c r="V384" s="62" t="e">
        <f t="shared" si="154"/>
        <v>#N/A</v>
      </c>
      <c r="W384" s="62" t="e">
        <f t="shared" si="176"/>
        <v>#N/A</v>
      </c>
      <c r="X384" s="62" t="e">
        <f t="shared" si="155"/>
        <v>#N/A</v>
      </c>
      <c r="Y384" s="62" t="e">
        <f t="shared" si="156"/>
        <v>#N/A</v>
      </c>
      <c r="Z384" s="62" t="e">
        <f t="array" ref="Z384">_xlfn.IFS(H384=1,2,H384=3,1)</f>
        <v>#N/A</v>
      </c>
      <c r="AA384" s="62" t="e">
        <f t="shared" si="157"/>
        <v>#N/A</v>
      </c>
      <c r="AB384" s="62" t="e">
        <f t="shared" si="177"/>
        <v>#N/A</v>
      </c>
      <c r="AC384" s="62" t="e">
        <f t="shared" si="158"/>
        <v>#N/A</v>
      </c>
      <c r="AD384" s="62" t="e">
        <f t="shared" si="159"/>
        <v>#N/A</v>
      </c>
      <c r="AE384" s="62" t="e">
        <f t="shared" si="160"/>
        <v>#N/A</v>
      </c>
      <c r="AF384" s="62" t="e">
        <f t="shared" si="161"/>
        <v>#N/A</v>
      </c>
      <c r="AG384" s="62">
        <f t="shared" si="162"/>
        <v>0</v>
      </c>
      <c r="AH384" s="62" t="str">
        <f t="shared" si="163"/>
        <v/>
      </c>
      <c r="AI384" s="62">
        <f t="shared" si="164"/>
        <v>0</v>
      </c>
      <c r="AJ384" s="62" t="e">
        <f t="shared" si="165"/>
        <v>#VALUE!</v>
      </c>
      <c r="AK384" s="62" t="e">
        <f t="shared" si="166"/>
        <v>#N/A</v>
      </c>
      <c r="AL384" s="62" t="e">
        <f t="shared" si="167"/>
        <v>#N/A</v>
      </c>
      <c r="AM384" s="62">
        <f t="shared" si="168"/>
        <v>0</v>
      </c>
      <c r="AN384" s="62">
        <f t="shared" si="169"/>
        <v>0</v>
      </c>
      <c r="AO384" s="62"/>
      <c r="AP384" s="62" t="e">
        <f t="shared" si="170"/>
        <v>#N/A</v>
      </c>
      <c r="AQ384" s="62" t="e">
        <f t="shared" si="171"/>
        <v>#VALUE!</v>
      </c>
      <c r="AR384" s="62" t="str">
        <f t="shared" si="172"/>
        <v/>
      </c>
      <c r="AS384" s="62">
        <f t="shared" si="173"/>
        <v>0</v>
      </c>
      <c r="AT384" s="62">
        <f t="shared" si="174"/>
        <v>0</v>
      </c>
      <c r="AU384" s="62">
        <f t="shared" si="175"/>
        <v>0</v>
      </c>
    </row>
    <row r="385" spans="1:47" x14ac:dyDescent="0.2">
      <c r="A385" s="46">
        <f t="shared" si="149"/>
        <v>0</v>
      </c>
      <c r="B385" s="62" t="e">
        <f t="shared" si="150"/>
        <v>#N/A</v>
      </c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2">
        <f t="shared" si="151"/>
        <v>0</v>
      </c>
      <c r="N385" s="60"/>
      <c r="O385" s="60"/>
      <c r="P385" s="60" t="e">
        <f t="shared" si="152"/>
        <v>#N/A</v>
      </c>
      <c r="Q385" s="178"/>
      <c r="R385" s="60"/>
      <c r="S385" s="60"/>
      <c r="T385" s="60"/>
      <c r="U385" s="46" t="e">
        <f t="shared" si="153"/>
        <v>#N/A</v>
      </c>
      <c r="V385" s="62" t="e">
        <f t="shared" si="154"/>
        <v>#N/A</v>
      </c>
      <c r="W385" s="62" t="e">
        <f t="shared" si="176"/>
        <v>#N/A</v>
      </c>
      <c r="X385" s="62" t="e">
        <f t="shared" si="155"/>
        <v>#N/A</v>
      </c>
      <c r="Y385" s="62" t="e">
        <f t="shared" si="156"/>
        <v>#N/A</v>
      </c>
      <c r="Z385" s="62" t="e">
        <f t="array" ref="Z385">_xlfn.IFS(H385=1,2,H385=3,1)</f>
        <v>#N/A</v>
      </c>
      <c r="AA385" s="62" t="e">
        <f t="shared" si="157"/>
        <v>#N/A</v>
      </c>
      <c r="AB385" s="62" t="e">
        <f t="shared" si="177"/>
        <v>#N/A</v>
      </c>
      <c r="AC385" s="62" t="e">
        <f t="shared" si="158"/>
        <v>#N/A</v>
      </c>
      <c r="AD385" s="62" t="e">
        <f t="shared" si="159"/>
        <v>#N/A</v>
      </c>
      <c r="AE385" s="62" t="e">
        <f t="shared" si="160"/>
        <v>#N/A</v>
      </c>
      <c r="AF385" s="62" t="e">
        <f t="shared" si="161"/>
        <v>#N/A</v>
      </c>
      <c r="AG385" s="62">
        <f t="shared" si="162"/>
        <v>0</v>
      </c>
      <c r="AH385" s="62" t="str">
        <f t="shared" si="163"/>
        <v/>
      </c>
      <c r="AI385" s="62">
        <f t="shared" si="164"/>
        <v>0</v>
      </c>
      <c r="AJ385" s="62" t="e">
        <f t="shared" si="165"/>
        <v>#VALUE!</v>
      </c>
      <c r="AK385" s="62" t="e">
        <f t="shared" si="166"/>
        <v>#N/A</v>
      </c>
      <c r="AL385" s="62" t="e">
        <f t="shared" si="167"/>
        <v>#N/A</v>
      </c>
      <c r="AM385" s="62">
        <f t="shared" si="168"/>
        <v>0</v>
      </c>
      <c r="AN385" s="62">
        <f t="shared" si="169"/>
        <v>0</v>
      </c>
      <c r="AO385" s="62"/>
      <c r="AP385" s="62" t="e">
        <f t="shared" si="170"/>
        <v>#N/A</v>
      </c>
      <c r="AQ385" s="62" t="e">
        <f t="shared" si="171"/>
        <v>#VALUE!</v>
      </c>
      <c r="AR385" s="62" t="str">
        <f t="shared" si="172"/>
        <v/>
      </c>
      <c r="AS385" s="62">
        <f t="shared" si="173"/>
        <v>0</v>
      </c>
      <c r="AT385" s="62">
        <f t="shared" si="174"/>
        <v>0</v>
      </c>
      <c r="AU385" s="62">
        <f t="shared" si="175"/>
        <v>0</v>
      </c>
    </row>
    <row r="386" spans="1:47" x14ac:dyDescent="0.2">
      <c r="A386" s="46">
        <f t="shared" si="149"/>
        <v>0</v>
      </c>
      <c r="B386" s="62" t="e">
        <f t="shared" si="150"/>
        <v>#N/A</v>
      </c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2">
        <f t="shared" si="151"/>
        <v>0</v>
      </c>
      <c r="N386" s="60"/>
      <c r="O386" s="60"/>
      <c r="P386" s="60" t="e">
        <f t="shared" si="152"/>
        <v>#N/A</v>
      </c>
      <c r="Q386" s="178"/>
      <c r="R386" s="60"/>
      <c r="S386" s="60"/>
      <c r="T386" s="60"/>
      <c r="U386" s="46" t="e">
        <f t="shared" si="153"/>
        <v>#N/A</v>
      </c>
      <c r="V386" s="62" t="e">
        <f t="shared" si="154"/>
        <v>#N/A</v>
      </c>
      <c r="W386" s="62" t="e">
        <f t="shared" si="176"/>
        <v>#N/A</v>
      </c>
      <c r="X386" s="62" t="e">
        <f t="shared" si="155"/>
        <v>#N/A</v>
      </c>
      <c r="Y386" s="62" t="e">
        <f t="shared" si="156"/>
        <v>#N/A</v>
      </c>
      <c r="Z386" s="62" t="e">
        <f t="array" ref="Z386">_xlfn.IFS(H386=1,2,H386=3,1)</f>
        <v>#N/A</v>
      </c>
      <c r="AA386" s="62" t="e">
        <f t="shared" si="157"/>
        <v>#N/A</v>
      </c>
      <c r="AB386" s="62" t="e">
        <f t="shared" si="177"/>
        <v>#N/A</v>
      </c>
      <c r="AC386" s="62" t="e">
        <f t="shared" si="158"/>
        <v>#N/A</v>
      </c>
      <c r="AD386" s="62" t="e">
        <f t="shared" si="159"/>
        <v>#N/A</v>
      </c>
      <c r="AE386" s="62" t="e">
        <f t="shared" si="160"/>
        <v>#N/A</v>
      </c>
      <c r="AF386" s="62" t="e">
        <f t="shared" si="161"/>
        <v>#N/A</v>
      </c>
      <c r="AG386" s="62">
        <f t="shared" si="162"/>
        <v>0</v>
      </c>
      <c r="AH386" s="62" t="str">
        <f t="shared" si="163"/>
        <v/>
      </c>
      <c r="AI386" s="62">
        <f t="shared" si="164"/>
        <v>0</v>
      </c>
      <c r="AJ386" s="62" t="e">
        <f t="shared" si="165"/>
        <v>#VALUE!</v>
      </c>
      <c r="AK386" s="62" t="e">
        <f t="shared" si="166"/>
        <v>#N/A</v>
      </c>
      <c r="AL386" s="62" t="e">
        <f t="shared" si="167"/>
        <v>#N/A</v>
      </c>
      <c r="AM386" s="62">
        <f t="shared" si="168"/>
        <v>0</v>
      </c>
      <c r="AN386" s="62">
        <f t="shared" si="169"/>
        <v>0</v>
      </c>
      <c r="AO386" s="62"/>
      <c r="AP386" s="62" t="e">
        <f t="shared" si="170"/>
        <v>#N/A</v>
      </c>
      <c r="AQ386" s="62" t="e">
        <f t="shared" si="171"/>
        <v>#VALUE!</v>
      </c>
      <c r="AR386" s="62" t="str">
        <f t="shared" si="172"/>
        <v/>
      </c>
      <c r="AS386" s="62">
        <f t="shared" si="173"/>
        <v>0</v>
      </c>
      <c r="AT386" s="62">
        <f t="shared" si="174"/>
        <v>0</v>
      </c>
      <c r="AU386" s="62">
        <f t="shared" si="175"/>
        <v>0</v>
      </c>
    </row>
    <row r="387" spans="1:47" x14ac:dyDescent="0.2">
      <c r="A387" s="46">
        <f t="shared" ref="A387:A450" si="178">D387</f>
        <v>0</v>
      </c>
      <c r="B387" s="62" t="e">
        <f t="shared" ref="B387:B450" si="179">IFERROR(IF(VLOOKUP(AI387,Потребители_обозначение,4,FALSE)=1,VLOOKUP(AI387,Потребители_обозначение,2,FALSE)&amp;" "&amp;VLOOKUP(AJ387,Этаж_обозначение,2,FALSE)&amp;" Пом. №"&amp;AH387,VLOOKUP(AI387,Потребители_обозначение,2,FALSE)&amp;" Шлейф №"&amp;AJ387),VLOOKUP(D387,Потребители_обозначение,2,FALSE))</f>
        <v>#N/A</v>
      </c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2">
        <f t="shared" ref="M387:M450" si="180">IFERROR(IF(VLOOKUP(AI387,Потребители_обозначение,4,FALSE)=1,VLOOKUP(AI387,Потребители_обозначение,3,FALSE)*(G387*2-1)+I387+VLOOKUP(AJ387,Этаж_обозначение,3,FALSE)+VLOOKUP(AJ387,Этаж_обозначение,4,FALSE),VLOOKUP(AI387,Потребители_обозначение,3,FALSE)*(G387*2-1)+I387),I387)</f>
        <v>0</v>
      </c>
      <c r="N387" s="60"/>
      <c r="O387" s="60"/>
      <c r="P387" s="60" t="e">
        <f t="shared" ref="P387:P450" si="181">IF(VLOOKUP(AI387,Потребители_обозначение,5,FALSE)=2,_xlfn.IFS(H387=3,VLOOKUP(E387,Справочная_двигатели,8,FALSE),H387=1,VLOOKUP(E387,Справочная_двигатели,10,TRUE)),0.95)</f>
        <v>#N/A</v>
      </c>
      <c r="Q387" s="178"/>
      <c r="R387" s="60"/>
      <c r="S387" s="60"/>
      <c r="T387" s="60"/>
      <c r="U387" s="46" t="e">
        <f t="shared" ref="U387:U450" si="182">_xlfn.IFS(H387=1,E387*1000/220,H387=3,E387/0.38/1.732)</f>
        <v>#N/A</v>
      </c>
      <c r="V387" s="62" t="e">
        <f t="shared" ref="V387:V450" si="183">IF(S387=0,VLOOKUP(U387,Автомат_номиналы,2,TRUE),S387)</f>
        <v>#N/A</v>
      </c>
      <c r="W387" s="62" t="e">
        <f t="shared" si="176"/>
        <v>#N/A</v>
      </c>
      <c r="X387" s="62" t="e">
        <f t="shared" ref="X387:X450" si="184">VLOOKUP(W387,Кабель_сопротивление,3,FALSE)</f>
        <v>#N/A</v>
      </c>
      <c r="Y387" s="62" t="e">
        <f t="shared" ref="Y387:Y450" si="185">VLOOKUP(W387,Кабель_сопротивление,2,FALSE)</f>
        <v>#N/A</v>
      </c>
      <c r="Z387" s="62" t="e">
        <f t="array" ref="Z387">_xlfn.IFS(H387=1,2,H387=3,1)</f>
        <v>#N/A</v>
      </c>
      <c r="AA387" s="62" t="e">
        <f t="shared" ref="AA387:AA450" si="186">ROUND(SIN(ACOS(P387)),2)</f>
        <v>#N/A</v>
      </c>
      <c r="AB387" s="62" t="e">
        <f t="shared" si="177"/>
        <v>#N/A</v>
      </c>
      <c r="AC387" s="62" t="e">
        <f t="shared" ref="AC387:AC450" si="187">ROUNDUP(AB387/220*100,2)</f>
        <v>#N/A</v>
      </c>
      <c r="AD387" s="62" t="e">
        <f t="shared" ref="AD387:AD450" si="188">_xlfn.IFS(H387=3,380,H387=1,220)</f>
        <v>#N/A</v>
      </c>
      <c r="AE387" s="62" t="e">
        <f t="shared" ref="AE387:AE450" si="189">VLOOKUP(N387,Кабель_обозначение,2,FALSE)</f>
        <v>#N/A</v>
      </c>
      <c r="AF387" s="62" t="e">
        <f t="shared" ref="AF387:AF450" si="190">IF(VLOOKUP(N387,Кабель_обозначение,3,FALSE)=1,AE387&amp;" ("&amp;O387&amp;"х"&amp;W387&amp;")",AE387)</f>
        <v>#N/A</v>
      </c>
      <c r="AG387" s="62">
        <f t="shared" ref="AG387:AG450" si="191">IFERROR(IF(AC387&gt;4.5,1,2),0)</f>
        <v>0</v>
      </c>
      <c r="AH387" s="62" t="str">
        <f t="shared" ref="AH387:AH450" si="192">IFERROR(LEFT(AR387,SEARCH(".",AR387)-1),AR387)</f>
        <v/>
      </c>
      <c r="AI387" s="62">
        <f t="shared" ref="AI387:AI450" si="193">IFERROR(LEFT(A387,SEARCH(".",A387)-1),A387)</f>
        <v>0</v>
      </c>
      <c r="AJ387" s="62" t="e">
        <f t="shared" ref="AJ387:AJ450" si="194">IFERROR(LEFT(AQ387,SEARCH(".",AQ387)-1),AQ387)</f>
        <v>#VALUE!</v>
      </c>
      <c r="AK387" s="62" t="e">
        <f t="shared" ref="AK387:AK450" si="195">IF(C387=0,B387,C387)</f>
        <v>#N/A</v>
      </c>
      <c r="AL387" s="62" t="e">
        <f t="shared" ref="AL387:AL450" si="196">ROUNDUP(U387,2)</f>
        <v>#N/A</v>
      </c>
      <c r="AM387" s="62">
        <f t="shared" ref="AM387:AM450" si="197">E387</f>
        <v>0</v>
      </c>
      <c r="AN387" s="62">
        <f t="shared" ref="AN387:AN450" si="198">D387</f>
        <v>0</v>
      </c>
      <c r="AO387" s="62"/>
      <c r="AP387" s="62" t="e">
        <f t="shared" ref="AP387:AP450" si="199">IF(W387=0,AE387,AF387&amp;"
L="&amp;M387&amp;"-"&amp;AC387&amp;"%")</f>
        <v>#N/A</v>
      </c>
      <c r="AQ387" s="62" t="e">
        <f t="shared" ref="AQ387:AQ450" si="200">RIGHT(A387,LEN(A387)-SEARCH(".",A387))</f>
        <v>#VALUE!</v>
      </c>
      <c r="AR387" s="62" t="str">
        <f t="shared" ref="AR387:AR450" si="201">IFERROR(RIGHT(AQ387,LEN(AQ387)-SEARCH(".",AQ387)),"")</f>
        <v/>
      </c>
      <c r="AS387" s="62">
        <f t="shared" ref="AS387:AS450" si="202">IFERROR(IF(VLOOKUP(AI387,Потребители_обозначение,5,FALSE)=2,_xlfn.IFS(H387=3,VLOOKUP(E387,Справочная_двигатели,3,FALSE),H387=1,VLOOKUP(E387,Справочная_двигатели,5,TRUE)),0),0)</f>
        <v>0</v>
      </c>
      <c r="AT387" s="62">
        <f t="shared" ref="AT387:AT450" si="203">IFERROR(IF(VLOOKUP(AI387,Потребители_обозначение,5,FALSE)=3,VLOOKUP(E387,Справочная_ЛЭД,2,TRUE),0),0)</f>
        <v>0</v>
      </c>
      <c r="AU387" s="62">
        <f t="shared" ref="AU387:AU450" si="204">IF(AS387=0,AT387,AS387)</f>
        <v>0</v>
      </c>
    </row>
    <row r="388" spans="1:47" x14ac:dyDescent="0.2">
      <c r="A388" s="46">
        <f t="shared" si="178"/>
        <v>0</v>
      </c>
      <c r="B388" s="62" t="e">
        <f t="shared" si="179"/>
        <v>#N/A</v>
      </c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2">
        <f t="shared" si="180"/>
        <v>0</v>
      </c>
      <c r="N388" s="60"/>
      <c r="O388" s="60"/>
      <c r="P388" s="60" t="e">
        <f t="shared" si="181"/>
        <v>#N/A</v>
      </c>
      <c r="Q388" s="178"/>
      <c r="R388" s="60"/>
      <c r="S388" s="60"/>
      <c r="T388" s="60"/>
      <c r="U388" s="46" t="e">
        <f t="shared" si="182"/>
        <v>#N/A</v>
      </c>
      <c r="V388" s="62" t="e">
        <f t="shared" si="183"/>
        <v>#N/A</v>
      </c>
      <c r="W388" s="62" t="e">
        <f t="shared" si="176"/>
        <v>#N/A</v>
      </c>
      <c r="X388" s="62" t="e">
        <f t="shared" si="184"/>
        <v>#N/A</v>
      </c>
      <c r="Y388" s="62" t="e">
        <f t="shared" si="185"/>
        <v>#N/A</v>
      </c>
      <c r="Z388" s="62" t="e">
        <f t="array" ref="Z388">_xlfn.IFS(H388=1,2,H388=3,1)</f>
        <v>#N/A</v>
      </c>
      <c r="AA388" s="62" t="e">
        <f t="shared" si="186"/>
        <v>#N/A</v>
      </c>
      <c r="AB388" s="62" t="e">
        <f t="shared" si="177"/>
        <v>#N/A</v>
      </c>
      <c r="AC388" s="62" t="e">
        <f t="shared" si="187"/>
        <v>#N/A</v>
      </c>
      <c r="AD388" s="62" t="e">
        <f t="shared" si="188"/>
        <v>#N/A</v>
      </c>
      <c r="AE388" s="62" t="e">
        <f t="shared" si="189"/>
        <v>#N/A</v>
      </c>
      <c r="AF388" s="62" t="e">
        <f t="shared" si="190"/>
        <v>#N/A</v>
      </c>
      <c r="AG388" s="62">
        <f t="shared" si="191"/>
        <v>0</v>
      </c>
      <c r="AH388" s="62" t="str">
        <f t="shared" si="192"/>
        <v/>
      </c>
      <c r="AI388" s="62">
        <f t="shared" si="193"/>
        <v>0</v>
      </c>
      <c r="AJ388" s="62" t="e">
        <f t="shared" si="194"/>
        <v>#VALUE!</v>
      </c>
      <c r="AK388" s="62" t="e">
        <f t="shared" si="195"/>
        <v>#N/A</v>
      </c>
      <c r="AL388" s="62" t="e">
        <f t="shared" si="196"/>
        <v>#N/A</v>
      </c>
      <c r="AM388" s="62">
        <f t="shared" si="197"/>
        <v>0</v>
      </c>
      <c r="AN388" s="62">
        <f t="shared" si="198"/>
        <v>0</v>
      </c>
      <c r="AO388" s="62"/>
      <c r="AP388" s="62" t="e">
        <f t="shared" si="199"/>
        <v>#N/A</v>
      </c>
      <c r="AQ388" s="62" t="e">
        <f t="shared" si="200"/>
        <v>#VALUE!</v>
      </c>
      <c r="AR388" s="62" t="str">
        <f t="shared" si="201"/>
        <v/>
      </c>
      <c r="AS388" s="62">
        <f t="shared" si="202"/>
        <v>0</v>
      </c>
      <c r="AT388" s="62">
        <f t="shared" si="203"/>
        <v>0</v>
      </c>
      <c r="AU388" s="62">
        <f t="shared" si="204"/>
        <v>0</v>
      </c>
    </row>
    <row r="389" spans="1:47" x14ac:dyDescent="0.2">
      <c r="A389" s="46">
        <f t="shared" si="178"/>
        <v>0</v>
      </c>
      <c r="B389" s="62" t="e">
        <f t="shared" si="179"/>
        <v>#N/A</v>
      </c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2">
        <f t="shared" si="180"/>
        <v>0</v>
      </c>
      <c r="N389" s="60"/>
      <c r="O389" s="60"/>
      <c r="P389" s="60" t="e">
        <f t="shared" si="181"/>
        <v>#N/A</v>
      </c>
      <c r="Q389" s="178"/>
      <c r="R389" s="60"/>
      <c r="S389" s="60"/>
      <c r="T389" s="60"/>
      <c r="U389" s="46" t="e">
        <f t="shared" si="182"/>
        <v>#N/A</v>
      </c>
      <c r="V389" s="62" t="e">
        <f t="shared" si="183"/>
        <v>#N/A</v>
      </c>
      <c r="W389" s="62" t="e">
        <f t="shared" si="176"/>
        <v>#N/A</v>
      </c>
      <c r="X389" s="62" t="e">
        <f t="shared" si="184"/>
        <v>#N/A</v>
      </c>
      <c r="Y389" s="62" t="e">
        <f t="shared" si="185"/>
        <v>#N/A</v>
      </c>
      <c r="Z389" s="62" t="e">
        <f t="array" ref="Z389">_xlfn.IFS(H389=1,2,H389=3,1)</f>
        <v>#N/A</v>
      </c>
      <c r="AA389" s="62" t="e">
        <f t="shared" si="186"/>
        <v>#N/A</v>
      </c>
      <c r="AB389" s="62" t="e">
        <f t="shared" si="177"/>
        <v>#N/A</v>
      </c>
      <c r="AC389" s="62" t="e">
        <f t="shared" si="187"/>
        <v>#N/A</v>
      </c>
      <c r="AD389" s="62" t="e">
        <f t="shared" si="188"/>
        <v>#N/A</v>
      </c>
      <c r="AE389" s="62" t="e">
        <f t="shared" si="189"/>
        <v>#N/A</v>
      </c>
      <c r="AF389" s="62" t="e">
        <f t="shared" si="190"/>
        <v>#N/A</v>
      </c>
      <c r="AG389" s="62">
        <f t="shared" si="191"/>
        <v>0</v>
      </c>
      <c r="AH389" s="62" t="str">
        <f t="shared" si="192"/>
        <v/>
      </c>
      <c r="AI389" s="62">
        <f t="shared" si="193"/>
        <v>0</v>
      </c>
      <c r="AJ389" s="62" t="e">
        <f t="shared" si="194"/>
        <v>#VALUE!</v>
      </c>
      <c r="AK389" s="62" t="e">
        <f t="shared" si="195"/>
        <v>#N/A</v>
      </c>
      <c r="AL389" s="62" t="e">
        <f t="shared" si="196"/>
        <v>#N/A</v>
      </c>
      <c r="AM389" s="62">
        <f t="shared" si="197"/>
        <v>0</v>
      </c>
      <c r="AN389" s="62">
        <f t="shared" si="198"/>
        <v>0</v>
      </c>
      <c r="AO389" s="62"/>
      <c r="AP389" s="62" t="e">
        <f t="shared" si="199"/>
        <v>#N/A</v>
      </c>
      <c r="AQ389" s="62" t="e">
        <f t="shared" si="200"/>
        <v>#VALUE!</v>
      </c>
      <c r="AR389" s="62" t="str">
        <f t="shared" si="201"/>
        <v/>
      </c>
      <c r="AS389" s="62">
        <f t="shared" si="202"/>
        <v>0</v>
      </c>
      <c r="AT389" s="62">
        <f t="shared" si="203"/>
        <v>0</v>
      </c>
      <c r="AU389" s="62">
        <f t="shared" si="204"/>
        <v>0</v>
      </c>
    </row>
    <row r="390" spans="1:47" x14ac:dyDescent="0.2">
      <c r="A390" s="46">
        <f t="shared" si="178"/>
        <v>0</v>
      </c>
      <c r="B390" s="62" t="e">
        <f t="shared" si="179"/>
        <v>#N/A</v>
      </c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2">
        <f t="shared" si="180"/>
        <v>0</v>
      </c>
      <c r="N390" s="60"/>
      <c r="O390" s="60"/>
      <c r="P390" s="60" t="e">
        <f t="shared" si="181"/>
        <v>#N/A</v>
      </c>
      <c r="Q390" s="178"/>
      <c r="R390" s="60"/>
      <c r="S390" s="60"/>
      <c r="T390" s="60"/>
      <c r="U390" s="46" t="e">
        <f t="shared" si="182"/>
        <v>#N/A</v>
      </c>
      <c r="V390" s="62" t="e">
        <f t="shared" si="183"/>
        <v>#N/A</v>
      </c>
      <c r="W390" s="62" t="e">
        <f t="shared" si="176"/>
        <v>#N/A</v>
      </c>
      <c r="X390" s="62" t="e">
        <f t="shared" si="184"/>
        <v>#N/A</v>
      </c>
      <c r="Y390" s="62" t="e">
        <f t="shared" si="185"/>
        <v>#N/A</v>
      </c>
      <c r="Z390" s="62" t="e">
        <f t="array" ref="Z390">_xlfn.IFS(H390=1,2,H390=3,1)</f>
        <v>#N/A</v>
      </c>
      <c r="AA390" s="62" t="e">
        <f t="shared" si="186"/>
        <v>#N/A</v>
      </c>
      <c r="AB390" s="62" t="e">
        <f t="shared" si="177"/>
        <v>#N/A</v>
      </c>
      <c r="AC390" s="62" t="e">
        <f t="shared" si="187"/>
        <v>#N/A</v>
      </c>
      <c r="AD390" s="62" t="e">
        <f t="shared" si="188"/>
        <v>#N/A</v>
      </c>
      <c r="AE390" s="62" t="e">
        <f t="shared" si="189"/>
        <v>#N/A</v>
      </c>
      <c r="AF390" s="62" t="e">
        <f t="shared" si="190"/>
        <v>#N/A</v>
      </c>
      <c r="AG390" s="62">
        <f t="shared" si="191"/>
        <v>0</v>
      </c>
      <c r="AH390" s="62" t="str">
        <f t="shared" si="192"/>
        <v/>
      </c>
      <c r="AI390" s="62">
        <f t="shared" si="193"/>
        <v>0</v>
      </c>
      <c r="AJ390" s="62" t="e">
        <f t="shared" si="194"/>
        <v>#VALUE!</v>
      </c>
      <c r="AK390" s="62" t="e">
        <f t="shared" si="195"/>
        <v>#N/A</v>
      </c>
      <c r="AL390" s="62" t="e">
        <f t="shared" si="196"/>
        <v>#N/A</v>
      </c>
      <c r="AM390" s="62">
        <f t="shared" si="197"/>
        <v>0</v>
      </c>
      <c r="AN390" s="62">
        <f t="shared" si="198"/>
        <v>0</v>
      </c>
      <c r="AO390" s="62"/>
      <c r="AP390" s="62" t="e">
        <f t="shared" si="199"/>
        <v>#N/A</v>
      </c>
      <c r="AQ390" s="62" t="e">
        <f t="shared" si="200"/>
        <v>#VALUE!</v>
      </c>
      <c r="AR390" s="62" t="str">
        <f t="shared" si="201"/>
        <v/>
      </c>
      <c r="AS390" s="62">
        <f t="shared" si="202"/>
        <v>0</v>
      </c>
      <c r="AT390" s="62">
        <f t="shared" si="203"/>
        <v>0</v>
      </c>
      <c r="AU390" s="62">
        <f t="shared" si="204"/>
        <v>0</v>
      </c>
    </row>
    <row r="391" spans="1:47" x14ac:dyDescent="0.2">
      <c r="A391" s="46">
        <f t="shared" si="178"/>
        <v>0</v>
      </c>
      <c r="B391" s="62" t="e">
        <f t="shared" si="179"/>
        <v>#N/A</v>
      </c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2">
        <f t="shared" si="180"/>
        <v>0</v>
      </c>
      <c r="N391" s="60"/>
      <c r="O391" s="60"/>
      <c r="P391" s="60" t="e">
        <f t="shared" si="181"/>
        <v>#N/A</v>
      </c>
      <c r="Q391" s="178"/>
      <c r="R391" s="60"/>
      <c r="S391" s="60"/>
      <c r="T391" s="60"/>
      <c r="U391" s="46" t="e">
        <f t="shared" si="182"/>
        <v>#N/A</v>
      </c>
      <c r="V391" s="62" t="e">
        <f t="shared" si="183"/>
        <v>#N/A</v>
      </c>
      <c r="W391" s="62" t="e">
        <f t="shared" si="176"/>
        <v>#N/A</v>
      </c>
      <c r="X391" s="62" t="e">
        <f t="shared" si="184"/>
        <v>#N/A</v>
      </c>
      <c r="Y391" s="62" t="e">
        <f t="shared" si="185"/>
        <v>#N/A</v>
      </c>
      <c r="Z391" s="62" t="e">
        <f t="array" ref="Z391">_xlfn.IFS(H391=1,2,H391=3,1)</f>
        <v>#N/A</v>
      </c>
      <c r="AA391" s="62" t="e">
        <f t="shared" si="186"/>
        <v>#N/A</v>
      </c>
      <c r="AB391" s="62" t="e">
        <f t="shared" si="177"/>
        <v>#N/A</v>
      </c>
      <c r="AC391" s="62" t="e">
        <f t="shared" si="187"/>
        <v>#N/A</v>
      </c>
      <c r="AD391" s="62" t="e">
        <f t="shared" si="188"/>
        <v>#N/A</v>
      </c>
      <c r="AE391" s="62" t="e">
        <f t="shared" si="189"/>
        <v>#N/A</v>
      </c>
      <c r="AF391" s="62" t="e">
        <f t="shared" si="190"/>
        <v>#N/A</v>
      </c>
      <c r="AG391" s="62">
        <f t="shared" si="191"/>
        <v>0</v>
      </c>
      <c r="AH391" s="62" t="str">
        <f t="shared" si="192"/>
        <v/>
      </c>
      <c r="AI391" s="62">
        <f t="shared" si="193"/>
        <v>0</v>
      </c>
      <c r="AJ391" s="62" t="e">
        <f t="shared" si="194"/>
        <v>#VALUE!</v>
      </c>
      <c r="AK391" s="62" t="e">
        <f t="shared" si="195"/>
        <v>#N/A</v>
      </c>
      <c r="AL391" s="62" t="e">
        <f t="shared" si="196"/>
        <v>#N/A</v>
      </c>
      <c r="AM391" s="62">
        <f t="shared" si="197"/>
        <v>0</v>
      </c>
      <c r="AN391" s="62">
        <f t="shared" si="198"/>
        <v>0</v>
      </c>
      <c r="AO391" s="62"/>
      <c r="AP391" s="62" t="e">
        <f t="shared" si="199"/>
        <v>#N/A</v>
      </c>
      <c r="AQ391" s="62" t="e">
        <f t="shared" si="200"/>
        <v>#VALUE!</v>
      </c>
      <c r="AR391" s="62" t="str">
        <f t="shared" si="201"/>
        <v/>
      </c>
      <c r="AS391" s="62">
        <f t="shared" si="202"/>
        <v>0</v>
      </c>
      <c r="AT391" s="62">
        <f t="shared" si="203"/>
        <v>0</v>
      </c>
      <c r="AU391" s="62">
        <f t="shared" si="204"/>
        <v>0</v>
      </c>
    </row>
    <row r="392" spans="1:47" x14ac:dyDescent="0.2">
      <c r="A392" s="46">
        <f t="shared" si="178"/>
        <v>0</v>
      </c>
      <c r="B392" s="62" t="e">
        <f t="shared" si="179"/>
        <v>#N/A</v>
      </c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2">
        <f t="shared" si="180"/>
        <v>0</v>
      </c>
      <c r="N392" s="60"/>
      <c r="O392" s="60"/>
      <c r="P392" s="60" t="e">
        <f t="shared" si="181"/>
        <v>#N/A</v>
      </c>
      <c r="Q392" s="178"/>
      <c r="R392" s="60"/>
      <c r="S392" s="60"/>
      <c r="T392" s="60"/>
      <c r="U392" s="46" t="e">
        <f t="shared" si="182"/>
        <v>#N/A</v>
      </c>
      <c r="V392" s="62" t="e">
        <f t="shared" si="183"/>
        <v>#N/A</v>
      </c>
      <c r="W392" s="62" t="e">
        <f t="shared" si="176"/>
        <v>#N/A</v>
      </c>
      <c r="X392" s="62" t="e">
        <f t="shared" si="184"/>
        <v>#N/A</v>
      </c>
      <c r="Y392" s="62" t="e">
        <f t="shared" si="185"/>
        <v>#N/A</v>
      </c>
      <c r="Z392" s="62" t="e">
        <f t="array" ref="Z392">_xlfn.IFS(H392=1,2,H392=3,1)</f>
        <v>#N/A</v>
      </c>
      <c r="AA392" s="62" t="e">
        <f t="shared" si="186"/>
        <v>#N/A</v>
      </c>
      <c r="AB392" s="62" t="e">
        <f t="shared" si="177"/>
        <v>#N/A</v>
      </c>
      <c r="AC392" s="62" t="e">
        <f t="shared" si="187"/>
        <v>#N/A</v>
      </c>
      <c r="AD392" s="62" t="e">
        <f t="shared" si="188"/>
        <v>#N/A</v>
      </c>
      <c r="AE392" s="62" t="e">
        <f t="shared" si="189"/>
        <v>#N/A</v>
      </c>
      <c r="AF392" s="62" t="e">
        <f t="shared" si="190"/>
        <v>#N/A</v>
      </c>
      <c r="AG392" s="62">
        <f t="shared" si="191"/>
        <v>0</v>
      </c>
      <c r="AH392" s="62" t="str">
        <f t="shared" si="192"/>
        <v/>
      </c>
      <c r="AI392" s="62">
        <f t="shared" si="193"/>
        <v>0</v>
      </c>
      <c r="AJ392" s="62" t="e">
        <f t="shared" si="194"/>
        <v>#VALUE!</v>
      </c>
      <c r="AK392" s="62" t="e">
        <f t="shared" si="195"/>
        <v>#N/A</v>
      </c>
      <c r="AL392" s="62" t="e">
        <f t="shared" si="196"/>
        <v>#N/A</v>
      </c>
      <c r="AM392" s="62">
        <f t="shared" si="197"/>
        <v>0</v>
      </c>
      <c r="AN392" s="62">
        <f t="shared" si="198"/>
        <v>0</v>
      </c>
      <c r="AO392" s="62"/>
      <c r="AP392" s="62" t="e">
        <f t="shared" si="199"/>
        <v>#N/A</v>
      </c>
      <c r="AQ392" s="62" t="e">
        <f t="shared" si="200"/>
        <v>#VALUE!</v>
      </c>
      <c r="AR392" s="62" t="str">
        <f t="shared" si="201"/>
        <v/>
      </c>
      <c r="AS392" s="62">
        <f t="shared" si="202"/>
        <v>0</v>
      </c>
      <c r="AT392" s="62">
        <f t="shared" si="203"/>
        <v>0</v>
      </c>
      <c r="AU392" s="62">
        <f t="shared" si="204"/>
        <v>0</v>
      </c>
    </row>
    <row r="393" spans="1:47" ht="14.45" customHeight="1" thickBot="1" x14ac:dyDescent="0.25">
      <c r="A393" s="69">
        <f t="shared" si="178"/>
        <v>0</v>
      </c>
      <c r="B393" s="67" t="e">
        <f t="shared" si="179"/>
        <v>#N/A</v>
      </c>
      <c r="C393" s="68"/>
      <c r="D393" s="68"/>
      <c r="E393" s="68"/>
      <c r="F393" s="68"/>
      <c r="G393" s="68"/>
      <c r="H393" s="68"/>
      <c r="I393" s="68"/>
      <c r="J393" s="68"/>
      <c r="K393" s="60"/>
      <c r="L393" s="60"/>
      <c r="M393" s="67">
        <f t="shared" si="180"/>
        <v>0</v>
      </c>
      <c r="N393" s="60"/>
      <c r="O393" s="60"/>
      <c r="P393" s="68" t="e">
        <f t="shared" si="181"/>
        <v>#N/A</v>
      </c>
      <c r="Q393" s="179"/>
      <c r="R393" s="60"/>
      <c r="S393" s="60"/>
      <c r="T393" s="60"/>
      <c r="U393" s="69" t="e">
        <f t="shared" si="182"/>
        <v>#N/A</v>
      </c>
      <c r="V393" s="67" t="e">
        <f t="shared" si="183"/>
        <v>#N/A</v>
      </c>
      <c r="W393" s="67" t="e">
        <f t="shared" si="176"/>
        <v>#N/A</v>
      </c>
      <c r="X393" s="67" t="e">
        <f t="shared" si="184"/>
        <v>#N/A</v>
      </c>
      <c r="Y393" s="67" t="e">
        <f t="shared" si="185"/>
        <v>#N/A</v>
      </c>
      <c r="Z393" s="67" t="e">
        <f t="array" ref="Z393">_xlfn.IFS(H393=1,2,H393=3,1)</f>
        <v>#N/A</v>
      </c>
      <c r="AA393" s="67" t="e">
        <f t="shared" si="186"/>
        <v>#N/A</v>
      </c>
      <c r="AB393" s="67" t="e">
        <f t="shared" si="177"/>
        <v>#N/A</v>
      </c>
      <c r="AC393" s="67" t="e">
        <f t="shared" si="187"/>
        <v>#N/A</v>
      </c>
      <c r="AD393" s="67" t="e">
        <f t="shared" si="188"/>
        <v>#N/A</v>
      </c>
      <c r="AE393" s="67" t="e">
        <f t="shared" si="189"/>
        <v>#N/A</v>
      </c>
      <c r="AF393" s="67" t="e">
        <f t="shared" si="190"/>
        <v>#N/A</v>
      </c>
      <c r="AG393" s="67">
        <f t="shared" si="191"/>
        <v>0</v>
      </c>
      <c r="AH393" s="67" t="str">
        <f t="shared" si="192"/>
        <v/>
      </c>
      <c r="AI393" s="67">
        <f t="shared" si="193"/>
        <v>0</v>
      </c>
      <c r="AJ393" s="67" t="e">
        <f t="shared" si="194"/>
        <v>#VALUE!</v>
      </c>
      <c r="AK393" s="67" t="e">
        <f t="shared" si="195"/>
        <v>#N/A</v>
      </c>
      <c r="AL393" s="67" t="e">
        <f t="shared" si="196"/>
        <v>#N/A</v>
      </c>
      <c r="AM393" s="67">
        <f t="shared" si="197"/>
        <v>0</v>
      </c>
      <c r="AN393" s="67">
        <f t="shared" si="198"/>
        <v>0</v>
      </c>
      <c r="AO393" s="67"/>
      <c r="AP393" s="67" t="e">
        <f t="shared" si="199"/>
        <v>#N/A</v>
      </c>
      <c r="AQ393" s="67" t="e">
        <f t="shared" si="200"/>
        <v>#VALUE!</v>
      </c>
      <c r="AR393" s="67" t="str">
        <f t="shared" si="201"/>
        <v/>
      </c>
      <c r="AS393" s="67">
        <f t="shared" si="202"/>
        <v>0</v>
      </c>
      <c r="AT393" s="67">
        <f t="shared" si="203"/>
        <v>0</v>
      </c>
      <c r="AU393" s="67">
        <f t="shared" si="204"/>
        <v>0</v>
      </c>
    </row>
    <row r="394" spans="1:47" x14ac:dyDescent="0.2">
      <c r="A394" s="16">
        <f t="shared" si="178"/>
        <v>0</v>
      </c>
      <c r="B394" s="14" t="e">
        <f t="shared" si="179"/>
        <v>#N/A</v>
      </c>
      <c r="C394" s="71"/>
      <c r="D394" s="71"/>
      <c r="E394" s="71"/>
      <c r="F394" s="71"/>
      <c r="G394" s="71"/>
      <c r="H394" s="71"/>
      <c r="I394" s="71"/>
      <c r="J394" s="71"/>
      <c r="K394" s="71"/>
      <c r="L394" s="60"/>
      <c r="M394" s="14">
        <f t="shared" si="180"/>
        <v>0</v>
      </c>
      <c r="N394" s="60"/>
      <c r="O394" s="60"/>
      <c r="P394" s="71" t="e">
        <f t="shared" si="181"/>
        <v>#N/A</v>
      </c>
      <c r="Q394" s="180"/>
      <c r="R394" s="60"/>
      <c r="S394" s="60"/>
      <c r="T394" s="60"/>
      <c r="U394" s="16" t="e">
        <f t="shared" si="182"/>
        <v>#N/A</v>
      </c>
      <c r="V394" s="14" t="e">
        <f t="shared" si="183"/>
        <v>#N/A</v>
      </c>
      <c r="W394" s="14" t="e">
        <f t="shared" si="176"/>
        <v>#N/A</v>
      </c>
      <c r="X394" s="14" t="e">
        <f t="shared" si="184"/>
        <v>#N/A</v>
      </c>
      <c r="Y394" s="14" t="e">
        <f t="shared" si="185"/>
        <v>#N/A</v>
      </c>
      <c r="Z394" s="14" t="e">
        <f t="array" ref="Z394">_xlfn.IFS(H394=1,2,H394=3,1)</f>
        <v>#N/A</v>
      </c>
      <c r="AA394" s="14" t="e">
        <f t="shared" si="186"/>
        <v>#N/A</v>
      </c>
      <c r="AB394" s="14" t="e">
        <f t="shared" si="177"/>
        <v>#N/A</v>
      </c>
      <c r="AC394" s="14" t="e">
        <f t="shared" si="187"/>
        <v>#N/A</v>
      </c>
      <c r="AD394" s="14" t="e">
        <f t="shared" si="188"/>
        <v>#N/A</v>
      </c>
      <c r="AE394" s="14" t="e">
        <f t="shared" si="189"/>
        <v>#N/A</v>
      </c>
      <c r="AF394" s="14" t="e">
        <f t="shared" si="190"/>
        <v>#N/A</v>
      </c>
      <c r="AG394" s="14">
        <f t="shared" si="191"/>
        <v>0</v>
      </c>
      <c r="AH394" s="14" t="str">
        <f t="shared" si="192"/>
        <v/>
      </c>
      <c r="AI394" s="14">
        <f t="shared" si="193"/>
        <v>0</v>
      </c>
      <c r="AJ394" s="14" t="e">
        <f t="shared" si="194"/>
        <v>#VALUE!</v>
      </c>
      <c r="AK394" s="14" t="e">
        <f t="shared" si="195"/>
        <v>#N/A</v>
      </c>
      <c r="AL394" s="14" t="e">
        <f t="shared" si="196"/>
        <v>#N/A</v>
      </c>
      <c r="AM394" s="14">
        <f t="shared" si="197"/>
        <v>0</v>
      </c>
      <c r="AN394" s="14">
        <f t="shared" si="198"/>
        <v>0</v>
      </c>
      <c r="AO394" s="14"/>
      <c r="AP394" s="14" t="e">
        <f t="shared" si="199"/>
        <v>#N/A</v>
      </c>
      <c r="AQ394" s="14" t="e">
        <f t="shared" si="200"/>
        <v>#VALUE!</v>
      </c>
      <c r="AR394" s="14" t="str">
        <f t="shared" si="201"/>
        <v/>
      </c>
      <c r="AS394" s="14">
        <f t="shared" si="202"/>
        <v>0</v>
      </c>
      <c r="AT394" s="14">
        <f t="shared" si="203"/>
        <v>0</v>
      </c>
      <c r="AU394" s="14">
        <f t="shared" si="204"/>
        <v>0</v>
      </c>
    </row>
    <row r="395" spans="1:47" x14ac:dyDescent="0.2">
      <c r="A395" s="46">
        <f t="shared" si="178"/>
        <v>0</v>
      </c>
      <c r="B395" s="62" t="e">
        <f t="shared" si="179"/>
        <v>#N/A</v>
      </c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2">
        <f t="shared" si="180"/>
        <v>0</v>
      </c>
      <c r="N395" s="60"/>
      <c r="O395" s="60"/>
      <c r="P395" s="60" t="e">
        <f t="shared" si="181"/>
        <v>#N/A</v>
      </c>
      <c r="Q395" s="178"/>
      <c r="R395" s="60"/>
      <c r="S395" s="60"/>
      <c r="T395" s="60"/>
      <c r="U395" s="46" t="e">
        <f t="shared" si="182"/>
        <v>#N/A</v>
      </c>
      <c r="V395" s="62" t="e">
        <f t="shared" si="183"/>
        <v>#N/A</v>
      </c>
      <c r="W395" s="62" t="e">
        <f t="shared" si="176"/>
        <v>#N/A</v>
      </c>
      <c r="X395" s="62" t="e">
        <f t="shared" si="184"/>
        <v>#N/A</v>
      </c>
      <c r="Y395" s="62" t="e">
        <f t="shared" si="185"/>
        <v>#N/A</v>
      </c>
      <c r="Z395" s="62" t="e">
        <f t="array" ref="Z395">_xlfn.IFS(H395=1,2,H395=3,1)</f>
        <v>#N/A</v>
      </c>
      <c r="AA395" s="62" t="e">
        <f t="shared" si="186"/>
        <v>#N/A</v>
      </c>
      <c r="AB395" s="62" t="e">
        <f t="shared" si="177"/>
        <v>#N/A</v>
      </c>
      <c r="AC395" s="62" t="e">
        <f t="shared" si="187"/>
        <v>#N/A</v>
      </c>
      <c r="AD395" s="62" t="e">
        <f t="shared" si="188"/>
        <v>#N/A</v>
      </c>
      <c r="AE395" s="62" t="e">
        <f t="shared" si="189"/>
        <v>#N/A</v>
      </c>
      <c r="AF395" s="62" t="e">
        <f t="shared" si="190"/>
        <v>#N/A</v>
      </c>
      <c r="AG395" s="62">
        <f t="shared" si="191"/>
        <v>0</v>
      </c>
      <c r="AH395" s="62" t="str">
        <f t="shared" si="192"/>
        <v/>
      </c>
      <c r="AI395" s="62">
        <f t="shared" si="193"/>
        <v>0</v>
      </c>
      <c r="AJ395" s="62" t="e">
        <f t="shared" si="194"/>
        <v>#VALUE!</v>
      </c>
      <c r="AK395" s="62" t="e">
        <f t="shared" si="195"/>
        <v>#N/A</v>
      </c>
      <c r="AL395" s="62" t="e">
        <f t="shared" si="196"/>
        <v>#N/A</v>
      </c>
      <c r="AM395" s="62">
        <f t="shared" si="197"/>
        <v>0</v>
      </c>
      <c r="AN395" s="62">
        <f t="shared" si="198"/>
        <v>0</v>
      </c>
      <c r="AO395" s="62"/>
      <c r="AP395" s="62" t="e">
        <f t="shared" si="199"/>
        <v>#N/A</v>
      </c>
      <c r="AQ395" s="62" t="e">
        <f t="shared" si="200"/>
        <v>#VALUE!</v>
      </c>
      <c r="AR395" s="62" t="str">
        <f t="shared" si="201"/>
        <v/>
      </c>
      <c r="AS395" s="62">
        <f t="shared" si="202"/>
        <v>0</v>
      </c>
      <c r="AT395" s="62">
        <f t="shared" si="203"/>
        <v>0</v>
      </c>
      <c r="AU395" s="62">
        <f t="shared" si="204"/>
        <v>0</v>
      </c>
    </row>
    <row r="396" spans="1:47" x14ac:dyDescent="0.2">
      <c r="A396" s="46">
        <f t="shared" si="178"/>
        <v>0</v>
      </c>
      <c r="B396" s="62" t="e">
        <f t="shared" si="179"/>
        <v>#N/A</v>
      </c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2">
        <f t="shared" si="180"/>
        <v>0</v>
      </c>
      <c r="N396" s="60"/>
      <c r="O396" s="60"/>
      <c r="P396" s="60" t="e">
        <f t="shared" si="181"/>
        <v>#N/A</v>
      </c>
      <c r="Q396" s="178"/>
      <c r="R396" s="60"/>
      <c r="S396" s="60"/>
      <c r="T396" s="60"/>
      <c r="U396" s="46" t="e">
        <f t="shared" si="182"/>
        <v>#N/A</v>
      </c>
      <c r="V396" s="62" t="e">
        <f t="shared" si="183"/>
        <v>#N/A</v>
      </c>
      <c r="W396" s="62" t="e">
        <f t="shared" si="176"/>
        <v>#N/A</v>
      </c>
      <c r="X396" s="62" t="e">
        <f t="shared" si="184"/>
        <v>#N/A</v>
      </c>
      <c r="Y396" s="62" t="e">
        <f t="shared" si="185"/>
        <v>#N/A</v>
      </c>
      <c r="Z396" s="62" t="e">
        <f t="array" ref="Z396">_xlfn.IFS(H396=1,2,H396=3,1)</f>
        <v>#N/A</v>
      </c>
      <c r="AA396" s="62" t="e">
        <f t="shared" si="186"/>
        <v>#N/A</v>
      </c>
      <c r="AB396" s="62" t="e">
        <f t="shared" si="177"/>
        <v>#N/A</v>
      </c>
      <c r="AC396" s="62" t="e">
        <f t="shared" si="187"/>
        <v>#N/A</v>
      </c>
      <c r="AD396" s="62" t="e">
        <f t="shared" si="188"/>
        <v>#N/A</v>
      </c>
      <c r="AE396" s="62" t="e">
        <f t="shared" si="189"/>
        <v>#N/A</v>
      </c>
      <c r="AF396" s="62" t="e">
        <f t="shared" si="190"/>
        <v>#N/A</v>
      </c>
      <c r="AG396" s="62">
        <f t="shared" si="191"/>
        <v>0</v>
      </c>
      <c r="AH396" s="62" t="str">
        <f t="shared" si="192"/>
        <v/>
      </c>
      <c r="AI396" s="62">
        <f t="shared" si="193"/>
        <v>0</v>
      </c>
      <c r="AJ396" s="62" t="e">
        <f t="shared" si="194"/>
        <v>#VALUE!</v>
      </c>
      <c r="AK396" s="62" t="e">
        <f t="shared" si="195"/>
        <v>#N/A</v>
      </c>
      <c r="AL396" s="62" t="e">
        <f t="shared" si="196"/>
        <v>#N/A</v>
      </c>
      <c r="AM396" s="62">
        <f t="shared" si="197"/>
        <v>0</v>
      </c>
      <c r="AN396" s="62">
        <f t="shared" si="198"/>
        <v>0</v>
      </c>
      <c r="AO396" s="62"/>
      <c r="AP396" s="62" t="e">
        <f t="shared" si="199"/>
        <v>#N/A</v>
      </c>
      <c r="AQ396" s="62" t="e">
        <f t="shared" si="200"/>
        <v>#VALUE!</v>
      </c>
      <c r="AR396" s="62" t="str">
        <f t="shared" si="201"/>
        <v/>
      </c>
      <c r="AS396" s="62">
        <f t="shared" si="202"/>
        <v>0</v>
      </c>
      <c r="AT396" s="62">
        <f t="shared" si="203"/>
        <v>0</v>
      </c>
      <c r="AU396" s="62">
        <f t="shared" si="204"/>
        <v>0</v>
      </c>
    </row>
    <row r="397" spans="1:47" x14ac:dyDescent="0.2">
      <c r="A397" s="46">
        <f t="shared" si="178"/>
        <v>0</v>
      </c>
      <c r="B397" s="62" t="e">
        <f t="shared" si="179"/>
        <v>#N/A</v>
      </c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2">
        <f t="shared" si="180"/>
        <v>0</v>
      </c>
      <c r="N397" s="60"/>
      <c r="O397" s="60"/>
      <c r="P397" s="60" t="e">
        <f t="shared" si="181"/>
        <v>#N/A</v>
      </c>
      <c r="Q397" s="178"/>
      <c r="R397" s="60"/>
      <c r="S397" s="60"/>
      <c r="T397" s="60"/>
      <c r="U397" s="46" t="e">
        <f t="shared" si="182"/>
        <v>#N/A</v>
      </c>
      <c r="V397" s="62" t="e">
        <f t="shared" si="183"/>
        <v>#N/A</v>
      </c>
      <c r="W397" s="62" t="e">
        <f t="shared" si="176"/>
        <v>#N/A</v>
      </c>
      <c r="X397" s="62" t="e">
        <f t="shared" si="184"/>
        <v>#N/A</v>
      </c>
      <c r="Y397" s="62" t="e">
        <f t="shared" si="185"/>
        <v>#N/A</v>
      </c>
      <c r="Z397" s="62" t="e">
        <f t="array" ref="Z397">_xlfn.IFS(H397=1,2,H397=3,1)</f>
        <v>#N/A</v>
      </c>
      <c r="AA397" s="62" t="e">
        <f t="shared" si="186"/>
        <v>#N/A</v>
      </c>
      <c r="AB397" s="62" t="e">
        <f t="shared" si="177"/>
        <v>#N/A</v>
      </c>
      <c r="AC397" s="62" t="e">
        <f t="shared" si="187"/>
        <v>#N/A</v>
      </c>
      <c r="AD397" s="62" t="e">
        <f t="shared" si="188"/>
        <v>#N/A</v>
      </c>
      <c r="AE397" s="62" t="e">
        <f t="shared" si="189"/>
        <v>#N/A</v>
      </c>
      <c r="AF397" s="62" t="e">
        <f t="shared" si="190"/>
        <v>#N/A</v>
      </c>
      <c r="AG397" s="62">
        <f t="shared" si="191"/>
        <v>0</v>
      </c>
      <c r="AH397" s="62" t="str">
        <f t="shared" si="192"/>
        <v/>
      </c>
      <c r="AI397" s="62">
        <f t="shared" si="193"/>
        <v>0</v>
      </c>
      <c r="AJ397" s="62" t="e">
        <f t="shared" si="194"/>
        <v>#VALUE!</v>
      </c>
      <c r="AK397" s="62" t="e">
        <f t="shared" si="195"/>
        <v>#N/A</v>
      </c>
      <c r="AL397" s="62" t="e">
        <f t="shared" si="196"/>
        <v>#N/A</v>
      </c>
      <c r="AM397" s="62">
        <f t="shared" si="197"/>
        <v>0</v>
      </c>
      <c r="AN397" s="62">
        <f t="shared" si="198"/>
        <v>0</v>
      </c>
      <c r="AO397" s="62"/>
      <c r="AP397" s="62" t="e">
        <f t="shared" si="199"/>
        <v>#N/A</v>
      </c>
      <c r="AQ397" s="62" t="e">
        <f t="shared" si="200"/>
        <v>#VALUE!</v>
      </c>
      <c r="AR397" s="62" t="str">
        <f t="shared" si="201"/>
        <v/>
      </c>
      <c r="AS397" s="62">
        <f t="shared" si="202"/>
        <v>0</v>
      </c>
      <c r="AT397" s="62">
        <f t="shared" si="203"/>
        <v>0</v>
      </c>
      <c r="AU397" s="62">
        <f t="shared" si="204"/>
        <v>0</v>
      </c>
    </row>
    <row r="398" spans="1:47" x14ac:dyDescent="0.2">
      <c r="A398" s="46">
        <f t="shared" si="178"/>
        <v>0</v>
      </c>
      <c r="B398" s="62" t="e">
        <f t="shared" si="179"/>
        <v>#N/A</v>
      </c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2">
        <f t="shared" si="180"/>
        <v>0</v>
      </c>
      <c r="N398" s="60"/>
      <c r="O398" s="60"/>
      <c r="P398" s="60" t="e">
        <f t="shared" si="181"/>
        <v>#N/A</v>
      </c>
      <c r="Q398" s="178"/>
      <c r="R398" s="60"/>
      <c r="S398" s="60"/>
      <c r="T398" s="60"/>
      <c r="U398" s="46" t="e">
        <f t="shared" si="182"/>
        <v>#N/A</v>
      </c>
      <c r="V398" s="62" t="e">
        <f t="shared" si="183"/>
        <v>#N/A</v>
      </c>
      <c r="W398" s="62" t="e">
        <f t="shared" si="176"/>
        <v>#N/A</v>
      </c>
      <c r="X398" s="62" t="e">
        <f t="shared" si="184"/>
        <v>#N/A</v>
      </c>
      <c r="Y398" s="62" t="e">
        <f t="shared" si="185"/>
        <v>#N/A</v>
      </c>
      <c r="Z398" s="62" t="e">
        <f t="array" ref="Z398">_xlfn.IFS(H398=1,2,H398=3,1)</f>
        <v>#N/A</v>
      </c>
      <c r="AA398" s="62" t="e">
        <f t="shared" si="186"/>
        <v>#N/A</v>
      </c>
      <c r="AB398" s="62" t="e">
        <f t="shared" si="177"/>
        <v>#N/A</v>
      </c>
      <c r="AC398" s="62" t="e">
        <f t="shared" si="187"/>
        <v>#N/A</v>
      </c>
      <c r="AD398" s="62" t="e">
        <f t="shared" si="188"/>
        <v>#N/A</v>
      </c>
      <c r="AE398" s="62" t="e">
        <f t="shared" si="189"/>
        <v>#N/A</v>
      </c>
      <c r="AF398" s="62" t="e">
        <f t="shared" si="190"/>
        <v>#N/A</v>
      </c>
      <c r="AG398" s="62">
        <f t="shared" si="191"/>
        <v>0</v>
      </c>
      <c r="AH398" s="62" t="str">
        <f t="shared" si="192"/>
        <v/>
      </c>
      <c r="AI398" s="62">
        <f t="shared" si="193"/>
        <v>0</v>
      </c>
      <c r="AJ398" s="62" t="e">
        <f t="shared" si="194"/>
        <v>#VALUE!</v>
      </c>
      <c r="AK398" s="62" t="e">
        <f t="shared" si="195"/>
        <v>#N/A</v>
      </c>
      <c r="AL398" s="62" t="e">
        <f t="shared" si="196"/>
        <v>#N/A</v>
      </c>
      <c r="AM398" s="62">
        <f t="shared" si="197"/>
        <v>0</v>
      </c>
      <c r="AN398" s="62">
        <f t="shared" si="198"/>
        <v>0</v>
      </c>
      <c r="AO398" s="62"/>
      <c r="AP398" s="62" t="e">
        <f t="shared" si="199"/>
        <v>#N/A</v>
      </c>
      <c r="AQ398" s="62" t="e">
        <f t="shared" si="200"/>
        <v>#VALUE!</v>
      </c>
      <c r="AR398" s="62" t="str">
        <f t="shared" si="201"/>
        <v/>
      </c>
      <c r="AS398" s="62">
        <f t="shared" si="202"/>
        <v>0</v>
      </c>
      <c r="AT398" s="62">
        <f t="shared" si="203"/>
        <v>0</v>
      </c>
      <c r="AU398" s="62">
        <f t="shared" si="204"/>
        <v>0</v>
      </c>
    </row>
    <row r="399" spans="1:47" x14ac:dyDescent="0.2">
      <c r="A399" s="46">
        <f t="shared" si="178"/>
        <v>0</v>
      </c>
      <c r="B399" s="62" t="e">
        <f t="shared" si="179"/>
        <v>#N/A</v>
      </c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2">
        <f t="shared" si="180"/>
        <v>0</v>
      </c>
      <c r="N399" s="60"/>
      <c r="O399" s="60"/>
      <c r="P399" s="60" t="e">
        <f t="shared" si="181"/>
        <v>#N/A</v>
      </c>
      <c r="Q399" s="178"/>
      <c r="R399" s="60"/>
      <c r="S399" s="60"/>
      <c r="T399" s="60"/>
      <c r="U399" s="46" t="e">
        <f t="shared" si="182"/>
        <v>#N/A</v>
      </c>
      <c r="V399" s="62" t="e">
        <f t="shared" si="183"/>
        <v>#N/A</v>
      </c>
      <c r="W399" s="62" t="e">
        <f t="shared" si="176"/>
        <v>#N/A</v>
      </c>
      <c r="X399" s="62" t="e">
        <f t="shared" si="184"/>
        <v>#N/A</v>
      </c>
      <c r="Y399" s="62" t="e">
        <f t="shared" si="185"/>
        <v>#N/A</v>
      </c>
      <c r="Z399" s="62" t="e">
        <f t="array" ref="Z399">_xlfn.IFS(H399=1,2,H399=3,1)</f>
        <v>#N/A</v>
      </c>
      <c r="AA399" s="62" t="e">
        <f t="shared" si="186"/>
        <v>#N/A</v>
      </c>
      <c r="AB399" s="62" t="e">
        <f t="shared" si="177"/>
        <v>#N/A</v>
      </c>
      <c r="AC399" s="62" t="e">
        <f t="shared" si="187"/>
        <v>#N/A</v>
      </c>
      <c r="AD399" s="62" t="e">
        <f t="shared" si="188"/>
        <v>#N/A</v>
      </c>
      <c r="AE399" s="62" t="e">
        <f t="shared" si="189"/>
        <v>#N/A</v>
      </c>
      <c r="AF399" s="62" t="e">
        <f t="shared" si="190"/>
        <v>#N/A</v>
      </c>
      <c r="AG399" s="62">
        <f t="shared" si="191"/>
        <v>0</v>
      </c>
      <c r="AH399" s="62" t="str">
        <f t="shared" si="192"/>
        <v/>
      </c>
      <c r="AI399" s="62">
        <f t="shared" si="193"/>
        <v>0</v>
      </c>
      <c r="AJ399" s="62" t="e">
        <f t="shared" si="194"/>
        <v>#VALUE!</v>
      </c>
      <c r="AK399" s="62" t="e">
        <f t="shared" si="195"/>
        <v>#N/A</v>
      </c>
      <c r="AL399" s="62" t="e">
        <f t="shared" si="196"/>
        <v>#N/A</v>
      </c>
      <c r="AM399" s="62">
        <f t="shared" si="197"/>
        <v>0</v>
      </c>
      <c r="AN399" s="62">
        <f t="shared" si="198"/>
        <v>0</v>
      </c>
      <c r="AO399" s="62"/>
      <c r="AP399" s="62" t="e">
        <f t="shared" si="199"/>
        <v>#N/A</v>
      </c>
      <c r="AQ399" s="62" t="e">
        <f t="shared" si="200"/>
        <v>#VALUE!</v>
      </c>
      <c r="AR399" s="62" t="str">
        <f t="shared" si="201"/>
        <v/>
      </c>
      <c r="AS399" s="62">
        <f t="shared" si="202"/>
        <v>0</v>
      </c>
      <c r="AT399" s="62">
        <f t="shared" si="203"/>
        <v>0</v>
      </c>
      <c r="AU399" s="62">
        <f t="shared" si="204"/>
        <v>0</v>
      </c>
    </row>
    <row r="400" spans="1:47" x14ac:dyDescent="0.2">
      <c r="A400" s="46">
        <f t="shared" si="178"/>
        <v>0</v>
      </c>
      <c r="B400" s="62" t="e">
        <f t="shared" si="179"/>
        <v>#N/A</v>
      </c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2">
        <f t="shared" si="180"/>
        <v>0</v>
      </c>
      <c r="N400" s="60"/>
      <c r="O400" s="60"/>
      <c r="P400" s="60" t="e">
        <f t="shared" si="181"/>
        <v>#N/A</v>
      </c>
      <c r="Q400" s="178"/>
      <c r="R400" s="60"/>
      <c r="S400" s="60"/>
      <c r="T400" s="60"/>
      <c r="U400" s="46" t="e">
        <f t="shared" si="182"/>
        <v>#N/A</v>
      </c>
      <c r="V400" s="62" t="e">
        <f t="shared" si="183"/>
        <v>#N/A</v>
      </c>
      <c r="W400" s="62" t="e">
        <f t="shared" si="176"/>
        <v>#N/A</v>
      </c>
      <c r="X400" s="62" t="e">
        <f t="shared" si="184"/>
        <v>#N/A</v>
      </c>
      <c r="Y400" s="62" t="e">
        <f t="shared" si="185"/>
        <v>#N/A</v>
      </c>
      <c r="Z400" s="62" t="e">
        <f t="array" ref="Z400">_xlfn.IFS(H400=1,2,H400=3,1)</f>
        <v>#N/A</v>
      </c>
      <c r="AA400" s="62" t="e">
        <f t="shared" si="186"/>
        <v>#N/A</v>
      </c>
      <c r="AB400" s="62" t="e">
        <f t="shared" si="177"/>
        <v>#N/A</v>
      </c>
      <c r="AC400" s="62" t="e">
        <f t="shared" si="187"/>
        <v>#N/A</v>
      </c>
      <c r="AD400" s="62" t="e">
        <f t="shared" si="188"/>
        <v>#N/A</v>
      </c>
      <c r="AE400" s="62" t="e">
        <f t="shared" si="189"/>
        <v>#N/A</v>
      </c>
      <c r="AF400" s="62" t="e">
        <f t="shared" si="190"/>
        <v>#N/A</v>
      </c>
      <c r="AG400" s="62">
        <f t="shared" si="191"/>
        <v>0</v>
      </c>
      <c r="AH400" s="62" t="str">
        <f t="shared" si="192"/>
        <v/>
      </c>
      <c r="AI400" s="62">
        <f t="shared" si="193"/>
        <v>0</v>
      </c>
      <c r="AJ400" s="62" t="e">
        <f t="shared" si="194"/>
        <v>#VALUE!</v>
      </c>
      <c r="AK400" s="62" t="e">
        <f t="shared" si="195"/>
        <v>#N/A</v>
      </c>
      <c r="AL400" s="62" t="e">
        <f t="shared" si="196"/>
        <v>#N/A</v>
      </c>
      <c r="AM400" s="62">
        <f t="shared" si="197"/>
        <v>0</v>
      </c>
      <c r="AN400" s="62">
        <f t="shared" si="198"/>
        <v>0</v>
      </c>
      <c r="AO400" s="62"/>
      <c r="AP400" s="62" t="e">
        <f t="shared" si="199"/>
        <v>#N/A</v>
      </c>
      <c r="AQ400" s="62" t="e">
        <f t="shared" si="200"/>
        <v>#VALUE!</v>
      </c>
      <c r="AR400" s="62" t="str">
        <f t="shared" si="201"/>
        <v/>
      </c>
      <c r="AS400" s="62">
        <f t="shared" si="202"/>
        <v>0</v>
      </c>
      <c r="AT400" s="62">
        <f t="shared" si="203"/>
        <v>0</v>
      </c>
      <c r="AU400" s="62">
        <f t="shared" si="204"/>
        <v>0</v>
      </c>
    </row>
    <row r="401" spans="1:47" x14ac:dyDescent="0.2">
      <c r="A401" s="46">
        <f t="shared" si="178"/>
        <v>0</v>
      </c>
      <c r="B401" s="62" t="e">
        <f t="shared" si="179"/>
        <v>#N/A</v>
      </c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2">
        <f t="shared" si="180"/>
        <v>0</v>
      </c>
      <c r="N401" s="60"/>
      <c r="O401" s="60"/>
      <c r="P401" s="60" t="e">
        <f t="shared" si="181"/>
        <v>#N/A</v>
      </c>
      <c r="Q401" s="178"/>
      <c r="R401" s="60"/>
      <c r="S401" s="60"/>
      <c r="T401" s="60"/>
      <c r="U401" s="46" t="e">
        <f t="shared" si="182"/>
        <v>#N/A</v>
      </c>
      <c r="V401" s="62" t="e">
        <f t="shared" si="183"/>
        <v>#N/A</v>
      </c>
      <c r="W401" s="62" t="e">
        <f t="shared" si="176"/>
        <v>#N/A</v>
      </c>
      <c r="X401" s="62" t="e">
        <f t="shared" si="184"/>
        <v>#N/A</v>
      </c>
      <c r="Y401" s="62" t="e">
        <f t="shared" si="185"/>
        <v>#N/A</v>
      </c>
      <c r="Z401" s="62" t="e">
        <f t="array" ref="Z401">_xlfn.IFS(H401=1,2,H401=3,1)</f>
        <v>#N/A</v>
      </c>
      <c r="AA401" s="62" t="e">
        <f t="shared" si="186"/>
        <v>#N/A</v>
      </c>
      <c r="AB401" s="62" t="e">
        <f t="shared" si="177"/>
        <v>#N/A</v>
      </c>
      <c r="AC401" s="62" t="e">
        <f t="shared" si="187"/>
        <v>#N/A</v>
      </c>
      <c r="AD401" s="62" t="e">
        <f t="shared" si="188"/>
        <v>#N/A</v>
      </c>
      <c r="AE401" s="62" t="e">
        <f t="shared" si="189"/>
        <v>#N/A</v>
      </c>
      <c r="AF401" s="62" t="e">
        <f t="shared" si="190"/>
        <v>#N/A</v>
      </c>
      <c r="AG401" s="62">
        <f t="shared" si="191"/>
        <v>0</v>
      </c>
      <c r="AH401" s="62" t="str">
        <f t="shared" si="192"/>
        <v/>
      </c>
      <c r="AI401" s="62">
        <f t="shared" si="193"/>
        <v>0</v>
      </c>
      <c r="AJ401" s="62" t="e">
        <f t="shared" si="194"/>
        <v>#VALUE!</v>
      </c>
      <c r="AK401" s="62" t="e">
        <f t="shared" si="195"/>
        <v>#N/A</v>
      </c>
      <c r="AL401" s="62" t="e">
        <f t="shared" si="196"/>
        <v>#N/A</v>
      </c>
      <c r="AM401" s="62">
        <f t="shared" si="197"/>
        <v>0</v>
      </c>
      <c r="AN401" s="62">
        <f t="shared" si="198"/>
        <v>0</v>
      </c>
      <c r="AO401" s="62"/>
      <c r="AP401" s="62" t="e">
        <f t="shared" si="199"/>
        <v>#N/A</v>
      </c>
      <c r="AQ401" s="62" t="e">
        <f t="shared" si="200"/>
        <v>#VALUE!</v>
      </c>
      <c r="AR401" s="62" t="str">
        <f t="shared" si="201"/>
        <v/>
      </c>
      <c r="AS401" s="62">
        <f t="shared" si="202"/>
        <v>0</v>
      </c>
      <c r="AT401" s="62">
        <f t="shared" si="203"/>
        <v>0</v>
      </c>
      <c r="AU401" s="62">
        <f t="shared" si="204"/>
        <v>0</v>
      </c>
    </row>
    <row r="402" spans="1:47" x14ac:dyDescent="0.2">
      <c r="A402" s="46">
        <f t="shared" si="178"/>
        <v>0</v>
      </c>
      <c r="B402" s="62" t="e">
        <f t="shared" si="179"/>
        <v>#N/A</v>
      </c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2">
        <f t="shared" si="180"/>
        <v>0</v>
      </c>
      <c r="N402" s="60"/>
      <c r="O402" s="60"/>
      <c r="P402" s="60" t="e">
        <f t="shared" si="181"/>
        <v>#N/A</v>
      </c>
      <c r="Q402" s="178"/>
      <c r="R402" s="60"/>
      <c r="S402" s="60"/>
      <c r="T402" s="60"/>
      <c r="U402" s="46" t="e">
        <f t="shared" si="182"/>
        <v>#N/A</v>
      </c>
      <c r="V402" s="62" t="e">
        <f t="shared" si="183"/>
        <v>#N/A</v>
      </c>
      <c r="W402" s="62" t="e">
        <f t="shared" si="176"/>
        <v>#N/A</v>
      </c>
      <c r="X402" s="62" t="e">
        <f t="shared" si="184"/>
        <v>#N/A</v>
      </c>
      <c r="Y402" s="62" t="e">
        <f t="shared" si="185"/>
        <v>#N/A</v>
      </c>
      <c r="Z402" s="62" t="e">
        <f t="array" ref="Z402">_xlfn.IFS(H402=1,2,H402=3,1)</f>
        <v>#N/A</v>
      </c>
      <c r="AA402" s="62" t="e">
        <f t="shared" si="186"/>
        <v>#N/A</v>
      </c>
      <c r="AB402" s="62" t="e">
        <f t="shared" si="177"/>
        <v>#N/A</v>
      </c>
      <c r="AC402" s="62" t="e">
        <f t="shared" si="187"/>
        <v>#N/A</v>
      </c>
      <c r="AD402" s="62" t="e">
        <f t="shared" si="188"/>
        <v>#N/A</v>
      </c>
      <c r="AE402" s="62" t="e">
        <f t="shared" si="189"/>
        <v>#N/A</v>
      </c>
      <c r="AF402" s="62" t="e">
        <f t="shared" si="190"/>
        <v>#N/A</v>
      </c>
      <c r="AG402" s="62">
        <f t="shared" si="191"/>
        <v>0</v>
      </c>
      <c r="AH402" s="62" t="str">
        <f t="shared" si="192"/>
        <v/>
      </c>
      <c r="AI402" s="62">
        <f t="shared" si="193"/>
        <v>0</v>
      </c>
      <c r="AJ402" s="62" t="e">
        <f t="shared" si="194"/>
        <v>#VALUE!</v>
      </c>
      <c r="AK402" s="62" t="e">
        <f t="shared" si="195"/>
        <v>#N/A</v>
      </c>
      <c r="AL402" s="62" t="e">
        <f t="shared" si="196"/>
        <v>#N/A</v>
      </c>
      <c r="AM402" s="62">
        <f t="shared" si="197"/>
        <v>0</v>
      </c>
      <c r="AN402" s="62">
        <f t="shared" si="198"/>
        <v>0</v>
      </c>
      <c r="AO402" s="62"/>
      <c r="AP402" s="62" t="e">
        <f t="shared" si="199"/>
        <v>#N/A</v>
      </c>
      <c r="AQ402" s="62" t="e">
        <f t="shared" si="200"/>
        <v>#VALUE!</v>
      </c>
      <c r="AR402" s="62" t="str">
        <f t="shared" si="201"/>
        <v/>
      </c>
      <c r="AS402" s="62">
        <f t="shared" si="202"/>
        <v>0</v>
      </c>
      <c r="AT402" s="62">
        <f t="shared" si="203"/>
        <v>0</v>
      </c>
      <c r="AU402" s="62">
        <f t="shared" si="204"/>
        <v>0</v>
      </c>
    </row>
    <row r="403" spans="1:47" x14ac:dyDescent="0.2">
      <c r="A403" s="46">
        <f t="shared" si="178"/>
        <v>0</v>
      </c>
      <c r="B403" s="62" t="e">
        <f t="shared" si="179"/>
        <v>#N/A</v>
      </c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2">
        <f t="shared" si="180"/>
        <v>0</v>
      </c>
      <c r="N403" s="60"/>
      <c r="O403" s="60"/>
      <c r="P403" s="60" t="e">
        <f t="shared" si="181"/>
        <v>#N/A</v>
      </c>
      <c r="Q403" s="178"/>
      <c r="R403" s="60"/>
      <c r="S403" s="60"/>
      <c r="T403" s="60"/>
      <c r="U403" s="46" t="e">
        <f t="shared" si="182"/>
        <v>#N/A</v>
      </c>
      <c r="V403" s="62" t="e">
        <f t="shared" si="183"/>
        <v>#N/A</v>
      </c>
      <c r="W403" s="62" t="e">
        <f t="shared" si="176"/>
        <v>#N/A</v>
      </c>
      <c r="X403" s="62" t="e">
        <f t="shared" si="184"/>
        <v>#N/A</v>
      </c>
      <c r="Y403" s="62" t="e">
        <f t="shared" si="185"/>
        <v>#N/A</v>
      </c>
      <c r="Z403" s="62" t="e">
        <f t="array" ref="Z403">_xlfn.IFS(H403=1,2,H403=3,1)</f>
        <v>#N/A</v>
      </c>
      <c r="AA403" s="62" t="e">
        <f t="shared" si="186"/>
        <v>#N/A</v>
      </c>
      <c r="AB403" s="62" t="e">
        <f t="shared" si="177"/>
        <v>#N/A</v>
      </c>
      <c r="AC403" s="62" t="e">
        <f t="shared" si="187"/>
        <v>#N/A</v>
      </c>
      <c r="AD403" s="62" t="e">
        <f t="shared" si="188"/>
        <v>#N/A</v>
      </c>
      <c r="AE403" s="62" t="e">
        <f t="shared" si="189"/>
        <v>#N/A</v>
      </c>
      <c r="AF403" s="62" t="e">
        <f t="shared" si="190"/>
        <v>#N/A</v>
      </c>
      <c r="AG403" s="62">
        <f t="shared" si="191"/>
        <v>0</v>
      </c>
      <c r="AH403" s="62" t="str">
        <f t="shared" si="192"/>
        <v/>
      </c>
      <c r="AI403" s="62">
        <f t="shared" si="193"/>
        <v>0</v>
      </c>
      <c r="AJ403" s="62" t="e">
        <f t="shared" si="194"/>
        <v>#VALUE!</v>
      </c>
      <c r="AK403" s="62" t="e">
        <f t="shared" si="195"/>
        <v>#N/A</v>
      </c>
      <c r="AL403" s="62" t="e">
        <f t="shared" si="196"/>
        <v>#N/A</v>
      </c>
      <c r="AM403" s="62">
        <f t="shared" si="197"/>
        <v>0</v>
      </c>
      <c r="AN403" s="62">
        <f t="shared" si="198"/>
        <v>0</v>
      </c>
      <c r="AO403" s="62"/>
      <c r="AP403" s="62" t="e">
        <f t="shared" si="199"/>
        <v>#N/A</v>
      </c>
      <c r="AQ403" s="62" t="e">
        <f t="shared" si="200"/>
        <v>#VALUE!</v>
      </c>
      <c r="AR403" s="62" t="str">
        <f t="shared" si="201"/>
        <v/>
      </c>
      <c r="AS403" s="62">
        <f t="shared" si="202"/>
        <v>0</v>
      </c>
      <c r="AT403" s="62">
        <f t="shared" si="203"/>
        <v>0</v>
      </c>
      <c r="AU403" s="62">
        <f t="shared" si="204"/>
        <v>0</v>
      </c>
    </row>
    <row r="404" spans="1:47" x14ac:dyDescent="0.2">
      <c r="A404" s="46">
        <f t="shared" si="178"/>
        <v>0</v>
      </c>
      <c r="B404" s="62" t="e">
        <f t="shared" si="179"/>
        <v>#N/A</v>
      </c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2">
        <f t="shared" si="180"/>
        <v>0</v>
      </c>
      <c r="N404" s="60"/>
      <c r="O404" s="60"/>
      <c r="P404" s="60" t="e">
        <f t="shared" si="181"/>
        <v>#N/A</v>
      </c>
      <c r="Q404" s="178"/>
      <c r="R404" s="60"/>
      <c r="S404" s="60"/>
      <c r="T404" s="60"/>
      <c r="U404" s="46" t="e">
        <f t="shared" si="182"/>
        <v>#N/A</v>
      </c>
      <c r="V404" s="62" t="e">
        <f t="shared" si="183"/>
        <v>#N/A</v>
      </c>
      <c r="W404" s="62" t="e">
        <f t="shared" si="176"/>
        <v>#N/A</v>
      </c>
      <c r="X404" s="62" t="e">
        <f t="shared" si="184"/>
        <v>#N/A</v>
      </c>
      <c r="Y404" s="62" t="e">
        <f t="shared" si="185"/>
        <v>#N/A</v>
      </c>
      <c r="Z404" s="62" t="e">
        <f t="array" ref="Z404">_xlfn.IFS(H404=1,2,H404=3,1)</f>
        <v>#N/A</v>
      </c>
      <c r="AA404" s="62" t="e">
        <f t="shared" si="186"/>
        <v>#N/A</v>
      </c>
      <c r="AB404" s="62" t="e">
        <f t="shared" si="177"/>
        <v>#N/A</v>
      </c>
      <c r="AC404" s="62" t="e">
        <f t="shared" si="187"/>
        <v>#N/A</v>
      </c>
      <c r="AD404" s="62" t="e">
        <f t="shared" si="188"/>
        <v>#N/A</v>
      </c>
      <c r="AE404" s="62" t="e">
        <f t="shared" si="189"/>
        <v>#N/A</v>
      </c>
      <c r="AF404" s="62" t="e">
        <f t="shared" si="190"/>
        <v>#N/A</v>
      </c>
      <c r="AG404" s="62">
        <f t="shared" si="191"/>
        <v>0</v>
      </c>
      <c r="AH404" s="62" t="str">
        <f t="shared" si="192"/>
        <v/>
      </c>
      <c r="AI404" s="62">
        <f t="shared" si="193"/>
        <v>0</v>
      </c>
      <c r="AJ404" s="62" t="e">
        <f t="shared" si="194"/>
        <v>#VALUE!</v>
      </c>
      <c r="AK404" s="62" t="e">
        <f t="shared" si="195"/>
        <v>#N/A</v>
      </c>
      <c r="AL404" s="62" t="e">
        <f t="shared" si="196"/>
        <v>#N/A</v>
      </c>
      <c r="AM404" s="62">
        <f t="shared" si="197"/>
        <v>0</v>
      </c>
      <c r="AN404" s="62">
        <f t="shared" si="198"/>
        <v>0</v>
      </c>
      <c r="AO404" s="62"/>
      <c r="AP404" s="62" t="e">
        <f t="shared" si="199"/>
        <v>#N/A</v>
      </c>
      <c r="AQ404" s="62" t="e">
        <f t="shared" si="200"/>
        <v>#VALUE!</v>
      </c>
      <c r="AR404" s="62" t="str">
        <f t="shared" si="201"/>
        <v/>
      </c>
      <c r="AS404" s="62">
        <f t="shared" si="202"/>
        <v>0</v>
      </c>
      <c r="AT404" s="62">
        <f t="shared" si="203"/>
        <v>0</v>
      </c>
      <c r="AU404" s="62">
        <f t="shared" si="204"/>
        <v>0</v>
      </c>
    </row>
    <row r="405" spans="1:47" x14ac:dyDescent="0.2">
      <c r="A405" s="46">
        <f t="shared" si="178"/>
        <v>0</v>
      </c>
      <c r="B405" s="62" t="e">
        <f t="shared" si="179"/>
        <v>#N/A</v>
      </c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2">
        <f t="shared" si="180"/>
        <v>0</v>
      </c>
      <c r="N405" s="60"/>
      <c r="O405" s="60"/>
      <c r="P405" s="60" t="e">
        <f t="shared" si="181"/>
        <v>#N/A</v>
      </c>
      <c r="Q405" s="178"/>
      <c r="R405" s="60"/>
      <c r="S405" s="60"/>
      <c r="T405" s="60"/>
      <c r="U405" s="46" t="e">
        <f t="shared" si="182"/>
        <v>#N/A</v>
      </c>
      <c r="V405" s="62" t="e">
        <f t="shared" si="183"/>
        <v>#N/A</v>
      </c>
      <c r="W405" s="62" t="e">
        <f t="shared" si="176"/>
        <v>#N/A</v>
      </c>
      <c r="X405" s="62" t="e">
        <f t="shared" si="184"/>
        <v>#N/A</v>
      </c>
      <c r="Y405" s="62" t="e">
        <f t="shared" si="185"/>
        <v>#N/A</v>
      </c>
      <c r="Z405" s="62" t="e">
        <f t="array" ref="Z405">_xlfn.IFS(H405=1,2,H405=3,1)</f>
        <v>#N/A</v>
      </c>
      <c r="AA405" s="62" t="e">
        <f t="shared" si="186"/>
        <v>#N/A</v>
      </c>
      <c r="AB405" s="62" t="e">
        <f t="shared" si="177"/>
        <v>#N/A</v>
      </c>
      <c r="AC405" s="62" t="e">
        <f t="shared" si="187"/>
        <v>#N/A</v>
      </c>
      <c r="AD405" s="62" t="e">
        <f t="shared" si="188"/>
        <v>#N/A</v>
      </c>
      <c r="AE405" s="62" t="e">
        <f t="shared" si="189"/>
        <v>#N/A</v>
      </c>
      <c r="AF405" s="62" t="e">
        <f t="shared" si="190"/>
        <v>#N/A</v>
      </c>
      <c r="AG405" s="62">
        <f t="shared" si="191"/>
        <v>0</v>
      </c>
      <c r="AH405" s="62" t="str">
        <f t="shared" si="192"/>
        <v/>
      </c>
      <c r="AI405" s="62">
        <f t="shared" si="193"/>
        <v>0</v>
      </c>
      <c r="AJ405" s="62" t="e">
        <f t="shared" si="194"/>
        <v>#VALUE!</v>
      </c>
      <c r="AK405" s="62" t="e">
        <f t="shared" si="195"/>
        <v>#N/A</v>
      </c>
      <c r="AL405" s="62" t="e">
        <f t="shared" si="196"/>
        <v>#N/A</v>
      </c>
      <c r="AM405" s="62">
        <f t="shared" si="197"/>
        <v>0</v>
      </c>
      <c r="AN405" s="62">
        <f t="shared" si="198"/>
        <v>0</v>
      </c>
      <c r="AO405" s="62"/>
      <c r="AP405" s="62" t="e">
        <f t="shared" si="199"/>
        <v>#N/A</v>
      </c>
      <c r="AQ405" s="62" t="e">
        <f t="shared" si="200"/>
        <v>#VALUE!</v>
      </c>
      <c r="AR405" s="62" t="str">
        <f t="shared" si="201"/>
        <v/>
      </c>
      <c r="AS405" s="62">
        <f t="shared" si="202"/>
        <v>0</v>
      </c>
      <c r="AT405" s="62">
        <f t="shared" si="203"/>
        <v>0</v>
      </c>
      <c r="AU405" s="62">
        <f t="shared" si="204"/>
        <v>0</v>
      </c>
    </row>
    <row r="406" spans="1:47" x14ac:dyDescent="0.2">
      <c r="A406" s="46">
        <f t="shared" si="178"/>
        <v>0</v>
      </c>
      <c r="B406" s="62" t="e">
        <f t="shared" si="179"/>
        <v>#N/A</v>
      </c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2">
        <f t="shared" si="180"/>
        <v>0</v>
      </c>
      <c r="N406" s="60"/>
      <c r="O406" s="60"/>
      <c r="P406" s="60" t="e">
        <f t="shared" si="181"/>
        <v>#N/A</v>
      </c>
      <c r="Q406" s="178"/>
      <c r="R406" s="60"/>
      <c r="S406" s="60"/>
      <c r="T406" s="60"/>
      <c r="U406" s="46" t="e">
        <f t="shared" si="182"/>
        <v>#N/A</v>
      </c>
      <c r="V406" s="62" t="e">
        <f t="shared" si="183"/>
        <v>#N/A</v>
      </c>
      <c r="W406" s="62" t="e">
        <f t="shared" ref="W406:W469" si="205">IF(R406=0,VLOOKUP(V406,Кабель_номиналы,2,TRUE),R406)</f>
        <v>#N/A</v>
      </c>
      <c r="X406" s="62" t="e">
        <f t="shared" si="184"/>
        <v>#N/A</v>
      </c>
      <c r="Y406" s="62" t="e">
        <f t="shared" si="185"/>
        <v>#N/A</v>
      </c>
      <c r="Z406" s="62" t="e">
        <f t="array" ref="Z406">_xlfn.IFS(H406=1,2,H406=3,1)</f>
        <v>#N/A</v>
      </c>
      <c r="AA406" s="62" t="e">
        <f t="shared" si="186"/>
        <v>#N/A</v>
      </c>
      <c r="AB406" s="62" t="e">
        <f t="shared" si="177"/>
        <v>#N/A</v>
      </c>
      <c r="AC406" s="62" t="e">
        <f t="shared" si="187"/>
        <v>#N/A</v>
      </c>
      <c r="AD406" s="62" t="e">
        <f t="shared" si="188"/>
        <v>#N/A</v>
      </c>
      <c r="AE406" s="62" t="e">
        <f t="shared" si="189"/>
        <v>#N/A</v>
      </c>
      <c r="AF406" s="62" t="e">
        <f t="shared" si="190"/>
        <v>#N/A</v>
      </c>
      <c r="AG406" s="62">
        <f t="shared" si="191"/>
        <v>0</v>
      </c>
      <c r="AH406" s="62" t="str">
        <f t="shared" si="192"/>
        <v/>
      </c>
      <c r="AI406" s="62">
        <f t="shared" si="193"/>
        <v>0</v>
      </c>
      <c r="AJ406" s="62" t="e">
        <f t="shared" si="194"/>
        <v>#VALUE!</v>
      </c>
      <c r="AK406" s="62" t="e">
        <f t="shared" si="195"/>
        <v>#N/A</v>
      </c>
      <c r="AL406" s="62" t="e">
        <f t="shared" si="196"/>
        <v>#N/A</v>
      </c>
      <c r="AM406" s="62">
        <f t="shared" si="197"/>
        <v>0</v>
      </c>
      <c r="AN406" s="62">
        <f t="shared" si="198"/>
        <v>0</v>
      </c>
      <c r="AO406" s="62"/>
      <c r="AP406" s="62" t="e">
        <f t="shared" si="199"/>
        <v>#N/A</v>
      </c>
      <c r="AQ406" s="62" t="e">
        <f t="shared" si="200"/>
        <v>#VALUE!</v>
      </c>
      <c r="AR406" s="62" t="str">
        <f t="shared" si="201"/>
        <v/>
      </c>
      <c r="AS406" s="62">
        <f t="shared" si="202"/>
        <v>0</v>
      </c>
      <c r="AT406" s="62">
        <f t="shared" si="203"/>
        <v>0</v>
      </c>
      <c r="AU406" s="62">
        <f t="shared" si="204"/>
        <v>0</v>
      </c>
    </row>
    <row r="407" spans="1:47" x14ac:dyDescent="0.2">
      <c r="A407" s="46">
        <f t="shared" si="178"/>
        <v>0</v>
      </c>
      <c r="B407" s="62" t="e">
        <f t="shared" si="179"/>
        <v>#N/A</v>
      </c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2">
        <f t="shared" si="180"/>
        <v>0</v>
      </c>
      <c r="N407" s="60"/>
      <c r="O407" s="60"/>
      <c r="P407" s="60" t="e">
        <f t="shared" si="181"/>
        <v>#N/A</v>
      </c>
      <c r="Q407" s="178"/>
      <c r="R407" s="60"/>
      <c r="S407" s="60"/>
      <c r="T407" s="60"/>
      <c r="U407" s="46" t="e">
        <f t="shared" si="182"/>
        <v>#N/A</v>
      </c>
      <c r="V407" s="62" t="e">
        <f t="shared" si="183"/>
        <v>#N/A</v>
      </c>
      <c r="W407" s="62" t="e">
        <f t="shared" si="205"/>
        <v>#N/A</v>
      </c>
      <c r="X407" s="62" t="e">
        <f t="shared" si="184"/>
        <v>#N/A</v>
      </c>
      <c r="Y407" s="62" t="e">
        <f t="shared" si="185"/>
        <v>#N/A</v>
      </c>
      <c r="Z407" s="62" t="e">
        <f t="array" ref="Z407">_xlfn.IFS(H407=1,2,H407=3,1)</f>
        <v>#N/A</v>
      </c>
      <c r="AA407" s="62" t="e">
        <f t="shared" si="186"/>
        <v>#N/A</v>
      </c>
      <c r="AB407" s="62" t="e">
        <f t="shared" si="177"/>
        <v>#N/A</v>
      </c>
      <c r="AC407" s="62" t="e">
        <f t="shared" si="187"/>
        <v>#N/A</v>
      </c>
      <c r="AD407" s="62" t="e">
        <f t="shared" si="188"/>
        <v>#N/A</v>
      </c>
      <c r="AE407" s="62" t="e">
        <f t="shared" si="189"/>
        <v>#N/A</v>
      </c>
      <c r="AF407" s="62" t="e">
        <f t="shared" si="190"/>
        <v>#N/A</v>
      </c>
      <c r="AG407" s="62">
        <f t="shared" si="191"/>
        <v>0</v>
      </c>
      <c r="AH407" s="62" t="str">
        <f t="shared" si="192"/>
        <v/>
      </c>
      <c r="AI407" s="62">
        <f t="shared" si="193"/>
        <v>0</v>
      </c>
      <c r="AJ407" s="62" t="e">
        <f t="shared" si="194"/>
        <v>#VALUE!</v>
      </c>
      <c r="AK407" s="62" t="e">
        <f t="shared" si="195"/>
        <v>#N/A</v>
      </c>
      <c r="AL407" s="62" t="e">
        <f t="shared" si="196"/>
        <v>#N/A</v>
      </c>
      <c r="AM407" s="62">
        <f t="shared" si="197"/>
        <v>0</v>
      </c>
      <c r="AN407" s="62">
        <f t="shared" si="198"/>
        <v>0</v>
      </c>
      <c r="AO407" s="62"/>
      <c r="AP407" s="62" t="e">
        <f t="shared" si="199"/>
        <v>#N/A</v>
      </c>
      <c r="AQ407" s="62" t="e">
        <f t="shared" si="200"/>
        <v>#VALUE!</v>
      </c>
      <c r="AR407" s="62" t="str">
        <f t="shared" si="201"/>
        <v/>
      </c>
      <c r="AS407" s="62">
        <f t="shared" si="202"/>
        <v>0</v>
      </c>
      <c r="AT407" s="62">
        <f t="shared" si="203"/>
        <v>0</v>
      </c>
      <c r="AU407" s="62">
        <f t="shared" si="204"/>
        <v>0</v>
      </c>
    </row>
    <row r="408" spans="1:47" x14ac:dyDescent="0.2">
      <c r="A408" s="46">
        <f t="shared" si="178"/>
        <v>0</v>
      </c>
      <c r="B408" s="62" t="e">
        <f t="shared" si="179"/>
        <v>#N/A</v>
      </c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2">
        <f t="shared" si="180"/>
        <v>0</v>
      </c>
      <c r="N408" s="60"/>
      <c r="O408" s="60"/>
      <c r="P408" s="60" t="e">
        <f t="shared" si="181"/>
        <v>#N/A</v>
      </c>
      <c r="Q408" s="178"/>
      <c r="R408" s="60"/>
      <c r="S408" s="60"/>
      <c r="T408" s="60"/>
      <c r="U408" s="46" t="e">
        <f t="shared" si="182"/>
        <v>#N/A</v>
      </c>
      <c r="V408" s="62" t="e">
        <f t="shared" si="183"/>
        <v>#N/A</v>
      </c>
      <c r="W408" s="62" t="e">
        <f t="shared" si="205"/>
        <v>#N/A</v>
      </c>
      <c r="X408" s="62" t="e">
        <f t="shared" si="184"/>
        <v>#N/A</v>
      </c>
      <c r="Y408" s="62" t="e">
        <f t="shared" si="185"/>
        <v>#N/A</v>
      </c>
      <c r="Z408" s="62" t="e">
        <f t="array" ref="Z408">_xlfn.IFS(H408=1,2,H408=3,1)</f>
        <v>#N/A</v>
      </c>
      <c r="AA408" s="62" t="e">
        <f t="shared" si="186"/>
        <v>#N/A</v>
      </c>
      <c r="AB408" s="62" t="e">
        <f t="shared" si="177"/>
        <v>#N/A</v>
      </c>
      <c r="AC408" s="62" t="e">
        <f t="shared" si="187"/>
        <v>#N/A</v>
      </c>
      <c r="AD408" s="62" t="e">
        <f t="shared" si="188"/>
        <v>#N/A</v>
      </c>
      <c r="AE408" s="62" t="e">
        <f t="shared" si="189"/>
        <v>#N/A</v>
      </c>
      <c r="AF408" s="62" t="e">
        <f t="shared" si="190"/>
        <v>#N/A</v>
      </c>
      <c r="AG408" s="62">
        <f t="shared" si="191"/>
        <v>0</v>
      </c>
      <c r="AH408" s="62" t="str">
        <f t="shared" si="192"/>
        <v/>
      </c>
      <c r="AI408" s="62">
        <f t="shared" si="193"/>
        <v>0</v>
      </c>
      <c r="AJ408" s="62" t="e">
        <f t="shared" si="194"/>
        <v>#VALUE!</v>
      </c>
      <c r="AK408" s="62" t="e">
        <f t="shared" si="195"/>
        <v>#N/A</v>
      </c>
      <c r="AL408" s="62" t="e">
        <f t="shared" si="196"/>
        <v>#N/A</v>
      </c>
      <c r="AM408" s="62">
        <f t="shared" si="197"/>
        <v>0</v>
      </c>
      <c r="AN408" s="62">
        <f t="shared" si="198"/>
        <v>0</v>
      </c>
      <c r="AO408" s="62"/>
      <c r="AP408" s="62" t="e">
        <f t="shared" si="199"/>
        <v>#N/A</v>
      </c>
      <c r="AQ408" s="62" t="e">
        <f t="shared" si="200"/>
        <v>#VALUE!</v>
      </c>
      <c r="AR408" s="62" t="str">
        <f t="shared" si="201"/>
        <v/>
      </c>
      <c r="AS408" s="62">
        <f t="shared" si="202"/>
        <v>0</v>
      </c>
      <c r="AT408" s="62">
        <f t="shared" si="203"/>
        <v>0</v>
      </c>
      <c r="AU408" s="62">
        <f t="shared" si="204"/>
        <v>0</v>
      </c>
    </row>
    <row r="409" spans="1:47" x14ac:dyDescent="0.2">
      <c r="A409" s="46">
        <f t="shared" si="178"/>
        <v>0</v>
      </c>
      <c r="B409" s="62" t="e">
        <f t="shared" si="179"/>
        <v>#N/A</v>
      </c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2">
        <f t="shared" si="180"/>
        <v>0</v>
      </c>
      <c r="N409" s="60"/>
      <c r="O409" s="60"/>
      <c r="P409" s="60" t="e">
        <f t="shared" si="181"/>
        <v>#N/A</v>
      </c>
      <c r="Q409" s="178"/>
      <c r="R409" s="60"/>
      <c r="S409" s="60"/>
      <c r="T409" s="60"/>
      <c r="U409" s="46" t="e">
        <f t="shared" si="182"/>
        <v>#N/A</v>
      </c>
      <c r="V409" s="62" t="e">
        <f t="shared" si="183"/>
        <v>#N/A</v>
      </c>
      <c r="W409" s="62" t="e">
        <f t="shared" si="205"/>
        <v>#N/A</v>
      </c>
      <c r="X409" s="62" t="e">
        <f t="shared" si="184"/>
        <v>#N/A</v>
      </c>
      <c r="Y409" s="62" t="e">
        <f t="shared" si="185"/>
        <v>#N/A</v>
      </c>
      <c r="Z409" s="62" t="e">
        <f t="array" ref="Z409">_xlfn.IFS(H409=1,2,H409=3,1)</f>
        <v>#N/A</v>
      </c>
      <c r="AA409" s="62" t="e">
        <f t="shared" si="186"/>
        <v>#N/A</v>
      </c>
      <c r="AB409" s="62" t="e">
        <f t="shared" si="177"/>
        <v>#N/A</v>
      </c>
      <c r="AC409" s="62" t="e">
        <f t="shared" si="187"/>
        <v>#N/A</v>
      </c>
      <c r="AD409" s="62" t="e">
        <f t="shared" si="188"/>
        <v>#N/A</v>
      </c>
      <c r="AE409" s="62" t="e">
        <f t="shared" si="189"/>
        <v>#N/A</v>
      </c>
      <c r="AF409" s="62" t="e">
        <f t="shared" si="190"/>
        <v>#N/A</v>
      </c>
      <c r="AG409" s="62">
        <f t="shared" si="191"/>
        <v>0</v>
      </c>
      <c r="AH409" s="62" t="str">
        <f t="shared" si="192"/>
        <v/>
      </c>
      <c r="AI409" s="62">
        <f t="shared" si="193"/>
        <v>0</v>
      </c>
      <c r="AJ409" s="62" t="e">
        <f t="shared" si="194"/>
        <v>#VALUE!</v>
      </c>
      <c r="AK409" s="62" t="e">
        <f t="shared" si="195"/>
        <v>#N/A</v>
      </c>
      <c r="AL409" s="62" t="e">
        <f t="shared" si="196"/>
        <v>#N/A</v>
      </c>
      <c r="AM409" s="62">
        <f t="shared" si="197"/>
        <v>0</v>
      </c>
      <c r="AN409" s="62">
        <f t="shared" si="198"/>
        <v>0</v>
      </c>
      <c r="AO409" s="62"/>
      <c r="AP409" s="62" t="e">
        <f t="shared" si="199"/>
        <v>#N/A</v>
      </c>
      <c r="AQ409" s="62" t="e">
        <f t="shared" si="200"/>
        <v>#VALUE!</v>
      </c>
      <c r="AR409" s="62" t="str">
        <f t="shared" si="201"/>
        <v/>
      </c>
      <c r="AS409" s="62">
        <f t="shared" si="202"/>
        <v>0</v>
      </c>
      <c r="AT409" s="62">
        <f t="shared" si="203"/>
        <v>0</v>
      </c>
      <c r="AU409" s="62">
        <f t="shared" si="204"/>
        <v>0</v>
      </c>
    </row>
    <row r="410" spans="1:47" ht="14.45" customHeight="1" thickBot="1" x14ac:dyDescent="0.25">
      <c r="A410" s="69">
        <f t="shared" si="178"/>
        <v>0</v>
      </c>
      <c r="B410" s="67" t="e">
        <f t="shared" si="179"/>
        <v>#N/A</v>
      </c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7">
        <f t="shared" si="180"/>
        <v>0</v>
      </c>
      <c r="N410" s="60"/>
      <c r="O410" s="60"/>
      <c r="P410" s="68" t="e">
        <f t="shared" si="181"/>
        <v>#N/A</v>
      </c>
      <c r="Q410" s="179"/>
      <c r="R410" s="60"/>
      <c r="S410" s="60"/>
      <c r="T410" s="60"/>
      <c r="U410" s="69" t="e">
        <f t="shared" si="182"/>
        <v>#N/A</v>
      </c>
      <c r="V410" s="67" t="e">
        <f t="shared" si="183"/>
        <v>#N/A</v>
      </c>
      <c r="W410" s="67" t="e">
        <f t="shared" si="205"/>
        <v>#N/A</v>
      </c>
      <c r="X410" s="67" t="e">
        <f t="shared" si="184"/>
        <v>#N/A</v>
      </c>
      <c r="Y410" s="67" t="e">
        <f t="shared" si="185"/>
        <v>#N/A</v>
      </c>
      <c r="Z410" s="67" t="e">
        <f t="array" ref="Z410">_xlfn.IFS(H410=1,2,H410=3,1)</f>
        <v>#N/A</v>
      </c>
      <c r="AA410" s="67" t="e">
        <f t="shared" si="186"/>
        <v>#N/A</v>
      </c>
      <c r="AB410" s="67" t="e">
        <f t="shared" si="177"/>
        <v>#N/A</v>
      </c>
      <c r="AC410" s="67" t="e">
        <f t="shared" si="187"/>
        <v>#N/A</v>
      </c>
      <c r="AD410" s="67" t="e">
        <f t="shared" si="188"/>
        <v>#N/A</v>
      </c>
      <c r="AE410" s="67" t="e">
        <f t="shared" si="189"/>
        <v>#N/A</v>
      </c>
      <c r="AF410" s="67" t="e">
        <f t="shared" si="190"/>
        <v>#N/A</v>
      </c>
      <c r="AG410" s="67">
        <f t="shared" si="191"/>
        <v>0</v>
      </c>
      <c r="AH410" s="67" t="str">
        <f t="shared" si="192"/>
        <v/>
      </c>
      <c r="AI410" s="67">
        <f t="shared" si="193"/>
        <v>0</v>
      </c>
      <c r="AJ410" s="67" t="e">
        <f t="shared" si="194"/>
        <v>#VALUE!</v>
      </c>
      <c r="AK410" s="67" t="e">
        <f t="shared" si="195"/>
        <v>#N/A</v>
      </c>
      <c r="AL410" s="67" t="e">
        <f t="shared" si="196"/>
        <v>#N/A</v>
      </c>
      <c r="AM410" s="67">
        <f t="shared" si="197"/>
        <v>0</v>
      </c>
      <c r="AN410" s="67">
        <f t="shared" si="198"/>
        <v>0</v>
      </c>
      <c r="AO410" s="67"/>
      <c r="AP410" s="67" t="e">
        <f t="shared" si="199"/>
        <v>#N/A</v>
      </c>
      <c r="AQ410" s="67" t="e">
        <f t="shared" si="200"/>
        <v>#VALUE!</v>
      </c>
      <c r="AR410" s="67" t="str">
        <f t="shared" si="201"/>
        <v/>
      </c>
      <c r="AS410" s="67">
        <f t="shared" si="202"/>
        <v>0</v>
      </c>
      <c r="AT410" s="67">
        <f t="shared" si="203"/>
        <v>0</v>
      </c>
      <c r="AU410" s="67">
        <f t="shared" si="204"/>
        <v>0</v>
      </c>
    </row>
    <row r="411" spans="1:47" x14ac:dyDescent="0.2">
      <c r="A411" s="16">
        <f t="shared" si="178"/>
        <v>0</v>
      </c>
      <c r="B411" s="14" t="e">
        <f t="shared" si="179"/>
        <v>#N/A</v>
      </c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14">
        <f t="shared" si="180"/>
        <v>0</v>
      </c>
      <c r="N411" s="60"/>
      <c r="O411" s="60"/>
      <c r="P411" s="71" t="e">
        <f t="shared" si="181"/>
        <v>#N/A</v>
      </c>
      <c r="Q411" s="180"/>
      <c r="R411" s="60"/>
      <c r="S411" s="60"/>
      <c r="T411" s="60"/>
      <c r="U411" s="16" t="e">
        <f t="shared" si="182"/>
        <v>#N/A</v>
      </c>
      <c r="V411" s="14" t="e">
        <f t="shared" si="183"/>
        <v>#N/A</v>
      </c>
      <c r="W411" s="14" t="e">
        <f t="shared" si="205"/>
        <v>#N/A</v>
      </c>
      <c r="X411" s="14" t="e">
        <f t="shared" si="184"/>
        <v>#N/A</v>
      </c>
      <c r="Y411" s="14" t="e">
        <f t="shared" si="185"/>
        <v>#N/A</v>
      </c>
      <c r="Z411" s="14" t="e">
        <f t="array" ref="Z411">_xlfn.IFS(H411=1,2,H411=3,1)</f>
        <v>#N/A</v>
      </c>
      <c r="AA411" s="14" t="e">
        <f t="shared" si="186"/>
        <v>#N/A</v>
      </c>
      <c r="AB411" s="14" t="e">
        <f t="shared" si="177"/>
        <v>#N/A</v>
      </c>
      <c r="AC411" s="14" t="e">
        <f t="shared" si="187"/>
        <v>#N/A</v>
      </c>
      <c r="AD411" s="14" t="e">
        <f t="shared" si="188"/>
        <v>#N/A</v>
      </c>
      <c r="AE411" s="14" t="e">
        <f t="shared" si="189"/>
        <v>#N/A</v>
      </c>
      <c r="AF411" s="14" t="e">
        <f t="shared" si="190"/>
        <v>#N/A</v>
      </c>
      <c r="AG411" s="14">
        <f t="shared" si="191"/>
        <v>0</v>
      </c>
      <c r="AH411" s="14" t="str">
        <f t="shared" si="192"/>
        <v/>
      </c>
      <c r="AI411" s="14">
        <f t="shared" si="193"/>
        <v>0</v>
      </c>
      <c r="AJ411" s="14" t="e">
        <f t="shared" si="194"/>
        <v>#VALUE!</v>
      </c>
      <c r="AK411" s="14" t="e">
        <f t="shared" si="195"/>
        <v>#N/A</v>
      </c>
      <c r="AL411" s="14" t="e">
        <f t="shared" si="196"/>
        <v>#N/A</v>
      </c>
      <c r="AM411" s="14">
        <f t="shared" si="197"/>
        <v>0</v>
      </c>
      <c r="AN411" s="14">
        <f t="shared" si="198"/>
        <v>0</v>
      </c>
      <c r="AO411" s="14"/>
      <c r="AP411" s="14" t="e">
        <f t="shared" si="199"/>
        <v>#N/A</v>
      </c>
      <c r="AQ411" s="14" t="e">
        <f t="shared" si="200"/>
        <v>#VALUE!</v>
      </c>
      <c r="AR411" s="14" t="str">
        <f t="shared" si="201"/>
        <v/>
      </c>
      <c r="AS411" s="14">
        <f t="shared" si="202"/>
        <v>0</v>
      </c>
      <c r="AT411" s="14">
        <f t="shared" si="203"/>
        <v>0</v>
      </c>
      <c r="AU411" s="14">
        <f t="shared" si="204"/>
        <v>0</v>
      </c>
    </row>
    <row r="412" spans="1:47" x14ac:dyDescent="0.2">
      <c r="A412" s="46">
        <f t="shared" si="178"/>
        <v>0</v>
      </c>
      <c r="B412" s="62" t="e">
        <f t="shared" si="179"/>
        <v>#N/A</v>
      </c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2">
        <f t="shared" si="180"/>
        <v>0</v>
      </c>
      <c r="N412" s="60"/>
      <c r="O412" s="60"/>
      <c r="P412" s="60" t="e">
        <f t="shared" si="181"/>
        <v>#N/A</v>
      </c>
      <c r="Q412" s="178"/>
      <c r="R412" s="60"/>
      <c r="S412" s="60"/>
      <c r="T412" s="60"/>
      <c r="U412" s="46" t="e">
        <f t="shared" si="182"/>
        <v>#N/A</v>
      </c>
      <c r="V412" s="62" t="e">
        <f t="shared" si="183"/>
        <v>#N/A</v>
      </c>
      <c r="W412" s="62" t="e">
        <f t="shared" si="205"/>
        <v>#N/A</v>
      </c>
      <c r="X412" s="62" t="e">
        <f t="shared" si="184"/>
        <v>#N/A</v>
      </c>
      <c r="Y412" s="62" t="e">
        <f t="shared" si="185"/>
        <v>#N/A</v>
      </c>
      <c r="Z412" s="62" t="e">
        <f t="array" ref="Z412">_xlfn.IFS(H412=1,2,H412=3,1)</f>
        <v>#N/A</v>
      </c>
      <c r="AA412" s="62" t="e">
        <f t="shared" si="186"/>
        <v>#N/A</v>
      </c>
      <c r="AB412" s="62" t="e">
        <f t="shared" si="177"/>
        <v>#N/A</v>
      </c>
      <c r="AC412" s="62" t="e">
        <f t="shared" si="187"/>
        <v>#N/A</v>
      </c>
      <c r="AD412" s="62" t="e">
        <f t="shared" si="188"/>
        <v>#N/A</v>
      </c>
      <c r="AE412" s="62" t="e">
        <f t="shared" si="189"/>
        <v>#N/A</v>
      </c>
      <c r="AF412" s="62" t="e">
        <f t="shared" si="190"/>
        <v>#N/A</v>
      </c>
      <c r="AG412" s="62">
        <f t="shared" si="191"/>
        <v>0</v>
      </c>
      <c r="AH412" s="62" t="str">
        <f t="shared" si="192"/>
        <v/>
      </c>
      <c r="AI412" s="62">
        <f t="shared" si="193"/>
        <v>0</v>
      </c>
      <c r="AJ412" s="62" t="e">
        <f t="shared" si="194"/>
        <v>#VALUE!</v>
      </c>
      <c r="AK412" s="62" t="e">
        <f t="shared" si="195"/>
        <v>#N/A</v>
      </c>
      <c r="AL412" s="62" t="e">
        <f t="shared" si="196"/>
        <v>#N/A</v>
      </c>
      <c r="AM412" s="62">
        <f t="shared" si="197"/>
        <v>0</v>
      </c>
      <c r="AN412" s="62">
        <f t="shared" si="198"/>
        <v>0</v>
      </c>
      <c r="AO412" s="62"/>
      <c r="AP412" s="62" t="e">
        <f t="shared" si="199"/>
        <v>#N/A</v>
      </c>
      <c r="AQ412" s="62" t="e">
        <f t="shared" si="200"/>
        <v>#VALUE!</v>
      </c>
      <c r="AR412" s="62" t="str">
        <f t="shared" si="201"/>
        <v/>
      </c>
      <c r="AS412" s="62">
        <f t="shared" si="202"/>
        <v>0</v>
      </c>
      <c r="AT412" s="62">
        <f t="shared" si="203"/>
        <v>0</v>
      </c>
      <c r="AU412" s="62">
        <f t="shared" si="204"/>
        <v>0</v>
      </c>
    </row>
    <row r="413" spans="1:47" x14ac:dyDescent="0.2">
      <c r="A413" s="46">
        <f t="shared" si="178"/>
        <v>0</v>
      </c>
      <c r="B413" s="62" t="e">
        <f t="shared" si="179"/>
        <v>#N/A</v>
      </c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2">
        <f t="shared" si="180"/>
        <v>0</v>
      </c>
      <c r="N413" s="60"/>
      <c r="O413" s="60"/>
      <c r="P413" s="60" t="e">
        <f t="shared" si="181"/>
        <v>#N/A</v>
      </c>
      <c r="Q413" s="178"/>
      <c r="R413" s="60"/>
      <c r="S413" s="60"/>
      <c r="T413" s="60"/>
      <c r="U413" s="46" t="e">
        <f t="shared" si="182"/>
        <v>#N/A</v>
      </c>
      <c r="V413" s="62" t="e">
        <f t="shared" si="183"/>
        <v>#N/A</v>
      </c>
      <c r="W413" s="62" t="e">
        <f t="shared" si="205"/>
        <v>#N/A</v>
      </c>
      <c r="X413" s="62" t="e">
        <f t="shared" si="184"/>
        <v>#N/A</v>
      </c>
      <c r="Y413" s="62" t="e">
        <f t="shared" si="185"/>
        <v>#N/A</v>
      </c>
      <c r="Z413" s="62" t="e">
        <f t="array" ref="Z413">_xlfn.IFS(H413=1,2,H413=3,1)</f>
        <v>#N/A</v>
      </c>
      <c r="AA413" s="62" t="e">
        <f t="shared" si="186"/>
        <v>#N/A</v>
      </c>
      <c r="AB413" s="62" t="e">
        <f t="shared" si="177"/>
        <v>#N/A</v>
      </c>
      <c r="AC413" s="62" t="e">
        <f t="shared" si="187"/>
        <v>#N/A</v>
      </c>
      <c r="AD413" s="62" t="e">
        <f t="shared" si="188"/>
        <v>#N/A</v>
      </c>
      <c r="AE413" s="62" t="e">
        <f t="shared" si="189"/>
        <v>#N/A</v>
      </c>
      <c r="AF413" s="62" t="e">
        <f t="shared" si="190"/>
        <v>#N/A</v>
      </c>
      <c r="AG413" s="62">
        <f t="shared" si="191"/>
        <v>0</v>
      </c>
      <c r="AH413" s="62" t="str">
        <f t="shared" si="192"/>
        <v/>
      </c>
      <c r="AI413" s="62">
        <f t="shared" si="193"/>
        <v>0</v>
      </c>
      <c r="AJ413" s="62" t="e">
        <f t="shared" si="194"/>
        <v>#VALUE!</v>
      </c>
      <c r="AK413" s="62" t="e">
        <f t="shared" si="195"/>
        <v>#N/A</v>
      </c>
      <c r="AL413" s="62" t="e">
        <f t="shared" si="196"/>
        <v>#N/A</v>
      </c>
      <c r="AM413" s="62">
        <f t="shared" si="197"/>
        <v>0</v>
      </c>
      <c r="AN413" s="62">
        <f t="shared" si="198"/>
        <v>0</v>
      </c>
      <c r="AO413" s="62"/>
      <c r="AP413" s="62" t="e">
        <f t="shared" si="199"/>
        <v>#N/A</v>
      </c>
      <c r="AQ413" s="62" t="e">
        <f t="shared" si="200"/>
        <v>#VALUE!</v>
      </c>
      <c r="AR413" s="62" t="str">
        <f t="shared" si="201"/>
        <v/>
      </c>
      <c r="AS413" s="62">
        <f t="shared" si="202"/>
        <v>0</v>
      </c>
      <c r="AT413" s="62">
        <f t="shared" si="203"/>
        <v>0</v>
      </c>
      <c r="AU413" s="62">
        <f t="shared" si="204"/>
        <v>0</v>
      </c>
    </row>
    <row r="414" spans="1:47" x14ac:dyDescent="0.2">
      <c r="A414" s="46">
        <f t="shared" si="178"/>
        <v>0</v>
      </c>
      <c r="B414" s="62" t="e">
        <f t="shared" si="179"/>
        <v>#N/A</v>
      </c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2">
        <f t="shared" si="180"/>
        <v>0</v>
      </c>
      <c r="N414" s="60"/>
      <c r="O414" s="60"/>
      <c r="P414" s="60" t="e">
        <f t="shared" si="181"/>
        <v>#N/A</v>
      </c>
      <c r="Q414" s="178"/>
      <c r="R414" s="60"/>
      <c r="S414" s="60"/>
      <c r="T414" s="60"/>
      <c r="U414" s="46" t="e">
        <f t="shared" si="182"/>
        <v>#N/A</v>
      </c>
      <c r="V414" s="62" t="e">
        <f t="shared" si="183"/>
        <v>#N/A</v>
      </c>
      <c r="W414" s="62" t="e">
        <f t="shared" si="205"/>
        <v>#N/A</v>
      </c>
      <c r="X414" s="62" t="e">
        <f t="shared" si="184"/>
        <v>#N/A</v>
      </c>
      <c r="Y414" s="62" t="e">
        <f t="shared" si="185"/>
        <v>#N/A</v>
      </c>
      <c r="Z414" s="62" t="e">
        <f t="array" ref="Z414">_xlfn.IFS(H414=1,2,H414=3,1)</f>
        <v>#N/A</v>
      </c>
      <c r="AA414" s="62" t="e">
        <f t="shared" si="186"/>
        <v>#N/A</v>
      </c>
      <c r="AB414" s="62" t="e">
        <f t="shared" si="177"/>
        <v>#N/A</v>
      </c>
      <c r="AC414" s="62" t="e">
        <f t="shared" si="187"/>
        <v>#N/A</v>
      </c>
      <c r="AD414" s="62" t="e">
        <f t="shared" si="188"/>
        <v>#N/A</v>
      </c>
      <c r="AE414" s="62" t="e">
        <f t="shared" si="189"/>
        <v>#N/A</v>
      </c>
      <c r="AF414" s="62" t="e">
        <f t="shared" si="190"/>
        <v>#N/A</v>
      </c>
      <c r="AG414" s="62">
        <f t="shared" si="191"/>
        <v>0</v>
      </c>
      <c r="AH414" s="62" t="str">
        <f t="shared" si="192"/>
        <v/>
      </c>
      <c r="AI414" s="62">
        <f t="shared" si="193"/>
        <v>0</v>
      </c>
      <c r="AJ414" s="62" t="e">
        <f t="shared" si="194"/>
        <v>#VALUE!</v>
      </c>
      <c r="AK414" s="62" t="e">
        <f t="shared" si="195"/>
        <v>#N/A</v>
      </c>
      <c r="AL414" s="62" t="e">
        <f t="shared" si="196"/>
        <v>#N/A</v>
      </c>
      <c r="AM414" s="62">
        <f t="shared" si="197"/>
        <v>0</v>
      </c>
      <c r="AN414" s="62">
        <f t="shared" si="198"/>
        <v>0</v>
      </c>
      <c r="AO414" s="62"/>
      <c r="AP414" s="62" t="e">
        <f t="shared" si="199"/>
        <v>#N/A</v>
      </c>
      <c r="AQ414" s="62" t="e">
        <f t="shared" si="200"/>
        <v>#VALUE!</v>
      </c>
      <c r="AR414" s="62" t="str">
        <f t="shared" si="201"/>
        <v/>
      </c>
      <c r="AS414" s="62">
        <f t="shared" si="202"/>
        <v>0</v>
      </c>
      <c r="AT414" s="62">
        <f t="shared" si="203"/>
        <v>0</v>
      </c>
      <c r="AU414" s="62">
        <f t="shared" si="204"/>
        <v>0</v>
      </c>
    </row>
    <row r="415" spans="1:47" x14ac:dyDescent="0.2">
      <c r="A415" s="46">
        <f t="shared" si="178"/>
        <v>0</v>
      </c>
      <c r="B415" s="62" t="e">
        <f t="shared" si="179"/>
        <v>#N/A</v>
      </c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2">
        <f t="shared" si="180"/>
        <v>0</v>
      </c>
      <c r="N415" s="60"/>
      <c r="O415" s="60"/>
      <c r="P415" s="60" t="e">
        <f t="shared" si="181"/>
        <v>#N/A</v>
      </c>
      <c r="Q415" s="178"/>
      <c r="R415" s="60"/>
      <c r="S415" s="60"/>
      <c r="T415" s="60"/>
      <c r="U415" s="46" t="e">
        <f t="shared" si="182"/>
        <v>#N/A</v>
      </c>
      <c r="V415" s="62" t="e">
        <f t="shared" si="183"/>
        <v>#N/A</v>
      </c>
      <c r="W415" s="62" t="e">
        <f t="shared" si="205"/>
        <v>#N/A</v>
      </c>
      <c r="X415" s="62" t="e">
        <f t="shared" si="184"/>
        <v>#N/A</v>
      </c>
      <c r="Y415" s="62" t="e">
        <f t="shared" si="185"/>
        <v>#N/A</v>
      </c>
      <c r="Z415" s="62" t="e">
        <f t="array" ref="Z415">_xlfn.IFS(H415=1,2,H415=3,1)</f>
        <v>#N/A</v>
      </c>
      <c r="AA415" s="62" t="e">
        <f t="shared" si="186"/>
        <v>#N/A</v>
      </c>
      <c r="AB415" s="62" t="e">
        <f t="shared" si="177"/>
        <v>#N/A</v>
      </c>
      <c r="AC415" s="62" t="e">
        <f t="shared" si="187"/>
        <v>#N/A</v>
      </c>
      <c r="AD415" s="62" t="e">
        <f t="shared" si="188"/>
        <v>#N/A</v>
      </c>
      <c r="AE415" s="62" t="e">
        <f t="shared" si="189"/>
        <v>#N/A</v>
      </c>
      <c r="AF415" s="62" t="e">
        <f t="shared" si="190"/>
        <v>#N/A</v>
      </c>
      <c r="AG415" s="62">
        <f t="shared" si="191"/>
        <v>0</v>
      </c>
      <c r="AH415" s="62" t="str">
        <f t="shared" si="192"/>
        <v/>
      </c>
      <c r="AI415" s="62">
        <f t="shared" si="193"/>
        <v>0</v>
      </c>
      <c r="AJ415" s="62" t="e">
        <f t="shared" si="194"/>
        <v>#VALUE!</v>
      </c>
      <c r="AK415" s="62" t="e">
        <f t="shared" si="195"/>
        <v>#N/A</v>
      </c>
      <c r="AL415" s="62" t="e">
        <f t="shared" si="196"/>
        <v>#N/A</v>
      </c>
      <c r="AM415" s="62">
        <f t="shared" si="197"/>
        <v>0</v>
      </c>
      <c r="AN415" s="62">
        <f t="shared" si="198"/>
        <v>0</v>
      </c>
      <c r="AO415" s="62"/>
      <c r="AP415" s="62" t="e">
        <f t="shared" si="199"/>
        <v>#N/A</v>
      </c>
      <c r="AQ415" s="62" t="e">
        <f t="shared" si="200"/>
        <v>#VALUE!</v>
      </c>
      <c r="AR415" s="62" t="str">
        <f t="shared" si="201"/>
        <v/>
      </c>
      <c r="AS415" s="62">
        <f t="shared" si="202"/>
        <v>0</v>
      </c>
      <c r="AT415" s="62">
        <f t="shared" si="203"/>
        <v>0</v>
      </c>
      <c r="AU415" s="62">
        <f t="shared" si="204"/>
        <v>0</v>
      </c>
    </row>
    <row r="416" spans="1:47" x14ac:dyDescent="0.2">
      <c r="A416" s="46">
        <f t="shared" si="178"/>
        <v>0</v>
      </c>
      <c r="B416" s="62" t="e">
        <f t="shared" si="179"/>
        <v>#N/A</v>
      </c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2">
        <f t="shared" si="180"/>
        <v>0</v>
      </c>
      <c r="N416" s="60"/>
      <c r="O416" s="60"/>
      <c r="P416" s="60" t="e">
        <f t="shared" si="181"/>
        <v>#N/A</v>
      </c>
      <c r="Q416" s="178"/>
      <c r="R416" s="60"/>
      <c r="S416" s="60"/>
      <c r="T416" s="60"/>
      <c r="U416" s="46" t="e">
        <f t="shared" si="182"/>
        <v>#N/A</v>
      </c>
      <c r="V416" s="62" t="e">
        <f t="shared" si="183"/>
        <v>#N/A</v>
      </c>
      <c r="W416" s="62" t="e">
        <f t="shared" si="205"/>
        <v>#N/A</v>
      </c>
      <c r="X416" s="62" t="e">
        <f t="shared" si="184"/>
        <v>#N/A</v>
      </c>
      <c r="Y416" s="62" t="e">
        <f t="shared" si="185"/>
        <v>#N/A</v>
      </c>
      <c r="Z416" s="62" t="e">
        <f t="array" ref="Z416">_xlfn.IFS(H416=1,2,H416=3,1)</f>
        <v>#N/A</v>
      </c>
      <c r="AA416" s="62" t="e">
        <f t="shared" si="186"/>
        <v>#N/A</v>
      </c>
      <c r="AB416" s="62" t="e">
        <f t="shared" si="177"/>
        <v>#N/A</v>
      </c>
      <c r="AC416" s="62" t="e">
        <f t="shared" si="187"/>
        <v>#N/A</v>
      </c>
      <c r="AD416" s="62" t="e">
        <f t="shared" si="188"/>
        <v>#N/A</v>
      </c>
      <c r="AE416" s="62" t="e">
        <f t="shared" si="189"/>
        <v>#N/A</v>
      </c>
      <c r="AF416" s="62" t="e">
        <f t="shared" si="190"/>
        <v>#N/A</v>
      </c>
      <c r="AG416" s="62">
        <f t="shared" si="191"/>
        <v>0</v>
      </c>
      <c r="AH416" s="62" t="str">
        <f t="shared" si="192"/>
        <v/>
      </c>
      <c r="AI416" s="62">
        <f t="shared" si="193"/>
        <v>0</v>
      </c>
      <c r="AJ416" s="62" t="e">
        <f t="shared" si="194"/>
        <v>#VALUE!</v>
      </c>
      <c r="AK416" s="62" t="e">
        <f t="shared" si="195"/>
        <v>#N/A</v>
      </c>
      <c r="AL416" s="62" t="e">
        <f t="shared" si="196"/>
        <v>#N/A</v>
      </c>
      <c r="AM416" s="62">
        <f t="shared" si="197"/>
        <v>0</v>
      </c>
      <c r="AN416" s="62">
        <f t="shared" si="198"/>
        <v>0</v>
      </c>
      <c r="AO416" s="62"/>
      <c r="AP416" s="62" t="e">
        <f t="shared" si="199"/>
        <v>#N/A</v>
      </c>
      <c r="AQ416" s="62" t="e">
        <f t="shared" si="200"/>
        <v>#VALUE!</v>
      </c>
      <c r="AR416" s="62" t="str">
        <f t="shared" si="201"/>
        <v/>
      </c>
      <c r="AS416" s="62">
        <f t="shared" si="202"/>
        <v>0</v>
      </c>
      <c r="AT416" s="62">
        <f t="shared" si="203"/>
        <v>0</v>
      </c>
      <c r="AU416" s="62">
        <f t="shared" si="204"/>
        <v>0</v>
      </c>
    </row>
    <row r="417" spans="1:47" x14ac:dyDescent="0.2">
      <c r="A417" s="46">
        <f t="shared" si="178"/>
        <v>0</v>
      </c>
      <c r="B417" s="62" t="e">
        <f t="shared" si="179"/>
        <v>#N/A</v>
      </c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2">
        <f t="shared" si="180"/>
        <v>0</v>
      </c>
      <c r="N417" s="60"/>
      <c r="O417" s="60"/>
      <c r="P417" s="60" t="e">
        <f t="shared" si="181"/>
        <v>#N/A</v>
      </c>
      <c r="Q417" s="178"/>
      <c r="R417" s="60"/>
      <c r="S417" s="60"/>
      <c r="T417" s="60"/>
      <c r="U417" s="46" t="e">
        <f t="shared" si="182"/>
        <v>#N/A</v>
      </c>
      <c r="V417" s="62" t="e">
        <f t="shared" si="183"/>
        <v>#N/A</v>
      </c>
      <c r="W417" s="62" t="e">
        <f t="shared" si="205"/>
        <v>#N/A</v>
      </c>
      <c r="X417" s="62" t="e">
        <f t="shared" si="184"/>
        <v>#N/A</v>
      </c>
      <c r="Y417" s="62" t="e">
        <f t="shared" si="185"/>
        <v>#N/A</v>
      </c>
      <c r="Z417" s="62" t="e">
        <f t="array" ref="Z417">_xlfn.IFS(H417=1,2,H417=3,1)</f>
        <v>#N/A</v>
      </c>
      <c r="AA417" s="62" t="e">
        <f t="shared" si="186"/>
        <v>#N/A</v>
      </c>
      <c r="AB417" s="62" t="e">
        <f t="shared" si="177"/>
        <v>#N/A</v>
      </c>
      <c r="AC417" s="62" t="e">
        <f t="shared" si="187"/>
        <v>#N/A</v>
      </c>
      <c r="AD417" s="62" t="e">
        <f t="shared" si="188"/>
        <v>#N/A</v>
      </c>
      <c r="AE417" s="62" t="e">
        <f t="shared" si="189"/>
        <v>#N/A</v>
      </c>
      <c r="AF417" s="62" t="e">
        <f t="shared" si="190"/>
        <v>#N/A</v>
      </c>
      <c r="AG417" s="62">
        <f t="shared" si="191"/>
        <v>0</v>
      </c>
      <c r="AH417" s="62" t="str">
        <f t="shared" si="192"/>
        <v/>
      </c>
      <c r="AI417" s="62">
        <f t="shared" si="193"/>
        <v>0</v>
      </c>
      <c r="AJ417" s="62" t="e">
        <f t="shared" si="194"/>
        <v>#VALUE!</v>
      </c>
      <c r="AK417" s="62" t="e">
        <f t="shared" si="195"/>
        <v>#N/A</v>
      </c>
      <c r="AL417" s="62" t="e">
        <f t="shared" si="196"/>
        <v>#N/A</v>
      </c>
      <c r="AM417" s="62">
        <f t="shared" si="197"/>
        <v>0</v>
      </c>
      <c r="AN417" s="62">
        <f t="shared" si="198"/>
        <v>0</v>
      </c>
      <c r="AO417" s="62"/>
      <c r="AP417" s="62" t="e">
        <f t="shared" si="199"/>
        <v>#N/A</v>
      </c>
      <c r="AQ417" s="62" t="e">
        <f t="shared" si="200"/>
        <v>#VALUE!</v>
      </c>
      <c r="AR417" s="62" t="str">
        <f t="shared" si="201"/>
        <v/>
      </c>
      <c r="AS417" s="62">
        <f t="shared" si="202"/>
        <v>0</v>
      </c>
      <c r="AT417" s="62">
        <f t="shared" si="203"/>
        <v>0</v>
      </c>
      <c r="AU417" s="62">
        <f t="shared" si="204"/>
        <v>0</v>
      </c>
    </row>
    <row r="418" spans="1:47" x14ac:dyDescent="0.2">
      <c r="A418" s="46">
        <f t="shared" si="178"/>
        <v>0</v>
      </c>
      <c r="B418" s="62" t="e">
        <f t="shared" si="179"/>
        <v>#N/A</v>
      </c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2">
        <f t="shared" si="180"/>
        <v>0</v>
      </c>
      <c r="N418" s="60"/>
      <c r="O418" s="60"/>
      <c r="P418" s="60" t="e">
        <f t="shared" si="181"/>
        <v>#N/A</v>
      </c>
      <c r="Q418" s="178"/>
      <c r="R418" s="60"/>
      <c r="S418" s="60"/>
      <c r="T418" s="60"/>
      <c r="U418" s="46" t="e">
        <f t="shared" si="182"/>
        <v>#N/A</v>
      </c>
      <c r="V418" s="62" t="e">
        <f t="shared" si="183"/>
        <v>#N/A</v>
      </c>
      <c r="W418" s="62" t="e">
        <f t="shared" si="205"/>
        <v>#N/A</v>
      </c>
      <c r="X418" s="62" t="e">
        <f t="shared" si="184"/>
        <v>#N/A</v>
      </c>
      <c r="Y418" s="62" t="e">
        <f t="shared" si="185"/>
        <v>#N/A</v>
      </c>
      <c r="Z418" s="62" t="e">
        <f t="array" ref="Z418">_xlfn.IFS(H418=1,2,H418=3,1)</f>
        <v>#N/A</v>
      </c>
      <c r="AA418" s="62" t="e">
        <f t="shared" si="186"/>
        <v>#N/A</v>
      </c>
      <c r="AB418" s="62" t="e">
        <f t="shared" si="177"/>
        <v>#N/A</v>
      </c>
      <c r="AC418" s="62" t="e">
        <f t="shared" si="187"/>
        <v>#N/A</v>
      </c>
      <c r="AD418" s="62" t="e">
        <f t="shared" si="188"/>
        <v>#N/A</v>
      </c>
      <c r="AE418" s="62" t="e">
        <f t="shared" si="189"/>
        <v>#N/A</v>
      </c>
      <c r="AF418" s="62" t="e">
        <f t="shared" si="190"/>
        <v>#N/A</v>
      </c>
      <c r="AG418" s="62">
        <f t="shared" si="191"/>
        <v>0</v>
      </c>
      <c r="AH418" s="62" t="str">
        <f t="shared" si="192"/>
        <v/>
      </c>
      <c r="AI418" s="62">
        <f t="shared" si="193"/>
        <v>0</v>
      </c>
      <c r="AJ418" s="62" t="e">
        <f t="shared" si="194"/>
        <v>#VALUE!</v>
      </c>
      <c r="AK418" s="62" t="e">
        <f t="shared" si="195"/>
        <v>#N/A</v>
      </c>
      <c r="AL418" s="62" t="e">
        <f t="shared" si="196"/>
        <v>#N/A</v>
      </c>
      <c r="AM418" s="62">
        <f t="shared" si="197"/>
        <v>0</v>
      </c>
      <c r="AN418" s="62">
        <f t="shared" si="198"/>
        <v>0</v>
      </c>
      <c r="AO418" s="62"/>
      <c r="AP418" s="62" t="e">
        <f t="shared" si="199"/>
        <v>#N/A</v>
      </c>
      <c r="AQ418" s="62" t="e">
        <f t="shared" si="200"/>
        <v>#VALUE!</v>
      </c>
      <c r="AR418" s="62" t="str">
        <f t="shared" si="201"/>
        <v/>
      </c>
      <c r="AS418" s="62">
        <f t="shared" si="202"/>
        <v>0</v>
      </c>
      <c r="AT418" s="62">
        <f t="shared" si="203"/>
        <v>0</v>
      </c>
      <c r="AU418" s="62">
        <f t="shared" si="204"/>
        <v>0</v>
      </c>
    </row>
    <row r="419" spans="1:47" x14ac:dyDescent="0.2">
      <c r="A419" s="46">
        <f t="shared" si="178"/>
        <v>0</v>
      </c>
      <c r="B419" s="62" t="e">
        <f t="shared" si="179"/>
        <v>#N/A</v>
      </c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2">
        <f t="shared" si="180"/>
        <v>0</v>
      </c>
      <c r="N419" s="60"/>
      <c r="O419" s="60"/>
      <c r="P419" s="60" t="e">
        <f t="shared" si="181"/>
        <v>#N/A</v>
      </c>
      <c r="Q419" s="178"/>
      <c r="R419" s="60"/>
      <c r="S419" s="60"/>
      <c r="T419" s="60"/>
      <c r="U419" s="46" t="e">
        <f t="shared" si="182"/>
        <v>#N/A</v>
      </c>
      <c r="V419" s="62" t="e">
        <f t="shared" si="183"/>
        <v>#N/A</v>
      </c>
      <c r="W419" s="62" t="e">
        <f t="shared" si="205"/>
        <v>#N/A</v>
      </c>
      <c r="X419" s="62" t="e">
        <f t="shared" si="184"/>
        <v>#N/A</v>
      </c>
      <c r="Y419" s="62" t="e">
        <f t="shared" si="185"/>
        <v>#N/A</v>
      </c>
      <c r="Z419" s="62" t="e">
        <f t="array" ref="Z419">_xlfn.IFS(H419=1,2,H419=3,1)</f>
        <v>#N/A</v>
      </c>
      <c r="AA419" s="62" t="e">
        <f t="shared" si="186"/>
        <v>#N/A</v>
      </c>
      <c r="AB419" s="62" t="e">
        <f t="shared" si="177"/>
        <v>#N/A</v>
      </c>
      <c r="AC419" s="62" t="e">
        <f t="shared" si="187"/>
        <v>#N/A</v>
      </c>
      <c r="AD419" s="62" t="e">
        <f t="shared" si="188"/>
        <v>#N/A</v>
      </c>
      <c r="AE419" s="62" t="e">
        <f t="shared" si="189"/>
        <v>#N/A</v>
      </c>
      <c r="AF419" s="62" t="e">
        <f t="shared" si="190"/>
        <v>#N/A</v>
      </c>
      <c r="AG419" s="62">
        <f t="shared" si="191"/>
        <v>0</v>
      </c>
      <c r="AH419" s="62" t="str">
        <f t="shared" si="192"/>
        <v/>
      </c>
      <c r="AI419" s="62">
        <f t="shared" si="193"/>
        <v>0</v>
      </c>
      <c r="AJ419" s="62" t="e">
        <f t="shared" si="194"/>
        <v>#VALUE!</v>
      </c>
      <c r="AK419" s="62" t="e">
        <f t="shared" si="195"/>
        <v>#N/A</v>
      </c>
      <c r="AL419" s="62" t="e">
        <f t="shared" si="196"/>
        <v>#N/A</v>
      </c>
      <c r="AM419" s="62">
        <f t="shared" si="197"/>
        <v>0</v>
      </c>
      <c r="AN419" s="62">
        <f t="shared" si="198"/>
        <v>0</v>
      </c>
      <c r="AO419" s="62"/>
      <c r="AP419" s="62" t="e">
        <f t="shared" si="199"/>
        <v>#N/A</v>
      </c>
      <c r="AQ419" s="62" t="e">
        <f t="shared" si="200"/>
        <v>#VALUE!</v>
      </c>
      <c r="AR419" s="62" t="str">
        <f t="shared" si="201"/>
        <v/>
      </c>
      <c r="AS419" s="62">
        <f t="shared" si="202"/>
        <v>0</v>
      </c>
      <c r="AT419" s="62">
        <f t="shared" si="203"/>
        <v>0</v>
      </c>
      <c r="AU419" s="62">
        <f t="shared" si="204"/>
        <v>0</v>
      </c>
    </row>
    <row r="420" spans="1:47" x14ac:dyDescent="0.2">
      <c r="A420" s="46">
        <f t="shared" si="178"/>
        <v>0</v>
      </c>
      <c r="B420" s="62" t="e">
        <f t="shared" si="179"/>
        <v>#N/A</v>
      </c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2">
        <f t="shared" si="180"/>
        <v>0</v>
      </c>
      <c r="N420" s="60"/>
      <c r="O420" s="60"/>
      <c r="P420" s="60" t="e">
        <f t="shared" si="181"/>
        <v>#N/A</v>
      </c>
      <c r="Q420" s="178"/>
      <c r="R420" s="60"/>
      <c r="S420" s="60"/>
      <c r="T420" s="60"/>
      <c r="U420" s="46" t="e">
        <f t="shared" si="182"/>
        <v>#N/A</v>
      </c>
      <c r="V420" s="62" t="e">
        <f t="shared" si="183"/>
        <v>#N/A</v>
      </c>
      <c r="W420" s="62" t="e">
        <f t="shared" si="205"/>
        <v>#N/A</v>
      </c>
      <c r="X420" s="62" t="e">
        <f t="shared" si="184"/>
        <v>#N/A</v>
      </c>
      <c r="Y420" s="62" t="e">
        <f t="shared" si="185"/>
        <v>#N/A</v>
      </c>
      <c r="Z420" s="62" t="e">
        <f t="array" ref="Z420">_xlfn.IFS(H420=1,2,H420=3,1)</f>
        <v>#N/A</v>
      </c>
      <c r="AA420" s="62" t="e">
        <f t="shared" si="186"/>
        <v>#N/A</v>
      </c>
      <c r="AB420" s="62" t="e">
        <f t="shared" si="177"/>
        <v>#N/A</v>
      </c>
      <c r="AC420" s="62" t="e">
        <f t="shared" si="187"/>
        <v>#N/A</v>
      </c>
      <c r="AD420" s="62" t="e">
        <f t="shared" si="188"/>
        <v>#N/A</v>
      </c>
      <c r="AE420" s="62" t="e">
        <f t="shared" si="189"/>
        <v>#N/A</v>
      </c>
      <c r="AF420" s="62" t="e">
        <f t="shared" si="190"/>
        <v>#N/A</v>
      </c>
      <c r="AG420" s="62">
        <f t="shared" si="191"/>
        <v>0</v>
      </c>
      <c r="AH420" s="62" t="str">
        <f t="shared" si="192"/>
        <v/>
      </c>
      <c r="AI420" s="62">
        <f t="shared" si="193"/>
        <v>0</v>
      </c>
      <c r="AJ420" s="62" t="e">
        <f t="shared" si="194"/>
        <v>#VALUE!</v>
      </c>
      <c r="AK420" s="62" t="e">
        <f t="shared" si="195"/>
        <v>#N/A</v>
      </c>
      <c r="AL420" s="62" t="e">
        <f t="shared" si="196"/>
        <v>#N/A</v>
      </c>
      <c r="AM420" s="62">
        <f t="shared" si="197"/>
        <v>0</v>
      </c>
      <c r="AN420" s="62">
        <f t="shared" si="198"/>
        <v>0</v>
      </c>
      <c r="AO420" s="62"/>
      <c r="AP420" s="62" t="e">
        <f t="shared" si="199"/>
        <v>#N/A</v>
      </c>
      <c r="AQ420" s="62" t="e">
        <f t="shared" si="200"/>
        <v>#VALUE!</v>
      </c>
      <c r="AR420" s="62" t="str">
        <f t="shared" si="201"/>
        <v/>
      </c>
      <c r="AS420" s="62">
        <f t="shared" si="202"/>
        <v>0</v>
      </c>
      <c r="AT420" s="62">
        <f t="shared" si="203"/>
        <v>0</v>
      </c>
      <c r="AU420" s="62">
        <f t="shared" si="204"/>
        <v>0</v>
      </c>
    </row>
    <row r="421" spans="1:47" x14ac:dyDescent="0.2">
      <c r="A421" s="46">
        <f t="shared" si="178"/>
        <v>0</v>
      </c>
      <c r="B421" s="62" t="e">
        <f t="shared" si="179"/>
        <v>#N/A</v>
      </c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2">
        <f t="shared" si="180"/>
        <v>0</v>
      </c>
      <c r="N421" s="60"/>
      <c r="O421" s="60"/>
      <c r="P421" s="60" t="e">
        <f t="shared" si="181"/>
        <v>#N/A</v>
      </c>
      <c r="Q421" s="178"/>
      <c r="R421" s="60"/>
      <c r="S421" s="60"/>
      <c r="T421" s="60"/>
      <c r="U421" s="46" t="e">
        <f t="shared" si="182"/>
        <v>#N/A</v>
      </c>
      <c r="V421" s="62" t="e">
        <f t="shared" si="183"/>
        <v>#N/A</v>
      </c>
      <c r="W421" s="62" t="e">
        <f t="shared" si="205"/>
        <v>#N/A</v>
      </c>
      <c r="X421" s="62" t="e">
        <f t="shared" si="184"/>
        <v>#N/A</v>
      </c>
      <c r="Y421" s="62" t="e">
        <f t="shared" si="185"/>
        <v>#N/A</v>
      </c>
      <c r="Z421" s="62" t="e">
        <f t="array" ref="Z421">_xlfn.IFS(H421=1,2,H421=3,1)</f>
        <v>#N/A</v>
      </c>
      <c r="AA421" s="62" t="e">
        <f t="shared" si="186"/>
        <v>#N/A</v>
      </c>
      <c r="AB421" s="62" t="e">
        <f t="shared" si="177"/>
        <v>#N/A</v>
      </c>
      <c r="AC421" s="62" t="e">
        <f t="shared" si="187"/>
        <v>#N/A</v>
      </c>
      <c r="AD421" s="62" t="e">
        <f t="shared" si="188"/>
        <v>#N/A</v>
      </c>
      <c r="AE421" s="62" t="e">
        <f t="shared" si="189"/>
        <v>#N/A</v>
      </c>
      <c r="AF421" s="62" t="e">
        <f t="shared" si="190"/>
        <v>#N/A</v>
      </c>
      <c r="AG421" s="62">
        <f t="shared" si="191"/>
        <v>0</v>
      </c>
      <c r="AH421" s="62" t="str">
        <f t="shared" si="192"/>
        <v/>
      </c>
      <c r="AI421" s="62">
        <f t="shared" si="193"/>
        <v>0</v>
      </c>
      <c r="AJ421" s="62" t="e">
        <f t="shared" si="194"/>
        <v>#VALUE!</v>
      </c>
      <c r="AK421" s="62" t="e">
        <f t="shared" si="195"/>
        <v>#N/A</v>
      </c>
      <c r="AL421" s="62" t="e">
        <f t="shared" si="196"/>
        <v>#N/A</v>
      </c>
      <c r="AM421" s="62">
        <f t="shared" si="197"/>
        <v>0</v>
      </c>
      <c r="AN421" s="62">
        <f t="shared" si="198"/>
        <v>0</v>
      </c>
      <c r="AO421" s="62"/>
      <c r="AP421" s="62" t="e">
        <f t="shared" si="199"/>
        <v>#N/A</v>
      </c>
      <c r="AQ421" s="62" t="e">
        <f t="shared" si="200"/>
        <v>#VALUE!</v>
      </c>
      <c r="AR421" s="62" t="str">
        <f t="shared" si="201"/>
        <v/>
      </c>
      <c r="AS421" s="62">
        <f t="shared" si="202"/>
        <v>0</v>
      </c>
      <c r="AT421" s="62">
        <f t="shared" si="203"/>
        <v>0</v>
      </c>
      <c r="AU421" s="62">
        <f t="shared" si="204"/>
        <v>0</v>
      </c>
    </row>
    <row r="422" spans="1:47" x14ac:dyDescent="0.2">
      <c r="A422" s="46">
        <f t="shared" si="178"/>
        <v>0</v>
      </c>
      <c r="B422" s="62" t="e">
        <f t="shared" si="179"/>
        <v>#N/A</v>
      </c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2">
        <f t="shared" si="180"/>
        <v>0</v>
      </c>
      <c r="N422" s="60"/>
      <c r="O422" s="60"/>
      <c r="P422" s="60" t="e">
        <f t="shared" si="181"/>
        <v>#N/A</v>
      </c>
      <c r="Q422" s="178"/>
      <c r="R422" s="60"/>
      <c r="S422" s="60"/>
      <c r="T422" s="60"/>
      <c r="U422" s="46" t="e">
        <f t="shared" si="182"/>
        <v>#N/A</v>
      </c>
      <c r="V422" s="62" t="e">
        <f t="shared" si="183"/>
        <v>#N/A</v>
      </c>
      <c r="W422" s="62" t="e">
        <f t="shared" si="205"/>
        <v>#N/A</v>
      </c>
      <c r="X422" s="62" t="e">
        <f t="shared" si="184"/>
        <v>#N/A</v>
      </c>
      <c r="Y422" s="62" t="e">
        <f t="shared" si="185"/>
        <v>#N/A</v>
      </c>
      <c r="Z422" s="62" t="e">
        <f t="array" ref="Z422">_xlfn.IFS(H422=1,2,H422=3,1)</f>
        <v>#N/A</v>
      </c>
      <c r="AA422" s="62" t="e">
        <f t="shared" si="186"/>
        <v>#N/A</v>
      </c>
      <c r="AB422" s="62" t="e">
        <f t="shared" si="177"/>
        <v>#N/A</v>
      </c>
      <c r="AC422" s="62" t="e">
        <f t="shared" si="187"/>
        <v>#N/A</v>
      </c>
      <c r="AD422" s="62" t="e">
        <f t="shared" si="188"/>
        <v>#N/A</v>
      </c>
      <c r="AE422" s="62" t="e">
        <f t="shared" si="189"/>
        <v>#N/A</v>
      </c>
      <c r="AF422" s="62" t="e">
        <f t="shared" si="190"/>
        <v>#N/A</v>
      </c>
      <c r="AG422" s="62">
        <f t="shared" si="191"/>
        <v>0</v>
      </c>
      <c r="AH422" s="62" t="str">
        <f t="shared" si="192"/>
        <v/>
      </c>
      <c r="AI422" s="62">
        <f t="shared" si="193"/>
        <v>0</v>
      </c>
      <c r="AJ422" s="62" t="e">
        <f t="shared" si="194"/>
        <v>#VALUE!</v>
      </c>
      <c r="AK422" s="62" t="e">
        <f t="shared" si="195"/>
        <v>#N/A</v>
      </c>
      <c r="AL422" s="62" t="e">
        <f t="shared" si="196"/>
        <v>#N/A</v>
      </c>
      <c r="AM422" s="62">
        <f t="shared" si="197"/>
        <v>0</v>
      </c>
      <c r="AN422" s="62">
        <f t="shared" si="198"/>
        <v>0</v>
      </c>
      <c r="AO422" s="62"/>
      <c r="AP422" s="62" t="e">
        <f t="shared" si="199"/>
        <v>#N/A</v>
      </c>
      <c r="AQ422" s="62" t="e">
        <f t="shared" si="200"/>
        <v>#VALUE!</v>
      </c>
      <c r="AR422" s="62" t="str">
        <f t="shared" si="201"/>
        <v/>
      </c>
      <c r="AS422" s="62">
        <f t="shared" si="202"/>
        <v>0</v>
      </c>
      <c r="AT422" s="62">
        <f t="shared" si="203"/>
        <v>0</v>
      </c>
      <c r="AU422" s="62">
        <f t="shared" si="204"/>
        <v>0</v>
      </c>
    </row>
    <row r="423" spans="1:47" x14ac:dyDescent="0.2">
      <c r="A423" s="46">
        <f t="shared" si="178"/>
        <v>0</v>
      </c>
      <c r="B423" s="62" t="e">
        <f t="shared" si="179"/>
        <v>#N/A</v>
      </c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2">
        <f t="shared" si="180"/>
        <v>0</v>
      </c>
      <c r="N423" s="60"/>
      <c r="O423" s="60"/>
      <c r="P423" s="60" t="e">
        <f t="shared" si="181"/>
        <v>#N/A</v>
      </c>
      <c r="Q423" s="178"/>
      <c r="R423" s="60"/>
      <c r="S423" s="60"/>
      <c r="T423" s="60"/>
      <c r="U423" s="46" t="e">
        <f t="shared" si="182"/>
        <v>#N/A</v>
      </c>
      <c r="V423" s="62" t="e">
        <f t="shared" si="183"/>
        <v>#N/A</v>
      </c>
      <c r="W423" s="62" t="e">
        <f t="shared" si="205"/>
        <v>#N/A</v>
      </c>
      <c r="X423" s="62" t="e">
        <f t="shared" si="184"/>
        <v>#N/A</v>
      </c>
      <c r="Y423" s="62" t="e">
        <f t="shared" si="185"/>
        <v>#N/A</v>
      </c>
      <c r="Z423" s="62" t="e">
        <f t="array" ref="Z423">_xlfn.IFS(H423=1,2,H423=3,1)</f>
        <v>#N/A</v>
      </c>
      <c r="AA423" s="62" t="e">
        <f t="shared" si="186"/>
        <v>#N/A</v>
      </c>
      <c r="AB423" s="62" t="e">
        <f t="shared" si="177"/>
        <v>#N/A</v>
      </c>
      <c r="AC423" s="62" t="e">
        <f t="shared" si="187"/>
        <v>#N/A</v>
      </c>
      <c r="AD423" s="62" t="e">
        <f t="shared" si="188"/>
        <v>#N/A</v>
      </c>
      <c r="AE423" s="62" t="e">
        <f t="shared" si="189"/>
        <v>#N/A</v>
      </c>
      <c r="AF423" s="62" t="e">
        <f t="shared" si="190"/>
        <v>#N/A</v>
      </c>
      <c r="AG423" s="62">
        <f t="shared" si="191"/>
        <v>0</v>
      </c>
      <c r="AH423" s="62" t="str">
        <f t="shared" si="192"/>
        <v/>
      </c>
      <c r="AI423" s="62">
        <f t="shared" si="193"/>
        <v>0</v>
      </c>
      <c r="AJ423" s="62" t="e">
        <f t="shared" si="194"/>
        <v>#VALUE!</v>
      </c>
      <c r="AK423" s="62" t="e">
        <f t="shared" si="195"/>
        <v>#N/A</v>
      </c>
      <c r="AL423" s="62" t="e">
        <f t="shared" si="196"/>
        <v>#N/A</v>
      </c>
      <c r="AM423" s="62">
        <f t="shared" si="197"/>
        <v>0</v>
      </c>
      <c r="AN423" s="62">
        <f t="shared" si="198"/>
        <v>0</v>
      </c>
      <c r="AO423" s="62"/>
      <c r="AP423" s="62" t="e">
        <f t="shared" si="199"/>
        <v>#N/A</v>
      </c>
      <c r="AQ423" s="62" t="e">
        <f t="shared" si="200"/>
        <v>#VALUE!</v>
      </c>
      <c r="AR423" s="62" t="str">
        <f t="shared" si="201"/>
        <v/>
      </c>
      <c r="AS423" s="62">
        <f t="shared" si="202"/>
        <v>0</v>
      </c>
      <c r="AT423" s="62">
        <f t="shared" si="203"/>
        <v>0</v>
      </c>
      <c r="AU423" s="62">
        <f t="shared" si="204"/>
        <v>0</v>
      </c>
    </row>
    <row r="424" spans="1:47" x14ac:dyDescent="0.2">
      <c r="A424" s="46">
        <f t="shared" si="178"/>
        <v>0</v>
      </c>
      <c r="B424" s="62" t="e">
        <f t="shared" si="179"/>
        <v>#N/A</v>
      </c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2">
        <f t="shared" si="180"/>
        <v>0</v>
      </c>
      <c r="N424" s="60"/>
      <c r="O424" s="60"/>
      <c r="P424" s="60" t="e">
        <f t="shared" si="181"/>
        <v>#N/A</v>
      </c>
      <c r="Q424" s="178"/>
      <c r="R424" s="60"/>
      <c r="S424" s="60"/>
      <c r="T424" s="60"/>
      <c r="U424" s="46" t="e">
        <f t="shared" si="182"/>
        <v>#N/A</v>
      </c>
      <c r="V424" s="62" t="e">
        <f t="shared" si="183"/>
        <v>#N/A</v>
      </c>
      <c r="W424" s="62" t="e">
        <f t="shared" si="205"/>
        <v>#N/A</v>
      </c>
      <c r="X424" s="62" t="e">
        <f t="shared" si="184"/>
        <v>#N/A</v>
      </c>
      <c r="Y424" s="62" t="e">
        <f t="shared" si="185"/>
        <v>#N/A</v>
      </c>
      <c r="Z424" s="62" t="e">
        <f t="array" ref="Z424">_xlfn.IFS(H424=1,2,H424=3,1)</f>
        <v>#N/A</v>
      </c>
      <c r="AA424" s="62" t="e">
        <f t="shared" si="186"/>
        <v>#N/A</v>
      </c>
      <c r="AB424" s="62" t="e">
        <f t="shared" si="177"/>
        <v>#N/A</v>
      </c>
      <c r="AC424" s="62" t="e">
        <f t="shared" si="187"/>
        <v>#N/A</v>
      </c>
      <c r="AD424" s="62" t="e">
        <f t="shared" si="188"/>
        <v>#N/A</v>
      </c>
      <c r="AE424" s="62" t="e">
        <f t="shared" si="189"/>
        <v>#N/A</v>
      </c>
      <c r="AF424" s="62" t="e">
        <f t="shared" si="190"/>
        <v>#N/A</v>
      </c>
      <c r="AG424" s="62">
        <f t="shared" si="191"/>
        <v>0</v>
      </c>
      <c r="AH424" s="62" t="str">
        <f t="shared" si="192"/>
        <v/>
      </c>
      <c r="AI424" s="62">
        <f t="shared" si="193"/>
        <v>0</v>
      </c>
      <c r="AJ424" s="62" t="e">
        <f t="shared" si="194"/>
        <v>#VALUE!</v>
      </c>
      <c r="AK424" s="62" t="e">
        <f t="shared" si="195"/>
        <v>#N/A</v>
      </c>
      <c r="AL424" s="62" t="e">
        <f t="shared" si="196"/>
        <v>#N/A</v>
      </c>
      <c r="AM424" s="62">
        <f t="shared" si="197"/>
        <v>0</v>
      </c>
      <c r="AN424" s="62">
        <f t="shared" si="198"/>
        <v>0</v>
      </c>
      <c r="AO424" s="62"/>
      <c r="AP424" s="62" t="e">
        <f t="shared" si="199"/>
        <v>#N/A</v>
      </c>
      <c r="AQ424" s="62" t="e">
        <f t="shared" si="200"/>
        <v>#VALUE!</v>
      </c>
      <c r="AR424" s="62" t="str">
        <f t="shared" si="201"/>
        <v/>
      </c>
      <c r="AS424" s="62">
        <f t="shared" si="202"/>
        <v>0</v>
      </c>
      <c r="AT424" s="62">
        <f t="shared" si="203"/>
        <v>0</v>
      </c>
      <c r="AU424" s="62">
        <f t="shared" si="204"/>
        <v>0</v>
      </c>
    </row>
    <row r="425" spans="1:47" x14ac:dyDescent="0.2">
      <c r="A425" s="46">
        <f t="shared" si="178"/>
        <v>0</v>
      </c>
      <c r="B425" s="62" t="e">
        <f t="shared" si="179"/>
        <v>#N/A</v>
      </c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2">
        <f t="shared" si="180"/>
        <v>0</v>
      </c>
      <c r="N425" s="60"/>
      <c r="O425" s="60"/>
      <c r="P425" s="60" t="e">
        <f t="shared" si="181"/>
        <v>#N/A</v>
      </c>
      <c r="Q425" s="178"/>
      <c r="R425" s="60"/>
      <c r="S425" s="60"/>
      <c r="T425" s="60"/>
      <c r="U425" s="46" t="e">
        <f t="shared" si="182"/>
        <v>#N/A</v>
      </c>
      <c r="V425" s="62" t="e">
        <f t="shared" si="183"/>
        <v>#N/A</v>
      </c>
      <c r="W425" s="62" t="e">
        <f t="shared" si="205"/>
        <v>#N/A</v>
      </c>
      <c r="X425" s="62" t="e">
        <f t="shared" si="184"/>
        <v>#N/A</v>
      </c>
      <c r="Y425" s="62" t="e">
        <f t="shared" si="185"/>
        <v>#N/A</v>
      </c>
      <c r="Z425" s="62" t="e">
        <f t="array" ref="Z425">_xlfn.IFS(H425=1,2,H425=3,1)</f>
        <v>#N/A</v>
      </c>
      <c r="AA425" s="62" t="e">
        <f t="shared" si="186"/>
        <v>#N/A</v>
      </c>
      <c r="AB425" s="62" t="e">
        <f t="shared" si="177"/>
        <v>#N/A</v>
      </c>
      <c r="AC425" s="62" t="e">
        <f t="shared" si="187"/>
        <v>#N/A</v>
      </c>
      <c r="AD425" s="62" t="e">
        <f t="shared" si="188"/>
        <v>#N/A</v>
      </c>
      <c r="AE425" s="62" t="e">
        <f t="shared" si="189"/>
        <v>#N/A</v>
      </c>
      <c r="AF425" s="62" t="e">
        <f t="shared" si="190"/>
        <v>#N/A</v>
      </c>
      <c r="AG425" s="62">
        <f t="shared" si="191"/>
        <v>0</v>
      </c>
      <c r="AH425" s="62" t="str">
        <f t="shared" si="192"/>
        <v/>
      </c>
      <c r="AI425" s="62">
        <f t="shared" si="193"/>
        <v>0</v>
      </c>
      <c r="AJ425" s="62" t="e">
        <f t="shared" si="194"/>
        <v>#VALUE!</v>
      </c>
      <c r="AK425" s="62" t="e">
        <f t="shared" si="195"/>
        <v>#N/A</v>
      </c>
      <c r="AL425" s="62" t="e">
        <f t="shared" si="196"/>
        <v>#N/A</v>
      </c>
      <c r="AM425" s="62">
        <f t="shared" si="197"/>
        <v>0</v>
      </c>
      <c r="AN425" s="62">
        <f t="shared" si="198"/>
        <v>0</v>
      </c>
      <c r="AO425" s="62"/>
      <c r="AP425" s="62" t="e">
        <f t="shared" si="199"/>
        <v>#N/A</v>
      </c>
      <c r="AQ425" s="62" t="e">
        <f t="shared" si="200"/>
        <v>#VALUE!</v>
      </c>
      <c r="AR425" s="62" t="str">
        <f t="shared" si="201"/>
        <v/>
      </c>
      <c r="AS425" s="62">
        <f t="shared" si="202"/>
        <v>0</v>
      </c>
      <c r="AT425" s="62">
        <f t="shared" si="203"/>
        <v>0</v>
      </c>
      <c r="AU425" s="62">
        <f t="shared" si="204"/>
        <v>0</v>
      </c>
    </row>
    <row r="426" spans="1:47" x14ac:dyDescent="0.2">
      <c r="A426" s="46">
        <f t="shared" si="178"/>
        <v>0</v>
      </c>
      <c r="B426" s="62" t="e">
        <f t="shared" si="179"/>
        <v>#N/A</v>
      </c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2">
        <f t="shared" si="180"/>
        <v>0</v>
      </c>
      <c r="N426" s="60"/>
      <c r="O426" s="60"/>
      <c r="P426" s="60" t="e">
        <f t="shared" si="181"/>
        <v>#N/A</v>
      </c>
      <c r="Q426" s="178"/>
      <c r="R426" s="60"/>
      <c r="S426" s="60"/>
      <c r="T426" s="60"/>
      <c r="U426" s="46" t="e">
        <f t="shared" si="182"/>
        <v>#N/A</v>
      </c>
      <c r="V426" s="62" t="e">
        <f t="shared" si="183"/>
        <v>#N/A</v>
      </c>
      <c r="W426" s="62" t="e">
        <f t="shared" si="205"/>
        <v>#N/A</v>
      </c>
      <c r="X426" s="62" t="e">
        <f t="shared" si="184"/>
        <v>#N/A</v>
      </c>
      <c r="Y426" s="62" t="e">
        <f t="shared" si="185"/>
        <v>#N/A</v>
      </c>
      <c r="Z426" s="62" t="e">
        <f t="array" ref="Z426">_xlfn.IFS(H426=1,2,H426=3,1)</f>
        <v>#N/A</v>
      </c>
      <c r="AA426" s="62" t="e">
        <f t="shared" si="186"/>
        <v>#N/A</v>
      </c>
      <c r="AB426" s="62" t="e">
        <f t="shared" si="177"/>
        <v>#N/A</v>
      </c>
      <c r="AC426" s="62" t="e">
        <f t="shared" si="187"/>
        <v>#N/A</v>
      </c>
      <c r="AD426" s="62" t="e">
        <f t="shared" si="188"/>
        <v>#N/A</v>
      </c>
      <c r="AE426" s="62" t="e">
        <f t="shared" si="189"/>
        <v>#N/A</v>
      </c>
      <c r="AF426" s="62" t="e">
        <f t="shared" si="190"/>
        <v>#N/A</v>
      </c>
      <c r="AG426" s="62">
        <f t="shared" si="191"/>
        <v>0</v>
      </c>
      <c r="AH426" s="62" t="str">
        <f t="shared" si="192"/>
        <v/>
      </c>
      <c r="AI426" s="62">
        <f t="shared" si="193"/>
        <v>0</v>
      </c>
      <c r="AJ426" s="62" t="e">
        <f t="shared" si="194"/>
        <v>#VALUE!</v>
      </c>
      <c r="AK426" s="62" t="e">
        <f t="shared" si="195"/>
        <v>#N/A</v>
      </c>
      <c r="AL426" s="62" t="e">
        <f t="shared" si="196"/>
        <v>#N/A</v>
      </c>
      <c r="AM426" s="62">
        <f t="shared" si="197"/>
        <v>0</v>
      </c>
      <c r="AN426" s="62">
        <f t="shared" si="198"/>
        <v>0</v>
      </c>
      <c r="AO426" s="62"/>
      <c r="AP426" s="62" t="e">
        <f t="shared" si="199"/>
        <v>#N/A</v>
      </c>
      <c r="AQ426" s="62" t="e">
        <f t="shared" si="200"/>
        <v>#VALUE!</v>
      </c>
      <c r="AR426" s="62" t="str">
        <f t="shared" si="201"/>
        <v/>
      </c>
      <c r="AS426" s="62">
        <f t="shared" si="202"/>
        <v>0</v>
      </c>
      <c r="AT426" s="62">
        <f t="shared" si="203"/>
        <v>0</v>
      </c>
      <c r="AU426" s="62">
        <f t="shared" si="204"/>
        <v>0</v>
      </c>
    </row>
    <row r="427" spans="1:47" ht="14.45" customHeight="1" thickBot="1" x14ac:dyDescent="0.25">
      <c r="A427" s="69">
        <f t="shared" si="178"/>
        <v>0</v>
      </c>
      <c r="B427" s="67" t="e">
        <f t="shared" si="179"/>
        <v>#N/A</v>
      </c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7">
        <f t="shared" si="180"/>
        <v>0</v>
      </c>
      <c r="N427" s="60"/>
      <c r="O427" s="60"/>
      <c r="P427" s="68" t="e">
        <f t="shared" si="181"/>
        <v>#N/A</v>
      </c>
      <c r="Q427" s="179"/>
      <c r="R427" s="60"/>
      <c r="S427" s="60"/>
      <c r="T427" s="60"/>
      <c r="U427" s="69" t="e">
        <f t="shared" si="182"/>
        <v>#N/A</v>
      </c>
      <c r="V427" s="67" t="e">
        <f t="shared" si="183"/>
        <v>#N/A</v>
      </c>
      <c r="W427" s="67" t="e">
        <f t="shared" si="205"/>
        <v>#N/A</v>
      </c>
      <c r="X427" s="67" t="e">
        <f t="shared" si="184"/>
        <v>#N/A</v>
      </c>
      <c r="Y427" s="67" t="e">
        <f t="shared" si="185"/>
        <v>#N/A</v>
      </c>
      <c r="Z427" s="67" t="e">
        <f t="array" ref="Z427">_xlfn.IFS(H427=1,2,H427=3,1)</f>
        <v>#N/A</v>
      </c>
      <c r="AA427" s="67" t="e">
        <f t="shared" si="186"/>
        <v>#N/A</v>
      </c>
      <c r="AB427" s="67" t="e">
        <f t="shared" si="177"/>
        <v>#N/A</v>
      </c>
      <c r="AC427" s="67" t="e">
        <f t="shared" si="187"/>
        <v>#N/A</v>
      </c>
      <c r="AD427" s="67" t="e">
        <f t="shared" si="188"/>
        <v>#N/A</v>
      </c>
      <c r="AE427" s="67" t="e">
        <f t="shared" si="189"/>
        <v>#N/A</v>
      </c>
      <c r="AF427" s="67" t="e">
        <f t="shared" si="190"/>
        <v>#N/A</v>
      </c>
      <c r="AG427" s="67">
        <f t="shared" si="191"/>
        <v>0</v>
      </c>
      <c r="AH427" s="67" t="str">
        <f t="shared" si="192"/>
        <v/>
      </c>
      <c r="AI427" s="67">
        <f t="shared" si="193"/>
        <v>0</v>
      </c>
      <c r="AJ427" s="67" t="e">
        <f t="shared" si="194"/>
        <v>#VALUE!</v>
      </c>
      <c r="AK427" s="67" t="e">
        <f t="shared" si="195"/>
        <v>#N/A</v>
      </c>
      <c r="AL427" s="67" t="e">
        <f t="shared" si="196"/>
        <v>#N/A</v>
      </c>
      <c r="AM427" s="67">
        <f t="shared" si="197"/>
        <v>0</v>
      </c>
      <c r="AN427" s="67">
        <f t="shared" si="198"/>
        <v>0</v>
      </c>
      <c r="AO427" s="67"/>
      <c r="AP427" s="67" t="e">
        <f t="shared" si="199"/>
        <v>#N/A</v>
      </c>
      <c r="AQ427" s="67" t="e">
        <f t="shared" si="200"/>
        <v>#VALUE!</v>
      </c>
      <c r="AR427" s="67" t="str">
        <f t="shared" si="201"/>
        <v/>
      </c>
      <c r="AS427" s="67">
        <f t="shared" si="202"/>
        <v>0</v>
      </c>
      <c r="AT427" s="67">
        <f t="shared" si="203"/>
        <v>0</v>
      </c>
      <c r="AU427" s="67">
        <f t="shared" si="204"/>
        <v>0</v>
      </c>
    </row>
    <row r="428" spans="1:47" x14ac:dyDescent="0.2">
      <c r="A428" s="16">
        <f t="shared" si="178"/>
        <v>0</v>
      </c>
      <c r="B428" s="14" t="e">
        <f t="shared" si="179"/>
        <v>#N/A</v>
      </c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14">
        <f t="shared" si="180"/>
        <v>0</v>
      </c>
      <c r="N428" s="60"/>
      <c r="O428" s="60"/>
      <c r="P428" s="71" t="e">
        <f t="shared" si="181"/>
        <v>#N/A</v>
      </c>
      <c r="Q428" s="180"/>
      <c r="R428" s="60"/>
      <c r="S428" s="60"/>
      <c r="T428" s="60"/>
      <c r="U428" s="16" t="e">
        <f t="shared" si="182"/>
        <v>#N/A</v>
      </c>
      <c r="V428" s="14" t="e">
        <f t="shared" si="183"/>
        <v>#N/A</v>
      </c>
      <c r="W428" s="14" t="e">
        <f t="shared" si="205"/>
        <v>#N/A</v>
      </c>
      <c r="X428" s="14" t="e">
        <f t="shared" si="184"/>
        <v>#N/A</v>
      </c>
      <c r="Y428" s="14" t="e">
        <f t="shared" si="185"/>
        <v>#N/A</v>
      </c>
      <c r="Z428" s="14" t="e">
        <f t="array" ref="Z428">_xlfn.IFS(H428=1,2,H428=3,1)</f>
        <v>#N/A</v>
      </c>
      <c r="AA428" s="14" t="e">
        <f t="shared" si="186"/>
        <v>#N/A</v>
      </c>
      <c r="AB428" s="14" t="e">
        <f t="shared" si="177"/>
        <v>#N/A</v>
      </c>
      <c r="AC428" s="14" t="e">
        <f t="shared" si="187"/>
        <v>#N/A</v>
      </c>
      <c r="AD428" s="14" t="e">
        <f t="shared" si="188"/>
        <v>#N/A</v>
      </c>
      <c r="AE428" s="14" t="e">
        <f t="shared" si="189"/>
        <v>#N/A</v>
      </c>
      <c r="AF428" s="14" t="e">
        <f t="shared" si="190"/>
        <v>#N/A</v>
      </c>
      <c r="AG428" s="14">
        <f t="shared" si="191"/>
        <v>0</v>
      </c>
      <c r="AH428" s="14" t="str">
        <f t="shared" si="192"/>
        <v/>
      </c>
      <c r="AI428" s="14">
        <f t="shared" si="193"/>
        <v>0</v>
      </c>
      <c r="AJ428" s="14" t="e">
        <f t="shared" si="194"/>
        <v>#VALUE!</v>
      </c>
      <c r="AK428" s="14" t="e">
        <f t="shared" si="195"/>
        <v>#N/A</v>
      </c>
      <c r="AL428" s="14" t="e">
        <f t="shared" si="196"/>
        <v>#N/A</v>
      </c>
      <c r="AM428" s="14">
        <f t="shared" si="197"/>
        <v>0</v>
      </c>
      <c r="AN428" s="14">
        <f t="shared" si="198"/>
        <v>0</v>
      </c>
      <c r="AO428" s="14"/>
      <c r="AP428" s="14" t="e">
        <f t="shared" si="199"/>
        <v>#N/A</v>
      </c>
      <c r="AQ428" s="14" t="e">
        <f t="shared" si="200"/>
        <v>#VALUE!</v>
      </c>
      <c r="AR428" s="14" t="str">
        <f t="shared" si="201"/>
        <v/>
      </c>
      <c r="AS428" s="14">
        <f t="shared" si="202"/>
        <v>0</v>
      </c>
      <c r="AT428" s="14">
        <f t="shared" si="203"/>
        <v>0</v>
      </c>
      <c r="AU428" s="14">
        <f t="shared" si="204"/>
        <v>0</v>
      </c>
    </row>
    <row r="429" spans="1:47" x14ac:dyDescent="0.2">
      <c r="A429" s="46">
        <f t="shared" si="178"/>
        <v>0</v>
      </c>
      <c r="B429" s="62" t="e">
        <f t="shared" si="179"/>
        <v>#N/A</v>
      </c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2">
        <f t="shared" si="180"/>
        <v>0</v>
      </c>
      <c r="N429" s="60"/>
      <c r="O429" s="60"/>
      <c r="P429" s="60" t="e">
        <f t="shared" si="181"/>
        <v>#N/A</v>
      </c>
      <c r="Q429" s="178"/>
      <c r="R429" s="60"/>
      <c r="S429" s="60"/>
      <c r="T429" s="60"/>
      <c r="U429" s="46" t="e">
        <f t="shared" si="182"/>
        <v>#N/A</v>
      </c>
      <c r="V429" s="62" t="e">
        <f t="shared" si="183"/>
        <v>#N/A</v>
      </c>
      <c r="W429" s="62" t="e">
        <f t="shared" si="205"/>
        <v>#N/A</v>
      </c>
      <c r="X429" s="62" t="e">
        <f t="shared" si="184"/>
        <v>#N/A</v>
      </c>
      <c r="Y429" s="62" t="e">
        <f t="shared" si="185"/>
        <v>#N/A</v>
      </c>
      <c r="Z429" s="62" t="e">
        <f t="array" ref="Z429">_xlfn.IFS(H429=1,2,H429=3,1)</f>
        <v>#N/A</v>
      </c>
      <c r="AA429" s="62" t="e">
        <f t="shared" si="186"/>
        <v>#N/A</v>
      </c>
      <c r="AB429" s="62" t="e">
        <f t="shared" si="177"/>
        <v>#N/A</v>
      </c>
      <c r="AC429" s="62" t="e">
        <f t="shared" si="187"/>
        <v>#N/A</v>
      </c>
      <c r="AD429" s="62" t="e">
        <f t="shared" si="188"/>
        <v>#N/A</v>
      </c>
      <c r="AE429" s="62" t="e">
        <f t="shared" si="189"/>
        <v>#N/A</v>
      </c>
      <c r="AF429" s="62" t="e">
        <f t="shared" si="190"/>
        <v>#N/A</v>
      </c>
      <c r="AG429" s="62">
        <f t="shared" si="191"/>
        <v>0</v>
      </c>
      <c r="AH429" s="62" t="str">
        <f t="shared" si="192"/>
        <v/>
      </c>
      <c r="AI429" s="62">
        <f t="shared" si="193"/>
        <v>0</v>
      </c>
      <c r="AJ429" s="62" t="e">
        <f t="shared" si="194"/>
        <v>#VALUE!</v>
      </c>
      <c r="AK429" s="62" t="e">
        <f t="shared" si="195"/>
        <v>#N/A</v>
      </c>
      <c r="AL429" s="62" t="e">
        <f t="shared" si="196"/>
        <v>#N/A</v>
      </c>
      <c r="AM429" s="62">
        <f t="shared" si="197"/>
        <v>0</v>
      </c>
      <c r="AN429" s="62">
        <f t="shared" si="198"/>
        <v>0</v>
      </c>
      <c r="AO429" s="62"/>
      <c r="AP429" s="62" t="e">
        <f t="shared" si="199"/>
        <v>#N/A</v>
      </c>
      <c r="AQ429" s="62" t="e">
        <f t="shared" si="200"/>
        <v>#VALUE!</v>
      </c>
      <c r="AR429" s="62" t="str">
        <f t="shared" si="201"/>
        <v/>
      </c>
      <c r="AS429" s="62">
        <f t="shared" si="202"/>
        <v>0</v>
      </c>
      <c r="AT429" s="62">
        <f t="shared" si="203"/>
        <v>0</v>
      </c>
      <c r="AU429" s="62">
        <f t="shared" si="204"/>
        <v>0</v>
      </c>
    </row>
    <row r="430" spans="1:47" x14ac:dyDescent="0.2">
      <c r="A430" s="46">
        <f t="shared" si="178"/>
        <v>0</v>
      </c>
      <c r="B430" s="62" t="e">
        <f t="shared" si="179"/>
        <v>#N/A</v>
      </c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2">
        <f t="shared" si="180"/>
        <v>0</v>
      </c>
      <c r="N430" s="60"/>
      <c r="O430" s="60"/>
      <c r="P430" s="60" t="e">
        <f t="shared" si="181"/>
        <v>#N/A</v>
      </c>
      <c r="Q430" s="178"/>
      <c r="R430" s="60"/>
      <c r="S430" s="60"/>
      <c r="T430" s="60"/>
      <c r="U430" s="46" t="e">
        <f t="shared" si="182"/>
        <v>#N/A</v>
      </c>
      <c r="V430" s="62" t="e">
        <f t="shared" si="183"/>
        <v>#N/A</v>
      </c>
      <c r="W430" s="62" t="e">
        <f t="shared" si="205"/>
        <v>#N/A</v>
      </c>
      <c r="X430" s="62" t="e">
        <f t="shared" si="184"/>
        <v>#N/A</v>
      </c>
      <c r="Y430" s="62" t="e">
        <f t="shared" si="185"/>
        <v>#N/A</v>
      </c>
      <c r="Z430" s="62" t="e">
        <f t="array" ref="Z430">_xlfn.IFS(H430=1,2,H430=3,1)</f>
        <v>#N/A</v>
      </c>
      <c r="AA430" s="62" t="e">
        <f t="shared" si="186"/>
        <v>#N/A</v>
      </c>
      <c r="AB430" s="62" t="e">
        <f t="shared" si="177"/>
        <v>#N/A</v>
      </c>
      <c r="AC430" s="62" t="e">
        <f t="shared" si="187"/>
        <v>#N/A</v>
      </c>
      <c r="AD430" s="62" t="e">
        <f t="shared" si="188"/>
        <v>#N/A</v>
      </c>
      <c r="AE430" s="62" t="e">
        <f t="shared" si="189"/>
        <v>#N/A</v>
      </c>
      <c r="AF430" s="62" t="e">
        <f t="shared" si="190"/>
        <v>#N/A</v>
      </c>
      <c r="AG430" s="62">
        <f t="shared" si="191"/>
        <v>0</v>
      </c>
      <c r="AH430" s="62" t="str">
        <f t="shared" si="192"/>
        <v/>
      </c>
      <c r="AI430" s="62">
        <f t="shared" si="193"/>
        <v>0</v>
      </c>
      <c r="AJ430" s="62" t="e">
        <f t="shared" si="194"/>
        <v>#VALUE!</v>
      </c>
      <c r="AK430" s="62" t="e">
        <f t="shared" si="195"/>
        <v>#N/A</v>
      </c>
      <c r="AL430" s="62" t="e">
        <f t="shared" si="196"/>
        <v>#N/A</v>
      </c>
      <c r="AM430" s="62">
        <f t="shared" si="197"/>
        <v>0</v>
      </c>
      <c r="AN430" s="62">
        <f t="shared" si="198"/>
        <v>0</v>
      </c>
      <c r="AO430" s="62"/>
      <c r="AP430" s="62" t="e">
        <f t="shared" si="199"/>
        <v>#N/A</v>
      </c>
      <c r="AQ430" s="62" t="e">
        <f t="shared" si="200"/>
        <v>#VALUE!</v>
      </c>
      <c r="AR430" s="62" t="str">
        <f t="shared" si="201"/>
        <v/>
      </c>
      <c r="AS430" s="62">
        <f t="shared" si="202"/>
        <v>0</v>
      </c>
      <c r="AT430" s="62">
        <f t="shared" si="203"/>
        <v>0</v>
      </c>
      <c r="AU430" s="62">
        <f t="shared" si="204"/>
        <v>0</v>
      </c>
    </row>
    <row r="431" spans="1:47" x14ac:dyDescent="0.2">
      <c r="A431" s="46">
        <f t="shared" si="178"/>
        <v>0</v>
      </c>
      <c r="B431" s="62" t="e">
        <f t="shared" si="179"/>
        <v>#N/A</v>
      </c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2">
        <f t="shared" si="180"/>
        <v>0</v>
      </c>
      <c r="N431" s="60"/>
      <c r="O431" s="60"/>
      <c r="P431" s="60" t="e">
        <f t="shared" si="181"/>
        <v>#N/A</v>
      </c>
      <c r="Q431" s="178"/>
      <c r="R431" s="60"/>
      <c r="S431" s="60"/>
      <c r="T431" s="60"/>
      <c r="U431" s="46" t="e">
        <f t="shared" si="182"/>
        <v>#N/A</v>
      </c>
      <c r="V431" s="62" t="e">
        <f t="shared" si="183"/>
        <v>#N/A</v>
      </c>
      <c r="W431" s="62" t="e">
        <f t="shared" si="205"/>
        <v>#N/A</v>
      </c>
      <c r="X431" s="62" t="e">
        <f t="shared" si="184"/>
        <v>#N/A</v>
      </c>
      <c r="Y431" s="62" t="e">
        <f t="shared" si="185"/>
        <v>#N/A</v>
      </c>
      <c r="Z431" s="62" t="e">
        <f t="array" ref="Z431">_xlfn.IFS(H431=1,2,H431=3,1)</f>
        <v>#N/A</v>
      </c>
      <c r="AA431" s="62" t="e">
        <f t="shared" si="186"/>
        <v>#N/A</v>
      </c>
      <c r="AB431" s="62" t="e">
        <f t="shared" si="177"/>
        <v>#N/A</v>
      </c>
      <c r="AC431" s="62" t="e">
        <f t="shared" si="187"/>
        <v>#N/A</v>
      </c>
      <c r="AD431" s="62" t="e">
        <f t="shared" si="188"/>
        <v>#N/A</v>
      </c>
      <c r="AE431" s="62" t="e">
        <f t="shared" si="189"/>
        <v>#N/A</v>
      </c>
      <c r="AF431" s="62" t="e">
        <f t="shared" si="190"/>
        <v>#N/A</v>
      </c>
      <c r="AG431" s="62">
        <f t="shared" si="191"/>
        <v>0</v>
      </c>
      <c r="AH431" s="62" t="str">
        <f t="shared" si="192"/>
        <v/>
      </c>
      <c r="AI431" s="62">
        <f t="shared" si="193"/>
        <v>0</v>
      </c>
      <c r="AJ431" s="62" t="e">
        <f t="shared" si="194"/>
        <v>#VALUE!</v>
      </c>
      <c r="AK431" s="62" t="e">
        <f t="shared" si="195"/>
        <v>#N/A</v>
      </c>
      <c r="AL431" s="62" t="e">
        <f t="shared" si="196"/>
        <v>#N/A</v>
      </c>
      <c r="AM431" s="62">
        <f t="shared" si="197"/>
        <v>0</v>
      </c>
      <c r="AN431" s="62">
        <f t="shared" si="198"/>
        <v>0</v>
      </c>
      <c r="AO431" s="62"/>
      <c r="AP431" s="62" t="e">
        <f t="shared" si="199"/>
        <v>#N/A</v>
      </c>
      <c r="AQ431" s="62" t="e">
        <f t="shared" si="200"/>
        <v>#VALUE!</v>
      </c>
      <c r="AR431" s="62" t="str">
        <f t="shared" si="201"/>
        <v/>
      </c>
      <c r="AS431" s="62">
        <f t="shared" si="202"/>
        <v>0</v>
      </c>
      <c r="AT431" s="62">
        <f t="shared" si="203"/>
        <v>0</v>
      </c>
      <c r="AU431" s="62">
        <f t="shared" si="204"/>
        <v>0</v>
      </c>
    </row>
    <row r="432" spans="1:47" x14ac:dyDescent="0.2">
      <c r="A432" s="46">
        <f t="shared" si="178"/>
        <v>0</v>
      </c>
      <c r="B432" s="62" t="e">
        <f t="shared" si="179"/>
        <v>#N/A</v>
      </c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2">
        <f t="shared" si="180"/>
        <v>0</v>
      </c>
      <c r="N432" s="60"/>
      <c r="O432" s="60"/>
      <c r="P432" s="60" t="e">
        <f t="shared" si="181"/>
        <v>#N/A</v>
      </c>
      <c r="Q432" s="178"/>
      <c r="R432" s="60"/>
      <c r="S432" s="60"/>
      <c r="T432" s="60"/>
      <c r="U432" s="46" t="e">
        <f t="shared" si="182"/>
        <v>#N/A</v>
      </c>
      <c r="V432" s="62" t="e">
        <f t="shared" si="183"/>
        <v>#N/A</v>
      </c>
      <c r="W432" s="62" t="e">
        <f t="shared" si="205"/>
        <v>#N/A</v>
      </c>
      <c r="X432" s="62" t="e">
        <f t="shared" si="184"/>
        <v>#N/A</v>
      </c>
      <c r="Y432" s="62" t="e">
        <f t="shared" si="185"/>
        <v>#N/A</v>
      </c>
      <c r="Z432" s="62" t="e">
        <f t="array" ref="Z432">_xlfn.IFS(H432=1,2,H432=3,1)</f>
        <v>#N/A</v>
      </c>
      <c r="AA432" s="62" t="e">
        <f t="shared" si="186"/>
        <v>#N/A</v>
      </c>
      <c r="AB432" s="62" t="e">
        <f t="shared" si="177"/>
        <v>#N/A</v>
      </c>
      <c r="AC432" s="62" t="e">
        <f t="shared" si="187"/>
        <v>#N/A</v>
      </c>
      <c r="AD432" s="62" t="e">
        <f t="shared" si="188"/>
        <v>#N/A</v>
      </c>
      <c r="AE432" s="62" t="e">
        <f t="shared" si="189"/>
        <v>#N/A</v>
      </c>
      <c r="AF432" s="62" t="e">
        <f t="shared" si="190"/>
        <v>#N/A</v>
      </c>
      <c r="AG432" s="62">
        <f t="shared" si="191"/>
        <v>0</v>
      </c>
      <c r="AH432" s="62" t="str">
        <f t="shared" si="192"/>
        <v/>
      </c>
      <c r="AI432" s="62">
        <f t="shared" si="193"/>
        <v>0</v>
      </c>
      <c r="AJ432" s="62" t="e">
        <f t="shared" si="194"/>
        <v>#VALUE!</v>
      </c>
      <c r="AK432" s="62" t="e">
        <f t="shared" si="195"/>
        <v>#N/A</v>
      </c>
      <c r="AL432" s="62" t="e">
        <f t="shared" si="196"/>
        <v>#N/A</v>
      </c>
      <c r="AM432" s="62">
        <f t="shared" si="197"/>
        <v>0</v>
      </c>
      <c r="AN432" s="62">
        <f t="shared" si="198"/>
        <v>0</v>
      </c>
      <c r="AO432" s="62"/>
      <c r="AP432" s="62" t="e">
        <f t="shared" si="199"/>
        <v>#N/A</v>
      </c>
      <c r="AQ432" s="62" t="e">
        <f t="shared" si="200"/>
        <v>#VALUE!</v>
      </c>
      <c r="AR432" s="62" t="str">
        <f t="shared" si="201"/>
        <v/>
      </c>
      <c r="AS432" s="62">
        <f t="shared" si="202"/>
        <v>0</v>
      </c>
      <c r="AT432" s="62">
        <f t="shared" si="203"/>
        <v>0</v>
      </c>
      <c r="AU432" s="62">
        <f t="shared" si="204"/>
        <v>0</v>
      </c>
    </row>
    <row r="433" spans="1:47" x14ac:dyDescent="0.2">
      <c r="A433" s="46">
        <f t="shared" si="178"/>
        <v>0</v>
      </c>
      <c r="B433" s="62" t="e">
        <f t="shared" si="179"/>
        <v>#N/A</v>
      </c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2">
        <f t="shared" si="180"/>
        <v>0</v>
      </c>
      <c r="N433" s="60"/>
      <c r="O433" s="60"/>
      <c r="P433" s="60" t="e">
        <f t="shared" si="181"/>
        <v>#N/A</v>
      </c>
      <c r="Q433" s="178"/>
      <c r="R433" s="60"/>
      <c r="S433" s="60"/>
      <c r="T433" s="60"/>
      <c r="U433" s="46" t="e">
        <f t="shared" si="182"/>
        <v>#N/A</v>
      </c>
      <c r="V433" s="62" t="e">
        <f t="shared" si="183"/>
        <v>#N/A</v>
      </c>
      <c r="W433" s="62" t="e">
        <f t="shared" si="205"/>
        <v>#N/A</v>
      </c>
      <c r="X433" s="62" t="e">
        <f t="shared" si="184"/>
        <v>#N/A</v>
      </c>
      <c r="Y433" s="62" t="e">
        <f t="shared" si="185"/>
        <v>#N/A</v>
      </c>
      <c r="Z433" s="62" t="e">
        <f t="array" ref="Z433">_xlfn.IFS(H433=1,2,H433=3,1)</f>
        <v>#N/A</v>
      </c>
      <c r="AA433" s="62" t="e">
        <f t="shared" si="186"/>
        <v>#N/A</v>
      </c>
      <c r="AB433" s="62" t="e">
        <f t="shared" si="177"/>
        <v>#N/A</v>
      </c>
      <c r="AC433" s="62" t="e">
        <f t="shared" si="187"/>
        <v>#N/A</v>
      </c>
      <c r="AD433" s="62" t="e">
        <f t="shared" si="188"/>
        <v>#N/A</v>
      </c>
      <c r="AE433" s="62" t="e">
        <f t="shared" si="189"/>
        <v>#N/A</v>
      </c>
      <c r="AF433" s="62" t="e">
        <f t="shared" si="190"/>
        <v>#N/A</v>
      </c>
      <c r="AG433" s="62">
        <f t="shared" si="191"/>
        <v>0</v>
      </c>
      <c r="AH433" s="62" t="str">
        <f t="shared" si="192"/>
        <v/>
      </c>
      <c r="AI433" s="62">
        <f t="shared" si="193"/>
        <v>0</v>
      </c>
      <c r="AJ433" s="62" t="e">
        <f t="shared" si="194"/>
        <v>#VALUE!</v>
      </c>
      <c r="AK433" s="62" t="e">
        <f t="shared" si="195"/>
        <v>#N/A</v>
      </c>
      <c r="AL433" s="62" t="e">
        <f t="shared" si="196"/>
        <v>#N/A</v>
      </c>
      <c r="AM433" s="62">
        <f t="shared" si="197"/>
        <v>0</v>
      </c>
      <c r="AN433" s="62">
        <f t="shared" si="198"/>
        <v>0</v>
      </c>
      <c r="AO433" s="62"/>
      <c r="AP433" s="62" t="e">
        <f t="shared" si="199"/>
        <v>#N/A</v>
      </c>
      <c r="AQ433" s="62" t="e">
        <f t="shared" si="200"/>
        <v>#VALUE!</v>
      </c>
      <c r="AR433" s="62" t="str">
        <f t="shared" si="201"/>
        <v/>
      </c>
      <c r="AS433" s="62">
        <f t="shared" si="202"/>
        <v>0</v>
      </c>
      <c r="AT433" s="62">
        <f t="shared" si="203"/>
        <v>0</v>
      </c>
      <c r="AU433" s="62">
        <f t="shared" si="204"/>
        <v>0</v>
      </c>
    </row>
    <row r="434" spans="1:47" x14ac:dyDescent="0.2">
      <c r="A434" s="46">
        <f t="shared" si="178"/>
        <v>0</v>
      </c>
      <c r="B434" s="62" t="e">
        <f t="shared" si="179"/>
        <v>#N/A</v>
      </c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2">
        <f t="shared" si="180"/>
        <v>0</v>
      </c>
      <c r="N434" s="60"/>
      <c r="O434" s="60"/>
      <c r="P434" s="60" t="e">
        <f t="shared" si="181"/>
        <v>#N/A</v>
      </c>
      <c r="Q434" s="178"/>
      <c r="R434" s="60"/>
      <c r="S434" s="60"/>
      <c r="T434" s="60"/>
      <c r="U434" s="46" t="e">
        <f t="shared" si="182"/>
        <v>#N/A</v>
      </c>
      <c r="V434" s="62" t="e">
        <f t="shared" si="183"/>
        <v>#N/A</v>
      </c>
      <c r="W434" s="62" t="e">
        <f t="shared" si="205"/>
        <v>#N/A</v>
      </c>
      <c r="X434" s="62" t="e">
        <f t="shared" si="184"/>
        <v>#N/A</v>
      </c>
      <c r="Y434" s="62" t="e">
        <f t="shared" si="185"/>
        <v>#N/A</v>
      </c>
      <c r="Z434" s="62" t="e">
        <f t="array" ref="Z434">_xlfn.IFS(H434=1,2,H434=3,1)</f>
        <v>#N/A</v>
      </c>
      <c r="AA434" s="62" t="e">
        <f t="shared" si="186"/>
        <v>#N/A</v>
      </c>
      <c r="AB434" s="62" t="e">
        <f t="shared" si="177"/>
        <v>#N/A</v>
      </c>
      <c r="AC434" s="62" t="e">
        <f t="shared" si="187"/>
        <v>#N/A</v>
      </c>
      <c r="AD434" s="62" t="e">
        <f t="shared" si="188"/>
        <v>#N/A</v>
      </c>
      <c r="AE434" s="62" t="e">
        <f t="shared" si="189"/>
        <v>#N/A</v>
      </c>
      <c r="AF434" s="62" t="e">
        <f t="shared" si="190"/>
        <v>#N/A</v>
      </c>
      <c r="AG434" s="62">
        <f t="shared" si="191"/>
        <v>0</v>
      </c>
      <c r="AH434" s="62" t="str">
        <f t="shared" si="192"/>
        <v/>
      </c>
      <c r="AI434" s="62">
        <f t="shared" si="193"/>
        <v>0</v>
      </c>
      <c r="AJ434" s="62" t="e">
        <f t="shared" si="194"/>
        <v>#VALUE!</v>
      </c>
      <c r="AK434" s="62" t="e">
        <f t="shared" si="195"/>
        <v>#N/A</v>
      </c>
      <c r="AL434" s="62" t="e">
        <f t="shared" si="196"/>
        <v>#N/A</v>
      </c>
      <c r="AM434" s="62">
        <f t="shared" si="197"/>
        <v>0</v>
      </c>
      <c r="AN434" s="62">
        <f t="shared" si="198"/>
        <v>0</v>
      </c>
      <c r="AO434" s="62"/>
      <c r="AP434" s="62" t="e">
        <f t="shared" si="199"/>
        <v>#N/A</v>
      </c>
      <c r="AQ434" s="62" t="e">
        <f t="shared" si="200"/>
        <v>#VALUE!</v>
      </c>
      <c r="AR434" s="62" t="str">
        <f t="shared" si="201"/>
        <v/>
      </c>
      <c r="AS434" s="62">
        <f t="shared" si="202"/>
        <v>0</v>
      </c>
      <c r="AT434" s="62">
        <f t="shared" si="203"/>
        <v>0</v>
      </c>
      <c r="AU434" s="62">
        <f t="shared" si="204"/>
        <v>0</v>
      </c>
    </row>
    <row r="435" spans="1:47" x14ac:dyDescent="0.2">
      <c r="A435" s="46">
        <f t="shared" si="178"/>
        <v>0</v>
      </c>
      <c r="B435" s="62" t="e">
        <f t="shared" si="179"/>
        <v>#N/A</v>
      </c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2">
        <f t="shared" si="180"/>
        <v>0</v>
      </c>
      <c r="N435" s="60"/>
      <c r="O435" s="60"/>
      <c r="P435" s="60" t="e">
        <f t="shared" si="181"/>
        <v>#N/A</v>
      </c>
      <c r="Q435" s="178"/>
      <c r="R435" s="60"/>
      <c r="S435" s="60"/>
      <c r="T435" s="60"/>
      <c r="U435" s="46" t="e">
        <f t="shared" si="182"/>
        <v>#N/A</v>
      </c>
      <c r="V435" s="62" t="e">
        <f t="shared" si="183"/>
        <v>#N/A</v>
      </c>
      <c r="W435" s="62" t="e">
        <f t="shared" si="205"/>
        <v>#N/A</v>
      </c>
      <c r="X435" s="62" t="e">
        <f t="shared" si="184"/>
        <v>#N/A</v>
      </c>
      <c r="Y435" s="62" t="e">
        <f t="shared" si="185"/>
        <v>#N/A</v>
      </c>
      <c r="Z435" s="62" t="e">
        <f t="array" ref="Z435">_xlfn.IFS(H435=1,2,H435=3,1)</f>
        <v>#N/A</v>
      </c>
      <c r="AA435" s="62" t="e">
        <f t="shared" si="186"/>
        <v>#N/A</v>
      </c>
      <c r="AB435" s="62" t="e">
        <f t="shared" si="177"/>
        <v>#N/A</v>
      </c>
      <c r="AC435" s="62" t="e">
        <f t="shared" si="187"/>
        <v>#N/A</v>
      </c>
      <c r="AD435" s="62" t="e">
        <f t="shared" si="188"/>
        <v>#N/A</v>
      </c>
      <c r="AE435" s="62" t="e">
        <f t="shared" si="189"/>
        <v>#N/A</v>
      </c>
      <c r="AF435" s="62" t="e">
        <f t="shared" si="190"/>
        <v>#N/A</v>
      </c>
      <c r="AG435" s="62">
        <f t="shared" si="191"/>
        <v>0</v>
      </c>
      <c r="AH435" s="62" t="str">
        <f t="shared" si="192"/>
        <v/>
      </c>
      <c r="AI435" s="62">
        <f t="shared" si="193"/>
        <v>0</v>
      </c>
      <c r="AJ435" s="62" t="e">
        <f t="shared" si="194"/>
        <v>#VALUE!</v>
      </c>
      <c r="AK435" s="62" t="e">
        <f t="shared" si="195"/>
        <v>#N/A</v>
      </c>
      <c r="AL435" s="62" t="e">
        <f t="shared" si="196"/>
        <v>#N/A</v>
      </c>
      <c r="AM435" s="62">
        <f t="shared" si="197"/>
        <v>0</v>
      </c>
      <c r="AN435" s="62">
        <f t="shared" si="198"/>
        <v>0</v>
      </c>
      <c r="AO435" s="62"/>
      <c r="AP435" s="62" t="e">
        <f t="shared" si="199"/>
        <v>#N/A</v>
      </c>
      <c r="AQ435" s="62" t="e">
        <f t="shared" si="200"/>
        <v>#VALUE!</v>
      </c>
      <c r="AR435" s="62" t="str">
        <f t="shared" si="201"/>
        <v/>
      </c>
      <c r="AS435" s="62">
        <f t="shared" si="202"/>
        <v>0</v>
      </c>
      <c r="AT435" s="62">
        <f t="shared" si="203"/>
        <v>0</v>
      </c>
      <c r="AU435" s="62">
        <f t="shared" si="204"/>
        <v>0</v>
      </c>
    </row>
    <row r="436" spans="1:47" x14ac:dyDescent="0.2">
      <c r="A436" s="46">
        <f t="shared" si="178"/>
        <v>0</v>
      </c>
      <c r="B436" s="62" t="e">
        <f t="shared" si="179"/>
        <v>#N/A</v>
      </c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2">
        <f t="shared" si="180"/>
        <v>0</v>
      </c>
      <c r="N436" s="60"/>
      <c r="O436" s="60"/>
      <c r="P436" s="60" t="e">
        <f t="shared" si="181"/>
        <v>#N/A</v>
      </c>
      <c r="Q436" s="178"/>
      <c r="R436" s="60"/>
      <c r="S436" s="60"/>
      <c r="T436" s="60"/>
      <c r="U436" s="46" t="e">
        <f t="shared" si="182"/>
        <v>#N/A</v>
      </c>
      <c r="V436" s="62" t="e">
        <f t="shared" si="183"/>
        <v>#N/A</v>
      </c>
      <c r="W436" s="62" t="e">
        <f t="shared" si="205"/>
        <v>#N/A</v>
      </c>
      <c r="X436" s="62" t="e">
        <f t="shared" si="184"/>
        <v>#N/A</v>
      </c>
      <c r="Y436" s="62" t="e">
        <f t="shared" si="185"/>
        <v>#N/A</v>
      </c>
      <c r="Z436" s="62" t="e">
        <f t="array" ref="Z436">_xlfn.IFS(H436=1,2,H436=3,1)</f>
        <v>#N/A</v>
      </c>
      <c r="AA436" s="62" t="e">
        <f t="shared" si="186"/>
        <v>#N/A</v>
      </c>
      <c r="AB436" s="62" t="e">
        <f t="shared" si="177"/>
        <v>#N/A</v>
      </c>
      <c r="AC436" s="62" t="e">
        <f t="shared" si="187"/>
        <v>#N/A</v>
      </c>
      <c r="AD436" s="62" t="e">
        <f t="shared" si="188"/>
        <v>#N/A</v>
      </c>
      <c r="AE436" s="62" t="e">
        <f t="shared" si="189"/>
        <v>#N/A</v>
      </c>
      <c r="AF436" s="62" t="e">
        <f t="shared" si="190"/>
        <v>#N/A</v>
      </c>
      <c r="AG436" s="62">
        <f t="shared" si="191"/>
        <v>0</v>
      </c>
      <c r="AH436" s="62" t="str">
        <f t="shared" si="192"/>
        <v/>
      </c>
      <c r="AI436" s="62">
        <f t="shared" si="193"/>
        <v>0</v>
      </c>
      <c r="AJ436" s="62" t="e">
        <f t="shared" si="194"/>
        <v>#VALUE!</v>
      </c>
      <c r="AK436" s="62" t="e">
        <f t="shared" si="195"/>
        <v>#N/A</v>
      </c>
      <c r="AL436" s="62" t="e">
        <f t="shared" si="196"/>
        <v>#N/A</v>
      </c>
      <c r="AM436" s="62">
        <f t="shared" si="197"/>
        <v>0</v>
      </c>
      <c r="AN436" s="62">
        <f t="shared" si="198"/>
        <v>0</v>
      </c>
      <c r="AO436" s="62"/>
      <c r="AP436" s="62" t="e">
        <f t="shared" si="199"/>
        <v>#N/A</v>
      </c>
      <c r="AQ436" s="62" t="e">
        <f t="shared" si="200"/>
        <v>#VALUE!</v>
      </c>
      <c r="AR436" s="62" t="str">
        <f t="shared" si="201"/>
        <v/>
      </c>
      <c r="AS436" s="62">
        <f t="shared" si="202"/>
        <v>0</v>
      </c>
      <c r="AT436" s="62">
        <f t="shared" si="203"/>
        <v>0</v>
      </c>
      <c r="AU436" s="62">
        <f t="shared" si="204"/>
        <v>0</v>
      </c>
    </row>
    <row r="437" spans="1:47" x14ac:dyDescent="0.2">
      <c r="A437" s="46">
        <f t="shared" si="178"/>
        <v>0</v>
      </c>
      <c r="B437" s="62" t="e">
        <f t="shared" si="179"/>
        <v>#N/A</v>
      </c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2">
        <f t="shared" si="180"/>
        <v>0</v>
      </c>
      <c r="N437" s="60"/>
      <c r="O437" s="60"/>
      <c r="P437" s="60" t="e">
        <f t="shared" si="181"/>
        <v>#N/A</v>
      </c>
      <c r="Q437" s="178"/>
      <c r="R437" s="60"/>
      <c r="S437" s="60"/>
      <c r="T437" s="60"/>
      <c r="U437" s="46" t="e">
        <f t="shared" si="182"/>
        <v>#N/A</v>
      </c>
      <c r="V437" s="62" t="e">
        <f t="shared" si="183"/>
        <v>#N/A</v>
      </c>
      <c r="W437" s="62" t="e">
        <f t="shared" si="205"/>
        <v>#N/A</v>
      </c>
      <c r="X437" s="62" t="e">
        <f t="shared" si="184"/>
        <v>#N/A</v>
      </c>
      <c r="Y437" s="62" t="e">
        <f t="shared" si="185"/>
        <v>#N/A</v>
      </c>
      <c r="Z437" s="62" t="e">
        <f t="array" ref="Z437">_xlfn.IFS(H437=1,2,H437=3,1)</f>
        <v>#N/A</v>
      </c>
      <c r="AA437" s="62" t="e">
        <f t="shared" si="186"/>
        <v>#N/A</v>
      </c>
      <c r="AB437" s="62" t="e">
        <f t="shared" si="177"/>
        <v>#N/A</v>
      </c>
      <c r="AC437" s="62" t="e">
        <f t="shared" si="187"/>
        <v>#N/A</v>
      </c>
      <c r="AD437" s="62" t="e">
        <f t="shared" si="188"/>
        <v>#N/A</v>
      </c>
      <c r="AE437" s="62" t="e">
        <f t="shared" si="189"/>
        <v>#N/A</v>
      </c>
      <c r="AF437" s="62" t="e">
        <f t="shared" si="190"/>
        <v>#N/A</v>
      </c>
      <c r="AG437" s="62">
        <f t="shared" si="191"/>
        <v>0</v>
      </c>
      <c r="AH437" s="62" t="str">
        <f t="shared" si="192"/>
        <v/>
      </c>
      <c r="AI437" s="62">
        <f t="shared" si="193"/>
        <v>0</v>
      </c>
      <c r="AJ437" s="62" t="e">
        <f t="shared" si="194"/>
        <v>#VALUE!</v>
      </c>
      <c r="AK437" s="62" t="e">
        <f t="shared" si="195"/>
        <v>#N/A</v>
      </c>
      <c r="AL437" s="62" t="e">
        <f t="shared" si="196"/>
        <v>#N/A</v>
      </c>
      <c r="AM437" s="62">
        <f t="shared" si="197"/>
        <v>0</v>
      </c>
      <c r="AN437" s="62">
        <f t="shared" si="198"/>
        <v>0</v>
      </c>
      <c r="AO437" s="62"/>
      <c r="AP437" s="62" t="e">
        <f t="shared" si="199"/>
        <v>#N/A</v>
      </c>
      <c r="AQ437" s="62" t="e">
        <f t="shared" si="200"/>
        <v>#VALUE!</v>
      </c>
      <c r="AR437" s="62" t="str">
        <f t="shared" si="201"/>
        <v/>
      </c>
      <c r="AS437" s="62">
        <f t="shared" si="202"/>
        <v>0</v>
      </c>
      <c r="AT437" s="62">
        <f t="shared" si="203"/>
        <v>0</v>
      </c>
      <c r="AU437" s="62">
        <f t="shared" si="204"/>
        <v>0</v>
      </c>
    </row>
    <row r="438" spans="1:47" x14ac:dyDescent="0.2">
      <c r="A438" s="46">
        <f t="shared" si="178"/>
        <v>0</v>
      </c>
      <c r="B438" s="62" t="e">
        <f t="shared" si="179"/>
        <v>#N/A</v>
      </c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2">
        <f t="shared" si="180"/>
        <v>0</v>
      </c>
      <c r="N438" s="60"/>
      <c r="O438" s="60"/>
      <c r="P438" s="60" t="e">
        <f t="shared" si="181"/>
        <v>#N/A</v>
      </c>
      <c r="Q438" s="178"/>
      <c r="R438" s="60"/>
      <c r="S438" s="60"/>
      <c r="T438" s="60"/>
      <c r="U438" s="46" t="e">
        <f t="shared" si="182"/>
        <v>#N/A</v>
      </c>
      <c r="V438" s="62" t="e">
        <f t="shared" si="183"/>
        <v>#N/A</v>
      </c>
      <c r="W438" s="62" t="e">
        <f t="shared" si="205"/>
        <v>#N/A</v>
      </c>
      <c r="X438" s="62" t="e">
        <f t="shared" si="184"/>
        <v>#N/A</v>
      </c>
      <c r="Y438" s="62" t="e">
        <f t="shared" si="185"/>
        <v>#N/A</v>
      </c>
      <c r="Z438" s="62" t="e">
        <f t="array" ref="Z438">_xlfn.IFS(H438=1,2,H438=3,1)</f>
        <v>#N/A</v>
      </c>
      <c r="AA438" s="62" t="e">
        <f t="shared" si="186"/>
        <v>#N/A</v>
      </c>
      <c r="AB438" s="62" t="e">
        <f t="shared" si="177"/>
        <v>#N/A</v>
      </c>
      <c r="AC438" s="62" t="e">
        <f t="shared" si="187"/>
        <v>#N/A</v>
      </c>
      <c r="AD438" s="62" t="e">
        <f t="shared" si="188"/>
        <v>#N/A</v>
      </c>
      <c r="AE438" s="62" t="e">
        <f t="shared" si="189"/>
        <v>#N/A</v>
      </c>
      <c r="AF438" s="62" t="e">
        <f t="shared" si="190"/>
        <v>#N/A</v>
      </c>
      <c r="AG438" s="62">
        <f t="shared" si="191"/>
        <v>0</v>
      </c>
      <c r="AH438" s="62" t="str">
        <f t="shared" si="192"/>
        <v/>
      </c>
      <c r="AI438" s="62">
        <f t="shared" si="193"/>
        <v>0</v>
      </c>
      <c r="AJ438" s="62" t="e">
        <f t="shared" si="194"/>
        <v>#VALUE!</v>
      </c>
      <c r="AK438" s="62" t="e">
        <f t="shared" si="195"/>
        <v>#N/A</v>
      </c>
      <c r="AL438" s="62" t="e">
        <f t="shared" si="196"/>
        <v>#N/A</v>
      </c>
      <c r="AM438" s="62">
        <f t="shared" si="197"/>
        <v>0</v>
      </c>
      <c r="AN438" s="62">
        <f t="shared" si="198"/>
        <v>0</v>
      </c>
      <c r="AO438" s="62"/>
      <c r="AP438" s="62" t="e">
        <f t="shared" si="199"/>
        <v>#N/A</v>
      </c>
      <c r="AQ438" s="62" t="e">
        <f t="shared" si="200"/>
        <v>#VALUE!</v>
      </c>
      <c r="AR438" s="62" t="str">
        <f t="shared" si="201"/>
        <v/>
      </c>
      <c r="AS438" s="62">
        <f t="shared" si="202"/>
        <v>0</v>
      </c>
      <c r="AT438" s="62">
        <f t="shared" si="203"/>
        <v>0</v>
      </c>
      <c r="AU438" s="62">
        <f t="shared" si="204"/>
        <v>0</v>
      </c>
    </row>
    <row r="439" spans="1:47" x14ac:dyDescent="0.2">
      <c r="A439" s="46">
        <f t="shared" si="178"/>
        <v>0</v>
      </c>
      <c r="B439" s="62" t="e">
        <f t="shared" si="179"/>
        <v>#N/A</v>
      </c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2">
        <f t="shared" si="180"/>
        <v>0</v>
      </c>
      <c r="N439" s="60"/>
      <c r="O439" s="60"/>
      <c r="P439" s="60" t="e">
        <f t="shared" si="181"/>
        <v>#N/A</v>
      </c>
      <c r="Q439" s="178"/>
      <c r="R439" s="60"/>
      <c r="S439" s="60"/>
      <c r="T439" s="60"/>
      <c r="U439" s="46" t="e">
        <f t="shared" si="182"/>
        <v>#N/A</v>
      </c>
      <c r="V439" s="62" t="e">
        <f t="shared" si="183"/>
        <v>#N/A</v>
      </c>
      <c r="W439" s="62" t="e">
        <f t="shared" si="205"/>
        <v>#N/A</v>
      </c>
      <c r="X439" s="62" t="e">
        <f t="shared" si="184"/>
        <v>#N/A</v>
      </c>
      <c r="Y439" s="62" t="e">
        <f t="shared" si="185"/>
        <v>#N/A</v>
      </c>
      <c r="Z439" s="62" t="e">
        <f t="array" ref="Z439">_xlfn.IFS(H439=1,2,H439=3,1)</f>
        <v>#N/A</v>
      </c>
      <c r="AA439" s="62" t="e">
        <f t="shared" si="186"/>
        <v>#N/A</v>
      </c>
      <c r="AB439" s="62" t="e">
        <f t="shared" si="177"/>
        <v>#N/A</v>
      </c>
      <c r="AC439" s="62" t="e">
        <f t="shared" si="187"/>
        <v>#N/A</v>
      </c>
      <c r="AD439" s="62" t="e">
        <f t="shared" si="188"/>
        <v>#N/A</v>
      </c>
      <c r="AE439" s="62" t="e">
        <f t="shared" si="189"/>
        <v>#N/A</v>
      </c>
      <c r="AF439" s="62" t="e">
        <f t="shared" si="190"/>
        <v>#N/A</v>
      </c>
      <c r="AG439" s="62">
        <f t="shared" si="191"/>
        <v>0</v>
      </c>
      <c r="AH439" s="62" t="str">
        <f t="shared" si="192"/>
        <v/>
      </c>
      <c r="AI439" s="62">
        <f t="shared" si="193"/>
        <v>0</v>
      </c>
      <c r="AJ439" s="62" t="e">
        <f t="shared" si="194"/>
        <v>#VALUE!</v>
      </c>
      <c r="AK439" s="62" t="e">
        <f t="shared" si="195"/>
        <v>#N/A</v>
      </c>
      <c r="AL439" s="62" t="e">
        <f t="shared" si="196"/>
        <v>#N/A</v>
      </c>
      <c r="AM439" s="62">
        <f t="shared" si="197"/>
        <v>0</v>
      </c>
      <c r="AN439" s="62">
        <f t="shared" si="198"/>
        <v>0</v>
      </c>
      <c r="AO439" s="62"/>
      <c r="AP439" s="62" t="e">
        <f t="shared" si="199"/>
        <v>#N/A</v>
      </c>
      <c r="AQ439" s="62" t="e">
        <f t="shared" si="200"/>
        <v>#VALUE!</v>
      </c>
      <c r="AR439" s="62" t="str">
        <f t="shared" si="201"/>
        <v/>
      </c>
      <c r="AS439" s="62">
        <f t="shared" si="202"/>
        <v>0</v>
      </c>
      <c r="AT439" s="62">
        <f t="shared" si="203"/>
        <v>0</v>
      </c>
      <c r="AU439" s="62">
        <f t="shared" si="204"/>
        <v>0</v>
      </c>
    </row>
    <row r="440" spans="1:47" x14ac:dyDescent="0.2">
      <c r="A440" s="46">
        <f t="shared" si="178"/>
        <v>0</v>
      </c>
      <c r="B440" s="62" t="e">
        <f t="shared" si="179"/>
        <v>#N/A</v>
      </c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2">
        <f t="shared" si="180"/>
        <v>0</v>
      </c>
      <c r="N440" s="60"/>
      <c r="O440" s="60"/>
      <c r="P440" s="60" t="e">
        <f t="shared" si="181"/>
        <v>#N/A</v>
      </c>
      <c r="Q440" s="178"/>
      <c r="R440" s="60"/>
      <c r="S440" s="60"/>
      <c r="T440" s="60"/>
      <c r="U440" s="46" t="e">
        <f t="shared" si="182"/>
        <v>#N/A</v>
      </c>
      <c r="V440" s="62" t="e">
        <f t="shared" si="183"/>
        <v>#N/A</v>
      </c>
      <c r="W440" s="62" t="e">
        <f t="shared" si="205"/>
        <v>#N/A</v>
      </c>
      <c r="X440" s="62" t="e">
        <f t="shared" si="184"/>
        <v>#N/A</v>
      </c>
      <c r="Y440" s="62" t="e">
        <f t="shared" si="185"/>
        <v>#N/A</v>
      </c>
      <c r="Z440" s="62" t="e">
        <f t="array" ref="Z440">_xlfn.IFS(H440=1,2,H440=3,1)</f>
        <v>#N/A</v>
      </c>
      <c r="AA440" s="62" t="e">
        <f t="shared" si="186"/>
        <v>#N/A</v>
      </c>
      <c r="AB440" s="62" t="e">
        <f t="shared" si="177"/>
        <v>#N/A</v>
      </c>
      <c r="AC440" s="62" t="e">
        <f t="shared" si="187"/>
        <v>#N/A</v>
      </c>
      <c r="AD440" s="62" t="e">
        <f t="shared" si="188"/>
        <v>#N/A</v>
      </c>
      <c r="AE440" s="62" t="e">
        <f t="shared" si="189"/>
        <v>#N/A</v>
      </c>
      <c r="AF440" s="62" t="e">
        <f t="shared" si="190"/>
        <v>#N/A</v>
      </c>
      <c r="AG440" s="62">
        <f t="shared" si="191"/>
        <v>0</v>
      </c>
      <c r="AH440" s="62" t="str">
        <f t="shared" si="192"/>
        <v/>
      </c>
      <c r="AI440" s="62">
        <f t="shared" si="193"/>
        <v>0</v>
      </c>
      <c r="AJ440" s="62" t="e">
        <f t="shared" si="194"/>
        <v>#VALUE!</v>
      </c>
      <c r="AK440" s="62" t="e">
        <f t="shared" si="195"/>
        <v>#N/A</v>
      </c>
      <c r="AL440" s="62" t="e">
        <f t="shared" si="196"/>
        <v>#N/A</v>
      </c>
      <c r="AM440" s="62">
        <f t="shared" si="197"/>
        <v>0</v>
      </c>
      <c r="AN440" s="62">
        <f t="shared" si="198"/>
        <v>0</v>
      </c>
      <c r="AO440" s="62"/>
      <c r="AP440" s="62" t="e">
        <f t="shared" si="199"/>
        <v>#N/A</v>
      </c>
      <c r="AQ440" s="62" t="e">
        <f t="shared" si="200"/>
        <v>#VALUE!</v>
      </c>
      <c r="AR440" s="62" t="str">
        <f t="shared" si="201"/>
        <v/>
      </c>
      <c r="AS440" s="62">
        <f t="shared" si="202"/>
        <v>0</v>
      </c>
      <c r="AT440" s="62">
        <f t="shared" si="203"/>
        <v>0</v>
      </c>
      <c r="AU440" s="62">
        <f t="shared" si="204"/>
        <v>0</v>
      </c>
    </row>
    <row r="441" spans="1:47" x14ac:dyDescent="0.2">
      <c r="A441" s="46">
        <f t="shared" si="178"/>
        <v>0</v>
      </c>
      <c r="B441" s="62" t="e">
        <f t="shared" si="179"/>
        <v>#N/A</v>
      </c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2">
        <f t="shared" si="180"/>
        <v>0</v>
      </c>
      <c r="N441" s="60"/>
      <c r="O441" s="60"/>
      <c r="P441" s="60" t="e">
        <f t="shared" si="181"/>
        <v>#N/A</v>
      </c>
      <c r="Q441" s="178"/>
      <c r="R441" s="60"/>
      <c r="S441" s="60"/>
      <c r="T441" s="60"/>
      <c r="U441" s="46" t="e">
        <f t="shared" si="182"/>
        <v>#N/A</v>
      </c>
      <c r="V441" s="62" t="e">
        <f t="shared" si="183"/>
        <v>#N/A</v>
      </c>
      <c r="W441" s="62" t="e">
        <f t="shared" si="205"/>
        <v>#N/A</v>
      </c>
      <c r="X441" s="62" t="e">
        <f t="shared" si="184"/>
        <v>#N/A</v>
      </c>
      <c r="Y441" s="62" t="e">
        <f t="shared" si="185"/>
        <v>#N/A</v>
      </c>
      <c r="Z441" s="62" t="e">
        <f t="array" ref="Z441">_xlfn.IFS(H441=1,2,H441=3,1)</f>
        <v>#N/A</v>
      </c>
      <c r="AA441" s="62" t="e">
        <f t="shared" si="186"/>
        <v>#N/A</v>
      </c>
      <c r="AB441" s="62" t="e">
        <f t="shared" si="177"/>
        <v>#N/A</v>
      </c>
      <c r="AC441" s="62" t="e">
        <f t="shared" si="187"/>
        <v>#N/A</v>
      </c>
      <c r="AD441" s="62" t="e">
        <f t="shared" si="188"/>
        <v>#N/A</v>
      </c>
      <c r="AE441" s="62" t="e">
        <f t="shared" si="189"/>
        <v>#N/A</v>
      </c>
      <c r="AF441" s="62" t="e">
        <f t="shared" si="190"/>
        <v>#N/A</v>
      </c>
      <c r="AG441" s="62">
        <f t="shared" si="191"/>
        <v>0</v>
      </c>
      <c r="AH441" s="62" t="str">
        <f t="shared" si="192"/>
        <v/>
      </c>
      <c r="AI441" s="62">
        <f t="shared" si="193"/>
        <v>0</v>
      </c>
      <c r="AJ441" s="62" t="e">
        <f t="shared" si="194"/>
        <v>#VALUE!</v>
      </c>
      <c r="AK441" s="62" t="e">
        <f t="shared" si="195"/>
        <v>#N/A</v>
      </c>
      <c r="AL441" s="62" t="e">
        <f t="shared" si="196"/>
        <v>#N/A</v>
      </c>
      <c r="AM441" s="62">
        <f t="shared" si="197"/>
        <v>0</v>
      </c>
      <c r="AN441" s="62">
        <f t="shared" si="198"/>
        <v>0</v>
      </c>
      <c r="AO441" s="62"/>
      <c r="AP441" s="62" t="e">
        <f t="shared" si="199"/>
        <v>#N/A</v>
      </c>
      <c r="AQ441" s="62" t="e">
        <f t="shared" si="200"/>
        <v>#VALUE!</v>
      </c>
      <c r="AR441" s="62" t="str">
        <f t="shared" si="201"/>
        <v/>
      </c>
      <c r="AS441" s="62">
        <f t="shared" si="202"/>
        <v>0</v>
      </c>
      <c r="AT441" s="62">
        <f t="shared" si="203"/>
        <v>0</v>
      </c>
      <c r="AU441" s="62">
        <f t="shared" si="204"/>
        <v>0</v>
      </c>
    </row>
    <row r="442" spans="1:47" x14ac:dyDescent="0.2">
      <c r="A442" s="46">
        <f t="shared" si="178"/>
        <v>0</v>
      </c>
      <c r="B442" s="62" t="e">
        <f t="shared" si="179"/>
        <v>#N/A</v>
      </c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2">
        <f t="shared" si="180"/>
        <v>0</v>
      </c>
      <c r="N442" s="60"/>
      <c r="O442" s="60"/>
      <c r="P442" s="60" t="e">
        <f t="shared" si="181"/>
        <v>#N/A</v>
      </c>
      <c r="Q442" s="178"/>
      <c r="R442" s="60"/>
      <c r="S442" s="60"/>
      <c r="T442" s="60"/>
      <c r="U442" s="46" t="e">
        <f t="shared" si="182"/>
        <v>#N/A</v>
      </c>
      <c r="V442" s="62" t="e">
        <f t="shared" si="183"/>
        <v>#N/A</v>
      </c>
      <c r="W442" s="62" t="e">
        <f t="shared" si="205"/>
        <v>#N/A</v>
      </c>
      <c r="X442" s="62" t="e">
        <f t="shared" si="184"/>
        <v>#N/A</v>
      </c>
      <c r="Y442" s="62" t="e">
        <f t="shared" si="185"/>
        <v>#N/A</v>
      </c>
      <c r="Z442" s="62" t="e">
        <f t="array" ref="Z442">_xlfn.IFS(H442=1,2,H442=3,1)</f>
        <v>#N/A</v>
      </c>
      <c r="AA442" s="62" t="e">
        <f t="shared" si="186"/>
        <v>#N/A</v>
      </c>
      <c r="AB442" s="62" t="e">
        <f t="shared" si="177"/>
        <v>#N/A</v>
      </c>
      <c r="AC442" s="62" t="e">
        <f t="shared" si="187"/>
        <v>#N/A</v>
      </c>
      <c r="AD442" s="62" t="e">
        <f t="shared" si="188"/>
        <v>#N/A</v>
      </c>
      <c r="AE442" s="62" t="e">
        <f t="shared" si="189"/>
        <v>#N/A</v>
      </c>
      <c r="AF442" s="62" t="e">
        <f t="shared" si="190"/>
        <v>#N/A</v>
      </c>
      <c r="AG442" s="62">
        <f t="shared" si="191"/>
        <v>0</v>
      </c>
      <c r="AH442" s="62" t="str">
        <f t="shared" si="192"/>
        <v/>
      </c>
      <c r="AI442" s="62">
        <f t="shared" si="193"/>
        <v>0</v>
      </c>
      <c r="AJ442" s="62" t="e">
        <f t="shared" si="194"/>
        <v>#VALUE!</v>
      </c>
      <c r="AK442" s="62" t="e">
        <f t="shared" si="195"/>
        <v>#N/A</v>
      </c>
      <c r="AL442" s="62" t="e">
        <f t="shared" si="196"/>
        <v>#N/A</v>
      </c>
      <c r="AM442" s="62">
        <f t="shared" si="197"/>
        <v>0</v>
      </c>
      <c r="AN442" s="62">
        <f t="shared" si="198"/>
        <v>0</v>
      </c>
      <c r="AO442" s="62"/>
      <c r="AP442" s="62" t="e">
        <f t="shared" si="199"/>
        <v>#N/A</v>
      </c>
      <c r="AQ442" s="62" t="e">
        <f t="shared" si="200"/>
        <v>#VALUE!</v>
      </c>
      <c r="AR442" s="62" t="str">
        <f t="shared" si="201"/>
        <v/>
      </c>
      <c r="AS442" s="62">
        <f t="shared" si="202"/>
        <v>0</v>
      </c>
      <c r="AT442" s="62">
        <f t="shared" si="203"/>
        <v>0</v>
      </c>
      <c r="AU442" s="62">
        <f t="shared" si="204"/>
        <v>0</v>
      </c>
    </row>
    <row r="443" spans="1:47" x14ac:dyDescent="0.2">
      <c r="A443" s="46">
        <f t="shared" si="178"/>
        <v>0</v>
      </c>
      <c r="B443" s="62" t="e">
        <f t="shared" si="179"/>
        <v>#N/A</v>
      </c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2">
        <f t="shared" si="180"/>
        <v>0</v>
      </c>
      <c r="N443" s="60"/>
      <c r="O443" s="60"/>
      <c r="P443" s="60" t="e">
        <f t="shared" si="181"/>
        <v>#N/A</v>
      </c>
      <c r="Q443" s="178"/>
      <c r="R443" s="60"/>
      <c r="S443" s="60"/>
      <c r="T443" s="60"/>
      <c r="U443" s="46" t="e">
        <f t="shared" si="182"/>
        <v>#N/A</v>
      </c>
      <c r="V443" s="62" t="e">
        <f t="shared" si="183"/>
        <v>#N/A</v>
      </c>
      <c r="W443" s="62" t="e">
        <f t="shared" si="205"/>
        <v>#N/A</v>
      </c>
      <c r="X443" s="62" t="e">
        <f t="shared" si="184"/>
        <v>#N/A</v>
      </c>
      <c r="Y443" s="62" t="e">
        <f t="shared" si="185"/>
        <v>#N/A</v>
      </c>
      <c r="Z443" s="62" t="e">
        <f t="array" ref="Z443">_xlfn.IFS(H443=1,2,H443=3,1)</f>
        <v>#N/A</v>
      </c>
      <c r="AA443" s="62" t="e">
        <f t="shared" si="186"/>
        <v>#N/A</v>
      </c>
      <c r="AB443" s="62" t="e">
        <f t="shared" ref="AB443:AB506" si="206">Z443*(X443*I443/W443+Y443*I443*AA443/1000)*U443</f>
        <v>#N/A</v>
      </c>
      <c r="AC443" s="62" t="e">
        <f t="shared" si="187"/>
        <v>#N/A</v>
      </c>
      <c r="AD443" s="62" t="e">
        <f t="shared" si="188"/>
        <v>#N/A</v>
      </c>
      <c r="AE443" s="62" t="e">
        <f t="shared" si="189"/>
        <v>#N/A</v>
      </c>
      <c r="AF443" s="62" t="e">
        <f t="shared" si="190"/>
        <v>#N/A</v>
      </c>
      <c r="AG443" s="62">
        <f t="shared" si="191"/>
        <v>0</v>
      </c>
      <c r="AH443" s="62" t="str">
        <f t="shared" si="192"/>
        <v/>
      </c>
      <c r="AI443" s="62">
        <f t="shared" si="193"/>
        <v>0</v>
      </c>
      <c r="AJ443" s="62" t="e">
        <f t="shared" si="194"/>
        <v>#VALUE!</v>
      </c>
      <c r="AK443" s="62" t="e">
        <f t="shared" si="195"/>
        <v>#N/A</v>
      </c>
      <c r="AL443" s="62" t="e">
        <f t="shared" si="196"/>
        <v>#N/A</v>
      </c>
      <c r="AM443" s="62">
        <f t="shared" si="197"/>
        <v>0</v>
      </c>
      <c r="AN443" s="62">
        <f t="shared" si="198"/>
        <v>0</v>
      </c>
      <c r="AO443" s="62"/>
      <c r="AP443" s="62" t="e">
        <f t="shared" si="199"/>
        <v>#N/A</v>
      </c>
      <c r="AQ443" s="62" t="e">
        <f t="shared" si="200"/>
        <v>#VALUE!</v>
      </c>
      <c r="AR443" s="62" t="str">
        <f t="shared" si="201"/>
        <v/>
      </c>
      <c r="AS443" s="62">
        <f t="shared" si="202"/>
        <v>0</v>
      </c>
      <c r="AT443" s="62">
        <f t="shared" si="203"/>
        <v>0</v>
      </c>
      <c r="AU443" s="62">
        <f t="shared" si="204"/>
        <v>0</v>
      </c>
    </row>
    <row r="444" spans="1:47" ht="14.45" customHeight="1" thickBot="1" x14ac:dyDescent="0.25">
      <c r="A444" s="69">
        <f t="shared" si="178"/>
        <v>0</v>
      </c>
      <c r="B444" s="67" t="e">
        <f t="shared" si="179"/>
        <v>#N/A</v>
      </c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7">
        <f t="shared" si="180"/>
        <v>0</v>
      </c>
      <c r="N444" s="60"/>
      <c r="O444" s="60"/>
      <c r="P444" s="68" t="e">
        <f t="shared" si="181"/>
        <v>#N/A</v>
      </c>
      <c r="Q444" s="179"/>
      <c r="R444" s="60"/>
      <c r="S444" s="60"/>
      <c r="T444" s="60"/>
      <c r="U444" s="69" t="e">
        <f t="shared" si="182"/>
        <v>#N/A</v>
      </c>
      <c r="V444" s="67" t="e">
        <f t="shared" si="183"/>
        <v>#N/A</v>
      </c>
      <c r="W444" s="67" t="e">
        <f t="shared" si="205"/>
        <v>#N/A</v>
      </c>
      <c r="X444" s="67" t="e">
        <f t="shared" si="184"/>
        <v>#N/A</v>
      </c>
      <c r="Y444" s="67" t="e">
        <f t="shared" si="185"/>
        <v>#N/A</v>
      </c>
      <c r="Z444" s="67" t="e">
        <f t="array" ref="Z444">_xlfn.IFS(H444=1,2,H444=3,1)</f>
        <v>#N/A</v>
      </c>
      <c r="AA444" s="67" t="e">
        <f t="shared" si="186"/>
        <v>#N/A</v>
      </c>
      <c r="AB444" s="67" t="e">
        <f t="shared" si="206"/>
        <v>#N/A</v>
      </c>
      <c r="AC444" s="67" t="e">
        <f t="shared" si="187"/>
        <v>#N/A</v>
      </c>
      <c r="AD444" s="67" t="e">
        <f t="shared" si="188"/>
        <v>#N/A</v>
      </c>
      <c r="AE444" s="67" t="e">
        <f t="shared" si="189"/>
        <v>#N/A</v>
      </c>
      <c r="AF444" s="67" t="e">
        <f t="shared" si="190"/>
        <v>#N/A</v>
      </c>
      <c r="AG444" s="67">
        <f t="shared" si="191"/>
        <v>0</v>
      </c>
      <c r="AH444" s="67" t="str">
        <f t="shared" si="192"/>
        <v/>
      </c>
      <c r="AI444" s="67">
        <f t="shared" si="193"/>
        <v>0</v>
      </c>
      <c r="AJ444" s="67" t="e">
        <f t="shared" si="194"/>
        <v>#VALUE!</v>
      </c>
      <c r="AK444" s="67" t="e">
        <f t="shared" si="195"/>
        <v>#N/A</v>
      </c>
      <c r="AL444" s="67" t="e">
        <f t="shared" si="196"/>
        <v>#N/A</v>
      </c>
      <c r="AM444" s="67">
        <f t="shared" si="197"/>
        <v>0</v>
      </c>
      <c r="AN444" s="67">
        <f t="shared" si="198"/>
        <v>0</v>
      </c>
      <c r="AO444" s="67"/>
      <c r="AP444" s="67" t="e">
        <f t="shared" si="199"/>
        <v>#N/A</v>
      </c>
      <c r="AQ444" s="67" t="e">
        <f t="shared" si="200"/>
        <v>#VALUE!</v>
      </c>
      <c r="AR444" s="67" t="str">
        <f t="shared" si="201"/>
        <v/>
      </c>
      <c r="AS444" s="67">
        <f t="shared" si="202"/>
        <v>0</v>
      </c>
      <c r="AT444" s="67">
        <f t="shared" si="203"/>
        <v>0</v>
      </c>
      <c r="AU444" s="67">
        <f t="shared" si="204"/>
        <v>0</v>
      </c>
    </row>
    <row r="445" spans="1:47" x14ac:dyDescent="0.2">
      <c r="A445" s="16">
        <f t="shared" si="178"/>
        <v>0</v>
      </c>
      <c r="B445" s="14" t="e">
        <f t="shared" si="179"/>
        <v>#N/A</v>
      </c>
      <c r="C445" s="71"/>
      <c r="D445" s="71"/>
      <c r="E445" s="108"/>
      <c r="F445" s="71"/>
      <c r="G445" s="71"/>
      <c r="H445" s="71"/>
      <c r="I445" s="71"/>
      <c r="J445" s="71"/>
      <c r="K445" s="71"/>
      <c r="L445" s="71"/>
      <c r="M445" s="14">
        <f t="shared" si="180"/>
        <v>0</v>
      </c>
      <c r="N445" s="60"/>
      <c r="O445" s="60"/>
      <c r="P445" s="71" t="e">
        <f t="shared" si="181"/>
        <v>#N/A</v>
      </c>
      <c r="Q445" s="180"/>
      <c r="R445" s="60"/>
      <c r="S445" s="60"/>
      <c r="T445" s="60"/>
      <c r="U445" s="16" t="e">
        <f t="shared" si="182"/>
        <v>#N/A</v>
      </c>
      <c r="V445" s="14" t="e">
        <f t="shared" si="183"/>
        <v>#N/A</v>
      </c>
      <c r="W445" s="14" t="e">
        <f t="shared" si="205"/>
        <v>#N/A</v>
      </c>
      <c r="X445" s="14" t="e">
        <f t="shared" si="184"/>
        <v>#N/A</v>
      </c>
      <c r="Y445" s="14" t="e">
        <f t="shared" si="185"/>
        <v>#N/A</v>
      </c>
      <c r="Z445" s="14" t="e">
        <f t="array" ref="Z445">_xlfn.IFS(H445=1,2,H445=3,1)</f>
        <v>#N/A</v>
      </c>
      <c r="AA445" s="14" t="e">
        <f t="shared" si="186"/>
        <v>#N/A</v>
      </c>
      <c r="AB445" s="14" t="e">
        <f t="shared" si="206"/>
        <v>#N/A</v>
      </c>
      <c r="AC445" s="14" t="e">
        <f t="shared" si="187"/>
        <v>#N/A</v>
      </c>
      <c r="AD445" s="14" t="e">
        <f t="shared" si="188"/>
        <v>#N/A</v>
      </c>
      <c r="AE445" s="14" t="e">
        <f t="shared" si="189"/>
        <v>#N/A</v>
      </c>
      <c r="AF445" s="14" t="e">
        <f t="shared" si="190"/>
        <v>#N/A</v>
      </c>
      <c r="AG445" s="14">
        <f t="shared" si="191"/>
        <v>0</v>
      </c>
      <c r="AH445" s="14" t="str">
        <f t="shared" si="192"/>
        <v/>
      </c>
      <c r="AI445" s="14">
        <f t="shared" si="193"/>
        <v>0</v>
      </c>
      <c r="AJ445" s="14" t="e">
        <f t="shared" si="194"/>
        <v>#VALUE!</v>
      </c>
      <c r="AK445" s="14" t="e">
        <f t="shared" si="195"/>
        <v>#N/A</v>
      </c>
      <c r="AL445" s="14" t="e">
        <f t="shared" si="196"/>
        <v>#N/A</v>
      </c>
      <c r="AM445" s="14">
        <f t="shared" si="197"/>
        <v>0</v>
      </c>
      <c r="AN445" s="14">
        <f t="shared" si="198"/>
        <v>0</v>
      </c>
      <c r="AO445" s="14"/>
      <c r="AP445" s="14" t="e">
        <f t="shared" si="199"/>
        <v>#N/A</v>
      </c>
      <c r="AQ445" s="14" t="e">
        <f t="shared" si="200"/>
        <v>#VALUE!</v>
      </c>
      <c r="AR445" s="14" t="str">
        <f t="shared" si="201"/>
        <v/>
      </c>
      <c r="AS445" s="14">
        <f t="shared" si="202"/>
        <v>0</v>
      </c>
      <c r="AT445" s="14">
        <f t="shared" si="203"/>
        <v>0</v>
      </c>
      <c r="AU445" s="14">
        <f t="shared" si="204"/>
        <v>0</v>
      </c>
    </row>
    <row r="446" spans="1:47" x14ac:dyDescent="0.2">
      <c r="A446" s="46">
        <f t="shared" si="178"/>
        <v>0</v>
      </c>
      <c r="B446" s="62" t="e">
        <f t="shared" si="179"/>
        <v>#N/A</v>
      </c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2">
        <f t="shared" si="180"/>
        <v>0</v>
      </c>
      <c r="N446" s="60"/>
      <c r="O446" s="60"/>
      <c r="P446" s="60" t="e">
        <f t="shared" si="181"/>
        <v>#N/A</v>
      </c>
      <c r="Q446" s="178"/>
      <c r="R446" s="60"/>
      <c r="S446" s="60"/>
      <c r="T446" s="60"/>
      <c r="U446" s="46" t="e">
        <f t="shared" si="182"/>
        <v>#N/A</v>
      </c>
      <c r="V446" s="62" t="e">
        <f t="shared" si="183"/>
        <v>#N/A</v>
      </c>
      <c r="W446" s="62" t="e">
        <f t="shared" si="205"/>
        <v>#N/A</v>
      </c>
      <c r="X446" s="62" t="e">
        <f t="shared" si="184"/>
        <v>#N/A</v>
      </c>
      <c r="Y446" s="62" t="e">
        <f t="shared" si="185"/>
        <v>#N/A</v>
      </c>
      <c r="Z446" s="62" t="e">
        <f t="array" ref="Z446">_xlfn.IFS(H446=1,2,H446=3,1)</f>
        <v>#N/A</v>
      </c>
      <c r="AA446" s="62" t="e">
        <f t="shared" si="186"/>
        <v>#N/A</v>
      </c>
      <c r="AB446" s="62" t="e">
        <f t="shared" si="206"/>
        <v>#N/A</v>
      </c>
      <c r="AC446" s="62" t="e">
        <f t="shared" si="187"/>
        <v>#N/A</v>
      </c>
      <c r="AD446" s="62" t="e">
        <f t="shared" si="188"/>
        <v>#N/A</v>
      </c>
      <c r="AE446" s="62" t="e">
        <f t="shared" si="189"/>
        <v>#N/A</v>
      </c>
      <c r="AF446" s="62" t="e">
        <f t="shared" si="190"/>
        <v>#N/A</v>
      </c>
      <c r="AG446" s="62">
        <f t="shared" si="191"/>
        <v>0</v>
      </c>
      <c r="AH446" s="62" t="str">
        <f t="shared" si="192"/>
        <v/>
      </c>
      <c r="AI446" s="62">
        <f t="shared" si="193"/>
        <v>0</v>
      </c>
      <c r="AJ446" s="62" t="e">
        <f t="shared" si="194"/>
        <v>#VALUE!</v>
      </c>
      <c r="AK446" s="62" t="e">
        <f t="shared" si="195"/>
        <v>#N/A</v>
      </c>
      <c r="AL446" s="62" t="e">
        <f t="shared" si="196"/>
        <v>#N/A</v>
      </c>
      <c r="AM446" s="62">
        <f t="shared" si="197"/>
        <v>0</v>
      </c>
      <c r="AN446" s="62">
        <f t="shared" si="198"/>
        <v>0</v>
      </c>
      <c r="AO446" s="62"/>
      <c r="AP446" s="62" t="e">
        <f t="shared" si="199"/>
        <v>#N/A</v>
      </c>
      <c r="AQ446" s="62" t="e">
        <f t="shared" si="200"/>
        <v>#VALUE!</v>
      </c>
      <c r="AR446" s="62" t="str">
        <f t="shared" si="201"/>
        <v/>
      </c>
      <c r="AS446" s="62">
        <f t="shared" si="202"/>
        <v>0</v>
      </c>
      <c r="AT446" s="62">
        <f t="shared" si="203"/>
        <v>0</v>
      </c>
      <c r="AU446" s="62">
        <f t="shared" si="204"/>
        <v>0</v>
      </c>
    </row>
    <row r="447" spans="1:47" x14ac:dyDescent="0.2">
      <c r="A447" s="46">
        <f t="shared" si="178"/>
        <v>0</v>
      </c>
      <c r="B447" s="62" t="e">
        <f t="shared" si="179"/>
        <v>#N/A</v>
      </c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2">
        <f t="shared" si="180"/>
        <v>0</v>
      </c>
      <c r="N447" s="60"/>
      <c r="O447" s="60"/>
      <c r="P447" s="60" t="e">
        <f t="shared" si="181"/>
        <v>#N/A</v>
      </c>
      <c r="Q447" s="178"/>
      <c r="R447" s="60"/>
      <c r="S447" s="60"/>
      <c r="T447" s="60"/>
      <c r="U447" s="46" t="e">
        <f t="shared" si="182"/>
        <v>#N/A</v>
      </c>
      <c r="V447" s="62" t="e">
        <f t="shared" si="183"/>
        <v>#N/A</v>
      </c>
      <c r="W447" s="62" t="e">
        <f t="shared" si="205"/>
        <v>#N/A</v>
      </c>
      <c r="X447" s="62" t="e">
        <f t="shared" si="184"/>
        <v>#N/A</v>
      </c>
      <c r="Y447" s="62" t="e">
        <f t="shared" si="185"/>
        <v>#N/A</v>
      </c>
      <c r="Z447" s="62" t="e">
        <f t="array" ref="Z447">_xlfn.IFS(H447=1,2,H447=3,1)</f>
        <v>#N/A</v>
      </c>
      <c r="AA447" s="62" t="e">
        <f t="shared" si="186"/>
        <v>#N/A</v>
      </c>
      <c r="AB447" s="62" t="e">
        <f t="shared" si="206"/>
        <v>#N/A</v>
      </c>
      <c r="AC447" s="62" t="e">
        <f t="shared" si="187"/>
        <v>#N/A</v>
      </c>
      <c r="AD447" s="62" t="e">
        <f t="shared" si="188"/>
        <v>#N/A</v>
      </c>
      <c r="AE447" s="62" t="e">
        <f t="shared" si="189"/>
        <v>#N/A</v>
      </c>
      <c r="AF447" s="62" t="e">
        <f t="shared" si="190"/>
        <v>#N/A</v>
      </c>
      <c r="AG447" s="62">
        <f t="shared" si="191"/>
        <v>0</v>
      </c>
      <c r="AH447" s="62" t="str">
        <f t="shared" si="192"/>
        <v/>
      </c>
      <c r="AI447" s="62">
        <f t="shared" si="193"/>
        <v>0</v>
      </c>
      <c r="AJ447" s="62" t="e">
        <f t="shared" si="194"/>
        <v>#VALUE!</v>
      </c>
      <c r="AK447" s="62" t="e">
        <f t="shared" si="195"/>
        <v>#N/A</v>
      </c>
      <c r="AL447" s="62" t="e">
        <f t="shared" si="196"/>
        <v>#N/A</v>
      </c>
      <c r="AM447" s="62">
        <f t="shared" si="197"/>
        <v>0</v>
      </c>
      <c r="AN447" s="62">
        <f t="shared" si="198"/>
        <v>0</v>
      </c>
      <c r="AO447" s="62"/>
      <c r="AP447" s="62" t="e">
        <f t="shared" si="199"/>
        <v>#N/A</v>
      </c>
      <c r="AQ447" s="62" t="e">
        <f t="shared" si="200"/>
        <v>#VALUE!</v>
      </c>
      <c r="AR447" s="62" t="str">
        <f t="shared" si="201"/>
        <v/>
      </c>
      <c r="AS447" s="62">
        <f t="shared" si="202"/>
        <v>0</v>
      </c>
      <c r="AT447" s="62">
        <f t="shared" si="203"/>
        <v>0</v>
      </c>
      <c r="AU447" s="62">
        <f t="shared" si="204"/>
        <v>0</v>
      </c>
    </row>
    <row r="448" spans="1:47" x14ac:dyDescent="0.2">
      <c r="A448" s="46">
        <f t="shared" si="178"/>
        <v>0</v>
      </c>
      <c r="B448" s="62" t="e">
        <f t="shared" si="179"/>
        <v>#N/A</v>
      </c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2">
        <f t="shared" si="180"/>
        <v>0</v>
      </c>
      <c r="N448" s="60"/>
      <c r="O448" s="60"/>
      <c r="P448" s="60" t="e">
        <f t="shared" si="181"/>
        <v>#N/A</v>
      </c>
      <c r="Q448" s="178"/>
      <c r="R448" s="60"/>
      <c r="S448" s="60"/>
      <c r="T448" s="60"/>
      <c r="U448" s="46" t="e">
        <f t="shared" si="182"/>
        <v>#N/A</v>
      </c>
      <c r="V448" s="62" t="e">
        <f t="shared" si="183"/>
        <v>#N/A</v>
      </c>
      <c r="W448" s="62" t="e">
        <f t="shared" si="205"/>
        <v>#N/A</v>
      </c>
      <c r="X448" s="62" t="e">
        <f t="shared" si="184"/>
        <v>#N/A</v>
      </c>
      <c r="Y448" s="62" t="e">
        <f t="shared" si="185"/>
        <v>#N/A</v>
      </c>
      <c r="Z448" s="62" t="e">
        <f t="array" ref="Z448">_xlfn.IFS(H448=1,2,H448=3,1)</f>
        <v>#N/A</v>
      </c>
      <c r="AA448" s="62" t="e">
        <f t="shared" si="186"/>
        <v>#N/A</v>
      </c>
      <c r="AB448" s="62" t="e">
        <f t="shared" si="206"/>
        <v>#N/A</v>
      </c>
      <c r="AC448" s="62" t="e">
        <f t="shared" si="187"/>
        <v>#N/A</v>
      </c>
      <c r="AD448" s="62" t="e">
        <f t="shared" si="188"/>
        <v>#N/A</v>
      </c>
      <c r="AE448" s="62" t="e">
        <f t="shared" si="189"/>
        <v>#N/A</v>
      </c>
      <c r="AF448" s="62" t="e">
        <f t="shared" si="190"/>
        <v>#N/A</v>
      </c>
      <c r="AG448" s="62">
        <f t="shared" si="191"/>
        <v>0</v>
      </c>
      <c r="AH448" s="62" t="str">
        <f t="shared" si="192"/>
        <v/>
      </c>
      <c r="AI448" s="62">
        <f t="shared" si="193"/>
        <v>0</v>
      </c>
      <c r="AJ448" s="62" t="e">
        <f t="shared" si="194"/>
        <v>#VALUE!</v>
      </c>
      <c r="AK448" s="62" t="e">
        <f t="shared" si="195"/>
        <v>#N/A</v>
      </c>
      <c r="AL448" s="62" t="e">
        <f t="shared" si="196"/>
        <v>#N/A</v>
      </c>
      <c r="AM448" s="62">
        <f t="shared" si="197"/>
        <v>0</v>
      </c>
      <c r="AN448" s="62">
        <f t="shared" si="198"/>
        <v>0</v>
      </c>
      <c r="AO448" s="62"/>
      <c r="AP448" s="62" t="e">
        <f t="shared" si="199"/>
        <v>#N/A</v>
      </c>
      <c r="AQ448" s="62" t="e">
        <f t="shared" si="200"/>
        <v>#VALUE!</v>
      </c>
      <c r="AR448" s="62" t="str">
        <f t="shared" si="201"/>
        <v/>
      </c>
      <c r="AS448" s="62">
        <f t="shared" si="202"/>
        <v>0</v>
      </c>
      <c r="AT448" s="62">
        <f t="shared" si="203"/>
        <v>0</v>
      </c>
      <c r="AU448" s="62">
        <f t="shared" si="204"/>
        <v>0</v>
      </c>
    </row>
    <row r="449" spans="1:47" x14ac:dyDescent="0.2">
      <c r="A449" s="46">
        <f t="shared" si="178"/>
        <v>0</v>
      </c>
      <c r="B449" s="62" t="e">
        <f t="shared" si="179"/>
        <v>#N/A</v>
      </c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2">
        <f t="shared" si="180"/>
        <v>0</v>
      </c>
      <c r="N449" s="60"/>
      <c r="O449" s="60"/>
      <c r="P449" s="60" t="e">
        <f t="shared" si="181"/>
        <v>#N/A</v>
      </c>
      <c r="Q449" s="178"/>
      <c r="R449" s="60"/>
      <c r="S449" s="60"/>
      <c r="T449" s="60"/>
      <c r="U449" s="46" t="e">
        <f t="shared" si="182"/>
        <v>#N/A</v>
      </c>
      <c r="V449" s="62" t="e">
        <f t="shared" si="183"/>
        <v>#N/A</v>
      </c>
      <c r="W449" s="62" t="e">
        <f t="shared" si="205"/>
        <v>#N/A</v>
      </c>
      <c r="X449" s="62" t="e">
        <f t="shared" si="184"/>
        <v>#N/A</v>
      </c>
      <c r="Y449" s="62" t="e">
        <f t="shared" si="185"/>
        <v>#N/A</v>
      </c>
      <c r="Z449" s="62" t="e">
        <f t="array" ref="Z449">_xlfn.IFS(H449=1,2,H449=3,1)</f>
        <v>#N/A</v>
      </c>
      <c r="AA449" s="62" t="e">
        <f t="shared" si="186"/>
        <v>#N/A</v>
      </c>
      <c r="AB449" s="62" t="e">
        <f t="shared" si="206"/>
        <v>#N/A</v>
      </c>
      <c r="AC449" s="62" t="e">
        <f t="shared" si="187"/>
        <v>#N/A</v>
      </c>
      <c r="AD449" s="62" t="e">
        <f t="shared" si="188"/>
        <v>#N/A</v>
      </c>
      <c r="AE449" s="62" t="e">
        <f t="shared" si="189"/>
        <v>#N/A</v>
      </c>
      <c r="AF449" s="62" t="e">
        <f t="shared" si="190"/>
        <v>#N/A</v>
      </c>
      <c r="AG449" s="62">
        <f t="shared" si="191"/>
        <v>0</v>
      </c>
      <c r="AH449" s="62" t="str">
        <f t="shared" si="192"/>
        <v/>
      </c>
      <c r="AI449" s="62">
        <f t="shared" si="193"/>
        <v>0</v>
      </c>
      <c r="AJ449" s="62" t="e">
        <f t="shared" si="194"/>
        <v>#VALUE!</v>
      </c>
      <c r="AK449" s="62" t="e">
        <f t="shared" si="195"/>
        <v>#N/A</v>
      </c>
      <c r="AL449" s="62" t="e">
        <f t="shared" si="196"/>
        <v>#N/A</v>
      </c>
      <c r="AM449" s="62">
        <f t="shared" si="197"/>
        <v>0</v>
      </c>
      <c r="AN449" s="62">
        <f t="shared" si="198"/>
        <v>0</v>
      </c>
      <c r="AO449" s="62"/>
      <c r="AP449" s="62" t="e">
        <f t="shared" si="199"/>
        <v>#N/A</v>
      </c>
      <c r="AQ449" s="62" t="e">
        <f t="shared" si="200"/>
        <v>#VALUE!</v>
      </c>
      <c r="AR449" s="62" t="str">
        <f t="shared" si="201"/>
        <v/>
      </c>
      <c r="AS449" s="62">
        <f t="shared" si="202"/>
        <v>0</v>
      </c>
      <c r="AT449" s="62">
        <f t="shared" si="203"/>
        <v>0</v>
      </c>
      <c r="AU449" s="62">
        <f t="shared" si="204"/>
        <v>0</v>
      </c>
    </row>
    <row r="450" spans="1:47" x14ac:dyDescent="0.2">
      <c r="A450" s="46">
        <f t="shared" si="178"/>
        <v>0</v>
      </c>
      <c r="B450" s="62" t="e">
        <f t="shared" si="179"/>
        <v>#N/A</v>
      </c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2">
        <f t="shared" si="180"/>
        <v>0</v>
      </c>
      <c r="N450" s="60"/>
      <c r="O450" s="60"/>
      <c r="P450" s="60" t="e">
        <f t="shared" si="181"/>
        <v>#N/A</v>
      </c>
      <c r="Q450" s="178"/>
      <c r="R450" s="60"/>
      <c r="S450" s="60"/>
      <c r="T450" s="60"/>
      <c r="U450" s="46" t="e">
        <f t="shared" si="182"/>
        <v>#N/A</v>
      </c>
      <c r="V450" s="62" t="e">
        <f t="shared" si="183"/>
        <v>#N/A</v>
      </c>
      <c r="W450" s="62" t="e">
        <f t="shared" si="205"/>
        <v>#N/A</v>
      </c>
      <c r="X450" s="62" t="e">
        <f t="shared" si="184"/>
        <v>#N/A</v>
      </c>
      <c r="Y450" s="62" t="e">
        <f t="shared" si="185"/>
        <v>#N/A</v>
      </c>
      <c r="Z450" s="62" t="e">
        <f t="array" ref="Z450">_xlfn.IFS(H450=1,2,H450=3,1)</f>
        <v>#N/A</v>
      </c>
      <c r="AA450" s="62" t="e">
        <f t="shared" si="186"/>
        <v>#N/A</v>
      </c>
      <c r="AB450" s="62" t="e">
        <f t="shared" si="206"/>
        <v>#N/A</v>
      </c>
      <c r="AC450" s="62" t="e">
        <f t="shared" si="187"/>
        <v>#N/A</v>
      </c>
      <c r="AD450" s="62" t="e">
        <f t="shared" si="188"/>
        <v>#N/A</v>
      </c>
      <c r="AE450" s="62" t="e">
        <f t="shared" si="189"/>
        <v>#N/A</v>
      </c>
      <c r="AF450" s="62" t="e">
        <f t="shared" si="190"/>
        <v>#N/A</v>
      </c>
      <c r="AG450" s="62">
        <f t="shared" si="191"/>
        <v>0</v>
      </c>
      <c r="AH450" s="62" t="str">
        <f t="shared" si="192"/>
        <v/>
      </c>
      <c r="AI450" s="62">
        <f t="shared" si="193"/>
        <v>0</v>
      </c>
      <c r="AJ450" s="62" t="e">
        <f t="shared" si="194"/>
        <v>#VALUE!</v>
      </c>
      <c r="AK450" s="62" t="e">
        <f t="shared" si="195"/>
        <v>#N/A</v>
      </c>
      <c r="AL450" s="62" t="e">
        <f t="shared" si="196"/>
        <v>#N/A</v>
      </c>
      <c r="AM450" s="62">
        <f t="shared" si="197"/>
        <v>0</v>
      </c>
      <c r="AN450" s="62">
        <f t="shared" si="198"/>
        <v>0</v>
      </c>
      <c r="AO450" s="62"/>
      <c r="AP450" s="62" t="e">
        <f t="shared" si="199"/>
        <v>#N/A</v>
      </c>
      <c r="AQ450" s="62" t="e">
        <f t="shared" si="200"/>
        <v>#VALUE!</v>
      </c>
      <c r="AR450" s="62" t="str">
        <f t="shared" si="201"/>
        <v/>
      </c>
      <c r="AS450" s="62">
        <f t="shared" si="202"/>
        <v>0</v>
      </c>
      <c r="AT450" s="62">
        <f t="shared" si="203"/>
        <v>0</v>
      </c>
      <c r="AU450" s="62">
        <f t="shared" si="204"/>
        <v>0</v>
      </c>
    </row>
    <row r="451" spans="1:47" x14ac:dyDescent="0.2">
      <c r="A451" s="46">
        <f t="shared" ref="A451:A514" si="207">D451</f>
        <v>0</v>
      </c>
      <c r="B451" s="62" t="e">
        <f t="shared" ref="B451:B514" si="208">IFERROR(IF(VLOOKUP(AI451,Потребители_обозначение,4,FALSE)=1,VLOOKUP(AI451,Потребители_обозначение,2,FALSE)&amp;" "&amp;VLOOKUP(AJ451,Этаж_обозначение,2,FALSE)&amp;" Пом. №"&amp;AH451,VLOOKUP(AI451,Потребители_обозначение,2,FALSE)&amp;" Шлейф №"&amp;AJ451),VLOOKUP(D451,Потребители_обозначение,2,FALSE))</f>
        <v>#N/A</v>
      </c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2">
        <f t="shared" ref="M451:M514" si="209">IFERROR(IF(VLOOKUP(AI451,Потребители_обозначение,4,FALSE)=1,VLOOKUP(AI451,Потребители_обозначение,3,FALSE)*(G451*2-1)+I451+VLOOKUP(AJ451,Этаж_обозначение,3,FALSE)+VLOOKUP(AJ451,Этаж_обозначение,4,FALSE),VLOOKUP(AI451,Потребители_обозначение,3,FALSE)*(G451*2-1)+I451),I451)</f>
        <v>0</v>
      </c>
      <c r="N451" s="60"/>
      <c r="O451" s="60"/>
      <c r="P451" s="60" t="e">
        <f t="shared" ref="P451:P514" si="210">IF(VLOOKUP(AI451,Потребители_обозначение,5,FALSE)=2,_xlfn.IFS(H451=3,VLOOKUP(E451,Справочная_двигатели,8,FALSE),H451=1,VLOOKUP(E451,Справочная_двигатели,10,TRUE)),0.95)</f>
        <v>#N/A</v>
      </c>
      <c r="Q451" s="178"/>
      <c r="R451" s="60"/>
      <c r="S451" s="60"/>
      <c r="T451" s="60"/>
      <c r="U451" s="46" t="e">
        <f t="shared" ref="U451:U514" si="211">_xlfn.IFS(H451=1,E451*1000/220,H451=3,E451/0.38/1.732)</f>
        <v>#N/A</v>
      </c>
      <c r="V451" s="62" t="e">
        <f t="shared" ref="V451:V514" si="212">IF(S451=0,VLOOKUP(U451,Автомат_номиналы,2,TRUE),S451)</f>
        <v>#N/A</v>
      </c>
      <c r="W451" s="62" t="e">
        <f t="shared" si="205"/>
        <v>#N/A</v>
      </c>
      <c r="X451" s="62" t="e">
        <f t="shared" ref="X451:X514" si="213">VLOOKUP(W451,Кабель_сопротивление,3,FALSE)</f>
        <v>#N/A</v>
      </c>
      <c r="Y451" s="62" t="e">
        <f t="shared" ref="Y451:Y514" si="214">VLOOKUP(W451,Кабель_сопротивление,2,FALSE)</f>
        <v>#N/A</v>
      </c>
      <c r="Z451" s="62" t="e">
        <f t="array" ref="Z451">_xlfn.IFS(H451=1,2,H451=3,1)</f>
        <v>#N/A</v>
      </c>
      <c r="AA451" s="62" t="e">
        <f t="shared" ref="AA451:AA514" si="215">ROUND(SIN(ACOS(P451)),2)</f>
        <v>#N/A</v>
      </c>
      <c r="AB451" s="62" t="e">
        <f t="shared" si="206"/>
        <v>#N/A</v>
      </c>
      <c r="AC451" s="62" t="e">
        <f t="shared" ref="AC451:AC514" si="216">ROUNDUP(AB451/220*100,2)</f>
        <v>#N/A</v>
      </c>
      <c r="AD451" s="62" t="e">
        <f t="shared" ref="AD451:AD514" si="217">_xlfn.IFS(H451=3,380,H451=1,220)</f>
        <v>#N/A</v>
      </c>
      <c r="AE451" s="62" t="e">
        <f t="shared" ref="AE451:AE514" si="218">VLOOKUP(N451,Кабель_обозначение,2,FALSE)</f>
        <v>#N/A</v>
      </c>
      <c r="AF451" s="62" t="e">
        <f t="shared" ref="AF451:AF514" si="219">IF(VLOOKUP(N451,Кабель_обозначение,3,FALSE)=1,AE451&amp;" ("&amp;O451&amp;"х"&amp;W451&amp;")",AE451)</f>
        <v>#N/A</v>
      </c>
      <c r="AG451" s="62">
        <f t="shared" ref="AG451:AG514" si="220">IFERROR(IF(AC451&gt;4.5,1,2),0)</f>
        <v>0</v>
      </c>
      <c r="AH451" s="62" t="str">
        <f t="shared" ref="AH451:AH514" si="221">IFERROR(LEFT(AR451,SEARCH(".",AR451)-1),AR451)</f>
        <v/>
      </c>
      <c r="AI451" s="62">
        <f t="shared" ref="AI451:AI514" si="222">IFERROR(LEFT(A451,SEARCH(".",A451)-1),A451)</f>
        <v>0</v>
      </c>
      <c r="AJ451" s="62" t="e">
        <f t="shared" ref="AJ451:AJ514" si="223">IFERROR(LEFT(AQ451,SEARCH(".",AQ451)-1),AQ451)</f>
        <v>#VALUE!</v>
      </c>
      <c r="AK451" s="62" t="e">
        <f t="shared" ref="AK451:AK514" si="224">IF(C451=0,B451,C451)</f>
        <v>#N/A</v>
      </c>
      <c r="AL451" s="62" t="e">
        <f t="shared" ref="AL451:AL514" si="225">ROUNDUP(U451,2)</f>
        <v>#N/A</v>
      </c>
      <c r="AM451" s="62">
        <f t="shared" ref="AM451:AM514" si="226">E451</f>
        <v>0</v>
      </c>
      <c r="AN451" s="62">
        <f t="shared" ref="AN451:AN514" si="227">D451</f>
        <v>0</v>
      </c>
      <c r="AO451" s="62"/>
      <c r="AP451" s="62" t="e">
        <f t="shared" ref="AP451:AP514" si="228">IF(W451=0,AE451,AF451&amp;"
L="&amp;M451&amp;"-"&amp;AC451&amp;"%")</f>
        <v>#N/A</v>
      </c>
      <c r="AQ451" s="62" t="e">
        <f t="shared" ref="AQ451:AQ514" si="229">RIGHT(A451,LEN(A451)-SEARCH(".",A451))</f>
        <v>#VALUE!</v>
      </c>
      <c r="AR451" s="62" t="str">
        <f t="shared" ref="AR451:AR514" si="230">IFERROR(RIGHT(AQ451,LEN(AQ451)-SEARCH(".",AQ451)),"")</f>
        <v/>
      </c>
      <c r="AS451" s="62">
        <f t="shared" ref="AS451:AS514" si="231">IFERROR(IF(VLOOKUP(AI451,Потребители_обозначение,5,FALSE)=2,_xlfn.IFS(H451=3,VLOOKUP(E451,Справочная_двигатели,3,FALSE),H451=1,VLOOKUP(E451,Справочная_двигатели,5,TRUE)),0),0)</f>
        <v>0</v>
      </c>
      <c r="AT451" s="62">
        <f t="shared" ref="AT451:AT514" si="232">IFERROR(IF(VLOOKUP(AI451,Потребители_обозначение,5,FALSE)=3,VLOOKUP(E451,Справочная_ЛЭД,2,TRUE),0),0)</f>
        <v>0</v>
      </c>
      <c r="AU451" s="62">
        <f t="shared" ref="AU451:AU514" si="233">IF(AS451=0,AT451,AS451)</f>
        <v>0</v>
      </c>
    </row>
    <row r="452" spans="1:47" x14ac:dyDescent="0.2">
      <c r="A452" s="46">
        <f t="shared" si="207"/>
        <v>0</v>
      </c>
      <c r="B452" s="62" t="e">
        <f t="shared" si="208"/>
        <v>#N/A</v>
      </c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2">
        <f t="shared" si="209"/>
        <v>0</v>
      </c>
      <c r="N452" s="60"/>
      <c r="O452" s="60"/>
      <c r="P452" s="60" t="e">
        <f t="shared" si="210"/>
        <v>#N/A</v>
      </c>
      <c r="Q452" s="178"/>
      <c r="R452" s="60"/>
      <c r="S452" s="60"/>
      <c r="T452" s="60"/>
      <c r="U452" s="46" t="e">
        <f t="shared" si="211"/>
        <v>#N/A</v>
      </c>
      <c r="V452" s="62" t="e">
        <f t="shared" si="212"/>
        <v>#N/A</v>
      </c>
      <c r="W452" s="62" t="e">
        <f t="shared" si="205"/>
        <v>#N/A</v>
      </c>
      <c r="X452" s="62" t="e">
        <f t="shared" si="213"/>
        <v>#N/A</v>
      </c>
      <c r="Y452" s="62" t="e">
        <f t="shared" si="214"/>
        <v>#N/A</v>
      </c>
      <c r="Z452" s="62" t="e">
        <f t="array" ref="Z452">_xlfn.IFS(H452=1,2,H452=3,1)</f>
        <v>#N/A</v>
      </c>
      <c r="AA452" s="62" t="e">
        <f t="shared" si="215"/>
        <v>#N/A</v>
      </c>
      <c r="AB452" s="62" t="e">
        <f t="shared" si="206"/>
        <v>#N/A</v>
      </c>
      <c r="AC452" s="62" t="e">
        <f t="shared" si="216"/>
        <v>#N/A</v>
      </c>
      <c r="AD452" s="62" t="e">
        <f t="shared" si="217"/>
        <v>#N/A</v>
      </c>
      <c r="AE452" s="62" t="e">
        <f t="shared" si="218"/>
        <v>#N/A</v>
      </c>
      <c r="AF452" s="62" t="e">
        <f t="shared" si="219"/>
        <v>#N/A</v>
      </c>
      <c r="AG452" s="62">
        <f t="shared" si="220"/>
        <v>0</v>
      </c>
      <c r="AH452" s="62" t="str">
        <f t="shared" si="221"/>
        <v/>
      </c>
      <c r="AI452" s="62">
        <f t="shared" si="222"/>
        <v>0</v>
      </c>
      <c r="AJ452" s="62" t="e">
        <f t="shared" si="223"/>
        <v>#VALUE!</v>
      </c>
      <c r="AK452" s="62" t="e">
        <f t="shared" si="224"/>
        <v>#N/A</v>
      </c>
      <c r="AL452" s="62" t="e">
        <f t="shared" si="225"/>
        <v>#N/A</v>
      </c>
      <c r="AM452" s="62">
        <f t="shared" si="226"/>
        <v>0</v>
      </c>
      <c r="AN452" s="62">
        <f t="shared" si="227"/>
        <v>0</v>
      </c>
      <c r="AO452" s="62"/>
      <c r="AP452" s="62" t="e">
        <f t="shared" si="228"/>
        <v>#N/A</v>
      </c>
      <c r="AQ452" s="62" t="e">
        <f t="shared" si="229"/>
        <v>#VALUE!</v>
      </c>
      <c r="AR452" s="62" t="str">
        <f t="shared" si="230"/>
        <v/>
      </c>
      <c r="AS452" s="62">
        <f t="shared" si="231"/>
        <v>0</v>
      </c>
      <c r="AT452" s="62">
        <f t="shared" si="232"/>
        <v>0</v>
      </c>
      <c r="AU452" s="62">
        <f t="shared" si="233"/>
        <v>0</v>
      </c>
    </row>
    <row r="453" spans="1:47" x14ac:dyDescent="0.2">
      <c r="A453" s="46">
        <f t="shared" si="207"/>
        <v>0</v>
      </c>
      <c r="B453" s="62" t="e">
        <f t="shared" si="208"/>
        <v>#N/A</v>
      </c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2">
        <f t="shared" si="209"/>
        <v>0</v>
      </c>
      <c r="N453" s="60"/>
      <c r="O453" s="60"/>
      <c r="P453" s="60" t="e">
        <f t="shared" si="210"/>
        <v>#N/A</v>
      </c>
      <c r="Q453" s="178"/>
      <c r="R453" s="60"/>
      <c r="S453" s="60"/>
      <c r="T453" s="60"/>
      <c r="U453" s="46" t="e">
        <f t="shared" si="211"/>
        <v>#N/A</v>
      </c>
      <c r="V453" s="62" t="e">
        <f t="shared" si="212"/>
        <v>#N/A</v>
      </c>
      <c r="W453" s="62" t="e">
        <f t="shared" si="205"/>
        <v>#N/A</v>
      </c>
      <c r="X453" s="62" t="e">
        <f t="shared" si="213"/>
        <v>#N/A</v>
      </c>
      <c r="Y453" s="62" t="e">
        <f t="shared" si="214"/>
        <v>#N/A</v>
      </c>
      <c r="Z453" s="62" t="e">
        <f t="array" ref="Z453">_xlfn.IFS(H453=1,2,H453=3,1)</f>
        <v>#N/A</v>
      </c>
      <c r="AA453" s="62" t="e">
        <f t="shared" si="215"/>
        <v>#N/A</v>
      </c>
      <c r="AB453" s="62" t="e">
        <f t="shared" si="206"/>
        <v>#N/A</v>
      </c>
      <c r="AC453" s="62" t="e">
        <f t="shared" si="216"/>
        <v>#N/A</v>
      </c>
      <c r="AD453" s="62" t="e">
        <f t="shared" si="217"/>
        <v>#N/A</v>
      </c>
      <c r="AE453" s="62" t="e">
        <f t="shared" si="218"/>
        <v>#N/A</v>
      </c>
      <c r="AF453" s="62" t="e">
        <f t="shared" si="219"/>
        <v>#N/A</v>
      </c>
      <c r="AG453" s="62">
        <f t="shared" si="220"/>
        <v>0</v>
      </c>
      <c r="AH453" s="62" t="str">
        <f t="shared" si="221"/>
        <v/>
      </c>
      <c r="AI453" s="62">
        <f t="shared" si="222"/>
        <v>0</v>
      </c>
      <c r="AJ453" s="62" t="e">
        <f t="shared" si="223"/>
        <v>#VALUE!</v>
      </c>
      <c r="AK453" s="62" t="e">
        <f t="shared" si="224"/>
        <v>#N/A</v>
      </c>
      <c r="AL453" s="62" t="e">
        <f t="shared" si="225"/>
        <v>#N/A</v>
      </c>
      <c r="AM453" s="62">
        <f t="shared" si="226"/>
        <v>0</v>
      </c>
      <c r="AN453" s="62">
        <f t="shared" si="227"/>
        <v>0</v>
      </c>
      <c r="AO453" s="62"/>
      <c r="AP453" s="62" t="e">
        <f t="shared" si="228"/>
        <v>#N/A</v>
      </c>
      <c r="AQ453" s="62" t="e">
        <f t="shared" si="229"/>
        <v>#VALUE!</v>
      </c>
      <c r="AR453" s="62" t="str">
        <f t="shared" si="230"/>
        <v/>
      </c>
      <c r="AS453" s="62">
        <f t="shared" si="231"/>
        <v>0</v>
      </c>
      <c r="AT453" s="62">
        <f t="shared" si="232"/>
        <v>0</v>
      </c>
      <c r="AU453" s="62">
        <f t="shared" si="233"/>
        <v>0</v>
      </c>
    </row>
    <row r="454" spans="1:47" x14ac:dyDescent="0.2">
      <c r="A454" s="46">
        <f t="shared" si="207"/>
        <v>0</v>
      </c>
      <c r="B454" s="62" t="e">
        <f t="shared" si="208"/>
        <v>#N/A</v>
      </c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2">
        <f t="shared" si="209"/>
        <v>0</v>
      </c>
      <c r="N454" s="60"/>
      <c r="O454" s="60"/>
      <c r="P454" s="60" t="e">
        <f t="shared" si="210"/>
        <v>#N/A</v>
      </c>
      <c r="Q454" s="178"/>
      <c r="R454" s="60"/>
      <c r="S454" s="60"/>
      <c r="T454" s="60"/>
      <c r="U454" s="46" t="e">
        <f t="shared" si="211"/>
        <v>#N/A</v>
      </c>
      <c r="V454" s="62" t="e">
        <f t="shared" si="212"/>
        <v>#N/A</v>
      </c>
      <c r="W454" s="62" t="e">
        <f t="shared" si="205"/>
        <v>#N/A</v>
      </c>
      <c r="X454" s="62" t="e">
        <f t="shared" si="213"/>
        <v>#N/A</v>
      </c>
      <c r="Y454" s="62" t="e">
        <f t="shared" si="214"/>
        <v>#N/A</v>
      </c>
      <c r="Z454" s="62" t="e">
        <f t="array" ref="Z454">_xlfn.IFS(H454=1,2,H454=3,1)</f>
        <v>#N/A</v>
      </c>
      <c r="AA454" s="62" t="e">
        <f t="shared" si="215"/>
        <v>#N/A</v>
      </c>
      <c r="AB454" s="62" t="e">
        <f t="shared" si="206"/>
        <v>#N/A</v>
      </c>
      <c r="AC454" s="62" t="e">
        <f t="shared" si="216"/>
        <v>#N/A</v>
      </c>
      <c r="AD454" s="62" t="e">
        <f t="shared" si="217"/>
        <v>#N/A</v>
      </c>
      <c r="AE454" s="62" t="e">
        <f t="shared" si="218"/>
        <v>#N/A</v>
      </c>
      <c r="AF454" s="62" t="e">
        <f t="shared" si="219"/>
        <v>#N/A</v>
      </c>
      <c r="AG454" s="62">
        <f t="shared" si="220"/>
        <v>0</v>
      </c>
      <c r="AH454" s="62" t="str">
        <f t="shared" si="221"/>
        <v/>
      </c>
      <c r="AI454" s="62">
        <f t="shared" si="222"/>
        <v>0</v>
      </c>
      <c r="AJ454" s="62" t="e">
        <f t="shared" si="223"/>
        <v>#VALUE!</v>
      </c>
      <c r="AK454" s="62" t="e">
        <f t="shared" si="224"/>
        <v>#N/A</v>
      </c>
      <c r="AL454" s="62" t="e">
        <f t="shared" si="225"/>
        <v>#N/A</v>
      </c>
      <c r="AM454" s="62">
        <f t="shared" si="226"/>
        <v>0</v>
      </c>
      <c r="AN454" s="62">
        <f t="shared" si="227"/>
        <v>0</v>
      </c>
      <c r="AO454" s="62"/>
      <c r="AP454" s="62" t="e">
        <f t="shared" si="228"/>
        <v>#N/A</v>
      </c>
      <c r="AQ454" s="62" t="e">
        <f t="shared" si="229"/>
        <v>#VALUE!</v>
      </c>
      <c r="AR454" s="62" t="str">
        <f t="shared" si="230"/>
        <v/>
      </c>
      <c r="AS454" s="62">
        <f t="shared" si="231"/>
        <v>0</v>
      </c>
      <c r="AT454" s="62">
        <f t="shared" si="232"/>
        <v>0</v>
      </c>
      <c r="AU454" s="62">
        <f t="shared" si="233"/>
        <v>0</v>
      </c>
    </row>
    <row r="455" spans="1:47" x14ac:dyDescent="0.2">
      <c r="A455" s="46">
        <f t="shared" si="207"/>
        <v>0</v>
      </c>
      <c r="B455" s="62" t="e">
        <f t="shared" si="208"/>
        <v>#N/A</v>
      </c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2">
        <f t="shared" si="209"/>
        <v>0</v>
      </c>
      <c r="N455" s="60"/>
      <c r="O455" s="60"/>
      <c r="P455" s="60" t="e">
        <f t="shared" si="210"/>
        <v>#N/A</v>
      </c>
      <c r="Q455" s="178"/>
      <c r="R455" s="60"/>
      <c r="S455" s="60"/>
      <c r="T455" s="60"/>
      <c r="U455" s="46" t="e">
        <f t="shared" si="211"/>
        <v>#N/A</v>
      </c>
      <c r="V455" s="62" t="e">
        <f t="shared" si="212"/>
        <v>#N/A</v>
      </c>
      <c r="W455" s="62" t="e">
        <f t="shared" si="205"/>
        <v>#N/A</v>
      </c>
      <c r="X455" s="62" t="e">
        <f t="shared" si="213"/>
        <v>#N/A</v>
      </c>
      <c r="Y455" s="62" t="e">
        <f t="shared" si="214"/>
        <v>#N/A</v>
      </c>
      <c r="Z455" s="62" t="e">
        <f t="array" ref="Z455">_xlfn.IFS(H455=1,2,H455=3,1)</f>
        <v>#N/A</v>
      </c>
      <c r="AA455" s="62" t="e">
        <f t="shared" si="215"/>
        <v>#N/A</v>
      </c>
      <c r="AB455" s="62" t="e">
        <f t="shared" si="206"/>
        <v>#N/A</v>
      </c>
      <c r="AC455" s="62" t="e">
        <f t="shared" si="216"/>
        <v>#N/A</v>
      </c>
      <c r="AD455" s="62" t="e">
        <f t="shared" si="217"/>
        <v>#N/A</v>
      </c>
      <c r="AE455" s="62" t="e">
        <f t="shared" si="218"/>
        <v>#N/A</v>
      </c>
      <c r="AF455" s="62" t="e">
        <f t="shared" si="219"/>
        <v>#N/A</v>
      </c>
      <c r="AG455" s="62">
        <f t="shared" si="220"/>
        <v>0</v>
      </c>
      <c r="AH455" s="62" t="str">
        <f t="shared" si="221"/>
        <v/>
      </c>
      <c r="AI455" s="62">
        <f t="shared" si="222"/>
        <v>0</v>
      </c>
      <c r="AJ455" s="62" t="e">
        <f t="shared" si="223"/>
        <v>#VALUE!</v>
      </c>
      <c r="AK455" s="62" t="e">
        <f t="shared" si="224"/>
        <v>#N/A</v>
      </c>
      <c r="AL455" s="62" t="e">
        <f t="shared" si="225"/>
        <v>#N/A</v>
      </c>
      <c r="AM455" s="62">
        <f t="shared" si="226"/>
        <v>0</v>
      </c>
      <c r="AN455" s="62">
        <f t="shared" si="227"/>
        <v>0</v>
      </c>
      <c r="AO455" s="62"/>
      <c r="AP455" s="62" t="e">
        <f t="shared" si="228"/>
        <v>#N/A</v>
      </c>
      <c r="AQ455" s="62" t="e">
        <f t="shared" si="229"/>
        <v>#VALUE!</v>
      </c>
      <c r="AR455" s="62" t="str">
        <f t="shared" si="230"/>
        <v/>
      </c>
      <c r="AS455" s="62">
        <f t="shared" si="231"/>
        <v>0</v>
      </c>
      <c r="AT455" s="62">
        <f t="shared" si="232"/>
        <v>0</v>
      </c>
      <c r="AU455" s="62">
        <f t="shared" si="233"/>
        <v>0</v>
      </c>
    </row>
    <row r="456" spans="1:47" x14ac:dyDescent="0.2">
      <c r="A456" s="46">
        <f t="shared" si="207"/>
        <v>0</v>
      </c>
      <c r="B456" s="62" t="e">
        <f t="shared" si="208"/>
        <v>#N/A</v>
      </c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2">
        <f t="shared" si="209"/>
        <v>0</v>
      </c>
      <c r="N456" s="60"/>
      <c r="O456" s="60"/>
      <c r="P456" s="60" t="e">
        <f t="shared" si="210"/>
        <v>#N/A</v>
      </c>
      <c r="Q456" s="178"/>
      <c r="R456" s="60"/>
      <c r="S456" s="60"/>
      <c r="T456" s="60"/>
      <c r="U456" s="46" t="e">
        <f t="shared" si="211"/>
        <v>#N/A</v>
      </c>
      <c r="V456" s="62" t="e">
        <f t="shared" si="212"/>
        <v>#N/A</v>
      </c>
      <c r="W456" s="62" t="e">
        <f t="shared" si="205"/>
        <v>#N/A</v>
      </c>
      <c r="X456" s="62" t="e">
        <f t="shared" si="213"/>
        <v>#N/A</v>
      </c>
      <c r="Y456" s="62" t="e">
        <f t="shared" si="214"/>
        <v>#N/A</v>
      </c>
      <c r="Z456" s="62" t="e">
        <f t="array" ref="Z456">_xlfn.IFS(H456=1,2,H456=3,1)</f>
        <v>#N/A</v>
      </c>
      <c r="AA456" s="62" t="e">
        <f t="shared" si="215"/>
        <v>#N/A</v>
      </c>
      <c r="AB456" s="62" t="e">
        <f t="shared" si="206"/>
        <v>#N/A</v>
      </c>
      <c r="AC456" s="62" t="e">
        <f t="shared" si="216"/>
        <v>#N/A</v>
      </c>
      <c r="AD456" s="62" t="e">
        <f t="shared" si="217"/>
        <v>#N/A</v>
      </c>
      <c r="AE456" s="62" t="e">
        <f t="shared" si="218"/>
        <v>#N/A</v>
      </c>
      <c r="AF456" s="62" t="e">
        <f t="shared" si="219"/>
        <v>#N/A</v>
      </c>
      <c r="AG456" s="62">
        <f t="shared" si="220"/>
        <v>0</v>
      </c>
      <c r="AH456" s="62" t="str">
        <f t="shared" si="221"/>
        <v/>
      </c>
      <c r="AI456" s="62">
        <f t="shared" si="222"/>
        <v>0</v>
      </c>
      <c r="AJ456" s="62" t="e">
        <f t="shared" si="223"/>
        <v>#VALUE!</v>
      </c>
      <c r="AK456" s="62" t="e">
        <f t="shared" si="224"/>
        <v>#N/A</v>
      </c>
      <c r="AL456" s="62" t="e">
        <f t="shared" si="225"/>
        <v>#N/A</v>
      </c>
      <c r="AM456" s="62">
        <f t="shared" si="226"/>
        <v>0</v>
      </c>
      <c r="AN456" s="62">
        <f t="shared" si="227"/>
        <v>0</v>
      </c>
      <c r="AO456" s="62"/>
      <c r="AP456" s="62" t="e">
        <f t="shared" si="228"/>
        <v>#N/A</v>
      </c>
      <c r="AQ456" s="62" t="e">
        <f t="shared" si="229"/>
        <v>#VALUE!</v>
      </c>
      <c r="AR456" s="62" t="str">
        <f t="shared" si="230"/>
        <v/>
      </c>
      <c r="AS456" s="62">
        <f t="shared" si="231"/>
        <v>0</v>
      </c>
      <c r="AT456" s="62">
        <f t="shared" si="232"/>
        <v>0</v>
      </c>
      <c r="AU456" s="62">
        <f t="shared" si="233"/>
        <v>0</v>
      </c>
    </row>
    <row r="457" spans="1:47" x14ac:dyDescent="0.2">
      <c r="A457" s="46">
        <f t="shared" si="207"/>
        <v>0</v>
      </c>
      <c r="B457" s="62" t="e">
        <f t="shared" si="208"/>
        <v>#N/A</v>
      </c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2">
        <f t="shared" si="209"/>
        <v>0</v>
      </c>
      <c r="N457" s="60"/>
      <c r="O457" s="60"/>
      <c r="P457" s="60" t="e">
        <f t="shared" si="210"/>
        <v>#N/A</v>
      </c>
      <c r="Q457" s="178"/>
      <c r="R457" s="60"/>
      <c r="S457" s="60"/>
      <c r="T457" s="60"/>
      <c r="U457" s="46" t="e">
        <f t="shared" si="211"/>
        <v>#N/A</v>
      </c>
      <c r="V457" s="62" t="e">
        <f t="shared" si="212"/>
        <v>#N/A</v>
      </c>
      <c r="W457" s="62" t="e">
        <f t="shared" si="205"/>
        <v>#N/A</v>
      </c>
      <c r="X457" s="62" t="e">
        <f t="shared" si="213"/>
        <v>#N/A</v>
      </c>
      <c r="Y457" s="62" t="e">
        <f t="shared" si="214"/>
        <v>#N/A</v>
      </c>
      <c r="Z457" s="62" t="e">
        <f t="array" ref="Z457">_xlfn.IFS(H457=1,2,H457=3,1)</f>
        <v>#N/A</v>
      </c>
      <c r="AA457" s="62" t="e">
        <f t="shared" si="215"/>
        <v>#N/A</v>
      </c>
      <c r="AB457" s="62" t="e">
        <f t="shared" si="206"/>
        <v>#N/A</v>
      </c>
      <c r="AC457" s="62" t="e">
        <f t="shared" si="216"/>
        <v>#N/A</v>
      </c>
      <c r="AD457" s="62" t="e">
        <f t="shared" si="217"/>
        <v>#N/A</v>
      </c>
      <c r="AE457" s="62" t="e">
        <f t="shared" si="218"/>
        <v>#N/A</v>
      </c>
      <c r="AF457" s="62" t="e">
        <f t="shared" si="219"/>
        <v>#N/A</v>
      </c>
      <c r="AG457" s="62">
        <f t="shared" si="220"/>
        <v>0</v>
      </c>
      <c r="AH457" s="62" t="str">
        <f t="shared" si="221"/>
        <v/>
      </c>
      <c r="AI457" s="62">
        <f t="shared" si="222"/>
        <v>0</v>
      </c>
      <c r="AJ457" s="62" t="e">
        <f t="shared" si="223"/>
        <v>#VALUE!</v>
      </c>
      <c r="AK457" s="62" t="e">
        <f t="shared" si="224"/>
        <v>#N/A</v>
      </c>
      <c r="AL457" s="62" t="e">
        <f t="shared" si="225"/>
        <v>#N/A</v>
      </c>
      <c r="AM457" s="62">
        <f t="shared" si="226"/>
        <v>0</v>
      </c>
      <c r="AN457" s="62">
        <f t="shared" si="227"/>
        <v>0</v>
      </c>
      <c r="AO457" s="62"/>
      <c r="AP457" s="62" t="e">
        <f t="shared" si="228"/>
        <v>#N/A</v>
      </c>
      <c r="AQ457" s="62" t="e">
        <f t="shared" si="229"/>
        <v>#VALUE!</v>
      </c>
      <c r="AR457" s="62" t="str">
        <f t="shared" si="230"/>
        <v/>
      </c>
      <c r="AS457" s="62">
        <f t="shared" si="231"/>
        <v>0</v>
      </c>
      <c r="AT457" s="62">
        <f t="shared" si="232"/>
        <v>0</v>
      </c>
      <c r="AU457" s="62">
        <f t="shared" si="233"/>
        <v>0</v>
      </c>
    </row>
    <row r="458" spans="1:47" x14ac:dyDescent="0.2">
      <c r="A458" s="46">
        <f t="shared" si="207"/>
        <v>0</v>
      </c>
      <c r="B458" s="62" t="e">
        <f t="shared" si="208"/>
        <v>#N/A</v>
      </c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2">
        <f t="shared" si="209"/>
        <v>0</v>
      </c>
      <c r="N458" s="60"/>
      <c r="O458" s="60"/>
      <c r="P458" s="60" t="e">
        <f t="shared" si="210"/>
        <v>#N/A</v>
      </c>
      <c r="Q458" s="178"/>
      <c r="R458" s="60"/>
      <c r="S458" s="60"/>
      <c r="T458" s="60"/>
      <c r="U458" s="46" t="e">
        <f t="shared" si="211"/>
        <v>#N/A</v>
      </c>
      <c r="V458" s="62" t="e">
        <f t="shared" si="212"/>
        <v>#N/A</v>
      </c>
      <c r="W458" s="62" t="e">
        <f t="shared" si="205"/>
        <v>#N/A</v>
      </c>
      <c r="X458" s="62" t="e">
        <f t="shared" si="213"/>
        <v>#N/A</v>
      </c>
      <c r="Y458" s="62" t="e">
        <f t="shared" si="214"/>
        <v>#N/A</v>
      </c>
      <c r="Z458" s="62" t="e">
        <f t="array" ref="Z458">_xlfn.IFS(H458=1,2,H458=3,1)</f>
        <v>#N/A</v>
      </c>
      <c r="AA458" s="62" t="e">
        <f t="shared" si="215"/>
        <v>#N/A</v>
      </c>
      <c r="AB458" s="62" t="e">
        <f t="shared" si="206"/>
        <v>#N/A</v>
      </c>
      <c r="AC458" s="62" t="e">
        <f t="shared" si="216"/>
        <v>#N/A</v>
      </c>
      <c r="AD458" s="62" t="e">
        <f t="shared" si="217"/>
        <v>#N/A</v>
      </c>
      <c r="AE458" s="62" t="e">
        <f t="shared" si="218"/>
        <v>#N/A</v>
      </c>
      <c r="AF458" s="62" t="e">
        <f t="shared" si="219"/>
        <v>#N/A</v>
      </c>
      <c r="AG458" s="62">
        <f t="shared" si="220"/>
        <v>0</v>
      </c>
      <c r="AH458" s="62" t="str">
        <f t="shared" si="221"/>
        <v/>
      </c>
      <c r="AI458" s="62">
        <f t="shared" si="222"/>
        <v>0</v>
      </c>
      <c r="AJ458" s="62" t="e">
        <f t="shared" si="223"/>
        <v>#VALUE!</v>
      </c>
      <c r="AK458" s="62" t="e">
        <f t="shared" si="224"/>
        <v>#N/A</v>
      </c>
      <c r="AL458" s="62" t="e">
        <f t="shared" si="225"/>
        <v>#N/A</v>
      </c>
      <c r="AM458" s="62">
        <f t="shared" si="226"/>
        <v>0</v>
      </c>
      <c r="AN458" s="62">
        <f t="shared" si="227"/>
        <v>0</v>
      </c>
      <c r="AO458" s="62"/>
      <c r="AP458" s="62" t="e">
        <f t="shared" si="228"/>
        <v>#N/A</v>
      </c>
      <c r="AQ458" s="62" t="e">
        <f t="shared" si="229"/>
        <v>#VALUE!</v>
      </c>
      <c r="AR458" s="62" t="str">
        <f t="shared" si="230"/>
        <v/>
      </c>
      <c r="AS458" s="62">
        <f t="shared" si="231"/>
        <v>0</v>
      </c>
      <c r="AT458" s="62">
        <f t="shared" si="232"/>
        <v>0</v>
      </c>
      <c r="AU458" s="62">
        <f t="shared" si="233"/>
        <v>0</v>
      </c>
    </row>
    <row r="459" spans="1:47" x14ac:dyDescent="0.2">
      <c r="A459" s="46">
        <f t="shared" si="207"/>
        <v>0</v>
      </c>
      <c r="B459" s="62" t="e">
        <f t="shared" si="208"/>
        <v>#N/A</v>
      </c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2">
        <f t="shared" si="209"/>
        <v>0</v>
      </c>
      <c r="N459" s="60"/>
      <c r="O459" s="60"/>
      <c r="P459" s="60" t="e">
        <f t="shared" si="210"/>
        <v>#N/A</v>
      </c>
      <c r="Q459" s="178"/>
      <c r="R459" s="60"/>
      <c r="S459" s="60"/>
      <c r="T459" s="60"/>
      <c r="U459" s="46" t="e">
        <f t="shared" si="211"/>
        <v>#N/A</v>
      </c>
      <c r="V459" s="62" t="e">
        <f t="shared" si="212"/>
        <v>#N/A</v>
      </c>
      <c r="W459" s="62" t="e">
        <f t="shared" si="205"/>
        <v>#N/A</v>
      </c>
      <c r="X459" s="62" t="e">
        <f t="shared" si="213"/>
        <v>#N/A</v>
      </c>
      <c r="Y459" s="62" t="e">
        <f t="shared" si="214"/>
        <v>#N/A</v>
      </c>
      <c r="Z459" s="62" t="e">
        <f t="array" ref="Z459">_xlfn.IFS(H459=1,2,H459=3,1)</f>
        <v>#N/A</v>
      </c>
      <c r="AA459" s="62" t="e">
        <f t="shared" si="215"/>
        <v>#N/A</v>
      </c>
      <c r="AB459" s="62" t="e">
        <f t="shared" si="206"/>
        <v>#N/A</v>
      </c>
      <c r="AC459" s="62" t="e">
        <f t="shared" si="216"/>
        <v>#N/A</v>
      </c>
      <c r="AD459" s="62" t="e">
        <f t="shared" si="217"/>
        <v>#N/A</v>
      </c>
      <c r="AE459" s="62" t="e">
        <f t="shared" si="218"/>
        <v>#N/A</v>
      </c>
      <c r="AF459" s="62" t="e">
        <f t="shared" si="219"/>
        <v>#N/A</v>
      </c>
      <c r="AG459" s="62">
        <f t="shared" si="220"/>
        <v>0</v>
      </c>
      <c r="AH459" s="62" t="str">
        <f t="shared" si="221"/>
        <v/>
      </c>
      <c r="AI459" s="62">
        <f t="shared" si="222"/>
        <v>0</v>
      </c>
      <c r="AJ459" s="62" t="e">
        <f t="shared" si="223"/>
        <v>#VALUE!</v>
      </c>
      <c r="AK459" s="62" t="e">
        <f t="shared" si="224"/>
        <v>#N/A</v>
      </c>
      <c r="AL459" s="62" t="e">
        <f t="shared" si="225"/>
        <v>#N/A</v>
      </c>
      <c r="AM459" s="62">
        <f t="shared" si="226"/>
        <v>0</v>
      </c>
      <c r="AN459" s="62">
        <f t="shared" si="227"/>
        <v>0</v>
      </c>
      <c r="AO459" s="62"/>
      <c r="AP459" s="62" t="e">
        <f t="shared" si="228"/>
        <v>#N/A</v>
      </c>
      <c r="AQ459" s="62" t="e">
        <f t="shared" si="229"/>
        <v>#VALUE!</v>
      </c>
      <c r="AR459" s="62" t="str">
        <f t="shared" si="230"/>
        <v/>
      </c>
      <c r="AS459" s="62">
        <f t="shared" si="231"/>
        <v>0</v>
      </c>
      <c r="AT459" s="62">
        <f t="shared" si="232"/>
        <v>0</v>
      </c>
      <c r="AU459" s="62">
        <f t="shared" si="233"/>
        <v>0</v>
      </c>
    </row>
    <row r="460" spans="1:47" x14ac:dyDescent="0.2">
      <c r="A460" s="46">
        <f t="shared" si="207"/>
        <v>0</v>
      </c>
      <c r="B460" s="62" t="e">
        <f t="shared" si="208"/>
        <v>#N/A</v>
      </c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2">
        <f t="shared" si="209"/>
        <v>0</v>
      </c>
      <c r="N460" s="60"/>
      <c r="O460" s="60"/>
      <c r="P460" s="60" t="e">
        <f t="shared" si="210"/>
        <v>#N/A</v>
      </c>
      <c r="Q460" s="178"/>
      <c r="R460" s="60"/>
      <c r="S460" s="60"/>
      <c r="T460" s="60"/>
      <c r="U460" s="46" t="e">
        <f t="shared" si="211"/>
        <v>#N/A</v>
      </c>
      <c r="V460" s="62" t="e">
        <f t="shared" si="212"/>
        <v>#N/A</v>
      </c>
      <c r="W460" s="62" t="e">
        <f t="shared" si="205"/>
        <v>#N/A</v>
      </c>
      <c r="X460" s="62" t="e">
        <f t="shared" si="213"/>
        <v>#N/A</v>
      </c>
      <c r="Y460" s="62" t="e">
        <f t="shared" si="214"/>
        <v>#N/A</v>
      </c>
      <c r="Z460" s="62" t="e">
        <f t="array" ref="Z460">_xlfn.IFS(H460=1,2,H460=3,1)</f>
        <v>#N/A</v>
      </c>
      <c r="AA460" s="62" t="e">
        <f t="shared" si="215"/>
        <v>#N/A</v>
      </c>
      <c r="AB460" s="62" t="e">
        <f t="shared" si="206"/>
        <v>#N/A</v>
      </c>
      <c r="AC460" s="62" t="e">
        <f t="shared" si="216"/>
        <v>#N/A</v>
      </c>
      <c r="AD460" s="62" t="e">
        <f t="shared" si="217"/>
        <v>#N/A</v>
      </c>
      <c r="AE460" s="62" t="e">
        <f t="shared" si="218"/>
        <v>#N/A</v>
      </c>
      <c r="AF460" s="62" t="e">
        <f t="shared" si="219"/>
        <v>#N/A</v>
      </c>
      <c r="AG460" s="62">
        <f t="shared" si="220"/>
        <v>0</v>
      </c>
      <c r="AH460" s="62" t="str">
        <f t="shared" si="221"/>
        <v/>
      </c>
      <c r="AI460" s="62">
        <f t="shared" si="222"/>
        <v>0</v>
      </c>
      <c r="AJ460" s="62" t="e">
        <f t="shared" si="223"/>
        <v>#VALUE!</v>
      </c>
      <c r="AK460" s="62" t="e">
        <f t="shared" si="224"/>
        <v>#N/A</v>
      </c>
      <c r="AL460" s="62" t="e">
        <f t="shared" si="225"/>
        <v>#N/A</v>
      </c>
      <c r="AM460" s="62">
        <f t="shared" si="226"/>
        <v>0</v>
      </c>
      <c r="AN460" s="62">
        <f t="shared" si="227"/>
        <v>0</v>
      </c>
      <c r="AO460" s="62"/>
      <c r="AP460" s="62" t="e">
        <f t="shared" si="228"/>
        <v>#N/A</v>
      </c>
      <c r="AQ460" s="62" t="e">
        <f t="shared" si="229"/>
        <v>#VALUE!</v>
      </c>
      <c r="AR460" s="62" t="str">
        <f t="shared" si="230"/>
        <v/>
      </c>
      <c r="AS460" s="62">
        <f t="shared" si="231"/>
        <v>0</v>
      </c>
      <c r="AT460" s="62">
        <f t="shared" si="232"/>
        <v>0</v>
      </c>
      <c r="AU460" s="62">
        <f t="shared" si="233"/>
        <v>0</v>
      </c>
    </row>
    <row r="461" spans="1:47" ht="14.45" customHeight="1" thickBot="1" x14ac:dyDescent="0.25">
      <c r="A461" s="69">
        <f t="shared" si="207"/>
        <v>0</v>
      </c>
      <c r="B461" s="67" t="e">
        <f t="shared" si="208"/>
        <v>#N/A</v>
      </c>
      <c r="C461" s="68"/>
      <c r="D461" s="68"/>
      <c r="E461" s="68"/>
      <c r="F461" s="68"/>
      <c r="G461" s="68"/>
      <c r="H461" s="68"/>
      <c r="I461" s="68"/>
      <c r="J461" s="68"/>
      <c r="K461" s="60"/>
      <c r="L461" s="68"/>
      <c r="M461" s="67">
        <f t="shared" si="209"/>
        <v>0</v>
      </c>
      <c r="N461" s="60"/>
      <c r="O461" s="68"/>
      <c r="P461" s="68" t="e">
        <f t="shared" si="210"/>
        <v>#N/A</v>
      </c>
      <c r="Q461" s="181"/>
      <c r="R461" s="68"/>
      <c r="S461" s="68"/>
      <c r="T461" s="68"/>
      <c r="U461" s="69" t="e">
        <f t="shared" si="211"/>
        <v>#N/A</v>
      </c>
      <c r="V461" s="67" t="e">
        <f t="shared" si="212"/>
        <v>#N/A</v>
      </c>
      <c r="W461" s="67" t="e">
        <f t="shared" si="205"/>
        <v>#N/A</v>
      </c>
      <c r="X461" s="67" t="e">
        <f t="shared" si="213"/>
        <v>#N/A</v>
      </c>
      <c r="Y461" s="67" t="e">
        <f t="shared" si="214"/>
        <v>#N/A</v>
      </c>
      <c r="Z461" s="67" t="e">
        <f t="array" ref="Z461">_xlfn.IFS(H461=1,2,H461=3,1)</f>
        <v>#N/A</v>
      </c>
      <c r="AA461" s="67" t="e">
        <f t="shared" si="215"/>
        <v>#N/A</v>
      </c>
      <c r="AB461" s="67" t="e">
        <f t="shared" si="206"/>
        <v>#N/A</v>
      </c>
      <c r="AC461" s="67" t="e">
        <f t="shared" si="216"/>
        <v>#N/A</v>
      </c>
      <c r="AD461" s="67" t="e">
        <f t="shared" si="217"/>
        <v>#N/A</v>
      </c>
      <c r="AE461" s="67" t="e">
        <f t="shared" si="218"/>
        <v>#N/A</v>
      </c>
      <c r="AF461" s="67" t="e">
        <f t="shared" si="219"/>
        <v>#N/A</v>
      </c>
      <c r="AG461" s="67">
        <f t="shared" si="220"/>
        <v>0</v>
      </c>
      <c r="AH461" s="67" t="str">
        <f t="shared" si="221"/>
        <v/>
      </c>
      <c r="AI461" s="67">
        <f t="shared" si="222"/>
        <v>0</v>
      </c>
      <c r="AJ461" s="67" t="e">
        <f t="shared" si="223"/>
        <v>#VALUE!</v>
      </c>
      <c r="AK461" s="67" t="e">
        <f t="shared" si="224"/>
        <v>#N/A</v>
      </c>
      <c r="AL461" s="67" t="e">
        <f t="shared" si="225"/>
        <v>#N/A</v>
      </c>
      <c r="AM461" s="67">
        <f t="shared" si="226"/>
        <v>0</v>
      </c>
      <c r="AN461" s="67">
        <f t="shared" si="227"/>
        <v>0</v>
      </c>
      <c r="AO461" s="67"/>
      <c r="AP461" s="67" t="e">
        <f t="shared" si="228"/>
        <v>#N/A</v>
      </c>
      <c r="AQ461" s="67" t="e">
        <f t="shared" si="229"/>
        <v>#VALUE!</v>
      </c>
      <c r="AR461" s="67" t="str">
        <f t="shared" si="230"/>
        <v/>
      </c>
      <c r="AS461" s="67">
        <f t="shared" si="231"/>
        <v>0</v>
      </c>
      <c r="AT461" s="67">
        <f t="shared" si="232"/>
        <v>0</v>
      </c>
      <c r="AU461" s="67">
        <f t="shared" si="233"/>
        <v>0</v>
      </c>
    </row>
    <row r="462" spans="1:47" x14ac:dyDescent="0.2">
      <c r="A462" s="16">
        <f t="shared" si="207"/>
        <v>0</v>
      </c>
      <c r="B462" s="14" t="e">
        <f t="shared" si="208"/>
        <v>#N/A</v>
      </c>
      <c r="C462" s="71"/>
      <c r="D462" s="60"/>
      <c r="E462" s="60"/>
      <c r="F462" s="60"/>
      <c r="G462" s="60"/>
      <c r="H462" s="60"/>
      <c r="I462" s="60"/>
      <c r="J462" s="60"/>
      <c r="K462" s="60"/>
      <c r="L462" s="60"/>
      <c r="M462" s="14">
        <f t="shared" si="209"/>
        <v>0</v>
      </c>
      <c r="N462" s="60"/>
      <c r="O462" s="71"/>
      <c r="P462" s="71" t="e">
        <f t="shared" si="210"/>
        <v>#N/A</v>
      </c>
      <c r="Q462" s="180"/>
      <c r="R462" s="71"/>
      <c r="S462" s="71"/>
      <c r="T462" s="71"/>
      <c r="U462" s="16" t="e">
        <f t="shared" si="211"/>
        <v>#N/A</v>
      </c>
      <c r="V462" s="14" t="e">
        <f t="shared" si="212"/>
        <v>#N/A</v>
      </c>
      <c r="W462" s="14" t="e">
        <f t="shared" si="205"/>
        <v>#N/A</v>
      </c>
      <c r="X462" s="14" t="e">
        <f t="shared" si="213"/>
        <v>#N/A</v>
      </c>
      <c r="Y462" s="14" t="e">
        <f t="shared" si="214"/>
        <v>#N/A</v>
      </c>
      <c r="Z462" s="14" t="e">
        <f t="array" ref="Z462">_xlfn.IFS(H462=1,2,H462=3,1)</f>
        <v>#N/A</v>
      </c>
      <c r="AA462" s="14" t="e">
        <f t="shared" si="215"/>
        <v>#N/A</v>
      </c>
      <c r="AB462" s="14" t="e">
        <f t="shared" si="206"/>
        <v>#N/A</v>
      </c>
      <c r="AC462" s="14" t="e">
        <f t="shared" si="216"/>
        <v>#N/A</v>
      </c>
      <c r="AD462" s="14" t="e">
        <f t="shared" si="217"/>
        <v>#N/A</v>
      </c>
      <c r="AE462" s="14" t="e">
        <f t="shared" si="218"/>
        <v>#N/A</v>
      </c>
      <c r="AF462" s="14" t="e">
        <f t="shared" si="219"/>
        <v>#N/A</v>
      </c>
      <c r="AG462" s="14">
        <f t="shared" si="220"/>
        <v>0</v>
      </c>
      <c r="AH462" s="14" t="str">
        <f t="shared" si="221"/>
        <v/>
      </c>
      <c r="AI462" s="14">
        <f t="shared" si="222"/>
        <v>0</v>
      </c>
      <c r="AJ462" s="14" t="e">
        <f t="shared" si="223"/>
        <v>#VALUE!</v>
      </c>
      <c r="AK462" s="14" t="e">
        <f t="shared" si="224"/>
        <v>#N/A</v>
      </c>
      <c r="AL462" s="14" t="e">
        <f t="shared" si="225"/>
        <v>#N/A</v>
      </c>
      <c r="AM462" s="14">
        <f t="shared" si="226"/>
        <v>0</v>
      </c>
      <c r="AN462" s="14">
        <f t="shared" si="227"/>
        <v>0</v>
      </c>
      <c r="AO462" s="14"/>
      <c r="AP462" s="14" t="e">
        <f t="shared" si="228"/>
        <v>#N/A</v>
      </c>
      <c r="AQ462" s="14" t="e">
        <f t="shared" si="229"/>
        <v>#VALUE!</v>
      </c>
      <c r="AR462" s="14" t="str">
        <f t="shared" si="230"/>
        <v/>
      </c>
      <c r="AS462" s="14">
        <f t="shared" si="231"/>
        <v>0</v>
      </c>
      <c r="AT462" s="14">
        <f t="shared" si="232"/>
        <v>0</v>
      </c>
      <c r="AU462" s="14">
        <f t="shared" si="233"/>
        <v>0</v>
      </c>
    </row>
    <row r="463" spans="1:47" x14ac:dyDescent="0.2">
      <c r="A463" s="46">
        <f t="shared" si="207"/>
        <v>0</v>
      </c>
      <c r="B463" s="62" t="e">
        <f t="shared" si="208"/>
        <v>#N/A</v>
      </c>
      <c r="C463" s="60"/>
      <c r="D463" s="71"/>
      <c r="E463" s="71"/>
      <c r="F463" s="71"/>
      <c r="G463" s="71"/>
      <c r="H463" s="71"/>
      <c r="I463" s="71"/>
      <c r="J463" s="71"/>
      <c r="K463" s="60"/>
      <c r="L463" s="71"/>
      <c r="M463" s="62">
        <f t="shared" si="209"/>
        <v>0</v>
      </c>
      <c r="N463" s="60"/>
      <c r="O463" s="60"/>
      <c r="P463" s="60" t="e">
        <f t="shared" si="210"/>
        <v>#N/A</v>
      </c>
      <c r="Q463" s="178"/>
      <c r="R463" s="60"/>
      <c r="S463" s="60"/>
      <c r="T463" s="60"/>
      <c r="U463" s="46" t="e">
        <f t="shared" si="211"/>
        <v>#N/A</v>
      </c>
      <c r="V463" s="62" t="e">
        <f t="shared" si="212"/>
        <v>#N/A</v>
      </c>
      <c r="W463" s="62" t="e">
        <f t="shared" si="205"/>
        <v>#N/A</v>
      </c>
      <c r="X463" s="62" t="e">
        <f t="shared" si="213"/>
        <v>#N/A</v>
      </c>
      <c r="Y463" s="62" t="e">
        <f t="shared" si="214"/>
        <v>#N/A</v>
      </c>
      <c r="Z463" s="62" t="e">
        <f t="array" ref="Z463">_xlfn.IFS(H463=1,2,H463=3,1)</f>
        <v>#N/A</v>
      </c>
      <c r="AA463" s="62" t="e">
        <f t="shared" si="215"/>
        <v>#N/A</v>
      </c>
      <c r="AB463" s="62" t="e">
        <f t="shared" si="206"/>
        <v>#N/A</v>
      </c>
      <c r="AC463" s="62" t="e">
        <f t="shared" si="216"/>
        <v>#N/A</v>
      </c>
      <c r="AD463" s="62" t="e">
        <f t="shared" si="217"/>
        <v>#N/A</v>
      </c>
      <c r="AE463" s="62" t="e">
        <f t="shared" si="218"/>
        <v>#N/A</v>
      </c>
      <c r="AF463" s="62" t="e">
        <f t="shared" si="219"/>
        <v>#N/A</v>
      </c>
      <c r="AG463" s="62">
        <f t="shared" si="220"/>
        <v>0</v>
      </c>
      <c r="AH463" s="62" t="str">
        <f t="shared" si="221"/>
        <v/>
      </c>
      <c r="AI463" s="62">
        <f t="shared" si="222"/>
        <v>0</v>
      </c>
      <c r="AJ463" s="62" t="e">
        <f t="shared" si="223"/>
        <v>#VALUE!</v>
      </c>
      <c r="AK463" s="62" t="e">
        <f t="shared" si="224"/>
        <v>#N/A</v>
      </c>
      <c r="AL463" s="62" t="e">
        <f t="shared" si="225"/>
        <v>#N/A</v>
      </c>
      <c r="AM463" s="62">
        <f t="shared" si="226"/>
        <v>0</v>
      </c>
      <c r="AN463" s="62">
        <f t="shared" si="227"/>
        <v>0</v>
      </c>
      <c r="AO463" s="62"/>
      <c r="AP463" s="62" t="e">
        <f t="shared" si="228"/>
        <v>#N/A</v>
      </c>
      <c r="AQ463" s="62" t="e">
        <f t="shared" si="229"/>
        <v>#VALUE!</v>
      </c>
      <c r="AR463" s="62" t="str">
        <f t="shared" si="230"/>
        <v/>
      </c>
      <c r="AS463" s="62">
        <f t="shared" si="231"/>
        <v>0</v>
      </c>
      <c r="AT463" s="62">
        <f t="shared" si="232"/>
        <v>0</v>
      </c>
      <c r="AU463" s="62">
        <f t="shared" si="233"/>
        <v>0</v>
      </c>
    </row>
    <row r="464" spans="1:47" x14ac:dyDescent="0.2">
      <c r="A464" s="46">
        <f t="shared" si="207"/>
        <v>0</v>
      </c>
      <c r="B464" s="62" t="e">
        <f t="shared" si="208"/>
        <v>#N/A</v>
      </c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2">
        <f t="shared" si="209"/>
        <v>0</v>
      </c>
      <c r="N464" s="60"/>
      <c r="O464" s="60"/>
      <c r="P464" s="60" t="e">
        <f t="shared" si="210"/>
        <v>#N/A</v>
      </c>
      <c r="Q464" s="178"/>
      <c r="R464" s="60"/>
      <c r="S464" s="60"/>
      <c r="T464" s="60"/>
      <c r="U464" s="46" t="e">
        <f t="shared" si="211"/>
        <v>#N/A</v>
      </c>
      <c r="V464" s="62" t="e">
        <f t="shared" si="212"/>
        <v>#N/A</v>
      </c>
      <c r="W464" s="62" t="e">
        <f t="shared" si="205"/>
        <v>#N/A</v>
      </c>
      <c r="X464" s="62" t="e">
        <f t="shared" si="213"/>
        <v>#N/A</v>
      </c>
      <c r="Y464" s="62" t="e">
        <f t="shared" si="214"/>
        <v>#N/A</v>
      </c>
      <c r="Z464" s="62" t="e">
        <f t="array" ref="Z464">_xlfn.IFS(H464=1,2,H464=3,1)</f>
        <v>#N/A</v>
      </c>
      <c r="AA464" s="62" t="e">
        <f t="shared" si="215"/>
        <v>#N/A</v>
      </c>
      <c r="AB464" s="62" t="e">
        <f t="shared" si="206"/>
        <v>#N/A</v>
      </c>
      <c r="AC464" s="62" t="e">
        <f t="shared" si="216"/>
        <v>#N/A</v>
      </c>
      <c r="AD464" s="62" t="e">
        <f t="shared" si="217"/>
        <v>#N/A</v>
      </c>
      <c r="AE464" s="62" t="e">
        <f t="shared" si="218"/>
        <v>#N/A</v>
      </c>
      <c r="AF464" s="62" t="e">
        <f t="shared" si="219"/>
        <v>#N/A</v>
      </c>
      <c r="AG464" s="62">
        <f t="shared" si="220"/>
        <v>0</v>
      </c>
      <c r="AH464" s="62" t="str">
        <f t="shared" si="221"/>
        <v/>
      </c>
      <c r="AI464" s="62">
        <f t="shared" si="222"/>
        <v>0</v>
      </c>
      <c r="AJ464" s="62" t="e">
        <f t="shared" si="223"/>
        <v>#VALUE!</v>
      </c>
      <c r="AK464" s="62" t="e">
        <f t="shared" si="224"/>
        <v>#N/A</v>
      </c>
      <c r="AL464" s="62" t="e">
        <f t="shared" si="225"/>
        <v>#N/A</v>
      </c>
      <c r="AM464" s="62">
        <f t="shared" si="226"/>
        <v>0</v>
      </c>
      <c r="AN464" s="62">
        <f t="shared" si="227"/>
        <v>0</v>
      </c>
      <c r="AO464" s="62"/>
      <c r="AP464" s="62" t="e">
        <f t="shared" si="228"/>
        <v>#N/A</v>
      </c>
      <c r="AQ464" s="62" t="e">
        <f t="shared" si="229"/>
        <v>#VALUE!</v>
      </c>
      <c r="AR464" s="62" t="str">
        <f t="shared" si="230"/>
        <v/>
      </c>
      <c r="AS464" s="62">
        <f t="shared" si="231"/>
        <v>0</v>
      </c>
      <c r="AT464" s="62">
        <f t="shared" si="232"/>
        <v>0</v>
      </c>
      <c r="AU464" s="62">
        <f t="shared" si="233"/>
        <v>0</v>
      </c>
    </row>
    <row r="465" spans="1:47" x14ac:dyDescent="0.2">
      <c r="A465" s="46">
        <f t="shared" si="207"/>
        <v>0</v>
      </c>
      <c r="B465" s="62" t="e">
        <f t="shared" si="208"/>
        <v>#N/A</v>
      </c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2">
        <f t="shared" si="209"/>
        <v>0</v>
      </c>
      <c r="N465" s="60"/>
      <c r="O465" s="60"/>
      <c r="P465" s="60" t="e">
        <f t="shared" si="210"/>
        <v>#N/A</v>
      </c>
      <c r="Q465" s="178"/>
      <c r="R465" s="60"/>
      <c r="S465" s="60"/>
      <c r="T465" s="60"/>
      <c r="U465" s="46" t="e">
        <f t="shared" si="211"/>
        <v>#N/A</v>
      </c>
      <c r="V465" s="62" t="e">
        <f t="shared" si="212"/>
        <v>#N/A</v>
      </c>
      <c r="W465" s="62" t="e">
        <f t="shared" si="205"/>
        <v>#N/A</v>
      </c>
      <c r="X465" s="62" t="e">
        <f t="shared" si="213"/>
        <v>#N/A</v>
      </c>
      <c r="Y465" s="62" t="e">
        <f t="shared" si="214"/>
        <v>#N/A</v>
      </c>
      <c r="Z465" s="62" t="e">
        <f t="array" ref="Z465">_xlfn.IFS(H465=1,2,H465=3,1)</f>
        <v>#N/A</v>
      </c>
      <c r="AA465" s="62" t="e">
        <f t="shared" si="215"/>
        <v>#N/A</v>
      </c>
      <c r="AB465" s="62" t="e">
        <f t="shared" si="206"/>
        <v>#N/A</v>
      </c>
      <c r="AC465" s="62" t="e">
        <f t="shared" si="216"/>
        <v>#N/A</v>
      </c>
      <c r="AD465" s="62" t="e">
        <f t="shared" si="217"/>
        <v>#N/A</v>
      </c>
      <c r="AE465" s="62" t="e">
        <f t="shared" si="218"/>
        <v>#N/A</v>
      </c>
      <c r="AF465" s="62" t="e">
        <f t="shared" si="219"/>
        <v>#N/A</v>
      </c>
      <c r="AG465" s="62">
        <f t="shared" si="220"/>
        <v>0</v>
      </c>
      <c r="AH465" s="62" t="str">
        <f t="shared" si="221"/>
        <v/>
      </c>
      <c r="AI465" s="62">
        <f t="shared" si="222"/>
        <v>0</v>
      </c>
      <c r="AJ465" s="62" t="e">
        <f t="shared" si="223"/>
        <v>#VALUE!</v>
      </c>
      <c r="AK465" s="62" t="e">
        <f t="shared" si="224"/>
        <v>#N/A</v>
      </c>
      <c r="AL465" s="62" t="e">
        <f t="shared" si="225"/>
        <v>#N/A</v>
      </c>
      <c r="AM465" s="62">
        <f t="shared" si="226"/>
        <v>0</v>
      </c>
      <c r="AN465" s="62">
        <f t="shared" si="227"/>
        <v>0</v>
      </c>
      <c r="AO465" s="62"/>
      <c r="AP465" s="62" t="e">
        <f t="shared" si="228"/>
        <v>#N/A</v>
      </c>
      <c r="AQ465" s="62" t="e">
        <f t="shared" si="229"/>
        <v>#VALUE!</v>
      </c>
      <c r="AR465" s="62" t="str">
        <f t="shared" si="230"/>
        <v/>
      </c>
      <c r="AS465" s="62">
        <f t="shared" si="231"/>
        <v>0</v>
      </c>
      <c r="AT465" s="62">
        <f t="shared" si="232"/>
        <v>0</v>
      </c>
      <c r="AU465" s="62">
        <f t="shared" si="233"/>
        <v>0</v>
      </c>
    </row>
    <row r="466" spans="1:47" x14ac:dyDescent="0.2">
      <c r="A466" s="46">
        <f t="shared" si="207"/>
        <v>0</v>
      </c>
      <c r="B466" s="62" t="e">
        <f t="shared" si="208"/>
        <v>#N/A</v>
      </c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2">
        <f t="shared" si="209"/>
        <v>0</v>
      </c>
      <c r="N466" s="60"/>
      <c r="O466" s="60"/>
      <c r="P466" s="60" t="e">
        <f t="shared" si="210"/>
        <v>#N/A</v>
      </c>
      <c r="Q466" s="178"/>
      <c r="R466" s="60"/>
      <c r="S466" s="60"/>
      <c r="T466" s="60"/>
      <c r="U466" s="46" t="e">
        <f t="shared" si="211"/>
        <v>#N/A</v>
      </c>
      <c r="V466" s="62" t="e">
        <f t="shared" si="212"/>
        <v>#N/A</v>
      </c>
      <c r="W466" s="62" t="e">
        <f t="shared" si="205"/>
        <v>#N/A</v>
      </c>
      <c r="X466" s="62" t="e">
        <f t="shared" si="213"/>
        <v>#N/A</v>
      </c>
      <c r="Y466" s="62" t="e">
        <f t="shared" si="214"/>
        <v>#N/A</v>
      </c>
      <c r="Z466" s="62" t="e">
        <f t="array" ref="Z466">_xlfn.IFS(H466=1,2,H466=3,1)</f>
        <v>#N/A</v>
      </c>
      <c r="AA466" s="62" t="e">
        <f t="shared" si="215"/>
        <v>#N/A</v>
      </c>
      <c r="AB466" s="62" t="e">
        <f t="shared" si="206"/>
        <v>#N/A</v>
      </c>
      <c r="AC466" s="62" t="e">
        <f t="shared" si="216"/>
        <v>#N/A</v>
      </c>
      <c r="AD466" s="62" t="e">
        <f t="shared" si="217"/>
        <v>#N/A</v>
      </c>
      <c r="AE466" s="62" t="e">
        <f t="shared" si="218"/>
        <v>#N/A</v>
      </c>
      <c r="AF466" s="62" t="e">
        <f t="shared" si="219"/>
        <v>#N/A</v>
      </c>
      <c r="AG466" s="62">
        <f t="shared" si="220"/>
        <v>0</v>
      </c>
      <c r="AH466" s="62" t="str">
        <f t="shared" si="221"/>
        <v/>
      </c>
      <c r="AI466" s="62">
        <f t="shared" si="222"/>
        <v>0</v>
      </c>
      <c r="AJ466" s="62" t="e">
        <f t="shared" si="223"/>
        <v>#VALUE!</v>
      </c>
      <c r="AK466" s="62" t="e">
        <f t="shared" si="224"/>
        <v>#N/A</v>
      </c>
      <c r="AL466" s="62" t="e">
        <f t="shared" si="225"/>
        <v>#N/A</v>
      </c>
      <c r="AM466" s="62">
        <f t="shared" si="226"/>
        <v>0</v>
      </c>
      <c r="AN466" s="62">
        <f t="shared" si="227"/>
        <v>0</v>
      </c>
      <c r="AO466" s="62"/>
      <c r="AP466" s="62" t="e">
        <f t="shared" si="228"/>
        <v>#N/A</v>
      </c>
      <c r="AQ466" s="62" t="e">
        <f t="shared" si="229"/>
        <v>#VALUE!</v>
      </c>
      <c r="AR466" s="62" t="str">
        <f t="shared" si="230"/>
        <v/>
      </c>
      <c r="AS466" s="62">
        <f t="shared" si="231"/>
        <v>0</v>
      </c>
      <c r="AT466" s="62">
        <f t="shared" si="232"/>
        <v>0</v>
      </c>
      <c r="AU466" s="62">
        <f t="shared" si="233"/>
        <v>0</v>
      </c>
    </row>
    <row r="467" spans="1:47" x14ac:dyDescent="0.2">
      <c r="A467" s="46">
        <f t="shared" si="207"/>
        <v>0</v>
      </c>
      <c r="B467" s="62" t="e">
        <f t="shared" si="208"/>
        <v>#N/A</v>
      </c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2">
        <f t="shared" si="209"/>
        <v>0</v>
      </c>
      <c r="N467" s="60"/>
      <c r="O467" s="60"/>
      <c r="P467" s="60" t="e">
        <f t="shared" si="210"/>
        <v>#N/A</v>
      </c>
      <c r="Q467" s="178"/>
      <c r="R467" s="60"/>
      <c r="S467" s="60"/>
      <c r="T467" s="60"/>
      <c r="U467" s="46" t="e">
        <f t="shared" si="211"/>
        <v>#N/A</v>
      </c>
      <c r="V467" s="62" t="e">
        <f t="shared" si="212"/>
        <v>#N/A</v>
      </c>
      <c r="W467" s="62" t="e">
        <f t="shared" si="205"/>
        <v>#N/A</v>
      </c>
      <c r="X467" s="62" t="e">
        <f t="shared" si="213"/>
        <v>#N/A</v>
      </c>
      <c r="Y467" s="62" t="e">
        <f t="shared" si="214"/>
        <v>#N/A</v>
      </c>
      <c r="Z467" s="62" t="e">
        <f t="array" ref="Z467">_xlfn.IFS(H467=1,2,H467=3,1)</f>
        <v>#N/A</v>
      </c>
      <c r="AA467" s="62" t="e">
        <f t="shared" si="215"/>
        <v>#N/A</v>
      </c>
      <c r="AB467" s="62" t="e">
        <f t="shared" si="206"/>
        <v>#N/A</v>
      </c>
      <c r="AC467" s="62" t="e">
        <f t="shared" si="216"/>
        <v>#N/A</v>
      </c>
      <c r="AD467" s="62" t="e">
        <f t="shared" si="217"/>
        <v>#N/A</v>
      </c>
      <c r="AE467" s="62" t="e">
        <f t="shared" si="218"/>
        <v>#N/A</v>
      </c>
      <c r="AF467" s="62" t="e">
        <f t="shared" si="219"/>
        <v>#N/A</v>
      </c>
      <c r="AG467" s="62">
        <f t="shared" si="220"/>
        <v>0</v>
      </c>
      <c r="AH467" s="62" t="str">
        <f t="shared" si="221"/>
        <v/>
      </c>
      <c r="AI467" s="62">
        <f t="shared" si="222"/>
        <v>0</v>
      </c>
      <c r="AJ467" s="62" t="e">
        <f t="shared" si="223"/>
        <v>#VALUE!</v>
      </c>
      <c r="AK467" s="62" t="e">
        <f t="shared" si="224"/>
        <v>#N/A</v>
      </c>
      <c r="AL467" s="62" t="e">
        <f t="shared" si="225"/>
        <v>#N/A</v>
      </c>
      <c r="AM467" s="62">
        <f t="shared" si="226"/>
        <v>0</v>
      </c>
      <c r="AN467" s="62">
        <f t="shared" si="227"/>
        <v>0</v>
      </c>
      <c r="AO467" s="62"/>
      <c r="AP467" s="62" t="e">
        <f t="shared" si="228"/>
        <v>#N/A</v>
      </c>
      <c r="AQ467" s="62" t="e">
        <f t="shared" si="229"/>
        <v>#VALUE!</v>
      </c>
      <c r="AR467" s="62" t="str">
        <f t="shared" si="230"/>
        <v/>
      </c>
      <c r="AS467" s="62">
        <f t="shared" si="231"/>
        <v>0</v>
      </c>
      <c r="AT467" s="62">
        <f t="shared" si="232"/>
        <v>0</v>
      </c>
      <c r="AU467" s="62">
        <f t="shared" si="233"/>
        <v>0</v>
      </c>
    </row>
    <row r="468" spans="1:47" x14ac:dyDescent="0.2">
      <c r="A468" s="46">
        <f t="shared" si="207"/>
        <v>0</v>
      </c>
      <c r="B468" s="62" t="e">
        <f t="shared" si="208"/>
        <v>#N/A</v>
      </c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2">
        <f t="shared" si="209"/>
        <v>0</v>
      </c>
      <c r="N468" s="60"/>
      <c r="O468" s="60"/>
      <c r="P468" s="60" t="e">
        <f t="shared" si="210"/>
        <v>#N/A</v>
      </c>
      <c r="Q468" s="178"/>
      <c r="R468" s="60"/>
      <c r="S468" s="60"/>
      <c r="T468" s="60"/>
      <c r="U468" s="46" t="e">
        <f t="shared" si="211"/>
        <v>#N/A</v>
      </c>
      <c r="V468" s="62" t="e">
        <f t="shared" si="212"/>
        <v>#N/A</v>
      </c>
      <c r="W468" s="62" t="e">
        <f t="shared" si="205"/>
        <v>#N/A</v>
      </c>
      <c r="X468" s="62" t="e">
        <f t="shared" si="213"/>
        <v>#N/A</v>
      </c>
      <c r="Y468" s="62" t="e">
        <f t="shared" si="214"/>
        <v>#N/A</v>
      </c>
      <c r="Z468" s="62" t="e">
        <f t="array" ref="Z468">_xlfn.IFS(H468=1,2,H468=3,1)</f>
        <v>#N/A</v>
      </c>
      <c r="AA468" s="62" t="e">
        <f t="shared" si="215"/>
        <v>#N/A</v>
      </c>
      <c r="AB468" s="62" t="e">
        <f t="shared" si="206"/>
        <v>#N/A</v>
      </c>
      <c r="AC468" s="62" t="e">
        <f t="shared" si="216"/>
        <v>#N/A</v>
      </c>
      <c r="AD468" s="62" t="e">
        <f t="shared" si="217"/>
        <v>#N/A</v>
      </c>
      <c r="AE468" s="62" t="e">
        <f t="shared" si="218"/>
        <v>#N/A</v>
      </c>
      <c r="AF468" s="62" t="e">
        <f t="shared" si="219"/>
        <v>#N/A</v>
      </c>
      <c r="AG468" s="62">
        <f t="shared" si="220"/>
        <v>0</v>
      </c>
      <c r="AH468" s="62" t="str">
        <f t="shared" si="221"/>
        <v/>
      </c>
      <c r="AI468" s="62">
        <f t="shared" si="222"/>
        <v>0</v>
      </c>
      <c r="AJ468" s="62" t="e">
        <f t="shared" si="223"/>
        <v>#VALUE!</v>
      </c>
      <c r="AK468" s="62" t="e">
        <f t="shared" si="224"/>
        <v>#N/A</v>
      </c>
      <c r="AL468" s="62" t="e">
        <f t="shared" si="225"/>
        <v>#N/A</v>
      </c>
      <c r="AM468" s="62">
        <f t="shared" si="226"/>
        <v>0</v>
      </c>
      <c r="AN468" s="62">
        <f t="shared" si="227"/>
        <v>0</v>
      </c>
      <c r="AO468" s="62"/>
      <c r="AP468" s="62" t="e">
        <f t="shared" si="228"/>
        <v>#N/A</v>
      </c>
      <c r="AQ468" s="62" t="e">
        <f t="shared" si="229"/>
        <v>#VALUE!</v>
      </c>
      <c r="AR468" s="62" t="str">
        <f t="shared" si="230"/>
        <v/>
      </c>
      <c r="AS468" s="62">
        <f t="shared" si="231"/>
        <v>0</v>
      </c>
      <c r="AT468" s="62">
        <f t="shared" si="232"/>
        <v>0</v>
      </c>
      <c r="AU468" s="62">
        <f t="shared" si="233"/>
        <v>0</v>
      </c>
    </row>
    <row r="469" spans="1:47" x14ac:dyDescent="0.2">
      <c r="A469" s="46">
        <f t="shared" si="207"/>
        <v>0</v>
      </c>
      <c r="B469" s="62" t="e">
        <f t="shared" si="208"/>
        <v>#N/A</v>
      </c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2">
        <f t="shared" si="209"/>
        <v>0</v>
      </c>
      <c r="N469" s="60"/>
      <c r="O469" s="60"/>
      <c r="P469" s="60" t="e">
        <f t="shared" si="210"/>
        <v>#N/A</v>
      </c>
      <c r="Q469" s="178"/>
      <c r="R469" s="60"/>
      <c r="S469" s="60"/>
      <c r="T469" s="60"/>
      <c r="U469" s="46" t="e">
        <f t="shared" si="211"/>
        <v>#N/A</v>
      </c>
      <c r="V469" s="62" t="e">
        <f t="shared" si="212"/>
        <v>#N/A</v>
      </c>
      <c r="W469" s="62" t="e">
        <f t="shared" si="205"/>
        <v>#N/A</v>
      </c>
      <c r="X469" s="62" t="e">
        <f t="shared" si="213"/>
        <v>#N/A</v>
      </c>
      <c r="Y469" s="62" t="e">
        <f t="shared" si="214"/>
        <v>#N/A</v>
      </c>
      <c r="Z469" s="62" t="e">
        <f t="array" ref="Z469">_xlfn.IFS(H469=1,2,H469=3,1)</f>
        <v>#N/A</v>
      </c>
      <c r="AA469" s="62" t="e">
        <f t="shared" si="215"/>
        <v>#N/A</v>
      </c>
      <c r="AB469" s="62" t="e">
        <f t="shared" si="206"/>
        <v>#N/A</v>
      </c>
      <c r="AC469" s="62" t="e">
        <f t="shared" si="216"/>
        <v>#N/A</v>
      </c>
      <c r="AD469" s="62" t="e">
        <f t="shared" si="217"/>
        <v>#N/A</v>
      </c>
      <c r="AE469" s="62" t="e">
        <f t="shared" si="218"/>
        <v>#N/A</v>
      </c>
      <c r="AF469" s="62" t="e">
        <f t="shared" si="219"/>
        <v>#N/A</v>
      </c>
      <c r="AG469" s="62">
        <f t="shared" si="220"/>
        <v>0</v>
      </c>
      <c r="AH469" s="62" t="str">
        <f t="shared" si="221"/>
        <v/>
      </c>
      <c r="AI469" s="62">
        <f t="shared" si="222"/>
        <v>0</v>
      </c>
      <c r="AJ469" s="62" t="e">
        <f t="shared" si="223"/>
        <v>#VALUE!</v>
      </c>
      <c r="AK469" s="62" t="e">
        <f t="shared" si="224"/>
        <v>#N/A</v>
      </c>
      <c r="AL469" s="62" t="e">
        <f t="shared" si="225"/>
        <v>#N/A</v>
      </c>
      <c r="AM469" s="62">
        <f t="shared" si="226"/>
        <v>0</v>
      </c>
      <c r="AN469" s="62">
        <f t="shared" si="227"/>
        <v>0</v>
      </c>
      <c r="AO469" s="62"/>
      <c r="AP469" s="62" t="e">
        <f t="shared" si="228"/>
        <v>#N/A</v>
      </c>
      <c r="AQ469" s="62" t="e">
        <f t="shared" si="229"/>
        <v>#VALUE!</v>
      </c>
      <c r="AR469" s="62" t="str">
        <f t="shared" si="230"/>
        <v/>
      </c>
      <c r="AS469" s="62">
        <f t="shared" si="231"/>
        <v>0</v>
      </c>
      <c r="AT469" s="62">
        <f t="shared" si="232"/>
        <v>0</v>
      </c>
      <c r="AU469" s="62">
        <f t="shared" si="233"/>
        <v>0</v>
      </c>
    </row>
    <row r="470" spans="1:47" x14ac:dyDescent="0.2">
      <c r="A470" s="46">
        <f t="shared" si="207"/>
        <v>0</v>
      </c>
      <c r="B470" s="62" t="e">
        <f t="shared" si="208"/>
        <v>#N/A</v>
      </c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2">
        <f t="shared" si="209"/>
        <v>0</v>
      </c>
      <c r="N470" s="60"/>
      <c r="O470" s="60"/>
      <c r="P470" s="60" t="e">
        <f t="shared" si="210"/>
        <v>#N/A</v>
      </c>
      <c r="Q470" s="178"/>
      <c r="R470" s="60"/>
      <c r="S470" s="60"/>
      <c r="T470" s="60"/>
      <c r="U470" s="46" t="e">
        <f t="shared" si="211"/>
        <v>#N/A</v>
      </c>
      <c r="V470" s="62" t="e">
        <f t="shared" si="212"/>
        <v>#N/A</v>
      </c>
      <c r="W470" s="62" t="e">
        <f t="shared" ref="W470:W533" si="234">IF(R470=0,VLOOKUP(V470,Кабель_номиналы,2,TRUE),R470)</f>
        <v>#N/A</v>
      </c>
      <c r="X470" s="62" t="e">
        <f t="shared" si="213"/>
        <v>#N/A</v>
      </c>
      <c r="Y470" s="62" t="e">
        <f t="shared" si="214"/>
        <v>#N/A</v>
      </c>
      <c r="Z470" s="62" t="e">
        <f t="array" ref="Z470">_xlfn.IFS(H470=1,2,H470=3,1)</f>
        <v>#N/A</v>
      </c>
      <c r="AA470" s="62" t="e">
        <f t="shared" si="215"/>
        <v>#N/A</v>
      </c>
      <c r="AB470" s="62" t="e">
        <f t="shared" si="206"/>
        <v>#N/A</v>
      </c>
      <c r="AC470" s="62" t="e">
        <f t="shared" si="216"/>
        <v>#N/A</v>
      </c>
      <c r="AD470" s="62" t="e">
        <f t="shared" si="217"/>
        <v>#N/A</v>
      </c>
      <c r="AE470" s="62" t="e">
        <f t="shared" si="218"/>
        <v>#N/A</v>
      </c>
      <c r="AF470" s="62" t="e">
        <f t="shared" si="219"/>
        <v>#N/A</v>
      </c>
      <c r="AG470" s="62">
        <f t="shared" si="220"/>
        <v>0</v>
      </c>
      <c r="AH470" s="62" t="str">
        <f t="shared" si="221"/>
        <v/>
      </c>
      <c r="AI470" s="62">
        <f t="shared" si="222"/>
        <v>0</v>
      </c>
      <c r="AJ470" s="62" t="e">
        <f t="shared" si="223"/>
        <v>#VALUE!</v>
      </c>
      <c r="AK470" s="62" t="e">
        <f t="shared" si="224"/>
        <v>#N/A</v>
      </c>
      <c r="AL470" s="62" t="e">
        <f t="shared" si="225"/>
        <v>#N/A</v>
      </c>
      <c r="AM470" s="62">
        <f t="shared" si="226"/>
        <v>0</v>
      </c>
      <c r="AN470" s="62">
        <f t="shared" si="227"/>
        <v>0</v>
      </c>
      <c r="AO470" s="62"/>
      <c r="AP470" s="62" t="e">
        <f t="shared" si="228"/>
        <v>#N/A</v>
      </c>
      <c r="AQ470" s="62" t="e">
        <f t="shared" si="229"/>
        <v>#VALUE!</v>
      </c>
      <c r="AR470" s="62" t="str">
        <f t="shared" si="230"/>
        <v/>
      </c>
      <c r="AS470" s="62">
        <f t="shared" si="231"/>
        <v>0</v>
      </c>
      <c r="AT470" s="62">
        <f t="shared" si="232"/>
        <v>0</v>
      </c>
      <c r="AU470" s="62">
        <f t="shared" si="233"/>
        <v>0</v>
      </c>
    </row>
    <row r="471" spans="1:47" x14ac:dyDescent="0.2">
      <c r="A471" s="46">
        <f t="shared" si="207"/>
        <v>0</v>
      </c>
      <c r="B471" s="62" t="e">
        <f t="shared" si="208"/>
        <v>#N/A</v>
      </c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2">
        <f t="shared" si="209"/>
        <v>0</v>
      </c>
      <c r="N471" s="60"/>
      <c r="O471" s="60"/>
      <c r="P471" s="60" t="e">
        <f t="shared" si="210"/>
        <v>#N/A</v>
      </c>
      <c r="Q471" s="178"/>
      <c r="R471" s="60"/>
      <c r="S471" s="60"/>
      <c r="T471" s="60"/>
      <c r="U471" s="46" t="e">
        <f t="shared" si="211"/>
        <v>#N/A</v>
      </c>
      <c r="V471" s="62" t="e">
        <f t="shared" si="212"/>
        <v>#N/A</v>
      </c>
      <c r="W471" s="62" t="e">
        <f t="shared" si="234"/>
        <v>#N/A</v>
      </c>
      <c r="X471" s="62" t="e">
        <f t="shared" si="213"/>
        <v>#N/A</v>
      </c>
      <c r="Y471" s="62" t="e">
        <f t="shared" si="214"/>
        <v>#N/A</v>
      </c>
      <c r="Z471" s="62" t="e">
        <f t="array" ref="Z471">_xlfn.IFS(H471=1,2,H471=3,1)</f>
        <v>#N/A</v>
      </c>
      <c r="AA471" s="62" t="e">
        <f t="shared" si="215"/>
        <v>#N/A</v>
      </c>
      <c r="AB471" s="62" t="e">
        <f t="shared" si="206"/>
        <v>#N/A</v>
      </c>
      <c r="AC471" s="62" t="e">
        <f t="shared" si="216"/>
        <v>#N/A</v>
      </c>
      <c r="AD471" s="62" t="e">
        <f t="shared" si="217"/>
        <v>#N/A</v>
      </c>
      <c r="AE471" s="62" t="e">
        <f t="shared" si="218"/>
        <v>#N/A</v>
      </c>
      <c r="AF471" s="62" t="e">
        <f t="shared" si="219"/>
        <v>#N/A</v>
      </c>
      <c r="AG471" s="62">
        <f t="shared" si="220"/>
        <v>0</v>
      </c>
      <c r="AH471" s="62" t="str">
        <f t="shared" si="221"/>
        <v/>
      </c>
      <c r="AI471" s="62">
        <f t="shared" si="222"/>
        <v>0</v>
      </c>
      <c r="AJ471" s="62" t="e">
        <f t="shared" si="223"/>
        <v>#VALUE!</v>
      </c>
      <c r="AK471" s="62" t="e">
        <f t="shared" si="224"/>
        <v>#N/A</v>
      </c>
      <c r="AL471" s="62" t="e">
        <f t="shared" si="225"/>
        <v>#N/A</v>
      </c>
      <c r="AM471" s="62">
        <f t="shared" si="226"/>
        <v>0</v>
      </c>
      <c r="AN471" s="62">
        <f t="shared" si="227"/>
        <v>0</v>
      </c>
      <c r="AO471" s="62"/>
      <c r="AP471" s="62" t="e">
        <f t="shared" si="228"/>
        <v>#N/A</v>
      </c>
      <c r="AQ471" s="62" t="e">
        <f t="shared" si="229"/>
        <v>#VALUE!</v>
      </c>
      <c r="AR471" s="62" t="str">
        <f t="shared" si="230"/>
        <v/>
      </c>
      <c r="AS471" s="62">
        <f t="shared" si="231"/>
        <v>0</v>
      </c>
      <c r="AT471" s="62">
        <f t="shared" si="232"/>
        <v>0</v>
      </c>
      <c r="AU471" s="62">
        <f t="shared" si="233"/>
        <v>0</v>
      </c>
    </row>
    <row r="472" spans="1:47" x14ac:dyDescent="0.2">
      <c r="A472" s="46">
        <f t="shared" si="207"/>
        <v>0</v>
      </c>
      <c r="B472" s="62" t="e">
        <f t="shared" si="208"/>
        <v>#N/A</v>
      </c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2">
        <f t="shared" si="209"/>
        <v>0</v>
      </c>
      <c r="N472" s="60"/>
      <c r="O472" s="60"/>
      <c r="P472" s="60" t="e">
        <f t="shared" si="210"/>
        <v>#N/A</v>
      </c>
      <c r="Q472" s="178"/>
      <c r="R472" s="60"/>
      <c r="S472" s="60"/>
      <c r="T472" s="60"/>
      <c r="U472" s="46" t="e">
        <f t="shared" si="211"/>
        <v>#N/A</v>
      </c>
      <c r="V472" s="62" t="e">
        <f t="shared" si="212"/>
        <v>#N/A</v>
      </c>
      <c r="W472" s="62" t="e">
        <f t="shared" si="234"/>
        <v>#N/A</v>
      </c>
      <c r="X472" s="62" t="e">
        <f t="shared" si="213"/>
        <v>#N/A</v>
      </c>
      <c r="Y472" s="62" t="e">
        <f t="shared" si="214"/>
        <v>#N/A</v>
      </c>
      <c r="Z472" s="62" t="e">
        <f t="array" ref="Z472">_xlfn.IFS(H472=1,2,H472=3,1)</f>
        <v>#N/A</v>
      </c>
      <c r="AA472" s="62" t="e">
        <f t="shared" si="215"/>
        <v>#N/A</v>
      </c>
      <c r="AB472" s="62" t="e">
        <f t="shared" si="206"/>
        <v>#N/A</v>
      </c>
      <c r="AC472" s="62" t="e">
        <f t="shared" si="216"/>
        <v>#N/A</v>
      </c>
      <c r="AD472" s="62" t="e">
        <f t="shared" si="217"/>
        <v>#N/A</v>
      </c>
      <c r="AE472" s="62" t="e">
        <f t="shared" si="218"/>
        <v>#N/A</v>
      </c>
      <c r="AF472" s="62" t="e">
        <f t="shared" si="219"/>
        <v>#N/A</v>
      </c>
      <c r="AG472" s="62">
        <f t="shared" si="220"/>
        <v>0</v>
      </c>
      <c r="AH472" s="62" t="str">
        <f t="shared" si="221"/>
        <v/>
      </c>
      <c r="AI472" s="62">
        <f t="shared" si="222"/>
        <v>0</v>
      </c>
      <c r="AJ472" s="62" t="e">
        <f t="shared" si="223"/>
        <v>#VALUE!</v>
      </c>
      <c r="AK472" s="62" t="e">
        <f t="shared" si="224"/>
        <v>#N/A</v>
      </c>
      <c r="AL472" s="62" t="e">
        <f t="shared" si="225"/>
        <v>#N/A</v>
      </c>
      <c r="AM472" s="62">
        <f t="shared" si="226"/>
        <v>0</v>
      </c>
      <c r="AN472" s="62">
        <f t="shared" si="227"/>
        <v>0</v>
      </c>
      <c r="AO472" s="62"/>
      <c r="AP472" s="62" t="e">
        <f t="shared" si="228"/>
        <v>#N/A</v>
      </c>
      <c r="AQ472" s="62" t="e">
        <f t="shared" si="229"/>
        <v>#VALUE!</v>
      </c>
      <c r="AR472" s="62" t="str">
        <f t="shared" si="230"/>
        <v/>
      </c>
      <c r="AS472" s="62">
        <f t="shared" si="231"/>
        <v>0</v>
      </c>
      <c r="AT472" s="62">
        <f t="shared" si="232"/>
        <v>0</v>
      </c>
      <c r="AU472" s="62">
        <f t="shared" si="233"/>
        <v>0</v>
      </c>
    </row>
    <row r="473" spans="1:47" x14ac:dyDescent="0.2">
      <c r="A473" s="46">
        <f t="shared" si="207"/>
        <v>0</v>
      </c>
      <c r="B473" s="62" t="e">
        <f t="shared" si="208"/>
        <v>#N/A</v>
      </c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2">
        <f t="shared" si="209"/>
        <v>0</v>
      </c>
      <c r="N473" s="60"/>
      <c r="O473" s="60"/>
      <c r="P473" s="60" t="e">
        <f t="shared" si="210"/>
        <v>#N/A</v>
      </c>
      <c r="Q473" s="178"/>
      <c r="R473" s="60"/>
      <c r="S473" s="60"/>
      <c r="T473" s="60"/>
      <c r="U473" s="46" t="e">
        <f t="shared" si="211"/>
        <v>#N/A</v>
      </c>
      <c r="V473" s="62" t="e">
        <f t="shared" si="212"/>
        <v>#N/A</v>
      </c>
      <c r="W473" s="62" t="e">
        <f t="shared" si="234"/>
        <v>#N/A</v>
      </c>
      <c r="X473" s="62" t="e">
        <f t="shared" si="213"/>
        <v>#N/A</v>
      </c>
      <c r="Y473" s="62" t="e">
        <f t="shared" si="214"/>
        <v>#N/A</v>
      </c>
      <c r="Z473" s="62" t="e">
        <f t="array" ref="Z473">_xlfn.IFS(H473=1,2,H473=3,1)</f>
        <v>#N/A</v>
      </c>
      <c r="AA473" s="62" t="e">
        <f t="shared" si="215"/>
        <v>#N/A</v>
      </c>
      <c r="AB473" s="62" t="e">
        <f t="shared" si="206"/>
        <v>#N/A</v>
      </c>
      <c r="AC473" s="62" t="e">
        <f t="shared" si="216"/>
        <v>#N/A</v>
      </c>
      <c r="AD473" s="62" t="e">
        <f t="shared" si="217"/>
        <v>#N/A</v>
      </c>
      <c r="AE473" s="62" t="e">
        <f t="shared" si="218"/>
        <v>#N/A</v>
      </c>
      <c r="AF473" s="62" t="e">
        <f t="shared" si="219"/>
        <v>#N/A</v>
      </c>
      <c r="AG473" s="62">
        <f t="shared" si="220"/>
        <v>0</v>
      </c>
      <c r="AH473" s="62" t="str">
        <f t="shared" si="221"/>
        <v/>
      </c>
      <c r="AI473" s="62">
        <f t="shared" si="222"/>
        <v>0</v>
      </c>
      <c r="AJ473" s="62" t="e">
        <f t="shared" si="223"/>
        <v>#VALUE!</v>
      </c>
      <c r="AK473" s="62" t="e">
        <f t="shared" si="224"/>
        <v>#N/A</v>
      </c>
      <c r="AL473" s="62" t="e">
        <f t="shared" si="225"/>
        <v>#N/A</v>
      </c>
      <c r="AM473" s="62">
        <f t="shared" si="226"/>
        <v>0</v>
      </c>
      <c r="AN473" s="62">
        <f t="shared" si="227"/>
        <v>0</v>
      </c>
      <c r="AO473" s="62"/>
      <c r="AP473" s="62" t="e">
        <f t="shared" si="228"/>
        <v>#N/A</v>
      </c>
      <c r="AQ473" s="62" t="e">
        <f t="shared" si="229"/>
        <v>#VALUE!</v>
      </c>
      <c r="AR473" s="62" t="str">
        <f t="shared" si="230"/>
        <v/>
      </c>
      <c r="AS473" s="62">
        <f t="shared" si="231"/>
        <v>0</v>
      </c>
      <c r="AT473" s="62">
        <f t="shared" si="232"/>
        <v>0</v>
      </c>
      <c r="AU473" s="62">
        <f t="shared" si="233"/>
        <v>0</v>
      </c>
    </row>
    <row r="474" spans="1:47" x14ac:dyDescent="0.2">
      <c r="A474" s="46">
        <f t="shared" si="207"/>
        <v>0</v>
      </c>
      <c r="B474" s="62" t="e">
        <f t="shared" si="208"/>
        <v>#N/A</v>
      </c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2">
        <f t="shared" si="209"/>
        <v>0</v>
      </c>
      <c r="N474" s="60"/>
      <c r="O474" s="60"/>
      <c r="P474" s="60" t="e">
        <f t="shared" si="210"/>
        <v>#N/A</v>
      </c>
      <c r="Q474" s="178"/>
      <c r="R474" s="60"/>
      <c r="S474" s="60"/>
      <c r="T474" s="60"/>
      <c r="U474" s="46" t="e">
        <f t="shared" si="211"/>
        <v>#N/A</v>
      </c>
      <c r="V474" s="62" t="e">
        <f t="shared" si="212"/>
        <v>#N/A</v>
      </c>
      <c r="W474" s="62" t="e">
        <f t="shared" si="234"/>
        <v>#N/A</v>
      </c>
      <c r="X474" s="62" t="e">
        <f t="shared" si="213"/>
        <v>#N/A</v>
      </c>
      <c r="Y474" s="62" t="e">
        <f t="shared" si="214"/>
        <v>#N/A</v>
      </c>
      <c r="Z474" s="62" t="e">
        <f t="array" ref="Z474">_xlfn.IFS(H474=1,2,H474=3,1)</f>
        <v>#N/A</v>
      </c>
      <c r="AA474" s="62" t="e">
        <f t="shared" si="215"/>
        <v>#N/A</v>
      </c>
      <c r="AB474" s="62" t="e">
        <f t="shared" si="206"/>
        <v>#N/A</v>
      </c>
      <c r="AC474" s="62" t="e">
        <f t="shared" si="216"/>
        <v>#N/A</v>
      </c>
      <c r="AD474" s="62" t="e">
        <f t="shared" si="217"/>
        <v>#N/A</v>
      </c>
      <c r="AE474" s="62" t="e">
        <f t="shared" si="218"/>
        <v>#N/A</v>
      </c>
      <c r="AF474" s="62" t="e">
        <f t="shared" si="219"/>
        <v>#N/A</v>
      </c>
      <c r="AG474" s="62">
        <f t="shared" si="220"/>
        <v>0</v>
      </c>
      <c r="AH474" s="62" t="str">
        <f t="shared" si="221"/>
        <v/>
      </c>
      <c r="AI474" s="62">
        <f t="shared" si="222"/>
        <v>0</v>
      </c>
      <c r="AJ474" s="62" t="e">
        <f t="shared" si="223"/>
        <v>#VALUE!</v>
      </c>
      <c r="AK474" s="62" t="e">
        <f t="shared" si="224"/>
        <v>#N/A</v>
      </c>
      <c r="AL474" s="62" t="e">
        <f t="shared" si="225"/>
        <v>#N/A</v>
      </c>
      <c r="AM474" s="62">
        <f t="shared" si="226"/>
        <v>0</v>
      </c>
      <c r="AN474" s="62">
        <f t="shared" si="227"/>
        <v>0</v>
      </c>
      <c r="AO474" s="62"/>
      <c r="AP474" s="62" t="e">
        <f t="shared" si="228"/>
        <v>#N/A</v>
      </c>
      <c r="AQ474" s="62" t="e">
        <f t="shared" si="229"/>
        <v>#VALUE!</v>
      </c>
      <c r="AR474" s="62" t="str">
        <f t="shared" si="230"/>
        <v/>
      </c>
      <c r="AS474" s="62">
        <f t="shared" si="231"/>
        <v>0</v>
      </c>
      <c r="AT474" s="62">
        <f t="shared" si="232"/>
        <v>0</v>
      </c>
      <c r="AU474" s="62">
        <f t="shared" si="233"/>
        <v>0</v>
      </c>
    </row>
    <row r="475" spans="1:47" x14ac:dyDescent="0.2">
      <c r="A475" s="46">
        <f t="shared" si="207"/>
        <v>0</v>
      </c>
      <c r="B475" s="62" t="e">
        <f t="shared" si="208"/>
        <v>#N/A</v>
      </c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2">
        <f t="shared" si="209"/>
        <v>0</v>
      </c>
      <c r="N475" s="60"/>
      <c r="O475" s="60"/>
      <c r="P475" s="60" t="e">
        <f t="shared" si="210"/>
        <v>#N/A</v>
      </c>
      <c r="Q475" s="178"/>
      <c r="R475" s="60"/>
      <c r="S475" s="60"/>
      <c r="T475" s="60"/>
      <c r="U475" s="46" t="e">
        <f t="shared" si="211"/>
        <v>#N/A</v>
      </c>
      <c r="V475" s="62" t="e">
        <f t="shared" si="212"/>
        <v>#N/A</v>
      </c>
      <c r="W475" s="62" t="e">
        <f t="shared" si="234"/>
        <v>#N/A</v>
      </c>
      <c r="X475" s="62" t="e">
        <f t="shared" si="213"/>
        <v>#N/A</v>
      </c>
      <c r="Y475" s="62" t="e">
        <f t="shared" si="214"/>
        <v>#N/A</v>
      </c>
      <c r="Z475" s="62" t="e">
        <f t="array" ref="Z475">_xlfn.IFS(H475=1,2,H475=3,1)</f>
        <v>#N/A</v>
      </c>
      <c r="AA475" s="62" t="e">
        <f t="shared" si="215"/>
        <v>#N/A</v>
      </c>
      <c r="AB475" s="62" t="e">
        <f t="shared" si="206"/>
        <v>#N/A</v>
      </c>
      <c r="AC475" s="62" t="e">
        <f t="shared" si="216"/>
        <v>#N/A</v>
      </c>
      <c r="AD475" s="62" t="e">
        <f t="shared" si="217"/>
        <v>#N/A</v>
      </c>
      <c r="AE475" s="62" t="e">
        <f t="shared" si="218"/>
        <v>#N/A</v>
      </c>
      <c r="AF475" s="62" t="e">
        <f t="shared" si="219"/>
        <v>#N/A</v>
      </c>
      <c r="AG475" s="62">
        <f t="shared" si="220"/>
        <v>0</v>
      </c>
      <c r="AH475" s="62" t="str">
        <f t="shared" si="221"/>
        <v/>
      </c>
      <c r="AI475" s="62">
        <f t="shared" si="222"/>
        <v>0</v>
      </c>
      <c r="AJ475" s="62" t="e">
        <f t="shared" si="223"/>
        <v>#VALUE!</v>
      </c>
      <c r="AK475" s="62" t="e">
        <f t="shared" si="224"/>
        <v>#N/A</v>
      </c>
      <c r="AL475" s="62" t="e">
        <f t="shared" si="225"/>
        <v>#N/A</v>
      </c>
      <c r="AM475" s="62">
        <f t="shared" si="226"/>
        <v>0</v>
      </c>
      <c r="AN475" s="62">
        <f t="shared" si="227"/>
        <v>0</v>
      </c>
      <c r="AO475" s="62"/>
      <c r="AP475" s="62" t="e">
        <f t="shared" si="228"/>
        <v>#N/A</v>
      </c>
      <c r="AQ475" s="62" t="e">
        <f t="shared" si="229"/>
        <v>#VALUE!</v>
      </c>
      <c r="AR475" s="62" t="str">
        <f t="shared" si="230"/>
        <v/>
      </c>
      <c r="AS475" s="62">
        <f t="shared" si="231"/>
        <v>0</v>
      </c>
      <c r="AT475" s="62">
        <f t="shared" si="232"/>
        <v>0</v>
      </c>
      <c r="AU475" s="62">
        <f t="shared" si="233"/>
        <v>0</v>
      </c>
    </row>
    <row r="476" spans="1:47" x14ac:dyDescent="0.2">
      <c r="A476" s="46">
        <f t="shared" si="207"/>
        <v>0</v>
      </c>
      <c r="B476" s="62" t="e">
        <f t="shared" si="208"/>
        <v>#N/A</v>
      </c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2">
        <f t="shared" si="209"/>
        <v>0</v>
      </c>
      <c r="N476" s="60"/>
      <c r="O476" s="60"/>
      <c r="P476" s="60" t="e">
        <f t="shared" si="210"/>
        <v>#N/A</v>
      </c>
      <c r="Q476" s="178"/>
      <c r="R476" s="60"/>
      <c r="S476" s="60"/>
      <c r="T476" s="60"/>
      <c r="U476" s="46" t="e">
        <f t="shared" si="211"/>
        <v>#N/A</v>
      </c>
      <c r="V476" s="62" t="e">
        <f t="shared" si="212"/>
        <v>#N/A</v>
      </c>
      <c r="W476" s="62" t="e">
        <f t="shared" si="234"/>
        <v>#N/A</v>
      </c>
      <c r="X476" s="62" t="e">
        <f t="shared" si="213"/>
        <v>#N/A</v>
      </c>
      <c r="Y476" s="62" t="e">
        <f t="shared" si="214"/>
        <v>#N/A</v>
      </c>
      <c r="Z476" s="62" t="e">
        <f t="array" ref="Z476">_xlfn.IFS(H476=1,2,H476=3,1)</f>
        <v>#N/A</v>
      </c>
      <c r="AA476" s="62" t="e">
        <f t="shared" si="215"/>
        <v>#N/A</v>
      </c>
      <c r="AB476" s="62" t="e">
        <f t="shared" si="206"/>
        <v>#N/A</v>
      </c>
      <c r="AC476" s="62" t="e">
        <f t="shared" si="216"/>
        <v>#N/A</v>
      </c>
      <c r="AD476" s="62" t="e">
        <f t="shared" si="217"/>
        <v>#N/A</v>
      </c>
      <c r="AE476" s="62" t="e">
        <f t="shared" si="218"/>
        <v>#N/A</v>
      </c>
      <c r="AF476" s="62" t="e">
        <f t="shared" si="219"/>
        <v>#N/A</v>
      </c>
      <c r="AG476" s="62">
        <f t="shared" si="220"/>
        <v>0</v>
      </c>
      <c r="AH476" s="62" t="str">
        <f t="shared" si="221"/>
        <v/>
      </c>
      <c r="AI476" s="62">
        <f t="shared" si="222"/>
        <v>0</v>
      </c>
      <c r="AJ476" s="62" t="e">
        <f t="shared" si="223"/>
        <v>#VALUE!</v>
      </c>
      <c r="AK476" s="62" t="e">
        <f t="shared" si="224"/>
        <v>#N/A</v>
      </c>
      <c r="AL476" s="62" t="e">
        <f t="shared" si="225"/>
        <v>#N/A</v>
      </c>
      <c r="AM476" s="62">
        <f t="shared" si="226"/>
        <v>0</v>
      </c>
      <c r="AN476" s="62">
        <f t="shared" si="227"/>
        <v>0</v>
      </c>
      <c r="AO476" s="62"/>
      <c r="AP476" s="62" t="e">
        <f t="shared" si="228"/>
        <v>#N/A</v>
      </c>
      <c r="AQ476" s="62" t="e">
        <f t="shared" si="229"/>
        <v>#VALUE!</v>
      </c>
      <c r="AR476" s="62" t="str">
        <f t="shared" si="230"/>
        <v/>
      </c>
      <c r="AS476" s="62">
        <f t="shared" si="231"/>
        <v>0</v>
      </c>
      <c r="AT476" s="62">
        <f t="shared" si="232"/>
        <v>0</v>
      </c>
      <c r="AU476" s="62">
        <f t="shared" si="233"/>
        <v>0</v>
      </c>
    </row>
    <row r="477" spans="1:47" x14ac:dyDescent="0.2">
      <c r="A477" s="46">
        <f t="shared" si="207"/>
        <v>0</v>
      </c>
      <c r="B477" s="62" t="e">
        <f t="shared" si="208"/>
        <v>#N/A</v>
      </c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2">
        <f t="shared" si="209"/>
        <v>0</v>
      </c>
      <c r="N477" s="60"/>
      <c r="O477" s="60"/>
      <c r="P477" s="60" t="e">
        <f t="shared" si="210"/>
        <v>#N/A</v>
      </c>
      <c r="Q477" s="178"/>
      <c r="R477" s="60"/>
      <c r="S477" s="60"/>
      <c r="T477" s="60"/>
      <c r="U477" s="46" t="e">
        <f t="shared" si="211"/>
        <v>#N/A</v>
      </c>
      <c r="V477" s="62" t="e">
        <f t="shared" si="212"/>
        <v>#N/A</v>
      </c>
      <c r="W477" s="62" t="e">
        <f t="shared" si="234"/>
        <v>#N/A</v>
      </c>
      <c r="X477" s="62" t="e">
        <f t="shared" si="213"/>
        <v>#N/A</v>
      </c>
      <c r="Y477" s="62" t="e">
        <f t="shared" si="214"/>
        <v>#N/A</v>
      </c>
      <c r="Z477" s="62" t="e">
        <f t="array" ref="Z477">_xlfn.IFS(H477=1,2,H477=3,1)</f>
        <v>#N/A</v>
      </c>
      <c r="AA477" s="62" t="e">
        <f t="shared" si="215"/>
        <v>#N/A</v>
      </c>
      <c r="AB477" s="62" t="e">
        <f t="shared" si="206"/>
        <v>#N/A</v>
      </c>
      <c r="AC477" s="62" t="e">
        <f t="shared" si="216"/>
        <v>#N/A</v>
      </c>
      <c r="AD477" s="62" t="e">
        <f t="shared" si="217"/>
        <v>#N/A</v>
      </c>
      <c r="AE477" s="62" t="e">
        <f t="shared" si="218"/>
        <v>#N/A</v>
      </c>
      <c r="AF477" s="62" t="e">
        <f t="shared" si="219"/>
        <v>#N/A</v>
      </c>
      <c r="AG477" s="62">
        <f t="shared" si="220"/>
        <v>0</v>
      </c>
      <c r="AH477" s="62" t="str">
        <f t="shared" si="221"/>
        <v/>
      </c>
      <c r="AI477" s="62">
        <f t="shared" si="222"/>
        <v>0</v>
      </c>
      <c r="AJ477" s="62" t="e">
        <f t="shared" si="223"/>
        <v>#VALUE!</v>
      </c>
      <c r="AK477" s="62" t="e">
        <f t="shared" si="224"/>
        <v>#N/A</v>
      </c>
      <c r="AL477" s="62" t="e">
        <f t="shared" si="225"/>
        <v>#N/A</v>
      </c>
      <c r="AM477" s="62">
        <f t="shared" si="226"/>
        <v>0</v>
      </c>
      <c r="AN477" s="62">
        <f t="shared" si="227"/>
        <v>0</v>
      </c>
      <c r="AO477" s="62"/>
      <c r="AP477" s="62" t="e">
        <f t="shared" si="228"/>
        <v>#N/A</v>
      </c>
      <c r="AQ477" s="62" t="e">
        <f t="shared" si="229"/>
        <v>#VALUE!</v>
      </c>
      <c r="AR477" s="62" t="str">
        <f t="shared" si="230"/>
        <v/>
      </c>
      <c r="AS477" s="62">
        <f t="shared" si="231"/>
        <v>0</v>
      </c>
      <c r="AT477" s="62">
        <f t="shared" si="232"/>
        <v>0</v>
      </c>
      <c r="AU477" s="62">
        <f t="shared" si="233"/>
        <v>0</v>
      </c>
    </row>
    <row r="478" spans="1:47" ht="14.45" customHeight="1" thickBot="1" x14ac:dyDescent="0.25">
      <c r="A478" s="69">
        <f t="shared" si="207"/>
        <v>0</v>
      </c>
      <c r="B478" s="67" t="e">
        <f t="shared" si="208"/>
        <v>#N/A</v>
      </c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7">
        <f t="shared" si="209"/>
        <v>0</v>
      </c>
      <c r="N478" s="60"/>
      <c r="O478" s="68"/>
      <c r="P478" s="68" t="e">
        <f t="shared" si="210"/>
        <v>#N/A</v>
      </c>
      <c r="Q478" s="181"/>
      <c r="R478" s="68"/>
      <c r="S478" s="68"/>
      <c r="T478" s="68"/>
      <c r="U478" s="69" t="e">
        <f t="shared" si="211"/>
        <v>#N/A</v>
      </c>
      <c r="V478" s="67" t="e">
        <f t="shared" si="212"/>
        <v>#N/A</v>
      </c>
      <c r="W478" s="67" t="e">
        <f t="shared" si="234"/>
        <v>#N/A</v>
      </c>
      <c r="X478" s="67" t="e">
        <f t="shared" si="213"/>
        <v>#N/A</v>
      </c>
      <c r="Y478" s="67" t="e">
        <f t="shared" si="214"/>
        <v>#N/A</v>
      </c>
      <c r="Z478" s="67" t="e">
        <f t="array" ref="Z478">_xlfn.IFS(H478=1,2,H478=3,1)</f>
        <v>#N/A</v>
      </c>
      <c r="AA478" s="67" t="e">
        <f t="shared" si="215"/>
        <v>#N/A</v>
      </c>
      <c r="AB478" s="67" t="e">
        <f t="shared" si="206"/>
        <v>#N/A</v>
      </c>
      <c r="AC478" s="67" t="e">
        <f t="shared" si="216"/>
        <v>#N/A</v>
      </c>
      <c r="AD478" s="67" t="e">
        <f t="shared" si="217"/>
        <v>#N/A</v>
      </c>
      <c r="AE478" s="67" t="e">
        <f t="shared" si="218"/>
        <v>#N/A</v>
      </c>
      <c r="AF478" s="67" t="e">
        <f t="shared" si="219"/>
        <v>#N/A</v>
      </c>
      <c r="AG478" s="67">
        <f t="shared" si="220"/>
        <v>0</v>
      </c>
      <c r="AH478" s="67" t="str">
        <f t="shared" si="221"/>
        <v/>
      </c>
      <c r="AI478" s="67">
        <f t="shared" si="222"/>
        <v>0</v>
      </c>
      <c r="AJ478" s="67" t="e">
        <f t="shared" si="223"/>
        <v>#VALUE!</v>
      </c>
      <c r="AK478" s="67" t="e">
        <f t="shared" si="224"/>
        <v>#N/A</v>
      </c>
      <c r="AL478" s="67" t="e">
        <f t="shared" si="225"/>
        <v>#N/A</v>
      </c>
      <c r="AM478" s="67">
        <f t="shared" si="226"/>
        <v>0</v>
      </c>
      <c r="AN478" s="67">
        <f t="shared" si="227"/>
        <v>0</v>
      </c>
      <c r="AO478" s="67"/>
      <c r="AP478" s="67" t="e">
        <f t="shared" si="228"/>
        <v>#N/A</v>
      </c>
      <c r="AQ478" s="67" t="e">
        <f t="shared" si="229"/>
        <v>#VALUE!</v>
      </c>
      <c r="AR478" s="67" t="str">
        <f t="shared" si="230"/>
        <v/>
      </c>
      <c r="AS478" s="67">
        <f t="shared" si="231"/>
        <v>0</v>
      </c>
      <c r="AT478" s="67">
        <f t="shared" si="232"/>
        <v>0</v>
      </c>
      <c r="AU478" s="67">
        <f t="shared" si="233"/>
        <v>0</v>
      </c>
    </row>
    <row r="479" spans="1:47" x14ac:dyDescent="0.2">
      <c r="A479" s="16">
        <f t="shared" si="207"/>
        <v>0</v>
      </c>
      <c r="B479" s="14" t="e">
        <f t="shared" si="208"/>
        <v>#N/A</v>
      </c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14">
        <f t="shared" si="209"/>
        <v>0</v>
      </c>
      <c r="N479" s="71"/>
      <c r="O479" s="71"/>
      <c r="P479" s="71" t="e">
        <f t="shared" si="210"/>
        <v>#N/A</v>
      </c>
      <c r="Q479" s="180"/>
      <c r="R479" s="71"/>
      <c r="S479" s="71"/>
      <c r="T479" s="71"/>
      <c r="U479" s="16" t="e">
        <f t="shared" si="211"/>
        <v>#N/A</v>
      </c>
      <c r="V479" s="14" t="e">
        <f t="shared" si="212"/>
        <v>#N/A</v>
      </c>
      <c r="W479" s="14" t="e">
        <f t="shared" si="234"/>
        <v>#N/A</v>
      </c>
      <c r="X479" s="14" t="e">
        <f t="shared" si="213"/>
        <v>#N/A</v>
      </c>
      <c r="Y479" s="14" t="e">
        <f t="shared" si="214"/>
        <v>#N/A</v>
      </c>
      <c r="Z479" s="14" t="e">
        <f t="array" ref="Z479">_xlfn.IFS(H479=1,2,H479=3,1)</f>
        <v>#N/A</v>
      </c>
      <c r="AA479" s="14" t="e">
        <f t="shared" si="215"/>
        <v>#N/A</v>
      </c>
      <c r="AB479" s="14" t="e">
        <f t="shared" si="206"/>
        <v>#N/A</v>
      </c>
      <c r="AC479" s="14" t="e">
        <f t="shared" si="216"/>
        <v>#N/A</v>
      </c>
      <c r="AD479" s="14" t="e">
        <f t="shared" si="217"/>
        <v>#N/A</v>
      </c>
      <c r="AE479" s="14" t="e">
        <f t="shared" si="218"/>
        <v>#N/A</v>
      </c>
      <c r="AF479" s="14" t="e">
        <f t="shared" si="219"/>
        <v>#N/A</v>
      </c>
      <c r="AG479" s="14">
        <f t="shared" si="220"/>
        <v>0</v>
      </c>
      <c r="AH479" s="14" t="str">
        <f t="shared" si="221"/>
        <v/>
      </c>
      <c r="AI479" s="14">
        <f t="shared" si="222"/>
        <v>0</v>
      </c>
      <c r="AJ479" s="14" t="e">
        <f t="shared" si="223"/>
        <v>#VALUE!</v>
      </c>
      <c r="AK479" s="14" t="e">
        <f t="shared" si="224"/>
        <v>#N/A</v>
      </c>
      <c r="AL479" s="14" t="e">
        <f t="shared" si="225"/>
        <v>#N/A</v>
      </c>
      <c r="AM479" s="14">
        <f t="shared" si="226"/>
        <v>0</v>
      </c>
      <c r="AN479" s="14">
        <f t="shared" si="227"/>
        <v>0</v>
      </c>
      <c r="AO479" s="14"/>
      <c r="AP479" s="14" t="e">
        <f t="shared" si="228"/>
        <v>#N/A</v>
      </c>
      <c r="AQ479" s="14" t="e">
        <f t="shared" si="229"/>
        <v>#VALUE!</v>
      </c>
      <c r="AR479" s="14" t="str">
        <f t="shared" si="230"/>
        <v/>
      </c>
      <c r="AS479" s="14">
        <f t="shared" si="231"/>
        <v>0</v>
      </c>
      <c r="AT479" s="14">
        <f t="shared" si="232"/>
        <v>0</v>
      </c>
      <c r="AU479" s="14">
        <f t="shared" si="233"/>
        <v>0</v>
      </c>
    </row>
    <row r="480" spans="1:47" x14ac:dyDescent="0.2">
      <c r="A480" s="46">
        <f t="shared" si="207"/>
        <v>0</v>
      </c>
      <c r="B480" s="62" t="e">
        <f t="shared" si="208"/>
        <v>#N/A</v>
      </c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2">
        <f t="shared" si="209"/>
        <v>0</v>
      </c>
      <c r="N480" s="60"/>
      <c r="O480" s="60"/>
      <c r="P480" s="60" t="e">
        <f t="shared" si="210"/>
        <v>#N/A</v>
      </c>
      <c r="Q480" s="178"/>
      <c r="R480" s="60"/>
      <c r="S480" s="60"/>
      <c r="T480" s="60"/>
      <c r="U480" s="46" t="e">
        <f t="shared" si="211"/>
        <v>#N/A</v>
      </c>
      <c r="V480" s="62" t="e">
        <f t="shared" si="212"/>
        <v>#N/A</v>
      </c>
      <c r="W480" s="62" t="e">
        <f t="shared" si="234"/>
        <v>#N/A</v>
      </c>
      <c r="X480" s="62" t="e">
        <f t="shared" si="213"/>
        <v>#N/A</v>
      </c>
      <c r="Y480" s="62" t="e">
        <f t="shared" si="214"/>
        <v>#N/A</v>
      </c>
      <c r="Z480" s="62" t="e">
        <f t="array" ref="Z480">_xlfn.IFS(H480=1,2,H480=3,1)</f>
        <v>#N/A</v>
      </c>
      <c r="AA480" s="62" t="e">
        <f t="shared" si="215"/>
        <v>#N/A</v>
      </c>
      <c r="AB480" s="62" t="e">
        <f t="shared" si="206"/>
        <v>#N/A</v>
      </c>
      <c r="AC480" s="62" t="e">
        <f t="shared" si="216"/>
        <v>#N/A</v>
      </c>
      <c r="AD480" s="62" t="e">
        <f t="shared" si="217"/>
        <v>#N/A</v>
      </c>
      <c r="AE480" s="62" t="e">
        <f t="shared" si="218"/>
        <v>#N/A</v>
      </c>
      <c r="AF480" s="62" t="e">
        <f t="shared" si="219"/>
        <v>#N/A</v>
      </c>
      <c r="AG480" s="62">
        <f t="shared" si="220"/>
        <v>0</v>
      </c>
      <c r="AH480" s="62" t="str">
        <f t="shared" si="221"/>
        <v/>
      </c>
      <c r="AI480" s="62">
        <f t="shared" si="222"/>
        <v>0</v>
      </c>
      <c r="AJ480" s="62" t="e">
        <f t="shared" si="223"/>
        <v>#VALUE!</v>
      </c>
      <c r="AK480" s="62" t="e">
        <f t="shared" si="224"/>
        <v>#N/A</v>
      </c>
      <c r="AL480" s="62" t="e">
        <f t="shared" si="225"/>
        <v>#N/A</v>
      </c>
      <c r="AM480" s="62">
        <f t="shared" si="226"/>
        <v>0</v>
      </c>
      <c r="AN480" s="62">
        <f t="shared" si="227"/>
        <v>0</v>
      </c>
      <c r="AO480" s="62"/>
      <c r="AP480" s="62" t="e">
        <f t="shared" si="228"/>
        <v>#N/A</v>
      </c>
      <c r="AQ480" s="62" t="e">
        <f t="shared" si="229"/>
        <v>#VALUE!</v>
      </c>
      <c r="AR480" s="62" t="str">
        <f t="shared" si="230"/>
        <v/>
      </c>
      <c r="AS480" s="62">
        <f t="shared" si="231"/>
        <v>0</v>
      </c>
      <c r="AT480" s="62">
        <f t="shared" si="232"/>
        <v>0</v>
      </c>
      <c r="AU480" s="62">
        <f t="shared" si="233"/>
        <v>0</v>
      </c>
    </row>
    <row r="481" spans="1:47" x14ac:dyDescent="0.2">
      <c r="A481" s="46">
        <f t="shared" si="207"/>
        <v>0</v>
      </c>
      <c r="B481" s="62" t="e">
        <f t="shared" si="208"/>
        <v>#N/A</v>
      </c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2">
        <f t="shared" si="209"/>
        <v>0</v>
      </c>
      <c r="N481" s="60"/>
      <c r="O481" s="60"/>
      <c r="P481" s="60" t="e">
        <f t="shared" si="210"/>
        <v>#N/A</v>
      </c>
      <c r="Q481" s="178"/>
      <c r="R481" s="60"/>
      <c r="S481" s="60"/>
      <c r="T481" s="60"/>
      <c r="U481" s="46" t="e">
        <f t="shared" si="211"/>
        <v>#N/A</v>
      </c>
      <c r="V481" s="62" t="e">
        <f t="shared" si="212"/>
        <v>#N/A</v>
      </c>
      <c r="W481" s="62" t="e">
        <f t="shared" si="234"/>
        <v>#N/A</v>
      </c>
      <c r="X481" s="62" t="e">
        <f t="shared" si="213"/>
        <v>#N/A</v>
      </c>
      <c r="Y481" s="62" t="e">
        <f t="shared" si="214"/>
        <v>#N/A</v>
      </c>
      <c r="Z481" s="62" t="e">
        <f t="array" ref="Z481">_xlfn.IFS(H481=1,2,H481=3,1)</f>
        <v>#N/A</v>
      </c>
      <c r="AA481" s="62" t="e">
        <f t="shared" si="215"/>
        <v>#N/A</v>
      </c>
      <c r="AB481" s="62" t="e">
        <f t="shared" si="206"/>
        <v>#N/A</v>
      </c>
      <c r="AC481" s="62" t="e">
        <f t="shared" si="216"/>
        <v>#N/A</v>
      </c>
      <c r="AD481" s="62" t="e">
        <f t="shared" si="217"/>
        <v>#N/A</v>
      </c>
      <c r="AE481" s="62" t="e">
        <f t="shared" si="218"/>
        <v>#N/A</v>
      </c>
      <c r="AF481" s="62" t="e">
        <f t="shared" si="219"/>
        <v>#N/A</v>
      </c>
      <c r="AG481" s="62">
        <f t="shared" si="220"/>
        <v>0</v>
      </c>
      <c r="AH481" s="62" t="str">
        <f t="shared" si="221"/>
        <v/>
      </c>
      <c r="AI481" s="62">
        <f t="shared" si="222"/>
        <v>0</v>
      </c>
      <c r="AJ481" s="62" t="e">
        <f t="shared" si="223"/>
        <v>#VALUE!</v>
      </c>
      <c r="AK481" s="62" t="e">
        <f t="shared" si="224"/>
        <v>#N/A</v>
      </c>
      <c r="AL481" s="62" t="e">
        <f t="shared" si="225"/>
        <v>#N/A</v>
      </c>
      <c r="AM481" s="62">
        <f t="shared" si="226"/>
        <v>0</v>
      </c>
      <c r="AN481" s="62">
        <f t="shared" si="227"/>
        <v>0</v>
      </c>
      <c r="AO481" s="62"/>
      <c r="AP481" s="62" t="e">
        <f t="shared" si="228"/>
        <v>#N/A</v>
      </c>
      <c r="AQ481" s="62" t="e">
        <f t="shared" si="229"/>
        <v>#VALUE!</v>
      </c>
      <c r="AR481" s="62" t="str">
        <f t="shared" si="230"/>
        <v/>
      </c>
      <c r="AS481" s="62">
        <f t="shared" si="231"/>
        <v>0</v>
      </c>
      <c r="AT481" s="62">
        <f t="shared" si="232"/>
        <v>0</v>
      </c>
      <c r="AU481" s="62">
        <f t="shared" si="233"/>
        <v>0</v>
      </c>
    </row>
    <row r="482" spans="1:47" x14ac:dyDescent="0.2">
      <c r="A482" s="46">
        <f t="shared" si="207"/>
        <v>0</v>
      </c>
      <c r="B482" s="62" t="e">
        <f t="shared" si="208"/>
        <v>#N/A</v>
      </c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2">
        <f t="shared" si="209"/>
        <v>0</v>
      </c>
      <c r="N482" s="60"/>
      <c r="O482" s="60"/>
      <c r="P482" s="60" t="e">
        <f t="shared" si="210"/>
        <v>#N/A</v>
      </c>
      <c r="Q482" s="178"/>
      <c r="R482" s="60"/>
      <c r="S482" s="60"/>
      <c r="T482" s="60"/>
      <c r="U482" s="46" t="e">
        <f t="shared" si="211"/>
        <v>#N/A</v>
      </c>
      <c r="V482" s="62" t="e">
        <f t="shared" si="212"/>
        <v>#N/A</v>
      </c>
      <c r="W482" s="62" t="e">
        <f t="shared" si="234"/>
        <v>#N/A</v>
      </c>
      <c r="X482" s="62" t="e">
        <f t="shared" si="213"/>
        <v>#N/A</v>
      </c>
      <c r="Y482" s="62" t="e">
        <f t="shared" si="214"/>
        <v>#N/A</v>
      </c>
      <c r="Z482" s="62" t="e">
        <f t="array" ref="Z482">_xlfn.IFS(H482=1,2,H482=3,1)</f>
        <v>#N/A</v>
      </c>
      <c r="AA482" s="62" t="e">
        <f t="shared" si="215"/>
        <v>#N/A</v>
      </c>
      <c r="AB482" s="62" t="e">
        <f t="shared" si="206"/>
        <v>#N/A</v>
      </c>
      <c r="AC482" s="62" t="e">
        <f t="shared" si="216"/>
        <v>#N/A</v>
      </c>
      <c r="AD482" s="62" t="e">
        <f t="shared" si="217"/>
        <v>#N/A</v>
      </c>
      <c r="AE482" s="62" t="e">
        <f t="shared" si="218"/>
        <v>#N/A</v>
      </c>
      <c r="AF482" s="62" t="e">
        <f t="shared" si="219"/>
        <v>#N/A</v>
      </c>
      <c r="AG482" s="62">
        <f t="shared" si="220"/>
        <v>0</v>
      </c>
      <c r="AH482" s="62" t="str">
        <f t="shared" si="221"/>
        <v/>
      </c>
      <c r="AI482" s="62">
        <f t="shared" si="222"/>
        <v>0</v>
      </c>
      <c r="AJ482" s="62" t="e">
        <f t="shared" si="223"/>
        <v>#VALUE!</v>
      </c>
      <c r="AK482" s="62" t="e">
        <f t="shared" si="224"/>
        <v>#N/A</v>
      </c>
      <c r="AL482" s="62" t="e">
        <f t="shared" si="225"/>
        <v>#N/A</v>
      </c>
      <c r="AM482" s="62">
        <f t="shared" si="226"/>
        <v>0</v>
      </c>
      <c r="AN482" s="62">
        <f t="shared" si="227"/>
        <v>0</v>
      </c>
      <c r="AO482" s="62"/>
      <c r="AP482" s="62" t="e">
        <f t="shared" si="228"/>
        <v>#N/A</v>
      </c>
      <c r="AQ482" s="62" t="e">
        <f t="shared" si="229"/>
        <v>#VALUE!</v>
      </c>
      <c r="AR482" s="62" t="str">
        <f t="shared" si="230"/>
        <v/>
      </c>
      <c r="AS482" s="62">
        <f t="shared" si="231"/>
        <v>0</v>
      </c>
      <c r="AT482" s="62">
        <f t="shared" si="232"/>
        <v>0</v>
      </c>
      <c r="AU482" s="62">
        <f t="shared" si="233"/>
        <v>0</v>
      </c>
    </row>
    <row r="483" spans="1:47" x14ac:dyDescent="0.2">
      <c r="A483" s="46">
        <f t="shared" si="207"/>
        <v>0</v>
      </c>
      <c r="B483" s="62" t="e">
        <f t="shared" si="208"/>
        <v>#N/A</v>
      </c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2">
        <f t="shared" si="209"/>
        <v>0</v>
      </c>
      <c r="N483" s="60"/>
      <c r="O483" s="60"/>
      <c r="P483" s="60" t="e">
        <f t="shared" si="210"/>
        <v>#N/A</v>
      </c>
      <c r="Q483" s="178"/>
      <c r="R483" s="60"/>
      <c r="S483" s="60"/>
      <c r="T483" s="60"/>
      <c r="U483" s="46" t="e">
        <f t="shared" si="211"/>
        <v>#N/A</v>
      </c>
      <c r="V483" s="62" t="e">
        <f t="shared" si="212"/>
        <v>#N/A</v>
      </c>
      <c r="W483" s="62" t="e">
        <f t="shared" si="234"/>
        <v>#N/A</v>
      </c>
      <c r="X483" s="62" t="e">
        <f t="shared" si="213"/>
        <v>#N/A</v>
      </c>
      <c r="Y483" s="62" t="e">
        <f t="shared" si="214"/>
        <v>#N/A</v>
      </c>
      <c r="Z483" s="62" t="e">
        <f t="array" ref="Z483">_xlfn.IFS(H483=1,2,H483=3,1)</f>
        <v>#N/A</v>
      </c>
      <c r="AA483" s="62" t="e">
        <f t="shared" si="215"/>
        <v>#N/A</v>
      </c>
      <c r="AB483" s="62" t="e">
        <f t="shared" si="206"/>
        <v>#N/A</v>
      </c>
      <c r="AC483" s="62" t="e">
        <f t="shared" si="216"/>
        <v>#N/A</v>
      </c>
      <c r="AD483" s="62" t="e">
        <f t="shared" si="217"/>
        <v>#N/A</v>
      </c>
      <c r="AE483" s="62" t="e">
        <f t="shared" si="218"/>
        <v>#N/A</v>
      </c>
      <c r="AF483" s="62" t="e">
        <f t="shared" si="219"/>
        <v>#N/A</v>
      </c>
      <c r="AG483" s="62">
        <f t="shared" si="220"/>
        <v>0</v>
      </c>
      <c r="AH483" s="62" t="str">
        <f t="shared" si="221"/>
        <v/>
      </c>
      <c r="AI483" s="62">
        <f t="shared" si="222"/>
        <v>0</v>
      </c>
      <c r="AJ483" s="62" t="e">
        <f t="shared" si="223"/>
        <v>#VALUE!</v>
      </c>
      <c r="AK483" s="62" t="e">
        <f t="shared" si="224"/>
        <v>#N/A</v>
      </c>
      <c r="AL483" s="62" t="e">
        <f t="shared" si="225"/>
        <v>#N/A</v>
      </c>
      <c r="AM483" s="62">
        <f t="shared" si="226"/>
        <v>0</v>
      </c>
      <c r="AN483" s="62">
        <f t="shared" si="227"/>
        <v>0</v>
      </c>
      <c r="AO483" s="62"/>
      <c r="AP483" s="62" t="e">
        <f t="shared" si="228"/>
        <v>#N/A</v>
      </c>
      <c r="AQ483" s="62" t="e">
        <f t="shared" si="229"/>
        <v>#VALUE!</v>
      </c>
      <c r="AR483" s="62" t="str">
        <f t="shared" si="230"/>
        <v/>
      </c>
      <c r="AS483" s="62">
        <f t="shared" si="231"/>
        <v>0</v>
      </c>
      <c r="AT483" s="62">
        <f t="shared" si="232"/>
        <v>0</v>
      </c>
      <c r="AU483" s="62">
        <f t="shared" si="233"/>
        <v>0</v>
      </c>
    </row>
    <row r="484" spans="1:47" x14ac:dyDescent="0.2">
      <c r="A484" s="46">
        <f t="shared" si="207"/>
        <v>0</v>
      </c>
      <c r="B484" s="62" t="e">
        <f t="shared" si="208"/>
        <v>#N/A</v>
      </c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2">
        <f t="shared" si="209"/>
        <v>0</v>
      </c>
      <c r="N484" s="60"/>
      <c r="O484" s="60"/>
      <c r="P484" s="60" t="e">
        <f t="shared" si="210"/>
        <v>#N/A</v>
      </c>
      <c r="Q484" s="178"/>
      <c r="R484" s="60"/>
      <c r="S484" s="60"/>
      <c r="T484" s="60"/>
      <c r="U484" s="46" t="e">
        <f t="shared" si="211"/>
        <v>#N/A</v>
      </c>
      <c r="V484" s="62" t="e">
        <f t="shared" si="212"/>
        <v>#N/A</v>
      </c>
      <c r="W484" s="62" t="e">
        <f t="shared" si="234"/>
        <v>#N/A</v>
      </c>
      <c r="X484" s="62" t="e">
        <f t="shared" si="213"/>
        <v>#N/A</v>
      </c>
      <c r="Y484" s="62" t="e">
        <f t="shared" si="214"/>
        <v>#N/A</v>
      </c>
      <c r="Z484" s="62" t="e">
        <f t="array" ref="Z484">_xlfn.IFS(H484=1,2,H484=3,1)</f>
        <v>#N/A</v>
      </c>
      <c r="AA484" s="62" t="e">
        <f t="shared" si="215"/>
        <v>#N/A</v>
      </c>
      <c r="AB484" s="62" t="e">
        <f t="shared" si="206"/>
        <v>#N/A</v>
      </c>
      <c r="AC484" s="62" t="e">
        <f t="shared" si="216"/>
        <v>#N/A</v>
      </c>
      <c r="AD484" s="62" t="e">
        <f t="shared" si="217"/>
        <v>#N/A</v>
      </c>
      <c r="AE484" s="62" t="e">
        <f t="shared" si="218"/>
        <v>#N/A</v>
      </c>
      <c r="AF484" s="62" t="e">
        <f t="shared" si="219"/>
        <v>#N/A</v>
      </c>
      <c r="AG484" s="62">
        <f t="shared" si="220"/>
        <v>0</v>
      </c>
      <c r="AH484" s="62" t="str">
        <f t="shared" si="221"/>
        <v/>
      </c>
      <c r="AI484" s="62">
        <f t="shared" si="222"/>
        <v>0</v>
      </c>
      <c r="AJ484" s="62" t="e">
        <f t="shared" si="223"/>
        <v>#VALUE!</v>
      </c>
      <c r="AK484" s="62" t="e">
        <f t="shared" si="224"/>
        <v>#N/A</v>
      </c>
      <c r="AL484" s="62" t="e">
        <f t="shared" si="225"/>
        <v>#N/A</v>
      </c>
      <c r="AM484" s="62">
        <f t="shared" si="226"/>
        <v>0</v>
      </c>
      <c r="AN484" s="62">
        <f t="shared" si="227"/>
        <v>0</v>
      </c>
      <c r="AO484" s="62"/>
      <c r="AP484" s="62" t="e">
        <f t="shared" si="228"/>
        <v>#N/A</v>
      </c>
      <c r="AQ484" s="62" t="e">
        <f t="shared" si="229"/>
        <v>#VALUE!</v>
      </c>
      <c r="AR484" s="62" t="str">
        <f t="shared" si="230"/>
        <v/>
      </c>
      <c r="AS484" s="62">
        <f t="shared" si="231"/>
        <v>0</v>
      </c>
      <c r="AT484" s="62">
        <f t="shared" si="232"/>
        <v>0</v>
      </c>
      <c r="AU484" s="62">
        <f t="shared" si="233"/>
        <v>0</v>
      </c>
    </row>
    <row r="485" spans="1:47" x14ac:dyDescent="0.2">
      <c r="A485" s="46">
        <f t="shared" si="207"/>
        <v>0</v>
      </c>
      <c r="B485" s="62" t="e">
        <f t="shared" si="208"/>
        <v>#N/A</v>
      </c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2">
        <f t="shared" si="209"/>
        <v>0</v>
      </c>
      <c r="N485" s="60"/>
      <c r="O485" s="60"/>
      <c r="P485" s="60" t="e">
        <f t="shared" si="210"/>
        <v>#N/A</v>
      </c>
      <c r="Q485" s="178"/>
      <c r="R485" s="60"/>
      <c r="S485" s="60"/>
      <c r="T485" s="60"/>
      <c r="U485" s="46" t="e">
        <f t="shared" si="211"/>
        <v>#N/A</v>
      </c>
      <c r="V485" s="62" t="e">
        <f t="shared" si="212"/>
        <v>#N/A</v>
      </c>
      <c r="W485" s="62" t="e">
        <f t="shared" si="234"/>
        <v>#N/A</v>
      </c>
      <c r="X485" s="62" t="e">
        <f t="shared" si="213"/>
        <v>#N/A</v>
      </c>
      <c r="Y485" s="62" t="e">
        <f t="shared" si="214"/>
        <v>#N/A</v>
      </c>
      <c r="Z485" s="62" t="e">
        <f t="array" ref="Z485">_xlfn.IFS(H485=1,2,H485=3,1)</f>
        <v>#N/A</v>
      </c>
      <c r="AA485" s="62" t="e">
        <f t="shared" si="215"/>
        <v>#N/A</v>
      </c>
      <c r="AB485" s="62" t="e">
        <f t="shared" si="206"/>
        <v>#N/A</v>
      </c>
      <c r="AC485" s="62" t="e">
        <f t="shared" si="216"/>
        <v>#N/A</v>
      </c>
      <c r="AD485" s="62" t="e">
        <f t="shared" si="217"/>
        <v>#N/A</v>
      </c>
      <c r="AE485" s="62" t="e">
        <f t="shared" si="218"/>
        <v>#N/A</v>
      </c>
      <c r="AF485" s="62" t="e">
        <f t="shared" si="219"/>
        <v>#N/A</v>
      </c>
      <c r="AG485" s="62">
        <f t="shared" si="220"/>
        <v>0</v>
      </c>
      <c r="AH485" s="62" t="str">
        <f t="shared" si="221"/>
        <v/>
      </c>
      <c r="AI485" s="62">
        <f t="shared" si="222"/>
        <v>0</v>
      </c>
      <c r="AJ485" s="62" t="e">
        <f t="shared" si="223"/>
        <v>#VALUE!</v>
      </c>
      <c r="AK485" s="62" t="e">
        <f t="shared" si="224"/>
        <v>#N/A</v>
      </c>
      <c r="AL485" s="62" t="e">
        <f t="shared" si="225"/>
        <v>#N/A</v>
      </c>
      <c r="AM485" s="62">
        <f t="shared" si="226"/>
        <v>0</v>
      </c>
      <c r="AN485" s="62">
        <f t="shared" si="227"/>
        <v>0</v>
      </c>
      <c r="AO485" s="62"/>
      <c r="AP485" s="62" t="e">
        <f t="shared" si="228"/>
        <v>#N/A</v>
      </c>
      <c r="AQ485" s="62" t="e">
        <f t="shared" si="229"/>
        <v>#VALUE!</v>
      </c>
      <c r="AR485" s="62" t="str">
        <f t="shared" si="230"/>
        <v/>
      </c>
      <c r="AS485" s="62">
        <f t="shared" si="231"/>
        <v>0</v>
      </c>
      <c r="AT485" s="62">
        <f t="shared" si="232"/>
        <v>0</v>
      </c>
      <c r="AU485" s="62">
        <f t="shared" si="233"/>
        <v>0</v>
      </c>
    </row>
    <row r="486" spans="1:47" x14ac:dyDescent="0.2">
      <c r="A486" s="46">
        <f t="shared" si="207"/>
        <v>0</v>
      </c>
      <c r="B486" s="62" t="e">
        <f t="shared" si="208"/>
        <v>#N/A</v>
      </c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2">
        <f t="shared" si="209"/>
        <v>0</v>
      </c>
      <c r="N486" s="60"/>
      <c r="O486" s="60"/>
      <c r="P486" s="60" t="e">
        <f t="shared" si="210"/>
        <v>#N/A</v>
      </c>
      <c r="Q486" s="178"/>
      <c r="R486" s="60"/>
      <c r="S486" s="60"/>
      <c r="T486" s="60"/>
      <c r="U486" s="46" t="e">
        <f t="shared" si="211"/>
        <v>#N/A</v>
      </c>
      <c r="V486" s="62" t="e">
        <f t="shared" si="212"/>
        <v>#N/A</v>
      </c>
      <c r="W486" s="62" t="e">
        <f t="shared" si="234"/>
        <v>#N/A</v>
      </c>
      <c r="X486" s="62" t="e">
        <f t="shared" si="213"/>
        <v>#N/A</v>
      </c>
      <c r="Y486" s="62" t="e">
        <f t="shared" si="214"/>
        <v>#N/A</v>
      </c>
      <c r="Z486" s="62" t="e">
        <f t="array" ref="Z486">_xlfn.IFS(H486=1,2,H486=3,1)</f>
        <v>#N/A</v>
      </c>
      <c r="AA486" s="62" t="e">
        <f t="shared" si="215"/>
        <v>#N/A</v>
      </c>
      <c r="AB486" s="62" t="e">
        <f t="shared" si="206"/>
        <v>#N/A</v>
      </c>
      <c r="AC486" s="62" t="e">
        <f t="shared" si="216"/>
        <v>#N/A</v>
      </c>
      <c r="AD486" s="62" t="e">
        <f t="shared" si="217"/>
        <v>#N/A</v>
      </c>
      <c r="AE486" s="62" t="e">
        <f t="shared" si="218"/>
        <v>#N/A</v>
      </c>
      <c r="AF486" s="62" t="e">
        <f t="shared" si="219"/>
        <v>#N/A</v>
      </c>
      <c r="AG486" s="62">
        <f t="shared" si="220"/>
        <v>0</v>
      </c>
      <c r="AH486" s="62" t="str">
        <f t="shared" si="221"/>
        <v/>
      </c>
      <c r="AI486" s="62">
        <f t="shared" si="222"/>
        <v>0</v>
      </c>
      <c r="AJ486" s="62" t="e">
        <f t="shared" si="223"/>
        <v>#VALUE!</v>
      </c>
      <c r="AK486" s="62" t="e">
        <f t="shared" si="224"/>
        <v>#N/A</v>
      </c>
      <c r="AL486" s="62" t="e">
        <f t="shared" si="225"/>
        <v>#N/A</v>
      </c>
      <c r="AM486" s="62">
        <f t="shared" si="226"/>
        <v>0</v>
      </c>
      <c r="AN486" s="62">
        <f t="shared" si="227"/>
        <v>0</v>
      </c>
      <c r="AO486" s="62"/>
      <c r="AP486" s="62" t="e">
        <f t="shared" si="228"/>
        <v>#N/A</v>
      </c>
      <c r="AQ486" s="62" t="e">
        <f t="shared" si="229"/>
        <v>#VALUE!</v>
      </c>
      <c r="AR486" s="62" t="str">
        <f t="shared" si="230"/>
        <v/>
      </c>
      <c r="AS486" s="62">
        <f t="shared" si="231"/>
        <v>0</v>
      </c>
      <c r="AT486" s="62">
        <f t="shared" si="232"/>
        <v>0</v>
      </c>
      <c r="AU486" s="62">
        <f t="shared" si="233"/>
        <v>0</v>
      </c>
    </row>
    <row r="487" spans="1:47" x14ac:dyDescent="0.2">
      <c r="A487" s="46">
        <f t="shared" si="207"/>
        <v>0</v>
      </c>
      <c r="B487" s="62" t="e">
        <f t="shared" si="208"/>
        <v>#N/A</v>
      </c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2">
        <f t="shared" si="209"/>
        <v>0</v>
      </c>
      <c r="N487" s="60"/>
      <c r="O487" s="60"/>
      <c r="P487" s="60" t="e">
        <f t="shared" si="210"/>
        <v>#N/A</v>
      </c>
      <c r="Q487" s="178"/>
      <c r="R487" s="60"/>
      <c r="S487" s="60"/>
      <c r="T487" s="60"/>
      <c r="U487" s="46" t="e">
        <f t="shared" si="211"/>
        <v>#N/A</v>
      </c>
      <c r="V487" s="62" t="e">
        <f t="shared" si="212"/>
        <v>#N/A</v>
      </c>
      <c r="W487" s="62" t="e">
        <f t="shared" si="234"/>
        <v>#N/A</v>
      </c>
      <c r="X487" s="62" t="e">
        <f t="shared" si="213"/>
        <v>#N/A</v>
      </c>
      <c r="Y487" s="62" t="e">
        <f t="shared" si="214"/>
        <v>#N/A</v>
      </c>
      <c r="Z487" s="62" t="e">
        <f t="array" ref="Z487">_xlfn.IFS(H487=1,2,H487=3,1)</f>
        <v>#N/A</v>
      </c>
      <c r="AA487" s="62" t="e">
        <f t="shared" si="215"/>
        <v>#N/A</v>
      </c>
      <c r="AB487" s="62" t="e">
        <f t="shared" si="206"/>
        <v>#N/A</v>
      </c>
      <c r="AC487" s="62" t="e">
        <f t="shared" si="216"/>
        <v>#N/A</v>
      </c>
      <c r="AD487" s="62" t="e">
        <f t="shared" si="217"/>
        <v>#N/A</v>
      </c>
      <c r="AE487" s="62" t="e">
        <f t="shared" si="218"/>
        <v>#N/A</v>
      </c>
      <c r="AF487" s="62" t="e">
        <f t="shared" si="219"/>
        <v>#N/A</v>
      </c>
      <c r="AG487" s="62">
        <f t="shared" si="220"/>
        <v>0</v>
      </c>
      <c r="AH487" s="62" t="str">
        <f t="shared" si="221"/>
        <v/>
      </c>
      <c r="AI487" s="62">
        <f t="shared" si="222"/>
        <v>0</v>
      </c>
      <c r="AJ487" s="62" t="e">
        <f t="shared" si="223"/>
        <v>#VALUE!</v>
      </c>
      <c r="AK487" s="62" t="e">
        <f t="shared" si="224"/>
        <v>#N/A</v>
      </c>
      <c r="AL487" s="62" t="e">
        <f t="shared" si="225"/>
        <v>#N/A</v>
      </c>
      <c r="AM487" s="62">
        <f t="shared" si="226"/>
        <v>0</v>
      </c>
      <c r="AN487" s="62">
        <f t="shared" si="227"/>
        <v>0</v>
      </c>
      <c r="AO487" s="62"/>
      <c r="AP487" s="62" t="e">
        <f t="shared" si="228"/>
        <v>#N/A</v>
      </c>
      <c r="AQ487" s="62" t="e">
        <f t="shared" si="229"/>
        <v>#VALUE!</v>
      </c>
      <c r="AR487" s="62" t="str">
        <f t="shared" si="230"/>
        <v/>
      </c>
      <c r="AS487" s="62">
        <f t="shared" si="231"/>
        <v>0</v>
      </c>
      <c r="AT487" s="62">
        <f t="shared" si="232"/>
        <v>0</v>
      </c>
      <c r="AU487" s="62">
        <f t="shared" si="233"/>
        <v>0</v>
      </c>
    </row>
    <row r="488" spans="1:47" x14ac:dyDescent="0.2">
      <c r="A488" s="46">
        <f t="shared" si="207"/>
        <v>0</v>
      </c>
      <c r="B488" s="62" t="e">
        <f t="shared" si="208"/>
        <v>#N/A</v>
      </c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2">
        <f t="shared" si="209"/>
        <v>0</v>
      </c>
      <c r="N488" s="60"/>
      <c r="O488" s="60"/>
      <c r="P488" s="60" t="e">
        <f t="shared" si="210"/>
        <v>#N/A</v>
      </c>
      <c r="Q488" s="178"/>
      <c r="R488" s="60"/>
      <c r="S488" s="60"/>
      <c r="T488" s="60"/>
      <c r="U488" s="46" t="e">
        <f t="shared" si="211"/>
        <v>#N/A</v>
      </c>
      <c r="V488" s="62" t="e">
        <f t="shared" si="212"/>
        <v>#N/A</v>
      </c>
      <c r="W488" s="62" t="e">
        <f t="shared" si="234"/>
        <v>#N/A</v>
      </c>
      <c r="X488" s="62" t="e">
        <f t="shared" si="213"/>
        <v>#N/A</v>
      </c>
      <c r="Y488" s="62" t="e">
        <f t="shared" si="214"/>
        <v>#N/A</v>
      </c>
      <c r="Z488" s="62" t="e">
        <f t="array" ref="Z488">_xlfn.IFS(H488=1,2,H488=3,1)</f>
        <v>#N/A</v>
      </c>
      <c r="AA488" s="62" t="e">
        <f t="shared" si="215"/>
        <v>#N/A</v>
      </c>
      <c r="AB488" s="62" t="e">
        <f t="shared" si="206"/>
        <v>#N/A</v>
      </c>
      <c r="AC488" s="62" t="e">
        <f t="shared" si="216"/>
        <v>#N/A</v>
      </c>
      <c r="AD488" s="62" t="e">
        <f t="shared" si="217"/>
        <v>#N/A</v>
      </c>
      <c r="AE488" s="62" t="e">
        <f t="shared" si="218"/>
        <v>#N/A</v>
      </c>
      <c r="AF488" s="62" t="e">
        <f t="shared" si="219"/>
        <v>#N/A</v>
      </c>
      <c r="AG488" s="62">
        <f t="shared" si="220"/>
        <v>0</v>
      </c>
      <c r="AH488" s="62" t="str">
        <f t="shared" si="221"/>
        <v/>
      </c>
      <c r="AI488" s="62">
        <f t="shared" si="222"/>
        <v>0</v>
      </c>
      <c r="AJ488" s="62" t="e">
        <f t="shared" si="223"/>
        <v>#VALUE!</v>
      </c>
      <c r="AK488" s="62" t="e">
        <f t="shared" si="224"/>
        <v>#N/A</v>
      </c>
      <c r="AL488" s="62" t="e">
        <f t="shared" si="225"/>
        <v>#N/A</v>
      </c>
      <c r="AM488" s="62">
        <f t="shared" si="226"/>
        <v>0</v>
      </c>
      <c r="AN488" s="62">
        <f t="shared" si="227"/>
        <v>0</v>
      </c>
      <c r="AO488" s="62"/>
      <c r="AP488" s="62" t="e">
        <f t="shared" si="228"/>
        <v>#N/A</v>
      </c>
      <c r="AQ488" s="62" t="e">
        <f t="shared" si="229"/>
        <v>#VALUE!</v>
      </c>
      <c r="AR488" s="62" t="str">
        <f t="shared" si="230"/>
        <v/>
      </c>
      <c r="AS488" s="62">
        <f t="shared" si="231"/>
        <v>0</v>
      </c>
      <c r="AT488" s="62">
        <f t="shared" si="232"/>
        <v>0</v>
      </c>
      <c r="AU488" s="62">
        <f t="shared" si="233"/>
        <v>0</v>
      </c>
    </row>
    <row r="489" spans="1:47" x14ac:dyDescent="0.2">
      <c r="A489" s="46">
        <f t="shared" si="207"/>
        <v>0</v>
      </c>
      <c r="B489" s="62" t="e">
        <f t="shared" si="208"/>
        <v>#N/A</v>
      </c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2">
        <f t="shared" si="209"/>
        <v>0</v>
      </c>
      <c r="N489" s="60"/>
      <c r="O489" s="60"/>
      <c r="P489" s="60" t="e">
        <f t="shared" si="210"/>
        <v>#N/A</v>
      </c>
      <c r="Q489" s="178"/>
      <c r="R489" s="60"/>
      <c r="S489" s="60"/>
      <c r="T489" s="60"/>
      <c r="U489" s="46" t="e">
        <f t="shared" si="211"/>
        <v>#N/A</v>
      </c>
      <c r="V489" s="62" t="e">
        <f t="shared" si="212"/>
        <v>#N/A</v>
      </c>
      <c r="W489" s="62" t="e">
        <f t="shared" si="234"/>
        <v>#N/A</v>
      </c>
      <c r="X489" s="62" t="e">
        <f t="shared" si="213"/>
        <v>#N/A</v>
      </c>
      <c r="Y489" s="62" t="e">
        <f t="shared" si="214"/>
        <v>#N/A</v>
      </c>
      <c r="Z489" s="62" t="e">
        <f t="array" ref="Z489">_xlfn.IFS(H489=1,2,H489=3,1)</f>
        <v>#N/A</v>
      </c>
      <c r="AA489" s="62" t="e">
        <f t="shared" si="215"/>
        <v>#N/A</v>
      </c>
      <c r="AB489" s="62" t="e">
        <f t="shared" si="206"/>
        <v>#N/A</v>
      </c>
      <c r="AC489" s="62" t="e">
        <f t="shared" si="216"/>
        <v>#N/A</v>
      </c>
      <c r="AD489" s="62" t="e">
        <f t="shared" si="217"/>
        <v>#N/A</v>
      </c>
      <c r="AE489" s="62" t="e">
        <f t="shared" si="218"/>
        <v>#N/A</v>
      </c>
      <c r="AF489" s="62" t="e">
        <f t="shared" si="219"/>
        <v>#N/A</v>
      </c>
      <c r="AG489" s="62">
        <f t="shared" si="220"/>
        <v>0</v>
      </c>
      <c r="AH489" s="62" t="str">
        <f t="shared" si="221"/>
        <v/>
      </c>
      <c r="AI489" s="62">
        <f t="shared" si="222"/>
        <v>0</v>
      </c>
      <c r="AJ489" s="62" t="e">
        <f t="shared" si="223"/>
        <v>#VALUE!</v>
      </c>
      <c r="AK489" s="62" t="e">
        <f t="shared" si="224"/>
        <v>#N/A</v>
      </c>
      <c r="AL489" s="62" t="e">
        <f t="shared" si="225"/>
        <v>#N/A</v>
      </c>
      <c r="AM489" s="62">
        <f t="shared" si="226"/>
        <v>0</v>
      </c>
      <c r="AN489" s="62">
        <f t="shared" si="227"/>
        <v>0</v>
      </c>
      <c r="AO489" s="62"/>
      <c r="AP489" s="62" t="e">
        <f t="shared" si="228"/>
        <v>#N/A</v>
      </c>
      <c r="AQ489" s="62" t="e">
        <f t="shared" si="229"/>
        <v>#VALUE!</v>
      </c>
      <c r="AR489" s="62" t="str">
        <f t="shared" si="230"/>
        <v/>
      </c>
      <c r="AS489" s="62">
        <f t="shared" si="231"/>
        <v>0</v>
      </c>
      <c r="AT489" s="62">
        <f t="shared" si="232"/>
        <v>0</v>
      </c>
      <c r="AU489" s="62">
        <f t="shared" si="233"/>
        <v>0</v>
      </c>
    </row>
    <row r="490" spans="1:47" x14ac:dyDescent="0.2">
      <c r="A490" s="46">
        <f t="shared" si="207"/>
        <v>0</v>
      </c>
      <c r="B490" s="62" t="e">
        <f t="shared" si="208"/>
        <v>#N/A</v>
      </c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2">
        <f t="shared" si="209"/>
        <v>0</v>
      </c>
      <c r="N490" s="60"/>
      <c r="O490" s="60"/>
      <c r="P490" s="60" t="e">
        <f t="shared" si="210"/>
        <v>#N/A</v>
      </c>
      <c r="Q490" s="178"/>
      <c r="R490" s="60"/>
      <c r="S490" s="60"/>
      <c r="T490" s="60"/>
      <c r="U490" s="46" t="e">
        <f t="shared" si="211"/>
        <v>#N/A</v>
      </c>
      <c r="V490" s="62" t="e">
        <f t="shared" si="212"/>
        <v>#N/A</v>
      </c>
      <c r="W490" s="62" t="e">
        <f t="shared" si="234"/>
        <v>#N/A</v>
      </c>
      <c r="X490" s="62" t="e">
        <f t="shared" si="213"/>
        <v>#N/A</v>
      </c>
      <c r="Y490" s="62" t="e">
        <f t="shared" si="214"/>
        <v>#N/A</v>
      </c>
      <c r="Z490" s="62" t="e">
        <f t="array" ref="Z490">_xlfn.IFS(H490=1,2,H490=3,1)</f>
        <v>#N/A</v>
      </c>
      <c r="AA490" s="62" t="e">
        <f t="shared" si="215"/>
        <v>#N/A</v>
      </c>
      <c r="AB490" s="62" t="e">
        <f t="shared" si="206"/>
        <v>#N/A</v>
      </c>
      <c r="AC490" s="62" t="e">
        <f t="shared" si="216"/>
        <v>#N/A</v>
      </c>
      <c r="AD490" s="62" t="e">
        <f t="shared" si="217"/>
        <v>#N/A</v>
      </c>
      <c r="AE490" s="62" t="e">
        <f t="shared" si="218"/>
        <v>#N/A</v>
      </c>
      <c r="AF490" s="62" t="e">
        <f t="shared" si="219"/>
        <v>#N/A</v>
      </c>
      <c r="AG490" s="62">
        <f t="shared" si="220"/>
        <v>0</v>
      </c>
      <c r="AH490" s="62" t="str">
        <f t="shared" si="221"/>
        <v/>
      </c>
      <c r="AI490" s="62">
        <f t="shared" si="222"/>
        <v>0</v>
      </c>
      <c r="AJ490" s="62" t="e">
        <f t="shared" si="223"/>
        <v>#VALUE!</v>
      </c>
      <c r="AK490" s="62" t="e">
        <f t="shared" si="224"/>
        <v>#N/A</v>
      </c>
      <c r="AL490" s="62" t="e">
        <f t="shared" si="225"/>
        <v>#N/A</v>
      </c>
      <c r="AM490" s="62">
        <f t="shared" si="226"/>
        <v>0</v>
      </c>
      <c r="AN490" s="62">
        <f t="shared" si="227"/>
        <v>0</v>
      </c>
      <c r="AO490" s="62"/>
      <c r="AP490" s="62" t="e">
        <f t="shared" si="228"/>
        <v>#N/A</v>
      </c>
      <c r="AQ490" s="62" t="e">
        <f t="shared" si="229"/>
        <v>#VALUE!</v>
      </c>
      <c r="AR490" s="62" t="str">
        <f t="shared" si="230"/>
        <v/>
      </c>
      <c r="AS490" s="62">
        <f t="shared" si="231"/>
        <v>0</v>
      </c>
      <c r="AT490" s="62">
        <f t="shared" si="232"/>
        <v>0</v>
      </c>
      <c r="AU490" s="62">
        <f t="shared" si="233"/>
        <v>0</v>
      </c>
    </row>
    <row r="491" spans="1:47" x14ac:dyDescent="0.2">
      <c r="A491" s="46">
        <f t="shared" si="207"/>
        <v>0</v>
      </c>
      <c r="B491" s="62" t="e">
        <f t="shared" si="208"/>
        <v>#N/A</v>
      </c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2">
        <f t="shared" si="209"/>
        <v>0</v>
      </c>
      <c r="N491" s="60"/>
      <c r="O491" s="60"/>
      <c r="P491" s="60" t="e">
        <f t="shared" si="210"/>
        <v>#N/A</v>
      </c>
      <c r="Q491" s="178"/>
      <c r="R491" s="60"/>
      <c r="S491" s="60"/>
      <c r="T491" s="60"/>
      <c r="U491" s="46" t="e">
        <f t="shared" si="211"/>
        <v>#N/A</v>
      </c>
      <c r="V491" s="62" t="e">
        <f t="shared" si="212"/>
        <v>#N/A</v>
      </c>
      <c r="W491" s="62" t="e">
        <f t="shared" si="234"/>
        <v>#N/A</v>
      </c>
      <c r="X491" s="62" t="e">
        <f t="shared" si="213"/>
        <v>#N/A</v>
      </c>
      <c r="Y491" s="62" t="e">
        <f t="shared" si="214"/>
        <v>#N/A</v>
      </c>
      <c r="Z491" s="62" t="e">
        <f t="array" ref="Z491">_xlfn.IFS(H491=1,2,H491=3,1)</f>
        <v>#N/A</v>
      </c>
      <c r="AA491" s="62" t="e">
        <f t="shared" si="215"/>
        <v>#N/A</v>
      </c>
      <c r="AB491" s="62" t="e">
        <f t="shared" si="206"/>
        <v>#N/A</v>
      </c>
      <c r="AC491" s="62" t="e">
        <f t="shared" si="216"/>
        <v>#N/A</v>
      </c>
      <c r="AD491" s="62" t="e">
        <f t="shared" si="217"/>
        <v>#N/A</v>
      </c>
      <c r="AE491" s="62" t="e">
        <f t="shared" si="218"/>
        <v>#N/A</v>
      </c>
      <c r="AF491" s="62" t="e">
        <f t="shared" si="219"/>
        <v>#N/A</v>
      </c>
      <c r="AG491" s="62">
        <f t="shared" si="220"/>
        <v>0</v>
      </c>
      <c r="AH491" s="62" t="str">
        <f t="shared" si="221"/>
        <v/>
      </c>
      <c r="AI491" s="62">
        <f t="shared" si="222"/>
        <v>0</v>
      </c>
      <c r="AJ491" s="62" t="e">
        <f t="shared" si="223"/>
        <v>#VALUE!</v>
      </c>
      <c r="AK491" s="62" t="e">
        <f t="shared" si="224"/>
        <v>#N/A</v>
      </c>
      <c r="AL491" s="62" t="e">
        <f t="shared" si="225"/>
        <v>#N/A</v>
      </c>
      <c r="AM491" s="62">
        <f t="shared" si="226"/>
        <v>0</v>
      </c>
      <c r="AN491" s="62">
        <f t="shared" si="227"/>
        <v>0</v>
      </c>
      <c r="AO491" s="62"/>
      <c r="AP491" s="62" t="e">
        <f t="shared" si="228"/>
        <v>#N/A</v>
      </c>
      <c r="AQ491" s="62" t="e">
        <f t="shared" si="229"/>
        <v>#VALUE!</v>
      </c>
      <c r="AR491" s="62" t="str">
        <f t="shared" si="230"/>
        <v/>
      </c>
      <c r="AS491" s="62">
        <f t="shared" si="231"/>
        <v>0</v>
      </c>
      <c r="AT491" s="62">
        <f t="shared" si="232"/>
        <v>0</v>
      </c>
      <c r="AU491" s="62">
        <f t="shared" si="233"/>
        <v>0</v>
      </c>
    </row>
    <row r="492" spans="1:47" x14ac:dyDescent="0.2">
      <c r="A492" s="46">
        <f t="shared" si="207"/>
        <v>0</v>
      </c>
      <c r="B492" s="62" t="e">
        <f t="shared" si="208"/>
        <v>#N/A</v>
      </c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2">
        <f t="shared" si="209"/>
        <v>0</v>
      </c>
      <c r="N492" s="60"/>
      <c r="O492" s="60"/>
      <c r="P492" s="60" t="e">
        <f t="shared" si="210"/>
        <v>#N/A</v>
      </c>
      <c r="Q492" s="178"/>
      <c r="R492" s="60"/>
      <c r="S492" s="60"/>
      <c r="T492" s="60"/>
      <c r="U492" s="46" t="e">
        <f t="shared" si="211"/>
        <v>#N/A</v>
      </c>
      <c r="V492" s="62" t="e">
        <f t="shared" si="212"/>
        <v>#N/A</v>
      </c>
      <c r="W492" s="62" t="e">
        <f t="shared" si="234"/>
        <v>#N/A</v>
      </c>
      <c r="X492" s="62" t="e">
        <f t="shared" si="213"/>
        <v>#N/A</v>
      </c>
      <c r="Y492" s="62" t="e">
        <f t="shared" si="214"/>
        <v>#N/A</v>
      </c>
      <c r="Z492" s="62" t="e">
        <f t="array" ref="Z492">_xlfn.IFS(H492=1,2,H492=3,1)</f>
        <v>#N/A</v>
      </c>
      <c r="AA492" s="62" t="e">
        <f t="shared" si="215"/>
        <v>#N/A</v>
      </c>
      <c r="AB492" s="62" t="e">
        <f t="shared" si="206"/>
        <v>#N/A</v>
      </c>
      <c r="AC492" s="62" t="e">
        <f t="shared" si="216"/>
        <v>#N/A</v>
      </c>
      <c r="AD492" s="62" t="e">
        <f t="shared" si="217"/>
        <v>#N/A</v>
      </c>
      <c r="AE492" s="62" t="e">
        <f t="shared" si="218"/>
        <v>#N/A</v>
      </c>
      <c r="AF492" s="62" t="e">
        <f t="shared" si="219"/>
        <v>#N/A</v>
      </c>
      <c r="AG492" s="62">
        <f t="shared" si="220"/>
        <v>0</v>
      </c>
      <c r="AH492" s="62" t="str">
        <f t="shared" si="221"/>
        <v/>
      </c>
      <c r="AI492" s="62">
        <f t="shared" si="222"/>
        <v>0</v>
      </c>
      <c r="AJ492" s="62" t="e">
        <f t="shared" si="223"/>
        <v>#VALUE!</v>
      </c>
      <c r="AK492" s="62" t="e">
        <f t="shared" si="224"/>
        <v>#N/A</v>
      </c>
      <c r="AL492" s="62" t="e">
        <f t="shared" si="225"/>
        <v>#N/A</v>
      </c>
      <c r="AM492" s="62">
        <f t="shared" si="226"/>
        <v>0</v>
      </c>
      <c r="AN492" s="62">
        <f t="shared" si="227"/>
        <v>0</v>
      </c>
      <c r="AO492" s="62"/>
      <c r="AP492" s="62" t="e">
        <f t="shared" si="228"/>
        <v>#N/A</v>
      </c>
      <c r="AQ492" s="62" t="e">
        <f t="shared" si="229"/>
        <v>#VALUE!</v>
      </c>
      <c r="AR492" s="62" t="str">
        <f t="shared" si="230"/>
        <v/>
      </c>
      <c r="AS492" s="62">
        <f t="shared" si="231"/>
        <v>0</v>
      </c>
      <c r="AT492" s="62">
        <f t="shared" si="232"/>
        <v>0</v>
      </c>
      <c r="AU492" s="62">
        <f t="shared" si="233"/>
        <v>0</v>
      </c>
    </row>
    <row r="493" spans="1:47" x14ac:dyDescent="0.2">
      <c r="A493" s="46">
        <f t="shared" si="207"/>
        <v>0</v>
      </c>
      <c r="B493" s="62" t="e">
        <f t="shared" si="208"/>
        <v>#N/A</v>
      </c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2">
        <f t="shared" si="209"/>
        <v>0</v>
      </c>
      <c r="N493" s="60"/>
      <c r="O493" s="60"/>
      <c r="P493" s="60" t="e">
        <f t="shared" si="210"/>
        <v>#N/A</v>
      </c>
      <c r="Q493" s="178"/>
      <c r="R493" s="60"/>
      <c r="S493" s="60"/>
      <c r="T493" s="60"/>
      <c r="U493" s="46" t="e">
        <f t="shared" si="211"/>
        <v>#N/A</v>
      </c>
      <c r="V493" s="62" t="e">
        <f t="shared" si="212"/>
        <v>#N/A</v>
      </c>
      <c r="W493" s="62" t="e">
        <f t="shared" si="234"/>
        <v>#N/A</v>
      </c>
      <c r="X493" s="62" t="e">
        <f t="shared" si="213"/>
        <v>#N/A</v>
      </c>
      <c r="Y493" s="62" t="e">
        <f t="shared" si="214"/>
        <v>#N/A</v>
      </c>
      <c r="Z493" s="62" t="e">
        <f t="array" ref="Z493">_xlfn.IFS(H493=1,2,H493=3,1)</f>
        <v>#N/A</v>
      </c>
      <c r="AA493" s="62" t="e">
        <f t="shared" si="215"/>
        <v>#N/A</v>
      </c>
      <c r="AB493" s="62" t="e">
        <f t="shared" si="206"/>
        <v>#N/A</v>
      </c>
      <c r="AC493" s="62" t="e">
        <f t="shared" si="216"/>
        <v>#N/A</v>
      </c>
      <c r="AD493" s="62" t="e">
        <f t="shared" si="217"/>
        <v>#N/A</v>
      </c>
      <c r="AE493" s="62" t="e">
        <f t="shared" si="218"/>
        <v>#N/A</v>
      </c>
      <c r="AF493" s="62" t="e">
        <f t="shared" si="219"/>
        <v>#N/A</v>
      </c>
      <c r="AG493" s="62">
        <f t="shared" si="220"/>
        <v>0</v>
      </c>
      <c r="AH493" s="62" t="str">
        <f t="shared" si="221"/>
        <v/>
      </c>
      <c r="AI493" s="62">
        <f t="shared" si="222"/>
        <v>0</v>
      </c>
      <c r="AJ493" s="62" t="e">
        <f t="shared" si="223"/>
        <v>#VALUE!</v>
      </c>
      <c r="AK493" s="62" t="e">
        <f t="shared" si="224"/>
        <v>#N/A</v>
      </c>
      <c r="AL493" s="62" t="e">
        <f t="shared" si="225"/>
        <v>#N/A</v>
      </c>
      <c r="AM493" s="62">
        <f t="shared" si="226"/>
        <v>0</v>
      </c>
      <c r="AN493" s="62">
        <f t="shared" si="227"/>
        <v>0</v>
      </c>
      <c r="AO493" s="62"/>
      <c r="AP493" s="62" t="e">
        <f t="shared" si="228"/>
        <v>#N/A</v>
      </c>
      <c r="AQ493" s="62" t="e">
        <f t="shared" si="229"/>
        <v>#VALUE!</v>
      </c>
      <c r="AR493" s="62" t="str">
        <f t="shared" si="230"/>
        <v/>
      </c>
      <c r="AS493" s="62">
        <f t="shared" si="231"/>
        <v>0</v>
      </c>
      <c r="AT493" s="62">
        <f t="shared" si="232"/>
        <v>0</v>
      </c>
      <c r="AU493" s="62">
        <f t="shared" si="233"/>
        <v>0</v>
      </c>
    </row>
    <row r="494" spans="1:47" x14ac:dyDescent="0.2">
      <c r="A494" s="46">
        <f t="shared" si="207"/>
        <v>0</v>
      </c>
      <c r="B494" s="62" t="e">
        <f t="shared" si="208"/>
        <v>#N/A</v>
      </c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2">
        <f t="shared" si="209"/>
        <v>0</v>
      </c>
      <c r="N494" s="60"/>
      <c r="O494" s="60"/>
      <c r="P494" s="60" t="e">
        <f t="shared" si="210"/>
        <v>#N/A</v>
      </c>
      <c r="Q494" s="178"/>
      <c r="R494" s="60"/>
      <c r="S494" s="60"/>
      <c r="T494" s="60"/>
      <c r="U494" s="46" t="e">
        <f t="shared" si="211"/>
        <v>#N/A</v>
      </c>
      <c r="V494" s="62" t="e">
        <f t="shared" si="212"/>
        <v>#N/A</v>
      </c>
      <c r="W494" s="62" t="e">
        <f t="shared" si="234"/>
        <v>#N/A</v>
      </c>
      <c r="X494" s="62" t="e">
        <f t="shared" si="213"/>
        <v>#N/A</v>
      </c>
      <c r="Y494" s="62" t="e">
        <f t="shared" si="214"/>
        <v>#N/A</v>
      </c>
      <c r="Z494" s="62" t="e">
        <f t="array" ref="Z494">_xlfn.IFS(H494=1,2,H494=3,1)</f>
        <v>#N/A</v>
      </c>
      <c r="AA494" s="62" t="e">
        <f t="shared" si="215"/>
        <v>#N/A</v>
      </c>
      <c r="AB494" s="62" t="e">
        <f t="shared" si="206"/>
        <v>#N/A</v>
      </c>
      <c r="AC494" s="62" t="e">
        <f t="shared" si="216"/>
        <v>#N/A</v>
      </c>
      <c r="AD494" s="62" t="e">
        <f t="shared" si="217"/>
        <v>#N/A</v>
      </c>
      <c r="AE494" s="62" t="e">
        <f t="shared" si="218"/>
        <v>#N/A</v>
      </c>
      <c r="AF494" s="62" t="e">
        <f t="shared" si="219"/>
        <v>#N/A</v>
      </c>
      <c r="AG494" s="62">
        <f t="shared" si="220"/>
        <v>0</v>
      </c>
      <c r="AH494" s="62" t="str">
        <f t="shared" si="221"/>
        <v/>
      </c>
      <c r="AI494" s="62">
        <f t="shared" si="222"/>
        <v>0</v>
      </c>
      <c r="AJ494" s="62" t="e">
        <f t="shared" si="223"/>
        <v>#VALUE!</v>
      </c>
      <c r="AK494" s="62" t="e">
        <f t="shared" si="224"/>
        <v>#N/A</v>
      </c>
      <c r="AL494" s="62" t="e">
        <f t="shared" si="225"/>
        <v>#N/A</v>
      </c>
      <c r="AM494" s="62">
        <f t="shared" si="226"/>
        <v>0</v>
      </c>
      <c r="AN494" s="62">
        <f t="shared" si="227"/>
        <v>0</v>
      </c>
      <c r="AO494" s="62"/>
      <c r="AP494" s="62" t="e">
        <f t="shared" si="228"/>
        <v>#N/A</v>
      </c>
      <c r="AQ494" s="62" t="e">
        <f t="shared" si="229"/>
        <v>#VALUE!</v>
      </c>
      <c r="AR494" s="62" t="str">
        <f t="shared" si="230"/>
        <v/>
      </c>
      <c r="AS494" s="62">
        <f t="shared" si="231"/>
        <v>0</v>
      </c>
      <c r="AT494" s="62">
        <f t="shared" si="232"/>
        <v>0</v>
      </c>
      <c r="AU494" s="62">
        <f t="shared" si="233"/>
        <v>0</v>
      </c>
    </row>
    <row r="495" spans="1:47" ht="14.45" customHeight="1" thickBot="1" x14ac:dyDescent="0.25">
      <c r="A495" s="46">
        <f t="shared" si="207"/>
        <v>0</v>
      </c>
      <c r="B495" s="62" t="e">
        <f t="shared" si="208"/>
        <v>#N/A</v>
      </c>
      <c r="C495" s="60"/>
      <c r="D495" s="60"/>
      <c r="E495" s="60"/>
      <c r="F495" s="60"/>
      <c r="G495" s="60"/>
      <c r="H495" s="60"/>
      <c r="I495" s="60"/>
      <c r="J495" s="107"/>
      <c r="K495" s="107"/>
      <c r="L495" s="107"/>
      <c r="M495" s="67">
        <f t="shared" si="209"/>
        <v>0</v>
      </c>
      <c r="N495" s="60"/>
      <c r="O495" s="60"/>
      <c r="P495" s="60" t="e">
        <f t="shared" si="210"/>
        <v>#N/A</v>
      </c>
      <c r="Q495" s="179"/>
      <c r="R495" s="68"/>
      <c r="S495" s="60"/>
      <c r="T495" s="60"/>
      <c r="U495" s="46" t="e">
        <f t="shared" si="211"/>
        <v>#N/A</v>
      </c>
      <c r="V495" s="62" t="e">
        <f t="shared" si="212"/>
        <v>#N/A</v>
      </c>
      <c r="W495" s="62" t="e">
        <f t="shared" si="234"/>
        <v>#N/A</v>
      </c>
      <c r="X495" s="62" t="e">
        <f t="shared" si="213"/>
        <v>#N/A</v>
      </c>
      <c r="Y495" s="62" t="e">
        <f t="shared" si="214"/>
        <v>#N/A</v>
      </c>
      <c r="Z495" s="62" t="e">
        <f t="array" ref="Z495">_xlfn.IFS(H495=1,2,H495=3,1)</f>
        <v>#N/A</v>
      </c>
      <c r="AA495" s="62" t="e">
        <f t="shared" si="215"/>
        <v>#N/A</v>
      </c>
      <c r="AB495" s="62" t="e">
        <f t="shared" si="206"/>
        <v>#N/A</v>
      </c>
      <c r="AC495" s="62" t="e">
        <f t="shared" si="216"/>
        <v>#N/A</v>
      </c>
      <c r="AD495" s="62" t="e">
        <f t="shared" si="217"/>
        <v>#N/A</v>
      </c>
      <c r="AE495" s="62" t="e">
        <f t="shared" si="218"/>
        <v>#N/A</v>
      </c>
      <c r="AF495" s="62" t="e">
        <f t="shared" si="219"/>
        <v>#N/A</v>
      </c>
      <c r="AG495" s="62">
        <f t="shared" si="220"/>
        <v>0</v>
      </c>
      <c r="AH495" s="62" t="str">
        <f t="shared" si="221"/>
        <v/>
      </c>
      <c r="AI495" s="62">
        <f t="shared" si="222"/>
        <v>0</v>
      </c>
      <c r="AJ495" s="62" t="e">
        <f t="shared" si="223"/>
        <v>#VALUE!</v>
      </c>
      <c r="AK495" s="62" t="e">
        <f t="shared" si="224"/>
        <v>#N/A</v>
      </c>
      <c r="AL495" s="62" t="e">
        <f t="shared" si="225"/>
        <v>#N/A</v>
      </c>
      <c r="AM495" s="62">
        <f t="shared" si="226"/>
        <v>0</v>
      </c>
      <c r="AN495" s="62">
        <f t="shared" si="227"/>
        <v>0</v>
      </c>
      <c r="AO495" s="62"/>
      <c r="AP495" s="62" t="e">
        <f t="shared" si="228"/>
        <v>#N/A</v>
      </c>
      <c r="AQ495" s="62" t="e">
        <f t="shared" si="229"/>
        <v>#VALUE!</v>
      </c>
      <c r="AR495" s="62" t="str">
        <f t="shared" si="230"/>
        <v/>
      </c>
      <c r="AS495" s="62">
        <f t="shared" si="231"/>
        <v>0</v>
      </c>
      <c r="AT495" s="62">
        <f t="shared" si="232"/>
        <v>0</v>
      </c>
      <c r="AU495" s="62">
        <f t="shared" si="233"/>
        <v>0</v>
      </c>
    </row>
    <row r="496" spans="1:47" x14ac:dyDescent="0.2">
      <c r="A496" s="46">
        <f t="shared" si="207"/>
        <v>0</v>
      </c>
      <c r="B496" s="62" t="e">
        <f t="shared" si="208"/>
        <v>#N/A</v>
      </c>
      <c r="C496" s="60"/>
      <c r="D496" s="60"/>
      <c r="E496" s="60"/>
      <c r="F496" s="71"/>
      <c r="G496" s="101"/>
      <c r="H496" s="60"/>
      <c r="I496" s="60"/>
      <c r="J496" s="71"/>
      <c r="K496" s="71"/>
      <c r="L496" s="71"/>
      <c r="M496" s="59">
        <f t="shared" si="209"/>
        <v>0</v>
      </c>
      <c r="N496" s="60"/>
      <c r="O496" s="60"/>
      <c r="P496" s="60" t="e">
        <f t="shared" si="210"/>
        <v>#N/A</v>
      </c>
      <c r="Q496" s="180"/>
      <c r="R496" s="101"/>
      <c r="S496" s="60"/>
      <c r="T496" s="60"/>
      <c r="U496" s="46" t="e">
        <f t="shared" si="211"/>
        <v>#N/A</v>
      </c>
      <c r="V496" s="62" t="e">
        <f t="shared" si="212"/>
        <v>#N/A</v>
      </c>
      <c r="W496" s="62" t="e">
        <f t="shared" si="234"/>
        <v>#N/A</v>
      </c>
      <c r="X496" s="62" t="e">
        <f t="shared" si="213"/>
        <v>#N/A</v>
      </c>
      <c r="Y496" s="62" t="e">
        <f t="shared" si="214"/>
        <v>#N/A</v>
      </c>
      <c r="Z496" s="62" t="e">
        <f t="array" ref="Z496">_xlfn.IFS(H496=1,2,H496=3,1)</f>
        <v>#N/A</v>
      </c>
      <c r="AA496" s="62" t="e">
        <f t="shared" si="215"/>
        <v>#N/A</v>
      </c>
      <c r="AB496" s="62" t="e">
        <f t="shared" si="206"/>
        <v>#N/A</v>
      </c>
      <c r="AC496" s="62" t="e">
        <f t="shared" si="216"/>
        <v>#N/A</v>
      </c>
      <c r="AD496" s="62" t="e">
        <f t="shared" si="217"/>
        <v>#N/A</v>
      </c>
      <c r="AE496" s="62" t="e">
        <f t="shared" si="218"/>
        <v>#N/A</v>
      </c>
      <c r="AF496" s="62" t="e">
        <f t="shared" si="219"/>
        <v>#N/A</v>
      </c>
      <c r="AG496" s="62">
        <f t="shared" si="220"/>
        <v>0</v>
      </c>
      <c r="AH496" s="62" t="str">
        <f t="shared" si="221"/>
        <v/>
      </c>
      <c r="AI496" s="62">
        <f t="shared" si="222"/>
        <v>0</v>
      </c>
      <c r="AJ496" s="62" t="e">
        <f t="shared" si="223"/>
        <v>#VALUE!</v>
      </c>
      <c r="AK496" s="62" t="e">
        <f t="shared" si="224"/>
        <v>#N/A</v>
      </c>
      <c r="AL496" s="62" t="e">
        <f t="shared" si="225"/>
        <v>#N/A</v>
      </c>
      <c r="AM496" s="62">
        <f t="shared" si="226"/>
        <v>0</v>
      </c>
      <c r="AN496" s="62">
        <f t="shared" si="227"/>
        <v>0</v>
      </c>
      <c r="AO496" s="62"/>
      <c r="AP496" s="62" t="e">
        <f t="shared" si="228"/>
        <v>#N/A</v>
      </c>
      <c r="AQ496" s="62" t="e">
        <f t="shared" si="229"/>
        <v>#VALUE!</v>
      </c>
      <c r="AR496" s="62" t="str">
        <f t="shared" si="230"/>
        <v/>
      </c>
      <c r="AS496" s="62">
        <f t="shared" si="231"/>
        <v>0</v>
      </c>
      <c r="AT496" s="62">
        <f t="shared" si="232"/>
        <v>0</v>
      </c>
      <c r="AU496" s="62">
        <f t="shared" si="233"/>
        <v>0</v>
      </c>
    </row>
    <row r="497" spans="1:47" x14ac:dyDescent="0.2">
      <c r="A497" s="46">
        <f t="shared" si="207"/>
        <v>0</v>
      </c>
      <c r="B497" s="62" t="e">
        <f t="shared" si="208"/>
        <v>#N/A</v>
      </c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2">
        <f t="shared" si="209"/>
        <v>0</v>
      </c>
      <c r="N497" s="60"/>
      <c r="O497" s="60"/>
      <c r="P497" s="60" t="e">
        <f t="shared" si="210"/>
        <v>#N/A</v>
      </c>
      <c r="Q497" s="178"/>
      <c r="R497" s="60"/>
      <c r="S497" s="60"/>
      <c r="T497" s="60"/>
      <c r="U497" s="46" t="e">
        <f t="shared" si="211"/>
        <v>#N/A</v>
      </c>
      <c r="V497" s="62" t="e">
        <f t="shared" si="212"/>
        <v>#N/A</v>
      </c>
      <c r="W497" s="62" t="e">
        <f t="shared" si="234"/>
        <v>#N/A</v>
      </c>
      <c r="X497" s="62" t="e">
        <f t="shared" si="213"/>
        <v>#N/A</v>
      </c>
      <c r="Y497" s="62" t="e">
        <f t="shared" si="214"/>
        <v>#N/A</v>
      </c>
      <c r="Z497" s="62" t="e">
        <f t="array" ref="Z497">_xlfn.IFS(H497=1,2,H497=3,1)</f>
        <v>#N/A</v>
      </c>
      <c r="AA497" s="62" t="e">
        <f t="shared" si="215"/>
        <v>#N/A</v>
      </c>
      <c r="AB497" s="62" t="e">
        <f t="shared" si="206"/>
        <v>#N/A</v>
      </c>
      <c r="AC497" s="62" t="e">
        <f t="shared" si="216"/>
        <v>#N/A</v>
      </c>
      <c r="AD497" s="62" t="e">
        <f t="shared" si="217"/>
        <v>#N/A</v>
      </c>
      <c r="AE497" s="62" t="e">
        <f t="shared" si="218"/>
        <v>#N/A</v>
      </c>
      <c r="AF497" s="62" t="e">
        <f t="shared" si="219"/>
        <v>#N/A</v>
      </c>
      <c r="AG497" s="62">
        <f t="shared" si="220"/>
        <v>0</v>
      </c>
      <c r="AH497" s="62" t="str">
        <f t="shared" si="221"/>
        <v/>
      </c>
      <c r="AI497" s="62">
        <f t="shared" si="222"/>
        <v>0</v>
      </c>
      <c r="AJ497" s="62" t="e">
        <f t="shared" si="223"/>
        <v>#VALUE!</v>
      </c>
      <c r="AK497" s="62" t="e">
        <f t="shared" si="224"/>
        <v>#N/A</v>
      </c>
      <c r="AL497" s="62" t="e">
        <f t="shared" si="225"/>
        <v>#N/A</v>
      </c>
      <c r="AM497" s="62">
        <f t="shared" si="226"/>
        <v>0</v>
      </c>
      <c r="AN497" s="62">
        <f t="shared" si="227"/>
        <v>0</v>
      </c>
      <c r="AO497" s="62"/>
      <c r="AP497" s="62" t="e">
        <f t="shared" si="228"/>
        <v>#N/A</v>
      </c>
      <c r="AQ497" s="62" t="e">
        <f t="shared" si="229"/>
        <v>#VALUE!</v>
      </c>
      <c r="AR497" s="62" t="str">
        <f t="shared" si="230"/>
        <v/>
      </c>
      <c r="AS497" s="62">
        <f t="shared" si="231"/>
        <v>0</v>
      </c>
      <c r="AT497" s="62">
        <f t="shared" si="232"/>
        <v>0</v>
      </c>
      <c r="AU497" s="62">
        <f t="shared" si="233"/>
        <v>0</v>
      </c>
    </row>
    <row r="498" spans="1:47" x14ac:dyDescent="0.2">
      <c r="A498" s="46">
        <f t="shared" si="207"/>
        <v>0</v>
      </c>
      <c r="B498" s="62" t="e">
        <f t="shared" si="208"/>
        <v>#N/A</v>
      </c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2">
        <f t="shared" si="209"/>
        <v>0</v>
      </c>
      <c r="N498" s="60"/>
      <c r="O498" s="60"/>
      <c r="P498" s="60" t="e">
        <f t="shared" si="210"/>
        <v>#N/A</v>
      </c>
      <c r="Q498" s="178"/>
      <c r="R498" s="60"/>
      <c r="S498" s="60"/>
      <c r="T498" s="60"/>
      <c r="U498" s="46" t="e">
        <f t="shared" si="211"/>
        <v>#N/A</v>
      </c>
      <c r="V498" s="62" t="e">
        <f t="shared" si="212"/>
        <v>#N/A</v>
      </c>
      <c r="W498" s="62" t="e">
        <f t="shared" si="234"/>
        <v>#N/A</v>
      </c>
      <c r="X498" s="62" t="e">
        <f t="shared" si="213"/>
        <v>#N/A</v>
      </c>
      <c r="Y498" s="62" t="e">
        <f t="shared" si="214"/>
        <v>#N/A</v>
      </c>
      <c r="Z498" s="62" t="e">
        <f t="array" ref="Z498">_xlfn.IFS(H498=1,2,H498=3,1)</f>
        <v>#N/A</v>
      </c>
      <c r="AA498" s="62" t="e">
        <f t="shared" si="215"/>
        <v>#N/A</v>
      </c>
      <c r="AB498" s="62" t="e">
        <f t="shared" si="206"/>
        <v>#N/A</v>
      </c>
      <c r="AC498" s="62" t="e">
        <f t="shared" si="216"/>
        <v>#N/A</v>
      </c>
      <c r="AD498" s="62" t="e">
        <f t="shared" si="217"/>
        <v>#N/A</v>
      </c>
      <c r="AE498" s="62" t="e">
        <f t="shared" si="218"/>
        <v>#N/A</v>
      </c>
      <c r="AF498" s="62" t="e">
        <f t="shared" si="219"/>
        <v>#N/A</v>
      </c>
      <c r="AG498" s="62">
        <f t="shared" si="220"/>
        <v>0</v>
      </c>
      <c r="AH498" s="62" t="str">
        <f t="shared" si="221"/>
        <v/>
      </c>
      <c r="AI498" s="62">
        <f t="shared" si="222"/>
        <v>0</v>
      </c>
      <c r="AJ498" s="62" t="e">
        <f t="shared" si="223"/>
        <v>#VALUE!</v>
      </c>
      <c r="AK498" s="62" t="e">
        <f t="shared" si="224"/>
        <v>#N/A</v>
      </c>
      <c r="AL498" s="62" t="e">
        <f t="shared" si="225"/>
        <v>#N/A</v>
      </c>
      <c r="AM498" s="62">
        <f t="shared" si="226"/>
        <v>0</v>
      </c>
      <c r="AN498" s="62">
        <f t="shared" si="227"/>
        <v>0</v>
      </c>
      <c r="AO498" s="62"/>
      <c r="AP498" s="62" t="e">
        <f t="shared" si="228"/>
        <v>#N/A</v>
      </c>
      <c r="AQ498" s="62" t="e">
        <f t="shared" si="229"/>
        <v>#VALUE!</v>
      </c>
      <c r="AR498" s="62" t="str">
        <f t="shared" si="230"/>
        <v/>
      </c>
      <c r="AS498" s="62">
        <f t="shared" si="231"/>
        <v>0</v>
      </c>
      <c r="AT498" s="62">
        <f t="shared" si="232"/>
        <v>0</v>
      </c>
      <c r="AU498" s="62">
        <f t="shared" si="233"/>
        <v>0</v>
      </c>
    </row>
    <row r="499" spans="1:47" x14ac:dyDescent="0.2">
      <c r="A499" s="46">
        <f t="shared" si="207"/>
        <v>0</v>
      </c>
      <c r="B499" s="62" t="e">
        <f t="shared" si="208"/>
        <v>#N/A</v>
      </c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2">
        <f t="shared" si="209"/>
        <v>0</v>
      </c>
      <c r="N499" s="60"/>
      <c r="O499" s="60"/>
      <c r="P499" s="60" t="e">
        <f t="shared" si="210"/>
        <v>#N/A</v>
      </c>
      <c r="Q499" s="178"/>
      <c r="R499" s="60"/>
      <c r="S499" s="60"/>
      <c r="T499" s="60"/>
      <c r="U499" s="46" t="e">
        <f t="shared" si="211"/>
        <v>#N/A</v>
      </c>
      <c r="V499" s="62" t="e">
        <f t="shared" si="212"/>
        <v>#N/A</v>
      </c>
      <c r="W499" s="62" t="e">
        <f t="shared" si="234"/>
        <v>#N/A</v>
      </c>
      <c r="X499" s="62" t="e">
        <f t="shared" si="213"/>
        <v>#N/A</v>
      </c>
      <c r="Y499" s="62" t="e">
        <f t="shared" si="214"/>
        <v>#N/A</v>
      </c>
      <c r="Z499" s="62" t="e">
        <f t="array" ref="Z499">_xlfn.IFS(H499=1,2,H499=3,1)</f>
        <v>#N/A</v>
      </c>
      <c r="AA499" s="62" t="e">
        <f t="shared" si="215"/>
        <v>#N/A</v>
      </c>
      <c r="AB499" s="62" t="e">
        <f t="shared" si="206"/>
        <v>#N/A</v>
      </c>
      <c r="AC499" s="62" t="e">
        <f t="shared" si="216"/>
        <v>#N/A</v>
      </c>
      <c r="AD499" s="62" t="e">
        <f t="shared" si="217"/>
        <v>#N/A</v>
      </c>
      <c r="AE499" s="62" t="e">
        <f t="shared" si="218"/>
        <v>#N/A</v>
      </c>
      <c r="AF499" s="62" t="e">
        <f t="shared" si="219"/>
        <v>#N/A</v>
      </c>
      <c r="AG499" s="62">
        <f t="shared" si="220"/>
        <v>0</v>
      </c>
      <c r="AH499" s="62" t="str">
        <f t="shared" si="221"/>
        <v/>
      </c>
      <c r="AI499" s="62">
        <f t="shared" si="222"/>
        <v>0</v>
      </c>
      <c r="AJ499" s="62" t="e">
        <f t="shared" si="223"/>
        <v>#VALUE!</v>
      </c>
      <c r="AK499" s="62" t="e">
        <f t="shared" si="224"/>
        <v>#N/A</v>
      </c>
      <c r="AL499" s="62" t="e">
        <f t="shared" si="225"/>
        <v>#N/A</v>
      </c>
      <c r="AM499" s="62">
        <f t="shared" si="226"/>
        <v>0</v>
      </c>
      <c r="AN499" s="62">
        <f t="shared" si="227"/>
        <v>0</v>
      </c>
      <c r="AO499" s="62"/>
      <c r="AP499" s="62" t="e">
        <f t="shared" si="228"/>
        <v>#N/A</v>
      </c>
      <c r="AQ499" s="62" t="e">
        <f t="shared" si="229"/>
        <v>#VALUE!</v>
      </c>
      <c r="AR499" s="62" t="str">
        <f t="shared" si="230"/>
        <v/>
      </c>
      <c r="AS499" s="62">
        <f t="shared" si="231"/>
        <v>0</v>
      </c>
      <c r="AT499" s="62">
        <f t="shared" si="232"/>
        <v>0</v>
      </c>
      <c r="AU499" s="62">
        <f t="shared" si="233"/>
        <v>0</v>
      </c>
    </row>
    <row r="500" spans="1:47" x14ac:dyDescent="0.2">
      <c r="A500" s="46">
        <f t="shared" si="207"/>
        <v>0</v>
      </c>
      <c r="B500" s="62" t="e">
        <f t="shared" si="208"/>
        <v>#N/A</v>
      </c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2">
        <f t="shared" si="209"/>
        <v>0</v>
      </c>
      <c r="N500" s="60"/>
      <c r="O500" s="60"/>
      <c r="P500" s="60" t="e">
        <f t="shared" si="210"/>
        <v>#N/A</v>
      </c>
      <c r="Q500" s="178"/>
      <c r="R500" s="60"/>
      <c r="S500" s="60"/>
      <c r="T500" s="60"/>
      <c r="U500" s="46" t="e">
        <f t="shared" si="211"/>
        <v>#N/A</v>
      </c>
      <c r="V500" s="62" t="e">
        <f t="shared" si="212"/>
        <v>#N/A</v>
      </c>
      <c r="W500" s="62" t="e">
        <f t="shared" si="234"/>
        <v>#N/A</v>
      </c>
      <c r="X500" s="62" t="e">
        <f t="shared" si="213"/>
        <v>#N/A</v>
      </c>
      <c r="Y500" s="62" t="e">
        <f t="shared" si="214"/>
        <v>#N/A</v>
      </c>
      <c r="Z500" s="62" t="e">
        <f t="array" ref="Z500">_xlfn.IFS(H500=1,2,H500=3,1)</f>
        <v>#N/A</v>
      </c>
      <c r="AA500" s="62" t="e">
        <f t="shared" si="215"/>
        <v>#N/A</v>
      </c>
      <c r="AB500" s="62" t="e">
        <f t="shared" si="206"/>
        <v>#N/A</v>
      </c>
      <c r="AC500" s="62" t="e">
        <f t="shared" si="216"/>
        <v>#N/A</v>
      </c>
      <c r="AD500" s="62" t="e">
        <f t="shared" si="217"/>
        <v>#N/A</v>
      </c>
      <c r="AE500" s="62" t="e">
        <f t="shared" si="218"/>
        <v>#N/A</v>
      </c>
      <c r="AF500" s="62" t="e">
        <f t="shared" si="219"/>
        <v>#N/A</v>
      </c>
      <c r="AG500" s="62">
        <f t="shared" si="220"/>
        <v>0</v>
      </c>
      <c r="AH500" s="62" t="str">
        <f t="shared" si="221"/>
        <v/>
      </c>
      <c r="AI500" s="62">
        <f t="shared" si="222"/>
        <v>0</v>
      </c>
      <c r="AJ500" s="62" t="e">
        <f t="shared" si="223"/>
        <v>#VALUE!</v>
      </c>
      <c r="AK500" s="62" t="e">
        <f t="shared" si="224"/>
        <v>#N/A</v>
      </c>
      <c r="AL500" s="62" t="e">
        <f t="shared" si="225"/>
        <v>#N/A</v>
      </c>
      <c r="AM500" s="62">
        <f t="shared" si="226"/>
        <v>0</v>
      </c>
      <c r="AN500" s="62">
        <f t="shared" si="227"/>
        <v>0</v>
      </c>
      <c r="AO500" s="62"/>
      <c r="AP500" s="62" t="e">
        <f t="shared" si="228"/>
        <v>#N/A</v>
      </c>
      <c r="AQ500" s="62" t="e">
        <f t="shared" si="229"/>
        <v>#VALUE!</v>
      </c>
      <c r="AR500" s="62" t="str">
        <f t="shared" si="230"/>
        <v/>
      </c>
      <c r="AS500" s="62">
        <f t="shared" si="231"/>
        <v>0</v>
      </c>
      <c r="AT500" s="62">
        <f t="shared" si="232"/>
        <v>0</v>
      </c>
      <c r="AU500" s="62">
        <f t="shared" si="233"/>
        <v>0</v>
      </c>
    </row>
    <row r="501" spans="1:47" x14ac:dyDescent="0.2">
      <c r="A501" s="46">
        <f t="shared" si="207"/>
        <v>0</v>
      </c>
      <c r="B501" s="62" t="e">
        <f t="shared" si="208"/>
        <v>#N/A</v>
      </c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2">
        <f t="shared" si="209"/>
        <v>0</v>
      </c>
      <c r="N501" s="60"/>
      <c r="O501" s="60"/>
      <c r="P501" s="60" t="e">
        <f t="shared" si="210"/>
        <v>#N/A</v>
      </c>
      <c r="Q501" s="178"/>
      <c r="R501" s="60"/>
      <c r="S501" s="60"/>
      <c r="T501" s="60"/>
      <c r="U501" s="46" t="e">
        <f t="shared" si="211"/>
        <v>#N/A</v>
      </c>
      <c r="V501" s="62" t="e">
        <f t="shared" si="212"/>
        <v>#N/A</v>
      </c>
      <c r="W501" s="62" t="e">
        <f t="shared" si="234"/>
        <v>#N/A</v>
      </c>
      <c r="X501" s="62" t="e">
        <f t="shared" si="213"/>
        <v>#N/A</v>
      </c>
      <c r="Y501" s="62" t="e">
        <f t="shared" si="214"/>
        <v>#N/A</v>
      </c>
      <c r="Z501" s="62" t="e">
        <f t="array" ref="Z501">_xlfn.IFS(H501=1,2,H501=3,1)</f>
        <v>#N/A</v>
      </c>
      <c r="AA501" s="62" t="e">
        <f t="shared" si="215"/>
        <v>#N/A</v>
      </c>
      <c r="AB501" s="62" t="e">
        <f t="shared" si="206"/>
        <v>#N/A</v>
      </c>
      <c r="AC501" s="62" t="e">
        <f t="shared" si="216"/>
        <v>#N/A</v>
      </c>
      <c r="AD501" s="62" t="e">
        <f t="shared" si="217"/>
        <v>#N/A</v>
      </c>
      <c r="AE501" s="62" t="e">
        <f t="shared" si="218"/>
        <v>#N/A</v>
      </c>
      <c r="AF501" s="62" t="e">
        <f t="shared" si="219"/>
        <v>#N/A</v>
      </c>
      <c r="AG501" s="62">
        <f t="shared" si="220"/>
        <v>0</v>
      </c>
      <c r="AH501" s="62" t="str">
        <f t="shared" si="221"/>
        <v/>
      </c>
      <c r="AI501" s="62">
        <f t="shared" si="222"/>
        <v>0</v>
      </c>
      <c r="AJ501" s="62" t="e">
        <f t="shared" si="223"/>
        <v>#VALUE!</v>
      </c>
      <c r="AK501" s="62" t="e">
        <f t="shared" si="224"/>
        <v>#N/A</v>
      </c>
      <c r="AL501" s="62" t="e">
        <f t="shared" si="225"/>
        <v>#N/A</v>
      </c>
      <c r="AM501" s="62">
        <f t="shared" si="226"/>
        <v>0</v>
      </c>
      <c r="AN501" s="62">
        <f t="shared" si="227"/>
        <v>0</v>
      </c>
      <c r="AO501" s="62"/>
      <c r="AP501" s="62" t="e">
        <f t="shared" si="228"/>
        <v>#N/A</v>
      </c>
      <c r="AQ501" s="62" t="e">
        <f t="shared" si="229"/>
        <v>#VALUE!</v>
      </c>
      <c r="AR501" s="62" t="str">
        <f t="shared" si="230"/>
        <v/>
      </c>
      <c r="AS501" s="62">
        <f t="shared" si="231"/>
        <v>0</v>
      </c>
      <c r="AT501" s="62">
        <f t="shared" si="232"/>
        <v>0</v>
      </c>
      <c r="AU501" s="62">
        <f t="shared" si="233"/>
        <v>0</v>
      </c>
    </row>
    <row r="502" spans="1:47" x14ac:dyDescent="0.2">
      <c r="A502" s="46">
        <f t="shared" si="207"/>
        <v>0</v>
      </c>
      <c r="B502" s="62" t="e">
        <f t="shared" si="208"/>
        <v>#N/A</v>
      </c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2">
        <f t="shared" si="209"/>
        <v>0</v>
      </c>
      <c r="N502" s="60"/>
      <c r="O502" s="60"/>
      <c r="P502" s="60" t="e">
        <f t="shared" si="210"/>
        <v>#N/A</v>
      </c>
      <c r="Q502" s="178"/>
      <c r="R502" s="60"/>
      <c r="S502" s="60"/>
      <c r="T502" s="60"/>
      <c r="U502" s="46" t="e">
        <f t="shared" si="211"/>
        <v>#N/A</v>
      </c>
      <c r="V502" s="62" t="e">
        <f t="shared" si="212"/>
        <v>#N/A</v>
      </c>
      <c r="W502" s="62" t="e">
        <f t="shared" si="234"/>
        <v>#N/A</v>
      </c>
      <c r="X502" s="62" t="e">
        <f t="shared" si="213"/>
        <v>#N/A</v>
      </c>
      <c r="Y502" s="62" t="e">
        <f t="shared" si="214"/>
        <v>#N/A</v>
      </c>
      <c r="Z502" s="62" t="e">
        <f t="array" ref="Z502">_xlfn.IFS(H502=1,2,H502=3,1)</f>
        <v>#N/A</v>
      </c>
      <c r="AA502" s="62" t="e">
        <f t="shared" si="215"/>
        <v>#N/A</v>
      </c>
      <c r="AB502" s="62" t="e">
        <f t="shared" si="206"/>
        <v>#N/A</v>
      </c>
      <c r="AC502" s="62" t="e">
        <f t="shared" si="216"/>
        <v>#N/A</v>
      </c>
      <c r="AD502" s="62" t="e">
        <f t="shared" si="217"/>
        <v>#N/A</v>
      </c>
      <c r="AE502" s="62" t="e">
        <f t="shared" si="218"/>
        <v>#N/A</v>
      </c>
      <c r="AF502" s="62" t="e">
        <f t="shared" si="219"/>
        <v>#N/A</v>
      </c>
      <c r="AG502" s="62">
        <f t="shared" si="220"/>
        <v>0</v>
      </c>
      <c r="AH502" s="62" t="str">
        <f t="shared" si="221"/>
        <v/>
      </c>
      <c r="AI502" s="62">
        <f t="shared" si="222"/>
        <v>0</v>
      </c>
      <c r="AJ502" s="62" t="e">
        <f t="shared" si="223"/>
        <v>#VALUE!</v>
      </c>
      <c r="AK502" s="62" t="e">
        <f t="shared" si="224"/>
        <v>#N/A</v>
      </c>
      <c r="AL502" s="62" t="e">
        <f t="shared" si="225"/>
        <v>#N/A</v>
      </c>
      <c r="AM502" s="62">
        <f t="shared" si="226"/>
        <v>0</v>
      </c>
      <c r="AN502" s="62">
        <f t="shared" si="227"/>
        <v>0</v>
      </c>
      <c r="AO502" s="62"/>
      <c r="AP502" s="62" t="e">
        <f t="shared" si="228"/>
        <v>#N/A</v>
      </c>
      <c r="AQ502" s="62" t="e">
        <f t="shared" si="229"/>
        <v>#VALUE!</v>
      </c>
      <c r="AR502" s="62" t="str">
        <f t="shared" si="230"/>
        <v/>
      </c>
      <c r="AS502" s="62">
        <f t="shared" si="231"/>
        <v>0</v>
      </c>
      <c r="AT502" s="62">
        <f t="shared" si="232"/>
        <v>0</v>
      </c>
      <c r="AU502" s="62">
        <f t="shared" si="233"/>
        <v>0</v>
      </c>
    </row>
    <row r="503" spans="1:47" x14ac:dyDescent="0.2">
      <c r="A503" s="46">
        <f t="shared" si="207"/>
        <v>0</v>
      </c>
      <c r="B503" s="62" t="e">
        <f t="shared" si="208"/>
        <v>#N/A</v>
      </c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2">
        <f t="shared" si="209"/>
        <v>0</v>
      </c>
      <c r="N503" s="60"/>
      <c r="O503" s="60"/>
      <c r="P503" s="60" t="e">
        <f t="shared" si="210"/>
        <v>#N/A</v>
      </c>
      <c r="Q503" s="178"/>
      <c r="R503" s="60"/>
      <c r="S503" s="60"/>
      <c r="T503" s="60"/>
      <c r="U503" s="46" t="e">
        <f t="shared" si="211"/>
        <v>#N/A</v>
      </c>
      <c r="V503" s="62" t="e">
        <f t="shared" si="212"/>
        <v>#N/A</v>
      </c>
      <c r="W503" s="62" t="e">
        <f t="shared" si="234"/>
        <v>#N/A</v>
      </c>
      <c r="X503" s="62" t="e">
        <f t="shared" si="213"/>
        <v>#N/A</v>
      </c>
      <c r="Y503" s="62" t="e">
        <f t="shared" si="214"/>
        <v>#N/A</v>
      </c>
      <c r="Z503" s="62" t="e">
        <f t="array" ref="Z503">_xlfn.IFS(H503=1,2,H503=3,1)</f>
        <v>#N/A</v>
      </c>
      <c r="AA503" s="62" t="e">
        <f t="shared" si="215"/>
        <v>#N/A</v>
      </c>
      <c r="AB503" s="62" t="e">
        <f t="shared" si="206"/>
        <v>#N/A</v>
      </c>
      <c r="AC503" s="62" t="e">
        <f t="shared" si="216"/>
        <v>#N/A</v>
      </c>
      <c r="AD503" s="62" t="e">
        <f t="shared" si="217"/>
        <v>#N/A</v>
      </c>
      <c r="AE503" s="62" t="e">
        <f t="shared" si="218"/>
        <v>#N/A</v>
      </c>
      <c r="AF503" s="62" t="e">
        <f t="shared" si="219"/>
        <v>#N/A</v>
      </c>
      <c r="AG503" s="62">
        <f t="shared" si="220"/>
        <v>0</v>
      </c>
      <c r="AH503" s="62" t="str">
        <f t="shared" si="221"/>
        <v/>
      </c>
      <c r="AI503" s="62">
        <f t="shared" si="222"/>
        <v>0</v>
      </c>
      <c r="AJ503" s="62" t="e">
        <f t="shared" si="223"/>
        <v>#VALUE!</v>
      </c>
      <c r="AK503" s="62" t="e">
        <f t="shared" si="224"/>
        <v>#N/A</v>
      </c>
      <c r="AL503" s="62" t="e">
        <f t="shared" si="225"/>
        <v>#N/A</v>
      </c>
      <c r="AM503" s="62">
        <f t="shared" si="226"/>
        <v>0</v>
      </c>
      <c r="AN503" s="62">
        <f t="shared" si="227"/>
        <v>0</v>
      </c>
      <c r="AO503" s="62"/>
      <c r="AP503" s="62" t="e">
        <f t="shared" si="228"/>
        <v>#N/A</v>
      </c>
      <c r="AQ503" s="62" t="e">
        <f t="shared" si="229"/>
        <v>#VALUE!</v>
      </c>
      <c r="AR503" s="62" t="str">
        <f t="shared" si="230"/>
        <v/>
      </c>
      <c r="AS503" s="62">
        <f t="shared" si="231"/>
        <v>0</v>
      </c>
      <c r="AT503" s="62">
        <f t="shared" si="232"/>
        <v>0</v>
      </c>
      <c r="AU503" s="62">
        <f t="shared" si="233"/>
        <v>0</v>
      </c>
    </row>
    <row r="504" spans="1:47" x14ac:dyDescent="0.2">
      <c r="A504" s="46">
        <f t="shared" si="207"/>
        <v>0</v>
      </c>
      <c r="B504" s="62" t="e">
        <f t="shared" si="208"/>
        <v>#N/A</v>
      </c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2">
        <f t="shared" si="209"/>
        <v>0</v>
      </c>
      <c r="N504" s="60"/>
      <c r="O504" s="60"/>
      <c r="P504" s="60" t="e">
        <f t="shared" si="210"/>
        <v>#N/A</v>
      </c>
      <c r="Q504" s="178"/>
      <c r="R504" s="60"/>
      <c r="S504" s="60"/>
      <c r="T504" s="60"/>
      <c r="U504" s="46" t="e">
        <f t="shared" si="211"/>
        <v>#N/A</v>
      </c>
      <c r="V504" s="62" t="e">
        <f t="shared" si="212"/>
        <v>#N/A</v>
      </c>
      <c r="W504" s="62" t="e">
        <f t="shared" si="234"/>
        <v>#N/A</v>
      </c>
      <c r="X504" s="62" t="e">
        <f t="shared" si="213"/>
        <v>#N/A</v>
      </c>
      <c r="Y504" s="62" t="e">
        <f t="shared" si="214"/>
        <v>#N/A</v>
      </c>
      <c r="Z504" s="62" t="e">
        <f t="array" ref="Z504">_xlfn.IFS(H504=1,2,H504=3,1)</f>
        <v>#N/A</v>
      </c>
      <c r="AA504" s="62" t="e">
        <f t="shared" si="215"/>
        <v>#N/A</v>
      </c>
      <c r="AB504" s="62" t="e">
        <f t="shared" si="206"/>
        <v>#N/A</v>
      </c>
      <c r="AC504" s="62" t="e">
        <f t="shared" si="216"/>
        <v>#N/A</v>
      </c>
      <c r="AD504" s="62" t="e">
        <f t="shared" si="217"/>
        <v>#N/A</v>
      </c>
      <c r="AE504" s="62" t="e">
        <f t="shared" si="218"/>
        <v>#N/A</v>
      </c>
      <c r="AF504" s="62" t="e">
        <f t="shared" si="219"/>
        <v>#N/A</v>
      </c>
      <c r="AG504" s="62">
        <f t="shared" si="220"/>
        <v>0</v>
      </c>
      <c r="AH504" s="62" t="str">
        <f t="shared" si="221"/>
        <v/>
      </c>
      <c r="AI504" s="62">
        <f t="shared" si="222"/>
        <v>0</v>
      </c>
      <c r="AJ504" s="62" t="e">
        <f t="shared" si="223"/>
        <v>#VALUE!</v>
      </c>
      <c r="AK504" s="62" t="e">
        <f t="shared" si="224"/>
        <v>#N/A</v>
      </c>
      <c r="AL504" s="62" t="e">
        <f t="shared" si="225"/>
        <v>#N/A</v>
      </c>
      <c r="AM504" s="62">
        <f t="shared" si="226"/>
        <v>0</v>
      </c>
      <c r="AN504" s="62">
        <f t="shared" si="227"/>
        <v>0</v>
      </c>
      <c r="AO504" s="62"/>
      <c r="AP504" s="62" t="e">
        <f t="shared" si="228"/>
        <v>#N/A</v>
      </c>
      <c r="AQ504" s="62" t="e">
        <f t="shared" si="229"/>
        <v>#VALUE!</v>
      </c>
      <c r="AR504" s="62" t="str">
        <f t="shared" si="230"/>
        <v/>
      </c>
      <c r="AS504" s="62">
        <f t="shared" si="231"/>
        <v>0</v>
      </c>
      <c r="AT504" s="62">
        <f t="shared" si="232"/>
        <v>0</v>
      </c>
      <c r="AU504" s="62">
        <f t="shared" si="233"/>
        <v>0</v>
      </c>
    </row>
    <row r="505" spans="1:47" x14ac:dyDescent="0.2">
      <c r="A505" s="46">
        <f t="shared" si="207"/>
        <v>0</v>
      </c>
      <c r="B505" s="62" t="e">
        <f t="shared" si="208"/>
        <v>#N/A</v>
      </c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2">
        <f t="shared" si="209"/>
        <v>0</v>
      </c>
      <c r="N505" s="60"/>
      <c r="O505" s="60"/>
      <c r="P505" s="60" t="e">
        <f t="shared" si="210"/>
        <v>#N/A</v>
      </c>
      <c r="Q505" s="178"/>
      <c r="R505" s="60"/>
      <c r="S505" s="60"/>
      <c r="T505" s="60"/>
      <c r="U505" s="46" t="e">
        <f t="shared" si="211"/>
        <v>#N/A</v>
      </c>
      <c r="V505" s="62" t="e">
        <f t="shared" si="212"/>
        <v>#N/A</v>
      </c>
      <c r="W505" s="62" t="e">
        <f t="shared" si="234"/>
        <v>#N/A</v>
      </c>
      <c r="X505" s="62" t="e">
        <f t="shared" si="213"/>
        <v>#N/A</v>
      </c>
      <c r="Y505" s="62" t="e">
        <f t="shared" si="214"/>
        <v>#N/A</v>
      </c>
      <c r="Z505" s="62" t="e">
        <f t="array" ref="Z505">_xlfn.IFS(H505=1,2,H505=3,1)</f>
        <v>#N/A</v>
      </c>
      <c r="AA505" s="62" t="e">
        <f t="shared" si="215"/>
        <v>#N/A</v>
      </c>
      <c r="AB505" s="62" t="e">
        <f t="shared" si="206"/>
        <v>#N/A</v>
      </c>
      <c r="AC505" s="62" t="e">
        <f t="shared" si="216"/>
        <v>#N/A</v>
      </c>
      <c r="AD505" s="62" t="e">
        <f t="shared" si="217"/>
        <v>#N/A</v>
      </c>
      <c r="AE505" s="62" t="e">
        <f t="shared" si="218"/>
        <v>#N/A</v>
      </c>
      <c r="AF505" s="62" t="e">
        <f t="shared" si="219"/>
        <v>#N/A</v>
      </c>
      <c r="AG505" s="62">
        <f t="shared" si="220"/>
        <v>0</v>
      </c>
      <c r="AH505" s="62" t="str">
        <f t="shared" si="221"/>
        <v/>
      </c>
      <c r="AI505" s="62">
        <f t="shared" si="222"/>
        <v>0</v>
      </c>
      <c r="AJ505" s="62" t="e">
        <f t="shared" si="223"/>
        <v>#VALUE!</v>
      </c>
      <c r="AK505" s="62" t="e">
        <f t="shared" si="224"/>
        <v>#N/A</v>
      </c>
      <c r="AL505" s="62" t="e">
        <f t="shared" si="225"/>
        <v>#N/A</v>
      </c>
      <c r="AM505" s="62">
        <f t="shared" si="226"/>
        <v>0</v>
      </c>
      <c r="AN505" s="62">
        <f t="shared" si="227"/>
        <v>0</v>
      </c>
      <c r="AO505" s="62"/>
      <c r="AP505" s="62" t="e">
        <f t="shared" si="228"/>
        <v>#N/A</v>
      </c>
      <c r="AQ505" s="62" t="e">
        <f t="shared" si="229"/>
        <v>#VALUE!</v>
      </c>
      <c r="AR505" s="62" t="str">
        <f t="shared" si="230"/>
        <v/>
      </c>
      <c r="AS505" s="62">
        <f t="shared" si="231"/>
        <v>0</v>
      </c>
      <c r="AT505" s="62">
        <f t="shared" si="232"/>
        <v>0</v>
      </c>
      <c r="AU505" s="62">
        <f t="shared" si="233"/>
        <v>0</v>
      </c>
    </row>
    <row r="506" spans="1:47" x14ac:dyDescent="0.2">
      <c r="A506" s="46">
        <f t="shared" si="207"/>
        <v>0</v>
      </c>
      <c r="B506" s="62" t="e">
        <f t="shared" si="208"/>
        <v>#N/A</v>
      </c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2">
        <f t="shared" si="209"/>
        <v>0</v>
      </c>
      <c r="N506" s="60"/>
      <c r="O506" s="60"/>
      <c r="P506" s="60" t="e">
        <f t="shared" si="210"/>
        <v>#N/A</v>
      </c>
      <c r="Q506" s="178"/>
      <c r="R506" s="60"/>
      <c r="S506" s="60"/>
      <c r="T506" s="60"/>
      <c r="U506" s="46" t="e">
        <f t="shared" si="211"/>
        <v>#N/A</v>
      </c>
      <c r="V506" s="62" t="e">
        <f t="shared" si="212"/>
        <v>#N/A</v>
      </c>
      <c r="W506" s="62" t="e">
        <f t="shared" si="234"/>
        <v>#N/A</v>
      </c>
      <c r="X506" s="62" t="e">
        <f t="shared" si="213"/>
        <v>#N/A</v>
      </c>
      <c r="Y506" s="62" t="e">
        <f t="shared" si="214"/>
        <v>#N/A</v>
      </c>
      <c r="Z506" s="62" t="e">
        <f t="array" ref="Z506">_xlfn.IFS(H506=1,2,H506=3,1)</f>
        <v>#N/A</v>
      </c>
      <c r="AA506" s="62" t="e">
        <f t="shared" si="215"/>
        <v>#N/A</v>
      </c>
      <c r="AB506" s="62" t="e">
        <f t="shared" si="206"/>
        <v>#N/A</v>
      </c>
      <c r="AC506" s="62" t="e">
        <f t="shared" si="216"/>
        <v>#N/A</v>
      </c>
      <c r="AD506" s="62" t="e">
        <f t="shared" si="217"/>
        <v>#N/A</v>
      </c>
      <c r="AE506" s="62" t="e">
        <f t="shared" si="218"/>
        <v>#N/A</v>
      </c>
      <c r="AF506" s="62" t="e">
        <f t="shared" si="219"/>
        <v>#N/A</v>
      </c>
      <c r="AG506" s="62">
        <f t="shared" si="220"/>
        <v>0</v>
      </c>
      <c r="AH506" s="62" t="str">
        <f t="shared" si="221"/>
        <v/>
      </c>
      <c r="AI506" s="62">
        <f t="shared" si="222"/>
        <v>0</v>
      </c>
      <c r="AJ506" s="62" t="e">
        <f t="shared" si="223"/>
        <v>#VALUE!</v>
      </c>
      <c r="AK506" s="62" t="e">
        <f t="shared" si="224"/>
        <v>#N/A</v>
      </c>
      <c r="AL506" s="62" t="e">
        <f t="shared" si="225"/>
        <v>#N/A</v>
      </c>
      <c r="AM506" s="62">
        <f t="shared" si="226"/>
        <v>0</v>
      </c>
      <c r="AN506" s="62">
        <f t="shared" si="227"/>
        <v>0</v>
      </c>
      <c r="AO506" s="62"/>
      <c r="AP506" s="62" t="e">
        <f t="shared" si="228"/>
        <v>#N/A</v>
      </c>
      <c r="AQ506" s="62" t="e">
        <f t="shared" si="229"/>
        <v>#VALUE!</v>
      </c>
      <c r="AR506" s="62" t="str">
        <f t="shared" si="230"/>
        <v/>
      </c>
      <c r="AS506" s="62">
        <f t="shared" si="231"/>
        <v>0</v>
      </c>
      <c r="AT506" s="62">
        <f t="shared" si="232"/>
        <v>0</v>
      </c>
      <c r="AU506" s="62">
        <f t="shared" si="233"/>
        <v>0</v>
      </c>
    </row>
    <row r="507" spans="1:47" x14ac:dyDescent="0.2">
      <c r="A507" s="46">
        <f t="shared" si="207"/>
        <v>0</v>
      </c>
      <c r="B507" s="62" t="e">
        <f t="shared" si="208"/>
        <v>#N/A</v>
      </c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2">
        <f t="shared" si="209"/>
        <v>0</v>
      </c>
      <c r="N507" s="60"/>
      <c r="O507" s="60"/>
      <c r="P507" s="60" t="e">
        <f t="shared" si="210"/>
        <v>#N/A</v>
      </c>
      <c r="Q507" s="178"/>
      <c r="R507" s="60"/>
      <c r="S507" s="60"/>
      <c r="T507" s="60"/>
      <c r="U507" s="46" t="e">
        <f t="shared" si="211"/>
        <v>#N/A</v>
      </c>
      <c r="V507" s="62" t="e">
        <f t="shared" si="212"/>
        <v>#N/A</v>
      </c>
      <c r="W507" s="62" t="e">
        <f t="shared" si="234"/>
        <v>#N/A</v>
      </c>
      <c r="X507" s="62" t="e">
        <f t="shared" si="213"/>
        <v>#N/A</v>
      </c>
      <c r="Y507" s="62" t="e">
        <f t="shared" si="214"/>
        <v>#N/A</v>
      </c>
      <c r="Z507" s="62" t="e">
        <f t="array" ref="Z507">_xlfn.IFS(H507=1,2,H507=3,1)</f>
        <v>#N/A</v>
      </c>
      <c r="AA507" s="62" t="e">
        <f t="shared" si="215"/>
        <v>#N/A</v>
      </c>
      <c r="AB507" s="62" t="e">
        <f t="shared" ref="AB507:AB570" si="235">Z507*(X507*I507/W507+Y507*I507*AA507/1000)*U507</f>
        <v>#N/A</v>
      </c>
      <c r="AC507" s="62" t="e">
        <f t="shared" si="216"/>
        <v>#N/A</v>
      </c>
      <c r="AD507" s="62" t="e">
        <f t="shared" si="217"/>
        <v>#N/A</v>
      </c>
      <c r="AE507" s="62" t="e">
        <f t="shared" si="218"/>
        <v>#N/A</v>
      </c>
      <c r="AF507" s="62" t="e">
        <f t="shared" si="219"/>
        <v>#N/A</v>
      </c>
      <c r="AG507" s="62">
        <f t="shared" si="220"/>
        <v>0</v>
      </c>
      <c r="AH507" s="62" t="str">
        <f t="shared" si="221"/>
        <v/>
      </c>
      <c r="AI507" s="62">
        <f t="shared" si="222"/>
        <v>0</v>
      </c>
      <c r="AJ507" s="62" t="e">
        <f t="shared" si="223"/>
        <v>#VALUE!</v>
      </c>
      <c r="AK507" s="62" t="e">
        <f t="shared" si="224"/>
        <v>#N/A</v>
      </c>
      <c r="AL507" s="62" t="e">
        <f t="shared" si="225"/>
        <v>#N/A</v>
      </c>
      <c r="AM507" s="62">
        <f t="shared" si="226"/>
        <v>0</v>
      </c>
      <c r="AN507" s="62">
        <f t="shared" si="227"/>
        <v>0</v>
      </c>
      <c r="AO507" s="62"/>
      <c r="AP507" s="62" t="e">
        <f t="shared" si="228"/>
        <v>#N/A</v>
      </c>
      <c r="AQ507" s="62" t="e">
        <f t="shared" si="229"/>
        <v>#VALUE!</v>
      </c>
      <c r="AR507" s="62" t="str">
        <f t="shared" si="230"/>
        <v/>
      </c>
      <c r="AS507" s="62">
        <f t="shared" si="231"/>
        <v>0</v>
      </c>
      <c r="AT507" s="62">
        <f t="shared" si="232"/>
        <v>0</v>
      </c>
      <c r="AU507" s="62">
        <f t="shared" si="233"/>
        <v>0</v>
      </c>
    </row>
    <row r="508" spans="1:47" x14ac:dyDescent="0.2">
      <c r="A508" s="46">
        <f t="shared" si="207"/>
        <v>0</v>
      </c>
      <c r="B508" s="62" t="e">
        <f t="shared" si="208"/>
        <v>#N/A</v>
      </c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2">
        <f t="shared" si="209"/>
        <v>0</v>
      </c>
      <c r="N508" s="60"/>
      <c r="O508" s="60"/>
      <c r="P508" s="60" t="e">
        <f t="shared" si="210"/>
        <v>#N/A</v>
      </c>
      <c r="Q508" s="178"/>
      <c r="R508" s="60"/>
      <c r="S508" s="60"/>
      <c r="T508" s="60"/>
      <c r="U508" s="46" t="e">
        <f t="shared" si="211"/>
        <v>#N/A</v>
      </c>
      <c r="V508" s="62" t="e">
        <f t="shared" si="212"/>
        <v>#N/A</v>
      </c>
      <c r="W508" s="62" t="e">
        <f t="shared" si="234"/>
        <v>#N/A</v>
      </c>
      <c r="X508" s="62" t="e">
        <f t="shared" si="213"/>
        <v>#N/A</v>
      </c>
      <c r="Y508" s="62" t="e">
        <f t="shared" si="214"/>
        <v>#N/A</v>
      </c>
      <c r="Z508" s="62" t="e">
        <f t="array" ref="Z508">_xlfn.IFS(H508=1,2,H508=3,1)</f>
        <v>#N/A</v>
      </c>
      <c r="AA508" s="62" t="e">
        <f t="shared" si="215"/>
        <v>#N/A</v>
      </c>
      <c r="AB508" s="62" t="e">
        <f t="shared" si="235"/>
        <v>#N/A</v>
      </c>
      <c r="AC508" s="62" t="e">
        <f t="shared" si="216"/>
        <v>#N/A</v>
      </c>
      <c r="AD508" s="62" t="e">
        <f t="shared" si="217"/>
        <v>#N/A</v>
      </c>
      <c r="AE508" s="62" t="e">
        <f t="shared" si="218"/>
        <v>#N/A</v>
      </c>
      <c r="AF508" s="62" t="e">
        <f t="shared" si="219"/>
        <v>#N/A</v>
      </c>
      <c r="AG508" s="62">
        <f t="shared" si="220"/>
        <v>0</v>
      </c>
      <c r="AH508" s="62" t="str">
        <f t="shared" si="221"/>
        <v/>
      </c>
      <c r="AI508" s="62">
        <f t="shared" si="222"/>
        <v>0</v>
      </c>
      <c r="AJ508" s="62" t="e">
        <f t="shared" si="223"/>
        <v>#VALUE!</v>
      </c>
      <c r="AK508" s="62" t="e">
        <f t="shared" si="224"/>
        <v>#N/A</v>
      </c>
      <c r="AL508" s="62" t="e">
        <f t="shared" si="225"/>
        <v>#N/A</v>
      </c>
      <c r="AM508" s="62">
        <f t="shared" si="226"/>
        <v>0</v>
      </c>
      <c r="AN508" s="62">
        <f t="shared" si="227"/>
        <v>0</v>
      </c>
      <c r="AO508" s="62"/>
      <c r="AP508" s="62" t="e">
        <f t="shared" si="228"/>
        <v>#N/A</v>
      </c>
      <c r="AQ508" s="62" t="e">
        <f t="shared" si="229"/>
        <v>#VALUE!</v>
      </c>
      <c r="AR508" s="62" t="str">
        <f t="shared" si="230"/>
        <v/>
      </c>
      <c r="AS508" s="62">
        <f t="shared" si="231"/>
        <v>0</v>
      </c>
      <c r="AT508" s="62">
        <f t="shared" si="232"/>
        <v>0</v>
      </c>
      <c r="AU508" s="62">
        <f t="shared" si="233"/>
        <v>0</v>
      </c>
    </row>
    <row r="509" spans="1:47" x14ac:dyDescent="0.2">
      <c r="A509" s="46">
        <f t="shared" si="207"/>
        <v>0</v>
      </c>
      <c r="B509" s="62" t="e">
        <f t="shared" si="208"/>
        <v>#N/A</v>
      </c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2">
        <f t="shared" si="209"/>
        <v>0</v>
      </c>
      <c r="N509" s="60"/>
      <c r="O509" s="60"/>
      <c r="P509" s="60" t="e">
        <f t="shared" si="210"/>
        <v>#N/A</v>
      </c>
      <c r="Q509" s="178"/>
      <c r="R509" s="60"/>
      <c r="S509" s="60"/>
      <c r="T509" s="60"/>
      <c r="U509" s="46" t="e">
        <f t="shared" si="211"/>
        <v>#N/A</v>
      </c>
      <c r="V509" s="62" t="e">
        <f t="shared" si="212"/>
        <v>#N/A</v>
      </c>
      <c r="W509" s="62" t="e">
        <f t="shared" si="234"/>
        <v>#N/A</v>
      </c>
      <c r="X509" s="62" t="e">
        <f t="shared" si="213"/>
        <v>#N/A</v>
      </c>
      <c r="Y509" s="62" t="e">
        <f t="shared" si="214"/>
        <v>#N/A</v>
      </c>
      <c r="Z509" s="62" t="e">
        <f t="array" ref="Z509">_xlfn.IFS(H509=1,2,H509=3,1)</f>
        <v>#N/A</v>
      </c>
      <c r="AA509" s="62" t="e">
        <f t="shared" si="215"/>
        <v>#N/A</v>
      </c>
      <c r="AB509" s="62" t="e">
        <f t="shared" si="235"/>
        <v>#N/A</v>
      </c>
      <c r="AC509" s="62" t="e">
        <f t="shared" si="216"/>
        <v>#N/A</v>
      </c>
      <c r="AD509" s="62" t="e">
        <f t="shared" si="217"/>
        <v>#N/A</v>
      </c>
      <c r="AE509" s="62" t="e">
        <f t="shared" si="218"/>
        <v>#N/A</v>
      </c>
      <c r="AF509" s="62" t="e">
        <f t="shared" si="219"/>
        <v>#N/A</v>
      </c>
      <c r="AG509" s="62">
        <f t="shared" si="220"/>
        <v>0</v>
      </c>
      <c r="AH509" s="62" t="str">
        <f t="shared" si="221"/>
        <v/>
      </c>
      <c r="AI509" s="62">
        <f t="shared" si="222"/>
        <v>0</v>
      </c>
      <c r="AJ509" s="62" t="e">
        <f t="shared" si="223"/>
        <v>#VALUE!</v>
      </c>
      <c r="AK509" s="62" t="e">
        <f t="shared" si="224"/>
        <v>#N/A</v>
      </c>
      <c r="AL509" s="62" t="e">
        <f t="shared" si="225"/>
        <v>#N/A</v>
      </c>
      <c r="AM509" s="62">
        <f t="shared" si="226"/>
        <v>0</v>
      </c>
      <c r="AN509" s="62">
        <f t="shared" si="227"/>
        <v>0</v>
      </c>
      <c r="AO509" s="62"/>
      <c r="AP509" s="62" t="e">
        <f t="shared" si="228"/>
        <v>#N/A</v>
      </c>
      <c r="AQ509" s="62" t="e">
        <f t="shared" si="229"/>
        <v>#VALUE!</v>
      </c>
      <c r="AR509" s="62" t="str">
        <f t="shared" si="230"/>
        <v/>
      </c>
      <c r="AS509" s="62">
        <f t="shared" si="231"/>
        <v>0</v>
      </c>
      <c r="AT509" s="62">
        <f t="shared" si="232"/>
        <v>0</v>
      </c>
      <c r="AU509" s="62">
        <f t="shared" si="233"/>
        <v>0</v>
      </c>
    </row>
    <row r="510" spans="1:47" x14ac:dyDescent="0.2">
      <c r="A510" s="46">
        <f t="shared" si="207"/>
        <v>0</v>
      </c>
      <c r="B510" s="62" t="e">
        <f t="shared" si="208"/>
        <v>#N/A</v>
      </c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2">
        <f t="shared" si="209"/>
        <v>0</v>
      </c>
      <c r="N510" s="60"/>
      <c r="O510" s="60"/>
      <c r="P510" s="60" t="e">
        <f t="shared" si="210"/>
        <v>#N/A</v>
      </c>
      <c r="Q510" s="178"/>
      <c r="R510" s="60"/>
      <c r="S510" s="60"/>
      <c r="T510" s="60"/>
      <c r="U510" s="46" t="e">
        <f t="shared" si="211"/>
        <v>#N/A</v>
      </c>
      <c r="V510" s="62" t="e">
        <f t="shared" si="212"/>
        <v>#N/A</v>
      </c>
      <c r="W510" s="62" t="e">
        <f t="shared" si="234"/>
        <v>#N/A</v>
      </c>
      <c r="X510" s="62" t="e">
        <f t="shared" si="213"/>
        <v>#N/A</v>
      </c>
      <c r="Y510" s="62" t="e">
        <f t="shared" si="214"/>
        <v>#N/A</v>
      </c>
      <c r="Z510" s="62" t="e">
        <f t="array" ref="Z510">_xlfn.IFS(H510=1,2,H510=3,1)</f>
        <v>#N/A</v>
      </c>
      <c r="AA510" s="62" t="e">
        <f t="shared" si="215"/>
        <v>#N/A</v>
      </c>
      <c r="AB510" s="62" t="e">
        <f t="shared" si="235"/>
        <v>#N/A</v>
      </c>
      <c r="AC510" s="62" t="e">
        <f t="shared" si="216"/>
        <v>#N/A</v>
      </c>
      <c r="AD510" s="62" t="e">
        <f t="shared" si="217"/>
        <v>#N/A</v>
      </c>
      <c r="AE510" s="62" t="e">
        <f t="shared" si="218"/>
        <v>#N/A</v>
      </c>
      <c r="AF510" s="62" t="e">
        <f t="shared" si="219"/>
        <v>#N/A</v>
      </c>
      <c r="AG510" s="62">
        <f t="shared" si="220"/>
        <v>0</v>
      </c>
      <c r="AH510" s="62" t="str">
        <f t="shared" si="221"/>
        <v/>
      </c>
      <c r="AI510" s="62">
        <f t="shared" si="222"/>
        <v>0</v>
      </c>
      <c r="AJ510" s="62" t="e">
        <f t="shared" si="223"/>
        <v>#VALUE!</v>
      </c>
      <c r="AK510" s="62" t="e">
        <f t="shared" si="224"/>
        <v>#N/A</v>
      </c>
      <c r="AL510" s="62" t="e">
        <f t="shared" si="225"/>
        <v>#N/A</v>
      </c>
      <c r="AM510" s="62">
        <f t="shared" si="226"/>
        <v>0</v>
      </c>
      <c r="AN510" s="62">
        <f t="shared" si="227"/>
        <v>0</v>
      </c>
      <c r="AO510" s="62"/>
      <c r="AP510" s="62" t="e">
        <f t="shared" si="228"/>
        <v>#N/A</v>
      </c>
      <c r="AQ510" s="62" t="e">
        <f t="shared" si="229"/>
        <v>#VALUE!</v>
      </c>
      <c r="AR510" s="62" t="str">
        <f t="shared" si="230"/>
        <v/>
      </c>
      <c r="AS510" s="62">
        <f t="shared" si="231"/>
        <v>0</v>
      </c>
      <c r="AT510" s="62">
        <f t="shared" si="232"/>
        <v>0</v>
      </c>
      <c r="AU510" s="62">
        <f t="shared" si="233"/>
        <v>0</v>
      </c>
    </row>
    <row r="511" spans="1:47" x14ac:dyDescent="0.2">
      <c r="A511" s="46">
        <f t="shared" si="207"/>
        <v>0</v>
      </c>
      <c r="B511" s="62" t="e">
        <f t="shared" si="208"/>
        <v>#N/A</v>
      </c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2">
        <f t="shared" si="209"/>
        <v>0</v>
      </c>
      <c r="N511" s="60"/>
      <c r="O511" s="60"/>
      <c r="P511" s="60" t="e">
        <f t="shared" si="210"/>
        <v>#N/A</v>
      </c>
      <c r="Q511" s="178"/>
      <c r="R511" s="60"/>
      <c r="S511" s="60"/>
      <c r="T511" s="60"/>
      <c r="U511" s="46" t="e">
        <f t="shared" si="211"/>
        <v>#N/A</v>
      </c>
      <c r="V511" s="62" t="e">
        <f t="shared" si="212"/>
        <v>#N/A</v>
      </c>
      <c r="W511" s="62" t="e">
        <f t="shared" si="234"/>
        <v>#N/A</v>
      </c>
      <c r="X511" s="62" t="e">
        <f t="shared" si="213"/>
        <v>#N/A</v>
      </c>
      <c r="Y511" s="62" t="e">
        <f t="shared" si="214"/>
        <v>#N/A</v>
      </c>
      <c r="Z511" s="62" t="e">
        <f t="array" ref="Z511">_xlfn.IFS(H511=1,2,H511=3,1)</f>
        <v>#N/A</v>
      </c>
      <c r="AA511" s="62" t="e">
        <f t="shared" si="215"/>
        <v>#N/A</v>
      </c>
      <c r="AB511" s="62" t="e">
        <f t="shared" si="235"/>
        <v>#N/A</v>
      </c>
      <c r="AC511" s="62" t="e">
        <f t="shared" si="216"/>
        <v>#N/A</v>
      </c>
      <c r="AD511" s="62" t="e">
        <f t="shared" si="217"/>
        <v>#N/A</v>
      </c>
      <c r="AE511" s="62" t="e">
        <f t="shared" si="218"/>
        <v>#N/A</v>
      </c>
      <c r="AF511" s="62" t="e">
        <f t="shared" si="219"/>
        <v>#N/A</v>
      </c>
      <c r="AG511" s="62">
        <f t="shared" si="220"/>
        <v>0</v>
      </c>
      <c r="AH511" s="62" t="str">
        <f t="shared" si="221"/>
        <v/>
      </c>
      <c r="AI511" s="62">
        <f t="shared" si="222"/>
        <v>0</v>
      </c>
      <c r="AJ511" s="62" t="e">
        <f t="shared" si="223"/>
        <v>#VALUE!</v>
      </c>
      <c r="AK511" s="62" t="e">
        <f t="shared" si="224"/>
        <v>#N/A</v>
      </c>
      <c r="AL511" s="62" t="e">
        <f t="shared" si="225"/>
        <v>#N/A</v>
      </c>
      <c r="AM511" s="62">
        <f t="shared" si="226"/>
        <v>0</v>
      </c>
      <c r="AN511" s="62">
        <f t="shared" si="227"/>
        <v>0</v>
      </c>
      <c r="AO511" s="62"/>
      <c r="AP511" s="62" t="e">
        <f t="shared" si="228"/>
        <v>#N/A</v>
      </c>
      <c r="AQ511" s="62" t="e">
        <f t="shared" si="229"/>
        <v>#VALUE!</v>
      </c>
      <c r="AR511" s="62" t="str">
        <f t="shared" si="230"/>
        <v/>
      </c>
      <c r="AS511" s="62">
        <f t="shared" si="231"/>
        <v>0</v>
      </c>
      <c r="AT511" s="62">
        <f t="shared" si="232"/>
        <v>0</v>
      </c>
      <c r="AU511" s="62">
        <f t="shared" si="233"/>
        <v>0</v>
      </c>
    </row>
    <row r="512" spans="1:47" x14ac:dyDescent="0.2">
      <c r="A512" s="46">
        <f t="shared" si="207"/>
        <v>0</v>
      </c>
      <c r="B512" s="62" t="e">
        <f t="shared" si="208"/>
        <v>#N/A</v>
      </c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2">
        <f t="shared" si="209"/>
        <v>0</v>
      </c>
      <c r="N512" s="60"/>
      <c r="O512" s="60"/>
      <c r="P512" s="60" t="e">
        <f t="shared" si="210"/>
        <v>#N/A</v>
      </c>
      <c r="Q512" s="178"/>
      <c r="R512" s="60"/>
      <c r="S512" s="60"/>
      <c r="T512" s="60"/>
      <c r="U512" s="46" t="e">
        <f t="shared" si="211"/>
        <v>#N/A</v>
      </c>
      <c r="V512" s="62" t="e">
        <f t="shared" si="212"/>
        <v>#N/A</v>
      </c>
      <c r="W512" s="62" t="e">
        <f t="shared" si="234"/>
        <v>#N/A</v>
      </c>
      <c r="X512" s="62" t="e">
        <f t="shared" si="213"/>
        <v>#N/A</v>
      </c>
      <c r="Y512" s="62" t="e">
        <f t="shared" si="214"/>
        <v>#N/A</v>
      </c>
      <c r="Z512" s="62" t="e">
        <f t="array" ref="Z512">_xlfn.IFS(H512=1,2,H512=3,1)</f>
        <v>#N/A</v>
      </c>
      <c r="AA512" s="62" t="e">
        <f t="shared" si="215"/>
        <v>#N/A</v>
      </c>
      <c r="AB512" s="62" t="e">
        <f t="shared" si="235"/>
        <v>#N/A</v>
      </c>
      <c r="AC512" s="62" t="e">
        <f t="shared" si="216"/>
        <v>#N/A</v>
      </c>
      <c r="AD512" s="62" t="e">
        <f t="shared" si="217"/>
        <v>#N/A</v>
      </c>
      <c r="AE512" s="62" t="e">
        <f t="shared" si="218"/>
        <v>#N/A</v>
      </c>
      <c r="AF512" s="62" t="e">
        <f t="shared" si="219"/>
        <v>#N/A</v>
      </c>
      <c r="AG512" s="62">
        <f t="shared" si="220"/>
        <v>0</v>
      </c>
      <c r="AH512" s="62" t="str">
        <f t="shared" si="221"/>
        <v/>
      </c>
      <c r="AI512" s="62">
        <f t="shared" si="222"/>
        <v>0</v>
      </c>
      <c r="AJ512" s="62" t="e">
        <f t="shared" si="223"/>
        <v>#VALUE!</v>
      </c>
      <c r="AK512" s="62" t="e">
        <f t="shared" si="224"/>
        <v>#N/A</v>
      </c>
      <c r="AL512" s="62" t="e">
        <f t="shared" si="225"/>
        <v>#N/A</v>
      </c>
      <c r="AM512" s="62">
        <f t="shared" si="226"/>
        <v>0</v>
      </c>
      <c r="AN512" s="62">
        <f t="shared" si="227"/>
        <v>0</v>
      </c>
      <c r="AO512" s="62"/>
      <c r="AP512" s="62" t="e">
        <f t="shared" si="228"/>
        <v>#N/A</v>
      </c>
      <c r="AQ512" s="62" t="e">
        <f t="shared" si="229"/>
        <v>#VALUE!</v>
      </c>
      <c r="AR512" s="62" t="str">
        <f t="shared" si="230"/>
        <v/>
      </c>
      <c r="AS512" s="62">
        <f t="shared" si="231"/>
        <v>0</v>
      </c>
      <c r="AT512" s="62">
        <f t="shared" si="232"/>
        <v>0</v>
      </c>
      <c r="AU512" s="62">
        <f t="shared" si="233"/>
        <v>0</v>
      </c>
    </row>
    <row r="513" spans="1:47" x14ac:dyDescent="0.2">
      <c r="A513" s="46">
        <f t="shared" si="207"/>
        <v>0</v>
      </c>
      <c r="B513" s="62" t="e">
        <f t="shared" si="208"/>
        <v>#N/A</v>
      </c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2">
        <f t="shared" si="209"/>
        <v>0</v>
      </c>
      <c r="N513" s="60"/>
      <c r="O513" s="60"/>
      <c r="P513" s="60" t="e">
        <f t="shared" si="210"/>
        <v>#N/A</v>
      </c>
      <c r="Q513" s="178"/>
      <c r="R513" s="60"/>
      <c r="S513" s="60"/>
      <c r="T513" s="60"/>
      <c r="U513" s="46" t="e">
        <f t="shared" si="211"/>
        <v>#N/A</v>
      </c>
      <c r="V513" s="62" t="e">
        <f t="shared" si="212"/>
        <v>#N/A</v>
      </c>
      <c r="W513" s="62" t="e">
        <f t="shared" si="234"/>
        <v>#N/A</v>
      </c>
      <c r="X513" s="62" t="e">
        <f t="shared" si="213"/>
        <v>#N/A</v>
      </c>
      <c r="Y513" s="62" t="e">
        <f t="shared" si="214"/>
        <v>#N/A</v>
      </c>
      <c r="Z513" s="62" t="e">
        <f t="array" ref="Z513">_xlfn.IFS(H513=1,2,H513=3,1)</f>
        <v>#N/A</v>
      </c>
      <c r="AA513" s="62" t="e">
        <f t="shared" si="215"/>
        <v>#N/A</v>
      </c>
      <c r="AB513" s="62" t="e">
        <f t="shared" si="235"/>
        <v>#N/A</v>
      </c>
      <c r="AC513" s="62" t="e">
        <f t="shared" si="216"/>
        <v>#N/A</v>
      </c>
      <c r="AD513" s="62" t="e">
        <f t="shared" si="217"/>
        <v>#N/A</v>
      </c>
      <c r="AE513" s="62" t="e">
        <f t="shared" si="218"/>
        <v>#N/A</v>
      </c>
      <c r="AF513" s="62" t="e">
        <f t="shared" si="219"/>
        <v>#N/A</v>
      </c>
      <c r="AG513" s="62">
        <f t="shared" si="220"/>
        <v>0</v>
      </c>
      <c r="AH513" s="62" t="str">
        <f t="shared" si="221"/>
        <v/>
      </c>
      <c r="AI513" s="62">
        <f t="shared" si="222"/>
        <v>0</v>
      </c>
      <c r="AJ513" s="62" t="e">
        <f t="shared" si="223"/>
        <v>#VALUE!</v>
      </c>
      <c r="AK513" s="62" t="e">
        <f t="shared" si="224"/>
        <v>#N/A</v>
      </c>
      <c r="AL513" s="62" t="e">
        <f t="shared" si="225"/>
        <v>#N/A</v>
      </c>
      <c r="AM513" s="62">
        <f t="shared" si="226"/>
        <v>0</v>
      </c>
      <c r="AN513" s="62">
        <f t="shared" si="227"/>
        <v>0</v>
      </c>
      <c r="AO513" s="62"/>
      <c r="AP513" s="62" t="e">
        <f t="shared" si="228"/>
        <v>#N/A</v>
      </c>
      <c r="AQ513" s="62" t="e">
        <f t="shared" si="229"/>
        <v>#VALUE!</v>
      </c>
      <c r="AR513" s="62" t="str">
        <f t="shared" si="230"/>
        <v/>
      </c>
      <c r="AS513" s="62">
        <f t="shared" si="231"/>
        <v>0</v>
      </c>
      <c r="AT513" s="62">
        <f t="shared" si="232"/>
        <v>0</v>
      </c>
      <c r="AU513" s="62">
        <f t="shared" si="233"/>
        <v>0</v>
      </c>
    </row>
    <row r="514" spans="1:47" x14ac:dyDescent="0.2">
      <c r="A514" s="46">
        <f t="shared" si="207"/>
        <v>0</v>
      </c>
      <c r="B514" s="62" t="e">
        <f t="shared" si="208"/>
        <v>#N/A</v>
      </c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2">
        <f t="shared" si="209"/>
        <v>0</v>
      </c>
      <c r="N514" s="60"/>
      <c r="O514" s="60"/>
      <c r="P514" s="60" t="e">
        <f t="shared" si="210"/>
        <v>#N/A</v>
      </c>
      <c r="Q514" s="178"/>
      <c r="R514" s="60"/>
      <c r="S514" s="60"/>
      <c r="T514" s="60"/>
      <c r="U514" s="46" t="e">
        <f t="shared" si="211"/>
        <v>#N/A</v>
      </c>
      <c r="V514" s="62" t="e">
        <f t="shared" si="212"/>
        <v>#N/A</v>
      </c>
      <c r="W514" s="62" t="e">
        <f t="shared" si="234"/>
        <v>#N/A</v>
      </c>
      <c r="X514" s="62" t="e">
        <f t="shared" si="213"/>
        <v>#N/A</v>
      </c>
      <c r="Y514" s="62" t="e">
        <f t="shared" si="214"/>
        <v>#N/A</v>
      </c>
      <c r="Z514" s="62" t="e">
        <f t="array" ref="Z514">_xlfn.IFS(H514=1,2,H514=3,1)</f>
        <v>#N/A</v>
      </c>
      <c r="AA514" s="62" t="e">
        <f t="shared" si="215"/>
        <v>#N/A</v>
      </c>
      <c r="AB514" s="62" t="e">
        <f t="shared" si="235"/>
        <v>#N/A</v>
      </c>
      <c r="AC514" s="62" t="e">
        <f t="shared" si="216"/>
        <v>#N/A</v>
      </c>
      <c r="AD514" s="62" t="e">
        <f t="shared" si="217"/>
        <v>#N/A</v>
      </c>
      <c r="AE514" s="62" t="e">
        <f t="shared" si="218"/>
        <v>#N/A</v>
      </c>
      <c r="AF514" s="62" t="e">
        <f t="shared" si="219"/>
        <v>#N/A</v>
      </c>
      <c r="AG514" s="62">
        <f t="shared" si="220"/>
        <v>0</v>
      </c>
      <c r="AH514" s="62" t="str">
        <f t="shared" si="221"/>
        <v/>
      </c>
      <c r="AI514" s="62">
        <f t="shared" si="222"/>
        <v>0</v>
      </c>
      <c r="AJ514" s="62" t="e">
        <f t="shared" si="223"/>
        <v>#VALUE!</v>
      </c>
      <c r="AK514" s="62" t="e">
        <f t="shared" si="224"/>
        <v>#N/A</v>
      </c>
      <c r="AL514" s="62" t="e">
        <f t="shared" si="225"/>
        <v>#N/A</v>
      </c>
      <c r="AM514" s="62">
        <f t="shared" si="226"/>
        <v>0</v>
      </c>
      <c r="AN514" s="62">
        <f t="shared" si="227"/>
        <v>0</v>
      </c>
      <c r="AO514" s="62"/>
      <c r="AP514" s="62" t="e">
        <f t="shared" si="228"/>
        <v>#N/A</v>
      </c>
      <c r="AQ514" s="62" t="e">
        <f t="shared" si="229"/>
        <v>#VALUE!</v>
      </c>
      <c r="AR514" s="62" t="str">
        <f t="shared" si="230"/>
        <v/>
      </c>
      <c r="AS514" s="62">
        <f t="shared" si="231"/>
        <v>0</v>
      </c>
      <c r="AT514" s="62">
        <f t="shared" si="232"/>
        <v>0</v>
      </c>
      <c r="AU514" s="62">
        <f t="shared" si="233"/>
        <v>0</v>
      </c>
    </row>
    <row r="515" spans="1:47" x14ac:dyDescent="0.2">
      <c r="A515" s="46">
        <f t="shared" ref="A515:A578" si="236">D515</f>
        <v>0</v>
      </c>
      <c r="B515" s="62" t="e">
        <f t="shared" ref="B515:B578" si="237">IFERROR(IF(VLOOKUP(AI515,Потребители_обозначение,4,FALSE)=1,VLOOKUP(AI515,Потребители_обозначение,2,FALSE)&amp;" "&amp;VLOOKUP(AJ515,Этаж_обозначение,2,FALSE)&amp;" Пом. №"&amp;AH515,VLOOKUP(AI515,Потребители_обозначение,2,FALSE)&amp;" Шлейф №"&amp;AJ515),VLOOKUP(D515,Потребители_обозначение,2,FALSE))</f>
        <v>#N/A</v>
      </c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2">
        <f t="shared" ref="M515:M578" si="238">IFERROR(IF(VLOOKUP(AI515,Потребители_обозначение,4,FALSE)=1,VLOOKUP(AI515,Потребители_обозначение,3,FALSE)*(G515*2-1)+I515+VLOOKUP(AJ515,Этаж_обозначение,3,FALSE)+VLOOKUP(AJ515,Этаж_обозначение,4,FALSE),VLOOKUP(AI515,Потребители_обозначение,3,FALSE)*(G515*2-1)+I515),I515)</f>
        <v>0</v>
      </c>
      <c r="N515" s="60"/>
      <c r="O515" s="60"/>
      <c r="P515" s="60" t="e">
        <f t="shared" ref="P515:P578" si="239">IF(VLOOKUP(AI515,Потребители_обозначение,5,FALSE)=2,_xlfn.IFS(H515=3,VLOOKUP(E515,Справочная_двигатели,8,FALSE),H515=1,VLOOKUP(E515,Справочная_двигатели,10,TRUE)),0.95)</f>
        <v>#N/A</v>
      </c>
      <c r="Q515" s="178"/>
      <c r="R515" s="60"/>
      <c r="S515" s="60"/>
      <c r="T515" s="60"/>
      <c r="U515" s="46" t="e">
        <f t="shared" ref="U515:U578" si="240">_xlfn.IFS(H515=1,E515*1000/220,H515=3,E515/0.38/1.732)</f>
        <v>#N/A</v>
      </c>
      <c r="V515" s="62" t="e">
        <f t="shared" ref="V515:V578" si="241">IF(S515=0,VLOOKUP(U515,Автомат_номиналы,2,TRUE),S515)</f>
        <v>#N/A</v>
      </c>
      <c r="W515" s="62" t="e">
        <f t="shared" si="234"/>
        <v>#N/A</v>
      </c>
      <c r="X515" s="62" t="e">
        <f t="shared" ref="X515:X578" si="242">VLOOKUP(W515,Кабель_сопротивление,3,FALSE)</f>
        <v>#N/A</v>
      </c>
      <c r="Y515" s="62" t="e">
        <f t="shared" ref="Y515:Y578" si="243">VLOOKUP(W515,Кабель_сопротивление,2,FALSE)</f>
        <v>#N/A</v>
      </c>
      <c r="Z515" s="62" t="e">
        <f t="array" ref="Z515">_xlfn.IFS(H515=1,2,H515=3,1)</f>
        <v>#N/A</v>
      </c>
      <c r="AA515" s="62" t="e">
        <f t="shared" ref="AA515:AA578" si="244">ROUND(SIN(ACOS(P515)),2)</f>
        <v>#N/A</v>
      </c>
      <c r="AB515" s="62" t="e">
        <f t="shared" si="235"/>
        <v>#N/A</v>
      </c>
      <c r="AC515" s="62" t="e">
        <f t="shared" ref="AC515:AC578" si="245">ROUNDUP(AB515/220*100,2)</f>
        <v>#N/A</v>
      </c>
      <c r="AD515" s="62" t="e">
        <f t="shared" ref="AD515:AD578" si="246">_xlfn.IFS(H515=3,380,H515=1,220)</f>
        <v>#N/A</v>
      </c>
      <c r="AE515" s="62" t="e">
        <f t="shared" ref="AE515:AE578" si="247">VLOOKUP(N515,Кабель_обозначение,2,FALSE)</f>
        <v>#N/A</v>
      </c>
      <c r="AF515" s="62" t="e">
        <f t="shared" ref="AF515:AF578" si="248">IF(VLOOKUP(N515,Кабель_обозначение,3,FALSE)=1,AE515&amp;" ("&amp;O515&amp;"х"&amp;W515&amp;")",AE515)</f>
        <v>#N/A</v>
      </c>
      <c r="AG515" s="62">
        <f t="shared" ref="AG515:AG578" si="249">IFERROR(IF(AC515&gt;4.5,1,2),0)</f>
        <v>0</v>
      </c>
      <c r="AH515" s="62" t="str">
        <f t="shared" ref="AH515:AH578" si="250">IFERROR(LEFT(AR515,SEARCH(".",AR515)-1),AR515)</f>
        <v/>
      </c>
      <c r="AI515" s="62">
        <f t="shared" ref="AI515:AI578" si="251">IFERROR(LEFT(A515,SEARCH(".",A515)-1),A515)</f>
        <v>0</v>
      </c>
      <c r="AJ515" s="62" t="e">
        <f t="shared" ref="AJ515:AJ578" si="252">IFERROR(LEFT(AQ515,SEARCH(".",AQ515)-1),AQ515)</f>
        <v>#VALUE!</v>
      </c>
      <c r="AK515" s="62" t="e">
        <f t="shared" ref="AK515:AK578" si="253">IF(C515=0,B515,C515)</f>
        <v>#N/A</v>
      </c>
      <c r="AL515" s="62" t="e">
        <f t="shared" ref="AL515:AL578" si="254">ROUNDUP(U515,2)</f>
        <v>#N/A</v>
      </c>
      <c r="AM515" s="62">
        <f t="shared" ref="AM515:AM578" si="255">E515</f>
        <v>0</v>
      </c>
      <c r="AN515" s="62">
        <f t="shared" ref="AN515:AN578" si="256">D515</f>
        <v>0</v>
      </c>
      <c r="AO515" s="62"/>
      <c r="AP515" s="62" t="e">
        <f t="shared" ref="AP515:AP578" si="257">IF(W515=0,AE515,AF515&amp;"
L="&amp;M515&amp;"-"&amp;AC515&amp;"%")</f>
        <v>#N/A</v>
      </c>
      <c r="AQ515" s="62" t="e">
        <f t="shared" ref="AQ515:AQ578" si="258">RIGHT(A515,LEN(A515)-SEARCH(".",A515))</f>
        <v>#VALUE!</v>
      </c>
      <c r="AR515" s="62" t="str">
        <f t="shared" ref="AR515:AR578" si="259">IFERROR(RIGHT(AQ515,LEN(AQ515)-SEARCH(".",AQ515)),"")</f>
        <v/>
      </c>
      <c r="AS515" s="62">
        <f t="shared" ref="AS515:AS578" si="260">IFERROR(IF(VLOOKUP(AI515,Потребители_обозначение,5,FALSE)=2,_xlfn.IFS(H515=3,VLOOKUP(E515,Справочная_двигатели,3,FALSE),H515=1,VLOOKUP(E515,Справочная_двигатели,5,TRUE)),0),0)</f>
        <v>0</v>
      </c>
      <c r="AT515" s="62">
        <f t="shared" ref="AT515:AT578" si="261">IFERROR(IF(VLOOKUP(AI515,Потребители_обозначение,5,FALSE)=3,VLOOKUP(E515,Справочная_ЛЭД,2,TRUE),0),0)</f>
        <v>0</v>
      </c>
      <c r="AU515" s="62">
        <f t="shared" ref="AU515:AU578" si="262">IF(AS515=0,AT515,AS515)</f>
        <v>0</v>
      </c>
    </row>
    <row r="516" spans="1:47" x14ac:dyDescent="0.2">
      <c r="A516" s="46">
        <f t="shared" si="236"/>
        <v>0</v>
      </c>
      <c r="B516" s="62" t="e">
        <f t="shared" si="237"/>
        <v>#N/A</v>
      </c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2">
        <f t="shared" si="238"/>
        <v>0</v>
      </c>
      <c r="N516" s="60"/>
      <c r="O516" s="60"/>
      <c r="P516" s="60" t="e">
        <f t="shared" si="239"/>
        <v>#N/A</v>
      </c>
      <c r="Q516" s="178"/>
      <c r="R516" s="60"/>
      <c r="S516" s="60"/>
      <c r="T516" s="60"/>
      <c r="U516" s="46" t="e">
        <f t="shared" si="240"/>
        <v>#N/A</v>
      </c>
      <c r="V516" s="62" t="e">
        <f t="shared" si="241"/>
        <v>#N/A</v>
      </c>
      <c r="W516" s="62" t="e">
        <f t="shared" si="234"/>
        <v>#N/A</v>
      </c>
      <c r="X516" s="62" t="e">
        <f t="shared" si="242"/>
        <v>#N/A</v>
      </c>
      <c r="Y516" s="62" t="e">
        <f t="shared" si="243"/>
        <v>#N/A</v>
      </c>
      <c r="Z516" s="62" t="e">
        <f t="array" ref="Z516">_xlfn.IFS(H516=1,2,H516=3,1)</f>
        <v>#N/A</v>
      </c>
      <c r="AA516" s="62" t="e">
        <f t="shared" si="244"/>
        <v>#N/A</v>
      </c>
      <c r="AB516" s="62" t="e">
        <f t="shared" si="235"/>
        <v>#N/A</v>
      </c>
      <c r="AC516" s="62" t="e">
        <f t="shared" si="245"/>
        <v>#N/A</v>
      </c>
      <c r="AD516" s="62" t="e">
        <f t="shared" si="246"/>
        <v>#N/A</v>
      </c>
      <c r="AE516" s="62" t="e">
        <f t="shared" si="247"/>
        <v>#N/A</v>
      </c>
      <c r="AF516" s="62" t="e">
        <f t="shared" si="248"/>
        <v>#N/A</v>
      </c>
      <c r="AG516" s="62">
        <f t="shared" si="249"/>
        <v>0</v>
      </c>
      <c r="AH516" s="62" t="str">
        <f t="shared" si="250"/>
        <v/>
      </c>
      <c r="AI516" s="62">
        <f t="shared" si="251"/>
        <v>0</v>
      </c>
      <c r="AJ516" s="62" t="e">
        <f t="shared" si="252"/>
        <v>#VALUE!</v>
      </c>
      <c r="AK516" s="62" t="e">
        <f t="shared" si="253"/>
        <v>#N/A</v>
      </c>
      <c r="AL516" s="62" t="e">
        <f t="shared" si="254"/>
        <v>#N/A</v>
      </c>
      <c r="AM516" s="62">
        <f t="shared" si="255"/>
        <v>0</v>
      </c>
      <c r="AN516" s="62">
        <f t="shared" si="256"/>
        <v>0</v>
      </c>
      <c r="AO516" s="62"/>
      <c r="AP516" s="62" t="e">
        <f t="shared" si="257"/>
        <v>#N/A</v>
      </c>
      <c r="AQ516" s="62" t="e">
        <f t="shared" si="258"/>
        <v>#VALUE!</v>
      </c>
      <c r="AR516" s="62" t="str">
        <f t="shared" si="259"/>
        <v/>
      </c>
      <c r="AS516" s="62">
        <f t="shared" si="260"/>
        <v>0</v>
      </c>
      <c r="AT516" s="62">
        <f t="shared" si="261"/>
        <v>0</v>
      </c>
      <c r="AU516" s="62">
        <f t="shared" si="262"/>
        <v>0</v>
      </c>
    </row>
    <row r="517" spans="1:47" x14ac:dyDescent="0.2">
      <c r="A517" s="46">
        <f t="shared" si="236"/>
        <v>0</v>
      </c>
      <c r="B517" s="62" t="e">
        <f t="shared" si="237"/>
        <v>#N/A</v>
      </c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2">
        <f t="shared" si="238"/>
        <v>0</v>
      </c>
      <c r="N517" s="60"/>
      <c r="O517" s="60"/>
      <c r="P517" s="60" t="e">
        <f t="shared" si="239"/>
        <v>#N/A</v>
      </c>
      <c r="Q517" s="178"/>
      <c r="R517" s="60"/>
      <c r="S517" s="60"/>
      <c r="T517" s="60"/>
      <c r="U517" s="46" t="e">
        <f t="shared" si="240"/>
        <v>#N/A</v>
      </c>
      <c r="V517" s="62" t="e">
        <f t="shared" si="241"/>
        <v>#N/A</v>
      </c>
      <c r="W517" s="62" t="e">
        <f t="shared" si="234"/>
        <v>#N/A</v>
      </c>
      <c r="X517" s="62" t="e">
        <f t="shared" si="242"/>
        <v>#N/A</v>
      </c>
      <c r="Y517" s="62" t="e">
        <f t="shared" si="243"/>
        <v>#N/A</v>
      </c>
      <c r="Z517" s="62" t="e">
        <f t="array" ref="Z517">_xlfn.IFS(H517=1,2,H517=3,1)</f>
        <v>#N/A</v>
      </c>
      <c r="AA517" s="62" t="e">
        <f t="shared" si="244"/>
        <v>#N/A</v>
      </c>
      <c r="AB517" s="62" t="e">
        <f t="shared" si="235"/>
        <v>#N/A</v>
      </c>
      <c r="AC517" s="62" t="e">
        <f t="shared" si="245"/>
        <v>#N/A</v>
      </c>
      <c r="AD517" s="62" t="e">
        <f t="shared" si="246"/>
        <v>#N/A</v>
      </c>
      <c r="AE517" s="62" t="e">
        <f t="shared" si="247"/>
        <v>#N/A</v>
      </c>
      <c r="AF517" s="62" t="e">
        <f t="shared" si="248"/>
        <v>#N/A</v>
      </c>
      <c r="AG517" s="62">
        <f t="shared" si="249"/>
        <v>0</v>
      </c>
      <c r="AH517" s="62" t="str">
        <f t="shared" si="250"/>
        <v/>
      </c>
      <c r="AI517" s="62">
        <f t="shared" si="251"/>
        <v>0</v>
      </c>
      <c r="AJ517" s="62" t="e">
        <f t="shared" si="252"/>
        <v>#VALUE!</v>
      </c>
      <c r="AK517" s="62" t="e">
        <f t="shared" si="253"/>
        <v>#N/A</v>
      </c>
      <c r="AL517" s="62" t="e">
        <f t="shared" si="254"/>
        <v>#N/A</v>
      </c>
      <c r="AM517" s="62">
        <f t="shared" si="255"/>
        <v>0</v>
      </c>
      <c r="AN517" s="62">
        <f t="shared" si="256"/>
        <v>0</v>
      </c>
      <c r="AO517" s="62"/>
      <c r="AP517" s="62" t="e">
        <f t="shared" si="257"/>
        <v>#N/A</v>
      </c>
      <c r="AQ517" s="62" t="e">
        <f t="shared" si="258"/>
        <v>#VALUE!</v>
      </c>
      <c r="AR517" s="62" t="str">
        <f t="shared" si="259"/>
        <v/>
      </c>
      <c r="AS517" s="62">
        <f t="shared" si="260"/>
        <v>0</v>
      </c>
      <c r="AT517" s="62">
        <f t="shared" si="261"/>
        <v>0</v>
      </c>
      <c r="AU517" s="62">
        <f t="shared" si="262"/>
        <v>0</v>
      </c>
    </row>
    <row r="518" spans="1:47" x14ac:dyDescent="0.2">
      <c r="A518" s="46">
        <f t="shared" si="236"/>
        <v>0</v>
      </c>
      <c r="B518" s="62" t="e">
        <f t="shared" si="237"/>
        <v>#N/A</v>
      </c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2">
        <f t="shared" si="238"/>
        <v>0</v>
      </c>
      <c r="N518" s="60"/>
      <c r="O518" s="60"/>
      <c r="P518" s="60" t="e">
        <f t="shared" si="239"/>
        <v>#N/A</v>
      </c>
      <c r="Q518" s="178"/>
      <c r="R518" s="60"/>
      <c r="S518" s="60"/>
      <c r="T518" s="60"/>
      <c r="U518" s="46" t="e">
        <f t="shared" si="240"/>
        <v>#N/A</v>
      </c>
      <c r="V518" s="62" t="e">
        <f t="shared" si="241"/>
        <v>#N/A</v>
      </c>
      <c r="W518" s="62" t="e">
        <f t="shared" si="234"/>
        <v>#N/A</v>
      </c>
      <c r="X518" s="62" t="e">
        <f t="shared" si="242"/>
        <v>#N/A</v>
      </c>
      <c r="Y518" s="62" t="e">
        <f t="shared" si="243"/>
        <v>#N/A</v>
      </c>
      <c r="Z518" s="62" t="e">
        <f t="array" ref="Z518">_xlfn.IFS(H518=1,2,H518=3,1)</f>
        <v>#N/A</v>
      </c>
      <c r="AA518" s="62" t="e">
        <f t="shared" si="244"/>
        <v>#N/A</v>
      </c>
      <c r="AB518" s="62" t="e">
        <f t="shared" si="235"/>
        <v>#N/A</v>
      </c>
      <c r="AC518" s="62" t="e">
        <f t="shared" si="245"/>
        <v>#N/A</v>
      </c>
      <c r="AD518" s="62" t="e">
        <f t="shared" si="246"/>
        <v>#N/A</v>
      </c>
      <c r="AE518" s="62" t="e">
        <f t="shared" si="247"/>
        <v>#N/A</v>
      </c>
      <c r="AF518" s="62" t="e">
        <f t="shared" si="248"/>
        <v>#N/A</v>
      </c>
      <c r="AG518" s="62">
        <f t="shared" si="249"/>
        <v>0</v>
      </c>
      <c r="AH518" s="62" t="str">
        <f t="shared" si="250"/>
        <v/>
      </c>
      <c r="AI518" s="62">
        <f t="shared" si="251"/>
        <v>0</v>
      </c>
      <c r="AJ518" s="62" t="e">
        <f t="shared" si="252"/>
        <v>#VALUE!</v>
      </c>
      <c r="AK518" s="62" t="e">
        <f t="shared" si="253"/>
        <v>#N/A</v>
      </c>
      <c r="AL518" s="62" t="e">
        <f t="shared" si="254"/>
        <v>#N/A</v>
      </c>
      <c r="AM518" s="62">
        <f t="shared" si="255"/>
        <v>0</v>
      </c>
      <c r="AN518" s="62">
        <f t="shared" si="256"/>
        <v>0</v>
      </c>
      <c r="AO518" s="62"/>
      <c r="AP518" s="62" t="e">
        <f t="shared" si="257"/>
        <v>#N/A</v>
      </c>
      <c r="AQ518" s="62" t="e">
        <f t="shared" si="258"/>
        <v>#VALUE!</v>
      </c>
      <c r="AR518" s="62" t="str">
        <f t="shared" si="259"/>
        <v/>
      </c>
      <c r="AS518" s="62">
        <f t="shared" si="260"/>
        <v>0</v>
      </c>
      <c r="AT518" s="62">
        <f t="shared" si="261"/>
        <v>0</v>
      </c>
      <c r="AU518" s="62">
        <f t="shared" si="262"/>
        <v>0</v>
      </c>
    </row>
    <row r="519" spans="1:47" x14ac:dyDescent="0.2">
      <c r="A519" s="46">
        <f t="shared" si="236"/>
        <v>0</v>
      </c>
      <c r="B519" s="62" t="e">
        <f t="shared" si="237"/>
        <v>#N/A</v>
      </c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2">
        <f t="shared" si="238"/>
        <v>0</v>
      </c>
      <c r="N519" s="60"/>
      <c r="O519" s="60"/>
      <c r="P519" s="60" t="e">
        <f t="shared" si="239"/>
        <v>#N/A</v>
      </c>
      <c r="Q519" s="178"/>
      <c r="R519" s="60"/>
      <c r="S519" s="60"/>
      <c r="T519" s="60"/>
      <c r="U519" s="46" t="e">
        <f t="shared" si="240"/>
        <v>#N/A</v>
      </c>
      <c r="V519" s="62" t="e">
        <f t="shared" si="241"/>
        <v>#N/A</v>
      </c>
      <c r="W519" s="62" t="e">
        <f t="shared" si="234"/>
        <v>#N/A</v>
      </c>
      <c r="X519" s="62" t="e">
        <f t="shared" si="242"/>
        <v>#N/A</v>
      </c>
      <c r="Y519" s="62" t="e">
        <f t="shared" si="243"/>
        <v>#N/A</v>
      </c>
      <c r="Z519" s="62" t="e">
        <f t="array" ref="Z519">_xlfn.IFS(H519=1,2,H519=3,1)</f>
        <v>#N/A</v>
      </c>
      <c r="AA519" s="62" t="e">
        <f t="shared" si="244"/>
        <v>#N/A</v>
      </c>
      <c r="AB519" s="62" t="e">
        <f t="shared" si="235"/>
        <v>#N/A</v>
      </c>
      <c r="AC519" s="62" t="e">
        <f t="shared" si="245"/>
        <v>#N/A</v>
      </c>
      <c r="AD519" s="62" t="e">
        <f t="shared" si="246"/>
        <v>#N/A</v>
      </c>
      <c r="AE519" s="62" t="e">
        <f t="shared" si="247"/>
        <v>#N/A</v>
      </c>
      <c r="AF519" s="62" t="e">
        <f t="shared" si="248"/>
        <v>#N/A</v>
      </c>
      <c r="AG519" s="62">
        <f t="shared" si="249"/>
        <v>0</v>
      </c>
      <c r="AH519" s="62" t="str">
        <f t="shared" si="250"/>
        <v/>
      </c>
      <c r="AI519" s="62">
        <f t="shared" si="251"/>
        <v>0</v>
      </c>
      <c r="AJ519" s="62" t="e">
        <f t="shared" si="252"/>
        <v>#VALUE!</v>
      </c>
      <c r="AK519" s="62" t="e">
        <f t="shared" si="253"/>
        <v>#N/A</v>
      </c>
      <c r="AL519" s="62" t="e">
        <f t="shared" si="254"/>
        <v>#N/A</v>
      </c>
      <c r="AM519" s="62">
        <f t="shared" si="255"/>
        <v>0</v>
      </c>
      <c r="AN519" s="62">
        <f t="shared" si="256"/>
        <v>0</v>
      </c>
      <c r="AO519" s="62"/>
      <c r="AP519" s="62" t="e">
        <f t="shared" si="257"/>
        <v>#N/A</v>
      </c>
      <c r="AQ519" s="62" t="e">
        <f t="shared" si="258"/>
        <v>#VALUE!</v>
      </c>
      <c r="AR519" s="62" t="str">
        <f t="shared" si="259"/>
        <v/>
      </c>
      <c r="AS519" s="62">
        <f t="shared" si="260"/>
        <v>0</v>
      </c>
      <c r="AT519" s="62">
        <f t="shared" si="261"/>
        <v>0</v>
      </c>
      <c r="AU519" s="62">
        <f t="shared" si="262"/>
        <v>0</v>
      </c>
    </row>
    <row r="520" spans="1:47" x14ac:dyDescent="0.2">
      <c r="A520" s="46">
        <f t="shared" si="236"/>
        <v>0</v>
      </c>
      <c r="B520" s="62" t="e">
        <f t="shared" si="237"/>
        <v>#N/A</v>
      </c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2">
        <f t="shared" si="238"/>
        <v>0</v>
      </c>
      <c r="N520" s="60"/>
      <c r="O520" s="60"/>
      <c r="P520" s="60" t="e">
        <f t="shared" si="239"/>
        <v>#N/A</v>
      </c>
      <c r="Q520" s="178"/>
      <c r="R520" s="60"/>
      <c r="S520" s="60"/>
      <c r="T520" s="60"/>
      <c r="U520" s="46" t="e">
        <f t="shared" si="240"/>
        <v>#N/A</v>
      </c>
      <c r="V520" s="62" t="e">
        <f t="shared" si="241"/>
        <v>#N/A</v>
      </c>
      <c r="W520" s="62" t="e">
        <f t="shared" si="234"/>
        <v>#N/A</v>
      </c>
      <c r="X520" s="62" t="e">
        <f t="shared" si="242"/>
        <v>#N/A</v>
      </c>
      <c r="Y520" s="62" t="e">
        <f t="shared" si="243"/>
        <v>#N/A</v>
      </c>
      <c r="Z520" s="62" t="e">
        <f t="array" ref="Z520">_xlfn.IFS(H520=1,2,H520=3,1)</f>
        <v>#N/A</v>
      </c>
      <c r="AA520" s="62" t="e">
        <f t="shared" si="244"/>
        <v>#N/A</v>
      </c>
      <c r="AB520" s="62" t="e">
        <f t="shared" si="235"/>
        <v>#N/A</v>
      </c>
      <c r="AC520" s="62" t="e">
        <f t="shared" si="245"/>
        <v>#N/A</v>
      </c>
      <c r="AD520" s="62" t="e">
        <f t="shared" si="246"/>
        <v>#N/A</v>
      </c>
      <c r="AE520" s="62" t="e">
        <f t="shared" si="247"/>
        <v>#N/A</v>
      </c>
      <c r="AF520" s="62" t="e">
        <f t="shared" si="248"/>
        <v>#N/A</v>
      </c>
      <c r="AG520" s="62">
        <f t="shared" si="249"/>
        <v>0</v>
      </c>
      <c r="AH520" s="62" t="str">
        <f t="shared" si="250"/>
        <v/>
      </c>
      <c r="AI520" s="62">
        <f t="shared" si="251"/>
        <v>0</v>
      </c>
      <c r="AJ520" s="62" t="e">
        <f t="shared" si="252"/>
        <v>#VALUE!</v>
      </c>
      <c r="AK520" s="62" t="e">
        <f t="shared" si="253"/>
        <v>#N/A</v>
      </c>
      <c r="AL520" s="62" t="e">
        <f t="shared" si="254"/>
        <v>#N/A</v>
      </c>
      <c r="AM520" s="62">
        <f t="shared" si="255"/>
        <v>0</v>
      </c>
      <c r="AN520" s="62">
        <f t="shared" si="256"/>
        <v>0</v>
      </c>
      <c r="AO520" s="62"/>
      <c r="AP520" s="62" t="e">
        <f t="shared" si="257"/>
        <v>#N/A</v>
      </c>
      <c r="AQ520" s="62" t="e">
        <f t="shared" si="258"/>
        <v>#VALUE!</v>
      </c>
      <c r="AR520" s="62" t="str">
        <f t="shared" si="259"/>
        <v/>
      </c>
      <c r="AS520" s="62">
        <f t="shared" si="260"/>
        <v>0</v>
      </c>
      <c r="AT520" s="62">
        <f t="shared" si="261"/>
        <v>0</v>
      </c>
      <c r="AU520" s="62">
        <f t="shared" si="262"/>
        <v>0</v>
      </c>
    </row>
    <row r="521" spans="1:47" x14ac:dyDescent="0.2">
      <c r="A521" s="46">
        <f t="shared" si="236"/>
        <v>0</v>
      </c>
      <c r="B521" s="62" t="e">
        <f t="shared" si="237"/>
        <v>#N/A</v>
      </c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2">
        <f t="shared" si="238"/>
        <v>0</v>
      </c>
      <c r="N521" s="60"/>
      <c r="O521" s="60"/>
      <c r="P521" s="60" t="e">
        <f t="shared" si="239"/>
        <v>#N/A</v>
      </c>
      <c r="Q521" s="178"/>
      <c r="R521" s="60"/>
      <c r="S521" s="60"/>
      <c r="T521" s="60"/>
      <c r="U521" s="46" t="e">
        <f t="shared" si="240"/>
        <v>#N/A</v>
      </c>
      <c r="V521" s="62" t="e">
        <f t="shared" si="241"/>
        <v>#N/A</v>
      </c>
      <c r="W521" s="62" t="e">
        <f t="shared" si="234"/>
        <v>#N/A</v>
      </c>
      <c r="X521" s="62" t="e">
        <f t="shared" si="242"/>
        <v>#N/A</v>
      </c>
      <c r="Y521" s="62" t="e">
        <f t="shared" si="243"/>
        <v>#N/A</v>
      </c>
      <c r="Z521" s="62" t="e">
        <f t="array" ref="Z521">_xlfn.IFS(H521=1,2,H521=3,1)</f>
        <v>#N/A</v>
      </c>
      <c r="AA521" s="62" t="e">
        <f t="shared" si="244"/>
        <v>#N/A</v>
      </c>
      <c r="AB521" s="62" t="e">
        <f t="shared" si="235"/>
        <v>#N/A</v>
      </c>
      <c r="AC521" s="62" t="e">
        <f t="shared" si="245"/>
        <v>#N/A</v>
      </c>
      <c r="AD521" s="62" t="e">
        <f t="shared" si="246"/>
        <v>#N/A</v>
      </c>
      <c r="AE521" s="62" t="e">
        <f t="shared" si="247"/>
        <v>#N/A</v>
      </c>
      <c r="AF521" s="62" t="e">
        <f t="shared" si="248"/>
        <v>#N/A</v>
      </c>
      <c r="AG521" s="62">
        <f t="shared" si="249"/>
        <v>0</v>
      </c>
      <c r="AH521" s="62" t="str">
        <f t="shared" si="250"/>
        <v/>
      </c>
      <c r="AI521" s="62">
        <f t="shared" si="251"/>
        <v>0</v>
      </c>
      <c r="AJ521" s="62" t="e">
        <f t="shared" si="252"/>
        <v>#VALUE!</v>
      </c>
      <c r="AK521" s="62" t="e">
        <f t="shared" si="253"/>
        <v>#N/A</v>
      </c>
      <c r="AL521" s="62" t="e">
        <f t="shared" si="254"/>
        <v>#N/A</v>
      </c>
      <c r="AM521" s="62">
        <f t="shared" si="255"/>
        <v>0</v>
      </c>
      <c r="AN521" s="62">
        <f t="shared" si="256"/>
        <v>0</v>
      </c>
      <c r="AO521" s="62"/>
      <c r="AP521" s="62" t="e">
        <f t="shared" si="257"/>
        <v>#N/A</v>
      </c>
      <c r="AQ521" s="62" t="e">
        <f t="shared" si="258"/>
        <v>#VALUE!</v>
      </c>
      <c r="AR521" s="62" t="str">
        <f t="shared" si="259"/>
        <v/>
      </c>
      <c r="AS521" s="62">
        <f t="shared" si="260"/>
        <v>0</v>
      </c>
      <c r="AT521" s="62">
        <f t="shared" si="261"/>
        <v>0</v>
      </c>
      <c r="AU521" s="62">
        <f t="shared" si="262"/>
        <v>0</v>
      </c>
    </row>
    <row r="522" spans="1:47" x14ac:dyDescent="0.2">
      <c r="A522" s="46">
        <f t="shared" si="236"/>
        <v>0</v>
      </c>
      <c r="B522" s="62" t="e">
        <f t="shared" si="237"/>
        <v>#N/A</v>
      </c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2">
        <f t="shared" si="238"/>
        <v>0</v>
      </c>
      <c r="N522" s="60"/>
      <c r="O522" s="60"/>
      <c r="P522" s="60" t="e">
        <f t="shared" si="239"/>
        <v>#N/A</v>
      </c>
      <c r="Q522" s="178"/>
      <c r="R522" s="60"/>
      <c r="S522" s="60"/>
      <c r="T522" s="60"/>
      <c r="U522" s="46" t="e">
        <f t="shared" si="240"/>
        <v>#N/A</v>
      </c>
      <c r="V522" s="62" t="e">
        <f t="shared" si="241"/>
        <v>#N/A</v>
      </c>
      <c r="W522" s="62" t="e">
        <f t="shared" si="234"/>
        <v>#N/A</v>
      </c>
      <c r="X522" s="62" t="e">
        <f t="shared" si="242"/>
        <v>#N/A</v>
      </c>
      <c r="Y522" s="62" t="e">
        <f t="shared" si="243"/>
        <v>#N/A</v>
      </c>
      <c r="Z522" s="62" t="e">
        <f t="array" ref="Z522">_xlfn.IFS(H522=1,2,H522=3,1)</f>
        <v>#N/A</v>
      </c>
      <c r="AA522" s="62" t="e">
        <f t="shared" si="244"/>
        <v>#N/A</v>
      </c>
      <c r="AB522" s="62" t="e">
        <f t="shared" si="235"/>
        <v>#N/A</v>
      </c>
      <c r="AC522" s="62" t="e">
        <f t="shared" si="245"/>
        <v>#N/A</v>
      </c>
      <c r="AD522" s="62" t="e">
        <f t="shared" si="246"/>
        <v>#N/A</v>
      </c>
      <c r="AE522" s="62" t="e">
        <f t="shared" si="247"/>
        <v>#N/A</v>
      </c>
      <c r="AF522" s="62" t="e">
        <f t="shared" si="248"/>
        <v>#N/A</v>
      </c>
      <c r="AG522" s="62">
        <f t="shared" si="249"/>
        <v>0</v>
      </c>
      <c r="AH522" s="62" t="str">
        <f t="shared" si="250"/>
        <v/>
      </c>
      <c r="AI522" s="62">
        <f t="shared" si="251"/>
        <v>0</v>
      </c>
      <c r="AJ522" s="62" t="e">
        <f t="shared" si="252"/>
        <v>#VALUE!</v>
      </c>
      <c r="AK522" s="62" t="e">
        <f t="shared" si="253"/>
        <v>#N/A</v>
      </c>
      <c r="AL522" s="62" t="e">
        <f t="shared" si="254"/>
        <v>#N/A</v>
      </c>
      <c r="AM522" s="62">
        <f t="shared" si="255"/>
        <v>0</v>
      </c>
      <c r="AN522" s="62">
        <f t="shared" si="256"/>
        <v>0</v>
      </c>
      <c r="AO522" s="62"/>
      <c r="AP522" s="62" t="e">
        <f t="shared" si="257"/>
        <v>#N/A</v>
      </c>
      <c r="AQ522" s="62" t="e">
        <f t="shared" si="258"/>
        <v>#VALUE!</v>
      </c>
      <c r="AR522" s="62" t="str">
        <f t="shared" si="259"/>
        <v/>
      </c>
      <c r="AS522" s="62">
        <f t="shared" si="260"/>
        <v>0</v>
      </c>
      <c r="AT522" s="62">
        <f t="shared" si="261"/>
        <v>0</v>
      </c>
      <c r="AU522" s="62">
        <f t="shared" si="262"/>
        <v>0</v>
      </c>
    </row>
    <row r="523" spans="1:47" x14ac:dyDescent="0.2">
      <c r="A523" s="46">
        <f t="shared" si="236"/>
        <v>0</v>
      </c>
      <c r="B523" s="62" t="e">
        <f t="shared" si="237"/>
        <v>#N/A</v>
      </c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2">
        <f t="shared" si="238"/>
        <v>0</v>
      </c>
      <c r="N523" s="60"/>
      <c r="O523" s="60"/>
      <c r="P523" s="60" t="e">
        <f t="shared" si="239"/>
        <v>#N/A</v>
      </c>
      <c r="Q523" s="178"/>
      <c r="R523" s="60"/>
      <c r="S523" s="60"/>
      <c r="T523" s="60"/>
      <c r="U523" s="46" t="e">
        <f t="shared" si="240"/>
        <v>#N/A</v>
      </c>
      <c r="V523" s="62" t="e">
        <f t="shared" si="241"/>
        <v>#N/A</v>
      </c>
      <c r="W523" s="62" t="e">
        <f t="shared" si="234"/>
        <v>#N/A</v>
      </c>
      <c r="X523" s="62" t="e">
        <f t="shared" si="242"/>
        <v>#N/A</v>
      </c>
      <c r="Y523" s="62" t="e">
        <f t="shared" si="243"/>
        <v>#N/A</v>
      </c>
      <c r="Z523" s="62" t="e">
        <f t="array" ref="Z523">_xlfn.IFS(H523=1,2,H523=3,1)</f>
        <v>#N/A</v>
      </c>
      <c r="AA523" s="62" t="e">
        <f t="shared" si="244"/>
        <v>#N/A</v>
      </c>
      <c r="AB523" s="62" t="e">
        <f t="shared" si="235"/>
        <v>#N/A</v>
      </c>
      <c r="AC523" s="62" t="e">
        <f t="shared" si="245"/>
        <v>#N/A</v>
      </c>
      <c r="AD523" s="62" t="e">
        <f t="shared" si="246"/>
        <v>#N/A</v>
      </c>
      <c r="AE523" s="62" t="e">
        <f t="shared" si="247"/>
        <v>#N/A</v>
      </c>
      <c r="AF523" s="62" t="e">
        <f t="shared" si="248"/>
        <v>#N/A</v>
      </c>
      <c r="AG523" s="62">
        <f t="shared" si="249"/>
        <v>0</v>
      </c>
      <c r="AH523" s="62" t="str">
        <f t="shared" si="250"/>
        <v/>
      </c>
      <c r="AI523" s="62">
        <f t="shared" si="251"/>
        <v>0</v>
      </c>
      <c r="AJ523" s="62" t="e">
        <f t="shared" si="252"/>
        <v>#VALUE!</v>
      </c>
      <c r="AK523" s="62" t="e">
        <f t="shared" si="253"/>
        <v>#N/A</v>
      </c>
      <c r="AL523" s="62" t="e">
        <f t="shared" si="254"/>
        <v>#N/A</v>
      </c>
      <c r="AM523" s="62">
        <f t="shared" si="255"/>
        <v>0</v>
      </c>
      <c r="AN523" s="62">
        <f t="shared" si="256"/>
        <v>0</v>
      </c>
      <c r="AO523" s="62"/>
      <c r="AP523" s="62" t="e">
        <f t="shared" si="257"/>
        <v>#N/A</v>
      </c>
      <c r="AQ523" s="62" t="e">
        <f t="shared" si="258"/>
        <v>#VALUE!</v>
      </c>
      <c r="AR523" s="62" t="str">
        <f t="shared" si="259"/>
        <v/>
      </c>
      <c r="AS523" s="62">
        <f t="shared" si="260"/>
        <v>0</v>
      </c>
      <c r="AT523" s="62">
        <f t="shared" si="261"/>
        <v>0</v>
      </c>
      <c r="AU523" s="62">
        <f t="shared" si="262"/>
        <v>0</v>
      </c>
    </row>
    <row r="524" spans="1:47" x14ac:dyDescent="0.2">
      <c r="A524" s="46">
        <f t="shared" si="236"/>
        <v>0</v>
      </c>
      <c r="B524" s="62" t="e">
        <f t="shared" si="237"/>
        <v>#N/A</v>
      </c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2">
        <f t="shared" si="238"/>
        <v>0</v>
      </c>
      <c r="N524" s="60"/>
      <c r="O524" s="60"/>
      <c r="P524" s="60" t="e">
        <f t="shared" si="239"/>
        <v>#N/A</v>
      </c>
      <c r="Q524" s="178"/>
      <c r="R524" s="60"/>
      <c r="S524" s="60"/>
      <c r="T524" s="60"/>
      <c r="U524" s="46" t="e">
        <f t="shared" si="240"/>
        <v>#N/A</v>
      </c>
      <c r="V524" s="62" t="e">
        <f t="shared" si="241"/>
        <v>#N/A</v>
      </c>
      <c r="W524" s="62" t="e">
        <f t="shared" si="234"/>
        <v>#N/A</v>
      </c>
      <c r="X524" s="62" t="e">
        <f t="shared" si="242"/>
        <v>#N/A</v>
      </c>
      <c r="Y524" s="62" t="e">
        <f t="shared" si="243"/>
        <v>#N/A</v>
      </c>
      <c r="Z524" s="62" t="e">
        <f t="array" ref="Z524">_xlfn.IFS(H524=1,2,H524=3,1)</f>
        <v>#N/A</v>
      </c>
      <c r="AA524" s="62" t="e">
        <f t="shared" si="244"/>
        <v>#N/A</v>
      </c>
      <c r="AB524" s="62" t="e">
        <f t="shared" si="235"/>
        <v>#N/A</v>
      </c>
      <c r="AC524" s="62" t="e">
        <f t="shared" si="245"/>
        <v>#N/A</v>
      </c>
      <c r="AD524" s="62" t="e">
        <f t="shared" si="246"/>
        <v>#N/A</v>
      </c>
      <c r="AE524" s="62" t="e">
        <f t="shared" si="247"/>
        <v>#N/A</v>
      </c>
      <c r="AF524" s="62" t="e">
        <f t="shared" si="248"/>
        <v>#N/A</v>
      </c>
      <c r="AG524" s="62">
        <f t="shared" si="249"/>
        <v>0</v>
      </c>
      <c r="AH524" s="62" t="str">
        <f t="shared" si="250"/>
        <v/>
      </c>
      <c r="AI524" s="62">
        <f t="shared" si="251"/>
        <v>0</v>
      </c>
      <c r="AJ524" s="62" t="e">
        <f t="shared" si="252"/>
        <v>#VALUE!</v>
      </c>
      <c r="AK524" s="62" t="e">
        <f t="shared" si="253"/>
        <v>#N/A</v>
      </c>
      <c r="AL524" s="62" t="e">
        <f t="shared" si="254"/>
        <v>#N/A</v>
      </c>
      <c r="AM524" s="62">
        <f t="shared" si="255"/>
        <v>0</v>
      </c>
      <c r="AN524" s="62">
        <f t="shared" si="256"/>
        <v>0</v>
      </c>
      <c r="AO524" s="62"/>
      <c r="AP524" s="62" t="e">
        <f t="shared" si="257"/>
        <v>#N/A</v>
      </c>
      <c r="AQ524" s="62" t="e">
        <f t="shared" si="258"/>
        <v>#VALUE!</v>
      </c>
      <c r="AR524" s="62" t="str">
        <f t="shared" si="259"/>
        <v/>
      </c>
      <c r="AS524" s="62">
        <f t="shared" si="260"/>
        <v>0</v>
      </c>
      <c r="AT524" s="62">
        <f t="shared" si="261"/>
        <v>0</v>
      </c>
      <c r="AU524" s="62">
        <f t="shared" si="262"/>
        <v>0</v>
      </c>
    </row>
    <row r="525" spans="1:47" x14ac:dyDescent="0.2">
      <c r="A525" s="46">
        <f t="shared" si="236"/>
        <v>0</v>
      </c>
      <c r="B525" s="62" t="e">
        <f t="shared" si="237"/>
        <v>#N/A</v>
      </c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2">
        <f t="shared" si="238"/>
        <v>0</v>
      </c>
      <c r="N525" s="60"/>
      <c r="O525" s="60"/>
      <c r="P525" s="60" t="e">
        <f t="shared" si="239"/>
        <v>#N/A</v>
      </c>
      <c r="Q525" s="178"/>
      <c r="R525" s="60"/>
      <c r="S525" s="60"/>
      <c r="T525" s="60"/>
      <c r="U525" s="46" t="e">
        <f t="shared" si="240"/>
        <v>#N/A</v>
      </c>
      <c r="V525" s="62" t="e">
        <f t="shared" si="241"/>
        <v>#N/A</v>
      </c>
      <c r="W525" s="62" t="e">
        <f t="shared" si="234"/>
        <v>#N/A</v>
      </c>
      <c r="X525" s="62" t="e">
        <f t="shared" si="242"/>
        <v>#N/A</v>
      </c>
      <c r="Y525" s="62" t="e">
        <f t="shared" si="243"/>
        <v>#N/A</v>
      </c>
      <c r="Z525" s="62" t="e">
        <f t="array" ref="Z525">_xlfn.IFS(H525=1,2,H525=3,1)</f>
        <v>#N/A</v>
      </c>
      <c r="AA525" s="62" t="e">
        <f t="shared" si="244"/>
        <v>#N/A</v>
      </c>
      <c r="AB525" s="62" t="e">
        <f t="shared" si="235"/>
        <v>#N/A</v>
      </c>
      <c r="AC525" s="62" t="e">
        <f t="shared" si="245"/>
        <v>#N/A</v>
      </c>
      <c r="AD525" s="62" t="e">
        <f t="shared" si="246"/>
        <v>#N/A</v>
      </c>
      <c r="AE525" s="62" t="e">
        <f t="shared" si="247"/>
        <v>#N/A</v>
      </c>
      <c r="AF525" s="62" t="e">
        <f t="shared" si="248"/>
        <v>#N/A</v>
      </c>
      <c r="AG525" s="62">
        <f t="shared" si="249"/>
        <v>0</v>
      </c>
      <c r="AH525" s="62" t="str">
        <f t="shared" si="250"/>
        <v/>
      </c>
      <c r="AI525" s="62">
        <f t="shared" si="251"/>
        <v>0</v>
      </c>
      <c r="AJ525" s="62" t="e">
        <f t="shared" si="252"/>
        <v>#VALUE!</v>
      </c>
      <c r="AK525" s="62" t="e">
        <f t="shared" si="253"/>
        <v>#N/A</v>
      </c>
      <c r="AL525" s="62" t="e">
        <f t="shared" si="254"/>
        <v>#N/A</v>
      </c>
      <c r="AM525" s="62">
        <f t="shared" si="255"/>
        <v>0</v>
      </c>
      <c r="AN525" s="62">
        <f t="shared" si="256"/>
        <v>0</v>
      </c>
      <c r="AO525" s="62"/>
      <c r="AP525" s="62" t="e">
        <f t="shared" si="257"/>
        <v>#N/A</v>
      </c>
      <c r="AQ525" s="62" t="e">
        <f t="shared" si="258"/>
        <v>#VALUE!</v>
      </c>
      <c r="AR525" s="62" t="str">
        <f t="shared" si="259"/>
        <v/>
      </c>
      <c r="AS525" s="62">
        <f t="shared" si="260"/>
        <v>0</v>
      </c>
      <c r="AT525" s="62">
        <f t="shared" si="261"/>
        <v>0</v>
      </c>
      <c r="AU525" s="62">
        <f t="shared" si="262"/>
        <v>0</v>
      </c>
    </row>
    <row r="526" spans="1:47" x14ac:dyDescent="0.2">
      <c r="A526" s="46">
        <f t="shared" si="236"/>
        <v>0</v>
      </c>
      <c r="B526" s="62" t="e">
        <f t="shared" si="237"/>
        <v>#N/A</v>
      </c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2">
        <f t="shared" si="238"/>
        <v>0</v>
      </c>
      <c r="N526" s="60"/>
      <c r="O526" s="60"/>
      <c r="P526" s="60" t="e">
        <f t="shared" si="239"/>
        <v>#N/A</v>
      </c>
      <c r="Q526" s="178"/>
      <c r="R526" s="60"/>
      <c r="S526" s="60"/>
      <c r="T526" s="60"/>
      <c r="U526" s="46" t="e">
        <f t="shared" si="240"/>
        <v>#N/A</v>
      </c>
      <c r="V526" s="62" t="e">
        <f t="shared" si="241"/>
        <v>#N/A</v>
      </c>
      <c r="W526" s="62" t="e">
        <f t="shared" si="234"/>
        <v>#N/A</v>
      </c>
      <c r="X526" s="62" t="e">
        <f t="shared" si="242"/>
        <v>#N/A</v>
      </c>
      <c r="Y526" s="62" t="e">
        <f t="shared" si="243"/>
        <v>#N/A</v>
      </c>
      <c r="Z526" s="62" t="e">
        <f t="array" ref="Z526">_xlfn.IFS(H526=1,2,H526=3,1)</f>
        <v>#N/A</v>
      </c>
      <c r="AA526" s="62" t="e">
        <f t="shared" si="244"/>
        <v>#N/A</v>
      </c>
      <c r="AB526" s="62" t="e">
        <f t="shared" si="235"/>
        <v>#N/A</v>
      </c>
      <c r="AC526" s="62" t="e">
        <f t="shared" si="245"/>
        <v>#N/A</v>
      </c>
      <c r="AD526" s="62" t="e">
        <f t="shared" si="246"/>
        <v>#N/A</v>
      </c>
      <c r="AE526" s="62" t="e">
        <f t="shared" si="247"/>
        <v>#N/A</v>
      </c>
      <c r="AF526" s="62" t="e">
        <f t="shared" si="248"/>
        <v>#N/A</v>
      </c>
      <c r="AG526" s="62">
        <f t="shared" si="249"/>
        <v>0</v>
      </c>
      <c r="AH526" s="62" t="str">
        <f t="shared" si="250"/>
        <v/>
      </c>
      <c r="AI526" s="62">
        <f t="shared" si="251"/>
        <v>0</v>
      </c>
      <c r="AJ526" s="62" t="e">
        <f t="shared" si="252"/>
        <v>#VALUE!</v>
      </c>
      <c r="AK526" s="62" t="e">
        <f t="shared" si="253"/>
        <v>#N/A</v>
      </c>
      <c r="AL526" s="62" t="e">
        <f t="shared" si="254"/>
        <v>#N/A</v>
      </c>
      <c r="AM526" s="62">
        <f t="shared" si="255"/>
        <v>0</v>
      </c>
      <c r="AN526" s="62">
        <f t="shared" si="256"/>
        <v>0</v>
      </c>
      <c r="AO526" s="62"/>
      <c r="AP526" s="62" t="e">
        <f t="shared" si="257"/>
        <v>#N/A</v>
      </c>
      <c r="AQ526" s="62" t="e">
        <f t="shared" si="258"/>
        <v>#VALUE!</v>
      </c>
      <c r="AR526" s="62" t="str">
        <f t="shared" si="259"/>
        <v/>
      </c>
      <c r="AS526" s="62">
        <f t="shared" si="260"/>
        <v>0</v>
      </c>
      <c r="AT526" s="62">
        <f t="shared" si="261"/>
        <v>0</v>
      </c>
      <c r="AU526" s="62">
        <f t="shared" si="262"/>
        <v>0</v>
      </c>
    </row>
    <row r="527" spans="1:47" x14ac:dyDescent="0.2">
      <c r="A527" s="46">
        <f t="shared" si="236"/>
        <v>0</v>
      </c>
      <c r="B527" s="62" t="e">
        <f t="shared" si="237"/>
        <v>#N/A</v>
      </c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2">
        <f t="shared" si="238"/>
        <v>0</v>
      </c>
      <c r="N527" s="60"/>
      <c r="O527" s="60"/>
      <c r="P527" s="60" t="e">
        <f t="shared" si="239"/>
        <v>#N/A</v>
      </c>
      <c r="Q527" s="178"/>
      <c r="R527" s="60"/>
      <c r="S527" s="60"/>
      <c r="T527" s="60"/>
      <c r="U527" s="46" t="e">
        <f t="shared" si="240"/>
        <v>#N/A</v>
      </c>
      <c r="V527" s="62" t="e">
        <f t="shared" si="241"/>
        <v>#N/A</v>
      </c>
      <c r="W527" s="62" t="e">
        <f t="shared" si="234"/>
        <v>#N/A</v>
      </c>
      <c r="X527" s="62" t="e">
        <f t="shared" si="242"/>
        <v>#N/A</v>
      </c>
      <c r="Y527" s="62" t="e">
        <f t="shared" si="243"/>
        <v>#N/A</v>
      </c>
      <c r="Z527" s="62" t="e">
        <f t="array" ref="Z527">_xlfn.IFS(H527=1,2,H527=3,1)</f>
        <v>#N/A</v>
      </c>
      <c r="AA527" s="62" t="e">
        <f t="shared" si="244"/>
        <v>#N/A</v>
      </c>
      <c r="AB527" s="62" t="e">
        <f t="shared" si="235"/>
        <v>#N/A</v>
      </c>
      <c r="AC527" s="62" t="e">
        <f t="shared" si="245"/>
        <v>#N/A</v>
      </c>
      <c r="AD527" s="62" t="e">
        <f t="shared" si="246"/>
        <v>#N/A</v>
      </c>
      <c r="AE527" s="62" t="e">
        <f t="shared" si="247"/>
        <v>#N/A</v>
      </c>
      <c r="AF527" s="62" t="e">
        <f t="shared" si="248"/>
        <v>#N/A</v>
      </c>
      <c r="AG527" s="62">
        <f t="shared" si="249"/>
        <v>0</v>
      </c>
      <c r="AH527" s="62" t="str">
        <f t="shared" si="250"/>
        <v/>
      </c>
      <c r="AI527" s="62">
        <f t="shared" si="251"/>
        <v>0</v>
      </c>
      <c r="AJ527" s="62" t="e">
        <f t="shared" si="252"/>
        <v>#VALUE!</v>
      </c>
      <c r="AK527" s="62" t="e">
        <f t="shared" si="253"/>
        <v>#N/A</v>
      </c>
      <c r="AL527" s="62" t="e">
        <f t="shared" si="254"/>
        <v>#N/A</v>
      </c>
      <c r="AM527" s="62">
        <f t="shared" si="255"/>
        <v>0</v>
      </c>
      <c r="AN527" s="62">
        <f t="shared" si="256"/>
        <v>0</v>
      </c>
      <c r="AO527" s="62"/>
      <c r="AP527" s="62" t="e">
        <f t="shared" si="257"/>
        <v>#N/A</v>
      </c>
      <c r="AQ527" s="62" t="e">
        <f t="shared" si="258"/>
        <v>#VALUE!</v>
      </c>
      <c r="AR527" s="62" t="str">
        <f t="shared" si="259"/>
        <v/>
      </c>
      <c r="AS527" s="62">
        <f t="shared" si="260"/>
        <v>0</v>
      </c>
      <c r="AT527" s="62">
        <f t="shared" si="261"/>
        <v>0</v>
      </c>
      <c r="AU527" s="62">
        <f t="shared" si="262"/>
        <v>0</v>
      </c>
    </row>
    <row r="528" spans="1:47" x14ac:dyDescent="0.2">
      <c r="A528" s="46">
        <f t="shared" si="236"/>
        <v>0</v>
      </c>
      <c r="B528" s="62" t="e">
        <f t="shared" si="237"/>
        <v>#N/A</v>
      </c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2">
        <f t="shared" si="238"/>
        <v>0</v>
      </c>
      <c r="N528" s="60"/>
      <c r="O528" s="60"/>
      <c r="P528" s="60" t="e">
        <f t="shared" si="239"/>
        <v>#N/A</v>
      </c>
      <c r="Q528" s="178"/>
      <c r="R528" s="60"/>
      <c r="S528" s="60"/>
      <c r="T528" s="60"/>
      <c r="U528" s="46" t="e">
        <f t="shared" si="240"/>
        <v>#N/A</v>
      </c>
      <c r="V528" s="62" t="e">
        <f t="shared" si="241"/>
        <v>#N/A</v>
      </c>
      <c r="W528" s="62" t="e">
        <f t="shared" si="234"/>
        <v>#N/A</v>
      </c>
      <c r="X528" s="62" t="e">
        <f t="shared" si="242"/>
        <v>#N/A</v>
      </c>
      <c r="Y528" s="62" t="e">
        <f t="shared" si="243"/>
        <v>#N/A</v>
      </c>
      <c r="Z528" s="62" t="e">
        <f t="array" ref="Z528">_xlfn.IFS(H528=1,2,H528=3,1)</f>
        <v>#N/A</v>
      </c>
      <c r="AA528" s="62" t="e">
        <f t="shared" si="244"/>
        <v>#N/A</v>
      </c>
      <c r="AB528" s="62" t="e">
        <f t="shared" si="235"/>
        <v>#N/A</v>
      </c>
      <c r="AC528" s="62" t="e">
        <f t="shared" si="245"/>
        <v>#N/A</v>
      </c>
      <c r="AD528" s="62" t="e">
        <f t="shared" si="246"/>
        <v>#N/A</v>
      </c>
      <c r="AE528" s="62" t="e">
        <f t="shared" si="247"/>
        <v>#N/A</v>
      </c>
      <c r="AF528" s="62" t="e">
        <f t="shared" si="248"/>
        <v>#N/A</v>
      </c>
      <c r="AG528" s="62">
        <f t="shared" si="249"/>
        <v>0</v>
      </c>
      <c r="AH528" s="62" t="str">
        <f t="shared" si="250"/>
        <v/>
      </c>
      <c r="AI528" s="62">
        <f t="shared" si="251"/>
        <v>0</v>
      </c>
      <c r="AJ528" s="62" t="e">
        <f t="shared" si="252"/>
        <v>#VALUE!</v>
      </c>
      <c r="AK528" s="62" t="e">
        <f t="shared" si="253"/>
        <v>#N/A</v>
      </c>
      <c r="AL528" s="62" t="e">
        <f t="shared" si="254"/>
        <v>#N/A</v>
      </c>
      <c r="AM528" s="62">
        <f t="shared" si="255"/>
        <v>0</v>
      </c>
      <c r="AN528" s="62">
        <f t="shared" si="256"/>
        <v>0</v>
      </c>
      <c r="AO528" s="62"/>
      <c r="AP528" s="62" t="e">
        <f t="shared" si="257"/>
        <v>#N/A</v>
      </c>
      <c r="AQ528" s="62" t="e">
        <f t="shared" si="258"/>
        <v>#VALUE!</v>
      </c>
      <c r="AR528" s="62" t="str">
        <f t="shared" si="259"/>
        <v/>
      </c>
      <c r="AS528" s="62">
        <f t="shared" si="260"/>
        <v>0</v>
      </c>
      <c r="AT528" s="62">
        <f t="shared" si="261"/>
        <v>0</v>
      </c>
      <c r="AU528" s="62">
        <f t="shared" si="262"/>
        <v>0</v>
      </c>
    </row>
    <row r="529" spans="1:47" x14ac:dyDescent="0.2">
      <c r="A529" s="46">
        <f t="shared" si="236"/>
        <v>0</v>
      </c>
      <c r="B529" s="62" t="e">
        <f t="shared" si="237"/>
        <v>#N/A</v>
      </c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2">
        <f t="shared" si="238"/>
        <v>0</v>
      </c>
      <c r="N529" s="60"/>
      <c r="O529" s="60"/>
      <c r="P529" s="60" t="e">
        <f t="shared" si="239"/>
        <v>#N/A</v>
      </c>
      <c r="Q529" s="178"/>
      <c r="R529" s="60"/>
      <c r="S529" s="60"/>
      <c r="T529" s="60"/>
      <c r="U529" s="46" t="e">
        <f t="shared" si="240"/>
        <v>#N/A</v>
      </c>
      <c r="V529" s="62" t="e">
        <f t="shared" si="241"/>
        <v>#N/A</v>
      </c>
      <c r="W529" s="62" t="e">
        <f t="shared" si="234"/>
        <v>#N/A</v>
      </c>
      <c r="X529" s="62" t="e">
        <f t="shared" si="242"/>
        <v>#N/A</v>
      </c>
      <c r="Y529" s="62" t="e">
        <f t="shared" si="243"/>
        <v>#N/A</v>
      </c>
      <c r="Z529" s="62" t="e">
        <f t="array" ref="Z529">_xlfn.IFS(H529=1,2,H529=3,1)</f>
        <v>#N/A</v>
      </c>
      <c r="AA529" s="62" t="e">
        <f t="shared" si="244"/>
        <v>#N/A</v>
      </c>
      <c r="AB529" s="62" t="e">
        <f t="shared" si="235"/>
        <v>#N/A</v>
      </c>
      <c r="AC529" s="62" t="e">
        <f t="shared" si="245"/>
        <v>#N/A</v>
      </c>
      <c r="AD529" s="62" t="e">
        <f t="shared" si="246"/>
        <v>#N/A</v>
      </c>
      <c r="AE529" s="62" t="e">
        <f t="shared" si="247"/>
        <v>#N/A</v>
      </c>
      <c r="AF529" s="62" t="e">
        <f t="shared" si="248"/>
        <v>#N/A</v>
      </c>
      <c r="AG529" s="62">
        <f t="shared" si="249"/>
        <v>0</v>
      </c>
      <c r="AH529" s="62" t="str">
        <f t="shared" si="250"/>
        <v/>
      </c>
      <c r="AI529" s="62">
        <f t="shared" si="251"/>
        <v>0</v>
      </c>
      <c r="AJ529" s="62" t="e">
        <f t="shared" si="252"/>
        <v>#VALUE!</v>
      </c>
      <c r="AK529" s="62" t="e">
        <f t="shared" si="253"/>
        <v>#N/A</v>
      </c>
      <c r="AL529" s="62" t="e">
        <f t="shared" si="254"/>
        <v>#N/A</v>
      </c>
      <c r="AM529" s="62">
        <f t="shared" si="255"/>
        <v>0</v>
      </c>
      <c r="AN529" s="62">
        <f t="shared" si="256"/>
        <v>0</v>
      </c>
      <c r="AO529" s="62"/>
      <c r="AP529" s="62" t="e">
        <f t="shared" si="257"/>
        <v>#N/A</v>
      </c>
      <c r="AQ529" s="62" t="e">
        <f t="shared" si="258"/>
        <v>#VALUE!</v>
      </c>
      <c r="AR529" s="62" t="str">
        <f t="shared" si="259"/>
        <v/>
      </c>
      <c r="AS529" s="62">
        <f t="shared" si="260"/>
        <v>0</v>
      </c>
      <c r="AT529" s="62">
        <f t="shared" si="261"/>
        <v>0</v>
      </c>
      <c r="AU529" s="62">
        <f t="shared" si="262"/>
        <v>0</v>
      </c>
    </row>
    <row r="530" spans="1:47" x14ac:dyDescent="0.2">
      <c r="A530" s="46">
        <f t="shared" si="236"/>
        <v>0</v>
      </c>
      <c r="B530" s="62" t="e">
        <f t="shared" si="237"/>
        <v>#N/A</v>
      </c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2">
        <f t="shared" si="238"/>
        <v>0</v>
      </c>
      <c r="N530" s="60"/>
      <c r="O530" s="60"/>
      <c r="P530" s="60" t="e">
        <f t="shared" si="239"/>
        <v>#N/A</v>
      </c>
      <c r="Q530" s="178"/>
      <c r="R530" s="60"/>
      <c r="S530" s="60"/>
      <c r="T530" s="60"/>
      <c r="U530" s="46" t="e">
        <f t="shared" si="240"/>
        <v>#N/A</v>
      </c>
      <c r="V530" s="62" t="e">
        <f t="shared" si="241"/>
        <v>#N/A</v>
      </c>
      <c r="W530" s="62" t="e">
        <f t="shared" si="234"/>
        <v>#N/A</v>
      </c>
      <c r="X530" s="62" t="e">
        <f t="shared" si="242"/>
        <v>#N/A</v>
      </c>
      <c r="Y530" s="62" t="e">
        <f t="shared" si="243"/>
        <v>#N/A</v>
      </c>
      <c r="Z530" s="62" t="e">
        <f t="array" ref="Z530">_xlfn.IFS(H530=1,2,H530=3,1)</f>
        <v>#N/A</v>
      </c>
      <c r="AA530" s="62" t="e">
        <f t="shared" si="244"/>
        <v>#N/A</v>
      </c>
      <c r="AB530" s="62" t="e">
        <f t="shared" si="235"/>
        <v>#N/A</v>
      </c>
      <c r="AC530" s="62" t="e">
        <f t="shared" si="245"/>
        <v>#N/A</v>
      </c>
      <c r="AD530" s="62" t="e">
        <f t="shared" si="246"/>
        <v>#N/A</v>
      </c>
      <c r="AE530" s="62" t="e">
        <f t="shared" si="247"/>
        <v>#N/A</v>
      </c>
      <c r="AF530" s="62" t="e">
        <f t="shared" si="248"/>
        <v>#N/A</v>
      </c>
      <c r="AG530" s="62">
        <f t="shared" si="249"/>
        <v>0</v>
      </c>
      <c r="AH530" s="62" t="str">
        <f t="shared" si="250"/>
        <v/>
      </c>
      <c r="AI530" s="62">
        <f t="shared" si="251"/>
        <v>0</v>
      </c>
      <c r="AJ530" s="62" t="e">
        <f t="shared" si="252"/>
        <v>#VALUE!</v>
      </c>
      <c r="AK530" s="62" t="e">
        <f t="shared" si="253"/>
        <v>#N/A</v>
      </c>
      <c r="AL530" s="62" t="e">
        <f t="shared" si="254"/>
        <v>#N/A</v>
      </c>
      <c r="AM530" s="62">
        <f t="shared" si="255"/>
        <v>0</v>
      </c>
      <c r="AN530" s="62">
        <f t="shared" si="256"/>
        <v>0</v>
      </c>
      <c r="AO530" s="62"/>
      <c r="AP530" s="62" t="e">
        <f t="shared" si="257"/>
        <v>#N/A</v>
      </c>
      <c r="AQ530" s="62" t="e">
        <f t="shared" si="258"/>
        <v>#VALUE!</v>
      </c>
      <c r="AR530" s="62" t="str">
        <f t="shared" si="259"/>
        <v/>
      </c>
      <c r="AS530" s="62">
        <f t="shared" si="260"/>
        <v>0</v>
      </c>
      <c r="AT530" s="62">
        <f t="shared" si="261"/>
        <v>0</v>
      </c>
      <c r="AU530" s="62">
        <f t="shared" si="262"/>
        <v>0</v>
      </c>
    </row>
    <row r="531" spans="1:47" x14ac:dyDescent="0.2">
      <c r="A531" s="46">
        <f t="shared" si="236"/>
        <v>0</v>
      </c>
      <c r="B531" s="62" t="e">
        <f t="shared" si="237"/>
        <v>#N/A</v>
      </c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2">
        <f t="shared" si="238"/>
        <v>0</v>
      </c>
      <c r="N531" s="60"/>
      <c r="O531" s="60"/>
      <c r="P531" s="60" t="e">
        <f t="shared" si="239"/>
        <v>#N/A</v>
      </c>
      <c r="Q531" s="178"/>
      <c r="R531" s="60"/>
      <c r="S531" s="60"/>
      <c r="T531" s="60"/>
      <c r="U531" s="46" t="e">
        <f t="shared" si="240"/>
        <v>#N/A</v>
      </c>
      <c r="V531" s="62" t="e">
        <f t="shared" si="241"/>
        <v>#N/A</v>
      </c>
      <c r="W531" s="62" t="e">
        <f t="shared" si="234"/>
        <v>#N/A</v>
      </c>
      <c r="X531" s="62" t="e">
        <f t="shared" si="242"/>
        <v>#N/A</v>
      </c>
      <c r="Y531" s="62" t="e">
        <f t="shared" si="243"/>
        <v>#N/A</v>
      </c>
      <c r="Z531" s="62" t="e">
        <f t="array" ref="Z531">_xlfn.IFS(H531=1,2,H531=3,1)</f>
        <v>#N/A</v>
      </c>
      <c r="AA531" s="62" t="e">
        <f t="shared" si="244"/>
        <v>#N/A</v>
      </c>
      <c r="AB531" s="62" t="e">
        <f t="shared" si="235"/>
        <v>#N/A</v>
      </c>
      <c r="AC531" s="62" t="e">
        <f t="shared" si="245"/>
        <v>#N/A</v>
      </c>
      <c r="AD531" s="62" t="e">
        <f t="shared" si="246"/>
        <v>#N/A</v>
      </c>
      <c r="AE531" s="62" t="e">
        <f t="shared" si="247"/>
        <v>#N/A</v>
      </c>
      <c r="AF531" s="62" t="e">
        <f t="shared" si="248"/>
        <v>#N/A</v>
      </c>
      <c r="AG531" s="62">
        <f t="shared" si="249"/>
        <v>0</v>
      </c>
      <c r="AH531" s="62" t="str">
        <f t="shared" si="250"/>
        <v/>
      </c>
      <c r="AI531" s="62">
        <f t="shared" si="251"/>
        <v>0</v>
      </c>
      <c r="AJ531" s="62" t="e">
        <f t="shared" si="252"/>
        <v>#VALUE!</v>
      </c>
      <c r="AK531" s="62" t="e">
        <f t="shared" si="253"/>
        <v>#N/A</v>
      </c>
      <c r="AL531" s="62" t="e">
        <f t="shared" si="254"/>
        <v>#N/A</v>
      </c>
      <c r="AM531" s="62">
        <f t="shared" si="255"/>
        <v>0</v>
      </c>
      <c r="AN531" s="62">
        <f t="shared" si="256"/>
        <v>0</v>
      </c>
      <c r="AO531" s="62"/>
      <c r="AP531" s="62" t="e">
        <f t="shared" si="257"/>
        <v>#N/A</v>
      </c>
      <c r="AQ531" s="62" t="e">
        <f t="shared" si="258"/>
        <v>#VALUE!</v>
      </c>
      <c r="AR531" s="62" t="str">
        <f t="shared" si="259"/>
        <v/>
      </c>
      <c r="AS531" s="62">
        <f t="shared" si="260"/>
        <v>0</v>
      </c>
      <c r="AT531" s="62">
        <f t="shared" si="261"/>
        <v>0</v>
      </c>
      <c r="AU531" s="62">
        <f t="shared" si="262"/>
        <v>0</v>
      </c>
    </row>
    <row r="532" spans="1:47" x14ac:dyDescent="0.2">
      <c r="A532" s="46">
        <f t="shared" si="236"/>
        <v>0</v>
      </c>
      <c r="B532" s="62" t="e">
        <f t="shared" si="237"/>
        <v>#N/A</v>
      </c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2">
        <f t="shared" si="238"/>
        <v>0</v>
      </c>
      <c r="N532" s="60"/>
      <c r="O532" s="60"/>
      <c r="P532" s="60" t="e">
        <f t="shared" si="239"/>
        <v>#N/A</v>
      </c>
      <c r="Q532" s="178"/>
      <c r="R532" s="60"/>
      <c r="S532" s="60"/>
      <c r="T532" s="60"/>
      <c r="U532" s="46" t="e">
        <f t="shared" si="240"/>
        <v>#N/A</v>
      </c>
      <c r="V532" s="62" t="e">
        <f t="shared" si="241"/>
        <v>#N/A</v>
      </c>
      <c r="W532" s="62" t="e">
        <f t="shared" si="234"/>
        <v>#N/A</v>
      </c>
      <c r="X532" s="62" t="e">
        <f t="shared" si="242"/>
        <v>#N/A</v>
      </c>
      <c r="Y532" s="62" t="e">
        <f t="shared" si="243"/>
        <v>#N/A</v>
      </c>
      <c r="Z532" s="62" t="e">
        <f t="array" ref="Z532">_xlfn.IFS(H532=1,2,H532=3,1)</f>
        <v>#N/A</v>
      </c>
      <c r="AA532" s="62" t="e">
        <f t="shared" si="244"/>
        <v>#N/A</v>
      </c>
      <c r="AB532" s="62" t="e">
        <f t="shared" si="235"/>
        <v>#N/A</v>
      </c>
      <c r="AC532" s="62" t="e">
        <f t="shared" si="245"/>
        <v>#N/A</v>
      </c>
      <c r="AD532" s="62" t="e">
        <f t="shared" si="246"/>
        <v>#N/A</v>
      </c>
      <c r="AE532" s="62" t="e">
        <f t="shared" si="247"/>
        <v>#N/A</v>
      </c>
      <c r="AF532" s="62" t="e">
        <f t="shared" si="248"/>
        <v>#N/A</v>
      </c>
      <c r="AG532" s="62">
        <f t="shared" si="249"/>
        <v>0</v>
      </c>
      <c r="AH532" s="62" t="str">
        <f t="shared" si="250"/>
        <v/>
      </c>
      <c r="AI532" s="62">
        <f t="shared" si="251"/>
        <v>0</v>
      </c>
      <c r="AJ532" s="62" t="e">
        <f t="shared" si="252"/>
        <v>#VALUE!</v>
      </c>
      <c r="AK532" s="62" t="e">
        <f t="shared" si="253"/>
        <v>#N/A</v>
      </c>
      <c r="AL532" s="62" t="e">
        <f t="shared" si="254"/>
        <v>#N/A</v>
      </c>
      <c r="AM532" s="62">
        <f t="shared" si="255"/>
        <v>0</v>
      </c>
      <c r="AN532" s="62">
        <f t="shared" si="256"/>
        <v>0</v>
      </c>
      <c r="AO532" s="62"/>
      <c r="AP532" s="62" t="e">
        <f t="shared" si="257"/>
        <v>#N/A</v>
      </c>
      <c r="AQ532" s="62" t="e">
        <f t="shared" si="258"/>
        <v>#VALUE!</v>
      </c>
      <c r="AR532" s="62" t="str">
        <f t="shared" si="259"/>
        <v/>
      </c>
      <c r="AS532" s="62">
        <f t="shared" si="260"/>
        <v>0</v>
      </c>
      <c r="AT532" s="62">
        <f t="shared" si="261"/>
        <v>0</v>
      </c>
      <c r="AU532" s="62">
        <f t="shared" si="262"/>
        <v>0</v>
      </c>
    </row>
    <row r="533" spans="1:47" x14ac:dyDescent="0.2">
      <c r="A533" s="46">
        <f t="shared" si="236"/>
        <v>0</v>
      </c>
      <c r="B533" s="62" t="e">
        <f t="shared" si="237"/>
        <v>#N/A</v>
      </c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2">
        <f t="shared" si="238"/>
        <v>0</v>
      </c>
      <c r="N533" s="60"/>
      <c r="O533" s="60"/>
      <c r="P533" s="60" t="e">
        <f t="shared" si="239"/>
        <v>#N/A</v>
      </c>
      <c r="Q533" s="178"/>
      <c r="R533" s="60"/>
      <c r="S533" s="60"/>
      <c r="T533" s="60"/>
      <c r="U533" s="46" t="e">
        <f t="shared" si="240"/>
        <v>#N/A</v>
      </c>
      <c r="V533" s="62" t="e">
        <f t="shared" si="241"/>
        <v>#N/A</v>
      </c>
      <c r="W533" s="62" t="e">
        <f t="shared" si="234"/>
        <v>#N/A</v>
      </c>
      <c r="X533" s="62" t="e">
        <f t="shared" si="242"/>
        <v>#N/A</v>
      </c>
      <c r="Y533" s="62" t="e">
        <f t="shared" si="243"/>
        <v>#N/A</v>
      </c>
      <c r="Z533" s="62" t="e">
        <f t="array" ref="Z533">_xlfn.IFS(H533=1,2,H533=3,1)</f>
        <v>#N/A</v>
      </c>
      <c r="AA533" s="62" t="e">
        <f t="shared" si="244"/>
        <v>#N/A</v>
      </c>
      <c r="AB533" s="62" t="e">
        <f t="shared" si="235"/>
        <v>#N/A</v>
      </c>
      <c r="AC533" s="62" t="e">
        <f t="shared" si="245"/>
        <v>#N/A</v>
      </c>
      <c r="AD533" s="62" t="e">
        <f t="shared" si="246"/>
        <v>#N/A</v>
      </c>
      <c r="AE533" s="62" t="e">
        <f t="shared" si="247"/>
        <v>#N/A</v>
      </c>
      <c r="AF533" s="62" t="e">
        <f t="shared" si="248"/>
        <v>#N/A</v>
      </c>
      <c r="AG533" s="62">
        <f t="shared" si="249"/>
        <v>0</v>
      </c>
      <c r="AH533" s="62" t="str">
        <f t="shared" si="250"/>
        <v/>
      </c>
      <c r="AI533" s="62">
        <f t="shared" si="251"/>
        <v>0</v>
      </c>
      <c r="AJ533" s="62" t="e">
        <f t="shared" si="252"/>
        <v>#VALUE!</v>
      </c>
      <c r="AK533" s="62" t="e">
        <f t="shared" si="253"/>
        <v>#N/A</v>
      </c>
      <c r="AL533" s="62" t="e">
        <f t="shared" si="254"/>
        <v>#N/A</v>
      </c>
      <c r="AM533" s="62">
        <f t="shared" si="255"/>
        <v>0</v>
      </c>
      <c r="AN533" s="62">
        <f t="shared" si="256"/>
        <v>0</v>
      </c>
      <c r="AO533" s="62"/>
      <c r="AP533" s="62" t="e">
        <f t="shared" si="257"/>
        <v>#N/A</v>
      </c>
      <c r="AQ533" s="62" t="e">
        <f t="shared" si="258"/>
        <v>#VALUE!</v>
      </c>
      <c r="AR533" s="62" t="str">
        <f t="shared" si="259"/>
        <v/>
      </c>
      <c r="AS533" s="62">
        <f t="shared" si="260"/>
        <v>0</v>
      </c>
      <c r="AT533" s="62">
        <f t="shared" si="261"/>
        <v>0</v>
      </c>
      <c r="AU533" s="62">
        <f t="shared" si="262"/>
        <v>0</v>
      </c>
    </row>
    <row r="534" spans="1:47" x14ac:dyDescent="0.2">
      <c r="A534" s="46">
        <f t="shared" si="236"/>
        <v>0</v>
      </c>
      <c r="B534" s="62" t="e">
        <f t="shared" si="237"/>
        <v>#N/A</v>
      </c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2">
        <f t="shared" si="238"/>
        <v>0</v>
      </c>
      <c r="N534" s="60"/>
      <c r="O534" s="60"/>
      <c r="P534" s="60" t="e">
        <f t="shared" si="239"/>
        <v>#N/A</v>
      </c>
      <c r="Q534" s="178"/>
      <c r="R534" s="60"/>
      <c r="S534" s="60"/>
      <c r="T534" s="60"/>
      <c r="U534" s="46" t="e">
        <f t="shared" si="240"/>
        <v>#N/A</v>
      </c>
      <c r="V534" s="62" t="e">
        <f t="shared" si="241"/>
        <v>#N/A</v>
      </c>
      <c r="W534" s="62" t="e">
        <f t="shared" ref="W534:W597" si="263">IF(R534=0,VLOOKUP(V534,Кабель_номиналы,2,TRUE),R534)</f>
        <v>#N/A</v>
      </c>
      <c r="X534" s="62" t="e">
        <f t="shared" si="242"/>
        <v>#N/A</v>
      </c>
      <c r="Y534" s="62" t="e">
        <f t="shared" si="243"/>
        <v>#N/A</v>
      </c>
      <c r="Z534" s="62" t="e">
        <f t="array" ref="Z534">_xlfn.IFS(H534=1,2,H534=3,1)</f>
        <v>#N/A</v>
      </c>
      <c r="AA534" s="62" t="e">
        <f t="shared" si="244"/>
        <v>#N/A</v>
      </c>
      <c r="AB534" s="62" t="e">
        <f t="shared" si="235"/>
        <v>#N/A</v>
      </c>
      <c r="AC534" s="62" t="e">
        <f t="shared" si="245"/>
        <v>#N/A</v>
      </c>
      <c r="AD534" s="62" t="e">
        <f t="shared" si="246"/>
        <v>#N/A</v>
      </c>
      <c r="AE534" s="62" t="e">
        <f t="shared" si="247"/>
        <v>#N/A</v>
      </c>
      <c r="AF534" s="62" t="e">
        <f t="shared" si="248"/>
        <v>#N/A</v>
      </c>
      <c r="AG534" s="62">
        <f t="shared" si="249"/>
        <v>0</v>
      </c>
      <c r="AH534" s="62" t="str">
        <f t="shared" si="250"/>
        <v/>
      </c>
      <c r="AI534" s="62">
        <f t="shared" si="251"/>
        <v>0</v>
      </c>
      <c r="AJ534" s="62" t="e">
        <f t="shared" si="252"/>
        <v>#VALUE!</v>
      </c>
      <c r="AK534" s="62" t="e">
        <f t="shared" si="253"/>
        <v>#N/A</v>
      </c>
      <c r="AL534" s="62" t="e">
        <f t="shared" si="254"/>
        <v>#N/A</v>
      </c>
      <c r="AM534" s="62">
        <f t="shared" si="255"/>
        <v>0</v>
      </c>
      <c r="AN534" s="62">
        <f t="shared" si="256"/>
        <v>0</v>
      </c>
      <c r="AO534" s="62"/>
      <c r="AP534" s="62" t="e">
        <f t="shared" si="257"/>
        <v>#N/A</v>
      </c>
      <c r="AQ534" s="62" t="e">
        <f t="shared" si="258"/>
        <v>#VALUE!</v>
      </c>
      <c r="AR534" s="62" t="str">
        <f t="shared" si="259"/>
        <v/>
      </c>
      <c r="AS534" s="62">
        <f t="shared" si="260"/>
        <v>0</v>
      </c>
      <c r="AT534" s="62">
        <f t="shared" si="261"/>
        <v>0</v>
      </c>
      <c r="AU534" s="62">
        <f t="shared" si="262"/>
        <v>0</v>
      </c>
    </row>
    <row r="535" spans="1:47" x14ac:dyDescent="0.2">
      <c r="A535" s="46">
        <f t="shared" si="236"/>
        <v>0</v>
      </c>
      <c r="B535" s="62" t="e">
        <f t="shared" si="237"/>
        <v>#N/A</v>
      </c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2">
        <f t="shared" si="238"/>
        <v>0</v>
      </c>
      <c r="N535" s="60"/>
      <c r="O535" s="60"/>
      <c r="P535" s="60" t="e">
        <f t="shared" si="239"/>
        <v>#N/A</v>
      </c>
      <c r="Q535" s="178"/>
      <c r="R535" s="60"/>
      <c r="S535" s="60"/>
      <c r="T535" s="60"/>
      <c r="U535" s="46" t="e">
        <f t="shared" si="240"/>
        <v>#N/A</v>
      </c>
      <c r="V535" s="62" t="e">
        <f t="shared" si="241"/>
        <v>#N/A</v>
      </c>
      <c r="W535" s="62" t="e">
        <f t="shared" si="263"/>
        <v>#N/A</v>
      </c>
      <c r="X535" s="62" t="e">
        <f t="shared" si="242"/>
        <v>#N/A</v>
      </c>
      <c r="Y535" s="62" t="e">
        <f t="shared" si="243"/>
        <v>#N/A</v>
      </c>
      <c r="Z535" s="62" t="e">
        <f t="array" ref="Z535">_xlfn.IFS(H535=1,2,H535=3,1)</f>
        <v>#N/A</v>
      </c>
      <c r="AA535" s="62" t="e">
        <f t="shared" si="244"/>
        <v>#N/A</v>
      </c>
      <c r="AB535" s="62" t="e">
        <f t="shared" si="235"/>
        <v>#N/A</v>
      </c>
      <c r="AC535" s="62" t="e">
        <f t="shared" si="245"/>
        <v>#N/A</v>
      </c>
      <c r="AD535" s="62" t="e">
        <f t="shared" si="246"/>
        <v>#N/A</v>
      </c>
      <c r="AE535" s="62" t="e">
        <f t="shared" si="247"/>
        <v>#N/A</v>
      </c>
      <c r="AF535" s="62" t="e">
        <f t="shared" si="248"/>
        <v>#N/A</v>
      </c>
      <c r="AG535" s="62">
        <f t="shared" si="249"/>
        <v>0</v>
      </c>
      <c r="AH535" s="62" t="str">
        <f t="shared" si="250"/>
        <v/>
      </c>
      <c r="AI535" s="62">
        <f t="shared" si="251"/>
        <v>0</v>
      </c>
      <c r="AJ535" s="62" t="e">
        <f t="shared" si="252"/>
        <v>#VALUE!</v>
      </c>
      <c r="AK535" s="62" t="e">
        <f t="shared" si="253"/>
        <v>#N/A</v>
      </c>
      <c r="AL535" s="62" t="e">
        <f t="shared" si="254"/>
        <v>#N/A</v>
      </c>
      <c r="AM535" s="62">
        <f t="shared" si="255"/>
        <v>0</v>
      </c>
      <c r="AN535" s="62">
        <f t="shared" si="256"/>
        <v>0</v>
      </c>
      <c r="AO535" s="62"/>
      <c r="AP535" s="62" t="e">
        <f t="shared" si="257"/>
        <v>#N/A</v>
      </c>
      <c r="AQ535" s="62" t="e">
        <f t="shared" si="258"/>
        <v>#VALUE!</v>
      </c>
      <c r="AR535" s="62" t="str">
        <f t="shared" si="259"/>
        <v/>
      </c>
      <c r="AS535" s="62">
        <f t="shared" si="260"/>
        <v>0</v>
      </c>
      <c r="AT535" s="62">
        <f t="shared" si="261"/>
        <v>0</v>
      </c>
      <c r="AU535" s="62">
        <f t="shared" si="262"/>
        <v>0</v>
      </c>
    </row>
    <row r="536" spans="1:47" x14ac:dyDescent="0.2">
      <c r="A536" s="46">
        <f t="shared" si="236"/>
        <v>0</v>
      </c>
      <c r="B536" s="62" t="e">
        <f t="shared" si="237"/>
        <v>#N/A</v>
      </c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2">
        <f t="shared" si="238"/>
        <v>0</v>
      </c>
      <c r="N536" s="60"/>
      <c r="O536" s="60"/>
      <c r="P536" s="60" t="e">
        <f t="shared" si="239"/>
        <v>#N/A</v>
      </c>
      <c r="Q536" s="178"/>
      <c r="R536" s="60"/>
      <c r="S536" s="60"/>
      <c r="T536" s="60"/>
      <c r="U536" s="46" t="e">
        <f t="shared" si="240"/>
        <v>#N/A</v>
      </c>
      <c r="V536" s="62" t="e">
        <f t="shared" si="241"/>
        <v>#N/A</v>
      </c>
      <c r="W536" s="62" t="e">
        <f t="shared" si="263"/>
        <v>#N/A</v>
      </c>
      <c r="X536" s="62" t="e">
        <f t="shared" si="242"/>
        <v>#N/A</v>
      </c>
      <c r="Y536" s="62" t="e">
        <f t="shared" si="243"/>
        <v>#N/A</v>
      </c>
      <c r="Z536" s="62" t="e">
        <f t="array" ref="Z536">_xlfn.IFS(H536=1,2,H536=3,1)</f>
        <v>#N/A</v>
      </c>
      <c r="AA536" s="62" t="e">
        <f t="shared" si="244"/>
        <v>#N/A</v>
      </c>
      <c r="AB536" s="62" t="e">
        <f t="shared" si="235"/>
        <v>#N/A</v>
      </c>
      <c r="AC536" s="62" t="e">
        <f t="shared" si="245"/>
        <v>#N/A</v>
      </c>
      <c r="AD536" s="62" t="e">
        <f t="shared" si="246"/>
        <v>#N/A</v>
      </c>
      <c r="AE536" s="62" t="e">
        <f t="shared" si="247"/>
        <v>#N/A</v>
      </c>
      <c r="AF536" s="62" t="e">
        <f t="shared" si="248"/>
        <v>#N/A</v>
      </c>
      <c r="AG536" s="62">
        <f t="shared" si="249"/>
        <v>0</v>
      </c>
      <c r="AH536" s="62" t="str">
        <f t="shared" si="250"/>
        <v/>
      </c>
      <c r="AI536" s="62">
        <f t="shared" si="251"/>
        <v>0</v>
      </c>
      <c r="AJ536" s="62" t="e">
        <f t="shared" si="252"/>
        <v>#VALUE!</v>
      </c>
      <c r="AK536" s="62" t="e">
        <f t="shared" si="253"/>
        <v>#N/A</v>
      </c>
      <c r="AL536" s="62" t="e">
        <f t="shared" si="254"/>
        <v>#N/A</v>
      </c>
      <c r="AM536" s="62">
        <f t="shared" si="255"/>
        <v>0</v>
      </c>
      <c r="AN536" s="62">
        <f t="shared" si="256"/>
        <v>0</v>
      </c>
      <c r="AO536" s="62"/>
      <c r="AP536" s="62" t="e">
        <f t="shared" si="257"/>
        <v>#N/A</v>
      </c>
      <c r="AQ536" s="62" t="e">
        <f t="shared" si="258"/>
        <v>#VALUE!</v>
      </c>
      <c r="AR536" s="62" t="str">
        <f t="shared" si="259"/>
        <v/>
      </c>
      <c r="AS536" s="62">
        <f t="shared" si="260"/>
        <v>0</v>
      </c>
      <c r="AT536" s="62">
        <f t="shared" si="261"/>
        <v>0</v>
      </c>
      <c r="AU536" s="62">
        <f t="shared" si="262"/>
        <v>0</v>
      </c>
    </row>
    <row r="537" spans="1:47" x14ac:dyDescent="0.2">
      <c r="A537" s="46">
        <f t="shared" si="236"/>
        <v>0</v>
      </c>
      <c r="B537" s="62" t="e">
        <f t="shared" si="237"/>
        <v>#N/A</v>
      </c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2">
        <f t="shared" si="238"/>
        <v>0</v>
      </c>
      <c r="N537" s="60"/>
      <c r="O537" s="60"/>
      <c r="P537" s="60" t="e">
        <f t="shared" si="239"/>
        <v>#N/A</v>
      </c>
      <c r="Q537" s="178"/>
      <c r="R537" s="60"/>
      <c r="S537" s="60"/>
      <c r="T537" s="60"/>
      <c r="U537" s="46" t="e">
        <f t="shared" si="240"/>
        <v>#N/A</v>
      </c>
      <c r="V537" s="62" t="e">
        <f t="shared" si="241"/>
        <v>#N/A</v>
      </c>
      <c r="W537" s="62" t="e">
        <f t="shared" si="263"/>
        <v>#N/A</v>
      </c>
      <c r="X537" s="62" t="e">
        <f t="shared" si="242"/>
        <v>#N/A</v>
      </c>
      <c r="Y537" s="62" t="e">
        <f t="shared" si="243"/>
        <v>#N/A</v>
      </c>
      <c r="Z537" s="62" t="e">
        <f t="array" ref="Z537">_xlfn.IFS(H537=1,2,H537=3,1)</f>
        <v>#N/A</v>
      </c>
      <c r="AA537" s="62" t="e">
        <f t="shared" si="244"/>
        <v>#N/A</v>
      </c>
      <c r="AB537" s="62" t="e">
        <f t="shared" si="235"/>
        <v>#N/A</v>
      </c>
      <c r="AC537" s="62" t="e">
        <f t="shared" si="245"/>
        <v>#N/A</v>
      </c>
      <c r="AD537" s="62" t="e">
        <f t="shared" si="246"/>
        <v>#N/A</v>
      </c>
      <c r="AE537" s="62" t="e">
        <f t="shared" si="247"/>
        <v>#N/A</v>
      </c>
      <c r="AF537" s="62" t="e">
        <f t="shared" si="248"/>
        <v>#N/A</v>
      </c>
      <c r="AG537" s="62">
        <f t="shared" si="249"/>
        <v>0</v>
      </c>
      <c r="AH537" s="62" t="str">
        <f t="shared" si="250"/>
        <v/>
      </c>
      <c r="AI537" s="62">
        <f t="shared" si="251"/>
        <v>0</v>
      </c>
      <c r="AJ537" s="62" t="e">
        <f t="shared" si="252"/>
        <v>#VALUE!</v>
      </c>
      <c r="AK537" s="62" t="e">
        <f t="shared" si="253"/>
        <v>#N/A</v>
      </c>
      <c r="AL537" s="62" t="e">
        <f t="shared" si="254"/>
        <v>#N/A</v>
      </c>
      <c r="AM537" s="62">
        <f t="shared" si="255"/>
        <v>0</v>
      </c>
      <c r="AN537" s="62">
        <f t="shared" si="256"/>
        <v>0</v>
      </c>
      <c r="AO537" s="62"/>
      <c r="AP537" s="62" t="e">
        <f t="shared" si="257"/>
        <v>#N/A</v>
      </c>
      <c r="AQ537" s="62" t="e">
        <f t="shared" si="258"/>
        <v>#VALUE!</v>
      </c>
      <c r="AR537" s="62" t="str">
        <f t="shared" si="259"/>
        <v/>
      </c>
      <c r="AS537" s="62">
        <f t="shared" si="260"/>
        <v>0</v>
      </c>
      <c r="AT537" s="62">
        <f t="shared" si="261"/>
        <v>0</v>
      </c>
      <c r="AU537" s="62">
        <f t="shared" si="262"/>
        <v>0</v>
      </c>
    </row>
    <row r="538" spans="1:47" x14ac:dyDescent="0.2">
      <c r="A538" s="46">
        <f t="shared" si="236"/>
        <v>0</v>
      </c>
      <c r="B538" s="62" t="e">
        <f t="shared" si="237"/>
        <v>#N/A</v>
      </c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2">
        <f t="shared" si="238"/>
        <v>0</v>
      </c>
      <c r="N538" s="60"/>
      <c r="O538" s="60"/>
      <c r="P538" s="60" t="e">
        <f t="shared" si="239"/>
        <v>#N/A</v>
      </c>
      <c r="Q538" s="178"/>
      <c r="R538" s="60"/>
      <c r="S538" s="60"/>
      <c r="T538" s="60"/>
      <c r="U538" s="46" t="e">
        <f t="shared" si="240"/>
        <v>#N/A</v>
      </c>
      <c r="V538" s="62" t="e">
        <f t="shared" si="241"/>
        <v>#N/A</v>
      </c>
      <c r="W538" s="62" t="e">
        <f t="shared" si="263"/>
        <v>#N/A</v>
      </c>
      <c r="X538" s="62" t="e">
        <f t="shared" si="242"/>
        <v>#N/A</v>
      </c>
      <c r="Y538" s="62" t="e">
        <f t="shared" si="243"/>
        <v>#N/A</v>
      </c>
      <c r="Z538" s="62" t="e">
        <f t="array" ref="Z538">_xlfn.IFS(H538=1,2,H538=3,1)</f>
        <v>#N/A</v>
      </c>
      <c r="AA538" s="62" t="e">
        <f t="shared" si="244"/>
        <v>#N/A</v>
      </c>
      <c r="AB538" s="62" t="e">
        <f t="shared" si="235"/>
        <v>#N/A</v>
      </c>
      <c r="AC538" s="62" t="e">
        <f t="shared" si="245"/>
        <v>#N/A</v>
      </c>
      <c r="AD538" s="62" t="e">
        <f t="shared" si="246"/>
        <v>#N/A</v>
      </c>
      <c r="AE538" s="62" t="e">
        <f t="shared" si="247"/>
        <v>#N/A</v>
      </c>
      <c r="AF538" s="62" t="e">
        <f t="shared" si="248"/>
        <v>#N/A</v>
      </c>
      <c r="AG538" s="62">
        <f t="shared" si="249"/>
        <v>0</v>
      </c>
      <c r="AH538" s="62" t="str">
        <f t="shared" si="250"/>
        <v/>
      </c>
      <c r="AI538" s="62">
        <f t="shared" si="251"/>
        <v>0</v>
      </c>
      <c r="AJ538" s="62" t="e">
        <f t="shared" si="252"/>
        <v>#VALUE!</v>
      </c>
      <c r="AK538" s="62" t="e">
        <f t="shared" si="253"/>
        <v>#N/A</v>
      </c>
      <c r="AL538" s="62" t="e">
        <f t="shared" si="254"/>
        <v>#N/A</v>
      </c>
      <c r="AM538" s="62">
        <f t="shared" si="255"/>
        <v>0</v>
      </c>
      <c r="AN538" s="62">
        <f t="shared" si="256"/>
        <v>0</v>
      </c>
      <c r="AO538" s="62"/>
      <c r="AP538" s="62" t="e">
        <f t="shared" si="257"/>
        <v>#N/A</v>
      </c>
      <c r="AQ538" s="62" t="e">
        <f t="shared" si="258"/>
        <v>#VALUE!</v>
      </c>
      <c r="AR538" s="62" t="str">
        <f t="shared" si="259"/>
        <v/>
      </c>
      <c r="AS538" s="62">
        <f t="shared" si="260"/>
        <v>0</v>
      </c>
      <c r="AT538" s="62">
        <f t="shared" si="261"/>
        <v>0</v>
      </c>
      <c r="AU538" s="62">
        <f t="shared" si="262"/>
        <v>0</v>
      </c>
    </row>
    <row r="539" spans="1:47" x14ac:dyDescent="0.2">
      <c r="A539" s="46">
        <f t="shared" si="236"/>
        <v>0</v>
      </c>
      <c r="B539" s="62" t="e">
        <f t="shared" si="237"/>
        <v>#N/A</v>
      </c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2">
        <f t="shared" si="238"/>
        <v>0</v>
      </c>
      <c r="N539" s="60"/>
      <c r="O539" s="60"/>
      <c r="P539" s="60" t="e">
        <f t="shared" si="239"/>
        <v>#N/A</v>
      </c>
      <c r="Q539" s="178"/>
      <c r="R539" s="60"/>
      <c r="S539" s="60"/>
      <c r="T539" s="60"/>
      <c r="U539" s="46" t="e">
        <f t="shared" si="240"/>
        <v>#N/A</v>
      </c>
      <c r="V539" s="62" t="e">
        <f t="shared" si="241"/>
        <v>#N/A</v>
      </c>
      <c r="W539" s="62" t="e">
        <f t="shared" si="263"/>
        <v>#N/A</v>
      </c>
      <c r="X539" s="62" t="e">
        <f t="shared" si="242"/>
        <v>#N/A</v>
      </c>
      <c r="Y539" s="62" t="e">
        <f t="shared" si="243"/>
        <v>#N/A</v>
      </c>
      <c r="Z539" s="62" t="e">
        <f t="array" ref="Z539">_xlfn.IFS(H539=1,2,H539=3,1)</f>
        <v>#N/A</v>
      </c>
      <c r="AA539" s="62" t="e">
        <f t="shared" si="244"/>
        <v>#N/A</v>
      </c>
      <c r="AB539" s="62" t="e">
        <f t="shared" si="235"/>
        <v>#N/A</v>
      </c>
      <c r="AC539" s="62" t="e">
        <f t="shared" si="245"/>
        <v>#N/A</v>
      </c>
      <c r="AD539" s="62" t="e">
        <f t="shared" si="246"/>
        <v>#N/A</v>
      </c>
      <c r="AE539" s="62" t="e">
        <f t="shared" si="247"/>
        <v>#N/A</v>
      </c>
      <c r="AF539" s="62" t="e">
        <f t="shared" si="248"/>
        <v>#N/A</v>
      </c>
      <c r="AG539" s="62">
        <f t="shared" si="249"/>
        <v>0</v>
      </c>
      <c r="AH539" s="62" t="str">
        <f t="shared" si="250"/>
        <v/>
      </c>
      <c r="AI539" s="62">
        <f t="shared" si="251"/>
        <v>0</v>
      </c>
      <c r="AJ539" s="62" t="e">
        <f t="shared" si="252"/>
        <v>#VALUE!</v>
      </c>
      <c r="AK539" s="62" t="e">
        <f t="shared" si="253"/>
        <v>#N/A</v>
      </c>
      <c r="AL539" s="62" t="e">
        <f t="shared" si="254"/>
        <v>#N/A</v>
      </c>
      <c r="AM539" s="62">
        <f t="shared" si="255"/>
        <v>0</v>
      </c>
      <c r="AN539" s="62">
        <f t="shared" si="256"/>
        <v>0</v>
      </c>
      <c r="AO539" s="62"/>
      <c r="AP539" s="62" t="e">
        <f t="shared" si="257"/>
        <v>#N/A</v>
      </c>
      <c r="AQ539" s="62" t="e">
        <f t="shared" si="258"/>
        <v>#VALUE!</v>
      </c>
      <c r="AR539" s="62" t="str">
        <f t="shared" si="259"/>
        <v/>
      </c>
      <c r="AS539" s="62">
        <f t="shared" si="260"/>
        <v>0</v>
      </c>
      <c r="AT539" s="62">
        <f t="shared" si="261"/>
        <v>0</v>
      </c>
      <c r="AU539" s="62">
        <f t="shared" si="262"/>
        <v>0</v>
      </c>
    </row>
    <row r="540" spans="1:47" x14ac:dyDescent="0.2">
      <c r="A540" s="46">
        <f t="shared" si="236"/>
        <v>0</v>
      </c>
      <c r="B540" s="62" t="e">
        <f t="shared" si="237"/>
        <v>#N/A</v>
      </c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2">
        <f t="shared" si="238"/>
        <v>0</v>
      </c>
      <c r="N540" s="60"/>
      <c r="O540" s="60"/>
      <c r="P540" s="60" t="e">
        <f t="shared" si="239"/>
        <v>#N/A</v>
      </c>
      <c r="Q540" s="178"/>
      <c r="R540" s="60"/>
      <c r="S540" s="60"/>
      <c r="T540" s="60"/>
      <c r="U540" s="46" t="e">
        <f t="shared" si="240"/>
        <v>#N/A</v>
      </c>
      <c r="V540" s="62" t="e">
        <f t="shared" si="241"/>
        <v>#N/A</v>
      </c>
      <c r="W540" s="62" t="e">
        <f t="shared" si="263"/>
        <v>#N/A</v>
      </c>
      <c r="X540" s="62" t="e">
        <f t="shared" si="242"/>
        <v>#N/A</v>
      </c>
      <c r="Y540" s="62" t="e">
        <f t="shared" si="243"/>
        <v>#N/A</v>
      </c>
      <c r="Z540" s="62" t="e">
        <f t="array" ref="Z540">_xlfn.IFS(H540=1,2,H540=3,1)</f>
        <v>#N/A</v>
      </c>
      <c r="AA540" s="62" t="e">
        <f t="shared" si="244"/>
        <v>#N/A</v>
      </c>
      <c r="AB540" s="62" t="e">
        <f t="shared" si="235"/>
        <v>#N/A</v>
      </c>
      <c r="AC540" s="62" t="e">
        <f t="shared" si="245"/>
        <v>#N/A</v>
      </c>
      <c r="AD540" s="62" t="e">
        <f t="shared" si="246"/>
        <v>#N/A</v>
      </c>
      <c r="AE540" s="62" t="e">
        <f t="shared" si="247"/>
        <v>#N/A</v>
      </c>
      <c r="AF540" s="62" t="e">
        <f t="shared" si="248"/>
        <v>#N/A</v>
      </c>
      <c r="AG540" s="62">
        <f t="shared" si="249"/>
        <v>0</v>
      </c>
      <c r="AH540" s="62" t="str">
        <f t="shared" si="250"/>
        <v/>
      </c>
      <c r="AI540" s="62">
        <f t="shared" si="251"/>
        <v>0</v>
      </c>
      <c r="AJ540" s="62" t="e">
        <f t="shared" si="252"/>
        <v>#VALUE!</v>
      </c>
      <c r="AK540" s="62" t="e">
        <f t="shared" si="253"/>
        <v>#N/A</v>
      </c>
      <c r="AL540" s="62" t="e">
        <f t="shared" si="254"/>
        <v>#N/A</v>
      </c>
      <c r="AM540" s="62">
        <f t="shared" si="255"/>
        <v>0</v>
      </c>
      <c r="AN540" s="62">
        <f t="shared" si="256"/>
        <v>0</v>
      </c>
      <c r="AO540" s="62"/>
      <c r="AP540" s="62" t="e">
        <f t="shared" si="257"/>
        <v>#N/A</v>
      </c>
      <c r="AQ540" s="62" t="e">
        <f t="shared" si="258"/>
        <v>#VALUE!</v>
      </c>
      <c r="AR540" s="62" t="str">
        <f t="shared" si="259"/>
        <v/>
      </c>
      <c r="AS540" s="62">
        <f t="shared" si="260"/>
        <v>0</v>
      </c>
      <c r="AT540" s="62">
        <f t="shared" si="261"/>
        <v>0</v>
      </c>
      <c r="AU540" s="62">
        <f t="shared" si="262"/>
        <v>0</v>
      </c>
    </row>
    <row r="541" spans="1:47" x14ac:dyDescent="0.2">
      <c r="A541" s="46">
        <f t="shared" si="236"/>
        <v>0</v>
      </c>
      <c r="B541" s="62" t="e">
        <f t="shared" si="237"/>
        <v>#N/A</v>
      </c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2">
        <f t="shared" si="238"/>
        <v>0</v>
      </c>
      <c r="N541" s="60"/>
      <c r="O541" s="60"/>
      <c r="P541" s="60" t="e">
        <f t="shared" si="239"/>
        <v>#N/A</v>
      </c>
      <c r="Q541" s="178"/>
      <c r="R541" s="60"/>
      <c r="S541" s="60"/>
      <c r="T541" s="60"/>
      <c r="U541" s="46" t="e">
        <f t="shared" si="240"/>
        <v>#N/A</v>
      </c>
      <c r="V541" s="62" t="e">
        <f t="shared" si="241"/>
        <v>#N/A</v>
      </c>
      <c r="W541" s="62" t="e">
        <f t="shared" si="263"/>
        <v>#N/A</v>
      </c>
      <c r="X541" s="62" t="e">
        <f t="shared" si="242"/>
        <v>#N/A</v>
      </c>
      <c r="Y541" s="62" t="e">
        <f t="shared" si="243"/>
        <v>#N/A</v>
      </c>
      <c r="Z541" s="62" t="e">
        <f t="array" ref="Z541">_xlfn.IFS(H541=1,2,H541=3,1)</f>
        <v>#N/A</v>
      </c>
      <c r="AA541" s="62" t="e">
        <f t="shared" si="244"/>
        <v>#N/A</v>
      </c>
      <c r="AB541" s="62" t="e">
        <f t="shared" si="235"/>
        <v>#N/A</v>
      </c>
      <c r="AC541" s="62" t="e">
        <f t="shared" si="245"/>
        <v>#N/A</v>
      </c>
      <c r="AD541" s="62" t="e">
        <f t="shared" si="246"/>
        <v>#N/A</v>
      </c>
      <c r="AE541" s="62" t="e">
        <f t="shared" si="247"/>
        <v>#N/A</v>
      </c>
      <c r="AF541" s="62" t="e">
        <f t="shared" si="248"/>
        <v>#N/A</v>
      </c>
      <c r="AG541" s="62">
        <f t="shared" si="249"/>
        <v>0</v>
      </c>
      <c r="AH541" s="62" t="str">
        <f t="shared" si="250"/>
        <v/>
      </c>
      <c r="AI541" s="62">
        <f t="shared" si="251"/>
        <v>0</v>
      </c>
      <c r="AJ541" s="62" t="e">
        <f t="shared" si="252"/>
        <v>#VALUE!</v>
      </c>
      <c r="AK541" s="62" t="e">
        <f t="shared" si="253"/>
        <v>#N/A</v>
      </c>
      <c r="AL541" s="62" t="e">
        <f t="shared" si="254"/>
        <v>#N/A</v>
      </c>
      <c r="AM541" s="62">
        <f t="shared" si="255"/>
        <v>0</v>
      </c>
      <c r="AN541" s="62">
        <f t="shared" si="256"/>
        <v>0</v>
      </c>
      <c r="AO541" s="62"/>
      <c r="AP541" s="62" t="e">
        <f t="shared" si="257"/>
        <v>#N/A</v>
      </c>
      <c r="AQ541" s="62" t="e">
        <f t="shared" si="258"/>
        <v>#VALUE!</v>
      </c>
      <c r="AR541" s="62" t="str">
        <f t="shared" si="259"/>
        <v/>
      </c>
      <c r="AS541" s="62">
        <f t="shared" si="260"/>
        <v>0</v>
      </c>
      <c r="AT541" s="62">
        <f t="shared" si="261"/>
        <v>0</v>
      </c>
      <c r="AU541" s="62">
        <f t="shared" si="262"/>
        <v>0</v>
      </c>
    </row>
    <row r="542" spans="1:47" x14ac:dyDescent="0.2">
      <c r="A542" s="46">
        <f t="shared" si="236"/>
        <v>0</v>
      </c>
      <c r="B542" s="62" t="e">
        <f t="shared" si="237"/>
        <v>#N/A</v>
      </c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2">
        <f t="shared" si="238"/>
        <v>0</v>
      </c>
      <c r="N542" s="60"/>
      <c r="O542" s="60"/>
      <c r="P542" s="60" t="e">
        <f t="shared" si="239"/>
        <v>#N/A</v>
      </c>
      <c r="Q542" s="178"/>
      <c r="R542" s="60"/>
      <c r="S542" s="60"/>
      <c r="T542" s="60"/>
      <c r="U542" s="46" t="e">
        <f t="shared" si="240"/>
        <v>#N/A</v>
      </c>
      <c r="V542" s="62" t="e">
        <f t="shared" si="241"/>
        <v>#N/A</v>
      </c>
      <c r="W542" s="62" t="e">
        <f t="shared" si="263"/>
        <v>#N/A</v>
      </c>
      <c r="X542" s="62" t="e">
        <f t="shared" si="242"/>
        <v>#N/A</v>
      </c>
      <c r="Y542" s="62" t="e">
        <f t="shared" si="243"/>
        <v>#N/A</v>
      </c>
      <c r="Z542" s="62" t="e">
        <f t="array" ref="Z542">_xlfn.IFS(H542=1,2,H542=3,1)</f>
        <v>#N/A</v>
      </c>
      <c r="AA542" s="62" t="e">
        <f t="shared" si="244"/>
        <v>#N/A</v>
      </c>
      <c r="AB542" s="62" t="e">
        <f t="shared" si="235"/>
        <v>#N/A</v>
      </c>
      <c r="AC542" s="62" t="e">
        <f t="shared" si="245"/>
        <v>#N/A</v>
      </c>
      <c r="AD542" s="62" t="e">
        <f t="shared" si="246"/>
        <v>#N/A</v>
      </c>
      <c r="AE542" s="62" t="e">
        <f t="shared" si="247"/>
        <v>#N/A</v>
      </c>
      <c r="AF542" s="62" t="e">
        <f t="shared" si="248"/>
        <v>#N/A</v>
      </c>
      <c r="AG542" s="62">
        <f t="shared" si="249"/>
        <v>0</v>
      </c>
      <c r="AH542" s="62" t="str">
        <f t="shared" si="250"/>
        <v/>
      </c>
      <c r="AI542" s="62">
        <f t="shared" si="251"/>
        <v>0</v>
      </c>
      <c r="AJ542" s="62" t="e">
        <f t="shared" si="252"/>
        <v>#VALUE!</v>
      </c>
      <c r="AK542" s="62" t="e">
        <f t="shared" si="253"/>
        <v>#N/A</v>
      </c>
      <c r="AL542" s="62" t="e">
        <f t="shared" si="254"/>
        <v>#N/A</v>
      </c>
      <c r="AM542" s="62">
        <f t="shared" si="255"/>
        <v>0</v>
      </c>
      <c r="AN542" s="62">
        <f t="shared" si="256"/>
        <v>0</v>
      </c>
      <c r="AO542" s="62"/>
      <c r="AP542" s="62" t="e">
        <f t="shared" si="257"/>
        <v>#N/A</v>
      </c>
      <c r="AQ542" s="62" t="e">
        <f t="shared" si="258"/>
        <v>#VALUE!</v>
      </c>
      <c r="AR542" s="62" t="str">
        <f t="shared" si="259"/>
        <v/>
      </c>
      <c r="AS542" s="62">
        <f t="shared" si="260"/>
        <v>0</v>
      </c>
      <c r="AT542" s="62">
        <f t="shared" si="261"/>
        <v>0</v>
      </c>
      <c r="AU542" s="62">
        <f t="shared" si="262"/>
        <v>0</v>
      </c>
    </row>
    <row r="543" spans="1:47" x14ac:dyDescent="0.2">
      <c r="A543" s="46">
        <f t="shared" si="236"/>
        <v>0</v>
      </c>
      <c r="B543" s="62" t="e">
        <f t="shared" si="237"/>
        <v>#N/A</v>
      </c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2">
        <f t="shared" si="238"/>
        <v>0</v>
      </c>
      <c r="N543" s="60"/>
      <c r="O543" s="60"/>
      <c r="P543" s="60" t="e">
        <f t="shared" si="239"/>
        <v>#N/A</v>
      </c>
      <c r="Q543" s="178"/>
      <c r="R543" s="60"/>
      <c r="S543" s="60"/>
      <c r="T543" s="60"/>
      <c r="U543" s="46" t="e">
        <f t="shared" si="240"/>
        <v>#N/A</v>
      </c>
      <c r="V543" s="62" t="e">
        <f t="shared" si="241"/>
        <v>#N/A</v>
      </c>
      <c r="W543" s="62" t="e">
        <f t="shared" si="263"/>
        <v>#N/A</v>
      </c>
      <c r="X543" s="62" t="e">
        <f t="shared" si="242"/>
        <v>#N/A</v>
      </c>
      <c r="Y543" s="62" t="e">
        <f t="shared" si="243"/>
        <v>#N/A</v>
      </c>
      <c r="Z543" s="62" t="e">
        <f t="array" ref="Z543">_xlfn.IFS(H543=1,2,H543=3,1)</f>
        <v>#N/A</v>
      </c>
      <c r="AA543" s="62" t="e">
        <f t="shared" si="244"/>
        <v>#N/A</v>
      </c>
      <c r="AB543" s="62" t="e">
        <f t="shared" si="235"/>
        <v>#N/A</v>
      </c>
      <c r="AC543" s="62" t="e">
        <f t="shared" si="245"/>
        <v>#N/A</v>
      </c>
      <c r="AD543" s="62" t="e">
        <f t="shared" si="246"/>
        <v>#N/A</v>
      </c>
      <c r="AE543" s="62" t="e">
        <f t="shared" si="247"/>
        <v>#N/A</v>
      </c>
      <c r="AF543" s="62" t="e">
        <f t="shared" si="248"/>
        <v>#N/A</v>
      </c>
      <c r="AG543" s="62">
        <f t="shared" si="249"/>
        <v>0</v>
      </c>
      <c r="AH543" s="62" t="str">
        <f t="shared" si="250"/>
        <v/>
      </c>
      <c r="AI543" s="62">
        <f t="shared" si="251"/>
        <v>0</v>
      </c>
      <c r="AJ543" s="62" t="e">
        <f t="shared" si="252"/>
        <v>#VALUE!</v>
      </c>
      <c r="AK543" s="62" t="e">
        <f t="shared" si="253"/>
        <v>#N/A</v>
      </c>
      <c r="AL543" s="62" t="e">
        <f t="shared" si="254"/>
        <v>#N/A</v>
      </c>
      <c r="AM543" s="62">
        <f t="shared" si="255"/>
        <v>0</v>
      </c>
      <c r="AN543" s="62">
        <f t="shared" si="256"/>
        <v>0</v>
      </c>
      <c r="AO543" s="62"/>
      <c r="AP543" s="62" t="e">
        <f t="shared" si="257"/>
        <v>#N/A</v>
      </c>
      <c r="AQ543" s="62" t="e">
        <f t="shared" si="258"/>
        <v>#VALUE!</v>
      </c>
      <c r="AR543" s="62" t="str">
        <f t="shared" si="259"/>
        <v/>
      </c>
      <c r="AS543" s="62">
        <f t="shared" si="260"/>
        <v>0</v>
      </c>
      <c r="AT543" s="62">
        <f t="shared" si="261"/>
        <v>0</v>
      </c>
      <c r="AU543" s="62">
        <f t="shared" si="262"/>
        <v>0</v>
      </c>
    </row>
    <row r="544" spans="1:47" x14ac:dyDescent="0.2">
      <c r="A544" s="46">
        <f t="shared" si="236"/>
        <v>0</v>
      </c>
      <c r="B544" s="62" t="e">
        <f t="shared" si="237"/>
        <v>#N/A</v>
      </c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2">
        <f t="shared" si="238"/>
        <v>0</v>
      </c>
      <c r="N544" s="60"/>
      <c r="O544" s="60"/>
      <c r="P544" s="60" t="e">
        <f t="shared" si="239"/>
        <v>#N/A</v>
      </c>
      <c r="Q544" s="178"/>
      <c r="R544" s="60"/>
      <c r="S544" s="60"/>
      <c r="T544" s="60"/>
      <c r="U544" s="46" t="e">
        <f t="shared" si="240"/>
        <v>#N/A</v>
      </c>
      <c r="V544" s="62" t="e">
        <f t="shared" si="241"/>
        <v>#N/A</v>
      </c>
      <c r="W544" s="62" t="e">
        <f t="shared" si="263"/>
        <v>#N/A</v>
      </c>
      <c r="X544" s="62" t="e">
        <f t="shared" si="242"/>
        <v>#N/A</v>
      </c>
      <c r="Y544" s="62" t="e">
        <f t="shared" si="243"/>
        <v>#N/A</v>
      </c>
      <c r="Z544" s="62" t="e">
        <f t="array" ref="Z544">_xlfn.IFS(H544=1,2,H544=3,1)</f>
        <v>#N/A</v>
      </c>
      <c r="AA544" s="62" t="e">
        <f t="shared" si="244"/>
        <v>#N/A</v>
      </c>
      <c r="AB544" s="62" t="e">
        <f t="shared" si="235"/>
        <v>#N/A</v>
      </c>
      <c r="AC544" s="62" t="e">
        <f t="shared" si="245"/>
        <v>#N/A</v>
      </c>
      <c r="AD544" s="62" t="e">
        <f t="shared" si="246"/>
        <v>#N/A</v>
      </c>
      <c r="AE544" s="62" t="e">
        <f t="shared" si="247"/>
        <v>#N/A</v>
      </c>
      <c r="AF544" s="62" t="e">
        <f t="shared" si="248"/>
        <v>#N/A</v>
      </c>
      <c r="AG544" s="62">
        <f t="shared" si="249"/>
        <v>0</v>
      </c>
      <c r="AH544" s="62" t="str">
        <f t="shared" si="250"/>
        <v/>
      </c>
      <c r="AI544" s="62">
        <f t="shared" si="251"/>
        <v>0</v>
      </c>
      <c r="AJ544" s="62" t="e">
        <f t="shared" si="252"/>
        <v>#VALUE!</v>
      </c>
      <c r="AK544" s="62" t="e">
        <f t="shared" si="253"/>
        <v>#N/A</v>
      </c>
      <c r="AL544" s="62" t="e">
        <f t="shared" si="254"/>
        <v>#N/A</v>
      </c>
      <c r="AM544" s="62">
        <f t="shared" si="255"/>
        <v>0</v>
      </c>
      <c r="AN544" s="62">
        <f t="shared" si="256"/>
        <v>0</v>
      </c>
      <c r="AO544" s="62"/>
      <c r="AP544" s="62" t="e">
        <f t="shared" si="257"/>
        <v>#N/A</v>
      </c>
      <c r="AQ544" s="62" t="e">
        <f t="shared" si="258"/>
        <v>#VALUE!</v>
      </c>
      <c r="AR544" s="62" t="str">
        <f t="shared" si="259"/>
        <v/>
      </c>
      <c r="AS544" s="62">
        <f t="shared" si="260"/>
        <v>0</v>
      </c>
      <c r="AT544" s="62">
        <f t="shared" si="261"/>
        <v>0</v>
      </c>
      <c r="AU544" s="62">
        <f t="shared" si="262"/>
        <v>0</v>
      </c>
    </row>
    <row r="545" spans="1:47" x14ac:dyDescent="0.2">
      <c r="A545" s="46">
        <f t="shared" si="236"/>
        <v>0</v>
      </c>
      <c r="B545" s="62" t="e">
        <f t="shared" si="237"/>
        <v>#N/A</v>
      </c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2">
        <f t="shared" si="238"/>
        <v>0</v>
      </c>
      <c r="N545" s="60"/>
      <c r="O545" s="60"/>
      <c r="P545" s="60" t="e">
        <f t="shared" si="239"/>
        <v>#N/A</v>
      </c>
      <c r="Q545" s="178"/>
      <c r="R545" s="60"/>
      <c r="S545" s="60"/>
      <c r="T545" s="60"/>
      <c r="U545" s="46" t="e">
        <f t="shared" si="240"/>
        <v>#N/A</v>
      </c>
      <c r="V545" s="62" t="e">
        <f t="shared" si="241"/>
        <v>#N/A</v>
      </c>
      <c r="W545" s="62" t="e">
        <f t="shared" si="263"/>
        <v>#N/A</v>
      </c>
      <c r="X545" s="62" t="e">
        <f t="shared" si="242"/>
        <v>#N/A</v>
      </c>
      <c r="Y545" s="62" t="e">
        <f t="shared" si="243"/>
        <v>#N/A</v>
      </c>
      <c r="Z545" s="62" t="e">
        <f t="array" ref="Z545">_xlfn.IFS(H545=1,2,H545=3,1)</f>
        <v>#N/A</v>
      </c>
      <c r="AA545" s="62" t="e">
        <f t="shared" si="244"/>
        <v>#N/A</v>
      </c>
      <c r="AB545" s="62" t="e">
        <f t="shared" si="235"/>
        <v>#N/A</v>
      </c>
      <c r="AC545" s="62" t="e">
        <f t="shared" si="245"/>
        <v>#N/A</v>
      </c>
      <c r="AD545" s="62" t="e">
        <f t="shared" si="246"/>
        <v>#N/A</v>
      </c>
      <c r="AE545" s="62" t="e">
        <f t="shared" si="247"/>
        <v>#N/A</v>
      </c>
      <c r="AF545" s="62" t="e">
        <f t="shared" si="248"/>
        <v>#N/A</v>
      </c>
      <c r="AG545" s="62">
        <f t="shared" si="249"/>
        <v>0</v>
      </c>
      <c r="AH545" s="62" t="str">
        <f t="shared" si="250"/>
        <v/>
      </c>
      <c r="AI545" s="62">
        <f t="shared" si="251"/>
        <v>0</v>
      </c>
      <c r="AJ545" s="62" t="e">
        <f t="shared" si="252"/>
        <v>#VALUE!</v>
      </c>
      <c r="AK545" s="62" t="e">
        <f t="shared" si="253"/>
        <v>#N/A</v>
      </c>
      <c r="AL545" s="62" t="e">
        <f t="shared" si="254"/>
        <v>#N/A</v>
      </c>
      <c r="AM545" s="62">
        <f t="shared" si="255"/>
        <v>0</v>
      </c>
      <c r="AN545" s="62">
        <f t="shared" si="256"/>
        <v>0</v>
      </c>
      <c r="AO545" s="62"/>
      <c r="AP545" s="62" t="e">
        <f t="shared" si="257"/>
        <v>#N/A</v>
      </c>
      <c r="AQ545" s="62" t="e">
        <f t="shared" si="258"/>
        <v>#VALUE!</v>
      </c>
      <c r="AR545" s="62" t="str">
        <f t="shared" si="259"/>
        <v/>
      </c>
      <c r="AS545" s="62">
        <f t="shared" si="260"/>
        <v>0</v>
      </c>
      <c r="AT545" s="62">
        <f t="shared" si="261"/>
        <v>0</v>
      </c>
      <c r="AU545" s="62">
        <f t="shared" si="262"/>
        <v>0</v>
      </c>
    </row>
    <row r="546" spans="1:47" x14ac:dyDescent="0.2">
      <c r="A546" s="46">
        <f t="shared" si="236"/>
        <v>0</v>
      </c>
      <c r="B546" s="62" t="e">
        <f t="shared" si="237"/>
        <v>#N/A</v>
      </c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2">
        <f t="shared" si="238"/>
        <v>0</v>
      </c>
      <c r="N546" s="60"/>
      <c r="O546" s="60"/>
      <c r="P546" s="60" t="e">
        <f t="shared" si="239"/>
        <v>#N/A</v>
      </c>
      <c r="Q546" s="178"/>
      <c r="R546" s="60"/>
      <c r="S546" s="60"/>
      <c r="T546" s="60"/>
      <c r="U546" s="46" t="e">
        <f t="shared" si="240"/>
        <v>#N/A</v>
      </c>
      <c r="V546" s="62" t="e">
        <f t="shared" si="241"/>
        <v>#N/A</v>
      </c>
      <c r="W546" s="62" t="e">
        <f t="shared" si="263"/>
        <v>#N/A</v>
      </c>
      <c r="X546" s="62" t="e">
        <f t="shared" si="242"/>
        <v>#N/A</v>
      </c>
      <c r="Y546" s="62" t="e">
        <f t="shared" si="243"/>
        <v>#N/A</v>
      </c>
      <c r="Z546" s="62" t="e">
        <f t="array" ref="Z546">_xlfn.IFS(H546=1,2,H546=3,1)</f>
        <v>#N/A</v>
      </c>
      <c r="AA546" s="62" t="e">
        <f t="shared" si="244"/>
        <v>#N/A</v>
      </c>
      <c r="AB546" s="62" t="e">
        <f t="shared" si="235"/>
        <v>#N/A</v>
      </c>
      <c r="AC546" s="62" t="e">
        <f t="shared" si="245"/>
        <v>#N/A</v>
      </c>
      <c r="AD546" s="62" t="e">
        <f t="shared" si="246"/>
        <v>#N/A</v>
      </c>
      <c r="AE546" s="62" t="e">
        <f t="shared" si="247"/>
        <v>#N/A</v>
      </c>
      <c r="AF546" s="62" t="e">
        <f t="shared" si="248"/>
        <v>#N/A</v>
      </c>
      <c r="AG546" s="62">
        <f t="shared" si="249"/>
        <v>0</v>
      </c>
      <c r="AH546" s="62" t="str">
        <f t="shared" si="250"/>
        <v/>
      </c>
      <c r="AI546" s="62">
        <f t="shared" si="251"/>
        <v>0</v>
      </c>
      <c r="AJ546" s="62" t="e">
        <f t="shared" si="252"/>
        <v>#VALUE!</v>
      </c>
      <c r="AK546" s="62" t="e">
        <f t="shared" si="253"/>
        <v>#N/A</v>
      </c>
      <c r="AL546" s="62" t="e">
        <f t="shared" si="254"/>
        <v>#N/A</v>
      </c>
      <c r="AM546" s="62">
        <f t="shared" si="255"/>
        <v>0</v>
      </c>
      <c r="AN546" s="62">
        <f t="shared" si="256"/>
        <v>0</v>
      </c>
      <c r="AO546" s="62"/>
      <c r="AP546" s="62" t="e">
        <f t="shared" si="257"/>
        <v>#N/A</v>
      </c>
      <c r="AQ546" s="62" t="e">
        <f t="shared" si="258"/>
        <v>#VALUE!</v>
      </c>
      <c r="AR546" s="62" t="str">
        <f t="shared" si="259"/>
        <v/>
      </c>
      <c r="AS546" s="62">
        <f t="shared" si="260"/>
        <v>0</v>
      </c>
      <c r="AT546" s="62">
        <f t="shared" si="261"/>
        <v>0</v>
      </c>
      <c r="AU546" s="62">
        <f t="shared" si="262"/>
        <v>0</v>
      </c>
    </row>
    <row r="547" spans="1:47" x14ac:dyDescent="0.2">
      <c r="A547" s="46">
        <f t="shared" si="236"/>
        <v>0</v>
      </c>
      <c r="B547" s="62" t="e">
        <f t="shared" si="237"/>
        <v>#N/A</v>
      </c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2">
        <f t="shared" si="238"/>
        <v>0</v>
      </c>
      <c r="N547" s="60"/>
      <c r="O547" s="60"/>
      <c r="P547" s="60" t="e">
        <f t="shared" si="239"/>
        <v>#N/A</v>
      </c>
      <c r="Q547" s="178"/>
      <c r="R547" s="60"/>
      <c r="S547" s="60"/>
      <c r="T547" s="60"/>
      <c r="U547" s="46" t="e">
        <f t="shared" si="240"/>
        <v>#N/A</v>
      </c>
      <c r="V547" s="62" t="e">
        <f t="shared" si="241"/>
        <v>#N/A</v>
      </c>
      <c r="W547" s="62" t="e">
        <f t="shared" si="263"/>
        <v>#N/A</v>
      </c>
      <c r="X547" s="62" t="e">
        <f t="shared" si="242"/>
        <v>#N/A</v>
      </c>
      <c r="Y547" s="62" t="e">
        <f t="shared" si="243"/>
        <v>#N/A</v>
      </c>
      <c r="Z547" s="62" t="e">
        <f t="array" ref="Z547">_xlfn.IFS(H547=1,2,H547=3,1)</f>
        <v>#N/A</v>
      </c>
      <c r="AA547" s="62" t="e">
        <f t="shared" si="244"/>
        <v>#N/A</v>
      </c>
      <c r="AB547" s="62" t="e">
        <f t="shared" si="235"/>
        <v>#N/A</v>
      </c>
      <c r="AC547" s="62" t="e">
        <f t="shared" si="245"/>
        <v>#N/A</v>
      </c>
      <c r="AD547" s="62" t="e">
        <f t="shared" si="246"/>
        <v>#N/A</v>
      </c>
      <c r="AE547" s="62" t="e">
        <f t="shared" si="247"/>
        <v>#N/A</v>
      </c>
      <c r="AF547" s="62" t="e">
        <f t="shared" si="248"/>
        <v>#N/A</v>
      </c>
      <c r="AG547" s="62">
        <f t="shared" si="249"/>
        <v>0</v>
      </c>
      <c r="AH547" s="62" t="str">
        <f t="shared" si="250"/>
        <v/>
      </c>
      <c r="AI547" s="62">
        <f t="shared" si="251"/>
        <v>0</v>
      </c>
      <c r="AJ547" s="62" t="e">
        <f t="shared" si="252"/>
        <v>#VALUE!</v>
      </c>
      <c r="AK547" s="62" t="e">
        <f t="shared" si="253"/>
        <v>#N/A</v>
      </c>
      <c r="AL547" s="62" t="e">
        <f t="shared" si="254"/>
        <v>#N/A</v>
      </c>
      <c r="AM547" s="62">
        <f t="shared" si="255"/>
        <v>0</v>
      </c>
      <c r="AN547" s="62">
        <f t="shared" si="256"/>
        <v>0</v>
      </c>
      <c r="AO547" s="62"/>
      <c r="AP547" s="62" t="e">
        <f t="shared" si="257"/>
        <v>#N/A</v>
      </c>
      <c r="AQ547" s="62" t="e">
        <f t="shared" si="258"/>
        <v>#VALUE!</v>
      </c>
      <c r="AR547" s="62" t="str">
        <f t="shared" si="259"/>
        <v/>
      </c>
      <c r="AS547" s="62">
        <f t="shared" si="260"/>
        <v>0</v>
      </c>
      <c r="AT547" s="62">
        <f t="shared" si="261"/>
        <v>0</v>
      </c>
      <c r="AU547" s="62">
        <f t="shared" si="262"/>
        <v>0</v>
      </c>
    </row>
    <row r="548" spans="1:47" x14ac:dyDescent="0.2">
      <c r="A548" s="46">
        <f t="shared" si="236"/>
        <v>0</v>
      </c>
      <c r="B548" s="62" t="e">
        <f t="shared" si="237"/>
        <v>#N/A</v>
      </c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2">
        <f t="shared" si="238"/>
        <v>0</v>
      </c>
      <c r="N548" s="60"/>
      <c r="O548" s="60"/>
      <c r="P548" s="60" t="e">
        <f t="shared" si="239"/>
        <v>#N/A</v>
      </c>
      <c r="Q548" s="178"/>
      <c r="R548" s="60"/>
      <c r="S548" s="60"/>
      <c r="T548" s="60"/>
      <c r="U548" s="46" t="e">
        <f t="shared" si="240"/>
        <v>#N/A</v>
      </c>
      <c r="V548" s="62" t="e">
        <f t="shared" si="241"/>
        <v>#N/A</v>
      </c>
      <c r="W548" s="62" t="e">
        <f t="shared" si="263"/>
        <v>#N/A</v>
      </c>
      <c r="X548" s="62" t="e">
        <f t="shared" si="242"/>
        <v>#N/A</v>
      </c>
      <c r="Y548" s="62" t="e">
        <f t="shared" si="243"/>
        <v>#N/A</v>
      </c>
      <c r="Z548" s="62" t="e">
        <f t="array" ref="Z548">_xlfn.IFS(H548=1,2,H548=3,1)</f>
        <v>#N/A</v>
      </c>
      <c r="AA548" s="62" t="e">
        <f t="shared" si="244"/>
        <v>#N/A</v>
      </c>
      <c r="AB548" s="62" t="e">
        <f t="shared" si="235"/>
        <v>#N/A</v>
      </c>
      <c r="AC548" s="62" t="e">
        <f t="shared" si="245"/>
        <v>#N/A</v>
      </c>
      <c r="AD548" s="62" t="e">
        <f t="shared" si="246"/>
        <v>#N/A</v>
      </c>
      <c r="AE548" s="62" t="e">
        <f t="shared" si="247"/>
        <v>#N/A</v>
      </c>
      <c r="AF548" s="62" t="e">
        <f t="shared" si="248"/>
        <v>#N/A</v>
      </c>
      <c r="AG548" s="62">
        <f t="shared" si="249"/>
        <v>0</v>
      </c>
      <c r="AH548" s="62" t="str">
        <f t="shared" si="250"/>
        <v/>
      </c>
      <c r="AI548" s="62">
        <f t="shared" si="251"/>
        <v>0</v>
      </c>
      <c r="AJ548" s="62" t="e">
        <f t="shared" si="252"/>
        <v>#VALUE!</v>
      </c>
      <c r="AK548" s="62" t="e">
        <f t="shared" si="253"/>
        <v>#N/A</v>
      </c>
      <c r="AL548" s="62" t="e">
        <f t="shared" si="254"/>
        <v>#N/A</v>
      </c>
      <c r="AM548" s="62">
        <f t="shared" si="255"/>
        <v>0</v>
      </c>
      <c r="AN548" s="62">
        <f t="shared" si="256"/>
        <v>0</v>
      </c>
      <c r="AO548" s="62"/>
      <c r="AP548" s="62" t="e">
        <f t="shared" si="257"/>
        <v>#N/A</v>
      </c>
      <c r="AQ548" s="62" t="e">
        <f t="shared" si="258"/>
        <v>#VALUE!</v>
      </c>
      <c r="AR548" s="62" t="str">
        <f t="shared" si="259"/>
        <v/>
      </c>
      <c r="AS548" s="62">
        <f t="shared" si="260"/>
        <v>0</v>
      </c>
      <c r="AT548" s="62">
        <f t="shared" si="261"/>
        <v>0</v>
      </c>
      <c r="AU548" s="62">
        <f t="shared" si="262"/>
        <v>0</v>
      </c>
    </row>
    <row r="549" spans="1:47" x14ac:dyDescent="0.2">
      <c r="A549" s="46">
        <f t="shared" si="236"/>
        <v>0</v>
      </c>
      <c r="B549" s="62" t="e">
        <f t="shared" si="237"/>
        <v>#N/A</v>
      </c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2">
        <f t="shared" si="238"/>
        <v>0</v>
      </c>
      <c r="N549" s="60"/>
      <c r="O549" s="60"/>
      <c r="P549" s="60" t="e">
        <f t="shared" si="239"/>
        <v>#N/A</v>
      </c>
      <c r="Q549" s="178"/>
      <c r="R549" s="60"/>
      <c r="S549" s="60"/>
      <c r="T549" s="60"/>
      <c r="U549" s="46" t="e">
        <f t="shared" si="240"/>
        <v>#N/A</v>
      </c>
      <c r="V549" s="62" t="e">
        <f t="shared" si="241"/>
        <v>#N/A</v>
      </c>
      <c r="W549" s="62" t="e">
        <f t="shared" si="263"/>
        <v>#N/A</v>
      </c>
      <c r="X549" s="62" t="e">
        <f t="shared" si="242"/>
        <v>#N/A</v>
      </c>
      <c r="Y549" s="62" t="e">
        <f t="shared" si="243"/>
        <v>#N/A</v>
      </c>
      <c r="Z549" s="62" t="e">
        <f t="array" ref="Z549">_xlfn.IFS(H549=1,2,H549=3,1)</f>
        <v>#N/A</v>
      </c>
      <c r="AA549" s="62" t="e">
        <f t="shared" si="244"/>
        <v>#N/A</v>
      </c>
      <c r="AB549" s="62" t="e">
        <f t="shared" si="235"/>
        <v>#N/A</v>
      </c>
      <c r="AC549" s="62" t="e">
        <f t="shared" si="245"/>
        <v>#N/A</v>
      </c>
      <c r="AD549" s="62" t="e">
        <f t="shared" si="246"/>
        <v>#N/A</v>
      </c>
      <c r="AE549" s="62" t="e">
        <f t="shared" si="247"/>
        <v>#N/A</v>
      </c>
      <c r="AF549" s="62" t="e">
        <f t="shared" si="248"/>
        <v>#N/A</v>
      </c>
      <c r="AG549" s="62">
        <f t="shared" si="249"/>
        <v>0</v>
      </c>
      <c r="AH549" s="62" t="str">
        <f t="shared" si="250"/>
        <v/>
      </c>
      <c r="AI549" s="62">
        <f t="shared" si="251"/>
        <v>0</v>
      </c>
      <c r="AJ549" s="62" t="e">
        <f t="shared" si="252"/>
        <v>#VALUE!</v>
      </c>
      <c r="AK549" s="62" t="e">
        <f t="shared" si="253"/>
        <v>#N/A</v>
      </c>
      <c r="AL549" s="62" t="e">
        <f t="shared" si="254"/>
        <v>#N/A</v>
      </c>
      <c r="AM549" s="62">
        <f t="shared" si="255"/>
        <v>0</v>
      </c>
      <c r="AN549" s="62">
        <f t="shared" si="256"/>
        <v>0</v>
      </c>
      <c r="AO549" s="62"/>
      <c r="AP549" s="62" t="e">
        <f t="shared" si="257"/>
        <v>#N/A</v>
      </c>
      <c r="AQ549" s="62" t="e">
        <f t="shared" si="258"/>
        <v>#VALUE!</v>
      </c>
      <c r="AR549" s="62" t="str">
        <f t="shared" si="259"/>
        <v/>
      </c>
      <c r="AS549" s="62">
        <f t="shared" si="260"/>
        <v>0</v>
      </c>
      <c r="AT549" s="62">
        <f t="shared" si="261"/>
        <v>0</v>
      </c>
      <c r="AU549" s="62">
        <f t="shared" si="262"/>
        <v>0</v>
      </c>
    </row>
    <row r="550" spans="1:47" x14ac:dyDescent="0.2">
      <c r="A550" s="46">
        <f t="shared" si="236"/>
        <v>0</v>
      </c>
      <c r="B550" s="62" t="e">
        <f t="shared" si="237"/>
        <v>#N/A</v>
      </c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2">
        <f t="shared" si="238"/>
        <v>0</v>
      </c>
      <c r="N550" s="60"/>
      <c r="O550" s="60"/>
      <c r="P550" s="60" t="e">
        <f t="shared" si="239"/>
        <v>#N/A</v>
      </c>
      <c r="Q550" s="178"/>
      <c r="R550" s="60"/>
      <c r="S550" s="60"/>
      <c r="T550" s="60"/>
      <c r="U550" s="46" t="e">
        <f t="shared" si="240"/>
        <v>#N/A</v>
      </c>
      <c r="V550" s="62" t="e">
        <f t="shared" si="241"/>
        <v>#N/A</v>
      </c>
      <c r="W550" s="62" t="e">
        <f t="shared" si="263"/>
        <v>#N/A</v>
      </c>
      <c r="X550" s="62" t="e">
        <f t="shared" si="242"/>
        <v>#N/A</v>
      </c>
      <c r="Y550" s="62" t="e">
        <f t="shared" si="243"/>
        <v>#N/A</v>
      </c>
      <c r="Z550" s="62" t="e">
        <f t="array" ref="Z550">_xlfn.IFS(H550=1,2,H550=3,1)</f>
        <v>#N/A</v>
      </c>
      <c r="AA550" s="62" t="e">
        <f t="shared" si="244"/>
        <v>#N/A</v>
      </c>
      <c r="AB550" s="62" t="e">
        <f t="shared" si="235"/>
        <v>#N/A</v>
      </c>
      <c r="AC550" s="62" t="e">
        <f t="shared" si="245"/>
        <v>#N/A</v>
      </c>
      <c r="AD550" s="62" t="e">
        <f t="shared" si="246"/>
        <v>#N/A</v>
      </c>
      <c r="AE550" s="62" t="e">
        <f t="shared" si="247"/>
        <v>#N/A</v>
      </c>
      <c r="AF550" s="62" t="e">
        <f t="shared" si="248"/>
        <v>#N/A</v>
      </c>
      <c r="AG550" s="62">
        <f t="shared" si="249"/>
        <v>0</v>
      </c>
      <c r="AH550" s="62" t="str">
        <f t="shared" si="250"/>
        <v/>
      </c>
      <c r="AI550" s="62">
        <f t="shared" si="251"/>
        <v>0</v>
      </c>
      <c r="AJ550" s="62" t="e">
        <f t="shared" si="252"/>
        <v>#VALUE!</v>
      </c>
      <c r="AK550" s="62" t="e">
        <f t="shared" si="253"/>
        <v>#N/A</v>
      </c>
      <c r="AL550" s="62" t="e">
        <f t="shared" si="254"/>
        <v>#N/A</v>
      </c>
      <c r="AM550" s="62">
        <f t="shared" si="255"/>
        <v>0</v>
      </c>
      <c r="AN550" s="62">
        <f t="shared" si="256"/>
        <v>0</v>
      </c>
      <c r="AO550" s="62"/>
      <c r="AP550" s="62" t="e">
        <f t="shared" si="257"/>
        <v>#N/A</v>
      </c>
      <c r="AQ550" s="62" t="e">
        <f t="shared" si="258"/>
        <v>#VALUE!</v>
      </c>
      <c r="AR550" s="62" t="str">
        <f t="shared" si="259"/>
        <v/>
      </c>
      <c r="AS550" s="62">
        <f t="shared" si="260"/>
        <v>0</v>
      </c>
      <c r="AT550" s="62">
        <f t="shared" si="261"/>
        <v>0</v>
      </c>
      <c r="AU550" s="62">
        <f t="shared" si="262"/>
        <v>0</v>
      </c>
    </row>
    <row r="551" spans="1:47" x14ac:dyDescent="0.2">
      <c r="A551" s="46">
        <f t="shared" si="236"/>
        <v>0</v>
      </c>
      <c r="B551" s="62" t="e">
        <f t="shared" si="237"/>
        <v>#N/A</v>
      </c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2">
        <f t="shared" si="238"/>
        <v>0</v>
      </c>
      <c r="N551" s="60"/>
      <c r="O551" s="60"/>
      <c r="P551" s="60" t="e">
        <f t="shared" si="239"/>
        <v>#N/A</v>
      </c>
      <c r="Q551" s="178"/>
      <c r="R551" s="60"/>
      <c r="S551" s="60"/>
      <c r="T551" s="60"/>
      <c r="U551" s="46" t="e">
        <f t="shared" si="240"/>
        <v>#N/A</v>
      </c>
      <c r="V551" s="62" t="e">
        <f t="shared" si="241"/>
        <v>#N/A</v>
      </c>
      <c r="W551" s="62" t="e">
        <f t="shared" si="263"/>
        <v>#N/A</v>
      </c>
      <c r="X551" s="62" t="e">
        <f t="shared" si="242"/>
        <v>#N/A</v>
      </c>
      <c r="Y551" s="62" t="e">
        <f t="shared" si="243"/>
        <v>#N/A</v>
      </c>
      <c r="Z551" s="62" t="e">
        <f t="array" ref="Z551">_xlfn.IFS(H551=1,2,H551=3,1)</f>
        <v>#N/A</v>
      </c>
      <c r="AA551" s="62" t="e">
        <f t="shared" si="244"/>
        <v>#N/A</v>
      </c>
      <c r="AB551" s="62" t="e">
        <f t="shared" si="235"/>
        <v>#N/A</v>
      </c>
      <c r="AC551" s="62" t="e">
        <f t="shared" si="245"/>
        <v>#N/A</v>
      </c>
      <c r="AD551" s="62" t="e">
        <f t="shared" si="246"/>
        <v>#N/A</v>
      </c>
      <c r="AE551" s="62" t="e">
        <f t="shared" si="247"/>
        <v>#N/A</v>
      </c>
      <c r="AF551" s="62" t="e">
        <f t="shared" si="248"/>
        <v>#N/A</v>
      </c>
      <c r="AG551" s="62">
        <f t="shared" si="249"/>
        <v>0</v>
      </c>
      <c r="AH551" s="62" t="str">
        <f t="shared" si="250"/>
        <v/>
      </c>
      <c r="AI551" s="62">
        <f t="shared" si="251"/>
        <v>0</v>
      </c>
      <c r="AJ551" s="62" t="e">
        <f t="shared" si="252"/>
        <v>#VALUE!</v>
      </c>
      <c r="AK551" s="62" t="e">
        <f t="shared" si="253"/>
        <v>#N/A</v>
      </c>
      <c r="AL551" s="62" t="e">
        <f t="shared" si="254"/>
        <v>#N/A</v>
      </c>
      <c r="AM551" s="62">
        <f t="shared" si="255"/>
        <v>0</v>
      </c>
      <c r="AN551" s="62">
        <f t="shared" si="256"/>
        <v>0</v>
      </c>
      <c r="AO551" s="62"/>
      <c r="AP551" s="62" t="e">
        <f t="shared" si="257"/>
        <v>#N/A</v>
      </c>
      <c r="AQ551" s="62" t="e">
        <f t="shared" si="258"/>
        <v>#VALUE!</v>
      </c>
      <c r="AR551" s="62" t="str">
        <f t="shared" si="259"/>
        <v/>
      </c>
      <c r="AS551" s="62">
        <f t="shared" si="260"/>
        <v>0</v>
      </c>
      <c r="AT551" s="62">
        <f t="shared" si="261"/>
        <v>0</v>
      </c>
      <c r="AU551" s="62">
        <f t="shared" si="262"/>
        <v>0</v>
      </c>
    </row>
    <row r="552" spans="1:47" x14ac:dyDescent="0.2">
      <c r="A552" s="46">
        <f t="shared" si="236"/>
        <v>0</v>
      </c>
      <c r="B552" s="62" t="e">
        <f t="shared" si="237"/>
        <v>#N/A</v>
      </c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2">
        <f t="shared" si="238"/>
        <v>0</v>
      </c>
      <c r="N552" s="60"/>
      <c r="O552" s="60"/>
      <c r="P552" s="60" t="e">
        <f t="shared" si="239"/>
        <v>#N/A</v>
      </c>
      <c r="Q552" s="178"/>
      <c r="R552" s="60"/>
      <c r="S552" s="60"/>
      <c r="T552" s="60"/>
      <c r="U552" s="46" t="e">
        <f t="shared" si="240"/>
        <v>#N/A</v>
      </c>
      <c r="V552" s="62" t="e">
        <f t="shared" si="241"/>
        <v>#N/A</v>
      </c>
      <c r="W552" s="62" t="e">
        <f t="shared" si="263"/>
        <v>#N/A</v>
      </c>
      <c r="X552" s="62" t="e">
        <f t="shared" si="242"/>
        <v>#N/A</v>
      </c>
      <c r="Y552" s="62" t="e">
        <f t="shared" si="243"/>
        <v>#N/A</v>
      </c>
      <c r="Z552" s="62" t="e">
        <f t="array" ref="Z552">_xlfn.IFS(H552=1,2,H552=3,1)</f>
        <v>#N/A</v>
      </c>
      <c r="AA552" s="62" t="e">
        <f t="shared" si="244"/>
        <v>#N/A</v>
      </c>
      <c r="AB552" s="62" t="e">
        <f t="shared" si="235"/>
        <v>#N/A</v>
      </c>
      <c r="AC552" s="62" t="e">
        <f t="shared" si="245"/>
        <v>#N/A</v>
      </c>
      <c r="AD552" s="62" t="e">
        <f t="shared" si="246"/>
        <v>#N/A</v>
      </c>
      <c r="AE552" s="62" t="e">
        <f t="shared" si="247"/>
        <v>#N/A</v>
      </c>
      <c r="AF552" s="62" t="e">
        <f t="shared" si="248"/>
        <v>#N/A</v>
      </c>
      <c r="AG552" s="62">
        <f t="shared" si="249"/>
        <v>0</v>
      </c>
      <c r="AH552" s="62" t="str">
        <f t="shared" si="250"/>
        <v/>
      </c>
      <c r="AI552" s="62">
        <f t="shared" si="251"/>
        <v>0</v>
      </c>
      <c r="AJ552" s="62" t="e">
        <f t="shared" si="252"/>
        <v>#VALUE!</v>
      </c>
      <c r="AK552" s="62" t="e">
        <f t="shared" si="253"/>
        <v>#N/A</v>
      </c>
      <c r="AL552" s="62" t="e">
        <f t="shared" si="254"/>
        <v>#N/A</v>
      </c>
      <c r="AM552" s="62">
        <f t="shared" si="255"/>
        <v>0</v>
      </c>
      <c r="AN552" s="62">
        <f t="shared" si="256"/>
        <v>0</v>
      </c>
      <c r="AO552" s="62"/>
      <c r="AP552" s="62" t="e">
        <f t="shared" si="257"/>
        <v>#N/A</v>
      </c>
      <c r="AQ552" s="62" t="e">
        <f t="shared" si="258"/>
        <v>#VALUE!</v>
      </c>
      <c r="AR552" s="62" t="str">
        <f t="shared" si="259"/>
        <v/>
      </c>
      <c r="AS552" s="62">
        <f t="shared" si="260"/>
        <v>0</v>
      </c>
      <c r="AT552" s="62">
        <f t="shared" si="261"/>
        <v>0</v>
      </c>
      <c r="AU552" s="62">
        <f t="shared" si="262"/>
        <v>0</v>
      </c>
    </row>
    <row r="553" spans="1:47" x14ac:dyDescent="0.2">
      <c r="A553" s="46">
        <f t="shared" si="236"/>
        <v>0</v>
      </c>
      <c r="B553" s="62" t="e">
        <f t="shared" si="237"/>
        <v>#N/A</v>
      </c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2">
        <f t="shared" si="238"/>
        <v>0</v>
      </c>
      <c r="N553" s="60"/>
      <c r="O553" s="60"/>
      <c r="P553" s="60" t="e">
        <f t="shared" si="239"/>
        <v>#N/A</v>
      </c>
      <c r="Q553" s="178"/>
      <c r="R553" s="60"/>
      <c r="S553" s="60"/>
      <c r="T553" s="60"/>
      <c r="U553" s="46" t="e">
        <f t="shared" si="240"/>
        <v>#N/A</v>
      </c>
      <c r="V553" s="62" t="e">
        <f t="shared" si="241"/>
        <v>#N/A</v>
      </c>
      <c r="W553" s="62" t="e">
        <f t="shared" si="263"/>
        <v>#N/A</v>
      </c>
      <c r="X553" s="62" t="e">
        <f t="shared" si="242"/>
        <v>#N/A</v>
      </c>
      <c r="Y553" s="62" t="e">
        <f t="shared" si="243"/>
        <v>#N/A</v>
      </c>
      <c r="Z553" s="62" t="e">
        <f t="array" ref="Z553">_xlfn.IFS(H553=1,2,H553=3,1)</f>
        <v>#N/A</v>
      </c>
      <c r="AA553" s="62" t="e">
        <f t="shared" si="244"/>
        <v>#N/A</v>
      </c>
      <c r="AB553" s="62" t="e">
        <f t="shared" si="235"/>
        <v>#N/A</v>
      </c>
      <c r="AC553" s="62" t="e">
        <f t="shared" si="245"/>
        <v>#N/A</v>
      </c>
      <c r="AD553" s="62" t="e">
        <f t="shared" si="246"/>
        <v>#N/A</v>
      </c>
      <c r="AE553" s="62" t="e">
        <f t="shared" si="247"/>
        <v>#N/A</v>
      </c>
      <c r="AF553" s="62" t="e">
        <f t="shared" si="248"/>
        <v>#N/A</v>
      </c>
      <c r="AG553" s="62">
        <f t="shared" si="249"/>
        <v>0</v>
      </c>
      <c r="AH553" s="62" t="str">
        <f t="shared" si="250"/>
        <v/>
      </c>
      <c r="AI553" s="62">
        <f t="shared" si="251"/>
        <v>0</v>
      </c>
      <c r="AJ553" s="62" t="e">
        <f t="shared" si="252"/>
        <v>#VALUE!</v>
      </c>
      <c r="AK553" s="62" t="e">
        <f t="shared" si="253"/>
        <v>#N/A</v>
      </c>
      <c r="AL553" s="62" t="e">
        <f t="shared" si="254"/>
        <v>#N/A</v>
      </c>
      <c r="AM553" s="62">
        <f t="shared" si="255"/>
        <v>0</v>
      </c>
      <c r="AN553" s="62">
        <f t="shared" si="256"/>
        <v>0</v>
      </c>
      <c r="AO553" s="62"/>
      <c r="AP553" s="62" t="e">
        <f t="shared" si="257"/>
        <v>#N/A</v>
      </c>
      <c r="AQ553" s="62" t="e">
        <f t="shared" si="258"/>
        <v>#VALUE!</v>
      </c>
      <c r="AR553" s="62" t="str">
        <f t="shared" si="259"/>
        <v/>
      </c>
      <c r="AS553" s="62">
        <f t="shared" si="260"/>
        <v>0</v>
      </c>
      <c r="AT553" s="62">
        <f t="shared" si="261"/>
        <v>0</v>
      </c>
      <c r="AU553" s="62">
        <f t="shared" si="262"/>
        <v>0</v>
      </c>
    </row>
    <row r="554" spans="1:47" x14ac:dyDescent="0.2">
      <c r="A554" s="46">
        <f t="shared" si="236"/>
        <v>0</v>
      </c>
      <c r="B554" s="62" t="e">
        <f t="shared" si="237"/>
        <v>#N/A</v>
      </c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2">
        <f t="shared" si="238"/>
        <v>0</v>
      </c>
      <c r="N554" s="60"/>
      <c r="O554" s="60"/>
      <c r="P554" s="60" t="e">
        <f t="shared" si="239"/>
        <v>#N/A</v>
      </c>
      <c r="Q554" s="178"/>
      <c r="R554" s="60"/>
      <c r="S554" s="60"/>
      <c r="T554" s="60"/>
      <c r="U554" s="46" t="e">
        <f t="shared" si="240"/>
        <v>#N/A</v>
      </c>
      <c r="V554" s="62" t="e">
        <f t="shared" si="241"/>
        <v>#N/A</v>
      </c>
      <c r="W554" s="62" t="e">
        <f t="shared" si="263"/>
        <v>#N/A</v>
      </c>
      <c r="X554" s="62" t="e">
        <f t="shared" si="242"/>
        <v>#N/A</v>
      </c>
      <c r="Y554" s="62" t="e">
        <f t="shared" si="243"/>
        <v>#N/A</v>
      </c>
      <c r="Z554" s="62" t="e">
        <f t="array" ref="Z554">_xlfn.IFS(H554=1,2,H554=3,1)</f>
        <v>#N/A</v>
      </c>
      <c r="AA554" s="62" t="e">
        <f t="shared" si="244"/>
        <v>#N/A</v>
      </c>
      <c r="AB554" s="62" t="e">
        <f t="shared" si="235"/>
        <v>#N/A</v>
      </c>
      <c r="AC554" s="62" t="e">
        <f t="shared" si="245"/>
        <v>#N/A</v>
      </c>
      <c r="AD554" s="62" t="e">
        <f t="shared" si="246"/>
        <v>#N/A</v>
      </c>
      <c r="AE554" s="62" t="e">
        <f t="shared" si="247"/>
        <v>#N/A</v>
      </c>
      <c r="AF554" s="62" t="e">
        <f t="shared" si="248"/>
        <v>#N/A</v>
      </c>
      <c r="AG554" s="62">
        <f t="shared" si="249"/>
        <v>0</v>
      </c>
      <c r="AH554" s="62" t="str">
        <f t="shared" si="250"/>
        <v/>
      </c>
      <c r="AI554" s="62">
        <f t="shared" si="251"/>
        <v>0</v>
      </c>
      <c r="AJ554" s="62" t="e">
        <f t="shared" si="252"/>
        <v>#VALUE!</v>
      </c>
      <c r="AK554" s="62" t="e">
        <f t="shared" si="253"/>
        <v>#N/A</v>
      </c>
      <c r="AL554" s="62" t="e">
        <f t="shared" si="254"/>
        <v>#N/A</v>
      </c>
      <c r="AM554" s="62">
        <f t="shared" si="255"/>
        <v>0</v>
      </c>
      <c r="AN554" s="62">
        <f t="shared" si="256"/>
        <v>0</v>
      </c>
      <c r="AO554" s="62"/>
      <c r="AP554" s="62" t="e">
        <f t="shared" si="257"/>
        <v>#N/A</v>
      </c>
      <c r="AQ554" s="62" t="e">
        <f t="shared" si="258"/>
        <v>#VALUE!</v>
      </c>
      <c r="AR554" s="62" t="str">
        <f t="shared" si="259"/>
        <v/>
      </c>
      <c r="AS554" s="62">
        <f t="shared" si="260"/>
        <v>0</v>
      </c>
      <c r="AT554" s="62">
        <f t="shared" si="261"/>
        <v>0</v>
      </c>
      <c r="AU554" s="62">
        <f t="shared" si="262"/>
        <v>0</v>
      </c>
    </row>
    <row r="555" spans="1:47" x14ac:dyDescent="0.2">
      <c r="A555" s="46">
        <f t="shared" si="236"/>
        <v>0</v>
      </c>
      <c r="B555" s="62" t="e">
        <f t="shared" si="237"/>
        <v>#N/A</v>
      </c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2">
        <f t="shared" si="238"/>
        <v>0</v>
      </c>
      <c r="N555" s="60"/>
      <c r="O555" s="60"/>
      <c r="P555" s="60" t="e">
        <f t="shared" si="239"/>
        <v>#N/A</v>
      </c>
      <c r="Q555" s="178"/>
      <c r="R555" s="60"/>
      <c r="S555" s="60"/>
      <c r="T555" s="60"/>
      <c r="U555" s="46" t="e">
        <f t="shared" si="240"/>
        <v>#N/A</v>
      </c>
      <c r="V555" s="62" t="e">
        <f t="shared" si="241"/>
        <v>#N/A</v>
      </c>
      <c r="W555" s="62" t="e">
        <f t="shared" si="263"/>
        <v>#N/A</v>
      </c>
      <c r="X555" s="62" t="e">
        <f t="shared" si="242"/>
        <v>#N/A</v>
      </c>
      <c r="Y555" s="62" t="e">
        <f t="shared" si="243"/>
        <v>#N/A</v>
      </c>
      <c r="Z555" s="62" t="e">
        <f t="array" ref="Z555">_xlfn.IFS(H555=1,2,H555=3,1)</f>
        <v>#N/A</v>
      </c>
      <c r="AA555" s="62" t="e">
        <f t="shared" si="244"/>
        <v>#N/A</v>
      </c>
      <c r="AB555" s="62" t="e">
        <f t="shared" si="235"/>
        <v>#N/A</v>
      </c>
      <c r="AC555" s="62" t="e">
        <f t="shared" si="245"/>
        <v>#N/A</v>
      </c>
      <c r="AD555" s="62" t="e">
        <f t="shared" si="246"/>
        <v>#N/A</v>
      </c>
      <c r="AE555" s="62" t="e">
        <f t="shared" si="247"/>
        <v>#N/A</v>
      </c>
      <c r="AF555" s="62" t="e">
        <f t="shared" si="248"/>
        <v>#N/A</v>
      </c>
      <c r="AG555" s="62">
        <f t="shared" si="249"/>
        <v>0</v>
      </c>
      <c r="AH555" s="62" t="str">
        <f t="shared" si="250"/>
        <v/>
      </c>
      <c r="AI555" s="62">
        <f t="shared" si="251"/>
        <v>0</v>
      </c>
      <c r="AJ555" s="62" t="e">
        <f t="shared" si="252"/>
        <v>#VALUE!</v>
      </c>
      <c r="AK555" s="62" t="e">
        <f t="shared" si="253"/>
        <v>#N/A</v>
      </c>
      <c r="AL555" s="62" t="e">
        <f t="shared" si="254"/>
        <v>#N/A</v>
      </c>
      <c r="AM555" s="62">
        <f t="shared" si="255"/>
        <v>0</v>
      </c>
      <c r="AN555" s="62">
        <f t="shared" si="256"/>
        <v>0</v>
      </c>
      <c r="AO555" s="62"/>
      <c r="AP555" s="62" t="e">
        <f t="shared" si="257"/>
        <v>#N/A</v>
      </c>
      <c r="AQ555" s="62" t="e">
        <f t="shared" si="258"/>
        <v>#VALUE!</v>
      </c>
      <c r="AR555" s="62" t="str">
        <f t="shared" si="259"/>
        <v/>
      </c>
      <c r="AS555" s="62">
        <f t="shared" si="260"/>
        <v>0</v>
      </c>
      <c r="AT555" s="62">
        <f t="shared" si="261"/>
        <v>0</v>
      </c>
      <c r="AU555" s="62">
        <f t="shared" si="262"/>
        <v>0</v>
      </c>
    </row>
    <row r="556" spans="1:47" x14ac:dyDescent="0.2">
      <c r="A556" s="46">
        <f t="shared" si="236"/>
        <v>0</v>
      </c>
      <c r="B556" s="62" t="e">
        <f t="shared" si="237"/>
        <v>#N/A</v>
      </c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2">
        <f t="shared" si="238"/>
        <v>0</v>
      </c>
      <c r="N556" s="60"/>
      <c r="O556" s="60"/>
      <c r="P556" s="60" t="e">
        <f t="shared" si="239"/>
        <v>#N/A</v>
      </c>
      <c r="Q556" s="178"/>
      <c r="R556" s="60"/>
      <c r="S556" s="60"/>
      <c r="T556" s="60"/>
      <c r="U556" s="46" t="e">
        <f t="shared" si="240"/>
        <v>#N/A</v>
      </c>
      <c r="V556" s="62" t="e">
        <f t="shared" si="241"/>
        <v>#N/A</v>
      </c>
      <c r="W556" s="62" t="e">
        <f t="shared" si="263"/>
        <v>#N/A</v>
      </c>
      <c r="X556" s="62" t="e">
        <f t="shared" si="242"/>
        <v>#N/A</v>
      </c>
      <c r="Y556" s="62" t="e">
        <f t="shared" si="243"/>
        <v>#N/A</v>
      </c>
      <c r="Z556" s="62" t="e">
        <f t="array" ref="Z556">_xlfn.IFS(H556=1,2,H556=3,1)</f>
        <v>#N/A</v>
      </c>
      <c r="AA556" s="62" t="e">
        <f t="shared" si="244"/>
        <v>#N/A</v>
      </c>
      <c r="AB556" s="62" t="e">
        <f t="shared" si="235"/>
        <v>#N/A</v>
      </c>
      <c r="AC556" s="62" t="e">
        <f t="shared" si="245"/>
        <v>#N/A</v>
      </c>
      <c r="AD556" s="62" t="e">
        <f t="shared" si="246"/>
        <v>#N/A</v>
      </c>
      <c r="AE556" s="62" t="e">
        <f t="shared" si="247"/>
        <v>#N/A</v>
      </c>
      <c r="AF556" s="62" t="e">
        <f t="shared" si="248"/>
        <v>#N/A</v>
      </c>
      <c r="AG556" s="62">
        <f t="shared" si="249"/>
        <v>0</v>
      </c>
      <c r="AH556" s="62" t="str">
        <f t="shared" si="250"/>
        <v/>
      </c>
      <c r="AI556" s="62">
        <f t="shared" si="251"/>
        <v>0</v>
      </c>
      <c r="AJ556" s="62" t="e">
        <f t="shared" si="252"/>
        <v>#VALUE!</v>
      </c>
      <c r="AK556" s="62" t="e">
        <f t="shared" si="253"/>
        <v>#N/A</v>
      </c>
      <c r="AL556" s="62" t="e">
        <f t="shared" si="254"/>
        <v>#N/A</v>
      </c>
      <c r="AM556" s="62">
        <f t="shared" si="255"/>
        <v>0</v>
      </c>
      <c r="AN556" s="62">
        <f t="shared" si="256"/>
        <v>0</v>
      </c>
      <c r="AO556" s="62"/>
      <c r="AP556" s="62" t="e">
        <f t="shared" si="257"/>
        <v>#N/A</v>
      </c>
      <c r="AQ556" s="62" t="e">
        <f t="shared" si="258"/>
        <v>#VALUE!</v>
      </c>
      <c r="AR556" s="62" t="str">
        <f t="shared" si="259"/>
        <v/>
      </c>
      <c r="AS556" s="62">
        <f t="shared" si="260"/>
        <v>0</v>
      </c>
      <c r="AT556" s="62">
        <f t="shared" si="261"/>
        <v>0</v>
      </c>
      <c r="AU556" s="62">
        <f t="shared" si="262"/>
        <v>0</v>
      </c>
    </row>
    <row r="557" spans="1:47" x14ac:dyDescent="0.2">
      <c r="A557" s="46">
        <f t="shared" si="236"/>
        <v>0</v>
      </c>
      <c r="B557" s="62" t="e">
        <f t="shared" si="237"/>
        <v>#N/A</v>
      </c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2">
        <f t="shared" si="238"/>
        <v>0</v>
      </c>
      <c r="N557" s="60"/>
      <c r="O557" s="60"/>
      <c r="P557" s="60" t="e">
        <f t="shared" si="239"/>
        <v>#N/A</v>
      </c>
      <c r="Q557" s="178"/>
      <c r="R557" s="60"/>
      <c r="S557" s="60"/>
      <c r="T557" s="60"/>
      <c r="U557" s="46" t="e">
        <f t="shared" si="240"/>
        <v>#N/A</v>
      </c>
      <c r="V557" s="62" t="e">
        <f t="shared" si="241"/>
        <v>#N/A</v>
      </c>
      <c r="W557" s="62" t="e">
        <f t="shared" si="263"/>
        <v>#N/A</v>
      </c>
      <c r="X557" s="62" t="e">
        <f t="shared" si="242"/>
        <v>#N/A</v>
      </c>
      <c r="Y557" s="62" t="e">
        <f t="shared" si="243"/>
        <v>#N/A</v>
      </c>
      <c r="Z557" s="62" t="e">
        <f t="array" ref="Z557">_xlfn.IFS(H557=1,2,H557=3,1)</f>
        <v>#N/A</v>
      </c>
      <c r="AA557" s="62" t="e">
        <f t="shared" si="244"/>
        <v>#N/A</v>
      </c>
      <c r="AB557" s="62" t="e">
        <f t="shared" si="235"/>
        <v>#N/A</v>
      </c>
      <c r="AC557" s="62" t="e">
        <f t="shared" si="245"/>
        <v>#N/A</v>
      </c>
      <c r="AD557" s="62" t="e">
        <f t="shared" si="246"/>
        <v>#N/A</v>
      </c>
      <c r="AE557" s="62" t="e">
        <f t="shared" si="247"/>
        <v>#N/A</v>
      </c>
      <c r="AF557" s="62" t="e">
        <f t="shared" si="248"/>
        <v>#N/A</v>
      </c>
      <c r="AG557" s="62">
        <f t="shared" si="249"/>
        <v>0</v>
      </c>
      <c r="AH557" s="62" t="str">
        <f t="shared" si="250"/>
        <v/>
      </c>
      <c r="AI557" s="62">
        <f t="shared" si="251"/>
        <v>0</v>
      </c>
      <c r="AJ557" s="62" t="e">
        <f t="shared" si="252"/>
        <v>#VALUE!</v>
      </c>
      <c r="AK557" s="62" t="e">
        <f t="shared" si="253"/>
        <v>#N/A</v>
      </c>
      <c r="AL557" s="62" t="e">
        <f t="shared" si="254"/>
        <v>#N/A</v>
      </c>
      <c r="AM557" s="62">
        <f t="shared" si="255"/>
        <v>0</v>
      </c>
      <c r="AN557" s="62">
        <f t="shared" si="256"/>
        <v>0</v>
      </c>
      <c r="AO557" s="62"/>
      <c r="AP557" s="62" t="e">
        <f t="shared" si="257"/>
        <v>#N/A</v>
      </c>
      <c r="AQ557" s="62" t="e">
        <f t="shared" si="258"/>
        <v>#VALUE!</v>
      </c>
      <c r="AR557" s="62" t="str">
        <f t="shared" si="259"/>
        <v/>
      </c>
      <c r="AS557" s="62">
        <f t="shared" si="260"/>
        <v>0</v>
      </c>
      <c r="AT557" s="62">
        <f t="shared" si="261"/>
        <v>0</v>
      </c>
      <c r="AU557" s="62">
        <f t="shared" si="262"/>
        <v>0</v>
      </c>
    </row>
    <row r="558" spans="1:47" x14ac:dyDescent="0.2">
      <c r="A558" s="46">
        <f t="shared" si="236"/>
        <v>0</v>
      </c>
      <c r="B558" s="62" t="e">
        <f t="shared" si="237"/>
        <v>#N/A</v>
      </c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2">
        <f t="shared" si="238"/>
        <v>0</v>
      </c>
      <c r="N558" s="60"/>
      <c r="O558" s="60"/>
      <c r="P558" s="60" t="e">
        <f t="shared" si="239"/>
        <v>#N/A</v>
      </c>
      <c r="Q558" s="178"/>
      <c r="R558" s="60"/>
      <c r="S558" s="60"/>
      <c r="T558" s="60"/>
      <c r="U558" s="46" t="e">
        <f t="shared" si="240"/>
        <v>#N/A</v>
      </c>
      <c r="V558" s="62" t="e">
        <f t="shared" si="241"/>
        <v>#N/A</v>
      </c>
      <c r="W558" s="62" t="e">
        <f t="shared" si="263"/>
        <v>#N/A</v>
      </c>
      <c r="X558" s="62" t="e">
        <f t="shared" si="242"/>
        <v>#N/A</v>
      </c>
      <c r="Y558" s="62" t="e">
        <f t="shared" si="243"/>
        <v>#N/A</v>
      </c>
      <c r="Z558" s="62" t="e">
        <f t="array" ref="Z558">_xlfn.IFS(H558=1,2,H558=3,1)</f>
        <v>#N/A</v>
      </c>
      <c r="AA558" s="62" t="e">
        <f t="shared" si="244"/>
        <v>#N/A</v>
      </c>
      <c r="AB558" s="62" t="e">
        <f t="shared" si="235"/>
        <v>#N/A</v>
      </c>
      <c r="AC558" s="62" t="e">
        <f t="shared" si="245"/>
        <v>#N/A</v>
      </c>
      <c r="AD558" s="62" t="e">
        <f t="shared" si="246"/>
        <v>#N/A</v>
      </c>
      <c r="AE558" s="62" t="e">
        <f t="shared" si="247"/>
        <v>#N/A</v>
      </c>
      <c r="AF558" s="62" t="e">
        <f t="shared" si="248"/>
        <v>#N/A</v>
      </c>
      <c r="AG558" s="62">
        <f t="shared" si="249"/>
        <v>0</v>
      </c>
      <c r="AH558" s="62" t="str">
        <f t="shared" si="250"/>
        <v/>
      </c>
      <c r="AI558" s="62">
        <f t="shared" si="251"/>
        <v>0</v>
      </c>
      <c r="AJ558" s="62" t="e">
        <f t="shared" si="252"/>
        <v>#VALUE!</v>
      </c>
      <c r="AK558" s="62" t="e">
        <f t="shared" si="253"/>
        <v>#N/A</v>
      </c>
      <c r="AL558" s="62" t="e">
        <f t="shared" si="254"/>
        <v>#N/A</v>
      </c>
      <c r="AM558" s="62">
        <f t="shared" si="255"/>
        <v>0</v>
      </c>
      <c r="AN558" s="62">
        <f t="shared" si="256"/>
        <v>0</v>
      </c>
      <c r="AO558" s="62"/>
      <c r="AP558" s="62" t="e">
        <f t="shared" si="257"/>
        <v>#N/A</v>
      </c>
      <c r="AQ558" s="62" t="e">
        <f t="shared" si="258"/>
        <v>#VALUE!</v>
      </c>
      <c r="AR558" s="62" t="str">
        <f t="shared" si="259"/>
        <v/>
      </c>
      <c r="AS558" s="62">
        <f t="shared" si="260"/>
        <v>0</v>
      </c>
      <c r="AT558" s="62">
        <f t="shared" si="261"/>
        <v>0</v>
      </c>
      <c r="AU558" s="62">
        <f t="shared" si="262"/>
        <v>0</v>
      </c>
    </row>
    <row r="559" spans="1:47" x14ac:dyDescent="0.2">
      <c r="A559" s="46">
        <f t="shared" si="236"/>
        <v>0</v>
      </c>
      <c r="B559" s="62" t="e">
        <f t="shared" si="237"/>
        <v>#N/A</v>
      </c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2">
        <f t="shared" si="238"/>
        <v>0</v>
      </c>
      <c r="N559" s="60"/>
      <c r="O559" s="60"/>
      <c r="P559" s="60" t="e">
        <f t="shared" si="239"/>
        <v>#N/A</v>
      </c>
      <c r="Q559" s="178"/>
      <c r="R559" s="60"/>
      <c r="S559" s="60"/>
      <c r="T559" s="60"/>
      <c r="U559" s="46" t="e">
        <f t="shared" si="240"/>
        <v>#N/A</v>
      </c>
      <c r="V559" s="62" t="e">
        <f t="shared" si="241"/>
        <v>#N/A</v>
      </c>
      <c r="W559" s="62" t="e">
        <f t="shared" si="263"/>
        <v>#N/A</v>
      </c>
      <c r="X559" s="62" t="e">
        <f t="shared" si="242"/>
        <v>#N/A</v>
      </c>
      <c r="Y559" s="62" t="e">
        <f t="shared" si="243"/>
        <v>#N/A</v>
      </c>
      <c r="Z559" s="62" t="e">
        <f t="array" ref="Z559">_xlfn.IFS(H559=1,2,H559=3,1)</f>
        <v>#N/A</v>
      </c>
      <c r="AA559" s="62" t="e">
        <f t="shared" si="244"/>
        <v>#N/A</v>
      </c>
      <c r="AB559" s="62" t="e">
        <f t="shared" si="235"/>
        <v>#N/A</v>
      </c>
      <c r="AC559" s="62" t="e">
        <f t="shared" si="245"/>
        <v>#N/A</v>
      </c>
      <c r="AD559" s="62" t="e">
        <f t="shared" si="246"/>
        <v>#N/A</v>
      </c>
      <c r="AE559" s="62" t="e">
        <f t="shared" si="247"/>
        <v>#N/A</v>
      </c>
      <c r="AF559" s="62" t="e">
        <f t="shared" si="248"/>
        <v>#N/A</v>
      </c>
      <c r="AG559" s="62">
        <f t="shared" si="249"/>
        <v>0</v>
      </c>
      <c r="AH559" s="62" t="str">
        <f t="shared" si="250"/>
        <v/>
      </c>
      <c r="AI559" s="62">
        <f t="shared" si="251"/>
        <v>0</v>
      </c>
      <c r="AJ559" s="62" t="e">
        <f t="shared" si="252"/>
        <v>#VALUE!</v>
      </c>
      <c r="AK559" s="62" t="e">
        <f t="shared" si="253"/>
        <v>#N/A</v>
      </c>
      <c r="AL559" s="62" t="e">
        <f t="shared" si="254"/>
        <v>#N/A</v>
      </c>
      <c r="AM559" s="62">
        <f t="shared" si="255"/>
        <v>0</v>
      </c>
      <c r="AN559" s="62">
        <f t="shared" si="256"/>
        <v>0</v>
      </c>
      <c r="AO559" s="62"/>
      <c r="AP559" s="62" t="e">
        <f t="shared" si="257"/>
        <v>#N/A</v>
      </c>
      <c r="AQ559" s="62" t="e">
        <f t="shared" si="258"/>
        <v>#VALUE!</v>
      </c>
      <c r="AR559" s="62" t="str">
        <f t="shared" si="259"/>
        <v/>
      </c>
      <c r="AS559" s="62">
        <f t="shared" si="260"/>
        <v>0</v>
      </c>
      <c r="AT559" s="62">
        <f t="shared" si="261"/>
        <v>0</v>
      </c>
      <c r="AU559" s="62">
        <f t="shared" si="262"/>
        <v>0</v>
      </c>
    </row>
    <row r="560" spans="1:47" x14ac:dyDescent="0.2">
      <c r="A560" s="46">
        <f t="shared" si="236"/>
        <v>0</v>
      </c>
      <c r="B560" s="62" t="e">
        <f t="shared" si="237"/>
        <v>#N/A</v>
      </c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2">
        <f t="shared" si="238"/>
        <v>0</v>
      </c>
      <c r="N560" s="60"/>
      <c r="O560" s="60"/>
      <c r="P560" s="60" t="e">
        <f t="shared" si="239"/>
        <v>#N/A</v>
      </c>
      <c r="Q560" s="178"/>
      <c r="R560" s="60"/>
      <c r="S560" s="60"/>
      <c r="T560" s="60"/>
      <c r="U560" s="46" t="e">
        <f t="shared" si="240"/>
        <v>#N/A</v>
      </c>
      <c r="V560" s="62" t="e">
        <f t="shared" si="241"/>
        <v>#N/A</v>
      </c>
      <c r="W560" s="62" t="e">
        <f t="shared" si="263"/>
        <v>#N/A</v>
      </c>
      <c r="X560" s="62" t="e">
        <f t="shared" si="242"/>
        <v>#N/A</v>
      </c>
      <c r="Y560" s="62" t="e">
        <f t="shared" si="243"/>
        <v>#N/A</v>
      </c>
      <c r="Z560" s="62" t="e">
        <f t="array" ref="Z560">_xlfn.IFS(H560=1,2,H560=3,1)</f>
        <v>#N/A</v>
      </c>
      <c r="AA560" s="62" t="e">
        <f t="shared" si="244"/>
        <v>#N/A</v>
      </c>
      <c r="AB560" s="62" t="e">
        <f t="shared" si="235"/>
        <v>#N/A</v>
      </c>
      <c r="AC560" s="62" t="e">
        <f t="shared" si="245"/>
        <v>#N/A</v>
      </c>
      <c r="AD560" s="62" t="e">
        <f t="shared" si="246"/>
        <v>#N/A</v>
      </c>
      <c r="AE560" s="62" t="e">
        <f t="shared" si="247"/>
        <v>#N/A</v>
      </c>
      <c r="AF560" s="62" t="e">
        <f t="shared" si="248"/>
        <v>#N/A</v>
      </c>
      <c r="AG560" s="62">
        <f t="shared" si="249"/>
        <v>0</v>
      </c>
      <c r="AH560" s="62" t="str">
        <f t="shared" si="250"/>
        <v/>
      </c>
      <c r="AI560" s="62">
        <f t="shared" si="251"/>
        <v>0</v>
      </c>
      <c r="AJ560" s="62" t="e">
        <f t="shared" si="252"/>
        <v>#VALUE!</v>
      </c>
      <c r="AK560" s="62" t="e">
        <f t="shared" si="253"/>
        <v>#N/A</v>
      </c>
      <c r="AL560" s="62" t="e">
        <f t="shared" si="254"/>
        <v>#N/A</v>
      </c>
      <c r="AM560" s="62">
        <f t="shared" si="255"/>
        <v>0</v>
      </c>
      <c r="AN560" s="62">
        <f t="shared" si="256"/>
        <v>0</v>
      </c>
      <c r="AO560" s="62"/>
      <c r="AP560" s="62" t="e">
        <f t="shared" si="257"/>
        <v>#N/A</v>
      </c>
      <c r="AQ560" s="62" t="e">
        <f t="shared" si="258"/>
        <v>#VALUE!</v>
      </c>
      <c r="AR560" s="62" t="str">
        <f t="shared" si="259"/>
        <v/>
      </c>
      <c r="AS560" s="62">
        <f t="shared" si="260"/>
        <v>0</v>
      </c>
      <c r="AT560" s="62">
        <f t="shared" si="261"/>
        <v>0</v>
      </c>
      <c r="AU560" s="62">
        <f t="shared" si="262"/>
        <v>0</v>
      </c>
    </row>
    <row r="561" spans="1:47" x14ac:dyDescent="0.2">
      <c r="A561" s="46">
        <f t="shared" si="236"/>
        <v>0</v>
      </c>
      <c r="B561" s="62" t="e">
        <f t="shared" si="237"/>
        <v>#N/A</v>
      </c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2">
        <f t="shared" si="238"/>
        <v>0</v>
      </c>
      <c r="N561" s="60"/>
      <c r="O561" s="60"/>
      <c r="P561" s="60" t="e">
        <f t="shared" si="239"/>
        <v>#N/A</v>
      </c>
      <c r="Q561" s="178"/>
      <c r="R561" s="60"/>
      <c r="S561" s="60"/>
      <c r="T561" s="60"/>
      <c r="U561" s="46" t="e">
        <f t="shared" si="240"/>
        <v>#N/A</v>
      </c>
      <c r="V561" s="62" t="e">
        <f t="shared" si="241"/>
        <v>#N/A</v>
      </c>
      <c r="W561" s="62" t="e">
        <f t="shared" si="263"/>
        <v>#N/A</v>
      </c>
      <c r="X561" s="62" t="e">
        <f t="shared" si="242"/>
        <v>#N/A</v>
      </c>
      <c r="Y561" s="62" t="e">
        <f t="shared" si="243"/>
        <v>#N/A</v>
      </c>
      <c r="Z561" s="62" t="e">
        <f t="array" ref="Z561">_xlfn.IFS(H561=1,2,H561=3,1)</f>
        <v>#N/A</v>
      </c>
      <c r="AA561" s="62" t="e">
        <f t="shared" si="244"/>
        <v>#N/A</v>
      </c>
      <c r="AB561" s="62" t="e">
        <f t="shared" si="235"/>
        <v>#N/A</v>
      </c>
      <c r="AC561" s="62" t="e">
        <f t="shared" si="245"/>
        <v>#N/A</v>
      </c>
      <c r="AD561" s="62" t="e">
        <f t="shared" si="246"/>
        <v>#N/A</v>
      </c>
      <c r="AE561" s="62" t="e">
        <f t="shared" si="247"/>
        <v>#N/A</v>
      </c>
      <c r="AF561" s="62" t="e">
        <f t="shared" si="248"/>
        <v>#N/A</v>
      </c>
      <c r="AG561" s="62">
        <f t="shared" si="249"/>
        <v>0</v>
      </c>
      <c r="AH561" s="62" t="str">
        <f t="shared" si="250"/>
        <v/>
      </c>
      <c r="AI561" s="62">
        <f t="shared" si="251"/>
        <v>0</v>
      </c>
      <c r="AJ561" s="62" t="e">
        <f t="shared" si="252"/>
        <v>#VALUE!</v>
      </c>
      <c r="AK561" s="62" t="e">
        <f t="shared" si="253"/>
        <v>#N/A</v>
      </c>
      <c r="AL561" s="62" t="e">
        <f t="shared" si="254"/>
        <v>#N/A</v>
      </c>
      <c r="AM561" s="62">
        <f t="shared" si="255"/>
        <v>0</v>
      </c>
      <c r="AN561" s="62">
        <f t="shared" si="256"/>
        <v>0</v>
      </c>
      <c r="AO561" s="62"/>
      <c r="AP561" s="62" t="e">
        <f t="shared" si="257"/>
        <v>#N/A</v>
      </c>
      <c r="AQ561" s="62" t="e">
        <f t="shared" si="258"/>
        <v>#VALUE!</v>
      </c>
      <c r="AR561" s="62" t="str">
        <f t="shared" si="259"/>
        <v/>
      </c>
      <c r="AS561" s="62">
        <f t="shared" si="260"/>
        <v>0</v>
      </c>
      <c r="AT561" s="62">
        <f t="shared" si="261"/>
        <v>0</v>
      </c>
      <c r="AU561" s="62">
        <f t="shared" si="262"/>
        <v>0</v>
      </c>
    </row>
    <row r="562" spans="1:47" x14ac:dyDescent="0.2">
      <c r="A562" s="46">
        <f t="shared" si="236"/>
        <v>0</v>
      </c>
      <c r="B562" s="62" t="e">
        <f t="shared" si="237"/>
        <v>#N/A</v>
      </c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2">
        <f t="shared" si="238"/>
        <v>0</v>
      </c>
      <c r="N562" s="60"/>
      <c r="O562" s="60"/>
      <c r="P562" s="60" t="e">
        <f t="shared" si="239"/>
        <v>#N/A</v>
      </c>
      <c r="Q562" s="178"/>
      <c r="R562" s="60"/>
      <c r="S562" s="60"/>
      <c r="T562" s="60"/>
      <c r="U562" s="46" t="e">
        <f t="shared" si="240"/>
        <v>#N/A</v>
      </c>
      <c r="V562" s="62" t="e">
        <f t="shared" si="241"/>
        <v>#N/A</v>
      </c>
      <c r="W562" s="62" t="e">
        <f t="shared" si="263"/>
        <v>#N/A</v>
      </c>
      <c r="X562" s="62" t="e">
        <f t="shared" si="242"/>
        <v>#N/A</v>
      </c>
      <c r="Y562" s="62" t="e">
        <f t="shared" si="243"/>
        <v>#N/A</v>
      </c>
      <c r="Z562" s="62" t="e">
        <f t="array" ref="Z562">_xlfn.IFS(H562=1,2,H562=3,1)</f>
        <v>#N/A</v>
      </c>
      <c r="AA562" s="62" t="e">
        <f t="shared" si="244"/>
        <v>#N/A</v>
      </c>
      <c r="AB562" s="62" t="e">
        <f t="shared" si="235"/>
        <v>#N/A</v>
      </c>
      <c r="AC562" s="62" t="e">
        <f t="shared" si="245"/>
        <v>#N/A</v>
      </c>
      <c r="AD562" s="62" t="e">
        <f t="shared" si="246"/>
        <v>#N/A</v>
      </c>
      <c r="AE562" s="62" t="e">
        <f t="shared" si="247"/>
        <v>#N/A</v>
      </c>
      <c r="AF562" s="62" t="e">
        <f t="shared" si="248"/>
        <v>#N/A</v>
      </c>
      <c r="AG562" s="62">
        <f t="shared" si="249"/>
        <v>0</v>
      </c>
      <c r="AH562" s="62" t="str">
        <f t="shared" si="250"/>
        <v/>
      </c>
      <c r="AI562" s="62">
        <f t="shared" si="251"/>
        <v>0</v>
      </c>
      <c r="AJ562" s="62" t="e">
        <f t="shared" si="252"/>
        <v>#VALUE!</v>
      </c>
      <c r="AK562" s="62" t="e">
        <f t="shared" si="253"/>
        <v>#N/A</v>
      </c>
      <c r="AL562" s="62" t="e">
        <f t="shared" si="254"/>
        <v>#N/A</v>
      </c>
      <c r="AM562" s="62">
        <f t="shared" si="255"/>
        <v>0</v>
      </c>
      <c r="AN562" s="62">
        <f t="shared" si="256"/>
        <v>0</v>
      </c>
      <c r="AO562" s="62"/>
      <c r="AP562" s="62" t="e">
        <f t="shared" si="257"/>
        <v>#N/A</v>
      </c>
      <c r="AQ562" s="62" t="e">
        <f t="shared" si="258"/>
        <v>#VALUE!</v>
      </c>
      <c r="AR562" s="62" t="str">
        <f t="shared" si="259"/>
        <v/>
      </c>
      <c r="AS562" s="62">
        <f t="shared" si="260"/>
        <v>0</v>
      </c>
      <c r="AT562" s="62">
        <f t="shared" si="261"/>
        <v>0</v>
      </c>
      <c r="AU562" s="62">
        <f t="shared" si="262"/>
        <v>0</v>
      </c>
    </row>
    <row r="563" spans="1:47" x14ac:dyDescent="0.2">
      <c r="A563" s="46">
        <f t="shared" si="236"/>
        <v>0</v>
      </c>
      <c r="B563" s="62" t="e">
        <f t="shared" si="237"/>
        <v>#N/A</v>
      </c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2">
        <f t="shared" si="238"/>
        <v>0</v>
      </c>
      <c r="N563" s="60"/>
      <c r="O563" s="60"/>
      <c r="P563" s="60" t="e">
        <f t="shared" si="239"/>
        <v>#N/A</v>
      </c>
      <c r="Q563" s="178"/>
      <c r="R563" s="60"/>
      <c r="S563" s="60"/>
      <c r="T563" s="60"/>
      <c r="U563" s="46" t="e">
        <f t="shared" si="240"/>
        <v>#N/A</v>
      </c>
      <c r="V563" s="62" t="e">
        <f t="shared" si="241"/>
        <v>#N/A</v>
      </c>
      <c r="W563" s="62" t="e">
        <f t="shared" si="263"/>
        <v>#N/A</v>
      </c>
      <c r="X563" s="62" t="e">
        <f t="shared" si="242"/>
        <v>#N/A</v>
      </c>
      <c r="Y563" s="62" t="e">
        <f t="shared" si="243"/>
        <v>#N/A</v>
      </c>
      <c r="Z563" s="62" t="e">
        <f t="array" ref="Z563">_xlfn.IFS(H563=1,2,H563=3,1)</f>
        <v>#N/A</v>
      </c>
      <c r="AA563" s="62" t="e">
        <f t="shared" si="244"/>
        <v>#N/A</v>
      </c>
      <c r="AB563" s="62" t="e">
        <f t="shared" si="235"/>
        <v>#N/A</v>
      </c>
      <c r="AC563" s="62" t="e">
        <f t="shared" si="245"/>
        <v>#N/A</v>
      </c>
      <c r="AD563" s="62" t="e">
        <f t="shared" si="246"/>
        <v>#N/A</v>
      </c>
      <c r="AE563" s="62" t="e">
        <f t="shared" si="247"/>
        <v>#N/A</v>
      </c>
      <c r="AF563" s="62" t="e">
        <f t="shared" si="248"/>
        <v>#N/A</v>
      </c>
      <c r="AG563" s="62">
        <f t="shared" si="249"/>
        <v>0</v>
      </c>
      <c r="AH563" s="62" t="str">
        <f t="shared" si="250"/>
        <v/>
      </c>
      <c r="AI563" s="62">
        <f t="shared" si="251"/>
        <v>0</v>
      </c>
      <c r="AJ563" s="62" t="e">
        <f t="shared" si="252"/>
        <v>#VALUE!</v>
      </c>
      <c r="AK563" s="62" t="e">
        <f t="shared" si="253"/>
        <v>#N/A</v>
      </c>
      <c r="AL563" s="62" t="e">
        <f t="shared" si="254"/>
        <v>#N/A</v>
      </c>
      <c r="AM563" s="62">
        <f t="shared" si="255"/>
        <v>0</v>
      </c>
      <c r="AN563" s="62">
        <f t="shared" si="256"/>
        <v>0</v>
      </c>
      <c r="AO563" s="62"/>
      <c r="AP563" s="62" t="e">
        <f t="shared" si="257"/>
        <v>#N/A</v>
      </c>
      <c r="AQ563" s="62" t="e">
        <f t="shared" si="258"/>
        <v>#VALUE!</v>
      </c>
      <c r="AR563" s="62" t="str">
        <f t="shared" si="259"/>
        <v/>
      </c>
      <c r="AS563" s="62">
        <f t="shared" si="260"/>
        <v>0</v>
      </c>
      <c r="AT563" s="62">
        <f t="shared" si="261"/>
        <v>0</v>
      </c>
      <c r="AU563" s="62">
        <f t="shared" si="262"/>
        <v>0</v>
      </c>
    </row>
    <row r="564" spans="1:47" x14ac:dyDescent="0.2">
      <c r="A564" s="46">
        <f t="shared" si="236"/>
        <v>0</v>
      </c>
      <c r="B564" s="62" t="e">
        <f t="shared" si="237"/>
        <v>#N/A</v>
      </c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2">
        <f t="shared" si="238"/>
        <v>0</v>
      </c>
      <c r="N564" s="60"/>
      <c r="O564" s="60"/>
      <c r="P564" s="60" t="e">
        <f t="shared" si="239"/>
        <v>#N/A</v>
      </c>
      <c r="Q564" s="178"/>
      <c r="R564" s="60"/>
      <c r="S564" s="60"/>
      <c r="T564" s="60"/>
      <c r="U564" s="46" t="e">
        <f t="shared" si="240"/>
        <v>#N/A</v>
      </c>
      <c r="V564" s="62" t="e">
        <f t="shared" si="241"/>
        <v>#N/A</v>
      </c>
      <c r="W564" s="62" t="e">
        <f t="shared" si="263"/>
        <v>#N/A</v>
      </c>
      <c r="X564" s="62" t="e">
        <f t="shared" si="242"/>
        <v>#N/A</v>
      </c>
      <c r="Y564" s="62" t="e">
        <f t="shared" si="243"/>
        <v>#N/A</v>
      </c>
      <c r="Z564" s="62" t="e">
        <f t="array" ref="Z564">_xlfn.IFS(H564=1,2,H564=3,1)</f>
        <v>#N/A</v>
      </c>
      <c r="AA564" s="62" t="e">
        <f t="shared" si="244"/>
        <v>#N/A</v>
      </c>
      <c r="AB564" s="62" t="e">
        <f t="shared" si="235"/>
        <v>#N/A</v>
      </c>
      <c r="AC564" s="62" t="e">
        <f t="shared" si="245"/>
        <v>#N/A</v>
      </c>
      <c r="AD564" s="62" t="e">
        <f t="shared" si="246"/>
        <v>#N/A</v>
      </c>
      <c r="AE564" s="62" t="e">
        <f t="shared" si="247"/>
        <v>#N/A</v>
      </c>
      <c r="AF564" s="62" t="e">
        <f t="shared" si="248"/>
        <v>#N/A</v>
      </c>
      <c r="AG564" s="62">
        <f t="shared" si="249"/>
        <v>0</v>
      </c>
      <c r="AH564" s="62" t="str">
        <f t="shared" si="250"/>
        <v/>
      </c>
      <c r="AI564" s="62">
        <f t="shared" si="251"/>
        <v>0</v>
      </c>
      <c r="AJ564" s="62" t="e">
        <f t="shared" si="252"/>
        <v>#VALUE!</v>
      </c>
      <c r="AK564" s="62" t="e">
        <f t="shared" si="253"/>
        <v>#N/A</v>
      </c>
      <c r="AL564" s="62" t="e">
        <f t="shared" si="254"/>
        <v>#N/A</v>
      </c>
      <c r="AM564" s="62">
        <f t="shared" si="255"/>
        <v>0</v>
      </c>
      <c r="AN564" s="62">
        <f t="shared" si="256"/>
        <v>0</v>
      </c>
      <c r="AO564" s="62"/>
      <c r="AP564" s="62" t="e">
        <f t="shared" si="257"/>
        <v>#N/A</v>
      </c>
      <c r="AQ564" s="62" t="e">
        <f t="shared" si="258"/>
        <v>#VALUE!</v>
      </c>
      <c r="AR564" s="62" t="str">
        <f t="shared" si="259"/>
        <v/>
      </c>
      <c r="AS564" s="62">
        <f t="shared" si="260"/>
        <v>0</v>
      </c>
      <c r="AT564" s="62">
        <f t="shared" si="261"/>
        <v>0</v>
      </c>
      <c r="AU564" s="62">
        <f t="shared" si="262"/>
        <v>0</v>
      </c>
    </row>
    <row r="565" spans="1:47" x14ac:dyDescent="0.2">
      <c r="A565" s="46">
        <f t="shared" si="236"/>
        <v>0</v>
      </c>
      <c r="B565" s="62" t="e">
        <f t="shared" si="237"/>
        <v>#N/A</v>
      </c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2">
        <f t="shared" si="238"/>
        <v>0</v>
      </c>
      <c r="N565" s="60"/>
      <c r="O565" s="60"/>
      <c r="P565" s="60" t="e">
        <f t="shared" si="239"/>
        <v>#N/A</v>
      </c>
      <c r="Q565" s="178"/>
      <c r="R565" s="60"/>
      <c r="S565" s="60"/>
      <c r="T565" s="60"/>
      <c r="U565" s="46" t="e">
        <f t="shared" si="240"/>
        <v>#N/A</v>
      </c>
      <c r="V565" s="62" t="e">
        <f t="shared" si="241"/>
        <v>#N/A</v>
      </c>
      <c r="W565" s="62" t="e">
        <f t="shared" si="263"/>
        <v>#N/A</v>
      </c>
      <c r="X565" s="62" t="e">
        <f t="shared" si="242"/>
        <v>#N/A</v>
      </c>
      <c r="Y565" s="62" t="e">
        <f t="shared" si="243"/>
        <v>#N/A</v>
      </c>
      <c r="Z565" s="62" t="e">
        <f t="array" ref="Z565">_xlfn.IFS(H565=1,2,H565=3,1)</f>
        <v>#N/A</v>
      </c>
      <c r="AA565" s="62" t="e">
        <f t="shared" si="244"/>
        <v>#N/A</v>
      </c>
      <c r="AB565" s="62" t="e">
        <f t="shared" si="235"/>
        <v>#N/A</v>
      </c>
      <c r="AC565" s="62" t="e">
        <f t="shared" si="245"/>
        <v>#N/A</v>
      </c>
      <c r="AD565" s="62" t="e">
        <f t="shared" si="246"/>
        <v>#N/A</v>
      </c>
      <c r="AE565" s="62" t="e">
        <f t="shared" si="247"/>
        <v>#N/A</v>
      </c>
      <c r="AF565" s="62" t="e">
        <f t="shared" si="248"/>
        <v>#N/A</v>
      </c>
      <c r="AG565" s="62">
        <f t="shared" si="249"/>
        <v>0</v>
      </c>
      <c r="AH565" s="62" t="str">
        <f t="shared" si="250"/>
        <v/>
      </c>
      <c r="AI565" s="62">
        <f t="shared" si="251"/>
        <v>0</v>
      </c>
      <c r="AJ565" s="62" t="e">
        <f t="shared" si="252"/>
        <v>#VALUE!</v>
      </c>
      <c r="AK565" s="62" t="e">
        <f t="shared" si="253"/>
        <v>#N/A</v>
      </c>
      <c r="AL565" s="62" t="e">
        <f t="shared" si="254"/>
        <v>#N/A</v>
      </c>
      <c r="AM565" s="62">
        <f t="shared" si="255"/>
        <v>0</v>
      </c>
      <c r="AN565" s="62">
        <f t="shared" si="256"/>
        <v>0</v>
      </c>
      <c r="AO565" s="62"/>
      <c r="AP565" s="62" t="e">
        <f t="shared" si="257"/>
        <v>#N/A</v>
      </c>
      <c r="AQ565" s="62" t="e">
        <f t="shared" si="258"/>
        <v>#VALUE!</v>
      </c>
      <c r="AR565" s="62" t="str">
        <f t="shared" si="259"/>
        <v/>
      </c>
      <c r="AS565" s="62">
        <f t="shared" si="260"/>
        <v>0</v>
      </c>
      <c r="AT565" s="62">
        <f t="shared" si="261"/>
        <v>0</v>
      </c>
      <c r="AU565" s="62">
        <f t="shared" si="262"/>
        <v>0</v>
      </c>
    </row>
    <row r="566" spans="1:47" x14ac:dyDescent="0.2">
      <c r="A566" s="46">
        <f t="shared" si="236"/>
        <v>0</v>
      </c>
      <c r="B566" s="62" t="e">
        <f t="shared" si="237"/>
        <v>#N/A</v>
      </c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2">
        <f t="shared" si="238"/>
        <v>0</v>
      </c>
      <c r="N566" s="60"/>
      <c r="O566" s="60"/>
      <c r="P566" s="60" t="e">
        <f t="shared" si="239"/>
        <v>#N/A</v>
      </c>
      <c r="Q566" s="178"/>
      <c r="R566" s="60"/>
      <c r="S566" s="60"/>
      <c r="T566" s="60"/>
      <c r="U566" s="46" t="e">
        <f t="shared" si="240"/>
        <v>#N/A</v>
      </c>
      <c r="V566" s="62" t="e">
        <f t="shared" si="241"/>
        <v>#N/A</v>
      </c>
      <c r="W566" s="62" t="e">
        <f t="shared" si="263"/>
        <v>#N/A</v>
      </c>
      <c r="X566" s="62" t="e">
        <f t="shared" si="242"/>
        <v>#N/A</v>
      </c>
      <c r="Y566" s="62" t="e">
        <f t="shared" si="243"/>
        <v>#N/A</v>
      </c>
      <c r="Z566" s="62" t="e">
        <f t="array" ref="Z566">_xlfn.IFS(H566=1,2,H566=3,1)</f>
        <v>#N/A</v>
      </c>
      <c r="AA566" s="62" t="e">
        <f t="shared" si="244"/>
        <v>#N/A</v>
      </c>
      <c r="AB566" s="62" t="e">
        <f t="shared" si="235"/>
        <v>#N/A</v>
      </c>
      <c r="AC566" s="62" t="e">
        <f t="shared" si="245"/>
        <v>#N/A</v>
      </c>
      <c r="AD566" s="62" t="e">
        <f t="shared" si="246"/>
        <v>#N/A</v>
      </c>
      <c r="AE566" s="62" t="e">
        <f t="shared" si="247"/>
        <v>#N/A</v>
      </c>
      <c r="AF566" s="62" t="e">
        <f t="shared" si="248"/>
        <v>#N/A</v>
      </c>
      <c r="AG566" s="62">
        <f t="shared" si="249"/>
        <v>0</v>
      </c>
      <c r="AH566" s="62" t="str">
        <f t="shared" si="250"/>
        <v/>
      </c>
      <c r="AI566" s="62">
        <f t="shared" si="251"/>
        <v>0</v>
      </c>
      <c r="AJ566" s="62" t="e">
        <f t="shared" si="252"/>
        <v>#VALUE!</v>
      </c>
      <c r="AK566" s="62" t="e">
        <f t="shared" si="253"/>
        <v>#N/A</v>
      </c>
      <c r="AL566" s="62" t="e">
        <f t="shared" si="254"/>
        <v>#N/A</v>
      </c>
      <c r="AM566" s="62">
        <f t="shared" si="255"/>
        <v>0</v>
      </c>
      <c r="AN566" s="62">
        <f t="shared" si="256"/>
        <v>0</v>
      </c>
      <c r="AO566" s="62"/>
      <c r="AP566" s="62" t="e">
        <f t="shared" si="257"/>
        <v>#N/A</v>
      </c>
      <c r="AQ566" s="62" t="e">
        <f t="shared" si="258"/>
        <v>#VALUE!</v>
      </c>
      <c r="AR566" s="62" t="str">
        <f t="shared" si="259"/>
        <v/>
      </c>
      <c r="AS566" s="62">
        <f t="shared" si="260"/>
        <v>0</v>
      </c>
      <c r="AT566" s="62">
        <f t="shared" si="261"/>
        <v>0</v>
      </c>
      <c r="AU566" s="62">
        <f t="shared" si="262"/>
        <v>0</v>
      </c>
    </row>
    <row r="567" spans="1:47" x14ac:dyDescent="0.2">
      <c r="A567" s="46">
        <f t="shared" si="236"/>
        <v>0</v>
      </c>
      <c r="B567" s="62" t="e">
        <f t="shared" si="237"/>
        <v>#N/A</v>
      </c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2">
        <f t="shared" si="238"/>
        <v>0</v>
      </c>
      <c r="N567" s="60"/>
      <c r="O567" s="60"/>
      <c r="P567" s="60" t="e">
        <f t="shared" si="239"/>
        <v>#N/A</v>
      </c>
      <c r="Q567" s="178"/>
      <c r="R567" s="60"/>
      <c r="S567" s="60"/>
      <c r="T567" s="60"/>
      <c r="U567" s="46" t="e">
        <f t="shared" si="240"/>
        <v>#N/A</v>
      </c>
      <c r="V567" s="62" t="e">
        <f t="shared" si="241"/>
        <v>#N/A</v>
      </c>
      <c r="W567" s="62" t="e">
        <f t="shared" si="263"/>
        <v>#N/A</v>
      </c>
      <c r="X567" s="62" t="e">
        <f t="shared" si="242"/>
        <v>#N/A</v>
      </c>
      <c r="Y567" s="62" t="e">
        <f t="shared" si="243"/>
        <v>#N/A</v>
      </c>
      <c r="Z567" s="62" t="e">
        <f t="array" ref="Z567">_xlfn.IFS(H567=1,2,H567=3,1)</f>
        <v>#N/A</v>
      </c>
      <c r="AA567" s="62" t="e">
        <f t="shared" si="244"/>
        <v>#N/A</v>
      </c>
      <c r="AB567" s="62" t="e">
        <f t="shared" si="235"/>
        <v>#N/A</v>
      </c>
      <c r="AC567" s="62" t="e">
        <f t="shared" si="245"/>
        <v>#N/A</v>
      </c>
      <c r="AD567" s="62" t="e">
        <f t="shared" si="246"/>
        <v>#N/A</v>
      </c>
      <c r="AE567" s="62" t="e">
        <f t="shared" si="247"/>
        <v>#N/A</v>
      </c>
      <c r="AF567" s="62" t="e">
        <f t="shared" si="248"/>
        <v>#N/A</v>
      </c>
      <c r="AG567" s="62">
        <f t="shared" si="249"/>
        <v>0</v>
      </c>
      <c r="AH567" s="62" t="str">
        <f t="shared" si="250"/>
        <v/>
      </c>
      <c r="AI567" s="62">
        <f t="shared" si="251"/>
        <v>0</v>
      </c>
      <c r="AJ567" s="62" t="e">
        <f t="shared" si="252"/>
        <v>#VALUE!</v>
      </c>
      <c r="AK567" s="62" t="e">
        <f t="shared" si="253"/>
        <v>#N/A</v>
      </c>
      <c r="AL567" s="62" t="e">
        <f t="shared" si="254"/>
        <v>#N/A</v>
      </c>
      <c r="AM567" s="62">
        <f t="shared" si="255"/>
        <v>0</v>
      </c>
      <c r="AN567" s="62">
        <f t="shared" si="256"/>
        <v>0</v>
      </c>
      <c r="AO567" s="62"/>
      <c r="AP567" s="62" t="e">
        <f t="shared" si="257"/>
        <v>#N/A</v>
      </c>
      <c r="AQ567" s="62" t="e">
        <f t="shared" si="258"/>
        <v>#VALUE!</v>
      </c>
      <c r="AR567" s="62" t="str">
        <f t="shared" si="259"/>
        <v/>
      </c>
      <c r="AS567" s="62">
        <f t="shared" si="260"/>
        <v>0</v>
      </c>
      <c r="AT567" s="62">
        <f t="shared" si="261"/>
        <v>0</v>
      </c>
      <c r="AU567" s="62">
        <f t="shared" si="262"/>
        <v>0</v>
      </c>
    </row>
    <row r="568" spans="1:47" x14ac:dyDescent="0.2">
      <c r="A568" s="46">
        <f t="shared" si="236"/>
        <v>0</v>
      </c>
      <c r="B568" s="62" t="e">
        <f t="shared" si="237"/>
        <v>#N/A</v>
      </c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2">
        <f t="shared" si="238"/>
        <v>0</v>
      </c>
      <c r="N568" s="60"/>
      <c r="O568" s="60"/>
      <c r="P568" s="60" t="e">
        <f t="shared" si="239"/>
        <v>#N/A</v>
      </c>
      <c r="Q568" s="178"/>
      <c r="R568" s="60"/>
      <c r="S568" s="60"/>
      <c r="T568" s="60"/>
      <c r="U568" s="46" t="e">
        <f t="shared" si="240"/>
        <v>#N/A</v>
      </c>
      <c r="V568" s="62" t="e">
        <f t="shared" si="241"/>
        <v>#N/A</v>
      </c>
      <c r="W568" s="62" t="e">
        <f t="shared" si="263"/>
        <v>#N/A</v>
      </c>
      <c r="X568" s="62" t="e">
        <f t="shared" si="242"/>
        <v>#N/A</v>
      </c>
      <c r="Y568" s="62" t="e">
        <f t="shared" si="243"/>
        <v>#N/A</v>
      </c>
      <c r="Z568" s="62" t="e">
        <f t="array" ref="Z568">_xlfn.IFS(H568=1,2,H568=3,1)</f>
        <v>#N/A</v>
      </c>
      <c r="AA568" s="62" t="e">
        <f t="shared" si="244"/>
        <v>#N/A</v>
      </c>
      <c r="AB568" s="62" t="e">
        <f t="shared" si="235"/>
        <v>#N/A</v>
      </c>
      <c r="AC568" s="62" t="e">
        <f t="shared" si="245"/>
        <v>#N/A</v>
      </c>
      <c r="AD568" s="62" t="e">
        <f t="shared" si="246"/>
        <v>#N/A</v>
      </c>
      <c r="AE568" s="62" t="e">
        <f t="shared" si="247"/>
        <v>#N/A</v>
      </c>
      <c r="AF568" s="62" t="e">
        <f t="shared" si="248"/>
        <v>#N/A</v>
      </c>
      <c r="AG568" s="62">
        <f t="shared" si="249"/>
        <v>0</v>
      </c>
      <c r="AH568" s="62" t="str">
        <f t="shared" si="250"/>
        <v/>
      </c>
      <c r="AI568" s="62">
        <f t="shared" si="251"/>
        <v>0</v>
      </c>
      <c r="AJ568" s="62" t="e">
        <f t="shared" si="252"/>
        <v>#VALUE!</v>
      </c>
      <c r="AK568" s="62" t="e">
        <f t="shared" si="253"/>
        <v>#N/A</v>
      </c>
      <c r="AL568" s="62" t="e">
        <f t="shared" si="254"/>
        <v>#N/A</v>
      </c>
      <c r="AM568" s="62">
        <f t="shared" si="255"/>
        <v>0</v>
      </c>
      <c r="AN568" s="62">
        <f t="shared" si="256"/>
        <v>0</v>
      </c>
      <c r="AO568" s="62"/>
      <c r="AP568" s="62" t="e">
        <f t="shared" si="257"/>
        <v>#N/A</v>
      </c>
      <c r="AQ568" s="62" t="e">
        <f t="shared" si="258"/>
        <v>#VALUE!</v>
      </c>
      <c r="AR568" s="62" t="str">
        <f t="shared" si="259"/>
        <v/>
      </c>
      <c r="AS568" s="62">
        <f t="shared" si="260"/>
        <v>0</v>
      </c>
      <c r="AT568" s="62">
        <f t="shared" si="261"/>
        <v>0</v>
      </c>
      <c r="AU568" s="62">
        <f t="shared" si="262"/>
        <v>0</v>
      </c>
    </row>
    <row r="569" spans="1:47" x14ac:dyDescent="0.2">
      <c r="A569" s="46">
        <f t="shared" si="236"/>
        <v>0</v>
      </c>
      <c r="B569" s="62" t="e">
        <f t="shared" si="237"/>
        <v>#N/A</v>
      </c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2">
        <f t="shared" si="238"/>
        <v>0</v>
      </c>
      <c r="N569" s="60"/>
      <c r="O569" s="60"/>
      <c r="P569" s="60" t="e">
        <f t="shared" si="239"/>
        <v>#N/A</v>
      </c>
      <c r="Q569" s="178"/>
      <c r="R569" s="60"/>
      <c r="S569" s="60"/>
      <c r="T569" s="60"/>
      <c r="U569" s="46" t="e">
        <f t="shared" si="240"/>
        <v>#N/A</v>
      </c>
      <c r="V569" s="62" t="e">
        <f t="shared" si="241"/>
        <v>#N/A</v>
      </c>
      <c r="W569" s="62" t="e">
        <f t="shared" si="263"/>
        <v>#N/A</v>
      </c>
      <c r="X569" s="62" t="e">
        <f t="shared" si="242"/>
        <v>#N/A</v>
      </c>
      <c r="Y569" s="62" t="e">
        <f t="shared" si="243"/>
        <v>#N/A</v>
      </c>
      <c r="Z569" s="62" t="e">
        <f t="array" ref="Z569">_xlfn.IFS(H569=1,2,H569=3,1)</f>
        <v>#N/A</v>
      </c>
      <c r="AA569" s="62" t="e">
        <f t="shared" si="244"/>
        <v>#N/A</v>
      </c>
      <c r="AB569" s="62" t="e">
        <f t="shared" si="235"/>
        <v>#N/A</v>
      </c>
      <c r="AC569" s="62" t="e">
        <f t="shared" si="245"/>
        <v>#N/A</v>
      </c>
      <c r="AD569" s="62" t="e">
        <f t="shared" si="246"/>
        <v>#N/A</v>
      </c>
      <c r="AE569" s="62" t="e">
        <f t="shared" si="247"/>
        <v>#N/A</v>
      </c>
      <c r="AF569" s="62" t="e">
        <f t="shared" si="248"/>
        <v>#N/A</v>
      </c>
      <c r="AG569" s="62">
        <f t="shared" si="249"/>
        <v>0</v>
      </c>
      <c r="AH569" s="62" t="str">
        <f t="shared" si="250"/>
        <v/>
      </c>
      <c r="AI569" s="62">
        <f t="shared" si="251"/>
        <v>0</v>
      </c>
      <c r="AJ569" s="62" t="e">
        <f t="shared" si="252"/>
        <v>#VALUE!</v>
      </c>
      <c r="AK569" s="62" t="e">
        <f t="shared" si="253"/>
        <v>#N/A</v>
      </c>
      <c r="AL569" s="62" t="e">
        <f t="shared" si="254"/>
        <v>#N/A</v>
      </c>
      <c r="AM569" s="62">
        <f t="shared" si="255"/>
        <v>0</v>
      </c>
      <c r="AN569" s="62">
        <f t="shared" si="256"/>
        <v>0</v>
      </c>
      <c r="AO569" s="62"/>
      <c r="AP569" s="62" t="e">
        <f t="shared" si="257"/>
        <v>#N/A</v>
      </c>
      <c r="AQ569" s="62" t="e">
        <f t="shared" si="258"/>
        <v>#VALUE!</v>
      </c>
      <c r="AR569" s="62" t="str">
        <f t="shared" si="259"/>
        <v/>
      </c>
      <c r="AS569" s="62">
        <f t="shared" si="260"/>
        <v>0</v>
      </c>
      <c r="AT569" s="62">
        <f t="shared" si="261"/>
        <v>0</v>
      </c>
      <c r="AU569" s="62">
        <f t="shared" si="262"/>
        <v>0</v>
      </c>
    </row>
    <row r="570" spans="1:47" x14ac:dyDescent="0.2">
      <c r="A570" s="46">
        <f t="shared" si="236"/>
        <v>0</v>
      </c>
      <c r="B570" s="62" t="e">
        <f t="shared" si="237"/>
        <v>#N/A</v>
      </c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2">
        <f t="shared" si="238"/>
        <v>0</v>
      </c>
      <c r="N570" s="60"/>
      <c r="O570" s="60"/>
      <c r="P570" s="60" t="e">
        <f t="shared" si="239"/>
        <v>#N/A</v>
      </c>
      <c r="Q570" s="178"/>
      <c r="R570" s="60"/>
      <c r="S570" s="60"/>
      <c r="T570" s="60"/>
      <c r="U570" s="46" t="e">
        <f t="shared" si="240"/>
        <v>#N/A</v>
      </c>
      <c r="V570" s="62" t="e">
        <f t="shared" si="241"/>
        <v>#N/A</v>
      </c>
      <c r="W570" s="62" t="e">
        <f t="shared" si="263"/>
        <v>#N/A</v>
      </c>
      <c r="X570" s="62" t="e">
        <f t="shared" si="242"/>
        <v>#N/A</v>
      </c>
      <c r="Y570" s="62" t="e">
        <f t="shared" si="243"/>
        <v>#N/A</v>
      </c>
      <c r="Z570" s="62" t="e">
        <f t="array" ref="Z570">_xlfn.IFS(H570=1,2,H570=3,1)</f>
        <v>#N/A</v>
      </c>
      <c r="AA570" s="62" t="e">
        <f t="shared" si="244"/>
        <v>#N/A</v>
      </c>
      <c r="AB570" s="62" t="e">
        <f t="shared" si="235"/>
        <v>#N/A</v>
      </c>
      <c r="AC570" s="62" t="e">
        <f t="shared" si="245"/>
        <v>#N/A</v>
      </c>
      <c r="AD570" s="62" t="e">
        <f t="shared" si="246"/>
        <v>#N/A</v>
      </c>
      <c r="AE570" s="62" t="e">
        <f t="shared" si="247"/>
        <v>#N/A</v>
      </c>
      <c r="AF570" s="62" t="e">
        <f t="shared" si="248"/>
        <v>#N/A</v>
      </c>
      <c r="AG570" s="62">
        <f t="shared" si="249"/>
        <v>0</v>
      </c>
      <c r="AH570" s="62" t="str">
        <f t="shared" si="250"/>
        <v/>
      </c>
      <c r="AI570" s="62">
        <f t="shared" si="251"/>
        <v>0</v>
      </c>
      <c r="AJ570" s="62" t="e">
        <f t="shared" si="252"/>
        <v>#VALUE!</v>
      </c>
      <c r="AK570" s="62" t="e">
        <f t="shared" si="253"/>
        <v>#N/A</v>
      </c>
      <c r="AL570" s="62" t="e">
        <f t="shared" si="254"/>
        <v>#N/A</v>
      </c>
      <c r="AM570" s="62">
        <f t="shared" si="255"/>
        <v>0</v>
      </c>
      <c r="AN570" s="62">
        <f t="shared" si="256"/>
        <v>0</v>
      </c>
      <c r="AO570" s="62"/>
      <c r="AP570" s="62" t="e">
        <f t="shared" si="257"/>
        <v>#N/A</v>
      </c>
      <c r="AQ570" s="62" t="e">
        <f t="shared" si="258"/>
        <v>#VALUE!</v>
      </c>
      <c r="AR570" s="62" t="str">
        <f t="shared" si="259"/>
        <v/>
      </c>
      <c r="AS570" s="62">
        <f t="shared" si="260"/>
        <v>0</v>
      </c>
      <c r="AT570" s="62">
        <f t="shared" si="261"/>
        <v>0</v>
      </c>
      <c r="AU570" s="62">
        <f t="shared" si="262"/>
        <v>0</v>
      </c>
    </row>
    <row r="571" spans="1:47" x14ac:dyDescent="0.2">
      <c r="A571" s="46">
        <f t="shared" si="236"/>
        <v>0</v>
      </c>
      <c r="B571" s="62" t="e">
        <f t="shared" si="237"/>
        <v>#N/A</v>
      </c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2">
        <f t="shared" si="238"/>
        <v>0</v>
      </c>
      <c r="N571" s="60"/>
      <c r="O571" s="60"/>
      <c r="P571" s="60" t="e">
        <f t="shared" si="239"/>
        <v>#N/A</v>
      </c>
      <c r="Q571" s="178"/>
      <c r="R571" s="60"/>
      <c r="S571" s="60"/>
      <c r="T571" s="60"/>
      <c r="U571" s="46" t="e">
        <f t="shared" si="240"/>
        <v>#N/A</v>
      </c>
      <c r="V571" s="62" t="e">
        <f t="shared" si="241"/>
        <v>#N/A</v>
      </c>
      <c r="W571" s="62" t="e">
        <f t="shared" si="263"/>
        <v>#N/A</v>
      </c>
      <c r="X571" s="62" t="e">
        <f t="shared" si="242"/>
        <v>#N/A</v>
      </c>
      <c r="Y571" s="62" t="e">
        <f t="shared" si="243"/>
        <v>#N/A</v>
      </c>
      <c r="Z571" s="62" t="e">
        <f t="array" ref="Z571">_xlfn.IFS(H571=1,2,H571=3,1)</f>
        <v>#N/A</v>
      </c>
      <c r="AA571" s="62" t="e">
        <f t="shared" si="244"/>
        <v>#N/A</v>
      </c>
      <c r="AB571" s="62" t="e">
        <f t="shared" ref="AB571:AB634" si="264">Z571*(X571*I571/W571+Y571*I571*AA571/1000)*U571</f>
        <v>#N/A</v>
      </c>
      <c r="AC571" s="62" t="e">
        <f t="shared" si="245"/>
        <v>#N/A</v>
      </c>
      <c r="AD571" s="62" t="e">
        <f t="shared" si="246"/>
        <v>#N/A</v>
      </c>
      <c r="AE571" s="62" t="e">
        <f t="shared" si="247"/>
        <v>#N/A</v>
      </c>
      <c r="AF571" s="62" t="e">
        <f t="shared" si="248"/>
        <v>#N/A</v>
      </c>
      <c r="AG571" s="62">
        <f t="shared" si="249"/>
        <v>0</v>
      </c>
      <c r="AH571" s="62" t="str">
        <f t="shared" si="250"/>
        <v/>
      </c>
      <c r="AI571" s="62">
        <f t="shared" si="251"/>
        <v>0</v>
      </c>
      <c r="AJ571" s="62" t="e">
        <f t="shared" si="252"/>
        <v>#VALUE!</v>
      </c>
      <c r="AK571" s="62" t="e">
        <f t="shared" si="253"/>
        <v>#N/A</v>
      </c>
      <c r="AL571" s="62" t="e">
        <f t="shared" si="254"/>
        <v>#N/A</v>
      </c>
      <c r="AM571" s="62">
        <f t="shared" si="255"/>
        <v>0</v>
      </c>
      <c r="AN571" s="62">
        <f t="shared" si="256"/>
        <v>0</v>
      </c>
      <c r="AO571" s="62"/>
      <c r="AP571" s="62" t="e">
        <f t="shared" si="257"/>
        <v>#N/A</v>
      </c>
      <c r="AQ571" s="62" t="e">
        <f t="shared" si="258"/>
        <v>#VALUE!</v>
      </c>
      <c r="AR571" s="62" t="str">
        <f t="shared" si="259"/>
        <v/>
      </c>
      <c r="AS571" s="62">
        <f t="shared" si="260"/>
        <v>0</v>
      </c>
      <c r="AT571" s="62">
        <f t="shared" si="261"/>
        <v>0</v>
      </c>
      <c r="AU571" s="62">
        <f t="shared" si="262"/>
        <v>0</v>
      </c>
    </row>
    <row r="572" spans="1:47" x14ac:dyDescent="0.2">
      <c r="A572" s="46">
        <f t="shared" si="236"/>
        <v>0</v>
      </c>
      <c r="B572" s="62" t="e">
        <f t="shared" si="237"/>
        <v>#N/A</v>
      </c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2">
        <f t="shared" si="238"/>
        <v>0</v>
      </c>
      <c r="N572" s="60"/>
      <c r="O572" s="60"/>
      <c r="P572" s="60" t="e">
        <f t="shared" si="239"/>
        <v>#N/A</v>
      </c>
      <c r="Q572" s="178"/>
      <c r="R572" s="60"/>
      <c r="S572" s="60"/>
      <c r="T572" s="60"/>
      <c r="U572" s="46" t="e">
        <f t="shared" si="240"/>
        <v>#N/A</v>
      </c>
      <c r="V572" s="62" t="e">
        <f t="shared" si="241"/>
        <v>#N/A</v>
      </c>
      <c r="W572" s="62" t="e">
        <f t="shared" si="263"/>
        <v>#N/A</v>
      </c>
      <c r="X572" s="62" t="e">
        <f t="shared" si="242"/>
        <v>#N/A</v>
      </c>
      <c r="Y572" s="62" t="e">
        <f t="shared" si="243"/>
        <v>#N/A</v>
      </c>
      <c r="Z572" s="62" t="e">
        <f t="array" ref="Z572">_xlfn.IFS(H572=1,2,H572=3,1)</f>
        <v>#N/A</v>
      </c>
      <c r="AA572" s="62" t="e">
        <f t="shared" si="244"/>
        <v>#N/A</v>
      </c>
      <c r="AB572" s="62" t="e">
        <f t="shared" si="264"/>
        <v>#N/A</v>
      </c>
      <c r="AC572" s="62" t="e">
        <f t="shared" si="245"/>
        <v>#N/A</v>
      </c>
      <c r="AD572" s="62" t="e">
        <f t="shared" si="246"/>
        <v>#N/A</v>
      </c>
      <c r="AE572" s="62" t="e">
        <f t="shared" si="247"/>
        <v>#N/A</v>
      </c>
      <c r="AF572" s="62" t="e">
        <f t="shared" si="248"/>
        <v>#N/A</v>
      </c>
      <c r="AG572" s="62">
        <f t="shared" si="249"/>
        <v>0</v>
      </c>
      <c r="AH572" s="62" t="str">
        <f t="shared" si="250"/>
        <v/>
      </c>
      <c r="AI572" s="62">
        <f t="shared" si="251"/>
        <v>0</v>
      </c>
      <c r="AJ572" s="62" t="e">
        <f t="shared" si="252"/>
        <v>#VALUE!</v>
      </c>
      <c r="AK572" s="62" t="e">
        <f t="shared" si="253"/>
        <v>#N/A</v>
      </c>
      <c r="AL572" s="62" t="e">
        <f t="shared" si="254"/>
        <v>#N/A</v>
      </c>
      <c r="AM572" s="62">
        <f t="shared" si="255"/>
        <v>0</v>
      </c>
      <c r="AN572" s="62">
        <f t="shared" si="256"/>
        <v>0</v>
      </c>
      <c r="AO572" s="62"/>
      <c r="AP572" s="62" t="e">
        <f t="shared" si="257"/>
        <v>#N/A</v>
      </c>
      <c r="AQ572" s="62" t="e">
        <f t="shared" si="258"/>
        <v>#VALUE!</v>
      </c>
      <c r="AR572" s="62" t="str">
        <f t="shared" si="259"/>
        <v/>
      </c>
      <c r="AS572" s="62">
        <f t="shared" si="260"/>
        <v>0</v>
      </c>
      <c r="AT572" s="62">
        <f t="shared" si="261"/>
        <v>0</v>
      </c>
      <c r="AU572" s="62">
        <f t="shared" si="262"/>
        <v>0</v>
      </c>
    </row>
    <row r="573" spans="1:47" x14ac:dyDescent="0.2">
      <c r="A573" s="46">
        <f t="shared" si="236"/>
        <v>0</v>
      </c>
      <c r="B573" s="62" t="e">
        <f t="shared" si="237"/>
        <v>#N/A</v>
      </c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2">
        <f t="shared" si="238"/>
        <v>0</v>
      </c>
      <c r="N573" s="60"/>
      <c r="O573" s="60"/>
      <c r="P573" s="60" t="e">
        <f t="shared" si="239"/>
        <v>#N/A</v>
      </c>
      <c r="Q573" s="178"/>
      <c r="R573" s="60"/>
      <c r="S573" s="60"/>
      <c r="T573" s="60"/>
      <c r="U573" s="46" t="e">
        <f t="shared" si="240"/>
        <v>#N/A</v>
      </c>
      <c r="V573" s="62" t="e">
        <f t="shared" si="241"/>
        <v>#N/A</v>
      </c>
      <c r="W573" s="62" t="e">
        <f t="shared" si="263"/>
        <v>#N/A</v>
      </c>
      <c r="X573" s="62" t="e">
        <f t="shared" si="242"/>
        <v>#N/A</v>
      </c>
      <c r="Y573" s="62" t="e">
        <f t="shared" si="243"/>
        <v>#N/A</v>
      </c>
      <c r="Z573" s="62" t="e">
        <f t="array" ref="Z573">_xlfn.IFS(H573=1,2,H573=3,1)</f>
        <v>#N/A</v>
      </c>
      <c r="AA573" s="62" t="e">
        <f t="shared" si="244"/>
        <v>#N/A</v>
      </c>
      <c r="AB573" s="62" t="e">
        <f t="shared" si="264"/>
        <v>#N/A</v>
      </c>
      <c r="AC573" s="62" t="e">
        <f t="shared" si="245"/>
        <v>#N/A</v>
      </c>
      <c r="AD573" s="62" t="e">
        <f t="shared" si="246"/>
        <v>#N/A</v>
      </c>
      <c r="AE573" s="62" t="e">
        <f t="shared" si="247"/>
        <v>#N/A</v>
      </c>
      <c r="AF573" s="62" t="e">
        <f t="shared" si="248"/>
        <v>#N/A</v>
      </c>
      <c r="AG573" s="62">
        <f t="shared" si="249"/>
        <v>0</v>
      </c>
      <c r="AH573" s="62" t="str">
        <f t="shared" si="250"/>
        <v/>
      </c>
      <c r="AI573" s="62">
        <f t="shared" si="251"/>
        <v>0</v>
      </c>
      <c r="AJ573" s="62" t="e">
        <f t="shared" si="252"/>
        <v>#VALUE!</v>
      </c>
      <c r="AK573" s="62" t="e">
        <f t="shared" si="253"/>
        <v>#N/A</v>
      </c>
      <c r="AL573" s="62" t="e">
        <f t="shared" si="254"/>
        <v>#N/A</v>
      </c>
      <c r="AM573" s="62">
        <f t="shared" si="255"/>
        <v>0</v>
      </c>
      <c r="AN573" s="62">
        <f t="shared" si="256"/>
        <v>0</v>
      </c>
      <c r="AO573" s="62"/>
      <c r="AP573" s="62" t="e">
        <f t="shared" si="257"/>
        <v>#N/A</v>
      </c>
      <c r="AQ573" s="62" t="e">
        <f t="shared" si="258"/>
        <v>#VALUE!</v>
      </c>
      <c r="AR573" s="62" t="str">
        <f t="shared" si="259"/>
        <v/>
      </c>
      <c r="AS573" s="62">
        <f t="shared" si="260"/>
        <v>0</v>
      </c>
      <c r="AT573" s="62">
        <f t="shared" si="261"/>
        <v>0</v>
      </c>
      <c r="AU573" s="62">
        <f t="shared" si="262"/>
        <v>0</v>
      </c>
    </row>
    <row r="574" spans="1:47" x14ac:dyDescent="0.2">
      <c r="A574" s="46">
        <f t="shared" si="236"/>
        <v>0</v>
      </c>
      <c r="B574" s="62" t="e">
        <f t="shared" si="237"/>
        <v>#N/A</v>
      </c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2">
        <f t="shared" si="238"/>
        <v>0</v>
      </c>
      <c r="N574" s="60"/>
      <c r="O574" s="60"/>
      <c r="P574" s="60" t="e">
        <f t="shared" si="239"/>
        <v>#N/A</v>
      </c>
      <c r="Q574" s="178"/>
      <c r="R574" s="60"/>
      <c r="S574" s="60"/>
      <c r="T574" s="60"/>
      <c r="U574" s="46" t="e">
        <f t="shared" si="240"/>
        <v>#N/A</v>
      </c>
      <c r="V574" s="62" t="e">
        <f t="shared" si="241"/>
        <v>#N/A</v>
      </c>
      <c r="W574" s="62" t="e">
        <f t="shared" si="263"/>
        <v>#N/A</v>
      </c>
      <c r="X574" s="62" t="e">
        <f t="shared" si="242"/>
        <v>#N/A</v>
      </c>
      <c r="Y574" s="62" t="e">
        <f t="shared" si="243"/>
        <v>#N/A</v>
      </c>
      <c r="Z574" s="62" t="e">
        <f t="array" ref="Z574">_xlfn.IFS(H574=1,2,H574=3,1)</f>
        <v>#N/A</v>
      </c>
      <c r="AA574" s="62" t="e">
        <f t="shared" si="244"/>
        <v>#N/A</v>
      </c>
      <c r="AB574" s="62" t="e">
        <f t="shared" si="264"/>
        <v>#N/A</v>
      </c>
      <c r="AC574" s="62" t="e">
        <f t="shared" si="245"/>
        <v>#N/A</v>
      </c>
      <c r="AD574" s="62" t="e">
        <f t="shared" si="246"/>
        <v>#N/A</v>
      </c>
      <c r="AE574" s="62" t="e">
        <f t="shared" si="247"/>
        <v>#N/A</v>
      </c>
      <c r="AF574" s="62" t="e">
        <f t="shared" si="248"/>
        <v>#N/A</v>
      </c>
      <c r="AG574" s="62">
        <f t="shared" si="249"/>
        <v>0</v>
      </c>
      <c r="AH574" s="62" t="str">
        <f t="shared" si="250"/>
        <v/>
      </c>
      <c r="AI574" s="62">
        <f t="shared" si="251"/>
        <v>0</v>
      </c>
      <c r="AJ574" s="62" t="e">
        <f t="shared" si="252"/>
        <v>#VALUE!</v>
      </c>
      <c r="AK574" s="62" t="e">
        <f t="shared" si="253"/>
        <v>#N/A</v>
      </c>
      <c r="AL574" s="62" t="e">
        <f t="shared" si="254"/>
        <v>#N/A</v>
      </c>
      <c r="AM574" s="62">
        <f t="shared" si="255"/>
        <v>0</v>
      </c>
      <c r="AN574" s="62">
        <f t="shared" si="256"/>
        <v>0</v>
      </c>
      <c r="AO574" s="62"/>
      <c r="AP574" s="62" t="e">
        <f t="shared" si="257"/>
        <v>#N/A</v>
      </c>
      <c r="AQ574" s="62" t="e">
        <f t="shared" si="258"/>
        <v>#VALUE!</v>
      </c>
      <c r="AR574" s="62" t="str">
        <f t="shared" si="259"/>
        <v/>
      </c>
      <c r="AS574" s="62">
        <f t="shared" si="260"/>
        <v>0</v>
      </c>
      <c r="AT574" s="62">
        <f t="shared" si="261"/>
        <v>0</v>
      </c>
      <c r="AU574" s="62">
        <f t="shared" si="262"/>
        <v>0</v>
      </c>
    </row>
    <row r="575" spans="1:47" x14ac:dyDescent="0.2">
      <c r="A575" s="46">
        <f t="shared" si="236"/>
        <v>0</v>
      </c>
      <c r="B575" s="62" t="e">
        <f t="shared" si="237"/>
        <v>#N/A</v>
      </c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2">
        <f t="shared" si="238"/>
        <v>0</v>
      </c>
      <c r="N575" s="60"/>
      <c r="O575" s="60"/>
      <c r="P575" s="60" t="e">
        <f t="shared" si="239"/>
        <v>#N/A</v>
      </c>
      <c r="Q575" s="178"/>
      <c r="R575" s="60"/>
      <c r="S575" s="60"/>
      <c r="T575" s="60"/>
      <c r="U575" s="46" t="e">
        <f t="shared" si="240"/>
        <v>#N/A</v>
      </c>
      <c r="V575" s="62" t="e">
        <f t="shared" si="241"/>
        <v>#N/A</v>
      </c>
      <c r="W575" s="62" t="e">
        <f t="shared" si="263"/>
        <v>#N/A</v>
      </c>
      <c r="X575" s="62" t="e">
        <f t="shared" si="242"/>
        <v>#N/A</v>
      </c>
      <c r="Y575" s="62" t="e">
        <f t="shared" si="243"/>
        <v>#N/A</v>
      </c>
      <c r="Z575" s="62" t="e">
        <f t="array" ref="Z575">_xlfn.IFS(H575=1,2,H575=3,1)</f>
        <v>#N/A</v>
      </c>
      <c r="AA575" s="62" t="e">
        <f t="shared" si="244"/>
        <v>#N/A</v>
      </c>
      <c r="AB575" s="62" t="e">
        <f t="shared" si="264"/>
        <v>#N/A</v>
      </c>
      <c r="AC575" s="62" t="e">
        <f t="shared" si="245"/>
        <v>#N/A</v>
      </c>
      <c r="AD575" s="62" t="e">
        <f t="shared" si="246"/>
        <v>#N/A</v>
      </c>
      <c r="AE575" s="62" t="e">
        <f t="shared" si="247"/>
        <v>#N/A</v>
      </c>
      <c r="AF575" s="62" t="e">
        <f t="shared" si="248"/>
        <v>#N/A</v>
      </c>
      <c r="AG575" s="62">
        <f t="shared" si="249"/>
        <v>0</v>
      </c>
      <c r="AH575" s="62" t="str">
        <f t="shared" si="250"/>
        <v/>
      </c>
      <c r="AI575" s="62">
        <f t="shared" si="251"/>
        <v>0</v>
      </c>
      <c r="AJ575" s="62" t="e">
        <f t="shared" si="252"/>
        <v>#VALUE!</v>
      </c>
      <c r="AK575" s="62" t="e">
        <f t="shared" si="253"/>
        <v>#N/A</v>
      </c>
      <c r="AL575" s="62" t="e">
        <f t="shared" si="254"/>
        <v>#N/A</v>
      </c>
      <c r="AM575" s="62">
        <f t="shared" si="255"/>
        <v>0</v>
      </c>
      <c r="AN575" s="62">
        <f t="shared" si="256"/>
        <v>0</v>
      </c>
      <c r="AO575" s="62"/>
      <c r="AP575" s="62" t="e">
        <f t="shared" si="257"/>
        <v>#N/A</v>
      </c>
      <c r="AQ575" s="62" t="e">
        <f t="shared" si="258"/>
        <v>#VALUE!</v>
      </c>
      <c r="AR575" s="62" t="str">
        <f t="shared" si="259"/>
        <v/>
      </c>
      <c r="AS575" s="62">
        <f t="shared" si="260"/>
        <v>0</v>
      </c>
      <c r="AT575" s="62">
        <f t="shared" si="261"/>
        <v>0</v>
      </c>
      <c r="AU575" s="62">
        <f t="shared" si="262"/>
        <v>0</v>
      </c>
    </row>
    <row r="576" spans="1:47" x14ac:dyDescent="0.2">
      <c r="A576" s="46">
        <f t="shared" si="236"/>
        <v>0</v>
      </c>
      <c r="B576" s="62" t="e">
        <f t="shared" si="237"/>
        <v>#N/A</v>
      </c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2">
        <f t="shared" si="238"/>
        <v>0</v>
      </c>
      <c r="N576" s="60"/>
      <c r="O576" s="60"/>
      <c r="P576" s="60" t="e">
        <f t="shared" si="239"/>
        <v>#N/A</v>
      </c>
      <c r="Q576" s="178"/>
      <c r="R576" s="60"/>
      <c r="S576" s="60"/>
      <c r="T576" s="60"/>
      <c r="U576" s="46" t="e">
        <f t="shared" si="240"/>
        <v>#N/A</v>
      </c>
      <c r="V576" s="62" t="e">
        <f t="shared" si="241"/>
        <v>#N/A</v>
      </c>
      <c r="W576" s="62" t="e">
        <f t="shared" si="263"/>
        <v>#N/A</v>
      </c>
      <c r="X576" s="62" t="e">
        <f t="shared" si="242"/>
        <v>#N/A</v>
      </c>
      <c r="Y576" s="62" t="e">
        <f t="shared" si="243"/>
        <v>#N/A</v>
      </c>
      <c r="Z576" s="62" t="e">
        <f t="array" ref="Z576">_xlfn.IFS(H576=1,2,H576=3,1)</f>
        <v>#N/A</v>
      </c>
      <c r="AA576" s="62" t="e">
        <f t="shared" si="244"/>
        <v>#N/A</v>
      </c>
      <c r="AB576" s="62" t="e">
        <f t="shared" si="264"/>
        <v>#N/A</v>
      </c>
      <c r="AC576" s="62" t="e">
        <f t="shared" si="245"/>
        <v>#N/A</v>
      </c>
      <c r="AD576" s="62" t="e">
        <f t="shared" si="246"/>
        <v>#N/A</v>
      </c>
      <c r="AE576" s="62" t="e">
        <f t="shared" si="247"/>
        <v>#N/A</v>
      </c>
      <c r="AF576" s="62" t="e">
        <f t="shared" si="248"/>
        <v>#N/A</v>
      </c>
      <c r="AG576" s="62">
        <f t="shared" si="249"/>
        <v>0</v>
      </c>
      <c r="AH576" s="62" t="str">
        <f t="shared" si="250"/>
        <v/>
      </c>
      <c r="AI576" s="62">
        <f t="shared" si="251"/>
        <v>0</v>
      </c>
      <c r="AJ576" s="62" t="e">
        <f t="shared" si="252"/>
        <v>#VALUE!</v>
      </c>
      <c r="AK576" s="62" t="e">
        <f t="shared" si="253"/>
        <v>#N/A</v>
      </c>
      <c r="AL576" s="62" t="e">
        <f t="shared" si="254"/>
        <v>#N/A</v>
      </c>
      <c r="AM576" s="62">
        <f t="shared" si="255"/>
        <v>0</v>
      </c>
      <c r="AN576" s="62">
        <f t="shared" si="256"/>
        <v>0</v>
      </c>
      <c r="AO576" s="62"/>
      <c r="AP576" s="62" t="e">
        <f t="shared" si="257"/>
        <v>#N/A</v>
      </c>
      <c r="AQ576" s="62" t="e">
        <f t="shared" si="258"/>
        <v>#VALUE!</v>
      </c>
      <c r="AR576" s="62" t="str">
        <f t="shared" si="259"/>
        <v/>
      </c>
      <c r="AS576" s="62">
        <f t="shared" si="260"/>
        <v>0</v>
      </c>
      <c r="AT576" s="62">
        <f t="shared" si="261"/>
        <v>0</v>
      </c>
      <c r="AU576" s="62">
        <f t="shared" si="262"/>
        <v>0</v>
      </c>
    </row>
    <row r="577" spans="1:47" x14ac:dyDescent="0.2">
      <c r="A577" s="46">
        <f t="shared" si="236"/>
        <v>0</v>
      </c>
      <c r="B577" s="62" t="e">
        <f t="shared" si="237"/>
        <v>#N/A</v>
      </c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2">
        <f t="shared" si="238"/>
        <v>0</v>
      </c>
      <c r="N577" s="60"/>
      <c r="O577" s="60"/>
      <c r="P577" s="60" t="e">
        <f t="shared" si="239"/>
        <v>#N/A</v>
      </c>
      <c r="Q577" s="178"/>
      <c r="R577" s="60"/>
      <c r="S577" s="60"/>
      <c r="T577" s="60"/>
      <c r="U577" s="46" t="e">
        <f t="shared" si="240"/>
        <v>#N/A</v>
      </c>
      <c r="V577" s="62" t="e">
        <f t="shared" si="241"/>
        <v>#N/A</v>
      </c>
      <c r="W577" s="62" t="e">
        <f t="shared" si="263"/>
        <v>#N/A</v>
      </c>
      <c r="X577" s="62" t="e">
        <f t="shared" si="242"/>
        <v>#N/A</v>
      </c>
      <c r="Y577" s="62" t="e">
        <f t="shared" si="243"/>
        <v>#N/A</v>
      </c>
      <c r="Z577" s="62" t="e">
        <f t="array" ref="Z577">_xlfn.IFS(H577=1,2,H577=3,1)</f>
        <v>#N/A</v>
      </c>
      <c r="AA577" s="62" t="e">
        <f t="shared" si="244"/>
        <v>#N/A</v>
      </c>
      <c r="AB577" s="62" t="e">
        <f t="shared" si="264"/>
        <v>#N/A</v>
      </c>
      <c r="AC577" s="62" t="e">
        <f t="shared" si="245"/>
        <v>#N/A</v>
      </c>
      <c r="AD577" s="62" t="e">
        <f t="shared" si="246"/>
        <v>#N/A</v>
      </c>
      <c r="AE577" s="62" t="e">
        <f t="shared" si="247"/>
        <v>#N/A</v>
      </c>
      <c r="AF577" s="62" t="e">
        <f t="shared" si="248"/>
        <v>#N/A</v>
      </c>
      <c r="AG577" s="62">
        <f t="shared" si="249"/>
        <v>0</v>
      </c>
      <c r="AH577" s="62" t="str">
        <f t="shared" si="250"/>
        <v/>
      </c>
      <c r="AI577" s="62">
        <f t="shared" si="251"/>
        <v>0</v>
      </c>
      <c r="AJ577" s="62" t="e">
        <f t="shared" si="252"/>
        <v>#VALUE!</v>
      </c>
      <c r="AK577" s="62" t="e">
        <f t="shared" si="253"/>
        <v>#N/A</v>
      </c>
      <c r="AL577" s="62" t="e">
        <f t="shared" si="254"/>
        <v>#N/A</v>
      </c>
      <c r="AM577" s="62">
        <f t="shared" si="255"/>
        <v>0</v>
      </c>
      <c r="AN577" s="62">
        <f t="shared" si="256"/>
        <v>0</v>
      </c>
      <c r="AO577" s="62"/>
      <c r="AP577" s="62" t="e">
        <f t="shared" si="257"/>
        <v>#N/A</v>
      </c>
      <c r="AQ577" s="62" t="e">
        <f t="shared" si="258"/>
        <v>#VALUE!</v>
      </c>
      <c r="AR577" s="62" t="str">
        <f t="shared" si="259"/>
        <v/>
      </c>
      <c r="AS577" s="62">
        <f t="shared" si="260"/>
        <v>0</v>
      </c>
      <c r="AT577" s="62">
        <f t="shared" si="261"/>
        <v>0</v>
      </c>
      <c r="AU577" s="62">
        <f t="shared" si="262"/>
        <v>0</v>
      </c>
    </row>
    <row r="578" spans="1:47" x14ac:dyDescent="0.2">
      <c r="A578" s="46">
        <f t="shared" si="236"/>
        <v>0</v>
      </c>
      <c r="B578" s="62" t="e">
        <f t="shared" si="237"/>
        <v>#N/A</v>
      </c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2">
        <f t="shared" si="238"/>
        <v>0</v>
      </c>
      <c r="N578" s="60"/>
      <c r="O578" s="60"/>
      <c r="P578" s="60" t="e">
        <f t="shared" si="239"/>
        <v>#N/A</v>
      </c>
      <c r="Q578" s="178"/>
      <c r="R578" s="60"/>
      <c r="S578" s="60"/>
      <c r="T578" s="60"/>
      <c r="U578" s="46" t="e">
        <f t="shared" si="240"/>
        <v>#N/A</v>
      </c>
      <c r="V578" s="62" t="e">
        <f t="shared" si="241"/>
        <v>#N/A</v>
      </c>
      <c r="W578" s="62" t="e">
        <f t="shared" si="263"/>
        <v>#N/A</v>
      </c>
      <c r="X578" s="62" t="e">
        <f t="shared" si="242"/>
        <v>#N/A</v>
      </c>
      <c r="Y578" s="62" t="e">
        <f t="shared" si="243"/>
        <v>#N/A</v>
      </c>
      <c r="Z578" s="62" t="e">
        <f t="array" ref="Z578">_xlfn.IFS(H578=1,2,H578=3,1)</f>
        <v>#N/A</v>
      </c>
      <c r="AA578" s="62" t="e">
        <f t="shared" si="244"/>
        <v>#N/A</v>
      </c>
      <c r="AB578" s="62" t="e">
        <f t="shared" si="264"/>
        <v>#N/A</v>
      </c>
      <c r="AC578" s="62" t="e">
        <f t="shared" si="245"/>
        <v>#N/A</v>
      </c>
      <c r="AD578" s="62" t="e">
        <f t="shared" si="246"/>
        <v>#N/A</v>
      </c>
      <c r="AE578" s="62" t="e">
        <f t="shared" si="247"/>
        <v>#N/A</v>
      </c>
      <c r="AF578" s="62" t="e">
        <f t="shared" si="248"/>
        <v>#N/A</v>
      </c>
      <c r="AG578" s="62">
        <f t="shared" si="249"/>
        <v>0</v>
      </c>
      <c r="AH578" s="62" t="str">
        <f t="shared" si="250"/>
        <v/>
      </c>
      <c r="AI578" s="62">
        <f t="shared" si="251"/>
        <v>0</v>
      </c>
      <c r="AJ578" s="62" t="e">
        <f t="shared" si="252"/>
        <v>#VALUE!</v>
      </c>
      <c r="AK578" s="62" t="e">
        <f t="shared" si="253"/>
        <v>#N/A</v>
      </c>
      <c r="AL578" s="62" t="e">
        <f t="shared" si="254"/>
        <v>#N/A</v>
      </c>
      <c r="AM578" s="62">
        <f t="shared" si="255"/>
        <v>0</v>
      </c>
      <c r="AN578" s="62">
        <f t="shared" si="256"/>
        <v>0</v>
      </c>
      <c r="AO578" s="62"/>
      <c r="AP578" s="62" t="e">
        <f t="shared" si="257"/>
        <v>#N/A</v>
      </c>
      <c r="AQ578" s="62" t="e">
        <f t="shared" si="258"/>
        <v>#VALUE!</v>
      </c>
      <c r="AR578" s="62" t="str">
        <f t="shared" si="259"/>
        <v/>
      </c>
      <c r="AS578" s="62">
        <f t="shared" si="260"/>
        <v>0</v>
      </c>
      <c r="AT578" s="62">
        <f t="shared" si="261"/>
        <v>0</v>
      </c>
      <c r="AU578" s="62">
        <f t="shared" si="262"/>
        <v>0</v>
      </c>
    </row>
    <row r="579" spans="1:47" x14ac:dyDescent="0.2">
      <c r="A579" s="46">
        <f t="shared" ref="A579:A642" si="265">D579</f>
        <v>0</v>
      </c>
      <c r="B579" s="62" t="e">
        <f t="shared" ref="B579:B642" si="266">IFERROR(IF(VLOOKUP(AI579,Потребители_обозначение,4,FALSE)=1,VLOOKUP(AI579,Потребители_обозначение,2,FALSE)&amp;" "&amp;VLOOKUP(AJ579,Этаж_обозначение,2,FALSE)&amp;" Пом. №"&amp;AH579,VLOOKUP(AI579,Потребители_обозначение,2,FALSE)&amp;" Шлейф №"&amp;AJ579),VLOOKUP(D579,Потребители_обозначение,2,FALSE))</f>
        <v>#N/A</v>
      </c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2">
        <f t="shared" ref="M579:M642" si="267">IFERROR(IF(VLOOKUP(AI579,Потребители_обозначение,4,FALSE)=1,VLOOKUP(AI579,Потребители_обозначение,3,FALSE)*(G579*2-1)+I579+VLOOKUP(AJ579,Этаж_обозначение,3,FALSE)+VLOOKUP(AJ579,Этаж_обозначение,4,FALSE),VLOOKUP(AI579,Потребители_обозначение,3,FALSE)*(G579*2-1)+I579),I579)</f>
        <v>0</v>
      </c>
      <c r="N579" s="60"/>
      <c r="O579" s="60"/>
      <c r="P579" s="60" t="e">
        <f t="shared" ref="P579:P642" si="268">IF(VLOOKUP(AI579,Потребители_обозначение,5,FALSE)=2,_xlfn.IFS(H579=3,VLOOKUP(E579,Справочная_двигатели,8,FALSE),H579=1,VLOOKUP(E579,Справочная_двигатели,10,TRUE)),0.95)</f>
        <v>#N/A</v>
      </c>
      <c r="Q579" s="178"/>
      <c r="R579" s="60"/>
      <c r="S579" s="60"/>
      <c r="T579" s="60"/>
      <c r="U579" s="46" t="e">
        <f t="shared" ref="U579:U642" si="269">_xlfn.IFS(H579=1,E579*1000/220,H579=3,E579/0.38/1.732)</f>
        <v>#N/A</v>
      </c>
      <c r="V579" s="62" t="e">
        <f t="shared" ref="V579:V642" si="270">IF(S579=0,VLOOKUP(U579,Автомат_номиналы,2,TRUE),S579)</f>
        <v>#N/A</v>
      </c>
      <c r="W579" s="62" t="e">
        <f t="shared" si="263"/>
        <v>#N/A</v>
      </c>
      <c r="X579" s="62" t="e">
        <f t="shared" ref="X579:X642" si="271">VLOOKUP(W579,Кабель_сопротивление,3,FALSE)</f>
        <v>#N/A</v>
      </c>
      <c r="Y579" s="62" t="e">
        <f t="shared" ref="Y579:Y642" si="272">VLOOKUP(W579,Кабель_сопротивление,2,FALSE)</f>
        <v>#N/A</v>
      </c>
      <c r="Z579" s="62" t="e">
        <f t="array" ref="Z579">_xlfn.IFS(H579=1,2,H579=3,1)</f>
        <v>#N/A</v>
      </c>
      <c r="AA579" s="62" t="e">
        <f t="shared" ref="AA579:AA642" si="273">ROUND(SIN(ACOS(P579)),2)</f>
        <v>#N/A</v>
      </c>
      <c r="AB579" s="62" t="e">
        <f t="shared" si="264"/>
        <v>#N/A</v>
      </c>
      <c r="AC579" s="62" t="e">
        <f t="shared" ref="AC579:AC642" si="274">ROUNDUP(AB579/220*100,2)</f>
        <v>#N/A</v>
      </c>
      <c r="AD579" s="62" t="e">
        <f t="shared" ref="AD579:AD642" si="275">_xlfn.IFS(H579=3,380,H579=1,220)</f>
        <v>#N/A</v>
      </c>
      <c r="AE579" s="62" t="e">
        <f t="shared" ref="AE579:AE642" si="276">VLOOKUP(N579,Кабель_обозначение,2,FALSE)</f>
        <v>#N/A</v>
      </c>
      <c r="AF579" s="62" t="e">
        <f t="shared" ref="AF579:AF642" si="277">IF(VLOOKUP(N579,Кабель_обозначение,3,FALSE)=1,AE579&amp;" ("&amp;O579&amp;"х"&amp;W579&amp;")",AE579)</f>
        <v>#N/A</v>
      </c>
      <c r="AG579" s="62">
        <f t="shared" ref="AG579:AG642" si="278">IFERROR(IF(AC579&gt;4.5,1,2),0)</f>
        <v>0</v>
      </c>
      <c r="AH579" s="62" t="str">
        <f t="shared" ref="AH579:AH642" si="279">IFERROR(LEFT(AR579,SEARCH(".",AR579)-1),AR579)</f>
        <v/>
      </c>
      <c r="AI579" s="62">
        <f t="shared" ref="AI579:AI642" si="280">IFERROR(LEFT(A579,SEARCH(".",A579)-1),A579)</f>
        <v>0</v>
      </c>
      <c r="AJ579" s="62" t="e">
        <f t="shared" ref="AJ579:AJ642" si="281">IFERROR(LEFT(AQ579,SEARCH(".",AQ579)-1),AQ579)</f>
        <v>#VALUE!</v>
      </c>
      <c r="AK579" s="62" t="e">
        <f t="shared" ref="AK579:AK642" si="282">IF(C579=0,B579,C579)</f>
        <v>#N/A</v>
      </c>
      <c r="AL579" s="62" t="e">
        <f t="shared" ref="AL579:AL642" si="283">ROUNDUP(U579,2)</f>
        <v>#N/A</v>
      </c>
      <c r="AM579" s="62">
        <f t="shared" ref="AM579:AM642" si="284">E579</f>
        <v>0</v>
      </c>
      <c r="AN579" s="62">
        <f t="shared" ref="AN579:AN642" si="285">D579</f>
        <v>0</v>
      </c>
      <c r="AO579" s="62"/>
      <c r="AP579" s="62" t="e">
        <f t="shared" ref="AP579:AP642" si="286">IF(W579=0,AE579,AF579&amp;"
L="&amp;M579&amp;"-"&amp;AC579&amp;"%")</f>
        <v>#N/A</v>
      </c>
      <c r="AQ579" s="62" t="e">
        <f t="shared" ref="AQ579:AQ642" si="287">RIGHT(A579,LEN(A579)-SEARCH(".",A579))</f>
        <v>#VALUE!</v>
      </c>
      <c r="AR579" s="62" t="str">
        <f t="shared" ref="AR579:AR642" si="288">IFERROR(RIGHT(AQ579,LEN(AQ579)-SEARCH(".",AQ579)),"")</f>
        <v/>
      </c>
      <c r="AS579" s="62">
        <f t="shared" ref="AS579:AS642" si="289">IFERROR(IF(VLOOKUP(AI579,Потребители_обозначение,5,FALSE)=2,_xlfn.IFS(H579=3,VLOOKUP(E579,Справочная_двигатели,3,FALSE),H579=1,VLOOKUP(E579,Справочная_двигатели,5,TRUE)),0),0)</f>
        <v>0</v>
      </c>
      <c r="AT579" s="62">
        <f t="shared" ref="AT579:AT642" si="290">IFERROR(IF(VLOOKUP(AI579,Потребители_обозначение,5,FALSE)=3,VLOOKUP(E579,Справочная_ЛЭД,2,TRUE),0),0)</f>
        <v>0</v>
      </c>
      <c r="AU579" s="62">
        <f t="shared" ref="AU579:AU642" si="291">IF(AS579=0,AT579,AS579)</f>
        <v>0</v>
      </c>
    </row>
    <row r="580" spans="1:47" x14ac:dyDescent="0.2">
      <c r="A580" s="46">
        <f t="shared" si="265"/>
        <v>0</v>
      </c>
      <c r="B580" s="62" t="e">
        <f t="shared" si="266"/>
        <v>#N/A</v>
      </c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2">
        <f t="shared" si="267"/>
        <v>0</v>
      </c>
      <c r="N580" s="60"/>
      <c r="O580" s="60"/>
      <c r="P580" s="60" t="e">
        <f t="shared" si="268"/>
        <v>#N/A</v>
      </c>
      <c r="Q580" s="178"/>
      <c r="R580" s="60"/>
      <c r="S580" s="60"/>
      <c r="T580" s="60"/>
      <c r="U580" s="46" t="e">
        <f t="shared" si="269"/>
        <v>#N/A</v>
      </c>
      <c r="V580" s="62" t="e">
        <f t="shared" si="270"/>
        <v>#N/A</v>
      </c>
      <c r="W580" s="62" t="e">
        <f t="shared" si="263"/>
        <v>#N/A</v>
      </c>
      <c r="X580" s="62" t="e">
        <f t="shared" si="271"/>
        <v>#N/A</v>
      </c>
      <c r="Y580" s="62" t="e">
        <f t="shared" si="272"/>
        <v>#N/A</v>
      </c>
      <c r="Z580" s="62" t="e">
        <f t="array" ref="Z580">_xlfn.IFS(H580=1,2,H580=3,1)</f>
        <v>#N/A</v>
      </c>
      <c r="AA580" s="62" t="e">
        <f t="shared" si="273"/>
        <v>#N/A</v>
      </c>
      <c r="AB580" s="62" t="e">
        <f t="shared" si="264"/>
        <v>#N/A</v>
      </c>
      <c r="AC580" s="62" t="e">
        <f t="shared" si="274"/>
        <v>#N/A</v>
      </c>
      <c r="AD580" s="62" t="e">
        <f t="shared" si="275"/>
        <v>#N/A</v>
      </c>
      <c r="AE580" s="62" t="e">
        <f t="shared" si="276"/>
        <v>#N/A</v>
      </c>
      <c r="AF580" s="62" t="e">
        <f t="shared" si="277"/>
        <v>#N/A</v>
      </c>
      <c r="AG580" s="62">
        <f t="shared" si="278"/>
        <v>0</v>
      </c>
      <c r="AH580" s="62" t="str">
        <f t="shared" si="279"/>
        <v/>
      </c>
      <c r="AI580" s="62">
        <f t="shared" si="280"/>
        <v>0</v>
      </c>
      <c r="AJ580" s="62" t="e">
        <f t="shared" si="281"/>
        <v>#VALUE!</v>
      </c>
      <c r="AK580" s="62" t="e">
        <f t="shared" si="282"/>
        <v>#N/A</v>
      </c>
      <c r="AL580" s="62" t="e">
        <f t="shared" si="283"/>
        <v>#N/A</v>
      </c>
      <c r="AM580" s="62">
        <f t="shared" si="284"/>
        <v>0</v>
      </c>
      <c r="AN580" s="62">
        <f t="shared" si="285"/>
        <v>0</v>
      </c>
      <c r="AO580" s="62"/>
      <c r="AP580" s="62" t="e">
        <f t="shared" si="286"/>
        <v>#N/A</v>
      </c>
      <c r="AQ580" s="62" t="e">
        <f t="shared" si="287"/>
        <v>#VALUE!</v>
      </c>
      <c r="AR580" s="62" t="str">
        <f t="shared" si="288"/>
        <v/>
      </c>
      <c r="AS580" s="62">
        <f t="shared" si="289"/>
        <v>0</v>
      </c>
      <c r="AT580" s="62">
        <f t="shared" si="290"/>
        <v>0</v>
      </c>
      <c r="AU580" s="62">
        <f t="shared" si="291"/>
        <v>0</v>
      </c>
    </row>
    <row r="581" spans="1:47" x14ac:dyDescent="0.2">
      <c r="A581" s="46">
        <f t="shared" si="265"/>
        <v>0</v>
      </c>
      <c r="B581" s="62" t="e">
        <f t="shared" si="266"/>
        <v>#N/A</v>
      </c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2">
        <f t="shared" si="267"/>
        <v>0</v>
      </c>
      <c r="N581" s="60"/>
      <c r="O581" s="60"/>
      <c r="P581" s="60" t="e">
        <f t="shared" si="268"/>
        <v>#N/A</v>
      </c>
      <c r="Q581" s="178"/>
      <c r="R581" s="60"/>
      <c r="S581" s="60"/>
      <c r="T581" s="60"/>
      <c r="U581" s="46" t="e">
        <f t="shared" si="269"/>
        <v>#N/A</v>
      </c>
      <c r="V581" s="62" t="e">
        <f t="shared" si="270"/>
        <v>#N/A</v>
      </c>
      <c r="W581" s="62" t="e">
        <f t="shared" si="263"/>
        <v>#N/A</v>
      </c>
      <c r="X581" s="62" t="e">
        <f t="shared" si="271"/>
        <v>#N/A</v>
      </c>
      <c r="Y581" s="62" t="e">
        <f t="shared" si="272"/>
        <v>#N/A</v>
      </c>
      <c r="Z581" s="62" t="e">
        <f t="array" ref="Z581">_xlfn.IFS(H581=1,2,H581=3,1)</f>
        <v>#N/A</v>
      </c>
      <c r="AA581" s="62" t="e">
        <f t="shared" si="273"/>
        <v>#N/A</v>
      </c>
      <c r="AB581" s="62" t="e">
        <f t="shared" si="264"/>
        <v>#N/A</v>
      </c>
      <c r="AC581" s="62" t="e">
        <f t="shared" si="274"/>
        <v>#N/A</v>
      </c>
      <c r="AD581" s="62" t="e">
        <f t="shared" si="275"/>
        <v>#N/A</v>
      </c>
      <c r="AE581" s="62" t="e">
        <f t="shared" si="276"/>
        <v>#N/A</v>
      </c>
      <c r="AF581" s="62" t="e">
        <f t="shared" si="277"/>
        <v>#N/A</v>
      </c>
      <c r="AG581" s="62">
        <f t="shared" si="278"/>
        <v>0</v>
      </c>
      <c r="AH581" s="62" t="str">
        <f t="shared" si="279"/>
        <v/>
      </c>
      <c r="AI581" s="62">
        <f t="shared" si="280"/>
        <v>0</v>
      </c>
      <c r="AJ581" s="62" t="e">
        <f t="shared" si="281"/>
        <v>#VALUE!</v>
      </c>
      <c r="AK581" s="62" t="e">
        <f t="shared" si="282"/>
        <v>#N/A</v>
      </c>
      <c r="AL581" s="62" t="e">
        <f t="shared" si="283"/>
        <v>#N/A</v>
      </c>
      <c r="AM581" s="62">
        <f t="shared" si="284"/>
        <v>0</v>
      </c>
      <c r="AN581" s="62">
        <f t="shared" si="285"/>
        <v>0</v>
      </c>
      <c r="AO581" s="62"/>
      <c r="AP581" s="62" t="e">
        <f t="shared" si="286"/>
        <v>#N/A</v>
      </c>
      <c r="AQ581" s="62" t="e">
        <f t="shared" si="287"/>
        <v>#VALUE!</v>
      </c>
      <c r="AR581" s="62" t="str">
        <f t="shared" si="288"/>
        <v/>
      </c>
      <c r="AS581" s="62">
        <f t="shared" si="289"/>
        <v>0</v>
      </c>
      <c r="AT581" s="62">
        <f t="shared" si="290"/>
        <v>0</v>
      </c>
      <c r="AU581" s="62">
        <f t="shared" si="291"/>
        <v>0</v>
      </c>
    </row>
    <row r="582" spans="1:47" x14ac:dyDescent="0.2">
      <c r="A582" s="46">
        <f t="shared" si="265"/>
        <v>0</v>
      </c>
      <c r="B582" s="62" t="e">
        <f t="shared" si="266"/>
        <v>#N/A</v>
      </c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2">
        <f t="shared" si="267"/>
        <v>0</v>
      </c>
      <c r="N582" s="60"/>
      <c r="O582" s="60"/>
      <c r="P582" s="60" t="e">
        <f t="shared" si="268"/>
        <v>#N/A</v>
      </c>
      <c r="Q582" s="178"/>
      <c r="R582" s="60"/>
      <c r="S582" s="60"/>
      <c r="T582" s="60"/>
      <c r="U582" s="46" t="e">
        <f t="shared" si="269"/>
        <v>#N/A</v>
      </c>
      <c r="V582" s="62" t="e">
        <f t="shared" si="270"/>
        <v>#N/A</v>
      </c>
      <c r="W582" s="62" t="e">
        <f t="shared" si="263"/>
        <v>#N/A</v>
      </c>
      <c r="X582" s="62" t="e">
        <f t="shared" si="271"/>
        <v>#N/A</v>
      </c>
      <c r="Y582" s="62" t="e">
        <f t="shared" si="272"/>
        <v>#N/A</v>
      </c>
      <c r="Z582" s="62" t="e">
        <f t="array" ref="Z582">_xlfn.IFS(H582=1,2,H582=3,1)</f>
        <v>#N/A</v>
      </c>
      <c r="AA582" s="62" t="e">
        <f t="shared" si="273"/>
        <v>#N/A</v>
      </c>
      <c r="AB582" s="62" t="e">
        <f t="shared" si="264"/>
        <v>#N/A</v>
      </c>
      <c r="AC582" s="62" t="e">
        <f t="shared" si="274"/>
        <v>#N/A</v>
      </c>
      <c r="AD582" s="62" t="e">
        <f t="shared" si="275"/>
        <v>#N/A</v>
      </c>
      <c r="AE582" s="62" t="e">
        <f t="shared" si="276"/>
        <v>#N/A</v>
      </c>
      <c r="AF582" s="62" t="e">
        <f t="shared" si="277"/>
        <v>#N/A</v>
      </c>
      <c r="AG582" s="62">
        <f t="shared" si="278"/>
        <v>0</v>
      </c>
      <c r="AH582" s="62" t="str">
        <f t="shared" si="279"/>
        <v/>
      </c>
      <c r="AI582" s="62">
        <f t="shared" si="280"/>
        <v>0</v>
      </c>
      <c r="AJ582" s="62" t="e">
        <f t="shared" si="281"/>
        <v>#VALUE!</v>
      </c>
      <c r="AK582" s="62" t="e">
        <f t="shared" si="282"/>
        <v>#N/A</v>
      </c>
      <c r="AL582" s="62" t="e">
        <f t="shared" si="283"/>
        <v>#N/A</v>
      </c>
      <c r="AM582" s="62">
        <f t="shared" si="284"/>
        <v>0</v>
      </c>
      <c r="AN582" s="62">
        <f t="shared" si="285"/>
        <v>0</v>
      </c>
      <c r="AO582" s="62"/>
      <c r="AP582" s="62" t="e">
        <f t="shared" si="286"/>
        <v>#N/A</v>
      </c>
      <c r="AQ582" s="62" t="e">
        <f t="shared" si="287"/>
        <v>#VALUE!</v>
      </c>
      <c r="AR582" s="62" t="str">
        <f t="shared" si="288"/>
        <v/>
      </c>
      <c r="AS582" s="62">
        <f t="shared" si="289"/>
        <v>0</v>
      </c>
      <c r="AT582" s="62">
        <f t="shared" si="290"/>
        <v>0</v>
      </c>
      <c r="AU582" s="62">
        <f t="shared" si="291"/>
        <v>0</v>
      </c>
    </row>
    <row r="583" spans="1:47" x14ac:dyDescent="0.2">
      <c r="A583" s="46">
        <f t="shared" si="265"/>
        <v>0</v>
      </c>
      <c r="B583" s="62" t="e">
        <f t="shared" si="266"/>
        <v>#N/A</v>
      </c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2">
        <f t="shared" si="267"/>
        <v>0</v>
      </c>
      <c r="N583" s="60"/>
      <c r="O583" s="60"/>
      <c r="P583" s="60" t="e">
        <f t="shared" si="268"/>
        <v>#N/A</v>
      </c>
      <c r="Q583" s="178"/>
      <c r="R583" s="60"/>
      <c r="S583" s="60"/>
      <c r="T583" s="60"/>
      <c r="U583" s="46" t="e">
        <f t="shared" si="269"/>
        <v>#N/A</v>
      </c>
      <c r="V583" s="62" t="e">
        <f t="shared" si="270"/>
        <v>#N/A</v>
      </c>
      <c r="W583" s="62" t="e">
        <f t="shared" si="263"/>
        <v>#N/A</v>
      </c>
      <c r="X583" s="62" t="e">
        <f t="shared" si="271"/>
        <v>#N/A</v>
      </c>
      <c r="Y583" s="62" t="e">
        <f t="shared" si="272"/>
        <v>#N/A</v>
      </c>
      <c r="Z583" s="62" t="e">
        <f t="array" ref="Z583">_xlfn.IFS(H583=1,2,H583=3,1)</f>
        <v>#N/A</v>
      </c>
      <c r="AA583" s="62" t="e">
        <f t="shared" si="273"/>
        <v>#N/A</v>
      </c>
      <c r="AB583" s="62" t="e">
        <f t="shared" si="264"/>
        <v>#N/A</v>
      </c>
      <c r="AC583" s="62" t="e">
        <f t="shared" si="274"/>
        <v>#N/A</v>
      </c>
      <c r="AD583" s="62" t="e">
        <f t="shared" si="275"/>
        <v>#N/A</v>
      </c>
      <c r="AE583" s="62" t="e">
        <f t="shared" si="276"/>
        <v>#N/A</v>
      </c>
      <c r="AF583" s="62" t="e">
        <f t="shared" si="277"/>
        <v>#N/A</v>
      </c>
      <c r="AG583" s="62">
        <f t="shared" si="278"/>
        <v>0</v>
      </c>
      <c r="AH583" s="62" t="str">
        <f t="shared" si="279"/>
        <v/>
      </c>
      <c r="AI583" s="62">
        <f t="shared" si="280"/>
        <v>0</v>
      </c>
      <c r="AJ583" s="62" t="e">
        <f t="shared" si="281"/>
        <v>#VALUE!</v>
      </c>
      <c r="AK583" s="62" t="e">
        <f t="shared" si="282"/>
        <v>#N/A</v>
      </c>
      <c r="AL583" s="62" t="e">
        <f t="shared" si="283"/>
        <v>#N/A</v>
      </c>
      <c r="AM583" s="62">
        <f t="shared" si="284"/>
        <v>0</v>
      </c>
      <c r="AN583" s="62">
        <f t="shared" si="285"/>
        <v>0</v>
      </c>
      <c r="AO583" s="62"/>
      <c r="AP583" s="62" t="e">
        <f t="shared" si="286"/>
        <v>#N/A</v>
      </c>
      <c r="AQ583" s="62" t="e">
        <f t="shared" si="287"/>
        <v>#VALUE!</v>
      </c>
      <c r="AR583" s="62" t="str">
        <f t="shared" si="288"/>
        <v/>
      </c>
      <c r="AS583" s="62">
        <f t="shared" si="289"/>
        <v>0</v>
      </c>
      <c r="AT583" s="62">
        <f t="shared" si="290"/>
        <v>0</v>
      </c>
      <c r="AU583" s="62">
        <f t="shared" si="291"/>
        <v>0</v>
      </c>
    </row>
    <row r="584" spans="1:47" x14ac:dyDescent="0.2">
      <c r="A584" s="46">
        <f t="shared" si="265"/>
        <v>0</v>
      </c>
      <c r="B584" s="62" t="e">
        <f t="shared" si="266"/>
        <v>#N/A</v>
      </c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2">
        <f t="shared" si="267"/>
        <v>0</v>
      </c>
      <c r="N584" s="60"/>
      <c r="O584" s="60"/>
      <c r="P584" s="60" t="e">
        <f t="shared" si="268"/>
        <v>#N/A</v>
      </c>
      <c r="Q584" s="178"/>
      <c r="R584" s="60"/>
      <c r="S584" s="60"/>
      <c r="T584" s="60"/>
      <c r="U584" s="46" t="e">
        <f t="shared" si="269"/>
        <v>#N/A</v>
      </c>
      <c r="V584" s="62" t="e">
        <f t="shared" si="270"/>
        <v>#N/A</v>
      </c>
      <c r="W584" s="62" t="e">
        <f t="shared" si="263"/>
        <v>#N/A</v>
      </c>
      <c r="X584" s="62" t="e">
        <f t="shared" si="271"/>
        <v>#N/A</v>
      </c>
      <c r="Y584" s="62" t="e">
        <f t="shared" si="272"/>
        <v>#N/A</v>
      </c>
      <c r="Z584" s="62" t="e">
        <f t="array" ref="Z584">_xlfn.IFS(H584=1,2,H584=3,1)</f>
        <v>#N/A</v>
      </c>
      <c r="AA584" s="62" t="e">
        <f t="shared" si="273"/>
        <v>#N/A</v>
      </c>
      <c r="AB584" s="62" t="e">
        <f t="shared" si="264"/>
        <v>#N/A</v>
      </c>
      <c r="AC584" s="62" t="e">
        <f t="shared" si="274"/>
        <v>#N/A</v>
      </c>
      <c r="AD584" s="62" t="e">
        <f t="shared" si="275"/>
        <v>#N/A</v>
      </c>
      <c r="AE584" s="62" t="e">
        <f t="shared" si="276"/>
        <v>#N/A</v>
      </c>
      <c r="AF584" s="62" t="e">
        <f t="shared" si="277"/>
        <v>#N/A</v>
      </c>
      <c r="AG584" s="62">
        <f t="shared" si="278"/>
        <v>0</v>
      </c>
      <c r="AH584" s="62" t="str">
        <f t="shared" si="279"/>
        <v/>
      </c>
      <c r="AI584" s="62">
        <f t="shared" si="280"/>
        <v>0</v>
      </c>
      <c r="AJ584" s="62" t="e">
        <f t="shared" si="281"/>
        <v>#VALUE!</v>
      </c>
      <c r="AK584" s="62" t="e">
        <f t="shared" si="282"/>
        <v>#N/A</v>
      </c>
      <c r="AL584" s="62" t="e">
        <f t="shared" si="283"/>
        <v>#N/A</v>
      </c>
      <c r="AM584" s="62">
        <f t="shared" si="284"/>
        <v>0</v>
      </c>
      <c r="AN584" s="62">
        <f t="shared" si="285"/>
        <v>0</v>
      </c>
      <c r="AO584" s="62"/>
      <c r="AP584" s="62" t="e">
        <f t="shared" si="286"/>
        <v>#N/A</v>
      </c>
      <c r="AQ584" s="62" t="e">
        <f t="shared" si="287"/>
        <v>#VALUE!</v>
      </c>
      <c r="AR584" s="62" t="str">
        <f t="shared" si="288"/>
        <v/>
      </c>
      <c r="AS584" s="62">
        <f t="shared" si="289"/>
        <v>0</v>
      </c>
      <c r="AT584" s="62">
        <f t="shared" si="290"/>
        <v>0</v>
      </c>
      <c r="AU584" s="62">
        <f t="shared" si="291"/>
        <v>0</v>
      </c>
    </row>
    <row r="585" spans="1:47" x14ac:dyDescent="0.2">
      <c r="A585" s="46">
        <f t="shared" si="265"/>
        <v>0</v>
      </c>
      <c r="B585" s="62" t="e">
        <f t="shared" si="266"/>
        <v>#N/A</v>
      </c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2">
        <f t="shared" si="267"/>
        <v>0</v>
      </c>
      <c r="N585" s="60"/>
      <c r="O585" s="60"/>
      <c r="P585" s="60" t="e">
        <f t="shared" si="268"/>
        <v>#N/A</v>
      </c>
      <c r="Q585" s="178"/>
      <c r="R585" s="60"/>
      <c r="S585" s="60"/>
      <c r="T585" s="60"/>
      <c r="U585" s="46" t="e">
        <f t="shared" si="269"/>
        <v>#N/A</v>
      </c>
      <c r="V585" s="62" t="e">
        <f t="shared" si="270"/>
        <v>#N/A</v>
      </c>
      <c r="W585" s="62" t="e">
        <f t="shared" si="263"/>
        <v>#N/A</v>
      </c>
      <c r="X585" s="62" t="e">
        <f t="shared" si="271"/>
        <v>#N/A</v>
      </c>
      <c r="Y585" s="62" t="e">
        <f t="shared" si="272"/>
        <v>#N/A</v>
      </c>
      <c r="Z585" s="62" t="e">
        <f t="array" ref="Z585">_xlfn.IFS(H585=1,2,H585=3,1)</f>
        <v>#N/A</v>
      </c>
      <c r="AA585" s="62" t="e">
        <f t="shared" si="273"/>
        <v>#N/A</v>
      </c>
      <c r="AB585" s="62" t="e">
        <f t="shared" si="264"/>
        <v>#N/A</v>
      </c>
      <c r="AC585" s="62" t="e">
        <f t="shared" si="274"/>
        <v>#N/A</v>
      </c>
      <c r="AD585" s="62" t="e">
        <f t="shared" si="275"/>
        <v>#N/A</v>
      </c>
      <c r="AE585" s="62" t="e">
        <f t="shared" si="276"/>
        <v>#N/A</v>
      </c>
      <c r="AF585" s="62" t="e">
        <f t="shared" si="277"/>
        <v>#N/A</v>
      </c>
      <c r="AG585" s="62">
        <f t="shared" si="278"/>
        <v>0</v>
      </c>
      <c r="AH585" s="62" t="str">
        <f t="shared" si="279"/>
        <v/>
      </c>
      <c r="AI585" s="62">
        <f t="shared" si="280"/>
        <v>0</v>
      </c>
      <c r="AJ585" s="62" t="e">
        <f t="shared" si="281"/>
        <v>#VALUE!</v>
      </c>
      <c r="AK585" s="62" t="e">
        <f t="shared" si="282"/>
        <v>#N/A</v>
      </c>
      <c r="AL585" s="62" t="e">
        <f t="shared" si="283"/>
        <v>#N/A</v>
      </c>
      <c r="AM585" s="62">
        <f t="shared" si="284"/>
        <v>0</v>
      </c>
      <c r="AN585" s="62">
        <f t="shared" si="285"/>
        <v>0</v>
      </c>
      <c r="AO585" s="62"/>
      <c r="AP585" s="62" t="e">
        <f t="shared" si="286"/>
        <v>#N/A</v>
      </c>
      <c r="AQ585" s="62" t="e">
        <f t="shared" si="287"/>
        <v>#VALUE!</v>
      </c>
      <c r="AR585" s="62" t="str">
        <f t="shared" si="288"/>
        <v/>
      </c>
      <c r="AS585" s="62">
        <f t="shared" si="289"/>
        <v>0</v>
      </c>
      <c r="AT585" s="62">
        <f t="shared" si="290"/>
        <v>0</v>
      </c>
      <c r="AU585" s="62">
        <f t="shared" si="291"/>
        <v>0</v>
      </c>
    </row>
    <row r="586" spans="1:47" x14ac:dyDescent="0.2">
      <c r="A586" s="46">
        <f t="shared" si="265"/>
        <v>0</v>
      </c>
      <c r="B586" s="62" t="e">
        <f t="shared" si="266"/>
        <v>#N/A</v>
      </c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2">
        <f t="shared" si="267"/>
        <v>0</v>
      </c>
      <c r="N586" s="60"/>
      <c r="O586" s="60"/>
      <c r="P586" s="60" t="e">
        <f t="shared" si="268"/>
        <v>#N/A</v>
      </c>
      <c r="Q586" s="178"/>
      <c r="R586" s="60"/>
      <c r="S586" s="60"/>
      <c r="T586" s="60"/>
      <c r="U586" s="46" t="e">
        <f t="shared" si="269"/>
        <v>#N/A</v>
      </c>
      <c r="V586" s="62" t="e">
        <f t="shared" si="270"/>
        <v>#N/A</v>
      </c>
      <c r="W586" s="62" t="e">
        <f t="shared" si="263"/>
        <v>#N/A</v>
      </c>
      <c r="X586" s="62" t="e">
        <f t="shared" si="271"/>
        <v>#N/A</v>
      </c>
      <c r="Y586" s="62" t="e">
        <f t="shared" si="272"/>
        <v>#N/A</v>
      </c>
      <c r="Z586" s="62" t="e">
        <f t="array" ref="Z586">_xlfn.IFS(H586=1,2,H586=3,1)</f>
        <v>#N/A</v>
      </c>
      <c r="AA586" s="62" t="e">
        <f t="shared" si="273"/>
        <v>#N/A</v>
      </c>
      <c r="AB586" s="62" t="e">
        <f t="shared" si="264"/>
        <v>#N/A</v>
      </c>
      <c r="AC586" s="62" t="e">
        <f t="shared" si="274"/>
        <v>#N/A</v>
      </c>
      <c r="AD586" s="62" t="e">
        <f t="shared" si="275"/>
        <v>#N/A</v>
      </c>
      <c r="AE586" s="62" t="e">
        <f t="shared" si="276"/>
        <v>#N/A</v>
      </c>
      <c r="AF586" s="62" t="e">
        <f t="shared" si="277"/>
        <v>#N/A</v>
      </c>
      <c r="AG586" s="62">
        <f t="shared" si="278"/>
        <v>0</v>
      </c>
      <c r="AH586" s="62" t="str">
        <f t="shared" si="279"/>
        <v/>
      </c>
      <c r="AI586" s="62">
        <f t="shared" si="280"/>
        <v>0</v>
      </c>
      <c r="AJ586" s="62" t="e">
        <f t="shared" si="281"/>
        <v>#VALUE!</v>
      </c>
      <c r="AK586" s="62" t="e">
        <f t="shared" si="282"/>
        <v>#N/A</v>
      </c>
      <c r="AL586" s="62" t="e">
        <f t="shared" si="283"/>
        <v>#N/A</v>
      </c>
      <c r="AM586" s="62">
        <f t="shared" si="284"/>
        <v>0</v>
      </c>
      <c r="AN586" s="62">
        <f t="shared" si="285"/>
        <v>0</v>
      </c>
      <c r="AO586" s="62"/>
      <c r="AP586" s="62" t="e">
        <f t="shared" si="286"/>
        <v>#N/A</v>
      </c>
      <c r="AQ586" s="62" t="e">
        <f t="shared" si="287"/>
        <v>#VALUE!</v>
      </c>
      <c r="AR586" s="62" t="str">
        <f t="shared" si="288"/>
        <v/>
      </c>
      <c r="AS586" s="62">
        <f t="shared" si="289"/>
        <v>0</v>
      </c>
      <c r="AT586" s="62">
        <f t="shared" si="290"/>
        <v>0</v>
      </c>
      <c r="AU586" s="62">
        <f t="shared" si="291"/>
        <v>0</v>
      </c>
    </row>
    <row r="587" spans="1:47" x14ac:dyDescent="0.2">
      <c r="A587" s="46">
        <f t="shared" si="265"/>
        <v>0</v>
      </c>
      <c r="B587" s="62" t="e">
        <f t="shared" si="266"/>
        <v>#N/A</v>
      </c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2">
        <f t="shared" si="267"/>
        <v>0</v>
      </c>
      <c r="N587" s="60"/>
      <c r="O587" s="60"/>
      <c r="P587" s="60" t="e">
        <f t="shared" si="268"/>
        <v>#N/A</v>
      </c>
      <c r="Q587" s="178"/>
      <c r="R587" s="60"/>
      <c r="S587" s="60"/>
      <c r="T587" s="60"/>
      <c r="U587" s="46" t="e">
        <f t="shared" si="269"/>
        <v>#N/A</v>
      </c>
      <c r="V587" s="62" t="e">
        <f t="shared" si="270"/>
        <v>#N/A</v>
      </c>
      <c r="W587" s="62" t="e">
        <f t="shared" si="263"/>
        <v>#N/A</v>
      </c>
      <c r="X587" s="62" t="e">
        <f t="shared" si="271"/>
        <v>#N/A</v>
      </c>
      <c r="Y587" s="62" t="e">
        <f t="shared" si="272"/>
        <v>#N/A</v>
      </c>
      <c r="Z587" s="62" t="e">
        <f t="array" ref="Z587">_xlfn.IFS(H587=1,2,H587=3,1)</f>
        <v>#N/A</v>
      </c>
      <c r="AA587" s="62" t="e">
        <f t="shared" si="273"/>
        <v>#N/A</v>
      </c>
      <c r="AB587" s="62" t="e">
        <f t="shared" si="264"/>
        <v>#N/A</v>
      </c>
      <c r="AC587" s="62" t="e">
        <f t="shared" si="274"/>
        <v>#N/A</v>
      </c>
      <c r="AD587" s="62" t="e">
        <f t="shared" si="275"/>
        <v>#N/A</v>
      </c>
      <c r="AE587" s="62" t="e">
        <f t="shared" si="276"/>
        <v>#N/A</v>
      </c>
      <c r="AF587" s="62" t="e">
        <f t="shared" si="277"/>
        <v>#N/A</v>
      </c>
      <c r="AG587" s="62">
        <f t="shared" si="278"/>
        <v>0</v>
      </c>
      <c r="AH587" s="62" t="str">
        <f t="shared" si="279"/>
        <v/>
      </c>
      <c r="AI587" s="62">
        <f t="shared" si="280"/>
        <v>0</v>
      </c>
      <c r="AJ587" s="62" t="e">
        <f t="shared" si="281"/>
        <v>#VALUE!</v>
      </c>
      <c r="AK587" s="62" t="e">
        <f t="shared" si="282"/>
        <v>#N/A</v>
      </c>
      <c r="AL587" s="62" t="e">
        <f t="shared" si="283"/>
        <v>#N/A</v>
      </c>
      <c r="AM587" s="62">
        <f t="shared" si="284"/>
        <v>0</v>
      </c>
      <c r="AN587" s="62">
        <f t="shared" si="285"/>
        <v>0</v>
      </c>
      <c r="AO587" s="62"/>
      <c r="AP587" s="62" t="e">
        <f t="shared" si="286"/>
        <v>#N/A</v>
      </c>
      <c r="AQ587" s="62" t="e">
        <f t="shared" si="287"/>
        <v>#VALUE!</v>
      </c>
      <c r="AR587" s="62" t="str">
        <f t="shared" si="288"/>
        <v/>
      </c>
      <c r="AS587" s="62">
        <f t="shared" si="289"/>
        <v>0</v>
      </c>
      <c r="AT587" s="62">
        <f t="shared" si="290"/>
        <v>0</v>
      </c>
      <c r="AU587" s="62">
        <f t="shared" si="291"/>
        <v>0</v>
      </c>
    </row>
    <row r="588" spans="1:47" x14ac:dyDescent="0.2">
      <c r="A588" s="46">
        <f t="shared" si="265"/>
        <v>0</v>
      </c>
      <c r="B588" s="62" t="e">
        <f t="shared" si="266"/>
        <v>#N/A</v>
      </c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2">
        <f t="shared" si="267"/>
        <v>0</v>
      </c>
      <c r="N588" s="60"/>
      <c r="O588" s="60"/>
      <c r="P588" s="60" t="e">
        <f t="shared" si="268"/>
        <v>#N/A</v>
      </c>
      <c r="Q588" s="178"/>
      <c r="R588" s="60"/>
      <c r="S588" s="60"/>
      <c r="T588" s="60"/>
      <c r="U588" s="46" t="e">
        <f t="shared" si="269"/>
        <v>#N/A</v>
      </c>
      <c r="V588" s="62" t="e">
        <f t="shared" si="270"/>
        <v>#N/A</v>
      </c>
      <c r="W588" s="62" t="e">
        <f t="shared" si="263"/>
        <v>#N/A</v>
      </c>
      <c r="X588" s="62" t="e">
        <f t="shared" si="271"/>
        <v>#N/A</v>
      </c>
      <c r="Y588" s="62" t="e">
        <f t="shared" si="272"/>
        <v>#N/A</v>
      </c>
      <c r="Z588" s="62" t="e">
        <f t="array" ref="Z588">_xlfn.IFS(H588=1,2,H588=3,1)</f>
        <v>#N/A</v>
      </c>
      <c r="AA588" s="62" t="e">
        <f t="shared" si="273"/>
        <v>#N/A</v>
      </c>
      <c r="AB588" s="62" t="e">
        <f t="shared" si="264"/>
        <v>#N/A</v>
      </c>
      <c r="AC588" s="62" t="e">
        <f t="shared" si="274"/>
        <v>#N/A</v>
      </c>
      <c r="AD588" s="62" t="e">
        <f t="shared" si="275"/>
        <v>#N/A</v>
      </c>
      <c r="AE588" s="62" t="e">
        <f t="shared" si="276"/>
        <v>#N/A</v>
      </c>
      <c r="AF588" s="62" t="e">
        <f t="shared" si="277"/>
        <v>#N/A</v>
      </c>
      <c r="AG588" s="62">
        <f t="shared" si="278"/>
        <v>0</v>
      </c>
      <c r="AH588" s="62" t="str">
        <f t="shared" si="279"/>
        <v/>
      </c>
      <c r="AI588" s="62">
        <f t="shared" si="280"/>
        <v>0</v>
      </c>
      <c r="AJ588" s="62" t="e">
        <f t="shared" si="281"/>
        <v>#VALUE!</v>
      </c>
      <c r="AK588" s="62" t="e">
        <f t="shared" si="282"/>
        <v>#N/A</v>
      </c>
      <c r="AL588" s="62" t="e">
        <f t="shared" si="283"/>
        <v>#N/A</v>
      </c>
      <c r="AM588" s="62">
        <f t="shared" si="284"/>
        <v>0</v>
      </c>
      <c r="AN588" s="62">
        <f t="shared" si="285"/>
        <v>0</v>
      </c>
      <c r="AO588" s="62"/>
      <c r="AP588" s="62" t="e">
        <f t="shared" si="286"/>
        <v>#N/A</v>
      </c>
      <c r="AQ588" s="62" t="e">
        <f t="shared" si="287"/>
        <v>#VALUE!</v>
      </c>
      <c r="AR588" s="62" t="str">
        <f t="shared" si="288"/>
        <v/>
      </c>
      <c r="AS588" s="62">
        <f t="shared" si="289"/>
        <v>0</v>
      </c>
      <c r="AT588" s="62">
        <f t="shared" si="290"/>
        <v>0</v>
      </c>
      <c r="AU588" s="62">
        <f t="shared" si="291"/>
        <v>0</v>
      </c>
    </row>
    <row r="589" spans="1:47" x14ac:dyDescent="0.2">
      <c r="A589" s="46">
        <f t="shared" si="265"/>
        <v>0</v>
      </c>
      <c r="B589" s="62" t="e">
        <f t="shared" si="266"/>
        <v>#N/A</v>
      </c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2">
        <f t="shared" si="267"/>
        <v>0</v>
      </c>
      <c r="N589" s="60"/>
      <c r="O589" s="60"/>
      <c r="P589" s="60" t="e">
        <f t="shared" si="268"/>
        <v>#N/A</v>
      </c>
      <c r="Q589" s="178"/>
      <c r="R589" s="60"/>
      <c r="S589" s="60"/>
      <c r="T589" s="60"/>
      <c r="U589" s="46" t="e">
        <f t="shared" si="269"/>
        <v>#N/A</v>
      </c>
      <c r="V589" s="62" t="e">
        <f t="shared" si="270"/>
        <v>#N/A</v>
      </c>
      <c r="W589" s="62" t="e">
        <f t="shared" si="263"/>
        <v>#N/A</v>
      </c>
      <c r="X589" s="62" t="e">
        <f t="shared" si="271"/>
        <v>#N/A</v>
      </c>
      <c r="Y589" s="62" t="e">
        <f t="shared" si="272"/>
        <v>#N/A</v>
      </c>
      <c r="Z589" s="62" t="e">
        <f t="array" ref="Z589">_xlfn.IFS(H589=1,2,H589=3,1)</f>
        <v>#N/A</v>
      </c>
      <c r="AA589" s="62" t="e">
        <f t="shared" si="273"/>
        <v>#N/A</v>
      </c>
      <c r="AB589" s="62" t="e">
        <f t="shared" si="264"/>
        <v>#N/A</v>
      </c>
      <c r="AC589" s="62" t="e">
        <f t="shared" si="274"/>
        <v>#N/A</v>
      </c>
      <c r="AD589" s="62" t="e">
        <f t="shared" si="275"/>
        <v>#N/A</v>
      </c>
      <c r="AE589" s="62" t="e">
        <f t="shared" si="276"/>
        <v>#N/A</v>
      </c>
      <c r="AF589" s="62" t="e">
        <f t="shared" si="277"/>
        <v>#N/A</v>
      </c>
      <c r="AG589" s="62">
        <f t="shared" si="278"/>
        <v>0</v>
      </c>
      <c r="AH589" s="62" t="str">
        <f t="shared" si="279"/>
        <v/>
      </c>
      <c r="AI589" s="62">
        <f t="shared" si="280"/>
        <v>0</v>
      </c>
      <c r="AJ589" s="62" t="e">
        <f t="shared" si="281"/>
        <v>#VALUE!</v>
      </c>
      <c r="AK589" s="62" t="e">
        <f t="shared" si="282"/>
        <v>#N/A</v>
      </c>
      <c r="AL589" s="62" t="e">
        <f t="shared" si="283"/>
        <v>#N/A</v>
      </c>
      <c r="AM589" s="62">
        <f t="shared" si="284"/>
        <v>0</v>
      </c>
      <c r="AN589" s="62">
        <f t="shared" si="285"/>
        <v>0</v>
      </c>
      <c r="AO589" s="62"/>
      <c r="AP589" s="62" t="e">
        <f t="shared" si="286"/>
        <v>#N/A</v>
      </c>
      <c r="AQ589" s="62" t="e">
        <f t="shared" si="287"/>
        <v>#VALUE!</v>
      </c>
      <c r="AR589" s="62" t="str">
        <f t="shared" si="288"/>
        <v/>
      </c>
      <c r="AS589" s="62">
        <f t="shared" si="289"/>
        <v>0</v>
      </c>
      <c r="AT589" s="62">
        <f t="shared" si="290"/>
        <v>0</v>
      </c>
      <c r="AU589" s="62">
        <f t="shared" si="291"/>
        <v>0</v>
      </c>
    </row>
    <row r="590" spans="1:47" x14ac:dyDescent="0.2">
      <c r="A590" s="46">
        <f t="shared" si="265"/>
        <v>0</v>
      </c>
      <c r="B590" s="62" t="e">
        <f t="shared" si="266"/>
        <v>#N/A</v>
      </c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2">
        <f t="shared" si="267"/>
        <v>0</v>
      </c>
      <c r="N590" s="60"/>
      <c r="O590" s="60"/>
      <c r="P590" s="60" t="e">
        <f t="shared" si="268"/>
        <v>#N/A</v>
      </c>
      <c r="Q590" s="178"/>
      <c r="R590" s="60"/>
      <c r="S590" s="60"/>
      <c r="T590" s="60"/>
      <c r="U590" s="46" t="e">
        <f t="shared" si="269"/>
        <v>#N/A</v>
      </c>
      <c r="V590" s="62" t="e">
        <f t="shared" si="270"/>
        <v>#N/A</v>
      </c>
      <c r="W590" s="62" t="e">
        <f t="shared" si="263"/>
        <v>#N/A</v>
      </c>
      <c r="X590" s="62" t="e">
        <f t="shared" si="271"/>
        <v>#N/A</v>
      </c>
      <c r="Y590" s="62" t="e">
        <f t="shared" si="272"/>
        <v>#N/A</v>
      </c>
      <c r="Z590" s="62" t="e">
        <f t="array" ref="Z590">_xlfn.IFS(H590=1,2,H590=3,1)</f>
        <v>#N/A</v>
      </c>
      <c r="AA590" s="62" t="e">
        <f t="shared" si="273"/>
        <v>#N/A</v>
      </c>
      <c r="AB590" s="62" t="e">
        <f t="shared" si="264"/>
        <v>#N/A</v>
      </c>
      <c r="AC590" s="62" t="e">
        <f t="shared" si="274"/>
        <v>#N/A</v>
      </c>
      <c r="AD590" s="62" t="e">
        <f t="shared" si="275"/>
        <v>#N/A</v>
      </c>
      <c r="AE590" s="62" t="e">
        <f t="shared" si="276"/>
        <v>#N/A</v>
      </c>
      <c r="AF590" s="62" t="e">
        <f t="shared" si="277"/>
        <v>#N/A</v>
      </c>
      <c r="AG590" s="62">
        <f t="shared" si="278"/>
        <v>0</v>
      </c>
      <c r="AH590" s="62" t="str">
        <f t="shared" si="279"/>
        <v/>
      </c>
      <c r="AI590" s="62">
        <f t="shared" si="280"/>
        <v>0</v>
      </c>
      <c r="AJ590" s="62" t="e">
        <f t="shared" si="281"/>
        <v>#VALUE!</v>
      </c>
      <c r="AK590" s="62" t="e">
        <f t="shared" si="282"/>
        <v>#N/A</v>
      </c>
      <c r="AL590" s="62" t="e">
        <f t="shared" si="283"/>
        <v>#N/A</v>
      </c>
      <c r="AM590" s="62">
        <f t="shared" si="284"/>
        <v>0</v>
      </c>
      <c r="AN590" s="62">
        <f t="shared" si="285"/>
        <v>0</v>
      </c>
      <c r="AO590" s="62"/>
      <c r="AP590" s="62" t="e">
        <f t="shared" si="286"/>
        <v>#N/A</v>
      </c>
      <c r="AQ590" s="62" t="e">
        <f t="shared" si="287"/>
        <v>#VALUE!</v>
      </c>
      <c r="AR590" s="62" t="str">
        <f t="shared" si="288"/>
        <v/>
      </c>
      <c r="AS590" s="62">
        <f t="shared" si="289"/>
        <v>0</v>
      </c>
      <c r="AT590" s="62">
        <f t="shared" si="290"/>
        <v>0</v>
      </c>
      <c r="AU590" s="62">
        <f t="shared" si="291"/>
        <v>0</v>
      </c>
    </row>
    <row r="591" spans="1:47" x14ac:dyDescent="0.2">
      <c r="A591" s="46">
        <f t="shared" si="265"/>
        <v>0</v>
      </c>
      <c r="B591" s="62" t="e">
        <f t="shared" si="266"/>
        <v>#N/A</v>
      </c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2">
        <f t="shared" si="267"/>
        <v>0</v>
      </c>
      <c r="N591" s="60"/>
      <c r="O591" s="60"/>
      <c r="P591" s="60" t="e">
        <f t="shared" si="268"/>
        <v>#N/A</v>
      </c>
      <c r="Q591" s="178"/>
      <c r="R591" s="60"/>
      <c r="S591" s="60"/>
      <c r="T591" s="60"/>
      <c r="U591" s="46" t="e">
        <f t="shared" si="269"/>
        <v>#N/A</v>
      </c>
      <c r="V591" s="62" t="e">
        <f t="shared" si="270"/>
        <v>#N/A</v>
      </c>
      <c r="W591" s="62" t="e">
        <f t="shared" si="263"/>
        <v>#N/A</v>
      </c>
      <c r="X591" s="62" t="e">
        <f t="shared" si="271"/>
        <v>#N/A</v>
      </c>
      <c r="Y591" s="62" t="e">
        <f t="shared" si="272"/>
        <v>#N/A</v>
      </c>
      <c r="Z591" s="62" t="e">
        <f t="array" ref="Z591">_xlfn.IFS(H591=1,2,H591=3,1)</f>
        <v>#N/A</v>
      </c>
      <c r="AA591" s="62" t="e">
        <f t="shared" si="273"/>
        <v>#N/A</v>
      </c>
      <c r="AB591" s="62" t="e">
        <f t="shared" si="264"/>
        <v>#N/A</v>
      </c>
      <c r="AC591" s="62" t="e">
        <f t="shared" si="274"/>
        <v>#N/A</v>
      </c>
      <c r="AD591" s="62" t="e">
        <f t="shared" si="275"/>
        <v>#N/A</v>
      </c>
      <c r="AE591" s="62" t="e">
        <f t="shared" si="276"/>
        <v>#N/A</v>
      </c>
      <c r="AF591" s="62" t="e">
        <f t="shared" si="277"/>
        <v>#N/A</v>
      </c>
      <c r="AG591" s="62">
        <f t="shared" si="278"/>
        <v>0</v>
      </c>
      <c r="AH591" s="62" t="str">
        <f t="shared" si="279"/>
        <v/>
      </c>
      <c r="AI591" s="62">
        <f t="shared" si="280"/>
        <v>0</v>
      </c>
      <c r="AJ591" s="62" t="e">
        <f t="shared" si="281"/>
        <v>#VALUE!</v>
      </c>
      <c r="AK591" s="62" t="e">
        <f t="shared" si="282"/>
        <v>#N/A</v>
      </c>
      <c r="AL591" s="62" t="e">
        <f t="shared" si="283"/>
        <v>#N/A</v>
      </c>
      <c r="AM591" s="62">
        <f t="shared" si="284"/>
        <v>0</v>
      </c>
      <c r="AN591" s="62">
        <f t="shared" si="285"/>
        <v>0</v>
      </c>
      <c r="AO591" s="62"/>
      <c r="AP591" s="62" t="e">
        <f t="shared" si="286"/>
        <v>#N/A</v>
      </c>
      <c r="AQ591" s="62" t="e">
        <f t="shared" si="287"/>
        <v>#VALUE!</v>
      </c>
      <c r="AR591" s="62" t="str">
        <f t="shared" si="288"/>
        <v/>
      </c>
      <c r="AS591" s="62">
        <f t="shared" si="289"/>
        <v>0</v>
      </c>
      <c r="AT591" s="62">
        <f t="shared" si="290"/>
        <v>0</v>
      </c>
      <c r="AU591" s="62">
        <f t="shared" si="291"/>
        <v>0</v>
      </c>
    </row>
    <row r="592" spans="1:47" x14ac:dyDescent="0.2">
      <c r="A592" s="46">
        <f t="shared" si="265"/>
        <v>0</v>
      </c>
      <c r="B592" s="62" t="e">
        <f t="shared" si="266"/>
        <v>#N/A</v>
      </c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2">
        <f t="shared" si="267"/>
        <v>0</v>
      </c>
      <c r="N592" s="60"/>
      <c r="O592" s="60"/>
      <c r="P592" s="60" t="e">
        <f t="shared" si="268"/>
        <v>#N/A</v>
      </c>
      <c r="Q592" s="178"/>
      <c r="R592" s="60"/>
      <c r="S592" s="60"/>
      <c r="T592" s="60"/>
      <c r="U592" s="46" t="e">
        <f t="shared" si="269"/>
        <v>#N/A</v>
      </c>
      <c r="V592" s="62" t="e">
        <f t="shared" si="270"/>
        <v>#N/A</v>
      </c>
      <c r="W592" s="62" t="e">
        <f t="shared" si="263"/>
        <v>#N/A</v>
      </c>
      <c r="X592" s="62" t="e">
        <f t="shared" si="271"/>
        <v>#N/A</v>
      </c>
      <c r="Y592" s="62" t="e">
        <f t="shared" si="272"/>
        <v>#N/A</v>
      </c>
      <c r="Z592" s="62" t="e">
        <f t="array" ref="Z592">_xlfn.IFS(H592=1,2,H592=3,1)</f>
        <v>#N/A</v>
      </c>
      <c r="AA592" s="62" t="e">
        <f t="shared" si="273"/>
        <v>#N/A</v>
      </c>
      <c r="AB592" s="62" t="e">
        <f t="shared" si="264"/>
        <v>#N/A</v>
      </c>
      <c r="AC592" s="62" t="e">
        <f t="shared" si="274"/>
        <v>#N/A</v>
      </c>
      <c r="AD592" s="62" t="e">
        <f t="shared" si="275"/>
        <v>#N/A</v>
      </c>
      <c r="AE592" s="62" t="e">
        <f t="shared" si="276"/>
        <v>#N/A</v>
      </c>
      <c r="AF592" s="62" t="e">
        <f t="shared" si="277"/>
        <v>#N/A</v>
      </c>
      <c r="AG592" s="62">
        <f t="shared" si="278"/>
        <v>0</v>
      </c>
      <c r="AH592" s="62" t="str">
        <f t="shared" si="279"/>
        <v/>
      </c>
      <c r="AI592" s="62">
        <f t="shared" si="280"/>
        <v>0</v>
      </c>
      <c r="AJ592" s="62" t="e">
        <f t="shared" si="281"/>
        <v>#VALUE!</v>
      </c>
      <c r="AK592" s="62" t="e">
        <f t="shared" si="282"/>
        <v>#N/A</v>
      </c>
      <c r="AL592" s="62" t="e">
        <f t="shared" si="283"/>
        <v>#N/A</v>
      </c>
      <c r="AM592" s="62">
        <f t="shared" si="284"/>
        <v>0</v>
      </c>
      <c r="AN592" s="62">
        <f t="shared" si="285"/>
        <v>0</v>
      </c>
      <c r="AO592" s="62"/>
      <c r="AP592" s="62" t="e">
        <f t="shared" si="286"/>
        <v>#N/A</v>
      </c>
      <c r="AQ592" s="62" t="e">
        <f t="shared" si="287"/>
        <v>#VALUE!</v>
      </c>
      <c r="AR592" s="62" t="str">
        <f t="shared" si="288"/>
        <v/>
      </c>
      <c r="AS592" s="62">
        <f t="shared" si="289"/>
        <v>0</v>
      </c>
      <c r="AT592" s="62">
        <f t="shared" si="290"/>
        <v>0</v>
      </c>
      <c r="AU592" s="62">
        <f t="shared" si="291"/>
        <v>0</v>
      </c>
    </row>
    <row r="593" spans="1:47" x14ac:dyDescent="0.2">
      <c r="A593" s="46">
        <f t="shared" si="265"/>
        <v>0</v>
      </c>
      <c r="B593" s="62" t="e">
        <f t="shared" si="266"/>
        <v>#N/A</v>
      </c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2">
        <f t="shared" si="267"/>
        <v>0</v>
      </c>
      <c r="N593" s="60"/>
      <c r="O593" s="60"/>
      <c r="P593" s="60" t="e">
        <f t="shared" si="268"/>
        <v>#N/A</v>
      </c>
      <c r="Q593" s="178"/>
      <c r="R593" s="60"/>
      <c r="S593" s="60"/>
      <c r="T593" s="60"/>
      <c r="U593" s="46" t="e">
        <f t="shared" si="269"/>
        <v>#N/A</v>
      </c>
      <c r="V593" s="62" t="e">
        <f t="shared" si="270"/>
        <v>#N/A</v>
      </c>
      <c r="W593" s="62" t="e">
        <f t="shared" si="263"/>
        <v>#N/A</v>
      </c>
      <c r="X593" s="62" t="e">
        <f t="shared" si="271"/>
        <v>#N/A</v>
      </c>
      <c r="Y593" s="62" t="e">
        <f t="shared" si="272"/>
        <v>#N/A</v>
      </c>
      <c r="Z593" s="62" t="e">
        <f t="array" ref="Z593">_xlfn.IFS(H593=1,2,H593=3,1)</f>
        <v>#N/A</v>
      </c>
      <c r="AA593" s="62" t="e">
        <f t="shared" si="273"/>
        <v>#N/A</v>
      </c>
      <c r="AB593" s="62" t="e">
        <f t="shared" si="264"/>
        <v>#N/A</v>
      </c>
      <c r="AC593" s="62" t="e">
        <f t="shared" si="274"/>
        <v>#N/A</v>
      </c>
      <c r="AD593" s="62" t="e">
        <f t="shared" si="275"/>
        <v>#N/A</v>
      </c>
      <c r="AE593" s="62" t="e">
        <f t="shared" si="276"/>
        <v>#N/A</v>
      </c>
      <c r="AF593" s="62" t="e">
        <f t="shared" si="277"/>
        <v>#N/A</v>
      </c>
      <c r="AG593" s="62">
        <f t="shared" si="278"/>
        <v>0</v>
      </c>
      <c r="AH593" s="62" t="str">
        <f t="shared" si="279"/>
        <v/>
      </c>
      <c r="AI593" s="62">
        <f t="shared" si="280"/>
        <v>0</v>
      </c>
      <c r="AJ593" s="62" t="e">
        <f t="shared" si="281"/>
        <v>#VALUE!</v>
      </c>
      <c r="AK593" s="62" t="e">
        <f t="shared" si="282"/>
        <v>#N/A</v>
      </c>
      <c r="AL593" s="62" t="e">
        <f t="shared" si="283"/>
        <v>#N/A</v>
      </c>
      <c r="AM593" s="62">
        <f t="shared" si="284"/>
        <v>0</v>
      </c>
      <c r="AN593" s="62">
        <f t="shared" si="285"/>
        <v>0</v>
      </c>
      <c r="AO593" s="62"/>
      <c r="AP593" s="62" t="e">
        <f t="shared" si="286"/>
        <v>#N/A</v>
      </c>
      <c r="AQ593" s="62" t="e">
        <f t="shared" si="287"/>
        <v>#VALUE!</v>
      </c>
      <c r="AR593" s="62" t="str">
        <f t="shared" si="288"/>
        <v/>
      </c>
      <c r="AS593" s="62">
        <f t="shared" si="289"/>
        <v>0</v>
      </c>
      <c r="AT593" s="62">
        <f t="shared" si="290"/>
        <v>0</v>
      </c>
      <c r="AU593" s="62">
        <f t="shared" si="291"/>
        <v>0</v>
      </c>
    </row>
    <row r="594" spans="1:47" x14ac:dyDescent="0.2">
      <c r="A594" s="46">
        <f t="shared" si="265"/>
        <v>0</v>
      </c>
      <c r="B594" s="62" t="e">
        <f t="shared" si="266"/>
        <v>#N/A</v>
      </c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2">
        <f t="shared" si="267"/>
        <v>0</v>
      </c>
      <c r="N594" s="60"/>
      <c r="O594" s="60"/>
      <c r="P594" s="60" t="e">
        <f t="shared" si="268"/>
        <v>#N/A</v>
      </c>
      <c r="Q594" s="178"/>
      <c r="R594" s="60"/>
      <c r="S594" s="60"/>
      <c r="T594" s="60"/>
      <c r="U594" s="46" t="e">
        <f t="shared" si="269"/>
        <v>#N/A</v>
      </c>
      <c r="V594" s="62" t="e">
        <f t="shared" si="270"/>
        <v>#N/A</v>
      </c>
      <c r="W594" s="62" t="e">
        <f t="shared" si="263"/>
        <v>#N/A</v>
      </c>
      <c r="X594" s="62" t="e">
        <f t="shared" si="271"/>
        <v>#N/A</v>
      </c>
      <c r="Y594" s="62" t="e">
        <f t="shared" si="272"/>
        <v>#N/A</v>
      </c>
      <c r="Z594" s="62" t="e">
        <f t="array" ref="Z594">_xlfn.IFS(H594=1,2,H594=3,1)</f>
        <v>#N/A</v>
      </c>
      <c r="AA594" s="62" t="e">
        <f t="shared" si="273"/>
        <v>#N/A</v>
      </c>
      <c r="AB594" s="62" t="e">
        <f t="shared" si="264"/>
        <v>#N/A</v>
      </c>
      <c r="AC594" s="62" t="e">
        <f t="shared" si="274"/>
        <v>#N/A</v>
      </c>
      <c r="AD594" s="62" t="e">
        <f t="shared" si="275"/>
        <v>#N/A</v>
      </c>
      <c r="AE594" s="62" t="e">
        <f t="shared" si="276"/>
        <v>#N/A</v>
      </c>
      <c r="AF594" s="62" t="e">
        <f t="shared" si="277"/>
        <v>#N/A</v>
      </c>
      <c r="AG594" s="62">
        <f t="shared" si="278"/>
        <v>0</v>
      </c>
      <c r="AH594" s="62" t="str">
        <f t="shared" si="279"/>
        <v/>
      </c>
      <c r="AI594" s="62">
        <f t="shared" si="280"/>
        <v>0</v>
      </c>
      <c r="AJ594" s="62" t="e">
        <f t="shared" si="281"/>
        <v>#VALUE!</v>
      </c>
      <c r="AK594" s="62" t="e">
        <f t="shared" si="282"/>
        <v>#N/A</v>
      </c>
      <c r="AL594" s="62" t="e">
        <f t="shared" si="283"/>
        <v>#N/A</v>
      </c>
      <c r="AM594" s="62">
        <f t="shared" si="284"/>
        <v>0</v>
      </c>
      <c r="AN594" s="62">
        <f t="shared" si="285"/>
        <v>0</v>
      </c>
      <c r="AO594" s="62"/>
      <c r="AP594" s="62" t="e">
        <f t="shared" si="286"/>
        <v>#N/A</v>
      </c>
      <c r="AQ594" s="62" t="e">
        <f t="shared" si="287"/>
        <v>#VALUE!</v>
      </c>
      <c r="AR594" s="62" t="str">
        <f t="shared" si="288"/>
        <v/>
      </c>
      <c r="AS594" s="62">
        <f t="shared" si="289"/>
        <v>0</v>
      </c>
      <c r="AT594" s="62">
        <f t="shared" si="290"/>
        <v>0</v>
      </c>
      <c r="AU594" s="62">
        <f t="shared" si="291"/>
        <v>0</v>
      </c>
    </row>
    <row r="595" spans="1:47" x14ac:dyDescent="0.2">
      <c r="A595" s="46">
        <f t="shared" si="265"/>
        <v>0</v>
      </c>
      <c r="B595" s="62" t="e">
        <f t="shared" si="266"/>
        <v>#N/A</v>
      </c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2">
        <f t="shared" si="267"/>
        <v>0</v>
      </c>
      <c r="N595" s="60"/>
      <c r="O595" s="60"/>
      <c r="P595" s="60" t="e">
        <f t="shared" si="268"/>
        <v>#N/A</v>
      </c>
      <c r="Q595" s="178"/>
      <c r="R595" s="60"/>
      <c r="S595" s="60"/>
      <c r="T595" s="60"/>
      <c r="U595" s="46" t="e">
        <f t="shared" si="269"/>
        <v>#N/A</v>
      </c>
      <c r="V595" s="62" t="e">
        <f t="shared" si="270"/>
        <v>#N/A</v>
      </c>
      <c r="W595" s="62" t="e">
        <f t="shared" si="263"/>
        <v>#N/A</v>
      </c>
      <c r="X595" s="62" t="e">
        <f t="shared" si="271"/>
        <v>#N/A</v>
      </c>
      <c r="Y595" s="62" t="e">
        <f t="shared" si="272"/>
        <v>#N/A</v>
      </c>
      <c r="Z595" s="62" t="e">
        <f t="array" ref="Z595">_xlfn.IFS(H595=1,2,H595=3,1)</f>
        <v>#N/A</v>
      </c>
      <c r="AA595" s="62" t="e">
        <f t="shared" si="273"/>
        <v>#N/A</v>
      </c>
      <c r="AB595" s="62" t="e">
        <f t="shared" si="264"/>
        <v>#N/A</v>
      </c>
      <c r="AC595" s="62" t="e">
        <f t="shared" si="274"/>
        <v>#N/A</v>
      </c>
      <c r="AD595" s="62" t="e">
        <f t="shared" si="275"/>
        <v>#N/A</v>
      </c>
      <c r="AE595" s="62" t="e">
        <f t="shared" si="276"/>
        <v>#N/A</v>
      </c>
      <c r="AF595" s="62" t="e">
        <f t="shared" si="277"/>
        <v>#N/A</v>
      </c>
      <c r="AG595" s="62">
        <f t="shared" si="278"/>
        <v>0</v>
      </c>
      <c r="AH595" s="62" t="str">
        <f t="shared" si="279"/>
        <v/>
      </c>
      <c r="AI595" s="62">
        <f t="shared" si="280"/>
        <v>0</v>
      </c>
      <c r="AJ595" s="62" t="e">
        <f t="shared" si="281"/>
        <v>#VALUE!</v>
      </c>
      <c r="AK595" s="62" t="e">
        <f t="shared" si="282"/>
        <v>#N/A</v>
      </c>
      <c r="AL595" s="62" t="e">
        <f t="shared" si="283"/>
        <v>#N/A</v>
      </c>
      <c r="AM595" s="62">
        <f t="shared" si="284"/>
        <v>0</v>
      </c>
      <c r="AN595" s="62">
        <f t="shared" si="285"/>
        <v>0</v>
      </c>
      <c r="AO595" s="62"/>
      <c r="AP595" s="62" t="e">
        <f t="shared" si="286"/>
        <v>#N/A</v>
      </c>
      <c r="AQ595" s="62" t="e">
        <f t="shared" si="287"/>
        <v>#VALUE!</v>
      </c>
      <c r="AR595" s="62" t="str">
        <f t="shared" si="288"/>
        <v/>
      </c>
      <c r="AS595" s="62">
        <f t="shared" si="289"/>
        <v>0</v>
      </c>
      <c r="AT595" s="62">
        <f t="shared" si="290"/>
        <v>0</v>
      </c>
      <c r="AU595" s="62">
        <f t="shared" si="291"/>
        <v>0</v>
      </c>
    </row>
    <row r="596" spans="1:47" x14ac:dyDescent="0.2">
      <c r="A596" s="46">
        <f t="shared" si="265"/>
        <v>0</v>
      </c>
      <c r="B596" s="62" t="e">
        <f t="shared" si="266"/>
        <v>#N/A</v>
      </c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2">
        <f t="shared" si="267"/>
        <v>0</v>
      </c>
      <c r="N596" s="60"/>
      <c r="O596" s="60"/>
      <c r="P596" s="60" t="e">
        <f t="shared" si="268"/>
        <v>#N/A</v>
      </c>
      <c r="Q596" s="178"/>
      <c r="R596" s="60"/>
      <c r="S596" s="60"/>
      <c r="T596" s="60"/>
      <c r="U596" s="46" t="e">
        <f t="shared" si="269"/>
        <v>#N/A</v>
      </c>
      <c r="V596" s="62" t="e">
        <f t="shared" si="270"/>
        <v>#N/A</v>
      </c>
      <c r="W596" s="62" t="e">
        <f t="shared" si="263"/>
        <v>#N/A</v>
      </c>
      <c r="X596" s="62" t="e">
        <f t="shared" si="271"/>
        <v>#N/A</v>
      </c>
      <c r="Y596" s="62" t="e">
        <f t="shared" si="272"/>
        <v>#N/A</v>
      </c>
      <c r="Z596" s="62" t="e">
        <f t="array" ref="Z596">_xlfn.IFS(H596=1,2,H596=3,1)</f>
        <v>#N/A</v>
      </c>
      <c r="AA596" s="62" t="e">
        <f t="shared" si="273"/>
        <v>#N/A</v>
      </c>
      <c r="AB596" s="62" t="e">
        <f t="shared" si="264"/>
        <v>#N/A</v>
      </c>
      <c r="AC596" s="62" t="e">
        <f t="shared" si="274"/>
        <v>#N/A</v>
      </c>
      <c r="AD596" s="62" t="e">
        <f t="shared" si="275"/>
        <v>#N/A</v>
      </c>
      <c r="AE596" s="62" t="e">
        <f t="shared" si="276"/>
        <v>#N/A</v>
      </c>
      <c r="AF596" s="62" t="e">
        <f t="shared" si="277"/>
        <v>#N/A</v>
      </c>
      <c r="AG596" s="62">
        <f t="shared" si="278"/>
        <v>0</v>
      </c>
      <c r="AH596" s="62" t="str">
        <f t="shared" si="279"/>
        <v/>
      </c>
      <c r="AI596" s="62">
        <f t="shared" si="280"/>
        <v>0</v>
      </c>
      <c r="AJ596" s="62" t="e">
        <f t="shared" si="281"/>
        <v>#VALUE!</v>
      </c>
      <c r="AK596" s="62" t="e">
        <f t="shared" si="282"/>
        <v>#N/A</v>
      </c>
      <c r="AL596" s="62" t="e">
        <f t="shared" si="283"/>
        <v>#N/A</v>
      </c>
      <c r="AM596" s="62">
        <f t="shared" si="284"/>
        <v>0</v>
      </c>
      <c r="AN596" s="62">
        <f t="shared" si="285"/>
        <v>0</v>
      </c>
      <c r="AO596" s="62"/>
      <c r="AP596" s="62" t="e">
        <f t="shared" si="286"/>
        <v>#N/A</v>
      </c>
      <c r="AQ596" s="62" t="e">
        <f t="shared" si="287"/>
        <v>#VALUE!</v>
      </c>
      <c r="AR596" s="62" t="str">
        <f t="shared" si="288"/>
        <v/>
      </c>
      <c r="AS596" s="62">
        <f t="shared" si="289"/>
        <v>0</v>
      </c>
      <c r="AT596" s="62">
        <f t="shared" si="290"/>
        <v>0</v>
      </c>
      <c r="AU596" s="62">
        <f t="shared" si="291"/>
        <v>0</v>
      </c>
    </row>
    <row r="597" spans="1:47" x14ac:dyDescent="0.2">
      <c r="A597" s="46">
        <f t="shared" si="265"/>
        <v>0</v>
      </c>
      <c r="B597" s="62" t="e">
        <f t="shared" si="266"/>
        <v>#N/A</v>
      </c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2">
        <f t="shared" si="267"/>
        <v>0</v>
      </c>
      <c r="N597" s="60"/>
      <c r="O597" s="60"/>
      <c r="P597" s="60" t="e">
        <f t="shared" si="268"/>
        <v>#N/A</v>
      </c>
      <c r="Q597" s="178"/>
      <c r="R597" s="60"/>
      <c r="S597" s="60"/>
      <c r="T597" s="60"/>
      <c r="U597" s="46" t="e">
        <f t="shared" si="269"/>
        <v>#N/A</v>
      </c>
      <c r="V597" s="62" t="e">
        <f t="shared" si="270"/>
        <v>#N/A</v>
      </c>
      <c r="W597" s="62" t="e">
        <f t="shared" si="263"/>
        <v>#N/A</v>
      </c>
      <c r="X597" s="62" t="e">
        <f t="shared" si="271"/>
        <v>#N/A</v>
      </c>
      <c r="Y597" s="62" t="e">
        <f t="shared" si="272"/>
        <v>#N/A</v>
      </c>
      <c r="Z597" s="62" t="e">
        <f t="array" ref="Z597">_xlfn.IFS(H597=1,2,H597=3,1)</f>
        <v>#N/A</v>
      </c>
      <c r="AA597" s="62" t="e">
        <f t="shared" si="273"/>
        <v>#N/A</v>
      </c>
      <c r="AB597" s="62" t="e">
        <f t="shared" si="264"/>
        <v>#N/A</v>
      </c>
      <c r="AC597" s="62" t="e">
        <f t="shared" si="274"/>
        <v>#N/A</v>
      </c>
      <c r="AD597" s="62" t="e">
        <f t="shared" si="275"/>
        <v>#N/A</v>
      </c>
      <c r="AE597" s="62" t="e">
        <f t="shared" si="276"/>
        <v>#N/A</v>
      </c>
      <c r="AF597" s="62" t="e">
        <f t="shared" si="277"/>
        <v>#N/A</v>
      </c>
      <c r="AG597" s="62">
        <f t="shared" si="278"/>
        <v>0</v>
      </c>
      <c r="AH597" s="62" t="str">
        <f t="shared" si="279"/>
        <v/>
      </c>
      <c r="AI597" s="62">
        <f t="shared" si="280"/>
        <v>0</v>
      </c>
      <c r="AJ597" s="62" t="e">
        <f t="shared" si="281"/>
        <v>#VALUE!</v>
      </c>
      <c r="AK597" s="62" t="e">
        <f t="shared" si="282"/>
        <v>#N/A</v>
      </c>
      <c r="AL597" s="62" t="e">
        <f t="shared" si="283"/>
        <v>#N/A</v>
      </c>
      <c r="AM597" s="62">
        <f t="shared" si="284"/>
        <v>0</v>
      </c>
      <c r="AN597" s="62">
        <f t="shared" si="285"/>
        <v>0</v>
      </c>
      <c r="AO597" s="62"/>
      <c r="AP597" s="62" t="e">
        <f t="shared" si="286"/>
        <v>#N/A</v>
      </c>
      <c r="AQ597" s="62" t="e">
        <f t="shared" si="287"/>
        <v>#VALUE!</v>
      </c>
      <c r="AR597" s="62" t="str">
        <f t="shared" si="288"/>
        <v/>
      </c>
      <c r="AS597" s="62">
        <f t="shared" si="289"/>
        <v>0</v>
      </c>
      <c r="AT597" s="62">
        <f t="shared" si="290"/>
        <v>0</v>
      </c>
      <c r="AU597" s="62">
        <f t="shared" si="291"/>
        <v>0</v>
      </c>
    </row>
    <row r="598" spans="1:47" x14ac:dyDescent="0.2">
      <c r="A598" s="46">
        <f t="shared" si="265"/>
        <v>0</v>
      </c>
      <c r="B598" s="62" t="e">
        <f t="shared" si="266"/>
        <v>#N/A</v>
      </c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2">
        <f t="shared" si="267"/>
        <v>0</v>
      </c>
      <c r="N598" s="60"/>
      <c r="O598" s="60"/>
      <c r="P598" s="60" t="e">
        <f t="shared" si="268"/>
        <v>#N/A</v>
      </c>
      <c r="Q598" s="178"/>
      <c r="R598" s="60"/>
      <c r="S598" s="60"/>
      <c r="T598" s="60"/>
      <c r="U598" s="46" t="e">
        <f t="shared" si="269"/>
        <v>#N/A</v>
      </c>
      <c r="V598" s="62" t="e">
        <f t="shared" si="270"/>
        <v>#N/A</v>
      </c>
      <c r="W598" s="62" t="e">
        <f t="shared" ref="W598:W661" si="292">IF(R598=0,VLOOKUP(V598,Кабель_номиналы,2,TRUE),R598)</f>
        <v>#N/A</v>
      </c>
      <c r="X598" s="62" t="e">
        <f t="shared" si="271"/>
        <v>#N/A</v>
      </c>
      <c r="Y598" s="62" t="e">
        <f t="shared" si="272"/>
        <v>#N/A</v>
      </c>
      <c r="Z598" s="62" t="e">
        <f t="array" ref="Z598">_xlfn.IFS(H598=1,2,H598=3,1)</f>
        <v>#N/A</v>
      </c>
      <c r="AA598" s="62" t="e">
        <f t="shared" si="273"/>
        <v>#N/A</v>
      </c>
      <c r="AB598" s="62" t="e">
        <f t="shared" si="264"/>
        <v>#N/A</v>
      </c>
      <c r="AC598" s="62" t="e">
        <f t="shared" si="274"/>
        <v>#N/A</v>
      </c>
      <c r="AD598" s="62" t="e">
        <f t="shared" si="275"/>
        <v>#N/A</v>
      </c>
      <c r="AE598" s="62" t="e">
        <f t="shared" si="276"/>
        <v>#N/A</v>
      </c>
      <c r="AF598" s="62" t="e">
        <f t="shared" si="277"/>
        <v>#N/A</v>
      </c>
      <c r="AG598" s="62">
        <f t="shared" si="278"/>
        <v>0</v>
      </c>
      <c r="AH598" s="62" t="str">
        <f t="shared" si="279"/>
        <v/>
      </c>
      <c r="AI598" s="62">
        <f t="shared" si="280"/>
        <v>0</v>
      </c>
      <c r="AJ598" s="62" t="e">
        <f t="shared" si="281"/>
        <v>#VALUE!</v>
      </c>
      <c r="AK598" s="62" t="e">
        <f t="shared" si="282"/>
        <v>#N/A</v>
      </c>
      <c r="AL598" s="62" t="e">
        <f t="shared" si="283"/>
        <v>#N/A</v>
      </c>
      <c r="AM598" s="62">
        <f t="shared" si="284"/>
        <v>0</v>
      </c>
      <c r="AN598" s="62">
        <f t="shared" si="285"/>
        <v>0</v>
      </c>
      <c r="AO598" s="62"/>
      <c r="AP598" s="62" t="e">
        <f t="shared" si="286"/>
        <v>#N/A</v>
      </c>
      <c r="AQ598" s="62" t="e">
        <f t="shared" si="287"/>
        <v>#VALUE!</v>
      </c>
      <c r="AR598" s="62" t="str">
        <f t="shared" si="288"/>
        <v/>
      </c>
      <c r="AS598" s="62">
        <f t="shared" si="289"/>
        <v>0</v>
      </c>
      <c r="AT598" s="62">
        <f t="shared" si="290"/>
        <v>0</v>
      </c>
      <c r="AU598" s="62">
        <f t="shared" si="291"/>
        <v>0</v>
      </c>
    </row>
    <row r="599" spans="1:47" x14ac:dyDescent="0.2">
      <c r="A599" s="46">
        <f t="shared" si="265"/>
        <v>0</v>
      </c>
      <c r="B599" s="62" t="e">
        <f t="shared" si="266"/>
        <v>#N/A</v>
      </c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2">
        <f t="shared" si="267"/>
        <v>0</v>
      </c>
      <c r="N599" s="60"/>
      <c r="O599" s="60"/>
      <c r="P599" s="60" t="e">
        <f t="shared" si="268"/>
        <v>#N/A</v>
      </c>
      <c r="Q599" s="178"/>
      <c r="R599" s="60"/>
      <c r="S599" s="60"/>
      <c r="T599" s="60"/>
      <c r="U599" s="46" t="e">
        <f t="shared" si="269"/>
        <v>#N/A</v>
      </c>
      <c r="V599" s="62" t="e">
        <f t="shared" si="270"/>
        <v>#N/A</v>
      </c>
      <c r="W599" s="62" t="e">
        <f t="shared" si="292"/>
        <v>#N/A</v>
      </c>
      <c r="X599" s="62" t="e">
        <f t="shared" si="271"/>
        <v>#N/A</v>
      </c>
      <c r="Y599" s="62" t="e">
        <f t="shared" si="272"/>
        <v>#N/A</v>
      </c>
      <c r="Z599" s="62" t="e">
        <f t="array" ref="Z599">_xlfn.IFS(H599=1,2,H599=3,1)</f>
        <v>#N/A</v>
      </c>
      <c r="AA599" s="62" t="e">
        <f t="shared" si="273"/>
        <v>#N/A</v>
      </c>
      <c r="AB599" s="62" t="e">
        <f t="shared" si="264"/>
        <v>#N/A</v>
      </c>
      <c r="AC599" s="62" t="e">
        <f t="shared" si="274"/>
        <v>#N/A</v>
      </c>
      <c r="AD599" s="62" t="e">
        <f t="shared" si="275"/>
        <v>#N/A</v>
      </c>
      <c r="AE599" s="62" t="e">
        <f t="shared" si="276"/>
        <v>#N/A</v>
      </c>
      <c r="AF599" s="62" t="e">
        <f t="shared" si="277"/>
        <v>#N/A</v>
      </c>
      <c r="AG599" s="62">
        <f t="shared" si="278"/>
        <v>0</v>
      </c>
      <c r="AH599" s="62" t="str">
        <f t="shared" si="279"/>
        <v/>
      </c>
      <c r="AI599" s="62">
        <f t="shared" si="280"/>
        <v>0</v>
      </c>
      <c r="AJ599" s="62" t="e">
        <f t="shared" si="281"/>
        <v>#VALUE!</v>
      </c>
      <c r="AK599" s="62" t="e">
        <f t="shared" si="282"/>
        <v>#N/A</v>
      </c>
      <c r="AL599" s="62" t="e">
        <f t="shared" si="283"/>
        <v>#N/A</v>
      </c>
      <c r="AM599" s="62">
        <f t="shared" si="284"/>
        <v>0</v>
      </c>
      <c r="AN599" s="62">
        <f t="shared" si="285"/>
        <v>0</v>
      </c>
      <c r="AO599" s="62"/>
      <c r="AP599" s="62" t="e">
        <f t="shared" si="286"/>
        <v>#N/A</v>
      </c>
      <c r="AQ599" s="62" t="e">
        <f t="shared" si="287"/>
        <v>#VALUE!</v>
      </c>
      <c r="AR599" s="62" t="str">
        <f t="shared" si="288"/>
        <v/>
      </c>
      <c r="AS599" s="62">
        <f t="shared" si="289"/>
        <v>0</v>
      </c>
      <c r="AT599" s="62">
        <f t="shared" si="290"/>
        <v>0</v>
      </c>
      <c r="AU599" s="62">
        <f t="shared" si="291"/>
        <v>0</v>
      </c>
    </row>
    <row r="600" spans="1:47" x14ac:dyDescent="0.2">
      <c r="A600" s="46">
        <f t="shared" si="265"/>
        <v>0</v>
      </c>
      <c r="B600" s="62" t="e">
        <f t="shared" si="266"/>
        <v>#N/A</v>
      </c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2">
        <f t="shared" si="267"/>
        <v>0</v>
      </c>
      <c r="N600" s="60"/>
      <c r="O600" s="60"/>
      <c r="P600" s="60" t="e">
        <f t="shared" si="268"/>
        <v>#N/A</v>
      </c>
      <c r="Q600" s="178"/>
      <c r="R600" s="60"/>
      <c r="S600" s="60"/>
      <c r="T600" s="60"/>
      <c r="U600" s="46" t="e">
        <f t="shared" si="269"/>
        <v>#N/A</v>
      </c>
      <c r="V600" s="62" t="e">
        <f t="shared" si="270"/>
        <v>#N/A</v>
      </c>
      <c r="W600" s="62" t="e">
        <f t="shared" si="292"/>
        <v>#N/A</v>
      </c>
      <c r="X600" s="62" t="e">
        <f t="shared" si="271"/>
        <v>#N/A</v>
      </c>
      <c r="Y600" s="62" t="e">
        <f t="shared" si="272"/>
        <v>#N/A</v>
      </c>
      <c r="Z600" s="62" t="e">
        <f t="array" ref="Z600">_xlfn.IFS(H600=1,2,H600=3,1)</f>
        <v>#N/A</v>
      </c>
      <c r="AA600" s="62" t="e">
        <f t="shared" si="273"/>
        <v>#N/A</v>
      </c>
      <c r="AB600" s="62" t="e">
        <f t="shared" si="264"/>
        <v>#N/A</v>
      </c>
      <c r="AC600" s="62" t="e">
        <f t="shared" si="274"/>
        <v>#N/A</v>
      </c>
      <c r="AD600" s="62" t="e">
        <f t="shared" si="275"/>
        <v>#N/A</v>
      </c>
      <c r="AE600" s="62" t="e">
        <f t="shared" si="276"/>
        <v>#N/A</v>
      </c>
      <c r="AF600" s="62" t="e">
        <f t="shared" si="277"/>
        <v>#N/A</v>
      </c>
      <c r="AG600" s="62">
        <f t="shared" si="278"/>
        <v>0</v>
      </c>
      <c r="AH600" s="62" t="str">
        <f t="shared" si="279"/>
        <v/>
      </c>
      <c r="AI600" s="62">
        <f t="shared" si="280"/>
        <v>0</v>
      </c>
      <c r="AJ600" s="62" t="e">
        <f t="shared" si="281"/>
        <v>#VALUE!</v>
      </c>
      <c r="AK600" s="62" t="e">
        <f t="shared" si="282"/>
        <v>#N/A</v>
      </c>
      <c r="AL600" s="62" t="e">
        <f t="shared" si="283"/>
        <v>#N/A</v>
      </c>
      <c r="AM600" s="62">
        <f t="shared" si="284"/>
        <v>0</v>
      </c>
      <c r="AN600" s="62">
        <f t="shared" si="285"/>
        <v>0</v>
      </c>
      <c r="AO600" s="62"/>
      <c r="AP600" s="62" t="e">
        <f t="shared" si="286"/>
        <v>#N/A</v>
      </c>
      <c r="AQ600" s="62" t="e">
        <f t="shared" si="287"/>
        <v>#VALUE!</v>
      </c>
      <c r="AR600" s="62" t="str">
        <f t="shared" si="288"/>
        <v/>
      </c>
      <c r="AS600" s="62">
        <f t="shared" si="289"/>
        <v>0</v>
      </c>
      <c r="AT600" s="62">
        <f t="shared" si="290"/>
        <v>0</v>
      </c>
      <c r="AU600" s="62">
        <f t="shared" si="291"/>
        <v>0</v>
      </c>
    </row>
    <row r="601" spans="1:47" x14ac:dyDescent="0.2">
      <c r="A601" s="46">
        <f t="shared" si="265"/>
        <v>0</v>
      </c>
      <c r="B601" s="62" t="e">
        <f t="shared" si="266"/>
        <v>#N/A</v>
      </c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2">
        <f t="shared" si="267"/>
        <v>0</v>
      </c>
      <c r="N601" s="60"/>
      <c r="O601" s="60"/>
      <c r="P601" s="60" t="e">
        <f t="shared" si="268"/>
        <v>#N/A</v>
      </c>
      <c r="Q601" s="178"/>
      <c r="R601" s="60"/>
      <c r="S601" s="60"/>
      <c r="T601" s="60"/>
      <c r="U601" s="46" t="e">
        <f t="shared" si="269"/>
        <v>#N/A</v>
      </c>
      <c r="V601" s="62" t="e">
        <f t="shared" si="270"/>
        <v>#N/A</v>
      </c>
      <c r="W601" s="62" t="e">
        <f t="shared" si="292"/>
        <v>#N/A</v>
      </c>
      <c r="X601" s="62" t="e">
        <f t="shared" si="271"/>
        <v>#N/A</v>
      </c>
      <c r="Y601" s="62" t="e">
        <f t="shared" si="272"/>
        <v>#N/A</v>
      </c>
      <c r="Z601" s="62" t="e">
        <f t="array" ref="Z601">_xlfn.IFS(H601=1,2,H601=3,1)</f>
        <v>#N/A</v>
      </c>
      <c r="AA601" s="62" t="e">
        <f t="shared" si="273"/>
        <v>#N/A</v>
      </c>
      <c r="AB601" s="62" t="e">
        <f t="shared" si="264"/>
        <v>#N/A</v>
      </c>
      <c r="AC601" s="62" t="e">
        <f t="shared" si="274"/>
        <v>#N/A</v>
      </c>
      <c r="AD601" s="62" t="e">
        <f t="shared" si="275"/>
        <v>#N/A</v>
      </c>
      <c r="AE601" s="62" t="e">
        <f t="shared" si="276"/>
        <v>#N/A</v>
      </c>
      <c r="AF601" s="62" t="e">
        <f t="shared" si="277"/>
        <v>#N/A</v>
      </c>
      <c r="AG601" s="62">
        <f t="shared" si="278"/>
        <v>0</v>
      </c>
      <c r="AH601" s="62" t="str">
        <f t="shared" si="279"/>
        <v/>
      </c>
      <c r="AI601" s="62">
        <f t="shared" si="280"/>
        <v>0</v>
      </c>
      <c r="AJ601" s="62" t="e">
        <f t="shared" si="281"/>
        <v>#VALUE!</v>
      </c>
      <c r="AK601" s="62" t="e">
        <f t="shared" si="282"/>
        <v>#N/A</v>
      </c>
      <c r="AL601" s="62" t="e">
        <f t="shared" si="283"/>
        <v>#N/A</v>
      </c>
      <c r="AM601" s="62">
        <f t="shared" si="284"/>
        <v>0</v>
      </c>
      <c r="AN601" s="62">
        <f t="shared" si="285"/>
        <v>0</v>
      </c>
      <c r="AO601" s="62"/>
      <c r="AP601" s="62" t="e">
        <f t="shared" si="286"/>
        <v>#N/A</v>
      </c>
      <c r="AQ601" s="62" t="e">
        <f t="shared" si="287"/>
        <v>#VALUE!</v>
      </c>
      <c r="AR601" s="62" t="str">
        <f t="shared" si="288"/>
        <v/>
      </c>
      <c r="AS601" s="62">
        <f t="shared" si="289"/>
        <v>0</v>
      </c>
      <c r="AT601" s="62">
        <f t="shared" si="290"/>
        <v>0</v>
      </c>
      <c r="AU601" s="62">
        <f t="shared" si="291"/>
        <v>0</v>
      </c>
    </row>
    <row r="602" spans="1:47" x14ac:dyDescent="0.2">
      <c r="A602" s="46">
        <f t="shared" si="265"/>
        <v>0</v>
      </c>
      <c r="B602" s="62" t="e">
        <f t="shared" si="266"/>
        <v>#N/A</v>
      </c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2">
        <f t="shared" si="267"/>
        <v>0</v>
      </c>
      <c r="N602" s="60"/>
      <c r="O602" s="60"/>
      <c r="P602" s="60" t="e">
        <f t="shared" si="268"/>
        <v>#N/A</v>
      </c>
      <c r="Q602" s="178"/>
      <c r="R602" s="60"/>
      <c r="S602" s="60"/>
      <c r="T602" s="60"/>
      <c r="U602" s="46" t="e">
        <f t="shared" si="269"/>
        <v>#N/A</v>
      </c>
      <c r="V602" s="62" t="e">
        <f t="shared" si="270"/>
        <v>#N/A</v>
      </c>
      <c r="W602" s="62" t="e">
        <f t="shared" si="292"/>
        <v>#N/A</v>
      </c>
      <c r="X602" s="62" t="e">
        <f t="shared" si="271"/>
        <v>#N/A</v>
      </c>
      <c r="Y602" s="62" t="e">
        <f t="shared" si="272"/>
        <v>#N/A</v>
      </c>
      <c r="Z602" s="62" t="e">
        <f t="array" ref="Z602">_xlfn.IFS(H602=1,2,H602=3,1)</f>
        <v>#N/A</v>
      </c>
      <c r="AA602" s="62" t="e">
        <f t="shared" si="273"/>
        <v>#N/A</v>
      </c>
      <c r="AB602" s="62" t="e">
        <f t="shared" si="264"/>
        <v>#N/A</v>
      </c>
      <c r="AC602" s="62" t="e">
        <f t="shared" si="274"/>
        <v>#N/A</v>
      </c>
      <c r="AD602" s="62" t="e">
        <f t="shared" si="275"/>
        <v>#N/A</v>
      </c>
      <c r="AE602" s="62" t="e">
        <f t="shared" si="276"/>
        <v>#N/A</v>
      </c>
      <c r="AF602" s="62" t="e">
        <f t="shared" si="277"/>
        <v>#N/A</v>
      </c>
      <c r="AG602" s="62">
        <f t="shared" si="278"/>
        <v>0</v>
      </c>
      <c r="AH602" s="62" t="str">
        <f t="shared" si="279"/>
        <v/>
      </c>
      <c r="AI602" s="62">
        <f t="shared" si="280"/>
        <v>0</v>
      </c>
      <c r="AJ602" s="62" t="e">
        <f t="shared" si="281"/>
        <v>#VALUE!</v>
      </c>
      <c r="AK602" s="62" t="e">
        <f t="shared" si="282"/>
        <v>#N/A</v>
      </c>
      <c r="AL602" s="62" t="e">
        <f t="shared" si="283"/>
        <v>#N/A</v>
      </c>
      <c r="AM602" s="62">
        <f t="shared" si="284"/>
        <v>0</v>
      </c>
      <c r="AN602" s="62">
        <f t="shared" si="285"/>
        <v>0</v>
      </c>
      <c r="AO602" s="62"/>
      <c r="AP602" s="62" t="e">
        <f t="shared" si="286"/>
        <v>#N/A</v>
      </c>
      <c r="AQ602" s="62" t="e">
        <f t="shared" si="287"/>
        <v>#VALUE!</v>
      </c>
      <c r="AR602" s="62" t="str">
        <f t="shared" si="288"/>
        <v/>
      </c>
      <c r="AS602" s="62">
        <f t="shared" si="289"/>
        <v>0</v>
      </c>
      <c r="AT602" s="62">
        <f t="shared" si="290"/>
        <v>0</v>
      </c>
      <c r="AU602" s="62">
        <f t="shared" si="291"/>
        <v>0</v>
      </c>
    </row>
    <row r="603" spans="1:47" x14ac:dyDescent="0.2">
      <c r="A603" s="46">
        <f t="shared" si="265"/>
        <v>0</v>
      </c>
      <c r="B603" s="62" t="e">
        <f t="shared" si="266"/>
        <v>#N/A</v>
      </c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2">
        <f t="shared" si="267"/>
        <v>0</v>
      </c>
      <c r="N603" s="60"/>
      <c r="O603" s="60"/>
      <c r="P603" s="60" t="e">
        <f t="shared" si="268"/>
        <v>#N/A</v>
      </c>
      <c r="Q603" s="178"/>
      <c r="R603" s="60"/>
      <c r="S603" s="60"/>
      <c r="T603" s="60"/>
      <c r="U603" s="46" t="e">
        <f t="shared" si="269"/>
        <v>#N/A</v>
      </c>
      <c r="V603" s="62" t="e">
        <f t="shared" si="270"/>
        <v>#N/A</v>
      </c>
      <c r="W603" s="62" t="e">
        <f t="shared" si="292"/>
        <v>#N/A</v>
      </c>
      <c r="X603" s="62" t="e">
        <f t="shared" si="271"/>
        <v>#N/A</v>
      </c>
      <c r="Y603" s="62" t="e">
        <f t="shared" si="272"/>
        <v>#N/A</v>
      </c>
      <c r="Z603" s="62" t="e">
        <f t="array" ref="Z603">_xlfn.IFS(H603=1,2,H603=3,1)</f>
        <v>#N/A</v>
      </c>
      <c r="AA603" s="62" t="e">
        <f t="shared" si="273"/>
        <v>#N/A</v>
      </c>
      <c r="AB603" s="62" t="e">
        <f t="shared" si="264"/>
        <v>#N/A</v>
      </c>
      <c r="AC603" s="62" t="e">
        <f t="shared" si="274"/>
        <v>#N/A</v>
      </c>
      <c r="AD603" s="62" t="e">
        <f t="shared" si="275"/>
        <v>#N/A</v>
      </c>
      <c r="AE603" s="62" t="e">
        <f t="shared" si="276"/>
        <v>#N/A</v>
      </c>
      <c r="AF603" s="62" t="e">
        <f t="shared" si="277"/>
        <v>#N/A</v>
      </c>
      <c r="AG603" s="62">
        <f t="shared" si="278"/>
        <v>0</v>
      </c>
      <c r="AH603" s="62" t="str">
        <f t="shared" si="279"/>
        <v/>
      </c>
      <c r="AI603" s="62">
        <f t="shared" si="280"/>
        <v>0</v>
      </c>
      <c r="AJ603" s="62" t="e">
        <f t="shared" si="281"/>
        <v>#VALUE!</v>
      </c>
      <c r="AK603" s="62" t="e">
        <f t="shared" si="282"/>
        <v>#N/A</v>
      </c>
      <c r="AL603" s="62" t="e">
        <f t="shared" si="283"/>
        <v>#N/A</v>
      </c>
      <c r="AM603" s="62">
        <f t="shared" si="284"/>
        <v>0</v>
      </c>
      <c r="AN603" s="62">
        <f t="shared" si="285"/>
        <v>0</v>
      </c>
      <c r="AO603" s="62"/>
      <c r="AP603" s="62" t="e">
        <f t="shared" si="286"/>
        <v>#N/A</v>
      </c>
      <c r="AQ603" s="62" t="e">
        <f t="shared" si="287"/>
        <v>#VALUE!</v>
      </c>
      <c r="AR603" s="62" t="str">
        <f t="shared" si="288"/>
        <v/>
      </c>
      <c r="AS603" s="62">
        <f t="shared" si="289"/>
        <v>0</v>
      </c>
      <c r="AT603" s="62">
        <f t="shared" si="290"/>
        <v>0</v>
      </c>
      <c r="AU603" s="62">
        <f t="shared" si="291"/>
        <v>0</v>
      </c>
    </row>
    <row r="604" spans="1:47" x14ac:dyDescent="0.2">
      <c r="A604" s="46">
        <f t="shared" si="265"/>
        <v>0</v>
      </c>
      <c r="B604" s="62" t="e">
        <f t="shared" si="266"/>
        <v>#N/A</v>
      </c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2">
        <f t="shared" si="267"/>
        <v>0</v>
      </c>
      <c r="N604" s="60"/>
      <c r="O604" s="60"/>
      <c r="P604" s="60" t="e">
        <f t="shared" si="268"/>
        <v>#N/A</v>
      </c>
      <c r="Q604" s="178"/>
      <c r="R604" s="60"/>
      <c r="S604" s="60"/>
      <c r="T604" s="60"/>
      <c r="U604" s="46" t="e">
        <f t="shared" si="269"/>
        <v>#N/A</v>
      </c>
      <c r="V604" s="62" t="e">
        <f t="shared" si="270"/>
        <v>#N/A</v>
      </c>
      <c r="W604" s="62" t="e">
        <f t="shared" si="292"/>
        <v>#N/A</v>
      </c>
      <c r="X604" s="62" t="e">
        <f t="shared" si="271"/>
        <v>#N/A</v>
      </c>
      <c r="Y604" s="62" t="e">
        <f t="shared" si="272"/>
        <v>#N/A</v>
      </c>
      <c r="Z604" s="62" t="e">
        <f t="array" ref="Z604">_xlfn.IFS(H604=1,2,H604=3,1)</f>
        <v>#N/A</v>
      </c>
      <c r="AA604" s="62" t="e">
        <f t="shared" si="273"/>
        <v>#N/A</v>
      </c>
      <c r="AB604" s="62" t="e">
        <f t="shared" si="264"/>
        <v>#N/A</v>
      </c>
      <c r="AC604" s="62" t="e">
        <f t="shared" si="274"/>
        <v>#N/A</v>
      </c>
      <c r="AD604" s="62" t="e">
        <f t="shared" si="275"/>
        <v>#N/A</v>
      </c>
      <c r="AE604" s="62" t="e">
        <f t="shared" si="276"/>
        <v>#N/A</v>
      </c>
      <c r="AF604" s="62" t="e">
        <f t="shared" si="277"/>
        <v>#N/A</v>
      </c>
      <c r="AG604" s="62">
        <f t="shared" si="278"/>
        <v>0</v>
      </c>
      <c r="AH604" s="62" t="str">
        <f t="shared" si="279"/>
        <v/>
      </c>
      <c r="AI604" s="62">
        <f t="shared" si="280"/>
        <v>0</v>
      </c>
      <c r="AJ604" s="62" t="e">
        <f t="shared" si="281"/>
        <v>#VALUE!</v>
      </c>
      <c r="AK604" s="62" t="e">
        <f t="shared" si="282"/>
        <v>#N/A</v>
      </c>
      <c r="AL604" s="62" t="e">
        <f t="shared" si="283"/>
        <v>#N/A</v>
      </c>
      <c r="AM604" s="62">
        <f t="shared" si="284"/>
        <v>0</v>
      </c>
      <c r="AN604" s="62">
        <f t="shared" si="285"/>
        <v>0</v>
      </c>
      <c r="AO604" s="62"/>
      <c r="AP604" s="62" t="e">
        <f t="shared" si="286"/>
        <v>#N/A</v>
      </c>
      <c r="AQ604" s="62" t="e">
        <f t="shared" si="287"/>
        <v>#VALUE!</v>
      </c>
      <c r="AR604" s="62" t="str">
        <f t="shared" si="288"/>
        <v/>
      </c>
      <c r="AS604" s="62">
        <f t="shared" si="289"/>
        <v>0</v>
      </c>
      <c r="AT604" s="62">
        <f t="shared" si="290"/>
        <v>0</v>
      </c>
      <c r="AU604" s="62">
        <f t="shared" si="291"/>
        <v>0</v>
      </c>
    </row>
    <row r="605" spans="1:47" x14ac:dyDescent="0.2">
      <c r="A605" s="46">
        <f t="shared" si="265"/>
        <v>0</v>
      </c>
      <c r="B605" s="62" t="e">
        <f t="shared" si="266"/>
        <v>#N/A</v>
      </c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2">
        <f t="shared" si="267"/>
        <v>0</v>
      </c>
      <c r="N605" s="60"/>
      <c r="O605" s="60"/>
      <c r="P605" s="60" t="e">
        <f t="shared" si="268"/>
        <v>#N/A</v>
      </c>
      <c r="Q605" s="178"/>
      <c r="R605" s="60"/>
      <c r="S605" s="60"/>
      <c r="T605" s="60"/>
      <c r="U605" s="46" t="e">
        <f t="shared" si="269"/>
        <v>#N/A</v>
      </c>
      <c r="V605" s="62" t="e">
        <f t="shared" si="270"/>
        <v>#N/A</v>
      </c>
      <c r="W605" s="62" t="e">
        <f t="shared" si="292"/>
        <v>#N/A</v>
      </c>
      <c r="X605" s="62" t="e">
        <f t="shared" si="271"/>
        <v>#N/A</v>
      </c>
      <c r="Y605" s="62" t="e">
        <f t="shared" si="272"/>
        <v>#N/A</v>
      </c>
      <c r="Z605" s="62" t="e">
        <f t="array" ref="Z605">_xlfn.IFS(H605=1,2,H605=3,1)</f>
        <v>#N/A</v>
      </c>
      <c r="AA605" s="62" t="e">
        <f t="shared" si="273"/>
        <v>#N/A</v>
      </c>
      <c r="AB605" s="62" t="e">
        <f t="shared" si="264"/>
        <v>#N/A</v>
      </c>
      <c r="AC605" s="62" t="e">
        <f t="shared" si="274"/>
        <v>#N/A</v>
      </c>
      <c r="AD605" s="62" t="e">
        <f t="shared" si="275"/>
        <v>#N/A</v>
      </c>
      <c r="AE605" s="62" t="e">
        <f t="shared" si="276"/>
        <v>#N/A</v>
      </c>
      <c r="AF605" s="62" t="e">
        <f t="shared" si="277"/>
        <v>#N/A</v>
      </c>
      <c r="AG605" s="62">
        <f t="shared" si="278"/>
        <v>0</v>
      </c>
      <c r="AH605" s="62" t="str">
        <f t="shared" si="279"/>
        <v/>
      </c>
      <c r="AI605" s="62">
        <f t="shared" si="280"/>
        <v>0</v>
      </c>
      <c r="AJ605" s="62" t="e">
        <f t="shared" si="281"/>
        <v>#VALUE!</v>
      </c>
      <c r="AK605" s="62" t="e">
        <f t="shared" si="282"/>
        <v>#N/A</v>
      </c>
      <c r="AL605" s="62" t="e">
        <f t="shared" si="283"/>
        <v>#N/A</v>
      </c>
      <c r="AM605" s="62">
        <f t="shared" si="284"/>
        <v>0</v>
      </c>
      <c r="AN605" s="62">
        <f t="shared" si="285"/>
        <v>0</v>
      </c>
      <c r="AO605" s="62"/>
      <c r="AP605" s="62" t="e">
        <f t="shared" si="286"/>
        <v>#N/A</v>
      </c>
      <c r="AQ605" s="62" t="e">
        <f t="shared" si="287"/>
        <v>#VALUE!</v>
      </c>
      <c r="AR605" s="62" t="str">
        <f t="shared" si="288"/>
        <v/>
      </c>
      <c r="AS605" s="62">
        <f t="shared" si="289"/>
        <v>0</v>
      </c>
      <c r="AT605" s="62">
        <f t="shared" si="290"/>
        <v>0</v>
      </c>
      <c r="AU605" s="62">
        <f t="shared" si="291"/>
        <v>0</v>
      </c>
    </row>
    <row r="606" spans="1:47" x14ac:dyDescent="0.2">
      <c r="A606" s="46">
        <f t="shared" si="265"/>
        <v>0</v>
      </c>
      <c r="B606" s="62" t="e">
        <f t="shared" si="266"/>
        <v>#N/A</v>
      </c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2">
        <f t="shared" si="267"/>
        <v>0</v>
      </c>
      <c r="N606" s="60"/>
      <c r="O606" s="60"/>
      <c r="P606" s="60" t="e">
        <f t="shared" si="268"/>
        <v>#N/A</v>
      </c>
      <c r="Q606" s="178"/>
      <c r="R606" s="60"/>
      <c r="S606" s="60"/>
      <c r="T606" s="60"/>
      <c r="U606" s="46" t="e">
        <f t="shared" si="269"/>
        <v>#N/A</v>
      </c>
      <c r="V606" s="62" t="e">
        <f t="shared" si="270"/>
        <v>#N/A</v>
      </c>
      <c r="W606" s="62" t="e">
        <f t="shared" si="292"/>
        <v>#N/A</v>
      </c>
      <c r="X606" s="62" t="e">
        <f t="shared" si="271"/>
        <v>#N/A</v>
      </c>
      <c r="Y606" s="62" t="e">
        <f t="shared" si="272"/>
        <v>#N/A</v>
      </c>
      <c r="Z606" s="62" t="e">
        <f t="array" ref="Z606">_xlfn.IFS(H606=1,2,H606=3,1)</f>
        <v>#N/A</v>
      </c>
      <c r="AA606" s="62" t="e">
        <f t="shared" si="273"/>
        <v>#N/A</v>
      </c>
      <c r="AB606" s="62" t="e">
        <f t="shared" si="264"/>
        <v>#N/A</v>
      </c>
      <c r="AC606" s="62" t="e">
        <f t="shared" si="274"/>
        <v>#N/A</v>
      </c>
      <c r="AD606" s="62" t="e">
        <f t="shared" si="275"/>
        <v>#N/A</v>
      </c>
      <c r="AE606" s="62" t="e">
        <f t="shared" si="276"/>
        <v>#N/A</v>
      </c>
      <c r="AF606" s="62" t="e">
        <f t="shared" si="277"/>
        <v>#N/A</v>
      </c>
      <c r="AG606" s="62">
        <f t="shared" si="278"/>
        <v>0</v>
      </c>
      <c r="AH606" s="62" t="str">
        <f t="shared" si="279"/>
        <v/>
      </c>
      <c r="AI606" s="62">
        <f t="shared" si="280"/>
        <v>0</v>
      </c>
      <c r="AJ606" s="62" t="e">
        <f t="shared" si="281"/>
        <v>#VALUE!</v>
      </c>
      <c r="AK606" s="62" t="e">
        <f t="shared" si="282"/>
        <v>#N/A</v>
      </c>
      <c r="AL606" s="62" t="e">
        <f t="shared" si="283"/>
        <v>#N/A</v>
      </c>
      <c r="AM606" s="62">
        <f t="shared" si="284"/>
        <v>0</v>
      </c>
      <c r="AN606" s="62">
        <f t="shared" si="285"/>
        <v>0</v>
      </c>
      <c r="AO606" s="62"/>
      <c r="AP606" s="62" t="e">
        <f t="shared" si="286"/>
        <v>#N/A</v>
      </c>
      <c r="AQ606" s="62" t="e">
        <f t="shared" si="287"/>
        <v>#VALUE!</v>
      </c>
      <c r="AR606" s="62" t="str">
        <f t="shared" si="288"/>
        <v/>
      </c>
      <c r="AS606" s="62">
        <f t="shared" si="289"/>
        <v>0</v>
      </c>
      <c r="AT606" s="62">
        <f t="shared" si="290"/>
        <v>0</v>
      </c>
      <c r="AU606" s="62">
        <f t="shared" si="291"/>
        <v>0</v>
      </c>
    </row>
    <row r="607" spans="1:47" x14ac:dyDescent="0.2">
      <c r="A607" s="46">
        <f t="shared" si="265"/>
        <v>0</v>
      </c>
      <c r="B607" s="62" t="e">
        <f t="shared" si="266"/>
        <v>#N/A</v>
      </c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2">
        <f t="shared" si="267"/>
        <v>0</v>
      </c>
      <c r="N607" s="60"/>
      <c r="O607" s="60"/>
      <c r="P607" s="60" t="e">
        <f t="shared" si="268"/>
        <v>#N/A</v>
      </c>
      <c r="Q607" s="178"/>
      <c r="R607" s="60"/>
      <c r="S607" s="60"/>
      <c r="T607" s="60"/>
      <c r="U607" s="46" t="e">
        <f t="shared" si="269"/>
        <v>#N/A</v>
      </c>
      <c r="V607" s="62" t="e">
        <f t="shared" si="270"/>
        <v>#N/A</v>
      </c>
      <c r="W607" s="62" t="e">
        <f t="shared" si="292"/>
        <v>#N/A</v>
      </c>
      <c r="X607" s="62" t="e">
        <f t="shared" si="271"/>
        <v>#N/A</v>
      </c>
      <c r="Y607" s="62" t="e">
        <f t="shared" si="272"/>
        <v>#N/A</v>
      </c>
      <c r="Z607" s="62" t="e">
        <f t="array" ref="Z607">_xlfn.IFS(H607=1,2,H607=3,1)</f>
        <v>#N/A</v>
      </c>
      <c r="AA607" s="62" t="e">
        <f t="shared" si="273"/>
        <v>#N/A</v>
      </c>
      <c r="AB607" s="62" t="e">
        <f t="shared" si="264"/>
        <v>#N/A</v>
      </c>
      <c r="AC607" s="62" t="e">
        <f t="shared" si="274"/>
        <v>#N/A</v>
      </c>
      <c r="AD607" s="62" t="e">
        <f t="shared" si="275"/>
        <v>#N/A</v>
      </c>
      <c r="AE607" s="62" t="e">
        <f t="shared" si="276"/>
        <v>#N/A</v>
      </c>
      <c r="AF607" s="62" t="e">
        <f t="shared" si="277"/>
        <v>#N/A</v>
      </c>
      <c r="AG607" s="62">
        <f t="shared" si="278"/>
        <v>0</v>
      </c>
      <c r="AH607" s="62" t="str">
        <f t="shared" si="279"/>
        <v/>
      </c>
      <c r="AI607" s="62">
        <f t="shared" si="280"/>
        <v>0</v>
      </c>
      <c r="AJ607" s="62" t="e">
        <f t="shared" si="281"/>
        <v>#VALUE!</v>
      </c>
      <c r="AK607" s="62" t="e">
        <f t="shared" si="282"/>
        <v>#N/A</v>
      </c>
      <c r="AL607" s="62" t="e">
        <f t="shared" si="283"/>
        <v>#N/A</v>
      </c>
      <c r="AM607" s="62">
        <f t="shared" si="284"/>
        <v>0</v>
      </c>
      <c r="AN607" s="62">
        <f t="shared" si="285"/>
        <v>0</v>
      </c>
      <c r="AO607" s="62"/>
      <c r="AP607" s="62" t="e">
        <f t="shared" si="286"/>
        <v>#N/A</v>
      </c>
      <c r="AQ607" s="62" t="e">
        <f t="shared" si="287"/>
        <v>#VALUE!</v>
      </c>
      <c r="AR607" s="62" t="str">
        <f t="shared" si="288"/>
        <v/>
      </c>
      <c r="AS607" s="62">
        <f t="shared" si="289"/>
        <v>0</v>
      </c>
      <c r="AT607" s="62">
        <f t="shared" si="290"/>
        <v>0</v>
      </c>
      <c r="AU607" s="62">
        <f t="shared" si="291"/>
        <v>0</v>
      </c>
    </row>
    <row r="608" spans="1:47" x14ac:dyDescent="0.2">
      <c r="A608" s="46">
        <f t="shared" si="265"/>
        <v>0</v>
      </c>
      <c r="B608" s="62" t="e">
        <f t="shared" si="266"/>
        <v>#N/A</v>
      </c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2">
        <f t="shared" si="267"/>
        <v>0</v>
      </c>
      <c r="N608" s="60"/>
      <c r="O608" s="60"/>
      <c r="P608" s="60" t="e">
        <f t="shared" si="268"/>
        <v>#N/A</v>
      </c>
      <c r="Q608" s="178"/>
      <c r="R608" s="60"/>
      <c r="S608" s="60"/>
      <c r="T608" s="60"/>
      <c r="U608" s="46" t="e">
        <f t="shared" si="269"/>
        <v>#N/A</v>
      </c>
      <c r="V608" s="62" t="e">
        <f t="shared" si="270"/>
        <v>#N/A</v>
      </c>
      <c r="W608" s="62" t="e">
        <f t="shared" si="292"/>
        <v>#N/A</v>
      </c>
      <c r="X608" s="62" t="e">
        <f t="shared" si="271"/>
        <v>#N/A</v>
      </c>
      <c r="Y608" s="62" t="e">
        <f t="shared" si="272"/>
        <v>#N/A</v>
      </c>
      <c r="Z608" s="62" t="e">
        <f t="array" ref="Z608">_xlfn.IFS(H608=1,2,H608=3,1)</f>
        <v>#N/A</v>
      </c>
      <c r="AA608" s="62" t="e">
        <f t="shared" si="273"/>
        <v>#N/A</v>
      </c>
      <c r="AB608" s="62" t="e">
        <f t="shared" si="264"/>
        <v>#N/A</v>
      </c>
      <c r="AC608" s="62" t="e">
        <f t="shared" si="274"/>
        <v>#N/A</v>
      </c>
      <c r="AD608" s="62" t="e">
        <f t="shared" si="275"/>
        <v>#N/A</v>
      </c>
      <c r="AE608" s="62" t="e">
        <f t="shared" si="276"/>
        <v>#N/A</v>
      </c>
      <c r="AF608" s="62" t="e">
        <f t="shared" si="277"/>
        <v>#N/A</v>
      </c>
      <c r="AG608" s="62">
        <f t="shared" si="278"/>
        <v>0</v>
      </c>
      <c r="AH608" s="62" t="str">
        <f t="shared" si="279"/>
        <v/>
      </c>
      <c r="AI608" s="62">
        <f t="shared" si="280"/>
        <v>0</v>
      </c>
      <c r="AJ608" s="62" t="e">
        <f t="shared" si="281"/>
        <v>#VALUE!</v>
      </c>
      <c r="AK608" s="62" t="e">
        <f t="shared" si="282"/>
        <v>#N/A</v>
      </c>
      <c r="AL608" s="62" t="e">
        <f t="shared" si="283"/>
        <v>#N/A</v>
      </c>
      <c r="AM608" s="62">
        <f t="shared" si="284"/>
        <v>0</v>
      </c>
      <c r="AN608" s="62">
        <f t="shared" si="285"/>
        <v>0</v>
      </c>
      <c r="AO608" s="62"/>
      <c r="AP608" s="62" t="e">
        <f t="shared" si="286"/>
        <v>#N/A</v>
      </c>
      <c r="AQ608" s="62" t="e">
        <f t="shared" si="287"/>
        <v>#VALUE!</v>
      </c>
      <c r="AR608" s="62" t="str">
        <f t="shared" si="288"/>
        <v/>
      </c>
      <c r="AS608" s="62">
        <f t="shared" si="289"/>
        <v>0</v>
      </c>
      <c r="AT608" s="62">
        <f t="shared" si="290"/>
        <v>0</v>
      </c>
      <c r="AU608" s="62">
        <f t="shared" si="291"/>
        <v>0</v>
      </c>
    </row>
    <row r="609" spans="1:47" x14ac:dyDescent="0.2">
      <c r="A609" s="46">
        <f t="shared" si="265"/>
        <v>0</v>
      </c>
      <c r="B609" s="62" t="e">
        <f t="shared" si="266"/>
        <v>#N/A</v>
      </c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2">
        <f t="shared" si="267"/>
        <v>0</v>
      </c>
      <c r="N609" s="60"/>
      <c r="O609" s="60"/>
      <c r="P609" s="60" t="e">
        <f t="shared" si="268"/>
        <v>#N/A</v>
      </c>
      <c r="Q609" s="178"/>
      <c r="R609" s="60"/>
      <c r="S609" s="60"/>
      <c r="T609" s="60"/>
      <c r="U609" s="46" t="e">
        <f t="shared" si="269"/>
        <v>#N/A</v>
      </c>
      <c r="V609" s="62" t="e">
        <f t="shared" si="270"/>
        <v>#N/A</v>
      </c>
      <c r="W609" s="62" t="e">
        <f t="shared" si="292"/>
        <v>#N/A</v>
      </c>
      <c r="X609" s="62" t="e">
        <f t="shared" si="271"/>
        <v>#N/A</v>
      </c>
      <c r="Y609" s="62" t="e">
        <f t="shared" si="272"/>
        <v>#N/A</v>
      </c>
      <c r="Z609" s="62" t="e">
        <f t="array" ref="Z609">_xlfn.IFS(H609=1,2,H609=3,1)</f>
        <v>#N/A</v>
      </c>
      <c r="AA609" s="62" t="e">
        <f t="shared" si="273"/>
        <v>#N/A</v>
      </c>
      <c r="AB609" s="62" t="e">
        <f t="shared" si="264"/>
        <v>#N/A</v>
      </c>
      <c r="AC609" s="62" t="e">
        <f t="shared" si="274"/>
        <v>#N/A</v>
      </c>
      <c r="AD609" s="62" t="e">
        <f t="shared" si="275"/>
        <v>#N/A</v>
      </c>
      <c r="AE609" s="62" t="e">
        <f t="shared" si="276"/>
        <v>#N/A</v>
      </c>
      <c r="AF609" s="62" t="e">
        <f t="shared" si="277"/>
        <v>#N/A</v>
      </c>
      <c r="AG609" s="62">
        <f t="shared" si="278"/>
        <v>0</v>
      </c>
      <c r="AH609" s="62" t="str">
        <f t="shared" si="279"/>
        <v/>
      </c>
      <c r="AI609" s="62">
        <f t="shared" si="280"/>
        <v>0</v>
      </c>
      <c r="AJ609" s="62" t="e">
        <f t="shared" si="281"/>
        <v>#VALUE!</v>
      </c>
      <c r="AK609" s="62" t="e">
        <f t="shared" si="282"/>
        <v>#N/A</v>
      </c>
      <c r="AL609" s="62" t="e">
        <f t="shared" si="283"/>
        <v>#N/A</v>
      </c>
      <c r="AM609" s="62">
        <f t="shared" si="284"/>
        <v>0</v>
      </c>
      <c r="AN609" s="62">
        <f t="shared" si="285"/>
        <v>0</v>
      </c>
      <c r="AO609" s="62"/>
      <c r="AP609" s="62" t="e">
        <f t="shared" si="286"/>
        <v>#N/A</v>
      </c>
      <c r="AQ609" s="62" t="e">
        <f t="shared" si="287"/>
        <v>#VALUE!</v>
      </c>
      <c r="AR609" s="62" t="str">
        <f t="shared" si="288"/>
        <v/>
      </c>
      <c r="AS609" s="62">
        <f t="shared" si="289"/>
        <v>0</v>
      </c>
      <c r="AT609" s="62">
        <f t="shared" si="290"/>
        <v>0</v>
      </c>
      <c r="AU609" s="62">
        <f t="shared" si="291"/>
        <v>0</v>
      </c>
    </row>
    <row r="610" spans="1:47" x14ac:dyDescent="0.2">
      <c r="A610" s="46">
        <f t="shared" si="265"/>
        <v>0</v>
      </c>
      <c r="B610" s="62" t="e">
        <f t="shared" si="266"/>
        <v>#N/A</v>
      </c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2">
        <f t="shared" si="267"/>
        <v>0</v>
      </c>
      <c r="N610" s="60"/>
      <c r="O610" s="60"/>
      <c r="P610" s="60" t="e">
        <f t="shared" si="268"/>
        <v>#N/A</v>
      </c>
      <c r="Q610" s="178"/>
      <c r="R610" s="60"/>
      <c r="S610" s="60"/>
      <c r="T610" s="60"/>
      <c r="U610" s="46" t="e">
        <f t="shared" si="269"/>
        <v>#N/A</v>
      </c>
      <c r="V610" s="62" t="e">
        <f t="shared" si="270"/>
        <v>#N/A</v>
      </c>
      <c r="W610" s="62" t="e">
        <f t="shared" si="292"/>
        <v>#N/A</v>
      </c>
      <c r="X610" s="62" t="e">
        <f t="shared" si="271"/>
        <v>#N/A</v>
      </c>
      <c r="Y610" s="62" t="e">
        <f t="shared" si="272"/>
        <v>#N/A</v>
      </c>
      <c r="Z610" s="62" t="e">
        <f t="array" ref="Z610">_xlfn.IFS(H610=1,2,H610=3,1)</f>
        <v>#N/A</v>
      </c>
      <c r="AA610" s="62" t="e">
        <f t="shared" si="273"/>
        <v>#N/A</v>
      </c>
      <c r="AB610" s="62" t="e">
        <f t="shared" si="264"/>
        <v>#N/A</v>
      </c>
      <c r="AC610" s="62" t="e">
        <f t="shared" si="274"/>
        <v>#N/A</v>
      </c>
      <c r="AD610" s="62" t="e">
        <f t="shared" si="275"/>
        <v>#N/A</v>
      </c>
      <c r="AE610" s="62" t="e">
        <f t="shared" si="276"/>
        <v>#N/A</v>
      </c>
      <c r="AF610" s="62" t="e">
        <f t="shared" si="277"/>
        <v>#N/A</v>
      </c>
      <c r="AG610" s="62">
        <f t="shared" si="278"/>
        <v>0</v>
      </c>
      <c r="AH610" s="62" t="str">
        <f t="shared" si="279"/>
        <v/>
      </c>
      <c r="AI610" s="62">
        <f t="shared" si="280"/>
        <v>0</v>
      </c>
      <c r="AJ610" s="62" t="e">
        <f t="shared" si="281"/>
        <v>#VALUE!</v>
      </c>
      <c r="AK610" s="62" t="e">
        <f t="shared" si="282"/>
        <v>#N/A</v>
      </c>
      <c r="AL610" s="62" t="e">
        <f t="shared" si="283"/>
        <v>#N/A</v>
      </c>
      <c r="AM610" s="62">
        <f t="shared" si="284"/>
        <v>0</v>
      </c>
      <c r="AN610" s="62">
        <f t="shared" si="285"/>
        <v>0</v>
      </c>
      <c r="AO610" s="62"/>
      <c r="AP610" s="62" t="e">
        <f t="shared" si="286"/>
        <v>#N/A</v>
      </c>
      <c r="AQ610" s="62" t="e">
        <f t="shared" si="287"/>
        <v>#VALUE!</v>
      </c>
      <c r="AR610" s="62" t="str">
        <f t="shared" si="288"/>
        <v/>
      </c>
      <c r="AS610" s="62">
        <f t="shared" si="289"/>
        <v>0</v>
      </c>
      <c r="AT610" s="62">
        <f t="shared" si="290"/>
        <v>0</v>
      </c>
      <c r="AU610" s="62">
        <f t="shared" si="291"/>
        <v>0</v>
      </c>
    </row>
    <row r="611" spans="1:47" x14ac:dyDescent="0.2">
      <c r="A611" s="46">
        <f t="shared" si="265"/>
        <v>0</v>
      </c>
      <c r="B611" s="62" t="e">
        <f t="shared" si="266"/>
        <v>#N/A</v>
      </c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2">
        <f t="shared" si="267"/>
        <v>0</v>
      </c>
      <c r="N611" s="60"/>
      <c r="O611" s="60"/>
      <c r="P611" s="60" t="e">
        <f t="shared" si="268"/>
        <v>#N/A</v>
      </c>
      <c r="Q611" s="178"/>
      <c r="R611" s="60"/>
      <c r="S611" s="60"/>
      <c r="T611" s="60"/>
      <c r="U611" s="46" t="e">
        <f t="shared" si="269"/>
        <v>#N/A</v>
      </c>
      <c r="V611" s="62" t="e">
        <f t="shared" si="270"/>
        <v>#N/A</v>
      </c>
      <c r="W611" s="62" t="e">
        <f t="shared" si="292"/>
        <v>#N/A</v>
      </c>
      <c r="X611" s="62" t="e">
        <f t="shared" si="271"/>
        <v>#N/A</v>
      </c>
      <c r="Y611" s="62" t="e">
        <f t="shared" si="272"/>
        <v>#N/A</v>
      </c>
      <c r="Z611" s="62" t="e">
        <f t="array" ref="Z611">_xlfn.IFS(H611=1,2,H611=3,1)</f>
        <v>#N/A</v>
      </c>
      <c r="AA611" s="62" t="e">
        <f t="shared" si="273"/>
        <v>#N/A</v>
      </c>
      <c r="AB611" s="62" t="e">
        <f t="shared" si="264"/>
        <v>#N/A</v>
      </c>
      <c r="AC611" s="62" t="e">
        <f t="shared" si="274"/>
        <v>#N/A</v>
      </c>
      <c r="AD611" s="62" t="e">
        <f t="shared" si="275"/>
        <v>#N/A</v>
      </c>
      <c r="AE611" s="62" t="e">
        <f t="shared" si="276"/>
        <v>#N/A</v>
      </c>
      <c r="AF611" s="62" t="e">
        <f t="shared" si="277"/>
        <v>#N/A</v>
      </c>
      <c r="AG611" s="62">
        <f t="shared" si="278"/>
        <v>0</v>
      </c>
      <c r="AH611" s="62" t="str">
        <f t="shared" si="279"/>
        <v/>
      </c>
      <c r="AI611" s="62">
        <f t="shared" si="280"/>
        <v>0</v>
      </c>
      <c r="AJ611" s="62" t="e">
        <f t="shared" si="281"/>
        <v>#VALUE!</v>
      </c>
      <c r="AK611" s="62" t="e">
        <f t="shared" si="282"/>
        <v>#N/A</v>
      </c>
      <c r="AL611" s="62" t="e">
        <f t="shared" si="283"/>
        <v>#N/A</v>
      </c>
      <c r="AM611" s="62">
        <f t="shared" si="284"/>
        <v>0</v>
      </c>
      <c r="AN611" s="62">
        <f t="shared" si="285"/>
        <v>0</v>
      </c>
      <c r="AO611" s="62"/>
      <c r="AP611" s="62" t="e">
        <f t="shared" si="286"/>
        <v>#N/A</v>
      </c>
      <c r="AQ611" s="62" t="e">
        <f t="shared" si="287"/>
        <v>#VALUE!</v>
      </c>
      <c r="AR611" s="62" t="str">
        <f t="shared" si="288"/>
        <v/>
      </c>
      <c r="AS611" s="62">
        <f t="shared" si="289"/>
        <v>0</v>
      </c>
      <c r="AT611" s="62">
        <f t="shared" si="290"/>
        <v>0</v>
      </c>
      <c r="AU611" s="62">
        <f t="shared" si="291"/>
        <v>0</v>
      </c>
    </row>
    <row r="612" spans="1:47" x14ac:dyDescent="0.2">
      <c r="A612" s="46">
        <f t="shared" si="265"/>
        <v>0</v>
      </c>
      <c r="B612" s="62" t="e">
        <f t="shared" si="266"/>
        <v>#N/A</v>
      </c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2">
        <f t="shared" si="267"/>
        <v>0</v>
      </c>
      <c r="N612" s="60"/>
      <c r="O612" s="60"/>
      <c r="P612" s="60" t="e">
        <f t="shared" si="268"/>
        <v>#N/A</v>
      </c>
      <c r="Q612" s="178"/>
      <c r="R612" s="60"/>
      <c r="S612" s="60"/>
      <c r="T612" s="60"/>
      <c r="U612" s="46" t="e">
        <f t="shared" si="269"/>
        <v>#N/A</v>
      </c>
      <c r="V612" s="62" t="e">
        <f t="shared" si="270"/>
        <v>#N/A</v>
      </c>
      <c r="W612" s="62" t="e">
        <f t="shared" si="292"/>
        <v>#N/A</v>
      </c>
      <c r="X612" s="62" t="e">
        <f t="shared" si="271"/>
        <v>#N/A</v>
      </c>
      <c r="Y612" s="62" t="e">
        <f t="shared" si="272"/>
        <v>#N/A</v>
      </c>
      <c r="Z612" s="62" t="e">
        <f t="array" ref="Z612">_xlfn.IFS(H612=1,2,H612=3,1)</f>
        <v>#N/A</v>
      </c>
      <c r="AA612" s="62" t="e">
        <f t="shared" si="273"/>
        <v>#N/A</v>
      </c>
      <c r="AB612" s="62" t="e">
        <f t="shared" si="264"/>
        <v>#N/A</v>
      </c>
      <c r="AC612" s="62" t="e">
        <f t="shared" si="274"/>
        <v>#N/A</v>
      </c>
      <c r="AD612" s="62" t="e">
        <f t="shared" si="275"/>
        <v>#N/A</v>
      </c>
      <c r="AE612" s="62" t="e">
        <f t="shared" si="276"/>
        <v>#N/A</v>
      </c>
      <c r="AF612" s="62" t="e">
        <f t="shared" si="277"/>
        <v>#N/A</v>
      </c>
      <c r="AG612" s="62">
        <f t="shared" si="278"/>
        <v>0</v>
      </c>
      <c r="AH612" s="62" t="str">
        <f t="shared" si="279"/>
        <v/>
      </c>
      <c r="AI612" s="62">
        <f t="shared" si="280"/>
        <v>0</v>
      </c>
      <c r="AJ612" s="62" t="e">
        <f t="shared" si="281"/>
        <v>#VALUE!</v>
      </c>
      <c r="AK612" s="62" t="e">
        <f t="shared" si="282"/>
        <v>#N/A</v>
      </c>
      <c r="AL612" s="62" t="e">
        <f t="shared" si="283"/>
        <v>#N/A</v>
      </c>
      <c r="AM612" s="62">
        <f t="shared" si="284"/>
        <v>0</v>
      </c>
      <c r="AN612" s="62">
        <f t="shared" si="285"/>
        <v>0</v>
      </c>
      <c r="AO612" s="62"/>
      <c r="AP612" s="62" t="e">
        <f t="shared" si="286"/>
        <v>#N/A</v>
      </c>
      <c r="AQ612" s="62" t="e">
        <f t="shared" si="287"/>
        <v>#VALUE!</v>
      </c>
      <c r="AR612" s="62" t="str">
        <f t="shared" si="288"/>
        <v/>
      </c>
      <c r="AS612" s="62">
        <f t="shared" si="289"/>
        <v>0</v>
      </c>
      <c r="AT612" s="62">
        <f t="shared" si="290"/>
        <v>0</v>
      </c>
      <c r="AU612" s="62">
        <f t="shared" si="291"/>
        <v>0</v>
      </c>
    </row>
    <row r="613" spans="1:47" x14ac:dyDescent="0.2">
      <c r="A613" s="46">
        <f t="shared" si="265"/>
        <v>0</v>
      </c>
      <c r="B613" s="62" t="e">
        <f t="shared" si="266"/>
        <v>#N/A</v>
      </c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2">
        <f t="shared" si="267"/>
        <v>0</v>
      </c>
      <c r="N613" s="60"/>
      <c r="O613" s="60"/>
      <c r="P613" s="60" t="e">
        <f t="shared" si="268"/>
        <v>#N/A</v>
      </c>
      <c r="Q613" s="178"/>
      <c r="R613" s="60"/>
      <c r="S613" s="60"/>
      <c r="T613" s="60"/>
      <c r="U613" s="46" t="e">
        <f t="shared" si="269"/>
        <v>#N/A</v>
      </c>
      <c r="V613" s="62" t="e">
        <f t="shared" si="270"/>
        <v>#N/A</v>
      </c>
      <c r="W613" s="62" t="e">
        <f t="shared" si="292"/>
        <v>#N/A</v>
      </c>
      <c r="X613" s="62" t="e">
        <f t="shared" si="271"/>
        <v>#N/A</v>
      </c>
      <c r="Y613" s="62" t="e">
        <f t="shared" si="272"/>
        <v>#N/A</v>
      </c>
      <c r="Z613" s="62" t="e">
        <f t="array" ref="Z613">_xlfn.IFS(H613=1,2,H613=3,1)</f>
        <v>#N/A</v>
      </c>
      <c r="AA613" s="62" t="e">
        <f t="shared" si="273"/>
        <v>#N/A</v>
      </c>
      <c r="AB613" s="62" t="e">
        <f t="shared" si="264"/>
        <v>#N/A</v>
      </c>
      <c r="AC613" s="62" t="e">
        <f t="shared" si="274"/>
        <v>#N/A</v>
      </c>
      <c r="AD613" s="62" t="e">
        <f t="shared" si="275"/>
        <v>#N/A</v>
      </c>
      <c r="AE613" s="62" t="e">
        <f t="shared" si="276"/>
        <v>#N/A</v>
      </c>
      <c r="AF613" s="62" t="e">
        <f t="shared" si="277"/>
        <v>#N/A</v>
      </c>
      <c r="AG613" s="62">
        <f t="shared" si="278"/>
        <v>0</v>
      </c>
      <c r="AH613" s="62" t="str">
        <f t="shared" si="279"/>
        <v/>
      </c>
      <c r="AI613" s="62">
        <f t="shared" si="280"/>
        <v>0</v>
      </c>
      <c r="AJ613" s="62" t="e">
        <f t="shared" si="281"/>
        <v>#VALUE!</v>
      </c>
      <c r="AK613" s="62" t="e">
        <f t="shared" si="282"/>
        <v>#N/A</v>
      </c>
      <c r="AL613" s="62" t="e">
        <f t="shared" si="283"/>
        <v>#N/A</v>
      </c>
      <c r="AM613" s="62">
        <f t="shared" si="284"/>
        <v>0</v>
      </c>
      <c r="AN613" s="62">
        <f t="shared" si="285"/>
        <v>0</v>
      </c>
      <c r="AO613" s="62"/>
      <c r="AP613" s="62" t="e">
        <f t="shared" si="286"/>
        <v>#N/A</v>
      </c>
      <c r="AQ613" s="62" t="e">
        <f t="shared" si="287"/>
        <v>#VALUE!</v>
      </c>
      <c r="AR613" s="62" t="str">
        <f t="shared" si="288"/>
        <v/>
      </c>
      <c r="AS613" s="62">
        <f t="shared" si="289"/>
        <v>0</v>
      </c>
      <c r="AT613" s="62">
        <f t="shared" si="290"/>
        <v>0</v>
      </c>
      <c r="AU613" s="62">
        <f t="shared" si="291"/>
        <v>0</v>
      </c>
    </row>
    <row r="614" spans="1:47" x14ac:dyDescent="0.2">
      <c r="A614" s="46">
        <f t="shared" si="265"/>
        <v>0</v>
      </c>
      <c r="B614" s="62" t="e">
        <f t="shared" si="266"/>
        <v>#N/A</v>
      </c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2">
        <f t="shared" si="267"/>
        <v>0</v>
      </c>
      <c r="N614" s="60"/>
      <c r="O614" s="60"/>
      <c r="P614" s="60" t="e">
        <f t="shared" si="268"/>
        <v>#N/A</v>
      </c>
      <c r="Q614" s="178"/>
      <c r="R614" s="60"/>
      <c r="S614" s="60"/>
      <c r="T614" s="60"/>
      <c r="U614" s="46" t="e">
        <f t="shared" si="269"/>
        <v>#N/A</v>
      </c>
      <c r="V614" s="62" t="e">
        <f t="shared" si="270"/>
        <v>#N/A</v>
      </c>
      <c r="W614" s="62" t="e">
        <f t="shared" si="292"/>
        <v>#N/A</v>
      </c>
      <c r="X614" s="62" t="e">
        <f t="shared" si="271"/>
        <v>#N/A</v>
      </c>
      <c r="Y614" s="62" t="e">
        <f t="shared" si="272"/>
        <v>#N/A</v>
      </c>
      <c r="Z614" s="62" t="e">
        <f t="array" ref="Z614">_xlfn.IFS(H614=1,2,H614=3,1)</f>
        <v>#N/A</v>
      </c>
      <c r="AA614" s="62" t="e">
        <f t="shared" si="273"/>
        <v>#N/A</v>
      </c>
      <c r="AB614" s="62" t="e">
        <f t="shared" si="264"/>
        <v>#N/A</v>
      </c>
      <c r="AC614" s="62" t="e">
        <f t="shared" si="274"/>
        <v>#N/A</v>
      </c>
      <c r="AD614" s="62" t="e">
        <f t="shared" si="275"/>
        <v>#N/A</v>
      </c>
      <c r="AE614" s="62" t="e">
        <f t="shared" si="276"/>
        <v>#N/A</v>
      </c>
      <c r="AF614" s="62" t="e">
        <f t="shared" si="277"/>
        <v>#N/A</v>
      </c>
      <c r="AG614" s="62">
        <f t="shared" si="278"/>
        <v>0</v>
      </c>
      <c r="AH614" s="62" t="str">
        <f t="shared" si="279"/>
        <v/>
      </c>
      <c r="AI614" s="62">
        <f t="shared" si="280"/>
        <v>0</v>
      </c>
      <c r="AJ614" s="62" t="e">
        <f t="shared" si="281"/>
        <v>#VALUE!</v>
      </c>
      <c r="AK614" s="62" t="e">
        <f t="shared" si="282"/>
        <v>#N/A</v>
      </c>
      <c r="AL614" s="62" t="e">
        <f t="shared" si="283"/>
        <v>#N/A</v>
      </c>
      <c r="AM614" s="62">
        <f t="shared" si="284"/>
        <v>0</v>
      </c>
      <c r="AN614" s="62">
        <f t="shared" si="285"/>
        <v>0</v>
      </c>
      <c r="AO614" s="62"/>
      <c r="AP614" s="62" t="e">
        <f t="shared" si="286"/>
        <v>#N/A</v>
      </c>
      <c r="AQ614" s="62" t="e">
        <f t="shared" si="287"/>
        <v>#VALUE!</v>
      </c>
      <c r="AR614" s="62" t="str">
        <f t="shared" si="288"/>
        <v/>
      </c>
      <c r="AS614" s="62">
        <f t="shared" si="289"/>
        <v>0</v>
      </c>
      <c r="AT614" s="62">
        <f t="shared" si="290"/>
        <v>0</v>
      </c>
      <c r="AU614" s="62">
        <f t="shared" si="291"/>
        <v>0</v>
      </c>
    </row>
    <row r="615" spans="1:47" x14ac:dyDescent="0.2">
      <c r="A615" s="46">
        <f t="shared" si="265"/>
        <v>0</v>
      </c>
      <c r="B615" s="62" t="e">
        <f t="shared" si="266"/>
        <v>#N/A</v>
      </c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2">
        <f t="shared" si="267"/>
        <v>0</v>
      </c>
      <c r="N615" s="60"/>
      <c r="O615" s="60"/>
      <c r="P615" s="60" t="e">
        <f t="shared" si="268"/>
        <v>#N/A</v>
      </c>
      <c r="Q615" s="178"/>
      <c r="R615" s="60"/>
      <c r="S615" s="60"/>
      <c r="T615" s="60"/>
      <c r="U615" s="46" t="e">
        <f t="shared" si="269"/>
        <v>#N/A</v>
      </c>
      <c r="V615" s="62" t="e">
        <f t="shared" si="270"/>
        <v>#N/A</v>
      </c>
      <c r="W615" s="62" t="e">
        <f t="shared" si="292"/>
        <v>#N/A</v>
      </c>
      <c r="X615" s="62" t="e">
        <f t="shared" si="271"/>
        <v>#N/A</v>
      </c>
      <c r="Y615" s="62" t="e">
        <f t="shared" si="272"/>
        <v>#N/A</v>
      </c>
      <c r="Z615" s="62" t="e">
        <f t="array" ref="Z615">_xlfn.IFS(H615=1,2,H615=3,1)</f>
        <v>#N/A</v>
      </c>
      <c r="AA615" s="62" t="e">
        <f t="shared" si="273"/>
        <v>#N/A</v>
      </c>
      <c r="AB615" s="62" t="e">
        <f t="shared" si="264"/>
        <v>#N/A</v>
      </c>
      <c r="AC615" s="62" t="e">
        <f t="shared" si="274"/>
        <v>#N/A</v>
      </c>
      <c r="AD615" s="62" t="e">
        <f t="shared" si="275"/>
        <v>#N/A</v>
      </c>
      <c r="AE615" s="62" t="e">
        <f t="shared" si="276"/>
        <v>#N/A</v>
      </c>
      <c r="AF615" s="62" t="e">
        <f t="shared" si="277"/>
        <v>#N/A</v>
      </c>
      <c r="AG615" s="62">
        <f t="shared" si="278"/>
        <v>0</v>
      </c>
      <c r="AH615" s="62" t="str">
        <f t="shared" si="279"/>
        <v/>
      </c>
      <c r="AI615" s="62">
        <f t="shared" si="280"/>
        <v>0</v>
      </c>
      <c r="AJ615" s="62" t="e">
        <f t="shared" si="281"/>
        <v>#VALUE!</v>
      </c>
      <c r="AK615" s="62" t="e">
        <f t="shared" si="282"/>
        <v>#N/A</v>
      </c>
      <c r="AL615" s="62" t="e">
        <f t="shared" si="283"/>
        <v>#N/A</v>
      </c>
      <c r="AM615" s="62">
        <f t="shared" si="284"/>
        <v>0</v>
      </c>
      <c r="AN615" s="62">
        <f t="shared" si="285"/>
        <v>0</v>
      </c>
      <c r="AO615" s="62"/>
      <c r="AP615" s="62" t="e">
        <f t="shared" si="286"/>
        <v>#N/A</v>
      </c>
      <c r="AQ615" s="62" t="e">
        <f t="shared" si="287"/>
        <v>#VALUE!</v>
      </c>
      <c r="AR615" s="62" t="str">
        <f t="shared" si="288"/>
        <v/>
      </c>
      <c r="AS615" s="62">
        <f t="shared" si="289"/>
        <v>0</v>
      </c>
      <c r="AT615" s="62">
        <f t="shared" si="290"/>
        <v>0</v>
      </c>
      <c r="AU615" s="62">
        <f t="shared" si="291"/>
        <v>0</v>
      </c>
    </row>
    <row r="616" spans="1:47" x14ac:dyDescent="0.2">
      <c r="A616" s="46">
        <f t="shared" si="265"/>
        <v>0</v>
      </c>
      <c r="B616" s="62" t="e">
        <f t="shared" si="266"/>
        <v>#N/A</v>
      </c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2">
        <f t="shared" si="267"/>
        <v>0</v>
      </c>
      <c r="N616" s="60"/>
      <c r="O616" s="60"/>
      <c r="P616" s="60" t="e">
        <f t="shared" si="268"/>
        <v>#N/A</v>
      </c>
      <c r="Q616" s="178"/>
      <c r="R616" s="60"/>
      <c r="S616" s="60"/>
      <c r="T616" s="60"/>
      <c r="U616" s="46" t="e">
        <f t="shared" si="269"/>
        <v>#N/A</v>
      </c>
      <c r="V616" s="62" t="e">
        <f t="shared" si="270"/>
        <v>#N/A</v>
      </c>
      <c r="W616" s="62" t="e">
        <f t="shared" si="292"/>
        <v>#N/A</v>
      </c>
      <c r="X616" s="62" t="e">
        <f t="shared" si="271"/>
        <v>#N/A</v>
      </c>
      <c r="Y616" s="62" t="e">
        <f t="shared" si="272"/>
        <v>#N/A</v>
      </c>
      <c r="Z616" s="62" t="e">
        <f t="array" ref="Z616">_xlfn.IFS(H616=1,2,H616=3,1)</f>
        <v>#N/A</v>
      </c>
      <c r="AA616" s="62" t="e">
        <f t="shared" si="273"/>
        <v>#N/A</v>
      </c>
      <c r="AB616" s="62" t="e">
        <f t="shared" si="264"/>
        <v>#N/A</v>
      </c>
      <c r="AC616" s="62" t="e">
        <f t="shared" si="274"/>
        <v>#N/A</v>
      </c>
      <c r="AD616" s="62" t="e">
        <f t="shared" si="275"/>
        <v>#N/A</v>
      </c>
      <c r="AE616" s="62" t="e">
        <f t="shared" si="276"/>
        <v>#N/A</v>
      </c>
      <c r="AF616" s="62" t="e">
        <f t="shared" si="277"/>
        <v>#N/A</v>
      </c>
      <c r="AG616" s="62">
        <f t="shared" si="278"/>
        <v>0</v>
      </c>
      <c r="AH616" s="62" t="str">
        <f t="shared" si="279"/>
        <v/>
      </c>
      <c r="AI616" s="62">
        <f t="shared" si="280"/>
        <v>0</v>
      </c>
      <c r="AJ616" s="62" t="e">
        <f t="shared" si="281"/>
        <v>#VALUE!</v>
      </c>
      <c r="AK616" s="62" t="e">
        <f t="shared" si="282"/>
        <v>#N/A</v>
      </c>
      <c r="AL616" s="62" t="e">
        <f t="shared" si="283"/>
        <v>#N/A</v>
      </c>
      <c r="AM616" s="62">
        <f t="shared" si="284"/>
        <v>0</v>
      </c>
      <c r="AN616" s="62">
        <f t="shared" si="285"/>
        <v>0</v>
      </c>
      <c r="AO616" s="62"/>
      <c r="AP616" s="62" t="e">
        <f t="shared" si="286"/>
        <v>#N/A</v>
      </c>
      <c r="AQ616" s="62" t="e">
        <f t="shared" si="287"/>
        <v>#VALUE!</v>
      </c>
      <c r="AR616" s="62" t="str">
        <f t="shared" si="288"/>
        <v/>
      </c>
      <c r="AS616" s="62">
        <f t="shared" si="289"/>
        <v>0</v>
      </c>
      <c r="AT616" s="62">
        <f t="shared" si="290"/>
        <v>0</v>
      </c>
      <c r="AU616" s="62">
        <f t="shared" si="291"/>
        <v>0</v>
      </c>
    </row>
    <row r="617" spans="1:47" x14ac:dyDescent="0.2">
      <c r="A617" s="46">
        <f t="shared" si="265"/>
        <v>0</v>
      </c>
      <c r="B617" s="62" t="e">
        <f t="shared" si="266"/>
        <v>#N/A</v>
      </c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2">
        <f t="shared" si="267"/>
        <v>0</v>
      </c>
      <c r="N617" s="60"/>
      <c r="O617" s="60"/>
      <c r="P617" s="60" t="e">
        <f t="shared" si="268"/>
        <v>#N/A</v>
      </c>
      <c r="Q617" s="178"/>
      <c r="R617" s="60"/>
      <c r="S617" s="60"/>
      <c r="T617" s="60"/>
      <c r="U617" s="46" t="e">
        <f t="shared" si="269"/>
        <v>#N/A</v>
      </c>
      <c r="V617" s="62" t="e">
        <f t="shared" si="270"/>
        <v>#N/A</v>
      </c>
      <c r="W617" s="62" t="e">
        <f t="shared" si="292"/>
        <v>#N/A</v>
      </c>
      <c r="X617" s="62" t="e">
        <f t="shared" si="271"/>
        <v>#N/A</v>
      </c>
      <c r="Y617" s="62" t="e">
        <f t="shared" si="272"/>
        <v>#N/A</v>
      </c>
      <c r="Z617" s="62" t="e">
        <f t="array" ref="Z617">_xlfn.IFS(H617=1,2,H617=3,1)</f>
        <v>#N/A</v>
      </c>
      <c r="AA617" s="62" t="e">
        <f t="shared" si="273"/>
        <v>#N/A</v>
      </c>
      <c r="AB617" s="62" t="e">
        <f t="shared" si="264"/>
        <v>#N/A</v>
      </c>
      <c r="AC617" s="62" t="e">
        <f t="shared" si="274"/>
        <v>#N/A</v>
      </c>
      <c r="AD617" s="62" t="e">
        <f t="shared" si="275"/>
        <v>#N/A</v>
      </c>
      <c r="AE617" s="62" t="e">
        <f t="shared" si="276"/>
        <v>#N/A</v>
      </c>
      <c r="AF617" s="62" t="e">
        <f t="shared" si="277"/>
        <v>#N/A</v>
      </c>
      <c r="AG617" s="62">
        <f t="shared" si="278"/>
        <v>0</v>
      </c>
      <c r="AH617" s="62" t="str">
        <f t="shared" si="279"/>
        <v/>
      </c>
      <c r="AI617" s="62">
        <f t="shared" si="280"/>
        <v>0</v>
      </c>
      <c r="AJ617" s="62" t="e">
        <f t="shared" si="281"/>
        <v>#VALUE!</v>
      </c>
      <c r="AK617" s="62" t="e">
        <f t="shared" si="282"/>
        <v>#N/A</v>
      </c>
      <c r="AL617" s="62" t="e">
        <f t="shared" si="283"/>
        <v>#N/A</v>
      </c>
      <c r="AM617" s="62">
        <f t="shared" si="284"/>
        <v>0</v>
      </c>
      <c r="AN617" s="62">
        <f t="shared" si="285"/>
        <v>0</v>
      </c>
      <c r="AO617" s="62"/>
      <c r="AP617" s="62" t="e">
        <f t="shared" si="286"/>
        <v>#N/A</v>
      </c>
      <c r="AQ617" s="62" t="e">
        <f t="shared" si="287"/>
        <v>#VALUE!</v>
      </c>
      <c r="AR617" s="62" t="str">
        <f t="shared" si="288"/>
        <v/>
      </c>
      <c r="AS617" s="62">
        <f t="shared" si="289"/>
        <v>0</v>
      </c>
      <c r="AT617" s="62">
        <f t="shared" si="290"/>
        <v>0</v>
      </c>
      <c r="AU617" s="62">
        <f t="shared" si="291"/>
        <v>0</v>
      </c>
    </row>
    <row r="618" spans="1:47" x14ac:dyDescent="0.2">
      <c r="A618" s="46">
        <f t="shared" si="265"/>
        <v>0</v>
      </c>
      <c r="B618" s="62" t="e">
        <f t="shared" si="266"/>
        <v>#N/A</v>
      </c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2">
        <f t="shared" si="267"/>
        <v>0</v>
      </c>
      <c r="N618" s="60"/>
      <c r="O618" s="60"/>
      <c r="P618" s="60" t="e">
        <f t="shared" si="268"/>
        <v>#N/A</v>
      </c>
      <c r="Q618" s="178"/>
      <c r="R618" s="60"/>
      <c r="S618" s="60"/>
      <c r="T618" s="60"/>
      <c r="U618" s="46" t="e">
        <f t="shared" si="269"/>
        <v>#N/A</v>
      </c>
      <c r="V618" s="62" t="e">
        <f t="shared" si="270"/>
        <v>#N/A</v>
      </c>
      <c r="W618" s="62" t="e">
        <f t="shared" si="292"/>
        <v>#N/A</v>
      </c>
      <c r="X618" s="62" t="e">
        <f t="shared" si="271"/>
        <v>#N/A</v>
      </c>
      <c r="Y618" s="62" t="e">
        <f t="shared" si="272"/>
        <v>#N/A</v>
      </c>
      <c r="Z618" s="62" t="e">
        <f t="array" ref="Z618">_xlfn.IFS(H618=1,2,H618=3,1)</f>
        <v>#N/A</v>
      </c>
      <c r="AA618" s="62" t="e">
        <f t="shared" si="273"/>
        <v>#N/A</v>
      </c>
      <c r="AB618" s="62" t="e">
        <f t="shared" si="264"/>
        <v>#N/A</v>
      </c>
      <c r="AC618" s="62" t="e">
        <f t="shared" si="274"/>
        <v>#N/A</v>
      </c>
      <c r="AD618" s="62" t="e">
        <f t="shared" si="275"/>
        <v>#N/A</v>
      </c>
      <c r="AE618" s="62" t="e">
        <f t="shared" si="276"/>
        <v>#N/A</v>
      </c>
      <c r="AF618" s="62" t="e">
        <f t="shared" si="277"/>
        <v>#N/A</v>
      </c>
      <c r="AG618" s="62">
        <f t="shared" si="278"/>
        <v>0</v>
      </c>
      <c r="AH618" s="62" t="str">
        <f t="shared" si="279"/>
        <v/>
      </c>
      <c r="AI618" s="62">
        <f t="shared" si="280"/>
        <v>0</v>
      </c>
      <c r="AJ618" s="62" t="e">
        <f t="shared" si="281"/>
        <v>#VALUE!</v>
      </c>
      <c r="AK618" s="62" t="e">
        <f t="shared" si="282"/>
        <v>#N/A</v>
      </c>
      <c r="AL618" s="62" t="e">
        <f t="shared" si="283"/>
        <v>#N/A</v>
      </c>
      <c r="AM618" s="62">
        <f t="shared" si="284"/>
        <v>0</v>
      </c>
      <c r="AN618" s="62">
        <f t="shared" si="285"/>
        <v>0</v>
      </c>
      <c r="AO618" s="62"/>
      <c r="AP618" s="62" t="e">
        <f t="shared" si="286"/>
        <v>#N/A</v>
      </c>
      <c r="AQ618" s="62" t="e">
        <f t="shared" si="287"/>
        <v>#VALUE!</v>
      </c>
      <c r="AR618" s="62" t="str">
        <f t="shared" si="288"/>
        <v/>
      </c>
      <c r="AS618" s="62">
        <f t="shared" si="289"/>
        <v>0</v>
      </c>
      <c r="AT618" s="62">
        <f t="shared" si="290"/>
        <v>0</v>
      </c>
      <c r="AU618" s="62">
        <f t="shared" si="291"/>
        <v>0</v>
      </c>
    </row>
    <row r="619" spans="1:47" x14ac:dyDescent="0.2">
      <c r="A619" s="46">
        <f t="shared" si="265"/>
        <v>0</v>
      </c>
      <c r="B619" s="62" t="e">
        <f t="shared" si="266"/>
        <v>#N/A</v>
      </c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2">
        <f t="shared" si="267"/>
        <v>0</v>
      </c>
      <c r="N619" s="60"/>
      <c r="O619" s="60"/>
      <c r="P619" s="60" t="e">
        <f t="shared" si="268"/>
        <v>#N/A</v>
      </c>
      <c r="Q619" s="178"/>
      <c r="R619" s="60"/>
      <c r="S619" s="60"/>
      <c r="T619" s="60"/>
      <c r="U619" s="46" t="e">
        <f t="shared" si="269"/>
        <v>#N/A</v>
      </c>
      <c r="V619" s="62" t="e">
        <f t="shared" si="270"/>
        <v>#N/A</v>
      </c>
      <c r="W619" s="62" t="e">
        <f t="shared" si="292"/>
        <v>#N/A</v>
      </c>
      <c r="X619" s="62" t="e">
        <f t="shared" si="271"/>
        <v>#N/A</v>
      </c>
      <c r="Y619" s="62" t="e">
        <f t="shared" si="272"/>
        <v>#N/A</v>
      </c>
      <c r="Z619" s="62" t="e">
        <f t="array" ref="Z619">_xlfn.IFS(H619=1,2,H619=3,1)</f>
        <v>#N/A</v>
      </c>
      <c r="AA619" s="62" t="e">
        <f t="shared" si="273"/>
        <v>#N/A</v>
      </c>
      <c r="AB619" s="62" t="e">
        <f t="shared" si="264"/>
        <v>#N/A</v>
      </c>
      <c r="AC619" s="62" t="e">
        <f t="shared" si="274"/>
        <v>#N/A</v>
      </c>
      <c r="AD619" s="62" t="e">
        <f t="shared" si="275"/>
        <v>#N/A</v>
      </c>
      <c r="AE619" s="62" t="e">
        <f t="shared" si="276"/>
        <v>#N/A</v>
      </c>
      <c r="AF619" s="62" t="e">
        <f t="shared" si="277"/>
        <v>#N/A</v>
      </c>
      <c r="AG619" s="62">
        <f t="shared" si="278"/>
        <v>0</v>
      </c>
      <c r="AH619" s="62" t="str">
        <f t="shared" si="279"/>
        <v/>
      </c>
      <c r="AI619" s="62">
        <f t="shared" si="280"/>
        <v>0</v>
      </c>
      <c r="AJ619" s="62" t="e">
        <f t="shared" si="281"/>
        <v>#VALUE!</v>
      </c>
      <c r="AK619" s="62" t="e">
        <f t="shared" si="282"/>
        <v>#N/A</v>
      </c>
      <c r="AL619" s="62" t="e">
        <f t="shared" si="283"/>
        <v>#N/A</v>
      </c>
      <c r="AM619" s="62">
        <f t="shared" si="284"/>
        <v>0</v>
      </c>
      <c r="AN619" s="62">
        <f t="shared" si="285"/>
        <v>0</v>
      </c>
      <c r="AO619" s="62"/>
      <c r="AP619" s="62" t="e">
        <f t="shared" si="286"/>
        <v>#N/A</v>
      </c>
      <c r="AQ619" s="62" t="e">
        <f t="shared" si="287"/>
        <v>#VALUE!</v>
      </c>
      <c r="AR619" s="62" t="str">
        <f t="shared" si="288"/>
        <v/>
      </c>
      <c r="AS619" s="62">
        <f t="shared" si="289"/>
        <v>0</v>
      </c>
      <c r="AT619" s="62">
        <f t="shared" si="290"/>
        <v>0</v>
      </c>
      <c r="AU619" s="62">
        <f t="shared" si="291"/>
        <v>0</v>
      </c>
    </row>
    <row r="620" spans="1:47" x14ac:dyDescent="0.2">
      <c r="A620" s="46">
        <f t="shared" si="265"/>
        <v>0</v>
      </c>
      <c r="B620" s="62" t="e">
        <f t="shared" si="266"/>
        <v>#N/A</v>
      </c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2">
        <f t="shared" si="267"/>
        <v>0</v>
      </c>
      <c r="N620" s="60"/>
      <c r="O620" s="60"/>
      <c r="P620" s="60" t="e">
        <f t="shared" si="268"/>
        <v>#N/A</v>
      </c>
      <c r="Q620" s="178"/>
      <c r="R620" s="60"/>
      <c r="S620" s="60"/>
      <c r="T620" s="60"/>
      <c r="U620" s="46" t="e">
        <f t="shared" si="269"/>
        <v>#N/A</v>
      </c>
      <c r="V620" s="62" t="e">
        <f t="shared" si="270"/>
        <v>#N/A</v>
      </c>
      <c r="W620" s="62" t="e">
        <f t="shared" si="292"/>
        <v>#N/A</v>
      </c>
      <c r="X620" s="62" t="e">
        <f t="shared" si="271"/>
        <v>#N/A</v>
      </c>
      <c r="Y620" s="62" t="e">
        <f t="shared" si="272"/>
        <v>#N/A</v>
      </c>
      <c r="Z620" s="62" t="e">
        <f t="array" ref="Z620">_xlfn.IFS(H620=1,2,H620=3,1)</f>
        <v>#N/A</v>
      </c>
      <c r="AA620" s="62" t="e">
        <f t="shared" si="273"/>
        <v>#N/A</v>
      </c>
      <c r="AB620" s="62" t="e">
        <f t="shared" si="264"/>
        <v>#N/A</v>
      </c>
      <c r="AC620" s="62" t="e">
        <f t="shared" si="274"/>
        <v>#N/A</v>
      </c>
      <c r="AD620" s="62" t="e">
        <f t="shared" si="275"/>
        <v>#N/A</v>
      </c>
      <c r="AE620" s="62" t="e">
        <f t="shared" si="276"/>
        <v>#N/A</v>
      </c>
      <c r="AF620" s="62" t="e">
        <f t="shared" si="277"/>
        <v>#N/A</v>
      </c>
      <c r="AG620" s="62">
        <f t="shared" si="278"/>
        <v>0</v>
      </c>
      <c r="AH620" s="62" t="str">
        <f t="shared" si="279"/>
        <v/>
      </c>
      <c r="AI620" s="62">
        <f t="shared" si="280"/>
        <v>0</v>
      </c>
      <c r="AJ620" s="62" t="e">
        <f t="shared" si="281"/>
        <v>#VALUE!</v>
      </c>
      <c r="AK620" s="62" t="e">
        <f t="shared" si="282"/>
        <v>#N/A</v>
      </c>
      <c r="AL620" s="62" t="e">
        <f t="shared" si="283"/>
        <v>#N/A</v>
      </c>
      <c r="AM620" s="62">
        <f t="shared" si="284"/>
        <v>0</v>
      </c>
      <c r="AN620" s="62">
        <f t="shared" si="285"/>
        <v>0</v>
      </c>
      <c r="AO620" s="62"/>
      <c r="AP620" s="62" t="e">
        <f t="shared" si="286"/>
        <v>#N/A</v>
      </c>
      <c r="AQ620" s="62" t="e">
        <f t="shared" si="287"/>
        <v>#VALUE!</v>
      </c>
      <c r="AR620" s="62" t="str">
        <f t="shared" si="288"/>
        <v/>
      </c>
      <c r="AS620" s="62">
        <f t="shared" si="289"/>
        <v>0</v>
      </c>
      <c r="AT620" s="62">
        <f t="shared" si="290"/>
        <v>0</v>
      </c>
      <c r="AU620" s="62">
        <f t="shared" si="291"/>
        <v>0</v>
      </c>
    </row>
    <row r="621" spans="1:47" x14ac:dyDescent="0.2">
      <c r="A621" s="46">
        <f t="shared" si="265"/>
        <v>0</v>
      </c>
      <c r="B621" s="62" t="e">
        <f t="shared" si="266"/>
        <v>#N/A</v>
      </c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2">
        <f t="shared" si="267"/>
        <v>0</v>
      </c>
      <c r="N621" s="60"/>
      <c r="O621" s="60"/>
      <c r="P621" s="60" t="e">
        <f t="shared" si="268"/>
        <v>#N/A</v>
      </c>
      <c r="Q621" s="178"/>
      <c r="R621" s="60"/>
      <c r="S621" s="60"/>
      <c r="T621" s="60"/>
      <c r="U621" s="46" t="e">
        <f t="shared" si="269"/>
        <v>#N/A</v>
      </c>
      <c r="V621" s="62" t="e">
        <f t="shared" si="270"/>
        <v>#N/A</v>
      </c>
      <c r="W621" s="62" t="e">
        <f t="shared" si="292"/>
        <v>#N/A</v>
      </c>
      <c r="X621" s="62" t="e">
        <f t="shared" si="271"/>
        <v>#N/A</v>
      </c>
      <c r="Y621" s="62" t="e">
        <f t="shared" si="272"/>
        <v>#N/A</v>
      </c>
      <c r="Z621" s="62" t="e">
        <f t="array" ref="Z621">_xlfn.IFS(H621=1,2,H621=3,1)</f>
        <v>#N/A</v>
      </c>
      <c r="AA621" s="62" t="e">
        <f t="shared" si="273"/>
        <v>#N/A</v>
      </c>
      <c r="AB621" s="62" t="e">
        <f t="shared" si="264"/>
        <v>#N/A</v>
      </c>
      <c r="AC621" s="62" t="e">
        <f t="shared" si="274"/>
        <v>#N/A</v>
      </c>
      <c r="AD621" s="62" t="e">
        <f t="shared" si="275"/>
        <v>#N/A</v>
      </c>
      <c r="AE621" s="62" t="e">
        <f t="shared" si="276"/>
        <v>#N/A</v>
      </c>
      <c r="AF621" s="62" t="e">
        <f t="shared" si="277"/>
        <v>#N/A</v>
      </c>
      <c r="AG621" s="62">
        <f t="shared" si="278"/>
        <v>0</v>
      </c>
      <c r="AH621" s="62" t="str">
        <f t="shared" si="279"/>
        <v/>
      </c>
      <c r="AI621" s="62">
        <f t="shared" si="280"/>
        <v>0</v>
      </c>
      <c r="AJ621" s="62" t="e">
        <f t="shared" si="281"/>
        <v>#VALUE!</v>
      </c>
      <c r="AK621" s="62" t="e">
        <f t="shared" si="282"/>
        <v>#N/A</v>
      </c>
      <c r="AL621" s="62" t="e">
        <f t="shared" si="283"/>
        <v>#N/A</v>
      </c>
      <c r="AM621" s="62">
        <f t="shared" si="284"/>
        <v>0</v>
      </c>
      <c r="AN621" s="62">
        <f t="shared" si="285"/>
        <v>0</v>
      </c>
      <c r="AO621" s="62"/>
      <c r="AP621" s="62" t="e">
        <f t="shared" si="286"/>
        <v>#N/A</v>
      </c>
      <c r="AQ621" s="62" t="e">
        <f t="shared" si="287"/>
        <v>#VALUE!</v>
      </c>
      <c r="AR621" s="62" t="str">
        <f t="shared" si="288"/>
        <v/>
      </c>
      <c r="AS621" s="62">
        <f t="shared" si="289"/>
        <v>0</v>
      </c>
      <c r="AT621" s="62">
        <f t="shared" si="290"/>
        <v>0</v>
      </c>
      <c r="AU621" s="62">
        <f t="shared" si="291"/>
        <v>0</v>
      </c>
    </row>
    <row r="622" spans="1:47" x14ac:dyDescent="0.2">
      <c r="A622" s="46">
        <f t="shared" si="265"/>
        <v>0</v>
      </c>
      <c r="B622" s="62" t="e">
        <f t="shared" si="266"/>
        <v>#N/A</v>
      </c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2">
        <f t="shared" si="267"/>
        <v>0</v>
      </c>
      <c r="N622" s="60"/>
      <c r="O622" s="60"/>
      <c r="P622" s="60" t="e">
        <f t="shared" si="268"/>
        <v>#N/A</v>
      </c>
      <c r="Q622" s="178"/>
      <c r="R622" s="60"/>
      <c r="S622" s="60"/>
      <c r="T622" s="60"/>
      <c r="U622" s="46" t="e">
        <f t="shared" si="269"/>
        <v>#N/A</v>
      </c>
      <c r="V622" s="62" t="e">
        <f t="shared" si="270"/>
        <v>#N/A</v>
      </c>
      <c r="W622" s="62" t="e">
        <f t="shared" si="292"/>
        <v>#N/A</v>
      </c>
      <c r="X622" s="62" t="e">
        <f t="shared" si="271"/>
        <v>#N/A</v>
      </c>
      <c r="Y622" s="62" t="e">
        <f t="shared" si="272"/>
        <v>#N/A</v>
      </c>
      <c r="Z622" s="62" t="e">
        <f t="array" ref="Z622">_xlfn.IFS(H622=1,2,H622=3,1)</f>
        <v>#N/A</v>
      </c>
      <c r="AA622" s="62" t="e">
        <f t="shared" si="273"/>
        <v>#N/A</v>
      </c>
      <c r="AB622" s="62" t="e">
        <f t="shared" si="264"/>
        <v>#N/A</v>
      </c>
      <c r="AC622" s="62" t="e">
        <f t="shared" si="274"/>
        <v>#N/A</v>
      </c>
      <c r="AD622" s="62" t="e">
        <f t="shared" si="275"/>
        <v>#N/A</v>
      </c>
      <c r="AE622" s="62" t="e">
        <f t="shared" si="276"/>
        <v>#N/A</v>
      </c>
      <c r="AF622" s="62" t="e">
        <f t="shared" si="277"/>
        <v>#N/A</v>
      </c>
      <c r="AG622" s="62">
        <f t="shared" si="278"/>
        <v>0</v>
      </c>
      <c r="AH622" s="62" t="str">
        <f t="shared" si="279"/>
        <v/>
      </c>
      <c r="AI622" s="62">
        <f t="shared" si="280"/>
        <v>0</v>
      </c>
      <c r="AJ622" s="62" t="e">
        <f t="shared" si="281"/>
        <v>#VALUE!</v>
      </c>
      <c r="AK622" s="62" t="e">
        <f t="shared" si="282"/>
        <v>#N/A</v>
      </c>
      <c r="AL622" s="62" t="e">
        <f t="shared" si="283"/>
        <v>#N/A</v>
      </c>
      <c r="AM622" s="62">
        <f t="shared" si="284"/>
        <v>0</v>
      </c>
      <c r="AN622" s="62">
        <f t="shared" si="285"/>
        <v>0</v>
      </c>
      <c r="AO622" s="62"/>
      <c r="AP622" s="62" t="e">
        <f t="shared" si="286"/>
        <v>#N/A</v>
      </c>
      <c r="AQ622" s="62" t="e">
        <f t="shared" si="287"/>
        <v>#VALUE!</v>
      </c>
      <c r="AR622" s="62" t="str">
        <f t="shared" si="288"/>
        <v/>
      </c>
      <c r="AS622" s="62">
        <f t="shared" si="289"/>
        <v>0</v>
      </c>
      <c r="AT622" s="62">
        <f t="shared" si="290"/>
        <v>0</v>
      </c>
      <c r="AU622" s="62">
        <f t="shared" si="291"/>
        <v>0</v>
      </c>
    </row>
    <row r="623" spans="1:47" x14ac:dyDescent="0.2">
      <c r="A623" s="46">
        <f t="shared" si="265"/>
        <v>0</v>
      </c>
      <c r="B623" s="62" t="e">
        <f t="shared" si="266"/>
        <v>#N/A</v>
      </c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2">
        <f t="shared" si="267"/>
        <v>0</v>
      </c>
      <c r="N623" s="60"/>
      <c r="O623" s="60"/>
      <c r="P623" s="60" t="e">
        <f t="shared" si="268"/>
        <v>#N/A</v>
      </c>
      <c r="Q623" s="178"/>
      <c r="R623" s="60"/>
      <c r="S623" s="60"/>
      <c r="T623" s="60"/>
      <c r="U623" s="46" t="e">
        <f t="shared" si="269"/>
        <v>#N/A</v>
      </c>
      <c r="V623" s="62" t="e">
        <f t="shared" si="270"/>
        <v>#N/A</v>
      </c>
      <c r="W623" s="62" t="e">
        <f t="shared" si="292"/>
        <v>#N/A</v>
      </c>
      <c r="X623" s="62" t="e">
        <f t="shared" si="271"/>
        <v>#N/A</v>
      </c>
      <c r="Y623" s="62" t="e">
        <f t="shared" si="272"/>
        <v>#N/A</v>
      </c>
      <c r="Z623" s="62" t="e">
        <f t="array" ref="Z623">_xlfn.IFS(H623=1,2,H623=3,1)</f>
        <v>#N/A</v>
      </c>
      <c r="AA623" s="62" t="e">
        <f t="shared" si="273"/>
        <v>#N/A</v>
      </c>
      <c r="AB623" s="62" t="e">
        <f t="shared" si="264"/>
        <v>#N/A</v>
      </c>
      <c r="AC623" s="62" t="e">
        <f t="shared" si="274"/>
        <v>#N/A</v>
      </c>
      <c r="AD623" s="62" t="e">
        <f t="shared" si="275"/>
        <v>#N/A</v>
      </c>
      <c r="AE623" s="62" t="e">
        <f t="shared" si="276"/>
        <v>#N/A</v>
      </c>
      <c r="AF623" s="62" t="e">
        <f t="shared" si="277"/>
        <v>#N/A</v>
      </c>
      <c r="AG623" s="62">
        <f t="shared" si="278"/>
        <v>0</v>
      </c>
      <c r="AH623" s="62" t="str">
        <f t="shared" si="279"/>
        <v/>
      </c>
      <c r="AI623" s="62">
        <f t="shared" si="280"/>
        <v>0</v>
      </c>
      <c r="AJ623" s="62" t="e">
        <f t="shared" si="281"/>
        <v>#VALUE!</v>
      </c>
      <c r="AK623" s="62" t="e">
        <f t="shared" si="282"/>
        <v>#N/A</v>
      </c>
      <c r="AL623" s="62" t="e">
        <f t="shared" si="283"/>
        <v>#N/A</v>
      </c>
      <c r="AM623" s="62">
        <f t="shared" si="284"/>
        <v>0</v>
      </c>
      <c r="AN623" s="62">
        <f t="shared" si="285"/>
        <v>0</v>
      </c>
      <c r="AO623" s="62"/>
      <c r="AP623" s="62" t="e">
        <f t="shared" si="286"/>
        <v>#N/A</v>
      </c>
      <c r="AQ623" s="62" t="e">
        <f t="shared" si="287"/>
        <v>#VALUE!</v>
      </c>
      <c r="AR623" s="62" t="str">
        <f t="shared" si="288"/>
        <v/>
      </c>
      <c r="AS623" s="62">
        <f t="shared" si="289"/>
        <v>0</v>
      </c>
      <c r="AT623" s="62">
        <f t="shared" si="290"/>
        <v>0</v>
      </c>
      <c r="AU623" s="62">
        <f t="shared" si="291"/>
        <v>0</v>
      </c>
    </row>
    <row r="624" spans="1:47" x14ac:dyDescent="0.2">
      <c r="A624" s="46">
        <f t="shared" si="265"/>
        <v>0</v>
      </c>
      <c r="B624" s="62" t="e">
        <f t="shared" si="266"/>
        <v>#N/A</v>
      </c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2">
        <f t="shared" si="267"/>
        <v>0</v>
      </c>
      <c r="N624" s="60"/>
      <c r="O624" s="60"/>
      <c r="P624" s="60" t="e">
        <f t="shared" si="268"/>
        <v>#N/A</v>
      </c>
      <c r="Q624" s="178"/>
      <c r="R624" s="60"/>
      <c r="S624" s="60"/>
      <c r="T624" s="60"/>
      <c r="U624" s="46" t="e">
        <f t="shared" si="269"/>
        <v>#N/A</v>
      </c>
      <c r="V624" s="62" t="e">
        <f t="shared" si="270"/>
        <v>#N/A</v>
      </c>
      <c r="W624" s="62" t="e">
        <f t="shared" si="292"/>
        <v>#N/A</v>
      </c>
      <c r="X624" s="62" t="e">
        <f t="shared" si="271"/>
        <v>#N/A</v>
      </c>
      <c r="Y624" s="62" t="e">
        <f t="shared" si="272"/>
        <v>#N/A</v>
      </c>
      <c r="Z624" s="62" t="e">
        <f t="array" ref="Z624">_xlfn.IFS(H624=1,2,H624=3,1)</f>
        <v>#N/A</v>
      </c>
      <c r="AA624" s="62" t="e">
        <f t="shared" si="273"/>
        <v>#N/A</v>
      </c>
      <c r="AB624" s="62" t="e">
        <f t="shared" si="264"/>
        <v>#N/A</v>
      </c>
      <c r="AC624" s="62" t="e">
        <f t="shared" si="274"/>
        <v>#N/A</v>
      </c>
      <c r="AD624" s="62" t="e">
        <f t="shared" si="275"/>
        <v>#N/A</v>
      </c>
      <c r="AE624" s="62" t="e">
        <f t="shared" si="276"/>
        <v>#N/A</v>
      </c>
      <c r="AF624" s="62" t="e">
        <f t="shared" si="277"/>
        <v>#N/A</v>
      </c>
      <c r="AG624" s="62">
        <f t="shared" si="278"/>
        <v>0</v>
      </c>
      <c r="AH624" s="62" t="str">
        <f t="shared" si="279"/>
        <v/>
      </c>
      <c r="AI624" s="62">
        <f t="shared" si="280"/>
        <v>0</v>
      </c>
      <c r="AJ624" s="62" t="e">
        <f t="shared" si="281"/>
        <v>#VALUE!</v>
      </c>
      <c r="AK624" s="62" t="e">
        <f t="shared" si="282"/>
        <v>#N/A</v>
      </c>
      <c r="AL624" s="62" t="e">
        <f t="shared" si="283"/>
        <v>#N/A</v>
      </c>
      <c r="AM624" s="62">
        <f t="shared" si="284"/>
        <v>0</v>
      </c>
      <c r="AN624" s="62">
        <f t="shared" si="285"/>
        <v>0</v>
      </c>
      <c r="AO624" s="62"/>
      <c r="AP624" s="62" t="e">
        <f t="shared" si="286"/>
        <v>#N/A</v>
      </c>
      <c r="AQ624" s="62" t="e">
        <f t="shared" si="287"/>
        <v>#VALUE!</v>
      </c>
      <c r="AR624" s="62" t="str">
        <f t="shared" si="288"/>
        <v/>
      </c>
      <c r="AS624" s="62">
        <f t="shared" si="289"/>
        <v>0</v>
      </c>
      <c r="AT624" s="62">
        <f t="shared" si="290"/>
        <v>0</v>
      </c>
      <c r="AU624" s="62">
        <f t="shared" si="291"/>
        <v>0</v>
      </c>
    </row>
    <row r="625" spans="1:47" x14ac:dyDescent="0.2">
      <c r="A625" s="46">
        <f t="shared" si="265"/>
        <v>0</v>
      </c>
      <c r="B625" s="62" t="e">
        <f t="shared" si="266"/>
        <v>#N/A</v>
      </c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2">
        <f t="shared" si="267"/>
        <v>0</v>
      </c>
      <c r="N625" s="60"/>
      <c r="O625" s="60"/>
      <c r="P625" s="60" t="e">
        <f t="shared" si="268"/>
        <v>#N/A</v>
      </c>
      <c r="Q625" s="178"/>
      <c r="R625" s="60"/>
      <c r="S625" s="60"/>
      <c r="T625" s="60"/>
      <c r="U625" s="46" t="e">
        <f t="shared" si="269"/>
        <v>#N/A</v>
      </c>
      <c r="V625" s="62" t="e">
        <f t="shared" si="270"/>
        <v>#N/A</v>
      </c>
      <c r="W625" s="62" t="e">
        <f t="shared" si="292"/>
        <v>#N/A</v>
      </c>
      <c r="X625" s="62" t="e">
        <f t="shared" si="271"/>
        <v>#N/A</v>
      </c>
      <c r="Y625" s="62" t="e">
        <f t="shared" si="272"/>
        <v>#N/A</v>
      </c>
      <c r="Z625" s="62" t="e">
        <f t="array" ref="Z625">_xlfn.IFS(H625=1,2,H625=3,1)</f>
        <v>#N/A</v>
      </c>
      <c r="AA625" s="62" t="e">
        <f t="shared" si="273"/>
        <v>#N/A</v>
      </c>
      <c r="AB625" s="62" t="e">
        <f t="shared" si="264"/>
        <v>#N/A</v>
      </c>
      <c r="AC625" s="62" t="e">
        <f t="shared" si="274"/>
        <v>#N/A</v>
      </c>
      <c r="AD625" s="62" t="e">
        <f t="shared" si="275"/>
        <v>#N/A</v>
      </c>
      <c r="AE625" s="62" t="e">
        <f t="shared" si="276"/>
        <v>#N/A</v>
      </c>
      <c r="AF625" s="62" t="e">
        <f t="shared" si="277"/>
        <v>#N/A</v>
      </c>
      <c r="AG625" s="62">
        <f t="shared" si="278"/>
        <v>0</v>
      </c>
      <c r="AH625" s="62" t="str">
        <f t="shared" si="279"/>
        <v/>
      </c>
      <c r="AI625" s="62">
        <f t="shared" si="280"/>
        <v>0</v>
      </c>
      <c r="AJ625" s="62" t="e">
        <f t="shared" si="281"/>
        <v>#VALUE!</v>
      </c>
      <c r="AK625" s="62" t="e">
        <f t="shared" si="282"/>
        <v>#N/A</v>
      </c>
      <c r="AL625" s="62" t="e">
        <f t="shared" si="283"/>
        <v>#N/A</v>
      </c>
      <c r="AM625" s="62">
        <f t="shared" si="284"/>
        <v>0</v>
      </c>
      <c r="AN625" s="62">
        <f t="shared" si="285"/>
        <v>0</v>
      </c>
      <c r="AO625" s="62"/>
      <c r="AP625" s="62" t="e">
        <f t="shared" si="286"/>
        <v>#N/A</v>
      </c>
      <c r="AQ625" s="62" t="e">
        <f t="shared" si="287"/>
        <v>#VALUE!</v>
      </c>
      <c r="AR625" s="62" t="str">
        <f t="shared" si="288"/>
        <v/>
      </c>
      <c r="AS625" s="62">
        <f t="shared" si="289"/>
        <v>0</v>
      </c>
      <c r="AT625" s="62">
        <f t="shared" si="290"/>
        <v>0</v>
      </c>
      <c r="AU625" s="62">
        <f t="shared" si="291"/>
        <v>0</v>
      </c>
    </row>
    <row r="626" spans="1:47" x14ac:dyDescent="0.2">
      <c r="A626" s="46">
        <f t="shared" si="265"/>
        <v>0</v>
      </c>
      <c r="B626" s="62" t="e">
        <f t="shared" si="266"/>
        <v>#N/A</v>
      </c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2">
        <f t="shared" si="267"/>
        <v>0</v>
      </c>
      <c r="N626" s="60"/>
      <c r="O626" s="60"/>
      <c r="P626" s="60" t="e">
        <f t="shared" si="268"/>
        <v>#N/A</v>
      </c>
      <c r="Q626" s="178"/>
      <c r="R626" s="60"/>
      <c r="S626" s="60"/>
      <c r="T626" s="60"/>
      <c r="U626" s="46" t="e">
        <f t="shared" si="269"/>
        <v>#N/A</v>
      </c>
      <c r="V626" s="62" t="e">
        <f t="shared" si="270"/>
        <v>#N/A</v>
      </c>
      <c r="W626" s="62" t="e">
        <f t="shared" si="292"/>
        <v>#N/A</v>
      </c>
      <c r="X626" s="62" t="e">
        <f t="shared" si="271"/>
        <v>#N/A</v>
      </c>
      <c r="Y626" s="62" t="e">
        <f t="shared" si="272"/>
        <v>#N/A</v>
      </c>
      <c r="Z626" s="62" t="e">
        <f t="array" ref="Z626">_xlfn.IFS(H626=1,2,H626=3,1)</f>
        <v>#N/A</v>
      </c>
      <c r="AA626" s="62" t="e">
        <f t="shared" si="273"/>
        <v>#N/A</v>
      </c>
      <c r="AB626" s="62" t="e">
        <f t="shared" si="264"/>
        <v>#N/A</v>
      </c>
      <c r="AC626" s="62" t="e">
        <f t="shared" si="274"/>
        <v>#N/A</v>
      </c>
      <c r="AD626" s="62" t="e">
        <f t="shared" si="275"/>
        <v>#N/A</v>
      </c>
      <c r="AE626" s="62" t="e">
        <f t="shared" si="276"/>
        <v>#N/A</v>
      </c>
      <c r="AF626" s="62" t="e">
        <f t="shared" si="277"/>
        <v>#N/A</v>
      </c>
      <c r="AG626" s="62">
        <f t="shared" si="278"/>
        <v>0</v>
      </c>
      <c r="AH626" s="62" t="str">
        <f t="shared" si="279"/>
        <v/>
      </c>
      <c r="AI626" s="62">
        <f t="shared" si="280"/>
        <v>0</v>
      </c>
      <c r="AJ626" s="62" t="e">
        <f t="shared" si="281"/>
        <v>#VALUE!</v>
      </c>
      <c r="AK626" s="62" t="e">
        <f t="shared" si="282"/>
        <v>#N/A</v>
      </c>
      <c r="AL626" s="62" t="e">
        <f t="shared" si="283"/>
        <v>#N/A</v>
      </c>
      <c r="AM626" s="62">
        <f t="shared" si="284"/>
        <v>0</v>
      </c>
      <c r="AN626" s="62">
        <f t="shared" si="285"/>
        <v>0</v>
      </c>
      <c r="AO626" s="62"/>
      <c r="AP626" s="62" t="e">
        <f t="shared" si="286"/>
        <v>#N/A</v>
      </c>
      <c r="AQ626" s="62" t="e">
        <f t="shared" si="287"/>
        <v>#VALUE!</v>
      </c>
      <c r="AR626" s="62" t="str">
        <f t="shared" si="288"/>
        <v/>
      </c>
      <c r="AS626" s="62">
        <f t="shared" si="289"/>
        <v>0</v>
      </c>
      <c r="AT626" s="62">
        <f t="shared" si="290"/>
        <v>0</v>
      </c>
      <c r="AU626" s="62">
        <f t="shared" si="291"/>
        <v>0</v>
      </c>
    </row>
    <row r="627" spans="1:47" x14ac:dyDescent="0.2">
      <c r="A627" s="46">
        <f t="shared" si="265"/>
        <v>0</v>
      </c>
      <c r="B627" s="62" t="e">
        <f t="shared" si="266"/>
        <v>#N/A</v>
      </c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2">
        <f t="shared" si="267"/>
        <v>0</v>
      </c>
      <c r="N627" s="60"/>
      <c r="O627" s="60"/>
      <c r="P627" s="60" t="e">
        <f t="shared" si="268"/>
        <v>#N/A</v>
      </c>
      <c r="Q627" s="178"/>
      <c r="R627" s="60"/>
      <c r="S627" s="60"/>
      <c r="T627" s="60"/>
      <c r="U627" s="46" t="e">
        <f t="shared" si="269"/>
        <v>#N/A</v>
      </c>
      <c r="V627" s="62" t="e">
        <f t="shared" si="270"/>
        <v>#N/A</v>
      </c>
      <c r="W627" s="62" t="e">
        <f t="shared" si="292"/>
        <v>#N/A</v>
      </c>
      <c r="X627" s="62" t="e">
        <f t="shared" si="271"/>
        <v>#N/A</v>
      </c>
      <c r="Y627" s="62" t="e">
        <f t="shared" si="272"/>
        <v>#N/A</v>
      </c>
      <c r="Z627" s="62" t="e">
        <f t="array" ref="Z627">_xlfn.IFS(H627=1,2,H627=3,1)</f>
        <v>#N/A</v>
      </c>
      <c r="AA627" s="62" t="e">
        <f t="shared" si="273"/>
        <v>#N/A</v>
      </c>
      <c r="AB627" s="62" t="e">
        <f t="shared" si="264"/>
        <v>#N/A</v>
      </c>
      <c r="AC627" s="62" t="e">
        <f t="shared" si="274"/>
        <v>#N/A</v>
      </c>
      <c r="AD627" s="62" t="e">
        <f t="shared" si="275"/>
        <v>#N/A</v>
      </c>
      <c r="AE627" s="62" t="e">
        <f t="shared" si="276"/>
        <v>#N/A</v>
      </c>
      <c r="AF627" s="62" t="e">
        <f t="shared" si="277"/>
        <v>#N/A</v>
      </c>
      <c r="AG627" s="62">
        <f t="shared" si="278"/>
        <v>0</v>
      </c>
      <c r="AH627" s="62" t="str">
        <f t="shared" si="279"/>
        <v/>
      </c>
      <c r="AI627" s="62">
        <f t="shared" si="280"/>
        <v>0</v>
      </c>
      <c r="AJ627" s="62" t="e">
        <f t="shared" si="281"/>
        <v>#VALUE!</v>
      </c>
      <c r="AK627" s="62" t="e">
        <f t="shared" si="282"/>
        <v>#N/A</v>
      </c>
      <c r="AL627" s="62" t="e">
        <f t="shared" si="283"/>
        <v>#N/A</v>
      </c>
      <c r="AM627" s="62">
        <f t="shared" si="284"/>
        <v>0</v>
      </c>
      <c r="AN627" s="62">
        <f t="shared" si="285"/>
        <v>0</v>
      </c>
      <c r="AO627" s="62"/>
      <c r="AP627" s="62" t="e">
        <f t="shared" si="286"/>
        <v>#N/A</v>
      </c>
      <c r="AQ627" s="62" t="e">
        <f t="shared" si="287"/>
        <v>#VALUE!</v>
      </c>
      <c r="AR627" s="62" t="str">
        <f t="shared" si="288"/>
        <v/>
      </c>
      <c r="AS627" s="62">
        <f t="shared" si="289"/>
        <v>0</v>
      </c>
      <c r="AT627" s="62">
        <f t="shared" si="290"/>
        <v>0</v>
      </c>
      <c r="AU627" s="62">
        <f t="shared" si="291"/>
        <v>0</v>
      </c>
    </row>
    <row r="628" spans="1:47" x14ac:dyDescent="0.2">
      <c r="A628" s="46">
        <f t="shared" si="265"/>
        <v>0</v>
      </c>
      <c r="B628" s="62" t="e">
        <f t="shared" si="266"/>
        <v>#N/A</v>
      </c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2">
        <f t="shared" si="267"/>
        <v>0</v>
      </c>
      <c r="N628" s="60"/>
      <c r="O628" s="60"/>
      <c r="P628" s="60" t="e">
        <f t="shared" si="268"/>
        <v>#N/A</v>
      </c>
      <c r="Q628" s="178"/>
      <c r="R628" s="60"/>
      <c r="S628" s="60"/>
      <c r="T628" s="60"/>
      <c r="U628" s="46" t="e">
        <f t="shared" si="269"/>
        <v>#N/A</v>
      </c>
      <c r="V628" s="62" t="e">
        <f t="shared" si="270"/>
        <v>#N/A</v>
      </c>
      <c r="W628" s="62" t="e">
        <f t="shared" si="292"/>
        <v>#N/A</v>
      </c>
      <c r="X628" s="62" t="e">
        <f t="shared" si="271"/>
        <v>#N/A</v>
      </c>
      <c r="Y628" s="62" t="e">
        <f t="shared" si="272"/>
        <v>#N/A</v>
      </c>
      <c r="Z628" s="62" t="e">
        <f t="array" ref="Z628">_xlfn.IFS(H628=1,2,H628=3,1)</f>
        <v>#N/A</v>
      </c>
      <c r="AA628" s="62" t="e">
        <f t="shared" si="273"/>
        <v>#N/A</v>
      </c>
      <c r="AB628" s="62" t="e">
        <f t="shared" si="264"/>
        <v>#N/A</v>
      </c>
      <c r="AC628" s="62" t="e">
        <f t="shared" si="274"/>
        <v>#N/A</v>
      </c>
      <c r="AD628" s="62" t="e">
        <f t="shared" si="275"/>
        <v>#N/A</v>
      </c>
      <c r="AE628" s="62" t="e">
        <f t="shared" si="276"/>
        <v>#N/A</v>
      </c>
      <c r="AF628" s="62" t="e">
        <f t="shared" si="277"/>
        <v>#N/A</v>
      </c>
      <c r="AG628" s="62">
        <f t="shared" si="278"/>
        <v>0</v>
      </c>
      <c r="AH628" s="62" t="str">
        <f t="shared" si="279"/>
        <v/>
      </c>
      <c r="AI628" s="62">
        <f t="shared" si="280"/>
        <v>0</v>
      </c>
      <c r="AJ628" s="62" t="e">
        <f t="shared" si="281"/>
        <v>#VALUE!</v>
      </c>
      <c r="AK628" s="62" t="e">
        <f t="shared" si="282"/>
        <v>#N/A</v>
      </c>
      <c r="AL628" s="62" t="e">
        <f t="shared" si="283"/>
        <v>#N/A</v>
      </c>
      <c r="AM628" s="62">
        <f t="shared" si="284"/>
        <v>0</v>
      </c>
      <c r="AN628" s="62">
        <f t="shared" si="285"/>
        <v>0</v>
      </c>
      <c r="AO628" s="62"/>
      <c r="AP628" s="62" t="e">
        <f t="shared" si="286"/>
        <v>#N/A</v>
      </c>
      <c r="AQ628" s="62" t="e">
        <f t="shared" si="287"/>
        <v>#VALUE!</v>
      </c>
      <c r="AR628" s="62" t="str">
        <f t="shared" si="288"/>
        <v/>
      </c>
      <c r="AS628" s="62">
        <f t="shared" si="289"/>
        <v>0</v>
      </c>
      <c r="AT628" s="62">
        <f t="shared" si="290"/>
        <v>0</v>
      </c>
      <c r="AU628" s="62">
        <f t="shared" si="291"/>
        <v>0</v>
      </c>
    </row>
    <row r="629" spans="1:47" x14ac:dyDescent="0.2">
      <c r="A629" s="46">
        <f t="shared" si="265"/>
        <v>0</v>
      </c>
      <c r="B629" s="62" t="e">
        <f t="shared" si="266"/>
        <v>#N/A</v>
      </c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2">
        <f t="shared" si="267"/>
        <v>0</v>
      </c>
      <c r="N629" s="60"/>
      <c r="O629" s="60"/>
      <c r="P629" s="60" t="e">
        <f t="shared" si="268"/>
        <v>#N/A</v>
      </c>
      <c r="Q629" s="178"/>
      <c r="R629" s="60"/>
      <c r="S629" s="60"/>
      <c r="T629" s="60"/>
      <c r="U629" s="46" t="e">
        <f t="shared" si="269"/>
        <v>#N/A</v>
      </c>
      <c r="V629" s="62" t="e">
        <f t="shared" si="270"/>
        <v>#N/A</v>
      </c>
      <c r="W629" s="62" t="e">
        <f t="shared" si="292"/>
        <v>#N/A</v>
      </c>
      <c r="X629" s="62" t="e">
        <f t="shared" si="271"/>
        <v>#N/A</v>
      </c>
      <c r="Y629" s="62" t="e">
        <f t="shared" si="272"/>
        <v>#N/A</v>
      </c>
      <c r="Z629" s="62" t="e">
        <f t="array" ref="Z629">_xlfn.IFS(H629=1,2,H629=3,1)</f>
        <v>#N/A</v>
      </c>
      <c r="AA629" s="62" t="e">
        <f t="shared" si="273"/>
        <v>#N/A</v>
      </c>
      <c r="AB629" s="62" t="e">
        <f t="shared" si="264"/>
        <v>#N/A</v>
      </c>
      <c r="AC629" s="62" t="e">
        <f t="shared" si="274"/>
        <v>#N/A</v>
      </c>
      <c r="AD629" s="62" t="e">
        <f t="shared" si="275"/>
        <v>#N/A</v>
      </c>
      <c r="AE629" s="62" t="e">
        <f t="shared" si="276"/>
        <v>#N/A</v>
      </c>
      <c r="AF629" s="62" t="e">
        <f t="shared" si="277"/>
        <v>#N/A</v>
      </c>
      <c r="AG629" s="62">
        <f t="shared" si="278"/>
        <v>0</v>
      </c>
      <c r="AH629" s="62" t="str">
        <f t="shared" si="279"/>
        <v/>
      </c>
      <c r="AI629" s="62">
        <f t="shared" si="280"/>
        <v>0</v>
      </c>
      <c r="AJ629" s="62" t="e">
        <f t="shared" si="281"/>
        <v>#VALUE!</v>
      </c>
      <c r="AK629" s="62" t="e">
        <f t="shared" si="282"/>
        <v>#N/A</v>
      </c>
      <c r="AL629" s="62" t="e">
        <f t="shared" si="283"/>
        <v>#N/A</v>
      </c>
      <c r="AM629" s="62">
        <f t="shared" si="284"/>
        <v>0</v>
      </c>
      <c r="AN629" s="62">
        <f t="shared" si="285"/>
        <v>0</v>
      </c>
      <c r="AO629" s="62"/>
      <c r="AP629" s="62" t="e">
        <f t="shared" si="286"/>
        <v>#N/A</v>
      </c>
      <c r="AQ629" s="62" t="e">
        <f t="shared" si="287"/>
        <v>#VALUE!</v>
      </c>
      <c r="AR629" s="62" t="str">
        <f t="shared" si="288"/>
        <v/>
      </c>
      <c r="AS629" s="62">
        <f t="shared" si="289"/>
        <v>0</v>
      </c>
      <c r="AT629" s="62">
        <f t="shared" si="290"/>
        <v>0</v>
      </c>
      <c r="AU629" s="62">
        <f t="shared" si="291"/>
        <v>0</v>
      </c>
    </row>
    <row r="630" spans="1:47" x14ac:dyDescent="0.2">
      <c r="A630" s="46">
        <f t="shared" si="265"/>
        <v>0</v>
      </c>
      <c r="B630" s="62" t="e">
        <f t="shared" si="266"/>
        <v>#N/A</v>
      </c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2">
        <f t="shared" si="267"/>
        <v>0</v>
      </c>
      <c r="N630" s="60"/>
      <c r="O630" s="60"/>
      <c r="P630" s="60" t="e">
        <f t="shared" si="268"/>
        <v>#N/A</v>
      </c>
      <c r="Q630" s="178"/>
      <c r="R630" s="60"/>
      <c r="S630" s="60"/>
      <c r="T630" s="60"/>
      <c r="U630" s="46" t="e">
        <f t="shared" si="269"/>
        <v>#N/A</v>
      </c>
      <c r="V630" s="62" t="e">
        <f t="shared" si="270"/>
        <v>#N/A</v>
      </c>
      <c r="W630" s="62" t="e">
        <f t="shared" si="292"/>
        <v>#N/A</v>
      </c>
      <c r="X630" s="62" t="e">
        <f t="shared" si="271"/>
        <v>#N/A</v>
      </c>
      <c r="Y630" s="62" t="e">
        <f t="shared" si="272"/>
        <v>#N/A</v>
      </c>
      <c r="Z630" s="62" t="e">
        <f t="array" ref="Z630">_xlfn.IFS(H630=1,2,H630=3,1)</f>
        <v>#N/A</v>
      </c>
      <c r="AA630" s="62" t="e">
        <f t="shared" si="273"/>
        <v>#N/A</v>
      </c>
      <c r="AB630" s="62" t="e">
        <f t="shared" si="264"/>
        <v>#N/A</v>
      </c>
      <c r="AC630" s="62" t="e">
        <f t="shared" si="274"/>
        <v>#N/A</v>
      </c>
      <c r="AD630" s="62" t="e">
        <f t="shared" si="275"/>
        <v>#N/A</v>
      </c>
      <c r="AE630" s="62" t="e">
        <f t="shared" si="276"/>
        <v>#N/A</v>
      </c>
      <c r="AF630" s="62" t="e">
        <f t="shared" si="277"/>
        <v>#N/A</v>
      </c>
      <c r="AG630" s="62">
        <f t="shared" si="278"/>
        <v>0</v>
      </c>
      <c r="AH630" s="62" t="str">
        <f t="shared" si="279"/>
        <v/>
      </c>
      <c r="AI630" s="62">
        <f t="shared" si="280"/>
        <v>0</v>
      </c>
      <c r="AJ630" s="62" t="e">
        <f t="shared" si="281"/>
        <v>#VALUE!</v>
      </c>
      <c r="AK630" s="62" t="e">
        <f t="shared" si="282"/>
        <v>#N/A</v>
      </c>
      <c r="AL630" s="62" t="e">
        <f t="shared" si="283"/>
        <v>#N/A</v>
      </c>
      <c r="AM630" s="62">
        <f t="shared" si="284"/>
        <v>0</v>
      </c>
      <c r="AN630" s="62">
        <f t="shared" si="285"/>
        <v>0</v>
      </c>
      <c r="AO630" s="62"/>
      <c r="AP630" s="62" t="e">
        <f t="shared" si="286"/>
        <v>#N/A</v>
      </c>
      <c r="AQ630" s="62" t="e">
        <f t="shared" si="287"/>
        <v>#VALUE!</v>
      </c>
      <c r="AR630" s="62" t="str">
        <f t="shared" si="288"/>
        <v/>
      </c>
      <c r="AS630" s="62">
        <f t="shared" si="289"/>
        <v>0</v>
      </c>
      <c r="AT630" s="62">
        <f t="shared" si="290"/>
        <v>0</v>
      </c>
      <c r="AU630" s="62">
        <f t="shared" si="291"/>
        <v>0</v>
      </c>
    </row>
    <row r="631" spans="1:47" x14ac:dyDescent="0.2">
      <c r="A631" s="46">
        <f t="shared" si="265"/>
        <v>0</v>
      </c>
      <c r="B631" s="62" t="e">
        <f t="shared" si="266"/>
        <v>#N/A</v>
      </c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2">
        <f t="shared" si="267"/>
        <v>0</v>
      </c>
      <c r="N631" s="60"/>
      <c r="O631" s="60"/>
      <c r="P631" s="60" t="e">
        <f t="shared" si="268"/>
        <v>#N/A</v>
      </c>
      <c r="Q631" s="178"/>
      <c r="R631" s="60"/>
      <c r="S631" s="60"/>
      <c r="T631" s="60"/>
      <c r="U631" s="46" t="e">
        <f t="shared" si="269"/>
        <v>#N/A</v>
      </c>
      <c r="V631" s="62" t="e">
        <f t="shared" si="270"/>
        <v>#N/A</v>
      </c>
      <c r="W631" s="62" t="e">
        <f t="shared" si="292"/>
        <v>#N/A</v>
      </c>
      <c r="X631" s="62" t="e">
        <f t="shared" si="271"/>
        <v>#N/A</v>
      </c>
      <c r="Y631" s="62" t="e">
        <f t="shared" si="272"/>
        <v>#N/A</v>
      </c>
      <c r="Z631" s="62" t="e">
        <f t="array" ref="Z631">_xlfn.IFS(H631=1,2,H631=3,1)</f>
        <v>#N/A</v>
      </c>
      <c r="AA631" s="62" t="e">
        <f t="shared" si="273"/>
        <v>#N/A</v>
      </c>
      <c r="AB631" s="62" t="e">
        <f t="shared" si="264"/>
        <v>#N/A</v>
      </c>
      <c r="AC631" s="62" t="e">
        <f t="shared" si="274"/>
        <v>#N/A</v>
      </c>
      <c r="AD631" s="62" t="e">
        <f t="shared" si="275"/>
        <v>#N/A</v>
      </c>
      <c r="AE631" s="62" t="e">
        <f t="shared" si="276"/>
        <v>#N/A</v>
      </c>
      <c r="AF631" s="62" t="e">
        <f t="shared" si="277"/>
        <v>#N/A</v>
      </c>
      <c r="AG631" s="62">
        <f t="shared" si="278"/>
        <v>0</v>
      </c>
      <c r="AH631" s="62" t="str">
        <f t="shared" si="279"/>
        <v/>
      </c>
      <c r="AI631" s="62">
        <f t="shared" si="280"/>
        <v>0</v>
      </c>
      <c r="AJ631" s="62" t="e">
        <f t="shared" si="281"/>
        <v>#VALUE!</v>
      </c>
      <c r="AK631" s="62" t="e">
        <f t="shared" si="282"/>
        <v>#N/A</v>
      </c>
      <c r="AL631" s="62" t="e">
        <f t="shared" si="283"/>
        <v>#N/A</v>
      </c>
      <c r="AM631" s="62">
        <f t="shared" si="284"/>
        <v>0</v>
      </c>
      <c r="AN631" s="62">
        <f t="shared" si="285"/>
        <v>0</v>
      </c>
      <c r="AO631" s="62"/>
      <c r="AP631" s="62" t="e">
        <f t="shared" si="286"/>
        <v>#N/A</v>
      </c>
      <c r="AQ631" s="62" t="e">
        <f t="shared" si="287"/>
        <v>#VALUE!</v>
      </c>
      <c r="AR631" s="62" t="str">
        <f t="shared" si="288"/>
        <v/>
      </c>
      <c r="AS631" s="62">
        <f t="shared" si="289"/>
        <v>0</v>
      </c>
      <c r="AT631" s="62">
        <f t="shared" si="290"/>
        <v>0</v>
      </c>
      <c r="AU631" s="62">
        <f t="shared" si="291"/>
        <v>0</v>
      </c>
    </row>
    <row r="632" spans="1:47" x14ac:dyDescent="0.2">
      <c r="A632" s="46">
        <f t="shared" si="265"/>
        <v>0</v>
      </c>
      <c r="B632" s="62" t="e">
        <f t="shared" si="266"/>
        <v>#N/A</v>
      </c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2">
        <f t="shared" si="267"/>
        <v>0</v>
      </c>
      <c r="N632" s="60"/>
      <c r="O632" s="60"/>
      <c r="P632" s="60" t="e">
        <f t="shared" si="268"/>
        <v>#N/A</v>
      </c>
      <c r="Q632" s="178"/>
      <c r="R632" s="60"/>
      <c r="S632" s="60"/>
      <c r="T632" s="60"/>
      <c r="U632" s="46" t="e">
        <f t="shared" si="269"/>
        <v>#N/A</v>
      </c>
      <c r="V632" s="62" t="e">
        <f t="shared" si="270"/>
        <v>#N/A</v>
      </c>
      <c r="W632" s="62" t="e">
        <f t="shared" si="292"/>
        <v>#N/A</v>
      </c>
      <c r="X632" s="62" t="e">
        <f t="shared" si="271"/>
        <v>#N/A</v>
      </c>
      <c r="Y632" s="62" t="e">
        <f t="shared" si="272"/>
        <v>#N/A</v>
      </c>
      <c r="Z632" s="62" t="e">
        <f t="array" ref="Z632">_xlfn.IFS(H632=1,2,H632=3,1)</f>
        <v>#N/A</v>
      </c>
      <c r="AA632" s="62" t="e">
        <f t="shared" si="273"/>
        <v>#N/A</v>
      </c>
      <c r="AB632" s="62" t="e">
        <f t="shared" si="264"/>
        <v>#N/A</v>
      </c>
      <c r="AC632" s="62" t="e">
        <f t="shared" si="274"/>
        <v>#N/A</v>
      </c>
      <c r="AD632" s="62" t="e">
        <f t="shared" si="275"/>
        <v>#N/A</v>
      </c>
      <c r="AE632" s="62" t="e">
        <f t="shared" si="276"/>
        <v>#N/A</v>
      </c>
      <c r="AF632" s="62" t="e">
        <f t="shared" si="277"/>
        <v>#N/A</v>
      </c>
      <c r="AG632" s="62">
        <f t="shared" si="278"/>
        <v>0</v>
      </c>
      <c r="AH632" s="62" t="str">
        <f t="shared" si="279"/>
        <v/>
      </c>
      <c r="AI632" s="62">
        <f t="shared" si="280"/>
        <v>0</v>
      </c>
      <c r="AJ632" s="62" t="e">
        <f t="shared" si="281"/>
        <v>#VALUE!</v>
      </c>
      <c r="AK632" s="62" t="e">
        <f t="shared" si="282"/>
        <v>#N/A</v>
      </c>
      <c r="AL632" s="62" t="e">
        <f t="shared" si="283"/>
        <v>#N/A</v>
      </c>
      <c r="AM632" s="62">
        <f t="shared" si="284"/>
        <v>0</v>
      </c>
      <c r="AN632" s="62">
        <f t="shared" si="285"/>
        <v>0</v>
      </c>
      <c r="AO632" s="62"/>
      <c r="AP632" s="62" t="e">
        <f t="shared" si="286"/>
        <v>#N/A</v>
      </c>
      <c r="AQ632" s="62" t="e">
        <f t="shared" si="287"/>
        <v>#VALUE!</v>
      </c>
      <c r="AR632" s="62" t="str">
        <f t="shared" si="288"/>
        <v/>
      </c>
      <c r="AS632" s="62">
        <f t="shared" si="289"/>
        <v>0</v>
      </c>
      <c r="AT632" s="62">
        <f t="shared" si="290"/>
        <v>0</v>
      </c>
      <c r="AU632" s="62">
        <f t="shared" si="291"/>
        <v>0</v>
      </c>
    </row>
    <row r="633" spans="1:47" x14ac:dyDescent="0.2">
      <c r="A633" s="46">
        <f t="shared" si="265"/>
        <v>0</v>
      </c>
      <c r="B633" s="62" t="e">
        <f t="shared" si="266"/>
        <v>#N/A</v>
      </c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2">
        <f t="shared" si="267"/>
        <v>0</v>
      </c>
      <c r="N633" s="60"/>
      <c r="O633" s="60"/>
      <c r="P633" s="60" t="e">
        <f t="shared" si="268"/>
        <v>#N/A</v>
      </c>
      <c r="Q633" s="178"/>
      <c r="R633" s="60"/>
      <c r="S633" s="60"/>
      <c r="T633" s="60"/>
      <c r="U633" s="46" t="e">
        <f t="shared" si="269"/>
        <v>#N/A</v>
      </c>
      <c r="V633" s="62" t="e">
        <f t="shared" si="270"/>
        <v>#N/A</v>
      </c>
      <c r="W633" s="62" t="e">
        <f t="shared" si="292"/>
        <v>#N/A</v>
      </c>
      <c r="X633" s="62" t="e">
        <f t="shared" si="271"/>
        <v>#N/A</v>
      </c>
      <c r="Y633" s="62" t="e">
        <f t="shared" si="272"/>
        <v>#N/A</v>
      </c>
      <c r="Z633" s="62" t="e">
        <f t="array" ref="Z633">_xlfn.IFS(H633=1,2,H633=3,1)</f>
        <v>#N/A</v>
      </c>
      <c r="AA633" s="62" t="e">
        <f t="shared" si="273"/>
        <v>#N/A</v>
      </c>
      <c r="AB633" s="62" t="e">
        <f t="shared" si="264"/>
        <v>#N/A</v>
      </c>
      <c r="AC633" s="62" t="e">
        <f t="shared" si="274"/>
        <v>#N/A</v>
      </c>
      <c r="AD633" s="62" t="e">
        <f t="shared" si="275"/>
        <v>#N/A</v>
      </c>
      <c r="AE633" s="62" t="e">
        <f t="shared" si="276"/>
        <v>#N/A</v>
      </c>
      <c r="AF633" s="62" t="e">
        <f t="shared" si="277"/>
        <v>#N/A</v>
      </c>
      <c r="AG633" s="62">
        <f t="shared" si="278"/>
        <v>0</v>
      </c>
      <c r="AH633" s="62" t="str">
        <f t="shared" si="279"/>
        <v/>
      </c>
      <c r="AI633" s="62">
        <f t="shared" si="280"/>
        <v>0</v>
      </c>
      <c r="AJ633" s="62" t="e">
        <f t="shared" si="281"/>
        <v>#VALUE!</v>
      </c>
      <c r="AK633" s="62" t="e">
        <f t="shared" si="282"/>
        <v>#N/A</v>
      </c>
      <c r="AL633" s="62" t="e">
        <f t="shared" si="283"/>
        <v>#N/A</v>
      </c>
      <c r="AM633" s="62">
        <f t="shared" si="284"/>
        <v>0</v>
      </c>
      <c r="AN633" s="62">
        <f t="shared" si="285"/>
        <v>0</v>
      </c>
      <c r="AO633" s="62"/>
      <c r="AP633" s="62" t="e">
        <f t="shared" si="286"/>
        <v>#N/A</v>
      </c>
      <c r="AQ633" s="62" t="e">
        <f t="shared" si="287"/>
        <v>#VALUE!</v>
      </c>
      <c r="AR633" s="62" t="str">
        <f t="shared" si="288"/>
        <v/>
      </c>
      <c r="AS633" s="62">
        <f t="shared" si="289"/>
        <v>0</v>
      </c>
      <c r="AT633" s="62">
        <f t="shared" si="290"/>
        <v>0</v>
      </c>
      <c r="AU633" s="62">
        <f t="shared" si="291"/>
        <v>0</v>
      </c>
    </row>
    <row r="634" spans="1:47" x14ac:dyDescent="0.2">
      <c r="A634" s="46">
        <f t="shared" si="265"/>
        <v>0</v>
      </c>
      <c r="B634" s="62" t="e">
        <f t="shared" si="266"/>
        <v>#N/A</v>
      </c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2">
        <f t="shared" si="267"/>
        <v>0</v>
      </c>
      <c r="N634" s="60"/>
      <c r="O634" s="60"/>
      <c r="P634" s="60" t="e">
        <f t="shared" si="268"/>
        <v>#N/A</v>
      </c>
      <c r="Q634" s="178"/>
      <c r="R634" s="60"/>
      <c r="S634" s="60"/>
      <c r="T634" s="60"/>
      <c r="U634" s="46" t="e">
        <f t="shared" si="269"/>
        <v>#N/A</v>
      </c>
      <c r="V634" s="62" t="e">
        <f t="shared" si="270"/>
        <v>#N/A</v>
      </c>
      <c r="W634" s="62" t="e">
        <f t="shared" si="292"/>
        <v>#N/A</v>
      </c>
      <c r="X634" s="62" t="e">
        <f t="shared" si="271"/>
        <v>#N/A</v>
      </c>
      <c r="Y634" s="62" t="e">
        <f t="shared" si="272"/>
        <v>#N/A</v>
      </c>
      <c r="Z634" s="62" t="e">
        <f t="array" ref="Z634">_xlfn.IFS(H634=1,2,H634=3,1)</f>
        <v>#N/A</v>
      </c>
      <c r="AA634" s="62" t="e">
        <f t="shared" si="273"/>
        <v>#N/A</v>
      </c>
      <c r="AB634" s="62" t="e">
        <f t="shared" si="264"/>
        <v>#N/A</v>
      </c>
      <c r="AC634" s="62" t="e">
        <f t="shared" si="274"/>
        <v>#N/A</v>
      </c>
      <c r="AD634" s="62" t="e">
        <f t="shared" si="275"/>
        <v>#N/A</v>
      </c>
      <c r="AE634" s="62" t="e">
        <f t="shared" si="276"/>
        <v>#N/A</v>
      </c>
      <c r="AF634" s="62" t="e">
        <f t="shared" si="277"/>
        <v>#N/A</v>
      </c>
      <c r="AG634" s="62">
        <f t="shared" si="278"/>
        <v>0</v>
      </c>
      <c r="AH634" s="62" t="str">
        <f t="shared" si="279"/>
        <v/>
      </c>
      <c r="AI634" s="62">
        <f t="shared" si="280"/>
        <v>0</v>
      </c>
      <c r="AJ634" s="62" t="e">
        <f t="shared" si="281"/>
        <v>#VALUE!</v>
      </c>
      <c r="AK634" s="62" t="e">
        <f t="shared" si="282"/>
        <v>#N/A</v>
      </c>
      <c r="AL634" s="62" t="e">
        <f t="shared" si="283"/>
        <v>#N/A</v>
      </c>
      <c r="AM634" s="62">
        <f t="shared" si="284"/>
        <v>0</v>
      </c>
      <c r="AN634" s="62">
        <f t="shared" si="285"/>
        <v>0</v>
      </c>
      <c r="AO634" s="62"/>
      <c r="AP634" s="62" t="e">
        <f t="shared" si="286"/>
        <v>#N/A</v>
      </c>
      <c r="AQ634" s="62" t="e">
        <f t="shared" si="287"/>
        <v>#VALUE!</v>
      </c>
      <c r="AR634" s="62" t="str">
        <f t="shared" si="288"/>
        <v/>
      </c>
      <c r="AS634" s="62">
        <f t="shared" si="289"/>
        <v>0</v>
      </c>
      <c r="AT634" s="62">
        <f t="shared" si="290"/>
        <v>0</v>
      </c>
      <c r="AU634" s="62">
        <f t="shared" si="291"/>
        <v>0</v>
      </c>
    </row>
    <row r="635" spans="1:47" x14ac:dyDescent="0.2">
      <c r="A635" s="46">
        <f t="shared" si="265"/>
        <v>0</v>
      </c>
      <c r="B635" s="62" t="e">
        <f t="shared" si="266"/>
        <v>#N/A</v>
      </c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2">
        <f t="shared" si="267"/>
        <v>0</v>
      </c>
      <c r="N635" s="60"/>
      <c r="O635" s="60"/>
      <c r="P635" s="60" t="e">
        <f t="shared" si="268"/>
        <v>#N/A</v>
      </c>
      <c r="Q635" s="178"/>
      <c r="R635" s="60"/>
      <c r="S635" s="60"/>
      <c r="T635" s="60"/>
      <c r="U635" s="46" t="e">
        <f t="shared" si="269"/>
        <v>#N/A</v>
      </c>
      <c r="V635" s="62" t="e">
        <f t="shared" si="270"/>
        <v>#N/A</v>
      </c>
      <c r="W635" s="62" t="e">
        <f t="shared" si="292"/>
        <v>#N/A</v>
      </c>
      <c r="X635" s="62" t="e">
        <f t="shared" si="271"/>
        <v>#N/A</v>
      </c>
      <c r="Y635" s="62" t="e">
        <f t="shared" si="272"/>
        <v>#N/A</v>
      </c>
      <c r="Z635" s="62" t="e">
        <f t="array" ref="Z635">_xlfn.IFS(H635=1,2,H635=3,1)</f>
        <v>#N/A</v>
      </c>
      <c r="AA635" s="62" t="e">
        <f t="shared" si="273"/>
        <v>#N/A</v>
      </c>
      <c r="AB635" s="62" t="e">
        <f t="shared" ref="AB635:AB698" si="293">Z635*(X635*I635/W635+Y635*I635*AA635/1000)*U635</f>
        <v>#N/A</v>
      </c>
      <c r="AC635" s="62" t="e">
        <f t="shared" si="274"/>
        <v>#N/A</v>
      </c>
      <c r="AD635" s="62" t="e">
        <f t="shared" si="275"/>
        <v>#N/A</v>
      </c>
      <c r="AE635" s="62" t="e">
        <f t="shared" si="276"/>
        <v>#N/A</v>
      </c>
      <c r="AF635" s="62" t="e">
        <f t="shared" si="277"/>
        <v>#N/A</v>
      </c>
      <c r="AG635" s="62">
        <f t="shared" si="278"/>
        <v>0</v>
      </c>
      <c r="AH635" s="62" t="str">
        <f t="shared" si="279"/>
        <v/>
      </c>
      <c r="AI635" s="62">
        <f t="shared" si="280"/>
        <v>0</v>
      </c>
      <c r="AJ635" s="62" t="e">
        <f t="shared" si="281"/>
        <v>#VALUE!</v>
      </c>
      <c r="AK635" s="62" t="e">
        <f t="shared" si="282"/>
        <v>#N/A</v>
      </c>
      <c r="AL635" s="62" t="e">
        <f t="shared" si="283"/>
        <v>#N/A</v>
      </c>
      <c r="AM635" s="62">
        <f t="shared" si="284"/>
        <v>0</v>
      </c>
      <c r="AN635" s="62">
        <f t="shared" si="285"/>
        <v>0</v>
      </c>
      <c r="AO635" s="62"/>
      <c r="AP635" s="62" t="e">
        <f t="shared" si="286"/>
        <v>#N/A</v>
      </c>
      <c r="AQ635" s="62" t="e">
        <f t="shared" si="287"/>
        <v>#VALUE!</v>
      </c>
      <c r="AR635" s="62" t="str">
        <f t="shared" si="288"/>
        <v/>
      </c>
      <c r="AS635" s="62">
        <f t="shared" si="289"/>
        <v>0</v>
      </c>
      <c r="AT635" s="62">
        <f t="shared" si="290"/>
        <v>0</v>
      </c>
      <c r="AU635" s="62">
        <f t="shared" si="291"/>
        <v>0</v>
      </c>
    </row>
    <row r="636" spans="1:47" x14ac:dyDescent="0.2">
      <c r="A636" s="46">
        <f t="shared" si="265"/>
        <v>0</v>
      </c>
      <c r="B636" s="62" t="e">
        <f t="shared" si="266"/>
        <v>#N/A</v>
      </c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2">
        <f t="shared" si="267"/>
        <v>0</v>
      </c>
      <c r="N636" s="60"/>
      <c r="O636" s="60"/>
      <c r="P636" s="60" t="e">
        <f t="shared" si="268"/>
        <v>#N/A</v>
      </c>
      <c r="Q636" s="178"/>
      <c r="R636" s="60"/>
      <c r="S636" s="60"/>
      <c r="T636" s="60"/>
      <c r="U636" s="46" t="e">
        <f t="shared" si="269"/>
        <v>#N/A</v>
      </c>
      <c r="V636" s="62" t="e">
        <f t="shared" si="270"/>
        <v>#N/A</v>
      </c>
      <c r="W636" s="62" t="e">
        <f t="shared" si="292"/>
        <v>#N/A</v>
      </c>
      <c r="X636" s="62" t="e">
        <f t="shared" si="271"/>
        <v>#N/A</v>
      </c>
      <c r="Y636" s="62" t="e">
        <f t="shared" si="272"/>
        <v>#N/A</v>
      </c>
      <c r="Z636" s="62" t="e">
        <f t="array" ref="Z636">_xlfn.IFS(H636=1,2,H636=3,1)</f>
        <v>#N/A</v>
      </c>
      <c r="AA636" s="62" t="e">
        <f t="shared" si="273"/>
        <v>#N/A</v>
      </c>
      <c r="AB636" s="62" t="e">
        <f t="shared" si="293"/>
        <v>#N/A</v>
      </c>
      <c r="AC636" s="62" t="e">
        <f t="shared" si="274"/>
        <v>#N/A</v>
      </c>
      <c r="AD636" s="62" t="e">
        <f t="shared" si="275"/>
        <v>#N/A</v>
      </c>
      <c r="AE636" s="62" t="e">
        <f t="shared" si="276"/>
        <v>#N/A</v>
      </c>
      <c r="AF636" s="62" t="e">
        <f t="shared" si="277"/>
        <v>#N/A</v>
      </c>
      <c r="AG636" s="62">
        <f t="shared" si="278"/>
        <v>0</v>
      </c>
      <c r="AH636" s="62" t="str">
        <f t="shared" si="279"/>
        <v/>
      </c>
      <c r="AI636" s="62">
        <f t="shared" si="280"/>
        <v>0</v>
      </c>
      <c r="AJ636" s="62" t="e">
        <f t="shared" si="281"/>
        <v>#VALUE!</v>
      </c>
      <c r="AK636" s="62" t="e">
        <f t="shared" si="282"/>
        <v>#N/A</v>
      </c>
      <c r="AL636" s="62" t="e">
        <f t="shared" si="283"/>
        <v>#N/A</v>
      </c>
      <c r="AM636" s="62">
        <f t="shared" si="284"/>
        <v>0</v>
      </c>
      <c r="AN636" s="62">
        <f t="shared" si="285"/>
        <v>0</v>
      </c>
      <c r="AO636" s="62"/>
      <c r="AP636" s="62" t="e">
        <f t="shared" si="286"/>
        <v>#N/A</v>
      </c>
      <c r="AQ636" s="62" t="e">
        <f t="shared" si="287"/>
        <v>#VALUE!</v>
      </c>
      <c r="AR636" s="62" t="str">
        <f t="shared" si="288"/>
        <v/>
      </c>
      <c r="AS636" s="62">
        <f t="shared" si="289"/>
        <v>0</v>
      </c>
      <c r="AT636" s="62">
        <f t="shared" si="290"/>
        <v>0</v>
      </c>
      <c r="AU636" s="62">
        <f t="shared" si="291"/>
        <v>0</v>
      </c>
    </row>
    <row r="637" spans="1:47" x14ac:dyDescent="0.2">
      <c r="A637" s="46">
        <f t="shared" si="265"/>
        <v>0</v>
      </c>
      <c r="B637" s="62" t="e">
        <f t="shared" si="266"/>
        <v>#N/A</v>
      </c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2">
        <f t="shared" si="267"/>
        <v>0</v>
      </c>
      <c r="N637" s="60"/>
      <c r="O637" s="60"/>
      <c r="P637" s="60" t="e">
        <f t="shared" si="268"/>
        <v>#N/A</v>
      </c>
      <c r="Q637" s="178"/>
      <c r="R637" s="60"/>
      <c r="S637" s="60"/>
      <c r="T637" s="60"/>
      <c r="U637" s="46" t="e">
        <f t="shared" si="269"/>
        <v>#N/A</v>
      </c>
      <c r="V637" s="62" t="e">
        <f t="shared" si="270"/>
        <v>#N/A</v>
      </c>
      <c r="W637" s="62" t="e">
        <f t="shared" si="292"/>
        <v>#N/A</v>
      </c>
      <c r="X637" s="62" t="e">
        <f t="shared" si="271"/>
        <v>#N/A</v>
      </c>
      <c r="Y637" s="62" t="e">
        <f t="shared" si="272"/>
        <v>#N/A</v>
      </c>
      <c r="Z637" s="62" t="e">
        <f t="array" ref="Z637">_xlfn.IFS(H637=1,2,H637=3,1)</f>
        <v>#N/A</v>
      </c>
      <c r="AA637" s="62" t="e">
        <f t="shared" si="273"/>
        <v>#N/A</v>
      </c>
      <c r="AB637" s="62" t="e">
        <f t="shared" si="293"/>
        <v>#N/A</v>
      </c>
      <c r="AC637" s="62" t="e">
        <f t="shared" si="274"/>
        <v>#N/A</v>
      </c>
      <c r="AD637" s="62" t="e">
        <f t="shared" si="275"/>
        <v>#N/A</v>
      </c>
      <c r="AE637" s="62" t="e">
        <f t="shared" si="276"/>
        <v>#N/A</v>
      </c>
      <c r="AF637" s="62" t="e">
        <f t="shared" si="277"/>
        <v>#N/A</v>
      </c>
      <c r="AG637" s="62">
        <f t="shared" si="278"/>
        <v>0</v>
      </c>
      <c r="AH637" s="62" t="str">
        <f t="shared" si="279"/>
        <v/>
      </c>
      <c r="AI637" s="62">
        <f t="shared" si="280"/>
        <v>0</v>
      </c>
      <c r="AJ637" s="62" t="e">
        <f t="shared" si="281"/>
        <v>#VALUE!</v>
      </c>
      <c r="AK637" s="62" t="e">
        <f t="shared" si="282"/>
        <v>#N/A</v>
      </c>
      <c r="AL637" s="62" t="e">
        <f t="shared" si="283"/>
        <v>#N/A</v>
      </c>
      <c r="AM637" s="62">
        <f t="shared" si="284"/>
        <v>0</v>
      </c>
      <c r="AN637" s="62">
        <f t="shared" si="285"/>
        <v>0</v>
      </c>
      <c r="AO637" s="62"/>
      <c r="AP637" s="62" t="e">
        <f t="shared" si="286"/>
        <v>#N/A</v>
      </c>
      <c r="AQ637" s="62" t="e">
        <f t="shared" si="287"/>
        <v>#VALUE!</v>
      </c>
      <c r="AR637" s="62" t="str">
        <f t="shared" si="288"/>
        <v/>
      </c>
      <c r="AS637" s="62">
        <f t="shared" si="289"/>
        <v>0</v>
      </c>
      <c r="AT637" s="62">
        <f t="shared" si="290"/>
        <v>0</v>
      </c>
      <c r="AU637" s="62">
        <f t="shared" si="291"/>
        <v>0</v>
      </c>
    </row>
    <row r="638" spans="1:47" x14ac:dyDescent="0.2">
      <c r="A638" s="46">
        <f t="shared" si="265"/>
        <v>0</v>
      </c>
      <c r="B638" s="62" t="e">
        <f t="shared" si="266"/>
        <v>#N/A</v>
      </c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2">
        <f t="shared" si="267"/>
        <v>0</v>
      </c>
      <c r="N638" s="60"/>
      <c r="O638" s="60"/>
      <c r="P638" s="60" t="e">
        <f t="shared" si="268"/>
        <v>#N/A</v>
      </c>
      <c r="Q638" s="178"/>
      <c r="R638" s="60"/>
      <c r="S638" s="60"/>
      <c r="T638" s="60"/>
      <c r="U638" s="46" t="e">
        <f t="shared" si="269"/>
        <v>#N/A</v>
      </c>
      <c r="V638" s="62" t="e">
        <f t="shared" si="270"/>
        <v>#N/A</v>
      </c>
      <c r="W638" s="62" t="e">
        <f t="shared" si="292"/>
        <v>#N/A</v>
      </c>
      <c r="X638" s="62" t="e">
        <f t="shared" si="271"/>
        <v>#N/A</v>
      </c>
      <c r="Y638" s="62" t="e">
        <f t="shared" si="272"/>
        <v>#N/A</v>
      </c>
      <c r="Z638" s="62" t="e">
        <f t="array" ref="Z638">_xlfn.IFS(H638=1,2,H638=3,1)</f>
        <v>#N/A</v>
      </c>
      <c r="AA638" s="62" t="e">
        <f t="shared" si="273"/>
        <v>#N/A</v>
      </c>
      <c r="AB638" s="62" t="e">
        <f t="shared" si="293"/>
        <v>#N/A</v>
      </c>
      <c r="AC638" s="62" t="e">
        <f t="shared" si="274"/>
        <v>#N/A</v>
      </c>
      <c r="AD638" s="62" t="e">
        <f t="shared" si="275"/>
        <v>#N/A</v>
      </c>
      <c r="AE638" s="62" t="e">
        <f t="shared" si="276"/>
        <v>#N/A</v>
      </c>
      <c r="AF638" s="62" t="e">
        <f t="shared" si="277"/>
        <v>#N/A</v>
      </c>
      <c r="AG638" s="62">
        <f t="shared" si="278"/>
        <v>0</v>
      </c>
      <c r="AH638" s="62" t="str">
        <f t="shared" si="279"/>
        <v/>
      </c>
      <c r="AI638" s="62">
        <f t="shared" si="280"/>
        <v>0</v>
      </c>
      <c r="AJ638" s="62" t="e">
        <f t="shared" si="281"/>
        <v>#VALUE!</v>
      </c>
      <c r="AK638" s="62" t="e">
        <f t="shared" si="282"/>
        <v>#N/A</v>
      </c>
      <c r="AL638" s="62" t="e">
        <f t="shared" si="283"/>
        <v>#N/A</v>
      </c>
      <c r="AM638" s="62">
        <f t="shared" si="284"/>
        <v>0</v>
      </c>
      <c r="AN638" s="62">
        <f t="shared" si="285"/>
        <v>0</v>
      </c>
      <c r="AO638" s="62"/>
      <c r="AP638" s="62" t="e">
        <f t="shared" si="286"/>
        <v>#N/A</v>
      </c>
      <c r="AQ638" s="62" t="e">
        <f t="shared" si="287"/>
        <v>#VALUE!</v>
      </c>
      <c r="AR638" s="62" t="str">
        <f t="shared" si="288"/>
        <v/>
      </c>
      <c r="AS638" s="62">
        <f t="shared" si="289"/>
        <v>0</v>
      </c>
      <c r="AT638" s="62">
        <f t="shared" si="290"/>
        <v>0</v>
      </c>
      <c r="AU638" s="62">
        <f t="shared" si="291"/>
        <v>0</v>
      </c>
    </row>
    <row r="639" spans="1:47" x14ac:dyDescent="0.2">
      <c r="A639" s="46">
        <f t="shared" si="265"/>
        <v>0</v>
      </c>
      <c r="B639" s="62" t="e">
        <f t="shared" si="266"/>
        <v>#N/A</v>
      </c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2">
        <f t="shared" si="267"/>
        <v>0</v>
      </c>
      <c r="N639" s="60"/>
      <c r="O639" s="60"/>
      <c r="P639" s="60" t="e">
        <f t="shared" si="268"/>
        <v>#N/A</v>
      </c>
      <c r="Q639" s="178"/>
      <c r="R639" s="60"/>
      <c r="S639" s="60"/>
      <c r="T639" s="60"/>
      <c r="U639" s="46" t="e">
        <f t="shared" si="269"/>
        <v>#N/A</v>
      </c>
      <c r="V639" s="62" t="e">
        <f t="shared" si="270"/>
        <v>#N/A</v>
      </c>
      <c r="W639" s="62" t="e">
        <f t="shared" si="292"/>
        <v>#N/A</v>
      </c>
      <c r="X639" s="62" t="e">
        <f t="shared" si="271"/>
        <v>#N/A</v>
      </c>
      <c r="Y639" s="62" t="e">
        <f t="shared" si="272"/>
        <v>#N/A</v>
      </c>
      <c r="Z639" s="62" t="e">
        <f t="array" ref="Z639">_xlfn.IFS(H639=1,2,H639=3,1)</f>
        <v>#N/A</v>
      </c>
      <c r="AA639" s="62" t="e">
        <f t="shared" si="273"/>
        <v>#N/A</v>
      </c>
      <c r="AB639" s="62" t="e">
        <f t="shared" si="293"/>
        <v>#N/A</v>
      </c>
      <c r="AC639" s="62" t="e">
        <f t="shared" si="274"/>
        <v>#N/A</v>
      </c>
      <c r="AD639" s="62" t="e">
        <f t="shared" si="275"/>
        <v>#N/A</v>
      </c>
      <c r="AE639" s="62" t="e">
        <f t="shared" si="276"/>
        <v>#N/A</v>
      </c>
      <c r="AF639" s="62" t="e">
        <f t="shared" si="277"/>
        <v>#N/A</v>
      </c>
      <c r="AG639" s="62">
        <f t="shared" si="278"/>
        <v>0</v>
      </c>
      <c r="AH639" s="62" t="str">
        <f t="shared" si="279"/>
        <v/>
      </c>
      <c r="AI639" s="62">
        <f t="shared" si="280"/>
        <v>0</v>
      </c>
      <c r="AJ639" s="62" t="e">
        <f t="shared" si="281"/>
        <v>#VALUE!</v>
      </c>
      <c r="AK639" s="62" t="e">
        <f t="shared" si="282"/>
        <v>#N/A</v>
      </c>
      <c r="AL639" s="62" t="e">
        <f t="shared" si="283"/>
        <v>#N/A</v>
      </c>
      <c r="AM639" s="62">
        <f t="shared" si="284"/>
        <v>0</v>
      </c>
      <c r="AN639" s="62">
        <f t="shared" si="285"/>
        <v>0</v>
      </c>
      <c r="AO639" s="62"/>
      <c r="AP639" s="62" t="e">
        <f t="shared" si="286"/>
        <v>#N/A</v>
      </c>
      <c r="AQ639" s="62" t="e">
        <f t="shared" si="287"/>
        <v>#VALUE!</v>
      </c>
      <c r="AR639" s="62" t="str">
        <f t="shared" si="288"/>
        <v/>
      </c>
      <c r="AS639" s="62">
        <f t="shared" si="289"/>
        <v>0</v>
      </c>
      <c r="AT639" s="62">
        <f t="shared" si="290"/>
        <v>0</v>
      </c>
      <c r="AU639" s="62">
        <f t="shared" si="291"/>
        <v>0</v>
      </c>
    </row>
    <row r="640" spans="1:47" x14ac:dyDescent="0.2">
      <c r="A640" s="46">
        <f t="shared" si="265"/>
        <v>0</v>
      </c>
      <c r="B640" s="62" t="e">
        <f t="shared" si="266"/>
        <v>#N/A</v>
      </c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2">
        <f t="shared" si="267"/>
        <v>0</v>
      </c>
      <c r="N640" s="60"/>
      <c r="O640" s="60"/>
      <c r="P640" s="60" t="e">
        <f t="shared" si="268"/>
        <v>#N/A</v>
      </c>
      <c r="Q640" s="178"/>
      <c r="R640" s="60"/>
      <c r="S640" s="60"/>
      <c r="T640" s="60"/>
      <c r="U640" s="46" t="e">
        <f t="shared" si="269"/>
        <v>#N/A</v>
      </c>
      <c r="V640" s="62" t="e">
        <f t="shared" si="270"/>
        <v>#N/A</v>
      </c>
      <c r="W640" s="62" t="e">
        <f t="shared" si="292"/>
        <v>#N/A</v>
      </c>
      <c r="X640" s="62" t="e">
        <f t="shared" si="271"/>
        <v>#N/A</v>
      </c>
      <c r="Y640" s="62" t="e">
        <f t="shared" si="272"/>
        <v>#N/A</v>
      </c>
      <c r="Z640" s="62" t="e">
        <f t="array" ref="Z640">_xlfn.IFS(H640=1,2,H640=3,1)</f>
        <v>#N/A</v>
      </c>
      <c r="AA640" s="62" t="e">
        <f t="shared" si="273"/>
        <v>#N/A</v>
      </c>
      <c r="AB640" s="62" t="e">
        <f t="shared" si="293"/>
        <v>#N/A</v>
      </c>
      <c r="AC640" s="62" t="e">
        <f t="shared" si="274"/>
        <v>#N/A</v>
      </c>
      <c r="AD640" s="62" t="e">
        <f t="shared" si="275"/>
        <v>#N/A</v>
      </c>
      <c r="AE640" s="62" t="e">
        <f t="shared" si="276"/>
        <v>#N/A</v>
      </c>
      <c r="AF640" s="62" t="e">
        <f t="shared" si="277"/>
        <v>#N/A</v>
      </c>
      <c r="AG640" s="62">
        <f t="shared" si="278"/>
        <v>0</v>
      </c>
      <c r="AH640" s="62" t="str">
        <f t="shared" si="279"/>
        <v/>
      </c>
      <c r="AI640" s="62">
        <f t="shared" si="280"/>
        <v>0</v>
      </c>
      <c r="AJ640" s="62" t="e">
        <f t="shared" si="281"/>
        <v>#VALUE!</v>
      </c>
      <c r="AK640" s="62" t="e">
        <f t="shared" si="282"/>
        <v>#N/A</v>
      </c>
      <c r="AL640" s="62" t="e">
        <f t="shared" si="283"/>
        <v>#N/A</v>
      </c>
      <c r="AM640" s="62">
        <f t="shared" si="284"/>
        <v>0</v>
      </c>
      <c r="AN640" s="62">
        <f t="shared" si="285"/>
        <v>0</v>
      </c>
      <c r="AO640" s="62"/>
      <c r="AP640" s="62" t="e">
        <f t="shared" si="286"/>
        <v>#N/A</v>
      </c>
      <c r="AQ640" s="62" t="e">
        <f t="shared" si="287"/>
        <v>#VALUE!</v>
      </c>
      <c r="AR640" s="62" t="str">
        <f t="shared" si="288"/>
        <v/>
      </c>
      <c r="AS640" s="62">
        <f t="shared" si="289"/>
        <v>0</v>
      </c>
      <c r="AT640" s="62">
        <f t="shared" si="290"/>
        <v>0</v>
      </c>
      <c r="AU640" s="62">
        <f t="shared" si="291"/>
        <v>0</v>
      </c>
    </row>
    <row r="641" spans="1:47" x14ac:dyDescent="0.2">
      <c r="A641" s="46">
        <f t="shared" si="265"/>
        <v>0</v>
      </c>
      <c r="B641" s="62" t="e">
        <f t="shared" si="266"/>
        <v>#N/A</v>
      </c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2">
        <f t="shared" si="267"/>
        <v>0</v>
      </c>
      <c r="N641" s="60"/>
      <c r="O641" s="60"/>
      <c r="P641" s="60" t="e">
        <f t="shared" si="268"/>
        <v>#N/A</v>
      </c>
      <c r="Q641" s="178"/>
      <c r="R641" s="60"/>
      <c r="S641" s="60"/>
      <c r="T641" s="60"/>
      <c r="U641" s="46" t="e">
        <f t="shared" si="269"/>
        <v>#N/A</v>
      </c>
      <c r="V641" s="62" t="e">
        <f t="shared" si="270"/>
        <v>#N/A</v>
      </c>
      <c r="W641" s="62" t="e">
        <f t="shared" si="292"/>
        <v>#N/A</v>
      </c>
      <c r="X641" s="62" t="e">
        <f t="shared" si="271"/>
        <v>#N/A</v>
      </c>
      <c r="Y641" s="62" t="e">
        <f t="shared" si="272"/>
        <v>#N/A</v>
      </c>
      <c r="Z641" s="62" t="e">
        <f t="array" ref="Z641">_xlfn.IFS(H641=1,2,H641=3,1)</f>
        <v>#N/A</v>
      </c>
      <c r="AA641" s="62" t="e">
        <f t="shared" si="273"/>
        <v>#N/A</v>
      </c>
      <c r="AB641" s="62" t="e">
        <f t="shared" si="293"/>
        <v>#N/A</v>
      </c>
      <c r="AC641" s="62" t="e">
        <f t="shared" si="274"/>
        <v>#N/A</v>
      </c>
      <c r="AD641" s="62" t="e">
        <f t="shared" si="275"/>
        <v>#N/A</v>
      </c>
      <c r="AE641" s="62" t="e">
        <f t="shared" si="276"/>
        <v>#N/A</v>
      </c>
      <c r="AF641" s="62" t="e">
        <f t="shared" si="277"/>
        <v>#N/A</v>
      </c>
      <c r="AG641" s="62">
        <f t="shared" si="278"/>
        <v>0</v>
      </c>
      <c r="AH641" s="62" t="str">
        <f t="shared" si="279"/>
        <v/>
      </c>
      <c r="AI641" s="62">
        <f t="shared" si="280"/>
        <v>0</v>
      </c>
      <c r="AJ641" s="62" t="e">
        <f t="shared" si="281"/>
        <v>#VALUE!</v>
      </c>
      <c r="AK641" s="62" t="e">
        <f t="shared" si="282"/>
        <v>#N/A</v>
      </c>
      <c r="AL641" s="62" t="e">
        <f t="shared" si="283"/>
        <v>#N/A</v>
      </c>
      <c r="AM641" s="62">
        <f t="shared" si="284"/>
        <v>0</v>
      </c>
      <c r="AN641" s="62">
        <f t="shared" si="285"/>
        <v>0</v>
      </c>
      <c r="AO641" s="62"/>
      <c r="AP641" s="62" t="e">
        <f t="shared" si="286"/>
        <v>#N/A</v>
      </c>
      <c r="AQ641" s="62" t="e">
        <f t="shared" si="287"/>
        <v>#VALUE!</v>
      </c>
      <c r="AR641" s="62" t="str">
        <f t="shared" si="288"/>
        <v/>
      </c>
      <c r="AS641" s="62">
        <f t="shared" si="289"/>
        <v>0</v>
      </c>
      <c r="AT641" s="62">
        <f t="shared" si="290"/>
        <v>0</v>
      </c>
      <c r="AU641" s="62">
        <f t="shared" si="291"/>
        <v>0</v>
      </c>
    </row>
    <row r="642" spans="1:47" x14ac:dyDescent="0.2">
      <c r="A642" s="46">
        <f t="shared" si="265"/>
        <v>0</v>
      </c>
      <c r="B642" s="62" t="e">
        <f t="shared" si="266"/>
        <v>#N/A</v>
      </c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2">
        <f t="shared" si="267"/>
        <v>0</v>
      </c>
      <c r="N642" s="60"/>
      <c r="O642" s="60"/>
      <c r="P642" s="60" t="e">
        <f t="shared" si="268"/>
        <v>#N/A</v>
      </c>
      <c r="Q642" s="178"/>
      <c r="R642" s="60"/>
      <c r="S642" s="60"/>
      <c r="T642" s="60"/>
      <c r="U642" s="46" t="e">
        <f t="shared" si="269"/>
        <v>#N/A</v>
      </c>
      <c r="V642" s="62" t="e">
        <f t="shared" si="270"/>
        <v>#N/A</v>
      </c>
      <c r="W642" s="62" t="e">
        <f t="shared" si="292"/>
        <v>#N/A</v>
      </c>
      <c r="X642" s="62" t="e">
        <f t="shared" si="271"/>
        <v>#N/A</v>
      </c>
      <c r="Y642" s="62" t="e">
        <f t="shared" si="272"/>
        <v>#N/A</v>
      </c>
      <c r="Z642" s="62" t="e">
        <f t="array" ref="Z642">_xlfn.IFS(H642=1,2,H642=3,1)</f>
        <v>#N/A</v>
      </c>
      <c r="AA642" s="62" t="e">
        <f t="shared" si="273"/>
        <v>#N/A</v>
      </c>
      <c r="AB642" s="62" t="e">
        <f t="shared" si="293"/>
        <v>#N/A</v>
      </c>
      <c r="AC642" s="62" t="e">
        <f t="shared" si="274"/>
        <v>#N/A</v>
      </c>
      <c r="AD642" s="62" t="e">
        <f t="shared" si="275"/>
        <v>#N/A</v>
      </c>
      <c r="AE642" s="62" t="e">
        <f t="shared" si="276"/>
        <v>#N/A</v>
      </c>
      <c r="AF642" s="62" t="e">
        <f t="shared" si="277"/>
        <v>#N/A</v>
      </c>
      <c r="AG642" s="62">
        <f t="shared" si="278"/>
        <v>0</v>
      </c>
      <c r="AH642" s="62" t="str">
        <f t="shared" si="279"/>
        <v/>
      </c>
      <c r="AI642" s="62">
        <f t="shared" si="280"/>
        <v>0</v>
      </c>
      <c r="AJ642" s="62" t="e">
        <f t="shared" si="281"/>
        <v>#VALUE!</v>
      </c>
      <c r="AK642" s="62" t="e">
        <f t="shared" si="282"/>
        <v>#N/A</v>
      </c>
      <c r="AL642" s="62" t="e">
        <f t="shared" si="283"/>
        <v>#N/A</v>
      </c>
      <c r="AM642" s="62">
        <f t="shared" si="284"/>
        <v>0</v>
      </c>
      <c r="AN642" s="62">
        <f t="shared" si="285"/>
        <v>0</v>
      </c>
      <c r="AO642" s="62"/>
      <c r="AP642" s="62" t="e">
        <f t="shared" si="286"/>
        <v>#N/A</v>
      </c>
      <c r="AQ642" s="62" t="e">
        <f t="shared" si="287"/>
        <v>#VALUE!</v>
      </c>
      <c r="AR642" s="62" t="str">
        <f t="shared" si="288"/>
        <v/>
      </c>
      <c r="AS642" s="62">
        <f t="shared" si="289"/>
        <v>0</v>
      </c>
      <c r="AT642" s="62">
        <f t="shared" si="290"/>
        <v>0</v>
      </c>
      <c r="AU642" s="62">
        <f t="shared" si="291"/>
        <v>0</v>
      </c>
    </row>
    <row r="643" spans="1:47" x14ac:dyDescent="0.2">
      <c r="A643" s="46">
        <f t="shared" ref="A643:A706" si="294">D643</f>
        <v>0</v>
      </c>
      <c r="B643" s="62" t="e">
        <f t="shared" ref="B643:B706" si="295">IFERROR(IF(VLOOKUP(AI643,Потребители_обозначение,4,FALSE)=1,VLOOKUP(AI643,Потребители_обозначение,2,FALSE)&amp;" "&amp;VLOOKUP(AJ643,Этаж_обозначение,2,FALSE)&amp;" Пом. №"&amp;AH643,VLOOKUP(AI643,Потребители_обозначение,2,FALSE)&amp;" Шлейф №"&amp;AJ643),VLOOKUP(D643,Потребители_обозначение,2,FALSE))</f>
        <v>#N/A</v>
      </c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2">
        <f t="shared" ref="M643:M706" si="296">IFERROR(IF(VLOOKUP(AI643,Потребители_обозначение,4,FALSE)=1,VLOOKUP(AI643,Потребители_обозначение,3,FALSE)*(G643*2-1)+I643+VLOOKUP(AJ643,Этаж_обозначение,3,FALSE)+VLOOKUP(AJ643,Этаж_обозначение,4,FALSE),VLOOKUP(AI643,Потребители_обозначение,3,FALSE)*(G643*2-1)+I643),I643)</f>
        <v>0</v>
      </c>
      <c r="N643" s="60"/>
      <c r="O643" s="60"/>
      <c r="P643" s="60" t="e">
        <f t="shared" ref="P643:P706" si="297">IF(VLOOKUP(AI643,Потребители_обозначение,5,FALSE)=2,_xlfn.IFS(H643=3,VLOOKUP(E643,Справочная_двигатели,8,FALSE),H643=1,VLOOKUP(E643,Справочная_двигатели,10,TRUE)),0.95)</f>
        <v>#N/A</v>
      </c>
      <c r="Q643" s="178"/>
      <c r="R643" s="60"/>
      <c r="S643" s="60"/>
      <c r="T643" s="60"/>
      <c r="U643" s="46" t="e">
        <f t="shared" ref="U643:U706" si="298">_xlfn.IFS(H643=1,E643*1000/220,H643=3,E643/0.38/1.732)</f>
        <v>#N/A</v>
      </c>
      <c r="V643" s="62" t="e">
        <f t="shared" ref="V643:V706" si="299">IF(S643=0,VLOOKUP(U643,Автомат_номиналы,2,TRUE),S643)</f>
        <v>#N/A</v>
      </c>
      <c r="W643" s="62" t="e">
        <f t="shared" si="292"/>
        <v>#N/A</v>
      </c>
      <c r="X643" s="62" t="e">
        <f t="shared" ref="X643:X706" si="300">VLOOKUP(W643,Кабель_сопротивление,3,FALSE)</f>
        <v>#N/A</v>
      </c>
      <c r="Y643" s="62" t="e">
        <f t="shared" ref="Y643:Y706" si="301">VLOOKUP(W643,Кабель_сопротивление,2,FALSE)</f>
        <v>#N/A</v>
      </c>
      <c r="Z643" s="62" t="e">
        <f t="array" ref="Z643">_xlfn.IFS(H643=1,2,H643=3,1)</f>
        <v>#N/A</v>
      </c>
      <c r="AA643" s="62" t="e">
        <f t="shared" ref="AA643:AA706" si="302">ROUND(SIN(ACOS(P643)),2)</f>
        <v>#N/A</v>
      </c>
      <c r="AB643" s="62" t="e">
        <f t="shared" si="293"/>
        <v>#N/A</v>
      </c>
      <c r="AC643" s="62" t="e">
        <f t="shared" ref="AC643:AC706" si="303">ROUNDUP(AB643/220*100,2)</f>
        <v>#N/A</v>
      </c>
      <c r="AD643" s="62" t="e">
        <f t="shared" ref="AD643:AD706" si="304">_xlfn.IFS(H643=3,380,H643=1,220)</f>
        <v>#N/A</v>
      </c>
      <c r="AE643" s="62" t="e">
        <f t="shared" ref="AE643:AE706" si="305">VLOOKUP(N643,Кабель_обозначение,2,FALSE)</f>
        <v>#N/A</v>
      </c>
      <c r="AF643" s="62" t="e">
        <f t="shared" ref="AF643:AF706" si="306">IF(VLOOKUP(N643,Кабель_обозначение,3,FALSE)=1,AE643&amp;" ("&amp;O643&amp;"х"&amp;W643&amp;")",AE643)</f>
        <v>#N/A</v>
      </c>
      <c r="AG643" s="62">
        <f t="shared" ref="AG643:AG706" si="307">IFERROR(IF(AC643&gt;4.5,1,2),0)</f>
        <v>0</v>
      </c>
      <c r="AH643" s="62" t="str">
        <f t="shared" ref="AH643:AH706" si="308">IFERROR(LEFT(AR643,SEARCH(".",AR643)-1),AR643)</f>
        <v/>
      </c>
      <c r="AI643" s="62">
        <f t="shared" ref="AI643:AI706" si="309">IFERROR(LEFT(A643,SEARCH(".",A643)-1),A643)</f>
        <v>0</v>
      </c>
      <c r="AJ643" s="62" t="e">
        <f t="shared" ref="AJ643:AJ706" si="310">IFERROR(LEFT(AQ643,SEARCH(".",AQ643)-1),AQ643)</f>
        <v>#VALUE!</v>
      </c>
      <c r="AK643" s="62" t="e">
        <f t="shared" ref="AK643:AK706" si="311">IF(C643=0,B643,C643)</f>
        <v>#N/A</v>
      </c>
      <c r="AL643" s="62" t="e">
        <f t="shared" ref="AL643:AL706" si="312">ROUNDUP(U643,2)</f>
        <v>#N/A</v>
      </c>
      <c r="AM643" s="62">
        <f t="shared" ref="AM643:AM706" si="313">E643</f>
        <v>0</v>
      </c>
      <c r="AN643" s="62">
        <f t="shared" ref="AN643:AN706" si="314">D643</f>
        <v>0</v>
      </c>
      <c r="AO643" s="62"/>
      <c r="AP643" s="62" t="e">
        <f t="shared" ref="AP643:AP706" si="315">IF(W643=0,AE643,AF643&amp;"
L="&amp;M643&amp;"-"&amp;AC643&amp;"%")</f>
        <v>#N/A</v>
      </c>
      <c r="AQ643" s="62" t="e">
        <f t="shared" ref="AQ643:AQ706" si="316">RIGHT(A643,LEN(A643)-SEARCH(".",A643))</f>
        <v>#VALUE!</v>
      </c>
      <c r="AR643" s="62" t="str">
        <f t="shared" ref="AR643:AR706" si="317">IFERROR(RIGHT(AQ643,LEN(AQ643)-SEARCH(".",AQ643)),"")</f>
        <v/>
      </c>
      <c r="AS643" s="62">
        <f t="shared" ref="AS643:AS706" si="318">IFERROR(IF(VLOOKUP(AI643,Потребители_обозначение,5,FALSE)=2,_xlfn.IFS(H643=3,VLOOKUP(E643,Справочная_двигатели,3,FALSE),H643=1,VLOOKUP(E643,Справочная_двигатели,5,TRUE)),0),0)</f>
        <v>0</v>
      </c>
      <c r="AT643" s="62">
        <f t="shared" ref="AT643:AT706" si="319">IFERROR(IF(VLOOKUP(AI643,Потребители_обозначение,5,FALSE)=3,VLOOKUP(E643,Справочная_ЛЭД,2,TRUE),0),0)</f>
        <v>0</v>
      </c>
      <c r="AU643" s="62">
        <f t="shared" ref="AU643:AU706" si="320">IF(AS643=0,AT643,AS643)</f>
        <v>0</v>
      </c>
    </row>
    <row r="644" spans="1:47" x14ac:dyDescent="0.2">
      <c r="A644" s="46">
        <f t="shared" si="294"/>
        <v>0</v>
      </c>
      <c r="B644" s="62" t="e">
        <f t="shared" si="295"/>
        <v>#N/A</v>
      </c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2">
        <f t="shared" si="296"/>
        <v>0</v>
      </c>
      <c r="N644" s="60"/>
      <c r="O644" s="60"/>
      <c r="P644" s="60" t="e">
        <f t="shared" si="297"/>
        <v>#N/A</v>
      </c>
      <c r="Q644" s="178"/>
      <c r="R644" s="60"/>
      <c r="S644" s="60"/>
      <c r="T644" s="60"/>
      <c r="U644" s="46" t="e">
        <f t="shared" si="298"/>
        <v>#N/A</v>
      </c>
      <c r="V644" s="62" t="e">
        <f t="shared" si="299"/>
        <v>#N/A</v>
      </c>
      <c r="W644" s="62" t="e">
        <f t="shared" si="292"/>
        <v>#N/A</v>
      </c>
      <c r="X644" s="62" t="e">
        <f t="shared" si="300"/>
        <v>#N/A</v>
      </c>
      <c r="Y644" s="62" t="e">
        <f t="shared" si="301"/>
        <v>#N/A</v>
      </c>
      <c r="Z644" s="62" t="e">
        <f t="array" ref="Z644">_xlfn.IFS(H644=1,2,H644=3,1)</f>
        <v>#N/A</v>
      </c>
      <c r="AA644" s="62" t="e">
        <f t="shared" si="302"/>
        <v>#N/A</v>
      </c>
      <c r="AB644" s="62" t="e">
        <f t="shared" si="293"/>
        <v>#N/A</v>
      </c>
      <c r="AC644" s="62" t="e">
        <f t="shared" si="303"/>
        <v>#N/A</v>
      </c>
      <c r="AD644" s="62" t="e">
        <f t="shared" si="304"/>
        <v>#N/A</v>
      </c>
      <c r="AE644" s="62" t="e">
        <f t="shared" si="305"/>
        <v>#N/A</v>
      </c>
      <c r="AF644" s="62" t="e">
        <f t="shared" si="306"/>
        <v>#N/A</v>
      </c>
      <c r="AG644" s="62">
        <f t="shared" si="307"/>
        <v>0</v>
      </c>
      <c r="AH644" s="62" t="str">
        <f t="shared" si="308"/>
        <v/>
      </c>
      <c r="AI644" s="62">
        <f t="shared" si="309"/>
        <v>0</v>
      </c>
      <c r="AJ644" s="62" t="e">
        <f t="shared" si="310"/>
        <v>#VALUE!</v>
      </c>
      <c r="AK644" s="62" t="e">
        <f t="shared" si="311"/>
        <v>#N/A</v>
      </c>
      <c r="AL644" s="62" t="e">
        <f t="shared" si="312"/>
        <v>#N/A</v>
      </c>
      <c r="AM644" s="62">
        <f t="shared" si="313"/>
        <v>0</v>
      </c>
      <c r="AN644" s="62">
        <f t="shared" si="314"/>
        <v>0</v>
      </c>
      <c r="AO644" s="62"/>
      <c r="AP644" s="62" t="e">
        <f t="shared" si="315"/>
        <v>#N/A</v>
      </c>
      <c r="AQ644" s="62" t="e">
        <f t="shared" si="316"/>
        <v>#VALUE!</v>
      </c>
      <c r="AR644" s="62" t="str">
        <f t="shared" si="317"/>
        <v/>
      </c>
      <c r="AS644" s="62">
        <f t="shared" si="318"/>
        <v>0</v>
      </c>
      <c r="AT644" s="62">
        <f t="shared" si="319"/>
        <v>0</v>
      </c>
      <c r="AU644" s="62">
        <f t="shared" si="320"/>
        <v>0</v>
      </c>
    </row>
    <row r="645" spans="1:47" x14ac:dyDescent="0.2">
      <c r="A645" s="46">
        <f t="shared" si="294"/>
        <v>0</v>
      </c>
      <c r="B645" s="62" t="e">
        <f t="shared" si="295"/>
        <v>#N/A</v>
      </c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2">
        <f t="shared" si="296"/>
        <v>0</v>
      </c>
      <c r="N645" s="60"/>
      <c r="O645" s="60"/>
      <c r="P645" s="60" t="e">
        <f t="shared" si="297"/>
        <v>#N/A</v>
      </c>
      <c r="Q645" s="178"/>
      <c r="R645" s="60"/>
      <c r="S645" s="60"/>
      <c r="T645" s="60"/>
      <c r="U645" s="46" t="e">
        <f t="shared" si="298"/>
        <v>#N/A</v>
      </c>
      <c r="V645" s="62" t="e">
        <f t="shared" si="299"/>
        <v>#N/A</v>
      </c>
      <c r="W645" s="62" t="e">
        <f t="shared" si="292"/>
        <v>#N/A</v>
      </c>
      <c r="X645" s="62" t="e">
        <f t="shared" si="300"/>
        <v>#N/A</v>
      </c>
      <c r="Y645" s="62" t="e">
        <f t="shared" si="301"/>
        <v>#N/A</v>
      </c>
      <c r="Z645" s="62" t="e">
        <f t="array" ref="Z645">_xlfn.IFS(H645=1,2,H645=3,1)</f>
        <v>#N/A</v>
      </c>
      <c r="AA645" s="62" t="e">
        <f t="shared" si="302"/>
        <v>#N/A</v>
      </c>
      <c r="AB645" s="62" t="e">
        <f t="shared" si="293"/>
        <v>#N/A</v>
      </c>
      <c r="AC645" s="62" t="e">
        <f t="shared" si="303"/>
        <v>#N/A</v>
      </c>
      <c r="AD645" s="62" t="e">
        <f t="shared" si="304"/>
        <v>#N/A</v>
      </c>
      <c r="AE645" s="62" t="e">
        <f t="shared" si="305"/>
        <v>#N/A</v>
      </c>
      <c r="AF645" s="62" t="e">
        <f t="shared" si="306"/>
        <v>#N/A</v>
      </c>
      <c r="AG645" s="62">
        <f t="shared" si="307"/>
        <v>0</v>
      </c>
      <c r="AH645" s="62" t="str">
        <f t="shared" si="308"/>
        <v/>
      </c>
      <c r="AI645" s="62">
        <f t="shared" si="309"/>
        <v>0</v>
      </c>
      <c r="AJ645" s="62" t="e">
        <f t="shared" si="310"/>
        <v>#VALUE!</v>
      </c>
      <c r="AK645" s="62" t="e">
        <f t="shared" si="311"/>
        <v>#N/A</v>
      </c>
      <c r="AL645" s="62" t="e">
        <f t="shared" si="312"/>
        <v>#N/A</v>
      </c>
      <c r="AM645" s="62">
        <f t="shared" si="313"/>
        <v>0</v>
      </c>
      <c r="AN645" s="62">
        <f t="shared" si="314"/>
        <v>0</v>
      </c>
      <c r="AO645" s="62"/>
      <c r="AP645" s="62" t="e">
        <f t="shared" si="315"/>
        <v>#N/A</v>
      </c>
      <c r="AQ645" s="62" t="e">
        <f t="shared" si="316"/>
        <v>#VALUE!</v>
      </c>
      <c r="AR645" s="62" t="str">
        <f t="shared" si="317"/>
        <v/>
      </c>
      <c r="AS645" s="62">
        <f t="shared" si="318"/>
        <v>0</v>
      </c>
      <c r="AT645" s="62">
        <f t="shared" si="319"/>
        <v>0</v>
      </c>
      <c r="AU645" s="62">
        <f t="shared" si="320"/>
        <v>0</v>
      </c>
    </row>
    <row r="646" spans="1:47" x14ac:dyDescent="0.2">
      <c r="A646" s="46">
        <f t="shared" si="294"/>
        <v>0</v>
      </c>
      <c r="B646" s="62" t="e">
        <f t="shared" si="295"/>
        <v>#N/A</v>
      </c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2">
        <f t="shared" si="296"/>
        <v>0</v>
      </c>
      <c r="N646" s="60"/>
      <c r="O646" s="60"/>
      <c r="P646" s="60" t="e">
        <f t="shared" si="297"/>
        <v>#N/A</v>
      </c>
      <c r="Q646" s="178"/>
      <c r="R646" s="60"/>
      <c r="S646" s="60"/>
      <c r="T646" s="60"/>
      <c r="U646" s="46" t="e">
        <f t="shared" si="298"/>
        <v>#N/A</v>
      </c>
      <c r="V646" s="62" t="e">
        <f t="shared" si="299"/>
        <v>#N/A</v>
      </c>
      <c r="W646" s="62" t="e">
        <f t="shared" si="292"/>
        <v>#N/A</v>
      </c>
      <c r="X646" s="62" t="e">
        <f t="shared" si="300"/>
        <v>#N/A</v>
      </c>
      <c r="Y646" s="62" t="e">
        <f t="shared" si="301"/>
        <v>#N/A</v>
      </c>
      <c r="Z646" s="62" t="e">
        <f t="array" ref="Z646">_xlfn.IFS(H646=1,2,H646=3,1)</f>
        <v>#N/A</v>
      </c>
      <c r="AA646" s="62" t="e">
        <f t="shared" si="302"/>
        <v>#N/A</v>
      </c>
      <c r="AB646" s="62" t="e">
        <f t="shared" si="293"/>
        <v>#N/A</v>
      </c>
      <c r="AC646" s="62" t="e">
        <f t="shared" si="303"/>
        <v>#N/A</v>
      </c>
      <c r="AD646" s="62" t="e">
        <f t="shared" si="304"/>
        <v>#N/A</v>
      </c>
      <c r="AE646" s="62" t="e">
        <f t="shared" si="305"/>
        <v>#N/A</v>
      </c>
      <c r="AF646" s="62" t="e">
        <f t="shared" si="306"/>
        <v>#N/A</v>
      </c>
      <c r="AG646" s="62">
        <f t="shared" si="307"/>
        <v>0</v>
      </c>
      <c r="AH646" s="62" t="str">
        <f t="shared" si="308"/>
        <v/>
      </c>
      <c r="AI646" s="62">
        <f t="shared" si="309"/>
        <v>0</v>
      </c>
      <c r="AJ646" s="62" t="e">
        <f t="shared" si="310"/>
        <v>#VALUE!</v>
      </c>
      <c r="AK646" s="62" t="e">
        <f t="shared" si="311"/>
        <v>#N/A</v>
      </c>
      <c r="AL646" s="62" t="e">
        <f t="shared" si="312"/>
        <v>#N/A</v>
      </c>
      <c r="AM646" s="62">
        <f t="shared" si="313"/>
        <v>0</v>
      </c>
      <c r="AN646" s="62">
        <f t="shared" si="314"/>
        <v>0</v>
      </c>
      <c r="AO646" s="62"/>
      <c r="AP646" s="62" t="e">
        <f t="shared" si="315"/>
        <v>#N/A</v>
      </c>
      <c r="AQ646" s="62" t="e">
        <f t="shared" si="316"/>
        <v>#VALUE!</v>
      </c>
      <c r="AR646" s="62" t="str">
        <f t="shared" si="317"/>
        <v/>
      </c>
      <c r="AS646" s="62">
        <f t="shared" si="318"/>
        <v>0</v>
      </c>
      <c r="AT646" s="62">
        <f t="shared" si="319"/>
        <v>0</v>
      </c>
      <c r="AU646" s="62">
        <f t="shared" si="320"/>
        <v>0</v>
      </c>
    </row>
    <row r="647" spans="1:47" x14ac:dyDescent="0.2">
      <c r="A647" s="46">
        <f t="shared" si="294"/>
        <v>0</v>
      </c>
      <c r="B647" s="62" t="e">
        <f t="shared" si="295"/>
        <v>#N/A</v>
      </c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2">
        <f t="shared" si="296"/>
        <v>0</v>
      </c>
      <c r="N647" s="60"/>
      <c r="O647" s="60"/>
      <c r="P647" s="60" t="e">
        <f t="shared" si="297"/>
        <v>#N/A</v>
      </c>
      <c r="Q647" s="178"/>
      <c r="R647" s="60"/>
      <c r="S647" s="60"/>
      <c r="T647" s="60"/>
      <c r="U647" s="46" t="e">
        <f t="shared" si="298"/>
        <v>#N/A</v>
      </c>
      <c r="V647" s="62" t="e">
        <f t="shared" si="299"/>
        <v>#N/A</v>
      </c>
      <c r="W647" s="62" t="e">
        <f t="shared" si="292"/>
        <v>#N/A</v>
      </c>
      <c r="X647" s="62" t="e">
        <f t="shared" si="300"/>
        <v>#N/A</v>
      </c>
      <c r="Y647" s="62" t="e">
        <f t="shared" si="301"/>
        <v>#N/A</v>
      </c>
      <c r="Z647" s="62" t="e">
        <f t="array" ref="Z647">_xlfn.IFS(H647=1,2,H647=3,1)</f>
        <v>#N/A</v>
      </c>
      <c r="AA647" s="62" t="e">
        <f t="shared" si="302"/>
        <v>#N/A</v>
      </c>
      <c r="AB647" s="62" t="e">
        <f t="shared" si="293"/>
        <v>#N/A</v>
      </c>
      <c r="AC647" s="62" t="e">
        <f t="shared" si="303"/>
        <v>#N/A</v>
      </c>
      <c r="AD647" s="62" t="e">
        <f t="shared" si="304"/>
        <v>#N/A</v>
      </c>
      <c r="AE647" s="62" t="e">
        <f t="shared" si="305"/>
        <v>#N/A</v>
      </c>
      <c r="AF647" s="62" t="e">
        <f t="shared" si="306"/>
        <v>#N/A</v>
      </c>
      <c r="AG647" s="62">
        <f t="shared" si="307"/>
        <v>0</v>
      </c>
      <c r="AH647" s="62" t="str">
        <f t="shared" si="308"/>
        <v/>
      </c>
      <c r="AI647" s="62">
        <f t="shared" si="309"/>
        <v>0</v>
      </c>
      <c r="AJ647" s="62" t="e">
        <f t="shared" si="310"/>
        <v>#VALUE!</v>
      </c>
      <c r="AK647" s="62" t="e">
        <f t="shared" si="311"/>
        <v>#N/A</v>
      </c>
      <c r="AL647" s="62" t="e">
        <f t="shared" si="312"/>
        <v>#N/A</v>
      </c>
      <c r="AM647" s="62">
        <f t="shared" si="313"/>
        <v>0</v>
      </c>
      <c r="AN647" s="62">
        <f t="shared" si="314"/>
        <v>0</v>
      </c>
      <c r="AO647" s="62"/>
      <c r="AP647" s="62" t="e">
        <f t="shared" si="315"/>
        <v>#N/A</v>
      </c>
      <c r="AQ647" s="62" t="e">
        <f t="shared" si="316"/>
        <v>#VALUE!</v>
      </c>
      <c r="AR647" s="62" t="str">
        <f t="shared" si="317"/>
        <v/>
      </c>
      <c r="AS647" s="62">
        <f t="shared" si="318"/>
        <v>0</v>
      </c>
      <c r="AT647" s="62">
        <f t="shared" si="319"/>
        <v>0</v>
      </c>
      <c r="AU647" s="62">
        <f t="shared" si="320"/>
        <v>0</v>
      </c>
    </row>
    <row r="648" spans="1:47" x14ac:dyDescent="0.2">
      <c r="A648" s="46">
        <f t="shared" si="294"/>
        <v>0</v>
      </c>
      <c r="B648" s="62" t="e">
        <f t="shared" si="295"/>
        <v>#N/A</v>
      </c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2">
        <f t="shared" si="296"/>
        <v>0</v>
      </c>
      <c r="N648" s="60"/>
      <c r="O648" s="60"/>
      <c r="P648" s="60" t="e">
        <f t="shared" si="297"/>
        <v>#N/A</v>
      </c>
      <c r="Q648" s="178"/>
      <c r="R648" s="60"/>
      <c r="S648" s="60"/>
      <c r="T648" s="60"/>
      <c r="U648" s="46" t="e">
        <f t="shared" si="298"/>
        <v>#N/A</v>
      </c>
      <c r="V648" s="62" t="e">
        <f t="shared" si="299"/>
        <v>#N/A</v>
      </c>
      <c r="W648" s="62" t="e">
        <f t="shared" si="292"/>
        <v>#N/A</v>
      </c>
      <c r="X648" s="62" t="e">
        <f t="shared" si="300"/>
        <v>#N/A</v>
      </c>
      <c r="Y648" s="62" t="e">
        <f t="shared" si="301"/>
        <v>#N/A</v>
      </c>
      <c r="Z648" s="62" t="e">
        <f t="array" ref="Z648">_xlfn.IFS(H648=1,2,H648=3,1)</f>
        <v>#N/A</v>
      </c>
      <c r="AA648" s="62" t="e">
        <f t="shared" si="302"/>
        <v>#N/A</v>
      </c>
      <c r="AB648" s="62" t="e">
        <f t="shared" si="293"/>
        <v>#N/A</v>
      </c>
      <c r="AC648" s="62" t="e">
        <f t="shared" si="303"/>
        <v>#N/A</v>
      </c>
      <c r="AD648" s="62" t="e">
        <f t="shared" si="304"/>
        <v>#N/A</v>
      </c>
      <c r="AE648" s="62" t="e">
        <f t="shared" si="305"/>
        <v>#N/A</v>
      </c>
      <c r="AF648" s="62" t="e">
        <f t="shared" si="306"/>
        <v>#N/A</v>
      </c>
      <c r="AG648" s="62">
        <f t="shared" si="307"/>
        <v>0</v>
      </c>
      <c r="AH648" s="62" t="str">
        <f t="shared" si="308"/>
        <v/>
      </c>
      <c r="AI648" s="62">
        <f t="shared" si="309"/>
        <v>0</v>
      </c>
      <c r="AJ648" s="62" t="e">
        <f t="shared" si="310"/>
        <v>#VALUE!</v>
      </c>
      <c r="AK648" s="62" t="e">
        <f t="shared" si="311"/>
        <v>#N/A</v>
      </c>
      <c r="AL648" s="62" t="e">
        <f t="shared" si="312"/>
        <v>#N/A</v>
      </c>
      <c r="AM648" s="62">
        <f t="shared" si="313"/>
        <v>0</v>
      </c>
      <c r="AN648" s="62">
        <f t="shared" si="314"/>
        <v>0</v>
      </c>
      <c r="AO648" s="62"/>
      <c r="AP648" s="62" t="e">
        <f t="shared" si="315"/>
        <v>#N/A</v>
      </c>
      <c r="AQ648" s="62" t="e">
        <f t="shared" si="316"/>
        <v>#VALUE!</v>
      </c>
      <c r="AR648" s="62" t="str">
        <f t="shared" si="317"/>
        <v/>
      </c>
      <c r="AS648" s="62">
        <f t="shared" si="318"/>
        <v>0</v>
      </c>
      <c r="AT648" s="62">
        <f t="shared" si="319"/>
        <v>0</v>
      </c>
      <c r="AU648" s="62">
        <f t="shared" si="320"/>
        <v>0</v>
      </c>
    </row>
    <row r="649" spans="1:47" x14ac:dyDescent="0.2">
      <c r="A649" s="46">
        <f t="shared" si="294"/>
        <v>0</v>
      </c>
      <c r="B649" s="62" t="e">
        <f t="shared" si="295"/>
        <v>#N/A</v>
      </c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2">
        <f t="shared" si="296"/>
        <v>0</v>
      </c>
      <c r="N649" s="60"/>
      <c r="O649" s="60"/>
      <c r="P649" s="60" t="e">
        <f t="shared" si="297"/>
        <v>#N/A</v>
      </c>
      <c r="Q649" s="178"/>
      <c r="R649" s="60"/>
      <c r="S649" s="60"/>
      <c r="T649" s="60"/>
      <c r="U649" s="46" t="e">
        <f t="shared" si="298"/>
        <v>#N/A</v>
      </c>
      <c r="V649" s="62" t="e">
        <f t="shared" si="299"/>
        <v>#N/A</v>
      </c>
      <c r="W649" s="62" t="e">
        <f t="shared" si="292"/>
        <v>#N/A</v>
      </c>
      <c r="X649" s="62" t="e">
        <f t="shared" si="300"/>
        <v>#N/A</v>
      </c>
      <c r="Y649" s="62" t="e">
        <f t="shared" si="301"/>
        <v>#N/A</v>
      </c>
      <c r="Z649" s="62" t="e">
        <f t="array" ref="Z649">_xlfn.IFS(H649=1,2,H649=3,1)</f>
        <v>#N/A</v>
      </c>
      <c r="AA649" s="62" t="e">
        <f t="shared" si="302"/>
        <v>#N/A</v>
      </c>
      <c r="AB649" s="62" t="e">
        <f t="shared" si="293"/>
        <v>#N/A</v>
      </c>
      <c r="AC649" s="62" t="e">
        <f t="shared" si="303"/>
        <v>#N/A</v>
      </c>
      <c r="AD649" s="62" t="e">
        <f t="shared" si="304"/>
        <v>#N/A</v>
      </c>
      <c r="AE649" s="62" t="e">
        <f t="shared" si="305"/>
        <v>#N/A</v>
      </c>
      <c r="AF649" s="62" t="e">
        <f t="shared" si="306"/>
        <v>#N/A</v>
      </c>
      <c r="AG649" s="62">
        <f t="shared" si="307"/>
        <v>0</v>
      </c>
      <c r="AH649" s="62" t="str">
        <f t="shared" si="308"/>
        <v/>
      </c>
      <c r="AI649" s="62">
        <f t="shared" si="309"/>
        <v>0</v>
      </c>
      <c r="AJ649" s="62" t="e">
        <f t="shared" si="310"/>
        <v>#VALUE!</v>
      </c>
      <c r="AK649" s="62" t="e">
        <f t="shared" si="311"/>
        <v>#N/A</v>
      </c>
      <c r="AL649" s="62" t="e">
        <f t="shared" si="312"/>
        <v>#N/A</v>
      </c>
      <c r="AM649" s="62">
        <f t="shared" si="313"/>
        <v>0</v>
      </c>
      <c r="AN649" s="62">
        <f t="shared" si="314"/>
        <v>0</v>
      </c>
      <c r="AO649" s="62"/>
      <c r="AP649" s="62" t="e">
        <f t="shared" si="315"/>
        <v>#N/A</v>
      </c>
      <c r="AQ649" s="62" t="e">
        <f t="shared" si="316"/>
        <v>#VALUE!</v>
      </c>
      <c r="AR649" s="62" t="str">
        <f t="shared" si="317"/>
        <v/>
      </c>
      <c r="AS649" s="62">
        <f t="shared" si="318"/>
        <v>0</v>
      </c>
      <c r="AT649" s="62">
        <f t="shared" si="319"/>
        <v>0</v>
      </c>
      <c r="AU649" s="62">
        <f t="shared" si="320"/>
        <v>0</v>
      </c>
    </row>
    <row r="650" spans="1:47" x14ac:dyDescent="0.2">
      <c r="A650" s="46">
        <f t="shared" si="294"/>
        <v>0</v>
      </c>
      <c r="B650" s="62" t="e">
        <f t="shared" si="295"/>
        <v>#N/A</v>
      </c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2">
        <f t="shared" si="296"/>
        <v>0</v>
      </c>
      <c r="N650" s="60"/>
      <c r="O650" s="60"/>
      <c r="P650" s="60" t="e">
        <f t="shared" si="297"/>
        <v>#N/A</v>
      </c>
      <c r="Q650" s="178"/>
      <c r="R650" s="60"/>
      <c r="S650" s="60"/>
      <c r="T650" s="60"/>
      <c r="U650" s="46" t="e">
        <f t="shared" si="298"/>
        <v>#N/A</v>
      </c>
      <c r="V650" s="62" t="e">
        <f t="shared" si="299"/>
        <v>#N/A</v>
      </c>
      <c r="W650" s="62" t="e">
        <f t="shared" si="292"/>
        <v>#N/A</v>
      </c>
      <c r="X650" s="62" t="e">
        <f t="shared" si="300"/>
        <v>#N/A</v>
      </c>
      <c r="Y650" s="62" t="e">
        <f t="shared" si="301"/>
        <v>#N/A</v>
      </c>
      <c r="Z650" s="62" t="e">
        <f t="array" ref="Z650">_xlfn.IFS(H650=1,2,H650=3,1)</f>
        <v>#N/A</v>
      </c>
      <c r="AA650" s="62" t="e">
        <f t="shared" si="302"/>
        <v>#N/A</v>
      </c>
      <c r="AB650" s="62" t="e">
        <f t="shared" si="293"/>
        <v>#N/A</v>
      </c>
      <c r="AC650" s="62" t="e">
        <f t="shared" si="303"/>
        <v>#N/A</v>
      </c>
      <c r="AD650" s="62" t="e">
        <f t="shared" si="304"/>
        <v>#N/A</v>
      </c>
      <c r="AE650" s="62" t="e">
        <f t="shared" si="305"/>
        <v>#N/A</v>
      </c>
      <c r="AF650" s="62" t="e">
        <f t="shared" si="306"/>
        <v>#N/A</v>
      </c>
      <c r="AG650" s="62">
        <f t="shared" si="307"/>
        <v>0</v>
      </c>
      <c r="AH650" s="62" t="str">
        <f t="shared" si="308"/>
        <v/>
      </c>
      <c r="AI650" s="62">
        <f t="shared" si="309"/>
        <v>0</v>
      </c>
      <c r="AJ650" s="62" t="e">
        <f t="shared" si="310"/>
        <v>#VALUE!</v>
      </c>
      <c r="AK650" s="62" t="e">
        <f t="shared" si="311"/>
        <v>#N/A</v>
      </c>
      <c r="AL650" s="62" t="e">
        <f t="shared" si="312"/>
        <v>#N/A</v>
      </c>
      <c r="AM650" s="62">
        <f t="shared" si="313"/>
        <v>0</v>
      </c>
      <c r="AN650" s="62">
        <f t="shared" si="314"/>
        <v>0</v>
      </c>
      <c r="AO650" s="62"/>
      <c r="AP650" s="62" t="e">
        <f t="shared" si="315"/>
        <v>#N/A</v>
      </c>
      <c r="AQ650" s="62" t="e">
        <f t="shared" si="316"/>
        <v>#VALUE!</v>
      </c>
      <c r="AR650" s="62" t="str">
        <f t="shared" si="317"/>
        <v/>
      </c>
      <c r="AS650" s="62">
        <f t="shared" si="318"/>
        <v>0</v>
      </c>
      <c r="AT650" s="62">
        <f t="shared" si="319"/>
        <v>0</v>
      </c>
      <c r="AU650" s="62">
        <f t="shared" si="320"/>
        <v>0</v>
      </c>
    </row>
    <row r="651" spans="1:47" x14ac:dyDescent="0.2">
      <c r="A651" s="46">
        <f t="shared" si="294"/>
        <v>0</v>
      </c>
      <c r="B651" s="62" t="e">
        <f t="shared" si="295"/>
        <v>#N/A</v>
      </c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2">
        <f t="shared" si="296"/>
        <v>0</v>
      </c>
      <c r="N651" s="60"/>
      <c r="O651" s="60"/>
      <c r="P651" s="60" t="e">
        <f t="shared" si="297"/>
        <v>#N/A</v>
      </c>
      <c r="Q651" s="178"/>
      <c r="R651" s="60"/>
      <c r="S651" s="60"/>
      <c r="T651" s="60"/>
      <c r="U651" s="46" t="e">
        <f t="shared" si="298"/>
        <v>#N/A</v>
      </c>
      <c r="V651" s="62" t="e">
        <f t="shared" si="299"/>
        <v>#N/A</v>
      </c>
      <c r="W651" s="62" t="e">
        <f t="shared" si="292"/>
        <v>#N/A</v>
      </c>
      <c r="X651" s="62" t="e">
        <f t="shared" si="300"/>
        <v>#N/A</v>
      </c>
      <c r="Y651" s="62" t="e">
        <f t="shared" si="301"/>
        <v>#N/A</v>
      </c>
      <c r="Z651" s="62" t="e">
        <f t="array" ref="Z651">_xlfn.IFS(H651=1,2,H651=3,1)</f>
        <v>#N/A</v>
      </c>
      <c r="AA651" s="62" t="e">
        <f t="shared" si="302"/>
        <v>#N/A</v>
      </c>
      <c r="AB651" s="62" t="e">
        <f t="shared" si="293"/>
        <v>#N/A</v>
      </c>
      <c r="AC651" s="62" t="e">
        <f t="shared" si="303"/>
        <v>#N/A</v>
      </c>
      <c r="AD651" s="62" t="e">
        <f t="shared" si="304"/>
        <v>#N/A</v>
      </c>
      <c r="AE651" s="62" t="e">
        <f t="shared" si="305"/>
        <v>#N/A</v>
      </c>
      <c r="AF651" s="62" t="e">
        <f t="shared" si="306"/>
        <v>#N/A</v>
      </c>
      <c r="AG651" s="62">
        <f t="shared" si="307"/>
        <v>0</v>
      </c>
      <c r="AH651" s="62" t="str">
        <f t="shared" si="308"/>
        <v/>
      </c>
      <c r="AI651" s="62">
        <f t="shared" si="309"/>
        <v>0</v>
      </c>
      <c r="AJ651" s="62" t="e">
        <f t="shared" si="310"/>
        <v>#VALUE!</v>
      </c>
      <c r="AK651" s="62" t="e">
        <f t="shared" si="311"/>
        <v>#N/A</v>
      </c>
      <c r="AL651" s="62" t="e">
        <f t="shared" si="312"/>
        <v>#N/A</v>
      </c>
      <c r="AM651" s="62">
        <f t="shared" si="313"/>
        <v>0</v>
      </c>
      <c r="AN651" s="62">
        <f t="shared" si="314"/>
        <v>0</v>
      </c>
      <c r="AO651" s="62"/>
      <c r="AP651" s="62" t="e">
        <f t="shared" si="315"/>
        <v>#N/A</v>
      </c>
      <c r="AQ651" s="62" t="e">
        <f t="shared" si="316"/>
        <v>#VALUE!</v>
      </c>
      <c r="AR651" s="62" t="str">
        <f t="shared" si="317"/>
        <v/>
      </c>
      <c r="AS651" s="62">
        <f t="shared" si="318"/>
        <v>0</v>
      </c>
      <c r="AT651" s="62">
        <f t="shared" si="319"/>
        <v>0</v>
      </c>
      <c r="AU651" s="62">
        <f t="shared" si="320"/>
        <v>0</v>
      </c>
    </row>
    <row r="652" spans="1:47" x14ac:dyDescent="0.2">
      <c r="A652" s="46">
        <f t="shared" si="294"/>
        <v>0</v>
      </c>
      <c r="B652" s="62" t="e">
        <f t="shared" si="295"/>
        <v>#N/A</v>
      </c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2">
        <f t="shared" si="296"/>
        <v>0</v>
      </c>
      <c r="N652" s="60"/>
      <c r="O652" s="60"/>
      <c r="P652" s="60" t="e">
        <f t="shared" si="297"/>
        <v>#N/A</v>
      </c>
      <c r="Q652" s="178"/>
      <c r="R652" s="60"/>
      <c r="S652" s="60"/>
      <c r="T652" s="60"/>
      <c r="U652" s="46" t="e">
        <f t="shared" si="298"/>
        <v>#N/A</v>
      </c>
      <c r="V652" s="62" t="e">
        <f t="shared" si="299"/>
        <v>#N/A</v>
      </c>
      <c r="W652" s="62" t="e">
        <f t="shared" si="292"/>
        <v>#N/A</v>
      </c>
      <c r="X652" s="62" t="e">
        <f t="shared" si="300"/>
        <v>#N/A</v>
      </c>
      <c r="Y652" s="62" t="e">
        <f t="shared" si="301"/>
        <v>#N/A</v>
      </c>
      <c r="Z652" s="62" t="e">
        <f t="array" ref="Z652">_xlfn.IFS(H652=1,2,H652=3,1)</f>
        <v>#N/A</v>
      </c>
      <c r="AA652" s="62" t="e">
        <f t="shared" si="302"/>
        <v>#N/A</v>
      </c>
      <c r="AB652" s="62" t="e">
        <f t="shared" si="293"/>
        <v>#N/A</v>
      </c>
      <c r="AC652" s="62" t="e">
        <f t="shared" si="303"/>
        <v>#N/A</v>
      </c>
      <c r="AD652" s="62" t="e">
        <f t="shared" si="304"/>
        <v>#N/A</v>
      </c>
      <c r="AE652" s="62" t="e">
        <f t="shared" si="305"/>
        <v>#N/A</v>
      </c>
      <c r="AF652" s="62" t="e">
        <f t="shared" si="306"/>
        <v>#N/A</v>
      </c>
      <c r="AG652" s="62">
        <f t="shared" si="307"/>
        <v>0</v>
      </c>
      <c r="AH652" s="62" t="str">
        <f t="shared" si="308"/>
        <v/>
      </c>
      <c r="AI652" s="62">
        <f t="shared" si="309"/>
        <v>0</v>
      </c>
      <c r="AJ652" s="62" t="e">
        <f t="shared" si="310"/>
        <v>#VALUE!</v>
      </c>
      <c r="AK652" s="62" t="e">
        <f t="shared" si="311"/>
        <v>#N/A</v>
      </c>
      <c r="AL652" s="62" t="e">
        <f t="shared" si="312"/>
        <v>#N/A</v>
      </c>
      <c r="AM652" s="62">
        <f t="shared" si="313"/>
        <v>0</v>
      </c>
      <c r="AN652" s="62">
        <f t="shared" si="314"/>
        <v>0</v>
      </c>
      <c r="AO652" s="62"/>
      <c r="AP652" s="62" t="e">
        <f t="shared" si="315"/>
        <v>#N/A</v>
      </c>
      <c r="AQ652" s="62" t="e">
        <f t="shared" si="316"/>
        <v>#VALUE!</v>
      </c>
      <c r="AR652" s="62" t="str">
        <f t="shared" si="317"/>
        <v/>
      </c>
      <c r="AS652" s="62">
        <f t="shared" si="318"/>
        <v>0</v>
      </c>
      <c r="AT652" s="62">
        <f t="shared" si="319"/>
        <v>0</v>
      </c>
      <c r="AU652" s="62">
        <f t="shared" si="320"/>
        <v>0</v>
      </c>
    </row>
    <row r="653" spans="1:47" x14ac:dyDescent="0.2">
      <c r="A653" s="46">
        <f t="shared" si="294"/>
        <v>0</v>
      </c>
      <c r="B653" s="62" t="e">
        <f t="shared" si="295"/>
        <v>#N/A</v>
      </c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2">
        <f t="shared" si="296"/>
        <v>0</v>
      </c>
      <c r="N653" s="60"/>
      <c r="O653" s="60"/>
      <c r="P653" s="60" t="e">
        <f t="shared" si="297"/>
        <v>#N/A</v>
      </c>
      <c r="Q653" s="178"/>
      <c r="R653" s="60"/>
      <c r="S653" s="60"/>
      <c r="T653" s="60"/>
      <c r="U653" s="46" t="e">
        <f t="shared" si="298"/>
        <v>#N/A</v>
      </c>
      <c r="V653" s="62" t="e">
        <f t="shared" si="299"/>
        <v>#N/A</v>
      </c>
      <c r="W653" s="62" t="e">
        <f t="shared" si="292"/>
        <v>#N/A</v>
      </c>
      <c r="X653" s="62" t="e">
        <f t="shared" si="300"/>
        <v>#N/A</v>
      </c>
      <c r="Y653" s="62" t="e">
        <f t="shared" si="301"/>
        <v>#N/A</v>
      </c>
      <c r="Z653" s="62" t="e">
        <f t="array" ref="Z653">_xlfn.IFS(H653=1,2,H653=3,1)</f>
        <v>#N/A</v>
      </c>
      <c r="AA653" s="62" t="e">
        <f t="shared" si="302"/>
        <v>#N/A</v>
      </c>
      <c r="AB653" s="62" t="e">
        <f t="shared" si="293"/>
        <v>#N/A</v>
      </c>
      <c r="AC653" s="62" t="e">
        <f t="shared" si="303"/>
        <v>#N/A</v>
      </c>
      <c r="AD653" s="62" t="e">
        <f t="shared" si="304"/>
        <v>#N/A</v>
      </c>
      <c r="AE653" s="62" t="e">
        <f t="shared" si="305"/>
        <v>#N/A</v>
      </c>
      <c r="AF653" s="62" t="e">
        <f t="shared" si="306"/>
        <v>#N/A</v>
      </c>
      <c r="AG653" s="62">
        <f t="shared" si="307"/>
        <v>0</v>
      </c>
      <c r="AH653" s="62" t="str">
        <f t="shared" si="308"/>
        <v/>
      </c>
      <c r="AI653" s="62">
        <f t="shared" si="309"/>
        <v>0</v>
      </c>
      <c r="AJ653" s="62" t="e">
        <f t="shared" si="310"/>
        <v>#VALUE!</v>
      </c>
      <c r="AK653" s="62" t="e">
        <f t="shared" si="311"/>
        <v>#N/A</v>
      </c>
      <c r="AL653" s="62" t="e">
        <f t="shared" si="312"/>
        <v>#N/A</v>
      </c>
      <c r="AM653" s="62">
        <f t="shared" si="313"/>
        <v>0</v>
      </c>
      <c r="AN653" s="62">
        <f t="shared" si="314"/>
        <v>0</v>
      </c>
      <c r="AO653" s="62"/>
      <c r="AP653" s="62" t="e">
        <f t="shared" si="315"/>
        <v>#N/A</v>
      </c>
      <c r="AQ653" s="62" t="e">
        <f t="shared" si="316"/>
        <v>#VALUE!</v>
      </c>
      <c r="AR653" s="62" t="str">
        <f t="shared" si="317"/>
        <v/>
      </c>
      <c r="AS653" s="62">
        <f t="shared" si="318"/>
        <v>0</v>
      </c>
      <c r="AT653" s="62">
        <f t="shared" si="319"/>
        <v>0</v>
      </c>
      <c r="AU653" s="62">
        <f t="shared" si="320"/>
        <v>0</v>
      </c>
    </row>
    <row r="654" spans="1:47" x14ac:dyDescent="0.2">
      <c r="A654" s="46">
        <f t="shared" si="294"/>
        <v>0</v>
      </c>
      <c r="B654" s="62" t="e">
        <f t="shared" si="295"/>
        <v>#N/A</v>
      </c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2">
        <f t="shared" si="296"/>
        <v>0</v>
      </c>
      <c r="N654" s="60"/>
      <c r="O654" s="60"/>
      <c r="P654" s="60" t="e">
        <f t="shared" si="297"/>
        <v>#N/A</v>
      </c>
      <c r="Q654" s="178"/>
      <c r="R654" s="60"/>
      <c r="S654" s="60"/>
      <c r="T654" s="60"/>
      <c r="U654" s="46" t="e">
        <f t="shared" si="298"/>
        <v>#N/A</v>
      </c>
      <c r="V654" s="62" t="e">
        <f t="shared" si="299"/>
        <v>#N/A</v>
      </c>
      <c r="W654" s="62" t="e">
        <f t="shared" si="292"/>
        <v>#N/A</v>
      </c>
      <c r="X654" s="62" t="e">
        <f t="shared" si="300"/>
        <v>#N/A</v>
      </c>
      <c r="Y654" s="62" t="e">
        <f t="shared" si="301"/>
        <v>#N/A</v>
      </c>
      <c r="Z654" s="62" t="e">
        <f t="array" ref="Z654">_xlfn.IFS(H654=1,2,H654=3,1)</f>
        <v>#N/A</v>
      </c>
      <c r="AA654" s="62" t="e">
        <f t="shared" si="302"/>
        <v>#N/A</v>
      </c>
      <c r="AB654" s="62" t="e">
        <f t="shared" si="293"/>
        <v>#N/A</v>
      </c>
      <c r="AC654" s="62" t="e">
        <f t="shared" si="303"/>
        <v>#N/A</v>
      </c>
      <c r="AD654" s="62" t="e">
        <f t="shared" si="304"/>
        <v>#N/A</v>
      </c>
      <c r="AE654" s="62" t="e">
        <f t="shared" si="305"/>
        <v>#N/A</v>
      </c>
      <c r="AF654" s="62" t="e">
        <f t="shared" si="306"/>
        <v>#N/A</v>
      </c>
      <c r="AG654" s="62">
        <f t="shared" si="307"/>
        <v>0</v>
      </c>
      <c r="AH654" s="62" t="str">
        <f t="shared" si="308"/>
        <v/>
      </c>
      <c r="AI654" s="62">
        <f t="shared" si="309"/>
        <v>0</v>
      </c>
      <c r="AJ654" s="62" t="e">
        <f t="shared" si="310"/>
        <v>#VALUE!</v>
      </c>
      <c r="AK654" s="62" t="e">
        <f t="shared" si="311"/>
        <v>#N/A</v>
      </c>
      <c r="AL654" s="62" t="e">
        <f t="shared" si="312"/>
        <v>#N/A</v>
      </c>
      <c r="AM654" s="62">
        <f t="shared" si="313"/>
        <v>0</v>
      </c>
      <c r="AN654" s="62">
        <f t="shared" si="314"/>
        <v>0</v>
      </c>
      <c r="AO654" s="62"/>
      <c r="AP654" s="62" t="e">
        <f t="shared" si="315"/>
        <v>#N/A</v>
      </c>
      <c r="AQ654" s="62" t="e">
        <f t="shared" si="316"/>
        <v>#VALUE!</v>
      </c>
      <c r="AR654" s="62" t="str">
        <f t="shared" si="317"/>
        <v/>
      </c>
      <c r="AS654" s="62">
        <f t="shared" si="318"/>
        <v>0</v>
      </c>
      <c r="AT654" s="62">
        <f t="shared" si="319"/>
        <v>0</v>
      </c>
      <c r="AU654" s="62">
        <f t="shared" si="320"/>
        <v>0</v>
      </c>
    </row>
    <row r="655" spans="1:47" x14ac:dyDescent="0.2">
      <c r="A655" s="46">
        <f t="shared" si="294"/>
        <v>0</v>
      </c>
      <c r="B655" s="62" t="e">
        <f t="shared" si="295"/>
        <v>#N/A</v>
      </c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2">
        <f t="shared" si="296"/>
        <v>0</v>
      </c>
      <c r="N655" s="60"/>
      <c r="O655" s="60"/>
      <c r="P655" s="60" t="e">
        <f t="shared" si="297"/>
        <v>#N/A</v>
      </c>
      <c r="Q655" s="178"/>
      <c r="R655" s="60"/>
      <c r="S655" s="60"/>
      <c r="T655" s="60"/>
      <c r="U655" s="46" t="e">
        <f t="shared" si="298"/>
        <v>#N/A</v>
      </c>
      <c r="V655" s="62" t="e">
        <f t="shared" si="299"/>
        <v>#N/A</v>
      </c>
      <c r="W655" s="62" t="e">
        <f t="shared" si="292"/>
        <v>#N/A</v>
      </c>
      <c r="X655" s="62" t="e">
        <f t="shared" si="300"/>
        <v>#N/A</v>
      </c>
      <c r="Y655" s="62" t="e">
        <f t="shared" si="301"/>
        <v>#N/A</v>
      </c>
      <c r="Z655" s="62" t="e">
        <f t="array" ref="Z655">_xlfn.IFS(H655=1,2,H655=3,1)</f>
        <v>#N/A</v>
      </c>
      <c r="AA655" s="62" t="e">
        <f t="shared" si="302"/>
        <v>#N/A</v>
      </c>
      <c r="AB655" s="62" t="e">
        <f t="shared" si="293"/>
        <v>#N/A</v>
      </c>
      <c r="AC655" s="62" t="e">
        <f t="shared" si="303"/>
        <v>#N/A</v>
      </c>
      <c r="AD655" s="62" t="e">
        <f t="shared" si="304"/>
        <v>#N/A</v>
      </c>
      <c r="AE655" s="62" t="e">
        <f t="shared" si="305"/>
        <v>#N/A</v>
      </c>
      <c r="AF655" s="62" t="e">
        <f t="shared" si="306"/>
        <v>#N/A</v>
      </c>
      <c r="AG655" s="62">
        <f t="shared" si="307"/>
        <v>0</v>
      </c>
      <c r="AH655" s="62" t="str">
        <f t="shared" si="308"/>
        <v/>
      </c>
      <c r="AI655" s="62">
        <f t="shared" si="309"/>
        <v>0</v>
      </c>
      <c r="AJ655" s="62" t="e">
        <f t="shared" si="310"/>
        <v>#VALUE!</v>
      </c>
      <c r="AK655" s="62" t="e">
        <f t="shared" si="311"/>
        <v>#N/A</v>
      </c>
      <c r="AL655" s="62" t="e">
        <f t="shared" si="312"/>
        <v>#N/A</v>
      </c>
      <c r="AM655" s="62">
        <f t="shared" si="313"/>
        <v>0</v>
      </c>
      <c r="AN655" s="62">
        <f t="shared" si="314"/>
        <v>0</v>
      </c>
      <c r="AO655" s="62"/>
      <c r="AP655" s="62" t="e">
        <f t="shared" si="315"/>
        <v>#N/A</v>
      </c>
      <c r="AQ655" s="62" t="e">
        <f t="shared" si="316"/>
        <v>#VALUE!</v>
      </c>
      <c r="AR655" s="62" t="str">
        <f t="shared" si="317"/>
        <v/>
      </c>
      <c r="AS655" s="62">
        <f t="shared" si="318"/>
        <v>0</v>
      </c>
      <c r="AT655" s="62">
        <f t="shared" si="319"/>
        <v>0</v>
      </c>
      <c r="AU655" s="62">
        <f t="shared" si="320"/>
        <v>0</v>
      </c>
    </row>
    <row r="656" spans="1:47" x14ac:dyDescent="0.2">
      <c r="A656" s="46">
        <f t="shared" si="294"/>
        <v>0</v>
      </c>
      <c r="B656" s="62" t="e">
        <f t="shared" si="295"/>
        <v>#N/A</v>
      </c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2">
        <f t="shared" si="296"/>
        <v>0</v>
      </c>
      <c r="N656" s="60"/>
      <c r="O656" s="60"/>
      <c r="P656" s="60" t="e">
        <f t="shared" si="297"/>
        <v>#N/A</v>
      </c>
      <c r="Q656" s="178"/>
      <c r="R656" s="60"/>
      <c r="S656" s="60"/>
      <c r="T656" s="60"/>
      <c r="U656" s="46" t="e">
        <f t="shared" si="298"/>
        <v>#N/A</v>
      </c>
      <c r="V656" s="62" t="e">
        <f t="shared" si="299"/>
        <v>#N/A</v>
      </c>
      <c r="W656" s="62" t="e">
        <f t="shared" si="292"/>
        <v>#N/A</v>
      </c>
      <c r="X656" s="62" t="e">
        <f t="shared" si="300"/>
        <v>#N/A</v>
      </c>
      <c r="Y656" s="62" t="e">
        <f t="shared" si="301"/>
        <v>#N/A</v>
      </c>
      <c r="Z656" s="62" t="e">
        <f t="array" ref="Z656">_xlfn.IFS(H656=1,2,H656=3,1)</f>
        <v>#N/A</v>
      </c>
      <c r="AA656" s="62" t="e">
        <f t="shared" si="302"/>
        <v>#N/A</v>
      </c>
      <c r="AB656" s="62" t="e">
        <f t="shared" si="293"/>
        <v>#N/A</v>
      </c>
      <c r="AC656" s="62" t="e">
        <f t="shared" si="303"/>
        <v>#N/A</v>
      </c>
      <c r="AD656" s="62" t="e">
        <f t="shared" si="304"/>
        <v>#N/A</v>
      </c>
      <c r="AE656" s="62" t="e">
        <f t="shared" si="305"/>
        <v>#N/A</v>
      </c>
      <c r="AF656" s="62" t="e">
        <f t="shared" si="306"/>
        <v>#N/A</v>
      </c>
      <c r="AG656" s="62">
        <f t="shared" si="307"/>
        <v>0</v>
      </c>
      <c r="AH656" s="62" t="str">
        <f t="shared" si="308"/>
        <v/>
      </c>
      <c r="AI656" s="62">
        <f t="shared" si="309"/>
        <v>0</v>
      </c>
      <c r="AJ656" s="62" t="e">
        <f t="shared" si="310"/>
        <v>#VALUE!</v>
      </c>
      <c r="AK656" s="62" t="e">
        <f t="shared" si="311"/>
        <v>#N/A</v>
      </c>
      <c r="AL656" s="62" t="e">
        <f t="shared" si="312"/>
        <v>#N/A</v>
      </c>
      <c r="AM656" s="62">
        <f t="shared" si="313"/>
        <v>0</v>
      </c>
      <c r="AN656" s="62">
        <f t="shared" si="314"/>
        <v>0</v>
      </c>
      <c r="AO656" s="62"/>
      <c r="AP656" s="62" t="e">
        <f t="shared" si="315"/>
        <v>#N/A</v>
      </c>
      <c r="AQ656" s="62" t="e">
        <f t="shared" si="316"/>
        <v>#VALUE!</v>
      </c>
      <c r="AR656" s="62" t="str">
        <f t="shared" si="317"/>
        <v/>
      </c>
      <c r="AS656" s="62">
        <f t="shared" si="318"/>
        <v>0</v>
      </c>
      <c r="AT656" s="62">
        <f t="shared" si="319"/>
        <v>0</v>
      </c>
      <c r="AU656" s="62">
        <f t="shared" si="320"/>
        <v>0</v>
      </c>
    </row>
    <row r="657" spans="1:47" x14ac:dyDescent="0.2">
      <c r="A657" s="46">
        <f t="shared" si="294"/>
        <v>0</v>
      </c>
      <c r="B657" s="62" t="e">
        <f t="shared" si="295"/>
        <v>#N/A</v>
      </c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2">
        <f t="shared" si="296"/>
        <v>0</v>
      </c>
      <c r="N657" s="60"/>
      <c r="O657" s="60"/>
      <c r="P657" s="60" t="e">
        <f t="shared" si="297"/>
        <v>#N/A</v>
      </c>
      <c r="Q657" s="178"/>
      <c r="R657" s="60"/>
      <c r="S657" s="60"/>
      <c r="T657" s="60"/>
      <c r="U657" s="46" t="e">
        <f t="shared" si="298"/>
        <v>#N/A</v>
      </c>
      <c r="V657" s="62" t="e">
        <f t="shared" si="299"/>
        <v>#N/A</v>
      </c>
      <c r="W657" s="62" t="e">
        <f t="shared" si="292"/>
        <v>#N/A</v>
      </c>
      <c r="X657" s="62" t="e">
        <f t="shared" si="300"/>
        <v>#N/A</v>
      </c>
      <c r="Y657" s="62" t="e">
        <f t="shared" si="301"/>
        <v>#N/A</v>
      </c>
      <c r="Z657" s="62" t="e">
        <f t="array" ref="Z657">_xlfn.IFS(H657=1,2,H657=3,1)</f>
        <v>#N/A</v>
      </c>
      <c r="AA657" s="62" t="e">
        <f t="shared" si="302"/>
        <v>#N/A</v>
      </c>
      <c r="AB657" s="62" t="e">
        <f t="shared" si="293"/>
        <v>#N/A</v>
      </c>
      <c r="AC657" s="62" t="e">
        <f t="shared" si="303"/>
        <v>#N/A</v>
      </c>
      <c r="AD657" s="62" t="e">
        <f t="shared" si="304"/>
        <v>#N/A</v>
      </c>
      <c r="AE657" s="62" t="e">
        <f t="shared" si="305"/>
        <v>#N/A</v>
      </c>
      <c r="AF657" s="62" t="e">
        <f t="shared" si="306"/>
        <v>#N/A</v>
      </c>
      <c r="AG657" s="62">
        <f t="shared" si="307"/>
        <v>0</v>
      </c>
      <c r="AH657" s="62" t="str">
        <f t="shared" si="308"/>
        <v/>
      </c>
      <c r="AI657" s="62">
        <f t="shared" si="309"/>
        <v>0</v>
      </c>
      <c r="AJ657" s="62" t="e">
        <f t="shared" si="310"/>
        <v>#VALUE!</v>
      </c>
      <c r="AK657" s="62" t="e">
        <f t="shared" si="311"/>
        <v>#N/A</v>
      </c>
      <c r="AL657" s="62" t="e">
        <f t="shared" si="312"/>
        <v>#N/A</v>
      </c>
      <c r="AM657" s="62">
        <f t="shared" si="313"/>
        <v>0</v>
      </c>
      <c r="AN657" s="62">
        <f t="shared" si="314"/>
        <v>0</v>
      </c>
      <c r="AO657" s="62"/>
      <c r="AP657" s="62" t="e">
        <f t="shared" si="315"/>
        <v>#N/A</v>
      </c>
      <c r="AQ657" s="62" t="e">
        <f t="shared" si="316"/>
        <v>#VALUE!</v>
      </c>
      <c r="AR657" s="62" t="str">
        <f t="shared" si="317"/>
        <v/>
      </c>
      <c r="AS657" s="62">
        <f t="shared" si="318"/>
        <v>0</v>
      </c>
      <c r="AT657" s="62">
        <f t="shared" si="319"/>
        <v>0</v>
      </c>
      <c r="AU657" s="62">
        <f t="shared" si="320"/>
        <v>0</v>
      </c>
    </row>
    <row r="658" spans="1:47" x14ac:dyDescent="0.2">
      <c r="A658" s="46">
        <f t="shared" si="294"/>
        <v>0</v>
      </c>
      <c r="B658" s="62" t="e">
        <f t="shared" si="295"/>
        <v>#N/A</v>
      </c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2">
        <f t="shared" si="296"/>
        <v>0</v>
      </c>
      <c r="N658" s="60"/>
      <c r="O658" s="60"/>
      <c r="P658" s="60" t="e">
        <f t="shared" si="297"/>
        <v>#N/A</v>
      </c>
      <c r="Q658" s="178"/>
      <c r="R658" s="60"/>
      <c r="S658" s="60"/>
      <c r="T658" s="60"/>
      <c r="U658" s="46" t="e">
        <f t="shared" si="298"/>
        <v>#N/A</v>
      </c>
      <c r="V658" s="62" t="e">
        <f t="shared" si="299"/>
        <v>#N/A</v>
      </c>
      <c r="W658" s="62" t="e">
        <f t="shared" si="292"/>
        <v>#N/A</v>
      </c>
      <c r="X658" s="62" t="e">
        <f t="shared" si="300"/>
        <v>#N/A</v>
      </c>
      <c r="Y658" s="62" t="e">
        <f t="shared" si="301"/>
        <v>#N/A</v>
      </c>
      <c r="Z658" s="62" t="e">
        <f t="array" ref="Z658">_xlfn.IFS(H658=1,2,H658=3,1)</f>
        <v>#N/A</v>
      </c>
      <c r="AA658" s="62" t="e">
        <f t="shared" si="302"/>
        <v>#N/A</v>
      </c>
      <c r="AB658" s="62" t="e">
        <f t="shared" si="293"/>
        <v>#N/A</v>
      </c>
      <c r="AC658" s="62" t="e">
        <f t="shared" si="303"/>
        <v>#N/A</v>
      </c>
      <c r="AD658" s="62" t="e">
        <f t="shared" si="304"/>
        <v>#N/A</v>
      </c>
      <c r="AE658" s="62" t="e">
        <f t="shared" si="305"/>
        <v>#N/A</v>
      </c>
      <c r="AF658" s="62" t="e">
        <f t="shared" si="306"/>
        <v>#N/A</v>
      </c>
      <c r="AG658" s="62">
        <f t="shared" si="307"/>
        <v>0</v>
      </c>
      <c r="AH658" s="62" t="str">
        <f t="shared" si="308"/>
        <v/>
      </c>
      <c r="AI658" s="62">
        <f t="shared" si="309"/>
        <v>0</v>
      </c>
      <c r="AJ658" s="62" t="e">
        <f t="shared" si="310"/>
        <v>#VALUE!</v>
      </c>
      <c r="AK658" s="62" t="e">
        <f t="shared" si="311"/>
        <v>#N/A</v>
      </c>
      <c r="AL658" s="62" t="e">
        <f t="shared" si="312"/>
        <v>#N/A</v>
      </c>
      <c r="AM658" s="62">
        <f t="shared" si="313"/>
        <v>0</v>
      </c>
      <c r="AN658" s="62">
        <f t="shared" si="314"/>
        <v>0</v>
      </c>
      <c r="AO658" s="62"/>
      <c r="AP658" s="62" t="e">
        <f t="shared" si="315"/>
        <v>#N/A</v>
      </c>
      <c r="AQ658" s="62" t="e">
        <f t="shared" si="316"/>
        <v>#VALUE!</v>
      </c>
      <c r="AR658" s="62" t="str">
        <f t="shared" si="317"/>
        <v/>
      </c>
      <c r="AS658" s="62">
        <f t="shared" si="318"/>
        <v>0</v>
      </c>
      <c r="AT658" s="62">
        <f t="shared" si="319"/>
        <v>0</v>
      </c>
      <c r="AU658" s="62">
        <f t="shared" si="320"/>
        <v>0</v>
      </c>
    </row>
    <row r="659" spans="1:47" x14ac:dyDescent="0.2">
      <c r="A659" s="46">
        <f t="shared" si="294"/>
        <v>0</v>
      </c>
      <c r="B659" s="62" t="e">
        <f t="shared" si="295"/>
        <v>#N/A</v>
      </c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2">
        <f t="shared" si="296"/>
        <v>0</v>
      </c>
      <c r="N659" s="60"/>
      <c r="O659" s="60"/>
      <c r="P659" s="60" t="e">
        <f t="shared" si="297"/>
        <v>#N/A</v>
      </c>
      <c r="Q659" s="178"/>
      <c r="R659" s="60"/>
      <c r="S659" s="60"/>
      <c r="T659" s="60"/>
      <c r="U659" s="46" t="e">
        <f t="shared" si="298"/>
        <v>#N/A</v>
      </c>
      <c r="V659" s="62" t="e">
        <f t="shared" si="299"/>
        <v>#N/A</v>
      </c>
      <c r="W659" s="62" t="e">
        <f t="shared" si="292"/>
        <v>#N/A</v>
      </c>
      <c r="X659" s="62" t="e">
        <f t="shared" si="300"/>
        <v>#N/A</v>
      </c>
      <c r="Y659" s="62" t="e">
        <f t="shared" si="301"/>
        <v>#N/A</v>
      </c>
      <c r="Z659" s="62" t="e">
        <f t="array" ref="Z659">_xlfn.IFS(H659=1,2,H659=3,1)</f>
        <v>#N/A</v>
      </c>
      <c r="AA659" s="62" t="e">
        <f t="shared" si="302"/>
        <v>#N/A</v>
      </c>
      <c r="AB659" s="62" t="e">
        <f t="shared" si="293"/>
        <v>#N/A</v>
      </c>
      <c r="AC659" s="62" t="e">
        <f t="shared" si="303"/>
        <v>#N/A</v>
      </c>
      <c r="AD659" s="62" t="e">
        <f t="shared" si="304"/>
        <v>#N/A</v>
      </c>
      <c r="AE659" s="62" t="e">
        <f t="shared" si="305"/>
        <v>#N/A</v>
      </c>
      <c r="AF659" s="62" t="e">
        <f t="shared" si="306"/>
        <v>#N/A</v>
      </c>
      <c r="AG659" s="62">
        <f t="shared" si="307"/>
        <v>0</v>
      </c>
      <c r="AH659" s="62" t="str">
        <f t="shared" si="308"/>
        <v/>
      </c>
      <c r="AI659" s="62">
        <f t="shared" si="309"/>
        <v>0</v>
      </c>
      <c r="AJ659" s="62" t="e">
        <f t="shared" si="310"/>
        <v>#VALUE!</v>
      </c>
      <c r="AK659" s="62" t="e">
        <f t="shared" si="311"/>
        <v>#N/A</v>
      </c>
      <c r="AL659" s="62" t="e">
        <f t="shared" si="312"/>
        <v>#N/A</v>
      </c>
      <c r="AM659" s="62">
        <f t="shared" si="313"/>
        <v>0</v>
      </c>
      <c r="AN659" s="62">
        <f t="shared" si="314"/>
        <v>0</v>
      </c>
      <c r="AO659" s="62"/>
      <c r="AP659" s="62" t="e">
        <f t="shared" si="315"/>
        <v>#N/A</v>
      </c>
      <c r="AQ659" s="62" t="e">
        <f t="shared" si="316"/>
        <v>#VALUE!</v>
      </c>
      <c r="AR659" s="62" t="str">
        <f t="shared" si="317"/>
        <v/>
      </c>
      <c r="AS659" s="62">
        <f t="shared" si="318"/>
        <v>0</v>
      </c>
      <c r="AT659" s="62">
        <f t="shared" si="319"/>
        <v>0</v>
      </c>
      <c r="AU659" s="62">
        <f t="shared" si="320"/>
        <v>0</v>
      </c>
    </row>
    <row r="660" spans="1:47" x14ac:dyDescent="0.2">
      <c r="A660" s="46">
        <f t="shared" si="294"/>
        <v>0</v>
      </c>
      <c r="B660" s="62" t="e">
        <f t="shared" si="295"/>
        <v>#N/A</v>
      </c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2">
        <f t="shared" si="296"/>
        <v>0</v>
      </c>
      <c r="N660" s="60"/>
      <c r="O660" s="60"/>
      <c r="P660" s="60" t="e">
        <f t="shared" si="297"/>
        <v>#N/A</v>
      </c>
      <c r="Q660" s="178"/>
      <c r="R660" s="60"/>
      <c r="S660" s="60"/>
      <c r="T660" s="60"/>
      <c r="U660" s="46" t="e">
        <f t="shared" si="298"/>
        <v>#N/A</v>
      </c>
      <c r="V660" s="62" t="e">
        <f t="shared" si="299"/>
        <v>#N/A</v>
      </c>
      <c r="W660" s="62" t="e">
        <f t="shared" si="292"/>
        <v>#N/A</v>
      </c>
      <c r="X660" s="62" t="e">
        <f t="shared" si="300"/>
        <v>#N/A</v>
      </c>
      <c r="Y660" s="62" t="e">
        <f t="shared" si="301"/>
        <v>#N/A</v>
      </c>
      <c r="Z660" s="62" t="e">
        <f t="array" ref="Z660">_xlfn.IFS(H660=1,2,H660=3,1)</f>
        <v>#N/A</v>
      </c>
      <c r="AA660" s="62" t="e">
        <f t="shared" si="302"/>
        <v>#N/A</v>
      </c>
      <c r="AB660" s="62" t="e">
        <f t="shared" si="293"/>
        <v>#N/A</v>
      </c>
      <c r="AC660" s="62" t="e">
        <f t="shared" si="303"/>
        <v>#N/A</v>
      </c>
      <c r="AD660" s="62" t="e">
        <f t="shared" si="304"/>
        <v>#N/A</v>
      </c>
      <c r="AE660" s="62" t="e">
        <f t="shared" si="305"/>
        <v>#N/A</v>
      </c>
      <c r="AF660" s="62" t="e">
        <f t="shared" si="306"/>
        <v>#N/A</v>
      </c>
      <c r="AG660" s="62">
        <f t="shared" si="307"/>
        <v>0</v>
      </c>
      <c r="AH660" s="62" t="str">
        <f t="shared" si="308"/>
        <v/>
      </c>
      <c r="AI660" s="62">
        <f t="shared" si="309"/>
        <v>0</v>
      </c>
      <c r="AJ660" s="62" t="e">
        <f t="shared" si="310"/>
        <v>#VALUE!</v>
      </c>
      <c r="AK660" s="62" t="e">
        <f t="shared" si="311"/>
        <v>#N/A</v>
      </c>
      <c r="AL660" s="62" t="e">
        <f t="shared" si="312"/>
        <v>#N/A</v>
      </c>
      <c r="AM660" s="62">
        <f t="shared" si="313"/>
        <v>0</v>
      </c>
      <c r="AN660" s="62">
        <f t="shared" si="314"/>
        <v>0</v>
      </c>
      <c r="AO660" s="62"/>
      <c r="AP660" s="62" t="e">
        <f t="shared" si="315"/>
        <v>#N/A</v>
      </c>
      <c r="AQ660" s="62" t="e">
        <f t="shared" si="316"/>
        <v>#VALUE!</v>
      </c>
      <c r="AR660" s="62" t="str">
        <f t="shared" si="317"/>
        <v/>
      </c>
      <c r="AS660" s="62">
        <f t="shared" si="318"/>
        <v>0</v>
      </c>
      <c r="AT660" s="62">
        <f t="shared" si="319"/>
        <v>0</v>
      </c>
      <c r="AU660" s="62">
        <f t="shared" si="320"/>
        <v>0</v>
      </c>
    </row>
    <row r="661" spans="1:47" x14ac:dyDescent="0.2">
      <c r="A661" s="46">
        <f t="shared" si="294"/>
        <v>0</v>
      </c>
      <c r="B661" s="62" t="e">
        <f t="shared" si="295"/>
        <v>#N/A</v>
      </c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2">
        <f t="shared" si="296"/>
        <v>0</v>
      </c>
      <c r="N661" s="60"/>
      <c r="O661" s="60"/>
      <c r="P661" s="60" t="e">
        <f t="shared" si="297"/>
        <v>#N/A</v>
      </c>
      <c r="Q661" s="178"/>
      <c r="R661" s="60"/>
      <c r="S661" s="60"/>
      <c r="T661" s="60"/>
      <c r="U661" s="46" t="e">
        <f t="shared" si="298"/>
        <v>#N/A</v>
      </c>
      <c r="V661" s="62" t="e">
        <f t="shared" si="299"/>
        <v>#N/A</v>
      </c>
      <c r="W661" s="62" t="e">
        <f t="shared" si="292"/>
        <v>#N/A</v>
      </c>
      <c r="X661" s="62" t="e">
        <f t="shared" si="300"/>
        <v>#N/A</v>
      </c>
      <c r="Y661" s="62" t="e">
        <f t="shared" si="301"/>
        <v>#N/A</v>
      </c>
      <c r="Z661" s="62" t="e">
        <f t="array" ref="Z661">_xlfn.IFS(H661=1,2,H661=3,1)</f>
        <v>#N/A</v>
      </c>
      <c r="AA661" s="62" t="e">
        <f t="shared" si="302"/>
        <v>#N/A</v>
      </c>
      <c r="AB661" s="62" t="e">
        <f t="shared" si="293"/>
        <v>#N/A</v>
      </c>
      <c r="AC661" s="62" t="e">
        <f t="shared" si="303"/>
        <v>#N/A</v>
      </c>
      <c r="AD661" s="62" t="e">
        <f t="shared" si="304"/>
        <v>#N/A</v>
      </c>
      <c r="AE661" s="62" t="e">
        <f t="shared" si="305"/>
        <v>#N/A</v>
      </c>
      <c r="AF661" s="62" t="e">
        <f t="shared" si="306"/>
        <v>#N/A</v>
      </c>
      <c r="AG661" s="62">
        <f t="shared" si="307"/>
        <v>0</v>
      </c>
      <c r="AH661" s="62" t="str">
        <f t="shared" si="308"/>
        <v/>
      </c>
      <c r="AI661" s="62">
        <f t="shared" si="309"/>
        <v>0</v>
      </c>
      <c r="AJ661" s="62" t="e">
        <f t="shared" si="310"/>
        <v>#VALUE!</v>
      </c>
      <c r="AK661" s="62" t="e">
        <f t="shared" si="311"/>
        <v>#N/A</v>
      </c>
      <c r="AL661" s="62" t="e">
        <f t="shared" si="312"/>
        <v>#N/A</v>
      </c>
      <c r="AM661" s="62">
        <f t="shared" si="313"/>
        <v>0</v>
      </c>
      <c r="AN661" s="62">
        <f t="shared" si="314"/>
        <v>0</v>
      </c>
      <c r="AO661" s="62"/>
      <c r="AP661" s="62" t="e">
        <f t="shared" si="315"/>
        <v>#N/A</v>
      </c>
      <c r="AQ661" s="62" t="e">
        <f t="shared" si="316"/>
        <v>#VALUE!</v>
      </c>
      <c r="AR661" s="62" t="str">
        <f t="shared" si="317"/>
        <v/>
      </c>
      <c r="AS661" s="62">
        <f t="shared" si="318"/>
        <v>0</v>
      </c>
      <c r="AT661" s="62">
        <f t="shared" si="319"/>
        <v>0</v>
      </c>
      <c r="AU661" s="62">
        <f t="shared" si="320"/>
        <v>0</v>
      </c>
    </row>
    <row r="662" spans="1:47" x14ac:dyDescent="0.2">
      <c r="A662" s="46">
        <f t="shared" si="294"/>
        <v>0</v>
      </c>
      <c r="B662" s="62" t="e">
        <f t="shared" si="295"/>
        <v>#N/A</v>
      </c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2">
        <f t="shared" si="296"/>
        <v>0</v>
      </c>
      <c r="N662" s="60"/>
      <c r="O662" s="60"/>
      <c r="P662" s="60" t="e">
        <f t="shared" si="297"/>
        <v>#N/A</v>
      </c>
      <c r="Q662" s="178"/>
      <c r="R662" s="60"/>
      <c r="S662" s="60"/>
      <c r="T662" s="60"/>
      <c r="U662" s="46" t="e">
        <f t="shared" si="298"/>
        <v>#N/A</v>
      </c>
      <c r="V662" s="62" t="e">
        <f t="shared" si="299"/>
        <v>#N/A</v>
      </c>
      <c r="W662" s="62" t="e">
        <f t="shared" ref="W662:W725" si="321">IF(R662=0,VLOOKUP(V662,Кабель_номиналы,2,TRUE),R662)</f>
        <v>#N/A</v>
      </c>
      <c r="X662" s="62" t="e">
        <f t="shared" si="300"/>
        <v>#N/A</v>
      </c>
      <c r="Y662" s="62" t="e">
        <f t="shared" si="301"/>
        <v>#N/A</v>
      </c>
      <c r="Z662" s="62" t="e">
        <f t="array" ref="Z662">_xlfn.IFS(H662=1,2,H662=3,1)</f>
        <v>#N/A</v>
      </c>
      <c r="AA662" s="62" t="e">
        <f t="shared" si="302"/>
        <v>#N/A</v>
      </c>
      <c r="AB662" s="62" t="e">
        <f t="shared" si="293"/>
        <v>#N/A</v>
      </c>
      <c r="AC662" s="62" t="e">
        <f t="shared" si="303"/>
        <v>#N/A</v>
      </c>
      <c r="AD662" s="62" t="e">
        <f t="shared" si="304"/>
        <v>#N/A</v>
      </c>
      <c r="AE662" s="62" t="e">
        <f t="shared" si="305"/>
        <v>#N/A</v>
      </c>
      <c r="AF662" s="62" t="e">
        <f t="shared" si="306"/>
        <v>#N/A</v>
      </c>
      <c r="AG662" s="62">
        <f t="shared" si="307"/>
        <v>0</v>
      </c>
      <c r="AH662" s="62" t="str">
        <f t="shared" si="308"/>
        <v/>
      </c>
      <c r="AI662" s="62">
        <f t="shared" si="309"/>
        <v>0</v>
      </c>
      <c r="AJ662" s="62" t="e">
        <f t="shared" si="310"/>
        <v>#VALUE!</v>
      </c>
      <c r="AK662" s="62" t="e">
        <f t="shared" si="311"/>
        <v>#N/A</v>
      </c>
      <c r="AL662" s="62" t="e">
        <f t="shared" si="312"/>
        <v>#N/A</v>
      </c>
      <c r="AM662" s="62">
        <f t="shared" si="313"/>
        <v>0</v>
      </c>
      <c r="AN662" s="62">
        <f t="shared" si="314"/>
        <v>0</v>
      </c>
      <c r="AO662" s="62"/>
      <c r="AP662" s="62" t="e">
        <f t="shared" si="315"/>
        <v>#N/A</v>
      </c>
      <c r="AQ662" s="62" t="e">
        <f t="shared" si="316"/>
        <v>#VALUE!</v>
      </c>
      <c r="AR662" s="62" t="str">
        <f t="shared" si="317"/>
        <v/>
      </c>
      <c r="AS662" s="62">
        <f t="shared" si="318"/>
        <v>0</v>
      </c>
      <c r="AT662" s="62">
        <f t="shared" si="319"/>
        <v>0</v>
      </c>
      <c r="AU662" s="62">
        <f t="shared" si="320"/>
        <v>0</v>
      </c>
    </row>
    <row r="663" spans="1:47" x14ac:dyDescent="0.2">
      <c r="A663" s="46">
        <f t="shared" si="294"/>
        <v>0</v>
      </c>
      <c r="B663" s="62" t="e">
        <f t="shared" si="295"/>
        <v>#N/A</v>
      </c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2">
        <f t="shared" si="296"/>
        <v>0</v>
      </c>
      <c r="N663" s="60"/>
      <c r="O663" s="60"/>
      <c r="P663" s="60" t="e">
        <f t="shared" si="297"/>
        <v>#N/A</v>
      </c>
      <c r="Q663" s="178"/>
      <c r="R663" s="60"/>
      <c r="S663" s="60"/>
      <c r="T663" s="60"/>
      <c r="U663" s="46" t="e">
        <f t="shared" si="298"/>
        <v>#N/A</v>
      </c>
      <c r="V663" s="62" t="e">
        <f t="shared" si="299"/>
        <v>#N/A</v>
      </c>
      <c r="W663" s="62" t="e">
        <f t="shared" si="321"/>
        <v>#N/A</v>
      </c>
      <c r="X663" s="62" t="e">
        <f t="shared" si="300"/>
        <v>#N/A</v>
      </c>
      <c r="Y663" s="62" t="e">
        <f t="shared" si="301"/>
        <v>#N/A</v>
      </c>
      <c r="Z663" s="62" t="e">
        <f t="array" ref="Z663">_xlfn.IFS(H663=1,2,H663=3,1)</f>
        <v>#N/A</v>
      </c>
      <c r="AA663" s="62" t="e">
        <f t="shared" si="302"/>
        <v>#N/A</v>
      </c>
      <c r="AB663" s="62" t="e">
        <f t="shared" si="293"/>
        <v>#N/A</v>
      </c>
      <c r="AC663" s="62" t="e">
        <f t="shared" si="303"/>
        <v>#N/A</v>
      </c>
      <c r="AD663" s="62" t="e">
        <f t="shared" si="304"/>
        <v>#N/A</v>
      </c>
      <c r="AE663" s="62" t="e">
        <f t="shared" si="305"/>
        <v>#N/A</v>
      </c>
      <c r="AF663" s="62" t="e">
        <f t="shared" si="306"/>
        <v>#N/A</v>
      </c>
      <c r="AG663" s="62">
        <f t="shared" si="307"/>
        <v>0</v>
      </c>
      <c r="AH663" s="62" t="str">
        <f t="shared" si="308"/>
        <v/>
      </c>
      <c r="AI663" s="62">
        <f t="shared" si="309"/>
        <v>0</v>
      </c>
      <c r="AJ663" s="62" t="e">
        <f t="shared" si="310"/>
        <v>#VALUE!</v>
      </c>
      <c r="AK663" s="62" t="e">
        <f t="shared" si="311"/>
        <v>#N/A</v>
      </c>
      <c r="AL663" s="62" t="e">
        <f t="shared" si="312"/>
        <v>#N/A</v>
      </c>
      <c r="AM663" s="62">
        <f t="shared" si="313"/>
        <v>0</v>
      </c>
      <c r="AN663" s="62">
        <f t="shared" si="314"/>
        <v>0</v>
      </c>
      <c r="AO663" s="62"/>
      <c r="AP663" s="62" t="e">
        <f t="shared" si="315"/>
        <v>#N/A</v>
      </c>
      <c r="AQ663" s="62" t="e">
        <f t="shared" si="316"/>
        <v>#VALUE!</v>
      </c>
      <c r="AR663" s="62" t="str">
        <f t="shared" si="317"/>
        <v/>
      </c>
      <c r="AS663" s="62">
        <f t="shared" si="318"/>
        <v>0</v>
      </c>
      <c r="AT663" s="62">
        <f t="shared" si="319"/>
        <v>0</v>
      </c>
      <c r="AU663" s="62">
        <f t="shared" si="320"/>
        <v>0</v>
      </c>
    </row>
    <row r="664" spans="1:47" x14ac:dyDescent="0.2">
      <c r="A664" s="46">
        <f t="shared" si="294"/>
        <v>0</v>
      </c>
      <c r="B664" s="62" t="e">
        <f t="shared" si="295"/>
        <v>#N/A</v>
      </c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2">
        <f t="shared" si="296"/>
        <v>0</v>
      </c>
      <c r="N664" s="60"/>
      <c r="O664" s="60"/>
      <c r="P664" s="60" t="e">
        <f t="shared" si="297"/>
        <v>#N/A</v>
      </c>
      <c r="Q664" s="178"/>
      <c r="R664" s="60"/>
      <c r="S664" s="60"/>
      <c r="T664" s="60"/>
      <c r="U664" s="46" t="e">
        <f t="shared" si="298"/>
        <v>#N/A</v>
      </c>
      <c r="V664" s="62" t="e">
        <f t="shared" si="299"/>
        <v>#N/A</v>
      </c>
      <c r="W664" s="62" t="e">
        <f t="shared" si="321"/>
        <v>#N/A</v>
      </c>
      <c r="X664" s="62" t="e">
        <f t="shared" si="300"/>
        <v>#N/A</v>
      </c>
      <c r="Y664" s="62" t="e">
        <f t="shared" si="301"/>
        <v>#N/A</v>
      </c>
      <c r="Z664" s="62" t="e">
        <f t="array" ref="Z664">_xlfn.IFS(H664=1,2,H664=3,1)</f>
        <v>#N/A</v>
      </c>
      <c r="AA664" s="62" t="e">
        <f t="shared" si="302"/>
        <v>#N/A</v>
      </c>
      <c r="AB664" s="62" t="e">
        <f t="shared" si="293"/>
        <v>#N/A</v>
      </c>
      <c r="AC664" s="62" t="e">
        <f t="shared" si="303"/>
        <v>#N/A</v>
      </c>
      <c r="AD664" s="62" t="e">
        <f t="shared" si="304"/>
        <v>#N/A</v>
      </c>
      <c r="AE664" s="62" t="e">
        <f t="shared" si="305"/>
        <v>#N/A</v>
      </c>
      <c r="AF664" s="62" t="e">
        <f t="shared" si="306"/>
        <v>#N/A</v>
      </c>
      <c r="AG664" s="62">
        <f t="shared" si="307"/>
        <v>0</v>
      </c>
      <c r="AH664" s="62" t="str">
        <f t="shared" si="308"/>
        <v/>
      </c>
      <c r="AI664" s="62">
        <f t="shared" si="309"/>
        <v>0</v>
      </c>
      <c r="AJ664" s="62" t="e">
        <f t="shared" si="310"/>
        <v>#VALUE!</v>
      </c>
      <c r="AK664" s="62" t="e">
        <f t="shared" si="311"/>
        <v>#N/A</v>
      </c>
      <c r="AL664" s="62" t="e">
        <f t="shared" si="312"/>
        <v>#N/A</v>
      </c>
      <c r="AM664" s="62">
        <f t="shared" si="313"/>
        <v>0</v>
      </c>
      <c r="AN664" s="62">
        <f t="shared" si="314"/>
        <v>0</v>
      </c>
      <c r="AO664" s="62"/>
      <c r="AP664" s="62" t="e">
        <f t="shared" si="315"/>
        <v>#N/A</v>
      </c>
      <c r="AQ664" s="62" t="e">
        <f t="shared" si="316"/>
        <v>#VALUE!</v>
      </c>
      <c r="AR664" s="62" t="str">
        <f t="shared" si="317"/>
        <v/>
      </c>
      <c r="AS664" s="62">
        <f t="shared" si="318"/>
        <v>0</v>
      </c>
      <c r="AT664" s="62">
        <f t="shared" si="319"/>
        <v>0</v>
      </c>
      <c r="AU664" s="62">
        <f t="shared" si="320"/>
        <v>0</v>
      </c>
    </row>
    <row r="665" spans="1:47" x14ac:dyDescent="0.2">
      <c r="A665" s="46">
        <f t="shared" si="294"/>
        <v>0</v>
      </c>
      <c r="B665" s="62" t="e">
        <f t="shared" si="295"/>
        <v>#N/A</v>
      </c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2">
        <f t="shared" si="296"/>
        <v>0</v>
      </c>
      <c r="N665" s="60"/>
      <c r="O665" s="60"/>
      <c r="P665" s="60" t="e">
        <f t="shared" si="297"/>
        <v>#N/A</v>
      </c>
      <c r="Q665" s="178"/>
      <c r="R665" s="60"/>
      <c r="S665" s="60"/>
      <c r="T665" s="60"/>
      <c r="U665" s="46" t="e">
        <f t="shared" si="298"/>
        <v>#N/A</v>
      </c>
      <c r="V665" s="62" t="e">
        <f t="shared" si="299"/>
        <v>#N/A</v>
      </c>
      <c r="W665" s="62" t="e">
        <f t="shared" si="321"/>
        <v>#N/A</v>
      </c>
      <c r="X665" s="62" t="e">
        <f t="shared" si="300"/>
        <v>#N/A</v>
      </c>
      <c r="Y665" s="62" t="e">
        <f t="shared" si="301"/>
        <v>#N/A</v>
      </c>
      <c r="Z665" s="62" t="e">
        <f t="array" ref="Z665">_xlfn.IFS(H665=1,2,H665=3,1)</f>
        <v>#N/A</v>
      </c>
      <c r="AA665" s="62" t="e">
        <f t="shared" si="302"/>
        <v>#N/A</v>
      </c>
      <c r="AB665" s="62" t="e">
        <f t="shared" si="293"/>
        <v>#N/A</v>
      </c>
      <c r="AC665" s="62" t="e">
        <f t="shared" si="303"/>
        <v>#N/A</v>
      </c>
      <c r="AD665" s="62" t="e">
        <f t="shared" si="304"/>
        <v>#N/A</v>
      </c>
      <c r="AE665" s="62" t="e">
        <f t="shared" si="305"/>
        <v>#N/A</v>
      </c>
      <c r="AF665" s="62" t="e">
        <f t="shared" si="306"/>
        <v>#N/A</v>
      </c>
      <c r="AG665" s="62">
        <f t="shared" si="307"/>
        <v>0</v>
      </c>
      <c r="AH665" s="62" t="str">
        <f t="shared" si="308"/>
        <v/>
      </c>
      <c r="AI665" s="62">
        <f t="shared" si="309"/>
        <v>0</v>
      </c>
      <c r="AJ665" s="62" t="e">
        <f t="shared" si="310"/>
        <v>#VALUE!</v>
      </c>
      <c r="AK665" s="62" t="e">
        <f t="shared" si="311"/>
        <v>#N/A</v>
      </c>
      <c r="AL665" s="62" t="e">
        <f t="shared" si="312"/>
        <v>#N/A</v>
      </c>
      <c r="AM665" s="62">
        <f t="shared" si="313"/>
        <v>0</v>
      </c>
      <c r="AN665" s="62">
        <f t="shared" si="314"/>
        <v>0</v>
      </c>
      <c r="AO665" s="62"/>
      <c r="AP665" s="62" t="e">
        <f t="shared" si="315"/>
        <v>#N/A</v>
      </c>
      <c r="AQ665" s="62" t="e">
        <f t="shared" si="316"/>
        <v>#VALUE!</v>
      </c>
      <c r="AR665" s="62" t="str">
        <f t="shared" si="317"/>
        <v/>
      </c>
      <c r="AS665" s="62">
        <f t="shared" si="318"/>
        <v>0</v>
      </c>
      <c r="AT665" s="62">
        <f t="shared" si="319"/>
        <v>0</v>
      </c>
      <c r="AU665" s="62">
        <f t="shared" si="320"/>
        <v>0</v>
      </c>
    </row>
    <row r="666" spans="1:47" x14ac:dyDescent="0.2">
      <c r="A666" s="46">
        <f t="shared" si="294"/>
        <v>0</v>
      </c>
      <c r="B666" s="62" t="e">
        <f t="shared" si="295"/>
        <v>#N/A</v>
      </c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2">
        <f t="shared" si="296"/>
        <v>0</v>
      </c>
      <c r="N666" s="60"/>
      <c r="O666" s="60"/>
      <c r="P666" s="60" t="e">
        <f t="shared" si="297"/>
        <v>#N/A</v>
      </c>
      <c r="Q666" s="178"/>
      <c r="R666" s="60"/>
      <c r="S666" s="60"/>
      <c r="T666" s="60"/>
      <c r="U666" s="46" t="e">
        <f t="shared" si="298"/>
        <v>#N/A</v>
      </c>
      <c r="V666" s="62" t="e">
        <f t="shared" si="299"/>
        <v>#N/A</v>
      </c>
      <c r="W666" s="62" t="e">
        <f t="shared" si="321"/>
        <v>#N/A</v>
      </c>
      <c r="X666" s="62" t="e">
        <f t="shared" si="300"/>
        <v>#N/A</v>
      </c>
      <c r="Y666" s="62" t="e">
        <f t="shared" si="301"/>
        <v>#N/A</v>
      </c>
      <c r="Z666" s="62" t="e">
        <f t="array" ref="Z666">_xlfn.IFS(H666=1,2,H666=3,1)</f>
        <v>#N/A</v>
      </c>
      <c r="AA666" s="62" t="e">
        <f t="shared" si="302"/>
        <v>#N/A</v>
      </c>
      <c r="AB666" s="62" t="e">
        <f t="shared" si="293"/>
        <v>#N/A</v>
      </c>
      <c r="AC666" s="62" t="e">
        <f t="shared" si="303"/>
        <v>#N/A</v>
      </c>
      <c r="AD666" s="62" t="e">
        <f t="shared" si="304"/>
        <v>#N/A</v>
      </c>
      <c r="AE666" s="62" t="e">
        <f t="shared" si="305"/>
        <v>#N/A</v>
      </c>
      <c r="AF666" s="62" t="e">
        <f t="shared" si="306"/>
        <v>#N/A</v>
      </c>
      <c r="AG666" s="62">
        <f t="shared" si="307"/>
        <v>0</v>
      </c>
      <c r="AH666" s="62" t="str">
        <f t="shared" si="308"/>
        <v/>
      </c>
      <c r="AI666" s="62">
        <f t="shared" si="309"/>
        <v>0</v>
      </c>
      <c r="AJ666" s="62" t="e">
        <f t="shared" si="310"/>
        <v>#VALUE!</v>
      </c>
      <c r="AK666" s="62" t="e">
        <f t="shared" si="311"/>
        <v>#N/A</v>
      </c>
      <c r="AL666" s="62" t="e">
        <f t="shared" si="312"/>
        <v>#N/A</v>
      </c>
      <c r="AM666" s="62">
        <f t="shared" si="313"/>
        <v>0</v>
      </c>
      <c r="AN666" s="62">
        <f t="shared" si="314"/>
        <v>0</v>
      </c>
      <c r="AO666" s="62"/>
      <c r="AP666" s="62" t="e">
        <f t="shared" si="315"/>
        <v>#N/A</v>
      </c>
      <c r="AQ666" s="62" t="e">
        <f t="shared" si="316"/>
        <v>#VALUE!</v>
      </c>
      <c r="AR666" s="62" t="str">
        <f t="shared" si="317"/>
        <v/>
      </c>
      <c r="AS666" s="62">
        <f t="shared" si="318"/>
        <v>0</v>
      </c>
      <c r="AT666" s="62">
        <f t="shared" si="319"/>
        <v>0</v>
      </c>
      <c r="AU666" s="62">
        <f t="shared" si="320"/>
        <v>0</v>
      </c>
    </row>
    <row r="667" spans="1:47" x14ac:dyDescent="0.2">
      <c r="A667" s="46">
        <f t="shared" si="294"/>
        <v>0</v>
      </c>
      <c r="B667" s="62" t="e">
        <f t="shared" si="295"/>
        <v>#N/A</v>
      </c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2">
        <f t="shared" si="296"/>
        <v>0</v>
      </c>
      <c r="N667" s="60"/>
      <c r="O667" s="60"/>
      <c r="P667" s="60" t="e">
        <f t="shared" si="297"/>
        <v>#N/A</v>
      </c>
      <c r="Q667" s="178"/>
      <c r="R667" s="60"/>
      <c r="S667" s="60"/>
      <c r="T667" s="60"/>
      <c r="U667" s="46" t="e">
        <f t="shared" si="298"/>
        <v>#N/A</v>
      </c>
      <c r="V667" s="62" t="e">
        <f t="shared" si="299"/>
        <v>#N/A</v>
      </c>
      <c r="W667" s="62" t="e">
        <f t="shared" si="321"/>
        <v>#N/A</v>
      </c>
      <c r="X667" s="62" t="e">
        <f t="shared" si="300"/>
        <v>#N/A</v>
      </c>
      <c r="Y667" s="62" t="e">
        <f t="shared" si="301"/>
        <v>#N/A</v>
      </c>
      <c r="Z667" s="62" t="e">
        <f t="array" ref="Z667">_xlfn.IFS(H667=1,2,H667=3,1)</f>
        <v>#N/A</v>
      </c>
      <c r="AA667" s="62" t="e">
        <f t="shared" si="302"/>
        <v>#N/A</v>
      </c>
      <c r="AB667" s="62" t="e">
        <f t="shared" si="293"/>
        <v>#N/A</v>
      </c>
      <c r="AC667" s="62" t="e">
        <f t="shared" si="303"/>
        <v>#N/A</v>
      </c>
      <c r="AD667" s="62" t="e">
        <f t="shared" si="304"/>
        <v>#N/A</v>
      </c>
      <c r="AE667" s="62" t="e">
        <f t="shared" si="305"/>
        <v>#N/A</v>
      </c>
      <c r="AF667" s="62" t="e">
        <f t="shared" si="306"/>
        <v>#N/A</v>
      </c>
      <c r="AG667" s="62">
        <f t="shared" si="307"/>
        <v>0</v>
      </c>
      <c r="AH667" s="62" t="str">
        <f t="shared" si="308"/>
        <v/>
      </c>
      <c r="AI667" s="62">
        <f t="shared" si="309"/>
        <v>0</v>
      </c>
      <c r="AJ667" s="62" t="e">
        <f t="shared" si="310"/>
        <v>#VALUE!</v>
      </c>
      <c r="AK667" s="62" t="e">
        <f t="shared" si="311"/>
        <v>#N/A</v>
      </c>
      <c r="AL667" s="62" t="e">
        <f t="shared" si="312"/>
        <v>#N/A</v>
      </c>
      <c r="AM667" s="62">
        <f t="shared" si="313"/>
        <v>0</v>
      </c>
      <c r="AN667" s="62">
        <f t="shared" si="314"/>
        <v>0</v>
      </c>
      <c r="AO667" s="62"/>
      <c r="AP667" s="62" t="e">
        <f t="shared" si="315"/>
        <v>#N/A</v>
      </c>
      <c r="AQ667" s="62" t="e">
        <f t="shared" si="316"/>
        <v>#VALUE!</v>
      </c>
      <c r="AR667" s="62" t="str">
        <f t="shared" si="317"/>
        <v/>
      </c>
      <c r="AS667" s="62">
        <f t="shared" si="318"/>
        <v>0</v>
      </c>
      <c r="AT667" s="62">
        <f t="shared" si="319"/>
        <v>0</v>
      </c>
      <c r="AU667" s="62">
        <f t="shared" si="320"/>
        <v>0</v>
      </c>
    </row>
    <row r="668" spans="1:47" x14ac:dyDescent="0.2">
      <c r="A668" s="46">
        <f t="shared" si="294"/>
        <v>0</v>
      </c>
      <c r="B668" s="62" t="e">
        <f t="shared" si="295"/>
        <v>#N/A</v>
      </c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2">
        <f t="shared" si="296"/>
        <v>0</v>
      </c>
      <c r="N668" s="60"/>
      <c r="O668" s="60"/>
      <c r="P668" s="60" t="e">
        <f t="shared" si="297"/>
        <v>#N/A</v>
      </c>
      <c r="Q668" s="178"/>
      <c r="R668" s="60"/>
      <c r="S668" s="60"/>
      <c r="T668" s="60"/>
      <c r="U668" s="46" t="e">
        <f t="shared" si="298"/>
        <v>#N/A</v>
      </c>
      <c r="V668" s="62" t="e">
        <f t="shared" si="299"/>
        <v>#N/A</v>
      </c>
      <c r="W668" s="62" t="e">
        <f t="shared" si="321"/>
        <v>#N/A</v>
      </c>
      <c r="X668" s="62" t="e">
        <f t="shared" si="300"/>
        <v>#N/A</v>
      </c>
      <c r="Y668" s="62" t="e">
        <f t="shared" si="301"/>
        <v>#N/A</v>
      </c>
      <c r="Z668" s="62" t="e">
        <f t="array" ref="Z668">_xlfn.IFS(H668=1,2,H668=3,1)</f>
        <v>#N/A</v>
      </c>
      <c r="AA668" s="62" t="e">
        <f t="shared" si="302"/>
        <v>#N/A</v>
      </c>
      <c r="AB668" s="62" t="e">
        <f t="shared" si="293"/>
        <v>#N/A</v>
      </c>
      <c r="AC668" s="62" t="e">
        <f t="shared" si="303"/>
        <v>#N/A</v>
      </c>
      <c r="AD668" s="62" t="e">
        <f t="shared" si="304"/>
        <v>#N/A</v>
      </c>
      <c r="AE668" s="62" t="e">
        <f t="shared" si="305"/>
        <v>#N/A</v>
      </c>
      <c r="AF668" s="62" t="e">
        <f t="shared" si="306"/>
        <v>#N/A</v>
      </c>
      <c r="AG668" s="62">
        <f t="shared" si="307"/>
        <v>0</v>
      </c>
      <c r="AH668" s="62" t="str">
        <f t="shared" si="308"/>
        <v/>
      </c>
      <c r="AI668" s="62">
        <f t="shared" si="309"/>
        <v>0</v>
      </c>
      <c r="AJ668" s="62" t="e">
        <f t="shared" si="310"/>
        <v>#VALUE!</v>
      </c>
      <c r="AK668" s="62" t="e">
        <f t="shared" si="311"/>
        <v>#N/A</v>
      </c>
      <c r="AL668" s="62" t="e">
        <f t="shared" si="312"/>
        <v>#N/A</v>
      </c>
      <c r="AM668" s="62">
        <f t="shared" si="313"/>
        <v>0</v>
      </c>
      <c r="AN668" s="62">
        <f t="shared" si="314"/>
        <v>0</v>
      </c>
      <c r="AO668" s="62"/>
      <c r="AP668" s="62" t="e">
        <f t="shared" si="315"/>
        <v>#N/A</v>
      </c>
      <c r="AQ668" s="62" t="e">
        <f t="shared" si="316"/>
        <v>#VALUE!</v>
      </c>
      <c r="AR668" s="62" t="str">
        <f t="shared" si="317"/>
        <v/>
      </c>
      <c r="AS668" s="62">
        <f t="shared" si="318"/>
        <v>0</v>
      </c>
      <c r="AT668" s="62">
        <f t="shared" si="319"/>
        <v>0</v>
      </c>
      <c r="AU668" s="62">
        <f t="shared" si="320"/>
        <v>0</v>
      </c>
    </row>
    <row r="669" spans="1:47" x14ac:dyDescent="0.2">
      <c r="A669" s="46">
        <f t="shared" si="294"/>
        <v>0</v>
      </c>
      <c r="B669" s="62" t="e">
        <f t="shared" si="295"/>
        <v>#N/A</v>
      </c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2">
        <f t="shared" si="296"/>
        <v>0</v>
      </c>
      <c r="N669" s="60"/>
      <c r="O669" s="60"/>
      <c r="P669" s="60" t="e">
        <f t="shared" si="297"/>
        <v>#N/A</v>
      </c>
      <c r="Q669" s="178"/>
      <c r="R669" s="60"/>
      <c r="S669" s="60"/>
      <c r="T669" s="60"/>
      <c r="U669" s="46" t="e">
        <f t="shared" si="298"/>
        <v>#N/A</v>
      </c>
      <c r="V669" s="62" t="e">
        <f t="shared" si="299"/>
        <v>#N/A</v>
      </c>
      <c r="W669" s="62" t="e">
        <f t="shared" si="321"/>
        <v>#N/A</v>
      </c>
      <c r="X669" s="62" t="e">
        <f t="shared" si="300"/>
        <v>#N/A</v>
      </c>
      <c r="Y669" s="62" t="e">
        <f t="shared" si="301"/>
        <v>#N/A</v>
      </c>
      <c r="Z669" s="62" t="e">
        <f t="array" ref="Z669">_xlfn.IFS(H669=1,2,H669=3,1)</f>
        <v>#N/A</v>
      </c>
      <c r="AA669" s="62" t="e">
        <f t="shared" si="302"/>
        <v>#N/A</v>
      </c>
      <c r="AB669" s="62" t="e">
        <f t="shared" si="293"/>
        <v>#N/A</v>
      </c>
      <c r="AC669" s="62" t="e">
        <f t="shared" si="303"/>
        <v>#N/A</v>
      </c>
      <c r="AD669" s="62" t="e">
        <f t="shared" si="304"/>
        <v>#N/A</v>
      </c>
      <c r="AE669" s="62" t="e">
        <f t="shared" si="305"/>
        <v>#N/A</v>
      </c>
      <c r="AF669" s="62" t="e">
        <f t="shared" si="306"/>
        <v>#N/A</v>
      </c>
      <c r="AG669" s="62">
        <f t="shared" si="307"/>
        <v>0</v>
      </c>
      <c r="AH669" s="62" t="str">
        <f t="shared" si="308"/>
        <v/>
      </c>
      <c r="AI669" s="62">
        <f t="shared" si="309"/>
        <v>0</v>
      </c>
      <c r="AJ669" s="62" t="e">
        <f t="shared" si="310"/>
        <v>#VALUE!</v>
      </c>
      <c r="AK669" s="62" t="e">
        <f t="shared" si="311"/>
        <v>#N/A</v>
      </c>
      <c r="AL669" s="62" t="e">
        <f t="shared" si="312"/>
        <v>#N/A</v>
      </c>
      <c r="AM669" s="62">
        <f t="shared" si="313"/>
        <v>0</v>
      </c>
      <c r="AN669" s="62">
        <f t="shared" si="314"/>
        <v>0</v>
      </c>
      <c r="AO669" s="62"/>
      <c r="AP669" s="62" t="e">
        <f t="shared" si="315"/>
        <v>#N/A</v>
      </c>
      <c r="AQ669" s="62" t="e">
        <f t="shared" si="316"/>
        <v>#VALUE!</v>
      </c>
      <c r="AR669" s="62" t="str">
        <f t="shared" si="317"/>
        <v/>
      </c>
      <c r="AS669" s="62">
        <f t="shared" si="318"/>
        <v>0</v>
      </c>
      <c r="AT669" s="62">
        <f t="shared" si="319"/>
        <v>0</v>
      </c>
      <c r="AU669" s="62">
        <f t="shared" si="320"/>
        <v>0</v>
      </c>
    </row>
    <row r="670" spans="1:47" x14ac:dyDescent="0.2">
      <c r="A670" s="46">
        <f t="shared" si="294"/>
        <v>0</v>
      </c>
      <c r="B670" s="62" t="e">
        <f t="shared" si="295"/>
        <v>#N/A</v>
      </c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2">
        <f t="shared" si="296"/>
        <v>0</v>
      </c>
      <c r="N670" s="60"/>
      <c r="O670" s="60"/>
      <c r="P670" s="60" t="e">
        <f t="shared" si="297"/>
        <v>#N/A</v>
      </c>
      <c r="Q670" s="178"/>
      <c r="R670" s="60"/>
      <c r="S670" s="60"/>
      <c r="T670" s="60"/>
      <c r="U670" s="46" t="e">
        <f t="shared" si="298"/>
        <v>#N/A</v>
      </c>
      <c r="V670" s="62" t="e">
        <f t="shared" si="299"/>
        <v>#N/A</v>
      </c>
      <c r="W670" s="62" t="e">
        <f t="shared" si="321"/>
        <v>#N/A</v>
      </c>
      <c r="X670" s="62" t="e">
        <f t="shared" si="300"/>
        <v>#N/A</v>
      </c>
      <c r="Y670" s="62" t="e">
        <f t="shared" si="301"/>
        <v>#N/A</v>
      </c>
      <c r="Z670" s="62" t="e">
        <f t="array" ref="Z670">_xlfn.IFS(H670=1,2,H670=3,1)</f>
        <v>#N/A</v>
      </c>
      <c r="AA670" s="62" t="e">
        <f t="shared" si="302"/>
        <v>#N/A</v>
      </c>
      <c r="AB670" s="62" t="e">
        <f t="shared" si="293"/>
        <v>#N/A</v>
      </c>
      <c r="AC670" s="62" t="e">
        <f t="shared" si="303"/>
        <v>#N/A</v>
      </c>
      <c r="AD670" s="62" t="e">
        <f t="shared" si="304"/>
        <v>#N/A</v>
      </c>
      <c r="AE670" s="62" t="e">
        <f t="shared" si="305"/>
        <v>#N/A</v>
      </c>
      <c r="AF670" s="62" t="e">
        <f t="shared" si="306"/>
        <v>#N/A</v>
      </c>
      <c r="AG670" s="62">
        <f t="shared" si="307"/>
        <v>0</v>
      </c>
      <c r="AH670" s="62" t="str">
        <f t="shared" si="308"/>
        <v/>
      </c>
      <c r="AI670" s="62">
        <f t="shared" si="309"/>
        <v>0</v>
      </c>
      <c r="AJ670" s="62" t="e">
        <f t="shared" si="310"/>
        <v>#VALUE!</v>
      </c>
      <c r="AK670" s="62" t="e">
        <f t="shared" si="311"/>
        <v>#N/A</v>
      </c>
      <c r="AL670" s="62" t="e">
        <f t="shared" si="312"/>
        <v>#N/A</v>
      </c>
      <c r="AM670" s="62">
        <f t="shared" si="313"/>
        <v>0</v>
      </c>
      <c r="AN670" s="62">
        <f t="shared" si="314"/>
        <v>0</v>
      </c>
      <c r="AO670" s="62"/>
      <c r="AP670" s="62" t="e">
        <f t="shared" si="315"/>
        <v>#N/A</v>
      </c>
      <c r="AQ670" s="62" t="e">
        <f t="shared" si="316"/>
        <v>#VALUE!</v>
      </c>
      <c r="AR670" s="62" t="str">
        <f t="shared" si="317"/>
        <v/>
      </c>
      <c r="AS670" s="62">
        <f t="shared" si="318"/>
        <v>0</v>
      </c>
      <c r="AT670" s="62">
        <f t="shared" si="319"/>
        <v>0</v>
      </c>
      <c r="AU670" s="62">
        <f t="shared" si="320"/>
        <v>0</v>
      </c>
    </row>
    <row r="671" spans="1:47" x14ac:dyDescent="0.2">
      <c r="A671" s="46">
        <f t="shared" si="294"/>
        <v>0</v>
      </c>
      <c r="B671" s="62" t="e">
        <f t="shared" si="295"/>
        <v>#N/A</v>
      </c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2">
        <f t="shared" si="296"/>
        <v>0</v>
      </c>
      <c r="N671" s="60"/>
      <c r="O671" s="60"/>
      <c r="P671" s="60" t="e">
        <f t="shared" si="297"/>
        <v>#N/A</v>
      </c>
      <c r="Q671" s="178"/>
      <c r="R671" s="60"/>
      <c r="S671" s="60"/>
      <c r="T671" s="60"/>
      <c r="U671" s="46" t="e">
        <f t="shared" si="298"/>
        <v>#N/A</v>
      </c>
      <c r="V671" s="62" t="e">
        <f t="shared" si="299"/>
        <v>#N/A</v>
      </c>
      <c r="W671" s="62" t="e">
        <f t="shared" si="321"/>
        <v>#N/A</v>
      </c>
      <c r="X671" s="62" t="e">
        <f t="shared" si="300"/>
        <v>#N/A</v>
      </c>
      <c r="Y671" s="62" t="e">
        <f t="shared" si="301"/>
        <v>#N/A</v>
      </c>
      <c r="Z671" s="62" t="e">
        <f t="array" ref="Z671">_xlfn.IFS(H671=1,2,H671=3,1)</f>
        <v>#N/A</v>
      </c>
      <c r="AA671" s="62" t="e">
        <f t="shared" si="302"/>
        <v>#N/A</v>
      </c>
      <c r="AB671" s="62" t="e">
        <f t="shared" si="293"/>
        <v>#N/A</v>
      </c>
      <c r="AC671" s="62" t="e">
        <f t="shared" si="303"/>
        <v>#N/A</v>
      </c>
      <c r="AD671" s="62" t="e">
        <f t="shared" si="304"/>
        <v>#N/A</v>
      </c>
      <c r="AE671" s="62" t="e">
        <f t="shared" si="305"/>
        <v>#N/A</v>
      </c>
      <c r="AF671" s="62" t="e">
        <f t="shared" si="306"/>
        <v>#N/A</v>
      </c>
      <c r="AG671" s="62">
        <f t="shared" si="307"/>
        <v>0</v>
      </c>
      <c r="AH671" s="62" t="str">
        <f t="shared" si="308"/>
        <v/>
      </c>
      <c r="AI671" s="62">
        <f t="shared" si="309"/>
        <v>0</v>
      </c>
      <c r="AJ671" s="62" t="e">
        <f t="shared" si="310"/>
        <v>#VALUE!</v>
      </c>
      <c r="AK671" s="62" t="e">
        <f t="shared" si="311"/>
        <v>#N/A</v>
      </c>
      <c r="AL671" s="62" t="e">
        <f t="shared" si="312"/>
        <v>#N/A</v>
      </c>
      <c r="AM671" s="62">
        <f t="shared" si="313"/>
        <v>0</v>
      </c>
      <c r="AN671" s="62">
        <f t="shared" si="314"/>
        <v>0</v>
      </c>
      <c r="AO671" s="62"/>
      <c r="AP671" s="62" t="e">
        <f t="shared" si="315"/>
        <v>#N/A</v>
      </c>
      <c r="AQ671" s="62" t="e">
        <f t="shared" si="316"/>
        <v>#VALUE!</v>
      </c>
      <c r="AR671" s="62" t="str">
        <f t="shared" si="317"/>
        <v/>
      </c>
      <c r="AS671" s="62">
        <f t="shared" si="318"/>
        <v>0</v>
      </c>
      <c r="AT671" s="62">
        <f t="shared" si="319"/>
        <v>0</v>
      </c>
      <c r="AU671" s="62">
        <f t="shared" si="320"/>
        <v>0</v>
      </c>
    </row>
    <row r="672" spans="1:47" x14ac:dyDescent="0.2">
      <c r="A672" s="46">
        <f t="shared" si="294"/>
        <v>0</v>
      </c>
      <c r="B672" s="62" t="e">
        <f t="shared" si="295"/>
        <v>#N/A</v>
      </c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2">
        <f t="shared" si="296"/>
        <v>0</v>
      </c>
      <c r="N672" s="60"/>
      <c r="O672" s="60"/>
      <c r="P672" s="60" t="e">
        <f t="shared" si="297"/>
        <v>#N/A</v>
      </c>
      <c r="Q672" s="178"/>
      <c r="R672" s="60"/>
      <c r="S672" s="60"/>
      <c r="T672" s="60"/>
      <c r="U672" s="46" t="e">
        <f t="shared" si="298"/>
        <v>#N/A</v>
      </c>
      <c r="V672" s="62" t="e">
        <f t="shared" si="299"/>
        <v>#N/A</v>
      </c>
      <c r="W672" s="62" t="e">
        <f t="shared" si="321"/>
        <v>#N/A</v>
      </c>
      <c r="X672" s="62" t="e">
        <f t="shared" si="300"/>
        <v>#N/A</v>
      </c>
      <c r="Y672" s="62" t="e">
        <f t="shared" si="301"/>
        <v>#N/A</v>
      </c>
      <c r="Z672" s="62" t="e">
        <f t="array" ref="Z672">_xlfn.IFS(H672=1,2,H672=3,1)</f>
        <v>#N/A</v>
      </c>
      <c r="AA672" s="62" t="e">
        <f t="shared" si="302"/>
        <v>#N/A</v>
      </c>
      <c r="AB672" s="62" t="e">
        <f t="shared" si="293"/>
        <v>#N/A</v>
      </c>
      <c r="AC672" s="62" t="e">
        <f t="shared" si="303"/>
        <v>#N/A</v>
      </c>
      <c r="AD672" s="62" t="e">
        <f t="shared" si="304"/>
        <v>#N/A</v>
      </c>
      <c r="AE672" s="62" t="e">
        <f t="shared" si="305"/>
        <v>#N/A</v>
      </c>
      <c r="AF672" s="62" t="e">
        <f t="shared" si="306"/>
        <v>#N/A</v>
      </c>
      <c r="AG672" s="62">
        <f t="shared" si="307"/>
        <v>0</v>
      </c>
      <c r="AH672" s="62" t="str">
        <f t="shared" si="308"/>
        <v/>
      </c>
      <c r="AI672" s="62">
        <f t="shared" si="309"/>
        <v>0</v>
      </c>
      <c r="AJ672" s="62" t="e">
        <f t="shared" si="310"/>
        <v>#VALUE!</v>
      </c>
      <c r="AK672" s="62" t="e">
        <f t="shared" si="311"/>
        <v>#N/A</v>
      </c>
      <c r="AL672" s="62" t="e">
        <f t="shared" si="312"/>
        <v>#N/A</v>
      </c>
      <c r="AM672" s="62">
        <f t="shared" si="313"/>
        <v>0</v>
      </c>
      <c r="AN672" s="62">
        <f t="shared" si="314"/>
        <v>0</v>
      </c>
      <c r="AO672" s="62"/>
      <c r="AP672" s="62" t="e">
        <f t="shared" si="315"/>
        <v>#N/A</v>
      </c>
      <c r="AQ672" s="62" t="e">
        <f t="shared" si="316"/>
        <v>#VALUE!</v>
      </c>
      <c r="AR672" s="62" t="str">
        <f t="shared" si="317"/>
        <v/>
      </c>
      <c r="AS672" s="62">
        <f t="shared" si="318"/>
        <v>0</v>
      </c>
      <c r="AT672" s="62">
        <f t="shared" si="319"/>
        <v>0</v>
      </c>
      <c r="AU672" s="62">
        <f t="shared" si="320"/>
        <v>0</v>
      </c>
    </row>
    <row r="673" spans="1:47" x14ac:dyDescent="0.2">
      <c r="A673" s="46">
        <f t="shared" si="294"/>
        <v>0</v>
      </c>
      <c r="B673" s="62" t="e">
        <f t="shared" si="295"/>
        <v>#N/A</v>
      </c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2">
        <f t="shared" si="296"/>
        <v>0</v>
      </c>
      <c r="N673" s="60"/>
      <c r="O673" s="60"/>
      <c r="P673" s="60" t="e">
        <f t="shared" si="297"/>
        <v>#N/A</v>
      </c>
      <c r="Q673" s="178"/>
      <c r="R673" s="60"/>
      <c r="S673" s="60"/>
      <c r="T673" s="60"/>
      <c r="U673" s="46" t="e">
        <f t="shared" si="298"/>
        <v>#N/A</v>
      </c>
      <c r="V673" s="62" t="e">
        <f t="shared" si="299"/>
        <v>#N/A</v>
      </c>
      <c r="W673" s="62" t="e">
        <f t="shared" si="321"/>
        <v>#N/A</v>
      </c>
      <c r="X673" s="62" t="e">
        <f t="shared" si="300"/>
        <v>#N/A</v>
      </c>
      <c r="Y673" s="62" t="e">
        <f t="shared" si="301"/>
        <v>#N/A</v>
      </c>
      <c r="Z673" s="62" t="e">
        <f t="array" ref="Z673">_xlfn.IFS(H673=1,2,H673=3,1)</f>
        <v>#N/A</v>
      </c>
      <c r="AA673" s="62" t="e">
        <f t="shared" si="302"/>
        <v>#N/A</v>
      </c>
      <c r="AB673" s="62" t="e">
        <f t="shared" si="293"/>
        <v>#N/A</v>
      </c>
      <c r="AC673" s="62" t="e">
        <f t="shared" si="303"/>
        <v>#N/A</v>
      </c>
      <c r="AD673" s="62" t="e">
        <f t="shared" si="304"/>
        <v>#N/A</v>
      </c>
      <c r="AE673" s="62" t="e">
        <f t="shared" si="305"/>
        <v>#N/A</v>
      </c>
      <c r="AF673" s="62" t="e">
        <f t="shared" si="306"/>
        <v>#N/A</v>
      </c>
      <c r="AG673" s="62">
        <f t="shared" si="307"/>
        <v>0</v>
      </c>
      <c r="AH673" s="62" t="str">
        <f t="shared" si="308"/>
        <v/>
      </c>
      <c r="AI673" s="62">
        <f t="shared" si="309"/>
        <v>0</v>
      </c>
      <c r="AJ673" s="62" t="e">
        <f t="shared" si="310"/>
        <v>#VALUE!</v>
      </c>
      <c r="AK673" s="62" t="e">
        <f t="shared" si="311"/>
        <v>#N/A</v>
      </c>
      <c r="AL673" s="62" t="e">
        <f t="shared" si="312"/>
        <v>#N/A</v>
      </c>
      <c r="AM673" s="62">
        <f t="shared" si="313"/>
        <v>0</v>
      </c>
      <c r="AN673" s="62">
        <f t="shared" si="314"/>
        <v>0</v>
      </c>
      <c r="AO673" s="62"/>
      <c r="AP673" s="62" t="e">
        <f t="shared" si="315"/>
        <v>#N/A</v>
      </c>
      <c r="AQ673" s="62" t="e">
        <f t="shared" si="316"/>
        <v>#VALUE!</v>
      </c>
      <c r="AR673" s="62" t="str">
        <f t="shared" si="317"/>
        <v/>
      </c>
      <c r="AS673" s="62">
        <f t="shared" si="318"/>
        <v>0</v>
      </c>
      <c r="AT673" s="62">
        <f t="shared" si="319"/>
        <v>0</v>
      </c>
      <c r="AU673" s="62">
        <f t="shared" si="320"/>
        <v>0</v>
      </c>
    </row>
    <row r="674" spans="1:47" x14ac:dyDescent="0.2">
      <c r="A674" s="46">
        <f t="shared" si="294"/>
        <v>0</v>
      </c>
      <c r="B674" s="62" t="e">
        <f t="shared" si="295"/>
        <v>#N/A</v>
      </c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2">
        <f t="shared" si="296"/>
        <v>0</v>
      </c>
      <c r="N674" s="60"/>
      <c r="O674" s="60"/>
      <c r="P674" s="60" t="e">
        <f t="shared" si="297"/>
        <v>#N/A</v>
      </c>
      <c r="Q674" s="178"/>
      <c r="R674" s="60"/>
      <c r="S674" s="60"/>
      <c r="T674" s="60"/>
      <c r="U674" s="46" t="e">
        <f t="shared" si="298"/>
        <v>#N/A</v>
      </c>
      <c r="V674" s="62" t="e">
        <f t="shared" si="299"/>
        <v>#N/A</v>
      </c>
      <c r="W674" s="62" t="e">
        <f t="shared" si="321"/>
        <v>#N/A</v>
      </c>
      <c r="X674" s="62" t="e">
        <f t="shared" si="300"/>
        <v>#N/A</v>
      </c>
      <c r="Y674" s="62" t="e">
        <f t="shared" si="301"/>
        <v>#N/A</v>
      </c>
      <c r="Z674" s="62" t="e">
        <f t="array" ref="Z674">_xlfn.IFS(H674=1,2,H674=3,1)</f>
        <v>#N/A</v>
      </c>
      <c r="AA674" s="62" t="e">
        <f t="shared" si="302"/>
        <v>#N/A</v>
      </c>
      <c r="AB674" s="62" t="e">
        <f t="shared" si="293"/>
        <v>#N/A</v>
      </c>
      <c r="AC674" s="62" t="e">
        <f t="shared" si="303"/>
        <v>#N/A</v>
      </c>
      <c r="AD674" s="62" t="e">
        <f t="shared" si="304"/>
        <v>#N/A</v>
      </c>
      <c r="AE674" s="62" t="e">
        <f t="shared" si="305"/>
        <v>#N/A</v>
      </c>
      <c r="AF674" s="62" t="e">
        <f t="shared" si="306"/>
        <v>#N/A</v>
      </c>
      <c r="AG674" s="62">
        <f t="shared" si="307"/>
        <v>0</v>
      </c>
      <c r="AH674" s="62" t="str">
        <f t="shared" si="308"/>
        <v/>
      </c>
      <c r="AI674" s="62">
        <f t="shared" si="309"/>
        <v>0</v>
      </c>
      <c r="AJ674" s="62" t="e">
        <f t="shared" si="310"/>
        <v>#VALUE!</v>
      </c>
      <c r="AK674" s="62" t="e">
        <f t="shared" si="311"/>
        <v>#N/A</v>
      </c>
      <c r="AL674" s="62" t="e">
        <f t="shared" si="312"/>
        <v>#N/A</v>
      </c>
      <c r="AM674" s="62">
        <f t="shared" si="313"/>
        <v>0</v>
      </c>
      <c r="AN674" s="62">
        <f t="shared" si="314"/>
        <v>0</v>
      </c>
      <c r="AO674" s="62"/>
      <c r="AP674" s="62" t="e">
        <f t="shared" si="315"/>
        <v>#N/A</v>
      </c>
      <c r="AQ674" s="62" t="e">
        <f t="shared" si="316"/>
        <v>#VALUE!</v>
      </c>
      <c r="AR674" s="62" t="str">
        <f t="shared" si="317"/>
        <v/>
      </c>
      <c r="AS674" s="62">
        <f t="shared" si="318"/>
        <v>0</v>
      </c>
      <c r="AT674" s="62">
        <f t="shared" si="319"/>
        <v>0</v>
      </c>
      <c r="AU674" s="62">
        <f t="shared" si="320"/>
        <v>0</v>
      </c>
    </row>
    <row r="675" spans="1:47" x14ac:dyDescent="0.2">
      <c r="A675" s="46">
        <f t="shared" si="294"/>
        <v>0</v>
      </c>
      <c r="B675" s="62" t="e">
        <f t="shared" si="295"/>
        <v>#N/A</v>
      </c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2">
        <f t="shared" si="296"/>
        <v>0</v>
      </c>
      <c r="N675" s="60"/>
      <c r="O675" s="60"/>
      <c r="P675" s="60" t="e">
        <f t="shared" si="297"/>
        <v>#N/A</v>
      </c>
      <c r="Q675" s="178"/>
      <c r="R675" s="60"/>
      <c r="S675" s="60"/>
      <c r="T675" s="60"/>
      <c r="U675" s="46" t="e">
        <f t="shared" si="298"/>
        <v>#N/A</v>
      </c>
      <c r="V675" s="62" t="e">
        <f t="shared" si="299"/>
        <v>#N/A</v>
      </c>
      <c r="W675" s="62" t="e">
        <f t="shared" si="321"/>
        <v>#N/A</v>
      </c>
      <c r="X675" s="62" t="e">
        <f t="shared" si="300"/>
        <v>#N/A</v>
      </c>
      <c r="Y675" s="62" t="e">
        <f t="shared" si="301"/>
        <v>#N/A</v>
      </c>
      <c r="Z675" s="62" t="e">
        <f t="array" ref="Z675">_xlfn.IFS(H675=1,2,H675=3,1)</f>
        <v>#N/A</v>
      </c>
      <c r="AA675" s="62" t="e">
        <f t="shared" si="302"/>
        <v>#N/A</v>
      </c>
      <c r="AB675" s="62" t="e">
        <f t="shared" si="293"/>
        <v>#N/A</v>
      </c>
      <c r="AC675" s="62" t="e">
        <f t="shared" si="303"/>
        <v>#N/A</v>
      </c>
      <c r="AD675" s="62" t="e">
        <f t="shared" si="304"/>
        <v>#N/A</v>
      </c>
      <c r="AE675" s="62" t="e">
        <f t="shared" si="305"/>
        <v>#N/A</v>
      </c>
      <c r="AF675" s="62" t="e">
        <f t="shared" si="306"/>
        <v>#N/A</v>
      </c>
      <c r="AG675" s="62">
        <f t="shared" si="307"/>
        <v>0</v>
      </c>
      <c r="AH675" s="62" t="str">
        <f t="shared" si="308"/>
        <v/>
      </c>
      <c r="AI675" s="62">
        <f t="shared" si="309"/>
        <v>0</v>
      </c>
      <c r="AJ675" s="62" t="e">
        <f t="shared" si="310"/>
        <v>#VALUE!</v>
      </c>
      <c r="AK675" s="62" t="e">
        <f t="shared" si="311"/>
        <v>#N/A</v>
      </c>
      <c r="AL675" s="62" t="e">
        <f t="shared" si="312"/>
        <v>#N/A</v>
      </c>
      <c r="AM675" s="62">
        <f t="shared" si="313"/>
        <v>0</v>
      </c>
      <c r="AN675" s="62">
        <f t="shared" si="314"/>
        <v>0</v>
      </c>
      <c r="AO675" s="62"/>
      <c r="AP675" s="62" t="e">
        <f t="shared" si="315"/>
        <v>#N/A</v>
      </c>
      <c r="AQ675" s="62" t="e">
        <f t="shared" si="316"/>
        <v>#VALUE!</v>
      </c>
      <c r="AR675" s="62" t="str">
        <f t="shared" si="317"/>
        <v/>
      </c>
      <c r="AS675" s="62">
        <f t="shared" si="318"/>
        <v>0</v>
      </c>
      <c r="AT675" s="62">
        <f t="shared" si="319"/>
        <v>0</v>
      </c>
      <c r="AU675" s="62">
        <f t="shared" si="320"/>
        <v>0</v>
      </c>
    </row>
    <row r="676" spans="1:47" x14ac:dyDescent="0.2">
      <c r="A676" s="46">
        <f t="shared" si="294"/>
        <v>0</v>
      </c>
      <c r="B676" s="62" t="e">
        <f t="shared" si="295"/>
        <v>#N/A</v>
      </c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2">
        <f t="shared" si="296"/>
        <v>0</v>
      </c>
      <c r="N676" s="60"/>
      <c r="O676" s="60"/>
      <c r="P676" s="60" t="e">
        <f t="shared" si="297"/>
        <v>#N/A</v>
      </c>
      <c r="Q676" s="178"/>
      <c r="R676" s="60"/>
      <c r="S676" s="60"/>
      <c r="T676" s="60"/>
      <c r="U676" s="46" t="e">
        <f t="shared" si="298"/>
        <v>#N/A</v>
      </c>
      <c r="V676" s="62" t="e">
        <f t="shared" si="299"/>
        <v>#N/A</v>
      </c>
      <c r="W676" s="62" t="e">
        <f t="shared" si="321"/>
        <v>#N/A</v>
      </c>
      <c r="X676" s="62" t="e">
        <f t="shared" si="300"/>
        <v>#N/A</v>
      </c>
      <c r="Y676" s="62" t="e">
        <f t="shared" si="301"/>
        <v>#N/A</v>
      </c>
      <c r="Z676" s="62" t="e">
        <f t="array" ref="Z676">_xlfn.IFS(H676=1,2,H676=3,1)</f>
        <v>#N/A</v>
      </c>
      <c r="AA676" s="62" t="e">
        <f t="shared" si="302"/>
        <v>#N/A</v>
      </c>
      <c r="AB676" s="62" t="e">
        <f t="shared" si="293"/>
        <v>#N/A</v>
      </c>
      <c r="AC676" s="62" t="e">
        <f t="shared" si="303"/>
        <v>#N/A</v>
      </c>
      <c r="AD676" s="62" t="e">
        <f t="shared" si="304"/>
        <v>#N/A</v>
      </c>
      <c r="AE676" s="62" t="e">
        <f t="shared" si="305"/>
        <v>#N/A</v>
      </c>
      <c r="AF676" s="62" t="e">
        <f t="shared" si="306"/>
        <v>#N/A</v>
      </c>
      <c r="AG676" s="62">
        <f t="shared" si="307"/>
        <v>0</v>
      </c>
      <c r="AH676" s="62" t="str">
        <f t="shared" si="308"/>
        <v/>
      </c>
      <c r="AI676" s="62">
        <f t="shared" si="309"/>
        <v>0</v>
      </c>
      <c r="AJ676" s="62" t="e">
        <f t="shared" si="310"/>
        <v>#VALUE!</v>
      </c>
      <c r="AK676" s="62" t="e">
        <f t="shared" si="311"/>
        <v>#N/A</v>
      </c>
      <c r="AL676" s="62" t="e">
        <f t="shared" si="312"/>
        <v>#N/A</v>
      </c>
      <c r="AM676" s="62">
        <f t="shared" si="313"/>
        <v>0</v>
      </c>
      <c r="AN676" s="62">
        <f t="shared" si="314"/>
        <v>0</v>
      </c>
      <c r="AO676" s="62"/>
      <c r="AP676" s="62" t="e">
        <f t="shared" si="315"/>
        <v>#N/A</v>
      </c>
      <c r="AQ676" s="62" t="e">
        <f t="shared" si="316"/>
        <v>#VALUE!</v>
      </c>
      <c r="AR676" s="62" t="str">
        <f t="shared" si="317"/>
        <v/>
      </c>
      <c r="AS676" s="62">
        <f t="shared" si="318"/>
        <v>0</v>
      </c>
      <c r="AT676" s="62">
        <f t="shared" si="319"/>
        <v>0</v>
      </c>
      <c r="AU676" s="62">
        <f t="shared" si="320"/>
        <v>0</v>
      </c>
    </row>
    <row r="677" spans="1:47" x14ac:dyDescent="0.2">
      <c r="A677" s="46">
        <f t="shared" si="294"/>
        <v>0</v>
      </c>
      <c r="B677" s="62" t="e">
        <f t="shared" si="295"/>
        <v>#N/A</v>
      </c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2">
        <f t="shared" si="296"/>
        <v>0</v>
      </c>
      <c r="N677" s="60"/>
      <c r="O677" s="60"/>
      <c r="P677" s="60" t="e">
        <f t="shared" si="297"/>
        <v>#N/A</v>
      </c>
      <c r="Q677" s="178"/>
      <c r="R677" s="60"/>
      <c r="S677" s="60"/>
      <c r="T677" s="60"/>
      <c r="U677" s="46" t="e">
        <f t="shared" si="298"/>
        <v>#N/A</v>
      </c>
      <c r="V677" s="62" t="e">
        <f t="shared" si="299"/>
        <v>#N/A</v>
      </c>
      <c r="W677" s="62" t="e">
        <f t="shared" si="321"/>
        <v>#N/A</v>
      </c>
      <c r="X677" s="62" t="e">
        <f t="shared" si="300"/>
        <v>#N/A</v>
      </c>
      <c r="Y677" s="62" t="e">
        <f t="shared" si="301"/>
        <v>#N/A</v>
      </c>
      <c r="Z677" s="62" t="e">
        <f t="array" ref="Z677">_xlfn.IFS(H677=1,2,H677=3,1)</f>
        <v>#N/A</v>
      </c>
      <c r="AA677" s="62" t="e">
        <f t="shared" si="302"/>
        <v>#N/A</v>
      </c>
      <c r="AB677" s="62" t="e">
        <f t="shared" si="293"/>
        <v>#N/A</v>
      </c>
      <c r="AC677" s="62" t="e">
        <f t="shared" si="303"/>
        <v>#N/A</v>
      </c>
      <c r="AD677" s="62" t="e">
        <f t="shared" si="304"/>
        <v>#N/A</v>
      </c>
      <c r="AE677" s="62" t="e">
        <f t="shared" si="305"/>
        <v>#N/A</v>
      </c>
      <c r="AF677" s="62" t="e">
        <f t="shared" si="306"/>
        <v>#N/A</v>
      </c>
      <c r="AG677" s="62">
        <f t="shared" si="307"/>
        <v>0</v>
      </c>
      <c r="AH677" s="62" t="str">
        <f t="shared" si="308"/>
        <v/>
      </c>
      <c r="AI677" s="62">
        <f t="shared" si="309"/>
        <v>0</v>
      </c>
      <c r="AJ677" s="62" t="e">
        <f t="shared" si="310"/>
        <v>#VALUE!</v>
      </c>
      <c r="AK677" s="62" t="e">
        <f t="shared" si="311"/>
        <v>#N/A</v>
      </c>
      <c r="AL677" s="62" t="e">
        <f t="shared" si="312"/>
        <v>#N/A</v>
      </c>
      <c r="AM677" s="62">
        <f t="shared" si="313"/>
        <v>0</v>
      </c>
      <c r="AN677" s="62">
        <f t="shared" si="314"/>
        <v>0</v>
      </c>
      <c r="AO677" s="62"/>
      <c r="AP677" s="62" t="e">
        <f t="shared" si="315"/>
        <v>#N/A</v>
      </c>
      <c r="AQ677" s="62" t="e">
        <f t="shared" si="316"/>
        <v>#VALUE!</v>
      </c>
      <c r="AR677" s="62" t="str">
        <f t="shared" si="317"/>
        <v/>
      </c>
      <c r="AS677" s="62">
        <f t="shared" si="318"/>
        <v>0</v>
      </c>
      <c r="AT677" s="62">
        <f t="shared" si="319"/>
        <v>0</v>
      </c>
      <c r="AU677" s="62">
        <f t="shared" si="320"/>
        <v>0</v>
      </c>
    </row>
    <row r="678" spans="1:47" x14ac:dyDescent="0.2">
      <c r="A678" s="46">
        <f t="shared" si="294"/>
        <v>0</v>
      </c>
      <c r="B678" s="62" t="e">
        <f t="shared" si="295"/>
        <v>#N/A</v>
      </c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2">
        <f t="shared" si="296"/>
        <v>0</v>
      </c>
      <c r="N678" s="60"/>
      <c r="O678" s="60"/>
      <c r="P678" s="60" t="e">
        <f t="shared" si="297"/>
        <v>#N/A</v>
      </c>
      <c r="Q678" s="178"/>
      <c r="R678" s="60"/>
      <c r="S678" s="60"/>
      <c r="T678" s="60"/>
      <c r="U678" s="46" t="e">
        <f t="shared" si="298"/>
        <v>#N/A</v>
      </c>
      <c r="V678" s="62" t="e">
        <f t="shared" si="299"/>
        <v>#N/A</v>
      </c>
      <c r="W678" s="62" t="e">
        <f t="shared" si="321"/>
        <v>#N/A</v>
      </c>
      <c r="X678" s="62" t="e">
        <f t="shared" si="300"/>
        <v>#N/A</v>
      </c>
      <c r="Y678" s="62" t="e">
        <f t="shared" si="301"/>
        <v>#N/A</v>
      </c>
      <c r="Z678" s="62" t="e">
        <f t="array" ref="Z678">_xlfn.IFS(H678=1,2,H678=3,1)</f>
        <v>#N/A</v>
      </c>
      <c r="AA678" s="62" t="e">
        <f t="shared" si="302"/>
        <v>#N/A</v>
      </c>
      <c r="AB678" s="62" t="e">
        <f t="shared" si="293"/>
        <v>#N/A</v>
      </c>
      <c r="AC678" s="62" t="e">
        <f t="shared" si="303"/>
        <v>#N/A</v>
      </c>
      <c r="AD678" s="62" t="e">
        <f t="shared" si="304"/>
        <v>#N/A</v>
      </c>
      <c r="AE678" s="62" t="e">
        <f t="shared" si="305"/>
        <v>#N/A</v>
      </c>
      <c r="AF678" s="62" t="e">
        <f t="shared" si="306"/>
        <v>#N/A</v>
      </c>
      <c r="AG678" s="62">
        <f t="shared" si="307"/>
        <v>0</v>
      </c>
      <c r="AH678" s="62" t="str">
        <f t="shared" si="308"/>
        <v/>
      </c>
      <c r="AI678" s="62">
        <f t="shared" si="309"/>
        <v>0</v>
      </c>
      <c r="AJ678" s="62" t="e">
        <f t="shared" si="310"/>
        <v>#VALUE!</v>
      </c>
      <c r="AK678" s="62" t="e">
        <f t="shared" si="311"/>
        <v>#N/A</v>
      </c>
      <c r="AL678" s="62" t="e">
        <f t="shared" si="312"/>
        <v>#N/A</v>
      </c>
      <c r="AM678" s="62">
        <f t="shared" si="313"/>
        <v>0</v>
      </c>
      <c r="AN678" s="62">
        <f t="shared" si="314"/>
        <v>0</v>
      </c>
      <c r="AO678" s="62"/>
      <c r="AP678" s="62" t="e">
        <f t="shared" si="315"/>
        <v>#N/A</v>
      </c>
      <c r="AQ678" s="62" t="e">
        <f t="shared" si="316"/>
        <v>#VALUE!</v>
      </c>
      <c r="AR678" s="62" t="str">
        <f t="shared" si="317"/>
        <v/>
      </c>
      <c r="AS678" s="62">
        <f t="shared" si="318"/>
        <v>0</v>
      </c>
      <c r="AT678" s="62">
        <f t="shared" si="319"/>
        <v>0</v>
      </c>
      <c r="AU678" s="62">
        <f t="shared" si="320"/>
        <v>0</v>
      </c>
    </row>
    <row r="679" spans="1:47" x14ac:dyDescent="0.2">
      <c r="A679" s="46">
        <f t="shared" si="294"/>
        <v>0</v>
      </c>
      <c r="B679" s="62" t="e">
        <f t="shared" si="295"/>
        <v>#N/A</v>
      </c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2">
        <f t="shared" si="296"/>
        <v>0</v>
      </c>
      <c r="N679" s="60"/>
      <c r="O679" s="60"/>
      <c r="P679" s="60" t="e">
        <f t="shared" si="297"/>
        <v>#N/A</v>
      </c>
      <c r="Q679" s="178"/>
      <c r="R679" s="60"/>
      <c r="S679" s="60"/>
      <c r="T679" s="60"/>
      <c r="U679" s="46" t="e">
        <f t="shared" si="298"/>
        <v>#N/A</v>
      </c>
      <c r="V679" s="62" t="e">
        <f t="shared" si="299"/>
        <v>#N/A</v>
      </c>
      <c r="W679" s="62" t="e">
        <f t="shared" si="321"/>
        <v>#N/A</v>
      </c>
      <c r="X679" s="62" t="e">
        <f t="shared" si="300"/>
        <v>#N/A</v>
      </c>
      <c r="Y679" s="62" t="e">
        <f t="shared" si="301"/>
        <v>#N/A</v>
      </c>
      <c r="Z679" s="62" t="e">
        <f t="array" ref="Z679">_xlfn.IFS(H679=1,2,H679=3,1)</f>
        <v>#N/A</v>
      </c>
      <c r="AA679" s="62" t="e">
        <f t="shared" si="302"/>
        <v>#N/A</v>
      </c>
      <c r="AB679" s="62" t="e">
        <f t="shared" si="293"/>
        <v>#N/A</v>
      </c>
      <c r="AC679" s="62" t="e">
        <f t="shared" si="303"/>
        <v>#N/A</v>
      </c>
      <c r="AD679" s="62" t="e">
        <f t="shared" si="304"/>
        <v>#N/A</v>
      </c>
      <c r="AE679" s="62" t="e">
        <f t="shared" si="305"/>
        <v>#N/A</v>
      </c>
      <c r="AF679" s="62" t="e">
        <f t="shared" si="306"/>
        <v>#N/A</v>
      </c>
      <c r="AG679" s="62">
        <f t="shared" si="307"/>
        <v>0</v>
      </c>
      <c r="AH679" s="62" t="str">
        <f t="shared" si="308"/>
        <v/>
      </c>
      <c r="AI679" s="62">
        <f t="shared" si="309"/>
        <v>0</v>
      </c>
      <c r="AJ679" s="62" t="e">
        <f t="shared" si="310"/>
        <v>#VALUE!</v>
      </c>
      <c r="AK679" s="62" t="e">
        <f t="shared" si="311"/>
        <v>#N/A</v>
      </c>
      <c r="AL679" s="62" t="e">
        <f t="shared" si="312"/>
        <v>#N/A</v>
      </c>
      <c r="AM679" s="62">
        <f t="shared" si="313"/>
        <v>0</v>
      </c>
      <c r="AN679" s="62">
        <f t="shared" si="314"/>
        <v>0</v>
      </c>
      <c r="AO679" s="62"/>
      <c r="AP679" s="62" t="e">
        <f t="shared" si="315"/>
        <v>#N/A</v>
      </c>
      <c r="AQ679" s="62" t="e">
        <f t="shared" si="316"/>
        <v>#VALUE!</v>
      </c>
      <c r="AR679" s="62" t="str">
        <f t="shared" si="317"/>
        <v/>
      </c>
      <c r="AS679" s="62">
        <f t="shared" si="318"/>
        <v>0</v>
      </c>
      <c r="AT679" s="62">
        <f t="shared" si="319"/>
        <v>0</v>
      </c>
      <c r="AU679" s="62">
        <f t="shared" si="320"/>
        <v>0</v>
      </c>
    </row>
    <row r="680" spans="1:47" x14ac:dyDescent="0.2">
      <c r="A680" s="46">
        <f t="shared" si="294"/>
        <v>0</v>
      </c>
      <c r="B680" s="62" t="e">
        <f t="shared" si="295"/>
        <v>#N/A</v>
      </c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2">
        <f t="shared" si="296"/>
        <v>0</v>
      </c>
      <c r="N680" s="60"/>
      <c r="O680" s="60"/>
      <c r="P680" s="60" t="e">
        <f t="shared" si="297"/>
        <v>#N/A</v>
      </c>
      <c r="Q680" s="178"/>
      <c r="R680" s="60"/>
      <c r="S680" s="60"/>
      <c r="T680" s="60"/>
      <c r="U680" s="46" t="e">
        <f t="shared" si="298"/>
        <v>#N/A</v>
      </c>
      <c r="V680" s="62" t="e">
        <f t="shared" si="299"/>
        <v>#N/A</v>
      </c>
      <c r="W680" s="62" t="e">
        <f t="shared" si="321"/>
        <v>#N/A</v>
      </c>
      <c r="X680" s="62" t="e">
        <f t="shared" si="300"/>
        <v>#N/A</v>
      </c>
      <c r="Y680" s="62" t="e">
        <f t="shared" si="301"/>
        <v>#N/A</v>
      </c>
      <c r="Z680" s="62" t="e">
        <f t="array" ref="Z680">_xlfn.IFS(H680=1,2,H680=3,1)</f>
        <v>#N/A</v>
      </c>
      <c r="AA680" s="62" t="e">
        <f t="shared" si="302"/>
        <v>#N/A</v>
      </c>
      <c r="AB680" s="62" t="e">
        <f t="shared" si="293"/>
        <v>#N/A</v>
      </c>
      <c r="AC680" s="62" t="e">
        <f t="shared" si="303"/>
        <v>#N/A</v>
      </c>
      <c r="AD680" s="62" t="e">
        <f t="shared" si="304"/>
        <v>#N/A</v>
      </c>
      <c r="AE680" s="62" t="e">
        <f t="shared" si="305"/>
        <v>#N/A</v>
      </c>
      <c r="AF680" s="62" t="e">
        <f t="shared" si="306"/>
        <v>#N/A</v>
      </c>
      <c r="AG680" s="62">
        <f t="shared" si="307"/>
        <v>0</v>
      </c>
      <c r="AH680" s="62" t="str">
        <f t="shared" si="308"/>
        <v/>
      </c>
      <c r="AI680" s="62">
        <f t="shared" si="309"/>
        <v>0</v>
      </c>
      <c r="AJ680" s="62" t="e">
        <f t="shared" si="310"/>
        <v>#VALUE!</v>
      </c>
      <c r="AK680" s="62" t="e">
        <f t="shared" si="311"/>
        <v>#N/A</v>
      </c>
      <c r="AL680" s="62" t="e">
        <f t="shared" si="312"/>
        <v>#N/A</v>
      </c>
      <c r="AM680" s="62">
        <f t="shared" si="313"/>
        <v>0</v>
      </c>
      <c r="AN680" s="62">
        <f t="shared" si="314"/>
        <v>0</v>
      </c>
      <c r="AO680" s="62"/>
      <c r="AP680" s="62" t="e">
        <f t="shared" si="315"/>
        <v>#N/A</v>
      </c>
      <c r="AQ680" s="62" t="e">
        <f t="shared" si="316"/>
        <v>#VALUE!</v>
      </c>
      <c r="AR680" s="62" t="str">
        <f t="shared" si="317"/>
        <v/>
      </c>
      <c r="AS680" s="62">
        <f t="shared" si="318"/>
        <v>0</v>
      </c>
      <c r="AT680" s="62">
        <f t="shared" si="319"/>
        <v>0</v>
      </c>
      <c r="AU680" s="62">
        <f t="shared" si="320"/>
        <v>0</v>
      </c>
    </row>
    <row r="681" spans="1:47" x14ac:dyDescent="0.2">
      <c r="A681" s="46">
        <f t="shared" si="294"/>
        <v>0</v>
      </c>
      <c r="B681" s="62" t="e">
        <f t="shared" si="295"/>
        <v>#N/A</v>
      </c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2">
        <f t="shared" si="296"/>
        <v>0</v>
      </c>
      <c r="N681" s="60"/>
      <c r="O681" s="60"/>
      <c r="P681" s="60" t="e">
        <f t="shared" si="297"/>
        <v>#N/A</v>
      </c>
      <c r="Q681" s="178"/>
      <c r="R681" s="60"/>
      <c r="S681" s="60"/>
      <c r="T681" s="60"/>
      <c r="U681" s="46" t="e">
        <f t="shared" si="298"/>
        <v>#N/A</v>
      </c>
      <c r="V681" s="62" t="e">
        <f t="shared" si="299"/>
        <v>#N/A</v>
      </c>
      <c r="W681" s="62" t="e">
        <f t="shared" si="321"/>
        <v>#N/A</v>
      </c>
      <c r="X681" s="62" t="e">
        <f t="shared" si="300"/>
        <v>#N/A</v>
      </c>
      <c r="Y681" s="62" t="e">
        <f t="shared" si="301"/>
        <v>#N/A</v>
      </c>
      <c r="Z681" s="62" t="e">
        <f t="array" ref="Z681">_xlfn.IFS(H681=1,2,H681=3,1)</f>
        <v>#N/A</v>
      </c>
      <c r="AA681" s="62" t="e">
        <f t="shared" si="302"/>
        <v>#N/A</v>
      </c>
      <c r="AB681" s="62" t="e">
        <f t="shared" si="293"/>
        <v>#N/A</v>
      </c>
      <c r="AC681" s="62" t="e">
        <f t="shared" si="303"/>
        <v>#N/A</v>
      </c>
      <c r="AD681" s="62" t="e">
        <f t="shared" si="304"/>
        <v>#N/A</v>
      </c>
      <c r="AE681" s="62" t="e">
        <f t="shared" si="305"/>
        <v>#N/A</v>
      </c>
      <c r="AF681" s="62" t="e">
        <f t="shared" si="306"/>
        <v>#N/A</v>
      </c>
      <c r="AG681" s="62">
        <f t="shared" si="307"/>
        <v>0</v>
      </c>
      <c r="AH681" s="62" t="str">
        <f t="shared" si="308"/>
        <v/>
      </c>
      <c r="AI681" s="62">
        <f t="shared" si="309"/>
        <v>0</v>
      </c>
      <c r="AJ681" s="62" t="e">
        <f t="shared" si="310"/>
        <v>#VALUE!</v>
      </c>
      <c r="AK681" s="62" t="e">
        <f t="shared" si="311"/>
        <v>#N/A</v>
      </c>
      <c r="AL681" s="62" t="e">
        <f t="shared" si="312"/>
        <v>#N/A</v>
      </c>
      <c r="AM681" s="62">
        <f t="shared" si="313"/>
        <v>0</v>
      </c>
      <c r="AN681" s="62">
        <f t="shared" si="314"/>
        <v>0</v>
      </c>
      <c r="AO681" s="62"/>
      <c r="AP681" s="62" t="e">
        <f t="shared" si="315"/>
        <v>#N/A</v>
      </c>
      <c r="AQ681" s="62" t="e">
        <f t="shared" si="316"/>
        <v>#VALUE!</v>
      </c>
      <c r="AR681" s="62" t="str">
        <f t="shared" si="317"/>
        <v/>
      </c>
      <c r="AS681" s="62">
        <f t="shared" si="318"/>
        <v>0</v>
      </c>
      <c r="AT681" s="62">
        <f t="shared" si="319"/>
        <v>0</v>
      </c>
      <c r="AU681" s="62">
        <f t="shared" si="320"/>
        <v>0</v>
      </c>
    </row>
    <row r="682" spans="1:47" x14ac:dyDescent="0.2">
      <c r="A682" s="46">
        <f t="shared" si="294"/>
        <v>0</v>
      </c>
      <c r="B682" s="62" t="e">
        <f t="shared" si="295"/>
        <v>#N/A</v>
      </c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2">
        <f t="shared" si="296"/>
        <v>0</v>
      </c>
      <c r="N682" s="60"/>
      <c r="O682" s="60"/>
      <c r="P682" s="60" t="e">
        <f t="shared" si="297"/>
        <v>#N/A</v>
      </c>
      <c r="Q682" s="178"/>
      <c r="R682" s="60"/>
      <c r="S682" s="60"/>
      <c r="T682" s="60"/>
      <c r="U682" s="46" t="e">
        <f t="shared" si="298"/>
        <v>#N/A</v>
      </c>
      <c r="V682" s="62" t="e">
        <f t="shared" si="299"/>
        <v>#N/A</v>
      </c>
      <c r="W682" s="62" t="e">
        <f t="shared" si="321"/>
        <v>#N/A</v>
      </c>
      <c r="X682" s="62" t="e">
        <f t="shared" si="300"/>
        <v>#N/A</v>
      </c>
      <c r="Y682" s="62" t="e">
        <f t="shared" si="301"/>
        <v>#N/A</v>
      </c>
      <c r="Z682" s="62" t="e">
        <f t="array" ref="Z682">_xlfn.IFS(H682=1,2,H682=3,1)</f>
        <v>#N/A</v>
      </c>
      <c r="AA682" s="62" t="e">
        <f t="shared" si="302"/>
        <v>#N/A</v>
      </c>
      <c r="AB682" s="62" t="e">
        <f t="shared" si="293"/>
        <v>#N/A</v>
      </c>
      <c r="AC682" s="62" t="e">
        <f t="shared" si="303"/>
        <v>#N/A</v>
      </c>
      <c r="AD682" s="62" t="e">
        <f t="shared" si="304"/>
        <v>#N/A</v>
      </c>
      <c r="AE682" s="62" t="e">
        <f t="shared" si="305"/>
        <v>#N/A</v>
      </c>
      <c r="AF682" s="62" t="e">
        <f t="shared" si="306"/>
        <v>#N/A</v>
      </c>
      <c r="AG682" s="62">
        <f t="shared" si="307"/>
        <v>0</v>
      </c>
      <c r="AH682" s="62" t="str">
        <f t="shared" si="308"/>
        <v/>
      </c>
      <c r="AI682" s="62">
        <f t="shared" si="309"/>
        <v>0</v>
      </c>
      <c r="AJ682" s="62" t="e">
        <f t="shared" si="310"/>
        <v>#VALUE!</v>
      </c>
      <c r="AK682" s="62" t="e">
        <f t="shared" si="311"/>
        <v>#N/A</v>
      </c>
      <c r="AL682" s="62" t="e">
        <f t="shared" si="312"/>
        <v>#N/A</v>
      </c>
      <c r="AM682" s="62">
        <f t="shared" si="313"/>
        <v>0</v>
      </c>
      <c r="AN682" s="62">
        <f t="shared" si="314"/>
        <v>0</v>
      </c>
      <c r="AO682" s="62"/>
      <c r="AP682" s="62" t="e">
        <f t="shared" si="315"/>
        <v>#N/A</v>
      </c>
      <c r="AQ682" s="62" t="e">
        <f t="shared" si="316"/>
        <v>#VALUE!</v>
      </c>
      <c r="AR682" s="62" t="str">
        <f t="shared" si="317"/>
        <v/>
      </c>
      <c r="AS682" s="62">
        <f t="shared" si="318"/>
        <v>0</v>
      </c>
      <c r="AT682" s="62">
        <f t="shared" si="319"/>
        <v>0</v>
      </c>
      <c r="AU682" s="62">
        <f t="shared" si="320"/>
        <v>0</v>
      </c>
    </row>
    <row r="683" spans="1:47" x14ac:dyDescent="0.2">
      <c r="A683" s="46">
        <f t="shared" si="294"/>
        <v>0</v>
      </c>
      <c r="B683" s="62" t="e">
        <f t="shared" si="295"/>
        <v>#N/A</v>
      </c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2">
        <f t="shared" si="296"/>
        <v>0</v>
      </c>
      <c r="N683" s="60"/>
      <c r="O683" s="60"/>
      <c r="P683" s="60" t="e">
        <f t="shared" si="297"/>
        <v>#N/A</v>
      </c>
      <c r="Q683" s="178"/>
      <c r="R683" s="60"/>
      <c r="S683" s="60"/>
      <c r="T683" s="60"/>
      <c r="U683" s="46" t="e">
        <f t="shared" si="298"/>
        <v>#N/A</v>
      </c>
      <c r="V683" s="62" t="e">
        <f t="shared" si="299"/>
        <v>#N/A</v>
      </c>
      <c r="W683" s="62" t="e">
        <f t="shared" si="321"/>
        <v>#N/A</v>
      </c>
      <c r="X683" s="62" t="e">
        <f t="shared" si="300"/>
        <v>#N/A</v>
      </c>
      <c r="Y683" s="62" t="e">
        <f t="shared" si="301"/>
        <v>#N/A</v>
      </c>
      <c r="Z683" s="62" t="e">
        <f t="array" ref="Z683">_xlfn.IFS(H683=1,2,H683=3,1)</f>
        <v>#N/A</v>
      </c>
      <c r="AA683" s="62" t="e">
        <f t="shared" si="302"/>
        <v>#N/A</v>
      </c>
      <c r="AB683" s="62" t="e">
        <f t="shared" si="293"/>
        <v>#N/A</v>
      </c>
      <c r="AC683" s="62" t="e">
        <f t="shared" si="303"/>
        <v>#N/A</v>
      </c>
      <c r="AD683" s="62" t="e">
        <f t="shared" si="304"/>
        <v>#N/A</v>
      </c>
      <c r="AE683" s="62" t="e">
        <f t="shared" si="305"/>
        <v>#N/A</v>
      </c>
      <c r="AF683" s="62" t="e">
        <f t="shared" si="306"/>
        <v>#N/A</v>
      </c>
      <c r="AG683" s="62">
        <f t="shared" si="307"/>
        <v>0</v>
      </c>
      <c r="AH683" s="62" t="str">
        <f t="shared" si="308"/>
        <v/>
      </c>
      <c r="AI683" s="62">
        <f t="shared" si="309"/>
        <v>0</v>
      </c>
      <c r="AJ683" s="62" t="e">
        <f t="shared" si="310"/>
        <v>#VALUE!</v>
      </c>
      <c r="AK683" s="62" t="e">
        <f t="shared" si="311"/>
        <v>#N/A</v>
      </c>
      <c r="AL683" s="62" t="e">
        <f t="shared" si="312"/>
        <v>#N/A</v>
      </c>
      <c r="AM683" s="62">
        <f t="shared" si="313"/>
        <v>0</v>
      </c>
      <c r="AN683" s="62">
        <f t="shared" si="314"/>
        <v>0</v>
      </c>
      <c r="AO683" s="62"/>
      <c r="AP683" s="62" t="e">
        <f t="shared" si="315"/>
        <v>#N/A</v>
      </c>
      <c r="AQ683" s="62" t="e">
        <f t="shared" si="316"/>
        <v>#VALUE!</v>
      </c>
      <c r="AR683" s="62" t="str">
        <f t="shared" si="317"/>
        <v/>
      </c>
      <c r="AS683" s="62">
        <f t="shared" si="318"/>
        <v>0</v>
      </c>
      <c r="AT683" s="62">
        <f t="shared" si="319"/>
        <v>0</v>
      </c>
      <c r="AU683" s="62">
        <f t="shared" si="320"/>
        <v>0</v>
      </c>
    </row>
    <row r="684" spans="1:47" x14ac:dyDescent="0.2">
      <c r="A684" s="46">
        <f t="shared" si="294"/>
        <v>0</v>
      </c>
      <c r="B684" s="62" t="e">
        <f t="shared" si="295"/>
        <v>#N/A</v>
      </c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2">
        <f t="shared" si="296"/>
        <v>0</v>
      </c>
      <c r="N684" s="60"/>
      <c r="O684" s="60"/>
      <c r="P684" s="60" t="e">
        <f t="shared" si="297"/>
        <v>#N/A</v>
      </c>
      <c r="Q684" s="178"/>
      <c r="R684" s="60"/>
      <c r="S684" s="60"/>
      <c r="T684" s="60"/>
      <c r="U684" s="46" t="e">
        <f t="shared" si="298"/>
        <v>#N/A</v>
      </c>
      <c r="V684" s="62" t="e">
        <f t="shared" si="299"/>
        <v>#N/A</v>
      </c>
      <c r="W684" s="62" t="e">
        <f t="shared" si="321"/>
        <v>#N/A</v>
      </c>
      <c r="X684" s="62" t="e">
        <f t="shared" si="300"/>
        <v>#N/A</v>
      </c>
      <c r="Y684" s="62" t="e">
        <f t="shared" si="301"/>
        <v>#N/A</v>
      </c>
      <c r="Z684" s="62" t="e">
        <f t="array" ref="Z684">_xlfn.IFS(H684=1,2,H684=3,1)</f>
        <v>#N/A</v>
      </c>
      <c r="AA684" s="62" t="e">
        <f t="shared" si="302"/>
        <v>#N/A</v>
      </c>
      <c r="AB684" s="62" t="e">
        <f t="shared" si="293"/>
        <v>#N/A</v>
      </c>
      <c r="AC684" s="62" t="e">
        <f t="shared" si="303"/>
        <v>#N/A</v>
      </c>
      <c r="AD684" s="62" t="e">
        <f t="shared" si="304"/>
        <v>#N/A</v>
      </c>
      <c r="AE684" s="62" t="e">
        <f t="shared" si="305"/>
        <v>#N/A</v>
      </c>
      <c r="AF684" s="62" t="e">
        <f t="shared" si="306"/>
        <v>#N/A</v>
      </c>
      <c r="AG684" s="62">
        <f t="shared" si="307"/>
        <v>0</v>
      </c>
      <c r="AH684" s="62" t="str">
        <f t="shared" si="308"/>
        <v/>
      </c>
      <c r="AI684" s="62">
        <f t="shared" si="309"/>
        <v>0</v>
      </c>
      <c r="AJ684" s="62" t="e">
        <f t="shared" si="310"/>
        <v>#VALUE!</v>
      </c>
      <c r="AK684" s="62" t="e">
        <f t="shared" si="311"/>
        <v>#N/A</v>
      </c>
      <c r="AL684" s="62" t="e">
        <f t="shared" si="312"/>
        <v>#N/A</v>
      </c>
      <c r="AM684" s="62">
        <f t="shared" si="313"/>
        <v>0</v>
      </c>
      <c r="AN684" s="62">
        <f t="shared" si="314"/>
        <v>0</v>
      </c>
      <c r="AO684" s="62"/>
      <c r="AP684" s="62" t="e">
        <f t="shared" si="315"/>
        <v>#N/A</v>
      </c>
      <c r="AQ684" s="62" t="e">
        <f t="shared" si="316"/>
        <v>#VALUE!</v>
      </c>
      <c r="AR684" s="62" t="str">
        <f t="shared" si="317"/>
        <v/>
      </c>
      <c r="AS684" s="62">
        <f t="shared" si="318"/>
        <v>0</v>
      </c>
      <c r="AT684" s="62">
        <f t="shared" si="319"/>
        <v>0</v>
      </c>
      <c r="AU684" s="62">
        <f t="shared" si="320"/>
        <v>0</v>
      </c>
    </row>
    <row r="685" spans="1:47" x14ac:dyDescent="0.2">
      <c r="A685" s="46">
        <f t="shared" si="294"/>
        <v>0</v>
      </c>
      <c r="B685" s="62" t="e">
        <f t="shared" si="295"/>
        <v>#N/A</v>
      </c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2">
        <f t="shared" si="296"/>
        <v>0</v>
      </c>
      <c r="N685" s="60"/>
      <c r="O685" s="60"/>
      <c r="P685" s="60" t="e">
        <f t="shared" si="297"/>
        <v>#N/A</v>
      </c>
      <c r="Q685" s="178"/>
      <c r="R685" s="60"/>
      <c r="S685" s="60"/>
      <c r="T685" s="60"/>
      <c r="U685" s="46" t="e">
        <f t="shared" si="298"/>
        <v>#N/A</v>
      </c>
      <c r="V685" s="62" t="e">
        <f t="shared" si="299"/>
        <v>#N/A</v>
      </c>
      <c r="W685" s="62" t="e">
        <f t="shared" si="321"/>
        <v>#N/A</v>
      </c>
      <c r="X685" s="62" t="e">
        <f t="shared" si="300"/>
        <v>#N/A</v>
      </c>
      <c r="Y685" s="62" t="e">
        <f t="shared" si="301"/>
        <v>#N/A</v>
      </c>
      <c r="Z685" s="62" t="e">
        <f t="array" ref="Z685">_xlfn.IFS(H685=1,2,H685=3,1)</f>
        <v>#N/A</v>
      </c>
      <c r="AA685" s="62" t="e">
        <f t="shared" si="302"/>
        <v>#N/A</v>
      </c>
      <c r="AB685" s="62" t="e">
        <f t="shared" si="293"/>
        <v>#N/A</v>
      </c>
      <c r="AC685" s="62" t="e">
        <f t="shared" si="303"/>
        <v>#N/A</v>
      </c>
      <c r="AD685" s="62" t="e">
        <f t="shared" si="304"/>
        <v>#N/A</v>
      </c>
      <c r="AE685" s="62" t="e">
        <f t="shared" si="305"/>
        <v>#N/A</v>
      </c>
      <c r="AF685" s="62" t="e">
        <f t="shared" si="306"/>
        <v>#N/A</v>
      </c>
      <c r="AG685" s="62">
        <f t="shared" si="307"/>
        <v>0</v>
      </c>
      <c r="AH685" s="62" t="str">
        <f t="shared" si="308"/>
        <v/>
      </c>
      <c r="AI685" s="62">
        <f t="shared" si="309"/>
        <v>0</v>
      </c>
      <c r="AJ685" s="62" t="e">
        <f t="shared" si="310"/>
        <v>#VALUE!</v>
      </c>
      <c r="AK685" s="62" t="e">
        <f t="shared" si="311"/>
        <v>#N/A</v>
      </c>
      <c r="AL685" s="62" t="e">
        <f t="shared" si="312"/>
        <v>#N/A</v>
      </c>
      <c r="AM685" s="62">
        <f t="shared" si="313"/>
        <v>0</v>
      </c>
      <c r="AN685" s="62">
        <f t="shared" si="314"/>
        <v>0</v>
      </c>
      <c r="AO685" s="62"/>
      <c r="AP685" s="62" t="e">
        <f t="shared" si="315"/>
        <v>#N/A</v>
      </c>
      <c r="AQ685" s="62" t="e">
        <f t="shared" si="316"/>
        <v>#VALUE!</v>
      </c>
      <c r="AR685" s="62" t="str">
        <f t="shared" si="317"/>
        <v/>
      </c>
      <c r="AS685" s="62">
        <f t="shared" si="318"/>
        <v>0</v>
      </c>
      <c r="AT685" s="62">
        <f t="shared" si="319"/>
        <v>0</v>
      </c>
      <c r="AU685" s="62">
        <f t="shared" si="320"/>
        <v>0</v>
      </c>
    </row>
    <row r="686" spans="1:47" x14ac:dyDescent="0.2">
      <c r="A686" s="46">
        <f t="shared" si="294"/>
        <v>0</v>
      </c>
      <c r="B686" s="62" t="e">
        <f t="shared" si="295"/>
        <v>#N/A</v>
      </c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2">
        <f t="shared" si="296"/>
        <v>0</v>
      </c>
      <c r="N686" s="60"/>
      <c r="O686" s="60"/>
      <c r="P686" s="60" t="e">
        <f t="shared" si="297"/>
        <v>#N/A</v>
      </c>
      <c r="Q686" s="178"/>
      <c r="R686" s="60"/>
      <c r="S686" s="60"/>
      <c r="T686" s="60"/>
      <c r="U686" s="46" t="e">
        <f t="shared" si="298"/>
        <v>#N/A</v>
      </c>
      <c r="V686" s="62" t="e">
        <f t="shared" si="299"/>
        <v>#N/A</v>
      </c>
      <c r="W686" s="62" t="e">
        <f t="shared" si="321"/>
        <v>#N/A</v>
      </c>
      <c r="X686" s="62" t="e">
        <f t="shared" si="300"/>
        <v>#N/A</v>
      </c>
      <c r="Y686" s="62" t="e">
        <f t="shared" si="301"/>
        <v>#N/A</v>
      </c>
      <c r="Z686" s="62" t="e">
        <f t="array" ref="Z686">_xlfn.IFS(H686=1,2,H686=3,1)</f>
        <v>#N/A</v>
      </c>
      <c r="AA686" s="62" t="e">
        <f t="shared" si="302"/>
        <v>#N/A</v>
      </c>
      <c r="AB686" s="62" t="e">
        <f t="shared" si="293"/>
        <v>#N/A</v>
      </c>
      <c r="AC686" s="62" t="e">
        <f t="shared" si="303"/>
        <v>#N/A</v>
      </c>
      <c r="AD686" s="62" t="e">
        <f t="shared" si="304"/>
        <v>#N/A</v>
      </c>
      <c r="AE686" s="62" t="e">
        <f t="shared" si="305"/>
        <v>#N/A</v>
      </c>
      <c r="AF686" s="62" t="e">
        <f t="shared" si="306"/>
        <v>#N/A</v>
      </c>
      <c r="AG686" s="62">
        <f t="shared" si="307"/>
        <v>0</v>
      </c>
      <c r="AH686" s="62" t="str">
        <f t="shared" si="308"/>
        <v/>
      </c>
      <c r="AI686" s="62">
        <f t="shared" si="309"/>
        <v>0</v>
      </c>
      <c r="AJ686" s="62" t="e">
        <f t="shared" si="310"/>
        <v>#VALUE!</v>
      </c>
      <c r="AK686" s="62" t="e">
        <f t="shared" si="311"/>
        <v>#N/A</v>
      </c>
      <c r="AL686" s="62" t="e">
        <f t="shared" si="312"/>
        <v>#N/A</v>
      </c>
      <c r="AM686" s="62">
        <f t="shared" si="313"/>
        <v>0</v>
      </c>
      <c r="AN686" s="62">
        <f t="shared" si="314"/>
        <v>0</v>
      </c>
      <c r="AO686" s="62"/>
      <c r="AP686" s="62" t="e">
        <f t="shared" si="315"/>
        <v>#N/A</v>
      </c>
      <c r="AQ686" s="62" t="e">
        <f t="shared" si="316"/>
        <v>#VALUE!</v>
      </c>
      <c r="AR686" s="62" t="str">
        <f t="shared" si="317"/>
        <v/>
      </c>
      <c r="AS686" s="62">
        <f t="shared" si="318"/>
        <v>0</v>
      </c>
      <c r="AT686" s="62">
        <f t="shared" si="319"/>
        <v>0</v>
      </c>
      <c r="AU686" s="62">
        <f t="shared" si="320"/>
        <v>0</v>
      </c>
    </row>
    <row r="687" spans="1:47" x14ac:dyDescent="0.2">
      <c r="A687" s="46">
        <f t="shared" si="294"/>
        <v>0</v>
      </c>
      <c r="B687" s="62" t="e">
        <f t="shared" si="295"/>
        <v>#N/A</v>
      </c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2">
        <f t="shared" si="296"/>
        <v>0</v>
      </c>
      <c r="N687" s="60"/>
      <c r="O687" s="60"/>
      <c r="P687" s="60" t="e">
        <f t="shared" si="297"/>
        <v>#N/A</v>
      </c>
      <c r="Q687" s="178"/>
      <c r="R687" s="60"/>
      <c r="S687" s="60"/>
      <c r="T687" s="60"/>
      <c r="U687" s="46" t="e">
        <f t="shared" si="298"/>
        <v>#N/A</v>
      </c>
      <c r="V687" s="62" t="e">
        <f t="shared" si="299"/>
        <v>#N/A</v>
      </c>
      <c r="W687" s="62" t="e">
        <f t="shared" si="321"/>
        <v>#N/A</v>
      </c>
      <c r="X687" s="62" t="e">
        <f t="shared" si="300"/>
        <v>#N/A</v>
      </c>
      <c r="Y687" s="62" t="e">
        <f t="shared" si="301"/>
        <v>#N/A</v>
      </c>
      <c r="Z687" s="62" t="e">
        <f t="array" ref="Z687">_xlfn.IFS(H687=1,2,H687=3,1)</f>
        <v>#N/A</v>
      </c>
      <c r="AA687" s="62" t="e">
        <f t="shared" si="302"/>
        <v>#N/A</v>
      </c>
      <c r="AB687" s="62" t="e">
        <f t="shared" si="293"/>
        <v>#N/A</v>
      </c>
      <c r="AC687" s="62" t="e">
        <f t="shared" si="303"/>
        <v>#N/A</v>
      </c>
      <c r="AD687" s="62" t="e">
        <f t="shared" si="304"/>
        <v>#N/A</v>
      </c>
      <c r="AE687" s="62" t="e">
        <f t="shared" si="305"/>
        <v>#N/A</v>
      </c>
      <c r="AF687" s="62" t="e">
        <f t="shared" si="306"/>
        <v>#N/A</v>
      </c>
      <c r="AG687" s="62">
        <f t="shared" si="307"/>
        <v>0</v>
      </c>
      <c r="AH687" s="62" t="str">
        <f t="shared" si="308"/>
        <v/>
      </c>
      <c r="AI687" s="62">
        <f t="shared" si="309"/>
        <v>0</v>
      </c>
      <c r="AJ687" s="62" t="e">
        <f t="shared" si="310"/>
        <v>#VALUE!</v>
      </c>
      <c r="AK687" s="62" t="e">
        <f t="shared" si="311"/>
        <v>#N/A</v>
      </c>
      <c r="AL687" s="62" t="e">
        <f t="shared" si="312"/>
        <v>#N/A</v>
      </c>
      <c r="AM687" s="62">
        <f t="shared" si="313"/>
        <v>0</v>
      </c>
      <c r="AN687" s="62">
        <f t="shared" si="314"/>
        <v>0</v>
      </c>
      <c r="AO687" s="62"/>
      <c r="AP687" s="62" t="e">
        <f t="shared" si="315"/>
        <v>#N/A</v>
      </c>
      <c r="AQ687" s="62" t="e">
        <f t="shared" si="316"/>
        <v>#VALUE!</v>
      </c>
      <c r="AR687" s="62" t="str">
        <f t="shared" si="317"/>
        <v/>
      </c>
      <c r="AS687" s="62">
        <f t="shared" si="318"/>
        <v>0</v>
      </c>
      <c r="AT687" s="62">
        <f t="shared" si="319"/>
        <v>0</v>
      </c>
      <c r="AU687" s="62">
        <f t="shared" si="320"/>
        <v>0</v>
      </c>
    </row>
    <row r="688" spans="1:47" x14ac:dyDescent="0.2">
      <c r="A688" s="46">
        <f t="shared" si="294"/>
        <v>0</v>
      </c>
      <c r="B688" s="62" t="e">
        <f t="shared" si="295"/>
        <v>#N/A</v>
      </c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2">
        <f t="shared" si="296"/>
        <v>0</v>
      </c>
      <c r="N688" s="60"/>
      <c r="O688" s="60"/>
      <c r="P688" s="60" t="e">
        <f t="shared" si="297"/>
        <v>#N/A</v>
      </c>
      <c r="Q688" s="178"/>
      <c r="R688" s="60"/>
      <c r="S688" s="60"/>
      <c r="T688" s="60"/>
      <c r="U688" s="46" t="e">
        <f t="shared" si="298"/>
        <v>#N/A</v>
      </c>
      <c r="V688" s="62" t="e">
        <f t="shared" si="299"/>
        <v>#N/A</v>
      </c>
      <c r="W688" s="62" t="e">
        <f t="shared" si="321"/>
        <v>#N/A</v>
      </c>
      <c r="X688" s="62" t="e">
        <f t="shared" si="300"/>
        <v>#N/A</v>
      </c>
      <c r="Y688" s="62" t="e">
        <f t="shared" si="301"/>
        <v>#N/A</v>
      </c>
      <c r="Z688" s="62" t="e">
        <f t="array" ref="Z688">_xlfn.IFS(H688=1,2,H688=3,1)</f>
        <v>#N/A</v>
      </c>
      <c r="AA688" s="62" t="e">
        <f t="shared" si="302"/>
        <v>#N/A</v>
      </c>
      <c r="AB688" s="62" t="e">
        <f t="shared" si="293"/>
        <v>#N/A</v>
      </c>
      <c r="AC688" s="62" t="e">
        <f t="shared" si="303"/>
        <v>#N/A</v>
      </c>
      <c r="AD688" s="62" t="e">
        <f t="shared" si="304"/>
        <v>#N/A</v>
      </c>
      <c r="AE688" s="62" t="e">
        <f t="shared" si="305"/>
        <v>#N/A</v>
      </c>
      <c r="AF688" s="62" t="e">
        <f t="shared" si="306"/>
        <v>#N/A</v>
      </c>
      <c r="AG688" s="62">
        <f t="shared" si="307"/>
        <v>0</v>
      </c>
      <c r="AH688" s="62" t="str">
        <f t="shared" si="308"/>
        <v/>
      </c>
      <c r="AI688" s="62">
        <f t="shared" si="309"/>
        <v>0</v>
      </c>
      <c r="AJ688" s="62" t="e">
        <f t="shared" si="310"/>
        <v>#VALUE!</v>
      </c>
      <c r="AK688" s="62" t="e">
        <f t="shared" si="311"/>
        <v>#N/A</v>
      </c>
      <c r="AL688" s="62" t="e">
        <f t="shared" si="312"/>
        <v>#N/A</v>
      </c>
      <c r="AM688" s="62">
        <f t="shared" si="313"/>
        <v>0</v>
      </c>
      <c r="AN688" s="62">
        <f t="shared" si="314"/>
        <v>0</v>
      </c>
      <c r="AO688" s="62"/>
      <c r="AP688" s="62" t="e">
        <f t="shared" si="315"/>
        <v>#N/A</v>
      </c>
      <c r="AQ688" s="62" t="e">
        <f t="shared" si="316"/>
        <v>#VALUE!</v>
      </c>
      <c r="AR688" s="62" t="str">
        <f t="shared" si="317"/>
        <v/>
      </c>
      <c r="AS688" s="62">
        <f t="shared" si="318"/>
        <v>0</v>
      </c>
      <c r="AT688" s="62">
        <f t="shared" si="319"/>
        <v>0</v>
      </c>
      <c r="AU688" s="62">
        <f t="shared" si="320"/>
        <v>0</v>
      </c>
    </row>
    <row r="689" spans="1:47" x14ac:dyDescent="0.2">
      <c r="A689" s="46">
        <f t="shared" si="294"/>
        <v>0</v>
      </c>
      <c r="B689" s="62" t="e">
        <f t="shared" si="295"/>
        <v>#N/A</v>
      </c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2">
        <f t="shared" si="296"/>
        <v>0</v>
      </c>
      <c r="N689" s="60"/>
      <c r="O689" s="60"/>
      <c r="P689" s="60" t="e">
        <f t="shared" si="297"/>
        <v>#N/A</v>
      </c>
      <c r="Q689" s="178"/>
      <c r="R689" s="60"/>
      <c r="S689" s="60"/>
      <c r="T689" s="60"/>
      <c r="U689" s="46" t="e">
        <f t="shared" si="298"/>
        <v>#N/A</v>
      </c>
      <c r="V689" s="62" t="e">
        <f t="shared" si="299"/>
        <v>#N/A</v>
      </c>
      <c r="W689" s="62" t="e">
        <f t="shared" si="321"/>
        <v>#N/A</v>
      </c>
      <c r="X689" s="62" t="e">
        <f t="shared" si="300"/>
        <v>#N/A</v>
      </c>
      <c r="Y689" s="62" t="e">
        <f t="shared" si="301"/>
        <v>#N/A</v>
      </c>
      <c r="Z689" s="62" t="e">
        <f t="array" ref="Z689">_xlfn.IFS(H689=1,2,H689=3,1)</f>
        <v>#N/A</v>
      </c>
      <c r="AA689" s="62" t="e">
        <f t="shared" si="302"/>
        <v>#N/A</v>
      </c>
      <c r="AB689" s="62" t="e">
        <f t="shared" si="293"/>
        <v>#N/A</v>
      </c>
      <c r="AC689" s="62" t="e">
        <f t="shared" si="303"/>
        <v>#N/A</v>
      </c>
      <c r="AD689" s="62" t="e">
        <f t="shared" si="304"/>
        <v>#N/A</v>
      </c>
      <c r="AE689" s="62" t="e">
        <f t="shared" si="305"/>
        <v>#N/A</v>
      </c>
      <c r="AF689" s="62" t="e">
        <f t="shared" si="306"/>
        <v>#N/A</v>
      </c>
      <c r="AG689" s="62">
        <f t="shared" si="307"/>
        <v>0</v>
      </c>
      <c r="AH689" s="62" t="str">
        <f t="shared" si="308"/>
        <v/>
      </c>
      <c r="AI689" s="62">
        <f t="shared" si="309"/>
        <v>0</v>
      </c>
      <c r="AJ689" s="62" t="e">
        <f t="shared" si="310"/>
        <v>#VALUE!</v>
      </c>
      <c r="AK689" s="62" t="e">
        <f t="shared" si="311"/>
        <v>#N/A</v>
      </c>
      <c r="AL689" s="62" t="e">
        <f t="shared" si="312"/>
        <v>#N/A</v>
      </c>
      <c r="AM689" s="62">
        <f t="shared" si="313"/>
        <v>0</v>
      </c>
      <c r="AN689" s="62">
        <f t="shared" si="314"/>
        <v>0</v>
      </c>
      <c r="AO689" s="62"/>
      <c r="AP689" s="62" t="e">
        <f t="shared" si="315"/>
        <v>#N/A</v>
      </c>
      <c r="AQ689" s="62" t="e">
        <f t="shared" si="316"/>
        <v>#VALUE!</v>
      </c>
      <c r="AR689" s="62" t="str">
        <f t="shared" si="317"/>
        <v/>
      </c>
      <c r="AS689" s="62">
        <f t="shared" si="318"/>
        <v>0</v>
      </c>
      <c r="AT689" s="62">
        <f t="shared" si="319"/>
        <v>0</v>
      </c>
      <c r="AU689" s="62">
        <f t="shared" si="320"/>
        <v>0</v>
      </c>
    </row>
    <row r="690" spans="1:47" x14ac:dyDescent="0.2">
      <c r="A690" s="46">
        <f t="shared" si="294"/>
        <v>0</v>
      </c>
      <c r="B690" s="62" t="e">
        <f t="shared" si="295"/>
        <v>#N/A</v>
      </c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2">
        <f t="shared" si="296"/>
        <v>0</v>
      </c>
      <c r="N690" s="60"/>
      <c r="O690" s="60"/>
      <c r="P690" s="60" t="e">
        <f t="shared" si="297"/>
        <v>#N/A</v>
      </c>
      <c r="Q690" s="178"/>
      <c r="R690" s="60"/>
      <c r="S690" s="60"/>
      <c r="T690" s="60"/>
      <c r="U690" s="46" t="e">
        <f t="shared" si="298"/>
        <v>#N/A</v>
      </c>
      <c r="V690" s="62" t="e">
        <f t="shared" si="299"/>
        <v>#N/A</v>
      </c>
      <c r="W690" s="62" t="e">
        <f t="shared" si="321"/>
        <v>#N/A</v>
      </c>
      <c r="X690" s="62" t="e">
        <f t="shared" si="300"/>
        <v>#N/A</v>
      </c>
      <c r="Y690" s="62" t="e">
        <f t="shared" si="301"/>
        <v>#N/A</v>
      </c>
      <c r="Z690" s="62" t="e">
        <f t="array" ref="Z690">_xlfn.IFS(H690=1,2,H690=3,1)</f>
        <v>#N/A</v>
      </c>
      <c r="AA690" s="62" t="e">
        <f t="shared" si="302"/>
        <v>#N/A</v>
      </c>
      <c r="AB690" s="62" t="e">
        <f t="shared" si="293"/>
        <v>#N/A</v>
      </c>
      <c r="AC690" s="62" t="e">
        <f t="shared" si="303"/>
        <v>#N/A</v>
      </c>
      <c r="AD690" s="62" t="e">
        <f t="shared" si="304"/>
        <v>#N/A</v>
      </c>
      <c r="AE690" s="62" t="e">
        <f t="shared" si="305"/>
        <v>#N/A</v>
      </c>
      <c r="AF690" s="62" t="e">
        <f t="shared" si="306"/>
        <v>#N/A</v>
      </c>
      <c r="AG690" s="62">
        <f t="shared" si="307"/>
        <v>0</v>
      </c>
      <c r="AH690" s="62" t="str">
        <f t="shared" si="308"/>
        <v/>
      </c>
      <c r="AI690" s="62">
        <f t="shared" si="309"/>
        <v>0</v>
      </c>
      <c r="AJ690" s="62" t="e">
        <f t="shared" si="310"/>
        <v>#VALUE!</v>
      </c>
      <c r="AK690" s="62" t="e">
        <f t="shared" si="311"/>
        <v>#N/A</v>
      </c>
      <c r="AL690" s="62" t="e">
        <f t="shared" si="312"/>
        <v>#N/A</v>
      </c>
      <c r="AM690" s="62">
        <f t="shared" si="313"/>
        <v>0</v>
      </c>
      <c r="AN690" s="62">
        <f t="shared" si="314"/>
        <v>0</v>
      </c>
      <c r="AO690" s="62"/>
      <c r="AP690" s="62" t="e">
        <f t="shared" si="315"/>
        <v>#N/A</v>
      </c>
      <c r="AQ690" s="62" t="e">
        <f t="shared" si="316"/>
        <v>#VALUE!</v>
      </c>
      <c r="AR690" s="62" t="str">
        <f t="shared" si="317"/>
        <v/>
      </c>
      <c r="AS690" s="62">
        <f t="shared" si="318"/>
        <v>0</v>
      </c>
      <c r="AT690" s="62">
        <f t="shared" si="319"/>
        <v>0</v>
      </c>
      <c r="AU690" s="62">
        <f t="shared" si="320"/>
        <v>0</v>
      </c>
    </row>
    <row r="691" spans="1:47" x14ac:dyDescent="0.2">
      <c r="A691" s="46">
        <f t="shared" si="294"/>
        <v>0</v>
      </c>
      <c r="B691" s="62" t="e">
        <f t="shared" si="295"/>
        <v>#N/A</v>
      </c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2">
        <f t="shared" si="296"/>
        <v>0</v>
      </c>
      <c r="N691" s="60"/>
      <c r="O691" s="60"/>
      <c r="P691" s="60" t="e">
        <f t="shared" si="297"/>
        <v>#N/A</v>
      </c>
      <c r="Q691" s="178"/>
      <c r="R691" s="60"/>
      <c r="S691" s="60"/>
      <c r="T691" s="60"/>
      <c r="U691" s="46" t="e">
        <f t="shared" si="298"/>
        <v>#N/A</v>
      </c>
      <c r="V691" s="62" t="e">
        <f t="shared" si="299"/>
        <v>#N/A</v>
      </c>
      <c r="W691" s="62" t="e">
        <f t="shared" si="321"/>
        <v>#N/A</v>
      </c>
      <c r="X691" s="62" t="e">
        <f t="shared" si="300"/>
        <v>#N/A</v>
      </c>
      <c r="Y691" s="62" t="e">
        <f t="shared" si="301"/>
        <v>#N/A</v>
      </c>
      <c r="Z691" s="62" t="e">
        <f t="array" ref="Z691">_xlfn.IFS(H691=1,2,H691=3,1)</f>
        <v>#N/A</v>
      </c>
      <c r="AA691" s="62" t="e">
        <f t="shared" si="302"/>
        <v>#N/A</v>
      </c>
      <c r="AB691" s="62" t="e">
        <f t="shared" si="293"/>
        <v>#N/A</v>
      </c>
      <c r="AC691" s="62" t="e">
        <f t="shared" si="303"/>
        <v>#N/A</v>
      </c>
      <c r="AD691" s="62" t="e">
        <f t="shared" si="304"/>
        <v>#N/A</v>
      </c>
      <c r="AE691" s="62" t="e">
        <f t="shared" si="305"/>
        <v>#N/A</v>
      </c>
      <c r="AF691" s="62" t="e">
        <f t="shared" si="306"/>
        <v>#N/A</v>
      </c>
      <c r="AG691" s="62">
        <f t="shared" si="307"/>
        <v>0</v>
      </c>
      <c r="AH691" s="62" t="str">
        <f t="shared" si="308"/>
        <v/>
      </c>
      <c r="AI691" s="62">
        <f t="shared" si="309"/>
        <v>0</v>
      </c>
      <c r="AJ691" s="62" t="e">
        <f t="shared" si="310"/>
        <v>#VALUE!</v>
      </c>
      <c r="AK691" s="62" t="e">
        <f t="shared" si="311"/>
        <v>#N/A</v>
      </c>
      <c r="AL691" s="62" t="e">
        <f t="shared" si="312"/>
        <v>#N/A</v>
      </c>
      <c r="AM691" s="62">
        <f t="shared" si="313"/>
        <v>0</v>
      </c>
      <c r="AN691" s="62">
        <f t="shared" si="314"/>
        <v>0</v>
      </c>
      <c r="AO691" s="62"/>
      <c r="AP691" s="62" t="e">
        <f t="shared" si="315"/>
        <v>#N/A</v>
      </c>
      <c r="AQ691" s="62" t="e">
        <f t="shared" si="316"/>
        <v>#VALUE!</v>
      </c>
      <c r="AR691" s="62" t="str">
        <f t="shared" si="317"/>
        <v/>
      </c>
      <c r="AS691" s="62">
        <f t="shared" si="318"/>
        <v>0</v>
      </c>
      <c r="AT691" s="62">
        <f t="shared" si="319"/>
        <v>0</v>
      </c>
      <c r="AU691" s="62">
        <f t="shared" si="320"/>
        <v>0</v>
      </c>
    </row>
    <row r="692" spans="1:47" x14ac:dyDescent="0.2">
      <c r="A692" s="46">
        <f t="shared" si="294"/>
        <v>0</v>
      </c>
      <c r="B692" s="62" t="e">
        <f t="shared" si="295"/>
        <v>#N/A</v>
      </c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2">
        <f t="shared" si="296"/>
        <v>0</v>
      </c>
      <c r="N692" s="60"/>
      <c r="O692" s="60"/>
      <c r="P692" s="60" t="e">
        <f t="shared" si="297"/>
        <v>#N/A</v>
      </c>
      <c r="Q692" s="178"/>
      <c r="R692" s="60"/>
      <c r="S692" s="60"/>
      <c r="T692" s="60"/>
      <c r="U692" s="46" t="e">
        <f t="shared" si="298"/>
        <v>#N/A</v>
      </c>
      <c r="V692" s="62" t="e">
        <f t="shared" si="299"/>
        <v>#N/A</v>
      </c>
      <c r="W692" s="62" t="e">
        <f t="shared" si="321"/>
        <v>#N/A</v>
      </c>
      <c r="X692" s="62" t="e">
        <f t="shared" si="300"/>
        <v>#N/A</v>
      </c>
      <c r="Y692" s="62" t="e">
        <f t="shared" si="301"/>
        <v>#N/A</v>
      </c>
      <c r="Z692" s="62" t="e">
        <f t="array" ref="Z692">_xlfn.IFS(H692=1,2,H692=3,1)</f>
        <v>#N/A</v>
      </c>
      <c r="AA692" s="62" t="e">
        <f t="shared" si="302"/>
        <v>#N/A</v>
      </c>
      <c r="AB692" s="62" t="e">
        <f t="shared" si="293"/>
        <v>#N/A</v>
      </c>
      <c r="AC692" s="62" t="e">
        <f t="shared" si="303"/>
        <v>#N/A</v>
      </c>
      <c r="AD692" s="62" t="e">
        <f t="shared" si="304"/>
        <v>#N/A</v>
      </c>
      <c r="AE692" s="62" t="e">
        <f t="shared" si="305"/>
        <v>#N/A</v>
      </c>
      <c r="AF692" s="62" t="e">
        <f t="shared" si="306"/>
        <v>#N/A</v>
      </c>
      <c r="AG692" s="62">
        <f t="shared" si="307"/>
        <v>0</v>
      </c>
      <c r="AH692" s="62" t="str">
        <f t="shared" si="308"/>
        <v/>
      </c>
      <c r="AI692" s="62">
        <f t="shared" si="309"/>
        <v>0</v>
      </c>
      <c r="AJ692" s="62" t="e">
        <f t="shared" si="310"/>
        <v>#VALUE!</v>
      </c>
      <c r="AK692" s="62" t="e">
        <f t="shared" si="311"/>
        <v>#N/A</v>
      </c>
      <c r="AL692" s="62" t="e">
        <f t="shared" si="312"/>
        <v>#N/A</v>
      </c>
      <c r="AM692" s="62">
        <f t="shared" si="313"/>
        <v>0</v>
      </c>
      <c r="AN692" s="62">
        <f t="shared" si="314"/>
        <v>0</v>
      </c>
      <c r="AO692" s="62"/>
      <c r="AP692" s="62" t="e">
        <f t="shared" si="315"/>
        <v>#N/A</v>
      </c>
      <c r="AQ692" s="62" t="e">
        <f t="shared" si="316"/>
        <v>#VALUE!</v>
      </c>
      <c r="AR692" s="62" t="str">
        <f t="shared" si="317"/>
        <v/>
      </c>
      <c r="AS692" s="62">
        <f t="shared" si="318"/>
        <v>0</v>
      </c>
      <c r="AT692" s="62">
        <f t="shared" si="319"/>
        <v>0</v>
      </c>
      <c r="AU692" s="62">
        <f t="shared" si="320"/>
        <v>0</v>
      </c>
    </row>
    <row r="693" spans="1:47" x14ac:dyDescent="0.2">
      <c r="A693" s="46">
        <f t="shared" si="294"/>
        <v>0</v>
      </c>
      <c r="B693" s="62" t="e">
        <f t="shared" si="295"/>
        <v>#N/A</v>
      </c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2">
        <f t="shared" si="296"/>
        <v>0</v>
      </c>
      <c r="N693" s="60"/>
      <c r="O693" s="60"/>
      <c r="P693" s="60" t="e">
        <f t="shared" si="297"/>
        <v>#N/A</v>
      </c>
      <c r="Q693" s="178"/>
      <c r="R693" s="60"/>
      <c r="S693" s="60"/>
      <c r="T693" s="60"/>
      <c r="U693" s="46" t="e">
        <f t="shared" si="298"/>
        <v>#N/A</v>
      </c>
      <c r="V693" s="62" t="e">
        <f t="shared" si="299"/>
        <v>#N/A</v>
      </c>
      <c r="W693" s="62" t="e">
        <f t="shared" si="321"/>
        <v>#N/A</v>
      </c>
      <c r="X693" s="62" t="e">
        <f t="shared" si="300"/>
        <v>#N/A</v>
      </c>
      <c r="Y693" s="62" t="e">
        <f t="shared" si="301"/>
        <v>#N/A</v>
      </c>
      <c r="Z693" s="62" t="e">
        <f t="array" ref="Z693">_xlfn.IFS(H693=1,2,H693=3,1)</f>
        <v>#N/A</v>
      </c>
      <c r="AA693" s="62" t="e">
        <f t="shared" si="302"/>
        <v>#N/A</v>
      </c>
      <c r="AB693" s="62" t="e">
        <f t="shared" si="293"/>
        <v>#N/A</v>
      </c>
      <c r="AC693" s="62" t="e">
        <f t="shared" si="303"/>
        <v>#N/A</v>
      </c>
      <c r="AD693" s="62" t="e">
        <f t="shared" si="304"/>
        <v>#N/A</v>
      </c>
      <c r="AE693" s="62" t="e">
        <f t="shared" si="305"/>
        <v>#N/A</v>
      </c>
      <c r="AF693" s="62" t="e">
        <f t="shared" si="306"/>
        <v>#N/A</v>
      </c>
      <c r="AG693" s="62">
        <f t="shared" si="307"/>
        <v>0</v>
      </c>
      <c r="AH693" s="62" t="str">
        <f t="shared" si="308"/>
        <v/>
      </c>
      <c r="AI693" s="62">
        <f t="shared" si="309"/>
        <v>0</v>
      </c>
      <c r="AJ693" s="62" t="e">
        <f t="shared" si="310"/>
        <v>#VALUE!</v>
      </c>
      <c r="AK693" s="62" t="e">
        <f t="shared" si="311"/>
        <v>#N/A</v>
      </c>
      <c r="AL693" s="62" t="e">
        <f t="shared" si="312"/>
        <v>#N/A</v>
      </c>
      <c r="AM693" s="62">
        <f t="shared" si="313"/>
        <v>0</v>
      </c>
      <c r="AN693" s="62">
        <f t="shared" si="314"/>
        <v>0</v>
      </c>
      <c r="AO693" s="62"/>
      <c r="AP693" s="62" t="e">
        <f t="shared" si="315"/>
        <v>#N/A</v>
      </c>
      <c r="AQ693" s="62" t="e">
        <f t="shared" si="316"/>
        <v>#VALUE!</v>
      </c>
      <c r="AR693" s="62" t="str">
        <f t="shared" si="317"/>
        <v/>
      </c>
      <c r="AS693" s="62">
        <f t="shared" si="318"/>
        <v>0</v>
      </c>
      <c r="AT693" s="62">
        <f t="shared" si="319"/>
        <v>0</v>
      </c>
      <c r="AU693" s="62">
        <f t="shared" si="320"/>
        <v>0</v>
      </c>
    </row>
    <row r="694" spans="1:47" x14ac:dyDescent="0.2">
      <c r="A694" s="46">
        <f t="shared" si="294"/>
        <v>0</v>
      </c>
      <c r="B694" s="62" t="e">
        <f t="shared" si="295"/>
        <v>#N/A</v>
      </c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2">
        <f t="shared" si="296"/>
        <v>0</v>
      </c>
      <c r="N694" s="60"/>
      <c r="O694" s="60"/>
      <c r="P694" s="60" t="e">
        <f t="shared" si="297"/>
        <v>#N/A</v>
      </c>
      <c r="Q694" s="178"/>
      <c r="R694" s="60"/>
      <c r="S694" s="60"/>
      <c r="T694" s="60"/>
      <c r="U694" s="46" t="e">
        <f t="shared" si="298"/>
        <v>#N/A</v>
      </c>
      <c r="V694" s="62" t="e">
        <f t="shared" si="299"/>
        <v>#N/A</v>
      </c>
      <c r="W694" s="62" t="e">
        <f t="shared" si="321"/>
        <v>#N/A</v>
      </c>
      <c r="X694" s="62" t="e">
        <f t="shared" si="300"/>
        <v>#N/A</v>
      </c>
      <c r="Y694" s="62" t="e">
        <f t="shared" si="301"/>
        <v>#N/A</v>
      </c>
      <c r="Z694" s="62" t="e">
        <f t="array" ref="Z694">_xlfn.IFS(H694=1,2,H694=3,1)</f>
        <v>#N/A</v>
      </c>
      <c r="AA694" s="62" t="e">
        <f t="shared" si="302"/>
        <v>#N/A</v>
      </c>
      <c r="AB694" s="62" t="e">
        <f t="shared" si="293"/>
        <v>#N/A</v>
      </c>
      <c r="AC694" s="62" t="e">
        <f t="shared" si="303"/>
        <v>#N/A</v>
      </c>
      <c r="AD694" s="62" t="e">
        <f t="shared" si="304"/>
        <v>#N/A</v>
      </c>
      <c r="AE694" s="62" t="e">
        <f t="shared" si="305"/>
        <v>#N/A</v>
      </c>
      <c r="AF694" s="62" t="e">
        <f t="shared" si="306"/>
        <v>#N/A</v>
      </c>
      <c r="AG694" s="62">
        <f t="shared" si="307"/>
        <v>0</v>
      </c>
      <c r="AH694" s="62" t="str">
        <f t="shared" si="308"/>
        <v/>
      </c>
      <c r="AI694" s="62">
        <f t="shared" si="309"/>
        <v>0</v>
      </c>
      <c r="AJ694" s="62" t="e">
        <f t="shared" si="310"/>
        <v>#VALUE!</v>
      </c>
      <c r="AK694" s="62" t="e">
        <f t="shared" si="311"/>
        <v>#N/A</v>
      </c>
      <c r="AL694" s="62" t="e">
        <f t="shared" si="312"/>
        <v>#N/A</v>
      </c>
      <c r="AM694" s="62">
        <f t="shared" si="313"/>
        <v>0</v>
      </c>
      <c r="AN694" s="62">
        <f t="shared" si="314"/>
        <v>0</v>
      </c>
      <c r="AO694" s="62"/>
      <c r="AP694" s="62" t="e">
        <f t="shared" si="315"/>
        <v>#N/A</v>
      </c>
      <c r="AQ694" s="62" t="e">
        <f t="shared" si="316"/>
        <v>#VALUE!</v>
      </c>
      <c r="AR694" s="62" t="str">
        <f t="shared" si="317"/>
        <v/>
      </c>
      <c r="AS694" s="62">
        <f t="shared" si="318"/>
        <v>0</v>
      </c>
      <c r="AT694" s="62">
        <f t="shared" si="319"/>
        <v>0</v>
      </c>
      <c r="AU694" s="62">
        <f t="shared" si="320"/>
        <v>0</v>
      </c>
    </row>
    <row r="695" spans="1:47" x14ac:dyDescent="0.2">
      <c r="A695" s="46">
        <f t="shared" si="294"/>
        <v>0</v>
      </c>
      <c r="B695" s="62" t="e">
        <f t="shared" si="295"/>
        <v>#N/A</v>
      </c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2">
        <f t="shared" si="296"/>
        <v>0</v>
      </c>
      <c r="N695" s="60"/>
      <c r="O695" s="60"/>
      <c r="P695" s="60" t="e">
        <f t="shared" si="297"/>
        <v>#N/A</v>
      </c>
      <c r="Q695" s="178"/>
      <c r="R695" s="60"/>
      <c r="S695" s="60"/>
      <c r="T695" s="60"/>
      <c r="U695" s="46" t="e">
        <f t="shared" si="298"/>
        <v>#N/A</v>
      </c>
      <c r="V695" s="62" t="e">
        <f t="shared" si="299"/>
        <v>#N/A</v>
      </c>
      <c r="W695" s="62" t="e">
        <f t="shared" si="321"/>
        <v>#N/A</v>
      </c>
      <c r="X695" s="62" t="e">
        <f t="shared" si="300"/>
        <v>#N/A</v>
      </c>
      <c r="Y695" s="62" t="e">
        <f t="shared" si="301"/>
        <v>#N/A</v>
      </c>
      <c r="Z695" s="62" t="e">
        <f t="array" ref="Z695">_xlfn.IFS(H695=1,2,H695=3,1)</f>
        <v>#N/A</v>
      </c>
      <c r="AA695" s="62" t="e">
        <f t="shared" si="302"/>
        <v>#N/A</v>
      </c>
      <c r="AB695" s="62" t="e">
        <f t="shared" si="293"/>
        <v>#N/A</v>
      </c>
      <c r="AC695" s="62" t="e">
        <f t="shared" si="303"/>
        <v>#N/A</v>
      </c>
      <c r="AD695" s="62" t="e">
        <f t="shared" si="304"/>
        <v>#N/A</v>
      </c>
      <c r="AE695" s="62" t="e">
        <f t="shared" si="305"/>
        <v>#N/A</v>
      </c>
      <c r="AF695" s="62" t="e">
        <f t="shared" si="306"/>
        <v>#N/A</v>
      </c>
      <c r="AG695" s="62">
        <f t="shared" si="307"/>
        <v>0</v>
      </c>
      <c r="AH695" s="62" t="str">
        <f t="shared" si="308"/>
        <v/>
      </c>
      <c r="AI695" s="62">
        <f t="shared" si="309"/>
        <v>0</v>
      </c>
      <c r="AJ695" s="62" t="e">
        <f t="shared" si="310"/>
        <v>#VALUE!</v>
      </c>
      <c r="AK695" s="62" t="e">
        <f t="shared" si="311"/>
        <v>#N/A</v>
      </c>
      <c r="AL695" s="62" t="e">
        <f t="shared" si="312"/>
        <v>#N/A</v>
      </c>
      <c r="AM695" s="62">
        <f t="shared" si="313"/>
        <v>0</v>
      </c>
      <c r="AN695" s="62">
        <f t="shared" si="314"/>
        <v>0</v>
      </c>
      <c r="AO695" s="62"/>
      <c r="AP695" s="62" t="e">
        <f t="shared" si="315"/>
        <v>#N/A</v>
      </c>
      <c r="AQ695" s="62" t="e">
        <f t="shared" si="316"/>
        <v>#VALUE!</v>
      </c>
      <c r="AR695" s="62" t="str">
        <f t="shared" si="317"/>
        <v/>
      </c>
      <c r="AS695" s="62">
        <f t="shared" si="318"/>
        <v>0</v>
      </c>
      <c r="AT695" s="62">
        <f t="shared" si="319"/>
        <v>0</v>
      </c>
      <c r="AU695" s="62">
        <f t="shared" si="320"/>
        <v>0</v>
      </c>
    </row>
    <row r="696" spans="1:47" x14ac:dyDescent="0.2">
      <c r="A696" s="46">
        <f t="shared" si="294"/>
        <v>0</v>
      </c>
      <c r="B696" s="62" t="e">
        <f t="shared" si="295"/>
        <v>#N/A</v>
      </c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2">
        <f t="shared" si="296"/>
        <v>0</v>
      </c>
      <c r="N696" s="60"/>
      <c r="O696" s="60"/>
      <c r="P696" s="60" t="e">
        <f t="shared" si="297"/>
        <v>#N/A</v>
      </c>
      <c r="Q696" s="178"/>
      <c r="R696" s="60"/>
      <c r="S696" s="60"/>
      <c r="T696" s="60"/>
      <c r="U696" s="46" t="e">
        <f t="shared" si="298"/>
        <v>#N/A</v>
      </c>
      <c r="V696" s="62" t="e">
        <f t="shared" si="299"/>
        <v>#N/A</v>
      </c>
      <c r="W696" s="62" t="e">
        <f t="shared" si="321"/>
        <v>#N/A</v>
      </c>
      <c r="X696" s="62" t="e">
        <f t="shared" si="300"/>
        <v>#N/A</v>
      </c>
      <c r="Y696" s="62" t="e">
        <f t="shared" si="301"/>
        <v>#N/A</v>
      </c>
      <c r="Z696" s="62" t="e">
        <f t="array" ref="Z696">_xlfn.IFS(H696=1,2,H696=3,1)</f>
        <v>#N/A</v>
      </c>
      <c r="AA696" s="62" t="e">
        <f t="shared" si="302"/>
        <v>#N/A</v>
      </c>
      <c r="AB696" s="62" t="e">
        <f t="shared" si="293"/>
        <v>#N/A</v>
      </c>
      <c r="AC696" s="62" t="e">
        <f t="shared" si="303"/>
        <v>#N/A</v>
      </c>
      <c r="AD696" s="62" t="e">
        <f t="shared" si="304"/>
        <v>#N/A</v>
      </c>
      <c r="AE696" s="62" t="e">
        <f t="shared" si="305"/>
        <v>#N/A</v>
      </c>
      <c r="AF696" s="62" t="e">
        <f t="shared" si="306"/>
        <v>#N/A</v>
      </c>
      <c r="AG696" s="62">
        <f t="shared" si="307"/>
        <v>0</v>
      </c>
      <c r="AH696" s="62" t="str">
        <f t="shared" si="308"/>
        <v/>
      </c>
      <c r="AI696" s="62">
        <f t="shared" si="309"/>
        <v>0</v>
      </c>
      <c r="AJ696" s="62" t="e">
        <f t="shared" si="310"/>
        <v>#VALUE!</v>
      </c>
      <c r="AK696" s="62" t="e">
        <f t="shared" si="311"/>
        <v>#N/A</v>
      </c>
      <c r="AL696" s="62" t="e">
        <f t="shared" si="312"/>
        <v>#N/A</v>
      </c>
      <c r="AM696" s="62">
        <f t="shared" si="313"/>
        <v>0</v>
      </c>
      <c r="AN696" s="62">
        <f t="shared" si="314"/>
        <v>0</v>
      </c>
      <c r="AO696" s="62"/>
      <c r="AP696" s="62" t="e">
        <f t="shared" si="315"/>
        <v>#N/A</v>
      </c>
      <c r="AQ696" s="62" t="e">
        <f t="shared" si="316"/>
        <v>#VALUE!</v>
      </c>
      <c r="AR696" s="62" t="str">
        <f t="shared" si="317"/>
        <v/>
      </c>
      <c r="AS696" s="62">
        <f t="shared" si="318"/>
        <v>0</v>
      </c>
      <c r="AT696" s="62">
        <f t="shared" si="319"/>
        <v>0</v>
      </c>
      <c r="AU696" s="62">
        <f t="shared" si="320"/>
        <v>0</v>
      </c>
    </row>
    <row r="697" spans="1:47" x14ac:dyDescent="0.2">
      <c r="A697" s="46">
        <f t="shared" si="294"/>
        <v>0</v>
      </c>
      <c r="B697" s="62" t="e">
        <f t="shared" si="295"/>
        <v>#N/A</v>
      </c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2">
        <f t="shared" si="296"/>
        <v>0</v>
      </c>
      <c r="N697" s="60"/>
      <c r="O697" s="60"/>
      <c r="P697" s="60" t="e">
        <f t="shared" si="297"/>
        <v>#N/A</v>
      </c>
      <c r="Q697" s="178"/>
      <c r="R697" s="60"/>
      <c r="S697" s="60"/>
      <c r="T697" s="60"/>
      <c r="U697" s="46" t="e">
        <f t="shared" si="298"/>
        <v>#N/A</v>
      </c>
      <c r="V697" s="62" t="e">
        <f t="shared" si="299"/>
        <v>#N/A</v>
      </c>
      <c r="W697" s="62" t="e">
        <f t="shared" si="321"/>
        <v>#N/A</v>
      </c>
      <c r="X697" s="62" t="e">
        <f t="shared" si="300"/>
        <v>#N/A</v>
      </c>
      <c r="Y697" s="62" t="e">
        <f t="shared" si="301"/>
        <v>#N/A</v>
      </c>
      <c r="Z697" s="62" t="e">
        <f t="array" ref="Z697">_xlfn.IFS(H697=1,2,H697=3,1)</f>
        <v>#N/A</v>
      </c>
      <c r="AA697" s="62" t="e">
        <f t="shared" si="302"/>
        <v>#N/A</v>
      </c>
      <c r="AB697" s="62" t="e">
        <f t="shared" si="293"/>
        <v>#N/A</v>
      </c>
      <c r="AC697" s="62" t="e">
        <f t="shared" si="303"/>
        <v>#N/A</v>
      </c>
      <c r="AD697" s="62" t="e">
        <f t="shared" si="304"/>
        <v>#N/A</v>
      </c>
      <c r="AE697" s="62" t="e">
        <f t="shared" si="305"/>
        <v>#N/A</v>
      </c>
      <c r="AF697" s="62" t="e">
        <f t="shared" si="306"/>
        <v>#N/A</v>
      </c>
      <c r="AG697" s="62">
        <f t="shared" si="307"/>
        <v>0</v>
      </c>
      <c r="AH697" s="62" t="str">
        <f t="shared" si="308"/>
        <v/>
      </c>
      <c r="AI697" s="62">
        <f t="shared" si="309"/>
        <v>0</v>
      </c>
      <c r="AJ697" s="62" t="e">
        <f t="shared" si="310"/>
        <v>#VALUE!</v>
      </c>
      <c r="AK697" s="62" t="e">
        <f t="shared" si="311"/>
        <v>#N/A</v>
      </c>
      <c r="AL697" s="62" t="e">
        <f t="shared" si="312"/>
        <v>#N/A</v>
      </c>
      <c r="AM697" s="62">
        <f t="shared" si="313"/>
        <v>0</v>
      </c>
      <c r="AN697" s="62">
        <f t="shared" si="314"/>
        <v>0</v>
      </c>
      <c r="AO697" s="62"/>
      <c r="AP697" s="62" t="e">
        <f t="shared" si="315"/>
        <v>#N/A</v>
      </c>
      <c r="AQ697" s="62" t="e">
        <f t="shared" si="316"/>
        <v>#VALUE!</v>
      </c>
      <c r="AR697" s="62" t="str">
        <f t="shared" si="317"/>
        <v/>
      </c>
      <c r="AS697" s="62">
        <f t="shared" si="318"/>
        <v>0</v>
      </c>
      <c r="AT697" s="62">
        <f t="shared" si="319"/>
        <v>0</v>
      </c>
      <c r="AU697" s="62">
        <f t="shared" si="320"/>
        <v>0</v>
      </c>
    </row>
    <row r="698" spans="1:47" x14ac:dyDescent="0.2">
      <c r="A698" s="46">
        <f t="shared" si="294"/>
        <v>0</v>
      </c>
      <c r="B698" s="62" t="e">
        <f t="shared" si="295"/>
        <v>#N/A</v>
      </c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2">
        <f t="shared" si="296"/>
        <v>0</v>
      </c>
      <c r="N698" s="60"/>
      <c r="O698" s="60"/>
      <c r="P698" s="60" t="e">
        <f t="shared" si="297"/>
        <v>#N/A</v>
      </c>
      <c r="Q698" s="178"/>
      <c r="R698" s="60"/>
      <c r="S698" s="60"/>
      <c r="T698" s="60"/>
      <c r="U698" s="46" t="e">
        <f t="shared" si="298"/>
        <v>#N/A</v>
      </c>
      <c r="V698" s="62" t="e">
        <f t="shared" si="299"/>
        <v>#N/A</v>
      </c>
      <c r="W698" s="62" t="e">
        <f t="shared" si="321"/>
        <v>#N/A</v>
      </c>
      <c r="X698" s="62" t="e">
        <f t="shared" si="300"/>
        <v>#N/A</v>
      </c>
      <c r="Y698" s="62" t="e">
        <f t="shared" si="301"/>
        <v>#N/A</v>
      </c>
      <c r="Z698" s="62" t="e">
        <f t="array" ref="Z698">_xlfn.IFS(H698=1,2,H698=3,1)</f>
        <v>#N/A</v>
      </c>
      <c r="AA698" s="62" t="e">
        <f t="shared" si="302"/>
        <v>#N/A</v>
      </c>
      <c r="AB698" s="62" t="e">
        <f t="shared" si="293"/>
        <v>#N/A</v>
      </c>
      <c r="AC698" s="62" t="e">
        <f t="shared" si="303"/>
        <v>#N/A</v>
      </c>
      <c r="AD698" s="62" t="e">
        <f t="shared" si="304"/>
        <v>#N/A</v>
      </c>
      <c r="AE698" s="62" t="e">
        <f t="shared" si="305"/>
        <v>#N/A</v>
      </c>
      <c r="AF698" s="62" t="e">
        <f t="shared" si="306"/>
        <v>#N/A</v>
      </c>
      <c r="AG698" s="62">
        <f t="shared" si="307"/>
        <v>0</v>
      </c>
      <c r="AH698" s="62" t="str">
        <f t="shared" si="308"/>
        <v/>
      </c>
      <c r="AI698" s="62">
        <f t="shared" si="309"/>
        <v>0</v>
      </c>
      <c r="AJ698" s="62" t="e">
        <f t="shared" si="310"/>
        <v>#VALUE!</v>
      </c>
      <c r="AK698" s="62" t="e">
        <f t="shared" si="311"/>
        <v>#N/A</v>
      </c>
      <c r="AL698" s="62" t="e">
        <f t="shared" si="312"/>
        <v>#N/A</v>
      </c>
      <c r="AM698" s="62">
        <f t="shared" si="313"/>
        <v>0</v>
      </c>
      <c r="AN698" s="62">
        <f t="shared" si="314"/>
        <v>0</v>
      </c>
      <c r="AO698" s="62"/>
      <c r="AP698" s="62" t="e">
        <f t="shared" si="315"/>
        <v>#N/A</v>
      </c>
      <c r="AQ698" s="62" t="e">
        <f t="shared" si="316"/>
        <v>#VALUE!</v>
      </c>
      <c r="AR698" s="62" t="str">
        <f t="shared" si="317"/>
        <v/>
      </c>
      <c r="AS698" s="62">
        <f t="shared" si="318"/>
        <v>0</v>
      </c>
      <c r="AT698" s="62">
        <f t="shared" si="319"/>
        <v>0</v>
      </c>
      <c r="AU698" s="62">
        <f t="shared" si="320"/>
        <v>0</v>
      </c>
    </row>
    <row r="699" spans="1:47" x14ac:dyDescent="0.2">
      <c r="A699" s="46">
        <f t="shared" si="294"/>
        <v>0</v>
      </c>
      <c r="B699" s="62" t="e">
        <f t="shared" si="295"/>
        <v>#N/A</v>
      </c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2">
        <f t="shared" si="296"/>
        <v>0</v>
      </c>
      <c r="N699" s="60"/>
      <c r="O699" s="60"/>
      <c r="P699" s="60" t="e">
        <f t="shared" si="297"/>
        <v>#N/A</v>
      </c>
      <c r="Q699" s="178"/>
      <c r="R699" s="60"/>
      <c r="S699" s="60"/>
      <c r="T699" s="60"/>
      <c r="U699" s="46" t="e">
        <f t="shared" si="298"/>
        <v>#N/A</v>
      </c>
      <c r="V699" s="62" t="e">
        <f t="shared" si="299"/>
        <v>#N/A</v>
      </c>
      <c r="W699" s="62" t="e">
        <f t="shared" si="321"/>
        <v>#N/A</v>
      </c>
      <c r="X699" s="62" t="e">
        <f t="shared" si="300"/>
        <v>#N/A</v>
      </c>
      <c r="Y699" s="62" t="e">
        <f t="shared" si="301"/>
        <v>#N/A</v>
      </c>
      <c r="Z699" s="62" t="e">
        <f t="array" ref="Z699">_xlfn.IFS(H699=1,2,H699=3,1)</f>
        <v>#N/A</v>
      </c>
      <c r="AA699" s="62" t="e">
        <f t="shared" si="302"/>
        <v>#N/A</v>
      </c>
      <c r="AB699" s="62" t="e">
        <f t="shared" ref="AB699:AB762" si="322">Z699*(X699*I699/W699+Y699*I699*AA699/1000)*U699</f>
        <v>#N/A</v>
      </c>
      <c r="AC699" s="62" t="e">
        <f t="shared" si="303"/>
        <v>#N/A</v>
      </c>
      <c r="AD699" s="62" t="e">
        <f t="shared" si="304"/>
        <v>#N/A</v>
      </c>
      <c r="AE699" s="62" t="e">
        <f t="shared" si="305"/>
        <v>#N/A</v>
      </c>
      <c r="AF699" s="62" t="e">
        <f t="shared" si="306"/>
        <v>#N/A</v>
      </c>
      <c r="AG699" s="62">
        <f t="shared" si="307"/>
        <v>0</v>
      </c>
      <c r="AH699" s="62" t="str">
        <f t="shared" si="308"/>
        <v/>
      </c>
      <c r="AI699" s="62">
        <f t="shared" si="309"/>
        <v>0</v>
      </c>
      <c r="AJ699" s="62" t="e">
        <f t="shared" si="310"/>
        <v>#VALUE!</v>
      </c>
      <c r="AK699" s="62" t="e">
        <f t="shared" si="311"/>
        <v>#N/A</v>
      </c>
      <c r="AL699" s="62" t="e">
        <f t="shared" si="312"/>
        <v>#N/A</v>
      </c>
      <c r="AM699" s="62">
        <f t="shared" si="313"/>
        <v>0</v>
      </c>
      <c r="AN699" s="62">
        <f t="shared" si="314"/>
        <v>0</v>
      </c>
      <c r="AO699" s="62"/>
      <c r="AP699" s="62" t="e">
        <f t="shared" si="315"/>
        <v>#N/A</v>
      </c>
      <c r="AQ699" s="62" t="e">
        <f t="shared" si="316"/>
        <v>#VALUE!</v>
      </c>
      <c r="AR699" s="62" t="str">
        <f t="shared" si="317"/>
        <v/>
      </c>
      <c r="AS699" s="62">
        <f t="shared" si="318"/>
        <v>0</v>
      </c>
      <c r="AT699" s="62">
        <f t="shared" si="319"/>
        <v>0</v>
      </c>
      <c r="AU699" s="62">
        <f t="shared" si="320"/>
        <v>0</v>
      </c>
    </row>
    <row r="700" spans="1:47" x14ac:dyDescent="0.2">
      <c r="A700" s="46">
        <f t="shared" si="294"/>
        <v>0</v>
      </c>
      <c r="B700" s="62" t="e">
        <f t="shared" si="295"/>
        <v>#N/A</v>
      </c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2">
        <f t="shared" si="296"/>
        <v>0</v>
      </c>
      <c r="N700" s="60"/>
      <c r="O700" s="60"/>
      <c r="P700" s="60" t="e">
        <f t="shared" si="297"/>
        <v>#N/A</v>
      </c>
      <c r="Q700" s="178"/>
      <c r="R700" s="60"/>
      <c r="S700" s="60"/>
      <c r="T700" s="60"/>
      <c r="U700" s="46" t="e">
        <f t="shared" si="298"/>
        <v>#N/A</v>
      </c>
      <c r="V700" s="62" t="e">
        <f t="shared" si="299"/>
        <v>#N/A</v>
      </c>
      <c r="W700" s="62" t="e">
        <f t="shared" si="321"/>
        <v>#N/A</v>
      </c>
      <c r="X700" s="62" t="e">
        <f t="shared" si="300"/>
        <v>#N/A</v>
      </c>
      <c r="Y700" s="62" t="e">
        <f t="shared" si="301"/>
        <v>#N/A</v>
      </c>
      <c r="Z700" s="62" t="e">
        <f t="array" ref="Z700">_xlfn.IFS(H700=1,2,H700=3,1)</f>
        <v>#N/A</v>
      </c>
      <c r="AA700" s="62" t="e">
        <f t="shared" si="302"/>
        <v>#N/A</v>
      </c>
      <c r="AB700" s="62" t="e">
        <f t="shared" si="322"/>
        <v>#N/A</v>
      </c>
      <c r="AC700" s="62" t="e">
        <f t="shared" si="303"/>
        <v>#N/A</v>
      </c>
      <c r="AD700" s="62" t="e">
        <f t="shared" si="304"/>
        <v>#N/A</v>
      </c>
      <c r="AE700" s="62" t="e">
        <f t="shared" si="305"/>
        <v>#N/A</v>
      </c>
      <c r="AF700" s="62" t="e">
        <f t="shared" si="306"/>
        <v>#N/A</v>
      </c>
      <c r="AG700" s="62">
        <f t="shared" si="307"/>
        <v>0</v>
      </c>
      <c r="AH700" s="62" t="str">
        <f t="shared" si="308"/>
        <v/>
      </c>
      <c r="AI700" s="62">
        <f t="shared" si="309"/>
        <v>0</v>
      </c>
      <c r="AJ700" s="62" t="e">
        <f t="shared" si="310"/>
        <v>#VALUE!</v>
      </c>
      <c r="AK700" s="62" t="e">
        <f t="shared" si="311"/>
        <v>#N/A</v>
      </c>
      <c r="AL700" s="62" t="e">
        <f t="shared" si="312"/>
        <v>#N/A</v>
      </c>
      <c r="AM700" s="62">
        <f t="shared" si="313"/>
        <v>0</v>
      </c>
      <c r="AN700" s="62">
        <f t="shared" si="314"/>
        <v>0</v>
      </c>
      <c r="AO700" s="62"/>
      <c r="AP700" s="62" t="e">
        <f t="shared" si="315"/>
        <v>#N/A</v>
      </c>
      <c r="AQ700" s="62" t="e">
        <f t="shared" si="316"/>
        <v>#VALUE!</v>
      </c>
      <c r="AR700" s="62" t="str">
        <f t="shared" si="317"/>
        <v/>
      </c>
      <c r="AS700" s="62">
        <f t="shared" si="318"/>
        <v>0</v>
      </c>
      <c r="AT700" s="62">
        <f t="shared" si="319"/>
        <v>0</v>
      </c>
      <c r="AU700" s="62">
        <f t="shared" si="320"/>
        <v>0</v>
      </c>
    </row>
    <row r="701" spans="1:47" x14ac:dyDescent="0.2">
      <c r="A701" s="46">
        <f t="shared" si="294"/>
        <v>0</v>
      </c>
      <c r="B701" s="62" t="e">
        <f t="shared" si="295"/>
        <v>#N/A</v>
      </c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2">
        <f t="shared" si="296"/>
        <v>0</v>
      </c>
      <c r="N701" s="60"/>
      <c r="O701" s="60"/>
      <c r="P701" s="60" t="e">
        <f t="shared" si="297"/>
        <v>#N/A</v>
      </c>
      <c r="Q701" s="178"/>
      <c r="R701" s="60"/>
      <c r="S701" s="60"/>
      <c r="T701" s="60"/>
      <c r="U701" s="46" t="e">
        <f t="shared" si="298"/>
        <v>#N/A</v>
      </c>
      <c r="V701" s="62" t="e">
        <f t="shared" si="299"/>
        <v>#N/A</v>
      </c>
      <c r="W701" s="62" t="e">
        <f t="shared" si="321"/>
        <v>#N/A</v>
      </c>
      <c r="X701" s="62" t="e">
        <f t="shared" si="300"/>
        <v>#N/A</v>
      </c>
      <c r="Y701" s="62" t="e">
        <f t="shared" si="301"/>
        <v>#N/A</v>
      </c>
      <c r="Z701" s="62" t="e">
        <f t="array" ref="Z701">_xlfn.IFS(H701=1,2,H701=3,1)</f>
        <v>#N/A</v>
      </c>
      <c r="AA701" s="62" t="e">
        <f t="shared" si="302"/>
        <v>#N/A</v>
      </c>
      <c r="AB701" s="62" t="e">
        <f t="shared" si="322"/>
        <v>#N/A</v>
      </c>
      <c r="AC701" s="62" t="e">
        <f t="shared" si="303"/>
        <v>#N/A</v>
      </c>
      <c r="AD701" s="62" t="e">
        <f t="shared" si="304"/>
        <v>#N/A</v>
      </c>
      <c r="AE701" s="62" t="e">
        <f t="shared" si="305"/>
        <v>#N/A</v>
      </c>
      <c r="AF701" s="62" t="e">
        <f t="shared" si="306"/>
        <v>#N/A</v>
      </c>
      <c r="AG701" s="62">
        <f t="shared" si="307"/>
        <v>0</v>
      </c>
      <c r="AH701" s="62" t="str">
        <f t="shared" si="308"/>
        <v/>
      </c>
      <c r="AI701" s="62">
        <f t="shared" si="309"/>
        <v>0</v>
      </c>
      <c r="AJ701" s="62" t="e">
        <f t="shared" si="310"/>
        <v>#VALUE!</v>
      </c>
      <c r="AK701" s="62" t="e">
        <f t="shared" si="311"/>
        <v>#N/A</v>
      </c>
      <c r="AL701" s="62" t="e">
        <f t="shared" si="312"/>
        <v>#N/A</v>
      </c>
      <c r="AM701" s="62">
        <f t="shared" si="313"/>
        <v>0</v>
      </c>
      <c r="AN701" s="62">
        <f t="shared" si="314"/>
        <v>0</v>
      </c>
      <c r="AO701" s="62"/>
      <c r="AP701" s="62" t="e">
        <f t="shared" si="315"/>
        <v>#N/A</v>
      </c>
      <c r="AQ701" s="62" t="e">
        <f t="shared" si="316"/>
        <v>#VALUE!</v>
      </c>
      <c r="AR701" s="62" t="str">
        <f t="shared" si="317"/>
        <v/>
      </c>
      <c r="AS701" s="62">
        <f t="shared" si="318"/>
        <v>0</v>
      </c>
      <c r="AT701" s="62">
        <f t="shared" si="319"/>
        <v>0</v>
      </c>
      <c r="AU701" s="62">
        <f t="shared" si="320"/>
        <v>0</v>
      </c>
    </row>
    <row r="702" spans="1:47" x14ac:dyDescent="0.2">
      <c r="A702" s="46">
        <f t="shared" si="294"/>
        <v>0</v>
      </c>
      <c r="B702" s="62" t="e">
        <f t="shared" si="295"/>
        <v>#N/A</v>
      </c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2">
        <f t="shared" si="296"/>
        <v>0</v>
      </c>
      <c r="N702" s="60"/>
      <c r="O702" s="60"/>
      <c r="P702" s="60" t="e">
        <f t="shared" si="297"/>
        <v>#N/A</v>
      </c>
      <c r="Q702" s="178"/>
      <c r="R702" s="60"/>
      <c r="S702" s="60"/>
      <c r="T702" s="60"/>
      <c r="U702" s="46" t="e">
        <f t="shared" si="298"/>
        <v>#N/A</v>
      </c>
      <c r="V702" s="62" t="e">
        <f t="shared" si="299"/>
        <v>#N/A</v>
      </c>
      <c r="W702" s="62" t="e">
        <f t="shared" si="321"/>
        <v>#N/A</v>
      </c>
      <c r="X702" s="62" t="e">
        <f t="shared" si="300"/>
        <v>#N/A</v>
      </c>
      <c r="Y702" s="62" t="e">
        <f t="shared" si="301"/>
        <v>#N/A</v>
      </c>
      <c r="Z702" s="62" t="e">
        <f t="array" ref="Z702">_xlfn.IFS(H702=1,2,H702=3,1)</f>
        <v>#N/A</v>
      </c>
      <c r="AA702" s="62" t="e">
        <f t="shared" si="302"/>
        <v>#N/A</v>
      </c>
      <c r="AB702" s="62" t="e">
        <f t="shared" si="322"/>
        <v>#N/A</v>
      </c>
      <c r="AC702" s="62" t="e">
        <f t="shared" si="303"/>
        <v>#N/A</v>
      </c>
      <c r="AD702" s="62" t="e">
        <f t="shared" si="304"/>
        <v>#N/A</v>
      </c>
      <c r="AE702" s="62" t="e">
        <f t="shared" si="305"/>
        <v>#N/A</v>
      </c>
      <c r="AF702" s="62" t="e">
        <f t="shared" si="306"/>
        <v>#N/A</v>
      </c>
      <c r="AG702" s="62">
        <f t="shared" si="307"/>
        <v>0</v>
      </c>
      <c r="AH702" s="62" t="str">
        <f t="shared" si="308"/>
        <v/>
      </c>
      <c r="AI702" s="62">
        <f t="shared" si="309"/>
        <v>0</v>
      </c>
      <c r="AJ702" s="62" t="e">
        <f t="shared" si="310"/>
        <v>#VALUE!</v>
      </c>
      <c r="AK702" s="62" t="e">
        <f t="shared" si="311"/>
        <v>#N/A</v>
      </c>
      <c r="AL702" s="62" t="e">
        <f t="shared" si="312"/>
        <v>#N/A</v>
      </c>
      <c r="AM702" s="62">
        <f t="shared" si="313"/>
        <v>0</v>
      </c>
      <c r="AN702" s="62">
        <f t="shared" si="314"/>
        <v>0</v>
      </c>
      <c r="AO702" s="62"/>
      <c r="AP702" s="62" t="e">
        <f t="shared" si="315"/>
        <v>#N/A</v>
      </c>
      <c r="AQ702" s="62" t="e">
        <f t="shared" si="316"/>
        <v>#VALUE!</v>
      </c>
      <c r="AR702" s="62" t="str">
        <f t="shared" si="317"/>
        <v/>
      </c>
      <c r="AS702" s="62">
        <f t="shared" si="318"/>
        <v>0</v>
      </c>
      <c r="AT702" s="62">
        <f t="shared" si="319"/>
        <v>0</v>
      </c>
      <c r="AU702" s="62">
        <f t="shared" si="320"/>
        <v>0</v>
      </c>
    </row>
    <row r="703" spans="1:47" x14ac:dyDescent="0.2">
      <c r="A703" s="46">
        <f t="shared" si="294"/>
        <v>0</v>
      </c>
      <c r="B703" s="62" t="e">
        <f t="shared" si="295"/>
        <v>#N/A</v>
      </c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2">
        <f t="shared" si="296"/>
        <v>0</v>
      </c>
      <c r="N703" s="60"/>
      <c r="O703" s="60"/>
      <c r="P703" s="60" t="e">
        <f t="shared" si="297"/>
        <v>#N/A</v>
      </c>
      <c r="Q703" s="178"/>
      <c r="R703" s="60"/>
      <c r="S703" s="60"/>
      <c r="T703" s="60"/>
      <c r="U703" s="46" t="e">
        <f t="shared" si="298"/>
        <v>#N/A</v>
      </c>
      <c r="V703" s="62" t="e">
        <f t="shared" si="299"/>
        <v>#N/A</v>
      </c>
      <c r="W703" s="62" t="e">
        <f t="shared" si="321"/>
        <v>#N/A</v>
      </c>
      <c r="X703" s="62" t="e">
        <f t="shared" si="300"/>
        <v>#N/A</v>
      </c>
      <c r="Y703" s="62" t="e">
        <f t="shared" si="301"/>
        <v>#N/A</v>
      </c>
      <c r="Z703" s="62" t="e">
        <f t="array" ref="Z703">_xlfn.IFS(H703=1,2,H703=3,1)</f>
        <v>#N/A</v>
      </c>
      <c r="AA703" s="62" t="e">
        <f t="shared" si="302"/>
        <v>#N/A</v>
      </c>
      <c r="AB703" s="62" t="e">
        <f t="shared" si="322"/>
        <v>#N/A</v>
      </c>
      <c r="AC703" s="62" t="e">
        <f t="shared" si="303"/>
        <v>#N/A</v>
      </c>
      <c r="AD703" s="62" t="e">
        <f t="shared" si="304"/>
        <v>#N/A</v>
      </c>
      <c r="AE703" s="62" t="e">
        <f t="shared" si="305"/>
        <v>#N/A</v>
      </c>
      <c r="AF703" s="62" t="e">
        <f t="shared" si="306"/>
        <v>#N/A</v>
      </c>
      <c r="AG703" s="62">
        <f t="shared" si="307"/>
        <v>0</v>
      </c>
      <c r="AH703" s="62" t="str">
        <f t="shared" si="308"/>
        <v/>
      </c>
      <c r="AI703" s="62">
        <f t="shared" si="309"/>
        <v>0</v>
      </c>
      <c r="AJ703" s="62" t="e">
        <f t="shared" si="310"/>
        <v>#VALUE!</v>
      </c>
      <c r="AK703" s="62" t="e">
        <f t="shared" si="311"/>
        <v>#N/A</v>
      </c>
      <c r="AL703" s="62" t="e">
        <f t="shared" si="312"/>
        <v>#N/A</v>
      </c>
      <c r="AM703" s="62">
        <f t="shared" si="313"/>
        <v>0</v>
      </c>
      <c r="AN703" s="62">
        <f t="shared" si="314"/>
        <v>0</v>
      </c>
      <c r="AO703" s="62"/>
      <c r="AP703" s="62" t="e">
        <f t="shared" si="315"/>
        <v>#N/A</v>
      </c>
      <c r="AQ703" s="62" t="e">
        <f t="shared" si="316"/>
        <v>#VALUE!</v>
      </c>
      <c r="AR703" s="62" t="str">
        <f t="shared" si="317"/>
        <v/>
      </c>
      <c r="AS703" s="62">
        <f t="shared" si="318"/>
        <v>0</v>
      </c>
      <c r="AT703" s="62">
        <f t="shared" si="319"/>
        <v>0</v>
      </c>
      <c r="AU703" s="62">
        <f t="shared" si="320"/>
        <v>0</v>
      </c>
    </row>
    <row r="704" spans="1:47" x14ac:dyDescent="0.2">
      <c r="A704" s="46">
        <f t="shared" si="294"/>
        <v>0</v>
      </c>
      <c r="B704" s="62" t="e">
        <f t="shared" si="295"/>
        <v>#N/A</v>
      </c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2">
        <f t="shared" si="296"/>
        <v>0</v>
      </c>
      <c r="N704" s="60"/>
      <c r="O704" s="60"/>
      <c r="P704" s="60" t="e">
        <f t="shared" si="297"/>
        <v>#N/A</v>
      </c>
      <c r="Q704" s="178"/>
      <c r="R704" s="60"/>
      <c r="S704" s="60"/>
      <c r="T704" s="60"/>
      <c r="U704" s="46" t="e">
        <f t="shared" si="298"/>
        <v>#N/A</v>
      </c>
      <c r="V704" s="62" t="e">
        <f t="shared" si="299"/>
        <v>#N/A</v>
      </c>
      <c r="W704" s="62" t="e">
        <f t="shared" si="321"/>
        <v>#N/A</v>
      </c>
      <c r="X704" s="62" t="e">
        <f t="shared" si="300"/>
        <v>#N/A</v>
      </c>
      <c r="Y704" s="62" t="e">
        <f t="shared" si="301"/>
        <v>#N/A</v>
      </c>
      <c r="Z704" s="62" t="e">
        <f t="array" ref="Z704">_xlfn.IFS(H704=1,2,H704=3,1)</f>
        <v>#N/A</v>
      </c>
      <c r="AA704" s="62" t="e">
        <f t="shared" si="302"/>
        <v>#N/A</v>
      </c>
      <c r="AB704" s="62" t="e">
        <f t="shared" si="322"/>
        <v>#N/A</v>
      </c>
      <c r="AC704" s="62" t="e">
        <f t="shared" si="303"/>
        <v>#N/A</v>
      </c>
      <c r="AD704" s="62" t="e">
        <f t="shared" si="304"/>
        <v>#N/A</v>
      </c>
      <c r="AE704" s="62" t="e">
        <f t="shared" si="305"/>
        <v>#N/A</v>
      </c>
      <c r="AF704" s="62" t="e">
        <f t="shared" si="306"/>
        <v>#N/A</v>
      </c>
      <c r="AG704" s="62">
        <f t="shared" si="307"/>
        <v>0</v>
      </c>
      <c r="AH704" s="62" t="str">
        <f t="shared" si="308"/>
        <v/>
      </c>
      <c r="AI704" s="62">
        <f t="shared" si="309"/>
        <v>0</v>
      </c>
      <c r="AJ704" s="62" t="e">
        <f t="shared" si="310"/>
        <v>#VALUE!</v>
      </c>
      <c r="AK704" s="62" t="e">
        <f t="shared" si="311"/>
        <v>#N/A</v>
      </c>
      <c r="AL704" s="62" t="e">
        <f t="shared" si="312"/>
        <v>#N/A</v>
      </c>
      <c r="AM704" s="62">
        <f t="shared" si="313"/>
        <v>0</v>
      </c>
      <c r="AN704" s="62">
        <f t="shared" si="314"/>
        <v>0</v>
      </c>
      <c r="AO704" s="62"/>
      <c r="AP704" s="62" t="e">
        <f t="shared" si="315"/>
        <v>#N/A</v>
      </c>
      <c r="AQ704" s="62" t="e">
        <f t="shared" si="316"/>
        <v>#VALUE!</v>
      </c>
      <c r="AR704" s="62" t="str">
        <f t="shared" si="317"/>
        <v/>
      </c>
      <c r="AS704" s="62">
        <f t="shared" si="318"/>
        <v>0</v>
      </c>
      <c r="AT704" s="62">
        <f t="shared" si="319"/>
        <v>0</v>
      </c>
      <c r="AU704" s="62">
        <f t="shared" si="320"/>
        <v>0</v>
      </c>
    </row>
    <row r="705" spans="1:47" x14ac:dyDescent="0.2">
      <c r="A705" s="46">
        <f t="shared" si="294"/>
        <v>0</v>
      </c>
      <c r="B705" s="62" t="e">
        <f t="shared" si="295"/>
        <v>#N/A</v>
      </c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2">
        <f t="shared" si="296"/>
        <v>0</v>
      </c>
      <c r="N705" s="60"/>
      <c r="O705" s="60"/>
      <c r="P705" s="60" t="e">
        <f t="shared" si="297"/>
        <v>#N/A</v>
      </c>
      <c r="Q705" s="178"/>
      <c r="R705" s="60"/>
      <c r="S705" s="60"/>
      <c r="T705" s="60"/>
      <c r="U705" s="46" t="e">
        <f t="shared" si="298"/>
        <v>#N/A</v>
      </c>
      <c r="V705" s="62" t="e">
        <f t="shared" si="299"/>
        <v>#N/A</v>
      </c>
      <c r="W705" s="62" t="e">
        <f t="shared" si="321"/>
        <v>#N/A</v>
      </c>
      <c r="X705" s="62" t="e">
        <f t="shared" si="300"/>
        <v>#N/A</v>
      </c>
      <c r="Y705" s="62" t="e">
        <f t="shared" si="301"/>
        <v>#N/A</v>
      </c>
      <c r="Z705" s="62" t="e">
        <f t="array" ref="Z705">_xlfn.IFS(H705=1,2,H705=3,1)</f>
        <v>#N/A</v>
      </c>
      <c r="AA705" s="62" t="e">
        <f t="shared" si="302"/>
        <v>#N/A</v>
      </c>
      <c r="AB705" s="62" t="e">
        <f t="shared" si="322"/>
        <v>#N/A</v>
      </c>
      <c r="AC705" s="62" t="e">
        <f t="shared" si="303"/>
        <v>#N/A</v>
      </c>
      <c r="AD705" s="62" t="e">
        <f t="shared" si="304"/>
        <v>#N/A</v>
      </c>
      <c r="AE705" s="62" t="e">
        <f t="shared" si="305"/>
        <v>#N/A</v>
      </c>
      <c r="AF705" s="62" t="e">
        <f t="shared" si="306"/>
        <v>#N/A</v>
      </c>
      <c r="AG705" s="62">
        <f t="shared" si="307"/>
        <v>0</v>
      </c>
      <c r="AH705" s="62" t="str">
        <f t="shared" si="308"/>
        <v/>
      </c>
      <c r="AI705" s="62">
        <f t="shared" si="309"/>
        <v>0</v>
      </c>
      <c r="AJ705" s="62" t="e">
        <f t="shared" si="310"/>
        <v>#VALUE!</v>
      </c>
      <c r="AK705" s="62" t="e">
        <f t="shared" si="311"/>
        <v>#N/A</v>
      </c>
      <c r="AL705" s="62" t="e">
        <f t="shared" si="312"/>
        <v>#N/A</v>
      </c>
      <c r="AM705" s="62">
        <f t="shared" si="313"/>
        <v>0</v>
      </c>
      <c r="AN705" s="62">
        <f t="shared" si="314"/>
        <v>0</v>
      </c>
      <c r="AO705" s="62"/>
      <c r="AP705" s="62" t="e">
        <f t="shared" si="315"/>
        <v>#N/A</v>
      </c>
      <c r="AQ705" s="62" t="e">
        <f t="shared" si="316"/>
        <v>#VALUE!</v>
      </c>
      <c r="AR705" s="62" t="str">
        <f t="shared" si="317"/>
        <v/>
      </c>
      <c r="AS705" s="62">
        <f t="shared" si="318"/>
        <v>0</v>
      </c>
      <c r="AT705" s="62">
        <f t="shared" si="319"/>
        <v>0</v>
      </c>
      <c r="AU705" s="62">
        <f t="shared" si="320"/>
        <v>0</v>
      </c>
    </row>
    <row r="706" spans="1:47" x14ac:dyDescent="0.2">
      <c r="A706" s="46">
        <f t="shared" si="294"/>
        <v>0</v>
      </c>
      <c r="B706" s="62" t="e">
        <f t="shared" si="295"/>
        <v>#N/A</v>
      </c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2">
        <f t="shared" si="296"/>
        <v>0</v>
      </c>
      <c r="N706" s="60"/>
      <c r="O706" s="60"/>
      <c r="P706" s="60" t="e">
        <f t="shared" si="297"/>
        <v>#N/A</v>
      </c>
      <c r="Q706" s="178"/>
      <c r="R706" s="60"/>
      <c r="S706" s="60"/>
      <c r="T706" s="60"/>
      <c r="U706" s="46" t="e">
        <f t="shared" si="298"/>
        <v>#N/A</v>
      </c>
      <c r="V706" s="62" t="e">
        <f t="shared" si="299"/>
        <v>#N/A</v>
      </c>
      <c r="W706" s="62" t="e">
        <f t="shared" si="321"/>
        <v>#N/A</v>
      </c>
      <c r="X706" s="62" t="e">
        <f t="shared" si="300"/>
        <v>#N/A</v>
      </c>
      <c r="Y706" s="62" t="e">
        <f t="shared" si="301"/>
        <v>#N/A</v>
      </c>
      <c r="Z706" s="62" t="e">
        <f t="array" ref="Z706">_xlfn.IFS(H706=1,2,H706=3,1)</f>
        <v>#N/A</v>
      </c>
      <c r="AA706" s="62" t="e">
        <f t="shared" si="302"/>
        <v>#N/A</v>
      </c>
      <c r="AB706" s="62" t="e">
        <f t="shared" si="322"/>
        <v>#N/A</v>
      </c>
      <c r="AC706" s="62" t="e">
        <f t="shared" si="303"/>
        <v>#N/A</v>
      </c>
      <c r="AD706" s="62" t="e">
        <f t="shared" si="304"/>
        <v>#N/A</v>
      </c>
      <c r="AE706" s="62" t="e">
        <f t="shared" si="305"/>
        <v>#N/A</v>
      </c>
      <c r="AF706" s="62" t="e">
        <f t="shared" si="306"/>
        <v>#N/A</v>
      </c>
      <c r="AG706" s="62">
        <f t="shared" si="307"/>
        <v>0</v>
      </c>
      <c r="AH706" s="62" t="str">
        <f t="shared" si="308"/>
        <v/>
      </c>
      <c r="AI706" s="62">
        <f t="shared" si="309"/>
        <v>0</v>
      </c>
      <c r="AJ706" s="62" t="e">
        <f t="shared" si="310"/>
        <v>#VALUE!</v>
      </c>
      <c r="AK706" s="62" t="e">
        <f t="shared" si="311"/>
        <v>#N/A</v>
      </c>
      <c r="AL706" s="62" t="e">
        <f t="shared" si="312"/>
        <v>#N/A</v>
      </c>
      <c r="AM706" s="62">
        <f t="shared" si="313"/>
        <v>0</v>
      </c>
      <c r="AN706" s="62">
        <f t="shared" si="314"/>
        <v>0</v>
      </c>
      <c r="AO706" s="62"/>
      <c r="AP706" s="62" t="e">
        <f t="shared" si="315"/>
        <v>#N/A</v>
      </c>
      <c r="AQ706" s="62" t="e">
        <f t="shared" si="316"/>
        <v>#VALUE!</v>
      </c>
      <c r="AR706" s="62" t="str">
        <f t="shared" si="317"/>
        <v/>
      </c>
      <c r="AS706" s="62">
        <f t="shared" si="318"/>
        <v>0</v>
      </c>
      <c r="AT706" s="62">
        <f t="shared" si="319"/>
        <v>0</v>
      </c>
      <c r="AU706" s="62">
        <f t="shared" si="320"/>
        <v>0</v>
      </c>
    </row>
    <row r="707" spans="1:47" x14ac:dyDescent="0.2">
      <c r="A707" s="46">
        <f t="shared" ref="A707:A770" si="323">D707</f>
        <v>0</v>
      </c>
      <c r="B707" s="62" t="e">
        <f t="shared" ref="B707:B770" si="324">IFERROR(IF(VLOOKUP(AI707,Потребители_обозначение,4,FALSE)=1,VLOOKUP(AI707,Потребители_обозначение,2,FALSE)&amp;" "&amp;VLOOKUP(AJ707,Этаж_обозначение,2,FALSE)&amp;" Пом. №"&amp;AH707,VLOOKUP(AI707,Потребители_обозначение,2,FALSE)&amp;" Шлейф №"&amp;AJ707),VLOOKUP(D707,Потребители_обозначение,2,FALSE))</f>
        <v>#N/A</v>
      </c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2">
        <f t="shared" ref="M707:M770" si="325">IFERROR(IF(VLOOKUP(AI707,Потребители_обозначение,4,FALSE)=1,VLOOKUP(AI707,Потребители_обозначение,3,FALSE)*(G707*2-1)+I707+VLOOKUP(AJ707,Этаж_обозначение,3,FALSE)+VLOOKUP(AJ707,Этаж_обозначение,4,FALSE),VLOOKUP(AI707,Потребители_обозначение,3,FALSE)*(G707*2-1)+I707),I707)</f>
        <v>0</v>
      </c>
      <c r="N707" s="60"/>
      <c r="O707" s="60"/>
      <c r="P707" s="60" t="e">
        <f t="shared" ref="P707:P770" si="326">IF(VLOOKUP(AI707,Потребители_обозначение,5,FALSE)=2,_xlfn.IFS(H707=3,VLOOKUP(E707,Справочная_двигатели,8,FALSE),H707=1,VLOOKUP(E707,Справочная_двигатели,10,TRUE)),0.95)</f>
        <v>#N/A</v>
      </c>
      <c r="Q707" s="178"/>
      <c r="R707" s="60"/>
      <c r="S707" s="60"/>
      <c r="T707" s="60"/>
      <c r="U707" s="46" t="e">
        <f t="shared" ref="U707:U770" si="327">_xlfn.IFS(H707=1,E707*1000/220,H707=3,E707/0.38/1.732)</f>
        <v>#N/A</v>
      </c>
      <c r="V707" s="62" t="e">
        <f t="shared" ref="V707:V770" si="328">IF(S707=0,VLOOKUP(U707,Автомат_номиналы,2,TRUE),S707)</f>
        <v>#N/A</v>
      </c>
      <c r="W707" s="62" t="e">
        <f t="shared" si="321"/>
        <v>#N/A</v>
      </c>
      <c r="X707" s="62" t="e">
        <f t="shared" ref="X707:X770" si="329">VLOOKUP(W707,Кабель_сопротивление,3,FALSE)</f>
        <v>#N/A</v>
      </c>
      <c r="Y707" s="62" t="e">
        <f t="shared" ref="Y707:Y770" si="330">VLOOKUP(W707,Кабель_сопротивление,2,FALSE)</f>
        <v>#N/A</v>
      </c>
      <c r="Z707" s="62" t="e">
        <f t="array" ref="Z707">_xlfn.IFS(H707=1,2,H707=3,1)</f>
        <v>#N/A</v>
      </c>
      <c r="AA707" s="62" t="e">
        <f t="shared" ref="AA707:AA770" si="331">ROUND(SIN(ACOS(P707)),2)</f>
        <v>#N/A</v>
      </c>
      <c r="AB707" s="62" t="e">
        <f t="shared" si="322"/>
        <v>#N/A</v>
      </c>
      <c r="AC707" s="62" t="e">
        <f t="shared" ref="AC707:AC770" si="332">ROUNDUP(AB707/220*100,2)</f>
        <v>#N/A</v>
      </c>
      <c r="AD707" s="62" t="e">
        <f t="shared" ref="AD707:AD770" si="333">_xlfn.IFS(H707=3,380,H707=1,220)</f>
        <v>#N/A</v>
      </c>
      <c r="AE707" s="62" t="e">
        <f t="shared" ref="AE707:AE770" si="334">VLOOKUP(N707,Кабель_обозначение,2,FALSE)</f>
        <v>#N/A</v>
      </c>
      <c r="AF707" s="62" t="e">
        <f t="shared" ref="AF707:AF770" si="335">IF(VLOOKUP(N707,Кабель_обозначение,3,FALSE)=1,AE707&amp;" ("&amp;O707&amp;"х"&amp;W707&amp;")",AE707)</f>
        <v>#N/A</v>
      </c>
      <c r="AG707" s="62">
        <f t="shared" ref="AG707:AG770" si="336">IFERROR(IF(AC707&gt;4.5,1,2),0)</f>
        <v>0</v>
      </c>
      <c r="AH707" s="62" t="str">
        <f t="shared" ref="AH707:AH770" si="337">IFERROR(LEFT(AR707,SEARCH(".",AR707)-1),AR707)</f>
        <v/>
      </c>
      <c r="AI707" s="62">
        <f t="shared" ref="AI707:AI770" si="338">IFERROR(LEFT(A707,SEARCH(".",A707)-1),A707)</f>
        <v>0</v>
      </c>
      <c r="AJ707" s="62" t="e">
        <f t="shared" ref="AJ707:AJ770" si="339">IFERROR(LEFT(AQ707,SEARCH(".",AQ707)-1),AQ707)</f>
        <v>#VALUE!</v>
      </c>
      <c r="AK707" s="62" t="e">
        <f t="shared" ref="AK707:AK770" si="340">IF(C707=0,B707,C707)</f>
        <v>#N/A</v>
      </c>
      <c r="AL707" s="62" t="e">
        <f t="shared" ref="AL707:AL770" si="341">ROUNDUP(U707,2)</f>
        <v>#N/A</v>
      </c>
      <c r="AM707" s="62">
        <f t="shared" ref="AM707:AM770" si="342">E707</f>
        <v>0</v>
      </c>
      <c r="AN707" s="62">
        <f t="shared" ref="AN707:AN770" si="343">D707</f>
        <v>0</v>
      </c>
      <c r="AO707" s="62"/>
      <c r="AP707" s="62" t="e">
        <f t="shared" ref="AP707:AP770" si="344">IF(W707=0,AE707,AF707&amp;"
L="&amp;M707&amp;"-"&amp;AC707&amp;"%")</f>
        <v>#N/A</v>
      </c>
      <c r="AQ707" s="62" t="e">
        <f t="shared" ref="AQ707:AQ770" si="345">RIGHT(A707,LEN(A707)-SEARCH(".",A707))</f>
        <v>#VALUE!</v>
      </c>
      <c r="AR707" s="62" t="str">
        <f t="shared" ref="AR707:AR770" si="346">IFERROR(RIGHT(AQ707,LEN(AQ707)-SEARCH(".",AQ707)),"")</f>
        <v/>
      </c>
      <c r="AS707" s="62">
        <f t="shared" ref="AS707:AS770" si="347">IFERROR(IF(VLOOKUP(AI707,Потребители_обозначение,5,FALSE)=2,_xlfn.IFS(H707=3,VLOOKUP(E707,Справочная_двигатели,3,FALSE),H707=1,VLOOKUP(E707,Справочная_двигатели,5,TRUE)),0),0)</f>
        <v>0</v>
      </c>
      <c r="AT707" s="62">
        <f t="shared" ref="AT707:AT770" si="348">IFERROR(IF(VLOOKUP(AI707,Потребители_обозначение,5,FALSE)=3,VLOOKUP(E707,Справочная_ЛЭД,2,TRUE),0),0)</f>
        <v>0</v>
      </c>
      <c r="AU707" s="62">
        <f t="shared" ref="AU707:AU770" si="349">IF(AS707=0,AT707,AS707)</f>
        <v>0</v>
      </c>
    </row>
    <row r="708" spans="1:47" x14ac:dyDescent="0.2">
      <c r="A708" s="46">
        <f t="shared" si="323"/>
        <v>0</v>
      </c>
      <c r="B708" s="62" t="e">
        <f t="shared" si="324"/>
        <v>#N/A</v>
      </c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2">
        <f t="shared" si="325"/>
        <v>0</v>
      </c>
      <c r="N708" s="60"/>
      <c r="O708" s="60"/>
      <c r="P708" s="60" t="e">
        <f t="shared" si="326"/>
        <v>#N/A</v>
      </c>
      <c r="Q708" s="178"/>
      <c r="R708" s="60"/>
      <c r="S708" s="60"/>
      <c r="T708" s="60"/>
      <c r="U708" s="46" t="e">
        <f t="shared" si="327"/>
        <v>#N/A</v>
      </c>
      <c r="V708" s="62" t="e">
        <f t="shared" si="328"/>
        <v>#N/A</v>
      </c>
      <c r="W708" s="62" t="e">
        <f t="shared" si="321"/>
        <v>#N/A</v>
      </c>
      <c r="X708" s="62" t="e">
        <f t="shared" si="329"/>
        <v>#N/A</v>
      </c>
      <c r="Y708" s="62" t="e">
        <f t="shared" si="330"/>
        <v>#N/A</v>
      </c>
      <c r="Z708" s="62" t="e">
        <f t="array" ref="Z708">_xlfn.IFS(H708=1,2,H708=3,1)</f>
        <v>#N/A</v>
      </c>
      <c r="AA708" s="62" t="e">
        <f t="shared" si="331"/>
        <v>#N/A</v>
      </c>
      <c r="AB708" s="62" t="e">
        <f t="shared" si="322"/>
        <v>#N/A</v>
      </c>
      <c r="AC708" s="62" t="e">
        <f t="shared" si="332"/>
        <v>#N/A</v>
      </c>
      <c r="AD708" s="62" t="e">
        <f t="shared" si="333"/>
        <v>#N/A</v>
      </c>
      <c r="AE708" s="62" t="e">
        <f t="shared" si="334"/>
        <v>#N/A</v>
      </c>
      <c r="AF708" s="62" t="e">
        <f t="shared" si="335"/>
        <v>#N/A</v>
      </c>
      <c r="AG708" s="62">
        <f t="shared" si="336"/>
        <v>0</v>
      </c>
      <c r="AH708" s="62" t="str">
        <f t="shared" si="337"/>
        <v/>
      </c>
      <c r="AI708" s="62">
        <f t="shared" si="338"/>
        <v>0</v>
      </c>
      <c r="AJ708" s="62" t="e">
        <f t="shared" si="339"/>
        <v>#VALUE!</v>
      </c>
      <c r="AK708" s="62" t="e">
        <f t="shared" si="340"/>
        <v>#N/A</v>
      </c>
      <c r="AL708" s="62" t="e">
        <f t="shared" si="341"/>
        <v>#N/A</v>
      </c>
      <c r="AM708" s="62">
        <f t="shared" si="342"/>
        <v>0</v>
      </c>
      <c r="AN708" s="62">
        <f t="shared" si="343"/>
        <v>0</v>
      </c>
      <c r="AO708" s="62"/>
      <c r="AP708" s="62" t="e">
        <f t="shared" si="344"/>
        <v>#N/A</v>
      </c>
      <c r="AQ708" s="62" t="e">
        <f t="shared" si="345"/>
        <v>#VALUE!</v>
      </c>
      <c r="AR708" s="62" t="str">
        <f t="shared" si="346"/>
        <v/>
      </c>
      <c r="AS708" s="62">
        <f t="shared" si="347"/>
        <v>0</v>
      </c>
      <c r="AT708" s="62">
        <f t="shared" si="348"/>
        <v>0</v>
      </c>
      <c r="AU708" s="62">
        <f t="shared" si="349"/>
        <v>0</v>
      </c>
    </row>
    <row r="709" spans="1:47" x14ac:dyDescent="0.2">
      <c r="A709" s="46">
        <f t="shared" si="323"/>
        <v>0</v>
      </c>
      <c r="B709" s="62" t="e">
        <f t="shared" si="324"/>
        <v>#N/A</v>
      </c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2">
        <f t="shared" si="325"/>
        <v>0</v>
      </c>
      <c r="N709" s="60"/>
      <c r="O709" s="60"/>
      <c r="P709" s="60" t="e">
        <f t="shared" si="326"/>
        <v>#N/A</v>
      </c>
      <c r="Q709" s="178"/>
      <c r="R709" s="60"/>
      <c r="S709" s="60"/>
      <c r="T709" s="60"/>
      <c r="U709" s="46" t="e">
        <f t="shared" si="327"/>
        <v>#N/A</v>
      </c>
      <c r="V709" s="62" t="e">
        <f t="shared" si="328"/>
        <v>#N/A</v>
      </c>
      <c r="W709" s="62" t="e">
        <f t="shared" si="321"/>
        <v>#N/A</v>
      </c>
      <c r="X709" s="62" t="e">
        <f t="shared" si="329"/>
        <v>#N/A</v>
      </c>
      <c r="Y709" s="62" t="e">
        <f t="shared" si="330"/>
        <v>#N/A</v>
      </c>
      <c r="Z709" s="62" t="e">
        <f t="array" ref="Z709">_xlfn.IFS(H709=1,2,H709=3,1)</f>
        <v>#N/A</v>
      </c>
      <c r="AA709" s="62" t="e">
        <f t="shared" si="331"/>
        <v>#N/A</v>
      </c>
      <c r="AB709" s="62" t="e">
        <f t="shared" si="322"/>
        <v>#N/A</v>
      </c>
      <c r="AC709" s="62" t="e">
        <f t="shared" si="332"/>
        <v>#N/A</v>
      </c>
      <c r="AD709" s="62" t="e">
        <f t="shared" si="333"/>
        <v>#N/A</v>
      </c>
      <c r="AE709" s="62" t="e">
        <f t="shared" si="334"/>
        <v>#N/A</v>
      </c>
      <c r="AF709" s="62" t="e">
        <f t="shared" si="335"/>
        <v>#N/A</v>
      </c>
      <c r="AG709" s="62">
        <f t="shared" si="336"/>
        <v>0</v>
      </c>
      <c r="AH709" s="62" t="str">
        <f t="shared" si="337"/>
        <v/>
      </c>
      <c r="AI709" s="62">
        <f t="shared" si="338"/>
        <v>0</v>
      </c>
      <c r="AJ709" s="62" t="e">
        <f t="shared" si="339"/>
        <v>#VALUE!</v>
      </c>
      <c r="AK709" s="62" t="e">
        <f t="shared" si="340"/>
        <v>#N/A</v>
      </c>
      <c r="AL709" s="62" t="e">
        <f t="shared" si="341"/>
        <v>#N/A</v>
      </c>
      <c r="AM709" s="62">
        <f t="shared" si="342"/>
        <v>0</v>
      </c>
      <c r="AN709" s="62">
        <f t="shared" si="343"/>
        <v>0</v>
      </c>
      <c r="AO709" s="62"/>
      <c r="AP709" s="62" t="e">
        <f t="shared" si="344"/>
        <v>#N/A</v>
      </c>
      <c r="AQ709" s="62" t="e">
        <f t="shared" si="345"/>
        <v>#VALUE!</v>
      </c>
      <c r="AR709" s="62" t="str">
        <f t="shared" si="346"/>
        <v/>
      </c>
      <c r="AS709" s="62">
        <f t="shared" si="347"/>
        <v>0</v>
      </c>
      <c r="AT709" s="62">
        <f t="shared" si="348"/>
        <v>0</v>
      </c>
      <c r="AU709" s="62">
        <f t="shared" si="349"/>
        <v>0</v>
      </c>
    </row>
    <row r="710" spans="1:47" x14ac:dyDescent="0.2">
      <c r="A710" s="46">
        <f t="shared" si="323"/>
        <v>0</v>
      </c>
      <c r="B710" s="62" t="e">
        <f t="shared" si="324"/>
        <v>#N/A</v>
      </c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2">
        <f t="shared" si="325"/>
        <v>0</v>
      </c>
      <c r="N710" s="60"/>
      <c r="O710" s="60"/>
      <c r="P710" s="60" t="e">
        <f t="shared" si="326"/>
        <v>#N/A</v>
      </c>
      <c r="Q710" s="178"/>
      <c r="R710" s="60"/>
      <c r="S710" s="60"/>
      <c r="T710" s="60"/>
      <c r="U710" s="46" t="e">
        <f t="shared" si="327"/>
        <v>#N/A</v>
      </c>
      <c r="V710" s="62" t="e">
        <f t="shared" si="328"/>
        <v>#N/A</v>
      </c>
      <c r="W710" s="62" t="e">
        <f t="shared" si="321"/>
        <v>#N/A</v>
      </c>
      <c r="X710" s="62" t="e">
        <f t="shared" si="329"/>
        <v>#N/A</v>
      </c>
      <c r="Y710" s="62" t="e">
        <f t="shared" si="330"/>
        <v>#N/A</v>
      </c>
      <c r="Z710" s="62" t="e">
        <f t="array" ref="Z710">_xlfn.IFS(H710=1,2,H710=3,1)</f>
        <v>#N/A</v>
      </c>
      <c r="AA710" s="62" t="e">
        <f t="shared" si="331"/>
        <v>#N/A</v>
      </c>
      <c r="AB710" s="62" t="e">
        <f t="shared" si="322"/>
        <v>#N/A</v>
      </c>
      <c r="AC710" s="62" t="e">
        <f t="shared" si="332"/>
        <v>#N/A</v>
      </c>
      <c r="AD710" s="62" t="e">
        <f t="shared" si="333"/>
        <v>#N/A</v>
      </c>
      <c r="AE710" s="62" t="e">
        <f t="shared" si="334"/>
        <v>#N/A</v>
      </c>
      <c r="AF710" s="62" t="e">
        <f t="shared" si="335"/>
        <v>#N/A</v>
      </c>
      <c r="AG710" s="62">
        <f t="shared" si="336"/>
        <v>0</v>
      </c>
      <c r="AH710" s="62" t="str">
        <f t="shared" si="337"/>
        <v/>
      </c>
      <c r="AI710" s="62">
        <f t="shared" si="338"/>
        <v>0</v>
      </c>
      <c r="AJ710" s="62" t="e">
        <f t="shared" si="339"/>
        <v>#VALUE!</v>
      </c>
      <c r="AK710" s="62" t="e">
        <f t="shared" si="340"/>
        <v>#N/A</v>
      </c>
      <c r="AL710" s="62" t="e">
        <f t="shared" si="341"/>
        <v>#N/A</v>
      </c>
      <c r="AM710" s="62">
        <f t="shared" si="342"/>
        <v>0</v>
      </c>
      <c r="AN710" s="62">
        <f t="shared" si="343"/>
        <v>0</v>
      </c>
      <c r="AO710" s="62"/>
      <c r="AP710" s="62" t="e">
        <f t="shared" si="344"/>
        <v>#N/A</v>
      </c>
      <c r="AQ710" s="62" t="e">
        <f t="shared" si="345"/>
        <v>#VALUE!</v>
      </c>
      <c r="AR710" s="62" t="str">
        <f t="shared" si="346"/>
        <v/>
      </c>
      <c r="AS710" s="62">
        <f t="shared" si="347"/>
        <v>0</v>
      </c>
      <c r="AT710" s="62">
        <f t="shared" si="348"/>
        <v>0</v>
      </c>
      <c r="AU710" s="62">
        <f t="shared" si="349"/>
        <v>0</v>
      </c>
    </row>
    <row r="711" spans="1:47" x14ac:dyDescent="0.2">
      <c r="A711" s="46">
        <f t="shared" si="323"/>
        <v>0</v>
      </c>
      <c r="B711" s="62" t="e">
        <f t="shared" si="324"/>
        <v>#N/A</v>
      </c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2">
        <f t="shared" si="325"/>
        <v>0</v>
      </c>
      <c r="N711" s="60"/>
      <c r="O711" s="60"/>
      <c r="P711" s="60" t="e">
        <f t="shared" si="326"/>
        <v>#N/A</v>
      </c>
      <c r="Q711" s="178"/>
      <c r="R711" s="60"/>
      <c r="S711" s="60"/>
      <c r="T711" s="60"/>
      <c r="U711" s="46" t="e">
        <f t="shared" si="327"/>
        <v>#N/A</v>
      </c>
      <c r="V711" s="62" t="e">
        <f t="shared" si="328"/>
        <v>#N/A</v>
      </c>
      <c r="W711" s="62" t="e">
        <f t="shared" si="321"/>
        <v>#N/A</v>
      </c>
      <c r="X711" s="62" t="e">
        <f t="shared" si="329"/>
        <v>#N/A</v>
      </c>
      <c r="Y711" s="62" t="e">
        <f t="shared" si="330"/>
        <v>#N/A</v>
      </c>
      <c r="Z711" s="62" t="e">
        <f t="array" ref="Z711">_xlfn.IFS(H711=1,2,H711=3,1)</f>
        <v>#N/A</v>
      </c>
      <c r="AA711" s="62" t="e">
        <f t="shared" si="331"/>
        <v>#N/A</v>
      </c>
      <c r="AB711" s="62" t="e">
        <f t="shared" si="322"/>
        <v>#N/A</v>
      </c>
      <c r="AC711" s="62" t="e">
        <f t="shared" si="332"/>
        <v>#N/A</v>
      </c>
      <c r="AD711" s="62" t="e">
        <f t="shared" si="333"/>
        <v>#N/A</v>
      </c>
      <c r="AE711" s="62" t="e">
        <f t="shared" si="334"/>
        <v>#N/A</v>
      </c>
      <c r="AF711" s="62" t="e">
        <f t="shared" si="335"/>
        <v>#N/A</v>
      </c>
      <c r="AG711" s="62">
        <f t="shared" si="336"/>
        <v>0</v>
      </c>
      <c r="AH711" s="62" t="str">
        <f t="shared" si="337"/>
        <v/>
      </c>
      <c r="AI711" s="62">
        <f t="shared" si="338"/>
        <v>0</v>
      </c>
      <c r="AJ711" s="62" t="e">
        <f t="shared" si="339"/>
        <v>#VALUE!</v>
      </c>
      <c r="AK711" s="62" t="e">
        <f t="shared" si="340"/>
        <v>#N/A</v>
      </c>
      <c r="AL711" s="62" t="e">
        <f t="shared" si="341"/>
        <v>#N/A</v>
      </c>
      <c r="AM711" s="62">
        <f t="shared" si="342"/>
        <v>0</v>
      </c>
      <c r="AN711" s="62">
        <f t="shared" si="343"/>
        <v>0</v>
      </c>
      <c r="AO711" s="62"/>
      <c r="AP711" s="62" t="e">
        <f t="shared" si="344"/>
        <v>#N/A</v>
      </c>
      <c r="AQ711" s="62" t="e">
        <f t="shared" si="345"/>
        <v>#VALUE!</v>
      </c>
      <c r="AR711" s="62" t="str">
        <f t="shared" si="346"/>
        <v/>
      </c>
      <c r="AS711" s="62">
        <f t="shared" si="347"/>
        <v>0</v>
      </c>
      <c r="AT711" s="62">
        <f t="shared" si="348"/>
        <v>0</v>
      </c>
      <c r="AU711" s="62">
        <f t="shared" si="349"/>
        <v>0</v>
      </c>
    </row>
    <row r="712" spans="1:47" x14ac:dyDescent="0.2">
      <c r="A712" s="46">
        <f t="shared" si="323"/>
        <v>0</v>
      </c>
      <c r="B712" s="62" t="e">
        <f t="shared" si="324"/>
        <v>#N/A</v>
      </c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2">
        <f t="shared" si="325"/>
        <v>0</v>
      </c>
      <c r="N712" s="60"/>
      <c r="O712" s="60"/>
      <c r="P712" s="60" t="e">
        <f t="shared" si="326"/>
        <v>#N/A</v>
      </c>
      <c r="Q712" s="178"/>
      <c r="R712" s="60"/>
      <c r="S712" s="60"/>
      <c r="T712" s="60"/>
      <c r="U712" s="46" t="e">
        <f t="shared" si="327"/>
        <v>#N/A</v>
      </c>
      <c r="V712" s="62" t="e">
        <f t="shared" si="328"/>
        <v>#N/A</v>
      </c>
      <c r="W712" s="62" t="e">
        <f t="shared" si="321"/>
        <v>#N/A</v>
      </c>
      <c r="X712" s="62" t="e">
        <f t="shared" si="329"/>
        <v>#N/A</v>
      </c>
      <c r="Y712" s="62" t="e">
        <f t="shared" si="330"/>
        <v>#N/A</v>
      </c>
      <c r="Z712" s="62" t="e">
        <f t="array" ref="Z712">_xlfn.IFS(H712=1,2,H712=3,1)</f>
        <v>#N/A</v>
      </c>
      <c r="AA712" s="62" t="e">
        <f t="shared" si="331"/>
        <v>#N/A</v>
      </c>
      <c r="AB712" s="62" t="e">
        <f t="shared" si="322"/>
        <v>#N/A</v>
      </c>
      <c r="AC712" s="62" t="e">
        <f t="shared" si="332"/>
        <v>#N/A</v>
      </c>
      <c r="AD712" s="62" t="e">
        <f t="shared" si="333"/>
        <v>#N/A</v>
      </c>
      <c r="AE712" s="62" t="e">
        <f t="shared" si="334"/>
        <v>#N/A</v>
      </c>
      <c r="AF712" s="62" t="e">
        <f t="shared" si="335"/>
        <v>#N/A</v>
      </c>
      <c r="AG712" s="62">
        <f t="shared" si="336"/>
        <v>0</v>
      </c>
      <c r="AH712" s="62" t="str">
        <f t="shared" si="337"/>
        <v/>
      </c>
      <c r="AI712" s="62">
        <f t="shared" si="338"/>
        <v>0</v>
      </c>
      <c r="AJ712" s="62" t="e">
        <f t="shared" si="339"/>
        <v>#VALUE!</v>
      </c>
      <c r="AK712" s="62" t="e">
        <f t="shared" si="340"/>
        <v>#N/A</v>
      </c>
      <c r="AL712" s="62" t="e">
        <f t="shared" si="341"/>
        <v>#N/A</v>
      </c>
      <c r="AM712" s="62">
        <f t="shared" si="342"/>
        <v>0</v>
      </c>
      <c r="AN712" s="62">
        <f t="shared" si="343"/>
        <v>0</v>
      </c>
      <c r="AO712" s="62"/>
      <c r="AP712" s="62" t="e">
        <f t="shared" si="344"/>
        <v>#N/A</v>
      </c>
      <c r="AQ712" s="62" t="e">
        <f t="shared" si="345"/>
        <v>#VALUE!</v>
      </c>
      <c r="AR712" s="62" t="str">
        <f t="shared" si="346"/>
        <v/>
      </c>
      <c r="AS712" s="62">
        <f t="shared" si="347"/>
        <v>0</v>
      </c>
      <c r="AT712" s="62">
        <f t="shared" si="348"/>
        <v>0</v>
      </c>
      <c r="AU712" s="62">
        <f t="shared" si="349"/>
        <v>0</v>
      </c>
    </row>
    <row r="713" spans="1:47" x14ac:dyDescent="0.2">
      <c r="A713" s="46">
        <f t="shared" si="323"/>
        <v>0</v>
      </c>
      <c r="B713" s="62" t="e">
        <f t="shared" si="324"/>
        <v>#N/A</v>
      </c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2">
        <f t="shared" si="325"/>
        <v>0</v>
      </c>
      <c r="N713" s="60"/>
      <c r="O713" s="60"/>
      <c r="P713" s="60" t="e">
        <f t="shared" si="326"/>
        <v>#N/A</v>
      </c>
      <c r="Q713" s="178"/>
      <c r="R713" s="60"/>
      <c r="S713" s="60"/>
      <c r="T713" s="60"/>
      <c r="U713" s="46" t="e">
        <f t="shared" si="327"/>
        <v>#N/A</v>
      </c>
      <c r="V713" s="62" t="e">
        <f t="shared" si="328"/>
        <v>#N/A</v>
      </c>
      <c r="W713" s="62" t="e">
        <f t="shared" si="321"/>
        <v>#N/A</v>
      </c>
      <c r="X713" s="62" t="e">
        <f t="shared" si="329"/>
        <v>#N/A</v>
      </c>
      <c r="Y713" s="62" t="e">
        <f t="shared" si="330"/>
        <v>#N/A</v>
      </c>
      <c r="Z713" s="62" t="e">
        <f t="array" ref="Z713">_xlfn.IFS(H713=1,2,H713=3,1)</f>
        <v>#N/A</v>
      </c>
      <c r="AA713" s="62" t="e">
        <f t="shared" si="331"/>
        <v>#N/A</v>
      </c>
      <c r="AB713" s="62" t="e">
        <f t="shared" si="322"/>
        <v>#N/A</v>
      </c>
      <c r="AC713" s="62" t="e">
        <f t="shared" si="332"/>
        <v>#N/A</v>
      </c>
      <c r="AD713" s="62" t="e">
        <f t="shared" si="333"/>
        <v>#N/A</v>
      </c>
      <c r="AE713" s="62" t="e">
        <f t="shared" si="334"/>
        <v>#N/A</v>
      </c>
      <c r="AF713" s="62" t="e">
        <f t="shared" si="335"/>
        <v>#N/A</v>
      </c>
      <c r="AG713" s="62">
        <f t="shared" si="336"/>
        <v>0</v>
      </c>
      <c r="AH713" s="62" t="str">
        <f t="shared" si="337"/>
        <v/>
      </c>
      <c r="AI713" s="62">
        <f t="shared" si="338"/>
        <v>0</v>
      </c>
      <c r="AJ713" s="62" t="e">
        <f t="shared" si="339"/>
        <v>#VALUE!</v>
      </c>
      <c r="AK713" s="62" t="e">
        <f t="shared" si="340"/>
        <v>#N/A</v>
      </c>
      <c r="AL713" s="62" t="e">
        <f t="shared" si="341"/>
        <v>#N/A</v>
      </c>
      <c r="AM713" s="62">
        <f t="shared" si="342"/>
        <v>0</v>
      </c>
      <c r="AN713" s="62">
        <f t="shared" si="343"/>
        <v>0</v>
      </c>
      <c r="AO713" s="62"/>
      <c r="AP713" s="62" t="e">
        <f t="shared" si="344"/>
        <v>#N/A</v>
      </c>
      <c r="AQ713" s="62" t="e">
        <f t="shared" si="345"/>
        <v>#VALUE!</v>
      </c>
      <c r="AR713" s="62" t="str">
        <f t="shared" si="346"/>
        <v/>
      </c>
      <c r="AS713" s="62">
        <f t="shared" si="347"/>
        <v>0</v>
      </c>
      <c r="AT713" s="62">
        <f t="shared" si="348"/>
        <v>0</v>
      </c>
      <c r="AU713" s="62">
        <f t="shared" si="349"/>
        <v>0</v>
      </c>
    </row>
    <row r="714" spans="1:47" x14ac:dyDescent="0.2">
      <c r="A714" s="46">
        <f t="shared" si="323"/>
        <v>0</v>
      </c>
      <c r="B714" s="62" t="e">
        <f t="shared" si="324"/>
        <v>#N/A</v>
      </c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2">
        <f t="shared" si="325"/>
        <v>0</v>
      </c>
      <c r="N714" s="60"/>
      <c r="O714" s="60"/>
      <c r="P714" s="60" t="e">
        <f t="shared" si="326"/>
        <v>#N/A</v>
      </c>
      <c r="Q714" s="178"/>
      <c r="R714" s="60"/>
      <c r="S714" s="60"/>
      <c r="T714" s="60"/>
      <c r="U714" s="46" t="e">
        <f t="shared" si="327"/>
        <v>#N/A</v>
      </c>
      <c r="V714" s="62" t="e">
        <f t="shared" si="328"/>
        <v>#N/A</v>
      </c>
      <c r="W714" s="62" t="e">
        <f t="shared" si="321"/>
        <v>#N/A</v>
      </c>
      <c r="X714" s="62" t="e">
        <f t="shared" si="329"/>
        <v>#N/A</v>
      </c>
      <c r="Y714" s="62" t="e">
        <f t="shared" si="330"/>
        <v>#N/A</v>
      </c>
      <c r="Z714" s="62" t="e">
        <f t="array" ref="Z714">_xlfn.IFS(H714=1,2,H714=3,1)</f>
        <v>#N/A</v>
      </c>
      <c r="AA714" s="62" t="e">
        <f t="shared" si="331"/>
        <v>#N/A</v>
      </c>
      <c r="AB714" s="62" t="e">
        <f t="shared" si="322"/>
        <v>#N/A</v>
      </c>
      <c r="AC714" s="62" t="e">
        <f t="shared" si="332"/>
        <v>#N/A</v>
      </c>
      <c r="AD714" s="62" t="e">
        <f t="shared" si="333"/>
        <v>#N/A</v>
      </c>
      <c r="AE714" s="62" t="e">
        <f t="shared" si="334"/>
        <v>#N/A</v>
      </c>
      <c r="AF714" s="62" t="e">
        <f t="shared" si="335"/>
        <v>#N/A</v>
      </c>
      <c r="AG714" s="62">
        <f t="shared" si="336"/>
        <v>0</v>
      </c>
      <c r="AH714" s="62" t="str">
        <f t="shared" si="337"/>
        <v/>
      </c>
      <c r="AI714" s="62">
        <f t="shared" si="338"/>
        <v>0</v>
      </c>
      <c r="AJ714" s="62" t="e">
        <f t="shared" si="339"/>
        <v>#VALUE!</v>
      </c>
      <c r="AK714" s="62" t="e">
        <f t="shared" si="340"/>
        <v>#N/A</v>
      </c>
      <c r="AL714" s="62" t="e">
        <f t="shared" si="341"/>
        <v>#N/A</v>
      </c>
      <c r="AM714" s="62">
        <f t="shared" si="342"/>
        <v>0</v>
      </c>
      <c r="AN714" s="62">
        <f t="shared" si="343"/>
        <v>0</v>
      </c>
      <c r="AO714" s="62"/>
      <c r="AP714" s="62" t="e">
        <f t="shared" si="344"/>
        <v>#N/A</v>
      </c>
      <c r="AQ714" s="62" t="e">
        <f t="shared" si="345"/>
        <v>#VALUE!</v>
      </c>
      <c r="AR714" s="62" t="str">
        <f t="shared" si="346"/>
        <v/>
      </c>
      <c r="AS714" s="62">
        <f t="shared" si="347"/>
        <v>0</v>
      </c>
      <c r="AT714" s="62">
        <f t="shared" si="348"/>
        <v>0</v>
      </c>
      <c r="AU714" s="62">
        <f t="shared" si="349"/>
        <v>0</v>
      </c>
    </row>
    <row r="715" spans="1:47" x14ac:dyDescent="0.2">
      <c r="A715" s="46">
        <f t="shared" si="323"/>
        <v>0</v>
      </c>
      <c r="B715" s="62" t="e">
        <f t="shared" si="324"/>
        <v>#N/A</v>
      </c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2">
        <f t="shared" si="325"/>
        <v>0</v>
      </c>
      <c r="N715" s="60"/>
      <c r="O715" s="60"/>
      <c r="P715" s="60" t="e">
        <f t="shared" si="326"/>
        <v>#N/A</v>
      </c>
      <c r="Q715" s="178"/>
      <c r="R715" s="60"/>
      <c r="S715" s="60"/>
      <c r="T715" s="60"/>
      <c r="U715" s="46" t="e">
        <f t="shared" si="327"/>
        <v>#N/A</v>
      </c>
      <c r="V715" s="62" t="e">
        <f t="shared" si="328"/>
        <v>#N/A</v>
      </c>
      <c r="W715" s="62" t="e">
        <f t="shared" si="321"/>
        <v>#N/A</v>
      </c>
      <c r="X715" s="62" t="e">
        <f t="shared" si="329"/>
        <v>#N/A</v>
      </c>
      <c r="Y715" s="62" t="e">
        <f t="shared" si="330"/>
        <v>#N/A</v>
      </c>
      <c r="Z715" s="62" t="e">
        <f t="array" ref="Z715">_xlfn.IFS(H715=1,2,H715=3,1)</f>
        <v>#N/A</v>
      </c>
      <c r="AA715" s="62" t="e">
        <f t="shared" si="331"/>
        <v>#N/A</v>
      </c>
      <c r="AB715" s="62" t="e">
        <f t="shared" si="322"/>
        <v>#N/A</v>
      </c>
      <c r="AC715" s="62" t="e">
        <f t="shared" si="332"/>
        <v>#N/A</v>
      </c>
      <c r="AD715" s="62" t="e">
        <f t="shared" si="333"/>
        <v>#N/A</v>
      </c>
      <c r="AE715" s="62" t="e">
        <f t="shared" si="334"/>
        <v>#N/A</v>
      </c>
      <c r="AF715" s="62" t="e">
        <f t="shared" si="335"/>
        <v>#N/A</v>
      </c>
      <c r="AG715" s="62">
        <f t="shared" si="336"/>
        <v>0</v>
      </c>
      <c r="AH715" s="62" t="str">
        <f t="shared" si="337"/>
        <v/>
      </c>
      <c r="AI715" s="62">
        <f t="shared" si="338"/>
        <v>0</v>
      </c>
      <c r="AJ715" s="62" t="e">
        <f t="shared" si="339"/>
        <v>#VALUE!</v>
      </c>
      <c r="AK715" s="62" t="e">
        <f t="shared" si="340"/>
        <v>#N/A</v>
      </c>
      <c r="AL715" s="62" t="e">
        <f t="shared" si="341"/>
        <v>#N/A</v>
      </c>
      <c r="AM715" s="62">
        <f t="shared" si="342"/>
        <v>0</v>
      </c>
      <c r="AN715" s="62">
        <f t="shared" si="343"/>
        <v>0</v>
      </c>
      <c r="AO715" s="62"/>
      <c r="AP715" s="62" t="e">
        <f t="shared" si="344"/>
        <v>#N/A</v>
      </c>
      <c r="AQ715" s="62" t="e">
        <f t="shared" si="345"/>
        <v>#VALUE!</v>
      </c>
      <c r="AR715" s="62" t="str">
        <f t="shared" si="346"/>
        <v/>
      </c>
      <c r="AS715" s="62">
        <f t="shared" si="347"/>
        <v>0</v>
      </c>
      <c r="AT715" s="62">
        <f t="shared" si="348"/>
        <v>0</v>
      </c>
      <c r="AU715" s="62">
        <f t="shared" si="349"/>
        <v>0</v>
      </c>
    </row>
    <row r="716" spans="1:47" x14ac:dyDescent="0.2">
      <c r="A716" s="46">
        <f t="shared" si="323"/>
        <v>0</v>
      </c>
      <c r="B716" s="62" t="e">
        <f t="shared" si="324"/>
        <v>#N/A</v>
      </c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2">
        <f t="shared" si="325"/>
        <v>0</v>
      </c>
      <c r="N716" s="60"/>
      <c r="O716" s="60"/>
      <c r="P716" s="60" t="e">
        <f t="shared" si="326"/>
        <v>#N/A</v>
      </c>
      <c r="Q716" s="178"/>
      <c r="R716" s="60"/>
      <c r="S716" s="60"/>
      <c r="T716" s="60"/>
      <c r="U716" s="46" t="e">
        <f t="shared" si="327"/>
        <v>#N/A</v>
      </c>
      <c r="V716" s="62" t="e">
        <f t="shared" si="328"/>
        <v>#N/A</v>
      </c>
      <c r="W716" s="62" t="e">
        <f t="shared" si="321"/>
        <v>#N/A</v>
      </c>
      <c r="X716" s="62" t="e">
        <f t="shared" si="329"/>
        <v>#N/A</v>
      </c>
      <c r="Y716" s="62" t="e">
        <f t="shared" si="330"/>
        <v>#N/A</v>
      </c>
      <c r="Z716" s="62" t="e">
        <f t="array" ref="Z716">_xlfn.IFS(H716=1,2,H716=3,1)</f>
        <v>#N/A</v>
      </c>
      <c r="AA716" s="62" t="e">
        <f t="shared" si="331"/>
        <v>#N/A</v>
      </c>
      <c r="AB716" s="62" t="e">
        <f t="shared" si="322"/>
        <v>#N/A</v>
      </c>
      <c r="AC716" s="62" t="e">
        <f t="shared" si="332"/>
        <v>#N/A</v>
      </c>
      <c r="AD716" s="62" t="e">
        <f t="shared" si="333"/>
        <v>#N/A</v>
      </c>
      <c r="AE716" s="62" t="e">
        <f t="shared" si="334"/>
        <v>#N/A</v>
      </c>
      <c r="AF716" s="62" t="e">
        <f t="shared" si="335"/>
        <v>#N/A</v>
      </c>
      <c r="AG716" s="62">
        <f t="shared" si="336"/>
        <v>0</v>
      </c>
      <c r="AH716" s="62" t="str">
        <f t="shared" si="337"/>
        <v/>
      </c>
      <c r="AI716" s="62">
        <f t="shared" si="338"/>
        <v>0</v>
      </c>
      <c r="AJ716" s="62" t="e">
        <f t="shared" si="339"/>
        <v>#VALUE!</v>
      </c>
      <c r="AK716" s="62" t="e">
        <f t="shared" si="340"/>
        <v>#N/A</v>
      </c>
      <c r="AL716" s="62" t="e">
        <f t="shared" si="341"/>
        <v>#N/A</v>
      </c>
      <c r="AM716" s="62">
        <f t="shared" si="342"/>
        <v>0</v>
      </c>
      <c r="AN716" s="62">
        <f t="shared" si="343"/>
        <v>0</v>
      </c>
      <c r="AO716" s="62"/>
      <c r="AP716" s="62" t="e">
        <f t="shared" si="344"/>
        <v>#N/A</v>
      </c>
      <c r="AQ716" s="62" t="e">
        <f t="shared" si="345"/>
        <v>#VALUE!</v>
      </c>
      <c r="AR716" s="62" t="str">
        <f t="shared" si="346"/>
        <v/>
      </c>
      <c r="AS716" s="62">
        <f t="shared" si="347"/>
        <v>0</v>
      </c>
      <c r="AT716" s="62">
        <f t="shared" si="348"/>
        <v>0</v>
      </c>
      <c r="AU716" s="62">
        <f t="shared" si="349"/>
        <v>0</v>
      </c>
    </row>
    <row r="717" spans="1:47" x14ac:dyDescent="0.2">
      <c r="A717" s="46">
        <f t="shared" si="323"/>
        <v>0</v>
      </c>
      <c r="B717" s="62" t="e">
        <f t="shared" si="324"/>
        <v>#N/A</v>
      </c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2">
        <f t="shared" si="325"/>
        <v>0</v>
      </c>
      <c r="N717" s="60"/>
      <c r="O717" s="60"/>
      <c r="P717" s="60" t="e">
        <f t="shared" si="326"/>
        <v>#N/A</v>
      </c>
      <c r="Q717" s="178"/>
      <c r="R717" s="60"/>
      <c r="S717" s="60"/>
      <c r="T717" s="60"/>
      <c r="U717" s="46" t="e">
        <f t="shared" si="327"/>
        <v>#N/A</v>
      </c>
      <c r="V717" s="62" t="e">
        <f t="shared" si="328"/>
        <v>#N/A</v>
      </c>
      <c r="W717" s="62" t="e">
        <f t="shared" si="321"/>
        <v>#N/A</v>
      </c>
      <c r="X717" s="62" t="e">
        <f t="shared" si="329"/>
        <v>#N/A</v>
      </c>
      <c r="Y717" s="62" t="e">
        <f t="shared" si="330"/>
        <v>#N/A</v>
      </c>
      <c r="Z717" s="62" t="e">
        <f t="array" ref="Z717">_xlfn.IFS(H717=1,2,H717=3,1)</f>
        <v>#N/A</v>
      </c>
      <c r="AA717" s="62" t="e">
        <f t="shared" si="331"/>
        <v>#N/A</v>
      </c>
      <c r="AB717" s="62" t="e">
        <f t="shared" si="322"/>
        <v>#N/A</v>
      </c>
      <c r="AC717" s="62" t="e">
        <f t="shared" si="332"/>
        <v>#N/A</v>
      </c>
      <c r="AD717" s="62" t="e">
        <f t="shared" si="333"/>
        <v>#N/A</v>
      </c>
      <c r="AE717" s="62" t="e">
        <f t="shared" si="334"/>
        <v>#N/A</v>
      </c>
      <c r="AF717" s="62" t="e">
        <f t="shared" si="335"/>
        <v>#N/A</v>
      </c>
      <c r="AG717" s="62">
        <f t="shared" si="336"/>
        <v>0</v>
      </c>
      <c r="AH717" s="62" t="str">
        <f t="shared" si="337"/>
        <v/>
      </c>
      <c r="AI717" s="62">
        <f t="shared" si="338"/>
        <v>0</v>
      </c>
      <c r="AJ717" s="62" t="e">
        <f t="shared" si="339"/>
        <v>#VALUE!</v>
      </c>
      <c r="AK717" s="62" t="e">
        <f t="shared" si="340"/>
        <v>#N/A</v>
      </c>
      <c r="AL717" s="62" t="e">
        <f t="shared" si="341"/>
        <v>#N/A</v>
      </c>
      <c r="AM717" s="62">
        <f t="shared" si="342"/>
        <v>0</v>
      </c>
      <c r="AN717" s="62">
        <f t="shared" si="343"/>
        <v>0</v>
      </c>
      <c r="AO717" s="62"/>
      <c r="AP717" s="62" t="e">
        <f t="shared" si="344"/>
        <v>#N/A</v>
      </c>
      <c r="AQ717" s="62" t="e">
        <f t="shared" si="345"/>
        <v>#VALUE!</v>
      </c>
      <c r="AR717" s="62" t="str">
        <f t="shared" si="346"/>
        <v/>
      </c>
      <c r="AS717" s="62">
        <f t="shared" si="347"/>
        <v>0</v>
      </c>
      <c r="AT717" s="62">
        <f t="shared" si="348"/>
        <v>0</v>
      </c>
      <c r="AU717" s="62">
        <f t="shared" si="349"/>
        <v>0</v>
      </c>
    </row>
    <row r="718" spans="1:47" x14ac:dyDescent="0.2">
      <c r="A718" s="46">
        <f t="shared" si="323"/>
        <v>0</v>
      </c>
      <c r="B718" s="62" t="e">
        <f t="shared" si="324"/>
        <v>#N/A</v>
      </c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2">
        <f t="shared" si="325"/>
        <v>0</v>
      </c>
      <c r="N718" s="60"/>
      <c r="O718" s="60"/>
      <c r="P718" s="60" t="e">
        <f t="shared" si="326"/>
        <v>#N/A</v>
      </c>
      <c r="Q718" s="178"/>
      <c r="R718" s="60"/>
      <c r="S718" s="60"/>
      <c r="T718" s="60"/>
      <c r="U718" s="46" t="e">
        <f t="shared" si="327"/>
        <v>#N/A</v>
      </c>
      <c r="V718" s="62" t="e">
        <f t="shared" si="328"/>
        <v>#N/A</v>
      </c>
      <c r="W718" s="62" t="e">
        <f t="shared" si="321"/>
        <v>#N/A</v>
      </c>
      <c r="X718" s="62" t="e">
        <f t="shared" si="329"/>
        <v>#N/A</v>
      </c>
      <c r="Y718" s="62" t="e">
        <f t="shared" si="330"/>
        <v>#N/A</v>
      </c>
      <c r="Z718" s="62" t="e">
        <f t="array" ref="Z718">_xlfn.IFS(H718=1,2,H718=3,1)</f>
        <v>#N/A</v>
      </c>
      <c r="AA718" s="62" t="e">
        <f t="shared" si="331"/>
        <v>#N/A</v>
      </c>
      <c r="AB718" s="62" t="e">
        <f t="shared" si="322"/>
        <v>#N/A</v>
      </c>
      <c r="AC718" s="62" t="e">
        <f t="shared" si="332"/>
        <v>#N/A</v>
      </c>
      <c r="AD718" s="62" t="e">
        <f t="shared" si="333"/>
        <v>#N/A</v>
      </c>
      <c r="AE718" s="62" t="e">
        <f t="shared" si="334"/>
        <v>#N/A</v>
      </c>
      <c r="AF718" s="62" t="e">
        <f t="shared" si="335"/>
        <v>#N/A</v>
      </c>
      <c r="AG718" s="62">
        <f t="shared" si="336"/>
        <v>0</v>
      </c>
      <c r="AH718" s="62" t="str">
        <f t="shared" si="337"/>
        <v/>
      </c>
      <c r="AI718" s="62">
        <f t="shared" si="338"/>
        <v>0</v>
      </c>
      <c r="AJ718" s="62" t="e">
        <f t="shared" si="339"/>
        <v>#VALUE!</v>
      </c>
      <c r="AK718" s="62" t="e">
        <f t="shared" si="340"/>
        <v>#N/A</v>
      </c>
      <c r="AL718" s="62" t="e">
        <f t="shared" si="341"/>
        <v>#N/A</v>
      </c>
      <c r="AM718" s="62">
        <f t="shared" si="342"/>
        <v>0</v>
      </c>
      <c r="AN718" s="62">
        <f t="shared" si="343"/>
        <v>0</v>
      </c>
      <c r="AO718" s="62"/>
      <c r="AP718" s="62" t="e">
        <f t="shared" si="344"/>
        <v>#N/A</v>
      </c>
      <c r="AQ718" s="62" t="e">
        <f t="shared" si="345"/>
        <v>#VALUE!</v>
      </c>
      <c r="AR718" s="62" t="str">
        <f t="shared" si="346"/>
        <v/>
      </c>
      <c r="AS718" s="62">
        <f t="shared" si="347"/>
        <v>0</v>
      </c>
      <c r="AT718" s="62">
        <f t="shared" si="348"/>
        <v>0</v>
      </c>
      <c r="AU718" s="62">
        <f t="shared" si="349"/>
        <v>0</v>
      </c>
    </row>
    <row r="719" spans="1:47" x14ac:dyDescent="0.2">
      <c r="A719" s="46">
        <f t="shared" si="323"/>
        <v>0</v>
      </c>
      <c r="B719" s="62" t="e">
        <f t="shared" si="324"/>
        <v>#N/A</v>
      </c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2">
        <f t="shared" si="325"/>
        <v>0</v>
      </c>
      <c r="N719" s="60"/>
      <c r="O719" s="60"/>
      <c r="P719" s="60" t="e">
        <f t="shared" si="326"/>
        <v>#N/A</v>
      </c>
      <c r="Q719" s="178"/>
      <c r="R719" s="60"/>
      <c r="S719" s="60"/>
      <c r="T719" s="60"/>
      <c r="U719" s="46" t="e">
        <f t="shared" si="327"/>
        <v>#N/A</v>
      </c>
      <c r="V719" s="62" t="e">
        <f t="shared" si="328"/>
        <v>#N/A</v>
      </c>
      <c r="W719" s="62" t="e">
        <f t="shared" si="321"/>
        <v>#N/A</v>
      </c>
      <c r="X719" s="62" t="e">
        <f t="shared" si="329"/>
        <v>#N/A</v>
      </c>
      <c r="Y719" s="62" t="e">
        <f t="shared" si="330"/>
        <v>#N/A</v>
      </c>
      <c r="Z719" s="62" t="e">
        <f t="array" ref="Z719">_xlfn.IFS(H719=1,2,H719=3,1)</f>
        <v>#N/A</v>
      </c>
      <c r="AA719" s="62" t="e">
        <f t="shared" si="331"/>
        <v>#N/A</v>
      </c>
      <c r="AB719" s="62" t="e">
        <f t="shared" si="322"/>
        <v>#N/A</v>
      </c>
      <c r="AC719" s="62" t="e">
        <f t="shared" si="332"/>
        <v>#N/A</v>
      </c>
      <c r="AD719" s="62" t="e">
        <f t="shared" si="333"/>
        <v>#N/A</v>
      </c>
      <c r="AE719" s="62" t="e">
        <f t="shared" si="334"/>
        <v>#N/A</v>
      </c>
      <c r="AF719" s="62" t="e">
        <f t="shared" si="335"/>
        <v>#N/A</v>
      </c>
      <c r="AG719" s="62">
        <f t="shared" si="336"/>
        <v>0</v>
      </c>
      <c r="AH719" s="62" t="str">
        <f t="shared" si="337"/>
        <v/>
      </c>
      <c r="AI719" s="62">
        <f t="shared" si="338"/>
        <v>0</v>
      </c>
      <c r="AJ719" s="62" t="e">
        <f t="shared" si="339"/>
        <v>#VALUE!</v>
      </c>
      <c r="AK719" s="62" t="e">
        <f t="shared" si="340"/>
        <v>#N/A</v>
      </c>
      <c r="AL719" s="62" t="e">
        <f t="shared" si="341"/>
        <v>#N/A</v>
      </c>
      <c r="AM719" s="62">
        <f t="shared" si="342"/>
        <v>0</v>
      </c>
      <c r="AN719" s="62">
        <f t="shared" si="343"/>
        <v>0</v>
      </c>
      <c r="AO719" s="62"/>
      <c r="AP719" s="62" t="e">
        <f t="shared" si="344"/>
        <v>#N/A</v>
      </c>
      <c r="AQ719" s="62" t="e">
        <f t="shared" si="345"/>
        <v>#VALUE!</v>
      </c>
      <c r="AR719" s="62" t="str">
        <f t="shared" si="346"/>
        <v/>
      </c>
      <c r="AS719" s="62">
        <f t="shared" si="347"/>
        <v>0</v>
      </c>
      <c r="AT719" s="62">
        <f t="shared" si="348"/>
        <v>0</v>
      </c>
      <c r="AU719" s="62">
        <f t="shared" si="349"/>
        <v>0</v>
      </c>
    </row>
    <row r="720" spans="1:47" x14ac:dyDescent="0.2">
      <c r="A720" s="46">
        <f t="shared" si="323"/>
        <v>0</v>
      </c>
      <c r="B720" s="62" t="e">
        <f t="shared" si="324"/>
        <v>#N/A</v>
      </c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2">
        <f t="shared" si="325"/>
        <v>0</v>
      </c>
      <c r="N720" s="60"/>
      <c r="O720" s="60"/>
      <c r="P720" s="60" t="e">
        <f t="shared" si="326"/>
        <v>#N/A</v>
      </c>
      <c r="Q720" s="178"/>
      <c r="R720" s="60"/>
      <c r="S720" s="60"/>
      <c r="T720" s="60"/>
      <c r="U720" s="46" t="e">
        <f t="shared" si="327"/>
        <v>#N/A</v>
      </c>
      <c r="V720" s="62" t="e">
        <f t="shared" si="328"/>
        <v>#N/A</v>
      </c>
      <c r="W720" s="62" t="e">
        <f t="shared" si="321"/>
        <v>#N/A</v>
      </c>
      <c r="X720" s="62" t="e">
        <f t="shared" si="329"/>
        <v>#N/A</v>
      </c>
      <c r="Y720" s="62" t="e">
        <f t="shared" si="330"/>
        <v>#N/A</v>
      </c>
      <c r="Z720" s="62" t="e">
        <f t="array" ref="Z720">_xlfn.IFS(H720=1,2,H720=3,1)</f>
        <v>#N/A</v>
      </c>
      <c r="AA720" s="62" t="e">
        <f t="shared" si="331"/>
        <v>#N/A</v>
      </c>
      <c r="AB720" s="62" t="e">
        <f t="shared" si="322"/>
        <v>#N/A</v>
      </c>
      <c r="AC720" s="62" t="e">
        <f t="shared" si="332"/>
        <v>#N/A</v>
      </c>
      <c r="AD720" s="62" t="e">
        <f t="shared" si="333"/>
        <v>#N/A</v>
      </c>
      <c r="AE720" s="62" t="e">
        <f t="shared" si="334"/>
        <v>#N/A</v>
      </c>
      <c r="AF720" s="62" t="e">
        <f t="shared" si="335"/>
        <v>#N/A</v>
      </c>
      <c r="AG720" s="62">
        <f t="shared" si="336"/>
        <v>0</v>
      </c>
      <c r="AH720" s="62" t="str">
        <f t="shared" si="337"/>
        <v/>
      </c>
      <c r="AI720" s="62">
        <f t="shared" si="338"/>
        <v>0</v>
      </c>
      <c r="AJ720" s="62" t="e">
        <f t="shared" si="339"/>
        <v>#VALUE!</v>
      </c>
      <c r="AK720" s="62" t="e">
        <f t="shared" si="340"/>
        <v>#N/A</v>
      </c>
      <c r="AL720" s="62" t="e">
        <f t="shared" si="341"/>
        <v>#N/A</v>
      </c>
      <c r="AM720" s="62">
        <f t="shared" si="342"/>
        <v>0</v>
      </c>
      <c r="AN720" s="62">
        <f t="shared" si="343"/>
        <v>0</v>
      </c>
      <c r="AO720" s="62"/>
      <c r="AP720" s="62" t="e">
        <f t="shared" si="344"/>
        <v>#N/A</v>
      </c>
      <c r="AQ720" s="62" t="e">
        <f t="shared" si="345"/>
        <v>#VALUE!</v>
      </c>
      <c r="AR720" s="62" t="str">
        <f t="shared" si="346"/>
        <v/>
      </c>
      <c r="AS720" s="62">
        <f t="shared" si="347"/>
        <v>0</v>
      </c>
      <c r="AT720" s="62">
        <f t="shared" si="348"/>
        <v>0</v>
      </c>
      <c r="AU720" s="62">
        <f t="shared" si="349"/>
        <v>0</v>
      </c>
    </row>
    <row r="721" spans="1:47" x14ac:dyDescent="0.2">
      <c r="A721" s="46">
        <f t="shared" si="323"/>
        <v>0</v>
      </c>
      <c r="B721" s="62" t="e">
        <f t="shared" si="324"/>
        <v>#N/A</v>
      </c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2">
        <f t="shared" si="325"/>
        <v>0</v>
      </c>
      <c r="N721" s="60"/>
      <c r="O721" s="60"/>
      <c r="P721" s="60" t="e">
        <f t="shared" si="326"/>
        <v>#N/A</v>
      </c>
      <c r="Q721" s="178"/>
      <c r="R721" s="60"/>
      <c r="S721" s="60"/>
      <c r="T721" s="60"/>
      <c r="U721" s="46" t="e">
        <f t="shared" si="327"/>
        <v>#N/A</v>
      </c>
      <c r="V721" s="62" t="e">
        <f t="shared" si="328"/>
        <v>#N/A</v>
      </c>
      <c r="W721" s="62" t="e">
        <f t="shared" si="321"/>
        <v>#N/A</v>
      </c>
      <c r="X721" s="62" t="e">
        <f t="shared" si="329"/>
        <v>#N/A</v>
      </c>
      <c r="Y721" s="62" t="e">
        <f t="shared" si="330"/>
        <v>#N/A</v>
      </c>
      <c r="Z721" s="62" t="e">
        <f t="array" ref="Z721">_xlfn.IFS(H721=1,2,H721=3,1)</f>
        <v>#N/A</v>
      </c>
      <c r="AA721" s="62" t="e">
        <f t="shared" si="331"/>
        <v>#N/A</v>
      </c>
      <c r="AB721" s="62" t="e">
        <f t="shared" si="322"/>
        <v>#N/A</v>
      </c>
      <c r="AC721" s="62" t="e">
        <f t="shared" si="332"/>
        <v>#N/A</v>
      </c>
      <c r="AD721" s="62" t="e">
        <f t="shared" si="333"/>
        <v>#N/A</v>
      </c>
      <c r="AE721" s="62" t="e">
        <f t="shared" si="334"/>
        <v>#N/A</v>
      </c>
      <c r="AF721" s="62" t="e">
        <f t="shared" si="335"/>
        <v>#N/A</v>
      </c>
      <c r="AG721" s="62">
        <f t="shared" si="336"/>
        <v>0</v>
      </c>
      <c r="AH721" s="62" t="str">
        <f t="shared" si="337"/>
        <v/>
      </c>
      <c r="AI721" s="62">
        <f t="shared" si="338"/>
        <v>0</v>
      </c>
      <c r="AJ721" s="62" t="e">
        <f t="shared" si="339"/>
        <v>#VALUE!</v>
      </c>
      <c r="AK721" s="62" t="e">
        <f t="shared" si="340"/>
        <v>#N/A</v>
      </c>
      <c r="AL721" s="62" t="e">
        <f t="shared" si="341"/>
        <v>#N/A</v>
      </c>
      <c r="AM721" s="62">
        <f t="shared" si="342"/>
        <v>0</v>
      </c>
      <c r="AN721" s="62">
        <f t="shared" si="343"/>
        <v>0</v>
      </c>
      <c r="AO721" s="62"/>
      <c r="AP721" s="62" t="e">
        <f t="shared" si="344"/>
        <v>#N/A</v>
      </c>
      <c r="AQ721" s="62" t="e">
        <f t="shared" si="345"/>
        <v>#VALUE!</v>
      </c>
      <c r="AR721" s="62" t="str">
        <f t="shared" si="346"/>
        <v/>
      </c>
      <c r="AS721" s="62">
        <f t="shared" si="347"/>
        <v>0</v>
      </c>
      <c r="AT721" s="62">
        <f t="shared" si="348"/>
        <v>0</v>
      </c>
      <c r="AU721" s="62">
        <f t="shared" si="349"/>
        <v>0</v>
      </c>
    </row>
    <row r="722" spans="1:47" x14ac:dyDescent="0.2">
      <c r="A722" s="46">
        <f t="shared" si="323"/>
        <v>0</v>
      </c>
      <c r="B722" s="62" t="e">
        <f t="shared" si="324"/>
        <v>#N/A</v>
      </c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2">
        <f t="shared" si="325"/>
        <v>0</v>
      </c>
      <c r="N722" s="60"/>
      <c r="O722" s="60"/>
      <c r="P722" s="60" t="e">
        <f t="shared" si="326"/>
        <v>#N/A</v>
      </c>
      <c r="Q722" s="178"/>
      <c r="R722" s="60"/>
      <c r="S722" s="60"/>
      <c r="T722" s="60"/>
      <c r="U722" s="46" t="e">
        <f t="shared" si="327"/>
        <v>#N/A</v>
      </c>
      <c r="V722" s="62" t="e">
        <f t="shared" si="328"/>
        <v>#N/A</v>
      </c>
      <c r="W722" s="62" t="e">
        <f t="shared" si="321"/>
        <v>#N/A</v>
      </c>
      <c r="X722" s="62" t="e">
        <f t="shared" si="329"/>
        <v>#N/A</v>
      </c>
      <c r="Y722" s="62" t="e">
        <f t="shared" si="330"/>
        <v>#N/A</v>
      </c>
      <c r="Z722" s="62" t="e">
        <f t="array" ref="Z722">_xlfn.IFS(H722=1,2,H722=3,1)</f>
        <v>#N/A</v>
      </c>
      <c r="AA722" s="62" t="e">
        <f t="shared" si="331"/>
        <v>#N/A</v>
      </c>
      <c r="AB722" s="62" t="e">
        <f t="shared" si="322"/>
        <v>#N/A</v>
      </c>
      <c r="AC722" s="62" t="e">
        <f t="shared" si="332"/>
        <v>#N/A</v>
      </c>
      <c r="AD722" s="62" t="e">
        <f t="shared" si="333"/>
        <v>#N/A</v>
      </c>
      <c r="AE722" s="62" t="e">
        <f t="shared" si="334"/>
        <v>#N/A</v>
      </c>
      <c r="AF722" s="62" t="e">
        <f t="shared" si="335"/>
        <v>#N/A</v>
      </c>
      <c r="AG722" s="62">
        <f t="shared" si="336"/>
        <v>0</v>
      </c>
      <c r="AH722" s="62" t="str">
        <f t="shared" si="337"/>
        <v/>
      </c>
      <c r="AI722" s="62">
        <f t="shared" si="338"/>
        <v>0</v>
      </c>
      <c r="AJ722" s="62" t="e">
        <f t="shared" si="339"/>
        <v>#VALUE!</v>
      </c>
      <c r="AK722" s="62" t="e">
        <f t="shared" si="340"/>
        <v>#N/A</v>
      </c>
      <c r="AL722" s="62" t="e">
        <f t="shared" si="341"/>
        <v>#N/A</v>
      </c>
      <c r="AM722" s="62">
        <f t="shared" si="342"/>
        <v>0</v>
      </c>
      <c r="AN722" s="62">
        <f t="shared" si="343"/>
        <v>0</v>
      </c>
      <c r="AO722" s="62"/>
      <c r="AP722" s="62" t="e">
        <f t="shared" si="344"/>
        <v>#N/A</v>
      </c>
      <c r="AQ722" s="62" t="e">
        <f t="shared" si="345"/>
        <v>#VALUE!</v>
      </c>
      <c r="AR722" s="62" t="str">
        <f t="shared" si="346"/>
        <v/>
      </c>
      <c r="AS722" s="62">
        <f t="shared" si="347"/>
        <v>0</v>
      </c>
      <c r="AT722" s="62">
        <f t="shared" si="348"/>
        <v>0</v>
      </c>
      <c r="AU722" s="62">
        <f t="shared" si="349"/>
        <v>0</v>
      </c>
    </row>
    <row r="723" spans="1:47" x14ac:dyDescent="0.2">
      <c r="A723" s="46">
        <f t="shared" si="323"/>
        <v>0</v>
      </c>
      <c r="B723" s="62" t="e">
        <f t="shared" si="324"/>
        <v>#N/A</v>
      </c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2">
        <f t="shared" si="325"/>
        <v>0</v>
      </c>
      <c r="N723" s="60"/>
      <c r="O723" s="60"/>
      <c r="P723" s="60" t="e">
        <f t="shared" si="326"/>
        <v>#N/A</v>
      </c>
      <c r="Q723" s="178"/>
      <c r="R723" s="60"/>
      <c r="S723" s="60"/>
      <c r="T723" s="60"/>
      <c r="U723" s="46" t="e">
        <f t="shared" si="327"/>
        <v>#N/A</v>
      </c>
      <c r="V723" s="62" t="e">
        <f t="shared" si="328"/>
        <v>#N/A</v>
      </c>
      <c r="W723" s="62" t="e">
        <f t="shared" si="321"/>
        <v>#N/A</v>
      </c>
      <c r="X723" s="62" t="e">
        <f t="shared" si="329"/>
        <v>#N/A</v>
      </c>
      <c r="Y723" s="62" t="e">
        <f t="shared" si="330"/>
        <v>#N/A</v>
      </c>
      <c r="Z723" s="62" t="e">
        <f t="array" ref="Z723">_xlfn.IFS(H723=1,2,H723=3,1)</f>
        <v>#N/A</v>
      </c>
      <c r="AA723" s="62" t="e">
        <f t="shared" si="331"/>
        <v>#N/A</v>
      </c>
      <c r="AB723" s="62" t="e">
        <f t="shared" si="322"/>
        <v>#N/A</v>
      </c>
      <c r="AC723" s="62" t="e">
        <f t="shared" si="332"/>
        <v>#N/A</v>
      </c>
      <c r="AD723" s="62" t="e">
        <f t="shared" si="333"/>
        <v>#N/A</v>
      </c>
      <c r="AE723" s="62" t="e">
        <f t="shared" si="334"/>
        <v>#N/A</v>
      </c>
      <c r="AF723" s="62" t="e">
        <f t="shared" si="335"/>
        <v>#N/A</v>
      </c>
      <c r="AG723" s="62">
        <f t="shared" si="336"/>
        <v>0</v>
      </c>
      <c r="AH723" s="62" t="str">
        <f t="shared" si="337"/>
        <v/>
      </c>
      <c r="AI723" s="62">
        <f t="shared" si="338"/>
        <v>0</v>
      </c>
      <c r="AJ723" s="62" t="e">
        <f t="shared" si="339"/>
        <v>#VALUE!</v>
      </c>
      <c r="AK723" s="62" t="e">
        <f t="shared" si="340"/>
        <v>#N/A</v>
      </c>
      <c r="AL723" s="62" t="e">
        <f t="shared" si="341"/>
        <v>#N/A</v>
      </c>
      <c r="AM723" s="62">
        <f t="shared" si="342"/>
        <v>0</v>
      </c>
      <c r="AN723" s="62">
        <f t="shared" si="343"/>
        <v>0</v>
      </c>
      <c r="AO723" s="62"/>
      <c r="AP723" s="62" t="e">
        <f t="shared" si="344"/>
        <v>#N/A</v>
      </c>
      <c r="AQ723" s="62" t="e">
        <f t="shared" si="345"/>
        <v>#VALUE!</v>
      </c>
      <c r="AR723" s="62" t="str">
        <f t="shared" si="346"/>
        <v/>
      </c>
      <c r="AS723" s="62">
        <f t="shared" si="347"/>
        <v>0</v>
      </c>
      <c r="AT723" s="62">
        <f t="shared" si="348"/>
        <v>0</v>
      </c>
      <c r="AU723" s="62">
        <f t="shared" si="349"/>
        <v>0</v>
      </c>
    </row>
    <row r="724" spans="1:47" x14ac:dyDescent="0.2">
      <c r="A724" s="46">
        <f t="shared" si="323"/>
        <v>0</v>
      </c>
      <c r="B724" s="62" t="e">
        <f t="shared" si="324"/>
        <v>#N/A</v>
      </c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2">
        <f t="shared" si="325"/>
        <v>0</v>
      </c>
      <c r="N724" s="60"/>
      <c r="O724" s="60"/>
      <c r="P724" s="60" t="e">
        <f t="shared" si="326"/>
        <v>#N/A</v>
      </c>
      <c r="Q724" s="178"/>
      <c r="R724" s="60"/>
      <c r="S724" s="60"/>
      <c r="T724" s="60"/>
      <c r="U724" s="46" t="e">
        <f t="shared" si="327"/>
        <v>#N/A</v>
      </c>
      <c r="V724" s="62" t="e">
        <f t="shared" si="328"/>
        <v>#N/A</v>
      </c>
      <c r="W724" s="62" t="e">
        <f t="shared" si="321"/>
        <v>#N/A</v>
      </c>
      <c r="X724" s="62" t="e">
        <f t="shared" si="329"/>
        <v>#N/A</v>
      </c>
      <c r="Y724" s="62" t="e">
        <f t="shared" si="330"/>
        <v>#N/A</v>
      </c>
      <c r="Z724" s="62" t="e">
        <f t="array" ref="Z724">_xlfn.IFS(H724=1,2,H724=3,1)</f>
        <v>#N/A</v>
      </c>
      <c r="AA724" s="62" t="e">
        <f t="shared" si="331"/>
        <v>#N/A</v>
      </c>
      <c r="AB724" s="62" t="e">
        <f t="shared" si="322"/>
        <v>#N/A</v>
      </c>
      <c r="AC724" s="62" t="e">
        <f t="shared" si="332"/>
        <v>#N/A</v>
      </c>
      <c r="AD724" s="62" t="e">
        <f t="shared" si="333"/>
        <v>#N/A</v>
      </c>
      <c r="AE724" s="62" t="e">
        <f t="shared" si="334"/>
        <v>#N/A</v>
      </c>
      <c r="AF724" s="62" t="e">
        <f t="shared" si="335"/>
        <v>#N/A</v>
      </c>
      <c r="AG724" s="62">
        <f t="shared" si="336"/>
        <v>0</v>
      </c>
      <c r="AH724" s="62" t="str">
        <f t="shared" si="337"/>
        <v/>
      </c>
      <c r="AI724" s="62">
        <f t="shared" si="338"/>
        <v>0</v>
      </c>
      <c r="AJ724" s="62" t="e">
        <f t="shared" si="339"/>
        <v>#VALUE!</v>
      </c>
      <c r="AK724" s="62" t="e">
        <f t="shared" si="340"/>
        <v>#N/A</v>
      </c>
      <c r="AL724" s="62" t="e">
        <f t="shared" si="341"/>
        <v>#N/A</v>
      </c>
      <c r="AM724" s="62">
        <f t="shared" si="342"/>
        <v>0</v>
      </c>
      <c r="AN724" s="62">
        <f t="shared" si="343"/>
        <v>0</v>
      </c>
      <c r="AO724" s="62"/>
      <c r="AP724" s="62" t="e">
        <f t="shared" si="344"/>
        <v>#N/A</v>
      </c>
      <c r="AQ724" s="62" t="e">
        <f t="shared" si="345"/>
        <v>#VALUE!</v>
      </c>
      <c r="AR724" s="62" t="str">
        <f t="shared" si="346"/>
        <v/>
      </c>
      <c r="AS724" s="62">
        <f t="shared" si="347"/>
        <v>0</v>
      </c>
      <c r="AT724" s="62">
        <f t="shared" si="348"/>
        <v>0</v>
      </c>
      <c r="AU724" s="62">
        <f t="shared" si="349"/>
        <v>0</v>
      </c>
    </row>
    <row r="725" spans="1:47" x14ac:dyDescent="0.2">
      <c r="A725" s="46">
        <f t="shared" si="323"/>
        <v>0</v>
      </c>
      <c r="B725" s="62" t="e">
        <f t="shared" si="324"/>
        <v>#N/A</v>
      </c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2">
        <f t="shared" si="325"/>
        <v>0</v>
      </c>
      <c r="N725" s="60"/>
      <c r="O725" s="60"/>
      <c r="P725" s="60" t="e">
        <f t="shared" si="326"/>
        <v>#N/A</v>
      </c>
      <c r="Q725" s="178"/>
      <c r="R725" s="60"/>
      <c r="S725" s="60"/>
      <c r="T725" s="60"/>
      <c r="U725" s="46" t="e">
        <f t="shared" si="327"/>
        <v>#N/A</v>
      </c>
      <c r="V725" s="62" t="e">
        <f t="shared" si="328"/>
        <v>#N/A</v>
      </c>
      <c r="W725" s="62" t="e">
        <f t="shared" si="321"/>
        <v>#N/A</v>
      </c>
      <c r="X725" s="62" t="e">
        <f t="shared" si="329"/>
        <v>#N/A</v>
      </c>
      <c r="Y725" s="62" t="e">
        <f t="shared" si="330"/>
        <v>#N/A</v>
      </c>
      <c r="Z725" s="62" t="e">
        <f t="array" ref="Z725">_xlfn.IFS(H725=1,2,H725=3,1)</f>
        <v>#N/A</v>
      </c>
      <c r="AA725" s="62" t="e">
        <f t="shared" si="331"/>
        <v>#N/A</v>
      </c>
      <c r="AB725" s="62" t="e">
        <f t="shared" si="322"/>
        <v>#N/A</v>
      </c>
      <c r="AC725" s="62" t="e">
        <f t="shared" si="332"/>
        <v>#N/A</v>
      </c>
      <c r="AD725" s="62" t="e">
        <f t="shared" si="333"/>
        <v>#N/A</v>
      </c>
      <c r="AE725" s="62" t="e">
        <f t="shared" si="334"/>
        <v>#N/A</v>
      </c>
      <c r="AF725" s="62" t="e">
        <f t="shared" si="335"/>
        <v>#N/A</v>
      </c>
      <c r="AG725" s="62">
        <f t="shared" si="336"/>
        <v>0</v>
      </c>
      <c r="AH725" s="62" t="str">
        <f t="shared" si="337"/>
        <v/>
      </c>
      <c r="AI725" s="62">
        <f t="shared" si="338"/>
        <v>0</v>
      </c>
      <c r="AJ725" s="62" t="e">
        <f t="shared" si="339"/>
        <v>#VALUE!</v>
      </c>
      <c r="AK725" s="62" t="e">
        <f t="shared" si="340"/>
        <v>#N/A</v>
      </c>
      <c r="AL725" s="62" t="e">
        <f t="shared" si="341"/>
        <v>#N/A</v>
      </c>
      <c r="AM725" s="62">
        <f t="shared" si="342"/>
        <v>0</v>
      </c>
      <c r="AN725" s="62">
        <f t="shared" si="343"/>
        <v>0</v>
      </c>
      <c r="AO725" s="62"/>
      <c r="AP725" s="62" t="e">
        <f t="shared" si="344"/>
        <v>#N/A</v>
      </c>
      <c r="AQ725" s="62" t="e">
        <f t="shared" si="345"/>
        <v>#VALUE!</v>
      </c>
      <c r="AR725" s="62" t="str">
        <f t="shared" si="346"/>
        <v/>
      </c>
      <c r="AS725" s="62">
        <f t="shared" si="347"/>
        <v>0</v>
      </c>
      <c r="AT725" s="62">
        <f t="shared" si="348"/>
        <v>0</v>
      </c>
      <c r="AU725" s="62">
        <f t="shared" si="349"/>
        <v>0</v>
      </c>
    </row>
    <row r="726" spans="1:47" x14ac:dyDescent="0.2">
      <c r="A726" s="46">
        <f t="shared" si="323"/>
        <v>0</v>
      </c>
      <c r="B726" s="62" t="e">
        <f t="shared" si="324"/>
        <v>#N/A</v>
      </c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2">
        <f t="shared" si="325"/>
        <v>0</v>
      </c>
      <c r="N726" s="60"/>
      <c r="O726" s="60"/>
      <c r="P726" s="60" t="e">
        <f t="shared" si="326"/>
        <v>#N/A</v>
      </c>
      <c r="Q726" s="178"/>
      <c r="R726" s="60"/>
      <c r="S726" s="60"/>
      <c r="T726" s="60"/>
      <c r="U726" s="46" t="e">
        <f t="shared" si="327"/>
        <v>#N/A</v>
      </c>
      <c r="V726" s="62" t="e">
        <f t="shared" si="328"/>
        <v>#N/A</v>
      </c>
      <c r="W726" s="62" t="e">
        <f t="shared" ref="W726:W789" si="350">IF(R726=0,VLOOKUP(V726,Кабель_номиналы,2,TRUE),R726)</f>
        <v>#N/A</v>
      </c>
      <c r="X726" s="62" t="e">
        <f t="shared" si="329"/>
        <v>#N/A</v>
      </c>
      <c r="Y726" s="62" t="e">
        <f t="shared" si="330"/>
        <v>#N/A</v>
      </c>
      <c r="Z726" s="62" t="e">
        <f t="array" ref="Z726">_xlfn.IFS(H726=1,2,H726=3,1)</f>
        <v>#N/A</v>
      </c>
      <c r="AA726" s="62" t="e">
        <f t="shared" si="331"/>
        <v>#N/A</v>
      </c>
      <c r="AB726" s="62" t="e">
        <f t="shared" si="322"/>
        <v>#N/A</v>
      </c>
      <c r="AC726" s="62" t="e">
        <f t="shared" si="332"/>
        <v>#N/A</v>
      </c>
      <c r="AD726" s="62" t="e">
        <f t="shared" si="333"/>
        <v>#N/A</v>
      </c>
      <c r="AE726" s="62" t="e">
        <f t="shared" si="334"/>
        <v>#N/A</v>
      </c>
      <c r="AF726" s="62" t="e">
        <f t="shared" si="335"/>
        <v>#N/A</v>
      </c>
      <c r="AG726" s="62">
        <f t="shared" si="336"/>
        <v>0</v>
      </c>
      <c r="AH726" s="62" t="str">
        <f t="shared" si="337"/>
        <v/>
      </c>
      <c r="AI726" s="62">
        <f t="shared" si="338"/>
        <v>0</v>
      </c>
      <c r="AJ726" s="62" t="e">
        <f t="shared" si="339"/>
        <v>#VALUE!</v>
      </c>
      <c r="AK726" s="62" t="e">
        <f t="shared" si="340"/>
        <v>#N/A</v>
      </c>
      <c r="AL726" s="62" t="e">
        <f t="shared" si="341"/>
        <v>#N/A</v>
      </c>
      <c r="AM726" s="62">
        <f t="shared" si="342"/>
        <v>0</v>
      </c>
      <c r="AN726" s="62">
        <f t="shared" si="343"/>
        <v>0</v>
      </c>
      <c r="AO726" s="62"/>
      <c r="AP726" s="62" t="e">
        <f t="shared" si="344"/>
        <v>#N/A</v>
      </c>
      <c r="AQ726" s="62" t="e">
        <f t="shared" si="345"/>
        <v>#VALUE!</v>
      </c>
      <c r="AR726" s="62" t="str">
        <f t="shared" si="346"/>
        <v/>
      </c>
      <c r="AS726" s="62">
        <f t="shared" si="347"/>
        <v>0</v>
      </c>
      <c r="AT726" s="62">
        <f t="shared" si="348"/>
        <v>0</v>
      </c>
      <c r="AU726" s="62">
        <f t="shared" si="349"/>
        <v>0</v>
      </c>
    </row>
    <row r="727" spans="1:47" x14ac:dyDescent="0.2">
      <c r="A727" s="46">
        <f t="shared" si="323"/>
        <v>0</v>
      </c>
      <c r="B727" s="62" t="e">
        <f t="shared" si="324"/>
        <v>#N/A</v>
      </c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2">
        <f t="shared" si="325"/>
        <v>0</v>
      </c>
      <c r="N727" s="60"/>
      <c r="O727" s="60"/>
      <c r="P727" s="60" t="e">
        <f t="shared" si="326"/>
        <v>#N/A</v>
      </c>
      <c r="Q727" s="178"/>
      <c r="R727" s="60"/>
      <c r="S727" s="60"/>
      <c r="T727" s="60"/>
      <c r="U727" s="46" t="e">
        <f t="shared" si="327"/>
        <v>#N/A</v>
      </c>
      <c r="V727" s="62" t="e">
        <f t="shared" si="328"/>
        <v>#N/A</v>
      </c>
      <c r="W727" s="62" t="e">
        <f t="shared" si="350"/>
        <v>#N/A</v>
      </c>
      <c r="X727" s="62" t="e">
        <f t="shared" si="329"/>
        <v>#N/A</v>
      </c>
      <c r="Y727" s="62" t="e">
        <f t="shared" si="330"/>
        <v>#N/A</v>
      </c>
      <c r="Z727" s="62" t="e">
        <f t="array" ref="Z727">_xlfn.IFS(H727=1,2,H727=3,1)</f>
        <v>#N/A</v>
      </c>
      <c r="AA727" s="62" t="e">
        <f t="shared" si="331"/>
        <v>#N/A</v>
      </c>
      <c r="AB727" s="62" t="e">
        <f t="shared" si="322"/>
        <v>#N/A</v>
      </c>
      <c r="AC727" s="62" t="e">
        <f t="shared" si="332"/>
        <v>#N/A</v>
      </c>
      <c r="AD727" s="62" t="e">
        <f t="shared" si="333"/>
        <v>#N/A</v>
      </c>
      <c r="AE727" s="62" t="e">
        <f t="shared" si="334"/>
        <v>#N/A</v>
      </c>
      <c r="AF727" s="62" t="e">
        <f t="shared" si="335"/>
        <v>#N/A</v>
      </c>
      <c r="AG727" s="62">
        <f t="shared" si="336"/>
        <v>0</v>
      </c>
      <c r="AH727" s="62" t="str">
        <f t="shared" si="337"/>
        <v/>
      </c>
      <c r="AI727" s="62">
        <f t="shared" si="338"/>
        <v>0</v>
      </c>
      <c r="AJ727" s="62" t="e">
        <f t="shared" si="339"/>
        <v>#VALUE!</v>
      </c>
      <c r="AK727" s="62" t="e">
        <f t="shared" si="340"/>
        <v>#N/A</v>
      </c>
      <c r="AL727" s="62" t="e">
        <f t="shared" si="341"/>
        <v>#N/A</v>
      </c>
      <c r="AM727" s="62">
        <f t="shared" si="342"/>
        <v>0</v>
      </c>
      <c r="AN727" s="62">
        <f t="shared" si="343"/>
        <v>0</v>
      </c>
      <c r="AO727" s="62"/>
      <c r="AP727" s="62" t="e">
        <f t="shared" si="344"/>
        <v>#N/A</v>
      </c>
      <c r="AQ727" s="62" t="e">
        <f t="shared" si="345"/>
        <v>#VALUE!</v>
      </c>
      <c r="AR727" s="62" t="str">
        <f t="shared" si="346"/>
        <v/>
      </c>
      <c r="AS727" s="62">
        <f t="shared" si="347"/>
        <v>0</v>
      </c>
      <c r="AT727" s="62">
        <f t="shared" si="348"/>
        <v>0</v>
      </c>
      <c r="AU727" s="62">
        <f t="shared" si="349"/>
        <v>0</v>
      </c>
    </row>
    <row r="728" spans="1:47" x14ac:dyDescent="0.2">
      <c r="A728" s="46">
        <f t="shared" si="323"/>
        <v>0</v>
      </c>
      <c r="B728" s="62" t="e">
        <f t="shared" si="324"/>
        <v>#N/A</v>
      </c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2">
        <f t="shared" si="325"/>
        <v>0</v>
      </c>
      <c r="N728" s="60"/>
      <c r="O728" s="60"/>
      <c r="P728" s="60" t="e">
        <f t="shared" si="326"/>
        <v>#N/A</v>
      </c>
      <c r="Q728" s="178"/>
      <c r="R728" s="60"/>
      <c r="S728" s="60"/>
      <c r="T728" s="60"/>
      <c r="U728" s="46" t="e">
        <f t="shared" si="327"/>
        <v>#N/A</v>
      </c>
      <c r="V728" s="62" t="e">
        <f t="shared" si="328"/>
        <v>#N/A</v>
      </c>
      <c r="W728" s="62" t="e">
        <f t="shared" si="350"/>
        <v>#N/A</v>
      </c>
      <c r="X728" s="62" t="e">
        <f t="shared" si="329"/>
        <v>#N/A</v>
      </c>
      <c r="Y728" s="62" t="e">
        <f t="shared" si="330"/>
        <v>#N/A</v>
      </c>
      <c r="Z728" s="62" t="e">
        <f t="array" ref="Z728">_xlfn.IFS(H728=1,2,H728=3,1)</f>
        <v>#N/A</v>
      </c>
      <c r="AA728" s="62" t="e">
        <f t="shared" si="331"/>
        <v>#N/A</v>
      </c>
      <c r="AB728" s="62" t="e">
        <f t="shared" si="322"/>
        <v>#N/A</v>
      </c>
      <c r="AC728" s="62" t="e">
        <f t="shared" si="332"/>
        <v>#N/A</v>
      </c>
      <c r="AD728" s="62" t="e">
        <f t="shared" si="333"/>
        <v>#N/A</v>
      </c>
      <c r="AE728" s="62" t="e">
        <f t="shared" si="334"/>
        <v>#N/A</v>
      </c>
      <c r="AF728" s="62" t="e">
        <f t="shared" si="335"/>
        <v>#N/A</v>
      </c>
      <c r="AG728" s="62">
        <f t="shared" si="336"/>
        <v>0</v>
      </c>
      <c r="AH728" s="62" t="str">
        <f t="shared" si="337"/>
        <v/>
      </c>
      <c r="AI728" s="62">
        <f t="shared" si="338"/>
        <v>0</v>
      </c>
      <c r="AJ728" s="62" t="e">
        <f t="shared" si="339"/>
        <v>#VALUE!</v>
      </c>
      <c r="AK728" s="62" t="e">
        <f t="shared" si="340"/>
        <v>#N/A</v>
      </c>
      <c r="AL728" s="62" t="e">
        <f t="shared" si="341"/>
        <v>#N/A</v>
      </c>
      <c r="AM728" s="62">
        <f t="shared" si="342"/>
        <v>0</v>
      </c>
      <c r="AN728" s="62">
        <f t="shared" si="343"/>
        <v>0</v>
      </c>
      <c r="AO728" s="62"/>
      <c r="AP728" s="62" t="e">
        <f t="shared" si="344"/>
        <v>#N/A</v>
      </c>
      <c r="AQ728" s="62" t="e">
        <f t="shared" si="345"/>
        <v>#VALUE!</v>
      </c>
      <c r="AR728" s="62" t="str">
        <f t="shared" si="346"/>
        <v/>
      </c>
      <c r="AS728" s="62">
        <f t="shared" si="347"/>
        <v>0</v>
      </c>
      <c r="AT728" s="62">
        <f t="shared" si="348"/>
        <v>0</v>
      </c>
      <c r="AU728" s="62">
        <f t="shared" si="349"/>
        <v>0</v>
      </c>
    </row>
    <row r="729" spans="1:47" x14ac:dyDescent="0.2">
      <c r="A729" s="46">
        <f t="shared" si="323"/>
        <v>0</v>
      </c>
      <c r="B729" s="62" t="e">
        <f t="shared" si="324"/>
        <v>#N/A</v>
      </c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2">
        <f t="shared" si="325"/>
        <v>0</v>
      </c>
      <c r="N729" s="60"/>
      <c r="O729" s="60"/>
      <c r="P729" s="60" t="e">
        <f t="shared" si="326"/>
        <v>#N/A</v>
      </c>
      <c r="Q729" s="178"/>
      <c r="R729" s="60"/>
      <c r="S729" s="60"/>
      <c r="T729" s="60"/>
      <c r="U729" s="46" t="e">
        <f t="shared" si="327"/>
        <v>#N/A</v>
      </c>
      <c r="V729" s="62" t="e">
        <f t="shared" si="328"/>
        <v>#N/A</v>
      </c>
      <c r="W729" s="62" t="e">
        <f t="shared" si="350"/>
        <v>#N/A</v>
      </c>
      <c r="X729" s="62" t="e">
        <f t="shared" si="329"/>
        <v>#N/A</v>
      </c>
      <c r="Y729" s="62" t="e">
        <f t="shared" si="330"/>
        <v>#N/A</v>
      </c>
      <c r="Z729" s="62" t="e">
        <f t="array" ref="Z729">_xlfn.IFS(H729=1,2,H729=3,1)</f>
        <v>#N/A</v>
      </c>
      <c r="AA729" s="62" t="e">
        <f t="shared" si="331"/>
        <v>#N/A</v>
      </c>
      <c r="AB729" s="62" t="e">
        <f t="shared" si="322"/>
        <v>#N/A</v>
      </c>
      <c r="AC729" s="62" t="e">
        <f t="shared" si="332"/>
        <v>#N/A</v>
      </c>
      <c r="AD729" s="62" t="e">
        <f t="shared" si="333"/>
        <v>#N/A</v>
      </c>
      <c r="AE729" s="62" t="e">
        <f t="shared" si="334"/>
        <v>#N/A</v>
      </c>
      <c r="AF729" s="62" t="e">
        <f t="shared" si="335"/>
        <v>#N/A</v>
      </c>
      <c r="AG729" s="62">
        <f t="shared" si="336"/>
        <v>0</v>
      </c>
      <c r="AH729" s="62" t="str">
        <f t="shared" si="337"/>
        <v/>
      </c>
      <c r="AI729" s="62">
        <f t="shared" si="338"/>
        <v>0</v>
      </c>
      <c r="AJ729" s="62" t="e">
        <f t="shared" si="339"/>
        <v>#VALUE!</v>
      </c>
      <c r="AK729" s="62" t="e">
        <f t="shared" si="340"/>
        <v>#N/A</v>
      </c>
      <c r="AL729" s="62" t="e">
        <f t="shared" si="341"/>
        <v>#N/A</v>
      </c>
      <c r="AM729" s="62">
        <f t="shared" si="342"/>
        <v>0</v>
      </c>
      <c r="AN729" s="62">
        <f t="shared" si="343"/>
        <v>0</v>
      </c>
      <c r="AO729" s="62"/>
      <c r="AP729" s="62" t="e">
        <f t="shared" si="344"/>
        <v>#N/A</v>
      </c>
      <c r="AQ729" s="62" t="e">
        <f t="shared" si="345"/>
        <v>#VALUE!</v>
      </c>
      <c r="AR729" s="62" t="str">
        <f t="shared" si="346"/>
        <v/>
      </c>
      <c r="AS729" s="62">
        <f t="shared" si="347"/>
        <v>0</v>
      </c>
      <c r="AT729" s="62">
        <f t="shared" si="348"/>
        <v>0</v>
      </c>
      <c r="AU729" s="62">
        <f t="shared" si="349"/>
        <v>0</v>
      </c>
    </row>
    <row r="730" spans="1:47" x14ac:dyDescent="0.2">
      <c r="A730" s="46">
        <f t="shared" si="323"/>
        <v>0</v>
      </c>
      <c r="B730" s="62" t="e">
        <f t="shared" si="324"/>
        <v>#N/A</v>
      </c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2">
        <f t="shared" si="325"/>
        <v>0</v>
      </c>
      <c r="N730" s="60"/>
      <c r="O730" s="60"/>
      <c r="P730" s="60" t="e">
        <f t="shared" si="326"/>
        <v>#N/A</v>
      </c>
      <c r="Q730" s="178"/>
      <c r="R730" s="60"/>
      <c r="S730" s="60"/>
      <c r="T730" s="60"/>
      <c r="U730" s="46" t="e">
        <f t="shared" si="327"/>
        <v>#N/A</v>
      </c>
      <c r="V730" s="62" t="e">
        <f t="shared" si="328"/>
        <v>#N/A</v>
      </c>
      <c r="W730" s="62" t="e">
        <f t="shared" si="350"/>
        <v>#N/A</v>
      </c>
      <c r="X730" s="62" t="e">
        <f t="shared" si="329"/>
        <v>#N/A</v>
      </c>
      <c r="Y730" s="62" t="e">
        <f t="shared" si="330"/>
        <v>#N/A</v>
      </c>
      <c r="Z730" s="62" t="e">
        <f t="array" ref="Z730">_xlfn.IFS(H730=1,2,H730=3,1)</f>
        <v>#N/A</v>
      </c>
      <c r="AA730" s="62" t="e">
        <f t="shared" si="331"/>
        <v>#N/A</v>
      </c>
      <c r="AB730" s="62" t="e">
        <f t="shared" si="322"/>
        <v>#N/A</v>
      </c>
      <c r="AC730" s="62" t="e">
        <f t="shared" si="332"/>
        <v>#N/A</v>
      </c>
      <c r="AD730" s="62" t="e">
        <f t="shared" si="333"/>
        <v>#N/A</v>
      </c>
      <c r="AE730" s="62" t="e">
        <f t="shared" si="334"/>
        <v>#N/A</v>
      </c>
      <c r="AF730" s="62" t="e">
        <f t="shared" si="335"/>
        <v>#N/A</v>
      </c>
      <c r="AG730" s="62">
        <f t="shared" si="336"/>
        <v>0</v>
      </c>
      <c r="AH730" s="62" t="str">
        <f t="shared" si="337"/>
        <v/>
      </c>
      <c r="AI730" s="62">
        <f t="shared" si="338"/>
        <v>0</v>
      </c>
      <c r="AJ730" s="62" t="e">
        <f t="shared" si="339"/>
        <v>#VALUE!</v>
      </c>
      <c r="AK730" s="62" t="e">
        <f t="shared" si="340"/>
        <v>#N/A</v>
      </c>
      <c r="AL730" s="62" t="e">
        <f t="shared" si="341"/>
        <v>#N/A</v>
      </c>
      <c r="AM730" s="62">
        <f t="shared" si="342"/>
        <v>0</v>
      </c>
      <c r="AN730" s="62">
        <f t="shared" si="343"/>
        <v>0</v>
      </c>
      <c r="AO730" s="62"/>
      <c r="AP730" s="62" t="e">
        <f t="shared" si="344"/>
        <v>#N/A</v>
      </c>
      <c r="AQ730" s="62" t="e">
        <f t="shared" si="345"/>
        <v>#VALUE!</v>
      </c>
      <c r="AR730" s="62" t="str">
        <f t="shared" si="346"/>
        <v/>
      </c>
      <c r="AS730" s="62">
        <f t="shared" si="347"/>
        <v>0</v>
      </c>
      <c r="AT730" s="62">
        <f t="shared" si="348"/>
        <v>0</v>
      </c>
      <c r="AU730" s="62">
        <f t="shared" si="349"/>
        <v>0</v>
      </c>
    </row>
    <row r="731" spans="1:47" x14ac:dyDescent="0.2">
      <c r="A731" s="46">
        <f t="shared" si="323"/>
        <v>0</v>
      </c>
      <c r="B731" s="62" t="e">
        <f t="shared" si="324"/>
        <v>#N/A</v>
      </c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2">
        <f t="shared" si="325"/>
        <v>0</v>
      </c>
      <c r="N731" s="60"/>
      <c r="O731" s="60"/>
      <c r="P731" s="60" t="e">
        <f t="shared" si="326"/>
        <v>#N/A</v>
      </c>
      <c r="Q731" s="178"/>
      <c r="R731" s="60"/>
      <c r="S731" s="60"/>
      <c r="T731" s="60"/>
      <c r="U731" s="46" t="e">
        <f t="shared" si="327"/>
        <v>#N/A</v>
      </c>
      <c r="V731" s="62" t="e">
        <f t="shared" si="328"/>
        <v>#N/A</v>
      </c>
      <c r="W731" s="62" t="e">
        <f t="shared" si="350"/>
        <v>#N/A</v>
      </c>
      <c r="X731" s="62" t="e">
        <f t="shared" si="329"/>
        <v>#N/A</v>
      </c>
      <c r="Y731" s="62" t="e">
        <f t="shared" si="330"/>
        <v>#N/A</v>
      </c>
      <c r="Z731" s="62" t="e">
        <f t="array" ref="Z731">_xlfn.IFS(H731=1,2,H731=3,1)</f>
        <v>#N/A</v>
      </c>
      <c r="AA731" s="62" t="e">
        <f t="shared" si="331"/>
        <v>#N/A</v>
      </c>
      <c r="AB731" s="62" t="e">
        <f t="shared" si="322"/>
        <v>#N/A</v>
      </c>
      <c r="AC731" s="62" t="e">
        <f t="shared" si="332"/>
        <v>#N/A</v>
      </c>
      <c r="AD731" s="62" t="e">
        <f t="shared" si="333"/>
        <v>#N/A</v>
      </c>
      <c r="AE731" s="62" t="e">
        <f t="shared" si="334"/>
        <v>#N/A</v>
      </c>
      <c r="AF731" s="62" t="e">
        <f t="shared" si="335"/>
        <v>#N/A</v>
      </c>
      <c r="AG731" s="62">
        <f t="shared" si="336"/>
        <v>0</v>
      </c>
      <c r="AH731" s="62" t="str">
        <f t="shared" si="337"/>
        <v/>
      </c>
      <c r="AI731" s="62">
        <f t="shared" si="338"/>
        <v>0</v>
      </c>
      <c r="AJ731" s="62" t="e">
        <f t="shared" si="339"/>
        <v>#VALUE!</v>
      </c>
      <c r="AK731" s="62" t="e">
        <f t="shared" si="340"/>
        <v>#N/A</v>
      </c>
      <c r="AL731" s="62" t="e">
        <f t="shared" si="341"/>
        <v>#N/A</v>
      </c>
      <c r="AM731" s="62">
        <f t="shared" si="342"/>
        <v>0</v>
      </c>
      <c r="AN731" s="62">
        <f t="shared" si="343"/>
        <v>0</v>
      </c>
      <c r="AO731" s="62"/>
      <c r="AP731" s="62" t="e">
        <f t="shared" si="344"/>
        <v>#N/A</v>
      </c>
      <c r="AQ731" s="62" t="e">
        <f t="shared" si="345"/>
        <v>#VALUE!</v>
      </c>
      <c r="AR731" s="62" t="str">
        <f t="shared" si="346"/>
        <v/>
      </c>
      <c r="AS731" s="62">
        <f t="shared" si="347"/>
        <v>0</v>
      </c>
      <c r="AT731" s="62">
        <f t="shared" si="348"/>
        <v>0</v>
      </c>
      <c r="AU731" s="62">
        <f t="shared" si="349"/>
        <v>0</v>
      </c>
    </row>
    <row r="732" spans="1:47" x14ac:dyDescent="0.2">
      <c r="A732" s="46">
        <f t="shared" si="323"/>
        <v>0</v>
      </c>
      <c r="B732" s="62" t="e">
        <f t="shared" si="324"/>
        <v>#N/A</v>
      </c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2">
        <f t="shared" si="325"/>
        <v>0</v>
      </c>
      <c r="N732" s="60"/>
      <c r="O732" s="60"/>
      <c r="P732" s="60" t="e">
        <f t="shared" si="326"/>
        <v>#N/A</v>
      </c>
      <c r="Q732" s="178"/>
      <c r="R732" s="60"/>
      <c r="S732" s="60"/>
      <c r="T732" s="60"/>
      <c r="U732" s="46" t="e">
        <f t="shared" si="327"/>
        <v>#N/A</v>
      </c>
      <c r="V732" s="62" t="e">
        <f t="shared" si="328"/>
        <v>#N/A</v>
      </c>
      <c r="W732" s="62" t="e">
        <f t="shared" si="350"/>
        <v>#N/A</v>
      </c>
      <c r="X732" s="62" t="e">
        <f t="shared" si="329"/>
        <v>#N/A</v>
      </c>
      <c r="Y732" s="62" t="e">
        <f t="shared" si="330"/>
        <v>#N/A</v>
      </c>
      <c r="Z732" s="62" t="e">
        <f t="array" ref="Z732">_xlfn.IFS(H732=1,2,H732=3,1)</f>
        <v>#N/A</v>
      </c>
      <c r="AA732" s="62" t="e">
        <f t="shared" si="331"/>
        <v>#N/A</v>
      </c>
      <c r="AB732" s="62" t="e">
        <f t="shared" si="322"/>
        <v>#N/A</v>
      </c>
      <c r="AC732" s="62" t="e">
        <f t="shared" si="332"/>
        <v>#N/A</v>
      </c>
      <c r="AD732" s="62" t="e">
        <f t="shared" si="333"/>
        <v>#N/A</v>
      </c>
      <c r="AE732" s="62" t="e">
        <f t="shared" si="334"/>
        <v>#N/A</v>
      </c>
      <c r="AF732" s="62" t="e">
        <f t="shared" si="335"/>
        <v>#N/A</v>
      </c>
      <c r="AG732" s="62">
        <f t="shared" si="336"/>
        <v>0</v>
      </c>
      <c r="AH732" s="62" t="str">
        <f t="shared" si="337"/>
        <v/>
      </c>
      <c r="AI732" s="62">
        <f t="shared" si="338"/>
        <v>0</v>
      </c>
      <c r="AJ732" s="62" t="e">
        <f t="shared" si="339"/>
        <v>#VALUE!</v>
      </c>
      <c r="AK732" s="62" t="e">
        <f t="shared" si="340"/>
        <v>#N/A</v>
      </c>
      <c r="AL732" s="62" t="e">
        <f t="shared" si="341"/>
        <v>#N/A</v>
      </c>
      <c r="AM732" s="62">
        <f t="shared" si="342"/>
        <v>0</v>
      </c>
      <c r="AN732" s="62">
        <f t="shared" si="343"/>
        <v>0</v>
      </c>
      <c r="AO732" s="62"/>
      <c r="AP732" s="62" t="e">
        <f t="shared" si="344"/>
        <v>#N/A</v>
      </c>
      <c r="AQ732" s="62" t="e">
        <f t="shared" si="345"/>
        <v>#VALUE!</v>
      </c>
      <c r="AR732" s="62" t="str">
        <f t="shared" si="346"/>
        <v/>
      </c>
      <c r="AS732" s="62">
        <f t="shared" si="347"/>
        <v>0</v>
      </c>
      <c r="AT732" s="62">
        <f t="shared" si="348"/>
        <v>0</v>
      </c>
      <c r="AU732" s="62">
        <f t="shared" si="349"/>
        <v>0</v>
      </c>
    </row>
    <row r="733" spans="1:47" x14ac:dyDescent="0.2">
      <c r="A733" s="46">
        <f t="shared" si="323"/>
        <v>0</v>
      </c>
      <c r="B733" s="62" t="e">
        <f t="shared" si="324"/>
        <v>#N/A</v>
      </c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2">
        <f t="shared" si="325"/>
        <v>0</v>
      </c>
      <c r="N733" s="60"/>
      <c r="O733" s="60"/>
      <c r="P733" s="60" t="e">
        <f t="shared" si="326"/>
        <v>#N/A</v>
      </c>
      <c r="Q733" s="178"/>
      <c r="R733" s="60"/>
      <c r="S733" s="60"/>
      <c r="T733" s="60"/>
      <c r="U733" s="46" t="e">
        <f t="shared" si="327"/>
        <v>#N/A</v>
      </c>
      <c r="V733" s="62" t="e">
        <f t="shared" si="328"/>
        <v>#N/A</v>
      </c>
      <c r="W733" s="62" t="e">
        <f t="shared" si="350"/>
        <v>#N/A</v>
      </c>
      <c r="X733" s="62" t="e">
        <f t="shared" si="329"/>
        <v>#N/A</v>
      </c>
      <c r="Y733" s="62" t="e">
        <f t="shared" si="330"/>
        <v>#N/A</v>
      </c>
      <c r="Z733" s="62" t="e">
        <f t="array" ref="Z733">_xlfn.IFS(H733=1,2,H733=3,1)</f>
        <v>#N/A</v>
      </c>
      <c r="AA733" s="62" t="e">
        <f t="shared" si="331"/>
        <v>#N/A</v>
      </c>
      <c r="AB733" s="62" t="e">
        <f t="shared" si="322"/>
        <v>#N/A</v>
      </c>
      <c r="AC733" s="62" t="e">
        <f t="shared" si="332"/>
        <v>#N/A</v>
      </c>
      <c r="AD733" s="62" t="e">
        <f t="shared" si="333"/>
        <v>#N/A</v>
      </c>
      <c r="AE733" s="62" t="e">
        <f t="shared" si="334"/>
        <v>#N/A</v>
      </c>
      <c r="AF733" s="62" t="e">
        <f t="shared" si="335"/>
        <v>#N/A</v>
      </c>
      <c r="AG733" s="62">
        <f t="shared" si="336"/>
        <v>0</v>
      </c>
      <c r="AH733" s="62" t="str">
        <f t="shared" si="337"/>
        <v/>
      </c>
      <c r="AI733" s="62">
        <f t="shared" si="338"/>
        <v>0</v>
      </c>
      <c r="AJ733" s="62" t="e">
        <f t="shared" si="339"/>
        <v>#VALUE!</v>
      </c>
      <c r="AK733" s="62" t="e">
        <f t="shared" si="340"/>
        <v>#N/A</v>
      </c>
      <c r="AL733" s="62" t="e">
        <f t="shared" si="341"/>
        <v>#N/A</v>
      </c>
      <c r="AM733" s="62">
        <f t="shared" si="342"/>
        <v>0</v>
      </c>
      <c r="AN733" s="62">
        <f t="shared" si="343"/>
        <v>0</v>
      </c>
      <c r="AO733" s="62"/>
      <c r="AP733" s="62" t="e">
        <f t="shared" si="344"/>
        <v>#N/A</v>
      </c>
      <c r="AQ733" s="62" t="e">
        <f t="shared" si="345"/>
        <v>#VALUE!</v>
      </c>
      <c r="AR733" s="62" t="str">
        <f t="shared" si="346"/>
        <v/>
      </c>
      <c r="AS733" s="62">
        <f t="shared" si="347"/>
        <v>0</v>
      </c>
      <c r="AT733" s="62">
        <f t="shared" si="348"/>
        <v>0</v>
      </c>
      <c r="AU733" s="62">
        <f t="shared" si="349"/>
        <v>0</v>
      </c>
    </row>
    <row r="734" spans="1:47" x14ac:dyDescent="0.2">
      <c r="A734" s="46">
        <f t="shared" si="323"/>
        <v>0</v>
      </c>
      <c r="B734" s="62" t="e">
        <f t="shared" si="324"/>
        <v>#N/A</v>
      </c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2">
        <f t="shared" si="325"/>
        <v>0</v>
      </c>
      <c r="N734" s="60"/>
      <c r="O734" s="60"/>
      <c r="P734" s="60" t="e">
        <f t="shared" si="326"/>
        <v>#N/A</v>
      </c>
      <c r="Q734" s="178"/>
      <c r="R734" s="60"/>
      <c r="S734" s="60"/>
      <c r="T734" s="60"/>
      <c r="U734" s="46" t="e">
        <f t="shared" si="327"/>
        <v>#N/A</v>
      </c>
      <c r="V734" s="62" t="e">
        <f t="shared" si="328"/>
        <v>#N/A</v>
      </c>
      <c r="W734" s="62" t="e">
        <f t="shared" si="350"/>
        <v>#N/A</v>
      </c>
      <c r="X734" s="62" t="e">
        <f t="shared" si="329"/>
        <v>#N/A</v>
      </c>
      <c r="Y734" s="62" t="e">
        <f t="shared" si="330"/>
        <v>#N/A</v>
      </c>
      <c r="Z734" s="62" t="e">
        <f t="array" ref="Z734">_xlfn.IFS(H734=1,2,H734=3,1)</f>
        <v>#N/A</v>
      </c>
      <c r="AA734" s="62" t="e">
        <f t="shared" si="331"/>
        <v>#N/A</v>
      </c>
      <c r="AB734" s="62" t="e">
        <f t="shared" si="322"/>
        <v>#N/A</v>
      </c>
      <c r="AC734" s="62" t="e">
        <f t="shared" si="332"/>
        <v>#N/A</v>
      </c>
      <c r="AD734" s="62" t="e">
        <f t="shared" si="333"/>
        <v>#N/A</v>
      </c>
      <c r="AE734" s="62" t="e">
        <f t="shared" si="334"/>
        <v>#N/A</v>
      </c>
      <c r="AF734" s="62" t="e">
        <f t="shared" si="335"/>
        <v>#N/A</v>
      </c>
      <c r="AG734" s="62">
        <f t="shared" si="336"/>
        <v>0</v>
      </c>
      <c r="AH734" s="62" t="str">
        <f t="shared" si="337"/>
        <v/>
      </c>
      <c r="AI734" s="62">
        <f t="shared" si="338"/>
        <v>0</v>
      </c>
      <c r="AJ734" s="62" t="e">
        <f t="shared" si="339"/>
        <v>#VALUE!</v>
      </c>
      <c r="AK734" s="62" t="e">
        <f t="shared" si="340"/>
        <v>#N/A</v>
      </c>
      <c r="AL734" s="62" t="e">
        <f t="shared" si="341"/>
        <v>#N/A</v>
      </c>
      <c r="AM734" s="62">
        <f t="shared" si="342"/>
        <v>0</v>
      </c>
      <c r="AN734" s="62">
        <f t="shared" si="343"/>
        <v>0</v>
      </c>
      <c r="AO734" s="62"/>
      <c r="AP734" s="62" t="e">
        <f t="shared" si="344"/>
        <v>#N/A</v>
      </c>
      <c r="AQ734" s="62" t="e">
        <f t="shared" si="345"/>
        <v>#VALUE!</v>
      </c>
      <c r="AR734" s="62" t="str">
        <f t="shared" si="346"/>
        <v/>
      </c>
      <c r="AS734" s="62">
        <f t="shared" si="347"/>
        <v>0</v>
      </c>
      <c r="AT734" s="62">
        <f t="shared" si="348"/>
        <v>0</v>
      </c>
      <c r="AU734" s="62">
        <f t="shared" si="349"/>
        <v>0</v>
      </c>
    </row>
    <row r="735" spans="1:47" x14ac:dyDescent="0.2">
      <c r="A735" s="46">
        <f t="shared" si="323"/>
        <v>0</v>
      </c>
      <c r="B735" s="62" t="e">
        <f t="shared" si="324"/>
        <v>#N/A</v>
      </c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2">
        <f t="shared" si="325"/>
        <v>0</v>
      </c>
      <c r="N735" s="60"/>
      <c r="O735" s="60"/>
      <c r="P735" s="60" t="e">
        <f t="shared" si="326"/>
        <v>#N/A</v>
      </c>
      <c r="Q735" s="178"/>
      <c r="R735" s="60"/>
      <c r="S735" s="60"/>
      <c r="T735" s="60"/>
      <c r="U735" s="46" t="e">
        <f t="shared" si="327"/>
        <v>#N/A</v>
      </c>
      <c r="V735" s="62" t="e">
        <f t="shared" si="328"/>
        <v>#N/A</v>
      </c>
      <c r="W735" s="62" t="e">
        <f t="shared" si="350"/>
        <v>#N/A</v>
      </c>
      <c r="X735" s="62" t="e">
        <f t="shared" si="329"/>
        <v>#N/A</v>
      </c>
      <c r="Y735" s="62" t="e">
        <f t="shared" si="330"/>
        <v>#N/A</v>
      </c>
      <c r="Z735" s="62" t="e">
        <f t="array" ref="Z735">_xlfn.IFS(H735=1,2,H735=3,1)</f>
        <v>#N/A</v>
      </c>
      <c r="AA735" s="62" t="e">
        <f t="shared" si="331"/>
        <v>#N/A</v>
      </c>
      <c r="AB735" s="62" t="e">
        <f t="shared" si="322"/>
        <v>#N/A</v>
      </c>
      <c r="AC735" s="62" t="e">
        <f t="shared" si="332"/>
        <v>#N/A</v>
      </c>
      <c r="AD735" s="62" t="e">
        <f t="shared" si="333"/>
        <v>#N/A</v>
      </c>
      <c r="AE735" s="62" t="e">
        <f t="shared" si="334"/>
        <v>#N/A</v>
      </c>
      <c r="AF735" s="62" t="e">
        <f t="shared" si="335"/>
        <v>#N/A</v>
      </c>
      <c r="AG735" s="62">
        <f t="shared" si="336"/>
        <v>0</v>
      </c>
      <c r="AH735" s="62" t="str">
        <f t="shared" si="337"/>
        <v/>
      </c>
      <c r="AI735" s="62">
        <f t="shared" si="338"/>
        <v>0</v>
      </c>
      <c r="AJ735" s="62" t="e">
        <f t="shared" si="339"/>
        <v>#VALUE!</v>
      </c>
      <c r="AK735" s="62" t="e">
        <f t="shared" si="340"/>
        <v>#N/A</v>
      </c>
      <c r="AL735" s="62" t="e">
        <f t="shared" si="341"/>
        <v>#N/A</v>
      </c>
      <c r="AM735" s="62">
        <f t="shared" si="342"/>
        <v>0</v>
      </c>
      <c r="AN735" s="62">
        <f t="shared" si="343"/>
        <v>0</v>
      </c>
      <c r="AO735" s="62"/>
      <c r="AP735" s="62" t="e">
        <f t="shared" si="344"/>
        <v>#N/A</v>
      </c>
      <c r="AQ735" s="62" t="e">
        <f t="shared" si="345"/>
        <v>#VALUE!</v>
      </c>
      <c r="AR735" s="62" t="str">
        <f t="shared" si="346"/>
        <v/>
      </c>
      <c r="AS735" s="62">
        <f t="shared" si="347"/>
        <v>0</v>
      </c>
      <c r="AT735" s="62">
        <f t="shared" si="348"/>
        <v>0</v>
      </c>
      <c r="AU735" s="62">
        <f t="shared" si="349"/>
        <v>0</v>
      </c>
    </row>
    <row r="736" spans="1:47" x14ac:dyDescent="0.2">
      <c r="A736" s="46">
        <f t="shared" si="323"/>
        <v>0</v>
      </c>
      <c r="B736" s="62" t="e">
        <f t="shared" si="324"/>
        <v>#N/A</v>
      </c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2">
        <f t="shared" si="325"/>
        <v>0</v>
      </c>
      <c r="N736" s="60"/>
      <c r="O736" s="60"/>
      <c r="P736" s="60" t="e">
        <f t="shared" si="326"/>
        <v>#N/A</v>
      </c>
      <c r="Q736" s="178"/>
      <c r="R736" s="60"/>
      <c r="S736" s="60"/>
      <c r="T736" s="60"/>
      <c r="U736" s="46" t="e">
        <f t="shared" si="327"/>
        <v>#N/A</v>
      </c>
      <c r="V736" s="62" t="e">
        <f t="shared" si="328"/>
        <v>#N/A</v>
      </c>
      <c r="W736" s="62" t="e">
        <f t="shared" si="350"/>
        <v>#N/A</v>
      </c>
      <c r="X736" s="62" t="e">
        <f t="shared" si="329"/>
        <v>#N/A</v>
      </c>
      <c r="Y736" s="62" t="e">
        <f t="shared" si="330"/>
        <v>#N/A</v>
      </c>
      <c r="Z736" s="62" t="e">
        <f t="array" ref="Z736">_xlfn.IFS(H736=1,2,H736=3,1)</f>
        <v>#N/A</v>
      </c>
      <c r="AA736" s="62" t="e">
        <f t="shared" si="331"/>
        <v>#N/A</v>
      </c>
      <c r="AB736" s="62" t="e">
        <f t="shared" si="322"/>
        <v>#N/A</v>
      </c>
      <c r="AC736" s="62" t="e">
        <f t="shared" si="332"/>
        <v>#N/A</v>
      </c>
      <c r="AD736" s="62" t="e">
        <f t="shared" si="333"/>
        <v>#N/A</v>
      </c>
      <c r="AE736" s="62" t="e">
        <f t="shared" si="334"/>
        <v>#N/A</v>
      </c>
      <c r="AF736" s="62" t="e">
        <f t="shared" si="335"/>
        <v>#N/A</v>
      </c>
      <c r="AG736" s="62">
        <f t="shared" si="336"/>
        <v>0</v>
      </c>
      <c r="AH736" s="62" t="str">
        <f t="shared" si="337"/>
        <v/>
      </c>
      <c r="AI736" s="62">
        <f t="shared" si="338"/>
        <v>0</v>
      </c>
      <c r="AJ736" s="62" t="e">
        <f t="shared" si="339"/>
        <v>#VALUE!</v>
      </c>
      <c r="AK736" s="62" t="e">
        <f t="shared" si="340"/>
        <v>#N/A</v>
      </c>
      <c r="AL736" s="62" t="e">
        <f t="shared" si="341"/>
        <v>#N/A</v>
      </c>
      <c r="AM736" s="62">
        <f t="shared" si="342"/>
        <v>0</v>
      </c>
      <c r="AN736" s="62">
        <f t="shared" si="343"/>
        <v>0</v>
      </c>
      <c r="AO736" s="62"/>
      <c r="AP736" s="62" t="e">
        <f t="shared" si="344"/>
        <v>#N/A</v>
      </c>
      <c r="AQ736" s="62" t="e">
        <f t="shared" si="345"/>
        <v>#VALUE!</v>
      </c>
      <c r="AR736" s="62" t="str">
        <f t="shared" si="346"/>
        <v/>
      </c>
      <c r="AS736" s="62">
        <f t="shared" si="347"/>
        <v>0</v>
      </c>
      <c r="AT736" s="62">
        <f t="shared" si="348"/>
        <v>0</v>
      </c>
      <c r="AU736" s="62">
        <f t="shared" si="349"/>
        <v>0</v>
      </c>
    </row>
    <row r="737" spans="1:47" x14ac:dyDescent="0.2">
      <c r="A737" s="46">
        <f t="shared" si="323"/>
        <v>0</v>
      </c>
      <c r="B737" s="62" t="e">
        <f t="shared" si="324"/>
        <v>#N/A</v>
      </c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2">
        <f t="shared" si="325"/>
        <v>0</v>
      </c>
      <c r="N737" s="60"/>
      <c r="O737" s="60"/>
      <c r="P737" s="60" t="e">
        <f t="shared" si="326"/>
        <v>#N/A</v>
      </c>
      <c r="Q737" s="178"/>
      <c r="R737" s="60"/>
      <c r="S737" s="60"/>
      <c r="T737" s="60"/>
      <c r="U737" s="46" t="e">
        <f t="shared" si="327"/>
        <v>#N/A</v>
      </c>
      <c r="V737" s="62" t="e">
        <f t="shared" si="328"/>
        <v>#N/A</v>
      </c>
      <c r="W737" s="62" t="e">
        <f t="shared" si="350"/>
        <v>#N/A</v>
      </c>
      <c r="X737" s="62" t="e">
        <f t="shared" si="329"/>
        <v>#N/A</v>
      </c>
      <c r="Y737" s="62" t="e">
        <f t="shared" si="330"/>
        <v>#N/A</v>
      </c>
      <c r="Z737" s="62" t="e">
        <f t="array" ref="Z737">_xlfn.IFS(H737=1,2,H737=3,1)</f>
        <v>#N/A</v>
      </c>
      <c r="AA737" s="62" t="e">
        <f t="shared" si="331"/>
        <v>#N/A</v>
      </c>
      <c r="AB737" s="62" t="e">
        <f t="shared" si="322"/>
        <v>#N/A</v>
      </c>
      <c r="AC737" s="62" t="e">
        <f t="shared" si="332"/>
        <v>#N/A</v>
      </c>
      <c r="AD737" s="62" t="e">
        <f t="shared" si="333"/>
        <v>#N/A</v>
      </c>
      <c r="AE737" s="62" t="e">
        <f t="shared" si="334"/>
        <v>#N/A</v>
      </c>
      <c r="AF737" s="62" t="e">
        <f t="shared" si="335"/>
        <v>#N/A</v>
      </c>
      <c r="AG737" s="62">
        <f t="shared" si="336"/>
        <v>0</v>
      </c>
      <c r="AH737" s="62" t="str">
        <f t="shared" si="337"/>
        <v/>
      </c>
      <c r="AI737" s="62">
        <f t="shared" si="338"/>
        <v>0</v>
      </c>
      <c r="AJ737" s="62" t="e">
        <f t="shared" si="339"/>
        <v>#VALUE!</v>
      </c>
      <c r="AK737" s="62" t="e">
        <f t="shared" si="340"/>
        <v>#N/A</v>
      </c>
      <c r="AL737" s="62" t="e">
        <f t="shared" si="341"/>
        <v>#N/A</v>
      </c>
      <c r="AM737" s="62">
        <f t="shared" si="342"/>
        <v>0</v>
      </c>
      <c r="AN737" s="62">
        <f t="shared" si="343"/>
        <v>0</v>
      </c>
      <c r="AO737" s="62"/>
      <c r="AP737" s="62" t="e">
        <f t="shared" si="344"/>
        <v>#N/A</v>
      </c>
      <c r="AQ737" s="62" t="e">
        <f t="shared" si="345"/>
        <v>#VALUE!</v>
      </c>
      <c r="AR737" s="62" t="str">
        <f t="shared" si="346"/>
        <v/>
      </c>
      <c r="AS737" s="62">
        <f t="shared" si="347"/>
        <v>0</v>
      </c>
      <c r="AT737" s="62">
        <f t="shared" si="348"/>
        <v>0</v>
      </c>
      <c r="AU737" s="62">
        <f t="shared" si="349"/>
        <v>0</v>
      </c>
    </row>
    <row r="738" spans="1:47" x14ac:dyDescent="0.2">
      <c r="A738" s="46">
        <f t="shared" si="323"/>
        <v>0</v>
      </c>
      <c r="B738" s="62" t="e">
        <f t="shared" si="324"/>
        <v>#N/A</v>
      </c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2">
        <f t="shared" si="325"/>
        <v>0</v>
      </c>
      <c r="N738" s="60"/>
      <c r="O738" s="60"/>
      <c r="P738" s="60" t="e">
        <f t="shared" si="326"/>
        <v>#N/A</v>
      </c>
      <c r="Q738" s="178"/>
      <c r="R738" s="60"/>
      <c r="S738" s="60"/>
      <c r="T738" s="60"/>
      <c r="U738" s="46" t="e">
        <f t="shared" si="327"/>
        <v>#N/A</v>
      </c>
      <c r="V738" s="62" t="e">
        <f t="shared" si="328"/>
        <v>#N/A</v>
      </c>
      <c r="W738" s="62" t="e">
        <f t="shared" si="350"/>
        <v>#N/A</v>
      </c>
      <c r="X738" s="62" t="e">
        <f t="shared" si="329"/>
        <v>#N/A</v>
      </c>
      <c r="Y738" s="62" t="e">
        <f t="shared" si="330"/>
        <v>#N/A</v>
      </c>
      <c r="Z738" s="62" t="e">
        <f t="array" ref="Z738">_xlfn.IFS(H738=1,2,H738=3,1)</f>
        <v>#N/A</v>
      </c>
      <c r="AA738" s="62" t="e">
        <f t="shared" si="331"/>
        <v>#N/A</v>
      </c>
      <c r="AB738" s="62" t="e">
        <f t="shared" si="322"/>
        <v>#N/A</v>
      </c>
      <c r="AC738" s="62" t="e">
        <f t="shared" si="332"/>
        <v>#N/A</v>
      </c>
      <c r="AD738" s="62" t="e">
        <f t="shared" si="333"/>
        <v>#N/A</v>
      </c>
      <c r="AE738" s="62" t="e">
        <f t="shared" si="334"/>
        <v>#N/A</v>
      </c>
      <c r="AF738" s="62" t="e">
        <f t="shared" si="335"/>
        <v>#N/A</v>
      </c>
      <c r="AG738" s="62">
        <f t="shared" si="336"/>
        <v>0</v>
      </c>
      <c r="AH738" s="62" t="str">
        <f t="shared" si="337"/>
        <v/>
      </c>
      <c r="AI738" s="62">
        <f t="shared" si="338"/>
        <v>0</v>
      </c>
      <c r="AJ738" s="62" t="e">
        <f t="shared" si="339"/>
        <v>#VALUE!</v>
      </c>
      <c r="AK738" s="62" t="e">
        <f t="shared" si="340"/>
        <v>#N/A</v>
      </c>
      <c r="AL738" s="62" t="e">
        <f t="shared" si="341"/>
        <v>#N/A</v>
      </c>
      <c r="AM738" s="62">
        <f t="shared" si="342"/>
        <v>0</v>
      </c>
      <c r="AN738" s="62">
        <f t="shared" si="343"/>
        <v>0</v>
      </c>
      <c r="AO738" s="62"/>
      <c r="AP738" s="62" t="e">
        <f t="shared" si="344"/>
        <v>#N/A</v>
      </c>
      <c r="AQ738" s="62" t="e">
        <f t="shared" si="345"/>
        <v>#VALUE!</v>
      </c>
      <c r="AR738" s="62" t="str">
        <f t="shared" si="346"/>
        <v/>
      </c>
      <c r="AS738" s="62">
        <f t="shared" si="347"/>
        <v>0</v>
      </c>
      <c r="AT738" s="62">
        <f t="shared" si="348"/>
        <v>0</v>
      </c>
      <c r="AU738" s="62">
        <f t="shared" si="349"/>
        <v>0</v>
      </c>
    </row>
    <row r="739" spans="1:47" x14ac:dyDescent="0.2">
      <c r="A739" s="46">
        <f t="shared" si="323"/>
        <v>0</v>
      </c>
      <c r="B739" s="62" t="e">
        <f t="shared" si="324"/>
        <v>#N/A</v>
      </c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2">
        <f t="shared" si="325"/>
        <v>0</v>
      </c>
      <c r="N739" s="60"/>
      <c r="O739" s="60"/>
      <c r="P739" s="60" t="e">
        <f t="shared" si="326"/>
        <v>#N/A</v>
      </c>
      <c r="Q739" s="178"/>
      <c r="R739" s="60"/>
      <c r="S739" s="60"/>
      <c r="T739" s="60"/>
      <c r="U739" s="46" t="e">
        <f t="shared" si="327"/>
        <v>#N/A</v>
      </c>
      <c r="V739" s="62" t="e">
        <f t="shared" si="328"/>
        <v>#N/A</v>
      </c>
      <c r="W739" s="62" t="e">
        <f t="shared" si="350"/>
        <v>#N/A</v>
      </c>
      <c r="X739" s="62" t="e">
        <f t="shared" si="329"/>
        <v>#N/A</v>
      </c>
      <c r="Y739" s="62" t="e">
        <f t="shared" si="330"/>
        <v>#N/A</v>
      </c>
      <c r="Z739" s="62" t="e">
        <f t="array" ref="Z739">_xlfn.IFS(H739=1,2,H739=3,1)</f>
        <v>#N/A</v>
      </c>
      <c r="AA739" s="62" t="e">
        <f t="shared" si="331"/>
        <v>#N/A</v>
      </c>
      <c r="AB739" s="62" t="e">
        <f t="shared" si="322"/>
        <v>#N/A</v>
      </c>
      <c r="AC739" s="62" t="e">
        <f t="shared" si="332"/>
        <v>#N/A</v>
      </c>
      <c r="AD739" s="62" t="e">
        <f t="shared" si="333"/>
        <v>#N/A</v>
      </c>
      <c r="AE739" s="62" t="e">
        <f t="shared" si="334"/>
        <v>#N/A</v>
      </c>
      <c r="AF739" s="62" t="e">
        <f t="shared" si="335"/>
        <v>#N/A</v>
      </c>
      <c r="AG739" s="62">
        <f t="shared" si="336"/>
        <v>0</v>
      </c>
      <c r="AH739" s="62" t="str">
        <f t="shared" si="337"/>
        <v/>
      </c>
      <c r="AI739" s="62">
        <f t="shared" si="338"/>
        <v>0</v>
      </c>
      <c r="AJ739" s="62" t="e">
        <f t="shared" si="339"/>
        <v>#VALUE!</v>
      </c>
      <c r="AK739" s="62" t="e">
        <f t="shared" si="340"/>
        <v>#N/A</v>
      </c>
      <c r="AL739" s="62" t="e">
        <f t="shared" si="341"/>
        <v>#N/A</v>
      </c>
      <c r="AM739" s="62">
        <f t="shared" si="342"/>
        <v>0</v>
      </c>
      <c r="AN739" s="62">
        <f t="shared" si="343"/>
        <v>0</v>
      </c>
      <c r="AO739" s="62"/>
      <c r="AP739" s="62" t="e">
        <f t="shared" si="344"/>
        <v>#N/A</v>
      </c>
      <c r="AQ739" s="62" t="e">
        <f t="shared" si="345"/>
        <v>#VALUE!</v>
      </c>
      <c r="AR739" s="62" t="str">
        <f t="shared" si="346"/>
        <v/>
      </c>
      <c r="AS739" s="62">
        <f t="shared" si="347"/>
        <v>0</v>
      </c>
      <c r="AT739" s="62">
        <f t="shared" si="348"/>
        <v>0</v>
      </c>
      <c r="AU739" s="62">
        <f t="shared" si="349"/>
        <v>0</v>
      </c>
    </row>
    <row r="740" spans="1:47" x14ac:dyDescent="0.2">
      <c r="A740" s="46">
        <f t="shared" si="323"/>
        <v>0</v>
      </c>
      <c r="B740" s="62" t="e">
        <f t="shared" si="324"/>
        <v>#N/A</v>
      </c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2">
        <f t="shared" si="325"/>
        <v>0</v>
      </c>
      <c r="N740" s="60"/>
      <c r="O740" s="60"/>
      <c r="P740" s="60" t="e">
        <f t="shared" si="326"/>
        <v>#N/A</v>
      </c>
      <c r="Q740" s="178"/>
      <c r="R740" s="60"/>
      <c r="S740" s="60"/>
      <c r="T740" s="60"/>
      <c r="U740" s="46" t="e">
        <f t="shared" si="327"/>
        <v>#N/A</v>
      </c>
      <c r="V740" s="62" t="e">
        <f t="shared" si="328"/>
        <v>#N/A</v>
      </c>
      <c r="W740" s="62" t="e">
        <f t="shared" si="350"/>
        <v>#N/A</v>
      </c>
      <c r="X740" s="62" t="e">
        <f t="shared" si="329"/>
        <v>#N/A</v>
      </c>
      <c r="Y740" s="62" t="e">
        <f t="shared" si="330"/>
        <v>#N/A</v>
      </c>
      <c r="Z740" s="62" t="e">
        <f t="array" ref="Z740">_xlfn.IFS(H740=1,2,H740=3,1)</f>
        <v>#N/A</v>
      </c>
      <c r="AA740" s="62" t="e">
        <f t="shared" si="331"/>
        <v>#N/A</v>
      </c>
      <c r="AB740" s="62" t="e">
        <f t="shared" si="322"/>
        <v>#N/A</v>
      </c>
      <c r="AC740" s="62" t="e">
        <f t="shared" si="332"/>
        <v>#N/A</v>
      </c>
      <c r="AD740" s="62" t="e">
        <f t="shared" si="333"/>
        <v>#N/A</v>
      </c>
      <c r="AE740" s="62" t="e">
        <f t="shared" si="334"/>
        <v>#N/A</v>
      </c>
      <c r="AF740" s="62" t="e">
        <f t="shared" si="335"/>
        <v>#N/A</v>
      </c>
      <c r="AG740" s="62">
        <f t="shared" si="336"/>
        <v>0</v>
      </c>
      <c r="AH740" s="62" t="str">
        <f t="shared" si="337"/>
        <v/>
      </c>
      <c r="AI740" s="62">
        <f t="shared" si="338"/>
        <v>0</v>
      </c>
      <c r="AJ740" s="62" t="e">
        <f t="shared" si="339"/>
        <v>#VALUE!</v>
      </c>
      <c r="AK740" s="62" t="e">
        <f t="shared" si="340"/>
        <v>#N/A</v>
      </c>
      <c r="AL740" s="62" t="e">
        <f t="shared" si="341"/>
        <v>#N/A</v>
      </c>
      <c r="AM740" s="62">
        <f t="shared" si="342"/>
        <v>0</v>
      </c>
      <c r="AN740" s="62">
        <f t="shared" si="343"/>
        <v>0</v>
      </c>
      <c r="AO740" s="62"/>
      <c r="AP740" s="62" t="e">
        <f t="shared" si="344"/>
        <v>#N/A</v>
      </c>
      <c r="AQ740" s="62" t="e">
        <f t="shared" si="345"/>
        <v>#VALUE!</v>
      </c>
      <c r="AR740" s="62" t="str">
        <f t="shared" si="346"/>
        <v/>
      </c>
      <c r="AS740" s="62">
        <f t="shared" si="347"/>
        <v>0</v>
      </c>
      <c r="AT740" s="62">
        <f t="shared" si="348"/>
        <v>0</v>
      </c>
      <c r="AU740" s="62">
        <f t="shared" si="349"/>
        <v>0</v>
      </c>
    </row>
    <row r="741" spans="1:47" x14ac:dyDescent="0.2">
      <c r="A741" s="46">
        <f t="shared" si="323"/>
        <v>0</v>
      </c>
      <c r="B741" s="62" t="e">
        <f t="shared" si="324"/>
        <v>#N/A</v>
      </c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2">
        <f t="shared" si="325"/>
        <v>0</v>
      </c>
      <c r="N741" s="60"/>
      <c r="O741" s="60"/>
      <c r="P741" s="60" t="e">
        <f t="shared" si="326"/>
        <v>#N/A</v>
      </c>
      <c r="Q741" s="178"/>
      <c r="R741" s="60"/>
      <c r="S741" s="60"/>
      <c r="T741" s="60"/>
      <c r="U741" s="46" t="e">
        <f t="shared" si="327"/>
        <v>#N/A</v>
      </c>
      <c r="V741" s="62" t="e">
        <f t="shared" si="328"/>
        <v>#N/A</v>
      </c>
      <c r="W741" s="62" t="e">
        <f t="shared" si="350"/>
        <v>#N/A</v>
      </c>
      <c r="X741" s="62" t="e">
        <f t="shared" si="329"/>
        <v>#N/A</v>
      </c>
      <c r="Y741" s="62" t="e">
        <f t="shared" si="330"/>
        <v>#N/A</v>
      </c>
      <c r="Z741" s="62" t="e">
        <f t="array" ref="Z741">_xlfn.IFS(H741=1,2,H741=3,1)</f>
        <v>#N/A</v>
      </c>
      <c r="AA741" s="62" t="e">
        <f t="shared" si="331"/>
        <v>#N/A</v>
      </c>
      <c r="AB741" s="62" t="e">
        <f t="shared" si="322"/>
        <v>#N/A</v>
      </c>
      <c r="AC741" s="62" t="e">
        <f t="shared" si="332"/>
        <v>#N/A</v>
      </c>
      <c r="AD741" s="62" t="e">
        <f t="shared" si="333"/>
        <v>#N/A</v>
      </c>
      <c r="AE741" s="62" t="e">
        <f t="shared" si="334"/>
        <v>#N/A</v>
      </c>
      <c r="AF741" s="62" t="e">
        <f t="shared" si="335"/>
        <v>#N/A</v>
      </c>
      <c r="AG741" s="62">
        <f t="shared" si="336"/>
        <v>0</v>
      </c>
      <c r="AH741" s="62" t="str">
        <f t="shared" si="337"/>
        <v/>
      </c>
      <c r="AI741" s="62">
        <f t="shared" si="338"/>
        <v>0</v>
      </c>
      <c r="AJ741" s="62" t="e">
        <f t="shared" si="339"/>
        <v>#VALUE!</v>
      </c>
      <c r="AK741" s="62" t="e">
        <f t="shared" si="340"/>
        <v>#N/A</v>
      </c>
      <c r="AL741" s="62" t="e">
        <f t="shared" si="341"/>
        <v>#N/A</v>
      </c>
      <c r="AM741" s="62">
        <f t="shared" si="342"/>
        <v>0</v>
      </c>
      <c r="AN741" s="62">
        <f t="shared" si="343"/>
        <v>0</v>
      </c>
      <c r="AO741" s="62"/>
      <c r="AP741" s="62" t="e">
        <f t="shared" si="344"/>
        <v>#N/A</v>
      </c>
      <c r="AQ741" s="62" t="e">
        <f t="shared" si="345"/>
        <v>#VALUE!</v>
      </c>
      <c r="AR741" s="62" t="str">
        <f t="shared" si="346"/>
        <v/>
      </c>
      <c r="AS741" s="62">
        <f t="shared" si="347"/>
        <v>0</v>
      </c>
      <c r="AT741" s="62">
        <f t="shared" si="348"/>
        <v>0</v>
      </c>
      <c r="AU741" s="62">
        <f t="shared" si="349"/>
        <v>0</v>
      </c>
    </row>
    <row r="742" spans="1:47" x14ac:dyDescent="0.2">
      <c r="A742" s="46">
        <f t="shared" si="323"/>
        <v>0</v>
      </c>
      <c r="B742" s="62" t="e">
        <f t="shared" si="324"/>
        <v>#N/A</v>
      </c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2">
        <f t="shared" si="325"/>
        <v>0</v>
      </c>
      <c r="N742" s="60"/>
      <c r="O742" s="60"/>
      <c r="P742" s="60" t="e">
        <f t="shared" si="326"/>
        <v>#N/A</v>
      </c>
      <c r="Q742" s="178"/>
      <c r="R742" s="60"/>
      <c r="S742" s="60"/>
      <c r="T742" s="60"/>
      <c r="U742" s="46" t="e">
        <f t="shared" si="327"/>
        <v>#N/A</v>
      </c>
      <c r="V742" s="62" t="e">
        <f t="shared" si="328"/>
        <v>#N/A</v>
      </c>
      <c r="W742" s="62" t="e">
        <f t="shared" si="350"/>
        <v>#N/A</v>
      </c>
      <c r="X742" s="62" t="e">
        <f t="shared" si="329"/>
        <v>#N/A</v>
      </c>
      <c r="Y742" s="62" t="e">
        <f t="shared" si="330"/>
        <v>#N/A</v>
      </c>
      <c r="Z742" s="62" t="e">
        <f t="array" ref="Z742">_xlfn.IFS(H742=1,2,H742=3,1)</f>
        <v>#N/A</v>
      </c>
      <c r="AA742" s="62" t="e">
        <f t="shared" si="331"/>
        <v>#N/A</v>
      </c>
      <c r="AB742" s="62" t="e">
        <f t="shared" si="322"/>
        <v>#N/A</v>
      </c>
      <c r="AC742" s="62" t="e">
        <f t="shared" si="332"/>
        <v>#N/A</v>
      </c>
      <c r="AD742" s="62" t="e">
        <f t="shared" si="333"/>
        <v>#N/A</v>
      </c>
      <c r="AE742" s="62" t="e">
        <f t="shared" si="334"/>
        <v>#N/A</v>
      </c>
      <c r="AF742" s="62" t="e">
        <f t="shared" si="335"/>
        <v>#N/A</v>
      </c>
      <c r="AG742" s="62">
        <f t="shared" si="336"/>
        <v>0</v>
      </c>
      <c r="AH742" s="62" t="str">
        <f t="shared" si="337"/>
        <v/>
      </c>
      <c r="AI742" s="62">
        <f t="shared" si="338"/>
        <v>0</v>
      </c>
      <c r="AJ742" s="62" t="e">
        <f t="shared" si="339"/>
        <v>#VALUE!</v>
      </c>
      <c r="AK742" s="62" t="e">
        <f t="shared" si="340"/>
        <v>#N/A</v>
      </c>
      <c r="AL742" s="62" t="e">
        <f t="shared" si="341"/>
        <v>#N/A</v>
      </c>
      <c r="AM742" s="62">
        <f t="shared" si="342"/>
        <v>0</v>
      </c>
      <c r="AN742" s="62">
        <f t="shared" si="343"/>
        <v>0</v>
      </c>
      <c r="AO742" s="62"/>
      <c r="AP742" s="62" t="e">
        <f t="shared" si="344"/>
        <v>#N/A</v>
      </c>
      <c r="AQ742" s="62" t="e">
        <f t="shared" si="345"/>
        <v>#VALUE!</v>
      </c>
      <c r="AR742" s="62" t="str">
        <f t="shared" si="346"/>
        <v/>
      </c>
      <c r="AS742" s="62">
        <f t="shared" si="347"/>
        <v>0</v>
      </c>
      <c r="AT742" s="62">
        <f t="shared" si="348"/>
        <v>0</v>
      </c>
      <c r="AU742" s="62">
        <f t="shared" si="349"/>
        <v>0</v>
      </c>
    </row>
    <row r="743" spans="1:47" x14ac:dyDescent="0.2">
      <c r="A743" s="46">
        <f t="shared" si="323"/>
        <v>0</v>
      </c>
      <c r="B743" s="62" t="e">
        <f t="shared" si="324"/>
        <v>#N/A</v>
      </c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2">
        <f t="shared" si="325"/>
        <v>0</v>
      </c>
      <c r="N743" s="60"/>
      <c r="O743" s="60"/>
      <c r="P743" s="60" t="e">
        <f t="shared" si="326"/>
        <v>#N/A</v>
      </c>
      <c r="Q743" s="178"/>
      <c r="R743" s="60"/>
      <c r="S743" s="60"/>
      <c r="T743" s="60"/>
      <c r="U743" s="46" t="e">
        <f t="shared" si="327"/>
        <v>#N/A</v>
      </c>
      <c r="V743" s="62" t="e">
        <f t="shared" si="328"/>
        <v>#N/A</v>
      </c>
      <c r="W743" s="62" t="e">
        <f t="shared" si="350"/>
        <v>#N/A</v>
      </c>
      <c r="X743" s="62" t="e">
        <f t="shared" si="329"/>
        <v>#N/A</v>
      </c>
      <c r="Y743" s="62" t="e">
        <f t="shared" si="330"/>
        <v>#N/A</v>
      </c>
      <c r="Z743" s="62" t="e">
        <f t="array" ref="Z743">_xlfn.IFS(H743=1,2,H743=3,1)</f>
        <v>#N/A</v>
      </c>
      <c r="AA743" s="62" t="e">
        <f t="shared" si="331"/>
        <v>#N/A</v>
      </c>
      <c r="AB743" s="62" t="e">
        <f t="shared" si="322"/>
        <v>#N/A</v>
      </c>
      <c r="AC743" s="62" t="e">
        <f t="shared" si="332"/>
        <v>#N/A</v>
      </c>
      <c r="AD743" s="62" t="e">
        <f t="shared" si="333"/>
        <v>#N/A</v>
      </c>
      <c r="AE743" s="62" t="e">
        <f t="shared" si="334"/>
        <v>#N/A</v>
      </c>
      <c r="AF743" s="62" t="e">
        <f t="shared" si="335"/>
        <v>#N/A</v>
      </c>
      <c r="AG743" s="62">
        <f t="shared" si="336"/>
        <v>0</v>
      </c>
      <c r="AH743" s="62" t="str">
        <f t="shared" si="337"/>
        <v/>
      </c>
      <c r="AI743" s="62">
        <f t="shared" si="338"/>
        <v>0</v>
      </c>
      <c r="AJ743" s="62" t="e">
        <f t="shared" si="339"/>
        <v>#VALUE!</v>
      </c>
      <c r="AK743" s="62" t="e">
        <f t="shared" si="340"/>
        <v>#N/A</v>
      </c>
      <c r="AL743" s="62" t="e">
        <f t="shared" si="341"/>
        <v>#N/A</v>
      </c>
      <c r="AM743" s="62">
        <f t="shared" si="342"/>
        <v>0</v>
      </c>
      <c r="AN743" s="62">
        <f t="shared" si="343"/>
        <v>0</v>
      </c>
      <c r="AO743" s="62"/>
      <c r="AP743" s="62" t="e">
        <f t="shared" si="344"/>
        <v>#N/A</v>
      </c>
      <c r="AQ743" s="62" t="e">
        <f t="shared" si="345"/>
        <v>#VALUE!</v>
      </c>
      <c r="AR743" s="62" t="str">
        <f t="shared" si="346"/>
        <v/>
      </c>
      <c r="AS743" s="62">
        <f t="shared" si="347"/>
        <v>0</v>
      </c>
      <c r="AT743" s="62">
        <f t="shared" si="348"/>
        <v>0</v>
      </c>
      <c r="AU743" s="62">
        <f t="shared" si="349"/>
        <v>0</v>
      </c>
    </row>
    <row r="744" spans="1:47" x14ac:dyDescent="0.2">
      <c r="A744" s="46">
        <f t="shared" si="323"/>
        <v>0</v>
      </c>
      <c r="B744" s="62" t="e">
        <f t="shared" si="324"/>
        <v>#N/A</v>
      </c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2">
        <f t="shared" si="325"/>
        <v>0</v>
      </c>
      <c r="N744" s="60"/>
      <c r="O744" s="60"/>
      <c r="P744" s="60" t="e">
        <f t="shared" si="326"/>
        <v>#N/A</v>
      </c>
      <c r="Q744" s="178"/>
      <c r="R744" s="60"/>
      <c r="S744" s="60"/>
      <c r="T744" s="60"/>
      <c r="U744" s="46" t="e">
        <f t="shared" si="327"/>
        <v>#N/A</v>
      </c>
      <c r="V744" s="62" t="e">
        <f t="shared" si="328"/>
        <v>#N/A</v>
      </c>
      <c r="W744" s="62" t="e">
        <f t="shared" si="350"/>
        <v>#N/A</v>
      </c>
      <c r="X744" s="62" t="e">
        <f t="shared" si="329"/>
        <v>#N/A</v>
      </c>
      <c r="Y744" s="62" t="e">
        <f t="shared" si="330"/>
        <v>#N/A</v>
      </c>
      <c r="Z744" s="62" t="e">
        <f t="array" ref="Z744">_xlfn.IFS(H744=1,2,H744=3,1)</f>
        <v>#N/A</v>
      </c>
      <c r="AA744" s="62" t="e">
        <f t="shared" si="331"/>
        <v>#N/A</v>
      </c>
      <c r="AB744" s="62" t="e">
        <f t="shared" si="322"/>
        <v>#N/A</v>
      </c>
      <c r="AC744" s="62" t="e">
        <f t="shared" si="332"/>
        <v>#N/A</v>
      </c>
      <c r="AD744" s="62" t="e">
        <f t="shared" si="333"/>
        <v>#N/A</v>
      </c>
      <c r="AE744" s="62" t="e">
        <f t="shared" si="334"/>
        <v>#N/A</v>
      </c>
      <c r="AF744" s="62" t="e">
        <f t="shared" si="335"/>
        <v>#N/A</v>
      </c>
      <c r="AG744" s="62">
        <f t="shared" si="336"/>
        <v>0</v>
      </c>
      <c r="AH744" s="62" t="str">
        <f t="shared" si="337"/>
        <v/>
      </c>
      <c r="AI744" s="62">
        <f t="shared" si="338"/>
        <v>0</v>
      </c>
      <c r="AJ744" s="62" t="e">
        <f t="shared" si="339"/>
        <v>#VALUE!</v>
      </c>
      <c r="AK744" s="62" t="e">
        <f t="shared" si="340"/>
        <v>#N/A</v>
      </c>
      <c r="AL744" s="62" t="e">
        <f t="shared" si="341"/>
        <v>#N/A</v>
      </c>
      <c r="AM744" s="62">
        <f t="shared" si="342"/>
        <v>0</v>
      </c>
      <c r="AN744" s="62">
        <f t="shared" si="343"/>
        <v>0</v>
      </c>
      <c r="AO744" s="62"/>
      <c r="AP744" s="62" t="e">
        <f t="shared" si="344"/>
        <v>#N/A</v>
      </c>
      <c r="AQ744" s="62" t="e">
        <f t="shared" si="345"/>
        <v>#VALUE!</v>
      </c>
      <c r="AR744" s="62" t="str">
        <f t="shared" si="346"/>
        <v/>
      </c>
      <c r="AS744" s="62">
        <f t="shared" si="347"/>
        <v>0</v>
      </c>
      <c r="AT744" s="62">
        <f t="shared" si="348"/>
        <v>0</v>
      </c>
      <c r="AU744" s="62">
        <f t="shared" si="349"/>
        <v>0</v>
      </c>
    </row>
    <row r="745" spans="1:47" x14ac:dyDescent="0.2">
      <c r="A745" s="46">
        <f t="shared" si="323"/>
        <v>0</v>
      </c>
      <c r="B745" s="62" t="e">
        <f t="shared" si="324"/>
        <v>#N/A</v>
      </c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2">
        <f t="shared" si="325"/>
        <v>0</v>
      </c>
      <c r="N745" s="60"/>
      <c r="O745" s="60"/>
      <c r="P745" s="60" t="e">
        <f t="shared" si="326"/>
        <v>#N/A</v>
      </c>
      <c r="Q745" s="178"/>
      <c r="R745" s="60"/>
      <c r="S745" s="60"/>
      <c r="T745" s="60"/>
      <c r="U745" s="46" t="e">
        <f t="shared" si="327"/>
        <v>#N/A</v>
      </c>
      <c r="V745" s="62" t="e">
        <f t="shared" si="328"/>
        <v>#N/A</v>
      </c>
      <c r="W745" s="62" t="e">
        <f t="shared" si="350"/>
        <v>#N/A</v>
      </c>
      <c r="X745" s="62" t="e">
        <f t="shared" si="329"/>
        <v>#N/A</v>
      </c>
      <c r="Y745" s="62" t="e">
        <f t="shared" si="330"/>
        <v>#N/A</v>
      </c>
      <c r="Z745" s="62" t="e">
        <f t="array" ref="Z745">_xlfn.IFS(H745=1,2,H745=3,1)</f>
        <v>#N/A</v>
      </c>
      <c r="AA745" s="62" t="e">
        <f t="shared" si="331"/>
        <v>#N/A</v>
      </c>
      <c r="AB745" s="62" t="e">
        <f t="shared" si="322"/>
        <v>#N/A</v>
      </c>
      <c r="AC745" s="62" t="e">
        <f t="shared" si="332"/>
        <v>#N/A</v>
      </c>
      <c r="AD745" s="62" t="e">
        <f t="shared" si="333"/>
        <v>#N/A</v>
      </c>
      <c r="AE745" s="62" t="e">
        <f t="shared" si="334"/>
        <v>#N/A</v>
      </c>
      <c r="AF745" s="62" t="e">
        <f t="shared" si="335"/>
        <v>#N/A</v>
      </c>
      <c r="AG745" s="62">
        <f t="shared" si="336"/>
        <v>0</v>
      </c>
      <c r="AH745" s="62" t="str">
        <f t="shared" si="337"/>
        <v/>
      </c>
      <c r="AI745" s="62">
        <f t="shared" si="338"/>
        <v>0</v>
      </c>
      <c r="AJ745" s="62" t="e">
        <f t="shared" si="339"/>
        <v>#VALUE!</v>
      </c>
      <c r="AK745" s="62" t="e">
        <f t="shared" si="340"/>
        <v>#N/A</v>
      </c>
      <c r="AL745" s="62" t="e">
        <f t="shared" si="341"/>
        <v>#N/A</v>
      </c>
      <c r="AM745" s="62">
        <f t="shared" si="342"/>
        <v>0</v>
      </c>
      <c r="AN745" s="62">
        <f t="shared" si="343"/>
        <v>0</v>
      </c>
      <c r="AO745" s="62"/>
      <c r="AP745" s="62" t="e">
        <f t="shared" si="344"/>
        <v>#N/A</v>
      </c>
      <c r="AQ745" s="62" t="e">
        <f t="shared" si="345"/>
        <v>#VALUE!</v>
      </c>
      <c r="AR745" s="62" t="str">
        <f t="shared" si="346"/>
        <v/>
      </c>
      <c r="AS745" s="62">
        <f t="shared" si="347"/>
        <v>0</v>
      </c>
      <c r="AT745" s="62">
        <f t="shared" si="348"/>
        <v>0</v>
      </c>
      <c r="AU745" s="62">
        <f t="shared" si="349"/>
        <v>0</v>
      </c>
    </row>
    <row r="746" spans="1:47" x14ac:dyDescent="0.2">
      <c r="A746" s="46">
        <f t="shared" si="323"/>
        <v>0</v>
      </c>
      <c r="B746" s="62" t="e">
        <f t="shared" si="324"/>
        <v>#N/A</v>
      </c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2">
        <f t="shared" si="325"/>
        <v>0</v>
      </c>
      <c r="N746" s="60"/>
      <c r="O746" s="60"/>
      <c r="P746" s="60" t="e">
        <f t="shared" si="326"/>
        <v>#N/A</v>
      </c>
      <c r="Q746" s="178"/>
      <c r="R746" s="60"/>
      <c r="S746" s="60"/>
      <c r="T746" s="60"/>
      <c r="U746" s="46" t="e">
        <f t="shared" si="327"/>
        <v>#N/A</v>
      </c>
      <c r="V746" s="62" t="e">
        <f t="shared" si="328"/>
        <v>#N/A</v>
      </c>
      <c r="W746" s="62" t="e">
        <f t="shared" si="350"/>
        <v>#N/A</v>
      </c>
      <c r="X746" s="62" t="e">
        <f t="shared" si="329"/>
        <v>#N/A</v>
      </c>
      <c r="Y746" s="62" t="e">
        <f t="shared" si="330"/>
        <v>#N/A</v>
      </c>
      <c r="Z746" s="62" t="e">
        <f t="array" ref="Z746">_xlfn.IFS(H746=1,2,H746=3,1)</f>
        <v>#N/A</v>
      </c>
      <c r="AA746" s="62" t="e">
        <f t="shared" si="331"/>
        <v>#N/A</v>
      </c>
      <c r="AB746" s="62" t="e">
        <f t="shared" si="322"/>
        <v>#N/A</v>
      </c>
      <c r="AC746" s="62" t="e">
        <f t="shared" si="332"/>
        <v>#N/A</v>
      </c>
      <c r="AD746" s="62" t="e">
        <f t="shared" si="333"/>
        <v>#N/A</v>
      </c>
      <c r="AE746" s="62" t="e">
        <f t="shared" si="334"/>
        <v>#N/A</v>
      </c>
      <c r="AF746" s="62" t="e">
        <f t="shared" si="335"/>
        <v>#N/A</v>
      </c>
      <c r="AG746" s="62">
        <f t="shared" si="336"/>
        <v>0</v>
      </c>
      <c r="AH746" s="62" t="str">
        <f t="shared" si="337"/>
        <v/>
      </c>
      <c r="AI746" s="62">
        <f t="shared" si="338"/>
        <v>0</v>
      </c>
      <c r="AJ746" s="62" t="e">
        <f t="shared" si="339"/>
        <v>#VALUE!</v>
      </c>
      <c r="AK746" s="62" t="e">
        <f t="shared" si="340"/>
        <v>#N/A</v>
      </c>
      <c r="AL746" s="62" t="e">
        <f t="shared" si="341"/>
        <v>#N/A</v>
      </c>
      <c r="AM746" s="62">
        <f t="shared" si="342"/>
        <v>0</v>
      </c>
      <c r="AN746" s="62">
        <f t="shared" si="343"/>
        <v>0</v>
      </c>
      <c r="AO746" s="62"/>
      <c r="AP746" s="62" t="e">
        <f t="shared" si="344"/>
        <v>#N/A</v>
      </c>
      <c r="AQ746" s="62" t="e">
        <f t="shared" si="345"/>
        <v>#VALUE!</v>
      </c>
      <c r="AR746" s="62" t="str">
        <f t="shared" si="346"/>
        <v/>
      </c>
      <c r="AS746" s="62">
        <f t="shared" si="347"/>
        <v>0</v>
      </c>
      <c r="AT746" s="62">
        <f t="shared" si="348"/>
        <v>0</v>
      </c>
      <c r="AU746" s="62">
        <f t="shared" si="349"/>
        <v>0</v>
      </c>
    </row>
    <row r="747" spans="1:47" x14ac:dyDescent="0.2">
      <c r="A747" s="46">
        <f t="shared" si="323"/>
        <v>0</v>
      </c>
      <c r="B747" s="62" t="e">
        <f t="shared" si="324"/>
        <v>#N/A</v>
      </c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2">
        <f t="shared" si="325"/>
        <v>0</v>
      </c>
      <c r="N747" s="60"/>
      <c r="O747" s="60"/>
      <c r="P747" s="60" t="e">
        <f t="shared" si="326"/>
        <v>#N/A</v>
      </c>
      <c r="Q747" s="178"/>
      <c r="R747" s="60"/>
      <c r="S747" s="60"/>
      <c r="T747" s="60"/>
      <c r="U747" s="46" t="e">
        <f t="shared" si="327"/>
        <v>#N/A</v>
      </c>
      <c r="V747" s="62" t="e">
        <f t="shared" si="328"/>
        <v>#N/A</v>
      </c>
      <c r="W747" s="62" t="e">
        <f t="shared" si="350"/>
        <v>#N/A</v>
      </c>
      <c r="X747" s="62" t="e">
        <f t="shared" si="329"/>
        <v>#N/A</v>
      </c>
      <c r="Y747" s="62" t="e">
        <f t="shared" si="330"/>
        <v>#N/A</v>
      </c>
      <c r="Z747" s="62" t="e">
        <f t="array" ref="Z747">_xlfn.IFS(H747=1,2,H747=3,1)</f>
        <v>#N/A</v>
      </c>
      <c r="AA747" s="62" t="e">
        <f t="shared" si="331"/>
        <v>#N/A</v>
      </c>
      <c r="AB747" s="62" t="e">
        <f t="shared" si="322"/>
        <v>#N/A</v>
      </c>
      <c r="AC747" s="62" t="e">
        <f t="shared" si="332"/>
        <v>#N/A</v>
      </c>
      <c r="AD747" s="62" t="e">
        <f t="shared" si="333"/>
        <v>#N/A</v>
      </c>
      <c r="AE747" s="62" t="e">
        <f t="shared" si="334"/>
        <v>#N/A</v>
      </c>
      <c r="AF747" s="62" t="e">
        <f t="shared" si="335"/>
        <v>#N/A</v>
      </c>
      <c r="AG747" s="62">
        <f t="shared" si="336"/>
        <v>0</v>
      </c>
      <c r="AH747" s="62" t="str">
        <f t="shared" si="337"/>
        <v/>
      </c>
      <c r="AI747" s="62">
        <f t="shared" si="338"/>
        <v>0</v>
      </c>
      <c r="AJ747" s="62" t="e">
        <f t="shared" si="339"/>
        <v>#VALUE!</v>
      </c>
      <c r="AK747" s="62" t="e">
        <f t="shared" si="340"/>
        <v>#N/A</v>
      </c>
      <c r="AL747" s="62" t="e">
        <f t="shared" si="341"/>
        <v>#N/A</v>
      </c>
      <c r="AM747" s="62">
        <f t="shared" si="342"/>
        <v>0</v>
      </c>
      <c r="AN747" s="62">
        <f t="shared" si="343"/>
        <v>0</v>
      </c>
      <c r="AO747" s="62"/>
      <c r="AP747" s="62" t="e">
        <f t="shared" si="344"/>
        <v>#N/A</v>
      </c>
      <c r="AQ747" s="62" t="e">
        <f t="shared" si="345"/>
        <v>#VALUE!</v>
      </c>
      <c r="AR747" s="62" t="str">
        <f t="shared" si="346"/>
        <v/>
      </c>
      <c r="AS747" s="62">
        <f t="shared" si="347"/>
        <v>0</v>
      </c>
      <c r="AT747" s="62">
        <f t="shared" si="348"/>
        <v>0</v>
      </c>
      <c r="AU747" s="62">
        <f t="shared" si="349"/>
        <v>0</v>
      </c>
    </row>
    <row r="748" spans="1:47" x14ac:dyDescent="0.2">
      <c r="A748" s="46">
        <f t="shared" si="323"/>
        <v>0</v>
      </c>
      <c r="B748" s="62" t="e">
        <f t="shared" si="324"/>
        <v>#N/A</v>
      </c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2">
        <f t="shared" si="325"/>
        <v>0</v>
      </c>
      <c r="N748" s="60"/>
      <c r="O748" s="60"/>
      <c r="P748" s="60" t="e">
        <f t="shared" si="326"/>
        <v>#N/A</v>
      </c>
      <c r="Q748" s="178"/>
      <c r="R748" s="60"/>
      <c r="S748" s="60"/>
      <c r="T748" s="60"/>
      <c r="U748" s="46" t="e">
        <f t="shared" si="327"/>
        <v>#N/A</v>
      </c>
      <c r="V748" s="62" t="e">
        <f t="shared" si="328"/>
        <v>#N/A</v>
      </c>
      <c r="W748" s="62" t="e">
        <f t="shared" si="350"/>
        <v>#N/A</v>
      </c>
      <c r="X748" s="62" t="e">
        <f t="shared" si="329"/>
        <v>#N/A</v>
      </c>
      <c r="Y748" s="62" t="e">
        <f t="shared" si="330"/>
        <v>#N/A</v>
      </c>
      <c r="Z748" s="62" t="e">
        <f t="array" ref="Z748">_xlfn.IFS(H748=1,2,H748=3,1)</f>
        <v>#N/A</v>
      </c>
      <c r="AA748" s="62" t="e">
        <f t="shared" si="331"/>
        <v>#N/A</v>
      </c>
      <c r="AB748" s="62" t="e">
        <f t="shared" si="322"/>
        <v>#N/A</v>
      </c>
      <c r="AC748" s="62" t="e">
        <f t="shared" si="332"/>
        <v>#N/A</v>
      </c>
      <c r="AD748" s="62" t="e">
        <f t="shared" si="333"/>
        <v>#N/A</v>
      </c>
      <c r="AE748" s="62" t="e">
        <f t="shared" si="334"/>
        <v>#N/A</v>
      </c>
      <c r="AF748" s="62" t="e">
        <f t="shared" si="335"/>
        <v>#N/A</v>
      </c>
      <c r="AG748" s="62">
        <f t="shared" si="336"/>
        <v>0</v>
      </c>
      <c r="AH748" s="62" t="str">
        <f t="shared" si="337"/>
        <v/>
      </c>
      <c r="AI748" s="62">
        <f t="shared" si="338"/>
        <v>0</v>
      </c>
      <c r="AJ748" s="62" t="e">
        <f t="shared" si="339"/>
        <v>#VALUE!</v>
      </c>
      <c r="AK748" s="62" t="e">
        <f t="shared" si="340"/>
        <v>#N/A</v>
      </c>
      <c r="AL748" s="62" t="e">
        <f t="shared" si="341"/>
        <v>#N/A</v>
      </c>
      <c r="AM748" s="62">
        <f t="shared" si="342"/>
        <v>0</v>
      </c>
      <c r="AN748" s="62">
        <f t="shared" si="343"/>
        <v>0</v>
      </c>
      <c r="AO748" s="62"/>
      <c r="AP748" s="62" t="e">
        <f t="shared" si="344"/>
        <v>#N/A</v>
      </c>
      <c r="AQ748" s="62" t="e">
        <f t="shared" si="345"/>
        <v>#VALUE!</v>
      </c>
      <c r="AR748" s="62" t="str">
        <f t="shared" si="346"/>
        <v/>
      </c>
      <c r="AS748" s="62">
        <f t="shared" si="347"/>
        <v>0</v>
      </c>
      <c r="AT748" s="62">
        <f t="shared" si="348"/>
        <v>0</v>
      </c>
      <c r="AU748" s="62">
        <f t="shared" si="349"/>
        <v>0</v>
      </c>
    </row>
    <row r="749" spans="1:47" x14ac:dyDescent="0.2">
      <c r="A749" s="46">
        <f t="shared" si="323"/>
        <v>0</v>
      </c>
      <c r="B749" s="62" t="e">
        <f t="shared" si="324"/>
        <v>#N/A</v>
      </c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2">
        <f t="shared" si="325"/>
        <v>0</v>
      </c>
      <c r="N749" s="60"/>
      <c r="O749" s="60"/>
      <c r="P749" s="60" t="e">
        <f t="shared" si="326"/>
        <v>#N/A</v>
      </c>
      <c r="Q749" s="178"/>
      <c r="R749" s="60"/>
      <c r="S749" s="60"/>
      <c r="T749" s="60"/>
      <c r="U749" s="46" t="e">
        <f t="shared" si="327"/>
        <v>#N/A</v>
      </c>
      <c r="V749" s="62" t="e">
        <f t="shared" si="328"/>
        <v>#N/A</v>
      </c>
      <c r="W749" s="62" t="e">
        <f t="shared" si="350"/>
        <v>#N/A</v>
      </c>
      <c r="X749" s="62" t="e">
        <f t="shared" si="329"/>
        <v>#N/A</v>
      </c>
      <c r="Y749" s="62" t="e">
        <f t="shared" si="330"/>
        <v>#N/A</v>
      </c>
      <c r="Z749" s="62" t="e">
        <f t="array" ref="Z749">_xlfn.IFS(H749=1,2,H749=3,1)</f>
        <v>#N/A</v>
      </c>
      <c r="AA749" s="62" t="e">
        <f t="shared" si="331"/>
        <v>#N/A</v>
      </c>
      <c r="AB749" s="62" t="e">
        <f t="shared" si="322"/>
        <v>#N/A</v>
      </c>
      <c r="AC749" s="62" t="e">
        <f t="shared" si="332"/>
        <v>#N/A</v>
      </c>
      <c r="AD749" s="62" t="e">
        <f t="shared" si="333"/>
        <v>#N/A</v>
      </c>
      <c r="AE749" s="62" t="e">
        <f t="shared" si="334"/>
        <v>#N/A</v>
      </c>
      <c r="AF749" s="62" t="e">
        <f t="shared" si="335"/>
        <v>#N/A</v>
      </c>
      <c r="AG749" s="62">
        <f t="shared" si="336"/>
        <v>0</v>
      </c>
      <c r="AH749" s="62" t="str">
        <f t="shared" si="337"/>
        <v/>
      </c>
      <c r="AI749" s="62">
        <f t="shared" si="338"/>
        <v>0</v>
      </c>
      <c r="AJ749" s="62" t="e">
        <f t="shared" si="339"/>
        <v>#VALUE!</v>
      </c>
      <c r="AK749" s="62" t="e">
        <f t="shared" si="340"/>
        <v>#N/A</v>
      </c>
      <c r="AL749" s="62" t="e">
        <f t="shared" si="341"/>
        <v>#N/A</v>
      </c>
      <c r="AM749" s="62">
        <f t="shared" si="342"/>
        <v>0</v>
      </c>
      <c r="AN749" s="62">
        <f t="shared" si="343"/>
        <v>0</v>
      </c>
      <c r="AO749" s="62"/>
      <c r="AP749" s="62" t="e">
        <f t="shared" si="344"/>
        <v>#N/A</v>
      </c>
      <c r="AQ749" s="62" t="e">
        <f t="shared" si="345"/>
        <v>#VALUE!</v>
      </c>
      <c r="AR749" s="62" t="str">
        <f t="shared" si="346"/>
        <v/>
      </c>
      <c r="AS749" s="62">
        <f t="shared" si="347"/>
        <v>0</v>
      </c>
      <c r="AT749" s="62">
        <f t="shared" si="348"/>
        <v>0</v>
      </c>
      <c r="AU749" s="62">
        <f t="shared" si="349"/>
        <v>0</v>
      </c>
    </row>
    <row r="750" spans="1:47" x14ac:dyDescent="0.2">
      <c r="A750" s="46">
        <f t="shared" si="323"/>
        <v>0</v>
      </c>
      <c r="B750" s="62" t="e">
        <f t="shared" si="324"/>
        <v>#N/A</v>
      </c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2">
        <f t="shared" si="325"/>
        <v>0</v>
      </c>
      <c r="N750" s="60"/>
      <c r="O750" s="60"/>
      <c r="P750" s="60" t="e">
        <f t="shared" si="326"/>
        <v>#N/A</v>
      </c>
      <c r="Q750" s="178"/>
      <c r="R750" s="60"/>
      <c r="S750" s="60"/>
      <c r="T750" s="60"/>
      <c r="U750" s="46" t="e">
        <f t="shared" si="327"/>
        <v>#N/A</v>
      </c>
      <c r="V750" s="62" t="e">
        <f t="shared" si="328"/>
        <v>#N/A</v>
      </c>
      <c r="W750" s="62" t="e">
        <f t="shared" si="350"/>
        <v>#N/A</v>
      </c>
      <c r="X750" s="62" t="e">
        <f t="shared" si="329"/>
        <v>#N/A</v>
      </c>
      <c r="Y750" s="62" t="e">
        <f t="shared" si="330"/>
        <v>#N/A</v>
      </c>
      <c r="Z750" s="62" t="e">
        <f t="array" ref="Z750">_xlfn.IFS(H750=1,2,H750=3,1)</f>
        <v>#N/A</v>
      </c>
      <c r="AA750" s="62" t="e">
        <f t="shared" si="331"/>
        <v>#N/A</v>
      </c>
      <c r="AB750" s="62" t="e">
        <f t="shared" si="322"/>
        <v>#N/A</v>
      </c>
      <c r="AC750" s="62" t="e">
        <f t="shared" si="332"/>
        <v>#N/A</v>
      </c>
      <c r="AD750" s="62" t="e">
        <f t="shared" si="333"/>
        <v>#N/A</v>
      </c>
      <c r="AE750" s="62" t="e">
        <f t="shared" si="334"/>
        <v>#N/A</v>
      </c>
      <c r="AF750" s="62" t="e">
        <f t="shared" si="335"/>
        <v>#N/A</v>
      </c>
      <c r="AG750" s="62">
        <f t="shared" si="336"/>
        <v>0</v>
      </c>
      <c r="AH750" s="62" t="str">
        <f t="shared" si="337"/>
        <v/>
      </c>
      <c r="AI750" s="62">
        <f t="shared" si="338"/>
        <v>0</v>
      </c>
      <c r="AJ750" s="62" t="e">
        <f t="shared" si="339"/>
        <v>#VALUE!</v>
      </c>
      <c r="AK750" s="62" t="e">
        <f t="shared" si="340"/>
        <v>#N/A</v>
      </c>
      <c r="AL750" s="62" t="e">
        <f t="shared" si="341"/>
        <v>#N/A</v>
      </c>
      <c r="AM750" s="62">
        <f t="shared" si="342"/>
        <v>0</v>
      </c>
      <c r="AN750" s="62">
        <f t="shared" si="343"/>
        <v>0</v>
      </c>
      <c r="AO750" s="62"/>
      <c r="AP750" s="62" t="e">
        <f t="shared" si="344"/>
        <v>#N/A</v>
      </c>
      <c r="AQ750" s="62" t="e">
        <f t="shared" si="345"/>
        <v>#VALUE!</v>
      </c>
      <c r="AR750" s="62" t="str">
        <f t="shared" si="346"/>
        <v/>
      </c>
      <c r="AS750" s="62">
        <f t="shared" si="347"/>
        <v>0</v>
      </c>
      <c r="AT750" s="62">
        <f t="shared" si="348"/>
        <v>0</v>
      </c>
      <c r="AU750" s="62">
        <f t="shared" si="349"/>
        <v>0</v>
      </c>
    </row>
    <row r="751" spans="1:47" x14ac:dyDescent="0.2">
      <c r="A751" s="46">
        <f t="shared" si="323"/>
        <v>0</v>
      </c>
      <c r="B751" s="62" t="e">
        <f t="shared" si="324"/>
        <v>#N/A</v>
      </c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2">
        <f t="shared" si="325"/>
        <v>0</v>
      </c>
      <c r="N751" s="60"/>
      <c r="O751" s="60"/>
      <c r="P751" s="60" t="e">
        <f t="shared" si="326"/>
        <v>#N/A</v>
      </c>
      <c r="Q751" s="178"/>
      <c r="R751" s="60"/>
      <c r="S751" s="60"/>
      <c r="T751" s="60"/>
      <c r="U751" s="46" t="e">
        <f t="shared" si="327"/>
        <v>#N/A</v>
      </c>
      <c r="V751" s="62" t="e">
        <f t="shared" si="328"/>
        <v>#N/A</v>
      </c>
      <c r="W751" s="62" t="e">
        <f t="shared" si="350"/>
        <v>#N/A</v>
      </c>
      <c r="X751" s="62" t="e">
        <f t="shared" si="329"/>
        <v>#N/A</v>
      </c>
      <c r="Y751" s="62" t="e">
        <f t="shared" si="330"/>
        <v>#N/A</v>
      </c>
      <c r="Z751" s="62" t="e">
        <f t="array" ref="Z751">_xlfn.IFS(H751=1,2,H751=3,1)</f>
        <v>#N/A</v>
      </c>
      <c r="AA751" s="62" t="e">
        <f t="shared" si="331"/>
        <v>#N/A</v>
      </c>
      <c r="AB751" s="62" t="e">
        <f t="shared" si="322"/>
        <v>#N/A</v>
      </c>
      <c r="AC751" s="62" t="e">
        <f t="shared" si="332"/>
        <v>#N/A</v>
      </c>
      <c r="AD751" s="62" t="e">
        <f t="shared" si="333"/>
        <v>#N/A</v>
      </c>
      <c r="AE751" s="62" t="e">
        <f t="shared" si="334"/>
        <v>#N/A</v>
      </c>
      <c r="AF751" s="62" t="e">
        <f t="shared" si="335"/>
        <v>#N/A</v>
      </c>
      <c r="AG751" s="62">
        <f t="shared" si="336"/>
        <v>0</v>
      </c>
      <c r="AH751" s="62" t="str">
        <f t="shared" si="337"/>
        <v/>
      </c>
      <c r="AI751" s="62">
        <f t="shared" si="338"/>
        <v>0</v>
      </c>
      <c r="AJ751" s="62" t="e">
        <f t="shared" si="339"/>
        <v>#VALUE!</v>
      </c>
      <c r="AK751" s="62" t="e">
        <f t="shared" si="340"/>
        <v>#N/A</v>
      </c>
      <c r="AL751" s="62" t="e">
        <f t="shared" si="341"/>
        <v>#N/A</v>
      </c>
      <c r="AM751" s="62">
        <f t="shared" si="342"/>
        <v>0</v>
      </c>
      <c r="AN751" s="62">
        <f t="shared" si="343"/>
        <v>0</v>
      </c>
      <c r="AO751" s="62"/>
      <c r="AP751" s="62" t="e">
        <f t="shared" si="344"/>
        <v>#N/A</v>
      </c>
      <c r="AQ751" s="62" t="e">
        <f t="shared" si="345"/>
        <v>#VALUE!</v>
      </c>
      <c r="AR751" s="62" t="str">
        <f t="shared" si="346"/>
        <v/>
      </c>
      <c r="AS751" s="62">
        <f t="shared" si="347"/>
        <v>0</v>
      </c>
      <c r="AT751" s="62">
        <f t="shared" si="348"/>
        <v>0</v>
      </c>
      <c r="AU751" s="62">
        <f t="shared" si="349"/>
        <v>0</v>
      </c>
    </row>
    <row r="752" spans="1:47" x14ac:dyDescent="0.2">
      <c r="A752" s="46">
        <f t="shared" si="323"/>
        <v>0</v>
      </c>
      <c r="B752" s="62" t="e">
        <f t="shared" si="324"/>
        <v>#N/A</v>
      </c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2">
        <f t="shared" si="325"/>
        <v>0</v>
      </c>
      <c r="N752" s="60"/>
      <c r="O752" s="60"/>
      <c r="P752" s="60" t="e">
        <f t="shared" si="326"/>
        <v>#N/A</v>
      </c>
      <c r="Q752" s="178"/>
      <c r="R752" s="60"/>
      <c r="S752" s="60"/>
      <c r="T752" s="60"/>
      <c r="U752" s="46" t="e">
        <f t="shared" si="327"/>
        <v>#N/A</v>
      </c>
      <c r="V752" s="62" t="e">
        <f t="shared" si="328"/>
        <v>#N/A</v>
      </c>
      <c r="W752" s="62" t="e">
        <f t="shared" si="350"/>
        <v>#N/A</v>
      </c>
      <c r="X752" s="62" t="e">
        <f t="shared" si="329"/>
        <v>#N/A</v>
      </c>
      <c r="Y752" s="62" t="e">
        <f t="shared" si="330"/>
        <v>#N/A</v>
      </c>
      <c r="Z752" s="62" t="e">
        <f t="array" ref="Z752">_xlfn.IFS(H752=1,2,H752=3,1)</f>
        <v>#N/A</v>
      </c>
      <c r="AA752" s="62" t="e">
        <f t="shared" si="331"/>
        <v>#N/A</v>
      </c>
      <c r="AB752" s="62" t="e">
        <f t="shared" si="322"/>
        <v>#N/A</v>
      </c>
      <c r="AC752" s="62" t="e">
        <f t="shared" si="332"/>
        <v>#N/A</v>
      </c>
      <c r="AD752" s="62" t="e">
        <f t="shared" si="333"/>
        <v>#N/A</v>
      </c>
      <c r="AE752" s="62" t="e">
        <f t="shared" si="334"/>
        <v>#N/A</v>
      </c>
      <c r="AF752" s="62" t="e">
        <f t="shared" si="335"/>
        <v>#N/A</v>
      </c>
      <c r="AG752" s="62">
        <f t="shared" si="336"/>
        <v>0</v>
      </c>
      <c r="AH752" s="62" t="str">
        <f t="shared" si="337"/>
        <v/>
      </c>
      <c r="AI752" s="62">
        <f t="shared" si="338"/>
        <v>0</v>
      </c>
      <c r="AJ752" s="62" t="e">
        <f t="shared" si="339"/>
        <v>#VALUE!</v>
      </c>
      <c r="AK752" s="62" t="e">
        <f t="shared" si="340"/>
        <v>#N/A</v>
      </c>
      <c r="AL752" s="62" t="e">
        <f t="shared" si="341"/>
        <v>#N/A</v>
      </c>
      <c r="AM752" s="62">
        <f t="shared" si="342"/>
        <v>0</v>
      </c>
      <c r="AN752" s="62">
        <f t="shared" si="343"/>
        <v>0</v>
      </c>
      <c r="AO752" s="62"/>
      <c r="AP752" s="62" t="e">
        <f t="shared" si="344"/>
        <v>#N/A</v>
      </c>
      <c r="AQ752" s="62" t="e">
        <f t="shared" si="345"/>
        <v>#VALUE!</v>
      </c>
      <c r="AR752" s="62" t="str">
        <f t="shared" si="346"/>
        <v/>
      </c>
      <c r="AS752" s="62">
        <f t="shared" si="347"/>
        <v>0</v>
      </c>
      <c r="AT752" s="62">
        <f t="shared" si="348"/>
        <v>0</v>
      </c>
      <c r="AU752" s="62">
        <f t="shared" si="349"/>
        <v>0</v>
      </c>
    </row>
    <row r="753" spans="1:47" x14ac:dyDescent="0.2">
      <c r="A753" s="46">
        <f t="shared" si="323"/>
        <v>0</v>
      </c>
      <c r="B753" s="62" t="e">
        <f t="shared" si="324"/>
        <v>#N/A</v>
      </c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2">
        <f t="shared" si="325"/>
        <v>0</v>
      </c>
      <c r="N753" s="60"/>
      <c r="O753" s="60"/>
      <c r="P753" s="60" t="e">
        <f t="shared" si="326"/>
        <v>#N/A</v>
      </c>
      <c r="Q753" s="178"/>
      <c r="R753" s="60"/>
      <c r="S753" s="60"/>
      <c r="T753" s="60"/>
      <c r="U753" s="46" t="e">
        <f t="shared" si="327"/>
        <v>#N/A</v>
      </c>
      <c r="V753" s="62" t="e">
        <f t="shared" si="328"/>
        <v>#N/A</v>
      </c>
      <c r="W753" s="62" t="e">
        <f t="shared" si="350"/>
        <v>#N/A</v>
      </c>
      <c r="X753" s="62" t="e">
        <f t="shared" si="329"/>
        <v>#N/A</v>
      </c>
      <c r="Y753" s="62" t="e">
        <f t="shared" si="330"/>
        <v>#N/A</v>
      </c>
      <c r="Z753" s="62" t="e">
        <f t="array" ref="Z753">_xlfn.IFS(H753=1,2,H753=3,1)</f>
        <v>#N/A</v>
      </c>
      <c r="AA753" s="62" t="e">
        <f t="shared" si="331"/>
        <v>#N/A</v>
      </c>
      <c r="AB753" s="62" t="e">
        <f t="shared" si="322"/>
        <v>#N/A</v>
      </c>
      <c r="AC753" s="62" t="e">
        <f t="shared" si="332"/>
        <v>#N/A</v>
      </c>
      <c r="AD753" s="62" t="e">
        <f t="shared" si="333"/>
        <v>#N/A</v>
      </c>
      <c r="AE753" s="62" t="e">
        <f t="shared" si="334"/>
        <v>#N/A</v>
      </c>
      <c r="AF753" s="62" t="e">
        <f t="shared" si="335"/>
        <v>#N/A</v>
      </c>
      <c r="AG753" s="62">
        <f t="shared" si="336"/>
        <v>0</v>
      </c>
      <c r="AH753" s="62" t="str">
        <f t="shared" si="337"/>
        <v/>
      </c>
      <c r="AI753" s="62">
        <f t="shared" si="338"/>
        <v>0</v>
      </c>
      <c r="AJ753" s="62" t="e">
        <f t="shared" si="339"/>
        <v>#VALUE!</v>
      </c>
      <c r="AK753" s="62" t="e">
        <f t="shared" si="340"/>
        <v>#N/A</v>
      </c>
      <c r="AL753" s="62" t="e">
        <f t="shared" si="341"/>
        <v>#N/A</v>
      </c>
      <c r="AM753" s="62">
        <f t="shared" si="342"/>
        <v>0</v>
      </c>
      <c r="AN753" s="62">
        <f t="shared" si="343"/>
        <v>0</v>
      </c>
      <c r="AO753" s="62"/>
      <c r="AP753" s="62" t="e">
        <f t="shared" si="344"/>
        <v>#N/A</v>
      </c>
      <c r="AQ753" s="62" t="e">
        <f t="shared" si="345"/>
        <v>#VALUE!</v>
      </c>
      <c r="AR753" s="62" t="str">
        <f t="shared" si="346"/>
        <v/>
      </c>
      <c r="AS753" s="62">
        <f t="shared" si="347"/>
        <v>0</v>
      </c>
      <c r="AT753" s="62">
        <f t="shared" si="348"/>
        <v>0</v>
      </c>
      <c r="AU753" s="62">
        <f t="shared" si="349"/>
        <v>0</v>
      </c>
    </row>
    <row r="754" spans="1:47" x14ac:dyDescent="0.2">
      <c r="A754" s="46">
        <f t="shared" si="323"/>
        <v>0</v>
      </c>
      <c r="B754" s="62" t="e">
        <f t="shared" si="324"/>
        <v>#N/A</v>
      </c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2">
        <f t="shared" si="325"/>
        <v>0</v>
      </c>
      <c r="N754" s="60"/>
      <c r="O754" s="60"/>
      <c r="P754" s="60" t="e">
        <f t="shared" si="326"/>
        <v>#N/A</v>
      </c>
      <c r="Q754" s="178"/>
      <c r="R754" s="60"/>
      <c r="S754" s="60"/>
      <c r="T754" s="60"/>
      <c r="U754" s="46" t="e">
        <f t="shared" si="327"/>
        <v>#N/A</v>
      </c>
      <c r="V754" s="62" t="e">
        <f t="shared" si="328"/>
        <v>#N/A</v>
      </c>
      <c r="W754" s="62" t="e">
        <f t="shared" si="350"/>
        <v>#N/A</v>
      </c>
      <c r="X754" s="62" t="e">
        <f t="shared" si="329"/>
        <v>#N/A</v>
      </c>
      <c r="Y754" s="62" t="e">
        <f t="shared" si="330"/>
        <v>#N/A</v>
      </c>
      <c r="Z754" s="62" t="e">
        <f t="array" ref="Z754">_xlfn.IFS(H754=1,2,H754=3,1)</f>
        <v>#N/A</v>
      </c>
      <c r="AA754" s="62" t="e">
        <f t="shared" si="331"/>
        <v>#N/A</v>
      </c>
      <c r="AB754" s="62" t="e">
        <f t="shared" si="322"/>
        <v>#N/A</v>
      </c>
      <c r="AC754" s="62" t="e">
        <f t="shared" si="332"/>
        <v>#N/A</v>
      </c>
      <c r="AD754" s="62" t="e">
        <f t="shared" si="333"/>
        <v>#N/A</v>
      </c>
      <c r="AE754" s="62" t="e">
        <f t="shared" si="334"/>
        <v>#N/A</v>
      </c>
      <c r="AF754" s="62" t="e">
        <f t="shared" si="335"/>
        <v>#N/A</v>
      </c>
      <c r="AG754" s="62">
        <f t="shared" si="336"/>
        <v>0</v>
      </c>
      <c r="AH754" s="62" t="str">
        <f t="shared" si="337"/>
        <v/>
      </c>
      <c r="AI754" s="62">
        <f t="shared" si="338"/>
        <v>0</v>
      </c>
      <c r="AJ754" s="62" t="e">
        <f t="shared" si="339"/>
        <v>#VALUE!</v>
      </c>
      <c r="AK754" s="62" t="e">
        <f t="shared" si="340"/>
        <v>#N/A</v>
      </c>
      <c r="AL754" s="62" t="e">
        <f t="shared" si="341"/>
        <v>#N/A</v>
      </c>
      <c r="AM754" s="62">
        <f t="shared" si="342"/>
        <v>0</v>
      </c>
      <c r="AN754" s="62">
        <f t="shared" si="343"/>
        <v>0</v>
      </c>
      <c r="AO754" s="62"/>
      <c r="AP754" s="62" t="e">
        <f t="shared" si="344"/>
        <v>#N/A</v>
      </c>
      <c r="AQ754" s="62" t="e">
        <f t="shared" si="345"/>
        <v>#VALUE!</v>
      </c>
      <c r="AR754" s="62" t="str">
        <f t="shared" si="346"/>
        <v/>
      </c>
      <c r="AS754" s="62">
        <f t="shared" si="347"/>
        <v>0</v>
      </c>
      <c r="AT754" s="62">
        <f t="shared" si="348"/>
        <v>0</v>
      </c>
      <c r="AU754" s="62">
        <f t="shared" si="349"/>
        <v>0</v>
      </c>
    </row>
    <row r="755" spans="1:47" x14ac:dyDescent="0.2">
      <c r="A755" s="46">
        <f t="shared" si="323"/>
        <v>0</v>
      </c>
      <c r="B755" s="62" t="e">
        <f t="shared" si="324"/>
        <v>#N/A</v>
      </c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2">
        <f t="shared" si="325"/>
        <v>0</v>
      </c>
      <c r="N755" s="60"/>
      <c r="O755" s="60"/>
      <c r="P755" s="60" t="e">
        <f t="shared" si="326"/>
        <v>#N/A</v>
      </c>
      <c r="Q755" s="178"/>
      <c r="R755" s="60"/>
      <c r="S755" s="60"/>
      <c r="T755" s="60"/>
      <c r="U755" s="46" t="e">
        <f t="shared" si="327"/>
        <v>#N/A</v>
      </c>
      <c r="V755" s="62" t="e">
        <f t="shared" si="328"/>
        <v>#N/A</v>
      </c>
      <c r="W755" s="62" t="e">
        <f t="shared" si="350"/>
        <v>#N/A</v>
      </c>
      <c r="X755" s="62" t="e">
        <f t="shared" si="329"/>
        <v>#N/A</v>
      </c>
      <c r="Y755" s="62" t="e">
        <f t="shared" si="330"/>
        <v>#N/A</v>
      </c>
      <c r="Z755" s="62" t="e">
        <f t="array" ref="Z755">_xlfn.IFS(H755=1,2,H755=3,1)</f>
        <v>#N/A</v>
      </c>
      <c r="AA755" s="62" t="e">
        <f t="shared" si="331"/>
        <v>#N/A</v>
      </c>
      <c r="AB755" s="62" t="e">
        <f t="shared" si="322"/>
        <v>#N/A</v>
      </c>
      <c r="AC755" s="62" t="e">
        <f t="shared" si="332"/>
        <v>#N/A</v>
      </c>
      <c r="AD755" s="62" t="e">
        <f t="shared" si="333"/>
        <v>#N/A</v>
      </c>
      <c r="AE755" s="62" t="e">
        <f t="shared" si="334"/>
        <v>#N/A</v>
      </c>
      <c r="AF755" s="62" t="e">
        <f t="shared" si="335"/>
        <v>#N/A</v>
      </c>
      <c r="AG755" s="62">
        <f t="shared" si="336"/>
        <v>0</v>
      </c>
      <c r="AH755" s="62" t="str">
        <f t="shared" si="337"/>
        <v/>
      </c>
      <c r="AI755" s="62">
        <f t="shared" si="338"/>
        <v>0</v>
      </c>
      <c r="AJ755" s="62" t="e">
        <f t="shared" si="339"/>
        <v>#VALUE!</v>
      </c>
      <c r="AK755" s="62" t="e">
        <f t="shared" si="340"/>
        <v>#N/A</v>
      </c>
      <c r="AL755" s="62" t="e">
        <f t="shared" si="341"/>
        <v>#N/A</v>
      </c>
      <c r="AM755" s="62">
        <f t="shared" si="342"/>
        <v>0</v>
      </c>
      <c r="AN755" s="62">
        <f t="shared" si="343"/>
        <v>0</v>
      </c>
      <c r="AO755" s="62"/>
      <c r="AP755" s="62" t="e">
        <f t="shared" si="344"/>
        <v>#N/A</v>
      </c>
      <c r="AQ755" s="62" t="e">
        <f t="shared" si="345"/>
        <v>#VALUE!</v>
      </c>
      <c r="AR755" s="62" t="str">
        <f t="shared" si="346"/>
        <v/>
      </c>
      <c r="AS755" s="62">
        <f t="shared" si="347"/>
        <v>0</v>
      </c>
      <c r="AT755" s="62">
        <f t="shared" si="348"/>
        <v>0</v>
      </c>
      <c r="AU755" s="62">
        <f t="shared" si="349"/>
        <v>0</v>
      </c>
    </row>
    <row r="756" spans="1:47" x14ac:dyDescent="0.2">
      <c r="A756" s="46">
        <f t="shared" si="323"/>
        <v>0</v>
      </c>
      <c r="B756" s="62" t="e">
        <f t="shared" si="324"/>
        <v>#N/A</v>
      </c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2">
        <f t="shared" si="325"/>
        <v>0</v>
      </c>
      <c r="N756" s="60"/>
      <c r="O756" s="60"/>
      <c r="P756" s="60" t="e">
        <f t="shared" si="326"/>
        <v>#N/A</v>
      </c>
      <c r="Q756" s="178"/>
      <c r="R756" s="60"/>
      <c r="S756" s="60"/>
      <c r="T756" s="60"/>
      <c r="U756" s="46" t="e">
        <f t="shared" si="327"/>
        <v>#N/A</v>
      </c>
      <c r="V756" s="62" t="e">
        <f t="shared" si="328"/>
        <v>#N/A</v>
      </c>
      <c r="W756" s="62" t="e">
        <f t="shared" si="350"/>
        <v>#N/A</v>
      </c>
      <c r="X756" s="62" t="e">
        <f t="shared" si="329"/>
        <v>#N/A</v>
      </c>
      <c r="Y756" s="62" t="e">
        <f t="shared" si="330"/>
        <v>#N/A</v>
      </c>
      <c r="Z756" s="62" t="e">
        <f t="array" ref="Z756">_xlfn.IFS(H756=1,2,H756=3,1)</f>
        <v>#N/A</v>
      </c>
      <c r="AA756" s="62" t="e">
        <f t="shared" si="331"/>
        <v>#N/A</v>
      </c>
      <c r="AB756" s="62" t="e">
        <f t="shared" si="322"/>
        <v>#N/A</v>
      </c>
      <c r="AC756" s="62" t="e">
        <f t="shared" si="332"/>
        <v>#N/A</v>
      </c>
      <c r="AD756" s="62" t="e">
        <f t="shared" si="333"/>
        <v>#N/A</v>
      </c>
      <c r="AE756" s="62" t="e">
        <f t="shared" si="334"/>
        <v>#N/A</v>
      </c>
      <c r="AF756" s="62" t="e">
        <f t="shared" si="335"/>
        <v>#N/A</v>
      </c>
      <c r="AG756" s="62">
        <f t="shared" si="336"/>
        <v>0</v>
      </c>
      <c r="AH756" s="62" t="str">
        <f t="shared" si="337"/>
        <v/>
      </c>
      <c r="AI756" s="62">
        <f t="shared" si="338"/>
        <v>0</v>
      </c>
      <c r="AJ756" s="62" t="e">
        <f t="shared" si="339"/>
        <v>#VALUE!</v>
      </c>
      <c r="AK756" s="62" t="e">
        <f t="shared" si="340"/>
        <v>#N/A</v>
      </c>
      <c r="AL756" s="62" t="e">
        <f t="shared" si="341"/>
        <v>#N/A</v>
      </c>
      <c r="AM756" s="62">
        <f t="shared" si="342"/>
        <v>0</v>
      </c>
      <c r="AN756" s="62">
        <f t="shared" si="343"/>
        <v>0</v>
      </c>
      <c r="AO756" s="62"/>
      <c r="AP756" s="62" t="e">
        <f t="shared" si="344"/>
        <v>#N/A</v>
      </c>
      <c r="AQ756" s="62" t="e">
        <f t="shared" si="345"/>
        <v>#VALUE!</v>
      </c>
      <c r="AR756" s="62" t="str">
        <f t="shared" si="346"/>
        <v/>
      </c>
      <c r="AS756" s="62">
        <f t="shared" si="347"/>
        <v>0</v>
      </c>
      <c r="AT756" s="62">
        <f t="shared" si="348"/>
        <v>0</v>
      </c>
      <c r="AU756" s="62">
        <f t="shared" si="349"/>
        <v>0</v>
      </c>
    </row>
    <row r="757" spans="1:47" x14ac:dyDescent="0.2">
      <c r="A757" s="46">
        <f t="shared" si="323"/>
        <v>0</v>
      </c>
      <c r="B757" s="62" t="e">
        <f t="shared" si="324"/>
        <v>#N/A</v>
      </c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2">
        <f t="shared" si="325"/>
        <v>0</v>
      </c>
      <c r="N757" s="60"/>
      <c r="O757" s="60"/>
      <c r="P757" s="60" t="e">
        <f t="shared" si="326"/>
        <v>#N/A</v>
      </c>
      <c r="Q757" s="178"/>
      <c r="R757" s="60"/>
      <c r="S757" s="60"/>
      <c r="T757" s="60"/>
      <c r="U757" s="46" t="e">
        <f t="shared" si="327"/>
        <v>#N/A</v>
      </c>
      <c r="V757" s="62" t="e">
        <f t="shared" si="328"/>
        <v>#N/A</v>
      </c>
      <c r="W757" s="62" t="e">
        <f t="shared" si="350"/>
        <v>#N/A</v>
      </c>
      <c r="X757" s="62" t="e">
        <f t="shared" si="329"/>
        <v>#N/A</v>
      </c>
      <c r="Y757" s="62" t="e">
        <f t="shared" si="330"/>
        <v>#N/A</v>
      </c>
      <c r="Z757" s="62" t="e">
        <f t="array" ref="Z757">_xlfn.IFS(H757=1,2,H757=3,1)</f>
        <v>#N/A</v>
      </c>
      <c r="AA757" s="62" t="e">
        <f t="shared" si="331"/>
        <v>#N/A</v>
      </c>
      <c r="AB757" s="62" t="e">
        <f t="shared" si="322"/>
        <v>#N/A</v>
      </c>
      <c r="AC757" s="62" t="e">
        <f t="shared" si="332"/>
        <v>#N/A</v>
      </c>
      <c r="AD757" s="62" t="e">
        <f t="shared" si="333"/>
        <v>#N/A</v>
      </c>
      <c r="AE757" s="62" t="e">
        <f t="shared" si="334"/>
        <v>#N/A</v>
      </c>
      <c r="AF757" s="62" t="e">
        <f t="shared" si="335"/>
        <v>#N/A</v>
      </c>
      <c r="AG757" s="62">
        <f t="shared" si="336"/>
        <v>0</v>
      </c>
      <c r="AH757" s="62" t="str">
        <f t="shared" si="337"/>
        <v/>
      </c>
      <c r="AI757" s="62">
        <f t="shared" si="338"/>
        <v>0</v>
      </c>
      <c r="AJ757" s="62" t="e">
        <f t="shared" si="339"/>
        <v>#VALUE!</v>
      </c>
      <c r="AK757" s="62" t="e">
        <f t="shared" si="340"/>
        <v>#N/A</v>
      </c>
      <c r="AL757" s="62" t="e">
        <f t="shared" si="341"/>
        <v>#N/A</v>
      </c>
      <c r="AM757" s="62">
        <f t="shared" si="342"/>
        <v>0</v>
      </c>
      <c r="AN757" s="62">
        <f t="shared" si="343"/>
        <v>0</v>
      </c>
      <c r="AO757" s="62"/>
      <c r="AP757" s="62" t="e">
        <f t="shared" si="344"/>
        <v>#N/A</v>
      </c>
      <c r="AQ757" s="62" t="e">
        <f t="shared" si="345"/>
        <v>#VALUE!</v>
      </c>
      <c r="AR757" s="62" t="str">
        <f t="shared" si="346"/>
        <v/>
      </c>
      <c r="AS757" s="62">
        <f t="shared" si="347"/>
        <v>0</v>
      </c>
      <c r="AT757" s="62">
        <f t="shared" si="348"/>
        <v>0</v>
      </c>
      <c r="AU757" s="62">
        <f t="shared" si="349"/>
        <v>0</v>
      </c>
    </row>
    <row r="758" spans="1:47" x14ac:dyDescent="0.2">
      <c r="A758" s="46">
        <f t="shared" si="323"/>
        <v>0</v>
      </c>
      <c r="B758" s="62" t="e">
        <f t="shared" si="324"/>
        <v>#N/A</v>
      </c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2">
        <f t="shared" si="325"/>
        <v>0</v>
      </c>
      <c r="N758" s="60"/>
      <c r="O758" s="60"/>
      <c r="P758" s="60" t="e">
        <f t="shared" si="326"/>
        <v>#N/A</v>
      </c>
      <c r="Q758" s="178"/>
      <c r="R758" s="60"/>
      <c r="S758" s="60"/>
      <c r="T758" s="60"/>
      <c r="U758" s="46" t="e">
        <f t="shared" si="327"/>
        <v>#N/A</v>
      </c>
      <c r="V758" s="62" t="e">
        <f t="shared" si="328"/>
        <v>#N/A</v>
      </c>
      <c r="W758" s="62" t="e">
        <f t="shared" si="350"/>
        <v>#N/A</v>
      </c>
      <c r="X758" s="62" t="e">
        <f t="shared" si="329"/>
        <v>#N/A</v>
      </c>
      <c r="Y758" s="62" t="e">
        <f t="shared" si="330"/>
        <v>#N/A</v>
      </c>
      <c r="Z758" s="62" t="e">
        <f t="array" ref="Z758">_xlfn.IFS(H758=1,2,H758=3,1)</f>
        <v>#N/A</v>
      </c>
      <c r="AA758" s="62" t="e">
        <f t="shared" si="331"/>
        <v>#N/A</v>
      </c>
      <c r="AB758" s="62" t="e">
        <f t="shared" si="322"/>
        <v>#N/A</v>
      </c>
      <c r="AC758" s="62" t="e">
        <f t="shared" si="332"/>
        <v>#N/A</v>
      </c>
      <c r="AD758" s="62" t="e">
        <f t="shared" si="333"/>
        <v>#N/A</v>
      </c>
      <c r="AE758" s="62" t="e">
        <f t="shared" si="334"/>
        <v>#N/A</v>
      </c>
      <c r="AF758" s="62" t="e">
        <f t="shared" si="335"/>
        <v>#N/A</v>
      </c>
      <c r="AG758" s="62">
        <f t="shared" si="336"/>
        <v>0</v>
      </c>
      <c r="AH758" s="62" t="str">
        <f t="shared" si="337"/>
        <v/>
      </c>
      <c r="AI758" s="62">
        <f t="shared" si="338"/>
        <v>0</v>
      </c>
      <c r="AJ758" s="62" t="e">
        <f t="shared" si="339"/>
        <v>#VALUE!</v>
      </c>
      <c r="AK758" s="62" t="e">
        <f t="shared" si="340"/>
        <v>#N/A</v>
      </c>
      <c r="AL758" s="62" t="e">
        <f t="shared" si="341"/>
        <v>#N/A</v>
      </c>
      <c r="AM758" s="62">
        <f t="shared" si="342"/>
        <v>0</v>
      </c>
      <c r="AN758" s="62">
        <f t="shared" si="343"/>
        <v>0</v>
      </c>
      <c r="AO758" s="62"/>
      <c r="AP758" s="62" t="e">
        <f t="shared" si="344"/>
        <v>#N/A</v>
      </c>
      <c r="AQ758" s="62" t="e">
        <f t="shared" si="345"/>
        <v>#VALUE!</v>
      </c>
      <c r="AR758" s="62" t="str">
        <f t="shared" si="346"/>
        <v/>
      </c>
      <c r="AS758" s="62">
        <f t="shared" si="347"/>
        <v>0</v>
      </c>
      <c r="AT758" s="62">
        <f t="shared" si="348"/>
        <v>0</v>
      </c>
      <c r="AU758" s="62">
        <f t="shared" si="349"/>
        <v>0</v>
      </c>
    </row>
    <row r="759" spans="1:47" x14ac:dyDescent="0.2">
      <c r="A759" s="46">
        <f t="shared" si="323"/>
        <v>0</v>
      </c>
      <c r="B759" s="62" t="e">
        <f t="shared" si="324"/>
        <v>#N/A</v>
      </c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2">
        <f t="shared" si="325"/>
        <v>0</v>
      </c>
      <c r="N759" s="60"/>
      <c r="O759" s="60"/>
      <c r="P759" s="60" t="e">
        <f t="shared" si="326"/>
        <v>#N/A</v>
      </c>
      <c r="Q759" s="178"/>
      <c r="R759" s="60"/>
      <c r="S759" s="60"/>
      <c r="T759" s="60"/>
      <c r="U759" s="46" t="e">
        <f t="shared" si="327"/>
        <v>#N/A</v>
      </c>
      <c r="V759" s="62" t="e">
        <f t="shared" si="328"/>
        <v>#N/A</v>
      </c>
      <c r="W759" s="62" t="e">
        <f t="shared" si="350"/>
        <v>#N/A</v>
      </c>
      <c r="X759" s="62" t="e">
        <f t="shared" si="329"/>
        <v>#N/A</v>
      </c>
      <c r="Y759" s="62" t="e">
        <f t="shared" si="330"/>
        <v>#N/A</v>
      </c>
      <c r="Z759" s="62" t="e">
        <f t="array" ref="Z759">_xlfn.IFS(H759=1,2,H759=3,1)</f>
        <v>#N/A</v>
      </c>
      <c r="AA759" s="62" t="e">
        <f t="shared" si="331"/>
        <v>#N/A</v>
      </c>
      <c r="AB759" s="62" t="e">
        <f t="shared" si="322"/>
        <v>#N/A</v>
      </c>
      <c r="AC759" s="62" t="e">
        <f t="shared" si="332"/>
        <v>#N/A</v>
      </c>
      <c r="AD759" s="62" t="e">
        <f t="shared" si="333"/>
        <v>#N/A</v>
      </c>
      <c r="AE759" s="62" t="e">
        <f t="shared" si="334"/>
        <v>#N/A</v>
      </c>
      <c r="AF759" s="62" t="e">
        <f t="shared" si="335"/>
        <v>#N/A</v>
      </c>
      <c r="AG759" s="62">
        <f t="shared" si="336"/>
        <v>0</v>
      </c>
      <c r="AH759" s="62" t="str">
        <f t="shared" si="337"/>
        <v/>
      </c>
      <c r="AI759" s="62">
        <f t="shared" si="338"/>
        <v>0</v>
      </c>
      <c r="AJ759" s="62" t="e">
        <f t="shared" si="339"/>
        <v>#VALUE!</v>
      </c>
      <c r="AK759" s="62" t="e">
        <f t="shared" si="340"/>
        <v>#N/A</v>
      </c>
      <c r="AL759" s="62" t="e">
        <f t="shared" si="341"/>
        <v>#N/A</v>
      </c>
      <c r="AM759" s="62">
        <f t="shared" si="342"/>
        <v>0</v>
      </c>
      <c r="AN759" s="62">
        <f t="shared" si="343"/>
        <v>0</v>
      </c>
      <c r="AO759" s="62"/>
      <c r="AP759" s="62" t="e">
        <f t="shared" si="344"/>
        <v>#N/A</v>
      </c>
      <c r="AQ759" s="62" t="e">
        <f t="shared" si="345"/>
        <v>#VALUE!</v>
      </c>
      <c r="AR759" s="62" t="str">
        <f t="shared" si="346"/>
        <v/>
      </c>
      <c r="AS759" s="62">
        <f t="shared" si="347"/>
        <v>0</v>
      </c>
      <c r="AT759" s="62">
        <f t="shared" si="348"/>
        <v>0</v>
      </c>
      <c r="AU759" s="62">
        <f t="shared" si="349"/>
        <v>0</v>
      </c>
    </row>
    <row r="760" spans="1:47" x14ac:dyDescent="0.2">
      <c r="A760" s="46">
        <f t="shared" si="323"/>
        <v>0</v>
      </c>
      <c r="B760" s="62" t="e">
        <f t="shared" si="324"/>
        <v>#N/A</v>
      </c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2">
        <f t="shared" si="325"/>
        <v>0</v>
      </c>
      <c r="N760" s="60"/>
      <c r="O760" s="60"/>
      <c r="P760" s="60" t="e">
        <f t="shared" si="326"/>
        <v>#N/A</v>
      </c>
      <c r="Q760" s="178"/>
      <c r="R760" s="60"/>
      <c r="S760" s="60"/>
      <c r="T760" s="60"/>
      <c r="U760" s="46" t="e">
        <f t="shared" si="327"/>
        <v>#N/A</v>
      </c>
      <c r="V760" s="62" t="e">
        <f t="shared" si="328"/>
        <v>#N/A</v>
      </c>
      <c r="W760" s="62" t="e">
        <f t="shared" si="350"/>
        <v>#N/A</v>
      </c>
      <c r="X760" s="62" t="e">
        <f t="shared" si="329"/>
        <v>#N/A</v>
      </c>
      <c r="Y760" s="62" t="e">
        <f t="shared" si="330"/>
        <v>#N/A</v>
      </c>
      <c r="Z760" s="62" t="e">
        <f t="array" ref="Z760">_xlfn.IFS(H760=1,2,H760=3,1)</f>
        <v>#N/A</v>
      </c>
      <c r="AA760" s="62" t="e">
        <f t="shared" si="331"/>
        <v>#N/A</v>
      </c>
      <c r="AB760" s="62" t="e">
        <f t="shared" si="322"/>
        <v>#N/A</v>
      </c>
      <c r="AC760" s="62" t="e">
        <f t="shared" si="332"/>
        <v>#N/A</v>
      </c>
      <c r="AD760" s="62" t="e">
        <f t="shared" si="333"/>
        <v>#N/A</v>
      </c>
      <c r="AE760" s="62" t="e">
        <f t="shared" si="334"/>
        <v>#N/A</v>
      </c>
      <c r="AF760" s="62" t="e">
        <f t="shared" si="335"/>
        <v>#N/A</v>
      </c>
      <c r="AG760" s="62">
        <f t="shared" si="336"/>
        <v>0</v>
      </c>
      <c r="AH760" s="62" t="str">
        <f t="shared" si="337"/>
        <v/>
      </c>
      <c r="AI760" s="62">
        <f t="shared" si="338"/>
        <v>0</v>
      </c>
      <c r="AJ760" s="62" t="e">
        <f t="shared" si="339"/>
        <v>#VALUE!</v>
      </c>
      <c r="AK760" s="62" t="e">
        <f t="shared" si="340"/>
        <v>#N/A</v>
      </c>
      <c r="AL760" s="62" t="e">
        <f t="shared" si="341"/>
        <v>#N/A</v>
      </c>
      <c r="AM760" s="62">
        <f t="shared" si="342"/>
        <v>0</v>
      </c>
      <c r="AN760" s="62">
        <f t="shared" si="343"/>
        <v>0</v>
      </c>
      <c r="AO760" s="62"/>
      <c r="AP760" s="62" t="e">
        <f t="shared" si="344"/>
        <v>#N/A</v>
      </c>
      <c r="AQ760" s="62" t="e">
        <f t="shared" si="345"/>
        <v>#VALUE!</v>
      </c>
      <c r="AR760" s="62" t="str">
        <f t="shared" si="346"/>
        <v/>
      </c>
      <c r="AS760" s="62">
        <f t="shared" si="347"/>
        <v>0</v>
      </c>
      <c r="AT760" s="62">
        <f t="shared" si="348"/>
        <v>0</v>
      </c>
      <c r="AU760" s="62">
        <f t="shared" si="349"/>
        <v>0</v>
      </c>
    </row>
    <row r="761" spans="1:47" x14ac:dyDescent="0.2">
      <c r="A761" s="46">
        <f t="shared" si="323"/>
        <v>0</v>
      </c>
      <c r="B761" s="62" t="e">
        <f t="shared" si="324"/>
        <v>#N/A</v>
      </c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2">
        <f t="shared" si="325"/>
        <v>0</v>
      </c>
      <c r="N761" s="60"/>
      <c r="O761" s="60"/>
      <c r="P761" s="60" t="e">
        <f t="shared" si="326"/>
        <v>#N/A</v>
      </c>
      <c r="Q761" s="178"/>
      <c r="R761" s="60"/>
      <c r="S761" s="60"/>
      <c r="T761" s="60"/>
      <c r="U761" s="46" t="e">
        <f t="shared" si="327"/>
        <v>#N/A</v>
      </c>
      <c r="V761" s="62" t="e">
        <f t="shared" si="328"/>
        <v>#N/A</v>
      </c>
      <c r="W761" s="62" t="e">
        <f t="shared" si="350"/>
        <v>#N/A</v>
      </c>
      <c r="X761" s="62" t="e">
        <f t="shared" si="329"/>
        <v>#N/A</v>
      </c>
      <c r="Y761" s="62" t="e">
        <f t="shared" si="330"/>
        <v>#N/A</v>
      </c>
      <c r="Z761" s="62" t="e">
        <f t="array" ref="Z761">_xlfn.IFS(H761=1,2,H761=3,1)</f>
        <v>#N/A</v>
      </c>
      <c r="AA761" s="62" t="e">
        <f t="shared" si="331"/>
        <v>#N/A</v>
      </c>
      <c r="AB761" s="62" t="e">
        <f t="shared" si="322"/>
        <v>#N/A</v>
      </c>
      <c r="AC761" s="62" t="e">
        <f t="shared" si="332"/>
        <v>#N/A</v>
      </c>
      <c r="AD761" s="62" t="e">
        <f t="shared" si="333"/>
        <v>#N/A</v>
      </c>
      <c r="AE761" s="62" t="e">
        <f t="shared" si="334"/>
        <v>#N/A</v>
      </c>
      <c r="AF761" s="62" t="e">
        <f t="shared" si="335"/>
        <v>#N/A</v>
      </c>
      <c r="AG761" s="62">
        <f t="shared" si="336"/>
        <v>0</v>
      </c>
      <c r="AH761" s="62" t="str">
        <f t="shared" si="337"/>
        <v/>
      </c>
      <c r="AI761" s="62">
        <f t="shared" si="338"/>
        <v>0</v>
      </c>
      <c r="AJ761" s="62" t="e">
        <f t="shared" si="339"/>
        <v>#VALUE!</v>
      </c>
      <c r="AK761" s="62" t="e">
        <f t="shared" si="340"/>
        <v>#N/A</v>
      </c>
      <c r="AL761" s="62" t="e">
        <f t="shared" si="341"/>
        <v>#N/A</v>
      </c>
      <c r="AM761" s="62">
        <f t="shared" si="342"/>
        <v>0</v>
      </c>
      <c r="AN761" s="62">
        <f t="shared" si="343"/>
        <v>0</v>
      </c>
      <c r="AO761" s="62"/>
      <c r="AP761" s="62" t="e">
        <f t="shared" si="344"/>
        <v>#N/A</v>
      </c>
      <c r="AQ761" s="62" t="e">
        <f t="shared" si="345"/>
        <v>#VALUE!</v>
      </c>
      <c r="AR761" s="62" t="str">
        <f t="shared" si="346"/>
        <v/>
      </c>
      <c r="AS761" s="62">
        <f t="shared" si="347"/>
        <v>0</v>
      </c>
      <c r="AT761" s="62">
        <f t="shared" si="348"/>
        <v>0</v>
      </c>
      <c r="AU761" s="62">
        <f t="shared" si="349"/>
        <v>0</v>
      </c>
    </row>
    <row r="762" spans="1:47" x14ac:dyDescent="0.2">
      <c r="A762" s="46">
        <f t="shared" si="323"/>
        <v>0</v>
      </c>
      <c r="B762" s="62" t="e">
        <f t="shared" si="324"/>
        <v>#N/A</v>
      </c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2">
        <f t="shared" si="325"/>
        <v>0</v>
      </c>
      <c r="N762" s="60"/>
      <c r="O762" s="60"/>
      <c r="P762" s="60" t="e">
        <f t="shared" si="326"/>
        <v>#N/A</v>
      </c>
      <c r="Q762" s="178"/>
      <c r="R762" s="60"/>
      <c r="S762" s="60"/>
      <c r="T762" s="60"/>
      <c r="U762" s="46" t="e">
        <f t="shared" si="327"/>
        <v>#N/A</v>
      </c>
      <c r="V762" s="62" t="e">
        <f t="shared" si="328"/>
        <v>#N/A</v>
      </c>
      <c r="W762" s="62" t="e">
        <f t="shared" si="350"/>
        <v>#N/A</v>
      </c>
      <c r="X762" s="62" t="e">
        <f t="shared" si="329"/>
        <v>#N/A</v>
      </c>
      <c r="Y762" s="62" t="e">
        <f t="shared" si="330"/>
        <v>#N/A</v>
      </c>
      <c r="Z762" s="62" t="e">
        <f t="array" ref="Z762">_xlfn.IFS(H762=1,2,H762=3,1)</f>
        <v>#N/A</v>
      </c>
      <c r="AA762" s="62" t="e">
        <f t="shared" si="331"/>
        <v>#N/A</v>
      </c>
      <c r="AB762" s="62" t="e">
        <f t="shared" si="322"/>
        <v>#N/A</v>
      </c>
      <c r="AC762" s="62" t="e">
        <f t="shared" si="332"/>
        <v>#N/A</v>
      </c>
      <c r="AD762" s="62" t="e">
        <f t="shared" si="333"/>
        <v>#N/A</v>
      </c>
      <c r="AE762" s="62" t="e">
        <f t="shared" si="334"/>
        <v>#N/A</v>
      </c>
      <c r="AF762" s="62" t="e">
        <f t="shared" si="335"/>
        <v>#N/A</v>
      </c>
      <c r="AG762" s="62">
        <f t="shared" si="336"/>
        <v>0</v>
      </c>
      <c r="AH762" s="62" t="str">
        <f t="shared" si="337"/>
        <v/>
      </c>
      <c r="AI762" s="62">
        <f t="shared" si="338"/>
        <v>0</v>
      </c>
      <c r="AJ762" s="62" t="e">
        <f t="shared" si="339"/>
        <v>#VALUE!</v>
      </c>
      <c r="AK762" s="62" t="e">
        <f t="shared" si="340"/>
        <v>#N/A</v>
      </c>
      <c r="AL762" s="62" t="e">
        <f t="shared" si="341"/>
        <v>#N/A</v>
      </c>
      <c r="AM762" s="62">
        <f t="shared" si="342"/>
        <v>0</v>
      </c>
      <c r="AN762" s="62">
        <f t="shared" si="343"/>
        <v>0</v>
      </c>
      <c r="AO762" s="62"/>
      <c r="AP762" s="62" t="e">
        <f t="shared" si="344"/>
        <v>#N/A</v>
      </c>
      <c r="AQ762" s="62" t="e">
        <f t="shared" si="345"/>
        <v>#VALUE!</v>
      </c>
      <c r="AR762" s="62" t="str">
        <f t="shared" si="346"/>
        <v/>
      </c>
      <c r="AS762" s="62">
        <f t="shared" si="347"/>
        <v>0</v>
      </c>
      <c r="AT762" s="62">
        <f t="shared" si="348"/>
        <v>0</v>
      </c>
      <c r="AU762" s="62">
        <f t="shared" si="349"/>
        <v>0</v>
      </c>
    </row>
    <row r="763" spans="1:47" x14ac:dyDescent="0.2">
      <c r="A763" s="46">
        <f t="shared" si="323"/>
        <v>0</v>
      </c>
      <c r="B763" s="62" t="e">
        <f t="shared" si="324"/>
        <v>#N/A</v>
      </c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2">
        <f t="shared" si="325"/>
        <v>0</v>
      </c>
      <c r="N763" s="60"/>
      <c r="O763" s="60"/>
      <c r="P763" s="60" t="e">
        <f t="shared" si="326"/>
        <v>#N/A</v>
      </c>
      <c r="Q763" s="178"/>
      <c r="R763" s="60"/>
      <c r="S763" s="60"/>
      <c r="T763" s="60"/>
      <c r="U763" s="46" t="e">
        <f t="shared" si="327"/>
        <v>#N/A</v>
      </c>
      <c r="V763" s="62" t="e">
        <f t="shared" si="328"/>
        <v>#N/A</v>
      </c>
      <c r="W763" s="62" t="e">
        <f t="shared" si="350"/>
        <v>#N/A</v>
      </c>
      <c r="X763" s="62" t="e">
        <f t="shared" si="329"/>
        <v>#N/A</v>
      </c>
      <c r="Y763" s="62" t="e">
        <f t="shared" si="330"/>
        <v>#N/A</v>
      </c>
      <c r="Z763" s="62" t="e">
        <f t="array" ref="Z763">_xlfn.IFS(H763=1,2,H763=3,1)</f>
        <v>#N/A</v>
      </c>
      <c r="AA763" s="62" t="e">
        <f t="shared" si="331"/>
        <v>#N/A</v>
      </c>
      <c r="AB763" s="62" t="e">
        <f t="shared" ref="AB763:AB826" si="351">Z763*(X763*I763/W763+Y763*I763*AA763/1000)*U763</f>
        <v>#N/A</v>
      </c>
      <c r="AC763" s="62" t="e">
        <f t="shared" si="332"/>
        <v>#N/A</v>
      </c>
      <c r="AD763" s="62" t="e">
        <f t="shared" si="333"/>
        <v>#N/A</v>
      </c>
      <c r="AE763" s="62" t="e">
        <f t="shared" si="334"/>
        <v>#N/A</v>
      </c>
      <c r="AF763" s="62" t="e">
        <f t="shared" si="335"/>
        <v>#N/A</v>
      </c>
      <c r="AG763" s="62">
        <f t="shared" si="336"/>
        <v>0</v>
      </c>
      <c r="AH763" s="62" t="str">
        <f t="shared" si="337"/>
        <v/>
      </c>
      <c r="AI763" s="62">
        <f t="shared" si="338"/>
        <v>0</v>
      </c>
      <c r="AJ763" s="62" t="e">
        <f t="shared" si="339"/>
        <v>#VALUE!</v>
      </c>
      <c r="AK763" s="62" t="e">
        <f t="shared" si="340"/>
        <v>#N/A</v>
      </c>
      <c r="AL763" s="62" t="e">
        <f t="shared" si="341"/>
        <v>#N/A</v>
      </c>
      <c r="AM763" s="62">
        <f t="shared" si="342"/>
        <v>0</v>
      </c>
      <c r="AN763" s="62">
        <f t="shared" si="343"/>
        <v>0</v>
      </c>
      <c r="AO763" s="62"/>
      <c r="AP763" s="62" t="e">
        <f t="shared" si="344"/>
        <v>#N/A</v>
      </c>
      <c r="AQ763" s="62" t="e">
        <f t="shared" si="345"/>
        <v>#VALUE!</v>
      </c>
      <c r="AR763" s="62" t="str">
        <f t="shared" si="346"/>
        <v/>
      </c>
      <c r="AS763" s="62">
        <f t="shared" si="347"/>
        <v>0</v>
      </c>
      <c r="AT763" s="62">
        <f t="shared" si="348"/>
        <v>0</v>
      </c>
      <c r="AU763" s="62">
        <f t="shared" si="349"/>
        <v>0</v>
      </c>
    </row>
    <row r="764" spans="1:47" x14ac:dyDescent="0.2">
      <c r="A764" s="46">
        <f t="shared" si="323"/>
        <v>0</v>
      </c>
      <c r="B764" s="62" t="e">
        <f t="shared" si="324"/>
        <v>#N/A</v>
      </c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2">
        <f t="shared" si="325"/>
        <v>0</v>
      </c>
      <c r="N764" s="60"/>
      <c r="O764" s="60"/>
      <c r="P764" s="60" t="e">
        <f t="shared" si="326"/>
        <v>#N/A</v>
      </c>
      <c r="Q764" s="178"/>
      <c r="R764" s="60"/>
      <c r="S764" s="60"/>
      <c r="T764" s="60"/>
      <c r="U764" s="46" t="e">
        <f t="shared" si="327"/>
        <v>#N/A</v>
      </c>
      <c r="V764" s="62" t="e">
        <f t="shared" si="328"/>
        <v>#N/A</v>
      </c>
      <c r="W764" s="62" t="e">
        <f t="shared" si="350"/>
        <v>#N/A</v>
      </c>
      <c r="X764" s="62" t="e">
        <f t="shared" si="329"/>
        <v>#N/A</v>
      </c>
      <c r="Y764" s="62" t="e">
        <f t="shared" si="330"/>
        <v>#N/A</v>
      </c>
      <c r="Z764" s="62" t="e">
        <f t="array" ref="Z764">_xlfn.IFS(H764=1,2,H764=3,1)</f>
        <v>#N/A</v>
      </c>
      <c r="AA764" s="62" t="e">
        <f t="shared" si="331"/>
        <v>#N/A</v>
      </c>
      <c r="AB764" s="62" t="e">
        <f t="shared" si="351"/>
        <v>#N/A</v>
      </c>
      <c r="AC764" s="62" t="e">
        <f t="shared" si="332"/>
        <v>#N/A</v>
      </c>
      <c r="AD764" s="62" t="e">
        <f t="shared" si="333"/>
        <v>#N/A</v>
      </c>
      <c r="AE764" s="62" t="e">
        <f t="shared" si="334"/>
        <v>#N/A</v>
      </c>
      <c r="AF764" s="62" t="e">
        <f t="shared" si="335"/>
        <v>#N/A</v>
      </c>
      <c r="AG764" s="62">
        <f t="shared" si="336"/>
        <v>0</v>
      </c>
      <c r="AH764" s="62" t="str">
        <f t="shared" si="337"/>
        <v/>
      </c>
      <c r="AI764" s="62">
        <f t="shared" si="338"/>
        <v>0</v>
      </c>
      <c r="AJ764" s="62" t="e">
        <f t="shared" si="339"/>
        <v>#VALUE!</v>
      </c>
      <c r="AK764" s="62" t="e">
        <f t="shared" si="340"/>
        <v>#N/A</v>
      </c>
      <c r="AL764" s="62" t="e">
        <f t="shared" si="341"/>
        <v>#N/A</v>
      </c>
      <c r="AM764" s="62">
        <f t="shared" si="342"/>
        <v>0</v>
      </c>
      <c r="AN764" s="62">
        <f t="shared" si="343"/>
        <v>0</v>
      </c>
      <c r="AO764" s="62"/>
      <c r="AP764" s="62" t="e">
        <f t="shared" si="344"/>
        <v>#N/A</v>
      </c>
      <c r="AQ764" s="62" t="e">
        <f t="shared" si="345"/>
        <v>#VALUE!</v>
      </c>
      <c r="AR764" s="62" t="str">
        <f t="shared" si="346"/>
        <v/>
      </c>
      <c r="AS764" s="62">
        <f t="shared" si="347"/>
        <v>0</v>
      </c>
      <c r="AT764" s="62">
        <f t="shared" si="348"/>
        <v>0</v>
      </c>
      <c r="AU764" s="62">
        <f t="shared" si="349"/>
        <v>0</v>
      </c>
    </row>
    <row r="765" spans="1:47" x14ac:dyDescent="0.2">
      <c r="A765" s="46">
        <f t="shared" si="323"/>
        <v>0</v>
      </c>
      <c r="B765" s="62" t="e">
        <f t="shared" si="324"/>
        <v>#N/A</v>
      </c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2">
        <f t="shared" si="325"/>
        <v>0</v>
      </c>
      <c r="N765" s="60"/>
      <c r="O765" s="60"/>
      <c r="P765" s="60" t="e">
        <f t="shared" si="326"/>
        <v>#N/A</v>
      </c>
      <c r="Q765" s="178"/>
      <c r="R765" s="60"/>
      <c r="S765" s="60"/>
      <c r="T765" s="60"/>
      <c r="U765" s="46" t="e">
        <f t="shared" si="327"/>
        <v>#N/A</v>
      </c>
      <c r="V765" s="62" t="e">
        <f t="shared" si="328"/>
        <v>#N/A</v>
      </c>
      <c r="W765" s="62" t="e">
        <f t="shared" si="350"/>
        <v>#N/A</v>
      </c>
      <c r="X765" s="62" t="e">
        <f t="shared" si="329"/>
        <v>#N/A</v>
      </c>
      <c r="Y765" s="62" t="e">
        <f t="shared" si="330"/>
        <v>#N/A</v>
      </c>
      <c r="Z765" s="62" t="e">
        <f t="array" ref="Z765">_xlfn.IFS(H765=1,2,H765=3,1)</f>
        <v>#N/A</v>
      </c>
      <c r="AA765" s="62" t="e">
        <f t="shared" si="331"/>
        <v>#N/A</v>
      </c>
      <c r="AB765" s="62" t="e">
        <f t="shared" si="351"/>
        <v>#N/A</v>
      </c>
      <c r="AC765" s="62" t="e">
        <f t="shared" si="332"/>
        <v>#N/A</v>
      </c>
      <c r="AD765" s="62" t="e">
        <f t="shared" si="333"/>
        <v>#N/A</v>
      </c>
      <c r="AE765" s="62" t="e">
        <f t="shared" si="334"/>
        <v>#N/A</v>
      </c>
      <c r="AF765" s="62" t="e">
        <f t="shared" si="335"/>
        <v>#N/A</v>
      </c>
      <c r="AG765" s="62">
        <f t="shared" si="336"/>
        <v>0</v>
      </c>
      <c r="AH765" s="62" t="str">
        <f t="shared" si="337"/>
        <v/>
      </c>
      <c r="AI765" s="62">
        <f t="shared" si="338"/>
        <v>0</v>
      </c>
      <c r="AJ765" s="62" t="e">
        <f t="shared" si="339"/>
        <v>#VALUE!</v>
      </c>
      <c r="AK765" s="62" t="e">
        <f t="shared" si="340"/>
        <v>#N/A</v>
      </c>
      <c r="AL765" s="62" t="e">
        <f t="shared" si="341"/>
        <v>#N/A</v>
      </c>
      <c r="AM765" s="62">
        <f t="shared" si="342"/>
        <v>0</v>
      </c>
      <c r="AN765" s="62">
        <f t="shared" si="343"/>
        <v>0</v>
      </c>
      <c r="AO765" s="62"/>
      <c r="AP765" s="62" t="e">
        <f t="shared" si="344"/>
        <v>#N/A</v>
      </c>
      <c r="AQ765" s="62" t="e">
        <f t="shared" si="345"/>
        <v>#VALUE!</v>
      </c>
      <c r="AR765" s="62" t="str">
        <f t="shared" si="346"/>
        <v/>
      </c>
      <c r="AS765" s="62">
        <f t="shared" si="347"/>
        <v>0</v>
      </c>
      <c r="AT765" s="62">
        <f t="shared" si="348"/>
        <v>0</v>
      </c>
      <c r="AU765" s="62">
        <f t="shared" si="349"/>
        <v>0</v>
      </c>
    </row>
    <row r="766" spans="1:47" x14ac:dyDescent="0.2">
      <c r="A766" s="46">
        <f t="shared" si="323"/>
        <v>0</v>
      </c>
      <c r="B766" s="62" t="e">
        <f t="shared" si="324"/>
        <v>#N/A</v>
      </c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2">
        <f t="shared" si="325"/>
        <v>0</v>
      </c>
      <c r="N766" s="60"/>
      <c r="O766" s="60"/>
      <c r="P766" s="60" t="e">
        <f t="shared" si="326"/>
        <v>#N/A</v>
      </c>
      <c r="Q766" s="178"/>
      <c r="R766" s="60"/>
      <c r="S766" s="60"/>
      <c r="T766" s="60"/>
      <c r="U766" s="46" t="e">
        <f t="shared" si="327"/>
        <v>#N/A</v>
      </c>
      <c r="V766" s="62" t="e">
        <f t="shared" si="328"/>
        <v>#N/A</v>
      </c>
      <c r="W766" s="62" t="e">
        <f t="shared" si="350"/>
        <v>#N/A</v>
      </c>
      <c r="X766" s="62" t="e">
        <f t="shared" si="329"/>
        <v>#N/A</v>
      </c>
      <c r="Y766" s="62" t="e">
        <f t="shared" si="330"/>
        <v>#N/A</v>
      </c>
      <c r="Z766" s="62" t="e">
        <f t="array" ref="Z766">_xlfn.IFS(H766=1,2,H766=3,1)</f>
        <v>#N/A</v>
      </c>
      <c r="AA766" s="62" t="e">
        <f t="shared" si="331"/>
        <v>#N/A</v>
      </c>
      <c r="AB766" s="62" t="e">
        <f t="shared" si="351"/>
        <v>#N/A</v>
      </c>
      <c r="AC766" s="62" t="e">
        <f t="shared" si="332"/>
        <v>#N/A</v>
      </c>
      <c r="AD766" s="62" t="e">
        <f t="shared" si="333"/>
        <v>#N/A</v>
      </c>
      <c r="AE766" s="62" t="e">
        <f t="shared" si="334"/>
        <v>#N/A</v>
      </c>
      <c r="AF766" s="62" t="e">
        <f t="shared" si="335"/>
        <v>#N/A</v>
      </c>
      <c r="AG766" s="62">
        <f t="shared" si="336"/>
        <v>0</v>
      </c>
      <c r="AH766" s="62" t="str">
        <f t="shared" si="337"/>
        <v/>
      </c>
      <c r="AI766" s="62">
        <f t="shared" si="338"/>
        <v>0</v>
      </c>
      <c r="AJ766" s="62" t="e">
        <f t="shared" si="339"/>
        <v>#VALUE!</v>
      </c>
      <c r="AK766" s="62" t="e">
        <f t="shared" si="340"/>
        <v>#N/A</v>
      </c>
      <c r="AL766" s="62" t="e">
        <f t="shared" si="341"/>
        <v>#N/A</v>
      </c>
      <c r="AM766" s="62">
        <f t="shared" si="342"/>
        <v>0</v>
      </c>
      <c r="AN766" s="62">
        <f t="shared" si="343"/>
        <v>0</v>
      </c>
      <c r="AO766" s="62"/>
      <c r="AP766" s="62" t="e">
        <f t="shared" si="344"/>
        <v>#N/A</v>
      </c>
      <c r="AQ766" s="62" t="e">
        <f t="shared" si="345"/>
        <v>#VALUE!</v>
      </c>
      <c r="AR766" s="62" t="str">
        <f t="shared" si="346"/>
        <v/>
      </c>
      <c r="AS766" s="62">
        <f t="shared" si="347"/>
        <v>0</v>
      </c>
      <c r="AT766" s="62">
        <f t="shared" si="348"/>
        <v>0</v>
      </c>
      <c r="AU766" s="62">
        <f t="shared" si="349"/>
        <v>0</v>
      </c>
    </row>
    <row r="767" spans="1:47" x14ac:dyDescent="0.2">
      <c r="A767" s="46">
        <f t="shared" si="323"/>
        <v>0</v>
      </c>
      <c r="B767" s="62" t="e">
        <f t="shared" si="324"/>
        <v>#N/A</v>
      </c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2">
        <f t="shared" si="325"/>
        <v>0</v>
      </c>
      <c r="N767" s="60"/>
      <c r="O767" s="60"/>
      <c r="P767" s="60" t="e">
        <f t="shared" si="326"/>
        <v>#N/A</v>
      </c>
      <c r="Q767" s="178"/>
      <c r="R767" s="60"/>
      <c r="S767" s="60"/>
      <c r="T767" s="60"/>
      <c r="U767" s="46" t="e">
        <f t="shared" si="327"/>
        <v>#N/A</v>
      </c>
      <c r="V767" s="62" t="e">
        <f t="shared" si="328"/>
        <v>#N/A</v>
      </c>
      <c r="W767" s="62" t="e">
        <f t="shared" si="350"/>
        <v>#N/A</v>
      </c>
      <c r="X767" s="62" t="e">
        <f t="shared" si="329"/>
        <v>#N/A</v>
      </c>
      <c r="Y767" s="62" t="e">
        <f t="shared" si="330"/>
        <v>#N/A</v>
      </c>
      <c r="Z767" s="62" t="e">
        <f t="array" ref="Z767">_xlfn.IFS(H767=1,2,H767=3,1)</f>
        <v>#N/A</v>
      </c>
      <c r="AA767" s="62" t="e">
        <f t="shared" si="331"/>
        <v>#N/A</v>
      </c>
      <c r="AB767" s="62" t="e">
        <f t="shared" si="351"/>
        <v>#N/A</v>
      </c>
      <c r="AC767" s="62" t="e">
        <f t="shared" si="332"/>
        <v>#N/A</v>
      </c>
      <c r="AD767" s="62" t="e">
        <f t="shared" si="333"/>
        <v>#N/A</v>
      </c>
      <c r="AE767" s="62" t="e">
        <f t="shared" si="334"/>
        <v>#N/A</v>
      </c>
      <c r="AF767" s="62" t="e">
        <f t="shared" si="335"/>
        <v>#N/A</v>
      </c>
      <c r="AG767" s="62">
        <f t="shared" si="336"/>
        <v>0</v>
      </c>
      <c r="AH767" s="62" t="str">
        <f t="shared" si="337"/>
        <v/>
      </c>
      <c r="AI767" s="62">
        <f t="shared" si="338"/>
        <v>0</v>
      </c>
      <c r="AJ767" s="62" t="e">
        <f t="shared" si="339"/>
        <v>#VALUE!</v>
      </c>
      <c r="AK767" s="62" t="e">
        <f t="shared" si="340"/>
        <v>#N/A</v>
      </c>
      <c r="AL767" s="62" t="e">
        <f t="shared" si="341"/>
        <v>#N/A</v>
      </c>
      <c r="AM767" s="62">
        <f t="shared" si="342"/>
        <v>0</v>
      </c>
      <c r="AN767" s="62">
        <f t="shared" si="343"/>
        <v>0</v>
      </c>
      <c r="AO767" s="62"/>
      <c r="AP767" s="62" t="e">
        <f t="shared" si="344"/>
        <v>#N/A</v>
      </c>
      <c r="AQ767" s="62" t="e">
        <f t="shared" si="345"/>
        <v>#VALUE!</v>
      </c>
      <c r="AR767" s="62" t="str">
        <f t="shared" si="346"/>
        <v/>
      </c>
      <c r="AS767" s="62">
        <f t="shared" si="347"/>
        <v>0</v>
      </c>
      <c r="AT767" s="62">
        <f t="shared" si="348"/>
        <v>0</v>
      </c>
      <c r="AU767" s="62">
        <f t="shared" si="349"/>
        <v>0</v>
      </c>
    </row>
    <row r="768" spans="1:47" x14ac:dyDescent="0.2">
      <c r="A768" s="46">
        <f t="shared" si="323"/>
        <v>0</v>
      </c>
      <c r="B768" s="62" t="e">
        <f t="shared" si="324"/>
        <v>#N/A</v>
      </c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2">
        <f t="shared" si="325"/>
        <v>0</v>
      </c>
      <c r="N768" s="60"/>
      <c r="O768" s="60"/>
      <c r="P768" s="60" t="e">
        <f t="shared" si="326"/>
        <v>#N/A</v>
      </c>
      <c r="Q768" s="178"/>
      <c r="R768" s="60"/>
      <c r="S768" s="60"/>
      <c r="T768" s="60"/>
      <c r="U768" s="46" t="e">
        <f t="shared" si="327"/>
        <v>#N/A</v>
      </c>
      <c r="V768" s="62" t="e">
        <f t="shared" si="328"/>
        <v>#N/A</v>
      </c>
      <c r="W768" s="62" t="e">
        <f t="shared" si="350"/>
        <v>#N/A</v>
      </c>
      <c r="X768" s="62" t="e">
        <f t="shared" si="329"/>
        <v>#N/A</v>
      </c>
      <c r="Y768" s="62" t="e">
        <f t="shared" si="330"/>
        <v>#N/A</v>
      </c>
      <c r="Z768" s="62" t="e">
        <f t="array" ref="Z768">_xlfn.IFS(H768=1,2,H768=3,1)</f>
        <v>#N/A</v>
      </c>
      <c r="AA768" s="62" t="e">
        <f t="shared" si="331"/>
        <v>#N/A</v>
      </c>
      <c r="AB768" s="62" t="e">
        <f t="shared" si="351"/>
        <v>#N/A</v>
      </c>
      <c r="AC768" s="62" t="e">
        <f t="shared" si="332"/>
        <v>#N/A</v>
      </c>
      <c r="AD768" s="62" t="e">
        <f t="shared" si="333"/>
        <v>#N/A</v>
      </c>
      <c r="AE768" s="62" t="e">
        <f t="shared" si="334"/>
        <v>#N/A</v>
      </c>
      <c r="AF768" s="62" t="e">
        <f t="shared" si="335"/>
        <v>#N/A</v>
      </c>
      <c r="AG768" s="62">
        <f t="shared" si="336"/>
        <v>0</v>
      </c>
      <c r="AH768" s="62" t="str">
        <f t="shared" si="337"/>
        <v/>
      </c>
      <c r="AI768" s="62">
        <f t="shared" si="338"/>
        <v>0</v>
      </c>
      <c r="AJ768" s="62" t="e">
        <f t="shared" si="339"/>
        <v>#VALUE!</v>
      </c>
      <c r="AK768" s="62" t="e">
        <f t="shared" si="340"/>
        <v>#N/A</v>
      </c>
      <c r="AL768" s="62" t="e">
        <f t="shared" si="341"/>
        <v>#N/A</v>
      </c>
      <c r="AM768" s="62">
        <f t="shared" si="342"/>
        <v>0</v>
      </c>
      <c r="AN768" s="62">
        <f t="shared" si="343"/>
        <v>0</v>
      </c>
      <c r="AO768" s="62"/>
      <c r="AP768" s="62" t="e">
        <f t="shared" si="344"/>
        <v>#N/A</v>
      </c>
      <c r="AQ768" s="62" t="e">
        <f t="shared" si="345"/>
        <v>#VALUE!</v>
      </c>
      <c r="AR768" s="62" t="str">
        <f t="shared" si="346"/>
        <v/>
      </c>
      <c r="AS768" s="62">
        <f t="shared" si="347"/>
        <v>0</v>
      </c>
      <c r="AT768" s="62">
        <f t="shared" si="348"/>
        <v>0</v>
      </c>
      <c r="AU768" s="62">
        <f t="shared" si="349"/>
        <v>0</v>
      </c>
    </row>
    <row r="769" spans="1:47" x14ac:dyDescent="0.2">
      <c r="A769" s="46">
        <f t="shared" si="323"/>
        <v>0</v>
      </c>
      <c r="B769" s="62" t="e">
        <f t="shared" si="324"/>
        <v>#N/A</v>
      </c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2">
        <f t="shared" si="325"/>
        <v>0</v>
      </c>
      <c r="N769" s="60"/>
      <c r="O769" s="60"/>
      <c r="P769" s="60" t="e">
        <f t="shared" si="326"/>
        <v>#N/A</v>
      </c>
      <c r="Q769" s="178"/>
      <c r="R769" s="60"/>
      <c r="S769" s="60"/>
      <c r="T769" s="60"/>
      <c r="U769" s="46" t="e">
        <f t="shared" si="327"/>
        <v>#N/A</v>
      </c>
      <c r="V769" s="62" t="e">
        <f t="shared" si="328"/>
        <v>#N/A</v>
      </c>
      <c r="W769" s="62" t="e">
        <f t="shared" si="350"/>
        <v>#N/A</v>
      </c>
      <c r="X769" s="62" t="e">
        <f t="shared" si="329"/>
        <v>#N/A</v>
      </c>
      <c r="Y769" s="62" t="e">
        <f t="shared" si="330"/>
        <v>#N/A</v>
      </c>
      <c r="Z769" s="62" t="e">
        <f t="array" ref="Z769">_xlfn.IFS(H769=1,2,H769=3,1)</f>
        <v>#N/A</v>
      </c>
      <c r="AA769" s="62" t="e">
        <f t="shared" si="331"/>
        <v>#N/A</v>
      </c>
      <c r="AB769" s="62" t="e">
        <f t="shared" si="351"/>
        <v>#N/A</v>
      </c>
      <c r="AC769" s="62" t="e">
        <f t="shared" si="332"/>
        <v>#N/A</v>
      </c>
      <c r="AD769" s="62" t="e">
        <f t="shared" si="333"/>
        <v>#N/A</v>
      </c>
      <c r="AE769" s="62" t="e">
        <f t="shared" si="334"/>
        <v>#N/A</v>
      </c>
      <c r="AF769" s="62" t="e">
        <f t="shared" si="335"/>
        <v>#N/A</v>
      </c>
      <c r="AG769" s="62">
        <f t="shared" si="336"/>
        <v>0</v>
      </c>
      <c r="AH769" s="62" t="str">
        <f t="shared" si="337"/>
        <v/>
      </c>
      <c r="AI769" s="62">
        <f t="shared" si="338"/>
        <v>0</v>
      </c>
      <c r="AJ769" s="62" t="e">
        <f t="shared" si="339"/>
        <v>#VALUE!</v>
      </c>
      <c r="AK769" s="62" t="e">
        <f t="shared" si="340"/>
        <v>#N/A</v>
      </c>
      <c r="AL769" s="62" t="e">
        <f t="shared" si="341"/>
        <v>#N/A</v>
      </c>
      <c r="AM769" s="62">
        <f t="shared" si="342"/>
        <v>0</v>
      </c>
      <c r="AN769" s="62">
        <f t="shared" si="343"/>
        <v>0</v>
      </c>
      <c r="AO769" s="62"/>
      <c r="AP769" s="62" t="e">
        <f t="shared" si="344"/>
        <v>#N/A</v>
      </c>
      <c r="AQ769" s="62" t="e">
        <f t="shared" si="345"/>
        <v>#VALUE!</v>
      </c>
      <c r="AR769" s="62" t="str">
        <f t="shared" si="346"/>
        <v/>
      </c>
      <c r="AS769" s="62">
        <f t="shared" si="347"/>
        <v>0</v>
      </c>
      <c r="AT769" s="62">
        <f t="shared" si="348"/>
        <v>0</v>
      </c>
      <c r="AU769" s="62">
        <f t="shared" si="349"/>
        <v>0</v>
      </c>
    </row>
    <row r="770" spans="1:47" x14ac:dyDescent="0.2">
      <c r="A770" s="46">
        <f t="shared" si="323"/>
        <v>0</v>
      </c>
      <c r="B770" s="62" t="e">
        <f t="shared" si="324"/>
        <v>#N/A</v>
      </c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2">
        <f t="shared" si="325"/>
        <v>0</v>
      </c>
      <c r="N770" s="60"/>
      <c r="O770" s="60"/>
      <c r="P770" s="60" t="e">
        <f t="shared" si="326"/>
        <v>#N/A</v>
      </c>
      <c r="Q770" s="178"/>
      <c r="R770" s="60"/>
      <c r="S770" s="60"/>
      <c r="T770" s="60"/>
      <c r="U770" s="46" t="e">
        <f t="shared" si="327"/>
        <v>#N/A</v>
      </c>
      <c r="V770" s="62" t="e">
        <f t="shared" si="328"/>
        <v>#N/A</v>
      </c>
      <c r="W770" s="62" t="e">
        <f t="shared" si="350"/>
        <v>#N/A</v>
      </c>
      <c r="X770" s="62" t="e">
        <f t="shared" si="329"/>
        <v>#N/A</v>
      </c>
      <c r="Y770" s="62" t="e">
        <f t="shared" si="330"/>
        <v>#N/A</v>
      </c>
      <c r="Z770" s="62" t="e">
        <f t="array" ref="Z770">_xlfn.IFS(H770=1,2,H770=3,1)</f>
        <v>#N/A</v>
      </c>
      <c r="AA770" s="62" t="e">
        <f t="shared" si="331"/>
        <v>#N/A</v>
      </c>
      <c r="AB770" s="62" t="e">
        <f t="shared" si="351"/>
        <v>#N/A</v>
      </c>
      <c r="AC770" s="62" t="e">
        <f t="shared" si="332"/>
        <v>#N/A</v>
      </c>
      <c r="AD770" s="62" t="e">
        <f t="shared" si="333"/>
        <v>#N/A</v>
      </c>
      <c r="AE770" s="62" t="e">
        <f t="shared" si="334"/>
        <v>#N/A</v>
      </c>
      <c r="AF770" s="62" t="e">
        <f t="shared" si="335"/>
        <v>#N/A</v>
      </c>
      <c r="AG770" s="62">
        <f t="shared" si="336"/>
        <v>0</v>
      </c>
      <c r="AH770" s="62" t="str">
        <f t="shared" si="337"/>
        <v/>
      </c>
      <c r="AI770" s="62">
        <f t="shared" si="338"/>
        <v>0</v>
      </c>
      <c r="AJ770" s="62" t="e">
        <f t="shared" si="339"/>
        <v>#VALUE!</v>
      </c>
      <c r="AK770" s="62" t="e">
        <f t="shared" si="340"/>
        <v>#N/A</v>
      </c>
      <c r="AL770" s="62" t="e">
        <f t="shared" si="341"/>
        <v>#N/A</v>
      </c>
      <c r="AM770" s="62">
        <f t="shared" si="342"/>
        <v>0</v>
      </c>
      <c r="AN770" s="62">
        <f t="shared" si="343"/>
        <v>0</v>
      </c>
      <c r="AO770" s="62"/>
      <c r="AP770" s="62" t="e">
        <f t="shared" si="344"/>
        <v>#N/A</v>
      </c>
      <c r="AQ770" s="62" t="e">
        <f t="shared" si="345"/>
        <v>#VALUE!</v>
      </c>
      <c r="AR770" s="62" t="str">
        <f t="shared" si="346"/>
        <v/>
      </c>
      <c r="AS770" s="62">
        <f t="shared" si="347"/>
        <v>0</v>
      </c>
      <c r="AT770" s="62">
        <f t="shared" si="348"/>
        <v>0</v>
      </c>
      <c r="AU770" s="62">
        <f t="shared" si="349"/>
        <v>0</v>
      </c>
    </row>
    <row r="771" spans="1:47" x14ac:dyDescent="0.2">
      <c r="A771" s="46">
        <f t="shared" ref="A771:A834" si="352">D771</f>
        <v>0</v>
      </c>
      <c r="B771" s="62" t="e">
        <f t="shared" ref="B771:B834" si="353">IFERROR(IF(VLOOKUP(AI771,Потребители_обозначение,4,FALSE)=1,VLOOKUP(AI771,Потребители_обозначение,2,FALSE)&amp;" "&amp;VLOOKUP(AJ771,Этаж_обозначение,2,FALSE)&amp;" Пом. №"&amp;AH771,VLOOKUP(AI771,Потребители_обозначение,2,FALSE)&amp;" Шлейф №"&amp;AJ771),VLOOKUP(D771,Потребители_обозначение,2,FALSE))</f>
        <v>#N/A</v>
      </c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2">
        <f t="shared" ref="M771:M834" si="354">IFERROR(IF(VLOOKUP(AI771,Потребители_обозначение,4,FALSE)=1,VLOOKUP(AI771,Потребители_обозначение,3,FALSE)*(G771*2-1)+I771+VLOOKUP(AJ771,Этаж_обозначение,3,FALSE)+VLOOKUP(AJ771,Этаж_обозначение,4,FALSE),VLOOKUP(AI771,Потребители_обозначение,3,FALSE)*(G771*2-1)+I771),I771)</f>
        <v>0</v>
      </c>
      <c r="N771" s="60"/>
      <c r="O771" s="60"/>
      <c r="P771" s="60" t="e">
        <f t="shared" ref="P771:P834" si="355">IF(VLOOKUP(AI771,Потребители_обозначение,5,FALSE)=2,_xlfn.IFS(H771=3,VLOOKUP(E771,Справочная_двигатели,8,FALSE),H771=1,VLOOKUP(E771,Справочная_двигатели,10,TRUE)),0.95)</f>
        <v>#N/A</v>
      </c>
      <c r="Q771" s="178"/>
      <c r="R771" s="60"/>
      <c r="S771" s="60"/>
      <c r="T771" s="60"/>
      <c r="U771" s="46" t="e">
        <f t="shared" ref="U771:U834" si="356">_xlfn.IFS(H771=1,E771*1000/220,H771=3,E771/0.38/1.732)</f>
        <v>#N/A</v>
      </c>
      <c r="V771" s="62" t="e">
        <f t="shared" ref="V771:V834" si="357">IF(S771=0,VLOOKUP(U771,Автомат_номиналы,2,TRUE),S771)</f>
        <v>#N/A</v>
      </c>
      <c r="W771" s="62" t="e">
        <f t="shared" si="350"/>
        <v>#N/A</v>
      </c>
      <c r="X771" s="62" t="e">
        <f t="shared" ref="X771:X834" si="358">VLOOKUP(W771,Кабель_сопротивление,3,FALSE)</f>
        <v>#N/A</v>
      </c>
      <c r="Y771" s="62" t="e">
        <f t="shared" ref="Y771:Y834" si="359">VLOOKUP(W771,Кабель_сопротивление,2,FALSE)</f>
        <v>#N/A</v>
      </c>
      <c r="Z771" s="62" t="e">
        <f t="array" ref="Z771">_xlfn.IFS(H771=1,2,H771=3,1)</f>
        <v>#N/A</v>
      </c>
      <c r="AA771" s="62" t="e">
        <f t="shared" ref="AA771:AA834" si="360">ROUND(SIN(ACOS(P771)),2)</f>
        <v>#N/A</v>
      </c>
      <c r="AB771" s="62" t="e">
        <f t="shared" si="351"/>
        <v>#N/A</v>
      </c>
      <c r="AC771" s="62" t="e">
        <f t="shared" ref="AC771:AC834" si="361">ROUNDUP(AB771/220*100,2)</f>
        <v>#N/A</v>
      </c>
      <c r="AD771" s="62" t="e">
        <f t="shared" ref="AD771:AD834" si="362">_xlfn.IFS(H771=3,380,H771=1,220)</f>
        <v>#N/A</v>
      </c>
      <c r="AE771" s="62" t="e">
        <f t="shared" ref="AE771:AE834" si="363">VLOOKUP(N771,Кабель_обозначение,2,FALSE)</f>
        <v>#N/A</v>
      </c>
      <c r="AF771" s="62" t="e">
        <f t="shared" ref="AF771:AF834" si="364">IF(VLOOKUP(N771,Кабель_обозначение,3,FALSE)=1,AE771&amp;" ("&amp;O771&amp;"х"&amp;W771&amp;")",AE771)</f>
        <v>#N/A</v>
      </c>
      <c r="AG771" s="62">
        <f t="shared" ref="AG771:AG834" si="365">IFERROR(IF(AC771&gt;4.5,1,2),0)</f>
        <v>0</v>
      </c>
      <c r="AH771" s="62" t="str">
        <f t="shared" ref="AH771:AH834" si="366">IFERROR(LEFT(AR771,SEARCH(".",AR771)-1),AR771)</f>
        <v/>
      </c>
      <c r="AI771" s="62">
        <f t="shared" ref="AI771:AI834" si="367">IFERROR(LEFT(A771,SEARCH(".",A771)-1),A771)</f>
        <v>0</v>
      </c>
      <c r="AJ771" s="62" t="e">
        <f t="shared" ref="AJ771:AJ834" si="368">IFERROR(LEFT(AQ771,SEARCH(".",AQ771)-1),AQ771)</f>
        <v>#VALUE!</v>
      </c>
      <c r="AK771" s="62" t="e">
        <f t="shared" ref="AK771:AK834" si="369">IF(C771=0,B771,C771)</f>
        <v>#N/A</v>
      </c>
      <c r="AL771" s="62" t="e">
        <f t="shared" ref="AL771:AL834" si="370">ROUNDUP(U771,2)</f>
        <v>#N/A</v>
      </c>
      <c r="AM771" s="62">
        <f t="shared" ref="AM771:AM834" si="371">E771</f>
        <v>0</v>
      </c>
      <c r="AN771" s="62">
        <f t="shared" ref="AN771:AN834" si="372">D771</f>
        <v>0</v>
      </c>
      <c r="AO771" s="62"/>
      <c r="AP771" s="62" t="e">
        <f t="shared" ref="AP771:AP834" si="373">IF(W771=0,AE771,AF771&amp;"
L="&amp;M771&amp;"-"&amp;AC771&amp;"%")</f>
        <v>#N/A</v>
      </c>
      <c r="AQ771" s="62" t="e">
        <f t="shared" ref="AQ771:AQ834" si="374">RIGHT(A771,LEN(A771)-SEARCH(".",A771))</f>
        <v>#VALUE!</v>
      </c>
      <c r="AR771" s="62" t="str">
        <f t="shared" ref="AR771:AR834" si="375">IFERROR(RIGHT(AQ771,LEN(AQ771)-SEARCH(".",AQ771)),"")</f>
        <v/>
      </c>
      <c r="AS771" s="62">
        <f t="shared" ref="AS771:AS834" si="376">IFERROR(IF(VLOOKUP(AI771,Потребители_обозначение,5,FALSE)=2,_xlfn.IFS(H771=3,VLOOKUP(E771,Справочная_двигатели,3,FALSE),H771=1,VLOOKUP(E771,Справочная_двигатели,5,TRUE)),0),0)</f>
        <v>0</v>
      </c>
      <c r="AT771" s="62">
        <f t="shared" ref="AT771:AT834" si="377">IFERROR(IF(VLOOKUP(AI771,Потребители_обозначение,5,FALSE)=3,VLOOKUP(E771,Справочная_ЛЭД,2,TRUE),0),0)</f>
        <v>0</v>
      </c>
      <c r="AU771" s="62">
        <f t="shared" ref="AU771:AU834" si="378">IF(AS771=0,AT771,AS771)</f>
        <v>0</v>
      </c>
    </row>
    <row r="772" spans="1:47" x14ac:dyDescent="0.2">
      <c r="A772" s="46">
        <f t="shared" si="352"/>
        <v>0</v>
      </c>
      <c r="B772" s="62" t="e">
        <f t="shared" si="353"/>
        <v>#N/A</v>
      </c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2">
        <f t="shared" si="354"/>
        <v>0</v>
      </c>
      <c r="N772" s="60"/>
      <c r="O772" s="60"/>
      <c r="P772" s="60" t="e">
        <f t="shared" si="355"/>
        <v>#N/A</v>
      </c>
      <c r="Q772" s="178"/>
      <c r="R772" s="60"/>
      <c r="S772" s="60"/>
      <c r="T772" s="60"/>
      <c r="U772" s="46" t="e">
        <f t="shared" si="356"/>
        <v>#N/A</v>
      </c>
      <c r="V772" s="62" t="e">
        <f t="shared" si="357"/>
        <v>#N/A</v>
      </c>
      <c r="W772" s="62" t="e">
        <f t="shared" si="350"/>
        <v>#N/A</v>
      </c>
      <c r="X772" s="62" t="e">
        <f t="shared" si="358"/>
        <v>#N/A</v>
      </c>
      <c r="Y772" s="62" t="e">
        <f t="shared" si="359"/>
        <v>#N/A</v>
      </c>
      <c r="Z772" s="62" t="e">
        <f t="array" ref="Z772">_xlfn.IFS(H772=1,2,H772=3,1)</f>
        <v>#N/A</v>
      </c>
      <c r="AA772" s="62" t="e">
        <f t="shared" si="360"/>
        <v>#N/A</v>
      </c>
      <c r="AB772" s="62" t="e">
        <f t="shared" si="351"/>
        <v>#N/A</v>
      </c>
      <c r="AC772" s="62" t="e">
        <f t="shared" si="361"/>
        <v>#N/A</v>
      </c>
      <c r="AD772" s="62" t="e">
        <f t="shared" si="362"/>
        <v>#N/A</v>
      </c>
      <c r="AE772" s="62" t="e">
        <f t="shared" si="363"/>
        <v>#N/A</v>
      </c>
      <c r="AF772" s="62" t="e">
        <f t="shared" si="364"/>
        <v>#N/A</v>
      </c>
      <c r="AG772" s="62">
        <f t="shared" si="365"/>
        <v>0</v>
      </c>
      <c r="AH772" s="62" t="str">
        <f t="shared" si="366"/>
        <v/>
      </c>
      <c r="AI772" s="62">
        <f t="shared" si="367"/>
        <v>0</v>
      </c>
      <c r="AJ772" s="62" t="e">
        <f t="shared" si="368"/>
        <v>#VALUE!</v>
      </c>
      <c r="AK772" s="62" t="e">
        <f t="shared" si="369"/>
        <v>#N/A</v>
      </c>
      <c r="AL772" s="62" t="e">
        <f t="shared" si="370"/>
        <v>#N/A</v>
      </c>
      <c r="AM772" s="62">
        <f t="shared" si="371"/>
        <v>0</v>
      </c>
      <c r="AN772" s="62">
        <f t="shared" si="372"/>
        <v>0</v>
      </c>
      <c r="AO772" s="62"/>
      <c r="AP772" s="62" t="e">
        <f t="shared" si="373"/>
        <v>#N/A</v>
      </c>
      <c r="AQ772" s="62" t="e">
        <f t="shared" si="374"/>
        <v>#VALUE!</v>
      </c>
      <c r="AR772" s="62" t="str">
        <f t="shared" si="375"/>
        <v/>
      </c>
      <c r="AS772" s="62">
        <f t="shared" si="376"/>
        <v>0</v>
      </c>
      <c r="AT772" s="62">
        <f t="shared" si="377"/>
        <v>0</v>
      </c>
      <c r="AU772" s="62">
        <f t="shared" si="378"/>
        <v>0</v>
      </c>
    </row>
    <row r="773" spans="1:47" x14ac:dyDescent="0.2">
      <c r="A773" s="46">
        <f t="shared" si="352"/>
        <v>0</v>
      </c>
      <c r="B773" s="62" t="e">
        <f t="shared" si="353"/>
        <v>#N/A</v>
      </c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2">
        <f t="shared" si="354"/>
        <v>0</v>
      </c>
      <c r="N773" s="60"/>
      <c r="O773" s="60"/>
      <c r="P773" s="60" t="e">
        <f t="shared" si="355"/>
        <v>#N/A</v>
      </c>
      <c r="Q773" s="178"/>
      <c r="R773" s="60"/>
      <c r="S773" s="60"/>
      <c r="T773" s="60"/>
      <c r="U773" s="46" t="e">
        <f t="shared" si="356"/>
        <v>#N/A</v>
      </c>
      <c r="V773" s="62" t="e">
        <f t="shared" si="357"/>
        <v>#N/A</v>
      </c>
      <c r="W773" s="62" t="e">
        <f t="shared" si="350"/>
        <v>#N/A</v>
      </c>
      <c r="X773" s="62" t="e">
        <f t="shared" si="358"/>
        <v>#N/A</v>
      </c>
      <c r="Y773" s="62" t="e">
        <f t="shared" si="359"/>
        <v>#N/A</v>
      </c>
      <c r="Z773" s="62" t="e">
        <f t="array" ref="Z773">_xlfn.IFS(H773=1,2,H773=3,1)</f>
        <v>#N/A</v>
      </c>
      <c r="AA773" s="62" t="e">
        <f t="shared" si="360"/>
        <v>#N/A</v>
      </c>
      <c r="AB773" s="62" t="e">
        <f t="shared" si="351"/>
        <v>#N/A</v>
      </c>
      <c r="AC773" s="62" t="e">
        <f t="shared" si="361"/>
        <v>#N/A</v>
      </c>
      <c r="AD773" s="62" t="e">
        <f t="shared" si="362"/>
        <v>#N/A</v>
      </c>
      <c r="AE773" s="62" t="e">
        <f t="shared" si="363"/>
        <v>#N/A</v>
      </c>
      <c r="AF773" s="62" t="e">
        <f t="shared" si="364"/>
        <v>#N/A</v>
      </c>
      <c r="AG773" s="62">
        <f t="shared" si="365"/>
        <v>0</v>
      </c>
      <c r="AH773" s="62" t="str">
        <f t="shared" si="366"/>
        <v/>
      </c>
      <c r="AI773" s="62">
        <f t="shared" si="367"/>
        <v>0</v>
      </c>
      <c r="AJ773" s="62" t="e">
        <f t="shared" si="368"/>
        <v>#VALUE!</v>
      </c>
      <c r="AK773" s="62" t="e">
        <f t="shared" si="369"/>
        <v>#N/A</v>
      </c>
      <c r="AL773" s="62" t="e">
        <f t="shared" si="370"/>
        <v>#N/A</v>
      </c>
      <c r="AM773" s="62">
        <f t="shared" si="371"/>
        <v>0</v>
      </c>
      <c r="AN773" s="62">
        <f t="shared" si="372"/>
        <v>0</v>
      </c>
      <c r="AO773" s="62"/>
      <c r="AP773" s="62" t="e">
        <f t="shared" si="373"/>
        <v>#N/A</v>
      </c>
      <c r="AQ773" s="62" t="e">
        <f t="shared" si="374"/>
        <v>#VALUE!</v>
      </c>
      <c r="AR773" s="62" t="str">
        <f t="shared" si="375"/>
        <v/>
      </c>
      <c r="AS773" s="62">
        <f t="shared" si="376"/>
        <v>0</v>
      </c>
      <c r="AT773" s="62">
        <f t="shared" si="377"/>
        <v>0</v>
      </c>
      <c r="AU773" s="62">
        <f t="shared" si="378"/>
        <v>0</v>
      </c>
    </row>
    <row r="774" spans="1:47" x14ac:dyDescent="0.2">
      <c r="A774" s="46">
        <f t="shared" si="352"/>
        <v>0</v>
      </c>
      <c r="B774" s="62" t="e">
        <f t="shared" si="353"/>
        <v>#N/A</v>
      </c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2">
        <f t="shared" si="354"/>
        <v>0</v>
      </c>
      <c r="N774" s="60"/>
      <c r="O774" s="60"/>
      <c r="P774" s="60" t="e">
        <f t="shared" si="355"/>
        <v>#N/A</v>
      </c>
      <c r="Q774" s="178"/>
      <c r="R774" s="60"/>
      <c r="S774" s="60"/>
      <c r="T774" s="60"/>
      <c r="U774" s="46" t="e">
        <f t="shared" si="356"/>
        <v>#N/A</v>
      </c>
      <c r="V774" s="62" t="e">
        <f t="shared" si="357"/>
        <v>#N/A</v>
      </c>
      <c r="W774" s="62" t="e">
        <f t="shared" si="350"/>
        <v>#N/A</v>
      </c>
      <c r="X774" s="62" t="e">
        <f t="shared" si="358"/>
        <v>#N/A</v>
      </c>
      <c r="Y774" s="62" t="e">
        <f t="shared" si="359"/>
        <v>#N/A</v>
      </c>
      <c r="Z774" s="62" t="e">
        <f t="array" ref="Z774">_xlfn.IFS(H774=1,2,H774=3,1)</f>
        <v>#N/A</v>
      </c>
      <c r="AA774" s="62" t="e">
        <f t="shared" si="360"/>
        <v>#N/A</v>
      </c>
      <c r="AB774" s="62" t="e">
        <f t="shared" si="351"/>
        <v>#N/A</v>
      </c>
      <c r="AC774" s="62" t="e">
        <f t="shared" si="361"/>
        <v>#N/A</v>
      </c>
      <c r="AD774" s="62" t="e">
        <f t="shared" si="362"/>
        <v>#N/A</v>
      </c>
      <c r="AE774" s="62" t="e">
        <f t="shared" si="363"/>
        <v>#N/A</v>
      </c>
      <c r="AF774" s="62" t="e">
        <f t="shared" si="364"/>
        <v>#N/A</v>
      </c>
      <c r="AG774" s="62">
        <f t="shared" si="365"/>
        <v>0</v>
      </c>
      <c r="AH774" s="62" t="str">
        <f t="shared" si="366"/>
        <v/>
      </c>
      <c r="AI774" s="62">
        <f t="shared" si="367"/>
        <v>0</v>
      </c>
      <c r="AJ774" s="62" t="e">
        <f t="shared" si="368"/>
        <v>#VALUE!</v>
      </c>
      <c r="AK774" s="62" t="e">
        <f t="shared" si="369"/>
        <v>#N/A</v>
      </c>
      <c r="AL774" s="62" t="e">
        <f t="shared" si="370"/>
        <v>#N/A</v>
      </c>
      <c r="AM774" s="62">
        <f t="shared" si="371"/>
        <v>0</v>
      </c>
      <c r="AN774" s="62">
        <f t="shared" si="372"/>
        <v>0</v>
      </c>
      <c r="AO774" s="62"/>
      <c r="AP774" s="62" t="e">
        <f t="shared" si="373"/>
        <v>#N/A</v>
      </c>
      <c r="AQ774" s="62" t="e">
        <f t="shared" si="374"/>
        <v>#VALUE!</v>
      </c>
      <c r="AR774" s="62" t="str">
        <f t="shared" si="375"/>
        <v/>
      </c>
      <c r="AS774" s="62">
        <f t="shared" si="376"/>
        <v>0</v>
      </c>
      <c r="AT774" s="62">
        <f t="shared" si="377"/>
        <v>0</v>
      </c>
      <c r="AU774" s="62">
        <f t="shared" si="378"/>
        <v>0</v>
      </c>
    </row>
    <row r="775" spans="1:47" x14ac:dyDescent="0.2">
      <c r="A775" s="46">
        <f t="shared" si="352"/>
        <v>0</v>
      </c>
      <c r="B775" s="62" t="e">
        <f t="shared" si="353"/>
        <v>#N/A</v>
      </c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2">
        <f t="shared" si="354"/>
        <v>0</v>
      </c>
      <c r="N775" s="60"/>
      <c r="O775" s="60"/>
      <c r="P775" s="60" t="e">
        <f t="shared" si="355"/>
        <v>#N/A</v>
      </c>
      <c r="Q775" s="178"/>
      <c r="R775" s="60"/>
      <c r="S775" s="60"/>
      <c r="T775" s="60"/>
      <c r="U775" s="46" t="e">
        <f t="shared" si="356"/>
        <v>#N/A</v>
      </c>
      <c r="V775" s="62" t="e">
        <f t="shared" si="357"/>
        <v>#N/A</v>
      </c>
      <c r="W775" s="62" t="e">
        <f t="shared" si="350"/>
        <v>#N/A</v>
      </c>
      <c r="X775" s="62" t="e">
        <f t="shared" si="358"/>
        <v>#N/A</v>
      </c>
      <c r="Y775" s="62" t="e">
        <f t="shared" si="359"/>
        <v>#N/A</v>
      </c>
      <c r="Z775" s="62" t="e">
        <f t="array" ref="Z775">_xlfn.IFS(H775=1,2,H775=3,1)</f>
        <v>#N/A</v>
      </c>
      <c r="AA775" s="62" t="e">
        <f t="shared" si="360"/>
        <v>#N/A</v>
      </c>
      <c r="AB775" s="62" t="e">
        <f t="shared" si="351"/>
        <v>#N/A</v>
      </c>
      <c r="AC775" s="62" t="e">
        <f t="shared" si="361"/>
        <v>#N/A</v>
      </c>
      <c r="AD775" s="62" t="e">
        <f t="shared" si="362"/>
        <v>#N/A</v>
      </c>
      <c r="AE775" s="62" t="e">
        <f t="shared" si="363"/>
        <v>#N/A</v>
      </c>
      <c r="AF775" s="62" t="e">
        <f t="shared" si="364"/>
        <v>#N/A</v>
      </c>
      <c r="AG775" s="62">
        <f t="shared" si="365"/>
        <v>0</v>
      </c>
      <c r="AH775" s="62" t="str">
        <f t="shared" si="366"/>
        <v/>
      </c>
      <c r="AI775" s="62">
        <f t="shared" si="367"/>
        <v>0</v>
      </c>
      <c r="AJ775" s="62" t="e">
        <f t="shared" si="368"/>
        <v>#VALUE!</v>
      </c>
      <c r="AK775" s="62" t="e">
        <f t="shared" si="369"/>
        <v>#N/A</v>
      </c>
      <c r="AL775" s="62" t="e">
        <f t="shared" si="370"/>
        <v>#N/A</v>
      </c>
      <c r="AM775" s="62">
        <f t="shared" si="371"/>
        <v>0</v>
      </c>
      <c r="AN775" s="62">
        <f t="shared" si="372"/>
        <v>0</v>
      </c>
      <c r="AO775" s="62"/>
      <c r="AP775" s="62" t="e">
        <f t="shared" si="373"/>
        <v>#N/A</v>
      </c>
      <c r="AQ775" s="62" t="e">
        <f t="shared" si="374"/>
        <v>#VALUE!</v>
      </c>
      <c r="AR775" s="62" t="str">
        <f t="shared" si="375"/>
        <v/>
      </c>
      <c r="AS775" s="62">
        <f t="shared" si="376"/>
        <v>0</v>
      </c>
      <c r="AT775" s="62">
        <f t="shared" si="377"/>
        <v>0</v>
      </c>
      <c r="AU775" s="62">
        <f t="shared" si="378"/>
        <v>0</v>
      </c>
    </row>
    <row r="776" spans="1:47" x14ac:dyDescent="0.2">
      <c r="A776" s="46">
        <f t="shared" si="352"/>
        <v>0</v>
      </c>
      <c r="B776" s="62" t="e">
        <f t="shared" si="353"/>
        <v>#N/A</v>
      </c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2">
        <f t="shared" si="354"/>
        <v>0</v>
      </c>
      <c r="N776" s="60"/>
      <c r="O776" s="60"/>
      <c r="P776" s="60" t="e">
        <f t="shared" si="355"/>
        <v>#N/A</v>
      </c>
      <c r="Q776" s="178"/>
      <c r="R776" s="60"/>
      <c r="S776" s="60"/>
      <c r="T776" s="60"/>
      <c r="U776" s="46" t="e">
        <f t="shared" si="356"/>
        <v>#N/A</v>
      </c>
      <c r="V776" s="62" t="e">
        <f t="shared" si="357"/>
        <v>#N/A</v>
      </c>
      <c r="W776" s="62" t="e">
        <f t="shared" si="350"/>
        <v>#N/A</v>
      </c>
      <c r="X776" s="62" t="e">
        <f t="shared" si="358"/>
        <v>#N/A</v>
      </c>
      <c r="Y776" s="62" t="e">
        <f t="shared" si="359"/>
        <v>#N/A</v>
      </c>
      <c r="Z776" s="62" t="e">
        <f t="array" ref="Z776">_xlfn.IFS(H776=1,2,H776=3,1)</f>
        <v>#N/A</v>
      </c>
      <c r="AA776" s="62" t="e">
        <f t="shared" si="360"/>
        <v>#N/A</v>
      </c>
      <c r="AB776" s="62" t="e">
        <f t="shared" si="351"/>
        <v>#N/A</v>
      </c>
      <c r="AC776" s="62" t="e">
        <f t="shared" si="361"/>
        <v>#N/A</v>
      </c>
      <c r="AD776" s="62" t="e">
        <f t="shared" si="362"/>
        <v>#N/A</v>
      </c>
      <c r="AE776" s="62" t="e">
        <f t="shared" si="363"/>
        <v>#N/A</v>
      </c>
      <c r="AF776" s="62" t="e">
        <f t="shared" si="364"/>
        <v>#N/A</v>
      </c>
      <c r="AG776" s="62">
        <f t="shared" si="365"/>
        <v>0</v>
      </c>
      <c r="AH776" s="62" t="str">
        <f t="shared" si="366"/>
        <v/>
      </c>
      <c r="AI776" s="62">
        <f t="shared" si="367"/>
        <v>0</v>
      </c>
      <c r="AJ776" s="62" t="e">
        <f t="shared" si="368"/>
        <v>#VALUE!</v>
      </c>
      <c r="AK776" s="62" t="e">
        <f t="shared" si="369"/>
        <v>#N/A</v>
      </c>
      <c r="AL776" s="62" t="e">
        <f t="shared" si="370"/>
        <v>#N/A</v>
      </c>
      <c r="AM776" s="62">
        <f t="shared" si="371"/>
        <v>0</v>
      </c>
      <c r="AN776" s="62">
        <f t="shared" si="372"/>
        <v>0</v>
      </c>
      <c r="AO776" s="62"/>
      <c r="AP776" s="62" t="e">
        <f t="shared" si="373"/>
        <v>#N/A</v>
      </c>
      <c r="AQ776" s="62" t="e">
        <f t="shared" si="374"/>
        <v>#VALUE!</v>
      </c>
      <c r="AR776" s="62" t="str">
        <f t="shared" si="375"/>
        <v/>
      </c>
      <c r="AS776" s="62">
        <f t="shared" si="376"/>
        <v>0</v>
      </c>
      <c r="AT776" s="62">
        <f t="shared" si="377"/>
        <v>0</v>
      </c>
      <c r="AU776" s="62">
        <f t="shared" si="378"/>
        <v>0</v>
      </c>
    </row>
    <row r="777" spans="1:47" x14ac:dyDescent="0.2">
      <c r="A777" s="46">
        <f t="shared" si="352"/>
        <v>0</v>
      </c>
      <c r="B777" s="62" t="e">
        <f t="shared" si="353"/>
        <v>#N/A</v>
      </c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2">
        <f t="shared" si="354"/>
        <v>0</v>
      </c>
      <c r="N777" s="60"/>
      <c r="O777" s="60"/>
      <c r="P777" s="60" t="e">
        <f t="shared" si="355"/>
        <v>#N/A</v>
      </c>
      <c r="Q777" s="178"/>
      <c r="R777" s="60"/>
      <c r="S777" s="60"/>
      <c r="T777" s="60"/>
      <c r="U777" s="46" t="e">
        <f t="shared" si="356"/>
        <v>#N/A</v>
      </c>
      <c r="V777" s="62" t="e">
        <f t="shared" si="357"/>
        <v>#N/A</v>
      </c>
      <c r="W777" s="62" t="e">
        <f t="shared" si="350"/>
        <v>#N/A</v>
      </c>
      <c r="X777" s="62" t="e">
        <f t="shared" si="358"/>
        <v>#N/A</v>
      </c>
      <c r="Y777" s="62" t="e">
        <f t="shared" si="359"/>
        <v>#N/A</v>
      </c>
      <c r="Z777" s="62" t="e">
        <f t="array" ref="Z777">_xlfn.IFS(H777=1,2,H777=3,1)</f>
        <v>#N/A</v>
      </c>
      <c r="AA777" s="62" t="e">
        <f t="shared" si="360"/>
        <v>#N/A</v>
      </c>
      <c r="AB777" s="62" t="e">
        <f t="shared" si="351"/>
        <v>#N/A</v>
      </c>
      <c r="AC777" s="62" t="e">
        <f t="shared" si="361"/>
        <v>#N/A</v>
      </c>
      <c r="AD777" s="62" t="e">
        <f t="shared" si="362"/>
        <v>#N/A</v>
      </c>
      <c r="AE777" s="62" t="e">
        <f t="shared" si="363"/>
        <v>#N/A</v>
      </c>
      <c r="AF777" s="62" t="e">
        <f t="shared" si="364"/>
        <v>#N/A</v>
      </c>
      <c r="AG777" s="62">
        <f t="shared" si="365"/>
        <v>0</v>
      </c>
      <c r="AH777" s="62" t="str">
        <f t="shared" si="366"/>
        <v/>
      </c>
      <c r="AI777" s="62">
        <f t="shared" si="367"/>
        <v>0</v>
      </c>
      <c r="AJ777" s="62" t="e">
        <f t="shared" si="368"/>
        <v>#VALUE!</v>
      </c>
      <c r="AK777" s="62" t="e">
        <f t="shared" si="369"/>
        <v>#N/A</v>
      </c>
      <c r="AL777" s="62" t="e">
        <f t="shared" si="370"/>
        <v>#N/A</v>
      </c>
      <c r="AM777" s="62">
        <f t="shared" si="371"/>
        <v>0</v>
      </c>
      <c r="AN777" s="62">
        <f t="shared" si="372"/>
        <v>0</v>
      </c>
      <c r="AO777" s="62"/>
      <c r="AP777" s="62" t="e">
        <f t="shared" si="373"/>
        <v>#N/A</v>
      </c>
      <c r="AQ777" s="62" t="e">
        <f t="shared" si="374"/>
        <v>#VALUE!</v>
      </c>
      <c r="AR777" s="62" t="str">
        <f t="shared" si="375"/>
        <v/>
      </c>
      <c r="AS777" s="62">
        <f t="shared" si="376"/>
        <v>0</v>
      </c>
      <c r="AT777" s="62">
        <f t="shared" si="377"/>
        <v>0</v>
      </c>
      <c r="AU777" s="62">
        <f t="shared" si="378"/>
        <v>0</v>
      </c>
    </row>
    <row r="778" spans="1:47" x14ac:dyDescent="0.2">
      <c r="A778" s="46">
        <f t="shared" si="352"/>
        <v>0</v>
      </c>
      <c r="B778" s="62" t="e">
        <f t="shared" si="353"/>
        <v>#N/A</v>
      </c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2">
        <f t="shared" si="354"/>
        <v>0</v>
      </c>
      <c r="N778" s="60"/>
      <c r="O778" s="60"/>
      <c r="P778" s="60" t="e">
        <f t="shared" si="355"/>
        <v>#N/A</v>
      </c>
      <c r="Q778" s="178"/>
      <c r="R778" s="60"/>
      <c r="S778" s="60"/>
      <c r="T778" s="60"/>
      <c r="U778" s="46" t="e">
        <f t="shared" si="356"/>
        <v>#N/A</v>
      </c>
      <c r="V778" s="62" t="e">
        <f t="shared" si="357"/>
        <v>#N/A</v>
      </c>
      <c r="W778" s="62" t="e">
        <f t="shared" si="350"/>
        <v>#N/A</v>
      </c>
      <c r="X778" s="62" t="e">
        <f t="shared" si="358"/>
        <v>#N/A</v>
      </c>
      <c r="Y778" s="62" t="e">
        <f t="shared" si="359"/>
        <v>#N/A</v>
      </c>
      <c r="Z778" s="62" t="e">
        <f t="array" ref="Z778">_xlfn.IFS(H778=1,2,H778=3,1)</f>
        <v>#N/A</v>
      </c>
      <c r="AA778" s="62" t="e">
        <f t="shared" si="360"/>
        <v>#N/A</v>
      </c>
      <c r="AB778" s="62" t="e">
        <f t="shared" si="351"/>
        <v>#N/A</v>
      </c>
      <c r="AC778" s="62" t="e">
        <f t="shared" si="361"/>
        <v>#N/A</v>
      </c>
      <c r="AD778" s="62" t="e">
        <f t="shared" si="362"/>
        <v>#N/A</v>
      </c>
      <c r="AE778" s="62" t="e">
        <f t="shared" si="363"/>
        <v>#N/A</v>
      </c>
      <c r="AF778" s="62" t="e">
        <f t="shared" si="364"/>
        <v>#N/A</v>
      </c>
      <c r="AG778" s="62">
        <f t="shared" si="365"/>
        <v>0</v>
      </c>
      <c r="AH778" s="62" t="str">
        <f t="shared" si="366"/>
        <v/>
      </c>
      <c r="AI778" s="62">
        <f t="shared" si="367"/>
        <v>0</v>
      </c>
      <c r="AJ778" s="62" t="e">
        <f t="shared" si="368"/>
        <v>#VALUE!</v>
      </c>
      <c r="AK778" s="62" t="e">
        <f t="shared" si="369"/>
        <v>#N/A</v>
      </c>
      <c r="AL778" s="62" t="e">
        <f t="shared" si="370"/>
        <v>#N/A</v>
      </c>
      <c r="AM778" s="62">
        <f t="shared" si="371"/>
        <v>0</v>
      </c>
      <c r="AN778" s="62">
        <f t="shared" si="372"/>
        <v>0</v>
      </c>
      <c r="AO778" s="62"/>
      <c r="AP778" s="62" t="e">
        <f t="shared" si="373"/>
        <v>#N/A</v>
      </c>
      <c r="AQ778" s="62" t="e">
        <f t="shared" si="374"/>
        <v>#VALUE!</v>
      </c>
      <c r="AR778" s="62" t="str">
        <f t="shared" si="375"/>
        <v/>
      </c>
      <c r="AS778" s="62">
        <f t="shared" si="376"/>
        <v>0</v>
      </c>
      <c r="AT778" s="62">
        <f t="shared" si="377"/>
        <v>0</v>
      </c>
      <c r="AU778" s="62">
        <f t="shared" si="378"/>
        <v>0</v>
      </c>
    </row>
    <row r="779" spans="1:47" x14ac:dyDescent="0.2">
      <c r="A779" s="46">
        <f t="shared" si="352"/>
        <v>0</v>
      </c>
      <c r="B779" s="62" t="e">
        <f t="shared" si="353"/>
        <v>#N/A</v>
      </c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2">
        <f t="shared" si="354"/>
        <v>0</v>
      </c>
      <c r="N779" s="60"/>
      <c r="O779" s="60"/>
      <c r="P779" s="60" t="e">
        <f t="shared" si="355"/>
        <v>#N/A</v>
      </c>
      <c r="Q779" s="178"/>
      <c r="R779" s="60"/>
      <c r="S779" s="60"/>
      <c r="T779" s="60"/>
      <c r="U779" s="46" t="e">
        <f t="shared" si="356"/>
        <v>#N/A</v>
      </c>
      <c r="V779" s="62" t="e">
        <f t="shared" si="357"/>
        <v>#N/A</v>
      </c>
      <c r="W779" s="62" t="e">
        <f t="shared" si="350"/>
        <v>#N/A</v>
      </c>
      <c r="X779" s="62" t="e">
        <f t="shared" si="358"/>
        <v>#N/A</v>
      </c>
      <c r="Y779" s="62" t="e">
        <f t="shared" si="359"/>
        <v>#N/A</v>
      </c>
      <c r="Z779" s="62" t="e">
        <f t="array" ref="Z779">_xlfn.IFS(H779=1,2,H779=3,1)</f>
        <v>#N/A</v>
      </c>
      <c r="AA779" s="62" t="e">
        <f t="shared" si="360"/>
        <v>#N/A</v>
      </c>
      <c r="AB779" s="62" t="e">
        <f t="shared" si="351"/>
        <v>#N/A</v>
      </c>
      <c r="AC779" s="62" t="e">
        <f t="shared" si="361"/>
        <v>#N/A</v>
      </c>
      <c r="AD779" s="62" t="e">
        <f t="shared" si="362"/>
        <v>#N/A</v>
      </c>
      <c r="AE779" s="62" t="e">
        <f t="shared" si="363"/>
        <v>#N/A</v>
      </c>
      <c r="AF779" s="62" t="e">
        <f t="shared" si="364"/>
        <v>#N/A</v>
      </c>
      <c r="AG779" s="62">
        <f t="shared" si="365"/>
        <v>0</v>
      </c>
      <c r="AH779" s="62" t="str">
        <f t="shared" si="366"/>
        <v/>
      </c>
      <c r="AI779" s="62">
        <f t="shared" si="367"/>
        <v>0</v>
      </c>
      <c r="AJ779" s="62" t="e">
        <f t="shared" si="368"/>
        <v>#VALUE!</v>
      </c>
      <c r="AK779" s="62" t="e">
        <f t="shared" si="369"/>
        <v>#N/A</v>
      </c>
      <c r="AL779" s="62" t="e">
        <f t="shared" si="370"/>
        <v>#N/A</v>
      </c>
      <c r="AM779" s="62">
        <f t="shared" si="371"/>
        <v>0</v>
      </c>
      <c r="AN779" s="62">
        <f t="shared" si="372"/>
        <v>0</v>
      </c>
      <c r="AO779" s="62"/>
      <c r="AP779" s="62" t="e">
        <f t="shared" si="373"/>
        <v>#N/A</v>
      </c>
      <c r="AQ779" s="62" t="e">
        <f t="shared" si="374"/>
        <v>#VALUE!</v>
      </c>
      <c r="AR779" s="62" t="str">
        <f t="shared" si="375"/>
        <v/>
      </c>
      <c r="AS779" s="62">
        <f t="shared" si="376"/>
        <v>0</v>
      </c>
      <c r="AT779" s="62">
        <f t="shared" si="377"/>
        <v>0</v>
      </c>
      <c r="AU779" s="62">
        <f t="shared" si="378"/>
        <v>0</v>
      </c>
    </row>
    <row r="780" spans="1:47" x14ac:dyDescent="0.2">
      <c r="A780" s="46">
        <f t="shared" si="352"/>
        <v>0</v>
      </c>
      <c r="B780" s="62" t="e">
        <f t="shared" si="353"/>
        <v>#N/A</v>
      </c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2">
        <f t="shared" si="354"/>
        <v>0</v>
      </c>
      <c r="N780" s="60"/>
      <c r="O780" s="60"/>
      <c r="P780" s="60" t="e">
        <f t="shared" si="355"/>
        <v>#N/A</v>
      </c>
      <c r="Q780" s="178"/>
      <c r="R780" s="60"/>
      <c r="S780" s="60"/>
      <c r="T780" s="60"/>
      <c r="U780" s="46" t="e">
        <f t="shared" si="356"/>
        <v>#N/A</v>
      </c>
      <c r="V780" s="62" t="e">
        <f t="shared" si="357"/>
        <v>#N/A</v>
      </c>
      <c r="W780" s="62" t="e">
        <f t="shared" si="350"/>
        <v>#N/A</v>
      </c>
      <c r="X780" s="62" t="e">
        <f t="shared" si="358"/>
        <v>#N/A</v>
      </c>
      <c r="Y780" s="62" t="e">
        <f t="shared" si="359"/>
        <v>#N/A</v>
      </c>
      <c r="Z780" s="62" t="e">
        <f t="array" ref="Z780">_xlfn.IFS(H780=1,2,H780=3,1)</f>
        <v>#N/A</v>
      </c>
      <c r="AA780" s="62" t="e">
        <f t="shared" si="360"/>
        <v>#N/A</v>
      </c>
      <c r="AB780" s="62" t="e">
        <f t="shared" si="351"/>
        <v>#N/A</v>
      </c>
      <c r="AC780" s="62" t="e">
        <f t="shared" si="361"/>
        <v>#N/A</v>
      </c>
      <c r="AD780" s="62" t="e">
        <f t="shared" si="362"/>
        <v>#N/A</v>
      </c>
      <c r="AE780" s="62" t="e">
        <f t="shared" si="363"/>
        <v>#N/A</v>
      </c>
      <c r="AF780" s="62" t="e">
        <f t="shared" si="364"/>
        <v>#N/A</v>
      </c>
      <c r="AG780" s="62">
        <f t="shared" si="365"/>
        <v>0</v>
      </c>
      <c r="AH780" s="62" t="str">
        <f t="shared" si="366"/>
        <v/>
      </c>
      <c r="AI780" s="62">
        <f t="shared" si="367"/>
        <v>0</v>
      </c>
      <c r="AJ780" s="62" t="e">
        <f t="shared" si="368"/>
        <v>#VALUE!</v>
      </c>
      <c r="AK780" s="62" t="e">
        <f t="shared" si="369"/>
        <v>#N/A</v>
      </c>
      <c r="AL780" s="62" t="e">
        <f t="shared" si="370"/>
        <v>#N/A</v>
      </c>
      <c r="AM780" s="62">
        <f t="shared" si="371"/>
        <v>0</v>
      </c>
      <c r="AN780" s="62">
        <f t="shared" si="372"/>
        <v>0</v>
      </c>
      <c r="AO780" s="62"/>
      <c r="AP780" s="62" t="e">
        <f t="shared" si="373"/>
        <v>#N/A</v>
      </c>
      <c r="AQ780" s="62" t="e">
        <f t="shared" si="374"/>
        <v>#VALUE!</v>
      </c>
      <c r="AR780" s="62" t="str">
        <f t="shared" si="375"/>
        <v/>
      </c>
      <c r="AS780" s="62">
        <f t="shared" si="376"/>
        <v>0</v>
      </c>
      <c r="AT780" s="62">
        <f t="shared" si="377"/>
        <v>0</v>
      </c>
      <c r="AU780" s="62">
        <f t="shared" si="378"/>
        <v>0</v>
      </c>
    </row>
    <row r="781" spans="1:47" x14ac:dyDescent="0.2">
      <c r="A781" s="46">
        <f t="shared" si="352"/>
        <v>0</v>
      </c>
      <c r="B781" s="62" t="e">
        <f t="shared" si="353"/>
        <v>#N/A</v>
      </c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2">
        <f t="shared" si="354"/>
        <v>0</v>
      </c>
      <c r="N781" s="60"/>
      <c r="O781" s="60"/>
      <c r="P781" s="60" t="e">
        <f t="shared" si="355"/>
        <v>#N/A</v>
      </c>
      <c r="Q781" s="178"/>
      <c r="R781" s="60"/>
      <c r="S781" s="60"/>
      <c r="T781" s="60"/>
      <c r="U781" s="46" t="e">
        <f t="shared" si="356"/>
        <v>#N/A</v>
      </c>
      <c r="V781" s="62" t="e">
        <f t="shared" si="357"/>
        <v>#N/A</v>
      </c>
      <c r="W781" s="62" t="e">
        <f t="shared" si="350"/>
        <v>#N/A</v>
      </c>
      <c r="X781" s="62" t="e">
        <f t="shared" si="358"/>
        <v>#N/A</v>
      </c>
      <c r="Y781" s="62" t="e">
        <f t="shared" si="359"/>
        <v>#N/A</v>
      </c>
      <c r="Z781" s="62" t="e">
        <f t="array" ref="Z781">_xlfn.IFS(H781=1,2,H781=3,1)</f>
        <v>#N/A</v>
      </c>
      <c r="AA781" s="62" t="e">
        <f t="shared" si="360"/>
        <v>#N/A</v>
      </c>
      <c r="AB781" s="62" t="e">
        <f t="shared" si="351"/>
        <v>#N/A</v>
      </c>
      <c r="AC781" s="62" t="e">
        <f t="shared" si="361"/>
        <v>#N/A</v>
      </c>
      <c r="AD781" s="62" t="e">
        <f t="shared" si="362"/>
        <v>#N/A</v>
      </c>
      <c r="AE781" s="62" t="e">
        <f t="shared" si="363"/>
        <v>#N/A</v>
      </c>
      <c r="AF781" s="62" t="e">
        <f t="shared" si="364"/>
        <v>#N/A</v>
      </c>
      <c r="AG781" s="62">
        <f t="shared" si="365"/>
        <v>0</v>
      </c>
      <c r="AH781" s="62" t="str">
        <f t="shared" si="366"/>
        <v/>
      </c>
      <c r="AI781" s="62">
        <f t="shared" si="367"/>
        <v>0</v>
      </c>
      <c r="AJ781" s="62" t="e">
        <f t="shared" si="368"/>
        <v>#VALUE!</v>
      </c>
      <c r="AK781" s="62" t="e">
        <f t="shared" si="369"/>
        <v>#N/A</v>
      </c>
      <c r="AL781" s="62" t="e">
        <f t="shared" si="370"/>
        <v>#N/A</v>
      </c>
      <c r="AM781" s="62">
        <f t="shared" si="371"/>
        <v>0</v>
      </c>
      <c r="AN781" s="62">
        <f t="shared" si="372"/>
        <v>0</v>
      </c>
      <c r="AO781" s="62"/>
      <c r="AP781" s="62" t="e">
        <f t="shared" si="373"/>
        <v>#N/A</v>
      </c>
      <c r="AQ781" s="62" t="e">
        <f t="shared" si="374"/>
        <v>#VALUE!</v>
      </c>
      <c r="AR781" s="62" t="str">
        <f t="shared" si="375"/>
        <v/>
      </c>
      <c r="AS781" s="62">
        <f t="shared" si="376"/>
        <v>0</v>
      </c>
      <c r="AT781" s="62">
        <f t="shared" si="377"/>
        <v>0</v>
      </c>
      <c r="AU781" s="62">
        <f t="shared" si="378"/>
        <v>0</v>
      </c>
    </row>
    <row r="782" spans="1:47" x14ac:dyDescent="0.2">
      <c r="A782" s="46">
        <f t="shared" si="352"/>
        <v>0</v>
      </c>
      <c r="B782" s="62" t="e">
        <f t="shared" si="353"/>
        <v>#N/A</v>
      </c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2">
        <f t="shared" si="354"/>
        <v>0</v>
      </c>
      <c r="N782" s="60"/>
      <c r="O782" s="60"/>
      <c r="P782" s="60" t="e">
        <f t="shared" si="355"/>
        <v>#N/A</v>
      </c>
      <c r="Q782" s="178"/>
      <c r="R782" s="60"/>
      <c r="S782" s="60"/>
      <c r="T782" s="60"/>
      <c r="U782" s="46" t="e">
        <f t="shared" si="356"/>
        <v>#N/A</v>
      </c>
      <c r="V782" s="62" t="e">
        <f t="shared" si="357"/>
        <v>#N/A</v>
      </c>
      <c r="W782" s="62" t="e">
        <f t="shared" si="350"/>
        <v>#N/A</v>
      </c>
      <c r="X782" s="62" t="e">
        <f t="shared" si="358"/>
        <v>#N/A</v>
      </c>
      <c r="Y782" s="62" t="e">
        <f t="shared" si="359"/>
        <v>#N/A</v>
      </c>
      <c r="Z782" s="62" t="e">
        <f t="array" ref="Z782">_xlfn.IFS(H782=1,2,H782=3,1)</f>
        <v>#N/A</v>
      </c>
      <c r="AA782" s="62" t="e">
        <f t="shared" si="360"/>
        <v>#N/A</v>
      </c>
      <c r="AB782" s="62" t="e">
        <f t="shared" si="351"/>
        <v>#N/A</v>
      </c>
      <c r="AC782" s="62" t="e">
        <f t="shared" si="361"/>
        <v>#N/A</v>
      </c>
      <c r="AD782" s="62" t="e">
        <f t="shared" si="362"/>
        <v>#N/A</v>
      </c>
      <c r="AE782" s="62" t="e">
        <f t="shared" si="363"/>
        <v>#N/A</v>
      </c>
      <c r="AF782" s="62" t="e">
        <f t="shared" si="364"/>
        <v>#N/A</v>
      </c>
      <c r="AG782" s="62">
        <f t="shared" si="365"/>
        <v>0</v>
      </c>
      <c r="AH782" s="62" t="str">
        <f t="shared" si="366"/>
        <v/>
      </c>
      <c r="AI782" s="62">
        <f t="shared" si="367"/>
        <v>0</v>
      </c>
      <c r="AJ782" s="62" t="e">
        <f t="shared" si="368"/>
        <v>#VALUE!</v>
      </c>
      <c r="AK782" s="62" t="e">
        <f t="shared" si="369"/>
        <v>#N/A</v>
      </c>
      <c r="AL782" s="62" t="e">
        <f t="shared" si="370"/>
        <v>#N/A</v>
      </c>
      <c r="AM782" s="62">
        <f t="shared" si="371"/>
        <v>0</v>
      </c>
      <c r="AN782" s="62">
        <f t="shared" si="372"/>
        <v>0</v>
      </c>
      <c r="AO782" s="62"/>
      <c r="AP782" s="62" t="e">
        <f t="shared" si="373"/>
        <v>#N/A</v>
      </c>
      <c r="AQ782" s="62" t="e">
        <f t="shared" si="374"/>
        <v>#VALUE!</v>
      </c>
      <c r="AR782" s="62" t="str">
        <f t="shared" si="375"/>
        <v/>
      </c>
      <c r="AS782" s="62">
        <f t="shared" si="376"/>
        <v>0</v>
      </c>
      <c r="AT782" s="62">
        <f t="shared" si="377"/>
        <v>0</v>
      </c>
      <c r="AU782" s="62">
        <f t="shared" si="378"/>
        <v>0</v>
      </c>
    </row>
    <row r="783" spans="1:47" x14ac:dyDescent="0.2">
      <c r="A783" s="46">
        <f t="shared" si="352"/>
        <v>0</v>
      </c>
      <c r="B783" s="62" t="e">
        <f t="shared" si="353"/>
        <v>#N/A</v>
      </c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2">
        <f t="shared" si="354"/>
        <v>0</v>
      </c>
      <c r="N783" s="60"/>
      <c r="O783" s="60"/>
      <c r="P783" s="60" t="e">
        <f t="shared" si="355"/>
        <v>#N/A</v>
      </c>
      <c r="Q783" s="178"/>
      <c r="R783" s="60"/>
      <c r="S783" s="60"/>
      <c r="T783" s="60"/>
      <c r="U783" s="46" t="e">
        <f t="shared" si="356"/>
        <v>#N/A</v>
      </c>
      <c r="V783" s="62" t="e">
        <f t="shared" si="357"/>
        <v>#N/A</v>
      </c>
      <c r="W783" s="62" t="e">
        <f t="shared" si="350"/>
        <v>#N/A</v>
      </c>
      <c r="X783" s="62" t="e">
        <f t="shared" si="358"/>
        <v>#N/A</v>
      </c>
      <c r="Y783" s="62" t="e">
        <f t="shared" si="359"/>
        <v>#N/A</v>
      </c>
      <c r="Z783" s="62" t="e">
        <f t="array" ref="Z783">_xlfn.IFS(H783=1,2,H783=3,1)</f>
        <v>#N/A</v>
      </c>
      <c r="AA783" s="62" t="e">
        <f t="shared" si="360"/>
        <v>#N/A</v>
      </c>
      <c r="AB783" s="62" t="e">
        <f t="shared" si="351"/>
        <v>#N/A</v>
      </c>
      <c r="AC783" s="62" t="e">
        <f t="shared" si="361"/>
        <v>#N/A</v>
      </c>
      <c r="AD783" s="62" t="e">
        <f t="shared" si="362"/>
        <v>#N/A</v>
      </c>
      <c r="AE783" s="62" t="e">
        <f t="shared" si="363"/>
        <v>#N/A</v>
      </c>
      <c r="AF783" s="62" t="e">
        <f t="shared" si="364"/>
        <v>#N/A</v>
      </c>
      <c r="AG783" s="62">
        <f t="shared" si="365"/>
        <v>0</v>
      </c>
      <c r="AH783" s="62" t="str">
        <f t="shared" si="366"/>
        <v/>
      </c>
      <c r="AI783" s="62">
        <f t="shared" si="367"/>
        <v>0</v>
      </c>
      <c r="AJ783" s="62" t="e">
        <f t="shared" si="368"/>
        <v>#VALUE!</v>
      </c>
      <c r="AK783" s="62" t="e">
        <f t="shared" si="369"/>
        <v>#N/A</v>
      </c>
      <c r="AL783" s="62" t="e">
        <f t="shared" si="370"/>
        <v>#N/A</v>
      </c>
      <c r="AM783" s="62">
        <f t="shared" si="371"/>
        <v>0</v>
      </c>
      <c r="AN783" s="62">
        <f t="shared" si="372"/>
        <v>0</v>
      </c>
      <c r="AO783" s="62"/>
      <c r="AP783" s="62" t="e">
        <f t="shared" si="373"/>
        <v>#N/A</v>
      </c>
      <c r="AQ783" s="62" t="e">
        <f t="shared" si="374"/>
        <v>#VALUE!</v>
      </c>
      <c r="AR783" s="62" t="str">
        <f t="shared" si="375"/>
        <v/>
      </c>
      <c r="AS783" s="62">
        <f t="shared" si="376"/>
        <v>0</v>
      </c>
      <c r="AT783" s="62">
        <f t="shared" si="377"/>
        <v>0</v>
      </c>
      <c r="AU783" s="62">
        <f t="shared" si="378"/>
        <v>0</v>
      </c>
    </row>
    <row r="784" spans="1:47" x14ac:dyDescent="0.2">
      <c r="A784" s="46">
        <f t="shared" si="352"/>
        <v>0</v>
      </c>
      <c r="B784" s="62" t="e">
        <f t="shared" si="353"/>
        <v>#N/A</v>
      </c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2">
        <f t="shared" si="354"/>
        <v>0</v>
      </c>
      <c r="N784" s="60"/>
      <c r="O784" s="60"/>
      <c r="P784" s="60" t="e">
        <f t="shared" si="355"/>
        <v>#N/A</v>
      </c>
      <c r="Q784" s="178"/>
      <c r="R784" s="60"/>
      <c r="S784" s="60"/>
      <c r="T784" s="60"/>
      <c r="U784" s="46" t="e">
        <f t="shared" si="356"/>
        <v>#N/A</v>
      </c>
      <c r="V784" s="62" t="e">
        <f t="shared" si="357"/>
        <v>#N/A</v>
      </c>
      <c r="W784" s="62" t="e">
        <f t="shared" si="350"/>
        <v>#N/A</v>
      </c>
      <c r="X784" s="62" t="e">
        <f t="shared" si="358"/>
        <v>#N/A</v>
      </c>
      <c r="Y784" s="62" t="e">
        <f t="shared" si="359"/>
        <v>#N/A</v>
      </c>
      <c r="Z784" s="62" t="e">
        <f t="array" ref="Z784">_xlfn.IFS(H784=1,2,H784=3,1)</f>
        <v>#N/A</v>
      </c>
      <c r="AA784" s="62" t="e">
        <f t="shared" si="360"/>
        <v>#N/A</v>
      </c>
      <c r="AB784" s="62" t="e">
        <f t="shared" si="351"/>
        <v>#N/A</v>
      </c>
      <c r="AC784" s="62" t="e">
        <f t="shared" si="361"/>
        <v>#N/A</v>
      </c>
      <c r="AD784" s="62" t="e">
        <f t="shared" si="362"/>
        <v>#N/A</v>
      </c>
      <c r="AE784" s="62" t="e">
        <f t="shared" si="363"/>
        <v>#N/A</v>
      </c>
      <c r="AF784" s="62" t="e">
        <f t="shared" si="364"/>
        <v>#N/A</v>
      </c>
      <c r="AG784" s="62">
        <f t="shared" si="365"/>
        <v>0</v>
      </c>
      <c r="AH784" s="62" t="str">
        <f t="shared" si="366"/>
        <v/>
      </c>
      <c r="AI784" s="62">
        <f t="shared" si="367"/>
        <v>0</v>
      </c>
      <c r="AJ784" s="62" t="e">
        <f t="shared" si="368"/>
        <v>#VALUE!</v>
      </c>
      <c r="AK784" s="62" t="e">
        <f t="shared" si="369"/>
        <v>#N/A</v>
      </c>
      <c r="AL784" s="62" t="e">
        <f t="shared" si="370"/>
        <v>#N/A</v>
      </c>
      <c r="AM784" s="62">
        <f t="shared" si="371"/>
        <v>0</v>
      </c>
      <c r="AN784" s="62">
        <f t="shared" si="372"/>
        <v>0</v>
      </c>
      <c r="AO784" s="62"/>
      <c r="AP784" s="62" t="e">
        <f t="shared" si="373"/>
        <v>#N/A</v>
      </c>
      <c r="AQ784" s="62" t="e">
        <f t="shared" si="374"/>
        <v>#VALUE!</v>
      </c>
      <c r="AR784" s="62" t="str">
        <f t="shared" si="375"/>
        <v/>
      </c>
      <c r="AS784" s="62">
        <f t="shared" si="376"/>
        <v>0</v>
      </c>
      <c r="AT784" s="62">
        <f t="shared" si="377"/>
        <v>0</v>
      </c>
      <c r="AU784" s="62">
        <f t="shared" si="378"/>
        <v>0</v>
      </c>
    </row>
    <row r="785" spans="1:47" x14ac:dyDescent="0.2">
      <c r="A785" s="46">
        <f t="shared" si="352"/>
        <v>0</v>
      </c>
      <c r="B785" s="62" t="e">
        <f t="shared" si="353"/>
        <v>#N/A</v>
      </c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2">
        <f t="shared" si="354"/>
        <v>0</v>
      </c>
      <c r="N785" s="60"/>
      <c r="O785" s="60"/>
      <c r="P785" s="60" t="e">
        <f t="shared" si="355"/>
        <v>#N/A</v>
      </c>
      <c r="Q785" s="178"/>
      <c r="R785" s="60"/>
      <c r="S785" s="60"/>
      <c r="T785" s="60"/>
      <c r="U785" s="46" t="e">
        <f t="shared" si="356"/>
        <v>#N/A</v>
      </c>
      <c r="V785" s="62" t="e">
        <f t="shared" si="357"/>
        <v>#N/A</v>
      </c>
      <c r="W785" s="62" t="e">
        <f t="shared" si="350"/>
        <v>#N/A</v>
      </c>
      <c r="X785" s="62" t="e">
        <f t="shared" si="358"/>
        <v>#N/A</v>
      </c>
      <c r="Y785" s="62" t="e">
        <f t="shared" si="359"/>
        <v>#N/A</v>
      </c>
      <c r="Z785" s="62" t="e">
        <f t="array" ref="Z785">_xlfn.IFS(H785=1,2,H785=3,1)</f>
        <v>#N/A</v>
      </c>
      <c r="AA785" s="62" t="e">
        <f t="shared" si="360"/>
        <v>#N/A</v>
      </c>
      <c r="AB785" s="62" t="e">
        <f t="shared" si="351"/>
        <v>#N/A</v>
      </c>
      <c r="AC785" s="62" t="e">
        <f t="shared" si="361"/>
        <v>#N/A</v>
      </c>
      <c r="AD785" s="62" t="e">
        <f t="shared" si="362"/>
        <v>#N/A</v>
      </c>
      <c r="AE785" s="62" t="e">
        <f t="shared" si="363"/>
        <v>#N/A</v>
      </c>
      <c r="AF785" s="62" t="e">
        <f t="shared" si="364"/>
        <v>#N/A</v>
      </c>
      <c r="AG785" s="62">
        <f t="shared" si="365"/>
        <v>0</v>
      </c>
      <c r="AH785" s="62" t="str">
        <f t="shared" si="366"/>
        <v/>
      </c>
      <c r="AI785" s="62">
        <f t="shared" si="367"/>
        <v>0</v>
      </c>
      <c r="AJ785" s="62" t="e">
        <f t="shared" si="368"/>
        <v>#VALUE!</v>
      </c>
      <c r="AK785" s="62" t="e">
        <f t="shared" si="369"/>
        <v>#N/A</v>
      </c>
      <c r="AL785" s="62" t="e">
        <f t="shared" si="370"/>
        <v>#N/A</v>
      </c>
      <c r="AM785" s="62">
        <f t="shared" si="371"/>
        <v>0</v>
      </c>
      <c r="AN785" s="62">
        <f t="shared" si="372"/>
        <v>0</v>
      </c>
      <c r="AO785" s="62"/>
      <c r="AP785" s="62" t="e">
        <f t="shared" si="373"/>
        <v>#N/A</v>
      </c>
      <c r="AQ785" s="62" t="e">
        <f t="shared" si="374"/>
        <v>#VALUE!</v>
      </c>
      <c r="AR785" s="62" t="str">
        <f t="shared" si="375"/>
        <v/>
      </c>
      <c r="AS785" s="62">
        <f t="shared" si="376"/>
        <v>0</v>
      </c>
      <c r="AT785" s="62">
        <f t="shared" si="377"/>
        <v>0</v>
      </c>
      <c r="AU785" s="62">
        <f t="shared" si="378"/>
        <v>0</v>
      </c>
    </row>
    <row r="786" spans="1:47" x14ac:dyDescent="0.2">
      <c r="A786" s="46">
        <f t="shared" si="352"/>
        <v>0</v>
      </c>
      <c r="B786" s="62" t="e">
        <f t="shared" si="353"/>
        <v>#N/A</v>
      </c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2">
        <f t="shared" si="354"/>
        <v>0</v>
      </c>
      <c r="N786" s="60"/>
      <c r="O786" s="60"/>
      <c r="P786" s="60" t="e">
        <f t="shared" si="355"/>
        <v>#N/A</v>
      </c>
      <c r="Q786" s="178"/>
      <c r="R786" s="60"/>
      <c r="S786" s="60"/>
      <c r="T786" s="60"/>
      <c r="U786" s="46" t="e">
        <f t="shared" si="356"/>
        <v>#N/A</v>
      </c>
      <c r="V786" s="62" t="e">
        <f t="shared" si="357"/>
        <v>#N/A</v>
      </c>
      <c r="W786" s="62" t="e">
        <f t="shared" si="350"/>
        <v>#N/A</v>
      </c>
      <c r="X786" s="62" t="e">
        <f t="shared" si="358"/>
        <v>#N/A</v>
      </c>
      <c r="Y786" s="62" t="e">
        <f t="shared" si="359"/>
        <v>#N/A</v>
      </c>
      <c r="Z786" s="62" t="e">
        <f t="array" ref="Z786">_xlfn.IFS(H786=1,2,H786=3,1)</f>
        <v>#N/A</v>
      </c>
      <c r="AA786" s="62" t="e">
        <f t="shared" si="360"/>
        <v>#N/A</v>
      </c>
      <c r="AB786" s="62" t="e">
        <f t="shared" si="351"/>
        <v>#N/A</v>
      </c>
      <c r="AC786" s="62" t="e">
        <f t="shared" si="361"/>
        <v>#N/A</v>
      </c>
      <c r="AD786" s="62" t="e">
        <f t="shared" si="362"/>
        <v>#N/A</v>
      </c>
      <c r="AE786" s="62" t="e">
        <f t="shared" si="363"/>
        <v>#N/A</v>
      </c>
      <c r="AF786" s="62" t="e">
        <f t="shared" si="364"/>
        <v>#N/A</v>
      </c>
      <c r="AG786" s="62">
        <f t="shared" si="365"/>
        <v>0</v>
      </c>
      <c r="AH786" s="62" t="str">
        <f t="shared" si="366"/>
        <v/>
      </c>
      <c r="AI786" s="62">
        <f t="shared" si="367"/>
        <v>0</v>
      </c>
      <c r="AJ786" s="62" t="e">
        <f t="shared" si="368"/>
        <v>#VALUE!</v>
      </c>
      <c r="AK786" s="62" t="e">
        <f t="shared" si="369"/>
        <v>#N/A</v>
      </c>
      <c r="AL786" s="62" t="e">
        <f t="shared" si="370"/>
        <v>#N/A</v>
      </c>
      <c r="AM786" s="62">
        <f t="shared" si="371"/>
        <v>0</v>
      </c>
      <c r="AN786" s="62">
        <f t="shared" si="372"/>
        <v>0</v>
      </c>
      <c r="AO786" s="62"/>
      <c r="AP786" s="62" t="e">
        <f t="shared" si="373"/>
        <v>#N/A</v>
      </c>
      <c r="AQ786" s="62" t="e">
        <f t="shared" si="374"/>
        <v>#VALUE!</v>
      </c>
      <c r="AR786" s="62" t="str">
        <f t="shared" si="375"/>
        <v/>
      </c>
      <c r="AS786" s="62">
        <f t="shared" si="376"/>
        <v>0</v>
      </c>
      <c r="AT786" s="62">
        <f t="shared" si="377"/>
        <v>0</v>
      </c>
      <c r="AU786" s="62">
        <f t="shared" si="378"/>
        <v>0</v>
      </c>
    </row>
    <row r="787" spans="1:47" x14ac:dyDescent="0.2">
      <c r="A787" s="46">
        <f t="shared" si="352"/>
        <v>0</v>
      </c>
      <c r="B787" s="62" t="e">
        <f t="shared" si="353"/>
        <v>#N/A</v>
      </c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2">
        <f t="shared" si="354"/>
        <v>0</v>
      </c>
      <c r="N787" s="60"/>
      <c r="O787" s="60"/>
      <c r="P787" s="60" t="e">
        <f t="shared" si="355"/>
        <v>#N/A</v>
      </c>
      <c r="Q787" s="178"/>
      <c r="R787" s="60"/>
      <c r="S787" s="60"/>
      <c r="T787" s="60"/>
      <c r="U787" s="46" t="e">
        <f t="shared" si="356"/>
        <v>#N/A</v>
      </c>
      <c r="V787" s="62" t="e">
        <f t="shared" si="357"/>
        <v>#N/A</v>
      </c>
      <c r="W787" s="62" t="e">
        <f t="shared" si="350"/>
        <v>#N/A</v>
      </c>
      <c r="X787" s="62" t="e">
        <f t="shared" si="358"/>
        <v>#N/A</v>
      </c>
      <c r="Y787" s="62" t="e">
        <f t="shared" si="359"/>
        <v>#N/A</v>
      </c>
      <c r="Z787" s="62" t="e">
        <f t="array" ref="Z787">_xlfn.IFS(H787=1,2,H787=3,1)</f>
        <v>#N/A</v>
      </c>
      <c r="AA787" s="62" t="e">
        <f t="shared" si="360"/>
        <v>#N/A</v>
      </c>
      <c r="AB787" s="62" t="e">
        <f t="shared" si="351"/>
        <v>#N/A</v>
      </c>
      <c r="AC787" s="62" t="e">
        <f t="shared" si="361"/>
        <v>#N/A</v>
      </c>
      <c r="AD787" s="62" t="e">
        <f t="shared" si="362"/>
        <v>#N/A</v>
      </c>
      <c r="AE787" s="62" t="e">
        <f t="shared" si="363"/>
        <v>#N/A</v>
      </c>
      <c r="AF787" s="62" t="e">
        <f t="shared" si="364"/>
        <v>#N/A</v>
      </c>
      <c r="AG787" s="62">
        <f t="shared" si="365"/>
        <v>0</v>
      </c>
      <c r="AH787" s="62" t="str">
        <f t="shared" si="366"/>
        <v/>
      </c>
      <c r="AI787" s="62">
        <f t="shared" si="367"/>
        <v>0</v>
      </c>
      <c r="AJ787" s="62" t="e">
        <f t="shared" si="368"/>
        <v>#VALUE!</v>
      </c>
      <c r="AK787" s="62" t="e">
        <f t="shared" si="369"/>
        <v>#N/A</v>
      </c>
      <c r="AL787" s="62" t="e">
        <f t="shared" si="370"/>
        <v>#N/A</v>
      </c>
      <c r="AM787" s="62">
        <f t="shared" si="371"/>
        <v>0</v>
      </c>
      <c r="AN787" s="62">
        <f t="shared" si="372"/>
        <v>0</v>
      </c>
      <c r="AO787" s="62"/>
      <c r="AP787" s="62" t="e">
        <f t="shared" si="373"/>
        <v>#N/A</v>
      </c>
      <c r="AQ787" s="62" t="e">
        <f t="shared" si="374"/>
        <v>#VALUE!</v>
      </c>
      <c r="AR787" s="62" t="str">
        <f t="shared" si="375"/>
        <v/>
      </c>
      <c r="AS787" s="62">
        <f t="shared" si="376"/>
        <v>0</v>
      </c>
      <c r="AT787" s="62">
        <f t="shared" si="377"/>
        <v>0</v>
      </c>
      <c r="AU787" s="62">
        <f t="shared" si="378"/>
        <v>0</v>
      </c>
    </row>
    <row r="788" spans="1:47" x14ac:dyDescent="0.2">
      <c r="A788" s="46">
        <f t="shared" si="352"/>
        <v>0</v>
      </c>
      <c r="B788" s="62" t="e">
        <f t="shared" si="353"/>
        <v>#N/A</v>
      </c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2">
        <f t="shared" si="354"/>
        <v>0</v>
      </c>
      <c r="N788" s="60"/>
      <c r="O788" s="60"/>
      <c r="P788" s="60" t="e">
        <f t="shared" si="355"/>
        <v>#N/A</v>
      </c>
      <c r="Q788" s="178"/>
      <c r="R788" s="60"/>
      <c r="S788" s="60"/>
      <c r="T788" s="60"/>
      <c r="U788" s="46" t="e">
        <f t="shared" si="356"/>
        <v>#N/A</v>
      </c>
      <c r="V788" s="62" t="e">
        <f t="shared" si="357"/>
        <v>#N/A</v>
      </c>
      <c r="W788" s="62" t="e">
        <f t="shared" si="350"/>
        <v>#N/A</v>
      </c>
      <c r="X788" s="62" t="e">
        <f t="shared" si="358"/>
        <v>#N/A</v>
      </c>
      <c r="Y788" s="62" t="e">
        <f t="shared" si="359"/>
        <v>#N/A</v>
      </c>
      <c r="Z788" s="62" t="e">
        <f t="array" ref="Z788">_xlfn.IFS(H788=1,2,H788=3,1)</f>
        <v>#N/A</v>
      </c>
      <c r="AA788" s="62" t="e">
        <f t="shared" si="360"/>
        <v>#N/A</v>
      </c>
      <c r="AB788" s="62" t="e">
        <f t="shared" si="351"/>
        <v>#N/A</v>
      </c>
      <c r="AC788" s="62" t="e">
        <f t="shared" si="361"/>
        <v>#N/A</v>
      </c>
      <c r="AD788" s="62" t="e">
        <f t="shared" si="362"/>
        <v>#N/A</v>
      </c>
      <c r="AE788" s="62" t="e">
        <f t="shared" si="363"/>
        <v>#N/A</v>
      </c>
      <c r="AF788" s="62" t="e">
        <f t="shared" si="364"/>
        <v>#N/A</v>
      </c>
      <c r="AG788" s="62">
        <f t="shared" si="365"/>
        <v>0</v>
      </c>
      <c r="AH788" s="62" t="str">
        <f t="shared" si="366"/>
        <v/>
      </c>
      <c r="AI788" s="62">
        <f t="shared" si="367"/>
        <v>0</v>
      </c>
      <c r="AJ788" s="62" t="e">
        <f t="shared" si="368"/>
        <v>#VALUE!</v>
      </c>
      <c r="AK788" s="62" t="e">
        <f t="shared" si="369"/>
        <v>#N/A</v>
      </c>
      <c r="AL788" s="62" t="e">
        <f t="shared" si="370"/>
        <v>#N/A</v>
      </c>
      <c r="AM788" s="62">
        <f t="shared" si="371"/>
        <v>0</v>
      </c>
      <c r="AN788" s="62">
        <f t="shared" si="372"/>
        <v>0</v>
      </c>
      <c r="AO788" s="62"/>
      <c r="AP788" s="62" t="e">
        <f t="shared" si="373"/>
        <v>#N/A</v>
      </c>
      <c r="AQ788" s="62" t="e">
        <f t="shared" si="374"/>
        <v>#VALUE!</v>
      </c>
      <c r="AR788" s="62" t="str">
        <f t="shared" si="375"/>
        <v/>
      </c>
      <c r="AS788" s="62">
        <f t="shared" si="376"/>
        <v>0</v>
      </c>
      <c r="AT788" s="62">
        <f t="shared" si="377"/>
        <v>0</v>
      </c>
      <c r="AU788" s="62">
        <f t="shared" si="378"/>
        <v>0</v>
      </c>
    </row>
    <row r="789" spans="1:47" x14ac:dyDescent="0.2">
      <c r="A789" s="46">
        <f t="shared" si="352"/>
        <v>0</v>
      </c>
      <c r="B789" s="62" t="e">
        <f t="shared" si="353"/>
        <v>#N/A</v>
      </c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2">
        <f t="shared" si="354"/>
        <v>0</v>
      </c>
      <c r="N789" s="60"/>
      <c r="O789" s="60"/>
      <c r="P789" s="60" t="e">
        <f t="shared" si="355"/>
        <v>#N/A</v>
      </c>
      <c r="Q789" s="178"/>
      <c r="R789" s="60"/>
      <c r="S789" s="60"/>
      <c r="T789" s="60"/>
      <c r="U789" s="46" t="e">
        <f t="shared" si="356"/>
        <v>#N/A</v>
      </c>
      <c r="V789" s="62" t="e">
        <f t="shared" si="357"/>
        <v>#N/A</v>
      </c>
      <c r="W789" s="62" t="e">
        <f t="shared" si="350"/>
        <v>#N/A</v>
      </c>
      <c r="X789" s="62" t="e">
        <f t="shared" si="358"/>
        <v>#N/A</v>
      </c>
      <c r="Y789" s="62" t="e">
        <f t="shared" si="359"/>
        <v>#N/A</v>
      </c>
      <c r="Z789" s="62" t="e">
        <f t="array" ref="Z789">_xlfn.IFS(H789=1,2,H789=3,1)</f>
        <v>#N/A</v>
      </c>
      <c r="AA789" s="62" t="e">
        <f t="shared" si="360"/>
        <v>#N/A</v>
      </c>
      <c r="AB789" s="62" t="e">
        <f t="shared" si="351"/>
        <v>#N/A</v>
      </c>
      <c r="AC789" s="62" t="e">
        <f t="shared" si="361"/>
        <v>#N/A</v>
      </c>
      <c r="AD789" s="62" t="e">
        <f t="shared" si="362"/>
        <v>#N/A</v>
      </c>
      <c r="AE789" s="62" t="e">
        <f t="shared" si="363"/>
        <v>#N/A</v>
      </c>
      <c r="AF789" s="62" t="e">
        <f t="shared" si="364"/>
        <v>#N/A</v>
      </c>
      <c r="AG789" s="62">
        <f t="shared" si="365"/>
        <v>0</v>
      </c>
      <c r="AH789" s="62" t="str">
        <f t="shared" si="366"/>
        <v/>
      </c>
      <c r="AI789" s="62">
        <f t="shared" si="367"/>
        <v>0</v>
      </c>
      <c r="AJ789" s="62" t="e">
        <f t="shared" si="368"/>
        <v>#VALUE!</v>
      </c>
      <c r="AK789" s="62" t="e">
        <f t="shared" si="369"/>
        <v>#N/A</v>
      </c>
      <c r="AL789" s="62" t="e">
        <f t="shared" si="370"/>
        <v>#N/A</v>
      </c>
      <c r="AM789" s="62">
        <f t="shared" si="371"/>
        <v>0</v>
      </c>
      <c r="AN789" s="62">
        <f t="shared" si="372"/>
        <v>0</v>
      </c>
      <c r="AO789" s="62"/>
      <c r="AP789" s="62" t="e">
        <f t="shared" si="373"/>
        <v>#N/A</v>
      </c>
      <c r="AQ789" s="62" t="e">
        <f t="shared" si="374"/>
        <v>#VALUE!</v>
      </c>
      <c r="AR789" s="62" t="str">
        <f t="shared" si="375"/>
        <v/>
      </c>
      <c r="AS789" s="62">
        <f t="shared" si="376"/>
        <v>0</v>
      </c>
      <c r="AT789" s="62">
        <f t="shared" si="377"/>
        <v>0</v>
      </c>
      <c r="AU789" s="62">
        <f t="shared" si="378"/>
        <v>0</v>
      </c>
    </row>
    <row r="790" spans="1:47" x14ac:dyDescent="0.2">
      <c r="A790" s="46">
        <f t="shared" si="352"/>
        <v>0</v>
      </c>
      <c r="B790" s="62" t="e">
        <f t="shared" si="353"/>
        <v>#N/A</v>
      </c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2">
        <f t="shared" si="354"/>
        <v>0</v>
      </c>
      <c r="N790" s="60"/>
      <c r="O790" s="60"/>
      <c r="P790" s="60" t="e">
        <f t="shared" si="355"/>
        <v>#N/A</v>
      </c>
      <c r="Q790" s="178"/>
      <c r="R790" s="60"/>
      <c r="S790" s="60"/>
      <c r="T790" s="60"/>
      <c r="U790" s="46" t="e">
        <f t="shared" si="356"/>
        <v>#N/A</v>
      </c>
      <c r="V790" s="62" t="e">
        <f t="shared" si="357"/>
        <v>#N/A</v>
      </c>
      <c r="W790" s="62" t="e">
        <f t="shared" ref="W790:W853" si="379">IF(R790=0,VLOOKUP(V790,Кабель_номиналы,2,TRUE),R790)</f>
        <v>#N/A</v>
      </c>
      <c r="X790" s="62" t="e">
        <f t="shared" si="358"/>
        <v>#N/A</v>
      </c>
      <c r="Y790" s="62" t="e">
        <f t="shared" si="359"/>
        <v>#N/A</v>
      </c>
      <c r="Z790" s="62" t="e">
        <f t="array" ref="Z790">_xlfn.IFS(H790=1,2,H790=3,1)</f>
        <v>#N/A</v>
      </c>
      <c r="AA790" s="62" t="e">
        <f t="shared" si="360"/>
        <v>#N/A</v>
      </c>
      <c r="AB790" s="62" t="e">
        <f t="shared" si="351"/>
        <v>#N/A</v>
      </c>
      <c r="AC790" s="62" t="e">
        <f t="shared" si="361"/>
        <v>#N/A</v>
      </c>
      <c r="AD790" s="62" t="e">
        <f t="shared" si="362"/>
        <v>#N/A</v>
      </c>
      <c r="AE790" s="62" t="e">
        <f t="shared" si="363"/>
        <v>#N/A</v>
      </c>
      <c r="AF790" s="62" t="e">
        <f t="shared" si="364"/>
        <v>#N/A</v>
      </c>
      <c r="AG790" s="62">
        <f t="shared" si="365"/>
        <v>0</v>
      </c>
      <c r="AH790" s="62" t="str">
        <f t="shared" si="366"/>
        <v/>
      </c>
      <c r="AI790" s="62">
        <f t="shared" si="367"/>
        <v>0</v>
      </c>
      <c r="AJ790" s="62" t="e">
        <f t="shared" si="368"/>
        <v>#VALUE!</v>
      </c>
      <c r="AK790" s="62" t="e">
        <f t="shared" si="369"/>
        <v>#N/A</v>
      </c>
      <c r="AL790" s="62" t="e">
        <f t="shared" si="370"/>
        <v>#N/A</v>
      </c>
      <c r="AM790" s="62">
        <f t="shared" si="371"/>
        <v>0</v>
      </c>
      <c r="AN790" s="62">
        <f t="shared" si="372"/>
        <v>0</v>
      </c>
      <c r="AO790" s="62"/>
      <c r="AP790" s="62" t="e">
        <f t="shared" si="373"/>
        <v>#N/A</v>
      </c>
      <c r="AQ790" s="62" t="e">
        <f t="shared" si="374"/>
        <v>#VALUE!</v>
      </c>
      <c r="AR790" s="62" t="str">
        <f t="shared" si="375"/>
        <v/>
      </c>
      <c r="AS790" s="62">
        <f t="shared" si="376"/>
        <v>0</v>
      </c>
      <c r="AT790" s="62">
        <f t="shared" si="377"/>
        <v>0</v>
      </c>
      <c r="AU790" s="62">
        <f t="shared" si="378"/>
        <v>0</v>
      </c>
    </row>
    <row r="791" spans="1:47" x14ac:dyDescent="0.2">
      <c r="A791" s="46">
        <f t="shared" si="352"/>
        <v>0</v>
      </c>
      <c r="B791" s="62" t="e">
        <f t="shared" si="353"/>
        <v>#N/A</v>
      </c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2">
        <f t="shared" si="354"/>
        <v>0</v>
      </c>
      <c r="N791" s="60"/>
      <c r="O791" s="60"/>
      <c r="P791" s="60" t="e">
        <f t="shared" si="355"/>
        <v>#N/A</v>
      </c>
      <c r="Q791" s="178"/>
      <c r="R791" s="60"/>
      <c r="S791" s="60"/>
      <c r="T791" s="60"/>
      <c r="U791" s="46" t="e">
        <f t="shared" si="356"/>
        <v>#N/A</v>
      </c>
      <c r="V791" s="62" t="e">
        <f t="shared" si="357"/>
        <v>#N/A</v>
      </c>
      <c r="W791" s="62" t="e">
        <f t="shared" si="379"/>
        <v>#N/A</v>
      </c>
      <c r="X791" s="62" t="e">
        <f t="shared" si="358"/>
        <v>#N/A</v>
      </c>
      <c r="Y791" s="62" t="e">
        <f t="shared" si="359"/>
        <v>#N/A</v>
      </c>
      <c r="Z791" s="62" t="e">
        <f t="array" ref="Z791">_xlfn.IFS(H791=1,2,H791=3,1)</f>
        <v>#N/A</v>
      </c>
      <c r="AA791" s="62" t="e">
        <f t="shared" si="360"/>
        <v>#N/A</v>
      </c>
      <c r="AB791" s="62" t="e">
        <f t="shared" si="351"/>
        <v>#N/A</v>
      </c>
      <c r="AC791" s="62" t="e">
        <f t="shared" si="361"/>
        <v>#N/A</v>
      </c>
      <c r="AD791" s="62" t="e">
        <f t="shared" si="362"/>
        <v>#N/A</v>
      </c>
      <c r="AE791" s="62" t="e">
        <f t="shared" si="363"/>
        <v>#N/A</v>
      </c>
      <c r="AF791" s="62" t="e">
        <f t="shared" si="364"/>
        <v>#N/A</v>
      </c>
      <c r="AG791" s="62">
        <f t="shared" si="365"/>
        <v>0</v>
      </c>
      <c r="AH791" s="62" t="str">
        <f t="shared" si="366"/>
        <v/>
      </c>
      <c r="AI791" s="62">
        <f t="shared" si="367"/>
        <v>0</v>
      </c>
      <c r="AJ791" s="62" t="e">
        <f t="shared" si="368"/>
        <v>#VALUE!</v>
      </c>
      <c r="AK791" s="62" t="e">
        <f t="shared" si="369"/>
        <v>#N/A</v>
      </c>
      <c r="AL791" s="62" t="e">
        <f t="shared" si="370"/>
        <v>#N/A</v>
      </c>
      <c r="AM791" s="62">
        <f t="shared" si="371"/>
        <v>0</v>
      </c>
      <c r="AN791" s="62">
        <f t="shared" si="372"/>
        <v>0</v>
      </c>
      <c r="AO791" s="62"/>
      <c r="AP791" s="62" t="e">
        <f t="shared" si="373"/>
        <v>#N/A</v>
      </c>
      <c r="AQ791" s="62" t="e">
        <f t="shared" si="374"/>
        <v>#VALUE!</v>
      </c>
      <c r="AR791" s="62" t="str">
        <f t="shared" si="375"/>
        <v/>
      </c>
      <c r="AS791" s="62">
        <f t="shared" si="376"/>
        <v>0</v>
      </c>
      <c r="AT791" s="62">
        <f t="shared" si="377"/>
        <v>0</v>
      </c>
      <c r="AU791" s="62">
        <f t="shared" si="378"/>
        <v>0</v>
      </c>
    </row>
    <row r="792" spans="1:47" x14ac:dyDescent="0.2">
      <c r="A792" s="46">
        <f t="shared" si="352"/>
        <v>0</v>
      </c>
      <c r="B792" s="62" t="e">
        <f t="shared" si="353"/>
        <v>#N/A</v>
      </c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2">
        <f t="shared" si="354"/>
        <v>0</v>
      </c>
      <c r="N792" s="60"/>
      <c r="O792" s="60"/>
      <c r="P792" s="60" t="e">
        <f t="shared" si="355"/>
        <v>#N/A</v>
      </c>
      <c r="Q792" s="178"/>
      <c r="R792" s="60"/>
      <c r="S792" s="60"/>
      <c r="T792" s="60"/>
      <c r="U792" s="46" t="e">
        <f t="shared" si="356"/>
        <v>#N/A</v>
      </c>
      <c r="V792" s="62" t="e">
        <f t="shared" si="357"/>
        <v>#N/A</v>
      </c>
      <c r="W792" s="62" t="e">
        <f t="shared" si="379"/>
        <v>#N/A</v>
      </c>
      <c r="X792" s="62" t="e">
        <f t="shared" si="358"/>
        <v>#N/A</v>
      </c>
      <c r="Y792" s="62" t="e">
        <f t="shared" si="359"/>
        <v>#N/A</v>
      </c>
      <c r="Z792" s="62" t="e">
        <f t="array" ref="Z792">_xlfn.IFS(H792=1,2,H792=3,1)</f>
        <v>#N/A</v>
      </c>
      <c r="AA792" s="62" t="e">
        <f t="shared" si="360"/>
        <v>#N/A</v>
      </c>
      <c r="AB792" s="62" t="e">
        <f t="shared" si="351"/>
        <v>#N/A</v>
      </c>
      <c r="AC792" s="62" t="e">
        <f t="shared" si="361"/>
        <v>#N/A</v>
      </c>
      <c r="AD792" s="62" t="e">
        <f t="shared" si="362"/>
        <v>#N/A</v>
      </c>
      <c r="AE792" s="62" t="e">
        <f t="shared" si="363"/>
        <v>#N/A</v>
      </c>
      <c r="AF792" s="62" t="e">
        <f t="shared" si="364"/>
        <v>#N/A</v>
      </c>
      <c r="AG792" s="62">
        <f t="shared" si="365"/>
        <v>0</v>
      </c>
      <c r="AH792" s="62" t="str">
        <f t="shared" si="366"/>
        <v/>
      </c>
      <c r="AI792" s="62">
        <f t="shared" si="367"/>
        <v>0</v>
      </c>
      <c r="AJ792" s="62" t="e">
        <f t="shared" si="368"/>
        <v>#VALUE!</v>
      </c>
      <c r="AK792" s="62" t="e">
        <f t="shared" si="369"/>
        <v>#N/A</v>
      </c>
      <c r="AL792" s="62" t="e">
        <f t="shared" si="370"/>
        <v>#N/A</v>
      </c>
      <c r="AM792" s="62">
        <f t="shared" si="371"/>
        <v>0</v>
      </c>
      <c r="AN792" s="62">
        <f t="shared" si="372"/>
        <v>0</v>
      </c>
      <c r="AO792" s="62"/>
      <c r="AP792" s="62" t="e">
        <f t="shared" si="373"/>
        <v>#N/A</v>
      </c>
      <c r="AQ792" s="62" t="e">
        <f t="shared" si="374"/>
        <v>#VALUE!</v>
      </c>
      <c r="AR792" s="62" t="str">
        <f t="shared" si="375"/>
        <v/>
      </c>
      <c r="AS792" s="62">
        <f t="shared" si="376"/>
        <v>0</v>
      </c>
      <c r="AT792" s="62">
        <f t="shared" si="377"/>
        <v>0</v>
      </c>
      <c r="AU792" s="62">
        <f t="shared" si="378"/>
        <v>0</v>
      </c>
    </row>
    <row r="793" spans="1:47" x14ac:dyDescent="0.2">
      <c r="A793" s="46">
        <f t="shared" si="352"/>
        <v>0</v>
      </c>
      <c r="B793" s="62" t="e">
        <f t="shared" si="353"/>
        <v>#N/A</v>
      </c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2">
        <f t="shared" si="354"/>
        <v>0</v>
      </c>
      <c r="N793" s="60"/>
      <c r="O793" s="60"/>
      <c r="P793" s="60" t="e">
        <f t="shared" si="355"/>
        <v>#N/A</v>
      </c>
      <c r="Q793" s="178"/>
      <c r="R793" s="60"/>
      <c r="S793" s="60"/>
      <c r="T793" s="60"/>
      <c r="U793" s="46" t="e">
        <f t="shared" si="356"/>
        <v>#N/A</v>
      </c>
      <c r="V793" s="62" t="e">
        <f t="shared" si="357"/>
        <v>#N/A</v>
      </c>
      <c r="W793" s="62" t="e">
        <f t="shared" si="379"/>
        <v>#N/A</v>
      </c>
      <c r="X793" s="62" t="e">
        <f t="shared" si="358"/>
        <v>#N/A</v>
      </c>
      <c r="Y793" s="62" t="e">
        <f t="shared" si="359"/>
        <v>#N/A</v>
      </c>
      <c r="Z793" s="62" t="e">
        <f t="array" ref="Z793">_xlfn.IFS(H793=1,2,H793=3,1)</f>
        <v>#N/A</v>
      </c>
      <c r="AA793" s="62" t="e">
        <f t="shared" si="360"/>
        <v>#N/A</v>
      </c>
      <c r="AB793" s="62" t="e">
        <f t="shared" si="351"/>
        <v>#N/A</v>
      </c>
      <c r="AC793" s="62" t="e">
        <f t="shared" si="361"/>
        <v>#N/A</v>
      </c>
      <c r="AD793" s="62" t="e">
        <f t="shared" si="362"/>
        <v>#N/A</v>
      </c>
      <c r="AE793" s="62" t="e">
        <f t="shared" si="363"/>
        <v>#N/A</v>
      </c>
      <c r="AF793" s="62" t="e">
        <f t="shared" si="364"/>
        <v>#N/A</v>
      </c>
      <c r="AG793" s="62">
        <f t="shared" si="365"/>
        <v>0</v>
      </c>
      <c r="AH793" s="62" t="str">
        <f t="shared" si="366"/>
        <v/>
      </c>
      <c r="AI793" s="62">
        <f t="shared" si="367"/>
        <v>0</v>
      </c>
      <c r="AJ793" s="62" t="e">
        <f t="shared" si="368"/>
        <v>#VALUE!</v>
      </c>
      <c r="AK793" s="62" t="e">
        <f t="shared" si="369"/>
        <v>#N/A</v>
      </c>
      <c r="AL793" s="62" t="e">
        <f t="shared" si="370"/>
        <v>#N/A</v>
      </c>
      <c r="AM793" s="62">
        <f t="shared" si="371"/>
        <v>0</v>
      </c>
      <c r="AN793" s="62">
        <f t="shared" si="372"/>
        <v>0</v>
      </c>
      <c r="AO793" s="62"/>
      <c r="AP793" s="62" t="e">
        <f t="shared" si="373"/>
        <v>#N/A</v>
      </c>
      <c r="AQ793" s="62" t="e">
        <f t="shared" si="374"/>
        <v>#VALUE!</v>
      </c>
      <c r="AR793" s="62" t="str">
        <f t="shared" si="375"/>
        <v/>
      </c>
      <c r="AS793" s="62">
        <f t="shared" si="376"/>
        <v>0</v>
      </c>
      <c r="AT793" s="62">
        <f t="shared" si="377"/>
        <v>0</v>
      </c>
      <c r="AU793" s="62">
        <f t="shared" si="378"/>
        <v>0</v>
      </c>
    </row>
    <row r="794" spans="1:47" x14ac:dyDescent="0.2">
      <c r="A794" s="46">
        <f t="shared" si="352"/>
        <v>0</v>
      </c>
      <c r="B794" s="62" t="e">
        <f t="shared" si="353"/>
        <v>#N/A</v>
      </c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2">
        <f t="shared" si="354"/>
        <v>0</v>
      </c>
      <c r="N794" s="60"/>
      <c r="O794" s="60"/>
      <c r="P794" s="60" t="e">
        <f t="shared" si="355"/>
        <v>#N/A</v>
      </c>
      <c r="Q794" s="178"/>
      <c r="R794" s="60"/>
      <c r="S794" s="60"/>
      <c r="T794" s="60"/>
      <c r="U794" s="46" t="e">
        <f t="shared" si="356"/>
        <v>#N/A</v>
      </c>
      <c r="V794" s="62" t="e">
        <f t="shared" si="357"/>
        <v>#N/A</v>
      </c>
      <c r="W794" s="62" t="e">
        <f t="shared" si="379"/>
        <v>#N/A</v>
      </c>
      <c r="X794" s="62" t="e">
        <f t="shared" si="358"/>
        <v>#N/A</v>
      </c>
      <c r="Y794" s="62" t="e">
        <f t="shared" si="359"/>
        <v>#N/A</v>
      </c>
      <c r="Z794" s="62" t="e">
        <f t="array" ref="Z794">_xlfn.IFS(H794=1,2,H794=3,1)</f>
        <v>#N/A</v>
      </c>
      <c r="AA794" s="62" t="e">
        <f t="shared" si="360"/>
        <v>#N/A</v>
      </c>
      <c r="AB794" s="62" t="e">
        <f t="shared" si="351"/>
        <v>#N/A</v>
      </c>
      <c r="AC794" s="62" t="e">
        <f t="shared" si="361"/>
        <v>#N/A</v>
      </c>
      <c r="AD794" s="62" t="e">
        <f t="shared" si="362"/>
        <v>#N/A</v>
      </c>
      <c r="AE794" s="62" t="e">
        <f t="shared" si="363"/>
        <v>#N/A</v>
      </c>
      <c r="AF794" s="62" t="e">
        <f t="shared" si="364"/>
        <v>#N/A</v>
      </c>
      <c r="AG794" s="62">
        <f t="shared" si="365"/>
        <v>0</v>
      </c>
      <c r="AH794" s="62" t="str">
        <f t="shared" si="366"/>
        <v/>
      </c>
      <c r="AI794" s="62">
        <f t="shared" si="367"/>
        <v>0</v>
      </c>
      <c r="AJ794" s="62" t="e">
        <f t="shared" si="368"/>
        <v>#VALUE!</v>
      </c>
      <c r="AK794" s="62" t="e">
        <f t="shared" si="369"/>
        <v>#N/A</v>
      </c>
      <c r="AL794" s="62" t="e">
        <f t="shared" si="370"/>
        <v>#N/A</v>
      </c>
      <c r="AM794" s="62">
        <f t="shared" si="371"/>
        <v>0</v>
      </c>
      <c r="AN794" s="62">
        <f t="shared" si="372"/>
        <v>0</v>
      </c>
      <c r="AO794" s="62"/>
      <c r="AP794" s="62" t="e">
        <f t="shared" si="373"/>
        <v>#N/A</v>
      </c>
      <c r="AQ794" s="62" t="e">
        <f t="shared" si="374"/>
        <v>#VALUE!</v>
      </c>
      <c r="AR794" s="62" t="str">
        <f t="shared" si="375"/>
        <v/>
      </c>
      <c r="AS794" s="62">
        <f t="shared" si="376"/>
        <v>0</v>
      </c>
      <c r="AT794" s="62">
        <f t="shared" si="377"/>
        <v>0</v>
      </c>
      <c r="AU794" s="62">
        <f t="shared" si="378"/>
        <v>0</v>
      </c>
    </row>
    <row r="795" spans="1:47" x14ac:dyDescent="0.2">
      <c r="A795" s="46">
        <f t="shared" si="352"/>
        <v>0</v>
      </c>
      <c r="B795" s="62" t="e">
        <f t="shared" si="353"/>
        <v>#N/A</v>
      </c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2">
        <f t="shared" si="354"/>
        <v>0</v>
      </c>
      <c r="N795" s="60"/>
      <c r="O795" s="60"/>
      <c r="P795" s="60" t="e">
        <f t="shared" si="355"/>
        <v>#N/A</v>
      </c>
      <c r="Q795" s="178"/>
      <c r="R795" s="60"/>
      <c r="S795" s="60"/>
      <c r="T795" s="60"/>
      <c r="U795" s="46" t="e">
        <f t="shared" si="356"/>
        <v>#N/A</v>
      </c>
      <c r="V795" s="62" t="e">
        <f t="shared" si="357"/>
        <v>#N/A</v>
      </c>
      <c r="W795" s="62" t="e">
        <f t="shared" si="379"/>
        <v>#N/A</v>
      </c>
      <c r="X795" s="62" t="e">
        <f t="shared" si="358"/>
        <v>#N/A</v>
      </c>
      <c r="Y795" s="62" t="e">
        <f t="shared" si="359"/>
        <v>#N/A</v>
      </c>
      <c r="Z795" s="62" t="e">
        <f t="array" ref="Z795">_xlfn.IFS(H795=1,2,H795=3,1)</f>
        <v>#N/A</v>
      </c>
      <c r="AA795" s="62" t="e">
        <f t="shared" si="360"/>
        <v>#N/A</v>
      </c>
      <c r="AB795" s="62" t="e">
        <f t="shared" si="351"/>
        <v>#N/A</v>
      </c>
      <c r="AC795" s="62" t="e">
        <f t="shared" si="361"/>
        <v>#N/A</v>
      </c>
      <c r="AD795" s="62" t="e">
        <f t="shared" si="362"/>
        <v>#N/A</v>
      </c>
      <c r="AE795" s="62" t="e">
        <f t="shared" si="363"/>
        <v>#N/A</v>
      </c>
      <c r="AF795" s="62" t="e">
        <f t="shared" si="364"/>
        <v>#N/A</v>
      </c>
      <c r="AG795" s="62">
        <f t="shared" si="365"/>
        <v>0</v>
      </c>
      <c r="AH795" s="62" t="str">
        <f t="shared" si="366"/>
        <v/>
      </c>
      <c r="AI795" s="62">
        <f t="shared" si="367"/>
        <v>0</v>
      </c>
      <c r="AJ795" s="62" t="e">
        <f t="shared" si="368"/>
        <v>#VALUE!</v>
      </c>
      <c r="AK795" s="62" t="e">
        <f t="shared" si="369"/>
        <v>#N/A</v>
      </c>
      <c r="AL795" s="62" t="e">
        <f t="shared" si="370"/>
        <v>#N/A</v>
      </c>
      <c r="AM795" s="62">
        <f t="shared" si="371"/>
        <v>0</v>
      </c>
      <c r="AN795" s="62">
        <f t="shared" si="372"/>
        <v>0</v>
      </c>
      <c r="AO795" s="62"/>
      <c r="AP795" s="62" t="e">
        <f t="shared" si="373"/>
        <v>#N/A</v>
      </c>
      <c r="AQ795" s="62" t="e">
        <f t="shared" si="374"/>
        <v>#VALUE!</v>
      </c>
      <c r="AR795" s="62" t="str">
        <f t="shared" si="375"/>
        <v/>
      </c>
      <c r="AS795" s="62">
        <f t="shared" si="376"/>
        <v>0</v>
      </c>
      <c r="AT795" s="62">
        <f t="shared" si="377"/>
        <v>0</v>
      </c>
      <c r="AU795" s="62">
        <f t="shared" si="378"/>
        <v>0</v>
      </c>
    </row>
    <row r="796" spans="1:47" x14ac:dyDescent="0.2">
      <c r="A796" s="46">
        <f t="shared" si="352"/>
        <v>0</v>
      </c>
      <c r="B796" s="62" t="e">
        <f t="shared" si="353"/>
        <v>#N/A</v>
      </c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2">
        <f t="shared" si="354"/>
        <v>0</v>
      </c>
      <c r="N796" s="60"/>
      <c r="O796" s="60"/>
      <c r="P796" s="60" t="e">
        <f t="shared" si="355"/>
        <v>#N/A</v>
      </c>
      <c r="Q796" s="178"/>
      <c r="R796" s="60"/>
      <c r="S796" s="60"/>
      <c r="T796" s="60"/>
      <c r="U796" s="46" t="e">
        <f t="shared" si="356"/>
        <v>#N/A</v>
      </c>
      <c r="V796" s="62" t="e">
        <f t="shared" si="357"/>
        <v>#N/A</v>
      </c>
      <c r="W796" s="62" t="e">
        <f t="shared" si="379"/>
        <v>#N/A</v>
      </c>
      <c r="X796" s="62" t="e">
        <f t="shared" si="358"/>
        <v>#N/A</v>
      </c>
      <c r="Y796" s="62" t="e">
        <f t="shared" si="359"/>
        <v>#N/A</v>
      </c>
      <c r="Z796" s="62" t="e">
        <f t="array" ref="Z796">_xlfn.IFS(H796=1,2,H796=3,1)</f>
        <v>#N/A</v>
      </c>
      <c r="AA796" s="62" t="e">
        <f t="shared" si="360"/>
        <v>#N/A</v>
      </c>
      <c r="AB796" s="62" t="e">
        <f t="shared" si="351"/>
        <v>#N/A</v>
      </c>
      <c r="AC796" s="62" t="e">
        <f t="shared" si="361"/>
        <v>#N/A</v>
      </c>
      <c r="AD796" s="62" t="e">
        <f t="shared" si="362"/>
        <v>#N/A</v>
      </c>
      <c r="AE796" s="62" t="e">
        <f t="shared" si="363"/>
        <v>#N/A</v>
      </c>
      <c r="AF796" s="62" t="e">
        <f t="shared" si="364"/>
        <v>#N/A</v>
      </c>
      <c r="AG796" s="62">
        <f t="shared" si="365"/>
        <v>0</v>
      </c>
      <c r="AH796" s="62" t="str">
        <f t="shared" si="366"/>
        <v/>
      </c>
      <c r="AI796" s="62">
        <f t="shared" si="367"/>
        <v>0</v>
      </c>
      <c r="AJ796" s="62" t="e">
        <f t="shared" si="368"/>
        <v>#VALUE!</v>
      </c>
      <c r="AK796" s="62" t="e">
        <f t="shared" si="369"/>
        <v>#N/A</v>
      </c>
      <c r="AL796" s="62" t="e">
        <f t="shared" si="370"/>
        <v>#N/A</v>
      </c>
      <c r="AM796" s="62">
        <f t="shared" si="371"/>
        <v>0</v>
      </c>
      <c r="AN796" s="62">
        <f t="shared" si="372"/>
        <v>0</v>
      </c>
      <c r="AO796" s="62"/>
      <c r="AP796" s="62" t="e">
        <f t="shared" si="373"/>
        <v>#N/A</v>
      </c>
      <c r="AQ796" s="62" t="e">
        <f t="shared" si="374"/>
        <v>#VALUE!</v>
      </c>
      <c r="AR796" s="62" t="str">
        <f t="shared" si="375"/>
        <v/>
      </c>
      <c r="AS796" s="62">
        <f t="shared" si="376"/>
        <v>0</v>
      </c>
      <c r="AT796" s="62">
        <f t="shared" si="377"/>
        <v>0</v>
      </c>
      <c r="AU796" s="62">
        <f t="shared" si="378"/>
        <v>0</v>
      </c>
    </row>
    <row r="797" spans="1:47" x14ac:dyDescent="0.2">
      <c r="A797" s="46">
        <f t="shared" si="352"/>
        <v>0</v>
      </c>
      <c r="B797" s="62" t="e">
        <f t="shared" si="353"/>
        <v>#N/A</v>
      </c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2">
        <f t="shared" si="354"/>
        <v>0</v>
      </c>
      <c r="N797" s="60"/>
      <c r="O797" s="60"/>
      <c r="P797" s="60" t="e">
        <f t="shared" si="355"/>
        <v>#N/A</v>
      </c>
      <c r="Q797" s="178"/>
      <c r="R797" s="60"/>
      <c r="S797" s="60"/>
      <c r="T797" s="60"/>
      <c r="U797" s="46" t="e">
        <f t="shared" si="356"/>
        <v>#N/A</v>
      </c>
      <c r="V797" s="62" t="e">
        <f t="shared" si="357"/>
        <v>#N/A</v>
      </c>
      <c r="W797" s="62" t="e">
        <f t="shared" si="379"/>
        <v>#N/A</v>
      </c>
      <c r="X797" s="62" t="e">
        <f t="shared" si="358"/>
        <v>#N/A</v>
      </c>
      <c r="Y797" s="62" t="e">
        <f t="shared" si="359"/>
        <v>#N/A</v>
      </c>
      <c r="Z797" s="62" t="e">
        <f t="array" ref="Z797">_xlfn.IFS(H797=1,2,H797=3,1)</f>
        <v>#N/A</v>
      </c>
      <c r="AA797" s="62" t="e">
        <f t="shared" si="360"/>
        <v>#N/A</v>
      </c>
      <c r="AB797" s="62" t="e">
        <f t="shared" si="351"/>
        <v>#N/A</v>
      </c>
      <c r="AC797" s="62" t="e">
        <f t="shared" si="361"/>
        <v>#N/A</v>
      </c>
      <c r="AD797" s="62" t="e">
        <f t="shared" si="362"/>
        <v>#N/A</v>
      </c>
      <c r="AE797" s="62" t="e">
        <f t="shared" si="363"/>
        <v>#N/A</v>
      </c>
      <c r="AF797" s="62" t="e">
        <f t="shared" si="364"/>
        <v>#N/A</v>
      </c>
      <c r="AG797" s="62">
        <f t="shared" si="365"/>
        <v>0</v>
      </c>
      <c r="AH797" s="62" t="str">
        <f t="shared" si="366"/>
        <v/>
      </c>
      <c r="AI797" s="62">
        <f t="shared" si="367"/>
        <v>0</v>
      </c>
      <c r="AJ797" s="62" t="e">
        <f t="shared" si="368"/>
        <v>#VALUE!</v>
      </c>
      <c r="AK797" s="62" t="e">
        <f t="shared" si="369"/>
        <v>#N/A</v>
      </c>
      <c r="AL797" s="62" t="e">
        <f t="shared" si="370"/>
        <v>#N/A</v>
      </c>
      <c r="AM797" s="62">
        <f t="shared" si="371"/>
        <v>0</v>
      </c>
      <c r="AN797" s="62">
        <f t="shared" si="372"/>
        <v>0</v>
      </c>
      <c r="AO797" s="62"/>
      <c r="AP797" s="62" t="e">
        <f t="shared" si="373"/>
        <v>#N/A</v>
      </c>
      <c r="AQ797" s="62" t="e">
        <f t="shared" si="374"/>
        <v>#VALUE!</v>
      </c>
      <c r="AR797" s="62" t="str">
        <f t="shared" si="375"/>
        <v/>
      </c>
      <c r="AS797" s="62">
        <f t="shared" si="376"/>
        <v>0</v>
      </c>
      <c r="AT797" s="62">
        <f t="shared" si="377"/>
        <v>0</v>
      </c>
      <c r="AU797" s="62">
        <f t="shared" si="378"/>
        <v>0</v>
      </c>
    </row>
    <row r="798" spans="1:47" x14ac:dyDescent="0.2">
      <c r="A798" s="46">
        <f t="shared" si="352"/>
        <v>0</v>
      </c>
      <c r="B798" s="62" t="e">
        <f t="shared" si="353"/>
        <v>#N/A</v>
      </c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2">
        <f t="shared" si="354"/>
        <v>0</v>
      </c>
      <c r="N798" s="60"/>
      <c r="O798" s="60"/>
      <c r="P798" s="60" t="e">
        <f t="shared" si="355"/>
        <v>#N/A</v>
      </c>
      <c r="Q798" s="178"/>
      <c r="R798" s="60"/>
      <c r="S798" s="60"/>
      <c r="T798" s="60"/>
      <c r="U798" s="46" t="e">
        <f t="shared" si="356"/>
        <v>#N/A</v>
      </c>
      <c r="V798" s="62" t="e">
        <f t="shared" si="357"/>
        <v>#N/A</v>
      </c>
      <c r="W798" s="62" t="e">
        <f t="shared" si="379"/>
        <v>#N/A</v>
      </c>
      <c r="X798" s="62" t="e">
        <f t="shared" si="358"/>
        <v>#N/A</v>
      </c>
      <c r="Y798" s="62" t="e">
        <f t="shared" si="359"/>
        <v>#N/A</v>
      </c>
      <c r="Z798" s="62" t="e">
        <f t="array" ref="Z798">_xlfn.IFS(H798=1,2,H798=3,1)</f>
        <v>#N/A</v>
      </c>
      <c r="AA798" s="62" t="e">
        <f t="shared" si="360"/>
        <v>#N/A</v>
      </c>
      <c r="AB798" s="62" t="e">
        <f t="shared" si="351"/>
        <v>#N/A</v>
      </c>
      <c r="AC798" s="62" t="e">
        <f t="shared" si="361"/>
        <v>#N/A</v>
      </c>
      <c r="AD798" s="62" t="e">
        <f t="shared" si="362"/>
        <v>#N/A</v>
      </c>
      <c r="AE798" s="62" t="e">
        <f t="shared" si="363"/>
        <v>#N/A</v>
      </c>
      <c r="AF798" s="62" t="e">
        <f t="shared" si="364"/>
        <v>#N/A</v>
      </c>
      <c r="AG798" s="62">
        <f t="shared" si="365"/>
        <v>0</v>
      </c>
      <c r="AH798" s="62" t="str">
        <f t="shared" si="366"/>
        <v/>
      </c>
      <c r="AI798" s="62">
        <f t="shared" si="367"/>
        <v>0</v>
      </c>
      <c r="AJ798" s="62" t="e">
        <f t="shared" si="368"/>
        <v>#VALUE!</v>
      </c>
      <c r="AK798" s="62" t="e">
        <f t="shared" si="369"/>
        <v>#N/A</v>
      </c>
      <c r="AL798" s="62" t="e">
        <f t="shared" si="370"/>
        <v>#N/A</v>
      </c>
      <c r="AM798" s="62">
        <f t="shared" si="371"/>
        <v>0</v>
      </c>
      <c r="AN798" s="62">
        <f t="shared" si="372"/>
        <v>0</v>
      </c>
      <c r="AO798" s="62"/>
      <c r="AP798" s="62" t="e">
        <f t="shared" si="373"/>
        <v>#N/A</v>
      </c>
      <c r="AQ798" s="62" t="e">
        <f t="shared" si="374"/>
        <v>#VALUE!</v>
      </c>
      <c r="AR798" s="62" t="str">
        <f t="shared" si="375"/>
        <v/>
      </c>
      <c r="AS798" s="62">
        <f t="shared" si="376"/>
        <v>0</v>
      </c>
      <c r="AT798" s="62">
        <f t="shared" si="377"/>
        <v>0</v>
      </c>
      <c r="AU798" s="62">
        <f t="shared" si="378"/>
        <v>0</v>
      </c>
    </row>
    <row r="799" spans="1:47" x14ac:dyDescent="0.2">
      <c r="A799" s="46">
        <f t="shared" si="352"/>
        <v>0</v>
      </c>
      <c r="B799" s="62" t="e">
        <f t="shared" si="353"/>
        <v>#N/A</v>
      </c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2">
        <f t="shared" si="354"/>
        <v>0</v>
      </c>
      <c r="N799" s="60"/>
      <c r="O799" s="60"/>
      <c r="P799" s="60" t="e">
        <f t="shared" si="355"/>
        <v>#N/A</v>
      </c>
      <c r="Q799" s="178"/>
      <c r="R799" s="60"/>
      <c r="S799" s="60"/>
      <c r="T799" s="60"/>
      <c r="U799" s="46" t="e">
        <f t="shared" si="356"/>
        <v>#N/A</v>
      </c>
      <c r="V799" s="62" t="e">
        <f t="shared" si="357"/>
        <v>#N/A</v>
      </c>
      <c r="W799" s="62" t="e">
        <f t="shared" si="379"/>
        <v>#N/A</v>
      </c>
      <c r="X799" s="62" t="e">
        <f t="shared" si="358"/>
        <v>#N/A</v>
      </c>
      <c r="Y799" s="62" t="e">
        <f t="shared" si="359"/>
        <v>#N/A</v>
      </c>
      <c r="Z799" s="62" t="e">
        <f t="array" ref="Z799">_xlfn.IFS(H799=1,2,H799=3,1)</f>
        <v>#N/A</v>
      </c>
      <c r="AA799" s="62" t="e">
        <f t="shared" si="360"/>
        <v>#N/A</v>
      </c>
      <c r="AB799" s="62" t="e">
        <f t="shared" si="351"/>
        <v>#N/A</v>
      </c>
      <c r="AC799" s="62" t="e">
        <f t="shared" si="361"/>
        <v>#N/A</v>
      </c>
      <c r="AD799" s="62" t="e">
        <f t="shared" si="362"/>
        <v>#N/A</v>
      </c>
      <c r="AE799" s="62" t="e">
        <f t="shared" si="363"/>
        <v>#N/A</v>
      </c>
      <c r="AF799" s="62" t="e">
        <f t="shared" si="364"/>
        <v>#N/A</v>
      </c>
      <c r="AG799" s="62">
        <f t="shared" si="365"/>
        <v>0</v>
      </c>
      <c r="AH799" s="62" t="str">
        <f t="shared" si="366"/>
        <v/>
      </c>
      <c r="AI799" s="62">
        <f t="shared" si="367"/>
        <v>0</v>
      </c>
      <c r="AJ799" s="62" t="e">
        <f t="shared" si="368"/>
        <v>#VALUE!</v>
      </c>
      <c r="AK799" s="62" t="e">
        <f t="shared" si="369"/>
        <v>#N/A</v>
      </c>
      <c r="AL799" s="62" t="e">
        <f t="shared" si="370"/>
        <v>#N/A</v>
      </c>
      <c r="AM799" s="62">
        <f t="shared" si="371"/>
        <v>0</v>
      </c>
      <c r="AN799" s="62">
        <f t="shared" si="372"/>
        <v>0</v>
      </c>
      <c r="AO799" s="62"/>
      <c r="AP799" s="62" t="e">
        <f t="shared" si="373"/>
        <v>#N/A</v>
      </c>
      <c r="AQ799" s="62" t="e">
        <f t="shared" si="374"/>
        <v>#VALUE!</v>
      </c>
      <c r="AR799" s="62" t="str">
        <f t="shared" si="375"/>
        <v/>
      </c>
      <c r="AS799" s="62">
        <f t="shared" si="376"/>
        <v>0</v>
      </c>
      <c r="AT799" s="62">
        <f t="shared" si="377"/>
        <v>0</v>
      </c>
      <c r="AU799" s="62">
        <f t="shared" si="378"/>
        <v>0</v>
      </c>
    </row>
    <row r="800" spans="1:47" x14ac:dyDescent="0.2">
      <c r="A800" s="46">
        <f t="shared" si="352"/>
        <v>0</v>
      </c>
      <c r="B800" s="62" t="e">
        <f t="shared" si="353"/>
        <v>#N/A</v>
      </c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2">
        <f t="shared" si="354"/>
        <v>0</v>
      </c>
      <c r="N800" s="60"/>
      <c r="O800" s="60"/>
      <c r="P800" s="60" t="e">
        <f t="shared" si="355"/>
        <v>#N/A</v>
      </c>
      <c r="Q800" s="178"/>
      <c r="R800" s="60"/>
      <c r="S800" s="60"/>
      <c r="T800" s="60"/>
      <c r="U800" s="46" t="e">
        <f t="shared" si="356"/>
        <v>#N/A</v>
      </c>
      <c r="V800" s="62" t="e">
        <f t="shared" si="357"/>
        <v>#N/A</v>
      </c>
      <c r="W800" s="62" t="e">
        <f t="shared" si="379"/>
        <v>#N/A</v>
      </c>
      <c r="X800" s="62" t="e">
        <f t="shared" si="358"/>
        <v>#N/A</v>
      </c>
      <c r="Y800" s="62" t="e">
        <f t="shared" si="359"/>
        <v>#N/A</v>
      </c>
      <c r="Z800" s="62" t="e">
        <f t="array" ref="Z800">_xlfn.IFS(H800=1,2,H800=3,1)</f>
        <v>#N/A</v>
      </c>
      <c r="AA800" s="62" t="e">
        <f t="shared" si="360"/>
        <v>#N/A</v>
      </c>
      <c r="AB800" s="62" t="e">
        <f t="shared" si="351"/>
        <v>#N/A</v>
      </c>
      <c r="AC800" s="62" t="e">
        <f t="shared" si="361"/>
        <v>#N/A</v>
      </c>
      <c r="AD800" s="62" t="e">
        <f t="shared" si="362"/>
        <v>#N/A</v>
      </c>
      <c r="AE800" s="62" t="e">
        <f t="shared" si="363"/>
        <v>#N/A</v>
      </c>
      <c r="AF800" s="62" t="e">
        <f t="shared" si="364"/>
        <v>#N/A</v>
      </c>
      <c r="AG800" s="62">
        <f t="shared" si="365"/>
        <v>0</v>
      </c>
      <c r="AH800" s="62" t="str">
        <f t="shared" si="366"/>
        <v/>
      </c>
      <c r="AI800" s="62">
        <f t="shared" si="367"/>
        <v>0</v>
      </c>
      <c r="AJ800" s="62" t="e">
        <f t="shared" si="368"/>
        <v>#VALUE!</v>
      </c>
      <c r="AK800" s="62" t="e">
        <f t="shared" si="369"/>
        <v>#N/A</v>
      </c>
      <c r="AL800" s="62" t="e">
        <f t="shared" si="370"/>
        <v>#N/A</v>
      </c>
      <c r="AM800" s="62">
        <f t="shared" si="371"/>
        <v>0</v>
      </c>
      <c r="AN800" s="62">
        <f t="shared" si="372"/>
        <v>0</v>
      </c>
      <c r="AO800" s="62"/>
      <c r="AP800" s="62" t="e">
        <f t="shared" si="373"/>
        <v>#N/A</v>
      </c>
      <c r="AQ800" s="62" t="e">
        <f t="shared" si="374"/>
        <v>#VALUE!</v>
      </c>
      <c r="AR800" s="62" t="str">
        <f t="shared" si="375"/>
        <v/>
      </c>
      <c r="AS800" s="62">
        <f t="shared" si="376"/>
        <v>0</v>
      </c>
      <c r="AT800" s="62">
        <f t="shared" si="377"/>
        <v>0</v>
      </c>
      <c r="AU800" s="62">
        <f t="shared" si="378"/>
        <v>0</v>
      </c>
    </row>
    <row r="801" spans="1:47" x14ac:dyDescent="0.2">
      <c r="A801" s="46">
        <f t="shared" si="352"/>
        <v>0</v>
      </c>
      <c r="B801" s="62" t="e">
        <f t="shared" si="353"/>
        <v>#N/A</v>
      </c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2">
        <f t="shared" si="354"/>
        <v>0</v>
      </c>
      <c r="N801" s="60"/>
      <c r="O801" s="60"/>
      <c r="P801" s="60" t="e">
        <f t="shared" si="355"/>
        <v>#N/A</v>
      </c>
      <c r="Q801" s="178"/>
      <c r="R801" s="60"/>
      <c r="S801" s="60"/>
      <c r="T801" s="60"/>
      <c r="U801" s="46" t="e">
        <f t="shared" si="356"/>
        <v>#N/A</v>
      </c>
      <c r="V801" s="62" t="e">
        <f t="shared" si="357"/>
        <v>#N/A</v>
      </c>
      <c r="W801" s="62" t="e">
        <f t="shared" si="379"/>
        <v>#N/A</v>
      </c>
      <c r="X801" s="62" t="e">
        <f t="shared" si="358"/>
        <v>#N/A</v>
      </c>
      <c r="Y801" s="62" t="e">
        <f t="shared" si="359"/>
        <v>#N/A</v>
      </c>
      <c r="Z801" s="62" t="e">
        <f t="array" ref="Z801">_xlfn.IFS(H801=1,2,H801=3,1)</f>
        <v>#N/A</v>
      </c>
      <c r="AA801" s="62" t="e">
        <f t="shared" si="360"/>
        <v>#N/A</v>
      </c>
      <c r="AB801" s="62" t="e">
        <f t="shared" si="351"/>
        <v>#N/A</v>
      </c>
      <c r="AC801" s="62" t="e">
        <f t="shared" si="361"/>
        <v>#N/A</v>
      </c>
      <c r="AD801" s="62" t="e">
        <f t="shared" si="362"/>
        <v>#N/A</v>
      </c>
      <c r="AE801" s="62" t="e">
        <f t="shared" si="363"/>
        <v>#N/A</v>
      </c>
      <c r="AF801" s="62" t="e">
        <f t="shared" si="364"/>
        <v>#N/A</v>
      </c>
      <c r="AG801" s="62">
        <f t="shared" si="365"/>
        <v>0</v>
      </c>
      <c r="AH801" s="62" t="str">
        <f t="shared" si="366"/>
        <v/>
      </c>
      <c r="AI801" s="62">
        <f t="shared" si="367"/>
        <v>0</v>
      </c>
      <c r="AJ801" s="62" t="e">
        <f t="shared" si="368"/>
        <v>#VALUE!</v>
      </c>
      <c r="AK801" s="62" t="e">
        <f t="shared" si="369"/>
        <v>#N/A</v>
      </c>
      <c r="AL801" s="62" t="e">
        <f t="shared" si="370"/>
        <v>#N/A</v>
      </c>
      <c r="AM801" s="62">
        <f t="shared" si="371"/>
        <v>0</v>
      </c>
      <c r="AN801" s="62">
        <f t="shared" si="372"/>
        <v>0</v>
      </c>
      <c r="AO801" s="62"/>
      <c r="AP801" s="62" t="e">
        <f t="shared" si="373"/>
        <v>#N/A</v>
      </c>
      <c r="AQ801" s="62" t="e">
        <f t="shared" si="374"/>
        <v>#VALUE!</v>
      </c>
      <c r="AR801" s="62" t="str">
        <f t="shared" si="375"/>
        <v/>
      </c>
      <c r="AS801" s="62">
        <f t="shared" si="376"/>
        <v>0</v>
      </c>
      <c r="AT801" s="62">
        <f t="shared" si="377"/>
        <v>0</v>
      </c>
      <c r="AU801" s="62">
        <f t="shared" si="378"/>
        <v>0</v>
      </c>
    </row>
    <row r="802" spans="1:47" x14ac:dyDescent="0.2">
      <c r="A802" s="46">
        <f t="shared" si="352"/>
        <v>0</v>
      </c>
      <c r="B802" s="62" t="e">
        <f t="shared" si="353"/>
        <v>#N/A</v>
      </c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2">
        <f t="shared" si="354"/>
        <v>0</v>
      </c>
      <c r="N802" s="60"/>
      <c r="O802" s="60"/>
      <c r="P802" s="60" t="e">
        <f t="shared" si="355"/>
        <v>#N/A</v>
      </c>
      <c r="Q802" s="178"/>
      <c r="R802" s="60"/>
      <c r="S802" s="60"/>
      <c r="T802" s="60"/>
      <c r="U802" s="46" t="e">
        <f t="shared" si="356"/>
        <v>#N/A</v>
      </c>
      <c r="V802" s="62" t="e">
        <f t="shared" si="357"/>
        <v>#N/A</v>
      </c>
      <c r="W802" s="62" t="e">
        <f t="shared" si="379"/>
        <v>#N/A</v>
      </c>
      <c r="X802" s="62" t="e">
        <f t="shared" si="358"/>
        <v>#N/A</v>
      </c>
      <c r="Y802" s="62" t="e">
        <f t="shared" si="359"/>
        <v>#N/A</v>
      </c>
      <c r="Z802" s="62" t="e">
        <f t="array" ref="Z802">_xlfn.IFS(H802=1,2,H802=3,1)</f>
        <v>#N/A</v>
      </c>
      <c r="AA802" s="62" t="e">
        <f t="shared" si="360"/>
        <v>#N/A</v>
      </c>
      <c r="AB802" s="62" t="e">
        <f t="shared" si="351"/>
        <v>#N/A</v>
      </c>
      <c r="AC802" s="62" t="e">
        <f t="shared" si="361"/>
        <v>#N/A</v>
      </c>
      <c r="AD802" s="62" t="e">
        <f t="shared" si="362"/>
        <v>#N/A</v>
      </c>
      <c r="AE802" s="62" t="e">
        <f t="shared" si="363"/>
        <v>#N/A</v>
      </c>
      <c r="AF802" s="62" t="e">
        <f t="shared" si="364"/>
        <v>#N/A</v>
      </c>
      <c r="AG802" s="62">
        <f t="shared" si="365"/>
        <v>0</v>
      </c>
      <c r="AH802" s="62" t="str">
        <f t="shared" si="366"/>
        <v/>
      </c>
      <c r="AI802" s="62">
        <f t="shared" si="367"/>
        <v>0</v>
      </c>
      <c r="AJ802" s="62" t="e">
        <f t="shared" si="368"/>
        <v>#VALUE!</v>
      </c>
      <c r="AK802" s="62" t="e">
        <f t="shared" si="369"/>
        <v>#N/A</v>
      </c>
      <c r="AL802" s="62" t="e">
        <f t="shared" si="370"/>
        <v>#N/A</v>
      </c>
      <c r="AM802" s="62">
        <f t="shared" si="371"/>
        <v>0</v>
      </c>
      <c r="AN802" s="62">
        <f t="shared" si="372"/>
        <v>0</v>
      </c>
      <c r="AO802" s="62"/>
      <c r="AP802" s="62" t="e">
        <f t="shared" si="373"/>
        <v>#N/A</v>
      </c>
      <c r="AQ802" s="62" t="e">
        <f t="shared" si="374"/>
        <v>#VALUE!</v>
      </c>
      <c r="AR802" s="62" t="str">
        <f t="shared" si="375"/>
        <v/>
      </c>
      <c r="AS802" s="62">
        <f t="shared" si="376"/>
        <v>0</v>
      </c>
      <c r="AT802" s="62">
        <f t="shared" si="377"/>
        <v>0</v>
      </c>
      <c r="AU802" s="62">
        <f t="shared" si="378"/>
        <v>0</v>
      </c>
    </row>
    <row r="803" spans="1:47" x14ac:dyDescent="0.2">
      <c r="A803" s="46">
        <f t="shared" si="352"/>
        <v>0</v>
      </c>
      <c r="B803" s="62" t="e">
        <f t="shared" si="353"/>
        <v>#N/A</v>
      </c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2">
        <f t="shared" si="354"/>
        <v>0</v>
      </c>
      <c r="N803" s="60"/>
      <c r="O803" s="60"/>
      <c r="P803" s="60" t="e">
        <f t="shared" si="355"/>
        <v>#N/A</v>
      </c>
      <c r="Q803" s="178"/>
      <c r="R803" s="60"/>
      <c r="S803" s="60"/>
      <c r="T803" s="60"/>
      <c r="U803" s="46" t="e">
        <f t="shared" si="356"/>
        <v>#N/A</v>
      </c>
      <c r="V803" s="62" t="e">
        <f t="shared" si="357"/>
        <v>#N/A</v>
      </c>
      <c r="W803" s="62" t="e">
        <f t="shared" si="379"/>
        <v>#N/A</v>
      </c>
      <c r="X803" s="62" t="e">
        <f t="shared" si="358"/>
        <v>#N/A</v>
      </c>
      <c r="Y803" s="62" t="e">
        <f t="shared" si="359"/>
        <v>#N/A</v>
      </c>
      <c r="Z803" s="62" t="e">
        <f t="array" ref="Z803">_xlfn.IFS(H803=1,2,H803=3,1)</f>
        <v>#N/A</v>
      </c>
      <c r="AA803" s="62" t="e">
        <f t="shared" si="360"/>
        <v>#N/A</v>
      </c>
      <c r="AB803" s="62" t="e">
        <f t="shared" si="351"/>
        <v>#N/A</v>
      </c>
      <c r="AC803" s="62" t="e">
        <f t="shared" si="361"/>
        <v>#N/A</v>
      </c>
      <c r="AD803" s="62" t="e">
        <f t="shared" si="362"/>
        <v>#N/A</v>
      </c>
      <c r="AE803" s="62" t="e">
        <f t="shared" si="363"/>
        <v>#N/A</v>
      </c>
      <c r="AF803" s="62" t="e">
        <f t="shared" si="364"/>
        <v>#N/A</v>
      </c>
      <c r="AG803" s="62">
        <f t="shared" si="365"/>
        <v>0</v>
      </c>
      <c r="AH803" s="62" t="str">
        <f t="shared" si="366"/>
        <v/>
      </c>
      <c r="AI803" s="62">
        <f t="shared" si="367"/>
        <v>0</v>
      </c>
      <c r="AJ803" s="62" t="e">
        <f t="shared" si="368"/>
        <v>#VALUE!</v>
      </c>
      <c r="AK803" s="62" t="e">
        <f t="shared" si="369"/>
        <v>#N/A</v>
      </c>
      <c r="AL803" s="62" t="e">
        <f t="shared" si="370"/>
        <v>#N/A</v>
      </c>
      <c r="AM803" s="62">
        <f t="shared" si="371"/>
        <v>0</v>
      </c>
      <c r="AN803" s="62">
        <f t="shared" si="372"/>
        <v>0</v>
      </c>
      <c r="AO803" s="62"/>
      <c r="AP803" s="62" t="e">
        <f t="shared" si="373"/>
        <v>#N/A</v>
      </c>
      <c r="AQ803" s="62" t="e">
        <f t="shared" si="374"/>
        <v>#VALUE!</v>
      </c>
      <c r="AR803" s="62" t="str">
        <f t="shared" si="375"/>
        <v/>
      </c>
      <c r="AS803" s="62">
        <f t="shared" si="376"/>
        <v>0</v>
      </c>
      <c r="AT803" s="62">
        <f t="shared" si="377"/>
        <v>0</v>
      </c>
      <c r="AU803" s="62">
        <f t="shared" si="378"/>
        <v>0</v>
      </c>
    </row>
    <row r="804" spans="1:47" x14ac:dyDescent="0.2">
      <c r="A804" s="46">
        <f t="shared" si="352"/>
        <v>0</v>
      </c>
      <c r="B804" s="62" t="e">
        <f t="shared" si="353"/>
        <v>#N/A</v>
      </c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2">
        <f t="shared" si="354"/>
        <v>0</v>
      </c>
      <c r="N804" s="60"/>
      <c r="O804" s="60"/>
      <c r="P804" s="60" t="e">
        <f t="shared" si="355"/>
        <v>#N/A</v>
      </c>
      <c r="Q804" s="178"/>
      <c r="R804" s="60"/>
      <c r="S804" s="60"/>
      <c r="T804" s="60"/>
      <c r="U804" s="46" t="e">
        <f t="shared" si="356"/>
        <v>#N/A</v>
      </c>
      <c r="V804" s="62" t="e">
        <f t="shared" si="357"/>
        <v>#N/A</v>
      </c>
      <c r="W804" s="62" t="e">
        <f t="shared" si="379"/>
        <v>#N/A</v>
      </c>
      <c r="X804" s="62" t="e">
        <f t="shared" si="358"/>
        <v>#N/A</v>
      </c>
      <c r="Y804" s="62" t="e">
        <f t="shared" si="359"/>
        <v>#N/A</v>
      </c>
      <c r="Z804" s="62" t="e">
        <f t="array" ref="Z804">_xlfn.IFS(H804=1,2,H804=3,1)</f>
        <v>#N/A</v>
      </c>
      <c r="AA804" s="62" t="e">
        <f t="shared" si="360"/>
        <v>#N/A</v>
      </c>
      <c r="AB804" s="62" t="e">
        <f t="shared" si="351"/>
        <v>#N/A</v>
      </c>
      <c r="AC804" s="62" t="e">
        <f t="shared" si="361"/>
        <v>#N/A</v>
      </c>
      <c r="AD804" s="62" t="e">
        <f t="shared" si="362"/>
        <v>#N/A</v>
      </c>
      <c r="AE804" s="62" t="e">
        <f t="shared" si="363"/>
        <v>#N/A</v>
      </c>
      <c r="AF804" s="62" t="e">
        <f t="shared" si="364"/>
        <v>#N/A</v>
      </c>
      <c r="AG804" s="62">
        <f t="shared" si="365"/>
        <v>0</v>
      </c>
      <c r="AH804" s="62" t="str">
        <f t="shared" si="366"/>
        <v/>
      </c>
      <c r="AI804" s="62">
        <f t="shared" si="367"/>
        <v>0</v>
      </c>
      <c r="AJ804" s="62" t="e">
        <f t="shared" si="368"/>
        <v>#VALUE!</v>
      </c>
      <c r="AK804" s="62" t="e">
        <f t="shared" si="369"/>
        <v>#N/A</v>
      </c>
      <c r="AL804" s="62" t="e">
        <f t="shared" si="370"/>
        <v>#N/A</v>
      </c>
      <c r="AM804" s="62">
        <f t="shared" si="371"/>
        <v>0</v>
      </c>
      <c r="AN804" s="62">
        <f t="shared" si="372"/>
        <v>0</v>
      </c>
      <c r="AO804" s="62"/>
      <c r="AP804" s="62" t="e">
        <f t="shared" si="373"/>
        <v>#N/A</v>
      </c>
      <c r="AQ804" s="62" t="e">
        <f t="shared" si="374"/>
        <v>#VALUE!</v>
      </c>
      <c r="AR804" s="62" t="str">
        <f t="shared" si="375"/>
        <v/>
      </c>
      <c r="AS804" s="62">
        <f t="shared" si="376"/>
        <v>0</v>
      </c>
      <c r="AT804" s="62">
        <f t="shared" si="377"/>
        <v>0</v>
      </c>
      <c r="AU804" s="62">
        <f t="shared" si="378"/>
        <v>0</v>
      </c>
    </row>
    <row r="805" spans="1:47" x14ac:dyDescent="0.2">
      <c r="A805" s="46">
        <f t="shared" si="352"/>
        <v>0</v>
      </c>
      <c r="B805" s="62" t="e">
        <f t="shared" si="353"/>
        <v>#N/A</v>
      </c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2">
        <f t="shared" si="354"/>
        <v>0</v>
      </c>
      <c r="N805" s="60"/>
      <c r="O805" s="60"/>
      <c r="P805" s="60" t="e">
        <f t="shared" si="355"/>
        <v>#N/A</v>
      </c>
      <c r="Q805" s="178"/>
      <c r="R805" s="60"/>
      <c r="S805" s="60"/>
      <c r="T805" s="60"/>
      <c r="U805" s="46" t="e">
        <f t="shared" si="356"/>
        <v>#N/A</v>
      </c>
      <c r="V805" s="62" t="e">
        <f t="shared" si="357"/>
        <v>#N/A</v>
      </c>
      <c r="W805" s="62" t="e">
        <f t="shared" si="379"/>
        <v>#N/A</v>
      </c>
      <c r="X805" s="62" t="e">
        <f t="shared" si="358"/>
        <v>#N/A</v>
      </c>
      <c r="Y805" s="62" t="e">
        <f t="shared" si="359"/>
        <v>#N/A</v>
      </c>
      <c r="Z805" s="62" t="e">
        <f t="array" ref="Z805">_xlfn.IFS(H805=1,2,H805=3,1)</f>
        <v>#N/A</v>
      </c>
      <c r="AA805" s="62" t="e">
        <f t="shared" si="360"/>
        <v>#N/A</v>
      </c>
      <c r="AB805" s="62" t="e">
        <f t="shared" si="351"/>
        <v>#N/A</v>
      </c>
      <c r="AC805" s="62" t="e">
        <f t="shared" si="361"/>
        <v>#N/A</v>
      </c>
      <c r="AD805" s="62" t="e">
        <f t="shared" si="362"/>
        <v>#N/A</v>
      </c>
      <c r="AE805" s="62" t="e">
        <f t="shared" si="363"/>
        <v>#N/A</v>
      </c>
      <c r="AF805" s="62" t="e">
        <f t="shared" si="364"/>
        <v>#N/A</v>
      </c>
      <c r="AG805" s="62">
        <f t="shared" si="365"/>
        <v>0</v>
      </c>
      <c r="AH805" s="62" t="str">
        <f t="shared" si="366"/>
        <v/>
      </c>
      <c r="AI805" s="62">
        <f t="shared" si="367"/>
        <v>0</v>
      </c>
      <c r="AJ805" s="62" t="e">
        <f t="shared" si="368"/>
        <v>#VALUE!</v>
      </c>
      <c r="AK805" s="62" t="e">
        <f t="shared" si="369"/>
        <v>#N/A</v>
      </c>
      <c r="AL805" s="62" t="e">
        <f t="shared" si="370"/>
        <v>#N/A</v>
      </c>
      <c r="AM805" s="62">
        <f t="shared" si="371"/>
        <v>0</v>
      </c>
      <c r="AN805" s="62">
        <f t="shared" si="372"/>
        <v>0</v>
      </c>
      <c r="AO805" s="62"/>
      <c r="AP805" s="62" t="e">
        <f t="shared" si="373"/>
        <v>#N/A</v>
      </c>
      <c r="AQ805" s="62" t="e">
        <f t="shared" si="374"/>
        <v>#VALUE!</v>
      </c>
      <c r="AR805" s="62" t="str">
        <f t="shared" si="375"/>
        <v/>
      </c>
      <c r="AS805" s="62">
        <f t="shared" si="376"/>
        <v>0</v>
      </c>
      <c r="AT805" s="62">
        <f t="shared" si="377"/>
        <v>0</v>
      </c>
      <c r="AU805" s="62">
        <f t="shared" si="378"/>
        <v>0</v>
      </c>
    </row>
    <row r="806" spans="1:47" x14ac:dyDescent="0.2">
      <c r="A806" s="46">
        <f t="shared" si="352"/>
        <v>0</v>
      </c>
      <c r="B806" s="62" t="e">
        <f t="shared" si="353"/>
        <v>#N/A</v>
      </c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2">
        <f t="shared" si="354"/>
        <v>0</v>
      </c>
      <c r="N806" s="60"/>
      <c r="O806" s="60"/>
      <c r="P806" s="60" t="e">
        <f t="shared" si="355"/>
        <v>#N/A</v>
      </c>
      <c r="Q806" s="178"/>
      <c r="R806" s="60"/>
      <c r="S806" s="60"/>
      <c r="T806" s="60"/>
      <c r="U806" s="46" t="e">
        <f t="shared" si="356"/>
        <v>#N/A</v>
      </c>
      <c r="V806" s="62" t="e">
        <f t="shared" si="357"/>
        <v>#N/A</v>
      </c>
      <c r="W806" s="62" t="e">
        <f t="shared" si="379"/>
        <v>#N/A</v>
      </c>
      <c r="X806" s="62" t="e">
        <f t="shared" si="358"/>
        <v>#N/A</v>
      </c>
      <c r="Y806" s="62" t="e">
        <f t="shared" si="359"/>
        <v>#N/A</v>
      </c>
      <c r="Z806" s="62" t="e">
        <f t="array" ref="Z806">_xlfn.IFS(H806=1,2,H806=3,1)</f>
        <v>#N/A</v>
      </c>
      <c r="AA806" s="62" t="e">
        <f t="shared" si="360"/>
        <v>#N/A</v>
      </c>
      <c r="AB806" s="62" t="e">
        <f t="shared" si="351"/>
        <v>#N/A</v>
      </c>
      <c r="AC806" s="62" t="e">
        <f t="shared" si="361"/>
        <v>#N/A</v>
      </c>
      <c r="AD806" s="62" t="e">
        <f t="shared" si="362"/>
        <v>#N/A</v>
      </c>
      <c r="AE806" s="62" t="e">
        <f t="shared" si="363"/>
        <v>#N/A</v>
      </c>
      <c r="AF806" s="62" t="e">
        <f t="shared" si="364"/>
        <v>#N/A</v>
      </c>
      <c r="AG806" s="62">
        <f t="shared" si="365"/>
        <v>0</v>
      </c>
      <c r="AH806" s="62" t="str">
        <f t="shared" si="366"/>
        <v/>
      </c>
      <c r="AI806" s="62">
        <f t="shared" si="367"/>
        <v>0</v>
      </c>
      <c r="AJ806" s="62" t="e">
        <f t="shared" si="368"/>
        <v>#VALUE!</v>
      </c>
      <c r="AK806" s="62" t="e">
        <f t="shared" si="369"/>
        <v>#N/A</v>
      </c>
      <c r="AL806" s="62" t="e">
        <f t="shared" si="370"/>
        <v>#N/A</v>
      </c>
      <c r="AM806" s="62">
        <f t="shared" si="371"/>
        <v>0</v>
      </c>
      <c r="AN806" s="62">
        <f t="shared" si="372"/>
        <v>0</v>
      </c>
      <c r="AO806" s="62"/>
      <c r="AP806" s="62" t="e">
        <f t="shared" si="373"/>
        <v>#N/A</v>
      </c>
      <c r="AQ806" s="62" t="e">
        <f t="shared" si="374"/>
        <v>#VALUE!</v>
      </c>
      <c r="AR806" s="62" t="str">
        <f t="shared" si="375"/>
        <v/>
      </c>
      <c r="AS806" s="62">
        <f t="shared" si="376"/>
        <v>0</v>
      </c>
      <c r="AT806" s="62">
        <f t="shared" si="377"/>
        <v>0</v>
      </c>
      <c r="AU806" s="62">
        <f t="shared" si="378"/>
        <v>0</v>
      </c>
    </row>
    <row r="807" spans="1:47" x14ac:dyDescent="0.2">
      <c r="A807" s="46">
        <f t="shared" si="352"/>
        <v>0</v>
      </c>
      <c r="B807" s="62" t="e">
        <f t="shared" si="353"/>
        <v>#N/A</v>
      </c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2">
        <f t="shared" si="354"/>
        <v>0</v>
      </c>
      <c r="N807" s="60"/>
      <c r="O807" s="60"/>
      <c r="P807" s="60" t="e">
        <f t="shared" si="355"/>
        <v>#N/A</v>
      </c>
      <c r="Q807" s="178"/>
      <c r="R807" s="60"/>
      <c r="S807" s="60"/>
      <c r="T807" s="60"/>
      <c r="U807" s="46" t="e">
        <f t="shared" si="356"/>
        <v>#N/A</v>
      </c>
      <c r="V807" s="62" t="e">
        <f t="shared" si="357"/>
        <v>#N/A</v>
      </c>
      <c r="W807" s="62" t="e">
        <f t="shared" si="379"/>
        <v>#N/A</v>
      </c>
      <c r="X807" s="62" t="e">
        <f t="shared" si="358"/>
        <v>#N/A</v>
      </c>
      <c r="Y807" s="62" t="e">
        <f t="shared" si="359"/>
        <v>#N/A</v>
      </c>
      <c r="Z807" s="62" t="e">
        <f t="array" ref="Z807">_xlfn.IFS(H807=1,2,H807=3,1)</f>
        <v>#N/A</v>
      </c>
      <c r="AA807" s="62" t="e">
        <f t="shared" si="360"/>
        <v>#N/A</v>
      </c>
      <c r="AB807" s="62" t="e">
        <f t="shared" si="351"/>
        <v>#N/A</v>
      </c>
      <c r="AC807" s="62" t="e">
        <f t="shared" si="361"/>
        <v>#N/A</v>
      </c>
      <c r="AD807" s="62" t="e">
        <f t="shared" si="362"/>
        <v>#N/A</v>
      </c>
      <c r="AE807" s="62" t="e">
        <f t="shared" si="363"/>
        <v>#N/A</v>
      </c>
      <c r="AF807" s="62" t="e">
        <f t="shared" si="364"/>
        <v>#N/A</v>
      </c>
      <c r="AG807" s="62">
        <f t="shared" si="365"/>
        <v>0</v>
      </c>
      <c r="AH807" s="62" t="str">
        <f t="shared" si="366"/>
        <v/>
      </c>
      <c r="AI807" s="62">
        <f t="shared" si="367"/>
        <v>0</v>
      </c>
      <c r="AJ807" s="62" t="e">
        <f t="shared" si="368"/>
        <v>#VALUE!</v>
      </c>
      <c r="AK807" s="62" t="e">
        <f t="shared" si="369"/>
        <v>#N/A</v>
      </c>
      <c r="AL807" s="62" t="e">
        <f t="shared" si="370"/>
        <v>#N/A</v>
      </c>
      <c r="AM807" s="62">
        <f t="shared" si="371"/>
        <v>0</v>
      </c>
      <c r="AN807" s="62">
        <f t="shared" si="372"/>
        <v>0</v>
      </c>
      <c r="AO807" s="62"/>
      <c r="AP807" s="62" t="e">
        <f t="shared" si="373"/>
        <v>#N/A</v>
      </c>
      <c r="AQ807" s="62" t="e">
        <f t="shared" si="374"/>
        <v>#VALUE!</v>
      </c>
      <c r="AR807" s="62" t="str">
        <f t="shared" si="375"/>
        <v/>
      </c>
      <c r="AS807" s="62">
        <f t="shared" si="376"/>
        <v>0</v>
      </c>
      <c r="AT807" s="62">
        <f t="shared" si="377"/>
        <v>0</v>
      </c>
      <c r="AU807" s="62">
        <f t="shared" si="378"/>
        <v>0</v>
      </c>
    </row>
    <row r="808" spans="1:47" x14ac:dyDescent="0.2">
      <c r="A808" s="46">
        <f t="shared" si="352"/>
        <v>0</v>
      </c>
      <c r="B808" s="62" t="e">
        <f t="shared" si="353"/>
        <v>#N/A</v>
      </c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2">
        <f t="shared" si="354"/>
        <v>0</v>
      </c>
      <c r="N808" s="60"/>
      <c r="O808" s="60"/>
      <c r="P808" s="60" t="e">
        <f t="shared" si="355"/>
        <v>#N/A</v>
      </c>
      <c r="Q808" s="178"/>
      <c r="R808" s="60"/>
      <c r="S808" s="60"/>
      <c r="T808" s="60"/>
      <c r="U808" s="46" t="e">
        <f t="shared" si="356"/>
        <v>#N/A</v>
      </c>
      <c r="V808" s="62" t="e">
        <f t="shared" si="357"/>
        <v>#N/A</v>
      </c>
      <c r="W808" s="62" t="e">
        <f t="shared" si="379"/>
        <v>#N/A</v>
      </c>
      <c r="X808" s="62" t="e">
        <f t="shared" si="358"/>
        <v>#N/A</v>
      </c>
      <c r="Y808" s="62" t="e">
        <f t="shared" si="359"/>
        <v>#N/A</v>
      </c>
      <c r="Z808" s="62" t="e">
        <f t="array" ref="Z808">_xlfn.IFS(H808=1,2,H808=3,1)</f>
        <v>#N/A</v>
      </c>
      <c r="AA808" s="62" t="e">
        <f t="shared" si="360"/>
        <v>#N/A</v>
      </c>
      <c r="AB808" s="62" t="e">
        <f t="shared" si="351"/>
        <v>#N/A</v>
      </c>
      <c r="AC808" s="62" t="e">
        <f t="shared" si="361"/>
        <v>#N/A</v>
      </c>
      <c r="AD808" s="62" t="e">
        <f t="shared" si="362"/>
        <v>#N/A</v>
      </c>
      <c r="AE808" s="62" t="e">
        <f t="shared" si="363"/>
        <v>#N/A</v>
      </c>
      <c r="AF808" s="62" t="e">
        <f t="shared" si="364"/>
        <v>#N/A</v>
      </c>
      <c r="AG808" s="62">
        <f t="shared" si="365"/>
        <v>0</v>
      </c>
      <c r="AH808" s="62" t="str">
        <f t="shared" si="366"/>
        <v/>
      </c>
      <c r="AI808" s="62">
        <f t="shared" si="367"/>
        <v>0</v>
      </c>
      <c r="AJ808" s="62" t="e">
        <f t="shared" si="368"/>
        <v>#VALUE!</v>
      </c>
      <c r="AK808" s="62" t="e">
        <f t="shared" si="369"/>
        <v>#N/A</v>
      </c>
      <c r="AL808" s="62" t="e">
        <f t="shared" si="370"/>
        <v>#N/A</v>
      </c>
      <c r="AM808" s="62">
        <f t="shared" si="371"/>
        <v>0</v>
      </c>
      <c r="AN808" s="62">
        <f t="shared" si="372"/>
        <v>0</v>
      </c>
      <c r="AO808" s="62"/>
      <c r="AP808" s="62" t="e">
        <f t="shared" si="373"/>
        <v>#N/A</v>
      </c>
      <c r="AQ808" s="62" t="e">
        <f t="shared" si="374"/>
        <v>#VALUE!</v>
      </c>
      <c r="AR808" s="62" t="str">
        <f t="shared" si="375"/>
        <v/>
      </c>
      <c r="AS808" s="62">
        <f t="shared" si="376"/>
        <v>0</v>
      </c>
      <c r="AT808" s="62">
        <f t="shared" si="377"/>
        <v>0</v>
      </c>
      <c r="AU808" s="62">
        <f t="shared" si="378"/>
        <v>0</v>
      </c>
    </row>
    <row r="809" spans="1:47" x14ac:dyDescent="0.2">
      <c r="A809" s="46">
        <f t="shared" si="352"/>
        <v>0</v>
      </c>
      <c r="B809" s="62" t="e">
        <f t="shared" si="353"/>
        <v>#N/A</v>
      </c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2">
        <f t="shared" si="354"/>
        <v>0</v>
      </c>
      <c r="N809" s="60"/>
      <c r="O809" s="60"/>
      <c r="P809" s="60" t="e">
        <f t="shared" si="355"/>
        <v>#N/A</v>
      </c>
      <c r="Q809" s="178"/>
      <c r="R809" s="60"/>
      <c r="S809" s="60"/>
      <c r="T809" s="60"/>
      <c r="U809" s="46" t="e">
        <f t="shared" si="356"/>
        <v>#N/A</v>
      </c>
      <c r="V809" s="62" t="e">
        <f t="shared" si="357"/>
        <v>#N/A</v>
      </c>
      <c r="W809" s="62" t="e">
        <f t="shared" si="379"/>
        <v>#N/A</v>
      </c>
      <c r="X809" s="62" t="e">
        <f t="shared" si="358"/>
        <v>#N/A</v>
      </c>
      <c r="Y809" s="62" t="e">
        <f t="shared" si="359"/>
        <v>#N/A</v>
      </c>
      <c r="Z809" s="62" t="e">
        <f t="array" ref="Z809">_xlfn.IFS(H809=1,2,H809=3,1)</f>
        <v>#N/A</v>
      </c>
      <c r="AA809" s="62" t="e">
        <f t="shared" si="360"/>
        <v>#N/A</v>
      </c>
      <c r="AB809" s="62" t="e">
        <f t="shared" si="351"/>
        <v>#N/A</v>
      </c>
      <c r="AC809" s="62" t="e">
        <f t="shared" si="361"/>
        <v>#N/A</v>
      </c>
      <c r="AD809" s="62" t="e">
        <f t="shared" si="362"/>
        <v>#N/A</v>
      </c>
      <c r="AE809" s="62" t="e">
        <f t="shared" si="363"/>
        <v>#N/A</v>
      </c>
      <c r="AF809" s="62" t="e">
        <f t="shared" si="364"/>
        <v>#N/A</v>
      </c>
      <c r="AG809" s="62">
        <f t="shared" si="365"/>
        <v>0</v>
      </c>
      <c r="AH809" s="62" t="str">
        <f t="shared" si="366"/>
        <v/>
      </c>
      <c r="AI809" s="62">
        <f t="shared" si="367"/>
        <v>0</v>
      </c>
      <c r="AJ809" s="62" t="e">
        <f t="shared" si="368"/>
        <v>#VALUE!</v>
      </c>
      <c r="AK809" s="62" t="e">
        <f t="shared" si="369"/>
        <v>#N/A</v>
      </c>
      <c r="AL809" s="62" t="e">
        <f t="shared" si="370"/>
        <v>#N/A</v>
      </c>
      <c r="AM809" s="62">
        <f t="shared" si="371"/>
        <v>0</v>
      </c>
      <c r="AN809" s="62">
        <f t="shared" si="372"/>
        <v>0</v>
      </c>
      <c r="AO809" s="62"/>
      <c r="AP809" s="62" t="e">
        <f t="shared" si="373"/>
        <v>#N/A</v>
      </c>
      <c r="AQ809" s="62" t="e">
        <f t="shared" si="374"/>
        <v>#VALUE!</v>
      </c>
      <c r="AR809" s="62" t="str">
        <f t="shared" si="375"/>
        <v/>
      </c>
      <c r="AS809" s="62">
        <f t="shared" si="376"/>
        <v>0</v>
      </c>
      <c r="AT809" s="62">
        <f t="shared" si="377"/>
        <v>0</v>
      </c>
      <c r="AU809" s="62">
        <f t="shared" si="378"/>
        <v>0</v>
      </c>
    </row>
    <row r="810" spans="1:47" x14ac:dyDescent="0.2">
      <c r="A810" s="46">
        <f t="shared" si="352"/>
        <v>0</v>
      </c>
      <c r="B810" s="62" t="e">
        <f t="shared" si="353"/>
        <v>#N/A</v>
      </c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2">
        <f t="shared" si="354"/>
        <v>0</v>
      </c>
      <c r="N810" s="60"/>
      <c r="O810" s="60"/>
      <c r="P810" s="60" t="e">
        <f t="shared" si="355"/>
        <v>#N/A</v>
      </c>
      <c r="Q810" s="178"/>
      <c r="R810" s="60"/>
      <c r="S810" s="60"/>
      <c r="T810" s="60"/>
      <c r="U810" s="46" t="e">
        <f t="shared" si="356"/>
        <v>#N/A</v>
      </c>
      <c r="V810" s="62" t="e">
        <f t="shared" si="357"/>
        <v>#N/A</v>
      </c>
      <c r="W810" s="62" t="e">
        <f t="shared" si="379"/>
        <v>#N/A</v>
      </c>
      <c r="X810" s="62" t="e">
        <f t="shared" si="358"/>
        <v>#N/A</v>
      </c>
      <c r="Y810" s="62" t="e">
        <f t="shared" si="359"/>
        <v>#N/A</v>
      </c>
      <c r="Z810" s="62" t="e">
        <f t="array" ref="Z810">_xlfn.IFS(H810=1,2,H810=3,1)</f>
        <v>#N/A</v>
      </c>
      <c r="AA810" s="62" t="e">
        <f t="shared" si="360"/>
        <v>#N/A</v>
      </c>
      <c r="AB810" s="62" t="e">
        <f t="shared" si="351"/>
        <v>#N/A</v>
      </c>
      <c r="AC810" s="62" t="e">
        <f t="shared" si="361"/>
        <v>#N/A</v>
      </c>
      <c r="AD810" s="62" t="e">
        <f t="shared" si="362"/>
        <v>#N/A</v>
      </c>
      <c r="AE810" s="62" t="e">
        <f t="shared" si="363"/>
        <v>#N/A</v>
      </c>
      <c r="AF810" s="62" t="e">
        <f t="shared" si="364"/>
        <v>#N/A</v>
      </c>
      <c r="AG810" s="62">
        <f t="shared" si="365"/>
        <v>0</v>
      </c>
      <c r="AH810" s="62" t="str">
        <f t="shared" si="366"/>
        <v/>
      </c>
      <c r="AI810" s="62">
        <f t="shared" si="367"/>
        <v>0</v>
      </c>
      <c r="AJ810" s="62" t="e">
        <f t="shared" si="368"/>
        <v>#VALUE!</v>
      </c>
      <c r="AK810" s="62" t="e">
        <f t="shared" si="369"/>
        <v>#N/A</v>
      </c>
      <c r="AL810" s="62" t="e">
        <f t="shared" si="370"/>
        <v>#N/A</v>
      </c>
      <c r="AM810" s="62">
        <f t="shared" si="371"/>
        <v>0</v>
      </c>
      <c r="AN810" s="62">
        <f t="shared" si="372"/>
        <v>0</v>
      </c>
      <c r="AO810" s="62"/>
      <c r="AP810" s="62" t="e">
        <f t="shared" si="373"/>
        <v>#N/A</v>
      </c>
      <c r="AQ810" s="62" t="e">
        <f t="shared" si="374"/>
        <v>#VALUE!</v>
      </c>
      <c r="AR810" s="62" t="str">
        <f t="shared" si="375"/>
        <v/>
      </c>
      <c r="AS810" s="62">
        <f t="shared" si="376"/>
        <v>0</v>
      </c>
      <c r="AT810" s="62">
        <f t="shared" si="377"/>
        <v>0</v>
      </c>
      <c r="AU810" s="62">
        <f t="shared" si="378"/>
        <v>0</v>
      </c>
    </row>
    <row r="811" spans="1:47" x14ac:dyDescent="0.2">
      <c r="A811" s="46">
        <f t="shared" si="352"/>
        <v>0</v>
      </c>
      <c r="B811" s="62" t="e">
        <f t="shared" si="353"/>
        <v>#N/A</v>
      </c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2">
        <f t="shared" si="354"/>
        <v>0</v>
      </c>
      <c r="N811" s="60"/>
      <c r="O811" s="60"/>
      <c r="P811" s="60" t="e">
        <f t="shared" si="355"/>
        <v>#N/A</v>
      </c>
      <c r="Q811" s="178"/>
      <c r="R811" s="60"/>
      <c r="S811" s="60"/>
      <c r="T811" s="60"/>
      <c r="U811" s="46" t="e">
        <f t="shared" si="356"/>
        <v>#N/A</v>
      </c>
      <c r="V811" s="62" t="e">
        <f t="shared" si="357"/>
        <v>#N/A</v>
      </c>
      <c r="W811" s="62" t="e">
        <f t="shared" si="379"/>
        <v>#N/A</v>
      </c>
      <c r="X811" s="62" t="e">
        <f t="shared" si="358"/>
        <v>#N/A</v>
      </c>
      <c r="Y811" s="62" t="e">
        <f t="shared" si="359"/>
        <v>#N/A</v>
      </c>
      <c r="Z811" s="62" t="e">
        <f t="array" ref="Z811">_xlfn.IFS(H811=1,2,H811=3,1)</f>
        <v>#N/A</v>
      </c>
      <c r="AA811" s="62" t="e">
        <f t="shared" si="360"/>
        <v>#N/A</v>
      </c>
      <c r="AB811" s="62" t="e">
        <f t="shared" si="351"/>
        <v>#N/A</v>
      </c>
      <c r="AC811" s="62" t="e">
        <f t="shared" si="361"/>
        <v>#N/A</v>
      </c>
      <c r="AD811" s="62" t="e">
        <f t="shared" si="362"/>
        <v>#N/A</v>
      </c>
      <c r="AE811" s="62" t="e">
        <f t="shared" si="363"/>
        <v>#N/A</v>
      </c>
      <c r="AF811" s="62" t="e">
        <f t="shared" si="364"/>
        <v>#N/A</v>
      </c>
      <c r="AG811" s="62">
        <f t="shared" si="365"/>
        <v>0</v>
      </c>
      <c r="AH811" s="62" t="str">
        <f t="shared" si="366"/>
        <v/>
      </c>
      <c r="AI811" s="62">
        <f t="shared" si="367"/>
        <v>0</v>
      </c>
      <c r="AJ811" s="62" t="e">
        <f t="shared" si="368"/>
        <v>#VALUE!</v>
      </c>
      <c r="AK811" s="62" t="e">
        <f t="shared" si="369"/>
        <v>#N/A</v>
      </c>
      <c r="AL811" s="62" t="e">
        <f t="shared" si="370"/>
        <v>#N/A</v>
      </c>
      <c r="AM811" s="62">
        <f t="shared" si="371"/>
        <v>0</v>
      </c>
      <c r="AN811" s="62">
        <f t="shared" si="372"/>
        <v>0</v>
      </c>
      <c r="AO811" s="62"/>
      <c r="AP811" s="62" t="e">
        <f t="shared" si="373"/>
        <v>#N/A</v>
      </c>
      <c r="AQ811" s="62" t="e">
        <f t="shared" si="374"/>
        <v>#VALUE!</v>
      </c>
      <c r="AR811" s="62" t="str">
        <f t="shared" si="375"/>
        <v/>
      </c>
      <c r="AS811" s="62">
        <f t="shared" si="376"/>
        <v>0</v>
      </c>
      <c r="AT811" s="62">
        <f t="shared" si="377"/>
        <v>0</v>
      </c>
      <c r="AU811" s="62">
        <f t="shared" si="378"/>
        <v>0</v>
      </c>
    </row>
    <row r="812" spans="1:47" x14ac:dyDescent="0.2">
      <c r="A812" s="46">
        <f t="shared" si="352"/>
        <v>0</v>
      </c>
      <c r="B812" s="62" t="e">
        <f t="shared" si="353"/>
        <v>#N/A</v>
      </c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2">
        <f t="shared" si="354"/>
        <v>0</v>
      </c>
      <c r="N812" s="60"/>
      <c r="O812" s="60"/>
      <c r="P812" s="60" t="e">
        <f t="shared" si="355"/>
        <v>#N/A</v>
      </c>
      <c r="Q812" s="178"/>
      <c r="R812" s="60"/>
      <c r="S812" s="60"/>
      <c r="T812" s="60"/>
      <c r="U812" s="46" t="e">
        <f t="shared" si="356"/>
        <v>#N/A</v>
      </c>
      <c r="V812" s="62" t="e">
        <f t="shared" si="357"/>
        <v>#N/A</v>
      </c>
      <c r="W812" s="62" t="e">
        <f t="shared" si="379"/>
        <v>#N/A</v>
      </c>
      <c r="X812" s="62" t="e">
        <f t="shared" si="358"/>
        <v>#N/A</v>
      </c>
      <c r="Y812" s="62" t="e">
        <f t="shared" si="359"/>
        <v>#N/A</v>
      </c>
      <c r="Z812" s="62" t="e">
        <f t="array" ref="Z812">_xlfn.IFS(H812=1,2,H812=3,1)</f>
        <v>#N/A</v>
      </c>
      <c r="AA812" s="62" t="e">
        <f t="shared" si="360"/>
        <v>#N/A</v>
      </c>
      <c r="AB812" s="62" t="e">
        <f t="shared" si="351"/>
        <v>#N/A</v>
      </c>
      <c r="AC812" s="62" t="e">
        <f t="shared" si="361"/>
        <v>#N/A</v>
      </c>
      <c r="AD812" s="62" t="e">
        <f t="shared" si="362"/>
        <v>#N/A</v>
      </c>
      <c r="AE812" s="62" t="e">
        <f t="shared" si="363"/>
        <v>#N/A</v>
      </c>
      <c r="AF812" s="62" t="e">
        <f t="shared" si="364"/>
        <v>#N/A</v>
      </c>
      <c r="AG812" s="62">
        <f t="shared" si="365"/>
        <v>0</v>
      </c>
      <c r="AH812" s="62" t="str">
        <f t="shared" si="366"/>
        <v/>
      </c>
      <c r="AI812" s="62">
        <f t="shared" si="367"/>
        <v>0</v>
      </c>
      <c r="AJ812" s="62" t="e">
        <f t="shared" si="368"/>
        <v>#VALUE!</v>
      </c>
      <c r="AK812" s="62" t="e">
        <f t="shared" si="369"/>
        <v>#N/A</v>
      </c>
      <c r="AL812" s="62" t="e">
        <f t="shared" si="370"/>
        <v>#N/A</v>
      </c>
      <c r="AM812" s="62">
        <f t="shared" si="371"/>
        <v>0</v>
      </c>
      <c r="AN812" s="62">
        <f t="shared" si="372"/>
        <v>0</v>
      </c>
      <c r="AO812" s="62"/>
      <c r="AP812" s="62" t="e">
        <f t="shared" si="373"/>
        <v>#N/A</v>
      </c>
      <c r="AQ812" s="62" t="e">
        <f t="shared" si="374"/>
        <v>#VALUE!</v>
      </c>
      <c r="AR812" s="62" t="str">
        <f t="shared" si="375"/>
        <v/>
      </c>
      <c r="AS812" s="62">
        <f t="shared" si="376"/>
        <v>0</v>
      </c>
      <c r="AT812" s="62">
        <f t="shared" si="377"/>
        <v>0</v>
      </c>
      <c r="AU812" s="62">
        <f t="shared" si="378"/>
        <v>0</v>
      </c>
    </row>
    <row r="813" spans="1:47" x14ac:dyDescent="0.2">
      <c r="A813" s="46">
        <f t="shared" si="352"/>
        <v>0</v>
      </c>
      <c r="B813" s="62" t="e">
        <f t="shared" si="353"/>
        <v>#N/A</v>
      </c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2">
        <f t="shared" si="354"/>
        <v>0</v>
      </c>
      <c r="N813" s="60"/>
      <c r="O813" s="60"/>
      <c r="P813" s="60" t="e">
        <f t="shared" si="355"/>
        <v>#N/A</v>
      </c>
      <c r="Q813" s="178"/>
      <c r="R813" s="60"/>
      <c r="S813" s="60"/>
      <c r="T813" s="60"/>
      <c r="U813" s="46" t="e">
        <f t="shared" si="356"/>
        <v>#N/A</v>
      </c>
      <c r="V813" s="62" t="e">
        <f t="shared" si="357"/>
        <v>#N/A</v>
      </c>
      <c r="W813" s="62" t="e">
        <f t="shared" si="379"/>
        <v>#N/A</v>
      </c>
      <c r="X813" s="62" t="e">
        <f t="shared" si="358"/>
        <v>#N/A</v>
      </c>
      <c r="Y813" s="62" t="e">
        <f t="shared" si="359"/>
        <v>#N/A</v>
      </c>
      <c r="Z813" s="62" t="e">
        <f t="array" ref="Z813">_xlfn.IFS(H813=1,2,H813=3,1)</f>
        <v>#N/A</v>
      </c>
      <c r="AA813" s="62" t="e">
        <f t="shared" si="360"/>
        <v>#N/A</v>
      </c>
      <c r="AB813" s="62" t="e">
        <f t="shared" si="351"/>
        <v>#N/A</v>
      </c>
      <c r="AC813" s="62" t="e">
        <f t="shared" si="361"/>
        <v>#N/A</v>
      </c>
      <c r="AD813" s="62" t="e">
        <f t="shared" si="362"/>
        <v>#N/A</v>
      </c>
      <c r="AE813" s="62" t="e">
        <f t="shared" si="363"/>
        <v>#N/A</v>
      </c>
      <c r="AF813" s="62" t="e">
        <f t="shared" si="364"/>
        <v>#N/A</v>
      </c>
      <c r="AG813" s="62">
        <f t="shared" si="365"/>
        <v>0</v>
      </c>
      <c r="AH813" s="62" t="str">
        <f t="shared" si="366"/>
        <v/>
      </c>
      <c r="AI813" s="62">
        <f t="shared" si="367"/>
        <v>0</v>
      </c>
      <c r="AJ813" s="62" t="e">
        <f t="shared" si="368"/>
        <v>#VALUE!</v>
      </c>
      <c r="AK813" s="62" t="e">
        <f t="shared" si="369"/>
        <v>#N/A</v>
      </c>
      <c r="AL813" s="62" t="e">
        <f t="shared" si="370"/>
        <v>#N/A</v>
      </c>
      <c r="AM813" s="62">
        <f t="shared" si="371"/>
        <v>0</v>
      </c>
      <c r="AN813" s="62">
        <f t="shared" si="372"/>
        <v>0</v>
      </c>
      <c r="AO813" s="62"/>
      <c r="AP813" s="62" t="e">
        <f t="shared" si="373"/>
        <v>#N/A</v>
      </c>
      <c r="AQ813" s="62" t="e">
        <f t="shared" si="374"/>
        <v>#VALUE!</v>
      </c>
      <c r="AR813" s="62" t="str">
        <f t="shared" si="375"/>
        <v/>
      </c>
      <c r="AS813" s="62">
        <f t="shared" si="376"/>
        <v>0</v>
      </c>
      <c r="AT813" s="62">
        <f t="shared" si="377"/>
        <v>0</v>
      </c>
      <c r="AU813" s="62">
        <f t="shared" si="378"/>
        <v>0</v>
      </c>
    </row>
    <row r="814" spans="1:47" x14ac:dyDescent="0.2">
      <c r="A814" s="46">
        <f t="shared" si="352"/>
        <v>0</v>
      </c>
      <c r="B814" s="62" t="e">
        <f t="shared" si="353"/>
        <v>#N/A</v>
      </c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2">
        <f t="shared" si="354"/>
        <v>0</v>
      </c>
      <c r="N814" s="60"/>
      <c r="O814" s="60"/>
      <c r="P814" s="60" t="e">
        <f t="shared" si="355"/>
        <v>#N/A</v>
      </c>
      <c r="Q814" s="178"/>
      <c r="R814" s="60"/>
      <c r="S814" s="60"/>
      <c r="T814" s="60"/>
      <c r="U814" s="46" t="e">
        <f t="shared" si="356"/>
        <v>#N/A</v>
      </c>
      <c r="V814" s="62" t="e">
        <f t="shared" si="357"/>
        <v>#N/A</v>
      </c>
      <c r="W814" s="62" t="e">
        <f t="shared" si="379"/>
        <v>#N/A</v>
      </c>
      <c r="X814" s="62" t="e">
        <f t="shared" si="358"/>
        <v>#N/A</v>
      </c>
      <c r="Y814" s="62" t="e">
        <f t="shared" si="359"/>
        <v>#N/A</v>
      </c>
      <c r="Z814" s="62" t="e">
        <f t="array" ref="Z814">_xlfn.IFS(H814=1,2,H814=3,1)</f>
        <v>#N/A</v>
      </c>
      <c r="AA814" s="62" t="e">
        <f t="shared" si="360"/>
        <v>#N/A</v>
      </c>
      <c r="AB814" s="62" t="e">
        <f t="shared" si="351"/>
        <v>#N/A</v>
      </c>
      <c r="AC814" s="62" t="e">
        <f t="shared" si="361"/>
        <v>#N/A</v>
      </c>
      <c r="AD814" s="62" t="e">
        <f t="shared" si="362"/>
        <v>#N/A</v>
      </c>
      <c r="AE814" s="62" t="e">
        <f t="shared" si="363"/>
        <v>#N/A</v>
      </c>
      <c r="AF814" s="62" t="e">
        <f t="shared" si="364"/>
        <v>#N/A</v>
      </c>
      <c r="AG814" s="62">
        <f t="shared" si="365"/>
        <v>0</v>
      </c>
      <c r="AH814" s="62" t="str">
        <f t="shared" si="366"/>
        <v/>
      </c>
      <c r="AI814" s="62">
        <f t="shared" si="367"/>
        <v>0</v>
      </c>
      <c r="AJ814" s="62" t="e">
        <f t="shared" si="368"/>
        <v>#VALUE!</v>
      </c>
      <c r="AK814" s="62" t="e">
        <f t="shared" si="369"/>
        <v>#N/A</v>
      </c>
      <c r="AL814" s="62" t="e">
        <f t="shared" si="370"/>
        <v>#N/A</v>
      </c>
      <c r="AM814" s="62">
        <f t="shared" si="371"/>
        <v>0</v>
      </c>
      <c r="AN814" s="62">
        <f t="shared" si="372"/>
        <v>0</v>
      </c>
      <c r="AO814" s="62"/>
      <c r="AP814" s="62" t="e">
        <f t="shared" si="373"/>
        <v>#N/A</v>
      </c>
      <c r="AQ814" s="62" t="e">
        <f t="shared" si="374"/>
        <v>#VALUE!</v>
      </c>
      <c r="AR814" s="62" t="str">
        <f t="shared" si="375"/>
        <v/>
      </c>
      <c r="AS814" s="62">
        <f t="shared" si="376"/>
        <v>0</v>
      </c>
      <c r="AT814" s="62">
        <f t="shared" si="377"/>
        <v>0</v>
      </c>
      <c r="AU814" s="62">
        <f t="shared" si="378"/>
        <v>0</v>
      </c>
    </row>
    <row r="815" spans="1:47" x14ac:dyDescent="0.2">
      <c r="A815" s="46">
        <f t="shared" si="352"/>
        <v>0</v>
      </c>
      <c r="B815" s="62" t="e">
        <f t="shared" si="353"/>
        <v>#N/A</v>
      </c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2">
        <f t="shared" si="354"/>
        <v>0</v>
      </c>
      <c r="N815" s="60"/>
      <c r="O815" s="60"/>
      <c r="P815" s="60" t="e">
        <f t="shared" si="355"/>
        <v>#N/A</v>
      </c>
      <c r="Q815" s="178"/>
      <c r="R815" s="60"/>
      <c r="S815" s="60"/>
      <c r="T815" s="60"/>
      <c r="U815" s="46" t="e">
        <f t="shared" si="356"/>
        <v>#N/A</v>
      </c>
      <c r="V815" s="62" t="e">
        <f t="shared" si="357"/>
        <v>#N/A</v>
      </c>
      <c r="W815" s="62" t="e">
        <f t="shared" si="379"/>
        <v>#N/A</v>
      </c>
      <c r="X815" s="62" t="e">
        <f t="shared" si="358"/>
        <v>#N/A</v>
      </c>
      <c r="Y815" s="62" t="e">
        <f t="shared" si="359"/>
        <v>#N/A</v>
      </c>
      <c r="Z815" s="62" t="e">
        <f t="array" ref="Z815">_xlfn.IFS(H815=1,2,H815=3,1)</f>
        <v>#N/A</v>
      </c>
      <c r="AA815" s="62" t="e">
        <f t="shared" si="360"/>
        <v>#N/A</v>
      </c>
      <c r="AB815" s="62" t="e">
        <f t="shared" si="351"/>
        <v>#N/A</v>
      </c>
      <c r="AC815" s="62" t="e">
        <f t="shared" si="361"/>
        <v>#N/A</v>
      </c>
      <c r="AD815" s="62" t="e">
        <f t="shared" si="362"/>
        <v>#N/A</v>
      </c>
      <c r="AE815" s="62" t="e">
        <f t="shared" si="363"/>
        <v>#N/A</v>
      </c>
      <c r="AF815" s="62" t="e">
        <f t="shared" si="364"/>
        <v>#N/A</v>
      </c>
      <c r="AG815" s="62">
        <f t="shared" si="365"/>
        <v>0</v>
      </c>
      <c r="AH815" s="62" t="str">
        <f t="shared" si="366"/>
        <v/>
      </c>
      <c r="AI815" s="62">
        <f t="shared" si="367"/>
        <v>0</v>
      </c>
      <c r="AJ815" s="62" t="e">
        <f t="shared" si="368"/>
        <v>#VALUE!</v>
      </c>
      <c r="AK815" s="62" t="e">
        <f t="shared" si="369"/>
        <v>#N/A</v>
      </c>
      <c r="AL815" s="62" t="e">
        <f t="shared" si="370"/>
        <v>#N/A</v>
      </c>
      <c r="AM815" s="62">
        <f t="shared" si="371"/>
        <v>0</v>
      </c>
      <c r="AN815" s="62">
        <f t="shared" si="372"/>
        <v>0</v>
      </c>
      <c r="AO815" s="62"/>
      <c r="AP815" s="62" t="e">
        <f t="shared" si="373"/>
        <v>#N/A</v>
      </c>
      <c r="AQ815" s="62" t="e">
        <f t="shared" si="374"/>
        <v>#VALUE!</v>
      </c>
      <c r="AR815" s="62" t="str">
        <f t="shared" si="375"/>
        <v/>
      </c>
      <c r="AS815" s="62">
        <f t="shared" si="376"/>
        <v>0</v>
      </c>
      <c r="AT815" s="62">
        <f t="shared" si="377"/>
        <v>0</v>
      </c>
      <c r="AU815" s="62">
        <f t="shared" si="378"/>
        <v>0</v>
      </c>
    </row>
    <row r="816" spans="1:47" x14ac:dyDescent="0.2">
      <c r="A816" s="46">
        <f t="shared" si="352"/>
        <v>0</v>
      </c>
      <c r="B816" s="62" t="e">
        <f t="shared" si="353"/>
        <v>#N/A</v>
      </c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2">
        <f t="shared" si="354"/>
        <v>0</v>
      </c>
      <c r="N816" s="60"/>
      <c r="O816" s="60"/>
      <c r="P816" s="60" t="e">
        <f t="shared" si="355"/>
        <v>#N/A</v>
      </c>
      <c r="Q816" s="178"/>
      <c r="R816" s="60"/>
      <c r="S816" s="60"/>
      <c r="T816" s="60"/>
      <c r="U816" s="46" t="e">
        <f t="shared" si="356"/>
        <v>#N/A</v>
      </c>
      <c r="V816" s="62" t="e">
        <f t="shared" si="357"/>
        <v>#N/A</v>
      </c>
      <c r="W816" s="62" t="e">
        <f t="shared" si="379"/>
        <v>#N/A</v>
      </c>
      <c r="X816" s="62" t="e">
        <f t="shared" si="358"/>
        <v>#N/A</v>
      </c>
      <c r="Y816" s="62" t="e">
        <f t="shared" si="359"/>
        <v>#N/A</v>
      </c>
      <c r="Z816" s="62" t="e">
        <f t="array" ref="Z816">_xlfn.IFS(H816=1,2,H816=3,1)</f>
        <v>#N/A</v>
      </c>
      <c r="AA816" s="62" t="e">
        <f t="shared" si="360"/>
        <v>#N/A</v>
      </c>
      <c r="AB816" s="62" t="e">
        <f t="shared" si="351"/>
        <v>#N/A</v>
      </c>
      <c r="AC816" s="62" t="e">
        <f t="shared" si="361"/>
        <v>#N/A</v>
      </c>
      <c r="AD816" s="62" t="e">
        <f t="shared" si="362"/>
        <v>#N/A</v>
      </c>
      <c r="AE816" s="62" t="e">
        <f t="shared" si="363"/>
        <v>#N/A</v>
      </c>
      <c r="AF816" s="62" t="e">
        <f t="shared" si="364"/>
        <v>#N/A</v>
      </c>
      <c r="AG816" s="62">
        <f t="shared" si="365"/>
        <v>0</v>
      </c>
      <c r="AH816" s="62" t="str">
        <f t="shared" si="366"/>
        <v/>
      </c>
      <c r="AI816" s="62">
        <f t="shared" si="367"/>
        <v>0</v>
      </c>
      <c r="AJ816" s="62" t="e">
        <f t="shared" si="368"/>
        <v>#VALUE!</v>
      </c>
      <c r="AK816" s="62" t="e">
        <f t="shared" si="369"/>
        <v>#N/A</v>
      </c>
      <c r="AL816" s="62" t="e">
        <f t="shared" si="370"/>
        <v>#N/A</v>
      </c>
      <c r="AM816" s="62">
        <f t="shared" si="371"/>
        <v>0</v>
      </c>
      <c r="AN816" s="62">
        <f t="shared" si="372"/>
        <v>0</v>
      </c>
      <c r="AO816" s="62"/>
      <c r="AP816" s="62" t="e">
        <f t="shared" si="373"/>
        <v>#N/A</v>
      </c>
      <c r="AQ816" s="62" t="e">
        <f t="shared" si="374"/>
        <v>#VALUE!</v>
      </c>
      <c r="AR816" s="62" t="str">
        <f t="shared" si="375"/>
        <v/>
      </c>
      <c r="AS816" s="62">
        <f t="shared" si="376"/>
        <v>0</v>
      </c>
      <c r="AT816" s="62">
        <f t="shared" si="377"/>
        <v>0</v>
      </c>
      <c r="AU816" s="62">
        <f t="shared" si="378"/>
        <v>0</v>
      </c>
    </row>
    <row r="817" spans="1:47" x14ac:dyDescent="0.2">
      <c r="A817" s="46">
        <f t="shared" si="352"/>
        <v>0</v>
      </c>
      <c r="B817" s="62" t="e">
        <f t="shared" si="353"/>
        <v>#N/A</v>
      </c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2">
        <f t="shared" si="354"/>
        <v>0</v>
      </c>
      <c r="N817" s="60"/>
      <c r="O817" s="60"/>
      <c r="P817" s="60" t="e">
        <f t="shared" si="355"/>
        <v>#N/A</v>
      </c>
      <c r="Q817" s="178"/>
      <c r="R817" s="60"/>
      <c r="S817" s="60"/>
      <c r="T817" s="60"/>
      <c r="U817" s="46" t="e">
        <f t="shared" si="356"/>
        <v>#N/A</v>
      </c>
      <c r="V817" s="62" t="e">
        <f t="shared" si="357"/>
        <v>#N/A</v>
      </c>
      <c r="W817" s="62" t="e">
        <f t="shared" si="379"/>
        <v>#N/A</v>
      </c>
      <c r="X817" s="62" t="e">
        <f t="shared" si="358"/>
        <v>#N/A</v>
      </c>
      <c r="Y817" s="62" t="e">
        <f t="shared" si="359"/>
        <v>#N/A</v>
      </c>
      <c r="Z817" s="62" t="e">
        <f t="array" ref="Z817">_xlfn.IFS(H817=1,2,H817=3,1)</f>
        <v>#N/A</v>
      </c>
      <c r="AA817" s="62" t="e">
        <f t="shared" si="360"/>
        <v>#N/A</v>
      </c>
      <c r="AB817" s="62" t="e">
        <f t="shared" si="351"/>
        <v>#N/A</v>
      </c>
      <c r="AC817" s="62" t="e">
        <f t="shared" si="361"/>
        <v>#N/A</v>
      </c>
      <c r="AD817" s="62" t="e">
        <f t="shared" si="362"/>
        <v>#N/A</v>
      </c>
      <c r="AE817" s="62" t="e">
        <f t="shared" si="363"/>
        <v>#N/A</v>
      </c>
      <c r="AF817" s="62" t="e">
        <f t="shared" si="364"/>
        <v>#N/A</v>
      </c>
      <c r="AG817" s="62">
        <f t="shared" si="365"/>
        <v>0</v>
      </c>
      <c r="AH817" s="62" t="str">
        <f t="shared" si="366"/>
        <v/>
      </c>
      <c r="AI817" s="62">
        <f t="shared" si="367"/>
        <v>0</v>
      </c>
      <c r="AJ817" s="62" t="e">
        <f t="shared" si="368"/>
        <v>#VALUE!</v>
      </c>
      <c r="AK817" s="62" t="e">
        <f t="shared" si="369"/>
        <v>#N/A</v>
      </c>
      <c r="AL817" s="62" t="e">
        <f t="shared" si="370"/>
        <v>#N/A</v>
      </c>
      <c r="AM817" s="62">
        <f t="shared" si="371"/>
        <v>0</v>
      </c>
      <c r="AN817" s="62">
        <f t="shared" si="372"/>
        <v>0</v>
      </c>
      <c r="AO817" s="62"/>
      <c r="AP817" s="62" t="e">
        <f t="shared" si="373"/>
        <v>#N/A</v>
      </c>
      <c r="AQ817" s="62" t="e">
        <f t="shared" si="374"/>
        <v>#VALUE!</v>
      </c>
      <c r="AR817" s="62" t="str">
        <f t="shared" si="375"/>
        <v/>
      </c>
      <c r="AS817" s="62">
        <f t="shared" si="376"/>
        <v>0</v>
      </c>
      <c r="AT817" s="62">
        <f t="shared" si="377"/>
        <v>0</v>
      </c>
      <c r="AU817" s="62">
        <f t="shared" si="378"/>
        <v>0</v>
      </c>
    </row>
    <row r="818" spans="1:47" x14ac:dyDescent="0.2">
      <c r="A818" s="46">
        <f t="shared" si="352"/>
        <v>0</v>
      </c>
      <c r="B818" s="62" t="e">
        <f t="shared" si="353"/>
        <v>#N/A</v>
      </c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2">
        <f t="shared" si="354"/>
        <v>0</v>
      </c>
      <c r="N818" s="60"/>
      <c r="O818" s="60"/>
      <c r="P818" s="60" t="e">
        <f t="shared" si="355"/>
        <v>#N/A</v>
      </c>
      <c r="Q818" s="178"/>
      <c r="R818" s="60"/>
      <c r="S818" s="60"/>
      <c r="T818" s="60"/>
      <c r="U818" s="46" t="e">
        <f t="shared" si="356"/>
        <v>#N/A</v>
      </c>
      <c r="V818" s="62" t="e">
        <f t="shared" si="357"/>
        <v>#N/A</v>
      </c>
      <c r="W818" s="62" t="e">
        <f t="shared" si="379"/>
        <v>#N/A</v>
      </c>
      <c r="X818" s="62" t="e">
        <f t="shared" si="358"/>
        <v>#N/A</v>
      </c>
      <c r="Y818" s="62" t="e">
        <f t="shared" si="359"/>
        <v>#N/A</v>
      </c>
      <c r="Z818" s="62" t="e">
        <f t="array" ref="Z818">_xlfn.IFS(H818=1,2,H818=3,1)</f>
        <v>#N/A</v>
      </c>
      <c r="AA818" s="62" t="e">
        <f t="shared" si="360"/>
        <v>#N/A</v>
      </c>
      <c r="AB818" s="62" t="e">
        <f t="shared" si="351"/>
        <v>#N/A</v>
      </c>
      <c r="AC818" s="62" t="e">
        <f t="shared" si="361"/>
        <v>#N/A</v>
      </c>
      <c r="AD818" s="62" t="e">
        <f t="shared" si="362"/>
        <v>#N/A</v>
      </c>
      <c r="AE818" s="62" t="e">
        <f t="shared" si="363"/>
        <v>#N/A</v>
      </c>
      <c r="AF818" s="62" t="e">
        <f t="shared" si="364"/>
        <v>#N/A</v>
      </c>
      <c r="AG818" s="62">
        <f t="shared" si="365"/>
        <v>0</v>
      </c>
      <c r="AH818" s="62" t="str">
        <f t="shared" si="366"/>
        <v/>
      </c>
      <c r="AI818" s="62">
        <f t="shared" si="367"/>
        <v>0</v>
      </c>
      <c r="AJ818" s="62" t="e">
        <f t="shared" si="368"/>
        <v>#VALUE!</v>
      </c>
      <c r="AK818" s="62" t="e">
        <f t="shared" si="369"/>
        <v>#N/A</v>
      </c>
      <c r="AL818" s="62" t="e">
        <f t="shared" si="370"/>
        <v>#N/A</v>
      </c>
      <c r="AM818" s="62">
        <f t="shared" si="371"/>
        <v>0</v>
      </c>
      <c r="AN818" s="62">
        <f t="shared" si="372"/>
        <v>0</v>
      </c>
      <c r="AO818" s="62"/>
      <c r="AP818" s="62" t="e">
        <f t="shared" si="373"/>
        <v>#N/A</v>
      </c>
      <c r="AQ818" s="62" t="e">
        <f t="shared" si="374"/>
        <v>#VALUE!</v>
      </c>
      <c r="AR818" s="62" t="str">
        <f t="shared" si="375"/>
        <v/>
      </c>
      <c r="AS818" s="62">
        <f t="shared" si="376"/>
        <v>0</v>
      </c>
      <c r="AT818" s="62">
        <f t="shared" si="377"/>
        <v>0</v>
      </c>
      <c r="AU818" s="62">
        <f t="shared" si="378"/>
        <v>0</v>
      </c>
    </row>
    <row r="819" spans="1:47" x14ac:dyDescent="0.2">
      <c r="A819" s="46">
        <f t="shared" si="352"/>
        <v>0</v>
      </c>
      <c r="B819" s="62" t="e">
        <f t="shared" si="353"/>
        <v>#N/A</v>
      </c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2">
        <f t="shared" si="354"/>
        <v>0</v>
      </c>
      <c r="N819" s="60"/>
      <c r="O819" s="60"/>
      <c r="P819" s="60" t="e">
        <f t="shared" si="355"/>
        <v>#N/A</v>
      </c>
      <c r="Q819" s="178"/>
      <c r="R819" s="60"/>
      <c r="S819" s="60"/>
      <c r="T819" s="60"/>
      <c r="U819" s="46" t="e">
        <f t="shared" si="356"/>
        <v>#N/A</v>
      </c>
      <c r="V819" s="62" t="e">
        <f t="shared" si="357"/>
        <v>#N/A</v>
      </c>
      <c r="W819" s="62" t="e">
        <f t="shared" si="379"/>
        <v>#N/A</v>
      </c>
      <c r="X819" s="62" t="e">
        <f t="shared" si="358"/>
        <v>#N/A</v>
      </c>
      <c r="Y819" s="62" t="e">
        <f t="shared" si="359"/>
        <v>#N/A</v>
      </c>
      <c r="Z819" s="62" t="e">
        <f t="array" ref="Z819">_xlfn.IFS(H819=1,2,H819=3,1)</f>
        <v>#N/A</v>
      </c>
      <c r="AA819" s="62" t="e">
        <f t="shared" si="360"/>
        <v>#N/A</v>
      </c>
      <c r="AB819" s="62" t="e">
        <f t="shared" si="351"/>
        <v>#N/A</v>
      </c>
      <c r="AC819" s="62" t="e">
        <f t="shared" si="361"/>
        <v>#N/A</v>
      </c>
      <c r="AD819" s="62" t="e">
        <f t="shared" si="362"/>
        <v>#N/A</v>
      </c>
      <c r="AE819" s="62" t="e">
        <f t="shared" si="363"/>
        <v>#N/A</v>
      </c>
      <c r="AF819" s="62" t="e">
        <f t="shared" si="364"/>
        <v>#N/A</v>
      </c>
      <c r="AG819" s="62">
        <f t="shared" si="365"/>
        <v>0</v>
      </c>
      <c r="AH819" s="62" t="str">
        <f t="shared" si="366"/>
        <v/>
      </c>
      <c r="AI819" s="62">
        <f t="shared" si="367"/>
        <v>0</v>
      </c>
      <c r="AJ819" s="62" t="e">
        <f t="shared" si="368"/>
        <v>#VALUE!</v>
      </c>
      <c r="AK819" s="62" t="e">
        <f t="shared" si="369"/>
        <v>#N/A</v>
      </c>
      <c r="AL819" s="62" t="e">
        <f t="shared" si="370"/>
        <v>#N/A</v>
      </c>
      <c r="AM819" s="62">
        <f t="shared" si="371"/>
        <v>0</v>
      </c>
      <c r="AN819" s="62">
        <f t="shared" si="372"/>
        <v>0</v>
      </c>
      <c r="AO819" s="62"/>
      <c r="AP819" s="62" t="e">
        <f t="shared" si="373"/>
        <v>#N/A</v>
      </c>
      <c r="AQ819" s="62" t="e">
        <f t="shared" si="374"/>
        <v>#VALUE!</v>
      </c>
      <c r="AR819" s="62" t="str">
        <f t="shared" si="375"/>
        <v/>
      </c>
      <c r="AS819" s="62">
        <f t="shared" si="376"/>
        <v>0</v>
      </c>
      <c r="AT819" s="62">
        <f t="shared" si="377"/>
        <v>0</v>
      </c>
      <c r="AU819" s="62">
        <f t="shared" si="378"/>
        <v>0</v>
      </c>
    </row>
    <row r="820" spans="1:47" x14ac:dyDescent="0.2">
      <c r="A820" s="46">
        <f t="shared" si="352"/>
        <v>0</v>
      </c>
      <c r="B820" s="62" t="e">
        <f t="shared" si="353"/>
        <v>#N/A</v>
      </c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2">
        <f t="shared" si="354"/>
        <v>0</v>
      </c>
      <c r="N820" s="60"/>
      <c r="O820" s="60"/>
      <c r="P820" s="60" t="e">
        <f t="shared" si="355"/>
        <v>#N/A</v>
      </c>
      <c r="Q820" s="178"/>
      <c r="R820" s="60"/>
      <c r="S820" s="60"/>
      <c r="T820" s="60"/>
      <c r="U820" s="46" t="e">
        <f t="shared" si="356"/>
        <v>#N/A</v>
      </c>
      <c r="V820" s="62" t="e">
        <f t="shared" si="357"/>
        <v>#N/A</v>
      </c>
      <c r="W820" s="62" t="e">
        <f t="shared" si="379"/>
        <v>#N/A</v>
      </c>
      <c r="X820" s="62" t="e">
        <f t="shared" si="358"/>
        <v>#N/A</v>
      </c>
      <c r="Y820" s="62" t="e">
        <f t="shared" si="359"/>
        <v>#N/A</v>
      </c>
      <c r="Z820" s="62" t="e">
        <f t="array" ref="Z820">_xlfn.IFS(H820=1,2,H820=3,1)</f>
        <v>#N/A</v>
      </c>
      <c r="AA820" s="62" t="e">
        <f t="shared" si="360"/>
        <v>#N/A</v>
      </c>
      <c r="AB820" s="62" t="e">
        <f t="shared" si="351"/>
        <v>#N/A</v>
      </c>
      <c r="AC820" s="62" t="e">
        <f t="shared" si="361"/>
        <v>#N/A</v>
      </c>
      <c r="AD820" s="62" t="e">
        <f t="shared" si="362"/>
        <v>#N/A</v>
      </c>
      <c r="AE820" s="62" t="e">
        <f t="shared" si="363"/>
        <v>#N/A</v>
      </c>
      <c r="AF820" s="62" t="e">
        <f t="shared" si="364"/>
        <v>#N/A</v>
      </c>
      <c r="AG820" s="62">
        <f t="shared" si="365"/>
        <v>0</v>
      </c>
      <c r="AH820" s="62" t="str">
        <f t="shared" si="366"/>
        <v/>
      </c>
      <c r="AI820" s="62">
        <f t="shared" si="367"/>
        <v>0</v>
      </c>
      <c r="AJ820" s="62" t="e">
        <f t="shared" si="368"/>
        <v>#VALUE!</v>
      </c>
      <c r="AK820" s="62" t="e">
        <f t="shared" si="369"/>
        <v>#N/A</v>
      </c>
      <c r="AL820" s="62" t="e">
        <f t="shared" si="370"/>
        <v>#N/A</v>
      </c>
      <c r="AM820" s="62">
        <f t="shared" si="371"/>
        <v>0</v>
      </c>
      <c r="AN820" s="62">
        <f t="shared" si="372"/>
        <v>0</v>
      </c>
      <c r="AO820" s="62"/>
      <c r="AP820" s="62" t="e">
        <f t="shared" si="373"/>
        <v>#N/A</v>
      </c>
      <c r="AQ820" s="62" t="e">
        <f t="shared" si="374"/>
        <v>#VALUE!</v>
      </c>
      <c r="AR820" s="62" t="str">
        <f t="shared" si="375"/>
        <v/>
      </c>
      <c r="AS820" s="62">
        <f t="shared" si="376"/>
        <v>0</v>
      </c>
      <c r="AT820" s="62">
        <f t="shared" si="377"/>
        <v>0</v>
      </c>
      <c r="AU820" s="62">
        <f t="shared" si="378"/>
        <v>0</v>
      </c>
    </row>
    <row r="821" spans="1:47" x14ac:dyDescent="0.2">
      <c r="A821" s="46">
        <f t="shared" si="352"/>
        <v>0</v>
      </c>
      <c r="B821" s="62" t="e">
        <f t="shared" si="353"/>
        <v>#N/A</v>
      </c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2">
        <f t="shared" si="354"/>
        <v>0</v>
      </c>
      <c r="N821" s="60"/>
      <c r="O821" s="60"/>
      <c r="P821" s="60" t="e">
        <f t="shared" si="355"/>
        <v>#N/A</v>
      </c>
      <c r="Q821" s="178"/>
      <c r="R821" s="60"/>
      <c r="S821" s="60"/>
      <c r="T821" s="60"/>
      <c r="U821" s="46" t="e">
        <f t="shared" si="356"/>
        <v>#N/A</v>
      </c>
      <c r="V821" s="62" t="e">
        <f t="shared" si="357"/>
        <v>#N/A</v>
      </c>
      <c r="W821" s="62" t="e">
        <f t="shared" si="379"/>
        <v>#N/A</v>
      </c>
      <c r="X821" s="62" t="e">
        <f t="shared" si="358"/>
        <v>#N/A</v>
      </c>
      <c r="Y821" s="62" t="e">
        <f t="shared" si="359"/>
        <v>#N/A</v>
      </c>
      <c r="Z821" s="62" t="e">
        <f t="array" ref="Z821">_xlfn.IFS(H821=1,2,H821=3,1)</f>
        <v>#N/A</v>
      </c>
      <c r="AA821" s="62" t="e">
        <f t="shared" si="360"/>
        <v>#N/A</v>
      </c>
      <c r="AB821" s="62" t="e">
        <f t="shared" si="351"/>
        <v>#N/A</v>
      </c>
      <c r="AC821" s="62" t="e">
        <f t="shared" si="361"/>
        <v>#N/A</v>
      </c>
      <c r="AD821" s="62" t="e">
        <f t="shared" si="362"/>
        <v>#N/A</v>
      </c>
      <c r="AE821" s="62" t="e">
        <f t="shared" si="363"/>
        <v>#N/A</v>
      </c>
      <c r="AF821" s="62" t="e">
        <f t="shared" si="364"/>
        <v>#N/A</v>
      </c>
      <c r="AG821" s="62">
        <f t="shared" si="365"/>
        <v>0</v>
      </c>
      <c r="AH821" s="62" t="str">
        <f t="shared" si="366"/>
        <v/>
      </c>
      <c r="AI821" s="62">
        <f t="shared" si="367"/>
        <v>0</v>
      </c>
      <c r="AJ821" s="62" t="e">
        <f t="shared" si="368"/>
        <v>#VALUE!</v>
      </c>
      <c r="AK821" s="62" t="e">
        <f t="shared" si="369"/>
        <v>#N/A</v>
      </c>
      <c r="AL821" s="62" t="e">
        <f t="shared" si="370"/>
        <v>#N/A</v>
      </c>
      <c r="AM821" s="62">
        <f t="shared" si="371"/>
        <v>0</v>
      </c>
      <c r="AN821" s="62">
        <f t="shared" si="372"/>
        <v>0</v>
      </c>
      <c r="AO821" s="62"/>
      <c r="AP821" s="62" t="e">
        <f t="shared" si="373"/>
        <v>#N/A</v>
      </c>
      <c r="AQ821" s="62" t="e">
        <f t="shared" si="374"/>
        <v>#VALUE!</v>
      </c>
      <c r="AR821" s="62" t="str">
        <f t="shared" si="375"/>
        <v/>
      </c>
      <c r="AS821" s="62">
        <f t="shared" si="376"/>
        <v>0</v>
      </c>
      <c r="AT821" s="62">
        <f t="shared" si="377"/>
        <v>0</v>
      </c>
      <c r="AU821" s="62">
        <f t="shared" si="378"/>
        <v>0</v>
      </c>
    </row>
    <row r="822" spans="1:47" x14ac:dyDescent="0.2">
      <c r="A822" s="46">
        <f t="shared" si="352"/>
        <v>0</v>
      </c>
      <c r="B822" s="62" t="e">
        <f t="shared" si="353"/>
        <v>#N/A</v>
      </c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2">
        <f t="shared" si="354"/>
        <v>0</v>
      </c>
      <c r="N822" s="60"/>
      <c r="O822" s="60"/>
      <c r="P822" s="60" t="e">
        <f t="shared" si="355"/>
        <v>#N/A</v>
      </c>
      <c r="Q822" s="178"/>
      <c r="R822" s="60"/>
      <c r="S822" s="60"/>
      <c r="T822" s="60"/>
      <c r="U822" s="46" t="e">
        <f t="shared" si="356"/>
        <v>#N/A</v>
      </c>
      <c r="V822" s="62" t="e">
        <f t="shared" si="357"/>
        <v>#N/A</v>
      </c>
      <c r="W822" s="62" t="e">
        <f t="shared" si="379"/>
        <v>#N/A</v>
      </c>
      <c r="X822" s="62" t="e">
        <f t="shared" si="358"/>
        <v>#N/A</v>
      </c>
      <c r="Y822" s="62" t="e">
        <f t="shared" si="359"/>
        <v>#N/A</v>
      </c>
      <c r="Z822" s="62" t="e">
        <f t="array" ref="Z822">_xlfn.IFS(H822=1,2,H822=3,1)</f>
        <v>#N/A</v>
      </c>
      <c r="AA822" s="62" t="e">
        <f t="shared" si="360"/>
        <v>#N/A</v>
      </c>
      <c r="AB822" s="62" t="e">
        <f t="shared" si="351"/>
        <v>#N/A</v>
      </c>
      <c r="AC822" s="62" t="e">
        <f t="shared" si="361"/>
        <v>#N/A</v>
      </c>
      <c r="AD822" s="62" t="e">
        <f t="shared" si="362"/>
        <v>#N/A</v>
      </c>
      <c r="AE822" s="62" t="e">
        <f t="shared" si="363"/>
        <v>#N/A</v>
      </c>
      <c r="AF822" s="62" t="e">
        <f t="shared" si="364"/>
        <v>#N/A</v>
      </c>
      <c r="AG822" s="62">
        <f t="shared" si="365"/>
        <v>0</v>
      </c>
      <c r="AH822" s="62" t="str">
        <f t="shared" si="366"/>
        <v/>
      </c>
      <c r="AI822" s="62">
        <f t="shared" si="367"/>
        <v>0</v>
      </c>
      <c r="AJ822" s="62" t="e">
        <f t="shared" si="368"/>
        <v>#VALUE!</v>
      </c>
      <c r="AK822" s="62" t="e">
        <f t="shared" si="369"/>
        <v>#N/A</v>
      </c>
      <c r="AL822" s="62" t="e">
        <f t="shared" si="370"/>
        <v>#N/A</v>
      </c>
      <c r="AM822" s="62">
        <f t="shared" si="371"/>
        <v>0</v>
      </c>
      <c r="AN822" s="62">
        <f t="shared" si="372"/>
        <v>0</v>
      </c>
      <c r="AO822" s="62"/>
      <c r="AP822" s="62" t="e">
        <f t="shared" si="373"/>
        <v>#N/A</v>
      </c>
      <c r="AQ822" s="62" t="e">
        <f t="shared" si="374"/>
        <v>#VALUE!</v>
      </c>
      <c r="AR822" s="62" t="str">
        <f t="shared" si="375"/>
        <v/>
      </c>
      <c r="AS822" s="62">
        <f t="shared" si="376"/>
        <v>0</v>
      </c>
      <c r="AT822" s="62">
        <f t="shared" si="377"/>
        <v>0</v>
      </c>
      <c r="AU822" s="62">
        <f t="shared" si="378"/>
        <v>0</v>
      </c>
    </row>
    <row r="823" spans="1:47" x14ac:dyDescent="0.2">
      <c r="A823" s="46">
        <f t="shared" si="352"/>
        <v>0</v>
      </c>
      <c r="B823" s="62" t="e">
        <f t="shared" si="353"/>
        <v>#N/A</v>
      </c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2">
        <f t="shared" si="354"/>
        <v>0</v>
      </c>
      <c r="N823" s="60"/>
      <c r="O823" s="60"/>
      <c r="P823" s="60" t="e">
        <f t="shared" si="355"/>
        <v>#N/A</v>
      </c>
      <c r="Q823" s="178"/>
      <c r="R823" s="60"/>
      <c r="S823" s="60"/>
      <c r="T823" s="60"/>
      <c r="U823" s="46" t="e">
        <f t="shared" si="356"/>
        <v>#N/A</v>
      </c>
      <c r="V823" s="62" t="e">
        <f t="shared" si="357"/>
        <v>#N/A</v>
      </c>
      <c r="W823" s="62" t="e">
        <f t="shared" si="379"/>
        <v>#N/A</v>
      </c>
      <c r="X823" s="62" t="e">
        <f t="shared" si="358"/>
        <v>#N/A</v>
      </c>
      <c r="Y823" s="62" t="e">
        <f t="shared" si="359"/>
        <v>#N/A</v>
      </c>
      <c r="Z823" s="62" t="e">
        <f t="array" ref="Z823">_xlfn.IFS(H823=1,2,H823=3,1)</f>
        <v>#N/A</v>
      </c>
      <c r="AA823" s="62" t="e">
        <f t="shared" si="360"/>
        <v>#N/A</v>
      </c>
      <c r="AB823" s="62" t="e">
        <f t="shared" si="351"/>
        <v>#N/A</v>
      </c>
      <c r="AC823" s="62" t="e">
        <f t="shared" si="361"/>
        <v>#N/A</v>
      </c>
      <c r="AD823" s="62" t="e">
        <f t="shared" si="362"/>
        <v>#N/A</v>
      </c>
      <c r="AE823" s="62" t="e">
        <f t="shared" si="363"/>
        <v>#N/A</v>
      </c>
      <c r="AF823" s="62" t="e">
        <f t="shared" si="364"/>
        <v>#N/A</v>
      </c>
      <c r="AG823" s="62">
        <f t="shared" si="365"/>
        <v>0</v>
      </c>
      <c r="AH823" s="62" t="str">
        <f t="shared" si="366"/>
        <v/>
      </c>
      <c r="AI823" s="62">
        <f t="shared" si="367"/>
        <v>0</v>
      </c>
      <c r="AJ823" s="62" t="e">
        <f t="shared" si="368"/>
        <v>#VALUE!</v>
      </c>
      <c r="AK823" s="62" t="e">
        <f t="shared" si="369"/>
        <v>#N/A</v>
      </c>
      <c r="AL823" s="62" t="e">
        <f t="shared" si="370"/>
        <v>#N/A</v>
      </c>
      <c r="AM823" s="62">
        <f t="shared" si="371"/>
        <v>0</v>
      </c>
      <c r="AN823" s="62">
        <f t="shared" si="372"/>
        <v>0</v>
      </c>
      <c r="AO823" s="62"/>
      <c r="AP823" s="62" t="e">
        <f t="shared" si="373"/>
        <v>#N/A</v>
      </c>
      <c r="AQ823" s="62" t="e">
        <f t="shared" si="374"/>
        <v>#VALUE!</v>
      </c>
      <c r="AR823" s="62" t="str">
        <f t="shared" si="375"/>
        <v/>
      </c>
      <c r="AS823" s="62">
        <f t="shared" si="376"/>
        <v>0</v>
      </c>
      <c r="AT823" s="62">
        <f t="shared" si="377"/>
        <v>0</v>
      </c>
      <c r="AU823" s="62">
        <f t="shared" si="378"/>
        <v>0</v>
      </c>
    </row>
    <row r="824" spans="1:47" x14ac:dyDescent="0.2">
      <c r="A824" s="46">
        <f t="shared" si="352"/>
        <v>0</v>
      </c>
      <c r="B824" s="62" t="e">
        <f t="shared" si="353"/>
        <v>#N/A</v>
      </c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2">
        <f t="shared" si="354"/>
        <v>0</v>
      </c>
      <c r="N824" s="60"/>
      <c r="O824" s="60"/>
      <c r="P824" s="60" t="e">
        <f t="shared" si="355"/>
        <v>#N/A</v>
      </c>
      <c r="Q824" s="178"/>
      <c r="R824" s="60"/>
      <c r="S824" s="60"/>
      <c r="T824" s="60"/>
      <c r="U824" s="46" t="e">
        <f t="shared" si="356"/>
        <v>#N/A</v>
      </c>
      <c r="V824" s="62" t="e">
        <f t="shared" si="357"/>
        <v>#N/A</v>
      </c>
      <c r="W824" s="62" t="e">
        <f t="shared" si="379"/>
        <v>#N/A</v>
      </c>
      <c r="X824" s="62" t="e">
        <f t="shared" si="358"/>
        <v>#N/A</v>
      </c>
      <c r="Y824" s="62" t="e">
        <f t="shared" si="359"/>
        <v>#N/A</v>
      </c>
      <c r="Z824" s="62" t="e">
        <f t="array" ref="Z824">_xlfn.IFS(H824=1,2,H824=3,1)</f>
        <v>#N/A</v>
      </c>
      <c r="AA824" s="62" t="e">
        <f t="shared" si="360"/>
        <v>#N/A</v>
      </c>
      <c r="AB824" s="62" t="e">
        <f t="shared" si="351"/>
        <v>#N/A</v>
      </c>
      <c r="AC824" s="62" t="e">
        <f t="shared" si="361"/>
        <v>#N/A</v>
      </c>
      <c r="AD824" s="62" t="e">
        <f t="shared" si="362"/>
        <v>#N/A</v>
      </c>
      <c r="AE824" s="62" t="e">
        <f t="shared" si="363"/>
        <v>#N/A</v>
      </c>
      <c r="AF824" s="62" t="e">
        <f t="shared" si="364"/>
        <v>#N/A</v>
      </c>
      <c r="AG824" s="62">
        <f t="shared" si="365"/>
        <v>0</v>
      </c>
      <c r="AH824" s="62" t="str">
        <f t="shared" si="366"/>
        <v/>
      </c>
      <c r="AI824" s="62">
        <f t="shared" si="367"/>
        <v>0</v>
      </c>
      <c r="AJ824" s="62" t="e">
        <f t="shared" si="368"/>
        <v>#VALUE!</v>
      </c>
      <c r="AK824" s="62" t="e">
        <f t="shared" si="369"/>
        <v>#N/A</v>
      </c>
      <c r="AL824" s="62" t="e">
        <f t="shared" si="370"/>
        <v>#N/A</v>
      </c>
      <c r="AM824" s="62">
        <f t="shared" si="371"/>
        <v>0</v>
      </c>
      <c r="AN824" s="62">
        <f t="shared" si="372"/>
        <v>0</v>
      </c>
      <c r="AO824" s="62"/>
      <c r="AP824" s="62" t="e">
        <f t="shared" si="373"/>
        <v>#N/A</v>
      </c>
      <c r="AQ824" s="62" t="e">
        <f t="shared" si="374"/>
        <v>#VALUE!</v>
      </c>
      <c r="AR824" s="62" t="str">
        <f t="shared" si="375"/>
        <v/>
      </c>
      <c r="AS824" s="62">
        <f t="shared" si="376"/>
        <v>0</v>
      </c>
      <c r="AT824" s="62">
        <f t="shared" si="377"/>
        <v>0</v>
      </c>
      <c r="AU824" s="62">
        <f t="shared" si="378"/>
        <v>0</v>
      </c>
    </row>
    <row r="825" spans="1:47" x14ac:dyDescent="0.2">
      <c r="A825" s="46">
        <f t="shared" si="352"/>
        <v>0</v>
      </c>
      <c r="B825" s="62" t="e">
        <f t="shared" si="353"/>
        <v>#N/A</v>
      </c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2">
        <f t="shared" si="354"/>
        <v>0</v>
      </c>
      <c r="N825" s="60"/>
      <c r="O825" s="60"/>
      <c r="P825" s="60" t="e">
        <f t="shared" si="355"/>
        <v>#N/A</v>
      </c>
      <c r="Q825" s="178"/>
      <c r="R825" s="60"/>
      <c r="S825" s="60"/>
      <c r="T825" s="60"/>
      <c r="U825" s="46" t="e">
        <f t="shared" si="356"/>
        <v>#N/A</v>
      </c>
      <c r="V825" s="62" t="e">
        <f t="shared" si="357"/>
        <v>#N/A</v>
      </c>
      <c r="W825" s="62" t="e">
        <f t="shared" si="379"/>
        <v>#N/A</v>
      </c>
      <c r="X825" s="62" t="e">
        <f t="shared" si="358"/>
        <v>#N/A</v>
      </c>
      <c r="Y825" s="62" t="e">
        <f t="shared" si="359"/>
        <v>#N/A</v>
      </c>
      <c r="Z825" s="62" t="e">
        <f t="array" ref="Z825">_xlfn.IFS(H825=1,2,H825=3,1)</f>
        <v>#N/A</v>
      </c>
      <c r="AA825" s="62" t="e">
        <f t="shared" si="360"/>
        <v>#N/A</v>
      </c>
      <c r="AB825" s="62" t="e">
        <f t="shared" si="351"/>
        <v>#N/A</v>
      </c>
      <c r="AC825" s="62" t="e">
        <f t="shared" si="361"/>
        <v>#N/A</v>
      </c>
      <c r="AD825" s="62" t="e">
        <f t="shared" si="362"/>
        <v>#N/A</v>
      </c>
      <c r="AE825" s="62" t="e">
        <f t="shared" si="363"/>
        <v>#N/A</v>
      </c>
      <c r="AF825" s="62" t="e">
        <f t="shared" si="364"/>
        <v>#N/A</v>
      </c>
      <c r="AG825" s="62">
        <f t="shared" si="365"/>
        <v>0</v>
      </c>
      <c r="AH825" s="62" t="str">
        <f t="shared" si="366"/>
        <v/>
      </c>
      <c r="AI825" s="62">
        <f t="shared" si="367"/>
        <v>0</v>
      </c>
      <c r="AJ825" s="62" t="e">
        <f t="shared" si="368"/>
        <v>#VALUE!</v>
      </c>
      <c r="AK825" s="62" t="e">
        <f t="shared" si="369"/>
        <v>#N/A</v>
      </c>
      <c r="AL825" s="62" t="e">
        <f t="shared" si="370"/>
        <v>#N/A</v>
      </c>
      <c r="AM825" s="62">
        <f t="shared" si="371"/>
        <v>0</v>
      </c>
      <c r="AN825" s="62">
        <f t="shared" si="372"/>
        <v>0</v>
      </c>
      <c r="AO825" s="62"/>
      <c r="AP825" s="62" t="e">
        <f t="shared" si="373"/>
        <v>#N/A</v>
      </c>
      <c r="AQ825" s="62" t="e">
        <f t="shared" si="374"/>
        <v>#VALUE!</v>
      </c>
      <c r="AR825" s="62" t="str">
        <f t="shared" si="375"/>
        <v/>
      </c>
      <c r="AS825" s="62">
        <f t="shared" si="376"/>
        <v>0</v>
      </c>
      <c r="AT825" s="62">
        <f t="shared" si="377"/>
        <v>0</v>
      </c>
      <c r="AU825" s="62">
        <f t="shared" si="378"/>
        <v>0</v>
      </c>
    </row>
    <row r="826" spans="1:47" x14ac:dyDescent="0.2">
      <c r="A826" s="46">
        <f t="shared" si="352"/>
        <v>0</v>
      </c>
      <c r="B826" s="62" t="e">
        <f t="shared" si="353"/>
        <v>#N/A</v>
      </c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2">
        <f t="shared" si="354"/>
        <v>0</v>
      </c>
      <c r="N826" s="60"/>
      <c r="O826" s="60"/>
      <c r="P826" s="60" t="e">
        <f t="shared" si="355"/>
        <v>#N/A</v>
      </c>
      <c r="Q826" s="178"/>
      <c r="R826" s="60"/>
      <c r="S826" s="60"/>
      <c r="T826" s="60"/>
      <c r="U826" s="46" t="e">
        <f t="shared" si="356"/>
        <v>#N/A</v>
      </c>
      <c r="V826" s="62" t="e">
        <f t="shared" si="357"/>
        <v>#N/A</v>
      </c>
      <c r="W826" s="62" t="e">
        <f t="shared" si="379"/>
        <v>#N/A</v>
      </c>
      <c r="X826" s="62" t="e">
        <f t="shared" si="358"/>
        <v>#N/A</v>
      </c>
      <c r="Y826" s="62" t="e">
        <f t="shared" si="359"/>
        <v>#N/A</v>
      </c>
      <c r="Z826" s="62" t="e">
        <f t="array" ref="Z826">_xlfn.IFS(H826=1,2,H826=3,1)</f>
        <v>#N/A</v>
      </c>
      <c r="AA826" s="62" t="e">
        <f t="shared" si="360"/>
        <v>#N/A</v>
      </c>
      <c r="AB826" s="62" t="e">
        <f t="shared" si="351"/>
        <v>#N/A</v>
      </c>
      <c r="AC826" s="62" t="e">
        <f t="shared" si="361"/>
        <v>#N/A</v>
      </c>
      <c r="AD826" s="62" t="e">
        <f t="shared" si="362"/>
        <v>#N/A</v>
      </c>
      <c r="AE826" s="62" t="e">
        <f t="shared" si="363"/>
        <v>#N/A</v>
      </c>
      <c r="AF826" s="62" t="e">
        <f t="shared" si="364"/>
        <v>#N/A</v>
      </c>
      <c r="AG826" s="62">
        <f t="shared" si="365"/>
        <v>0</v>
      </c>
      <c r="AH826" s="62" t="str">
        <f t="shared" si="366"/>
        <v/>
      </c>
      <c r="AI826" s="62">
        <f t="shared" si="367"/>
        <v>0</v>
      </c>
      <c r="AJ826" s="62" t="e">
        <f t="shared" si="368"/>
        <v>#VALUE!</v>
      </c>
      <c r="AK826" s="62" t="e">
        <f t="shared" si="369"/>
        <v>#N/A</v>
      </c>
      <c r="AL826" s="62" t="e">
        <f t="shared" si="370"/>
        <v>#N/A</v>
      </c>
      <c r="AM826" s="62">
        <f t="shared" si="371"/>
        <v>0</v>
      </c>
      <c r="AN826" s="62">
        <f t="shared" si="372"/>
        <v>0</v>
      </c>
      <c r="AO826" s="62"/>
      <c r="AP826" s="62" t="e">
        <f t="shared" si="373"/>
        <v>#N/A</v>
      </c>
      <c r="AQ826" s="62" t="e">
        <f t="shared" si="374"/>
        <v>#VALUE!</v>
      </c>
      <c r="AR826" s="62" t="str">
        <f t="shared" si="375"/>
        <v/>
      </c>
      <c r="AS826" s="62">
        <f t="shared" si="376"/>
        <v>0</v>
      </c>
      <c r="AT826" s="62">
        <f t="shared" si="377"/>
        <v>0</v>
      </c>
      <c r="AU826" s="62">
        <f t="shared" si="378"/>
        <v>0</v>
      </c>
    </row>
    <row r="827" spans="1:47" x14ac:dyDescent="0.2">
      <c r="A827" s="46">
        <f t="shared" si="352"/>
        <v>0</v>
      </c>
      <c r="B827" s="62" t="e">
        <f t="shared" si="353"/>
        <v>#N/A</v>
      </c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2">
        <f t="shared" si="354"/>
        <v>0</v>
      </c>
      <c r="N827" s="60"/>
      <c r="O827" s="60"/>
      <c r="P827" s="60" t="e">
        <f t="shared" si="355"/>
        <v>#N/A</v>
      </c>
      <c r="Q827" s="178"/>
      <c r="R827" s="60"/>
      <c r="S827" s="60"/>
      <c r="T827" s="60"/>
      <c r="U827" s="46" t="e">
        <f t="shared" si="356"/>
        <v>#N/A</v>
      </c>
      <c r="V827" s="62" t="e">
        <f t="shared" si="357"/>
        <v>#N/A</v>
      </c>
      <c r="W827" s="62" t="e">
        <f t="shared" si="379"/>
        <v>#N/A</v>
      </c>
      <c r="X827" s="62" t="e">
        <f t="shared" si="358"/>
        <v>#N/A</v>
      </c>
      <c r="Y827" s="62" t="e">
        <f t="shared" si="359"/>
        <v>#N/A</v>
      </c>
      <c r="Z827" s="62" t="e">
        <f t="array" ref="Z827">_xlfn.IFS(H827=1,2,H827=3,1)</f>
        <v>#N/A</v>
      </c>
      <c r="AA827" s="62" t="e">
        <f t="shared" si="360"/>
        <v>#N/A</v>
      </c>
      <c r="AB827" s="62" t="e">
        <f t="shared" ref="AB827:AB890" si="380">Z827*(X827*I827/W827+Y827*I827*AA827/1000)*U827</f>
        <v>#N/A</v>
      </c>
      <c r="AC827" s="62" t="e">
        <f t="shared" si="361"/>
        <v>#N/A</v>
      </c>
      <c r="AD827" s="62" t="e">
        <f t="shared" si="362"/>
        <v>#N/A</v>
      </c>
      <c r="AE827" s="62" t="e">
        <f t="shared" si="363"/>
        <v>#N/A</v>
      </c>
      <c r="AF827" s="62" t="e">
        <f t="shared" si="364"/>
        <v>#N/A</v>
      </c>
      <c r="AG827" s="62">
        <f t="shared" si="365"/>
        <v>0</v>
      </c>
      <c r="AH827" s="62" t="str">
        <f t="shared" si="366"/>
        <v/>
      </c>
      <c r="AI827" s="62">
        <f t="shared" si="367"/>
        <v>0</v>
      </c>
      <c r="AJ827" s="62" t="e">
        <f t="shared" si="368"/>
        <v>#VALUE!</v>
      </c>
      <c r="AK827" s="62" t="e">
        <f t="shared" si="369"/>
        <v>#N/A</v>
      </c>
      <c r="AL827" s="62" t="e">
        <f t="shared" si="370"/>
        <v>#N/A</v>
      </c>
      <c r="AM827" s="62">
        <f t="shared" si="371"/>
        <v>0</v>
      </c>
      <c r="AN827" s="62">
        <f t="shared" si="372"/>
        <v>0</v>
      </c>
      <c r="AO827" s="62"/>
      <c r="AP827" s="62" t="e">
        <f t="shared" si="373"/>
        <v>#N/A</v>
      </c>
      <c r="AQ827" s="62" t="e">
        <f t="shared" si="374"/>
        <v>#VALUE!</v>
      </c>
      <c r="AR827" s="62" t="str">
        <f t="shared" si="375"/>
        <v/>
      </c>
      <c r="AS827" s="62">
        <f t="shared" si="376"/>
        <v>0</v>
      </c>
      <c r="AT827" s="62">
        <f t="shared" si="377"/>
        <v>0</v>
      </c>
      <c r="AU827" s="62">
        <f t="shared" si="378"/>
        <v>0</v>
      </c>
    </row>
    <row r="828" spans="1:47" x14ac:dyDescent="0.2">
      <c r="A828" s="46">
        <f t="shared" si="352"/>
        <v>0</v>
      </c>
      <c r="B828" s="62" t="e">
        <f t="shared" si="353"/>
        <v>#N/A</v>
      </c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2">
        <f t="shared" si="354"/>
        <v>0</v>
      </c>
      <c r="N828" s="60"/>
      <c r="O828" s="60"/>
      <c r="P828" s="60" t="e">
        <f t="shared" si="355"/>
        <v>#N/A</v>
      </c>
      <c r="Q828" s="178"/>
      <c r="R828" s="60"/>
      <c r="S828" s="60"/>
      <c r="T828" s="60"/>
      <c r="U828" s="46" t="e">
        <f t="shared" si="356"/>
        <v>#N/A</v>
      </c>
      <c r="V828" s="62" t="e">
        <f t="shared" si="357"/>
        <v>#N/A</v>
      </c>
      <c r="W828" s="62" t="e">
        <f t="shared" si="379"/>
        <v>#N/A</v>
      </c>
      <c r="X828" s="62" t="e">
        <f t="shared" si="358"/>
        <v>#N/A</v>
      </c>
      <c r="Y828" s="62" t="e">
        <f t="shared" si="359"/>
        <v>#N/A</v>
      </c>
      <c r="Z828" s="62" t="e">
        <f t="array" ref="Z828">_xlfn.IFS(H828=1,2,H828=3,1)</f>
        <v>#N/A</v>
      </c>
      <c r="AA828" s="62" t="e">
        <f t="shared" si="360"/>
        <v>#N/A</v>
      </c>
      <c r="AB828" s="62" t="e">
        <f t="shared" si="380"/>
        <v>#N/A</v>
      </c>
      <c r="AC828" s="62" t="e">
        <f t="shared" si="361"/>
        <v>#N/A</v>
      </c>
      <c r="AD828" s="62" t="e">
        <f t="shared" si="362"/>
        <v>#N/A</v>
      </c>
      <c r="AE828" s="62" t="e">
        <f t="shared" si="363"/>
        <v>#N/A</v>
      </c>
      <c r="AF828" s="62" t="e">
        <f t="shared" si="364"/>
        <v>#N/A</v>
      </c>
      <c r="AG828" s="62">
        <f t="shared" si="365"/>
        <v>0</v>
      </c>
      <c r="AH828" s="62" t="str">
        <f t="shared" si="366"/>
        <v/>
      </c>
      <c r="AI828" s="62">
        <f t="shared" si="367"/>
        <v>0</v>
      </c>
      <c r="AJ828" s="62" t="e">
        <f t="shared" si="368"/>
        <v>#VALUE!</v>
      </c>
      <c r="AK828" s="62" t="e">
        <f t="shared" si="369"/>
        <v>#N/A</v>
      </c>
      <c r="AL828" s="62" t="e">
        <f t="shared" si="370"/>
        <v>#N/A</v>
      </c>
      <c r="AM828" s="62">
        <f t="shared" si="371"/>
        <v>0</v>
      </c>
      <c r="AN828" s="62">
        <f t="shared" si="372"/>
        <v>0</v>
      </c>
      <c r="AO828" s="62"/>
      <c r="AP828" s="62" t="e">
        <f t="shared" si="373"/>
        <v>#N/A</v>
      </c>
      <c r="AQ828" s="62" t="e">
        <f t="shared" si="374"/>
        <v>#VALUE!</v>
      </c>
      <c r="AR828" s="62" t="str">
        <f t="shared" si="375"/>
        <v/>
      </c>
      <c r="AS828" s="62">
        <f t="shared" si="376"/>
        <v>0</v>
      </c>
      <c r="AT828" s="62">
        <f t="shared" si="377"/>
        <v>0</v>
      </c>
      <c r="AU828" s="62">
        <f t="shared" si="378"/>
        <v>0</v>
      </c>
    </row>
    <row r="829" spans="1:47" x14ac:dyDescent="0.2">
      <c r="A829" s="46">
        <f t="shared" si="352"/>
        <v>0</v>
      </c>
      <c r="B829" s="62" t="e">
        <f t="shared" si="353"/>
        <v>#N/A</v>
      </c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2">
        <f t="shared" si="354"/>
        <v>0</v>
      </c>
      <c r="N829" s="60"/>
      <c r="O829" s="60"/>
      <c r="P829" s="60" t="e">
        <f t="shared" si="355"/>
        <v>#N/A</v>
      </c>
      <c r="Q829" s="178"/>
      <c r="R829" s="60"/>
      <c r="S829" s="60"/>
      <c r="T829" s="60"/>
      <c r="U829" s="46" t="e">
        <f t="shared" si="356"/>
        <v>#N/A</v>
      </c>
      <c r="V829" s="62" t="e">
        <f t="shared" si="357"/>
        <v>#N/A</v>
      </c>
      <c r="W829" s="62" t="e">
        <f t="shared" si="379"/>
        <v>#N/A</v>
      </c>
      <c r="X829" s="62" t="e">
        <f t="shared" si="358"/>
        <v>#N/A</v>
      </c>
      <c r="Y829" s="62" t="e">
        <f t="shared" si="359"/>
        <v>#N/A</v>
      </c>
      <c r="Z829" s="62" t="e">
        <f t="array" ref="Z829">_xlfn.IFS(H829=1,2,H829=3,1)</f>
        <v>#N/A</v>
      </c>
      <c r="AA829" s="62" t="e">
        <f t="shared" si="360"/>
        <v>#N/A</v>
      </c>
      <c r="AB829" s="62" t="e">
        <f t="shared" si="380"/>
        <v>#N/A</v>
      </c>
      <c r="AC829" s="62" t="e">
        <f t="shared" si="361"/>
        <v>#N/A</v>
      </c>
      <c r="AD829" s="62" t="e">
        <f t="shared" si="362"/>
        <v>#N/A</v>
      </c>
      <c r="AE829" s="62" t="e">
        <f t="shared" si="363"/>
        <v>#N/A</v>
      </c>
      <c r="AF829" s="62" t="e">
        <f t="shared" si="364"/>
        <v>#N/A</v>
      </c>
      <c r="AG829" s="62">
        <f t="shared" si="365"/>
        <v>0</v>
      </c>
      <c r="AH829" s="62" t="str">
        <f t="shared" si="366"/>
        <v/>
      </c>
      <c r="AI829" s="62">
        <f t="shared" si="367"/>
        <v>0</v>
      </c>
      <c r="AJ829" s="62" t="e">
        <f t="shared" si="368"/>
        <v>#VALUE!</v>
      </c>
      <c r="AK829" s="62" t="e">
        <f t="shared" si="369"/>
        <v>#N/A</v>
      </c>
      <c r="AL829" s="62" t="e">
        <f t="shared" si="370"/>
        <v>#N/A</v>
      </c>
      <c r="AM829" s="62">
        <f t="shared" si="371"/>
        <v>0</v>
      </c>
      <c r="AN829" s="62">
        <f t="shared" si="372"/>
        <v>0</v>
      </c>
      <c r="AO829" s="62"/>
      <c r="AP829" s="62" t="e">
        <f t="shared" si="373"/>
        <v>#N/A</v>
      </c>
      <c r="AQ829" s="62" t="e">
        <f t="shared" si="374"/>
        <v>#VALUE!</v>
      </c>
      <c r="AR829" s="62" t="str">
        <f t="shared" si="375"/>
        <v/>
      </c>
      <c r="AS829" s="62">
        <f t="shared" si="376"/>
        <v>0</v>
      </c>
      <c r="AT829" s="62">
        <f t="shared" si="377"/>
        <v>0</v>
      </c>
      <c r="AU829" s="62">
        <f t="shared" si="378"/>
        <v>0</v>
      </c>
    </row>
    <row r="830" spans="1:47" x14ac:dyDescent="0.2">
      <c r="A830" s="46">
        <f t="shared" si="352"/>
        <v>0</v>
      </c>
      <c r="B830" s="62" t="e">
        <f t="shared" si="353"/>
        <v>#N/A</v>
      </c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2">
        <f t="shared" si="354"/>
        <v>0</v>
      </c>
      <c r="N830" s="60"/>
      <c r="O830" s="60"/>
      <c r="P830" s="60" t="e">
        <f t="shared" si="355"/>
        <v>#N/A</v>
      </c>
      <c r="Q830" s="178"/>
      <c r="R830" s="60"/>
      <c r="S830" s="60"/>
      <c r="T830" s="60"/>
      <c r="U830" s="46" t="e">
        <f t="shared" si="356"/>
        <v>#N/A</v>
      </c>
      <c r="V830" s="62" t="e">
        <f t="shared" si="357"/>
        <v>#N/A</v>
      </c>
      <c r="W830" s="62" t="e">
        <f t="shared" si="379"/>
        <v>#N/A</v>
      </c>
      <c r="X830" s="62" t="e">
        <f t="shared" si="358"/>
        <v>#N/A</v>
      </c>
      <c r="Y830" s="62" t="e">
        <f t="shared" si="359"/>
        <v>#N/A</v>
      </c>
      <c r="Z830" s="62" t="e">
        <f t="array" ref="Z830">_xlfn.IFS(H830=1,2,H830=3,1)</f>
        <v>#N/A</v>
      </c>
      <c r="AA830" s="62" t="e">
        <f t="shared" si="360"/>
        <v>#N/A</v>
      </c>
      <c r="AB830" s="62" t="e">
        <f t="shared" si="380"/>
        <v>#N/A</v>
      </c>
      <c r="AC830" s="62" t="e">
        <f t="shared" si="361"/>
        <v>#N/A</v>
      </c>
      <c r="AD830" s="62" t="e">
        <f t="shared" si="362"/>
        <v>#N/A</v>
      </c>
      <c r="AE830" s="62" t="e">
        <f t="shared" si="363"/>
        <v>#N/A</v>
      </c>
      <c r="AF830" s="62" t="e">
        <f t="shared" si="364"/>
        <v>#N/A</v>
      </c>
      <c r="AG830" s="62">
        <f t="shared" si="365"/>
        <v>0</v>
      </c>
      <c r="AH830" s="62" t="str">
        <f t="shared" si="366"/>
        <v/>
      </c>
      <c r="AI830" s="62">
        <f t="shared" si="367"/>
        <v>0</v>
      </c>
      <c r="AJ830" s="62" t="e">
        <f t="shared" si="368"/>
        <v>#VALUE!</v>
      </c>
      <c r="AK830" s="62" t="e">
        <f t="shared" si="369"/>
        <v>#N/A</v>
      </c>
      <c r="AL830" s="62" t="e">
        <f t="shared" si="370"/>
        <v>#N/A</v>
      </c>
      <c r="AM830" s="62">
        <f t="shared" si="371"/>
        <v>0</v>
      </c>
      <c r="AN830" s="62">
        <f t="shared" si="372"/>
        <v>0</v>
      </c>
      <c r="AO830" s="62"/>
      <c r="AP830" s="62" t="e">
        <f t="shared" si="373"/>
        <v>#N/A</v>
      </c>
      <c r="AQ830" s="62" t="e">
        <f t="shared" si="374"/>
        <v>#VALUE!</v>
      </c>
      <c r="AR830" s="62" t="str">
        <f t="shared" si="375"/>
        <v/>
      </c>
      <c r="AS830" s="62">
        <f t="shared" si="376"/>
        <v>0</v>
      </c>
      <c r="AT830" s="62">
        <f t="shared" si="377"/>
        <v>0</v>
      </c>
      <c r="AU830" s="62">
        <f t="shared" si="378"/>
        <v>0</v>
      </c>
    </row>
    <row r="831" spans="1:47" x14ac:dyDescent="0.2">
      <c r="A831" s="46">
        <f t="shared" si="352"/>
        <v>0</v>
      </c>
      <c r="B831" s="62" t="e">
        <f t="shared" si="353"/>
        <v>#N/A</v>
      </c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2">
        <f t="shared" si="354"/>
        <v>0</v>
      </c>
      <c r="N831" s="60"/>
      <c r="O831" s="60"/>
      <c r="P831" s="60" t="e">
        <f t="shared" si="355"/>
        <v>#N/A</v>
      </c>
      <c r="Q831" s="178"/>
      <c r="R831" s="60"/>
      <c r="S831" s="60"/>
      <c r="T831" s="60"/>
      <c r="U831" s="46" t="e">
        <f t="shared" si="356"/>
        <v>#N/A</v>
      </c>
      <c r="V831" s="62" t="e">
        <f t="shared" si="357"/>
        <v>#N/A</v>
      </c>
      <c r="W831" s="62" t="e">
        <f t="shared" si="379"/>
        <v>#N/A</v>
      </c>
      <c r="X831" s="62" t="e">
        <f t="shared" si="358"/>
        <v>#N/A</v>
      </c>
      <c r="Y831" s="62" t="e">
        <f t="shared" si="359"/>
        <v>#N/A</v>
      </c>
      <c r="Z831" s="62" t="e">
        <f t="array" ref="Z831">_xlfn.IFS(H831=1,2,H831=3,1)</f>
        <v>#N/A</v>
      </c>
      <c r="AA831" s="62" t="e">
        <f t="shared" si="360"/>
        <v>#N/A</v>
      </c>
      <c r="AB831" s="62" t="e">
        <f t="shared" si="380"/>
        <v>#N/A</v>
      </c>
      <c r="AC831" s="62" t="e">
        <f t="shared" si="361"/>
        <v>#N/A</v>
      </c>
      <c r="AD831" s="62" t="e">
        <f t="shared" si="362"/>
        <v>#N/A</v>
      </c>
      <c r="AE831" s="62" t="e">
        <f t="shared" si="363"/>
        <v>#N/A</v>
      </c>
      <c r="AF831" s="62" t="e">
        <f t="shared" si="364"/>
        <v>#N/A</v>
      </c>
      <c r="AG831" s="62">
        <f t="shared" si="365"/>
        <v>0</v>
      </c>
      <c r="AH831" s="62" t="str">
        <f t="shared" si="366"/>
        <v/>
      </c>
      <c r="AI831" s="62">
        <f t="shared" si="367"/>
        <v>0</v>
      </c>
      <c r="AJ831" s="62" t="e">
        <f t="shared" si="368"/>
        <v>#VALUE!</v>
      </c>
      <c r="AK831" s="62" t="e">
        <f t="shared" si="369"/>
        <v>#N/A</v>
      </c>
      <c r="AL831" s="62" t="e">
        <f t="shared" si="370"/>
        <v>#N/A</v>
      </c>
      <c r="AM831" s="62">
        <f t="shared" si="371"/>
        <v>0</v>
      </c>
      <c r="AN831" s="62">
        <f t="shared" si="372"/>
        <v>0</v>
      </c>
      <c r="AO831" s="62"/>
      <c r="AP831" s="62" t="e">
        <f t="shared" si="373"/>
        <v>#N/A</v>
      </c>
      <c r="AQ831" s="62" t="e">
        <f t="shared" si="374"/>
        <v>#VALUE!</v>
      </c>
      <c r="AR831" s="62" t="str">
        <f t="shared" si="375"/>
        <v/>
      </c>
      <c r="AS831" s="62">
        <f t="shared" si="376"/>
        <v>0</v>
      </c>
      <c r="AT831" s="62">
        <f t="shared" si="377"/>
        <v>0</v>
      </c>
      <c r="AU831" s="62">
        <f t="shared" si="378"/>
        <v>0</v>
      </c>
    </row>
    <row r="832" spans="1:47" x14ac:dyDescent="0.2">
      <c r="A832" s="46">
        <f t="shared" si="352"/>
        <v>0</v>
      </c>
      <c r="B832" s="62" t="e">
        <f t="shared" si="353"/>
        <v>#N/A</v>
      </c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2">
        <f t="shared" si="354"/>
        <v>0</v>
      </c>
      <c r="N832" s="60"/>
      <c r="O832" s="60"/>
      <c r="P832" s="60" t="e">
        <f t="shared" si="355"/>
        <v>#N/A</v>
      </c>
      <c r="Q832" s="178"/>
      <c r="R832" s="60"/>
      <c r="S832" s="60"/>
      <c r="T832" s="60"/>
      <c r="U832" s="46" t="e">
        <f t="shared" si="356"/>
        <v>#N/A</v>
      </c>
      <c r="V832" s="62" t="e">
        <f t="shared" si="357"/>
        <v>#N/A</v>
      </c>
      <c r="W832" s="62" t="e">
        <f t="shared" si="379"/>
        <v>#N/A</v>
      </c>
      <c r="X832" s="62" t="e">
        <f t="shared" si="358"/>
        <v>#N/A</v>
      </c>
      <c r="Y832" s="62" t="e">
        <f t="shared" si="359"/>
        <v>#N/A</v>
      </c>
      <c r="Z832" s="62" t="e">
        <f t="array" ref="Z832">_xlfn.IFS(H832=1,2,H832=3,1)</f>
        <v>#N/A</v>
      </c>
      <c r="AA832" s="62" t="e">
        <f t="shared" si="360"/>
        <v>#N/A</v>
      </c>
      <c r="AB832" s="62" t="e">
        <f t="shared" si="380"/>
        <v>#N/A</v>
      </c>
      <c r="AC832" s="62" t="e">
        <f t="shared" si="361"/>
        <v>#N/A</v>
      </c>
      <c r="AD832" s="62" t="e">
        <f t="shared" si="362"/>
        <v>#N/A</v>
      </c>
      <c r="AE832" s="62" t="e">
        <f t="shared" si="363"/>
        <v>#N/A</v>
      </c>
      <c r="AF832" s="62" t="e">
        <f t="shared" si="364"/>
        <v>#N/A</v>
      </c>
      <c r="AG832" s="62">
        <f t="shared" si="365"/>
        <v>0</v>
      </c>
      <c r="AH832" s="62" t="str">
        <f t="shared" si="366"/>
        <v/>
      </c>
      <c r="AI832" s="62">
        <f t="shared" si="367"/>
        <v>0</v>
      </c>
      <c r="AJ832" s="62" t="e">
        <f t="shared" si="368"/>
        <v>#VALUE!</v>
      </c>
      <c r="AK832" s="62" t="e">
        <f t="shared" si="369"/>
        <v>#N/A</v>
      </c>
      <c r="AL832" s="62" t="e">
        <f t="shared" si="370"/>
        <v>#N/A</v>
      </c>
      <c r="AM832" s="62">
        <f t="shared" si="371"/>
        <v>0</v>
      </c>
      <c r="AN832" s="62">
        <f t="shared" si="372"/>
        <v>0</v>
      </c>
      <c r="AO832" s="62"/>
      <c r="AP832" s="62" t="e">
        <f t="shared" si="373"/>
        <v>#N/A</v>
      </c>
      <c r="AQ832" s="62" t="e">
        <f t="shared" si="374"/>
        <v>#VALUE!</v>
      </c>
      <c r="AR832" s="62" t="str">
        <f t="shared" si="375"/>
        <v/>
      </c>
      <c r="AS832" s="62">
        <f t="shared" si="376"/>
        <v>0</v>
      </c>
      <c r="AT832" s="62">
        <f t="shared" si="377"/>
        <v>0</v>
      </c>
      <c r="AU832" s="62">
        <f t="shared" si="378"/>
        <v>0</v>
      </c>
    </row>
    <row r="833" spans="1:47" x14ac:dyDescent="0.2">
      <c r="A833" s="46">
        <f t="shared" si="352"/>
        <v>0</v>
      </c>
      <c r="B833" s="62" t="e">
        <f t="shared" si="353"/>
        <v>#N/A</v>
      </c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2">
        <f t="shared" si="354"/>
        <v>0</v>
      </c>
      <c r="N833" s="60"/>
      <c r="O833" s="60"/>
      <c r="P833" s="60" t="e">
        <f t="shared" si="355"/>
        <v>#N/A</v>
      </c>
      <c r="Q833" s="178"/>
      <c r="R833" s="60"/>
      <c r="S833" s="60"/>
      <c r="T833" s="60"/>
      <c r="U833" s="46" t="e">
        <f t="shared" si="356"/>
        <v>#N/A</v>
      </c>
      <c r="V833" s="62" t="e">
        <f t="shared" si="357"/>
        <v>#N/A</v>
      </c>
      <c r="W833" s="62" t="e">
        <f t="shared" si="379"/>
        <v>#N/A</v>
      </c>
      <c r="X833" s="62" t="e">
        <f t="shared" si="358"/>
        <v>#N/A</v>
      </c>
      <c r="Y833" s="62" t="e">
        <f t="shared" si="359"/>
        <v>#N/A</v>
      </c>
      <c r="Z833" s="62" t="e">
        <f t="array" ref="Z833">_xlfn.IFS(H833=1,2,H833=3,1)</f>
        <v>#N/A</v>
      </c>
      <c r="AA833" s="62" t="e">
        <f t="shared" si="360"/>
        <v>#N/A</v>
      </c>
      <c r="AB833" s="62" t="e">
        <f t="shared" si="380"/>
        <v>#N/A</v>
      </c>
      <c r="AC833" s="62" t="e">
        <f t="shared" si="361"/>
        <v>#N/A</v>
      </c>
      <c r="AD833" s="62" t="e">
        <f t="shared" si="362"/>
        <v>#N/A</v>
      </c>
      <c r="AE833" s="62" t="e">
        <f t="shared" si="363"/>
        <v>#N/A</v>
      </c>
      <c r="AF833" s="62" t="e">
        <f t="shared" si="364"/>
        <v>#N/A</v>
      </c>
      <c r="AG833" s="62">
        <f t="shared" si="365"/>
        <v>0</v>
      </c>
      <c r="AH833" s="62" t="str">
        <f t="shared" si="366"/>
        <v/>
      </c>
      <c r="AI833" s="62">
        <f t="shared" si="367"/>
        <v>0</v>
      </c>
      <c r="AJ833" s="62" t="e">
        <f t="shared" si="368"/>
        <v>#VALUE!</v>
      </c>
      <c r="AK833" s="62" t="e">
        <f t="shared" si="369"/>
        <v>#N/A</v>
      </c>
      <c r="AL833" s="62" t="e">
        <f t="shared" si="370"/>
        <v>#N/A</v>
      </c>
      <c r="AM833" s="62">
        <f t="shared" si="371"/>
        <v>0</v>
      </c>
      <c r="AN833" s="62">
        <f t="shared" si="372"/>
        <v>0</v>
      </c>
      <c r="AO833" s="62"/>
      <c r="AP833" s="62" t="e">
        <f t="shared" si="373"/>
        <v>#N/A</v>
      </c>
      <c r="AQ833" s="62" t="e">
        <f t="shared" si="374"/>
        <v>#VALUE!</v>
      </c>
      <c r="AR833" s="62" t="str">
        <f t="shared" si="375"/>
        <v/>
      </c>
      <c r="AS833" s="62">
        <f t="shared" si="376"/>
        <v>0</v>
      </c>
      <c r="AT833" s="62">
        <f t="shared" si="377"/>
        <v>0</v>
      </c>
      <c r="AU833" s="62">
        <f t="shared" si="378"/>
        <v>0</v>
      </c>
    </row>
    <row r="834" spans="1:47" x14ac:dyDescent="0.2">
      <c r="A834" s="46">
        <f t="shared" si="352"/>
        <v>0</v>
      </c>
      <c r="B834" s="62" t="e">
        <f t="shared" si="353"/>
        <v>#N/A</v>
      </c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2">
        <f t="shared" si="354"/>
        <v>0</v>
      </c>
      <c r="N834" s="60"/>
      <c r="O834" s="60"/>
      <c r="P834" s="60" t="e">
        <f t="shared" si="355"/>
        <v>#N/A</v>
      </c>
      <c r="Q834" s="178"/>
      <c r="R834" s="60"/>
      <c r="S834" s="60"/>
      <c r="T834" s="60"/>
      <c r="U834" s="46" t="e">
        <f t="shared" si="356"/>
        <v>#N/A</v>
      </c>
      <c r="V834" s="62" t="e">
        <f t="shared" si="357"/>
        <v>#N/A</v>
      </c>
      <c r="W834" s="62" t="e">
        <f t="shared" si="379"/>
        <v>#N/A</v>
      </c>
      <c r="X834" s="62" t="e">
        <f t="shared" si="358"/>
        <v>#N/A</v>
      </c>
      <c r="Y834" s="62" t="e">
        <f t="shared" si="359"/>
        <v>#N/A</v>
      </c>
      <c r="Z834" s="62" t="e">
        <f t="array" ref="Z834">_xlfn.IFS(H834=1,2,H834=3,1)</f>
        <v>#N/A</v>
      </c>
      <c r="AA834" s="62" t="e">
        <f t="shared" si="360"/>
        <v>#N/A</v>
      </c>
      <c r="AB834" s="62" t="e">
        <f t="shared" si="380"/>
        <v>#N/A</v>
      </c>
      <c r="AC834" s="62" t="e">
        <f t="shared" si="361"/>
        <v>#N/A</v>
      </c>
      <c r="AD834" s="62" t="e">
        <f t="shared" si="362"/>
        <v>#N/A</v>
      </c>
      <c r="AE834" s="62" t="e">
        <f t="shared" si="363"/>
        <v>#N/A</v>
      </c>
      <c r="AF834" s="62" t="e">
        <f t="shared" si="364"/>
        <v>#N/A</v>
      </c>
      <c r="AG834" s="62">
        <f t="shared" si="365"/>
        <v>0</v>
      </c>
      <c r="AH834" s="62" t="str">
        <f t="shared" si="366"/>
        <v/>
      </c>
      <c r="AI834" s="62">
        <f t="shared" si="367"/>
        <v>0</v>
      </c>
      <c r="AJ834" s="62" t="e">
        <f t="shared" si="368"/>
        <v>#VALUE!</v>
      </c>
      <c r="AK834" s="62" t="e">
        <f t="shared" si="369"/>
        <v>#N/A</v>
      </c>
      <c r="AL834" s="62" t="e">
        <f t="shared" si="370"/>
        <v>#N/A</v>
      </c>
      <c r="AM834" s="62">
        <f t="shared" si="371"/>
        <v>0</v>
      </c>
      <c r="AN834" s="62">
        <f t="shared" si="372"/>
        <v>0</v>
      </c>
      <c r="AO834" s="62"/>
      <c r="AP834" s="62" t="e">
        <f t="shared" si="373"/>
        <v>#N/A</v>
      </c>
      <c r="AQ834" s="62" t="e">
        <f t="shared" si="374"/>
        <v>#VALUE!</v>
      </c>
      <c r="AR834" s="62" t="str">
        <f t="shared" si="375"/>
        <v/>
      </c>
      <c r="AS834" s="62">
        <f t="shared" si="376"/>
        <v>0</v>
      </c>
      <c r="AT834" s="62">
        <f t="shared" si="377"/>
        <v>0</v>
      </c>
      <c r="AU834" s="62">
        <f t="shared" si="378"/>
        <v>0</v>
      </c>
    </row>
    <row r="835" spans="1:47" x14ac:dyDescent="0.2">
      <c r="A835" s="46">
        <f t="shared" ref="A835:A898" si="381">D835</f>
        <v>0</v>
      </c>
      <c r="B835" s="62" t="e">
        <f t="shared" ref="B835:B898" si="382">IFERROR(IF(VLOOKUP(AI835,Потребители_обозначение,4,FALSE)=1,VLOOKUP(AI835,Потребители_обозначение,2,FALSE)&amp;" "&amp;VLOOKUP(AJ835,Этаж_обозначение,2,FALSE)&amp;" Пом. №"&amp;AH835,VLOOKUP(AI835,Потребители_обозначение,2,FALSE)&amp;" Шлейф №"&amp;AJ835),VLOOKUP(D835,Потребители_обозначение,2,FALSE))</f>
        <v>#N/A</v>
      </c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2">
        <f t="shared" ref="M835:M898" si="383">IFERROR(IF(VLOOKUP(AI835,Потребители_обозначение,4,FALSE)=1,VLOOKUP(AI835,Потребители_обозначение,3,FALSE)*(G835*2-1)+I835+VLOOKUP(AJ835,Этаж_обозначение,3,FALSE)+VLOOKUP(AJ835,Этаж_обозначение,4,FALSE),VLOOKUP(AI835,Потребители_обозначение,3,FALSE)*(G835*2-1)+I835),I835)</f>
        <v>0</v>
      </c>
      <c r="N835" s="60"/>
      <c r="O835" s="60"/>
      <c r="P835" s="60" t="e">
        <f t="shared" ref="P835:P898" si="384">IF(VLOOKUP(AI835,Потребители_обозначение,5,FALSE)=2,_xlfn.IFS(H835=3,VLOOKUP(E835,Справочная_двигатели,8,FALSE),H835=1,VLOOKUP(E835,Справочная_двигатели,10,TRUE)),0.95)</f>
        <v>#N/A</v>
      </c>
      <c r="Q835" s="178"/>
      <c r="R835" s="60"/>
      <c r="S835" s="60"/>
      <c r="T835" s="60"/>
      <c r="U835" s="46" t="e">
        <f t="shared" ref="U835:U898" si="385">_xlfn.IFS(H835=1,E835*1000/220,H835=3,E835/0.38/1.732)</f>
        <v>#N/A</v>
      </c>
      <c r="V835" s="62" t="e">
        <f t="shared" ref="V835:V898" si="386">IF(S835=0,VLOOKUP(U835,Автомат_номиналы,2,TRUE),S835)</f>
        <v>#N/A</v>
      </c>
      <c r="W835" s="62" t="e">
        <f t="shared" si="379"/>
        <v>#N/A</v>
      </c>
      <c r="X835" s="62" t="e">
        <f t="shared" ref="X835:X898" si="387">VLOOKUP(W835,Кабель_сопротивление,3,FALSE)</f>
        <v>#N/A</v>
      </c>
      <c r="Y835" s="62" t="e">
        <f t="shared" ref="Y835:Y898" si="388">VLOOKUP(W835,Кабель_сопротивление,2,FALSE)</f>
        <v>#N/A</v>
      </c>
      <c r="Z835" s="62" t="e">
        <f t="array" ref="Z835">_xlfn.IFS(H835=1,2,H835=3,1)</f>
        <v>#N/A</v>
      </c>
      <c r="AA835" s="62" t="e">
        <f t="shared" ref="AA835:AA898" si="389">ROUND(SIN(ACOS(P835)),2)</f>
        <v>#N/A</v>
      </c>
      <c r="AB835" s="62" t="e">
        <f t="shared" si="380"/>
        <v>#N/A</v>
      </c>
      <c r="AC835" s="62" t="e">
        <f t="shared" ref="AC835:AC898" si="390">ROUNDUP(AB835/220*100,2)</f>
        <v>#N/A</v>
      </c>
      <c r="AD835" s="62" t="e">
        <f t="shared" ref="AD835:AD898" si="391">_xlfn.IFS(H835=3,380,H835=1,220)</f>
        <v>#N/A</v>
      </c>
      <c r="AE835" s="62" t="e">
        <f t="shared" ref="AE835:AE898" si="392">VLOOKUP(N835,Кабель_обозначение,2,FALSE)</f>
        <v>#N/A</v>
      </c>
      <c r="AF835" s="62" t="e">
        <f t="shared" ref="AF835:AF898" si="393">IF(VLOOKUP(N835,Кабель_обозначение,3,FALSE)=1,AE835&amp;" ("&amp;O835&amp;"х"&amp;W835&amp;")",AE835)</f>
        <v>#N/A</v>
      </c>
      <c r="AG835" s="62">
        <f t="shared" ref="AG835:AG898" si="394">IFERROR(IF(AC835&gt;4.5,1,2),0)</f>
        <v>0</v>
      </c>
      <c r="AH835" s="62" t="str">
        <f t="shared" ref="AH835:AH898" si="395">IFERROR(LEFT(AR835,SEARCH(".",AR835)-1),AR835)</f>
        <v/>
      </c>
      <c r="AI835" s="62">
        <f t="shared" ref="AI835:AI898" si="396">IFERROR(LEFT(A835,SEARCH(".",A835)-1),A835)</f>
        <v>0</v>
      </c>
      <c r="AJ835" s="62" t="e">
        <f t="shared" ref="AJ835:AJ898" si="397">IFERROR(LEFT(AQ835,SEARCH(".",AQ835)-1),AQ835)</f>
        <v>#VALUE!</v>
      </c>
      <c r="AK835" s="62" t="e">
        <f t="shared" ref="AK835:AK898" si="398">IF(C835=0,B835,C835)</f>
        <v>#N/A</v>
      </c>
      <c r="AL835" s="62" t="e">
        <f t="shared" ref="AL835:AL898" si="399">ROUNDUP(U835,2)</f>
        <v>#N/A</v>
      </c>
      <c r="AM835" s="62">
        <f t="shared" ref="AM835:AM898" si="400">E835</f>
        <v>0</v>
      </c>
      <c r="AN835" s="62">
        <f t="shared" ref="AN835:AN898" si="401">D835</f>
        <v>0</v>
      </c>
      <c r="AO835" s="62"/>
      <c r="AP835" s="62" t="e">
        <f t="shared" ref="AP835:AP898" si="402">IF(W835=0,AE835,AF835&amp;"
L="&amp;M835&amp;"-"&amp;AC835&amp;"%")</f>
        <v>#N/A</v>
      </c>
      <c r="AQ835" s="62" t="e">
        <f t="shared" ref="AQ835:AQ898" si="403">RIGHT(A835,LEN(A835)-SEARCH(".",A835))</f>
        <v>#VALUE!</v>
      </c>
      <c r="AR835" s="62" t="str">
        <f t="shared" ref="AR835:AR898" si="404">IFERROR(RIGHT(AQ835,LEN(AQ835)-SEARCH(".",AQ835)),"")</f>
        <v/>
      </c>
      <c r="AS835" s="62">
        <f t="shared" ref="AS835:AS898" si="405">IFERROR(IF(VLOOKUP(AI835,Потребители_обозначение,5,FALSE)=2,_xlfn.IFS(H835=3,VLOOKUP(E835,Справочная_двигатели,3,FALSE),H835=1,VLOOKUP(E835,Справочная_двигатели,5,TRUE)),0),0)</f>
        <v>0</v>
      </c>
      <c r="AT835" s="62">
        <f t="shared" ref="AT835:AT898" si="406">IFERROR(IF(VLOOKUP(AI835,Потребители_обозначение,5,FALSE)=3,VLOOKUP(E835,Справочная_ЛЭД,2,TRUE),0),0)</f>
        <v>0</v>
      </c>
      <c r="AU835" s="62">
        <f t="shared" ref="AU835:AU898" si="407">IF(AS835=0,AT835,AS835)</f>
        <v>0</v>
      </c>
    </row>
    <row r="836" spans="1:47" x14ac:dyDescent="0.2">
      <c r="A836" s="46">
        <f t="shared" si="381"/>
        <v>0</v>
      </c>
      <c r="B836" s="62" t="e">
        <f t="shared" si="382"/>
        <v>#N/A</v>
      </c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2">
        <f t="shared" si="383"/>
        <v>0</v>
      </c>
      <c r="N836" s="60"/>
      <c r="O836" s="60"/>
      <c r="P836" s="60" t="e">
        <f t="shared" si="384"/>
        <v>#N/A</v>
      </c>
      <c r="Q836" s="178"/>
      <c r="R836" s="60"/>
      <c r="S836" s="60"/>
      <c r="T836" s="60"/>
      <c r="U836" s="46" t="e">
        <f t="shared" si="385"/>
        <v>#N/A</v>
      </c>
      <c r="V836" s="62" t="e">
        <f t="shared" si="386"/>
        <v>#N/A</v>
      </c>
      <c r="W836" s="62" t="e">
        <f t="shared" si="379"/>
        <v>#N/A</v>
      </c>
      <c r="X836" s="62" t="e">
        <f t="shared" si="387"/>
        <v>#N/A</v>
      </c>
      <c r="Y836" s="62" t="e">
        <f t="shared" si="388"/>
        <v>#N/A</v>
      </c>
      <c r="Z836" s="62" t="e">
        <f t="array" ref="Z836">_xlfn.IFS(H836=1,2,H836=3,1)</f>
        <v>#N/A</v>
      </c>
      <c r="AA836" s="62" t="e">
        <f t="shared" si="389"/>
        <v>#N/A</v>
      </c>
      <c r="AB836" s="62" t="e">
        <f t="shared" si="380"/>
        <v>#N/A</v>
      </c>
      <c r="AC836" s="62" t="e">
        <f t="shared" si="390"/>
        <v>#N/A</v>
      </c>
      <c r="AD836" s="62" t="e">
        <f t="shared" si="391"/>
        <v>#N/A</v>
      </c>
      <c r="AE836" s="62" t="e">
        <f t="shared" si="392"/>
        <v>#N/A</v>
      </c>
      <c r="AF836" s="62" t="e">
        <f t="shared" si="393"/>
        <v>#N/A</v>
      </c>
      <c r="AG836" s="62">
        <f t="shared" si="394"/>
        <v>0</v>
      </c>
      <c r="AH836" s="62" t="str">
        <f t="shared" si="395"/>
        <v/>
      </c>
      <c r="AI836" s="62">
        <f t="shared" si="396"/>
        <v>0</v>
      </c>
      <c r="AJ836" s="62" t="e">
        <f t="shared" si="397"/>
        <v>#VALUE!</v>
      </c>
      <c r="AK836" s="62" t="e">
        <f t="shared" si="398"/>
        <v>#N/A</v>
      </c>
      <c r="AL836" s="62" t="e">
        <f t="shared" si="399"/>
        <v>#N/A</v>
      </c>
      <c r="AM836" s="62">
        <f t="shared" si="400"/>
        <v>0</v>
      </c>
      <c r="AN836" s="62">
        <f t="shared" si="401"/>
        <v>0</v>
      </c>
      <c r="AO836" s="62"/>
      <c r="AP836" s="62" t="e">
        <f t="shared" si="402"/>
        <v>#N/A</v>
      </c>
      <c r="AQ836" s="62" t="e">
        <f t="shared" si="403"/>
        <v>#VALUE!</v>
      </c>
      <c r="AR836" s="62" t="str">
        <f t="shared" si="404"/>
        <v/>
      </c>
      <c r="AS836" s="62">
        <f t="shared" si="405"/>
        <v>0</v>
      </c>
      <c r="AT836" s="62">
        <f t="shared" si="406"/>
        <v>0</v>
      </c>
      <c r="AU836" s="62">
        <f t="shared" si="407"/>
        <v>0</v>
      </c>
    </row>
    <row r="837" spans="1:47" x14ac:dyDescent="0.2">
      <c r="A837" s="46">
        <f t="shared" si="381"/>
        <v>0</v>
      </c>
      <c r="B837" s="62" t="e">
        <f t="shared" si="382"/>
        <v>#N/A</v>
      </c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2">
        <f t="shared" si="383"/>
        <v>0</v>
      </c>
      <c r="N837" s="60"/>
      <c r="O837" s="60"/>
      <c r="P837" s="60" t="e">
        <f t="shared" si="384"/>
        <v>#N/A</v>
      </c>
      <c r="Q837" s="178"/>
      <c r="R837" s="60"/>
      <c r="S837" s="60"/>
      <c r="T837" s="60"/>
      <c r="U837" s="46" t="e">
        <f t="shared" si="385"/>
        <v>#N/A</v>
      </c>
      <c r="V837" s="62" t="e">
        <f t="shared" si="386"/>
        <v>#N/A</v>
      </c>
      <c r="W837" s="62" t="e">
        <f t="shared" si="379"/>
        <v>#N/A</v>
      </c>
      <c r="X837" s="62" t="e">
        <f t="shared" si="387"/>
        <v>#N/A</v>
      </c>
      <c r="Y837" s="62" t="e">
        <f t="shared" si="388"/>
        <v>#N/A</v>
      </c>
      <c r="Z837" s="62" t="e">
        <f t="array" ref="Z837">_xlfn.IFS(H837=1,2,H837=3,1)</f>
        <v>#N/A</v>
      </c>
      <c r="AA837" s="62" t="e">
        <f t="shared" si="389"/>
        <v>#N/A</v>
      </c>
      <c r="AB837" s="62" t="e">
        <f t="shared" si="380"/>
        <v>#N/A</v>
      </c>
      <c r="AC837" s="62" t="e">
        <f t="shared" si="390"/>
        <v>#N/A</v>
      </c>
      <c r="AD837" s="62" t="e">
        <f t="shared" si="391"/>
        <v>#N/A</v>
      </c>
      <c r="AE837" s="62" t="e">
        <f t="shared" si="392"/>
        <v>#N/A</v>
      </c>
      <c r="AF837" s="62" t="e">
        <f t="shared" si="393"/>
        <v>#N/A</v>
      </c>
      <c r="AG837" s="62">
        <f t="shared" si="394"/>
        <v>0</v>
      </c>
      <c r="AH837" s="62" t="str">
        <f t="shared" si="395"/>
        <v/>
      </c>
      <c r="AI837" s="62">
        <f t="shared" si="396"/>
        <v>0</v>
      </c>
      <c r="AJ837" s="62" t="e">
        <f t="shared" si="397"/>
        <v>#VALUE!</v>
      </c>
      <c r="AK837" s="62" t="e">
        <f t="shared" si="398"/>
        <v>#N/A</v>
      </c>
      <c r="AL837" s="62" t="e">
        <f t="shared" si="399"/>
        <v>#N/A</v>
      </c>
      <c r="AM837" s="62">
        <f t="shared" si="400"/>
        <v>0</v>
      </c>
      <c r="AN837" s="62">
        <f t="shared" si="401"/>
        <v>0</v>
      </c>
      <c r="AO837" s="62"/>
      <c r="AP837" s="62" t="e">
        <f t="shared" si="402"/>
        <v>#N/A</v>
      </c>
      <c r="AQ837" s="62" t="e">
        <f t="shared" si="403"/>
        <v>#VALUE!</v>
      </c>
      <c r="AR837" s="62" t="str">
        <f t="shared" si="404"/>
        <v/>
      </c>
      <c r="AS837" s="62">
        <f t="shared" si="405"/>
        <v>0</v>
      </c>
      <c r="AT837" s="62">
        <f t="shared" si="406"/>
        <v>0</v>
      </c>
      <c r="AU837" s="62">
        <f t="shared" si="407"/>
        <v>0</v>
      </c>
    </row>
    <row r="838" spans="1:47" x14ac:dyDescent="0.2">
      <c r="A838" s="46">
        <f t="shared" si="381"/>
        <v>0</v>
      </c>
      <c r="B838" s="62" t="e">
        <f t="shared" si="382"/>
        <v>#N/A</v>
      </c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2">
        <f t="shared" si="383"/>
        <v>0</v>
      </c>
      <c r="N838" s="60"/>
      <c r="O838" s="60"/>
      <c r="P838" s="60" t="e">
        <f t="shared" si="384"/>
        <v>#N/A</v>
      </c>
      <c r="Q838" s="178"/>
      <c r="R838" s="60"/>
      <c r="S838" s="60"/>
      <c r="T838" s="60"/>
      <c r="U838" s="46" t="e">
        <f t="shared" si="385"/>
        <v>#N/A</v>
      </c>
      <c r="V838" s="62" t="e">
        <f t="shared" si="386"/>
        <v>#N/A</v>
      </c>
      <c r="W838" s="62" t="e">
        <f t="shared" si="379"/>
        <v>#N/A</v>
      </c>
      <c r="X838" s="62" t="e">
        <f t="shared" si="387"/>
        <v>#N/A</v>
      </c>
      <c r="Y838" s="62" t="e">
        <f t="shared" si="388"/>
        <v>#N/A</v>
      </c>
      <c r="Z838" s="62" t="e">
        <f t="array" ref="Z838">_xlfn.IFS(H838=1,2,H838=3,1)</f>
        <v>#N/A</v>
      </c>
      <c r="AA838" s="62" t="e">
        <f t="shared" si="389"/>
        <v>#N/A</v>
      </c>
      <c r="AB838" s="62" t="e">
        <f t="shared" si="380"/>
        <v>#N/A</v>
      </c>
      <c r="AC838" s="62" t="e">
        <f t="shared" si="390"/>
        <v>#N/A</v>
      </c>
      <c r="AD838" s="62" t="e">
        <f t="shared" si="391"/>
        <v>#N/A</v>
      </c>
      <c r="AE838" s="62" t="e">
        <f t="shared" si="392"/>
        <v>#N/A</v>
      </c>
      <c r="AF838" s="62" t="e">
        <f t="shared" si="393"/>
        <v>#N/A</v>
      </c>
      <c r="AG838" s="62">
        <f t="shared" si="394"/>
        <v>0</v>
      </c>
      <c r="AH838" s="62" t="str">
        <f t="shared" si="395"/>
        <v/>
      </c>
      <c r="AI838" s="62">
        <f t="shared" si="396"/>
        <v>0</v>
      </c>
      <c r="AJ838" s="62" t="e">
        <f t="shared" si="397"/>
        <v>#VALUE!</v>
      </c>
      <c r="AK838" s="62" t="e">
        <f t="shared" si="398"/>
        <v>#N/A</v>
      </c>
      <c r="AL838" s="62" t="e">
        <f t="shared" si="399"/>
        <v>#N/A</v>
      </c>
      <c r="AM838" s="62">
        <f t="shared" si="400"/>
        <v>0</v>
      </c>
      <c r="AN838" s="62">
        <f t="shared" si="401"/>
        <v>0</v>
      </c>
      <c r="AO838" s="62"/>
      <c r="AP838" s="62" t="e">
        <f t="shared" si="402"/>
        <v>#N/A</v>
      </c>
      <c r="AQ838" s="62" t="e">
        <f t="shared" si="403"/>
        <v>#VALUE!</v>
      </c>
      <c r="AR838" s="62" t="str">
        <f t="shared" si="404"/>
        <v/>
      </c>
      <c r="AS838" s="62">
        <f t="shared" si="405"/>
        <v>0</v>
      </c>
      <c r="AT838" s="62">
        <f t="shared" si="406"/>
        <v>0</v>
      </c>
      <c r="AU838" s="62">
        <f t="shared" si="407"/>
        <v>0</v>
      </c>
    </row>
    <row r="839" spans="1:47" x14ac:dyDescent="0.2">
      <c r="A839" s="46">
        <f t="shared" si="381"/>
        <v>0</v>
      </c>
      <c r="B839" s="62" t="e">
        <f t="shared" si="382"/>
        <v>#N/A</v>
      </c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2">
        <f t="shared" si="383"/>
        <v>0</v>
      </c>
      <c r="N839" s="60"/>
      <c r="O839" s="60"/>
      <c r="P839" s="60" t="e">
        <f t="shared" si="384"/>
        <v>#N/A</v>
      </c>
      <c r="Q839" s="178"/>
      <c r="R839" s="60"/>
      <c r="S839" s="60"/>
      <c r="T839" s="60"/>
      <c r="U839" s="46" t="e">
        <f t="shared" si="385"/>
        <v>#N/A</v>
      </c>
      <c r="V839" s="62" t="e">
        <f t="shared" si="386"/>
        <v>#N/A</v>
      </c>
      <c r="W839" s="62" t="e">
        <f t="shared" si="379"/>
        <v>#N/A</v>
      </c>
      <c r="X839" s="62" t="e">
        <f t="shared" si="387"/>
        <v>#N/A</v>
      </c>
      <c r="Y839" s="62" t="e">
        <f t="shared" si="388"/>
        <v>#N/A</v>
      </c>
      <c r="Z839" s="62" t="e">
        <f t="array" ref="Z839">_xlfn.IFS(H839=1,2,H839=3,1)</f>
        <v>#N/A</v>
      </c>
      <c r="AA839" s="62" t="e">
        <f t="shared" si="389"/>
        <v>#N/A</v>
      </c>
      <c r="AB839" s="62" t="e">
        <f t="shared" si="380"/>
        <v>#N/A</v>
      </c>
      <c r="AC839" s="62" t="e">
        <f t="shared" si="390"/>
        <v>#N/A</v>
      </c>
      <c r="AD839" s="62" t="e">
        <f t="shared" si="391"/>
        <v>#N/A</v>
      </c>
      <c r="AE839" s="62" t="e">
        <f t="shared" si="392"/>
        <v>#N/A</v>
      </c>
      <c r="AF839" s="62" t="e">
        <f t="shared" si="393"/>
        <v>#N/A</v>
      </c>
      <c r="AG839" s="62">
        <f t="shared" si="394"/>
        <v>0</v>
      </c>
      <c r="AH839" s="62" t="str">
        <f t="shared" si="395"/>
        <v/>
      </c>
      <c r="AI839" s="62">
        <f t="shared" si="396"/>
        <v>0</v>
      </c>
      <c r="AJ839" s="62" t="e">
        <f t="shared" si="397"/>
        <v>#VALUE!</v>
      </c>
      <c r="AK839" s="62" t="e">
        <f t="shared" si="398"/>
        <v>#N/A</v>
      </c>
      <c r="AL839" s="62" t="e">
        <f t="shared" si="399"/>
        <v>#N/A</v>
      </c>
      <c r="AM839" s="62">
        <f t="shared" si="400"/>
        <v>0</v>
      </c>
      <c r="AN839" s="62">
        <f t="shared" si="401"/>
        <v>0</v>
      </c>
      <c r="AO839" s="62"/>
      <c r="AP839" s="62" t="e">
        <f t="shared" si="402"/>
        <v>#N/A</v>
      </c>
      <c r="AQ839" s="62" t="e">
        <f t="shared" si="403"/>
        <v>#VALUE!</v>
      </c>
      <c r="AR839" s="62" t="str">
        <f t="shared" si="404"/>
        <v/>
      </c>
      <c r="AS839" s="62">
        <f t="shared" si="405"/>
        <v>0</v>
      </c>
      <c r="AT839" s="62">
        <f t="shared" si="406"/>
        <v>0</v>
      </c>
      <c r="AU839" s="62">
        <f t="shared" si="407"/>
        <v>0</v>
      </c>
    </row>
    <row r="840" spans="1:47" x14ac:dyDescent="0.2">
      <c r="A840" s="46">
        <f t="shared" si="381"/>
        <v>0</v>
      </c>
      <c r="B840" s="62" t="e">
        <f t="shared" si="382"/>
        <v>#N/A</v>
      </c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2">
        <f t="shared" si="383"/>
        <v>0</v>
      </c>
      <c r="N840" s="60"/>
      <c r="O840" s="60"/>
      <c r="P840" s="60" t="e">
        <f t="shared" si="384"/>
        <v>#N/A</v>
      </c>
      <c r="Q840" s="178"/>
      <c r="R840" s="60"/>
      <c r="S840" s="60"/>
      <c r="T840" s="60"/>
      <c r="U840" s="46" t="e">
        <f t="shared" si="385"/>
        <v>#N/A</v>
      </c>
      <c r="V840" s="62" t="e">
        <f t="shared" si="386"/>
        <v>#N/A</v>
      </c>
      <c r="W840" s="62" t="e">
        <f t="shared" si="379"/>
        <v>#N/A</v>
      </c>
      <c r="X840" s="62" t="e">
        <f t="shared" si="387"/>
        <v>#N/A</v>
      </c>
      <c r="Y840" s="62" t="e">
        <f t="shared" si="388"/>
        <v>#N/A</v>
      </c>
      <c r="Z840" s="62" t="e">
        <f t="array" ref="Z840">_xlfn.IFS(H840=1,2,H840=3,1)</f>
        <v>#N/A</v>
      </c>
      <c r="AA840" s="62" t="e">
        <f t="shared" si="389"/>
        <v>#N/A</v>
      </c>
      <c r="AB840" s="62" t="e">
        <f t="shared" si="380"/>
        <v>#N/A</v>
      </c>
      <c r="AC840" s="62" t="e">
        <f t="shared" si="390"/>
        <v>#N/A</v>
      </c>
      <c r="AD840" s="62" t="e">
        <f t="shared" si="391"/>
        <v>#N/A</v>
      </c>
      <c r="AE840" s="62" t="e">
        <f t="shared" si="392"/>
        <v>#N/A</v>
      </c>
      <c r="AF840" s="62" t="e">
        <f t="shared" si="393"/>
        <v>#N/A</v>
      </c>
      <c r="AG840" s="62">
        <f t="shared" si="394"/>
        <v>0</v>
      </c>
      <c r="AH840" s="62" t="str">
        <f t="shared" si="395"/>
        <v/>
      </c>
      <c r="AI840" s="62">
        <f t="shared" si="396"/>
        <v>0</v>
      </c>
      <c r="AJ840" s="62" t="e">
        <f t="shared" si="397"/>
        <v>#VALUE!</v>
      </c>
      <c r="AK840" s="62" t="e">
        <f t="shared" si="398"/>
        <v>#N/A</v>
      </c>
      <c r="AL840" s="62" t="e">
        <f t="shared" si="399"/>
        <v>#N/A</v>
      </c>
      <c r="AM840" s="62">
        <f t="shared" si="400"/>
        <v>0</v>
      </c>
      <c r="AN840" s="62">
        <f t="shared" si="401"/>
        <v>0</v>
      </c>
      <c r="AO840" s="62"/>
      <c r="AP840" s="62" t="e">
        <f t="shared" si="402"/>
        <v>#N/A</v>
      </c>
      <c r="AQ840" s="62" t="e">
        <f t="shared" si="403"/>
        <v>#VALUE!</v>
      </c>
      <c r="AR840" s="62" t="str">
        <f t="shared" si="404"/>
        <v/>
      </c>
      <c r="AS840" s="62">
        <f t="shared" si="405"/>
        <v>0</v>
      </c>
      <c r="AT840" s="62">
        <f t="shared" si="406"/>
        <v>0</v>
      </c>
      <c r="AU840" s="62">
        <f t="shared" si="407"/>
        <v>0</v>
      </c>
    </row>
    <row r="841" spans="1:47" x14ac:dyDescent="0.2">
      <c r="A841" s="46">
        <f t="shared" si="381"/>
        <v>0</v>
      </c>
      <c r="B841" s="62" t="e">
        <f t="shared" si="382"/>
        <v>#N/A</v>
      </c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2">
        <f t="shared" si="383"/>
        <v>0</v>
      </c>
      <c r="N841" s="60"/>
      <c r="O841" s="60"/>
      <c r="P841" s="60" t="e">
        <f t="shared" si="384"/>
        <v>#N/A</v>
      </c>
      <c r="Q841" s="178"/>
      <c r="R841" s="60"/>
      <c r="S841" s="60"/>
      <c r="T841" s="60"/>
      <c r="U841" s="46" t="e">
        <f t="shared" si="385"/>
        <v>#N/A</v>
      </c>
      <c r="V841" s="62" t="e">
        <f t="shared" si="386"/>
        <v>#N/A</v>
      </c>
      <c r="W841" s="62" t="e">
        <f t="shared" si="379"/>
        <v>#N/A</v>
      </c>
      <c r="X841" s="62" t="e">
        <f t="shared" si="387"/>
        <v>#N/A</v>
      </c>
      <c r="Y841" s="62" t="e">
        <f t="shared" si="388"/>
        <v>#N/A</v>
      </c>
      <c r="Z841" s="62" t="e">
        <f t="array" ref="Z841">_xlfn.IFS(H841=1,2,H841=3,1)</f>
        <v>#N/A</v>
      </c>
      <c r="AA841" s="62" t="e">
        <f t="shared" si="389"/>
        <v>#N/A</v>
      </c>
      <c r="AB841" s="62" t="e">
        <f t="shared" si="380"/>
        <v>#N/A</v>
      </c>
      <c r="AC841" s="62" t="e">
        <f t="shared" si="390"/>
        <v>#N/A</v>
      </c>
      <c r="AD841" s="62" t="e">
        <f t="shared" si="391"/>
        <v>#N/A</v>
      </c>
      <c r="AE841" s="62" t="e">
        <f t="shared" si="392"/>
        <v>#N/A</v>
      </c>
      <c r="AF841" s="62" t="e">
        <f t="shared" si="393"/>
        <v>#N/A</v>
      </c>
      <c r="AG841" s="62">
        <f t="shared" si="394"/>
        <v>0</v>
      </c>
      <c r="AH841" s="62" t="str">
        <f t="shared" si="395"/>
        <v/>
      </c>
      <c r="AI841" s="62">
        <f t="shared" si="396"/>
        <v>0</v>
      </c>
      <c r="AJ841" s="62" t="e">
        <f t="shared" si="397"/>
        <v>#VALUE!</v>
      </c>
      <c r="AK841" s="62" t="e">
        <f t="shared" si="398"/>
        <v>#N/A</v>
      </c>
      <c r="AL841" s="62" t="e">
        <f t="shared" si="399"/>
        <v>#N/A</v>
      </c>
      <c r="AM841" s="62">
        <f t="shared" si="400"/>
        <v>0</v>
      </c>
      <c r="AN841" s="62">
        <f t="shared" si="401"/>
        <v>0</v>
      </c>
      <c r="AO841" s="62"/>
      <c r="AP841" s="62" t="e">
        <f t="shared" si="402"/>
        <v>#N/A</v>
      </c>
      <c r="AQ841" s="62" t="e">
        <f t="shared" si="403"/>
        <v>#VALUE!</v>
      </c>
      <c r="AR841" s="62" t="str">
        <f t="shared" si="404"/>
        <v/>
      </c>
      <c r="AS841" s="62">
        <f t="shared" si="405"/>
        <v>0</v>
      </c>
      <c r="AT841" s="62">
        <f t="shared" si="406"/>
        <v>0</v>
      </c>
      <c r="AU841" s="62">
        <f t="shared" si="407"/>
        <v>0</v>
      </c>
    </row>
    <row r="842" spans="1:47" x14ac:dyDescent="0.2">
      <c r="A842" s="46">
        <f t="shared" si="381"/>
        <v>0</v>
      </c>
      <c r="B842" s="62" t="e">
        <f t="shared" si="382"/>
        <v>#N/A</v>
      </c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2">
        <f t="shared" si="383"/>
        <v>0</v>
      </c>
      <c r="N842" s="60"/>
      <c r="O842" s="60"/>
      <c r="P842" s="60" t="e">
        <f t="shared" si="384"/>
        <v>#N/A</v>
      </c>
      <c r="Q842" s="178"/>
      <c r="R842" s="60"/>
      <c r="S842" s="60"/>
      <c r="T842" s="60"/>
      <c r="U842" s="46" t="e">
        <f t="shared" si="385"/>
        <v>#N/A</v>
      </c>
      <c r="V842" s="62" t="e">
        <f t="shared" si="386"/>
        <v>#N/A</v>
      </c>
      <c r="W842" s="62" t="e">
        <f t="shared" si="379"/>
        <v>#N/A</v>
      </c>
      <c r="X842" s="62" t="e">
        <f t="shared" si="387"/>
        <v>#N/A</v>
      </c>
      <c r="Y842" s="62" t="e">
        <f t="shared" si="388"/>
        <v>#N/A</v>
      </c>
      <c r="Z842" s="62" t="e">
        <f t="array" ref="Z842">_xlfn.IFS(H842=1,2,H842=3,1)</f>
        <v>#N/A</v>
      </c>
      <c r="AA842" s="62" t="e">
        <f t="shared" si="389"/>
        <v>#N/A</v>
      </c>
      <c r="AB842" s="62" t="e">
        <f t="shared" si="380"/>
        <v>#N/A</v>
      </c>
      <c r="AC842" s="62" t="e">
        <f t="shared" si="390"/>
        <v>#N/A</v>
      </c>
      <c r="AD842" s="62" t="e">
        <f t="shared" si="391"/>
        <v>#N/A</v>
      </c>
      <c r="AE842" s="62" t="e">
        <f t="shared" si="392"/>
        <v>#N/A</v>
      </c>
      <c r="AF842" s="62" t="e">
        <f t="shared" si="393"/>
        <v>#N/A</v>
      </c>
      <c r="AG842" s="62">
        <f t="shared" si="394"/>
        <v>0</v>
      </c>
      <c r="AH842" s="62" t="str">
        <f t="shared" si="395"/>
        <v/>
      </c>
      <c r="AI842" s="62">
        <f t="shared" si="396"/>
        <v>0</v>
      </c>
      <c r="AJ842" s="62" t="e">
        <f t="shared" si="397"/>
        <v>#VALUE!</v>
      </c>
      <c r="AK842" s="62" t="e">
        <f t="shared" si="398"/>
        <v>#N/A</v>
      </c>
      <c r="AL842" s="62" t="e">
        <f t="shared" si="399"/>
        <v>#N/A</v>
      </c>
      <c r="AM842" s="62">
        <f t="shared" si="400"/>
        <v>0</v>
      </c>
      <c r="AN842" s="62">
        <f t="shared" si="401"/>
        <v>0</v>
      </c>
      <c r="AO842" s="62"/>
      <c r="AP842" s="62" t="e">
        <f t="shared" si="402"/>
        <v>#N/A</v>
      </c>
      <c r="AQ842" s="62" t="e">
        <f t="shared" si="403"/>
        <v>#VALUE!</v>
      </c>
      <c r="AR842" s="62" t="str">
        <f t="shared" si="404"/>
        <v/>
      </c>
      <c r="AS842" s="62">
        <f t="shared" si="405"/>
        <v>0</v>
      </c>
      <c r="AT842" s="62">
        <f t="shared" si="406"/>
        <v>0</v>
      </c>
      <c r="AU842" s="62">
        <f t="shared" si="407"/>
        <v>0</v>
      </c>
    </row>
    <row r="843" spans="1:47" x14ac:dyDescent="0.2">
      <c r="A843" s="46">
        <f t="shared" si="381"/>
        <v>0</v>
      </c>
      <c r="B843" s="62" t="e">
        <f t="shared" si="382"/>
        <v>#N/A</v>
      </c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2">
        <f t="shared" si="383"/>
        <v>0</v>
      </c>
      <c r="N843" s="60"/>
      <c r="O843" s="60"/>
      <c r="P843" s="60" t="e">
        <f t="shared" si="384"/>
        <v>#N/A</v>
      </c>
      <c r="Q843" s="178"/>
      <c r="R843" s="60"/>
      <c r="S843" s="60"/>
      <c r="T843" s="60"/>
      <c r="U843" s="46" t="e">
        <f t="shared" si="385"/>
        <v>#N/A</v>
      </c>
      <c r="V843" s="62" t="e">
        <f t="shared" si="386"/>
        <v>#N/A</v>
      </c>
      <c r="W843" s="62" t="e">
        <f t="shared" si="379"/>
        <v>#N/A</v>
      </c>
      <c r="X843" s="62" t="e">
        <f t="shared" si="387"/>
        <v>#N/A</v>
      </c>
      <c r="Y843" s="62" t="e">
        <f t="shared" si="388"/>
        <v>#N/A</v>
      </c>
      <c r="Z843" s="62" t="e">
        <f t="array" ref="Z843">_xlfn.IFS(H843=1,2,H843=3,1)</f>
        <v>#N/A</v>
      </c>
      <c r="AA843" s="62" t="e">
        <f t="shared" si="389"/>
        <v>#N/A</v>
      </c>
      <c r="AB843" s="62" t="e">
        <f t="shared" si="380"/>
        <v>#N/A</v>
      </c>
      <c r="AC843" s="62" t="e">
        <f t="shared" si="390"/>
        <v>#N/A</v>
      </c>
      <c r="AD843" s="62" t="e">
        <f t="shared" si="391"/>
        <v>#N/A</v>
      </c>
      <c r="AE843" s="62" t="e">
        <f t="shared" si="392"/>
        <v>#N/A</v>
      </c>
      <c r="AF843" s="62" t="e">
        <f t="shared" si="393"/>
        <v>#N/A</v>
      </c>
      <c r="AG843" s="62">
        <f t="shared" si="394"/>
        <v>0</v>
      </c>
      <c r="AH843" s="62" t="str">
        <f t="shared" si="395"/>
        <v/>
      </c>
      <c r="AI843" s="62">
        <f t="shared" si="396"/>
        <v>0</v>
      </c>
      <c r="AJ843" s="62" t="e">
        <f t="shared" si="397"/>
        <v>#VALUE!</v>
      </c>
      <c r="AK843" s="62" t="e">
        <f t="shared" si="398"/>
        <v>#N/A</v>
      </c>
      <c r="AL843" s="62" t="e">
        <f t="shared" si="399"/>
        <v>#N/A</v>
      </c>
      <c r="AM843" s="62">
        <f t="shared" si="400"/>
        <v>0</v>
      </c>
      <c r="AN843" s="62">
        <f t="shared" si="401"/>
        <v>0</v>
      </c>
      <c r="AO843" s="62"/>
      <c r="AP843" s="62" t="e">
        <f t="shared" si="402"/>
        <v>#N/A</v>
      </c>
      <c r="AQ843" s="62" t="e">
        <f t="shared" si="403"/>
        <v>#VALUE!</v>
      </c>
      <c r="AR843" s="62" t="str">
        <f t="shared" si="404"/>
        <v/>
      </c>
      <c r="AS843" s="62">
        <f t="shared" si="405"/>
        <v>0</v>
      </c>
      <c r="AT843" s="62">
        <f t="shared" si="406"/>
        <v>0</v>
      </c>
      <c r="AU843" s="62">
        <f t="shared" si="407"/>
        <v>0</v>
      </c>
    </row>
    <row r="844" spans="1:47" x14ac:dyDescent="0.2">
      <c r="A844" s="46">
        <f t="shared" si="381"/>
        <v>0</v>
      </c>
      <c r="B844" s="62" t="e">
        <f t="shared" si="382"/>
        <v>#N/A</v>
      </c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2">
        <f t="shared" si="383"/>
        <v>0</v>
      </c>
      <c r="N844" s="60"/>
      <c r="O844" s="60"/>
      <c r="P844" s="60" t="e">
        <f t="shared" si="384"/>
        <v>#N/A</v>
      </c>
      <c r="Q844" s="178"/>
      <c r="R844" s="60"/>
      <c r="S844" s="60"/>
      <c r="T844" s="60"/>
      <c r="U844" s="46" t="e">
        <f t="shared" si="385"/>
        <v>#N/A</v>
      </c>
      <c r="V844" s="62" t="e">
        <f t="shared" si="386"/>
        <v>#N/A</v>
      </c>
      <c r="W844" s="62" t="e">
        <f t="shared" si="379"/>
        <v>#N/A</v>
      </c>
      <c r="X844" s="62" t="e">
        <f t="shared" si="387"/>
        <v>#N/A</v>
      </c>
      <c r="Y844" s="62" t="e">
        <f t="shared" si="388"/>
        <v>#N/A</v>
      </c>
      <c r="Z844" s="62" t="e">
        <f t="array" ref="Z844">_xlfn.IFS(H844=1,2,H844=3,1)</f>
        <v>#N/A</v>
      </c>
      <c r="AA844" s="62" t="e">
        <f t="shared" si="389"/>
        <v>#N/A</v>
      </c>
      <c r="AB844" s="62" t="e">
        <f t="shared" si="380"/>
        <v>#N/A</v>
      </c>
      <c r="AC844" s="62" t="e">
        <f t="shared" si="390"/>
        <v>#N/A</v>
      </c>
      <c r="AD844" s="62" t="e">
        <f t="shared" si="391"/>
        <v>#N/A</v>
      </c>
      <c r="AE844" s="62" t="e">
        <f t="shared" si="392"/>
        <v>#N/A</v>
      </c>
      <c r="AF844" s="62" t="e">
        <f t="shared" si="393"/>
        <v>#N/A</v>
      </c>
      <c r="AG844" s="62">
        <f t="shared" si="394"/>
        <v>0</v>
      </c>
      <c r="AH844" s="62" t="str">
        <f t="shared" si="395"/>
        <v/>
      </c>
      <c r="AI844" s="62">
        <f t="shared" si="396"/>
        <v>0</v>
      </c>
      <c r="AJ844" s="62" t="e">
        <f t="shared" si="397"/>
        <v>#VALUE!</v>
      </c>
      <c r="AK844" s="62" t="e">
        <f t="shared" si="398"/>
        <v>#N/A</v>
      </c>
      <c r="AL844" s="62" t="e">
        <f t="shared" si="399"/>
        <v>#N/A</v>
      </c>
      <c r="AM844" s="62">
        <f t="shared" si="400"/>
        <v>0</v>
      </c>
      <c r="AN844" s="62">
        <f t="shared" si="401"/>
        <v>0</v>
      </c>
      <c r="AO844" s="62"/>
      <c r="AP844" s="62" t="e">
        <f t="shared" si="402"/>
        <v>#N/A</v>
      </c>
      <c r="AQ844" s="62" t="e">
        <f t="shared" si="403"/>
        <v>#VALUE!</v>
      </c>
      <c r="AR844" s="62" t="str">
        <f t="shared" si="404"/>
        <v/>
      </c>
      <c r="AS844" s="62">
        <f t="shared" si="405"/>
        <v>0</v>
      </c>
      <c r="AT844" s="62">
        <f t="shared" si="406"/>
        <v>0</v>
      </c>
      <c r="AU844" s="62">
        <f t="shared" si="407"/>
        <v>0</v>
      </c>
    </row>
    <row r="845" spans="1:47" x14ac:dyDescent="0.2">
      <c r="A845" s="46">
        <f t="shared" si="381"/>
        <v>0</v>
      </c>
      <c r="B845" s="62" t="e">
        <f t="shared" si="382"/>
        <v>#N/A</v>
      </c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2">
        <f t="shared" si="383"/>
        <v>0</v>
      </c>
      <c r="N845" s="60"/>
      <c r="O845" s="60"/>
      <c r="P845" s="60" t="e">
        <f t="shared" si="384"/>
        <v>#N/A</v>
      </c>
      <c r="Q845" s="178"/>
      <c r="R845" s="60"/>
      <c r="S845" s="60"/>
      <c r="T845" s="60"/>
      <c r="U845" s="46" t="e">
        <f t="shared" si="385"/>
        <v>#N/A</v>
      </c>
      <c r="V845" s="62" t="e">
        <f t="shared" si="386"/>
        <v>#N/A</v>
      </c>
      <c r="W845" s="62" t="e">
        <f t="shared" si="379"/>
        <v>#N/A</v>
      </c>
      <c r="X845" s="62" t="e">
        <f t="shared" si="387"/>
        <v>#N/A</v>
      </c>
      <c r="Y845" s="62" t="e">
        <f t="shared" si="388"/>
        <v>#N/A</v>
      </c>
      <c r="Z845" s="62" t="e">
        <f t="array" ref="Z845">_xlfn.IFS(H845=1,2,H845=3,1)</f>
        <v>#N/A</v>
      </c>
      <c r="AA845" s="62" t="e">
        <f t="shared" si="389"/>
        <v>#N/A</v>
      </c>
      <c r="AB845" s="62" t="e">
        <f t="shared" si="380"/>
        <v>#N/A</v>
      </c>
      <c r="AC845" s="62" t="e">
        <f t="shared" si="390"/>
        <v>#N/A</v>
      </c>
      <c r="AD845" s="62" t="e">
        <f t="shared" si="391"/>
        <v>#N/A</v>
      </c>
      <c r="AE845" s="62" t="e">
        <f t="shared" si="392"/>
        <v>#N/A</v>
      </c>
      <c r="AF845" s="62" t="e">
        <f t="shared" si="393"/>
        <v>#N/A</v>
      </c>
      <c r="AG845" s="62">
        <f t="shared" si="394"/>
        <v>0</v>
      </c>
      <c r="AH845" s="62" t="str">
        <f t="shared" si="395"/>
        <v/>
      </c>
      <c r="AI845" s="62">
        <f t="shared" si="396"/>
        <v>0</v>
      </c>
      <c r="AJ845" s="62" t="e">
        <f t="shared" si="397"/>
        <v>#VALUE!</v>
      </c>
      <c r="AK845" s="62" t="e">
        <f t="shared" si="398"/>
        <v>#N/A</v>
      </c>
      <c r="AL845" s="62" t="e">
        <f t="shared" si="399"/>
        <v>#N/A</v>
      </c>
      <c r="AM845" s="62">
        <f t="shared" si="400"/>
        <v>0</v>
      </c>
      <c r="AN845" s="62">
        <f t="shared" si="401"/>
        <v>0</v>
      </c>
      <c r="AO845" s="62"/>
      <c r="AP845" s="62" t="e">
        <f t="shared" si="402"/>
        <v>#N/A</v>
      </c>
      <c r="AQ845" s="62" t="e">
        <f t="shared" si="403"/>
        <v>#VALUE!</v>
      </c>
      <c r="AR845" s="62" t="str">
        <f t="shared" si="404"/>
        <v/>
      </c>
      <c r="AS845" s="62">
        <f t="shared" si="405"/>
        <v>0</v>
      </c>
      <c r="AT845" s="62">
        <f t="shared" si="406"/>
        <v>0</v>
      </c>
      <c r="AU845" s="62">
        <f t="shared" si="407"/>
        <v>0</v>
      </c>
    </row>
    <row r="846" spans="1:47" x14ac:dyDescent="0.2">
      <c r="A846" s="46">
        <f t="shared" si="381"/>
        <v>0</v>
      </c>
      <c r="B846" s="62" t="e">
        <f t="shared" si="382"/>
        <v>#N/A</v>
      </c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2">
        <f t="shared" si="383"/>
        <v>0</v>
      </c>
      <c r="N846" s="60"/>
      <c r="O846" s="60"/>
      <c r="P846" s="60" t="e">
        <f t="shared" si="384"/>
        <v>#N/A</v>
      </c>
      <c r="Q846" s="178"/>
      <c r="R846" s="60"/>
      <c r="S846" s="60"/>
      <c r="T846" s="60"/>
      <c r="U846" s="46" t="e">
        <f t="shared" si="385"/>
        <v>#N/A</v>
      </c>
      <c r="V846" s="62" t="e">
        <f t="shared" si="386"/>
        <v>#N/A</v>
      </c>
      <c r="W846" s="62" t="e">
        <f t="shared" si="379"/>
        <v>#N/A</v>
      </c>
      <c r="X846" s="62" t="e">
        <f t="shared" si="387"/>
        <v>#N/A</v>
      </c>
      <c r="Y846" s="62" t="e">
        <f t="shared" si="388"/>
        <v>#N/A</v>
      </c>
      <c r="Z846" s="62" t="e">
        <f t="array" ref="Z846">_xlfn.IFS(H846=1,2,H846=3,1)</f>
        <v>#N/A</v>
      </c>
      <c r="AA846" s="62" t="e">
        <f t="shared" si="389"/>
        <v>#N/A</v>
      </c>
      <c r="AB846" s="62" t="e">
        <f t="shared" si="380"/>
        <v>#N/A</v>
      </c>
      <c r="AC846" s="62" t="e">
        <f t="shared" si="390"/>
        <v>#N/A</v>
      </c>
      <c r="AD846" s="62" t="e">
        <f t="shared" si="391"/>
        <v>#N/A</v>
      </c>
      <c r="AE846" s="62" t="e">
        <f t="shared" si="392"/>
        <v>#N/A</v>
      </c>
      <c r="AF846" s="62" t="e">
        <f t="shared" si="393"/>
        <v>#N/A</v>
      </c>
      <c r="AG846" s="62">
        <f t="shared" si="394"/>
        <v>0</v>
      </c>
      <c r="AH846" s="62" t="str">
        <f t="shared" si="395"/>
        <v/>
      </c>
      <c r="AI846" s="62">
        <f t="shared" si="396"/>
        <v>0</v>
      </c>
      <c r="AJ846" s="62" t="e">
        <f t="shared" si="397"/>
        <v>#VALUE!</v>
      </c>
      <c r="AK846" s="62" t="e">
        <f t="shared" si="398"/>
        <v>#N/A</v>
      </c>
      <c r="AL846" s="62" t="e">
        <f t="shared" si="399"/>
        <v>#N/A</v>
      </c>
      <c r="AM846" s="62">
        <f t="shared" si="400"/>
        <v>0</v>
      </c>
      <c r="AN846" s="62">
        <f t="shared" si="401"/>
        <v>0</v>
      </c>
      <c r="AO846" s="62"/>
      <c r="AP846" s="62" t="e">
        <f t="shared" si="402"/>
        <v>#N/A</v>
      </c>
      <c r="AQ846" s="62" t="e">
        <f t="shared" si="403"/>
        <v>#VALUE!</v>
      </c>
      <c r="AR846" s="62" t="str">
        <f t="shared" si="404"/>
        <v/>
      </c>
      <c r="AS846" s="62">
        <f t="shared" si="405"/>
        <v>0</v>
      </c>
      <c r="AT846" s="62">
        <f t="shared" si="406"/>
        <v>0</v>
      </c>
      <c r="AU846" s="62">
        <f t="shared" si="407"/>
        <v>0</v>
      </c>
    </row>
    <row r="847" spans="1:47" x14ac:dyDescent="0.2">
      <c r="A847" s="46">
        <f t="shared" si="381"/>
        <v>0</v>
      </c>
      <c r="B847" s="62" t="e">
        <f t="shared" si="382"/>
        <v>#N/A</v>
      </c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2">
        <f t="shared" si="383"/>
        <v>0</v>
      </c>
      <c r="N847" s="60"/>
      <c r="O847" s="60"/>
      <c r="P847" s="60" t="e">
        <f t="shared" si="384"/>
        <v>#N/A</v>
      </c>
      <c r="Q847" s="178"/>
      <c r="R847" s="60"/>
      <c r="S847" s="60"/>
      <c r="T847" s="60"/>
      <c r="U847" s="46" t="e">
        <f t="shared" si="385"/>
        <v>#N/A</v>
      </c>
      <c r="V847" s="62" t="e">
        <f t="shared" si="386"/>
        <v>#N/A</v>
      </c>
      <c r="W847" s="62" t="e">
        <f t="shared" si="379"/>
        <v>#N/A</v>
      </c>
      <c r="X847" s="62" t="e">
        <f t="shared" si="387"/>
        <v>#N/A</v>
      </c>
      <c r="Y847" s="62" t="e">
        <f t="shared" si="388"/>
        <v>#N/A</v>
      </c>
      <c r="Z847" s="62" t="e">
        <f t="array" ref="Z847">_xlfn.IFS(H847=1,2,H847=3,1)</f>
        <v>#N/A</v>
      </c>
      <c r="AA847" s="62" t="e">
        <f t="shared" si="389"/>
        <v>#N/A</v>
      </c>
      <c r="AB847" s="62" t="e">
        <f t="shared" si="380"/>
        <v>#N/A</v>
      </c>
      <c r="AC847" s="62" t="e">
        <f t="shared" si="390"/>
        <v>#N/A</v>
      </c>
      <c r="AD847" s="62" t="e">
        <f t="shared" si="391"/>
        <v>#N/A</v>
      </c>
      <c r="AE847" s="62" t="e">
        <f t="shared" si="392"/>
        <v>#N/A</v>
      </c>
      <c r="AF847" s="62" t="e">
        <f t="shared" si="393"/>
        <v>#N/A</v>
      </c>
      <c r="AG847" s="62">
        <f t="shared" si="394"/>
        <v>0</v>
      </c>
      <c r="AH847" s="62" t="str">
        <f t="shared" si="395"/>
        <v/>
      </c>
      <c r="AI847" s="62">
        <f t="shared" si="396"/>
        <v>0</v>
      </c>
      <c r="AJ847" s="62" t="e">
        <f t="shared" si="397"/>
        <v>#VALUE!</v>
      </c>
      <c r="AK847" s="62" t="e">
        <f t="shared" si="398"/>
        <v>#N/A</v>
      </c>
      <c r="AL847" s="62" t="e">
        <f t="shared" si="399"/>
        <v>#N/A</v>
      </c>
      <c r="AM847" s="62">
        <f t="shared" si="400"/>
        <v>0</v>
      </c>
      <c r="AN847" s="62">
        <f t="shared" si="401"/>
        <v>0</v>
      </c>
      <c r="AO847" s="62"/>
      <c r="AP847" s="62" t="e">
        <f t="shared" si="402"/>
        <v>#N/A</v>
      </c>
      <c r="AQ847" s="62" t="e">
        <f t="shared" si="403"/>
        <v>#VALUE!</v>
      </c>
      <c r="AR847" s="62" t="str">
        <f t="shared" si="404"/>
        <v/>
      </c>
      <c r="AS847" s="62">
        <f t="shared" si="405"/>
        <v>0</v>
      </c>
      <c r="AT847" s="62">
        <f t="shared" si="406"/>
        <v>0</v>
      </c>
      <c r="AU847" s="62">
        <f t="shared" si="407"/>
        <v>0</v>
      </c>
    </row>
    <row r="848" spans="1:47" x14ac:dyDescent="0.2">
      <c r="A848" s="46">
        <f t="shared" si="381"/>
        <v>0</v>
      </c>
      <c r="B848" s="62" t="e">
        <f t="shared" si="382"/>
        <v>#N/A</v>
      </c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2">
        <f t="shared" si="383"/>
        <v>0</v>
      </c>
      <c r="N848" s="60"/>
      <c r="O848" s="60"/>
      <c r="P848" s="60" t="e">
        <f t="shared" si="384"/>
        <v>#N/A</v>
      </c>
      <c r="Q848" s="178"/>
      <c r="R848" s="60"/>
      <c r="S848" s="60"/>
      <c r="T848" s="60"/>
      <c r="U848" s="46" t="e">
        <f t="shared" si="385"/>
        <v>#N/A</v>
      </c>
      <c r="V848" s="62" t="e">
        <f t="shared" si="386"/>
        <v>#N/A</v>
      </c>
      <c r="W848" s="62" t="e">
        <f t="shared" si="379"/>
        <v>#N/A</v>
      </c>
      <c r="X848" s="62" t="e">
        <f t="shared" si="387"/>
        <v>#N/A</v>
      </c>
      <c r="Y848" s="62" t="e">
        <f t="shared" si="388"/>
        <v>#N/A</v>
      </c>
      <c r="Z848" s="62" t="e">
        <f t="array" ref="Z848">_xlfn.IFS(H848=1,2,H848=3,1)</f>
        <v>#N/A</v>
      </c>
      <c r="AA848" s="62" t="e">
        <f t="shared" si="389"/>
        <v>#N/A</v>
      </c>
      <c r="AB848" s="62" t="e">
        <f t="shared" si="380"/>
        <v>#N/A</v>
      </c>
      <c r="AC848" s="62" t="e">
        <f t="shared" si="390"/>
        <v>#N/A</v>
      </c>
      <c r="AD848" s="62" t="e">
        <f t="shared" si="391"/>
        <v>#N/A</v>
      </c>
      <c r="AE848" s="62" t="e">
        <f t="shared" si="392"/>
        <v>#N/A</v>
      </c>
      <c r="AF848" s="62" t="e">
        <f t="shared" si="393"/>
        <v>#N/A</v>
      </c>
      <c r="AG848" s="62">
        <f t="shared" si="394"/>
        <v>0</v>
      </c>
      <c r="AH848" s="62" t="str">
        <f t="shared" si="395"/>
        <v/>
      </c>
      <c r="AI848" s="62">
        <f t="shared" si="396"/>
        <v>0</v>
      </c>
      <c r="AJ848" s="62" t="e">
        <f t="shared" si="397"/>
        <v>#VALUE!</v>
      </c>
      <c r="AK848" s="62" t="e">
        <f t="shared" si="398"/>
        <v>#N/A</v>
      </c>
      <c r="AL848" s="62" t="e">
        <f t="shared" si="399"/>
        <v>#N/A</v>
      </c>
      <c r="AM848" s="62">
        <f t="shared" si="400"/>
        <v>0</v>
      </c>
      <c r="AN848" s="62">
        <f t="shared" si="401"/>
        <v>0</v>
      </c>
      <c r="AO848" s="62"/>
      <c r="AP848" s="62" t="e">
        <f t="shared" si="402"/>
        <v>#N/A</v>
      </c>
      <c r="AQ848" s="62" t="e">
        <f t="shared" si="403"/>
        <v>#VALUE!</v>
      </c>
      <c r="AR848" s="62" t="str">
        <f t="shared" si="404"/>
        <v/>
      </c>
      <c r="AS848" s="62">
        <f t="shared" si="405"/>
        <v>0</v>
      </c>
      <c r="AT848" s="62">
        <f t="shared" si="406"/>
        <v>0</v>
      </c>
      <c r="AU848" s="62">
        <f t="shared" si="407"/>
        <v>0</v>
      </c>
    </row>
    <row r="849" spans="1:47" x14ac:dyDescent="0.2">
      <c r="A849" s="46">
        <f t="shared" si="381"/>
        <v>0</v>
      </c>
      <c r="B849" s="62" t="e">
        <f t="shared" si="382"/>
        <v>#N/A</v>
      </c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2">
        <f t="shared" si="383"/>
        <v>0</v>
      </c>
      <c r="N849" s="60"/>
      <c r="O849" s="60"/>
      <c r="P849" s="60" t="e">
        <f t="shared" si="384"/>
        <v>#N/A</v>
      </c>
      <c r="Q849" s="178"/>
      <c r="R849" s="60"/>
      <c r="S849" s="60"/>
      <c r="T849" s="60"/>
      <c r="U849" s="46" t="e">
        <f t="shared" si="385"/>
        <v>#N/A</v>
      </c>
      <c r="V849" s="62" t="e">
        <f t="shared" si="386"/>
        <v>#N/A</v>
      </c>
      <c r="W849" s="62" t="e">
        <f t="shared" si="379"/>
        <v>#N/A</v>
      </c>
      <c r="X849" s="62" t="e">
        <f t="shared" si="387"/>
        <v>#N/A</v>
      </c>
      <c r="Y849" s="62" t="e">
        <f t="shared" si="388"/>
        <v>#N/A</v>
      </c>
      <c r="Z849" s="62" t="e">
        <f t="array" ref="Z849">_xlfn.IFS(H849=1,2,H849=3,1)</f>
        <v>#N/A</v>
      </c>
      <c r="AA849" s="62" t="e">
        <f t="shared" si="389"/>
        <v>#N/A</v>
      </c>
      <c r="AB849" s="62" t="e">
        <f t="shared" si="380"/>
        <v>#N/A</v>
      </c>
      <c r="AC849" s="62" t="e">
        <f t="shared" si="390"/>
        <v>#N/A</v>
      </c>
      <c r="AD849" s="62" t="e">
        <f t="shared" si="391"/>
        <v>#N/A</v>
      </c>
      <c r="AE849" s="62" t="e">
        <f t="shared" si="392"/>
        <v>#N/A</v>
      </c>
      <c r="AF849" s="62" t="e">
        <f t="shared" si="393"/>
        <v>#N/A</v>
      </c>
      <c r="AG849" s="62">
        <f t="shared" si="394"/>
        <v>0</v>
      </c>
      <c r="AH849" s="62" t="str">
        <f t="shared" si="395"/>
        <v/>
      </c>
      <c r="AI849" s="62">
        <f t="shared" si="396"/>
        <v>0</v>
      </c>
      <c r="AJ849" s="62" t="e">
        <f t="shared" si="397"/>
        <v>#VALUE!</v>
      </c>
      <c r="AK849" s="62" t="e">
        <f t="shared" si="398"/>
        <v>#N/A</v>
      </c>
      <c r="AL849" s="62" t="e">
        <f t="shared" si="399"/>
        <v>#N/A</v>
      </c>
      <c r="AM849" s="62">
        <f t="shared" si="400"/>
        <v>0</v>
      </c>
      <c r="AN849" s="62">
        <f t="shared" si="401"/>
        <v>0</v>
      </c>
      <c r="AO849" s="62"/>
      <c r="AP849" s="62" t="e">
        <f t="shared" si="402"/>
        <v>#N/A</v>
      </c>
      <c r="AQ849" s="62" t="e">
        <f t="shared" si="403"/>
        <v>#VALUE!</v>
      </c>
      <c r="AR849" s="62" t="str">
        <f t="shared" si="404"/>
        <v/>
      </c>
      <c r="AS849" s="62">
        <f t="shared" si="405"/>
        <v>0</v>
      </c>
      <c r="AT849" s="62">
        <f t="shared" si="406"/>
        <v>0</v>
      </c>
      <c r="AU849" s="62">
        <f t="shared" si="407"/>
        <v>0</v>
      </c>
    </row>
    <row r="850" spans="1:47" x14ac:dyDescent="0.2">
      <c r="A850" s="46">
        <f t="shared" si="381"/>
        <v>0</v>
      </c>
      <c r="B850" s="62" t="e">
        <f t="shared" si="382"/>
        <v>#N/A</v>
      </c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2">
        <f t="shared" si="383"/>
        <v>0</v>
      </c>
      <c r="N850" s="60"/>
      <c r="O850" s="60"/>
      <c r="P850" s="60" t="e">
        <f t="shared" si="384"/>
        <v>#N/A</v>
      </c>
      <c r="Q850" s="178"/>
      <c r="R850" s="60"/>
      <c r="S850" s="60"/>
      <c r="T850" s="60"/>
      <c r="U850" s="46" t="e">
        <f t="shared" si="385"/>
        <v>#N/A</v>
      </c>
      <c r="V850" s="62" t="e">
        <f t="shared" si="386"/>
        <v>#N/A</v>
      </c>
      <c r="W850" s="62" t="e">
        <f t="shared" si="379"/>
        <v>#N/A</v>
      </c>
      <c r="X850" s="62" t="e">
        <f t="shared" si="387"/>
        <v>#N/A</v>
      </c>
      <c r="Y850" s="62" t="e">
        <f t="shared" si="388"/>
        <v>#N/A</v>
      </c>
      <c r="Z850" s="62" t="e">
        <f t="array" ref="Z850">_xlfn.IFS(H850=1,2,H850=3,1)</f>
        <v>#N/A</v>
      </c>
      <c r="AA850" s="62" t="e">
        <f t="shared" si="389"/>
        <v>#N/A</v>
      </c>
      <c r="AB850" s="62" t="e">
        <f t="shared" si="380"/>
        <v>#N/A</v>
      </c>
      <c r="AC850" s="62" t="e">
        <f t="shared" si="390"/>
        <v>#N/A</v>
      </c>
      <c r="AD850" s="62" t="e">
        <f t="shared" si="391"/>
        <v>#N/A</v>
      </c>
      <c r="AE850" s="62" t="e">
        <f t="shared" si="392"/>
        <v>#N/A</v>
      </c>
      <c r="AF850" s="62" t="e">
        <f t="shared" si="393"/>
        <v>#N/A</v>
      </c>
      <c r="AG850" s="62">
        <f t="shared" si="394"/>
        <v>0</v>
      </c>
      <c r="AH850" s="62" t="str">
        <f t="shared" si="395"/>
        <v/>
      </c>
      <c r="AI850" s="62">
        <f t="shared" si="396"/>
        <v>0</v>
      </c>
      <c r="AJ850" s="62" t="e">
        <f t="shared" si="397"/>
        <v>#VALUE!</v>
      </c>
      <c r="AK850" s="62" t="e">
        <f t="shared" si="398"/>
        <v>#N/A</v>
      </c>
      <c r="AL850" s="62" t="e">
        <f t="shared" si="399"/>
        <v>#N/A</v>
      </c>
      <c r="AM850" s="62">
        <f t="shared" si="400"/>
        <v>0</v>
      </c>
      <c r="AN850" s="62">
        <f t="shared" si="401"/>
        <v>0</v>
      </c>
      <c r="AO850" s="62"/>
      <c r="AP850" s="62" t="e">
        <f t="shared" si="402"/>
        <v>#N/A</v>
      </c>
      <c r="AQ850" s="62" t="e">
        <f t="shared" si="403"/>
        <v>#VALUE!</v>
      </c>
      <c r="AR850" s="62" t="str">
        <f t="shared" si="404"/>
        <v/>
      </c>
      <c r="AS850" s="62">
        <f t="shared" si="405"/>
        <v>0</v>
      </c>
      <c r="AT850" s="62">
        <f t="shared" si="406"/>
        <v>0</v>
      </c>
      <c r="AU850" s="62">
        <f t="shared" si="407"/>
        <v>0</v>
      </c>
    </row>
    <row r="851" spans="1:47" x14ac:dyDescent="0.2">
      <c r="A851" s="46">
        <f t="shared" si="381"/>
        <v>0</v>
      </c>
      <c r="B851" s="62" t="e">
        <f t="shared" si="382"/>
        <v>#N/A</v>
      </c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2">
        <f t="shared" si="383"/>
        <v>0</v>
      </c>
      <c r="N851" s="60"/>
      <c r="O851" s="60"/>
      <c r="P851" s="60" t="e">
        <f t="shared" si="384"/>
        <v>#N/A</v>
      </c>
      <c r="Q851" s="178"/>
      <c r="R851" s="60"/>
      <c r="S851" s="60"/>
      <c r="T851" s="60"/>
      <c r="U851" s="46" t="e">
        <f t="shared" si="385"/>
        <v>#N/A</v>
      </c>
      <c r="V851" s="62" t="e">
        <f t="shared" si="386"/>
        <v>#N/A</v>
      </c>
      <c r="W851" s="62" t="e">
        <f t="shared" si="379"/>
        <v>#N/A</v>
      </c>
      <c r="X851" s="62" t="e">
        <f t="shared" si="387"/>
        <v>#N/A</v>
      </c>
      <c r="Y851" s="62" t="e">
        <f t="shared" si="388"/>
        <v>#N/A</v>
      </c>
      <c r="Z851" s="62" t="e">
        <f t="array" ref="Z851">_xlfn.IFS(H851=1,2,H851=3,1)</f>
        <v>#N/A</v>
      </c>
      <c r="AA851" s="62" t="e">
        <f t="shared" si="389"/>
        <v>#N/A</v>
      </c>
      <c r="AB851" s="62" t="e">
        <f t="shared" si="380"/>
        <v>#N/A</v>
      </c>
      <c r="AC851" s="62" t="e">
        <f t="shared" si="390"/>
        <v>#N/A</v>
      </c>
      <c r="AD851" s="62" t="e">
        <f t="shared" si="391"/>
        <v>#N/A</v>
      </c>
      <c r="AE851" s="62" t="e">
        <f t="shared" si="392"/>
        <v>#N/A</v>
      </c>
      <c r="AF851" s="62" t="e">
        <f t="shared" si="393"/>
        <v>#N/A</v>
      </c>
      <c r="AG851" s="62">
        <f t="shared" si="394"/>
        <v>0</v>
      </c>
      <c r="AH851" s="62" t="str">
        <f t="shared" si="395"/>
        <v/>
      </c>
      <c r="AI851" s="62">
        <f t="shared" si="396"/>
        <v>0</v>
      </c>
      <c r="AJ851" s="62" t="e">
        <f t="shared" si="397"/>
        <v>#VALUE!</v>
      </c>
      <c r="AK851" s="62" t="e">
        <f t="shared" si="398"/>
        <v>#N/A</v>
      </c>
      <c r="AL851" s="62" t="e">
        <f t="shared" si="399"/>
        <v>#N/A</v>
      </c>
      <c r="AM851" s="62">
        <f t="shared" si="400"/>
        <v>0</v>
      </c>
      <c r="AN851" s="62">
        <f t="shared" si="401"/>
        <v>0</v>
      </c>
      <c r="AO851" s="62"/>
      <c r="AP851" s="62" t="e">
        <f t="shared" si="402"/>
        <v>#N/A</v>
      </c>
      <c r="AQ851" s="62" t="e">
        <f t="shared" si="403"/>
        <v>#VALUE!</v>
      </c>
      <c r="AR851" s="62" t="str">
        <f t="shared" si="404"/>
        <v/>
      </c>
      <c r="AS851" s="62">
        <f t="shared" si="405"/>
        <v>0</v>
      </c>
      <c r="AT851" s="62">
        <f t="shared" si="406"/>
        <v>0</v>
      </c>
      <c r="AU851" s="62">
        <f t="shared" si="407"/>
        <v>0</v>
      </c>
    </row>
    <row r="852" spans="1:47" x14ac:dyDescent="0.2">
      <c r="A852" s="46">
        <f t="shared" si="381"/>
        <v>0</v>
      </c>
      <c r="B852" s="62" t="e">
        <f t="shared" si="382"/>
        <v>#N/A</v>
      </c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2">
        <f t="shared" si="383"/>
        <v>0</v>
      </c>
      <c r="N852" s="60"/>
      <c r="O852" s="60"/>
      <c r="P852" s="60" t="e">
        <f t="shared" si="384"/>
        <v>#N/A</v>
      </c>
      <c r="Q852" s="178"/>
      <c r="R852" s="60"/>
      <c r="S852" s="60"/>
      <c r="T852" s="60"/>
      <c r="U852" s="46" t="e">
        <f t="shared" si="385"/>
        <v>#N/A</v>
      </c>
      <c r="V852" s="62" t="e">
        <f t="shared" si="386"/>
        <v>#N/A</v>
      </c>
      <c r="W852" s="62" t="e">
        <f t="shared" si="379"/>
        <v>#N/A</v>
      </c>
      <c r="X852" s="62" t="e">
        <f t="shared" si="387"/>
        <v>#N/A</v>
      </c>
      <c r="Y852" s="62" t="e">
        <f t="shared" si="388"/>
        <v>#N/A</v>
      </c>
      <c r="Z852" s="62" t="e">
        <f t="array" ref="Z852">_xlfn.IFS(H852=1,2,H852=3,1)</f>
        <v>#N/A</v>
      </c>
      <c r="AA852" s="62" t="e">
        <f t="shared" si="389"/>
        <v>#N/A</v>
      </c>
      <c r="AB852" s="62" t="e">
        <f t="shared" si="380"/>
        <v>#N/A</v>
      </c>
      <c r="AC852" s="62" t="e">
        <f t="shared" si="390"/>
        <v>#N/A</v>
      </c>
      <c r="AD852" s="62" t="e">
        <f t="shared" si="391"/>
        <v>#N/A</v>
      </c>
      <c r="AE852" s="62" t="e">
        <f t="shared" si="392"/>
        <v>#N/A</v>
      </c>
      <c r="AF852" s="62" t="e">
        <f t="shared" si="393"/>
        <v>#N/A</v>
      </c>
      <c r="AG852" s="62">
        <f t="shared" si="394"/>
        <v>0</v>
      </c>
      <c r="AH852" s="62" t="str">
        <f t="shared" si="395"/>
        <v/>
      </c>
      <c r="AI852" s="62">
        <f t="shared" si="396"/>
        <v>0</v>
      </c>
      <c r="AJ852" s="62" t="e">
        <f t="shared" si="397"/>
        <v>#VALUE!</v>
      </c>
      <c r="AK852" s="62" t="e">
        <f t="shared" si="398"/>
        <v>#N/A</v>
      </c>
      <c r="AL852" s="62" t="e">
        <f t="shared" si="399"/>
        <v>#N/A</v>
      </c>
      <c r="AM852" s="62">
        <f t="shared" si="400"/>
        <v>0</v>
      </c>
      <c r="AN852" s="62">
        <f t="shared" si="401"/>
        <v>0</v>
      </c>
      <c r="AO852" s="62"/>
      <c r="AP852" s="62" t="e">
        <f t="shared" si="402"/>
        <v>#N/A</v>
      </c>
      <c r="AQ852" s="62" t="e">
        <f t="shared" si="403"/>
        <v>#VALUE!</v>
      </c>
      <c r="AR852" s="62" t="str">
        <f t="shared" si="404"/>
        <v/>
      </c>
      <c r="AS852" s="62">
        <f t="shared" si="405"/>
        <v>0</v>
      </c>
      <c r="AT852" s="62">
        <f t="shared" si="406"/>
        <v>0</v>
      </c>
      <c r="AU852" s="62">
        <f t="shared" si="407"/>
        <v>0</v>
      </c>
    </row>
    <row r="853" spans="1:47" x14ac:dyDescent="0.2">
      <c r="A853" s="46">
        <f t="shared" si="381"/>
        <v>0</v>
      </c>
      <c r="B853" s="62" t="e">
        <f t="shared" si="382"/>
        <v>#N/A</v>
      </c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2">
        <f t="shared" si="383"/>
        <v>0</v>
      </c>
      <c r="N853" s="60"/>
      <c r="O853" s="60"/>
      <c r="P853" s="60" t="e">
        <f t="shared" si="384"/>
        <v>#N/A</v>
      </c>
      <c r="Q853" s="178"/>
      <c r="R853" s="60"/>
      <c r="S853" s="60"/>
      <c r="T853" s="60"/>
      <c r="U853" s="46" t="e">
        <f t="shared" si="385"/>
        <v>#N/A</v>
      </c>
      <c r="V853" s="62" t="e">
        <f t="shared" si="386"/>
        <v>#N/A</v>
      </c>
      <c r="W853" s="62" t="e">
        <f t="shared" si="379"/>
        <v>#N/A</v>
      </c>
      <c r="X853" s="62" t="e">
        <f t="shared" si="387"/>
        <v>#N/A</v>
      </c>
      <c r="Y853" s="62" t="e">
        <f t="shared" si="388"/>
        <v>#N/A</v>
      </c>
      <c r="Z853" s="62" t="e">
        <f t="array" ref="Z853">_xlfn.IFS(H853=1,2,H853=3,1)</f>
        <v>#N/A</v>
      </c>
      <c r="AA853" s="62" t="e">
        <f t="shared" si="389"/>
        <v>#N/A</v>
      </c>
      <c r="AB853" s="62" t="e">
        <f t="shared" si="380"/>
        <v>#N/A</v>
      </c>
      <c r="AC853" s="62" t="e">
        <f t="shared" si="390"/>
        <v>#N/A</v>
      </c>
      <c r="AD853" s="62" t="e">
        <f t="shared" si="391"/>
        <v>#N/A</v>
      </c>
      <c r="AE853" s="62" t="e">
        <f t="shared" si="392"/>
        <v>#N/A</v>
      </c>
      <c r="AF853" s="62" t="e">
        <f t="shared" si="393"/>
        <v>#N/A</v>
      </c>
      <c r="AG853" s="62">
        <f t="shared" si="394"/>
        <v>0</v>
      </c>
      <c r="AH853" s="62" t="str">
        <f t="shared" si="395"/>
        <v/>
      </c>
      <c r="AI853" s="62">
        <f t="shared" si="396"/>
        <v>0</v>
      </c>
      <c r="AJ853" s="62" t="e">
        <f t="shared" si="397"/>
        <v>#VALUE!</v>
      </c>
      <c r="AK853" s="62" t="e">
        <f t="shared" si="398"/>
        <v>#N/A</v>
      </c>
      <c r="AL853" s="62" t="e">
        <f t="shared" si="399"/>
        <v>#N/A</v>
      </c>
      <c r="AM853" s="62">
        <f t="shared" si="400"/>
        <v>0</v>
      </c>
      <c r="AN853" s="62">
        <f t="shared" si="401"/>
        <v>0</v>
      </c>
      <c r="AO853" s="62"/>
      <c r="AP853" s="62" t="e">
        <f t="shared" si="402"/>
        <v>#N/A</v>
      </c>
      <c r="AQ853" s="62" t="e">
        <f t="shared" si="403"/>
        <v>#VALUE!</v>
      </c>
      <c r="AR853" s="62" t="str">
        <f t="shared" si="404"/>
        <v/>
      </c>
      <c r="AS853" s="62">
        <f t="shared" si="405"/>
        <v>0</v>
      </c>
      <c r="AT853" s="62">
        <f t="shared" si="406"/>
        <v>0</v>
      </c>
      <c r="AU853" s="62">
        <f t="shared" si="407"/>
        <v>0</v>
      </c>
    </row>
    <row r="854" spans="1:47" x14ac:dyDescent="0.2">
      <c r="A854" s="46">
        <f t="shared" si="381"/>
        <v>0</v>
      </c>
      <c r="B854" s="62" t="e">
        <f t="shared" si="382"/>
        <v>#N/A</v>
      </c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2">
        <f t="shared" si="383"/>
        <v>0</v>
      </c>
      <c r="N854" s="60"/>
      <c r="O854" s="60"/>
      <c r="P854" s="60" t="e">
        <f t="shared" si="384"/>
        <v>#N/A</v>
      </c>
      <c r="Q854" s="178"/>
      <c r="R854" s="60"/>
      <c r="S854" s="60"/>
      <c r="T854" s="60"/>
      <c r="U854" s="46" t="e">
        <f t="shared" si="385"/>
        <v>#N/A</v>
      </c>
      <c r="V854" s="62" t="e">
        <f t="shared" si="386"/>
        <v>#N/A</v>
      </c>
      <c r="W854" s="62" t="e">
        <f t="shared" ref="W854:W917" si="408">IF(R854=0,VLOOKUP(V854,Кабель_номиналы,2,TRUE),R854)</f>
        <v>#N/A</v>
      </c>
      <c r="X854" s="62" t="e">
        <f t="shared" si="387"/>
        <v>#N/A</v>
      </c>
      <c r="Y854" s="62" t="e">
        <f t="shared" si="388"/>
        <v>#N/A</v>
      </c>
      <c r="Z854" s="62" t="e">
        <f t="array" ref="Z854">_xlfn.IFS(H854=1,2,H854=3,1)</f>
        <v>#N/A</v>
      </c>
      <c r="AA854" s="62" t="e">
        <f t="shared" si="389"/>
        <v>#N/A</v>
      </c>
      <c r="AB854" s="62" t="e">
        <f t="shared" si="380"/>
        <v>#N/A</v>
      </c>
      <c r="AC854" s="62" t="e">
        <f t="shared" si="390"/>
        <v>#N/A</v>
      </c>
      <c r="AD854" s="62" t="e">
        <f t="shared" si="391"/>
        <v>#N/A</v>
      </c>
      <c r="AE854" s="62" t="e">
        <f t="shared" si="392"/>
        <v>#N/A</v>
      </c>
      <c r="AF854" s="62" t="e">
        <f t="shared" si="393"/>
        <v>#N/A</v>
      </c>
      <c r="AG854" s="62">
        <f t="shared" si="394"/>
        <v>0</v>
      </c>
      <c r="AH854" s="62" t="str">
        <f t="shared" si="395"/>
        <v/>
      </c>
      <c r="AI854" s="62">
        <f t="shared" si="396"/>
        <v>0</v>
      </c>
      <c r="AJ854" s="62" t="e">
        <f t="shared" si="397"/>
        <v>#VALUE!</v>
      </c>
      <c r="AK854" s="62" t="e">
        <f t="shared" si="398"/>
        <v>#N/A</v>
      </c>
      <c r="AL854" s="62" t="e">
        <f t="shared" si="399"/>
        <v>#N/A</v>
      </c>
      <c r="AM854" s="62">
        <f t="shared" si="400"/>
        <v>0</v>
      </c>
      <c r="AN854" s="62">
        <f t="shared" si="401"/>
        <v>0</v>
      </c>
      <c r="AO854" s="62"/>
      <c r="AP854" s="62" t="e">
        <f t="shared" si="402"/>
        <v>#N/A</v>
      </c>
      <c r="AQ854" s="62" t="e">
        <f t="shared" si="403"/>
        <v>#VALUE!</v>
      </c>
      <c r="AR854" s="62" t="str">
        <f t="shared" si="404"/>
        <v/>
      </c>
      <c r="AS854" s="62">
        <f t="shared" si="405"/>
        <v>0</v>
      </c>
      <c r="AT854" s="62">
        <f t="shared" si="406"/>
        <v>0</v>
      </c>
      <c r="AU854" s="62">
        <f t="shared" si="407"/>
        <v>0</v>
      </c>
    </row>
    <row r="855" spans="1:47" x14ac:dyDescent="0.2">
      <c r="A855" s="46">
        <f t="shared" si="381"/>
        <v>0</v>
      </c>
      <c r="B855" s="62" t="e">
        <f t="shared" si="382"/>
        <v>#N/A</v>
      </c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2">
        <f t="shared" si="383"/>
        <v>0</v>
      </c>
      <c r="N855" s="60"/>
      <c r="O855" s="60"/>
      <c r="P855" s="60" t="e">
        <f t="shared" si="384"/>
        <v>#N/A</v>
      </c>
      <c r="Q855" s="178"/>
      <c r="R855" s="60"/>
      <c r="S855" s="60"/>
      <c r="T855" s="60"/>
      <c r="U855" s="46" t="e">
        <f t="shared" si="385"/>
        <v>#N/A</v>
      </c>
      <c r="V855" s="62" t="e">
        <f t="shared" si="386"/>
        <v>#N/A</v>
      </c>
      <c r="W855" s="62" t="e">
        <f t="shared" si="408"/>
        <v>#N/A</v>
      </c>
      <c r="X855" s="62" t="e">
        <f t="shared" si="387"/>
        <v>#N/A</v>
      </c>
      <c r="Y855" s="62" t="e">
        <f t="shared" si="388"/>
        <v>#N/A</v>
      </c>
      <c r="Z855" s="62" t="e">
        <f t="array" ref="Z855">_xlfn.IFS(H855=1,2,H855=3,1)</f>
        <v>#N/A</v>
      </c>
      <c r="AA855" s="62" t="e">
        <f t="shared" si="389"/>
        <v>#N/A</v>
      </c>
      <c r="AB855" s="62" t="e">
        <f t="shared" si="380"/>
        <v>#N/A</v>
      </c>
      <c r="AC855" s="62" t="e">
        <f t="shared" si="390"/>
        <v>#N/A</v>
      </c>
      <c r="AD855" s="62" t="e">
        <f t="shared" si="391"/>
        <v>#N/A</v>
      </c>
      <c r="AE855" s="62" t="e">
        <f t="shared" si="392"/>
        <v>#N/A</v>
      </c>
      <c r="AF855" s="62" t="e">
        <f t="shared" si="393"/>
        <v>#N/A</v>
      </c>
      <c r="AG855" s="62">
        <f t="shared" si="394"/>
        <v>0</v>
      </c>
      <c r="AH855" s="62" t="str">
        <f t="shared" si="395"/>
        <v/>
      </c>
      <c r="AI855" s="62">
        <f t="shared" si="396"/>
        <v>0</v>
      </c>
      <c r="AJ855" s="62" t="e">
        <f t="shared" si="397"/>
        <v>#VALUE!</v>
      </c>
      <c r="AK855" s="62" t="e">
        <f t="shared" si="398"/>
        <v>#N/A</v>
      </c>
      <c r="AL855" s="62" t="e">
        <f t="shared" si="399"/>
        <v>#N/A</v>
      </c>
      <c r="AM855" s="62">
        <f t="shared" si="400"/>
        <v>0</v>
      </c>
      <c r="AN855" s="62">
        <f t="shared" si="401"/>
        <v>0</v>
      </c>
      <c r="AO855" s="62"/>
      <c r="AP855" s="62" t="e">
        <f t="shared" si="402"/>
        <v>#N/A</v>
      </c>
      <c r="AQ855" s="62" t="e">
        <f t="shared" si="403"/>
        <v>#VALUE!</v>
      </c>
      <c r="AR855" s="62" t="str">
        <f t="shared" si="404"/>
        <v/>
      </c>
      <c r="AS855" s="62">
        <f t="shared" si="405"/>
        <v>0</v>
      </c>
      <c r="AT855" s="62">
        <f t="shared" si="406"/>
        <v>0</v>
      </c>
      <c r="AU855" s="62">
        <f t="shared" si="407"/>
        <v>0</v>
      </c>
    </row>
    <row r="856" spans="1:47" x14ac:dyDescent="0.2">
      <c r="A856" s="46">
        <f t="shared" si="381"/>
        <v>0</v>
      </c>
      <c r="B856" s="62" t="e">
        <f t="shared" si="382"/>
        <v>#N/A</v>
      </c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2">
        <f t="shared" si="383"/>
        <v>0</v>
      </c>
      <c r="N856" s="60"/>
      <c r="O856" s="60"/>
      <c r="P856" s="60" t="e">
        <f t="shared" si="384"/>
        <v>#N/A</v>
      </c>
      <c r="Q856" s="178"/>
      <c r="R856" s="60"/>
      <c r="S856" s="60"/>
      <c r="T856" s="60"/>
      <c r="U856" s="46" t="e">
        <f t="shared" si="385"/>
        <v>#N/A</v>
      </c>
      <c r="V856" s="62" t="e">
        <f t="shared" si="386"/>
        <v>#N/A</v>
      </c>
      <c r="W856" s="62" t="e">
        <f t="shared" si="408"/>
        <v>#N/A</v>
      </c>
      <c r="X856" s="62" t="e">
        <f t="shared" si="387"/>
        <v>#N/A</v>
      </c>
      <c r="Y856" s="62" t="e">
        <f t="shared" si="388"/>
        <v>#N/A</v>
      </c>
      <c r="Z856" s="62" t="e">
        <f t="array" ref="Z856">_xlfn.IFS(H856=1,2,H856=3,1)</f>
        <v>#N/A</v>
      </c>
      <c r="AA856" s="62" t="e">
        <f t="shared" si="389"/>
        <v>#N/A</v>
      </c>
      <c r="AB856" s="62" t="e">
        <f t="shared" si="380"/>
        <v>#N/A</v>
      </c>
      <c r="AC856" s="62" t="e">
        <f t="shared" si="390"/>
        <v>#N/A</v>
      </c>
      <c r="AD856" s="62" t="e">
        <f t="shared" si="391"/>
        <v>#N/A</v>
      </c>
      <c r="AE856" s="62" t="e">
        <f t="shared" si="392"/>
        <v>#N/A</v>
      </c>
      <c r="AF856" s="62" t="e">
        <f t="shared" si="393"/>
        <v>#N/A</v>
      </c>
      <c r="AG856" s="62">
        <f t="shared" si="394"/>
        <v>0</v>
      </c>
      <c r="AH856" s="62" t="str">
        <f t="shared" si="395"/>
        <v/>
      </c>
      <c r="AI856" s="62">
        <f t="shared" si="396"/>
        <v>0</v>
      </c>
      <c r="AJ856" s="62" t="e">
        <f t="shared" si="397"/>
        <v>#VALUE!</v>
      </c>
      <c r="AK856" s="62" t="e">
        <f t="shared" si="398"/>
        <v>#N/A</v>
      </c>
      <c r="AL856" s="62" t="e">
        <f t="shared" si="399"/>
        <v>#N/A</v>
      </c>
      <c r="AM856" s="62">
        <f t="shared" si="400"/>
        <v>0</v>
      </c>
      <c r="AN856" s="62">
        <f t="shared" si="401"/>
        <v>0</v>
      </c>
      <c r="AO856" s="62"/>
      <c r="AP856" s="62" t="e">
        <f t="shared" si="402"/>
        <v>#N/A</v>
      </c>
      <c r="AQ856" s="62" t="e">
        <f t="shared" si="403"/>
        <v>#VALUE!</v>
      </c>
      <c r="AR856" s="62" t="str">
        <f t="shared" si="404"/>
        <v/>
      </c>
      <c r="AS856" s="62">
        <f t="shared" si="405"/>
        <v>0</v>
      </c>
      <c r="AT856" s="62">
        <f t="shared" si="406"/>
        <v>0</v>
      </c>
      <c r="AU856" s="62">
        <f t="shared" si="407"/>
        <v>0</v>
      </c>
    </row>
    <row r="857" spans="1:47" x14ac:dyDescent="0.2">
      <c r="A857" s="46">
        <f t="shared" si="381"/>
        <v>0</v>
      </c>
      <c r="B857" s="62" t="e">
        <f t="shared" si="382"/>
        <v>#N/A</v>
      </c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2">
        <f t="shared" si="383"/>
        <v>0</v>
      </c>
      <c r="N857" s="60"/>
      <c r="O857" s="60"/>
      <c r="P857" s="60" t="e">
        <f t="shared" si="384"/>
        <v>#N/A</v>
      </c>
      <c r="Q857" s="178"/>
      <c r="R857" s="60"/>
      <c r="S857" s="60"/>
      <c r="T857" s="60"/>
      <c r="U857" s="46" t="e">
        <f t="shared" si="385"/>
        <v>#N/A</v>
      </c>
      <c r="V857" s="62" t="e">
        <f t="shared" si="386"/>
        <v>#N/A</v>
      </c>
      <c r="W857" s="62" t="e">
        <f t="shared" si="408"/>
        <v>#N/A</v>
      </c>
      <c r="X857" s="62" t="e">
        <f t="shared" si="387"/>
        <v>#N/A</v>
      </c>
      <c r="Y857" s="62" t="e">
        <f t="shared" si="388"/>
        <v>#N/A</v>
      </c>
      <c r="Z857" s="62" t="e">
        <f t="array" ref="Z857">_xlfn.IFS(H857=1,2,H857=3,1)</f>
        <v>#N/A</v>
      </c>
      <c r="AA857" s="62" t="e">
        <f t="shared" si="389"/>
        <v>#N/A</v>
      </c>
      <c r="AB857" s="62" t="e">
        <f t="shared" si="380"/>
        <v>#N/A</v>
      </c>
      <c r="AC857" s="62" t="e">
        <f t="shared" si="390"/>
        <v>#N/A</v>
      </c>
      <c r="AD857" s="62" t="e">
        <f t="shared" si="391"/>
        <v>#N/A</v>
      </c>
      <c r="AE857" s="62" t="e">
        <f t="shared" si="392"/>
        <v>#N/A</v>
      </c>
      <c r="AF857" s="62" t="e">
        <f t="shared" si="393"/>
        <v>#N/A</v>
      </c>
      <c r="AG857" s="62">
        <f t="shared" si="394"/>
        <v>0</v>
      </c>
      <c r="AH857" s="62" t="str">
        <f t="shared" si="395"/>
        <v/>
      </c>
      <c r="AI857" s="62">
        <f t="shared" si="396"/>
        <v>0</v>
      </c>
      <c r="AJ857" s="62" t="e">
        <f t="shared" si="397"/>
        <v>#VALUE!</v>
      </c>
      <c r="AK857" s="62" t="e">
        <f t="shared" si="398"/>
        <v>#N/A</v>
      </c>
      <c r="AL857" s="62" t="e">
        <f t="shared" si="399"/>
        <v>#N/A</v>
      </c>
      <c r="AM857" s="62">
        <f t="shared" si="400"/>
        <v>0</v>
      </c>
      <c r="AN857" s="62">
        <f t="shared" si="401"/>
        <v>0</v>
      </c>
      <c r="AO857" s="62"/>
      <c r="AP857" s="62" t="e">
        <f t="shared" si="402"/>
        <v>#N/A</v>
      </c>
      <c r="AQ857" s="62" t="e">
        <f t="shared" si="403"/>
        <v>#VALUE!</v>
      </c>
      <c r="AR857" s="62" t="str">
        <f t="shared" si="404"/>
        <v/>
      </c>
      <c r="AS857" s="62">
        <f t="shared" si="405"/>
        <v>0</v>
      </c>
      <c r="AT857" s="62">
        <f t="shared" si="406"/>
        <v>0</v>
      </c>
      <c r="AU857" s="62">
        <f t="shared" si="407"/>
        <v>0</v>
      </c>
    </row>
    <row r="858" spans="1:47" x14ac:dyDescent="0.2">
      <c r="A858" s="46">
        <f t="shared" si="381"/>
        <v>0</v>
      </c>
      <c r="B858" s="62" t="e">
        <f t="shared" si="382"/>
        <v>#N/A</v>
      </c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2">
        <f t="shared" si="383"/>
        <v>0</v>
      </c>
      <c r="N858" s="60"/>
      <c r="O858" s="60"/>
      <c r="P858" s="60" t="e">
        <f t="shared" si="384"/>
        <v>#N/A</v>
      </c>
      <c r="Q858" s="178"/>
      <c r="R858" s="60"/>
      <c r="S858" s="60"/>
      <c r="T858" s="60"/>
      <c r="U858" s="46" t="e">
        <f t="shared" si="385"/>
        <v>#N/A</v>
      </c>
      <c r="V858" s="62" t="e">
        <f t="shared" si="386"/>
        <v>#N/A</v>
      </c>
      <c r="W858" s="62" t="e">
        <f t="shared" si="408"/>
        <v>#N/A</v>
      </c>
      <c r="X858" s="62" t="e">
        <f t="shared" si="387"/>
        <v>#N/A</v>
      </c>
      <c r="Y858" s="62" t="e">
        <f t="shared" si="388"/>
        <v>#N/A</v>
      </c>
      <c r="Z858" s="62" t="e">
        <f t="array" ref="Z858">_xlfn.IFS(H858=1,2,H858=3,1)</f>
        <v>#N/A</v>
      </c>
      <c r="AA858" s="62" t="e">
        <f t="shared" si="389"/>
        <v>#N/A</v>
      </c>
      <c r="AB858" s="62" t="e">
        <f t="shared" si="380"/>
        <v>#N/A</v>
      </c>
      <c r="AC858" s="62" t="e">
        <f t="shared" si="390"/>
        <v>#N/A</v>
      </c>
      <c r="AD858" s="62" t="e">
        <f t="shared" si="391"/>
        <v>#N/A</v>
      </c>
      <c r="AE858" s="62" t="e">
        <f t="shared" si="392"/>
        <v>#N/A</v>
      </c>
      <c r="AF858" s="62" t="e">
        <f t="shared" si="393"/>
        <v>#N/A</v>
      </c>
      <c r="AG858" s="62">
        <f t="shared" si="394"/>
        <v>0</v>
      </c>
      <c r="AH858" s="62" t="str">
        <f t="shared" si="395"/>
        <v/>
      </c>
      <c r="AI858" s="62">
        <f t="shared" si="396"/>
        <v>0</v>
      </c>
      <c r="AJ858" s="62" t="e">
        <f t="shared" si="397"/>
        <v>#VALUE!</v>
      </c>
      <c r="AK858" s="62" t="e">
        <f t="shared" si="398"/>
        <v>#N/A</v>
      </c>
      <c r="AL858" s="62" t="e">
        <f t="shared" si="399"/>
        <v>#N/A</v>
      </c>
      <c r="AM858" s="62">
        <f t="shared" si="400"/>
        <v>0</v>
      </c>
      <c r="AN858" s="62">
        <f t="shared" si="401"/>
        <v>0</v>
      </c>
      <c r="AO858" s="62"/>
      <c r="AP858" s="62" t="e">
        <f t="shared" si="402"/>
        <v>#N/A</v>
      </c>
      <c r="AQ858" s="62" t="e">
        <f t="shared" si="403"/>
        <v>#VALUE!</v>
      </c>
      <c r="AR858" s="62" t="str">
        <f t="shared" si="404"/>
        <v/>
      </c>
      <c r="AS858" s="62">
        <f t="shared" si="405"/>
        <v>0</v>
      </c>
      <c r="AT858" s="62">
        <f t="shared" si="406"/>
        <v>0</v>
      </c>
      <c r="AU858" s="62">
        <f t="shared" si="407"/>
        <v>0</v>
      </c>
    </row>
    <row r="859" spans="1:47" x14ac:dyDescent="0.2">
      <c r="A859" s="46">
        <f t="shared" si="381"/>
        <v>0</v>
      </c>
      <c r="B859" s="62" t="e">
        <f t="shared" si="382"/>
        <v>#N/A</v>
      </c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2">
        <f t="shared" si="383"/>
        <v>0</v>
      </c>
      <c r="N859" s="60"/>
      <c r="O859" s="60"/>
      <c r="P859" s="60" t="e">
        <f t="shared" si="384"/>
        <v>#N/A</v>
      </c>
      <c r="Q859" s="178"/>
      <c r="R859" s="60"/>
      <c r="S859" s="60"/>
      <c r="T859" s="60"/>
      <c r="U859" s="46" t="e">
        <f t="shared" si="385"/>
        <v>#N/A</v>
      </c>
      <c r="V859" s="62" t="e">
        <f t="shared" si="386"/>
        <v>#N/A</v>
      </c>
      <c r="W859" s="62" t="e">
        <f t="shared" si="408"/>
        <v>#N/A</v>
      </c>
      <c r="X859" s="62" t="e">
        <f t="shared" si="387"/>
        <v>#N/A</v>
      </c>
      <c r="Y859" s="62" t="e">
        <f t="shared" si="388"/>
        <v>#N/A</v>
      </c>
      <c r="Z859" s="62" t="e">
        <f t="array" ref="Z859">_xlfn.IFS(H859=1,2,H859=3,1)</f>
        <v>#N/A</v>
      </c>
      <c r="AA859" s="62" t="e">
        <f t="shared" si="389"/>
        <v>#N/A</v>
      </c>
      <c r="AB859" s="62" t="e">
        <f t="shared" si="380"/>
        <v>#N/A</v>
      </c>
      <c r="AC859" s="62" t="e">
        <f t="shared" si="390"/>
        <v>#N/A</v>
      </c>
      <c r="AD859" s="62" t="e">
        <f t="shared" si="391"/>
        <v>#N/A</v>
      </c>
      <c r="AE859" s="62" t="e">
        <f t="shared" si="392"/>
        <v>#N/A</v>
      </c>
      <c r="AF859" s="62" t="e">
        <f t="shared" si="393"/>
        <v>#N/A</v>
      </c>
      <c r="AG859" s="62">
        <f t="shared" si="394"/>
        <v>0</v>
      </c>
      <c r="AH859" s="62" t="str">
        <f t="shared" si="395"/>
        <v/>
      </c>
      <c r="AI859" s="62">
        <f t="shared" si="396"/>
        <v>0</v>
      </c>
      <c r="AJ859" s="62" t="e">
        <f t="shared" si="397"/>
        <v>#VALUE!</v>
      </c>
      <c r="AK859" s="62" t="e">
        <f t="shared" si="398"/>
        <v>#N/A</v>
      </c>
      <c r="AL859" s="62" t="e">
        <f t="shared" si="399"/>
        <v>#N/A</v>
      </c>
      <c r="AM859" s="62">
        <f t="shared" si="400"/>
        <v>0</v>
      </c>
      <c r="AN859" s="62">
        <f t="shared" si="401"/>
        <v>0</v>
      </c>
      <c r="AO859" s="62"/>
      <c r="AP859" s="62" t="e">
        <f t="shared" si="402"/>
        <v>#N/A</v>
      </c>
      <c r="AQ859" s="62" t="e">
        <f t="shared" si="403"/>
        <v>#VALUE!</v>
      </c>
      <c r="AR859" s="62" t="str">
        <f t="shared" si="404"/>
        <v/>
      </c>
      <c r="AS859" s="62">
        <f t="shared" si="405"/>
        <v>0</v>
      </c>
      <c r="AT859" s="62">
        <f t="shared" si="406"/>
        <v>0</v>
      </c>
      <c r="AU859" s="62">
        <f t="shared" si="407"/>
        <v>0</v>
      </c>
    </row>
    <row r="860" spans="1:47" x14ac:dyDescent="0.2">
      <c r="A860" s="46">
        <f t="shared" si="381"/>
        <v>0</v>
      </c>
      <c r="B860" s="62" t="e">
        <f t="shared" si="382"/>
        <v>#N/A</v>
      </c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2">
        <f t="shared" si="383"/>
        <v>0</v>
      </c>
      <c r="N860" s="60"/>
      <c r="O860" s="60"/>
      <c r="P860" s="60" t="e">
        <f t="shared" si="384"/>
        <v>#N/A</v>
      </c>
      <c r="Q860" s="178"/>
      <c r="R860" s="60"/>
      <c r="S860" s="60"/>
      <c r="T860" s="60"/>
      <c r="U860" s="46" t="e">
        <f t="shared" si="385"/>
        <v>#N/A</v>
      </c>
      <c r="V860" s="62" t="e">
        <f t="shared" si="386"/>
        <v>#N/A</v>
      </c>
      <c r="W860" s="62" t="e">
        <f t="shared" si="408"/>
        <v>#N/A</v>
      </c>
      <c r="X860" s="62" t="e">
        <f t="shared" si="387"/>
        <v>#N/A</v>
      </c>
      <c r="Y860" s="62" t="e">
        <f t="shared" si="388"/>
        <v>#N/A</v>
      </c>
      <c r="Z860" s="62" t="e">
        <f t="array" ref="Z860">_xlfn.IFS(H860=1,2,H860=3,1)</f>
        <v>#N/A</v>
      </c>
      <c r="AA860" s="62" t="e">
        <f t="shared" si="389"/>
        <v>#N/A</v>
      </c>
      <c r="AB860" s="62" t="e">
        <f t="shared" si="380"/>
        <v>#N/A</v>
      </c>
      <c r="AC860" s="62" t="e">
        <f t="shared" si="390"/>
        <v>#N/A</v>
      </c>
      <c r="AD860" s="62" t="e">
        <f t="shared" si="391"/>
        <v>#N/A</v>
      </c>
      <c r="AE860" s="62" t="e">
        <f t="shared" si="392"/>
        <v>#N/A</v>
      </c>
      <c r="AF860" s="62" t="e">
        <f t="shared" si="393"/>
        <v>#N/A</v>
      </c>
      <c r="AG860" s="62">
        <f t="shared" si="394"/>
        <v>0</v>
      </c>
      <c r="AH860" s="62" t="str">
        <f t="shared" si="395"/>
        <v/>
      </c>
      <c r="AI860" s="62">
        <f t="shared" si="396"/>
        <v>0</v>
      </c>
      <c r="AJ860" s="62" t="e">
        <f t="shared" si="397"/>
        <v>#VALUE!</v>
      </c>
      <c r="AK860" s="62" t="e">
        <f t="shared" si="398"/>
        <v>#N/A</v>
      </c>
      <c r="AL860" s="62" t="e">
        <f t="shared" si="399"/>
        <v>#N/A</v>
      </c>
      <c r="AM860" s="62">
        <f t="shared" si="400"/>
        <v>0</v>
      </c>
      <c r="AN860" s="62">
        <f t="shared" si="401"/>
        <v>0</v>
      </c>
      <c r="AO860" s="62"/>
      <c r="AP860" s="62" t="e">
        <f t="shared" si="402"/>
        <v>#N/A</v>
      </c>
      <c r="AQ860" s="62" t="e">
        <f t="shared" si="403"/>
        <v>#VALUE!</v>
      </c>
      <c r="AR860" s="62" t="str">
        <f t="shared" si="404"/>
        <v/>
      </c>
      <c r="AS860" s="62">
        <f t="shared" si="405"/>
        <v>0</v>
      </c>
      <c r="AT860" s="62">
        <f t="shared" si="406"/>
        <v>0</v>
      </c>
      <c r="AU860" s="62">
        <f t="shared" si="407"/>
        <v>0</v>
      </c>
    </row>
    <row r="861" spans="1:47" x14ac:dyDescent="0.2">
      <c r="A861" s="46">
        <f t="shared" si="381"/>
        <v>0</v>
      </c>
      <c r="B861" s="62" t="e">
        <f t="shared" si="382"/>
        <v>#N/A</v>
      </c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2">
        <f t="shared" si="383"/>
        <v>0</v>
      </c>
      <c r="N861" s="60"/>
      <c r="O861" s="60"/>
      <c r="P861" s="60" t="e">
        <f t="shared" si="384"/>
        <v>#N/A</v>
      </c>
      <c r="Q861" s="178"/>
      <c r="R861" s="60"/>
      <c r="S861" s="60"/>
      <c r="T861" s="60"/>
      <c r="U861" s="46" t="e">
        <f t="shared" si="385"/>
        <v>#N/A</v>
      </c>
      <c r="V861" s="62" t="e">
        <f t="shared" si="386"/>
        <v>#N/A</v>
      </c>
      <c r="W861" s="62" t="e">
        <f t="shared" si="408"/>
        <v>#N/A</v>
      </c>
      <c r="X861" s="62" t="e">
        <f t="shared" si="387"/>
        <v>#N/A</v>
      </c>
      <c r="Y861" s="62" t="e">
        <f t="shared" si="388"/>
        <v>#N/A</v>
      </c>
      <c r="Z861" s="62" t="e">
        <f t="array" ref="Z861">_xlfn.IFS(H861=1,2,H861=3,1)</f>
        <v>#N/A</v>
      </c>
      <c r="AA861" s="62" t="e">
        <f t="shared" si="389"/>
        <v>#N/A</v>
      </c>
      <c r="AB861" s="62" t="e">
        <f t="shared" si="380"/>
        <v>#N/A</v>
      </c>
      <c r="AC861" s="62" t="e">
        <f t="shared" si="390"/>
        <v>#N/A</v>
      </c>
      <c r="AD861" s="62" t="e">
        <f t="shared" si="391"/>
        <v>#N/A</v>
      </c>
      <c r="AE861" s="62" t="e">
        <f t="shared" si="392"/>
        <v>#N/A</v>
      </c>
      <c r="AF861" s="62" t="e">
        <f t="shared" si="393"/>
        <v>#N/A</v>
      </c>
      <c r="AG861" s="62">
        <f t="shared" si="394"/>
        <v>0</v>
      </c>
      <c r="AH861" s="62" t="str">
        <f t="shared" si="395"/>
        <v/>
      </c>
      <c r="AI861" s="62">
        <f t="shared" si="396"/>
        <v>0</v>
      </c>
      <c r="AJ861" s="62" t="e">
        <f t="shared" si="397"/>
        <v>#VALUE!</v>
      </c>
      <c r="AK861" s="62" t="e">
        <f t="shared" si="398"/>
        <v>#N/A</v>
      </c>
      <c r="AL861" s="62" t="e">
        <f t="shared" si="399"/>
        <v>#N/A</v>
      </c>
      <c r="AM861" s="62">
        <f t="shared" si="400"/>
        <v>0</v>
      </c>
      <c r="AN861" s="62">
        <f t="shared" si="401"/>
        <v>0</v>
      </c>
      <c r="AO861" s="62"/>
      <c r="AP861" s="62" t="e">
        <f t="shared" si="402"/>
        <v>#N/A</v>
      </c>
      <c r="AQ861" s="62" t="e">
        <f t="shared" si="403"/>
        <v>#VALUE!</v>
      </c>
      <c r="AR861" s="62" t="str">
        <f t="shared" si="404"/>
        <v/>
      </c>
      <c r="AS861" s="62">
        <f t="shared" si="405"/>
        <v>0</v>
      </c>
      <c r="AT861" s="62">
        <f t="shared" si="406"/>
        <v>0</v>
      </c>
      <c r="AU861" s="62">
        <f t="shared" si="407"/>
        <v>0</v>
      </c>
    </row>
    <row r="862" spans="1:47" x14ac:dyDescent="0.2">
      <c r="A862" s="46">
        <f t="shared" si="381"/>
        <v>0</v>
      </c>
      <c r="B862" s="62" t="e">
        <f t="shared" si="382"/>
        <v>#N/A</v>
      </c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2">
        <f t="shared" si="383"/>
        <v>0</v>
      </c>
      <c r="N862" s="60"/>
      <c r="O862" s="60"/>
      <c r="P862" s="60" t="e">
        <f t="shared" si="384"/>
        <v>#N/A</v>
      </c>
      <c r="Q862" s="178"/>
      <c r="R862" s="60"/>
      <c r="S862" s="60"/>
      <c r="T862" s="60"/>
      <c r="U862" s="46" t="e">
        <f t="shared" si="385"/>
        <v>#N/A</v>
      </c>
      <c r="V862" s="62" t="e">
        <f t="shared" si="386"/>
        <v>#N/A</v>
      </c>
      <c r="W862" s="62" t="e">
        <f t="shared" si="408"/>
        <v>#N/A</v>
      </c>
      <c r="X862" s="62" t="e">
        <f t="shared" si="387"/>
        <v>#N/A</v>
      </c>
      <c r="Y862" s="62" t="e">
        <f t="shared" si="388"/>
        <v>#N/A</v>
      </c>
      <c r="Z862" s="62" t="e">
        <f t="array" ref="Z862">_xlfn.IFS(H862=1,2,H862=3,1)</f>
        <v>#N/A</v>
      </c>
      <c r="AA862" s="62" t="e">
        <f t="shared" si="389"/>
        <v>#N/A</v>
      </c>
      <c r="AB862" s="62" t="e">
        <f t="shared" si="380"/>
        <v>#N/A</v>
      </c>
      <c r="AC862" s="62" t="e">
        <f t="shared" si="390"/>
        <v>#N/A</v>
      </c>
      <c r="AD862" s="62" t="e">
        <f t="shared" si="391"/>
        <v>#N/A</v>
      </c>
      <c r="AE862" s="62" t="e">
        <f t="shared" si="392"/>
        <v>#N/A</v>
      </c>
      <c r="AF862" s="62" t="e">
        <f t="shared" si="393"/>
        <v>#N/A</v>
      </c>
      <c r="AG862" s="62">
        <f t="shared" si="394"/>
        <v>0</v>
      </c>
      <c r="AH862" s="62" t="str">
        <f t="shared" si="395"/>
        <v/>
      </c>
      <c r="AI862" s="62">
        <f t="shared" si="396"/>
        <v>0</v>
      </c>
      <c r="AJ862" s="62" t="e">
        <f t="shared" si="397"/>
        <v>#VALUE!</v>
      </c>
      <c r="AK862" s="62" t="e">
        <f t="shared" si="398"/>
        <v>#N/A</v>
      </c>
      <c r="AL862" s="62" t="e">
        <f t="shared" si="399"/>
        <v>#N/A</v>
      </c>
      <c r="AM862" s="62">
        <f t="shared" si="400"/>
        <v>0</v>
      </c>
      <c r="AN862" s="62">
        <f t="shared" si="401"/>
        <v>0</v>
      </c>
      <c r="AO862" s="62"/>
      <c r="AP862" s="62" t="e">
        <f t="shared" si="402"/>
        <v>#N/A</v>
      </c>
      <c r="AQ862" s="62" t="e">
        <f t="shared" si="403"/>
        <v>#VALUE!</v>
      </c>
      <c r="AR862" s="62" t="str">
        <f t="shared" si="404"/>
        <v/>
      </c>
      <c r="AS862" s="62">
        <f t="shared" si="405"/>
        <v>0</v>
      </c>
      <c r="AT862" s="62">
        <f t="shared" si="406"/>
        <v>0</v>
      </c>
      <c r="AU862" s="62">
        <f t="shared" si="407"/>
        <v>0</v>
      </c>
    </row>
    <row r="863" spans="1:47" x14ac:dyDescent="0.2">
      <c r="A863" s="46">
        <f t="shared" si="381"/>
        <v>0</v>
      </c>
      <c r="B863" s="62" t="e">
        <f t="shared" si="382"/>
        <v>#N/A</v>
      </c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2">
        <f t="shared" si="383"/>
        <v>0</v>
      </c>
      <c r="N863" s="60"/>
      <c r="O863" s="60"/>
      <c r="P863" s="60" t="e">
        <f t="shared" si="384"/>
        <v>#N/A</v>
      </c>
      <c r="Q863" s="178"/>
      <c r="R863" s="60"/>
      <c r="S863" s="60"/>
      <c r="T863" s="60"/>
      <c r="U863" s="46" t="e">
        <f t="shared" si="385"/>
        <v>#N/A</v>
      </c>
      <c r="V863" s="62" t="e">
        <f t="shared" si="386"/>
        <v>#N/A</v>
      </c>
      <c r="W863" s="62" t="e">
        <f t="shared" si="408"/>
        <v>#N/A</v>
      </c>
      <c r="X863" s="62" t="e">
        <f t="shared" si="387"/>
        <v>#N/A</v>
      </c>
      <c r="Y863" s="62" t="e">
        <f t="shared" si="388"/>
        <v>#N/A</v>
      </c>
      <c r="Z863" s="62" t="e">
        <f t="array" ref="Z863">_xlfn.IFS(H863=1,2,H863=3,1)</f>
        <v>#N/A</v>
      </c>
      <c r="AA863" s="62" t="e">
        <f t="shared" si="389"/>
        <v>#N/A</v>
      </c>
      <c r="AB863" s="62" t="e">
        <f t="shared" si="380"/>
        <v>#N/A</v>
      </c>
      <c r="AC863" s="62" t="e">
        <f t="shared" si="390"/>
        <v>#N/A</v>
      </c>
      <c r="AD863" s="62" t="e">
        <f t="shared" si="391"/>
        <v>#N/A</v>
      </c>
      <c r="AE863" s="62" t="e">
        <f t="shared" si="392"/>
        <v>#N/A</v>
      </c>
      <c r="AF863" s="62" t="e">
        <f t="shared" si="393"/>
        <v>#N/A</v>
      </c>
      <c r="AG863" s="62">
        <f t="shared" si="394"/>
        <v>0</v>
      </c>
      <c r="AH863" s="62" t="str">
        <f t="shared" si="395"/>
        <v/>
      </c>
      <c r="AI863" s="62">
        <f t="shared" si="396"/>
        <v>0</v>
      </c>
      <c r="AJ863" s="62" t="e">
        <f t="shared" si="397"/>
        <v>#VALUE!</v>
      </c>
      <c r="AK863" s="62" t="e">
        <f t="shared" si="398"/>
        <v>#N/A</v>
      </c>
      <c r="AL863" s="62" t="e">
        <f t="shared" si="399"/>
        <v>#N/A</v>
      </c>
      <c r="AM863" s="62">
        <f t="shared" si="400"/>
        <v>0</v>
      </c>
      <c r="AN863" s="62">
        <f t="shared" si="401"/>
        <v>0</v>
      </c>
      <c r="AO863" s="62"/>
      <c r="AP863" s="62" t="e">
        <f t="shared" si="402"/>
        <v>#N/A</v>
      </c>
      <c r="AQ863" s="62" t="e">
        <f t="shared" si="403"/>
        <v>#VALUE!</v>
      </c>
      <c r="AR863" s="62" t="str">
        <f t="shared" si="404"/>
        <v/>
      </c>
      <c r="AS863" s="62">
        <f t="shared" si="405"/>
        <v>0</v>
      </c>
      <c r="AT863" s="62">
        <f t="shared" si="406"/>
        <v>0</v>
      </c>
      <c r="AU863" s="62">
        <f t="shared" si="407"/>
        <v>0</v>
      </c>
    </row>
    <row r="864" spans="1:47" x14ac:dyDescent="0.2">
      <c r="A864" s="46">
        <f t="shared" si="381"/>
        <v>0</v>
      </c>
      <c r="B864" s="62" t="e">
        <f t="shared" si="382"/>
        <v>#N/A</v>
      </c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2">
        <f t="shared" si="383"/>
        <v>0</v>
      </c>
      <c r="N864" s="60"/>
      <c r="O864" s="60"/>
      <c r="P864" s="60" t="e">
        <f t="shared" si="384"/>
        <v>#N/A</v>
      </c>
      <c r="Q864" s="178"/>
      <c r="R864" s="60"/>
      <c r="S864" s="60"/>
      <c r="T864" s="60"/>
      <c r="U864" s="46" t="e">
        <f t="shared" si="385"/>
        <v>#N/A</v>
      </c>
      <c r="V864" s="62" t="e">
        <f t="shared" si="386"/>
        <v>#N/A</v>
      </c>
      <c r="W864" s="62" t="e">
        <f t="shared" si="408"/>
        <v>#N/A</v>
      </c>
      <c r="X864" s="62" t="e">
        <f t="shared" si="387"/>
        <v>#N/A</v>
      </c>
      <c r="Y864" s="62" t="e">
        <f t="shared" si="388"/>
        <v>#N/A</v>
      </c>
      <c r="Z864" s="62" t="e">
        <f t="array" ref="Z864">_xlfn.IFS(H864=1,2,H864=3,1)</f>
        <v>#N/A</v>
      </c>
      <c r="AA864" s="62" t="e">
        <f t="shared" si="389"/>
        <v>#N/A</v>
      </c>
      <c r="AB864" s="62" t="e">
        <f t="shared" si="380"/>
        <v>#N/A</v>
      </c>
      <c r="AC864" s="62" t="e">
        <f t="shared" si="390"/>
        <v>#N/A</v>
      </c>
      <c r="AD864" s="62" t="e">
        <f t="shared" si="391"/>
        <v>#N/A</v>
      </c>
      <c r="AE864" s="62" t="e">
        <f t="shared" si="392"/>
        <v>#N/A</v>
      </c>
      <c r="AF864" s="62" t="e">
        <f t="shared" si="393"/>
        <v>#N/A</v>
      </c>
      <c r="AG864" s="62">
        <f t="shared" si="394"/>
        <v>0</v>
      </c>
      <c r="AH864" s="62" t="str">
        <f t="shared" si="395"/>
        <v/>
      </c>
      <c r="AI864" s="62">
        <f t="shared" si="396"/>
        <v>0</v>
      </c>
      <c r="AJ864" s="62" t="e">
        <f t="shared" si="397"/>
        <v>#VALUE!</v>
      </c>
      <c r="AK864" s="62" t="e">
        <f t="shared" si="398"/>
        <v>#N/A</v>
      </c>
      <c r="AL864" s="62" t="e">
        <f t="shared" si="399"/>
        <v>#N/A</v>
      </c>
      <c r="AM864" s="62">
        <f t="shared" si="400"/>
        <v>0</v>
      </c>
      <c r="AN864" s="62">
        <f t="shared" si="401"/>
        <v>0</v>
      </c>
      <c r="AO864" s="62"/>
      <c r="AP864" s="62" t="e">
        <f t="shared" si="402"/>
        <v>#N/A</v>
      </c>
      <c r="AQ864" s="62" t="e">
        <f t="shared" si="403"/>
        <v>#VALUE!</v>
      </c>
      <c r="AR864" s="62" t="str">
        <f t="shared" si="404"/>
        <v/>
      </c>
      <c r="AS864" s="62">
        <f t="shared" si="405"/>
        <v>0</v>
      </c>
      <c r="AT864" s="62">
        <f t="shared" si="406"/>
        <v>0</v>
      </c>
      <c r="AU864" s="62">
        <f t="shared" si="407"/>
        <v>0</v>
      </c>
    </row>
    <row r="865" spans="1:47" x14ac:dyDescent="0.2">
      <c r="A865" s="46">
        <f t="shared" si="381"/>
        <v>0</v>
      </c>
      <c r="B865" s="62" t="e">
        <f t="shared" si="382"/>
        <v>#N/A</v>
      </c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2">
        <f t="shared" si="383"/>
        <v>0</v>
      </c>
      <c r="N865" s="60"/>
      <c r="O865" s="60"/>
      <c r="P865" s="60" t="e">
        <f t="shared" si="384"/>
        <v>#N/A</v>
      </c>
      <c r="Q865" s="178"/>
      <c r="R865" s="60"/>
      <c r="S865" s="60"/>
      <c r="T865" s="60"/>
      <c r="U865" s="46" t="e">
        <f t="shared" si="385"/>
        <v>#N/A</v>
      </c>
      <c r="V865" s="62" t="e">
        <f t="shared" si="386"/>
        <v>#N/A</v>
      </c>
      <c r="W865" s="62" t="e">
        <f t="shared" si="408"/>
        <v>#N/A</v>
      </c>
      <c r="X865" s="62" t="e">
        <f t="shared" si="387"/>
        <v>#N/A</v>
      </c>
      <c r="Y865" s="62" t="e">
        <f t="shared" si="388"/>
        <v>#N/A</v>
      </c>
      <c r="Z865" s="62" t="e">
        <f t="array" ref="Z865">_xlfn.IFS(H865=1,2,H865=3,1)</f>
        <v>#N/A</v>
      </c>
      <c r="AA865" s="62" t="e">
        <f t="shared" si="389"/>
        <v>#N/A</v>
      </c>
      <c r="AB865" s="62" t="e">
        <f t="shared" si="380"/>
        <v>#N/A</v>
      </c>
      <c r="AC865" s="62" t="e">
        <f t="shared" si="390"/>
        <v>#N/A</v>
      </c>
      <c r="AD865" s="62" t="e">
        <f t="shared" si="391"/>
        <v>#N/A</v>
      </c>
      <c r="AE865" s="62" t="e">
        <f t="shared" si="392"/>
        <v>#N/A</v>
      </c>
      <c r="AF865" s="62" t="e">
        <f t="shared" si="393"/>
        <v>#N/A</v>
      </c>
      <c r="AG865" s="62">
        <f t="shared" si="394"/>
        <v>0</v>
      </c>
      <c r="AH865" s="62" t="str">
        <f t="shared" si="395"/>
        <v/>
      </c>
      <c r="AI865" s="62">
        <f t="shared" si="396"/>
        <v>0</v>
      </c>
      <c r="AJ865" s="62" t="e">
        <f t="shared" si="397"/>
        <v>#VALUE!</v>
      </c>
      <c r="AK865" s="62" t="e">
        <f t="shared" si="398"/>
        <v>#N/A</v>
      </c>
      <c r="AL865" s="62" t="e">
        <f t="shared" si="399"/>
        <v>#N/A</v>
      </c>
      <c r="AM865" s="62">
        <f t="shared" si="400"/>
        <v>0</v>
      </c>
      <c r="AN865" s="62">
        <f t="shared" si="401"/>
        <v>0</v>
      </c>
      <c r="AO865" s="62"/>
      <c r="AP865" s="62" t="e">
        <f t="shared" si="402"/>
        <v>#N/A</v>
      </c>
      <c r="AQ865" s="62" t="e">
        <f t="shared" si="403"/>
        <v>#VALUE!</v>
      </c>
      <c r="AR865" s="62" t="str">
        <f t="shared" si="404"/>
        <v/>
      </c>
      <c r="AS865" s="62">
        <f t="shared" si="405"/>
        <v>0</v>
      </c>
      <c r="AT865" s="62">
        <f t="shared" si="406"/>
        <v>0</v>
      </c>
      <c r="AU865" s="62">
        <f t="shared" si="407"/>
        <v>0</v>
      </c>
    </row>
    <row r="866" spans="1:47" x14ac:dyDescent="0.2">
      <c r="A866" s="46">
        <f t="shared" si="381"/>
        <v>0</v>
      </c>
      <c r="B866" s="62" t="e">
        <f t="shared" si="382"/>
        <v>#N/A</v>
      </c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2">
        <f t="shared" si="383"/>
        <v>0</v>
      </c>
      <c r="N866" s="60"/>
      <c r="O866" s="60"/>
      <c r="P866" s="60" t="e">
        <f t="shared" si="384"/>
        <v>#N/A</v>
      </c>
      <c r="Q866" s="178"/>
      <c r="R866" s="60"/>
      <c r="S866" s="60"/>
      <c r="T866" s="60"/>
      <c r="U866" s="46" t="e">
        <f t="shared" si="385"/>
        <v>#N/A</v>
      </c>
      <c r="V866" s="62" t="e">
        <f t="shared" si="386"/>
        <v>#N/A</v>
      </c>
      <c r="W866" s="62" t="e">
        <f t="shared" si="408"/>
        <v>#N/A</v>
      </c>
      <c r="X866" s="62" t="e">
        <f t="shared" si="387"/>
        <v>#N/A</v>
      </c>
      <c r="Y866" s="62" t="e">
        <f t="shared" si="388"/>
        <v>#N/A</v>
      </c>
      <c r="Z866" s="62" t="e">
        <f t="array" ref="Z866">_xlfn.IFS(H866=1,2,H866=3,1)</f>
        <v>#N/A</v>
      </c>
      <c r="AA866" s="62" t="e">
        <f t="shared" si="389"/>
        <v>#N/A</v>
      </c>
      <c r="AB866" s="62" t="e">
        <f t="shared" si="380"/>
        <v>#N/A</v>
      </c>
      <c r="AC866" s="62" t="e">
        <f t="shared" si="390"/>
        <v>#N/A</v>
      </c>
      <c r="AD866" s="62" t="e">
        <f t="shared" si="391"/>
        <v>#N/A</v>
      </c>
      <c r="AE866" s="62" t="e">
        <f t="shared" si="392"/>
        <v>#N/A</v>
      </c>
      <c r="AF866" s="62" t="e">
        <f t="shared" si="393"/>
        <v>#N/A</v>
      </c>
      <c r="AG866" s="62">
        <f t="shared" si="394"/>
        <v>0</v>
      </c>
      <c r="AH866" s="62" t="str">
        <f t="shared" si="395"/>
        <v/>
      </c>
      <c r="AI866" s="62">
        <f t="shared" si="396"/>
        <v>0</v>
      </c>
      <c r="AJ866" s="62" t="e">
        <f t="shared" si="397"/>
        <v>#VALUE!</v>
      </c>
      <c r="AK866" s="62" t="e">
        <f t="shared" si="398"/>
        <v>#N/A</v>
      </c>
      <c r="AL866" s="62" t="e">
        <f t="shared" si="399"/>
        <v>#N/A</v>
      </c>
      <c r="AM866" s="62">
        <f t="shared" si="400"/>
        <v>0</v>
      </c>
      <c r="AN866" s="62">
        <f t="shared" si="401"/>
        <v>0</v>
      </c>
      <c r="AO866" s="62"/>
      <c r="AP866" s="62" t="e">
        <f t="shared" si="402"/>
        <v>#N/A</v>
      </c>
      <c r="AQ866" s="62" t="e">
        <f t="shared" si="403"/>
        <v>#VALUE!</v>
      </c>
      <c r="AR866" s="62" t="str">
        <f t="shared" si="404"/>
        <v/>
      </c>
      <c r="AS866" s="62">
        <f t="shared" si="405"/>
        <v>0</v>
      </c>
      <c r="AT866" s="62">
        <f t="shared" si="406"/>
        <v>0</v>
      </c>
      <c r="AU866" s="62">
        <f t="shared" si="407"/>
        <v>0</v>
      </c>
    </row>
    <row r="867" spans="1:47" x14ac:dyDescent="0.2">
      <c r="A867" s="46">
        <f t="shared" si="381"/>
        <v>0</v>
      </c>
      <c r="B867" s="62" t="e">
        <f t="shared" si="382"/>
        <v>#N/A</v>
      </c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2">
        <f t="shared" si="383"/>
        <v>0</v>
      </c>
      <c r="N867" s="60"/>
      <c r="O867" s="60"/>
      <c r="P867" s="60" t="e">
        <f t="shared" si="384"/>
        <v>#N/A</v>
      </c>
      <c r="Q867" s="178"/>
      <c r="R867" s="60"/>
      <c r="S867" s="60"/>
      <c r="T867" s="60"/>
      <c r="U867" s="46" t="e">
        <f t="shared" si="385"/>
        <v>#N/A</v>
      </c>
      <c r="V867" s="62" t="e">
        <f t="shared" si="386"/>
        <v>#N/A</v>
      </c>
      <c r="W867" s="62" t="e">
        <f t="shared" si="408"/>
        <v>#N/A</v>
      </c>
      <c r="X867" s="62" t="e">
        <f t="shared" si="387"/>
        <v>#N/A</v>
      </c>
      <c r="Y867" s="62" t="e">
        <f t="shared" si="388"/>
        <v>#N/A</v>
      </c>
      <c r="Z867" s="62" t="e">
        <f t="array" ref="Z867">_xlfn.IFS(H867=1,2,H867=3,1)</f>
        <v>#N/A</v>
      </c>
      <c r="AA867" s="62" t="e">
        <f t="shared" si="389"/>
        <v>#N/A</v>
      </c>
      <c r="AB867" s="62" t="e">
        <f t="shared" si="380"/>
        <v>#N/A</v>
      </c>
      <c r="AC867" s="62" t="e">
        <f t="shared" si="390"/>
        <v>#N/A</v>
      </c>
      <c r="AD867" s="62" t="e">
        <f t="shared" si="391"/>
        <v>#N/A</v>
      </c>
      <c r="AE867" s="62" t="e">
        <f t="shared" si="392"/>
        <v>#N/A</v>
      </c>
      <c r="AF867" s="62" t="e">
        <f t="shared" si="393"/>
        <v>#N/A</v>
      </c>
      <c r="AG867" s="62">
        <f t="shared" si="394"/>
        <v>0</v>
      </c>
      <c r="AH867" s="62" t="str">
        <f t="shared" si="395"/>
        <v/>
      </c>
      <c r="AI867" s="62">
        <f t="shared" si="396"/>
        <v>0</v>
      </c>
      <c r="AJ867" s="62" t="e">
        <f t="shared" si="397"/>
        <v>#VALUE!</v>
      </c>
      <c r="AK867" s="62" t="e">
        <f t="shared" si="398"/>
        <v>#N/A</v>
      </c>
      <c r="AL867" s="62" t="e">
        <f t="shared" si="399"/>
        <v>#N/A</v>
      </c>
      <c r="AM867" s="62">
        <f t="shared" si="400"/>
        <v>0</v>
      </c>
      <c r="AN867" s="62">
        <f t="shared" si="401"/>
        <v>0</v>
      </c>
      <c r="AO867" s="62"/>
      <c r="AP867" s="62" t="e">
        <f t="shared" si="402"/>
        <v>#N/A</v>
      </c>
      <c r="AQ867" s="62" t="e">
        <f t="shared" si="403"/>
        <v>#VALUE!</v>
      </c>
      <c r="AR867" s="62" t="str">
        <f t="shared" si="404"/>
        <v/>
      </c>
      <c r="AS867" s="62">
        <f t="shared" si="405"/>
        <v>0</v>
      </c>
      <c r="AT867" s="62">
        <f t="shared" si="406"/>
        <v>0</v>
      </c>
      <c r="AU867" s="62">
        <f t="shared" si="407"/>
        <v>0</v>
      </c>
    </row>
    <row r="868" spans="1:47" x14ac:dyDescent="0.2">
      <c r="A868" s="46">
        <f t="shared" si="381"/>
        <v>0</v>
      </c>
      <c r="B868" s="62" t="e">
        <f t="shared" si="382"/>
        <v>#N/A</v>
      </c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2">
        <f t="shared" si="383"/>
        <v>0</v>
      </c>
      <c r="N868" s="60"/>
      <c r="O868" s="60"/>
      <c r="P868" s="60" t="e">
        <f t="shared" si="384"/>
        <v>#N/A</v>
      </c>
      <c r="Q868" s="178"/>
      <c r="R868" s="60"/>
      <c r="S868" s="60"/>
      <c r="T868" s="60"/>
      <c r="U868" s="46" t="e">
        <f t="shared" si="385"/>
        <v>#N/A</v>
      </c>
      <c r="V868" s="62" t="e">
        <f t="shared" si="386"/>
        <v>#N/A</v>
      </c>
      <c r="W868" s="62" t="e">
        <f t="shared" si="408"/>
        <v>#N/A</v>
      </c>
      <c r="X868" s="62" t="e">
        <f t="shared" si="387"/>
        <v>#N/A</v>
      </c>
      <c r="Y868" s="62" t="e">
        <f t="shared" si="388"/>
        <v>#N/A</v>
      </c>
      <c r="Z868" s="62" t="e">
        <f t="array" ref="Z868">_xlfn.IFS(H868=1,2,H868=3,1)</f>
        <v>#N/A</v>
      </c>
      <c r="AA868" s="62" t="e">
        <f t="shared" si="389"/>
        <v>#N/A</v>
      </c>
      <c r="AB868" s="62" t="e">
        <f t="shared" si="380"/>
        <v>#N/A</v>
      </c>
      <c r="AC868" s="62" t="e">
        <f t="shared" si="390"/>
        <v>#N/A</v>
      </c>
      <c r="AD868" s="62" t="e">
        <f t="shared" si="391"/>
        <v>#N/A</v>
      </c>
      <c r="AE868" s="62" t="e">
        <f t="shared" si="392"/>
        <v>#N/A</v>
      </c>
      <c r="AF868" s="62" t="e">
        <f t="shared" si="393"/>
        <v>#N/A</v>
      </c>
      <c r="AG868" s="62">
        <f t="shared" si="394"/>
        <v>0</v>
      </c>
      <c r="AH868" s="62" t="str">
        <f t="shared" si="395"/>
        <v/>
      </c>
      <c r="AI868" s="62">
        <f t="shared" si="396"/>
        <v>0</v>
      </c>
      <c r="AJ868" s="62" t="e">
        <f t="shared" si="397"/>
        <v>#VALUE!</v>
      </c>
      <c r="AK868" s="62" t="e">
        <f t="shared" si="398"/>
        <v>#N/A</v>
      </c>
      <c r="AL868" s="62" t="e">
        <f t="shared" si="399"/>
        <v>#N/A</v>
      </c>
      <c r="AM868" s="62">
        <f t="shared" si="400"/>
        <v>0</v>
      </c>
      <c r="AN868" s="62">
        <f t="shared" si="401"/>
        <v>0</v>
      </c>
      <c r="AO868" s="62"/>
      <c r="AP868" s="62" t="e">
        <f t="shared" si="402"/>
        <v>#N/A</v>
      </c>
      <c r="AQ868" s="62" t="e">
        <f t="shared" si="403"/>
        <v>#VALUE!</v>
      </c>
      <c r="AR868" s="62" t="str">
        <f t="shared" si="404"/>
        <v/>
      </c>
      <c r="AS868" s="62">
        <f t="shared" si="405"/>
        <v>0</v>
      </c>
      <c r="AT868" s="62">
        <f t="shared" si="406"/>
        <v>0</v>
      </c>
      <c r="AU868" s="62">
        <f t="shared" si="407"/>
        <v>0</v>
      </c>
    </row>
    <row r="869" spans="1:47" x14ac:dyDescent="0.2">
      <c r="A869" s="46">
        <f t="shared" si="381"/>
        <v>0</v>
      </c>
      <c r="B869" s="62" t="e">
        <f t="shared" si="382"/>
        <v>#N/A</v>
      </c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2">
        <f t="shared" si="383"/>
        <v>0</v>
      </c>
      <c r="N869" s="60"/>
      <c r="O869" s="60"/>
      <c r="P869" s="60" t="e">
        <f t="shared" si="384"/>
        <v>#N/A</v>
      </c>
      <c r="Q869" s="178"/>
      <c r="R869" s="60"/>
      <c r="S869" s="60"/>
      <c r="T869" s="60"/>
      <c r="U869" s="46" t="e">
        <f t="shared" si="385"/>
        <v>#N/A</v>
      </c>
      <c r="V869" s="62" t="e">
        <f t="shared" si="386"/>
        <v>#N/A</v>
      </c>
      <c r="W869" s="62" t="e">
        <f t="shared" si="408"/>
        <v>#N/A</v>
      </c>
      <c r="X869" s="62" t="e">
        <f t="shared" si="387"/>
        <v>#N/A</v>
      </c>
      <c r="Y869" s="62" t="e">
        <f t="shared" si="388"/>
        <v>#N/A</v>
      </c>
      <c r="Z869" s="62" t="e">
        <f t="array" ref="Z869">_xlfn.IFS(H869=1,2,H869=3,1)</f>
        <v>#N/A</v>
      </c>
      <c r="AA869" s="62" t="e">
        <f t="shared" si="389"/>
        <v>#N/A</v>
      </c>
      <c r="AB869" s="62" t="e">
        <f t="shared" si="380"/>
        <v>#N/A</v>
      </c>
      <c r="AC869" s="62" t="e">
        <f t="shared" si="390"/>
        <v>#N/A</v>
      </c>
      <c r="AD869" s="62" t="e">
        <f t="shared" si="391"/>
        <v>#N/A</v>
      </c>
      <c r="AE869" s="62" t="e">
        <f t="shared" si="392"/>
        <v>#N/A</v>
      </c>
      <c r="AF869" s="62" t="e">
        <f t="shared" si="393"/>
        <v>#N/A</v>
      </c>
      <c r="AG869" s="62">
        <f t="shared" si="394"/>
        <v>0</v>
      </c>
      <c r="AH869" s="62" t="str">
        <f t="shared" si="395"/>
        <v/>
      </c>
      <c r="AI869" s="62">
        <f t="shared" si="396"/>
        <v>0</v>
      </c>
      <c r="AJ869" s="62" t="e">
        <f t="shared" si="397"/>
        <v>#VALUE!</v>
      </c>
      <c r="AK869" s="62" t="e">
        <f t="shared" si="398"/>
        <v>#N/A</v>
      </c>
      <c r="AL869" s="62" t="e">
        <f t="shared" si="399"/>
        <v>#N/A</v>
      </c>
      <c r="AM869" s="62">
        <f t="shared" si="400"/>
        <v>0</v>
      </c>
      <c r="AN869" s="62">
        <f t="shared" si="401"/>
        <v>0</v>
      </c>
      <c r="AO869" s="62"/>
      <c r="AP869" s="62" t="e">
        <f t="shared" si="402"/>
        <v>#N/A</v>
      </c>
      <c r="AQ869" s="62" t="e">
        <f t="shared" si="403"/>
        <v>#VALUE!</v>
      </c>
      <c r="AR869" s="62" t="str">
        <f t="shared" si="404"/>
        <v/>
      </c>
      <c r="AS869" s="62">
        <f t="shared" si="405"/>
        <v>0</v>
      </c>
      <c r="AT869" s="62">
        <f t="shared" si="406"/>
        <v>0</v>
      </c>
      <c r="AU869" s="62">
        <f t="shared" si="407"/>
        <v>0</v>
      </c>
    </row>
    <row r="870" spans="1:47" x14ac:dyDescent="0.2">
      <c r="A870" s="46">
        <f t="shared" si="381"/>
        <v>0</v>
      </c>
      <c r="B870" s="62" t="e">
        <f t="shared" si="382"/>
        <v>#N/A</v>
      </c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2">
        <f t="shared" si="383"/>
        <v>0</v>
      </c>
      <c r="N870" s="60"/>
      <c r="O870" s="60"/>
      <c r="P870" s="60" t="e">
        <f t="shared" si="384"/>
        <v>#N/A</v>
      </c>
      <c r="Q870" s="178"/>
      <c r="R870" s="60"/>
      <c r="S870" s="60"/>
      <c r="T870" s="60"/>
      <c r="U870" s="46" t="e">
        <f t="shared" si="385"/>
        <v>#N/A</v>
      </c>
      <c r="V870" s="62" t="e">
        <f t="shared" si="386"/>
        <v>#N/A</v>
      </c>
      <c r="W870" s="62" t="e">
        <f t="shared" si="408"/>
        <v>#N/A</v>
      </c>
      <c r="X870" s="62" t="e">
        <f t="shared" si="387"/>
        <v>#N/A</v>
      </c>
      <c r="Y870" s="62" t="e">
        <f t="shared" si="388"/>
        <v>#N/A</v>
      </c>
      <c r="Z870" s="62" t="e">
        <f t="array" ref="Z870">_xlfn.IFS(H870=1,2,H870=3,1)</f>
        <v>#N/A</v>
      </c>
      <c r="AA870" s="62" t="e">
        <f t="shared" si="389"/>
        <v>#N/A</v>
      </c>
      <c r="AB870" s="62" t="e">
        <f t="shared" si="380"/>
        <v>#N/A</v>
      </c>
      <c r="AC870" s="62" t="e">
        <f t="shared" si="390"/>
        <v>#N/A</v>
      </c>
      <c r="AD870" s="62" t="e">
        <f t="shared" si="391"/>
        <v>#N/A</v>
      </c>
      <c r="AE870" s="62" t="e">
        <f t="shared" si="392"/>
        <v>#N/A</v>
      </c>
      <c r="AF870" s="62" t="e">
        <f t="shared" si="393"/>
        <v>#N/A</v>
      </c>
      <c r="AG870" s="62">
        <f t="shared" si="394"/>
        <v>0</v>
      </c>
      <c r="AH870" s="62" t="str">
        <f t="shared" si="395"/>
        <v/>
      </c>
      <c r="AI870" s="62">
        <f t="shared" si="396"/>
        <v>0</v>
      </c>
      <c r="AJ870" s="62" t="e">
        <f t="shared" si="397"/>
        <v>#VALUE!</v>
      </c>
      <c r="AK870" s="62" t="e">
        <f t="shared" si="398"/>
        <v>#N/A</v>
      </c>
      <c r="AL870" s="62" t="e">
        <f t="shared" si="399"/>
        <v>#N/A</v>
      </c>
      <c r="AM870" s="62">
        <f t="shared" si="400"/>
        <v>0</v>
      </c>
      <c r="AN870" s="62">
        <f t="shared" si="401"/>
        <v>0</v>
      </c>
      <c r="AO870" s="62"/>
      <c r="AP870" s="62" t="e">
        <f t="shared" si="402"/>
        <v>#N/A</v>
      </c>
      <c r="AQ870" s="62" t="e">
        <f t="shared" si="403"/>
        <v>#VALUE!</v>
      </c>
      <c r="AR870" s="62" t="str">
        <f t="shared" si="404"/>
        <v/>
      </c>
      <c r="AS870" s="62">
        <f t="shared" si="405"/>
        <v>0</v>
      </c>
      <c r="AT870" s="62">
        <f t="shared" si="406"/>
        <v>0</v>
      </c>
      <c r="AU870" s="62">
        <f t="shared" si="407"/>
        <v>0</v>
      </c>
    </row>
    <row r="871" spans="1:47" x14ac:dyDescent="0.2">
      <c r="A871" s="46">
        <f t="shared" si="381"/>
        <v>0</v>
      </c>
      <c r="B871" s="62" t="e">
        <f t="shared" si="382"/>
        <v>#N/A</v>
      </c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2">
        <f t="shared" si="383"/>
        <v>0</v>
      </c>
      <c r="N871" s="60"/>
      <c r="O871" s="60"/>
      <c r="P871" s="60" t="e">
        <f t="shared" si="384"/>
        <v>#N/A</v>
      </c>
      <c r="Q871" s="178"/>
      <c r="R871" s="60"/>
      <c r="S871" s="60"/>
      <c r="T871" s="60"/>
      <c r="U871" s="46" t="e">
        <f t="shared" si="385"/>
        <v>#N/A</v>
      </c>
      <c r="V871" s="62" t="e">
        <f t="shared" si="386"/>
        <v>#N/A</v>
      </c>
      <c r="W871" s="62" t="e">
        <f t="shared" si="408"/>
        <v>#N/A</v>
      </c>
      <c r="X871" s="62" t="e">
        <f t="shared" si="387"/>
        <v>#N/A</v>
      </c>
      <c r="Y871" s="62" t="e">
        <f t="shared" si="388"/>
        <v>#N/A</v>
      </c>
      <c r="Z871" s="62" t="e">
        <f t="array" ref="Z871">_xlfn.IFS(H871=1,2,H871=3,1)</f>
        <v>#N/A</v>
      </c>
      <c r="AA871" s="62" t="e">
        <f t="shared" si="389"/>
        <v>#N/A</v>
      </c>
      <c r="AB871" s="62" t="e">
        <f t="shared" si="380"/>
        <v>#N/A</v>
      </c>
      <c r="AC871" s="62" t="e">
        <f t="shared" si="390"/>
        <v>#N/A</v>
      </c>
      <c r="AD871" s="62" t="e">
        <f t="shared" si="391"/>
        <v>#N/A</v>
      </c>
      <c r="AE871" s="62" t="e">
        <f t="shared" si="392"/>
        <v>#N/A</v>
      </c>
      <c r="AF871" s="62" t="e">
        <f t="shared" si="393"/>
        <v>#N/A</v>
      </c>
      <c r="AG871" s="62">
        <f t="shared" si="394"/>
        <v>0</v>
      </c>
      <c r="AH871" s="62" t="str">
        <f t="shared" si="395"/>
        <v/>
      </c>
      <c r="AI871" s="62">
        <f t="shared" si="396"/>
        <v>0</v>
      </c>
      <c r="AJ871" s="62" t="e">
        <f t="shared" si="397"/>
        <v>#VALUE!</v>
      </c>
      <c r="AK871" s="62" t="e">
        <f t="shared" si="398"/>
        <v>#N/A</v>
      </c>
      <c r="AL871" s="62" t="e">
        <f t="shared" si="399"/>
        <v>#N/A</v>
      </c>
      <c r="AM871" s="62">
        <f t="shared" si="400"/>
        <v>0</v>
      </c>
      <c r="AN871" s="62">
        <f t="shared" si="401"/>
        <v>0</v>
      </c>
      <c r="AO871" s="62"/>
      <c r="AP871" s="62" t="e">
        <f t="shared" si="402"/>
        <v>#N/A</v>
      </c>
      <c r="AQ871" s="62" t="e">
        <f t="shared" si="403"/>
        <v>#VALUE!</v>
      </c>
      <c r="AR871" s="62" t="str">
        <f t="shared" si="404"/>
        <v/>
      </c>
      <c r="AS871" s="62">
        <f t="shared" si="405"/>
        <v>0</v>
      </c>
      <c r="AT871" s="62">
        <f t="shared" si="406"/>
        <v>0</v>
      </c>
      <c r="AU871" s="62">
        <f t="shared" si="407"/>
        <v>0</v>
      </c>
    </row>
    <row r="872" spans="1:47" x14ac:dyDescent="0.2">
      <c r="A872" s="46">
        <f t="shared" si="381"/>
        <v>0</v>
      </c>
      <c r="B872" s="62" t="e">
        <f t="shared" si="382"/>
        <v>#N/A</v>
      </c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2">
        <f t="shared" si="383"/>
        <v>0</v>
      </c>
      <c r="N872" s="60"/>
      <c r="O872" s="60"/>
      <c r="P872" s="60" t="e">
        <f t="shared" si="384"/>
        <v>#N/A</v>
      </c>
      <c r="Q872" s="178"/>
      <c r="R872" s="60"/>
      <c r="S872" s="60"/>
      <c r="T872" s="60"/>
      <c r="U872" s="46" t="e">
        <f t="shared" si="385"/>
        <v>#N/A</v>
      </c>
      <c r="V872" s="62" t="e">
        <f t="shared" si="386"/>
        <v>#N/A</v>
      </c>
      <c r="W872" s="62" t="e">
        <f t="shared" si="408"/>
        <v>#N/A</v>
      </c>
      <c r="X872" s="62" t="e">
        <f t="shared" si="387"/>
        <v>#N/A</v>
      </c>
      <c r="Y872" s="62" t="e">
        <f t="shared" si="388"/>
        <v>#N/A</v>
      </c>
      <c r="Z872" s="62" t="e">
        <f t="array" ref="Z872">_xlfn.IFS(H872=1,2,H872=3,1)</f>
        <v>#N/A</v>
      </c>
      <c r="AA872" s="62" t="e">
        <f t="shared" si="389"/>
        <v>#N/A</v>
      </c>
      <c r="AB872" s="62" t="e">
        <f t="shared" si="380"/>
        <v>#N/A</v>
      </c>
      <c r="AC872" s="62" t="e">
        <f t="shared" si="390"/>
        <v>#N/A</v>
      </c>
      <c r="AD872" s="62" t="e">
        <f t="shared" si="391"/>
        <v>#N/A</v>
      </c>
      <c r="AE872" s="62" t="e">
        <f t="shared" si="392"/>
        <v>#N/A</v>
      </c>
      <c r="AF872" s="62" t="e">
        <f t="shared" si="393"/>
        <v>#N/A</v>
      </c>
      <c r="AG872" s="62">
        <f t="shared" si="394"/>
        <v>0</v>
      </c>
      <c r="AH872" s="62" t="str">
        <f t="shared" si="395"/>
        <v/>
      </c>
      <c r="AI872" s="62">
        <f t="shared" si="396"/>
        <v>0</v>
      </c>
      <c r="AJ872" s="62" t="e">
        <f t="shared" si="397"/>
        <v>#VALUE!</v>
      </c>
      <c r="AK872" s="62" t="e">
        <f t="shared" si="398"/>
        <v>#N/A</v>
      </c>
      <c r="AL872" s="62" t="e">
        <f t="shared" si="399"/>
        <v>#N/A</v>
      </c>
      <c r="AM872" s="62">
        <f t="shared" si="400"/>
        <v>0</v>
      </c>
      <c r="AN872" s="62">
        <f t="shared" si="401"/>
        <v>0</v>
      </c>
      <c r="AO872" s="62"/>
      <c r="AP872" s="62" t="e">
        <f t="shared" si="402"/>
        <v>#N/A</v>
      </c>
      <c r="AQ872" s="62" t="e">
        <f t="shared" si="403"/>
        <v>#VALUE!</v>
      </c>
      <c r="AR872" s="62" t="str">
        <f t="shared" si="404"/>
        <v/>
      </c>
      <c r="AS872" s="62">
        <f t="shared" si="405"/>
        <v>0</v>
      </c>
      <c r="AT872" s="62">
        <f t="shared" si="406"/>
        <v>0</v>
      </c>
      <c r="AU872" s="62">
        <f t="shared" si="407"/>
        <v>0</v>
      </c>
    </row>
    <row r="873" spans="1:47" x14ac:dyDescent="0.2">
      <c r="A873" s="46">
        <f t="shared" si="381"/>
        <v>0</v>
      </c>
      <c r="B873" s="62" t="e">
        <f t="shared" si="382"/>
        <v>#N/A</v>
      </c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2">
        <f t="shared" si="383"/>
        <v>0</v>
      </c>
      <c r="N873" s="60"/>
      <c r="O873" s="60"/>
      <c r="P873" s="60" t="e">
        <f t="shared" si="384"/>
        <v>#N/A</v>
      </c>
      <c r="Q873" s="178"/>
      <c r="R873" s="60"/>
      <c r="S873" s="60"/>
      <c r="T873" s="60"/>
      <c r="U873" s="46" t="e">
        <f t="shared" si="385"/>
        <v>#N/A</v>
      </c>
      <c r="V873" s="62" t="e">
        <f t="shared" si="386"/>
        <v>#N/A</v>
      </c>
      <c r="W873" s="62" t="e">
        <f t="shared" si="408"/>
        <v>#N/A</v>
      </c>
      <c r="X873" s="62" t="e">
        <f t="shared" si="387"/>
        <v>#N/A</v>
      </c>
      <c r="Y873" s="62" t="e">
        <f t="shared" si="388"/>
        <v>#N/A</v>
      </c>
      <c r="Z873" s="62" t="e">
        <f t="array" ref="Z873">_xlfn.IFS(H873=1,2,H873=3,1)</f>
        <v>#N/A</v>
      </c>
      <c r="AA873" s="62" t="e">
        <f t="shared" si="389"/>
        <v>#N/A</v>
      </c>
      <c r="AB873" s="62" t="e">
        <f t="shared" si="380"/>
        <v>#N/A</v>
      </c>
      <c r="AC873" s="62" t="e">
        <f t="shared" si="390"/>
        <v>#N/A</v>
      </c>
      <c r="AD873" s="62" t="e">
        <f t="shared" si="391"/>
        <v>#N/A</v>
      </c>
      <c r="AE873" s="62" t="e">
        <f t="shared" si="392"/>
        <v>#N/A</v>
      </c>
      <c r="AF873" s="62" t="e">
        <f t="shared" si="393"/>
        <v>#N/A</v>
      </c>
      <c r="AG873" s="62">
        <f t="shared" si="394"/>
        <v>0</v>
      </c>
      <c r="AH873" s="62" t="str">
        <f t="shared" si="395"/>
        <v/>
      </c>
      <c r="AI873" s="62">
        <f t="shared" si="396"/>
        <v>0</v>
      </c>
      <c r="AJ873" s="62" t="e">
        <f t="shared" si="397"/>
        <v>#VALUE!</v>
      </c>
      <c r="AK873" s="62" t="e">
        <f t="shared" si="398"/>
        <v>#N/A</v>
      </c>
      <c r="AL873" s="62" t="e">
        <f t="shared" si="399"/>
        <v>#N/A</v>
      </c>
      <c r="AM873" s="62">
        <f t="shared" si="400"/>
        <v>0</v>
      </c>
      <c r="AN873" s="62">
        <f t="shared" si="401"/>
        <v>0</v>
      </c>
      <c r="AO873" s="62"/>
      <c r="AP873" s="62" t="e">
        <f t="shared" si="402"/>
        <v>#N/A</v>
      </c>
      <c r="AQ873" s="62" t="e">
        <f t="shared" si="403"/>
        <v>#VALUE!</v>
      </c>
      <c r="AR873" s="62" t="str">
        <f t="shared" si="404"/>
        <v/>
      </c>
      <c r="AS873" s="62">
        <f t="shared" si="405"/>
        <v>0</v>
      </c>
      <c r="AT873" s="62">
        <f t="shared" si="406"/>
        <v>0</v>
      </c>
      <c r="AU873" s="62">
        <f t="shared" si="407"/>
        <v>0</v>
      </c>
    </row>
    <row r="874" spans="1:47" x14ac:dyDescent="0.2">
      <c r="A874" s="46">
        <f t="shared" si="381"/>
        <v>0</v>
      </c>
      <c r="B874" s="62" t="e">
        <f t="shared" si="382"/>
        <v>#N/A</v>
      </c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2">
        <f t="shared" si="383"/>
        <v>0</v>
      </c>
      <c r="N874" s="60"/>
      <c r="O874" s="60"/>
      <c r="P874" s="60" t="e">
        <f t="shared" si="384"/>
        <v>#N/A</v>
      </c>
      <c r="Q874" s="178"/>
      <c r="R874" s="60"/>
      <c r="S874" s="60"/>
      <c r="T874" s="60"/>
      <c r="U874" s="46" t="e">
        <f t="shared" si="385"/>
        <v>#N/A</v>
      </c>
      <c r="V874" s="62" t="e">
        <f t="shared" si="386"/>
        <v>#N/A</v>
      </c>
      <c r="W874" s="62" t="e">
        <f t="shared" si="408"/>
        <v>#N/A</v>
      </c>
      <c r="X874" s="62" t="e">
        <f t="shared" si="387"/>
        <v>#N/A</v>
      </c>
      <c r="Y874" s="62" t="e">
        <f t="shared" si="388"/>
        <v>#N/A</v>
      </c>
      <c r="Z874" s="62" t="e">
        <f t="array" ref="Z874">_xlfn.IFS(H874=1,2,H874=3,1)</f>
        <v>#N/A</v>
      </c>
      <c r="AA874" s="62" t="e">
        <f t="shared" si="389"/>
        <v>#N/A</v>
      </c>
      <c r="AB874" s="62" t="e">
        <f t="shared" si="380"/>
        <v>#N/A</v>
      </c>
      <c r="AC874" s="62" t="e">
        <f t="shared" si="390"/>
        <v>#N/A</v>
      </c>
      <c r="AD874" s="62" t="e">
        <f t="shared" si="391"/>
        <v>#N/A</v>
      </c>
      <c r="AE874" s="62" t="e">
        <f t="shared" si="392"/>
        <v>#N/A</v>
      </c>
      <c r="AF874" s="62" t="e">
        <f t="shared" si="393"/>
        <v>#N/A</v>
      </c>
      <c r="AG874" s="62">
        <f t="shared" si="394"/>
        <v>0</v>
      </c>
      <c r="AH874" s="62" t="str">
        <f t="shared" si="395"/>
        <v/>
      </c>
      <c r="AI874" s="62">
        <f t="shared" si="396"/>
        <v>0</v>
      </c>
      <c r="AJ874" s="62" t="e">
        <f t="shared" si="397"/>
        <v>#VALUE!</v>
      </c>
      <c r="AK874" s="62" t="e">
        <f t="shared" si="398"/>
        <v>#N/A</v>
      </c>
      <c r="AL874" s="62" t="e">
        <f t="shared" si="399"/>
        <v>#N/A</v>
      </c>
      <c r="AM874" s="62">
        <f t="shared" si="400"/>
        <v>0</v>
      </c>
      <c r="AN874" s="62">
        <f t="shared" si="401"/>
        <v>0</v>
      </c>
      <c r="AO874" s="62"/>
      <c r="AP874" s="62" t="e">
        <f t="shared" si="402"/>
        <v>#N/A</v>
      </c>
      <c r="AQ874" s="62" t="e">
        <f t="shared" si="403"/>
        <v>#VALUE!</v>
      </c>
      <c r="AR874" s="62" t="str">
        <f t="shared" si="404"/>
        <v/>
      </c>
      <c r="AS874" s="62">
        <f t="shared" si="405"/>
        <v>0</v>
      </c>
      <c r="AT874" s="62">
        <f t="shared" si="406"/>
        <v>0</v>
      </c>
      <c r="AU874" s="62">
        <f t="shared" si="407"/>
        <v>0</v>
      </c>
    </row>
    <row r="875" spans="1:47" x14ac:dyDescent="0.2">
      <c r="A875" s="46">
        <f t="shared" si="381"/>
        <v>0</v>
      </c>
      <c r="B875" s="62" t="e">
        <f t="shared" si="382"/>
        <v>#N/A</v>
      </c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2">
        <f t="shared" si="383"/>
        <v>0</v>
      </c>
      <c r="N875" s="60"/>
      <c r="O875" s="60"/>
      <c r="P875" s="60" t="e">
        <f t="shared" si="384"/>
        <v>#N/A</v>
      </c>
      <c r="Q875" s="178"/>
      <c r="R875" s="60"/>
      <c r="S875" s="60"/>
      <c r="T875" s="60"/>
      <c r="U875" s="46" t="e">
        <f t="shared" si="385"/>
        <v>#N/A</v>
      </c>
      <c r="V875" s="62" t="e">
        <f t="shared" si="386"/>
        <v>#N/A</v>
      </c>
      <c r="W875" s="62" t="e">
        <f t="shared" si="408"/>
        <v>#N/A</v>
      </c>
      <c r="X875" s="62" t="e">
        <f t="shared" si="387"/>
        <v>#N/A</v>
      </c>
      <c r="Y875" s="62" t="e">
        <f t="shared" si="388"/>
        <v>#N/A</v>
      </c>
      <c r="Z875" s="62" t="e">
        <f t="array" ref="Z875">_xlfn.IFS(H875=1,2,H875=3,1)</f>
        <v>#N/A</v>
      </c>
      <c r="AA875" s="62" t="e">
        <f t="shared" si="389"/>
        <v>#N/A</v>
      </c>
      <c r="AB875" s="62" t="e">
        <f t="shared" si="380"/>
        <v>#N/A</v>
      </c>
      <c r="AC875" s="62" t="e">
        <f t="shared" si="390"/>
        <v>#N/A</v>
      </c>
      <c r="AD875" s="62" t="e">
        <f t="shared" si="391"/>
        <v>#N/A</v>
      </c>
      <c r="AE875" s="62" t="e">
        <f t="shared" si="392"/>
        <v>#N/A</v>
      </c>
      <c r="AF875" s="62" t="e">
        <f t="shared" si="393"/>
        <v>#N/A</v>
      </c>
      <c r="AG875" s="62">
        <f t="shared" si="394"/>
        <v>0</v>
      </c>
      <c r="AH875" s="62" t="str">
        <f t="shared" si="395"/>
        <v/>
      </c>
      <c r="AI875" s="62">
        <f t="shared" si="396"/>
        <v>0</v>
      </c>
      <c r="AJ875" s="62" t="e">
        <f t="shared" si="397"/>
        <v>#VALUE!</v>
      </c>
      <c r="AK875" s="62" t="e">
        <f t="shared" si="398"/>
        <v>#N/A</v>
      </c>
      <c r="AL875" s="62" t="e">
        <f t="shared" si="399"/>
        <v>#N/A</v>
      </c>
      <c r="AM875" s="62">
        <f t="shared" si="400"/>
        <v>0</v>
      </c>
      <c r="AN875" s="62">
        <f t="shared" si="401"/>
        <v>0</v>
      </c>
      <c r="AO875" s="62"/>
      <c r="AP875" s="62" t="e">
        <f t="shared" si="402"/>
        <v>#N/A</v>
      </c>
      <c r="AQ875" s="62" t="e">
        <f t="shared" si="403"/>
        <v>#VALUE!</v>
      </c>
      <c r="AR875" s="62" t="str">
        <f t="shared" si="404"/>
        <v/>
      </c>
      <c r="AS875" s="62">
        <f t="shared" si="405"/>
        <v>0</v>
      </c>
      <c r="AT875" s="62">
        <f t="shared" si="406"/>
        <v>0</v>
      </c>
      <c r="AU875" s="62">
        <f t="shared" si="407"/>
        <v>0</v>
      </c>
    </row>
    <row r="876" spans="1:47" x14ac:dyDescent="0.2">
      <c r="A876" s="46">
        <f t="shared" si="381"/>
        <v>0</v>
      </c>
      <c r="B876" s="62" t="e">
        <f t="shared" si="382"/>
        <v>#N/A</v>
      </c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2">
        <f t="shared" si="383"/>
        <v>0</v>
      </c>
      <c r="N876" s="60"/>
      <c r="O876" s="60"/>
      <c r="P876" s="60" t="e">
        <f t="shared" si="384"/>
        <v>#N/A</v>
      </c>
      <c r="Q876" s="178"/>
      <c r="R876" s="60"/>
      <c r="S876" s="60"/>
      <c r="T876" s="60"/>
      <c r="U876" s="46" t="e">
        <f t="shared" si="385"/>
        <v>#N/A</v>
      </c>
      <c r="V876" s="62" t="e">
        <f t="shared" si="386"/>
        <v>#N/A</v>
      </c>
      <c r="W876" s="62" t="e">
        <f t="shared" si="408"/>
        <v>#N/A</v>
      </c>
      <c r="X876" s="62" t="e">
        <f t="shared" si="387"/>
        <v>#N/A</v>
      </c>
      <c r="Y876" s="62" t="e">
        <f t="shared" si="388"/>
        <v>#N/A</v>
      </c>
      <c r="Z876" s="62" t="e">
        <f t="array" ref="Z876">_xlfn.IFS(H876=1,2,H876=3,1)</f>
        <v>#N/A</v>
      </c>
      <c r="AA876" s="62" t="e">
        <f t="shared" si="389"/>
        <v>#N/A</v>
      </c>
      <c r="AB876" s="62" t="e">
        <f t="shared" si="380"/>
        <v>#N/A</v>
      </c>
      <c r="AC876" s="62" t="e">
        <f t="shared" si="390"/>
        <v>#N/A</v>
      </c>
      <c r="AD876" s="62" t="e">
        <f t="shared" si="391"/>
        <v>#N/A</v>
      </c>
      <c r="AE876" s="62" t="e">
        <f t="shared" si="392"/>
        <v>#N/A</v>
      </c>
      <c r="AF876" s="62" t="e">
        <f t="shared" si="393"/>
        <v>#N/A</v>
      </c>
      <c r="AG876" s="62">
        <f t="shared" si="394"/>
        <v>0</v>
      </c>
      <c r="AH876" s="62" t="str">
        <f t="shared" si="395"/>
        <v/>
      </c>
      <c r="AI876" s="62">
        <f t="shared" si="396"/>
        <v>0</v>
      </c>
      <c r="AJ876" s="62" t="e">
        <f t="shared" si="397"/>
        <v>#VALUE!</v>
      </c>
      <c r="AK876" s="62" t="e">
        <f t="shared" si="398"/>
        <v>#N/A</v>
      </c>
      <c r="AL876" s="62" t="e">
        <f t="shared" si="399"/>
        <v>#N/A</v>
      </c>
      <c r="AM876" s="62">
        <f t="shared" si="400"/>
        <v>0</v>
      </c>
      <c r="AN876" s="62">
        <f t="shared" si="401"/>
        <v>0</v>
      </c>
      <c r="AO876" s="62"/>
      <c r="AP876" s="62" t="e">
        <f t="shared" si="402"/>
        <v>#N/A</v>
      </c>
      <c r="AQ876" s="62" t="e">
        <f t="shared" si="403"/>
        <v>#VALUE!</v>
      </c>
      <c r="AR876" s="62" t="str">
        <f t="shared" si="404"/>
        <v/>
      </c>
      <c r="AS876" s="62">
        <f t="shared" si="405"/>
        <v>0</v>
      </c>
      <c r="AT876" s="62">
        <f t="shared" si="406"/>
        <v>0</v>
      </c>
      <c r="AU876" s="62">
        <f t="shared" si="407"/>
        <v>0</v>
      </c>
    </row>
    <row r="877" spans="1:47" x14ac:dyDescent="0.2">
      <c r="A877" s="46">
        <f t="shared" si="381"/>
        <v>0</v>
      </c>
      <c r="B877" s="62" t="e">
        <f t="shared" si="382"/>
        <v>#N/A</v>
      </c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2">
        <f t="shared" si="383"/>
        <v>0</v>
      </c>
      <c r="N877" s="60"/>
      <c r="O877" s="60"/>
      <c r="P877" s="60" t="e">
        <f t="shared" si="384"/>
        <v>#N/A</v>
      </c>
      <c r="Q877" s="178"/>
      <c r="R877" s="60"/>
      <c r="S877" s="60"/>
      <c r="T877" s="60"/>
      <c r="U877" s="46" t="e">
        <f t="shared" si="385"/>
        <v>#N/A</v>
      </c>
      <c r="V877" s="62" t="e">
        <f t="shared" si="386"/>
        <v>#N/A</v>
      </c>
      <c r="W877" s="62" t="e">
        <f t="shared" si="408"/>
        <v>#N/A</v>
      </c>
      <c r="X877" s="62" t="e">
        <f t="shared" si="387"/>
        <v>#N/A</v>
      </c>
      <c r="Y877" s="62" t="e">
        <f t="shared" si="388"/>
        <v>#N/A</v>
      </c>
      <c r="Z877" s="62" t="e">
        <f t="array" ref="Z877">_xlfn.IFS(H877=1,2,H877=3,1)</f>
        <v>#N/A</v>
      </c>
      <c r="AA877" s="62" t="e">
        <f t="shared" si="389"/>
        <v>#N/A</v>
      </c>
      <c r="AB877" s="62" t="e">
        <f t="shared" si="380"/>
        <v>#N/A</v>
      </c>
      <c r="AC877" s="62" t="e">
        <f t="shared" si="390"/>
        <v>#N/A</v>
      </c>
      <c r="AD877" s="62" t="e">
        <f t="shared" si="391"/>
        <v>#N/A</v>
      </c>
      <c r="AE877" s="62" t="e">
        <f t="shared" si="392"/>
        <v>#N/A</v>
      </c>
      <c r="AF877" s="62" t="e">
        <f t="shared" si="393"/>
        <v>#N/A</v>
      </c>
      <c r="AG877" s="62">
        <f t="shared" si="394"/>
        <v>0</v>
      </c>
      <c r="AH877" s="62" t="str">
        <f t="shared" si="395"/>
        <v/>
      </c>
      <c r="AI877" s="62">
        <f t="shared" si="396"/>
        <v>0</v>
      </c>
      <c r="AJ877" s="62" t="e">
        <f t="shared" si="397"/>
        <v>#VALUE!</v>
      </c>
      <c r="AK877" s="62" t="e">
        <f t="shared" si="398"/>
        <v>#N/A</v>
      </c>
      <c r="AL877" s="62" t="e">
        <f t="shared" si="399"/>
        <v>#N/A</v>
      </c>
      <c r="AM877" s="62">
        <f t="shared" si="400"/>
        <v>0</v>
      </c>
      <c r="AN877" s="62">
        <f t="shared" si="401"/>
        <v>0</v>
      </c>
      <c r="AO877" s="62"/>
      <c r="AP877" s="62" t="e">
        <f t="shared" si="402"/>
        <v>#N/A</v>
      </c>
      <c r="AQ877" s="62" t="e">
        <f t="shared" si="403"/>
        <v>#VALUE!</v>
      </c>
      <c r="AR877" s="62" t="str">
        <f t="shared" si="404"/>
        <v/>
      </c>
      <c r="AS877" s="62">
        <f t="shared" si="405"/>
        <v>0</v>
      </c>
      <c r="AT877" s="62">
        <f t="shared" si="406"/>
        <v>0</v>
      </c>
      <c r="AU877" s="62">
        <f t="shared" si="407"/>
        <v>0</v>
      </c>
    </row>
    <row r="878" spans="1:47" x14ac:dyDescent="0.2">
      <c r="A878" s="46">
        <f t="shared" si="381"/>
        <v>0</v>
      </c>
      <c r="B878" s="62" t="e">
        <f t="shared" si="382"/>
        <v>#N/A</v>
      </c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2">
        <f t="shared" si="383"/>
        <v>0</v>
      </c>
      <c r="N878" s="60"/>
      <c r="O878" s="60"/>
      <c r="P878" s="60" t="e">
        <f t="shared" si="384"/>
        <v>#N/A</v>
      </c>
      <c r="Q878" s="178"/>
      <c r="R878" s="60"/>
      <c r="S878" s="60"/>
      <c r="T878" s="60"/>
      <c r="U878" s="46" t="e">
        <f t="shared" si="385"/>
        <v>#N/A</v>
      </c>
      <c r="V878" s="62" t="e">
        <f t="shared" si="386"/>
        <v>#N/A</v>
      </c>
      <c r="W878" s="62" t="e">
        <f t="shared" si="408"/>
        <v>#N/A</v>
      </c>
      <c r="X878" s="62" t="e">
        <f t="shared" si="387"/>
        <v>#N/A</v>
      </c>
      <c r="Y878" s="62" t="e">
        <f t="shared" si="388"/>
        <v>#N/A</v>
      </c>
      <c r="Z878" s="62" t="e">
        <f t="array" ref="Z878">_xlfn.IFS(H878=1,2,H878=3,1)</f>
        <v>#N/A</v>
      </c>
      <c r="AA878" s="62" t="e">
        <f t="shared" si="389"/>
        <v>#N/A</v>
      </c>
      <c r="AB878" s="62" t="e">
        <f t="shared" si="380"/>
        <v>#N/A</v>
      </c>
      <c r="AC878" s="62" t="e">
        <f t="shared" si="390"/>
        <v>#N/A</v>
      </c>
      <c r="AD878" s="62" t="e">
        <f t="shared" si="391"/>
        <v>#N/A</v>
      </c>
      <c r="AE878" s="62" t="e">
        <f t="shared" si="392"/>
        <v>#N/A</v>
      </c>
      <c r="AF878" s="62" t="e">
        <f t="shared" si="393"/>
        <v>#N/A</v>
      </c>
      <c r="AG878" s="62">
        <f t="shared" si="394"/>
        <v>0</v>
      </c>
      <c r="AH878" s="62" t="str">
        <f t="shared" si="395"/>
        <v/>
      </c>
      <c r="AI878" s="62">
        <f t="shared" si="396"/>
        <v>0</v>
      </c>
      <c r="AJ878" s="62" t="e">
        <f t="shared" si="397"/>
        <v>#VALUE!</v>
      </c>
      <c r="AK878" s="62" t="e">
        <f t="shared" si="398"/>
        <v>#N/A</v>
      </c>
      <c r="AL878" s="62" t="e">
        <f t="shared" si="399"/>
        <v>#N/A</v>
      </c>
      <c r="AM878" s="62">
        <f t="shared" si="400"/>
        <v>0</v>
      </c>
      <c r="AN878" s="62">
        <f t="shared" si="401"/>
        <v>0</v>
      </c>
      <c r="AO878" s="62"/>
      <c r="AP878" s="62" t="e">
        <f t="shared" si="402"/>
        <v>#N/A</v>
      </c>
      <c r="AQ878" s="62" t="e">
        <f t="shared" si="403"/>
        <v>#VALUE!</v>
      </c>
      <c r="AR878" s="62" t="str">
        <f t="shared" si="404"/>
        <v/>
      </c>
      <c r="AS878" s="62">
        <f t="shared" si="405"/>
        <v>0</v>
      </c>
      <c r="AT878" s="62">
        <f t="shared" si="406"/>
        <v>0</v>
      </c>
      <c r="AU878" s="62">
        <f t="shared" si="407"/>
        <v>0</v>
      </c>
    </row>
    <row r="879" spans="1:47" x14ac:dyDescent="0.2">
      <c r="A879" s="46">
        <f t="shared" si="381"/>
        <v>0</v>
      </c>
      <c r="B879" s="62" t="e">
        <f t="shared" si="382"/>
        <v>#N/A</v>
      </c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2">
        <f t="shared" si="383"/>
        <v>0</v>
      </c>
      <c r="N879" s="60"/>
      <c r="O879" s="60"/>
      <c r="P879" s="60" t="e">
        <f t="shared" si="384"/>
        <v>#N/A</v>
      </c>
      <c r="Q879" s="178"/>
      <c r="R879" s="60"/>
      <c r="S879" s="60"/>
      <c r="T879" s="60"/>
      <c r="U879" s="46" t="e">
        <f t="shared" si="385"/>
        <v>#N/A</v>
      </c>
      <c r="V879" s="62" t="e">
        <f t="shared" si="386"/>
        <v>#N/A</v>
      </c>
      <c r="W879" s="62" t="e">
        <f t="shared" si="408"/>
        <v>#N/A</v>
      </c>
      <c r="X879" s="62" t="e">
        <f t="shared" si="387"/>
        <v>#N/A</v>
      </c>
      <c r="Y879" s="62" t="e">
        <f t="shared" si="388"/>
        <v>#N/A</v>
      </c>
      <c r="Z879" s="62" t="e">
        <f t="array" ref="Z879">_xlfn.IFS(H879=1,2,H879=3,1)</f>
        <v>#N/A</v>
      </c>
      <c r="AA879" s="62" t="e">
        <f t="shared" si="389"/>
        <v>#N/A</v>
      </c>
      <c r="AB879" s="62" t="e">
        <f t="shared" si="380"/>
        <v>#N/A</v>
      </c>
      <c r="AC879" s="62" t="e">
        <f t="shared" si="390"/>
        <v>#N/A</v>
      </c>
      <c r="AD879" s="62" t="e">
        <f t="shared" si="391"/>
        <v>#N/A</v>
      </c>
      <c r="AE879" s="62" t="e">
        <f t="shared" si="392"/>
        <v>#N/A</v>
      </c>
      <c r="AF879" s="62" t="e">
        <f t="shared" si="393"/>
        <v>#N/A</v>
      </c>
      <c r="AG879" s="62">
        <f t="shared" si="394"/>
        <v>0</v>
      </c>
      <c r="AH879" s="62" t="str">
        <f t="shared" si="395"/>
        <v/>
      </c>
      <c r="AI879" s="62">
        <f t="shared" si="396"/>
        <v>0</v>
      </c>
      <c r="AJ879" s="62" t="e">
        <f t="shared" si="397"/>
        <v>#VALUE!</v>
      </c>
      <c r="AK879" s="62" t="e">
        <f t="shared" si="398"/>
        <v>#N/A</v>
      </c>
      <c r="AL879" s="62" t="e">
        <f t="shared" si="399"/>
        <v>#N/A</v>
      </c>
      <c r="AM879" s="62">
        <f t="shared" si="400"/>
        <v>0</v>
      </c>
      <c r="AN879" s="62">
        <f t="shared" si="401"/>
        <v>0</v>
      </c>
      <c r="AO879" s="62"/>
      <c r="AP879" s="62" t="e">
        <f t="shared" si="402"/>
        <v>#N/A</v>
      </c>
      <c r="AQ879" s="62" t="e">
        <f t="shared" si="403"/>
        <v>#VALUE!</v>
      </c>
      <c r="AR879" s="62" t="str">
        <f t="shared" si="404"/>
        <v/>
      </c>
      <c r="AS879" s="62">
        <f t="shared" si="405"/>
        <v>0</v>
      </c>
      <c r="AT879" s="62">
        <f t="shared" si="406"/>
        <v>0</v>
      </c>
      <c r="AU879" s="62">
        <f t="shared" si="407"/>
        <v>0</v>
      </c>
    </row>
    <row r="880" spans="1:47" x14ac:dyDescent="0.2">
      <c r="A880" s="46">
        <f t="shared" si="381"/>
        <v>0</v>
      </c>
      <c r="B880" s="62" t="e">
        <f t="shared" si="382"/>
        <v>#N/A</v>
      </c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2">
        <f t="shared" si="383"/>
        <v>0</v>
      </c>
      <c r="N880" s="60"/>
      <c r="O880" s="60"/>
      <c r="P880" s="60" t="e">
        <f t="shared" si="384"/>
        <v>#N/A</v>
      </c>
      <c r="Q880" s="178"/>
      <c r="R880" s="60"/>
      <c r="S880" s="60"/>
      <c r="T880" s="60"/>
      <c r="U880" s="46" t="e">
        <f t="shared" si="385"/>
        <v>#N/A</v>
      </c>
      <c r="V880" s="62" t="e">
        <f t="shared" si="386"/>
        <v>#N/A</v>
      </c>
      <c r="W880" s="62" t="e">
        <f t="shared" si="408"/>
        <v>#N/A</v>
      </c>
      <c r="X880" s="62" t="e">
        <f t="shared" si="387"/>
        <v>#N/A</v>
      </c>
      <c r="Y880" s="62" t="e">
        <f t="shared" si="388"/>
        <v>#N/A</v>
      </c>
      <c r="Z880" s="62" t="e">
        <f t="array" ref="Z880">_xlfn.IFS(H880=1,2,H880=3,1)</f>
        <v>#N/A</v>
      </c>
      <c r="AA880" s="62" t="e">
        <f t="shared" si="389"/>
        <v>#N/A</v>
      </c>
      <c r="AB880" s="62" t="e">
        <f t="shared" si="380"/>
        <v>#N/A</v>
      </c>
      <c r="AC880" s="62" t="e">
        <f t="shared" si="390"/>
        <v>#N/A</v>
      </c>
      <c r="AD880" s="62" t="e">
        <f t="shared" si="391"/>
        <v>#N/A</v>
      </c>
      <c r="AE880" s="62" t="e">
        <f t="shared" si="392"/>
        <v>#N/A</v>
      </c>
      <c r="AF880" s="62" t="e">
        <f t="shared" si="393"/>
        <v>#N/A</v>
      </c>
      <c r="AG880" s="62">
        <f t="shared" si="394"/>
        <v>0</v>
      </c>
      <c r="AH880" s="62" t="str">
        <f t="shared" si="395"/>
        <v/>
      </c>
      <c r="AI880" s="62">
        <f t="shared" si="396"/>
        <v>0</v>
      </c>
      <c r="AJ880" s="62" t="e">
        <f t="shared" si="397"/>
        <v>#VALUE!</v>
      </c>
      <c r="AK880" s="62" t="e">
        <f t="shared" si="398"/>
        <v>#N/A</v>
      </c>
      <c r="AL880" s="62" t="e">
        <f t="shared" si="399"/>
        <v>#N/A</v>
      </c>
      <c r="AM880" s="62">
        <f t="shared" si="400"/>
        <v>0</v>
      </c>
      <c r="AN880" s="62">
        <f t="shared" si="401"/>
        <v>0</v>
      </c>
      <c r="AO880" s="62"/>
      <c r="AP880" s="62" t="e">
        <f t="shared" si="402"/>
        <v>#N/A</v>
      </c>
      <c r="AQ880" s="62" t="e">
        <f t="shared" si="403"/>
        <v>#VALUE!</v>
      </c>
      <c r="AR880" s="62" t="str">
        <f t="shared" si="404"/>
        <v/>
      </c>
      <c r="AS880" s="62">
        <f t="shared" si="405"/>
        <v>0</v>
      </c>
      <c r="AT880" s="62">
        <f t="shared" si="406"/>
        <v>0</v>
      </c>
      <c r="AU880" s="62">
        <f t="shared" si="407"/>
        <v>0</v>
      </c>
    </row>
    <row r="881" spans="1:47" x14ac:dyDescent="0.2">
      <c r="A881" s="46">
        <f t="shared" si="381"/>
        <v>0</v>
      </c>
      <c r="B881" s="62" t="e">
        <f t="shared" si="382"/>
        <v>#N/A</v>
      </c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2">
        <f t="shared" si="383"/>
        <v>0</v>
      </c>
      <c r="N881" s="60"/>
      <c r="O881" s="60"/>
      <c r="P881" s="60" t="e">
        <f t="shared" si="384"/>
        <v>#N/A</v>
      </c>
      <c r="Q881" s="178"/>
      <c r="R881" s="60"/>
      <c r="S881" s="60"/>
      <c r="T881" s="60"/>
      <c r="U881" s="46" t="e">
        <f t="shared" si="385"/>
        <v>#N/A</v>
      </c>
      <c r="V881" s="62" t="e">
        <f t="shared" si="386"/>
        <v>#N/A</v>
      </c>
      <c r="W881" s="62" t="e">
        <f t="shared" si="408"/>
        <v>#N/A</v>
      </c>
      <c r="X881" s="62" t="e">
        <f t="shared" si="387"/>
        <v>#N/A</v>
      </c>
      <c r="Y881" s="62" t="e">
        <f t="shared" si="388"/>
        <v>#N/A</v>
      </c>
      <c r="Z881" s="62" t="e">
        <f t="array" ref="Z881">_xlfn.IFS(H881=1,2,H881=3,1)</f>
        <v>#N/A</v>
      </c>
      <c r="AA881" s="62" t="e">
        <f t="shared" si="389"/>
        <v>#N/A</v>
      </c>
      <c r="AB881" s="62" t="e">
        <f t="shared" si="380"/>
        <v>#N/A</v>
      </c>
      <c r="AC881" s="62" t="e">
        <f t="shared" si="390"/>
        <v>#N/A</v>
      </c>
      <c r="AD881" s="62" t="e">
        <f t="shared" si="391"/>
        <v>#N/A</v>
      </c>
      <c r="AE881" s="62" t="e">
        <f t="shared" si="392"/>
        <v>#N/A</v>
      </c>
      <c r="AF881" s="62" t="e">
        <f t="shared" si="393"/>
        <v>#N/A</v>
      </c>
      <c r="AG881" s="62">
        <f t="shared" si="394"/>
        <v>0</v>
      </c>
      <c r="AH881" s="62" t="str">
        <f t="shared" si="395"/>
        <v/>
      </c>
      <c r="AI881" s="62">
        <f t="shared" si="396"/>
        <v>0</v>
      </c>
      <c r="AJ881" s="62" t="e">
        <f t="shared" si="397"/>
        <v>#VALUE!</v>
      </c>
      <c r="AK881" s="62" t="e">
        <f t="shared" si="398"/>
        <v>#N/A</v>
      </c>
      <c r="AL881" s="62" t="e">
        <f t="shared" si="399"/>
        <v>#N/A</v>
      </c>
      <c r="AM881" s="62">
        <f t="shared" si="400"/>
        <v>0</v>
      </c>
      <c r="AN881" s="62">
        <f t="shared" si="401"/>
        <v>0</v>
      </c>
      <c r="AO881" s="62"/>
      <c r="AP881" s="62" t="e">
        <f t="shared" si="402"/>
        <v>#N/A</v>
      </c>
      <c r="AQ881" s="62" t="e">
        <f t="shared" si="403"/>
        <v>#VALUE!</v>
      </c>
      <c r="AR881" s="62" t="str">
        <f t="shared" si="404"/>
        <v/>
      </c>
      <c r="AS881" s="62">
        <f t="shared" si="405"/>
        <v>0</v>
      </c>
      <c r="AT881" s="62">
        <f t="shared" si="406"/>
        <v>0</v>
      </c>
      <c r="AU881" s="62">
        <f t="shared" si="407"/>
        <v>0</v>
      </c>
    </row>
    <row r="882" spans="1:47" x14ac:dyDescent="0.2">
      <c r="A882" s="46">
        <f t="shared" si="381"/>
        <v>0</v>
      </c>
      <c r="B882" s="62" t="e">
        <f t="shared" si="382"/>
        <v>#N/A</v>
      </c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2">
        <f t="shared" si="383"/>
        <v>0</v>
      </c>
      <c r="N882" s="60"/>
      <c r="O882" s="60"/>
      <c r="P882" s="60" t="e">
        <f t="shared" si="384"/>
        <v>#N/A</v>
      </c>
      <c r="Q882" s="178"/>
      <c r="R882" s="60"/>
      <c r="S882" s="60"/>
      <c r="T882" s="60"/>
      <c r="U882" s="46" t="e">
        <f t="shared" si="385"/>
        <v>#N/A</v>
      </c>
      <c r="V882" s="62" t="e">
        <f t="shared" si="386"/>
        <v>#N/A</v>
      </c>
      <c r="W882" s="62" t="e">
        <f t="shared" si="408"/>
        <v>#N/A</v>
      </c>
      <c r="X882" s="62" t="e">
        <f t="shared" si="387"/>
        <v>#N/A</v>
      </c>
      <c r="Y882" s="62" t="e">
        <f t="shared" si="388"/>
        <v>#N/A</v>
      </c>
      <c r="Z882" s="62" t="e">
        <f t="array" ref="Z882">_xlfn.IFS(H882=1,2,H882=3,1)</f>
        <v>#N/A</v>
      </c>
      <c r="AA882" s="62" t="e">
        <f t="shared" si="389"/>
        <v>#N/A</v>
      </c>
      <c r="AB882" s="62" t="e">
        <f t="shared" si="380"/>
        <v>#N/A</v>
      </c>
      <c r="AC882" s="62" t="e">
        <f t="shared" si="390"/>
        <v>#N/A</v>
      </c>
      <c r="AD882" s="62" t="e">
        <f t="shared" si="391"/>
        <v>#N/A</v>
      </c>
      <c r="AE882" s="62" t="e">
        <f t="shared" si="392"/>
        <v>#N/A</v>
      </c>
      <c r="AF882" s="62" t="e">
        <f t="shared" si="393"/>
        <v>#N/A</v>
      </c>
      <c r="AG882" s="62">
        <f t="shared" si="394"/>
        <v>0</v>
      </c>
      <c r="AH882" s="62" t="str">
        <f t="shared" si="395"/>
        <v/>
      </c>
      <c r="AI882" s="62">
        <f t="shared" si="396"/>
        <v>0</v>
      </c>
      <c r="AJ882" s="62" t="e">
        <f t="shared" si="397"/>
        <v>#VALUE!</v>
      </c>
      <c r="AK882" s="62" t="e">
        <f t="shared" si="398"/>
        <v>#N/A</v>
      </c>
      <c r="AL882" s="62" t="e">
        <f t="shared" si="399"/>
        <v>#N/A</v>
      </c>
      <c r="AM882" s="62">
        <f t="shared" si="400"/>
        <v>0</v>
      </c>
      <c r="AN882" s="62">
        <f t="shared" si="401"/>
        <v>0</v>
      </c>
      <c r="AO882" s="62"/>
      <c r="AP882" s="62" t="e">
        <f t="shared" si="402"/>
        <v>#N/A</v>
      </c>
      <c r="AQ882" s="62" t="e">
        <f t="shared" si="403"/>
        <v>#VALUE!</v>
      </c>
      <c r="AR882" s="62" t="str">
        <f t="shared" si="404"/>
        <v/>
      </c>
      <c r="AS882" s="62">
        <f t="shared" si="405"/>
        <v>0</v>
      </c>
      <c r="AT882" s="62">
        <f t="shared" si="406"/>
        <v>0</v>
      </c>
      <c r="AU882" s="62">
        <f t="shared" si="407"/>
        <v>0</v>
      </c>
    </row>
    <row r="883" spans="1:47" x14ac:dyDescent="0.2">
      <c r="A883" s="46">
        <f t="shared" si="381"/>
        <v>0</v>
      </c>
      <c r="B883" s="62" t="e">
        <f t="shared" si="382"/>
        <v>#N/A</v>
      </c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2">
        <f t="shared" si="383"/>
        <v>0</v>
      </c>
      <c r="N883" s="60"/>
      <c r="O883" s="60"/>
      <c r="P883" s="60" t="e">
        <f t="shared" si="384"/>
        <v>#N/A</v>
      </c>
      <c r="Q883" s="178"/>
      <c r="R883" s="60"/>
      <c r="S883" s="60"/>
      <c r="T883" s="60"/>
      <c r="U883" s="46" t="e">
        <f t="shared" si="385"/>
        <v>#N/A</v>
      </c>
      <c r="V883" s="62" t="e">
        <f t="shared" si="386"/>
        <v>#N/A</v>
      </c>
      <c r="W883" s="62" t="e">
        <f t="shared" si="408"/>
        <v>#N/A</v>
      </c>
      <c r="X883" s="62" t="e">
        <f t="shared" si="387"/>
        <v>#N/A</v>
      </c>
      <c r="Y883" s="62" t="e">
        <f t="shared" si="388"/>
        <v>#N/A</v>
      </c>
      <c r="Z883" s="62" t="e">
        <f t="array" ref="Z883">_xlfn.IFS(H883=1,2,H883=3,1)</f>
        <v>#N/A</v>
      </c>
      <c r="AA883" s="62" t="e">
        <f t="shared" si="389"/>
        <v>#N/A</v>
      </c>
      <c r="AB883" s="62" t="e">
        <f t="shared" si="380"/>
        <v>#N/A</v>
      </c>
      <c r="AC883" s="62" t="e">
        <f t="shared" si="390"/>
        <v>#N/A</v>
      </c>
      <c r="AD883" s="62" t="e">
        <f t="shared" si="391"/>
        <v>#N/A</v>
      </c>
      <c r="AE883" s="62" t="e">
        <f t="shared" si="392"/>
        <v>#N/A</v>
      </c>
      <c r="AF883" s="62" t="e">
        <f t="shared" si="393"/>
        <v>#N/A</v>
      </c>
      <c r="AG883" s="62">
        <f t="shared" si="394"/>
        <v>0</v>
      </c>
      <c r="AH883" s="62" t="str">
        <f t="shared" si="395"/>
        <v/>
      </c>
      <c r="AI883" s="62">
        <f t="shared" si="396"/>
        <v>0</v>
      </c>
      <c r="AJ883" s="62" t="e">
        <f t="shared" si="397"/>
        <v>#VALUE!</v>
      </c>
      <c r="AK883" s="62" t="e">
        <f t="shared" si="398"/>
        <v>#N/A</v>
      </c>
      <c r="AL883" s="62" t="e">
        <f t="shared" si="399"/>
        <v>#N/A</v>
      </c>
      <c r="AM883" s="62">
        <f t="shared" si="400"/>
        <v>0</v>
      </c>
      <c r="AN883" s="62">
        <f t="shared" si="401"/>
        <v>0</v>
      </c>
      <c r="AO883" s="62"/>
      <c r="AP883" s="62" t="e">
        <f t="shared" si="402"/>
        <v>#N/A</v>
      </c>
      <c r="AQ883" s="62" t="e">
        <f t="shared" si="403"/>
        <v>#VALUE!</v>
      </c>
      <c r="AR883" s="62" t="str">
        <f t="shared" si="404"/>
        <v/>
      </c>
      <c r="AS883" s="62">
        <f t="shared" si="405"/>
        <v>0</v>
      </c>
      <c r="AT883" s="62">
        <f t="shared" si="406"/>
        <v>0</v>
      </c>
      <c r="AU883" s="62">
        <f t="shared" si="407"/>
        <v>0</v>
      </c>
    </row>
    <row r="884" spans="1:47" x14ac:dyDescent="0.2">
      <c r="A884" s="46">
        <f t="shared" si="381"/>
        <v>0</v>
      </c>
      <c r="B884" s="62" t="e">
        <f t="shared" si="382"/>
        <v>#N/A</v>
      </c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2">
        <f t="shared" si="383"/>
        <v>0</v>
      </c>
      <c r="N884" s="60"/>
      <c r="O884" s="60"/>
      <c r="P884" s="60" t="e">
        <f t="shared" si="384"/>
        <v>#N/A</v>
      </c>
      <c r="Q884" s="178"/>
      <c r="R884" s="60"/>
      <c r="S884" s="60"/>
      <c r="T884" s="60"/>
      <c r="U884" s="46" t="e">
        <f t="shared" si="385"/>
        <v>#N/A</v>
      </c>
      <c r="V884" s="62" t="e">
        <f t="shared" si="386"/>
        <v>#N/A</v>
      </c>
      <c r="W884" s="62" t="e">
        <f t="shared" si="408"/>
        <v>#N/A</v>
      </c>
      <c r="X884" s="62" t="e">
        <f t="shared" si="387"/>
        <v>#N/A</v>
      </c>
      <c r="Y884" s="62" t="e">
        <f t="shared" si="388"/>
        <v>#N/A</v>
      </c>
      <c r="Z884" s="62" t="e">
        <f t="array" ref="Z884">_xlfn.IFS(H884=1,2,H884=3,1)</f>
        <v>#N/A</v>
      </c>
      <c r="AA884" s="62" t="e">
        <f t="shared" si="389"/>
        <v>#N/A</v>
      </c>
      <c r="AB884" s="62" t="e">
        <f t="shared" si="380"/>
        <v>#N/A</v>
      </c>
      <c r="AC884" s="62" t="e">
        <f t="shared" si="390"/>
        <v>#N/A</v>
      </c>
      <c r="AD884" s="62" t="e">
        <f t="shared" si="391"/>
        <v>#N/A</v>
      </c>
      <c r="AE884" s="62" t="e">
        <f t="shared" si="392"/>
        <v>#N/A</v>
      </c>
      <c r="AF884" s="62" t="e">
        <f t="shared" si="393"/>
        <v>#N/A</v>
      </c>
      <c r="AG884" s="62">
        <f t="shared" si="394"/>
        <v>0</v>
      </c>
      <c r="AH884" s="62" t="str">
        <f t="shared" si="395"/>
        <v/>
      </c>
      <c r="AI884" s="62">
        <f t="shared" si="396"/>
        <v>0</v>
      </c>
      <c r="AJ884" s="62" t="e">
        <f t="shared" si="397"/>
        <v>#VALUE!</v>
      </c>
      <c r="AK884" s="62" t="e">
        <f t="shared" si="398"/>
        <v>#N/A</v>
      </c>
      <c r="AL884" s="62" t="e">
        <f t="shared" si="399"/>
        <v>#N/A</v>
      </c>
      <c r="AM884" s="62">
        <f t="shared" si="400"/>
        <v>0</v>
      </c>
      <c r="AN884" s="62">
        <f t="shared" si="401"/>
        <v>0</v>
      </c>
      <c r="AO884" s="62"/>
      <c r="AP884" s="62" t="e">
        <f t="shared" si="402"/>
        <v>#N/A</v>
      </c>
      <c r="AQ884" s="62" t="e">
        <f t="shared" si="403"/>
        <v>#VALUE!</v>
      </c>
      <c r="AR884" s="62" t="str">
        <f t="shared" si="404"/>
        <v/>
      </c>
      <c r="AS884" s="62">
        <f t="shared" si="405"/>
        <v>0</v>
      </c>
      <c r="AT884" s="62">
        <f t="shared" si="406"/>
        <v>0</v>
      </c>
      <c r="AU884" s="62">
        <f t="shared" si="407"/>
        <v>0</v>
      </c>
    </row>
    <row r="885" spans="1:47" x14ac:dyDescent="0.2">
      <c r="A885" s="46">
        <f t="shared" si="381"/>
        <v>0</v>
      </c>
      <c r="B885" s="62" t="e">
        <f t="shared" si="382"/>
        <v>#N/A</v>
      </c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2">
        <f t="shared" si="383"/>
        <v>0</v>
      </c>
      <c r="N885" s="60"/>
      <c r="O885" s="60"/>
      <c r="P885" s="60" t="e">
        <f t="shared" si="384"/>
        <v>#N/A</v>
      </c>
      <c r="Q885" s="178"/>
      <c r="R885" s="60"/>
      <c r="S885" s="60"/>
      <c r="T885" s="60"/>
      <c r="U885" s="46" t="e">
        <f t="shared" si="385"/>
        <v>#N/A</v>
      </c>
      <c r="V885" s="62" t="e">
        <f t="shared" si="386"/>
        <v>#N/A</v>
      </c>
      <c r="W885" s="62" t="e">
        <f t="shared" si="408"/>
        <v>#N/A</v>
      </c>
      <c r="X885" s="62" t="e">
        <f t="shared" si="387"/>
        <v>#N/A</v>
      </c>
      <c r="Y885" s="62" t="e">
        <f t="shared" si="388"/>
        <v>#N/A</v>
      </c>
      <c r="Z885" s="62" t="e">
        <f t="array" ref="Z885">_xlfn.IFS(H885=1,2,H885=3,1)</f>
        <v>#N/A</v>
      </c>
      <c r="AA885" s="62" t="e">
        <f t="shared" si="389"/>
        <v>#N/A</v>
      </c>
      <c r="AB885" s="62" t="e">
        <f t="shared" si="380"/>
        <v>#N/A</v>
      </c>
      <c r="AC885" s="62" t="e">
        <f t="shared" si="390"/>
        <v>#N/A</v>
      </c>
      <c r="AD885" s="62" t="e">
        <f t="shared" si="391"/>
        <v>#N/A</v>
      </c>
      <c r="AE885" s="62" t="e">
        <f t="shared" si="392"/>
        <v>#N/A</v>
      </c>
      <c r="AF885" s="62" t="e">
        <f t="shared" si="393"/>
        <v>#N/A</v>
      </c>
      <c r="AG885" s="62">
        <f t="shared" si="394"/>
        <v>0</v>
      </c>
      <c r="AH885" s="62" t="str">
        <f t="shared" si="395"/>
        <v/>
      </c>
      <c r="AI885" s="62">
        <f t="shared" si="396"/>
        <v>0</v>
      </c>
      <c r="AJ885" s="62" t="e">
        <f t="shared" si="397"/>
        <v>#VALUE!</v>
      </c>
      <c r="AK885" s="62" t="e">
        <f t="shared" si="398"/>
        <v>#N/A</v>
      </c>
      <c r="AL885" s="62" t="e">
        <f t="shared" si="399"/>
        <v>#N/A</v>
      </c>
      <c r="AM885" s="62">
        <f t="shared" si="400"/>
        <v>0</v>
      </c>
      <c r="AN885" s="62">
        <f t="shared" si="401"/>
        <v>0</v>
      </c>
      <c r="AO885" s="62"/>
      <c r="AP885" s="62" t="e">
        <f t="shared" si="402"/>
        <v>#N/A</v>
      </c>
      <c r="AQ885" s="62" t="e">
        <f t="shared" si="403"/>
        <v>#VALUE!</v>
      </c>
      <c r="AR885" s="62" t="str">
        <f t="shared" si="404"/>
        <v/>
      </c>
      <c r="AS885" s="62">
        <f t="shared" si="405"/>
        <v>0</v>
      </c>
      <c r="AT885" s="62">
        <f t="shared" si="406"/>
        <v>0</v>
      </c>
      <c r="AU885" s="62">
        <f t="shared" si="407"/>
        <v>0</v>
      </c>
    </row>
    <row r="886" spans="1:47" x14ac:dyDescent="0.2">
      <c r="A886" s="46">
        <f t="shared" si="381"/>
        <v>0</v>
      </c>
      <c r="B886" s="62" t="e">
        <f t="shared" si="382"/>
        <v>#N/A</v>
      </c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2">
        <f t="shared" si="383"/>
        <v>0</v>
      </c>
      <c r="N886" s="60"/>
      <c r="O886" s="60"/>
      <c r="P886" s="60" t="e">
        <f t="shared" si="384"/>
        <v>#N/A</v>
      </c>
      <c r="Q886" s="178"/>
      <c r="R886" s="60"/>
      <c r="S886" s="60"/>
      <c r="T886" s="60"/>
      <c r="U886" s="46" t="e">
        <f t="shared" si="385"/>
        <v>#N/A</v>
      </c>
      <c r="V886" s="62" t="e">
        <f t="shared" si="386"/>
        <v>#N/A</v>
      </c>
      <c r="W886" s="62" t="e">
        <f t="shared" si="408"/>
        <v>#N/A</v>
      </c>
      <c r="X886" s="62" t="e">
        <f t="shared" si="387"/>
        <v>#N/A</v>
      </c>
      <c r="Y886" s="62" t="e">
        <f t="shared" si="388"/>
        <v>#N/A</v>
      </c>
      <c r="Z886" s="62" t="e">
        <f t="array" ref="Z886">_xlfn.IFS(H886=1,2,H886=3,1)</f>
        <v>#N/A</v>
      </c>
      <c r="AA886" s="62" t="e">
        <f t="shared" si="389"/>
        <v>#N/A</v>
      </c>
      <c r="AB886" s="62" t="e">
        <f t="shared" si="380"/>
        <v>#N/A</v>
      </c>
      <c r="AC886" s="62" t="e">
        <f t="shared" si="390"/>
        <v>#N/A</v>
      </c>
      <c r="AD886" s="62" t="e">
        <f t="shared" si="391"/>
        <v>#N/A</v>
      </c>
      <c r="AE886" s="62" t="e">
        <f t="shared" si="392"/>
        <v>#N/A</v>
      </c>
      <c r="AF886" s="62" t="e">
        <f t="shared" si="393"/>
        <v>#N/A</v>
      </c>
      <c r="AG886" s="62">
        <f t="shared" si="394"/>
        <v>0</v>
      </c>
      <c r="AH886" s="62" t="str">
        <f t="shared" si="395"/>
        <v/>
      </c>
      <c r="AI886" s="62">
        <f t="shared" si="396"/>
        <v>0</v>
      </c>
      <c r="AJ886" s="62" t="e">
        <f t="shared" si="397"/>
        <v>#VALUE!</v>
      </c>
      <c r="AK886" s="62" t="e">
        <f t="shared" si="398"/>
        <v>#N/A</v>
      </c>
      <c r="AL886" s="62" t="e">
        <f t="shared" si="399"/>
        <v>#N/A</v>
      </c>
      <c r="AM886" s="62">
        <f t="shared" si="400"/>
        <v>0</v>
      </c>
      <c r="AN886" s="62">
        <f t="shared" si="401"/>
        <v>0</v>
      </c>
      <c r="AO886" s="62"/>
      <c r="AP886" s="62" t="e">
        <f t="shared" si="402"/>
        <v>#N/A</v>
      </c>
      <c r="AQ886" s="62" t="e">
        <f t="shared" si="403"/>
        <v>#VALUE!</v>
      </c>
      <c r="AR886" s="62" t="str">
        <f t="shared" si="404"/>
        <v/>
      </c>
      <c r="AS886" s="62">
        <f t="shared" si="405"/>
        <v>0</v>
      </c>
      <c r="AT886" s="62">
        <f t="shared" si="406"/>
        <v>0</v>
      </c>
      <c r="AU886" s="62">
        <f t="shared" si="407"/>
        <v>0</v>
      </c>
    </row>
    <row r="887" spans="1:47" x14ac:dyDescent="0.2">
      <c r="A887" s="46">
        <f t="shared" si="381"/>
        <v>0</v>
      </c>
      <c r="B887" s="62" t="e">
        <f t="shared" si="382"/>
        <v>#N/A</v>
      </c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2">
        <f t="shared" si="383"/>
        <v>0</v>
      </c>
      <c r="N887" s="60"/>
      <c r="O887" s="60"/>
      <c r="P887" s="60" t="e">
        <f t="shared" si="384"/>
        <v>#N/A</v>
      </c>
      <c r="Q887" s="178"/>
      <c r="R887" s="60"/>
      <c r="S887" s="60"/>
      <c r="T887" s="60"/>
      <c r="U887" s="46" t="e">
        <f t="shared" si="385"/>
        <v>#N/A</v>
      </c>
      <c r="V887" s="62" t="e">
        <f t="shared" si="386"/>
        <v>#N/A</v>
      </c>
      <c r="W887" s="62" t="e">
        <f t="shared" si="408"/>
        <v>#N/A</v>
      </c>
      <c r="X887" s="62" t="e">
        <f t="shared" si="387"/>
        <v>#N/A</v>
      </c>
      <c r="Y887" s="62" t="e">
        <f t="shared" si="388"/>
        <v>#N/A</v>
      </c>
      <c r="Z887" s="62" t="e">
        <f t="array" ref="Z887">_xlfn.IFS(H887=1,2,H887=3,1)</f>
        <v>#N/A</v>
      </c>
      <c r="AA887" s="62" t="e">
        <f t="shared" si="389"/>
        <v>#N/A</v>
      </c>
      <c r="AB887" s="62" t="e">
        <f t="shared" si="380"/>
        <v>#N/A</v>
      </c>
      <c r="AC887" s="62" t="e">
        <f t="shared" si="390"/>
        <v>#N/A</v>
      </c>
      <c r="AD887" s="62" t="e">
        <f t="shared" si="391"/>
        <v>#N/A</v>
      </c>
      <c r="AE887" s="62" t="e">
        <f t="shared" si="392"/>
        <v>#N/A</v>
      </c>
      <c r="AF887" s="62" t="e">
        <f t="shared" si="393"/>
        <v>#N/A</v>
      </c>
      <c r="AG887" s="62">
        <f t="shared" si="394"/>
        <v>0</v>
      </c>
      <c r="AH887" s="62" t="str">
        <f t="shared" si="395"/>
        <v/>
      </c>
      <c r="AI887" s="62">
        <f t="shared" si="396"/>
        <v>0</v>
      </c>
      <c r="AJ887" s="62" t="e">
        <f t="shared" si="397"/>
        <v>#VALUE!</v>
      </c>
      <c r="AK887" s="62" t="e">
        <f t="shared" si="398"/>
        <v>#N/A</v>
      </c>
      <c r="AL887" s="62" t="e">
        <f t="shared" si="399"/>
        <v>#N/A</v>
      </c>
      <c r="AM887" s="62">
        <f t="shared" si="400"/>
        <v>0</v>
      </c>
      <c r="AN887" s="62">
        <f t="shared" si="401"/>
        <v>0</v>
      </c>
      <c r="AO887" s="62"/>
      <c r="AP887" s="62" t="e">
        <f t="shared" si="402"/>
        <v>#N/A</v>
      </c>
      <c r="AQ887" s="62" t="e">
        <f t="shared" si="403"/>
        <v>#VALUE!</v>
      </c>
      <c r="AR887" s="62" t="str">
        <f t="shared" si="404"/>
        <v/>
      </c>
      <c r="AS887" s="62">
        <f t="shared" si="405"/>
        <v>0</v>
      </c>
      <c r="AT887" s="62">
        <f t="shared" si="406"/>
        <v>0</v>
      </c>
      <c r="AU887" s="62">
        <f t="shared" si="407"/>
        <v>0</v>
      </c>
    </row>
    <row r="888" spans="1:47" x14ac:dyDescent="0.2">
      <c r="A888" s="46">
        <f t="shared" si="381"/>
        <v>0</v>
      </c>
      <c r="B888" s="62" t="e">
        <f t="shared" si="382"/>
        <v>#N/A</v>
      </c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2">
        <f t="shared" si="383"/>
        <v>0</v>
      </c>
      <c r="N888" s="60"/>
      <c r="O888" s="60"/>
      <c r="P888" s="60" t="e">
        <f t="shared" si="384"/>
        <v>#N/A</v>
      </c>
      <c r="Q888" s="178"/>
      <c r="R888" s="60"/>
      <c r="S888" s="60"/>
      <c r="T888" s="60"/>
      <c r="U888" s="46" t="e">
        <f t="shared" si="385"/>
        <v>#N/A</v>
      </c>
      <c r="V888" s="62" t="e">
        <f t="shared" si="386"/>
        <v>#N/A</v>
      </c>
      <c r="W888" s="62" t="e">
        <f t="shared" si="408"/>
        <v>#N/A</v>
      </c>
      <c r="X888" s="62" t="e">
        <f t="shared" si="387"/>
        <v>#N/A</v>
      </c>
      <c r="Y888" s="62" t="e">
        <f t="shared" si="388"/>
        <v>#N/A</v>
      </c>
      <c r="Z888" s="62" t="e">
        <f t="array" ref="Z888">_xlfn.IFS(H888=1,2,H888=3,1)</f>
        <v>#N/A</v>
      </c>
      <c r="AA888" s="62" t="e">
        <f t="shared" si="389"/>
        <v>#N/A</v>
      </c>
      <c r="AB888" s="62" t="e">
        <f t="shared" si="380"/>
        <v>#N/A</v>
      </c>
      <c r="AC888" s="62" t="e">
        <f t="shared" si="390"/>
        <v>#N/A</v>
      </c>
      <c r="AD888" s="62" t="e">
        <f t="shared" si="391"/>
        <v>#N/A</v>
      </c>
      <c r="AE888" s="62" t="e">
        <f t="shared" si="392"/>
        <v>#N/A</v>
      </c>
      <c r="AF888" s="62" t="e">
        <f t="shared" si="393"/>
        <v>#N/A</v>
      </c>
      <c r="AG888" s="62">
        <f t="shared" si="394"/>
        <v>0</v>
      </c>
      <c r="AH888" s="62" t="str">
        <f t="shared" si="395"/>
        <v/>
      </c>
      <c r="AI888" s="62">
        <f t="shared" si="396"/>
        <v>0</v>
      </c>
      <c r="AJ888" s="62" t="e">
        <f t="shared" si="397"/>
        <v>#VALUE!</v>
      </c>
      <c r="AK888" s="62" t="e">
        <f t="shared" si="398"/>
        <v>#N/A</v>
      </c>
      <c r="AL888" s="62" t="e">
        <f t="shared" si="399"/>
        <v>#N/A</v>
      </c>
      <c r="AM888" s="62">
        <f t="shared" si="400"/>
        <v>0</v>
      </c>
      <c r="AN888" s="62">
        <f t="shared" si="401"/>
        <v>0</v>
      </c>
      <c r="AO888" s="62"/>
      <c r="AP888" s="62" t="e">
        <f t="shared" si="402"/>
        <v>#N/A</v>
      </c>
      <c r="AQ888" s="62" t="e">
        <f t="shared" si="403"/>
        <v>#VALUE!</v>
      </c>
      <c r="AR888" s="62" t="str">
        <f t="shared" si="404"/>
        <v/>
      </c>
      <c r="AS888" s="62">
        <f t="shared" si="405"/>
        <v>0</v>
      </c>
      <c r="AT888" s="62">
        <f t="shared" si="406"/>
        <v>0</v>
      </c>
      <c r="AU888" s="62">
        <f t="shared" si="407"/>
        <v>0</v>
      </c>
    </row>
    <row r="889" spans="1:47" x14ac:dyDescent="0.2">
      <c r="A889" s="46">
        <f t="shared" si="381"/>
        <v>0</v>
      </c>
      <c r="B889" s="62" t="e">
        <f t="shared" si="382"/>
        <v>#N/A</v>
      </c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2">
        <f t="shared" si="383"/>
        <v>0</v>
      </c>
      <c r="N889" s="60"/>
      <c r="O889" s="60"/>
      <c r="P889" s="60" t="e">
        <f t="shared" si="384"/>
        <v>#N/A</v>
      </c>
      <c r="Q889" s="178"/>
      <c r="R889" s="60"/>
      <c r="S889" s="60"/>
      <c r="T889" s="60"/>
      <c r="U889" s="46" t="e">
        <f t="shared" si="385"/>
        <v>#N/A</v>
      </c>
      <c r="V889" s="62" t="e">
        <f t="shared" si="386"/>
        <v>#N/A</v>
      </c>
      <c r="W889" s="62" t="e">
        <f t="shared" si="408"/>
        <v>#N/A</v>
      </c>
      <c r="X889" s="62" t="e">
        <f t="shared" si="387"/>
        <v>#N/A</v>
      </c>
      <c r="Y889" s="62" t="e">
        <f t="shared" si="388"/>
        <v>#N/A</v>
      </c>
      <c r="Z889" s="62" t="e">
        <f t="array" ref="Z889">_xlfn.IFS(H889=1,2,H889=3,1)</f>
        <v>#N/A</v>
      </c>
      <c r="AA889" s="62" t="e">
        <f t="shared" si="389"/>
        <v>#N/A</v>
      </c>
      <c r="AB889" s="62" t="e">
        <f t="shared" si="380"/>
        <v>#N/A</v>
      </c>
      <c r="AC889" s="62" t="e">
        <f t="shared" si="390"/>
        <v>#N/A</v>
      </c>
      <c r="AD889" s="62" t="e">
        <f t="shared" si="391"/>
        <v>#N/A</v>
      </c>
      <c r="AE889" s="62" t="e">
        <f t="shared" si="392"/>
        <v>#N/A</v>
      </c>
      <c r="AF889" s="62" t="e">
        <f t="shared" si="393"/>
        <v>#N/A</v>
      </c>
      <c r="AG889" s="62">
        <f t="shared" si="394"/>
        <v>0</v>
      </c>
      <c r="AH889" s="62" t="str">
        <f t="shared" si="395"/>
        <v/>
      </c>
      <c r="AI889" s="62">
        <f t="shared" si="396"/>
        <v>0</v>
      </c>
      <c r="AJ889" s="62" t="e">
        <f t="shared" si="397"/>
        <v>#VALUE!</v>
      </c>
      <c r="AK889" s="62" t="e">
        <f t="shared" si="398"/>
        <v>#N/A</v>
      </c>
      <c r="AL889" s="62" t="e">
        <f t="shared" si="399"/>
        <v>#N/A</v>
      </c>
      <c r="AM889" s="62">
        <f t="shared" si="400"/>
        <v>0</v>
      </c>
      <c r="AN889" s="62">
        <f t="shared" si="401"/>
        <v>0</v>
      </c>
      <c r="AO889" s="62"/>
      <c r="AP889" s="62" t="e">
        <f t="shared" si="402"/>
        <v>#N/A</v>
      </c>
      <c r="AQ889" s="62" t="e">
        <f t="shared" si="403"/>
        <v>#VALUE!</v>
      </c>
      <c r="AR889" s="62" t="str">
        <f t="shared" si="404"/>
        <v/>
      </c>
      <c r="AS889" s="62">
        <f t="shared" si="405"/>
        <v>0</v>
      </c>
      <c r="AT889" s="62">
        <f t="shared" si="406"/>
        <v>0</v>
      </c>
      <c r="AU889" s="62">
        <f t="shared" si="407"/>
        <v>0</v>
      </c>
    </row>
    <row r="890" spans="1:47" x14ac:dyDescent="0.2">
      <c r="A890" s="46">
        <f t="shared" si="381"/>
        <v>0</v>
      </c>
      <c r="B890" s="62" t="e">
        <f t="shared" si="382"/>
        <v>#N/A</v>
      </c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2">
        <f t="shared" si="383"/>
        <v>0</v>
      </c>
      <c r="N890" s="60"/>
      <c r="O890" s="60"/>
      <c r="P890" s="60" t="e">
        <f t="shared" si="384"/>
        <v>#N/A</v>
      </c>
      <c r="Q890" s="178"/>
      <c r="R890" s="60"/>
      <c r="S890" s="60"/>
      <c r="T890" s="60"/>
      <c r="U890" s="46" t="e">
        <f t="shared" si="385"/>
        <v>#N/A</v>
      </c>
      <c r="V890" s="62" t="e">
        <f t="shared" si="386"/>
        <v>#N/A</v>
      </c>
      <c r="W890" s="62" t="e">
        <f t="shared" si="408"/>
        <v>#N/A</v>
      </c>
      <c r="X890" s="62" t="e">
        <f t="shared" si="387"/>
        <v>#N/A</v>
      </c>
      <c r="Y890" s="62" t="e">
        <f t="shared" si="388"/>
        <v>#N/A</v>
      </c>
      <c r="Z890" s="62" t="e">
        <f t="array" ref="Z890">_xlfn.IFS(H890=1,2,H890=3,1)</f>
        <v>#N/A</v>
      </c>
      <c r="AA890" s="62" t="e">
        <f t="shared" si="389"/>
        <v>#N/A</v>
      </c>
      <c r="AB890" s="62" t="e">
        <f t="shared" si="380"/>
        <v>#N/A</v>
      </c>
      <c r="AC890" s="62" t="e">
        <f t="shared" si="390"/>
        <v>#N/A</v>
      </c>
      <c r="AD890" s="62" t="e">
        <f t="shared" si="391"/>
        <v>#N/A</v>
      </c>
      <c r="AE890" s="62" t="e">
        <f t="shared" si="392"/>
        <v>#N/A</v>
      </c>
      <c r="AF890" s="62" t="e">
        <f t="shared" si="393"/>
        <v>#N/A</v>
      </c>
      <c r="AG890" s="62">
        <f t="shared" si="394"/>
        <v>0</v>
      </c>
      <c r="AH890" s="62" t="str">
        <f t="shared" si="395"/>
        <v/>
      </c>
      <c r="AI890" s="62">
        <f t="shared" si="396"/>
        <v>0</v>
      </c>
      <c r="AJ890" s="62" t="e">
        <f t="shared" si="397"/>
        <v>#VALUE!</v>
      </c>
      <c r="AK890" s="62" t="e">
        <f t="shared" si="398"/>
        <v>#N/A</v>
      </c>
      <c r="AL890" s="62" t="e">
        <f t="shared" si="399"/>
        <v>#N/A</v>
      </c>
      <c r="AM890" s="62">
        <f t="shared" si="400"/>
        <v>0</v>
      </c>
      <c r="AN890" s="62">
        <f t="shared" si="401"/>
        <v>0</v>
      </c>
      <c r="AO890" s="62"/>
      <c r="AP890" s="62" t="e">
        <f t="shared" si="402"/>
        <v>#N/A</v>
      </c>
      <c r="AQ890" s="62" t="e">
        <f t="shared" si="403"/>
        <v>#VALUE!</v>
      </c>
      <c r="AR890" s="62" t="str">
        <f t="shared" si="404"/>
        <v/>
      </c>
      <c r="AS890" s="62">
        <f t="shared" si="405"/>
        <v>0</v>
      </c>
      <c r="AT890" s="62">
        <f t="shared" si="406"/>
        <v>0</v>
      </c>
      <c r="AU890" s="62">
        <f t="shared" si="407"/>
        <v>0</v>
      </c>
    </row>
    <row r="891" spans="1:47" x14ac:dyDescent="0.2">
      <c r="A891" s="46">
        <f t="shared" si="381"/>
        <v>0</v>
      </c>
      <c r="B891" s="62" t="e">
        <f t="shared" si="382"/>
        <v>#N/A</v>
      </c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2">
        <f t="shared" si="383"/>
        <v>0</v>
      </c>
      <c r="N891" s="60"/>
      <c r="O891" s="60"/>
      <c r="P891" s="60" t="e">
        <f t="shared" si="384"/>
        <v>#N/A</v>
      </c>
      <c r="Q891" s="178"/>
      <c r="R891" s="60"/>
      <c r="S891" s="60"/>
      <c r="T891" s="60"/>
      <c r="U891" s="46" t="e">
        <f t="shared" si="385"/>
        <v>#N/A</v>
      </c>
      <c r="V891" s="62" t="e">
        <f t="shared" si="386"/>
        <v>#N/A</v>
      </c>
      <c r="W891" s="62" t="e">
        <f t="shared" si="408"/>
        <v>#N/A</v>
      </c>
      <c r="X891" s="62" t="e">
        <f t="shared" si="387"/>
        <v>#N/A</v>
      </c>
      <c r="Y891" s="62" t="e">
        <f t="shared" si="388"/>
        <v>#N/A</v>
      </c>
      <c r="Z891" s="62" t="e">
        <f t="array" ref="Z891">_xlfn.IFS(H891=1,2,H891=3,1)</f>
        <v>#N/A</v>
      </c>
      <c r="AA891" s="62" t="e">
        <f t="shared" si="389"/>
        <v>#N/A</v>
      </c>
      <c r="AB891" s="62" t="e">
        <f t="shared" ref="AB891:AB954" si="409">Z891*(X891*I891/W891+Y891*I891*AA891/1000)*U891</f>
        <v>#N/A</v>
      </c>
      <c r="AC891" s="62" t="e">
        <f t="shared" si="390"/>
        <v>#N/A</v>
      </c>
      <c r="AD891" s="62" t="e">
        <f t="shared" si="391"/>
        <v>#N/A</v>
      </c>
      <c r="AE891" s="62" t="e">
        <f t="shared" si="392"/>
        <v>#N/A</v>
      </c>
      <c r="AF891" s="62" t="e">
        <f t="shared" si="393"/>
        <v>#N/A</v>
      </c>
      <c r="AG891" s="62">
        <f t="shared" si="394"/>
        <v>0</v>
      </c>
      <c r="AH891" s="62" t="str">
        <f t="shared" si="395"/>
        <v/>
      </c>
      <c r="AI891" s="62">
        <f t="shared" si="396"/>
        <v>0</v>
      </c>
      <c r="AJ891" s="62" t="e">
        <f t="shared" si="397"/>
        <v>#VALUE!</v>
      </c>
      <c r="AK891" s="62" t="e">
        <f t="shared" si="398"/>
        <v>#N/A</v>
      </c>
      <c r="AL891" s="62" t="e">
        <f t="shared" si="399"/>
        <v>#N/A</v>
      </c>
      <c r="AM891" s="62">
        <f t="shared" si="400"/>
        <v>0</v>
      </c>
      <c r="AN891" s="62">
        <f t="shared" si="401"/>
        <v>0</v>
      </c>
      <c r="AO891" s="62"/>
      <c r="AP891" s="62" t="e">
        <f t="shared" si="402"/>
        <v>#N/A</v>
      </c>
      <c r="AQ891" s="62" t="e">
        <f t="shared" si="403"/>
        <v>#VALUE!</v>
      </c>
      <c r="AR891" s="62" t="str">
        <f t="shared" si="404"/>
        <v/>
      </c>
      <c r="AS891" s="62">
        <f t="shared" si="405"/>
        <v>0</v>
      </c>
      <c r="AT891" s="62">
        <f t="shared" si="406"/>
        <v>0</v>
      </c>
      <c r="AU891" s="62">
        <f t="shared" si="407"/>
        <v>0</v>
      </c>
    </row>
    <row r="892" spans="1:47" x14ac:dyDescent="0.2">
      <c r="A892" s="46">
        <f t="shared" si="381"/>
        <v>0</v>
      </c>
      <c r="B892" s="62" t="e">
        <f t="shared" si="382"/>
        <v>#N/A</v>
      </c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2">
        <f t="shared" si="383"/>
        <v>0</v>
      </c>
      <c r="N892" s="60"/>
      <c r="O892" s="60"/>
      <c r="P892" s="60" t="e">
        <f t="shared" si="384"/>
        <v>#N/A</v>
      </c>
      <c r="Q892" s="178"/>
      <c r="R892" s="60"/>
      <c r="S892" s="60"/>
      <c r="T892" s="60"/>
      <c r="U892" s="46" t="e">
        <f t="shared" si="385"/>
        <v>#N/A</v>
      </c>
      <c r="V892" s="62" t="e">
        <f t="shared" si="386"/>
        <v>#N/A</v>
      </c>
      <c r="W892" s="62" t="e">
        <f t="shared" si="408"/>
        <v>#N/A</v>
      </c>
      <c r="X892" s="62" t="e">
        <f t="shared" si="387"/>
        <v>#N/A</v>
      </c>
      <c r="Y892" s="62" t="e">
        <f t="shared" si="388"/>
        <v>#N/A</v>
      </c>
      <c r="Z892" s="62" t="e">
        <f t="array" ref="Z892">_xlfn.IFS(H892=1,2,H892=3,1)</f>
        <v>#N/A</v>
      </c>
      <c r="AA892" s="62" t="e">
        <f t="shared" si="389"/>
        <v>#N/A</v>
      </c>
      <c r="AB892" s="62" t="e">
        <f t="shared" si="409"/>
        <v>#N/A</v>
      </c>
      <c r="AC892" s="62" t="e">
        <f t="shared" si="390"/>
        <v>#N/A</v>
      </c>
      <c r="AD892" s="62" t="e">
        <f t="shared" si="391"/>
        <v>#N/A</v>
      </c>
      <c r="AE892" s="62" t="e">
        <f t="shared" si="392"/>
        <v>#N/A</v>
      </c>
      <c r="AF892" s="62" t="e">
        <f t="shared" si="393"/>
        <v>#N/A</v>
      </c>
      <c r="AG892" s="62">
        <f t="shared" si="394"/>
        <v>0</v>
      </c>
      <c r="AH892" s="62" t="str">
        <f t="shared" si="395"/>
        <v/>
      </c>
      <c r="AI892" s="62">
        <f t="shared" si="396"/>
        <v>0</v>
      </c>
      <c r="AJ892" s="62" t="e">
        <f t="shared" si="397"/>
        <v>#VALUE!</v>
      </c>
      <c r="AK892" s="62" t="e">
        <f t="shared" si="398"/>
        <v>#N/A</v>
      </c>
      <c r="AL892" s="62" t="e">
        <f t="shared" si="399"/>
        <v>#N/A</v>
      </c>
      <c r="AM892" s="62">
        <f t="shared" si="400"/>
        <v>0</v>
      </c>
      <c r="AN892" s="62">
        <f t="shared" si="401"/>
        <v>0</v>
      </c>
      <c r="AO892" s="62"/>
      <c r="AP892" s="62" t="e">
        <f t="shared" si="402"/>
        <v>#N/A</v>
      </c>
      <c r="AQ892" s="62" t="e">
        <f t="shared" si="403"/>
        <v>#VALUE!</v>
      </c>
      <c r="AR892" s="62" t="str">
        <f t="shared" si="404"/>
        <v/>
      </c>
      <c r="AS892" s="62">
        <f t="shared" si="405"/>
        <v>0</v>
      </c>
      <c r="AT892" s="62">
        <f t="shared" si="406"/>
        <v>0</v>
      </c>
      <c r="AU892" s="62">
        <f t="shared" si="407"/>
        <v>0</v>
      </c>
    </row>
    <row r="893" spans="1:47" x14ac:dyDescent="0.2">
      <c r="A893" s="46">
        <f t="shared" si="381"/>
        <v>0</v>
      </c>
      <c r="B893" s="62" t="e">
        <f t="shared" si="382"/>
        <v>#N/A</v>
      </c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2">
        <f t="shared" si="383"/>
        <v>0</v>
      </c>
      <c r="N893" s="60"/>
      <c r="O893" s="60"/>
      <c r="P893" s="60" t="e">
        <f t="shared" si="384"/>
        <v>#N/A</v>
      </c>
      <c r="Q893" s="178"/>
      <c r="R893" s="60"/>
      <c r="S893" s="60"/>
      <c r="T893" s="60"/>
      <c r="U893" s="46" t="e">
        <f t="shared" si="385"/>
        <v>#N/A</v>
      </c>
      <c r="V893" s="62" t="e">
        <f t="shared" si="386"/>
        <v>#N/A</v>
      </c>
      <c r="W893" s="62" t="e">
        <f t="shared" si="408"/>
        <v>#N/A</v>
      </c>
      <c r="X893" s="62" t="e">
        <f t="shared" si="387"/>
        <v>#N/A</v>
      </c>
      <c r="Y893" s="62" t="e">
        <f t="shared" si="388"/>
        <v>#N/A</v>
      </c>
      <c r="Z893" s="62" t="e">
        <f t="array" ref="Z893">_xlfn.IFS(H893=1,2,H893=3,1)</f>
        <v>#N/A</v>
      </c>
      <c r="AA893" s="62" t="e">
        <f t="shared" si="389"/>
        <v>#N/A</v>
      </c>
      <c r="AB893" s="62" t="e">
        <f t="shared" si="409"/>
        <v>#N/A</v>
      </c>
      <c r="AC893" s="62" t="e">
        <f t="shared" si="390"/>
        <v>#N/A</v>
      </c>
      <c r="AD893" s="62" t="e">
        <f t="shared" si="391"/>
        <v>#N/A</v>
      </c>
      <c r="AE893" s="62" t="e">
        <f t="shared" si="392"/>
        <v>#N/A</v>
      </c>
      <c r="AF893" s="62" t="e">
        <f t="shared" si="393"/>
        <v>#N/A</v>
      </c>
      <c r="AG893" s="62">
        <f t="shared" si="394"/>
        <v>0</v>
      </c>
      <c r="AH893" s="62" t="str">
        <f t="shared" si="395"/>
        <v/>
      </c>
      <c r="AI893" s="62">
        <f t="shared" si="396"/>
        <v>0</v>
      </c>
      <c r="AJ893" s="62" t="e">
        <f t="shared" si="397"/>
        <v>#VALUE!</v>
      </c>
      <c r="AK893" s="62" t="e">
        <f t="shared" si="398"/>
        <v>#N/A</v>
      </c>
      <c r="AL893" s="62" t="e">
        <f t="shared" si="399"/>
        <v>#N/A</v>
      </c>
      <c r="AM893" s="62">
        <f t="shared" si="400"/>
        <v>0</v>
      </c>
      <c r="AN893" s="62">
        <f t="shared" si="401"/>
        <v>0</v>
      </c>
      <c r="AO893" s="62"/>
      <c r="AP893" s="62" t="e">
        <f t="shared" si="402"/>
        <v>#N/A</v>
      </c>
      <c r="AQ893" s="62" t="e">
        <f t="shared" si="403"/>
        <v>#VALUE!</v>
      </c>
      <c r="AR893" s="62" t="str">
        <f t="shared" si="404"/>
        <v/>
      </c>
      <c r="AS893" s="62">
        <f t="shared" si="405"/>
        <v>0</v>
      </c>
      <c r="AT893" s="62">
        <f t="shared" si="406"/>
        <v>0</v>
      </c>
      <c r="AU893" s="62">
        <f t="shared" si="407"/>
        <v>0</v>
      </c>
    </row>
    <row r="894" spans="1:47" x14ac:dyDescent="0.2">
      <c r="A894" s="46">
        <f t="shared" si="381"/>
        <v>0</v>
      </c>
      <c r="B894" s="62" t="e">
        <f t="shared" si="382"/>
        <v>#N/A</v>
      </c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2">
        <f t="shared" si="383"/>
        <v>0</v>
      </c>
      <c r="N894" s="60"/>
      <c r="O894" s="60"/>
      <c r="P894" s="60" t="e">
        <f t="shared" si="384"/>
        <v>#N/A</v>
      </c>
      <c r="Q894" s="178"/>
      <c r="R894" s="60"/>
      <c r="S894" s="60"/>
      <c r="T894" s="60"/>
      <c r="U894" s="46" t="e">
        <f t="shared" si="385"/>
        <v>#N/A</v>
      </c>
      <c r="V894" s="62" t="e">
        <f t="shared" si="386"/>
        <v>#N/A</v>
      </c>
      <c r="W894" s="62" t="e">
        <f t="shared" si="408"/>
        <v>#N/A</v>
      </c>
      <c r="X894" s="62" t="e">
        <f t="shared" si="387"/>
        <v>#N/A</v>
      </c>
      <c r="Y894" s="62" t="e">
        <f t="shared" si="388"/>
        <v>#N/A</v>
      </c>
      <c r="Z894" s="62" t="e">
        <f t="array" ref="Z894">_xlfn.IFS(H894=1,2,H894=3,1)</f>
        <v>#N/A</v>
      </c>
      <c r="AA894" s="62" t="e">
        <f t="shared" si="389"/>
        <v>#N/A</v>
      </c>
      <c r="AB894" s="62" t="e">
        <f t="shared" si="409"/>
        <v>#N/A</v>
      </c>
      <c r="AC894" s="62" t="e">
        <f t="shared" si="390"/>
        <v>#N/A</v>
      </c>
      <c r="AD894" s="62" t="e">
        <f t="shared" si="391"/>
        <v>#N/A</v>
      </c>
      <c r="AE894" s="62" t="e">
        <f t="shared" si="392"/>
        <v>#N/A</v>
      </c>
      <c r="AF894" s="62" t="e">
        <f t="shared" si="393"/>
        <v>#N/A</v>
      </c>
      <c r="AG894" s="62">
        <f t="shared" si="394"/>
        <v>0</v>
      </c>
      <c r="AH894" s="62" t="str">
        <f t="shared" si="395"/>
        <v/>
      </c>
      <c r="AI894" s="62">
        <f t="shared" si="396"/>
        <v>0</v>
      </c>
      <c r="AJ894" s="62" t="e">
        <f t="shared" si="397"/>
        <v>#VALUE!</v>
      </c>
      <c r="AK894" s="62" t="e">
        <f t="shared" si="398"/>
        <v>#N/A</v>
      </c>
      <c r="AL894" s="62" t="e">
        <f t="shared" si="399"/>
        <v>#N/A</v>
      </c>
      <c r="AM894" s="62">
        <f t="shared" si="400"/>
        <v>0</v>
      </c>
      <c r="AN894" s="62">
        <f t="shared" si="401"/>
        <v>0</v>
      </c>
      <c r="AO894" s="62"/>
      <c r="AP894" s="62" t="e">
        <f t="shared" si="402"/>
        <v>#N/A</v>
      </c>
      <c r="AQ894" s="62" t="e">
        <f t="shared" si="403"/>
        <v>#VALUE!</v>
      </c>
      <c r="AR894" s="62" t="str">
        <f t="shared" si="404"/>
        <v/>
      </c>
      <c r="AS894" s="62">
        <f t="shared" si="405"/>
        <v>0</v>
      </c>
      <c r="AT894" s="62">
        <f t="shared" si="406"/>
        <v>0</v>
      </c>
      <c r="AU894" s="62">
        <f t="shared" si="407"/>
        <v>0</v>
      </c>
    </row>
    <row r="895" spans="1:47" x14ac:dyDescent="0.2">
      <c r="A895" s="46">
        <f t="shared" si="381"/>
        <v>0</v>
      </c>
      <c r="B895" s="62" t="e">
        <f t="shared" si="382"/>
        <v>#N/A</v>
      </c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2">
        <f t="shared" si="383"/>
        <v>0</v>
      </c>
      <c r="N895" s="60"/>
      <c r="O895" s="60"/>
      <c r="P895" s="60" t="e">
        <f t="shared" si="384"/>
        <v>#N/A</v>
      </c>
      <c r="Q895" s="178"/>
      <c r="R895" s="60"/>
      <c r="S895" s="60"/>
      <c r="T895" s="60"/>
      <c r="U895" s="46" t="e">
        <f t="shared" si="385"/>
        <v>#N/A</v>
      </c>
      <c r="V895" s="62" t="e">
        <f t="shared" si="386"/>
        <v>#N/A</v>
      </c>
      <c r="W895" s="62" t="e">
        <f t="shared" si="408"/>
        <v>#N/A</v>
      </c>
      <c r="X895" s="62" t="e">
        <f t="shared" si="387"/>
        <v>#N/A</v>
      </c>
      <c r="Y895" s="62" t="e">
        <f t="shared" si="388"/>
        <v>#N/A</v>
      </c>
      <c r="Z895" s="62" t="e">
        <f t="array" ref="Z895">_xlfn.IFS(H895=1,2,H895=3,1)</f>
        <v>#N/A</v>
      </c>
      <c r="AA895" s="62" t="e">
        <f t="shared" si="389"/>
        <v>#N/A</v>
      </c>
      <c r="AB895" s="62" t="e">
        <f t="shared" si="409"/>
        <v>#N/A</v>
      </c>
      <c r="AC895" s="62" t="e">
        <f t="shared" si="390"/>
        <v>#N/A</v>
      </c>
      <c r="AD895" s="62" t="e">
        <f t="shared" si="391"/>
        <v>#N/A</v>
      </c>
      <c r="AE895" s="62" t="e">
        <f t="shared" si="392"/>
        <v>#N/A</v>
      </c>
      <c r="AF895" s="62" t="e">
        <f t="shared" si="393"/>
        <v>#N/A</v>
      </c>
      <c r="AG895" s="62">
        <f t="shared" si="394"/>
        <v>0</v>
      </c>
      <c r="AH895" s="62" t="str">
        <f t="shared" si="395"/>
        <v/>
      </c>
      <c r="AI895" s="62">
        <f t="shared" si="396"/>
        <v>0</v>
      </c>
      <c r="AJ895" s="62" t="e">
        <f t="shared" si="397"/>
        <v>#VALUE!</v>
      </c>
      <c r="AK895" s="62" t="e">
        <f t="shared" si="398"/>
        <v>#N/A</v>
      </c>
      <c r="AL895" s="62" t="e">
        <f t="shared" si="399"/>
        <v>#N/A</v>
      </c>
      <c r="AM895" s="62">
        <f t="shared" si="400"/>
        <v>0</v>
      </c>
      <c r="AN895" s="62">
        <f t="shared" si="401"/>
        <v>0</v>
      </c>
      <c r="AO895" s="62"/>
      <c r="AP895" s="62" t="e">
        <f t="shared" si="402"/>
        <v>#N/A</v>
      </c>
      <c r="AQ895" s="62" t="e">
        <f t="shared" si="403"/>
        <v>#VALUE!</v>
      </c>
      <c r="AR895" s="62" t="str">
        <f t="shared" si="404"/>
        <v/>
      </c>
      <c r="AS895" s="62">
        <f t="shared" si="405"/>
        <v>0</v>
      </c>
      <c r="AT895" s="62">
        <f t="shared" si="406"/>
        <v>0</v>
      </c>
      <c r="AU895" s="62">
        <f t="shared" si="407"/>
        <v>0</v>
      </c>
    </row>
    <row r="896" spans="1:47" x14ac:dyDescent="0.2">
      <c r="A896" s="46">
        <f t="shared" si="381"/>
        <v>0</v>
      </c>
      <c r="B896" s="62" t="e">
        <f t="shared" si="382"/>
        <v>#N/A</v>
      </c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2">
        <f t="shared" si="383"/>
        <v>0</v>
      </c>
      <c r="N896" s="60"/>
      <c r="O896" s="60"/>
      <c r="P896" s="60" t="e">
        <f t="shared" si="384"/>
        <v>#N/A</v>
      </c>
      <c r="Q896" s="178"/>
      <c r="R896" s="60"/>
      <c r="S896" s="60"/>
      <c r="T896" s="60"/>
      <c r="U896" s="46" t="e">
        <f t="shared" si="385"/>
        <v>#N/A</v>
      </c>
      <c r="V896" s="62" t="e">
        <f t="shared" si="386"/>
        <v>#N/A</v>
      </c>
      <c r="W896" s="62" t="e">
        <f t="shared" si="408"/>
        <v>#N/A</v>
      </c>
      <c r="X896" s="62" t="e">
        <f t="shared" si="387"/>
        <v>#N/A</v>
      </c>
      <c r="Y896" s="62" t="e">
        <f t="shared" si="388"/>
        <v>#N/A</v>
      </c>
      <c r="Z896" s="62" t="e">
        <f t="array" ref="Z896">_xlfn.IFS(H896=1,2,H896=3,1)</f>
        <v>#N/A</v>
      </c>
      <c r="AA896" s="62" t="e">
        <f t="shared" si="389"/>
        <v>#N/A</v>
      </c>
      <c r="AB896" s="62" t="e">
        <f t="shared" si="409"/>
        <v>#N/A</v>
      </c>
      <c r="AC896" s="62" t="e">
        <f t="shared" si="390"/>
        <v>#N/A</v>
      </c>
      <c r="AD896" s="62" t="e">
        <f t="shared" si="391"/>
        <v>#N/A</v>
      </c>
      <c r="AE896" s="62" t="e">
        <f t="shared" si="392"/>
        <v>#N/A</v>
      </c>
      <c r="AF896" s="62" t="e">
        <f t="shared" si="393"/>
        <v>#N/A</v>
      </c>
      <c r="AG896" s="62">
        <f t="shared" si="394"/>
        <v>0</v>
      </c>
      <c r="AH896" s="62" t="str">
        <f t="shared" si="395"/>
        <v/>
      </c>
      <c r="AI896" s="62">
        <f t="shared" si="396"/>
        <v>0</v>
      </c>
      <c r="AJ896" s="62" t="e">
        <f t="shared" si="397"/>
        <v>#VALUE!</v>
      </c>
      <c r="AK896" s="62" t="e">
        <f t="shared" si="398"/>
        <v>#N/A</v>
      </c>
      <c r="AL896" s="62" t="e">
        <f t="shared" si="399"/>
        <v>#N/A</v>
      </c>
      <c r="AM896" s="62">
        <f t="shared" si="400"/>
        <v>0</v>
      </c>
      <c r="AN896" s="62">
        <f t="shared" si="401"/>
        <v>0</v>
      </c>
      <c r="AO896" s="62"/>
      <c r="AP896" s="62" t="e">
        <f t="shared" si="402"/>
        <v>#N/A</v>
      </c>
      <c r="AQ896" s="62" t="e">
        <f t="shared" si="403"/>
        <v>#VALUE!</v>
      </c>
      <c r="AR896" s="62" t="str">
        <f t="shared" si="404"/>
        <v/>
      </c>
      <c r="AS896" s="62">
        <f t="shared" si="405"/>
        <v>0</v>
      </c>
      <c r="AT896" s="62">
        <f t="shared" si="406"/>
        <v>0</v>
      </c>
      <c r="AU896" s="62">
        <f t="shared" si="407"/>
        <v>0</v>
      </c>
    </row>
    <row r="897" spans="1:47" x14ac:dyDescent="0.2">
      <c r="A897" s="46">
        <f t="shared" si="381"/>
        <v>0</v>
      </c>
      <c r="B897" s="62" t="e">
        <f t="shared" si="382"/>
        <v>#N/A</v>
      </c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2">
        <f t="shared" si="383"/>
        <v>0</v>
      </c>
      <c r="N897" s="60"/>
      <c r="O897" s="60"/>
      <c r="P897" s="60" t="e">
        <f t="shared" si="384"/>
        <v>#N/A</v>
      </c>
      <c r="Q897" s="178"/>
      <c r="R897" s="60"/>
      <c r="S897" s="60"/>
      <c r="T897" s="60"/>
      <c r="U897" s="46" t="e">
        <f t="shared" si="385"/>
        <v>#N/A</v>
      </c>
      <c r="V897" s="62" t="e">
        <f t="shared" si="386"/>
        <v>#N/A</v>
      </c>
      <c r="W897" s="62" t="e">
        <f t="shared" si="408"/>
        <v>#N/A</v>
      </c>
      <c r="X897" s="62" t="e">
        <f t="shared" si="387"/>
        <v>#N/A</v>
      </c>
      <c r="Y897" s="62" t="e">
        <f t="shared" si="388"/>
        <v>#N/A</v>
      </c>
      <c r="Z897" s="62" t="e">
        <f t="array" ref="Z897">_xlfn.IFS(H897=1,2,H897=3,1)</f>
        <v>#N/A</v>
      </c>
      <c r="AA897" s="62" t="e">
        <f t="shared" si="389"/>
        <v>#N/A</v>
      </c>
      <c r="AB897" s="62" t="e">
        <f t="shared" si="409"/>
        <v>#N/A</v>
      </c>
      <c r="AC897" s="62" t="e">
        <f t="shared" si="390"/>
        <v>#N/A</v>
      </c>
      <c r="AD897" s="62" t="e">
        <f t="shared" si="391"/>
        <v>#N/A</v>
      </c>
      <c r="AE897" s="62" t="e">
        <f t="shared" si="392"/>
        <v>#N/A</v>
      </c>
      <c r="AF897" s="62" t="e">
        <f t="shared" si="393"/>
        <v>#N/A</v>
      </c>
      <c r="AG897" s="62">
        <f t="shared" si="394"/>
        <v>0</v>
      </c>
      <c r="AH897" s="62" t="str">
        <f t="shared" si="395"/>
        <v/>
      </c>
      <c r="AI897" s="62">
        <f t="shared" si="396"/>
        <v>0</v>
      </c>
      <c r="AJ897" s="62" t="e">
        <f t="shared" si="397"/>
        <v>#VALUE!</v>
      </c>
      <c r="AK897" s="62" t="e">
        <f t="shared" si="398"/>
        <v>#N/A</v>
      </c>
      <c r="AL897" s="62" t="e">
        <f t="shared" si="399"/>
        <v>#N/A</v>
      </c>
      <c r="AM897" s="62">
        <f t="shared" si="400"/>
        <v>0</v>
      </c>
      <c r="AN897" s="62">
        <f t="shared" si="401"/>
        <v>0</v>
      </c>
      <c r="AO897" s="62"/>
      <c r="AP897" s="62" t="e">
        <f t="shared" si="402"/>
        <v>#N/A</v>
      </c>
      <c r="AQ897" s="62" t="e">
        <f t="shared" si="403"/>
        <v>#VALUE!</v>
      </c>
      <c r="AR897" s="62" t="str">
        <f t="shared" si="404"/>
        <v/>
      </c>
      <c r="AS897" s="62">
        <f t="shared" si="405"/>
        <v>0</v>
      </c>
      <c r="AT897" s="62">
        <f t="shared" si="406"/>
        <v>0</v>
      </c>
      <c r="AU897" s="62">
        <f t="shared" si="407"/>
        <v>0</v>
      </c>
    </row>
    <row r="898" spans="1:47" x14ac:dyDescent="0.2">
      <c r="A898" s="46">
        <f t="shared" si="381"/>
        <v>0</v>
      </c>
      <c r="B898" s="62" t="e">
        <f t="shared" si="382"/>
        <v>#N/A</v>
      </c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2">
        <f t="shared" si="383"/>
        <v>0</v>
      </c>
      <c r="N898" s="60"/>
      <c r="O898" s="60"/>
      <c r="P898" s="60" t="e">
        <f t="shared" si="384"/>
        <v>#N/A</v>
      </c>
      <c r="Q898" s="178"/>
      <c r="R898" s="60"/>
      <c r="S898" s="60"/>
      <c r="T898" s="60"/>
      <c r="U898" s="46" t="e">
        <f t="shared" si="385"/>
        <v>#N/A</v>
      </c>
      <c r="V898" s="62" t="e">
        <f t="shared" si="386"/>
        <v>#N/A</v>
      </c>
      <c r="W898" s="62" t="e">
        <f t="shared" si="408"/>
        <v>#N/A</v>
      </c>
      <c r="X898" s="62" t="e">
        <f t="shared" si="387"/>
        <v>#N/A</v>
      </c>
      <c r="Y898" s="62" t="e">
        <f t="shared" si="388"/>
        <v>#N/A</v>
      </c>
      <c r="Z898" s="62" t="e">
        <f t="array" ref="Z898">_xlfn.IFS(H898=1,2,H898=3,1)</f>
        <v>#N/A</v>
      </c>
      <c r="AA898" s="62" t="e">
        <f t="shared" si="389"/>
        <v>#N/A</v>
      </c>
      <c r="AB898" s="62" t="e">
        <f t="shared" si="409"/>
        <v>#N/A</v>
      </c>
      <c r="AC898" s="62" t="e">
        <f t="shared" si="390"/>
        <v>#N/A</v>
      </c>
      <c r="AD898" s="62" t="e">
        <f t="shared" si="391"/>
        <v>#N/A</v>
      </c>
      <c r="AE898" s="62" t="e">
        <f t="shared" si="392"/>
        <v>#N/A</v>
      </c>
      <c r="AF898" s="62" t="e">
        <f t="shared" si="393"/>
        <v>#N/A</v>
      </c>
      <c r="AG898" s="62">
        <f t="shared" si="394"/>
        <v>0</v>
      </c>
      <c r="AH898" s="62" t="str">
        <f t="shared" si="395"/>
        <v/>
      </c>
      <c r="AI898" s="62">
        <f t="shared" si="396"/>
        <v>0</v>
      </c>
      <c r="AJ898" s="62" t="e">
        <f t="shared" si="397"/>
        <v>#VALUE!</v>
      </c>
      <c r="AK898" s="62" t="e">
        <f t="shared" si="398"/>
        <v>#N/A</v>
      </c>
      <c r="AL898" s="62" t="e">
        <f t="shared" si="399"/>
        <v>#N/A</v>
      </c>
      <c r="AM898" s="62">
        <f t="shared" si="400"/>
        <v>0</v>
      </c>
      <c r="AN898" s="62">
        <f t="shared" si="401"/>
        <v>0</v>
      </c>
      <c r="AO898" s="62"/>
      <c r="AP898" s="62" t="e">
        <f t="shared" si="402"/>
        <v>#N/A</v>
      </c>
      <c r="AQ898" s="62" t="e">
        <f t="shared" si="403"/>
        <v>#VALUE!</v>
      </c>
      <c r="AR898" s="62" t="str">
        <f t="shared" si="404"/>
        <v/>
      </c>
      <c r="AS898" s="62">
        <f t="shared" si="405"/>
        <v>0</v>
      </c>
      <c r="AT898" s="62">
        <f t="shared" si="406"/>
        <v>0</v>
      </c>
      <c r="AU898" s="62">
        <f t="shared" si="407"/>
        <v>0</v>
      </c>
    </row>
    <row r="899" spans="1:47" x14ac:dyDescent="0.2">
      <c r="A899" s="46">
        <f t="shared" ref="A899:A962" si="410">D899</f>
        <v>0</v>
      </c>
      <c r="B899" s="62" t="e">
        <f t="shared" ref="B899:B962" si="411">IFERROR(IF(VLOOKUP(AI899,Потребители_обозначение,4,FALSE)=1,VLOOKUP(AI899,Потребители_обозначение,2,FALSE)&amp;" "&amp;VLOOKUP(AJ899,Этаж_обозначение,2,FALSE)&amp;" Пом. №"&amp;AH899,VLOOKUP(AI899,Потребители_обозначение,2,FALSE)&amp;" Шлейф №"&amp;AJ899),VLOOKUP(D899,Потребители_обозначение,2,FALSE))</f>
        <v>#N/A</v>
      </c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2">
        <f t="shared" ref="M899:M962" si="412">IFERROR(IF(VLOOKUP(AI899,Потребители_обозначение,4,FALSE)=1,VLOOKUP(AI899,Потребители_обозначение,3,FALSE)*(G899*2-1)+I899+VLOOKUP(AJ899,Этаж_обозначение,3,FALSE)+VLOOKUP(AJ899,Этаж_обозначение,4,FALSE),VLOOKUP(AI899,Потребители_обозначение,3,FALSE)*(G899*2-1)+I899),I899)</f>
        <v>0</v>
      </c>
      <c r="N899" s="60"/>
      <c r="O899" s="60"/>
      <c r="P899" s="60" t="e">
        <f t="shared" ref="P899:P962" si="413">IF(VLOOKUP(AI899,Потребители_обозначение,5,FALSE)=2,_xlfn.IFS(H899=3,VLOOKUP(E899,Справочная_двигатели,8,FALSE),H899=1,VLOOKUP(E899,Справочная_двигатели,10,TRUE)),0.95)</f>
        <v>#N/A</v>
      </c>
      <c r="Q899" s="178"/>
      <c r="R899" s="60"/>
      <c r="S899" s="60"/>
      <c r="T899" s="60"/>
      <c r="U899" s="46" t="e">
        <f t="shared" ref="U899:U962" si="414">_xlfn.IFS(H899=1,E899*1000/220,H899=3,E899/0.38/1.732)</f>
        <v>#N/A</v>
      </c>
      <c r="V899" s="62" t="e">
        <f t="shared" ref="V899:V962" si="415">IF(S899=0,VLOOKUP(U899,Автомат_номиналы,2,TRUE),S899)</f>
        <v>#N/A</v>
      </c>
      <c r="W899" s="62" t="e">
        <f t="shared" si="408"/>
        <v>#N/A</v>
      </c>
      <c r="X899" s="62" t="e">
        <f t="shared" ref="X899:X962" si="416">VLOOKUP(W899,Кабель_сопротивление,3,FALSE)</f>
        <v>#N/A</v>
      </c>
      <c r="Y899" s="62" t="e">
        <f t="shared" ref="Y899:Y962" si="417">VLOOKUP(W899,Кабель_сопротивление,2,FALSE)</f>
        <v>#N/A</v>
      </c>
      <c r="Z899" s="62" t="e">
        <f t="array" ref="Z899">_xlfn.IFS(H899=1,2,H899=3,1)</f>
        <v>#N/A</v>
      </c>
      <c r="AA899" s="62" t="e">
        <f t="shared" ref="AA899:AA962" si="418">ROUND(SIN(ACOS(P899)),2)</f>
        <v>#N/A</v>
      </c>
      <c r="AB899" s="62" t="e">
        <f t="shared" si="409"/>
        <v>#N/A</v>
      </c>
      <c r="AC899" s="62" t="e">
        <f t="shared" ref="AC899:AC962" si="419">ROUNDUP(AB899/220*100,2)</f>
        <v>#N/A</v>
      </c>
      <c r="AD899" s="62" t="e">
        <f t="shared" ref="AD899:AD962" si="420">_xlfn.IFS(H899=3,380,H899=1,220)</f>
        <v>#N/A</v>
      </c>
      <c r="AE899" s="62" t="e">
        <f t="shared" ref="AE899:AE962" si="421">VLOOKUP(N899,Кабель_обозначение,2,FALSE)</f>
        <v>#N/A</v>
      </c>
      <c r="AF899" s="62" t="e">
        <f t="shared" ref="AF899:AF962" si="422">IF(VLOOKUP(N899,Кабель_обозначение,3,FALSE)=1,AE899&amp;" ("&amp;O899&amp;"х"&amp;W899&amp;")",AE899)</f>
        <v>#N/A</v>
      </c>
      <c r="AG899" s="62">
        <f t="shared" ref="AG899:AG962" si="423">IFERROR(IF(AC899&gt;4.5,1,2),0)</f>
        <v>0</v>
      </c>
      <c r="AH899" s="62" t="str">
        <f t="shared" ref="AH899:AH962" si="424">IFERROR(LEFT(AR899,SEARCH(".",AR899)-1),AR899)</f>
        <v/>
      </c>
      <c r="AI899" s="62">
        <f t="shared" ref="AI899:AI962" si="425">IFERROR(LEFT(A899,SEARCH(".",A899)-1),A899)</f>
        <v>0</v>
      </c>
      <c r="AJ899" s="62" t="e">
        <f t="shared" ref="AJ899:AJ962" si="426">IFERROR(LEFT(AQ899,SEARCH(".",AQ899)-1),AQ899)</f>
        <v>#VALUE!</v>
      </c>
      <c r="AK899" s="62" t="e">
        <f t="shared" ref="AK899:AK962" si="427">IF(C899=0,B899,C899)</f>
        <v>#N/A</v>
      </c>
      <c r="AL899" s="62" t="e">
        <f t="shared" ref="AL899:AL962" si="428">ROUNDUP(U899,2)</f>
        <v>#N/A</v>
      </c>
      <c r="AM899" s="62">
        <f t="shared" ref="AM899:AM962" si="429">E899</f>
        <v>0</v>
      </c>
      <c r="AN899" s="62">
        <f t="shared" ref="AN899:AN962" si="430">D899</f>
        <v>0</v>
      </c>
      <c r="AO899" s="62"/>
      <c r="AP899" s="62" t="e">
        <f t="shared" ref="AP899:AP962" si="431">IF(W899=0,AE899,AF899&amp;"
L="&amp;M899&amp;"-"&amp;AC899&amp;"%")</f>
        <v>#N/A</v>
      </c>
      <c r="AQ899" s="62" t="e">
        <f t="shared" ref="AQ899:AQ962" si="432">RIGHT(A899,LEN(A899)-SEARCH(".",A899))</f>
        <v>#VALUE!</v>
      </c>
      <c r="AR899" s="62" t="str">
        <f t="shared" ref="AR899:AR962" si="433">IFERROR(RIGHT(AQ899,LEN(AQ899)-SEARCH(".",AQ899)),"")</f>
        <v/>
      </c>
      <c r="AS899" s="62">
        <f t="shared" ref="AS899:AS962" si="434">IFERROR(IF(VLOOKUP(AI899,Потребители_обозначение,5,FALSE)=2,_xlfn.IFS(H899=3,VLOOKUP(E899,Справочная_двигатели,3,FALSE),H899=1,VLOOKUP(E899,Справочная_двигатели,5,TRUE)),0),0)</f>
        <v>0</v>
      </c>
      <c r="AT899" s="62">
        <f t="shared" ref="AT899:AT962" si="435">IFERROR(IF(VLOOKUP(AI899,Потребители_обозначение,5,FALSE)=3,VLOOKUP(E899,Справочная_ЛЭД,2,TRUE),0),0)</f>
        <v>0</v>
      </c>
      <c r="AU899" s="62">
        <f t="shared" ref="AU899:AU962" si="436">IF(AS899=0,AT899,AS899)</f>
        <v>0</v>
      </c>
    </row>
    <row r="900" spans="1:47" x14ac:dyDescent="0.2">
      <c r="A900" s="46">
        <f t="shared" si="410"/>
        <v>0</v>
      </c>
      <c r="B900" s="62" t="e">
        <f t="shared" si="411"/>
        <v>#N/A</v>
      </c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2">
        <f t="shared" si="412"/>
        <v>0</v>
      </c>
      <c r="N900" s="60"/>
      <c r="O900" s="60"/>
      <c r="P900" s="60" t="e">
        <f t="shared" si="413"/>
        <v>#N/A</v>
      </c>
      <c r="Q900" s="178"/>
      <c r="R900" s="60"/>
      <c r="S900" s="60"/>
      <c r="T900" s="60"/>
      <c r="U900" s="46" t="e">
        <f t="shared" si="414"/>
        <v>#N/A</v>
      </c>
      <c r="V900" s="62" t="e">
        <f t="shared" si="415"/>
        <v>#N/A</v>
      </c>
      <c r="W900" s="62" t="e">
        <f t="shared" si="408"/>
        <v>#N/A</v>
      </c>
      <c r="X900" s="62" t="e">
        <f t="shared" si="416"/>
        <v>#N/A</v>
      </c>
      <c r="Y900" s="62" t="e">
        <f t="shared" si="417"/>
        <v>#N/A</v>
      </c>
      <c r="Z900" s="62" t="e">
        <f t="array" ref="Z900">_xlfn.IFS(H900=1,2,H900=3,1)</f>
        <v>#N/A</v>
      </c>
      <c r="AA900" s="62" t="e">
        <f t="shared" si="418"/>
        <v>#N/A</v>
      </c>
      <c r="AB900" s="62" t="e">
        <f t="shared" si="409"/>
        <v>#N/A</v>
      </c>
      <c r="AC900" s="62" t="e">
        <f t="shared" si="419"/>
        <v>#N/A</v>
      </c>
      <c r="AD900" s="62" t="e">
        <f t="shared" si="420"/>
        <v>#N/A</v>
      </c>
      <c r="AE900" s="62" t="e">
        <f t="shared" si="421"/>
        <v>#N/A</v>
      </c>
      <c r="AF900" s="62" t="e">
        <f t="shared" si="422"/>
        <v>#N/A</v>
      </c>
      <c r="AG900" s="62">
        <f t="shared" si="423"/>
        <v>0</v>
      </c>
      <c r="AH900" s="62" t="str">
        <f t="shared" si="424"/>
        <v/>
      </c>
      <c r="AI900" s="62">
        <f t="shared" si="425"/>
        <v>0</v>
      </c>
      <c r="AJ900" s="62" t="e">
        <f t="shared" si="426"/>
        <v>#VALUE!</v>
      </c>
      <c r="AK900" s="62" t="e">
        <f t="shared" si="427"/>
        <v>#N/A</v>
      </c>
      <c r="AL900" s="62" t="e">
        <f t="shared" si="428"/>
        <v>#N/A</v>
      </c>
      <c r="AM900" s="62">
        <f t="shared" si="429"/>
        <v>0</v>
      </c>
      <c r="AN900" s="62">
        <f t="shared" si="430"/>
        <v>0</v>
      </c>
      <c r="AO900" s="62"/>
      <c r="AP900" s="62" t="e">
        <f t="shared" si="431"/>
        <v>#N/A</v>
      </c>
      <c r="AQ900" s="62" t="e">
        <f t="shared" si="432"/>
        <v>#VALUE!</v>
      </c>
      <c r="AR900" s="62" t="str">
        <f t="shared" si="433"/>
        <v/>
      </c>
      <c r="AS900" s="62">
        <f t="shared" si="434"/>
        <v>0</v>
      </c>
      <c r="AT900" s="62">
        <f t="shared" si="435"/>
        <v>0</v>
      </c>
      <c r="AU900" s="62">
        <f t="shared" si="436"/>
        <v>0</v>
      </c>
    </row>
    <row r="901" spans="1:47" x14ac:dyDescent="0.2">
      <c r="A901" s="46">
        <f t="shared" si="410"/>
        <v>0</v>
      </c>
      <c r="B901" s="62" t="e">
        <f t="shared" si="411"/>
        <v>#N/A</v>
      </c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2">
        <f t="shared" si="412"/>
        <v>0</v>
      </c>
      <c r="N901" s="60"/>
      <c r="O901" s="60"/>
      <c r="P901" s="60" t="e">
        <f t="shared" si="413"/>
        <v>#N/A</v>
      </c>
      <c r="Q901" s="178"/>
      <c r="R901" s="60"/>
      <c r="S901" s="60"/>
      <c r="T901" s="60"/>
      <c r="U901" s="46" t="e">
        <f t="shared" si="414"/>
        <v>#N/A</v>
      </c>
      <c r="V901" s="62" t="e">
        <f t="shared" si="415"/>
        <v>#N/A</v>
      </c>
      <c r="W901" s="62" t="e">
        <f t="shared" si="408"/>
        <v>#N/A</v>
      </c>
      <c r="X901" s="62" t="e">
        <f t="shared" si="416"/>
        <v>#N/A</v>
      </c>
      <c r="Y901" s="62" t="e">
        <f t="shared" si="417"/>
        <v>#N/A</v>
      </c>
      <c r="Z901" s="62" t="e">
        <f t="array" ref="Z901">_xlfn.IFS(H901=1,2,H901=3,1)</f>
        <v>#N/A</v>
      </c>
      <c r="AA901" s="62" t="e">
        <f t="shared" si="418"/>
        <v>#N/A</v>
      </c>
      <c r="AB901" s="62" t="e">
        <f t="shared" si="409"/>
        <v>#N/A</v>
      </c>
      <c r="AC901" s="62" t="e">
        <f t="shared" si="419"/>
        <v>#N/A</v>
      </c>
      <c r="AD901" s="62" t="e">
        <f t="shared" si="420"/>
        <v>#N/A</v>
      </c>
      <c r="AE901" s="62" t="e">
        <f t="shared" si="421"/>
        <v>#N/A</v>
      </c>
      <c r="AF901" s="62" t="e">
        <f t="shared" si="422"/>
        <v>#N/A</v>
      </c>
      <c r="AG901" s="62">
        <f t="shared" si="423"/>
        <v>0</v>
      </c>
      <c r="AH901" s="62" t="str">
        <f t="shared" si="424"/>
        <v/>
      </c>
      <c r="AI901" s="62">
        <f t="shared" si="425"/>
        <v>0</v>
      </c>
      <c r="AJ901" s="62" t="e">
        <f t="shared" si="426"/>
        <v>#VALUE!</v>
      </c>
      <c r="AK901" s="62" t="e">
        <f t="shared" si="427"/>
        <v>#N/A</v>
      </c>
      <c r="AL901" s="62" t="e">
        <f t="shared" si="428"/>
        <v>#N/A</v>
      </c>
      <c r="AM901" s="62">
        <f t="shared" si="429"/>
        <v>0</v>
      </c>
      <c r="AN901" s="62">
        <f t="shared" si="430"/>
        <v>0</v>
      </c>
      <c r="AO901" s="62"/>
      <c r="AP901" s="62" t="e">
        <f t="shared" si="431"/>
        <v>#N/A</v>
      </c>
      <c r="AQ901" s="62" t="e">
        <f t="shared" si="432"/>
        <v>#VALUE!</v>
      </c>
      <c r="AR901" s="62" t="str">
        <f t="shared" si="433"/>
        <v/>
      </c>
      <c r="AS901" s="62">
        <f t="shared" si="434"/>
        <v>0</v>
      </c>
      <c r="AT901" s="62">
        <f t="shared" si="435"/>
        <v>0</v>
      </c>
      <c r="AU901" s="62">
        <f t="shared" si="436"/>
        <v>0</v>
      </c>
    </row>
    <row r="902" spans="1:47" x14ac:dyDescent="0.2">
      <c r="A902" s="46">
        <f t="shared" si="410"/>
        <v>0</v>
      </c>
      <c r="B902" s="62" t="e">
        <f t="shared" si="411"/>
        <v>#N/A</v>
      </c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2">
        <f t="shared" si="412"/>
        <v>0</v>
      </c>
      <c r="N902" s="60"/>
      <c r="O902" s="60"/>
      <c r="P902" s="60" t="e">
        <f t="shared" si="413"/>
        <v>#N/A</v>
      </c>
      <c r="Q902" s="178"/>
      <c r="R902" s="60"/>
      <c r="S902" s="60"/>
      <c r="T902" s="60"/>
      <c r="U902" s="46" t="e">
        <f t="shared" si="414"/>
        <v>#N/A</v>
      </c>
      <c r="V902" s="62" t="e">
        <f t="shared" si="415"/>
        <v>#N/A</v>
      </c>
      <c r="W902" s="62" t="e">
        <f t="shared" si="408"/>
        <v>#N/A</v>
      </c>
      <c r="X902" s="62" t="e">
        <f t="shared" si="416"/>
        <v>#N/A</v>
      </c>
      <c r="Y902" s="62" t="e">
        <f t="shared" si="417"/>
        <v>#N/A</v>
      </c>
      <c r="Z902" s="62" t="e">
        <f t="array" ref="Z902">_xlfn.IFS(H902=1,2,H902=3,1)</f>
        <v>#N/A</v>
      </c>
      <c r="AA902" s="62" t="e">
        <f t="shared" si="418"/>
        <v>#N/A</v>
      </c>
      <c r="AB902" s="62" t="e">
        <f t="shared" si="409"/>
        <v>#N/A</v>
      </c>
      <c r="AC902" s="62" t="e">
        <f t="shared" si="419"/>
        <v>#N/A</v>
      </c>
      <c r="AD902" s="62" t="e">
        <f t="shared" si="420"/>
        <v>#N/A</v>
      </c>
      <c r="AE902" s="62" t="e">
        <f t="shared" si="421"/>
        <v>#N/A</v>
      </c>
      <c r="AF902" s="62" t="e">
        <f t="shared" si="422"/>
        <v>#N/A</v>
      </c>
      <c r="AG902" s="62">
        <f t="shared" si="423"/>
        <v>0</v>
      </c>
      <c r="AH902" s="62" t="str">
        <f t="shared" si="424"/>
        <v/>
      </c>
      <c r="AI902" s="62">
        <f t="shared" si="425"/>
        <v>0</v>
      </c>
      <c r="AJ902" s="62" t="e">
        <f t="shared" si="426"/>
        <v>#VALUE!</v>
      </c>
      <c r="AK902" s="62" t="e">
        <f t="shared" si="427"/>
        <v>#N/A</v>
      </c>
      <c r="AL902" s="62" t="e">
        <f t="shared" si="428"/>
        <v>#N/A</v>
      </c>
      <c r="AM902" s="62">
        <f t="shared" si="429"/>
        <v>0</v>
      </c>
      <c r="AN902" s="62">
        <f t="shared" si="430"/>
        <v>0</v>
      </c>
      <c r="AO902" s="62"/>
      <c r="AP902" s="62" t="e">
        <f t="shared" si="431"/>
        <v>#N/A</v>
      </c>
      <c r="AQ902" s="62" t="e">
        <f t="shared" si="432"/>
        <v>#VALUE!</v>
      </c>
      <c r="AR902" s="62" t="str">
        <f t="shared" si="433"/>
        <v/>
      </c>
      <c r="AS902" s="62">
        <f t="shared" si="434"/>
        <v>0</v>
      </c>
      <c r="AT902" s="62">
        <f t="shared" si="435"/>
        <v>0</v>
      </c>
      <c r="AU902" s="62">
        <f t="shared" si="436"/>
        <v>0</v>
      </c>
    </row>
    <row r="903" spans="1:47" x14ac:dyDescent="0.2">
      <c r="A903" s="46">
        <f t="shared" si="410"/>
        <v>0</v>
      </c>
      <c r="B903" s="62" t="e">
        <f t="shared" si="411"/>
        <v>#N/A</v>
      </c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2">
        <f t="shared" si="412"/>
        <v>0</v>
      </c>
      <c r="N903" s="60"/>
      <c r="O903" s="60"/>
      <c r="P903" s="60" t="e">
        <f t="shared" si="413"/>
        <v>#N/A</v>
      </c>
      <c r="Q903" s="178"/>
      <c r="R903" s="60"/>
      <c r="S903" s="60"/>
      <c r="T903" s="60"/>
      <c r="U903" s="46" t="e">
        <f t="shared" si="414"/>
        <v>#N/A</v>
      </c>
      <c r="V903" s="62" t="e">
        <f t="shared" si="415"/>
        <v>#N/A</v>
      </c>
      <c r="W903" s="62" t="e">
        <f t="shared" si="408"/>
        <v>#N/A</v>
      </c>
      <c r="X903" s="62" t="e">
        <f t="shared" si="416"/>
        <v>#N/A</v>
      </c>
      <c r="Y903" s="62" t="e">
        <f t="shared" si="417"/>
        <v>#N/A</v>
      </c>
      <c r="Z903" s="62" t="e">
        <f t="array" ref="Z903">_xlfn.IFS(H903=1,2,H903=3,1)</f>
        <v>#N/A</v>
      </c>
      <c r="AA903" s="62" t="e">
        <f t="shared" si="418"/>
        <v>#N/A</v>
      </c>
      <c r="AB903" s="62" t="e">
        <f t="shared" si="409"/>
        <v>#N/A</v>
      </c>
      <c r="AC903" s="62" t="e">
        <f t="shared" si="419"/>
        <v>#N/A</v>
      </c>
      <c r="AD903" s="62" t="e">
        <f t="shared" si="420"/>
        <v>#N/A</v>
      </c>
      <c r="AE903" s="62" t="e">
        <f t="shared" si="421"/>
        <v>#N/A</v>
      </c>
      <c r="AF903" s="62" t="e">
        <f t="shared" si="422"/>
        <v>#N/A</v>
      </c>
      <c r="AG903" s="62">
        <f t="shared" si="423"/>
        <v>0</v>
      </c>
      <c r="AH903" s="62" t="str">
        <f t="shared" si="424"/>
        <v/>
      </c>
      <c r="AI903" s="62">
        <f t="shared" si="425"/>
        <v>0</v>
      </c>
      <c r="AJ903" s="62" t="e">
        <f t="shared" si="426"/>
        <v>#VALUE!</v>
      </c>
      <c r="AK903" s="62" t="e">
        <f t="shared" si="427"/>
        <v>#N/A</v>
      </c>
      <c r="AL903" s="62" t="e">
        <f t="shared" si="428"/>
        <v>#N/A</v>
      </c>
      <c r="AM903" s="62">
        <f t="shared" si="429"/>
        <v>0</v>
      </c>
      <c r="AN903" s="62">
        <f t="shared" si="430"/>
        <v>0</v>
      </c>
      <c r="AO903" s="62"/>
      <c r="AP903" s="62" t="e">
        <f t="shared" si="431"/>
        <v>#N/A</v>
      </c>
      <c r="AQ903" s="62" t="e">
        <f t="shared" si="432"/>
        <v>#VALUE!</v>
      </c>
      <c r="AR903" s="62" t="str">
        <f t="shared" si="433"/>
        <v/>
      </c>
      <c r="AS903" s="62">
        <f t="shared" si="434"/>
        <v>0</v>
      </c>
      <c r="AT903" s="62">
        <f t="shared" si="435"/>
        <v>0</v>
      </c>
      <c r="AU903" s="62">
        <f t="shared" si="436"/>
        <v>0</v>
      </c>
    </row>
    <row r="904" spans="1:47" x14ac:dyDescent="0.2">
      <c r="A904" s="46">
        <f t="shared" si="410"/>
        <v>0</v>
      </c>
      <c r="B904" s="62" t="e">
        <f t="shared" si="411"/>
        <v>#N/A</v>
      </c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2">
        <f t="shared" si="412"/>
        <v>0</v>
      </c>
      <c r="N904" s="60"/>
      <c r="O904" s="60"/>
      <c r="P904" s="60" t="e">
        <f t="shared" si="413"/>
        <v>#N/A</v>
      </c>
      <c r="Q904" s="178"/>
      <c r="R904" s="60"/>
      <c r="S904" s="60"/>
      <c r="T904" s="60"/>
      <c r="U904" s="46" t="e">
        <f t="shared" si="414"/>
        <v>#N/A</v>
      </c>
      <c r="V904" s="62" t="e">
        <f t="shared" si="415"/>
        <v>#N/A</v>
      </c>
      <c r="W904" s="62" t="e">
        <f t="shared" si="408"/>
        <v>#N/A</v>
      </c>
      <c r="X904" s="62" t="e">
        <f t="shared" si="416"/>
        <v>#N/A</v>
      </c>
      <c r="Y904" s="62" t="e">
        <f t="shared" si="417"/>
        <v>#N/A</v>
      </c>
      <c r="Z904" s="62" t="e">
        <f t="array" ref="Z904">_xlfn.IFS(H904=1,2,H904=3,1)</f>
        <v>#N/A</v>
      </c>
      <c r="AA904" s="62" t="e">
        <f t="shared" si="418"/>
        <v>#N/A</v>
      </c>
      <c r="AB904" s="62" t="e">
        <f t="shared" si="409"/>
        <v>#N/A</v>
      </c>
      <c r="AC904" s="62" t="e">
        <f t="shared" si="419"/>
        <v>#N/A</v>
      </c>
      <c r="AD904" s="62" t="e">
        <f t="shared" si="420"/>
        <v>#N/A</v>
      </c>
      <c r="AE904" s="62" t="e">
        <f t="shared" si="421"/>
        <v>#N/A</v>
      </c>
      <c r="AF904" s="62" t="e">
        <f t="shared" si="422"/>
        <v>#N/A</v>
      </c>
      <c r="AG904" s="62">
        <f t="shared" si="423"/>
        <v>0</v>
      </c>
      <c r="AH904" s="62" t="str">
        <f t="shared" si="424"/>
        <v/>
      </c>
      <c r="AI904" s="62">
        <f t="shared" si="425"/>
        <v>0</v>
      </c>
      <c r="AJ904" s="62" t="e">
        <f t="shared" si="426"/>
        <v>#VALUE!</v>
      </c>
      <c r="AK904" s="62" t="e">
        <f t="shared" si="427"/>
        <v>#N/A</v>
      </c>
      <c r="AL904" s="62" t="e">
        <f t="shared" si="428"/>
        <v>#N/A</v>
      </c>
      <c r="AM904" s="62">
        <f t="shared" si="429"/>
        <v>0</v>
      </c>
      <c r="AN904" s="62">
        <f t="shared" si="430"/>
        <v>0</v>
      </c>
      <c r="AO904" s="62"/>
      <c r="AP904" s="62" t="e">
        <f t="shared" si="431"/>
        <v>#N/A</v>
      </c>
      <c r="AQ904" s="62" t="e">
        <f t="shared" si="432"/>
        <v>#VALUE!</v>
      </c>
      <c r="AR904" s="62" t="str">
        <f t="shared" si="433"/>
        <v/>
      </c>
      <c r="AS904" s="62">
        <f t="shared" si="434"/>
        <v>0</v>
      </c>
      <c r="AT904" s="62">
        <f t="shared" si="435"/>
        <v>0</v>
      </c>
      <c r="AU904" s="62">
        <f t="shared" si="436"/>
        <v>0</v>
      </c>
    </row>
    <row r="905" spans="1:47" x14ac:dyDescent="0.2">
      <c r="A905" s="46">
        <f t="shared" si="410"/>
        <v>0</v>
      </c>
      <c r="B905" s="62" t="e">
        <f t="shared" si="411"/>
        <v>#N/A</v>
      </c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2">
        <f t="shared" si="412"/>
        <v>0</v>
      </c>
      <c r="N905" s="60"/>
      <c r="O905" s="60"/>
      <c r="P905" s="60" t="e">
        <f t="shared" si="413"/>
        <v>#N/A</v>
      </c>
      <c r="Q905" s="178"/>
      <c r="R905" s="60"/>
      <c r="S905" s="60"/>
      <c r="T905" s="60"/>
      <c r="U905" s="46" t="e">
        <f t="shared" si="414"/>
        <v>#N/A</v>
      </c>
      <c r="V905" s="62" t="e">
        <f t="shared" si="415"/>
        <v>#N/A</v>
      </c>
      <c r="W905" s="62" t="e">
        <f t="shared" si="408"/>
        <v>#N/A</v>
      </c>
      <c r="X905" s="62" t="e">
        <f t="shared" si="416"/>
        <v>#N/A</v>
      </c>
      <c r="Y905" s="62" t="e">
        <f t="shared" si="417"/>
        <v>#N/A</v>
      </c>
      <c r="Z905" s="62" t="e">
        <f t="array" ref="Z905">_xlfn.IFS(H905=1,2,H905=3,1)</f>
        <v>#N/A</v>
      </c>
      <c r="AA905" s="62" t="e">
        <f t="shared" si="418"/>
        <v>#N/A</v>
      </c>
      <c r="AB905" s="62" t="e">
        <f t="shared" si="409"/>
        <v>#N/A</v>
      </c>
      <c r="AC905" s="62" t="e">
        <f t="shared" si="419"/>
        <v>#N/A</v>
      </c>
      <c r="AD905" s="62" t="e">
        <f t="shared" si="420"/>
        <v>#N/A</v>
      </c>
      <c r="AE905" s="62" t="e">
        <f t="shared" si="421"/>
        <v>#N/A</v>
      </c>
      <c r="AF905" s="62" t="e">
        <f t="shared" si="422"/>
        <v>#N/A</v>
      </c>
      <c r="AG905" s="62">
        <f t="shared" si="423"/>
        <v>0</v>
      </c>
      <c r="AH905" s="62" t="str">
        <f t="shared" si="424"/>
        <v/>
      </c>
      <c r="AI905" s="62">
        <f t="shared" si="425"/>
        <v>0</v>
      </c>
      <c r="AJ905" s="62" t="e">
        <f t="shared" si="426"/>
        <v>#VALUE!</v>
      </c>
      <c r="AK905" s="62" t="e">
        <f t="shared" si="427"/>
        <v>#N/A</v>
      </c>
      <c r="AL905" s="62" t="e">
        <f t="shared" si="428"/>
        <v>#N/A</v>
      </c>
      <c r="AM905" s="62">
        <f t="shared" si="429"/>
        <v>0</v>
      </c>
      <c r="AN905" s="62">
        <f t="shared" si="430"/>
        <v>0</v>
      </c>
      <c r="AO905" s="62"/>
      <c r="AP905" s="62" t="e">
        <f t="shared" si="431"/>
        <v>#N/A</v>
      </c>
      <c r="AQ905" s="62" t="e">
        <f t="shared" si="432"/>
        <v>#VALUE!</v>
      </c>
      <c r="AR905" s="62" t="str">
        <f t="shared" si="433"/>
        <v/>
      </c>
      <c r="AS905" s="62">
        <f t="shared" si="434"/>
        <v>0</v>
      </c>
      <c r="AT905" s="62">
        <f t="shared" si="435"/>
        <v>0</v>
      </c>
      <c r="AU905" s="62">
        <f t="shared" si="436"/>
        <v>0</v>
      </c>
    </row>
    <row r="906" spans="1:47" x14ac:dyDescent="0.2">
      <c r="A906" s="46">
        <f t="shared" si="410"/>
        <v>0</v>
      </c>
      <c r="B906" s="62" t="e">
        <f t="shared" si="411"/>
        <v>#N/A</v>
      </c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2">
        <f t="shared" si="412"/>
        <v>0</v>
      </c>
      <c r="N906" s="60"/>
      <c r="O906" s="60"/>
      <c r="P906" s="60" t="e">
        <f t="shared" si="413"/>
        <v>#N/A</v>
      </c>
      <c r="Q906" s="178"/>
      <c r="R906" s="60"/>
      <c r="S906" s="60"/>
      <c r="T906" s="60"/>
      <c r="U906" s="46" t="e">
        <f t="shared" si="414"/>
        <v>#N/A</v>
      </c>
      <c r="V906" s="62" t="e">
        <f t="shared" si="415"/>
        <v>#N/A</v>
      </c>
      <c r="W906" s="62" t="e">
        <f t="shared" si="408"/>
        <v>#N/A</v>
      </c>
      <c r="X906" s="62" t="e">
        <f t="shared" si="416"/>
        <v>#N/A</v>
      </c>
      <c r="Y906" s="62" t="e">
        <f t="shared" si="417"/>
        <v>#N/A</v>
      </c>
      <c r="Z906" s="62" t="e">
        <f t="array" ref="Z906">_xlfn.IFS(H906=1,2,H906=3,1)</f>
        <v>#N/A</v>
      </c>
      <c r="AA906" s="62" t="e">
        <f t="shared" si="418"/>
        <v>#N/A</v>
      </c>
      <c r="AB906" s="62" t="e">
        <f t="shared" si="409"/>
        <v>#N/A</v>
      </c>
      <c r="AC906" s="62" t="e">
        <f t="shared" si="419"/>
        <v>#N/A</v>
      </c>
      <c r="AD906" s="62" t="e">
        <f t="shared" si="420"/>
        <v>#N/A</v>
      </c>
      <c r="AE906" s="62" t="e">
        <f t="shared" si="421"/>
        <v>#N/A</v>
      </c>
      <c r="AF906" s="62" t="e">
        <f t="shared" si="422"/>
        <v>#N/A</v>
      </c>
      <c r="AG906" s="62">
        <f t="shared" si="423"/>
        <v>0</v>
      </c>
      <c r="AH906" s="62" t="str">
        <f t="shared" si="424"/>
        <v/>
      </c>
      <c r="AI906" s="62">
        <f t="shared" si="425"/>
        <v>0</v>
      </c>
      <c r="AJ906" s="62" t="e">
        <f t="shared" si="426"/>
        <v>#VALUE!</v>
      </c>
      <c r="AK906" s="62" t="e">
        <f t="shared" si="427"/>
        <v>#N/A</v>
      </c>
      <c r="AL906" s="62" t="e">
        <f t="shared" si="428"/>
        <v>#N/A</v>
      </c>
      <c r="AM906" s="62">
        <f t="shared" si="429"/>
        <v>0</v>
      </c>
      <c r="AN906" s="62">
        <f t="shared" si="430"/>
        <v>0</v>
      </c>
      <c r="AO906" s="62"/>
      <c r="AP906" s="62" t="e">
        <f t="shared" si="431"/>
        <v>#N/A</v>
      </c>
      <c r="AQ906" s="62" t="e">
        <f t="shared" si="432"/>
        <v>#VALUE!</v>
      </c>
      <c r="AR906" s="62" t="str">
        <f t="shared" si="433"/>
        <v/>
      </c>
      <c r="AS906" s="62">
        <f t="shared" si="434"/>
        <v>0</v>
      </c>
      <c r="AT906" s="62">
        <f t="shared" si="435"/>
        <v>0</v>
      </c>
      <c r="AU906" s="62">
        <f t="shared" si="436"/>
        <v>0</v>
      </c>
    </row>
    <row r="907" spans="1:47" x14ac:dyDescent="0.2">
      <c r="A907" s="46">
        <f t="shared" si="410"/>
        <v>0</v>
      </c>
      <c r="B907" s="62" t="e">
        <f t="shared" si="411"/>
        <v>#N/A</v>
      </c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2">
        <f t="shared" si="412"/>
        <v>0</v>
      </c>
      <c r="N907" s="60"/>
      <c r="O907" s="60"/>
      <c r="P907" s="60" t="e">
        <f t="shared" si="413"/>
        <v>#N/A</v>
      </c>
      <c r="Q907" s="178"/>
      <c r="R907" s="60"/>
      <c r="S907" s="60"/>
      <c r="T907" s="60"/>
      <c r="U907" s="46" t="e">
        <f t="shared" si="414"/>
        <v>#N/A</v>
      </c>
      <c r="V907" s="62" t="e">
        <f t="shared" si="415"/>
        <v>#N/A</v>
      </c>
      <c r="W907" s="62" t="e">
        <f t="shared" si="408"/>
        <v>#N/A</v>
      </c>
      <c r="X907" s="62" t="e">
        <f t="shared" si="416"/>
        <v>#N/A</v>
      </c>
      <c r="Y907" s="62" t="e">
        <f t="shared" si="417"/>
        <v>#N/A</v>
      </c>
      <c r="Z907" s="62" t="e">
        <f t="array" ref="Z907">_xlfn.IFS(H907=1,2,H907=3,1)</f>
        <v>#N/A</v>
      </c>
      <c r="AA907" s="62" t="e">
        <f t="shared" si="418"/>
        <v>#N/A</v>
      </c>
      <c r="AB907" s="62" t="e">
        <f t="shared" si="409"/>
        <v>#N/A</v>
      </c>
      <c r="AC907" s="62" t="e">
        <f t="shared" si="419"/>
        <v>#N/A</v>
      </c>
      <c r="AD907" s="62" t="e">
        <f t="shared" si="420"/>
        <v>#N/A</v>
      </c>
      <c r="AE907" s="62" t="e">
        <f t="shared" si="421"/>
        <v>#N/A</v>
      </c>
      <c r="AF907" s="62" t="e">
        <f t="shared" si="422"/>
        <v>#N/A</v>
      </c>
      <c r="AG907" s="62">
        <f t="shared" si="423"/>
        <v>0</v>
      </c>
      <c r="AH907" s="62" t="str">
        <f t="shared" si="424"/>
        <v/>
      </c>
      <c r="AI907" s="62">
        <f t="shared" si="425"/>
        <v>0</v>
      </c>
      <c r="AJ907" s="62" t="e">
        <f t="shared" si="426"/>
        <v>#VALUE!</v>
      </c>
      <c r="AK907" s="62" t="e">
        <f t="shared" si="427"/>
        <v>#N/A</v>
      </c>
      <c r="AL907" s="62" t="e">
        <f t="shared" si="428"/>
        <v>#N/A</v>
      </c>
      <c r="AM907" s="62">
        <f t="shared" si="429"/>
        <v>0</v>
      </c>
      <c r="AN907" s="62">
        <f t="shared" si="430"/>
        <v>0</v>
      </c>
      <c r="AO907" s="62"/>
      <c r="AP907" s="62" t="e">
        <f t="shared" si="431"/>
        <v>#N/A</v>
      </c>
      <c r="AQ907" s="62" t="e">
        <f t="shared" si="432"/>
        <v>#VALUE!</v>
      </c>
      <c r="AR907" s="62" t="str">
        <f t="shared" si="433"/>
        <v/>
      </c>
      <c r="AS907" s="62">
        <f t="shared" si="434"/>
        <v>0</v>
      </c>
      <c r="AT907" s="62">
        <f t="shared" si="435"/>
        <v>0</v>
      </c>
      <c r="AU907" s="62">
        <f t="shared" si="436"/>
        <v>0</v>
      </c>
    </row>
    <row r="908" spans="1:47" x14ac:dyDescent="0.2">
      <c r="A908" s="46">
        <f t="shared" si="410"/>
        <v>0</v>
      </c>
      <c r="B908" s="62" t="e">
        <f t="shared" si="411"/>
        <v>#N/A</v>
      </c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2">
        <f t="shared" si="412"/>
        <v>0</v>
      </c>
      <c r="N908" s="60"/>
      <c r="O908" s="60"/>
      <c r="P908" s="60" t="e">
        <f t="shared" si="413"/>
        <v>#N/A</v>
      </c>
      <c r="Q908" s="178"/>
      <c r="R908" s="60"/>
      <c r="S908" s="60"/>
      <c r="T908" s="60"/>
      <c r="U908" s="46" t="e">
        <f t="shared" si="414"/>
        <v>#N/A</v>
      </c>
      <c r="V908" s="62" t="e">
        <f t="shared" si="415"/>
        <v>#N/A</v>
      </c>
      <c r="W908" s="62" t="e">
        <f t="shared" si="408"/>
        <v>#N/A</v>
      </c>
      <c r="X908" s="62" t="e">
        <f t="shared" si="416"/>
        <v>#N/A</v>
      </c>
      <c r="Y908" s="62" t="e">
        <f t="shared" si="417"/>
        <v>#N/A</v>
      </c>
      <c r="Z908" s="62" t="e">
        <f t="array" ref="Z908">_xlfn.IFS(H908=1,2,H908=3,1)</f>
        <v>#N/A</v>
      </c>
      <c r="AA908" s="62" t="e">
        <f t="shared" si="418"/>
        <v>#N/A</v>
      </c>
      <c r="AB908" s="62" t="e">
        <f t="shared" si="409"/>
        <v>#N/A</v>
      </c>
      <c r="AC908" s="62" t="e">
        <f t="shared" si="419"/>
        <v>#N/A</v>
      </c>
      <c r="AD908" s="62" t="e">
        <f t="shared" si="420"/>
        <v>#N/A</v>
      </c>
      <c r="AE908" s="62" t="e">
        <f t="shared" si="421"/>
        <v>#N/A</v>
      </c>
      <c r="AF908" s="62" t="e">
        <f t="shared" si="422"/>
        <v>#N/A</v>
      </c>
      <c r="AG908" s="62">
        <f t="shared" si="423"/>
        <v>0</v>
      </c>
      <c r="AH908" s="62" t="str">
        <f t="shared" si="424"/>
        <v/>
      </c>
      <c r="AI908" s="62">
        <f t="shared" si="425"/>
        <v>0</v>
      </c>
      <c r="AJ908" s="62" t="e">
        <f t="shared" si="426"/>
        <v>#VALUE!</v>
      </c>
      <c r="AK908" s="62" t="e">
        <f t="shared" si="427"/>
        <v>#N/A</v>
      </c>
      <c r="AL908" s="62" t="e">
        <f t="shared" si="428"/>
        <v>#N/A</v>
      </c>
      <c r="AM908" s="62">
        <f t="shared" si="429"/>
        <v>0</v>
      </c>
      <c r="AN908" s="62">
        <f t="shared" si="430"/>
        <v>0</v>
      </c>
      <c r="AO908" s="62"/>
      <c r="AP908" s="62" t="e">
        <f t="shared" si="431"/>
        <v>#N/A</v>
      </c>
      <c r="AQ908" s="62" t="e">
        <f t="shared" si="432"/>
        <v>#VALUE!</v>
      </c>
      <c r="AR908" s="62" t="str">
        <f t="shared" si="433"/>
        <v/>
      </c>
      <c r="AS908" s="62">
        <f t="shared" si="434"/>
        <v>0</v>
      </c>
      <c r="AT908" s="62">
        <f t="shared" si="435"/>
        <v>0</v>
      </c>
      <c r="AU908" s="62">
        <f t="shared" si="436"/>
        <v>0</v>
      </c>
    </row>
    <row r="909" spans="1:47" x14ac:dyDescent="0.2">
      <c r="A909" s="46">
        <f t="shared" si="410"/>
        <v>0</v>
      </c>
      <c r="B909" s="62" t="e">
        <f t="shared" si="411"/>
        <v>#N/A</v>
      </c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2">
        <f t="shared" si="412"/>
        <v>0</v>
      </c>
      <c r="N909" s="60"/>
      <c r="O909" s="60"/>
      <c r="P909" s="60" t="e">
        <f t="shared" si="413"/>
        <v>#N/A</v>
      </c>
      <c r="Q909" s="178"/>
      <c r="R909" s="60"/>
      <c r="S909" s="60"/>
      <c r="T909" s="60"/>
      <c r="U909" s="46" t="e">
        <f t="shared" si="414"/>
        <v>#N/A</v>
      </c>
      <c r="V909" s="62" t="e">
        <f t="shared" si="415"/>
        <v>#N/A</v>
      </c>
      <c r="W909" s="62" t="e">
        <f t="shared" si="408"/>
        <v>#N/A</v>
      </c>
      <c r="X909" s="62" t="e">
        <f t="shared" si="416"/>
        <v>#N/A</v>
      </c>
      <c r="Y909" s="62" t="e">
        <f t="shared" si="417"/>
        <v>#N/A</v>
      </c>
      <c r="Z909" s="62" t="e">
        <f t="array" ref="Z909">_xlfn.IFS(H909=1,2,H909=3,1)</f>
        <v>#N/A</v>
      </c>
      <c r="AA909" s="62" t="e">
        <f t="shared" si="418"/>
        <v>#N/A</v>
      </c>
      <c r="AB909" s="62" t="e">
        <f t="shared" si="409"/>
        <v>#N/A</v>
      </c>
      <c r="AC909" s="62" t="e">
        <f t="shared" si="419"/>
        <v>#N/A</v>
      </c>
      <c r="AD909" s="62" t="e">
        <f t="shared" si="420"/>
        <v>#N/A</v>
      </c>
      <c r="AE909" s="62" t="e">
        <f t="shared" si="421"/>
        <v>#N/A</v>
      </c>
      <c r="AF909" s="62" t="e">
        <f t="shared" si="422"/>
        <v>#N/A</v>
      </c>
      <c r="AG909" s="62">
        <f t="shared" si="423"/>
        <v>0</v>
      </c>
      <c r="AH909" s="62" t="str">
        <f t="shared" si="424"/>
        <v/>
      </c>
      <c r="AI909" s="62">
        <f t="shared" si="425"/>
        <v>0</v>
      </c>
      <c r="AJ909" s="62" t="e">
        <f t="shared" si="426"/>
        <v>#VALUE!</v>
      </c>
      <c r="AK909" s="62" t="e">
        <f t="shared" si="427"/>
        <v>#N/A</v>
      </c>
      <c r="AL909" s="62" t="e">
        <f t="shared" si="428"/>
        <v>#N/A</v>
      </c>
      <c r="AM909" s="62">
        <f t="shared" si="429"/>
        <v>0</v>
      </c>
      <c r="AN909" s="62">
        <f t="shared" si="430"/>
        <v>0</v>
      </c>
      <c r="AO909" s="62"/>
      <c r="AP909" s="62" t="e">
        <f t="shared" si="431"/>
        <v>#N/A</v>
      </c>
      <c r="AQ909" s="62" t="e">
        <f t="shared" si="432"/>
        <v>#VALUE!</v>
      </c>
      <c r="AR909" s="62" t="str">
        <f t="shared" si="433"/>
        <v/>
      </c>
      <c r="AS909" s="62">
        <f t="shared" si="434"/>
        <v>0</v>
      </c>
      <c r="AT909" s="62">
        <f t="shared" si="435"/>
        <v>0</v>
      </c>
      <c r="AU909" s="62">
        <f t="shared" si="436"/>
        <v>0</v>
      </c>
    </row>
    <row r="910" spans="1:47" x14ac:dyDescent="0.2">
      <c r="A910" s="46">
        <f t="shared" si="410"/>
        <v>0</v>
      </c>
      <c r="B910" s="62" t="e">
        <f t="shared" si="411"/>
        <v>#N/A</v>
      </c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2">
        <f t="shared" si="412"/>
        <v>0</v>
      </c>
      <c r="N910" s="60"/>
      <c r="O910" s="60"/>
      <c r="P910" s="60" t="e">
        <f t="shared" si="413"/>
        <v>#N/A</v>
      </c>
      <c r="Q910" s="178"/>
      <c r="R910" s="60"/>
      <c r="S910" s="60"/>
      <c r="T910" s="60"/>
      <c r="U910" s="46" t="e">
        <f t="shared" si="414"/>
        <v>#N/A</v>
      </c>
      <c r="V910" s="62" t="e">
        <f t="shared" si="415"/>
        <v>#N/A</v>
      </c>
      <c r="W910" s="62" t="e">
        <f t="shared" si="408"/>
        <v>#N/A</v>
      </c>
      <c r="X910" s="62" t="e">
        <f t="shared" si="416"/>
        <v>#N/A</v>
      </c>
      <c r="Y910" s="62" t="e">
        <f t="shared" si="417"/>
        <v>#N/A</v>
      </c>
      <c r="Z910" s="62" t="e">
        <f t="array" ref="Z910">_xlfn.IFS(H910=1,2,H910=3,1)</f>
        <v>#N/A</v>
      </c>
      <c r="AA910" s="62" t="e">
        <f t="shared" si="418"/>
        <v>#N/A</v>
      </c>
      <c r="AB910" s="62" t="e">
        <f t="shared" si="409"/>
        <v>#N/A</v>
      </c>
      <c r="AC910" s="62" t="e">
        <f t="shared" si="419"/>
        <v>#N/A</v>
      </c>
      <c r="AD910" s="62" t="e">
        <f t="shared" si="420"/>
        <v>#N/A</v>
      </c>
      <c r="AE910" s="62" t="e">
        <f t="shared" si="421"/>
        <v>#N/A</v>
      </c>
      <c r="AF910" s="62" t="e">
        <f t="shared" si="422"/>
        <v>#N/A</v>
      </c>
      <c r="AG910" s="62">
        <f t="shared" si="423"/>
        <v>0</v>
      </c>
      <c r="AH910" s="62" t="str">
        <f t="shared" si="424"/>
        <v/>
      </c>
      <c r="AI910" s="62">
        <f t="shared" si="425"/>
        <v>0</v>
      </c>
      <c r="AJ910" s="62" t="e">
        <f t="shared" si="426"/>
        <v>#VALUE!</v>
      </c>
      <c r="AK910" s="62" t="e">
        <f t="shared" si="427"/>
        <v>#N/A</v>
      </c>
      <c r="AL910" s="62" t="e">
        <f t="shared" si="428"/>
        <v>#N/A</v>
      </c>
      <c r="AM910" s="62">
        <f t="shared" si="429"/>
        <v>0</v>
      </c>
      <c r="AN910" s="62">
        <f t="shared" si="430"/>
        <v>0</v>
      </c>
      <c r="AO910" s="62"/>
      <c r="AP910" s="62" t="e">
        <f t="shared" si="431"/>
        <v>#N/A</v>
      </c>
      <c r="AQ910" s="62" t="e">
        <f t="shared" si="432"/>
        <v>#VALUE!</v>
      </c>
      <c r="AR910" s="62" t="str">
        <f t="shared" si="433"/>
        <v/>
      </c>
      <c r="AS910" s="62">
        <f t="shared" si="434"/>
        <v>0</v>
      </c>
      <c r="AT910" s="62">
        <f t="shared" si="435"/>
        <v>0</v>
      </c>
      <c r="AU910" s="62">
        <f t="shared" si="436"/>
        <v>0</v>
      </c>
    </row>
    <row r="911" spans="1:47" x14ac:dyDescent="0.2">
      <c r="A911" s="46">
        <f t="shared" si="410"/>
        <v>0</v>
      </c>
      <c r="B911" s="62" t="e">
        <f t="shared" si="411"/>
        <v>#N/A</v>
      </c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2">
        <f t="shared" si="412"/>
        <v>0</v>
      </c>
      <c r="N911" s="60"/>
      <c r="O911" s="60"/>
      <c r="P911" s="60" t="e">
        <f t="shared" si="413"/>
        <v>#N/A</v>
      </c>
      <c r="Q911" s="178"/>
      <c r="R911" s="60"/>
      <c r="S911" s="60"/>
      <c r="T911" s="60"/>
      <c r="U911" s="46" t="e">
        <f t="shared" si="414"/>
        <v>#N/A</v>
      </c>
      <c r="V911" s="62" t="e">
        <f t="shared" si="415"/>
        <v>#N/A</v>
      </c>
      <c r="W911" s="62" t="e">
        <f t="shared" si="408"/>
        <v>#N/A</v>
      </c>
      <c r="X911" s="62" t="e">
        <f t="shared" si="416"/>
        <v>#N/A</v>
      </c>
      <c r="Y911" s="62" t="e">
        <f t="shared" si="417"/>
        <v>#N/A</v>
      </c>
      <c r="Z911" s="62" t="e">
        <f t="array" ref="Z911">_xlfn.IFS(H911=1,2,H911=3,1)</f>
        <v>#N/A</v>
      </c>
      <c r="AA911" s="62" t="e">
        <f t="shared" si="418"/>
        <v>#N/A</v>
      </c>
      <c r="AB911" s="62" t="e">
        <f t="shared" si="409"/>
        <v>#N/A</v>
      </c>
      <c r="AC911" s="62" t="e">
        <f t="shared" si="419"/>
        <v>#N/A</v>
      </c>
      <c r="AD911" s="62" t="e">
        <f t="shared" si="420"/>
        <v>#N/A</v>
      </c>
      <c r="AE911" s="62" t="e">
        <f t="shared" si="421"/>
        <v>#N/A</v>
      </c>
      <c r="AF911" s="62" t="e">
        <f t="shared" si="422"/>
        <v>#N/A</v>
      </c>
      <c r="AG911" s="62">
        <f t="shared" si="423"/>
        <v>0</v>
      </c>
      <c r="AH911" s="62" t="str">
        <f t="shared" si="424"/>
        <v/>
      </c>
      <c r="AI911" s="62">
        <f t="shared" si="425"/>
        <v>0</v>
      </c>
      <c r="AJ911" s="62" t="e">
        <f t="shared" si="426"/>
        <v>#VALUE!</v>
      </c>
      <c r="AK911" s="62" t="e">
        <f t="shared" si="427"/>
        <v>#N/A</v>
      </c>
      <c r="AL911" s="62" t="e">
        <f t="shared" si="428"/>
        <v>#N/A</v>
      </c>
      <c r="AM911" s="62">
        <f t="shared" si="429"/>
        <v>0</v>
      </c>
      <c r="AN911" s="62">
        <f t="shared" si="430"/>
        <v>0</v>
      </c>
      <c r="AO911" s="62"/>
      <c r="AP911" s="62" t="e">
        <f t="shared" si="431"/>
        <v>#N/A</v>
      </c>
      <c r="AQ911" s="62" t="e">
        <f t="shared" si="432"/>
        <v>#VALUE!</v>
      </c>
      <c r="AR911" s="62" t="str">
        <f t="shared" si="433"/>
        <v/>
      </c>
      <c r="AS911" s="62">
        <f t="shared" si="434"/>
        <v>0</v>
      </c>
      <c r="AT911" s="62">
        <f t="shared" si="435"/>
        <v>0</v>
      </c>
      <c r="AU911" s="62">
        <f t="shared" si="436"/>
        <v>0</v>
      </c>
    </row>
    <row r="912" spans="1:47" x14ac:dyDescent="0.2">
      <c r="A912" s="46">
        <f t="shared" si="410"/>
        <v>0</v>
      </c>
      <c r="B912" s="62" t="e">
        <f t="shared" si="411"/>
        <v>#N/A</v>
      </c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2">
        <f t="shared" si="412"/>
        <v>0</v>
      </c>
      <c r="N912" s="60"/>
      <c r="O912" s="60"/>
      <c r="P912" s="60" t="e">
        <f t="shared" si="413"/>
        <v>#N/A</v>
      </c>
      <c r="Q912" s="178"/>
      <c r="R912" s="60"/>
      <c r="S912" s="60"/>
      <c r="T912" s="60"/>
      <c r="U912" s="46" t="e">
        <f t="shared" si="414"/>
        <v>#N/A</v>
      </c>
      <c r="V912" s="62" t="e">
        <f t="shared" si="415"/>
        <v>#N/A</v>
      </c>
      <c r="W912" s="62" t="e">
        <f t="shared" si="408"/>
        <v>#N/A</v>
      </c>
      <c r="X912" s="62" t="e">
        <f t="shared" si="416"/>
        <v>#N/A</v>
      </c>
      <c r="Y912" s="62" t="e">
        <f t="shared" si="417"/>
        <v>#N/A</v>
      </c>
      <c r="Z912" s="62" t="e">
        <f t="array" ref="Z912">_xlfn.IFS(H912=1,2,H912=3,1)</f>
        <v>#N/A</v>
      </c>
      <c r="AA912" s="62" t="e">
        <f t="shared" si="418"/>
        <v>#N/A</v>
      </c>
      <c r="AB912" s="62" t="e">
        <f t="shared" si="409"/>
        <v>#N/A</v>
      </c>
      <c r="AC912" s="62" t="e">
        <f t="shared" si="419"/>
        <v>#N/A</v>
      </c>
      <c r="AD912" s="62" t="e">
        <f t="shared" si="420"/>
        <v>#N/A</v>
      </c>
      <c r="AE912" s="62" t="e">
        <f t="shared" si="421"/>
        <v>#N/A</v>
      </c>
      <c r="AF912" s="62" t="e">
        <f t="shared" si="422"/>
        <v>#N/A</v>
      </c>
      <c r="AG912" s="62">
        <f t="shared" si="423"/>
        <v>0</v>
      </c>
      <c r="AH912" s="62" t="str">
        <f t="shared" si="424"/>
        <v/>
      </c>
      <c r="AI912" s="62">
        <f t="shared" si="425"/>
        <v>0</v>
      </c>
      <c r="AJ912" s="62" t="e">
        <f t="shared" si="426"/>
        <v>#VALUE!</v>
      </c>
      <c r="AK912" s="62" t="e">
        <f t="shared" si="427"/>
        <v>#N/A</v>
      </c>
      <c r="AL912" s="62" t="e">
        <f t="shared" si="428"/>
        <v>#N/A</v>
      </c>
      <c r="AM912" s="62">
        <f t="shared" si="429"/>
        <v>0</v>
      </c>
      <c r="AN912" s="62">
        <f t="shared" si="430"/>
        <v>0</v>
      </c>
      <c r="AO912" s="62"/>
      <c r="AP912" s="62" t="e">
        <f t="shared" si="431"/>
        <v>#N/A</v>
      </c>
      <c r="AQ912" s="62" t="e">
        <f t="shared" si="432"/>
        <v>#VALUE!</v>
      </c>
      <c r="AR912" s="62" t="str">
        <f t="shared" si="433"/>
        <v/>
      </c>
      <c r="AS912" s="62">
        <f t="shared" si="434"/>
        <v>0</v>
      </c>
      <c r="AT912" s="62">
        <f t="shared" si="435"/>
        <v>0</v>
      </c>
      <c r="AU912" s="62">
        <f t="shared" si="436"/>
        <v>0</v>
      </c>
    </row>
    <row r="913" spans="1:47" x14ac:dyDescent="0.2">
      <c r="A913" s="46">
        <f t="shared" si="410"/>
        <v>0</v>
      </c>
      <c r="B913" s="62" t="e">
        <f t="shared" si="411"/>
        <v>#N/A</v>
      </c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2">
        <f t="shared" si="412"/>
        <v>0</v>
      </c>
      <c r="N913" s="60"/>
      <c r="O913" s="60"/>
      <c r="P913" s="60" t="e">
        <f t="shared" si="413"/>
        <v>#N/A</v>
      </c>
      <c r="Q913" s="178"/>
      <c r="R913" s="60"/>
      <c r="S913" s="60"/>
      <c r="T913" s="60"/>
      <c r="U913" s="46" t="e">
        <f t="shared" si="414"/>
        <v>#N/A</v>
      </c>
      <c r="V913" s="62" t="e">
        <f t="shared" si="415"/>
        <v>#N/A</v>
      </c>
      <c r="W913" s="62" t="e">
        <f t="shared" si="408"/>
        <v>#N/A</v>
      </c>
      <c r="X913" s="62" t="e">
        <f t="shared" si="416"/>
        <v>#N/A</v>
      </c>
      <c r="Y913" s="62" t="e">
        <f t="shared" si="417"/>
        <v>#N/A</v>
      </c>
      <c r="Z913" s="62" t="e">
        <f t="array" ref="Z913">_xlfn.IFS(H913=1,2,H913=3,1)</f>
        <v>#N/A</v>
      </c>
      <c r="AA913" s="62" t="e">
        <f t="shared" si="418"/>
        <v>#N/A</v>
      </c>
      <c r="AB913" s="62" t="e">
        <f t="shared" si="409"/>
        <v>#N/A</v>
      </c>
      <c r="AC913" s="62" t="e">
        <f t="shared" si="419"/>
        <v>#N/A</v>
      </c>
      <c r="AD913" s="62" t="e">
        <f t="shared" si="420"/>
        <v>#N/A</v>
      </c>
      <c r="AE913" s="62" t="e">
        <f t="shared" si="421"/>
        <v>#N/A</v>
      </c>
      <c r="AF913" s="62" t="e">
        <f t="shared" si="422"/>
        <v>#N/A</v>
      </c>
      <c r="AG913" s="62">
        <f t="shared" si="423"/>
        <v>0</v>
      </c>
      <c r="AH913" s="62" t="str">
        <f t="shared" si="424"/>
        <v/>
      </c>
      <c r="AI913" s="62">
        <f t="shared" si="425"/>
        <v>0</v>
      </c>
      <c r="AJ913" s="62" t="e">
        <f t="shared" si="426"/>
        <v>#VALUE!</v>
      </c>
      <c r="AK913" s="62" t="e">
        <f t="shared" si="427"/>
        <v>#N/A</v>
      </c>
      <c r="AL913" s="62" t="e">
        <f t="shared" si="428"/>
        <v>#N/A</v>
      </c>
      <c r="AM913" s="62">
        <f t="shared" si="429"/>
        <v>0</v>
      </c>
      <c r="AN913" s="62">
        <f t="shared" si="430"/>
        <v>0</v>
      </c>
      <c r="AO913" s="62"/>
      <c r="AP913" s="62" t="e">
        <f t="shared" si="431"/>
        <v>#N/A</v>
      </c>
      <c r="AQ913" s="62" t="e">
        <f t="shared" si="432"/>
        <v>#VALUE!</v>
      </c>
      <c r="AR913" s="62" t="str">
        <f t="shared" si="433"/>
        <v/>
      </c>
      <c r="AS913" s="62">
        <f t="shared" si="434"/>
        <v>0</v>
      </c>
      <c r="AT913" s="62">
        <f t="shared" si="435"/>
        <v>0</v>
      </c>
      <c r="AU913" s="62">
        <f t="shared" si="436"/>
        <v>0</v>
      </c>
    </row>
    <row r="914" spans="1:47" x14ac:dyDescent="0.2">
      <c r="A914" s="46">
        <f t="shared" si="410"/>
        <v>0</v>
      </c>
      <c r="B914" s="62" t="e">
        <f t="shared" si="411"/>
        <v>#N/A</v>
      </c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2">
        <f t="shared" si="412"/>
        <v>0</v>
      </c>
      <c r="N914" s="60"/>
      <c r="O914" s="60"/>
      <c r="P914" s="60" t="e">
        <f t="shared" si="413"/>
        <v>#N/A</v>
      </c>
      <c r="Q914" s="178"/>
      <c r="R914" s="60"/>
      <c r="S914" s="60"/>
      <c r="T914" s="60"/>
      <c r="U914" s="46" t="e">
        <f t="shared" si="414"/>
        <v>#N/A</v>
      </c>
      <c r="V914" s="62" t="e">
        <f t="shared" si="415"/>
        <v>#N/A</v>
      </c>
      <c r="W914" s="62" t="e">
        <f t="shared" si="408"/>
        <v>#N/A</v>
      </c>
      <c r="X914" s="62" t="e">
        <f t="shared" si="416"/>
        <v>#N/A</v>
      </c>
      <c r="Y914" s="62" t="e">
        <f t="shared" si="417"/>
        <v>#N/A</v>
      </c>
      <c r="Z914" s="62" t="e">
        <f t="array" ref="Z914">_xlfn.IFS(H914=1,2,H914=3,1)</f>
        <v>#N/A</v>
      </c>
      <c r="AA914" s="62" t="e">
        <f t="shared" si="418"/>
        <v>#N/A</v>
      </c>
      <c r="AB914" s="62" t="e">
        <f t="shared" si="409"/>
        <v>#N/A</v>
      </c>
      <c r="AC914" s="62" t="e">
        <f t="shared" si="419"/>
        <v>#N/A</v>
      </c>
      <c r="AD914" s="62" t="e">
        <f t="shared" si="420"/>
        <v>#N/A</v>
      </c>
      <c r="AE914" s="62" t="e">
        <f t="shared" si="421"/>
        <v>#N/A</v>
      </c>
      <c r="AF914" s="62" t="e">
        <f t="shared" si="422"/>
        <v>#N/A</v>
      </c>
      <c r="AG914" s="62">
        <f t="shared" si="423"/>
        <v>0</v>
      </c>
      <c r="AH914" s="62" t="str">
        <f t="shared" si="424"/>
        <v/>
      </c>
      <c r="AI914" s="62">
        <f t="shared" si="425"/>
        <v>0</v>
      </c>
      <c r="AJ914" s="62" t="e">
        <f t="shared" si="426"/>
        <v>#VALUE!</v>
      </c>
      <c r="AK914" s="62" t="e">
        <f t="shared" si="427"/>
        <v>#N/A</v>
      </c>
      <c r="AL914" s="62" t="e">
        <f t="shared" si="428"/>
        <v>#N/A</v>
      </c>
      <c r="AM914" s="62">
        <f t="shared" si="429"/>
        <v>0</v>
      </c>
      <c r="AN914" s="62">
        <f t="shared" si="430"/>
        <v>0</v>
      </c>
      <c r="AO914" s="62"/>
      <c r="AP914" s="62" t="e">
        <f t="shared" si="431"/>
        <v>#N/A</v>
      </c>
      <c r="AQ914" s="62" t="e">
        <f t="shared" si="432"/>
        <v>#VALUE!</v>
      </c>
      <c r="AR914" s="62" t="str">
        <f t="shared" si="433"/>
        <v/>
      </c>
      <c r="AS914" s="62">
        <f t="shared" si="434"/>
        <v>0</v>
      </c>
      <c r="AT914" s="62">
        <f t="shared" si="435"/>
        <v>0</v>
      </c>
      <c r="AU914" s="62">
        <f t="shared" si="436"/>
        <v>0</v>
      </c>
    </row>
    <row r="915" spans="1:47" x14ac:dyDescent="0.2">
      <c r="A915" s="46">
        <f t="shared" si="410"/>
        <v>0</v>
      </c>
      <c r="B915" s="62" t="e">
        <f t="shared" si="411"/>
        <v>#N/A</v>
      </c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2">
        <f t="shared" si="412"/>
        <v>0</v>
      </c>
      <c r="N915" s="60"/>
      <c r="O915" s="60"/>
      <c r="P915" s="60" t="e">
        <f t="shared" si="413"/>
        <v>#N/A</v>
      </c>
      <c r="Q915" s="178"/>
      <c r="R915" s="60"/>
      <c r="S915" s="60"/>
      <c r="T915" s="60"/>
      <c r="U915" s="46" t="e">
        <f t="shared" si="414"/>
        <v>#N/A</v>
      </c>
      <c r="V915" s="62" t="e">
        <f t="shared" si="415"/>
        <v>#N/A</v>
      </c>
      <c r="W915" s="62" t="e">
        <f t="shared" si="408"/>
        <v>#N/A</v>
      </c>
      <c r="X915" s="62" t="e">
        <f t="shared" si="416"/>
        <v>#N/A</v>
      </c>
      <c r="Y915" s="62" t="e">
        <f t="shared" si="417"/>
        <v>#N/A</v>
      </c>
      <c r="Z915" s="62" t="e">
        <f t="array" ref="Z915">_xlfn.IFS(H915=1,2,H915=3,1)</f>
        <v>#N/A</v>
      </c>
      <c r="AA915" s="62" t="e">
        <f t="shared" si="418"/>
        <v>#N/A</v>
      </c>
      <c r="AB915" s="62" t="e">
        <f t="shared" si="409"/>
        <v>#N/A</v>
      </c>
      <c r="AC915" s="62" t="e">
        <f t="shared" si="419"/>
        <v>#N/A</v>
      </c>
      <c r="AD915" s="62" t="e">
        <f t="shared" si="420"/>
        <v>#N/A</v>
      </c>
      <c r="AE915" s="62" t="e">
        <f t="shared" si="421"/>
        <v>#N/A</v>
      </c>
      <c r="AF915" s="62" t="e">
        <f t="shared" si="422"/>
        <v>#N/A</v>
      </c>
      <c r="AG915" s="62">
        <f t="shared" si="423"/>
        <v>0</v>
      </c>
      <c r="AH915" s="62" t="str">
        <f t="shared" si="424"/>
        <v/>
      </c>
      <c r="AI915" s="62">
        <f t="shared" si="425"/>
        <v>0</v>
      </c>
      <c r="AJ915" s="62" t="e">
        <f t="shared" si="426"/>
        <v>#VALUE!</v>
      </c>
      <c r="AK915" s="62" t="e">
        <f t="shared" si="427"/>
        <v>#N/A</v>
      </c>
      <c r="AL915" s="62" t="e">
        <f t="shared" si="428"/>
        <v>#N/A</v>
      </c>
      <c r="AM915" s="62">
        <f t="shared" si="429"/>
        <v>0</v>
      </c>
      <c r="AN915" s="62">
        <f t="shared" si="430"/>
        <v>0</v>
      </c>
      <c r="AO915" s="62"/>
      <c r="AP915" s="62" t="e">
        <f t="shared" si="431"/>
        <v>#N/A</v>
      </c>
      <c r="AQ915" s="62" t="e">
        <f t="shared" si="432"/>
        <v>#VALUE!</v>
      </c>
      <c r="AR915" s="62" t="str">
        <f t="shared" si="433"/>
        <v/>
      </c>
      <c r="AS915" s="62">
        <f t="shared" si="434"/>
        <v>0</v>
      </c>
      <c r="AT915" s="62">
        <f t="shared" si="435"/>
        <v>0</v>
      </c>
      <c r="AU915" s="62">
        <f t="shared" si="436"/>
        <v>0</v>
      </c>
    </row>
    <row r="916" spans="1:47" x14ac:dyDescent="0.2">
      <c r="A916" s="46">
        <f t="shared" si="410"/>
        <v>0</v>
      </c>
      <c r="B916" s="62" t="e">
        <f t="shared" si="411"/>
        <v>#N/A</v>
      </c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2">
        <f t="shared" si="412"/>
        <v>0</v>
      </c>
      <c r="N916" s="60"/>
      <c r="O916" s="60"/>
      <c r="P916" s="60" t="e">
        <f t="shared" si="413"/>
        <v>#N/A</v>
      </c>
      <c r="Q916" s="178"/>
      <c r="R916" s="60"/>
      <c r="S916" s="60"/>
      <c r="T916" s="60"/>
      <c r="U916" s="46" t="e">
        <f t="shared" si="414"/>
        <v>#N/A</v>
      </c>
      <c r="V916" s="62" t="e">
        <f t="shared" si="415"/>
        <v>#N/A</v>
      </c>
      <c r="W916" s="62" t="e">
        <f t="shared" si="408"/>
        <v>#N/A</v>
      </c>
      <c r="X916" s="62" t="e">
        <f t="shared" si="416"/>
        <v>#N/A</v>
      </c>
      <c r="Y916" s="62" t="e">
        <f t="shared" si="417"/>
        <v>#N/A</v>
      </c>
      <c r="Z916" s="62" t="e">
        <f t="array" ref="Z916">_xlfn.IFS(H916=1,2,H916=3,1)</f>
        <v>#N/A</v>
      </c>
      <c r="AA916" s="62" t="e">
        <f t="shared" si="418"/>
        <v>#N/A</v>
      </c>
      <c r="AB916" s="62" t="e">
        <f t="shared" si="409"/>
        <v>#N/A</v>
      </c>
      <c r="AC916" s="62" t="e">
        <f t="shared" si="419"/>
        <v>#N/A</v>
      </c>
      <c r="AD916" s="62" t="e">
        <f t="shared" si="420"/>
        <v>#N/A</v>
      </c>
      <c r="AE916" s="62" t="e">
        <f t="shared" si="421"/>
        <v>#N/A</v>
      </c>
      <c r="AF916" s="62" t="e">
        <f t="shared" si="422"/>
        <v>#N/A</v>
      </c>
      <c r="AG916" s="62">
        <f t="shared" si="423"/>
        <v>0</v>
      </c>
      <c r="AH916" s="62" t="str">
        <f t="shared" si="424"/>
        <v/>
      </c>
      <c r="AI916" s="62">
        <f t="shared" si="425"/>
        <v>0</v>
      </c>
      <c r="AJ916" s="62" t="e">
        <f t="shared" si="426"/>
        <v>#VALUE!</v>
      </c>
      <c r="AK916" s="62" t="e">
        <f t="shared" si="427"/>
        <v>#N/A</v>
      </c>
      <c r="AL916" s="62" t="e">
        <f t="shared" si="428"/>
        <v>#N/A</v>
      </c>
      <c r="AM916" s="62">
        <f t="shared" si="429"/>
        <v>0</v>
      </c>
      <c r="AN916" s="62">
        <f t="shared" si="430"/>
        <v>0</v>
      </c>
      <c r="AO916" s="62"/>
      <c r="AP916" s="62" t="e">
        <f t="shared" si="431"/>
        <v>#N/A</v>
      </c>
      <c r="AQ916" s="62" t="e">
        <f t="shared" si="432"/>
        <v>#VALUE!</v>
      </c>
      <c r="AR916" s="62" t="str">
        <f t="shared" si="433"/>
        <v/>
      </c>
      <c r="AS916" s="62">
        <f t="shared" si="434"/>
        <v>0</v>
      </c>
      <c r="AT916" s="62">
        <f t="shared" si="435"/>
        <v>0</v>
      </c>
      <c r="AU916" s="62">
        <f t="shared" si="436"/>
        <v>0</v>
      </c>
    </row>
    <row r="917" spans="1:47" x14ac:dyDescent="0.2">
      <c r="A917" s="46">
        <f t="shared" si="410"/>
        <v>0</v>
      </c>
      <c r="B917" s="62" t="e">
        <f t="shared" si="411"/>
        <v>#N/A</v>
      </c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2">
        <f t="shared" si="412"/>
        <v>0</v>
      </c>
      <c r="N917" s="60"/>
      <c r="O917" s="60"/>
      <c r="P917" s="60" t="e">
        <f t="shared" si="413"/>
        <v>#N/A</v>
      </c>
      <c r="Q917" s="178"/>
      <c r="R917" s="60"/>
      <c r="S917" s="60"/>
      <c r="T917" s="60"/>
      <c r="U917" s="46" t="e">
        <f t="shared" si="414"/>
        <v>#N/A</v>
      </c>
      <c r="V917" s="62" t="e">
        <f t="shared" si="415"/>
        <v>#N/A</v>
      </c>
      <c r="W917" s="62" t="e">
        <f t="shared" si="408"/>
        <v>#N/A</v>
      </c>
      <c r="X917" s="62" t="e">
        <f t="shared" si="416"/>
        <v>#N/A</v>
      </c>
      <c r="Y917" s="62" t="e">
        <f t="shared" si="417"/>
        <v>#N/A</v>
      </c>
      <c r="Z917" s="62" t="e">
        <f t="array" ref="Z917">_xlfn.IFS(H917=1,2,H917=3,1)</f>
        <v>#N/A</v>
      </c>
      <c r="AA917" s="62" t="e">
        <f t="shared" si="418"/>
        <v>#N/A</v>
      </c>
      <c r="AB917" s="62" t="e">
        <f t="shared" si="409"/>
        <v>#N/A</v>
      </c>
      <c r="AC917" s="62" t="e">
        <f t="shared" si="419"/>
        <v>#N/A</v>
      </c>
      <c r="AD917" s="62" t="e">
        <f t="shared" si="420"/>
        <v>#N/A</v>
      </c>
      <c r="AE917" s="62" t="e">
        <f t="shared" si="421"/>
        <v>#N/A</v>
      </c>
      <c r="AF917" s="62" t="e">
        <f t="shared" si="422"/>
        <v>#N/A</v>
      </c>
      <c r="AG917" s="62">
        <f t="shared" si="423"/>
        <v>0</v>
      </c>
      <c r="AH917" s="62" t="str">
        <f t="shared" si="424"/>
        <v/>
      </c>
      <c r="AI917" s="62">
        <f t="shared" si="425"/>
        <v>0</v>
      </c>
      <c r="AJ917" s="62" t="e">
        <f t="shared" si="426"/>
        <v>#VALUE!</v>
      </c>
      <c r="AK917" s="62" t="e">
        <f t="shared" si="427"/>
        <v>#N/A</v>
      </c>
      <c r="AL917" s="62" t="e">
        <f t="shared" si="428"/>
        <v>#N/A</v>
      </c>
      <c r="AM917" s="62">
        <f t="shared" si="429"/>
        <v>0</v>
      </c>
      <c r="AN917" s="62">
        <f t="shared" si="430"/>
        <v>0</v>
      </c>
      <c r="AO917" s="62"/>
      <c r="AP917" s="62" t="e">
        <f t="shared" si="431"/>
        <v>#N/A</v>
      </c>
      <c r="AQ917" s="62" t="e">
        <f t="shared" si="432"/>
        <v>#VALUE!</v>
      </c>
      <c r="AR917" s="62" t="str">
        <f t="shared" si="433"/>
        <v/>
      </c>
      <c r="AS917" s="62">
        <f t="shared" si="434"/>
        <v>0</v>
      </c>
      <c r="AT917" s="62">
        <f t="shared" si="435"/>
        <v>0</v>
      </c>
      <c r="AU917" s="62">
        <f t="shared" si="436"/>
        <v>0</v>
      </c>
    </row>
    <row r="918" spans="1:47" x14ac:dyDescent="0.2">
      <c r="A918" s="46">
        <f t="shared" si="410"/>
        <v>0</v>
      </c>
      <c r="B918" s="62" t="e">
        <f t="shared" si="411"/>
        <v>#N/A</v>
      </c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2">
        <f t="shared" si="412"/>
        <v>0</v>
      </c>
      <c r="N918" s="60"/>
      <c r="O918" s="60"/>
      <c r="P918" s="60" t="e">
        <f t="shared" si="413"/>
        <v>#N/A</v>
      </c>
      <c r="Q918" s="178"/>
      <c r="R918" s="60"/>
      <c r="S918" s="60"/>
      <c r="T918" s="60"/>
      <c r="U918" s="46" t="e">
        <f t="shared" si="414"/>
        <v>#N/A</v>
      </c>
      <c r="V918" s="62" t="e">
        <f t="shared" si="415"/>
        <v>#N/A</v>
      </c>
      <c r="W918" s="62" t="e">
        <f t="shared" ref="W918:W981" si="437">IF(R918=0,VLOOKUP(V918,Кабель_номиналы,2,TRUE),R918)</f>
        <v>#N/A</v>
      </c>
      <c r="X918" s="62" t="e">
        <f t="shared" si="416"/>
        <v>#N/A</v>
      </c>
      <c r="Y918" s="62" t="e">
        <f t="shared" si="417"/>
        <v>#N/A</v>
      </c>
      <c r="Z918" s="62" t="e">
        <f t="array" ref="Z918">_xlfn.IFS(H918=1,2,H918=3,1)</f>
        <v>#N/A</v>
      </c>
      <c r="AA918" s="62" t="e">
        <f t="shared" si="418"/>
        <v>#N/A</v>
      </c>
      <c r="AB918" s="62" t="e">
        <f t="shared" si="409"/>
        <v>#N/A</v>
      </c>
      <c r="AC918" s="62" t="e">
        <f t="shared" si="419"/>
        <v>#N/A</v>
      </c>
      <c r="AD918" s="62" t="e">
        <f t="shared" si="420"/>
        <v>#N/A</v>
      </c>
      <c r="AE918" s="62" t="e">
        <f t="shared" si="421"/>
        <v>#N/A</v>
      </c>
      <c r="AF918" s="62" t="e">
        <f t="shared" si="422"/>
        <v>#N/A</v>
      </c>
      <c r="AG918" s="62">
        <f t="shared" si="423"/>
        <v>0</v>
      </c>
      <c r="AH918" s="62" t="str">
        <f t="shared" si="424"/>
        <v/>
      </c>
      <c r="AI918" s="62">
        <f t="shared" si="425"/>
        <v>0</v>
      </c>
      <c r="AJ918" s="62" t="e">
        <f t="shared" si="426"/>
        <v>#VALUE!</v>
      </c>
      <c r="AK918" s="62" t="e">
        <f t="shared" si="427"/>
        <v>#N/A</v>
      </c>
      <c r="AL918" s="62" t="e">
        <f t="shared" si="428"/>
        <v>#N/A</v>
      </c>
      <c r="AM918" s="62">
        <f t="shared" si="429"/>
        <v>0</v>
      </c>
      <c r="AN918" s="62">
        <f t="shared" si="430"/>
        <v>0</v>
      </c>
      <c r="AO918" s="62"/>
      <c r="AP918" s="62" t="e">
        <f t="shared" si="431"/>
        <v>#N/A</v>
      </c>
      <c r="AQ918" s="62" t="e">
        <f t="shared" si="432"/>
        <v>#VALUE!</v>
      </c>
      <c r="AR918" s="62" t="str">
        <f t="shared" si="433"/>
        <v/>
      </c>
      <c r="AS918" s="62">
        <f t="shared" si="434"/>
        <v>0</v>
      </c>
      <c r="AT918" s="62">
        <f t="shared" si="435"/>
        <v>0</v>
      </c>
      <c r="AU918" s="62">
        <f t="shared" si="436"/>
        <v>0</v>
      </c>
    </row>
    <row r="919" spans="1:47" x14ac:dyDescent="0.2">
      <c r="A919" s="46">
        <f t="shared" si="410"/>
        <v>0</v>
      </c>
      <c r="B919" s="62" t="e">
        <f t="shared" si="411"/>
        <v>#N/A</v>
      </c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2">
        <f t="shared" si="412"/>
        <v>0</v>
      </c>
      <c r="N919" s="60"/>
      <c r="O919" s="60"/>
      <c r="P919" s="60" t="e">
        <f t="shared" si="413"/>
        <v>#N/A</v>
      </c>
      <c r="Q919" s="178"/>
      <c r="R919" s="60"/>
      <c r="S919" s="60"/>
      <c r="T919" s="60"/>
      <c r="U919" s="46" t="e">
        <f t="shared" si="414"/>
        <v>#N/A</v>
      </c>
      <c r="V919" s="62" t="e">
        <f t="shared" si="415"/>
        <v>#N/A</v>
      </c>
      <c r="W919" s="62" t="e">
        <f t="shared" si="437"/>
        <v>#N/A</v>
      </c>
      <c r="X919" s="62" t="e">
        <f t="shared" si="416"/>
        <v>#N/A</v>
      </c>
      <c r="Y919" s="62" t="e">
        <f t="shared" si="417"/>
        <v>#N/A</v>
      </c>
      <c r="Z919" s="62" t="e">
        <f t="array" ref="Z919">_xlfn.IFS(H919=1,2,H919=3,1)</f>
        <v>#N/A</v>
      </c>
      <c r="AA919" s="62" t="e">
        <f t="shared" si="418"/>
        <v>#N/A</v>
      </c>
      <c r="AB919" s="62" t="e">
        <f t="shared" si="409"/>
        <v>#N/A</v>
      </c>
      <c r="AC919" s="62" t="e">
        <f t="shared" si="419"/>
        <v>#N/A</v>
      </c>
      <c r="AD919" s="62" t="e">
        <f t="shared" si="420"/>
        <v>#N/A</v>
      </c>
      <c r="AE919" s="62" t="e">
        <f t="shared" si="421"/>
        <v>#N/A</v>
      </c>
      <c r="AF919" s="62" t="e">
        <f t="shared" si="422"/>
        <v>#N/A</v>
      </c>
      <c r="AG919" s="62">
        <f t="shared" si="423"/>
        <v>0</v>
      </c>
      <c r="AH919" s="62" t="str">
        <f t="shared" si="424"/>
        <v/>
      </c>
      <c r="AI919" s="62">
        <f t="shared" si="425"/>
        <v>0</v>
      </c>
      <c r="AJ919" s="62" t="e">
        <f t="shared" si="426"/>
        <v>#VALUE!</v>
      </c>
      <c r="AK919" s="62" t="e">
        <f t="shared" si="427"/>
        <v>#N/A</v>
      </c>
      <c r="AL919" s="62" t="e">
        <f t="shared" si="428"/>
        <v>#N/A</v>
      </c>
      <c r="AM919" s="62">
        <f t="shared" si="429"/>
        <v>0</v>
      </c>
      <c r="AN919" s="62">
        <f t="shared" si="430"/>
        <v>0</v>
      </c>
      <c r="AO919" s="62"/>
      <c r="AP919" s="62" t="e">
        <f t="shared" si="431"/>
        <v>#N/A</v>
      </c>
      <c r="AQ919" s="62" t="e">
        <f t="shared" si="432"/>
        <v>#VALUE!</v>
      </c>
      <c r="AR919" s="62" t="str">
        <f t="shared" si="433"/>
        <v/>
      </c>
      <c r="AS919" s="62">
        <f t="shared" si="434"/>
        <v>0</v>
      </c>
      <c r="AT919" s="62">
        <f t="shared" si="435"/>
        <v>0</v>
      </c>
      <c r="AU919" s="62">
        <f t="shared" si="436"/>
        <v>0</v>
      </c>
    </row>
    <row r="920" spans="1:47" x14ac:dyDescent="0.2">
      <c r="A920" s="46">
        <f t="shared" si="410"/>
        <v>0</v>
      </c>
      <c r="B920" s="62" t="e">
        <f t="shared" si="411"/>
        <v>#N/A</v>
      </c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2">
        <f t="shared" si="412"/>
        <v>0</v>
      </c>
      <c r="N920" s="60"/>
      <c r="O920" s="60"/>
      <c r="P920" s="60" t="e">
        <f t="shared" si="413"/>
        <v>#N/A</v>
      </c>
      <c r="Q920" s="178"/>
      <c r="R920" s="60"/>
      <c r="S920" s="60"/>
      <c r="T920" s="60"/>
      <c r="U920" s="46" t="e">
        <f t="shared" si="414"/>
        <v>#N/A</v>
      </c>
      <c r="V920" s="62" t="e">
        <f t="shared" si="415"/>
        <v>#N/A</v>
      </c>
      <c r="W920" s="62" t="e">
        <f t="shared" si="437"/>
        <v>#N/A</v>
      </c>
      <c r="X920" s="62" t="e">
        <f t="shared" si="416"/>
        <v>#N/A</v>
      </c>
      <c r="Y920" s="62" t="e">
        <f t="shared" si="417"/>
        <v>#N/A</v>
      </c>
      <c r="Z920" s="62" t="e">
        <f t="array" ref="Z920">_xlfn.IFS(H920=1,2,H920=3,1)</f>
        <v>#N/A</v>
      </c>
      <c r="AA920" s="62" t="e">
        <f t="shared" si="418"/>
        <v>#N/A</v>
      </c>
      <c r="AB920" s="62" t="e">
        <f t="shared" si="409"/>
        <v>#N/A</v>
      </c>
      <c r="AC920" s="62" t="e">
        <f t="shared" si="419"/>
        <v>#N/A</v>
      </c>
      <c r="AD920" s="62" t="e">
        <f t="shared" si="420"/>
        <v>#N/A</v>
      </c>
      <c r="AE920" s="62" t="e">
        <f t="shared" si="421"/>
        <v>#N/A</v>
      </c>
      <c r="AF920" s="62" t="e">
        <f t="shared" si="422"/>
        <v>#N/A</v>
      </c>
      <c r="AG920" s="62">
        <f t="shared" si="423"/>
        <v>0</v>
      </c>
      <c r="AH920" s="62" t="str">
        <f t="shared" si="424"/>
        <v/>
      </c>
      <c r="AI920" s="62">
        <f t="shared" si="425"/>
        <v>0</v>
      </c>
      <c r="AJ920" s="62" t="e">
        <f t="shared" si="426"/>
        <v>#VALUE!</v>
      </c>
      <c r="AK920" s="62" t="e">
        <f t="shared" si="427"/>
        <v>#N/A</v>
      </c>
      <c r="AL920" s="62" t="e">
        <f t="shared" si="428"/>
        <v>#N/A</v>
      </c>
      <c r="AM920" s="62">
        <f t="shared" si="429"/>
        <v>0</v>
      </c>
      <c r="AN920" s="62">
        <f t="shared" si="430"/>
        <v>0</v>
      </c>
      <c r="AO920" s="62"/>
      <c r="AP920" s="62" t="e">
        <f t="shared" si="431"/>
        <v>#N/A</v>
      </c>
      <c r="AQ920" s="62" t="e">
        <f t="shared" si="432"/>
        <v>#VALUE!</v>
      </c>
      <c r="AR920" s="62" t="str">
        <f t="shared" si="433"/>
        <v/>
      </c>
      <c r="AS920" s="62">
        <f t="shared" si="434"/>
        <v>0</v>
      </c>
      <c r="AT920" s="62">
        <f t="shared" si="435"/>
        <v>0</v>
      </c>
      <c r="AU920" s="62">
        <f t="shared" si="436"/>
        <v>0</v>
      </c>
    </row>
    <row r="921" spans="1:47" x14ac:dyDescent="0.2">
      <c r="A921" s="46">
        <f t="shared" si="410"/>
        <v>0</v>
      </c>
      <c r="B921" s="62" t="e">
        <f t="shared" si="411"/>
        <v>#N/A</v>
      </c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2">
        <f t="shared" si="412"/>
        <v>0</v>
      </c>
      <c r="N921" s="60"/>
      <c r="O921" s="60"/>
      <c r="P921" s="60" t="e">
        <f t="shared" si="413"/>
        <v>#N/A</v>
      </c>
      <c r="Q921" s="178"/>
      <c r="R921" s="60"/>
      <c r="S921" s="60"/>
      <c r="T921" s="60"/>
      <c r="U921" s="46" t="e">
        <f t="shared" si="414"/>
        <v>#N/A</v>
      </c>
      <c r="V921" s="62" t="e">
        <f t="shared" si="415"/>
        <v>#N/A</v>
      </c>
      <c r="W921" s="62" t="e">
        <f t="shared" si="437"/>
        <v>#N/A</v>
      </c>
      <c r="X921" s="62" t="e">
        <f t="shared" si="416"/>
        <v>#N/A</v>
      </c>
      <c r="Y921" s="62" t="e">
        <f t="shared" si="417"/>
        <v>#N/A</v>
      </c>
      <c r="Z921" s="62" t="e">
        <f t="array" ref="Z921">_xlfn.IFS(H921=1,2,H921=3,1)</f>
        <v>#N/A</v>
      </c>
      <c r="AA921" s="62" t="e">
        <f t="shared" si="418"/>
        <v>#N/A</v>
      </c>
      <c r="AB921" s="62" t="e">
        <f t="shared" si="409"/>
        <v>#N/A</v>
      </c>
      <c r="AC921" s="62" t="e">
        <f t="shared" si="419"/>
        <v>#N/A</v>
      </c>
      <c r="AD921" s="62" t="e">
        <f t="shared" si="420"/>
        <v>#N/A</v>
      </c>
      <c r="AE921" s="62" t="e">
        <f t="shared" si="421"/>
        <v>#N/A</v>
      </c>
      <c r="AF921" s="62" t="e">
        <f t="shared" si="422"/>
        <v>#N/A</v>
      </c>
      <c r="AG921" s="62">
        <f t="shared" si="423"/>
        <v>0</v>
      </c>
      <c r="AH921" s="62" t="str">
        <f t="shared" si="424"/>
        <v/>
      </c>
      <c r="AI921" s="62">
        <f t="shared" si="425"/>
        <v>0</v>
      </c>
      <c r="AJ921" s="62" t="e">
        <f t="shared" si="426"/>
        <v>#VALUE!</v>
      </c>
      <c r="AK921" s="62" t="e">
        <f t="shared" si="427"/>
        <v>#N/A</v>
      </c>
      <c r="AL921" s="62" t="e">
        <f t="shared" si="428"/>
        <v>#N/A</v>
      </c>
      <c r="AM921" s="62">
        <f t="shared" si="429"/>
        <v>0</v>
      </c>
      <c r="AN921" s="62">
        <f t="shared" si="430"/>
        <v>0</v>
      </c>
      <c r="AO921" s="62"/>
      <c r="AP921" s="62" t="e">
        <f t="shared" si="431"/>
        <v>#N/A</v>
      </c>
      <c r="AQ921" s="62" t="e">
        <f t="shared" si="432"/>
        <v>#VALUE!</v>
      </c>
      <c r="AR921" s="62" t="str">
        <f t="shared" si="433"/>
        <v/>
      </c>
      <c r="AS921" s="62">
        <f t="shared" si="434"/>
        <v>0</v>
      </c>
      <c r="AT921" s="62">
        <f t="shared" si="435"/>
        <v>0</v>
      </c>
      <c r="AU921" s="62">
        <f t="shared" si="436"/>
        <v>0</v>
      </c>
    </row>
    <row r="922" spans="1:47" x14ac:dyDescent="0.2">
      <c r="A922" s="46">
        <f t="shared" si="410"/>
        <v>0</v>
      </c>
      <c r="B922" s="62" t="e">
        <f t="shared" si="411"/>
        <v>#N/A</v>
      </c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2">
        <f t="shared" si="412"/>
        <v>0</v>
      </c>
      <c r="N922" s="60"/>
      <c r="O922" s="60"/>
      <c r="P922" s="60" t="e">
        <f t="shared" si="413"/>
        <v>#N/A</v>
      </c>
      <c r="Q922" s="178"/>
      <c r="R922" s="60"/>
      <c r="S922" s="60"/>
      <c r="T922" s="60"/>
      <c r="U922" s="46" t="e">
        <f t="shared" si="414"/>
        <v>#N/A</v>
      </c>
      <c r="V922" s="62" t="e">
        <f t="shared" si="415"/>
        <v>#N/A</v>
      </c>
      <c r="W922" s="62" t="e">
        <f t="shared" si="437"/>
        <v>#N/A</v>
      </c>
      <c r="X922" s="62" t="e">
        <f t="shared" si="416"/>
        <v>#N/A</v>
      </c>
      <c r="Y922" s="62" t="e">
        <f t="shared" si="417"/>
        <v>#N/A</v>
      </c>
      <c r="Z922" s="62" t="e">
        <f t="array" ref="Z922">_xlfn.IFS(H922=1,2,H922=3,1)</f>
        <v>#N/A</v>
      </c>
      <c r="AA922" s="62" t="e">
        <f t="shared" si="418"/>
        <v>#N/A</v>
      </c>
      <c r="AB922" s="62" t="e">
        <f t="shared" si="409"/>
        <v>#N/A</v>
      </c>
      <c r="AC922" s="62" t="e">
        <f t="shared" si="419"/>
        <v>#N/A</v>
      </c>
      <c r="AD922" s="62" t="e">
        <f t="shared" si="420"/>
        <v>#N/A</v>
      </c>
      <c r="AE922" s="62" t="e">
        <f t="shared" si="421"/>
        <v>#N/A</v>
      </c>
      <c r="AF922" s="62" t="e">
        <f t="shared" si="422"/>
        <v>#N/A</v>
      </c>
      <c r="AG922" s="62">
        <f t="shared" si="423"/>
        <v>0</v>
      </c>
      <c r="AH922" s="62" t="str">
        <f t="shared" si="424"/>
        <v/>
      </c>
      <c r="AI922" s="62">
        <f t="shared" si="425"/>
        <v>0</v>
      </c>
      <c r="AJ922" s="62" t="e">
        <f t="shared" si="426"/>
        <v>#VALUE!</v>
      </c>
      <c r="AK922" s="62" t="e">
        <f t="shared" si="427"/>
        <v>#N/A</v>
      </c>
      <c r="AL922" s="62" t="e">
        <f t="shared" si="428"/>
        <v>#N/A</v>
      </c>
      <c r="AM922" s="62">
        <f t="shared" si="429"/>
        <v>0</v>
      </c>
      <c r="AN922" s="62">
        <f t="shared" si="430"/>
        <v>0</v>
      </c>
      <c r="AO922" s="62"/>
      <c r="AP922" s="62" t="e">
        <f t="shared" si="431"/>
        <v>#N/A</v>
      </c>
      <c r="AQ922" s="62" t="e">
        <f t="shared" si="432"/>
        <v>#VALUE!</v>
      </c>
      <c r="AR922" s="62" t="str">
        <f t="shared" si="433"/>
        <v/>
      </c>
      <c r="AS922" s="62">
        <f t="shared" si="434"/>
        <v>0</v>
      </c>
      <c r="AT922" s="62">
        <f t="shared" si="435"/>
        <v>0</v>
      </c>
      <c r="AU922" s="62">
        <f t="shared" si="436"/>
        <v>0</v>
      </c>
    </row>
    <row r="923" spans="1:47" x14ac:dyDescent="0.2">
      <c r="A923" s="46">
        <f t="shared" si="410"/>
        <v>0</v>
      </c>
      <c r="B923" s="62" t="e">
        <f t="shared" si="411"/>
        <v>#N/A</v>
      </c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2">
        <f t="shared" si="412"/>
        <v>0</v>
      </c>
      <c r="N923" s="60"/>
      <c r="O923" s="60"/>
      <c r="P923" s="60" t="e">
        <f t="shared" si="413"/>
        <v>#N/A</v>
      </c>
      <c r="Q923" s="178"/>
      <c r="R923" s="60"/>
      <c r="S923" s="60"/>
      <c r="T923" s="60"/>
      <c r="U923" s="46" t="e">
        <f t="shared" si="414"/>
        <v>#N/A</v>
      </c>
      <c r="V923" s="62" t="e">
        <f t="shared" si="415"/>
        <v>#N/A</v>
      </c>
      <c r="W923" s="62" t="e">
        <f t="shared" si="437"/>
        <v>#N/A</v>
      </c>
      <c r="X923" s="62" t="e">
        <f t="shared" si="416"/>
        <v>#N/A</v>
      </c>
      <c r="Y923" s="62" t="e">
        <f t="shared" si="417"/>
        <v>#N/A</v>
      </c>
      <c r="Z923" s="62" t="e">
        <f t="array" ref="Z923">_xlfn.IFS(H923=1,2,H923=3,1)</f>
        <v>#N/A</v>
      </c>
      <c r="AA923" s="62" t="e">
        <f t="shared" si="418"/>
        <v>#N/A</v>
      </c>
      <c r="AB923" s="62" t="e">
        <f t="shared" si="409"/>
        <v>#N/A</v>
      </c>
      <c r="AC923" s="62" t="e">
        <f t="shared" si="419"/>
        <v>#N/A</v>
      </c>
      <c r="AD923" s="62" t="e">
        <f t="shared" si="420"/>
        <v>#N/A</v>
      </c>
      <c r="AE923" s="62" t="e">
        <f t="shared" si="421"/>
        <v>#N/A</v>
      </c>
      <c r="AF923" s="62" t="e">
        <f t="shared" si="422"/>
        <v>#N/A</v>
      </c>
      <c r="AG923" s="62">
        <f t="shared" si="423"/>
        <v>0</v>
      </c>
      <c r="AH923" s="62" t="str">
        <f t="shared" si="424"/>
        <v/>
      </c>
      <c r="AI923" s="62">
        <f t="shared" si="425"/>
        <v>0</v>
      </c>
      <c r="AJ923" s="62" t="e">
        <f t="shared" si="426"/>
        <v>#VALUE!</v>
      </c>
      <c r="AK923" s="62" t="e">
        <f t="shared" si="427"/>
        <v>#N/A</v>
      </c>
      <c r="AL923" s="62" t="e">
        <f t="shared" si="428"/>
        <v>#N/A</v>
      </c>
      <c r="AM923" s="62">
        <f t="shared" si="429"/>
        <v>0</v>
      </c>
      <c r="AN923" s="62">
        <f t="shared" si="430"/>
        <v>0</v>
      </c>
      <c r="AO923" s="62"/>
      <c r="AP923" s="62" t="e">
        <f t="shared" si="431"/>
        <v>#N/A</v>
      </c>
      <c r="AQ923" s="62" t="e">
        <f t="shared" si="432"/>
        <v>#VALUE!</v>
      </c>
      <c r="AR923" s="62" t="str">
        <f t="shared" si="433"/>
        <v/>
      </c>
      <c r="AS923" s="62">
        <f t="shared" si="434"/>
        <v>0</v>
      </c>
      <c r="AT923" s="62">
        <f t="shared" si="435"/>
        <v>0</v>
      </c>
      <c r="AU923" s="62">
        <f t="shared" si="436"/>
        <v>0</v>
      </c>
    </row>
    <row r="924" spans="1:47" x14ac:dyDescent="0.2">
      <c r="A924" s="46">
        <f t="shared" si="410"/>
        <v>0</v>
      </c>
      <c r="B924" s="62" t="e">
        <f t="shared" si="411"/>
        <v>#N/A</v>
      </c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2">
        <f t="shared" si="412"/>
        <v>0</v>
      </c>
      <c r="N924" s="60"/>
      <c r="O924" s="60"/>
      <c r="P924" s="60" t="e">
        <f t="shared" si="413"/>
        <v>#N/A</v>
      </c>
      <c r="Q924" s="178"/>
      <c r="R924" s="60"/>
      <c r="S924" s="60"/>
      <c r="T924" s="60"/>
      <c r="U924" s="46" t="e">
        <f t="shared" si="414"/>
        <v>#N/A</v>
      </c>
      <c r="V924" s="62" t="e">
        <f t="shared" si="415"/>
        <v>#N/A</v>
      </c>
      <c r="W924" s="62" t="e">
        <f t="shared" si="437"/>
        <v>#N/A</v>
      </c>
      <c r="X924" s="62" t="e">
        <f t="shared" si="416"/>
        <v>#N/A</v>
      </c>
      <c r="Y924" s="62" t="e">
        <f t="shared" si="417"/>
        <v>#N/A</v>
      </c>
      <c r="Z924" s="62" t="e">
        <f t="array" ref="Z924">_xlfn.IFS(H924=1,2,H924=3,1)</f>
        <v>#N/A</v>
      </c>
      <c r="AA924" s="62" t="e">
        <f t="shared" si="418"/>
        <v>#N/A</v>
      </c>
      <c r="AB924" s="62" t="e">
        <f t="shared" si="409"/>
        <v>#N/A</v>
      </c>
      <c r="AC924" s="62" t="e">
        <f t="shared" si="419"/>
        <v>#N/A</v>
      </c>
      <c r="AD924" s="62" t="e">
        <f t="shared" si="420"/>
        <v>#N/A</v>
      </c>
      <c r="AE924" s="62" t="e">
        <f t="shared" si="421"/>
        <v>#N/A</v>
      </c>
      <c r="AF924" s="62" t="e">
        <f t="shared" si="422"/>
        <v>#N/A</v>
      </c>
      <c r="AG924" s="62">
        <f t="shared" si="423"/>
        <v>0</v>
      </c>
      <c r="AH924" s="62" t="str">
        <f t="shared" si="424"/>
        <v/>
      </c>
      <c r="AI924" s="62">
        <f t="shared" si="425"/>
        <v>0</v>
      </c>
      <c r="AJ924" s="62" t="e">
        <f t="shared" si="426"/>
        <v>#VALUE!</v>
      </c>
      <c r="AK924" s="62" t="e">
        <f t="shared" si="427"/>
        <v>#N/A</v>
      </c>
      <c r="AL924" s="62" t="e">
        <f t="shared" si="428"/>
        <v>#N/A</v>
      </c>
      <c r="AM924" s="62">
        <f t="shared" si="429"/>
        <v>0</v>
      </c>
      <c r="AN924" s="62">
        <f t="shared" si="430"/>
        <v>0</v>
      </c>
      <c r="AO924" s="62"/>
      <c r="AP924" s="62" t="e">
        <f t="shared" si="431"/>
        <v>#N/A</v>
      </c>
      <c r="AQ924" s="62" t="e">
        <f t="shared" si="432"/>
        <v>#VALUE!</v>
      </c>
      <c r="AR924" s="62" t="str">
        <f t="shared" si="433"/>
        <v/>
      </c>
      <c r="AS924" s="62">
        <f t="shared" si="434"/>
        <v>0</v>
      </c>
      <c r="AT924" s="62">
        <f t="shared" si="435"/>
        <v>0</v>
      </c>
      <c r="AU924" s="62">
        <f t="shared" si="436"/>
        <v>0</v>
      </c>
    </row>
    <row r="925" spans="1:47" x14ac:dyDescent="0.2">
      <c r="A925" s="46">
        <f t="shared" si="410"/>
        <v>0</v>
      </c>
      <c r="B925" s="62" t="e">
        <f t="shared" si="411"/>
        <v>#N/A</v>
      </c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2">
        <f t="shared" si="412"/>
        <v>0</v>
      </c>
      <c r="N925" s="60"/>
      <c r="O925" s="60"/>
      <c r="P925" s="60" t="e">
        <f t="shared" si="413"/>
        <v>#N/A</v>
      </c>
      <c r="Q925" s="178"/>
      <c r="R925" s="60"/>
      <c r="S925" s="60"/>
      <c r="T925" s="60"/>
      <c r="U925" s="46" t="e">
        <f t="shared" si="414"/>
        <v>#N/A</v>
      </c>
      <c r="V925" s="62" t="e">
        <f t="shared" si="415"/>
        <v>#N/A</v>
      </c>
      <c r="W925" s="62" t="e">
        <f t="shared" si="437"/>
        <v>#N/A</v>
      </c>
      <c r="X925" s="62" t="e">
        <f t="shared" si="416"/>
        <v>#N/A</v>
      </c>
      <c r="Y925" s="62" t="e">
        <f t="shared" si="417"/>
        <v>#N/A</v>
      </c>
      <c r="Z925" s="62" t="e">
        <f t="array" ref="Z925">_xlfn.IFS(H925=1,2,H925=3,1)</f>
        <v>#N/A</v>
      </c>
      <c r="AA925" s="62" t="e">
        <f t="shared" si="418"/>
        <v>#N/A</v>
      </c>
      <c r="AB925" s="62" t="e">
        <f t="shared" si="409"/>
        <v>#N/A</v>
      </c>
      <c r="AC925" s="62" t="e">
        <f t="shared" si="419"/>
        <v>#N/A</v>
      </c>
      <c r="AD925" s="62" t="e">
        <f t="shared" si="420"/>
        <v>#N/A</v>
      </c>
      <c r="AE925" s="62" t="e">
        <f t="shared" si="421"/>
        <v>#N/A</v>
      </c>
      <c r="AF925" s="62" t="e">
        <f t="shared" si="422"/>
        <v>#N/A</v>
      </c>
      <c r="AG925" s="62">
        <f t="shared" si="423"/>
        <v>0</v>
      </c>
      <c r="AH925" s="62" t="str">
        <f t="shared" si="424"/>
        <v/>
      </c>
      <c r="AI925" s="62">
        <f t="shared" si="425"/>
        <v>0</v>
      </c>
      <c r="AJ925" s="62" t="e">
        <f t="shared" si="426"/>
        <v>#VALUE!</v>
      </c>
      <c r="AK925" s="62" t="e">
        <f t="shared" si="427"/>
        <v>#N/A</v>
      </c>
      <c r="AL925" s="62" t="e">
        <f t="shared" si="428"/>
        <v>#N/A</v>
      </c>
      <c r="AM925" s="62">
        <f t="shared" si="429"/>
        <v>0</v>
      </c>
      <c r="AN925" s="62">
        <f t="shared" si="430"/>
        <v>0</v>
      </c>
      <c r="AO925" s="62"/>
      <c r="AP925" s="62" t="e">
        <f t="shared" si="431"/>
        <v>#N/A</v>
      </c>
      <c r="AQ925" s="62" t="e">
        <f t="shared" si="432"/>
        <v>#VALUE!</v>
      </c>
      <c r="AR925" s="62" t="str">
        <f t="shared" si="433"/>
        <v/>
      </c>
      <c r="AS925" s="62">
        <f t="shared" si="434"/>
        <v>0</v>
      </c>
      <c r="AT925" s="62">
        <f t="shared" si="435"/>
        <v>0</v>
      </c>
      <c r="AU925" s="62">
        <f t="shared" si="436"/>
        <v>0</v>
      </c>
    </row>
    <row r="926" spans="1:47" x14ac:dyDescent="0.2">
      <c r="A926" s="46">
        <f t="shared" si="410"/>
        <v>0</v>
      </c>
      <c r="B926" s="62" t="e">
        <f t="shared" si="411"/>
        <v>#N/A</v>
      </c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2">
        <f t="shared" si="412"/>
        <v>0</v>
      </c>
      <c r="N926" s="60"/>
      <c r="O926" s="60"/>
      <c r="P926" s="60" t="e">
        <f t="shared" si="413"/>
        <v>#N/A</v>
      </c>
      <c r="Q926" s="178"/>
      <c r="R926" s="60"/>
      <c r="S926" s="60"/>
      <c r="T926" s="60"/>
      <c r="U926" s="46" t="e">
        <f t="shared" si="414"/>
        <v>#N/A</v>
      </c>
      <c r="V926" s="62" t="e">
        <f t="shared" si="415"/>
        <v>#N/A</v>
      </c>
      <c r="W926" s="62" t="e">
        <f t="shared" si="437"/>
        <v>#N/A</v>
      </c>
      <c r="X926" s="62" t="e">
        <f t="shared" si="416"/>
        <v>#N/A</v>
      </c>
      <c r="Y926" s="62" t="e">
        <f t="shared" si="417"/>
        <v>#N/A</v>
      </c>
      <c r="Z926" s="62" t="e">
        <f t="array" ref="Z926">_xlfn.IFS(H926=1,2,H926=3,1)</f>
        <v>#N/A</v>
      </c>
      <c r="AA926" s="62" t="e">
        <f t="shared" si="418"/>
        <v>#N/A</v>
      </c>
      <c r="AB926" s="62" t="e">
        <f t="shared" si="409"/>
        <v>#N/A</v>
      </c>
      <c r="AC926" s="62" t="e">
        <f t="shared" si="419"/>
        <v>#N/A</v>
      </c>
      <c r="AD926" s="62" t="e">
        <f t="shared" si="420"/>
        <v>#N/A</v>
      </c>
      <c r="AE926" s="62" t="e">
        <f t="shared" si="421"/>
        <v>#N/A</v>
      </c>
      <c r="AF926" s="62" t="e">
        <f t="shared" si="422"/>
        <v>#N/A</v>
      </c>
      <c r="AG926" s="62">
        <f t="shared" si="423"/>
        <v>0</v>
      </c>
      <c r="AH926" s="62" t="str">
        <f t="shared" si="424"/>
        <v/>
      </c>
      <c r="AI926" s="62">
        <f t="shared" si="425"/>
        <v>0</v>
      </c>
      <c r="AJ926" s="62" t="e">
        <f t="shared" si="426"/>
        <v>#VALUE!</v>
      </c>
      <c r="AK926" s="62" t="e">
        <f t="shared" si="427"/>
        <v>#N/A</v>
      </c>
      <c r="AL926" s="62" t="e">
        <f t="shared" si="428"/>
        <v>#N/A</v>
      </c>
      <c r="AM926" s="62">
        <f t="shared" si="429"/>
        <v>0</v>
      </c>
      <c r="AN926" s="62">
        <f t="shared" si="430"/>
        <v>0</v>
      </c>
      <c r="AO926" s="62"/>
      <c r="AP926" s="62" t="e">
        <f t="shared" si="431"/>
        <v>#N/A</v>
      </c>
      <c r="AQ926" s="62" t="e">
        <f t="shared" si="432"/>
        <v>#VALUE!</v>
      </c>
      <c r="AR926" s="62" t="str">
        <f t="shared" si="433"/>
        <v/>
      </c>
      <c r="AS926" s="62">
        <f t="shared" si="434"/>
        <v>0</v>
      </c>
      <c r="AT926" s="62">
        <f t="shared" si="435"/>
        <v>0</v>
      </c>
      <c r="AU926" s="62">
        <f t="shared" si="436"/>
        <v>0</v>
      </c>
    </row>
    <row r="927" spans="1:47" x14ac:dyDescent="0.2">
      <c r="A927" s="46">
        <f t="shared" si="410"/>
        <v>0</v>
      </c>
      <c r="B927" s="62" t="e">
        <f t="shared" si="411"/>
        <v>#N/A</v>
      </c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2">
        <f t="shared" si="412"/>
        <v>0</v>
      </c>
      <c r="N927" s="60"/>
      <c r="O927" s="60"/>
      <c r="P927" s="60" t="e">
        <f t="shared" si="413"/>
        <v>#N/A</v>
      </c>
      <c r="Q927" s="178"/>
      <c r="R927" s="60"/>
      <c r="S927" s="60"/>
      <c r="T927" s="60"/>
      <c r="U927" s="46" t="e">
        <f t="shared" si="414"/>
        <v>#N/A</v>
      </c>
      <c r="V927" s="62" t="e">
        <f t="shared" si="415"/>
        <v>#N/A</v>
      </c>
      <c r="W927" s="62" t="e">
        <f t="shared" si="437"/>
        <v>#N/A</v>
      </c>
      <c r="X927" s="62" t="e">
        <f t="shared" si="416"/>
        <v>#N/A</v>
      </c>
      <c r="Y927" s="62" t="e">
        <f t="shared" si="417"/>
        <v>#N/A</v>
      </c>
      <c r="Z927" s="62" t="e">
        <f t="array" ref="Z927">_xlfn.IFS(H927=1,2,H927=3,1)</f>
        <v>#N/A</v>
      </c>
      <c r="AA927" s="62" t="e">
        <f t="shared" si="418"/>
        <v>#N/A</v>
      </c>
      <c r="AB927" s="62" t="e">
        <f t="shared" si="409"/>
        <v>#N/A</v>
      </c>
      <c r="AC927" s="62" t="e">
        <f t="shared" si="419"/>
        <v>#N/A</v>
      </c>
      <c r="AD927" s="62" t="e">
        <f t="shared" si="420"/>
        <v>#N/A</v>
      </c>
      <c r="AE927" s="62" t="e">
        <f t="shared" si="421"/>
        <v>#N/A</v>
      </c>
      <c r="AF927" s="62" t="e">
        <f t="shared" si="422"/>
        <v>#N/A</v>
      </c>
      <c r="AG927" s="62">
        <f t="shared" si="423"/>
        <v>0</v>
      </c>
      <c r="AH927" s="62" t="str">
        <f t="shared" si="424"/>
        <v/>
      </c>
      <c r="AI927" s="62">
        <f t="shared" si="425"/>
        <v>0</v>
      </c>
      <c r="AJ927" s="62" t="e">
        <f t="shared" si="426"/>
        <v>#VALUE!</v>
      </c>
      <c r="AK927" s="62" t="e">
        <f t="shared" si="427"/>
        <v>#N/A</v>
      </c>
      <c r="AL927" s="62" t="e">
        <f t="shared" si="428"/>
        <v>#N/A</v>
      </c>
      <c r="AM927" s="62">
        <f t="shared" si="429"/>
        <v>0</v>
      </c>
      <c r="AN927" s="62">
        <f t="shared" si="430"/>
        <v>0</v>
      </c>
      <c r="AO927" s="62"/>
      <c r="AP927" s="62" t="e">
        <f t="shared" si="431"/>
        <v>#N/A</v>
      </c>
      <c r="AQ927" s="62" t="e">
        <f t="shared" si="432"/>
        <v>#VALUE!</v>
      </c>
      <c r="AR927" s="62" t="str">
        <f t="shared" si="433"/>
        <v/>
      </c>
      <c r="AS927" s="62">
        <f t="shared" si="434"/>
        <v>0</v>
      </c>
      <c r="AT927" s="62">
        <f t="shared" si="435"/>
        <v>0</v>
      </c>
      <c r="AU927" s="62">
        <f t="shared" si="436"/>
        <v>0</v>
      </c>
    </row>
    <row r="928" spans="1:47" x14ac:dyDescent="0.2">
      <c r="A928" s="46">
        <f t="shared" si="410"/>
        <v>0</v>
      </c>
      <c r="B928" s="62" t="e">
        <f t="shared" si="411"/>
        <v>#N/A</v>
      </c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2">
        <f t="shared" si="412"/>
        <v>0</v>
      </c>
      <c r="N928" s="60"/>
      <c r="O928" s="60"/>
      <c r="P928" s="60" t="e">
        <f t="shared" si="413"/>
        <v>#N/A</v>
      </c>
      <c r="Q928" s="178"/>
      <c r="R928" s="60"/>
      <c r="S928" s="60"/>
      <c r="T928" s="60"/>
      <c r="U928" s="46" t="e">
        <f t="shared" si="414"/>
        <v>#N/A</v>
      </c>
      <c r="V928" s="62" t="e">
        <f t="shared" si="415"/>
        <v>#N/A</v>
      </c>
      <c r="W928" s="62" t="e">
        <f t="shared" si="437"/>
        <v>#N/A</v>
      </c>
      <c r="X928" s="62" t="e">
        <f t="shared" si="416"/>
        <v>#N/A</v>
      </c>
      <c r="Y928" s="62" t="e">
        <f t="shared" si="417"/>
        <v>#N/A</v>
      </c>
      <c r="Z928" s="62" t="e">
        <f t="array" ref="Z928">_xlfn.IFS(H928=1,2,H928=3,1)</f>
        <v>#N/A</v>
      </c>
      <c r="AA928" s="62" t="e">
        <f t="shared" si="418"/>
        <v>#N/A</v>
      </c>
      <c r="AB928" s="62" t="e">
        <f t="shared" si="409"/>
        <v>#N/A</v>
      </c>
      <c r="AC928" s="62" t="e">
        <f t="shared" si="419"/>
        <v>#N/A</v>
      </c>
      <c r="AD928" s="62" t="e">
        <f t="shared" si="420"/>
        <v>#N/A</v>
      </c>
      <c r="AE928" s="62" t="e">
        <f t="shared" si="421"/>
        <v>#N/A</v>
      </c>
      <c r="AF928" s="62" t="e">
        <f t="shared" si="422"/>
        <v>#N/A</v>
      </c>
      <c r="AG928" s="62">
        <f t="shared" si="423"/>
        <v>0</v>
      </c>
      <c r="AH928" s="62" t="str">
        <f t="shared" si="424"/>
        <v/>
      </c>
      <c r="AI928" s="62">
        <f t="shared" si="425"/>
        <v>0</v>
      </c>
      <c r="AJ928" s="62" t="e">
        <f t="shared" si="426"/>
        <v>#VALUE!</v>
      </c>
      <c r="AK928" s="62" t="e">
        <f t="shared" si="427"/>
        <v>#N/A</v>
      </c>
      <c r="AL928" s="62" t="e">
        <f t="shared" si="428"/>
        <v>#N/A</v>
      </c>
      <c r="AM928" s="62">
        <f t="shared" si="429"/>
        <v>0</v>
      </c>
      <c r="AN928" s="62">
        <f t="shared" si="430"/>
        <v>0</v>
      </c>
      <c r="AO928" s="62"/>
      <c r="AP928" s="62" t="e">
        <f t="shared" si="431"/>
        <v>#N/A</v>
      </c>
      <c r="AQ928" s="62" t="e">
        <f t="shared" si="432"/>
        <v>#VALUE!</v>
      </c>
      <c r="AR928" s="62" t="str">
        <f t="shared" si="433"/>
        <v/>
      </c>
      <c r="AS928" s="62">
        <f t="shared" si="434"/>
        <v>0</v>
      </c>
      <c r="AT928" s="62">
        <f t="shared" si="435"/>
        <v>0</v>
      </c>
      <c r="AU928" s="62">
        <f t="shared" si="436"/>
        <v>0</v>
      </c>
    </row>
    <row r="929" spans="1:47" x14ac:dyDescent="0.2">
      <c r="A929" s="46">
        <f t="shared" si="410"/>
        <v>0</v>
      </c>
      <c r="B929" s="62" t="e">
        <f t="shared" si="411"/>
        <v>#N/A</v>
      </c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2">
        <f t="shared" si="412"/>
        <v>0</v>
      </c>
      <c r="N929" s="60"/>
      <c r="O929" s="60"/>
      <c r="P929" s="60" t="e">
        <f t="shared" si="413"/>
        <v>#N/A</v>
      </c>
      <c r="Q929" s="178"/>
      <c r="R929" s="60"/>
      <c r="S929" s="60"/>
      <c r="T929" s="60"/>
      <c r="U929" s="46" t="e">
        <f t="shared" si="414"/>
        <v>#N/A</v>
      </c>
      <c r="V929" s="62" t="e">
        <f t="shared" si="415"/>
        <v>#N/A</v>
      </c>
      <c r="W929" s="62" t="e">
        <f t="shared" si="437"/>
        <v>#N/A</v>
      </c>
      <c r="X929" s="62" t="e">
        <f t="shared" si="416"/>
        <v>#N/A</v>
      </c>
      <c r="Y929" s="62" t="e">
        <f t="shared" si="417"/>
        <v>#N/A</v>
      </c>
      <c r="Z929" s="62" t="e">
        <f t="array" ref="Z929">_xlfn.IFS(H929=1,2,H929=3,1)</f>
        <v>#N/A</v>
      </c>
      <c r="AA929" s="62" t="e">
        <f t="shared" si="418"/>
        <v>#N/A</v>
      </c>
      <c r="AB929" s="62" t="e">
        <f t="shared" si="409"/>
        <v>#N/A</v>
      </c>
      <c r="AC929" s="62" t="e">
        <f t="shared" si="419"/>
        <v>#N/A</v>
      </c>
      <c r="AD929" s="62" t="e">
        <f t="shared" si="420"/>
        <v>#N/A</v>
      </c>
      <c r="AE929" s="62" t="e">
        <f t="shared" si="421"/>
        <v>#N/A</v>
      </c>
      <c r="AF929" s="62" t="e">
        <f t="shared" si="422"/>
        <v>#N/A</v>
      </c>
      <c r="AG929" s="62">
        <f t="shared" si="423"/>
        <v>0</v>
      </c>
      <c r="AH929" s="62" t="str">
        <f t="shared" si="424"/>
        <v/>
      </c>
      <c r="AI929" s="62">
        <f t="shared" si="425"/>
        <v>0</v>
      </c>
      <c r="AJ929" s="62" t="e">
        <f t="shared" si="426"/>
        <v>#VALUE!</v>
      </c>
      <c r="AK929" s="62" t="e">
        <f t="shared" si="427"/>
        <v>#N/A</v>
      </c>
      <c r="AL929" s="62" t="e">
        <f t="shared" si="428"/>
        <v>#N/A</v>
      </c>
      <c r="AM929" s="62">
        <f t="shared" si="429"/>
        <v>0</v>
      </c>
      <c r="AN929" s="62">
        <f t="shared" si="430"/>
        <v>0</v>
      </c>
      <c r="AO929" s="62"/>
      <c r="AP929" s="62" t="e">
        <f t="shared" si="431"/>
        <v>#N/A</v>
      </c>
      <c r="AQ929" s="62" t="e">
        <f t="shared" si="432"/>
        <v>#VALUE!</v>
      </c>
      <c r="AR929" s="62" t="str">
        <f t="shared" si="433"/>
        <v/>
      </c>
      <c r="AS929" s="62">
        <f t="shared" si="434"/>
        <v>0</v>
      </c>
      <c r="AT929" s="62">
        <f t="shared" si="435"/>
        <v>0</v>
      </c>
      <c r="AU929" s="62">
        <f t="shared" si="436"/>
        <v>0</v>
      </c>
    </row>
    <row r="930" spans="1:47" x14ac:dyDescent="0.2">
      <c r="A930" s="46">
        <f t="shared" si="410"/>
        <v>0</v>
      </c>
      <c r="B930" s="62" t="e">
        <f t="shared" si="411"/>
        <v>#N/A</v>
      </c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2">
        <f t="shared" si="412"/>
        <v>0</v>
      </c>
      <c r="N930" s="60"/>
      <c r="O930" s="60"/>
      <c r="P930" s="60" t="e">
        <f t="shared" si="413"/>
        <v>#N/A</v>
      </c>
      <c r="Q930" s="178"/>
      <c r="R930" s="60"/>
      <c r="S930" s="60"/>
      <c r="T930" s="60"/>
      <c r="U930" s="46" t="e">
        <f t="shared" si="414"/>
        <v>#N/A</v>
      </c>
      <c r="V930" s="62" t="e">
        <f t="shared" si="415"/>
        <v>#N/A</v>
      </c>
      <c r="W930" s="62" t="e">
        <f t="shared" si="437"/>
        <v>#N/A</v>
      </c>
      <c r="X930" s="62" t="e">
        <f t="shared" si="416"/>
        <v>#N/A</v>
      </c>
      <c r="Y930" s="62" t="e">
        <f t="shared" si="417"/>
        <v>#N/A</v>
      </c>
      <c r="Z930" s="62" t="e">
        <f t="array" ref="Z930">_xlfn.IFS(H930=1,2,H930=3,1)</f>
        <v>#N/A</v>
      </c>
      <c r="AA930" s="62" t="e">
        <f t="shared" si="418"/>
        <v>#N/A</v>
      </c>
      <c r="AB930" s="62" t="e">
        <f t="shared" si="409"/>
        <v>#N/A</v>
      </c>
      <c r="AC930" s="62" t="e">
        <f t="shared" si="419"/>
        <v>#N/A</v>
      </c>
      <c r="AD930" s="62" t="e">
        <f t="shared" si="420"/>
        <v>#N/A</v>
      </c>
      <c r="AE930" s="62" t="e">
        <f t="shared" si="421"/>
        <v>#N/A</v>
      </c>
      <c r="AF930" s="62" t="e">
        <f t="shared" si="422"/>
        <v>#N/A</v>
      </c>
      <c r="AG930" s="62">
        <f t="shared" si="423"/>
        <v>0</v>
      </c>
      <c r="AH930" s="62" t="str">
        <f t="shared" si="424"/>
        <v/>
      </c>
      <c r="AI930" s="62">
        <f t="shared" si="425"/>
        <v>0</v>
      </c>
      <c r="AJ930" s="62" t="e">
        <f t="shared" si="426"/>
        <v>#VALUE!</v>
      </c>
      <c r="AK930" s="62" t="e">
        <f t="shared" si="427"/>
        <v>#N/A</v>
      </c>
      <c r="AL930" s="62" t="e">
        <f t="shared" si="428"/>
        <v>#N/A</v>
      </c>
      <c r="AM930" s="62">
        <f t="shared" si="429"/>
        <v>0</v>
      </c>
      <c r="AN930" s="62">
        <f t="shared" si="430"/>
        <v>0</v>
      </c>
      <c r="AO930" s="62"/>
      <c r="AP930" s="62" t="e">
        <f t="shared" si="431"/>
        <v>#N/A</v>
      </c>
      <c r="AQ930" s="62" t="e">
        <f t="shared" si="432"/>
        <v>#VALUE!</v>
      </c>
      <c r="AR930" s="62" t="str">
        <f t="shared" si="433"/>
        <v/>
      </c>
      <c r="AS930" s="62">
        <f t="shared" si="434"/>
        <v>0</v>
      </c>
      <c r="AT930" s="62">
        <f t="shared" si="435"/>
        <v>0</v>
      </c>
      <c r="AU930" s="62">
        <f t="shared" si="436"/>
        <v>0</v>
      </c>
    </row>
    <row r="931" spans="1:47" x14ac:dyDescent="0.2">
      <c r="A931" s="46">
        <f t="shared" si="410"/>
        <v>0</v>
      </c>
      <c r="B931" s="62" t="e">
        <f t="shared" si="411"/>
        <v>#N/A</v>
      </c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2">
        <f t="shared" si="412"/>
        <v>0</v>
      </c>
      <c r="N931" s="60"/>
      <c r="O931" s="60"/>
      <c r="P931" s="60" t="e">
        <f t="shared" si="413"/>
        <v>#N/A</v>
      </c>
      <c r="Q931" s="178"/>
      <c r="R931" s="60"/>
      <c r="S931" s="60"/>
      <c r="T931" s="60"/>
      <c r="U931" s="46" t="e">
        <f t="shared" si="414"/>
        <v>#N/A</v>
      </c>
      <c r="V931" s="62" t="e">
        <f t="shared" si="415"/>
        <v>#N/A</v>
      </c>
      <c r="W931" s="62" t="e">
        <f t="shared" si="437"/>
        <v>#N/A</v>
      </c>
      <c r="X931" s="62" t="e">
        <f t="shared" si="416"/>
        <v>#N/A</v>
      </c>
      <c r="Y931" s="62" t="e">
        <f t="shared" si="417"/>
        <v>#N/A</v>
      </c>
      <c r="Z931" s="62" t="e">
        <f t="array" ref="Z931">_xlfn.IFS(H931=1,2,H931=3,1)</f>
        <v>#N/A</v>
      </c>
      <c r="AA931" s="62" t="e">
        <f t="shared" si="418"/>
        <v>#N/A</v>
      </c>
      <c r="AB931" s="62" t="e">
        <f t="shared" si="409"/>
        <v>#N/A</v>
      </c>
      <c r="AC931" s="62" t="e">
        <f t="shared" si="419"/>
        <v>#N/A</v>
      </c>
      <c r="AD931" s="62" t="e">
        <f t="shared" si="420"/>
        <v>#N/A</v>
      </c>
      <c r="AE931" s="62" t="e">
        <f t="shared" si="421"/>
        <v>#N/A</v>
      </c>
      <c r="AF931" s="62" t="e">
        <f t="shared" si="422"/>
        <v>#N/A</v>
      </c>
      <c r="AG931" s="62">
        <f t="shared" si="423"/>
        <v>0</v>
      </c>
      <c r="AH931" s="62" t="str">
        <f t="shared" si="424"/>
        <v/>
      </c>
      <c r="AI931" s="62">
        <f t="shared" si="425"/>
        <v>0</v>
      </c>
      <c r="AJ931" s="62" t="e">
        <f t="shared" si="426"/>
        <v>#VALUE!</v>
      </c>
      <c r="AK931" s="62" t="e">
        <f t="shared" si="427"/>
        <v>#N/A</v>
      </c>
      <c r="AL931" s="62" t="e">
        <f t="shared" si="428"/>
        <v>#N/A</v>
      </c>
      <c r="AM931" s="62">
        <f t="shared" si="429"/>
        <v>0</v>
      </c>
      <c r="AN931" s="62">
        <f t="shared" si="430"/>
        <v>0</v>
      </c>
      <c r="AO931" s="62"/>
      <c r="AP931" s="62" t="e">
        <f t="shared" si="431"/>
        <v>#N/A</v>
      </c>
      <c r="AQ931" s="62" t="e">
        <f t="shared" si="432"/>
        <v>#VALUE!</v>
      </c>
      <c r="AR931" s="62" t="str">
        <f t="shared" si="433"/>
        <v/>
      </c>
      <c r="AS931" s="62">
        <f t="shared" si="434"/>
        <v>0</v>
      </c>
      <c r="AT931" s="62">
        <f t="shared" si="435"/>
        <v>0</v>
      </c>
      <c r="AU931" s="62">
        <f t="shared" si="436"/>
        <v>0</v>
      </c>
    </row>
    <row r="932" spans="1:47" x14ac:dyDescent="0.2">
      <c r="A932" s="46">
        <f t="shared" si="410"/>
        <v>0</v>
      </c>
      <c r="B932" s="62" t="e">
        <f t="shared" si="411"/>
        <v>#N/A</v>
      </c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2">
        <f t="shared" si="412"/>
        <v>0</v>
      </c>
      <c r="N932" s="60"/>
      <c r="O932" s="60"/>
      <c r="P932" s="60" t="e">
        <f t="shared" si="413"/>
        <v>#N/A</v>
      </c>
      <c r="Q932" s="178"/>
      <c r="R932" s="60"/>
      <c r="S932" s="60"/>
      <c r="T932" s="60"/>
      <c r="U932" s="46" t="e">
        <f t="shared" si="414"/>
        <v>#N/A</v>
      </c>
      <c r="V932" s="62" t="e">
        <f t="shared" si="415"/>
        <v>#N/A</v>
      </c>
      <c r="W932" s="62" t="e">
        <f t="shared" si="437"/>
        <v>#N/A</v>
      </c>
      <c r="X932" s="62" t="e">
        <f t="shared" si="416"/>
        <v>#N/A</v>
      </c>
      <c r="Y932" s="62" t="e">
        <f t="shared" si="417"/>
        <v>#N/A</v>
      </c>
      <c r="Z932" s="62" t="e">
        <f t="array" ref="Z932">_xlfn.IFS(H932=1,2,H932=3,1)</f>
        <v>#N/A</v>
      </c>
      <c r="AA932" s="62" t="e">
        <f t="shared" si="418"/>
        <v>#N/A</v>
      </c>
      <c r="AB932" s="62" t="e">
        <f t="shared" si="409"/>
        <v>#N/A</v>
      </c>
      <c r="AC932" s="62" t="e">
        <f t="shared" si="419"/>
        <v>#N/A</v>
      </c>
      <c r="AD932" s="62" t="e">
        <f t="shared" si="420"/>
        <v>#N/A</v>
      </c>
      <c r="AE932" s="62" t="e">
        <f t="shared" si="421"/>
        <v>#N/A</v>
      </c>
      <c r="AF932" s="62" t="e">
        <f t="shared" si="422"/>
        <v>#N/A</v>
      </c>
      <c r="AG932" s="62">
        <f t="shared" si="423"/>
        <v>0</v>
      </c>
      <c r="AH932" s="62" t="str">
        <f t="shared" si="424"/>
        <v/>
      </c>
      <c r="AI932" s="62">
        <f t="shared" si="425"/>
        <v>0</v>
      </c>
      <c r="AJ932" s="62" t="e">
        <f t="shared" si="426"/>
        <v>#VALUE!</v>
      </c>
      <c r="AK932" s="62" t="e">
        <f t="shared" si="427"/>
        <v>#N/A</v>
      </c>
      <c r="AL932" s="62" t="e">
        <f t="shared" si="428"/>
        <v>#N/A</v>
      </c>
      <c r="AM932" s="62">
        <f t="shared" si="429"/>
        <v>0</v>
      </c>
      <c r="AN932" s="62">
        <f t="shared" si="430"/>
        <v>0</v>
      </c>
      <c r="AO932" s="62"/>
      <c r="AP932" s="62" t="e">
        <f t="shared" si="431"/>
        <v>#N/A</v>
      </c>
      <c r="AQ932" s="62" t="e">
        <f t="shared" si="432"/>
        <v>#VALUE!</v>
      </c>
      <c r="AR932" s="62" t="str">
        <f t="shared" si="433"/>
        <v/>
      </c>
      <c r="AS932" s="62">
        <f t="shared" si="434"/>
        <v>0</v>
      </c>
      <c r="AT932" s="62">
        <f t="shared" si="435"/>
        <v>0</v>
      </c>
      <c r="AU932" s="62">
        <f t="shared" si="436"/>
        <v>0</v>
      </c>
    </row>
    <row r="933" spans="1:47" x14ac:dyDescent="0.2">
      <c r="A933" s="46">
        <f t="shared" si="410"/>
        <v>0</v>
      </c>
      <c r="B933" s="62" t="e">
        <f t="shared" si="411"/>
        <v>#N/A</v>
      </c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2">
        <f t="shared" si="412"/>
        <v>0</v>
      </c>
      <c r="N933" s="60"/>
      <c r="O933" s="60"/>
      <c r="P933" s="60" t="e">
        <f t="shared" si="413"/>
        <v>#N/A</v>
      </c>
      <c r="Q933" s="178"/>
      <c r="R933" s="60"/>
      <c r="S933" s="60"/>
      <c r="T933" s="60"/>
      <c r="U933" s="46" t="e">
        <f t="shared" si="414"/>
        <v>#N/A</v>
      </c>
      <c r="V933" s="62" t="e">
        <f t="shared" si="415"/>
        <v>#N/A</v>
      </c>
      <c r="W933" s="62" t="e">
        <f t="shared" si="437"/>
        <v>#N/A</v>
      </c>
      <c r="X933" s="62" t="e">
        <f t="shared" si="416"/>
        <v>#N/A</v>
      </c>
      <c r="Y933" s="62" t="e">
        <f t="shared" si="417"/>
        <v>#N/A</v>
      </c>
      <c r="Z933" s="62" t="e">
        <f t="array" ref="Z933">_xlfn.IFS(H933=1,2,H933=3,1)</f>
        <v>#N/A</v>
      </c>
      <c r="AA933" s="62" t="e">
        <f t="shared" si="418"/>
        <v>#N/A</v>
      </c>
      <c r="AB933" s="62" t="e">
        <f t="shared" si="409"/>
        <v>#N/A</v>
      </c>
      <c r="AC933" s="62" t="e">
        <f t="shared" si="419"/>
        <v>#N/A</v>
      </c>
      <c r="AD933" s="62" t="e">
        <f t="shared" si="420"/>
        <v>#N/A</v>
      </c>
      <c r="AE933" s="62" t="e">
        <f t="shared" si="421"/>
        <v>#N/A</v>
      </c>
      <c r="AF933" s="62" t="e">
        <f t="shared" si="422"/>
        <v>#N/A</v>
      </c>
      <c r="AG933" s="62">
        <f t="shared" si="423"/>
        <v>0</v>
      </c>
      <c r="AH933" s="62" t="str">
        <f t="shared" si="424"/>
        <v/>
      </c>
      <c r="AI933" s="62">
        <f t="shared" si="425"/>
        <v>0</v>
      </c>
      <c r="AJ933" s="62" t="e">
        <f t="shared" si="426"/>
        <v>#VALUE!</v>
      </c>
      <c r="AK933" s="62" t="e">
        <f t="shared" si="427"/>
        <v>#N/A</v>
      </c>
      <c r="AL933" s="62" t="e">
        <f t="shared" si="428"/>
        <v>#N/A</v>
      </c>
      <c r="AM933" s="62">
        <f t="shared" si="429"/>
        <v>0</v>
      </c>
      <c r="AN933" s="62">
        <f t="shared" si="430"/>
        <v>0</v>
      </c>
      <c r="AO933" s="62"/>
      <c r="AP933" s="62" t="e">
        <f t="shared" si="431"/>
        <v>#N/A</v>
      </c>
      <c r="AQ933" s="62" t="e">
        <f t="shared" si="432"/>
        <v>#VALUE!</v>
      </c>
      <c r="AR933" s="62" t="str">
        <f t="shared" si="433"/>
        <v/>
      </c>
      <c r="AS933" s="62">
        <f t="shared" si="434"/>
        <v>0</v>
      </c>
      <c r="AT933" s="62">
        <f t="shared" si="435"/>
        <v>0</v>
      </c>
      <c r="AU933" s="62">
        <f t="shared" si="436"/>
        <v>0</v>
      </c>
    </row>
    <row r="934" spans="1:47" x14ac:dyDescent="0.2">
      <c r="A934" s="46">
        <f t="shared" si="410"/>
        <v>0</v>
      </c>
      <c r="B934" s="62" t="e">
        <f t="shared" si="411"/>
        <v>#N/A</v>
      </c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2">
        <f t="shared" si="412"/>
        <v>0</v>
      </c>
      <c r="N934" s="60"/>
      <c r="O934" s="60"/>
      <c r="P934" s="60" t="e">
        <f t="shared" si="413"/>
        <v>#N/A</v>
      </c>
      <c r="Q934" s="178"/>
      <c r="R934" s="60"/>
      <c r="S934" s="60"/>
      <c r="T934" s="60"/>
      <c r="U934" s="46" t="e">
        <f t="shared" si="414"/>
        <v>#N/A</v>
      </c>
      <c r="V934" s="62" t="e">
        <f t="shared" si="415"/>
        <v>#N/A</v>
      </c>
      <c r="W934" s="62" t="e">
        <f t="shared" si="437"/>
        <v>#N/A</v>
      </c>
      <c r="X934" s="62" t="e">
        <f t="shared" si="416"/>
        <v>#N/A</v>
      </c>
      <c r="Y934" s="62" t="e">
        <f t="shared" si="417"/>
        <v>#N/A</v>
      </c>
      <c r="Z934" s="62" t="e">
        <f t="array" ref="Z934">_xlfn.IFS(H934=1,2,H934=3,1)</f>
        <v>#N/A</v>
      </c>
      <c r="AA934" s="62" t="e">
        <f t="shared" si="418"/>
        <v>#N/A</v>
      </c>
      <c r="AB934" s="62" t="e">
        <f t="shared" si="409"/>
        <v>#N/A</v>
      </c>
      <c r="AC934" s="62" t="e">
        <f t="shared" si="419"/>
        <v>#N/A</v>
      </c>
      <c r="AD934" s="62" t="e">
        <f t="shared" si="420"/>
        <v>#N/A</v>
      </c>
      <c r="AE934" s="62" t="e">
        <f t="shared" si="421"/>
        <v>#N/A</v>
      </c>
      <c r="AF934" s="62" t="e">
        <f t="shared" si="422"/>
        <v>#N/A</v>
      </c>
      <c r="AG934" s="62">
        <f t="shared" si="423"/>
        <v>0</v>
      </c>
      <c r="AH934" s="62" t="str">
        <f t="shared" si="424"/>
        <v/>
      </c>
      <c r="AI934" s="62">
        <f t="shared" si="425"/>
        <v>0</v>
      </c>
      <c r="AJ934" s="62" t="e">
        <f t="shared" si="426"/>
        <v>#VALUE!</v>
      </c>
      <c r="AK934" s="62" t="e">
        <f t="shared" si="427"/>
        <v>#N/A</v>
      </c>
      <c r="AL934" s="62" t="e">
        <f t="shared" si="428"/>
        <v>#N/A</v>
      </c>
      <c r="AM934" s="62">
        <f t="shared" si="429"/>
        <v>0</v>
      </c>
      <c r="AN934" s="62">
        <f t="shared" si="430"/>
        <v>0</v>
      </c>
      <c r="AO934" s="62"/>
      <c r="AP934" s="62" t="e">
        <f t="shared" si="431"/>
        <v>#N/A</v>
      </c>
      <c r="AQ934" s="62" t="e">
        <f t="shared" si="432"/>
        <v>#VALUE!</v>
      </c>
      <c r="AR934" s="62" t="str">
        <f t="shared" si="433"/>
        <v/>
      </c>
      <c r="AS934" s="62">
        <f t="shared" si="434"/>
        <v>0</v>
      </c>
      <c r="AT934" s="62">
        <f t="shared" si="435"/>
        <v>0</v>
      </c>
      <c r="AU934" s="62">
        <f t="shared" si="436"/>
        <v>0</v>
      </c>
    </row>
    <row r="935" spans="1:47" x14ac:dyDescent="0.2">
      <c r="A935" s="46">
        <f t="shared" si="410"/>
        <v>0</v>
      </c>
      <c r="B935" s="62" t="e">
        <f t="shared" si="411"/>
        <v>#N/A</v>
      </c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2">
        <f t="shared" si="412"/>
        <v>0</v>
      </c>
      <c r="N935" s="60"/>
      <c r="O935" s="60"/>
      <c r="P935" s="60" t="e">
        <f t="shared" si="413"/>
        <v>#N/A</v>
      </c>
      <c r="Q935" s="178"/>
      <c r="R935" s="60"/>
      <c r="S935" s="60"/>
      <c r="T935" s="60"/>
      <c r="U935" s="46" t="e">
        <f t="shared" si="414"/>
        <v>#N/A</v>
      </c>
      <c r="V935" s="62" t="e">
        <f t="shared" si="415"/>
        <v>#N/A</v>
      </c>
      <c r="W935" s="62" t="e">
        <f t="shared" si="437"/>
        <v>#N/A</v>
      </c>
      <c r="X935" s="62" t="e">
        <f t="shared" si="416"/>
        <v>#N/A</v>
      </c>
      <c r="Y935" s="62" t="e">
        <f t="shared" si="417"/>
        <v>#N/A</v>
      </c>
      <c r="Z935" s="62" t="e">
        <f t="array" ref="Z935">_xlfn.IFS(H935=1,2,H935=3,1)</f>
        <v>#N/A</v>
      </c>
      <c r="AA935" s="62" t="e">
        <f t="shared" si="418"/>
        <v>#N/A</v>
      </c>
      <c r="AB935" s="62" t="e">
        <f t="shared" si="409"/>
        <v>#N/A</v>
      </c>
      <c r="AC935" s="62" t="e">
        <f t="shared" si="419"/>
        <v>#N/A</v>
      </c>
      <c r="AD935" s="62" t="e">
        <f t="shared" si="420"/>
        <v>#N/A</v>
      </c>
      <c r="AE935" s="62" t="e">
        <f t="shared" si="421"/>
        <v>#N/A</v>
      </c>
      <c r="AF935" s="62" t="e">
        <f t="shared" si="422"/>
        <v>#N/A</v>
      </c>
      <c r="AG935" s="62">
        <f t="shared" si="423"/>
        <v>0</v>
      </c>
      <c r="AH935" s="62" t="str">
        <f t="shared" si="424"/>
        <v/>
      </c>
      <c r="AI935" s="62">
        <f t="shared" si="425"/>
        <v>0</v>
      </c>
      <c r="AJ935" s="62" t="e">
        <f t="shared" si="426"/>
        <v>#VALUE!</v>
      </c>
      <c r="AK935" s="62" t="e">
        <f t="shared" si="427"/>
        <v>#N/A</v>
      </c>
      <c r="AL935" s="62" t="e">
        <f t="shared" si="428"/>
        <v>#N/A</v>
      </c>
      <c r="AM935" s="62">
        <f t="shared" si="429"/>
        <v>0</v>
      </c>
      <c r="AN935" s="62">
        <f t="shared" si="430"/>
        <v>0</v>
      </c>
      <c r="AO935" s="62"/>
      <c r="AP935" s="62" t="e">
        <f t="shared" si="431"/>
        <v>#N/A</v>
      </c>
      <c r="AQ935" s="62" t="e">
        <f t="shared" si="432"/>
        <v>#VALUE!</v>
      </c>
      <c r="AR935" s="62" t="str">
        <f t="shared" si="433"/>
        <v/>
      </c>
      <c r="AS935" s="62">
        <f t="shared" si="434"/>
        <v>0</v>
      </c>
      <c r="AT935" s="62">
        <f t="shared" si="435"/>
        <v>0</v>
      </c>
      <c r="AU935" s="62">
        <f t="shared" si="436"/>
        <v>0</v>
      </c>
    </row>
    <row r="936" spans="1:47" x14ac:dyDescent="0.2">
      <c r="A936" s="46">
        <f t="shared" si="410"/>
        <v>0</v>
      </c>
      <c r="B936" s="62" t="e">
        <f t="shared" si="411"/>
        <v>#N/A</v>
      </c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2">
        <f t="shared" si="412"/>
        <v>0</v>
      </c>
      <c r="N936" s="60"/>
      <c r="O936" s="60"/>
      <c r="P936" s="60" t="e">
        <f t="shared" si="413"/>
        <v>#N/A</v>
      </c>
      <c r="Q936" s="178"/>
      <c r="R936" s="60"/>
      <c r="S936" s="60"/>
      <c r="T936" s="60"/>
      <c r="U936" s="46" t="e">
        <f t="shared" si="414"/>
        <v>#N/A</v>
      </c>
      <c r="V936" s="62" t="e">
        <f t="shared" si="415"/>
        <v>#N/A</v>
      </c>
      <c r="W936" s="62" t="e">
        <f t="shared" si="437"/>
        <v>#N/A</v>
      </c>
      <c r="X936" s="62" t="e">
        <f t="shared" si="416"/>
        <v>#N/A</v>
      </c>
      <c r="Y936" s="62" t="e">
        <f t="shared" si="417"/>
        <v>#N/A</v>
      </c>
      <c r="Z936" s="62" t="e">
        <f t="array" ref="Z936">_xlfn.IFS(H936=1,2,H936=3,1)</f>
        <v>#N/A</v>
      </c>
      <c r="AA936" s="62" t="e">
        <f t="shared" si="418"/>
        <v>#N/A</v>
      </c>
      <c r="AB936" s="62" t="e">
        <f t="shared" si="409"/>
        <v>#N/A</v>
      </c>
      <c r="AC936" s="62" t="e">
        <f t="shared" si="419"/>
        <v>#N/A</v>
      </c>
      <c r="AD936" s="62" t="e">
        <f t="shared" si="420"/>
        <v>#N/A</v>
      </c>
      <c r="AE936" s="62" t="e">
        <f t="shared" si="421"/>
        <v>#N/A</v>
      </c>
      <c r="AF936" s="62" t="e">
        <f t="shared" si="422"/>
        <v>#N/A</v>
      </c>
      <c r="AG936" s="62">
        <f t="shared" si="423"/>
        <v>0</v>
      </c>
      <c r="AH936" s="62" t="str">
        <f t="shared" si="424"/>
        <v/>
      </c>
      <c r="AI936" s="62">
        <f t="shared" si="425"/>
        <v>0</v>
      </c>
      <c r="AJ936" s="62" t="e">
        <f t="shared" si="426"/>
        <v>#VALUE!</v>
      </c>
      <c r="AK936" s="62" t="e">
        <f t="shared" si="427"/>
        <v>#N/A</v>
      </c>
      <c r="AL936" s="62" t="e">
        <f t="shared" si="428"/>
        <v>#N/A</v>
      </c>
      <c r="AM936" s="62">
        <f t="shared" si="429"/>
        <v>0</v>
      </c>
      <c r="AN936" s="62">
        <f t="shared" si="430"/>
        <v>0</v>
      </c>
      <c r="AO936" s="62"/>
      <c r="AP936" s="62" t="e">
        <f t="shared" si="431"/>
        <v>#N/A</v>
      </c>
      <c r="AQ936" s="62" t="e">
        <f t="shared" si="432"/>
        <v>#VALUE!</v>
      </c>
      <c r="AR936" s="62" t="str">
        <f t="shared" si="433"/>
        <v/>
      </c>
      <c r="AS936" s="62">
        <f t="shared" si="434"/>
        <v>0</v>
      </c>
      <c r="AT936" s="62">
        <f t="shared" si="435"/>
        <v>0</v>
      </c>
      <c r="AU936" s="62">
        <f t="shared" si="436"/>
        <v>0</v>
      </c>
    </row>
    <row r="937" spans="1:47" x14ac:dyDescent="0.2">
      <c r="A937" s="46">
        <f t="shared" si="410"/>
        <v>0</v>
      </c>
      <c r="B937" s="62" t="e">
        <f t="shared" si="411"/>
        <v>#N/A</v>
      </c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2">
        <f t="shared" si="412"/>
        <v>0</v>
      </c>
      <c r="N937" s="60"/>
      <c r="O937" s="60"/>
      <c r="P937" s="60" t="e">
        <f t="shared" si="413"/>
        <v>#N/A</v>
      </c>
      <c r="Q937" s="178"/>
      <c r="R937" s="60"/>
      <c r="S937" s="60"/>
      <c r="T937" s="60"/>
      <c r="U937" s="46" t="e">
        <f t="shared" si="414"/>
        <v>#N/A</v>
      </c>
      <c r="V937" s="62" t="e">
        <f t="shared" si="415"/>
        <v>#N/A</v>
      </c>
      <c r="W937" s="62" t="e">
        <f t="shared" si="437"/>
        <v>#N/A</v>
      </c>
      <c r="X937" s="62" t="e">
        <f t="shared" si="416"/>
        <v>#N/A</v>
      </c>
      <c r="Y937" s="62" t="e">
        <f t="shared" si="417"/>
        <v>#N/A</v>
      </c>
      <c r="Z937" s="62" t="e">
        <f t="array" ref="Z937">_xlfn.IFS(H937=1,2,H937=3,1)</f>
        <v>#N/A</v>
      </c>
      <c r="AA937" s="62" t="e">
        <f t="shared" si="418"/>
        <v>#N/A</v>
      </c>
      <c r="AB937" s="62" t="e">
        <f t="shared" si="409"/>
        <v>#N/A</v>
      </c>
      <c r="AC937" s="62" t="e">
        <f t="shared" si="419"/>
        <v>#N/A</v>
      </c>
      <c r="AD937" s="62" t="e">
        <f t="shared" si="420"/>
        <v>#N/A</v>
      </c>
      <c r="AE937" s="62" t="e">
        <f t="shared" si="421"/>
        <v>#N/A</v>
      </c>
      <c r="AF937" s="62" t="e">
        <f t="shared" si="422"/>
        <v>#N/A</v>
      </c>
      <c r="AG937" s="62">
        <f t="shared" si="423"/>
        <v>0</v>
      </c>
      <c r="AH937" s="62" t="str">
        <f t="shared" si="424"/>
        <v/>
      </c>
      <c r="AI937" s="62">
        <f t="shared" si="425"/>
        <v>0</v>
      </c>
      <c r="AJ937" s="62" t="e">
        <f t="shared" si="426"/>
        <v>#VALUE!</v>
      </c>
      <c r="AK937" s="62" t="e">
        <f t="shared" si="427"/>
        <v>#N/A</v>
      </c>
      <c r="AL937" s="62" t="e">
        <f t="shared" si="428"/>
        <v>#N/A</v>
      </c>
      <c r="AM937" s="62">
        <f t="shared" si="429"/>
        <v>0</v>
      </c>
      <c r="AN937" s="62">
        <f t="shared" si="430"/>
        <v>0</v>
      </c>
      <c r="AO937" s="62"/>
      <c r="AP937" s="62" t="e">
        <f t="shared" si="431"/>
        <v>#N/A</v>
      </c>
      <c r="AQ937" s="62" t="e">
        <f t="shared" si="432"/>
        <v>#VALUE!</v>
      </c>
      <c r="AR937" s="62" t="str">
        <f t="shared" si="433"/>
        <v/>
      </c>
      <c r="AS937" s="62">
        <f t="shared" si="434"/>
        <v>0</v>
      </c>
      <c r="AT937" s="62">
        <f t="shared" si="435"/>
        <v>0</v>
      </c>
      <c r="AU937" s="62">
        <f t="shared" si="436"/>
        <v>0</v>
      </c>
    </row>
    <row r="938" spans="1:47" x14ac:dyDescent="0.2">
      <c r="A938" s="46">
        <f t="shared" si="410"/>
        <v>0</v>
      </c>
      <c r="B938" s="62" t="e">
        <f t="shared" si="411"/>
        <v>#N/A</v>
      </c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2">
        <f t="shared" si="412"/>
        <v>0</v>
      </c>
      <c r="N938" s="60"/>
      <c r="O938" s="60"/>
      <c r="P938" s="60" t="e">
        <f t="shared" si="413"/>
        <v>#N/A</v>
      </c>
      <c r="Q938" s="178"/>
      <c r="R938" s="60"/>
      <c r="S938" s="60"/>
      <c r="T938" s="60"/>
      <c r="U938" s="46" t="e">
        <f t="shared" si="414"/>
        <v>#N/A</v>
      </c>
      <c r="V938" s="62" t="e">
        <f t="shared" si="415"/>
        <v>#N/A</v>
      </c>
      <c r="W938" s="62" t="e">
        <f t="shared" si="437"/>
        <v>#N/A</v>
      </c>
      <c r="X938" s="62" t="e">
        <f t="shared" si="416"/>
        <v>#N/A</v>
      </c>
      <c r="Y938" s="62" t="e">
        <f t="shared" si="417"/>
        <v>#N/A</v>
      </c>
      <c r="Z938" s="62" t="e">
        <f t="array" ref="Z938">_xlfn.IFS(H938=1,2,H938=3,1)</f>
        <v>#N/A</v>
      </c>
      <c r="AA938" s="62" t="e">
        <f t="shared" si="418"/>
        <v>#N/A</v>
      </c>
      <c r="AB938" s="62" t="e">
        <f t="shared" si="409"/>
        <v>#N/A</v>
      </c>
      <c r="AC938" s="62" t="e">
        <f t="shared" si="419"/>
        <v>#N/A</v>
      </c>
      <c r="AD938" s="62" t="e">
        <f t="shared" si="420"/>
        <v>#N/A</v>
      </c>
      <c r="AE938" s="62" t="e">
        <f t="shared" si="421"/>
        <v>#N/A</v>
      </c>
      <c r="AF938" s="62" t="e">
        <f t="shared" si="422"/>
        <v>#N/A</v>
      </c>
      <c r="AG938" s="62">
        <f t="shared" si="423"/>
        <v>0</v>
      </c>
      <c r="AH938" s="62" t="str">
        <f t="shared" si="424"/>
        <v/>
      </c>
      <c r="AI938" s="62">
        <f t="shared" si="425"/>
        <v>0</v>
      </c>
      <c r="AJ938" s="62" t="e">
        <f t="shared" si="426"/>
        <v>#VALUE!</v>
      </c>
      <c r="AK938" s="62" t="e">
        <f t="shared" si="427"/>
        <v>#N/A</v>
      </c>
      <c r="AL938" s="62" t="e">
        <f t="shared" si="428"/>
        <v>#N/A</v>
      </c>
      <c r="AM938" s="62">
        <f t="shared" si="429"/>
        <v>0</v>
      </c>
      <c r="AN938" s="62">
        <f t="shared" si="430"/>
        <v>0</v>
      </c>
      <c r="AO938" s="62"/>
      <c r="AP938" s="62" t="e">
        <f t="shared" si="431"/>
        <v>#N/A</v>
      </c>
      <c r="AQ938" s="62" t="e">
        <f t="shared" si="432"/>
        <v>#VALUE!</v>
      </c>
      <c r="AR938" s="62" t="str">
        <f t="shared" si="433"/>
        <v/>
      </c>
      <c r="AS938" s="62">
        <f t="shared" si="434"/>
        <v>0</v>
      </c>
      <c r="AT938" s="62">
        <f t="shared" si="435"/>
        <v>0</v>
      </c>
      <c r="AU938" s="62">
        <f t="shared" si="436"/>
        <v>0</v>
      </c>
    </row>
    <row r="939" spans="1:47" x14ac:dyDescent="0.2">
      <c r="A939" s="46">
        <f t="shared" si="410"/>
        <v>0</v>
      </c>
      <c r="B939" s="62" t="e">
        <f t="shared" si="411"/>
        <v>#N/A</v>
      </c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2">
        <f t="shared" si="412"/>
        <v>0</v>
      </c>
      <c r="N939" s="60"/>
      <c r="O939" s="60"/>
      <c r="P939" s="60" t="e">
        <f t="shared" si="413"/>
        <v>#N/A</v>
      </c>
      <c r="Q939" s="178"/>
      <c r="R939" s="60"/>
      <c r="S939" s="60"/>
      <c r="T939" s="60"/>
      <c r="U939" s="46" t="e">
        <f t="shared" si="414"/>
        <v>#N/A</v>
      </c>
      <c r="V939" s="62" t="e">
        <f t="shared" si="415"/>
        <v>#N/A</v>
      </c>
      <c r="W939" s="62" t="e">
        <f t="shared" si="437"/>
        <v>#N/A</v>
      </c>
      <c r="X939" s="62" t="e">
        <f t="shared" si="416"/>
        <v>#N/A</v>
      </c>
      <c r="Y939" s="62" t="e">
        <f t="shared" si="417"/>
        <v>#N/A</v>
      </c>
      <c r="Z939" s="62" t="e">
        <f t="array" ref="Z939">_xlfn.IFS(H939=1,2,H939=3,1)</f>
        <v>#N/A</v>
      </c>
      <c r="AA939" s="62" t="e">
        <f t="shared" si="418"/>
        <v>#N/A</v>
      </c>
      <c r="AB939" s="62" t="e">
        <f t="shared" si="409"/>
        <v>#N/A</v>
      </c>
      <c r="AC939" s="62" t="e">
        <f t="shared" si="419"/>
        <v>#N/A</v>
      </c>
      <c r="AD939" s="62" t="e">
        <f t="shared" si="420"/>
        <v>#N/A</v>
      </c>
      <c r="AE939" s="62" t="e">
        <f t="shared" si="421"/>
        <v>#N/A</v>
      </c>
      <c r="AF939" s="62" t="e">
        <f t="shared" si="422"/>
        <v>#N/A</v>
      </c>
      <c r="AG939" s="62">
        <f t="shared" si="423"/>
        <v>0</v>
      </c>
      <c r="AH939" s="62" t="str">
        <f t="shared" si="424"/>
        <v/>
      </c>
      <c r="AI939" s="62">
        <f t="shared" si="425"/>
        <v>0</v>
      </c>
      <c r="AJ939" s="62" t="e">
        <f t="shared" si="426"/>
        <v>#VALUE!</v>
      </c>
      <c r="AK939" s="62" t="e">
        <f t="shared" si="427"/>
        <v>#N/A</v>
      </c>
      <c r="AL939" s="62" t="e">
        <f t="shared" si="428"/>
        <v>#N/A</v>
      </c>
      <c r="AM939" s="62">
        <f t="shared" si="429"/>
        <v>0</v>
      </c>
      <c r="AN939" s="62">
        <f t="shared" si="430"/>
        <v>0</v>
      </c>
      <c r="AO939" s="62"/>
      <c r="AP939" s="62" t="e">
        <f t="shared" si="431"/>
        <v>#N/A</v>
      </c>
      <c r="AQ939" s="62" t="e">
        <f t="shared" si="432"/>
        <v>#VALUE!</v>
      </c>
      <c r="AR939" s="62" t="str">
        <f t="shared" si="433"/>
        <v/>
      </c>
      <c r="AS939" s="62">
        <f t="shared" si="434"/>
        <v>0</v>
      </c>
      <c r="AT939" s="62">
        <f t="shared" si="435"/>
        <v>0</v>
      </c>
      <c r="AU939" s="62">
        <f t="shared" si="436"/>
        <v>0</v>
      </c>
    </row>
    <row r="940" spans="1:47" x14ac:dyDescent="0.2">
      <c r="A940" s="46">
        <f t="shared" si="410"/>
        <v>0</v>
      </c>
      <c r="B940" s="62" t="e">
        <f t="shared" si="411"/>
        <v>#N/A</v>
      </c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2">
        <f t="shared" si="412"/>
        <v>0</v>
      </c>
      <c r="N940" s="60"/>
      <c r="O940" s="60"/>
      <c r="P940" s="60" t="e">
        <f t="shared" si="413"/>
        <v>#N/A</v>
      </c>
      <c r="Q940" s="178"/>
      <c r="R940" s="60"/>
      <c r="S940" s="60"/>
      <c r="T940" s="60"/>
      <c r="U940" s="46" t="e">
        <f t="shared" si="414"/>
        <v>#N/A</v>
      </c>
      <c r="V940" s="62" t="e">
        <f t="shared" si="415"/>
        <v>#N/A</v>
      </c>
      <c r="W940" s="62" t="e">
        <f t="shared" si="437"/>
        <v>#N/A</v>
      </c>
      <c r="X940" s="62" t="e">
        <f t="shared" si="416"/>
        <v>#N/A</v>
      </c>
      <c r="Y940" s="62" t="e">
        <f t="shared" si="417"/>
        <v>#N/A</v>
      </c>
      <c r="Z940" s="62" t="e">
        <f t="array" ref="Z940">_xlfn.IFS(H940=1,2,H940=3,1)</f>
        <v>#N/A</v>
      </c>
      <c r="AA940" s="62" t="e">
        <f t="shared" si="418"/>
        <v>#N/A</v>
      </c>
      <c r="AB940" s="62" t="e">
        <f t="shared" si="409"/>
        <v>#N/A</v>
      </c>
      <c r="AC940" s="62" t="e">
        <f t="shared" si="419"/>
        <v>#N/A</v>
      </c>
      <c r="AD940" s="62" t="e">
        <f t="shared" si="420"/>
        <v>#N/A</v>
      </c>
      <c r="AE940" s="62" t="e">
        <f t="shared" si="421"/>
        <v>#N/A</v>
      </c>
      <c r="AF940" s="62" t="e">
        <f t="shared" si="422"/>
        <v>#N/A</v>
      </c>
      <c r="AG940" s="62">
        <f t="shared" si="423"/>
        <v>0</v>
      </c>
      <c r="AH940" s="62" t="str">
        <f t="shared" si="424"/>
        <v/>
      </c>
      <c r="AI940" s="62">
        <f t="shared" si="425"/>
        <v>0</v>
      </c>
      <c r="AJ940" s="62" t="e">
        <f t="shared" si="426"/>
        <v>#VALUE!</v>
      </c>
      <c r="AK940" s="62" t="e">
        <f t="shared" si="427"/>
        <v>#N/A</v>
      </c>
      <c r="AL940" s="62" t="e">
        <f t="shared" si="428"/>
        <v>#N/A</v>
      </c>
      <c r="AM940" s="62">
        <f t="shared" si="429"/>
        <v>0</v>
      </c>
      <c r="AN940" s="62">
        <f t="shared" si="430"/>
        <v>0</v>
      </c>
      <c r="AO940" s="62"/>
      <c r="AP940" s="62" t="e">
        <f t="shared" si="431"/>
        <v>#N/A</v>
      </c>
      <c r="AQ940" s="62" t="e">
        <f t="shared" si="432"/>
        <v>#VALUE!</v>
      </c>
      <c r="AR940" s="62" t="str">
        <f t="shared" si="433"/>
        <v/>
      </c>
      <c r="AS940" s="62">
        <f t="shared" si="434"/>
        <v>0</v>
      </c>
      <c r="AT940" s="62">
        <f t="shared" si="435"/>
        <v>0</v>
      </c>
      <c r="AU940" s="62">
        <f t="shared" si="436"/>
        <v>0</v>
      </c>
    </row>
    <row r="941" spans="1:47" x14ac:dyDescent="0.2">
      <c r="A941" s="46">
        <f t="shared" si="410"/>
        <v>0</v>
      </c>
      <c r="B941" s="62" t="e">
        <f t="shared" si="411"/>
        <v>#N/A</v>
      </c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2">
        <f t="shared" si="412"/>
        <v>0</v>
      </c>
      <c r="N941" s="60"/>
      <c r="O941" s="60"/>
      <c r="P941" s="60" t="e">
        <f t="shared" si="413"/>
        <v>#N/A</v>
      </c>
      <c r="Q941" s="178"/>
      <c r="R941" s="60"/>
      <c r="S941" s="60"/>
      <c r="T941" s="60"/>
      <c r="U941" s="46" t="e">
        <f t="shared" si="414"/>
        <v>#N/A</v>
      </c>
      <c r="V941" s="62" t="e">
        <f t="shared" si="415"/>
        <v>#N/A</v>
      </c>
      <c r="W941" s="62" t="e">
        <f t="shared" si="437"/>
        <v>#N/A</v>
      </c>
      <c r="X941" s="62" t="e">
        <f t="shared" si="416"/>
        <v>#N/A</v>
      </c>
      <c r="Y941" s="62" t="e">
        <f t="shared" si="417"/>
        <v>#N/A</v>
      </c>
      <c r="Z941" s="62" t="e">
        <f t="array" ref="Z941">_xlfn.IFS(H941=1,2,H941=3,1)</f>
        <v>#N/A</v>
      </c>
      <c r="AA941" s="62" t="e">
        <f t="shared" si="418"/>
        <v>#N/A</v>
      </c>
      <c r="AB941" s="62" t="e">
        <f t="shared" si="409"/>
        <v>#N/A</v>
      </c>
      <c r="AC941" s="62" t="e">
        <f t="shared" si="419"/>
        <v>#N/A</v>
      </c>
      <c r="AD941" s="62" t="e">
        <f t="shared" si="420"/>
        <v>#N/A</v>
      </c>
      <c r="AE941" s="62" t="e">
        <f t="shared" si="421"/>
        <v>#N/A</v>
      </c>
      <c r="AF941" s="62" t="e">
        <f t="shared" si="422"/>
        <v>#N/A</v>
      </c>
      <c r="AG941" s="62">
        <f t="shared" si="423"/>
        <v>0</v>
      </c>
      <c r="AH941" s="62" t="str">
        <f t="shared" si="424"/>
        <v/>
      </c>
      <c r="AI941" s="62">
        <f t="shared" si="425"/>
        <v>0</v>
      </c>
      <c r="AJ941" s="62" t="e">
        <f t="shared" si="426"/>
        <v>#VALUE!</v>
      </c>
      <c r="AK941" s="62" t="e">
        <f t="shared" si="427"/>
        <v>#N/A</v>
      </c>
      <c r="AL941" s="62" t="e">
        <f t="shared" si="428"/>
        <v>#N/A</v>
      </c>
      <c r="AM941" s="62">
        <f t="shared" si="429"/>
        <v>0</v>
      </c>
      <c r="AN941" s="62">
        <f t="shared" si="430"/>
        <v>0</v>
      </c>
      <c r="AO941" s="62"/>
      <c r="AP941" s="62" t="e">
        <f t="shared" si="431"/>
        <v>#N/A</v>
      </c>
      <c r="AQ941" s="62" t="e">
        <f t="shared" si="432"/>
        <v>#VALUE!</v>
      </c>
      <c r="AR941" s="62" t="str">
        <f t="shared" si="433"/>
        <v/>
      </c>
      <c r="AS941" s="62">
        <f t="shared" si="434"/>
        <v>0</v>
      </c>
      <c r="AT941" s="62">
        <f t="shared" si="435"/>
        <v>0</v>
      </c>
      <c r="AU941" s="62">
        <f t="shared" si="436"/>
        <v>0</v>
      </c>
    </row>
    <row r="942" spans="1:47" x14ac:dyDescent="0.2">
      <c r="A942" s="46">
        <f t="shared" si="410"/>
        <v>0</v>
      </c>
      <c r="B942" s="62" t="e">
        <f t="shared" si="411"/>
        <v>#N/A</v>
      </c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2">
        <f t="shared" si="412"/>
        <v>0</v>
      </c>
      <c r="N942" s="60"/>
      <c r="O942" s="60"/>
      <c r="P942" s="60" t="e">
        <f t="shared" si="413"/>
        <v>#N/A</v>
      </c>
      <c r="Q942" s="178"/>
      <c r="R942" s="60"/>
      <c r="S942" s="60"/>
      <c r="T942" s="60"/>
      <c r="U942" s="46" t="e">
        <f t="shared" si="414"/>
        <v>#N/A</v>
      </c>
      <c r="V942" s="62" t="e">
        <f t="shared" si="415"/>
        <v>#N/A</v>
      </c>
      <c r="W942" s="62" t="e">
        <f t="shared" si="437"/>
        <v>#N/A</v>
      </c>
      <c r="X942" s="62" t="e">
        <f t="shared" si="416"/>
        <v>#N/A</v>
      </c>
      <c r="Y942" s="62" t="e">
        <f t="shared" si="417"/>
        <v>#N/A</v>
      </c>
      <c r="Z942" s="62" t="e">
        <f t="array" ref="Z942">_xlfn.IFS(H942=1,2,H942=3,1)</f>
        <v>#N/A</v>
      </c>
      <c r="AA942" s="62" t="e">
        <f t="shared" si="418"/>
        <v>#N/A</v>
      </c>
      <c r="AB942" s="62" t="e">
        <f t="shared" si="409"/>
        <v>#N/A</v>
      </c>
      <c r="AC942" s="62" t="e">
        <f t="shared" si="419"/>
        <v>#N/A</v>
      </c>
      <c r="AD942" s="62" t="e">
        <f t="shared" si="420"/>
        <v>#N/A</v>
      </c>
      <c r="AE942" s="62" t="e">
        <f t="shared" si="421"/>
        <v>#N/A</v>
      </c>
      <c r="AF942" s="62" t="e">
        <f t="shared" si="422"/>
        <v>#N/A</v>
      </c>
      <c r="AG942" s="62">
        <f t="shared" si="423"/>
        <v>0</v>
      </c>
      <c r="AH942" s="62" t="str">
        <f t="shared" si="424"/>
        <v/>
      </c>
      <c r="AI942" s="62">
        <f t="shared" si="425"/>
        <v>0</v>
      </c>
      <c r="AJ942" s="62" t="e">
        <f t="shared" si="426"/>
        <v>#VALUE!</v>
      </c>
      <c r="AK942" s="62" t="e">
        <f t="shared" si="427"/>
        <v>#N/A</v>
      </c>
      <c r="AL942" s="62" t="e">
        <f t="shared" si="428"/>
        <v>#N/A</v>
      </c>
      <c r="AM942" s="62">
        <f t="shared" si="429"/>
        <v>0</v>
      </c>
      <c r="AN942" s="62">
        <f t="shared" si="430"/>
        <v>0</v>
      </c>
      <c r="AO942" s="62"/>
      <c r="AP942" s="62" t="e">
        <f t="shared" si="431"/>
        <v>#N/A</v>
      </c>
      <c r="AQ942" s="62" t="e">
        <f t="shared" si="432"/>
        <v>#VALUE!</v>
      </c>
      <c r="AR942" s="62" t="str">
        <f t="shared" si="433"/>
        <v/>
      </c>
      <c r="AS942" s="62">
        <f t="shared" si="434"/>
        <v>0</v>
      </c>
      <c r="AT942" s="62">
        <f t="shared" si="435"/>
        <v>0</v>
      </c>
      <c r="AU942" s="62">
        <f t="shared" si="436"/>
        <v>0</v>
      </c>
    </row>
    <row r="943" spans="1:47" x14ac:dyDescent="0.2">
      <c r="A943" s="46">
        <f t="shared" si="410"/>
        <v>0</v>
      </c>
      <c r="B943" s="62" t="e">
        <f t="shared" si="411"/>
        <v>#N/A</v>
      </c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2">
        <f t="shared" si="412"/>
        <v>0</v>
      </c>
      <c r="N943" s="60"/>
      <c r="O943" s="60"/>
      <c r="P943" s="60" t="e">
        <f t="shared" si="413"/>
        <v>#N/A</v>
      </c>
      <c r="Q943" s="178"/>
      <c r="R943" s="60"/>
      <c r="S943" s="60"/>
      <c r="T943" s="60"/>
      <c r="U943" s="46" t="e">
        <f t="shared" si="414"/>
        <v>#N/A</v>
      </c>
      <c r="V943" s="62" t="e">
        <f t="shared" si="415"/>
        <v>#N/A</v>
      </c>
      <c r="W943" s="62" t="e">
        <f t="shared" si="437"/>
        <v>#N/A</v>
      </c>
      <c r="X943" s="62" t="e">
        <f t="shared" si="416"/>
        <v>#N/A</v>
      </c>
      <c r="Y943" s="62" t="e">
        <f t="shared" si="417"/>
        <v>#N/A</v>
      </c>
      <c r="Z943" s="62" t="e">
        <f t="array" ref="Z943">_xlfn.IFS(H943=1,2,H943=3,1)</f>
        <v>#N/A</v>
      </c>
      <c r="AA943" s="62" t="e">
        <f t="shared" si="418"/>
        <v>#N/A</v>
      </c>
      <c r="AB943" s="62" t="e">
        <f t="shared" si="409"/>
        <v>#N/A</v>
      </c>
      <c r="AC943" s="62" t="e">
        <f t="shared" si="419"/>
        <v>#N/A</v>
      </c>
      <c r="AD943" s="62" t="e">
        <f t="shared" si="420"/>
        <v>#N/A</v>
      </c>
      <c r="AE943" s="62" t="e">
        <f t="shared" si="421"/>
        <v>#N/A</v>
      </c>
      <c r="AF943" s="62" t="e">
        <f t="shared" si="422"/>
        <v>#N/A</v>
      </c>
      <c r="AG943" s="62">
        <f t="shared" si="423"/>
        <v>0</v>
      </c>
      <c r="AH943" s="62" t="str">
        <f t="shared" si="424"/>
        <v/>
      </c>
      <c r="AI943" s="62">
        <f t="shared" si="425"/>
        <v>0</v>
      </c>
      <c r="AJ943" s="62" t="e">
        <f t="shared" si="426"/>
        <v>#VALUE!</v>
      </c>
      <c r="AK943" s="62" t="e">
        <f t="shared" si="427"/>
        <v>#N/A</v>
      </c>
      <c r="AL943" s="62" t="e">
        <f t="shared" si="428"/>
        <v>#N/A</v>
      </c>
      <c r="AM943" s="62">
        <f t="shared" si="429"/>
        <v>0</v>
      </c>
      <c r="AN943" s="62">
        <f t="shared" si="430"/>
        <v>0</v>
      </c>
      <c r="AO943" s="62"/>
      <c r="AP943" s="62" t="e">
        <f t="shared" si="431"/>
        <v>#N/A</v>
      </c>
      <c r="AQ943" s="62" t="e">
        <f t="shared" si="432"/>
        <v>#VALUE!</v>
      </c>
      <c r="AR943" s="62" t="str">
        <f t="shared" si="433"/>
        <v/>
      </c>
      <c r="AS943" s="62">
        <f t="shared" si="434"/>
        <v>0</v>
      </c>
      <c r="AT943" s="62">
        <f t="shared" si="435"/>
        <v>0</v>
      </c>
      <c r="AU943" s="62">
        <f t="shared" si="436"/>
        <v>0</v>
      </c>
    </row>
    <row r="944" spans="1:47" x14ac:dyDescent="0.2">
      <c r="A944" s="46">
        <f t="shared" si="410"/>
        <v>0</v>
      </c>
      <c r="B944" s="62" t="e">
        <f t="shared" si="411"/>
        <v>#N/A</v>
      </c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2">
        <f t="shared" si="412"/>
        <v>0</v>
      </c>
      <c r="N944" s="60"/>
      <c r="O944" s="60"/>
      <c r="P944" s="60" t="e">
        <f t="shared" si="413"/>
        <v>#N/A</v>
      </c>
      <c r="Q944" s="178"/>
      <c r="R944" s="60"/>
      <c r="S944" s="60"/>
      <c r="T944" s="60"/>
      <c r="U944" s="46" t="e">
        <f t="shared" si="414"/>
        <v>#N/A</v>
      </c>
      <c r="V944" s="62" t="e">
        <f t="shared" si="415"/>
        <v>#N/A</v>
      </c>
      <c r="W944" s="62" t="e">
        <f t="shared" si="437"/>
        <v>#N/A</v>
      </c>
      <c r="X944" s="62" t="e">
        <f t="shared" si="416"/>
        <v>#N/A</v>
      </c>
      <c r="Y944" s="62" t="e">
        <f t="shared" si="417"/>
        <v>#N/A</v>
      </c>
      <c r="Z944" s="62" t="e">
        <f t="array" ref="Z944">_xlfn.IFS(H944=1,2,H944=3,1)</f>
        <v>#N/A</v>
      </c>
      <c r="AA944" s="62" t="e">
        <f t="shared" si="418"/>
        <v>#N/A</v>
      </c>
      <c r="AB944" s="62" t="e">
        <f t="shared" si="409"/>
        <v>#N/A</v>
      </c>
      <c r="AC944" s="62" t="e">
        <f t="shared" si="419"/>
        <v>#N/A</v>
      </c>
      <c r="AD944" s="62" t="e">
        <f t="shared" si="420"/>
        <v>#N/A</v>
      </c>
      <c r="AE944" s="62" t="e">
        <f t="shared" si="421"/>
        <v>#N/A</v>
      </c>
      <c r="AF944" s="62" t="e">
        <f t="shared" si="422"/>
        <v>#N/A</v>
      </c>
      <c r="AG944" s="62">
        <f t="shared" si="423"/>
        <v>0</v>
      </c>
      <c r="AH944" s="62" t="str">
        <f t="shared" si="424"/>
        <v/>
      </c>
      <c r="AI944" s="62">
        <f t="shared" si="425"/>
        <v>0</v>
      </c>
      <c r="AJ944" s="62" t="e">
        <f t="shared" si="426"/>
        <v>#VALUE!</v>
      </c>
      <c r="AK944" s="62" t="e">
        <f t="shared" si="427"/>
        <v>#N/A</v>
      </c>
      <c r="AL944" s="62" t="e">
        <f t="shared" si="428"/>
        <v>#N/A</v>
      </c>
      <c r="AM944" s="62">
        <f t="shared" si="429"/>
        <v>0</v>
      </c>
      <c r="AN944" s="62">
        <f t="shared" si="430"/>
        <v>0</v>
      </c>
      <c r="AO944" s="62"/>
      <c r="AP944" s="62" t="e">
        <f t="shared" si="431"/>
        <v>#N/A</v>
      </c>
      <c r="AQ944" s="62" t="e">
        <f t="shared" si="432"/>
        <v>#VALUE!</v>
      </c>
      <c r="AR944" s="62" t="str">
        <f t="shared" si="433"/>
        <v/>
      </c>
      <c r="AS944" s="62">
        <f t="shared" si="434"/>
        <v>0</v>
      </c>
      <c r="AT944" s="62">
        <f t="shared" si="435"/>
        <v>0</v>
      </c>
      <c r="AU944" s="62">
        <f t="shared" si="436"/>
        <v>0</v>
      </c>
    </row>
    <row r="945" spans="1:47" x14ac:dyDescent="0.2">
      <c r="A945" s="46">
        <f t="shared" si="410"/>
        <v>0</v>
      </c>
      <c r="B945" s="62" t="e">
        <f t="shared" si="411"/>
        <v>#N/A</v>
      </c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2">
        <f t="shared" si="412"/>
        <v>0</v>
      </c>
      <c r="N945" s="60"/>
      <c r="O945" s="60"/>
      <c r="P945" s="60" t="e">
        <f t="shared" si="413"/>
        <v>#N/A</v>
      </c>
      <c r="Q945" s="178"/>
      <c r="R945" s="60"/>
      <c r="S945" s="60"/>
      <c r="T945" s="60"/>
      <c r="U945" s="46" t="e">
        <f t="shared" si="414"/>
        <v>#N/A</v>
      </c>
      <c r="V945" s="62" t="e">
        <f t="shared" si="415"/>
        <v>#N/A</v>
      </c>
      <c r="W945" s="62" t="e">
        <f t="shared" si="437"/>
        <v>#N/A</v>
      </c>
      <c r="X945" s="62" t="e">
        <f t="shared" si="416"/>
        <v>#N/A</v>
      </c>
      <c r="Y945" s="62" t="e">
        <f t="shared" si="417"/>
        <v>#N/A</v>
      </c>
      <c r="Z945" s="62" t="e">
        <f t="array" ref="Z945">_xlfn.IFS(H945=1,2,H945=3,1)</f>
        <v>#N/A</v>
      </c>
      <c r="AA945" s="62" t="e">
        <f t="shared" si="418"/>
        <v>#N/A</v>
      </c>
      <c r="AB945" s="62" t="e">
        <f t="shared" si="409"/>
        <v>#N/A</v>
      </c>
      <c r="AC945" s="62" t="e">
        <f t="shared" si="419"/>
        <v>#N/A</v>
      </c>
      <c r="AD945" s="62" t="e">
        <f t="shared" si="420"/>
        <v>#N/A</v>
      </c>
      <c r="AE945" s="62" t="e">
        <f t="shared" si="421"/>
        <v>#N/A</v>
      </c>
      <c r="AF945" s="62" t="e">
        <f t="shared" si="422"/>
        <v>#N/A</v>
      </c>
      <c r="AG945" s="62">
        <f t="shared" si="423"/>
        <v>0</v>
      </c>
      <c r="AH945" s="62" t="str">
        <f t="shared" si="424"/>
        <v/>
      </c>
      <c r="AI945" s="62">
        <f t="shared" si="425"/>
        <v>0</v>
      </c>
      <c r="AJ945" s="62" t="e">
        <f t="shared" si="426"/>
        <v>#VALUE!</v>
      </c>
      <c r="AK945" s="62" t="e">
        <f t="shared" si="427"/>
        <v>#N/A</v>
      </c>
      <c r="AL945" s="62" t="e">
        <f t="shared" si="428"/>
        <v>#N/A</v>
      </c>
      <c r="AM945" s="62">
        <f t="shared" si="429"/>
        <v>0</v>
      </c>
      <c r="AN945" s="62">
        <f t="shared" si="430"/>
        <v>0</v>
      </c>
      <c r="AO945" s="62"/>
      <c r="AP945" s="62" t="e">
        <f t="shared" si="431"/>
        <v>#N/A</v>
      </c>
      <c r="AQ945" s="62" t="e">
        <f t="shared" si="432"/>
        <v>#VALUE!</v>
      </c>
      <c r="AR945" s="62" t="str">
        <f t="shared" si="433"/>
        <v/>
      </c>
      <c r="AS945" s="62">
        <f t="shared" si="434"/>
        <v>0</v>
      </c>
      <c r="AT945" s="62">
        <f t="shared" si="435"/>
        <v>0</v>
      </c>
      <c r="AU945" s="62">
        <f t="shared" si="436"/>
        <v>0</v>
      </c>
    </row>
    <row r="946" spans="1:47" x14ac:dyDescent="0.2">
      <c r="A946" s="46">
        <f t="shared" si="410"/>
        <v>0</v>
      </c>
      <c r="B946" s="62" t="e">
        <f t="shared" si="411"/>
        <v>#N/A</v>
      </c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2">
        <f t="shared" si="412"/>
        <v>0</v>
      </c>
      <c r="N946" s="60"/>
      <c r="O946" s="60"/>
      <c r="P946" s="60" t="e">
        <f t="shared" si="413"/>
        <v>#N/A</v>
      </c>
      <c r="Q946" s="178"/>
      <c r="R946" s="60"/>
      <c r="S946" s="60"/>
      <c r="T946" s="60"/>
      <c r="U946" s="46" t="e">
        <f t="shared" si="414"/>
        <v>#N/A</v>
      </c>
      <c r="V946" s="62" t="e">
        <f t="shared" si="415"/>
        <v>#N/A</v>
      </c>
      <c r="W946" s="62" t="e">
        <f t="shared" si="437"/>
        <v>#N/A</v>
      </c>
      <c r="X946" s="62" t="e">
        <f t="shared" si="416"/>
        <v>#N/A</v>
      </c>
      <c r="Y946" s="62" t="e">
        <f t="shared" si="417"/>
        <v>#N/A</v>
      </c>
      <c r="Z946" s="62" t="e">
        <f t="array" ref="Z946">_xlfn.IFS(H946=1,2,H946=3,1)</f>
        <v>#N/A</v>
      </c>
      <c r="AA946" s="62" t="e">
        <f t="shared" si="418"/>
        <v>#N/A</v>
      </c>
      <c r="AB946" s="62" t="e">
        <f t="shared" si="409"/>
        <v>#N/A</v>
      </c>
      <c r="AC946" s="62" t="e">
        <f t="shared" si="419"/>
        <v>#N/A</v>
      </c>
      <c r="AD946" s="62" t="e">
        <f t="shared" si="420"/>
        <v>#N/A</v>
      </c>
      <c r="AE946" s="62" t="e">
        <f t="shared" si="421"/>
        <v>#N/A</v>
      </c>
      <c r="AF946" s="62" t="e">
        <f t="shared" si="422"/>
        <v>#N/A</v>
      </c>
      <c r="AG946" s="62">
        <f t="shared" si="423"/>
        <v>0</v>
      </c>
      <c r="AH946" s="62" t="str">
        <f t="shared" si="424"/>
        <v/>
      </c>
      <c r="AI946" s="62">
        <f t="shared" si="425"/>
        <v>0</v>
      </c>
      <c r="AJ946" s="62" t="e">
        <f t="shared" si="426"/>
        <v>#VALUE!</v>
      </c>
      <c r="AK946" s="62" t="e">
        <f t="shared" si="427"/>
        <v>#N/A</v>
      </c>
      <c r="AL946" s="62" t="e">
        <f t="shared" si="428"/>
        <v>#N/A</v>
      </c>
      <c r="AM946" s="62">
        <f t="shared" si="429"/>
        <v>0</v>
      </c>
      <c r="AN946" s="62">
        <f t="shared" si="430"/>
        <v>0</v>
      </c>
      <c r="AO946" s="62"/>
      <c r="AP946" s="62" t="e">
        <f t="shared" si="431"/>
        <v>#N/A</v>
      </c>
      <c r="AQ946" s="62" t="e">
        <f t="shared" si="432"/>
        <v>#VALUE!</v>
      </c>
      <c r="AR946" s="62" t="str">
        <f t="shared" si="433"/>
        <v/>
      </c>
      <c r="AS946" s="62">
        <f t="shared" si="434"/>
        <v>0</v>
      </c>
      <c r="AT946" s="62">
        <f t="shared" si="435"/>
        <v>0</v>
      </c>
      <c r="AU946" s="62">
        <f t="shared" si="436"/>
        <v>0</v>
      </c>
    </row>
    <row r="947" spans="1:47" x14ac:dyDescent="0.2">
      <c r="A947" s="46">
        <f t="shared" si="410"/>
        <v>0</v>
      </c>
      <c r="B947" s="62" t="e">
        <f t="shared" si="411"/>
        <v>#N/A</v>
      </c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2">
        <f t="shared" si="412"/>
        <v>0</v>
      </c>
      <c r="N947" s="60"/>
      <c r="O947" s="60"/>
      <c r="P947" s="60" t="e">
        <f t="shared" si="413"/>
        <v>#N/A</v>
      </c>
      <c r="Q947" s="178"/>
      <c r="R947" s="60"/>
      <c r="S947" s="60"/>
      <c r="T947" s="60"/>
      <c r="U947" s="46" t="e">
        <f t="shared" si="414"/>
        <v>#N/A</v>
      </c>
      <c r="V947" s="62" t="e">
        <f t="shared" si="415"/>
        <v>#N/A</v>
      </c>
      <c r="W947" s="62" t="e">
        <f t="shared" si="437"/>
        <v>#N/A</v>
      </c>
      <c r="X947" s="62" t="e">
        <f t="shared" si="416"/>
        <v>#N/A</v>
      </c>
      <c r="Y947" s="62" t="e">
        <f t="shared" si="417"/>
        <v>#N/A</v>
      </c>
      <c r="Z947" s="62" t="e">
        <f t="array" ref="Z947">_xlfn.IFS(H947=1,2,H947=3,1)</f>
        <v>#N/A</v>
      </c>
      <c r="AA947" s="62" t="e">
        <f t="shared" si="418"/>
        <v>#N/A</v>
      </c>
      <c r="AB947" s="62" t="e">
        <f t="shared" si="409"/>
        <v>#N/A</v>
      </c>
      <c r="AC947" s="62" t="e">
        <f t="shared" si="419"/>
        <v>#N/A</v>
      </c>
      <c r="AD947" s="62" t="e">
        <f t="shared" si="420"/>
        <v>#N/A</v>
      </c>
      <c r="AE947" s="62" t="e">
        <f t="shared" si="421"/>
        <v>#N/A</v>
      </c>
      <c r="AF947" s="62" t="e">
        <f t="shared" si="422"/>
        <v>#N/A</v>
      </c>
      <c r="AG947" s="62">
        <f t="shared" si="423"/>
        <v>0</v>
      </c>
      <c r="AH947" s="62" t="str">
        <f t="shared" si="424"/>
        <v/>
      </c>
      <c r="AI947" s="62">
        <f t="shared" si="425"/>
        <v>0</v>
      </c>
      <c r="AJ947" s="62" t="e">
        <f t="shared" si="426"/>
        <v>#VALUE!</v>
      </c>
      <c r="AK947" s="62" t="e">
        <f t="shared" si="427"/>
        <v>#N/A</v>
      </c>
      <c r="AL947" s="62" t="e">
        <f t="shared" si="428"/>
        <v>#N/A</v>
      </c>
      <c r="AM947" s="62">
        <f t="shared" si="429"/>
        <v>0</v>
      </c>
      <c r="AN947" s="62">
        <f t="shared" si="430"/>
        <v>0</v>
      </c>
      <c r="AO947" s="62"/>
      <c r="AP947" s="62" t="e">
        <f t="shared" si="431"/>
        <v>#N/A</v>
      </c>
      <c r="AQ947" s="62" t="e">
        <f t="shared" si="432"/>
        <v>#VALUE!</v>
      </c>
      <c r="AR947" s="62" t="str">
        <f t="shared" si="433"/>
        <v/>
      </c>
      <c r="AS947" s="62">
        <f t="shared" si="434"/>
        <v>0</v>
      </c>
      <c r="AT947" s="62">
        <f t="shared" si="435"/>
        <v>0</v>
      </c>
      <c r="AU947" s="62">
        <f t="shared" si="436"/>
        <v>0</v>
      </c>
    </row>
    <row r="948" spans="1:47" x14ac:dyDescent="0.2">
      <c r="A948" s="46">
        <f t="shared" si="410"/>
        <v>0</v>
      </c>
      <c r="B948" s="62" t="e">
        <f t="shared" si="411"/>
        <v>#N/A</v>
      </c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2">
        <f t="shared" si="412"/>
        <v>0</v>
      </c>
      <c r="N948" s="60"/>
      <c r="O948" s="60"/>
      <c r="P948" s="60" t="e">
        <f t="shared" si="413"/>
        <v>#N/A</v>
      </c>
      <c r="Q948" s="178"/>
      <c r="R948" s="60"/>
      <c r="S948" s="60"/>
      <c r="T948" s="60"/>
      <c r="U948" s="46" t="e">
        <f t="shared" si="414"/>
        <v>#N/A</v>
      </c>
      <c r="V948" s="62" t="e">
        <f t="shared" si="415"/>
        <v>#N/A</v>
      </c>
      <c r="W948" s="62" t="e">
        <f t="shared" si="437"/>
        <v>#N/A</v>
      </c>
      <c r="X948" s="62" t="e">
        <f t="shared" si="416"/>
        <v>#N/A</v>
      </c>
      <c r="Y948" s="62" t="e">
        <f t="shared" si="417"/>
        <v>#N/A</v>
      </c>
      <c r="Z948" s="62" t="e">
        <f t="array" ref="Z948">_xlfn.IFS(H948=1,2,H948=3,1)</f>
        <v>#N/A</v>
      </c>
      <c r="AA948" s="62" t="e">
        <f t="shared" si="418"/>
        <v>#N/A</v>
      </c>
      <c r="AB948" s="62" t="e">
        <f t="shared" si="409"/>
        <v>#N/A</v>
      </c>
      <c r="AC948" s="62" t="e">
        <f t="shared" si="419"/>
        <v>#N/A</v>
      </c>
      <c r="AD948" s="62" t="e">
        <f t="shared" si="420"/>
        <v>#N/A</v>
      </c>
      <c r="AE948" s="62" t="e">
        <f t="shared" si="421"/>
        <v>#N/A</v>
      </c>
      <c r="AF948" s="62" t="e">
        <f t="shared" si="422"/>
        <v>#N/A</v>
      </c>
      <c r="AG948" s="62">
        <f t="shared" si="423"/>
        <v>0</v>
      </c>
      <c r="AH948" s="62" t="str">
        <f t="shared" si="424"/>
        <v/>
      </c>
      <c r="AI948" s="62">
        <f t="shared" si="425"/>
        <v>0</v>
      </c>
      <c r="AJ948" s="62" t="e">
        <f t="shared" si="426"/>
        <v>#VALUE!</v>
      </c>
      <c r="AK948" s="62" t="e">
        <f t="shared" si="427"/>
        <v>#N/A</v>
      </c>
      <c r="AL948" s="62" t="e">
        <f t="shared" si="428"/>
        <v>#N/A</v>
      </c>
      <c r="AM948" s="62">
        <f t="shared" si="429"/>
        <v>0</v>
      </c>
      <c r="AN948" s="62">
        <f t="shared" si="430"/>
        <v>0</v>
      </c>
      <c r="AO948" s="62"/>
      <c r="AP948" s="62" t="e">
        <f t="shared" si="431"/>
        <v>#N/A</v>
      </c>
      <c r="AQ948" s="62" t="e">
        <f t="shared" si="432"/>
        <v>#VALUE!</v>
      </c>
      <c r="AR948" s="62" t="str">
        <f t="shared" si="433"/>
        <v/>
      </c>
      <c r="AS948" s="62">
        <f t="shared" si="434"/>
        <v>0</v>
      </c>
      <c r="AT948" s="62">
        <f t="shared" si="435"/>
        <v>0</v>
      </c>
      <c r="AU948" s="62">
        <f t="shared" si="436"/>
        <v>0</v>
      </c>
    </row>
    <row r="949" spans="1:47" x14ac:dyDescent="0.2">
      <c r="A949" s="46">
        <f t="shared" si="410"/>
        <v>0</v>
      </c>
      <c r="B949" s="62" t="e">
        <f t="shared" si="411"/>
        <v>#N/A</v>
      </c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2">
        <f t="shared" si="412"/>
        <v>0</v>
      </c>
      <c r="N949" s="60"/>
      <c r="O949" s="60"/>
      <c r="P949" s="60" t="e">
        <f t="shared" si="413"/>
        <v>#N/A</v>
      </c>
      <c r="Q949" s="178"/>
      <c r="R949" s="60"/>
      <c r="S949" s="60"/>
      <c r="T949" s="60"/>
      <c r="U949" s="46" t="e">
        <f t="shared" si="414"/>
        <v>#N/A</v>
      </c>
      <c r="V949" s="62" t="e">
        <f t="shared" si="415"/>
        <v>#N/A</v>
      </c>
      <c r="W949" s="62" t="e">
        <f t="shared" si="437"/>
        <v>#N/A</v>
      </c>
      <c r="X949" s="62" t="e">
        <f t="shared" si="416"/>
        <v>#N/A</v>
      </c>
      <c r="Y949" s="62" t="e">
        <f t="shared" si="417"/>
        <v>#N/A</v>
      </c>
      <c r="Z949" s="62" t="e">
        <f t="array" ref="Z949">_xlfn.IFS(H949=1,2,H949=3,1)</f>
        <v>#N/A</v>
      </c>
      <c r="AA949" s="62" t="e">
        <f t="shared" si="418"/>
        <v>#N/A</v>
      </c>
      <c r="AB949" s="62" t="e">
        <f t="shared" si="409"/>
        <v>#N/A</v>
      </c>
      <c r="AC949" s="62" t="e">
        <f t="shared" si="419"/>
        <v>#N/A</v>
      </c>
      <c r="AD949" s="62" t="e">
        <f t="shared" si="420"/>
        <v>#N/A</v>
      </c>
      <c r="AE949" s="62" t="e">
        <f t="shared" si="421"/>
        <v>#N/A</v>
      </c>
      <c r="AF949" s="62" t="e">
        <f t="shared" si="422"/>
        <v>#N/A</v>
      </c>
      <c r="AG949" s="62">
        <f t="shared" si="423"/>
        <v>0</v>
      </c>
      <c r="AH949" s="62" t="str">
        <f t="shared" si="424"/>
        <v/>
      </c>
      <c r="AI949" s="62">
        <f t="shared" si="425"/>
        <v>0</v>
      </c>
      <c r="AJ949" s="62" t="e">
        <f t="shared" si="426"/>
        <v>#VALUE!</v>
      </c>
      <c r="AK949" s="62" t="e">
        <f t="shared" si="427"/>
        <v>#N/A</v>
      </c>
      <c r="AL949" s="62" t="e">
        <f t="shared" si="428"/>
        <v>#N/A</v>
      </c>
      <c r="AM949" s="62">
        <f t="shared" si="429"/>
        <v>0</v>
      </c>
      <c r="AN949" s="62">
        <f t="shared" si="430"/>
        <v>0</v>
      </c>
      <c r="AO949" s="62"/>
      <c r="AP949" s="62" t="e">
        <f t="shared" si="431"/>
        <v>#N/A</v>
      </c>
      <c r="AQ949" s="62" t="e">
        <f t="shared" si="432"/>
        <v>#VALUE!</v>
      </c>
      <c r="AR949" s="62" t="str">
        <f t="shared" si="433"/>
        <v/>
      </c>
      <c r="AS949" s="62">
        <f t="shared" si="434"/>
        <v>0</v>
      </c>
      <c r="AT949" s="62">
        <f t="shared" si="435"/>
        <v>0</v>
      </c>
      <c r="AU949" s="62">
        <f t="shared" si="436"/>
        <v>0</v>
      </c>
    </row>
    <row r="950" spans="1:47" x14ac:dyDescent="0.2">
      <c r="A950" s="46">
        <f t="shared" si="410"/>
        <v>0</v>
      </c>
      <c r="B950" s="62" t="e">
        <f t="shared" si="411"/>
        <v>#N/A</v>
      </c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2">
        <f t="shared" si="412"/>
        <v>0</v>
      </c>
      <c r="N950" s="60"/>
      <c r="O950" s="60"/>
      <c r="P950" s="60" t="e">
        <f t="shared" si="413"/>
        <v>#N/A</v>
      </c>
      <c r="Q950" s="178"/>
      <c r="R950" s="60"/>
      <c r="S950" s="60"/>
      <c r="T950" s="60"/>
      <c r="U950" s="46" t="e">
        <f t="shared" si="414"/>
        <v>#N/A</v>
      </c>
      <c r="V950" s="62" t="e">
        <f t="shared" si="415"/>
        <v>#N/A</v>
      </c>
      <c r="W950" s="62" t="e">
        <f t="shared" si="437"/>
        <v>#N/A</v>
      </c>
      <c r="X950" s="62" t="e">
        <f t="shared" si="416"/>
        <v>#N/A</v>
      </c>
      <c r="Y950" s="62" t="e">
        <f t="shared" si="417"/>
        <v>#N/A</v>
      </c>
      <c r="Z950" s="62" t="e">
        <f t="array" ref="Z950">_xlfn.IFS(H950=1,2,H950=3,1)</f>
        <v>#N/A</v>
      </c>
      <c r="AA950" s="62" t="e">
        <f t="shared" si="418"/>
        <v>#N/A</v>
      </c>
      <c r="AB950" s="62" t="e">
        <f t="shared" si="409"/>
        <v>#N/A</v>
      </c>
      <c r="AC950" s="62" t="e">
        <f t="shared" si="419"/>
        <v>#N/A</v>
      </c>
      <c r="AD950" s="62" t="e">
        <f t="shared" si="420"/>
        <v>#N/A</v>
      </c>
      <c r="AE950" s="62" t="e">
        <f t="shared" si="421"/>
        <v>#N/A</v>
      </c>
      <c r="AF950" s="62" t="e">
        <f t="shared" si="422"/>
        <v>#N/A</v>
      </c>
      <c r="AG950" s="62">
        <f t="shared" si="423"/>
        <v>0</v>
      </c>
      <c r="AH950" s="62" t="str">
        <f t="shared" si="424"/>
        <v/>
      </c>
      <c r="AI950" s="62">
        <f t="shared" si="425"/>
        <v>0</v>
      </c>
      <c r="AJ950" s="62" t="e">
        <f t="shared" si="426"/>
        <v>#VALUE!</v>
      </c>
      <c r="AK950" s="62" t="e">
        <f t="shared" si="427"/>
        <v>#N/A</v>
      </c>
      <c r="AL950" s="62" t="e">
        <f t="shared" si="428"/>
        <v>#N/A</v>
      </c>
      <c r="AM950" s="62">
        <f t="shared" si="429"/>
        <v>0</v>
      </c>
      <c r="AN950" s="62">
        <f t="shared" si="430"/>
        <v>0</v>
      </c>
      <c r="AO950" s="62"/>
      <c r="AP950" s="62" t="e">
        <f t="shared" si="431"/>
        <v>#N/A</v>
      </c>
      <c r="AQ950" s="62" t="e">
        <f t="shared" si="432"/>
        <v>#VALUE!</v>
      </c>
      <c r="AR950" s="62" t="str">
        <f t="shared" si="433"/>
        <v/>
      </c>
      <c r="AS950" s="62">
        <f t="shared" si="434"/>
        <v>0</v>
      </c>
      <c r="AT950" s="62">
        <f t="shared" si="435"/>
        <v>0</v>
      </c>
      <c r="AU950" s="62">
        <f t="shared" si="436"/>
        <v>0</v>
      </c>
    </row>
    <row r="951" spans="1:47" x14ac:dyDescent="0.2">
      <c r="A951" s="46">
        <f t="shared" si="410"/>
        <v>0</v>
      </c>
      <c r="B951" s="62" t="e">
        <f t="shared" si="411"/>
        <v>#N/A</v>
      </c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2">
        <f t="shared" si="412"/>
        <v>0</v>
      </c>
      <c r="N951" s="60"/>
      <c r="O951" s="60"/>
      <c r="P951" s="60" t="e">
        <f t="shared" si="413"/>
        <v>#N/A</v>
      </c>
      <c r="Q951" s="178"/>
      <c r="R951" s="60"/>
      <c r="S951" s="60"/>
      <c r="T951" s="60"/>
      <c r="U951" s="46" t="e">
        <f t="shared" si="414"/>
        <v>#N/A</v>
      </c>
      <c r="V951" s="62" t="e">
        <f t="shared" si="415"/>
        <v>#N/A</v>
      </c>
      <c r="W951" s="62" t="e">
        <f t="shared" si="437"/>
        <v>#N/A</v>
      </c>
      <c r="X951" s="62" t="e">
        <f t="shared" si="416"/>
        <v>#N/A</v>
      </c>
      <c r="Y951" s="62" t="e">
        <f t="shared" si="417"/>
        <v>#N/A</v>
      </c>
      <c r="Z951" s="62" t="e">
        <f t="array" ref="Z951">_xlfn.IFS(H951=1,2,H951=3,1)</f>
        <v>#N/A</v>
      </c>
      <c r="AA951" s="62" t="e">
        <f t="shared" si="418"/>
        <v>#N/A</v>
      </c>
      <c r="AB951" s="62" t="e">
        <f t="shared" si="409"/>
        <v>#N/A</v>
      </c>
      <c r="AC951" s="62" t="e">
        <f t="shared" si="419"/>
        <v>#N/A</v>
      </c>
      <c r="AD951" s="62" t="e">
        <f t="shared" si="420"/>
        <v>#N/A</v>
      </c>
      <c r="AE951" s="62" t="e">
        <f t="shared" si="421"/>
        <v>#N/A</v>
      </c>
      <c r="AF951" s="62" t="e">
        <f t="shared" si="422"/>
        <v>#N/A</v>
      </c>
      <c r="AG951" s="62">
        <f t="shared" si="423"/>
        <v>0</v>
      </c>
      <c r="AH951" s="62" t="str">
        <f t="shared" si="424"/>
        <v/>
      </c>
      <c r="AI951" s="62">
        <f t="shared" si="425"/>
        <v>0</v>
      </c>
      <c r="AJ951" s="62" t="e">
        <f t="shared" si="426"/>
        <v>#VALUE!</v>
      </c>
      <c r="AK951" s="62" t="e">
        <f t="shared" si="427"/>
        <v>#N/A</v>
      </c>
      <c r="AL951" s="62" t="e">
        <f t="shared" si="428"/>
        <v>#N/A</v>
      </c>
      <c r="AM951" s="62">
        <f t="shared" si="429"/>
        <v>0</v>
      </c>
      <c r="AN951" s="62">
        <f t="shared" si="430"/>
        <v>0</v>
      </c>
      <c r="AO951" s="62"/>
      <c r="AP951" s="62" t="e">
        <f t="shared" si="431"/>
        <v>#N/A</v>
      </c>
      <c r="AQ951" s="62" t="e">
        <f t="shared" si="432"/>
        <v>#VALUE!</v>
      </c>
      <c r="AR951" s="62" t="str">
        <f t="shared" si="433"/>
        <v/>
      </c>
      <c r="AS951" s="62">
        <f t="shared" si="434"/>
        <v>0</v>
      </c>
      <c r="AT951" s="62">
        <f t="shared" si="435"/>
        <v>0</v>
      </c>
      <c r="AU951" s="62">
        <f t="shared" si="436"/>
        <v>0</v>
      </c>
    </row>
    <row r="952" spans="1:47" x14ac:dyDescent="0.2">
      <c r="A952" s="46">
        <f t="shared" si="410"/>
        <v>0</v>
      </c>
      <c r="B952" s="62" t="e">
        <f t="shared" si="411"/>
        <v>#N/A</v>
      </c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2">
        <f t="shared" si="412"/>
        <v>0</v>
      </c>
      <c r="N952" s="60"/>
      <c r="O952" s="60"/>
      <c r="P952" s="60" t="e">
        <f t="shared" si="413"/>
        <v>#N/A</v>
      </c>
      <c r="Q952" s="178"/>
      <c r="R952" s="60"/>
      <c r="S952" s="60"/>
      <c r="T952" s="60"/>
      <c r="U952" s="46" t="e">
        <f t="shared" si="414"/>
        <v>#N/A</v>
      </c>
      <c r="V952" s="62" t="e">
        <f t="shared" si="415"/>
        <v>#N/A</v>
      </c>
      <c r="W952" s="62" t="e">
        <f t="shared" si="437"/>
        <v>#N/A</v>
      </c>
      <c r="X952" s="62" t="e">
        <f t="shared" si="416"/>
        <v>#N/A</v>
      </c>
      <c r="Y952" s="62" t="e">
        <f t="shared" si="417"/>
        <v>#N/A</v>
      </c>
      <c r="Z952" s="62" t="e">
        <f t="array" ref="Z952">_xlfn.IFS(H952=1,2,H952=3,1)</f>
        <v>#N/A</v>
      </c>
      <c r="AA952" s="62" t="e">
        <f t="shared" si="418"/>
        <v>#N/A</v>
      </c>
      <c r="AB952" s="62" t="e">
        <f t="shared" si="409"/>
        <v>#N/A</v>
      </c>
      <c r="AC952" s="62" t="e">
        <f t="shared" si="419"/>
        <v>#N/A</v>
      </c>
      <c r="AD952" s="62" t="e">
        <f t="shared" si="420"/>
        <v>#N/A</v>
      </c>
      <c r="AE952" s="62" t="e">
        <f t="shared" si="421"/>
        <v>#N/A</v>
      </c>
      <c r="AF952" s="62" t="e">
        <f t="shared" si="422"/>
        <v>#N/A</v>
      </c>
      <c r="AG952" s="62">
        <f t="shared" si="423"/>
        <v>0</v>
      </c>
      <c r="AH952" s="62" t="str">
        <f t="shared" si="424"/>
        <v/>
      </c>
      <c r="AI952" s="62">
        <f t="shared" si="425"/>
        <v>0</v>
      </c>
      <c r="AJ952" s="62" t="e">
        <f t="shared" si="426"/>
        <v>#VALUE!</v>
      </c>
      <c r="AK952" s="62" t="e">
        <f t="shared" si="427"/>
        <v>#N/A</v>
      </c>
      <c r="AL952" s="62" t="e">
        <f t="shared" si="428"/>
        <v>#N/A</v>
      </c>
      <c r="AM952" s="62">
        <f t="shared" si="429"/>
        <v>0</v>
      </c>
      <c r="AN952" s="62">
        <f t="shared" si="430"/>
        <v>0</v>
      </c>
      <c r="AO952" s="62"/>
      <c r="AP952" s="62" t="e">
        <f t="shared" si="431"/>
        <v>#N/A</v>
      </c>
      <c r="AQ952" s="62" t="e">
        <f t="shared" si="432"/>
        <v>#VALUE!</v>
      </c>
      <c r="AR952" s="62" t="str">
        <f t="shared" si="433"/>
        <v/>
      </c>
      <c r="AS952" s="62">
        <f t="shared" si="434"/>
        <v>0</v>
      </c>
      <c r="AT952" s="62">
        <f t="shared" si="435"/>
        <v>0</v>
      </c>
      <c r="AU952" s="62">
        <f t="shared" si="436"/>
        <v>0</v>
      </c>
    </row>
    <row r="953" spans="1:47" x14ac:dyDescent="0.2">
      <c r="A953" s="46">
        <f t="shared" si="410"/>
        <v>0</v>
      </c>
      <c r="B953" s="62" t="e">
        <f t="shared" si="411"/>
        <v>#N/A</v>
      </c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2">
        <f t="shared" si="412"/>
        <v>0</v>
      </c>
      <c r="N953" s="60"/>
      <c r="O953" s="60"/>
      <c r="P953" s="60" t="e">
        <f t="shared" si="413"/>
        <v>#N/A</v>
      </c>
      <c r="Q953" s="178"/>
      <c r="R953" s="60"/>
      <c r="S953" s="60"/>
      <c r="T953" s="60"/>
      <c r="U953" s="46" t="e">
        <f t="shared" si="414"/>
        <v>#N/A</v>
      </c>
      <c r="V953" s="62" t="e">
        <f t="shared" si="415"/>
        <v>#N/A</v>
      </c>
      <c r="W953" s="62" t="e">
        <f t="shared" si="437"/>
        <v>#N/A</v>
      </c>
      <c r="X953" s="62" t="e">
        <f t="shared" si="416"/>
        <v>#N/A</v>
      </c>
      <c r="Y953" s="62" t="e">
        <f t="shared" si="417"/>
        <v>#N/A</v>
      </c>
      <c r="Z953" s="62" t="e">
        <f t="array" ref="Z953">_xlfn.IFS(H953=1,2,H953=3,1)</f>
        <v>#N/A</v>
      </c>
      <c r="AA953" s="62" t="e">
        <f t="shared" si="418"/>
        <v>#N/A</v>
      </c>
      <c r="AB953" s="62" t="e">
        <f t="shared" si="409"/>
        <v>#N/A</v>
      </c>
      <c r="AC953" s="62" t="e">
        <f t="shared" si="419"/>
        <v>#N/A</v>
      </c>
      <c r="AD953" s="62" t="e">
        <f t="shared" si="420"/>
        <v>#N/A</v>
      </c>
      <c r="AE953" s="62" t="e">
        <f t="shared" si="421"/>
        <v>#N/A</v>
      </c>
      <c r="AF953" s="62" t="e">
        <f t="shared" si="422"/>
        <v>#N/A</v>
      </c>
      <c r="AG953" s="62">
        <f t="shared" si="423"/>
        <v>0</v>
      </c>
      <c r="AH953" s="62" t="str">
        <f t="shared" si="424"/>
        <v/>
      </c>
      <c r="AI953" s="62">
        <f t="shared" si="425"/>
        <v>0</v>
      </c>
      <c r="AJ953" s="62" t="e">
        <f t="shared" si="426"/>
        <v>#VALUE!</v>
      </c>
      <c r="AK953" s="62" t="e">
        <f t="shared" si="427"/>
        <v>#N/A</v>
      </c>
      <c r="AL953" s="62" t="e">
        <f t="shared" si="428"/>
        <v>#N/A</v>
      </c>
      <c r="AM953" s="62">
        <f t="shared" si="429"/>
        <v>0</v>
      </c>
      <c r="AN953" s="62">
        <f t="shared" si="430"/>
        <v>0</v>
      </c>
      <c r="AO953" s="62"/>
      <c r="AP953" s="62" t="e">
        <f t="shared" si="431"/>
        <v>#N/A</v>
      </c>
      <c r="AQ953" s="62" t="e">
        <f t="shared" si="432"/>
        <v>#VALUE!</v>
      </c>
      <c r="AR953" s="62" t="str">
        <f t="shared" si="433"/>
        <v/>
      </c>
      <c r="AS953" s="62">
        <f t="shared" si="434"/>
        <v>0</v>
      </c>
      <c r="AT953" s="62">
        <f t="shared" si="435"/>
        <v>0</v>
      </c>
      <c r="AU953" s="62">
        <f t="shared" si="436"/>
        <v>0</v>
      </c>
    </row>
    <row r="954" spans="1:47" x14ac:dyDescent="0.2">
      <c r="A954" s="46">
        <f t="shared" si="410"/>
        <v>0</v>
      </c>
      <c r="B954" s="62" t="e">
        <f t="shared" si="411"/>
        <v>#N/A</v>
      </c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2">
        <f t="shared" si="412"/>
        <v>0</v>
      </c>
      <c r="N954" s="60"/>
      <c r="O954" s="60"/>
      <c r="P954" s="60" t="e">
        <f t="shared" si="413"/>
        <v>#N/A</v>
      </c>
      <c r="Q954" s="178"/>
      <c r="R954" s="60"/>
      <c r="S954" s="60"/>
      <c r="T954" s="60"/>
      <c r="U954" s="46" t="e">
        <f t="shared" si="414"/>
        <v>#N/A</v>
      </c>
      <c r="V954" s="62" t="e">
        <f t="shared" si="415"/>
        <v>#N/A</v>
      </c>
      <c r="W954" s="62" t="e">
        <f t="shared" si="437"/>
        <v>#N/A</v>
      </c>
      <c r="X954" s="62" t="e">
        <f t="shared" si="416"/>
        <v>#N/A</v>
      </c>
      <c r="Y954" s="62" t="e">
        <f t="shared" si="417"/>
        <v>#N/A</v>
      </c>
      <c r="Z954" s="62" t="e">
        <f t="array" ref="Z954">_xlfn.IFS(H954=1,2,H954=3,1)</f>
        <v>#N/A</v>
      </c>
      <c r="AA954" s="62" t="e">
        <f t="shared" si="418"/>
        <v>#N/A</v>
      </c>
      <c r="AB954" s="62" t="e">
        <f t="shared" si="409"/>
        <v>#N/A</v>
      </c>
      <c r="AC954" s="62" t="e">
        <f t="shared" si="419"/>
        <v>#N/A</v>
      </c>
      <c r="AD954" s="62" t="e">
        <f t="shared" si="420"/>
        <v>#N/A</v>
      </c>
      <c r="AE954" s="62" t="e">
        <f t="shared" si="421"/>
        <v>#N/A</v>
      </c>
      <c r="AF954" s="62" t="e">
        <f t="shared" si="422"/>
        <v>#N/A</v>
      </c>
      <c r="AG954" s="62">
        <f t="shared" si="423"/>
        <v>0</v>
      </c>
      <c r="AH954" s="62" t="str">
        <f t="shared" si="424"/>
        <v/>
      </c>
      <c r="AI954" s="62">
        <f t="shared" si="425"/>
        <v>0</v>
      </c>
      <c r="AJ954" s="62" t="e">
        <f t="shared" si="426"/>
        <v>#VALUE!</v>
      </c>
      <c r="AK954" s="62" t="e">
        <f t="shared" si="427"/>
        <v>#N/A</v>
      </c>
      <c r="AL954" s="62" t="e">
        <f t="shared" si="428"/>
        <v>#N/A</v>
      </c>
      <c r="AM954" s="62">
        <f t="shared" si="429"/>
        <v>0</v>
      </c>
      <c r="AN954" s="62">
        <f t="shared" si="430"/>
        <v>0</v>
      </c>
      <c r="AO954" s="62"/>
      <c r="AP954" s="62" t="e">
        <f t="shared" si="431"/>
        <v>#N/A</v>
      </c>
      <c r="AQ954" s="62" t="e">
        <f t="shared" si="432"/>
        <v>#VALUE!</v>
      </c>
      <c r="AR954" s="62" t="str">
        <f t="shared" si="433"/>
        <v/>
      </c>
      <c r="AS954" s="62">
        <f t="shared" si="434"/>
        <v>0</v>
      </c>
      <c r="AT954" s="62">
        <f t="shared" si="435"/>
        <v>0</v>
      </c>
      <c r="AU954" s="62">
        <f t="shared" si="436"/>
        <v>0</v>
      </c>
    </row>
    <row r="955" spans="1:47" x14ac:dyDescent="0.2">
      <c r="A955" s="46">
        <f t="shared" si="410"/>
        <v>0</v>
      </c>
      <c r="B955" s="62" t="e">
        <f t="shared" si="411"/>
        <v>#N/A</v>
      </c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2">
        <f t="shared" si="412"/>
        <v>0</v>
      </c>
      <c r="N955" s="60"/>
      <c r="O955" s="60"/>
      <c r="P955" s="60" t="e">
        <f t="shared" si="413"/>
        <v>#N/A</v>
      </c>
      <c r="Q955" s="178"/>
      <c r="R955" s="60"/>
      <c r="S955" s="60"/>
      <c r="T955" s="60"/>
      <c r="U955" s="46" t="e">
        <f t="shared" si="414"/>
        <v>#N/A</v>
      </c>
      <c r="V955" s="62" t="e">
        <f t="shared" si="415"/>
        <v>#N/A</v>
      </c>
      <c r="W955" s="62" t="e">
        <f t="shared" si="437"/>
        <v>#N/A</v>
      </c>
      <c r="X955" s="62" t="e">
        <f t="shared" si="416"/>
        <v>#N/A</v>
      </c>
      <c r="Y955" s="62" t="e">
        <f t="shared" si="417"/>
        <v>#N/A</v>
      </c>
      <c r="Z955" s="62" t="e">
        <f t="array" ref="Z955">_xlfn.IFS(H955=1,2,H955=3,1)</f>
        <v>#N/A</v>
      </c>
      <c r="AA955" s="62" t="e">
        <f t="shared" si="418"/>
        <v>#N/A</v>
      </c>
      <c r="AB955" s="62" t="e">
        <f t="shared" ref="AB955:AB1000" si="438">Z955*(X955*I955/W955+Y955*I955*AA955/1000)*U955</f>
        <v>#N/A</v>
      </c>
      <c r="AC955" s="62" t="e">
        <f t="shared" si="419"/>
        <v>#N/A</v>
      </c>
      <c r="AD955" s="62" t="e">
        <f t="shared" si="420"/>
        <v>#N/A</v>
      </c>
      <c r="AE955" s="62" t="e">
        <f t="shared" si="421"/>
        <v>#N/A</v>
      </c>
      <c r="AF955" s="62" t="e">
        <f t="shared" si="422"/>
        <v>#N/A</v>
      </c>
      <c r="AG955" s="62">
        <f t="shared" si="423"/>
        <v>0</v>
      </c>
      <c r="AH955" s="62" t="str">
        <f t="shared" si="424"/>
        <v/>
      </c>
      <c r="AI955" s="62">
        <f t="shared" si="425"/>
        <v>0</v>
      </c>
      <c r="AJ955" s="62" t="e">
        <f t="shared" si="426"/>
        <v>#VALUE!</v>
      </c>
      <c r="AK955" s="62" t="e">
        <f t="shared" si="427"/>
        <v>#N/A</v>
      </c>
      <c r="AL955" s="62" t="e">
        <f t="shared" si="428"/>
        <v>#N/A</v>
      </c>
      <c r="AM955" s="62">
        <f t="shared" si="429"/>
        <v>0</v>
      </c>
      <c r="AN955" s="62">
        <f t="shared" si="430"/>
        <v>0</v>
      </c>
      <c r="AO955" s="62"/>
      <c r="AP955" s="62" t="e">
        <f t="shared" si="431"/>
        <v>#N/A</v>
      </c>
      <c r="AQ955" s="62" t="e">
        <f t="shared" si="432"/>
        <v>#VALUE!</v>
      </c>
      <c r="AR955" s="62" t="str">
        <f t="shared" si="433"/>
        <v/>
      </c>
      <c r="AS955" s="62">
        <f t="shared" si="434"/>
        <v>0</v>
      </c>
      <c r="AT955" s="62">
        <f t="shared" si="435"/>
        <v>0</v>
      </c>
      <c r="AU955" s="62">
        <f t="shared" si="436"/>
        <v>0</v>
      </c>
    </row>
    <row r="956" spans="1:47" x14ac:dyDescent="0.2">
      <c r="A956" s="46">
        <f t="shared" si="410"/>
        <v>0</v>
      </c>
      <c r="B956" s="62" t="e">
        <f t="shared" si="411"/>
        <v>#N/A</v>
      </c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2">
        <f t="shared" si="412"/>
        <v>0</v>
      </c>
      <c r="N956" s="60"/>
      <c r="O956" s="60"/>
      <c r="P956" s="60" t="e">
        <f t="shared" si="413"/>
        <v>#N/A</v>
      </c>
      <c r="Q956" s="178"/>
      <c r="R956" s="60"/>
      <c r="S956" s="60"/>
      <c r="T956" s="60"/>
      <c r="U956" s="46" t="e">
        <f t="shared" si="414"/>
        <v>#N/A</v>
      </c>
      <c r="V956" s="62" t="e">
        <f t="shared" si="415"/>
        <v>#N/A</v>
      </c>
      <c r="W956" s="62" t="e">
        <f t="shared" si="437"/>
        <v>#N/A</v>
      </c>
      <c r="X956" s="62" t="e">
        <f t="shared" si="416"/>
        <v>#N/A</v>
      </c>
      <c r="Y956" s="62" t="e">
        <f t="shared" si="417"/>
        <v>#N/A</v>
      </c>
      <c r="Z956" s="62" t="e">
        <f t="array" ref="Z956">_xlfn.IFS(H956=1,2,H956=3,1)</f>
        <v>#N/A</v>
      </c>
      <c r="AA956" s="62" t="e">
        <f t="shared" si="418"/>
        <v>#N/A</v>
      </c>
      <c r="AB956" s="62" t="e">
        <f t="shared" si="438"/>
        <v>#N/A</v>
      </c>
      <c r="AC956" s="62" t="e">
        <f t="shared" si="419"/>
        <v>#N/A</v>
      </c>
      <c r="AD956" s="62" t="e">
        <f t="shared" si="420"/>
        <v>#N/A</v>
      </c>
      <c r="AE956" s="62" t="e">
        <f t="shared" si="421"/>
        <v>#N/A</v>
      </c>
      <c r="AF956" s="62" t="e">
        <f t="shared" si="422"/>
        <v>#N/A</v>
      </c>
      <c r="AG956" s="62">
        <f t="shared" si="423"/>
        <v>0</v>
      </c>
      <c r="AH956" s="62" t="str">
        <f t="shared" si="424"/>
        <v/>
      </c>
      <c r="AI956" s="62">
        <f t="shared" si="425"/>
        <v>0</v>
      </c>
      <c r="AJ956" s="62" t="e">
        <f t="shared" si="426"/>
        <v>#VALUE!</v>
      </c>
      <c r="AK956" s="62" t="e">
        <f t="shared" si="427"/>
        <v>#N/A</v>
      </c>
      <c r="AL956" s="62" t="e">
        <f t="shared" si="428"/>
        <v>#N/A</v>
      </c>
      <c r="AM956" s="62">
        <f t="shared" si="429"/>
        <v>0</v>
      </c>
      <c r="AN956" s="62">
        <f t="shared" si="430"/>
        <v>0</v>
      </c>
      <c r="AO956" s="62"/>
      <c r="AP956" s="62" t="e">
        <f t="shared" si="431"/>
        <v>#N/A</v>
      </c>
      <c r="AQ956" s="62" t="e">
        <f t="shared" si="432"/>
        <v>#VALUE!</v>
      </c>
      <c r="AR956" s="62" t="str">
        <f t="shared" si="433"/>
        <v/>
      </c>
      <c r="AS956" s="62">
        <f t="shared" si="434"/>
        <v>0</v>
      </c>
      <c r="AT956" s="62">
        <f t="shared" si="435"/>
        <v>0</v>
      </c>
      <c r="AU956" s="62">
        <f t="shared" si="436"/>
        <v>0</v>
      </c>
    </row>
    <row r="957" spans="1:47" x14ac:dyDescent="0.2">
      <c r="A957" s="46">
        <f t="shared" si="410"/>
        <v>0</v>
      </c>
      <c r="B957" s="62" t="e">
        <f t="shared" si="411"/>
        <v>#N/A</v>
      </c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2">
        <f t="shared" si="412"/>
        <v>0</v>
      </c>
      <c r="N957" s="60"/>
      <c r="O957" s="60"/>
      <c r="P957" s="60" t="e">
        <f t="shared" si="413"/>
        <v>#N/A</v>
      </c>
      <c r="Q957" s="178"/>
      <c r="R957" s="60"/>
      <c r="S957" s="60"/>
      <c r="T957" s="60"/>
      <c r="U957" s="46" t="e">
        <f t="shared" si="414"/>
        <v>#N/A</v>
      </c>
      <c r="V957" s="62" t="e">
        <f t="shared" si="415"/>
        <v>#N/A</v>
      </c>
      <c r="W957" s="62" t="e">
        <f t="shared" si="437"/>
        <v>#N/A</v>
      </c>
      <c r="X957" s="62" t="e">
        <f t="shared" si="416"/>
        <v>#N/A</v>
      </c>
      <c r="Y957" s="62" t="e">
        <f t="shared" si="417"/>
        <v>#N/A</v>
      </c>
      <c r="Z957" s="62" t="e">
        <f t="array" ref="Z957">_xlfn.IFS(H957=1,2,H957=3,1)</f>
        <v>#N/A</v>
      </c>
      <c r="AA957" s="62" t="e">
        <f t="shared" si="418"/>
        <v>#N/A</v>
      </c>
      <c r="AB957" s="62" t="e">
        <f t="shared" si="438"/>
        <v>#N/A</v>
      </c>
      <c r="AC957" s="62" t="e">
        <f t="shared" si="419"/>
        <v>#N/A</v>
      </c>
      <c r="AD957" s="62" t="e">
        <f t="shared" si="420"/>
        <v>#N/A</v>
      </c>
      <c r="AE957" s="62" t="e">
        <f t="shared" si="421"/>
        <v>#N/A</v>
      </c>
      <c r="AF957" s="62" t="e">
        <f t="shared" si="422"/>
        <v>#N/A</v>
      </c>
      <c r="AG957" s="62">
        <f t="shared" si="423"/>
        <v>0</v>
      </c>
      <c r="AH957" s="62" t="str">
        <f t="shared" si="424"/>
        <v/>
      </c>
      <c r="AI957" s="62">
        <f t="shared" si="425"/>
        <v>0</v>
      </c>
      <c r="AJ957" s="62" t="e">
        <f t="shared" si="426"/>
        <v>#VALUE!</v>
      </c>
      <c r="AK957" s="62" t="e">
        <f t="shared" si="427"/>
        <v>#N/A</v>
      </c>
      <c r="AL957" s="62" t="e">
        <f t="shared" si="428"/>
        <v>#N/A</v>
      </c>
      <c r="AM957" s="62">
        <f t="shared" si="429"/>
        <v>0</v>
      </c>
      <c r="AN957" s="62">
        <f t="shared" si="430"/>
        <v>0</v>
      </c>
      <c r="AO957" s="62"/>
      <c r="AP957" s="62" t="e">
        <f t="shared" si="431"/>
        <v>#N/A</v>
      </c>
      <c r="AQ957" s="62" t="e">
        <f t="shared" si="432"/>
        <v>#VALUE!</v>
      </c>
      <c r="AR957" s="62" t="str">
        <f t="shared" si="433"/>
        <v/>
      </c>
      <c r="AS957" s="62">
        <f t="shared" si="434"/>
        <v>0</v>
      </c>
      <c r="AT957" s="62">
        <f t="shared" si="435"/>
        <v>0</v>
      </c>
      <c r="AU957" s="62">
        <f t="shared" si="436"/>
        <v>0</v>
      </c>
    </row>
    <row r="958" spans="1:47" x14ac:dyDescent="0.2">
      <c r="A958" s="46">
        <f t="shared" si="410"/>
        <v>0</v>
      </c>
      <c r="B958" s="62" t="e">
        <f t="shared" si="411"/>
        <v>#N/A</v>
      </c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2">
        <f t="shared" si="412"/>
        <v>0</v>
      </c>
      <c r="N958" s="60"/>
      <c r="O958" s="60"/>
      <c r="P958" s="60" t="e">
        <f t="shared" si="413"/>
        <v>#N/A</v>
      </c>
      <c r="Q958" s="178"/>
      <c r="R958" s="60"/>
      <c r="S958" s="60"/>
      <c r="T958" s="60"/>
      <c r="U958" s="46" t="e">
        <f t="shared" si="414"/>
        <v>#N/A</v>
      </c>
      <c r="V958" s="62" t="e">
        <f t="shared" si="415"/>
        <v>#N/A</v>
      </c>
      <c r="W958" s="62" t="e">
        <f t="shared" si="437"/>
        <v>#N/A</v>
      </c>
      <c r="X958" s="62" t="e">
        <f t="shared" si="416"/>
        <v>#N/A</v>
      </c>
      <c r="Y958" s="62" t="e">
        <f t="shared" si="417"/>
        <v>#N/A</v>
      </c>
      <c r="Z958" s="62" t="e">
        <f t="array" ref="Z958">_xlfn.IFS(H958=1,2,H958=3,1)</f>
        <v>#N/A</v>
      </c>
      <c r="AA958" s="62" t="e">
        <f t="shared" si="418"/>
        <v>#N/A</v>
      </c>
      <c r="AB958" s="62" t="e">
        <f t="shared" si="438"/>
        <v>#N/A</v>
      </c>
      <c r="AC958" s="62" t="e">
        <f t="shared" si="419"/>
        <v>#N/A</v>
      </c>
      <c r="AD958" s="62" t="e">
        <f t="shared" si="420"/>
        <v>#N/A</v>
      </c>
      <c r="AE958" s="62" t="e">
        <f t="shared" si="421"/>
        <v>#N/A</v>
      </c>
      <c r="AF958" s="62" t="e">
        <f t="shared" si="422"/>
        <v>#N/A</v>
      </c>
      <c r="AG958" s="62">
        <f t="shared" si="423"/>
        <v>0</v>
      </c>
      <c r="AH958" s="62" t="str">
        <f t="shared" si="424"/>
        <v/>
      </c>
      <c r="AI958" s="62">
        <f t="shared" si="425"/>
        <v>0</v>
      </c>
      <c r="AJ958" s="62" t="e">
        <f t="shared" si="426"/>
        <v>#VALUE!</v>
      </c>
      <c r="AK958" s="62" t="e">
        <f t="shared" si="427"/>
        <v>#N/A</v>
      </c>
      <c r="AL958" s="62" t="e">
        <f t="shared" si="428"/>
        <v>#N/A</v>
      </c>
      <c r="AM958" s="62">
        <f t="shared" si="429"/>
        <v>0</v>
      </c>
      <c r="AN958" s="62">
        <f t="shared" si="430"/>
        <v>0</v>
      </c>
      <c r="AO958" s="62"/>
      <c r="AP958" s="62" t="e">
        <f t="shared" si="431"/>
        <v>#N/A</v>
      </c>
      <c r="AQ958" s="62" t="e">
        <f t="shared" si="432"/>
        <v>#VALUE!</v>
      </c>
      <c r="AR958" s="62" t="str">
        <f t="shared" si="433"/>
        <v/>
      </c>
      <c r="AS958" s="62">
        <f t="shared" si="434"/>
        <v>0</v>
      </c>
      <c r="AT958" s="62">
        <f t="shared" si="435"/>
        <v>0</v>
      </c>
      <c r="AU958" s="62">
        <f t="shared" si="436"/>
        <v>0</v>
      </c>
    </row>
    <row r="959" spans="1:47" x14ac:dyDescent="0.2">
      <c r="A959" s="46">
        <f t="shared" si="410"/>
        <v>0</v>
      </c>
      <c r="B959" s="62" t="e">
        <f t="shared" si="411"/>
        <v>#N/A</v>
      </c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2">
        <f t="shared" si="412"/>
        <v>0</v>
      </c>
      <c r="N959" s="60"/>
      <c r="O959" s="60"/>
      <c r="P959" s="60" t="e">
        <f t="shared" si="413"/>
        <v>#N/A</v>
      </c>
      <c r="Q959" s="178"/>
      <c r="R959" s="60"/>
      <c r="S959" s="60"/>
      <c r="T959" s="60"/>
      <c r="U959" s="46" t="e">
        <f t="shared" si="414"/>
        <v>#N/A</v>
      </c>
      <c r="V959" s="62" t="e">
        <f t="shared" si="415"/>
        <v>#N/A</v>
      </c>
      <c r="W959" s="62" t="e">
        <f t="shared" si="437"/>
        <v>#N/A</v>
      </c>
      <c r="X959" s="62" t="e">
        <f t="shared" si="416"/>
        <v>#N/A</v>
      </c>
      <c r="Y959" s="62" t="e">
        <f t="shared" si="417"/>
        <v>#N/A</v>
      </c>
      <c r="Z959" s="62" t="e">
        <f t="array" ref="Z959">_xlfn.IFS(H959=1,2,H959=3,1)</f>
        <v>#N/A</v>
      </c>
      <c r="AA959" s="62" t="e">
        <f t="shared" si="418"/>
        <v>#N/A</v>
      </c>
      <c r="AB959" s="62" t="e">
        <f t="shared" si="438"/>
        <v>#N/A</v>
      </c>
      <c r="AC959" s="62" t="e">
        <f t="shared" si="419"/>
        <v>#N/A</v>
      </c>
      <c r="AD959" s="62" t="e">
        <f t="shared" si="420"/>
        <v>#N/A</v>
      </c>
      <c r="AE959" s="62" t="e">
        <f t="shared" si="421"/>
        <v>#N/A</v>
      </c>
      <c r="AF959" s="62" t="e">
        <f t="shared" si="422"/>
        <v>#N/A</v>
      </c>
      <c r="AG959" s="62">
        <f t="shared" si="423"/>
        <v>0</v>
      </c>
      <c r="AH959" s="62" t="str">
        <f t="shared" si="424"/>
        <v/>
      </c>
      <c r="AI959" s="62">
        <f t="shared" si="425"/>
        <v>0</v>
      </c>
      <c r="AJ959" s="62" t="e">
        <f t="shared" si="426"/>
        <v>#VALUE!</v>
      </c>
      <c r="AK959" s="62" t="e">
        <f t="shared" si="427"/>
        <v>#N/A</v>
      </c>
      <c r="AL959" s="62" t="e">
        <f t="shared" si="428"/>
        <v>#N/A</v>
      </c>
      <c r="AM959" s="62">
        <f t="shared" si="429"/>
        <v>0</v>
      </c>
      <c r="AN959" s="62">
        <f t="shared" si="430"/>
        <v>0</v>
      </c>
      <c r="AO959" s="62"/>
      <c r="AP959" s="62" t="e">
        <f t="shared" si="431"/>
        <v>#N/A</v>
      </c>
      <c r="AQ959" s="62" t="e">
        <f t="shared" si="432"/>
        <v>#VALUE!</v>
      </c>
      <c r="AR959" s="62" t="str">
        <f t="shared" si="433"/>
        <v/>
      </c>
      <c r="AS959" s="62">
        <f t="shared" si="434"/>
        <v>0</v>
      </c>
      <c r="AT959" s="62">
        <f t="shared" si="435"/>
        <v>0</v>
      </c>
      <c r="AU959" s="62">
        <f t="shared" si="436"/>
        <v>0</v>
      </c>
    </row>
    <row r="960" spans="1:47" x14ac:dyDescent="0.2">
      <c r="A960" s="46">
        <f t="shared" si="410"/>
        <v>0</v>
      </c>
      <c r="B960" s="62" t="e">
        <f t="shared" si="411"/>
        <v>#N/A</v>
      </c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2">
        <f t="shared" si="412"/>
        <v>0</v>
      </c>
      <c r="N960" s="60"/>
      <c r="O960" s="60"/>
      <c r="P960" s="60" t="e">
        <f t="shared" si="413"/>
        <v>#N/A</v>
      </c>
      <c r="Q960" s="178"/>
      <c r="R960" s="60"/>
      <c r="S960" s="60"/>
      <c r="T960" s="60"/>
      <c r="U960" s="46" t="e">
        <f t="shared" si="414"/>
        <v>#N/A</v>
      </c>
      <c r="V960" s="62" t="e">
        <f t="shared" si="415"/>
        <v>#N/A</v>
      </c>
      <c r="W960" s="62" t="e">
        <f t="shared" si="437"/>
        <v>#N/A</v>
      </c>
      <c r="X960" s="62" t="e">
        <f t="shared" si="416"/>
        <v>#N/A</v>
      </c>
      <c r="Y960" s="62" t="e">
        <f t="shared" si="417"/>
        <v>#N/A</v>
      </c>
      <c r="Z960" s="62" t="e">
        <f t="array" ref="Z960">_xlfn.IFS(H960=1,2,H960=3,1)</f>
        <v>#N/A</v>
      </c>
      <c r="AA960" s="62" t="e">
        <f t="shared" si="418"/>
        <v>#N/A</v>
      </c>
      <c r="AB960" s="62" t="e">
        <f t="shared" si="438"/>
        <v>#N/A</v>
      </c>
      <c r="AC960" s="62" t="e">
        <f t="shared" si="419"/>
        <v>#N/A</v>
      </c>
      <c r="AD960" s="62" t="e">
        <f t="shared" si="420"/>
        <v>#N/A</v>
      </c>
      <c r="AE960" s="62" t="e">
        <f t="shared" si="421"/>
        <v>#N/A</v>
      </c>
      <c r="AF960" s="62" t="e">
        <f t="shared" si="422"/>
        <v>#N/A</v>
      </c>
      <c r="AG960" s="62">
        <f t="shared" si="423"/>
        <v>0</v>
      </c>
      <c r="AH960" s="62" t="str">
        <f t="shared" si="424"/>
        <v/>
      </c>
      <c r="AI960" s="62">
        <f t="shared" si="425"/>
        <v>0</v>
      </c>
      <c r="AJ960" s="62" t="e">
        <f t="shared" si="426"/>
        <v>#VALUE!</v>
      </c>
      <c r="AK960" s="62" t="e">
        <f t="shared" si="427"/>
        <v>#N/A</v>
      </c>
      <c r="AL960" s="62" t="e">
        <f t="shared" si="428"/>
        <v>#N/A</v>
      </c>
      <c r="AM960" s="62">
        <f t="shared" si="429"/>
        <v>0</v>
      </c>
      <c r="AN960" s="62">
        <f t="shared" si="430"/>
        <v>0</v>
      </c>
      <c r="AO960" s="62"/>
      <c r="AP960" s="62" t="e">
        <f t="shared" si="431"/>
        <v>#N/A</v>
      </c>
      <c r="AQ960" s="62" t="e">
        <f t="shared" si="432"/>
        <v>#VALUE!</v>
      </c>
      <c r="AR960" s="62" t="str">
        <f t="shared" si="433"/>
        <v/>
      </c>
      <c r="AS960" s="62">
        <f t="shared" si="434"/>
        <v>0</v>
      </c>
      <c r="AT960" s="62">
        <f t="shared" si="435"/>
        <v>0</v>
      </c>
      <c r="AU960" s="62">
        <f t="shared" si="436"/>
        <v>0</v>
      </c>
    </row>
    <row r="961" spans="1:47" x14ac:dyDescent="0.2">
      <c r="A961" s="46">
        <f t="shared" si="410"/>
        <v>0</v>
      </c>
      <c r="B961" s="62" t="e">
        <f t="shared" si="411"/>
        <v>#N/A</v>
      </c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2">
        <f t="shared" si="412"/>
        <v>0</v>
      </c>
      <c r="N961" s="60"/>
      <c r="O961" s="60"/>
      <c r="P961" s="60" t="e">
        <f t="shared" si="413"/>
        <v>#N/A</v>
      </c>
      <c r="Q961" s="178"/>
      <c r="R961" s="60"/>
      <c r="S961" s="60"/>
      <c r="T961" s="60"/>
      <c r="U961" s="46" t="e">
        <f t="shared" si="414"/>
        <v>#N/A</v>
      </c>
      <c r="V961" s="62" t="e">
        <f t="shared" si="415"/>
        <v>#N/A</v>
      </c>
      <c r="W961" s="62" t="e">
        <f t="shared" si="437"/>
        <v>#N/A</v>
      </c>
      <c r="X961" s="62" t="e">
        <f t="shared" si="416"/>
        <v>#N/A</v>
      </c>
      <c r="Y961" s="62" t="e">
        <f t="shared" si="417"/>
        <v>#N/A</v>
      </c>
      <c r="Z961" s="62" t="e">
        <f t="array" ref="Z961">_xlfn.IFS(H961=1,2,H961=3,1)</f>
        <v>#N/A</v>
      </c>
      <c r="AA961" s="62" t="e">
        <f t="shared" si="418"/>
        <v>#N/A</v>
      </c>
      <c r="AB961" s="62" t="e">
        <f t="shared" si="438"/>
        <v>#N/A</v>
      </c>
      <c r="AC961" s="62" t="e">
        <f t="shared" si="419"/>
        <v>#N/A</v>
      </c>
      <c r="AD961" s="62" t="e">
        <f t="shared" si="420"/>
        <v>#N/A</v>
      </c>
      <c r="AE961" s="62" t="e">
        <f t="shared" si="421"/>
        <v>#N/A</v>
      </c>
      <c r="AF961" s="62" t="e">
        <f t="shared" si="422"/>
        <v>#N/A</v>
      </c>
      <c r="AG961" s="62">
        <f t="shared" si="423"/>
        <v>0</v>
      </c>
      <c r="AH961" s="62" t="str">
        <f t="shared" si="424"/>
        <v/>
      </c>
      <c r="AI961" s="62">
        <f t="shared" si="425"/>
        <v>0</v>
      </c>
      <c r="AJ961" s="62" t="e">
        <f t="shared" si="426"/>
        <v>#VALUE!</v>
      </c>
      <c r="AK961" s="62" t="e">
        <f t="shared" si="427"/>
        <v>#N/A</v>
      </c>
      <c r="AL961" s="62" t="e">
        <f t="shared" si="428"/>
        <v>#N/A</v>
      </c>
      <c r="AM961" s="62">
        <f t="shared" si="429"/>
        <v>0</v>
      </c>
      <c r="AN961" s="62">
        <f t="shared" si="430"/>
        <v>0</v>
      </c>
      <c r="AO961" s="62"/>
      <c r="AP961" s="62" t="e">
        <f t="shared" si="431"/>
        <v>#N/A</v>
      </c>
      <c r="AQ961" s="62" t="e">
        <f t="shared" si="432"/>
        <v>#VALUE!</v>
      </c>
      <c r="AR961" s="62" t="str">
        <f t="shared" si="433"/>
        <v/>
      </c>
      <c r="AS961" s="62">
        <f t="shared" si="434"/>
        <v>0</v>
      </c>
      <c r="AT961" s="62">
        <f t="shared" si="435"/>
        <v>0</v>
      </c>
      <c r="AU961" s="62">
        <f t="shared" si="436"/>
        <v>0</v>
      </c>
    </row>
    <row r="962" spans="1:47" x14ac:dyDescent="0.2">
      <c r="A962" s="46">
        <f t="shared" si="410"/>
        <v>0</v>
      </c>
      <c r="B962" s="62" t="e">
        <f t="shared" si="411"/>
        <v>#N/A</v>
      </c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2">
        <f t="shared" si="412"/>
        <v>0</v>
      </c>
      <c r="N962" s="60"/>
      <c r="O962" s="60"/>
      <c r="P962" s="60" t="e">
        <f t="shared" si="413"/>
        <v>#N/A</v>
      </c>
      <c r="Q962" s="178"/>
      <c r="R962" s="60"/>
      <c r="S962" s="60"/>
      <c r="T962" s="60"/>
      <c r="U962" s="46" t="e">
        <f t="shared" si="414"/>
        <v>#N/A</v>
      </c>
      <c r="V962" s="62" t="e">
        <f t="shared" si="415"/>
        <v>#N/A</v>
      </c>
      <c r="W962" s="62" t="e">
        <f t="shared" si="437"/>
        <v>#N/A</v>
      </c>
      <c r="X962" s="62" t="e">
        <f t="shared" si="416"/>
        <v>#N/A</v>
      </c>
      <c r="Y962" s="62" t="e">
        <f t="shared" si="417"/>
        <v>#N/A</v>
      </c>
      <c r="Z962" s="62" t="e">
        <f t="array" ref="Z962">_xlfn.IFS(H962=1,2,H962=3,1)</f>
        <v>#N/A</v>
      </c>
      <c r="AA962" s="62" t="e">
        <f t="shared" si="418"/>
        <v>#N/A</v>
      </c>
      <c r="AB962" s="62" t="e">
        <f t="shared" si="438"/>
        <v>#N/A</v>
      </c>
      <c r="AC962" s="62" t="e">
        <f t="shared" si="419"/>
        <v>#N/A</v>
      </c>
      <c r="AD962" s="62" t="e">
        <f t="shared" si="420"/>
        <v>#N/A</v>
      </c>
      <c r="AE962" s="62" t="e">
        <f t="shared" si="421"/>
        <v>#N/A</v>
      </c>
      <c r="AF962" s="62" t="e">
        <f t="shared" si="422"/>
        <v>#N/A</v>
      </c>
      <c r="AG962" s="62">
        <f t="shared" si="423"/>
        <v>0</v>
      </c>
      <c r="AH962" s="62" t="str">
        <f t="shared" si="424"/>
        <v/>
      </c>
      <c r="AI962" s="62">
        <f t="shared" si="425"/>
        <v>0</v>
      </c>
      <c r="AJ962" s="62" t="e">
        <f t="shared" si="426"/>
        <v>#VALUE!</v>
      </c>
      <c r="AK962" s="62" t="e">
        <f t="shared" si="427"/>
        <v>#N/A</v>
      </c>
      <c r="AL962" s="62" t="e">
        <f t="shared" si="428"/>
        <v>#N/A</v>
      </c>
      <c r="AM962" s="62">
        <f t="shared" si="429"/>
        <v>0</v>
      </c>
      <c r="AN962" s="62">
        <f t="shared" si="430"/>
        <v>0</v>
      </c>
      <c r="AO962" s="62"/>
      <c r="AP962" s="62" t="e">
        <f t="shared" si="431"/>
        <v>#N/A</v>
      </c>
      <c r="AQ962" s="62" t="e">
        <f t="shared" si="432"/>
        <v>#VALUE!</v>
      </c>
      <c r="AR962" s="62" t="str">
        <f t="shared" si="433"/>
        <v/>
      </c>
      <c r="AS962" s="62">
        <f t="shared" si="434"/>
        <v>0</v>
      </c>
      <c r="AT962" s="62">
        <f t="shared" si="435"/>
        <v>0</v>
      </c>
      <c r="AU962" s="62">
        <f t="shared" si="436"/>
        <v>0</v>
      </c>
    </row>
    <row r="963" spans="1:47" x14ac:dyDescent="0.2">
      <c r="A963" s="46">
        <f t="shared" ref="A963:A1000" si="439">D963</f>
        <v>0</v>
      </c>
      <c r="B963" s="62" t="e">
        <f t="shared" ref="B963:B1000" si="440">IFERROR(IF(VLOOKUP(AI963,Потребители_обозначение,4,FALSE)=1,VLOOKUP(AI963,Потребители_обозначение,2,FALSE)&amp;" "&amp;VLOOKUP(AJ963,Этаж_обозначение,2,FALSE)&amp;" Пом. №"&amp;AH963,VLOOKUP(AI963,Потребители_обозначение,2,FALSE)&amp;" Шлейф №"&amp;AJ963),VLOOKUP(D963,Потребители_обозначение,2,FALSE))</f>
        <v>#N/A</v>
      </c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2">
        <f t="shared" ref="M963:M1000" si="441">IFERROR(IF(VLOOKUP(AI963,Потребители_обозначение,4,FALSE)=1,VLOOKUP(AI963,Потребители_обозначение,3,FALSE)*(G963*2-1)+I963+VLOOKUP(AJ963,Этаж_обозначение,3,FALSE)+VLOOKUP(AJ963,Этаж_обозначение,4,FALSE),VLOOKUP(AI963,Потребители_обозначение,3,FALSE)*(G963*2-1)+I963),I963)</f>
        <v>0</v>
      </c>
      <c r="N963" s="60"/>
      <c r="O963" s="60"/>
      <c r="P963" s="60" t="e">
        <f t="shared" ref="P963:P1000" si="442">IF(VLOOKUP(AI963,Потребители_обозначение,5,FALSE)=2,_xlfn.IFS(H963=3,VLOOKUP(E963,Справочная_двигатели,8,FALSE),H963=1,VLOOKUP(E963,Справочная_двигатели,10,TRUE)),0.95)</f>
        <v>#N/A</v>
      </c>
      <c r="Q963" s="178"/>
      <c r="R963" s="60"/>
      <c r="S963" s="60"/>
      <c r="T963" s="60"/>
      <c r="U963" s="46" t="e">
        <f t="shared" ref="U963:U1000" si="443">_xlfn.IFS(H963=1,E963*1000/220,H963=3,E963/0.38/1.732)</f>
        <v>#N/A</v>
      </c>
      <c r="V963" s="62" t="e">
        <f t="shared" ref="V963:V1000" si="444">IF(S963=0,VLOOKUP(U963,Автомат_номиналы,2,TRUE),S963)</f>
        <v>#N/A</v>
      </c>
      <c r="W963" s="62" t="e">
        <f t="shared" si="437"/>
        <v>#N/A</v>
      </c>
      <c r="X963" s="62" t="e">
        <f t="shared" ref="X963:X1000" si="445">VLOOKUP(W963,Кабель_сопротивление,3,FALSE)</f>
        <v>#N/A</v>
      </c>
      <c r="Y963" s="62" t="e">
        <f t="shared" ref="Y963:Y1000" si="446">VLOOKUP(W963,Кабель_сопротивление,2,FALSE)</f>
        <v>#N/A</v>
      </c>
      <c r="Z963" s="62" t="e">
        <f t="array" ref="Z963">_xlfn.IFS(H963=1,2,H963=3,1)</f>
        <v>#N/A</v>
      </c>
      <c r="AA963" s="62" t="e">
        <f t="shared" ref="AA963:AA1000" si="447">ROUND(SIN(ACOS(P963)),2)</f>
        <v>#N/A</v>
      </c>
      <c r="AB963" s="62" t="e">
        <f t="shared" si="438"/>
        <v>#N/A</v>
      </c>
      <c r="AC963" s="62" t="e">
        <f t="shared" ref="AC963:AC1000" si="448">ROUNDUP(AB963/220*100,2)</f>
        <v>#N/A</v>
      </c>
      <c r="AD963" s="62" t="e">
        <f t="shared" ref="AD963:AD1000" si="449">_xlfn.IFS(H963=3,380,H963=1,220)</f>
        <v>#N/A</v>
      </c>
      <c r="AE963" s="62" t="e">
        <f t="shared" ref="AE963:AE1000" si="450">VLOOKUP(N963,Кабель_обозначение,2,FALSE)</f>
        <v>#N/A</v>
      </c>
      <c r="AF963" s="62" t="e">
        <f t="shared" ref="AF963:AF1000" si="451">IF(VLOOKUP(N963,Кабель_обозначение,3,FALSE)=1,AE963&amp;" ("&amp;O963&amp;"х"&amp;W963&amp;")",AE963)</f>
        <v>#N/A</v>
      </c>
      <c r="AG963" s="62">
        <f t="shared" ref="AG963:AG1000" si="452">IFERROR(IF(AC963&gt;4.5,1,2),0)</f>
        <v>0</v>
      </c>
      <c r="AH963" s="62" t="str">
        <f t="shared" ref="AH963:AH1000" si="453">IFERROR(LEFT(AR963,SEARCH(".",AR963)-1),AR963)</f>
        <v/>
      </c>
      <c r="AI963" s="62">
        <f t="shared" ref="AI963:AI1000" si="454">IFERROR(LEFT(A963,SEARCH(".",A963)-1),A963)</f>
        <v>0</v>
      </c>
      <c r="AJ963" s="62" t="e">
        <f t="shared" ref="AJ963:AJ1000" si="455">IFERROR(LEFT(AQ963,SEARCH(".",AQ963)-1),AQ963)</f>
        <v>#VALUE!</v>
      </c>
      <c r="AK963" s="62" t="e">
        <f t="shared" ref="AK963:AK1000" si="456">IF(C963=0,B963,C963)</f>
        <v>#N/A</v>
      </c>
      <c r="AL963" s="62" t="e">
        <f t="shared" ref="AL963:AL1000" si="457">ROUNDUP(U963,2)</f>
        <v>#N/A</v>
      </c>
      <c r="AM963" s="62">
        <f t="shared" ref="AM963:AM1000" si="458">E963</f>
        <v>0</v>
      </c>
      <c r="AN963" s="62">
        <f t="shared" ref="AN963:AN1000" si="459">D963</f>
        <v>0</v>
      </c>
      <c r="AO963" s="62"/>
      <c r="AP963" s="62" t="e">
        <f t="shared" ref="AP963:AP1000" si="460">IF(W963=0,AE963,AF963&amp;"
L="&amp;M963&amp;"-"&amp;AC963&amp;"%")</f>
        <v>#N/A</v>
      </c>
      <c r="AQ963" s="62" t="e">
        <f t="shared" ref="AQ963:AQ1000" si="461">RIGHT(A963,LEN(A963)-SEARCH(".",A963))</f>
        <v>#VALUE!</v>
      </c>
      <c r="AR963" s="62" t="str">
        <f t="shared" ref="AR963:AR1000" si="462">IFERROR(RIGHT(AQ963,LEN(AQ963)-SEARCH(".",AQ963)),"")</f>
        <v/>
      </c>
      <c r="AS963" s="62">
        <f t="shared" ref="AS963:AS1000" si="463">IFERROR(IF(VLOOKUP(AI963,Потребители_обозначение,5,FALSE)=2,_xlfn.IFS(H963=3,VLOOKUP(E963,Справочная_двигатели,3,FALSE),H963=1,VLOOKUP(E963,Справочная_двигатели,5,TRUE)),0),0)</f>
        <v>0</v>
      </c>
      <c r="AT963" s="62">
        <f t="shared" ref="AT963:AT1000" si="464">IFERROR(IF(VLOOKUP(AI963,Потребители_обозначение,5,FALSE)=3,VLOOKUP(E963,Справочная_ЛЭД,2,TRUE),0),0)</f>
        <v>0</v>
      </c>
      <c r="AU963" s="62">
        <f t="shared" ref="AU963:AU1000" si="465">IF(AS963=0,AT963,AS963)</f>
        <v>0</v>
      </c>
    </row>
    <row r="964" spans="1:47" x14ac:dyDescent="0.2">
      <c r="A964" s="46">
        <f t="shared" si="439"/>
        <v>0</v>
      </c>
      <c r="B964" s="62" t="e">
        <f t="shared" si="440"/>
        <v>#N/A</v>
      </c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2">
        <f t="shared" si="441"/>
        <v>0</v>
      </c>
      <c r="N964" s="60"/>
      <c r="O964" s="60"/>
      <c r="P964" s="60" t="e">
        <f t="shared" si="442"/>
        <v>#N/A</v>
      </c>
      <c r="Q964" s="178"/>
      <c r="R964" s="60"/>
      <c r="S964" s="60"/>
      <c r="T964" s="60"/>
      <c r="U964" s="46" t="e">
        <f t="shared" si="443"/>
        <v>#N/A</v>
      </c>
      <c r="V964" s="62" t="e">
        <f t="shared" si="444"/>
        <v>#N/A</v>
      </c>
      <c r="W964" s="62" t="e">
        <f t="shared" si="437"/>
        <v>#N/A</v>
      </c>
      <c r="X964" s="62" t="e">
        <f t="shared" si="445"/>
        <v>#N/A</v>
      </c>
      <c r="Y964" s="62" t="e">
        <f t="shared" si="446"/>
        <v>#N/A</v>
      </c>
      <c r="Z964" s="62" t="e">
        <f t="array" ref="Z964">_xlfn.IFS(H964=1,2,H964=3,1)</f>
        <v>#N/A</v>
      </c>
      <c r="AA964" s="62" t="e">
        <f t="shared" si="447"/>
        <v>#N/A</v>
      </c>
      <c r="AB964" s="62" t="e">
        <f t="shared" si="438"/>
        <v>#N/A</v>
      </c>
      <c r="AC964" s="62" t="e">
        <f t="shared" si="448"/>
        <v>#N/A</v>
      </c>
      <c r="AD964" s="62" t="e">
        <f t="shared" si="449"/>
        <v>#N/A</v>
      </c>
      <c r="AE964" s="62" t="e">
        <f t="shared" si="450"/>
        <v>#N/A</v>
      </c>
      <c r="AF964" s="62" t="e">
        <f t="shared" si="451"/>
        <v>#N/A</v>
      </c>
      <c r="AG964" s="62">
        <f t="shared" si="452"/>
        <v>0</v>
      </c>
      <c r="AH964" s="62" t="str">
        <f t="shared" si="453"/>
        <v/>
      </c>
      <c r="AI964" s="62">
        <f t="shared" si="454"/>
        <v>0</v>
      </c>
      <c r="AJ964" s="62" t="e">
        <f t="shared" si="455"/>
        <v>#VALUE!</v>
      </c>
      <c r="AK964" s="62" t="e">
        <f t="shared" si="456"/>
        <v>#N/A</v>
      </c>
      <c r="AL964" s="62" t="e">
        <f t="shared" si="457"/>
        <v>#N/A</v>
      </c>
      <c r="AM964" s="62">
        <f t="shared" si="458"/>
        <v>0</v>
      </c>
      <c r="AN964" s="62">
        <f t="shared" si="459"/>
        <v>0</v>
      </c>
      <c r="AO964" s="62"/>
      <c r="AP964" s="62" t="e">
        <f t="shared" si="460"/>
        <v>#N/A</v>
      </c>
      <c r="AQ964" s="62" t="e">
        <f t="shared" si="461"/>
        <v>#VALUE!</v>
      </c>
      <c r="AR964" s="62" t="str">
        <f t="shared" si="462"/>
        <v/>
      </c>
      <c r="AS964" s="62">
        <f t="shared" si="463"/>
        <v>0</v>
      </c>
      <c r="AT964" s="62">
        <f t="shared" si="464"/>
        <v>0</v>
      </c>
      <c r="AU964" s="62">
        <f t="shared" si="465"/>
        <v>0</v>
      </c>
    </row>
    <row r="965" spans="1:47" x14ac:dyDescent="0.2">
      <c r="A965" s="46">
        <f t="shared" si="439"/>
        <v>0</v>
      </c>
      <c r="B965" s="62" t="e">
        <f t="shared" si="440"/>
        <v>#N/A</v>
      </c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2">
        <f t="shared" si="441"/>
        <v>0</v>
      </c>
      <c r="N965" s="60"/>
      <c r="O965" s="60"/>
      <c r="P965" s="60" t="e">
        <f t="shared" si="442"/>
        <v>#N/A</v>
      </c>
      <c r="Q965" s="178"/>
      <c r="R965" s="60"/>
      <c r="S965" s="60"/>
      <c r="T965" s="60"/>
      <c r="U965" s="46" t="e">
        <f t="shared" si="443"/>
        <v>#N/A</v>
      </c>
      <c r="V965" s="62" t="e">
        <f t="shared" si="444"/>
        <v>#N/A</v>
      </c>
      <c r="W965" s="62" t="e">
        <f t="shared" si="437"/>
        <v>#N/A</v>
      </c>
      <c r="X965" s="62" t="e">
        <f t="shared" si="445"/>
        <v>#N/A</v>
      </c>
      <c r="Y965" s="62" t="e">
        <f t="shared" si="446"/>
        <v>#N/A</v>
      </c>
      <c r="Z965" s="62" t="e">
        <f t="array" ref="Z965">_xlfn.IFS(H965=1,2,H965=3,1)</f>
        <v>#N/A</v>
      </c>
      <c r="AA965" s="62" t="e">
        <f t="shared" si="447"/>
        <v>#N/A</v>
      </c>
      <c r="AB965" s="62" t="e">
        <f t="shared" si="438"/>
        <v>#N/A</v>
      </c>
      <c r="AC965" s="62" t="e">
        <f t="shared" si="448"/>
        <v>#N/A</v>
      </c>
      <c r="AD965" s="62" t="e">
        <f t="shared" si="449"/>
        <v>#N/A</v>
      </c>
      <c r="AE965" s="62" t="e">
        <f t="shared" si="450"/>
        <v>#N/A</v>
      </c>
      <c r="AF965" s="62" t="e">
        <f t="shared" si="451"/>
        <v>#N/A</v>
      </c>
      <c r="AG965" s="62">
        <f t="shared" si="452"/>
        <v>0</v>
      </c>
      <c r="AH965" s="62" t="str">
        <f t="shared" si="453"/>
        <v/>
      </c>
      <c r="AI965" s="62">
        <f t="shared" si="454"/>
        <v>0</v>
      </c>
      <c r="AJ965" s="62" t="e">
        <f t="shared" si="455"/>
        <v>#VALUE!</v>
      </c>
      <c r="AK965" s="62" t="e">
        <f t="shared" si="456"/>
        <v>#N/A</v>
      </c>
      <c r="AL965" s="62" t="e">
        <f t="shared" si="457"/>
        <v>#N/A</v>
      </c>
      <c r="AM965" s="62">
        <f t="shared" si="458"/>
        <v>0</v>
      </c>
      <c r="AN965" s="62">
        <f t="shared" si="459"/>
        <v>0</v>
      </c>
      <c r="AO965" s="62"/>
      <c r="AP965" s="62" t="e">
        <f t="shared" si="460"/>
        <v>#N/A</v>
      </c>
      <c r="AQ965" s="62" t="e">
        <f t="shared" si="461"/>
        <v>#VALUE!</v>
      </c>
      <c r="AR965" s="62" t="str">
        <f t="shared" si="462"/>
        <v/>
      </c>
      <c r="AS965" s="62">
        <f t="shared" si="463"/>
        <v>0</v>
      </c>
      <c r="AT965" s="62">
        <f t="shared" si="464"/>
        <v>0</v>
      </c>
      <c r="AU965" s="62">
        <f t="shared" si="465"/>
        <v>0</v>
      </c>
    </row>
    <row r="966" spans="1:47" x14ac:dyDescent="0.2">
      <c r="A966" s="46">
        <f t="shared" si="439"/>
        <v>0</v>
      </c>
      <c r="B966" s="62" t="e">
        <f t="shared" si="440"/>
        <v>#N/A</v>
      </c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2">
        <f t="shared" si="441"/>
        <v>0</v>
      </c>
      <c r="N966" s="60"/>
      <c r="O966" s="60"/>
      <c r="P966" s="60" t="e">
        <f t="shared" si="442"/>
        <v>#N/A</v>
      </c>
      <c r="Q966" s="178"/>
      <c r="R966" s="60"/>
      <c r="S966" s="60"/>
      <c r="T966" s="60"/>
      <c r="U966" s="46" t="e">
        <f t="shared" si="443"/>
        <v>#N/A</v>
      </c>
      <c r="V966" s="62" t="e">
        <f t="shared" si="444"/>
        <v>#N/A</v>
      </c>
      <c r="W966" s="62" t="e">
        <f t="shared" si="437"/>
        <v>#N/A</v>
      </c>
      <c r="X966" s="62" t="e">
        <f t="shared" si="445"/>
        <v>#N/A</v>
      </c>
      <c r="Y966" s="62" t="e">
        <f t="shared" si="446"/>
        <v>#N/A</v>
      </c>
      <c r="Z966" s="62" t="e">
        <f t="array" ref="Z966">_xlfn.IFS(H966=1,2,H966=3,1)</f>
        <v>#N/A</v>
      </c>
      <c r="AA966" s="62" t="e">
        <f t="shared" si="447"/>
        <v>#N/A</v>
      </c>
      <c r="AB966" s="62" t="e">
        <f t="shared" si="438"/>
        <v>#N/A</v>
      </c>
      <c r="AC966" s="62" t="e">
        <f t="shared" si="448"/>
        <v>#N/A</v>
      </c>
      <c r="AD966" s="62" t="e">
        <f t="shared" si="449"/>
        <v>#N/A</v>
      </c>
      <c r="AE966" s="62" t="e">
        <f t="shared" si="450"/>
        <v>#N/A</v>
      </c>
      <c r="AF966" s="62" t="e">
        <f t="shared" si="451"/>
        <v>#N/A</v>
      </c>
      <c r="AG966" s="62">
        <f t="shared" si="452"/>
        <v>0</v>
      </c>
      <c r="AH966" s="62" t="str">
        <f t="shared" si="453"/>
        <v/>
      </c>
      <c r="AI966" s="62">
        <f t="shared" si="454"/>
        <v>0</v>
      </c>
      <c r="AJ966" s="62" t="e">
        <f t="shared" si="455"/>
        <v>#VALUE!</v>
      </c>
      <c r="AK966" s="62" t="e">
        <f t="shared" si="456"/>
        <v>#N/A</v>
      </c>
      <c r="AL966" s="62" t="e">
        <f t="shared" si="457"/>
        <v>#N/A</v>
      </c>
      <c r="AM966" s="62">
        <f t="shared" si="458"/>
        <v>0</v>
      </c>
      <c r="AN966" s="62">
        <f t="shared" si="459"/>
        <v>0</v>
      </c>
      <c r="AO966" s="62"/>
      <c r="AP966" s="62" t="e">
        <f t="shared" si="460"/>
        <v>#N/A</v>
      </c>
      <c r="AQ966" s="62" t="e">
        <f t="shared" si="461"/>
        <v>#VALUE!</v>
      </c>
      <c r="AR966" s="62" t="str">
        <f t="shared" si="462"/>
        <v/>
      </c>
      <c r="AS966" s="62">
        <f t="shared" si="463"/>
        <v>0</v>
      </c>
      <c r="AT966" s="62">
        <f t="shared" si="464"/>
        <v>0</v>
      </c>
      <c r="AU966" s="62">
        <f t="shared" si="465"/>
        <v>0</v>
      </c>
    </row>
    <row r="967" spans="1:47" x14ac:dyDescent="0.2">
      <c r="A967" s="46">
        <f t="shared" si="439"/>
        <v>0</v>
      </c>
      <c r="B967" s="62" t="e">
        <f t="shared" si="440"/>
        <v>#N/A</v>
      </c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2">
        <f t="shared" si="441"/>
        <v>0</v>
      </c>
      <c r="N967" s="60"/>
      <c r="O967" s="60"/>
      <c r="P967" s="60" t="e">
        <f t="shared" si="442"/>
        <v>#N/A</v>
      </c>
      <c r="Q967" s="178"/>
      <c r="R967" s="60"/>
      <c r="S967" s="60"/>
      <c r="T967" s="60"/>
      <c r="U967" s="46" t="e">
        <f t="shared" si="443"/>
        <v>#N/A</v>
      </c>
      <c r="V967" s="62" t="e">
        <f t="shared" si="444"/>
        <v>#N/A</v>
      </c>
      <c r="W967" s="62" t="e">
        <f t="shared" si="437"/>
        <v>#N/A</v>
      </c>
      <c r="X967" s="62" t="e">
        <f t="shared" si="445"/>
        <v>#N/A</v>
      </c>
      <c r="Y967" s="62" t="e">
        <f t="shared" si="446"/>
        <v>#N/A</v>
      </c>
      <c r="Z967" s="62" t="e">
        <f t="array" ref="Z967">_xlfn.IFS(H967=1,2,H967=3,1)</f>
        <v>#N/A</v>
      </c>
      <c r="AA967" s="62" t="e">
        <f t="shared" si="447"/>
        <v>#N/A</v>
      </c>
      <c r="AB967" s="62" t="e">
        <f t="shared" si="438"/>
        <v>#N/A</v>
      </c>
      <c r="AC967" s="62" t="e">
        <f t="shared" si="448"/>
        <v>#N/A</v>
      </c>
      <c r="AD967" s="62" t="e">
        <f t="shared" si="449"/>
        <v>#N/A</v>
      </c>
      <c r="AE967" s="62" t="e">
        <f t="shared" si="450"/>
        <v>#N/A</v>
      </c>
      <c r="AF967" s="62" t="e">
        <f t="shared" si="451"/>
        <v>#N/A</v>
      </c>
      <c r="AG967" s="62">
        <f t="shared" si="452"/>
        <v>0</v>
      </c>
      <c r="AH967" s="62" t="str">
        <f t="shared" si="453"/>
        <v/>
      </c>
      <c r="AI967" s="62">
        <f t="shared" si="454"/>
        <v>0</v>
      </c>
      <c r="AJ967" s="62" t="e">
        <f t="shared" si="455"/>
        <v>#VALUE!</v>
      </c>
      <c r="AK967" s="62" t="e">
        <f t="shared" si="456"/>
        <v>#N/A</v>
      </c>
      <c r="AL967" s="62" t="e">
        <f t="shared" si="457"/>
        <v>#N/A</v>
      </c>
      <c r="AM967" s="62">
        <f t="shared" si="458"/>
        <v>0</v>
      </c>
      <c r="AN967" s="62">
        <f t="shared" si="459"/>
        <v>0</v>
      </c>
      <c r="AO967" s="62"/>
      <c r="AP967" s="62" t="e">
        <f t="shared" si="460"/>
        <v>#N/A</v>
      </c>
      <c r="AQ967" s="62" t="e">
        <f t="shared" si="461"/>
        <v>#VALUE!</v>
      </c>
      <c r="AR967" s="62" t="str">
        <f t="shared" si="462"/>
        <v/>
      </c>
      <c r="AS967" s="62">
        <f t="shared" si="463"/>
        <v>0</v>
      </c>
      <c r="AT967" s="62">
        <f t="shared" si="464"/>
        <v>0</v>
      </c>
      <c r="AU967" s="62">
        <f t="shared" si="465"/>
        <v>0</v>
      </c>
    </row>
    <row r="968" spans="1:47" x14ac:dyDescent="0.2">
      <c r="A968" s="46">
        <f t="shared" si="439"/>
        <v>0</v>
      </c>
      <c r="B968" s="62" t="e">
        <f t="shared" si="440"/>
        <v>#N/A</v>
      </c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2">
        <f t="shared" si="441"/>
        <v>0</v>
      </c>
      <c r="N968" s="60"/>
      <c r="O968" s="60"/>
      <c r="P968" s="60" t="e">
        <f t="shared" si="442"/>
        <v>#N/A</v>
      </c>
      <c r="Q968" s="178"/>
      <c r="R968" s="60"/>
      <c r="S968" s="60"/>
      <c r="T968" s="60"/>
      <c r="U968" s="46" t="e">
        <f t="shared" si="443"/>
        <v>#N/A</v>
      </c>
      <c r="V968" s="62" t="e">
        <f t="shared" si="444"/>
        <v>#N/A</v>
      </c>
      <c r="W968" s="62" t="e">
        <f t="shared" si="437"/>
        <v>#N/A</v>
      </c>
      <c r="X968" s="62" t="e">
        <f t="shared" si="445"/>
        <v>#N/A</v>
      </c>
      <c r="Y968" s="62" t="e">
        <f t="shared" si="446"/>
        <v>#N/A</v>
      </c>
      <c r="Z968" s="62" t="e">
        <f t="array" ref="Z968">_xlfn.IFS(H968=1,2,H968=3,1)</f>
        <v>#N/A</v>
      </c>
      <c r="AA968" s="62" t="e">
        <f t="shared" si="447"/>
        <v>#N/A</v>
      </c>
      <c r="AB968" s="62" t="e">
        <f t="shared" si="438"/>
        <v>#N/A</v>
      </c>
      <c r="AC968" s="62" t="e">
        <f t="shared" si="448"/>
        <v>#N/A</v>
      </c>
      <c r="AD968" s="62" t="e">
        <f t="shared" si="449"/>
        <v>#N/A</v>
      </c>
      <c r="AE968" s="62" t="e">
        <f t="shared" si="450"/>
        <v>#N/A</v>
      </c>
      <c r="AF968" s="62" t="e">
        <f t="shared" si="451"/>
        <v>#N/A</v>
      </c>
      <c r="AG968" s="62">
        <f t="shared" si="452"/>
        <v>0</v>
      </c>
      <c r="AH968" s="62" t="str">
        <f t="shared" si="453"/>
        <v/>
      </c>
      <c r="AI968" s="62">
        <f t="shared" si="454"/>
        <v>0</v>
      </c>
      <c r="AJ968" s="62" t="e">
        <f t="shared" si="455"/>
        <v>#VALUE!</v>
      </c>
      <c r="AK968" s="62" t="e">
        <f t="shared" si="456"/>
        <v>#N/A</v>
      </c>
      <c r="AL968" s="62" t="e">
        <f t="shared" si="457"/>
        <v>#N/A</v>
      </c>
      <c r="AM968" s="62">
        <f t="shared" si="458"/>
        <v>0</v>
      </c>
      <c r="AN968" s="62">
        <f t="shared" si="459"/>
        <v>0</v>
      </c>
      <c r="AO968" s="62"/>
      <c r="AP968" s="62" t="e">
        <f t="shared" si="460"/>
        <v>#N/A</v>
      </c>
      <c r="AQ968" s="62" t="e">
        <f t="shared" si="461"/>
        <v>#VALUE!</v>
      </c>
      <c r="AR968" s="62" t="str">
        <f t="shared" si="462"/>
        <v/>
      </c>
      <c r="AS968" s="62">
        <f t="shared" si="463"/>
        <v>0</v>
      </c>
      <c r="AT968" s="62">
        <f t="shared" si="464"/>
        <v>0</v>
      </c>
      <c r="AU968" s="62">
        <f t="shared" si="465"/>
        <v>0</v>
      </c>
    </row>
    <row r="969" spans="1:47" x14ac:dyDescent="0.2">
      <c r="A969" s="46">
        <f t="shared" si="439"/>
        <v>0</v>
      </c>
      <c r="B969" s="62" t="e">
        <f t="shared" si="440"/>
        <v>#N/A</v>
      </c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2">
        <f t="shared" si="441"/>
        <v>0</v>
      </c>
      <c r="N969" s="60"/>
      <c r="O969" s="60"/>
      <c r="P969" s="60" t="e">
        <f t="shared" si="442"/>
        <v>#N/A</v>
      </c>
      <c r="Q969" s="178"/>
      <c r="R969" s="60"/>
      <c r="S969" s="60"/>
      <c r="T969" s="60"/>
      <c r="U969" s="46" t="e">
        <f t="shared" si="443"/>
        <v>#N/A</v>
      </c>
      <c r="V969" s="62" t="e">
        <f t="shared" si="444"/>
        <v>#N/A</v>
      </c>
      <c r="W969" s="62" t="e">
        <f t="shared" si="437"/>
        <v>#N/A</v>
      </c>
      <c r="X969" s="62" t="e">
        <f t="shared" si="445"/>
        <v>#N/A</v>
      </c>
      <c r="Y969" s="62" t="e">
        <f t="shared" si="446"/>
        <v>#N/A</v>
      </c>
      <c r="Z969" s="62" t="e">
        <f t="array" ref="Z969">_xlfn.IFS(H969=1,2,H969=3,1)</f>
        <v>#N/A</v>
      </c>
      <c r="AA969" s="62" t="e">
        <f t="shared" si="447"/>
        <v>#N/A</v>
      </c>
      <c r="AB969" s="62" t="e">
        <f t="shared" si="438"/>
        <v>#N/A</v>
      </c>
      <c r="AC969" s="62" t="e">
        <f t="shared" si="448"/>
        <v>#N/A</v>
      </c>
      <c r="AD969" s="62" t="e">
        <f t="shared" si="449"/>
        <v>#N/A</v>
      </c>
      <c r="AE969" s="62" t="e">
        <f t="shared" si="450"/>
        <v>#N/A</v>
      </c>
      <c r="AF969" s="62" t="e">
        <f t="shared" si="451"/>
        <v>#N/A</v>
      </c>
      <c r="AG969" s="62">
        <f t="shared" si="452"/>
        <v>0</v>
      </c>
      <c r="AH969" s="62" t="str">
        <f t="shared" si="453"/>
        <v/>
      </c>
      <c r="AI969" s="62">
        <f t="shared" si="454"/>
        <v>0</v>
      </c>
      <c r="AJ969" s="62" t="e">
        <f t="shared" si="455"/>
        <v>#VALUE!</v>
      </c>
      <c r="AK969" s="62" t="e">
        <f t="shared" si="456"/>
        <v>#N/A</v>
      </c>
      <c r="AL969" s="62" t="e">
        <f t="shared" si="457"/>
        <v>#N/A</v>
      </c>
      <c r="AM969" s="62">
        <f t="shared" si="458"/>
        <v>0</v>
      </c>
      <c r="AN969" s="62">
        <f t="shared" si="459"/>
        <v>0</v>
      </c>
      <c r="AO969" s="62"/>
      <c r="AP969" s="62" t="e">
        <f t="shared" si="460"/>
        <v>#N/A</v>
      </c>
      <c r="AQ969" s="62" t="e">
        <f t="shared" si="461"/>
        <v>#VALUE!</v>
      </c>
      <c r="AR969" s="62" t="str">
        <f t="shared" si="462"/>
        <v/>
      </c>
      <c r="AS969" s="62">
        <f t="shared" si="463"/>
        <v>0</v>
      </c>
      <c r="AT969" s="62">
        <f t="shared" si="464"/>
        <v>0</v>
      </c>
      <c r="AU969" s="62">
        <f t="shared" si="465"/>
        <v>0</v>
      </c>
    </row>
    <row r="970" spans="1:47" x14ac:dyDescent="0.2">
      <c r="A970" s="46">
        <f t="shared" si="439"/>
        <v>0</v>
      </c>
      <c r="B970" s="62" t="e">
        <f t="shared" si="440"/>
        <v>#N/A</v>
      </c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2">
        <f t="shared" si="441"/>
        <v>0</v>
      </c>
      <c r="N970" s="60"/>
      <c r="O970" s="60"/>
      <c r="P970" s="60" t="e">
        <f t="shared" si="442"/>
        <v>#N/A</v>
      </c>
      <c r="Q970" s="178"/>
      <c r="R970" s="60"/>
      <c r="S970" s="60"/>
      <c r="T970" s="60"/>
      <c r="U970" s="46" t="e">
        <f t="shared" si="443"/>
        <v>#N/A</v>
      </c>
      <c r="V970" s="62" t="e">
        <f t="shared" si="444"/>
        <v>#N/A</v>
      </c>
      <c r="W970" s="62" t="e">
        <f t="shared" si="437"/>
        <v>#N/A</v>
      </c>
      <c r="X970" s="62" t="e">
        <f t="shared" si="445"/>
        <v>#N/A</v>
      </c>
      <c r="Y970" s="62" t="e">
        <f t="shared" si="446"/>
        <v>#N/A</v>
      </c>
      <c r="Z970" s="62" t="e">
        <f t="array" ref="Z970">_xlfn.IFS(H970=1,2,H970=3,1)</f>
        <v>#N/A</v>
      </c>
      <c r="AA970" s="62" t="e">
        <f t="shared" si="447"/>
        <v>#N/A</v>
      </c>
      <c r="AB970" s="62" t="e">
        <f t="shared" si="438"/>
        <v>#N/A</v>
      </c>
      <c r="AC970" s="62" t="e">
        <f t="shared" si="448"/>
        <v>#N/A</v>
      </c>
      <c r="AD970" s="62" t="e">
        <f t="shared" si="449"/>
        <v>#N/A</v>
      </c>
      <c r="AE970" s="62" t="e">
        <f t="shared" si="450"/>
        <v>#N/A</v>
      </c>
      <c r="AF970" s="62" t="e">
        <f t="shared" si="451"/>
        <v>#N/A</v>
      </c>
      <c r="AG970" s="62">
        <f t="shared" si="452"/>
        <v>0</v>
      </c>
      <c r="AH970" s="62" t="str">
        <f t="shared" si="453"/>
        <v/>
      </c>
      <c r="AI970" s="62">
        <f t="shared" si="454"/>
        <v>0</v>
      </c>
      <c r="AJ970" s="62" t="e">
        <f t="shared" si="455"/>
        <v>#VALUE!</v>
      </c>
      <c r="AK970" s="62" t="e">
        <f t="shared" si="456"/>
        <v>#N/A</v>
      </c>
      <c r="AL970" s="62" t="e">
        <f t="shared" si="457"/>
        <v>#N/A</v>
      </c>
      <c r="AM970" s="62">
        <f t="shared" si="458"/>
        <v>0</v>
      </c>
      <c r="AN970" s="62">
        <f t="shared" si="459"/>
        <v>0</v>
      </c>
      <c r="AO970" s="62"/>
      <c r="AP970" s="62" t="e">
        <f t="shared" si="460"/>
        <v>#N/A</v>
      </c>
      <c r="AQ970" s="62" t="e">
        <f t="shared" si="461"/>
        <v>#VALUE!</v>
      </c>
      <c r="AR970" s="62" t="str">
        <f t="shared" si="462"/>
        <v/>
      </c>
      <c r="AS970" s="62">
        <f t="shared" si="463"/>
        <v>0</v>
      </c>
      <c r="AT970" s="62">
        <f t="shared" si="464"/>
        <v>0</v>
      </c>
      <c r="AU970" s="62">
        <f t="shared" si="465"/>
        <v>0</v>
      </c>
    </row>
    <row r="971" spans="1:47" x14ac:dyDescent="0.2">
      <c r="A971" s="46">
        <f t="shared" si="439"/>
        <v>0</v>
      </c>
      <c r="B971" s="62" t="e">
        <f t="shared" si="440"/>
        <v>#N/A</v>
      </c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2">
        <f t="shared" si="441"/>
        <v>0</v>
      </c>
      <c r="N971" s="60"/>
      <c r="O971" s="60"/>
      <c r="P971" s="60" t="e">
        <f t="shared" si="442"/>
        <v>#N/A</v>
      </c>
      <c r="Q971" s="178"/>
      <c r="R971" s="60"/>
      <c r="S971" s="60"/>
      <c r="T971" s="60"/>
      <c r="U971" s="46" t="e">
        <f t="shared" si="443"/>
        <v>#N/A</v>
      </c>
      <c r="V971" s="62" t="e">
        <f t="shared" si="444"/>
        <v>#N/A</v>
      </c>
      <c r="W971" s="62" t="e">
        <f t="shared" si="437"/>
        <v>#N/A</v>
      </c>
      <c r="X971" s="62" t="e">
        <f t="shared" si="445"/>
        <v>#N/A</v>
      </c>
      <c r="Y971" s="62" t="e">
        <f t="shared" si="446"/>
        <v>#N/A</v>
      </c>
      <c r="Z971" s="62" t="e">
        <f t="array" ref="Z971">_xlfn.IFS(H971=1,2,H971=3,1)</f>
        <v>#N/A</v>
      </c>
      <c r="AA971" s="62" t="e">
        <f t="shared" si="447"/>
        <v>#N/A</v>
      </c>
      <c r="AB971" s="62" t="e">
        <f t="shared" si="438"/>
        <v>#N/A</v>
      </c>
      <c r="AC971" s="62" t="e">
        <f t="shared" si="448"/>
        <v>#N/A</v>
      </c>
      <c r="AD971" s="62" t="e">
        <f t="shared" si="449"/>
        <v>#N/A</v>
      </c>
      <c r="AE971" s="62" t="e">
        <f t="shared" si="450"/>
        <v>#N/A</v>
      </c>
      <c r="AF971" s="62" t="e">
        <f t="shared" si="451"/>
        <v>#N/A</v>
      </c>
      <c r="AG971" s="62">
        <f t="shared" si="452"/>
        <v>0</v>
      </c>
      <c r="AH971" s="62" t="str">
        <f t="shared" si="453"/>
        <v/>
      </c>
      <c r="AI971" s="62">
        <f t="shared" si="454"/>
        <v>0</v>
      </c>
      <c r="AJ971" s="62" t="e">
        <f t="shared" si="455"/>
        <v>#VALUE!</v>
      </c>
      <c r="AK971" s="62" t="e">
        <f t="shared" si="456"/>
        <v>#N/A</v>
      </c>
      <c r="AL971" s="62" t="e">
        <f t="shared" si="457"/>
        <v>#N/A</v>
      </c>
      <c r="AM971" s="62">
        <f t="shared" si="458"/>
        <v>0</v>
      </c>
      <c r="AN971" s="62">
        <f t="shared" si="459"/>
        <v>0</v>
      </c>
      <c r="AO971" s="62"/>
      <c r="AP971" s="62" t="e">
        <f t="shared" si="460"/>
        <v>#N/A</v>
      </c>
      <c r="AQ971" s="62" t="e">
        <f t="shared" si="461"/>
        <v>#VALUE!</v>
      </c>
      <c r="AR971" s="62" t="str">
        <f t="shared" si="462"/>
        <v/>
      </c>
      <c r="AS971" s="62">
        <f t="shared" si="463"/>
        <v>0</v>
      </c>
      <c r="AT971" s="62">
        <f t="shared" si="464"/>
        <v>0</v>
      </c>
      <c r="AU971" s="62">
        <f t="shared" si="465"/>
        <v>0</v>
      </c>
    </row>
    <row r="972" spans="1:47" x14ac:dyDescent="0.2">
      <c r="A972" s="46">
        <f t="shared" si="439"/>
        <v>0</v>
      </c>
      <c r="B972" s="62" t="e">
        <f t="shared" si="440"/>
        <v>#N/A</v>
      </c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2">
        <f t="shared" si="441"/>
        <v>0</v>
      </c>
      <c r="N972" s="60"/>
      <c r="O972" s="60"/>
      <c r="P972" s="60" t="e">
        <f t="shared" si="442"/>
        <v>#N/A</v>
      </c>
      <c r="Q972" s="178"/>
      <c r="R972" s="60"/>
      <c r="S972" s="60"/>
      <c r="T972" s="60"/>
      <c r="U972" s="46" t="e">
        <f t="shared" si="443"/>
        <v>#N/A</v>
      </c>
      <c r="V972" s="62" t="e">
        <f t="shared" si="444"/>
        <v>#N/A</v>
      </c>
      <c r="W972" s="62" t="e">
        <f t="shared" si="437"/>
        <v>#N/A</v>
      </c>
      <c r="X972" s="62" t="e">
        <f t="shared" si="445"/>
        <v>#N/A</v>
      </c>
      <c r="Y972" s="62" t="e">
        <f t="shared" si="446"/>
        <v>#N/A</v>
      </c>
      <c r="Z972" s="62" t="e">
        <f t="array" ref="Z972">_xlfn.IFS(H972=1,2,H972=3,1)</f>
        <v>#N/A</v>
      </c>
      <c r="AA972" s="62" t="e">
        <f t="shared" si="447"/>
        <v>#N/A</v>
      </c>
      <c r="AB972" s="62" t="e">
        <f t="shared" si="438"/>
        <v>#N/A</v>
      </c>
      <c r="AC972" s="62" t="e">
        <f t="shared" si="448"/>
        <v>#N/A</v>
      </c>
      <c r="AD972" s="62" t="e">
        <f t="shared" si="449"/>
        <v>#N/A</v>
      </c>
      <c r="AE972" s="62" t="e">
        <f t="shared" si="450"/>
        <v>#N/A</v>
      </c>
      <c r="AF972" s="62" t="e">
        <f t="shared" si="451"/>
        <v>#N/A</v>
      </c>
      <c r="AG972" s="62">
        <f t="shared" si="452"/>
        <v>0</v>
      </c>
      <c r="AH972" s="62" t="str">
        <f t="shared" si="453"/>
        <v/>
      </c>
      <c r="AI972" s="62">
        <f t="shared" si="454"/>
        <v>0</v>
      </c>
      <c r="AJ972" s="62" t="e">
        <f t="shared" si="455"/>
        <v>#VALUE!</v>
      </c>
      <c r="AK972" s="62" t="e">
        <f t="shared" si="456"/>
        <v>#N/A</v>
      </c>
      <c r="AL972" s="62" t="e">
        <f t="shared" si="457"/>
        <v>#N/A</v>
      </c>
      <c r="AM972" s="62">
        <f t="shared" si="458"/>
        <v>0</v>
      </c>
      <c r="AN972" s="62">
        <f t="shared" si="459"/>
        <v>0</v>
      </c>
      <c r="AO972" s="62"/>
      <c r="AP972" s="62" t="e">
        <f t="shared" si="460"/>
        <v>#N/A</v>
      </c>
      <c r="AQ972" s="62" t="e">
        <f t="shared" si="461"/>
        <v>#VALUE!</v>
      </c>
      <c r="AR972" s="62" t="str">
        <f t="shared" si="462"/>
        <v/>
      </c>
      <c r="AS972" s="62">
        <f t="shared" si="463"/>
        <v>0</v>
      </c>
      <c r="AT972" s="62">
        <f t="shared" si="464"/>
        <v>0</v>
      </c>
      <c r="AU972" s="62">
        <f t="shared" si="465"/>
        <v>0</v>
      </c>
    </row>
    <row r="973" spans="1:47" x14ac:dyDescent="0.2">
      <c r="A973" s="46">
        <f t="shared" si="439"/>
        <v>0</v>
      </c>
      <c r="B973" s="62" t="e">
        <f t="shared" si="440"/>
        <v>#N/A</v>
      </c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2">
        <f t="shared" si="441"/>
        <v>0</v>
      </c>
      <c r="N973" s="60"/>
      <c r="O973" s="60"/>
      <c r="P973" s="60" t="e">
        <f t="shared" si="442"/>
        <v>#N/A</v>
      </c>
      <c r="Q973" s="178"/>
      <c r="R973" s="60"/>
      <c r="S973" s="60"/>
      <c r="T973" s="60"/>
      <c r="U973" s="46" t="e">
        <f t="shared" si="443"/>
        <v>#N/A</v>
      </c>
      <c r="V973" s="62" t="e">
        <f t="shared" si="444"/>
        <v>#N/A</v>
      </c>
      <c r="W973" s="62" t="e">
        <f t="shared" si="437"/>
        <v>#N/A</v>
      </c>
      <c r="X973" s="62" t="e">
        <f t="shared" si="445"/>
        <v>#N/A</v>
      </c>
      <c r="Y973" s="62" t="e">
        <f t="shared" si="446"/>
        <v>#N/A</v>
      </c>
      <c r="Z973" s="62" t="e">
        <f t="array" ref="Z973">_xlfn.IFS(H973=1,2,H973=3,1)</f>
        <v>#N/A</v>
      </c>
      <c r="AA973" s="62" t="e">
        <f t="shared" si="447"/>
        <v>#N/A</v>
      </c>
      <c r="AB973" s="62" t="e">
        <f t="shared" si="438"/>
        <v>#N/A</v>
      </c>
      <c r="AC973" s="62" t="e">
        <f t="shared" si="448"/>
        <v>#N/A</v>
      </c>
      <c r="AD973" s="62" t="e">
        <f t="shared" si="449"/>
        <v>#N/A</v>
      </c>
      <c r="AE973" s="62" t="e">
        <f t="shared" si="450"/>
        <v>#N/A</v>
      </c>
      <c r="AF973" s="62" t="e">
        <f t="shared" si="451"/>
        <v>#N/A</v>
      </c>
      <c r="AG973" s="62">
        <f t="shared" si="452"/>
        <v>0</v>
      </c>
      <c r="AH973" s="62" t="str">
        <f t="shared" si="453"/>
        <v/>
      </c>
      <c r="AI973" s="62">
        <f t="shared" si="454"/>
        <v>0</v>
      </c>
      <c r="AJ973" s="62" t="e">
        <f t="shared" si="455"/>
        <v>#VALUE!</v>
      </c>
      <c r="AK973" s="62" t="e">
        <f t="shared" si="456"/>
        <v>#N/A</v>
      </c>
      <c r="AL973" s="62" t="e">
        <f t="shared" si="457"/>
        <v>#N/A</v>
      </c>
      <c r="AM973" s="62">
        <f t="shared" si="458"/>
        <v>0</v>
      </c>
      <c r="AN973" s="62">
        <f t="shared" si="459"/>
        <v>0</v>
      </c>
      <c r="AO973" s="62"/>
      <c r="AP973" s="62" t="e">
        <f t="shared" si="460"/>
        <v>#N/A</v>
      </c>
      <c r="AQ973" s="62" t="e">
        <f t="shared" si="461"/>
        <v>#VALUE!</v>
      </c>
      <c r="AR973" s="62" t="str">
        <f t="shared" si="462"/>
        <v/>
      </c>
      <c r="AS973" s="62">
        <f t="shared" si="463"/>
        <v>0</v>
      </c>
      <c r="AT973" s="62">
        <f t="shared" si="464"/>
        <v>0</v>
      </c>
      <c r="AU973" s="62">
        <f t="shared" si="465"/>
        <v>0</v>
      </c>
    </row>
    <row r="974" spans="1:47" x14ac:dyDescent="0.2">
      <c r="A974" s="46">
        <f t="shared" si="439"/>
        <v>0</v>
      </c>
      <c r="B974" s="62" t="e">
        <f t="shared" si="440"/>
        <v>#N/A</v>
      </c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2">
        <f t="shared" si="441"/>
        <v>0</v>
      </c>
      <c r="N974" s="60"/>
      <c r="O974" s="60"/>
      <c r="P974" s="60" t="e">
        <f t="shared" si="442"/>
        <v>#N/A</v>
      </c>
      <c r="Q974" s="178"/>
      <c r="R974" s="60"/>
      <c r="S974" s="60"/>
      <c r="T974" s="60"/>
      <c r="U974" s="46" t="e">
        <f t="shared" si="443"/>
        <v>#N/A</v>
      </c>
      <c r="V974" s="62" t="e">
        <f t="shared" si="444"/>
        <v>#N/A</v>
      </c>
      <c r="W974" s="62" t="e">
        <f t="shared" si="437"/>
        <v>#N/A</v>
      </c>
      <c r="X974" s="62" t="e">
        <f t="shared" si="445"/>
        <v>#N/A</v>
      </c>
      <c r="Y974" s="62" t="e">
        <f t="shared" si="446"/>
        <v>#N/A</v>
      </c>
      <c r="Z974" s="62" t="e">
        <f t="array" ref="Z974">_xlfn.IFS(H974=1,2,H974=3,1)</f>
        <v>#N/A</v>
      </c>
      <c r="AA974" s="62" t="e">
        <f t="shared" si="447"/>
        <v>#N/A</v>
      </c>
      <c r="AB974" s="62" t="e">
        <f t="shared" si="438"/>
        <v>#N/A</v>
      </c>
      <c r="AC974" s="62" t="e">
        <f t="shared" si="448"/>
        <v>#N/A</v>
      </c>
      <c r="AD974" s="62" t="e">
        <f t="shared" si="449"/>
        <v>#N/A</v>
      </c>
      <c r="AE974" s="62" t="e">
        <f t="shared" si="450"/>
        <v>#N/A</v>
      </c>
      <c r="AF974" s="62" t="e">
        <f t="shared" si="451"/>
        <v>#N/A</v>
      </c>
      <c r="AG974" s="62">
        <f t="shared" si="452"/>
        <v>0</v>
      </c>
      <c r="AH974" s="62" t="str">
        <f t="shared" si="453"/>
        <v/>
      </c>
      <c r="AI974" s="62">
        <f t="shared" si="454"/>
        <v>0</v>
      </c>
      <c r="AJ974" s="62" t="e">
        <f t="shared" si="455"/>
        <v>#VALUE!</v>
      </c>
      <c r="AK974" s="62" t="e">
        <f t="shared" si="456"/>
        <v>#N/A</v>
      </c>
      <c r="AL974" s="62" t="e">
        <f t="shared" si="457"/>
        <v>#N/A</v>
      </c>
      <c r="AM974" s="62">
        <f t="shared" si="458"/>
        <v>0</v>
      </c>
      <c r="AN974" s="62">
        <f t="shared" si="459"/>
        <v>0</v>
      </c>
      <c r="AO974" s="62"/>
      <c r="AP974" s="62" t="e">
        <f t="shared" si="460"/>
        <v>#N/A</v>
      </c>
      <c r="AQ974" s="62" t="e">
        <f t="shared" si="461"/>
        <v>#VALUE!</v>
      </c>
      <c r="AR974" s="62" t="str">
        <f t="shared" si="462"/>
        <v/>
      </c>
      <c r="AS974" s="62">
        <f t="shared" si="463"/>
        <v>0</v>
      </c>
      <c r="AT974" s="62">
        <f t="shared" si="464"/>
        <v>0</v>
      </c>
      <c r="AU974" s="62">
        <f t="shared" si="465"/>
        <v>0</v>
      </c>
    </row>
    <row r="975" spans="1:47" x14ac:dyDescent="0.2">
      <c r="A975" s="46">
        <f t="shared" si="439"/>
        <v>0</v>
      </c>
      <c r="B975" s="62" t="e">
        <f t="shared" si="440"/>
        <v>#N/A</v>
      </c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2">
        <f t="shared" si="441"/>
        <v>0</v>
      </c>
      <c r="N975" s="60"/>
      <c r="O975" s="60"/>
      <c r="P975" s="60" t="e">
        <f t="shared" si="442"/>
        <v>#N/A</v>
      </c>
      <c r="Q975" s="178"/>
      <c r="R975" s="60"/>
      <c r="S975" s="60"/>
      <c r="T975" s="60"/>
      <c r="U975" s="46" t="e">
        <f t="shared" si="443"/>
        <v>#N/A</v>
      </c>
      <c r="V975" s="62" t="e">
        <f t="shared" si="444"/>
        <v>#N/A</v>
      </c>
      <c r="W975" s="62" t="e">
        <f t="shared" si="437"/>
        <v>#N/A</v>
      </c>
      <c r="X975" s="62" t="e">
        <f t="shared" si="445"/>
        <v>#N/A</v>
      </c>
      <c r="Y975" s="62" t="e">
        <f t="shared" si="446"/>
        <v>#N/A</v>
      </c>
      <c r="Z975" s="62" t="e">
        <f t="array" ref="Z975">_xlfn.IFS(H975=1,2,H975=3,1)</f>
        <v>#N/A</v>
      </c>
      <c r="AA975" s="62" t="e">
        <f t="shared" si="447"/>
        <v>#N/A</v>
      </c>
      <c r="AB975" s="62" t="e">
        <f t="shared" si="438"/>
        <v>#N/A</v>
      </c>
      <c r="AC975" s="62" t="e">
        <f t="shared" si="448"/>
        <v>#N/A</v>
      </c>
      <c r="AD975" s="62" t="e">
        <f t="shared" si="449"/>
        <v>#N/A</v>
      </c>
      <c r="AE975" s="62" t="e">
        <f t="shared" si="450"/>
        <v>#N/A</v>
      </c>
      <c r="AF975" s="62" t="e">
        <f t="shared" si="451"/>
        <v>#N/A</v>
      </c>
      <c r="AG975" s="62">
        <f t="shared" si="452"/>
        <v>0</v>
      </c>
      <c r="AH975" s="62" t="str">
        <f t="shared" si="453"/>
        <v/>
      </c>
      <c r="AI975" s="62">
        <f t="shared" si="454"/>
        <v>0</v>
      </c>
      <c r="AJ975" s="62" t="e">
        <f t="shared" si="455"/>
        <v>#VALUE!</v>
      </c>
      <c r="AK975" s="62" t="e">
        <f t="shared" si="456"/>
        <v>#N/A</v>
      </c>
      <c r="AL975" s="62" t="e">
        <f t="shared" si="457"/>
        <v>#N/A</v>
      </c>
      <c r="AM975" s="62">
        <f t="shared" si="458"/>
        <v>0</v>
      </c>
      <c r="AN975" s="62">
        <f t="shared" si="459"/>
        <v>0</v>
      </c>
      <c r="AO975" s="62"/>
      <c r="AP975" s="62" t="e">
        <f t="shared" si="460"/>
        <v>#N/A</v>
      </c>
      <c r="AQ975" s="62" t="e">
        <f t="shared" si="461"/>
        <v>#VALUE!</v>
      </c>
      <c r="AR975" s="62" t="str">
        <f t="shared" si="462"/>
        <v/>
      </c>
      <c r="AS975" s="62">
        <f t="shared" si="463"/>
        <v>0</v>
      </c>
      <c r="AT975" s="62">
        <f t="shared" si="464"/>
        <v>0</v>
      </c>
      <c r="AU975" s="62">
        <f t="shared" si="465"/>
        <v>0</v>
      </c>
    </row>
    <row r="976" spans="1:47" x14ac:dyDescent="0.2">
      <c r="A976" s="46">
        <f t="shared" si="439"/>
        <v>0</v>
      </c>
      <c r="B976" s="62" t="e">
        <f t="shared" si="440"/>
        <v>#N/A</v>
      </c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2">
        <f t="shared" si="441"/>
        <v>0</v>
      </c>
      <c r="N976" s="60"/>
      <c r="O976" s="60"/>
      <c r="P976" s="60" t="e">
        <f t="shared" si="442"/>
        <v>#N/A</v>
      </c>
      <c r="Q976" s="178"/>
      <c r="R976" s="60"/>
      <c r="S976" s="60"/>
      <c r="T976" s="60"/>
      <c r="U976" s="46" t="e">
        <f t="shared" si="443"/>
        <v>#N/A</v>
      </c>
      <c r="V976" s="62" t="e">
        <f t="shared" si="444"/>
        <v>#N/A</v>
      </c>
      <c r="W976" s="62" t="e">
        <f t="shared" si="437"/>
        <v>#N/A</v>
      </c>
      <c r="X976" s="62" t="e">
        <f t="shared" si="445"/>
        <v>#N/A</v>
      </c>
      <c r="Y976" s="62" t="e">
        <f t="shared" si="446"/>
        <v>#N/A</v>
      </c>
      <c r="Z976" s="62" t="e">
        <f t="array" ref="Z976">_xlfn.IFS(H976=1,2,H976=3,1)</f>
        <v>#N/A</v>
      </c>
      <c r="AA976" s="62" t="e">
        <f t="shared" si="447"/>
        <v>#N/A</v>
      </c>
      <c r="AB976" s="62" t="e">
        <f t="shared" si="438"/>
        <v>#N/A</v>
      </c>
      <c r="AC976" s="62" t="e">
        <f t="shared" si="448"/>
        <v>#N/A</v>
      </c>
      <c r="AD976" s="62" t="e">
        <f t="shared" si="449"/>
        <v>#N/A</v>
      </c>
      <c r="AE976" s="62" t="e">
        <f t="shared" si="450"/>
        <v>#N/A</v>
      </c>
      <c r="AF976" s="62" t="e">
        <f t="shared" si="451"/>
        <v>#N/A</v>
      </c>
      <c r="AG976" s="62">
        <f t="shared" si="452"/>
        <v>0</v>
      </c>
      <c r="AH976" s="62" t="str">
        <f t="shared" si="453"/>
        <v/>
      </c>
      <c r="AI976" s="62">
        <f t="shared" si="454"/>
        <v>0</v>
      </c>
      <c r="AJ976" s="62" t="e">
        <f t="shared" si="455"/>
        <v>#VALUE!</v>
      </c>
      <c r="AK976" s="62" t="e">
        <f t="shared" si="456"/>
        <v>#N/A</v>
      </c>
      <c r="AL976" s="62" t="e">
        <f t="shared" si="457"/>
        <v>#N/A</v>
      </c>
      <c r="AM976" s="62">
        <f t="shared" si="458"/>
        <v>0</v>
      </c>
      <c r="AN976" s="62">
        <f t="shared" si="459"/>
        <v>0</v>
      </c>
      <c r="AO976" s="62"/>
      <c r="AP976" s="62" t="e">
        <f t="shared" si="460"/>
        <v>#N/A</v>
      </c>
      <c r="AQ976" s="62" t="e">
        <f t="shared" si="461"/>
        <v>#VALUE!</v>
      </c>
      <c r="AR976" s="62" t="str">
        <f t="shared" si="462"/>
        <v/>
      </c>
      <c r="AS976" s="62">
        <f t="shared" si="463"/>
        <v>0</v>
      </c>
      <c r="AT976" s="62">
        <f t="shared" si="464"/>
        <v>0</v>
      </c>
      <c r="AU976" s="62">
        <f t="shared" si="465"/>
        <v>0</v>
      </c>
    </row>
    <row r="977" spans="1:47" x14ac:dyDescent="0.2">
      <c r="A977" s="46">
        <f t="shared" si="439"/>
        <v>0</v>
      </c>
      <c r="B977" s="62" t="e">
        <f t="shared" si="440"/>
        <v>#N/A</v>
      </c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2">
        <f t="shared" si="441"/>
        <v>0</v>
      </c>
      <c r="N977" s="60"/>
      <c r="O977" s="60"/>
      <c r="P977" s="60" t="e">
        <f t="shared" si="442"/>
        <v>#N/A</v>
      </c>
      <c r="Q977" s="178"/>
      <c r="R977" s="60"/>
      <c r="S977" s="60"/>
      <c r="T977" s="60"/>
      <c r="U977" s="46" t="e">
        <f t="shared" si="443"/>
        <v>#N/A</v>
      </c>
      <c r="V977" s="62" t="e">
        <f t="shared" si="444"/>
        <v>#N/A</v>
      </c>
      <c r="W977" s="62" t="e">
        <f t="shared" si="437"/>
        <v>#N/A</v>
      </c>
      <c r="X977" s="62" t="e">
        <f t="shared" si="445"/>
        <v>#N/A</v>
      </c>
      <c r="Y977" s="62" t="e">
        <f t="shared" si="446"/>
        <v>#N/A</v>
      </c>
      <c r="Z977" s="62" t="e">
        <f t="array" ref="Z977">_xlfn.IFS(H977=1,2,H977=3,1)</f>
        <v>#N/A</v>
      </c>
      <c r="AA977" s="62" t="e">
        <f t="shared" si="447"/>
        <v>#N/A</v>
      </c>
      <c r="AB977" s="62" t="e">
        <f t="shared" si="438"/>
        <v>#N/A</v>
      </c>
      <c r="AC977" s="62" t="e">
        <f t="shared" si="448"/>
        <v>#N/A</v>
      </c>
      <c r="AD977" s="62" t="e">
        <f t="shared" si="449"/>
        <v>#N/A</v>
      </c>
      <c r="AE977" s="62" t="e">
        <f t="shared" si="450"/>
        <v>#N/A</v>
      </c>
      <c r="AF977" s="62" t="e">
        <f t="shared" si="451"/>
        <v>#N/A</v>
      </c>
      <c r="AG977" s="62">
        <f t="shared" si="452"/>
        <v>0</v>
      </c>
      <c r="AH977" s="62" t="str">
        <f t="shared" si="453"/>
        <v/>
      </c>
      <c r="AI977" s="62">
        <f t="shared" si="454"/>
        <v>0</v>
      </c>
      <c r="AJ977" s="62" t="e">
        <f t="shared" si="455"/>
        <v>#VALUE!</v>
      </c>
      <c r="AK977" s="62" t="e">
        <f t="shared" si="456"/>
        <v>#N/A</v>
      </c>
      <c r="AL977" s="62" t="e">
        <f t="shared" si="457"/>
        <v>#N/A</v>
      </c>
      <c r="AM977" s="62">
        <f t="shared" si="458"/>
        <v>0</v>
      </c>
      <c r="AN977" s="62">
        <f t="shared" si="459"/>
        <v>0</v>
      </c>
      <c r="AO977" s="62"/>
      <c r="AP977" s="62" t="e">
        <f t="shared" si="460"/>
        <v>#N/A</v>
      </c>
      <c r="AQ977" s="62" t="e">
        <f t="shared" si="461"/>
        <v>#VALUE!</v>
      </c>
      <c r="AR977" s="62" t="str">
        <f t="shared" si="462"/>
        <v/>
      </c>
      <c r="AS977" s="62">
        <f t="shared" si="463"/>
        <v>0</v>
      </c>
      <c r="AT977" s="62">
        <f t="shared" si="464"/>
        <v>0</v>
      </c>
      <c r="AU977" s="62">
        <f t="shared" si="465"/>
        <v>0</v>
      </c>
    </row>
    <row r="978" spans="1:47" x14ac:dyDescent="0.2">
      <c r="A978" s="46">
        <f t="shared" si="439"/>
        <v>0</v>
      </c>
      <c r="B978" s="62" t="e">
        <f t="shared" si="440"/>
        <v>#N/A</v>
      </c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2">
        <f t="shared" si="441"/>
        <v>0</v>
      </c>
      <c r="N978" s="60"/>
      <c r="O978" s="60"/>
      <c r="P978" s="60" t="e">
        <f t="shared" si="442"/>
        <v>#N/A</v>
      </c>
      <c r="Q978" s="178"/>
      <c r="R978" s="60"/>
      <c r="S978" s="60"/>
      <c r="T978" s="60"/>
      <c r="U978" s="46" t="e">
        <f t="shared" si="443"/>
        <v>#N/A</v>
      </c>
      <c r="V978" s="62" t="e">
        <f t="shared" si="444"/>
        <v>#N/A</v>
      </c>
      <c r="W978" s="62" t="e">
        <f t="shared" si="437"/>
        <v>#N/A</v>
      </c>
      <c r="X978" s="62" t="e">
        <f t="shared" si="445"/>
        <v>#N/A</v>
      </c>
      <c r="Y978" s="62" t="e">
        <f t="shared" si="446"/>
        <v>#N/A</v>
      </c>
      <c r="Z978" s="62" t="e">
        <f t="array" ref="Z978">_xlfn.IFS(H978=1,2,H978=3,1)</f>
        <v>#N/A</v>
      </c>
      <c r="AA978" s="62" t="e">
        <f t="shared" si="447"/>
        <v>#N/A</v>
      </c>
      <c r="AB978" s="62" t="e">
        <f t="shared" si="438"/>
        <v>#N/A</v>
      </c>
      <c r="AC978" s="62" t="e">
        <f t="shared" si="448"/>
        <v>#N/A</v>
      </c>
      <c r="AD978" s="62" t="e">
        <f t="shared" si="449"/>
        <v>#N/A</v>
      </c>
      <c r="AE978" s="62" t="e">
        <f t="shared" si="450"/>
        <v>#N/A</v>
      </c>
      <c r="AF978" s="62" t="e">
        <f t="shared" si="451"/>
        <v>#N/A</v>
      </c>
      <c r="AG978" s="62">
        <f t="shared" si="452"/>
        <v>0</v>
      </c>
      <c r="AH978" s="62" t="str">
        <f t="shared" si="453"/>
        <v/>
      </c>
      <c r="AI978" s="62">
        <f t="shared" si="454"/>
        <v>0</v>
      </c>
      <c r="AJ978" s="62" t="e">
        <f t="shared" si="455"/>
        <v>#VALUE!</v>
      </c>
      <c r="AK978" s="62" t="e">
        <f t="shared" si="456"/>
        <v>#N/A</v>
      </c>
      <c r="AL978" s="62" t="e">
        <f t="shared" si="457"/>
        <v>#N/A</v>
      </c>
      <c r="AM978" s="62">
        <f t="shared" si="458"/>
        <v>0</v>
      </c>
      <c r="AN978" s="62">
        <f t="shared" si="459"/>
        <v>0</v>
      </c>
      <c r="AO978" s="62"/>
      <c r="AP978" s="62" t="e">
        <f t="shared" si="460"/>
        <v>#N/A</v>
      </c>
      <c r="AQ978" s="62" t="e">
        <f t="shared" si="461"/>
        <v>#VALUE!</v>
      </c>
      <c r="AR978" s="62" t="str">
        <f t="shared" si="462"/>
        <v/>
      </c>
      <c r="AS978" s="62">
        <f t="shared" si="463"/>
        <v>0</v>
      </c>
      <c r="AT978" s="62">
        <f t="shared" si="464"/>
        <v>0</v>
      </c>
      <c r="AU978" s="62">
        <f t="shared" si="465"/>
        <v>0</v>
      </c>
    </row>
    <row r="979" spans="1:47" x14ac:dyDescent="0.2">
      <c r="A979" s="46">
        <f t="shared" si="439"/>
        <v>0</v>
      </c>
      <c r="B979" s="62" t="e">
        <f t="shared" si="440"/>
        <v>#N/A</v>
      </c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2">
        <f t="shared" si="441"/>
        <v>0</v>
      </c>
      <c r="N979" s="60"/>
      <c r="O979" s="60"/>
      <c r="P979" s="60" t="e">
        <f t="shared" si="442"/>
        <v>#N/A</v>
      </c>
      <c r="Q979" s="178"/>
      <c r="R979" s="60"/>
      <c r="S979" s="60"/>
      <c r="T979" s="60"/>
      <c r="U979" s="46" t="e">
        <f t="shared" si="443"/>
        <v>#N/A</v>
      </c>
      <c r="V979" s="62" t="e">
        <f t="shared" si="444"/>
        <v>#N/A</v>
      </c>
      <c r="W979" s="62" t="e">
        <f t="shared" si="437"/>
        <v>#N/A</v>
      </c>
      <c r="X979" s="62" t="e">
        <f t="shared" si="445"/>
        <v>#N/A</v>
      </c>
      <c r="Y979" s="62" t="e">
        <f t="shared" si="446"/>
        <v>#N/A</v>
      </c>
      <c r="Z979" s="62" t="e">
        <f t="array" ref="Z979">_xlfn.IFS(H979=1,2,H979=3,1)</f>
        <v>#N/A</v>
      </c>
      <c r="AA979" s="62" t="e">
        <f t="shared" si="447"/>
        <v>#N/A</v>
      </c>
      <c r="AB979" s="62" t="e">
        <f t="shared" si="438"/>
        <v>#N/A</v>
      </c>
      <c r="AC979" s="62" t="e">
        <f t="shared" si="448"/>
        <v>#N/A</v>
      </c>
      <c r="AD979" s="62" t="e">
        <f t="shared" si="449"/>
        <v>#N/A</v>
      </c>
      <c r="AE979" s="62" t="e">
        <f t="shared" si="450"/>
        <v>#N/A</v>
      </c>
      <c r="AF979" s="62" t="e">
        <f t="shared" si="451"/>
        <v>#N/A</v>
      </c>
      <c r="AG979" s="62">
        <f t="shared" si="452"/>
        <v>0</v>
      </c>
      <c r="AH979" s="62" t="str">
        <f t="shared" si="453"/>
        <v/>
      </c>
      <c r="AI979" s="62">
        <f t="shared" si="454"/>
        <v>0</v>
      </c>
      <c r="AJ979" s="62" t="e">
        <f t="shared" si="455"/>
        <v>#VALUE!</v>
      </c>
      <c r="AK979" s="62" t="e">
        <f t="shared" si="456"/>
        <v>#N/A</v>
      </c>
      <c r="AL979" s="62" t="e">
        <f t="shared" si="457"/>
        <v>#N/A</v>
      </c>
      <c r="AM979" s="62">
        <f t="shared" si="458"/>
        <v>0</v>
      </c>
      <c r="AN979" s="62">
        <f t="shared" si="459"/>
        <v>0</v>
      </c>
      <c r="AO979" s="62"/>
      <c r="AP979" s="62" t="e">
        <f t="shared" si="460"/>
        <v>#N/A</v>
      </c>
      <c r="AQ979" s="62" t="e">
        <f t="shared" si="461"/>
        <v>#VALUE!</v>
      </c>
      <c r="AR979" s="62" t="str">
        <f t="shared" si="462"/>
        <v/>
      </c>
      <c r="AS979" s="62">
        <f t="shared" si="463"/>
        <v>0</v>
      </c>
      <c r="AT979" s="62">
        <f t="shared" si="464"/>
        <v>0</v>
      </c>
      <c r="AU979" s="62">
        <f t="shared" si="465"/>
        <v>0</v>
      </c>
    </row>
    <row r="980" spans="1:47" x14ac:dyDescent="0.2">
      <c r="A980" s="46">
        <f t="shared" si="439"/>
        <v>0</v>
      </c>
      <c r="B980" s="62" t="e">
        <f t="shared" si="440"/>
        <v>#N/A</v>
      </c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2">
        <f t="shared" si="441"/>
        <v>0</v>
      </c>
      <c r="N980" s="60"/>
      <c r="O980" s="60"/>
      <c r="P980" s="60" t="e">
        <f t="shared" si="442"/>
        <v>#N/A</v>
      </c>
      <c r="Q980" s="178"/>
      <c r="R980" s="60"/>
      <c r="S980" s="60"/>
      <c r="T980" s="60"/>
      <c r="U980" s="46" t="e">
        <f t="shared" si="443"/>
        <v>#N/A</v>
      </c>
      <c r="V980" s="62" t="e">
        <f t="shared" si="444"/>
        <v>#N/A</v>
      </c>
      <c r="W980" s="62" t="e">
        <f t="shared" si="437"/>
        <v>#N/A</v>
      </c>
      <c r="X980" s="62" t="e">
        <f t="shared" si="445"/>
        <v>#N/A</v>
      </c>
      <c r="Y980" s="62" t="e">
        <f t="shared" si="446"/>
        <v>#N/A</v>
      </c>
      <c r="Z980" s="62" t="e">
        <f t="array" ref="Z980">_xlfn.IFS(H980=1,2,H980=3,1)</f>
        <v>#N/A</v>
      </c>
      <c r="AA980" s="62" t="e">
        <f t="shared" si="447"/>
        <v>#N/A</v>
      </c>
      <c r="AB980" s="62" t="e">
        <f t="shared" si="438"/>
        <v>#N/A</v>
      </c>
      <c r="AC980" s="62" t="e">
        <f t="shared" si="448"/>
        <v>#N/A</v>
      </c>
      <c r="AD980" s="62" t="e">
        <f t="shared" si="449"/>
        <v>#N/A</v>
      </c>
      <c r="AE980" s="62" t="e">
        <f t="shared" si="450"/>
        <v>#N/A</v>
      </c>
      <c r="AF980" s="62" t="e">
        <f t="shared" si="451"/>
        <v>#N/A</v>
      </c>
      <c r="AG980" s="62">
        <f t="shared" si="452"/>
        <v>0</v>
      </c>
      <c r="AH980" s="62" t="str">
        <f t="shared" si="453"/>
        <v/>
      </c>
      <c r="AI980" s="62">
        <f t="shared" si="454"/>
        <v>0</v>
      </c>
      <c r="AJ980" s="62" t="e">
        <f t="shared" si="455"/>
        <v>#VALUE!</v>
      </c>
      <c r="AK980" s="62" t="e">
        <f t="shared" si="456"/>
        <v>#N/A</v>
      </c>
      <c r="AL980" s="62" t="e">
        <f t="shared" si="457"/>
        <v>#N/A</v>
      </c>
      <c r="AM980" s="62">
        <f t="shared" si="458"/>
        <v>0</v>
      </c>
      <c r="AN980" s="62">
        <f t="shared" si="459"/>
        <v>0</v>
      </c>
      <c r="AO980" s="62"/>
      <c r="AP980" s="62" t="e">
        <f t="shared" si="460"/>
        <v>#N/A</v>
      </c>
      <c r="AQ980" s="62" t="e">
        <f t="shared" si="461"/>
        <v>#VALUE!</v>
      </c>
      <c r="AR980" s="62" t="str">
        <f t="shared" si="462"/>
        <v/>
      </c>
      <c r="AS980" s="62">
        <f t="shared" si="463"/>
        <v>0</v>
      </c>
      <c r="AT980" s="62">
        <f t="shared" si="464"/>
        <v>0</v>
      </c>
      <c r="AU980" s="62">
        <f t="shared" si="465"/>
        <v>0</v>
      </c>
    </row>
    <row r="981" spans="1:47" x14ac:dyDescent="0.2">
      <c r="A981" s="46">
        <f t="shared" si="439"/>
        <v>0</v>
      </c>
      <c r="B981" s="62" t="e">
        <f t="shared" si="440"/>
        <v>#N/A</v>
      </c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2">
        <f t="shared" si="441"/>
        <v>0</v>
      </c>
      <c r="N981" s="60"/>
      <c r="O981" s="60"/>
      <c r="P981" s="60" t="e">
        <f t="shared" si="442"/>
        <v>#N/A</v>
      </c>
      <c r="Q981" s="178"/>
      <c r="R981" s="60"/>
      <c r="S981" s="60"/>
      <c r="T981" s="60"/>
      <c r="U981" s="46" t="e">
        <f t="shared" si="443"/>
        <v>#N/A</v>
      </c>
      <c r="V981" s="62" t="e">
        <f t="shared" si="444"/>
        <v>#N/A</v>
      </c>
      <c r="W981" s="62" t="e">
        <f t="shared" si="437"/>
        <v>#N/A</v>
      </c>
      <c r="X981" s="62" t="e">
        <f t="shared" si="445"/>
        <v>#N/A</v>
      </c>
      <c r="Y981" s="62" t="e">
        <f t="shared" si="446"/>
        <v>#N/A</v>
      </c>
      <c r="Z981" s="62" t="e">
        <f t="array" ref="Z981">_xlfn.IFS(H981=1,2,H981=3,1)</f>
        <v>#N/A</v>
      </c>
      <c r="AA981" s="62" t="e">
        <f t="shared" si="447"/>
        <v>#N/A</v>
      </c>
      <c r="AB981" s="62" t="e">
        <f t="shared" si="438"/>
        <v>#N/A</v>
      </c>
      <c r="AC981" s="62" t="e">
        <f t="shared" si="448"/>
        <v>#N/A</v>
      </c>
      <c r="AD981" s="62" t="e">
        <f t="shared" si="449"/>
        <v>#N/A</v>
      </c>
      <c r="AE981" s="62" t="e">
        <f t="shared" si="450"/>
        <v>#N/A</v>
      </c>
      <c r="AF981" s="62" t="e">
        <f t="shared" si="451"/>
        <v>#N/A</v>
      </c>
      <c r="AG981" s="62">
        <f t="shared" si="452"/>
        <v>0</v>
      </c>
      <c r="AH981" s="62" t="str">
        <f t="shared" si="453"/>
        <v/>
      </c>
      <c r="AI981" s="62">
        <f t="shared" si="454"/>
        <v>0</v>
      </c>
      <c r="AJ981" s="62" t="e">
        <f t="shared" si="455"/>
        <v>#VALUE!</v>
      </c>
      <c r="AK981" s="62" t="e">
        <f t="shared" si="456"/>
        <v>#N/A</v>
      </c>
      <c r="AL981" s="62" t="e">
        <f t="shared" si="457"/>
        <v>#N/A</v>
      </c>
      <c r="AM981" s="62">
        <f t="shared" si="458"/>
        <v>0</v>
      </c>
      <c r="AN981" s="62">
        <f t="shared" si="459"/>
        <v>0</v>
      </c>
      <c r="AO981" s="62"/>
      <c r="AP981" s="62" t="e">
        <f t="shared" si="460"/>
        <v>#N/A</v>
      </c>
      <c r="AQ981" s="62" t="e">
        <f t="shared" si="461"/>
        <v>#VALUE!</v>
      </c>
      <c r="AR981" s="62" t="str">
        <f t="shared" si="462"/>
        <v/>
      </c>
      <c r="AS981" s="62">
        <f t="shared" si="463"/>
        <v>0</v>
      </c>
      <c r="AT981" s="62">
        <f t="shared" si="464"/>
        <v>0</v>
      </c>
      <c r="AU981" s="62">
        <f t="shared" si="465"/>
        <v>0</v>
      </c>
    </row>
    <row r="982" spans="1:47" x14ac:dyDescent="0.2">
      <c r="A982" s="46">
        <f t="shared" si="439"/>
        <v>0</v>
      </c>
      <c r="B982" s="62" t="e">
        <f t="shared" si="440"/>
        <v>#N/A</v>
      </c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2">
        <f t="shared" si="441"/>
        <v>0</v>
      </c>
      <c r="N982" s="60"/>
      <c r="O982" s="60"/>
      <c r="P982" s="60" t="e">
        <f t="shared" si="442"/>
        <v>#N/A</v>
      </c>
      <c r="Q982" s="178"/>
      <c r="R982" s="60"/>
      <c r="S982" s="60"/>
      <c r="T982" s="60"/>
      <c r="U982" s="46" t="e">
        <f t="shared" si="443"/>
        <v>#N/A</v>
      </c>
      <c r="V982" s="62" t="e">
        <f t="shared" si="444"/>
        <v>#N/A</v>
      </c>
      <c r="W982" s="62" t="e">
        <f t="shared" ref="W982:W1000" si="466">IF(R982=0,VLOOKUP(V982,Кабель_номиналы,2,TRUE),R982)</f>
        <v>#N/A</v>
      </c>
      <c r="X982" s="62" t="e">
        <f t="shared" si="445"/>
        <v>#N/A</v>
      </c>
      <c r="Y982" s="62" t="e">
        <f t="shared" si="446"/>
        <v>#N/A</v>
      </c>
      <c r="Z982" s="62" t="e">
        <f t="array" ref="Z982">_xlfn.IFS(H982=1,2,H982=3,1)</f>
        <v>#N/A</v>
      </c>
      <c r="AA982" s="62" t="e">
        <f t="shared" si="447"/>
        <v>#N/A</v>
      </c>
      <c r="AB982" s="62" t="e">
        <f t="shared" si="438"/>
        <v>#N/A</v>
      </c>
      <c r="AC982" s="62" t="e">
        <f t="shared" si="448"/>
        <v>#N/A</v>
      </c>
      <c r="AD982" s="62" t="e">
        <f t="shared" si="449"/>
        <v>#N/A</v>
      </c>
      <c r="AE982" s="62" t="e">
        <f t="shared" si="450"/>
        <v>#N/A</v>
      </c>
      <c r="AF982" s="62" t="e">
        <f t="shared" si="451"/>
        <v>#N/A</v>
      </c>
      <c r="AG982" s="62">
        <f t="shared" si="452"/>
        <v>0</v>
      </c>
      <c r="AH982" s="62" t="str">
        <f t="shared" si="453"/>
        <v/>
      </c>
      <c r="AI982" s="62">
        <f t="shared" si="454"/>
        <v>0</v>
      </c>
      <c r="AJ982" s="62" t="e">
        <f t="shared" si="455"/>
        <v>#VALUE!</v>
      </c>
      <c r="AK982" s="62" t="e">
        <f t="shared" si="456"/>
        <v>#N/A</v>
      </c>
      <c r="AL982" s="62" t="e">
        <f t="shared" si="457"/>
        <v>#N/A</v>
      </c>
      <c r="AM982" s="62">
        <f t="shared" si="458"/>
        <v>0</v>
      </c>
      <c r="AN982" s="62">
        <f t="shared" si="459"/>
        <v>0</v>
      </c>
      <c r="AO982" s="62"/>
      <c r="AP982" s="62" t="e">
        <f t="shared" si="460"/>
        <v>#N/A</v>
      </c>
      <c r="AQ982" s="62" t="e">
        <f t="shared" si="461"/>
        <v>#VALUE!</v>
      </c>
      <c r="AR982" s="62" t="str">
        <f t="shared" si="462"/>
        <v/>
      </c>
      <c r="AS982" s="62">
        <f t="shared" si="463"/>
        <v>0</v>
      </c>
      <c r="AT982" s="62">
        <f t="shared" si="464"/>
        <v>0</v>
      </c>
      <c r="AU982" s="62">
        <f t="shared" si="465"/>
        <v>0</v>
      </c>
    </row>
    <row r="983" spans="1:47" x14ac:dyDescent="0.2">
      <c r="A983" s="46">
        <f t="shared" si="439"/>
        <v>0</v>
      </c>
      <c r="B983" s="62" t="e">
        <f t="shared" si="440"/>
        <v>#N/A</v>
      </c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2">
        <f t="shared" si="441"/>
        <v>0</v>
      </c>
      <c r="N983" s="60"/>
      <c r="O983" s="60"/>
      <c r="P983" s="60" t="e">
        <f t="shared" si="442"/>
        <v>#N/A</v>
      </c>
      <c r="Q983" s="178"/>
      <c r="R983" s="60"/>
      <c r="S983" s="60"/>
      <c r="T983" s="60"/>
      <c r="U983" s="46" t="e">
        <f t="shared" si="443"/>
        <v>#N/A</v>
      </c>
      <c r="V983" s="62" t="e">
        <f t="shared" si="444"/>
        <v>#N/A</v>
      </c>
      <c r="W983" s="62" t="e">
        <f t="shared" si="466"/>
        <v>#N/A</v>
      </c>
      <c r="X983" s="62" t="e">
        <f t="shared" si="445"/>
        <v>#N/A</v>
      </c>
      <c r="Y983" s="62" t="e">
        <f t="shared" si="446"/>
        <v>#N/A</v>
      </c>
      <c r="Z983" s="62" t="e">
        <f t="array" ref="Z983">_xlfn.IFS(H983=1,2,H983=3,1)</f>
        <v>#N/A</v>
      </c>
      <c r="AA983" s="62" t="e">
        <f t="shared" si="447"/>
        <v>#N/A</v>
      </c>
      <c r="AB983" s="62" t="e">
        <f t="shared" si="438"/>
        <v>#N/A</v>
      </c>
      <c r="AC983" s="62" t="e">
        <f t="shared" si="448"/>
        <v>#N/A</v>
      </c>
      <c r="AD983" s="62" t="e">
        <f t="shared" si="449"/>
        <v>#N/A</v>
      </c>
      <c r="AE983" s="62" t="e">
        <f t="shared" si="450"/>
        <v>#N/A</v>
      </c>
      <c r="AF983" s="62" t="e">
        <f t="shared" si="451"/>
        <v>#N/A</v>
      </c>
      <c r="AG983" s="62">
        <f t="shared" si="452"/>
        <v>0</v>
      </c>
      <c r="AH983" s="62" t="str">
        <f t="shared" si="453"/>
        <v/>
      </c>
      <c r="AI983" s="62">
        <f t="shared" si="454"/>
        <v>0</v>
      </c>
      <c r="AJ983" s="62" t="e">
        <f t="shared" si="455"/>
        <v>#VALUE!</v>
      </c>
      <c r="AK983" s="62" t="e">
        <f t="shared" si="456"/>
        <v>#N/A</v>
      </c>
      <c r="AL983" s="62" t="e">
        <f t="shared" si="457"/>
        <v>#N/A</v>
      </c>
      <c r="AM983" s="62">
        <f t="shared" si="458"/>
        <v>0</v>
      </c>
      <c r="AN983" s="62">
        <f t="shared" si="459"/>
        <v>0</v>
      </c>
      <c r="AO983" s="62"/>
      <c r="AP983" s="62" t="e">
        <f t="shared" si="460"/>
        <v>#N/A</v>
      </c>
      <c r="AQ983" s="62" t="e">
        <f t="shared" si="461"/>
        <v>#VALUE!</v>
      </c>
      <c r="AR983" s="62" t="str">
        <f t="shared" si="462"/>
        <v/>
      </c>
      <c r="AS983" s="62">
        <f t="shared" si="463"/>
        <v>0</v>
      </c>
      <c r="AT983" s="62">
        <f t="shared" si="464"/>
        <v>0</v>
      </c>
      <c r="AU983" s="62">
        <f t="shared" si="465"/>
        <v>0</v>
      </c>
    </row>
    <row r="984" spans="1:47" x14ac:dyDescent="0.2">
      <c r="A984" s="46">
        <f t="shared" si="439"/>
        <v>0</v>
      </c>
      <c r="B984" s="62" t="e">
        <f t="shared" si="440"/>
        <v>#N/A</v>
      </c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2">
        <f t="shared" si="441"/>
        <v>0</v>
      </c>
      <c r="N984" s="60"/>
      <c r="O984" s="60"/>
      <c r="P984" s="60" t="e">
        <f t="shared" si="442"/>
        <v>#N/A</v>
      </c>
      <c r="Q984" s="178"/>
      <c r="R984" s="60"/>
      <c r="S984" s="60"/>
      <c r="T984" s="60"/>
      <c r="U984" s="46" t="e">
        <f t="shared" si="443"/>
        <v>#N/A</v>
      </c>
      <c r="V984" s="62" t="e">
        <f t="shared" si="444"/>
        <v>#N/A</v>
      </c>
      <c r="W984" s="62" t="e">
        <f t="shared" si="466"/>
        <v>#N/A</v>
      </c>
      <c r="X984" s="62" t="e">
        <f t="shared" si="445"/>
        <v>#N/A</v>
      </c>
      <c r="Y984" s="62" t="e">
        <f t="shared" si="446"/>
        <v>#N/A</v>
      </c>
      <c r="Z984" s="62" t="e">
        <f t="array" ref="Z984">_xlfn.IFS(H984=1,2,H984=3,1)</f>
        <v>#N/A</v>
      </c>
      <c r="AA984" s="62" t="e">
        <f t="shared" si="447"/>
        <v>#N/A</v>
      </c>
      <c r="AB984" s="62" t="e">
        <f t="shared" si="438"/>
        <v>#N/A</v>
      </c>
      <c r="AC984" s="62" t="e">
        <f t="shared" si="448"/>
        <v>#N/A</v>
      </c>
      <c r="AD984" s="62" t="e">
        <f t="shared" si="449"/>
        <v>#N/A</v>
      </c>
      <c r="AE984" s="62" t="e">
        <f t="shared" si="450"/>
        <v>#N/A</v>
      </c>
      <c r="AF984" s="62" t="e">
        <f t="shared" si="451"/>
        <v>#N/A</v>
      </c>
      <c r="AG984" s="62">
        <f t="shared" si="452"/>
        <v>0</v>
      </c>
      <c r="AH984" s="62" t="str">
        <f t="shared" si="453"/>
        <v/>
      </c>
      <c r="AI984" s="62">
        <f t="shared" si="454"/>
        <v>0</v>
      </c>
      <c r="AJ984" s="62" t="e">
        <f t="shared" si="455"/>
        <v>#VALUE!</v>
      </c>
      <c r="AK984" s="62" t="e">
        <f t="shared" si="456"/>
        <v>#N/A</v>
      </c>
      <c r="AL984" s="62" t="e">
        <f t="shared" si="457"/>
        <v>#N/A</v>
      </c>
      <c r="AM984" s="62">
        <f t="shared" si="458"/>
        <v>0</v>
      </c>
      <c r="AN984" s="62">
        <f t="shared" si="459"/>
        <v>0</v>
      </c>
      <c r="AO984" s="62"/>
      <c r="AP984" s="62" t="e">
        <f t="shared" si="460"/>
        <v>#N/A</v>
      </c>
      <c r="AQ984" s="62" t="e">
        <f t="shared" si="461"/>
        <v>#VALUE!</v>
      </c>
      <c r="AR984" s="62" t="str">
        <f t="shared" si="462"/>
        <v/>
      </c>
      <c r="AS984" s="62">
        <f t="shared" si="463"/>
        <v>0</v>
      </c>
      <c r="AT984" s="62">
        <f t="shared" si="464"/>
        <v>0</v>
      </c>
      <c r="AU984" s="62">
        <f t="shared" si="465"/>
        <v>0</v>
      </c>
    </row>
    <row r="985" spans="1:47" x14ac:dyDescent="0.2">
      <c r="A985" s="46">
        <f t="shared" si="439"/>
        <v>0</v>
      </c>
      <c r="B985" s="62" t="e">
        <f t="shared" si="440"/>
        <v>#N/A</v>
      </c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2">
        <f t="shared" si="441"/>
        <v>0</v>
      </c>
      <c r="N985" s="60"/>
      <c r="O985" s="60"/>
      <c r="P985" s="60" t="e">
        <f t="shared" si="442"/>
        <v>#N/A</v>
      </c>
      <c r="Q985" s="178"/>
      <c r="R985" s="60"/>
      <c r="S985" s="60"/>
      <c r="T985" s="60"/>
      <c r="U985" s="46" t="e">
        <f t="shared" si="443"/>
        <v>#N/A</v>
      </c>
      <c r="V985" s="62" t="e">
        <f t="shared" si="444"/>
        <v>#N/A</v>
      </c>
      <c r="W985" s="62" t="e">
        <f t="shared" si="466"/>
        <v>#N/A</v>
      </c>
      <c r="X985" s="62" t="e">
        <f t="shared" si="445"/>
        <v>#N/A</v>
      </c>
      <c r="Y985" s="62" t="e">
        <f t="shared" si="446"/>
        <v>#N/A</v>
      </c>
      <c r="Z985" s="62" t="e">
        <f t="array" ref="Z985">_xlfn.IFS(H985=1,2,H985=3,1)</f>
        <v>#N/A</v>
      </c>
      <c r="AA985" s="62" t="e">
        <f t="shared" si="447"/>
        <v>#N/A</v>
      </c>
      <c r="AB985" s="62" t="e">
        <f t="shared" si="438"/>
        <v>#N/A</v>
      </c>
      <c r="AC985" s="62" t="e">
        <f t="shared" si="448"/>
        <v>#N/A</v>
      </c>
      <c r="AD985" s="62" t="e">
        <f t="shared" si="449"/>
        <v>#N/A</v>
      </c>
      <c r="AE985" s="62" t="e">
        <f t="shared" si="450"/>
        <v>#N/A</v>
      </c>
      <c r="AF985" s="62" t="e">
        <f t="shared" si="451"/>
        <v>#N/A</v>
      </c>
      <c r="AG985" s="62">
        <f t="shared" si="452"/>
        <v>0</v>
      </c>
      <c r="AH985" s="62" t="str">
        <f t="shared" si="453"/>
        <v/>
      </c>
      <c r="AI985" s="62">
        <f t="shared" si="454"/>
        <v>0</v>
      </c>
      <c r="AJ985" s="62" t="e">
        <f t="shared" si="455"/>
        <v>#VALUE!</v>
      </c>
      <c r="AK985" s="62" t="e">
        <f t="shared" si="456"/>
        <v>#N/A</v>
      </c>
      <c r="AL985" s="62" t="e">
        <f t="shared" si="457"/>
        <v>#N/A</v>
      </c>
      <c r="AM985" s="62">
        <f t="shared" si="458"/>
        <v>0</v>
      </c>
      <c r="AN985" s="62">
        <f t="shared" si="459"/>
        <v>0</v>
      </c>
      <c r="AO985" s="62"/>
      <c r="AP985" s="62" t="e">
        <f t="shared" si="460"/>
        <v>#N/A</v>
      </c>
      <c r="AQ985" s="62" t="e">
        <f t="shared" si="461"/>
        <v>#VALUE!</v>
      </c>
      <c r="AR985" s="62" t="str">
        <f t="shared" si="462"/>
        <v/>
      </c>
      <c r="AS985" s="62">
        <f t="shared" si="463"/>
        <v>0</v>
      </c>
      <c r="AT985" s="62">
        <f t="shared" si="464"/>
        <v>0</v>
      </c>
      <c r="AU985" s="62">
        <f t="shared" si="465"/>
        <v>0</v>
      </c>
    </row>
    <row r="986" spans="1:47" x14ac:dyDescent="0.2">
      <c r="A986" s="46">
        <f t="shared" si="439"/>
        <v>0</v>
      </c>
      <c r="B986" s="62" t="e">
        <f t="shared" si="440"/>
        <v>#N/A</v>
      </c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2">
        <f t="shared" si="441"/>
        <v>0</v>
      </c>
      <c r="N986" s="60"/>
      <c r="O986" s="60"/>
      <c r="P986" s="60" t="e">
        <f t="shared" si="442"/>
        <v>#N/A</v>
      </c>
      <c r="Q986" s="178"/>
      <c r="R986" s="60"/>
      <c r="S986" s="60"/>
      <c r="T986" s="60"/>
      <c r="U986" s="46" t="e">
        <f t="shared" si="443"/>
        <v>#N/A</v>
      </c>
      <c r="V986" s="62" t="e">
        <f t="shared" si="444"/>
        <v>#N/A</v>
      </c>
      <c r="W986" s="62" t="e">
        <f t="shared" si="466"/>
        <v>#N/A</v>
      </c>
      <c r="X986" s="62" t="e">
        <f t="shared" si="445"/>
        <v>#N/A</v>
      </c>
      <c r="Y986" s="62" t="e">
        <f t="shared" si="446"/>
        <v>#N/A</v>
      </c>
      <c r="Z986" s="62" t="e">
        <f t="array" ref="Z986">_xlfn.IFS(H986=1,2,H986=3,1)</f>
        <v>#N/A</v>
      </c>
      <c r="AA986" s="62" t="e">
        <f t="shared" si="447"/>
        <v>#N/A</v>
      </c>
      <c r="AB986" s="62" t="e">
        <f t="shared" si="438"/>
        <v>#N/A</v>
      </c>
      <c r="AC986" s="62" t="e">
        <f t="shared" si="448"/>
        <v>#N/A</v>
      </c>
      <c r="AD986" s="62" t="e">
        <f t="shared" si="449"/>
        <v>#N/A</v>
      </c>
      <c r="AE986" s="62" t="e">
        <f t="shared" si="450"/>
        <v>#N/A</v>
      </c>
      <c r="AF986" s="62" t="e">
        <f t="shared" si="451"/>
        <v>#N/A</v>
      </c>
      <c r="AG986" s="62">
        <f t="shared" si="452"/>
        <v>0</v>
      </c>
      <c r="AH986" s="62" t="str">
        <f t="shared" si="453"/>
        <v/>
      </c>
      <c r="AI986" s="62">
        <f t="shared" si="454"/>
        <v>0</v>
      </c>
      <c r="AJ986" s="62" t="e">
        <f t="shared" si="455"/>
        <v>#VALUE!</v>
      </c>
      <c r="AK986" s="62" t="e">
        <f t="shared" si="456"/>
        <v>#N/A</v>
      </c>
      <c r="AL986" s="62" t="e">
        <f t="shared" si="457"/>
        <v>#N/A</v>
      </c>
      <c r="AM986" s="62">
        <f t="shared" si="458"/>
        <v>0</v>
      </c>
      <c r="AN986" s="62">
        <f t="shared" si="459"/>
        <v>0</v>
      </c>
      <c r="AO986" s="62"/>
      <c r="AP986" s="62" t="e">
        <f t="shared" si="460"/>
        <v>#N/A</v>
      </c>
      <c r="AQ986" s="62" t="e">
        <f t="shared" si="461"/>
        <v>#VALUE!</v>
      </c>
      <c r="AR986" s="62" t="str">
        <f t="shared" si="462"/>
        <v/>
      </c>
      <c r="AS986" s="62">
        <f t="shared" si="463"/>
        <v>0</v>
      </c>
      <c r="AT986" s="62">
        <f t="shared" si="464"/>
        <v>0</v>
      </c>
      <c r="AU986" s="62">
        <f t="shared" si="465"/>
        <v>0</v>
      </c>
    </row>
    <row r="987" spans="1:47" x14ac:dyDescent="0.2">
      <c r="A987" s="46">
        <f t="shared" si="439"/>
        <v>0</v>
      </c>
      <c r="B987" s="62" t="e">
        <f t="shared" si="440"/>
        <v>#N/A</v>
      </c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2">
        <f t="shared" si="441"/>
        <v>0</v>
      </c>
      <c r="N987" s="60"/>
      <c r="O987" s="60"/>
      <c r="P987" s="60" t="e">
        <f t="shared" si="442"/>
        <v>#N/A</v>
      </c>
      <c r="Q987" s="178"/>
      <c r="R987" s="60"/>
      <c r="S987" s="60"/>
      <c r="T987" s="60"/>
      <c r="U987" s="46" t="e">
        <f t="shared" si="443"/>
        <v>#N/A</v>
      </c>
      <c r="V987" s="62" t="e">
        <f t="shared" si="444"/>
        <v>#N/A</v>
      </c>
      <c r="W987" s="62" t="e">
        <f t="shared" si="466"/>
        <v>#N/A</v>
      </c>
      <c r="X987" s="62" t="e">
        <f t="shared" si="445"/>
        <v>#N/A</v>
      </c>
      <c r="Y987" s="62" t="e">
        <f t="shared" si="446"/>
        <v>#N/A</v>
      </c>
      <c r="Z987" s="62" t="e">
        <f t="array" ref="Z987">_xlfn.IFS(H987=1,2,H987=3,1)</f>
        <v>#N/A</v>
      </c>
      <c r="AA987" s="62" t="e">
        <f t="shared" si="447"/>
        <v>#N/A</v>
      </c>
      <c r="AB987" s="62" t="e">
        <f t="shared" si="438"/>
        <v>#N/A</v>
      </c>
      <c r="AC987" s="62" t="e">
        <f t="shared" si="448"/>
        <v>#N/A</v>
      </c>
      <c r="AD987" s="62" t="e">
        <f t="shared" si="449"/>
        <v>#N/A</v>
      </c>
      <c r="AE987" s="62" t="e">
        <f t="shared" si="450"/>
        <v>#N/A</v>
      </c>
      <c r="AF987" s="62" t="e">
        <f t="shared" si="451"/>
        <v>#N/A</v>
      </c>
      <c r="AG987" s="62">
        <f t="shared" si="452"/>
        <v>0</v>
      </c>
      <c r="AH987" s="62" t="str">
        <f t="shared" si="453"/>
        <v/>
      </c>
      <c r="AI987" s="62">
        <f t="shared" si="454"/>
        <v>0</v>
      </c>
      <c r="AJ987" s="62" t="e">
        <f t="shared" si="455"/>
        <v>#VALUE!</v>
      </c>
      <c r="AK987" s="62" t="e">
        <f t="shared" si="456"/>
        <v>#N/A</v>
      </c>
      <c r="AL987" s="62" t="e">
        <f t="shared" si="457"/>
        <v>#N/A</v>
      </c>
      <c r="AM987" s="62">
        <f t="shared" si="458"/>
        <v>0</v>
      </c>
      <c r="AN987" s="62">
        <f t="shared" si="459"/>
        <v>0</v>
      </c>
      <c r="AO987" s="62"/>
      <c r="AP987" s="62" t="e">
        <f t="shared" si="460"/>
        <v>#N/A</v>
      </c>
      <c r="AQ987" s="62" t="e">
        <f t="shared" si="461"/>
        <v>#VALUE!</v>
      </c>
      <c r="AR987" s="62" t="str">
        <f t="shared" si="462"/>
        <v/>
      </c>
      <c r="AS987" s="62">
        <f t="shared" si="463"/>
        <v>0</v>
      </c>
      <c r="AT987" s="62">
        <f t="shared" si="464"/>
        <v>0</v>
      </c>
      <c r="AU987" s="62">
        <f t="shared" si="465"/>
        <v>0</v>
      </c>
    </row>
    <row r="988" spans="1:47" x14ac:dyDescent="0.2">
      <c r="A988" s="46">
        <f t="shared" si="439"/>
        <v>0</v>
      </c>
      <c r="B988" s="62" t="e">
        <f t="shared" si="440"/>
        <v>#N/A</v>
      </c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2">
        <f t="shared" si="441"/>
        <v>0</v>
      </c>
      <c r="N988" s="60"/>
      <c r="O988" s="60"/>
      <c r="P988" s="60" t="e">
        <f t="shared" si="442"/>
        <v>#N/A</v>
      </c>
      <c r="Q988" s="178"/>
      <c r="R988" s="60"/>
      <c r="S988" s="60"/>
      <c r="T988" s="60"/>
      <c r="U988" s="46" t="e">
        <f t="shared" si="443"/>
        <v>#N/A</v>
      </c>
      <c r="V988" s="62" t="e">
        <f t="shared" si="444"/>
        <v>#N/A</v>
      </c>
      <c r="W988" s="62" t="e">
        <f t="shared" si="466"/>
        <v>#N/A</v>
      </c>
      <c r="X988" s="62" t="e">
        <f t="shared" si="445"/>
        <v>#N/A</v>
      </c>
      <c r="Y988" s="62" t="e">
        <f t="shared" si="446"/>
        <v>#N/A</v>
      </c>
      <c r="Z988" s="62" t="e">
        <f t="array" ref="Z988">_xlfn.IFS(H988=1,2,H988=3,1)</f>
        <v>#N/A</v>
      </c>
      <c r="AA988" s="62" t="e">
        <f t="shared" si="447"/>
        <v>#N/A</v>
      </c>
      <c r="AB988" s="62" t="e">
        <f t="shared" si="438"/>
        <v>#N/A</v>
      </c>
      <c r="AC988" s="62" t="e">
        <f t="shared" si="448"/>
        <v>#N/A</v>
      </c>
      <c r="AD988" s="62" t="e">
        <f t="shared" si="449"/>
        <v>#N/A</v>
      </c>
      <c r="AE988" s="62" t="e">
        <f t="shared" si="450"/>
        <v>#N/A</v>
      </c>
      <c r="AF988" s="62" t="e">
        <f t="shared" si="451"/>
        <v>#N/A</v>
      </c>
      <c r="AG988" s="62">
        <f t="shared" si="452"/>
        <v>0</v>
      </c>
      <c r="AH988" s="62" t="str">
        <f t="shared" si="453"/>
        <v/>
      </c>
      <c r="AI988" s="62">
        <f t="shared" si="454"/>
        <v>0</v>
      </c>
      <c r="AJ988" s="62" t="e">
        <f t="shared" si="455"/>
        <v>#VALUE!</v>
      </c>
      <c r="AK988" s="62" t="e">
        <f t="shared" si="456"/>
        <v>#N/A</v>
      </c>
      <c r="AL988" s="62" t="e">
        <f t="shared" si="457"/>
        <v>#N/A</v>
      </c>
      <c r="AM988" s="62">
        <f t="shared" si="458"/>
        <v>0</v>
      </c>
      <c r="AN988" s="62">
        <f t="shared" si="459"/>
        <v>0</v>
      </c>
      <c r="AO988" s="62"/>
      <c r="AP988" s="62" t="e">
        <f t="shared" si="460"/>
        <v>#N/A</v>
      </c>
      <c r="AQ988" s="62" t="e">
        <f t="shared" si="461"/>
        <v>#VALUE!</v>
      </c>
      <c r="AR988" s="62" t="str">
        <f t="shared" si="462"/>
        <v/>
      </c>
      <c r="AS988" s="62">
        <f t="shared" si="463"/>
        <v>0</v>
      </c>
      <c r="AT988" s="62">
        <f t="shared" si="464"/>
        <v>0</v>
      </c>
      <c r="AU988" s="62">
        <f t="shared" si="465"/>
        <v>0</v>
      </c>
    </row>
    <row r="989" spans="1:47" x14ac:dyDescent="0.2">
      <c r="A989" s="46">
        <f t="shared" si="439"/>
        <v>0</v>
      </c>
      <c r="B989" s="62" t="e">
        <f t="shared" si="440"/>
        <v>#N/A</v>
      </c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2">
        <f t="shared" si="441"/>
        <v>0</v>
      </c>
      <c r="N989" s="60"/>
      <c r="O989" s="60"/>
      <c r="P989" s="60" t="e">
        <f t="shared" si="442"/>
        <v>#N/A</v>
      </c>
      <c r="Q989" s="178"/>
      <c r="R989" s="60"/>
      <c r="S989" s="60"/>
      <c r="T989" s="60"/>
      <c r="U989" s="46" t="e">
        <f t="shared" si="443"/>
        <v>#N/A</v>
      </c>
      <c r="V989" s="62" t="e">
        <f t="shared" si="444"/>
        <v>#N/A</v>
      </c>
      <c r="W989" s="62" t="e">
        <f t="shared" si="466"/>
        <v>#N/A</v>
      </c>
      <c r="X989" s="62" t="e">
        <f t="shared" si="445"/>
        <v>#N/A</v>
      </c>
      <c r="Y989" s="62" t="e">
        <f t="shared" si="446"/>
        <v>#N/A</v>
      </c>
      <c r="Z989" s="62" t="e">
        <f t="array" ref="Z989">_xlfn.IFS(H989=1,2,H989=3,1)</f>
        <v>#N/A</v>
      </c>
      <c r="AA989" s="62" t="e">
        <f t="shared" si="447"/>
        <v>#N/A</v>
      </c>
      <c r="AB989" s="62" t="e">
        <f t="shared" si="438"/>
        <v>#N/A</v>
      </c>
      <c r="AC989" s="62" t="e">
        <f t="shared" si="448"/>
        <v>#N/A</v>
      </c>
      <c r="AD989" s="62" t="e">
        <f t="shared" si="449"/>
        <v>#N/A</v>
      </c>
      <c r="AE989" s="62" t="e">
        <f t="shared" si="450"/>
        <v>#N/A</v>
      </c>
      <c r="AF989" s="62" t="e">
        <f t="shared" si="451"/>
        <v>#N/A</v>
      </c>
      <c r="AG989" s="62">
        <f t="shared" si="452"/>
        <v>0</v>
      </c>
      <c r="AH989" s="62" t="str">
        <f t="shared" si="453"/>
        <v/>
      </c>
      <c r="AI989" s="62">
        <f t="shared" si="454"/>
        <v>0</v>
      </c>
      <c r="AJ989" s="62" t="e">
        <f t="shared" si="455"/>
        <v>#VALUE!</v>
      </c>
      <c r="AK989" s="62" t="e">
        <f t="shared" si="456"/>
        <v>#N/A</v>
      </c>
      <c r="AL989" s="62" t="e">
        <f t="shared" si="457"/>
        <v>#N/A</v>
      </c>
      <c r="AM989" s="62">
        <f t="shared" si="458"/>
        <v>0</v>
      </c>
      <c r="AN989" s="62">
        <f t="shared" si="459"/>
        <v>0</v>
      </c>
      <c r="AO989" s="62"/>
      <c r="AP989" s="62" t="e">
        <f t="shared" si="460"/>
        <v>#N/A</v>
      </c>
      <c r="AQ989" s="62" t="e">
        <f t="shared" si="461"/>
        <v>#VALUE!</v>
      </c>
      <c r="AR989" s="62" t="str">
        <f t="shared" si="462"/>
        <v/>
      </c>
      <c r="AS989" s="62">
        <f t="shared" si="463"/>
        <v>0</v>
      </c>
      <c r="AT989" s="62">
        <f t="shared" si="464"/>
        <v>0</v>
      </c>
      <c r="AU989" s="62">
        <f t="shared" si="465"/>
        <v>0</v>
      </c>
    </row>
    <row r="990" spans="1:47" x14ac:dyDescent="0.2">
      <c r="A990" s="46">
        <f t="shared" si="439"/>
        <v>0</v>
      </c>
      <c r="B990" s="62" t="e">
        <f t="shared" si="440"/>
        <v>#N/A</v>
      </c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2">
        <f t="shared" si="441"/>
        <v>0</v>
      </c>
      <c r="N990" s="60"/>
      <c r="O990" s="60"/>
      <c r="P990" s="60" t="e">
        <f t="shared" si="442"/>
        <v>#N/A</v>
      </c>
      <c r="Q990" s="178"/>
      <c r="R990" s="60"/>
      <c r="S990" s="60"/>
      <c r="T990" s="60"/>
      <c r="U990" s="46" t="e">
        <f t="shared" si="443"/>
        <v>#N/A</v>
      </c>
      <c r="V990" s="62" t="e">
        <f t="shared" si="444"/>
        <v>#N/A</v>
      </c>
      <c r="W990" s="62" t="e">
        <f t="shared" si="466"/>
        <v>#N/A</v>
      </c>
      <c r="X990" s="62" t="e">
        <f t="shared" si="445"/>
        <v>#N/A</v>
      </c>
      <c r="Y990" s="62" t="e">
        <f t="shared" si="446"/>
        <v>#N/A</v>
      </c>
      <c r="Z990" s="62" t="e">
        <f t="array" ref="Z990">_xlfn.IFS(H990=1,2,H990=3,1)</f>
        <v>#N/A</v>
      </c>
      <c r="AA990" s="62" t="e">
        <f t="shared" si="447"/>
        <v>#N/A</v>
      </c>
      <c r="AB990" s="62" t="e">
        <f t="shared" si="438"/>
        <v>#N/A</v>
      </c>
      <c r="AC990" s="62" t="e">
        <f t="shared" si="448"/>
        <v>#N/A</v>
      </c>
      <c r="AD990" s="62" t="e">
        <f t="shared" si="449"/>
        <v>#N/A</v>
      </c>
      <c r="AE990" s="62" t="e">
        <f t="shared" si="450"/>
        <v>#N/A</v>
      </c>
      <c r="AF990" s="62" t="e">
        <f t="shared" si="451"/>
        <v>#N/A</v>
      </c>
      <c r="AG990" s="62">
        <f t="shared" si="452"/>
        <v>0</v>
      </c>
      <c r="AH990" s="62" t="str">
        <f t="shared" si="453"/>
        <v/>
      </c>
      <c r="AI990" s="62">
        <f t="shared" si="454"/>
        <v>0</v>
      </c>
      <c r="AJ990" s="62" t="e">
        <f t="shared" si="455"/>
        <v>#VALUE!</v>
      </c>
      <c r="AK990" s="62" t="e">
        <f t="shared" si="456"/>
        <v>#N/A</v>
      </c>
      <c r="AL990" s="62" t="e">
        <f t="shared" si="457"/>
        <v>#N/A</v>
      </c>
      <c r="AM990" s="62">
        <f t="shared" si="458"/>
        <v>0</v>
      </c>
      <c r="AN990" s="62">
        <f t="shared" si="459"/>
        <v>0</v>
      </c>
      <c r="AO990" s="62"/>
      <c r="AP990" s="62" t="e">
        <f t="shared" si="460"/>
        <v>#N/A</v>
      </c>
      <c r="AQ990" s="62" t="e">
        <f t="shared" si="461"/>
        <v>#VALUE!</v>
      </c>
      <c r="AR990" s="62" t="str">
        <f t="shared" si="462"/>
        <v/>
      </c>
      <c r="AS990" s="62">
        <f t="shared" si="463"/>
        <v>0</v>
      </c>
      <c r="AT990" s="62">
        <f t="shared" si="464"/>
        <v>0</v>
      </c>
      <c r="AU990" s="62">
        <f t="shared" si="465"/>
        <v>0</v>
      </c>
    </row>
    <row r="991" spans="1:47" x14ac:dyDescent="0.2">
      <c r="A991" s="46">
        <f t="shared" si="439"/>
        <v>0</v>
      </c>
      <c r="B991" s="62" t="e">
        <f t="shared" si="440"/>
        <v>#N/A</v>
      </c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2">
        <f t="shared" si="441"/>
        <v>0</v>
      </c>
      <c r="N991" s="60"/>
      <c r="O991" s="60"/>
      <c r="P991" s="60" t="e">
        <f t="shared" si="442"/>
        <v>#N/A</v>
      </c>
      <c r="Q991" s="178"/>
      <c r="R991" s="60"/>
      <c r="S991" s="60"/>
      <c r="T991" s="60"/>
      <c r="U991" s="46" t="e">
        <f t="shared" si="443"/>
        <v>#N/A</v>
      </c>
      <c r="V991" s="62" t="e">
        <f t="shared" si="444"/>
        <v>#N/A</v>
      </c>
      <c r="W991" s="62" t="e">
        <f t="shared" si="466"/>
        <v>#N/A</v>
      </c>
      <c r="X991" s="62" t="e">
        <f t="shared" si="445"/>
        <v>#N/A</v>
      </c>
      <c r="Y991" s="62" t="e">
        <f t="shared" si="446"/>
        <v>#N/A</v>
      </c>
      <c r="Z991" s="62" t="e">
        <f t="array" ref="Z991">_xlfn.IFS(H991=1,2,H991=3,1)</f>
        <v>#N/A</v>
      </c>
      <c r="AA991" s="62" t="e">
        <f t="shared" si="447"/>
        <v>#N/A</v>
      </c>
      <c r="AB991" s="62" t="e">
        <f t="shared" si="438"/>
        <v>#N/A</v>
      </c>
      <c r="AC991" s="62" t="e">
        <f t="shared" si="448"/>
        <v>#N/A</v>
      </c>
      <c r="AD991" s="62" t="e">
        <f t="shared" si="449"/>
        <v>#N/A</v>
      </c>
      <c r="AE991" s="62" t="e">
        <f t="shared" si="450"/>
        <v>#N/A</v>
      </c>
      <c r="AF991" s="62" t="e">
        <f t="shared" si="451"/>
        <v>#N/A</v>
      </c>
      <c r="AG991" s="62">
        <f t="shared" si="452"/>
        <v>0</v>
      </c>
      <c r="AH991" s="62" t="str">
        <f t="shared" si="453"/>
        <v/>
      </c>
      <c r="AI991" s="62">
        <f t="shared" si="454"/>
        <v>0</v>
      </c>
      <c r="AJ991" s="62" t="e">
        <f t="shared" si="455"/>
        <v>#VALUE!</v>
      </c>
      <c r="AK991" s="62" t="e">
        <f t="shared" si="456"/>
        <v>#N/A</v>
      </c>
      <c r="AL991" s="62" t="e">
        <f t="shared" si="457"/>
        <v>#N/A</v>
      </c>
      <c r="AM991" s="62">
        <f t="shared" si="458"/>
        <v>0</v>
      </c>
      <c r="AN991" s="62">
        <f t="shared" si="459"/>
        <v>0</v>
      </c>
      <c r="AO991" s="62"/>
      <c r="AP991" s="62" t="e">
        <f t="shared" si="460"/>
        <v>#N/A</v>
      </c>
      <c r="AQ991" s="62" t="e">
        <f t="shared" si="461"/>
        <v>#VALUE!</v>
      </c>
      <c r="AR991" s="62" t="str">
        <f t="shared" si="462"/>
        <v/>
      </c>
      <c r="AS991" s="62">
        <f t="shared" si="463"/>
        <v>0</v>
      </c>
      <c r="AT991" s="62">
        <f t="shared" si="464"/>
        <v>0</v>
      </c>
      <c r="AU991" s="62">
        <f t="shared" si="465"/>
        <v>0</v>
      </c>
    </row>
    <row r="992" spans="1:47" x14ac:dyDescent="0.2">
      <c r="A992" s="46">
        <f t="shared" si="439"/>
        <v>0</v>
      </c>
      <c r="B992" s="62" t="e">
        <f t="shared" si="440"/>
        <v>#N/A</v>
      </c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2">
        <f t="shared" si="441"/>
        <v>0</v>
      </c>
      <c r="N992" s="60"/>
      <c r="O992" s="60"/>
      <c r="P992" s="60" t="e">
        <f t="shared" si="442"/>
        <v>#N/A</v>
      </c>
      <c r="Q992" s="178"/>
      <c r="R992" s="60"/>
      <c r="S992" s="60"/>
      <c r="T992" s="60"/>
      <c r="U992" s="46" t="e">
        <f t="shared" si="443"/>
        <v>#N/A</v>
      </c>
      <c r="V992" s="62" t="e">
        <f t="shared" si="444"/>
        <v>#N/A</v>
      </c>
      <c r="W992" s="62" t="e">
        <f t="shared" si="466"/>
        <v>#N/A</v>
      </c>
      <c r="X992" s="62" t="e">
        <f t="shared" si="445"/>
        <v>#N/A</v>
      </c>
      <c r="Y992" s="62" t="e">
        <f t="shared" si="446"/>
        <v>#N/A</v>
      </c>
      <c r="Z992" s="62" t="e">
        <f t="array" ref="Z992">_xlfn.IFS(H992=1,2,H992=3,1)</f>
        <v>#N/A</v>
      </c>
      <c r="AA992" s="62" t="e">
        <f t="shared" si="447"/>
        <v>#N/A</v>
      </c>
      <c r="AB992" s="62" t="e">
        <f t="shared" si="438"/>
        <v>#N/A</v>
      </c>
      <c r="AC992" s="62" t="e">
        <f t="shared" si="448"/>
        <v>#N/A</v>
      </c>
      <c r="AD992" s="62" t="e">
        <f t="shared" si="449"/>
        <v>#N/A</v>
      </c>
      <c r="AE992" s="62" t="e">
        <f t="shared" si="450"/>
        <v>#N/A</v>
      </c>
      <c r="AF992" s="62" t="e">
        <f t="shared" si="451"/>
        <v>#N/A</v>
      </c>
      <c r="AG992" s="62">
        <f t="shared" si="452"/>
        <v>0</v>
      </c>
      <c r="AH992" s="62" t="str">
        <f t="shared" si="453"/>
        <v/>
      </c>
      <c r="AI992" s="62">
        <f t="shared" si="454"/>
        <v>0</v>
      </c>
      <c r="AJ992" s="62" t="e">
        <f t="shared" si="455"/>
        <v>#VALUE!</v>
      </c>
      <c r="AK992" s="62" t="e">
        <f t="shared" si="456"/>
        <v>#N/A</v>
      </c>
      <c r="AL992" s="62" t="e">
        <f t="shared" si="457"/>
        <v>#N/A</v>
      </c>
      <c r="AM992" s="62">
        <f t="shared" si="458"/>
        <v>0</v>
      </c>
      <c r="AN992" s="62">
        <f t="shared" si="459"/>
        <v>0</v>
      </c>
      <c r="AO992" s="62"/>
      <c r="AP992" s="62" t="e">
        <f t="shared" si="460"/>
        <v>#N/A</v>
      </c>
      <c r="AQ992" s="62" t="e">
        <f t="shared" si="461"/>
        <v>#VALUE!</v>
      </c>
      <c r="AR992" s="62" t="str">
        <f t="shared" si="462"/>
        <v/>
      </c>
      <c r="AS992" s="62">
        <f t="shared" si="463"/>
        <v>0</v>
      </c>
      <c r="AT992" s="62">
        <f t="shared" si="464"/>
        <v>0</v>
      </c>
      <c r="AU992" s="62">
        <f t="shared" si="465"/>
        <v>0</v>
      </c>
    </row>
    <row r="993" spans="1:47" x14ac:dyDescent="0.2">
      <c r="A993" s="46">
        <f t="shared" si="439"/>
        <v>0</v>
      </c>
      <c r="B993" s="62" t="e">
        <f t="shared" si="440"/>
        <v>#N/A</v>
      </c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2">
        <f t="shared" si="441"/>
        <v>0</v>
      </c>
      <c r="N993" s="60"/>
      <c r="O993" s="60"/>
      <c r="P993" s="60" t="e">
        <f t="shared" si="442"/>
        <v>#N/A</v>
      </c>
      <c r="Q993" s="178"/>
      <c r="R993" s="60"/>
      <c r="S993" s="60"/>
      <c r="T993" s="60"/>
      <c r="U993" s="46" t="e">
        <f t="shared" si="443"/>
        <v>#N/A</v>
      </c>
      <c r="V993" s="62" t="e">
        <f t="shared" si="444"/>
        <v>#N/A</v>
      </c>
      <c r="W993" s="62" t="e">
        <f t="shared" si="466"/>
        <v>#N/A</v>
      </c>
      <c r="X993" s="62" t="e">
        <f t="shared" si="445"/>
        <v>#N/A</v>
      </c>
      <c r="Y993" s="62" t="e">
        <f t="shared" si="446"/>
        <v>#N/A</v>
      </c>
      <c r="Z993" s="62" t="e">
        <f t="array" ref="Z993">_xlfn.IFS(H993=1,2,H993=3,1)</f>
        <v>#N/A</v>
      </c>
      <c r="AA993" s="62" t="e">
        <f t="shared" si="447"/>
        <v>#N/A</v>
      </c>
      <c r="AB993" s="62" t="e">
        <f t="shared" si="438"/>
        <v>#N/A</v>
      </c>
      <c r="AC993" s="62" t="e">
        <f t="shared" si="448"/>
        <v>#N/A</v>
      </c>
      <c r="AD993" s="62" t="e">
        <f t="shared" si="449"/>
        <v>#N/A</v>
      </c>
      <c r="AE993" s="62" t="e">
        <f t="shared" si="450"/>
        <v>#N/A</v>
      </c>
      <c r="AF993" s="62" t="e">
        <f t="shared" si="451"/>
        <v>#N/A</v>
      </c>
      <c r="AG993" s="62">
        <f t="shared" si="452"/>
        <v>0</v>
      </c>
      <c r="AH993" s="62" t="str">
        <f t="shared" si="453"/>
        <v/>
      </c>
      <c r="AI993" s="62">
        <f t="shared" si="454"/>
        <v>0</v>
      </c>
      <c r="AJ993" s="62" t="e">
        <f t="shared" si="455"/>
        <v>#VALUE!</v>
      </c>
      <c r="AK993" s="62" t="e">
        <f t="shared" si="456"/>
        <v>#N/A</v>
      </c>
      <c r="AL993" s="62" t="e">
        <f t="shared" si="457"/>
        <v>#N/A</v>
      </c>
      <c r="AM993" s="62">
        <f t="shared" si="458"/>
        <v>0</v>
      </c>
      <c r="AN993" s="62">
        <f t="shared" si="459"/>
        <v>0</v>
      </c>
      <c r="AO993" s="62"/>
      <c r="AP993" s="62" t="e">
        <f t="shared" si="460"/>
        <v>#N/A</v>
      </c>
      <c r="AQ993" s="62" t="e">
        <f t="shared" si="461"/>
        <v>#VALUE!</v>
      </c>
      <c r="AR993" s="62" t="str">
        <f t="shared" si="462"/>
        <v/>
      </c>
      <c r="AS993" s="62">
        <f t="shared" si="463"/>
        <v>0</v>
      </c>
      <c r="AT993" s="62">
        <f t="shared" si="464"/>
        <v>0</v>
      </c>
      <c r="AU993" s="62">
        <f t="shared" si="465"/>
        <v>0</v>
      </c>
    </row>
    <row r="994" spans="1:47" x14ac:dyDescent="0.2">
      <c r="A994" s="46">
        <f t="shared" si="439"/>
        <v>0</v>
      </c>
      <c r="B994" s="62" t="e">
        <f t="shared" si="440"/>
        <v>#N/A</v>
      </c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2">
        <f t="shared" si="441"/>
        <v>0</v>
      </c>
      <c r="N994" s="60"/>
      <c r="O994" s="60"/>
      <c r="P994" s="60" t="e">
        <f t="shared" si="442"/>
        <v>#N/A</v>
      </c>
      <c r="Q994" s="178"/>
      <c r="R994" s="60"/>
      <c r="S994" s="60"/>
      <c r="T994" s="60"/>
      <c r="U994" s="46" t="e">
        <f t="shared" si="443"/>
        <v>#N/A</v>
      </c>
      <c r="V994" s="62" t="e">
        <f t="shared" si="444"/>
        <v>#N/A</v>
      </c>
      <c r="W994" s="62" t="e">
        <f t="shared" si="466"/>
        <v>#N/A</v>
      </c>
      <c r="X994" s="62" t="e">
        <f t="shared" si="445"/>
        <v>#N/A</v>
      </c>
      <c r="Y994" s="62" t="e">
        <f t="shared" si="446"/>
        <v>#N/A</v>
      </c>
      <c r="Z994" s="62" t="e">
        <f t="array" ref="Z994">_xlfn.IFS(H994=1,2,H994=3,1)</f>
        <v>#N/A</v>
      </c>
      <c r="AA994" s="62" t="e">
        <f t="shared" si="447"/>
        <v>#N/A</v>
      </c>
      <c r="AB994" s="62" t="e">
        <f t="shared" si="438"/>
        <v>#N/A</v>
      </c>
      <c r="AC994" s="62" t="e">
        <f t="shared" si="448"/>
        <v>#N/A</v>
      </c>
      <c r="AD994" s="62" t="e">
        <f t="shared" si="449"/>
        <v>#N/A</v>
      </c>
      <c r="AE994" s="62" t="e">
        <f t="shared" si="450"/>
        <v>#N/A</v>
      </c>
      <c r="AF994" s="62" t="e">
        <f t="shared" si="451"/>
        <v>#N/A</v>
      </c>
      <c r="AG994" s="62">
        <f t="shared" si="452"/>
        <v>0</v>
      </c>
      <c r="AH994" s="62" t="str">
        <f t="shared" si="453"/>
        <v/>
      </c>
      <c r="AI994" s="62">
        <f t="shared" si="454"/>
        <v>0</v>
      </c>
      <c r="AJ994" s="62" t="e">
        <f t="shared" si="455"/>
        <v>#VALUE!</v>
      </c>
      <c r="AK994" s="62" t="e">
        <f t="shared" si="456"/>
        <v>#N/A</v>
      </c>
      <c r="AL994" s="62" t="e">
        <f t="shared" si="457"/>
        <v>#N/A</v>
      </c>
      <c r="AM994" s="62">
        <f t="shared" si="458"/>
        <v>0</v>
      </c>
      <c r="AN994" s="62">
        <f t="shared" si="459"/>
        <v>0</v>
      </c>
      <c r="AO994" s="62"/>
      <c r="AP994" s="62" t="e">
        <f t="shared" si="460"/>
        <v>#N/A</v>
      </c>
      <c r="AQ994" s="62" t="e">
        <f t="shared" si="461"/>
        <v>#VALUE!</v>
      </c>
      <c r="AR994" s="62" t="str">
        <f t="shared" si="462"/>
        <v/>
      </c>
      <c r="AS994" s="62">
        <f t="shared" si="463"/>
        <v>0</v>
      </c>
      <c r="AT994" s="62">
        <f t="shared" si="464"/>
        <v>0</v>
      </c>
      <c r="AU994" s="62">
        <f t="shared" si="465"/>
        <v>0</v>
      </c>
    </row>
    <row r="995" spans="1:47" x14ac:dyDescent="0.2">
      <c r="A995" s="46">
        <f t="shared" si="439"/>
        <v>0</v>
      </c>
      <c r="B995" s="62" t="e">
        <f t="shared" si="440"/>
        <v>#N/A</v>
      </c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2">
        <f t="shared" si="441"/>
        <v>0</v>
      </c>
      <c r="N995" s="60"/>
      <c r="O995" s="60"/>
      <c r="P995" s="60" t="e">
        <f t="shared" si="442"/>
        <v>#N/A</v>
      </c>
      <c r="Q995" s="178"/>
      <c r="R995" s="60"/>
      <c r="S995" s="60"/>
      <c r="T995" s="60"/>
      <c r="U995" s="46" t="e">
        <f t="shared" si="443"/>
        <v>#N/A</v>
      </c>
      <c r="V995" s="62" t="e">
        <f t="shared" si="444"/>
        <v>#N/A</v>
      </c>
      <c r="W995" s="62" t="e">
        <f t="shared" si="466"/>
        <v>#N/A</v>
      </c>
      <c r="X995" s="62" t="e">
        <f t="shared" si="445"/>
        <v>#N/A</v>
      </c>
      <c r="Y995" s="62" t="e">
        <f t="shared" si="446"/>
        <v>#N/A</v>
      </c>
      <c r="Z995" s="62" t="e">
        <f t="array" ref="Z995">_xlfn.IFS(H995=1,2,H995=3,1)</f>
        <v>#N/A</v>
      </c>
      <c r="AA995" s="62" t="e">
        <f t="shared" si="447"/>
        <v>#N/A</v>
      </c>
      <c r="AB995" s="62" t="e">
        <f t="shared" si="438"/>
        <v>#N/A</v>
      </c>
      <c r="AC995" s="62" t="e">
        <f t="shared" si="448"/>
        <v>#N/A</v>
      </c>
      <c r="AD995" s="62" t="e">
        <f t="shared" si="449"/>
        <v>#N/A</v>
      </c>
      <c r="AE995" s="62" t="e">
        <f t="shared" si="450"/>
        <v>#N/A</v>
      </c>
      <c r="AF995" s="62" t="e">
        <f t="shared" si="451"/>
        <v>#N/A</v>
      </c>
      <c r="AG995" s="62">
        <f t="shared" si="452"/>
        <v>0</v>
      </c>
      <c r="AH995" s="62" t="str">
        <f t="shared" si="453"/>
        <v/>
      </c>
      <c r="AI995" s="62">
        <f t="shared" si="454"/>
        <v>0</v>
      </c>
      <c r="AJ995" s="62" t="e">
        <f t="shared" si="455"/>
        <v>#VALUE!</v>
      </c>
      <c r="AK995" s="62" t="e">
        <f t="shared" si="456"/>
        <v>#N/A</v>
      </c>
      <c r="AL995" s="62" t="e">
        <f t="shared" si="457"/>
        <v>#N/A</v>
      </c>
      <c r="AM995" s="62">
        <f t="shared" si="458"/>
        <v>0</v>
      </c>
      <c r="AN995" s="62">
        <f t="shared" si="459"/>
        <v>0</v>
      </c>
      <c r="AO995" s="62"/>
      <c r="AP995" s="62" t="e">
        <f t="shared" si="460"/>
        <v>#N/A</v>
      </c>
      <c r="AQ995" s="62" t="e">
        <f t="shared" si="461"/>
        <v>#VALUE!</v>
      </c>
      <c r="AR995" s="62" t="str">
        <f t="shared" si="462"/>
        <v/>
      </c>
      <c r="AS995" s="62">
        <f t="shared" si="463"/>
        <v>0</v>
      </c>
      <c r="AT995" s="62">
        <f t="shared" si="464"/>
        <v>0</v>
      </c>
      <c r="AU995" s="62">
        <f t="shared" si="465"/>
        <v>0</v>
      </c>
    </row>
    <row r="996" spans="1:47" x14ac:dyDescent="0.2">
      <c r="A996" s="46">
        <f t="shared" si="439"/>
        <v>0</v>
      </c>
      <c r="B996" s="62" t="e">
        <f t="shared" si="440"/>
        <v>#N/A</v>
      </c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2">
        <f t="shared" si="441"/>
        <v>0</v>
      </c>
      <c r="N996" s="60"/>
      <c r="O996" s="60"/>
      <c r="P996" s="60" t="e">
        <f t="shared" si="442"/>
        <v>#N/A</v>
      </c>
      <c r="Q996" s="178"/>
      <c r="R996" s="60"/>
      <c r="S996" s="60"/>
      <c r="T996" s="60"/>
      <c r="U996" s="46" t="e">
        <f t="shared" si="443"/>
        <v>#N/A</v>
      </c>
      <c r="V996" s="62" t="e">
        <f t="shared" si="444"/>
        <v>#N/A</v>
      </c>
      <c r="W996" s="62" t="e">
        <f t="shared" si="466"/>
        <v>#N/A</v>
      </c>
      <c r="X996" s="62" t="e">
        <f t="shared" si="445"/>
        <v>#N/A</v>
      </c>
      <c r="Y996" s="62" t="e">
        <f t="shared" si="446"/>
        <v>#N/A</v>
      </c>
      <c r="Z996" s="62" t="e">
        <f t="array" ref="Z996">_xlfn.IFS(H996=1,2,H996=3,1)</f>
        <v>#N/A</v>
      </c>
      <c r="AA996" s="62" t="e">
        <f t="shared" si="447"/>
        <v>#N/A</v>
      </c>
      <c r="AB996" s="62" t="e">
        <f t="shared" si="438"/>
        <v>#N/A</v>
      </c>
      <c r="AC996" s="62" t="e">
        <f t="shared" si="448"/>
        <v>#N/A</v>
      </c>
      <c r="AD996" s="62" t="e">
        <f t="shared" si="449"/>
        <v>#N/A</v>
      </c>
      <c r="AE996" s="62" t="e">
        <f t="shared" si="450"/>
        <v>#N/A</v>
      </c>
      <c r="AF996" s="62" t="e">
        <f t="shared" si="451"/>
        <v>#N/A</v>
      </c>
      <c r="AG996" s="62">
        <f t="shared" si="452"/>
        <v>0</v>
      </c>
      <c r="AH996" s="62" t="str">
        <f t="shared" si="453"/>
        <v/>
      </c>
      <c r="AI996" s="62">
        <f t="shared" si="454"/>
        <v>0</v>
      </c>
      <c r="AJ996" s="62" t="e">
        <f t="shared" si="455"/>
        <v>#VALUE!</v>
      </c>
      <c r="AK996" s="62" t="e">
        <f t="shared" si="456"/>
        <v>#N/A</v>
      </c>
      <c r="AL996" s="62" t="e">
        <f t="shared" si="457"/>
        <v>#N/A</v>
      </c>
      <c r="AM996" s="62">
        <f t="shared" si="458"/>
        <v>0</v>
      </c>
      <c r="AN996" s="62">
        <f t="shared" si="459"/>
        <v>0</v>
      </c>
      <c r="AO996" s="62"/>
      <c r="AP996" s="62" t="e">
        <f t="shared" si="460"/>
        <v>#N/A</v>
      </c>
      <c r="AQ996" s="62" t="e">
        <f t="shared" si="461"/>
        <v>#VALUE!</v>
      </c>
      <c r="AR996" s="62" t="str">
        <f t="shared" si="462"/>
        <v/>
      </c>
      <c r="AS996" s="62">
        <f t="shared" si="463"/>
        <v>0</v>
      </c>
      <c r="AT996" s="62">
        <f t="shared" si="464"/>
        <v>0</v>
      </c>
      <c r="AU996" s="62">
        <f t="shared" si="465"/>
        <v>0</v>
      </c>
    </row>
    <row r="997" spans="1:47" x14ac:dyDescent="0.2">
      <c r="A997" s="46">
        <f t="shared" si="439"/>
        <v>0</v>
      </c>
      <c r="B997" s="62" t="e">
        <f t="shared" si="440"/>
        <v>#N/A</v>
      </c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2">
        <f t="shared" si="441"/>
        <v>0</v>
      </c>
      <c r="N997" s="60"/>
      <c r="O997" s="60"/>
      <c r="P997" s="60" t="e">
        <f t="shared" si="442"/>
        <v>#N/A</v>
      </c>
      <c r="Q997" s="178"/>
      <c r="R997" s="60"/>
      <c r="S997" s="60"/>
      <c r="T997" s="60"/>
      <c r="U997" s="46" t="e">
        <f t="shared" si="443"/>
        <v>#N/A</v>
      </c>
      <c r="V997" s="62" t="e">
        <f t="shared" si="444"/>
        <v>#N/A</v>
      </c>
      <c r="W997" s="62" t="e">
        <f t="shared" si="466"/>
        <v>#N/A</v>
      </c>
      <c r="X997" s="62" t="e">
        <f t="shared" si="445"/>
        <v>#N/A</v>
      </c>
      <c r="Y997" s="62" t="e">
        <f t="shared" si="446"/>
        <v>#N/A</v>
      </c>
      <c r="Z997" s="62" t="e">
        <f t="array" ref="Z997">_xlfn.IFS(H997=1,2,H997=3,1)</f>
        <v>#N/A</v>
      </c>
      <c r="AA997" s="62" t="e">
        <f t="shared" si="447"/>
        <v>#N/A</v>
      </c>
      <c r="AB997" s="62" t="e">
        <f t="shared" si="438"/>
        <v>#N/A</v>
      </c>
      <c r="AC997" s="62" t="e">
        <f t="shared" si="448"/>
        <v>#N/A</v>
      </c>
      <c r="AD997" s="62" t="e">
        <f t="shared" si="449"/>
        <v>#N/A</v>
      </c>
      <c r="AE997" s="62" t="e">
        <f t="shared" si="450"/>
        <v>#N/A</v>
      </c>
      <c r="AF997" s="62" t="e">
        <f t="shared" si="451"/>
        <v>#N/A</v>
      </c>
      <c r="AG997" s="62">
        <f t="shared" si="452"/>
        <v>0</v>
      </c>
      <c r="AH997" s="62" t="str">
        <f t="shared" si="453"/>
        <v/>
      </c>
      <c r="AI997" s="62">
        <f t="shared" si="454"/>
        <v>0</v>
      </c>
      <c r="AJ997" s="62" t="e">
        <f t="shared" si="455"/>
        <v>#VALUE!</v>
      </c>
      <c r="AK997" s="62" t="e">
        <f t="shared" si="456"/>
        <v>#N/A</v>
      </c>
      <c r="AL997" s="62" t="e">
        <f t="shared" si="457"/>
        <v>#N/A</v>
      </c>
      <c r="AM997" s="62">
        <f t="shared" si="458"/>
        <v>0</v>
      </c>
      <c r="AN997" s="62">
        <f t="shared" si="459"/>
        <v>0</v>
      </c>
      <c r="AO997" s="62"/>
      <c r="AP997" s="62" t="e">
        <f t="shared" si="460"/>
        <v>#N/A</v>
      </c>
      <c r="AQ997" s="62" t="e">
        <f t="shared" si="461"/>
        <v>#VALUE!</v>
      </c>
      <c r="AR997" s="62" t="str">
        <f t="shared" si="462"/>
        <v/>
      </c>
      <c r="AS997" s="62">
        <f t="shared" si="463"/>
        <v>0</v>
      </c>
      <c r="AT997" s="62">
        <f t="shared" si="464"/>
        <v>0</v>
      </c>
      <c r="AU997" s="62">
        <f t="shared" si="465"/>
        <v>0</v>
      </c>
    </row>
    <row r="998" spans="1:47" x14ac:dyDescent="0.2">
      <c r="A998" s="46">
        <f t="shared" si="439"/>
        <v>0</v>
      </c>
      <c r="B998" s="62" t="e">
        <f t="shared" si="440"/>
        <v>#N/A</v>
      </c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2">
        <f t="shared" si="441"/>
        <v>0</v>
      </c>
      <c r="N998" s="60"/>
      <c r="O998" s="60"/>
      <c r="P998" s="60" t="e">
        <f t="shared" si="442"/>
        <v>#N/A</v>
      </c>
      <c r="Q998" s="178"/>
      <c r="R998" s="60"/>
      <c r="S998" s="60"/>
      <c r="T998" s="60"/>
      <c r="U998" s="46" t="e">
        <f t="shared" si="443"/>
        <v>#N/A</v>
      </c>
      <c r="V998" s="62" t="e">
        <f t="shared" si="444"/>
        <v>#N/A</v>
      </c>
      <c r="W998" s="62" t="e">
        <f t="shared" si="466"/>
        <v>#N/A</v>
      </c>
      <c r="X998" s="62" t="e">
        <f t="shared" si="445"/>
        <v>#N/A</v>
      </c>
      <c r="Y998" s="62" t="e">
        <f t="shared" si="446"/>
        <v>#N/A</v>
      </c>
      <c r="Z998" s="62" t="e">
        <f t="array" ref="Z998">_xlfn.IFS(H998=1,2,H998=3,1)</f>
        <v>#N/A</v>
      </c>
      <c r="AA998" s="62" t="e">
        <f t="shared" si="447"/>
        <v>#N/A</v>
      </c>
      <c r="AB998" s="62" t="e">
        <f t="shared" si="438"/>
        <v>#N/A</v>
      </c>
      <c r="AC998" s="62" t="e">
        <f t="shared" si="448"/>
        <v>#N/A</v>
      </c>
      <c r="AD998" s="62" t="e">
        <f t="shared" si="449"/>
        <v>#N/A</v>
      </c>
      <c r="AE998" s="62" t="e">
        <f t="shared" si="450"/>
        <v>#N/A</v>
      </c>
      <c r="AF998" s="62" t="e">
        <f t="shared" si="451"/>
        <v>#N/A</v>
      </c>
      <c r="AG998" s="62">
        <f t="shared" si="452"/>
        <v>0</v>
      </c>
      <c r="AH998" s="62" t="str">
        <f t="shared" si="453"/>
        <v/>
      </c>
      <c r="AI998" s="62">
        <f t="shared" si="454"/>
        <v>0</v>
      </c>
      <c r="AJ998" s="62" t="e">
        <f t="shared" si="455"/>
        <v>#VALUE!</v>
      </c>
      <c r="AK998" s="62" t="e">
        <f t="shared" si="456"/>
        <v>#N/A</v>
      </c>
      <c r="AL998" s="62" t="e">
        <f t="shared" si="457"/>
        <v>#N/A</v>
      </c>
      <c r="AM998" s="62">
        <f t="shared" si="458"/>
        <v>0</v>
      </c>
      <c r="AN998" s="62">
        <f t="shared" si="459"/>
        <v>0</v>
      </c>
      <c r="AO998" s="62"/>
      <c r="AP998" s="62" t="e">
        <f t="shared" si="460"/>
        <v>#N/A</v>
      </c>
      <c r="AQ998" s="62" t="e">
        <f t="shared" si="461"/>
        <v>#VALUE!</v>
      </c>
      <c r="AR998" s="62" t="str">
        <f t="shared" si="462"/>
        <v/>
      </c>
      <c r="AS998" s="62">
        <f t="shared" si="463"/>
        <v>0</v>
      </c>
      <c r="AT998" s="62">
        <f t="shared" si="464"/>
        <v>0</v>
      </c>
      <c r="AU998" s="62">
        <f t="shared" si="465"/>
        <v>0</v>
      </c>
    </row>
    <row r="999" spans="1:47" x14ac:dyDescent="0.2">
      <c r="A999" s="46">
        <f t="shared" si="439"/>
        <v>0</v>
      </c>
      <c r="B999" s="62" t="e">
        <f t="shared" si="440"/>
        <v>#N/A</v>
      </c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2">
        <f t="shared" si="441"/>
        <v>0</v>
      </c>
      <c r="N999" s="60"/>
      <c r="O999" s="60"/>
      <c r="P999" s="60" t="e">
        <f t="shared" si="442"/>
        <v>#N/A</v>
      </c>
      <c r="Q999" s="178"/>
      <c r="R999" s="60"/>
      <c r="S999" s="60"/>
      <c r="T999" s="60"/>
      <c r="U999" s="46" t="e">
        <f t="shared" si="443"/>
        <v>#N/A</v>
      </c>
      <c r="V999" s="62" t="e">
        <f t="shared" si="444"/>
        <v>#N/A</v>
      </c>
      <c r="W999" s="62" t="e">
        <f t="shared" si="466"/>
        <v>#N/A</v>
      </c>
      <c r="X999" s="62" t="e">
        <f t="shared" si="445"/>
        <v>#N/A</v>
      </c>
      <c r="Y999" s="62" t="e">
        <f t="shared" si="446"/>
        <v>#N/A</v>
      </c>
      <c r="Z999" s="62" t="e">
        <f t="array" ref="Z999">_xlfn.IFS(H999=1,2,H999=3,1)</f>
        <v>#N/A</v>
      </c>
      <c r="AA999" s="62" t="e">
        <f t="shared" si="447"/>
        <v>#N/A</v>
      </c>
      <c r="AB999" s="62" t="e">
        <f t="shared" si="438"/>
        <v>#N/A</v>
      </c>
      <c r="AC999" s="62" t="e">
        <f t="shared" si="448"/>
        <v>#N/A</v>
      </c>
      <c r="AD999" s="62" t="e">
        <f t="shared" si="449"/>
        <v>#N/A</v>
      </c>
      <c r="AE999" s="62" t="e">
        <f t="shared" si="450"/>
        <v>#N/A</v>
      </c>
      <c r="AF999" s="62" t="e">
        <f t="shared" si="451"/>
        <v>#N/A</v>
      </c>
      <c r="AG999" s="62">
        <f t="shared" si="452"/>
        <v>0</v>
      </c>
      <c r="AH999" s="62" t="str">
        <f t="shared" si="453"/>
        <v/>
      </c>
      <c r="AI999" s="62">
        <f t="shared" si="454"/>
        <v>0</v>
      </c>
      <c r="AJ999" s="62" t="e">
        <f t="shared" si="455"/>
        <v>#VALUE!</v>
      </c>
      <c r="AK999" s="62" t="e">
        <f t="shared" si="456"/>
        <v>#N/A</v>
      </c>
      <c r="AL999" s="62" t="e">
        <f t="shared" si="457"/>
        <v>#N/A</v>
      </c>
      <c r="AM999" s="62">
        <f t="shared" si="458"/>
        <v>0</v>
      </c>
      <c r="AN999" s="62">
        <f t="shared" si="459"/>
        <v>0</v>
      </c>
      <c r="AO999" s="62"/>
      <c r="AP999" s="62" t="e">
        <f t="shared" si="460"/>
        <v>#N/A</v>
      </c>
      <c r="AQ999" s="62" t="e">
        <f t="shared" si="461"/>
        <v>#VALUE!</v>
      </c>
      <c r="AR999" s="62" t="str">
        <f t="shared" si="462"/>
        <v/>
      </c>
      <c r="AS999" s="62">
        <f t="shared" si="463"/>
        <v>0</v>
      </c>
      <c r="AT999" s="62">
        <f t="shared" si="464"/>
        <v>0</v>
      </c>
      <c r="AU999" s="62">
        <f t="shared" si="465"/>
        <v>0</v>
      </c>
    </row>
    <row r="1000" spans="1:47" x14ac:dyDescent="0.2">
      <c r="A1000" s="46">
        <f t="shared" si="439"/>
        <v>0</v>
      </c>
      <c r="B1000" s="62" t="e">
        <f t="shared" si="440"/>
        <v>#N/A</v>
      </c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2">
        <f t="shared" si="441"/>
        <v>0</v>
      </c>
      <c r="N1000" s="60"/>
      <c r="O1000" s="60"/>
      <c r="P1000" s="60" t="e">
        <f t="shared" si="442"/>
        <v>#N/A</v>
      </c>
      <c r="Q1000" s="178"/>
      <c r="R1000" s="60"/>
      <c r="S1000" s="60"/>
      <c r="T1000" s="60"/>
      <c r="U1000" s="46" t="e">
        <f t="shared" si="443"/>
        <v>#N/A</v>
      </c>
      <c r="V1000" s="62" t="e">
        <f t="shared" si="444"/>
        <v>#N/A</v>
      </c>
      <c r="W1000" s="62" t="e">
        <f t="shared" si="466"/>
        <v>#N/A</v>
      </c>
      <c r="X1000" s="62" t="e">
        <f t="shared" si="445"/>
        <v>#N/A</v>
      </c>
      <c r="Y1000" s="62" t="e">
        <f t="shared" si="446"/>
        <v>#N/A</v>
      </c>
      <c r="Z1000" s="62" t="e">
        <f t="array" ref="Z1000">_xlfn.IFS(H1000=1,2,H1000=3,1)</f>
        <v>#N/A</v>
      </c>
      <c r="AA1000" s="62" t="e">
        <f t="shared" si="447"/>
        <v>#N/A</v>
      </c>
      <c r="AB1000" s="62" t="e">
        <f t="shared" si="438"/>
        <v>#N/A</v>
      </c>
      <c r="AC1000" s="62" t="e">
        <f t="shared" si="448"/>
        <v>#N/A</v>
      </c>
      <c r="AD1000" s="62" t="e">
        <f t="shared" si="449"/>
        <v>#N/A</v>
      </c>
      <c r="AE1000" s="62" t="e">
        <f t="shared" si="450"/>
        <v>#N/A</v>
      </c>
      <c r="AF1000" s="62" t="e">
        <f t="shared" si="451"/>
        <v>#N/A</v>
      </c>
      <c r="AG1000" s="62">
        <f t="shared" si="452"/>
        <v>0</v>
      </c>
      <c r="AH1000" s="62" t="str">
        <f t="shared" si="453"/>
        <v/>
      </c>
      <c r="AI1000" s="62">
        <f t="shared" si="454"/>
        <v>0</v>
      </c>
      <c r="AJ1000" s="62" t="e">
        <f t="shared" si="455"/>
        <v>#VALUE!</v>
      </c>
      <c r="AK1000" s="62" t="e">
        <f t="shared" si="456"/>
        <v>#N/A</v>
      </c>
      <c r="AL1000" s="62" t="e">
        <f t="shared" si="457"/>
        <v>#N/A</v>
      </c>
      <c r="AM1000" s="62">
        <f t="shared" si="458"/>
        <v>0</v>
      </c>
      <c r="AN1000" s="62">
        <f t="shared" si="459"/>
        <v>0</v>
      </c>
      <c r="AO1000" s="62"/>
      <c r="AP1000" s="62" t="e">
        <f t="shared" si="460"/>
        <v>#N/A</v>
      </c>
      <c r="AQ1000" s="62" t="e">
        <f t="shared" si="461"/>
        <v>#VALUE!</v>
      </c>
      <c r="AR1000" s="62" t="str">
        <f t="shared" si="462"/>
        <v/>
      </c>
      <c r="AS1000" s="62">
        <f t="shared" si="463"/>
        <v>0</v>
      </c>
      <c r="AT1000" s="62">
        <f t="shared" si="464"/>
        <v>0</v>
      </c>
      <c r="AU1000" s="62">
        <f t="shared" si="465"/>
        <v>0</v>
      </c>
    </row>
  </sheetData>
  <autoFilter ref="A1:AU1000" xr:uid="{00000000-0001-0000-0200-000000000000}">
    <sortState xmlns:xlrd2="http://schemas.microsoft.com/office/spreadsheetml/2017/richdata2" ref="A2:AU1000">
      <sortCondition descending="1" ref="R1:R1000"/>
    </sortState>
  </autoFilter>
  <phoneticPr fontId="15" type="noConversion"/>
  <conditionalFormatting sqref="A226:B228">
    <cfRule type="expression" dxfId="1438" priority="520">
      <formula>_xlfn.ISFORMULA(A226)=TRUE</formula>
    </cfRule>
  </conditionalFormatting>
  <conditionalFormatting sqref="A88:C103">
    <cfRule type="expression" dxfId="1437" priority="463">
      <formula>_xlfn.ISFORMULA(A88)=TRUE</formula>
    </cfRule>
  </conditionalFormatting>
  <conditionalFormatting sqref="A104:C121">
    <cfRule type="expression" dxfId="1436" priority="534">
      <formula>_xlfn.ISFORMULA(A104)=TRUE</formula>
    </cfRule>
  </conditionalFormatting>
  <conditionalFormatting sqref="A122:C156">
    <cfRule type="expression" dxfId="1435" priority="530">
      <formula>_xlfn.ISFORMULA(A122)=TRUE</formula>
    </cfRule>
  </conditionalFormatting>
  <conditionalFormatting sqref="A157:C177">
    <cfRule type="expression" dxfId="1434" priority="397">
      <formula>_xlfn.ISFORMULA(A157)=TRUE</formula>
    </cfRule>
  </conditionalFormatting>
  <conditionalFormatting sqref="A178:C205 I203">
    <cfRule type="expression" dxfId="1433" priority="526">
      <formula>_xlfn.ISFORMULA(A178)=TRUE</formula>
    </cfRule>
  </conditionalFormatting>
  <conditionalFormatting sqref="A206:C225">
    <cfRule type="expression" dxfId="1432" priority="377">
      <formula>_xlfn.ISFORMULA(A206)=TRUE</formula>
    </cfRule>
  </conditionalFormatting>
  <conditionalFormatting sqref="C3:C32">
    <cfRule type="expression" dxfId="1431" priority="23">
      <formula>_xlfn.ISFORMULA(C3)=TRUE</formula>
    </cfRule>
  </conditionalFormatting>
  <conditionalFormatting sqref="C30:C37">
    <cfRule type="expression" dxfId="1430" priority="549">
      <formula>_xlfn.ISFORMULA(C30)=TRUE</formula>
    </cfRule>
  </conditionalFormatting>
  <conditionalFormatting sqref="C36">
    <cfRule type="expression" dxfId="1429" priority="547">
      <formula>_xlfn.ISFORMULA(C36)=TRUE</formula>
    </cfRule>
    <cfRule type="duplicateValues" dxfId="1428" priority="548"/>
  </conditionalFormatting>
  <conditionalFormatting sqref="C38:C75">
    <cfRule type="expression" dxfId="1427" priority="37">
      <formula>_xlfn.ISFORMULA(C38)=TRUE</formula>
    </cfRule>
  </conditionalFormatting>
  <conditionalFormatting sqref="C77:C87">
    <cfRule type="expression" dxfId="1426" priority="510">
      <formula>_xlfn.ISFORMULA(C77)=TRUE</formula>
    </cfRule>
  </conditionalFormatting>
  <conditionalFormatting sqref="C118">
    <cfRule type="duplicateValues" dxfId="1425" priority="531"/>
    <cfRule type="duplicateValues" dxfId="1424" priority="532"/>
    <cfRule type="duplicateValues" dxfId="1423" priority="533"/>
  </conditionalFormatting>
  <conditionalFormatting sqref="C152:C154">
    <cfRule type="duplicateValues" dxfId="1422" priority="527"/>
    <cfRule type="duplicateValues" dxfId="1421" priority="528"/>
    <cfRule type="duplicateValues" dxfId="1420" priority="529"/>
  </conditionalFormatting>
  <conditionalFormatting sqref="C203 I203">
    <cfRule type="duplicateValues" dxfId="1419" priority="521"/>
    <cfRule type="duplicateValues" dxfId="1418" priority="524"/>
    <cfRule type="duplicateValues" dxfId="1417" priority="525"/>
  </conditionalFormatting>
  <conditionalFormatting sqref="C224:C228">
    <cfRule type="expression" dxfId="1416" priority="372">
      <formula>_xlfn.ISFORMULA(C224)=TRUE</formula>
    </cfRule>
  </conditionalFormatting>
  <conditionalFormatting sqref="C252:C257">
    <cfRule type="expression" dxfId="1415" priority="467">
      <formula>_xlfn.ISFORMULA(C252)=TRUE</formula>
    </cfRule>
  </conditionalFormatting>
  <conditionalFormatting sqref="C259:C274">
    <cfRule type="expression" dxfId="1414" priority="466">
      <formula>_xlfn.ISFORMULA(C259)=TRUE</formula>
    </cfRule>
  </conditionalFormatting>
  <conditionalFormatting sqref="D6:D19">
    <cfRule type="expression" dxfId="1413" priority="116">
      <formula>_xlfn.ISFORMULA(D6)=TRUE</formula>
    </cfRule>
  </conditionalFormatting>
  <conditionalFormatting sqref="D4:E4">
    <cfRule type="duplicateValues" dxfId="1412" priority="130"/>
    <cfRule type="duplicateValues" dxfId="1411" priority="131"/>
    <cfRule type="duplicateValues" dxfId="1410" priority="132"/>
    <cfRule type="duplicateValues" dxfId="1409" priority="133"/>
    <cfRule type="duplicateValues" priority="134"/>
    <cfRule type="duplicateValues" dxfId="1408" priority="135"/>
    <cfRule type="duplicateValues" dxfId="1407" priority="136"/>
    <cfRule type="duplicateValues" dxfId="1406" priority="137"/>
    <cfRule type="duplicateValues" dxfId="1405" priority="138"/>
    <cfRule type="duplicateValues" dxfId="1404" priority="139"/>
    <cfRule type="expression" dxfId="1403" priority="140">
      <formula>_xlfn.ISFORMULA(D4)=TRUE</formula>
    </cfRule>
  </conditionalFormatting>
  <conditionalFormatting sqref="D5:E5">
    <cfRule type="duplicateValues" dxfId="1402" priority="119"/>
    <cfRule type="duplicateValues" dxfId="1401" priority="120"/>
    <cfRule type="duplicateValues" dxfId="1400" priority="121"/>
    <cfRule type="duplicateValues" dxfId="1399" priority="122"/>
    <cfRule type="duplicateValues" priority="123"/>
    <cfRule type="duplicateValues" dxfId="1398" priority="124"/>
    <cfRule type="duplicateValues" dxfId="1397" priority="125"/>
    <cfRule type="duplicateValues" dxfId="1396" priority="126"/>
    <cfRule type="duplicateValues" dxfId="1395" priority="127"/>
    <cfRule type="duplicateValues" dxfId="1394" priority="128"/>
    <cfRule type="expression" dxfId="1393" priority="129">
      <formula>_xlfn.ISFORMULA(D5)=TRUE</formula>
    </cfRule>
  </conditionalFormatting>
  <conditionalFormatting sqref="D58:E58">
    <cfRule type="duplicateValues" dxfId="1392" priority="49"/>
    <cfRule type="duplicateValues" dxfId="1391" priority="50"/>
    <cfRule type="duplicateValues" dxfId="1390" priority="51"/>
    <cfRule type="duplicateValues" dxfId="1389" priority="52"/>
    <cfRule type="duplicateValues" priority="53"/>
    <cfRule type="duplicateValues" dxfId="1388" priority="54"/>
    <cfRule type="duplicateValues" dxfId="1387" priority="55"/>
    <cfRule type="duplicateValues" dxfId="1386" priority="56"/>
    <cfRule type="duplicateValues" dxfId="1385" priority="57"/>
    <cfRule type="duplicateValues" dxfId="1384" priority="58"/>
    <cfRule type="expression" dxfId="1383" priority="59">
      <formula>_xlfn.ISFORMULA(D58)=TRUE</formula>
    </cfRule>
  </conditionalFormatting>
  <conditionalFormatting sqref="D59:E59">
    <cfRule type="duplicateValues" dxfId="1382" priority="38"/>
    <cfRule type="duplicateValues" dxfId="1381" priority="39"/>
    <cfRule type="duplicateValues" dxfId="1380" priority="40"/>
    <cfRule type="duplicateValues" dxfId="1379" priority="41"/>
    <cfRule type="duplicateValues" priority="42"/>
    <cfRule type="duplicateValues" dxfId="1378" priority="43"/>
    <cfRule type="duplicateValues" dxfId="1377" priority="44"/>
    <cfRule type="duplicateValues" dxfId="1376" priority="45"/>
    <cfRule type="duplicateValues" dxfId="1375" priority="46"/>
    <cfRule type="duplicateValues" dxfId="1374" priority="47"/>
    <cfRule type="expression" dxfId="1373" priority="48">
      <formula>_xlfn.ISFORMULA(D59)=TRUE</formula>
    </cfRule>
  </conditionalFormatting>
  <conditionalFormatting sqref="E6:E14">
    <cfRule type="expression" dxfId="1372" priority="210">
      <formula>_xlfn.ISFORMULA(E6)=TRUE</formula>
    </cfRule>
  </conditionalFormatting>
  <conditionalFormatting sqref="E21:E22">
    <cfRule type="expression" dxfId="1371" priority="171">
      <formula>_xlfn.ISFORMULA(E21)=TRUE</formula>
    </cfRule>
  </conditionalFormatting>
  <conditionalFormatting sqref="E22">
    <cfRule type="duplicateValues" dxfId="1370" priority="161"/>
    <cfRule type="duplicateValues" dxfId="1369" priority="162"/>
    <cfRule type="duplicateValues" dxfId="1368" priority="163"/>
    <cfRule type="duplicateValues" dxfId="1367" priority="164"/>
    <cfRule type="duplicateValues" priority="165"/>
    <cfRule type="duplicateValues" dxfId="1366" priority="166"/>
    <cfRule type="duplicateValues" dxfId="1365" priority="167"/>
    <cfRule type="duplicateValues" dxfId="1364" priority="168"/>
    <cfRule type="duplicateValues" dxfId="1363" priority="169"/>
    <cfRule type="duplicateValues" dxfId="1362" priority="170"/>
  </conditionalFormatting>
  <conditionalFormatting sqref="E23">
    <cfRule type="duplicateValues" dxfId="1361" priority="150"/>
    <cfRule type="duplicateValues" dxfId="1360" priority="151"/>
    <cfRule type="duplicateValues" dxfId="1359" priority="152"/>
    <cfRule type="duplicateValues" dxfId="1358" priority="153"/>
    <cfRule type="duplicateValues" priority="154"/>
    <cfRule type="duplicateValues" dxfId="1357" priority="155"/>
    <cfRule type="duplicateValues" dxfId="1356" priority="156"/>
    <cfRule type="duplicateValues" dxfId="1355" priority="157"/>
    <cfRule type="duplicateValues" dxfId="1354" priority="158"/>
    <cfRule type="duplicateValues" dxfId="1353" priority="159"/>
    <cfRule type="expression" dxfId="1352" priority="160">
      <formula>_xlfn.ISFORMULA(E23)=TRUE</formula>
    </cfRule>
  </conditionalFormatting>
  <conditionalFormatting sqref="E28:E29">
    <cfRule type="duplicateValues" dxfId="1351" priority="100"/>
    <cfRule type="duplicateValues" dxfId="1350" priority="101"/>
    <cfRule type="duplicateValues" dxfId="1349" priority="102"/>
    <cfRule type="duplicateValues" dxfId="1348" priority="103"/>
    <cfRule type="duplicateValues" priority="104"/>
    <cfRule type="duplicateValues" dxfId="1347" priority="105"/>
    <cfRule type="duplicateValues" dxfId="1346" priority="106"/>
    <cfRule type="duplicateValues" dxfId="1345" priority="107"/>
    <cfRule type="duplicateValues" dxfId="1344" priority="108"/>
    <cfRule type="duplicateValues" dxfId="1343" priority="109"/>
    <cfRule type="expression" dxfId="1342" priority="110">
      <formula>_xlfn.ISFORMULA(E28)=TRUE</formula>
    </cfRule>
  </conditionalFormatting>
  <conditionalFormatting sqref="E29">
    <cfRule type="duplicateValues" dxfId="1341" priority="89"/>
    <cfRule type="duplicateValues" dxfId="1340" priority="90"/>
    <cfRule type="duplicateValues" dxfId="1339" priority="91"/>
    <cfRule type="duplicateValues" dxfId="1338" priority="92"/>
    <cfRule type="duplicateValues" priority="93"/>
    <cfRule type="duplicateValues" dxfId="1337" priority="94"/>
    <cfRule type="duplicateValues" dxfId="1336" priority="95"/>
    <cfRule type="duplicateValues" dxfId="1335" priority="96"/>
    <cfRule type="duplicateValues" dxfId="1334" priority="97"/>
    <cfRule type="duplicateValues" dxfId="1333" priority="98"/>
    <cfRule type="expression" dxfId="1332" priority="99">
      <formula>_xlfn.ISFORMULA(E29)=TRUE</formula>
    </cfRule>
  </conditionalFormatting>
  <conditionalFormatting sqref="E53 G53:I53">
    <cfRule type="expression" dxfId="1331" priority="516">
      <formula>_xlfn.ISFORMULA(E53)=TRUE</formula>
    </cfRule>
  </conditionalFormatting>
  <conditionalFormatting sqref="E137:E155">
    <cfRule type="expression" dxfId="1330" priority="411">
      <formula>_xlfn.ISFORMULA(E137)=TRUE</formula>
    </cfRule>
  </conditionalFormatting>
  <conditionalFormatting sqref="E224">
    <cfRule type="duplicateValues" dxfId="1329" priority="511"/>
    <cfRule type="duplicateValues" dxfId="1328" priority="512"/>
    <cfRule type="duplicateValues" dxfId="1327" priority="513"/>
    <cfRule type="duplicateValues" dxfId="1326" priority="514"/>
  </conditionalFormatting>
  <conditionalFormatting sqref="E49:F96">
    <cfRule type="expression" dxfId="1325" priority="60">
      <formula>_xlfn.ISFORMULA(E49)=TRUE</formula>
    </cfRule>
  </conditionalFormatting>
  <conditionalFormatting sqref="E135:F136">
    <cfRule type="expression" dxfId="1324" priority="451">
      <formula>_xlfn.ISFORMULA(E135)=TRUE</formula>
    </cfRule>
  </conditionalFormatting>
  <conditionalFormatting sqref="E224:F224">
    <cfRule type="expression" dxfId="1323" priority="507">
      <formula>_xlfn.ISFORMULA(E224)=TRUE</formula>
    </cfRule>
  </conditionalFormatting>
  <conditionalFormatting sqref="E237:F272">
    <cfRule type="expression" dxfId="1322" priority="440">
      <formula>_xlfn.ISFORMULA(E237)=TRUE</formula>
    </cfRule>
  </conditionalFormatting>
  <conditionalFormatting sqref="E275:F286">
    <cfRule type="expression" dxfId="1321" priority="431">
      <formula>_xlfn.ISFORMULA(E275)=TRUE</formula>
    </cfRule>
  </conditionalFormatting>
  <conditionalFormatting sqref="E289:F293">
    <cfRule type="expression" dxfId="1320" priority="421">
      <formula>_xlfn.ISFORMULA(E289)=TRUE</formula>
    </cfRule>
  </conditionalFormatting>
  <conditionalFormatting sqref="E24:H24">
    <cfRule type="expression" dxfId="1319" priority="74">
      <formula>_xlfn.ISFORMULA(E24)=TRUE</formula>
    </cfRule>
  </conditionalFormatting>
  <conditionalFormatting sqref="E25:H48">
    <cfRule type="expression" dxfId="1318" priority="315">
      <formula>_xlfn.ISFORMULA(E25)=TRUE</formula>
    </cfRule>
  </conditionalFormatting>
  <conditionalFormatting sqref="E203:H203">
    <cfRule type="expression" dxfId="1317" priority="523">
      <formula>_xlfn.ISFORMULA(E203)=TRUE</formula>
    </cfRule>
  </conditionalFormatting>
  <conditionalFormatting sqref="E505:H511">
    <cfRule type="expression" dxfId="1316" priority="341">
      <formula>_xlfn.ISFORMULA(E505)=TRUE</formula>
    </cfRule>
  </conditionalFormatting>
  <conditionalFormatting sqref="E515:H515">
    <cfRule type="expression" dxfId="1315" priority="340">
      <formula>_xlfn.ISFORMULA(E515)=TRUE</formula>
    </cfRule>
  </conditionalFormatting>
  <conditionalFormatting sqref="E204:I205 E201:I202">
    <cfRule type="expression" dxfId="1314" priority="536">
      <formula>_xlfn.ISFORMULA(E201)=TRUE</formula>
    </cfRule>
  </conditionalFormatting>
  <conditionalFormatting sqref="E3:J3 G6:J6">
    <cfRule type="expression" dxfId="1313" priority="245">
      <formula>_xlfn.ISFORMULA(E3)=TRUE</formula>
    </cfRule>
  </conditionalFormatting>
  <conditionalFormatting sqref="E97:J134">
    <cfRule type="expression" dxfId="1312" priority="275">
      <formula>_xlfn.ISFORMULA(E97)=TRUE</formula>
    </cfRule>
  </conditionalFormatting>
  <conditionalFormatting sqref="E513:J513 A229:C1000">
    <cfRule type="expression" dxfId="1311" priority="346">
      <formula>_xlfn.ISFORMULA(A229)=TRUE</formula>
    </cfRule>
  </conditionalFormatting>
  <conditionalFormatting sqref="E16:K17 G18:H19 E20:H20 G21:H21 E18:E19">
    <cfRule type="expression" dxfId="1310" priority="192">
      <formula>_xlfn.ISFORMULA(E16)=TRUE</formula>
    </cfRule>
  </conditionalFormatting>
  <conditionalFormatting sqref="E206:K207">
    <cfRule type="expression" dxfId="1309" priority="519">
      <formula>_xlfn.ISFORMULA(E206)=TRUE</formula>
    </cfRule>
  </conditionalFormatting>
  <conditionalFormatting sqref="E213:K213 E221:K223">
    <cfRule type="expression" dxfId="1308" priority="472">
      <formula>_xlfn.ISFORMULA(E213)=TRUE</formula>
    </cfRule>
  </conditionalFormatting>
  <conditionalFormatting sqref="E224:K224">
    <cfRule type="expression" dxfId="1307" priority="515">
      <formula>_xlfn.ISFORMULA(E224)=TRUE</formula>
    </cfRule>
  </conditionalFormatting>
  <conditionalFormatting sqref="E272:K274">
    <cfRule type="expression" dxfId="1306" priority="443">
      <formula>_xlfn.ISFORMULA(E272)=TRUE</formula>
    </cfRule>
  </conditionalFormatting>
  <conditionalFormatting sqref="E503:L504">
    <cfRule type="expression" dxfId="1305" priority="347">
      <formula>_xlfn.ISFORMULA(E503)=TRUE</formula>
    </cfRule>
  </conditionalFormatting>
  <conditionalFormatting sqref="E157:M171">
    <cfRule type="expression" dxfId="1304" priority="399">
      <formula>_xlfn.ISFORMULA(E157)=TRUE</formula>
    </cfRule>
  </conditionalFormatting>
  <conditionalFormatting sqref="E174:M200">
    <cfRule type="expression" dxfId="1303" priority="393">
      <formula>_xlfn.ISFORMULA(E174)=TRUE</formula>
    </cfRule>
  </conditionalFormatting>
  <conditionalFormatting sqref="E209:M212">
    <cfRule type="expression" dxfId="1302" priority="384">
      <formula>_xlfn.ISFORMULA(E209)=TRUE</formula>
    </cfRule>
  </conditionalFormatting>
  <conditionalFormatting sqref="E214:M216">
    <cfRule type="expression" dxfId="1301" priority="379">
      <formula>_xlfn.ISFORMULA(E214)=TRUE</formula>
    </cfRule>
  </conditionalFormatting>
  <conditionalFormatting sqref="E218:M220">
    <cfRule type="expression" dxfId="1300" priority="373">
      <formula>_xlfn.ISFORMULA(E218)=TRUE</formula>
    </cfRule>
  </conditionalFormatting>
  <conditionalFormatting sqref="E226:M228">
    <cfRule type="expression" dxfId="1299" priority="369">
      <formula>_xlfn.ISFORMULA(E226)=TRUE</formula>
    </cfRule>
  </conditionalFormatting>
  <conditionalFormatting sqref="E229:M229 E233:M233">
    <cfRule type="expression" dxfId="1298" priority="446">
      <formula>_xlfn.ISFORMULA(E229)=TRUE</formula>
    </cfRule>
  </conditionalFormatting>
  <conditionalFormatting sqref="E230:M232">
    <cfRule type="expression" dxfId="1297" priority="366">
      <formula>_xlfn.ISFORMULA(E230)=TRUE</formula>
    </cfRule>
  </conditionalFormatting>
  <conditionalFormatting sqref="E234:M236">
    <cfRule type="expression" dxfId="1296" priority="362">
      <formula>_xlfn.ISFORMULA(E234)=TRUE</formula>
    </cfRule>
  </conditionalFormatting>
  <conditionalFormatting sqref="E498:M502">
    <cfRule type="expression" dxfId="1295" priority="355">
      <formula>_xlfn.ISFORMULA(E498)=TRUE</formula>
    </cfRule>
  </conditionalFormatting>
  <conditionalFormatting sqref="E208:O208">
    <cfRule type="expression" dxfId="1294" priority="473">
      <formula>_xlfn.ISFORMULA(E208)=TRUE</formula>
    </cfRule>
  </conditionalFormatting>
  <conditionalFormatting sqref="E156:T156 O50:O52">
    <cfRule type="expression" dxfId="1293" priority="506">
      <formula>_xlfn.ISFORMULA(E50)=TRUE</formula>
    </cfRule>
  </conditionalFormatting>
  <conditionalFormatting sqref="E172:T173">
    <cfRule type="expression" dxfId="1292" priority="497">
      <formula>_xlfn.ISFORMULA(E172)=TRUE</formula>
    </cfRule>
  </conditionalFormatting>
  <conditionalFormatting sqref="E217:T217 N213:T213 N221:T223">
    <cfRule type="expression" dxfId="1291" priority="471">
      <formula>_xlfn.ISFORMULA(E213)=TRUE</formula>
    </cfRule>
  </conditionalFormatting>
  <conditionalFormatting sqref="E225:T225">
    <cfRule type="expression" dxfId="1290" priority="470">
      <formula>_xlfn.ISFORMULA(E225)=TRUE</formula>
    </cfRule>
  </conditionalFormatting>
  <conditionalFormatting sqref="E287:T288 E294:L409">
    <cfRule type="expression" dxfId="1289" priority="465">
      <formula>_xlfn.ISFORMULA(E287)=TRUE</formula>
    </cfRule>
  </conditionalFormatting>
  <conditionalFormatting sqref="E2:AU2 B2:C2">
    <cfRule type="expression" dxfId="1288" priority="558">
      <formula>_xlfn.ISFORMULA(B2)=TRUE</formula>
    </cfRule>
  </conditionalFormatting>
  <conditionalFormatting sqref="F4:F23">
    <cfRule type="expression" dxfId="1287" priority="84">
      <formula>_xlfn.ISFORMULA(F4)=TRUE</formula>
    </cfRule>
  </conditionalFormatting>
  <conditionalFormatting sqref="F58:F59">
    <cfRule type="expression" dxfId="1286" priority="36">
      <formula>_xlfn.ISFORMULA(F58)=TRUE</formula>
    </cfRule>
  </conditionalFormatting>
  <conditionalFormatting sqref="F137:F144">
    <cfRule type="expression" dxfId="1285" priority="267">
      <formula>_xlfn.ISFORMULA(F137)=TRUE</formula>
    </cfRule>
  </conditionalFormatting>
  <conditionalFormatting sqref="F203">
    <cfRule type="expression" dxfId="1284" priority="522">
      <formula>IF(ISBLANK($D203),,IF($G203&lt;&gt;0,"ЛОЖЬ","ИСТИНА"))</formula>
    </cfRule>
  </conditionalFormatting>
  <conditionalFormatting sqref="F4:H5">
    <cfRule type="expression" dxfId="1283" priority="118">
      <formula>_xlfn.ISFORMULA(F4)=TRUE</formula>
    </cfRule>
  </conditionalFormatting>
  <conditionalFormatting sqref="F28:H29">
    <cfRule type="expression" dxfId="1282" priority="87">
      <formula>_xlfn.ISFORMULA(F28)=TRUE</formula>
    </cfRule>
  </conditionalFormatting>
  <conditionalFormatting sqref="F145:J155">
    <cfRule type="expression" dxfId="1281" priority="406">
      <formula>_xlfn.ISFORMULA(F145)=TRUE</formula>
    </cfRule>
  </conditionalFormatting>
  <conditionalFormatting sqref="G3">
    <cfRule type="expression" dxfId="1280" priority="242">
      <formula>IF(ISBLANK($D3),,IF($G3&lt;&gt;0,"ЛОЖЬ","ИСТИНА"))</formula>
    </cfRule>
  </conditionalFormatting>
  <conditionalFormatting sqref="G4:G5">
    <cfRule type="expression" dxfId="1279" priority="117">
      <formula>IF(ISBLANK($D4),,IF($F4&lt;&gt;0,"ЛОЖЬ","ИСТИНА"))</formula>
    </cfRule>
  </conditionalFormatting>
  <conditionalFormatting sqref="G6 G3 G8:G9">
    <cfRule type="expression" dxfId="1278" priority="260">
      <formula>IF(ISBLANK($D3),,IF($G3&lt;&gt;0,"ЛОЖЬ","ИСТИНА"))</formula>
    </cfRule>
  </conditionalFormatting>
  <conditionalFormatting sqref="G6">
    <cfRule type="expression" dxfId="1277" priority="256">
      <formula>IF(ISBLANK($D6),,IF($G6&lt;&gt;0,"ЛОЖЬ","ИСТИНА"))</formula>
    </cfRule>
  </conditionalFormatting>
  <conditionalFormatting sqref="G7">
    <cfRule type="expression" dxfId="1276" priority="233">
      <formula>IF(ISBLANK($D7),,IF($F7&lt;&gt;0,"ЛОЖЬ","ИСТИНА"))</formula>
    </cfRule>
  </conditionalFormatting>
  <conditionalFormatting sqref="G10:G22">
    <cfRule type="expression" dxfId="1275" priority="191">
      <formula>IF(ISBLANK($D10),,IF($G10&lt;&gt;0,"ЛОЖЬ","ИСТИНА"))</formula>
    </cfRule>
  </conditionalFormatting>
  <conditionalFormatting sqref="G24">
    <cfRule type="expression" dxfId="1274" priority="76">
      <formula>IF(ISBLANK($D24),,IF($G24&lt;&gt;0,"ЛОЖЬ","ИСТИНА"))</formula>
    </cfRule>
  </conditionalFormatting>
  <conditionalFormatting sqref="G25:G48 G23">
    <cfRule type="expression" dxfId="1273" priority="144">
      <formula>IF(ISBLANK($D23),,IF($F23&lt;&gt;0,"ЛОЖЬ","ИСТИНА"))</formula>
    </cfRule>
  </conditionalFormatting>
  <conditionalFormatting sqref="G49">
    <cfRule type="expression" dxfId="1272" priority="490">
      <formula>IF(ISBLANK($D49),,IF($F49&lt;&gt;0,"ЛОЖЬ","ИСТИНА"))</formula>
    </cfRule>
  </conditionalFormatting>
  <conditionalFormatting sqref="G49:G51">
    <cfRule type="expression" dxfId="1271" priority="487">
      <formula>IF(ISBLANK($D49),,IF($F49&lt;&gt;0,"ЛОЖЬ","ИСТИНА"))</formula>
    </cfRule>
  </conditionalFormatting>
  <conditionalFormatting sqref="G51:G52">
    <cfRule type="expression" dxfId="1270" priority="479">
      <formula>IF(ISBLANK($D51),,IF($F51&lt;&gt;0,"ЛОЖЬ","ИСТИНА"))</formula>
    </cfRule>
  </conditionalFormatting>
  <conditionalFormatting sqref="G53">
    <cfRule type="expression" dxfId="1269" priority="517">
      <formula>IF(ISBLANK($D53),,IF($F53&lt;&gt;0,"ЛОЖЬ","ИСТИНА"))</formula>
    </cfRule>
  </conditionalFormatting>
  <conditionalFormatting sqref="G53:G54">
    <cfRule type="expression" dxfId="1268" priority="550">
      <formula>IF(ISBLANK($D53),,IF($F53&lt;&gt;0,"ЛОЖЬ","ИСТИНА"))</formula>
    </cfRule>
  </conditionalFormatting>
  <conditionalFormatting sqref="G55:G96">
    <cfRule type="expression" dxfId="1267" priority="459">
      <formula>IF(ISBLANK($D55),,IF($G55&lt;&gt;0,"ЛОЖЬ","ИСТИНА"))</formula>
    </cfRule>
  </conditionalFormatting>
  <conditionalFormatting sqref="G97:G111">
    <cfRule type="expression" dxfId="1266" priority="276">
      <formula>IF(ISBLANK($D97),,IF($G97&lt;&gt;0,"ЛОЖЬ","ИСТИНА"))</formula>
    </cfRule>
  </conditionalFormatting>
  <conditionalFormatting sqref="G112:G130">
    <cfRule type="expression" dxfId="1265" priority="274">
      <formula>IF(ISBLANK($D112),,IF($F112&lt;&gt;0,"ЛОЖЬ","ИСТИНА"))</formula>
    </cfRule>
  </conditionalFormatting>
  <conditionalFormatting sqref="G131:G141 H132:H133">
    <cfRule type="expression" dxfId="1264" priority="416">
      <formula>IF(ISBLANK($D131),,IF($G131&lt;&gt;0,"ЛОЖЬ","ИСТИНА"))</formula>
    </cfRule>
  </conditionalFormatting>
  <conditionalFormatting sqref="G142:G144">
    <cfRule type="expression" dxfId="1263" priority="268">
      <formula>IF(ISBLANK($D142),,IF($G142&lt;&gt;0,"ЛОЖЬ","ИСТИНА"))</formula>
    </cfRule>
  </conditionalFormatting>
  <conditionalFormatting sqref="G145:G156">
    <cfRule type="expression" dxfId="1262" priority="410">
      <formula>IF(ISBLANK($D145),,IF($G145&lt;&gt;0,"ЛОЖЬ","ИСТИНА"))</formula>
    </cfRule>
  </conditionalFormatting>
  <conditionalFormatting sqref="G157:G171">
    <cfRule type="expression" dxfId="1261" priority="404">
      <formula>IF(ISBLANK($D157),,IF($G157&lt;&gt;0,"ЛОЖЬ","ИСТИНА"))</formula>
    </cfRule>
  </conditionalFormatting>
  <conditionalFormatting sqref="G173:G202">
    <cfRule type="expression" dxfId="1260" priority="395">
      <formula>IF(ISBLANK($D173),,IF($G173&lt;&gt;0,"ЛОЖЬ","ИСТИНА"))</formula>
    </cfRule>
  </conditionalFormatting>
  <conditionalFormatting sqref="G204:G205">
    <cfRule type="expression" dxfId="1259" priority="535">
      <formula>IF(ISBLANK($D204),,IF($G204&lt;&gt;0,"ЛОЖЬ","ИСТИНА"))</formula>
    </cfRule>
  </conditionalFormatting>
  <conditionalFormatting sqref="G207:G213">
    <cfRule type="expression" dxfId="1258" priority="386">
      <formula>IF(ISBLANK($D207),,IF($G207&lt;&gt;0,"ЛОЖЬ","ИСТИНА"))</formula>
    </cfRule>
  </conditionalFormatting>
  <conditionalFormatting sqref="G214:G217">
    <cfRule type="expression" dxfId="1257" priority="381">
      <formula>IF(ISBLANK($D214),,IF($G214&lt;&gt;0,"ЛОЖЬ","ИСТИНА"))</formula>
    </cfRule>
  </conditionalFormatting>
  <conditionalFormatting sqref="G218:G223">
    <cfRule type="expression" dxfId="1256" priority="375">
      <formula>IF(ISBLANK($D218),,IF($G218&lt;&gt;0,"ЛОЖЬ","ИСТИНА"))</formula>
    </cfRule>
  </conditionalFormatting>
  <conditionalFormatting sqref="G225:G229">
    <cfRule type="expression" dxfId="1255" priority="370">
      <formula>IF(ISBLANK($D225),,IF($G225&lt;&gt;0,"ЛОЖЬ","ИСТИНА"))</formula>
    </cfRule>
  </conditionalFormatting>
  <conditionalFormatting sqref="G230:G233">
    <cfRule type="expression" dxfId="1254" priority="367">
      <formula>IF(ISBLANK($D230),,IF($G230&lt;&gt;0,"ЛОЖЬ","ИСТИНА"))</formula>
    </cfRule>
  </conditionalFormatting>
  <conditionalFormatting sqref="G234:G236">
    <cfRule type="expression" dxfId="1253" priority="363">
      <formula>IF(ISBLANK($D234),,IF($G234&lt;&gt;0,"ЛОЖЬ","ИСТИНА"))</formula>
    </cfRule>
  </conditionalFormatting>
  <conditionalFormatting sqref="G237:G274">
    <cfRule type="expression" dxfId="1252" priority="441">
      <formula>IF(ISBLANK($D237),,IF($G237&lt;&gt;0,"ЛОЖЬ","ИСТИНА"))</formula>
    </cfRule>
  </conditionalFormatting>
  <conditionalFormatting sqref="G275:G288">
    <cfRule type="expression" dxfId="1251" priority="432">
      <formula>IF(ISBLANK($D275),,IF($G275&lt;&gt;0,"ЛОЖЬ","ИСТИНА"))</formula>
    </cfRule>
  </conditionalFormatting>
  <conditionalFormatting sqref="G289:G497">
    <cfRule type="expression" dxfId="1250" priority="422">
      <formula>IF(ISBLANK($D289),,IF($G289&lt;&gt;0,"ЛОЖЬ","ИСТИНА"))</formula>
    </cfRule>
  </conditionalFormatting>
  <conditionalFormatting sqref="G498:G1000">
    <cfRule type="expression" dxfId="1249" priority="339">
      <formula>IF(ISBLANK($D498),,IF($G498&lt;&gt;0,"ЛОЖЬ","ИСТИНА"))</formula>
    </cfRule>
  </conditionalFormatting>
  <conditionalFormatting sqref="G7:H7">
    <cfRule type="expression" dxfId="1248" priority="234">
      <formula>_xlfn.ISFORMULA(G7)=TRUE</formula>
    </cfRule>
  </conditionalFormatting>
  <conditionalFormatting sqref="G8:H8">
    <cfRule type="expression" dxfId="1247" priority="222">
      <formula>_xlfn.ISFORMULA(G8)=TRUE</formula>
    </cfRule>
  </conditionalFormatting>
  <conditionalFormatting sqref="G22:H22">
    <cfRule type="expression" dxfId="1246" priority="81">
      <formula>_xlfn.ISFORMULA(G22)=TRUE</formula>
    </cfRule>
  </conditionalFormatting>
  <conditionalFormatting sqref="G23:H23">
    <cfRule type="expression" dxfId="1245" priority="145">
      <formula>_xlfn.ISFORMULA(G23)=TRUE</formula>
    </cfRule>
  </conditionalFormatting>
  <conditionalFormatting sqref="G49:H49">
    <cfRule type="expression" dxfId="1244" priority="491">
      <formula>_xlfn.ISFORMULA(G49)=TRUE</formula>
    </cfRule>
  </conditionalFormatting>
  <conditionalFormatting sqref="G49:H51">
    <cfRule type="expression" dxfId="1243" priority="488">
      <formula>_xlfn.ISFORMULA(G49)=TRUE</formula>
    </cfRule>
  </conditionalFormatting>
  <conditionalFormatting sqref="G51:H52">
    <cfRule type="expression" dxfId="1242" priority="480">
      <formula>_xlfn.ISFORMULA(G51)=TRUE</formula>
    </cfRule>
  </conditionalFormatting>
  <conditionalFormatting sqref="G53:H54">
    <cfRule type="expression" dxfId="1241" priority="551">
      <formula>_xlfn.ISFORMULA(G53)=TRUE</formula>
    </cfRule>
  </conditionalFormatting>
  <conditionalFormatting sqref="G224:H224">
    <cfRule type="expression" dxfId="1240" priority="508">
      <formula>IF(ISBLANK($D224),,IF($F224&lt;&gt;0,"ЛОЖЬ","ИСТИНА"))</formula>
    </cfRule>
  </conditionalFormatting>
  <conditionalFormatting sqref="G53:I53">
    <cfRule type="expression" dxfId="1239" priority="518">
      <formula>_xlfn.ISFORMULA(G53)=TRUE</formula>
    </cfRule>
  </conditionalFormatting>
  <conditionalFormatting sqref="G6:J6">
    <cfRule type="expression" dxfId="1238" priority="258">
      <formula>_xlfn.ISFORMULA(G6)=TRUE</formula>
    </cfRule>
  </conditionalFormatting>
  <conditionalFormatting sqref="G9:J12 G13:H13 G14:I14 E15:I15">
    <cfRule type="expression" dxfId="1237" priority="220">
      <formula>_xlfn.ISFORMULA(E9)=TRUE</formula>
    </cfRule>
  </conditionalFormatting>
  <conditionalFormatting sqref="G72:J96">
    <cfRule type="expression" dxfId="1236" priority="456">
      <formula>_xlfn.ISFORMULA(G72)=TRUE</formula>
    </cfRule>
  </conditionalFormatting>
  <conditionalFormatting sqref="G135:J135">
    <cfRule type="expression" dxfId="1235" priority="452">
      <formula>_xlfn.ISFORMULA(G135)=TRUE</formula>
    </cfRule>
  </conditionalFormatting>
  <conditionalFormatting sqref="G136:J144">
    <cfRule type="expression" dxfId="1234" priority="266">
      <formula>_xlfn.ISFORMULA(G136)=TRUE</formula>
    </cfRule>
  </conditionalFormatting>
  <conditionalFormatting sqref="G240:K272">
    <cfRule type="expression" dxfId="1233" priority="437">
      <formula>_xlfn.ISFORMULA(G240)=TRUE</formula>
    </cfRule>
  </conditionalFormatting>
  <conditionalFormatting sqref="G55:L71">
    <cfRule type="expression" dxfId="1232" priority="499">
      <formula>_xlfn.ISFORMULA(G55)=TRUE</formula>
    </cfRule>
  </conditionalFormatting>
  <conditionalFormatting sqref="G237:M237">
    <cfRule type="expression" dxfId="1231" priority="450">
      <formula>_xlfn.ISFORMULA(G237)=TRUE</formula>
    </cfRule>
  </conditionalFormatting>
  <conditionalFormatting sqref="G239:M239">
    <cfRule type="expression" dxfId="1230" priority="442">
      <formula>_xlfn.ISFORMULA(G239)=TRUE</formula>
    </cfRule>
  </conditionalFormatting>
  <conditionalFormatting sqref="G275:M275">
    <cfRule type="expression" dxfId="1229" priority="433">
      <formula>_xlfn.ISFORMULA(G275)=TRUE</formula>
    </cfRule>
  </conditionalFormatting>
  <conditionalFormatting sqref="G276:M286">
    <cfRule type="expression" dxfId="1228" priority="429">
      <formula>_xlfn.ISFORMULA(G276)=TRUE</formula>
    </cfRule>
  </conditionalFormatting>
  <conditionalFormatting sqref="G289:M289">
    <cfRule type="expression" dxfId="1227" priority="419">
      <formula>_xlfn.ISFORMULA(G289)=TRUE</formula>
    </cfRule>
  </conditionalFormatting>
  <conditionalFormatting sqref="G290:M293">
    <cfRule type="expression" dxfId="1226" priority="423">
      <formula>_xlfn.ISFORMULA(G290)=TRUE</formula>
    </cfRule>
  </conditionalFormatting>
  <conditionalFormatting sqref="G238:T238">
    <cfRule type="expression" dxfId="1225" priority="449">
      <formula>_xlfn.ISFORMULA(G238)=TRUE</formula>
    </cfRule>
  </conditionalFormatting>
  <conditionalFormatting sqref="I22:I52">
    <cfRule type="expression" dxfId="1224" priority="291">
      <formula>_xlfn.ISFORMULA(I22)=TRUE</formula>
    </cfRule>
  </conditionalFormatting>
  <conditionalFormatting sqref="I224">
    <cfRule type="expression" dxfId="1223" priority="509">
      <formula>_xlfn.ISFORMULA(I224)=TRUE</formula>
    </cfRule>
  </conditionalFormatting>
  <conditionalFormatting sqref="I3:J5">
    <cfRule type="expression" dxfId="1222" priority="239">
      <formula>_xlfn.ISFORMULA(I3)=TRUE</formula>
    </cfRule>
  </conditionalFormatting>
  <conditionalFormatting sqref="I7:J8">
    <cfRule type="expression" dxfId="1221" priority="115">
      <formula>_xlfn.ISFORMULA(I7)=TRUE</formula>
    </cfRule>
  </conditionalFormatting>
  <conditionalFormatting sqref="I13:J13">
    <cfRule type="expression" dxfId="1220" priority="83">
      <formula>_xlfn.ISFORMULA(I13)=TRUE</formula>
    </cfRule>
  </conditionalFormatting>
  <conditionalFormatting sqref="I21:J21">
    <cfRule type="expression" dxfId="1219" priority="86">
      <formula>_xlfn.ISFORMULA(I21)=TRUE</formula>
    </cfRule>
  </conditionalFormatting>
  <conditionalFormatting sqref="I18:K20">
    <cfRule type="expression" dxfId="1218" priority="111">
      <formula>_xlfn.ISFORMULA(I18)=TRUE</formula>
    </cfRule>
  </conditionalFormatting>
  <conditionalFormatting sqref="I505:L511">
    <cfRule type="expression" dxfId="1217" priority="332">
      <formula>_xlfn.ISFORMULA(I505)=TRUE</formula>
    </cfRule>
  </conditionalFormatting>
  <conditionalFormatting sqref="J22">
    <cfRule type="expression" dxfId="1216" priority="79">
      <formula>_xlfn.ISFORMULA(J22)=TRUE</formula>
    </cfRule>
  </conditionalFormatting>
  <conditionalFormatting sqref="J50">
    <cfRule type="expression" dxfId="1215" priority="489">
      <formula>_xlfn.ISFORMULA(J50)=TRUE</formula>
    </cfRule>
  </conditionalFormatting>
  <conditionalFormatting sqref="J52">
    <cfRule type="expression" dxfId="1214" priority="484">
      <formula>_xlfn.ISFORMULA(J52)=TRUE</formula>
    </cfRule>
  </conditionalFormatting>
  <conditionalFormatting sqref="J412">
    <cfRule type="duplicateValues" dxfId="1213" priority="539"/>
    <cfRule type="duplicateValues" dxfId="1212" priority="545"/>
    <cfRule type="duplicateValues" dxfId="1211" priority="546"/>
  </conditionalFormatting>
  <conditionalFormatting sqref="J14:K15">
    <cfRule type="expression" dxfId="1210" priority="78">
      <formula>_xlfn.ISFORMULA(J14)=TRUE</formula>
    </cfRule>
  </conditionalFormatting>
  <conditionalFormatting sqref="J23:K47">
    <cfRule type="expression" dxfId="1209" priority="73">
      <formula>_xlfn.ISFORMULA(J23)=TRUE</formula>
    </cfRule>
  </conditionalFormatting>
  <conditionalFormatting sqref="J201:K205">
    <cfRule type="expression" dxfId="1208" priority="493">
      <formula>_xlfn.ISFORMULA(J201)=TRUE</formula>
    </cfRule>
  </conditionalFormatting>
  <conditionalFormatting sqref="J48:L49">
    <cfRule type="expression" dxfId="1207" priority="498">
      <formula>_xlfn.ISFORMULA(J48)=TRUE</formula>
    </cfRule>
  </conditionalFormatting>
  <conditionalFormatting sqref="J49:M51">
    <cfRule type="expression" dxfId="1206" priority="486">
      <formula>_xlfn.ISFORMULA(J49)=TRUE</formula>
    </cfRule>
  </conditionalFormatting>
  <conditionalFormatting sqref="J51:M52">
    <cfRule type="expression" dxfId="1205" priority="483">
      <formula>_xlfn.ISFORMULA(J51)=TRUE</formula>
    </cfRule>
  </conditionalFormatting>
  <conditionalFormatting sqref="K21:K22">
    <cfRule type="expression" dxfId="1204" priority="85">
      <formula>_xlfn.ISFORMULA(K21)=TRUE</formula>
    </cfRule>
  </conditionalFormatting>
  <conditionalFormatting sqref="K72:K155">
    <cfRule type="expression" dxfId="1203" priority="265">
      <formula>_xlfn.ISFORMULA(K72)=TRUE</formula>
    </cfRule>
  </conditionalFormatting>
  <conditionalFormatting sqref="K461:K477">
    <cfRule type="expression" dxfId="1202" priority="541">
      <formula>_xlfn.ISFORMULA(K461)=TRUE</formula>
    </cfRule>
  </conditionalFormatting>
  <conditionalFormatting sqref="K513 I515:L515">
    <cfRule type="expression" dxfId="1201" priority="333">
      <formula>_xlfn.ISFORMULA(I513)=TRUE</formula>
    </cfRule>
  </conditionalFormatting>
  <conditionalFormatting sqref="K3:L13">
    <cfRule type="expression" dxfId="1200" priority="82">
      <formula>_xlfn.ISFORMULA(K3)=TRUE</formula>
    </cfRule>
  </conditionalFormatting>
  <conditionalFormatting sqref="L14">
    <cfRule type="expression" dxfId="1199" priority="280">
      <formula>_xlfn.ISFORMULA(L14)=TRUE</formula>
    </cfRule>
  </conditionalFormatting>
  <conditionalFormatting sqref="L17:L24">
    <cfRule type="expression" dxfId="1198" priority="285">
      <formula>_xlfn.ISFORMULA(L17)=TRUE</formula>
    </cfRule>
  </conditionalFormatting>
  <conditionalFormatting sqref="L40:L47">
    <cfRule type="expression" dxfId="1197" priority="464">
      <formula>_xlfn.ISFORMULA(L40)=TRUE</formula>
    </cfRule>
  </conditionalFormatting>
  <conditionalFormatting sqref="L72:L82">
    <cfRule type="expression" dxfId="1196" priority="454">
      <formula>_xlfn.ISFORMULA(L72)=TRUE</formula>
    </cfRule>
  </conditionalFormatting>
  <conditionalFormatting sqref="L84">
    <cfRule type="expression" dxfId="1195" priority="428">
      <formula>_xlfn.ISFORMULA(L84)=TRUE</formula>
    </cfRule>
  </conditionalFormatting>
  <conditionalFormatting sqref="L86">
    <cfRule type="expression" dxfId="1194" priority="427">
      <formula>_xlfn.ISFORMULA(L86)=TRUE</formula>
    </cfRule>
  </conditionalFormatting>
  <conditionalFormatting sqref="L88">
    <cfRule type="expression" dxfId="1193" priority="426">
      <formula>_xlfn.ISFORMULA(L88)=TRUE</formula>
    </cfRule>
  </conditionalFormatting>
  <conditionalFormatting sqref="L103:L104">
    <cfRule type="expression" dxfId="1192" priority="402">
      <formula>_xlfn.ISFORMULA(L103)=TRUE</formula>
    </cfRule>
  </conditionalFormatting>
  <conditionalFormatting sqref="L112:L134">
    <cfRule type="expression" dxfId="1191" priority="414">
      <formula>_xlfn.ISFORMULA(L112)=TRUE</formula>
    </cfRule>
  </conditionalFormatting>
  <conditionalFormatting sqref="L136:L146">
    <cfRule type="expression" dxfId="1190" priority="412">
      <formula>_xlfn.ISFORMULA(L136)=TRUE</formula>
    </cfRule>
  </conditionalFormatting>
  <conditionalFormatting sqref="L148:L153">
    <cfRule type="expression" dxfId="1189" priority="403">
      <formula>_xlfn.ISFORMULA(L148)=TRUE</formula>
    </cfRule>
  </conditionalFormatting>
  <conditionalFormatting sqref="L271:L274">
    <cfRule type="expression" dxfId="1188" priority="434">
      <formula>_xlfn.ISFORMULA(L271)=TRUE</formula>
    </cfRule>
  </conditionalFormatting>
  <conditionalFormatting sqref="L414:L415">
    <cfRule type="expression" dxfId="1187" priority="544">
      <formula>_xlfn.ISFORMULA(L414)=TRUE</formula>
    </cfRule>
  </conditionalFormatting>
  <conditionalFormatting sqref="L429:L444">
    <cfRule type="expression" dxfId="1186" priority="542">
      <formula>_xlfn.ISFORMULA(L429)=TRUE</formula>
    </cfRule>
  </conditionalFormatting>
  <conditionalFormatting sqref="L446:L467">
    <cfRule type="expression" dxfId="1185" priority="537">
      <formula>_xlfn.ISFORMULA(L446)=TRUE</formula>
    </cfRule>
  </conditionalFormatting>
  <conditionalFormatting sqref="L469:L477">
    <cfRule type="expression" dxfId="1184" priority="540">
      <formula>_xlfn.ISFORMULA(L469)=TRUE</formula>
    </cfRule>
  </conditionalFormatting>
  <conditionalFormatting sqref="L15:M16">
    <cfRule type="expression" dxfId="1183" priority="289">
      <formula>_xlfn.ISFORMULA(L15)=TRUE</formula>
    </cfRule>
  </conditionalFormatting>
  <conditionalFormatting sqref="L26:M26 R26:T26">
    <cfRule type="expression" dxfId="1182" priority="316">
      <formula>_xlfn.ISFORMULA(L26)=TRUE</formula>
    </cfRule>
  </conditionalFormatting>
  <conditionalFormatting sqref="L27:M37">
    <cfRule type="expression" dxfId="1181" priority="505">
      <formula>_xlfn.ISFORMULA(L27)=TRUE</formula>
    </cfRule>
  </conditionalFormatting>
  <conditionalFormatting sqref="L38:M39">
    <cfRule type="expression" dxfId="1180" priority="462">
      <formula>_xlfn.ISFORMULA(L38)=TRUE</formula>
    </cfRule>
  </conditionalFormatting>
  <conditionalFormatting sqref="L71:M71 I53:O54">
    <cfRule type="expression" dxfId="1179" priority="500">
      <formula>_xlfn.ISFORMULA(I53)=TRUE</formula>
    </cfRule>
  </conditionalFormatting>
  <conditionalFormatting sqref="L83:M83 L85:M85 L87:M87 L89:M102 L105:M111">
    <cfRule type="expression" dxfId="1178" priority="457">
      <formula>_xlfn.ISFORMULA(L83)=TRUE</formula>
    </cfRule>
  </conditionalFormatting>
  <conditionalFormatting sqref="L135:M135">
    <cfRule type="expression" dxfId="1177" priority="453">
      <formula>_xlfn.ISFORMULA(L135)=TRUE</formula>
    </cfRule>
  </conditionalFormatting>
  <conditionalFormatting sqref="L147:M147">
    <cfRule type="expression" dxfId="1176" priority="409">
      <formula>_xlfn.ISFORMULA(L147)=TRUE</formula>
    </cfRule>
  </conditionalFormatting>
  <conditionalFormatting sqref="L154:M155">
    <cfRule type="expression" dxfId="1175" priority="407">
      <formula>_xlfn.ISFORMULA(L154)=TRUE</formula>
    </cfRule>
  </conditionalFormatting>
  <conditionalFormatting sqref="L221:M224">
    <cfRule type="expression" dxfId="1174" priority="496">
      <formula>_xlfn.ISFORMULA(L221)=TRUE</formula>
    </cfRule>
  </conditionalFormatting>
  <conditionalFormatting sqref="L240:M270">
    <cfRule type="expression" dxfId="1173" priority="435">
      <formula>_xlfn.ISFORMULA(L240)=TRUE</formula>
    </cfRule>
  </conditionalFormatting>
  <conditionalFormatting sqref="L513:Q513">
    <cfRule type="expression" dxfId="1172" priority="343">
      <formula>_xlfn.ISFORMULA(L513)=TRUE</formula>
    </cfRule>
  </conditionalFormatting>
  <conditionalFormatting sqref="L213:T213 N224:T224 L201:T207">
    <cfRule type="expression" dxfId="1171" priority="495">
      <formula>_xlfn.ISFORMULA(L201)=TRUE</formula>
    </cfRule>
  </conditionalFormatting>
  <conditionalFormatting sqref="M3:M15">
    <cfRule type="expression" dxfId="1170" priority="297">
      <formula>_xlfn.ISFORMULA(M3)=TRUE</formula>
    </cfRule>
  </conditionalFormatting>
  <conditionalFormatting sqref="M3:M26 M221:M225 R504:R512 R514 R516:R1000">
    <cfRule type="expression" dxfId="1169" priority="288">
      <formula>IF($AC3&gt;4.5,"ИСТИНА","ЛОЖЬ")</formula>
    </cfRule>
  </conditionalFormatting>
  <conditionalFormatting sqref="M17:M24">
    <cfRule type="expression" dxfId="1168" priority="321">
      <formula>_xlfn.ISFORMULA(M17)=TRUE</formula>
    </cfRule>
  </conditionalFormatting>
  <conditionalFormatting sqref="M27:M49">
    <cfRule type="expression" dxfId="1167" priority="504">
      <formula>IF($AC27&gt;4.5,"ИСТИНА","ЛОЖЬ")</formula>
    </cfRule>
  </conditionalFormatting>
  <conditionalFormatting sqref="M49:M51">
    <cfRule type="expression" dxfId="1166" priority="485">
      <formula>IF($AC49&gt;4.5,"ИСТИНА","ЛОЖЬ")</formula>
    </cfRule>
  </conditionalFormatting>
  <conditionalFormatting sqref="M51:M71">
    <cfRule type="expression" dxfId="1165" priority="389">
      <formula>IF($AC51&gt;4.5,"ИСТИНА","ЛОЖЬ")</formula>
    </cfRule>
  </conditionalFormatting>
  <conditionalFormatting sqref="M55:M104">
    <cfRule type="expression" dxfId="1164" priority="390">
      <formula>_xlfn.ISFORMULA(M55)=TRUE</formula>
    </cfRule>
  </conditionalFormatting>
  <conditionalFormatting sqref="M71:M111">
    <cfRule type="expression" dxfId="1163" priority="482">
      <formula>IF($AC71&gt;4.5,"ИСТИНА","ЛОЖЬ")</formula>
    </cfRule>
  </conditionalFormatting>
  <conditionalFormatting sqref="M112:M126">
    <cfRule type="expression" dxfId="1162" priority="417">
      <formula>IF($AC112&gt;4.5,"ИСТИНА","ЛОЖЬ")</formula>
    </cfRule>
    <cfRule type="expression" dxfId="1161" priority="418">
      <formula>_xlfn.ISFORMULA(M112)=TRUE</formula>
    </cfRule>
  </conditionalFormatting>
  <conditionalFormatting sqref="M127:M134">
    <cfRule type="expression" dxfId="1160" priority="415">
      <formula>_xlfn.ISFORMULA(M127)=TRUE</formula>
    </cfRule>
  </conditionalFormatting>
  <conditionalFormatting sqref="M127:M208">
    <cfRule type="expression" dxfId="1159" priority="476">
      <formula>IF($AC127&gt;4.5,"ИСТИНА","ЛОЖЬ")</formula>
    </cfRule>
  </conditionalFormatting>
  <conditionalFormatting sqref="M136:M155">
    <cfRule type="expression" dxfId="1158" priority="408">
      <formula>_xlfn.ISFORMULA(M136)=TRUE</formula>
    </cfRule>
  </conditionalFormatting>
  <conditionalFormatting sqref="M209:M213">
    <cfRule type="expression" dxfId="1157" priority="388">
      <formula>IF($AC209&gt;4.5,"ИСТИНА","ЛОЖЬ")</formula>
    </cfRule>
  </conditionalFormatting>
  <conditionalFormatting sqref="M214:M217">
    <cfRule type="expression" dxfId="1156" priority="383">
      <formula>IF($AC214&gt;4.5,"ИСТИНА","ЛОЖЬ")</formula>
    </cfRule>
  </conditionalFormatting>
  <conditionalFormatting sqref="M218:M220">
    <cfRule type="expression" dxfId="1155" priority="378">
      <formula>IF($AC218&gt;4.5,"ИСТИНА","ЛОЖЬ")</formula>
    </cfRule>
  </conditionalFormatting>
  <conditionalFormatting sqref="M226:M229">
    <cfRule type="expression" dxfId="1154" priority="371">
      <formula>IF($AC226&gt;4.5,"ИСТИНА","ЛОЖЬ")</formula>
    </cfRule>
  </conditionalFormatting>
  <conditionalFormatting sqref="M230:M233">
    <cfRule type="expression" dxfId="1153" priority="368">
      <formula>IF($AC230&gt;4.5,"ИСТИНА","ЛОЖЬ")</formula>
    </cfRule>
  </conditionalFormatting>
  <conditionalFormatting sqref="M234:M236">
    <cfRule type="expression" dxfId="1152" priority="365">
      <formula>IF($AC234&gt;4.5,"ИСТИНА","ЛОЖЬ")</formula>
    </cfRule>
  </conditionalFormatting>
  <conditionalFormatting sqref="M237:M288">
    <cfRule type="expression" dxfId="1151" priority="447">
      <formula>IF($AC237&gt;4.5,"ИСТИНА","ЛОЖЬ")</formula>
    </cfRule>
  </conditionalFormatting>
  <conditionalFormatting sqref="M271:M272">
    <cfRule type="expression" dxfId="1150" priority="438">
      <formula>_xlfn.ISFORMULA(M271)=TRUE</formula>
    </cfRule>
  </conditionalFormatting>
  <conditionalFormatting sqref="M289:M497">
    <cfRule type="expression" dxfId="1149" priority="424">
      <formula>IF($AC289&gt;4.5,"ИСТИНА","ЛОЖЬ")</formula>
    </cfRule>
  </conditionalFormatting>
  <conditionalFormatting sqref="M294:M497 M514:M1000">
    <cfRule type="expression" dxfId="1148" priority="468">
      <formula>_xlfn.ISFORMULA(M294)=TRUE</formula>
    </cfRule>
  </conditionalFormatting>
  <conditionalFormatting sqref="M498:M1000">
    <cfRule type="expression" dxfId="1147" priority="342">
      <formula>IF($AC498&gt;4.5,"ИСТИНА","ЛОЖЬ")</formula>
    </cfRule>
  </conditionalFormatting>
  <conditionalFormatting sqref="M503:Q512">
    <cfRule type="expression" dxfId="1146" priority="348">
      <formula>_xlfn.ISFORMULA(M503)=TRUE</formula>
    </cfRule>
  </conditionalFormatting>
  <conditionalFormatting sqref="M272:T274">
    <cfRule type="expression" dxfId="1145" priority="445">
      <formula>_xlfn.ISFORMULA(M272)=TRUE</formula>
    </cfRule>
  </conditionalFormatting>
  <conditionalFormatting sqref="N40">
    <cfRule type="expression" dxfId="1144" priority="141">
      <formula>_xlfn.ISFORMULA(N40)=TRUE</formula>
    </cfRule>
  </conditionalFormatting>
  <conditionalFormatting sqref="N49:N52">
    <cfRule type="expression" dxfId="1143" priority="481">
      <formula>_xlfn.ISFORMULA(N49)=TRUE</formula>
    </cfRule>
  </conditionalFormatting>
  <conditionalFormatting sqref="N10:O22">
    <cfRule type="expression" dxfId="1142" priority="189">
      <formula>_xlfn.ISFORMULA(N10)=TRUE</formula>
    </cfRule>
  </conditionalFormatting>
  <conditionalFormatting sqref="N26:O26">
    <cfRule type="expression" dxfId="1141" priority="65">
      <formula>_xlfn.ISFORMULA(N26)=TRUE</formula>
    </cfRule>
  </conditionalFormatting>
  <conditionalFormatting sqref="N28:O29">
    <cfRule type="expression" dxfId="1140" priority="6">
      <formula>_xlfn.ISFORMULA(N28)=TRUE</formula>
    </cfRule>
    <cfRule type="expression" dxfId="1139" priority="7">
      <formula>IF(ISBLANK($D28),,IF($F28&lt;&gt;0,"ЛОЖЬ","ИСТИНА"))</formula>
    </cfRule>
  </conditionalFormatting>
  <conditionalFormatting sqref="N49:O49">
    <cfRule type="expression" dxfId="1138" priority="502">
      <formula>_xlfn.ISFORMULA(N49)=TRUE</formula>
    </cfRule>
  </conditionalFormatting>
  <conditionalFormatting sqref="N294:O449">
    <cfRule type="expression" dxfId="1137" priority="469">
      <formula>_xlfn.ISFORMULA(N294)=TRUE</formula>
    </cfRule>
  </conditionalFormatting>
  <conditionalFormatting sqref="N496:O498">
    <cfRule type="expression" dxfId="1136" priority="356">
      <formula>_xlfn.ISFORMULA(N496)=TRUE</formula>
    </cfRule>
  </conditionalFormatting>
  <conditionalFormatting sqref="N24:Q25">
    <cfRule type="expression" dxfId="1135" priority="67">
      <formula>_xlfn.ISFORMULA(N24)=TRUE</formula>
    </cfRule>
  </conditionalFormatting>
  <conditionalFormatting sqref="N28:P29">
    <cfRule type="expression" dxfId="1134" priority="8">
      <formula>_xlfn.ISFORMULA(N28)=TRUE</formula>
    </cfRule>
  </conditionalFormatting>
  <conditionalFormatting sqref="N499:Q502">
    <cfRule type="expression" dxfId="1133" priority="352">
      <formula>_xlfn.ISFORMULA(N499)=TRUE</formula>
    </cfRule>
  </conditionalFormatting>
  <conditionalFormatting sqref="N514:Q1000">
    <cfRule type="expression" dxfId="1132" priority="335">
      <formula>_xlfn.ISFORMULA(N514)=TRUE</formula>
    </cfRule>
  </conditionalFormatting>
  <conditionalFormatting sqref="O3:O9">
    <cfRule type="expression" dxfId="1131" priority="223">
      <formula>_xlfn.ISFORMULA(O3)=TRUE</formula>
    </cfRule>
  </conditionalFormatting>
  <conditionalFormatting sqref="O40:O48">
    <cfRule type="expression" dxfId="1130" priority="142">
      <formula>_xlfn.ISFORMULA(O40)=TRUE</formula>
    </cfRule>
  </conditionalFormatting>
  <conditionalFormatting sqref="O55:O123">
    <cfRule type="expression" dxfId="1129" priority="272">
      <formula>_xlfn.ISFORMULA(O55)=TRUE</formula>
    </cfRule>
  </conditionalFormatting>
  <conditionalFormatting sqref="O179:R200">
    <cfRule type="expression" dxfId="1128" priority="400">
      <formula>_xlfn.ISFORMULA(O179)=TRUE</formula>
    </cfRule>
  </conditionalFormatting>
  <conditionalFormatting sqref="O27:P27 O30:Q37 R27:T27">
    <cfRule type="expression" dxfId="1127" priority="477">
      <formula>_xlfn.ISFORMULA(O27)=TRUE</formula>
    </cfRule>
  </conditionalFormatting>
  <conditionalFormatting sqref="O38:T39">
    <cfRule type="expression" dxfId="1126" priority="460">
      <formula>_xlfn.ISFORMULA(O38)=TRUE</formula>
    </cfRule>
  </conditionalFormatting>
  <conditionalFormatting sqref="O124:T155">
    <cfRule type="expression" dxfId="1125" priority="269">
      <formula>_xlfn.ISFORMULA(O124)=TRUE</formula>
    </cfRule>
  </conditionalFormatting>
  <conditionalFormatting sqref="O157:T171">
    <cfRule type="expression" dxfId="1124" priority="398">
      <formula>_xlfn.ISFORMULA(O157)=TRUE</formula>
    </cfRule>
  </conditionalFormatting>
  <conditionalFormatting sqref="O174:T178">
    <cfRule type="expression" dxfId="1123" priority="394">
      <formula>_xlfn.ISFORMULA(O174)=TRUE</formula>
    </cfRule>
  </conditionalFormatting>
  <conditionalFormatting sqref="O209:T212">
    <cfRule type="expression" dxfId="1122" priority="385">
      <formula>_xlfn.ISFORMULA(O209)=TRUE</formula>
    </cfRule>
  </conditionalFormatting>
  <conditionalFormatting sqref="O214:T216">
    <cfRule type="expression" dxfId="1121" priority="380">
      <formula>_xlfn.ISFORMULA(O214)=TRUE</formula>
    </cfRule>
  </conditionalFormatting>
  <conditionalFormatting sqref="O218:T220">
    <cfRule type="expression" dxfId="1120" priority="374">
      <formula>_xlfn.ISFORMULA(O218)=TRUE</formula>
    </cfRule>
  </conditionalFormatting>
  <conditionalFormatting sqref="O226:T237">
    <cfRule type="expression" dxfId="1119" priority="361">
      <formula>_xlfn.ISFORMULA(O226)=TRUE</formula>
    </cfRule>
  </conditionalFormatting>
  <conditionalFormatting sqref="O239:T272">
    <cfRule type="expression" dxfId="1118" priority="436">
      <formula>_xlfn.ISFORMULA(O239)=TRUE</formula>
    </cfRule>
  </conditionalFormatting>
  <conditionalFormatting sqref="O275:T286">
    <cfRule type="expression" dxfId="1117" priority="430">
      <formula>_xlfn.ISFORMULA(O275)=TRUE</formula>
    </cfRule>
  </conditionalFormatting>
  <conditionalFormatting sqref="O289:T293">
    <cfRule type="expression" dxfId="1116" priority="420">
      <formula>_xlfn.ISFORMULA(O289)=TRUE</formula>
    </cfRule>
  </conditionalFormatting>
  <conditionalFormatting sqref="P22:Q22 P21">
    <cfRule type="expression" dxfId="1115" priority="69">
      <formula>_xlfn.ISFORMULA(P21)=TRUE</formula>
    </cfRule>
  </conditionalFormatting>
  <conditionalFormatting sqref="P294:Q498">
    <cfRule type="expression" dxfId="1114" priority="357">
      <formula>_xlfn.ISFORMULA(P294)=TRUE</formula>
    </cfRule>
  </conditionalFormatting>
  <conditionalFormatting sqref="P40:T59 R60:T65">
    <cfRule type="expression" dxfId="1113" priority="501">
      <formula>_xlfn.ISFORMULA(P40)=TRUE</formula>
    </cfRule>
  </conditionalFormatting>
  <conditionalFormatting sqref="P56:T123">
    <cfRule type="expression" dxfId="1112" priority="271">
      <formula>_xlfn.ISFORMULA(P56)=TRUE</formula>
    </cfRule>
  </conditionalFormatting>
  <conditionalFormatting sqref="P208:T208">
    <cfRule type="expression" dxfId="1111" priority="475">
      <formula>_xlfn.ISFORMULA(P208)=TRUE</formula>
    </cfRule>
  </conditionalFormatting>
  <conditionalFormatting sqref="R3:R6 R8:R9 R131:R156 R217 R221:R225">
    <cfRule type="expression" dxfId="1110" priority="251">
      <formula>IF($Y3&gt;4.5,"ИСТИНА","ЛОЖЬ")</formula>
    </cfRule>
  </conditionalFormatting>
  <conditionalFormatting sqref="R7">
    <cfRule type="expression" dxfId="1109" priority="224">
      <formula>IF($Y7&gt;4.5,"ИСТИНА","ЛОЖЬ")</formula>
    </cfRule>
  </conditionalFormatting>
  <conditionalFormatting sqref="R10:R15">
    <cfRule type="expression" dxfId="1108" priority="206">
      <formula>IF($Y10&gt;4.5,"ИСТИНА","ЛОЖЬ")</formula>
    </cfRule>
  </conditionalFormatting>
  <conditionalFormatting sqref="R16">
    <cfRule type="expression" dxfId="1107" priority="286">
      <formula>IF($Y16&gt;4.5,"ИСТИНА","ЛОЖЬ")</formula>
    </cfRule>
  </conditionalFormatting>
  <conditionalFormatting sqref="R16:R27">
    <cfRule type="expression" dxfId="1106" priority="283">
      <formula>IF($Y16&gt;4.5,"ИСТИНА","ЛОЖЬ")</formula>
    </cfRule>
  </conditionalFormatting>
  <conditionalFormatting sqref="R17:R24">
    <cfRule type="expression" dxfId="1105" priority="281">
      <formula>IF($Y17&gt;4.5,"ИСТИНА","ЛОЖЬ")</formula>
    </cfRule>
    <cfRule type="expression" dxfId="1104" priority="282">
      <formula>_xlfn.ISFORMULA(R17)=TRUE</formula>
    </cfRule>
  </conditionalFormatting>
  <conditionalFormatting sqref="R25">
    <cfRule type="expression" dxfId="1103" priority="319">
      <formula>IF($Y25&gt;4.5,"ИСТИНА","ЛОЖЬ")</formula>
    </cfRule>
  </conditionalFormatting>
  <conditionalFormatting sqref="R26">
    <cfRule type="expression" dxfId="1102" priority="62">
      <formula>IF($Y26&gt;4.5,"ИСТИНА","ЛОЖЬ")</formula>
    </cfRule>
    <cfRule type="expression" dxfId="1101" priority="63">
      <formula>_xlfn.ISFORMULA(R26)=TRUE</formula>
    </cfRule>
    <cfRule type="expression" dxfId="1100" priority="317">
      <formula>IF($AC26&gt;4.5,"ИСТИНА","ЛОЖЬ")</formula>
    </cfRule>
  </conditionalFormatting>
  <conditionalFormatting sqref="R28">
    <cfRule type="expression" dxfId="1099" priority="19">
      <formula>IF($Y28&gt;4.5,"ИСТИНА","ЛОЖЬ")</formula>
    </cfRule>
    <cfRule type="expression" dxfId="1098" priority="20">
      <formula>_xlfn.ISFORMULA(R28)=TRUE</formula>
    </cfRule>
    <cfRule type="expression" dxfId="1097" priority="21">
      <formula>IF($AC28&gt;4.5,"ИСТИНА","ЛОЖЬ")</formula>
    </cfRule>
    <cfRule type="expression" dxfId="1096" priority="22">
      <formula>_xlfn.ISFORMULA(R28)=TRUE</formula>
    </cfRule>
  </conditionalFormatting>
  <conditionalFormatting sqref="R28:R29">
    <cfRule type="expression" dxfId="1095" priority="12">
      <formula>IF($Y28&gt;4.5,"ИСТИНА","ЛОЖЬ")</formula>
    </cfRule>
  </conditionalFormatting>
  <conditionalFormatting sqref="R29">
    <cfRule type="expression" dxfId="1094" priority="9">
      <formula>IF($Y29&gt;4.5,"ИСТИНА","ЛОЖЬ")</formula>
    </cfRule>
    <cfRule type="expression" dxfId="1093" priority="10">
      <formula>_xlfn.ISFORMULA(R29)=TRUE</formula>
    </cfRule>
    <cfRule type="expression" dxfId="1092" priority="13">
      <formula>_xlfn.ISFORMULA(R29)=TRUE</formula>
    </cfRule>
    <cfRule type="expression" dxfId="1091" priority="14">
      <formula>IF($AC29&gt;4.5,"ИСТИНА","ЛОЖЬ")</formula>
    </cfRule>
  </conditionalFormatting>
  <conditionalFormatting sqref="R30:R120">
    <cfRule type="expression" dxfId="1090" priority="492">
      <formula>IF($Y30&gt;4.5,"ИСТИНА","ЛОЖЬ")</formula>
    </cfRule>
  </conditionalFormatting>
  <conditionalFormatting sqref="R72:R111">
    <cfRule type="expression" dxfId="1089" priority="455">
      <formula>_xlfn.ISFORMULA(R72)=TRUE</formula>
    </cfRule>
  </conditionalFormatting>
  <conditionalFormatting sqref="R121:R128">
    <cfRule type="expression" dxfId="1088" priority="273">
      <formula>IF($Y121&gt;4.5,"ИСТИНА","ЛОЖЬ")</formula>
    </cfRule>
  </conditionalFormatting>
  <conditionalFormatting sqref="R129:R130">
    <cfRule type="expression" dxfId="1087" priority="270">
      <formula>IF($Y129&gt;4.5,"ИСТИНА","ЛОЖЬ")</formula>
    </cfRule>
  </conditionalFormatting>
  <conditionalFormatting sqref="R135:R144">
    <cfRule type="expression" dxfId="1086" priority="413">
      <formula>_xlfn.ISFORMULA(R135)=TRUE</formula>
    </cfRule>
  </conditionalFormatting>
  <conditionalFormatting sqref="R157:R173">
    <cfRule type="expression" dxfId="1085" priority="405">
      <formula>IF($Y157&gt;4.5,"ИСТИНА","ЛОЖЬ")</formula>
    </cfRule>
  </conditionalFormatting>
  <conditionalFormatting sqref="R174:R177">
    <cfRule type="expression" dxfId="1084" priority="396">
      <formula>IF($Y174&gt;4.5,"ИСТИНА","ЛОЖЬ")</formula>
    </cfRule>
  </conditionalFormatting>
  <conditionalFormatting sqref="R178:R207">
    <cfRule type="expression" dxfId="1083" priority="401">
      <formula>IF($Y178&gt;4.5,"ИСТИНА","ЛОЖЬ")</formula>
    </cfRule>
  </conditionalFormatting>
  <conditionalFormatting sqref="R208">
    <cfRule type="expression" dxfId="1082" priority="474">
      <formula>IF($AC208&gt;4.5,"ИСТИНА","ЛОЖЬ")</formula>
    </cfRule>
  </conditionalFormatting>
  <conditionalFormatting sqref="R209:R212">
    <cfRule type="expression" dxfId="1081" priority="387">
      <formula>IF($Y209&gt;4.5,"ИСТИНА","ЛОЖЬ")</formula>
    </cfRule>
  </conditionalFormatting>
  <conditionalFormatting sqref="R213">
    <cfRule type="expression" dxfId="1080" priority="494">
      <formula>IF($Y213&gt;4.5,"ИСТИНА","ЛОЖЬ")</formula>
    </cfRule>
  </conditionalFormatting>
  <conditionalFormatting sqref="R214:R216">
    <cfRule type="expression" dxfId="1079" priority="382">
      <formula>IF($Y214&gt;4.5,"ИСТИНА","ЛОЖЬ")</formula>
    </cfRule>
  </conditionalFormatting>
  <conditionalFormatting sqref="R218:R220">
    <cfRule type="expression" dxfId="1078" priority="376">
      <formula>IF($Y218&gt;4.5,"ИСТИНА","ЛОЖЬ")</formula>
    </cfRule>
  </conditionalFormatting>
  <conditionalFormatting sqref="R226:R236">
    <cfRule type="expression" dxfId="1077" priority="364">
      <formula>IF($Y226&gt;4.5,"ИСТИНА","ЛОЖЬ")</formula>
    </cfRule>
  </conditionalFormatting>
  <conditionalFormatting sqref="R237:R272">
    <cfRule type="expression" dxfId="1076" priority="448">
      <formula>IF($Y237&gt;4.5,"ИСТИНА","ЛОЖЬ")</formula>
    </cfRule>
  </conditionalFormatting>
  <conditionalFormatting sqref="R240:R272">
    <cfRule type="expression" dxfId="1075" priority="439">
      <formula>_xlfn.ISFORMULA(R240)=TRUE</formula>
    </cfRule>
  </conditionalFormatting>
  <conditionalFormatting sqref="R272:R288">
    <cfRule type="expression" dxfId="1074" priority="444">
      <formula>IF($Y272&gt;4.5,"ИСТИНА","ЛОЖЬ")</formula>
    </cfRule>
  </conditionalFormatting>
  <conditionalFormatting sqref="R289:R449">
    <cfRule type="expression" dxfId="1073" priority="425">
      <formula>IF($Y289&gt;4.5,"ИСТИНА","ЛОЖЬ")</formula>
    </cfRule>
  </conditionalFormatting>
  <conditionalFormatting sqref="R450:R497">
    <cfRule type="expression" dxfId="1072" priority="553">
      <formula>IF($AC450&gt;4.5,"ИСТИНА","ЛОЖЬ")</formula>
    </cfRule>
  </conditionalFormatting>
  <conditionalFormatting sqref="R498">
    <cfRule type="expression" dxfId="1071" priority="359">
      <formula>IF($Y498&gt;4.5,"ИСТИНА","ЛОЖЬ")</formula>
    </cfRule>
    <cfRule type="expression" dxfId="1070" priority="360">
      <formula>_xlfn.ISFORMULA(R498)=TRUE</formula>
    </cfRule>
  </conditionalFormatting>
  <conditionalFormatting sqref="R499:R502">
    <cfRule type="expression" dxfId="1069" priority="353">
      <formula>IF($AC499&gt;4.5,"ИСТИНА","ЛОЖЬ")</formula>
    </cfRule>
  </conditionalFormatting>
  <conditionalFormatting sqref="R503">
    <cfRule type="expression" dxfId="1068" priority="350">
      <formula>IF($Y503&gt;4.5,"ИСТИНА","ЛОЖЬ")</formula>
    </cfRule>
    <cfRule type="expression" dxfId="1067" priority="351">
      <formula>_xlfn.ISFORMULA(R503)=TRUE</formula>
    </cfRule>
  </conditionalFormatting>
  <conditionalFormatting sqref="R513">
    <cfRule type="expression" dxfId="1066" priority="344">
      <formula>IF($Y513&gt;4.5,"ИСТИНА","ЛОЖЬ")</formula>
    </cfRule>
    <cfRule type="expression" dxfId="1065" priority="345">
      <formula>_xlfn.ISFORMULA(R513)=TRUE</formula>
    </cfRule>
  </conditionalFormatting>
  <conditionalFormatting sqref="R515">
    <cfRule type="expression" dxfId="1064" priority="337">
      <formula>IF($Y515&gt;4.5,"ИСТИНА","ЛОЖЬ")</formula>
    </cfRule>
    <cfRule type="expression" dxfId="1063" priority="338">
      <formula>_xlfn.ISFORMULA(R515)=TRUE</formula>
    </cfRule>
  </conditionalFormatting>
  <conditionalFormatting sqref="R7:T15 P3:T6 P7:Q16 P17:P19 Q17:Q21">
    <cfRule type="expression" dxfId="1062" priority="225">
      <formula>_xlfn.ISFORMULA(P3)=TRUE</formula>
    </cfRule>
  </conditionalFormatting>
  <conditionalFormatting sqref="R16:T16">
    <cfRule type="expression" dxfId="1061" priority="287">
      <formula>_xlfn.ISFORMULA(R16)=TRUE</formula>
    </cfRule>
  </conditionalFormatting>
  <conditionalFormatting sqref="P20 N23:T23 R24 R25:T25 R16:T22">
    <cfRule type="expression" dxfId="1060" priority="284">
      <formula>_xlfn.ISFORMULA(N16)=TRUE</formula>
    </cfRule>
  </conditionalFormatting>
  <conditionalFormatting sqref="R25:T25 L25:O25">
    <cfRule type="expression" dxfId="1059" priority="320">
      <formula>_xlfn.ISFORMULA(L25)=TRUE</formula>
    </cfRule>
  </conditionalFormatting>
  <conditionalFormatting sqref="R26:T26">
    <cfRule type="expression" dxfId="1058" priority="318">
      <formula>_xlfn.ISFORMULA(R26)=TRUE</formula>
    </cfRule>
  </conditionalFormatting>
  <conditionalFormatting sqref="R28:T29">
    <cfRule type="expression" dxfId="1057" priority="15">
      <formula>_xlfn.ISFORMULA(R28)=TRUE</formula>
    </cfRule>
  </conditionalFormatting>
  <conditionalFormatting sqref="R30:T37">
    <cfRule type="expression" dxfId="1056" priority="503">
      <formula>_xlfn.ISFORMULA(R30)=TRUE</formula>
    </cfRule>
  </conditionalFormatting>
  <conditionalFormatting sqref="R179:T190">
    <cfRule type="expression" dxfId="1055" priority="392">
      <formula>_xlfn.ISFORMULA(R179)=TRUE</formula>
    </cfRule>
  </conditionalFormatting>
  <conditionalFormatting sqref="R294:T449">
    <cfRule type="expression" dxfId="1054" priority="538">
      <formula>_xlfn.ISFORMULA(R294)=TRUE</formula>
    </cfRule>
  </conditionalFormatting>
  <conditionalFormatting sqref="R501:T501">
    <cfRule type="expression" dxfId="1053" priority="354">
      <formula>_xlfn.ISFORMULA(R501)=TRUE</formula>
    </cfRule>
  </conditionalFormatting>
  <conditionalFormatting sqref="S24:T24">
    <cfRule type="expression" dxfId="1052" priority="72">
      <formula>_xlfn.ISFORMULA(S24)=TRUE</formula>
    </cfRule>
  </conditionalFormatting>
  <conditionalFormatting sqref="S191:T200">
    <cfRule type="expression" dxfId="1051" priority="391">
      <formula>_xlfn.ISFORMULA(S191)=TRUE</formula>
    </cfRule>
  </conditionalFormatting>
  <conditionalFormatting sqref="S498:T498">
    <cfRule type="expression" dxfId="1050" priority="358">
      <formula>_xlfn.ISFORMULA(S498)=TRUE</formula>
    </cfRule>
  </conditionalFormatting>
  <conditionalFormatting sqref="S503:T503">
    <cfRule type="expression" dxfId="1049" priority="349">
      <formula>_xlfn.ISFORMULA(S503)=TRUE</formula>
    </cfRule>
  </conditionalFormatting>
  <conditionalFormatting sqref="S515:T515">
    <cfRule type="expression" dxfId="1048" priority="336">
      <formula>_xlfn.ISFORMULA(S515)=TRUE</formula>
    </cfRule>
  </conditionalFormatting>
  <conditionalFormatting sqref="T505:T511 S513:T513">
    <cfRule type="expression" dxfId="1047" priority="334">
      <formula>_xlfn.ISFORMULA(S505)=TRUE</formula>
    </cfRule>
  </conditionalFormatting>
  <conditionalFormatting sqref="U3:AF449 R450:AF497 U498:AF498 R499:AF500 U501:AF501 R502:AF502 U503:AF503 R504:AF504 U505:AF511 R512:AF512 U513:AF513 R514:AF514 U515:AF515 R516:AF1000 R505:S511 G53:J53 E410:M449 M27:M49 E450:O495 G307:G409 E496:L497 E512:L512 E514:L514 E516:L1000 A3:B87 J48">
    <cfRule type="expression" dxfId="1046" priority="557">
      <formula>_xlfn.ISFORMULA(A3)=TRUE</formula>
    </cfRule>
  </conditionalFormatting>
  <conditionalFormatting sqref="W2">
    <cfRule type="expression" dxfId="1045" priority="554">
      <formula>IF(VLOOKUP(1,$AG$3:$AG$503,1,FALSE)=1,"ИСТИНА","ЛОЖЬ")</formula>
    </cfRule>
  </conditionalFormatting>
  <conditionalFormatting sqref="W3:W1000">
    <cfRule type="expression" dxfId="1044" priority="555">
      <formula>IF($AC3&gt;4.5,"ИСТИНА","ЛОЖЬ")</formula>
    </cfRule>
  </conditionalFormatting>
  <conditionalFormatting sqref="AC3:AC37">
    <cfRule type="expression" dxfId="1043" priority="556">
      <formula>IF($AC3&gt;4.5,"ИСТИНА","ЛОЖЬ")</formula>
    </cfRule>
  </conditionalFormatting>
  <conditionalFormatting sqref="AG3:AU1000">
    <cfRule type="expression" dxfId="1042" priority="552">
      <formula>_xlfn.ISFORMULA(AG3)=TRUE</formula>
    </cfRule>
  </conditionalFormatting>
  <conditionalFormatting sqref="P26">
    <cfRule type="expression" dxfId="1041" priority="5">
      <formula>_xlfn.ISFORMULA(P26)=TRUE</formula>
    </cfRule>
  </conditionalFormatting>
  <conditionalFormatting sqref="Q27">
    <cfRule type="expression" dxfId="3" priority="4">
      <formula>_xlfn.ISFORMULA(Q27)=TRUE</formula>
    </cfRule>
  </conditionalFormatting>
  <conditionalFormatting sqref="Q26">
    <cfRule type="expression" dxfId="2" priority="3">
      <formula>_xlfn.ISFORMULA(Q26)=TRUE</formula>
    </cfRule>
  </conditionalFormatting>
  <conditionalFormatting sqref="Q28">
    <cfRule type="expression" dxfId="1" priority="2">
      <formula>_xlfn.ISFORMULA(Q28)=TRUE</formula>
    </cfRule>
  </conditionalFormatting>
  <conditionalFormatting sqref="Q29">
    <cfRule type="expression" dxfId="0" priority="1">
      <formula>_xlfn.ISFORMULA(Q29)=TRUE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000"/>
  <sheetViews>
    <sheetView topLeftCell="G1" workbookViewId="0">
      <pane ySplit="2" topLeftCell="A12" activePane="bottomLeft" state="frozen"/>
      <selection pane="bottomLeft" activeCell="O40" sqref="O40"/>
    </sheetView>
  </sheetViews>
  <sheetFormatPr defaultColWidth="8.85546875" defaultRowHeight="14.25" x14ac:dyDescent="0.2"/>
  <cols>
    <col min="1" max="5" width="8.85546875" style="15" customWidth="1"/>
    <col min="6" max="7" width="15.5703125" style="43" customWidth="1"/>
    <col min="8" max="8" width="18.42578125" style="43" customWidth="1"/>
    <col min="9" max="9" width="8.85546875" style="15" customWidth="1"/>
    <col min="10" max="10" width="55.5703125" style="15" bestFit="1" customWidth="1"/>
    <col min="11" max="11" width="8.85546875" style="15" customWidth="1"/>
    <col min="12" max="12" width="10.140625" style="15" bestFit="1" customWidth="1"/>
    <col min="13" max="13" width="8.85546875" style="15" customWidth="1"/>
    <col min="14" max="14" width="13.28515625" style="15" bestFit="1" customWidth="1"/>
    <col min="15" max="15" width="33.140625" style="15" customWidth="1"/>
    <col min="16" max="16" width="27.85546875" style="15" bestFit="1" customWidth="1"/>
    <col min="17" max="17" width="14.85546875" style="15" bestFit="1" customWidth="1"/>
    <col min="18" max="18" width="14.42578125" style="15" customWidth="1"/>
    <col min="19" max="21" width="13.5703125" style="15" customWidth="1"/>
    <col min="22" max="22" width="8.85546875" style="15" customWidth="1"/>
    <col min="23" max="16384" width="8.85546875" style="15"/>
  </cols>
  <sheetData>
    <row r="1" spans="1:21" ht="14.45" customHeight="1" thickBot="1" x14ac:dyDescent="0.25">
      <c r="A1" s="15">
        <v>1</v>
      </c>
      <c r="B1" s="15">
        <v>2</v>
      </c>
      <c r="C1" s="15">
        <v>3</v>
      </c>
      <c r="D1" s="15">
        <v>4</v>
      </c>
      <c r="E1" s="15">
        <v>5</v>
      </c>
      <c r="F1" s="43">
        <v>6</v>
      </c>
      <c r="G1" s="43">
        <v>7</v>
      </c>
      <c r="H1" s="43">
        <v>8</v>
      </c>
      <c r="I1" s="15">
        <v>9</v>
      </c>
      <c r="J1" s="15">
        <v>10</v>
      </c>
      <c r="K1" s="15">
        <v>11</v>
      </c>
      <c r="L1" s="15">
        <v>12</v>
      </c>
      <c r="M1" s="15">
        <v>13</v>
      </c>
      <c r="N1" s="15">
        <v>14</v>
      </c>
      <c r="O1" s="15">
        <v>15</v>
      </c>
      <c r="P1" s="15">
        <v>16</v>
      </c>
      <c r="Q1" s="15">
        <v>17</v>
      </c>
      <c r="R1" s="15">
        <v>18</v>
      </c>
      <c r="S1" s="15">
        <v>19</v>
      </c>
      <c r="T1" s="15">
        <v>20</v>
      </c>
      <c r="U1" s="15">
        <v>21</v>
      </c>
    </row>
    <row r="2" spans="1:21" ht="42" customHeight="1" thickBot="1" x14ac:dyDescent="0.25">
      <c r="A2" s="73" t="s">
        <v>298</v>
      </c>
      <c r="B2" s="73" t="s">
        <v>299</v>
      </c>
      <c r="C2" s="73" t="s">
        <v>300</v>
      </c>
      <c r="D2" s="73" t="s">
        <v>301</v>
      </c>
      <c r="E2" s="73" t="s">
        <v>302</v>
      </c>
      <c r="F2" s="74" t="s">
        <v>303</v>
      </c>
      <c r="G2" s="74" t="s">
        <v>304</v>
      </c>
      <c r="H2" s="74" t="s">
        <v>264</v>
      </c>
      <c r="I2" s="75" t="s">
        <v>305</v>
      </c>
      <c r="J2" s="76" t="s">
        <v>262</v>
      </c>
      <c r="K2" s="76" t="s">
        <v>290</v>
      </c>
      <c r="L2" s="76" t="s">
        <v>291</v>
      </c>
      <c r="M2" s="76" t="s">
        <v>306</v>
      </c>
      <c r="N2" s="76" t="s">
        <v>292</v>
      </c>
      <c r="O2" s="76" t="s">
        <v>293</v>
      </c>
      <c r="P2" s="76" t="s">
        <v>36</v>
      </c>
      <c r="Q2" s="76" t="s">
        <v>307</v>
      </c>
      <c r="R2" s="75" t="s">
        <v>308</v>
      </c>
      <c r="S2" s="75" t="s">
        <v>309</v>
      </c>
      <c r="T2" s="75" t="s">
        <v>310</v>
      </c>
      <c r="U2" s="75" t="s">
        <v>311</v>
      </c>
    </row>
    <row r="3" spans="1:21" x14ac:dyDescent="0.2">
      <c r="A3" s="14" t="str">
        <f t="shared" ref="A3:A66" si="0">IF(B3=B4,"",B3)</f>
        <v/>
      </c>
      <c r="B3" s="14">
        <f>IF(C3=1,MAX(B2:$B$2)+1,IF(F3=0,"",B2))</f>
        <v>1</v>
      </c>
      <c r="C3" s="14">
        <f>COUNTIF($F$2:$F3,F3)</f>
        <v>1</v>
      </c>
      <c r="D3" s="14">
        <f>IF(F3=0,0,MAX($D$2:D2)+1)</f>
        <v>1</v>
      </c>
      <c r="E3" s="14">
        <f>IF(H3=0,0,MAX($E$2:E2)+1)</f>
        <v>0</v>
      </c>
      <c r="F3" s="60" t="s">
        <v>751</v>
      </c>
      <c r="G3" s="71"/>
      <c r="H3" s="101"/>
      <c r="I3" s="14" t="e">
        <f>IFERROR(VLOOKUP(H3,H$2:H2,1,FALSE),VLOOKUP(H3,H4:H$478,1,FALSE))</f>
        <v>#N/A</v>
      </c>
      <c r="J3" s="14" t="str">
        <f>IF($H3=0,"",VLOOKUP($H3,Исходные_данные,37,FALSE))</f>
        <v/>
      </c>
      <c r="K3" s="14" t="str">
        <f>IF($H3=0,"",VLOOKUP($H3,Исходные_данные,38,FALSE))</f>
        <v/>
      </c>
      <c r="L3" s="14" t="str">
        <f>IF($H3=0,"",VLOOKUP($H3,Исходные_данные,39,FALSE))</f>
        <v/>
      </c>
      <c r="M3" s="16" t="str">
        <f>IFERROR(VLOOKUP(H3,Нагрузка_диапазон_1,5,FALSE),"")</f>
        <v/>
      </c>
      <c r="N3" s="14" t="str">
        <f>IF($H3=0,"",VLOOKUP($H3,Исходные_данные,40,FALSE))</f>
        <v/>
      </c>
      <c r="O3" s="14"/>
      <c r="P3" s="14" t="str">
        <f>IF($H3=0,"",VLOOKUP($H3,Исходные_данные,42,FALSE))</f>
        <v/>
      </c>
      <c r="Q3" s="14" t="str">
        <f>IF($H3=0,"",VLOOKUP($H3,Исходные_данные,8,FALSE))</f>
        <v/>
      </c>
      <c r="R3" s="14">
        <f>IF(Q3=3,"L1,L2,L3",0)</f>
        <v>0</v>
      </c>
      <c r="S3" s="14">
        <f>IF(C3=1,1,IF(Q3=3,S2,IF(S2=3,1,S2+1)))</f>
        <v>1</v>
      </c>
      <c r="T3" s="14" t="str">
        <f>IF(R3=0,"L"&amp;S3,R3)</f>
        <v>L1</v>
      </c>
      <c r="U3" s="14" t="str">
        <f>IF($H3=0,"",VLOOKUP($H3,Исходные_данные,32,FALSE))</f>
        <v/>
      </c>
    </row>
    <row r="4" spans="1:21" x14ac:dyDescent="0.2">
      <c r="A4" s="14" t="str">
        <f t="shared" si="0"/>
        <v/>
      </c>
      <c r="B4" s="14">
        <f>IF(C4=1,MAX(B$2:$B3)+1,IF(F4=0,"",B3))</f>
        <v>1</v>
      </c>
      <c r="C4" s="14">
        <f>COUNTIF($F$2:$F4,F4)</f>
        <v>2</v>
      </c>
      <c r="D4" s="14">
        <f>IF(F4=0,0,MAX($D$2:D3)+1)</f>
        <v>2</v>
      </c>
      <c r="E4" s="14">
        <f>IF(H4=0,0,MAX($E$2:E3)+1)</f>
        <v>1</v>
      </c>
      <c r="F4" s="60" t="s">
        <v>751</v>
      </c>
      <c r="G4" s="60"/>
      <c r="H4" s="60" t="s">
        <v>312</v>
      </c>
      <c r="I4" s="14" t="e">
        <f>IFERROR(VLOOKUP(H4,H$2:H3,1,FALSE),VLOOKUP(H4,H5:H$478,1,FALSE))</f>
        <v>#N/A</v>
      </c>
      <c r="J4" s="14" t="str">
        <f>IF($H4=0,"",VLOOKUP($H4,Исходные_данные,37,FALSE))</f>
        <v>Основной ввод в дом №1</v>
      </c>
      <c r="K4" s="14">
        <f>IF($H4=0,"",VLOOKUP($H4,Исходные_данные,38,FALSE))</f>
        <v>0</v>
      </c>
      <c r="L4" s="14">
        <f>IF($H4=0,"",VLOOKUP($H4,Исходные_данные,39,FALSE))</f>
        <v>0</v>
      </c>
      <c r="M4" s="16" t="str">
        <f>IFERROR(VLOOKUP(H4,Нагрузка_диапазон_1,5,FALSE),"")</f>
        <v>L1,L2,L3</v>
      </c>
      <c r="N4" s="14" t="str">
        <f>IF($H4=0,"",VLOOKUP($H4,Исходные_данные,40,FALSE))</f>
        <v>Ввод.1</v>
      </c>
      <c r="O4" s="14"/>
      <c r="P4" s="14" t="e">
        <f>IF($H4=0,"",VLOOKUP($H4,Исходные_данные,42,FALSE))</f>
        <v>#N/A</v>
      </c>
      <c r="Q4" s="14">
        <f>IF($H4=0,"",VLOOKUP($H4,Исходные_данные,8,FALSE))</f>
        <v>3</v>
      </c>
      <c r="R4" s="14" t="str">
        <f>IF(Q4=3,"L1,L2,L3",0)</f>
        <v>L1,L2,L3</v>
      </c>
      <c r="S4" s="14">
        <f>IF(C4=1,1,IF(Q4=3,S3,IF(S3=3,1,S3+1)))</f>
        <v>1</v>
      </c>
      <c r="T4" s="14" t="str">
        <f>IF(R4=0,"L"&amp;S4,R4)</f>
        <v>L1,L2,L3</v>
      </c>
      <c r="U4" s="14" t="e">
        <f>IF($H4=0,"",VLOOKUP($H4,Исходные_данные,32,FALSE))</f>
        <v>#N/A</v>
      </c>
    </row>
    <row r="5" spans="1:21" x14ac:dyDescent="0.2">
      <c r="A5" s="14" t="str">
        <f t="shared" si="0"/>
        <v/>
      </c>
      <c r="B5" s="14">
        <f>IF(C5=1,MAX(B$2:$B4)+1,IF(F5=0,"",B4))</f>
        <v>1</v>
      </c>
      <c r="C5" s="14">
        <f>COUNTIF($F$2:$F5,F5)</f>
        <v>3</v>
      </c>
      <c r="D5" s="14">
        <f>IF(F5=0,0,MAX($D$2:D4)+1)</f>
        <v>3</v>
      </c>
      <c r="E5" s="14">
        <f>IF(H5=0,0,MAX($E$2:E4)+1)</f>
        <v>0</v>
      </c>
      <c r="F5" s="60" t="s">
        <v>751</v>
      </c>
      <c r="G5" s="60"/>
      <c r="H5" s="60"/>
      <c r="I5" s="14" t="e">
        <f>IFERROR(VLOOKUP(H5,H$2:H4,1,FALSE),VLOOKUP(H5,H6:H$478,1,FALSE))</f>
        <v>#N/A</v>
      </c>
      <c r="J5" s="14" t="str">
        <f>IF($H5=0,"",VLOOKUP($H5,Исходные_данные,37,FALSE))</f>
        <v/>
      </c>
      <c r="K5" s="14" t="str">
        <f>IF($H5=0,"",VLOOKUP($H5,Исходные_данные,38,FALSE))</f>
        <v/>
      </c>
      <c r="L5" s="14" t="str">
        <f>IF($H5=0,"",VLOOKUP($H5,Исходные_данные,39,FALSE))</f>
        <v/>
      </c>
      <c r="M5" s="16" t="str">
        <f>IFERROR(VLOOKUP(H5,Нагрузка_диапазон_1,5,FALSE),"")</f>
        <v/>
      </c>
      <c r="N5" s="14" t="str">
        <f>IF($H5=0,"",VLOOKUP($H5,Исходные_данные,40,FALSE))</f>
        <v/>
      </c>
      <c r="O5" s="14"/>
      <c r="P5" s="14" t="str">
        <f>IF($H5=0,"",VLOOKUP($H5,Исходные_данные,42,FALSE))</f>
        <v/>
      </c>
      <c r="Q5" s="14" t="str">
        <f>IF($H5=0,"",VLOOKUP($H5,Исходные_данные,8,FALSE))</f>
        <v/>
      </c>
      <c r="R5" s="14">
        <f>IF(Q5=3,"L1,L2,L3",0)</f>
        <v>0</v>
      </c>
      <c r="S5" s="14">
        <f>IF(C5=1,1,IF(Q5=3,S4,IF(S4=3,1,S4+1)))</f>
        <v>2</v>
      </c>
      <c r="T5" s="14" t="str">
        <f>IF(R5=0,"L"&amp;S5,R5)</f>
        <v>L2</v>
      </c>
      <c r="U5" s="14" t="str">
        <f>IF($H5=0,"",VLOOKUP($H5,Исходные_данные,32,FALSE))</f>
        <v/>
      </c>
    </row>
    <row r="6" spans="1:21" x14ac:dyDescent="0.2">
      <c r="A6" s="14" t="str">
        <f t="shared" si="0"/>
        <v/>
      </c>
      <c r="B6" s="14">
        <f>IF(C6=1,MAX(B$2:$B5)+1,IF(F6=0,"",B5))</f>
        <v>1</v>
      </c>
      <c r="C6" s="14">
        <f>COUNTIF($F$2:$F6,F6)</f>
        <v>4</v>
      </c>
      <c r="D6" s="14">
        <f>IF(F6=0,0,MAX($D$2:D5)+1)</f>
        <v>4</v>
      </c>
      <c r="E6" s="14">
        <f>IF(H6=0,0,MAX($E$2:E5)+1)</f>
        <v>2</v>
      </c>
      <c r="F6" s="60" t="s">
        <v>751</v>
      </c>
      <c r="G6" s="60"/>
      <c r="H6" s="60" t="s">
        <v>313</v>
      </c>
      <c r="I6" s="14" t="e">
        <f>IFERROR(VLOOKUP(H6,H$2:H5,1,FALSE),VLOOKUP(H6,H7:H$478,1,FALSE))</f>
        <v>#N/A</v>
      </c>
      <c r="J6" s="14" t="str">
        <f>IF($H6=0,"",VLOOKUP($H6,Исходные_данные,37,FALSE))</f>
        <v>Основной ввод в дом №2</v>
      </c>
      <c r="K6" s="14">
        <f>IF($H6=0,"",VLOOKUP($H6,Исходные_данные,38,FALSE))</f>
        <v>0</v>
      </c>
      <c r="L6" s="14">
        <f>IF($H6=0,"",VLOOKUP($H6,Исходные_данные,39,FALSE))</f>
        <v>0</v>
      </c>
      <c r="M6" s="16" t="str">
        <f>IFERROR(VLOOKUP(H6,Нагрузка_диапазон_1,5,FALSE),"")</f>
        <v>L1,L2,L3</v>
      </c>
      <c r="N6" s="14" t="str">
        <f>IF($H6=0,"",VLOOKUP($H6,Исходные_данные,40,FALSE))</f>
        <v>Ввод.2</v>
      </c>
      <c r="O6" s="14"/>
      <c r="P6" s="14" t="e">
        <f>IF($H6=0,"",VLOOKUP($H6,Исходные_данные,42,FALSE))</f>
        <v>#N/A</v>
      </c>
      <c r="Q6" s="14">
        <f>IF($H6=0,"",VLOOKUP($H6,Исходные_данные,8,FALSE))</f>
        <v>3</v>
      </c>
      <c r="R6" s="14" t="str">
        <f>IF(Q6=3,"L1,L2,L3",0)</f>
        <v>L1,L2,L3</v>
      </c>
      <c r="S6" s="14">
        <f>IF(C6=1,1,IF(Q6=3,S5,IF(S5=3,1,S5+1)))</f>
        <v>2</v>
      </c>
      <c r="T6" s="14" t="str">
        <f>IF(R6=0,"L"&amp;S6,R6)</f>
        <v>L1,L2,L3</v>
      </c>
      <c r="U6" s="14" t="e">
        <f>IF($H6=0,"",VLOOKUP($H6,Исходные_данные,32,FALSE))</f>
        <v>#N/A</v>
      </c>
    </row>
    <row r="7" spans="1:21" x14ac:dyDescent="0.2">
      <c r="A7" s="14" t="str">
        <f t="shared" si="0"/>
        <v/>
      </c>
      <c r="B7" s="14">
        <f>IF(C7=1,MAX(B$2:$B6)+1,IF(F7=0,"",B6))</f>
        <v>1</v>
      </c>
      <c r="C7" s="14">
        <f>COUNTIF($F$2:$F7,F7)</f>
        <v>5</v>
      </c>
      <c r="D7" s="14">
        <f>IF(F7=0,0,MAX($D$2:D6)+1)</f>
        <v>5</v>
      </c>
      <c r="E7" s="14">
        <f>IF(H7=0,0,MAX($E$2:E6)+1)</f>
        <v>0</v>
      </c>
      <c r="F7" s="60" t="s">
        <v>751</v>
      </c>
      <c r="G7" s="60"/>
      <c r="H7" s="60"/>
      <c r="I7" s="14" t="e">
        <f>IFERROR(VLOOKUP(H7,H$2:H6,1,FALSE),VLOOKUP(H7,H8:H$478,1,FALSE))</f>
        <v>#N/A</v>
      </c>
      <c r="J7" s="14" t="str">
        <f>IF($H7=0,"",VLOOKUP($H7,Исходные_данные,37,FALSE))</f>
        <v/>
      </c>
      <c r="K7" s="14" t="str">
        <f>IF($H7=0,"",VLOOKUP($H7,Исходные_данные,38,FALSE))</f>
        <v/>
      </c>
      <c r="L7" s="14" t="str">
        <f>IF($H7=0,"",VLOOKUP($H7,Исходные_данные,39,FALSE))</f>
        <v/>
      </c>
      <c r="M7" s="16" t="str">
        <f>IFERROR(VLOOKUP(H7,Нагрузка_диапазон_1,5,FALSE),"")</f>
        <v/>
      </c>
      <c r="N7" s="14" t="str">
        <f>IF($H7=0,"",VLOOKUP($H7,Исходные_данные,40,FALSE))</f>
        <v/>
      </c>
      <c r="O7" s="14"/>
      <c r="P7" s="14" t="str">
        <f>IF($H7=0,"",VLOOKUP($H7,Исходные_данные,42,FALSE))</f>
        <v/>
      </c>
      <c r="Q7" s="14" t="str">
        <f>IF($H7=0,"",VLOOKUP($H7,Исходные_данные,8,FALSE))</f>
        <v/>
      </c>
      <c r="R7" s="14">
        <f>IF(Q7=3,"L1,L2,L3",0)</f>
        <v>0</v>
      </c>
      <c r="S7" s="14">
        <f>IF(C7=1,1,IF(Q7=3,S6,IF(S6=3,1,S6+1)))</f>
        <v>3</v>
      </c>
      <c r="T7" s="14" t="str">
        <f>IF(R7=0,"L"&amp;S7,R7)</f>
        <v>L3</v>
      </c>
      <c r="U7" s="14" t="str">
        <f>IF($H7=0,"",VLOOKUP($H7,Исходные_данные,32,FALSE))</f>
        <v/>
      </c>
    </row>
    <row r="8" spans="1:21" x14ac:dyDescent="0.2">
      <c r="A8" s="14" t="str">
        <f t="shared" si="0"/>
        <v/>
      </c>
      <c r="B8" s="14">
        <f>IF(C8=1,MAX(B$2:$B7)+1,IF(F8=0,"",B7))</f>
        <v>1</v>
      </c>
      <c r="C8" s="14">
        <f>COUNTIF($F$2:$F8,F8)</f>
        <v>6</v>
      </c>
      <c r="D8" s="14">
        <f>IF(F8=0,0,MAX($D$2:D7)+1)</f>
        <v>6</v>
      </c>
      <c r="E8" s="14">
        <f>IF(H8=0,0,MAX($E$2:E7)+1)</f>
        <v>0</v>
      </c>
      <c r="F8" s="60" t="s">
        <v>751</v>
      </c>
      <c r="G8" s="60"/>
      <c r="H8" s="60"/>
      <c r="I8" s="14" t="e">
        <f>IFERROR(VLOOKUP(H8,H$2:H7,1,FALSE),VLOOKUP(H8,H9:H$478,1,FALSE))</f>
        <v>#N/A</v>
      </c>
      <c r="J8" s="14" t="str">
        <f>IF($H8=0,"",VLOOKUP($H8,Исходные_данные,37,FALSE))</f>
        <v/>
      </c>
      <c r="K8" s="14" t="str">
        <f>IF($H8=0,"",VLOOKUP($H8,Исходные_данные,38,FALSE))</f>
        <v/>
      </c>
      <c r="L8" s="14" t="str">
        <f>IF($H8=0,"",VLOOKUP($H8,Исходные_данные,39,FALSE))</f>
        <v/>
      </c>
      <c r="M8" s="16" t="str">
        <f>IFERROR(VLOOKUP(H8,Нагрузка_диапазон_1,5,FALSE),"")</f>
        <v/>
      </c>
      <c r="N8" s="14" t="str">
        <f>IF($H8=0,"",VLOOKUP($H8,Исходные_данные,40,FALSE))</f>
        <v/>
      </c>
      <c r="O8" s="14"/>
      <c r="P8" s="14" t="str">
        <f>IF($H8=0,"",VLOOKUP($H8,Исходные_данные,42,FALSE))</f>
        <v/>
      </c>
      <c r="Q8" s="14" t="str">
        <f>IF($H8=0,"",VLOOKUP($H8,Исходные_данные,8,FALSE))</f>
        <v/>
      </c>
      <c r="R8" s="14">
        <f>IF(Q8=3,"L1,L2,L3",0)</f>
        <v>0</v>
      </c>
      <c r="S8" s="14">
        <f>IF(C8=1,1,IF(Q8=3,S7,IF(S7=3,1,S7+1)))</f>
        <v>1</v>
      </c>
      <c r="T8" s="14" t="str">
        <f>IF(R8=0,"L"&amp;S8,R8)</f>
        <v>L1</v>
      </c>
      <c r="U8" s="14" t="str">
        <f>IF($H8=0,"",VLOOKUP($H8,Исходные_данные,32,FALSE))</f>
        <v/>
      </c>
    </row>
    <row r="9" spans="1:21" x14ac:dyDescent="0.2">
      <c r="A9" s="14" t="str">
        <f t="shared" si="0"/>
        <v/>
      </c>
      <c r="B9" s="14">
        <f>IF(C9=1,MAX(B$2:$B8)+1,IF(F9=0,"",B8))</f>
        <v>1</v>
      </c>
      <c r="C9" s="14">
        <f>COUNTIF($F$2:$F9,F9)</f>
        <v>7</v>
      </c>
      <c r="D9" s="14">
        <f>IF(F9=0,0,MAX($D$2:D8)+1)</f>
        <v>7</v>
      </c>
      <c r="E9" s="14">
        <f>IF(H9=0,0,MAX($E$2:E8)+1)</f>
        <v>3</v>
      </c>
      <c r="F9" s="60" t="s">
        <v>751</v>
      </c>
      <c r="G9" s="60"/>
      <c r="H9" s="60" t="s">
        <v>775</v>
      </c>
      <c r="I9" s="14" t="e">
        <f>IFERROR(VLOOKUP(H9,H$2:H8,1,FALSE),VLOOKUP(H9,H10:H$478,1,FALSE))</f>
        <v>#N/A</v>
      </c>
      <c r="J9" s="14" t="str">
        <f>IF($H9=0,"",VLOOKUP($H9,Исходные_данные,37,FALSE))</f>
        <v>Щит системы противопожарной защиты Цокольный этаж этаж Пом. №001Т Ввод.1</v>
      </c>
      <c r="K9" s="14">
        <f>IF($H9=0,"",VLOOKUP($H9,Исходные_данные,38,FALSE))</f>
        <v>7.2799999999999994</v>
      </c>
      <c r="L9" s="14">
        <f>IF($H9=0,"",VLOOKUP($H9,Исходные_данные,39,FALSE))</f>
        <v>1.6</v>
      </c>
      <c r="M9" s="16" t="str">
        <f>IFERROR(VLOOKUP(H9,Нагрузка_диапазон_1,5,FALSE),"")</f>
        <v>L2</v>
      </c>
      <c r="N9" s="14" t="str">
        <f>IF($H9=0,"",VLOOKUP($H9,Исходные_данные,40,FALSE))</f>
        <v>ЩСПЗ-ЖД.1</v>
      </c>
      <c r="O9" s="14"/>
      <c r="P9" s="14" t="e">
        <f>IF($H9=0,"",VLOOKUP($H9,Исходные_данные,42,FALSE))</f>
        <v>#N/A</v>
      </c>
      <c r="Q9" s="14">
        <f>IF($H9=0,"",VLOOKUP($H9,Исходные_данные,8,FALSE))</f>
        <v>1</v>
      </c>
      <c r="R9" s="14">
        <f>IF(Q9=3,"L1,L2,L3",0)</f>
        <v>0</v>
      </c>
      <c r="S9" s="14">
        <f>IF(C9=1,1,IF(Q9=3,S8,IF(S8=3,1,S8+1)))</f>
        <v>2</v>
      </c>
      <c r="T9" s="14" t="str">
        <f>IF(R9=0,"L"&amp;S9,R9)</f>
        <v>L2</v>
      </c>
      <c r="U9" s="14" t="str">
        <f>IF($H9=0,"",VLOOKUP($H9,Исходные_данные,32,FALSE))</f>
        <v>ВВГнг(А)-FRLS (3х2,5)</v>
      </c>
    </row>
    <row r="10" spans="1:21" x14ac:dyDescent="0.2">
      <c r="A10" s="14" t="str">
        <f t="shared" si="0"/>
        <v/>
      </c>
      <c r="B10" s="14">
        <f>IF(C10=1,MAX(B$2:$B9)+1,IF(F10=0,"",B9))</f>
        <v>1</v>
      </c>
      <c r="C10" s="14">
        <f>COUNTIF($F$2:$F10,F10)</f>
        <v>8</v>
      </c>
      <c r="D10" s="14">
        <f>IF(F10=0,0,MAX($D$2:D9)+1)</f>
        <v>8</v>
      </c>
      <c r="E10" s="14">
        <f>IF(H10=0,0,MAX($E$2:E9)+1)</f>
        <v>4</v>
      </c>
      <c r="F10" s="60" t="s">
        <v>751</v>
      </c>
      <c r="G10" s="60"/>
      <c r="H10" s="60" t="s">
        <v>776</v>
      </c>
      <c r="I10" s="14" t="e">
        <f>IFERROR(VLOOKUP(H10,H$2:H9,1,FALSE),VLOOKUP(H10,H11:H$478,1,FALSE))</f>
        <v>#N/A</v>
      </c>
      <c r="J10" s="14" t="str">
        <f>IF($H10=0,"",VLOOKUP($H10,Исходные_данные,37,FALSE))</f>
        <v>Щит системы противопожарной защиты Цокольный этаж этаж Пом. №001Т Ввод.2</v>
      </c>
      <c r="K10" s="14">
        <f>IF($H10=0,"",VLOOKUP($H10,Исходные_данные,38,FALSE))</f>
        <v>0</v>
      </c>
      <c r="L10" s="14">
        <f>IF($H10=0,"",VLOOKUP($H10,Исходные_данные,39,FALSE))</f>
        <v>0</v>
      </c>
      <c r="M10" s="16" t="str">
        <f>IFERROR(VLOOKUP(H10,Нагрузка_диапазон_1,5,FALSE),"")</f>
        <v>L3</v>
      </c>
      <c r="N10" s="14" t="str">
        <f>IF($H10=0,"",VLOOKUP($H10,Исходные_данные,40,FALSE))</f>
        <v>ЩСПЗ-ЖД.2</v>
      </c>
      <c r="O10" s="14"/>
      <c r="P10" s="14" t="e">
        <f>IF($H10=0,"",VLOOKUP($H10,Исходные_данные,42,FALSE))</f>
        <v>#N/A</v>
      </c>
      <c r="Q10" s="14">
        <f>IF($H10=0,"",VLOOKUP($H10,Исходные_данные,8,FALSE))</f>
        <v>1</v>
      </c>
      <c r="R10" s="14">
        <f>IF(Q10=3,"L1,L2,L3",0)</f>
        <v>0</v>
      </c>
      <c r="S10" s="14">
        <f>IF(C10=1,1,IF(Q10=3,S9,IF(S9=3,1,S9+1)))</f>
        <v>3</v>
      </c>
      <c r="T10" s="14" t="str">
        <f>IF(R10=0,"L"&amp;S10,R10)</f>
        <v>L3</v>
      </c>
      <c r="U10" s="14" t="str">
        <f>IF($H10=0,"",VLOOKUP($H10,Исходные_данные,32,FALSE))</f>
        <v>ВВГнг(А)-FRLS (3х2,5)</v>
      </c>
    </row>
    <row r="11" spans="1:21" x14ac:dyDescent="0.2">
      <c r="A11" s="14" t="str">
        <f t="shared" si="0"/>
        <v/>
      </c>
      <c r="B11" s="14">
        <f>IF(C11=1,MAX(B$2:$B10)+1,IF(F11=0,"",B10))</f>
        <v>1</v>
      </c>
      <c r="C11" s="14">
        <f>COUNTIF($F$2:$F11,F11)</f>
        <v>9</v>
      </c>
      <c r="D11" s="14">
        <f>IF(F11=0,0,MAX($D$2:D10)+1)</f>
        <v>9</v>
      </c>
      <c r="E11" s="14">
        <f>IF(H11=0,0,MAX($E$2:E10)+1)</f>
        <v>0</v>
      </c>
      <c r="F11" s="60" t="s">
        <v>751</v>
      </c>
      <c r="G11" s="60"/>
      <c r="H11" s="60"/>
      <c r="I11" s="14" t="e">
        <f>IFERROR(VLOOKUP(H11,H$2:H10,1,FALSE),VLOOKUP(H11,H12:H$478,1,FALSE))</f>
        <v>#N/A</v>
      </c>
      <c r="J11" s="14" t="str">
        <f>IF($H11=0,"",VLOOKUP($H11,Исходные_данные,37,FALSE))</f>
        <v/>
      </c>
      <c r="K11" s="14" t="str">
        <f>IF($H11=0,"",VLOOKUP($H11,Исходные_данные,38,FALSE))</f>
        <v/>
      </c>
      <c r="L11" s="14" t="str">
        <f>IF($H11=0,"",VLOOKUP($H11,Исходные_данные,39,FALSE))</f>
        <v/>
      </c>
      <c r="M11" s="16" t="str">
        <f>IFERROR(VLOOKUP(H11,Нагрузка_диапазон_1,5,FALSE),"")</f>
        <v/>
      </c>
      <c r="N11" s="14" t="str">
        <f>IF($H11=0,"",VLOOKUP($H11,Исходные_данные,40,FALSE))</f>
        <v/>
      </c>
      <c r="O11" s="14"/>
      <c r="P11" s="14" t="str">
        <f>IF($H11=0,"",VLOOKUP($H11,Исходные_данные,42,FALSE))</f>
        <v/>
      </c>
      <c r="Q11" s="14" t="str">
        <f>IF($H11=0,"",VLOOKUP($H11,Исходные_данные,8,FALSE))</f>
        <v/>
      </c>
      <c r="R11" s="14">
        <f>IF(Q11=3,"L1,L2,L3",0)</f>
        <v>0</v>
      </c>
      <c r="S11" s="14">
        <f>IF(C11=1,1,IF(Q11=3,S10,IF(S10=3,1,S10+1)))</f>
        <v>1</v>
      </c>
      <c r="T11" s="14" t="str">
        <f>IF(R11=0,"L"&amp;S11,R11)</f>
        <v>L1</v>
      </c>
      <c r="U11" s="14" t="str">
        <f>IF($H11=0,"",VLOOKUP($H11,Исходные_данные,32,FALSE))</f>
        <v/>
      </c>
    </row>
    <row r="12" spans="1:21" x14ac:dyDescent="0.2">
      <c r="A12" s="14" t="str">
        <f t="shared" si="0"/>
        <v/>
      </c>
      <c r="B12" s="14">
        <f>IF(C12=1,MAX(B$2:$B11)+1,IF(F12=0,"",B11))</f>
        <v>1</v>
      </c>
      <c r="C12" s="14">
        <f>COUNTIF($F$2:$F12,F12)</f>
        <v>10</v>
      </c>
      <c r="D12" s="14">
        <f>IF(F12=0,0,MAX($D$2:D11)+1)</f>
        <v>10</v>
      </c>
      <c r="E12" s="14">
        <f>IF(H12=0,0,MAX($E$2:E11)+1)</f>
        <v>0</v>
      </c>
      <c r="F12" s="60" t="s">
        <v>751</v>
      </c>
      <c r="G12" s="60"/>
      <c r="H12" s="60"/>
      <c r="I12" s="14" t="e">
        <f>IFERROR(VLOOKUP(H12,H$2:H11,1,FALSE),VLOOKUP(H12,H13:H$478,1,FALSE))</f>
        <v>#N/A</v>
      </c>
      <c r="J12" s="14" t="str">
        <f>IF($H12=0,"",VLOOKUP($H12,Исходные_данные,37,FALSE))</f>
        <v/>
      </c>
      <c r="K12" s="14" t="str">
        <f>IF($H12=0,"",VLOOKUP($H12,Исходные_данные,38,FALSE))</f>
        <v/>
      </c>
      <c r="L12" s="14" t="str">
        <f>IF($H12=0,"",VLOOKUP($H12,Исходные_данные,39,FALSE))</f>
        <v/>
      </c>
      <c r="M12" s="16" t="str">
        <f>IFERROR(VLOOKUP(H12,Нагрузка_диапазон_1,5,FALSE),"")</f>
        <v/>
      </c>
      <c r="N12" s="14" t="str">
        <f>IF($H12=0,"",VLOOKUP($H12,Исходные_данные,40,FALSE))</f>
        <v/>
      </c>
      <c r="O12" s="14"/>
      <c r="P12" s="14" t="str">
        <f>IF($H12=0,"",VLOOKUP($H12,Исходные_данные,42,FALSE))</f>
        <v/>
      </c>
      <c r="Q12" s="14" t="str">
        <f>IF($H12=0,"",VLOOKUP($H12,Исходные_данные,8,FALSE))</f>
        <v/>
      </c>
      <c r="R12" s="14">
        <f>IF(Q12=3,"L1,L2,L3",0)</f>
        <v>0</v>
      </c>
      <c r="S12" s="14">
        <f>IF(C12=1,1,IF(Q12=3,S11,IF(S11=3,1,S11+1)))</f>
        <v>2</v>
      </c>
      <c r="T12" s="14" t="str">
        <f>IF(R12=0,"L"&amp;S12,R12)</f>
        <v>L2</v>
      </c>
      <c r="U12" s="14" t="str">
        <f>IF($H12=0,"",VLOOKUP($H12,Исходные_данные,32,FALSE))</f>
        <v/>
      </c>
    </row>
    <row r="13" spans="1:21" x14ac:dyDescent="0.2">
      <c r="A13" s="14" t="str">
        <f t="shared" si="0"/>
        <v/>
      </c>
      <c r="B13" s="14">
        <f>IF(C13=1,MAX(B$2:$B12)+1,IF(F13=0,"",B12))</f>
        <v>1</v>
      </c>
      <c r="C13" s="14">
        <f>COUNTIF($F$2:$F13,F13)</f>
        <v>11</v>
      </c>
      <c r="D13" s="14">
        <f>IF(F13=0,0,MAX($D$2:D12)+1)</f>
        <v>11</v>
      </c>
      <c r="E13" s="14">
        <f>IF(H13=0,0,MAX($E$2:E12)+1)</f>
        <v>0</v>
      </c>
      <c r="F13" s="60" t="s">
        <v>751</v>
      </c>
      <c r="G13" s="60"/>
      <c r="H13" s="60"/>
      <c r="I13" s="14" t="e">
        <f>IFERROR(VLOOKUP(H13,H$2:H12,1,FALSE),VLOOKUP(H13,H14:H$478,1,FALSE))</f>
        <v>#N/A</v>
      </c>
      <c r="J13" s="14" t="str">
        <f>IF($H13=0,"",VLOOKUP($H13,Исходные_данные,37,FALSE))</f>
        <v/>
      </c>
      <c r="K13" s="14" t="str">
        <f>IF($H13=0,"",VLOOKUP($H13,Исходные_данные,38,FALSE))</f>
        <v/>
      </c>
      <c r="L13" s="14" t="str">
        <f>IF($H13=0,"",VLOOKUP($H13,Исходные_данные,39,FALSE))</f>
        <v/>
      </c>
      <c r="M13" s="16" t="str">
        <f>IFERROR(VLOOKUP(H13,Нагрузка_диапазон_1,5,FALSE),"")</f>
        <v/>
      </c>
      <c r="N13" s="14" t="str">
        <f>IF($H13=0,"",VLOOKUP($H13,Исходные_данные,40,FALSE))</f>
        <v/>
      </c>
      <c r="O13" s="14"/>
      <c r="P13" s="14" t="str">
        <f>IF($H13=0,"",VLOOKUP($H13,Исходные_данные,42,FALSE))</f>
        <v/>
      </c>
      <c r="Q13" s="14" t="str">
        <f>IF($H13=0,"",VLOOKUP($H13,Исходные_данные,8,FALSE))</f>
        <v/>
      </c>
      <c r="R13" s="14">
        <f>IF(Q13=3,"L1,L2,L3",0)</f>
        <v>0</v>
      </c>
      <c r="S13" s="14">
        <f>IF(C13=1,1,IF(Q13=3,S12,IF(S12=3,1,S12+1)))</f>
        <v>3</v>
      </c>
      <c r="T13" s="14" t="str">
        <f>IF(R13=0,"L"&amp;S13,R13)</f>
        <v>L3</v>
      </c>
      <c r="U13" s="14" t="str">
        <f>IF($H13=0,"",VLOOKUP($H13,Исходные_данные,32,FALSE))</f>
        <v/>
      </c>
    </row>
    <row r="14" spans="1:21" x14ac:dyDescent="0.2">
      <c r="A14" s="14" t="str">
        <f t="shared" si="0"/>
        <v/>
      </c>
      <c r="B14" s="14">
        <f>IF(C14=1,MAX(B$2:$B13)+1,IF(F14=0,"",B13))</f>
        <v>1</v>
      </c>
      <c r="C14" s="14">
        <f>COUNTIF($F$2:$F14,F14)</f>
        <v>12</v>
      </c>
      <c r="D14" s="14">
        <f>IF(F14=0,0,MAX($D$2:D13)+1)</f>
        <v>12</v>
      </c>
      <c r="E14" s="14">
        <f>IF(H14=0,0,MAX($E$2:E13)+1)</f>
        <v>0</v>
      </c>
      <c r="F14" s="60" t="s">
        <v>751</v>
      </c>
      <c r="G14" s="60"/>
      <c r="H14" s="60"/>
      <c r="I14" s="14" t="e">
        <f>IFERROR(VLOOKUP(H14,H$2:H13,1,FALSE),VLOOKUP(H14,H15:H$478,1,FALSE))</f>
        <v>#N/A</v>
      </c>
      <c r="J14" s="14" t="str">
        <f>IF($H14=0,"",VLOOKUP($H14,Исходные_данные,37,FALSE))</f>
        <v/>
      </c>
      <c r="K14" s="14" t="str">
        <f>IF($H14=0,"",VLOOKUP($H14,Исходные_данные,38,FALSE))</f>
        <v/>
      </c>
      <c r="L14" s="14" t="str">
        <f>IF($H14=0,"",VLOOKUP($H14,Исходные_данные,39,FALSE))</f>
        <v/>
      </c>
      <c r="M14" s="16" t="str">
        <f>IFERROR(VLOOKUP(H14,Нагрузка_диапазон_1,5,FALSE),"")</f>
        <v/>
      </c>
      <c r="N14" s="14" t="str">
        <f>IF($H14=0,"",VLOOKUP($H14,Исходные_данные,40,FALSE))</f>
        <v/>
      </c>
      <c r="O14" s="14"/>
      <c r="P14" s="14" t="str">
        <f>IF($H14=0,"",VLOOKUP($H14,Исходные_данные,42,FALSE))</f>
        <v/>
      </c>
      <c r="Q14" s="14" t="str">
        <f>IF($H14=0,"",VLOOKUP($H14,Исходные_данные,8,FALSE))</f>
        <v/>
      </c>
      <c r="R14" s="14">
        <f>IF(Q14=3,"L1,L2,L3",0)</f>
        <v>0</v>
      </c>
      <c r="S14" s="14">
        <f>IF(C14=1,1,IF(Q14=3,S13,IF(S13=3,1,S13+1)))</f>
        <v>1</v>
      </c>
      <c r="T14" s="14" t="str">
        <f>IF(R14=0,"L"&amp;S14,R14)</f>
        <v>L1</v>
      </c>
      <c r="U14" s="14" t="str">
        <f>IF($H14=0,"",VLOOKUP($H14,Исходные_данные,32,FALSE))</f>
        <v/>
      </c>
    </row>
    <row r="15" spans="1:21" x14ac:dyDescent="0.2">
      <c r="A15" s="14" t="str">
        <f t="shared" si="0"/>
        <v/>
      </c>
      <c r="B15" s="14">
        <f>IF(C15=1,MAX(B$2:$B14)+1,IF(F15=0,"",B14))</f>
        <v>1</v>
      </c>
      <c r="C15" s="14">
        <f>COUNTIF($F$2:$F15,F15)</f>
        <v>13</v>
      </c>
      <c r="D15" s="14">
        <f>IF(F15=0,0,MAX($D$2:D14)+1)</f>
        <v>13</v>
      </c>
      <c r="E15" s="14">
        <f>IF(H15=0,0,MAX($E$2:E14)+1)</f>
        <v>0</v>
      </c>
      <c r="F15" s="60" t="s">
        <v>751</v>
      </c>
      <c r="G15" s="60"/>
      <c r="H15" s="60"/>
      <c r="I15" s="14" t="e">
        <f>IFERROR(VLOOKUP(H15,H$2:H14,1,FALSE),VLOOKUP(H15,H16:H$478,1,FALSE))</f>
        <v>#N/A</v>
      </c>
      <c r="J15" s="14" t="str">
        <f>IF($H15=0,"",VLOOKUP($H15,Исходные_данные,37,FALSE))</f>
        <v/>
      </c>
      <c r="K15" s="14" t="str">
        <f>IF($H15=0,"",VLOOKUP($H15,Исходные_данные,38,FALSE))</f>
        <v/>
      </c>
      <c r="L15" s="14" t="str">
        <f>IF($H15=0,"",VLOOKUP($H15,Исходные_данные,39,FALSE))</f>
        <v/>
      </c>
      <c r="M15" s="16" t="str">
        <f>IFERROR(VLOOKUP(H15,Нагрузка_диапазон_1,5,FALSE),"")</f>
        <v/>
      </c>
      <c r="N15" s="14" t="str">
        <f>IF($H15=0,"",VLOOKUP($H15,Исходные_данные,40,FALSE))</f>
        <v/>
      </c>
      <c r="O15" s="14"/>
      <c r="P15" s="14" t="str">
        <f>IF($H15=0,"",VLOOKUP($H15,Исходные_данные,42,FALSE))</f>
        <v/>
      </c>
      <c r="Q15" s="14" t="str">
        <f>IF($H15=0,"",VLOOKUP($H15,Исходные_данные,8,FALSE))</f>
        <v/>
      </c>
      <c r="R15" s="14">
        <f>IF(Q15=3,"L1,L2,L3",0)</f>
        <v>0</v>
      </c>
      <c r="S15" s="14">
        <f>IF(C15=1,1,IF(Q15=3,S14,IF(S14=3,1,S14+1)))</f>
        <v>2</v>
      </c>
      <c r="T15" s="14" t="str">
        <f>IF(R15=0,"L"&amp;S15,R15)</f>
        <v>L2</v>
      </c>
      <c r="U15" s="14" t="str">
        <f>IF($H15=0,"",VLOOKUP($H15,Исходные_данные,32,FALSE))</f>
        <v/>
      </c>
    </row>
    <row r="16" spans="1:21" x14ac:dyDescent="0.2">
      <c r="A16" s="14" t="str">
        <f t="shared" si="0"/>
        <v/>
      </c>
      <c r="B16" s="14">
        <f>IF(C16=1,MAX(B$2:$B15)+1,IF(F16=0,"",B15))</f>
        <v>1</v>
      </c>
      <c r="C16" s="14">
        <f>COUNTIF($F$2:$F16,F16)</f>
        <v>14</v>
      </c>
      <c r="D16" s="14">
        <f>IF(F16=0,0,MAX($D$2:D15)+1)</f>
        <v>14</v>
      </c>
      <c r="E16" s="14">
        <f>IF(H16=0,0,MAX($E$2:E15)+1)</f>
        <v>0</v>
      </c>
      <c r="F16" s="60" t="s">
        <v>751</v>
      </c>
      <c r="G16" s="60"/>
      <c r="H16" s="60"/>
      <c r="I16" s="14" t="e">
        <f>IFERROR(VLOOKUP(H16,H$2:H15,1,FALSE),VLOOKUP(H16,H17:H$478,1,FALSE))</f>
        <v>#N/A</v>
      </c>
      <c r="J16" s="14" t="str">
        <f>IF($H16=0,"",VLOOKUP($H16,Исходные_данные,37,FALSE))</f>
        <v/>
      </c>
      <c r="K16" s="14" t="str">
        <f>IF($H16=0,"",VLOOKUP($H16,Исходные_данные,38,FALSE))</f>
        <v/>
      </c>
      <c r="L16" s="14" t="str">
        <f>IF($H16=0,"",VLOOKUP($H16,Исходные_данные,39,FALSE))</f>
        <v/>
      </c>
      <c r="M16" s="16" t="str">
        <f>IFERROR(VLOOKUP(H16,Нагрузка_диапазон_1,5,FALSE),"")</f>
        <v/>
      </c>
      <c r="N16" s="14" t="str">
        <f>IF($H16=0,"",VLOOKUP($H16,Исходные_данные,40,FALSE))</f>
        <v/>
      </c>
      <c r="O16" s="14"/>
      <c r="P16" s="14" t="str">
        <f>IF($H16=0,"",VLOOKUP($H16,Исходные_данные,42,FALSE))</f>
        <v/>
      </c>
      <c r="Q16" s="14" t="str">
        <f>IF($H16=0,"",VLOOKUP($H16,Исходные_данные,8,FALSE))</f>
        <v/>
      </c>
      <c r="R16" s="14">
        <f>IF(Q16=3,"L1,L2,L3",0)</f>
        <v>0</v>
      </c>
      <c r="S16" s="14">
        <f>IF(C16=1,1,IF(Q16=3,S15,IF(S15=3,1,S15+1)))</f>
        <v>3</v>
      </c>
      <c r="T16" s="14" t="str">
        <f>IF(R16=0,"L"&amp;S16,R16)</f>
        <v>L3</v>
      </c>
      <c r="U16" s="14" t="str">
        <f>IF($H16=0,"",VLOOKUP($H16,Исходные_данные,32,FALSE))</f>
        <v/>
      </c>
    </row>
    <row r="17" spans="1:21" x14ac:dyDescent="0.2">
      <c r="A17" s="14" t="str">
        <f t="shared" si="0"/>
        <v/>
      </c>
      <c r="B17" s="14">
        <f>IF(C17=1,MAX(B$2:$B16)+1,IF(F17=0,"",B16))</f>
        <v>1</v>
      </c>
      <c r="C17" s="14">
        <f>COUNTIF($F$2:$F17,F17)</f>
        <v>15</v>
      </c>
      <c r="D17" s="14">
        <f>IF(F17=0,0,MAX($D$2:D16)+1)</f>
        <v>15</v>
      </c>
      <c r="E17" s="14">
        <f>IF(H17=0,0,MAX($E$2:E16)+1)</f>
        <v>0</v>
      </c>
      <c r="F17" s="60" t="s">
        <v>751</v>
      </c>
      <c r="G17" s="60"/>
      <c r="H17" s="60"/>
      <c r="I17" s="14" t="e">
        <f>IFERROR(VLOOKUP(H17,H$2:H16,1,FALSE),VLOOKUP(H17,H18:H$478,1,FALSE))</f>
        <v>#N/A</v>
      </c>
      <c r="J17" s="14" t="str">
        <f>IF($H17=0,"",VLOOKUP($H17,Исходные_данные,37,FALSE))</f>
        <v/>
      </c>
      <c r="K17" s="14" t="str">
        <f>IF($H17=0,"",VLOOKUP($H17,Исходные_данные,38,FALSE))</f>
        <v/>
      </c>
      <c r="L17" s="14" t="str">
        <f>IF($H17=0,"",VLOOKUP($H17,Исходные_данные,39,FALSE))</f>
        <v/>
      </c>
      <c r="M17" s="16" t="str">
        <f>IFERROR(VLOOKUP(H17,Нагрузка_диапазон_1,5,FALSE),"")</f>
        <v/>
      </c>
      <c r="N17" s="14" t="str">
        <f>IF($H17=0,"",VLOOKUP($H17,Исходные_данные,40,FALSE))</f>
        <v/>
      </c>
      <c r="O17" s="14"/>
      <c r="P17" s="14" t="str">
        <f>IF($H17=0,"",VLOOKUP($H17,Исходные_данные,42,FALSE))</f>
        <v/>
      </c>
      <c r="Q17" s="14" t="str">
        <f>IF($H17=0,"",VLOOKUP($H17,Исходные_данные,8,FALSE))</f>
        <v/>
      </c>
      <c r="R17" s="14">
        <f>IF(Q17=3,"L1,L2,L3",0)</f>
        <v>0</v>
      </c>
      <c r="S17" s="14">
        <f>IF(C17=1,1,IF(Q17=3,S16,IF(S16=3,1,S16+1)))</f>
        <v>1</v>
      </c>
      <c r="T17" s="14" t="str">
        <f>IF(R17=0,"L"&amp;S17,R17)</f>
        <v>L1</v>
      </c>
      <c r="U17" s="14" t="str">
        <f>IF($H17=0,"",VLOOKUP($H17,Исходные_данные,32,FALSE))</f>
        <v/>
      </c>
    </row>
    <row r="18" spans="1:21" x14ac:dyDescent="0.2">
      <c r="A18" s="14" t="str">
        <f t="shared" si="0"/>
        <v/>
      </c>
      <c r="B18" s="14">
        <f>IF(C18=1,MAX(B$2:$B17)+1,IF(F18=0,"",B17))</f>
        <v>1</v>
      </c>
      <c r="C18" s="14">
        <f>COUNTIF($F$2:$F18,F18)</f>
        <v>16</v>
      </c>
      <c r="D18" s="14">
        <f>IF(F18=0,0,MAX($D$2:D17)+1)</f>
        <v>16</v>
      </c>
      <c r="E18" s="14">
        <f>IF(H18=0,0,MAX($E$2:E17)+1)</f>
        <v>0</v>
      </c>
      <c r="F18" s="60" t="s">
        <v>751</v>
      </c>
      <c r="G18" s="60"/>
      <c r="H18" s="60"/>
      <c r="I18" s="14" t="e">
        <f>IFERROR(VLOOKUP(H18,H$2:H17,1,FALSE),VLOOKUP(H18,H19:H$478,1,FALSE))</f>
        <v>#N/A</v>
      </c>
      <c r="J18" s="14" t="str">
        <f>IF($H18=0,"",VLOOKUP($H18,Исходные_данные,37,FALSE))</f>
        <v/>
      </c>
      <c r="K18" s="14" t="str">
        <f>IF($H18=0,"",VLOOKUP($H18,Исходные_данные,38,FALSE))</f>
        <v/>
      </c>
      <c r="L18" s="14" t="str">
        <f>IF($H18=0,"",VLOOKUP($H18,Исходные_данные,39,FALSE))</f>
        <v/>
      </c>
      <c r="M18" s="16" t="str">
        <f>IFERROR(VLOOKUP(H18,Нагрузка_диапазон_1,5,FALSE),"")</f>
        <v/>
      </c>
      <c r="N18" s="14" t="str">
        <f>IF($H18=0,"",VLOOKUP($H18,Исходные_данные,40,FALSE))</f>
        <v/>
      </c>
      <c r="O18" s="14"/>
      <c r="P18" s="14" t="str">
        <f>IF($H18=0,"",VLOOKUP($H18,Исходные_данные,42,FALSE))</f>
        <v/>
      </c>
      <c r="Q18" s="14" t="str">
        <f>IF($H18=0,"",VLOOKUP($H18,Исходные_данные,8,FALSE))</f>
        <v/>
      </c>
      <c r="R18" s="14">
        <f>IF(Q18=3,"L1,L2,L3",0)</f>
        <v>0</v>
      </c>
      <c r="S18" s="14">
        <f>IF(C18=1,1,IF(Q18=3,S17,IF(S17=3,1,S17+1)))</f>
        <v>2</v>
      </c>
      <c r="T18" s="14" t="str">
        <f>IF(R18=0,"L"&amp;S18,R18)</f>
        <v>L2</v>
      </c>
      <c r="U18" s="14" t="str">
        <f>IF($H18=0,"",VLOOKUP($H18,Исходные_данные,32,FALSE))</f>
        <v/>
      </c>
    </row>
    <row r="19" spans="1:21" s="79" customFormat="1" ht="14.45" customHeight="1" thickBot="1" x14ac:dyDescent="0.25">
      <c r="A19" s="77" t="str">
        <f t="shared" si="0"/>
        <v/>
      </c>
      <c r="B19" s="77">
        <f>IF(C19=1,MAX(B$2:$B18)+1,IF(F19=0,"",B18))</f>
        <v>1</v>
      </c>
      <c r="C19" s="77">
        <f>COUNTIF($F$2:$F19,F19)</f>
        <v>17</v>
      </c>
      <c r="D19" s="77">
        <f>IF(F19=0,0,MAX($D$2:D18)+1)</f>
        <v>17</v>
      </c>
      <c r="E19" s="67">
        <f>IF(H19=0,0,MAX($E$2:E18)+1)</f>
        <v>0</v>
      </c>
      <c r="F19" s="60" t="s">
        <v>751</v>
      </c>
      <c r="G19" s="68"/>
      <c r="H19" s="68"/>
      <c r="I19" s="67" t="e">
        <f>IFERROR(VLOOKUP(H19,H$2:H18,1,FALSE),VLOOKUP(H19,H20:H$478,1,FALSE))</f>
        <v>#N/A</v>
      </c>
      <c r="J19" s="77" t="str">
        <f>IF($H19=0,"",VLOOKUP($H19,Исходные_данные,37,FALSE))</f>
        <v/>
      </c>
      <c r="K19" s="77" t="str">
        <f>IF($H19=0,"",VLOOKUP($H19,Исходные_данные,38,FALSE))</f>
        <v/>
      </c>
      <c r="L19" s="77" t="str">
        <f>IF($H19=0,"",VLOOKUP($H19,Исходные_данные,39,FALSE))</f>
        <v/>
      </c>
      <c r="M19" s="16" t="str">
        <f>IFERROR(VLOOKUP(H19,Нагрузка_диапазон_1,5,FALSE),"")</f>
        <v/>
      </c>
      <c r="N19" s="77" t="str">
        <f>IF($H19=0,"",VLOOKUP($H19,Исходные_данные,40,FALSE))</f>
        <v/>
      </c>
      <c r="O19" s="77"/>
      <c r="P19" s="77" t="str">
        <f>IF($H19=0,"",VLOOKUP($H19,Исходные_данные,42,FALSE))</f>
        <v/>
      </c>
      <c r="Q19" s="77" t="str">
        <f>IF($H19=0,"",VLOOKUP($H19,Исходные_данные,8,FALSE))</f>
        <v/>
      </c>
      <c r="R19" s="77">
        <f>IF(Q19=3,"L1,L2,L3",0)</f>
        <v>0</v>
      </c>
      <c r="S19" s="77">
        <f>IF(C19=1,1,IF(Q19=3,S18,IF(S18=3,1,S18+1)))</f>
        <v>3</v>
      </c>
      <c r="T19" s="77" t="str">
        <f>IF(R19=0,"L"&amp;S19,R19)</f>
        <v>L3</v>
      </c>
      <c r="U19" s="77" t="str">
        <f>IF($H19=0,"",VLOOKUP($H19,Исходные_данные,32,FALSE))</f>
        <v/>
      </c>
    </row>
    <row r="20" spans="1:21" x14ac:dyDescent="0.2">
      <c r="A20" s="14" t="str">
        <f t="shared" si="0"/>
        <v/>
      </c>
      <c r="B20" s="14">
        <f>IF(C20=1,MAX(B$2:$B19)+1,IF(F20=0,"",B19))</f>
        <v>1</v>
      </c>
      <c r="C20" s="14">
        <f>COUNTIF($F$2:$F20,F20)</f>
        <v>18</v>
      </c>
      <c r="D20" s="14">
        <f>IF(F20=0,0,MAX($D$2:D19)+1)</f>
        <v>18</v>
      </c>
      <c r="E20" s="14">
        <f>IF(H20=0,0,MAX($E$2:E19)+1)</f>
        <v>0</v>
      </c>
      <c r="F20" s="60" t="s">
        <v>751</v>
      </c>
      <c r="G20" s="112"/>
      <c r="H20" s="60"/>
      <c r="I20" s="14" t="e">
        <f>IFERROR(VLOOKUP(H20,H$2:H19,1,FALSE),VLOOKUP(H20,H21:H$478,1,FALSE))</f>
        <v>#N/A</v>
      </c>
      <c r="J20" s="14" t="str">
        <f>IF($H20=0,"",VLOOKUP($H20,Исходные_данные,37,FALSE))</f>
        <v/>
      </c>
      <c r="K20" s="14" t="str">
        <f>IF($H20=0,"",VLOOKUP($H20,Исходные_данные,38,FALSE))</f>
        <v/>
      </c>
      <c r="L20" s="14" t="str">
        <f>IF($H20=0,"",VLOOKUP($H20,Исходные_данные,39,FALSE))</f>
        <v/>
      </c>
      <c r="M20" s="16" t="str">
        <f>IFERROR(VLOOKUP(H20,Нагрузка_диапазон_1,5,FALSE),"")</f>
        <v/>
      </c>
      <c r="N20" s="14" t="str">
        <f>IF($H20=0,"",VLOOKUP($H20,Исходные_данные,40,FALSE))</f>
        <v/>
      </c>
      <c r="O20" s="14"/>
      <c r="P20" s="14" t="str">
        <f>IF($H20=0,"",VLOOKUP($H20,Исходные_данные,42,FALSE))</f>
        <v/>
      </c>
      <c r="Q20" s="14" t="str">
        <f>IF($H20=0,"",VLOOKUP($H20,Исходные_данные,8,FALSE))</f>
        <v/>
      </c>
      <c r="R20" s="14">
        <f>IF(Q20=3,"L1,L2,L3",0)</f>
        <v>0</v>
      </c>
      <c r="S20" s="14">
        <f>IF(C20=1,1,IF(Q20=3,S19,IF(S19=3,1,S19+1)))</f>
        <v>1</v>
      </c>
      <c r="T20" s="14" t="str">
        <f>IF(R20=0,"L"&amp;S20,R20)</f>
        <v>L1</v>
      </c>
      <c r="U20" s="14" t="str">
        <f>IF($H20=0,"",VLOOKUP($H20,Исходные_данные,32,FALSE))</f>
        <v/>
      </c>
    </row>
    <row r="21" spans="1:21" x14ac:dyDescent="0.2">
      <c r="A21" s="14" t="str">
        <f t="shared" si="0"/>
        <v/>
      </c>
      <c r="B21" s="14">
        <f>IF(C21=1,MAX(B$2:$B20)+1,IF(F21=0,"",B20))</f>
        <v>1</v>
      </c>
      <c r="C21" s="14">
        <f>COUNTIF($F$2:$F21,F21)</f>
        <v>19</v>
      </c>
      <c r="D21" s="14">
        <f>IF(F21=0,0,MAX($D$2:D20)+1)</f>
        <v>19</v>
      </c>
      <c r="E21" s="14">
        <f>IF(H21=0,0,MAX($E$2:E20)+1)</f>
        <v>5</v>
      </c>
      <c r="F21" s="60" t="s">
        <v>751</v>
      </c>
      <c r="G21" s="60"/>
      <c r="H21" s="136" t="s">
        <v>741</v>
      </c>
      <c r="I21" s="14" t="e">
        <f>IFERROR(VLOOKUP(H21,H$2:H20,1,FALSE),VLOOKUP(H21,H22:H$478,1,FALSE))</f>
        <v>#N/A</v>
      </c>
      <c r="J21" s="14" t="str">
        <f>IF($H21=0,"",VLOOKUP($H21,Исходные_данные,37,FALSE))</f>
        <v>Щит вентиляции ЩОВ-01 Цокольный этаж этаж Пом. №0.001Тб</v>
      </c>
      <c r="K21" s="14">
        <f>IF($H21=0,"",VLOOKUP($H21,Исходные_данные,38,FALSE))</f>
        <v>19.850000000000001</v>
      </c>
      <c r="L21" s="14">
        <f>IF($H21=0,"",VLOOKUP($H21,Исходные_данные,39,FALSE))</f>
        <v>13.06</v>
      </c>
      <c r="M21" s="16" t="str">
        <f>IFERROR(VLOOKUP(H21,Нагрузка_диапазон_1,5,FALSE),"")</f>
        <v>L1,L2,L3</v>
      </c>
      <c r="N21" s="14" t="str">
        <f>IF($H21=0,"",VLOOKUP($H21,Исходные_данные,40,FALSE))</f>
        <v>ЩОВ-01</v>
      </c>
      <c r="O21" s="14"/>
      <c r="P21" s="14" t="str">
        <f>IF($H21=0,"",VLOOKUP($H21,Исходные_данные,42,FALSE))</f>
        <v>ВВГнг(А)-LS (5х6)
L=15-0,4%</v>
      </c>
      <c r="Q21" s="14">
        <f>IF($H21=0,"",VLOOKUP($H21,Исходные_данные,8,FALSE))</f>
        <v>3</v>
      </c>
      <c r="R21" s="14" t="str">
        <f>IF(Q21=3,"L1,L2,L3",0)</f>
        <v>L1,L2,L3</v>
      </c>
      <c r="S21" s="14">
        <f>IF(C21=1,1,IF(Q21=3,S20,IF(S20=3,1,S20+1)))</f>
        <v>1</v>
      </c>
      <c r="T21" s="14" t="str">
        <f>IF(R21=0,"L"&amp;S21,R21)</f>
        <v>L1,L2,L3</v>
      </c>
      <c r="U21" s="14" t="str">
        <f>IF($H21=0,"",VLOOKUP($H21,Исходные_данные,32,FALSE))</f>
        <v>ВВГнг(А)-LS (5х6)</v>
      </c>
    </row>
    <row r="22" spans="1:21" x14ac:dyDescent="0.2">
      <c r="A22" s="14" t="str">
        <f t="shared" si="0"/>
        <v/>
      </c>
      <c r="B22" s="14">
        <f>IF(C22=1,MAX(B$2:$B21)+1,IF(F22=0,"",B21))</f>
        <v>1</v>
      </c>
      <c r="C22" s="14">
        <f>COUNTIF($F$2:$F22,F22)</f>
        <v>20</v>
      </c>
      <c r="D22" s="14">
        <f>IF(F22=0,0,MAX($D$2:D21)+1)</f>
        <v>20</v>
      </c>
      <c r="E22" s="14">
        <f>IF(H22=0,0,MAX($E$2:E21)+1)</f>
        <v>6</v>
      </c>
      <c r="F22" s="60" t="s">
        <v>751</v>
      </c>
      <c r="G22" s="60"/>
      <c r="H22" s="136" t="s">
        <v>740</v>
      </c>
      <c r="I22" s="14" t="e">
        <f>IFERROR(VLOOKUP(H22,H$2:H21,1,FALSE),VLOOKUP(H22,H23:H$478,1,FALSE))</f>
        <v>#N/A</v>
      </c>
      <c r="J22" s="14" t="str">
        <f>IF($H22=0,"",VLOOKUP($H22,Исходные_данные,37,FALSE))</f>
        <v>Щит вентиляции ЩОВ-001 Подвальный этаж этаж Пом. №00.006Т</v>
      </c>
      <c r="K22" s="14">
        <f>IF($H22=0,"",VLOOKUP($H22,Исходные_данные,38,FALSE))</f>
        <v>320.93</v>
      </c>
      <c r="L22" s="14">
        <f>IF($H22=0,"",VLOOKUP($H22,Исходные_данные,39,FALSE))</f>
        <v>211.22</v>
      </c>
      <c r="M22" s="16" t="str">
        <f>IFERROR(VLOOKUP(H22,Нагрузка_диапазон_1,5,FALSE),"")</f>
        <v>L1,L2,L3"</v>
      </c>
      <c r="N22" s="14" t="str">
        <f>IF($H22=0,"",VLOOKUP($H22,Исходные_данные,40,FALSE))</f>
        <v>ЩОВ-001</v>
      </c>
      <c r="O22" s="14"/>
      <c r="P22" s="14" t="str">
        <f>IF($H22=0,"",VLOOKUP($H22,Исходные_данные,42,FALSE))</f>
        <v>5хВВГнг(А)-LS  (1х185)
L=58-0,96%</v>
      </c>
      <c r="Q22" s="14">
        <f>IF($H22=0,"",VLOOKUP($H22,Исходные_данные,8,FALSE))</f>
        <v>3</v>
      </c>
      <c r="R22" s="14" t="str">
        <f>IF(Q22=3,"L1,L2,L3",0)</f>
        <v>L1,L2,L3</v>
      </c>
      <c r="S22" s="14">
        <f>IF(C22=1,1,IF(Q22=3,S21,IF(S21=3,1,S21+1)))</f>
        <v>1</v>
      </c>
      <c r="T22" s="14" t="str">
        <f>IF(R22=0,"L"&amp;S22,R22)</f>
        <v>L1,L2,L3</v>
      </c>
      <c r="U22" s="14" t="str">
        <f>IF($H22=0,"",VLOOKUP($H22,Исходные_данные,32,FALSE))</f>
        <v>5хВВГнг(А)-LS  (1х185)</v>
      </c>
    </row>
    <row r="23" spans="1:21" x14ac:dyDescent="0.2">
      <c r="A23" s="14" t="str">
        <f t="shared" si="0"/>
        <v/>
      </c>
      <c r="B23" s="14">
        <f>IF(C23=1,MAX(B$2:$B22)+1,IF(F23=0,"",B22))</f>
        <v>1</v>
      </c>
      <c r="C23" s="14">
        <f>COUNTIF($F$2:$F23,F23)</f>
        <v>21</v>
      </c>
      <c r="D23" s="14">
        <f>IF(F23=0,0,MAX($D$2:D22)+1)</f>
        <v>21</v>
      </c>
      <c r="E23" s="14">
        <f>IF(H23=0,0,MAX($E$2:E22)+1)</f>
        <v>7</v>
      </c>
      <c r="F23" s="60" t="s">
        <v>751</v>
      </c>
      <c r="G23" s="60"/>
      <c r="H23" s="136" t="s">
        <v>742</v>
      </c>
      <c r="I23" s="14" t="e">
        <f>IFERROR(VLOOKUP(H23,H$2:H22,1,FALSE),VLOOKUP(H23,H24:H$478,1,FALSE))</f>
        <v>#N/A</v>
      </c>
      <c r="J23" s="14" t="str">
        <f>IF($H23=0,"",VLOOKUP($H23,Исходные_данные,37,FALSE))</f>
        <v>Щит вентиляции ЩОВ-002 Подвальный этаж этаж Пом. №00.003Т</v>
      </c>
      <c r="K23" s="14">
        <f>IF($H23=0,"",VLOOKUP($H23,Исходные_данные,38,FALSE))</f>
        <v>10.629999999999999</v>
      </c>
      <c r="L23" s="14">
        <f>IF($H23=0,"",VLOOKUP($H23,Исходные_данные,39,FALSE))</f>
        <v>6.99</v>
      </c>
      <c r="M23" s="16" t="str">
        <f>IFERROR(VLOOKUP(H23,Нагрузка_диапазон_1,5,FALSE),"")</f>
        <v>L1,L2,L3</v>
      </c>
      <c r="N23" s="14" t="str">
        <f>IF($H23=0,"",VLOOKUP($H23,Исходные_данные,40,FALSE))</f>
        <v>ЩОВ-002</v>
      </c>
      <c r="O23" s="14"/>
      <c r="P23" s="14" t="str">
        <f>IF($H23=0,"",VLOOKUP($H23,Исходные_данные,42,FALSE))</f>
        <v>ВВГнг(А)-LS (5х4)
L=46-0,98%</v>
      </c>
      <c r="Q23" s="14">
        <f>IF($H23=0,"",VLOOKUP($H23,Исходные_данные,8,FALSE))</f>
        <v>3</v>
      </c>
      <c r="R23" s="14" t="str">
        <f>IF(Q23=3,"L1,L2,L3",0)</f>
        <v>L1,L2,L3</v>
      </c>
      <c r="S23" s="14">
        <f>IF(C23=1,1,IF(Q23=3,S22,IF(S22=3,1,S22+1)))</f>
        <v>1</v>
      </c>
      <c r="T23" s="14" t="str">
        <f>IF(R23=0,"L"&amp;S23,R23)</f>
        <v>L1,L2,L3</v>
      </c>
      <c r="U23" s="14" t="str">
        <f>IF($H23=0,"",VLOOKUP($H23,Исходные_данные,32,FALSE))</f>
        <v>ВВГнг(А)-LS (5х4)</v>
      </c>
    </row>
    <row r="24" spans="1:21" x14ac:dyDescent="0.2">
      <c r="A24" s="14" t="str">
        <f t="shared" si="0"/>
        <v/>
      </c>
      <c r="B24" s="14">
        <f>IF(C24=1,MAX(B$2:$B23)+1,IF(F24=0,"",B23))</f>
        <v>1</v>
      </c>
      <c r="C24" s="14">
        <f>COUNTIF($F$2:$F24,F24)</f>
        <v>22</v>
      </c>
      <c r="D24" s="14">
        <f>IF(F24=0,0,MAX($D$2:D23)+1)</f>
        <v>22</v>
      </c>
      <c r="E24" s="14">
        <f>IF(H24=0,0,MAX($E$2:E23)+1)</f>
        <v>8</v>
      </c>
      <c r="F24" s="60" t="s">
        <v>751</v>
      </c>
      <c r="G24" s="60"/>
      <c r="H24" s="140" t="s">
        <v>743</v>
      </c>
      <c r="I24" s="14" t="e">
        <f>IFERROR(VLOOKUP(H24,H$2:H23,1,FALSE),VLOOKUP(H24,H25:H$478,1,FALSE))</f>
        <v>#N/A</v>
      </c>
      <c r="J24" s="14" t="str">
        <f>IF($H24=0,"",VLOOKUP($H24,Исходные_данные,37,FALSE))</f>
        <v>Щит вентиляции ЩОВ-2 Техэтаж этаж Пом. №3.001Т</v>
      </c>
      <c r="K24" s="14">
        <f>IF($H24=0,"",VLOOKUP($H24,Исходные_данные,38,FALSE))</f>
        <v>16.860000000000003</v>
      </c>
      <c r="L24" s="14">
        <f>IF($H24=0,"",VLOOKUP($H24,Исходные_данные,39,FALSE))</f>
        <v>11.09</v>
      </c>
      <c r="M24" s="16" t="str">
        <f>IFERROR(VLOOKUP(H24,Нагрузка_диапазон_1,5,FALSE),"")</f>
        <v>L1,L2,L3</v>
      </c>
      <c r="N24" s="14" t="str">
        <f>IF($H24=0,"",VLOOKUP($H24,Исходные_данные,40,FALSE))</f>
        <v>ЩОВ-2</v>
      </c>
      <c r="O24" s="14"/>
      <c r="P24" s="14" t="str">
        <f>IF($H24=0,"",VLOOKUP($H24,Исходные_данные,42,FALSE))</f>
        <v>ВВГнг(А)-LS (5х4)
L=56-1,89%</v>
      </c>
      <c r="Q24" s="14">
        <f>IF($H24=0,"",VLOOKUP($H24,Исходные_данные,8,FALSE))</f>
        <v>3</v>
      </c>
      <c r="R24" s="14" t="str">
        <f>IF(Q24=3,"L1,L2,L3",0)</f>
        <v>L1,L2,L3</v>
      </c>
      <c r="S24" s="14">
        <f>IF(C24=1,1,IF(Q24=3,S23,IF(S23=3,1,S23+1)))</f>
        <v>1</v>
      </c>
      <c r="T24" s="14" t="str">
        <f>IF(R24=0,"L"&amp;S24,R24)</f>
        <v>L1,L2,L3</v>
      </c>
      <c r="U24" s="14" t="str">
        <f>IF($H24=0,"",VLOOKUP($H24,Исходные_данные,32,FALSE))</f>
        <v>ВВГнг(А)-LS (5х4)</v>
      </c>
    </row>
    <row r="25" spans="1:21" x14ac:dyDescent="0.2">
      <c r="A25" s="14" t="str">
        <f t="shared" si="0"/>
        <v/>
      </c>
      <c r="B25" s="14">
        <f>IF(C25=1,MAX(B$2:$B24)+1,IF(F25=0,"",B24))</f>
        <v>1</v>
      </c>
      <c r="C25" s="14">
        <f>COUNTIF($F$2:$F25,F25)</f>
        <v>23</v>
      </c>
      <c r="D25" s="14">
        <f>IF(F25=0,0,MAX($D$2:D24)+1)</f>
        <v>23</v>
      </c>
      <c r="E25" s="14">
        <f>IF(H25=0,0,MAX($E$2:E24)+1)</f>
        <v>9</v>
      </c>
      <c r="F25" s="60" t="s">
        <v>751</v>
      </c>
      <c r="G25" s="60"/>
      <c r="H25" s="60" t="s">
        <v>768</v>
      </c>
      <c r="I25" s="14" t="e">
        <f>IFERROR(VLOOKUP(H25,H$2:H24,1,FALSE),VLOOKUP(H25,H26:H$478,1,FALSE))</f>
        <v>#N/A</v>
      </c>
      <c r="J25" s="14" t="str">
        <f>IF($H25=0,"",VLOOKUP($H25,Исходные_данные,37,FALSE))</f>
        <v>Щит освещения ЩО-2 Тех. этаж этаж Пом. №3.001</v>
      </c>
      <c r="K25" s="14">
        <f>IF($H25=0,"",VLOOKUP($H25,Исходные_данные,38,FALSE))</f>
        <v>0</v>
      </c>
      <c r="L25" s="14">
        <f>IF($H25=0,"",VLOOKUP($H25,Исходные_данные,39,FALSE))</f>
        <v>0</v>
      </c>
      <c r="M25" s="16" t="str">
        <f>IFERROR(VLOOKUP(H25,Нагрузка_диапазон_1,5,FALSE),"")</f>
        <v>L1,L2,L3"</v>
      </c>
      <c r="N25" s="14" t="str">
        <f>IF($H25=0,"",VLOOKUP($H25,Исходные_данные,40,FALSE))</f>
        <v>ЩО-2</v>
      </c>
      <c r="O25" s="14"/>
      <c r="P25" s="14" t="e">
        <f>IF($H25=0,"",VLOOKUP($H25,Исходные_данные,42,FALSE))</f>
        <v>#N/A</v>
      </c>
      <c r="Q25" s="14">
        <f>IF($H25=0,"",VLOOKUP($H25,Исходные_данные,8,FALSE))</f>
        <v>3</v>
      </c>
      <c r="R25" s="14" t="str">
        <f>IF(Q25=3,"L1,L2,L3",0)</f>
        <v>L1,L2,L3</v>
      </c>
      <c r="S25" s="14">
        <f>IF(C25=1,1,IF(Q25=3,S24,IF(S24=3,1,S24+1)))</f>
        <v>1</v>
      </c>
      <c r="T25" s="14" t="str">
        <f>IF(R25=0,"L"&amp;S25,R25)</f>
        <v>L1,L2,L3</v>
      </c>
      <c r="U25" s="14" t="e">
        <f>IF($H25=0,"",VLOOKUP($H25,Исходные_данные,32,FALSE))</f>
        <v>#N/A</v>
      </c>
    </row>
    <row r="26" spans="1:21" x14ac:dyDescent="0.2">
      <c r="A26" s="14" t="str">
        <f t="shared" si="0"/>
        <v/>
      </c>
      <c r="B26" s="14">
        <f>IF(C26=1,MAX(B$2:$B25)+1,IF(F26=0,"",B25))</f>
        <v>1</v>
      </c>
      <c r="C26" s="14">
        <f>COUNTIF($F$2:$F26,F26)</f>
        <v>24</v>
      </c>
      <c r="D26" s="14">
        <f>IF(F26=0,0,MAX($D$2:D25)+1)</f>
        <v>24</v>
      </c>
      <c r="E26" s="14">
        <f>IF(H26=0,0,MAX($E$2:E25)+1)</f>
        <v>10</v>
      </c>
      <c r="F26" s="60" t="s">
        <v>751</v>
      </c>
      <c r="G26" s="60"/>
      <c r="H26" s="136" t="s">
        <v>744</v>
      </c>
      <c r="I26" s="14" t="e">
        <f>IFERROR(VLOOKUP(H26,H$2:H25,1,FALSE),VLOOKUP(H26,H27:H$478,1,FALSE))</f>
        <v>#N/A</v>
      </c>
      <c r="J26" s="14" t="str">
        <f>IF($H26=0,"",VLOOKUP($H26,Исходные_данные,37,FALSE))</f>
        <v>Щит распределительный ЩР-001 Подвальный этаж этаж Пом. №00.004Т</v>
      </c>
      <c r="K26" s="14">
        <f>IF($H26=0,"",VLOOKUP($H26,Исходные_данные,38,FALSE))</f>
        <v>18.020000000000003</v>
      </c>
      <c r="L26" s="14">
        <f>IF($H26=0,"",VLOOKUP($H26,Исходные_данные,39,FALSE))</f>
        <v>11.86</v>
      </c>
      <c r="M26" s="16" t="str">
        <f>IFERROR(VLOOKUP(H26,Нагрузка_диапазон_1,5,FALSE),"")</f>
        <v>L1,L2,L3</v>
      </c>
      <c r="N26" s="14" t="str">
        <f>IF($H26=0,"",VLOOKUP($H26,Исходные_данные,40,FALSE))</f>
        <v>ЩР-001</v>
      </c>
      <c r="O26" s="14"/>
      <c r="P26" s="14" t="str">
        <f>IF($H26=0,"",VLOOKUP($H26,Исходные_данные,42,FALSE))</f>
        <v>ВВГнг(А)-LS (5х4)
L=41-1,48%</v>
      </c>
      <c r="Q26" s="14">
        <f>IF($H26=0,"",VLOOKUP($H26,Исходные_данные,8,FALSE))</f>
        <v>3</v>
      </c>
      <c r="R26" s="14" t="str">
        <f>IF(Q26=3,"L1,L2,L3",0)</f>
        <v>L1,L2,L3</v>
      </c>
      <c r="S26" s="14">
        <f>IF(C26=1,1,IF(Q26=3,S25,IF(S25=3,1,S25+1)))</f>
        <v>1</v>
      </c>
      <c r="T26" s="14" t="str">
        <f>IF(R26=0,"L"&amp;S26,R26)</f>
        <v>L1,L2,L3</v>
      </c>
      <c r="U26" s="14" t="str">
        <f>IF($H26=0,"",VLOOKUP($H26,Исходные_данные,32,FALSE))</f>
        <v>ВВГнг(А)-LS (5х4)</v>
      </c>
    </row>
    <row r="27" spans="1:21" x14ac:dyDescent="0.2">
      <c r="A27" s="14" t="str">
        <f t="shared" si="0"/>
        <v/>
      </c>
      <c r="B27" s="14">
        <f>IF(C27=1,MAX(B$2:$B26)+1,IF(F27=0,"",B26))</f>
        <v>1</v>
      </c>
      <c r="C27" s="14">
        <f>COUNTIF($F$2:$F27,F27)</f>
        <v>25</v>
      </c>
      <c r="D27" s="14">
        <f>IF(F27=0,0,MAX($D$2:D26)+1)</f>
        <v>25</v>
      </c>
      <c r="E27" s="14">
        <f>IF(H27=0,0,MAX($E$2:E26)+1)</f>
        <v>11</v>
      </c>
      <c r="F27" s="60" t="s">
        <v>751</v>
      </c>
      <c r="G27" s="60"/>
      <c r="H27" s="136" t="s">
        <v>745</v>
      </c>
      <c r="I27" s="14" t="e">
        <f>IFERROR(VLOOKUP(H27,H$2:H26,1,FALSE),VLOOKUP(H27,H28:H$478,1,FALSE))</f>
        <v>#N/A</v>
      </c>
      <c r="J27" s="14" t="str">
        <f>IF($H27=0,"",VLOOKUP($H27,Исходные_данные,37,FALSE))</f>
        <v>Щит распределительный ЩР-01 Цокольный этаж этаж Пом. №0.001Т</v>
      </c>
      <c r="K27" s="14">
        <f>IF($H27=0,"",VLOOKUP($H27,Исходные_данные,38,FALSE))</f>
        <v>37.089999999999996</v>
      </c>
      <c r="L27" s="14">
        <f>IF($H27=0,"",VLOOKUP($H27,Исходные_данные,39,FALSE))</f>
        <v>24.41</v>
      </c>
      <c r="M27" s="16" t="str">
        <f>IFERROR(VLOOKUP(H27,Нагрузка_диапазон_1,5,FALSE),"")</f>
        <v>L1,L2,L3</v>
      </c>
      <c r="N27" s="14" t="str">
        <f>IF($H27=0,"",VLOOKUP($H27,Исходные_данные,40,FALSE))</f>
        <v>ЩР-01</v>
      </c>
      <c r="O27" s="14"/>
      <c r="P27" s="14" t="str">
        <f>IF($H27=0,"",VLOOKUP($H27,Исходные_данные,42,FALSE))</f>
        <v>ВВГнг(А)-LS (5х10)
L=14-0,42%</v>
      </c>
      <c r="Q27" s="14">
        <f>IF($H27=0,"",VLOOKUP($H27,Исходные_данные,8,FALSE))</f>
        <v>3</v>
      </c>
      <c r="R27" s="14" t="str">
        <f>IF(Q27=3,"L1,L2,L3",0)</f>
        <v>L1,L2,L3</v>
      </c>
      <c r="S27" s="14">
        <f>IF(C27=1,1,IF(Q27=3,S26,IF(S26=3,1,S26+1)))</f>
        <v>1</v>
      </c>
      <c r="T27" s="14" t="str">
        <f>IF(R27=0,"L"&amp;S27,R27)</f>
        <v>L1,L2,L3</v>
      </c>
      <c r="U27" s="14" t="str">
        <f>IF($H27=0,"",VLOOKUP($H27,Исходные_данные,32,FALSE))</f>
        <v>ВВГнг(А)-LS (5х10)</v>
      </c>
    </row>
    <row r="28" spans="1:21" x14ac:dyDescent="0.2">
      <c r="A28" s="14" t="str">
        <f t="shared" si="0"/>
        <v/>
      </c>
      <c r="B28" s="14">
        <f>IF(C28=1,MAX(B$2:$B27)+1,IF(F28=0,"",B27))</f>
        <v>1</v>
      </c>
      <c r="C28" s="14">
        <f>COUNTIF($F$2:$F28,F28)</f>
        <v>26</v>
      </c>
      <c r="D28" s="14">
        <f>IF(F28=0,0,MAX($D$2:D27)+1)</f>
        <v>26</v>
      </c>
      <c r="E28" s="14">
        <f>IF(H28=0,0,MAX($E$2:E27)+1)</f>
        <v>12</v>
      </c>
      <c r="F28" s="60" t="s">
        <v>751</v>
      </c>
      <c r="G28" s="60"/>
      <c r="H28" s="136" t="s">
        <v>746</v>
      </c>
      <c r="I28" s="14" t="e">
        <f>IFERROR(VLOOKUP(H28,H$2:H27,1,FALSE),VLOOKUP(H28,H29:H$478,1,FALSE))</f>
        <v>#N/A</v>
      </c>
      <c r="J28" s="14" t="str">
        <f>IF($H28=0,"",VLOOKUP($H28,Исходные_данные,37,FALSE))</f>
        <v>Щит распределительный ЩР-1 Первый этаж этаж Пом. №1.003Б</v>
      </c>
      <c r="K28" s="14">
        <f>IF($H28=0,"",VLOOKUP($H28,Исходные_данные,38,FALSE))</f>
        <v>52.94</v>
      </c>
      <c r="L28" s="14">
        <f>IF($H28=0,"",VLOOKUP($H28,Исходные_данные,39,FALSE))</f>
        <v>34.840000000000003</v>
      </c>
      <c r="M28" s="16" t="str">
        <f>IFERROR(VLOOKUP(H28,Нагрузка_диапазон_1,5,FALSE),"")</f>
        <v>L1,L2,L3"</v>
      </c>
      <c r="N28" s="14" t="str">
        <f>IF($H28=0,"",VLOOKUP($H28,Исходные_данные,40,FALSE))</f>
        <v>ЩР-1</v>
      </c>
      <c r="O28" s="14"/>
      <c r="P28" s="14" t="str">
        <f>IF($H28=0,"",VLOOKUP($H28,Исходные_данные,42,FALSE))</f>
        <v>ВВГнг(А)-LS (5х16)
L=65-1,75%</v>
      </c>
      <c r="Q28" s="14">
        <f>IF($H28=0,"",VLOOKUP($H28,Исходные_данные,8,FALSE))</f>
        <v>3</v>
      </c>
      <c r="R28" s="14" t="str">
        <f>IF(Q28=3,"L1,L2,L3",0)</f>
        <v>L1,L2,L3</v>
      </c>
      <c r="S28" s="14">
        <f>IF(C28=1,1,IF(Q28=3,S27,IF(S27=3,1,S27+1)))</f>
        <v>1</v>
      </c>
      <c r="T28" s="14" t="str">
        <f>IF(R28=0,"L"&amp;S28,R28)</f>
        <v>L1,L2,L3</v>
      </c>
      <c r="U28" s="14" t="str">
        <f>IF($H28=0,"",VLOOKUP($H28,Исходные_данные,32,FALSE))</f>
        <v>ВВГнг(А)-LS (5х16)</v>
      </c>
    </row>
    <row r="29" spans="1:21" x14ac:dyDescent="0.2">
      <c r="A29" s="14" t="str">
        <f t="shared" si="0"/>
        <v/>
      </c>
      <c r="B29" s="14">
        <f>IF(C29=1,MAX(B$2:$B28)+1,IF(F29=0,"",B28))</f>
        <v>1</v>
      </c>
      <c r="C29" s="14">
        <f>COUNTIF($F$2:$F29,F29)</f>
        <v>27</v>
      </c>
      <c r="D29" s="14">
        <f>IF(F29=0,0,MAX($D$2:D28)+1)</f>
        <v>27</v>
      </c>
      <c r="E29" s="14">
        <f>IF(H29=0,0,MAX($E$2:E28)+1)</f>
        <v>13</v>
      </c>
      <c r="F29" s="60" t="s">
        <v>751</v>
      </c>
      <c r="G29" s="60"/>
      <c r="H29" s="136" t="s">
        <v>747</v>
      </c>
      <c r="I29" s="14" t="e">
        <f>IFERROR(VLOOKUP(H29,H$2:H28,1,FALSE),VLOOKUP(H29,H30:H$478,1,FALSE))</f>
        <v>#N/A</v>
      </c>
      <c r="J29" s="14" t="str">
        <f>IF($H29=0,"",VLOOKUP($H29,Исходные_данные,37,FALSE))</f>
        <v>Щит распределительный ЩР-2 Техэтаж этаж Пом. №3.001Т</v>
      </c>
      <c r="K29" s="14">
        <f>IF($H29=0,"",VLOOKUP($H29,Исходные_данные,38,FALSE))</f>
        <v>15.17</v>
      </c>
      <c r="L29" s="14">
        <f>IF($H29=0,"",VLOOKUP($H29,Исходные_данные,39,FALSE))</f>
        <v>9.98</v>
      </c>
      <c r="M29" s="16" t="str">
        <f>IFERROR(VLOOKUP(H29,Нагрузка_диапазон_1,5,FALSE),"")</f>
        <v>L1,L2,L3</v>
      </c>
      <c r="N29" s="14" t="str">
        <f>IF($H29=0,"",VLOOKUP($H29,Исходные_данные,40,FALSE))</f>
        <v>ЩР-2</v>
      </c>
      <c r="O29" s="14"/>
      <c r="P29" s="14" t="str">
        <f>IF($H29=0,"",VLOOKUP($H29,Исходные_данные,42,FALSE))</f>
        <v>ВВГнг(А)-LS (5х4)
L=56-1,71%</v>
      </c>
      <c r="Q29" s="14">
        <f>IF($H29=0,"",VLOOKUP($H29,Исходные_данные,8,FALSE))</f>
        <v>3</v>
      </c>
      <c r="R29" s="14" t="str">
        <f>IF(Q29=3,"L1,L2,L3",0)</f>
        <v>L1,L2,L3</v>
      </c>
      <c r="S29" s="14">
        <f>IF(C29=1,1,IF(Q29=3,S28,IF(S28=3,1,S28+1)))</f>
        <v>1</v>
      </c>
      <c r="T29" s="14" t="str">
        <f>IF(R29=0,"L"&amp;S29,R29)</f>
        <v>L1,L2,L3</v>
      </c>
      <c r="U29" s="14" t="str">
        <f>IF($H29=0,"",VLOOKUP($H29,Исходные_данные,32,FALSE))</f>
        <v>ВВГнг(А)-LS (5х4)</v>
      </c>
    </row>
    <row r="30" spans="1:21" x14ac:dyDescent="0.2">
      <c r="A30" s="14" t="str">
        <f t="shared" si="0"/>
        <v/>
      </c>
      <c r="B30" s="14">
        <f>IF(C30=1,MAX(B$2:$B29)+1,IF(F30=0,"",B29))</f>
        <v>1</v>
      </c>
      <c r="C30" s="14">
        <f>COUNTIF($F$2:$F30,F30)</f>
        <v>28</v>
      </c>
      <c r="D30" s="14">
        <f>IF(F30=0,0,MAX($D$2:D29)+1)</f>
        <v>28</v>
      </c>
      <c r="E30" s="14">
        <f>IF(H30=0,0,MAX($E$2:E29)+1)</f>
        <v>14</v>
      </c>
      <c r="F30" s="60" t="s">
        <v>751</v>
      </c>
      <c r="G30" s="60"/>
      <c r="H30" s="136" t="s">
        <v>183</v>
      </c>
      <c r="I30" s="14" t="e">
        <f>IFERROR(VLOOKUP(H30,H$2:H29,1,FALSE),VLOOKUP(H30,H31:H$478,1,FALSE))</f>
        <v>#N/A</v>
      </c>
      <c r="J30" s="14" t="str">
        <f>IF($H30=0,"",VLOOKUP($H30,Исходные_данные,37,FALSE))</f>
        <v>Щит бассейна ЩС-Б Подвальный этаж этаж Пом. №00.002Тб</v>
      </c>
      <c r="K30" s="14">
        <f>IF($H30=0,"",VLOOKUP($H30,Исходные_данные,38,FALSE))</f>
        <v>37.97</v>
      </c>
      <c r="L30" s="14">
        <f>IF($H30=0,"",VLOOKUP($H30,Исходные_данные,39,FALSE))</f>
        <v>24.99</v>
      </c>
      <c r="M30" s="16" t="str">
        <f>IFERROR(VLOOKUP(H30,Нагрузка_диапазон_1,5,FALSE),"")</f>
        <v>L1,L2,L3</v>
      </c>
      <c r="N30" s="14" t="str">
        <f>IF($H30=0,"",VLOOKUP($H30,Исходные_данные,40,FALSE))</f>
        <v>ЩС-Б</v>
      </c>
      <c r="O30" s="14"/>
      <c r="P30" s="14" t="str">
        <f>IF($H30=0,"",VLOOKUP($H30,Исходные_данные,42,FALSE))</f>
        <v>ВВГнг(А)-LS (5х10)
L=53-1,57%</v>
      </c>
      <c r="Q30" s="14">
        <f>IF($H30=0,"",VLOOKUP($H30,Исходные_данные,8,FALSE))</f>
        <v>3</v>
      </c>
      <c r="R30" s="14" t="str">
        <f>IF(Q30=3,"L1,L2,L3",0)</f>
        <v>L1,L2,L3</v>
      </c>
      <c r="S30" s="14">
        <f>IF(C30=1,1,IF(Q30=3,S29,IF(S29=3,1,S29+1)))</f>
        <v>1</v>
      </c>
      <c r="T30" s="14" t="str">
        <f>IF(R30=0,"L"&amp;S30,R30)</f>
        <v>L1,L2,L3</v>
      </c>
      <c r="U30" s="14" t="str">
        <f>IF($H30=0,"",VLOOKUP($H30,Исходные_данные,32,FALSE))</f>
        <v>ВВГнг(А)-LS (5х10)</v>
      </c>
    </row>
    <row r="31" spans="1:21" x14ac:dyDescent="0.2">
      <c r="A31" s="14" t="str">
        <f t="shared" si="0"/>
        <v/>
      </c>
      <c r="B31" s="14">
        <f>IF(C31=1,MAX(B$2:$B30)+1,IF(F31=0,"",B30))</f>
        <v>1</v>
      </c>
      <c r="C31" s="14">
        <f>COUNTIF($F$2:$F31,F31)</f>
        <v>29</v>
      </c>
      <c r="D31" s="14">
        <f>IF(F31=0,0,MAX($D$2:D30)+1)</f>
        <v>29</v>
      </c>
      <c r="E31" s="14">
        <f>IF(H31=0,0,MAX($E$2:E30)+1)</f>
        <v>15</v>
      </c>
      <c r="F31" s="60" t="s">
        <v>751</v>
      </c>
      <c r="G31" s="60"/>
      <c r="H31" s="136" t="s">
        <v>748</v>
      </c>
      <c r="I31" s="14" t="e">
        <f>IFERROR(VLOOKUP(H31,H$2:H30,1,FALSE),VLOOKUP(H31,H32:H$478,1,FALSE))</f>
        <v>#N/A</v>
      </c>
      <c r="J31" s="14" t="str">
        <f>IF($H31=0,"",VLOOKUP($H31,Исходные_данные,37,FALSE))</f>
        <v>Щит дренажных насосов ЩС-ВК.001 Подвальный этаж этаж Пом. 00.002Т</v>
      </c>
      <c r="K31" s="14">
        <f>IF($H31=0,"",VLOOKUP($H31,Исходные_данные,38,FALSE))</f>
        <v>17.28</v>
      </c>
      <c r="L31" s="14">
        <f>IF($H31=0,"",VLOOKUP($H31,Исходные_данные,39,FALSE))</f>
        <v>3.8</v>
      </c>
      <c r="M31" s="16" t="str">
        <f>IFERROR(VLOOKUP(H31,Нагрузка_диапазон_1,5,FALSE),"")</f>
        <v>L2"</v>
      </c>
      <c r="N31" s="14" t="str">
        <f>IF($H31=0,"",VLOOKUP($H31,Исходные_данные,40,FALSE))</f>
        <v>ЩС-ВК.001</v>
      </c>
      <c r="O31" s="14"/>
      <c r="P31" s="14" t="str">
        <f>IF($H31=0,"",VLOOKUP($H31,Исходные_данные,42,FALSE))</f>
        <v>ВВГнг(А)-LS (3х4)
L=52-3,6%</v>
      </c>
      <c r="Q31" s="14">
        <f>IF($H31=0,"",VLOOKUP($H31,Исходные_данные,8,FALSE))</f>
        <v>1</v>
      </c>
      <c r="R31" s="14">
        <f>IF(Q31=3,"L1,L2,L3",0)</f>
        <v>0</v>
      </c>
      <c r="S31" s="14">
        <f>IF(C31=1,1,IF(Q31=3,S30,IF(S30=3,1,S30+1)))</f>
        <v>2</v>
      </c>
      <c r="T31" s="14" t="str">
        <f>IF(R31=0,"L"&amp;S31,R31)</f>
        <v>L2</v>
      </c>
      <c r="U31" s="14" t="str">
        <f>IF($H31=0,"",VLOOKUP($H31,Исходные_данные,32,FALSE))</f>
        <v>ВВГнг(А)-LS (3х4)</v>
      </c>
    </row>
    <row r="32" spans="1:21" x14ac:dyDescent="0.2">
      <c r="A32" s="14" t="str">
        <f t="shared" si="0"/>
        <v/>
      </c>
      <c r="B32" s="14">
        <f>IF(C32=1,MAX(B$2:$B31)+1,IF(F32=0,"",B31))</f>
        <v>1</v>
      </c>
      <c r="C32" s="14">
        <f>COUNTIF($F$2:$F32,F32)</f>
        <v>30</v>
      </c>
      <c r="D32" s="14">
        <f>IF(F32=0,0,MAX($D$2:D31)+1)</f>
        <v>30</v>
      </c>
      <c r="E32" s="14">
        <f>IF(H32=0,0,MAX($E$2:E31)+1)</f>
        <v>16</v>
      </c>
      <c r="F32" s="60" t="s">
        <v>751</v>
      </c>
      <c r="G32" s="60"/>
      <c r="H32" s="60" t="s">
        <v>749</v>
      </c>
      <c r="I32" s="14" t="e">
        <f>IFERROR(VLOOKUP(H32,H$2:H31,1,FALSE),VLOOKUP(H32,H33:H$478,1,FALSE))</f>
        <v>#N/A</v>
      </c>
      <c r="J32" s="14" t="str">
        <f>IF($H32=0,"",VLOOKUP($H32,Исходные_данные,37,FALSE))</f>
        <v>Щит насосов ЩС-ВК.002 Подвальный этаж этаж Пом. №00.002Тб</v>
      </c>
      <c r="K32" s="14">
        <f>IF($H32=0,"",VLOOKUP($H32,Исходные_данные,38,FALSE))</f>
        <v>10.91</v>
      </c>
      <c r="L32" s="14">
        <f>IF($H32=0,"",VLOOKUP($H32,Исходные_данные,39,FALSE))</f>
        <v>2.4</v>
      </c>
      <c r="M32" s="16" t="str">
        <f>IFERROR(VLOOKUP(H32,Нагрузка_диапазон_1,5,FALSE),"")</f>
        <v>L3"</v>
      </c>
      <c r="N32" s="14" t="str">
        <f>IF($H32=0,"",VLOOKUP($H32,Исходные_данные,40,FALSE))</f>
        <v>ЩС-ВК.002</v>
      </c>
      <c r="O32" s="14"/>
      <c r="P32" s="14" t="str">
        <f>IF($H32=0,"",VLOOKUP($H32,Исходные_данные,42,FALSE))</f>
        <v>ВВГнг(А)-LS (3х4)
L=51-2,23%</v>
      </c>
      <c r="Q32" s="14">
        <f>IF($H32=0,"",VLOOKUP($H32,Исходные_данные,8,FALSE))</f>
        <v>1</v>
      </c>
      <c r="R32" s="14">
        <f>IF(Q32=3,"L1,L2,L3",0)</f>
        <v>0</v>
      </c>
      <c r="S32" s="14">
        <f>IF(C32=1,1,IF(Q32=3,S31,IF(S31=3,1,S31+1)))</f>
        <v>3</v>
      </c>
      <c r="T32" s="14" t="str">
        <f>IF(R32=0,"L"&amp;S32,R32)</f>
        <v>L3</v>
      </c>
      <c r="U32" s="14" t="str">
        <f>IF($H32=0,"",VLOOKUP($H32,Исходные_данные,32,FALSE))</f>
        <v>ВВГнг(А)-LS (3х4)</v>
      </c>
    </row>
    <row r="33" spans="1:21" x14ac:dyDescent="0.2">
      <c r="A33" s="14" t="str">
        <f t="shared" si="0"/>
        <v/>
      </c>
      <c r="B33" s="14">
        <f>IF(C33=1,MAX(B$2:$B32)+1,IF(F33=0,"",B32))</f>
        <v>1</v>
      </c>
      <c r="C33" s="14">
        <f>COUNTIF($F$2:$F33,F33)</f>
        <v>31</v>
      </c>
      <c r="D33" s="14">
        <f>IF(F33=0,0,MAX($D$2:D32)+1)</f>
        <v>31</v>
      </c>
      <c r="E33" s="14">
        <f>IF(H33=0,0,MAX($E$2:E32)+1)</f>
        <v>17</v>
      </c>
      <c r="F33" s="60" t="s">
        <v>751</v>
      </c>
      <c r="G33" s="60"/>
      <c r="H33" s="60" t="s">
        <v>750</v>
      </c>
      <c r="I33" s="14" t="e">
        <f>IFERROR(VLOOKUP(H33,H$2:H32,1,FALSE),VLOOKUP(H33,H34:H$478,1,FALSE))</f>
        <v>#N/A</v>
      </c>
      <c r="J33" s="14" t="str">
        <f>IF($H33=0,"",VLOOKUP($H33,Исходные_данные,37,FALSE))</f>
        <v>Щит насосов ЩС-ВК.003 Подвальный этаж этаж Пом. №00.006Т</v>
      </c>
      <c r="K33" s="14">
        <f>IF($H33=0,"",VLOOKUP($H33,Исходные_данные,38,FALSE))</f>
        <v>19.73</v>
      </c>
      <c r="L33" s="14">
        <f>IF($H33=0,"",VLOOKUP($H33,Исходные_данные,39,FALSE))</f>
        <v>4.34</v>
      </c>
      <c r="M33" s="16" t="str">
        <f>IFERROR(VLOOKUP(H33,Нагрузка_диапазон_1,5,FALSE),"")</f>
        <v>L1"</v>
      </c>
      <c r="N33" s="14" t="str">
        <f>IF($H33=0,"",VLOOKUP($H33,Исходные_данные,40,FALSE))</f>
        <v>ЩС-ВК.003</v>
      </c>
      <c r="O33" s="14"/>
      <c r="P33" s="14" t="str">
        <f>IF($H33=0,"",VLOOKUP($H33,Исходные_данные,42,FALSE))</f>
        <v>ВВГнг(А)-LS (3х4)
L=53-4,19%</v>
      </c>
      <c r="Q33" s="14">
        <f>IF($H33=0,"",VLOOKUP($H33,Исходные_данные,8,FALSE))</f>
        <v>1</v>
      </c>
      <c r="R33" s="14">
        <f>IF(Q33=3,"L1,L2,L3",0)</f>
        <v>0</v>
      </c>
      <c r="S33" s="14">
        <f>IF(C33=1,1,IF(Q33=3,S32,IF(S32=3,1,S32+1)))</f>
        <v>1</v>
      </c>
      <c r="T33" s="14" t="str">
        <f>IF(R33=0,"L"&amp;S33,R33)</f>
        <v>L1</v>
      </c>
      <c r="U33" s="14" t="str">
        <f>IF($H33=0,"",VLOOKUP($H33,Исходные_данные,32,FALSE))</f>
        <v>ВВГнг(А)-LS (3х4)</v>
      </c>
    </row>
    <row r="34" spans="1:21" x14ac:dyDescent="0.2">
      <c r="A34" s="14" t="str">
        <f t="shared" si="0"/>
        <v/>
      </c>
      <c r="B34" s="14">
        <f>IF(C34=1,MAX(B$2:$B33)+1,IF(F34=0,"",B33))</f>
        <v>1</v>
      </c>
      <c r="C34" s="14">
        <f>COUNTIF($F$2:$F34,F34)</f>
        <v>32</v>
      </c>
      <c r="D34" s="14">
        <f>IF(F34=0,0,MAX($D$2:D33)+1)</f>
        <v>32</v>
      </c>
      <c r="E34" s="14">
        <f>IF(H34=0,0,MAX($E$2:E33)+1)</f>
        <v>18</v>
      </c>
      <c r="F34" s="60" t="s">
        <v>751</v>
      </c>
      <c r="G34" s="60"/>
      <c r="H34" s="136" t="s">
        <v>764</v>
      </c>
      <c r="I34" s="14" t="e">
        <f>IFERROR(VLOOKUP(H34,H$2:H33,1,FALSE),VLOOKUP(H34,H35:H$478,1,FALSE))</f>
        <v>#N/A</v>
      </c>
      <c r="J34" s="14" t="str">
        <f>IF($H34=0,"",VLOOKUP($H34,Исходные_данные,37,FALSE))</f>
        <v>Щит управления обогрева воронок ЩУОВ Тех. этаж этаж Пом. №3.001</v>
      </c>
      <c r="K34" s="14">
        <f>IF($H34=0,"",VLOOKUP($H34,Исходные_данные,38,FALSE))</f>
        <v>24.98</v>
      </c>
      <c r="L34" s="14">
        <f>IF($H34=0,"",VLOOKUP($H34,Исходные_данные,39,FALSE))</f>
        <v>16.440000000000001</v>
      </c>
      <c r="M34" s="16" t="str">
        <f>IFERROR(VLOOKUP(H34,Нагрузка_диапазон_1,5,FALSE),"")</f>
        <v>L1,L2,L3</v>
      </c>
      <c r="N34" s="14" t="str">
        <f>IF($H34=0,"",VLOOKUP($H34,Исходные_данные,40,FALSE))</f>
        <v>ЩУОВ</v>
      </c>
      <c r="O34" s="14"/>
      <c r="P34" s="14" t="str">
        <f>IF($H34=0,"",VLOOKUP($H34,Исходные_данные,42,FALSE))</f>
        <v>ВВГнг(А)-LS (5х6)
L=52-1,74%</v>
      </c>
      <c r="Q34" s="14">
        <f>IF($H34=0,"",VLOOKUP($H34,Исходные_данные,8,FALSE))</f>
        <v>3</v>
      </c>
      <c r="R34" s="14" t="str">
        <f>IF(Q34=3,"L1,L2,L3",0)</f>
        <v>L1,L2,L3</v>
      </c>
      <c r="S34" s="14">
        <f>IF(C34=1,1,IF(Q34=3,S33,IF(S33=3,1,S33+1)))</f>
        <v>1</v>
      </c>
      <c r="T34" s="14" t="str">
        <f>IF(R34=0,"L"&amp;S34,R34)</f>
        <v>L1,L2,L3</v>
      </c>
      <c r="U34" s="14" t="str">
        <f>IF($H34=0,"",VLOOKUP($H34,Исходные_данные,32,FALSE))</f>
        <v>ВВГнг(А)-LS (5х6)</v>
      </c>
    </row>
    <row r="35" spans="1:21" ht="15" thickBot="1" x14ac:dyDescent="0.25">
      <c r="A35" s="14" t="str">
        <f t="shared" si="0"/>
        <v/>
      </c>
      <c r="B35" s="14">
        <f>IF(C35=1,MAX(B$2:$B34)+1,IF(F35=0,"",B34))</f>
        <v>1</v>
      </c>
      <c r="C35" s="14">
        <f>COUNTIF($F$2:$F35,F35)</f>
        <v>33</v>
      </c>
      <c r="D35" s="14">
        <f>IF(F35=0,0,MAX($D$2:D34)+1)</f>
        <v>33</v>
      </c>
      <c r="E35" s="14">
        <f>IF(H35=0,0,MAX($E$2:E34)+1)</f>
        <v>19</v>
      </c>
      <c r="F35" s="60" t="s">
        <v>751</v>
      </c>
      <c r="G35" s="60"/>
      <c r="H35" s="141" t="s">
        <v>738</v>
      </c>
      <c r="I35" s="14" t="e">
        <f>IFERROR(VLOOKUP(H35,H$2:H34,1,FALSE),VLOOKUP(H35,H36:H$478,1,FALSE))</f>
        <v>#N/A</v>
      </c>
      <c r="J35" s="14" t="str">
        <f>IF($H35=0,"",VLOOKUP($H35,Исходные_данные,37,FALSE))</f>
        <v>Щит профкухни ЩС-ПК Цокольный этаж этаж Пом. №0.0014Б</v>
      </c>
      <c r="K35" s="14">
        <f>IF($H35=0,"",VLOOKUP($H35,Исходные_данные,38,FALSE))</f>
        <v>157.94999999999999</v>
      </c>
      <c r="L35" s="14">
        <f>IF($H35=0,"",VLOOKUP($H35,Исходные_данные,39,FALSE))</f>
        <v>103.95</v>
      </c>
      <c r="M35" s="16" t="str">
        <f>IFERROR(VLOOKUP(H35,Нагрузка_диапазон_1,5,FALSE),"")</f>
        <v>L1,L2,L3</v>
      </c>
      <c r="N35" s="14" t="str">
        <f>IF($H35=0,"",VLOOKUP($H35,Исходные_данные,40,FALSE))</f>
        <v>ЩР-ПК</v>
      </c>
      <c r="O35" s="14"/>
      <c r="P35" s="14" t="str">
        <f>IF($H35=0,"",VLOOKUP($H35,Исходные_данные,42,FALSE))</f>
        <v>5хВВГнг(А)-LS  (1х95)
L=53-0,78%</v>
      </c>
      <c r="Q35" s="14">
        <f>IF($H35=0,"",VLOOKUP($H35,Исходные_данные,8,FALSE))</f>
        <v>3</v>
      </c>
      <c r="R35" s="14" t="str">
        <f>IF(Q35=3,"L1,L2,L3",0)</f>
        <v>L1,L2,L3</v>
      </c>
      <c r="S35" s="14">
        <f>IF(C35=1,1,IF(Q35=3,S34,IF(S34=3,1,S34+1)))</f>
        <v>1</v>
      </c>
      <c r="T35" s="14" t="str">
        <f>IF(R35=0,"L"&amp;S35,R35)</f>
        <v>L1,L2,L3</v>
      </c>
      <c r="U35" s="14" t="str">
        <f>IF($H35=0,"",VLOOKUP($H35,Исходные_данные,32,FALSE))</f>
        <v>5хВВГнг(А)-LS  (1х95)</v>
      </c>
    </row>
    <row r="36" spans="1:21" s="79" customFormat="1" ht="14.45" customHeight="1" thickBot="1" x14ac:dyDescent="0.25">
      <c r="A36" s="77" t="str">
        <f t="shared" si="0"/>
        <v/>
      </c>
      <c r="B36" s="77">
        <f>IF(C36=1,MAX(B$2:$B35)+1,IF(F36=0,"",B35))</f>
        <v>1</v>
      </c>
      <c r="C36" s="77">
        <f>COUNTIF($F$2:$F36,F36)</f>
        <v>34</v>
      </c>
      <c r="D36" s="77">
        <f>IF(F36=0,0,MAX($D$2:D35)+1)</f>
        <v>34</v>
      </c>
      <c r="E36" s="77">
        <f>IF(H36=0,0,MAX($E$2:E35)+1)</f>
        <v>0</v>
      </c>
      <c r="F36" s="60" t="s">
        <v>751</v>
      </c>
      <c r="G36" s="60"/>
      <c r="H36" s="141"/>
      <c r="I36" s="77" t="e">
        <f>IFERROR(VLOOKUP(H36,H$2:H35,1,FALSE),VLOOKUP(H36,H37:H$478,1,FALSE))</f>
        <v>#N/A</v>
      </c>
      <c r="J36" s="77" t="str">
        <f>IF($H36=0,"",VLOOKUP($H36,Исходные_данные,37,FALSE))</f>
        <v/>
      </c>
      <c r="K36" s="77" t="str">
        <f>IF($H36=0,"",VLOOKUP($H36,Исходные_данные,38,FALSE))</f>
        <v/>
      </c>
      <c r="L36" s="77" t="str">
        <f>IF($H36=0,"",VLOOKUP($H36,Исходные_данные,39,FALSE))</f>
        <v/>
      </c>
      <c r="M36" s="16" t="str">
        <f>IFERROR(VLOOKUP(H36,Нагрузка_диапазон_1,5,FALSE),"")</f>
        <v/>
      </c>
      <c r="N36" s="77" t="str">
        <f>IF($H36=0,"",VLOOKUP($H36,Исходные_данные,40,FALSE))</f>
        <v/>
      </c>
      <c r="O36" s="77"/>
      <c r="P36" s="77" t="str">
        <f>IF($H36=0,"",VLOOKUP($H36,Исходные_данные,42,FALSE))</f>
        <v/>
      </c>
      <c r="Q36" s="77" t="str">
        <f>IF($H36=0,"",VLOOKUP($H36,Исходные_данные,8,FALSE))</f>
        <v/>
      </c>
      <c r="R36" s="77">
        <f>IF(Q36=3,"L1,L2,L3",0)</f>
        <v>0</v>
      </c>
      <c r="S36" s="77">
        <f>IF(C36=1,1,IF(Q36=3,S35,IF(S35=3,1,S35+1)))</f>
        <v>2</v>
      </c>
      <c r="T36" s="77" t="str">
        <f>IF(R36=0,"L"&amp;S36,R36)</f>
        <v>L2</v>
      </c>
      <c r="U36" s="77" t="str">
        <f>IF($H36=0,"",VLOOKUP($H36,Исходные_данные,32,FALSE))</f>
        <v/>
      </c>
    </row>
    <row r="37" spans="1:21" x14ac:dyDescent="0.2">
      <c r="A37" s="14" t="str">
        <f t="shared" si="0"/>
        <v/>
      </c>
      <c r="B37" s="14">
        <f>IF(C37=1,MAX(B$2:$B36)+1,IF(F37=0,"",B36))</f>
        <v>1</v>
      </c>
      <c r="C37" s="14">
        <f>COUNTIF($F$2:$F37,F37)</f>
        <v>35</v>
      </c>
      <c r="D37" s="14">
        <f>IF(F37=0,0,MAX($D$2:D36)+1)</f>
        <v>35</v>
      </c>
      <c r="E37" s="14">
        <f>IF(H37=0,0,MAX($E$2:E36)+1)</f>
        <v>0</v>
      </c>
      <c r="F37" s="60" t="s">
        <v>751</v>
      </c>
      <c r="G37" s="60"/>
      <c r="H37" s="71"/>
      <c r="I37" s="14" t="e">
        <f>IFERROR(VLOOKUP(H37,H$2:H36,1,FALSE),VLOOKUP(H37,H38:H$478,1,FALSE))</f>
        <v>#N/A</v>
      </c>
      <c r="J37" s="14" t="str">
        <f>IF($H37=0,"",VLOOKUP($H37,Исходные_данные,37,FALSE))</f>
        <v/>
      </c>
      <c r="K37" s="14" t="str">
        <f>IF($H37=0,"",VLOOKUP($H37,Исходные_данные,38,FALSE))</f>
        <v/>
      </c>
      <c r="L37" s="14" t="str">
        <f>IF($H37=0,"",VLOOKUP($H37,Исходные_данные,39,FALSE))</f>
        <v/>
      </c>
      <c r="M37" s="16" t="str">
        <f>IFERROR(VLOOKUP(H37,Нагрузка_диапазон_1,5,FALSE),"")</f>
        <v/>
      </c>
      <c r="N37" s="14" t="str">
        <f>IF($H37=0,"",VLOOKUP($H37,Исходные_данные,40,FALSE))</f>
        <v/>
      </c>
      <c r="O37" s="14"/>
      <c r="P37" s="14" t="str">
        <f>IF($H37=0,"",VLOOKUP($H37,Исходные_данные,42,FALSE))</f>
        <v/>
      </c>
      <c r="Q37" s="14" t="str">
        <f>IF($H37=0,"",VLOOKUP($H37,Исходные_данные,8,FALSE))</f>
        <v/>
      </c>
      <c r="R37" s="14">
        <f>IF(Q37=3,"L1,L2,L3",0)</f>
        <v>0</v>
      </c>
      <c r="S37" s="14">
        <f>IF(C37=1,1,IF(Q37=3,S36,IF(S36=3,1,S36+1)))</f>
        <v>3</v>
      </c>
      <c r="T37" s="14" t="str">
        <f>IF(R37=0,"L"&amp;S37,R37)</f>
        <v>L3</v>
      </c>
      <c r="U37" s="14" t="str">
        <f>IF($H37=0,"",VLOOKUP($H37,Исходные_данные,32,FALSE))</f>
        <v/>
      </c>
    </row>
    <row r="38" spans="1:21" x14ac:dyDescent="0.2">
      <c r="A38" s="14" t="str">
        <f t="shared" si="0"/>
        <v/>
      </c>
      <c r="B38" s="14">
        <f>IF(C38=1,MAX(B$2:$B37)+1,IF(F38=0,"",B37))</f>
        <v>1</v>
      </c>
      <c r="C38" s="14">
        <f>COUNTIF($F$2:$F38,F38)</f>
        <v>36</v>
      </c>
      <c r="D38" s="14">
        <f>IF(F38=0,0,MAX($D$2:D37)+1)</f>
        <v>36</v>
      </c>
      <c r="E38" s="14">
        <f>IF(H38=0,0,MAX($E$2:E37)+1)</f>
        <v>20</v>
      </c>
      <c r="F38" s="60" t="s">
        <v>751</v>
      </c>
      <c r="G38" s="60"/>
      <c r="H38" s="136" t="s">
        <v>772</v>
      </c>
      <c r="I38" s="14" t="e">
        <f>IFERROR(VLOOKUP(H38,H$2:H37,1,FALSE),VLOOKUP(H38,H39:H$478,1,FALSE))</f>
        <v>#N/A</v>
      </c>
      <c r="J38" s="14" t="str">
        <f>IF($H38=0,"",VLOOKUP($H38,Исходные_данные,37,FALSE))</f>
        <v>Щит Хаммам РЩ-1  Подвальный этаж этаж Пом. №00.001Тб</v>
      </c>
      <c r="K38" s="14">
        <f>IF($H38=0,"",VLOOKUP($H38,Исходные_данные,38,FALSE))</f>
        <v>57.739999999999995</v>
      </c>
      <c r="L38" s="14">
        <f>IF($H38=0,"",VLOOKUP($H38,Исходные_данные,39,FALSE))</f>
        <v>38</v>
      </c>
      <c r="M38" s="16" t="str">
        <f>IFERROR(VLOOKUP(H38,Нагрузка_диапазон_1,5,FALSE),"")</f>
        <v>L1,L2,L3</v>
      </c>
      <c r="N38" s="14" t="str">
        <f>IF($H38=0,"",VLOOKUP($H38,Исходные_данные,40,FALSE))</f>
        <v>РЩ-1</v>
      </c>
      <c r="O38" s="14"/>
      <c r="P38" s="14" t="str">
        <f>IF($H38=0,"",VLOOKUP($H38,Исходные_данные,42,FALSE))</f>
        <v>ВВГнг(А)-LS (5х16)
L=59-1,73%</v>
      </c>
      <c r="Q38" s="14">
        <f>IF($H38=0,"",VLOOKUP($H38,Исходные_данные,8,FALSE))</f>
        <v>3</v>
      </c>
      <c r="R38" s="14" t="str">
        <f>IF(Q38=3,"L1,L2,L3",0)</f>
        <v>L1,L2,L3</v>
      </c>
      <c r="S38" s="14">
        <f>IF(C38=1,1,IF(Q38=3,S37,IF(S37=3,1,S37+1)))</f>
        <v>3</v>
      </c>
      <c r="T38" s="14" t="str">
        <f>IF(R38=0,"L"&amp;S38,R38)</f>
        <v>L1,L2,L3</v>
      </c>
      <c r="U38" s="14" t="str">
        <f>IF($H38=0,"",VLOOKUP($H38,Исходные_данные,32,FALSE))</f>
        <v>ВВГнг(А)-LS (5х16)</v>
      </c>
    </row>
    <row r="39" spans="1:21" x14ac:dyDescent="0.2">
      <c r="A39" s="14" t="str">
        <f t="shared" si="0"/>
        <v/>
      </c>
      <c r="B39" s="14">
        <f>IF(C39=1,MAX(B$2:$B38)+1,IF(F39=0,"",B38))</f>
        <v>1</v>
      </c>
      <c r="C39" s="14">
        <f>COUNTIF($F$2:$F39,F39)</f>
        <v>37</v>
      </c>
      <c r="D39" s="14">
        <f>IF(F39=0,0,MAX($D$2:D38)+1)</f>
        <v>37</v>
      </c>
      <c r="E39" s="14">
        <f>IF(H39=0,0,MAX($E$2:E38)+1)</f>
        <v>21</v>
      </c>
      <c r="F39" s="60" t="s">
        <v>751</v>
      </c>
      <c r="G39" s="60"/>
      <c r="H39" s="136" t="s">
        <v>737</v>
      </c>
      <c r="I39" s="14" t="e">
        <f>IFERROR(VLOOKUP(H39,H$2:H38,1,FALSE),VLOOKUP(H39,H40:H$478,1,FALSE))</f>
        <v>#N/A</v>
      </c>
      <c r="J39" s="14" t="str">
        <f>IF($H39=0,"",VLOOKUP($H39,Исходные_данные,37,FALSE))</f>
        <v xml:space="preserve">Флоатинг. Цокольный этаж этаж Пом. №023A </v>
      </c>
      <c r="K39" s="14">
        <f>IF($H39=0,"",VLOOKUP($H39,Исходные_данные,38,FALSE))</f>
        <v>22.73</v>
      </c>
      <c r="L39" s="14">
        <f>IF($H39=0,"",VLOOKUP($H39,Исходные_данные,39,FALSE))</f>
        <v>5</v>
      </c>
      <c r="M39" s="16" t="str">
        <f>IFERROR(VLOOKUP(H39,Нагрузка_диапазон_1,5,FALSE),"")</f>
        <v>L1"</v>
      </c>
      <c r="N39" s="14" t="str">
        <f>IF($H39=0,"",VLOOKUP($H39,Исходные_данные,40,FALSE))</f>
        <v>Э.4</v>
      </c>
      <c r="O39" s="14"/>
      <c r="P39" s="14" t="str">
        <f>IF($H39=0,"",VLOOKUP($H39,Исходные_данные,42,FALSE))</f>
        <v>ВВГнг(А)-LS (3х6)
L=60-3,66%</v>
      </c>
      <c r="Q39" s="14">
        <f>IF($H39=0,"",VLOOKUP($H39,Исходные_данные,8,FALSE))</f>
        <v>1</v>
      </c>
      <c r="R39" s="14">
        <f>IF(Q39=3,"L1,L2,L3",0)</f>
        <v>0</v>
      </c>
      <c r="S39" s="14">
        <f>IF(C39=1,1,IF(Q39=3,S38,IF(S38=3,1,S38+1)))</f>
        <v>1</v>
      </c>
      <c r="T39" s="14" t="str">
        <f>IF(R39=0,"L"&amp;S39,R39)</f>
        <v>L1</v>
      </c>
      <c r="U39" s="14" t="str">
        <f>IF($H39=0,"",VLOOKUP($H39,Исходные_данные,32,FALSE))</f>
        <v>ВВГнг(А)-LS (3х6)</v>
      </c>
    </row>
    <row r="40" spans="1:21" x14ac:dyDescent="0.2">
      <c r="A40" s="14" t="str">
        <f t="shared" si="0"/>
        <v/>
      </c>
      <c r="B40" s="14">
        <f>IF(C40=1,MAX(B$2:$B39)+1,IF(F40=0,"",B39))</f>
        <v>1</v>
      </c>
      <c r="C40" s="14">
        <f>COUNTIF($F$2:$F40,F40)</f>
        <v>38</v>
      </c>
      <c r="D40" s="14">
        <f>IF(F40=0,0,MAX($D$2:D39)+1)</f>
        <v>38</v>
      </c>
      <c r="E40" s="14">
        <f>IF(H40=0,0,MAX($E$2:E39)+1)</f>
        <v>22</v>
      </c>
      <c r="F40" s="60" t="s">
        <v>751</v>
      </c>
      <c r="G40" s="60"/>
      <c r="H40" s="136" t="s">
        <v>774</v>
      </c>
      <c r="I40" s="14" t="e">
        <f>IFERROR(VLOOKUP(H40,H$2:H39,1,FALSE),VLOOKUP(H40,H41:H$478,1,FALSE))</f>
        <v>#N/A</v>
      </c>
      <c r="J40" s="14" t="str">
        <f>IF($H40=0,"",VLOOKUP($H40,Исходные_данные,37,FALSE))</f>
        <v xml:space="preserve">Щит охранной сигнализации Подвальный этаж этаж Пом. №007Т </v>
      </c>
      <c r="K40" s="14">
        <f>IF($H40=0,"",VLOOKUP($H40,Исходные_данные,38,FALSE))</f>
        <v>1.37</v>
      </c>
      <c r="L40" s="14">
        <f>IF($H40=0,"",VLOOKUP($H40,Исходные_данные,39,FALSE))</f>
        <v>0.3</v>
      </c>
      <c r="M40" s="16" t="str">
        <f>IFERROR(VLOOKUP(H40,Нагрузка_диапазон_1,5,FALSE),"")</f>
        <v>L2"</v>
      </c>
      <c r="N40" s="14" t="str">
        <f>IF($H40=0,"",VLOOKUP($H40,Исходные_данные,40,FALSE))</f>
        <v>SEC1-21</v>
      </c>
      <c r="O40" s="175"/>
      <c r="P40" s="14" t="str">
        <f>IF($H40=0,"",VLOOKUP($H40,Исходные_данные,42,FALSE))</f>
        <v>ВВГнг(А)-LS (3х2,5)
L=44-0,39%</v>
      </c>
      <c r="Q40" s="14">
        <f>IF($H40=0,"",VLOOKUP($H40,Исходные_данные,8,FALSE))</f>
        <v>1</v>
      </c>
      <c r="R40" s="14">
        <f>IF(Q40=3,"L1,L2,L3",0)</f>
        <v>0</v>
      </c>
      <c r="S40" s="14">
        <f>IF(C40=1,1,IF(Q40=3,S39,IF(S39=3,1,S39+1)))</f>
        <v>2</v>
      </c>
      <c r="T40" s="14" t="str">
        <f>IF(R40=0,"L"&amp;S40,R40)</f>
        <v>L2</v>
      </c>
      <c r="U40" s="14" t="str">
        <f>IF($H40=0,"",VLOOKUP($H40,Исходные_данные,32,FALSE))</f>
        <v>ВВГнг(А)-LS (3х2,5)</v>
      </c>
    </row>
    <row r="41" spans="1:21" x14ac:dyDescent="0.2">
      <c r="A41" s="14" t="str">
        <f t="shared" si="0"/>
        <v/>
      </c>
      <c r="B41" s="14">
        <f>IF(C41=1,MAX(B$2:$B40)+1,IF(F41=0,"",B40))</f>
        <v>1</v>
      </c>
      <c r="C41" s="14">
        <f>COUNTIF($F$2:$F41,F41)</f>
        <v>39</v>
      </c>
      <c r="D41" s="14">
        <f>IF(F41=0,0,MAX($D$2:D40)+1)</f>
        <v>39</v>
      </c>
      <c r="E41" s="14">
        <f>IF(H41=0,0,MAX($E$2:E40)+1)</f>
        <v>0</v>
      </c>
      <c r="F41" s="60" t="s">
        <v>751</v>
      </c>
      <c r="G41" s="60"/>
      <c r="H41" s="136"/>
      <c r="I41" s="14" t="e">
        <f>IFERROR(VLOOKUP(H41,H$2:H40,1,FALSE),VLOOKUP(H41,H42:H$478,1,FALSE))</f>
        <v>#N/A</v>
      </c>
      <c r="J41" s="14" t="str">
        <f>IF($H41=0,"",VLOOKUP($H41,Исходные_данные,37,FALSE))</f>
        <v/>
      </c>
      <c r="K41" s="14" t="str">
        <f>IF($H41=0,"",VLOOKUP($H41,Исходные_данные,38,FALSE))</f>
        <v/>
      </c>
      <c r="L41" s="14" t="str">
        <f>IF($H41=0,"",VLOOKUP($H41,Исходные_данные,39,FALSE))</f>
        <v/>
      </c>
      <c r="M41" s="16" t="str">
        <f>IFERROR(VLOOKUP(H41,Нагрузка_диапазон_1,5,FALSE),"")</f>
        <v/>
      </c>
      <c r="N41" s="14" t="str">
        <f>IF($H41=0,"",VLOOKUP($H41,Исходные_данные,40,FALSE))</f>
        <v/>
      </c>
      <c r="O41" s="14"/>
      <c r="P41" s="14" t="str">
        <f>IF($H41=0,"",VLOOKUP($H41,Исходные_данные,42,FALSE))</f>
        <v/>
      </c>
      <c r="Q41" s="14" t="str">
        <f>IF($H41=0,"",VLOOKUP($H41,Исходные_данные,8,FALSE))</f>
        <v/>
      </c>
      <c r="R41" s="14">
        <f>IF(Q41=3,"L1,L2,L3",0)</f>
        <v>0</v>
      </c>
      <c r="S41" s="14">
        <f>IF(C41=1,1,IF(Q41=3,S40,IF(S40=3,1,S40+1)))</f>
        <v>3</v>
      </c>
      <c r="T41" s="14" t="str">
        <f>IF(R41=0,"L"&amp;S41,R41)</f>
        <v>L3</v>
      </c>
      <c r="U41" s="14" t="str">
        <f>IF($H41=0,"",VLOOKUP($H41,Исходные_данные,32,FALSE))</f>
        <v/>
      </c>
    </row>
    <row r="42" spans="1:21" x14ac:dyDescent="0.2">
      <c r="A42" s="14" t="str">
        <f t="shared" si="0"/>
        <v/>
      </c>
      <c r="B42" s="14">
        <f>IF(C42=1,MAX(B$2:$B41)+1,IF(F42=0,"",B41))</f>
        <v>1</v>
      </c>
      <c r="C42" s="14">
        <f>COUNTIF($F$2:$F42,F42)</f>
        <v>40</v>
      </c>
      <c r="D42" s="14">
        <f>IF(F42=0,0,MAX($D$2:D41)+1)</f>
        <v>40</v>
      </c>
      <c r="E42" s="14">
        <f>IF(H42=0,0,MAX($E$2:E41)+1)</f>
        <v>0</v>
      </c>
      <c r="F42" s="60" t="s">
        <v>751</v>
      </c>
      <c r="G42" s="60"/>
      <c r="H42" s="136"/>
      <c r="I42" s="14" t="e">
        <f>IFERROR(VLOOKUP(H42,H$2:H41,1,FALSE),VLOOKUP(H42,H43:H$478,1,FALSE))</f>
        <v>#N/A</v>
      </c>
      <c r="J42" s="14" t="str">
        <f>IF($H42=0,"",VLOOKUP($H42,Исходные_данные,37,FALSE))</f>
        <v/>
      </c>
      <c r="K42" s="14" t="str">
        <f>IF($H42=0,"",VLOOKUP($H42,Исходные_данные,38,FALSE))</f>
        <v/>
      </c>
      <c r="L42" s="14" t="str">
        <f>IF($H42=0,"",VLOOKUP($H42,Исходные_данные,39,FALSE))</f>
        <v/>
      </c>
      <c r="M42" s="16" t="str">
        <f>IFERROR(VLOOKUP(H42,Нагрузка_диапазон_1,5,FALSE),"")</f>
        <v/>
      </c>
      <c r="N42" s="14" t="str">
        <f>IF($H42=0,"",VLOOKUP($H42,Исходные_данные,40,FALSE))</f>
        <v/>
      </c>
      <c r="O42" s="14"/>
      <c r="P42" s="14" t="str">
        <f>IF($H42=0,"",VLOOKUP($H42,Исходные_данные,42,FALSE))</f>
        <v/>
      </c>
      <c r="Q42" s="14" t="str">
        <f>IF($H42=0,"",VLOOKUP($H42,Исходные_данные,8,FALSE))</f>
        <v/>
      </c>
      <c r="R42" s="14">
        <f>IF(Q42=3,"L1,L2,L3",0)</f>
        <v>0</v>
      </c>
      <c r="S42" s="14">
        <f>IF(C42=1,1,IF(Q42=3,S41,IF(S41=3,1,S41+1)))</f>
        <v>1</v>
      </c>
      <c r="T42" s="14" t="str">
        <f>IF(R42=0,"L"&amp;S42,R42)</f>
        <v>L1</v>
      </c>
      <c r="U42" s="14" t="str">
        <f>IF($H42=0,"",VLOOKUP($H42,Исходные_данные,32,FALSE))</f>
        <v/>
      </c>
    </row>
    <row r="43" spans="1:21" x14ac:dyDescent="0.2">
      <c r="A43" s="14" t="str">
        <f t="shared" si="0"/>
        <v/>
      </c>
      <c r="B43" s="14">
        <f>IF(C43=1,MAX(B$2:$B42)+1,IF(F43=0,"",B42))</f>
        <v>1</v>
      </c>
      <c r="C43" s="14">
        <f>COUNTIF($F$2:$F43,F43)</f>
        <v>41</v>
      </c>
      <c r="D43" s="14">
        <f>IF(F43=0,0,MAX($D$2:D42)+1)</f>
        <v>41</v>
      </c>
      <c r="E43" s="14">
        <f>IF(H43=0,0,MAX($E$2:E42)+1)</f>
        <v>0</v>
      </c>
      <c r="F43" s="60" t="s">
        <v>751</v>
      </c>
      <c r="G43" s="60"/>
      <c r="H43" s="136"/>
      <c r="I43" s="14" t="e">
        <f>IFERROR(VLOOKUP(H43,H$2:H42,1,FALSE),VLOOKUP(H43,H44:H$478,1,FALSE))</f>
        <v>#N/A</v>
      </c>
      <c r="J43" s="14" t="str">
        <f>IF($H43=0,"",VLOOKUP($H43,Исходные_данные,37,FALSE))</f>
        <v/>
      </c>
      <c r="K43" s="14" t="str">
        <f>IF($H43=0,"",VLOOKUP($H43,Исходные_данные,38,FALSE))</f>
        <v/>
      </c>
      <c r="L43" s="14" t="str">
        <f>IF($H43=0,"",VLOOKUP($H43,Исходные_данные,39,FALSE))</f>
        <v/>
      </c>
      <c r="M43" s="16" t="str">
        <f>IFERROR(VLOOKUP(H43,Нагрузка_диапазон_1,5,FALSE),"")</f>
        <v/>
      </c>
      <c r="N43" s="14" t="str">
        <f>IF($H43=0,"",VLOOKUP($H43,Исходные_данные,40,FALSE))</f>
        <v/>
      </c>
      <c r="O43" s="14"/>
      <c r="P43" s="14" t="str">
        <f>IF($H43=0,"",VLOOKUP($H43,Исходные_данные,42,FALSE))</f>
        <v/>
      </c>
      <c r="Q43" s="14" t="str">
        <f>IF($H43=0,"",VLOOKUP($H43,Исходные_данные,8,FALSE))</f>
        <v/>
      </c>
      <c r="R43" s="14">
        <f>IF(Q43=3,"L1,L2,L3",0)</f>
        <v>0</v>
      </c>
      <c r="S43" s="14">
        <f>IF(C43=1,1,IF(Q43=3,S42,IF(S42=3,1,S42+1)))</f>
        <v>2</v>
      </c>
      <c r="T43" s="14" t="str">
        <f>IF(R43=0,"L"&amp;S43,R43)</f>
        <v>L2</v>
      </c>
      <c r="U43" s="14" t="str">
        <f>IF($H43=0,"",VLOOKUP($H43,Исходные_данные,32,FALSE))</f>
        <v/>
      </c>
    </row>
    <row r="44" spans="1:21" x14ac:dyDescent="0.2">
      <c r="A44" s="14" t="str">
        <f t="shared" si="0"/>
        <v/>
      </c>
      <c r="B44" s="14">
        <f>IF(C44=1,MAX(B$2:$B43)+1,IF(F44=0,"",B43))</f>
        <v>1</v>
      </c>
      <c r="C44" s="14">
        <f>COUNTIF($F$2:$F44,F44)</f>
        <v>42</v>
      </c>
      <c r="D44" s="14">
        <f>IF(F44=0,0,MAX($D$2:D43)+1)</f>
        <v>42</v>
      </c>
      <c r="E44" s="14">
        <f>IF(H44=0,0,MAX($E$2:E43)+1)</f>
        <v>0</v>
      </c>
      <c r="F44" s="60" t="s">
        <v>751</v>
      </c>
      <c r="G44" s="60"/>
      <c r="H44" s="123"/>
      <c r="I44" s="14" t="e">
        <f>IFERROR(VLOOKUP(H44,H$2:H43,1,FALSE),VLOOKUP(H44,H45:H$478,1,FALSE))</f>
        <v>#N/A</v>
      </c>
      <c r="J44" s="14" t="str">
        <f>IF($H44=0,"",VLOOKUP($H44,Исходные_данные,37,FALSE))</f>
        <v/>
      </c>
      <c r="K44" s="14" t="str">
        <f>IF($H44=0,"",VLOOKUP($H44,Исходные_данные,38,FALSE))</f>
        <v/>
      </c>
      <c r="L44" s="14" t="str">
        <f>IF($H44=0,"",VLOOKUP($H44,Исходные_данные,39,FALSE))</f>
        <v/>
      </c>
      <c r="M44" s="16" t="str">
        <f>IFERROR(VLOOKUP(H44,Нагрузка_диапазон_1,5,FALSE),"")</f>
        <v/>
      </c>
      <c r="N44" s="14" t="str">
        <f>IF($H44=0,"",VLOOKUP($H44,Исходные_данные,40,FALSE))</f>
        <v/>
      </c>
      <c r="O44" s="14"/>
      <c r="P44" s="14" t="str">
        <f>IF($H44=0,"",VLOOKUP($H44,Исходные_данные,42,FALSE))</f>
        <v/>
      </c>
      <c r="Q44" s="14" t="str">
        <f>IF($H44=0,"",VLOOKUP($H44,Исходные_данные,8,FALSE))</f>
        <v/>
      </c>
      <c r="R44" s="14">
        <f>IF(Q44=3,"L1,L2,L3",0)</f>
        <v>0</v>
      </c>
      <c r="S44" s="14">
        <f>IF(C44=1,1,IF(Q44=3,S43,IF(S43=3,1,S43+1)))</f>
        <v>3</v>
      </c>
      <c r="T44" s="14" t="str">
        <f>IF(R44=0,"L"&amp;S44,R44)</f>
        <v>L3</v>
      </c>
      <c r="U44" s="14" t="str">
        <f>IF($H44=0,"",VLOOKUP($H44,Исходные_данные,32,FALSE))</f>
        <v/>
      </c>
    </row>
    <row r="45" spans="1:21" x14ac:dyDescent="0.2">
      <c r="A45" s="14" t="str">
        <f t="shared" si="0"/>
        <v/>
      </c>
      <c r="B45" s="14">
        <f>IF(C45=1,MAX(B$2:$B44)+1,IF(F45=0,"",B44))</f>
        <v>1</v>
      </c>
      <c r="C45" s="14">
        <f>COUNTIF($F$2:$F45,F45)</f>
        <v>43</v>
      </c>
      <c r="D45" s="14">
        <f>IF(F45=0,0,MAX($D$2:D44)+1)</f>
        <v>43</v>
      </c>
      <c r="E45" s="14">
        <f>IF(H45=0,0,MAX($E$2:E44)+1)</f>
        <v>0</v>
      </c>
      <c r="F45" s="60" t="s">
        <v>751</v>
      </c>
      <c r="G45" s="60"/>
      <c r="H45" s="60"/>
      <c r="I45" s="14" t="e">
        <f>IFERROR(VLOOKUP(H45,H$2:H44,1,FALSE),VLOOKUP(H45,H46:H$478,1,FALSE))</f>
        <v>#N/A</v>
      </c>
      <c r="J45" s="14" t="str">
        <f>IF($H45=0,"",VLOOKUP($H45,Исходные_данные,37,FALSE))</f>
        <v/>
      </c>
      <c r="K45" s="14" t="str">
        <f>IF($H45=0,"",VLOOKUP($H45,Исходные_данные,38,FALSE))</f>
        <v/>
      </c>
      <c r="L45" s="14" t="str">
        <f>IF($H45=0,"",VLOOKUP($H45,Исходные_данные,39,FALSE))</f>
        <v/>
      </c>
      <c r="M45" s="16" t="str">
        <f>IFERROR(VLOOKUP(H45,Нагрузка_диапазон_1,5,FALSE),"")</f>
        <v/>
      </c>
      <c r="N45" s="14" t="str">
        <f>IF($H45=0,"",VLOOKUP($H45,Исходные_данные,40,FALSE))</f>
        <v/>
      </c>
      <c r="O45" s="14"/>
      <c r="P45" s="14" t="str">
        <f>IF($H45=0,"",VLOOKUP($H45,Исходные_данные,42,FALSE))</f>
        <v/>
      </c>
      <c r="Q45" s="14" t="str">
        <f>IF($H45=0,"",VLOOKUP($H45,Исходные_данные,8,FALSE))</f>
        <v/>
      </c>
      <c r="R45" s="14">
        <f>IF(Q45=3,"L1,L2,L3",0)</f>
        <v>0</v>
      </c>
      <c r="S45" s="14">
        <f>IF(C45=1,1,IF(Q45=3,S44,IF(S44=3,1,S44+1)))</f>
        <v>1</v>
      </c>
      <c r="T45" s="14" t="str">
        <f>IF(R45=0,"L"&amp;S45,R45)</f>
        <v>L1</v>
      </c>
      <c r="U45" s="14" t="str">
        <f>IF($H45=0,"",VLOOKUP($H45,Исходные_данные,32,FALSE))</f>
        <v/>
      </c>
    </row>
    <row r="46" spans="1:21" x14ac:dyDescent="0.2">
      <c r="A46" s="14" t="str">
        <f t="shared" si="0"/>
        <v/>
      </c>
      <c r="B46" s="14">
        <f>IF(C46=1,MAX(B$2:$B45)+1,IF(F46=0,"",B45))</f>
        <v>1</v>
      </c>
      <c r="C46" s="14">
        <f>COUNTIF($F$2:$F46,F46)</f>
        <v>44</v>
      </c>
      <c r="D46" s="14">
        <f>IF(F46=0,0,MAX($D$2:D45)+1)</f>
        <v>44</v>
      </c>
      <c r="E46" s="14">
        <f>IF(H46=0,0,MAX($E$2:E45)+1)</f>
        <v>0</v>
      </c>
      <c r="F46" s="60" t="s">
        <v>751</v>
      </c>
      <c r="G46" s="60"/>
      <c r="H46" s="60"/>
      <c r="I46" s="14" t="e">
        <f>IFERROR(VLOOKUP(H46,H$2:H45,1,FALSE),VLOOKUP(H46,H47:H$478,1,FALSE))</f>
        <v>#N/A</v>
      </c>
      <c r="J46" s="14" t="str">
        <f>IF($H46=0,"",VLOOKUP($H46,Исходные_данные,37,FALSE))</f>
        <v/>
      </c>
      <c r="K46" s="14" t="str">
        <f>IF($H46=0,"",VLOOKUP($H46,Исходные_данные,38,FALSE))</f>
        <v/>
      </c>
      <c r="L46" s="14" t="str">
        <f>IF($H46=0,"",VLOOKUP($H46,Исходные_данные,39,FALSE))</f>
        <v/>
      </c>
      <c r="M46" s="16" t="str">
        <f>IFERROR(VLOOKUP(H46,Нагрузка_диапазон_1,5,FALSE),"")</f>
        <v/>
      </c>
      <c r="N46" s="14" t="str">
        <f>IF($H46=0,"",VLOOKUP($H46,Исходные_данные,40,FALSE))</f>
        <v/>
      </c>
      <c r="O46" s="14"/>
      <c r="P46" s="14" t="str">
        <f>IF($H46=0,"",VLOOKUP($H46,Исходные_данные,42,FALSE))</f>
        <v/>
      </c>
      <c r="Q46" s="14" t="str">
        <f>IF($H46=0,"",VLOOKUP($H46,Исходные_данные,8,FALSE))</f>
        <v/>
      </c>
      <c r="R46" s="14">
        <f>IF(Q46=3,"L1,L2,L3",0)</f>
        <v>0</v>
      </c>
      <c r="S46" s="14">
        <f>IF(C46=1,1,IF(Q46=3,S45,IF(S45=3,1,S45+1)))</f>
        <v>2</v>
      </c>
      <c r="T46" s="14" t="str">
        <f>IF(R46=0,"L"&amp;S46,R46)</f>
        <v>L2</v>
      </c>
      <c r="U46" s="14" t="str">
        <f>IF($H46=0,"",VLOOKUP($H46,Исходные_данные,32,FALSE))</f>
        <v/>
      </c>
    </row>
    <row r="47" spans="1:21" x14ac:dyDescent="0.2">
      <c r="A47" s="14" t="str">
        <f t="shared" si="0"/>
        <v/>
      </c>
      <c r="B47" s="14">
        <f>IF(C47=1,MAX(B$2:$B46)+1,IF(F47=0,"",B46))</f>
        <v>1</v>
      </c>
      <c r="C47" s="14">
        <f>COUNTIF($F$2:$F47,F47)</f>
        <v>45</v>
      </c>
      <c r="D47" s="14">
        <f>IF(F47=0,0,MAX($D$2:D46)+1)</f>
        <v>45</v>
      </c>
      <c r="E47" s="14">
        <f>IF(H47=0,0,MAX($E$2:E46)+1)</f>
        <v>0</v>
      </c>
      <c r="F47" s="60" t="s">
        <v>751</v>
      </c>
      <c r="G47" s="60"/>
      <c r="H47" s="60"/>
      <c r="I47" s="14" t="e">
        <f>IFERROR(VLOOKUP(H47,H$2:H46,1,FALSE),VLOOKUP(H47,H48:H$478,1,FALSE))</f>
        <v>#N/A</v>
      </c>
      <c r="J47" s="14" t="str">
        <f>IF($H47=0,"",VLOOKUP($H47,Исходные_данные,37,FALSE))</f>
        <v/>
      </c>
      <c r="K47" s="14" t="str">
        <f>IF($H47=0,"",VLOOKUP($H47,Исходные_данные,38,FALSE))</f>
        <v/>
      </c>
      <c r="L47" s="14" t="str">
        <f>IF($H47=0,"",VLOOKUP($H47,Исходные_данные,39,FALSE))</f>
        <v/>
      </c>
      <c r="M47" s="16" t="str">
        <f>IFERROR(VLOOKUP(H47,Нагрузка_диапазон_1,5,FALSE),"")</f>
        <v/>
      </c>
      <c r="N47" s="14" t="str">
        <f>IF($H47=0,"",VLOOKUP($H47,Исходные_данные,40,FALSE))</f>
        <v/>
      </c>
      <c r="O47" s="14"/>
      <c r="P47" s="14" t="str">
        <f>IF($H47=0,"",VLOOKUP($H47,Исходные_данные,42,FALSE))</f>
        <v/>
      </c>
      <c r="Q47" s="14" t="str">
        <f>IF($H47=0,"",VLOOKUP($H47,Исходные_данные,8,FALSE))</f>
        <v/>
      </c>
      <c r="R47" s="14">
        <f>IF(Q47=3,"L1,L2,L3",0)</f>
        <v>0</v>
      </c>
      <c r="S47" s="14">
        <f>IF(C47=1,1,IF(Q47=3,S46,IF(S46=3,1,S46+1)))</f>
        <v>3</v>
      </c>
      <c r="T47" s="14" t="str">
        <f>IF(R47=0,"L"&amp;S47,R47)</f>
        <v>L3</v>
      </c>
      <c r="U47" s="14" t="str">
        <f>IF($H47=0,"",VLOOKUP($H47,Исходные_данные,32,FALSE))</f>
        <v/>
      </c>
    </row>
    <row r="48" spans="1:21" x14ac:dyDescent="0.2">
      <c r="A48" s="14" t="str">
        <f t="shared" si="0"/>
        <v/>
      </c>
      <c r="B48" s="14">
        <f>IF(C48=1,MAX(B$2:$B47)+1,IF(F48=0,"",B47))</f>
        <v>1</v>
      </c>
      <c r="C48" s="14">
        <f>COUNTIF($F$2:$F48,F48)</f>
        <v>46</v>
      </c>
      <c r="D48" s="14">
        <f>IF(F48=0,0,MAX($D$2:D47)+1)</f>
        <v>46</v>
      </c>
      <c r="E48" s="14">
        <f>IF(H48=0,0,MAX($E$2:E47)+1)</f>
        <v>0</v>
      </c>
      <c r="F48" s="60" t="s">
        <v>751</v>
      </c>
      <c r="G48" s="60"/>
      <c r="H48" s="60"/>
      <c r="I48" s="14" t="e">
        <f>IFERROR(VLOOKUP(H48,H$2:H47,1,FALSE),VLOOKUP(H48,H49:H$478,1,FALSE))</f>
        <v>#N/A</v>
      </c>
      <c r="J48" s="14" t="str">
        <f>IF($H48=0,"",VLOOKUP($H48,Исходные_данные,37,FALSE))</f>
        <v/>
      </c>
      <c r="K48" s="14" t="str">
        <f>IF($H48=0,"",VLOOKUP($H48,Исходные_данные,38,FALSE))</f>
        <v/>
      </c>
      <c r="L48" s="14" t="str">
        <f>IF($H48=0,"",VLOOKUP($H48,Исходные_данные,39,FALSE))</f>
        <v/>
      </c>
      <c r="M48" s="16" t="str">
        <f>IFERROR(VLOOKUP(H48,Нагрузка_диапазон_1,5,FALSE),"")</f>
        <v/>
      </c>
      <c r="N48" s="14" t="str">
        <f>IF($H48=0,"",VLOOKUP($H48,Исходные_данные,40,FALSE))</f>
        <v/>
      </c>
      <c r="O48" s="14"/>
      <c r="P48" s="14" t="str">
        <f>IF($H48=0,"",VLOOKUP($H48,Исходные_данные,42,FALSE))</f>
        <v/>
      </c>
      <c r="Q48" s="14" t="str">
        <f>IF($H48=0,"",VLOOKUP($H48,Исходные_данные,8,FALSE))</f>
        <v/>
      </c>
      <c r="R48" s="14">
        <f>IF(Q48=3,"L1,L2,L3",0)</f>
        <v>0</v>
      </c>
      <c r="S48" s="14">
        <f>IF(C48=1,1,IF(Q48=3,S47,IF(S47=3,1,S47+1)))</f>
        <v>1</v>
      </c>
      <c r="T48" s="14" t="str">
        <f>IF(R48=0,"L"&amp;S48,R48)</f>
        <v>L1</v>
      </c>
      <c r="U48" s="14" t="str">
        <f>IF($H48=0,"",VLOOKUP($H48,Исходные_данные,32,FALSE))</f>
        <v/>
      </c>
    </row>
    <row r="49" spans="1:21" x14ac:dyDescent="0.2">
      <c r="A49" s="14" t="str">
        <f t="shared" si="0"/>
        <v/>
      </c>
      <c r="B49" s="14">
        <f>IF(C49=1,MAX(B$2:$B48)+1,IF(F49=0,"",B48))</f>
        <v>1</v>
      </c>
      <c r="C49" s="14">
        <f>COUNTIF($F$2:$F49,F49)</f>
        <v>47</v>
      </c>
      <c r="D49" s="14">
        <f>IF(F49=0,0,MAX($D$2:D48)+1)</f>
        <v>47</v>
      </c>
      <c r="E49" s="14">
        <f>IF(H49=0,0,MAX($E$2:E48)+1)</f>
        <v>0</v>
      </c>
      <c r="F49" s="60" t="s">
        <v>751</v>
      </c>
      <c r="G49" s="60"/>
      <c r="H49" s="60"/>
      <c r="I49" s="14" t="e">
        <f>IFERROR(VLOOKUP(H49,H$2:H48,1,FALSE),VLOOKUP(H49,H50:H$478,1,FALSE))</f>
        <v>#N/A</v>
      </c>
      <c r="J49" s="14" t="str">
        <f>IF($H49=0,"",VLOOKUP($H49,Исходные_данные,37,FALSE))</f>
        <v/>
      </c>
      <c r="K49" s="14" t="str">
        <f>IF($H49=0,"",VLOOKUP($H49,Исходные_данные,38,FALSE))</f>
        <v/>
      </c>
      <c r="L49" s="14" t="str">
        <f>IF($H49=0,"",VLOOKUP($H49,Исходные_данные,39,FALSE))</f>
        <v/>
      </c>
      <c r="M49" s="16" t="str">
        <f>IFERROR(VLOOKUP(H49,Нагрузка_диапазон_1,5,FALSE),"")</f>
        <v/>
      </c>
      <c r="N49" s="14" t="str">
        <f>IF($H49=0,"",VLOOKUP($H49,Исходные_данные,40,FALSE))</f>
        <v/>
      </c>
      <c r="O49" s="14"/>
      <c r="P49" s="14" t="str">
        <f>IF($H49=0,"",VLOOKUP($H49,Исходные_данные,42,FALSE))</f>
        <v/>
      </c>
      <c r="Q49" s="14" t="str">
        <f>IF($H49=0,"",VLOOKUP($H49,Исходные_данные,8,FALSE))</f>
        <v/>
      </c>
      <c r="R49" s="14">
        <f>IF(Q49=3,"L1,L2,L3",0)</f>
        <v>0</v>
      </c>
      <c r="S49" s="14">
        <f>IF(C49=1,1,IF(Q49=3,S48,IF(S48=3,1,S48+1)))</f>
        <v>2</v>
      </c>
      <c r="T49" s="14" t="str">
        <f>IF(R49=0,"L"&amp;S49,R49)</f>
        <v>L2</v>
      </c>
      <c r="U49" s="14" t="str">
        <f>IF($H49=0,"",VLOOKUP($H49,Исходные_данные,32,FALSE))</f>
        <v/>
      </c>
    </row>
    <row r="50" spans="1:21" x14ac:dyDescent="0.2">
      <c r="A50" s="14" t="str">
        <f t="shared" si="0"/>
        <v/>
      </c>
      <c r="B50" s="14">
        <f>IF(C50=1,MAX(B$2:$B49)+1,IF(F50=0,"",B49))</f>
        <v>1</v>
      </c>
      <c r="C50" s="14">
        <f>COUNTIF($F$2:$F50,F50)</f>
        <v>48</v>
      </c>
      <c r="D50" s="14">
        <f>IF(F50=0,0,MAX($D$2:D49)+1)</f>
        <v>48</v>
      </c>
      <c r="E50" s="14">
        <f>IF(H50=0,0,MAX($E$2:E49)+1)</f>
        <v>0</v>
      </c>
      <c r="F50" s="60" t="s">
        <v>751</v>
      </c>
      <c r="G50" s="60"/>
      <c r="H50" s="60"/>
      <c r="I50" s="14" t="e">
        <f>IFERROR(VLOOKUP(H50,H$2:H49,1,FALSE),VLOOKUP(H50,H51:H$478,1,FALSE))</f>
        <v>#N/A</v>
      </c>
      <c r="J50" s="14" t="str">
        <f>IF($H50=0,"",VLOOKUP($H50,Исходные_данные,37,FALSE))</f>
        <v/>
      </c>
      <c r="K50" s="14" t="str">
        <f>IF($H50=0,"",VLOOKUP($H50,Исходные_данные,38,FALSE))</f>
        <v/>
      </c>
      <c r="L50" s="14" t="str">
        <f>IF($H50=0,"",VLOOKUP($H50,Исходные_данные,39,FALSE))</f>
        <v/>
      </c>
      <c r="M50" s="16" t="str">
        <f>IFERROR(VLOOKUP(H50,Нагрузка_диапазон_1,5,FALSE),"")</f>
        <v/>
      </c>
      <c r="N50" s="14" t="str">
        <f>IF($H50=0,"",VLOOKUP($H50,Исходные_данные,40,FALSE))</f>
        <v/>
      </c>
      <c r="O50" s="14"/>
      <c r="P50" s="14" t="str">
        <f>IF($H50=0,"",VLOOKUP($H50,Исходные_данные,42,FALSE))</f>
        <v/>
      </c>
      <c r="Q50" s="14" t="str">
        <f>IF($H50=0,"",VLOOKUP($H50,Исходные_данные,8,FALSE))</f>
        <v/>
      </c>
      <c r="R50" s="14">
        <f>IF(Q50=3,"L1,L2,L3",0)</f>
        <v>0</v>
      </c>
      <c r="S50" s="14">
        <f>IF(C50=1,1,IF(Q50=3,S49,IF(S49=3,1,S49+1)))</f>
        <v>3</v>
      </c>
      <c r="T50" s="14" t="str">
        <f>IF(R50=0,"L"&amp;S50,R50)</f>
        <v>L3</v>
      </c>
      <c r="U50" s="14" t="str">
        <f>IF($H50=0,"",VLOOKUP($H50,Исходные_данные,32,FALSE))</f>
        <v/>
      </c>
    </row>
    <row r="51" spans="1:21" x14ac:dyDescent="0.2">
      <c r="A51" s="14" t="str">
        <f t="shared" si="0"/>
        <v/>
      </c>
      <c r="B51" s="14">
        <f>IF(C51=1,MAX(B$2:$B50)+1,IF(F51=0,"",B50))</f>
        <v>1</v>
      </c>
      <c r="C51" s="14">
        <f>COUNTIF($F$2:$F51,F51)</f>
        <v>49</v>
      </c>
      <c r="D51" s="14">
        <f>IF(F51=0,0,MAX($D$2:D50)+1)</f>
        <v>49</v>
      </c>
      <c r="E51" s="14">
        <f>IF(H51=0,0,MAX($E$2:E50)+1)</f>
        <v>0</v>
      </c>
      <c r="F51" s="60" t="s">
        <v>751</v>
      </c>
      <c r="G51" s="60"/>
      <c r="H51" s="60"/>
      <c r="I51" s="14" t="e">
        <f>IFERROR(VLOOKUP(H51,H$2:H50,1,FALSE),VLOOKUP(H51,H52:H$478,1,FALSE))</f>
        <v>#N/A</v>
      </c>
      <c r="J51" s="14" t="str">
        <f>IF($H51=0,"",VLOOKUP($H51,Исходные_данные,37,FALSE))</f>
        <v/>
      </c>
      <c r="K51" s="14" t="str">
        <f>IF($H51=0,"",VLOOKUP($H51,Исходные_данные,38,FALSE))</f>
        <v/>
      </c>
      <c r="L51" s="14" t="str">
        <f>IF($H51=0,"",VLOOKUP($H51,Исходные_данные,39,FALSE))</f>
        <v/>
      </c>
      <c r="M51" s="16" t="str">
        <f>IFERROR(VLOOKUP(H51,Нагрузка_диапазон_1,5,FALSE),"")</f>
        <v/>
      </c>
      <c r="N51" s="14" t="str">
        <f>IF($H51=0,"",VLOOKUP($H51,Исходные_данные,40,FALSE))</f>
        <v/>
      </c>
      <c r="O51" s="14"/>
      <c r="P51" s="14" t="str">
        <f>IF($H51=0,"",VLOOKUP($H51,Исходные_данные,42,FALSE))</f>
        <v/>
      </c>
      <c r="Q51" s="14" t="str">
        <f>IF($H51=0,"",VLOOKUP($H51,Исходные_данные,8,FALSE))</f>
        <v/>
      </c>
      <c r="R51" s="14">
        <f>IF(Q51=3,"L1,L2,L3",0)</f>
        <v>0</v>
      </c>
      <c r="S51" s="14">
        <f>IF(C51=1,1,IF(Q51=3,S50,IF(S50=3,1,S50+1)))</f>
        <v>1</v>
      </c>
      <c r="T51" s="14" t="str">
        <f>IF(R51=0,"L"&amp;S51,R51)</f>
        <v>L1</v>
      </c>
      <c r="U51" s="14" t="str">
        <f>IF($H51=0,"",VLOOKUP($H51,Исходные_данные,32,FALSE))</f>
        <v/>
      </c>
    </row>
    <row r="52" spans="1:21" x14ac:dyDescent="0.2">
      <c r="A52" s="14" t="str">
        <f t="shared" si="0"/>
        <v/>
      </c>
      <c r="B52" s="14">
        <f>IF(C52=1,MAX(B$2:$B51)+1,IF(F52=0,"",B51))</f>
        <v>1</v>
      </c>
      <c r="C52" s="14">
        <f>COUNTIF($F$2:$F52,F52)</f>
        <v>50</v>
      </c>
      <c r="D52" s="14">
        <f>IF(F52=0,0,MAX($D$2:D51)+1)</f>
        <v>50</v>
      </c>
      <c r="E52" s="14">
        <f>IF(H52=0,0,MAX($E$2:E51)+1)</f>
        <v>0</v>
      </c>
      <c r="F52" s="60" t="s">
        <v>751</v>
      </c>
      <c r="G52" s="60"/>
      <c r="H52" s="60"/>
      <c r="I52" s="14" t="e">
        <f>IFERROR(VLOOKUP(H52,H$2:H51,1,FALSE),VLOOKUP(H52,H53:H$478,1,FALSE))</f>
        <v>#N/A</v>
      </c>
      <c r="J52" s="14" t="str">
        <f>IF($H52=0,"",VLOOKUP($H52,Исходные_данные,37,FALSE))</f>
        <v/>
      </c>
      <c r="K52" s="14" t="str">
        <f>IF($H52=0,"",VLOOKUP($H52,Исходные_данные,38,FALSE))</f>
        <v/>
      </c>
      <c r="L52" s="14" t="str">
        <f>IF($H52=0,"",VLOOKUP($H52,Исходные_данные,39,FALSE))</f>
        <v/>
      </c>
      <c r="M52" s="16" t="str">
        <f>IFERROR(VLOOKUP(H52,Нагрузка_диапазон_1,5,FALSE),"")</f>
        <v/>
      </c>
      <c r="N52" s="14" t="str">
        <f>IF($H52=0,"",VLOOKUP($H52,Исходные_данные,40,FALSE))</f>
        <v/>
      </c>
      <c r="O52" s="14"/>
      <c r="P52" s="14" t="str">
        <f>IF($H52=0,"",VLOOKUP($H52,Исходные_данные,42,FALSE))</f>
        <v/>
      </c>
      <c r="Q52" s="14" t="str">
        <f>IF($H52=0,"",VLOOKUP($H52,Исходные_данные,8,FALSE))</f>
        <v/>
      </c>
      <c r="R52" s="14">
        <f>IF(Q52=3,"L1,L2,L3",0)</f>
        <v>0</v>
      </c>
      <c r="S52" s="14">
        <f>IF(C52=1,1,IF(Q52=3,S51,IF(S51=3,1,S51+1)))</f>
        <v>2</v>
      </c>
      <c r="T52" s="14" t="str">
        <f>IF(R52=0,"L"&amp;S52,R52)</f>
        <v>L2</v>
      </c>
      <c r="U52" s="14" t="str">
        <f>IF($H52=0,"",VLOOKUP($H52,Исходные_данные,32,FALSE))</f>
        <v/>
      </c>
    </row>
    <row r="53" spans="1:21" s="79" customFormat="1" ht="14.45" customHeight="1" thickBot="1" x14ac:dyDescent="0.25">
      <c r="A53" s="77" t="str">
        <f t="shared" si="0"/>
        <v/>
      </c>
      <c r="B53" s="77">
        <f>IF(C53=1,MAX(B$2:$B52)+1,IF(F53=0,"",B52))</f>
        <v>1</v>
      </c>
      <c r="C53" s="77">
        <f>COUNTIF($F$2:$F53,F53)</f>
        <v>51</v>
      </c>
      <c r="D53" s="77">
        <f>IF(F53=0,0,MAX($D$2:D52)+1)</f>
        <v>51</v>
      </c>
      <c r="E53" s="77">
        <f>IF(H53=0,0,MAX($E$2:E52)+1)</f>
        <v>0</v>
      </c>
      <c r="F53" s="60" t="s">
        <v>751</v>
      </c>
      <c r="G53" s="60"/>
      <c r="H53" s="68"/>
      <c r="I53" s="77" t="e">
        <f>IFERROR(VLOOKUP(H53,H$2:H52,1,FALSE),VLOOKUP(H53,H54:H$478,1,FALSE))</f>
        <v>#N/A</v>
      </c>
      <c r="J53" s="77" t="str">
        <f>IF($H53=0,"",VLOOKUP($H53,Исходные_данные,37,FALSE))</f>
        <v/>
      </c>
      <c r="K53" s="77" t="str">
        <f>IF($H53=0,"",VLOOKUP($H53,Исходные_данные,38,FALSE))</f>
        <v/>
      </c>
      <c r="L53" s="77" t="str">
        <f>IF($H53=0,"",VLOOKUP($H53,Исходные_данные,39,FALSE))</f>
        <v/>
      </c>
      <c r="M53" s="16" t="str">
        <f>IFERROR(VLOOKUP(H53,Нагрузка_диапазон_1,5,FALSE),"")</f>
        <v/>
      </c>
      <c r="N53" s="77" t="str">
        <f>IF($H53=0,"",VLOOKUP($H53,Исходные_данные,40,FALSE))</f>
        <v/>
      </c>
      <c r="O53" s="77"/>
      <c r="P53" s="77" t="str">
        <f>IF($H53=0,"",VLOOKUP($H53,Исходные_данные,42,FALSE))</f>
        <v/>
      </c>
      <c r="Q53" s="77" t="str">
        <f>IF($H53=0,"",VLOOKUP($H53,Исходные_данные,8,FALSE))</f>
        <v/>
      </c>
      <c r="R53" s="77">
        <f>IF(Q53=3,"L1,L2,L3",0)</f>
        <v>0</v>
      </c>
      <c r="S53" s="77">
        <f>IF(C53=1,1,IF(Q53=3,S52,IF(S52=3,1,S52+1)))</f>
        <v>3</v>
      </c>
      <c r="T53" s="77" t="str">
        <f>IF(R53=0,"L"&amp;S53,R53)</f>
        <v>L3</v>
      </c>
      <c r="U53" s="77" t="str">
        <f>IF($H53=0,"",VLOOKUP($H53,Исходные_данные,32,FALSE))</f>
        <v/>
      </c>
    </row>
    <row r="54" spans="1:21" x14ac:dyDescent="0.2">
      <c r="A54" s="14" t="str">
        <f t="shared" si="0"/>
        <v/>
      </c>
      <c r="B54" s="14">
        <f>IF(C54=1,MAX(B$2:$B53)+1,IF(F54=0,"",B53))</f>
        <v>1</v>
      </c>
      <c r="C54" s="14">
        <f>COUNTIF($F$2:$F54,F54)</f>
        <v>52</v>
      </c>
      <c r="D54" s="14">
        <f>IF(F54=0,0,MAX($D$2:D53)+1)</f>
        <v>52</v>
      </c>
      <c r="E54" s="14">
        <f>IF(H54=0,0,MAX($E$2:E53)+1)</f>
        <v>0</v>
      </c>
      <c r="F54" s="60" t="s">
        <v>751</v>
      </c>
      <c r="G54" s="60"/>
      <c r="H54" s="71"/>
      <c r="I54" s="14" t="e">
        <f>IFERROR(VLOOKUP(H54,H$2:H53,1,FALSE),VLOOKUP(H54,H55:H$478,1,FALSE))</f>
        <v>#N/A</v>
      </c>
      <c r="J54" s="14" t="str">
        <f>IF($H54=0,"",VLOOKUP($H54,Исходные_данные,37,FALSE))</f>
        <v/>
      </c>
      <c r="K54" s="14" t="str">
        <f>IF($H54=0,"",VLOOKUP($H54,Исходные_данные,38,FALSE))</f>
        <v/>
      </c>
      <c r="L54" s="14" t="str">
        <f>IF($H54=0,"",VLOOKUP($H54,Исходные_данные,39,FALSE))</f>
        <v/>
      </c>
      <c r="M54" s="16" t="str">
        <f>IFERROR(VLOOKUP(H54,Нагрузка_диапазон_1,5,FALSE),"")</f>
        <v/>
      </c>
      <c r="N54" s="14" t="str">
        <f>IF($H54=0,"",VLOOKUP($H54,Исходные_данные,40,FALSE))</f>
        <v/>
      </c>
      <c r="O54" s="14"/>
      <c r="P54" s="14" t="str">
        <f>IF($H54=0,"",VLOOKUP($H54,Исходные_данные,42,FALSE))</f>
        <v/>
      </c>
      <c r="Q54" s="14" t="str">
        <f>IF($H54=0,"",VLOOKUP($H54,Исходные_данные,8,FALSE))</f>
        <v/>
      </c>
      <c r="R54" s="14">
        <f>IF(Q54=3,"L1,L2,L3",0)</f>
        <v>0</v>
      </c>
      <c r="S54" s="14">
        <f>IF(C54=1,1,IF(Q54=3,S53,IF(S53=3,1,S53+1)))</f>
        <v>1</v>
      </c>
      <c r="T54" s="14" t="str">
        <f>IF(R54=0,"L"&amp;S54,R54)</f>
        <v>L1</v>
      </c>
      <c r="U54" s="14" t="str">
        <f>IF($H54=0,"",VLOOKUP($H54,Исходные_данные,32,FALSE))</f>
        <v/>
      </c>
    </row>
    <row r="55" spans="1:21" x14ac:dyDescent="0.2">
      <c r="A55" s="14" t="str">
        <f t="shared" si="0"/>
        <v/>
      </c>
      <c r="B55" s="14">
        <f>IF(C55=1,MAX(B$2:$B54)+1,IF(F55=0,"",B54))</f>
        <v>1</v>
      </c>
      <c r="C55" s="14">
        <f>COUNTIF($F$2:$F55,F55)</f>
        <v>53</v>
      </c>
      <c r="D55" s="14">
        <f>IF(F55=0,0,MAX($D$2:D54)+1)</f>
        <v>53</v>
      </c>
      <c r="E55" s="14">
        <f>IF(H55=0,0,MAX($E$2:E54)+1)</f>
        <v>0</v>
      </c>
      <c r="F55" s="60" t="s">
        <v>751</v>
      </c>
      <c r="G55" s="60"/>
      <c r="H55" s="60"/>
      <c r="I55" s="14" t="e">
        <f>IFERROR(VLOOKUP(H55,H$2:H54,1,FALSE),VLOOKUP(H55,H56:H$478,1,FALSE))</f>
        <v>#N/A</v>
      </c>
      <c r="J55" s="14" t="str">
        <f>IF($H55=0,"",VLOOKUP($H55,Исходные_данные,37,FALSE))</f>
        <v/>
      </c>
      <c r="K55" s="14" t="str">
        <f>IF($H55=0,"",VLOOKUP($H55,Исходные_данные,38,FALSE))</f>
        <v/>
      </c>
      <c r="L55" s="14" t="str">
        <f>IF($H55=0,"",VLOOKUP($H55,Исходные_данные,39,FALSE))</f>
        <v/>
      </c>
      <c r="M55" s="16" t="str">
        <f>IFERROR(VLOOKUP(H55,Нагрузка_диапазон_1,5,FALSE),"")</f>
        <v/>
      </c>
      <c r="N55" s="14" t="str">
        <f>IF($H55=0,"",VLOOKUP($H55,Исходные_данные,40,FALSE))</f>
        <v/>
      </c>
      <c r="O55" s="14"/>
      <c r="P55" s="14" t="str">
        <f>IF($H55=0,"",VLOOKUP($H55,Исходные_данные,42,FALSE))</f>
        <v/>
      </c>
      <c r="Q55" s="14" t="str">
        <f>IF($H55=0,"",VLOOKUP($H55,Исходные_данные,8,FALSE))</f>
        <v/>
      </c>
      <c r="R55" s="14">
        <f>IF(Q55=3,"L1,L2,L3",0)</f>
        <v>0</v>
      </c>
      <c r="S55" s="14">
        <f>IF(C55=1,1,IF(Q55=3,S54,IF(S54=3,1,S54+1)))</f>
        <v>2</v>
      </c>
      <c r="T55" s="14" t="str">
        <f>IF(R55=0,"L"&amp;S55,R55)</f>
        <v>L2</v>
      </c>
      <c r="U55" s="14" t="str">
        <f>IF($H55=0,"",VLOOKUP($H55,Исходные_данные,32,FALSE))</f>
        <v/>
      </c>
    </row>
    <row r="56" spans="1:21" x14ac:dyDescent="0.2">
      <c r="A56" s="14" t="str">
        <f t="shared" si="0"/>
        <v/>
      </c>
      <c r="B56" s="14">
        <f>IF(C56=1,MAX(B$2:$B55)+1,IF(F56=0,"",B55))</f>
        <v>1</v>
      </c>
      <c r="C56" s="14">
        <f>COUNTIF($F$2:$F56,F56)</f>
        <v>54</v>
      </c>
      <c r="D56" s="14">
        <f>IF(F56=0,0,MAX($D$2:D55)+1)</f>
        <v>54</v>
      </c>
      <c r="E56" s="14">
        <f>IF(H56=0,0,MAX($E$2:E55)+1)</f>
        <v>0</v>
      </c>
      <c r="F56" s="60" t="s">
        <v>751</v>
      </c>
      <c r="G56" s="60"/>
      <c r="H56" s="60"/>
      <c r="I56" s="14" t="e">
        <f>IFERROR(VLOOKUP(H56,H$2:H55,1,FALSE),VLOOKUP(H56,H57:H$478,1,FALSE))</f>
        <v>#N/A</v>
      </c>
      <c r="J56" s="14" t="str">
        <f>IF($H56=0,"",VLOOKUP($H56,Исходные_данные,37,FALSE))</f>
        <v/>
      </c>
      <c r="K56" s="14" t="str">
        <f>IF($H56=0,"",VLOOKUP($H56,Исходные_данные,38,FALSE))</f>
        <v/>
      </c>
      <c r="L56" s="14" t="str">
        <f>IF($H56=0,"",VLOOKUP($H56,Исходные_данные,39,FALSE))</f>
        <v/>
      </c>
      <c r="M56" s="16" t="str">
        <f>IFERROR(VLOOKUP(H56,Нагрузка_диапазон_1,5,FALSE),"")</f>
        <v/>
      </c>
      <c r="N56" s="14" t="str">
        <f>IF($H56=0,"",VLOOKUP($H56,Исходные_данные,40,FALSE))</f>
        <v/>
      </c>
      <c r="O56" s="14"/>
      <c r="P56" s="14" t="str">
        <f>IF($H56=0,"",VLOOKUP($H56,Исходные_данные,42,FALSE))</f>
        <v/>
      </c>
      <c r="Q56" s="14" t="str">
        <f>IF($H56=0,"",VLOOKUP($H56,Исходные_данные,8,FALSE))</f>
        <v/>
      </c>
      <c r="R56" s="14">
        <f>IF(Q56=3,"L1,L2,L3",0)</f>
        <v>0</v>
      </c>
      <c r="S56" s="14">
        <f>IF(C56=1,1,IF(Q56=3,S55,IF(S55=3,1,S55+1)))</f>
        <v>3</v>
      </c>
      <c r="T56" s="14" t="str">
        <f>IF(R56=0,"L"&amp;S56,R56)</f>
        <v>L3</v>
      </c>
      <c r="U56" s="14" t="str">
        <f>IF($H56=0,"",VLOOKUP($H56,Исходные_данные,32,FALSE))</f>
        <v/>
      </c>
    </row>
    <row r="57" spans="1:21" x14ac:dyDescent="0.2">
      <c r="A57" s="14" t="str">
        <f t="shared" si="0"/>
        <v/>
      </c>
      <c r="B57" s="14">
        <f>IF(C57=1,MAX(B$2:$B56)+1,IF(F57=0,"",B56))</f>
        <v>1</v>
      </c>
      <c r="C57" s="14">
        <f>COUNTIF($F$2:$F57,F57)</f>
        <v>55</v>
      </c>
      <c r="D57" s="14">
        <f>IF(F57=0,0,MAX($D$2:D56)+1)</f>
        <v>55</v>
      </c>
      <c r="E57" s="14">
        <f>IF(H57=0,0,MAX($E$2:E56)+1)</f>
        <v>0</v>
      </c>
      <c r="F57" s="60" t="s">
        <v>751</v>
      </c>
      <c r="G57" s="60"/>
      <c r="H57" s="60"/>
      <c r="I57" s="14" t="e">
        <f>IFERROR(VLOOKUP(H57,H$2:H56,1,FALSE),VLOOKUP(H57,H58:H$478,1,FALSE))</f>
        <v>#N/A</v>
      </c>
      <c r="J57" s="14" t="str">
        <f>IF($H57=0,"",VLOOKUP($H57,Исходные_данные,37,FALSE))</f>
        <v/>
      </c>
      <c r="K57" s="14" t="str">
        <f>IF($H57=0,"",VLOOKUP($H57,Исходные_данные,38,FALSE))</f>
        <v/>
      </c>
      <c r="L57" s="14" t="str">
        <f>IF($H57=0,"",VLOOKUP($H57,Исходные_данные,39,FALSE))</f>
        <v/>
      </c>
      <c r="M57" s="16" t="str">
        <f>IFERROR(VLOOKUP(H57,Нагрузка_диапазон_1,5,FALSE),"")</f>
        <v/>
      </c>
      <c r="N57" s="14" t="str">
        <f>IF($H57=0,"",VLOOKUP($H57,Исходные_данные,40,FALSE))</f>
        <v/>
      </c>
      <c r="O57" s="14"/>
      <c r="P57" s="14" t="str">
        <f>IF($H57=0,"",VLOOKUP($H57,Исходные_данные,42,FALSE))</f>
        <v/>
      </c>
      <c r="Q57" s="14" t="str">
        <f>IF($H57=0,"",VLOOKUP($H57,Исходные_данные,8,FALSE))</f>
        <v/>
      </c>
      <c r="R57" s="14">
        <f>IF(Q57=3,"L1,L2,L3",0)</f>
        <v>0</v>
      </c>
      <c r="S57" s="14">
        <f>IF(C57=1,1,IF(Q57=3,S56,IF(S56=3,1,S56+1)))</f>
        <v>1</v>
      </c>
      <c r="T57" s="14" t="str">
        <f>IF(R57=0,"L"&amp;S57,R57)</f>
        <v>L1</v>
      </c>
      <c r="U57" s="14" t="str">
        <f>IF($H57=0,"",VLOOKUP($H57,Исходные_данные,32,FALSE))</f>
        <v/>
      </c>
    </row>
    <row r="58" spans="1:21" x14ac:dyDescent="0.2">
      <c r="A58" s="14" t="str">
        <f t="shared" si="0"/>
        <v/>
      </c>
      <c r="B58" s="14">
        <f>IF(C58=1,MAX(B$2:$B57)+1,IF(F58=0,"",B57))</f>
        <v>1</v>
      </c>
      <c r="C58" s="14">
        <f>COUNTIF($F$2:$F58,F58)</f>
        <v>56</v>
      </c>
      <c r="D58" s="14">
        <f>IF(F58=0,0,MAX($D$2:D57)+1)</f>
        <v>56</v>
      </c>
      <c r="E58" s="14">
        <f>IF(H58=0,0,MAX($E$2:E57)+1)</f>
        <v>0</v>
      </c>
      <c r="F58" s="60" t="s">
        <v>751</v>
      </c>
      <c r="G58" s="60"/>
      <c r="H58" s="60"/>
      <c r="I58" s="14" t="e">
        <f>IFERROR(VLOOKUP(H58,H$2:H57,1,FALSE),VLOOKUP(H58,H59:H$478,1,FALSE))</f>
        <v>#N/A</v>
      </c>
      <c r="J58" s="14" t="str">
        <f>IF($H58=0,"",VLOOKUP($H58,Исходные_данные,37,FALSE))</f>
        <v/>
      </c>
      <c r="K58" s="14" t="str">
        <f>IF($H58=0,"",VLOOKUP($H58,Исходные_данные,38,FALSE))</f>
        <v/>
      </c>
      <c r="L58" s="14" t="str">
        <f>IF($H58=0,"",VLOOKUP($H58,Исходные_данные,39,FALSE))</f>
        <v/>
      </c>
      <c r="M58" s="16" t="str">
        <f>IFERROR(VLOOKUP(H58,Нагрузка_диапазон_1,5,FALSE),"")</f>
        <v/>
      </c>
      <c r="N58" s="14" t="str">
        <f>IF($H58=0,"",VLOOKUP($H58,Исходные_данные,40,FALSE))</f>
        <v/>
      </c>
      <c r="O58" s="14"/>
      <c r="P58" s="14" t="str">
        <f>IF($H58=0,"",VLOOKUP($H58,Исходные_данные,42,FALSE))</f>
        <v/>
      </c>
      <c r="Q58" s="14" t="str">
        <f>IF($H58=0,"",VLOOKUP($H58,Исходные_данные,8,FALSE))</f>
        <v/>
      </c>
      <c r="R58" s="14">
        <f>IF(Q58=3,"L1,L2,L3",0)</f>
        <v>0</v>
      </c>
      <c r="S58" s="14">
        <f>IF(C58=1,1,IF(Q58=3,S57,IF(S57=3,1,S57+1)))</f>
        <v>2</v>
      </c>
      <c r="T58" s="14" t="str">
        <f>IF(R58=0,"L"&amp;S58,R58)</f>
        <v>L2</v>
      </c>
      <c r="U58" s="14" t="str">
        <f>IF($H58=0,"",VLOOKUP($H58,Исходные_данные,32,FALSE))</f>
        <v/>
      </c>
    </row>
    <row r="59" spans="1:21" x14ac:dyDescent="0.2">
      <c r="A59" s="14" t="str">
        <f t="shared" si="0"/>
        <v/>
      </c>
      <c r="B59" s="14">
        <f>IF(C59=1,MAX(B$2:$B58)+1,IF(F59=0,"",B58))</f>
        <v>1</v>
      </c>
      <c r="C59" s="14">
        <f>COUNTIF($F$2:$F59,F59)</f>
        <v>57</v>
      </c>
      <c r="D59" s="14">
        <f>IF(F59=0,0,MAX($D$2:D58)+1)</f>
        <v>57</v>
      </c>
      <c r="E59" s="14">
        <f>IF(H59=0,0,MAX($E$2:E58)+1)</f>
        <v>0</v>
      </c>
      <c r="F59" s="60" t="s">
        <v>751</v>
      </c>
      <c r="G59" s="60"/>
      <c r="H59" s="60"/>
      <c r="I59" s="14" t="e">
        <f>IFERROR(VLOOKUP(H59,H$2:H58,1,FALSE),VLOOKUP(H59,H60:H$478,1,FALSE))</f>
        <v>#N/A</v>
      </c>
      <c r="J59" s="14" t="str">
        <f>IF($H59=0,"",VLOOKUP($H59,Исходные_данные,37,FALSE))</f>
        <v/>
      </c>
      <c r="K59" s="14" t="str">
        <f>IF($H59=0,"",VLOOKUP($H59,Исходные_данные,38,FALSE))</f>
        <v/>
      </c>
      <c r="L59" s="14" t="str">
        <f>IF($H59=0,"",VLOOKUP($H59,Исходные_данные,39,FALSE))</f>
        <v/>
      </c>
      <c r="M59" s="16" t="str">
        <f>IFERROR(VLOOKUP(H59,Нагрузка_диапазон_1,5,FALSE),"")</f>
        <v/>
      </c>
      <c r="N59" s="14" t="str">
        <f>IF($H59=0,"",VLOOKUP($H59,Исходные_данные,40,FALSE))</f>
        <v/>
      </c>
      <c r="O59" s="14"/>
      <c r="P59" s="14" t="str">
        <f>IF($H59=0,"",VLOOKUP($H59,Исходные_данные,42,FALSE))</f>
        <v/>
      </c>
      <c r="Q59" s="14" t="str">
        <f>IF($H59=0,"",VLOOKUP($H59,Исходные_данные,8,FALSE))</f>
        <v/>
      </c>
      <c r="R59" s="14">
        <f>IF(Q59=3,"L1,L2,L3",0)</f>
        <v>0</v>
      </c>
      <c r="S59" s="14">
        <f>IF(C59=1,1,IF(Q59=3,S58,IF(S58=3,1,S58+1)))</f>
        <v>3</v>
      </c>
      <c r="T59" s="14" t="str">
        <f>IF(R59=0,"L"&amp;S59,R59)</f>
        <v>L3</v>
      </c>
      <c r="U59" s="14" t="str">
        <f>IF($H59=0,"",VLOOKUP($H59,Исходные_данные,32,FALSE))</f>
        <v/>
      </c>
    </row>
    <row r="60" spans="1:21" x14ac:dyDescent="0.2">
      <c r="A60" s="14" t="str">
        <f t="shared" si="0"/>
        <v/>
      </c>
      <c r="B60" s="14">
        <f>IF(C60=1,MAX(B$2:$B59)+1,IF(F60=0,"",B59))</f>
        <v>1</v>
      </c>
      <c r="C60" s="14">
        <f>COUNTIF($F$2:$F60,F60)</f>
        <v>58</v>
      </c>
      <c r="D60" s="14">
        <f>IF(F60=0,0,MAX($D$2:D59)+1)</f>
        <v>58</v>
      </c>
      <c r="E60" s="14">
        <f>IF(H60=0,0,MAX($E$2:E59)+1)</f>
        <v>0</v>
      </c>
      <c r="F60" s="60" t="s">
        <v>751</v>
      </c>
      <c r="G60" s="60"/>
      <c r="H60" s="60"/>
      <c r="I60" s="14" t="e">
        <f>IFERROR(VLOOKUP(H60,H$2:H59,1,FALSE),VLOOKUP(H60,H61:H$478,1,FALSE))</f>
        <v>#N/A</v>
      </c>
      <c r="J60" s="14" t="str">
        <f>IF($H60=0,"",VLOOKUP($H60,Исходные_данные,37,FALSE))</f>
        <v/>
      </c>
      <c r="K60" s="14" t="str">
        <f>IF($H60=0,"",VLOOKUP($H60,Исходные_данные,38,FALSE))</f>
        <v/>
      </c>
      <c r="L60" s="14" t="str">
        <f>IF($H60=0,"",VLOOKUP($H60,Исходные_данные,39,FALSE))</f>
        <v/>
      </c>
      <c r="M60" s="16" t="str">
        <f>IFERROR(VLOOKUP(H60,Нагрузка_диапазон_1,5,FALSE),"")</f>
        <v/>
      </c>
      <c r="N60" s="14" t="str">
        <f>IF($H60=0,"",VLOOKUP($H60,Исходные_данные,40,FALSE))</f>
        <v/>
      </c>
      <c r="O60" s="14"/>
      <c r="P60" s="14" t="str">
        <f>IF($H60=0,"",VLOOKUP($H60,Исходные_данные,42,FALSE))</f>
        <v/>
      </c>
      <c r="Q60" s="14" t="str">
        <f>IF($H60=0,"",VLOOKUP($H60,Исходные_данные,8,FALSE))</f>
        <v/>
      </c>
      <c r="R60" s="14">
        <f>IF(Q60=3,"L1,L2,L3",0)</f>
        <v>0</v>
      </c>
      <c r="S60" s="14">
        <f>IF(C60=1,1,IF(Q60=3,S59,IF(S59=3,1,S59+1)))</f>
        <v>1</v>
      </c>
      <c r="T60" s="14" t="str">
        <f>IF(R60=0,"L"&amp;S60,R60)</f>
        <v>L1</v>
      </c>
      <c r="U60" s="14" t="str">
        <f>IF($H60=0,"",VLOOKUP($H60,Исходные_данные,32,FALSE))</f>
        <v/>
      </c>
    </row>
    <row r="61" spans="1:21" x14ac:dyDescent="0.2">
      <c r="A61" s="14" t="str">
        <f t="shared" si="0"/>
        <v/>
      </c>
      <c r="B61" s="14">
        <f>IF(C61=1,MAX(B$2:$B60)+1,IF(F61=0,"",B60))</f>
        <v>1</v>
      </c>
      <c r="C61" s="14">
        <f>COUNTIF($F$2:$F61,F61)</f>
        <v>59</v>
      </c>
      <c r="D61" s="14">
        <f>IF(F61=0,0,MAX($D$2:D60)+1)</f>
        <v>59</v>
      </c>
      <c r="E61" s="14">
        <f>IF(H61=0,0,MAX($E$2:E60)+1)</f>
        <v>0</v>
      </c>
      <c r="F61" s="60" t="s">
        <v>751</v>
      </c>
      <c r="G61" s="60"/>
      <c r="H61" s="60"/>
      <c r="I61" s="14" t="e">
        <f>IFERROR(VLOOKUP(H61,H$2:H60,1,FALSE),VLOOKUP(H61,H62:H$478,1,FALSE))</f>
        <v>#N/A</v>
      </c>
      <c r="J61" s="14" t="str">
        <f>IF($H61=0,"",VLOOKUP($H61,Исходные_данные,37,FALSE))</f>
        <v/>
      </c>
      <c r="K61" s="14" t="str">
        <f>IF($H61=0,"",VLOOKUP($H61,Исходные_данные,38,FALSE))</f>
        <v/>
      </c>
      <c r="L61" s="14" t="str">
        <f>IF($H61=0,"",VLOOKUP($H61,Исходные_данные,39,FALSE))</f>
        <v/>
      </c>
      <c r="M61" s="16" t="str">
        <f>IFERROR(VLOOKUP(H61,Нагрузка_диапазон_1,5,FALSE),"")</f>
        <v/>
      </c>
      <c r="N61" s="14" t="str">
        <f>IF($H61=0,"",VLOOKUP($H61,Исходные_данные,40,FALSE))</f>
        <v/>
      </c>
      <c r="O61" s="14"/>
      <c r="P61" s="14" t="str">
        <f>IF($H61=0,"",VLOOKUP($H61,Исходные_данные,42,FALSE))</f>
        <v/>
      </c>
      <c r="Q61" s="14" t="str">
        <f>IF($H61=0,"",VLOOKUP($H61,Исходные_данные,8,FALSE))</f>
        <v/>
      </c>
      <c r="R61" s="14">
        <f>IF(Q61=3,"L1,L2,L3",0)</f>
        <v>0</v>
      </c>
      <c r="S61" s="14">
        <f>IF(C61=1,1,IF(Q61=3,S60,IF(S60=3,1,S60+1)))</f>
        <v>2</v>
      </c>
      <c r="T61" s="14" t="str">
        <f>IF(R61=0,"L"&amp;S61,R61)</f>
        <v>L2</v>
      </c>
      <c r="U61" s="14" t="str">
        <f>IF($H61=0,"",VLOOKUP($H61,Исходные_данные,32,FALSE))</f>
        <v/>
      </c>
    </row>
    <row r="62" spans="1:21" x14ac:dyDescent="0.2">
      <c r="A62" s="14" t="str">
        <f t="shared" si="0"/>
        <v/>
      </c>
      <c r="B62" s="14">
        <f>IF(C62=1,MAX(B$2:$B61)+1,IF(F62=0,"",B61))</f>
        <v>1</v>
      </c>
      <c r="C62" s="14">
        <f>COUNTIF($F$2:$F62,F62)</f>
        <v>60</v>
      </c>
      <c r="D62" s="14">
        <f>IF(F62=0,0,MAX($D$2:D61)+1)</f>
        <v>60</v>
      </c>
      <c r="E62" s="14">
        <f>IF(H62=0,0,MAX($E$2:E61)+1)</f>
        <v>0</v>
      </c>
      <c r="F62" s="60" t="s">
        <v>751</v>
      </c>
      <c r="G62" s="60"/>
      <c r="H62" s="71"/>
      <c r="I62" s="14" t="e">
        <f>IFERROR(VLOOKUP(H62,H$2:H61,1,FALSE),VLOOKUP(H62,H63:H$478,1,FALSE))</f>
        <v>#N/A</v>
      </c>
      <c r="J62" s="14" t="str">
        <f>IF($H62=0,"",VLOOKUP($H62,Исходные_данные,37,FALSE))</f>
        <v/>
      </c>
      <c r="K62" s="14" t="str">
        <f>IF($H62=0,"",VLOOKUP($H62,Исходные_данные,38,FALSE))</f>
        <v/>
      </c>
      <c r="L62" s="14" t="str">
        <f>IF($H62=0,"",VLOOKUP($H62,Исходные_данные,39,FALSE))</f>
        <v/>
      </c>
      <c r="M62" s="16" t="str">
        <f>IFERROR(VLOOKUP(H62,Нагрузка_диапазон_1,5,FALSE),"")</f>
        <v/>
      </c>
      <c r="N62" s="14" t="str">
        <f>IF($H62=0,"",VLOOKUP($H62,Исходные_данные,40,FALSE))</f>
        <v/>
      </c>
      <c r="O62" s="14"/>
      <c r="P62" s="14" t="str">
        <f>IF($H62=0,"",VLOOKUP($H62,Исходные_данные,42,FALSE))</f>
        <v/>
      </c>
      <c r="Q62" s="14" t="str">
        <f>IF($H62=0,"",VLOOKUP($H62,Исходные_данные,8,FALSE))</f>
        <v/>
      </c>
      <c r="R62" s="14">
        <f>IF(Q62=3,"L1,L2,L3",0)</f>
        <v>0</v>
      </c>
      <c r="S62" s="14">
        <f>IF(C62=1,1,IF(Q62=3,S61,IF(S61=3,1,S61+1)))</f>
        <v>3</v>
      </c>
      <c r="T62" s="14" t="str">
        <f>IF(R62=0,"L"&amp;S62,R62)</f>
        <v>L3</v>
      </c>
      <c r="U62" s="14" t="str">
        <f>IF($H62=0,"",VLOOKUP($H62,Исходные_данные,32,FALSE))</f>
        <v/>
      </c>
    </row>
    <row r="63" spans="1:21" x14ac:dyDescent="0.2">
      <c r="A63" s="14" t="str">
        <f t="shared" si="0"/>
        <v/>
      </c>
      <c r="B63" s="14">
        <f>IF(C63=1,MAX(B$2:$B62)+1,IF(F63=0,"",B62))</f>
        <v>1</v>
      </c>
      <c r="C63" s="14">
        <f>COUNTIF($F$2:$F63,F63)</f>
        <v>61</v>
      </c>
      <c r="D63" s="14">
        <f>IF(F63=0,0,MAX($D$2:D62)+1)</f>
        <v>61</v>
      </c>
      <c r="E63" s="14">
        <f>IF(H63=0,0,MAX($E$2:E62)+1)</f>
        <v>0</v>
      </c>
      <c r="F63" s="60" t="s">
        <v>751</v>
      </c>
      <c r="G63" s="60"/>
      <c r="H63" s="71"/>
      <c r="I63" s="14" t="e">
        <f>IFERROR(VLOOKUP(H63,H$2:H62,1,FALSE),VLOOKUP(H63,H64:H$478,1,FALSE))</f>
        <v>#N/A</v>
      </c>
      <c r="J63" s="14" t="str">
        <f>IF($H63=0,"",VLOOKUP($H63,Исходные_данные,37,FALSE))</f>
        <v/>
      </c>
      <c r="K63" s="14" t="str">
        <f>IF($H63=0,"",VLOOKUP($H63,Исходные_данные,38,FALSE))</f>
        <v/>
      </c>
      <c r="L63" s="14" t="str">
        <f>IF($H63=0,"",VLOOKUP($H63,Исходные_данные,39,FALSE))</f>
        <v/>
      </c>
      <c r="M63" s="16" t="str">
        <f>IFERROR(VLOOKUP(H63,Нагрузка_диапазон_1,5,FALSE),"")</f>
        <v/>
      </c>
      <c r="N63" s="14" t="str">
        <f>IF($H63=0,"",VLOOKUP($H63,Исходные_данные,40,FALSE))</f>
        <v/>
      </c>
      <c r="O63" s="14"/>
      <c r="P63" s="14" t="str">
        <f>IF($H63=0,"",VLOOKUP($H63,Исходные_данные,42,FALSE))</f>
        <v/>
      </c>
      <c r="Q63" s="14" t="str">
        <f>IF($H63=0,"",VLOOKUP($H63,Исходные_данные,8,FALSE))</f>
        <v/>
      </c>
      <c r="R63" s="14">
        <f>IF(Q63=3,"L1,L2,L3",0)</f>
        <v>0</v>
      </c>
      <c r="S63" s="14">
        <f>IF(C63=1,1,IF(Q63=3,S62,IF(S62=3,1,S62+1)))</f>
        <v>1</v>
      </c>
      <c r="T63" s="14" t="str">
        <f>IF(R63=0,"L"&amp;S63,R63)</f>
        <v>L1</v>
      </c>
      <c r="U63" s="14" t="str">
        <f>IF($H63=0,"",VLOOKUP($H63,Исходные_данные,32,FALSE))</f>
        <v/>
      </c>
    </row>
    <row r="64" spans="1:21" x14ac:dyDescent="0.2">
      <c r="A64" s="14" t="str">
        <f t="shared" si="0"/>
        <v/>
      </c>
      <c r="B64" s="14">
        <f>IF(C64=1,MAX(B$2:$B63)+1,IF(F64=0,"",B63))</f>
        <v>1</v>
      </c>
      <c r="C64" s="14">
        <f>COUNTIF($F$2:$F64,F64)</f>
        <v>62</v>
      </c>
      <c r="D64" s="14">
        <f>IF(F64=0,0,MAX($D$2:D63)+1)</f>
        <v>62</v>
      </c>
      <c r="E64" s="14">
        <f>IF(H64=0,0,MAX($E$2:E63)+1)</f>
        <v>0</v>
      </c>
      <c r="F64" s="60" t="s">
        <v>751</v>
      </c>
      <c r="G64" s="60"/>
      <c r="H64" s="71"/>
      <c r="I64" s="14" t="e">
        <f>IFERROR(VLOOKUP(H64,H$2:H63,1,FALSE),VLOOKUP(H64,H65:H$478,1,FALSE))</f>
        <v>#N/A</v>
      </c>
      <c r="J64" s="14" t="str">
        <f>IF($H64=0,"",VLOOKUP($H64,Исходные_данные,37,FALSE))</f>
        <v/>
      </c>
      <c r="K64" s="14" t="str">
        <f>IF($H64=0,"",VLOOKUP($H64,Исходные_данные,38,FALSE))</f>
        <v/>
      </c>
      <c r="L64" s="14" t="str">
        <f>IF($H64=0,"",VLOOKUP($H64,Исходные_данные,39,FALSE))</f>
        <v/>
      </c>
      <c r="M64" s="16" t="str">
        <f>IFERROR(VLOOKUP(H64,Нагрузка_диапазон_1,5,FALSE),"")</f>
        <v/>
      </c>
      <c r="N64" s="14" t="str">
        <f>IF($H64=0,"",VLOOKUP($H64,Исходные_данные,40,FALSE))</f>
        <v/>
      </c>
      <c r="O64" s="14"/>
      <c r="P64" s="14" t="str">
        <f>IF($H64=0,"",VLOOKUP($H64,Исходные_данные,42,FALSE))</f>
        <v/>
      </c>
      <c r="Q64" s="14" t="str">
        <f>IF($H64=0,"",VLOOKUP($H64,Исходные_данные,8,FALSE))</f>
        <v/>
      </c>
      <c r="R64" s="14">
        <f>IF(Q64=3,"L1,L2,L3",0)</f>
        <v>0</v>
      </c>
      <c r="S64" s="14">
        <f>IF(C64=1,1,IF(Q64=3,S63,IF(S63=3,1,S63+1)))</f>
        <v>2</v>
      </c>
      <c r="T64" s="14" t="str">
        <f>IF(R64=0,"L"&amp;S64,R64)</f>
        <v>L2</v>
      </c>
      <c r="U64" s="14" t="str">
        <f>IF($H64=0,"",VLOOKUP($H64,Исходные_данные,32,FALSE))</f>
        <v/>
      </c>
    </row>
    <row r="65" spans="1:21" x14ac:dyDescent="0.2">
      <c r="A65" s="14" t="str">
        <f t="shared" si="0"/>
        <v/>
      </c>
      <c r="B65" s="14">
        <f>IF(C65=1,MAX(B$2:$B64)+1,IF(F65=0,"",B64))</f>
        <v>1</v>
      </c>
      <c r="C65" s="14">
        <f>COUNTIF($F$2:$F65,F65)</f>
        <v>63</v>
      </c>
      <c r="D65" s="14">
        <f>IF(F65=0,0,MAX($D$2:D64)+1)</f>
        <v>63</v>
      </c>
      <c r="E65" s="14">
        <f>IF(H65=0,0,MAX($E$2:E64)+1)</f>
        <v>0</v>
      </c>
      <c r="F65" s="60" t="s">
        <v>751</v>
      </c>
      <c r="G65" s="60"/>
      <c r="H65" s="60"/>
      <c r="I65" s="14" t="e">
        <f>IFERROR(VLOOKUP(H65,H$2:H64,1,FALSE),VLOOKUP(H65,H66:H$478,1,FALSE))</f>
        <v>#N/A</v>
      </c>
      <c r="J65" s="14" t="str">
        <f>IF($H65=0,"",VLOOKUP($H65,Исходные_данные,37,FALSE))</f>
        <v/>
      </c>
      <c r="K65" s="14" t="str">
        <f>IF($H65=0,"",VLOOKUP($H65,Исходные_данные,38,FALSE))</f>
        <v/>
      </c>
      <c r="L65" s="14" t="str">
        <f>IF($H65=0,"",VLOOKUP($H65,Исходные_данные,39,FALSE))</f>
        <v/>
      </c>
      <c r="M65" s="16" t="str">
        <f>IFERROR(VLOOKUP(H65,Нагрузка_диапазон_1,5,FALSE),"")</f>
        <v/>
      </c>
      <c r="N65" s="14" t="str">
        <f>IF($H65=0,"",VLOOKUP($H65,Исходные_данные,40,FALSE))</f>
        <v/>
      </c>
      <c r="O65" s="14"/>
      <c r="P65" s="14" t="str">
        <f>IF($H65=0,"",VLOOKUP($H65,Исходные_данные,42,FALSE))</f>
        <v/>
      </c>
      <c r="Q65" s="14" t="str">
        <f>IF($H65=0,"",VLOOKUP($H65,Исходные_данные,8,FALSE))</f>
        <v/>
      </c>
      <c r="R65" s="14">
        <f>IF(Q65=3,"L1,L2,L3",0)</f>
        <v>0</v>
      </c>
      <c r="S65" s="14">
        <f>IF(C65=1,1,IF(Q65=3,S64,IF(S64=3,1,S64+1)))</f>
        <v>3</v>
      </c>
      <c r="T65" s="14" t="str">
        <f>IF(R65=0,"L"&amp;S65,R65)</f>
        <v>L3</v>
      </c>
      <c r="U65" s="14" t="str">
        <f>IF($H65=0,"",VLOOKUP($H65,Исходные_данные,32,FALSE))</f>
        <v/>
      </c>
    </row>
    <row r="66" spans="1:21" x14ac:dyDescent="0.2">
      <c r="A66" s="14" t="str">
        <f t="shared" si="0"/>
        <v/>
      </c>
      <c r="B66" s="14">
        <f>IF(C66=1,MAX(B$2:$B65)+1,IF(F66=0,"",B65))</f>
        <v>1</v>
      </c>
      <c r="C66" s="14">
        <f>COUNTIF($F$2:$F66,F66)</f>
        <v>64</v>
      </c>
      <c r="D66" s="14">
        <f>IF(F66=0,0,MAX($D$2:D65)+1)</f>
        <v>64</v>
      </c>
      <c r="E66" s="14">
        <f>IF(H66=0,0,MAX($E$2:E65)+1)</f>
        <v>0</v>
      </c>
      <c r="F66" s="60" t="s">
        <v>751</v>
      </c>
      <c r="G66" s="60"/>
      <c r="H66" s="60"/>
      <c r="I66" s="14" t="e">
        <f>IFERROR(VLOOKUP(H66,H$2:H65,1,FALSE),VLOOKUP(H66,H67:H$478,1,FALSE))</f>
        <v>#N/A</v>
      </c>
      <c r="J66" s="14" t="str">
        <f>IF($H66=0,"",VLOOKUP($H66,Исходные_данные,37,FALSE))</f>
        <v/>
      </c>
      <c r="K66" s="14" t="str">
        <f>IF($H66=0,"",VLOOKUP($H66,Исходные_данные,38,FALSE))</f>
        <v/>
      </c>
      <c r="L66" s="14" t="str">
        <f>IF($H66=0,"",VLOOKUP($H66,Исходные_данные,39,FALSE))</f>
        <v/>
      </c>
      <c r="M66" s="16" t="str">
        <f>IFERROR(VLOOKUP(H66,Нагрузка_диапазон_1,5,FALSE),"")</f>
        <v/>
      </c>
      <c r="N66" s="14" t="str">
        <f>IF($H66=0,"",VLOOKUP($H66,Исходные_данные,40,FALSE))</f>
        <v/>
      </c>
      <c r="O66" s="14"/>
      <c r="P66" s="14" t="str">
        <f>IF($H66=0,"",VLOOKUP($H66,Исходные_данные,42,FALSE))</f>
        <v/>
      </c>
      <c r="Q66" s="14" t="str">
        <f>IF($H66=0,"",VLOOKUP($H66,Исходные_данные,8,FALSE))</f>
        <v/>
      </c>
      <c r="R66" s="14">
        <f>IF(Q66=3,"L1,L2,L3",0)</f>
        <v>0</v>
      </c>
      <c r="S66" s="14">
        <f>IF(C66=1,1,IF(Q66=3,S65,IF(S65=3,1,S65+1)))</f>
        <v>1</v>
      </c>
      <c r="T66" s="14" t="str">
        <f>IF(R66=0,"L"&amp;S66,R66)</f>
        <v>L1</v>
      </c>
      <c r="U66" s="14" t="str">
        <f>IF($H66=0,"",VLOOKUP($H66,Исходные_данные,32,FALSE))</f>
        <v/>
      </c>
    </row>
    <row r="67" spans="1:21" x14ac:dyDescent="0.2">
      <c r="A67" s="14" t="str">
        <f t="shared" ref="A67:A130" si="1">IF(B67=B68,"",B67)</f>
        <v/>
      </c>
      <c r="B67" s="14">
        <f>IF(C67=1,MAX(B$2:$B66)+1,IF(F67=0,"",B66))</f>
        <v>1</v>
      </c>
      <c r="C67" s="14">
        <f>COUNTIF($F$2:$F67,F67)</f>
        <v>65</v>
      </c>
      <c r="D67" s="14">
        <f>IF(F67=0,0,MAX($D$2:D66)+1)</f>
        <v>65</v>
      </c>
      <c r="E67" s="14">
        <f>IF(H67=0,0,MAX($E$2:E66)+1)</f>
        <v>0</v>
      </c>
      <c r="F67" s="60" t="s">
        <v>751</v>
      </c>
      <c r="G67" s="60"/>
      <c r="H67" s="60"/>
      <c r="I67" s="14" t="e">
        <f>IFERROR(VLOOKUP(H67,H$2:H66,1,FALSE),VLOOKUP(H67,H68:H$478,1,FALSE))</f>
        <v>#N/A</v>
      </c>
      <c r="J67" s="14" t="str">
        <f>IF($H67=0,"",VLOOKUP($H67,Исходные_данные,37,FALSE))</f>
        <v/>
      </c>
      <c r="K67" s="14" t="str">
        <f>IF($H67=0,"",VLOOKUP($H67,Исходные_данные,38,FALSE))</f>
        <v/>
      </c>
      <c r="L67" s="14" t="str">
        <f>IF($H67=0,"",VLOOKUP($H67,Исходные_данные,39,FALSE))</f>
        <v/>
      </c>
      <c r="M67" s="16" t="str">
        <f>IFERROR(VLOOKUP(H67,Нагрузка_диапазон_1,5,FALSE),"")</f>
        <v/>
      </c>
      <c r="N67" s="14" t="str">
        <f>IF($H67=0,"",VLOOKUP($H67,Исходные_данные,40,FALSE))</f>
        <v/>
      </c>
      <c r="O67" s="14"/>
      <c r="P67" s="14" t="str">
        <f>IF($H67=0,"",VLOOKUP($H67,Исходные_данные,42,FALSE))</f>
        <v/>
      </c>
      <c r="Q67" s="14" t="str">
        <f>IF($H67=0,"",VLOOKUP($H67,Исходные_данные,8,FALSE))</f>
        <v/>
      </c>
      <c r="R67" s="14">
        <f>IF(Q67=3,"L1,L2,L3",0)</f>
        <v>0</v>
      </c>
      <c r="S67" s="14">
        <f>IF(C67=1,1,IF(Q67=3,S66,IF(S66=3,1,S66+1)))</f>
        <v>2</v>
      </c>
      <c r="T67" s="14" t="str">
        <f>IF(R67=0,"L"&amp;S67,R67)</f>
        <v>L2</v>
      </c>
      <c r="U67" s="14" t="str">
        <f>IF($H67=0,"",VLOOKUP($H67,Исходные_данные,32,FALSE))</f>
        <v/>
      </c>
    </row>
    <row r="68" spans="1:21" x14ac:dyDescent="0.2">
      <c r="A68" s="14" t="str">
        <f t="shared" si="1"/>
        <v/>
      </c>
      <c r="B68" s="14">
        <f>IF(C68=1,MAX(B$2:$B67)+1,IF(F68=0,"",B67))</f>
        <v>1</v>
      </c>
      <c r="C68" s="14">
        <f>COUNTIF($F$2:$F68,F68)</f>
        <v>66</v>
      </c>
      <c r="D68" s="14">
        <f>IF(F68=0,0,MAX($D$2:D67)+1)</f>
        <v>66</v>
      </c>
      <c r="E68" s="14">
        <f>IF(H68=0,0,MAX($E$2:E67)+1)</f>
        <v>0</v>
      </c>
      <c r="F68" s="60" t="s">
        <v>751</v>
      </c>
      <c r="G68" s="60"/>
      <c r="H68" s="60"/>
      <c r="I68" s="14" t="e">
        <f>IFERROR(VLOOKUP(H68,H$2:H67,1,FALSE),VLOOKUP(H68,H69:H$478,1,FALSE))</f>
        <v>#N/A</v>
      </c>
      <c r="J68" s="14" t="str">
        <f>IF($H68=0,"",VLOOKUP($H68,Исходные_данные,37,FALSE))</f>
        <v/>
      </c>
      <c r="K68" s="14" t="str">
        <f>IF($H68=0,"",VLOOKUP($H68,Исходные_данные,38,FALSE))</f>
        <v/>
      </c>
      <c r="L68" s="14" t="str">
        <f>IF($H68=0,"",VLOOKUP($H68,Исходные_данные,39,FALSE))</f>
        <v/>
      </c>
      <c r="M68" s="16" t="str">
        <f>IFERROR(VLOOKUP(H68,Нагрузка_диапазон_1,5,FALSE),"")</f>
        <v/>
      </c>
      <c r="N68" s="14" t="str">
        <f>IF($H68=0,"",VLOOKUP($H68,Исходные_данные,40,FALSE))</f>
        <v/>
      </c>
      <c r="O68" s="14"/>
      <c r="P68" s="14" t="str">
        <f>IF($H68=0,"",VLOOKUP($H68,Исходные_данные,42,FALSE))</f>
        <v/>
      </c>
      <c r="Q68" s="14" t="str">
        <f>IF($H68=0,"",VLOOKUP($H68,Исходные_данные,8,FALSE))</f>
        <v/>
      </c>
      <c r="R68" s="14">
        <f>IF(Q68=3,"L1,L2,L3",0)</f>
        <v>0</v>
      </c>
      <c r="S68" s="14">
        <f>IF(C68=1,1,IF(Q68=3,S67,IF(S67=3,1,S67+1)))</f>
        <v>3</v>
      </c>
      <c r="T68" s="14" t="str">
        <f>IF(R68=0,"L"&amp;S68,R68)</f>
        <v>L3</v>
      </c>
      <c r="U68" s="14" t="str">
        <f>IF($H68=0,"",VLOOKUP($H68,Исходные_данные,32,FALSE))</f>
        <v/>
      </c>
    </row>
    <row r="69" spans="1:21" x14ac:dyDescent="0.2">
      <c r="A69" s="14" t="str">
        <f t="shared" si="1"/>
        <v/>
      </c>
      <c r="B69" s="14">
        <f>IF(C69=1,MAX(B$2:$B68)+1,IF(F69=0,"",B68))</f>
        <v>1</v>
      </c>
      <c r="C69" s="14">
        <f>COUNTIF($F$2:$F69,F69)</f>
        <v>67</v>
      </c>
      <c r="D69" s="14">
        <f>IF(F69=0,0,MAX($D$2:D68)+1)</f>
        <v>67</v>
      </c>
      <c r="E69" s="14">
        <f>IF(H69=0,0,MAX($E$2:E68)+1)</f>
        <v>0</v>
      </c>
      <c r="F69" s="60" t="s">
        <v>751</v>
      </c>
      <c r="G69" s="60"/>
      <c r="H69" s="60"/>
      <c r="I69" s="14" t="e">
        <f>IFERROR(VLOOKUP(H69,H$2:H68,1,FALSE),VLOOKUP(H69,H70:H$478,1,FALSE))</f>
        <v>#N/A</v>
      </c>
      <c r="J69" s="14" t="str">
        <f>IF($H69=0,"",VLOOKUP($H69,Исходные_данные,37,FALSE))</f>
        <v/>
      </c>
      <c r="K69" s="14" t="str">
        <f>IF($H69=0,"",VLOOKUP($H69,Исходные_данные,38,FALSE))</f>
        <v/>
      </c>
      <c r="L69" s="14" t="str">
        <f>IF($H69=0,"",VLOOKUP($H69,Исходные_данные,39,FALSE))</f>
        <v/>
      </c>
      <c r="M69" s="16" t="str">
        <f>IFERROR(VLOOKUP(H69,Нагрузка_диапазон_1,5,FALSE),"")</f>
        <v/>
      </c>
      <c r="N69" s="14" t="str">
        <f>IF($H69=0,"",VLOOKUP($H69,Исходные_данные,40,FALSE))</f>
        <v/>
      </c>
      <c r="O69" s="14"/>
      <c r="P69" s="14" t="str">
        <f>IF($H69=0,"",VLOOKUP($H69,Исходные_данные,42,FALSE))</f>
        <v/>
      </c>
      <c r="Q69" s="14" t="str">
        <f>IF($H69=0,"",VLOOKUP($H69,Исходные_данные,8,FALSE))</f>
        <v/>
      </c>
      <c r="R69" s="14">
        <f>IF(Q69=3,"L1,L2,L3",0)</f>
        <v>0</v>
      </c>
      <c r="S69" s="14">
        <f>IF(C69=1,1,IF(Q69=3,S68,IF(S68=3,1,S68+1)))</f>
        <v>1</v>
      </c>
      <c r="T69" s="14" t="str">
        <f>IF(R69=0,"L"&amp;S69,R69)</f>
        <v>L1</v>
      </c>
      <c r="U69" s="14" t="str">
        <f>IF($H69=0,"",VLOOKUP($H69,Исходные_данные,32,FALSE))</f>
        <v/>
      </c>
    </row>
    <row r="70" spans="1:21" s="79" customFormat="1" ht="14.45" customHeight="1" thickBot="1" x14ac:dyDescent="0.25">
      <c r="A70" s="77" t="str">
        <f t="shared" si="1"/>
        <v/>
      </c>
      <c r="B70" s="77">
        <f>IF(C70=1,MAX(B$2:$B69)+1,IF(F70=0,"",B69))</f>
        <v>1</v>
      </c>
      <c r="C70" s="77">
        <f>COUNTIF($F$2:$F70,F70)</f>
        <v>68</v>
      </c>
      <c r="D70" s="77">
        <f>IF(F70=0,0,MAX($D$2:D69)+1)</f>
        <v>68</v>
      </c>
      <c r="E70" s="77">
        <f>IF(H70=0,0,MAX($E$2:E69)+1)</f>
        <v>0</v>
      </c>
      <c r="F70" s="60" t="s">
        <v>751</v>
      </c>
      <c r="G70" s="60"/>
      <c r="H70" s="68"/>
      <c r="I70" s="77" t="e">
        <f>IFERROR(VLOOKUP(H70,H$2:H69,1,FALSE),VLOOKUP(H70,H71:H$478,1,FALSE))</f>
        <v>#N/A</v>
      </c>
      <c r="J70" s="77" t="str">
        <f>IF($H70=0,"",VLOOKUP($H70,Исходные_данные,37,FALSE))</f>
        <v/>
      </c>
      <c r="K70" s="77" t="str">
        <f>IF($H70=0,"",VLOOKUP($H70,Исходные_данные,38,FALSE))</f>
        <v/>
      </c>
      <c r="L70" s="77" t="str">
        <f>IF($H70=0,"",VLOOKUP($H70,Исходные_данные,39,FALSE))</f>
        <v/>
      </c>
      <c r="M70" s="16" t="str">
        <f>IFERROR(VLOOKUP(H70,Нагрузка_диапазон_1,5,FALSE),"")</f>
        <v/>
      </c>
      <c r="N70" s="77" t="str">
        <f>IF($H70=0,"",VLOOKUP($H70,Исходные_данные,40,FALSE))</f>
        <v/>
      </c>
      <c r="O70" s="77"/>
      <c r="P70" s="77" t="str">
        <f>IF($H70=0,"",VLOOKUP($H70,Исходные_данные,42,FALSE))</f>
        <v/>
      </c>
      <c r="Q70" s="77" t="str">
        <f>IF($H70=0,"",VLOOKUP($H70,Исходные_данные,8,FALSE))</f>
        <v/>
      </c>
      <c r="R70" s="77">
        <f>IF(Q70=3,"L1,L2,L3",0)</f>
        <v>0</v>
      </c>
      <c r="S70" s="77">
        <f>IF(C70=1,1,IF(Q70=3,S69,IF(S69=3,1,S69+1)))</f>
        <v>2</v>
      </c>
      <c r="T70" s="77" t="str">
        <f>IF(R70=0,"L"&amp;S70,R70)</f>
        <v>L2</v>
      </c>
      <c r="U70" s="77" t="str">
        <f>IF($H70=0,"",VLOOKUP($H70,Исходные_данные,32,FALSE))</f>
        <v/>
      </c>
    </row>
    <row r="71" spans="1:21" x14ac:dyDescent="0.2">
      <c r="A71" s="14" t="str">
        <f t="shared" si="1"/>
        <v/>
      </c>
      <c r="B71" s="14">
        <f>IF(C71=1,MAX(B$2:$B70)+1,IF(F71=0,"",B70))</f>
        <v>1</v>
      </c>
      <c r="C71" s="14">
        <f>COUNTIF($F$2:$F71,F71)</f>
        <v>69</v>
      </c>
      <c r="D71" s="14">
        <f>IF(F71=0,0,MAX($D$2:D70)+1)</f>
        <v>69</v>
      </c>
      <c r="E71" s="14">
        <f>IF(H71=0,0,MAX($E$2:E70)+1)</f>
        <v>0</v>
      </c>
      <c r="F71" s="60" t="s">
        <v>751</v>
      </c>
      <c r="G71" s="60"/>
      <c r="H71" s="60"/>
      <c r="I71" s="14" t="e">
        <f>IFERROR(VLOOKUP(H71,H$2:H70,1,FALSE),VLOOKUP(H71,H72:H$478,1,FALSE))</f>
        <v>#N/A</v>
      </c>
      <c r="J71" s="14" t="str">
        <f>IF($H71=0,"",VLOOKUP($H71,Исходные_данные,37,FALSE))</f>
        <v/>
      </c>
      <c r="K71" s="14" t="str">
        <f>IF($H71=0,"",VLOOKUP($H71,Исходные_данные,38,FALSE))</f>
        <v/>
      </c>
      <c r="L71" s="14" t="str">
        <f>IF($H71=0,"",VLOOKUP($H71,Исходные_данные,39,FALSE))</f>
        <v/>
      </c>
      <c r="M71" s="16" t="str">
        <f>IFERROR(VLOOKUP(H71,Нагрузка_диапазон_1,5,FALSE),"")</f>
        <v/>
      </c>
      <c r="N71" s="14" t="str">
        <f>IF($H71=0,"",VLOOKUP($H71,Исходные_данные,40,FALSE))</f>
        <v/>
      </c>
      <c r="O71" s="14"/>
      <c r="P71" s="14" t="str">
        <f>IF($H71=0,"",VLOOKUP($H71,Исходные_данные,42,FALSE))</f>
        <v/>
      </c>
      <c r="Q71" s="14" t="str">
        <f>IF($H71=0,"",VLOOKUP($H71,Исходные_данные,8,FALSE))</f>
        <v/>
      </c>
      <c r="R71" s="14">
        <f>IF(Q71=3,"L1,L2,L3",0)</f>
        <v>0</v>
      </c>
      <c r="S71" s="14">
        <f>IF(C71=1,1,IF(Q71=3,S70,IF(S70=3,1,S70+1)))</f>
        <v>3</v>
      </c>
      <c r="T71" s="14" t="str">
        <f>IF(R71=0,"L"&amp;S71,R71)</f>
        <v>L3</v>
      </c>
      <c r="U71" s="14" t="str">
        <f>IF($H71=0,"",VLOOKUP($H71,Исходные_данные,32,FALSE))</f>
        <v/>
      </c>
    </row>
    <row r="72" spans="1:21" x14ac:dyDescent="0.2">
      <c r="A72" s="14" t="str">
        <f t="shared" si="1"/>
        <v/>
      </c>
      <c r="B72" s="14">
        <f>IF(C72=1,MAX(B$2:$B71)+1,IF(F72=0,"",B71))</f>
        <v>1</v>
      </c>
      <c r="C72" s="14">
        <f>COUNTIF($F$2:$F72,F72)</f>
        <v>70</v>
      </c>
      <c r="D72" s="14">
        <f>IF(F72=0,0,MAX($D$2:D71)+1)</f>
        <v>70</v>
      </c>
      <c r="E72" s="14">
        <f>IF(H72=0,0,MAX($E$2:E71)+1)</f>
        <v>0</v>
      </c>
      <c r="F72" s="60" t="s">
        <v>751</v>
      </c>
      <c r="G72" s="60"/>
      <c r="H72" s="60"/>
      <c r="I72" s="14" t="e">
        <f>IFERROR(VLOOKUP(H72,H$2:H71,1,FALSE),VLOOKUP(H72,H73:H$478,1,FALSE))</f>
        <v>#N/A</v>
      </c>
      <c r="J72" s="14" t="str">
        <f>IF($H72=0,"",VLOOKUP($H72,Исходные_данные,37,FALSE))</f>
        <v/>
      </c>
      <c r="K72" s="14" t="str">
        <f>IF($H72=0,"",VLOOKUP($H72,Исходные_данные,38,FALSE))</f>
        <v/>
      </c>
      <c r="L72" s="14" t="str">
        <f>IF($H72=0,"",VLOOKUP($H72,Исходные_данные,39,FALSE))</f>
        <v/>
      </c>
      <c r="M72" s="16" t="str">
        <f>IFERROR(VLOOKUP(H72,Нагрузка_диапазон_1,5,FALSE),"")</f>
        <v/>
      </c>
      <c r="N72" s="14" t="str">
        <f>IF($H72=0,"",VLOOKUP($H72,Исходные_данные,40,FALSE))</f>
        <v/>
      </c>
      <c r="O72" s="14"/>
      <c r="P72" s="14" t="str">
        <f>IF($H72=0,"",VLOOKUP($H72,Исходные_данные,42,FALSE))</f>
        <v/>
      </c>
      <c r="Q72" s="14" t="str">
        <f>IF($H72=0,"",VLOOKUP($H72,Исходные_данные,8,FALSE))</f>
        <v/>
      </c>
      <c r="R72" s="14">
        <f>IF(Q72=3,"L1,L2,L3",0)</f>
        <v>0</v>
      </c>
      <c r="S72" s="14">
        <f>IF(C72=1,1,IF(Q72=3,S71,IF(S71=3,1,S71+1)))</f>
        <v>1</v>
      </c>
      <c r="T72" s="14" t="str">
        <f>IF(R72=0,"L"&amp;S72,R72)</f>
        <v>L1</v>
      </c>
      <c r="U72" s="14" t="str">
        <f>IF($H72=0,"",VLOOKUP($H72,Исходные_данные,32,FALSE))</f>
        <v/>
      </c>
    </row>
    <row r="73" spans="1:21" x14ac:dyDescent="0.2">
      <c r="A73" s="14" t="str">
        <f t="shared" si="1"/>
        <v/>
      </c>
      <c r="B73" s="14">
        <f>IF(C73=1,MAX(B$2:$B72)+1,IF(F73=0,"",B72))</f>
        <v>1</v>
      </c>
      <c r="C73" s="14">
        <f>COUNTIF($F$2:$F73,F73)</f>
        <v>71</v>
      </c>
      <c r="D73" s="14">
        <f>IF(F73=0,0,MAX($D$2:D72)+1)</f>
        <v>71</v>
      </c>
      <c r="E73" s="14">
        <f>IF(H73=0,0,MAX($E$2:E72)+1)</f>
        <v>0</v>
      </c>
      <c r="F73" s="60" t="s">
        <v>751</v>
      </c>
      <c r="G73" s="60"/>
      <c r="H73" s="60"/>
      <c r="I73" s="14" t="e">
        <f>IFERROR(VLOOKUP(H73,H$2:H72,1,FALSE),VLOOKUP(H73,H74:H$478,1,FALSE))</f>
        <v>#N/A</v>
      </c>
      <c r="J73" s="14" t="str">
        <f>IF($H73=0,"",VLOOKUP($H73,Исходные_данные,37,FALSE))</f>
        <v/>
      </c>
      <c r="K73" s="14" t="str">
        <f>IF($H73=0,"",VLOOKUP($H73,Исходные_данные,38,FALSE))</f>
        <v/>
      </c>
      <c r="L73" s="14" t="str">
        <f>IF($H73=0,"",VLOOKUP($H73,Исходные_данные,39,FALSE))</f>
        <v/>
      </c>
      <c r="M73" s="16" t="str">
        <f>IFERROR(VLOOKUP(H73,Нагрузка_диапазон_1,5,FALSE),"")</f>
        <v/>
      </c>
      <c r="N73" s="14" t="str">
        <f>IF($H73=0,"",VLOOKUP($H73,Исходные_данные,40,FALSE))</f>
        <v/>
      </c>
      <c r="O73" s="14"/>
      <c r="P73" s="14" t="str">
        <f>IF($H73=0,"",VLOOKUP($H73,Исходные_данные,42,FALSE))</f>
        <v/>
      </c>
      <c r="Q73" s="14" t="str">
        <f>IF($H73=0,"",VLOOKUP($H73,Исходные_данные,8,FALSE))</f>
        <v/>
      </c>
      <c r="R73" s="14">
        <f>IF(Q73=3,"L1,L2,L3",0)</f>
        <v>0</v>
      </c>
      <c r="S73" s="14">
        <f>IF(C73=1,1,IF(Q73=3,S72,IF(S72=3,1,S72+1)))</f>
        <v>2</v>
      </c>
      <c r="T73" s="14" t="str">
        <f>IF(R73=0,"L"&amp;S73,R73)</f>
        <v>L2</v>
      </c>
      <c r="U73" s="14" t="str">
        <f>IF($H73=0,"",VLOOKUP($H73,Исходные_данные,32,FALSE))</f>
        <v/>
      </c>
    </row>
    <row r="74" spans="1:21" x14ac:dyDescent="0.2">
      <c r="A74" s="14" t="str">
        <f t="shared" si="1"/>
        <v/>
      </c>
      <c r="B74" s="14">
        <f>IF(C74=1,MAX(B$2:$B73)+1,IF(F74=0,"",B73))</f>
        <v>1</v>
      </c>
      <c r="C74" s="14">
        <f>COUNTIF($F$2:$F74,F74)</f>
        <v>72</v>
      </c>
      <c r="D74" s="14">
        <f>IF(F74=0,0,MAX($D$2:D73)+1)</f>
        <v>72</v>
      </c>
      <c r="E74" s="14">
        <f>IF(H74=0,0,MAX($E$2:E73)+1)</f>
        <v>0</v>
      </c>
      <c r="F74" s="60" t="s">
        <v>751</v>
      </c>
      <c r="G74" s="60"/>
      <c r="H74" s="60"/>
      <c r="I74" s="14" t="e">
        <f>IFERROR(VLOOKUP(H74,H$2:H73,1,FALSE),VLOOKUP(H74,H75:H$478,1,FALSE))</f>
        <v>#N/A</v>
      </c>
      <c r="J74" s="14" t="str">
        <f>IF($H74=0,"",VLOOKUP($H74,Исходные_данные,37,FALSE))</f>
        <v/>
      </c>
      <c r="K74" s="14" t="str">
        <f>IF($H74=0,"",VLOOKUP($H74,Исходные_данные,38,FALSE))</f>
        <v/>
      </c>
      <c r="L74" s="14" t="str">
        <f>IF($H74=0,"",VLOOKUP($H74,Исходные_данные,39,FALSE))</f>
        <v/>
      </c>
      <c r="M74" s="16" t="str">
        <f>IFERROR(VLOOKUP(H74,Нагрузка_диапазон_1,5,FALSE),"")</f>
        <v/>
      </c>
      <c r="N74" s="14" t="str">
        <f>IF($H74=0,"",VLOOKUP($H74,Исходные_данные,40,FALSE))</f>
        <v/>
      </c>
      <c r="O74" s="14"/>
      <c r="P74" s="14" t="str">
        <f>IF($H74=0,"",VLOOKUP($H74,Исходные_данные,42,FALSE))</f>
        <v/>
      </c>
      <c r="Q74" s="14" t="str">
        <f>IF($H74=0,"",VLOOKUP($H74,Исходные_данные,8,FALSE))</f>
        <v/>
      </c>
      <c r="R74" s="14">
        <f>IF(Q74=3,"L1,L2,L3",0)</f>
        <v>0</v>
      </c>
      <c r="S74" s="14">
        <f>IF(C74=1,1,IF(Q74=3,S73,IF(S73=3,1,S73+1)))</f>
        <v>3</v>
      </c>
      <c r="T74" s="14" t="str">
        <f>IF(R74=0,"L"&amp;S74,R74)</f>
        <v>L3</v>
      </c>
      <c r="U74" s="14" t="str">
        <f>IF($H74=0,"",VLOOKUP($H74,Исходные_данные,32,FALSE))</f>
        <v/>
      </c>
    </row>
    <row r="75" spans="1:21" x14ac:dyDescent="0.2">
      <c r="A75" s="14" t="str">
        <f t="shared" si="1"/>
        <v/>
      </c>
      <c r="B75" s="14">
        <f>IF(C75=1,MAX(B$2:$B74)+1,IF(F75=0,"",B74))</f>
        <v>1</v>
      </c>
      <c r="C75" s="14">
        <f>COUNTIF($F$2:$F75,F75)</f>
        <v>73</v>
      </c>
      <c r="D75" s="14">
        <f>IF(F75=0,0,MAX($D$2:D74)+1)</f>
        <v>73</v>
      </c>
      <c r="E75" s="14">
        <f>IF(H75=0,0,MAX($E$2:E74)+1)</f>
        <v>0</v>
      </c>
      <c r="F75" s="60" t="s">
        <v>751</v>
      </c>
      <c r="G75" s="60"/>
      <c r="H75" s="60"/>
      <c r="I75" s="14" t="e">
        <f>IFERROR(VLOOKUP(H75,H$2:H74,1,FALSE),VLOOKUP(H75,H76:H$478,1,FALSE))</f>
        <v>#N/A</v>
      </c>
      <c r="J75" s="14" t="str">
        <f>IF($H75=0,"",VLOOKUP($H75,Исходные_данные,37,FALSE))</f>
        <v/>
      </c>
      <c r="K75" s="14" t="str">
        <f>IF($H75=0,"",VLOOKUP($H75,Исходные_данные,38,FALSE))</f>
        <v/>
      </c>
      <c r="L75" s="14" t="str">
        <f>IF($H75=0,"",VLOOKUP($H75,Исходные_данные,39,FALSE))</f>
        <v/>
      </c>
      <c r="M75" s="16" t="str">
        <f>IFERROR(VLOOKUP(H75,Нагрузка_диапазон_1,5,FALSE),"")</f>
        <v/>
      </c>
      <c r="N75" s="14" t="str">
        <f>IF($H75=0,"",VLOOKUP($H75,Исходные_данные,40,FALSE))</f>
        <v/>
      </c>
      <c r="O75" s="14"/>
      <c r="P75" s="14" t="str">
        <f>IF($H75=0,"",VLOOKUP($H75,Исходные_данные,42,FALSE))</f>
        <v/>
      </c>
      <c r="Q75" s="14" t="str">
        <f>IF($H75=0,"",VLOOKUP($H75,Исходные_данные,8,FALSE))</f>
        <v/>
      </c>
      <c r="R75" s="14">
        <f>IF(Q75=3,"L1,L2,L3",0)</f>
        <v>0</v>
      </c>
      <c r="S75" s="14">
        <f>IF(C75=1,1,IF(Q75=3,S74,IF(S74=3,1,S74+1)))</f>
        <v>1</v>
      </c>
      <c r="T75" s="14" t="str">
        <f>IF(R75=0,"L"&amp;S75,R75)</f>
        <v>L1</v>
      </c>
      <c r="U75" s="14" t="str">
        <f>IF($H75=0,"",VLOOKUP($H75,Исходные_данные,32,FALSE))</f>
        <v/>
      </c>
    </row>
    <row r="76" spans="1:21" x14ac:dyDescent="0.2">
      <c r="A76" s="14" t="str">
        <f t="shared" si="1"/>
        <v/>
      </c>
      <c r="B76" s="14">
        <f>IF(C76=1,MAX(B$2:$B75)+1,IF(F76=0,"",B75))</f>
        <v>1</v>
      </c>
      <c r="C76" s="14">
        <f>COUNTIF($F$2:$F76,F76)</f>
        <v>74</v>
      </c>
      <c r="D76" s="14">
        <f>IF(F76=0,0,MAX($D$2:D75)+1)</f>
        <v>74</v>
      </c>
      <c r="E76" s="14">
        <f>IF(H76=0,0,MAX($E$2:E75)+1)</f>
        <v>0</v>
      </c>
      <c r="F76" s="60" t="s">
        <v>751</v>
      </c>
      <c r="G76" s="60"/>
      <c r="H76" s="60"/>
      <c r="I76" s="14" t="e">
        <f>IFERROR(VLOOKUP(H76,H$2:H75,1,FALSE),VLOOKUP(H76,H77:H$478,1,FALSE))</f>
        <v>#N/A</v>
      </c>
      <c r="J76" s="14" t="str">
        <f>IF($H76=0,"",VLOOKUP($H76,Исходные_данные,37,FALSE))</f>
        <v/>
      </c>
      <c r="K76" s="14" t="str">
        <f>IF($H76=0,"",VLOOKUP($H76,Исходные_данные,38,FALSE))</f>
        <v/>
      </c>
      <c r="L76" s="14" t="str">
        <f>IF($H76=0,"",VLOOKUP($H76,Исходные_данные,39,FALSE))</f>
        <v/>
      </c>
      <c r="M76" s="16" t="str">
        <f>IFERROR(VLOOKUP(H76,Нагрузка_диапазон_1,5,FALSE),"")</f>
        <v/>
      </c>
      <c r="N76" s="14" t="str">
        <f>IF($H76=0,"",VLOOKUP($H76,Исходные_данные,40,FALSE))</f>
        <v/>
      </c>
      <c r="O76" s="14"/>
      <c r="P76" s="14" t="str">
        <f>IF($H76=0,"",VLOOKUP($H76,Исходные_данные,42,FALSE))</f>
        <v/>
      </c>
      <c r="Q76" s="14" t="str">
        <f>IF($H76=0,"",VLOOKUP($H76,Исходные_данные,8,FALSE))</f>
        <v/>
      </c>
      <c r="R76" s="14">
        <f>IF(Q76=3,"L1,L2,L3",0)</f>
        <v>0</v>
      </c>
      <c r="S76" s="14">
        <f>IF(C76=1,1,IF(Q76=3,S75,IF(S75=3,1,S75+1)))</f>
        <v>2</v>
      </c>
      <c r="T76" s="14" t="str">
        <f>IF(R76=0,"L"&amp;S76,R76)</f>
        <v>L2</v>
      </c>
      <c r="U76" s="14" t="str">
        <f>IF($H76=0,"",VLOOKUP($H76,Исходные_данные,32,FALSE))</f>
        <v/>
      </c>
    </row>
    <row r="77" spans="1:21" x14ac:dyDescent="0.2">
      <c r="A77" s="14" t="str">
        <f t="shared" si="1"/>
        <v/>
      </c>
      <c r="B77" s="14">
        <f>IF(C77=1,MAX(B$2:$B76)+1,IF(F77=0,"",B76))</f>
        <v>1</v>
      </c>
      <c r="C77" s="14">
        <f>COUNTIF($F$2:$F77,F77)</f>
        <v>75</v>
      </c>
      <c r="D77" s="14">
        <f>IF(F77=0,0,MAX($D$2:D76)+1)</f>
        <v>75</v>
      </c>
      <c r="E77" s="14">
        <f>IF(H77=0,0,MAX($E$2:E76)+1)</f>
        <v>0</v>
      </c>
      <c r="F77" s="60" t="s">
        <v>751</v>
      </c>
      <c r="G77" s="60"/>
      <c r="H77" s="60"/>
      <c r="I77" s="14" t="e">
        <f>IFERROR(VLOOKUP(H77,H$2:H76,1,FALSE),VLOOKUP(H77,H78:H$478,1,FALSE))</f>
        <v>#N/A</v>
      </c>
      <c r="J77" s="14" t="str">
        <f>IF($H77=0,"",VLOOKUP($H77,Исходные_данные,37,FALSE))</f>
        <v/>
      </c>
      <c r="K77" s="14" t="str">
        <f>IF($H77=0,"",VLOOKUP($H77,Исходные_данные,38,FALSE))</f>
        <v/>
      </c>
      <c r="L77" s="14" t="str">
        <f>IF($H77=0,"",VLOOKUP($H77,Исходные_данные,39,FALSE))</f>
        <v/>
      </c>
      <c r="M77" s="16" t="str">
        <f>IFERROR(VLOOKUP(H77,Нагрузка_диапазон_1,5,FALSE),"")</f>
        <v/>
      </c>
      <c r="N77" s="14" t="str">
        <f>IF($H77=0,"",VLOOKUP($H77,Исходные_данные,40,FALSE))</f>
        <v/>
      </c>
      <c r="O77" s="14"/>
      <c r="P77" s="14" t="str">
        <f>IF($H77=0,"",VLOOKUP($H77,Исходные_данные,42,FALSE))</f>
        <v/>
      </c>
      <c r="Q77" s="14" t="str">
        <f>IF($H77=0,"",VLOOKUP($H77,Исходные_данные,8,FALSE))</f>
        <v/>
      </c>
      <c r="R77" s="14">
        <f>IF(Q77=3,"L1,L2,L3",0)</f>
        <v>0</v>
      </c>
      <c r="S77" s="14">
        <f>IF(C77=1,1,IF(Q77=3,S76,IF(S76=3,1,S76+1)))</f>
        <v>3</v>
      </c>
      <c r="T77" s="14" t="str">
        <f>IF(R77=0,"L"&amp;S77,R77)</f>
        <v>L3</v>
      </c>
      <c r="U77" s="14" t="str">
        <f>IF($H77=0,"",VLOOKUP($H77,Исходные_данные,32,FALSE))</f>
        <v/>
      </c>
    </row>
    <row r="78" spans="1:21" x14ac:dyDescent="0.2">
      <c r="A78" s="14" t="str">
        <f t="shared" si="1"/>
        <v/>
      </c>
      <c r="B78" s="14">
        <f>IF(C78=1,MAX(B$2:$B77)+1,IF(F78=0,"",B77))</f>
        <v>1</v>
      </c>
      <c r="C78" s="14">
        <f>COUNTIF($F$2:$F78,F78)</f>
        <v>76</v>
      </c>
      <c r="D78" s="14">
        <f>IF(F78=0,0,MAX($D$2:D77)+1)</f>
        <v>76</v>
      </c>
      <c r="E78" s="14">
        <f>IF(H78=0,0,MAX($E$2:E77)+1)</f>
        <v>0</v>
      </c>
      <c r="F78" s="60" t="s">
        <v>751</v>
      </c>
      <c r="G78" s="60"/>
      <c r="H78" s="60"/>
      <c r="I78" s="14" t="e">
        <f>IFERROR(VLOOKUP(H78,H$2:H77,1,FALSE),VLOOKUP(H78,H79:H$478,1,FALSE))</f>
        <v>#N/A</v>
      </c>
      <c r="J78" s="14" t="str">
        <f>IF($H78=0,"",VLOOKUP($H78,Исходные_данные,37,FALSE))</f>
        <v/>
      </c>
      <c r="K78" s="14" t="str">
        <f>IF($H78=0,"",VLOOKUP($H78,Исходные_данные,38,FALSE))</f>
        <v/>
      </c>
      <c r="L78" s="14" t="str">
        <f>IF($H78=0,"",VLOOKUP($H78,Исходные_данные,39,FALSE))</f>
        <v/>
      </c>
      <c r="M78" s="16" t="str">
        <f>IFERROR(VLOOKUP(H78,Нагрузка_диапазон_1,5,FALSE),"")</f>
        <v/>
      </c>
      <c r="N78" s="14" t="str">
        <f>IF($H78=0,"",VLOOKUP($H78,Исходные_данные,40,FALSE))</f>
        <v/>
      </c>
      <c r="O78" s="14"/>
      <c r="P78" s="14" t="str">
        <f>IF($H78=0,"",VLOOKUP($H78,Исходные_данные,42,FALSE))</f>
        <v/>
      </c>
      <c r="Q78" s="14" t="str">
        <f>IF($H78=0,"",VLOOKUP($H78,Исходные_данные,8,FALSE))</f>
        <v/>
      </c>
      <c r="R78" s="14">
        <f>IF(Q78=3,"L1,L2,L3",0)</f>
        <v>0</v>
      </c>
      <c r="S78" s="14">
        <f>IF(C78=1,1,IF(Q78=3,S77,IF(S77=3,1,S77+1)))</f>
        <v>1</v>
      </c>
      <c r="T78" s="14" t="str">
        <f>IF(R78=0,"L"&amp;S78,R78)</f>
        <v>L1</v>
      </c>
      <c r="U78" s="14" t="str">
        <f>IF($H78=0,"",VLOOKUP($H78,Исходные_данные,32,FALSE))</f>
        <v/>
      </c>
    </row>
    <row r="79" spans="1:21" x14ac:dyDescent="0.2">
      <c r="A79" s="14" t="str">
        <f t="shared" si="1"/>
        <v/>
      </c>
      <c r="B79" s="14">
        <f>IF(C79=1,MAX(B$2:$B78)+1,IF(F79=0,"",B78))</f>
        <v>1</v>
      </c>
      <c r="C79" s="14">
        <f>COUNTIF($F$2:$F79,F79)</f>
        <v>77</v>
      </c>
      <c r="D79" s="14">
        <f>IF(F79=0,0,MAX($D$2:D78)+1)</f>
        <v>77</v>
      </c>
      <c r="E79" s="14">
        <f>IF(H79=0,0,MAX($E$2:E78)+1)</f>
        <v>0</v>
      </c>
      <c r="F79" s="60" t="s">
        <v>751</v>
      </c>
      <c r="G79" s="60"/>
      <c r="H79" s="60"/>
      <c r="I79" s="14" t="e">
        <f>IFERROR(VLOOKUP(H79,H$2:H78,1,FALSE),VLOOKUP(H79,H80:H$478,1,FALSE))</f>
        <v>#N/A</v>
      </c>
      <c r="J79" s="14" t="str">
        <f>IF($H79=0,"",VLOOKUP($H79,Исходные_данные,37,FALSE))</f>
        <v/>
      </c>
      <c r="K79" s="14" t="str">
        <f>IF($H79=0,"",VLOOKUP($H79,Исходные_данные,38,FALSE))</f>
        <v/>
      </c>
      <c r="L79" s="14" t="str">
        <f>IF($H79=0,"",VLOOKUP($H79,Исходные_данные,39,FALSE))</f>
        <v/>
      </c>
      <c r="M79" s="16" t="str">
        <f>IFERROR(VLOOKUP(H79,Нагрузка_диапазон_1,5,FALSE),"")</f>
        <v/>
      </c>
      <c r="N79" s="14" t="str">
        <f>IF($H79=0,"",VLOOKUP($H79,Исходные_данные,40,FALSE))</f>
        <v/>
      </c>
      <c r="O79" s="14"/>
      <c r="P79" s="14" t="str">
        <f>IF($H79=0,"",VLOOKUP($H79,Исходные_данные,42,FALSE))</f>
        <v/>
      </c>
      <c r="Q79" s="14" t="str">
        <f>IF($H79=0,"",VLOOKUP($H79,Исходные_данные,8,FALSE))</f>
        <v/>
      </c>
      <c r="R79" s="14">
        <f>IF(Q79=3,"L1,L2,L3",0)</f>
        <v>0</v>
      </c>
      <c r="S79" s="14">
        <f>IF(C79=1,1,IF(Q79=3,S78,IF(S78=3,1,S78+1)))</f>
        <v>2</v>
      </c>
      <c r="T79" s="14" t="str">
        <f>IF(R79=0,"L"&amp;S79,R79)</f>
        <v>L2</v>
      </c>
      <c r="U79" s="14" t="str">
        <f>IF($H79=0,"",VLOOKUP($H79,Исходные_данные,32,FALSE))</f>
        <v/>
      </c>
    </row>
    <row r="80" spans="1:21" x14ac:dyDescent="0.2">
      <c r="A80" s="14" t="str">
        <f t="shared" si="1"/>
        <v/>
      </c>
      <c r="B80" s="14">
        <f>IF(C80=1,MAX(B$2:$B79)+1,IF(F80=0,"",B79))</f>
        <v>1</v>
      </c>
      <c r="C80" s="14">
        <f>COUNTIF($F$2:$F80,F80)</f>
        <v>78</v>
      </c>
      <c r="D80" s="14">
        <f>IF(F80=0,0,MAX($D$2:D79)+1)</f>
        <v>78</v>
      </c>
      <c r="E80" s="14">
        <f>IF(H80=0,0,MAX($E$2:E79)+1)</f>
        <v>0</v>
      </c>
      <c r="F80" s="60" t="s">
        <v>751</v>
      </c>
      <c r="G80" s="60"/>
      <c r="H80" s="60"/>
      <c r="I80" s="14" t="e">
        <f>IFERROR(VLOOKUP(H80,H$2:H79,1,FALSE),VLOOKUP(H80,H81:H$478,1,FALSE))</f>
        <v>#N/A</v>
      </c>
      <c r="J80" s="14" t="str">
        <f>IF($H80=0,"",VLOOKUP($H80,Исходные_данные,37,FALSE))</f>
        <v/>
      </c>
      <c r="K80" s="14" t="str">
        <f>IF($H80=0,"",VLOOKUP($H80,Исходные_данные,38,FALSE))</f>
        <v/>
      </c>
      <c r="L80" s="14" t="str">
        <f>IF($H80=0,"",VLOOKUP($H80,Исходные_данные,39,FALSE))</f>
        <v/>
      </c>
      <c r="M80" s="16" t="str">
        <f>IFERROR(VLOOKUP(H80,Нагрузка_диапазон_1,5,FALSE),"")</f>
        <v/>
      </c>
      <c r="N80" s="14" t="str">
        <f>IF($H80=0,"",VLOOKUP($H80,Исходные_данные,40,FALSE))</f>
        <v/>
      </c>
      <c r="O80" s="14"/>
      <c r="P80" s="14" t="str">
        <f>IF($H80=0,"",VLOOKUP($H80,Исходные_данные,42,FALSE))</f>
        <v/>
      </c>
      <c r="Q80" s="14" t="str">
        <f>IF($H80=0,"",VLOOKUP($H80,Исходные_данные,8,FALSE))</f>
        <v/>
      </c>
      <c r="R80" s="14">
        <f>IF(Q80=3,"L1,L2,L3",0)</f>
        <v>0</v>
      </c>
      <c r="S80" s="14">
        <f>IF(C80=1,1,IF(Q80=3,S79,IF(S79=3,1,S79+1)))</f>
        <v>3</v>
      </c>
      <c r="T80" s="14" t="str">
        <f>IF(R80=0,"L"&amp;S80,R80)</f>
        <v>L3</v>
      </c>
      <c r="U80" s="14" t="str">
        <f>IF($H80=0,"",VLOOKUP($H80,Исходные_данные,32,FALSE))</f>
        <v/>
      </c>
    </row>
    <row r="81" spans="1:21" x14ac:dyDescent="0.2">
      <c r="A81" s="14" t="str">
        <f t="shared" si="1"/>
        <v/>
      </c>
      <c r="B81" s="14">
        <f>IF(C81=1,MAX(B$2:$B80)+1,IF(F81=0,"",B80))</f>
        <v>1</v>
      </c>
      <c r="C81" s="14">
        <f>COUNTIF($F$2:$F81,F81)</f>
        <v>79</v>
      </c>
      <c r="D81" s="14">
        <f>IF(F81=0,0,MAX($D$2:D80)+1)</f>
        <v>79</v>
      </c>
      <c r="E81" s="14">
        <f>IF(H81=0,0,MAX($E$2:E80)+1)</f>
        <v>0</v>
      </c>
      <c r="F81" s="60" t="s">
        <v>751</v>
      </c>
      <c r="G81" s="60"/>
      <c r="H81" s="60"/>
      <c r="I81" s="14" t="e">
        <f>IFERROR(VLOOKUP(H81,H$2:H80,1,FALSE),VLOOKUP(H81,H82:H$478,1,FALSE))</f>
        <v>#N/A</v>
      </c>
      <c r="J81" s="14" t="str">
        <f>IF($H81=0,"",VLOOKUP($H81,Исходные_данные,37,FALSE))</f>
        <v/>
      </c>
      <c r="K81" s="14" t="str">
        <f>IF($H81=0,"",VLOOKUP($H81,Исходные_данные,38,FALSE))</f>
        <v/>
      </c>
      <c r="L81" s="14" t="str">
        <f>IF($H81=0,"",VLOOKUP($H81,Исходные_данные,39,FALSE))</f>
        <v/>
      </c>
      <c r="M81" s="16" t="str">
        <f>IFERROR(VLOOKUP(H81,Нагрузка_диапазон_1,5,FALSE),"")</f>
        <v/>
      </c>
      <c r="N81" s="14" t="str">
        <f>IF($H81=0,"",VLOOKUP($H81,Исходные_данные,40,FALSE))</f>
        <v/>
      </c>
      <c r="O81" s="14"/>
      <c r="P81" s="14" t="str">
        <f>IF($H81=0,"",VLOOKUP($H81,Исходные_данные,42,FALSE))</f>
        <v/>
      </c>
      <c r="Q81" s="14" t="str">
        <f>IF($H81=0,"",VLOOKUP($H81,Исходные_данные,8,FALSE))</f>
        <v/>
      </c>
      <c r="R81" s="14">
        <f>IF(Q81=3,"L1,L2,L3",0)</f>
        <v>0</v>
      </c>
      <c r="S81" s="14">
        <f>IF(C81=1,1,IF(Q81=3,S80,IF(S80=3,1,S80+1)))</f>
        <v>1</v>
      </c>
      <c r="T81" s="14" t="str">
        <f>IF(R81=0,"L"&amp;S81,R81)</f>
        <v>L1</v>
      </c>
      <c r="U81" s="14" t="str">
        <f>IF($H81=0,"",VLOOKUP($H81,Исходные_данные,32,FALSE))</f>
        <v/>
      </c>
    </row>
    <row r="82" spans="1:21" x14ac:dyDescent="0.2">
      <c r="A82" s="14" t="str">
        <f t="shared" si="1"/>
        <v/>
      </c>
      <c r="B82" s="14">
        <f>IF(C82=1,MAX(B$2:$B81)+1,IF(F82=0,"",B81))</f>
        <v>1</v>
      </c>
      <c r="C82" s="14">
        <f>COUNTIF($F$2:$F82,F82)</f>
        <v>80</v>
      </c>
      <c r="D82" s="14">
        <f>IF(F82=0,0,MAX($D$2:D81)+1)</f>
        <v>80</v>
      </c>
      <c r="E82" s="14">
        <f>IF(H82=0,0,MAX($E$2:E81)+1)</f>
        <v>0</v>
      </c>
      <c r="F82" s="60" t="s">
        <v>751</v>
      </c>
      <c r="G82" s="60"/>
      <c r="H82" s="60"/>
      <c r="I82" s="14" t="e">
        <f>IFERROR(VLOOKUP(H82,H$2:H81,1,FALSE),VLOOKUP(H82,H83:H$478,1,FALSE))</f>
        <v>#N/A</v>
      </c>
      <c r="J82" s="14" t="str">
        <f>IF($H82=0,"",VLOOKUP($H82,Исходные_данные,37,FALSE))</f>
        <v/>
      </c>
      <c r="K82" s="14" t="str">
        <f>IF($H82=0,"",VLOOKUP($H82,Исходные_данные,38,FALSE))</f>
        <v/>
      </c>
      <c r="L82" s="14" t="str">
        <f>IF($H82=0,"",VLOOKUP($H82,Исходные_данные,39,FALSE))</f>
        <v/>
      </c>
      <c r="M82" s="16" t="str">
        <f>IFERROR(VLOOKUP(H82,Нагрузка_диапазон_1,5,FALSE),"")</f>
        <v/>
      </c>
      <c r="N82" s="14" t="str">
        <f>IF($H82=0,"",VLOOKUP($H82,Исходные_данные,40,FALSE))</f>
        <v/>
      </c>
      <c r="O82" s="14"/>
      <c r="P82" s="14" t="str">
        <f>IF($H82=0,"",VLOOKUP($H82,Исходные_данные,42,FALSE))</f>
        <v/>
      </c>
      <c r="Q82" s="14" t="str">
        <f>IF($H82=0,"",VLOOKUP($H82,Исходные_данные,8,FALSE))</f>
        <v/>
      </c>
      <c r="R82" s="14">
        <f>IF(Q82=3,"L1,L2,L3",0)</f>
        <v>0</v>
      </c>
      <c r="S82" s="14">
        <f>IF(C82=1,1,IF(Q82=3,S81,IF(S81=3,1,S81+1)))</f>
        <v>2</v>
      </c>
      <c r="T82" s="14" t="str">
        <f>IF(R82=0,"L"&amp;S82,R82)</f>
        <v>L2</v>
      </c>
      <c r="U82" s="14" t="str">
        <f>IF($H82=0,"",VLOOKUP($H82,Исходные_данные,32,FALSE))</f>
        <v/>
      </c>
    </row>
    <row r="83" spans="1:21" x14ac:dyDescent="0.2">
      <c r="A83" s="14" t="str">
        <f t="shared" si="1"/>
        <v/>
      </c>
      <c r="B83" s="14">
        <f>IF(C83=1,MAX(B$2:$B82)+1,IF(F83=0,"",B82))</f>
        <v>1</v>
      </c>
      <c r="C83" s="14">
        <f>COUNTIF($F$2:$F83,F83)</f>
        <v>81</v>
      </c>
      <c r="D83" s="14">
        <f>IF(F83=0,0,MAX($D$2:D82)+1)</f>
        <v>81</v>
      </c>
      <c r="E83" s="14">
        <f>IF(H83=0,0,MAX($E$2:E82)+1)</f>
        <v>0</v>
      </c>
      <c r="F83" s="60" t="s">
        <v>751</v>
      </c>
      <c r="G83" s="60"/>
      <c r="H83" s="60"/>
      <c r="I83" s="14" t="e">
        <f>IFERROR(VLOOKUP(H83,H$2:H82,1,FALSE),VLOOKUP(H83,H84:H$478,1,FALSE))</f>
        <v>#N/A</v>
      </c>
      <c r="J83" s="14" t="str">
        <f>IF($H83=0,"",VLOOKUP($H83,Исходные_данные,37,FALSE))</f>
        <v/>
      </c>
      <c r="K83" s="14" t="str">
        <f>IF($H83=0,"",VLOOKUP($H83,Исходные_данные,38,FALSE))</f>
        <v/>
      </c>
      <c r="L83" s="14" t="str">
        <f>IF($H83=0,"",VLOOKUP($H83,Исходные_данные,39,FALSE))</f>
        <v/>
      </c>
      <c r="M83" s="16" t="str">
        <f>IFERROR(VLOOKUP(H83,Нагрузка_диапазон_1,5,FALSE),"")</f>
        <v/>
      </c>
      <c r="N83" s="14" t="str">
        <f>IF($H83=0,"",VLOOKUP($H83,Исходные_данные,40,FALSE))</f>
        <v/>
      </c>
      <c r="O83" s="14"/>
      <c r="P83" s="14" t="str">
        <f>IF($H83=0,"",VLOOKUP($H83,Исходные_данные,42,FALSE))</f>
        <v/>
      </c>
      <c r="Q83" s="14" t="str">
        <f>IF($H83=0,"",VLOOKUP($H83,Исходные_данные,8,FALSE))</f>
        <v/>
      </c>
      <c r="R83" s="14">
        <f>IF(Q83=3,"L1,L2,L3",0)</f>
        <v>0</v>
      </c>
      <c r="S83" s="14">
        <f>IF(C83=1,1,IF(Q83=3,S82,IF(S82=3,1,S82+1)))</f>
        <v>3</v>
      </c>
      <c r="T83" s="14" t="str">
        <f>IF(R83=0,"L"&amp;S83,R83)</f>
        <v>L3</v>
      </c>
      <c r="U83" s="14" t="str">
        <f>IF($H83=0,"",VLOOKUP($H83,Исходные_данные,32,FALSE))</f>
        <v/>
      </c>
    </row>
    <row r="84" spans="1:21" x14ac:dyDescent="0.2">
      <c r="A84" s="14" t="str">
        <f t="shared" si="1"/>
        <v/>
      </c>
      <c r="B84" s="14">
        <f>IF(C84=1,MAX(B$2:$B83)+1,IF(F84=0,"",B83))</f>
        <v>1</v>
      </c>
      <c r="C84" s="14">
        <f>COUNTIF($F$2:$F84,F84)</f>
        <v>82</v>
      </c>
      <c r="D84" s="14">
        <f>IF(F84=0,0,MAX($D$2:D83)+1)</f>
        <v>82</v>
      </c>
      <c r="E84" s="14">
        <f>IF(H84=0,0,MAX($E$2:E83)+1)</f>
        <v>0</v>
      </c>
      <c r="F84" s="60" t="s">
        <v>751</v>
      </c>
      <c r="G84" s="60"/>
      <c r="H84" s="71"/>
      <c r="I84" s="14" t="e">
        <f>IFERROR(VLOOKUP(H84,H$2:H83,1,FALSE),VLOOKUP(H84,H85:H$478,1,FALSE))</f>
        <v>#N/A</v>
      </c>
      <c r="J84" s="14" t="str">
        <f>IF($H84=0,"",VLOOKUP($H84,Исходные_данные,37,FALSE))</f>
        <v/>
      </c>
      <c r="K84" s="14" t="str">
        <f>IF($H84=0,"",VLOOKUP($H84,Исходные_данные,38,FALSE))</f>
        <v/>
      </c>
      <c r="L84" s="14" t="str">
        <f>IF($H84=0,"",VLOOKUP($H84,Исходные_данные,39,FALSE))</f>
        <v/>
      </c>
      <c r="M84" s="16" t="str">
        <f>IFERROR(VLOOKUP(H84,Нагрузка_диапазон_1,5,FALSE),"")</f>
        <v/>
      </c>
      <c r="N84" s="14" t="str">
        <f>IF($H84=0,"",VLOOKUP($H84,Исходные_данные,40,FALSE))</f>
        <v/>
      </c>
      <c r="O84" s="14"/>
      <c r="P84" s="14" t="str">
        <f>IF($H84=0,"",VLOOKUP($H84,Исходные_данные,42,FALSE))</f>
        <v/>
      </c>
      <c r="Q84" s="14" t="str">
        <f>IF($H84=0,"",VLOOKUP($H84,Исходные_данные,8,FALSE))</f>
        <v/>
      </c>
      <c r="R84" s="14">
        <f>IF(Q84=3,"L1,L2,L3",0)</f>
        <v>0</v>
      </c>
      <c r="S84" s="14">
        <f>IF(C84=1,1,IF(Q84=3,S83,IF(S83=3,1,S83+1)))</f>
        <v>1</v>
      </c>
      <c r="T84" s="14" t="str">
        <f>IF(R84=0,"L"&amp;S84,R84)</f>
        <v>L1</v>
      </c>
      <c r="U84" s="14" t="str">
        <f>IF($H84=0,"",VLOOKUP($H84,Исходные_данные,32,FALSE))</f>
        <v/>
      </c>
    </row>
    <row r="85" spans="1:21" x14ac:dyDescent="0.2">
      <c r="A85" s="14" t="str">
        <f t="shared" si="1"/>
        <v/>
      </c>
      <c r="B85" s="14">
        <f>IF(C85=1,MAX(B$2:$B84)+1,IF(F85=0,"",B84))</f>
        <v>1</v>
      </c>
      <c r="C85" s="14">
        <f>COUNTIF($F$2:$F85,F85)</f>
        <v>83</v>
      </c>
      <c r="D85" s="14">
        <f>IF(F85=0,0,MAX($D$2:D84)+1)</f>
        <v>83</v>
      </c>
      <c r="E85" s="14">
        <f>IF(H85=0,0,MAX($E$2:E84)+1)</f>
        <v>0</v>
      </c>
      <c r="F85" s="60" t="s">
        <v>751</v>
      </c>
      <c r="G85" s="60"/>
      <c r="H85" s="71"/>
      <c r="I85" s="14" t="e">
        <f>IFERROR(VLOOKUP(H85,H$2:H84,1,FALSE),VLOOKUP(H85,H86:H$478,1,FALSE))</f>
        <v>#N/A</v>
      </c>
      <c r="J85" s="14" t="str">
        <f>IF($H85=0,"",VLOOKUP($H85,Исходные_данные,37,FALSE))</f>
        <v/>
      </c>
      <c r="K85" s="14" t="str">
        <f>IF($H85=0,"",VLOOKUP($H85,Исходные_данные,38,FALSE))</f>
        <v/>
      </c>
      <c r="L85" s="14" t="str">
        <f>IF($H85=0,"",VLOOKUP($H85,Исходные_данные,39,FALSE))</f>
        <v/>
      </c>
      <c r="M85" s="16" t="str">
        <f>IFERROR(VLOOKUP(H85,Нагрузка_диапазон_1,5,FALSE),"")</f>
        <v/>
      </c>
      <c r="N85" s="14" t="str">
        <f>IF($H85=0,"",VLOOKUP($H85,Исходные_данные,40,FALSE))</f>
        <v/>
      </c>
      <c r="O85" s="14"/>
      <c r="P85" s="14" t="str">
        <f>IF($H85=0,"",VLOOKUP($H85,Исходные_данные,42,FALSE))</f>
        <v/>
      </c>
      <c r="Q85" s="14" t="str">
        <f>IF($H85=0,"",VLOOKUP($H85,Исходные_данные,8,FALSE))</f>
        <v/>
      </c>
      <c r="R85" s="14">
        <f>IF(Q85=3,"L1,L2,L3",0)</f>
        <v>0</v>
      </c>
      <c r="S85" s="14">
        <f>IF(C85=1,1,IF(Q85=3,S84,IF(S84=3,1,S84+1)))</f>
        <v>2</v>
      </c>
      <c r="T85" s="14" t="str">
        <f>IF(R85=0,"L"&amp;S85,R85)</f>
        <v>L2</v>
      </c>
      <c r="U85" s="14" t="str">
        <f>IF($H85=0,"",VLOOKUP($H85,Исходные_данные,32,FALSE))</f>
        <v/>
      </c>
    </row>
    <row r="86" spans="1:21" x14ac:dyDescent="0.2">
      <c r="A86" s="14" t="str">
        <f t="shared" si="1"/>
        <v/>
      </c>
      <c r="B86" s="14">
        <f>IF(C86=1,MAX(B$2:$B85)+1,IF(F86=0,"",B85))</f>
        <v>1</v>
      </c>
      <c r="C86" s="14">
        <f>COUNTIF($F$2:$F86,F86)</f>
        <v>84</v>
      </c>
      <c r="D86" s="14">
        <f>IF(F86=0,0,MAX($D$2:D85)+1)</f>
        <v>84</v>
      </c>
      <c r="E86" s="14">
        <f>IF(H86=0,0,MAX($E$2:E85)+1)</f>
        <v>0</v>
      </c>
      <c r="F86" s="60" t="s">
        <v>751</v>
      </c>
      <c r="G86" s="60"/>
      <c r="H86" s="71"/>
      <c r="I86" s="14" t="e">
        <f>IFERROR(VLOOKUP(H86,H$2:H85,1,FALSE),VLOOKUP(H86,H87:H$478,1,FALSE))</f>
        <v>#N/A</v>
      </c>
      <c r="J86" s="14" t="str">
        <f>IF($H86=0,"",VLOOKUP($H86,Исходные_данные,37,FALSE))</f>
        <v/>
      </c>
      <c r="K86" s="14" t="str">
        <f>IF($H86=0,"",VLOOKUP($H86,Исходные_данные,38,FALSE))</f>
        <v/>
      </c>
      <c r="L86" s="14" t="str">
        <f>IF($H86=0,"",VLOOKUP($H86,Исходные_данные,39,FALSE))</f>
        <v/>
      </c>
      <c r="M86" s="16" t="str">
        <f>IFERROR(VLOOKUP(H86,Нагрузка_диапазон_1,5,FALSE),"")</f>
        <v/>
      </c>
      <c r="N86" s="14" t="str">
        <f>IF($H86=0,"",VLOOKUP($H86,Исходные_данные,40,FALSE))</f>
        <v/>
      </c>
      <c r="O86" s="14"/>
      <c r="P86" s="14" t="str">
        <f>IF($H86=0,"",VLOOKUP($H86,Исходные_данные,42,FALSE))</f>
        <v/>
      </c>
      <c r="Q86" s="14" t="str">
        <f>IF($H86=0,"",VLOOKUP($H86,Исходные_данные,8,FALSE))</f>
        <v/>
      </c>
      <c r="R86" s="14">
        <f>IF(Q86=3,"L1,L2,L3",0)</f>
        <v>0</v>
      </c>
      <c r="S86" s="14">
        <f>IF(C86=1,1,IF(Q86=3,S85,IF(S85=3,1,S85+1)))</f>
        <v>3</v>
      </c>
      <c r="T86" s="14" t="str">
        <f>IF(R86=0,"L"&amp;S86,R86)</f>
        <v>L3</v>
      </c>
      <c r="U86" s="14" t="str">
        <f>IF($H86=0,"",VLOOKUP($H86,Исходные_данные,32,FALSE))</f>
        <v/>
      </c>
    </row>
    <row r="87" spans="1:21" s="79" customFormat="1" ht="14.45" customHeight="1" thickBot="1" x14ac:dyDescent="0.25">
      <c r="A87" s="77" t="str">
        <f t="shared" si="1"/>
        <v/>
      </c>
      <c r="B87" s="77">
        <f>IF(C87=1,MAX(B$2:$B86)+1,IF(F87=0,"",B86))</f>
        <v>1</v>
      </c>
      <c r="C87" s="77">
        <f>COUNTIF($F$2:$F87,F87)</f>
        <v>85</v>
      </c>
      <c r="D87" s="77">
        <f>IF(F87=0,0,MAX($D$2:D86)+1)</f>
        <v>85</v>
      </c>
      <c r="E87" s="77">
        <f>IF(H87=0,0,MAX($E$2:E86)+1)</f>
        <v>0</v>
      </c>
      <c r="F87" s="60" t="s">
        <v>751</v>
      </c>
      <c r="G87" s="60"/>
      <c r="H87" s="68"/>
      <c r="I87" s="77" t="e">
        <f>IFERROR(VLOOKUP(H87,H$2:H86,1,FALSE),VLOOKUP(H87,H88:H$478,1,FALSE))</f>
        <v>#N/A</v>
      </c>
      <c r="J87" s="77" t="str">
        <f>IF($H87=0,"",VLOOKUP($H87,Исходные_данные,37,FALSE))</f>
        <v/>
      </c>
      <c r="K87" s="77" t="str">
        <f>IF($H87=0,"",VLOOKUP($H87,Исходные_данные,38,FALSE))</f>
        <v/>
      </c>
      <c r="L87" s="77" t="str">
        <f>IF($H87=0,"",VLOOKUP($H87,Исходные_данные,39,FALSE))</f>
        <v/>
      </c>
      <c r="M87" s="16" t="str">
        <f>IFERROR(VLOOKUP(H87,Нагрузка_диапазон_1,5,FALSE),"")</f>
        <v/>
      </c>
      <c r="N87" s="77" t="str">
        <f>IF($H87=0,"",VLOOKUP($H87,Исходные_данные,40,FALSE))</f>
        <v/>
      </c>
      <c r="O87" s="77"/>
      <c r="P87" s="77" t="str">
        <f>IF($H87=0,"",VLOOKUP($H87,Исходные_данные,42,FALSE))</f>
        <v/>
      </c>
      <c r="Q87" s="77" t="str">
        <f>IF($H87=0,"",VLOOKUP($H87,Исходные_данные,8,FALSE))</f>
        <v/>
      </c>
      <c r="R87" s="77">
        <f>IF(Q87=3,"L1,L2,L3",0)</f>
        <v>0</v>
      </c>
      <c r="S87" s="77">
        <f>IF(C87=1,1,IF(Q87=3,S86,IF(S86=3,1,S86+1)))</f>
        <v>1</v>
      </c>
      <c r="T87" s="77" t="str">
        <f>IF(R87=0,"L"&amp;S87,R87)</f>
        <v>L1</v>
      </c>
      <c r="U87" s="77" t="str">
        <f>IF($H87=0,"",VLOOKUP($H87,Исходные_данные,32,FALSE))</f>
        <v/>
      </c>
    </row>
    <row r="88" spans="1:21" x14ac:dyDescent="0.2">
      <c r="A88" s="14" t="str">
        <f t="shared" si="1"/>
        <v/>
      </c>
      <c r="B88" s="14">
        <f>IF(C88=1,MAX(B$2:$B87)+1,IF(F88=0,"",B87))</f>
        <v>1</v>
      </c>
      <c r="C88" s="14">
        <f>COUNTIF($F$2:$F88,F88)</f>
        <v>86</v>
      </c>
      <c r="D88" s="14">
        <f>IF(F88=0,0,MAX($D$2:D87)+1)</f>
        <v>86</v>
      </c>
      <c r="E88" s="14">
        <f>IF(H88=0,0,MAX($E$2:E87)+1)</f>
        <v>0</v>
      </c>
      <c r="F88" s="60" t="s">
        <v>751</v>
      </c>
      <c r="G88" s="60"/>
      <c r="H88" s="71"/>
      <c r="I88" s="14" t="e">
        <f>IFERROR(VLOOKUP(H88,H$2:H87,1,FALSE),VLOOKUP(H88,H89:H$478,1,FALSE))</f>
        <v>#N/A</v>
      </c>
      <c r="J88" s="14" t="str">
        <f>IF($H88=0,"",VLOOKUP($H88,Исходные_данные,37,FALSE))</f>
        <v/>
      </c>
      <c r="K88" s="14" t="str">
        <f>IF($H88=0,"",VLOOKUP($H88,Исходные_данные,38,FALSE))</f>
        <v/>
      </c>
      <c r="L88" s="14" t="str">
        <f>IF($H88=0,"",VLOOKUP($H88,Исходные_данные,39,FALSE))</f>
        <v/>
      </c>
      <c r="M88" s="16" t="str">
        <f>IFERROR(VLOOKUP(H88,Нагрузка_диапазон_1,5,FALSE),"")</f>
        <v/>
      </c>
      <c r="N88" s="14" t="str">
        <f>IF($H88=0,"",VLOOKUP($H88,Исходные_данные,40,FALSE))</f>
        <v/>
      </c>
      <c r="O88" s="14"/>
      <c r="P88" s="14" t="str">
        <f>IF($H88=0,"",VLOOKUP($H88,Исходные_данные,42,FALSE))</f>
        <v/>
      </c>
      <c r="Q88" s="14" t="str">
        <f>IF($H88=0,"",VLOOKUP($H88,Исходные_данные,8,FALSE))</f>
        <v/>
      </c>
      <c r="R88" s="14">
        <f>IF(Q88=3,"L1,L2,L3",0)</f>
        <v>0</v>
      </c>
      <c r="S88" s="14">
        <f>IF(C88=1,1,IF(Q88=3,S87,IF(S87=3,1,S87+1)))</f>
        <v>2</v>
      </c>
      <c r="T88" s="14" t="str">
        <f>IF(R88=0,"L"&amp;S88,R88)</f>
        <v>L2</v>
      </c>
      <c r="U88" s="14" t="str">
        <f>IF($H88=0,"",VLOOKUP($H88,Исходные_данные,32,FALSE))</f>
        <v/>
      </c>
    </row>
    <row r="89" spans="1:21" x14ac:dyDescent="0.2">
      <c r="A89" s="14" t="str">
        <f t="shared" si="1"/>
        <v/>
      </c>
      <c r="B89" s="14">
        <f>IF(C89=1,MAX(B$2:$B88)+1,IF(F89=0,"",B88))</f>
        <v>1</v>
      </c>
      <c r="C89" s="14">
        <f>COUNTIF($F$2:$F89,F89)</f>
        <v>87</v>
      </c>
      <c r="D89" s="14">
        <f>IF(F89=0,0,MAX($D$2:D88)+1)</f>
        <v>87</v>
      </c>
      <c r="E89" s="14">
        <f>IF(H89=0,0,MAX($E$2:E88)+1)</f>
        <v>0</v>
      </c>
      <c r="F89" s="60" t="s">
        <v>751</v>
      </c>
      <c r="G89" s="60"/>
      <c r="H89" s="60"/>
      <c r="I89" s="14" t="e">
        <f>IFERROR(VLOOKUP(H89,H$2:H88,1,FALSE),VLOOKUP(H89,H90:H$478,1,FALSE))</f>
        <v>#N/A</v>
      </c>
      <c r="J89" s="14" t="str">
        <f>IF($H89=0,"",VLOOKUP($H89,Исходные_данные,37,FALSE))</f>
        <v/>
      </c>
      <c r="K89" s="14" t="str">
        <f>IF($H89=0,"",VLOOKUP($H89,Исходные_данные,38,FALSE))</f>
        <v/>
      </c>
      <c r="L89" s="14" t="str">
        <f>IF($H89=0,"",VLOOKUP($H89,Исходные_данные,39,FALSE))</f>
        <v/>
      </c>
      <c r="M89" s="16" t="str">
        <f>IFERROR(VLOOKUP(H89,Нагрузка_диапазон_1,5,FALSE),"")</f>
        <v/>
      </c>
      <c r="N89" s="14" t="str">
        <f>IF($H89=0,"",VLOOKUP($H89,Исходные_данные,40,FALSE))</f>
        <v/>
      </c>
      <c r="O89" s="14"/>
      <c r="P89" s="14" t="str">
        <f>IF($H89=0,"",VLOOKUP($H89,Исходные_данные,42,FALSE))</f>
        <v/>
      </c>
      <c r="Q89" s="14" t="str">
        <f>IF($H89=0,"",VLOOKUP($H89,Исходные_данные,8,FALSE))</f>
        <v/>
      </c>
      <c r="R89" s="14">
        <f>IF(Q89=3,"L1,L2,L3",0)</f>
        <v>0</v>
      </c>
      <c r="S89" s="14">
        <f>IF(C89=1,1,IF(Q89=3,S88,IF(S88=3,1,S88+1)))</f>
        <v>3</v>
      </c>
      <c r="T89" s="14" t="str">
        <f>IF(R89=0,"L"&amp;S89,R89)</f>
        <v>L3</v>
      </c>
      <c r="U89" s="14" t="str">
        <f>IF($H89=0,"",VLOOKUP($H89,Исходные_данные,32,FALSE))</f>
        <v/>
      </c>
    </row>
    <row r="90" spans="1:21" x14ac:dyDescent="0.2">
      <c r="A90" s="14" t="str">
        <f t="shared" si="1"/>
        <v/>
      </c>
      <c r="B90" s="14">
        <f>IF(C90=1,MAX(B$2:$B89)+1,IF(F90=0,"",B89))</f>
        <v>1</v>
      </c>
      <c r="C90" s="14">
        <f>COUNTIF($F$2:$F90,F90)</f>
        <v>88</v>
      </c>
      <c r="D90" s="14">
        <f>IF(F90=0,0,MAX($D$2:D89)+1)</f>
        <v>88</v>
      </c>
      <c r="E90" s="14">
        <f>IF(H90=0,0,MAX($E$2:E89)+1)</f>
        <v>0</v>
      </c>
      <c r="F90" s="60" t="s">
        <v>751</v>
      </c>
      <c r="G90" s="60"/>
      <c r="H90" s="60"/>
      <c r="I90" s="14" t="e">
        <f>IFERROR(VLOOKUP(H90,H$2:H89,1,FALSE),VLOOKUP(H90,H91:H$478,1,FALSE))</f>
        <v>#N/A</v>
      </c>
      <c r="J90" s="14" t="str">
        <f>IF($H90=0,"",VLOOKUP($H90,Исходные_данные,37,FALSE))</f>
        <v/>
      </c>
      <c r="K90" s="14" t="str">
        <f>IF($H90=0,"",VLOOKUP($H90,Исходные_данные,38,FALSE))</f>
        <v/>
      </c>
      <c r="L90" s="14" t="str">
        <f>IF($H90=0,"",VLOOKUP($H90,Исходные_данные,39,FALSE))</f>
        <v/>
      </c>
      <c r="M90" s="16" t="str">
        <f>IFERROR(VLOOKUP(H90,Нагрузка_диапазон_1,5,FALSE),"")</f>
        <v/>
      </c>
      <c r="N90" s="14" t="str">
        <f>IF($H90=0,"",VLOOKUP($H90,Исходные_данные,40,FALSE))</f>
        <v/>
      </c>
      <c r="O90" s="14"/>
      <c r="P90" s="14" t="str">
        <f>IF($H90=0,"",VLOOKUP($H90,Исходные_данные,42,FALSE))</f>
        <v/>
      </c>
      <c r="Q90" s="14" t="str">
        <f>IF($H90=0,"",VLOOKUP($H90,Исходные_данные,8,FALSE))</f>
        <v/>
      </c>
      <c r="R90" s="14">
        <f>IF(Q90=3,"L1,L2,L3",0)</f>
        <v>0</v>
      </c>
      <c r="S90" s="14">
        <f>IF(C90=1,1,IF(Q90=3,S89,IF(S89=3,1,S89+1)))</f>
        <v>1</v>
      </c>
      <c r="T90" s="14" t="str">
        <f>IF(R90=0,"L"&amp;S90,R90)</f>
        <v>L1</v>
      </c>
      <c r="U90" s="14" t="str">
        <f>IF($H90=0,"",VLOOKUP($H90,Исходные_данные,32,FALSE))</f>
        <v/>
      </c>
    </row>
    <row r="91" spans="1:21" x14ac:dyDescent="0.2">
      <c r="A91" s="14" t="str">
        <f t="shared" si="1"/>
        <v/>
      </c>
      <c r="B91" s="14">
        <f>IF(C91=1,MAX(B$2:$B90)+1,IF(F91=0,"",B90))</f>
        <v>1</v>
      </c>
      <c r="C91" s="14">
        <f>COUNTIF($F$2:$F91,F91)</f>
        <v>89</v>
      </c>
      <c r="D91" s="14">
        <f>IF(F91=0,0,MAX($D$2:D90)+1)</f>
        <v>89</v>
      </c>
      <c r="E91" s="14">
        <f>IF(H91=0,0,MAX($E$2:E90)+1)</f>
        <v>0</v>
      </c>
      <c r="F91" s="60" t="s">
        <v>751</v>
      </c>
      <c r="G91" s="60"/>
      <c r="H91" s="60"/>
      <c r="I91" s="14" t="e">
        <f>IFERROR(VLOOKUP(H91,H$2:H90,1,FALSE),VLOOKUP(H91,H92:H$478,1,FALSE))</f>
        <v>#N/A</v>
      </c>
      <c r="J91" s="14" t="str">
        <f>IF($H91=0,"",VLOOKUP($H91,Исходные_данные,37,FALSE))</f>
        <v/>
      </c>
      <c r="K91" s="14" t="str">
        <f>IF($H91=0,"",VLOOKUP($H91,Исходные_данные,38,FALSE))</f>
        <v/>
      </c>
      <c r="L91" s="14" t="str">
        <f>IF($H91=0,"",VLOOKUP($H91,Исходные_данные,39,FALSE))</f>
        <v/>
      </c>
      <c r="M91" s="16" t="str">
        <f>IFERROR(VLOOKUP(H91,Нагрузка_диапазон_1,5,FALSE),"")</f>
        <v/>
      </c>
      <c r="N91" s="14" t="str">
        <f>IF($H91=0,"",VLOOKUP($H91,Исходные_данные,40,FALSE))</f>
        <v/>
      </c>
      <c r="O91" s="14"/>
      <c r="P91" s="14" t="str">
        <f>IF($H91=0,"",VLOOKUP($H91,Исходные_данные,42,FALSE))</f>
        <v/>
      </c>
      <c r="Q91" s="14" t="str">
        <f>IF($H91=0,"",VLOOKUP($H91,Исходные_данные,8,FALSE))</f>
        <v/>
      </c>
      <c r="R91" s="14">
        <f>IF(Q91=3,"L1,L2,L3",0)</f>
        <v>0</v>
      </c>
      <c r="S91" s="14">
        <f>IF(C91=1,1,IF(Q91=3,S90,IF(S90=3,1,S90+1)))</f>
        <v>2</v>
      </c>
      <c r="T91" s="14" t="str">
        <f>IF(R91=0,"L"&amp;S91,R91)</f>
        <v>L2</v>
      </c>
      <c r="U91" s="14" t="str">
        <f>IF($H91=0,"",VLOOKUP($H91,Исходные_данные,32,FALSE))</f>
        <v/>
      </c>
    </row>
    <row r="92" spans="1:21" x14ac:dyDescent="0.2">
      <c r="A92" s="14" t="str">
        <f t="shared" si="1"/>
        <v/>
      </c>
      <c r="B92" s="14">
        <f>IF(C92=1,MAX(B$2:$B91)+1,IF(F92=0,"",B91))</f>
        <v>1</v>
      </c>
      <c r="C92" s="14">
        <f>COUNTIF($F$2:$F92,F92)</f>
        <v>90</v>
      </c>
      <c r="D92" s="14">
        <f>IF(F92=0,0,MAX($D$2:D91)+1)</f>
        <v>90</v>
      </c>
      <c r="E92" s="14">
        <f>IF(H92=0,0,MAX($E$2:E91)+1)</f>
        <v>0</v>
      </c>
      <c r="F92" s="60" t="s">
        <v>751</v>
      </c>
      <c r="G92" s="60"/>
      <c r="H92" s="60"/>
      <c r="I92" s="14" t="e">
        <f>IFERROR(VLOOKUP(H92,H$2:H91,1,FALSE),VLOOKUP(H92,H93:H$478,1,FALSE))</f>
        <v>#N/A</v>
      </c>
      <c r="J92" s="14" t="str">
        <f>IF($H92=0,"",VLOOKUP($H92,Исходные_данные,37,FALSE))</f>
        <v/>
      </c>
      <c r="K92" s="14" t="str">
        <f>IF($H92=0,"",VLOOKUP($H92,Исходные_данные,38,FALSE))</f>
        <v/>
      </c>
      <c r="L92" s="14" t="str">
        <f>IF($H92=0,"",VLOOKUP($H92,Исходные_данные,39,FALSE))</f>
        <v/>
      </c>
      <c r="M92" s="16" t="str">
        <f>IFERROR(VLOOKUP(H92,Нагрузка_диапазон_1,5,FALSE),"")</f>
        <v/>
      </c>
      <c r="N92" s="14" t="str">
        <f>IF($H92=0,"",VLOOKUP($H92,Исходные_данные,40,FALSE))</f>
        <v/>
      </c>
      <c r="O92" s="14"/>
      <c r="P92" s="14" t="str">
        <f>IF($H92=0,"",VLOOKUP($H92,Исходные_данные,42,FALSE))</f>
        <v/>
      </c>
      <c r="Q92" s="14" t="str">
        <f>IF($H92=0,"",VLOOKUP($H92,Исходные_данные,8,FALSE))</f>
        <v/>
      </c>
      <c r="R92" s="14">
        <f>IF(Q92=3,"L1,L2,L3",0)</f>
        <v>0</v>
      </c>
      <c r="S92" s="14">
        <f>IF(C92=1,1,IF(Q92=3,S91,IF(S91=3,1,S91+1)))</f>
        <v>3</v>
      </c>
      <c r="T92" s="14" t="str">
        <f>IF(R92=0,"L"&amp;S92,R92)</f>
        <v>L3</v>
      </c>
      <c r="U92" s="14" t="str">
        <f>IF($H92=0,"",VLOOKUP($H92,Исходные_данные,32,FALSE))</f>
        <v/>
      </c>
    </row>
    <row r="93" spans="1:21" x14ac:dyDescent="0.2">
      <c r="A93" s="14" t="str">
        <f t="shared" si="1"/>
        <v/>
      </c>
      <c r="B93" s="14">
        <f>IF(C93=1,MAX(B$2:$B92)+1,IF(F93=0,"",B92))</f>
        <v>1</v>
      </c>
      <c r="C93" s="14">
        <f>COUNTIF($F$2:$F93,F93)</f>
        <v>91</v>
      </c>
      <c r="D93" s="14">
        <f>IF(F93=0,0,MAX($D$2:D92)+1)</f>
        <v>91</v>
      </c>
      <c r="E93" s="14">
        <f>IF(H93=0,0,MAX($E$2:E92)+1)</f>
        <v>0</v>
      </c>
      <c r="F93" s="60" t="s">
        <v>751</v>
      </c>
      <c r="G93" s="60"/>
      <c r="H93" s="60"/>
      <c r="I93" s="14" t="e">
        <f>IFERROR(VLOOKUP(H93,H$2:H92,1,FALSE),VLOOKUP(H93,H94:H$478,1,FALSE))</f>
        <v>#N/A</v>
      </c>
      <c r="J93" s="14" t="str">
        <f>IF($H93=0,"",VLOOKUP($H93,Исходные_данные,37,FALSE))</f>
        <v/>
      </c>
      <c r="K93" s="14" t="str">
        <f>IF($H93=0,"",VLOOKUP($H93,Исходные_данные,38,FALSE))</f>
        <v/>
      </c>
      <c r="L93" s="14" t="str">
        <f>IF($H93=0,"",VLOOKUP($H93,Исходные_данные,39,FALSE))</f>
        <v/>
      </c>
      <c r="M93" s="16" t="str">
        <f>IFERROR(VLOOKUP(H93,Нагрузка_диапазон_1,5,FALSE),"")</f>
        <v/>
      </c>
      <c r="N93" s="14" t="str">
        <f>IF($H93=0,"",VLOOKUP($H93,Исходные_данные,40,FALSE))</f>
        <v/>
      </c>
      <c r="O93" s="14"/>
      <c r="P93" s="14" t="str">
        <f>IF($H93=0,"",VLOOKUP($H93,Исходные_данные,42,FALSE))</f>
        <v/>
      </c>
      <c r="Q93" s="14" t="str">
        <f>IF($H93=0,"",VLOOKUP($H93,Исходные_данные,8,FALSE))</f>
        <v/>
      </c>
      <c r="R93" s="14">
        <f>IF(Q93=3,"L1,L2,L3",0)</f>
        <v>0</v>
      </c>
      <c r="S93" s="14">
        <f>IF(C93=1,1,IF(Q93=3,S92,IF(S92=3,1,S92+1)))</f>
        <v>1</v>
      </c>
      <c r="T93" s="14" t="str">
        <f>IF(R93=0,"L"&amp;S93,R93)</f>
        <v>L1</v>
      </c>
      <c r="U93" s="14" t="str">
        <f>IF($H93=0,"",VLOOKUP($H93,Исходные_данные,32,FALSE))</f>
        <v/>
      </c>
    </row>
    <row r="94" spans="1:21" x14ac:dyDescent="0.2">
      <c r="A94" s="14" t="str">
        <f t="shared" si="1"/>
        <v/>
      </c>
      <c r="B94" s="14">
        <f>IF(C94=1,MAX(B$2:$B93)+1,IF(F94=0,"",B93))</f>
        <v>1</v>
      </c>
      <c r="C94" s="14">
        <f>COUNTIF($F$2:$F94,F94)</f>
        <v>92</v>
      </c>
      <c r="D94" s="14">
        <f>IF(F94=0,0,MAX($D$2:D93)+1)</f>
        <v>92</v>
      </c>
      <c r="E94" s="14">
        <f>IF(H94=0,0,MAX($E$2:E93)+1)</f>
        <v>0</v>
      </c>
      <c r="F94" s="60" t="s">
        <v>751</v>
      </c>
      <c r="G94" s="60"/>
      <c r="H94" s="60"/>
      <c r="I94" s="14" t="e">
        <f>IFERROR(VLOOKUP(H94,H$2:H93,1,FALSE),VLOOKUP(H94,H95:H$478,1,FALSE))</f>
        <v>#N/A</v>
      </c>
      <c r="J94" s="14" t="str">
        <f>IF($H94=0,"",VLOOKUP($H94,Исходные_данные,37,FALSE))</f>
        <v/>
      </c>
      <c r="K94" s="14" t="str">
        <f>IF($H94=0,"",VLOOKUP($H94,Исходные_данные,38,FALSE))</f>
        <v/>
      </c>
      <c r="L94" s="14" t="str">
        <f>IF($H94=0,"",VLOOKUP($H94,Исходные_данные,39,FALSE))</f>
        <v/>
      </c>
      <c r="M94" s="16" t="str">
        <f>IFERROR(VLOOKUP(H94,Нагрузка_диапазон_1,5,FALSE),"")</f>
        <v/>
      </c>
      <c r="N94" s="14" t="str">
        <f>IF($H94=0,"",VLOOKUP($H94,Исходные_данные,40,FALSE))</f>
        <v/>
      </c>
      <c r="O94" s="14"/>
      <c r="P94" s="14" t="str">
        <f>IF($H94=0,"",VLOOKUP($H94,Исходные_данные,42,FALSE))</f>
        <v/>
      </c>
      <c r="Q94" s="14" t="str">
        <f>IF($H94=0,"",VLOOKUP($H94,Исходные_данные,8,FALSE))</f>
        <v/>
      </c>
      <c r="R94" s="14">
        <f>IF(Q94=3,"L1,L2,L3",0)</f>
        <v>0</v>
      </c>
      <c r="S94" s="14">
        <f>IF(C94=1,1,IF(Q94=3,S93,IF(S93=3,1,S93+1)))</f>
        <v>2</v>
      </c>
      <c r="T94" s="14" t="str">
        <f>IF(R94=0,"L"&amp;S94,R94)</f>
        <v>L2</v>
      </c>
      <c r="U94" s="14" t="str">
        <f>IF($H94=0,"",VLOOKUP($H94,Исходные_данные,32,FALSE))</f>
        <v/>
      </c>
    </row>
    <row r="95" spans="1:21" x14ac:dyDescent="0.2">
      <c r="A95" s="14" t="str">
        <f t="shared" si="1"/>
        <v/>
      </c>
      <c r="B95" s="14">
        <f>IF(C95=1,MAX(B$2:$B94)+1,IF(F95=0,"",B94))</f>
        <v>1</v>
      </c>
      <c r="C95" s="14">
        <f>COUNTIF($F$2:$F95,F95)</f>
        <v>93</v>
      </c>
      <c r="D95" s="14">
        <f>IF(F95=0,0,MAX($D$2:D94)+1)</f>
        <v>93</v>
      </c>
      <c r="E95" s="14">
        <f>IF(H95=0,0,MAX($E$2:E94)+1)</f>
        <v>0</v>
      </c>
      <c r="F95" s="60" t="s">
        <v>751</v>
      </c>
      <c r="G95" s="60"/>
      <c r="H95" s="60"/>
      <c r="I95" s="14" t="e">
        <f>IFERROR(VLOOKUP(H95,H$2:H94,1,FALSE),VLOOKUP(H95,H96:H$478,1,FALSE))</f>
        <v>#N/A</v>
      </c>
      <c r="J95" s="14" t="str">
        <f>IF($H95=0,"",VLOOKUP($H95,Исходные_данные,37,FALSE))</f>
        <v/>
      </c>
      <c r="K95" s="14" t="str">
        <f>IF($H95=0,"",VLOOKUP($H95,Исходные_данные,38,FALSE))</f>
        <v/>
      </c>
      <c r="L95" s="14" t="str">
        <f>IF($H95=0,"",VLOOKUP($H95,Исходные_данные,39,FALSE))</f>
        <v/>
      </c>
      <c r="M95" s="16" t="str">
        <f>IFERROR(VLOOKUP(H95,Нагрузка_диапазон_1,5,FALSE),"")</f>
        <v/>
      </c>
      <c r="N95" s="14" t="str">
        <f>IF($H95=0,"",VLOOKUP($H95,Исходные_данные,40,FALSE))</f>
        <v/>
      </c>
      <c r="O95" s="14"/>
      <c r="P95" s="14" t="str">
        <f>IF($H95=0,"",VLOOKUP($H95,Исходные_данные,42,FALSE))</f>
        <v/>
      </c>
      <c r="Q95" s="14" t="str">
        <f>IF($H95=0,"",VLOOKUP($H95,Исходные_данные,8,FALSE))</f>
        <v/>
      </c>
      <c r="R95" s="14">
        <f>IF(Q95=3,"L1,L2,L3",0)</f>
        <v>0</v>
      </c>
      <c r="S95" s="14">
        <f>IF(C95=1,1,IF(Q95=3,S94,IF(S94=3,1,S94+1)))</f>
        <v>3</v>
      </c>
      <c r="T95" s="14" t="str">
        <f>IF(R95=0,"L"&amp;S95,R95)</f>
        <v>L3</v>
      </c>
      <c r="U95" s="14" t="str">
        <f>IF($H95=0,"",VLOOKUP($H95,Исходные_данные,32,FALSE))</f>
        <v/>
      </c>
    </row>
    <row r="96" spans="1:21" x14ac:dyDescent="0.2">
      <c r="A96" s="14" t="str">
        <f t="shared" si="1"/>
        <v/>
      </c>
      <c r="B96" s="14">
        <f>IF(C96=1,MAX(B$2:$B95)+1,IF(F96=0,"",B95))</f>
        <v>1</v>
      </c>
      <c r="C96" s="14">
        <f>COUNTIF($F$2:$F96,F96)</f>
        <v>94</v>
      </c>
      <c r="D96" s="14">
        <f>IF(F96=0,0,MAX($D$2:D95)+1)</f>
        <v>94</v>
      </c>
      <c r="E96" s="14">
        <f>IF(H96=0,0,MAX($E$2:E95)+1)</f>
        <v>0</v>
      </c>
      <c r="F96" s="60" t="s">
        <v>751</v>
      </c>
      <c r="G96" s="60"/>
      <c r="H96" s="60"/>
      <c r="I96" s="14" t="e">
        <f>IFERROR(VLOOKUP(H96,H$2:H95,1,FALSE),VLOOKUP(H96,H97:H$478,1,FALSE))</f>
        <v>#N/A</v>
      </c>
      <c r="J96" s="14" t="str">
        <f>IF($H96=0,"",VLOOKUP($H96,Исходные_данные,37,FALSE))</f>
        <v/>
      </c>
      <c r="K96" s="14" t="str">
        <f>IF($H96=0,"",VLOOKUP($H96,Исходные_данные,38,FALSE))</f>
        <v/>
      </c>
      <c r="L96" s="14" t="str">
        <f>IF($H96=0,"",VLOOKUP($H96,Исходные_данные,39,FALSE))</f>
        <v/>
      </c>
      <c r="M96" s="16" t="str">
        <f>IFERROR(VLOOKUP(H96,Нагрузка_диапазон_1,5,FALSE),"")</f>
        <v/>
      </c>
      <c r="N96" s="14" t="str">
        <f>IF($H96=0,"",VLOOKUP($H96,Исходные_данные,40,FALSE))</f>
        <v/>
      </c>
      <c r="O96" s="14"/>
      <c r="P96" s="14" t="str">
        <f>IF($H96=0,"",VLOOKUP($H96,Исходные_данные,42,FALSE))</f>
        <v/>
      </c>
      <c r="Q96" s="14" t="str">
        <f>IF($H96=0,"",VLOOKUP($H96,Исходные_данные,8,FALSE))</f>
        <v/>
      </c>
      <c r="R96" s="14">
        <f>IF(Q96=3,"L1,L2,L3",0)</f>
        <v>0</v>
      </c>
      <c r="S96" s="14">
        <f>IF(C96=1,1,IF(Q96=3,S95,IF(S95=3,1,S95+1)))</f>
        <v>1</v>
      </c>
      <c r="T96" s="14" t="str">
        <f>IF(R96=0,"L"&amp;S96,R96)</f>
        <v>L1</v>
      </c>
      <c r="U96" s="14" t="str">
        <f>IF($H96=0,"",VLOOKUP($H96,Исходные_данные,32,FALSE))</f>
        <v/>
      </c>
    </row>
    <row r="97" spans="1:21" x14ac:dyDescent="0.2">
      <c r="A97" s="14" t="str">
        <f t="shared" si="1"/>
        <v/>
      </c>
      <c r="B97" s="14">
        <f>IF(C97=1,MAX(B$2:$B96)+1,IF(F97=0,"",B96))</f>
        <v>1</v>
      </c>
      <c r="C97" s="14">
        <f>COUNTIF($F$2:$F97,F97)</f>
        <v>95</v>
      </c>
      <c r="D97" s="14">
        <f>IF(F97=0,0,MAX($D$2:D96)+1)</f>
        <v>95</v>
      </c>
      <c r="E97" s="14">
        <f>IF(H97=0,0,MAX($E$2:E96)+1)</f>
        <v>0</v>
      </c>
      <c r="F97" s="60" t="s">
        <v>751</v>
      </c>
      <c r="G97" s="60"/>
      <c r="H97" s="60"/>
      <c r="I97" s="14" t="e">
        <f>IFERROR(VLOOKUP(H97,H$2:H96,1,FALSE),VLOOKUP(H97,H98:H$478,1,FALSE))</f>
        <v>#N/A</v>
      </c>
      <c r="J97" s="14" t="str">
        <f>IF($H97=0,"",VLOOKUP($H97,Исходные_данные,37,FALSE))</f>
        <v/>
      </c>
      <c r="K97" s="14" t="str">
        <f>IF($H97=0,"",VLOOKUP($H97,Исходные_данные,38,FALSE))</f>
        <v/>
      </c>
      <c r="L97" s="14" t="str">
        <f>IF($H97=0,"",VLOOKUP($H97,Исходные_данные,39,FALSE))</f>
        <v/>
      </c>
      <c r="M97" s="16" t="str">
        <f>IFERROR(VLOOKUP(H97,Нагрузка_диапазон_1,5,FALSE),"")</f>
        <v/>
      </c>
      <c r="N97" s="14" t="str">
        <f>IF($H97=0,"",VLOOKUP($H97,Исходные_данные,40,FALSE))</f>
        <v/>
      </c>
      <c r="O97" s="14"/>
      <c r="P97" s="14" t="str">
        <f>IF($H97=0,"",VLOOKUP($H97,Исходные_данные,42,FALSE))</f>
        <v/>
      </c>
      <c r="Q97" s="14" t="str">
        <f>IF($H97=0,"",VLOOKUP($H97,Исходные_данные,8,FALSE))</f>
        <v/>
      </c>
      <c r="R97" s="14">
        <f>IF(Q97=3,"L1,L2,L3",0)</f>
        <v>0</v>
      </c>
      <c r="S97" s="14">
        <f>IF(C97=1,1,IF(Q97=3,S96,IF(S96=3,1,S96+1)))</f>
        <v>2</v>
      </c>
      <c r="T97" s="14" t="str">
        <f>IF(R97=0,"L"&amp;S97,R97)</f>
        <v>L2</v>
      </c>
      <c r="U97" s="14" t="str">
        <f>IF($H97=0,"",VLOOKUP($H97,Исходные_данные,32,FALSE))</f>
        <v/>
      </c>
    </row>
    <row r="98" spans="1:21" x14ac:dyDescent="0.2">
      <c r="A98" s="14" t="str">
        <f t="shared" si="1"/>
        <v/>
      </c>
      <c r="B98" s="14">
        <f>IF(C98=1,MAX(B$2:$B97)+1,IF(F98=0,"",B97))</f>
        <v>1</v>
      </c>
      <c r="C98" s="14">
        <f>COUNTIF($F$2:$F98,F98)</f>
        <v>96</v>
      </c>
      <c r="D98" s="14">
        <f>IF(F98=0,0,MAX($D$2:D97)+1)</f>
        <v>96</v>
      </c>
      <c r="E98" s="14">
        <f>IF(H98=0,0,MAX($E$2:E97)+1)</f>
        <v>0</v>
      </c>
      <c r="F98" s="60" t="s">
        <v>751</v>
      </c>
      <c r="G98" s="60"/>
      <c r="H98" s="60"/>
      <c r="I98" s="14" t="e">
        <f>IFERROR(VLOOKUP(H98,H$2:H97,1,FALSE),VLOOKUP(H98,H99:H$478,1,FALSE))</f>
        <v>#N/A</v>
      </c>
      <c r="J98" s="14" t="str">
        <f>IF($H98=0,"",VLOOKUP($H98,Исходные_данные,37,FALSE))</f>
        <v/>
      </c>
      <c r="K98" s="14" t="str">
        <f>IF($H98=0,"",VLOOKUP($H98,Исходные_данные,38,FALSE))</f>
        <v/>
      </c>
      <c r="L98" s="14" t="str">
        <f>IF($H98=0,"",VLOOKUP($H98,Исходные_данные,39,FALSE))</f>
        <v/>
      </c>
      <c r="M98" s="16" t="str">
        <f>IFERROR(VLOOKUP(H98,Нагрузка_диапазон_1,5,FALSE),"")</f>
        <v/>
      </c>
      <c r="N98" s="14" t="str">
        <f>IF($H98=0,"",VLOOKUP($H98,Исходные_данные,40,FALSE))</f>
        <v/>
      </c>
      <c r="O98" s="14"/>
      <c r="P98" s="14" t="str">
        <f>IF($H98=0,"",VLOOKUP($H98,Исходные_данные,42,FALSE))</f>
        <v/>
      </c>
      <c r="Q98" s="14" t="str">
        <f>IF($H98=0,"",VLOOKUP($H98,Исходные_данные,8,FALSE))</f>
        <v/>
      </c>
      <c r="R98" s="14">
        <f>IF(Q98=3,"L1,L2,L3",0)</f>
        <v>0</v>
      </c>
      <c r="S98" s="14">
        <f>IF(C98=1,1,IF(Q98=3,S97,IF(S97=3,1,S97+1)))</f>
        <v>3</v>
      </c>
      <c r="T98" s="14" t="str">
        <f>IF(R98=0,"L"&amp;S98,R98)</f>
        <v>L3</v>
      </c>
      <c r="U98" s="14" t="str">
        <f>IF($H98=0,"",VLOOKUP($H98,Исходные_данные,32,FALSE))</f>
        <v/>
      </c>
    </row>
    <row r="99" spans="1:21" x14ac:dyDescent="0.2">
      <c r="A99" s="14" t="str">
        <f t="shared" si="1"/>
        <v/>
      </c>
      <c r="B99" s="14">
        <f>IF(C99=1,MAX(B$2:$B98)+1,IF(F99=0,"",B98))</f>
        <v>1</v>
      </c>
      <c r="C99" s="14">
        <f>COUNTIF($F$2:$F99,F99)</f>
        <v>97</v>
      </c>
      <c r="D99" s="14">
        <f>IF(F99=0,0,MAX($D$2:D98)+1)</f>
        <v>97</v>
      </c>
      <c r="E99" s="14">
        <f>IF(H99=0,0,MAX($E$2:E98)+1)</f>
        <v>0</v>
      </c>
      <c r="F99" s="60" t="s">
        <v>751</v>
      </c>
      <c r="G99" s="60"/>
      <c r="H99" s="60"/>
      <c r="I99" s="14" t="e">
        <f>IFERROR(VLOOKUP(H99,H$2:H98,1,FALSE),VLOOKUP(H99,H100:H$478,1,FALSE))</f>
        <v>#N/A</v>
      </c>
      <c r="J99" s="14" t="str">
        <f>IF($H99=0,"",VLOOKUP($H99,Исходные_данные,37,FALSE))</f>
        <v/>
      </c>
      <c r="K99" s="14" t="str">
        <f>IF($H99=0,"",VLOOKUP($H99,Исходные_данные,38,FALSE))</f>
        <v/>
      </c>
      <c r="L99" s="14" t="str">
        <f>IF($H99=0,"",VLOOKUP($H99,Исходные_данные,39,FALSE))</f>
        <v/>
      </c>
      <c r="M99" s="16" t="str">
        <f>IFERROR(VLOOKUP(H99,Нагрузка_диапазон_1,5,FALSE),"")</f>
        <v/>
      </c>
      <c r="N99" s="14" t="str">
        <f>IF($H99=0,"",VLOOKUP($H99,Исходные_данные,40,FALSE))</f>
        <v/>
      </c>
      <c r="O99" s="14"/>
      <c r="P99" s="14" t="str">
        <f>IF($H99=0,"",VLOOKUP($H99,Исходные_данные,42,FALSE))</f>
        <v/>
      </c>
      <c r="Q99" s="14" t="str">
        <f>IF($H99=0,"",VLOOKUP($H99,Исходные_данные,8,FALSE))</f>
        <v/>
      </c>
      <c r="R99" s="14">
        <f>IF(Q99=3,"L1,L2,L3",0)</f>
        <v>0</v>
      </c>
      <c r="S99" s="14">
        <f>IF(C99=1,1,IF(Q99=3,S98,IF(S98=3,1,S98+1)))</f>
        <v>1</v>
      </c>
      <c r="T99" s="14" t="str">
        <f>IF(R99=0,"L"&amp;S99,R99)</f>
        <v>L1</v>
      </c>
      <c r="U99" s="14" t="str">
        <f>IF($H99=0,"",VLOOKUP($H99,Исходные_данные,32,FALSE))</f>
        <v/>
      </c>
    </row>
    <row r="100" spans="1:21" x14ac:dyDescent="0.2">
      <c r="A100" s="14" t="str">
        <f t="shared" si="1"/>
        <v/>
      </c>
      <c r="B100" s="14">
        <f>IF(C100=1,MAX(B$2:$B99)+1,IF(F100=0,"",B99))</f>
        <v>1</v>
      </c>
      <c r="C100" s="14">
        <f>COUNTIF($F$2:$F100,F100)</f>
        <v>98</v>
      </c>
      <c r="D100" s="14">
        <f>IF(F100=0,0,MAX($D$2:D99)+1)</f>
        <v>98</v>
      </c>
      <c r="E100" s="14">
        <f>IF(H100=0,0,MAX($E$2:E99)+1)</f>
        <v>0</v>
      </c>
      <c r="F100" s="60" t="s">
        <v>751</v>
      </c>
      <c r="G100" s="60"/>
      <c r="H100" s="60"/>
      <c r="I100" s="14" t="e">
        <f>IFERROR(VLOOKUP(H100,H$2:H99,1,FALSE),VLOOKUP(H100,H101:H$478,1,FALSE))</f>
        <v>#N/A</v>
      </c>
      <c r="J100" s="14" t="str">
        <f>IF($H100=0,"",VLOOKUP($H100,Исходные_данные,37,FALSE))</f>
        <v/>
      </c>
      <c r="K100" s="14" t="str">
        <f>IF($H100=0,"",VLOOKUP($H100,Исходные_данные,38,FALSE))</f>
        <v/>
      </c>
      <c r="L100" s="14" t="str">
        <f>IF($H100=0,"",VLOOKUP($H100,Исходные_данные,39,FALSE))</f>
        <v/>
      </c>
      <c r="M100" s="16" t="str">
        <f>IFERROR(VLOOKUP(H100,Нагрузка_диапазон_1,5,FALSE),"")</f>
        <v/>
      </c>
      <c r="N100" s="14" t="str">
        <f>IF($H100=0,"",VLOOKUP($H100,Исходные_данные,40,FALSE))</f>
        <v/>
      </c>
      <c r="O100" s="14"/>
      <c r="P100" s="14" t="str">
        <f>IF($H100=0,"",VLOOKUP($H100,Исходные_данные,42,FALSE))</f>
        <v/>
      </c>
      <c r="Q100" s="14" t="str">
        <f>IF($H100=0,"",VLOOKUP($H100,Исходные_данные,8,FALSE))</f>
        <v/>
      </c>
      <c r="R100" s="14">
        <f>IF(Q100=3,"L1,L2,L3",0)</f>
        <v>0</v>
      </c>
      <c r="S100" s="14">
        <f>IF(C100=1,1,IF(Q100=3,S99,IF(S99=3,1,S99+1)))</f>
        <v>2</v>
      </c>
      <c r="T100" s="14" t="str">
        <f>IF(R100=0,"L"&amp;S100,R100)</f>
        <v>L2</v>
      </c>
      <c r="U100" s="14" t="str">
        <f>IF($H100=0,"",VLOOKUP($H100,Исходные_данные,32,FALSE))</f>
        <v/>
      </c>
    </row>
    <row r="101" spans="1:21" x14ac:dyDescent="0.2">
      <c r="A101" s="14" t="str">
        <f t="shared" si="1"/>
        <v/>
      </c>
      <c r="B101" s="14">
        <f>IF(C101=1,MAX(B$2:$B100)+1,IF(F101=0,"",B100))</f>
        <v>1</v>
      </c>
      <c r="C101" s="14">
        <f>COUNTIF($F$2:$F101,F101)</f>
        <v>99</v>
      </c>
      <c r="D101" s="14">
        <f>IF(F101=0,0,MAX($D$2:D100)+1)</f>
        <v>99</v>
      </c>
      <c r="E101" s="14">
        <f>IF(H101=0,0,MAX($E$2:E100)+1)</f>
        <v>0</v>
      </c>
      <c r="F101" s="60" t="s">
        <v>751</v>
      </c>
      <c r="G101" s="60"/>
      <c r="H101" s="60"/>
      <c r="I101" s="14" t="e">
        <f>IFERROR(VLOOKUP(H101,H$2:H100,1,FALSE),VLOOKUP(H101,H102:H$478,1,FALSE))</f>
        <v>#N/A</v>
      </c>
      <c r="J101" s="14" t="str">
        <f>IF($H101=0,"",VLOOKUP($H101,Исходные_данные,37,FALSE))</f>
        <v/>
      </c>
      <c r="K101" s="14" t="str">
        <f>IF($H101=0,"",VLOOKUP($H101,Исходные_данные,38,FALSE))</f>
        <v/>
      </c>
      <c r="L101" s="14" t="str">
        <f>IF($H101=0,"",VLOOKUP($H101,Исходные_данные,39,FALSE))</f>
        <v/>
      </c>
      <c r="M101" s="16" t="str">
        <f>IFERROR(VLOOKUP(H101,Нагрузка_диапазон_1,5,FALSE),"")</f>
        <v/>
      </c>
      <c r="N101" s="14" t="str">
        <f>IF($H101=0,"",VLOOKUP($H101,Исходные_данные,40,FALSE))</f>
        <v/>
      </c>
      <c r="O101" s="14"/>
      <c r="P101" s="14" t="str">
        <f>IF($H101=0,"",VLOOKUP($H101,Исходные_данные,42,FALSE))</f>
        <v/>
      </c>
      <c r="Q101" s="14" t="str">
        <f>IF($H101=0,"",VLOOKUP($H101,Исходные_данные,8,FALSE))</f>
        <v/>
      </c>
      <c r="R101" s="14">
        <f>IF(Q101=3,"L1,L2,L3",0)</f>
        <v>0</v>
      </c>
      <c r="S101" s="14">
        <f>IF(C101=1,1,IF(Q101=3,S100,IF(S100=3,1,S100+1)))</f>
        <v>3</v>
      </c>
      <c r="T101" s="14" t="str">
        <f>IF(R101=0,"L"&amp;S101,R101)</f>
        <v>L3</v>
      </c>
      <c r="U101" s="14" t="str">
        <f>IF($H101=0,"",VLOOKUP($H101,Исходные_данные,32,FALSE))</f>
        <v/>
      </c>
    </row>
    <row r="102" spans="1:21" x14ac:dyDescent="0.2">
      <c r="A102" s="14" t="str">
        <f t="shared" si="1"/>
        <v/>
      </c>
      <c r="B102" s="14">
        <f>IF(C102=1,MAX(B$2:$B101)+1,IF(F102=0,"",B101))</f>
        <v>1</v>
      </c>
      <c r="C102" s="14">
        <f>COUNTIF($F$2:$F102,F102)</f>
        <v>100</v>
      </c>
      <c r="D102" s="14">
        <f>IF(F102=0,0,MAX($D$2:D101)+1)</f>
        <v>100</v>
      </c>
      <c r="E102" s="14">
        <f>IF(H102=0,0,MAX($E$2:E101)+1)</f>
        <v>0</v>
      </c>
      <c r="F102" s="60" t="s">
        <v>751</v>
      </c>
      <c r="G102" s="60"/>
      <c r="H102" s="60"/>
      <c r="I102" s="14" t="e">
        <f>IFERROR(VLOOKUP(H102,H$2:H101,1,FALSE),VLOOKUP(H102,H103:H$478,1,FALSE))</f>
        <v>#N/A</v>
      </c>
      <c r="J102" s="14" t="str">
        <f>IF($H102=0,"",VLOOKUP($H102,Исходные_данные,37,FALSE))</f>
        <v/>
      </c>
      <c r="K102" s="14" t="str">
        <f>IF($H102=0,"",VLOOKUP($H102,Исходные_данные,38,FALSE))</f>
        <v/>
      </c>
      <c r="L102" s="14" t="str">
        <f>IF($H102=0,"",VLOOKUP($H102,Исходные_данные,39,FALSE))</f>
        <v/>
      </c>
      <c r="M102" s="16" t="str">
        <f>IFERROR(VLOOKUP(H102,Нагрузка_диапазон_1,5,FALSE),"")</f>
        <v/>
      </c>
      <c r="N102" s="14" t="str">
        <f>IF($H102=0,"",VLOOKUP($H102,Исходные_данные,40,FALSE))</f>
        <v/>
      </c>
      <c r="O102" s="14"/>
      <c r="P102" s="14" t="str">
        <f>IF($H102=0,"",VLOOKUP($H102,Исходные_данные,42,FALSE))</f>
        <v/>
      </c>
      <c r="Q102" s="14" t="str">
        <f>IF($H102=0,"",VLOOKUP($H102,Исходные_данные,8,FALSE))</f>
        <v/>
      </c>
      <c r="R102" s="14">
        <f>IF(Q102=3,"L1,L2,L3",0)</f>
        <v>0</v>
      </c>
      <c r="S102" s="14">
        <f>IF(C102=1,1,IF(Q102=3,S101,IF(S101=3,1,S101+1)))</f>
        <v>1</v>
      </c>
      <c r="T102" s="14" t="str">
        <f>IF(R102=0,"L"&amp;S102,R102)</f>
        <v>L1</v>
      </c>
      <c r="U102" s="14" t="str">
        <f>IF($H102=0,"",VLOOKUP($H102,Исходные_данные,32,FALSE))</f>
        <v/>
      </c>
    </row>
    <row r="103" spans="1:21" x14ac:dyDescent="0.2">
      <c r="A103" s="14" t="str">
        <f t="shared" si="1"/>
        <v/>
      </c>
      <c r="B103" s="14">
        <f>IF(C103=1,MAX(B$2:$B102)+1,IF(F103=0,"",B102))</f>
        <v>1</v>
      </c>
      <c r="C103" s="14">
        <f>COUNTIF($F$2:$F103,F103)</f>
        <v>101</v>
      </c>
      <c r="D103" s="14">
        <f>IF(F103=0,0,MAX($D$2:D102)+1)</f>
        <v>101</v>
      </c>
      <c r="E103" s="14">
        <f>IF(H103=0,0,MAX($E$2:E102)+1)</f>
        <v>0</v>
      </c>
      <c r="F103" s="60" t="s">
        <v>751</v>
      </c>
      <c r="G103" s="60"/>
      <c r="H103" s="60"/>
      <c r="I103" s="14" t="e">
        <f>IFERROR(VLOOKUP(H103,H$2:H102,1,FALSE),VLOOKUP(H103,H104:H$478,1,FALSE))</f>
        <v>#N/A</v>
      </c>
      <c r="J103" s="14" t="str">
        <f>IF($H103=0,"",VLOOKUP($H103,Исходные_данные,37,FALSE))</f>
        <v/>
      </c>
      <c r="K103" s="14" t="str">
        <f>IF($H103=0,"",VLOOKUP($H103,Исходные_данные,38,FALSE))</f>
        <v/>
      </c>
      <c r="L103" s="14" t="str">
        <f>IF($H103=0,"",VLOOKUP($H103,Исходные_данные,39,FALSE))</f>
        <v/>
      </c>
      <c r="M103" s="16" t="str">
        <f>IFERROR(VLOOKUP(H103,Нагрузка_диапазон_1,5,FALSE),"")</f>
        <v/>
      </c>
      <c r="N103" s="14" t="str">
        <f>IF($H103=0,"",VLOOKUP($H103,Исходные_данные,40,FALSE))</f>
        <v/>
      </c>
      <c r="O103" s="14"/>
      <c r="P103" s="14" t="str">
        <f>IF($H103=0,"",VLOOKUP($H103,Исходные_данные,42,FALSE))</f>
        <v/>
      </c>
      <c r="Q103" s="14" t="str">
        <f>IF($H103=0,"",VLOOKUP($H103,Исходные_данные,8,FALSE))</f>
        <v/>
      </c>
      <c r="R103" s="14">
        <f>IF(Q103=3,"L1,L2,L3",0)</f>
        <v>0</v>
      </c>
      <c r="S103" s="14">
        <f>IF(C103=1,1,IF(Q103=3,S102,IF(S102=3,1,S102+1)))</f>
        <v>2</v>
      </c>
      <c r="T103" s="14" t="str">
        <f>IF(R103=0,"L"&amp;S103,R103)</f>
        <v>L2</v>
      </c>
      <c r="U103" s="14" t="str">
        <f>IF($H103=0,"",VLOOKUP($H103,Исходные_данные,32,FALSE))</f>
        <v/>
      </c>
    </row>
    <row r="104" spans="1:21" s="79" customFormat="1" ht="14.45" customHeight="1" thickBot="1" x14ac:dyDescent="0.25">
      <c r="A104" s="77" t="str">
        <f t="shared" si="1"/>
        <v/>
      </c>
      <c r="B104" s="77">
        <f>IF(C104=1,MAX(B$2:$B103)+1,IF(F104=0,"",B103))</f>
        <v>1</v>
      </c>
      <c r="C104" s="77">
        <f>COUNTIF($F$2:$F104,F104)</f>
        <v>102</v>
      </c>
      <c r="D104" s="77">
        <f>IF(F104=0,0,MAX($D$2:D103)+1)</f>
        <v>102</v>
      </c>
      <c r="E104" s="77">
        <f>IF(H104=0,0,MAX($E$2:E103)+1)</f>
        <v>0</v>
      </c>
      <c r="F104" s="60" t="s">
        <v>751</v>
      </c>
      <c r="G104" s="68"/>
      <c r="H104" s="68"/>
      <c r="I104" s="77" t="e">
        <f>IFERROR(VLOOKUP(H104,H$2:H103,1,FALSE),VLOOKUP(H104,H105:H$478,1,FALSE))</f>
        <v>#N/A</v>
      </c>
      <c r="J104" s="77" t="str">
        <f>IF($H104=0,"",VLOOKUP($H104,Исходные_данные,37,FALSE))</f>
        <v/>
      </c>
      <c r="K104" s="77" t="str">
        <f>IF($H104=0,"",VLOOKUP($H104,Исходные_данные,38,FALSE))</f>
        <v/>
      </c>
      <c r="L104" s="77" t="str">
        <f>IF($H104=0,"",VLOOKUP($H104,Исходные_данные,39,FALSE))</f>
        <v/>
      </c>
      <c r="M104" s="16" t="str">
        <f>IFERROR(VLOOKUP(H104,Нагрузка_диапазон_1,5,FALSE),"")</f>
        <v/>
      </c>
      <c r="N104" s="77" t="str">
        <f>IF($H104=0,"",VLOOKUP($H104,Исходные_данные,40,FALSE))</f>
        <v/>
      </c>
      <c r="O104" s="77"/>
      <c r="P104" s="77" t="str">
        <f>IF($H104=0,"",VLOOKUP($H104,Исходные_данные,42,FALSE))</f>
        <v/>
      </c>
      <c r="Q104" s="77" t="str">
        <f>IF($H104=0,"",VLOOKUP($H104,Исходные_данные,8,FALSE))</f>
        <v/>
      </c>
      <c r="R104" s="77">
        <f>IF(Q104=3,"L1,L2,L3",0)</f>
        <v>0</v>
      </c>
      <c r="S104" s="77">
        <f>IF(C104=1,1,IF(Q104=3,S103,IF(S103=3,1,S103+1)))</f>
        <v>3</v>
      </c>
      <c r="T104" s="77" t="str">
        <f>IF(R104=0,"L"&amp;S104,R104)</f>
        <v>L3</v>
      </c>
      <c r="U104" s="77" t="str">
        <f>IF($H104=0,"",VLOOKUP($H104,Исходные_данные,32,FALSE))</f>
        <v/>
      </c>
    </row>
    <row r="105" spans="1:21" x14ac:dyDescent="0.2">
      <c r="A105" s="14" t="str">
        <f t="shared" si="1"/>
        <v/>
      </c>
      <c r="B105" s="14">
        <f>IF(C105=1,MAX(B$2:$B104)+1,IF(F105=0,"",B104))</f>
        <v>1</v>
      </c>
      <c r="C105" s="14">
        <f>COUNTIF($F$2:$F105,F105)</f>
        <v>103</v>
      </c>
      <c r="D105" s="14">
        <f>IF(F105=0,0,MAX($D$2:D104)+1)</f>
        <v>103</v>
      </c>
      <c r="E105" s="14">
        <f>IF(H105=0,0,MAX($E$2:E104)+1)</f>
        <v>0</v>
      </c>
      <c r="F105" s="60" t="s">
        <v>751</v>
      </c>
      <c r="G105" s="71"/>
      <c r="H105" s="71"/>
      <c r="I105" s="14" t="e">
        <f>IFERROR(VLOOKUP(H105,H$2:H104,1,FALSE),VLOOKUP(H105,H106:H$478,1,FALSE))</f>
        <v>#N/A</v>
      </c>
      <c r="J105" s="14" t="str">
        <f>IF($H105=0,"",VLOOKUP($H105,Исходные_данные,37,FALSE))</f>
        <v/>
      </c>
      <c r="K105" s="14" t="str">
        <f>IF($H105=0,"",VLOOKUP($H105,Исходные_данные,38,FALSE))</f>
        <v/>
      </c>
      <c r="L105" s="14" t="str">
        <f>IF($H105=0,"",VLOOKUP($H105,Исходные_данные,39,FALSE))</f>
        <v/>
      </c>
      <c r="M105" s="16" t="str">
        <f>IFERROR(VLOOKUP(H105,Нагрузка_диапазон_1,5,FALSE),"")</f>
        <v/>
      </c>
      <c r="N105" s="14" t="str">
        <f>IF($H105=0,"",VLOOKUP($H105,Исходные_данные,40,FALSE))</f>
        <v/>
      </c>
      <c r="O105" s="14"/>
      <c r="P105" s="14" t="str">
        <f>IF($H105=0,"",VLOOKUP($H105,Исходные_данные,42,FALSE))</f>
        <v/>
      </c>
      <c r="Q105" s="14" t="str">
        <f>IF($H105=0,"",VLOOKUP($H105,Исходные_данные,8,FALSE))</f>
        <v/>
      </c>
      <c r="R105" s="14">
        <f>IF(Q105=3,"L1,L2,L3",0)</f>
        <v>0</v>
      </c>
      <c r="S105" s="14">
        <f>IF(C105=1,1,IF(Q105=3,S104,IF(S104=3,1,S104+1)))</f>
        <v>1</v>
      </c>
      <c r="T105" s="14" t="str">
        <f>IF(R105=0,"L"&amp;S105,R105)</f>
        <v>L1</v>
      </c>
      <c r="U105" s="14" t="str">
        <f>IF($H105=0,"",VLOOKUP($H105,Исходные_данные,32,FALSE))</f>
        <v/>
      </c>
    </row>
    <row r="106" spans="1:21" x14ac:dyDescent="0.2">
      <c r="A106" s="14" t="str">
        <f t="shared" si="1"/>
        <v/>
      </c>
      <c r="B106" s="14">
        <f>IF(C106=1,MAX(B$2:$B105)+1,IF(F106=0,"",B105))</f>
        <v>1</v>
      </c>
      <c r="C106" s="14">
        <f>COUNTIF($F$2:$F106,F106)</f>
        <v>104</v>
      </c>
      <c r="D106" s="14">
        <f>IF(F106=0,0,MAX($D$2:D105)+1)</f>
        <v>104</v>
      </c>
      <c r="E106" s="14">
        <f>IF(H106=0,0,MAX($E$2:E105)+1)</f>
        <v>0</v>
      </c>
      <c r="F106" s="60" t="s">
        <v>751</v>
      </c>
      <c r="G106" s="60"/>
      <c r="H106" s="60"/>
      <c r="I106" s="14" t="e">
        <f>IFERROR(VLOOKUP(H106,H$2:H105,1,FALSE),VLOOKUP(H106,H107:H$478,1,FALSE))</f>
        <v>#N/A</v>
      </c>
      <c r="J106" s="14" t="str">
        <f>IF($H106=0,"",VLOOKUP($H106,Исходные_данные,37,FALSE))</f>
        <v/>
      </c>
      <c r="K106" s="14" t="str">
        <f>IF($H106=0,"",VLOOKUP($H106,Исходные_данные,38,FALSE))</f>
        <v/>
      </c>
      <c r="L106" s="14" t="str">
        <f>IF($H106=0,"",VLOOKUP($H106,Исходные_данные,39,FALSE))</f>
        <v/>
      </c>
      <c r="M106" s="16" t="str">
        <f>IFERROR(VLOOKUP(H106,Нагрузка_диапазон_1,5,FALSE),"")</f>
        <v/>
      </c>
      <c r="N106" s="14" t="str">
        <f>IF($H106=0,"",VLOOKUP($H106,Исходные_данные,40,FALSE))</f>
        <v/>
      </c>
      <c r="O106" s="14"/>
      <c r="P106" s="14" t="str">
        <f>IF($H106=0,"",VLOOKUP($H106,Исходные_данные,42,FALSE))</f>
        <v/>
      </c>
      <c r="Q106" s="14" t="str">
        <f>IF($H106=0,"",VLOOKUP($H106,Исходные_данные,8,FALSE))</f>
        <v/>
      </c>
      <c r="R106" s="14">
        <f>IF(Q106=3,"L1,L2,L3",0)</f>
        <v>0</v>
      </c>
      <c r="S106" s="14">
        <f>IF(C106=1,1,IF(Q106=3,S105,IF(S105=3,1,S105+1)))</f>
        <v>2</v>
      </c>
      <c r="T106" s="14" t="str">
        <f>IF(R106=0,"L"&amp;S106,R106)</f>
        <v>L2</v>
      </c>
      <c r="U106" s="14" t="str">
        <f>IF($H106=0,"",VLOOKUP($H106,Исходные_данные,32,FALSE))</f>
        <v/>
      </c>
    </row>
    <row r="107" spans="1:21" x14ac:dyDescent="0.2">
      <c r="A107" s="14" t="str">
        <f t="shared" si="1"/>
        <v/>
      </c>
      <c r="B107" s="14">
        <f>IF(C107=1,MAX(B$2:$B106)+1,IF(F107=0,"",B106))</f>
        <v>1</v>
      </c>
      <c r="C107" s="14">
        <f>COUNTIF($F$2:$F107,F107)</f>
        <v>105</v>
      </c>
      <c r="D107" s="14">
        <f>IF(F107=0,0,MAX($D$2:D106)+1)</f>
        <v>105</v>
      </c>
      <c r="E107" s="14">
        <f>IF(H107=0,0,MAX($E$2:E106)+1)</f>
        <v>0</v>
      </c>
      <c r="F107" s="60" t="s">
        <v>751</v>
      </c>
      <c r="G107" s="60"/>
      <c r="H107" s="60"/>
      <c r="I107" s="14" t="e">
        <f>IFERROR(VLOOKUP(H107,H$2:H106,1,FALSE),VLOOKUP(H107,H108:H$478,1,FALSE))</f>
        <v>#N/A</v>
      </c>
      <c r="J107" s="14" t="str">
        <f>IF($H107=0,"",VLOOKUP($H107,Исходные_данные,37,FALSE))</f>
        <v/>
      </c>
      <c r="K107" s="14" t="str">
        <f>IF($H107=0,"",VLOOKUP($H107,Исходные_данные,38,FALSE))</f>
        <v/>
      </c>
      <c r="L107" s="14" t="str">
        <f>IF($H107=0,"",VLOOKUP($H107,Исходные_данные,39,FALSE))</f>
        <v/>
      </c>
      <c r="M107" s="16" t="str">
        <f>IFERROR(VLOOKUP(H107,Нагрузка_диапазон_1,5,FALSE),"")</f>
        <v/>
      </c>
      <c r="N107" s="14" t="str">
        <f>IF($H107=0,"",VLOOKUP($H107,Исходные_данные,40,FALSE))</f>
        <v/>
      </c>
      <c r="O107" s="14"/>
      <c r="P107" s="14" t="str">
        <f>IF($H107=0,"",VLOOKUP($H107,Исходные_данные,42,FALSE))</f>
        <v/>
      </c>
      <c r="Q107" s="14" t="str">
        <f>IF($H107=0,"",VLOOKUP($H107,Исходные_данные,8,FALSE))</f>
        <v/>
      </c>
      <c r="R107" s="14">
        <f>IF(Q107=3,"L1,L2,L3",0)</f>
        <v>0</v>
      </c>
      <c r="S107" s="14">
        <f>IF(C107=1,1,IF(Q107=3,S106,IF(S106=3,1,S106+1)))</f>
        <v>3</v>
      </c>
      <c r="T107" s="14" t="str">
        <f>IF(R107=0,"L"&amp;S107,R107)</f>
        <v>L3</v>
      </c>
      <c r="U107" s="14" t="str">
        <f>IF($H107=0,"",VLOOKUP($H107,Исходные_данные,32,FALSE))</f>
        <v/>
      </c>
    </row>
    <row r="108" spans="1:21" x14ac:dyDescent="0.2">
      <c r="A108" s="14" t="str">
        <f t="shared" si="1"/>
        <v/>
      </c>
      <c r="B108" s="14">
        <f>IF(C108=1,MAX(B$2:$B107)+1,IF(F108=0,"",B107))</f>
        <v>1</v>
      </c>
      <c r="C108" s="14">
        <f>COUNTIF($F$2:$F108,F108)</f>
        <v>106</v>
      </c>
      <c r="D108" s="14">
        <f>IF(F108=0,0,MAX($D$2:D107)+1)</f>
        <v>106</v>
      </c>
      <c r="E108" s="14">
        <f>IF(H108=0,0,MAX($E$2:E107)+1)</f>
        <v>0</v>
      </c>
      <c r="F108" s="60" t="s">
        <v>751</v>
      </c>
      <c r="G108" s="60"/>
      <c r="H108" s="60"/>
      <c r="I108" s="14" t="e">
        <f>IFERROR(VLOOKUP(H108,H$2:H107,1,FALSE),VLOOKUP(H108,H109:H$478,1,FALSE))</f>
        <v>#N/A</v>
      </c>
      <c r="J108" s="14" t="str">
        <f>IF($H108=0,"",VLOOKUP($H108,Исходные_данные,37,FALSE))</f>
        <v/>
      </c>
      <c r="K108" s="14" t="str">
        <f>IF($H108=0,"",VLOOKUP($H108,Исходные_данные,38,FALSE))</f>
        <v/>
      </c>
      <c r="L108" s="14" t="str">
        <f>IF($H108=0,"",VLOOKUP($H108,Исходные_данные,39,FALSE))</f>
        <v/>
      </c>
      <c r="M108" s="16" t="str">
        <f>IFERROR(VLOOKUP(H108,Нагрузка_диапазон_1,5,FALSE),"")</f>
        <v/>
      </c>
      <c r="N108" s="14" t="str">
        <f>IF($H108=0,"",VLOOKUP($H108,Исходные_данные,40,FALSE))</f>
        <v/>
      </c>
      <c r="O108" s="14"/>
      <c r="P108" s="14" t="str">
        <f>IF($H108=0,"",VLOOKUP($H108,Исходные_данные,42,FALSE))</f>
        <v/>
      </c>
      <c r="Q108" s="14" t="str">
        <f>IF($H108=0,"",VLOOKUP($H108,Исходные_данные,8,FALSE))</f>
        <v/>
      </c>
      <c r="R108" s="14">
        <f>IF(Q108=3,"L1,L2,L3",0)</f>
        <v>0</v>
      </c>
      <c r="S108" s="14">
        <f>IF(C108=1,1,IF(Q108=3,S107,IF(S107=3,1,S107+1)))</f>
        <v>1</v>
      </c>
      <c r="T108" s="14" t="str">
        <f>IF(R108=0,"L"&amp;S108,R108)</f>
        <v>L1</v>
      </c>
      <c r="U108" s="14" t="str">
        <f>IF($H108=0,"",VLOOKUP($H108,Исходные_данные,32,FALSE))</f>
        <v/>
      </c>
    </row>
    <row r="109" spans="1:21" x14ac:dyDescent="0.2">
      <c r="A109" s="14" t="str">
        <f t="shared" si="1"/>
        <v/>
      </c>
      <c r="B109" s="14">
        <f>IF(C109=1,MAX(B$2:$B108)+1,IF(F109=0,"",B108))</f>
        <v>1</v>
      </c>
      <c r="C109" s="14">
        <f>COUNTIF($F$2:$F109,F109)</f>
        <v>107</v>
      </c>
      <c r="D109" s="14">
        <f>IF(F109=0,0,MAX($D$2:D108)+1)</f>
        <v>107</v>
      </c>
      <c r="E109" s="14">
        <f>IF(H109=0,0,MAX($E$2:E108)+1)</f>
        <v>0</v>
      </c>
      <c r="F109" s="60" t="s">
        <v>751</v>
      </c>
      <c r="G109" s="60"/>
      <c r="H109" s="60"/>
      <c r="I109" s="14" t="e">
        <f>IFERROR(VLOOKUP(H109,H$2:H108,1,FALSE),VLOOKUP(H109,H110:H$478,1,FALSE))</f>
        <v>#N/A</v>
      </c>
      <c r="J109" s="14" t="str">
        <f>IF($H109=0,"",VLOOKUP($H109,Исходные_данные,37,FALSE))</f>
        <v/>
      </c>
      <c r="K109" s="14" t="str">
        <f>IF($H109=0,"",VLOOKUP($H109,Исходные_данные,38,FALSE))</f>
        <v/>
      </c>
      <c r="L109" s="14" t="str">
        <f>IF($H109=0,"",VLOOKUP($H109,Исходные_данные,39,FALSE))</f>
        <v/>
      </c>
      <c r="M109" s="16" t="str">
        <f>IFERROR(VLOOKUP(H109,Нагрузка_диапазон_1,5,FALSE),"")</f>
        <v/>
      </c>
      <c r="N109" s="14" t="str">
        <f>IF($H109=0,"",VLOOKUP($H109,Исходные_данные,40,FALSE))</f>
        <v/>
      </c>
      <c r="O109" s="14"/>
      <c r="P109" s="14" t="str">
        <f>IF($H109=0,"",VLOOKUP($H109,Исходные_данные,42,FALSE))</f>
        <v/>
      </c>
      <c r="Q109" s="14" t="str">
        <f>IF($H109=0,"",VLOOKUP($H109,Исходные_данные,8,FALSE))</f>
        <v/>
      </c>
      <c r="R109" s="14">
        <f>IF(Q109=3,"L1,L2,L3",0)</f>
        <v>0</v>
      </c>
      <c r="S109" s="14">
        <f>IF(C109=1,1,IF(Q109=3,S108,IF(S108=3,1,S108+1)))</f>
        <v>2</v>
      </c>
      <c r="T109" s="14" t="str">
        <f>IF(R109=0,"L"&amp;S109,R109)</f>
        <v>L2</v>
      </c>
      <c r="U109" s="14" t="str">
        <f>IF($H109=0,"",VLOOKUP($H109,Исходные_данные,32,FALSE))</f>
        <v/>
      </c>
    </row>
    <row r="110" spans="1:21" x14ac:dyDescent="0.2">
      <c r="A110" s="14" t="str">
        <f t="shared" si="1"/>
        <v/>
      </c>
      <c r="B110" s="14">
        <f>IF(C110=1,MAX(B$2:$B109)+1,IF(F110=0,"",B109))</f>
        <v>1</v>
      </c>
      <c r="C110" s="14">
        <f>COUNTIF($F$2:$F110,F110)</f>
        <v>108</v>
      </c>
      <c r="D110" s="14">
        <f>IF(F110=0,0,MAX($D$2:D109)+1)</f>
        <v>108</v>
      </c>
      <c r="E110" s="14">
        <f>IF(H110=0,0,MAX($E$2:E109)+1)</f>
        <v>0</v>
      </c>
      <c r="F110" s="60" t="s">
        <v>751</v>
      </c>
      <c r="G110" s="60"/>
      <c r="H110" s="60"/>
      <c r="I110" s="14" t="e">
        <f>IFERROR(VLOOKUP(H110,H$2:H109,1,FALSE),VLOOKUP(H110,H111:H$478,1,FALSE))</f>
        <v>#N/A</v>
      </c>
      <c r="J110" s="14" t="str">
        <f>IF($H110=0,"",VLOOKUP($H110,Исходные_данные,37,FALSE))</f>
        <v/>
      </c>
      <c r="K110" s="14" t="str">
        <f>IF($H110=0,"",VLOOKUP($H110,Исходные_данные,38,FALSE))</f>
        <v/>
      </c>
      <c r="L110" s="14" t="str">
        <f>IF($H110=0,"",VLOOKUP($H110,Исходные_данные,39,FALSE))</f>
        <v/>
      </c>
      <c r="M110" s="16" t="str">
        <f>IFERROR(VLOOKUP(H110,Нагрузка_диапазон_1,5,FALSE),"")</f>
        <v/>
      </c>
      <c r="N110" s="14" t="str">
        <f>IF($H110=0,"",VLOOKUP($H110,Исходные_данные,40,FALSE))</f>
        <v/>
      </c>
      <c r="O110" s="14"/>
      <c r="P110" s="14" t="str">
        <f>IF($H110=0,"",VLOOKUP($H110,Исходные_данные,42,FALSE))</f>
        <v/>
      </c>
      <c r="Q110" s="14" t="str">
        <f>IF($H110=0,"",VLOOKUP($H110,Исходные_данные,8,FALSE))</f>
        <v/>
      </c>
      <c r="R110" s="14">
        <f>IF(Q110=3,"L1,L2,L3",0)</f>
        <v>0</v>
      </c>
      <c r="S110" s="14">
        <f>IF(C110=1,1,IF(Q110=3,S109,IF(S109=3,1,S109+1)))</f>
        <v>3</v>
      </c>
      <c r="T110" s="14" t="str">
        <f>IF(R110=0,"L"&amp;S110,R110)</f>
        <v>L3</v>
      </c>
      <c r="U110" s="14" t="str">
        <f>IF($H110=0,"",VLOOKUP($H110,Исходные_данные,32,FALSE))</f>
        <v/>
      </c>
    </row>
    <row r="111" spans="1:21" x14ac:dyDescent="0.2">
      <c r="A111" s="14" t="str">
        <f t="shared" si="1"/>
        <v/>
      </c>
      <c r="B111" s="14">
        <f>IF(C111=1,MAX(B$2:$B110)+1,IF(F111=0,"",B110))</f>
        <v>1</v>
      </c>
      <c r="C111" s="14">
        <f>COUNTIF($F$2:$F111,F111)</f>
        <v>109</v>
      </c>
      <c r="D111" s="14">
        <f>IF(F111=0,0,MAX($D$2:D110)+1)</f>
        <v>109</v>
      </c>
      <c r="E111" s="14">
        <f>IF(H111=0,0,MAX($E$2:E110)+1)</f>
        <v>0</v>
      </c>
      <c r="F111" s="60" t="s">
        <v>751</v>
      </c>
      <c r="G111" s="60"/>
      <c r="H111" s="60"/>
      <c r="I111" s="14" t="e">
        <f>IFERROR(VLOOKUP(H111,H$2:H110,1,FALSE),VLOOKUP(H111,H112:H$478,1,FALSE))</f>
        <v>#N/A</v>
      </c>
      <c r="J111" s="14" t="str">
        <f>IF($H111=0,"",VLOOKUP($H111,Исходные_данные,37,FALSE))</f>
        <v/>
      </c>
      <c r="K111" s="14" t="str">
        <f>IF($H111=0,"",VLOOKUP($H111,Исходные_данные,38,FALSE))</f>
        <v/>
      </c>
      <c r="L111" s="14" t="str">
        <f>IF($H111=0,"",VLOOKUP($H111,Исходные_данные,39,FALSE))</f>
        <v/>
      </c>
      <c r="M111" s="16" t="str">
        <f>IFERROR(VLOOKUP(H111,Нагрузка_диапазон_1,5,FALSE),"")</f>
        <v/>
      </c>
      <c r="N111" s="14" t="str">
        <f>IF($H111=0,"",VLOOKUP($H111,Исходные_данные,40,FALSE))</f>
        <v/>
      </c>
      <c r="O111" s="14"/>
      <c r="P111" s="14" t="str">
        <f>IF($H111=0,"",VLOOKUP($H111,Исходные_данные,42,FALSE))</f>
        <v/>
      </c>
      <c r="Q111" s="14" t="str">
        <f>IF($H111=0,"",VLOOKUP($H111,Исходные_данные,8,FALSE))</f>
        <v/>
      </c>
      <c r="R111" s="14">
        <f>IF(Q111=3,"L1,L2,L3",0)</f>
        <v>0</v>
      </c>
      <c r="S111" s="14">
        <f>IF(C111=1,1,IF(Q111=3,S110,IF(S110=3,1,S110+1)))</f>
        <v>1</v>
      </c>
      <c r="T111" s="14" t="str">
        <f>IF(R111=0,"L"&amp;S111,R111)</f>
        <v>L1</v>
      </c>
      <c r="U111" s="14" t="str">
        <f>IF($H111=0,"",VLOOKUP($H111,Исходные_данные,32,FALSE))</f>
        <v/>
      </c>
    </row>
    <row r="112" spans="1:21" x14ac:dyDescent="0.2">
      <c r="A112" s="14" t="str">
        <f t="shared" si="1"/>
        <v/>
      </c>
      <c r="B112" s="14">
        <f>IF(C112=1,MAX(B$2:$B111)+1,IF(F112=0,"",B111))</f>
        <v>1</v>
      </c>
      <c r="C112" s="14">
        <f>COUNTIF($F$2:$F112,F112)</f>
        <v>110</v>
      </c>
      <c r="D112" s="14">
        <f>IF(F112=0,0,MAX($D$2:D111)+1)</f>
        <v>110</v>
      </c>
      <c r="E112" s="14">
        <f>IF(H112=0,0,MAX($E$2:E111)+1)</f>
        <v>0</v>
      </c>
      <c r="F112" s="60" t="s">
        <v>751</v>
      </c>
      <c r="G112" s="60"/>
      <c r="H112" s="60"/>
      <c r="I112" s="14" t="e">
        <f>IFERROR(VLOOKUP(H112,H$2:H111,1,FALSE),VLOOKUP(H112,H113:H$478,1,FALSE))</f>
        <v>#N/A</v>
      </c>
      <c r="J112" s="14" t="str">
        <f>IF($H112=0,"",VLOOKUP($H112,Исходные_данные,37,FALSE))</f>
        <v/>
      </c>
      <c r="K112" s="14" t="str">
        <f>IF($H112=0,"",VLOOKUP($H112,Исходные_данные,38,FALSE))</f>
        <v/>
      </c>
      <c r="L112" s="14" t="str">
        <f>IF($H112=0,"",VLOOKUP($H112,Исходные_данные,39,FALSE))</f>
        <v/>
      </c>
      <c r="M112" s="16" t="str">
        <f>IFERROR(VLOOKUP(H112,Нагрузка_диапазон_1,5,FALSE),"")</f>
        <v/>
      </c>
      <c r="N112" s="14" t="str">
        <f>IF($H112=0,"",VLOOKUP($H112,Исходные_данные,40,FALSE))</f>
        <v/>
      </c>
      <c r="O112" s="14"/>
      <c r="P112" s="14" t="str">
        <f>IF($H112=0,"",VLOOKUP($H112,Исходные_данные,42,FALSE))</f>
        <v/>
      </c>
      <c r="Q112" s="14" t="str">
        <f>IF($H112=0,"",VLOOKUP($H112,Исходные_данные,8,FALSE))</f>
        <v/>
      </c>
      <c r="R112" s="14">
        <f>IF(Q112=3,"L1,L2,L3",0)</f>
        <v>0</v>
      </c>
      <c r="S112" s="14">
        <f>IF(C112=1,1,IF(Q112=3,S111,IF(S111=3,1,S111+1)))</f>
        <v>2</v>
      </c>
      <c r="T112" s="14" t="str">
        <f>IF(R112=0,"L"&amp;S112,R112)</f>
        <v>L2</v>
      </c>
      <c r="U112" s="14" t="str">
        <f>IF($H112=0,"",VLOOKUP($H112,Исходные_данные,32,FALSE))</f>
        <v/>
      </c>
    </row>
    <row r="113" spans="1:21" x14ac:dyDescent="0.2">
      <c r="A113" s="14" t="str">
        <f t="shared" si="1"/>
        <v/>
      </c>
      <c r="B113" s="14">
        <f>IF(C113=1,MAX(B$2:$B112)+1,IF(F113=0,"",B112))</f>
        <v>1</v>
      </c>
      <c r="C113" s="14">
        <f>COUNTIF($F$2:$F113,F113)</f>
        <v>111</v>
      </c>
      <c r="D113" s="14">
        <f>IF(F113=0,0,MAX($D$2:D112)+1)</f>
        <v>111</v>
      </c>
      <c r="E113" s="14">
        <f>IF(H113=0,0,MAX($E$2:E112)+1)</f>
        <v>0</v>
      </c>
      <c r="F113" s="60" t="s">
        <v>751</v>
      </c>
      <c r="G113" s="60"/>
      <c r="H113" s="60"/>
      <c r="I113" s="14" t="e">
        <f>IFERROR(VLOOKUP(H113,H$2:H112,1,FALSE),VLOOKUP(H113,H114:H$478,1,FALSE))</f>
        <v>#N/A</v>
      </c>
      <c r="J113" s="14" t="str">
        <f>IF($H113=0,"",VLOOKUP($H113,Исходные_данные,37,FALSE))</f>
        <v/>
      </c>
      <c r="K113" s="14" t="str">
        <f>IF($H113=0,"",VLOOKUP($H113,Исходные_данные,38,FALSE))</f>
        <v/>
      </c>
      <c r="L113" s="14" t="str">
        <f>IF($H113=0,"",VLOOKUP($H113,Исходные_данные,39,FALSE))</f>
        <v/>
      </c>
      <c r="M113" s="16" t="str">
        <f>IFERROR(VLOOKUP(H113,Нагрузка_диапазон_1,5,FALSE),"")</f>
        <v/>
      </c>
      <c r="N113" s="14" t="str">
        <f>IF($H113=0,"",VLOOKUP($H113,Исходные_данные,40,FALSE))</f>
        <v/>
      </c>
      <c r="O113" s="14"/>
      <c r="P113" s="14" t="str">
        <f>IF($H113=0,"",VLOOKUP($H113,Исходные_данные,42,FALSE))</f>
        <v/>
      </c>
      <c r="Q113" s="14" t="str">
        <f>IF($H113=0,"",VLOOKUP($H113,Исходные_данные,8,FALSE))</f>
        <v/>
      </c>
      <c r="R113" s="14">
        <f>IF(Q113=3,"L1,L2,L3",0)</f>
        <v>0</v>
      </c>
      <c r="S113" s="14">
        <f>IF(C113=1,1,IF(Q113=3,S112,IF(S112=3,1,S112+1)))</f>
        <v>3</v>
      </c>
      <c r="T113" s="14" t="str">
        <f>IF(R113=0,"L"&amp;S113,R113)</f>
        <v>L3</v>
      </c>
      <c r="U113" s="14" t="str">
        <f>IF($H113=0,"",VLOOKUP($H113,Исходные_данные,32,FALSE))</f>
        <v/>
      </c>
    </row>
    <row r="114" spans="1:21" x14ac:dyDescent="0.2">
      <c r="A114" s="14" t="str">
        <f t="shared" si="1"/>
        <v/>
      </c>
      <c r="B114" s="14">
        <f>IF(C114=1,MAX(B$2:$B113)+1,IF(F114=0,"",B113))</f>
        <v>1</v>
      </c>
      <c r="C114" s="14">
        <f>COUNTIF($F$2:$F114,F114)</f>
        <v>112</v>
      </c>
      <c r="D114" s="14">
        <f>IF(F114=0,0,MAX($D$2:D113)+1)</f>
        <v>112</v>
      </c>
      <c r="E114" s="14">
        <f>IF(H114=0,0,MAX($E$2:E113)+1)</f>
        <v>0</v>
      </c>
      <c r="F114" s="60" t="s">
        <v>751</v>
      </c>
      <c r="G114" s="60"/>
      <c r="H114" s="60"/>
      <c r="I114" s="14" t="e">
        <f>IFERROR(VLOOKUP(H114,H$2:H113,1,FALSE),VLOOKUP(H114,H115:H$478,1,FALSE))</f>
        <v>#N/A</v>
      </c>
      <c r="J114" s="14" t="str">
        <f>IF($H114=0,"",VLOOKUP($H114,Исходные_данные,37,FALSE))</f>
        <v/>
      </c>
      <c r="K114" s="14" t="str">
        <f>IF($H114=0,"",VLOOKUP($H114,Исходные_данные,38,FALSE))</f>
        <v/>
      </c>
      <c r="L114" s="14" t="str">
        <f>IF($H114=0,"",VLOOKUP($H114,Исходные_данные,39,FALSE))</f>
        <v/>
      </c>
      <c r="M114" s="16" t="str">
        <f>IFERROR(VLOOKUP(H114,Нагрузка_диапазон_1,5,FALSE),"")</f>
        <v/>
      </c>
      <c r="N114" s="14" t="str">
        <f>IF($H114=0,"",VLOOKUP($H114,Исходные_данные,40,FALSE))</f>
        <v/>
      </c>
      <c r="O114" s="14"/>
      <c r="P114" s="14" t="str">
        <f>IF($H114=0,"",VLOOKUP($H114,Исходные_данные,42,FALSE))</f>
        <v/>
      </c>
      <c r="Q114" s="14" t="str">
        <f>IF($H114=0,"",VLOOKUP($H114,Исходные_данные,8,FALSE))</f>
        <v/>
      </c>
      <c r="R114" s="14">
        <f>IF(Q114=3,"L1,L2,L3",0)</f>
        <v>0</v>
      </c>
      <c r="S114" s="14">
        <f>IF(C114=1,1,IF(Q114=3,S113,IF(S113=3,1,S113+1)))</f>
        <v>1</v>
      </c>
      <c r="T114" s="14" t="str">
        <f>IF(R114=0,"L"&amp;S114,R114)</f>
        <v>L1</v>
      </c>
      <c r="U114" s="14" t="str">
        <f>IF($H114=0,"",VLOOKUP($H114,Исходные_данные,32,FALSE))</f>
        <v/>
      </c>
    </row>
    <row r="115" spans="1:21" x14ac:dyDescent="0.2">
      <c r="A115" s="14" t="str">
        <f t="shared" si="1"/>
        <v/>
      </c>
      <c r="B115" s="14">
        <f>IF(C115=1,MAX(B$2:$B114)+1,IF(F115=0,"",B114))</f>
        <v>1</v>
      </c>
      <c r="C115" s="14">
        <f>COUNTIF($F$2:$F115,F115)</f>
        <v>113</v>
      </c>
      <c r="D115" s="14">
        <f>IF(F115=0,0,MAX($D$2:D114)+1)</f>
        <v>113</v>
      </c>
      <c r="E115" s="14">
        <f>IF(H115=0,0,MAX($E$2:E114)+1)</f>
        <v>0</v>
      </c>
      <c r="F115" s="60" t="s">
        <v>751</v>
      </c>
      <c r="G115" s="60"/>
      <c r="H115" s="60"/>
      <c r="I115" s="14" t="e">
        <f>IFERROR(VLOOKUP(H115,H$2:H114,1,FALSE),VLOOKUP(H115,H116:H$478,1,FALSE))</f>
        <v>#N/A</v>
      </c>
      <c r="J115" s="14" t="str">
        <f>IF($H115=0,"",VLOOKUP($H115,Исходные_данные,37,FALSE))</f>
        <v/>
      </c>
      <c r="K115" s="14" t="str">
        <f>IF($H115=0,"",VLOOKUP($H115,Исходные_данные,38,FALSE))</f>
        <v/>
      </c>
      <c r="L115" s="14" t="str">
        <f>IF($H115=0,"",VLOOKUP($H115,Исходные_данные,39,FALSE))</f>
        <v/>
      </c>
      <c r="M115" s="16" t="str">
        <f>IFERROR(VLOOKUP(H115,Нагрузка_диапазон_1,5,FALSE),"")</f>
        <v/>
      </c>
      <c r="N115" s="14" t="str">
        <f>IF($H115=0,"",VLOOKUP($H115,Исходные_данные,40,FALSE))</f>
        <v/>
      </c>
      <c r="O115" s="14"/>
      <c r="P115" s="14" t="str">
        <f>IF($H115=0,"",VLOOKUP($H115,Исходные_данные,42,FALSE))</f>
        <v/>
      </c>
      <c r="Q115" s="14" t="str">
        <f>IF($H115=0,"",VLOOKUP($H115,Исходные_данные,8,FALSE))</f>
        <v/>
      </c>
      <c r="R115" s="14">
        <f>IF(Q115=3,"L1,L2,L3",0)</f>
        <v>0</v>
      </c>
      <c r="S115" s="14">
        <f>IF(C115=1,1,IF(Q115=3,S114,IF(S114=3,1,S114+1)))</f>
        <v>2</v>
      </c>
      <c r="T115" s="14" t="str">
        <f>IF(R115=0,"L"&amp;S115,R115)</f>
        <v>L2</v>
      </c>
      <c r="U115" s="14" t="str">
        <f>IF($H115=0,"",VLOOKUP($H115,Исходные_данные,32,FALSE))</f>
        <v/>
      </c>
    </row>
    <row r="116" spans="1:21" x14ac:dyDescent="0.2">
      <c r="A116" s="14" t="str">
        <f t="shared" si="1"/>
        <v/>
      </c>
      <c r="B116" s="14">
        <f>IF(C116=1,MAX(B$2:$B115)+1,IF(F116=0,"",B115))</f>
        <v>1</v>
      </c>
      <c r="C116" s="14">
        <f>COUNTIF($F$2:$F116,F116)</f>
        <v>114</v>
      </c>
      <c r="D116" s="14">
        <f>IF(F116=0,0,MAX($D$2:D115)+1)</f>
        <v>114</v>
      </c>
      <c r="E116" s="14">
        <f>IF(H116=0,0,MAX($E$2:E115)+1)</f>
        <v>0</v>
      </c>
      <c r="F116" s="60" t="s">
        <v>751</v>
      </c>
      <c r="G116" s="60"/>
      <c r="H116" s="71"/>
      <c r="I116" s="14" t="e">
        <f>IFERROR(VLOOKUP(H116,H$2:H115,1,FALSE),VLOOKUP(H116,H117:H$478,1,FALSE))</f>
        <v>#N/A</v>
      </c>
      <c r="J116" s="14" t="str">
        <f>IF($H116=0,"",VLOOKUP($H116,Исходные_данные,37,FALSE))</f>
        <v/>
      </c>
      <c r="K116" s="14" t="str">
        <f>IF($H116=0,"",VLOOKUP($H116,Исходные_данные,38,FALSE))</f>
        <v/>
      </c>
      <c r="L116" s="14" t="str">
        <f>IF($H116=0,"",VLOOKUP($H116,Исходные_данные,39,FALSE))</f>
        <v/>
      </c>
      <c r="M116" s="16" t="str">
        <f>IFERROR(VLOOKUP(H116,Нагрузка_диапазон_1,5,FALSE),"")</f>
        <v/>
      </c>
      <c r="N116" s="14" t="str">
        <f>IF($H116=0,"",VLOOKUP($H116,Исходные_данные,40,FALSE))</f>
        <v/>
      </c>
      <c r="O116" s="14"/>
      <c r="P116" s="14" t="str">
        <f>IF($H116=0,"",VLOOKUP($H116,Исходные_данные,42,FALSE))</f>
        <v/>
      </c>
      <c r="Q116" s="14" t="str">
        <f>IF($H116=0,"",VLOOKUP($H116,Исходные_данные,8,FALSE))</f>
        <v/>
      </c>
      <c r="R116" s="14">
        <f>IF(Q116=3,"L1,L2,L3",0)</f>
        <v>0</v>
      </c>
      <c r="S116" s="14">
        <f>IF(C116=1,1,IF(Q116=3,S115,IF(S115=3,1,S115+1)))</f>
        <v>3</v>
      </c>
      <c r="T116" s="14" t="str">
        <f>IF(R116=0,"L"&amp;S116,R116)</f>
        <v>L3</v>
      </c>
      <c r="U116" s="14" t="str">
        <f>IF($H116=0,"",VLOOKUP($H116,Исходные_данные,32,FALSE))</f>
        <v/>
      </c>
    </row>
    <row r="117" spans="1:21" x14ac:dyDescent="0.2">
      <c r="A117" s="14" t="str">
        <f t="shared" si="1"/>
        <v/>
      </c>
      <c r="B117" s="14">
        <f>IF(C117=1,MAX(B$2:$B116)+1,IF(F117=0,"",B116))</f>
        <v>1</v>
      </c>
      <c r="C117" s="14">
        <f>COUNTIF($F$2:$F117,F117)</f>
        <v>115</v>
      </c>
      <c r="D117" s="14">
        <f>IF(F117=0,0,MAX($D$2:D116)+1)</f>
        <v>115</v>
      </c>
      <c r="E117" s="14">
        <f>IF(H117=0,0,MAX($E$2:E116)+1)</f>
        <v>0</v>
      </c>
      <c r="F117" s="60" t="s">
        <v>751</v>
      </c>
      <c r="G117" s="60"/>
      <c r="H117" s="71"/>
      <c r="I117" s="14" t="e">
        <f>IFERROR(VLOOKUP(H117,H$2:H116,1,FALSE),VLOOKUP(H117,H118:H$478,1,FALSE))</f>
        <v>#N/A</v>
      </c>
      <c r="J117" s="14" t="str">
        <f>IF($H117=0,"",VLOOKUP($H117,Исходные_данные,37,FALSE))</f>
        <v/>
      </c>
      <c r="K117" s="14" t="str">
        <f>IF($H117=0,"",VLOOKUP($H117,Исходные_данные,38,FALSE))</f>
        <v/>
      </c>
      <c r="L117" s="14" t="str">
        <f>IF($H117=0,"",VLOOKUP($H117,Исходные_данные,39,FALSE))</f>
        <v/>
      </c>
      <c r="M117" s="16" t="str">
        <f>IFERROR(VLOOKUP(H117,Нагрузка_диапазон_1,5,FALSE),"")</f>
        <v/>
      </c>
      <c r="N117" s="14" t="str">
        <f>IF($H117=0,"",VLOOKUP($H117,Исходные_данные,40,FALSE))</f>
        <v/>
      </c>
      <c r="O117" s="14"/>
      <c r="P117" s="14" t="str">
        <f>IF($H117=0,"",VLOOKUP($H117,Исходные_данные,42,FALSE))</f>
        <v/>
      </c>
      <c r="Q117" s="14" t="str">
        <f>IF($H117=0,"",VLOOKUP($H117,Исходные_данные,8,FALSE))</f>
        <v/>
      </c>
      <c r="R117" s="14">
        <f>IF(Q117=3,"L1,L2,L3",0)</f>
        <v>0</v>
      </c>
      <c r="S117" s="14">
        <f>IF(C117=1,1,IF(Q117=3,S116,IF(S116=3,1,S116+1)))</f>
        <v>1</v>
      </c>
      <c r="T117" s="14" t="str">
        <f>IF(R117=0,"L"&amp;S117,R117)</f>
        <v>L1</v>
      </c>
      <c r="U117" s="14" t="str">
        <f>IF($H117=0,"",VLOOKUP($H117,Исходные_данные,32,FALSE))</f>
        <v/>
      </c>
    </row>
    <row r="118" spans="1:21" x14ac:dyDescent="0.2">
      <c r="A118" s="14" t="str">
        <f t="shared" si="1"/>
        <v/>
      </c>
      <c r="B118" s="14">
        <f>IF(C118=1,MAX(B$2:$B117)+1,IF(F118=0,"",B117))</f>
        <v>1</v>
      </c>
      <c r="C118" s="14">
        <f>COUNTIF($F$2:$F118,F118)</f>
        <v>116</v>
      </c>
      <c r="D118" s="14">
        <f>IF(F118=0,0,MAX($D$2:D117)+1)</f>
        <v>116</v>
      </c>
      <c r="E118" s="14">
        <f>IF(H118=0,0,MAX($E$2:E117)+1)</f>
        <v>0</v>
      </c>
      <c r="F118" s="60" t="s">
        <v>751</v>
      </c>
      <c r="G118" s="60"/>
      <c r="H118" s="60"/>
      <c r="I118" s="14" t="e">
        <f>IFERROR(VLOOKUP(H118,H$2:H117,1,FALSE),VLOOKUP(H118,H119:H$478,1,FALSE))</f>
        <v>#N/A</v>
      </c>
      <c r="J118" s="14" t="str">
        <f>IF($H118=0,"",VLOOKUP($H118,Исходные_данные,37,FALSE))</f>
        <v/>
      </c>
      <c r="K118" s="14" t="str">
        <f>IF($H118=0,"",VLOOKUP($H118,Исходные_данные,38,FALSE))</f>
        <v/>
      </c>
      <c r="L118" s="14" t="str">
        <f>IF($H118=0,"",VLOOKUP($H118,Исходные_данные,39,FALSE))</f>
        <v/>
      </c>
      <c r="M118" s="16" t="str">
        <f>IFERROR(VLOOKUP(H118,Нагрузка_диапазон_1,5,FALSE),"")</f>
        <v/>
      </c>
      <c r="N118" s="14" t="str">
        <f>IF($H118=0,"",VLOOKUP($H118,Исходные_данные,40,FALSE))</f>
        <v/>
      </c>
      <c r="O118" s="14"/>
      <c r="P118" s="14" t="str">
        <f>IF($H118=0,"",VLOOKUP($H118,Исходные_данные,42,FALSE))</f>
        <v/>
      </c>
      <c r="Q118" s="14" t="str">
        <f>IF($H118=0,"",VLOOKUP($H118,Исходные_данные,8,FALSE))</f>
        <v/>
      </c>
      <c r="R118" s="14">
        <f>IF(Q118=3,"L1,L2,L3",0)</f>
        <v>0</v>
      </c>
      <c r="S118" s="14">
        <f>IF(C118=1,1,IF(Q118=3,S117,IF(S117=3,1,S117+1)))</f>
        <v>2</v>
      </c>
      <c r="T118" s="14" t="str">
        <f>IF(R118=0,"L"&amp;S118,R118)</f>
        <v>L2</v>
      </c>
      <c r="U118" s="14" t="str">
        <f>IF($H118=0,"",VLOOKUP($H118,Исходные_данные,32,FALSE))</f>
        <v/>
      </c>
    </row>
    <row r="119" spans="1:21" x14ac:dyDescent="0.2">
      <c r="A119" s="14" t="str">
        <f t="shared" si="1"/>
        <v/>
      </c>
      <c r="B119" s="14">
        <f>IF(C119=1,MAX(B$2:$B118)+1,IF(F119=0,"",B118))</f>
        <v>1</v>
      </c>
      <c r="C119" s="14">
        <f>COUNTIF($F$2:$F119,F119)</f>
        <v>117</v>
      </c>
      <c r="D119" s="14">
        <f>IF(F119=0,0,MAX($D$2:D118)+1)</f>
        <v>117</v>
      </c>
      <c r="E119" s="14">
        <f>IF(H119=0,0,MAX($E$2:E118)+1)</f>
        <v>0</v>
      </c>
      <c r="F119" s="60" t="s">
        <v>751</v>
      </c>
      <c r="G119" s="60"/>
      <c r="H119" s="60"/>
      <c r="I119" s="14" t="e">
        <f>IFERROR(VLOOKUP(H119,H$2:H118,1,FALSE),VLOOKUP(H119,H120:H$478,1,FALSE))</f>
        <v>#N/A</v>
      </c>
      <c r="J119" s="14" t="str">
        <f>IF($H119=0,"",VLOOKUP($H119,Исходные_данные,37,FALSE))</f>
        <v/>
      </c>
      <c r="K119" s="14" t="str">
        <f>IF($H119=0,"",VLOOKUP($H119,Исходные_данные,38,FALSE))</f>
        <v/>
      </c>
      <c r="L119" s="14" t="str">
        <f>IF($H119=0,"",VLOOKUP($H119,Исходные_данные,39,FALSE))</f>
        <v/>
      </c>
      <c r="M119" s="16" t="str">
        <f>IFERROR(VLOOKUP(H119,Нагрузка_диапазон_1,5,FALSE),"")</f>
        <v/>
      </c>
      <c r="N119" s="14" t="str">
        <f>IF($H119=0,"",VLOOKUP($H119,Исходные_данные,40,FALSE))</f>
        <v/>
      </c>
      <c r="O119" s="14"/>
      <c r="P119" s="14" t="str">
        <f>IF($H119=0,"",VLOOKUP($H119,Исходные_данные,42,FALSE))</f>
        <v/>
      </c>
      <c r="Q119" s="14" t="str">
        <f>IF($H119=0,"",VLOOKUP($H119,Исходные_данные,8,FALSE))</f>
        <v/>
      </c>
      <c r="R119" s="14">
        <f>IF(Q119=3,"L1,L2,L3",0)</f>
        <v>0</v>
      </c>
      <c r="S119" s="14">
        <f>IF(C119=1,1,IF(Q119=3,S118,IF(S118=3,1,S118+1)))</f>
        <v>3</v>
      </c>
      <c r="T119" s="14" t="str">
        <f>IF(R119=0,"L"&amp;S119,R119)</f>
        <v>L3</v>
      </c>
      <c r="U119" s="14" t="str">
        <f>IF($H119=0,"",VLOOKUP($H119,Исходные_данные,32,FALSE))</f>
        <v/>
      </c>
    </row>
    <row r="120" spans="1:21" x14ac:dyDescent="0.2">
      <c r="A120" s="14" t="str">
        <f t="shared" si="1"/>
        <v/>
      </c>
      <c r="B120" s="14">
        <f>IF(C120=1,MAX(B$2:$B119)+1,IF(F120=0,"",B119))</f>
        <v>1</v>
      </c>
      <c r="C120" s="14">
        <f>COUNTIF($F$2:$F120,F120)</f>
        <v>118</v>
      </c>
      <c r="D120" s="14">
        <f>IF(F120=0,0,MAX($D$2:D119)+1)</f>
        <v>118</v>
      </c>
      <c r="E120" s="14">
        <f>IF(H120=0,0,MAX($E$2:E119)+1)</f>
        <v>0</v>
      </c>
      <c r="F120" s="60" t="s">
        <v>751</v>
      </c>
      <c r="G120" s="60"/>
      <c r="H120" s="60"/>
      <c r="I120" s="14" t="e">
        <f>IFERROR(VLOOKUP(H120,H$2:H119,1,FALSE),VLOOKUP(H120,H121:H$478,1,FALSE))</f>
        <v>#N/A</v>
      </c>
      <c r="J120" s="14" t="str">
        <f>IF($H120=0,"",VLOOKUP($H120,Исходные_данные,37,FALSE))</f>
        <v/>
      </c>
      <c r="K120" s="14" t="str">
        <f>IF($H120=0,"",VLOOKUP($H120,Исходные_данные,38,FALSE))</f>
        <v/>
      </c>
      <c r="L120" s="14" t="str">
        <f>IF($H120=0,"",VLOOKUP($H120,Исходные_данные,39,FALSE))</f>
        <v/>
      </c>
      <c r="M120" s="16" t="str">
        <f>IFERROR(VLOOKUP(H120,Нагрузка_диапазон_1,5,FALSE),"")</f>
        <v/>
      </c>
      <c r="N120" s="14" t="str">
        <f>IF($H120=0,"",VLOOKUP($H120,Исходные_данные,40,FALSE))</f>
        <v/>
      </c>
      <c r="O120" s="14"/>
      <c r="P120" s="14" t="str">
        <f>IF($H120=0,"",VLOOKUP($H120,Исходные_данные,42,FALSE))</f>
        <v/>
      </c>
      <c r="Q120" s="14" t="str">
        <f>IF($H120=0,"",VLOOKUP($H120,Исходные_данные,8,FALSE))</f>
        <v/>
      </c>
      <c r="R120" s="14">
        <f>IF(Q120=3,"L1,L2,L3",0)</f>
        <v>0</v>
      </c>
      <c r="S120" s="14">
        <f>IF(C120=1,1,IF(Q120=3,S119,IF(S119=3,1,S119+1)))</f>
        <v>1</v>
      </c>
      <c r="T120" s="14" t="str">
        <f>IF(R120=0,"L"&amp;S120,R120)</f>
        <v>L1</v>
      </c>
      <c r="U120" s="14" t="str">
        <f>IF($H120=0,"",VLOOKUP($H120,Исходные_данные,32,FALSE))</f>
        <v/>
      </c>
    </row>
    <row r="121" spans="1:21" s="79" customFormat="1" ht="14.45" customHeight="1" thickBot="1" x14ac:dyDescent="0.25">
      <c r="A121" s="77" t="str">
        <f t="shared" si="1"/>
        <v/>
      </c>
      <c r="B121" s="77">
        <f>IF(C121=1,MAX(B$2:$B120)+1,IF(F121=0,"",B120))</f>
        <v>1</v>
      </c>
      <c r="C121" s="77">
        <f>COUNTIF($F$2:$F121,F121)</f>
        <v>119</v>
      </c>
      <c r="D121" s="77">
        <f>IF(F121=0,0,MAX($D$2:D120)+1)</f>
        <v>119</v>
      </c>
      <c r="E121" s="77">
        <f>IF(H121=0,0,MAX($E$2:E120)+1)</f>
        <v>0</v>
      </c>
      <c r="F121" s="60" t="s">
        <v>751</v>
      </c>
      <c r="G121" s="60"/>
      <c r="H121" s="60"/>
      <c r="I121" s="77" t="e">
        <f>IFERROR(VLOOKUP(H121,H$2:H120,1,FALSE),VLOOKUP(H121,H122:H$478,1,FALSE))</f>
        <v>#N/A</v>
      </c>
      <c r="J121" s="77" t="str">
        <f>IF($H121=0,"",VLOOKUP($H121,Исходные_данные,37,FALSE))</f>
        <v/>
      </c>
      <c r="K121" s="77" t="str">
        <f>IF($H121=0,"",VLOOKUP($H121,Исходные_данные,38,FALSE))</f>
        <v/>
      </c>
      <c r="L121" s="77" t="str">
        <f>IF($H121=0,"",VLOOKUP($H121,Исходные_данные,39,FALSE))</f>
        <v/>
      </c>
      <c r="M121" s="16" t="str">
        <f>IFERROR(VLOOKUP(H121,Нагрузка_диапазон_1,5,FALSE),"")</f>
        <v/>
      </c>
      <c r="N121" s="77" t="str">
        <f>IF($H121=0,"",VLOOKUP($H121,Исходные_данные,40,FALSE))</f>
        <v/>
      </c>
      <c r="O121" s="77"/>
      <c r="P121" s="77" t="str">
        <f>IF($H121=0,"",VLOOKUP($H121,Исходные_данные,42,FALSE))</f>
        <v/>
      </c>
      <c r="Q121" s="77" t="str">
        <f>IF($H121=0,"",VLOOKUP($H121,Исходные_данные,8,FALSE))</f>
        <v/>
      </c>
      <c r="R121" s="77">
        <f>IF(Q121=3,"L1,L2,L3",0)</f>
        <v>0</v>
      </c>
      <c r="S121" s="77">
        <f>IF(C121=1,1,IF(Q121=3,S120,IF(S120=3,1,S120+1)))</f>
        <v>2</v>
      </c>
      <c r="T121" s="77" t="str">
        <f>IF(R121=0,"L"&amp;S121,R121)</f>
        <v>L2</v>
      </c>
      <c r="U121" s="77" t="str">
        <f>IF($H121=0,"",VLOOKUP($H121,Исходные_данные,32,FALSE))</f>
        <v/>
      </c>
    </row>
    <row r="122" spans="1:21" x14ac:dyDescent="0.2">
      <c r="A122" s="14" t="str">
        <f t="shared" si="1"/>
        <v/>
      </c>
      <c r="B122" s="14">
        <f>IF(C122=1,MAX(B$2:$B121)+1,IF(F122=0,"",B121))</f>
        <v>1</v>
      </c>
      <c r="C122" s="14">
        <f>COUNTIF($F$2:$F122,F122)</f>
        <v>120</v>
      </c>
      <c r="D122" s="14">
        <f>IF(F122=0,0,MAX($D$2:D121)+1)</f>
        <v>120</v>
      </c>
      <c r="E122" s="14">
        <f>IF(H122=0,0,MAX($E$2:E121)+1)</f>
        <v>0</v>
      </c>
      <c r="F122" s="60" t="s">
        <v>751</v>
      </c>
      <c r="G122" s="60"/>
      <c r="H122" s="60"/>
      <c r="I122" s="14" t="e">
        <f>IFERROR(VLOOKUP(H122,H$2:H121,1,FALSE),VLOOKUP(H122,H123:H$478,1,FALSE))</f>
        <v>#N/A</v>
      </c>
      <c r="J122" s="14" t="str">
        <f>IF($H122=0,"",VLOOKUP($H122,Исходные_данные,37,FALSE))</f>
        <v/>
      </c>
      <c r="K122" s="14" t="str">
        <f>IF($H122=0,"",VLOOKUP($H122,Исходные_данные,38,FALSE))</f>
        <v/>
      </c>
      <c r="L122" s="14" t="str">
        <f>IF($H122=0,"",VLOOKUP($H122,Исходные_данные,39,FALSE))</f>
        <v/>
      </c>
      <c r="M122" s="16" t="str">
        <f>IFERROR(VLOOKUP(H122,Нагрузка_диапазон_1,5,FALSE),"")</f>
        <v/>
      </c>
      <c r="N122" s="14" t="str">
        <f>IF($H122=0,"",VLOOKUP($H122,Исходные_данные,40,FALSE))</f>
        <v/>
      </c>
      <c r="O122" s="14"/>
      <c r="P122" s="14" t="str">
        <f>IF($H122=0,"",VLOOKUP($H122,Исходные_данные,42,FALSE))</f>
        <v/>
      </c>
      <c r="Q122" s="14" t="str">
        <f>IF($H122=0,"",VLOOKUP($H122,Исходные_данные,8,FALSE))</f>
        <v/>
      </c>
      <c r="R122" s="14">
        <f>IF(Q122=3,"L1,L2,L3",0)</f>
        <v>0</v>
      </c>
      <c r="S122" s="14">
        <f>IF(C122=1,1,IF(Q122=3,S121,IF(S121=3,1,S121+1)))</f>
        <v>3</v>
      </c>
      <c r="T122" s="14" t="str">
        <f>IF(R122=0,"L"&amp;S122,R122)</f>
        <v>L3</v>
      </c>
      <c r="U122" s="14" t="str">
        <f>IF($H122=0,"",VLOOKUP($H122,Исходные_данные,32,FALSE))</f>
        <v/>
      </c>
    </row>
    <row r="123" spans="1:21" x14ac:dyDescent="0.2">
      <c r="A123" s="14" t="str">
        <f t="shared" si="1"/>
        <v/>
      </c>
      <c r="B123" s="14">
        <f>IF(C123=1,MAX(B$2:$B122)+1,IF(F123=0,"",B122))</f>
        <v>1</v>
      </c>
      <c r="C123" s="14">
        <f>COUNTIF($F$2:$F123,F123)</f>
        <v>121</v>
      </c>
      <c r="D123" s="14">
        <f>IF(F123=0,0,MAX($D$2:D122)+1)</f>
        <v>121</v>
      </c>
      <c r="E123" s="14">
        <f>IF(H123=0,0,MAX($E$2:E122)+1)</f>
        <v>0</v>
      </c>
      <c r="F123" s="60" t="s">
        <v>751</v>
      </c>
      <c r="G123" s="60"/>
      <c r="H123" s="60"/>
      <c r="I123" s="14" t="e">
        <f>IFERROR(VLOOKUP(H123,H$2:H122,1,FALSE),VLOOKUP(H123,H124:H$478,1,FALSE))</f>
        <v>#N/A</v>
      </c>
      <c r="J123" s="14" t="str">
        <f>IF($H123=0,"",VLOOKUP($H123,Исходные_данные,37,FALSE))</f>
        <v/>
      </c>
      <c r="K123" s="14" t="str">
        <f>IF($H123=0,"",VLOOKUP($H123,Исходные_данные,38,FALSE))</f>
        <v/>
      </c>
      <c r="L123" s="14" t="str">
        <f>IF($H123=0,"",VLOOKUP($H123,Исходные_данные,39,FALSE))</f>
        <v/>
      </c>
      <c r="M123" s="16" t="str">
        <f>IFERROR(VLOOKUP(H123,Нагрузка_диапазон_1,5,FALSE),"")</f>
        <v/>
      </c>
      <c r="N123" s="14" t="str">
        <f>IF($H123=0,"",VLOOKUP($H123,Исходные_данные,40,FALSE))</f>
        <v/>
      </c>
      <c r="O123" s="14"/>
      <c r="P123" s="14" t="str">
        <f>IF($H123=0,"",VLOOKUP($H123,Исходные_данные,42,FALSE))</f>
        <v/>
      </c>
      <c r="Q123" s="14" t="str">
        <f>IF($H123=0,"",VLOOKUP($H123,Исходные_данные,8,FALSE))</f>
        <v/>
      </c>
      <c r="R123" s="14">
        <f>IF(Q123=3,"L1,L2,L3",0)</f>
        <v>0</v>
      </c>
      <c r="S123" s="14">
        <f>IF(C123=1,1,IF(Q123=3,S122,IF(S122=3,1,S122+1)))</f>
        <v>1</v>
      </c>
      <c r="T123" s="14" t="str">
        <f>IF(R123=0,"L"&amp;S123,R123)</f>
        <v>L1</v>
      </c>
      <c r="U123" s="14" t="str">
        <f>IF($H123=0,"",VLOOKUP($H123,Исходные_данные,32,FALSE))</f>
        <v/>
      </c>
    </row>
    <row r="124" spans="1:21" x14ac:dyDescent="0.2">
      <c r="A124" s="14" t="str">
        <f t="shared" si="1"/>
        <v/>
      </c>
      <c r="B124" s="14">
        <f>IF(C124=1,MAX(B$2:$B123)+1,IF(F124=0,"",B123))</f>
        <v>1</v>
      </c>
      <c r="C124" s="14">
        <f>COUNTIF($F$2:$F124,F124)</f>
        <v>122</v>
      </c>
      <c r="D124" s="14">
        <f>IF(F124=0,0,MAX($D$2:D123)+1)</f>
        <v>122</v>
      </c>
      <c r="E124" s="14">
        <f>IF(H124=0,0,MAX($E$2:E123)+1)</f>
        <v>0</v>
      </c>
      <c r="F124" s="60" t="s">
        <v>751</v>
      </c>
      <c r="G124" s="60"/>
      <c r="H124" s="60"/>
      <c r="I124" s="14" t="e">
        <f>IFERROR(VLOOKUP(H124,H$2:H123,1,FALSE),VLOOKUP(H124,H125:H$478,1,FALSE))</f>
        <v>#N/A</v>
      </c>
      <c r="J124" s="14" t="str">
        <f>IF($H124=0,"",VLOOKUP($H124,Исходные_данные,37,FALSE))</f>
        <v/>
      </c>
      <c r="K124" s="14" t="str">
        <f>IF($H124=0,"",VLOOKUP($H124,Исходные_данные,38,FALSE))</f>
        <v/>
      </c>
      <c r="L124" s="14" t="str">
        <f>IF($H124=0,"",VLOOKUP($H124,Исходные_данные,39,FALSE))</f>
        <v/>
      </c>
      <c r="M124" s="16" t="str">
        <f>IFERROR(VLOOKUP(H124,Нагрузка_диапазон_1,5,FALSE),"")</f>
        <v/>
      </c>
      <c r="N124" s="14" t="str">
        <f>IF($H124=0,"",VLOOKUP($H124,Исходные_данные,40,FALSE))</f>
        <v/>
      </c>
      <c r="O124" s="14"/>
      <c r="P124" s="14" t="str">
        <f>IF($H124=0,"",VLOOKUP($H124,Исходные_данные,42,FALSE))</f>
        <v/>
      </c>
      <c r="Q124" s="14" t="str">
        <f>IF($H124=0,"",VLOOKUP($H124,Исходные_данные,8,FALSE))</f>
        <v/>
      </c>
      <c r="R124" s="14">
        <f>IF(Q124=3,"L1,L2,L3",0)</f>
        <v>0</v>
      </c>
      <c r="S124" s="14">
        <f>IF(C124=1,1,IF(Q124=3,S123,IF(S123=3,1,S123+1)))</f>
        <v>2</v>
      </c>
      <c r="T124" s="14" t="str">
        <f>IF(R124=0,"L"&amp;S124,R124)</f>
        <v>L2</v>
      </c>
      <c r="U124" s="14" t="str">
        <f>IF($H124=0,"",VLOOKUP($H124,Исходные_данные,32,FALSE))</f>
        <v/>
      </c>
    </row>
    <row r="125" spans="1:21" x14ac:dyDescent="0.2">
      <c r="A125" s="14" t="str">
        <f t="shared" si="1"/>
        <v/>
      </c>
      <c r="B125" s="14">
        <f>IF(C125=1,MAX(B$2:$B124)+1,IF(F125=0,"",B124))</f>
        <v>1</v>
      </c>
      <c r="C125" s="14">
        <f>COUNTIF($F$2:$F125,F125)</f>
        <v>123</v>
      </c>
      <c r="D125" s="14">
        <f>IF(F125=0,0,MAX($D$2:D124)+1)</f>
        <v>123</v>
      </c>
      <c r="E125" s="14">
        <f>IF(H125=0,0,MAX($E$2:E124)+1)</f>
        <v>0</v>
      </c>
      <c r="F125" s="60" t="s">
        <v>751</v>
      </c>
      <c r="G125" s="60"/>
      <c r="H125" s="60"/>
      <c r="I125" s="14" t="e">
        <f>IFERROR(VLOOKUP(H125,H$2:H124,1,FALSE),VLOOKUP(H125,H126:H$478,1,FALSE))</f>
        <v>#N/A</v>
      </c>
      <c r="J125" s="14" t="str">
        <f>IF($H125=0,"",VLOOKUP($H125,Исходные_данные,37,FALSE))</f>
        <v/>
      </c>
      <c r="K125" s="14" t="str">
        <f>IF($H125=0,"",VLOOKUP($H125,Исходные_данные,38,FALSE))</f>
        <v/>
      </c>
      <c r="L125" s="14" t="str">
        <f>IF($H125=0,"",VLOOKUP($H125,Исходные_данные,39,FALSE))</f>
        <v/>
      </c>
      <c r="M125" s="16" t="str">
        <f>IFERROR(VLOOKUP(H125,Нагрузка_диапазон_1,5,FALSE),"")</f>
        <v/>
      </c>
      <c r="N125" s="14" t="str">
        <f>IF($H125=0,"",VLOOKUP($H125,Исходные_данные,40,FALSE))</f>
        <v/>
      </c>
      <c r="O125" s="14"/>
      <c r="P125" s="14" t="str">
        <f>IF($H125=0,"",VLOOKUP($H125,Исходные_данные,42,FALSE))</f>
        <v/>
      </c>
      <c r="Q125" s="14" t="str">
        <f>IF($H125=0,"",VLOOKUP($H125,Исходные_данные,8,FALSE))</f>
        <v/>
      </c>
      <c r="R125" s="14">
        <f>IF(Q125=3,"L1,L2,L3",0)</f>
        <v>0</v>
      </c>
      <c r="S125" s="14">
        <f>IF(C125=1,1,IF(Q125=3,S124,IF(S124=3,1,S124+1)))</f>
        <v>3</v>
      </c>
      <c r="T125" s="14" t="str">
        <f>IF(R125=0,"L"&amp;S125,R125)</f>
        <v>L3</v>
      </c>
      <c r="U125" s="14" t="str">
        <f>IF($H125=0,"",VLOOKUP($H125,Исходные_данные,32,FALSE))</f>
        <v/>
      </c>
    </row>
    <row r="126" spans="1:21" x14ac:dyDescent="0.2">
      <c r="A126" s="14" t="str">
        <f t="shared" si="1"/>
        <v/>
      </c>
      <c r="B126" s="14">
        <f>IF(C126=1,MAX(B$2:$B125)+1,IF(F126=0,"",B125))</f>
        <v>1</v>
      </c>
      <c r="C126" s="14">
        <f>COUNTIF($F$2:$F126,F126)</f>
        <v>124</v>
      </c>
      <c r="D126" s="14">
        <f>IF(F126=0,0,MAX($D$2:D125)+1)</f>
        <v>124</v>
      </c>
      <c r="E126" s="14">
        <f>IF(H126=0,0,MAX($E$2:E125)+1)</f>
        <v>0</v>
      </c>
      <c r="F126" s="60" t="s">
        <v>751</v>
      </c>
      <c r="G126" s="60"/>
      <c r="H126" s="60"/>
      <c r="I126" s="14" t="e">
        <f>IFERROR(VLOOKUP(H126,H$2:H125,1,FALSE),VLOOKUP(H126,H127:H$478,1,FALSE))</f>
        <v>#N/A</v>
      </c>
      <c r="J126" s="14" t="str">
        <f>IF($H126=0,"",VLOOKUP($H126,Исходные_данные,37,FALSE))</f>
        <v/>
      </c>
      <c r="K126" s="14" t="str">
        <f>IF($H126=0,"",VLOOKUP($H126,Исходные_данные,38,FALSE))</f>
        <v/>
      </c>
      <c r="L126" s="14" t="str">
        <f>IF($H126=0,"",VLOOKUP($H126,Исходные_данные,39,FALSE))</f>
        <v/>
      </c>
      <c r="M126" s="16" t="str">
        <f>IFERROR(VLOOKUP(H126,Нагрузка_диапазон_1,5,FALSE),"")</f>
        <v/>
      </c>
      <c r="N126" s="14" t="str">
        <f>IF($H126=0,"",VLOOKUP($H126,Исходные_данные,40,FALSE))</f>
        <v/>
      </c>
      <c r="O126" s="14"/>
      <c r="P126" s="14" t="str">
        <f>IF($H126=0,"",VLOOKUP($H126,Исходные_данные,42,FALSE))</f>
        <v/>
      </c>
      <c r="Q126" s="14" t="str">
        <f>IF($H126=0,"",VLOOKUP($H126,Исходные_данные,8,FALSE))</f>
        <v/>
      </c>
      <c r="R126" s="14">
        <f>IF(Q126=3,"L1,L2,L3",0)</f>
        <v>0</v>
      </c>
      <c r="S126" s="14">
        <f>IF(C126=1,1,IF(Q126=3,S125,IF(S125=3,1,S125+1)))</f>
        <v>1</v>
      </c>
      <c r="T126" s="14" t="str">
        <f>IF(R126=0,"L"&amp;S126,R126)</f>
        <v>L1</v>
      </c>
      <c r="U126" s="14" t="str">
        <f>IF($H126=0,"",VLOOKUP($H126,Исходные_данные,32,FALSE))</f>
        <v/>
      </c>
    </row>
    <row r="127" spans="1:21" x14ac:dyDescent="0.2">
      <c r="A127" s="14" t="str">
        <f t="shared" si="1"/>
        <v/>
      </c>
      <c r="B127" s="14">
        <f>IF(C127=1,MAX(B$2:$B126)+1,IF(F127=0,"",B126))</f>
        <v>1</v>
      </c>
      <c r="C127" s="14">
        <f>COUNTIF($F$2:$F127,F127)</f>
        <v>125</v>
      </c>
      <c r="D127" s="14">
        <f>IF(F127=0,0,MAX($D$2:D126)+1)</f>
        <v>125</v>
      </c>
      <c r="E127" s="14">
        <f>IF(H127=0,0,MAX($E$2:E126)+1)</f>
        <v>0</v>
      </c>
      <c r="F127" s="60" t="s">
        <v>751</v>
      </c>
      <c r="G127" s="60"/>
      <c r="H127" s="60"/>
      <c r="I127" s="14" t="e">
        <f>IFERROR(VLOOKUP(H127,H$2:H126,1,FALSE),VLOOKUP(H127,H128:H$478,1,FALSE))</f>
        <v>#N/A</v>
      </c>
      <c r="J127" s="14" t="str">
        <f>IF($H127=0,"",VLOOKUP($H127,Исходные_данные,37,FALSE))</f>
        <v/>
      </c>
      <c r="K127" s="14" t="str">
        <f>IF($H127=0,"",VLOOKUP($H127,Исходные_данные,38,FALSE))</f>
        <v/>
      </c>
      <c r="L127" s="14" t="str">
        <f>IF($H127=0,"",VLOOKUP($H127,Исходные_данные,39,FALSE))</f>
        <v/>
      </c>
      <c r="M127" s="16" t="str">
        <f>IFERROR(VLOOKUP(H127,Нагрузка_диапазон_1,5,FALSE),"")</f>
        <v/>
      </c>
      <c r="N127" s="14" t="str">
        <f>IF($H127=0,"",VLOOKUP($H127,Исходные_данные,40,FALSE))</f>
        <v/>
      </c>
      <c r="O127" s="14"/>
      <c r="P127" s="14" t="str">
        <f>IF($H127=0,"",VLOOKUP($H127,Исходные_данные,42,FALSE))</f>
        <v/>
      </c>
      <c r="Q127" s="14" t="str">
        <f>IF($H127=0,"",VLOOKUP($H127,Исходные_данные,8,FALSE))</f>
        <v/>
      </c>
      <c r="R127" s="14">
        <f>IF(Q127=3,"L1,L2,L3",0)</f>
        <v>0</v>
      </c>
      <c r="S127" s="14">
        <f>IF(C127=1,1,IF(Q127=3,S126,IF(S126=3,1,S126+1)))</f>
        <v>2</v>
      </c>
      <c r="T127" s="14" t="str">
        <f>IF(R127=0,"L"&amp;S127,R127)</f>
        <v>L2</v>
      </c>
      <c r="U127" s="14" t="str">
        <f>IF($H127=0,"",VLOOKUP($H127,Исходные_данные,32,FALSE))</f>
        <v/>
      </c>
    </row>
    <row r="128" spans="1:21" x14ac:dyDescent="0.2">
      <c r="A128" s="14" t="str">
        <f t="shared" si="1"/>
        <v/>
      </c>
      <c r="B128" s="14">
        <f>IF(C128=1,MAX(B$2:$B127)+1,IF(F128=0,"",B127))</f>
        <v>1</v>
      </c>
      <c r="C128" s="14">
        <f>COUNTIF($F$2:$F128,F128)</f>
        <v>126</v>
      </c>
      <c r="D128" s="14">
        <f>IF(F128=0,0,MAX($D$2:D127)+1)</f>
        <v>126</v>
      </c>
      <c r="E128" s="14">
        <f>IF(H128=0,0,MAX($E$2:E127)+1)</f>
        <v>0</v>
      </c>
      <c r="F128" s="60" t="s">
        <v>751</v>
      </c>
      <c r="G128" s="60"/>
      <c r="H128" s="60"/>
      <c r="I128" s="14" t="e">
        <f>IFERROR(VLOOKUP(H128,H$2:H127,1,FALSE),VLOOKUP(H128,H129:H$478,1,FALSE))</f>
        <v>#N/A</v>
      </c>
      <c r="J128" s="14" t="str">
        <f>IF($H128=0,"",VLOOKUP($H128,Исходные_данные,37,FALSE))</f>
        <v/>
      </c>
      <c r="K128" s="14" t="str">
        <f>IF($H128=0,"",VLOOKUP($H128,Исходные_данные,38,FALSE))</f>
        <v/>
      </c>
      <c r="L128" s="14" t="str">
        <f>IF($H128=0,"",VLOOKUP($H128,Исходные_данные,39,FALSE))</f>
        <v/>
      </c>
      <c r="M128" s="16" t="str">
        <f>IFERROR(VLOOKUP(H128,Нагрузка_диапазон_1,5,FALSE),"")</f>
        <v/>
      </c>
      <c r="N128" s="14" t="str">
        <f>IF($H128=0,"",VLOOKUP($H128,Исходные_данные,40,FALSE))</f>
        <v/>
      </c>
      <c r="O128" s="14"/>
      <c r="P128" s="14" t="str">
        <f>IF($H128=0,"",VLOOKUP($H128,Исходные_данные,42,FALSE))</f>
        <v/>
      </c>
      <c r="Q128" s="14" t="str">
        <f>IF($H128=0,"",VLOOKUP($H128,Исходные_данные,8,FALSE))</f>
        <v/>
      </c>
      <c r="R128" s="14">
        <f>IF(Q128=3,"L1,L2,L3",0)</f>
        <v>0</v>
      </c>
      <c r="S128" s="14">
        <f>IF(C128=1,1,IF(Q128=3,S127,IF(S127=3,1,S127+1)))</f>
        <v>3</v>
      </c>
      <c r="T128" s="14" t="str">
        <f>IF(R128=0,"L"&amp;S128,R128)</f>
        <v>L3</v>
      </c>
      <c r="U128" s="14" t="str">
        <f>IF($H128=0,"",VLOOKUP($H128,Исходные_данные,32,FALSE))</f>
        <v/>
      </c>
    </row>
    <row r="129" spans="1:21" x14ac:dyDescent="0.2">
      <c r="A129" s="14" t="str">
        <f t="shared" si="1"/>
        <v/>
      </c>
      <c r="B129" s="14">
        <f>IF(C129=1,MAX(B$2:$B128)+1,IF(F129=0,"",B128))</f>
        <v>1</v>
      </c>
      <c r="C129" s="14">
        <f>COUNTIF($F$2:$F129,F129)</f>
        <v>127</v>
      </c>
      <c r="D129" s="14">
        <f>IF(F129=0,0,MAX($D$2:D128)+1)</f>
        <v>127</v>
      </c>
      <c r="E129" s="14">
        <f>IF(H129=0,0,MAX($E$2:E128)+1)</f>
        <v>0</v>
      </c>
      <c r="F129" s="60" t="s">
        <v>751</v>
      </c>
      <c r="G129" s="60"/>
      <c r="H129" s="60"/>
      <c r="I129" s="14" t="e">
        <f>IFERROR(VLOOKUP(H129,H$2:H128,1,FALSE),VLOOKUP(H129,H130:H$478,1,FALSE))</f>
        <v>#N/A</v>
      </c>
      <c r="J129" s="14" t="str">
        <f>IF($H129=0,"",VLOOKUP($H129,Исходные_данные,37,FALSE))</f>
        <v/>
      </c>
      <c r="K129" s="14" t="str">
        <f>IF($H129=0,"",VLOOKUP($H129,Исходные_данные,38,FALSE))</f>
        <v/>
      </c>
      <c r="L129" s="14" t="str">
        <f>IF($H129=0,"",VLOOKUP($H129,Исходные_данные,39,FALSE))</f>
        <v/>
      </c>
      <c r="M129" s="16" t="str">
        <f>IFERROR(VLOOKUP(H129,Нагрузка_диапазон_1,5,FALSE),"")</f>
        <v/>
      </c>
      <c r="N129" s="14" t="str">
        <f>IF($H129=0,"",VLOOKUP($H129,Исходные_данные,40,FALSE))</f>
        <v/>
      </c>
      <c r="O129" s="14"/>
      <c r="P129" s="14" t="str">
        <f>IF($H129=0,"",VLOOKUP($H129,Исходные_данные,42,FALSE))</f>
        <v/>
      </c>
      <c r="Q129" s="14" t="str">
        <f>IF($H129=0,"",VLOOKUP($H129,Исходные_данные,8,FALSE))</f>
        <v/>
      </c>
      <c r="R129" s="14">
        <f>IF(Q129=3,"L1,L2,L3",0)</f>
        <v>0</v>
      </c>
      <c r="S129" s="14">
        <f>IF(C129=1,1,IF(Q129=3,S128,IF(S128=3,1,S128+1)))</f>
        <v>1</v>
      </c>
      <c r="T129" s="14" t="str">
        <f>IF(R129=0,"L"&amp;S129,R129)</f>
        <v>L1</v>
      </c>
      <c r="U129" s="14" t="str">
        <f>IF($H129=0,"",VLOOKUP($H129,Исходные_данные,32,FALSE))</f>
        <v/>
      </c>
    </row>
    <row r="130" spans="1:21" x14ac:dyDescent="0.2">
      <c r="A130" s="14" t="str">
        <f t="shared" si="1"/>
        <v/>
      </c>
      <c r="B130" s="14">
        <f>IF(C130=1,MAX(B$2:$B129)+1,IF(F130=0,"",B129))</f>
        <v>1</v>
      </c>
      <c r="C130" s="14">
        <f>COUNTIF($F$2:$F130,F130)</f>
        <v>128</v>
      </c>
      <c r="D130" s="14">
        <f>IF(F130=0,0,MAX($D$2:D129)+1)</f>
        <v>128</v>
      </c>
      <c r="E130" s="14">
        <f>IF(H130=0,0,MAX($E$2:E129)+1)</f>
        <v>0</v>
      </c>
      <c r="F130" s="60" t="s">
        <v>751</v>
      </c>
      <c r="G130" s="60"/>
      <c r="H130" s="60"/>
      <c r="I130" s="14" t="e">
        <f>IFERROR(VLOOKUP(H130,H$2:H129,1,FALSE),VLOOKUP(H130,H131:H$478,1,FALSE))</f>
        <v>#N/A</v>
      </c>
      <c r="J130" s="14" t="str">
        <f>IF($H130=0,"",VLOOKUP($H130,Исходные_данные,37,FALSE))</f>
        <v/>
      </c>
      <c r="K130" s="14" t="str">
        <f>IF($H130=0,"",VLOOKUP($H130,Исходные_данные,38,FALSE))</f>
        <v/>
      </c>
      <c r="L130" s="14" t="str">
        <f>IF($H130=0,"",VLOOKUP($H130,Исходные_данные,39,FALSE))</f>
        <v/>
      </c>
      <c r="M130" s="16" t="str">
        <f>IFERROR(VLOOKUP(H130,Нагрузка_диапазон_1,5,FALSE),"")</f>
        <v/>
      </c>
      <c r="N130" s="14" t="str">
        <f>IF($H130=0,"",VLOOKUP($H130,Исходные_данные,40,FALSE))</f>
        <v/>
      </c>
      <c r="O130" s="14"/>
      <c r="P130" s="14" t="str">
        <f>IF($H130=0,"",VLOOKUP($H130,Исходные_данные,42,FALSE))</f>
        <v/>
      </c>
      <c r="Q130" s="14" t="str">
        <f>IF($H130=0,"",VLOOKUP($H130,Исходные_данные,8,FALSE))</f>
        <v/>
      </c>
      <c r="R130" s="14">
        <f>IF(Q130=3,"L1,L2,L3",0)</f>
        <v>0</v>
      </c>
      <c r="S130" s="14">
        <f>IF(C130=1,1,IF(Q130=3,S129,IF(S129=3,1,S129+1)))</f>
        <v>2</v>
      </c>
      <c r="T130" s="14" t="str">
        <f>IF(R130=0,"L"&amp;S130,R130)</f>
        <v>L2</v>
      </c>
      <c r="U130" s="14" t="str">
        <f>IF($H130=0,"",VLOOKUP($H130,Исходные_данные,32,FALSE))</f>
        <v/>
      </c>
    </row>
    <row r="131" spans="1:21" x14ac:dyDescent="0.2">
      <c r="A131" s="14" t="str">
        <f t="shared" ref="A131:A194" si="2">IF(B131=B132,"",B131)</f>
        <v/>
      </c>
      <c r="B131" s="14">
        <f>IF(C131=1,MAX(B$2:$B130)+1,IF(F131=0,"",B130))</f>
        <v>1</v>
      </c>
      <c r="C131" s="14">
        <f>COUNTIF($F$2:$F131,F131)</f>
        <v>129</v>
      </c>
      <c r="D131" s="14">
        <f>IF(F131=0,0,MAX($D$2:D130)+1)</f>
        <v>129</v>
      </c>
      <c r="E131" s="14">
        <f>IF(H131=0,0,MAX($E$2:E130)+1)</f>
        <v>0</v>
      </c>
      <c r="F131" s="60" t="s">
        <v>751</v>
      </c>
      <c r="G131" s="60"/>
      <c r="H131" s="60"/>
      <c r="I131" s="14" t="e">
        <f>IFERROR(VLOOKUP(H131,H$2:H130,1,FALSE),VLOOKUP(H131,H132:H$478,1,FALSE))</f>
        <v>#N/A</v>
      </c>
      <c r="J131" s="14" t="str">
        <f>IF($H131=0,"",VLOOKUP($H131,Исходные_данные,37,FALSE))</f>
        <v/>
      </c>
      <c r="K131" s="14" t="str">
        <f>IF($H131=0,"",VLOOKUP($H131,Исходные_данные,38,FALSE))</f>
        <v/>
      </c>
      <c r="L131" s="14" t="str">
        <f>IF($H131=0,"",VLOOKUP($H131,Исходные_данные,39,FALSE))</f>
        <v/>
      </c>
      <c r="M131" s="16" t="str">
        <f>IFERROR(VLOOKUP(H131,Нагрузка_диапазон_1,5,FALSE),"")</f>
        <v/>
      </c>
      <c r="N131" s="14" t="str">
        <f>IF($H131=0,"",VLOOKUP($H131,Исходные_данные,40,FALSE))</f>
        <v/>
      </c>
      <c r="O131" s="14"/>
      <c r="P131" s="14" t="str">
        <f>IF($H131=0,"",VLOOKUP($H131,Исходные_данные,42,FALSE))</f>
        <v/>
      </c>
      <c r="Q131" s="14" t="str">
        <f>IF($H131=0,"",VLOOKUP($H131,Исходные_данные,8,FALSE))</f>
        <v/>
      </c>
      <c r="R131" s="14">
        <f>IF(Q131=3,"L1,L2,L3",0)</f>
        <v>0</v>
      </c>
      <c r="S131" s="14">
        <f>IF(C131=1,1,IF(Q131=3,S130,IF(S130=3,1,S130+1)))</f>
        <v>3</v>
      </c>
      <c r="T131" s="14" t="str">
        <f>IF(R131=0,"L"&amp;S131,R131)</f>
        <v>L3</v>
      </c>
      <c r="U131" s="14" t="str">
        <f>IF($H131=0,"",VLOOKUP($H131,Исходные_данные,32,FALSE))</f>
        <v/>
      </c>
    </row>
    <row r="132" spans="1:21" x14ac:dyDescent="0.2">
      <c r="A132" s="14" t="str">
        <f t="shared" si="2"/>
        <v/>
      </c>
      <c r="B132" s="14">
        <f>IF(C132=1,MAX(B$2:$B131)+1,IF(F132=0,"",B131))</f>
        <v>1</v>
      </c>
      <c r="C132" s="14">
        <f>COUNTIF($F$2:$F132,F132)</f>
        <v>130</v>
      </c>
      <c r="D132" s="14">
        <f>IF(F132=0,0,MAX($D$2:D131)+1)</f>
        <v>130</v>
      </c>
      <c r="E132" s="14">
        <f>IF(H132=0,0,MAX($E$2:E131)+1)</f>
        <v>0</v>
      </c>
      <c r="F132" s="60" t="s">
        <v>751</v>
      </c>
      <c r="G132" s="60"/>
      <c r="H132" s="60"/>
      <c r="I132" s="14" t="e">
        <f>IFERROR(VLOOKUP(H132,H$2:H131,1,FALSE),VLOOKUP(H132,H133:H$478,1,FALSE))</f>
        <v>#N/A</v>
      </c>
      <c r="J132" s="14" t="str">
        <f>IF($H132=0,"",VLOOKUP($H132,Исходные_данные,37,FALSE))</f>
        <v/>
      </c>
      <c r="K132" s="14" t="str">
        <f>IF($H132=0,"",VLOOKUP($H132,Исходные_данные,38,FALSE))</f>
        <v/>
      </c>
      <c r="L132" s="14" t="str">
        <f>IF($H132=0,"",VLOOKUP($H132,Исходные_данные,39,FALSE))</f>
        <v/>
      </c>
      <c r="M132" s="16" t="str">
        <f>IFERROR(VLOOKUP(H132,Нагрузка_диапазон_1,5,FALSE),"")</f>
        <v/>
      </c>
      <c r="N132" s="14" t="str">
        <f>IF($H132=0,"",VLOOKUP($H132,Исходные_данные,40,FALSE))</f>
        <v/>
      </c>
      <c r="O132" s="14"/>
      <c r="P132" s="14" t="str">
        <f>IF($H132=0,"",VLOOKUP($H132,Исходные_данные,42,FALSE))</f>
        <v/>
      </c>
      <c r="Q132" s="14" t="str">
        <f>IF($H132=0,"",VLOOKUP($H132,Исходные_данные,8,FALSE))</f>
        <v/>
      </c>
      <c r="R132" s="14">
        <f>IF(Q132=3,"L1,L2,L3",0)</f>
        <v>0</v>
      </c>
      <c r="S132" s="14">
        <f>IF(C132=1,1,IF(Q132=3,S131,IF(S131=3,1,S131+1)))</f>
        <v>1</v>
      </c>
      <c r="T132" s="14" t="str">
        <f>IF(R132=0,"L"&amp;S132,R132)</f>
        <v>L1</v>
      </c>
      <c r="U132" s="14" t="str">
        <f>IF($H132=0,"",VLOOKUP($H132,Исходные_данные,32,FALSE))</f>
        <v/>
      </c>
    </row>
    <row r="133" spans="1:21" x14ac:dyDescent="0.2">
      <c r="A133" s="14" t="str">
        <f t="shared" si="2"/>
        <v/>
      </c>
      <c r="B133" s="14">
        <f>IF(C133=1,MAX(B$2:$B132)+1,IF(F133=0,"",B132))</f>
        <v>1</v>
      </c>
      <c r="C133" s="14">
        <f>COUNTIF($F$2:$F133,F133)</f>
        <v>131</v>
      </c>
      <c r="D133" s="14">
        <f>IF(F133=0,0,MAX($D$2:D132)+1)</f>
        <v>131</v>
      </c>
      <c r="E133" s="14">
        <f>IF(H133=0,0,MAX($E$2:E132)+1)</f>
        <v>0</v>
      </c>
      <c r="F133" s="60" t="s">
        <v>751</v>
      </c>
      <c r="G133" s="60"/>
      <c r="H133" s="60"/>
      <c r="I133" s="14" t="e">
        <f>IFERROR(VLOOKUP(H133,H$2:H132,1,FALSE),VLOOKUP(H133,H134:H$478,1,FALSE))</f>
        <v>#N/A</v>
      </c>
      <c r="J133" s="14" t="str">
        <f>IF($H133=0,"",VLOOKUP($H133,Исходные_данные,37,FALSE))</f>
        <v/>
      </c>
      <c r="K133" s="14" t="str">
        <f>IF($H133=0,"",VLOOKUP($H133,Исходные_данные,38,FALSE))</f>
        <v/>
      </c>
      <c r="L133" s="14" t="str">
        <f>IF($H133=0,"",VLOOKUP($H133,Исходные_данные,39,FALSE))</f>
        <v/>
      </c>
      <c r="M133" s="16" t="str">
        <f>IFERROR(VLOOKUP(H133,Нагрузка_диапазон_1,5,FALSE),"")</f>
        <v/>
      </c>
      <c r="N133" s="14" t="str">
        <f>IF($H133=0,"",VLOOKUP($H133,Исходные_данные,40,FALSE))</f>
        <v/>
      </c>
      <c r="O133" s="14"/>
      <c r="P133" s="14" t="str">
        <f>IF($H133=0,"",VLOOKUP($H133,Исходные_данные,42,FALSE))</f>
        <v/>
      </c>
      <c r="Q133" s="14" t="str">
        <f>IF($H133=0,"",VLOOKUP($H133,Исходные_данные,8,FALSE))</f>
        <v/>
      </c>
      <c r="R133" s="14">
        <f>IF(Q133=3,"L1,L2,L3",0)</f>
        <v>0</v>
      </c>
      <c r="S133" s="14">
        <f>IF(C133=1,1,IF(Q133=3,S132,IF(S132=3,1,S132+1)))</f>
        <v>2</v>
      </c>
      <c r="T133" s="14" t="str">
        <f>IF(R133=0,"L"&amp;S133,R133)</f>
        <v>L2</v>
      </c>
      <c r="U133" s="14" t="str">
        <f>IF($H133=0,"",VLOOKUP($H133,Исходные_данные,32,FALSE))</f>
        <v/>
      </c>
    </row>
    <row r="134" spans="1:21" x14ac:dyDescent="0.2">
      <c r="A134" s="14" t="str">
        <f t="shared" si="2"/>
        <v/>
      </c>
      <c r="B134" s="14">
        <f>IF(C134=1,MAX(B$2:$B133)+1,IF(F134=0,"",B133))</f>
        <v>1</v>
      </c>
      <c r="C134" s="14">
        <f>COUNTIF($F$2:$F134,F134)</f>
        <v>132</v>
      </c>
      <c r="D134" s="14">
        <f>IF(F134=0,0,MAX($D$2:D133)+1)</f>
        <v>132</v>
      </c>
      <c r="E134" s="14">
        <f>IF(H134=0,0,MAX($E$2:E133)+1)</f>
        <v>0</v>
      </c>
      <c r="F134" s="60" t="s">
        <v>751</v>
      </c>
      <c r="G134" s="60"/>
      <c r="H134" s="60"/>
      <c r="I134" s="14" t="e">
        <f>IFERROR(VLOOKUP(H134,H$2:H133,1,FALSE),VLOOKUP(H134,H135:H$478,1,FALSE))</f>
        <v>#N/A</v>
      </c>
      <c r="J134" s="14" t="str">
        <f>IF($H134=0,"",VLOOKUP($H134,Исходные_данные,37,FALSE))</f>
        <v/>
      </c>
      <c r="K134" s="14" t="str">
        <f>IF($H134=0,"",VLOOKUP($H134,Исходные_данные,38,FALSE))</f>
        <v/>
      </c>
      <c r="L134" s="14" t="str">
        <f>IF($H134=0,"",VLOOKUP($H134,Исходные_данные,39,FALSE))</f>
        <v/>
      </c>
      <c r="M134" s="16" t="str">
        <f>IFERROR(VLOOKUP(H134,Нагрузка_диапазон_1,5,FALSE),"")</f>
        <v/>
      </c>
      <c r="N134" s="14" t="str">
        <f>IF($H134=0,"",VLOOKUP($H134,Исходные_данные,40,FALSE))</f>
        <v/>
      </c>
      <c r="O134" s="14"/>
      <c r="P134" s="14" t="str">
        <f>IF($H134=0,"",VLOOKUP($H134,Исходные_данные,42,FALSE))</f>
        <v/>
      </c>
      <c r="Q134" s="14" t="str">
        <f>IF($H134=0,"",VLOOKUP($H134,Исходные_данные,8,FALSE))</f>
        <v/>
      </c>
      <c r="R134" s="14">
        <f>IF(Q134=3,"L1,L2,L3",0)</f>
        <v>0</v>
      </c>
      <c r="S134" s="14">
        <f>IF(C134=1,1,IF(Q134=3,S133,IF(S133=3,1,S133+1)))</f>
        <v>3</v>
      </c>
      <c r="T134" s="14" t="str">
        <f>IF(R134=0,"L"&amp;S134,R134)</f>
        <v>L3</v>
      </c>
      <c r="U134" s="14" t="str">
        <f>IF($H134=0,"",VLOOKUP($H134,Исходные_данные,32,FALSE))</f>
        <v/>
      </c>
    </row>
    <row r="135" spans="1:21" x14ac:dyDescent="0.2">
      <c r="A135" s="14" t="str">
        <f t="shared" si="2"/>
        <v/>
      </c>
      <c r="B135" s="14">
        <f>IF(C135=1,MAX(B$2:$B134)+1,IF(F135=0,"",B134))</f>
        <v>1</v>
      </c>
      <c r="C135" s="14">
        <f>COUNTIF($F$2:$F135,F135)</f>
        <v>133</v>
      </c>
      <c r="D135" s="14">
        <f>IF(F135=0,0,MAX($D$2:D134)+1)</f>
        <v>133</v>
      </c>
      <c r="E135" s="14">
        <f>IF(H135=0,0,MAX($E$2:E134)+1)</f>
        <v>0</v>
      </c>
      <c r="F135" s="60" t="s">
        <v>751</v>
      </c>
      <c r="G135" s="60"/>
      <c r="H135" s="60"/>
      <c r="I135" s="14" t="e">
        <f>IFERROR(VLOOKUP(H135,H$2:H134,1,FALSE),VLOOKUP(H135,H136:H$478,1,FALSE))</f>
        <v>#N/A</v>
      </c>
      <c r="J135" s="14" t="str">
        <f>IF($H135=0,"",VLOOKUP($H135,Исходные_данные,37,FALSE))</f>
        <v/>
      </c>
      <c r="K135" s="14" t="str">
        <f>IF($H135=0,"",VLOOKUP($H135,Исходные_данные,38,FALSE))</f>
        <v/>
      </c>
      <c r="L135" s="14" t="str">
        <f>IF($H135=0,"",VLOOKUP($H135,Исходные_данные,39,FALSE))</f>
        <v/>
      </c>
      <c r="M135" s="16" t="str">
        <f>IFERROR(VLOOKUP(H135,Нагрузка_диапазон_1,5,FALSE),"")</f>
        <v/>
      </c>
      <c r="N135" s="14" t="str">
        <f>IF($H135=0,"",VLOOKUP($H135,Исходные_данные,40,FALSE))</f>
        <v/>
      </c>
      <c r="O135" s="14"/>
      <c r="P135" s="14" t="str">
        <f>IF($H135=0,"",VLOOKUP($H135,Исходные_данные,42,FALSE))</f>
        <v/>
      </c>
      <c r="Q135" s="14" t="str">
        <f>IF($H135=0,"",VLOOKUP($H135,Исходные_данные,8,FALSE))</f>
        <v/>
      </c>
      <c r="R135" s="14">
        <f>IF(Q135=3,"L1,L2,L3",0)</f>
        <v>0</v>
      </c>
      <c r="S135" s="14">
        <f>IF(C135=1,1,IF(Q135=3,S134,IF(S134=3,1,S134+1)))</f>
        <v>1</v>
      </c>
      <c r="T135" s="14" t="str">
        <f>IF(R135=0,"L"&amp;S135,R135)</f>
        <v>L1</v>
      </c>
      <c r="U135" s="14" t="str">
        <f>IF($H135=0,"",VLOOKUP($H135,Исходные_данные,32,FALSE))</f>
        <v/>
      </c>
    </row>
    <row r="136" spans="1:21" x14ac:dyDescent="0.2">
      <c r="A136" s="14" t="str">
        <f t="shared" si="2"/>
        <v/>
      </c>
      <c r="B136" s="14">
        <f>IF(C136=1,MAX(B$2:$B135)+1,IF(F136=0,"",B135))</f>
        <v>1</v>
      </c>
      <c r="C136" s="14">
        <f>COUNTIF($F$2:$F136,F136)</f>
        <v>134</v>
      </c>
      <c r="D136" s="14">
        <f>IF(F136=0,0,MAX($D$2:D135)+1)</f>
        <v>134</v>
      </c>
      <c r="E136" s="14">
        <f>IF(H136=0,0,MAX($E$2:E135)+1)</f>
        <v>0</v>
      </c>
      <c r="F136" s="60" t="s">
        <v>751</v>
      </c>
      <c r="G136" s="60"/>
      <c r="H136" s="60"/>
      <c r="I136" s="14" t="e">
        <f>IFERROR(VLOOKUP(H136,H$2:H135,1,FALSE),VLOOKUP(H136,H137:H$478,1,FALSE))</f>
        <v>#N/A</v>
      </c>
      <c r="J136" s="14" t="str">
        <f>IF($H136=0,"",VLOOKUP($H136,Исходные_данные,37,FALSE))</f>
        <v/>
      </c>
      <c r="K136" s="14" t="str">
        <f>IF($H136=0,"",VLOOKUP($H136,Исходные_данные,38,FALSE))</f>
        <v/>
      </c>
      <c r="L136" s="14" t="str">
        <f>IF($H136=0,"",VLOOKUP($H136,Исходные_данные,39,FALSE))</f>
        <v/>
      </c>
      <c r="M136" s="16" t="str">
        <f>IFERROR(VLOOKUP(H136,Нагрузка_диапазон_1,5,FALSE),"")</f>
        <v/>
      </c>
      <c r="N136" s="14" t="str">
        <f>IF($H136=0,"",VLOOKUP($H136,Исходные_данные,40,FALSE))</f>
        <v/>
      </c>
      <c r="O136" s="14"/>
      <c r="P136" s="14" t="str">
        <f>IF($H136=0,"",VLOOKUP($H136,Исходные_данные,42,FALSE))</f>
        <v/>
      </c>
      <c r="Q136" s="14" t="str">
        <f>IF($H136=0,"",VLOOKUP($H136,Исходные_данные,8,FALSE))</f>
        <v/>
      </c>
      <c r="R136" s="14">
        <f>IF(Q136=3,"L1,L2,L3",0)</f>
        <v>0</v>
      </c>
      <c r="S136" s="14">
        <f>IF(C136=1,1,IF(Q136=3,S135,IF(S135=3,1,S135+1)))</f>
        <v>2</v>
      </c>
      <c r="T136" s="14" t="str">
        <f>IF(R136=0,"L"&amp;S136,R136)</f>
        <v>L2</v>
      </c>
      <c r="U136" s="14" t="str">
        <f>IF($H136=0,"",VLOOKUP($H136,Исходные_данные,32,FALSE))</f>
        <v/>
      </c>
    </row>
    <row r="137" spans="1:21" x14ac:dyDescent="0.2">
      <c r="A137" s="14" t="str">
        <f t="shared" si="2"/>
        <v/>
      </c>
      <c r="B137" s="14">
        <f>IF(C137=1,MAX(B$2:$B136)+1,IF(F137=0,"",B136))</f>
        <v>1</v>
      </c>
      <c r="C137" s="14">
        <f>COUNTIF($F$2:$F137,F137)</f>
        <v>135</v>
      </c>
      <c r="D137" s="14">
        <f>IF(F137=0,0,MAX($D$2:D136)+1)</f>
        <v>135</v>
      </c>
      <c r="E137" s="14">
        <f>IF(H137=0,0,MAX($E$2:E136)+1)</f>
        <v>0</v>
      </c>
      <c r="F137" s="60" t="s">
        <v>751</v>
      </c>
      <c r="G137" s="60"/>
      <c r="H137" s="60"/>
      <c r="I137" s="14" t="e">
        <f>IFERROR(VLOOKUP(H137,H$2:H136,1,FALSE),VLOOKUP(H137,H138:H$478,1,FALSE))</f>
        <v>#N/A</v>
      </c>
      <c r="J137" s="14" t="str">
        <f>IF($H137=0,"",VLOOKUP($H137,Исходные_данные,37,FALSE))</f>
        <v/>
      </c>
      <c r="K137" s="14" t="str">
        <f>IF($H137=0,"",VLOOKUP($H137,Исходные_данные,38,FALSE))</f>
        <v/>
      </c>
      <c r="L137" s="14" t="str">
        <f>IF($H137=0,"",VLOOKUP($H137,Исходные_данные,39,FALSE))</f>
        <v/>
      </c>
      <c r="M137" s="16" t="str">
        <f>IFERROR(VLOOKUP(H137,Нагрузка_диапазон_1,5,FALSE),"")</f>
        <v/>
      </c>
      <c r="N137" s="14" t="str">
        <f>IF($H137=0,"",VLOOKUP($H137,Исходные_данные,40,FALSE))</f>
        <v/>
      </c>
      <c r="O137" s="14"/>
      <c r="P137" s="14" t="str">
        <f>IF($H137=0,"",VLOOKUP($H137,Исходные_данные,42,FALSE))</f>
        <v/>
      </c>
      <c r="Q137" s="14" t="str">
        <f>IF($H137=0,"",VLOOKUP($H137,Исходные_данные,8,FALSE))</f>
        <v/>
      </c>
      <c r="R137" s="14">
        <f>IF(Q137=3,"L1,L2,L3",0)</f>
        <v>0</v>
      </c>
      <c r="S137" s="14">
        <f>IF(C137=1,1,IF(Q137=3,S136,IF(S136=3,1,S136+1)))</f>
        <v>3</v>
      </c>
      <c r="T137" s="14" t="str">
        <f>IF(R137=0,"L"&amp;S137,R137)</f>
        <v>L3</v>
      </c>
      <c r="U137" s="14" t="str">
        <f>IF($H137=0,"",VLOOKUP($H137,Исходные_данные,32,FALSE))</f>
        <v/>
      </c>
    </row>
    <row r="138" spans="1:21" s="79" customFormat="1" ht="14.45" customHeight="1" thickBot="1" x14ac:dyDescent="0.25">
      <c r="A138" s="77" t="str">
        <f t="shared" si="2"/>
        <v/>
      </c>
      <c r="B138" s="77">
        <f>IF(C138=1,MAX(B$2:$B137)+1,IF(F138=0,"",B137))</f>
        <v>1</v>
      </c>
      <c r="C138" s="77">
        <f>COUNTIF($F$2:$F138,F138)</f>
        <v>136</v>
      </c>
      <c r="D138" s="77">
        <f>IF(F138=0,0,MAX($D$2:D137)+1)</f>
        <v>136</v>
      </c>
      <c r="E138" s="77">
        <f>IF(H138=0,0,MAX($E$2:E137)+1)</f>
        <v>0</v>
      </c>
      <c r="F138" s="60" t="s">
        <v>751</v>
      </c>
      <c r="G138" s="60"/>
      <c r="H138" s="68"/>
      <c r="I138" s="77" t="e">
        <f>IFERROR(VLOOKUP(H138,H$2:H137,1,FALSE),VLOOKUP(H138,H139:H$478,1,FALSE))</f>
        <v>#N/A</v>
      </c>
      <c r="J138" s="77" t="str">
        <f>IF($H138=0,"",VLOOKUP($H138,Исходные_данные,37,FALSE))</f>
        <v/>
      </c>
      <c r="K138" s="77" t="str">
        <f>IF($H138=0,"",VLOOKUP($H138,Исходные_данные,38,FALSE))</f>
        <v/>
      </c>
      <c r="L138" s="77" t="str">
        <f>IF($H138=0,"",VLOOKUP($H138,Исходные_данные,39,FALSE))</f>
        <v/>
      </c>
      <c r="M138" s="16" t="str">
        <f>IFERROR(VLOOKUP(H138,Нагрузка_диапазон_1,5,FALSE),"")</f>
        <v/>
      </c>
      <c r="N138" s="77" t="str">
        <f>IF($H138=0,"",VLOOKUP($H138,Исходные_данные,40,FALSE))</f>
        <v/>
      </c>
      <c r="O138" s="77"/>
      <c r="P138" s="77" t="str">
        <f>IF($H138=0,"",VLOOKUP($H138,Исходные_данные,42,FALSE))</f>
        <v/>
      </c>
      <c r="Q138" s="77" t="str">
        <f>IF($H138=0,"",VLOOKUP($H138,Исходные_данные,8,FALSE))</f>
        <v/>
      </c>
      <c r="R138" s="77">
        <f>IF(Q138=3,"L1,L2,L3",0)</f>
        <v>0</v>
      </c>
      <c r="S138" s="77">
        <f>IF(C138=1,1,IF(Q138=3,S137,IF(S137=3,1,S137+1)))</f>
        <v>1</v>
      </c>
      <c r="T138" s="77" t="str">
        <f>IF(R138=0,"L"&amp;S138,R138)</f>
        <v>L1</v>
      </c>
      <c r="U138" s="77" t="str">
        <f>IF($H138=0,"",VLOOKUP($H138,Исходные_данные,32,FALSE))</f>
        <v/>
      </c>
    </row>
    <row r="139" spans="1:21" x14ac:dyDescent="0.2">
      <c r="A139" s="14" t="str">
        <f t="shared" si="2"/>
        <v/>
      </c>
      <c r="B139" s="14">
        <f>IF(C139=1,MAX(B$2:$B138)+1,IF(F139=0,"",B138))</f>
        <v>1</v>
      </c>
      <c r="C139" s="14">
        <f>COUNTIF($F$2:$F139,F139)</f>
        <v>137</v>
      </c>
      <c r="D139" s="14">
        <f>IF(F139=0,0,MAX($D$2:D138)+1)</f>
        <v>137</v>
      </c>
      <c r="E139" s="14">
        <f>IF(H139=0,0,MAX($E$2:E138)+1)</f>
        <v>0</v>
      </c>
      <c r="F139" s="60" t="s">
        <v>751</v>
      </c>
      <c r="G139" s="71"/>
      <c r="H139" s="71"/>
      <c r="I139" s="14" t="e">
        <f>IFERROR(VLOOKUP(H139,H$2:H138,1,FALSE),VLOOKUP(H139,H140:H$478,1,FALSE))</f>
        <v>#N/A</v>
      </c>
      <c r="J139" s="14" t="str">
        <f>IF($H139=0,"",VLOOKUP($H139,Исходные_данные,37,FALSE))</f>
        <v/>
      </c>
      <c r="K139" s="14" t="str">
        <f>IF($H139=0,"",VLOOKUP($H139,Исходные_данные,38,FALSE))</f>
        <v/>
      </c>
      <c r="L139" s="14" t="str">
        <f>IF($H139=0,"",VLOOKUP($H139,Исходные_данные,39,FALSE))</f>
        <v/>
      </c>
      <c r="M139" s="16" t="str">
        <f>IFERROR(VLOOKUP(H139,Нагрузка_диапазон_1,5,FALSE),"")</f>
        <v/>
      </c>
      <c r="N139" s="14" t="str">
        <f>IF($H139=0,"",VLOOKUP($H139,Исходные_данные,40,FALSE))</f>
        <v/>
      </c>
      <c r="O139" s="14"/>
      <c r="P139" s="14" t="str">
        <f>IF($H139=0,"",VLOOKUP($H139,Исходные_данные,42,FALSE))</f>
        <v/>
      </c>
      <c r="Q139" s="14" t="str">
        <f>IF($H139=0,"",VLOOKUP($H139,Исходные_данные,8,FALSE))</f>
        <v/>
      </c>
      <c r="R139" s="14">
        <f>IF(Q139=3,"L1,L2,L3",0)</f>
        <v>0</v>
      </c>
      <c r="S139" s="14">
        <f>IF(C139=1,1,IF(Q139=3,S138,IF(S138=3,1,S138+1)))</f>
        <v>2</v>
      </c>
      <c r="T139" s="14" t="str">
        <f>IF(R139=0,"L"&amp;S139,R139)</f>
        <v>L2</v>
      </c>
      <c r="U139" s="14" t="str">
        <f>IF($H139=0,"",VLOOKUP($H139,Исходные_данные,32,FALSE))</f>
        <v/>
      </c>
    </row>
    <row r="140" spans="1:21" x14ac:dyDescent="0.2">
      <c r="A140" s="14" t="str">
        <f t="shared" si="2"/>
        <v/>
      </c>
      <c r="B140" s="14">
        <f>IF(C140=1,MAX(B$2:$B139)+1,IF(F140=0,"",B139))</f>
        <v>1</v>
      </c>
      <c r="C140" s="14">
        <f>COUNTIF($F$2:$F140,F140)</f>
        <v>138</v>
      </c>
      <c r="D140" s="14">
        <f>IF(F140=0,0,MAX($D$2:D139)+1)</f>
        <v>138</v>
      </c>
      <c r="E140" s="14">
        <f>IF(H140=0,0,MAX($E$2:E139)+1)</f>
        <v>0</v>
      </c>
      <c r="F140" s="60" t="s">
        <v>751</v>
      </c>
      <c r="G140" s="60"/>
      <c r="H140" s="60"/>
      <c r="I140" s="14" t="e">
        <f>IFERROR(VLOOKUP(H140,H$2:H139,1,FALSE),VLOOKUP(H140,H141:H$478,1,FALSE))</f>
        <v>#N/A</v>
      </c>
      <c r="J140" s="14" t="str">
        <f>IF($H140=0,"",VLOOKUP($H140,Исходные_данные,37,FALSE))</f>
        <v/>
      </c>
      <c r="K140" s="14" t="str">
        <f>IF($H140=0,"",VLOOKUP($H140,Исходные_данные,38,FALSE))</f>
        <v/>
      </c>
      <c r="L140" s="14" t="str">
        <f>IF($H140=0,"",VLOOKUP($H140,Исходные_данные,39,FALSE))</f>
        <v/>
      </c>
      <c r="M140" s="16" t="str">
        <f>IFERROR(VLOOKUP(H140,Нагрузка_диапазон_1,5,FALSE),"")</f>
        <v/>
      </c>
      <c r="N140" s="14" t="str">
        <f>IF($H140=0,"",VLOOKUP($H140,Исходные_данные,40,FALSE))</f>
        <v/>
      </c>
      <c r="O140" s="14"/>
      <c r="P140" s="14" t="str">
        <f>IF($H140=0,"",VLOOKUP($H140,Исходные_данные,42,FALSE))</f>
        <v/>
      </c>
      <c r="Q140" s="14" t="str">
        <f>IF($H140=0,"",VLOOKUP($H140,Исходные_данные,8,FALSE))</f>
        <v/>
      </c>
      <c r="R140" s="14">
        <f>IF(Q140=3,"L1,L2,L3",0)</f>
        <v>0</v>
      </c>
      <c r="S140" s="14">
        <f>IF(C140=1,1,IF(Q140=3,S139,IF(S139=3,1,S139+1)))</f>
        <v>3</v>
      </c>
      <c r="T140" s="14" t="str">
        <f>IF(R140=0,"L"&amp;S140,R140)</f>
        <v>L3</v>
      </c>
      <c r="U140" s="14" t="str">
        <f>IF($H140=0,"",VLOOKUP($H140,Исходные_данные,32,FALSE))</f>
        <v/>
      </c>
    </row>
    <row r="141" spans="1:21" x14ac:dyDescent="0.2">
      <c r="A141" s="14" t="str">
        <f t="shared" si="2"/>
        <v/>
      </c>
      <c r="B141" s="14">
        <f>IF(C141=1,MAX(B$2:$B140)+1,IF(F141=0,"",B140))</f>
        <v>1</v>
      </c>
      <c r="C141" s="14">
        <f>COUNTIF($F$2:$F141,F141)</f>
        <v>139</v>
      </c>
      <c r="D141" s="14">
        <f>IF(F141=0,0,MAX($D$2:D140)+1)</f>
        <v>139</v>
      </c>
      <c r="E141" s="14">
        <f>IF(H141=0,0,MAX($E$2:E140)+1)</f>
        <v>0</v>
      </c>
      <c r="F141" s="60" t="s">
        <v>751</v>
      </c>
      <c r="G141" s="60"/>
      <c r="H141" s="60"/>
      <c r="I141" s="14" t="e">
        <f>IFERROR(VLOOKUP(H141,H$2:H140,1,FALSE),VLOOKUP(H141,H142:H$478,1,FALSE))</f>
        <v>#N/A</v>
      </c>
      <c r="J141" s="14" t="str">
        <f>IF($H141=0,"",VLOOKUP($H141,Исходные_данные,37,FALSE))</f>
        <v/>
      </c>
      <c r="K141" s="14" t="str">
        <f>IF($H141=0,"",VLOOKUP($H141,Исходные_данные,38,FALSE))</f>
        <v/>
      </c>
      <c r="L141" s="14" t="str">
        <f>IF($H141=0,"",VLOOKUP($H141,Исходные_данные,39,FALSE))</f>
        <v/>
      </c>
      <c r="M141" s="16" t="str">
        <f>IFERROR(VLOOKUP(H141,Нагрузка_диапазон_1,5,FALSE),"")</f>
        <v/>
      </c>
      <c r="N141" s="14" t="str">
        <f>IF($H141=0,"",VLOOKUP($H141,Исходные_данные,40,FALSE))</f>
        <v/>
      </c>
      <c r="O141" s="14"/>
      <c r="P141" s="14" t="str">
        <f>IF($H141=0,"",VLOOKUP($H141,Исходные_данные,42,FALSE))</f>
        <v/>
      </c>
      <c r="Q141" s="14" t="str">
        <f>IF($H141=0,"",VLOOKUP($H141,Исходные_данные,8,FALSE))</f>
        <v/>
      </c>
      <c r="R141" s="14">
        <f>IF(Q141=3,"L1,L2,L3",0)</f>
        <v>0</v>
      </c>
      <c r="S141" s="14">
        <f>IF(C141=1,1,IF(Q141=3,S140,IF(S140=3,1,S140+1)))</f>
        <v>1</v>
      </c>
      <c r="T141" s="14" t="str">
        <f>IF(R141=0,"L"&amp;S141,R141)</f>
        <v>L1</v>
      </c>
      <c r="U141" s="14" t="str">
        <f>IF($H141=0,"",VLOOKUP($H141,Исходные_данные,32,FALSE))</f>
        <v/>
      </c>
    </row>
    <row r="142" spans="1:21" x14ac:dyDescent="0.2">
      <c r="A142" s="14" t="str">
        <f t="shared" si="2"/>
        <v/>
      </c>
      <c r="B142" s="14">
        <f>IF(C142=1,MAX(B$2:$B141)+1,IF(F142=0,"",B141))</f>
        <v>1</v>
      </c>
      <c r="C142" s="14">
        <f>COUNTIF($F$2:$F142,F142)</f>
        <v>140</v>
      </c>
      <c r="D142" s="14">
        <f>IF(F142=0,0,MAX($D$2:D141)+1)</f>
        <v>140</v>
      </c>
      <c r="E142" s="14">
        <f>IF(H142=0,0,MAX($E$2:E141)+1)</f>
        <v>0</v>
      </c>
      <c r="F142" s="60" t="s">
        <v>751</v>
      </c>
      <c r="G142" s="60"/>
      <c r="H142" s="60"/>
      <c r="I142" s="14" t="e">
        <f>IFERROR(VLOOKUP(H142,H$2:H141,1,FALSE),VLOOKUP(H142,H143:H$478,1,FALSE))</f>
        <v>#N/A</v>
      </c>
      <c r="J142" s="14" t="str">
        <f>IF($H142=0,"",VLOOKUP($H142,Исходные_данные,37,FALSE))</f>
        <v/>
      </c>
      <c r="K142" s="14" t="str">
        <f>IF($H142=0,"",VLOOKUP($H142,Исходные_данные,38,FALSE))</f>
        <v/>
      </c>
      <c r="L142" s="14" t="str">
        <f>IF($H142=0,"",VLOOKUP($H142,Исходные_данные,39,FALSE))</f>
        <v/>
      </c>
      <c r="M142" s="16" t="str">
        <f>IFERROR(VLOOKUP(H142,Нагрузка_диапазон_1,5,FALSE),"")</f>
        <v/>
      </c>
      <c r="N142" s="14" t="str">
        <f>IF($H142=0,"",VLOOKUP($H142,Исходные_данные,40,FALSE))</f>
        <v/>
      </c>
      <c r="O142" s="14"/>
      <c r="P142" s="14" t="str">
        <f>IF($H142=0,"",VLOOKUP($H142,Исходные_данные,42,FALSE))</f>
        <v/>
      </c>
      <c r="Q142" s="14" t="str">
        <f>IF($H142=0,"",VLOOKUP($H142,Исходные_данные,8,FALSE))</f>
        <v/>
      </c>
      <c r="R142" s="14">
        <f>IF(Q142=3,"L1,L2,L3",0)</f>
        <v>0</v>
      </c>
      <c r="S142" s="14">
        <f>IF(C142=1,1,IF(Q142=3,S141,IF(S141=3,1,S141+1)))</f>
        <v>2</v>
      </c>
      <c r="T142" s="14" t="str">
        <f>IF(R142=0,"L"&amp;S142,R142)</f>
        <v>L2</v>
      </c>
      <c r="U142" s="14" t="str">
        <f>IF($H142=0,"",VLOOKUP($H142,Исходные_данные,32,FALSE))</f>
        <v/>
      </c>
    </row>
    <row r="143" spans="1:21" x14ac:dyDescent="0.2">
      <c r="A143" s="14" t="str">
        <f t="shared" si="2"/>
        <v/>
      </c>
      <c r="B143" s="14">
        <f>IF(C143=1,MAX(B$2:$B142)+1,IF(F143=0,"",B142))</f>
        <v>1</v>
      </c>
      <c r="C143" s="14">
        <f>COUNTIF($F$2:$F143,F143)</f>
        <v>141</v>
      </c>
      <c r="D143" s="14">
        <f>IF(F143=0,0,MAX($D$2:D142)+1)</f>
        <v>141</v>
      </c>
      <c r="E143" s="14">
        <f>IF(H143=0,0,MAX($E$2:E142)+1)</f>
        <v>0</v>
      </c>
      <c r="F143" s="60" t="s">
        <v>751</v>
      </c>
      <c r="G143" s="60"/>
      <c r="H143" s="60"/>
      <c r="I143" s="14" t="e">
        <f>IFERROR(VLOOKUP(H143,H$2:H142,1,FALSE),VLOOKUP(H143,H144:H$478,1,FALSE))</f>
        <v>#N/A</v>
      </c>
      <c r="J143" s="14" t="str">
        <f>IF($H143=0,"",VLOOKUP($H143,Исходные_данные,37,FALSE))</f>
        <v/>
      </c>
      <c r="K143" s="14" t="str">
        <f>IF($H143=0,"",VLOOKUP($H143,Исходные_данные,38,FALSE))</f>
        <v/>
      </c>
      <c r="L143" s="14" t="str">
        <f>IF($H143=0,"",VLOOKUP($H143,Исходные_данные,39,FALSE))</f>
        <v/>
      </c>
      <c r="M143" s="16" t="str">
        <f>IFERROR(VLOOKUP(H143,Нагрузка_диапазон_1,5,FALSE),"")</f>
        <v/>
      </c>
      <c r="N143" s="14" t="str">
        <f>IF($H143=0,"",VLOOKUP($H143,Исходные_данные,40,FALSE))</f>
        <v/>
      </c>
      <c r="O143" s="14"/>
      <c r="P143" s="14" t="str">
        <f>IF($H143=0,"",VLOOKUP($H143,Исходные_данные,42,FALSE))</f>
        <v/>
      </c>
      <c r="Q143" s="14" t="str">
        <f>IF($H143=0,"",VLOOKUP($H143,Исходные_данные,8,FALSE))</f>
        <v/>
      </c>
      <c r="R143" s="14">
        <f>IF(Q143=3,"L1,L2,L3",0)</f>
        <v>0</v>
      </c>
      <c r="S143" s="14">
        <f>IF(C143=1,1,IF(Q143=3,S142,IF(S142=3,1,S142+1)))</f>
        <v>3</v>
      </c>
      <c r="T143" s="14" t="str">
        <f>IF(R143=0,"L"&amp;S143,R143)</f>
        <v>L3</v>
      </c>
      <c r="U143" s="14" t="str">
        <f>IF($H143=0,"",VLOOKUP($H143,Исходные_данные,32,FALSE))</f>
        <v/>
      </c>
    </row>
    <row r="144" spans="1:21" x14ac:dyDescent="0.2">
      <c r="A144" s="14" t="str">
        <f t="shared" si="2"/>
        <v/>
      </c>
      <c r="B144" s="14">
        <f>IF(C144=1,MAX(B$2:$B143)+1,IF(F144=0,"",B143))</f>
        <v>1</v>
      </c>
      <c r="C144" s="14">
        <f>COUNTIF($F$2:$F144,F144)</f>
        <v>142</v>
      </c>
      <c r="D144" s="14">
        <f>IF(F144=0,0,MAX($D$2:D143)+1)</f>
        <v>142</v>
      </c>
      <c r="E144" s="14">
        <f>IF(H144=0,0,MAX($E$2:E143)+1)</f>
        <v>0</v>
      </c>
      <c r="F144" s="60" t="s">
        <v>751</v>
      </c>
      <c r="G144" s="60"/>
      <c r="H144" s="60"/>
      <c r="I144" s="14" t="e">
        <f>IFERROR(VLOOKUP(H144,H$2:H143,1,FALSE),VLOOKUP(H144,H145:H$478,1,FALSE))</f>
        <v>#N/A</v>
      </c>
      <c r="J144" s="14" t="str">
        <f>IF($H144=0,"",VLOOKUP($H144,Исходные_данные,37,FALSE))</f>
        <v/>
      </c>
      <c r="K144" s="14" t="str">
        <f>IF($H144=0,"",VLOOKUP($H144,Исходные_данные,38,FALSE))</f>
        <v/>
      </c>
      <c r="L144" s="14" t="str">
        <f>IF($H144=0,"",VLOOKUP($H144,Исходные_данные,39,FALSE))</f>
        <v/>
      </c>
      <c r="M144" s="16" t="str">
        <f>IFERROR(VLOOKUP(H144,Нагрузка_диапазон_1,5,FALSE),"")</f>
        <v/>
      </c>
      <c r="N144" s="14" t="str">
        <f>IF($H144=0,"",VLOOKUP($H144,Исходные_данные,40,FALSE))</f>
        <v/>
      </c>
      <c r="O144" s="14"/>
      <c r="P144" s="14" t="str">
        <f>IF($H144=0,"",VLOOKUP($H144,Исходные_данные,42,FALSE))</f>
        <v/>
      </c>
      <c r="Q144" s="14" t="str">
        <f>IF($H144=0,"",VLOOKUP($H144,Исходные_данные,8,FALSE))</f>
        <v/>
      </c>
      <c r="R144" s="14">
        <f>IF(Q144=3,"L1,L2,L3",0)</f>
        <v>0</v>
      </c>
      <c r="S144" s="14">
        <f>IF(C144=1,1,IF(Q144=3,S143,IF(S143=3,1,S143+1)))</f>
        <v>1</v>
      </c>
      <c r="T144" s="14" t="str">
        <f>IF(R144=0,"L"&amp;S144,R144)</f>
        <v>L1</v>
      </c>
      <c r="U144" s="14" t="str">
        <f>IF($H144=0,"",VLOOKUP($H144,Исходные_данные,32,FALSE))</f>
        <v/>
      </c>
    </row>
    <row r="145" spans="1:21" x14ac:dyDescent="0.2">
      <c r="A145" s="14" t="str">
        <f t="shared" si="2"/>
        <v/>
      </c>
      <c r="B145" s="14">
        <f>IF(C145=1,MAX(B$2:$B144)+1,IF(F145=0,"",B144))</f>
        <v>1</v>
      </c>
      <c r="C145" s="14">
        <f>COUNTIF($F$2:$F145,F145)</f>
        <v>143</v>
      </c>
      <c r="D145" s="14">
        <f>IF(F145=0,0,MAX($D$2:D144)+1)</f>
        <v>143</v>
      </c>
      <c r="E145" s="14">
        <f>IF(H145=0,0,MAX($E$2:E144)+1)</f>
        <v>0</v>
      </c>
      <c r="F145" s="60" t="s">
        <v>751</v>
      </c>
      <c r="G145" s="60"/>
      <c r="H145" s="60"/>
      <c r="I145" s="14" t="e">
        <f>IFERROR(VLOOKUP(H145,H$2:H144,1,FALSE),VLOOKUP(H145,H146:H$478,1,FALSE))</f>
        <v>#N/A</v>
      </c>
      <c r="J145" s="14" t="str">
        <f>IF($H145=0,"",VLOOKUP($H145,Исходные_данные,37,FALSE))</f>
        <v/>
      </c>
      <c r="K145" s="14" t="str">
        <f>IF($H145=0,"",VLOOKUP($H145,Исходные_данные,38,FALSE))</f>
        <v/>
      </c>
      <c r="L145" s="14" t="str">
        <f>IF($H145=0,"",VLOOKUP($H145,Исходные_данные,39,FALSE))</f>
        <v/>
      </c>
      <c r="M145" s="16" t="str">
        <f>IFERROR(VLOOKUP(H145,Нагрузка_диапазон_1,5,FALSE),"")</f>
        <v/>
      </c>
      <c r="N145" s="14" t="str">
        <f>IF($H145=0,"",VLOOKUP($H145,Исходные_данные,40,FALSE))</f>
        <v/>
      </c>
      <c r="O145" s="14"/>
      <c r="P145" s="14" t="str">
        <f>IF($H145=0,"",VLOOKUP($H145,Исходные_данные,42,FALSE))</f>
        <v/>
      </c>
      <c r="Q145" s="14" t="str">
        <f>IF($H145=0,"",VLOOKUP($H145,Исходные_данные,8,FALSE))</f>
        <v/>
      </c>
      <c r="R145" s="14">
        <f>IF(Q145=3,"L1,L2,L3",0)</f>
        <v>0</v>
      </c>
      <c r="S145" s="14">
        <f>IF(C145=1,1,IF(Q145=3,S144,IF(S144=3,1,S144+1)))</f>
        <v>2</v>
      </c>
      <c r="T145" s="14" t="str">
        <f>IF(R145=0,"L"&amp;S145,R145)</f>
        <v>L2</v>
      </c>
      <c r="U145" s="14" t="str">
        <f>IF($H145=0,"",VLOOKUP($H145,Исходные_данные,32,FALSE))</f>
        <v/>
      </c>
    </row>
    <row r="146" spans="1:21" x14ac:dyDescent="0.2">
      <c r="A146" s="14" t="str">
        <f t="shared" si="2"/>
        <v/>
      </c>
      <c r="B146" s="14">
        <f>IF(C146=1,MAX(B$2:$B145)+1,IF(F146=0,"",B145))</f>
        <v>1</v>
      </c>
      <c r="C146" s="14">
        <f>COUNTIF($F$2:$F146,F146)</f>
        <v>144</v>
      </c>
      <c r="D146" s="14">
        <f>IF(F146=0,0,MAX($D$2:D145)+1)</f>
        <v>144</v>
      </c>
      <c r="E146" s="14">
        <f>IF(H146=0,0,MAX($E$2:E145)+1)</f>
        <v>0</v>
      </c>
      <c r="F146" s="60" t="s">
        <v>751</v>
      </c>
      <c r="G146" s="60"/>
      <c r="H146" s="60"/>
      <c r="I146" s="14" t="e">
        <f>IFERROR(VLOOKUP(H146,H$2:H145,1,FALSE),VLOOKUP(H146,H147:H$478,1,FALSE))</f>
        <v>#N/A</v>
      </c>
      <c r="J146" s="14" t="str">
        <f>IF($H146=0,"",VLOOKUP($H146,Исходные_данные,37,FALSE))</f>
        <v/>
      </c>
      <c r="K146" s="14" t="str">
        <f>IF($H146=0,"",VLOOKUP($H146,Исходные_данные,38,FALSE))</f>
        <v/>
      </c>
      <c r="L146" s="14" t="str">
        <f>IF($H146=0,"",VLOOKUP($H146,Исходные_данные,39,FALSE))</f>
        <v/>
      </c>
      <c r="M146" s="16" t="str">
        <f>IFERROR(VLOOKUP(H146,Нагрузка_диапазон_1,5,FALSE),"")</f>
        <v/>
      </c>
      <c r="N146" s="14" t="str">
        <f>IF($H146=0,"",VLOOKUP($H146,Исходные_данные,40,FALSE))</f>
        <v/>
      </c>
      <c r="O146" s="14"/>
      <c r="P146" s="14" t="str">
        <f>IF($H146=0,"",VLOOKUP($H146,Исходные_данные,42,FALSE))</f>
        <v/>
      </c>
      <c r="Q146" s="14" t="str">
        <f>IF($H146=0,"",VLOOKUP($H146,Исходные_данные,8,FALSE))</f>
        <v/>
      </c>
      <c r="R146" s="14">
        <f>IF(Q146=3,"L1,L2,L3",0)</f>
        <v>0</v>
      </c>
      <c r="S146" s="14">
        <f>IF(C146=1,1,IF(Q146=3,S145,IF(S145=3,1,S145+1)))</f>
        <v>3</v>
      </c>
      <c r="T146" s="14" t="str">
        <f>IF(R146=0,"L"&amp;S146,R146)</f>
        <v>L3</v>
      </c>
      <c r="U146" s="14" t="str">
        <f>IF($H146=0,"",VLOOKUP($H146,Исходные_данные,32,FALSE))</f>
        <v/>
      </c>
    </row>
    <row r="147" spans="1:21" x14ac:dyDescent="0.2">
      <c r="A147" s="14" t="str">
        <f t="shared" si="2"/>
        <v/>
      </c>
      <c r="B147" s="14">
        <f>IF(C147=1,MAX(B$2:$B146)+1,IF(F147=0,"",B146))</f>
        <v>1</v>
      </c>
      <c r="C147" s="14">
        <f>COUNTIF($F$2:$F147,F147)</f>
        <v>145</v>
      </c>
      <c r="D147" s="14">
        <f>IF(F147=0,0,MAX($D$2:D146)+1)</f>
        <v>145</v>
      </c>
      <c r="E147" s="14">
        <f>IF(H147=0,0,MAX($E$2:E146)+1)</f>
        <v>0</v>
      </c>
      <c r="F147" s="60" t="s">
        <v>751</v>
      </c>
      <c r="G147" s="60"/>
      <c r="H147" s="60"/>
      <c r="I147" s="14" t="e">
        <f>IFERROR(VLOOKUP(H147,H$2:H146,1,FALSE),VLOOKUP(H147,H148:H$478,1,FALSE))</f>
        <v>#N/A</v>
      </c>
      <c r="J147" s="14" t="str">
        <f>IF($H147=0,"",VLOOKUP($H147,Исходные_данные,37,FALSE))</f>
        <v/>
      </c>
      <c r="K147" s="14" t="str">
        <f>IF($H147=0,"",VLOOKUP($H147,Исходные_данные,38,FALSE))</f>
        <v/>
      </c>
      <c r="L147" s="14" t="str">
        <f>IF($H147=0,"",VLOOKUP($H147,Исходные_данные,39,FALSE))</f>
        <v/>
      </c>
      <c r="M147" s="16" t="str">
        <f>IFERROR(VLOOKUP(H147,Нагрузка_диапазон_1,5,FALSE),"")</f>
        <v/>
      </c>
      <c r="N147" s="14" t="str">
        <f>IF($H147=0,"",VLOOKUP($H147,Исходные_данные,40,FALSE))</f>
        <v/>
      </c>
      <c r="O147" s="14"/>
      <c r="P147" s="14" t="str">
        <f>IF($H147=0,"",VLOOKUP($H147,Исходные_данные,42,FALSE))</f>
        <v/>
      </c>
      <c r="Q147" s="14" t="str">
        <f>IF($H147=0,"",VLOOKUP($H147,Исходные_данные,8,FALSE))</f>
        <v/>
      </c>
      <c r="R147" s="14">
        <f>IF(Q147=3,"L1,L2,L3",0)</f>
        <v>0</v>
      </c>
      <c r="S147" s="14">
        <f>IF(C147=1,1,IF(Q147=3,S146,IF(S146=3,1,S146+1)))</f>
        <v>1</v>
      </c>
      <c r="T147" s="14" t="str">
        <f>IF(R147=0,"L"&amp;S147,R147)</f>
        <v>L1</v>
      </c>
      <c r="U147" s="14" t="str">
        <f>IF($H147=0,"",VLOOKUP($H147,Исходные_данные,32,FALSE))</f>
        <v/>
      </c>
    </row>
    <row r="148" spans="1:21" x14ac:dyDescent="0.2">
      <c r="A148" s="14" t="str">
        <f t="shared" si="2"/>
        <v/>
      </c>
      <c r="B148" s="14">
        <f>IF(C148=1,MAX(B$2:$B147)+1,IF(F148=0,"",B147))</f>
        <v>1</v>
      </c>
      <c r="C148" s="14">
        <f>COUNTIF($F$2:$F148,F148)</f>
        <v>146</v>
      </c>
      <c r="D148" s="14">
        <f>IF(F148=0,0,MAX($D$2:D147)+1)</f>
        <v>146</v>
      </c>
      <c r="E148" s="14">
        <f>IF(H148=0,0,MAX($E$2:E147)+1)</f>
        <v>0</v>
      </c>
      <c r="F148" s="60" t="s">
        <v>751</v>
      </c>
      <c r="G148" s="60"/>
      <c r="H148" s="60"/>
      <c r="I148" s="14" t="e">
        <f>IFERROR(VLOOKUP(H148,H$2:H147,1,FALSE),VLOOKUP(H148,H149:H$478,1,FALSE))</f>
        <v>#N/A</v>
      </c>
      <c r="J148" s="14" t="str">
        <f>IF($H148=0,"",VLOOKUP($H148,Исходные_данные,37,FALSE))</f>
        <v/>
      </c>
      <c r="K148" s="14" t="str">
        <f>IF($H148=0,"",VLOOKUP($H148,Исходные_данные,38,FALSE))</f>
        <v/>
      </c>
      <c r="L148" s="14" t="str">
        <f>IF($H148=0,"",VLOOKUP($H148,Исходные_данные,39,FALSE))</f>
        <v/>
      </c>
      <c r="M148" s="16" t="str">
        <f>IFERROR(VLOOKUP(H148,Нагрузка_диапазон_1,5,FALSE),"")</f>
        <v/>
      </c>
      <c r="N148" s="14" t="str">
        <f>IF($H148=0,"",VLOOKUP($H148,Исходные_данные,40,FALSE))</f>
        <v/>
      </c>
      <c r="O148" s="14"/>
      <c r="P148" s="14" t="str">
        <f>IF($H148=0,"",VLOOKUP($H148,Исходные_данные,42,FALSE))</f>
        <v/>
      </c>
      <c r="Q148" s="14" t="str">
        <f>IF($H148=0,"",VLOOKUP($H148,Исходные_данные,8,FALSE))</f>
        <v/>
      </c>
      <c r="R148" s="14">
        <f>IF(Q148=3,"L1,L2,L3",0)</f>
        <v>0</v>
      </c>
      <c r="S148" s="14">
        <f>IF(C148=1,1,IF(Q148=3,S147,IF(S147=3,1,S147+1)))</f>
        <v>2</v>
      </c>
      <c r="T148" s="14" t="str">
        <f>IF(R148=0,"L"&amp;S148,R148)</f>
        <v>L2</v>
      </c>
      <c r="U148" s="14" t="str">
        <f>IF($H148=0,"",VLOOKUP($H148,Исходные_данные,32,FALSE))</f>
        <v/>
      </c>
    </row>
    <row r="149" spans="1:21" x14ac:dyDescent="0.2">
      <c r="A149" s="14" t="str">
        <f t="shared" si="2"/>
        <v/>
      </c>
      <c r="B149" s="14">
        <f>IF(C149=1,MAX(B$2:$B148)+1,IF(F149=0,"",B148))</f>
        <v>1</v>
      </c>
      <c r="C149" s="14">
        <f>COUNTIF($F$2:$F149,F149)</f>
        <v>147</v>
      </c>
      <c r="D149" s="14">
        <f>IF(F149=0,0,MAX($D$2:D148)+1)</f>
        <v>147</v>
      </c>
      <c r="E149" s="14">
        <f>IF(H149=0,0,MAX($E$2:E148)+1)</f>
        <v>0</v>
      </c>
      <c r="F149" s="60" t="s">
        <v>751</v>
      </c>
      <c r="G149" s="60"/>
      <c r="H149" s="60"/>
      <c r="I149" s="14" t="e">
        <f>IFERROR(VLOOKUP(H149,H$2:H148,1,FALSE),VLOOKUP(H149,H150:H$478,1,FALSE))</f>
        <v>#N/A</v>
      </c>
      <c r="J149" s="14" t="str">
        <f>IF($H149=0,"",VLOOKUP($H149,Исходные_данные,37,FALSE))</f>
        <v/>
      </c>
      <c r="K149" s="14" t="str">
        <f>IF($H149=0,"",VLOOKUP($H149,Исходные_данные,38,FALSE))</f>
        <v/>
      </c>
      <c r="L149" s="14" t="str">
        <f>IF($H149=0,"",VLOOKUP($H149,Исходные_данные,39,FALSE))</f>
        <v/>
      </c>
      <c r="M149" s="16" t="str">
        <f>IFERROR(VLOOKUP(H149,Нагрузка_диапазон_1,5,FALSE),"")</f>
        <v/>
      </c>
      <c r="N149" s="14" t="str">
        <f>IF($H149=0,"",VLOOKUP($H149,Исходные_данные,40,FALSE))</f>
        <v/>
      </c>
      <c r="O149" s="14"/>
      <c r="P149" s="14" t="str">
        <f>IF($H149=0,"",VLOOKUP($H149,Исходные_данные,42,FALSE))</f>
        <v/>
      </c>
      <c r="Q149" s="14" t="str">
        <f>IF($H149=0,"",VLOOKUP($H149,Исходные_данные,8,FALSE))</f>
        <v/>
      </c>
      <c r="R149" s="14">
        <f>IF(Q149=3,"L1,L2,L3",0)</f>
        <v>0</v>
      </c>
      <c r="S149" s="14">
        <f>IF(C149=1,1,IF(Q149=3,S148,IF(S148=3,1,S148+1)))</f>
        <v>3</v>
      </c>
      <c r="T149" s="14" t="str">
        <f>IF(R149=0,"L"&amp;S149,R149)</f>
        <v>L3</v>
      </c>
      <c r="U149" s="14" t="str">
        <f>IF($H149=0,"",VLOOKUP($H149,Исходные_данные,32,FALSE))</f>
        <v/>
      </c>
    </row>
    <row r="150" spans="1:21" x14ac:dyDescent="0.2">
      <c r="A150" s="14" t="str">
        <f t="shared" si="2"/>
        <v/>
      </c>
      <c r="B150" s="14">
        <f>IF(C150=1,MAX(B$2:$B149)+1,IF(F150=0,"",B149))</f>
        <v>1</v>
      </c>
      <c r="C150" s="14">
        <f>COUNTIF($F$2:$F150,F150)</f>
        <v>148</v>
      </c>
      <c r="D150" s="14">
        <f>IF(F150=0,0,MAX($D$2:D149)+1)</f>
        <v>148</v>
      </c>
      <c r="E150" s="14">
        <f>IF(H150=0,0,MAX($E$2:E149)+1)</f>
        <v>0</v>
      </c>
      <c r="F150" s="60" t="s">
        <v>751</v>
      </c>
      <c r="G150" s="60"/>
      <c r="H150" s="60"/>
      <c r="I150" s="14" t="e">
        <f>IFERROR(VLOOKUP(H150,H$2:H149,1,FALSE),VLOOKUP(H150,H151:H$478,1,FALSE))</f>
        <v>#N/A</v>
      </c>
      <c r="J150" s="14" t="str">
        <f>IF($H150=0,"",VLOOKUP($H150,Исходные_данные,37,FALSE))</f>
        <v/>
      </c>
      <c r="K150" s="14" t="str">
        <f>IF($H150=0,"",VLOOKUP($H150,Исходные_данные,38,FALSE))</f>
        <v/>
      </c>
      <c r="L150" s="14" t="str">
        <f>IF($H150=0,"",VLOOKUP($H150,Исходные_данные,39,FALSE))</f>
        <v/>
      </c>
      <c r="M150" s="16" t="str">
        <f>IFERROR(VLOOKUP(H150,Нагрузка_диапазон_1,5,FALSE),"")</f>
        <v/>
      </c>
      <c r="N150" s="14" t="str">
        <f>IF($H150=0,"",VLOOKUP($H150,Исходные_данные,40,FALSE))</f>
        <v/>
      </c>
      <c r="O150" s="14"/>
      <c r="P150" s="14" t="str">
        <f>IF($H150=0,"",VLOOKUP($H150,Исходные_данные,42,FALSE))</f>
        <v/>
      </c>
      <c r="Q150" s="14" t="str">
        <f>IF($H150=0,"",VLOOKUP($H150,Исходные_данные,8,FALSE))</f>
        <v/>
      </c>
      <c r="R150" s="14">
        <f>IF(Q150=3,"L1,L2,L3",0)</f>
        <v>0</v>
      </c>
      <c r="S150" s="14">
        <f>IF(C150=1,1,IF(Q150=3,S149,IF(S149=3,1,S149+1)))</f>
        <v>1</v>
      </c>
      <c r="T150" s="14" t="str">
        <f>IF(R150=0,"L"&amp;S150,R150)</f>
        <v>L1</v>
      </c>
      <c r="U150" s="14" t="str">
        <f>IF($H150=0,"",VLOOKUP($H150,Исходные_данные,32,FALSE))</f>
        <v/>
      </c>
    </row>
    <row r="151" spans="1:21" x14ac:dyDescent="0.2">
      <c r="A151" s="14" t="str">
        <f t="shared" si="2"/>
        <v/>
      </c>
      <c r="B151" s="14">
        <f>IF(C151=1,MAX(B$2:$B150)+1,IF(F151=0,"",B150))</f>
        <v>1</v>
      </c>
      <c r="C151" s="14">
        <f>COUNTIF($F$2:$F151,F151)</f>
        <v>149</v>
      </c>
      <c r="D151" s="14">
        <f>IF(F151=0,0,MAX($D$2:D150)+1)</f>
        <v>149</v>
      </c>
      <c r="E151" s="14">
        <f>IF(H151=0,0,MAX($E$2:E150)+1)</f>
        <v>0</v>
      </c>
      <c r="F151" s="60" t="s">
        <v>751</v>
      </c>
      <c r="G151" s="60"/>
      <c r="H151" s="60"/>
      <c r="I151" s="14" t="e">
        <f>IFERROR(VLOOKUP(H151,H$2:H150,1,FALSE),VLOOKUP(H151,H152:H$478,1,FALSE))</f>
        <v>#N/A</v>
      </c>
      <c r="J151" s="14" t="str">
        <f>IF($H151=0,"",VLOOKUP($H151,Исходные_данные,37,FALSE))</f>
        <v/>
      </c>
      <c r="K151" s="14" t="str">
        <f>IF($H151=0,"",VLOOKUP($H151,Исходные_данные,38,FALSE))</f>
        <v/>
      </c>
      <c r="L151" s="14" t="str">
        <f>IF($H151=0,"",VLOOKUP($H151,Исходные_данные,39,FALSE))</f>
        <v/>
      </c>
      <c r="M151" s="16" t="str">
        <f>IFERROR(VLOOKUP(H151,Нагрузка_диапазон_1,5,FALSE),"")</f>
        <v/>
      </c>
      <c r="N151" s="14" t="str">
        <f>IF($H151=0,"",VLOOKUP($H151,Исходные_данные,40,FALSE))</f>
        <v/>
      </c>
      <c r="O151" s="14"/>
      <c r="P151" s="14" t="str">
        <f>IF($H151=0,"",VLOOKUP($H151,Исходные_данные,42,FALSE))</f>
        <v/>
      </c>
      <c r="Q151" s="14" t="str">
        <f>IF($H151=0,"",VLOOKUP($H151,Исходные_данные,8,FALSE))</f>
        <v/>
      </c>
      <c r="R151" s="14">
        <f>IF(Q151=3,"L1,L2,L3",0)</f>
        <v>0</v>
      </c>
      <c r="S151" s="14">
        <f>IF(C151=1,1,IF(Q151=3,S150,IF(S150=3,1,S150+1)))</f>
        <v>2</v>
      </c>
      <c r="T151" s="14" t="str">
        <f>IF(R151=0,"L"&amp;S151,R151)</f>
        <v>L2</v>
      </c>
      <c r="U151" s="14" t="str">
        <f>IF($H151=0,"",VLOOKUP($H151,Исходные_данные,32,FALSE))</f>
        <v/>
      </c>
    </row>
    <row r="152" spans="1:21" x14ac:dyDescent="0.2">
      <c r="A152" s="14" t="str">
        <f t="shared" si="2"/>
        <v/>
      </c>
      <c r="B152" s="14">
        <f>IF(C152=1,MAX(B$2:$B151)+1,IF(F152=0,"",B151))</f>
        <v>1</v>
      </c>
      <c r="C152" s="14">
        <f>COUNTIF($F$2:$F152,F152)</f>
        <v>150</v>
      </c>
      <c r="D152" s="14">
        <f>IF(F152=0,0,MAX($D$2:D151)+1)</f>
        <v>150</v>
      </c>
      <c r="E152" s="14">
        <f>IF(H152=0,0,MAX($E$2:E151)+1)</f>
        <v>0</v>
      </c>
      <c r="F152" s="60" t="s">
        <v>751</v>
      </c>
      <c r="G152" s="60"/>
      <c r="H152" s="60"/>
      <c r="I152" s="14" t="e">
        <f>IFERROR(VLOOKUP(H152,H$2:H151,1,FALSE),VLOOKUP(H152,H153:H$478,1,FALSE))</f>
        <v>#N/A</v>
      </c>
      <c r="J152" s="14" t="str">
        <f>IF($H152=0,"",VLOOKUP($H152,Исходные_данные,37,FALSE))</f>
        <v/>
      </c>
      <c r="K152" s="14" t="str">
        <f>IF($H152=0,"",VLOOKUP($H152,Исходные_данные,38,FALSE))</f>
        <v/>
      </c>
      <c r="L152" s="14" t="str">
        <f>IF($H152=0,"",VLOOKUP($H152,Исходные_данные,39,FALSE))</f>
        <v/>
      </c>
      <c r="M152" s="16" t="str">
        <f>IFERROR(VLOOKUP(H152,Нагрузка_диапазон_1,5,FALSE),"")</f>
        <v/>
      </c>
      <c r="N152" s="14" t="str">
        <f>IF($H152=0,"",VLOOKUP($H152,Исходные_данные,40,FALSE))</f>
        <v/>
      </c>
      <c r="O152" s="14"/>
      <c r="P152" s="14" t="str">
        <f>IF($H152=0,"",VLOOKUP($H152,Исходные_данные,42,FALSE))</f>
        <v/>
      </c>
      <c r="Q152" s="14" t="str">
        <f>IF($H152=0,"",VLOOKUP($H152,Исходные_данные,8,FALSE))</f>
        <v/>
      </c>
      <c r="R152" s="14">
        <f>IF(Q152=3,"L1,L2,L3",0)</f>
        <v>0</v>
      </c>
      <c r="S152" s="14">
        <f>IF(C152=1,1,IF(Q152=3,S151,IF(S151=3,1,S151+1)))</f>
        <v>3</v>
      </c>
      <c r="T152" s="14" t="str">
        <f>IF(R152=0,"L"&amp;S152,R152)</f>
        <v>L3</v>
      </c>
      <c r="U152" s="14" t="str">
        <f>IF($H152=0,"",VLOOKUP($H152,Исходные_данные,32,FALSE))</f>
        <v/>
      </c>
    </row>
    <row r="153" spans="1:21" x14ac:dyDescent="0.2">
      <c r="A153" s="14" t="str">
        <f t="shared" si="2"/>
        <v/>
      </c>
      <c r="B153" s="14">
        <f>IF(C153=1,MAX(B$2:$B152)+1,IF(F153=0,"",B152))</f>
        <v>1</v>
      </c>
      <c r="C153" s="14">
        <f>COUNTIF($F$2:$F153,F153)</f>
        <v>151</v>
      </c>
      <c r="D153" s="14">
        <f>IF(F153=0,0,MAX($D$2:D152)+1)</f>
        <v>151</v>
      </c>
      <c r="E153" s="14">
        <f>IF(H153=0,0,MAX($E$2:E152)+1)</f>
        <v>0</v>
      </c>
      <c r="F153" s="60" t="s">
        <v>751</v>
      </c>
      <c r="G153" s="71"/>
      <c r="H153" s="60"/>
      <c r="I153" s="14" t="e">
        <f>IFERROR(VLOOKUP(H153,H$2:H152,1,FALSE),VLOOKUP(H153,H154:H$478,1,FALSE))</f>
        <v>#N/A</v>
      </c>
      <c r="J153" s="14" t="str">
        <f>IF($H153=0,"",VLOOKUP($H153,Исходные_данные,37,FALSE))</f>
        <v/>
      </c>
      <c r="K153" s="14" t="str">
        <f>IF($H153=0,"",VLOOKUP($H153,Исходные_данные,38,FALSE))</f>
        <v/>
      </c>
      <c r="L153" s="14" t="str">
        <f>IF($H153=0,"",VLOOKUP($H153,Исходные_данные,39,FALSE))</f>
        <v/>
      </c>
      <c r="M153" s="16" t="str">
        <f>IFERROR(VLOOKUP(H153,Нагрузка_диапазон_1,5,FALSE),"")</f>
        <v/>
      </c>
      <c r="N153" s="14" t="str">
        <f>IF($H153=0,"",VLOOKUP($H153,Исходные_данные,40,FALSE))</f>
        <v/>
      </c>
      <c r="O153" s="14"/>
      <c r="P153" s="14" t="str">
        <f>IF($H153=0,"",VLOOKUP($H153,Исходные_данные,42,FALSE))</f>
        <v/>
      </c>
      <c r="Q153" s="14" t="str">
        <f>IF($H153=0,"",VLOOKUP($H153,Исходные_данные,8,FALSE))</f>
        <v/>
      </c>
      <c r="R153" s="14">
        <f>IF(Q153=3,"L1,L2,L3",0)</f>
        <v>0</v>
      </c>
      <c r="S153" s="14">
        <f>IF(C153=1,1,IF(Q153=3,S152,IF(S152=3,1,S152+1)))</f>
        <v>1</v>
      </c>
      <c r="T153" s="14" t="str">
        <f>IF(R153=0,"L"&amp;S153,R153)</f>
        <v>L1</v>
      </c>
      <c r="U153" s="14" t="str">
        <f>IF($H153=0,"",VLOOKUP($H153,Исходные_данные,32,FALSE))</f>
        <v/>
      </c>
    </row>
    <row r="154" spans="1:21" x14ac:dyDescent="0.2">
      <c r="A154" s="14" t="str">
        <f t="shared" si="2"/>
        <v/>
      </c>
      <c r="B154" s="14">
        <f>IF(C154=1,MAX(B$2:$B153)+1,IF(F154=0,"",B153))</f>
        <v>1</v>
      </c>
      <c r="C154" s="14">
        <f>COUNTIF($F$2:$F154,F154)</f>
        <v>152</v>
      </c>
      <c r="D154" s="14">
        <f>IF(F154=0,0,MAX($D$2:D153)+1)</f>
        <v>152</v>
      </c>
      <c r="E154" s="14">
        <f>IF(H154=0,0,MAX($E$2:E153)+1)</f>
        <v>0</v>
      </c>
      <c r="F154" s="60" t="s">
        <v>751</v>
      </c>
      <c r="G154" s="60"/>
      <c r="H154" s="60"/>
      <c r="I154" s="14" t="e">
        <f>IFERROR(VLOOKUP(H154,H$2:H153,1,FALSE),VLOOKUP(H154,H155:H$478,1,FALSE))</f>
        <v>#N/A</v>
      </c>
      <c r="J154" s="14" t="str">
        <f>IF($H154=0,"",VLOOKUP($H154,Исходные_данные,37,FALSE))</f>
        <v/>
      </c>
      <c r="K154" s="14" t="str">
        <f>IF($H154=0,"",VLOOKUP($H154,Исходные_данные,38,FALSE))</f>
        <v/>
      </c>
      <c r="L154" s="14" t="str">
        <f>IF($H154=0,"",VLOOKUP($H154,Исходные_данные,39,FALSE))</f>
        <v/>
      </c>
      <c r="M154" s="16" t="str">
        <f>IFERROR(VLOOKUP(H154,Нагрузка_диапазон_1,5,FALSE),"")</f>
        <v/>
      </c>
      <c r="N154" s="14" t="str">
        <f>IF($H154=0,"",VLOOKUP($H154,Исходные_данные,40,FALSE))</f>
        <v/>
      </c>
      <c r="O154" s="14"/>
      <c r="P154" s="14" t="str">
        <f>IF($H154=0,"",VLOOKUP($H154,Исходные_данные,42,FALSE))</f>
        <v/>
      </c>
      <c r="Q154" s="14" t="str">
        <f>IF($H154=0,"",VLOOKUP($H154,Исходные_данные,8,FALSE))</f>
        <v/>
      </c>
      <c r="R154" s="14">
        <f>IF(Q154=3,"L1,L2,L3",0)</f>
        <v>0</v>
      </c>
      <c r="S154" s="14">
        <f>IF(C154=1,1,IF(Q154=3,S153,IF(S153=3,1,S153+1)))</f>
        <v>2</v>
      </c>
      <c r="T154" s="14" t="str">
        <f>IF(R154=0,"L"&amp;S154,R154)</f>
        <v>L2</v>
      </c>
      <c r="U154" s="14" t="str">
        <f>IF($H154=0,"",VLOOKUP($H154,Исходные_данные,32,FALSE))</f>
        <v/>
      </c>
    </row>
    <row r="155" spans="1:21" s="79" customFormat="1" ht="14.45" customHeight="1" thickBot="1" x14ac:dyDescent="0.25">
      <c r="A155" s="77" t="str">
        <f t="shared" si="2"/>
        <v/>
      </c>
      <c r="B155" s="77">
        <f>IF(C155=1,MAX(B$2:$B154)+1,IF(F155=0,"",B154))</f>
        <v>1</v>
      </c>
      <c r="C155" s="77">
        <f>COUNTIF($F$2:$F155,F155)</f>
        <v>153</v>
      </c>
      <c r="D155" s="77">
        <f>IF(F155=0,0,MAX($D$2:D154)+1)</f>
        <v>153</v>
      </c>
      <c r="E155" s="77">
        <f>IF(H155=0,0,MAX($E$2:E154)+1)</f>
        <v>0</v>
      </c>
      <c r="F155" s="60" t="s">
        <v>751</v>
      </c>
      <c r="G155" s="68"/>
      <c r="H155" s="68"/>
      <c r="I155" s="77" t="e">
        <f>IFERROR(VLOOKUP(H155,H$2:H154,1,FALSE),VLOOKUP(H155,H156:H$478,1,FALSE))</f>
        <v>#N/A</v>
      </c>
      <c r="J155" s="77" t="str">
        <f>IF($H155=0,"",VLOOKUP($H155,Исходные_данные,37,FALSE))</f>
        <v/>
      </c>
      <c r="K155" s="77" t="str">
        <f>IF($H155=0,"",VLOOKUP($H155,Исходные_данные,38,FALSE))</f>
        <v/>
      </c>
      <c r="L155" s="77" t="str">
        <f>IF($H155=0,"",VLOOKUP($H155,Исходные_данные,39,FALSE))</f>
        <v/>
      </c>
      <c r="M155" s="16" t="str">
        <f>IFERROR(VLOOKUP(H155,Нагрузка_диапазон_1,5,FALSE),"")</f>
        <v/>
      </c>
      <c r="N155" s="77" t="str">
        <f>IF($H155=0,"",VLOOKUP($H155,Исходные_данные,40,FALSE))</f>
        <v/>
      </c>
      <c r="O155" s="77"/>
      <c r="P155" s="77" t="str">
        <f>IF($H155=0,"",VLOOKUP($H155,Исходные_данные,42,FALSE))</f>
        <v/>
      </c>
      <c r="Q155" s="77" t="str">
        <f>IF($H155=0,"",VLOOKUP($H155,Исходные_данные,8,FALSE))</f>
        <v/>
      </c>
      <c r="R155" s="77">
        <f>IF(Q155=3,"L1,L2,L3",0)</f>
        <v>0</v>
      </c>
      <c r="S155" s="77">
        <f>IF(C155=1,1,IF(Q155=3,S154,IF(S154=3,1,S154+1)))</f>
        <v>3</v>
      </c>
      <c r="T155" s="77" t="str">
        <f>IF(R155=0,"L"&amp;S155,R155)</f>
        <v>L3</v>
      </c>
      <c r="U155" s="77" t="str">
        <f>IF($H155=0,"",VLOOKUP($H155,Исходные_данные,32,FALSE))</f>
        <v/>
      </c>
    </row>
    <row r="156" spans="1:21" x14ac:dyDescent="0.2">
      <c r="A156" s="14" t="str">
        <f t="shared" si="2"/>
        <v/>
      </c>
      <c r="B156" s="14">
        <f>IF(C156=1,MAX(B$2:$B155)+1,IF(F156=0,"",B155))</f>
        <v>1</v>
      </c>
      <c r="C156" s="14">
        <f>COUNTIF($F$2:$F156,F156)</f>
        <v>154</v>
      </c>
      <c r="D156" s="14">
        <f>IF(F156=0,0,MAX($D$2:D155)+1)</f>
        <v>154</v>
      </c>
      <c r="E156" s="14">
        <f>IF(H156=0,0,MAX($E$2:E155)+1)</f>
        <v>0</v>
      </c>
      <c r="F156" s="60" t="s">
        <v>751</v>
      </c>
      <c r="G156" s="71"/>
      <c r="H156" s="71"/>
      <c r="I156" s="14" t="e">
        <f>IFERROR(VLOOKUP(H156,H$2:H155,1,FALSE),VLOOKUP(H156,H157:H$478,1,FALSE))</f>
        <v>#N/A</v>
      </c>
      <c r="J156" s="14" t="str">
        <f>IF($H156=0,"",VLOOKUP($H156,Исходные_данные,37,FALSE))</f>
        <v/>
      </c>
      <c r="K156" s="14" t="str">
        <f>IF($H156=0,"",VLOOKUP($H156,Исходные_данные,38,FALSE))</f>
        <v/>
      </c>
      <c r="L156" s="14" t="str">
        <f>IF($H156=0,"",VLOOKUP($H156,Исходные_данные,39,FALSE))</f>
        <v/>
      </c>
      <c r="M156" s="16" t="str">
        <f>IFERROR(VLOOKUP(H156,Нагрузка_диапазон_1,5,FALSE),"")</f>
        <v/>
      </c>
      <c r="N156" s="14" t="str">
        <f>IF($H156=0,"",VLOOKUP($H156,Исходные_данные,40,FALSE))</f>
        <v/>
      </c>
      <c r="O156" s="14"/>
      <c r="P156" s="14" t="str">
        <f>IF($H156=0,"",VLOOKUP($H156,Исходные_данные,42,FALSE))</f>
        <v/>
      </c>
      <c r="Q156" s="14" t="str">
        <f>IF($H156=0,"",VLOOKUP($H156,Исходные_данные,8,FALSE))</f>
        <v/>
      </c>
      <c r="R156" s="14">
        <f>IF(Q156=3,"L1,L2,L3",0)</f>
        <v>0</v>
      </c>
      <c r="S156" s="14">
        <f>IF(C156=1,1,IF(Q156=3,S155,IF(S155=3,1,S155+1)))</f>
        <v>1</v>
      </c>
      <c r="T156" s="14" t="str">
        <f>IF(R156=0,"L"&amp;S156,R156)</f>
        <v>L1</v>
      </c>
      <c r="U156" s="14" t="str">
        <f>IF($H156=0,"",VLOOKUP($H156,Исходные_данные,32,FALSE))</f>
        <v/>
      </c>
    </row>
    <row r="157" spans="1:21" x14ac:dyDescent="0.2">
      <c r="A157" s="14" t="str">
        <f t="shared" si="2"/>
        <v/>
      </c>
      <c r="B157" s="14">
        <f>IF(C157=1,MAX(B$2:$B156)+1,IF(F157=0,"",B156))</f>
        <v>1</v>
      </c>
      <c r="C157" s="14">
        <f>COUNTIF($F$2:$F157,F157)</f>
        <v>155</v>
      </c>
      <c r="D157" s="14">
        <f>IF(F157=0,0,MAX($D$2:D156)+1)</f>
        <v>155</v>
      </c>
      <c r="E157" s="14">
        <f>IF(H157=0,0,MAX($E$2:E156)+1)</f>
        <v>0</v>
      </c>
      <c r="F157" s="60" t="s">
        <v>751</v>
      </c>
      <c r="G157" s="60"/>
      <c r="H157" s="60"/>
      <c r="I157" s="14" t="e">
        <f>IFERROR(VLOOKUP(H157,H$2:H156,1,FALSE),VLOOKUP(H157,H158:H$478,1,FALSE))</f>
        <v>#N/A</v>
      </c>
      <c r="J157" s="14" t="str">
        <f>IF($H157=0,"",VLOOKUP($H157,Исходные_данные,37,FALSE))</f>
        <v/>
      </c>
      <c r="K157" s="14" t="str">
        <f>IF($H157=0,"",VLOOKUP($H157,Исходные_данные,38,FALSE))</f>
        <v/>
      </c>
      <c r="L157" s="14" t="str">
        <f>IF($H157=0,"",VLOOKUP($H157,Исходные_данные,39,FALSE))</f>
        <v/>
      </c>
      <c r="M157" s="16" t="str">
        <f>IFERROR(VLOOKUP(H157,Нагрузка_диапазон_1,5,FALSE),"")</f>
        <v/>
      </c>
      <c r="N157" s="14" t="str">
        <f>IF($H157=0,"",VLOOKUP($H157,Исходные_данные,40,FALSE))</f>
        <v/>
      </c>
      <c r="O157" s="14"/>
      <c r="P157" s="14" t="str">
        <f>IF($H157=0,"",VLOOKUP($H157,Исходные_данные,42,FALSE))</f>
        <v/>
      </c>
      <c r="Q157" s="14" t="str">
        <f>IF($H157=0,"",VLOOKUP($H157,Исходные_данные,8,FALSE))</f>
        <v/>
      </c>
      <c r="R157" s="14">
        <f>IF(Q157=3,"L1,L2,L3",0)</f>
        <v>0</v>
      </c>
      <c r="S157" s="14">
        <f>IF(C157=1,1,IF(Q157=3,S156,IF(S156=3,1,S156+1)))</f>
        <v>2</v>
      </c>
      <c r="T157" s="14" t="str">
        <f>IF(R157=0,"L"&amp;S157,R157)</f>
        <v>L2</v>
      </c>
      <c r="U157" s="14" t="str">
        <f>IF($H157=0,"",VLOOKUP($H157,Исходные_данные,32,FALSE))</f>
        <v/>
      </c>
    </row>
    <row r="158" spans="1:21" x14ac:dyDescent="0.2">
      <c r="A158" s="14" t="str">
        <f t="shared" si="2"/>
        <v/>
      </c>
      <c r="B158" s="14">
        <f>IF(C158=1,MAX(B$2:$B157)+1,IF(F158=0,"",B157))</f>
        <v>1</v>
      </c>
      <c r="C158" s="14">
        <f>COUNTIF($F$2:$F158,F158)</f>
        <v>156</v>
      </c>
      <c r="D158" s="14">
        <f>IF(F158=0,0,MAX($D$2:D157)+1)</f>
        <v>156</v>
      </c>
      <c r="E158" s="14">
        <f>IF(H158=0,0,MAX($E$2:E157)+1)</f>
        <v>0</v>
      </c>
      <c r="F158" s="60" t="s">
        <v>751</v>
      </c>
      <c r="G158" s="60"/>
      <c r="H158" s="60"/>
      <c r="I158" s="14" t="e">
        <f>IFERROR(VLOOKUP(H158,H$2:H157,1,FALSE),VLOOKUP(H158,H159:H$478,1,FALSE))</f>
        <v>#N/A</v>
      </c>
      <c r="J158" s="14" t="str">
        <f>IF($H158=0,"",VLOOKUP($H158,Исходные_данные,37,FALSE))</f>
        <v/>
      </c>
      <c r="K158" s="14" t="str">
        <f>IF($H158=0,"",VLOOKUP($H158,Исходные_данные,38,FALSE))</f>
        <v/>
      </c>
      <c r="L158" s="14" t="str">
        <f>IF($H158=0,"",VLOOKUP($H158,Исходные_данные,39,FALSE))</f>
        <v/>
      </c>
      <c r="M158" s="16" t="str">
        <f>IFERROR(VLOOKUP(H158,Нагрузка_диапазон_1,5,FALSE),"")</f>
        <v/>
      </c>
      <c r="N158" s="14" t="str">
        <f>IF($H158=0,"",VLOOKUP($H158,Исходные_данные,40,FALSE))</f>
        <v/>
      </c>
      <c r="O158" s="14"/>
      <c r="P158" s="14" t="str">
        <f>IF($H158=0,"",VLOOKUP($H158,Исходные_данные,42,FALSE))</f>
        <v/>
      </c>
      <c r="Q158" s="14" t="str">
        <f>IF($H158=0,"",VLOOKUP($H158,Исходные_данные,8,FALSE))</f>
        <v/>
      </c>
      <c r="R158" s="14">
        <f>IF(Q158=3,"L1,L2,L3",0)</f>
        <v>0</v>
      </c>
      <c r="S158" s="14">
        <f>IF(C158=1,1,IF(Q158=3,S157,IF(S157=3,1,S157+1)))</f>
        <v>3</v>
      </c>
      <c r="T158" s="14" t="str">
        <f>IF(R158=0,"L"&amp;S158,R158)</f>
        <v>L3</v>
      </c>
      <c r="U158" s="14" t="str">
        <f>IF($H158=0,"",VLOOKUP($H158,Исходные_данные,32,FALSE))</f>
        <v/>
      </c>
    </row>
    <row r="159" spans="1:21" x14ac:dyDescent="0.2">
      <c r="A159" s="14" t="str">
        <f t="shared" si="2"/>
        <v/>
      </c>
      <c r="B159" s="14">
        <f>IF(C159=1,MAX(B$2:$B158)+1,IF(F159=0,"",B158))</f>
        <v>1</v>
      </c>
      <c r="C159" s="14">
        <f>COUNTIF($F$2:$F159,F159)</f>
        <v>157</v>
      </c>
      <c r="D159" s="14">
        <f>IF(F159=0,0,MAX($D$2:D158)+1)</f>
        <v>157</v>
      </c>
      <c r="E159" s="14">
        <f>IF(H159=0,0,MAX($E$2:E158)+1)</f>
        <v>0</v>
      </c>
      <c r="F159" s="60" t="s">
        <v>751</v>
      </c>
      <c r="G159" s="60"/>
      <c r="H159" s="60"/>
      <c r="I159" s="14" t="e">
        <f>IFERROR(VLOOKUP(H159,H$2:H158,1,FALSE),VLOOKUP(H159,H160:H$478,1,FALSE))</f>
        <v>#N/A</v>
      </c>
      <c r="J159" s="14" t="str">
        <f>IF($H159=0,"",VLOOKUP($H159,Исходные_данные,37,FALSE))</f>
        <v/>
      </c>
      <c r="K159" s="14" t="str">
        <f>IF($H159=0,"",VLOOKUP($H159,Исходные_данные,38,FALSE))</f>
        <v/>
      </c>
      <c r="L159" s="14" t="str">
        <f>IF($H159=0,"",VLOOKUP($H159,Исходные_данные,39,FALSE))</f>
        <v/>
      </c>
      <c r="M159" s="16" t="str">
        <f>IFERROR(VLOOKUP(H159,Нагрузка_диапазон_1,5,FALSE),"")</f>
        <v/>
      </c>
      <c r="N159" s="14" t="str">
        <f>IF($H159=0,"",VLOOKUP($H159,Исходные_данные,40,FALSE))</f>
        <v/>
      </c>
      <c r="O159" s="14"/>
      <c r="P159" s="14" t="str">
        <f>IF($H159=0,"",VLOOKUP($H159,Исходные_данные,42,FALSE))</f>
        <v/>
      </c>
      <c r="Q159" s="14" t="str">
        <f>IF($H159=0,"",VLOOKUP($H159,Исходные_данные,8,FALSE))</f>
        <v/>
      </c>
      <c r="R159" s="14">
        <f>IF(Q159=3,"L1,L2,L3",0)</f>
        <v>0</v>
      </c>
      <c r="S159" s="14">
        <f>IF(C159=1,1,IF(Q159=3,S158,IF(S158=3,1,S158+1)))</f>
        <v>1</v>
      </c>
      <c r="T159" s="14" t="str">
        <f>IF(R159=0,"L"&amp;S159,R159)</f>
        <v>L1</v>
      </c>
      <c r="U159" s="14" t="str">
        <f>IF($H159=0,"",VLOOKUP($H159,Исходные_данные,32,FALSE))</f>
        <v/>
      </c>
    </row>
    <row r="160" spans="1:21" x14ac:dyDescent="0.2">
      <c r="A160" s="14" t="str">
        <f t="shared" si="2"/>
        <v/>
      </c>
      <c r="B160" s="14">
        <f>IF(C160=1,MAX(B$2:$B159)+1,IF(F160=0,"",B159))</f>
        <v>1</v>
      </c>
      <c r="C160" s="14">
        <f>COUNTIF($F$2:$F160,F160)</f>
        <v>158</v>
      </c>
      <c r="D160" s="14">
        <f>IF(F160=0,0,MAX($D$2:D159)+1)</f>
        <v>158</v>
      </c>
      <c r="E160" s="14">
        <f>IF(H160=0,0,MAX($E$2:E159)+1)</f>
        <v>0</v>
      </c>
      <c r="F160" s="60" t="s">
        <v>751</v>
      </c>
      <c r="G160" s="60"/>
      <c r="H160" s="60"/>
      <c r="I160" s="14" t="e">
        <f>IFERROR(VLOOKUP(H160,H$2:H159,1,FALSE),VLOOKUP(H160,H161:H$478,1,FALSE))</f>
        <v>#N/A</v>
      </c>
      <c r="J160" s="14" t="str">
        <f>IF($H160=0,"",VLOOKUP($H160,Исходные_данные,37,FALSE))</f>
        <v/>
      </c>
      <c r="K160" s="14" t="str">
        <f>IF($H160=0,"",VLOOKUP($H160,Исходные_данные,38,FALSE))</f>
        <v/>
      </c>
      <c r="L160" s="14" t="str">
        <f>IF($H160=0,"",VLOOKUP($H160,Исходные_данные,39,FALSE))</f>
        <v/>
      </c>
      <c r="M160" s="16" t="str">
        <f>IFERROR(VLOOKUP(H160,Нагрузка_диапазон_1,5,FALSE),"")</f>
        <v/>
      </c>
      <c r="N160" s="14" t="str">
        <f>IF($H160=0,"",VLOOKUP($H160,Исходные_данные,40,FALSE))</f>
        <v/>
      </c>
      <c r="O160" s="14"/>
      <c r="P160" s="14" t="str">
        <f>IF($H160=0,"",VLOOKUP($H160,Исходные_данные,42,FALSE))</f>
        <v/>
      </c>
      <c r="Q160" s="14" t="str">
        <f>IF($H160=0,"",VLOOKUP($H160,Исходные_данные,8,FALSE))</f>
        <v/>
      </c>
      <c r="R160" s="14">
        <f>IF(Q160=3,"L1,L2,L3",0)</f>
        <v>0</v>
      </c>
      <c r="S160" s="14">
        <f>IF(C160=1,1,IF(Q160=3,S159,IF(S159=3,1,S159+1)))</f>
        <v>2</v>
      </c>
      <c r="T160" s="14" t="str">
        <f>IF(R160=0,"L"&amp;S160,R160)</f>
        <v>L2</v>
      </c>
      <c r="U160" s="14" t="str">
        <f>IF($H160=0,"",VLOOKUP($H160,Исходные_данные,32,FALSE))</f>
        <v/>
      </c>
    </row>
    <row r="161" spans="1:21" x14ac:dyDescent="0.2">
      <c r="A161" s="14" t="str">
        <f t="shared" si="2"/>
        <v/>
      </c>
      <c r="B161" s="14">
        <f>IF(C161=1,MAX(B$2:$B160)+1,IF(F161=0,"",B160))</f>
        <v>1</v>
      </c>
      <c r="C161" s="14">
        <f>COUNTIF($F$2:$F161,F161)</f>
        <v>159</v>
      </c>
      <c r="D161" s="14">
        <f>IF(F161=0,0,MAX($D$2:D160)+1)</f>
        <v>159</v>
      </c>
      <c r="E161" s="14">
        <f>IF(H161=0,0,MAX($E$2:E160)+1)</f>
        <v>0</v>
      </c>
      <c r="F161" s="60" t="s">
        <v>751</v>
      </c>
      <c r="G161" s="60"/>
      <c r="H161" s="60"/>
      <c r="I161" s="14" t="e">
        <f>IFERROR(VLOOKUP(H161,H$2:H160,1,FALSE),VLOOKUP(H161,H162:H$478,1,FALSE))</f>
        <v>#N/A</v>
      </c>
      <c r="J161" s="14" t="str">
        <f>IF($H161=0,"",VLOOKUP($H161,Исходные_данные,37,FALSE))</f>
        <v/>
      </c>
      <c r="K161" s="14" t="str">
        <f>IF($H161=0,"",VLOOKUP($H161,Исходные_данные,38,FALSE))</f>
        <v/>
      </c>
      <c r="L161" s="14" t="str">
        <f>IF($H161=0,"",VLOOKUP($H161,Исходные_данные,39,FALSE))</f>
        <v/>
      </c>
      <c r="M161" s="16" t="str">
        <f>IFERROR(VLOOKUP(H161,Нагрузка_диапазон_1,5,FALSE),"")</f>
        <v/>
      </c>
      <c r="N161" s="14" t="str">
        <f>IF($H161=0,"",VLOOKUP($H161,Исходные_данные,40,FALSE))</f>
        <v/>
      </c>
      <c r="O161" s="14"/>
      <c r="P161" s="14" t="str">
        <f>IF($H161=0,"",VLOOKUP($H161,Исходные_данные,42,FALSE))</f>
        <v/>
      </c>
      <c r="Q161" s="14" t="str">
        <f>IF($H161=0,"",VLOOKUP($H161,Исходные_данные,8,FALSE))</f>
        <v/>
      </c>
      <c r="R161" s="14">
        <f>IF(Q161=3,"L1,L2,L3",0)</f>
        <v>0</v>
      </c>
      <c r="S161" s="14">
        <f>IF(C161=1,1,IF(Q161=3,S160,IF(S160=3,1,S160+1)))</f>
        <v>3</v>
      </c>
      <c r="T161" s="14" t="str">
        <f>IF(R161=0,"L"&amp;S161,R161)</f>
        <v>L3</v>
      </c>
      <c r="U161" s="14" t="str">
        <f>IF($H161=0,"",VLOOKUP($H161,Исходные_данные,32,FALSE))</f>
        <v/>
      </c>
    </row>
    <row r="162" spans="1:21" x14ac:dyDescent="0.2">
      <c r="A162" s="14" t="str">
        <f t="shared" si="2"/>
        <v/>
      </c>
      <c r="B162" s="14">
        <f>IF(C162=1,MAX(B$2:$B161)+1,IF(F162=0,"",B161))</f>
        <v>1</v>
      </c>
      <c r="C162" s="14">
        <f>COUNTIF($F$2:$F162,F162)</f>
        <v>160</v>
      </c>
      <c r="D162" s="14">
        <f>IF(F162=0,0,MAX($D$2:D161)+1)</f>
        <v>160</v>
      </c>
      <c r="E162" s="14">
        <f>IF(H162=0,0,MAX($E$2:E161)+1)</f>
        <v>0</v>
      </c>
      <c r="F162" s="60" t="s">
        <v>751</v>
      </c>
      <c r="G162" s="60"/>
      <c r="H162" s="60"/>
      <c r="I162" s="14" t="e">
        <f>IFERROR(VLOOKUP(H162,H$2:H161,1,FALSE),VLOOKUP(H162,H163:H$478,1,FALSE))</f>
        <v>#N/A</v>
      </c>
      <c r="J162" s="14" t="str">
        <f>IF($H162=0,"",VLOOKUP($H162,Исходные_данные,37,FALSE))</f>
        <v/>
      </c>
      <c r="K162" s="14" t="str">
        <f>IF($H162=0,"",VLOOKUP($H162,Исходные_данные,38,FALSE))</f>
        <v/>
      </c>
      <c r="L162" s="14" t="str">
        <f>IF($H162=0,"",VLOOKUP($H162,Исходные_данные,39,FALSE))</f>
        <v/>
      </c>
      <c r="M162" s="16" t="str">
        <f>IFERROR(VLOOKUP(H162,Нагрузка_диапазон_1,5,FALSE),"")</f>
        <v/>
      </c>
      <c r="N162" s="14" t="str">
        <f>IF($H162=0,"",VLOOKUP($H162,Исходные_данные,40,FALSE))</f>
        <v/>
      </c>
      <c r="O162" s="14"/>
      <c r="P162" s="14" t="str">
        <f>IF($H162=0,"",VLOOKUP($H162,Исходные_данные,42,FALSE))</f>
        <v/>
      </c>
      <c r="Q162" s="14" t="str">
        <f>IF($H162=0,"",VLOOKUP($H162,Исходные_данные,8,FALSE))</f>
        <v/>
      </c>
      <c r="R162" s="14">
        <f>IF(Q162=3,"L1,L2,L3",0)</f>
        <v>0</v>
      </c>
      <c r="S162" s="14">
        <f>IF(C162=1,1,IF(Q162=3,S161,IF(S161=3,1,S161+1)))</f>
        <v>1</v>
      </c>
      <c r="T162" s="14" t="str">
        <f>IF(R162=0,"L"&amp;S162,R162)</f>
        <v>L1</v>
      </c>
      <c r="U162" s="14" t="str">
        <f>IF($H162=0,"",VLOOKUP($H162,Исходные_данные,32,FALSE))</f>
        <v/>
      </c>
    </row>
    <row r="163" spans="1:21" x14ac:dyDescent="0.2">
      <c r="A163" s="14" t="str">
        <f t="shared" si="2"/>
        <v/>
      </c>
      <c r="B163" s="14">
        <f>IF(C163=1,MAX(B$2:$B162)+1,IF(F163=0,"",B162))</f>
        <v>1</v>
      </c>
      <c r="C163" s="14">
        <f>COUNTIF($F$2:$F163,F163)</f>
        <v>161</v>
      </c>
      <c r="D163" s="14">
        <f>IF(F163=0,0,MAX($D$2:D162)+1)</f>
        <v>161</v>
      </c>
      <c r="E163" s="14">
        <f>IF(H163=0,0,MAX($E$2:E162)+1)</f>
        <v>0</v>
      </c>
      <c r="F163" s="60" t="s">
        <v>751</v>
      </c>
      <c r="G163" s="60"/>
      <c r="H163" s="60"/>
      <c r="I163" s="14" t="e">
        <f>IFERROR(VLOOKUP(H163,H$2:H162,1,FALSE),VLOOKUP(H163,H164:H$478,1,FALSE))</f>
        <v>#N/A</v>
      </c>
      <c r="J163" s="14" t="str">
        <f>IF($H163=0,"",VLOOKUP($H163,Исходные_данные,37,FALSE))</f>
        <v/>
      </c>
      <c r="K163" s="14" t="str">
        <f>IF($H163=0,"",VLOOKUP($H163,Исходные_данные,38,FALSE))</f>
        <v/>
      </c>
      <c r="L163" s="14" t="str">
        <f>IF($H163=0,"",VLOOKUP($H163,Исходные_данные,39,FALSE))</f>
        <v/>
      </c>
      <c r="M163" s="16" t="str">
        <f>IFERROR(VLOOKUP(H163,Нагрузка_диапазон_1,5,FALSE),"")</f>
        <v/>
      </c>
      <c r="N163" s="14" t="str">
        <f>IF($H163=0,"",VLOOKUP($H163,Исходные_данные,40,FALSE))</f>
        <v/>
      </c>
      <c r="O163" s="14"/>
      <c r="P163" s="14" t="str">
        <f>IF($H163=0,"",VLOOKUP($H163,Исходные_данные,42,FALSE))</f>
        <v/>
      </c>
      <c r="Q163" s="14" t="str">
        <f>IF($H163=0,"",VLOOKUP($H163,Исходные_данные,8,FALSE))</f>
        <v/>
      </c>
      <c r="R163" s="14">
        <f>IF(Q163=3,"L1,L2,L3",0)</f>
        <v>0</v>
      </c>
      <c r="S163" s="14">
        <f>IF(C163=1,1,IF(Q163=3,S162,IF(S162=3,1,S162+1)))</f>
        <v>2</v>
      </c>
      <c r="T163" s="14" t="str">
        <f>IF(R163=0,"L"&amp;S163,R163)</f>
        <v>L2</v>
      </c>
      <c r="U163" s="14" t="str">
        <f>IF($H163=0,"",VLOOKUP($H163,Исходные_данные,32,FALSE))</f>
        <v/>
      </c>
    </row>
    <row r="164" spans="1:21" x14ac:dyDescent="0.2">
      <c r="A164" s="14" t="str">
        <f t="shared" si="2"/>
        <v/>
      </c>
      <c r="B164" s="14">
        <f>IF(C164=1,MAX(B$2:$B163)+1,IF(F164=0,"",B163))</f>
        <v>1</v>
      </c>
      <c r="C164" s="14">
        <f>COUNTIF($F$2:$F164,F164)</f>
        <v>162</v>
      </c>
      <c r="D164" s="14">
        <f>IF(F164=0,0,MAX($D$2:D163)+1)</f>
        <v>162</v>
      </c>
      <c r="E164" s="14">
        <f>IF(H164=0,0,MAX($E$2:E163)+1)</f>
        <v>0</v>
      </c>
      <c r="F164" s="60" t="s">
        <v>751</v>
      </c>
      <c r="G164" s="60"/>
      <c r="H164" s="60"/>
      <c r="I164" s="14" t="e">
        <f>IFERROR(VLOOKUP(H164,H$2:H163,1,FALSE),VLOOKUP(H164,H165:H$478,1,FALSE))</f>
        <v>#N/A</v>
      </c>
      <c r="J164" s="14" t="str">
        <f>IF($H164=0,"",VLOOKUP($H164,Исходные_данные,37,FALSE))</f>
        <v/>
      </c>
      <c r="K164" s="14" t="str">
        <f>IF($H164=0,"",VLOOKUP($H164,Исходные_данные,38,FALSE))</f>
        <v/>
      </c>
      <c r="L164" s="14" t="str">
        <f>IF($H164=0,"",VLOOKUP($H164,Исходные_данные,39,FALSE))</f>
        <v/>
      </c>
      <c r="M164" s="16" t="str">
        <f>IFERROR(VLOOKUP(H164,Нагрузка_диапазон_1,5,FALSE),"")</f>
        <v/>
      </c>
      <c r="N164" s="14" t="str">
        <f>IF($H164=0,"",VLOOKUP($H164,Исходные_данные,40,FALSE))</f>
        <v/>
      </c>
      <c r="O164" s="14"/>
      <c r="P164" s="14" t="str">
        <f>IF($H164=0,"",VLOOKUP($H164,Исходные_данные,42,FALSE))</f>
        <v/>
      </c>
      <c r="Q164" s="14" t="str">
        <f>IF($H164=0,"",VLOOKUP($H164,Исходные_данные,8,FALSE))</f>
        <v/>
      </c>
      <c r="R164" s="14">
        <f>IF(Q164=3,"L1,L2,L3",0)</f>
        <v>0</v>
      </c>
      <c r="S164" s="14">
        <f>IF(C164=1,1,IF(Q164=3,S163,IF(S163=3,1,S163+1)))</f>
        <v>3</v>
      </c>
      <c r="T164" s="14" t="str">
        <f>IF(R164=0,"L"&amp;S164,R164)</f>
        <v>L3</v>
      </c>
      <c r="U164" s="14" t="str">
        <f>IF($H164=0,"",VLOOKUP($H164,Исходные_данные,32,FALSE))</f>
        <v/>
      </c>
    </row>
    <row r="165" spans="1:21" x14ac:dyDescent="0.2">
      <c r="A165" s="14" t="str">
        <f t="shared" si="2"/>
        <v/>
      </c>
      <c r="B165" s="14">
        <f>IF(C165=1,MAX(B$2:$B164)+1,IF(F165=0,"",B164))</f>
        <v>1</v>
      </c>
      <c r="C165" s="14">
        <f>COUNTIF($F$2:$F165,F165)</f>
        <v>163</v>
      </c>
      <c r="D165" s="14">
        <f>IF(F165=0,0,MAX($D$2:D164)+1)</f>
        <v>163</v>
      </c>
      <c r="E165" s="14">
        <f>IF(H165=0,0,MAX($E$2:E164)+1)</f>
        <v>0</v>
      </c>
      <c r="F165" s="60" t="s">
        <v>751</v>
      </c>
      <c r="G165" s="60"/>
      <c r="H165" s="60"/>
      <c r="I165" s="14" t="e">
        <f>IFERROR(VLOOKUP(H165,H$2:H164,1,FALSE),VLOOKUP(H165,H166:H$478,1,FALSE))</f>
        <v>#N/A</v>
      </c>
      <c r="J165" s="14" t="str">
        <f>IF($H165=0,"",VLOOKUP($H165,Исходные_данные,37,FALSE))</f>
        <v/>
      </c>
      <c r="K165" s="14" t="str">
        <f>IF($H165=0,"",VLOOKUP($H165,Исходные_данные,38,FALSE))</f>
        <v/>
      </c>
      <c r="L165" s="14" t="str">
        <f>IF($H165=0,"",VLOOKUP($H165,Исходные_данные,39,FALSE))</f>
        <v/>
      </c>
      <c r="M165" s="16" t="str">
        <f>IFERROR(VLOOKUP(H165,Нагрузка_диапазон_1,5,FALSE),"")</f>
        <v/>
      </c>
      <c r="N165" s="14" t="str">
        <f>IF($H165=0,"",VLOOKUP($H165,Исходные_данные,40,FALSE))</f>
        <v/>
      </c>
      <c r="O165" s="14"/>
      <c r="P165" s="14" t="str">
        <f>IF($H165=0,"",VLOOKUP($H165,Исходные_данные,42,FALSE))</f>
        <v/>
      </c>
      <c r="Q165" s="14" t="str">
        <f>IF($H165=0,"",VLOOKUP($H165,Исходные_данные,8,FALSE))</f>
        <v/>
      </c>
      <c r="R165" s="14">
        <f>IF(Q165=3,"L1,L2,L3",0)</f>
        <v>0</v>
      </c>
      <c r="S165" s="14">
        <f>IF(C165=1,1,IF(Q165=3,S164,IF(S164=3,1,S164+1)))</f>
        <v>1</v>
      </c>
      <c r="T165" s="14" t="str">
        <f>IF(R165=0,"L"&amp;S165,R165)</f>
        <v>L1</v>
      </c>
      <c r="U165" s="14" t="str">
        <f>IF($H165=0,"",VLOOKUP($H165,Исходные_данные,32,FALSE))</f>
        <v/>
      </c>
    </row>
    <row r="166" spans="1:21" x14ac:dyDescent="0.2">
      <c r="A166" s="14" t="str">
        <f t="shared" si="2"/>
        <v/>
      </c>
      <c r="B166" s="14">
        <f>IF(C166=1,MAX(B$2:$B165)+1,IF(F166=0,"",B165))</f>
        <v>1</v>
      </c>
      <c r="C166" s="14">
        <f>COUNTIF($F$2:$F166,F166)</f>
        <v>164</v>
      </c>
      <c r="D166" s="14">
        <f>IF(F166=0,0,MAX($D$2:D165)+1)</f>
        <v>164</v>
      </c>
      <c r="E166" s="14">
        <f>IF(H166=0,0,MAX($E$2:E165)+1)</f>
        <v>0</v>
      </c>
      <c r="F166" s="60" t="s">
        <v>751</v>
      </c>
      <c r="G166" s="60"/>
      <c r="H166" s="60"/>
      <c r="I166" s="14" t="e">
        <f>IFERROR(VLOOKUP(H166,H$2:H165,1,FALSE),VLOOKUP(H166,H167:H$478,1,FALSE))</f>
        <v>#N/A</v>
      </c>
      <c r="J166" s="14" t="str">
        <f>IF($H166=0,"",VLOOKUP($H166,Исходные_данные,37,FALSE))</f>
        <v/>
      </c>
      <c r="K166" s="14" t="str">
        <f>IF($H166=0,"",VLOOKUP($H166,Исходные_данные,38,FALSE))</f>
        <v/>
      </c>
      <c r="L166" s="14" t="str">
        <f>IF($H166=0,"",VLOOKUP($H166,Исходные_данные,39,FALSE))</f>
        <v/>
      </c>
      <c r="M166" s="16" t="str">
        <f>IFERROR(VLOOKUP(H166,Нагрузка_диапазон_1,5,FALSE),"")</f>
        <v/>
      </c>
      <c r="N166" s="14" t="str">
        <f>IF($H166=0,"",VLOOKUP($H166,Исходные_данные,40,FALSE))</f>
        <v/>
      </c>
      <c r="O166" s="14"/>
      <c r="P166" s="14" t="str">
        <f>IF($H166=0,"",VLOOKUP($H166,Исходные_данные,42,FALSE))</f>
        <v/>
      </c>
      <c r="Q166" s="14" t="str">
        <f>IF($H166=0,"",VLOOKUP($H166,Исходные_данные,8,FALSE))</f>
        <v/>
      </c>
      <c r="R166" s="14">
        <f>IF(Q166=3,"L1,L2,L3",0)</f>
        <v>0</v>
      </c>
      <c r="S166" s="14">
        <f>IF(C166=1,1,IF(Q166=3,S165,IF(S165=3,1,S165+1)))</f>
        <v>2</v>
      </c>
      <c r="T166" s="14" t="str">
        <f>IF(R166=0,"L"&amp;S166,R166)</f>
        <v>L2</v>
      </c>
      <c r="U166" s="14" t="str">
        <f>IF($H166=0,"",VLOOKUP($H166,Исходные_данные,32,FALSE))</f>
        <v/>
      </c>
    </row>
    <row r="167" spans="1:21" x14ac:dyDescent="0.2">
      <c r="A167" s="14" t="str">
        <f t="shared" si="2"/>
        <v/>
      </c>
      <c r="B167" s="14">
        <f>IF(C167=1,MAX(B$2:$B166)+1,IF(F167=0,"",B166))</f>
        <v>1</v>
      </c>
      <c r="C167" s="14">
        <f>COUNTIF($F$2:$F167,F167)</f>
        <v>165</v>
      </c>
      <c r="D167" s="14">
        <f>IF(F167=0,0,MAX($D$2:D166)+1)</f>
        <v>165</v>
      </c>
      <c r="E167" s="14">
        <f>IF(H167=0,0,MAX($E$2:E166)+1)</f>
        <v>0</v>
      </c>
      <c r="F167" s="60" t="s">
        <v>751</v>
      </c>
      <c r="G167" s="60"/>
      <c r="H167" s="60"/>
      <c r="I167" s="14" t="e">
        <f>IFERROR(VLOOKUP(H167,H$2:H166,1,FALSE),VLOOKUP(H167,H168:H$478,1,FALSE))</f>
        <v>#N/A</v>
      </c>
      <c r="J167" s="14" t="str">
        <f>IF($H167=0,"",VLOOKUP($H167,Исходные_данные,37,FALSE))</f>
        <v/>
      </c>
      <c r="K167" s="14" t="str">
        <f>IF($H167=0,"",VLOOKUP($H167,Исходные_данные,38,FALSE))</f>
        <v/>
      </c>
      <c r="L167" s="14" t="str">
        <f>IF($H167=0,"",VLOOKUP($H167,Исходные_данные,39,FALSE))</f>
        <v/>
      </c>
      <c r="M167" s="16" t="str">
        <f>IFERROR(VLOOKUP(H167,Нагрузка_диапазон_1,5,FALSE),"")</f>
        <v/>
      </c>
      <c r="N167" s="14" t="str">
        <f>IF($H167=0,"",VLOOKUP($H167,Исходные_данные,40,FALSE))</f>
        <v/>
      </c>
      <c r="O167" s="14"/>
      <c r="P167" s="14" t="str">
        <f>IF($H167=0,"",VLOOKUP($H167,Исходные_данные,42,FALSE))</f>
        <v/>
      </c>
      <c r="Q167" s="14" t="str">
        <f>IF($H167=0,"",VLOOKUP($H167,Исходные_данные,8,FALSE))</f>
        <v/>
      </c>
      <c r="R167" s="14">
        <f>IF(Q167=3,"L1,L2,L3",0)</f>
        <v>0</v>
      </c>
      <c r="S167" s="14">
        <f>IF(C167=1,1,IF(Q167=3,S166,IF(S166=3,1,S166+1)))</f>
        <v>3</v>
      </c>
      <c r="T167" s="14" t="str">
        <f>IF(R167=0,"L"&amp;S167,R167)</f>
        <v>L3</v>
      </c>
      <c r="U167" s="14" t="str">
        <f>IF($H167=0,"",VLOOKUP($H167,Исходные_данные,32,FALSE))</f>
        <v/>
      </c>
    </row>
    <row r="168" spans="1:21" x14ac:dyDescent="0.2">
      <c r="A168" s="14" t="str">
        <f t="shared" si="2"/>
        <v/>
      </c>
      <c r="B168" s="14">
        <f>IF(C168=1,MAX(B$2:$B167)+1,IF(F168=0,"",B167))</f>
        <v>1</v>
      </c>
      <c r="C168" s="14">
        <f>COUNTIF($F$2:$F168,F168)</f>
        <v>166</v>
      </c>
      <c r="D168" s="14">
        <f>IF(F168=0,0,MAX($D$2:D167)+1)</f>
        <v>166</v>
      </c>
      <c r="E168" s="14">
        <f>IF(H168=0,0,MAX($E$2:E167)+1)</f>
        <v>0</v>
      </c>
      <c r="F168" s="60" t="s">
        <v>751</v>
      </c>
      <c r="G168" s="60"/>
      <c r="H168" s="60"/>
      <c r="I168" s="14" t="e">
        <f>IFERROR(VLOOKUP(H168,H$2:H167,1,FALSE),VLOOKUP(H168,H169:H$478,1,FALSE))</f>
        <v>#N/A</v>
      </c>
      <c r="J168" s="14" t="str">
        <f>IF($H168=0,"",VLOOKUP($H168,Исходные_данные,37,FALSE))</f>
        <v/>
      </c>
      <c r="K168" s="14" t="str">
        <f>IF($H168=0,"",VLOOKUP($H168,Исходные_данные,38,FALSE))</f>
        <v/>
      </c>
      <c r="L168" s="14" t="str">
        <f>IF($H168=0,"",VLOOKUP($H168,Исходные_данные,39,FALSE))</f>
        <v/>
      </c>
      <c r="M168" s="16" t="str">
        <f>IFERROR(VLOOKUP(H168,Нагрузка_диапазон_1,5,FALSE),"")</f>
        <v/>
      </c>
      <c r="N168" s="14" t="str">
        <f>IF($H168=0,"",VLOOKUP($H168,Исходные_данные,40,FALSE))</f>
        <v/>
      </c>
      <c r="O168" s="14"/>
      <c r="P168" s="14" t="str">
        <f>IF($H168=0,"",VLOOKUP($H168,Исходные_данные,42,FALSE))</f>
        <v/>
      </c>
      <c r="Q168" s="14" t="str">
        <f>IF($H168=0,"",VLOOKUP($H168,Исходные_данные,8,FALSE))</f>
        <v/>
      </c>
      <c r="R168" s="14">
        <f>IF(Q168=3,"L1,L2,L3",0)</f>
        <v>0</v>
      </c>
      <c r="S168" s="14">
        <f>IF(C168=1,1,IF(Q168=3,S167,IF(S167=3,1,S167+1)))</f>
        <v>1</v>
      </c>
      <c r="T168" s="14" t="str">
        <f>IF(R168=0,"L"&amp;S168,R168)</f>
        <v>L1</v>
      </c>
      <c r="U168" s="14" t="str">
        <f>IF($H168=0,"",VLOOKUP($H168,Исходные_данные,32,FALSE))</f>
        <v/>
      </c>
    </row>
    <row r="169" spans="1:21" x14ac:dyDescent="0.2">
      <c r="A169" s="14" t="str">
        <f t="shared" si="2"/>
        <v/>
      </c>
      <c r="B169" s="14">
        <f>IF(C169=1,MAX(B$2:$B168)+1,IF(F169=0,"",B168))</f>
        <v>1</v>
      </c>
      <c r="C169" s="14">
        <f>COUNTIF($F$2:$F169,F169)</f>
        <v>167</v>
      </c>
      <c r="D169" s="14">
        <f>IF(F169=0,0,MAX($D$2:D168)+1)</f>
        <v>167</v>
      </c>
      <c r="E169" s="14">
        <f>IF(H169=0,0,MAX($E$2:E168)+1)</f>
        <v>0</v>
      </c>
      <c r="F169" s="60" t="s">
        <v>751</v>
      </c>
      <c r="G169" s="60"/>
      <c r="H169" s="60"/>
      <c r="I169" s="14" t="e">
        <f>IFERROR(VLOOKUP(H169,H$2:H168,1,FALSE),VLOOKUP(H169,H170:H$478,1,FALSE))</f>
        <v>#N/A</v>
      </c>
      <c r="J169" s="14" t="str">
        <f>IF($H169=0,"",VLOOKUP($H169,Исходные_данные,37,FALSE))</f>
        <v/>
      </c>
      <c r="K169" s="14" t="str">
        <f>IF($H169=0,"",VLOOKUP($H169,Исходные_данные,38,FALSE))</f>
        <v/>
      </c>
      <c r="L169" s="14" t="str">
        <f>IF($H169=0,"",VLOOKUP($H169,Исходные_данные,39,FALSE))</f>
        <v/>
      </c>
      <c r="M169" s="16" t="str">
        <f>IFERROR(VLOOKUP(H169,Нагрузка_диапазон_1,5,FALSE),"")</f>
        <v/>
      </c>
      <c r="N169" s="14" t="str">
        <f>IF($H169=0,"",VLOOKUP($H169,Исходные_данные,40,FALSE))</f>
        <v/>
      </c>
      <c r="O169" s="14"/>
      <c r="P169" s="14" t="str">
        <f>IF($H169=0,"",VLOOKUP($H169,Исходные_данные,42,FALSE))</f>
        <v/>
      </c>
      <c r="Q169" s="14" t="str">
        <f>IF($H169=0,"",VLOOKUP($H169,Исходные_данные,8,FALSE))</f>
        <v/>
      </c>
      <c r="R169" s="14">
        <f>IF(Q169=3,"L1,L2,L3",0)</f>
        <v>0</v>
      </c>
      <c r="S169" s="14">
        <f>IF(C169=1,1,IF(Q169=3,S168,IF(S168=3,1,S168+1)))</f>
        <v>2</v>
      </c>
      <c r="T169" s="14" t="str">
        <f>IF(R169=0,"L"&amp;S169,R169)</f>
        <v>L2</v>
      </c>
      <c r="U169" s="14" t="str">
        <f>IF($H169=0,"",VLOOKUP($H169,Исходные_данные,32,FALSE))</f>
        <v/>
      </c>
    </row>
    <row r="170" spans="1:21" x14ac:dyDescent="0.2">
      <c r="A170" s="14" t="str">
        <f t="shared" si="2"/>
        <v/>
      </c>
      <c r="B170" s="14">
        <f>IF(C170=1,MAX(B$2:$B169)+1,IF(F170=0,"",B169))</f>
        <v>1</v>
      </c>
      <c r="C170" s="14">
        <f>COUNTIF($F$2:$F170,F170)</f>
        <v>168</v>
      </c>
      <c r="D170" s="14">
        <f>IF(F170=0,0,MAX($D$2:D169)+1)</f>
        <v>168</v>
      </c>
      <c r="E170" s="14">
        <f>IF(H170=0,0,MAX($E$2:E169)+1)</f>
        <v>0</v>
      </c>
      <c r="F170" s="60" t="s">
        <v>751</v>
      </c>
      <c r="G170" s="60"/>
      <c r="H170" s="60"/>
      <c r="I170" s="14" t="e">
        <f>IFERROR(VLOOKUP(H170,H$2:H169,1,FALSE),VLOOKUP(H170,H171:H$478,1,FALSE))</f>
        <v>#N/A</v>
      </c>
      <c r="J170" s="14" t="str">
        <f>IF($H170=0,"",VLOOKUP($H170,Исходные_данные,37,FALSE))</f>
        <v/>
      </c>
      <c r="K170" s="14" t="str">
        <f>IF($H170=0,"",VLOOKUP($H170,Исходные_данные,38,FALSE))</f>
        <v/>
      </c>
      <c r="L170" s="14" t="str">
        <f>IF($H170=0,"",VLOOKUP($H170,Исходные_данные,39,FALSE))</f>
        <v/>
      </c>
      <c r="M170" s="16" t="str">
        <f>IFERROR(VLOOKUP(H170,Нагрузка_диапазон_1,5,FALSE),"")</f>
        <v/>
      </c>
      <c r="N170" s="14" t="str">
        <f>IF($H170=0,"",VLOOKUP($H170,Исходные_данные,40,FALSE))</f>
        <v/>
      </c>
      <c r="O170" s="14"/>
      <c r="P170" s="14" t="str">
        <f>IF($H170=0,"",VLOOKUP($H170,Исходные_данные,42,FALSE))</f>
        <v/>
      </c>
      <c r="Q170" s="14" t="str">
        <f>IF($H170=0,"",VLOOKUP($H170,Исходные_данные,8,FALSE))</f>
        <v/>
      </c>
      <c r="R170" s="14">
        <f>IF(Q170=3,"L1,L2,L3",0)</f>
        <v>0</v>
      </c>
      <c r="S170" s="14">
        <f>IF(C170=1,1,IF(Q170=3,S169,IF(S169=3,1,S169+1)))</f>
        <v>3</v>
      </c>
      <c r="T170" s="14" t="str">
        <f>IF(R170=0,"L"&amp;S170,R170)</f>
        <v>L3</v>
      </c>
      <c r="U170" s="14" t="str">
        <f>IF($H170=0,"",VLOOKUP($H170,Исходные_данные,32,FALSE))</f>
        <v/>
      </c>
    </row>
    <row r="171" spans="1:21" x14ac:dyDescent="0.2">
      <c r="A171" s="14" t="str">
        <f t="shared" si="2"/>
        <v/>
      </c>
      <c r="B171" s="14">
        <f>IF(C171=1,MAX(B$2:$B170)+1,IF(F171=0,"",B170))</f>
        <v>1</v>
      </c>
      <c r="C171" s="14">
        <f>COUNTIF($F$2:$F171,F171)</f>
        <v>169</v>
      </c>
      <c r="D171" s="14">
        <f>IF(F171=0,0,MAX($D$2:D170)+1)</f>
        <v>169</v>
      </c>
      <c r="E171" s="14">
        <f>IF(H171=0,0,MAX($E$2:E170)+1)</f>
        <v>0</v>
      </c>
      <c r="F171" s="60" t="s">
        <v>751</v>
      </c>
      <c r="G171" s="60"/>
      <c r="H171" s="60"/>
      <c r="I171" s="14" t="e">
        <f>IFERROR(VLOOKUP(H171,H$2:H170,1,FALSE),VLOOKUP(H171,H172:H$478,1,FALSE))</f>
        <v>#N/A</v>
      </c>
      <c r="J171" s="14" t="str">
        <f>IF($H171=0,"",VLOOKUP($H171,Исходные_данные,37,FALSE))</f>
        <v/>
      </c>
      <c r="K171" s="14" t="str">
        <f>IF($H171=0,"",VLOOKUP($H171,Исходные_данные,38,FALSE))</f>
        <v/>
      </c>
      <c r="L171" s="14" t="str">
        <f>IF($H171=0,"",VLOOKUP($H171,Исходные_данные,39,FALSE))</f>
        <v/>
      </c>
      <c r="M171" s="16" t="str">
        <f>IFERROR(VLOOKUP(H171,Нагрузка_диапазон_1,5,FALSE),"")</f>
        <v/>
      </c>
      <c r="N171" s="14" t="str">
        <f>IF($H171=0,"",VLOOKUP($H171,Исходные_данные,40,FALSE))</f>
        <v/>
      </c>
      <c r="O171" s="14"/>
      <c r="P171" s="14" t="str">
        <f>IF($H171=0,"",VLOOKUP($H171,Исходные_данные,42,FALSE))</f>
        <v/>
      </c>
      <c r="Q171" s="14" t="str">
        <f>IF($H171=0,"",VLOOKUP($H171,Исходные_данные,8,FALSE))</f>
        <v/>
      </c>
      <c r="R171" s="14">
        <f>IF(Q171=3,"L1,L2,L3",0)</f>
        <v>0</v>
      </c>
      <c r="S171" s="14">
        <f>IF(C171=1,1,IF(Q171=3,S170,IF(S170=3,1,S170+1)))</f>
        <v>1</v>
      </c>
      <c r="T171" s="14" t="str">
        <f>IF(R171=0,"L"&amp;S171,R171)</f>
        <v>L1</v>
      </c>
      <c r="U171" s="14" t="str">
        <f>IF($H171=0,"",VLOOKUP($H171,Исходные_данные,32,FALSE))</f>
        <v/>
      </c>
    </row>
    <row r="172" spans="1:21" s="79" customFormat="1" ht="14.45" customHeight="1" thickBot="1" x14ac:dyDescent="0.25">
      <c r="A172" s="77" t="str">
        <f t="shared" si="2"/>
        <v/>
      </c>
      <c r="B172" s="77">
        <f>IF(C172=1,MAX(B$2:$B171)+1,IF(F172=0,"",B171))</f>
        <v>1</v>
      </c>
      <c r="C172" s="77">
        <f>COUNTIF($F$2:$F172,F172)</f>
        <v>170</v>
      </c>
      <c r="D172" s="77">
        <f>IF(F172=0,0,MAX($D$2:D171)+1)</f>
        <v>170</v>
      </c>
      <c r="E172" s="77">
        <f>IF(H172=0,0,MAX($E$2:E171)+1)</f>
        <v>0</v>
      </c>
      <c r="F172" s="60" t="s">
        <v>751</v>
      </c>
      <c r="G172" s="60"/>
      <c r="H172" s="68"/>
      <c r="I172" s="77" t="e">
        <f>IFERROR(VLOOKUP(H172,H$2:H171,1,FALSE),VLOOKUP(H172,H173:H$478,1,FALSE))</f>
        <v>#N/A</v>
      </c>
      <c r="J172" s="77" t="str">
        <f>IF($H172=0,"",VLOOKUP($H172,Исходные_данные,37,FALSE))</f>
        <v/>
      </c>
      <c r="K172" s="77" t="str">
        <f>IF($H172=0,"",VLOOKUP($H172,Исходные_данные,38,FALSE))</f>
        <v/>
      </c>
      <c r="L172" s="77" t="str">
        <f>IF($H172=0,"",VLOOKUP($H172,Исходные_данные,39,FALSE))</f>
        <v/>
      </c>
      <c r="M172" s="16" t="str">
        <f>IFERROR(VLOOKUP(H172,Нагрузка_диапазон_1,5,FALSE),"")</f>
        <v/>
      </c>
      <c r="N172" s="77" t="str">
        <f>IF($H172=0,"",VLOOKUP($H172,Исходные_данные,40,FALSE))</f>
        <v/>
      </c>
      <c r="O172" s="77"/>
      <c r="P172" s="77" t="str">
        <f>IF($H172=0,"",VLOOKUP($H172,Исходные_данные,42,FALSE))</f>
        <v/>
      </c>
      <c r="Q172" s="77" t="str">
        <f>IF($H172=0,"",VLOOKUP($H172,Исходные_данные,8,FALSE))</f>
        <v/>
      </c>
      <c r="R172" s="77">
        <f>IF(Q172=3,"L1,L2,L3",0)</f>
        <v>0</v>
      </c>
      <c r="S172" s="77">
        <f>IF(C172=1,1,IF(Q172=3,S171,IF(S171=3,1,S171+1)))</f>
        <v>2</v>
      </c>
      <c r="T172" s="77" t="str">
        <f>IF(R172=0,"L"&amp;S172,R172)</f>
        <v>L2</v>
      </c>
      <c r="U172" s="77" t="str">
        <f>IF($H172=0,"",VLOOKUP($H172,Исходные_данные,32,FALSE))</f>
        <v/>
      </c>
    </row>
    <row r="173" spans="1:21" x14ac:dyDescent="0.2">
      <c r="A173" s="14" t="str">
        <f t="shared" si="2"/>
        <v/>
      </c>
      <c r="B173" s="14">
        <f>IF(C173=1,MAX(B$2:$B172)+1,IF(F173=0,"",B172))</f>
        <v>1</v>
      </c>
      <c r="C173" s="14">
        <f>COUNTIF($F$2:$F173,F173)</f>
        <v>171</v>
      </c>
      <c r="D173" s="14">
        <f>IF(F173=0,0,MAX($D$2:D172)+1)</f>
        <v>171</v>
      </c>
      <c r="E173" s="14">
        <f>IF(H173=0,0,MAX($E$2:E172)+1)</f>
        <v>0</v>
      </c>
      <c r="F173" s="60" t="s">
        <v>751</v>
      </c>
      <c r="G173" s="71"/>
      <c r="H173" s="71"/>
      <c r="I173" s="14" t="e">
        <f>IFERROR(VLOOKUP(H173,H$2:H172,1,FALSE),VLOOKUP(H173,H174:H$478,1,FALSE))</f>
        <v>#N/A</v>
      </c>
      <c r="J173" s="14" t="str">
        <f>IF($H173=0,"",VLOOKUP($H173,Исходные_данные,37,FALSE))</f>
        <v/>
      </c>
      <c r="K173" s="14" t="str">
        <f>IF($H173=0,"",VLOOKUP($H173,Исходные_данные,38,FALSE))</f>
        <v/>
      </c>
      <c r="L173" s="14" t="str">
        <f>IF($H173=0,"",VLOOKUP($H173,Исходные_данные,39,FALSE))</f>
        <v/>
      </c>
      <c r="M173" s="16" t="str">
        <f>IFERROR(VLOOKUP(H173,Нагрузка_диапазон_1,5,FALSE),"")</f>
        <v/>
      </c>
      <c r="N173" s="14" t="str">
        <f>IF($H173=0,"",VLOOKUP($H173,Исходные_данные,40,FALSE))</f>
        <v/>
      </c>
      <c r="O173" s="14"/>
      <c r="P173" s="14" t="str">
        <f>IF($H173=0,"",VLOOKUP($H173,Исходные_данные,42,FALSE))</f>
        <v/>
      </c>
      <c r="Q173" s="14" t="str">
        <f>IF($H173=0,"",VLOOKUP($H173,Исходные_данные,8,FALSE))</f>
        <v/>
      </c>
      <c r="R173" s="14">
        <f>IF(Q173=3,"L1,L2,L3",0)</f>
        <v>0</v>
      </c>
      <c r="S173" s="14">
        <f>IF(C173=1,1,IF(Q173=3,S172,IF(S172=3,1,S172+1)))</f>
        <v>3</v>
      </c>
      <c r="T173" s="14" t="str">
        <f>IF(R173=0,"L"&amp;S173,R173)</f>
        <v>L3</v>
      </c>
      <c r="U173" s="14" t="str">
        <f>IF($H173=0,"",VLOOKUP($H173,Исходные_данные,32,FALSE))</f>
        <v/>
      </c>
    </row>
    <row r="174" spans="1:21" x14ac:dyDescent="0.2">
      <c r="A174" s="14" t="str">
        <f t="shared" si="2"/>
        <v/>
      </c>
      <c r="B174" s="14">
        <f>IF(C174=1,MAX(B$2:$B173)+1,IF(F174=0,"",B173))</f>
        <v>1</v>
      </c>
      <c r="C174" s="14">
        <f>COUNTIF($F$2:$F174,F174)</f>
        <v>172</v>
      </c>
      <c r="D174" s="14">
        <f>IF(F174=0,0,MAX($D$2:D173)+1)</f>
        <v>172</v>
      </c>
      <c r="E174" s="14">
        <f>IF(H174=0,0,MAX($E$2:E173)+1)</f>
        <v>0</v>
      </c>
      <c r="F174" s="60" t="s">
        <v>751</v>
      </c>
      <c r="G174" s="60"/>
      <c r="H174" s="60"/>
      <c r="I174" s="14" t="e">
        <f>IFERROR(VLOOKUP(H174,H$2:H173,1,FALSE),VLOOKUP(H174,H175:H$478,1,FALSE))</f>
        <v>#N/A</v>
      </c>
      <c r="J174" s="14" t="str">
        <f>IF($H174=0,"",VLOOKUP($H174,Исходные_данные,37,FALSE))</f>
        <v/>
      </c>
      <c r="K174" s="14" t="str">
        <f>IF($H174=0,"",VLOOKUP($H174,Исходные_данные,38,FALSE))</f>
        <v/>
      </c>
      <c r="L174" s="14" t="str">
        <f>IF($H174=0,"",VLOOKUP($H174,Исходные_данные,39,FALSE))</f>
        <v/>
      </c>
      <c r="M174" s="16" t="str">
        <f>IFERROR(VLOOKUP(H174,Нагрузка_диапазон_1,5,FALSE),"")</f>
        <v/>
      </c>
      <c r="N174" s="14" t="str">
        <f>IF($H174=0,"",VLOOKUP($H174,Исходные_данные,40,FALSE))</f>
        <v/>
      </c>
      <c r="O174" s="14"/>
      <c r="P174" s="14" t="str">
        <f>IF($H174=0,"",VLOOKUP($H174,Исходные_данные,42,FALSE))</f>
        <v/>
      </c>
      <c r="Q174" s="14" t="str">
        <f>IF($H174=0,"",VLOOKUP($H174,Исходные_данные,8,FALSE))</f>
        <v/>
      </c>
      <c r="R174" s="14">
        <f>IF(Q174=3,"L1,L2,L3",0)</f>
        <v>0</v>
      </c>
      <c r="S174" s="14">
        <f>IF(C174=1,1,IF(Q174=3,S173,IF(S173=3,1,S173+1)))</f>
        <v>1</v>
      </c>
      <c r="T174" s="14" t="str">
        <f>IF(R174=0,"L"&amp;S174,R174)</f>
        <v>L1</v>
      </c>
      <c r="U174" s="14" t="str">
        <f>IF($H174=0,"",VLOOKUP($H174,Исходные_данные,32,FALSE))</f>
        <v/>
      </c>
    </row>
    <row r="175" spans="1:21" x14ac:dyDescent="0.2">
      <c r="A175" s="14" t="str">
        <f t="shared" si="2"/>
        <v/>
      </c>
      <c r="B175" s="14">
        <f>IF(C175=1,MAX(B$2:$B174)+1,IF(F175=0,"",B174))</f>
        <v>1</v>
      </c>
      <c r="C175" s="14">
        <f>COUNTIF($F$2:$F175,F175)</f>
        <v>173</v>
      </c>
      <c r="D175" s="14">
        <f>IF(F175=0,0,MAX($D$2:D174)+1)</f>
        <v>173</v>
      </c>
      <c r="E175" s="14">
        <f>IF(H175=0,0,MAX($E$2:E174)+1)</f>
        <v>0</v>
      </c>
      <c r="F175" s="60" t="s">
        <v>751</v>
      </c>
      <c r="G175" s="60"/>
      <c r="H175" s="60"/>
      <c r="I175" s="14" t="e">
        <f>IFERROR(VLOOKUP(H175,H$2:H174,1,FALSE),VLOOKUP(H175,H176:H$478,1,FALSE))</f>
        <v>#N/A</v>
      </c>
      <c r="J175" s="14" t="str">
        <f>IF($H175=0,"",VLOOKUP($H175,Исходные_данные,37,FALSE))</f>
        <v/>
      </c>
      <c r="K175" s="14" t="str">
        <f>IF($H175=0,"",VLOOKUP($H175,Исходные_данные,38,FALSE))</f>
        <v/>
      </c>
      <c r="L175" s="14" t="str">
        <f>IF($H175=0,"",VLOOKUP($H175,Исходные_данные,39,FALSE))</f>
        <v/>
      </c>
      <c r="M175" s="16" t="str">
        <f>IFERROR(VLOOKUP(H175,Нагрузка_диапазон_1,5,FALSE),"")</f>
        <v/>
      </c>
      <c r="N175" s="14" t="str">
        <f>IF($H175=0,"",VLOOKUP($H175,Исходные_данные,40,FALSE))</f>
        <v/>
      </c>
      <c r="O175" s="14"/>
      <c r="P175" s="14" t="str">
        <f>IF($H175=0,"",VLOOKUP($H175,Исходные_данные,42,FALSE))</f>
        <v/>
      </c>
      <c r="Q175" s="14" t="str">
        <f>IF($H175=0,"",VLOOKUP($H175,Исходные_данные,8,FALSE))</f>
        <v/>
      </c>
      <c r="R175" s="14">
        <f>IF(Q175=3,"L1,L2,L3",0)</f>
        <v>0</v>
      </c>
      <c r="S175" s="14">
        <f>IF(C175=1,1,IF(Q175=3,S174,IF(S174=3,1,S174+1)))</f>
        <v>2</v>
      </c>
      <c r="T175" s="14" t="str">
        <f>IF(R175=0,"L"&amp;S175,R175)</f>
        <v>L2</v>
      </c>
      <c r="U175" s="14" t="str">
        <f>IF($H175=0,"",VLOOKUP($H175,Исходные_данные,32,FALSE))</f>
        <v/>
      </c>
    </row>
    <row r="176" spans="1:21" x14ac:dyDescent="0.2">
      <c r="A176" s="14" t="str">
        <f t="shared" si="2"/>
        <v/>
      </c>
      <c r="B176" s="14">
        <f>IF(C176=1,MAX(B$2:$B175)+1,IF(F176=0,"",B175))</f>
        <v>1</v>
      </c>
      <c r="C176" s="14">
        <f>COUNTIF($F$2:$F176,F176)</f>
        <v>174</v>
      </c>
      <c r="D176" s="14">
        <f>IF(F176=0,0,MAX($D$2:D175)+1)</f>
        <v>174</v>
      </c>
      <c r="E176" s="14">
        <f>IF(H176=0,0,MAX($E$2:E175)+1)</f>
        <v>0</v>
      </c>
      <c r="F176" s="60" t="s">
        <v>751</v>
      </c>
      <c r="G176" s="60"/>
      <c r="H176" s="60"/>
      <c r="I176" s="14" t="e">
        <f>IFERROR(VLOOKUP(H176,H$2:H175,1,FALSE),VLOOKUP(H176,H177:H$478,1,FALSE))</f>
        <v>#N/A</v>
      </c>
      <c r="J176" s="14" t="str">
        <f>IF($H176=0,"",VLOOKUP($H176,Исходные_данные,37,FALSE))</f>
        <v/>
      </c>
      <c r="K176" s="14" t="str">
        <f>IF($H176=0,"",VLOOKUP($H176,Исходные_данные,38,FALSE))</f>
        <v/>
      </c>
      <c r="L176" s="14" t="str">
        <f>IF($H176=0,"",VLOOKUP($H176,Исходные_данные,39,FALSE))</f>
        <v/>
      </c>
      <c r="M176" s="16" t="str">
        <f>IFERROR(VLOOKUP(H176,Нагрузка_диапазон_1,5,FALSE),"")</f>
        <v/>
      </c>
      <c r="N176" s="14" t="str">
        <f>IF($H176=0,"",VLOOKUP($H176,Исходные_данные,40,FALSE))</f>
        <v/>
      </c>
      <c r="O176" s="14"/>
      <c r="P176" s="14" t="str">
        <f>IF($H176=0,"",VLOOKUP($H176,Исходные_данные,42,FALSE))</f>
        <v/>
      </c>
      <c r="Q176" s="14" t="str">
        <f>IF($H176=0,"",VLOOKUP($H176,Исходные_данные,8,FALSE))</f>
        <v/>
      </c>
      <c r="R176" s="14">
        <f>IF(Q176=3,"L1,L2,L3",0)</f>
        <v>0</v>
      </c>
      <c r="S176" s="14">
        <f>IF(C176=1,1,IF(Q176=3,S175,IF(S175=3,1,S175+1)))</f>
        <v>3</v>
      </c>
      <c r="T176" s="14" t="str">
        <f>IF(R176=0,"L"&amp;S176,R176)</f>
        <v>L3</v>
      </c>
      <c r="U176" s="14" t="str">
        <f>IF($H176=0,"",VLOOKUP($H176,Исходные_данные,32,FALSE))</f>
        <v/>
      </c>
    </row>
    <row r="177" spans="1:21" x14ac:dyDescent="0.2">
      <c r="A177" s="14" t="str">
        <f t="shared" si="2"/>
        <v/>
      </c>
      <c r="B177" s="14">
        <f>IF(C177=1,MAX(B$2:$B176)+1,IF(F177=0,"",B176))</f>
        <v>1</v>
      </c>
      <c r="C177" s="14">
        <f>COUNTIF($F$2:$F177,F177)</f>
        <v>175</v>
      </c>
      <c r="D177" s="14">
        <f>IF(F177=0,0,MAX($D$2:D176)+1)</f>
        <v>175</v>
      </c>
      <c r="E177" s="14">
        <f>IF(H177=0,0,MAX($E$2:E176)+1)</f>
        <v>0</v>
      </c>
      <c r="F177" s="60" t="s">
        <v>751</v>
      </c>
      <c r="G177" s="60"/>
      <c r="H177" s="60"/>
      <c r="I177" s="14" t="e">
        <f>IFERROR(VLOOKUP(H177,H$2:H176,1,FALSE),VLOOKUP(H177,H178:H$478,1,FALSE))</f>
        <v>#N/A</v>
      </c>
      <c r="J177" s="14" t="str">
        <f>IF($H177=0,"",VLOOKUP($H177,Исходные_данные,37,FALSE))</f>
        <v/>
      </c>
      <c r="K177" s="14" t="str">
        <f>IF($H177=0,"",VLOOKUP($H177,Исходные_данные,38,FALSE))</f>
        <v/>
      </c>
      <c r="L177" s="14" t="str">
        <f>IF($H177=0,"",VLOOKUP($H177,Исходные_данные,39,FALSE))</f>
        <v/>
      </c>
      <c r="M177" s="16" t="str">
        <f>IFERROR(VLOOKUP(H177,Нагрузка_диапазон_1,5,FALSE),"")</f>
        <v/>
      </c>
      <c r="N177" s="14" t="str">
        <f>IF($H177=0,"",VLOOKUP($H177,Исходные_данные,40,FALSE))</f>
        <v/>
      </c>
      <c r="O177" s="14"/>
      <c r="P177" s="14" t="str">
        <f>IF($H177=0,"",VLOOKUP($H177,Исходные_данные,42,FALSE))</f>
        <v/>
      </c>
      <c r="Q177" s="14" t="str">
        <f>IF($H177=0,"",VLOOKUP($H177,Исходные_данные,8,FALSE))</f>
        <v/>
      </c>
      <c r="R177" s="14">
        <f>IF(Q177=3,"L1,L2,L3",0)</f>
        <v>0</v>
      </c>
      <c r="S177" s="14">
        <f>IF(C177=1,1,IF(Q177=3,S176,IF(S176=3,1,S176+1)))</f>
        <v>1</v>
      </c>
      <c r="T177" s="14" t="str">
        <f>IF(R177=0,"L"&amp;S177,R177)</f>
        <v>L1</v>
      </c>
      <c r="U177" s="14" t="str">
        <f>IF($H177=0,"",VLOOKUP($H177,Исходные_данные,32,FALSE))</f>
        <v/>
      </c>
    </row>
    <row r="178" spans="1:21" x14ac:dyDescent="0.2">
      <c r="A178" s="14" t="str">
        <f t="shared" si="2"/>
        <v/>
      </c>
      <c r="B178" s="14">
        <f>IF(C178=1,MAX(B$2:$B177)+1,IF(F178=0,"",B177))</f>
        <v>1</v>
      </c>
      <c r="C178" s="14">
        <f>COUNTIF($F$2:$F178,F178)</f>
        <v>176</v>
      </c>
      <c r="D178" s="14">
        <f>IF(F178=0,0,MAX($D$2:D177)+1)</f>
        <v>176</v>
      </c>
      <c r="E178" s="14">
        <f>IF(H178=0,0,MAX($E$2:E177)+1)</f>
        <v>0</v>
      </c>
      <c r="F178" s="60" t="s">
        <v>751</v>
      </c>
      <c r="G178" s="60"/>
      <c r="H178" s="60"/>
      <c r="I178" s="14" t="e">
        <f>IFERROR(VLOOKUP(H178,H$2:H177,1,FALSE),VLOOKUP(H178,H179:H$478,1,FALSE))</f>
        <v>#N/A</v>
      </c>
      <c r="J178" s="14" t="str">
        <f>IF($H178=0,"",VLOOKUP($H178,Исходные_данные,37,FALSE))</f>
        <v/>
      </c>
      <c r="K178" s="14" t="str">
        <f>IF($H178=0,"",VLOOKUP($H178,Исходные_данные,38,FALSE))</f>
        <v/>
      </c>
      <c r="L178" s="14" t="str">
        <f>IF($H178=0,"",VLOOKUP($H178,Исходные_данные,39,FALSE))</f>
        <v/>
      </c>
      <c r="M178" s="16" t="str">
        <f>IFERROR(VLOOKUP(H178,Нагрузка_диапазон_1,5,FALSE),"")</f>
        <v/>
      </c>
      <c r="N178" s="14" t="str">
        <f>IF($H178=0,"",VLOOKUP($H178,Исходные_данные,40,FALSE))</f>
        <v/>
      </c>
      <c r="O178" s="14"/>
      <c r="P178" s="14" t="str">
        <f>IF($H178=0,"",VLOOKUP($H178,Исходные_данные,42,FALSE))</f>
        <v/>
      </c>
      <c r="Q178" s="14" t="str">
        <f>IF($H178=0,"",VLOOKUP($H178,Исходные_данные,8,FALSE))</f>
        <v/>
      </c>
      <c r="R178" s="14">
        <f>IF(Q178=3,"L1,L2,L3",0)</f>
        <v>0</v>
      </c>
      <c r="S178" s="14">
        <f>IF(C178=1,1,IF(Q178=3,S177,IF(S177=3,1,S177+1)))</f>
        <v>2</v>
      </c>
      <c r="T178" s="14" t="str">
        <f>IF(R178=0,"L"&amp;S178,R178)</f>
        <v>L2</v>
      </c>
      <c r="U178" s="14" t="str">
        <f>IF($H178=0,"",VLOOKUP($H178,Исходные_данные,32,FALSE))</f>
        <v/>
      </c>
    </row>
    <row r="179" spans="1:21" x14ac:dyDescent="0.2">
      <c r="A179" s="14" t="str">
        <f t="shared" si="2"/>
        <v/>
      </c>
      <c r="B179" s="14">
        <f>IF(C179=1,MAX(B$2:$B178)+1,IF(F179=0,"",B178))</f>
        <v>1</v>
      </c>
      <c r="C179" s="14">
        <f>COUNTIF($F$2:$F179,F179)</f>
        <v>177</v>
      </c>
      <c r="D179" s="14">
        <f>IF(F179=0,0,MAX($D$2:D178)+1)</f>
        <v>177</v>
      </c>
      <c r="E179" s="14">
        <f>IF(H179=0,0,MAX($E$2:E178)+1)</f>
        <v>0</v>
      </c>
      <c r="F179" s="60" t="s">
        <v>751</v>
      </c>
      <c r="G179" s="60"/>
      <c r="H179" s="60"/>
      <c r="I179" s="14" t="e">
        <f>IFERROR(VLOOKUP(H179,H$2:H178,1,FALSE),VLOOKUP(H179,H180:H$478,1,FALSE))</f>
        <v>#N/A</v>
      </c>
      <c r="J179" s="14" t="str">
        <f>IF($H179=0,"",VLOOKUP($H179,Исходные_данные,37,FALSE))</f>
        <v/>
      </c>
      <c r="K179" s="14" t="str">
        <f>IF($H179=0,"",VLOOKUP($H179,Исходные_данные,38,FALSE))</f>
        <v/>
      </c>
      <c r="L179" s="14" t="str">
        <f>IF($H179=0,"",VLOOKUP($H179,Исходные_данные,39,FALSE))</f>
        <v/>
      </c>
      <c r="M179" s="16" t="str">
        <f>IFERROR(VLOOKUP(H179,Нагрузка_диапазон_1,5,FALSE),"")</f>
        <v/>
      </c>
      <c r="N179" s="14" t="str">
        <f>IF($H179=0,"",VLOOKUP($H179,Исходные_данные,40,FALSE))</f>
        <v/>
      </c>
      <c r="O179" s="14"/>
      <c r="P179" s="14" t="str">
        <f>IF($H179=0,"",VLOOKUP($H179,Исходные_данные,42,FALSE))</f>
        <v/>
      </c>
      <c r="Q179" s="14" t="str">
        <f>IF($H179=0,"",VLOOKUP($H179,Исходные_данные,8,FALSE))</f>
        <v/>
      </c>
      <c r="R179" s="14">
        <f>IF(Q179=3,"L1,L2,L3",0)</f>
        <v>0</v>
      </c>
      <c r="S179" s="14">
        <f>IF(C179=1,1,IF(Q179=3,S178,IF(S178=3,1,S178+1)))</f>
        <v>3</v>
      </c>
      <c r="T179" s="14" t="str">
        <f>IF(R179=0,"L"&amp;S179,R179)</f>
        <v>L3</v>
      </c>
      <c r="U179" s="14" t="str">
        <f>IF($H179=0,"",VLOOKUP($H179,Исходные_данные,32,FALSE))</f>
        <v/>
      </c>
    </row>
    <row r="180" spans="1:21" x14ac:dyDescent="0.2">
      <c r="A180" s="14" t="str">
        <f t="shared" si="2"/>
        <v/>
      </c>
      <c r="B180" s="14">
        <f>IF(C180=1,MAX(B$2:$B179)+1,IF(F180=0,"",B179))</f>
        <v>1</v>
      </c>
      <c r="C180" s="14">
        <f>COUNTIF($F$2:$F180,F180)</f>
        <v>178</v>
      </c>
      <c r="D180" s="14">
        <f>IF(F180=0,0,MAX($D$2:D179)+1)</f>
        <v>178</v>
      </c>
      <c r="E180" s="14">
        <f>IF(H180=0,0,MAX($E$2:E179)+1)</f>
        <v>0</v>
      </c>
      <c r="F180" s="60" t="s">
        <v>751</v>
      </c>
      <c r="G180" s="60"/>
      <c r="H180" s="60"/>
      <c r="I180" s="14" t="e">
        <f>IFERROR(VLOOKUP(H180,H$2:H179,1,FALSE),VLOOKUP(H180,H181:H$478,1,FALSE))</f>
        <v>#N/A</v>
      </c>
      <c r="J180" s="14" t="str">
        <f>IF($H180=0,"",VLOOKUP($H180,Исходные_данные,37,FALSE))</f>
        <v/>
      </c>
      <c r="K180" s="14" t="str">
        <f>IF($H180=0,"",VLOOKUP($H180,Исходные_данные,38,FALSE))</f>
        <v/>
      </c>
      <c r="L180" s="14" t="str">
        <f>IF($H180=0,"",VLOOKUP($H180,Исходные_данные,39,FALSE))</f>
        <v/>
      </c>
      <c r="M180" s="16" t="str">
        <f>IFERROR(VLOOKUP(H180,Нагрузка_диапазон_1,5,FALSE),"")</f>
        <v/>
      </c>
      <c r="N180" s="14" t="str">
        <f>IF($H180=0,"",VLOOKUP($H180,Исходные_данные,40,FALSE))</f>
        <v/>
      </c>
      <c r="O180" s="14"/>
      <c r="P180" s="14" t="str">
        <f>IF($H180=0,"",VLOOKUP($H180,Исходные_данные,42,FALSE))</f>
        <v/>
      </c>
      <c r="Q180" s="14" t="str">
        <f>IF($H180=0,"",VLOOKUP($H180,Исходные_данные,8,FALSE))</f>
        <v/>
      </c>
      <c r="R180" s="14">
        <f>IF(Q180=3,"L1,L2,L3",0)</f>
        <v>0</v>
      </c>
      <c r="S180" s="14">
        <f>IF(C180=1,1,IF(Q180=3,S179,IF(S179=3,1,S179+1)))</f>
        <v>1</v>
      </c>
      <c r="T180" s="14" t="str">
        <f>IF(R180=0,"L"&amp;S180,R180)</f>
        <v>L1</v>
      </c>
      <c r="U180" s="14" t="str">
        <f>IF($H180=0,"",VLOOKUP($H180,Исходные_данные,32,FALSE))</f>
        <v/>
      </c>
    </row>
    <row r="181" spans="1:21" x14ac:dyDescent="0.2">
      <c r="A181" s="14" t="str">
        <f t="shared" si="2"/>
        <v/>
      </c>
      <c r="B181" s="14">
        <f>IF(C181=1,MAX(B$2:$B180)+1,IF(F181=0,"",B180))</f>
        <v>1</v>
      </c>
      <c r="C181" s="14">
        <f>COUNTIF($F$2:$F181,F181)</f>
        <v>179</v>
      </c>
      <c r="D181" s="14">
        <f>IF(F181=0,0,MAX($D$2:D180)+1)</f>
        <v>179</v>
      </c>
      <c r="E181" s="14">
        <f>IF(H181=0,0,MAX($E$2:E180)+1)</f>
        <v>0</v>
      </c>
      <c r="F181" s="60" t="s">
        <v>751</v>
      </c>
      <c r="G181" s="60"/>
      <c r="H181" s="60"/>
      <c r="I181" s="14" t="e">
        <f>IFERROR(VLOOKUP(H181,H$2:H180,1,FALSE),VLOOKUP(H181,H182:H$478,1,FALSE))</f>
        <v>#N/A</v>
      </c>
      <c r="J181" s="14" t="str">
        <f>IF($H181=0,"",VLOOKUP($H181,Исходные_данные,37,FALSE))</f>
        <v/>
      </c>
      <c r="K181" s="14" t="str">
        <f>IF($H181=0,"",VLOOKUP($H181,Исходные_данные,38,FALSE))</f>
        <v/>
      </c>
      <c r="L181" s="14" t="str">
        <f>IF($H181=0,"",VLOOKUP($H181,Исходные_данные,39,FALSE))</f>
        <v/>
      </c>
      <c r="M181" s="16" t="str">
        <f>IFERROR(VLOOKUP(H181,Нагрузка_диапазон_1,5,FALSE),"")</f>
        <v/>
      </c>
      <c r="N181" s="14" t="str">
        <f>IF($H181=0,"",VLOOKUP($H181,Исходные_данные,40,FALSE))</f>
        <v/>
      </c>
      <c r="O181" s="14"/>
      <c r="P181" s="14" t="str">
        <f>IF($H181=0,"",VLOOKUP($H181,Исходные_данные,42,FALSE))</f>
        <v/>
      </c>
      <c r="Q181" s="14" t="str">
        <f>IF($H181=0,"",VLOOKUP($H181,Исходные_данные,8,FALSE))</f>
        <v/>
      </c>
      <c r="R181" s="14">
        <f>IF(Q181=3,"L1,L2,L3",0)</f>
        <v>0</v>
      </c>
      <c r="S181" s="14">
        <f>IF(C181=1,1,IF(Q181=3,S180,IF(S180=3,1,S180+1)))</f>
        <v>2</v>
      </c>
      <c r="T181" s="14" t="str">
        <f>IF(R181=0,"L"&amp;S181,R181)</f>
        <v>L2</v>
      </c>
      <c r="U181" s="14" t="str">
        <f>IF($H181=0,"",VLOOKUP($H181,Исходные_данные,32,FALSE))</f>
        <v/>
      </c>
    </row>
    <row r="182" spans="1:21" x14ac:dyDescent="0.2">
      <c r="A182" s="14" t="str">
        <f t="shared" si="2"/>
        <v/>
      </c>
      <c r="B182" s="14">
        <f>IF(C182=1,MAX(B$2:$B181)+1,IF(F182=0,"",B181))</f>
        <v>1</v>
      </c>
      <c r="C182" s="14">
        <f>COUNTIF($F$2:$F182,F182)</f>
        <v>180</v>
      </c>
      <c r="D182" s="14">
        <f>IF(F182=0,0,MAX($D$2:D181)+1)</f>
        <v>180</v>
      </c>
      <c r="E182" s="14">
        <f>IF(H182=0,0,MAX($E$2:E181)+1)</f>
        <v>0</v>
      </c>
      <c r="F182" s="60" t="s">
        <v>751</v>
      </c>
      <c r="G182" s="60"/>
      <c r="H182" s="60"/>
      <c r="I182" s="14" t="e">
        <f>IFERROR(VLOOKUP(H182,H$2:H181,1,FALSE),VLOOKUP(H182,H183:H$478,1,FALSE))</f>
        <v>#N/A</v>
      </c>
      <c r="J182" s="14" t="str">
        <f>IF($H182=0,"",VLOOKUP($H182,Исходные_данные,37,FALSE))</f>
        <v/>
      </c>
      <c r="K182" s="14" t="str">
        <f>IF($H182=0,"",VLOOKUP($H182,Исходные_данные,38,FALSE))</f>
        <v/>
      </c>
      <c r="L182" s="14" t="str">
        <f>IF($H182=0,"",VLOOKUP($H182,Исходные_данные,39,FALSE))</f>
        <v/>
      </c>
      <c r="M182" s="16" t="str">
        <f>IFERROR(VLOOKUP(H182,Нагрузка_диапазон_1,5,FALSE),"")</f>
        <v/>
      </c>
      <c r="N182" s="14" t="str">
        <f>IF($H182=0,"",VLOOKUP($H182,Исходные_данные,40,FALSE))</f>
        <v/>
      </c>
      <c r="O182" s="14"/>
      <c r="P182" s="14" t="str">
        <f>IF($H182=0,"",VLOOKUP($H182,Исходные_данные,42,FALSE))</f>
        <v/>
      </c>
      <c r="Q182" s="14" t="str">
        <f>IF($H182=0,"",VLOOKUP($H182,Исходные_данные,8,FALSE))</f>
        <v/>
      </c>
      <c r="R182" s="14">
        <f>IF(Q182=3,"L1,L2,L3",0)</f>
        <v>0</v>
      </c>
      <c r="S182" s="14">
        <f>IF(C182=1,1,IF(Q182=3,S181,IF(S181=3,1,S181+1)))</f>
        <v>3</v>
      </c>
      <c r="T182" s="14" t="str">
        <f>IF(R182=0,"L"&amp;S182,R182)</f>
        <v>L3</v>
      </c>
      <c r="U182" s="14" t="str">
        <f>IF($H182=0,"",VLOOKUP($H182,Исходные_данные,32,FALSE))</f>
        <v/>
      </c>
    </row>
    <row r="183" spans="1:21" x14ac:dyDescent="0.2">
      <c r="A183" s="14" t="str">
        <f t="shared" si="2"/>
        <v/>
      </c>
      <c r="B183" s="14">
        <f>IF(C183=1,MAX(B$2:$B182)+1,IF(F183=0,"",B182))</f>
        <v>1</v>
      </c>
      <c r="C183" s="14">
        <f>COUNTIF($F$2:$F183,F183)</f>
        <v>181</v>
      </c>
      <c r="D183" s="14">
        <f>IF(F183=0,0,MAX($D$2:D182)+1)</f>
        <v>181</v>
      </c>
      <c r="E183" s="14">
        <f>IF(H183=0,0,MAX($E$2:E182)+1)</f>
        <v>0</v>
      </c>
      <c r="F183" s="60" t="s">
        <v>751</v>
      </c>
      <c r="G183" s="60"/>
      <c r="H183" s="60"/>
      <c r="I183" s="14" t="e">
        <f>IFERROR(VLOOKUP(H183,H$2:H182,1,FALSE),VLOOKUP(H183,H184:H$478,1,FALSE))</f>
        <v>#N/A</v>
      </c>
      <c r="J183" s="14" t="str">
        <f>IF($H183=0,"",VLOOKUP($H183,Исходные_данные,37,FALSE))</f>
        <v/>
      </c>
      <c r="K183" s="14" t="str">
        <f>IF($H183=0,"",VLOOKUP($H183,Исходные_данные,38,FALSE))</f>
        <v/>
      </c>
      <c r="L183" s="14" t="str">
        <f>IF($H183=0,"",VLOOKUP($H183,Исходные_данные,39,FALSE))</f>
        <v/>
      </c>
      <c r="M183" s="16" t="str">
        <f>IFERROR(VLOOKUP(H183,Нагрузка_диапазон_1,5,FALSE),"")</f>
        <v/>
      </c>
      <c r="N183" s="14" t="str">
        <f>IF($H183=0,"",VLOOKUP($H183,Исходные_данные,40,FALSE))</f>
        <v/>
      </c>
      <c r="O183" s="14"/>
      <c r="P183" s="14" t="str">
        <f>IF($H183=0,"",VLOOKUP($H183,Исходные_данные,42,FALSE))</f>
        <v/>
      </c>
      <c r="Q183" s="14" t="str">
        <f>IF($H183=0,"",VLOOKUP($H183,Исходные_данные,8,FALSE))</f>
        <v/>
      </c>
      <c r="R183" s="14">
        <f>IF(Q183=3,"L1,L2,L3",0)</f>
        <v>0</v>
      </c>
      <c r="S183" s="14">
        <f>IF(C183=1,1,IF(Q183=3,S182,IF(S182=3,1,S182+1)))</f>
        <v>1</v>
      </c>
      <c r="T183" s="14" t="str">
        <f>IF(R183=0,"L"&amp;S183,R183)</f>
        <v>L1</v>
      </c>
      <c r="U183" s="14" t="str">
        <f>IF($H183=0,"",VLOOKUP($H183,Исходные_данные,32,FALSE))</f>
        <v/>
      </c>
    </row>
    <row r="184" spans="1:21" x14ac:dyDescent="0.2">
      <c r="A184" s="14" t="str">
        <f t="shared" si="2"/>
        <v/>
      </c>
      <c r="B184" s="14">
        <f>IF(C184=1,MAX(B$2:$B183)+1,IF(F184=0,"",B183))</f>
        <v>1</v>
      </c>
      <c r="C184" s="14">
        <f>COUNTIF($F$2:$F184,F184)</f>
        <v>182</v>
      </c>
      <c r="D184" s="14">
        <f>IF(F184=0,0,MAX($D$2:D183)+1)</f>
        <v>182</v>
      </c>
      <c r="E184" s="14">
        <f>IF(H184=0,0,MAX($E$2:E183)+1)</f>
        <v>0</v>
      </c>
      <c r="F184" s="60" t="s">
        <v>751</v>
      </c>
      <c r="G184" s="60"/>
      <c r="H184" s="60"/>
      <c r="I184" s="14" t="e">
        <f>IFERROR(VLOOKUP(H184,H$2:H183,1,FALSE),VLOOKUP(H184,H185:H$478,1,FALSE))</f>
        <v>#N/A</v>
      </c>
      <c r="J184" s="14" t="str">
        <f>IF($H184=0,"",VLOOKUP($H184,Исходные_данные,37,FALSE))</f>
        <v/>
      </c>
      <c r="K184" s="14" t="str">
        <f>IF($H184=0,"",VLOOKUP($H184,Исходные_данные,38,FALSE))</f>
        <v/>
      </c>
      <c r="L184" s="14" t="str">
        <f>IF($H184=0,"",VLOOKUP($H184,Исходные_данные,39,FALSE))</f>
        <v/>
      </c>
      <c r="M184" s="16" t="str">
        <f>IFERROR(VLOOKUP(H184,Нагрузка_диапазон_1,5,FALSE),"")</f>
        <v/>
      </c>
      <c r="N184" s="14" t="str">
        <f>IF($H184=0,"",VLOOKUP($H184,Исходные_данные,40,FALSE))</f>
        <v/>
      </c>
      <c r="O184" s="14"/>
      <c r="P184" s="14" t="str">
        <f>IF($H184=0,"",VLOOKUP($H184,Исходные_данные,42,FALSE))</f>
        <v/>
      </c>
      <c r="Q184" s="14" t="str">
        <f>IF($H184=0,"",VLOOKUP($H184,Исходные_данные,8,FALSE))</f>
        <v/>
      </c>
      <c r="R184" s="14">
        <f>IF(Q184=3,"L1,L2,L3",0)</f>
        <v>0</v>
      </c>
      <c r="S184" s="14">
        <f>IF(C184=1,1,IF(Q184=3,S183,IF(S183=3,1,S183+1)))</f>
        <v>2</v>
      </c>
      <c r="T184" s="14" t="str">
        <f>IF(R184=0,"L"&amp;S184,R184)</f>
        <v>L2</v>
      </c>
      <c r="U184" s="14" t="str">
        <f>IF($H184=0,"",VLOOKUP($H184,Исходные_данные,32,FALSE))</f>
        <v/>
      </c>
    </row>
    <row r="185" spans="1:21" x14ac:dyDescent="0.2">
      <c r="A185" s="14" t="str">
        <f t="shared" si="2"/>
        <v/>
      </c>
      <c r="B185" s="14">
        <f>IF(C185=1,MAX(B$2:$B184)+1,IF(F185=0,"",B184))</f>
        <v>1</v>
      </c>
      <c r="C185" s="14">
        <f>COUNTIF($F$2:$F185,F185)</f>
        <v>183</v>
      </c>
      <c r="D185" s="14">
        <f>IF(F185=0,0,MAX($D$2:D184)+1)</f>
        <v>183</v>
      </c>
      <c r="E185" s="14">
        <f>IF(H185=0,0,MAX($E$2:E184)+1)</f>
        <v>0</v>
      </c>
      <c r="F185" s="60" t="s">
        <v>751</v>
      </c>
      <c r="G185" s="60"/>
      <c r="H185" s="60"/>
      <c r="I185" s="14" t="e">
        <f>IFERROR(VLOOKUP(H185,H$2:H184,1,FALSE),VLOOKUP(H185,H186:H$478,1,FALSE))</f>
        <v>#N/A</v>
      </c>
      <c r="J185" s="14" t="str">
        <f>IF($H185=0,"",VLOOKUP($H185,Исходные_данные,37,FALSE))</f>
        <v/>
      </c>
      <c r="K185" s="14" t="str">
        <f>IF($H185=0,"",VLOOKUP($H185,Исходные_данные,38,FALSE))</f>
        <v/>
      </c>
      <c r="L185" s="14" t="str">
        <f>IF($H185=0,"",VLOOKUP($H185,Исходные_данные,39,FALSE))</f>
        <v/>
      </c>
      <c r="M185" s="16" t="str">
        <f>IFERROR(VLOOKUP(H185,Нагрузка_диапазон_1,5,FALSE),"")</f>
        <v/>
      </c>
      <c r="N185" s="14" t="str">
        <f>IF($H185=0,"",VLOOKUP($H185,Исходные_данные,40,FALSE))</f>
        <v/>
      </c>
      <c r="O185" s="14"/>
      <c r="P185" s="14" t="str">
        <f>IF($H185=0,"",VLOOKUP($H185,Исходные_данные,42,FALSE))</f>
        <v/>
      </c>
      <c r="Q185" s="14" t="str">
        <f>IF($H185=0,"",VLOOKUP($H185,Исходные_данные,8,FALSE))</f>
        <v/>
      </c>
      <c r="R185" s="14">
        <f>IF(Q185=3,"L1,L2,L3",0)</f>
        <v>0</v>
      </c>
      <c r="S185" s="14">
        <f>IF(C185=1,1,IF(Q185=3,S184,IF(S184=3,1,S184+1)))</f>
        <v>3</v>
      </c>
      <c r="T185" s="14" t="str">
        <f>IF(R185=0,"L"&amp;S185,R185)</f>
        <v>L3</v>
      </c>
      <c r="U185" s="14" t="str">
        <f>IF($H185=0,"",VLOOKUP($H185,Исходные_данные,32,FALSE))</f>
        <v/>
      </c>
    </row>
    <row r="186" spans="1:21" x14ac:dyDescent="0.2">
      <c r="A186" s="14" t="str">
        <f t="shared" si="2"/>
        <v/>
      </c>
      <c r="B186" s="14">
        <f>IF(C186=1,MAX(B$2:$B185)+1,IF(F186=0,"",B185))</f>
        <v>1</v>
      </c>
      <c r="C186" s="14">
        <f>COUNTIF($F$2:$F186,F186)</f>
        <v>184</v>
      </c>
      <c r="D186" s="14">
        <f>IF(F186=0,0,MAX($D$2:D185)+1)</f>
        <v>184</v>
      </c>
      <c r="E186" s="14">
        <f>IF(H186=0,0,MAX($E$2:E185)+1)</f>
        <v>0</v>
      </c>
      <c r="F186" s="60" t="s">
        <v>751</v>
      </c>
      <c r="G186" s="60"/>
      <c r="H186" s="60"/>
      <c r="I186" s="14" t="e">
        <f>IFERROR(VLOOKUP(H186,H$2:H185,1,FALSE),VLOOKUP(H186,H187:H$478,1,FALSE))</f>
        <v>#N/A</v>
      </c>
      <c r="J186" s="14" t="str">
        <f>IF($H186=0,"",VLOOKUP($H186,Исходные_данные,37,FALSE))</f>
        <v/>
      </c>
      <c r="K186" s="14" t="str">
        <f>IF($H186=0,"",VLOOKUP($H186,Исходные_данные,38,FALSE))</f>
        <v/>
      </c>
      <c r="L186" s="14" t="str">
        <f>IF($H186=0,"",VLOOKUP($H186,Исходные_данные,39,FALSE))</f>
        <v/>
      </c>
      <c r="M186" s="16" t="str">
        <f>IFERROR(VLOOKUP(H186,Нагрузка_диапазон_1,5,FALSE),"")</f>
        <v/>
      </c>
      <c r="N186" s="14" t="str">
        <f>IF($H186=0,"",VLOOKUP($H186,Исходные_данные,40,FALSE))</f>
        <v/>
      </c>
      <c r="O186" s="14"/>
      <c r="P186" s="14" t="str">
        <f>IF($H186=0,"",VLOOKUP($H186,Исходные_данные,42,FALSE))</f>
        <v/>
      </c>
      <c r="Q186" s="14" t="str">
        <f>IF($H186=0,"",VLOOKUP($H186,Исходные_данные,8,FALSE))</f>
        <v/>
      </c>
      <c r="R186" s="14">
        <f>IF(Q186=3,"L1,L2,L3",0)</f>
        <v>0</v>
      </c>
      <c r="S186" s="14">
        <f>IF(C186=1,1,IF(Q186=3,S185,IF(S185=3,1,S185+1)))</f>
        <v>1</v>
      </c>
      <c r="T186" s="14" t="str">
        <f>IF(R186=0,"L"&amp;S186,R186)</f>
        <v>L1</v>
      </c>
      <c r="U186" s="14" t="str">
        <f>IF($H186=0,"",VLOOKUP($H186,Исходные_данные,32,FALSE))</f>
        <v/>
      </c>
    </row>
    <row r="187" spans="1:21" x14ac:dyDescent="0.2">
      <c r="A187" s="14" t="str">
        <f t="shared" si="2"/>
        <v/>
      </c>
      <c r="B187" s="14">
        <f>IF(C187=1,MAX(B$2:$B186)+1,IF(F187=0,"",B186))</f>
        <v>1</v>
      </c>
      <c r="C187" s="14">
        <f>COUNTIF($F$2:$F187,F187)</f>
        <v>185</v>
      </c>
      <c r="D187" s="14">
        <f>IF(F187=0,0,MAX($D$2:D186)+1)</f>
        <v>185</v>
      </c>
      <c r="E187" s="14">
        <f>IF(H187=0,0,MAX($E$2:E186)+1)</f>
        <v>0</v>
      </c>
      <c r="F187" s="60" t="s">
        <v>751</v>
      </c>
      <c r="G187" s="60"/>
      <c r="H187" s="60"/>
      <c r="I187" s="14" t="e">
        <f>IFERROR(VLOOKUP(H187,H$2:H186,1,FALSE),VLOOKUP(H187,H188:H$478,1,FALSE))</f>
        <v>#N/A</v>
      </c>
      <c r="J187" s="14" t="str">
        <f>IF($H187=0,"",VLOOKUP($H187,Исходные_данные,37,FALSE))</f>
        <v/>
      </c>
      <c r="K187" s="14" t="str">
        <f>IF($H187=0,"",VLOOKUP($H187,Исходные_данные,38,FALSE))</f>
        <v/>
      </c>
      <c r="L187" s="14" t="str">
        <f>IF($H187=0,"",VLOOKUP($H187,Исходные_данные,39,FALSE))</f>
        <v/>
      </c>
      <c r="M187" s="16" t="str">
        <f>IFERROR(VLOOKUP(H187,Нагрузка_диапазон_1,5,FALSE),"")</f>
        <v/>
      </c>
      <c r="N187" s="14" t="str">
        <f>IF($H187=0,"",VLOOKUP($H187,Исходные_данные,40,FALSE))</f>
        <v/>
      </c>
      <c r="O187" s="14"/>
      <c r="P187" s="14" t="str">
        <f>IF($H187=0,"",VLOOKUP($H187,Исходные_данные,42,FALSE))</f>
        <v/>
      </c>
      <c r="Q187" s="14" t="str">
        <f>IF($H187=0,"",VLOOKUP($H187,Исходные_данные,8,FALSE))</f>
        <v/>
      </c>
      <c r="R187" s="14">
        <f>IF(Q187=3,"L1,L2,L3",0)</f>
        <v>0</v>
      </c>
      <c r="S187" s="14">
        <f>IF(C187=1,1,IF(Q187=3,S186,IF(S186=3,1,S186+1)))</f>
        <v>2</v>
      </c>
      <c r="T187" s="14" t="str">
        <f>IF(R187=0,"L"&amp;S187,R187)</f>
        <v>L2</v>
      </c>
      <c r="U187" s="14" t="str">
        <f>IF($H187=0,"",VLOOKUP($H187,Исходные_данные,32,FALSE))</f>
        <v/>
      </c>
    </row>
    <row r="188" spans="1:21" x14ac:dyDescent="0.2">
      <c r="A188" s="14" t="str">
        <f t="shared" si="2"/>
        <v/>
      </c>
      <c r="B188" s="14">
        <f>IF(C188=1,MAX(B$2:$B187)+1,IF(F188=0,"",B187))</f>
        <v>1</v>
      </c>
      <c r="C188" s="14">
        <f>COUNTIF($F$2:$F188,F188)</f>
        <v>186</v>
      </c>
      <c r="D188" s="14">
        <f>IF(F188=0,0,MAX($D$2:D187)+1)</f>
        <v>186</v>
      </c>
      <c r="E188" s="14">
        <f>IF(H188=0,0,MAX($E$2:E187)+1)</f>
        <v>0</v>
      </c>
      <c r="F188" s="60" t="s">
        <v>751</v>
      </c>
      <c r="G188" s="60"/>
      <c r="H188" s="60"/>
      <c r="I188" s="14" t="e">
        <f>IFERROR(VLOOKUP(H188,H$2:H187,1,FALSE),VLOOKUP(H188,H189:H$478,1,FALSE))</f>
        <v>#N/A</v>
      </c>
      <c r="J188" s="14" t="str">
        <f>IF($H188=0,"",VLOOKUP($H188,Исходные_данные,37,FALSE))</f>
        <v/>
      </c>
      <c r="K188" s="14" t="str">
        <f>IF($H188=0,"",VLOOKUP($H188,Исходные_данные,38,FALSE))</f>
        <v/>
      </c>
      <c r="L188" s="14" t="str">
        <f>IF($H188=0,"",VLOOKUP($H188,Исходные_данные,39,FALSE))</f>
        <v/>
      </c>
      <c r="M188" s="16" t="str">
        <f>IFERROR(VLOOKUP(H188,Нагрузка_диапазон_1,5,FALSE),"")</f>
        <v/>
      </c>
      <c r="N188" s="14" t="str">
        <f>IF($H188=0,"",VLOOKUP($H188,Исходные_данные,40,FALSE))</f>
        <v/>
      </c>
      <c r="O188" s="14"/>
      <c r="P188" s="14" t="str">
        <f>IF($H188=0,"",VLOOKUP($H188,Исходные_данные,42,FALSE))</f>
        <v/>
      </c>
      <c r="Q188" s="14" t="str">
        <f>IF($H188=0,"",VLOOKUP($H188,Исходные_данные,8,FALSE))</f>
        <v/>
      </c>
      <c r="R188" s="14">
        <f>IF(Q188=3,"L1,L2,L3",0)</f>
        <v>0</v>
      </c>
      <c r="S188" s="14">
        <f>IF(C188=1,1,IF(Q188=3,S187,IF(S187=3,1,S187+1)))</f>
        <v>3</v>
      </c>
      <c r="T188" s="14" t="str">
        <f>IF(R188=0,"L"&amp;S188,R188)</f>
        <v>L3</v>
      </c>
      <c r="U188" s="14" t="str">
        <f>IF($H188=0,"",VLOOKUP($H188,Исходные_данные,32,FALSE))</f>
        <v/>
      </c>
    </row>
    <row r="189" spans="1:21" s="79" customFormat="1" ht="14.45" customHeight="1" thickBot="1" x14ac:dyDescent="0.25">
      <c r="A189" s="77" t="str">
        <f t="shared" si="2"/>
        <v/>
      </c>
      <c r="B189" s="77">
        <f>IF(C189=1,MAX(B$2:$B188)+1,IF(F189=0,"",B188))</f>
        <v>1</v>
      </c>
      <c r="C189" s="77">
        <f>COUNTIF($F$2:$F189,F189)</f>
        <v>187</v>
      </c>
      <c r="D189" s="77">
        <f>IF(F189=0,0,MAX($D$2:D188)+1)</f>
        <v>187</v>
      </c>
      <c r="E189" s="77">
        <f>IF(H189=0,0,MAX($E$2:E188)+1)</f>
        <v>0</v>
      </c>
      <c r="F189" s="60" t="s">
        <v>751</v>
      </c>
      <c r="G189" s="60"/>
      <c r="H189" s="68"/>
      <c r="I189" s="77" t="e">
        <f>IFERROR(VLOOKUP(H189,H$2:H188,1,FALSE),VLOOKUP(H189,H190:H$478,1,FALSE))</f>
        <v>#N/A</v>
      </c>
      <c r="J189" s="77" t="str">
        <f>IF($H189=0,"",VLOOKUP($H189,Исходные_данные,37,FALSE))</f>
        <v/>
      </c>
      <c r="K189" s="77" t="str">
        <f>IF($H189=0,"",VLOOKUP($H189,Исходные_данные,38,FALSE))</f>
        <v/>
      </c>
      <c r="L189" s="77" t="str">
        <f>IF($H189=0,"",VLOOKUP($H189,Исходные_данные,39,FALSE))</f>
        <v/>
      </c>
      <c r="M189" s="16" t="str">
        <f>IFERROR(VLOOKUP(H189,Нагрузка_диапазон_1,5,FALSE),"")</f>
        <v/>
      </c>
      <c r="N189" s="77" t="str">
        <f>IF($H189=0,"",VLOOKUP($H189,Исходные_данные,40,FALSE))</f>
        <v/>
      </c>
      <c r="O189" s="77"/>
      <c r="P189" s="77" t="str">
        <f>IF($H189=0,"",VLOOKUP($H189,Исходные_данные,42,FALSE))</f>
        <v/>
      </c>
      <c r="Q189" s="77" t="str">
        <f>IF($H189=0,"",VLOOKUP($H189,Исходные_данные,8,FALSE))</f>
        <v/>
      </c>
      <c r="R189" s="77">
        <f>IF(Q189=3,"L1,L2,L3",0)</f>
        <v>0</v>
      </c>
      <c r="S189" s="77">
        <f>IF(C189=1,1,IF(Q189=3,S188,IF(S188=3,1,S188+1)))</f>
        <v>1</v>
      </c>
      <c r="T189" s="77" t="str">
        <f>IF(R189=0,"L"&amp;S189,R189)</f>
        <v>L1</v>
      </c>
      <c r="U189" s="77" t="str">
        <f>IF($H189=0,"",VLOOKUP($H189,Исходные_данные,32,FALSE))</f>
        <v/>
      </c>
    </row>
    <row r="190" spans="1:21" x14ac:dyDescent="0.2">
      <c r="A190" s="14" t="str">
        <f t="shared" si="2"/>
        <v/>
      </c>
      <c r="B190" s="14">
        <f>IF(C190=1,MAX(B$2:$B189)+1,IF(F190=0,"",B189))</f>
        <v>1</v>
      </c>
      <c r="C190" s="14">
        <f>COUNTIF($F$2:$F190,F190)</f>
        <v>188</v>
      </c>
      <c r="D190" s="14">
        <f>IF(F190=0,0,MAX($D$2:D189)+1)</f>
        <v>188</v>
      </c>
      <c r="E190" s="14">
        <f>IF(H190=0,0,MAX($E$2:E189)+1)</f>
        <v>0</v>
      </c>
      <c r="F190" s="60" t="s">
        <v>751</v>
      </c>
      <c r="G190" s="60"/>
      <c r="H190" s="71"/>
      <c r="I190" s="14" t="e">
        <f>IFERROR(VLOOKUP(H190,H$2:H189,1,FALSE),VLOOKUP(H190,H191:H$478,1,FALSE))</f>
        <v>#N/A</v>
      </c>
      <c r="J190" s="14" t="str">
        <f>IF($H190=0,"",VLOOKUP($H190,Исходные_данные,37,FALSE))</f>
        <v/>
      </c>
      <c r="K190" s="14" t="str">
        <f>IF($H190=0,"",VLOOKUP($H190,Исходные_данные,38,FALSE))</f>
        <v/>
      </c>
      <c r="L190" s="14" t="str">
        <f>IF($H190=0,"",VLOOKUP($H190,Исходные_данные,39,FALSE))</f>
        <v/>
      </c>
      <c r="M190" s="16" t="str">
        <f>IFERROR(VLOOKUP(H190,Нагрузка_диапазон_1,5,FALSE),"")</f>
        <v/>
      </c>
      <c r="N190" s="14" t="str">
        <f>IF($H190=0,"",VLOOKUP($H190,Исходные_данные,40,FALSE))</f>
        <v/>
      </c>
      <c r="O190" s="14"/>
      <c r="P190" s="14" t="str">
        <f>IF($H190=0,"",VLOOKUP($H190,Исходные_данные,42,FALSE))</f>
        <v/>
      </c>
      <c r="Q190" s="14" t="str">
        <f>IF($H190=0,"",VLOOKUP($H190,Исходные_данные,8,FALSE))</f>
        <v/>
      </c>
      <c r="R190" s="14">
        <f>IF(Q190=3,"L1,L2,L3",0)</f>
        <v>0</v>
      </c>
      <c r="S190" s="14">
        <f>IF(C190=1,1,IF(Q190=3,S189,IF(S189=3,1,S189+1)))</f>
        <v>2</v>
      </c>
      <c r="T190" s="14" t="str">
        <f>IF(R190=0,"L"&amp;S190,R190)</f>
        <v>L2</v>
      </c>
      <c r="U190" s="14" t="str">
        <f>IF($H190=0,"",VLOOKUP($H190,Исходные_данные,32,FALSE))</f>
        <v/>
      </c>
    </row>
    <row r="191" spans="1:21" x14ac:dyDescent="0.2">
      <c r="A191" s="14" t="str">
        <f t="shared" si="2"/>
        <v/>
      </c>
      <c r="B191" s="14">
        <f>IF(C191=1,MAX(B$2:$B190)+1,IF(F191=0,"",B190))</f>
        <v>1</v>
      </c>
      <c r="C191" s="14">
        <f>COUNTIF($F$2:$F191,F191)</f>
        <v>189</v>
      </c>
      <c r="D191" s="14">
        <f>IF(F191=0,0,MAX($D$2:D190)+1)</f>
        <v>189</v>
      </c>
      <c r="E191" s="14">
        <f>IF(H191=0,0,MAX($E$2:E190)+1)</f>
        <v>0</v>
      </c>
      <c r="F191" s="60" t="s">
        <v>751</v>
      </c>
      <c r="G191" s="60"/>
      <c r="H191" s="60"/>
      <c r="I191" s="14" t="e">
        <f>IFERROR(VLOOKUP(H191,H$2:H190,1,FALSE),VLOOKUP(H191,H192:H$478,1,FALSE))</f>
        <v>#N/A</v>
      </c>
      <c r="J191" s="14" t="str">
        <f>IF($H191=0,"",VLOOKUP($H191,Исходные_данные,37,FALSE))</f>
        <v/>
      </c>
      <c r="K191" s="14" t="str">
        <f>IF($H191=0,"",VLOOKUP($H191,Исходные_данные,38,FALSE))</f>
        <v/>
      </c>
      <c r="L191" s="14" t="str">
        <f>IF($H191=0,"",VLOOKUP($H191,Исходные_данные,39,FALSE))</f>
        <v/>
      </c>
      <c r="M191" s="16" t="str">
        <f>IFERROR(VLOOKUP(H191,Нагрузка_диапазон_1,5,FALSE),"")</f>
        <v/>
      </c>
      <c r="N191" s="14" t="str">
        <f>IF($H191=0,"",VLOOKUP($H191,Исходные_данные,40,FALSE))</f>
        <v/>
      </c>
      <c r="O191" s="14"/>
      <c r="P191" s="14" t="str">
        <f>IF($H191=0,"",VLOOKUP($H191,Исходные_данные,42,FALSE))</f>
        <v/>
      </c>
      <c r="Q191" s="14" t="str">
        <f>IF($H191=0,"",VLOOKUP($H191,Исходные_данные,8,FALSE))</f>
        <v/>
      </c>
      <c r="R191" s="14">
        <f>IF(Q191=3,"L1,L2,L3",0)</f>
        <v>0</v>
      </c>
      <c r="S191" s="14">
        <f>IF(C191=1,1,IF(Q191=3,S190,IF(S190=3,1,S190+1)))</f>
        <v>3</v>
      </c>
      <c r="T191" s="14" t="str">
        <f>IF(R191=0,"L"&amp;S191,R191)</f>
        <v>L3</v>
      </c>
      <c r="U191" s="14" t="str">
        <f>IF($H191=0,"",VLOOKUP($H191,Исходные_данные,32,FALSE))</f>
        <v/>
      </c>
    </row>
    <row r="192" spans="1:21" x14ac:dyDescent="0.2">
      <c r="A192" s="14" t="str">
        <f t="shared" si="2"/>
        <v/>
      </c>
      <c r="B192" s="14">
        <f>IF(C192=1,MAX(B$2:$B191)+1,IF(F192=0,"",B191))</f>
        <v>1</v>
      </c>
      <c r="C192" s="14">
        <f>COUNTIF($F$2:$F192,F192)</f>
        <v>190</v>
      </c>
      <c r="D192" s="14">
        <f>IF(F192=0,0,MAX($D$2:D191)+1)</f>
        <v>190</v>
      </c>
      <c r="E192" s="14">
        <f>IF(H192=0,0,MAX($E$2:E191)+1)</f>
        <v>0</v>
      </c>
      <c r="F192" s="60" t="s">
        <v>751</v>
      </c>
      <c r="G192" s="60"/>
      <c r="H192" s="60"/>
      <c r="I192" s="14" t="e">
        <f>IFERROR(VLOOKUP(H192,H$2:H191,1,FALSE),VLOOKUP(H192,H193:H$478,1,FALSE))</f>
        <v>#N/A</v>
      </c>
      <c r="J192" s="14" t="str">
        <f>IF($H192=0,"",VLOOKUP($H192,Исходные_данные,37,FALSE))</f>
        <v/>
      </c>
      <c r="K192" s="14" t="str">
        <f>IF($H192=0,"",VLOOKUP($H192,Исходные_данные,38,FALSE))</f>
        <v/>
      </c>
      <c r="L192" s="14" t="str">
        <f>IF($H192=0,"",VLOOKUP($H192,Исходные_данные,39,FALSE))</f>
        <v/>
      </c>
      <c r="M192" s="16" t="str">
        <f>IFERROR(VLOOKUP(H192,Нагрузка_диапазон_1,5,FALSE),"")</f>
        <v/>
      </c>
      <c r="N192" s="14" t="str">
        <f>IF($H192=0,"",VLOOKUP($H192,Исходные_данные,40,FALSE))</f>
        <v/>
      </c>
      <c r="O192" s="14"/>
      <c r="P192" s="14" t="str">
        <f>IF($H192=0,"",VLOOKUP($H192,Исходные_данные,42,FALSE))</f>
        <v/>
      </c>
      <c r="Q192" s="14" t="str">
        <f>IF($H192=0,"",VLOOKUP($H192,Исходные_данные,8,FALSE))</f>
        <v/>
      </c>
      <c r="R192" s="14">
        <f>IF(Q192=3,"L1,L2,L3",0)</f>
        <v>0</v>
      </c>
      <c r="S192" s="14">
        <f>IF(C192=1,1,IF(Q192=3,S191,IF(S191=3,1,S191+1)))</f>
        <v>1</v>
      </c>
      <c r="T192" s="14" t="str">
        <f>IF(R192=0,"L"&amp;S192,R192)</f>
        <v>L1</v>
      </c>
      <c r="U192" s="14" t="str">
        <f>IF($H192=0,"",VLOOKUP($H192,Исходные_данные,32,FALSE))</f>
        <v/>
      </c>
    </row>
    <row r="193" spans="1:21" x14ac:dyDescent="0.2">
      <c r="A193" s="14" t="str">
        <f t="shared" si="2"/>
        <v/>
      </c>
      <c r="B193" s="14">
        <f>IF(C193=1,MAX(B$2:$B192)+1,IF(F193=0,"",B192))</f>
        <v>1</v>
      </c>
      <c r="C193" s="14">
        <f>COUNTIF($F$2:$F193,F193)</f>
        <v>191</v>
      </c>
      <c r="D193" s="14">
        <f>IF(F193=0,0,MAX($D$2:D192)+1)</f>
        <v>191</v>
      </c>
      <c r="E193" s="14">
        <f>IF(H193=0,0,MAX($E$2:E192)+1)</f>
        <v>0</v>
      </c>
      <c r="F193" s="60" t="s">
        <v>751</v>
      </c>
      <c r="G193" s="60"/>
      <c r="H193" s="60"/>
      <c r="I193" s="14" t="e">
        <f>IFERROR(VLOOKUP(H193,H$2:H192,1,FALSE),VLOOKUP(H193,H194:H$478,1,FALSE))</f>
        <v>#N/A</v>
      </c>
      <c r="J193" s="14" t="str">
        <f>IF($H193=0,"",VLOOKUP($H193,Исходные_данные,37,FALSE))</f>
        <v/>
      </c>
      <c r="K193" s="14" t="str">
        <f>IF($H193=0,"",VLOOKUP($H193,Исходные_данные,38,FALSE))</f>
        <v/>
      </c>
      <c r="L193" s="14" t="str">
        <f>IF($H193=0,"",VLOOKUP($H193,Исходные_данные,39,FALSE))</f>
        <v/>
      </c>
      <c r="M193" s="16" t="str">
        <f>IFERROR(VLOOKUP(H193,Нагрузка_диапазон_1,5,FALSE),"")</f>
        <v/>
      </c>
      <c r="N193" s="14" t="str">
        <f>IF($H193=0,"",VLOOKUP($H193,Исходные_данные,40,FALSE))</f>
        <v/>
      </c>
      <c r="O193" s="14"/>
      <c r="P193" s="14" t="str">
        <f>IF($H193=0,"",VLOOKUP($H193,Исходные_данные,42,FALSE))</f>
        <v/>
      </c>
      <c r="Q193" s="14" t="str">
        <f>IF($H193=0,"",VLOOKUP($H193,Исходные_данные,8,FALSE))</f>
        <v/>
      </c>
      <c r="R193" s="14">
        <f>IF(Q193=3,"L1,L2,L3",0)</f>
        <v>0</v>
      </c>
      <c r="S193" s="14">
        <f>IF(C193=1,1,IF(Q193=3,S192,IF(S192=3,1,S192+1)))</f>
        <v>2</v>
      </c>
      <c r="T193" s="14" t="str">
        <f>IF(R193=0,"L"&amp;S193,R193)</f>
        <v>L2</v>
      </c>
      <c r="U193" s="14" t="str">
        <f>IF($H193=0,"",VLOOKUP($H193,Исходные_данные,32,FALSE))</f>
        <v/>
      </c>
    </row>
    <row r="194" spans="1:21" x14ac:dyDescent="0.2">
      <c r="A194" s="14" t="str">
        <f t="shared" si="2"/>
        <v/>
      </c>
      <c r="B194" s="14">
        <f>IF(C194=1,MAX(B$2:$B193)+1,IF(F194=0,"",B193))</f>
        <v>1</v>
      </c>
      <c r="C194" s="14">
        <f>COUNTIF($F$2:$F194,F194)</f>
        <v>192</v>
      </c>
      <c r="D194" s="14">
        <f>IF(F194=0,0,MAX($D$2:D193)+1)</f>
        <v>192</v>
      </c>
      <c r="E194" s="14">
        <f>IF(H194=0,0,MAX($E$2:E193)+1)</f>
        <v>0</v>
      </c>
      <c r="F194" s="60" t="s">
        <v>751</v>
      </c>
      <c r="G194" s="60"/>
      <c r="H194" s="60"/>
      <c r="I194" s="14" t="e">
        <f>IFERROR(VLOOKUP(H194,H$2:H193,1,FALSE),VLOOKUP(H194,H195:H$478,1,FALSE))</f>
        <v>#N/A</v>
      </c>
      <c r="J194" s="14" t="str">
        <f>IF($H194=0,"",VLOOKUP($H194,Исходные_данные,37,FALSE))</f>
        <v/>
      </c>
      <c r="K194" s="14" t="str">
        <f>IF($H194=0,"",VLOOKUP($H194,Исходные_данные,38,FALSE))</f>
        <v/>
      </c>
      <c r="L194" s="14" t="str">
        <f>IF($H194=0,"",VLOOKUP($H194,Исходные_данные,39,FALSE))</f>
        <v/>
      </c>
      <c r="M194" s="16" t="str">
        <f>IFERROR(VLOOKUP(H194,Нагрузка_диапазон_1,5,FALSE),"")</f>
        <v/>
      </c>
      <c r="N194" s="14" t="str">
        <f>IF($H194=0,"",VLOOKUP($H194,Исходные_данные,40,FALSE))</f>
        <v/>
      </c>
      <c r="O194" s="14"/>
      <c r="P194" s="14" t="str">
        <f>IF($H194=0,"",VLOOKUP($H194,Исходные_данные,42,FALSE))</f>
        <v/>
      </c>
      <c r="Q194" s="14" t="str">
        <f>IF($H194=0,"",VLOOKUP($H194,Исходные_данные,8,FALSE))</f>
        <v/>
      </c>
      <c r="R194" s="14">
        <f>IF(Q194=3,"L1,L2,L3",0)</f>
        <v>0</v>
      </c>
      <c r="S194" s="14">
        <f>IF(C194=1,1,IF(Q194=3,S193,IF(S193=3,1,S193+1)))</f>
        <v>3</v>
      </c>
      <c r="T194" s="14" t="str">
        <f>IF(R194=0,"L"&amp;S194,R194)</f>
        <v>L3</v>
      </c>
      <c r="U194" s="14" t="str">
        <f>IF($H194=0,"",VLOOKUP($H194,Исходные_данные,32,FALSE))</f>
        <v/>
      </c>
    </row>
    <row r="195" spans="1:21" x14ac:dyDescent="0.2">
      <c r="A195" s="14" t="str">
        <f t="shared" ref="A195:A258" si="3">IF(B195=B196,"",B195)</f>
        <v/>
      </c>
      <c r="B195" s="14">
        <f>IF(C195=1,MAX(B$2:$B194)+1,IF(F195=0,"",B194))</f>
        <v>1</v>
      </c>
      <c r="C195" s="14">
        <f>COUNTIF($F$2:$F195,F195)</f>
        <v>193</v>
      </c>
      <c r="D195" s="14">
        <f>IF(F195=0,0,MAX($D$2:D194)+1)</f>
        <v>193</v>
      </c>
      <c r="E195" s="14">
        <f>IF(H195=0,0,MAX($E$2:E194)+1)</f>
        <v>0</v>
      </c>
      <c r="F195" s="60" t="s">
        <v>751</v>
      </c>
      <c r="G195" s="60"/>
      <c r="H195" s="60"/>
      <c r="I195" s="14" t="e">
        <f>IFERROR(VLOOKUP(H195,H$2:H194,1,FALSE),VLOOKUP(H195,H196:H$478,1,FALSE))</f>
        <v>#N/A</v>
      </c>
      <c r="J195" s="14" t="str">
        <f>IF($H195=0,"",VLOOKUP($H195,Исходные_данные,37,FALSE))</f>
        <v/>
      </c>
      <c r="K195" s="14" t="str">
        <f>IF($H195=0,"",VLOOKUP($H195,Исходные_данные,38,FALSE))</f>
        <v/>
      </c>
      <c r="L195" s="14" t="str">
        <f>IF($H195=0,"",VLOOKUP($H195,Исходные_данные,39,FALSE))</f>
        <v/>
      </c>
      <c r="M195" s="16" t="str">
        <f>IFERROR(VLOOKUP(H195,Нагрузка_диапазон_1,5,FALSE),"")</f>
        <v/>
      </c>
      <c r="N195" s="14" t="str">
        <f>IF($H195=0,"",VLOOKUP($H195,Исходные_данные,40,FALSE))</f>
        <v/>
      </c>
      <c r="O195" s="14"/>
      <c r="P195" s="14" t="str">
        <f>IF($H195=0,"",VLOOKUP($H195,Исходные_данные,42,FALSE))</f>
        <v/>
      </c>
      <c r="Q195" s="14" t="str">
        <f>IF($H195=0,"",VLOOKUP($H195,Исходные_данные,8,FALSE))</f>
        <v/>
      </c>
      <c r="R195" s="14">
        <f>IF(Q195=3,"L1,L2,L3",0)</f>
        <v>0</v>
      </c>
      <c r="S195" s="14">
        <f>IF(C195=1,1,IF(Q195=3,S194,IF(S194=3,1,S194+1)))</f>
        <v>1</v>
      </c>
      <c r="T195" s="14" t="str">
        <f>IF(R195=0,"L"&amp;S195,R195)</f>
        <v>L1</v>
      </c>
      <c r="U195" s="14" t="str">
        <f>IF($H195=0,"",VLOOKUP($H195,Исходные_данные,32,FALSE))</f>
        <v/>
      </c>
    </row>
    <row r="196" spans="1:21" x14ac:dyDescent="0.2">
      <c r="A196" s="14" t="str">
        <f t="shared" si="3"/>
        <v/>
      </c>
      <c r="B196" s="14">
        <f>IF(C196=1,MAX(B$2:$B195)+1,IF(F196=0,"",B195))</f>
        <v>1</v>
      </c>
      <c r="C196" s="14">
        <f>COUNTIF($F$2:$F196,F196)</f>
        <v>194</v>
      </c>
      <c r="D196" s="14">
        <f>IF(F196=0,0,MAX($D$2:D195)+1)</f>
        <v>194</v>
      </c>
      <c r="E196" s="14">
        <f>IF(H196=0,0,MAX($E$2:E195)+1)</f>
        <v>0</v>
      </c>
      <c r="F196" s="60" t="s">
        <v>751</v>
      </c>
      <c r="G196" s="60"/>
      <c r="H196" s="60"/>
      <c r="I196" s="14" t="e">
        <f>IFERROR(VLOOKUP(H196,H$2:H195,1,FALSE),VLOOKUP(H196,H197:H$478,1,FALSE))</f>
        <v>#N/A</v>
      </c>
      <c r="J196" s="14" t="str">
        <f>IF($H196=0,"",VLOOKUP($H196,Исходные_данные,37,FALSE))</f>
        <v/>
      </c>
      <c r="K196" s="14" t="str">
        <f>IF($H196=0,"",VLOOKUP($H196,Исходные_данные,38,FALSE))</f>
        <v/>
      </c>
      <c r="L196" s="14" t="str">
        <f>IF($H196=0,"",VLOOKUP($H196,Исходные_данные,39,FALSE))</f>
        <v/>
      </c>
      <c r="M196" s="16" t="str">
        <f>IFERROR(VLOOKUP(H196,Нагрузка_диапазон_1,5,FALSE),"")</f>
        <v/>
      </c>
      <c r="N196" s="14" t="str">
        <f>IF($H196=0,"",VLOOKUP($H196,Исходные_данные,40,FALSE))</f>
        <v/>
      </c>
      <c r="O196" s="14"/>
      <c r="P196" s="14" t="str">
        <f>IF($H196=0,"",VLOOKUP($H196,Исходные_данные,42,FALSE))</f>
        <v/>
      </c>
      <c r="Q196" s="14" t="str">
        <f>IF($H196=0,"",VLOOKUP($H196,Исходные_данные,8,FALSE))</f>
        <v/>
      </c>
      <c r="R196" s="14">
        <f>IF(Q196=3,"L1,L2,L3",0)</f>
        <v>0</v>
      </c>
      <c r="S196" s="14">
        <f>IF(C196=1,1,IF(Q196=3,S195,IF(S195=3,1,S195+1)))</f>
        <v>2</v>
      </c>
      <c r="T196" s="14" t="str">
        <f>IF(R196=0,"L"&amp;S196,R196)</f>
        <v>L2</v>
      </c>
      <c r="U196" s="14" t="str">
        <f>IF($H196=0,"",VLOOKUP($H196,Исходные_данные,32,FALSE))</f>
        <v/>
      </c>
    </row>
    <row r="197" spans="1:21" x14ac:dyDescent="0.2">
      <c r="A197" s="14" t="str">
        <f t="shared" si="3"/>
        <v/>
      </c>
      <c r="B197" s="14">
        <f>IF(C197=1,MAX(B$2:$B196)+1,IF(F197=0,"",B196))</f>
        <v>1</v>
      </c>
      <c r="C197" s="14">
        <f>COUNTIF($F$2:$F197,F197)</f>
        <v>195</v>
      </c>
      <c r="D197" s="14">
        <f>IF(F197=0,0,MAX($D$2:D196)+1)</f>
        <v>195</v>
      </c>
      <c r="E197" s="14">
        <f>IF(H197=0,0,MAX($E$2:E196)+1)</f>
        <v>0</v>
      </c>
      <c r="F197" s="60" t="s">
        <v>751</v>
      </c>
      <c r="G197" s="60"/>
      <c r="H197" s="60"/>
      <c r="I197" s="14" t="e">
        <f>IFERROR(VLOOKUP(H197,H$2:H196,1,FALSE),VLOOKUP(H197,H198:H$478,1,FALSE))</f>
        <v>#N/A</v>
      </c>
      <c r="J197" s="14" t="str">
        <f>IF($H197=0,"",VLOOKUP($H197,Исходные_данные,37,FALSE))</f>
        <v/>
      </c>
      <c r="K197" s="14" t="str">
        <f>IF($H197=0,"",VLOOKUP($H197,Исходные_данные,38,FALSE))</f>
        <v/>
      </c>
      <c r="L197" s="14" t="str">
        <f>IF($H197=0,"",VLOOKUP($H197,Исходные_данные,39,FALSE))</f>
        <v/>
      </c>
      <c r="M197" s="16" t="str">
        <f>IFERROR(VLOOKUP(H197,Нагрузка_диапазон_1,5,FALSE),"")</f>
        <v/>
      </c>
      <c r="N197" s="14" t="str">
        <f>IF($H197=0,"",VLOOKUP($H197,Исходные_данные,40,FALSE))</f>
        <v/>
      </c>
      <c r="O197" s="14"/>
      <c r="P197" s="14" t="str">
        <f>IF($H197=0,"",VLOOKUP($H197,Исходные_данные,42,FALSE))</f>
        <v/>
      </c>
      <c r="Q197" s="14" t="str">
        <f>IF($H197=0,"",VLOOKUP($H197,Исходные_данные,8,FALSE))</f>
        <v/>
      </c>
      <c r="R197" s="14">
        <f>IF(Q197=3,"L1,L2,L3",0)</f>
        <v>0</v>
      </c>
      <c r="S197" s="14">
        <f>IF(C197=1,1,IF(Q197=3,S196,IF(S196=3,1,S196+1)))</f>
        <v>3</v>
      </c>
      <c r="T197" s="14" t="str">
        <f>IF(R197=0,"L"&amp;S197,R197)</f>
        <v>L3</v>
      </c>
      <c r="U197" s="14" t="str">
        <f>IF($H197=0,"",VLOOKUP($H197,Исходные_данные,32,FALSE))</f>
        <v/>
      </c>
    </row>
    <row r="198" spans="1:21" x14ac:dyDescent="0.2">
      <c r="A198" s="14" t="str">
        <f t="shared" si="3"/>
        <v/>
      </c>
      <c r="B198" s="14">
        <f>IF(C198=1,MAX(B$2:$B197)+1,IF(F198=0,"",B197))</f>
        <v>1</v>
      </c>
      <c r="C198" s="14">
        <f>COUNTIF($F$2:$F198,F198)</f>
        <v>196</v>
      </c>
      <c r="D198" s="14">
        <f>IF(F198=0,0,MAX($D$2:D197)+1)</f>
        <v>196</v>
      </c>
      <c r="E198" s="14">
        <f>IF(H198=0,0,MAX($E$2:E197)+1)</f>
        <v>0</v>
      </c>
      <c r="F198" s="60" t="s">
        <v>751</v>
      </c>
      <c r="G198" s="60"/>
      <c r="H198" s="60"/>
      <c r="I198" s="14" t="e">
        <f>IFERROR(VLOOKUP(H198,H$2:H197,1,FALSE),VLOOKUP(H198,H199:H$478,1,FALSE))</f>
        <v>#N/A</v>
      </c>
      <c r="J198" s="14" t="str">
        <f>IF($H198=0,"",VLOOKUP($H198,Исходные_данные,37,FALSE))</f>
        <v/>
      </c>
      <c r="K198" s="14" t="str">
        <f>IF($H198=0,"",VLOOKUP($H198,Исходные_данные,38,FALSE))</f>
        <v/>
      </c>
      <c r="L198" s="14" t="str">
        <f>IF($H198=0,"",VLOOKUP($H198,Исходные_данные,39,FALSE))</f>
        <v/>
      </c>
      <c r="M198" s="16" t="str">
        <f>IFERROR(VLOOKUP(H198,Нагрузка_диапазон_1,5,FALSE),"")</f>
        <v/>
      </c>
      <c r="N198" s="14" t="str">
        <f>IF($H198=0,"",VLOOKUP($H198,Исходные_данные,40,FALSE))</f>
        <v/>
      </c>
      <c r="O198" s="14"/>
      <c r="P198" s="14" t="str">
        <f>IF($H198=0,"",VLOOKUP($H198,Исходные_данные,42,FALSE))</f>
        <v/>
      </c>
      <c r="Q198" s="14" t="str">
        <f>IF($H198=0,"",VLOOKUP($H198,Исходные_данные,8,FALSE))</f>
        <v/>
      </c>
      <c r="R198" s="14">
        <f>IF(Q198=3,"L1,L2,L3",0)</f>
        <v>0</v>
      </c>
      <c r="S198" s="14">
        <f>IF(C198=1,1,IF(Q198=3,S197,IF(S197=3,1,S197+1)))</f>
        <v>1</v>
      </c>
      <c r="T198" s="14" t="str">
        <f>IF(R198=0,"L"&amp;S198,R198)</f>
        <v>L1</v>
      </c>
      <c r="U198" s="14" t="str">
        <f>IF($H198=0,"",VLOOKUP($H198,Исходные_данные,32,FALSE))</f>
        <v/>
      </c>
    </row>
    <row r="199" spans="1:21" x14ac:dyDescent="0.2">
      <c r="A199" s="14" t="str">
        <f t="shared" si="3"/>
        <v/>
      </c>
      <c r="B199" s="14">
        <f>IF(C199=1,MAX(B$2:$B198)+1,IF(F199=0,"",B198))</f>
        <v>1</v>
      </c>
      <c r="C199" s="14">
        <f>COUNTIF($F$2:$F199,F199)</f>
        <v>197</v>
      </c>
      <c r="D199" s="14">
        <f>IF(F199=0,0,MAX($D$2:D198)+1)</f>
        <v>197</v>
      </c>
      <c r="E199" s="14">
        <f>IF(H199=0,0,MAX($E$2:E198)+1)</f>
        <v>0</v>
      </c>
      <c r="F199" s="60" t="s">
        <v>751</v>
      </c>
      <c r="G199" s="60"/>
      <c r="H199" s="60"/>
      <c r="I199" s="14" t="e">
        <f>IFERROR(VLOOKUP(H199,H$2:H198,1,FALSE),VLOOKUP(H199,H200:H$478,1,FALSE))</f>
        <v>#N/A</v>
      </c>
      <c r="J199" s="14" t="str">
        <f>IF($H199=0,"",VLOOKUP($H199,Исходные_данные,37,FALSE))</f>
        <v/>
      </c>
      <c r="K199" s="14" t="str">
        <f>IF($H199=0,"",VLOOKUP($H199,Исходные_данные,38,FALSE))</f>
        <v/>
      </c>
      <c r="L199" s="14" t="str">
        <f>IF($H199=0,"",VLOOKUP($H199,Исходные_данные,39,FALSE))</f>
        <v/>
      </c>
      <c r="M199" s="16" t="str">
        <f>IFERROR(VLOOKUP(H199,Нагрузка_диапазон_1,5,FALSE),"")</f>
        <v/>
      </c>
      <c r="N199" s="14" t="str">
        <f>IF($H199=0,"",VLOOKUP($H199,Исходные_данные,40,FALSE))</f>
        <v/>
      </c>
      <c r="O199" s="14"/>
      <c r="P199" s="14" t="str">
        <f>IF($H199=0,"",VLOOKUP($H199,Исходные_данные,42,FALSE))</f>
        <v/>
      </c>
      <c r="Q199" s="14" t="str">
        <f>IF($H199=0,"",VLOOKUP($H199,Исходные_данные,8,FALSE))</f>
        <v/>
      </c>
      <c r="R199" s="14">
        <f>IF(Q199=3,"L1,L2,L3",0)</f>
        <v>0</v>
      </c>
      <c r="S199" s="14">
        <f>IF(C199=1,1,IF(Q199=3,S198,IF(S198=3,1,S198+1)))</f>
        <v>2</v>
      </c>
      <c r="T199" s="14" t="str">
        <f>IF(R199=0,"L"&amp;S199,R199)</f>
        <v>L2</v>
      </c>
      <c r="U199" s="14" t="str">
        <f>IF($H199=0,"",VLOOKUP($H199,Исходные_данные,32,FALSE))</f>
        <v/>
      </c>
    </row>
    <row r="200" spans="1:21" x14ac:dyDescent="0.2">
      <c r="A200" s="14" t="str">
        <f t="shared" si="3"/>
        <v/>
      </c>
      <c r="B200" s="14">
        <f>IF(C200=1,MAX(B$2:$B199)+1,IF(F200=0,"",B199))</f>
        <v>1</v>
      </c>
      <c r="C200" s="14">
        <f>COUNTIF($F$2:$F200,F200)</f>
        <v>198</v>
      </c>
      <c r="D200" s="14">
        <f>IF(F200=0,0,MAX($D$2:D199)+1)</f>
        <v>198</v>
      </c>
      <c r="E200" s="14">
        <f>IF(H200=0,0,MAX($E$2:E199)+1)</f>
        <v>0</v>
      </c>
      <c r="F200" s="60" t="s">
        <v>751</v>
      </c>
      <c r="G200" s="60"/>
      <c r="H200" s="60"/>
      <c r="I200" s="14" t="e">
        <f>IFERROR(VLOOKUP(H200,H$2:H199,1,FALSE),VLOOKUP(H200,H201:H$478,1,FALSE))</f>
        <v>#N/A</v>
      </c>
      <c r="J200" s="14" t="str">
        <f>IF($H200=0,"",VLOOKUP($H200,Исходные_данные,37,FALSE))</f>
        <v/>
      </c>
      <c r="K200" s="14" t="str">
        <f>IF($H200=0,"",VLOOKUP($H200,Исходные_данные,38,FALSE))</f>
        <v/>
      </c>
      <c r="L200" s="14" t="str">
        <f>IF($H200=0,"",VLOOKUP($H200,Исходные_данные,39,FALSE))</f>
        <v/>
      </c>
      <c r="M200" s="16" t="str">
        <f>IFERROR(VLOOKUP(H200,Нагрузка_диапазон_1,5,FALSE),"")</f>
        <v/>
      </c>
      <c r="N200" s="14" t="str">
        <f>IF($H200=0,"",VLOOKUP($H200,Исходные_данные,40,FALSE))</f>
        <v/>
      </c>
      <c r="O200" s="14"/>
      <c r="P200" s="14" t="str">
        <f>IF($H200=0,"",VLOOKUP($H200,Исходные_данные,42,FALSE))</f>
        <v/>
      </c>
      <c r="Q200" s="14" t="str">
        <f>IF($H200=0,"",VLOOKUP($H200,Исходные_данные,8,FALSE))</f>
        <v/>
      </c>
      <c r="R200" s="14">
        <f>IF(Q200=3,"L1,L2,L3",0)</f>
        <v>0</v>
      </c>
      <c r="S200" s="14">
        <f>IF(C200=1,1,IF(Q200=3,S199,IF(S199=3,1,S199+1)))</f>
        <v>3</v>
      </c>
      <c r="T200" s="14" t="str">
        <f>IF(R200=0,"L"&amp;S200,R200)</f>
        <v>L3</v>
      </c>
      <c r="U200" s="14" t="str">
        <f>IF($H200=0,"",VLOOKUP($H200,Исходные_данные,32,FALSE))</f>
        <v/>
      </c>
    </row>
    <row r="201" spans="1:21" x14ac:dyDescent="0.2">
      <c r="A201" s="14" t="str">
        <f t="shared" si="3"/>
        <v/>
      </c>
      <c r="B201" s="14">
        <f>IF(C201=1,MAX(B$2:$B200)+1,IF(F201=0,"",B200))</f>
        <v>1</v>
      </c>
      <c r="C201" s="14">
        <f>COUNTIF($F$2:$F201,F201)</f>
        <v>199</v>
      </c>
      <c r="D201" s="14">
        <f>IF(F201=0,0,MAX($D$2:D200)+1)</f>
        <v>199</v>
      </c>
      <c r="E201" s="14">
        <f>IF(H201=0,0,MAX($E$2:E200)+1)</f>
        <v>0</v>
      </c>
      <c r="F201" s="60" t="s">
        <v>751</v>
      </c>
      <c r="G201" s="60"/>
      <c r="H201" s="60"/>
      <c r="I201" s="14" t="e">
        <f>IFERROR(VLOOKUP(H201,H$2:H200,1,FALSE),VLOOKUP(H201,H202:H$478,1,FALSE))</f>
        <v>#N/A</v>
      </c>
      <c r="J201" s="14" t="str">
        <f>IF($H201=0,"",VLOOKUP($H201,Исходные_данные,37,FALSE))</f>
        <v/>
      </c>
      <c r="K201" s="14" t="str">
        <f>IF($H201=0,"",VLOOKUP($H201,Исходные_данные,38,FALSE))</f>
        <v/>
      </c>
      <c r="L201" s="14" t="str">
        <f>IF($H201=0,"",VLOOKUP($H201,Исходные_данные,39,FALSE))</f>
        <v/>
      </c>
      <c r="M201" s="16" t="str">
        <f>IFERROR(VLOOKUP(H201,Нагрузка_диапазон_1,5,FALSE),"")</f>
        <v/>
      </c>
      <c r="N201" s="14" t="str">
        <f>IF($H201=0,"",VLOOKUP($H201,Исходные_данные,40,FALSE))</f>
        <v/>
      </c>
      <c r="O201" s="14"/>
      <c r="P201" s="14" t="str">
        <f>IF($H201=0,"",VLOOKUP($H201,Исходные_данные,42,FALSE))</f>
        <v/>
      </c>
      <c r="Q201" s="14" t="str">
        <f>IF($H201=0,"",VLOOKUP($H201,Исходные_данные,8,FALSE))</f>
        <v/>
      </c>
      <c r="R201" s="14">
        <f>IF(Q201=3,"L1,L2,L3",0)</f>
        <v>0</v>
      </c>
      <c r="S201" s="14">
        <f>IF(C201=1,1,IF(Q201=3,S200,IF(S200=3,1,S200+1)))</f>
        <v>1</v>
      </c>
      <c r="T201" s="14" t="str">
        <f>IF(R201=0,"L"&amp;S201,R201)</f>
        <v>L1</v>
      </c>
      <c r="U201" s="14" t="str">
        <f>IF($H201=0,"",VLOOKUP($H201,Исходные_данные,32,FALSE))</f>
        <v/>
      </c>
    </row>
    <row r="202" spans="1:21" x14ac:dyDescent="0.2">
      <c r="A202" s="14" t="str">
        <f t="shared" si="3"/>
        <v/>
      </c>
      <c r="B202" s="14">
        <f>IF(C202=1,MAX(B$2:$B201)+1,IF(F202=0,"",B201))</f>
        <v>1</v>
      </c>
      <c r="C202" s="14">
        <f>COUNTIF($F$2:$F202,F202)</f>
        <v>200</v>
      </c>
      <c r="D202" s="14">
        <f>IF(F202=0,0,MAX($D$2:D201)+1)</f>
        <v>200</v>
      </c>
      <c r="E202" s="14">
        <f>IF(H202=0,0,MAX($E$2:E201)+1)</f>
        <v>0</v>
      </c>
      <c r="F202" s="60" t="s">
        <v>751</v>
      </c>
      <c r="G202" s="60"/>
      <c r="H202" s="60"/>
      <c r="I202" s="14" t="e">
        <f>IFERROR(VLOOKUP(H202,H$2:H201,1,FALSE),VLOOKUP(H202,H203:H$478,1,FALSE))</f>
        <v>#N/A</v>
      </c>
      <c r="J202" s="14" t="str">
        <f>IF($H202=0,"",VLOOKUP($H202,Исходные_данные,37,FALSE))</f>
        <v/>
      </c>
      <c r="K202" s="14" t="str">
        <f>IF($H202=0,"",VLOOKUP($H202,Исходные_данные,38,FALSE))</f>
        <v/>
      </c>
      <c r="L202" s="14" t="str">
        <f>IF($H202=0,"",VLOOKUP($H202,Исходные_данные,39,FALSE))</f>
        <v/>
      </c>
      <c r="M202" s="16" t="str">
        <f>IFERROR(VLOOKUP(H202,Нагрузка_диапазон_1,5,FALSE),"")</f>
        <v/>
      </c>
      <c r="N202" s="14" t="str">
        <f>IF($H202=0,"",VLOOKUP($H202,Исходные_данные,40,FALSE))</f>
        <v/>
      </c>
      <c r="O202" s="14"/>
      <c r="P202" s="14" t="str">
        <f>IF($H202=0,"",VLOOKUP($H202,Исходные_данные,42,FALSE))</f>
        <v/>
      </c>
      <c r="Q202" s="14" t="str">
        <f>IF($H202=0,"",VLOOKUP($H202,Исходные_данные,8,FALSE))</f>
        <v/>
      </c>
      <c r="R202" s="14">
        <f>IF(Q202=3,"L1,L2,L3",0)</f>
        <v>0</v>
      </c>
      <c r="S202" s="14">
        <f>IF(C202=1,1,IF(Q202=3,S201,IF(S201=3,1,S201+1)))</f>
        <v>2</v>
      </c>
      <c r="T202" s="14" t="str">
        <f>IF(R202=0,"L"&amp;S202,R202)</f>
        <v>L2</v>
      </c>
      <c r="U202" s="14" t="str">
        <f>IF($H202=0,"",VLOOKUP($H202,Исходные_данные,32,FALSE))</f>
        <v/>
      </c>
    </row>
    <row r="203" spans="1:21" x14ac:dyDescent="0.2">
      <c r="A203" s="14" t="str">
        <f t="shared" si="3"/>
        <v/>
      </c>
      <c r="B203" s="14">
        <f>IF(C203=1,MAX(B$2:$B202)+1,IF(F203=0,"",B202))</f>
        <v>1</v>
      </c>
      <c r="C203" s="14">
        <f>COUNTIF($F$2:$F203,F203)</f>
        <v>201</v>
      </c>
      <c r="D203" s="14">
        <f>IF(F203=0,0,MAX($D$2:D202)+1)</f>
        <v>201</v>
      </c>
      <c r="E203" s="14">
        <f>IF(H203=0,0,MAX($E$2:E202)+1)</f>
        <v>0</v>
      </c>
      <c r="F203" s="60" t="s">
        <v>751</v>
      </c>
      <c r="G203" s="60"/>
      <c r="H203" s="60"/>
      <c r="I203" s="14" t="e">
        <f>IFERROR(VLOOKUP(H203,H$2:H202,1,FALSE),VLOOKUP(H203,H204:H$478,1,FALSE))</f>
        <v>#N/A</v>
      </c>
      <c r="J203" s="14" t="str">
        <f>IF($H203=0,"",VLOOKUP($H203,Исходные_данные,37,FALSE))</f>
        <v/>
      </c>
      <c r="K203" s="14" t="str">
        <f>IF($H203=0,"",VLOOKUP($H203,Исходные_данные,38,FALSE))</f>
        <v/>
      </c>
      <c r="L203" s="14" t="str">
        <f>IF($H203=0,"",VLOOKUP($H203,Исходные_данные,39,FALSE))</f>
        <v/>
      </c>
      <c r="M203" s="16" t="str">
        <f>IFERROR(VLOOKUP(H203,Нагрузка_диапазон_1,5,FALSE),"")</f>
        <v/>
      </c>
      <c r="N203" s="14" t="str">
        <f>IF($H203=0,"",VLOOKUP($H203,Исходные_данные,40,FALSE))</f>
        <v/>
      </c>
      <c r="O203" s="14"/>
      <c r="P203" s="14" t="str">
        <f>IF($H203=0,"",VLOOKUP($H203,Исходные_данные,42,FALSE))</f>
        <v/>
      </c>
      <c r="Q203" s="14" t="str">
        <f>IF($H203=0,"",VLOOKUP($H203,Исходные_данные,8,FALSE))</f>
        <v/>
      </c>
      <c r="R203" s="14">
        <f>IF(Q203=3,"L1,L2,L3",0)</f>
        <v>0</v>
      </c>
      <c r="S203" s="14">
        <f>IF(C203=1,1,IF(Q203=3,S202,IF(S202=3,1,S202+1)))</f>
        <v>3</v>
      </c>
      <c r="T203" s="14" t="str">
        <f>IF(R203=0,"L"&amp;S203,R203)</f>
        <v>L3</v>
      </c>
      <c r="U203" s="14" t="str">
        <f>IF($H203=0,"",VLOOKUP($H203,Исходные_данные,32,FALSE))</f>
        <v/>
      </c>
    </row>
    <row r="204" spans="1:21" x14ac:dyDescent="0.2">
      <c r="A204" s="14" t="str">
        <f t="shared" si="3"/>
        <v/>
      </c>
      <c r="B204" s="14">
        <f>IF(C204=1,MAX(B$2:$B203)+1,IF(F204=0,"",B203))</f>
        <v>1</v>
      </c>
      <c r="C204" s="14">
        <f>COUNTIF($F$2:$F204,F204)</f>
        <v>202</v>
      </c>
      <c r="D204" s="14">
        <f>IF(F204=0,0,MAX($D$2:D203)+1)</f>
        <v>202</v>
      </c>
      <c r="E204" s="14">
        <f>IF(H204=0,0,MAX($E$2:E203)+1)</f>
        <v>0</v>
      </c>
      <c r="F204" s="60" t="s">
        <v>751</v>
      </c>
      <c r="G204" s="60"/>
      <c r="H204" s="71"/>
      <c r="I204" s="14" t="e">
        <f>IFERROR(VLOOKUP(H204,H$2:H203,1,FALSE),VLOOKUP(H204,H205:H$478,1,FALSE))</f>
        <v>#N/A</v>
      </c>
      <c r="J204" s="14" t="str">
        <f>IF($H204=0,"",VLOOKUP($H204,Исходные_данные,37,FALSE))</f>
        <v/>
      </c>
      <c r="K204" s="14" t="str">
        <f>IF($H204=0,"",VLOOKUP($H204,Исходные_данные,38,FALSE))</f>
        <v/>
      </c>
      <c r="L204" s="14" t="str">
        <f>IF($H204=0,"",VLOOKUP($H204,Исходные_данные,39,FALSE))</f>
        <v/>
      </c>
      <c r="M204" s="16" t="str">
        <f>IFERROR(VLOOKUP(H204,Нагрузка_диапазон_1,5,FALSE),"")</f>
        <v/>
      </c>
      <c r="N204" s="14" t="str">
        <f>IF($H204=0,"",VLOOKUP($H204,Исходные_данные,40,FALSE))</f>
        <v/>
      </c>
      <c r="O204" s="14"/>
      <c r="P204" s="14" t="str">
        <f>IF($H204=0,"",VLOOKUP($H204,Исходные_данные,42,FALSE))</f>
        <v/>
      </c>
      <c r="Q204" s="14" t="str">
        <f>IF($H204=0,"",VLOOKUP($H204,Исходные_данные,8,FALSE))</f>
        <v/>
      </c>
      <c r="R204" s="14">
        <f>IF(Q204=3,"L1,L2,L3",0)</f>
        <v>0</v>
      </c>
      <c r="S204" s="14">
        <f>IF(C204=1,1,IF(Q204=3,S203,IF(S203=3,1,S203+1)))</f>
        <v>1</v>
      </c>
      <c r="T204" s="14" t="str">
        <f>IF(R204=0,"L"&amp;S204,R204)</f>
        <v>L1</v>
      </c>
      <c r="U204" s="14" t="str">
        <f>IF($H204=0,"",VLOOKUP($H204,Исходные_данные,32,FALSE))</f>
        <v/>
      </c>
    </row>
    <row r="205" spans="1:21" x14ac:dyDescent="0.2">
      <c r="A205" s="14" t="str">
        <f t="shared" si="3"/>
        <v/>
      </c>
      <c r="B205" s="14">
        <f>IF(C205=1,MAX(B$2:$B204)+1,IF(F205=0,"",B204))</f>
        <v>1</v>
      </c>
      <c r="C205" s="14">
        <f>COUNTIF($F$2:$F205,F205)</f>
        <v>203</v>
      </c>
      <c r="D205" s="14">
        <f>IF(F205=0,0,MAX($D$2:D204)+1)</f>
        <v>203</v>
      </c>
      <c r="E205" s="14">
        <f>IF(H205=0,0,MAX($E$2:E204)+1)</f>
        <v>0</v>
      </c>
      <c r="F205" s="60" t="s">
        <v>751</v>
      </c>
      <c r="G205" s="60"/>
      <c r="H205" s="60"/>
      <c r="I205" s="14" t="e">
        <f>IFERROR(VLOOKUP(H205,H$2:H204,1,FALSE),VLOOKUP(H205,H206:H$478,1,FALSE))</f>
        <v>#N/A</v>
      </c>
      <c r="J205" s="14" t="str">
        <f>IF($H205=0,"",VLOOKUP($H205,Исходные_данные,37,FALSE))</f>
        <v/>
      </c>
      <c r="K205" s="14" t="str">
        <f>IF($H205=0,"",VLOOKUP($H205,Исходные_данные,38,FALSE))</f>
        <v/>
      </c>
      <c r="L205" s="14" t="str">
        <f>IF($H205=0,"",VLOOKUP($H205,Исходные_данные,39,FALSE))</f>
        <v/>
      </c>
      <c r="M205" s="16" t="str">
        <f>IFERROR(VLOOKUP(H205,Нагрузка_диапазон_1,5,FALSE),"")</f>
        <v/>
      </c>
      <c r="N205" s="14" t="str">
        <f>IF($H205=0,"",VLOOKUP($H205,Исходные_данные,40,FALSE))</f>
        <v/>
      </c>
      <c r="O205" s="14"/>
      <c r="P205" s="14" t="str">
        <f>IF($H205=0,"",VLOOKUP($H205,Исходные_данные,42,FALSE))</f>
        <v/>
      </c>
      <c r="Q205" s="14" t="str">
        <f>IF($H205=0,"",VLOOKUP($H205,Исходные_данные,8,FALSE))</f>
        <v/>
      </c>
      <c r="R205" s="14">
        <f>IF(Q205=3,"L1,L2,L3",0)</f>
        <v>0</v>
      </c>
      <c r="S205" s="14">
        <f>IF(C205=1,1,IF(Q205=3,S204,IF(S204=3,1,S204+1)))</f>
        <v>2</v>
      </c>
      <c r="T205" s="14" t="str">
        <f>IF(R205=0,"L"&amp;S205,R205)</f>
        <v>L2</v>
      </c>
      <c r="U205" s="14" t="str">
        <f>IF($H205=0,"",VLOOKUP($H205,Исходные_данные,32,FALSE))</f>
        <v/>
      </c>
    </row>
    <row r="206" spans="1:21" s="79" customFormat="1" ht="14.45" customHeight="1" thickBot="1" x14ac:dyDescent="0.25">
      <c r="A206" s="77" t="str">
        <f t="shared" si="3"/>
        <v/>
      </c>
      <c r="B206" s="77">
        <f>IF(C206=1,MAX(B$2:$B205)+1,IF(F206=0,"",B205))</f>
        <v>1</v>
      </c>
      <c r="C206" s="77">
        <f>COUNTIF($F$2:$F206,F206)</f>
        <v>204</v>
      </c>
      <c r="D206" s="77">
        <f>IF(F206=0,0,MAX($D$2:D205)+1)</f>
        <v>204</v>
      </c>
      <c r="E206" s="77">
        <f>IF(H206=0,0,MAX($E$2:E205)+1)</f>
        <v>0</v>
      </c>
      <c r="F206" s="60" t="s">
        <v>751</v>
      </c>
      <c r="G206" s="68"/>
      <c r="H206" s="68"/>
      <c r="I206" s="77" t="e">
        <f>IFERROR(VLOOKUP(H206,H$2:H205,1,FALSE),VLOOKUP(H206,H207:H$478,1,FALSE))</f>
        <v>#N/A</v>
      </c>
      <c r="J206" s="77" t="str">
        <f>IF($H206=0,"",VLOOKUP($H206,Исходные_данные,37,FALSE))</f>
        <v/>
      </c>
      <c r="K206" s="77" t="str">
        <f>IF($H206=0,"",VLOOKUP($H206,Исходные_данные,38,FALSE))</f>
        <v/>
      </c>
      <c r="L206" s="77" t="str">
        <f>IF($H206=0,"",VLOOKUP($H206,Исходные_данные,39,FALSE))</f>
        <v/>
      </c>
      <c r="M206" s="16" t="str">
        <f>IFERROR(VLOOKUP(H206,Нагрузка_диапазон_1,5,FALSE),"")</f>
        <v/>
      </c>
      <c r="N206" s="77" t="str">
        <f>IF($H206=0,"",VLOOKUP($H206,Исходные_данные,40,FALSE))</f>
        <v/>
      </c>
      <c r="O206" s="77"/>
      <c r="P206" s="77" t="str">
        <f>IF($H206=0,"",VLOOKUP($H206,Исходные_данные,42,FALSE))</f>
        <v/>
      </c>
      <c r="Q206" s="77" t="str">
        <f>IF($H206=0,"",VLOOKUP($H206,Исходные_данные,8,FALSE))</f>
        <v/>
      </c>
      <c r="R206" s="77">
        <f>IF(Q206=3,"L1,L2,L3",0)</f>
        <v>0</v>
      </c>
      <c r="S206" s="77">
        <f>IF(C206=1,1,IF(Q206=3,S205,IF(S205=3,1,S205+1)))</f>
        <v>3</v>
      </c>
      <c r="T206" s="77" t="str">
        <f>IF(R206=0,"L"&amp;S206,R206)</f>
        <v>L3</v>
      </c>
      <c r="U206" s="77" t="str">
        <f>IF($H206=0,"",VLOOKUP($H206,Исходные_данные,32,FALSE))</f>
        <v/>
      </c>
    </row>
    <row r="207" spans="1:21" x14ac:dyDescent="0.2">
      <c r="A207" s="14" t="str">
        <f t="shared" si="3"/>
        <v/>
      </c>
      <c r="B207" s="14">
        <f>IF(C207=1,MAX(B$2:$B206)+1,IF(F207=0,"",B206))</f>
        <v>1</v>
      </c>
      <c r="C207" s="14">
        <f>COUNTIF($F$2:$F207,F207)</f>
        <v>205</v>
      </c>
      <c r="D207" s="14">
        <f>IF(F207=0,0,MAX($D$2:D206)+1)</f>
        <v>205</v>
      </c>
      <c r="E207" s="14">
        <f>IF(H207=0,0,MAX($E$2:E206)+1)</f>
        <v>0</v>
      </c>
      <c r="F207" s="60" t="s">
        <v>751</v>
      </c>
      <c r="G207" s="60"/>
      <c r="H207" s="60"/>
      <c r="I207" s="14" t="e">
        <f>IFERROR(VLOOKUP(H207,H$2:H206,1,FALSE),VLOOKUP(H207,H208:H$478,1,FALSE))</f>
        <v>#N/A</v>
      </c>
      <c r="J207" s="14" t="str">
        <f>IF($H207=0,"",VLOOKUP($H207,Исходные_данные,37,FALSE))</f>
        <v/>
      </c>
      <c r="K207" s="14" t="str">
        <f>IF($H207=0,"",VLOOKUP($H207,Исходные_данные,38,FALSE))</f>
        <v/>
      </c>
      <c r="L207" s="14" t="str">
        <f>IF($H207=0,"",VLOOKUP($H207,Исходные_данные,39,FALSE))</f>
        <v/>
      </c>
      <c r="M207" s="16" t="str">
        <f>IFERROR(VLOOKUP(H207,Нагрузка_диапазон_1,5,FALSE),"")</f>
        <v/>
      </c>
      <c r="N207" s="14" t="str">
        <f>IF($H207=0,"",VLOOKUP($H207,Исходные_данные,40,FALSE))</f>
        <v/>
      </c>
      <c r="O207" s="14"/>
      <c r="P207" s="14" t="str">
        <f>IF($H207=0,"",VLOOKUP($H207,Исходные_данные,42,FALSE))</f>
        <v/>
      </c>
      <c r="Q207" s="14" t="str">
        <f>IF($H207=0,"",VLOOKUP($H207,Исходные_данные,8,FALSE))</f>
        <v/>
      </c>
      <c r="R207" s="14">
        <f>IF(Q207=3,"L1,L2,L3",0)</f>
        <v>0</v>
      </c>
      <c r="S207" s="14">
        <f>IF(C207=1,1,IF(Q207=3,S206,IF(S206=3,1,S206+1)))</f>
        <v>1</v>
      </c>
      <c r="T207" s="14" t="str">
        <f>IF(R207=0,"L"&amp;S207,R207)</f>
        <v>L1</v>
      </c>
      <c r="U207" s="14" t="str">
        <f>IF($H207=0,"",VLOOKUP($H207,Исходные_данные,32,FALSE))</f>
        <v/>
      </c>
    </row>
    <row r="208" spans="1:21" x14ac:dyDescent="0.2">
      <c r="A208" s="14" t="str">
        <f t="shared" si="3"/>
        <v/>
      </c>
      <c r="B208" s="14">
        <f>IF(C208=1,MAX(B$2:$B207)+1,IF(F208=0,"",B207))</f>
        <v>1</v>
      </c>
      <c r="C208" s="14">
        <f>COUNTIF($F$2:$F208,F208)</f>
        <v>206</v>
      </c>
      <c r="D208" s="14">
        <f>IF(F208=0,0,MAX($D$2:D207)+1)</f>
        <v>206</v>
      </c>
      <c r="E208" s="14">
        <f>IF(H208=0,0,MAX($E$2:E207)+1)</f>
        <v>0</v>
      </c>
      <c r="F208" s="60" t="s">
        <v>751</v>
      </c>
      <c r="G208" s="60"/>
      <c r="H208" s="60"/>
      <c r="I208" s="14" t="e">
        <f>IFERROR(VLOOKUP(H208,H$2:H207,1,FALSE),VLOOKUP(H208,H209:H$478,1,FALSE))</f>
        <v>#N/A</v>
      </c>
      <c r="J208" s="14" t="str">
        <f>IF($H208=0,"",VLOOKUP($H208,Исходные_данные,37,FALSE))</f>
        <v/>
      </c>
      <c r="K208" s="14" t="str">
        <f>IF($H208=0,"",VLOOKUP($H208,Исходные_данные,38,FALSE))</f>
        <v/>
      </c>
      <c r="L208" s="14" t="str">
        <f>IF($H208=0,"",VLOOKUP($H208,Исходные_данные,39,FALSE))</f>
        <v/>
      </c>
      <c r="M208" s="16" t="str">
        <f>IFERROR(VLOOKUP(H208,Нагрузка_диапазон_1,5,FALSE),"")</f>
        <v/>
      </c>
      <c r="N208" s="14" t="str">
        <f>IF($H208=0,"",VLOOKUP($H208,Исходные_данные,40,FALSE))</f>
        <v/>
      </c>
      <c r="O208" s="14"/>
      <c r="P208" s="14" t="str">
        <f>IF($H208=0,"",VLOOKUP($H208,Исходные_данные,42,FALSE))</f>
        <v/>
      </c>
      <c r="Q208" s="14" t="str">
        <f>IF($H208=0,"",VLOOKUP($H208,Исходные_данные,8,FALSE))</f>
        <v/>
      </c>
      <c r="R208" s="14">
        <f>IF(Q208=3,"L1,L2,L3",0)</f>
        <v>0</v>
      </c>
      <c r="S208" s="14">
        <f>IF(C208=1,1,IF(Q208=3,S207,IF(S207=3,1,S207+1)))</f>
        <v>2</v>
      </c>
      <c r="T208" s="14" t="str">
        <f>IF(R208=0,"L"&amp;S208,R208)</f>
        <v>L2</v>
      </c>
      <c r="U208" s="14" t="str">
        <f>IF($H208=0,"",VLOOKUP($H208,Исходные_данные,32,FALSE))</f>
        <v/>
      </c>
    </row>
    <row r="209" spans="1:21" x14ac:dyDescent="0.2">
      <c r="A209" s="14" t="str">
        <f t="shared" si="3"/>
        <v/>
      </c>
      <c r="B209" s="14">
        <f>IF(C209=1,MAX(B$2:$B208)+1,IF(F209=0,"",B208))</f>
        <v>1</v>
      </c>
      <c r="C209" s="14">
        <f>COUNTIF($F$2:$F209,F209)</f>
        <v>207</v>
      </c>
      <c r="D209" s="14">
        <f>IF(F209=0,0,MAX($D$2:D208)+1)</f>
        <v>207</v>
      </c>
      <c r="E209" s="14">
        <f>IF(H209=0,0,MAX($E$2:E208)+1)</f>
        <v>0</v>
      </c>
      <c r="F209" s="60" t="s">
        <v>751</v>
      </c>
      <c r="G209" s="60"/>
      <c r="H209" s="60"/>
      <c r="I209" s="14" t="e">
        <f>IFERROR(VLOOKUP(H209,H$2:H208,1,FALSE),VLOOKUP(H209,H210:H$478,1,FALSE))</f>
        <v>#N/A</v>
      </c>
      <c r="J209" s="14" t="str">
        <f>IF($H209=0,"",VLOOKUP($H209,Исходные_данные,37,FALSE))</f>
        <v/>
      </c>
      <c r="K209" s="14" t="str">
        <f>IF($H209=0,"",VLOOKUP($H209,Исходные_данные,38,FALSE))</f>
        <v/>
      </c>
      <c r="L209" s="14" t="str">
        <f>IF($H209=0,"",VLOOKUP($H209,Исходные_данные,39,FALSE))</f>
        <v/>
      </c>
      <c r="M209" s="16" t="str">
        <f>IFERROR(VLOOKUP(H209,Нагрузка_диапазон_1,5,FALSE),"")</f>
        <v/>
      </c>
      <c r="N209" s="14" t="str">
        <f>IF($H209=0,"",VLOOKUP($H209,Исходные_данные,40,FALSE))</f>
        <v/>
      </c>
      <c r="O209" s="14"/>
      <c r="P209" s="14" t="str">
        <f>IF($H209=0,"",VLOOKUP($H209,Исходные_данные,42,FALSE))</f>
        <v/>
      </c>
      <c r="Q209" s="14" t="str">
        <f>IF($H209=0,"",VLOOKUP($H209,Исходные_данные,8,FALSE))</f>
        <v/>
      </c>
      <c r="R209" s="14">
        <f>IF(Q209=3,"L1,L2,L3",0)</f>
        <v>0</v>
      </c>
      <c r="S209" s="14">
        <f>IF(C209=1,1,IF(Q209=3,S208,IF(S208=3,1,S208+1)))</f>
        <v>3</v>
      </c>
      <c r="T209" s="14" t="str">
        <f>IF(R209=0,"L"&amp;S209,R209)</f>
        <v>L3</v>
      </c>
      <c r="U209" s="14" t="str">
        <f>IF($H209=0,"",VLOOKUP($H209,Исходные_данные,32,FALSE))</f>
        <v/>
      </c>
    </row>
    <row r="210" spans="1:21" x14ac:dyDescent="0.2">
      <c r="A210" s="14" t="str">
        <f t="shared" si="3"/>
        <v/>
      </c>
      <c r="B210" s="14">
        <f>IF(C210=1,MAX(B$2:$B209)+1,IF(F210=0,"",B209))</f>
        <v>1</v>
      </c>
      <c r="C210" s="14">
        <f>COUNTIF($F$2:$F210,F210)</f>
        <v>208</v>
      </c>
      <c r="D210" s="14">
        <f>IF(F210=0,0,MAX($D$2:D209)+1)</f>
        <v>208</v>
      </c>
      <c r="E210" s="14">
        <f>IF(H210=0,0,MAX($E$2:E209)+1)</f>
        <v>0</v>
      </c>
      <c r="F210" s="60" t="s">
        <v>751</v>
      </c>
      <c r="G210" s="60"/>
      <c r="H210" s="60"/>
      <c r="I210" s="14" t="e">
        <f>IFERROR(VLOOKUP(H210,H$2:H209,1,FALSE),VLOOKUP(H210,H211:H$478,1,FALSE))</f>
        <v>#N/A</v>
      </c>
      <c r="J210" s="14" t="str">
        <f>IF($H210=0,"",VLOOKUP($H210,Исходные_данные,37,FALSE))</f>
        <v/>
      </c>
      <c r="K210" s="14" t="str">
        <f>IF($H210=0,"",VLOOKUP($H210,Исходные_данные,38,FALSE))</f>
        <v/>
      </c>
      <c r="L210" s="14" t="str">
        <f>IF($H210=0,"",VLOOKUP($H210,Исходные_данные,39,FALSE))</f>
        <v/>
      </c>
      <c r="M210" s="16" t="str">
        <f>IFERROR(VLOOKUP(H210,Нагрузка_диапазон_1,5,FALSE),"")</f>
        <v/>
      </c>
      <c r="N210" s="14" t="str">
        <f>IF($H210=0,"",VLOOKUP($H210,Исходные_данные,40,FALSE))</f>
        <v/>
      </c>
      <c r="O210" s="14"/>
      <c r="P210" s="14" t="str">
        <f>IF($H210=0,"",VLOOKUP($H210,Исходные_данные,42,FALSE))</f>
        <v/>
      </c>
      <c r="Q210" s="14" t="str">
        <f>IF($H210=0,"",VLOOKUP($H210,Исходные_данные,8,FALSE))</f>
        <v/>
      </c>
      <c r="R210" s="14">
        <f>IF(Q210=3,"L1,L2,L3",0)</f>
        <v>0</v>
      </c>
      <c r="S210" s="14">
        <f>IF(C210=1,1,IF(Q210=3,S209,IF(S209=3,1,S209+1)))</f>
        <v>1</v>
      </c>
      <c r="T210" s="14" t="str">
        <f>IF(R210=0,"L"&amp;S210,R210)</f>
        <v>L1</v>
      </c>
      <c r="U210" s="14" t="str">
        <f>IF($H210=0,"",VLOOKUP($H210,Исходные_данные,32,FALSE))</f>
        <v/>
      </c>
    </row>
    <row r="211" spans="1:21" x14ac:dyDescent="0.2">
      <c r="A211" s="14" t="str">
        <f t="shared" si="3"/>
        <v/>
      </c>
      <c r="B211" s="14">
        <f>IF(C211=1,MAX(B$2:$B210)+1,IF(F211=0,"",B210))</f>
        <v>1</v>
      </c>
      <c r="C211" s="14">
        <f>COUNTIF($F$2:$F211,F211)</f>
        <v>209</v>
      </c>
      <c r="D211" s="14">
        <f>IF(F211=0,0,MAX($D$2:D210)+1)</f>
        <v>209</v>
      </c>
      <c r="E211" s="14">
        <f>IF(H211=0,0,MAX($E$2:E210)+1)</f>
        <v>0</v>
      </c>
      <c r="F211" s="60" t="s">
        <v>751</v>
      </c>
      <c r="G211" s="60"/>
      <c r="H211" s="60"/>
      <c r="I211" s="14" t="e">
        <f>IFERROR(VLOOKUP(H211,H$2:H210,1,FALSE),VLOOKUP(H211,H212:H$478,1,FALSE))</f>
        <v>#N/A</v>
      </c>
      <c r="J211" s="14" t="str">
        <f>IF($H211=0,"",VLOOKUP($H211,Исходные_данные,37,FALSE))</f>
        <v/>
      </c>
      <c r="K211" s="14" t="str">
        <f>IF($H211=0,"",VLOOKUP($H211,Исходные_данные,38,FALSE))</f>
        <v/>
      </c>
      <c r="L211" s="14" t="str">
        <f>IF($H211=0,"",VLOOKUP($H211,Исходные_данные,39,FALSE))</f>
        <v/>
      </c>
      <c r="M211" s="16" t="str">
        <f>IFERROR(VLOOKUP(H211,Нагрузка_диапазон_1,5,FALSE),"")</f>
        <v/>
      </c>
      <c r="N211" s="14" t="str">
        <f>IF($H211=0,"",VLOOKUP($H211,Исходные_данные,40,FALSE))</f>
        <v/>
      </c>
      <c r="O211" s="14"/>
      <c r="P211" s="14" t="str">
        <f>IF($H211=0,"",VLOOKUP($H211,Исходные_данные,42,FALSE))</f>
        <v/>
      </c>
      <c r="Q211" s="14" t="str">
        <f>IF($H211=0,"",VLOOKUP($H211,Исходные_данные,8,FALSE))</f>
        <v/>
      </c>
      <c r="R211" s="14">
        <f>IF(Q211=3,"L1,L2,L3",0)</f>
        <v>0</v>
      </c>
      <c r="S211" s="14">
        <f>IF(C211=1,1,IF(Q211=3,S210,IF(S210=3,1,S210+1)))</f>
        <v>2</v>
      </c>
      <c r="T211" s="14" t="str">
        <f>IF(R211=0,"L"&amp;S211,R211)</f>
        <v>L2</v>
      </c>
      <c r="U211" s="14" t="str">
        <f>IF($H211=0,"",VLOOKUP($H211,Исходные_данные,32,FALSE))</f>
        <v/>
      </c>
    </row>
    <row r="212" spans="1:21" x14ac:dyDescent="0.2">
      <c r="A212" s="14" t="str">
        <f t="shared" si="3"/>
        <v/>
      </c>
      <c r="B212" s="14">
        <f>IF(C212=1,MAX(B$2:$B211)+1,IF(F212=0,"",B211))</f>
        <v>1</v>
      </c>
      <c r="C212" s="14">
        <f>COUNTIF($F$2:$F212,F212)</f>
        <v>210</v>
      </c>
      <c r="D212" s="14">
        <f>IF(F212=0,0,MAX($D$2:D211)+1)</f>
        <v>210</v>
      </c>
      <c r="E212" s="14">
        <f>IF(H212=0,0,MAX($E$2:E211)+1)</f>
        <v>0</v>
      </c>
      <c r="F212" s="60" t="s">
        <v>751</v>
      </c>
      <c r="G212" s="60"/>
      <c r="H212" s="60"/>
      <c r="I212" s="14" t="e">
        <f>IFERROR(VLOOKUP(H212,H$2:H211,1,FALSE),VLOOKUP(H212,H213:H$478,1,FALSE))</f>
        <v>#N/A</v>
      </c>
      <c r="J212" s="14" t="str">
        <f>IF($H212=0,"",VLOOKUP($H212,Исходные_данные,37,FALSE))</f>
        <v/>
      </c>
      <c r="K212" s="14" t="str">
        <f>IF($H212=0,"",VLOOKUP($H212,Исходные_данные,38,FALSE))</f>
        <v/>
      </c>
      <c r="L212" s="14" t="str">
        <f>IF($H212=0,"",VLOOKUP($H212,Исходные_данные,39,FALSE))</f>
        <v/>
      </c>
      <c r="M212" s="16" t="str">
        <f>IFERROR(VLOOKUP(H212,Нагрузка_диапазон_1,5,FALSE),"")</f>
        <v/>
      </c>
      <c r="N212" s="14" t="str">
        <f>IF($H212=0,"",VLOOKUP($H212,Исходные_данные,40,FALSE))</f>
        <v/>
      </c>
      <c r="O212" s="14"/>
      <c r="P212" s="14" t="str">
        <f>IF($H212=0,"",VLOOKUP($H212,Исходные_данные,42,FALSE))</f>
        <v/>
      </c>
      <c r="Q212" s="14" t="str">
        <f>IF($H212=0,"",VLOOKUP($H212,Исходные_данные,8,FALSE))</f>
        <v/>
      </c>
      <c r="R212" s="14">
        <f>IF(Q212=3,"L1,L2,L3",0)</f>
        <v>0</v>
      </c>
      <c r="S212" s="14">
        <f>IF(C212=1,1,IF(Q212=3,S211,IF(S211=3,1,S211+1)))</f>
        <v>3</v>
      </c>
      <c r="T212" s="14" t="str">
        <f>IF(R212=0,"L"&amp;S212,R212)</f>
        <v>L3</v>
      </c>
      <c r="U212" s="14" t="str">
        <f>IF($H212=0,"",VLOOKUP($H212,Исходные_данные,32,FALSE))</f>
        <v/>
      </c>
    </row>
    <row r="213" spans="1:21" x14ac:dyDescent="0.2">
      <c r="A213" s="14" t="str">
        <f t="shared" si="3"/>
        <v/>
      </c>
      <c r="B213" s="14">
        <f>IF(C213=1,MAX(B$2:$B212)+1,IF(F213=0,"",B212))</f>
        <v>1</v>
      </c>
      <c r="C213" s="14">
        <f>COUNTIF($F$2:$F213,F213)</f>
        <v>211</v>
      </c>
      <c r="D213" s="14">
        <f>IF(F213=0,0,MAX($D$2:D212)+1)</f>
        <v>211</v>
      </c>
      <c r="E213" s="14">
        <f>IF(H213=0,0,MAX($E$2:E212)+1)</f>
        <v>0</v>
      </c>
      <c r="F213" s="60" t="s">
        <v>751</v>
      </c>
      <c r="G213" s="60"/>
      <c r="H213" s="60"/>
      <c r="I213" s="14" t="e">
        <f>IFERROR(VLOOKUP(H213,H$2:H212,1,FALSE),VLOOKUP(H213,H214:H$478,1,FALSE))</f>
        <v>#N/A</v>
      </c>
      <c r="J213" s="14" t="str">
        <f>IF($H213=0,"",VLOOKUP($H213,Исходные_данные,37,FALSE))</f>
        <v/>
      </c>
      <c r="K213" s="14" t="str">
        <f>IF($H213=0,"",VLOOKUP($H213,Исходные_данные,38,FALSE))</f>
        <v/>
      </c>
      <c r="L213" s="14" t="str">
        <f>IF($H213=0,"",VLOOKUP($H213,Исходные_данные,39,FALSE))</f>
        <v/>
      </c>
      <c r="M213" s="16" t="str">
        <f>IFERROR(VLOOKUP(H213,Нагрузка_диапазон_1,5,FALSE),"")</f>
        <v/>
      </c>
      <c r="N213" s="14" t="str">
        <f>IF($H213=0,"",VLOOKUP($H213,Исходные_данные,40,FALSE))</f>
        <v/>
      </c>
      <c r="O213" s="14"/>
      <c r="P213" s="14" t="str">
        <f>IF($H213=0,"",VLOOKUP($H213,Исходные_данные,42,FALSE))</f>
        <v/>
      </c>
      <c r="Q213" s="14" t="str">
        <f>IF($H213=0,"",VLOOKUP($H213,Исходные_данные,8,FALSE))</f>
        <v/>
      </c>
      <c r="R213" s="14">
        <f>IF(Q213=3,"L1,L2,L3",0)</f>
        <v>0</v>
      </c>
      <c r="S213" s="14">
        <f>IF(C213=1,1,IF(Q213=3,S212,IF(S212=3,1,S212+1)))</f>
        <v>1</v>
      </c>
      <c r="T213" s="14" t="str">
        <f>IF(R213=0,"L"&amp;S213,R213)</f>
        <v>L1</v>
      </c>
      <c r="U213" s="14" t="str">
        <f>IF($H213=0,"",VLOOKUP($H213,Исходные_данные,32,FALSE))</f>
        <v/>
      </c>
    </row>
    <row r="214" spans="1:21" x14ac:dyDescent="0.2">
      <c r="A214" s="14" t="str">
        <f t="shared" si="3"/>
        <v/>
      </c>
      <c r="B214" s="14">
        <f>IF(C214=1,MAX(B$2:$B213)+1,IF(F214=0,"",B213))</f>
        <v>1</v>
      </c>
      <c r="C214" s="14">
        <f>COUNTIF($F$2:$F214,F214)</f>
        <v>212</v>
      </c>
      <c r="D214" s="14">
        <f>IF(F214=0,0,MAX($D$2:D213)+1)</f>
        <v>212</v>
      </c>
      <c r="E214" s="14">
        <f>IF(H214=0,0,MAX($E$2:E213)+1)</f>
        <v>0</v>
      </c>
      <c r="F214" s="60" t="s">
        <v>751</v>
      </c>
      <c r="G214" s="60"/>
      <c r="H214" s="60"/>
      <c r="I214" s="14" t="e">
        <f>IFERROR(VLOOKUP(H214,H$2:H213,1,FALSE),VLOOKUP(H214,H215:H$478,1,FALSE))</f>
        <v>#N/A</v>
      </c>
      <c r="J214" s="14" t="str">
        <f>IF($H214=0,"",VLOOKUP($H214,Исходные_данные,37,FALSE))</f>
        <v/>
      </c>
      <c r="K214" s="14" t="str">
        <f>IF($H214=0,"",VLOOKUP($H214,Исходные_данные,38,FALSE))</f>
        <v/>
      </c>
      <c r="L214" s="14" t="str">
        <f>IF($H214=0,"",VLOOKUP($H214,Исходные_данные,39,FALSE))</f>
        <v/>
      </c>
      <c r="M214" s="16" t="str">
        <f>IFERROR(VLOOKUP(H214,Нагрузка_диапазон_1,5,FALSE),"")</f>
        <v/>
      </c>
      <c r="N214" s="14" t="str">
        <f>IF($H214=0,"",VLOOKUP($H214,Исходные_данные,40,FALSE))</f>
        <v/>
      </c>
      <c r="O214" s="14"/>
      <c r="P214" s="14" t="str">
        <f>IF($H214=0,"",VLOOKUP($H214,Исходные_данные,42,FALSE))</f>
        <v/>
      </c>
      <c r="Q214" s="14" t="str">
        <f>IF($H214=0,"",VLOOKUP($H214,Исходные_данные,8,FALSE))</f>
        <v/>
      </c>
      <c r="R214" s="14">
        <f>IF(Q214=3,"L1,L2,L3",0)</f>
        <v>0</v>
      </c>
      <c r="S214" s="14">
        <f>IF(C214=1,1,IF(Q214=3,S213,IF(S213=3,1,S213+1)))</f>
        <v>2</v>
      </c>
      <c r="T214" s="14" t="str">
        <f>IF(R214=0,"L"&amp;S214,R214)</f>
        <v>L2</v>
      </c>
      <c r="U214" s="14" t="str">
        <f>IF($H214=0,"",VLOOKUP($H214,Исходные_данные,32,FALSE))</f>
        <v/>
      </c>
    </row>
    <row r="215" spans="1:21" x14ac:dyDescent="0.2">
      <c r="A215" s="14" t="str">
        <f t="shared" si="3"/>
        <v/>
      </c>
      <c r="B215" s="14">
        <f>IF(C215=1,MAX(B$2:$B214)+1,IF(F215=0,"",B214))</f>
        <v>1</v>
      </c>
      <c r="C215" s="14">
        <f>COUNTIF($F$2:$F215,F215)</f>
        <v>213</v>
      </c>
      <c r="D215" s="14">
        <f>IF(F215=0,0,MAX($D$2:D214)+1)</f>
        <v>213</v>
      </c>
      <c r="E215" s="14">
        <f>IF(H215=0,0,MAX($E$2:E214)+1)</f>
        <v>0</v>
      </c>
      <c r="F215" s="60" t="s">
        <v>751</v>
      </c>
      <c r="G215" s="60"/>
      <c r="H215" s="60"/>
      <c r="I215" s="14" t="e">
        <f>IFERROR(VLOOKUP(H215,H$2:H214,1,FALSE),VLOOKUP(H215,H216:H$478,1,FALSE))</f>
        <v>#N/A</v>
      </c>
      <c r="J215" s="14" t="str">
        <f>IF($H215=0,"",VLOOKUP($H215,Исходные_данные,37,FALSE))</f>
        <v/>
      </c>
      <c r="K215" s="14" t="str">
        <f>IF($H215=0,"",VLOOKUP($H215,Исходные_данные,38,FALSE))</f>
        <v/>
      </c>
      <c r="L215" s="14" t="str">
        <f>IF($H215=0,"",VLOOKUP($H215,Исходные_данные,39,FALSE))</f>
        <v/>
      </c>
      <c r="M215" s="16" t="str">
        <f>IFERROR(VLOOKUP(H215,Нагрузка_диапазон_1,5,FALSE),"")</f>
        <v/>
      </c>
      <c r="N215" s="14" t="str">
        <f>IF($H215=0,"",VLOOKUP($H215,Исходные_данные,40,FALSE))</f>
        <v/>
      </c>
      <c r="O215" s="14"/>
      <c r="P215" s="14" t="str">
        <f>IF($H215=0,"",VLOOKUP($H215,Исходные_данные,42,FALSE))</f>
        <v/>
      </c>
      <c r="Q215" s="14" t="str">
        <f>IF($H215=0,"",VLOOKUP($H215,Исходные_данные,8,FALSE))</f>
        <v/>
      </c>
      <c r="R215" s="14">
        <f>IF(Q215=3,"L1,L2,L3",0)</f>
        <v>0</v>
      </c>
      <c r="S215" s="14">
        <f>IF(C215=1,1,IF(Q215=3,S214,IF(S214=3,1,S214+1)))</f>
        <v>3</v>
      </c>
      <c r="T215" s="14" t="str">
        <f>IF(R215=0,"L"&amp;S215,R215)</f>
        <v>L3</v>
      </c>
      <c r="U215" s="14" t="str">
        <f>IF($H215=0,"",VLOOKUP($H215,Исходные_данные,32,FALSE))</f>
        <v/>
      </c>
    </row>
    <row r="216" spans="1:21" x14ac:dyDescent="0.2">
      <c r="A216" s="14" t="str">
        <f t="shared" si="3"/>
        <v/>
      </c>
      <c r="B216" s="14">
        <f>IF(C216=1,MAX(B$2:$B215)+1,IF(F216=0,"",B215))</f>
        <v>1</v>
      </c>
      <c r="C216" s="14">
        <f>COUNTIF($F$2:$F216,F216)</f>
        <v>214</v>
      </c>
      <c r="D216" s="14">
        <f>IF(F216=0,0,MAX($D$2:D215)+1)</f>
        <v>214</v>
      </c>
      <c r="E216" s="14">
        <f>IF(H216=0,0,MAX($E$2:E215)+1)</f>
        <v>0</v>
      </c>
      <c r="F216" s="60" t="s">
        <v>751</v>
      </c>
      <c r="G216" s="60"/>
      <c r="H216" s="71"/>
      <c r="I216" s="14" t="e">
        <f>IFERROR(VLOOKUP(H216,H$2:H215,1,FALSE),VLOOKUP(H216,H217:H$478,1,FALSE))</f>
        <v>#N/A</v>
      </c>
      <c r="J216" s="14" t="str">
        <f>IF($H216=0,"",VLOOKUP($H216,Исходные_данные,37,FALSE))</f>
        <v/>
      </c>
      <c r="K216" s="14" t="str">
        <f>IF($H216=0,"",VLOOKUP($H216,Исходные_данные,38,FALSE))</f>
        <v/>
      </c>
      <c r="L216" s="14" t="str">
        <f>IF($H216=0,"",VLOOKUP($H216,Исходные_данные,39,FALSE))</f>
        <v/>
      </c>
      <c r="M216" s="16" t="str">
        <f>IFERROR(VLOOKUP(H216,Нагрузка_диапазон_1,5,FALSE),"")</f>
        <v/>
      </c>
      <c r="N216" s="14" t="str">
        <f>IF($H216=0,"",VLOOKUP($H216,Исходные_данные,40,FALSE))</f>
        <v/>
      </c>
      <c r="O216" s="14"/>
      <c r="P216" s="14" t="str">
        <f>IF($H216=0,"",VLOOKUP($H216,Исходные_данные,42,FALSE))</f>
        <v/>
      </c>
      <c r="Q216" s="14" t="str">
        <f>IF($H216=0,"",VLOOKUP($H216,Исходные_данные,8,FALSE))</f>
        <v/>
      </c>
      <c r="R216" s="14">
        <f>IF(Q216=3,"L1,L2,L3",0)</f>
        <v>0</v>
      </c>
      <c r="S216" s="14">
        <f>IF(C216=1,1,IF(Q216=3,S215,IF(S215=3,1,S215+1)))</f>
        <v>1</v>
      </c>
      <c r="T216" s="14" t="str">
        <f>IF(R216=0,"L"&amp;S216,R216)</f>
        <v>L1</v>
      </c>
      <c r="U216" s="14" t="str">
        <f>IF($H216=0,"",VLOOKUP($H216,Исходные_данные,32,FALSE))</f>
        <v/>
      </c>
    </row>
    <row r="217" spans="1:21" x14ac:dyDescent="0.2">
      <c r="A217" s="14" t="str">
        <f t="shared" si="3"/>
        <v/>
      </c>
      <c r="B217" s="14">
        <f>IF(C217=1,MAX(B$2:$B216)+1,IF(F217=0,"",B216))</f>
        <v>1</v>
      </c>
      <c r="C217" s="14">
        <f>COUNTIF($F$2:$F217,F217)</f>
        <v>215</v>
      </c>
      <c r="D217" s="14">
        <f>IF(F217=0,0,MAX($D$2:D216)+1)</f>
        <v>215</v>
      </c>
      <c r="E217" s="14">
        <f>IF(H217=0,0,MAX($E$2:E216)+1)</f>
        <v>0</v>
      </c>
      <c r="F217" s="60" t="s">
        <v>751</v>
      </c>
      <c r="G217" s="60"/>
      <c r="H217" s="71"/>
      <c r="I217" s="14" t="e">
        <f>IFERROR(VLOOKUP(H217,H$2:H216,1,FALSE),VLOOKUP(H217,H218:H$478,1,FALSE))</f>
        <v>#N/A</v>
      </c>
      <c r="J217" s="14" t="str">
        <f>IF($H217=0,"",VLOOKUP($H217,Исходные_данные,37,FALSE))</f>
        <v/>
      </c>
      <c r="K217" s="14" t="str">
        <f>IF($H217=0,"",VLOOKUP($H217,Исходные_данные,38,FALSE))</f>
        <v/>
      </c>
      <c r="L217" s="14" t="str">
        <f>IF($H217=0,"",VLOOKUP($H217,Исходные_данные,39,FALSE))</f>
        <v/>
      </c>
      <c r="M217" s="16" t="str">
        <f>IFERROR(VLOOKUP(H217,Нагрузка_диапазон_1,5,FALSE),"")</f>
        <v/>
      </c>
      <c r="N217" s="14" t="str">
        <f>IF($H217=0,"",VLOOKUP($H217,Исходные_данные,40,FALSE))</f>
        <v/>
      </c>
      <c r="O217" s="14"/>
      <c r="P217" s="14" t="str">
        <f>IF($H217=0,"",VLOOKUP($H217,Исходные_данные,42,FALSE))</f>
        <v/>
      </c>
      <c r="Q217" s="14" t="str">
        <f>IF($H217=0,"",VLOOKUP($H217,Исходные_данные,8,FALSE))</f>
        <v/>
      </c>
      <c r="R217" s="14">
        <f>IF(Q217=3,"L1,L2,L3",0)</f>
        <v>0</v>
      </c>
      <c r="S217" s="14">
        <f>IF(C217=1,1,IF(Q217=3,S216,IF(S216=3,1,S216+1)))</f>
        <v>2</v>
      </c>
      <c r="T217" s="14" t="str">
        <f>IF(R217=0,"L"&amp;S217,R217)</f>
        <v>L2</v>
      </c>
      <c r="U217" s="14" t="str">
        <f>IF($H217=0,"",VLOOKUP($H217,Исходные_данные,32,FALSE))</f>
        <v/>
      </c>
    </row>
    <row r="218" spans="1:21" x14ac:dyDescent="0.2">
      <c r="A218" s="14" t="str">
        <f t="shared" si="3"/>
        <v/>
      </c>
      <c r="B218" s="14">
        <f>IF(C218=1,MAX(B$2:$B217)+1,IF(F218=0,"",B217))</f>
        <v>1</v>
      </c>
      <c r="C218" s="14">
        <f>COUNTIF($F$2:$F218,F218)</f>
        <v>216</v>
      </c>
      <c r="D218" s="14">
        <f>IF(F218=0,0,MAX($D$2:D217)+1)</f>
        <v>216</v>
      </c>
      <c r="E218" s="14">
        <f>IF(H218=0,0,MAX($E$2:E217)+1)</f>
        <v>0</v>
      </c>
      <c r="F218" s="60" t="s">
        <v>751</v>
      </c>
      <c r="G218" s="60"/>
      <c r="H218" s="71"/>
      <c r="I218" s="14" t="e">
        <f>IFERROR(VLOOKUP(H218,H$2:H217,1,FALSE),VLOOKUP(H218,H219:H$478,1,FALSE))</f>
        <v>#N/A</v>
      </c>
      <c r="J218" s="14" t="str">
        <f>IF($H218=0,"",VLOOKUP($H218,Исходные_данные,37,FALSE))</f>
        <v/>
      </c>
      <c r="K218" s="14" t="str">
        <f>IF($H218=0,"",VLOOKUP($H218,Исходные_данные,38,FALSE))</f>
        <v/>
      </c>
      <c r="L218" s="14" t="str">
        <f>IF($H218=0,"",VLOOKUP($H218,Исходные_данные,39,FALSE))</f>
        <v/>
      </c>
      <c r="M218" s="16" t="str">
        <f>IFERROR(VLOOKUP(H218,Нагрузка_диапазон_1,5,FALSE),"")</f>
        <v/>
      </c>
      <c r="N218" s="14" t="str">
        <f>IF($H218=0,"",VLOOKUP($H218,Исходные_данные,40,FALSE))</f>
        <v/>
      </c>
      <c r="O218" s="14"/>
      <c r="P218" s="14" t="str">
        <f>IF($H218=0,"",VLOOKUP($H218,Исходные_данные,42,FALSE))</f>
        <v/>
      </c>
      <c r="Q218" s="14" t="str">
        <f>IF($H218=0,"",VLOOKUP($H218,Исходные_данные,8,FALSE))</f>
        <v/>
      </c>
      <c r="R218" s="14">
        <f>IF(Q218=3,"L1,L2,L3",0)</f>
        <v>0</v>
      </c>
      <c r="S218" s="14">
        <f>IF(C218=1,1,IF(Q218=3,S217,IF(S217=3,1,S217+1)))</f>
        <v>3</v>
      </c>
      <c r="T218" s="14" t="str">
        <f>IF(R218=0,"L"&amp;S218,R218)</f>
        <v>L3</v>
      </c>
      <c r="U218" s="14" t="str">
        <f>IF($H218=0,"",VLOOKUP($H218,Исходные_данные,32,FALSE))</f>
        <v/>
      </c>
    </row>
    <row r="219" spans="1:21" x14ac:dyDescent="0.2">
      <c r="A219" s="14" t="str">
        <f t="shared" si="3"/>
        <v/>
      </c>
      <c r="B219" s="14">
        <f>IF(C219=1,MAX(B$2:$B218)+1,IF(F219=0,"",B218))</f>
        <v>1</v>
      </c>
      <c r="C219" s="14">
        <f>COUNTIF($F$2:$F219,F219)</f>
        <v>217</v>
      </c>
      <c r="D219" s="14">
        <f>IF(F219=0,0,MAX($D$2:D218)+1)</f>
        <v>217</v>
      </c>
      <c r="E219" s="14">
        <f>IF(H219=0,0,MAX($E$2:E218)+1)</f>
        <v>0</v>
      </c>
      <c r="F219" s="60" t="s">
        <v>751</v>
      </c>
      <c r="G219" s="60"/>
      <c r="H219" s="71"/>
      <c r="I219" s="14" t="e">
        <f>IFERROR(VLOOKUP(H219,H$2:H218,1,FALSE),VLOOKUP(H219,H220:H$478,1,FALSE))</f>
        <v>#N/A</v>
      </c>
      <c r="J219" s="14" t="str">
        <f>IF($H219=0,"",VLOOKUP($H219,Исходные_данные,37,FALSE))</f>
        <v/>
      </c>
      <c r="K219" s="14" t="str">
        <f>IF($H219=0,"",VLOOKUP($H219,Исходные_данные,38,FALSE))</f>
        <v/>
      </c>
      <c r="L219" s="14" t="str">
        <f>IF($H219=0,"",VLOOKUP($H219,Исходные_данные,39,FALSE))</f>
        <v/>
      </c>
      <c r="M219" s="16" t="str">
        <f>IFERROR(VLOOKUP(H219,Нагрузка_диапазон_1,5,FALSE),"")</f>
        <v/>
      </c>
      <c r="N219" s="14" t="str">
        <f>IF($H219=0,"",VLOOKUP($H219,Исходные_данные,40,FALSE))</f>
        <v/>
      </c>
      <c r="O219" s="14"/>
      <c r="P219" s="14" t="str">
        <f>IF($H219=0,"",VLOOKUP($H219,Исходные_данные,42,FALSE))</f>
        <v/>
      </c>
      <c r="Q219" s="14" t="str">
        <f>IF($H219=0,"",VLOOKUP($H219,Исходные_данные,8,FALSE))</f>
        <v/>
      </c>
      <c r="R219" s="14">
        <f>IF(Q219=3,"L1,L2,L3",0)</f>
        <v>0</v>
      </c>
      <c r="S219" s="14">
        <f>IF(C219=1,1,IF(Q219=3,S218,IF(S218=3,1,S218+1)))</f>
        <v>1</v>
      </c>
      <c r="T219" s="14" t="str">
        <f>IF(R219=0,"L"&amp;S219,R219)</f>
        <v>L1</v>
      </c>
      <c r="U219" s="14" t="str">
        <f>IF($H219=0,"",VLOOKUP($H219,Исходные_данные,32,FALSE))</f>
        <v/>
      </c>
    </row>
    <row r="220" spans="1:21" x14ac:dyDescent="0.2">
      <c r="A220" s="14" t="str">
        <f t="shared" si="3"/>
        <v/>
      </c>
      <c r="B220" s="14">
        <f>IF(C220=1,MAX(B$2:$B219)+1,IF(F220=0,"",B219))</f>
        <v>1</v>
      </c>
      <c r="C220" s="14">
        <f>COUNTIF($F$2:$F220,F220)</f>
        <v>218</v>
      </c>
      <c r="D220" s="14">
        <f>IF(F220=0,0,MAX($D$2:D219)+1)</f>
        <v>218</v>
      </c>
      <c r="E220" s="14">
        <f>IF(H220=0,0,MAX($E$2:E219)+1)</f>
        <v>0</v>
      </c>
      <c r="F220" s="60" t="s">
        <v>751</v>
      </c>
      <c r="G220" s="60"/>
      <c r="H220" s="71"/>
      <c r="I220" s="14" t="e">
        <f>IFERROR(VLOOKUP(H220,H$2:H219,1,FALSE),VLOOKUP(H220,H221:H$478,1,FALSE))</f>
        <v>#N/A</v>
      </c>
      <c r="J220" s="14" t="str">
        <f>IF($H220=0,"",VLOOKUP($H220,Исходные_данные,37,FALSE))</f>
        <v/>
      </c>
      <c r="K220" s="14" t="str">
        <f>IF($H220=0,"",VLOOKUP($H220,Исходные_данные,38,FALSE))</f>
        <v/>
      </c>
      <c r="L220" s="14" t="str">
        <f>IF($H220=0,"",VLOOKUP($H220,Исходные_данные,39,FALSE))</f>
        <v/>
      </c>
      <c r="M220" s="16" t="str">
        <f>IFERROR(VLOOKUP(H220,Нагрузка_диапазон_1,5,FALSE),"")</f>
        <v/>
      </c>
      <c r="N220" s="14" t="str">
        <f>IF($H220=0,"",VLOOKUP($H220,Исходные_данные,40,FALSE))</f>
        <v/>
      </c>
      <c r="O220" s="14"/>
      <c r="P220" s="14" t="str">
        <f>IF($H220=0,"",VLOOKUP($H220,Исходные_данные,42,FALSE))</f>
        <v/>
      </c>
      <c r="Q220" s="14" t="str">
        <f>IF($H220=0,"",VLOOKUP($H220,Исходные_данные,8,FALSE))</f>
        <v/>
      </c>
      <c r="R220" s="14">
        <f>IF(Q220=3,"L1,L2,L3",0)</f>
        <v>0</v>
      </c>
      <c r="S220" s="14">
        <f>IF(C220=1,1,IF(Q220=3,S219,IF(S219=3,1,S219+1)))</f>
        <v>2</v>
      </c>
      <c r="T220" s="14" t="str">
        <f>IF(R220=0,"L"&amp;S220,R220)</f>
        <v>L2</v>
      </c>
      <c r="U220" s="14" t="str">
        <f>IF($H220=0,"",VLOOKUP($H220,Исходные_данные,32,FALSE))</f>
        <v/>
      </c>
    </row>
    <row r="221" spans="1:21" x14ac:dyDescent="0.2">
      <c r="A221" s="14" t="str">
        <f t="shared" si="3"/>
        <v/>
      </c>
      <c r="B221" s="14">
        <f>IF(C221=1,MAX(B$2:$B220)+1,IF(F221=0,"",B220))</f>
        <v>1</v>
      </c>
      <c r="C221" s="14">
        <f>COUNTIF($F$2:$F221,F221)</f>
        <v>219</v>
      </c>
      <c r="D221" s="14">
        <f>IF(F221=0,0,MAX($D$2:D220)+1)</f>
        <v>219</v>
      </c>
      <c r="E221" s="14">
        <f>IF(H221=0,0,MAX($E$2:E220)+1)</f>
        <v>0</v>
      </c>
      <c r="F221" s="60" t="s">
        <v>751</v>
      </c>
      <c r="G221" s="60"/>
      <c r="H221" s="71"/>
      <c r="I221" s="14" t="e">
        <f>IFERROR(VLOOKUP(H221,H$2:H220,1,FALSE),VLOOKUP(H221,H222:H$478,1,FALSE))</f>
        <v>#N/A</v>
      </c>
      <c r="J221" s="14" t="str">
        <f>IF($H221=0,"",VLOOKUP($H221,Исходные_данные,37,FALSE))</f>
        <v/>
      </c>
      <c r="K221" s="14" t="str">
        <f>IF($H221=0,"",VLOOKUP($H221,Исходные_данные,38,FALSE))</f>
        <v/>
      </c>
      <c r="L221" s="14" t="str">
        <f>IF($H221=0,"",VLOOKUP($H221,Исходные_данные,39,FALSE))</f>
        <v/>
      </c>
      <c r="M221" s="16" t="str">
        <f>IFERROR(VLOOKUP(H221,Нагрузка_диапазон_1,5,FALSE),"")</f>
        <v/>
      </c>
      <c r="N221" s="14" t="str">
        <f>IF($H221=0,"",VLOOKUP($H221,Исходные_данные,40,FALSE))</f>
        <v/>
      </c>
      <c r="O221" s="14"/>
      <c r="P221" s="14" t="str">
        <f>IF($H221=0,"",VLOOKUP($H221,Исходные_данные,42,FALSE))</f>
        <v/>
      </c>
      <c r="Q221" s="14" t="str">
        <f>IF($H221=0,"",VLOOKUP($H221,Исходные_данные,8,FALSE))</f>
        <v/>
      </c>
      <c r="R221" s="14">
        <f>IF(Q221=3,"L1,L2,L3",0)</f>
        <v>0</v>
      </c>
      <c r="S221" s="14">
        <f>IF(C221=1,1,IF(Q221=3,S220,IF(S220=3,1,S220+1)))</f>
        <v>3</v>
      </c>
      <c r="T221" s="14" t="str">
        <f>IF(R221=0,"L"&amp;S221,R221)</f>
        <v>L3</v>
      </c>
      <c r="U221" s="14" t="str">
        <f>IF($H221=0,"",VLOOKUP($H221,Исходные_данные,32,FALSE))</f>
        <v/>
      </c>
    </row>
    <row r="222" spans="1:21" x14ac:dyDescent="0.2">
      <c r="A222" s="14" t="str">
        <f t="shared" si="3"/>
        <v/>
      </c>
      <c r="B222" s="14">
        <f>IF(C222=1,MAX(B$2:$B221)+1,IF(F222=0,"",B221))</f>
        <v>1</v>
      </c>
      <c r="C222" s="14">
        <f>COUNTIF($F$2:$F222,F222)</f>
        <v>220</v>
      </c>
      <c r="D222" s="14">
        <f>IF(F222=0,0,MAX($D$2:D221)+1)</f>
        <v>220</v>
      </c>
      <c r="E222" s="14">
        <f>IF(H222=0,0,MAX($E$2:E221)+1)</f>
        <v>0</v>
      </c>
      <c r="F222" s="60" t="s">
        <v>751</v>
      </c>
      <c r="G222" s="60"/>
      <c r="H222" s="71"/>
      <c r="I222" s="14" t="e">
        <f>IFERROR(VLOOKUP(H222,H$2:H221,1,FALSE),VLOOKUP(H222,H223:H$478,1,FALSE))</f>
        <v>#N/A</v>
      </c>
      <c r="J222" s="14" t="str">
        <f>IF($H222=0,"",VLOOKUP($H222,Исходные_данные,37,FALSE))</f>
        <v/>
      </c>
      <c r="K222" s="14" t="str">
        <f>IF($H222=0,"",VLOOKUP($H222,Исходные_данные,38,FALSE))</f>
        <v/>
      </c>
      <c r="L222" s="14" t="str">
        <f>IF($H222=0,"",VLOOKUP($H222,Исходные_данные,39,FALSE))</f>
        <v/>
      </c>
      <c r="M222" s="16" t="str">
        <f>IFERROR(VLOOKUP(H222,Нагрузка_диапазон_1,5,FALSE),"")</f>
        <v/>
      </c>
      <c r="N222" s="14" t="str">
        <f>IF($H222=0,"",VLOOKUP($H222,Исходные_данные,40,FALSE))</f>
        <v/>
      </c>
      <c r="O222" s="14"/>
      <c r="P222" s="14" t="str">
        <f>IF($H222=0,"",VLOOKUP($H222,Исходные_данные,42,FALSE))</f>
        <v/>
      </c>
      <c r="Q222" s="14" t="str">
        <f>IF($H222=0,"",VLOOKUP($H222,Исходные_данные,8,FALSE))</f>
        <v/>
      </c>
      <c r="R222" s="14">
        <f>IF(Q222=3,"L1,L2,L3",0)</f>
        <v>0</v>
      </c>
      <c r="S222" s="14">
        <f>IF(C222=1,1,IF(Q222=3,S221,IF(S221=3,1,S221+1)))</f>
        <v>1</v>
      </c>
      <c r="T222" s="14" t="str">
        <f>IF(R222=0,"L"&amp;S222,R222)</f>
        <v>L1</v>
      </c>
      <c r="U222" s="14" t="str">
        <f>IF($H222=0,"",VLOOKUP($H222,Исходные_данные,32,FALSE))</f>
        <v/>
      </c>
    </row>
    <row r="223" spans="1:21" s="79" customFormat="1" ht="14.45" customHeight="1" thickBot="1" x14ac:dyDescent="0.25">
      <c r="A223" s="77" t="str">
        <f t="shared" si="3"/>
        <v/>
      </c>
      <c r="B223" s="77">
        <f>IF(C223=1,MAX(B$2:$B222)+1,IF(F223=0,"",B222))</f>
        <v>1</v>
      </c>
      <c r="C223" s="77">
        <f>COUNTIF($F$2:$F223,F223)</f>
        <v>221</v>
      </c>
      <c r="D223" s="77">
        <f>IF(F223=0,0,MAX($D$2:D222)+1)</f>
        <v>221</v>
      </c>
      <c r="E223" s="77">
        <f>IF(H223=0,0,MAX($E$2:E222)+1)</f>
        <v>0</v>
      </c>
      <c r="F223" s="60" t="s">
        <v>751</v>
      </c>
      <c r="G223" s="60"/>
      <c r="H223" s="71"/>
      <c r="I223" s="77" t="e">
        <f>IFERROR(VLOOKUP(H223,H$2:H222,1,FALSE),VLOOKUP(H223,H224:H$478,1,FALSE))</f>
        <v>#N/A</v>
      </c>
      <c r="J223" s="77" t="str">
        <f>IF($H223=0,"",VLOOKUP($H223,Исходные_данные,37,FALSE))</f>
        <v/>
      </c>
      <c r="K223" s="77" t="str">
        <f>IF($H223=0,"",VLOOKUP($H223,Исходные_данные,38,FALSE))</f>
        <v/>
      </c>
      <c r="L223" s="77" t="str">
        <f>IF($H223=0,"",VLOOKUP($H223,Исходные_данные,39,FALSE))</f>
        <v/>
      </c>
      <c r="M223" s="16" t="str">
        <f>IFERROR(VLOOKUP(H223,Нагрузка_диапазон_1,5,FALSE),"")</f>
        <v/>
      </c>
      <c r="N223" s="77" t="str">
        <f>IF($H223=0,"",VLOOKUP($H223,Исходные_данные,40,FALSE))</f>
        <v/>
      </c>
      <c r="O223" s="77"/>
      <c r="P223" s="77" t="str">
        <f>IF($H223=0,"",VLOOKUP($H223,Исходные_данные,42,FALSE))</f>
        <v/>
      </c>
      <c r="Q223" s="77" t="str">
        <f>IF($H223=0,"",VLOOKUP($H223,Исходные_данные,8,FALSE))</f>
        <v/>
      </c>
      <c r="R223" s="77">
        <f>IF(Q223=3,"L1,L2,L3",0)</f>
        <v>0</v>
      </c>
      <c r="S223" s="77">
        <f>IF(C223=1,1,IF(Q223=3,S222,IF(S222=3,1,S222+1)))</f>
        <v>2</v>
      </c>
      <c r="T223" s="77" t="str">
        <f>IF(R223=0,"L"&amp;S223,R223)</f>
        <v>L2</v>
      </c>
      <c r="U223" s="77" t="str">
        <f>IF($H223=0,"",VLOOKUP($H223,Исходные_данные,32,FALSE))</f>
        <v/>
      </c>
    </row>
    <row r="224" spans="1:21" x14ac:dyDescent="0.2">
      <c r="A224" s="14" t="str">
        <f t="shared" si="3"/>
        <v/>
      </c>
      <c r="B224" s="14">
        <f>IF(C224=1,MAX(B$2:$B223)+1,IF(F224=0,"",B223))</f>
        <v>1</v>
      </c>
      <c r="C224" s="14">
        <f>COUNTIF($F$2:$F224,F224)</f>
        <v>222</v>
      </c>
      <c r="D224" s="14">
        <f>IF(F224=0,0,MAX($D$2:D223)+1)</f>
        <v>222</v>
      </c>
      <c r="E224" s="14">
        <f>IF(H224=0,0,MAX($E$2:E223)+1)</f>
        <v>0</v>
      </c>
      <c r="F224" s="60" t="s">
        <v>751</v>
      </c>
      <c r="G224" s="60"/>
      <c r="H224" s="60"/>
      <c r="I224" s="14" t="e">
        <f>IFERROR(VLOOKUP(H224,H$2:H223,1,FALSE),VLOOKUP(H224,H225:H$478,1,FALSE))</f>
        <v>#N/A</v>
      </c>
      <c r="J224" s="14" t="str">
        <f>IF($H224=0,"",VLOOKUP($H224,Исходные_данные,37,FALSE))</f>
        <v/>
      </c>
      <c r="K224" s="14" t="str">
        <f>IF($H224=0,"",VLOOKUP($H224,Исходные_данные,38,FALSE))</f>
        <v/>
      </c>
      <c r="L224" s="14" t="str">
        <f>IF($H224=0,"",VLOOKUP($H224,Исходные_данные,39,FALSE))</f>
        <v/>
      </c>
      <c r="M224" s="16" t="str">
        <f>IFERROR(VLOOKUP(H224,Нагрузка_диапазон_1,5,FALSE),"")</f>
        <v/>
      </c>
      <c r="N224" s="14" t="str">
        <f>IF($H224=0,"",VLOOKUP($H224,Исходные_данные,40,FALSE))</f>
        <v/>
      </c>
      <c r="O224" s="14"/>
      <c r="P224" s="14" t="str">
        <f>IF($H224=0,"",VLOOKUP($H224,Исходные_данные,42,FALSE))</f>
        <v/>
      </c>
      <c r="Q224" s="14" t="str">
        <f>IF($H224=0,"",VLOOKUP($H224,Исходные_данные,8,FALSE))</f>
        <v/>
      </c>
      <c r="R224" s="14">
        <f>IF(Q224=3,"L1,L2,L3",0)</f>
        <v>0</v>
      </c>
      <c r="S224" s="14">
        <f>IF(C224=1,1,IF(Q224=3,S223,IF(S223=3,1,S223+1)))</f>
        <v>3</v>
      </c>
      <c r="T224" s="14" t="str">
        <f>IF(R224=0,"L"&amp;S224,R224)</f>
        <v>L3</v>
      </c>
      <c r="U224" s="14" t="str">
        <f>IF($H224=0,"",VLOOKUP($H224,Исходные_данные,32,FALSE))</f>
        <v/>
      </c>
    </row>
    <row r="225" spans="1:21" x14ac:dyDescent="0.2">
      <c r="A225" s="14" t="str">
        <f t="shared" si="3"/>
        <v/>
      </c>
      <c r="B225" s="14">
        <f>IF(C225=1,MAX(B$2:$B224)+1,IF(F225=0,"",B224))</f>
        <v>1</v>
      </c>
      <c r="C225" s="14">
        <f>COUNTIF($F$2:$F225,F225)</f>
        <v>223</v>
      </c>
      <c r="D225" s="14">
        <f>IF(F225=0,0,MAX($D$2:D224)+1)</f>
        <v>223</v>
      </c>
      <c r="E225" s="14">
        <f>IF(H225=0,0,MAX($E$2:E224)+1)</f>
        <v>0</v>
      </c>
      <c r="F225" s="60" t="s">
        <v>751</v>
      </c>
      <c r="G225" s="60"/>
      <c r="H225" s="60"/>
      <c r="I225" s="14" t="e">
        <f>IFERROR(VLOOKUP(H225,H$2:H224,1,FALSE),VLOOKUP(H225,H226:H$478,1,FALSE))</f>
        <v>#N/A</v>
      </c>
      <c r="J225" s="14" t="str">
        <f>IF($H225=0,"",VLOOKUP($H225,Исходные_данные,37,FALSE))</f>
        <v/>
      </c>
      <c r="K225" s="14" t="str">
        <f>IF($H225=0,"",VLOOKUP($H225,Исходные_данные,38,FALSE))</f>
        <v/>
      </c>
      <c r="L225" s="14" t="str">
        <f>IF($H225=0,"",VLOOKUP($H225,Исходные_данные,39,FALSE))</f>
        <v/>
      </c>
      <c r="M225" s="16" t="str">
        <f>IFERROR(VLOOKUP(H225,Нагрузка_диапазон_1,5,FALSE),"")</f>
        <v/>
      </c>
      <c r="N225" s="14" t="str">
        <f>IF($H225=0,"",VLOOKUP($H225,Исходные_данные,40,FALSE))</f>
        <v/>
      </c>
      <c r="O225" s="14"/>
      <c r="P225" s="14" t="str">
        <f>IF($H225=0,"",VLOOKUP($H225,Исходные_данные,42,FALSE))</f>
        <v/>
      </c>
      <c r="Q225" s="14" t="str">
        <f>IF($H225=0,"",VLOOKUP($H225,Исходные_данные,8,FALSE))</f>
        <v/>
      </c>
      <c r="R225" s="14">
        <f>IF(Q225=3,"L1,L2,L3",0)</f>
        <v>0</v>
      </c>
      <c r="S225" s="14">
        <f>IF(C225=1,1,IF(Q225=3,S224,IF(S224=3,1,S224+1)))</f>
        <v>1</v>
      </c>
      <c r="T225" s="14" t="str">
        <f>IF(R225=0,"L"&amp;S225,R225)</f>
        <v>L1</v>
      </c>
      <c r="U225" s="14" t="str">
        <f>IF($H225=0,"",VLOOKUP($H225,Исходные_данные,32,FALSE))</f>
        <v/>
      </c>
    </row>
    <row r="226" spans="1:21" x14ac:dyDescent="0.2">
      <c r="A226" s="14" t="str">
        <f t="shared" si="3"/>
        <v/>
      </c>
      <c r="B226" s="14">
        <f>IF(C226=1,MAX(B$2:$B225)+1,IF(F226=0,"",B225))</f>
        <v>1</v>
      </c>
      <c r="C226" s="14">
        <f>COUNTIF($F$2:$F226,F226)</f>
        <v>224</v>
      </c>
      <c r="D226" s="14">
        <f>IF(F226=0,0,MAX($D$2:D225)+1)</f>
        <v>224</v>
      </c>
      <c r="E226" s="14">
        <f>IF(H226=0,0,MAX($E$2:E225)+1)</f>
        <v>0</v>
      </c>
      <c r="F226" s="60" t="s">
        <v>751</v>
      </c>
      <c r="G226" s="60"/>
      <c r="H226" s="60"/>
      <c r="I226" s="14" t="e">
        <f>IFERROR(VLOOKUP(H226,H$2:H225,1,FALSE),VLOOKUP(H226,H227:H$478,1,FALSE))</f>
        <v>#N/A</v>
      </c>
      <c r="J226" s="14" t="str">
        <f>IF($H226=0,"",VLOOKUP($H226,Исходные_данные,37,FALSE))</f>
        <v/>
      </c>
      <c r="K226" s="14" t="str">
        <f>IF($H226=0,"",VLOOKUP($H226,Исходные_данные,38,FALSE))</f>
        <v/>
      </c>
      <c r="L226" s="14" t="str">
        <f>IF($H226=0,"",VLOOKUP($H226,Исходные_данные,39,FALSE))</f>
        <v/>
      </c>
      <c r="M226" s="16" t="str">
        <f>IFERROR(VLOOKUP(H226,Нагрузка_диапазон_1,5,FALSE),"")</f>
        <v/>
      </c>
      <c r="N226" s="14" t="str">
        <f>IF($H226=0,"",VLOOKUP($H226,Исходные_данные,40,FALSE))</f>
        <v/>
      </c>
      <c r="O226" s="14"/>
      <c r="P226" s="14" t="str">
        <f>IF($H226=0,"",VLOOKUP($H226,Исходные_данные,42,FALSE))</f>
        <v/>
      </c>
      <c r="Q226" s="14" t="str">
        <f>IF($H226=0,"",VLOOKUP($H226,Исходные_данные,8,FALSE))</f>
        <v/>
      </c>
      <c r="R226" s="14">
        <f>IF(Q226=3,"L1,L2,L3",0)</f>
        <v>0</v>
      </c>
      <c r="S226" s="14">
        <f>IF(C226=1,1,IF(Q226=3,S225,IF(S225=3,1,S225+1)))</f>
        <v>2</v>
      </c>
      <c r="T226" s="14" t="str">
        <f>IF(R226=0,"L"&amp;S226,R226)</f>
        <v>L2</v>
      </c>
      <c r="U226" s="14" t="str">
        <f>IF($H226=0,"",VLOOKUP($H226,Исходные_данные,32,FALSE))</f>
        <v/>
      </c>
    </row>
    <row r="227" spans="1:21" x14ac:dyDescent="0.2">
      <c r="A227" s="14" t="str">
        <f t="shared" si="3"/>
        <v/>
      </c>
      <c r="B227" s="14">
        <f>IF(C227=1,MAX(B$2:$B226)+1,IF(F227=0,"",B226))</f>
        <v>1</v>
      </c>
      <c r="C227" s="14">
        <f>COUNTIF($F$2:$F227,F227)</f>
        <v>225</v>
      </c>
      <c r="D227" s="14">
        <f>IF(F227=0,0,MAX($D$2:D226)+1)</f>
        <v>225</v>
      </c>
      <c r="E227" s="14">
        <f>IF(H227=0,0,MAX($E$2:E226)+1)</f>
        <v>0</v>
      </c>
      <c r="F227" s="60" t="s">
        <v>751</v>
      </c>
      <c r="G227" s="60"/>
      <c r="H227" s="60"/>
      <c r="I227" s="14" t="e">
        <f>IFERROR(VLOOKUP(H227,H$2:H226,1,FALSE),VLOOKUP(H227,H228:H$478,1,FALSE))</f>
        <v>#N/A</v>
      </c>
      <c r="J227" s="14" t="str">
        <f>IF($H227=0,"",VLOOKUP($H227,Исходные_данные,37,FALSE))</f>
        <v/>
      </c>
      <c r="K227" s="14" t="str">
        <f>IF($H227=0,"",VLOOKUP($H227,Исходные_данные,38,FALSE))</f>
        <v/>
      </c>
      <c r="L227" s="14" t="str">
        <f>IF($H227=0,"",VLOOKUP($H227,Исходные_данные,39,FALSE))</f>
        <v/>
      </c>
      <c r="M227" s="16" t="str">
        <f>IFERROR(VLOOKUP(H227,Нагрузка_диапазон_1,5,FALSE),"")</f>
        <v/>
      </c>
      <c r="N227" s="14" t="str">
        <f>IF($H227=0,"",VLOOKUP($H227,Исходные_данные,40,FALSE))</f>
        <v/>
      </c>
      <c r="O227" s="14"/>
      <c r="P227" s="14" t="str">
        <f>IF($H227=0,"",VLOOKUP($H227,Исходные_данные,42,FALSE))</f>
        <v/>
      </c>
      <c r="Q227" s="14" t="str">
        <f>IF($H227=0,"",VLOOKUP($H227,Исходные_данные,8,FALSE))</f>
        <v/>
      </c>
      <c r="R227" s="14">
        <f>IF(Q227=3,"L1,L2,L3",0)</f>
        <v>0</v>
      </c>
      <c r="S227" s="14">
        <f>IF(C227=1,1,IF(Q227=3,S226,IF(S226=3,1,S226+1)))</f>
        <v>3</v>
      </c>
      <c r="T227" s="14" t="str">
        <f>IF(R227=0,"L"&amp;S227,R227)</f>
        <v>L3</v>
      </c>
      <c r="U227" s="14" t="str">
        <f>IF($H227=0,"",VLOOKUP($H227,Исходные_данные,32,FALSE))</f>
        <v/>
      </c>
    </row>
    <row r="228" spans="1:21" x14ac:dyDescent="0.2">
      <c r="A228" s="14" t="str">
        <f t="shared" si="3"/>
        <v/>
      </c>
      <c r="B228" s="14">
        <f>IF(C228=1,MAX(B$2:$B227)+1,IF(F228=0,"",B227))</f>
        <v>1</v>
      </c>
      <c r="C228" s="14">
        <f>COUNTIF($F$2:$F228,F228)</f>
        <v>226</v>
      </c>
      <c r="D228" s="14">
        <f>IF(F228=0,0,MAX($D$2:D227)+1)</f>
        <v>226</v>
      </c>
      <c r="E228" s="14">
        <f>IF(H228=0,0,MAX($E$2:E227)+1)</f>
        <v>0</v>
      </c>
      <c r="F228" s="60" t="s">
        <v>751</v>
      </c>
      <c r="G228" s="60"/>
      <c r="H228" s="60"/>
      <c r="I228" s="14" t="e">
        <f>IFERROR(VLOOKUP(H228,H$2:H227,1,FALSE),VLOOKUP(H228,H229:H$478,1,FALSE))</f>
        <v>#N/A</v>
      </c>
      <c r="J228" s="14" t="str">
        <f>IF($H228=0,"",VLOOKUP($H228,Исходные_данные,37,FALSE))</f>
        <v/>
      </c>
      <c r="K228" s="14" t="str">
        <f>IF($H228=0,"",VLOOKUP($H228,Исходные_данные,38,FALSE))</f>
        <v/>
      </c>
      <c r="L228" s="14" t="str">
        <f>IF($H228=0,"",VLOOKUP($H228,Исходные_данные,39,FALSE))</f>
        <v/>
      </c>
      <c r="M228" s="16" t="str">
        <f>IFERROR(VLOOKUP(H228,Нагрузка_диапазон_1,5,FALSE),"")</f>
        <v/>
      </c>
      <c r="N228" s="14" t="str">
        <f>IF($H228=0,"",VLOOKUP($H228,Исходные_данные,40,FALSE))</f>
        <v/>
      </c>
      <c r="O228" s="14"/>
      <c r="P228" s="14" t="str">
        <f>IF($H228=0,"",VLOOKUP($H228,Исходные_данные,42,FALSE))</f>
        <v/>
      </c>
      <c r="Q228" s="14" t="str">
        <f>IF($H228=0,"",VLOOKUP($H228,Исходные_данные,8,FALSE))</f>
        <v/>
      </c>
      <c r="R228" s="14">
        <f>IF(Q228=3,"L1,L2,L3",0)</f>
        <v>0</v>
      </c>
      <c r="S228" s="14">
        <f>IF(C228=1,1,IF(Q228=3,S227,IF(S227=3,1,S227+1)))</f>
        <v>1</v>
      </c>
      <c r="T228" s="14" t="str">
        <f>IF(R228=0,"L"&amp;S228,R228)</f>
        <v>L1</v>
      </c>
      <c r="U228" s="14" t="str">
        <f>IF($H228=0,"",VLOOKUP($H228,Исходные_данные,32,FALSE))</f>
        <v/>
      </c>
    </row>
    <row r="229" spans="1:21" x14ac:dyDescent="0.2">
      <c r="A229" s="14" t="str">
        <f t="shared" si="3"/>
        <v/>
      </c>
      <c r="B229" s="14">
        <f>IF(C229=1,MAX(B$2:$B228)+1,IF(F229=0,"",B228))</f>
        <v>1</v>
      </c>
      <c r="C229" s="14">
        <f>COUNTIF($F$2:$F229,F229)</f>
        <v>227</v>
      </c>
      <c r="D229" s="14">
        <f>IF(F229=0,0,MAX($D$2:D228)+1)</f>
        <v>227</v>
      </c>
      <c r="E229" s="14">
        <f>IF(H229=0,0,MAX($E$2:E228)+1)</f>
        <v>0</v>
      </c>
      <c r="F229" s="60" t="s">
        <v>751</v>
      </c>
      <c r="G229" s="60"/>
      <c r="H229" s="60"/>
      <c r="I229" s="14" t="e">
        <f>IFERROR(VLOOKUP(H229,H$2:H228,1,FALSE),VLOOKUP(H229,H230:H$478,1,FALSE))</f>
        <v>#N/A</v>
      </c>
      <c r="J229" s="14" t="str">
        <f>IF($H229=0,"",VLOOKUP($H229,Исходные_данные,37,FALSE))</f>
        <v/>
      </c>
      <c r="K229" s="14" t="str">
        <f>IF($H229=0,"",VLOOKUP($H229,Исходные_данные,38,FALSE))</f>
        <v/>
      </c>
      <c r="L229" s="14" t="str">
        <f>IF($H229=0,"",VLOOKUP($H229,Исходные_данные,39,FALSE))</f>
        <v/>
      </c>
      <c r="M229" s="16" t="str">
        <f>IFERROR(VLOOKUP(H229,Нагрузка_диапазон_1,5,FALSE),"")</f>
        <v/>
      </c>
      <c r="N229" s="14" t="str">
        <f>IF($H229=0,"",VLOOKUP($H229,Исходные_данные,40,FALSE))</f>
        <v/>
      </c>
      <c r="O229" s="14"/>
      <c r="P229" s="14" t="str">
        <f>IF($H229=0,"",VLOOKUP($H229,Исходные_данные,42,FALSE))</f>
        <v/>
      </c>
      <c r="Q229" s="14" t="str">
        <f>IF($H229=0,"",VLOOKUP($H229,Исходные_данные,8,FALSE))</f>
        <v/>
      </c>
      <c r="R229" s="14">
        <f>IF(Q229=3,"L1,L2,L3",0)</f>
        <v>0</v>
      </c>
      <c r="S229" s="14">
        <f>IF(C229=1,1,IF(Q229=3,S228,IF(S228=3,1,S228+1)))</f>
        <v>2</v>
      </c>
      <c r="T229" s="14" t="str">
        <f>IF(R229=0,"L"&amp;S229,R229)</f>
        <v>L2</v>
      </c>
      <c r="U229" s="14" t="str">
        <f>IF($H229=0,"",VLOOKUP($H229,Исходные_данные,32,FALSE))</f>
        <v/>
      </c>
    </row>
    <row r="230" spans="1:21" x14ac:dyDescent="0.2">
      <c r="A230" s="14" t="str">
        <f t="shared" si="3"/>
        <v/>
      </c>
      <c r="B230" s="14">
        <f>IF(C230=1,MAX(B$2:$B229)+1,IF(F230=0,"",B229))</f>
        <v>1</v>
      </c>
      <c r="C230" s="14">
        <f>COUNTIF($F$2:$F230,F230)</f>
        <v>228</v>
      </c>
      <c r="D230" s="14">
        <f>IF(F230=0,0,MAX($D$2:D229)+1)</f>
        <v>228</v>
      </c>
      <c r="E230" s="14">
        <f>IF(H230=0,0,MAX($E$2:E229)+1)</f>
        <v>0</v>
      </c>
      <c r="F230" s="60" t="s">
        <v>751</v>
      </c>
      <c r="G230" s="60"/>
      <c r="H230" s="60"/>
      <c r="I230" s="14" t="e">
        <f>IFERROR(VLOOKUP(H230,H$2:H229,1,FALSE),VLOOKUP(H230,H231:H$478,1,FALSE))</f>
        <v>#N/A</v>
      </c>
      <c r="J230" s="14" t="str">
        <f>IF($H230=0,"",VLOOKUP($H230,Исходные_данные,37,FALSE))</f>
        <v/>
      </c>
      <c r="K230" s="14" t="str">
        <f>IF($H230=0,"",VLOOKUP($H230,Исходные_данные,38,FALSE))</f>
        <v/>
      </c>
      <c r="L230" s="14" t="str">
        <f>IF($H230=0,"",VLOOKUP($H230,Исходные_данные,39,FALSE))</f>
        <v/>
      </c>
      <c r="M230" s="16" t="str">
        <f>IFERROR(VLOOKUP(H230,Нагрузка_диапазон_1,5,FALSE),"")</f>
        <v/>
      </c>
      <c r="N230" s="14" t="str">
        <f>IF($H230=0,"",VLOOKUP($H230,Исходные_данные,40,FALSE))</f>
        <v/>
      </c>
      <c r="O230" s="14"/>
      <c r="P230" s="14" t="str">
        <f>IF($H230=0,"",VLOOKUP($H230,Исходные_данные,42,FALSE))</f>
        <v/>
      </c>
      <c r="Q230" s="14" t="str">
        <f>IF($H230=0,"",VLOOKUP($H230,Исходные_данные,8,FALSE))</f>
        <v/>
      </c>
      <c r="R230" s="14">
        <f>IF(Q230=3,"L1,L2,L3",0)</f>
        <v>0</v>
      </c>
      <c r="S230" s="14">
        <f>IF(C230=1,1,IF(Q230=3,S229,IF(S229=3,1,S229+1)))</f>
        <v>3</v>
      </c>
      <c r="T230" s="14" t="str">
        <f>IF(R230=0,"L"&amp;S230,R230)</f>
        <v>L3</v>
      </c>
      <c r="U230" s="14" t="str">
        <f>IF($H230=0,"",VLOOKUP($H230,Исходные_данные,32,FALSE))</f>
        <v/>
      </c>
    </row>
    <row r="231" spans="1:21" x14ac:dyDescent="0.2">
      <c r="A231" s="14" t="str">
        <f t="shared" si="3"/>
        <v/>
      </c>
      <c r="B231" s="14">
        <f>IF(C231=1,MAX(B$2:$B230)+1,IF(F231=0,"",B230))</f>
        <v>1</v>
      </c>
      <c r="C231" s="14">
        <f>COUNTIF($F$2:$F231,F231)</f>
        <v>229</v>
      </c>
      <c r="D231" s="14">
        <f>IF(F231=0,0,MAX($D$2:D230)+1)</f>
        <v>229</v>
      </c>
      <c r="E231" s="14">
        <f>IF(H231=0,0,MAX($E$2:E230)+1)</f>
        <v>0</v>
      </c>
      <c r="F231" s="60" t="s">
        <v>751</v>
      </c>
      <c r="G231" s="60"/>
      <c r="H231" s="60"/>
      <c r="I231" s="14" t="e">
        <f>IFERROR(VLOOKUP(H231,H$2:H230,1,FALSE),VLOOKUP(H231,H232:H$478,1,FALSE))</f>
        <v>#N/A</v>
      </c>
      <c r="J231" s="14" t="str">
        <f>IF($H231=0,"",VLOOKUP($H231,Исходные_данные,37,FALSE))</f>
        <v/>
      </c>
      <c r="K231" s="14" t="str">
        <f>IF($H231=0,"",VLOOKUP($H231,Исходные_данные,38,FALSE))</f>
        <v/>
      </c>
      <c r="L231" s="14" t="str">
        <f>IF($H231=0,"",VLOOKUP($H231,Исходные_данные,39,FALSE))</f>
        <v/>
      </c>
      <c r="M231" s="16" t="str">
        <f>IFERROR(VLOOKUP(H231,Нагрузка_диапазон_1,5,FALSE),"")</f>
        <v/>
      </c>
      <c r="N231" s="14" t="str">
        <f>IF($H231=0,"",VLOOKUP($H231,Исходные_данные,40,FALSE))</f>
        <v/>
      </c>
      <c r="O231" s="14"/>
      <c r="P231" s="14" t="str">
        <f>IF($H231=0,"",VLOOKUP($H231,Исходные_данные,42,FALSE))</f>
        <v/>
      </c>
      <c r="Q231" s="14" t="str">
        <f>IF($H231=0,"",VLOOKUP($H231,Исходные_данные,8,FALSE))</f>
        <v/>
      </c>
      <c r="R231" s="14">
        <f>IF(Q231=3,"L1,L2,L3",0)</f>
        <v>0</v>
      </c>
      <c r="S231" s="14">
        <f>IF(C231=1,1,IF(Q231=3,S230,IF(S230=3,1,S230+1)))</f>
        <v>1</v>
      </c>
      <c r="T231" s="14" t="str">
        <f>IF(R231=0,"L"&amp;S231,R231)</f>
        <v>L1</v>
      </c>
      <c r="U231" s="14" t="str">
        <f>IF($H231=0,"",VLOOKUP($H231,Исходные_данные,32,FALSE))</f>
        <v/>
      </c>
    </row>
    <row r="232" spans="1:21" x14ac:dyDescent="0.2">
      <c r="A232" s="14" t="str">
        <f t="shared" si="3"/>
        <v/>
      </c>
      <c r="B232" s="14">
        <f>IF(C232=1,MAX(B$2:$B231)+1,IF(F232=0,"",B231))</f>
        <v>1</v>
      </c>
      <c r="C232" s="14">
        <f>COUNTIF($F$2:$F232,F232)</f>
        <v>230</v>
      </c>
      <c r="D232" s="14">
        <f>IF(F232=0,0,MAX($D$2:D231)+1)</f>
        <v>230</v>
      </c>
      <c r="E232" s="14">
        <f>IF(H232=0,0,MAX($E$2:E231)+1)</f>
        <v>0</v>
      </c>
      <c r="F232" s="60" t="s">
        <v>751</v>
      </c>
      <c r="G232" s="60"/>
      <c r="H232" s="60"/>
      <c r="I232" s="14" t="e">
        <f>IFERROR(VLOOKUP(H232,H$2:H231,1,FALSE),VLOOKUP(H232,H233:H$478,1,FALSE))</f>
        <v>#N/A</v>
      </c>
      <c r="J232" s="14" t="str">
        <f>IF($H232=0,"",VLOOKUP($H232,Исходные_данные,37,FALSE))</f>
        <v/>
      </c>
      <c r="K232" s="14" t="str">
        <f>IF($H232=0,"",VLOOKUP($H232,Исходные_данные,38,FALSE))</f>
        <v/>
      </c>
      <c r="L232" s="14" t="str">
        <f>IF($H232=0,"",VLOOKUP($H232,Исходные_данные,39,FALSE))</f>
        <v/>
      </c>
      <c r="M232" s="16" t="str">
        <f>IFERROR(VLOOKUP(H232,Нагрузка_диапазон_1,5,FALSE),"")</f>
        <v/>
      </c>
      <c r="N232" s="14" t="str">
        <f>IF($H232=0,"",VLOOKUP($H232,Исходные_данные,40,FALSE))</f>
        <v/>
      </c>
      <c r="O232" s="14"/>
      <c r="P232" s="14" t="str">
        <f>IF($H232=0,"",VLOOKUP($H232,Исходные_данные,42,FALSE))</f>
        <v/>
      </c>
      <c r="Q232" s="14" t="str">
        <f>IF($H232=0,"",VLOOKUP($H232,Исходные_данные,8,FALSE))</f>
        <v/>
      </c>
      <c r="R232" s="14">
        <f>IF(Q232=3,"L1,L2,L3",0)</f>
        <v>0</v>
      </c>
      <c r="S232" s="14">
        <f>IF(C232=1,1,IF(Q232=3,S231,IF(S231=3,1,S231+1)))</f>
        <v>2</v>
      </c>
      <c r="T232" s="14" t="str">
        <f>IF(R232=0,"L"&amp;S232,R232)</f>
        <v>L2</v>
      </c>
      <c r="U232" s="14" t="str">
        <f>IF($H232=0,"",VLOOKUP($H232,Исходные_данные,32,FALSE))</f>
        <v/>
      </c>
    </row>
    <row r="233" spans="1:21" x14ac:dyDescent="0.2">
      <c r="A233" s="14" t="str">
        <f t="shared" si="3"/>
        <v/>
      </c>
      <c r="B233" s="14">
        <f>IF(C233=1,MAX(B$2:$B232)+1,IF(F233=0,"",B232))</f>
        <v>1</v>
      </c>
      <c r="C233" s="14">
        <f>COUNTIF($F$2:$F233,F233)</f>
        <v>231</v>
      </c>
      <c r="D233" s="14">
        <f>IF(F233=0,0,MAX($D$2:D232)+1)</f>
        <v>231</v>
      </c>
      <c r="E233" s="14">
        <f>IF(H233=0,0,MAX($E$2:E232)+1)</f>
        <v>0</v>
      </c>
      <c r="F233" s="60" t="s">
        <v>751</v>
      </c>
      <c r="G233" s="60"/>
      <c r="H233" s="71"/>
      <c r="I233" s="14" t="e">
        <f>IFERROR(VLOOKUP(H233,H$2:H232,1,FALSE),VLOOKUP(H233,H234:H$478,1,FALSE))</f>
        <v>#N/A</v>
      </c>
      <c r="J233" s="14" t="str">
        <f>IF($H233=0,"",VLOOKUP($H233,Исходные_данные,37,FALSE))</f>
        <v/>
      </c>
      <c r="K233" s="14" t="str">
        <f>IF($H233=0,"",VLOOKUP($H233,Исходные_данные,38,FALSE))</f>
        <v/>
      </c>
      <c r="L233" s="14" t="str">
        <f>IF($H233=0,"",VLOOKUP($H233,Исходные_данные,39,FALSE))</f>
        <v/>
      </c>
      <c r="M233" s="16" t="str">
        <f>IFERROR(VLOOKUP(H233,Нагрузка_диапазон_1,5,FALSE),"")</f>
        <v/>
      </c>
      <c r="N233" s="14" t="str">
        <f>IF($H233=0,"",VLOOKUP($H233,Исходные_данные,40,FALSE))</f>
        <v/>
      </c>
      <c r="O233" s="14"/>
      <c r="P233" s="14" t="str">
        <f>IF($H233=0,"",VLOOKUP($H233,Исходные_данные,42,FALSE))</f>
        <v/>
      </c>
      <c r="Q233" s="14" t="str">
        <f>IF($H233=0,"",VLOOKUP($H233,Исходные_данные,8,FALSE))</f>
        <v/>
      </c>
      <c r="R233" s="14">
        <f>IF(Q233=3,"L1,L2,L3",0)</f>
        <v>0</v>
      </c>
      <c r="S233" s="14">
        <f>IF(C233=1,1,IF(Q233=3,S232,IF(S232=3,1,S232+1)))</f>
        <v>3</v>
      </c>
      <c r="T233" s="14" t="str">
        <f>IF(R233=0,"L"&amp;S233,R233)</f>
        <v>L3</v>
      </c>
      <c r="U233" s="14" t="str">
        <f>IF($H233=0,"",VLOOKUP($H233,Исходные_данные,32,FALSE))</f>
        <v/>
      </c>
    </row>
    <row r="234" spans="1:21" x14ac:dyDescent="0.2">
      <c r="A234" s="14" t="str">
        <f t="shared" si="3"/>
        <v/>
      </c>
      <c r="B234" s="14">
        <f>IF(C234=1,MAX(B$2:$B233)+1,IF(F234=0,"",B233))</f>
        <v>1</v>
      </c>
      <c r="C234" s="14">
        <f>COUNTIF($F$2:$F234,F234)</f>
        <v>232</v>
      </c>
      <c r="D234" s="14">
        <f>IF(F234=0,0,MAX($D$2:D233)+1)</f>
        <v>232</v>
      </c>
      <c r="E234" s="14">
        <f>IF(H234=0,0,MAX($E$2:E233)+1)</f>
        <v>0</v>
      </c>
      <c r="F234" s="60" t="s">
        <v>751</v>
      </c>
      <c r="G234" s="60"/>
      <c r="H234" s="71"/>
      <c r="I234" s="14" t="e">
        <f>IFERROR(VLOOKUP(H234,H$2:H233,1,FALSE),VLOOKUP(H234,H235:H$478,1,FALSE))</f>
        <v>#N/A</v>
      </c>
      <c r="J234" s="14" t="str">
        <f>IF($H234=0,"",VLOOKUP($H234,Исходные_данные,37,FALSE))</f>
        <v/>
      </c>
      <c r="K234" s="14" t="str">
        <f>IF($H234=0,"",VLOOKUP($H234,Исходные_данные,38,FALSE))</f>
        <v/>
      </c>
      <c r="L234" s="14" t="str">
        <f>IF($H234=0,"",VLOOKUP($H234,Исходные_данные,39,FALSE))</f>
        <v/>
      </c>
      <c r="M234" s="16" t="str">
        <f>IFERROR(VLOOKUP(H234,Нагрузка_диапазон_1,5,FALSE),"")</f>
        <v/>
      </c>
      <c r="N234" s="14" t="str">
        <f>IF($H234=0,"",VLOOKUP($H234,Исходные_данные,40,FALSE))</f>
        <v/>
      </c>
      <c r="O234" s="14"/>
      <c r="P234" s="14" t="str">
        <f>IF($H234=0,"",VLOOKUP($H234,Исходные_данные,42,FALSE))</f>
        <v/>
      </c>
      <c r="Q234" s="14" t="str">
        <f>IF($H234=0,"",VLOOKUP($H234,Исходные_данные,8,FALSE))</f>
        <v/>
      </c>
      <c r="R234" s="14">
        <f>IF(Q234=3,"L1,L2,L3",0)</f>
        <v>0</v>
      </c>
      <c r="S234" s="14">
        <f>IF(C234=1,1,IF(Q234=3,S233,IF(S233=3,1,S233+1)))</f>
        <v>1</v>
      </c>
      <c r="T234" s="14" t="str">
        <f>IF(R234=0,"L"&amp;S234,R234)</f>
        <v>L1</v>
      </c>
      <c r="U234" s="14" t="str">
        <f>IF($H234=0,"",VLOOKUP($H234,Исходные_данные,32,FALSE))</f>
        <v/>
      </c>
    </row>
    <row r="235" spans="1:21" x14ac:dyDescent="0.2">
      <c r="A235" s="14" t="str">
        <f t="shared" si="3"/>
        <v/>
      </c>
      <c r="B235" s="14">
        <f>IF(C235=1,MAX(B$2:$B234)+1,IF(F235=0,"",B234))</f>
        <v>1</v>
      </c>
      <c r="C235" s="14">
        <f>COUNTIF($F$2:$F235,F235)</f>
        <v>233</v>
      </c>
      <c r="D235" s="14">
        <f>IF(F235=0,0,MAX($D$2:D234)+1)</f>
        <v>233</v>
      </c>
      <c r="E235" s="14">
        <f>IF(H235=0,0,MAX($E$2:E234)+1)</f>
        <v>0</v>
      </c>
      <c r="F235" s="60" t="s">
        <v>751</v>
      </c>
      <c r="G235" s="60"/>
      <c r="H235" s="71"/>
      <c r="I235" s="14" t="e">
        <f>IFERROR(VLOOKUP(H235,H$2:H234,1,FALSE),VLOOKUP(H235,H236:H$478,1,FALSE))</f>
        <v>#N/A</v>
      </c>
      <c r="J235" s="14" t="str">
        <f>IF($H235=0,"",VLOOKUP($H235,Исходные_данные,37,FALSE))</f>
        <v/>
      </c>
      <c r="K235" s="14" t="str">
        <f>IF($H235=0,"",VLOOKUP($H235,Исходные_данные,38,FALSE))</f>
        <v/>
      </c>
      <c r="L235" s="14" t="str">
        <f>IF($H235=0,"",VLOOKUP($H235,Исходные_данные,39,FALSE))</f>
        <v/>
      </c>
      <c r="M235" s="16" t="str">
        <f>IFERROR(VLOOKUP(H235,Нагрузка_диапазон_1,5,FALSE),"")</f>
        <v/>
      </c>
      <c r="N235" s="14" t="str">
        <f>IF($H235=0,"",VLOOKUP($H235,Исходные_данные,40,FALSE))</f>
        <v/>
      </c>
      <c r="O235" s="14"/>
      <c r="P235" s="14" t="str">
        <f>IF($H235=0,"",VLOOKUP($H235,Исходные_данные,42,FALSE))</f>
        <v/>
      </c>
      <c r="Q235" s="14" t="str">
        <f>IF($H235=0,"",VLOOKUP($H235,Исходные_данные,8,FALSE))</f>
        <v/>
      </c>
      <c r="R235" s="14">
        <f>IF(Q235=3,"L1,L2,L3",0)</f>
        <v>0</v>
      </c>
      <c r="S235" s="14">
        <f>IF(C235=1,1,IF(Q235=3,S234,IF(S234=3,1,S234+1)))</f>
        <v>2</v>
      </c>
      <c r="T235" s="14" t="str">
        <f>IF(R235=0,"L"&amp;S235,R235)</f>
        <v>L2</v>
      </c>
      <c r="U235" s="14" t="str">
        <f>IF($H235=0,"",VLOOKUP($H235,Исходные_данные,32,FALSE))</f>
        <v/>
      </c>
    </row>
    <row r="236" spans="1:21" x14ac:dyDescent="0.2">
      <c r="A236" s="14" t="str">
        <f t="shared" si="3"/>
        <v/>
      </c>
      <c r="B236" s="14">
        <f>IF(C236=1,MAX(B$2:$B235)+1,IF(F236=0,"",B235))</f>
        <v>1</v>
      </c>
      <c r="C236" s="14">
        <f>COUNTIF($F$2:$F236,F236)</f>
        <v>234</v>
      </c>
      <c r="D236" s="14">
        <f>IF(F236=0,0,MAX($D$2:D235)+1)</f>
        <v>234</v>
      </c>
      <c r="E236" s="14">
        <f>IF(H236=0,0,MAX($E$2:E235)+1)</f>
        <v>0</v>
      </c>
      <c r="F236" s="60" t="s">
        <v>751</v>
      </c>
      <c r="G236" s="60"/>
      <c r="H236" s="71"/>
      <c r="I236" s="14" t="e">
        <f>IFERROR(VLOOKUP(H236,H$2:H235,1,FALSE),VLOOKUP(H236,H237:H$478,1,FALSE))</f>
        <v>#N/A</v>
      </c>
      <c r="J236" s="14" t="str">
        <f>IF($H236=0,"",VLOOKUP($H236,Исходные_данные,37,FALSE))</f>
        <v/>
      </c>
      <c r="K236" s="14" t="str">
        <f>IF($H236=0,"",VLOOKUP($H236,Исходные_данные,38,FALSE))</f>
        <v/>
      </c>
      <c r="L236" s="14" t="str">
        <f>IF($H236=0,"",VLOOKUP($H236,Исходные_данные,39,FALSE))</f>
        <v/>
      </c>
      <c r="M236" s="16" t="str">
        <f>IFERROR(VLOOKUP(H236,Нагрузка_диапазон_1,5,FALSE),"")</f>
        <v/>
      </c>
      <c r="N236" s="14" t="str">
        <f>IF($H236=0,"",VLOOKUP($H236,Исходные_данные,40,FALSE))</f>
        <v/>
      </c>
      <c r="O236" s="14"/>
      <c r="P236" s="14" t="str">
        <f>IF($H236=0,"",VLOOKUP($H236,Исходные_данные,42,FALSE))</f>
        <v/>
      </c>
      <c r="Q236" s="14" t="str">
        <f>IF($H236=0,"",VLOOKUP($H236,Исходные_данные,8,FALSE))</f>
        <v/>
      </c>
      <c r="R236" s="14">
        <f>IF(Q236=3,"L1,L2,L3",0)</f>
        <v>0</v>
      </c>
      <c r="S236" s="14">
        <f>IF(C236=1,1,IF(Q236=3,S235,IF(S235=3,1,S235+1)))</f>
        <v>3</v>
      </c>
      <c r="T236" s="14" t="str">
        <f>IF(R236=0,"L"&amp;S236,R236)</f>
        <v>L3</v>
      </c>
      <c r="U236" s="14" t="str">
        <f>IF($H236=0,"",VLOOKUP($H236,Исходные_данные,32,FALSE))</f>
        <v/>
      </c>
    </row>
    <row r="237" spans="1:21" x14ac:dyDescent="0.2">
      <c r="A237" s="14" t="str">
        <f t="shared" si="3"/>
        <v/>
      </c>
      <c r="B237" s="14">
        <f>IF(C237=1,MAX(B$2:$B236)+1,IF(F237=0,"",B236))</f>
        <v>1</v>
      </c>
      <c r="C237" s="14">
        <f>COUNTIF($F$2:$F237,F237)</f>
        <v>235</v>
      </c>
      <c r="D237" s="14">
        <f>IF(F237=0,0,MAX($D$2:D236)+1)</f>
        <v>235</v>
      </c>
      <c r="E237" s="14">
        <f>IF(H237=0,0,MAX($E$2:E236)+1)</f>
        <v>0</v>
      </c>
      <c r="F237" s="60" t="s">
        <v>751</v>
      </c>
      <c r="G237" s="60"/>
      <c r="H237" s="71"/>
      <c r="I237" s="14" t="e">
        <f>IFERROR(VLOOKUP(H237,H$2:H236,1,FALSE),VLOOKUP(H237,H238:H$478,1,FALSE))</f>
        <v>#N/A</v>
      </c>
      <c r="J237" s="14" t="str">
        <f>IF($H237=0,"",VLOOKUP($H237,Исходные_данные,37,FALSE))</f>
        <v/>
      </c>
      <c r="K237" s="14" t="str">
        <f>IF($H237=0,"",VLOOKUP($H237,Исходные_данные,38,FALSE))</f>
        <v/>
      </c>
      <c r="L237" s="14" t="str">
        <f>IF($H237=0,"",VLOOKUP($H237,Исходные_данные,39,FALSE))</f>
        <v/>
      </c>
      <c r="M237" s="16" t="str">
        <f>IFERROR(VLOOKUP(H237,Нагрузка_диапазон_1,5,FALSE),"")</f>
        <v/>
      </c>
      <c r="N237" s="14" t="str">
        <f>IF($H237=0,"",VLOOKUP($H237,Исходные_данные,40,FALSE))</f>
        <v/>
      </c>
      <c r="O237" s="14"/>
      <c r="P237" s="14" t="str">
        <f>IF($H237=0,"",VLOOKUP($H237,Исходные_данные,42,FALSE))</f>
        <v/>
      </c>
      <c r="Q237" s="14" t="str">
        <f>IF($H237=0,"",VLOOKUP($H237,Исходные_данные,8,FALSE))</f>
        <v/>
      </c>
      <c r="R237" s="14">
        <f>IF(Q237=3,"L1,L2,L3",0)</f>
        <v>0</v>
      </c>
      <c r="S237" s="14">
        <f>IF(C237=1,1,IF(Q237=3,S236,IF(S236=3,1,S236+1)))</f>
        <v>1</v>
      </c>
      <c r="T237" s="14" t="str">
        <f>IF(R237=0,"L"&amp;S237,R237)</f>
        <v>L1</v>
      </c>
      <c r="U237" s="14" t="str">
        <f>IF($H237=0,"",VLOOKUP($H237,Исходные_данные,32,FALSE))</f>
        <v/>
      </c>
    </row>
    <row r="238" spans="1:21" x14ac:dyDescent="0.2">
      <c r="A238" s="14" t="str">
        <f t="shared" si="3"/>
        <v/>
      </c>
      <c r="B238" s="14">
        <f>IF(C238=1,MAX(B$2:$B237)+1,IF(F238=0,"",B237))</f>
        <v>1</v>
      </c>
      <c r="C238" s="14">
        <f>COUNTIF($F$2:$F238,F238)</f>
        <v>236</v>
      </c>
      <c r="D238" s="14">
        <f>IF(F238=0,0,MAX($D$2:D237)+1)</f>
        <v>236</v>
      </c>
      <c r="E238" s="14">
        <f>IF(H238=0,0,MAX($E$2:E237)+1)</f>
        <v>0</v>
      </c>
      <c r="F238" s="60" t="s">
        <v>751</v>
      </c>
      <c r="G238" s="60"/>
      <c r="H238" s="71"/>
      <c r="I238" s="14" t="e">
        <f>IFERROR(VLOOKUP(H238,H$2:H237,1,FALSE),VLOOKUP(H238,H239:H$478,1,FALSE))</f>
        <v>#N/A</v>
      </c>
      <c r="J238" s="14" t="str">
        <f>IF($H238=0,"",VLOOKUP($H238,Исходные_данные,37,FALSE))</f>
        <v/>
      </c>
      <c r="K238" s="14" t="str">
        <f>IF($H238=0,"",VLOOKUP($H238,Исходные_данные,38,FALSE))</f>
        <v/>
      </c>
      <c r="L238" s="14" t="str">
        <f>IF($H238=0,"",VLOOKUP($H238,Исходные_данные,39,FALSE))</f>
        <v/>
      </c>
      <c r="M238" s="16" t="str">
        <f>IFERROR(VLOOKUP(H238,Нагрузка_диапазон_1,5,FALSE),"")</f>
        <v/>
      </c>
      <c r="N238" s="14" t="str">
        <f>IF($H238=0,"",VLOOKUP($H238,Исходные_данные,40,FALSE))</f>
        <v/>
      </c>
      <c r="O238" s="14"/>
      <c r="P238" s="14" t="str">
        <f>IF($H238=0,"",VLOOKUP($H238,Исходные_данные,42,FALSE))</f>
        <v/>
      </c>
      <c r="Q238" s="14" t="str">
        <f>IF($H238=0,"",VLOOKUP($H238,Исходные_данные,8,FALSE))</f>
        <v/>
      </c>
      <c r="R238" s="14">
        <f>IF(Q238=3,"L1,L2,L3",0)</f>
        <v>0</v>
      </c>
      <c r="S238" s="14">
        <f>IF(C238=1,1,IF(Q238=3,S237,IF(S237=3,1,S237+1)))</f>
        <v>2</v>
      </c>
      <c r="T238" s="14" t="str">
        <f>IF(R238=0,"L"&amp;S238,R238)</f>
        <v>L2</v>
      </c>
      <c r="U238" s="14" t="str">
        <f>IF($H238=0,"",VLOOKUP($H238,Исходные_данные,32,FALSE))</f>
        <v/>
      </c>
    </row>
    <row r="239" spans="1:21" x14ac:dyDescent="0.2">
      <c r="A239" s="14" t="str">
        <f t="shared" si="3"/>
        <v/>
      </c>
      <c r="B239" s="14">
        <f>IF(C239=1,MAX(B$2:$B238)+1,IF(F239=0,"",B238))</f>
        <v>1</v>
      </c>
      <c r="C239" s="14">
        <f>COUNTIF($F$2:$F239,F239)</f>
        <v>237</v>
      </c>
      <c r="D239" s="14">
        <f>IF(F239=0,0,MAX($D$2:D238)+1)</f>
        <v>237</v>
      </c>
      <c r="E239" s="14">
        <f>IF(H239=0,0,MAX($E$2:E238)+1)</f>
        <v>0</v>
      </c>
      <c r="F239" s="60" t="s">
        <v>751</v>
      </c>
      <c r="G239" s="60"/>
      <c r="H239" s="71"/>
      <c r="I239" s="14" t="e">
        <f>IFERROR(VLOOKUP(H239,H$2:H238,1,FALSE),VLOOKUP(H239,H240:H$478,1,FALSE))</f>
        <v>#N/A</v>
      </c>
      <c r="J239" s="14" t="str">
        <f>IF($H239=0,"",VLOOKUP($H239,Исходные_данные,37,FALSE))</f>
        <v/>
      </c>
      <c r="K239" s="14" t="str">
        <f>IF($H239=0,"",VLOOKUP($H239,Исходные_данные,38,FALSE))</f>
        <v/>
      </c>
      <c r="L239" s="14" t="str">
        <f>IF($H239=0,"",VLOOKUP($H239,Исходные_данные,39,FALSE))</f>
        <v/>
      </c>
      <c r="M239" s="16" t="str">
        <f>IFERROR(VLOOKUP(H239,Нагрузка_диапазон_1,5,FALSE),"")</f>
        <v/>
      </c>
      <c r="N239" s="14" t="str">
        <f>IF($H239=0,"",VLOOKUP($H239,Исходные_данные,40,FALSE))</f>
        <v/>
      </c>
      <c r="O239" s="14"/>
      <c r="P239" s="14" t="str">
        <f>IF($H239=0,"",VLOOKUP($H239,Исходные_данные,42,FALSE))</f>
        <v/>
      </c>
      <c r="Q239" s="14" t="str">
        <f>IF($H239=0,"",VLOOKUP($H239,Исходные_данные,8,FALSE))</f>
        <v/>
      </c>
      <c r="R239" s="14">
        <f>IF(Q239=3,"L1,L2,L3",0)</f>
        <v>0</v>
      </c>
      <c r="S239" s="14">
        <f>IF(C239=1,1,IF(Q239=3,S238,IF(S238=3,1,S238+1)))</f>
        <v>3</v>
      </c>
      <c r="T239" s="14" t="str">
        <f>IF(R239=0,"L"&amp;S239,R239)</f>
        <v>L3</v>
      </c>
      <c r="U239" s="14" t="str">
        <f>IF($H239=0,"",VLOOKUP($H239,Исходные_данные,32,FALSE))</f>
        <v/>
      </c>
    </row>
    <row r="240" spans="1:21" s="79" customFormat="1" ht="14.45" customHeight="1" thickBot="1" x14ac:dyDescent="0.25">
      <c r="A240" s="77" t="str">
        <f t="shared" si="3"/>
        <v/>
      </c>
      <c r="B240" s="77">
        <f>IF(C240=1,MAX(B$2:$B239)+1,IF(F240=0,"",B239))</f>
        <v>1</v>
      </c>
      <c r="C240" s="77">
        <f>COUNTIF($F$2:$F240,F240)</f>
        <v>238</v>
      </c>
      <c r="D240" s="77">
        <f>IF(F240=0,0,MAX($D$2:D239)+1)</f>
        <v>238</v>
      </c>
      <c r="E240" s="77">
        <f>IF(H240=0,0,MAX($E$2:E239)+1)</f>
        <v>0</v>
      </c>
      <c r="F240" s="60" t="s">
        <v>751</v>
      </c>
      <c r="G240" s="60"/>
      <c r="H240" s="71"/>
      <c r="I240" s="77" t="e">
        <f>IFERROR(VLOOKUP(H240,H$2:H239,1,FALSE),VLOOKUP(H240,H241:H$478,1,FALSE))</f>
        <v>#N/A</v>
      </c>
      <c r="J240" s="77" t="str">
        <f>IF($H240=0,"",VLOOKUP($H240,Исходные_данные,37,FALSE))</f>
        <v/>
      </c>
      <c r="K240" s="77" t="str">
        <f>IF($H240=0,"",VLOOKUP($H240,Исходные_данные,38,FALSE))</f>
        <v/>
      </c>
      <c r="L240" s="77" t="str">
        <f>IF($H240=0,"",VLOOKUP($H240,Исходные_данные,39,FALSE))</f>
        <v/>
      </c>
      <c r="M240" s="16" t="str">
        <f>IFERROR(VLOOKUP(H240,Нагрузка_диапазон_1,5,FALSE),"")</f>
        <v/>
      </c>
      <c r="N240" s="77" t="str">
        <f>IF($H240=0,"",VLOOKUP($H240,Исходные_данные,40,FALSE))</f>
        <v/>
      </c>
      <c r="O240" s="77"/>
      <c r="P240" s="77" t="str">
        <f>IF($H240=0,"",VLOOKUP($H240,Исходные_данные,42,FALSE))</f>
        <v/>
      </c>
      <c r="Q240" s="77" t="str">
        <f>IF($H240=0,"",VLOOKUP($H240,Исходные_данные,8,FALSE))</f>
        <v/>
      </c>
      <c r="R240" s="77">
        <f>IF(Q240=3,"L1,L2,L3",0)</f>
        <v>0</v>
      </c>
      <c r="S240" s="77">
        <f>IF(C240=1,1,IF(Q240=3,S239,IF(S239=3,1,S239+1)))</f>
        <v>1</v>
      </c>
      <c r="T240" s="77" t="str">
        <f>IF(R240=0,"L"&amp;S240,R240)</f>
        <v>L1</v>
      </c>
      <c r="U240" s="77" t="str">
        <f>IF($H240=0,"",VLOOKUP($H240,Исходные_данные,32,FALSE))</f>
        <v/>
      </c>
    </row>
    <row r="241" spans="1:21" x14ac:dyDescent="0.2">
      <c r="A241" s="14" t="str">
        <f t="shared" si="3"/>
        <v/>
      </c>
      <c r="B241" s="14">
        <f>IF(C241=1,MAX(B$2:$B240)+1,IF(F241=0,"",B240))</f>
        <v>1</v>
      </c>
      <c r="C241" s="14">
        <f>COUNTIF($F$2:$F241,F241)</f>
        <v>239</v>
      </c>
      <c r="D241" s="14">
        <f>IF(F241=0,0,MAX($D$2:D240)+1)</f>
        <v>239</v>
      </c>
      <c r="E241" s="14">
        <f>IF(H241=0,0,MAX($E$2:E240)+1)</f>
        <v>0</v>
      </c>
      <c r="F241" s="60" t="s">
        <v>751</v>
      </c>
      <c r="G241" s="60"/>
      <c r="H241" s="71"/>
      <c r="I241" s="14" t="e">
        <f>IFERROR(VLOOKUP(H241,H$2:H240,1,FALSE),VLOOKUP(H241,H242:H$478,1,FALSE))</f>
        <v>#N/A</v>
      </c>
      <c r="J241" s="14" t="str">
        <f>IF($H241=0,"",VLOOKUP($H241,Исходные_данные,37,FALSE))</f>
        <v/>
      </c>
      <c r="K241" s="14" t="str">
        <f>IF($H241=0,"",VLOOKUP($H241,Исходные_данные,38,FALSE))</f>
        <v/>
      </c>
      <c r="L241" s="14" t="str">
        <f>IF($H241=0,"",VLOOKUP($H241,Исходные_данные,39,FALSE))</f>
        <v/>
      </c>
      <c r="M241" s="16" t="str">
        <f>IFERROR(VLOOKUP(H241,Нагрузка_диапазон_1,5,FALSE),"")</f>
        <v/>
      </c>
      <c r="N241" s="14" t="str">
        <f>IF($H241=0,"",VLOOKUP($H241,Исходные_данные,40,FALSE))</f>
        <v/>
      </c>
      <c r="O241" s="14"/>
      <c r="P241" s="14" t="str">
        <f>IF($H241=0,"",VLOOKUP($H241,Исходные_данные,42,FALSE))</f>
        <v/>
      </c>
      <c r="Q241" s="14" t="str">
        <f>IF($H241=0,"",VLOOKUP($H241,Исходные_данные,8,FALSE))</f>
        <v/>
      </c>
      <c r="R241" s="14">
        <f>IF(Q241=3,"L1,L2,L3",0)</f>
        <v>0</v>
      </c>
      <c r="S241" s="14">
        <f>IF(C241=1,1,IF(Q241=3,S240,IF(S240=3,1,S240+1)))</f>
        <v>2</v>
      </c>
      <c r="T241" s="14" t="str">
        <f>IF(R241=0,"L"&amp;S241,R241)</f>
        <v>L2</v>
      </c>
      <c r="U241" s="14" t="str">
        <f>IF($H241=0,"",VLOOKUP($H241,Исходные_данные,32,FALSE))</f>
        <v/>
      </c>
    </row>
    <row r="242" spans="1:21" x14ac:dyDescent="0.2">
      <c r="A242" s="14" t="str">
        <f t="shared" si="3"/>
        <v/>
      </c>
      <c r="B242" s="14">
        <f>IF(C242=1,MAX(B$2:$B241)+1,IF(F242=0,"",B241))</f>
        <v>1</v>
      </c>
      <c r="C242" s="14">
        <f>COUNTIF($F$2:$F242,F242)</f>
        <v>240</v>
      </c>
      <c r="D242" s="14">
        <f>IF(F242=0,0,MAX($D$2:D241)+1)</f>
        <v>240</v>
      </c>
      <c r="E242" s="14">
        <f>IF(H242=0,0,MAX($E$2:E241)+1)</f>
        <v>0</v>
      </c>
      <c r="F242" s="60" t="s">
        <v>751</v>
      </c>
      <c r="G242" s="60"/>
      <c r="H242" s="60"/>
      <c r="I242" s="14" t="e">
        <f>IFERROR(VLOOKUP(H242,H$2:H241,1,FALSE),VLOOKUP(H242,H243:H$478,1,FALSE))</f>
        <v>#N/A</v>
      </c>
      <c r="J242" s="14" t="str">
        <f>IF($H242=0,"",VLOOKUP($H242,Исходные_данные,37,FALSE))</f>
        <v/>
      </c>
      <c r="K242" s="14" t="str">
        <f>IF($H242=0,"",VLOOKUP($H242,Исходные_данные,38,FALSE))</f>
        <v/>
      </c>
      <c r="L242" s="14" t="str">
        <f>IF($H242=0,"",VLOOKUP($H242,Исходные_данные,39,FALSE))</f>
        <v/>
      </c>
      <c r="M242" s="16" t="str">
        <f>IFERROR(VLOOKUP(H242,Нагрузка_диапазон_1,5,FALSE),"")</f>
        <v/>
      </c>
      <c r="N242" s="14" t="str">
        <f>IF($H242=0,"",VLOOKUP($H242,Исходные_данные,40,FALSE))</f>
        <v/>
      </c>
      <c r="O242" s="14"/>
      <c r="P242" s="14" t="str">
        <f>IF($H242=0,"",VLOOKUP($H242,Исходные_данные,42,FALSE))</f>
        <v/>
      </c>
      <c r="Q242" s="14" t="str">
        <f>IF($H242=0,"",VLOOKUP($H242,Исходные_данные,8,FALSE))</f>
        <v/>
      </c>
      <c r="R242" s="14">
        <f>IF(Q242=3,"L1,L2,L3",0)</f>
        <v>0</v>
      </c>
      <c r="S242" s="14">
        <f>IF(C242=1,1,IF(Q242=3,S241,IF(S241=3,1,S241+1)))</f>
        <v>3</v>
      </c>
      <c r="T242" s="14" t="str">
        <f>IF(R242=0,"L"&amp;S242,R242)</f>
        <v>L3</v>
      </c>
      <c r="U242" s="14" t="str">
        <f>IF($H242=0,"",VLOOKUP($H242,Исходные_данные,32,FALSE))</f>
        <v/>
      </c>
    </row>
    <row r="243" spans="1:21" x14ac:dyDescent="0.2">
      <c r="A243" s="14" t="str">
        <f t="shared" si="3"/>
        <v/>
      </c>
      <c r="B243" s="14">
        <f>IF(C243=1,MAX(B$2:$B242)+1,IF(F243=0,"",B242))</f>
        <v>1</v>
      </c>
      <c r="C243" s="14">
        <f>COUNTIF($F$2:$F243,F243)</f>
        <v>241</v>
      </c>
      <c r="D243" s="14">
        <f>IF(F243=0,0,MAX($D$2:D242)+1)</f>
        <v>241</v>
      </c>
      <c r="E243" s="14">
        <f>IF(H243=0,0,MAX($E$2:E242)+1)</f>
        <v>0</v>
      </c>
      <c r="F243" s="60" t="s">
        <v>751</v>
      </c>
      <c r="G243" s="60"/>
      <c r="H243" s="71"/>
      <c r="I243" s="14" t="e">
        <f>IFERROR(VLOOKUP(H243,H$2:H242,1,FALSE),VLOOKUP(H243,H244:H$478,1,FALSE))</f>
        <v>#N/A</v>
      </c>
      <c r="J243" s="14" t="str">
        <f>IF($H243=0,"",VLOOKUP($H243,Исходные_данные,37,FALSE))</f>
        <v/>
      </c>
      <c r="K243" s="14" t="str">
        <f>IF($H243=0,"",VLOOKUP($H243,Исходные_данные,38,FALSE))</f>
        <v/>
      </c>
      <c r="L243" s="14" t="str">
        <f>IF($H243=0,"",VLOOKUP($H243,Исходные_данные,39,FALSE))</f>
        <v/>
      </c>
      <c r="M243" s="16" t="str">
        <f>IFERROR(VLOOKUP(H243,Нагрузка_диапазон_1,5,FALSE),"")</f>
        <v/>
      </c>
      <c r="N243" s="14" t="str">
        <f>IF($H243=0,"",VLOOKUP($H243,Исходные_данные,40,FALSE))</f>
        <v/>
      </c>
      <c r="O243" s="14"/>
      <c r="P243" s="14" t="str">
        <f>IF($H243=0,"",VLOOKUP($H243,Исходные_данные,42,FALSE))</f>
        <v/>
      </c>
      <c r="Q243" s="14" t="str">
        <f>IF($H243=0,"",VLOOKUP($H243,Исходные_данные,8,FALSE))</f>
        <v/>
      </c>
      <c r="R243" s="14">
        <f>IF(Q243=3,"L1,L2,L3",0)</f>
        <v>0</v>
      </c>
      <c r="S243" s="14">
        <f>IF(C243=1,1,IF(Q243=3,S242,IF(S242=3,1,S242+1)))</f>
        <v>1</v>
      </c>
      <c r="T243" s="14" t="str">
        <f>IF(R243=0,"L"&amp;S243,R243)</f>
        <v>L1</v>
      </c>
      <c r="U243" s="14" t="str">
        <f>IF($H243=0,"",VLOOKUP($H243,Исходные_данные,32,FALSE))</f>
        <v/>
      </c>
    </row>
    <row r="244" spans="1:21" x14ac:dyDescent="0.2">
      <c r="A244" s="14" t="str">
        <f t="shared" si="3"/>
        <v/>
      </c>
      <c r="B244" s="14">
        <f>IF(C244=1,MAX(B$2:$B243)+1,IF(F244=0,"",B243))</f>
        <v>1</v>
      </c>
      <c r="C244" s="14">
        <f>COUNTIF($F$2:$F244,F244)</f>
        <v>242</v>
      </c>
      <c r="D244" s="14">
        <f>IF(F244=0,0,MAX($D$2:D243)+1)</f>
        <v>242</v>
      </c>
      <c r="E244" s="14">
        <f>IF(H244=0,0,MAX($E$2:E243)+1)</f>
        <v>0</v>
      </c>
      <c r="F244" s="60" t="s">
        <v>751</v>
      </c>
      <c r="G244" s="60"/>
      <c r="H244" s="60"/>
      <c r="I244" s="14" t="e">
        <f>IFERROR(VLOOKUP(H244,H$2:H243,1,FALSE),VLOOKUP(H244,H245:H$478,1,FALSE))</f>
        <v>#N/A</v>
      </c>
      <c r="J244" s="14" t="str">
        <f>IF($H244=0,"",VLOOKUP($H244,Исходные_данные,37,FALSE))</f>
        <v/>
      </c>
      <c r="K244" s="14" t="str">
        <f>IF($H244=0,"",VLOOKUP($H244,Исходные_данные,38,FALSE))</f>
        <v/>
      </c>
      <c r="L244" s="14" t="str">
        <f>IF($H244=0,"",VLOOKUP($H244,Исходные_данные,39,FALSE))</f>
        <v/>
      </c>
      <c r="M244" s="16" t="str">
        <f>IFERROR(VLOOKUP(H244,Нагрузка_диапазон_1,5,FALSE),"")</f>
        <v/>
      </c>
      <c r="N244" s="14" t="str">
        <f>IF($H244=0,"",VLOOKUP($H244,Исходные_данные,40,FALSE))</f>
        <v/>
      </c>
      <c r="O244" s="14"/>
      <c r="P244" s="14" t="str">
        <f>IF($H244=0,"",VLOOKUP($H244,Исходные_данные,42,FALSE))</f>
        <v/>
      </c>
      <c r="Q244" s="14" t="str">
        <f>IF($H244=0,"",VLOOKUP($H244,Исходные_данные,8,FALSE))</f>
        <v/>
      </c>
      <c r="R244" s="14">
        <f>IF(Q244=3,"L1,L2,L3",0)</f>
        <v>0</v>
      </c>
      <c r="S244" s="14">
        <f>IF(C244=1,1,IF(Q244=3,S243,IF(S243=3,1,S243+1)))</f>
        <v>2</v>
      </c>
      <c r="T244" s="14" t="str">
        <f>IF(R244=0,"L"&amp;S244,R244)</f>
        <v>L2</v>
      </c>
      <c r="U244" s="14" t="str">
        <f>IF($H244=0,"",VLOOKUP($H244,Исходные_данные,32,FALSE))</f>
        <v/>
      </c>
    </row>
    <row r="245" spans="1:21" x14ac:dyDescent="0.2">
      <c r="A245" s="14" t="str">
        <f t="shared" si="3"/>
        <v/>
      </c>
      <c r="B245" s="14">
        <f>IF(C245=1,MAX(B$2:$B244)+1,IF(F245=0,"",B244))</f>
        <v>1</v>
      </c>
      <c r="C245" s="14">
        <f>COUNTIF($F$2:$F245,F245)</f>
        <v>243</v>
      </c>
      <c r="D245" s="14">
        <f>IF(F245=0,0,MAX($D$2:D244)+1)</f>
        <v>243</v>
      </c>
      <c r="E245" s="14">
        <f>IF(H245=0,0,MAX($E$2:E244)+1)</f>
        <v>0</v>
      </c>
      <c r="F245" s="60" t="s">
        <v>751</v>
      </c>
      <c r="G245" s="60"/>
      <c r="H245" s="60"/>
      <c r="I245" s="14" t="e">
        <f>IFERROR(VLOOKUP(H245,H$2:H244,1,FALSE),VLOOKUP(H245,H246:H$478,1,FALSE))</f>
        <v>#N/A</v>
      </c>
      <c r="J245" s="14" t="str">
        <f>IF($H245=0,"",VLOOKUP($H245,Исходные_данные,37,FALSE))</f>
        <v/>
      </c>
      <c r="K245" s="14" t="str">
        <f>IF($H245=0,"",VLOOKUP($H245,Исходные_данные,38,FALSE))</f>
        <v/>
      </c>
      <c r="L245" s="14" t="str">
        <f>IF($H245=0,"",VLOOKUP($H245,Исходные_данные,39,FALSE))</f>
        <v/>
      </c>
      <c r="M245" s="16" t="str">
        <f>IFERROR(VLOOKUP(H245,Нагрузка_диапазон_1,5,FALSE),"")</f>
        <v/>
      </c>
      <c r="N245" s="14" t="str">
        <f>IF($H245=0,"",VLOOKUP($H245,Исходные_данные,40,FALSE))</f>
        <v/>
      </c>
      <c r="O245" s="14"/>
      <c r="P245" s="14" t="str">
        <f>IF($H245=0,"",VLOOKUP($H245,Исходные_данные,42,FALSE))</f>
        <v/>
      </c>
      <c r="Q245" s="14" t="str">
        <f>IF($H245=0,"",VLOOKUP($H245,Исходные_данные,8,FALSE))</f>
        <v/>
      </c>
      <c r="R245" s="14">
        <f>IF(Q245=3,"L1,L2,L3",0)</f>
        <v>0</v>
      </c>
      <c r="S245" s="14">
        <f>IF(C245=1,1,IF(Q245=3,S244,IF(S244=3,1,S244+1)))</f>
        <v>3</v>
      </c>
      <c r="T245" s="14" t="str">
        <f>IF(R245=0,"L"&amp;S245,R245)</f>
        <v>L3</v>
      </c>
      <c r="U245" s="14" t="str">
        <f>IF($H245=0,"",VLOOKUP($H245,Исходные_данные,32,FALSE))</f>
        <v/>
      </c>
    </row>
    <row r="246" spans="1:21" x14ac:dyDescent="0.2">
      <c r="A246" s="14" t="str">
        <f t="shared" si="3"/>
        <v/>
      </c>
      <c r="B246" s="14">
        <f>IF(C246=1,MAX(B$2:$B245)+1,IF(F246=0,"",B245))</f>
        <v>1</v>
      </c>
      <c r="C246" s="14">
        <f>COUNTIF($F$2:$F246,F246)</f>
        <v>244</v>
      </c>
      <c r="D246" s="14">
        <f>IF(F246=0,0,MAX($D$2:D245)+1)</f>
        <v>244</v>
      </c>
      <c r="E246" s="14">
        <f>IF(H246=0,0,MAX($E$2:E245)+1)</f>
        <v>0</v>
      </c>
      <c r="F246" s="60" t="s">
        <v>751</v>
      </c>
      <c r="G246" s="60"/>
      <c r="H246" s="60"/>
      <c r="I246" s="14" t="e">
        <f>IFERROR(VLOOKUP(H246,H$2:H245,1,FALSE),VLOOKUP(H246,H247:H$478,1,FALSE))</f>
        <v>#N/A</v>
      </c>
      <c r="J246" s="14" t="str">
        <f>IF($H246=0,"",VLOOKUP($H246,Исходные_данные,37,FALSE))</f>
        <v/>
      </c>
      <c r="K246" s="14" t="str">
        <f>IF($H246=0,"",VLOOKUP($H246,Исходные_данные,38,FALSE))</f>
        <v/>
      </c>
      <c r="L246" s="14" t="str">
        <f>IF($H246=0,"",VLOOKUP($H246,Исходные_данные,39,FALSE))</f>
        <v/>
      </c>
      <c r="M246" s="16" t="str">
        <f>IFERROR(VLOOKUP(H246,Нагрузка_диапазон_1,5,FALSE),"")</f>
        <v/>
      </c>
      <c r="N246" s="14" t="str">
        <f>IF($H246=0,"",VLOOKUP($H246,Исходные_данные,40,FALSE))</f>
        <v/>
      </c>
      <c r="O246" s="14"/>
      <c r="P246" s="14" t="str">
        <f>IF($H246=0,"",VLOOKUP($H246,Исходные_данные,42,FALSE))</f>
        <v/>
      </c>
      <c r="Q246" s="14" t="str">
        <f>IF($H246=0,"",VLOOKUP($H246,Исходные_данные,8,FALSE))</f>
        <v/>
      </c>
      <c r="R246" s="14">
        <f>IF(Q246=3,"L1,L2,L3",0)</f>
        <v>0</v>
      </c>
      <c r="S246" s="14">
        <f>IF(C246=1,1,IF(Q246=3,S245,IF(S245=3,1,S245+1)))</f>
        <v>1</v>
      </c>
      <c r="T246" s="14" t="str">
        <f>IF(R246=0,"L"&amp;S246,R246)</f>
        <v>L1</v>
      </c>
      <c r="U246" s="14" t="str">
        <f>IF($H246=0,"",VLOOKUP($H246,Исходные_данные,32,FALSE))</f>
        <v/>
      </c>
    </row>
    <row r="247" spans="1:21" x14ac:dyDescent="0.2">
      <c r="A247" s="14" t="str">
        <f t="shared" si="3"/>
        <v/>
      </c>
      <c r="B247" s="14">
        <f>IF(C247=1,MAX(B$2:$B246)+1,IF(F247=0,"",B246))</f>
        <v>1</v>
      </c>
      <c r="C247" s="14">
        <f>COUNTIF($F$2:$F247,F247)</f>
        <v>245</v>
      </c>
      <c r="D247" s="14">
        <f>IF(F247=0,0,MAX($D$2:D246)+1)</f>
        <v>245</v>
      </c>
      <c r="E247" s="14">
        <f>IF(H247=0,0,MAX($E$2:E246)+1)</f>
        <v>0</v>
      </c>
      <c r="F247" s="60" t="s">
        <v>751</v>
      </c>
      <c r="G247" s="60"/>
      <c r="H247" s="60"/>
      <c r="I247" s="14" t="e">
        <f>IFERROR(VLOOKUP(H247,H$2:H246,1,FALSE),VLOOKUP(H247,H248:H$478,1,FALSE))</f>
        <v>#N/A</v>
      </c>
      <c r="J247" s="14" t="str">
        <f>IF($H247=0,"",VLOOKUP($H247,Исходные_данные,37,FALSE))</f>
        <v/>
      </c>
      <c r="K247" s="14" t="str">
        <f>IF($H247=0,"",VLOOKUP($H247,Исходные_данные,38,FALSE))</f>
        <v/>
      </c>
      <c r="L247" s="14" t="str">
        <f>IF($H247=0,"",VLOOKUP($H247,Исходные_данные,39,FALSE))</f>
        <v/>
      </c>
      <c r="M247" s="16" t="str">
        <f>IFERROR(VLOOKUP(H247,Нагрузка_диапазон_1,5,FALSE),"")</f>
        <v/>
      </c>
      <c r="N247" s="14" t="str">
        <f>IF($H247=0,"",VLOOKUP($H247,Исходные_данные,40,FALSE))</f>
        <v/>
      </c>
      <c r="O247" s="14"/>
      <c r="P247" s="14" t="str">
        <f>IF($H247=0,"",VLOOKUP($H247,Исходные_данные,42,FALSE))</f>
        <v/>
      </c>
      <c r="Q247" s="14" t="str">
        <f>IF($H247=0,"",VLOOKUP($H247,Исходные_данные,8,FALSE))</f>
        <v/>
      </c>
      <c r="R247" s="14">
        <f>IF(Q247=3,"L1,L2,L3",0)</f>
        <v>0</v>
      </c>
      <c r="S247" s="14">
        <f>IF(C247=1,1,IF(Q247=3,S246,IF(S246=3,1,S246+1)))</f>
        <v>2</v>
      </c>
      <c r="T247" s="14" t="str">
        <f>IF(R247=0,"L"&amp;S247,R247)</f>
        <v>L2</v>
      </c>
      <c r="U247" s="14" t="str">
        <f>IF($H247=0,"",VLOOKUP($H247,Исходные_данные,32,FALSE))</f>
        <v/>
      </c>
    </row>
    <row r="248" spans="1:21" x14ac:dyDescent="0.2">
      <c r="A248" s="14" t="str">
        <f t="shared" si="3"/>
        <v/>
      </c>
      <c r="B248" s="14">
        <f>IF(C248=1,MAX(B$2:$B247)+1,IF(F248=0,"",B247))</f>
        <v>1</v>
      </c>
      <c r="C248" s="14">
        <f>COUNTIF($F$2:$F248,F248)</f>
        <v>246</v>
      </c>
      <c r="D248" s="14">
        <f>IF(F248=0,0,MAX($D$2:D247)+1)</f>
        <v>246</v>
      </c>
      <c r="E248" s="14">
        <f>IF(H248=0,0,MAX($E$2:E247)+1)</f>
        <v>0</v>
      </c>
      <c r="F248" s="60" t="s">
        <v>751</v>
      </c>
      <c r="G248" s="60"/>
      <c r="H248" s="60"/>
      <c r="I248" s="14" t="e">
        <f>IFERROR(VLOOKUP(H248,H$2:H247,1,FALSE),VLOOKUP(H248,H249:H$478,1,FALSE))</f>
        <v>#N/A</v>
      </c>
      <c r="J248" s="14" t="str">
        <f>IF($H248=0,"",VLOOKUP($H248,Исходные_данные,37,FALSE))</f>
        <v/>
      </c>
      <c r="K248" s="14" t="str">
        <f>IF($H248=0,"",VLOOKUP($H248,Исходные_данные,38,FALSE))</f>
        <v/>
      </c>
      <c r="L248" s="14" t="str">
        <f>IF($H248=0,"",VLOOKUP($H248,Исходные_данные,39,FALSE))</f>
        <v/>
      </c>
      <c r="M248" s="16" t="str">
        <f>IFERROR(VLOOKUP(H248,Нагрузка_диапазон_1,5,FALSE),"")</f>
        <v/>
      </c>
      <c r="N248" s="14" t="str">
        <f>IF($H248=0,"",VLOOKUP($H248,Исходные_данные,40,FALSE))</f>
        <v/>
      </c>
      <c r="O248" s="14"/>
      <c r="P248" s="14" t="str">
        <f>IF($H248=0,"",VLOOKUP($H248,Исходные_данные,42,FALSE))</f>
        <v/>
      </c>
      <c r="Q248" s="14" t="str">
        <f>IF($H248=0,"",VLOOKUP($H248,Исходные_данные,8,FALSE))</f>
        <v/>
      </c>
      <c r="R248" s="14">
        <f>IF(Q248=3,"L1,L2,L3",0)</f>
        <v>0</v>
      </c>
      <c r="S248" s="14">
        <f>IF(C248=1,1,IF(Q248=3,S247,IF(S247=3,1,S247+1)))</f>
        <v>3</v>
      </c>
      <c r="T248" s="14" t="str">
        <f>IF(R248=0,"L"&amp;S248,R248)</f>
        <v>L3</v>
      </c>
      <c r="U248" s="14" t="str">
        <f>IF($H248=0,"",VLOOKUP($H248,Исходные_данные,32,FALSE))</f>
        <v/>
      </c>
    </row>
    <row r="249" spans="1:21" x14ac:dyDescent="0.2">
      <c r="A249" s="14" t="str">
        <f t="shared" si="3"/>
        <v/>
      </c>
      <c r="B249" s="14">
        <f>IF(C249=1,MAX(B$2:$B248)+1,IF(F249=0,"",B248))</f>
        <v>1</v>
      </c>
      <c r="C249" s="14">
        <f>COUNTIF($F$2:$F249,F249)</f>
        <v>247</v>
      </c>
      <c r="D249" s="14">
        <f>IF(F249=0,0,MAX($D$2:D248)+1)</f>
        <v>247</v>
      </c>
      <c r="E249" s="14">
        <f>IF(H249=0,0,MAX($E$2:E248)+1)</f>
        <v>0</v>
      </c>
      <c r="F249" s="60" t="s">
        <v>751</v>
      </c>
      <c r="G249" s="60"/>
      <c r="H249" s="60"/>
      <c r="I249" s="14" t="e">
        <f>IFERROR(VLOOKUP(H249,H$2:H248,1,FALSE),VLOOKUP(H249,H250:H$478,1,FALSE))</f>
        <v>#N/A</v>
      </c>
      <c r="J249" s="14" t="str">
        <f>IF($H249=0,"",VLOOKUP($H249,Исходные_данные,37,FALSE))</f>
        <v/>
      </c>
      <c r="K249" s="14" t="str">
        <f>IF($H249=0,"",VLOOKUP($H249,Исходные_данные,38,FALSE))</f>
        <v/>
      </c>
      <c r="L249" s="14" t="str">
        <f>IF($H249=0,"",VLOOKUP($H249,Исходные_данные,39,FALSE))</f>
        <v/>
      </c>
      <c r="M249" s="16" t="str">
        <f>IFERROR(VLOOKUP(H249,Нагрузка_диапазон_1,5,FALSE),"")</f>
        <v/>
      </c>
      <c r="N249" s="14" t="str">
        <f>IF($H249=0,"",VLOOKUP($H249,Исходные_данные,40,FALSE))</f>
        <v/>
      </c>
      <c r="O249" s="14"/>
      <c r="P249" s="14" t="str">
        <f>IF($H249=0,"",VLOOKUP($H249,Исходные_данные,42,FALSE))</f>
        <v/>
      </c>
      <c r="Q249" s="14" t="str">
        <f>IF($H249=0,"",VLOOKUP($H249,Исходные_данные,8,FALSE))</f>
        <v/>
      </c>
      <c r="R249" s="14">
        <f>IF(Q249=3,"L1,L2,L3",0)</f>
        <v>0</v>
      </c>
      <c r="S249" s="14">
        <f>IF(C249=1,1,IF(Q249=3,S248,IF(S248=3,1,S248+1)))</f>
        <v>1</v>
      </c>
      <c r="T249" s="14" t="str">
        <f>IF(R249=0,"L"&amp;S249,R249)</f>
        <v>L1</v>
      </c>
      <c r="U249" s="14" t="str">
        <f>IF($H249=0,"",VLOOKUP($H249,Исходные_данные,32,FALSE))</f>
        <v/>
      </c>
    </row>
    <row r="250" spans="1:21" x14ac:dyDescent="0.2">
      <c r="A250" s="14" t="str">
        <f t="shared" si="3"/>
        <v/>
      </c>
      <c r="B250" s="14">
        <f>IF(C250=1,MAX(B$2:$B249)+1,IF(F250=0,"",B249))</f>
        <v>1</v>
      </c>
      <c r="C250" s="14">
        <f>COUNTIF($F$2:$F250,F250)</f>
        <v>248</v>
      </c>
      <c r="D250" s="14">
        <f>IF(F250=0,0,MAX($D$2:D249)+1)</f>
        <v>248</v>
      </c>
      <c r="E250" s="14">
        <f>IF(H250=0,0,MAX($E$2:E249)+1)</f>
        <v>0</v>
      </c>
      <c r="F250" s="60" t="s">
        <v>751</v>
      </c>
      <c r="G250" s="60"/>
      <c r="H250" s="60"/>
      <c r="I250" s="14" t="e">
        <f>IFERROR(VLOOKUP(H250,H$2:H249,1,FALSE),VLOOKUP(H250,H251:H$478,1,FALSE))</f>
        <v>#N/A</v>
      </c>
      <c r="J250" s="14" t="str">
        <f>IF($H250=0,"",VLOOKUP($H250,Исходные_данные,37,FALSE))</f>
        <v/>
      </c>
      <c r="K250" s="14" t="str">
        <f>IF($H250=0,"",VLOOKUP($H250,Исходные_данные,38,FALSE))</f>
        <v/>
      </c>
      <c r="L250" s="14" t="str">
        <f>IF($H250=0,"",VLOOKUP($H250,Исходные_данные,39,FALSE))</f>
        <v/>
      </c>
      <c r="M250" s="16" t="str">
        <f>IFERROR(VLOOKUP(H250,Нагрузка_диапазон_1,5,FALSE),"")</f>
        <v/>
      </c>
      <c r="N250" s="14" t="str">
        <f>IF($H250=0,"",VLOOKUP($H250,Исходные_данные,40,FALSE))</f>
        <v/>
      </c>
      <c r="O250" s="14"/>
      <c r="P250" s="14" t="str">
        <f>IF($H250=0,"",VLOOKUP($H250,Исходные_данные,42,FALSE))</f>
        <v/>
      </c>
      <c r="Q250" s="14" t="str">
        <f>IF($H250=0,"",VLOOKUP($H250,Исходные_данные,8,FALSE))</f>
        <v/>
      </c>
      <c r="R250" s="14">
        <f>IF(Q250=3,"L1,L2,L3",0)</f>
        <v>0</v>
      </c>
      <c r="S250" s="14">
        <f>IF(C250=1,1,IF(Q250=3,S249,IF(S249=3,1,S249+1)))</f>
        <v>2</v>
      </c>
      <c r="T250" s="14" t="str">
        <f>IF(R250=0,"L"&amp;S250,R250)</f>
        <v>L2</v>
      </c>
      <c r="U250" s="14" t="str">
        <f>IF($H250=0,"",VLOOKUP($H250,Исходные_данные,32,FALSE))</f>
        <v/>
      </c>
    </row>
    <row r="251" spans="1:21" x14ac:dyDescent="0.2">
      <c r="A251" s="14" t="str">
        <f t="shared" si="3"/>
        <v/>
      </c>
      <c r="B251" s="14">
        <f>IF(C251=1,MAX(B$2:$B250)+1,IF(F251=0,"",B250))</f>
        <v>1</v>
      </c>
      <c r="C251" s="14">
        <f>COUNTIF($F$2:$F251,F251)</f>
        <v>249</v>
      </c>
      <c r="D251" s="14">
        <f>IF(F251=0,0,MAX($D$2:D250)+1)</f>
        <v>249</v>
      </c>
      <c r="E251" s="14">
        <f>IF(H251=0,0,MAX($E$2:E250)+1)</f>
        <v>0</v>
      </c>
      <c r="F251" s="60" t="s">
        <v>751</v>
      </c>
      <c r="G251" s="60"/>
      <c r="H251" s="60"/>
      <c r="I251" s="14" t="e">
        <f>IFERROR(VLOOKUP(H251,H$2:H250,1,FALSE),VLOOKUP(H251,H252:H$478,1,FALSE))</f>
        <v>#N/A</v>
      </c>
      <c r="J251" s="14" t="str">
        <f>IF($H251=0,"",VLOOKUP($H251,Исходные_данные,37,FALSE))</f>
        <v/>
      </c>
      <c r="K251" s="14" t="str">
        <f>IF($H251=0,"",VLOOKUP($H251,Исходные_данные,38,FALSE))</f>
        <v/>
      </c>
      <c r="L251" s="14" t="str">
        <f>IF($H251=0,"",VLOOKUP($H251,Исходные_данные,39,FALSE))</f>
        <v/>
      </c>
      <c r="M251" s="16" t="str">
        <f>IFERROR(VLOOKUP(H251,Нагрузка_диапазон_1,5,FALSE),"")</f>
        <v/>
      </c>
      <c r="N251" s="14" t="str">
        <f>IF($H251=0,"",VLOOKUP($H251,Исходные_данные,40,FALSE))</f>
        <v/>
      </c>
      <c r="O251" s="14"/>
      <c r="P251" s="14" t="str">
        <f>IF($H251=0,"",VLOOKUP($H251,Исходные_данные,42,FALSE))</f>
        <v/>
      </c>
      <c r="Q251" s="14" t="str">
        <f>IF($H251=0,"",VLOOKUP($H251,Исходные_данные,8,FALSE))</f>
        <v/>
      </c>
      <c r="R251" s="14">
        <f>IF(Q251=3,"L1,L2,L3",0)</f>
        <v>0</v>
      </c>
      <c r="S251" s="14">
        <f>IF(C251=1,1,IF(Q251=3,S250,IF(S250=3,1,S250+1)))</f>
        <v>3</v>
      </c>
      <c r="T251" s="14" t="str">
        <f>IF(R251=0,"L"&amp;S251,R251)</f>
        <v>L3</v>
      </c>
      <c r="U251" s="14" t="str">
        <f>IF($H251=0,"",VLOOKUP($H251,Исходные_данные,32,FALSE))</f>
        <v/>
      </c>
    </row>
    <row r="252" spans="1:21" x14ac:dyDescent="0.2">
      <c r="A252" s="14" t="str">
        <f t="shared" si="3"/>
        <v/>
      </c>
      <c r="B252" s="14">
        <f>IF(C252=1,MAX(B$2:$B251)+1,IF(F252=0,"",B251))</f>
        <v>1</v>
      </c>
      <c r="C252" s="14">
        <f>COUNTIF($F$2:$F252,F252)</f>
        <v>250</v>
      </c>
      <c r="D252" s="14">
        <f>IF(F252=0,0,MAX($D$2:D251)+1)</f>
        <v>250</v>
      </c>
      <c r="E252" s="14">
        <f>IF(H252=0,0,MAX($E$2:E251)+1)</f>
        <v>0</v>
      </c>
      <c r="F252" s="60" t="s">
        <v>751</v>
      </c>
      <c r="G252" s="60"/>
      <c r="H252" s="60"/>
      <c r="I252" s="14" t="e">
        <f>IFERROR(VLOOKUP(H252,H$2:H251,1,FALSE),VLOOKUP(H252,H253:H$478,1,FALSE))</f>
        <v>#N/A</v>
      </c>
      <c r="J252" s="14" t="str">
        <f>IF($H252=0,"",VLOOKUP($H252,Исходные_данные,37,FALSE))</f>
        <v/>
      </c>
      <c r="K252" s="14" t="str">
        <f>IF($H252=0,"",VLOOKUP($H252,Исходные_данные,38,FALSE))</f>
        <v/>
      </c>
      <c r="L252" s="14" t="str">
        <f>IF($H252=0,"",VLOOKUP($H252,Исходные_данные,39,FALSE))</f>
        <v/>
      </c>
      <c r="M252" s="16" t="str">
        <f>IFERROR(VLOOKUP(H252,Нагрузка_диапазон_1,5,FALSE),"")</f>
        <v/>
      </c>
      <c r="N252" s="14" t="str">
        <f>IF($H252=0,"",VLOOKUP($H252,Исходные_данные,40,FALSE))</f>
        <v/>
      </c>
      <c r="O252" s="14"/>
      <c r="P252" s="14" t="str">
        <f>IF($H252=0,"",VLOOKUP($H252,Исходные_данные,42,FALSE))</f>
        <v/>
      </c>
      <c r="Q252" s="14" t="str">
        <f>IF($H252=0,"",VLOOKUP($H252,Исходные_данные,8,FALSE))</f>
        <v/>
      </c>
      <c r="R252" s="14">
        <f>IF(Q252=3,"L1,L2,L3",0)</f>
        <v>0</v>
      </c>
      <c r="S252" s="14">
        <f>IF(C252=1,1,IF(Q252=3,S251,IF(S251=3,1,S251+1)))</f>
        <v>1</v>
      </c>
      <c r="T252" s="14" t="str">
        <f>IF(R252=0,"L"&amp;S252,R252)</f>
        <v>L1</v>
      </c>
      <c r="U252" s="14" t="str">
        <f>IF($H252=0,"",VLOOKUP($H252,Исходные_данные,32,FALSE))</f>
        <v/>
      </c>
    </row>
    <row r="253" spans="1:21" x14ac:dyDescent="0.2">
      <c r="A253" s="14" t="str">
        <f t="shared" si="3"/>
        <v/>
      </c>
      <c r="B253" s="14">
        <f>IF(C253=1,MAX(B$2:$B252)+1,IF(F253=0,"",B252))</f>
        <v>1</v>
      </c>
      <c r="C253" s="14">
        <f>COUNTIF($F$2:$F253,F253)</f>
        <v>251</v>
      </c>
      <c r="D253" s="14">
        <f>IF(F253=0,0,MAX($D$2:D252)+1)</f>
        <v>251</v>
      </c>
      <c r="E253" s="14">
        <f>IF(H253=0,0,MAX($E$2:E252)+1)</f>
        <v>0</v>
      </c>
      <c r="F253" s="60" t="s">
        <v>751</v>
      </c>
      <c r="G253" s="60"/>
      <c r="H253" s="60"/>
      <c r="I253" s="14" t="e">
        <f>IFERROR(VLOOKUP(H253,H$2:H252,1,FALSE),VLOOKUP(H253,H254:H$478,1,FALSE))</f>
        <v>#N/A</v>
      </c>
      <c r="J253" s="14" t="str">
        <f>IF($H253=0,"",VLOOKUP($H253,Исходные_данные,37,FALSE))</f>
        <v/>
      </c>
      <c r="K253" s="14" t="str">
        <f>IF($H253=0,"",VLOOKUP($H253,Исходные_данные,38,FALSE))</f>
        <v/>
      </c>
      <c r="L253" s="14" t="str">
        <f>IF($H253=0,"",VLOOKUP($H253,Исходные_данные,39,FALSE))</f>
        <v/>
      </c>
      <c r="M253" s="16" t="str">
        <f>IFERROR(VLOOKUP(H253,Нагрузка_диапазон_1,5,FALSE),"")</f>
        <v/>
      </c>
      <c r="N253" s="14" t="str">
        <f>IF($H253=0,"",VLOOKUP($H253,Исходные_данные,40,FALSE))</f>
        <v/>
      </c>
      <c r="O253" s="14"/>
      <c r="P253" s="14" t="str">
        <f>IF($H253=0,"",VLOOKUP($H253,Исходные_данные,42,FALSE))</f>
        <v/>
      </c>
      <c r="Q253" s="14" t="str">
        <f>IF($H253=0,"",VLOOKUP($H253,Исходные_данные,8,FALSE))</f>
        <v/>
      </c>
      <c r="R253" s="14">
        <f>IF(Q253=3,"L1,L2,L3",0)</f>
        <v>0</v>
      </c>
      <c r="S253" s="14">
        <f>IF(C253=1,1,IF(Q253=3,S252,IF(S252=3,1,S252+1)))</f>
        <v>2</v>
      </c>
      <c r="T253" s="14" t="str">
        <f>IF(R253=0,"L"&amp;S253,R253)</f>
        <v>L2</v>
      </c>
      <c r="U253" s="14" t="str">
        <f>IF($H253=0,"",VLOOKUP($H253,Исходные_данные,32,FALSE))</f>
        <v/>
      </c>
    </row>
    <row r="254" spans="1:21" x14ac:dyDescent="0.2">
      <c r="A254" s="14" t="str">
        <f t="shared" si="3"/>
        <v/>
      </c>
      <c r="B254" s="14">
        <f>IF(C254=1,MAX(B$2:$B253)+1,IF(F254=0,"",B253))</f>
        <v>1</v>
      </c>
      <c r="C254" s="14">
        <f>COUNTIF($F$2:$F254,F254)</f>
        <v>252</v>
      </c>
      <c r="D254" s="14">
        <f>IF(F254=0,0,MAX($D$2:D253)+1)</f>
        <v>252</v>
      </c>
      <c r="E254" s="14">
        <f>IF(H254=0,0,MAX($E$2:E253)+1)</f>
        <v>0</v>
      </c>
      <c r="F254" s="60" t="s">
        <v>751</v>
      </c>
      <c r="G254" s="60"/>
      <c r="H254" s="60"/>
      <c r="I254" s="14" t="e">
        <f>IFERROR(VLOOKUP(H254,H$2:H253,1,FALSE),VLOOKUP(H254,H255:H$478,1,FALSE))</f>
        <v>#N/A</v>
      </c>
      <c r="J254" s="14" t="str">
        <f>IF($H254=0,"",VLOOKUP($H254,Исходные_данные,37,FALSE))</f>
        <v/>
      </c>
      <c r="K254" s="14" t="str">
        <f>IF($H254=0,"",VLOOKUP($H254,Исходные_данные,38,FALSE))</f>
        <v/>
      </c>
      <c r="L254" s="14" t="str">
        <f>IF($H254=0,"",VLOOKUP($H254,Исходные_данные,39,FALSE))</f>
        <v/>
      </c>
      <c r="M254" s="16" t="str">
        <f>IFERROR(VLOOKUP(H254,Нагрузка_диапазон_1,5,FALSE),"")</f>
        <v/>
      </c>
      <c r="N254" s="14" t="str">
        <f>IF($H254=0,"",VLOOKUP($H254,Исходные_данные,40,FALSE))</f>
        <v/>
      </c>
      <c r="O254" s="14"/>
      <c r="P254" s="14" t="str">
        <f>IF($H254=0,"",VLOOKUP($H254,Исходные_данные,42,FALSE))</f>
        <v/>
      </c>
      <c r="Q254" s="14" t="str">
        <f>IF($H254=0,"",VLOOKUP($H254,Исходные_данные,8,FALSE))</f>
        <v/>
      </c>
      <c r="R254" s="14">
        <f>IF(Q254=3,"L1,L2,L3",0)</f>
        <v>0</v>
      </c>
      <c r="S254" s="14">
        <f>IF(C254=1,1,IF(Q254=3,S253,IF(S253=3,1,S253+1)))</f>
        <v>3</v>
      </c>
      <c r="T254" s="14" t="str">
        <f>IF(R254=0,"L"&amp;S254,R254)</f>
        <v>L3</v>
      </c>
      <c r="U254" s="14" t="str">
        <f>IF($H254=0,"",VLOOKUP($H254,Исходные_данные,32,FALSE))</f>
        <v/>
      </c>
    </row>
    <row r="255" spans="1:21" x14ac:dyDescent="0.2">
      <c r="A255" s="14" t="str">
        <f t="shared" si="3"/>
        <v/>
      </c>
      <c r="B255" s="14">
        <f>IF(C255=1,MAX(B$2:$B254)+1,IF(F255=0,"",B254))</f>
        <v>1</v>
      </c>
      <c r="C255" s="14">
        <f>COUNTIF($F$2:$F255,F255)</f>
        <v>253</v>
      </c>
      <c r="D255" s="14">
        <f>IF(F255=0,0,MAX($D$2:D254)+1)</f>
        <v>253</v>
      </c>
      <c r="E255" s="14">
        <f>IF(H255=0,0,MAX($E$2:E254)+1)</f>
        <v>0</v>
      </c>
      <c r="F255" s="60" t="s">
        <v>751</v>
      </c>
      <c r="G255" s="60"/>
      <c r="H255" s="60"/>
      <c r="I255" s="14" t="e">
        <f>IFERROR(VLOOKUP(H255,H$2:H254,1,FALSE),VLOOKUP(H255,H256:H$478,1,FALSE))</f>
        <v>#N/A</v>
      </c>
      <c r="J255" s="14" t="str">
        <f>IF($H255=0,"",VLOOKUP($H255,Исходные_данные,37,FALSE))</f>
        <v/>
      </c>
      <c r="K255" s="14" t="str">
        <f>IF($H255=0,"",VLOOKUP($H255,Исходные_данные,38,FALSE))</f>
        <v/>
      </c>
      <c r="L255" s="14" t="str">
        <f>IF($H255=0,"",VLOOKUP($H255,Исходные_данные,39,FALSE))</f>
        <v/>
      </c>
      <c r="M255" s="16" t="str">
        <f>IFERROR(VLOOKUP(H255,Нагрузка_диапазон_1,5,FALSE),"")</f>
        <v/>
      </c>
      <c r="N255" s="14" t="str">
        <f>IF($H255=0,"",VLOOKUP($H255,Исходные_данные,40,FALSE))</f>
        <v/>
      </c>
      <c r="O255" s="14"/>
      <c r="P255" s="14" t="str">
        <f>IF($H255=0,"",VLOOKUP($H255,Исходные_данные,42,FALSE))</f>
        <v/>
      </c>
      <c r="Q255" s="14" t="str">
        <f>IF($H255=0,"",VLOOKUP($H255,Исходные_данные,8,FALSE))</f>
        <v/>
      </c>
      <c r="R255" s="14">
        <f>IF(Q255=3,"L1,L2,L3",0)</f>
        <v>0</v>
      </c>
      <c r="S255" s="14">
        <f>IF(C255=1,1,IF(Q255=3,S254,IF(S254=3,1,S254+1)))</f>
        <v>1</v>
      </c>
      <c r="T255" s="14" t="str">
        <f>IF(R255=0,"L"&amp;S255,R255)</f>
        <v>L1</v>
      </c>
      <c r="U255" s="14" t="str">
        <f>IF($H255=0,"",VLOOKUP($H255,Исходные_данные,32,FALSE))</f>
        <v/>
      </c>
    </row>
    <row r="256" spans="1:21" x14ac:dyDescent="0.2">
      <c r="A256" s="14" t="str">
        <f t="shared" si="3"/>
        <v/>
      </c>
      <c r="B256" s="14">
        <f>IF(C256=1,MAX(B$2:$B255)+1,IF(F256=0,"",B255))</f>
        <v>1</v>
      </c>
      <c r="C256" s="14">
        <f>COUNTIF($F$2:$F256,F256)</f>
        <v>254</v>
      </c>
      <c r="D256" s="14">
        <f>IF(F256=0,0,MAX($D$2:D255)+1)</f>
        <v>254</v>
      </c>
      <c r="E256" s="14">
        <f>IF(H256=0,0,MAX($E$2:E255)+1)</f>
        <v>0</v>
      </c>
      <c r="F256" s="60" t="s">
        <v>751</v>
      </c>
      <c r="G256" s="60"/>
      <c r="H256" s="60"/>
      <c r="I256" s="14" t="e">
        <f>IFERROR(VLOOKUP(H256,H$2:H255,1,FALSE),VLOOKUP(H256,H257:H$478,1,FALSE))</f>
        <v>#N/A</v>
      </c>
      <c r="J256" s="14" t="str">
        <f>IF($H256=0,"",VLOOKUP($H256,Исходные_данные,37,FALSE))</f>
        <v/>
      </c>
      <c r="K256" s="14" t="str">
        <f>IF($H256=0,"",VLOOKUP($H256,Исходные_данные,38,FALSE))</f>
        <v/>
      </c>
      <c r="L256" s="14" t="str">
        <f>IF($H256=0,"",VLOOKUP($H256,Исходные_данные,39,FALSE))</f>
        <v/>
      </c>
      <c r="M256" s="16" t="str">
        <f>IFERROR(VLOOKUP(H256,Нагрузка_диапазон_1,5,FALSE),"")</f>
        <v/>
      </c>
      <c r="N256" s="14" t="str">
        <f>IF($H256=0,"",VLOOKUP($H256,Исходные_данные,40,FALSE))</f>
        <v/>
      </c>
      <c r="O256" s="14"/>
      <c r="P256" s="14" t="str">
        <f>IF($H256=0,"",VLOOKUP($H256,Исходные_данные,42,FALSE))</f>
        <v/>
      </c>
      <c r="Q256" s="14" t="str">
        <f>IF($H256=0,"",VLOOKUP($H256,Исходные_данные,8,FALSE))</f>
        <v/>
      </c>
      <c r="R256" s="14">
        <f>IF(Q256=3,"L1,L2,L3",0)</f>
        <v>0</v>
      </c>
      <c r="S256" s="14">
        <f>IF(C256=1,1,IF(Q256=3,S255,IF(S255=3,1,S255+1)))</f>
        <v>2</v>
      </c>
      <c r="T256" s="14" t="str">
        <f>IF(R256=0,"L"&amp;S256,R256)</f>
        <v>L2</v>
      </c>
      <c r="U256" s="14" t="str">
        <f>IF($H256=0,"",VLOOKUP($H256,Исходные_данные,32,FALSE))</f>
        <v/>
      </c>
    </row>
    <row r="257" spans="1:21" s="79" customFormat="1" ht="14.45" customHeight="1" thickBot="1" x14ac:dyDescent="0.25">
      <c r="A257" s="77" t="str">
        <f t="shared" si="3"/>
        <v/>
      </c>
      <c r="B257" s="77">
        <f>IF(C257=1,MAX(B$2:$B256)+1,IF(F257=0,"",B256))</f>
        <v>1</v>
      </c>
      <c r="C257" s="77">
        <f>COUNTIF($F$2:$F257,F257)</f>
        <v>255</v>
      </c>
      <c r="D257" s="77">
        <f>IF(F257=0,0,MAX($D$2:D256)+1)</f>
        <v>255</v>
      </c>
      <c r="E257" s="77">
        <f>IF(H257=0,0,MAX($E$2:E256)+1)</f>
        <v>0</v>
      </c>
      <c r="F257" s="60" t="s">
        <v>751</v>
      </c>
      <c r="G257" s="60"/>
      <c r="H257" s="68"/>
      <c r="I257" s="77" t="e">
        <f>IFERROR(VLOOKUP(H257,H$2:H256,1,FALSE),VLOOKUP(H257,H258:H$478,1,FALSE))</f>
        <v>#N/A</v>
      </c>
      <c r="J257" s="77" t="str">
        <f>IF($H257=0,"",VLOOKUP($H257,Исходные_данные,37,FALSE))</f>
        <v/>
      </c>
      <c r="K257" s="77" t="str">
        <f>IF($H257=0,"",VLOOKUP($H257,Исходные_данные,38,FALSE))</f>
        <v/>
      </c>
      <c r="L257" s="77" t="str">
        <f>IF($H257=0,"",VLOOKUP($H257,Исходные_данные,39,FALSE))</f>
        <v/>
      </c>
      <c r="M257" s="16" t="str">
        <f>IFERROR(VLOOKUP(H257,Нагрузка_диапазон_1,5,FALSE),"")</f>
        <v/>
      </c>
      <c r="N257" s="77" t="str">
        <f>IF($H257=0,"",VLOOKUP($H257,Исходные_данные,40,FALSE))</f>
        <v/>
      </c>
      <c r="O257" s="77"/>
      <c r="P257" s="77" t="str">
        <f>IF($H257=0,"",VLOOKUP($H257,Исходные_данные,42,FALSE))</f>
        <v/>
      </c>
      <c r="Q257" s="77" t="str">
        <f>IF($H257=0,"",VLOOKUP($H257,Исходные_данные,8,FALSE))</f>
        <v/>
      </c>
      <c r="R257" s="77">
        <f>IF(Q257=3,"L1,L2,L3",0)</f>
        <v>0</v>
      </c>
      <c r="S257" s="77">
        <f>IF(C257=1,1,IF(Q257=3,S256,IF(S256=3,1,S256+1)))</f>
        <v>3</v>
      </c>
      <c r="T257" s="77" t="str">
        <f>IF(R257=0,"L"&amp;S257,R257)</f>
        <v>L3</v>
      </c>
      <c r="U257" s="77" t="str">
        <f>IF($H257=0,"",VLOOKUP($H257,Исходные_данные,32,FALSE))</f>
        <v/>
      </c>
    </row>
    <row r="258" spans="1:21" x14ac:dyDescent="0.2">
      <c r="A258" s="14" t="str">
        <f t="shared" si="3"/>
        <v/>
      </c>
      <c r="B258" s="14">
        <f>IF(C258=1,MAX(B$2:$B257)+1,IF(F258=0,"",B257))</f>
        <v>1</v>
      </c>
      <c r="C258" s="14">
        <f>COUNTIF($F$2:$F258,F258)</f>
        <v>256</v>
      </c>
      <c r="D258" s="14">
        <f>IF(F258=0,0,MAX($D$2:D257)+1)</f>
        <v>256</v>
      </c>
      <c r="E258" s="14">
        <f>IF(H258=0,0,MAX($E$2:E257)+1)</f>
        <v>0</v>
      </c>
      <c r="F258" s="60" t="s">
        <v>751</v>
      </c>
      <c r="G258" s="71"/>
      <c r="H258" s="71"/>
      <c r="I258" s="14" t="e">
        <f>IFERROR(VLOOKUP(H258,H$2:H257,1,FALSE),VLOOKUP(H258,H259:H$478,1,FALSE))</f>
        <v>#N/A</v>
      </c>
      <c r="J258" s="14" t="str">
        <f>IF($H258=0,"",VLOOKUP($H258,Исходные_данные,37,FALSE))</f>
        <v/>
      </c>
      <c r="K258" s="14" t="str">
        <f>IF($H258=0,"",VLOOKUP($H258,Исходные_данные,38,FALSE))</f>
        <v/>
      </c>
      <c r="L258" s="14" t="str">
        <f>IF($H258=0,"",VLOOKUP($H258,Исходные_данные,39,FALSE))</f>
        <v/>
      </c>
      <c r="M258" s="16" t="str">
        <f>IFERROR(VLOOKUP(H258,Нагрузка_диапазон_1,5,FALSE),"")</f>
        <v/>
      </c>
      <c r="N258" s="14" t="str">
        <f>IF($H258=0,"",VLOOKUP($H258,Исходные_данные,40,FALSE))</f>
        <v/>
      </c>
      <c r="O258" s="14"/>
      <c r="P258" s="14" t="str">
        <f>IF($H258=0,"",VLOOKUP($H258,Исходные_данные,42,FALSE))</f>
        <v/>
      </c>
      <c r="Q258" s="14" t="str">
        <f>IF($H258=0,"",VLOOKUP($H258,Исходные_данные,8,FALSE))</f>
        <v/>
      </c>
      <c r="R258" s="14">
        <f>IF(Q258=3,"L1,L2,L3",0)</f>
        <v>0</v>
      </c>
      <c r="S258" s="14">
        <f>IF(C258=1,1,IF(Q258=3,S257,IF(S257=3,1,S257+1)))</f>
        <v>1</v>
      </c>
      <c r="T258" s="14" t="str">
        <f>IF(R258=0,"L"&amp;S258,R258)</f>
        <v>L1</v>
      </c>
      <c r="U258" s="14" t="str">
        <f>IF($H258=0,"",VLOOKUP($H258,Исходные_данные,32,FALSE))</f>
        <v/>
      </c>
    </row>
    <row r="259" spans="1:21" x14ac:dyDescent="0.2">
      <c r="A259" s="14" t="str">
        <f t="shared" ref="A259:A322" si="4">IF(B259=B260,"",B259)</f>
        <v/>
      </c>
      <c r="B259" s="14">
        <f>IF(C259=1,MAX(B$2:$B258)+1,IF(F259=0,"",B258))</f>
        <v>1</v>
      </c>
      <c r="C259" s="14">
        <f>COUNTIF($F$2:$F259,F259)</f>
        <v>257</v>
      </c>
      <c r="D259" s="14">
        <f>IF(F259=0,0,MAX($D$2:D258)+1)</f>
        <v>257</v>
      </c>
      <c r="E259" s="14">
        <f>IF(H259=0,0,MAX($E$2:E258)+1)</f>
        <v>0</v>
      </c>
      <c r="F259" s="60" t="s">
        <v>751</v>
      </c>
      <c r="G259" s="60"/>
      <c r="H259" s="60"/>
      <c r="I259" s="14" t="e">
        <f>IFERROR(VLOOKUP(H259,H$2:H258,1,FALSE),VLOOKUP(H259,H260:H$478,1,FALSE))</f>
        <v>#N/A</v>
      </c>
      <c r="J259" s="14" t="str">
        <f>IF($H259=0,"",VLOOKUP($H259,Исходные_данные,37,FALSE))</f>
        <v/>
      </c>
      <c r="K259" s="14" t="str">
        <f>IF($H259=0,"",VLOOKUP($H259,Исходные_данные,38,FALSE))</f>
        <v/>
      </c>
      <c r="L259" s="14" t="str">
        <f>IF($H259=0,"",VLOOKUP($H259,Исходные_данные,39,FALSE))</f>
        <v/>
      </c>
      <c r="M259" s="16" t="str">
        <f>IFERROR(VLOOKUP(H259,Нагрузка_диапазон_1,5,FALSE),"")</f>
        <v/>
      </c>
      <c r="N259" s="14" t="str">
        <f>IF($H259=0,"",VLOOKUP($H259,Исходные_данные,40,FALSE))</f>
        <v/>
      </c>
      <c r="O259" s="14"/>
      <c r="P259" s="14" t="str">
        <f>IF($H259=0,"",VLOOKUP($H259,Исходные_данные,42,FALSE))</f>
        <v/>
      </c>
      <c r="Q259" s="14" t="str">
        <f>IF($H259=0,"",VLOOKUP($H259,Исходные_данные,8,FALSE))</f>
        <v/>
      </c>
      <c r="R259" s="14">
        <f>IF(Q259=3,"L1,L2,L3",0)</f>
        <v>0</v>
      </c>
      <c r="S259" s="14">
        <f>IF(C259=1,1,IF(Q259=3,S258,IF(S258=3,1,S258+1)))</f>
        <v>2</v>
      </c>
      <c r="T259" s="14" t="str">
        <f>IF(R259=0,"L"&amp;S259,R259)</f>
        <v>L2</v>
      </c>
      <c r="U259" s="14" t="str">
        <f>IF($H259=0,"",VLOOKUP($H259,Исходные_данные,32,FALSE))</f>
        <v/>
      </c>
    </row>
    <row r="260" spans="1:21" x14ac:dyDescent="0.2">
      <c r="A260" s="14" t="str">
        <f t="shared" si="4"/>
        <v/>
      </c>
      <c r="B260" s="14">
        <f>IF(C260=1,MAX(B$2:$B259)+1,IF(F260=0,"",B259))</f>
        <v>1</v>
      </c>
      <c r="C260" s="14">
        <f>COUNTIF($F$2:$F260,F260)</f>
        <v>258</v>
      </c>
      <c r="D260" s="14">
        <f>IF(F260=0,0,MAX($D$2:D259)+1)</f>
        <v>258</v>
      </c>
      <c r="E260" s="14">
        <f>IF(H260=0,0,MAX($E$2:E259)+1)</f>
        <v>0</v>
      </c>
      <c r="F260" s="60" t="s">
        <v>751</v>
      </c>
      <c r="G260" s="60"/>
      <c r="H260" s="71"/>
      <c r="I260" s="14" t="e">
        <f>IFERROR(VLOOKUP(H260,H$2:H259,1,FALSE),VLOOKUP(H260,H261:H$478,1,FALSE))</f>
        <v>#N/A</v>
      </c>
      <c r="J260" s="14" t="str">
        <f>IF($H260=0,"",VLOOKUP($H260,Исходные_данные,37,FALSE))</f>
        <v/>
      </c>
      <c r="K260" s="14" t="str">
        <f>IF($H260=0,"",VLOOKUP($H260,Исходные_данные,38,FALSE))</f>
        <v/>
      </c>
      <c r="L260" s="14" t="str">
        <f>IF($H260=0,"",VLOOKUP($H260,Исходные_данные,39,FALSE))</f>
        <v/>
      </c>
      <c r="M260" s="16" t="str">
        <f>IFERROR(VLOOKUP(H260,Нагрузка_диапазон_1,5,FALSE),"")</f>
        <v/>
      </c>
      <c r="N260" s="14" t="str">
        <f>IF($H260=0,"",VLOOKUP($H260,Исходные_данные,40,FALSE))</f>
        <v/>
      </c>
      <c r="O260" s="14"/>
      <c r="P260" s="14" t="str">
        <f>IF($H260=0,"",VLOOKUP($H260,Исходные_данные,42,FALSE))</f>
        <v/>
      </c>
      <c r="Q260" s="14" t="str">
        <f>IF($H260=0,"",VLOOKUP($H260,Исходные_данные,8,FALSE))</f>
        <v/>
      </c>
      <c r="R260" s="14">
        <f>IF(Q260=3,"L1,L2,L3",0)</f>
        <v>0</v>
      </c>
      <c r="S260" s="14">
        <f>IF(C260=1,1,IF(Q260=3,S259,IF(S259=3,1,S259+1)))</f>
        <v>3</v>
      </c>
      <c r="T260" s="14" t="str">
        <f>IF(R260=0,"L"&amp;S260,R260)</f>
        <v>L3</v>
      </c>
      <c r="U260" s="14" t="str">
        <f>IF($H260=0,"",VLOOKUP($H260,Исходные_данные,32,FALSE))</f>
        <v/>
      </c>
    </row>
    <row r="261" spans="1:21" x14ac:dyDescent="0.2">
      <c r="A261" s="14" t="str">
        <f t="shared" si="4"/>
        <v/>
      </c>
      <c r="B261" s="14">
        <f>IF(C261=1,MAX(B$2:$B260)+1,IF(F261=0,"",B260))</f>
        <v>1</v>
      </c>
      <c r="C261" s="14">
        <f>COUNTIF($F$2:$F261,F261)</f>
        <v>259</v>
      </c>
      <c r="D261" s="14">
        <f>IF(F261=0,0,MAX($D$2:D260)+1)</f>
        <v>259</v>
      </c>
      <c r="E261" s="14">
        <f>IF(H261=0,0,MAX($E$2:E260)+1)</f>
        <v>0</v>
      </c>
      <c r="F261" s="60" t="s">
        <v>751</v>
      </c>
      <c r="G261" s="60"/>
      <c r="H261" s="60"/>
      <c r="I261" s="14" t="e">
        <f>IFERROR(VLOOKUP(H261,H$2:H260,1,FALSE),VLOOKUP(H261,H262:H$478,1,FALSE))</f>
        <v>#N/A</v>
      </c>
      <c r="J261" s="14" t="str">
        <f>IF($H261=0,"",VLOOKUP($H261,Исходные_данные,37,FALSE))</f>
        <v/>
      </c>
      <c r="K261" s="14" t="str">
        <f>IF($H261=0,"",VLOOKUP($H261,Исходные_данные,38,FALSE))</f>
        <v/>
      </c>
      <c r="L261" s="14" t="str">
        <f>IF($H261=0,"",VLOOKUP($H261,Исходные_данные,39,FALSE))</f>
        <v/>
      </c>
      <c r="M261" s="16" t="str">
        <f>IFERROR(VLOOKUP(H261,Нагрузка_диапазон_1,5,FALSE),"")</f>
        <v/>
      </c>
      <c r="N261" s="14" t="str">
        <f>IF($H261=0,"",VLOOKUP($H261,Исходные_данные,40,FALSE))</f>
        <v/>
      </c>
      <c r="O261" s="14"/>
      <c r="P261" s="14" t="str">
        <f>IF($H261=0,"",VLOOKUP($H261,Исходные_данные,42,FALSE))</f>
        <v/>
      </c>
      <c r="Q261" s="14" t="str">
        <f>IF($H261=0,"",VLOOKUP($H261,Исходные_данные,8,FALSE))</f>
        <v/>
      </c>
      <c r="R261" s="14">
        <f>IF(Q261=3,"L1,L2,L3",0)</f>
        <v>0</v>
      </c>
      <c r="S261" s="14">
        <f>IF(C261=1,1,IF(Q261=3,S260,IF(S260=3,1,S260+1)))</f>
        <v>1</v>
      </c>
      <c r="T261" s="14" t="str">
        <f>IF(R261=0,"L"&amp;S261,R261)</f>
        <v>L1</v>
      </c>
      <c r="U261" s="14" t="str">
        <f>IF($H261=0,"",VLOOKUP($H261,Исходные_данные,32,FALSE))</f>
        <v/>
      </c>
    </row>
    <row r="262" spans="1:21" x14ac:dyDescent="0.2">
      <c r="A262" s="14" t="str">
        <f t="shared" si="4"/>
        <v/>
      </c>
      <c r="B262" s="14">
        <f>IF(C262=1,MAX(B$2:$B261)+1,IF(F262=0,"",B261))</f>
        <v>1</v>
      </c>
      <c r="C262" s="14">
        <f>COUNTIF($F$2:$F262,F262)</f>
        <v>260</v>
      </c>
      <c r="D262" s="14">
        <f>IF(F262=0,0,MAX($D$2:D261)+1)</f>
        <v>260</v>
      </c>
      <c r="E262" s="14">
        <f>IF(H262=0,0,MAX($E$2:E261)+1)</f>
        <v>0</v>
      </c>
      <c r="F262" s="60" t="s">
        <v>751</v>
      </c>
      <c r="G262" s="60"/>
      <c r="H262" s="60"/>
      <c r="I262" s="14" t="e">
        <f>IFERROR(VLOOKUP(H262,H$2:H261,1,FALSE),VLOOKUP(H262,H263:H$478,1,FALSE))</f>
        <v>#N/A</v>
      </c>
      <c r="J262" s="14" t="str">
        <f>IF($H262=0,"",VLOOKUP($H262,Исходные_данные,37,FALSE))</f>
        <v/>
      </c>
      <c r="K262" s="14" t="str">
        <f>IF($H262=0,"",VLOOKUP($H262,Исходные_данные,38,FALSE))</f>
        <v/>
      </c>
      <c r="L262" s="14" t="str">
        <f>IF($H262=0,"",VLOOKUP($H262,Исходные_данные,39,FALSE))</f>
        <v/>
      </c>
      <c r="M262" s="16" t="str">
        <f>IFERROR(VLOOKUP(H262,Нагрузка_диапазон_1,5,FALSE),"")</f>
        <v/>
      </c>
      <c r="N262" s="14" t="str">
        <f>IF($H262=0,"",VLOOKUP($H262,Исходные_данные,40,FALSE))</f>
        <v/>
      </c>
      <c r="O262" s="14"/>
      <c r="P262" s="14" t="str">
        <f>IF($H262=0,"",VLOOKUP($H262,Исходные_данные,42,FALSE))</f>
        <v/>
      </c>
      <c r="Q262" s="14" t="str">
        <f>IF($H262=0,"",VLOOKUP($H262,Исходные_данные,8,FALSE))</f>
        <v/>
      </c>
      <c r="R262" s="14">
        <f>IF(Q262=3,"L1,L2,L3",0)</f>
        <v>0</v>
      </c>
      <c r="S262" s="14">
        <f>IF(C262=1,1,IF(Q262=3,S261,IF(S261=3,1,S261+1)))</f>
        <v>2</v>
      </c>
      <c r="T262" s="14" t="str">
        <f>IF(R262=0,"L"&amp;S262,R262)</f>
        <v>L2</v>
      </c>
      <c r="U262" s="14" t="str">
        <f>IF($H262=0,"",VLOOKUP($H262,Исходные_данные,32,FALSE))</f>
        <v/>
      </c>
    </row>
    <row r="263" spans="1:21" x14ac:dyDescent="0.2">
      <c r="A263" s="14" t="str">
        <f t="shared" si="4"/>
        <v/>
      </c>
      <c r="B263" s="14">
        <f>IF(C263=1,MAX(B$2:$B262)+1,IF(F263=0,"",B262))</f>
        <v>1</v>
      </c>
      <c r="C263" s="14">
        <f>COUNTIF($F$2:$F263,F263)</f>
        <v>261</v>
      </c>
      <c r="D263" s="14">
        <f>IF(F263=0,0,MAX($D$2:D262)+1)</f>
        <v>261</v>
      </c>
      <c r="E263" s="14">
        <f>IF(H263=0,0,MAX($E$2:E262)+1)</f>
        <v>0</v>
      </c>
      <c r="F263" s="60" t="s">
        <v>751</v>
      </c>
      <c r="G263" s="60"/>
      <c r="H263" s="60"/>
      <c r="I263" s="14" t="e">
        <f>IFERROR(VLOOKUP(H263,H$2:H262,1,FALSE),VLOOKUP(H263,H264:H$478,1,FALSE))</f>
        <v>#N/A</v>
      </c>
      <c r="J263" s="14" t="str">
        <f>IF($H263=0,"",VLOOKUP($H263,Исходные_данные,37,FALSE))</f>
        <v/>
      </c>
      <c r="K263" s="14" t="str">
        <f>IF($H263=0,"",VLOOKUP($H263,Исходные_данные,38,FALSE))</f>
        <v/>
      </c>
      <c r="L263" s="14" t="str">
        <f>IF($H263=0,"",VLOOKUP($H263,Исходные_данные,39,FALSE))</f>
        <v/>
      </c>
      <c r="M263" s="16" t="str">
        <f>IFERROR(VLOOKUP(H263,Нагрузка_диапазон_1,5,FALSE),"")</f>
        <v/>
      </c>
      <c r="N263" s="14" t="str">
        <f>IF($H263=0,"",VLOOKUP($H263,Исходные_данные,40,FALSE))</f>
        <v/>
      </c>
      <c r="O263" s="14"/>
      <c r="P263" s="14" t="str">
        <f>IF($H263=0,"",VLOOKUP($H263,Исходные_данные,42,FALSE))</f>
        <v/>
      </c>
      <c r="Q263" s="14" t="str">
        <f>IF($H263=0,"",VLOOKUP($H263,Исходные_данные,8,FALSE))</f>
        <v/>
      </c>
      <c r="R263" s="14">
        <f>IF(Q263=3,"L1,L2,L3",0)</f>
        <v>0</v>
      </c>
      <c r="S263" s="14">
        <f>IF(C263=1,1,IF(Q263=3,S262,IF(S262=3,1,S262+1)))</f>
        <v>3</v>
      </c>
      <c r="T263" s="14" t="str">
        <f>IF(R263=0,"L"&amp;S263,R263)</f>
        <v>L3</v>
      </c>
      <c r="U263" s="14" t="str">
        <f>IF($H263=0,"",VLOOKUP($H263,Исходные_данные,32,FALSE))</f>
        <v/>
      </c>
    </row>
    <row r="264" spans="1:21" x14ac:dyDescent="0.2">
      <c r="A264" s="14" t="str">
        <f t="shared" si="4"/>
        <v/>
      </c>
      <c r="B264" s="14">
        <f>IF(C264=1,MAX(B$2:$B263)+1,IF(F264=0,"",B263))</f>
        <v>1</v>
      </c>
      <c r="C264" s="14">
        <f>COUNTIF($F$2:$F264,F264)</f>
        <v>262</v>
      </c>
      <c r="D264" s="14">
        <f>IF(F264=0,0,MAX($D$2:D263)+1)</f>
        <v>262</v>
      </c>
      <c r="E264" s="14">
        <f>IF(H264=0,0,MAX($E$2:E263)+1)</f>
        <v>0</v>
      </c>
      <c r="F264" s="60" t="s">
        <v>751</v>
      </c>
      <c r="G264" s="60"/>
      <c r="H264" s="60"/>
      <c r="I264" s="14" t="e">
        <f>IFERROR(VLOOKUP(H264,H$2:H263,1,FALSE),VLOOKUP(H264,H265:H$478,1,FALSE))</f>
        <v>#N/A</v>
      </c>
      <c r="J264" s="14" t="str">
        <f>IF($H264=0,"",VLOOKUP($H264,Исходные_данные,37,FALSE))</f>
        <v/>
      </c>
      <c r="K264" s="14" t="str">
        <f>IF($H264=0,"",VLOOKUP($H264,Исходные_данные,38,FALSE))</f>
        <v/>
      </c>
      <c r="L264" s="14" t="str">
        <f>IF($H264=0,"",VLOOKUP($H264,Исходные_данные,39,FALSE))</f>
        <v/>
      </c>
      <c r="M264" s="16" t="str">
        <f>IFERROR(VLOOKUP(H264,Нагрузка_диапазон_1,5,FALSE),"")</f>
        <v/>
      </c>
      <c r="N264" s="14" t="str">
        <f>IF($H264=0,"",VLOOKUP($H264,Исходные_данные,40,FALSE))</f>
        <v/>
      </c>
      <c r="O264" s="14"/>
      <c r="P264" s="14" t="str">
        <f>IF($H264=0,"",VLOOKUP($H264,Исходные_данные,42,FALSE))</f>
        <v/>
      </c>
      <c r="Q264" s="14" t="str">
        <f>IF($H264=0,"",VLOOKUP($H264,Исходные_данные,8,FALSE))</f>
        <v/>
      </c>
      <c r="R264" s="14">
        <f>IF(Q264=3,"L1,L2,L3",0)</f>
        <v>0</v>
      </c>
      <c r="S264" s="14">
        <f>IF(C264=1,1,IF(Q264=3,S263,IF(S263=3,1,S263+1)))</f>
        <v>1</v>
      </c>
      <c r="T264" s="14" t="str">
        <f>IF(R264=0,"L"&amp;S264,R264)</f>
        <v>L1</v>
      </c>
      <c r="U264" s="14" t="str">
        <f>IF($H264=0,"",VLOOKUP($H264,Исходные_данные,32,FALSE))</f>
        <v/>
      </c>
    </row>
    <row r="265" spans="1:21" x14ac:dyDescent="0.2">
      <c r="A265" s="14" t="str">
        <f t="shared" si="4"/>
        <v/>
      </c>
      <c r="B265" s="14">
        <f>IF(C265=1,MAX(B$2:$B264)+1,IF(F265=0,"",B264))</f>
        <v>1</v>
      </c>
      <c r="C265" s="14">
        <f>COUNTIF($F$2:$F265,F265)</f>
        <v>263</v>
      </c>
      <c r="D265" s="14">
        <f>IF(F265=0,0,MAX($D$2:D264)+1)</f>
        <v>263</v>
      </c>
      <c r="E265" s="14">
        <f>IF(H265=0,0,MAX($E$2:E264)+1)</f>
        <v>0</v>
      </c>
      <c r="F265" s="60" t="s">
        <v>751</v>
      </c>
      <c r="G265" s="60"/>
      <c r="H265" s="60"/>
      <c r="I265" s="14" t="e">
        <f>IFERROR(VLOOKUP(H265,H$2:H264,1,FALSE),VLOOKUP(H265,H266:H$478,1,FALSE))</f>
        <v>#N/A</v>
      </c>
      <c r="J265" s="14" t="str">
        <f>IF($H265=0,"",VLOOKUP($H265,Исходные_данные,37,FALSE))</f>
        <v/>
      </c>
      <c r="K265" s="14" t="str">
        <f>IF($H265=0,"",VLOOKUP($H265,Исходные_данные,38,FALSE))</f>
        <v/>
      </c>
      <c r="L265" s="14" t="str">
        <f>IF($H265=0,"",VLOOKUP($H265,Исходные_данные,39,FALSE))</f>
        <v/>
      </c>
      <c r="M265" s="16" t="str">
        <f>IFERROR(VLOOKUP(H265,Нагрузка_диапазон_1,5,FALSE),"")</f>
        <v/>
      </c>
      <c r="N265" s="14" t="str">
        <f>IF($H265=0,"",VLOOKUP($H265,Исходные_данные,40,FALSE))</f>
        <v/>
      </c>
      <c r="O265" s="14"/>
      <c r="P265" s="14" t="str">
        <f>IF($H265=0,"",VLOOKUP($H265,Исходные_данные,42,FALSE))</f>
        <v/>
      </c>
      <c r="Q265" s="14" t="str">
        <f>IF($H265=0,"",VLOOKUP($H265,Исходные_данные,8,FALSE))</f>
        <v/>
      </c>
      <c r="R265" s="14">
        <f>IF(Q265=3,"L1,L2,L3",0)</f>
        <v>0</v>
      </c>
      <c r="S265" s="14">
        <f>IF(C265=1,1,IF(Q265=3,S264,IF(S264=3,1,S264+1)))</f>
        <v>2</v>
      </c>
      <c r="T265" s="14" t="str">
        <f>IF(R265=0,"L"&amp;S265,R265)</f>
        <v>L2</v>
      </c>
      <c r="U265" s="14" t="str">
        <f>IF($H265=0,"",VLOOKUP($H265,Исходные_данные,32,FALSE))</f>
        <v/>
      </c>
    </row>
    <row r="266" spans="1:21" x14ac:dyDescent="0.2">
      <c r="A266" s="14" t="str">
        <f t="shared" si="4"/>
        <v/>
      </c>
      <c r="B266" s="14">
        <f>IF(C266=1,MAX(B$2:$B265)+1,IF(F266=0,"",B265))</f>
        <v>1</v>
      </c>
      <c r="C266" s="14">
        <f>COUNTIF($F$2:$F266,F266)</f>
        <v>264</v>
      </c>
      <c r="D266" s="14">
        <f>IF(F266=0,0,MAX($D$2:D265)+1)</f>
        <v>264</v>
      </c>
      <c r="E266" s="14">
        <f>IF(H266=0,0,MAX($E$2:E265)+1)</f>
        <v>0</v>
      </c>
      <c r="F266" s="60" t="s">
        <v>751</v>
      </c>
      <c r="G266" s="60"/>
      <c r="H266" s="60"/>
      <c r="I266" s="14" t="e">
        <f>IFERROR(VLOOKUP(H266,H$2:H265,1,FALSE),VLOOKUP(H266,H267:H$478,1,FALSE))</f>
        <v>#N/A</v>
      </c>
      <c r="J266" s="14" t="str">
        <f>IF($H266=0,"",VLOOKUP($H266,Исходные_данные,37,FALSE))</f>
        <v/>
      </c>
      <c r="K266" s="14" t="str">
        <f>IF($H266=0,"",VLOOKUP($H266,Исходные_данные,38,FALSE))</f>
        <v/>
      </c>
      <c r="L266" s="14" t="str">
        <f>IF($H266=0,"",VLOOKUP($H266,Исходные_данные,39,FALSE))</f>
        <v/>
      </c>
      <c r="M266" s="16" t="str">
        <f>IFERROR(VLOOKUP(H266,Нагрузка_диапазон_1,5,FALSE),"")</f>
        <v/>
      </c>
      <c r="N266" s="14" t="str">
        <f>IF($H266=0,"",VLOOKUP($H266,Исходные_данные,40,FALSE))</f>
        <v/>
      </c>
      <c r="O266" s="14"/>
      <c r="P266" s="14" t="str">
        <f>IF($H266=0,"",VLOOKUP($H266,Исходные_данные,42,FALSE))</f>
        <v/>
      </c>
      <c r="Q266" s="14" t="str">
        <f>IF($H266=0,"",VLOOKUP($H266,Исходные_данные,8,FALSE))</f>
        <v/>
      </c>
      <c r="R266" s="14">
        <f>IF(Q266=3,"L1,L2,L3",0)</f>
        <v>0</v>
      </c>
      <c r="S266" s="14">
        <f>IF(C266=1,1,IF(Q266=3,S265,IF(S265=3,1,S265+1)))</f>
        <v>3</v>
      </c>
      <c r="T266" s="14" t="str">
        <f>IF(R266=0,"L"&amp;S266,R266)</f>
        <v>L3</v>
      </c>
      <c r="U266" s="14" t="str">
        <f>IF($H266=0,"",VLOOKUP($H266,Исходные_данные,32,FALSE))</f>
        <v/>
      </c>
    </row>
    <row r="267" spans="1:21" x14ac:dyDescent="0.2">
      <c r="A267" s="14" t="str">
        <f t="shared" si="4"/>
        <v/>
      </c>
      <c r="B267" s="14">
        <f>IF(C267=1,MAX(B$2:$B266)+1,IF(F267=0,"",B266))</f>
        <v>1</v>
      </c>
      <c r="C267" s="14">
        <f>COUNTIF($F$2:$F267,F267)</f>
        <v>265</v>
      </c>
      <c r="D267" s="14">
        <f>IF(F267=0,0,MAX($D$2:D266)+1)</f>
        <v>265</v>
      </c>
      <c r="E267" s="14">
        <f>IF(H267=0,0,MAX($E$2:E266)+1)</f>
        <v>0</v>
      </c>
      <c r="F267" s="60" t="s">
        <v>751</v>
      </c>
      <c r="G267" s="60"/>
      <c r="H267" s="60"/>
      <c r="I267" s="14" t="e">
        <f>IFERROR(VLOOKUP(H267,H$2:H266,1,FALSE),VLOOKUP(H267,H268:H$478,1,FALSE))</f>
        <v>#N/A</v>
      </c>
      <c r="J267" s="14" t="str">
        <f>IF($H267=0,"",VLOOKUP($H267,Исходные_данные,37,FALSE))</f>
        <v/>
      </c>
      <c r="K267" s="14" t="str">
        <f>IF($H267=0,"",VLOOKUP($H267,Исходные_данные,38,FALSE))</f>
        <v/>
      </c>
      <c r="L267" s="14" t="str">
        <f>IF($H267=0,"",VLOOKUP($H267,Исходные_данные,39,FALSE))</f>
        <v/>
      </c>
      <c r="M267" s="16" t="str">
        <f>IFERROR(VLOOKUP(H267,Нагрузка_диапазон_1,5,FALSE),"")</f>
        <v/>
      </c>
      <c r="N267" s="14" t="str">
        <f>IF($H267=0,"",VLOOKUP($H267,Исходные_данные,40,FALSE))</f>
        <v/>
      </c>
      <c r="O267" s="14"/>
      <c r="P267" s="14" t="str">
        <f>IF($H267=0,"",VLOOKUP($H267,Исходные_данные,42,FALSE))</f>
        <v/>
      </c>
      <c r="Q267" s="14" t="str">
        <f>IF($H267=0,"",VLOOKUP($H267,Исходные_данные,8,FALSE))</f>
        <v/>
      </c>
      <c r="R267" s="14">
        <f>IF(Q267=3,"L1,L2,L3",0)</f>
        <v>0</v>
      </c>
      <c r="S267" s="14">
        <f>IF(C267=1,1,IF(Q267=3,S266,IF(S266=3,1,S266+1)))</f>
        <v>1</v>
      </c>
      <c r="T267" s="14" t="str">
        <f>IF(R267=0,"L"&amp;S267,R267)</f>
        <v>L1</v>
      </c>
      <c r="U267" s="14" t="str">
        <f>IF($H267=0,"",VLOOKUP($H267,Исходные_данные,32,FALSE))</f>
        <v/>
      </c>
    </row>
    <row r="268" spans="1:21" x14ac:dyDescent="0.2">
      <c r="A268" s="14" t="str">
        <f t="shared" si="4"/>
        <v/>
      </c>
      <c r="B268" s="14">
        <f>IF(C268=1,MAX(B$2:$B267)+1,IF(F268=0,"",B267))</f>
        <v>1</v>
      </c>
      <c r="C268" s="14">
        <f>COUNTIF($F$2:$F268,F268)</f>
        <v>266</v>
      </c>
      <c r="D268" s="14">
        <f>IF(F268=0,0,MAX($D$2:D267)+1)</f>
        <v>266</v>
      </c>
      <c r="E268" s="14">
        <f>IF(H268=0,0,MAX($E$2:E267)+1)</f>
        <v>0</v>
      </c>
      <c r="F268" s="60" t="s">
        <v>751</v>
      </c>
      <c r="G268" s="60"/>
      <c r="H268" s="60"/>
      <c r="I268" s="14" t="e">
        <f>IFERROR(VLOOKUP(H268,H$2:H267,1,FALSE),VLOOKUP(H268,H269:H$478,1,FALSE))</f>
        <v>#N/A</v>
      </c>
      <c r="J268" s="14" t="str">
        <f>IF($H268=0,"",VLOOKUP($H268,Исходные_данные,37,FALSE))</f>
        <v/>
      </c>
      <c r="K268" s="14" t="str">
        <f>IF($H268=0,"",VLOOKUP($H268,Исходные_данные,38,FALSE))</f>
        <v/>
      </c>
      <c r="L268" s="14" t="str">
        <f>IF($H268=0,"",VLOOKUP($H268,Исходные_данные,39,FALSE))</f>
        <v/>
      </c>
      <c r="M268" s="16" t="str">
        <f>IFERROR(VLOOKUP(H268,Нагрузка_диапазон_1,5,FALSE),"")</f>
        <v/>
      </c>
      <c r="N268" s="14" t="str">
        <f>IF($H268=0,"",VLOOKUP($H268,Исходные_данные,40,FALSE))</f>
        <v/>
      </c>
      <c r="O268" s="14"/>
      <c r="P268" s="14" t="str">
        <f>IF($H268=0,"",VLOOKUP($H268,Исходные_данные,42,FALSE))</f>
        <v/>
      </c>
      <c r="Q268" s="14" t="str">
        <f>IF($H268=0,"",VLOOKUP($H268,Исходные_данные,8,FALSE))</f>
        <v/>
      </c>
      <c r="R268" s="14">
        <f>IF(Q268=3,"L1,L2,L3",0)</f>
        <v>0</v>
      </c>
      <c r="S268" s="14">
        <f>IF(C268=1,1,IF(Q268=3,S267,IF(S267=3,1,S267+1)))</f>
        <v>2</v>
      </c>
      <c r="T268" s="14" t="str">
        <f>IF(R268=0,"L"&amp;S268,R268)</f>
        <v>L2</v>
      </c>
      <c r="U268" s="14" t="str">
        <f>IF($H268=0,"",VLOOKUP($H268,Исходные_данные,32,FALSE))</f>
        <v/>
      </c>
    </row>
    <row r="269" spans="1:21" x14ac:dyDescent="0.2">
      <c r="A269" s="14" t="str">
        <f t="shared" si="4"/>
        <v/>
      </c>
      <c r="B269" s="14">
        <f>IF(C269=1,MAX(B$2:$B268)+1,IF(F269=0,"",B268))</f>
        <v>1</v>
      </c>
      <c r="C269" s="14">
        <f>COUNTIF($F$2:$F269,F269)</f>
        <v>267</v>
      </c>
      <c r="D269" s="14">
        <f>IF(F269=0,0,MAX($D$2:D268)+1)</f>
        <v>267</v>
      </c>
      <c r="E269" s="14">
        <f>IF(H269=0,0,MAX($E$2:E268)+1)</f>
        <v>0</v>
      </c>
      <c r="F269" s="60" t="s">
        <v>751</v>
      </c>
      <c r="G269" s="60"/>
      <c r="H269" s="60"/>
      <c r="I269" s="14" t="e">
        <f>IFERROR(VLOOKUP(H269,H$2:H268,1,FALSE),VLOOKUP(H269,H270:H$478,1,FALSE))</f>
        <v>#N/A</v>
      </c>
      <c r="J269" s="14" t="str">
        <f>IF($H269=0,"",VLOOKUP($H269,Исходные_данные,37,FALSE))</f>
        <v/>
      </c>
      <c r="K269" s="14" t="str">
        <f>IF($H269=0,"",VLOOKUP($H269,Исходные_данные,38,FALSE))</f>
        <v/>
      </c>
      <c r="L269" s="14" t="str">
        <f>IF($H269=0,"",VLOOKUP($H269,Исходные_данные,39,FALSE))</f>
        <v/>
      </c>
      <c r="M269" s="16" t="str">
        <f>IFERROR(VLOOKUP(H269,Нагрузка_диапазон_1,5,FALSE),"")</f>
        <v/>
      </c>
      <c r="N269" s="14" t="str">
        <f>IF($H269=0,"",VLOOKUP($H269,Исходные_данные,40,FALSE))</f>
        <v/>
      </c>
      <c r="O269" s="14"/>
      <c r="P269" s="14" t="str">
        <f>IF($H269=0,"",VLOOKUP($H269,Исходные_данные,42,FALSE))</f>
        <v/>
      </c>
      <c r="Q269" s="14" t="str">
        <f>IF($H269=0,"",VLOOKUP($H269,Исходные_данные,8,FALSE))</f>
        <v/>
      </c>
      <c r="R269" s="14">
        <f>IF(Q269=3,"L1,L2,L3",0)</f>
        <v>0</v>
      </c>
      <c r="S269" s="14">
        <f>IF(C269=1,1,IF(Q269=3,S268,IF(S268=3,1,S268+1)))</f>
        <v>3</v>
      </c>
      <c r="T269" s="14" t="str">
        <f>IF(R269=0,"L"&amp;S269,R269)</f>
        <v>L3</v>
      </c>
      <c r="U269" s="14" t="str">
        <f>IF($H269=0,"",VLOOKUP($H269,Исходные_данные,32,FALSE))</f>
        <v/>
      </c>
    </row>
    <row r="270" spans="1:21" x14ac:dyDescent="0.2">
      <c r="A270" s="14" t="str">
        <f t="shared" si="4"/>
        <v/>
      </c>
      <c r="B270" s="14">
        <f>IF(C270=1,MAX(B$2:$B269)+1,IF(F270=0,"",B269))</f>
        <v>1</v>
      </c>
      <c r="C270" s="14">
        <f>COUNTIF($F$2:$F270,F270)</f>
        <v>268</v>
      </c>
      <c r="D270" s="14">
        <f>IF(F270=0,0,MAX($D$2:D269)+1)</f>
        <v>268</v>
      </c>
      <c r="E270" s="14">
        <f>IF(H270=0,0,MAX($E$2:E269)+1)</f>
        <v>0</v>
      </c>
      <c r="F270" s="60" t="s">
        <v>751</v>
      </c>
      <c r="G270" s="60"/>
      <c r="H270" s="60"/>
      <c r="I270" s="14" t="e">
        <f>IFERROR(VLOOKUP(H270,H$2:H269,1,FALSE),VLOOKUP(H270,H271:H$478,1,FALSE))</f>
        <v>#N/A</v>
      </c>
      <c r="J270" s="14" t="str">
        <f>IF($H270=0,"",VLOOKUP($H270,Исходные_данные,37,FALSE))</f>
        <v/>
      </c>
      <c r="K270" s="14" t="str">
        <f>IF($H270=0,"",VLOOKUP($H270,Исходные_данные,38,FALSE))</f>
        <v/>
      </c>
      <c r="L270" s="14" t="str">
        <f>IF($H270=0,"",VLOOKUP($H270,Исходные_данные,39,FALSE))</f>
        <v/>
      </c>
      <c r="M270" s="16" t="str">
        <f>IFERROR(VLOOKUP(H270,Нагрузка_диапазон_1,5,FALSE),"")</f>
        <v/>
      </c>
      <c r="N270" s="14" t="str">
        <f>IF($H270=0,"",VLOOKUP($H270,Исходные_данные,40,FALSE))</f>
        <v/>
      </c>
      <c r="O270" s="14"/>
      <c r="P270" s="14" t="str">
        <f>IF($H270=0,"",VLOOKUP($H270,Исходные_данные,42,FALSE))</f>
        <v/>
      </c>
      <c r="Q270" s="14" t="str">
        <f>IF($H270=0,"",VLOOKUP($H270,Исходные_данные,8,FALSE))</f>
        <v/>
      </c>
      <c r="R270" s="14">
        <f>IF(Q270=3,"L1,L2,L3",0)</f>
        <v>0</v>
      </c>
      <c r="S270" s="14">
        <f>IF(C270=1,1,IF(Q270=3,S269,IF(S269=3,1,S269+1)))</f>
        <v>1</v>
      </c>
      <c r="T270" s="14" t="str">
        <f>IF(R270=0,"L"&amp;S270,R270)</f>
        <v>L1</v>
      </c>
      <c r="U270" s="14" t="str">
        <f>IF($H270=0,"",VLOOKUP($H270,Исходные_данные,32,FALSE))</f>
        <v/>
      </c>
    </row>
    <row r="271" spans="1:21" x14ac:dyDescent="0.2">
      <c r="A271" s="14" t="str">
        <f t="shared" si="4"/>
        <v/>
      </c>
      <c r="B271" s="14">
        <f>IF(C271=1,MAX(B$2:$B270)+1,IF(F271=0,"",B270))</f>
        <v>1</v>
      </c>
      <c r="C271" s="14">
        <f>COUNTIF($F$2:$F271,F271)</f>
        <v>269</v>
      </c>
      <c r="D271" s="14">
        <f>IF(F271=0,0,MAX($D$2:D270)+1)</f>
        <v>269</v>
      </c>
      <c r="E271" s="14">
        <f>IF(H271=0,0,MAX($E$2:E270)+1)</f>
        <v>0</v>
      </c>
      <c r="F271" s="60" t="s">
        <v>751</v>
      </c>
      <c r="G271" s="60"/>
      <c r="H271" s="60"/>
      <c r="I271" s="14" t="e">
        <f>IFERROR(VLOOKUP(H271,H$2:H270,1,FALSE),VLOOKUP(H271,H272:H$478,1,FALSE))</f>
        <v>#N/A</v>
      </c>
      <c r="J271" s="14" t="str">
        <f>IF($H271=0,"",VLOOKUP($H271,Исходные_данные,37,FALSE))</f>
        <v/>
      </c>
      <c r="K271" s="14" t="str">
        <f>IF($H271=0,"",VLOOKUP($H271,Исходные_данные,38,FALSE))</f>
        <v/>
      </c>
      <c r="L271" s="14" t="str">
        <f>IF($H271=0,"",VLOOKUP($H271,Исходные_данные,39,FALSE))</f>
        <v/>
      </c>
      <c r="M271" s="16" t="str">
        <f>IFERROR(VLOOKUP(H271,Нагрузка_диапазон_1,5,FALSE),"")</f>
        <v/>
      </c>
      <c r="N271" s="14" t="str">
        <f>IF($H271=0,"",VLOOKUP($H271,Исходные_данные,40,FALSE))</f>
        <v/>
      </c>
      <c r="O271" s="14"/>
      <c r="P271" s="14" t="str">
        <f>IF($H271=0,"",VLOOKUP($H271,Исходные_данные,42,FALSE))</f>
        <v/>
      </c>
      <c r="Q271" s="14" t="str">
        <f>IF($H271=0,"",VLOOKUP($H271,Исходные_данные,8,FALSE))</f>
        <v/>
      </c>
      <c r="R271" s="14">
        <f>IF(Q271=3,"L1,L2,L3",0)</f>
        <v>0</v>
      </c>
      <c r="S271" s="14">
        <f>IF(C271=1,1,IF(Q271=3,S270,IF(S270=3,1,S270+1)))</f>
        <v>2</v>
      </c>
      <c r="T271" s="14" t="str">
        <f>IF(R271=0,"L"&amp;S271,R271)</f>
        <v>L2</v>
      </c>
      <c r="U271" s="14" t="str">
        <f>IF($H271=0,"",VLOOKUP($H271,Исходные_данные,32,FALSE))</f>
        <v/>
      </c>
    </row>
    <row r="272" spans="1:21" x14ac:dyDescent="0.2">
      <c r="A272" s="14" t="str">
        <f t="shared" si="4"/>
        <v/>
      </c>
      <c r="B272" s="14">
        <f>IF(C272=1,MAX(B$2:$B271)+1,IF(F272=0,"",B271))</f>
        <v>1</v>
      </c>
      <c r="C272" s="14">
        <f>COUNTIF($F$2:$F272,F272)</f>
        <v>270</v>
      </c>
      <c r="D272" s="14">
        <f>IF(F272=0,0,MAX($D$2:D271)+1)</f>
        <v>270</v>
      </c>
      <c r="E272" s="14">
        <f>IF(H272=0,0,MAX($E$2:E271)+1)</f>
        <v>0</v>
      </c>
      <c r="F272" s="60" t="s">
        <v>751</v>
      </c>
      <c r="G272" s="60"/>
      <c r="H272" s="60"/>
      <c r="I272" s="14" t="e">
        <f>IFERROR(VLOOKUP(H272,H$2:H271,1,FALSE),VLOOKUP(H272,H273:H$478,1,FALSE))</f>
        <v>#N/A</v>
      </c>
      <c r="J272" s="14" t="str">
        <f>IF($H272=0,"",VLOOKUP($H272,Исходные_данные,37,FALSE))</f>
        <v/>
      </c>
      <c r="K272" s="14" t="str">
        <f>IF($H272=0,"",VLOOKUP($H272,Исходные_данные,38,FALSE))</f>
        <v/>
      </c>
      <c r="L272" s="14" t="str">
        <f>IF($H272=0,"",VLOOKUP($H272,Исходные_данные,39,FALSE))</f>
        <v/>
      </c>
      <c r="M272" s="16" t="str">
        <f>IFERROR(VLOOKUP(H272,Нагрузка_диапазон_1,5,FALSE),"")</f>
        <v/>
      </c>
      <c r="N272" s="14" t="str">
        <f>IF($H272=0,"",VLOOKUP($H272,Исходные_данные,40,FALSE))</f>
        <v/>
      </c>
      <c r="O272" s="14"/>
      <c r="P272" s="14" t="str">
        <f>IF($H272=0,"",VLOOKUP($H272,Исходные_данные,42,FALSE))</f>
        <v/>
      </c>
      <c r="Q272" s="14" t="str">
        <f>IF($H272=0,"",VLOOKUP($H272,Исходные_данные,8,FALSE))</f>
        <v/>
      </c>
      <c r="R272" s="14">
        <f>IF(Q272=3,"L1,L2,L3",0)</f>
        <v>0</v>
      </c>
      <c r="S272" s="14">
        <f>IF(C272=1,1,IF(Q272=3,S271,IF(S271=3,1,S271+1)))</f>
        <v>3</v>
      </c>
      <c r="T272" s="14" t="str">
        <f>IF(R272=0,"L"&amp;S272,R272)</f>
        <v>L3</v>
      </c>
      <c r="U272" s="14" t="str">
        <f>IF($H272=0,"",VLOOKUP($H272,Исходные_данные,32,FALSE))</f>
        <v/>
      </c>
    </row>
    <row r="273" spans="1:21" x14ac:dyDescent="0.2">
      <c r="A273" s="14" t="str">
        <f t="shared" si="4"/>
        <v/>
      </c>
      <c r="B273" s="14">
        <f>IF(C273=1,MAX(B$2:$B272)+1,IF(F273=0,"",B272))</f>
        <v>1</v>
      </c>
      <c r="C273" s="14">
        <f>COUNTIF($F$2:$F273,F273)</f>
        <v>271</v>
      </c>
      <c r="D273" s="14">
        <f>IF(F273=0,0,MAX($D$2:D272)+1)</f>
        <v>271</v>
      </c>
      <c r="E273" s="14">
        <f>IF(H273=0,0,MAX($E$2:E272)+1)</f>
        <v>0</v>
      </c>
      <c r="F273" s="60" t="s">
        <v>751</v>
      </c>
      <c r="G273" s="60"/>
      <c r="H273" s="60"/>
      <c r="I273" s="14" t="e">
        <f>IFERROR(VLOOKUP(H273,H$2:H272,1,FALSE),VLOOKUP(H273,H274:H$478,1,FALSE))</f>
        <v>#N/A</v>
      </c>
      <c r="J273" s="14" t="str">
        <f>IF($H273=0,"",VLOOKUP($H273,Исходные_данные,37,FALSE))</f>
        <v/>
      </c>
      <c r="K273" s="14" t="str">
        <f>IF($H273=0,"",VLOOKUP($H273,Исходные_данные,38,FALSE))</f>
        <v/>
      </c>
      <c r="L273" s="14" t="str">
        <f>IF($H273=0,"",VLOOKUP($H273,Исходные_данные,39,FALSE))</f>
        <v/>
      </c>
      <c r="M273" s="16" t="str">
        <f>IFERROR(VLOOKUP(H273,Нагрузка_диапазон_1,5,FALSE),"")</f>
        <v/>
      </c>
      <c r="N273" s="14" t="str">
        <f>IF($H273=0,"",VLOOKUP($H273,Исходные_данные,40,FALSE))</f>
        <v/>
      </c>
      <c r="O273" s="14"/>
      <c r="P273" s="14" t="str">
        <f>IF($H273=0,"",VLOOKUP($H273,Исходные_данные,42,FALSE))</f>
        <v/>
      </c>
      <c r="Q273" s="14" t="str">
        <f>IF($H273=0,"",VLOOKUP($H273,Исходные_данные,8,FALSE))</f>
        <v/>
      </c>
      <c r="R273" s="14">
        <f>IF(Q273=3,"L1,L2,L3",0)</f>
        <v>0</v>
      </c>
      <c r="S273" s="14">
        <f>IF(C273=1,1,IF(Q273=3,S272,IF(S272=3,1,S272+1)))</f>
        <v>1</v>
      </c>
      <c r="T273" s="14" t="str">
        <f>IF(R273=0,"L"&amp;S273,R273)</f>
        <v>L1</v>
      </c>
      <c r="U273" s="14" t="str">
        <f>IF($H273=0,"",VLOOKUP($H273,Исходные_данные,32,FALSE))</f>
        <v/>
      </c>
    </row>
    <row r="274" spans="1:21" s="79" customFormat="1" ht="14.45" customHeight="1" thickBot="1" x14ac:dyDescent="0.25">
      <c r="A274" s="77" t="str">
        <f t="shared" si="4"/>
        <v/>
      </c>
      <c r="B274" s="77">
        <f>IF(C274=1,MAX(B$2:$B273)+1,IF(F274=0,"",B273))</f>
        <v>1</v>
      </c>
      <c r="C274" s="77">
        <f>COUNTIF($F$2:$F274,F274)</f>
        <v>272</v>
      </c>
      <c r="D274" s="77">
        <f>IF(F274=0,0,MAX($D$2:D273)+1)</f>
        <v>272</v>
      </c>
      <c r="E274" s="77">
        <f>IF(H274=0,0,MAX($E$2:E273)+1)</f>
        <v>0</v>
      </c>
      <c r="F274" s="60" t="s">
        <v>751</v>
      </c>
      <c r="G274" s="60"/>
      <c r="H274" s="68"/>
      <c r="I274" s="77" t="e">
        <f>IFERROR(VLOOKUP(H274,H$2:H273,1,FALSE),VLOOKUP(H274,H275:H$478,1,FALSE))</f>
        <v>#N/A</v>
      </c>
      <c r="J274" s="77" t="str">
        <f>IF($H274=0,"",VLOOKUP($H274,Исходные_данные,37,FALSE))</f>
        <v/>
      </c>
      <c r="K274" s="77" t="str">
        <f>IF($H274=0,"",VLOOKUP($H274,Исходные_данные,38,FALSE))</f>
        <v/>
      </c>
      <c r="L274" s="77" t="str">
        <f>IF($H274=0,"",VLOOKUP($H274,Исходные_данные,39,FALSE))</f>
        <v/>
      </c>
      <c r="M274" s="16" t="str">
        <f>IFERROR(VLOOKUP(H274,Нагрузка_диапазон_1,5,FALSE),"")</f>
        <v/>
      </c>
      <c r="N274" s="77" t="str">
        <f>IF($H274=0,"",VLOOKUP($H274,Исходные_данные,40,FALSE))</f>
        <v/>
      </c>
      <c r="O274" s="77"/>
      <c r="P274" s="77" t="str">
        <f>IF($H274=0,"",VLOOKUP($H274,Исходные_данные,42,FALSE))</f>
        <v/>
      </c>
      <c r="Q274" s="77" t="str">
        <f>IF($H274=0,"",VLOOKUP($H274,Исходные_данные,8,FALSE))</f>
        <v/>
      </c>
      <c r="R274" s="77">
        <f>IF(Q274=3,"L1,L2,L3",0)</f>
        <v>0</v>
      </c>
      <c r="S274" s="77">
        <f>IF(C274=1,1,IF(Q274=3,S273,IF(S273=3,1,S273+1)))</f>
        <v>2</v>
      </c>
      <c r="T274" s="77" t="str">
        <f>IF(R274=0,"L"&amp;S274,R274)</f>
        <v>L2</v>
      </c>
      <c r="U274" s="77" t="str">
        <f>IF($H274=0,"",VLOOKUP($H274,Исходные_данные,32,FALSE))</f>
        <v/>
      </c>
    </row>
    <row r="275" spans="1:21" x14ac:dyDescent="0.2">
      <c r="A275" s="14" t="str">
        <f t="shared" si="4"/>
        <v/>
      </c>
      <c r="B275" s="14">
        <f>IF(C275=1,MAX(B$2:$B274)+1,IF(F275=0,"",B274))</f>
        <v>1</v>
      </c>
      <c r="C275" s="14">
        <f>COUNTIF($F$2:$F275,F275)</f>
        <v>273</v>
      </c>
      <c r="D275" s="14">
        <f>IF(F275=0,0,MAX($D$2:D274)+1)</f>
        <v>273</v>
      </c>
      <c r="E275" s="14">
        <f>IF(H275=0,0,MAX($E$2:E274)+1)</f>
        <v>0</v>
      </c>
      <c r="F275" s="60" t="s">
        <v>751</v>
      </c>
      <c r="G275" s="71"/>
      <c r="H275" s="71"/>
      <c r="I275" s="14" t="e">
        <f>IFERROR(VLOOKUP(H275,H$2:H274,1,FALSE),VLOOKUP(H275,H276:H$478,1,FALSE))</f>
        <v>#N/A</v>
      </c>
      <c r="J275" s="14" t="str">
        <f>IF($H275=0,"",VLOOKUP($H275,Исходные_данные,37,FALSE))</f>
        <v/>
      </c>
      <c r="K275" s="14" t="str">
        <f>IF($H275=0,"",VLOOKUP($H275,Исходные_данные,38,FALSE))</f>
        <v/>
      </c>
      <c r="L275" s="14" t="str">
        <f>IF($H275=0,"",VLOOKUP($H275,Исходные_данные,39,FALSE))</f>
        <v/>
      </c>
      <c r="M275" s="16" t="str">
        <f>IFERROR(VLOOKUP(H275,Нагрузка_диапазон_1,5,FALSE),"")</f>
        <v/>
      </c>
      <c r="N275" s="14" t="str">
        <f>IF($H275=0,"",VLOOKUP($H275,Исходные_данные,40,FALSE))</f>
        <v/>
      </c>
      <c r="O275" s="14"/>
      <c r="P275" s="14" t="str">
        <f>IF($H275=0,"",VLOOKUP($H275,Исходные_данные,42,FALSE))</f>
        <v/>
      </c>
      <c r="Q275" s="14" t="str">
        <f>IF($H275=0,"",VLOOKUP($H275,Исходные_данные,8,FALSE))</f>
        <v/>
      </c>
      <c r="R275" s="14">
        <f>IF(Q275=3,"L1,L2,L3",0)</f>
        <v>0</v>
      </c>
      <c r="S275" s="14">
        <f>IF(C275=1,1,IF(Q275=3,S274,IF(S274=3,1,S274+1)))</f>
        <v>3</v>
      </c>
      <c r="T275" s="14" t="str">
        <f>IF(R275=0,"L"&amp;S275,R275)</f>
        <v>L3</v>
      </c>
      <c r="U275" s="14" t="str">
        <f>IF($H275=0,"",VLOOKUP($H275,Исходные_данные,32,FALSE))</f>
        <v/>
      </c>
    </row>
    <row r="276" spans="1:21" x14ac:dyDescent="0.2">
      <c r="A276" s="14" t="str">
        <f t="shared" si="4"/>
        <v/>
      </c>
      <c r="B276" s="14">
        <f>IF(C276=1,MAX(B$2:$B275)+1,IF(F276=0,"",B275))</f>
        <v>1</v>
      </c>
      <c r="C276" s="14">
        <f>COUNTIF($F$2:$F276,F276)</f>
        <v>274</v>
      </c>
      <c r="D276" s="14">
        <f>IF(F276=0,0,MAX($D$2:D275)+1)</f>
        <v>274</v>
      </c>
      <c r="E276" s="14">
        <f>IF(H276=0,0,MAX($E$2:E275)+1)</f>
        <v>0</v>
      </c>
      <c r="F276" s="60" t="s">
        <v>751</v>
      </c>
      <c r="G276" s="60"/>
      <c r="H276" s="60"/>
      <c r="I276" s="14" t="e">
        <f>IFERROR(VLOOKUP(H276,H$2:H275,1,FALSE),VLOOKUP(H276,H277:H$478,1,FALSE))</f>
        <v>#N/A</v>
      </c>
      <c r="J276" s="14" t="str">
        <f>IF($H276=0,"",VLOOKUP($H276,Исходные_данные,37,FALSE))</f>
        <v/>
      </c>
      <c r="K276" s="14" t="str">
        <f>IF($H276=0,"",VLOOKUP($H276,Исходные_данные,38,FALSE))</f>
        <v/>
      </c>
      <c r="L276" s="14" t="str">
        <f>IF($H276=0,"",VLOOKUP($H276,Исходные_данные,39,FALSE))</f>
        <v/>
      </c>
      <c r="M276" s="16" t="str">
        <f>IFERROR(VLOOKUP(H276,Нагрузка_диапазон_1,5,FALSE),"")</f>
        <v/>
      </c>
      <c r="N276" s="14" t="str">
        <f>IF($H276=0,"",VLOOKUP($H276,Исходные_данные,40,FALSE))</f>
        <v/>
      </c>
      <c r="O276" s="14"/>
      <c r="P276" s="14" t="str">
        <f>IF($H276=0,"",VLOOKUP($H276,Исходные_данные,42,FALSE))</f>
        <v/>
      </c>
      <c r="Q276" s="14" t="str">
        <f>IF($H276=0,"",VLOOKUP($H276,Исходные_данные,8,FALSE))</f>
        <v/>
      </c>
      <c r="R276" s="14">
        <f>IF(Q276=3,"L1,L2,L3",0)</f>
        <v>0</v>
      </c>
      <c r="S276" s="14">
        <f>IF(C276=1,1,IF(Q276=3,S275,IF(S275=3,1,S275+1)))</f>
        <v>1</v>
      </c>
      <c r="T276" s="14" t="str">
        <f>IF(R276=0,"L"&amp;S276,R276)</f>
        <v>L1</v>
      </c>
      <c r="U276" s="14" t="str">
        <f>IF($H276=0,"",VLOOKUP($H276,Исходные_данные,32,FALSE))</f>
        <v/>
      </c>
    </row>
    <row r="277" spans="1:21" x14ac:dyDescent="0.2">
      <c r="A277" s="14" t="str">
        <f t="shared" si="4"/>
        <v/>
      </c>
      <c r="B277" s="14">
        <f>IF(C277=1,MAX(B$2:$B276)+1,IF(F277=0,"",B276))</f>
        <v>1</v>
      </c>
      <c r="C277" s="14">
        <f>COUNTIF($F$2:$F277,F277)</f>
        <v>275</v>
      </c>
      <c r="D277" s="14">
        <f>IF(F277=0,0,MAX($D$2:D276)+1)</f>
        <v>275</v>
      </c>
      <c r="E277" s="14">
        <f>IF(H277=0,0,MAX($E$2:E276)+1)</f>
        <v>0</v>
      </c>
      <c r="F277" s="60" t="s">
        <v>751</v>
      </c>
      <c r="G277" s="60"/>
      <c r="H277" s="60"/>
      <c r="I277" s="14" t="e">
        <f>IFERROR(VLOOKUP(H277,H$2:H276,1,FALSE),VLOOKUP(H277,H278:H$478,1,FALSE))</f>
        <v>#N/A</v>
      </c>
      <c r="J277" s="14" t="str">
        <f>IF($H277=0,"",VLOOKUP($H277,Исходные_данные,37,FALSE))</f>
        <v/>
      </c>
      <c r="K277" s="14" t="str">
        <f>IF($H277=0,"",VLOOKUP($H277,Исходные_данные,38,FALSE))</f>
        <v/>
      </c>
      <c r="L277" s="14" t="str">
        <f>IF($H277=0,"",VLOOKUP($H277,Исходные_данные,39,FALSE))</f>
        <v/>
      </c>
      <c r="M277" s="16" t="str">
        <f>IFERROR(VLOOKUP(H277,Нагрузка_диапазон_1,5,FALSE),"")</f>
        <v/>
      </c>
      <c r="N277" s="14" t="str">
        <f>IF($H277=0,"",VLOOKUP($H277,Исходные_данные,40,FALSE))</f>
        <v/>
      </c>
      <c r="O277" s="14"/>
      <c r="P277" s="14" t="str">
        <f>IF($H277=0,"",VLOOKUP($H277,Исходные_данные,42,FALSE))</f>
        <v/>
      </c>
      <c r="Q277" s="14" t="str">
        <f>IF($H277=0,"",VLOOKUP($H277,Исходные_данные,8,FALSE))</f>
        <v/>
      </c>
      <c r="R277" s="14">
        <f>IF(Q277=3,"L1,L2,L3",0)</f>
        <v>0</v>
      </c>
      <c r="S277" s="14">
        <f>IF(C277=1,1,IF(Q277=3,S276,IF(S276=3,1,S276+1)))</f>
        <v>2</v>
      </c>
      <c r="T277" s="14" t="str">
        <f>IF(R277=0,"L"&amp;S277,R277)</f>
        <v>L2</v>
      </c>
      <c r="U277" s="14" t="str">
        <f>IF($H277=0,"",VLOOKUP($H277,Исходные_данные,32,FALSE))</f>
        <v/>
      </c>
    </row>
    <row r="278" spans="1:21" x14ac:dyDescent="0.2">
      <c r="A278" s="14" t="str">
        <f t="shared" si="4"/>
        <v/>
      </c>
      <c r="B278" s="14">
        <f>IF(C278=1,MAX(B$2:$B277)+1,IF(F278=0,"",B277))</f>
        <v>1</v>
      </c>
      <c r="C278" s="14">
        <f>COUNTIF($F$2:$F278,F278)</f>
        <v>276</v>
      </c>
      <c r="D278" s="14">
        <f>IF(F278=0,0,MAX($D$2:D277)+1)</f>
        <v>276</v>
      </c>
      <c r="E278" s="14">
        <f>IF(H278=0,0,MAX($E$2:E277)+1)</f>
        <v>0</v>
      </c>
      <c r="F278" s="60" t="s">
        <v>751</v>
      </c>
      <c r="G278" s="60"/>
      <c r="H278" s="60"/>
      <c r="I278" s="14" t="e">
        <f>IFERROR(VLOOKUP(H278,H$2:H277,1,FALSE),VLOOKUP(H278,H279:H$478,1,FALSE))</f>
        <v>#N/A</v>
      </c>
      <c r="J278" s="14" t="str">
        <f>IF($H278=0,"",VLOOKUP($H278,Исходные_данные,37,FALSE))</f>
        <v/>
      </c>
      <c r="K278" s="14" t="str">
        <f>IF($H278=0,"",VLOOKUP($H278,Исходные_данные,38,FALSE))</f>
        <v/>
      </c>
      <c r="L278" s="14" t="str">
        <f>IF($H278=0,"",VLOOKUP($H278,Исходные_данные,39,FALSE))</f>
        <v/>
      </c>
      <c r="M278" s="16" t="str">
        <f>IFERROR(VLOOKUP(H278,Нагрузка_диапазон_1,5,FALSE),"")</f>
        <v/>
      </c>
      <c r="N278" s="14" t="str">
        <f>IF($H278=0,"",VLOOKUP($H278,Исходные_данные,40,FALSE))</f>
        <v/>
      </c>
      <c r="O278" s="14"/>
      <c r="P278" s="14" t="str">
        <f>IF($H278=0,"",VLOOKUP($H278,Исходные_данные,42,FALSE))</f>
        <v/>
      </c>
      <c r="Q278" s="14" t="str">
        <f>IF($H278=0,"",VLOOKUP($H278,Исходные_данные,8,FALSE))</f>
        <v/>
      </c>
      <c r="R278" s="14">
        <f>IF(Q278=3,"L1,L2,L3",0)</f>
        <v>0</v>
      </c>
      <c r="S278" s="14">
        <f>IF(C278=1,1,IF(Q278=3,S277,IF(S277=3,1,S277+1)))</f>
        <v>3</v>
      </c>
      <c r="T278" s="14" t="str">
        <f>IF(R278=0,"L"&amp;S278,R278)</f>
        <v>L3</v>
      </c>
      <c r="U278" s="14" t="str">
        <f>IF($H278=0,"",VLOOKUP($H278,Исходные_данные,32,FALSE))</f>
        <v/>
      </c>
    </row>
    <row r="279" spans="1:21" x14ac:dyDescent="0.2">
      <c r="A279" s="14" t="str">
        <f t="shared" si="4"/>
        <v/>
      </c>
      <c r="B279" s="14">
        <f>IF(C279=1,MAX(B$2:$B278)+1,IF(F279=0,"",B278))</f>
        <v>1</v>
      </c>
      <c r="C279" s="14">
        <f>COUNTIF($F$2:$F279,F279)</f>
        <v>277</v>
      </c>
      <c r="D279" s="14">
        <f>IF(F279=0,0,MAX($D$2:D278)+1)</f>
        <v>277</v>
      </c>
      <c r="E279" s="14">
        <f>IF(H279=0,0,MAX($E$2:E278)+1)</f>
        <v>0</v>
      </c>
      <c r="F279" s="60" t="s">
        <v>751</v>
      </c>
      <c r="G279" s="60"/>
      <c r="H279" s="60"/>
      <c r="I279" s="14" t="e">
        <f>IFERROR(VLOOKUP(H279,H$2:H278,1,FALSE),VLOOKUP(H279,H280:H$478,1,FALSE))</f>
        <v>#N/A</v>
      </c>
      <c r="J279" s="14" t="str">
        <f>IF($H279=0,"",VLOOKUP($H279,Исходные_данные,37,FALSE))</f>
        <v/>
      </c>
      <c r="K279" s="14" t="str">
        <f>IF($H279=0,"",VLOOKUP($H279,Исходные_данные,38,FALSE))</f>
        <v/>
      </c>
      <c r="L279" s="14" t="str">
        <f>IF($H279=0,"",VLOOKUP($H279,Исходные_данные,39,FALSE))</f>
        <v/>
      </c>
      <c r="M279" s="16" t="str">
        <f>IFERROR(VLOOKUP(H279,Нагрузка_диапазон_1,5,FALSE),"")</f>
        <v/>
      </c>
      <c r="N279" s="14" t="str">
        <f>IF($H279=0,"",VLOOKUP($H279,Исходные_данные,40,FALSE))</f>
        <v/>
      </c>
      <c r="O279" s="14"/>
      <c r="P279" s="14" t="str">
        <f>IF($H279=0,"",VLOOKUP($H279,Исходные_данные,42,FALSE))</f>
        <v/>
      </c>
      <c r="Q279" s="14" t="str">
        <f>IF($H279=0,"",VLOOKUP($H279,Исходные_данные,8,FALSE))</f>
        <v/>
      </c>
      <c r="R279" s="14">
        <f>IF(Q279=3,"L1,L2,L3",0)</f>
        <v>0</v>
      </c>
      <c r="S279" s="14">
        <f>IF(C279=1,1,IF(Q279=3,S278,IF(S278=3,1,S278+1)))</f>
        <v>1</v>
      </c>
      <c r="T279" s="14" t="str">
        <f>IF(R279=0,"L"&amp;S279,R279)</f>
        <v>L1</v>
      </c>
      <c r="U279" s="14" t="str">
        <f>IF($H279=0,"",VLOOKUP($H279,Исходные_данные,32,FALSE))</f>
        <v/>
      </c>
    </row>
    <row r="280" spans="1:21" x14ac:dyDescent="0.2">
      <c r="A280" s="14" t="str">
        <f t="shared" si="4"/>
        <v/>
      </c>
      <c r="B280" s="14">
        <f>IF(C280=1,MAX(B$2:$B279)+1,IF(F280=0,"",B279))</f>
        <v>1</v>
      </c>
      <c r="C280" s="14">
        <f>COUNTIF($F$2:$F280,F280)</f>
        <v>278</v>
      </c>
      <c r="D280" s="14">
        <f>IF(F280=0,0,MAX($D$2:D279)+1)</f>
        <v>278</v>
      </c>
      <c r="E280" s="14">
        <f>IF(H280=0,0,MAX($E$2:E279)+1)</f>
        <v>0</v>
      </c>
      <c r="F280" s="60" t="s">
        <v>751</v>
      </c>
      <c r="G280" s="60"/>
      <c r="H280" s="60"/>
      <c r="I280" s="14" t="e">
        <f>IFERROR(VLOOKUP(H280,H$2:H279,1,FALSE),VLOOKUP(H280,H281:H$478,1,FALSE))</f>
        <v>#N/A</v>
      </c>
      <c r="J280" s="14" t="str">
        <f>IF($H280=0,"",VLOOKUP($H280,Исходные_данные,37,FALSE))</f>
        <v/>
      </c>
      <c r="K280" s="14" t="str">
        <f>IF($H280=0,"",VLOOKUP($H280,Исходные_данные,38,FALSE))</f>
        <v/>
      </c>
      <c r="L280" s="14" t="str">
        <f>IF($H280=0,"",VLOOKUP($H280,Исходные_данные,39,FALSE))</f>
        <v/>
      </c>
      <c r="M280" s="16" t="str">
        <f>IFERROR(VLOOKUP(H280,Нагрузка_диапазон_1,5,FALSE),"")</f>
        <v/>
      </c>
      <c r="N280" s="14" t="str">
        <f>IF($H280=0,"",VLOOKUP($H280,Исходные_данные,40,FALSE))</f>
        <v/>
      </c>
      <c r="O280" s="14"/>
      <c r="P280" s="14" t="str">
        <f>IF($H280=0,"",VLOOKUP($H280,Исходные_данные,42,FALSE))</f>
        <v/>
      </c>
      <c r="Q280" s="14" t="str">
        <f>IF($H280=0,"",VLOOKUP($H280,Исходные_данные,8,FALSE))</f>
        <v/>
      </c>
      <c r="R280" s="14">
        <f>IF(Q280=3,"L1,L2,L3",0)</f>
        <v>0</v>
      </c>
      <c r="S280" s="14">
        <f>IF(C280=1,1,IF(Q280=3,S279,IF(S279=3,1,S279+1)))</f>
        <v>2</v>
      </c>
      <c r="T280" s="14" t="str">
        <f>IF(R280=0,"L"&amp;S280,R280)</f>
        <v>L2</v>
      </c>
      <c r="U280" s="14" t="str">
        <f>IF($H280=0,"",VLOOKUP($H280,Исходные_данные,32,FALSE))</f>
        <v/>
      </c>
    </row>
    <row r="281" spans="1:21" x14ac:dyDescent="0.2">
      <c r="A281" s="14" t="str">
        <f t="shared" si="4"/>
        <v/>
      </c>
      <c r="B281" s="14">
        <f>IF(C281=1,MAX(B$2:$B280)+1,IF(F281=0,"",B280))</f>
        <v>1</v>
      </c>
      <c r="C281" s="14">
        <f>COUNTIF($F$2:$F281,F281)</f>
        <v>279</v>
      </c>
      <c r="D281" s="14">
        <f>IF(F281=0,0,MAX($D$2:D280)+1)</f>
        <v>279</v>
      </c>
      <c r="E281" s="14">
        <f>IF(H281=0,0,MAX($E$2:E280)+1)</f>
        <v>0</v>
      </c>
      <c r="F281" s="60" t="s">
        <v>751</v>
      </c>
      <c r="G281" s="60"/>
      <c r="H281" s="60"/>
      <c r="I281" s="14" t="e">
        <f>IFERROR(VLOOKUP(H281,H$2:H280,1,FALSE),VLOOKUP(H281,H282:H$478,1,FALSE))</f>
        <v>#N/A</v>
      </c>
      <c r="J281" s="14" t="str">
        <f>IF($H281=0,"",VLOOKUP($H281,Исходные_данные,37,FALSE))</f>
        <v/>
      </c>
      <c r="K281" s="14" t="str">
        <f>IF($H281=0,"",VLOOKUP($H281,Исходные_данные,38,FALSE))</f>
        <v/>
      </c>
      <c r="L281" s="14" t="str">
        <f>IF($H281=0,"",VLOOKUP($H281,Исходные_данные,39,FALSE))</f>
        <v/>
      </c>
      <c r="M281" s="16" t="str">
        <f>IFERROR(VLOOKUP(H281,Нагрузка_диапазон_1,5,FALSE),"")</f>
        <v/>
      </c>
      <c r="N281" s="14" t="str">
        <f>IF($H281=0,"",VLOOKUP($H281,Исходные_данные,40,FALSE))</f>
        <v/>
      </c>
      <c r="O281" s="14"/>
      <c r="P281" s="14" t="str">
        <f>IF($H281=0,"",VLOOKUP($H281,Исходные_данные,42,FALSE))</f>
        <v/>
      </c>
      <c r="Q281" s="14" t="str">
        <f>IF($H281=0,"",VLOOKUP($H281,Исходные_данные,8,FALSE))</f>
        <v/>
      </c>
      <c r="R281" s="14">
        <f>IF(Q281=3,"L1,L2,L3",0)</f>
        <v>0</v>
      </c>
      <c r="S281" s="14">
        <f>IF(C281=1,1,IF(Q281=3,S280,IF(S280=3,1,S280+1)))</f>
        <v>3</v>
      </c>
      <c r="T281" s="14" t="str">
        <f>IF(R281=0,"L"&amp;S281,R281)</f>
        <v>L3</v>
      </c>
      <c r="U281" s="14" t="str">
        <f>IF($H281=0,"",VLOOKUP($H281,Исходные_данные,32,FALSE))</f>
        <v/>
      </c>
    </row>
    <row r="282" spans="1:21" x14ac:dyDescent="0.2">
      <c r="A282" s="14" t="str">
        <f t="shared" si="4"/>
        <v/>
      </c>
      <c r="B282" s="14">
        <f>IF(C282=1,MAX(B$2:$B281)+1,IF(F282=0,"",B281))</f>
        <v>1</v>
      </c>
      <c r="C282" s="14">
        <f>COUNTIF($F$2:$F282,F282)</f>
        <v>280</v>
      </c>
      <c r="D282" s="14">
        <f>IF(F282=0,0,MAX($D$2:D281)+1)</f>
        <v>280</v>
      </c>
      <c r="E282" s="14">
        <f>IF(H282=0,0,MAX($E$2:E281)+1)</f>
        <v>0</v>
      </c>
      <c r="F282" s="60" t="s">
        <v>751</v>
      </c>
      <c r="G282" s="60"/>
      <c r="H282" s="60"/>
      <c r="I282" s="14" t="e">
        <f>IFERROR(VLOOKUP(H282,H$2:H281,1,FALSE),VLOOKUP(H282,H283:H$478,1,FALSE))</f>
        <v>#N/A</v>
      </c>
      <c r="J282" s="14" t="str">
        <f>IF($H282=0,"",VLOOKUP($H282,Исходные_данные,37,FALSE))</f>
        <v/>
      </c>
      <c r="K282" s="14" t="str">
        <f>IF($H282=0,"",VLOOKUP($H282,Исходные_данные,38,FALSE))</f>
        <v/>
      </c>
      <c r="L282" s="14" t="str">
        <f>IF($H282=0,"",VLOOKUP($H282,Исходные_данные,39,FALSE))</f>
        <v/>
      </c>
      <c r="M282" s="16" t="str">
        <f>IFERROR(VLOOKUP(H282,Нагрузка_диапазон_1,5,FALSE),"")</f>
        <v/>
      </c>
      <c r="N282" s="14" t="str">
        <f>IF($H282=0,"",VLOOKUP($H282,Исходные_данные,40,FALSE))</f>
        <v/>
      </c>
      <c r="O282" s="14"/>
      <c r="P282" s="14" t="str">
        <f>IF($H282=0,"",VLOOKUP($H282,Исходные_данные,42,FALSE))</f>
        <v/>
      </c>
      <c r="Q282" s="14" t="str">
        <f>IF($H282=0,"",VLOOKUP($H282,Исходные_данные,8,FALSE))</f>
        <v/>
      </c>
      <c r="R282" s="14">
        <f>IF(Q282=3,"L1,L2,L3",0)</f>
        <v>0</v>
      </c>
      <c r="S282" s="14">
        <f>IF(C282=1,1,IF(Q282=3,S281,IF(S281=3,1,S281+1)))</f>
        <v>1</v>
      </c>
      <c r="T282" s="14" t="str">
        <f>IF(R282=0,"L"&amp;S282,R282)</f>
        <v>L1</v>
      </c>
      <c r="U282" s="14" t="str">
        <f>IF($H282=0,"",VLOOKUP($H282,Исходные_данные,32,FALSE))</f>
        <v/>
      </c>
    </row>
    <row r="283" spans="1:21" x14ac:dyDescent="0.2">
      <c r="A283" s="14" t="str">
        <f t="shared" si="4"/>
        <v/>
      </c>
      <c r="B283" s="14">
        <f>IF(C283=1,MAX(B$2:$B282)+1,IF(F283=0,"",B282))</f>
        <v>1</v>
      </c>
      <c r="C283" s="14">
        <f>COUNTIF($F$2:$F283,F283)</f>
        <v>281</v>
      </c>
      <c r="D283" s="14">
        <f>IF(F283=0,0,MAX($D$2:D282)+1)</f>
        <v>281</v>
      </c>
      <c r="E283" s="14">
        <f>IF(H283=0,0,MAX($E$2:E282)+1)</f>
        <v>0</v>
      </c>
      <c r="F283" s="60" t="s">
        <v>751</v>
      </c>
      <c r="G283" s="60"/>
      <c r="H283" s="60"/>
      <c r="I283" s="14" t="e">
        <f>IFERROR(VLOOKUP(H283,H$2:H282,1,FALSE),VLOOKUP(H283,H284:H$478,1,FALSE))</f>
        <v>#N/A</v>
      </c>
      <c r="J283" s="14" t="str">
        <f>IF($H283=0,"",VLOOKUP($H283,Исходные_данные,37,FALSE))</f>
        <v/>
      </c>
      <c r="K283" s="14" t="str">
        <f>IF($H283=0,"",VLOOKUP($H283,Исходные_данные,38,FALSE))</f>
        <v/>
      </c>
      <c r="L283" s="14" t="str">
        <f>IF($H283=0,"",VLOOKUP($H283,Исходные_данные,39,FALSE))</f>
        <v/>
      </c>
      <c r="M283" s="16" t="str">
        <f>IFERROR(VLOOKUP(H283,Нагрузка_диапазон_1,5,FALSE),"")</f>
        <v/>
      </c>
      <c r="N283" s="14" t="str">
        <f>IF($H283=0,"",VLOOKUP($H283,Исходные_данные,40,FALSE))</f>
        <v/>
      </c>
      <c r="O283" s="14"/>
      <c r="P283" s="14" t="str">
        <f>IF($H283=0,"",VLOOKUP($H283,Исходные_данные,42,FALSE))</f>
        <v/>
      </c>
      <c r="Q283" s="14" t="str">
        <f>IF($H283=0,"",VLOOKUP($H283,Исходные_данные,8,FALSE))</f>
        <v/>
      </c>
      <c r="R283" s="14">
        <f>IF(Q283=3,"L1,L2,L3",0)</f>
        <v>0</v>
      </c>
      <c r="S283" s="14">
        <f>IF(C283=1,1,IF(Q283=3,S282,IF(S282=3,1,S282+1)))</f>
        <v>2</v>
      </c>
      <c r="T283" s="14" t="str">
        <f>IF(R283=0,"L"&amp;S283,R283)</f>
        <v>L2</v>
      </c>
      <c r="U283" s="14" t="str">
        <f>IF($H283=0,"",VLOOKUP($H283,Исходные_данные,32,FALSE))</f>
        <v/>
      </c>
    </row>
    <row r="284" spans="1:21" x14ac:dyDescent="0.2">
      <c r="A284" s="14" t="str">
        <f t="shared" si="4"/>
        <v/>
      </c>
      <c r="B284" s="14">
        <f>IF(C284=1,MAX(B$2:$B283)+1,IF(F284=0,"",B283))</f>
        <v>1</v>
      </c>
      <c r="C284" s="14">
        <f>COUNTIF($F$2:$F284,F284)</f>
        <v>282</v>
      </c>
      <c r="D284" s="14">
        <f>IF(F284=0,0,MAX($D$2:D283)+1)</f>
        <v>282</v>
      </c>
      <c r="E284" s="14">
        <f>IF(H284=0,0,MAX($E$2:E283)+1)</f>
        <v>0</v>
      </c>
      <c r="F284" s="60" t="s">
        <v>751</v>
      </c>
      <c r="G284" s="60"/>
      <c r="H284" s="60"/>
      <c r="I284" s="14" t="e">
        <f>IFERROR(VLOOKUP(H284,H$2:H283,1,FALSE),VLOOKUP(H284,H285:H$478,1,FALSE))</f>
        <v>#N/A</v>
      </c>
      <c r="J284" s="14" t="str">
        <f>IF($H284=0,"",VLOOKUP($H284,Исходные_данные,37,FALSE))</f>
        <v/>
      </c>
      <c r="K284" s="14" t="str">
        <f>IF($H284=0,"",VLOOKUP($H284,Исходные_данные,38,FALSE))</f>
        <v/>
      </c>
      <c r="L284" s="14" t="str">
        <f>IF($H284=0,"",VLOOKUP($H284,Исходные_данные,39,FALSE))</f>
        <v/>
      </c>
      <c r="M284" s="16" t="str">
        <f>IFERROR(VLOOKUP(H284,Нагрузка_диапазон_1,5,FALSE),"")</f>
        <v/>
      </c>
      <c r="N284" s="14" t="str">
        <f>IF($H284=0,"",VLOOKUP($H284,Исходные_данные,40,FALSE))</f>
        <v/>
      </c>
      <c r="O284" s="14"/>
      <c r="P284" s="14" t="str">
        <f>IF($H284=0,"",VLOOKUP($H284,Исходные_данные,42,FALSE))</f>
        <v/>
      </c>
      <c r="Q284" s="14" t="str">
        <f>IF($H284=0,"",VLOOKUP($H284,Исходные_данные,8,FALSE))</f>
        <v/>
      </c>
      <c r="R284" s="14">
        <f>IF(Q284=3,"L1,L2,L3",0)</f>
        <v>0</v>
      </c>
      <c r="S284" s="14">
        <f>IF(C284=1,1,IF(Q284=3,S283,IF(S283=3,1,S283+1)))</f>
        <v>3</v>
      </c>
      <c r="T284" s="14" t="str">
        <f>IF(R284=0,"L"&amp;S284,R284)</f>
        <v>L3</v>
      </c>
      <c r="U284" s="14" t="str">
        <f>IF($H284=0,"",VLOOKUP($H284,Исходные_данные,32,FALSE))</f>
        <v/>
      </c>
    </row>
    <row r="285" spans="1:21" x14ac:dyDescent="0.2">
      <c r="A285" s="14" t="str">
        <f t="shared" si="4"/>
        <v/>
      </c>
      <c r="B285" s="14">
        <f>IF(C285=1,MAX(B$2:$B284)+1,IF(F285=0,"",B284))</f>
        <v>1</v>
      </c>
      <c r="C285" s="14">
        <f>COUNTIF($F$2:$F285,F285)</f>
        <v>283</v>
      </c>
      <c r="D285" s="14">
        <f>IF(F285=0,0,MAX($D$2:D284)+1)</f>
        <v>283</v>
      </c>
      <c r="E285" s="14">
        <f>IF(H285=0,0,MAX($E$2:E284)+1)</f>
        <v>0</v>
      </c>
      <c r="F285" s="60" t="s">
        <v>751</v>
      </c>
      <c r="G285" s="60"/>
      <c r="H285" s="60"/>
      <c r="I285" s="14" t="e">
        <f>IFERROR(VLOOKUP(H285,H$2:H284,1,FALSE),VLOOKUP(H285,H286:H$478,1,FALSE))</f>
        <v>#N/A</v>
      </c>
      <c r="J285" s="14" t="str">
        <f>IF($H285=0,"",VLOOKUP($H285,Исходные_данные,37,FALSE))</f>
        <v/>
      </c>
      <c r="K285" s="14" t="str">
        <f>IF($H285=0,"",VLOOKUP($H285,Исходные_данные,38,FALSE))</f>
        <v/>
      </c>
      <c r="L285" s="14" t="str">
        <f>IF($H285=0,"",VLOOKUP($H285,Исходные_данные,39,FALSE))</f>
        <v/>
      </c>
      <c r="M285" s="16" t="str">
        <f>IFERROR(VLOOKUP(H285,Нагрузка_диапазон_1,5,FALSE),"")</f>
        <v/>
      </c>
      <c r="N285" s="14" t="str">
        <f>IF($H285=0,"",VLOOKUP($H285,Исходные_данные,40,FALSE))</f>
        <v/>
      </c>
      <c r="O285" s="14"/>
      <c r="P285" s="14" t="str">
        <f>IF($H285=0,"",VLOOKUP($H285,Исходные_данные,42,FALSE))</f>
        <v/>
      </c>
      <c r="Q285" s="14" t="str">
        <f>IF($H285=0,"",VLOOKUP($H285,Исходные_данные,8,FALSE))</f>
        <v/>
      </c>
      <c r="R285" s="14">
        <f>IF(Q285=3,"L1,L2,L3",0)</f>
        <v>0</v>
      </c>
      <c r="S285" s="14">
        <f>IF(C285=1,1,IF(Q285=3,S284,IF(S284=3,1,S284+1)))</f>
        <v>1</v>
      </c>
      <c r="T285" s="14" t="str">
        <f>IF(R285=0,"L"&amp;S285,R285)</f>
        <v>L1</v>
      </c>
      <c r="U285" s="14" t="str">
        <f>IF($H285=0,"",VLOOKUP($H285,Исходные_данные,32,FALSE))</f>
        <v/>
      </c>
    </row>
    <row r="286" spans="1:21" x14ac:dyDescent="0.2">
      <c r="A286" s="14" t="str">
        <f t="shared" si="4"/>
        <v/>
      </c>
      <c r="B286" s="14">
        <f>IF(C286=1,MAX(B$2:$B285)+1,IF(F286=0,"",B285))</f>
        <v>1</v>
      </c>
      <c r="C286" s="14">
        <f>COUNTIF($F$2:$F286,F286)</f>
        <v>284</v>
      </c>
      <c r="D286" s="14">
        <f>IF(F286=0,0,MAX($D$2:D285)+1)</f>
        <v>284</v>
      </c>
      <c r="E286" s="14">
        <f>IF(H286=0,0,MAX($E$2:E285)+1)</f>
        <v>0</v>
      </c>
      <c r="F286" s="60" t="s">
        <v>751</v>
      </c>
      <c r="G286" s="60"/>
      <c r="H286" s="60"/>
      <c r="I286" s="14" t="e">
        <f>IFERROR(VLOOKUP(H286,H$2:H285,1,FALSE),VLOOKUP(H286,H287:H$478,1,FALSE))</f>
        <v>#N/A</v>
      </c>
      <c r="J286" s="14" t="str">
        <f>IF($H286=0,"",VLOOKUP($H286,Исходные_данные,37,FALSE))</f>
        <v/>
      </c>
      <c r="K286" s="14" t="str">
        <f>IF($H286=0,"",VLOOKUP($H286,Исходные_данные,38,FALSE))</f>
        <v/>
      </c>
      <c r="L286" s="14" t="str">
        <f>IF($H286=0,"",VLOOKUP($H286,Исходные_данные,39,FALSE))</f>
        <v/>
      </c>
      <c r="M286" s="16" t="str">
        <f>IFERROR(VLOOKUP(H286,Нагрузка_диапазон_1,5,FALSE),"")</f>
        <v/>
      </c>
      <c r="N286" s="14" t="str">
        <f>IF($H286=0,"",VLOOKUP($H286,Исходные_данные,40,FALSE))</f>
        <v/>
      </c>
      <c r="O286" s="14"/>
      <c r="P286" s="14" t="str">
        <f>IF($H286=0,"",VLOOKUP($H286,Исходные_данные,42,FALSE))</f>
        <v/>
      </c>
      <c r="Q286" s="14" t="str">
        <f>IF($H286=0,"",VLOOKUP($H286,Исходные_данные,8,FALSE))</f>
        <v/>
      </c>
      <c r="R286" s="14">
        <f>IF(Q286=3,"L1,L2,L3",0)</f>
        <v>0</v>
      </c>
      <c r="S286" s="14">
        <f>IF(C286=1,1,IF(Q286=3,S285,IF(S285=3,1,S285+1)))</f>
        <v>2</v>
      </c>
      <c r="T286" s="14" t="str">
        <f>IF(R286=0,"L"&amp;S286,R286)</f>
        <v>L2</v>
      </c>
      <c r="U286" s="14" t="str">
        <f>IF($H286=0,"",VLOOKUP($H286,Исходные_данные,32,FALSE))</f>
        <v/>
      </c>
    </row>
    <row r="287" spans="1:21" x14ac:dyDescent="0.2">
      <c r="A287" s="14" t="str">
        <f t="shared" si="4"/>
        <v/>
      </c>
      <c r="B287" s="14">
        <f>IF(C287=1,MAX(B$2:$B286)+1,IF(F287=0,"",B286))</f>
        <v>1</v>
      </c>
      <c r="C287" s="14">
        <f>COUNTIF($F$2:$F287,F287)</f>
        <v>285</v>
      </c>
      <c r="D287" s="14">
        <f>IF(F287=0,0,MAX($D$2:D286)+1)</f>
        <v>285</v>
      </c>
      <c r="E287" s="14">
        <f>IF(H287=0,0,MAX($E$2:E286)+1)</f>
        <v>0</v>
      </c>
      <c r="F287" s="60" t="s">
        <v>751</v>
      </c>
      <c r="G287" s="60"/>
      <c r="H287" s="60"/>
      <c r="I287" s="14" t="e">
        <f>IFERROR(VLOOKUP(H287,H$2:H286,1,FALSE),VLOOKUP(H287,H288:H$478,1,FALSE))</f>
        <v>#N/A</v>
      </c>
      <c r="J287" s="14" t="str">
        <f>IF($H287=0,"",VLOOKUP($H287,Исходные_данные,37,FALSE))</f>
        <v/>
      </c>
      <c r="K287" s="14" t="str">
        <f>IF($H287=0,"",VLOOKUP($H287,Исходные_данные,38,FALSE))</f>
        <v/>
      </c>
      <c r="L287" s="14" t="str">
        <f>IF($H287=0,"",VLOOKUP($H287,Исходные_данные,39,FALSE))</f>
        <v/>
      </c>
      <c r="M287" s="16" t="str">
        <f>IFERROR(VLOOKUP(H287,Нагрузка_диапазон_1,5,FALSE),"")</f>
        <v/>
      </c>
      <c r="N287" s="14" t="str">
        <f>IF($H287=0,"",VLOOKUP($H287,Исходные_данные,40,FALSE))</f>
        <v/>
      </c>
      <c r="O287" s="14"/>
      <c r="P287" s="14" t="str">
        <f>IF($H287=0,"",VLOOKUP($H287,Исходные_данные,42,FALSE))</f>
        <v/>
      </c>
      <c r="Q287" s="14" t="str">
        <f>IF($H287=0,"",VLOOKUP($H287,Исходные_данные,8,FALSE))</f>
        <v/>
      </c>
      <c r="R287" s="14">
        <f>IF(Q287=3,"L1,L2,L3",0)</f>
        <v>0</v>
      </c>
      <c r="S287" s="14">
        <f>IF(C287=1,1,IF(Q287=3,S286,IF(S286=3,1,S286+1)))</f>
        <v>3</v>
      </c>
      <c r="T287" s="14" t="str">
        <f>IF(R287=0,"L"&amp;S287,R287)</f>
        <v>L3</v>
      </c>
      <c r="U287" s="14" t="str">
        <f>IF($H287=0,"",VLOOKUP($H287,Исходные_данные,32,FALSE))</f>
        <v/>
      </c>
    </row>
    <row r="288" spans="1:21" x14ac:dyDescent="0.2">
      <c r="A288" s="14" t="str">
        <f t="shared" si="4"/>
        <v/>
      </c>
      <c r="B288" s="14">
        <f>IF(C288=1,MAX(B$2:$B287)+1,IF(F288=0,"",B287))</f>
        <v>1</v>
      </c>
      <c r="C288" s="14">
        <f>COUNTIF($F$2:$F288,F288)</f>
        <v>286</v>
      </c>
      <c r="D288" s="14">
        <f>IF(F288=0,0,MAX($D$2:D287)+1)</f>
        <v>286</v>
      </c>
      <c r="E288" s="14">
        <f>IF(H288=0,0,MAX($E$2:E287)+1)</f>
        <v>0</v>
      </c>
      <c r="F288" s="60" t="s">
        <v>751</v>
      </c>
      <c r="G288" s="60"/>
      <c r="H288" s="60"/>
      <c r="I288" s="14" t="e">
        <f>IFERROR(VLOOKUP(H288,H$2:H287,1,FALSE),VLOOKUP(H288,H289:H$478,1,FALSE))</f>
        <v>#N/A</v>
      </c>
      <c r="J288" s="14" t="str">
        <f>IF($H288=0,"",VLOOKUP($H288,Исходные_данные,37,FALSE))</f>
        <v/>
      </c>
      <c r="K288" s="14" t="str">
        <f>IF($H288=0,"",VLOOKUP($H288,Исходные_данные,38,FALSE))</f>
        <v/>
      </c>
      <c r="L288" s="14" t="str">
        <f>IF($H288=0,"",VLOOKUP($H288,Исходные_данные,39,FALSE))</f>
        <v/>
      </c>
      <c r="M288" s="16" t="str">
        <f>IFERROR(VLOOKUP(H288,Нагрузка_диапазон_1,5,FALSE),"")</f>
        <v/>
      </c>
      <c r="N288" s="14" t="str">
        <f>IF($H288=0,"",VLOOKUP($H288,Исходные_данные,40,FALSE))</f>
        <v/>
      </c>
      <c r="O288" s="14"/>
      <c r="P288" s="14" t="str">
        <f>IF($H288=0,"",VLOOKUP($H288,Исходные_данные,42,FALSE))</f>
        <v/>
      </c>
      <c r="Q288" s="14" t="str">
        <f>IF($H288=0,"",VLOOKUP($H288,Исходные_данные,8,FALSE))</f>
        <v/>
      </c>
      <c r="R288" s="14">
        <f>IF(Q288=3,"L1,L2,L3",0)</f>
        <v>0</v>
      </c>
      <c r="S288" s="14">
        <f>IF(C288=1,1,IF(Q288=3,S287,IF(S287=3,1,S287+1)))</f>
        <v>1</v>
      </c>
      <c r="T288" s="14" t="str">
        <f>IF(R288=0,"L"&amp;S288,R288)</f>
        <v>L1</v>
      </c>
      <c r="U288" s="14" t="str">
        <f>IF($H288=0,"",VLOOKUP($H288,Исходные_данные,32,FALSE))</f>
        <v/>
      </c>
    </row>
    <row r="289" spans="1:21" x14ac:dyDescent="0.2">
      <c r="A289" s="14" t="str">
        <f t="shared" si="4"/>
        <v/>
      </c>
      <c r="B289" s="14">
        <f>IF(C289=1,MAX(B$2:$B288)+1,IF(F289=0,"",B288))</f>
        <v>1</v>
      </c>
      <c r="C289" s="14">
        <f>COUNTIF($F$2:$F289,F289)</f>
        <v>287</v>
      </c>
      <c r="D289" s="14">
        <f>IF(F289=0,0,MAX($D$2:D288)+1)</f>
        <v>287</v>
      </c>
      <c r="E289" s="14">
        <f>IF(H289=0,0,MAX($E$2:E288)+1)</f>
        <v>0</v>
      </c>
      <c r="F289" s="60" t="s">
        <v>751</v>
      </c>
      <c r="G289" s="60"/>
      <c r="H289" s="60"/>
      <c r="I289" s="14" t="e">
        <f>IFERROR(VLOOKUP(H289,H$2:H288,1,FALSE),VLOOKUP(H289,H290:H$478,1,FALSE))</f>
        <v>#N/A</v>
      </c>
      <c r="J289" s="14" t="str">
        <f>IF($H289=0,"",VLOOKUP($H289,Исходные_данные,37,FALSE))</f>
        <v/>
      </c>
      <c r="K289" s="14" t="str">
        <f>IF($H289=0,"",VLOOKUP($H289,Исходные_данные,38,FALSE))</f>
        <v/>
      </c>
      <c r="L289" s="14" t="str">
        <f>IF($H289=0,"",VLOOKUP($H289,Исходные_данные,39,FALSE))</f>
        <v/>
      </c>
      <c r="M289" s="16" t="str">
        <f>IFERROR(VLOOKUP(H289,Нагрузка_диапазон_1,5,FALSE),"")</f>
        <v/>
      </c>
      <c r="N289" s="14" t="str">
        <f>IF($H289=0,"",VLOOKUP($H289,Исходные_данные,40,FALSE))</f>
        <v/>
      </c>
      <c r="O289" s="14"/>
      <c r="P289" s="14" t="str">
        <f>IF($H289=0,"",VLOOKUP($H289,Исходные_данные,42,FALSE))</f>
        <v/>
      </c>
      <c r="Q289" s="14" t="str">
        <f>IF($H289=0,"",VLOOKUP($H289,Исходные_данные,8,FALSE))</f>
        <v/>
      </c>
      <c r="R289" s="14">
        <f>IF(Q289=3,"L1,L2,L3",0)</f>
        <v>0</v>
      </c>
      <c r="S289" s="14">
        <f>IF(C289=1,1,IF(Q289=3,S288,IF(S288=3,1,S288+1)))</f>
        <v>2</v>
      </c>
      <c r="T289" s="14" t="str">
        <f>IF(R289=0,"L"&amp;S289,R289)</f>
        <v>L2</v>
      </c>
      <c r="U289" s="14" t="str">
        <f>IF($H289=0,"",VLOOKUP($H289,Исходные_данные,32,FALSE))</f>
        <v/>
      </c>
    </row>
    <row r="290" spans="1:21" x14ac:dyDescent="0.2">
      <c r="A290" s="14" t="str">
        <f t="shared" si="4"/>
        <v/>
      </c>
      <c r="B290" s="14">
        <f>IF(C290=1,MAX(B$2:$B289)+1,IF(F290=0,"",B289))</f>
        <v>1</v>
      </c>
      <c r="C290" s="14">
        <f>COUNTIF($F$2:$F290,F290)</f>
        <v>288</v>
      </c>
      <c r="D290" s="14">
        <f>IF(F290=0,0,MAX($D$2:D289)+1)</f>
        <v>288</v>
      </c>
      <c r="E290" s="14">
        <f>IF(H290=0,0,MAX($E$2:E289)+1)</f>
        <v>0</v>
      </c>
      <c r="F290" s="60" t="s">
        <v>751</v>
      </c>
      <c r="G290" s="60"/>
      <c r="H290" s="60"/>
      <c r="I290" s="14" t="e">
        <f>IFERROR(VLOOKUP(H290,H$2:H289,1,FALSE),VLOOKUP(H290,H291:H$478,1,FALSE))</f>
        <v>#N/A</v>
      </c>
      <c r="J290" s="14" t="str">
        <f>IF($H290=0,"",VLOOKUP($H290,Исходные_данные,37,FALSE))</f>
        <v/>
      </c>
      <c r="K290" s="14" t="str">
        <f>IF($H290=0,"",VLOOKUP($H290,Исходные_данные,38,FALSE))</f>
        <v/>
      </c>
      <c r="L290" s="14" t="str">
        <f>IF($H290=0,"",VLOOKUP($H290,Исходные_данные,39,FALSE))</f>
        <v/>
      </c>
      <c r="M290" s="16" t="str">
        <f>IFERROR(VLOOKUP(H290,Нагрузка_диапазон_1,5,FALSE),"")</f>
        <v/>
      </c>
      <c r="N290" s="14" t="str">
        <f>IF($H290=0,"",VLOOKUP($H290,Исходные_данные,40,FALSE))</f>
        <v/>
      </c>
      <c r="O290" s="14"/>
      <c r="P290" s="14" t="str">
        <f>IF($H290=0,"",VLOOKUP($H290,Исходные_данные,42,FALSE))</f>
        <v/>
      </c>
      <c r="Q290" s="14" t="str">
        <f>IF($H290=0,"",VLOOKUP($H290,Исходные_данные,8,FALSE))</f>
        <v/>
      </c>
      <c r="R290" s="14">
        <f>IF(Q290=3,"L1,L2,L3",0)</f>
        <v>0</v>
      </c>
      <c r="S290" s="14">
        <f>IF(C290=1,1,IF(Q290=3,S289,IF(S289=3,1,S289+1)))</f>
        <v>3</v>
      </c>
      <c r="T290" s="14" t="str">
        <f>IF(R290=0,"L"&amp;S290,R290)</f>
        <v>L3</v>
      </c>
      <c r="U290" s="14" t="str">
        <f>IF($H290=0,"",VLOOKUP($H290,Исходные_данные,32,FALSE))</f>
        <v/>
      </c>
    </row>
    <row r="291" spans="1:21" s="79" customFormat="1" ht="14.45" customHeight="1" thickBot="1" x14ac:dyDescent="0.25">
      <c r="A291" s="77" t="str">
        <f t="shared" si="4"/>
        <v/>
      </c>
      <c r="B291" s="77">
        <f>IF(C291=1,MAX(B$2:$B290)+1,IF(F291=0,"",B290))</f>
        <v>1</v>
      </c>
      <c r="C291" s="77">
        <f>COUNTIF($F$2:$F291,F291)</f>
        <v>289</v>
      </c>
      <c r="D291" s="77">
        <f>IF(F291=0,0,MAX($D$2:D290)+1)</f>
        <v>289</v>
      </c>
      <c r="E291" s="77">
        <f>IF(H291=0,0,MAX($E$2:E290)+1)</f>
        <v>0</v>
      </c>
      <c r="F291" s="60" t="s">
        <v>751</v>
      </c>
      <c r="G291" s="60"/>
      <c r="H291" s="68"/>
      <c r="I291" s="77" t="e">
        <f>IFERROR(VLOOKUP(H291,H$2:H290,1,FALSE),VLOOKUP(H291,H292:H$478,1,FALSE))</f>
        <v>#N/A</v>
      </c>
      <c r="J291" s="77" t="str">
        <f>IF($H291=0,"",VLOOKUP($H291,Исходные_данные,37,FALSE))</f>
        <v/>
      </c>
      <c r="K291" s="77" t="str">
        <f>IF($H291=0,"",VLOOKUP($H291,Исходные_данные,38,FALSE))</f>
        <v/>
      </c>
      <c r="L291" s="77" t="str">
        <f>IF($H291=0,"",VLOOKUP($H291,Исходные_данные,39,FALSE))</f>
        <v/>
      </c>
      <c r="M291" s="16" t="str">
        <f>IFERROR(VLOOKUP(H291,Нагрузка_диапазон_1,5,FALSE),"")</f>
        <v/>
      </c>
      <c r="N291" s="77" t="str">
        <f>IF($H291=0,"",VLOOKUP($H291,Исходные_данные,40,FALSE))</f>
        <v/>
      </c>
      <c r="O291" s="77"/>
      <c r="P291" s="77" t="str">
        <f>IF($H291=0,"",VLOOKUP($H291,Исходные_данные,42,FALSE))</f>
        <v/>
      </c>
      <c r="Q291" s="77" t="str">
        <f>IF($H291=0,"",VLOOKUP($H291,Исходные_данные,8,FALSE))</f>
        <v/>
      </c>
      <c r="R291" s="77">
        <f>IF(Q291=3,"L1,L2,L3",0)</f>
        <v>0</v>
      </c>
      <c r="S291" s="77">
        <f>IF(C291=1,1,IF(Q291=3,S290,IF(S290=3,1,S290+1)))</f>
        <v>1</v>
      </c>
      <c r="T291" s="77" t="str">
        <f>IF(R291=0,"L"&amp;S291,R291)</f>
        <v>L1</v>
      </c>
      <c r="U291" s="77" t="str">
        <f>IF($H291=0,"",VLOOKUP($H291,Исходные_данные,32,FALSE))</f>
        <v/>
      </c>
    </row>
    <row r="292" spans="1:21" x14ac:dyDescent="0.2">
      <c r="A292" s="14" t="str">
        <f t="shared" si="4"/>
        <v/>
      </c>
      <c r="B292" s="14">
        <f>IF(C292=1,MAX(B$2:$B291)+1,IF(F292=0,"",B291))</f>
        <v>1</v>
      </c>
      <c r="C292" s="14">
        <f>COUNTIF($F$2:$F292,F292)</f>
        <v>290</v>
      </c>
      <c r="D292" s="14">
        <f>IF(F292=0,0,MAX($D$2:D291)+1)</f>
        <v>290</v>
      </c>
      <c r="E292" s="14">
        <f>IF(H292=0,0,MAX($E$2:E291)+1)</f>
        <v>0</v>
      </c>
      <c r="F292" s="60" t="s">
        <v>751</v>
      </c>
      <c r="G292" s="60"/>
      <c r="H292" s="71"/>
      <c r="I292" s="14" t="e">
        <f>IFERROR(VLOOKUP(H292,H$2:H291,1,FALSE),VLOOKUP(H292,H293:H$478,1,FALSE))</f>
        <v>#N/A</v>
      </c>
      <c r="J292" s="14" t="str">
        <f>IF($H292=0,"",VLOOKUP($H292,Исходные_данные,37,FALSE))</f>
        <v/>
      </c>
      <c r="K292" s="14" t="str">
        <f>IF($H292=0,"",VLOOKUP($H292,Исходные_данные,38,FALSE))</f>
        <v/>
      </c>
      <c r="L292" s="14" t="str">
        <f>IF($H292=0,"",VLOOKUP($H292,Исходные_данные,39,FALSE))</f>
        <v/>
      </c>
      <c r="M292" s="16" t="str">
        <f>IFERROR(VLOOKUP(H292,Нагрузка_диапазон_1,5,FALSE),"")</f>
        <v/>
      </c>
      <c r="N292" s="14" t="str">
        <f>IF($H292=0,"",VLOOKUP($H292,Исходные_данные,40,FALSE))</f>
        <v/>
      </c>
      <c r="O292" s="14"/>
      <c r="P292" s="14" t="str">
        <f>IF($H292=0,"",VLOOKUP($H292,Исходные_данные,42,FALSE))</f>
        <v/>
      </c>
      <c r="Q292" s="14" t="str">
        <f>IF($H292=0,"",VLOOKUP($H292,Исходные_данные,8,FALSE))</f>
        <v/>
      </c>
      <c r="R292" s="14">
        <f>IF(Q292=3,"L1,L2,L3",0)</f>
        <v>0</v>
      </c>
      <c r="S292" s="14">
        <f>IF(C292=1,1,IF(Q292=3,S291,IF(S291=3,1,S291+1)))</f>
        <v>2</v>
      </c>
      <c r="T292" s="14" t="str">
        <f>IF(R292=0,"L"&amp;S292,R292)</f>
        <v>L2</v>
      </c>
      <c r="U292" s="14" t="str">
        <f>IF($H292=0,"",VLOOKUP($H292,Исходные_данные,32,FALSE))</f>
        <v/>
      </c>
    </row>
    <row r="293" spans="1:21" x14ac:dyDescent="0.2">
      <c r="A293" s="14" t="str">
        <f t="shared" si="4"/>
        <v/>
      </c>
      <c r="B293" s="14">
        <f>IF(C293=1,MAX(B$2:$B292)+1,IF(F293=0,"",B292))</f>
        <v>1</v>
      </c>
      <c r="C293" s="14">
        <f>COUNTIF($F$2:$F293,F293)</f>
        <v>291</v>
      </c>
      <c r="D293" s="14">
        <f>IF(F293=0,0,MAX($D$2:D292)+1)</f>
        <v>291</v>
      </c>
      <c r="E293" s="14">
        <f>IF(H293=0,0,MAX($E$2:E292)+1)</f>
        <v>0</v>
      </c>
      <c r="F293" s="60" t="s">
        <v>751</v>
      </c>
      <c r="G293" s="60"/>
      <c r="H293" s="60"/>
      <c r="I293" s="14" t="e">
        <f>IFERROR(VLOOKUP(H293,H$2:H292,1,FALSE),VLOOKUP(H293,H294:H$478,1,FALSE))</f>
        <v>#N/A</v>
      </c>
      <c r="J293" s="14" t="str">
        <f>IF($H293=0,"",VLOOKUP($H293,Исходные_данные,37,FALSE))</f>
        <v/>
      </c>
      <c r="K293" s="14" t="str">
        <f>IF($H293=0,"",VLOOKUP($H293,Исходные_данные,38,FALSE))</f>
        <v/>
      </c>
      <c r="L293" s="14" t="str">
        <f>IF($H293=0,"",VLOOKUP($H293,Исходные_данные,39,FALSE))</f>
        <v/>
      </c>
      <c r="M293" s="16" t="str">
        <f>IFERROR(VLOOKUP(H293,Нагрузка_диапазон_1,5,FALSE),"")</f>
        <v/>
      </c>
      <c r="N293" s="14" t="str">
        <f>IF($H293=0,"",VLOOKUP($H293,Исходные_данные,40,FALSE))</f>
        <v/>
      </c>
      <c r="O293" s="14"/>
      <c r="P293" s="14" t="str">
        <f>IF($H293=0,"",VLOOKUP($H293,Исходные_данные,42,FALSE))</f>
        <v/>
      </c>
      <c r="Q293" s="14" t="str">
        <f>IF($H293=0,"",VLOOKUP($H293,Исходные_данные,8,FALSE))</f>
        <v/>
      </c>
      <c r="R293" s="14">
        <f>IF(Q293=3,"L1,L2,L3",0)</f>
        <v>0</v>
      </c>
      <c r="S293" s="14">
        <f>IF(C293=1,1,IF(Q293=3,S292,IF(S292=3,1,S292+1)))</f>
        <v>3</v>
      </c>
      <c r="T293" s="14" t="str">
        <f>IF(R293=0,"L"&amp;S293,R293)</f>
        <v>L3</v>
      </c>
      <c r="U293" s="14" t="str">
        <f>IF($H293=0,"",VLOOKUP($H293,Исходные_данные,32,FALSE))</f>
        <v/>
      </c>
    </row>
    <row r="294" spans="1:21" x14ac:dyDescent="0.2">
      <c r="A294" s="14" t="str">
        <f t="shared" si="4"/>
        <v/>
      </c>
      <c r="B294" s="14">
        <f>IF(C294=1,MAX(B$2:$B293)+1,IF(F294=0,"",B293))</f>
        <v>1</v>
      </c>
      <c r="C294" s="14">
        <f>COUNTIF($F$2:$F294,F294)</f>
        <v>292</v>
      </c>
      <c r="D294" s="14">
        <f>IF(F294=0,0,MAX($D$2:D293)+1)</f>
        <v>292</v>
      </c>
      <c r="E294" s="14">
        <f>IF(H294=0,0,MAX($E$2:E293)+1)</f>
        <v>0</v>
      </c>
      <c r="F294" s="60" t="s">
        <v>751</v>
      </c>
      <c r="G294" s="60"/>
      <c r="H294" s="60"/>
      <c r="I294" s="14" t="e">
        <f>IFERROR(VLOOKUP(H294,H$2:H293,1,FALSE),VLOOKUP(H294,H295:H$478,1,FALSE))</f>
        <v>#N/A</v>
      </c>
      <c r="J294" s="14" t="str">
        <f>IF($H294=0,"",VLOOKUP($H294,Исходные_данные,37,FALSE))</f>
        <v/>
      </c>
      <c r="K294" s="14" t="str">
        <f>IF($H294=0,"",VLOOKUP($H294,Исходные_данные,38,FALSE))</f>
        <v/>
      </c>
      <c r="L294" s="14" t="str">
        <f>IF($H294=0,"",VLOOKUP($H294,Исходные_данные,39,FALSE))</f>
        <v/>
      </c>
      <c r="M294" s="16" t="str">
        <f>IFERROR(VLOOKUP(H294,Нагрузка_диапазон_1,5,FALSE),"")</f>
        <v/>
      </c>
      <c r="N294" s="14" t="str">
        <f>IF($H294=0,"",VLOOKUP($H294,Исходные_данные,40,FALSE))</f>
        <v/>
      </c>
      <c r="O294" s="14"/>
      <c r="P294" s="14" t="str">
        <f>IF($H294=0,"",VLOOKUP($H294,Исходные_данные,42,FALSE))</f>
        <v/>
      </c>
      <c r="Q294" s="14" t="str">
        <f>IF($H294=0,"",VLOOKUP($H294,Исходные_данные,8,FALSE))</f>
        <v/>
      </c>
      <c r="R294" s="14">
        <f>IF(Q294=3,"L1,L2,L3",0)</f>
        <v>0</v>
      </c>
      <c r="S294" s="14">
        <f>IF(C294=1,1,IF(Q294=3,S293,IF(S293=3,1,S293+1)))</f>
        <v>1</v>
      </c>
      <c r="T294" s="14" t="str">
        <f>IF(R294=0,"L"&amp;S294,R294)</f>
        <v>L1</v>
      </c>
      <c r="U294" s="14" t="str">
        <f>IF($H294=0,"",VLOOKUP($H294,Исходные_данные,32,FALSE))</f>
        <v/>
      </c>
    </row>
    <row r="295" spans="1:21" x14ac:dyDescent="0.2">
      <c r="A295" s="14" t="str">
        <f t="shared" si="4"/>
        <v/>
      </c>
      <c r="B295" s="14">
        <f>IF(C295=1,MAX(B$2:$B294)+1,IF(F295=0,"",B294))</f>
        <v>1</v>
      </c>
      <c r="C295" s="14">
        <f>COUNTIF($F$2:$F295,F295)</f>
        <v>293</v>
      </c>
      <c r="D295" s="14">
        <f>IF(F295=0,0,MAX($D$2:D294)+1)</f>
        <v>293</v>
      </c>
      <c r="E295" s="14">
        <f>IF(H295=0,0,MAX($E$2:E294)+1)</f>
        <v>0</v>
      </c>
      <c r="F295" s="60" t="s">
        <v>751</v>
      </c>
      <c r="G295" s="60"/>
      <c r="H295" s="60"/>
      <c r="I295" s="14" t="e">
        <f>IFERROR(VLOOKUP(H295,H$2:H294,1,FALSE),VLOOKUP(H295,H296:H$478,1,FALSE))</f>
        <v>#N/A</v>
      </c>
      <c r="J295" s="14" t="str">
        <f>IF($H295=0,"",VLOOKUP($H295,Исходные_данные,37,FALSE))</f>
        <v/>
      </c>
      <c r="K295" s="14" t="str">
        <f>IF($H295=0,"",VLOOKUP($H295,Исходные_данные,38,FALSE))</f>
        <v/>
      </c>
      <c r="L295" s="14" t="str">
        <f>IF($H295=0,"",VLOOKUP($H295,Исходные_данные,39,FALSE))</f>
        <v/>
      </c>
      <c r="M295" s="16" t="str">
        <f>IFERROR(VLOOKUP(H295,Нагрузка_диапазон_1,5,FALSE),"")</f>
        <v/>
      </c>
      <c r="N295" s="14" t="str">
        <f>IF($H295=0,"",VLOOKUP($H295,Исходные_данные,40,FALSE))</f>
        <v/>
      </c>
      <c r="O295" s="14"/>
      <c r="P295" s="14" t="str">
        <f>IF($H295=0,"",VLOOKUP($H295,Исходные_данные,42,FALSE))</f>
        <v/>
      </c>
      <c r="Q295" s="14" t="str">
        <f>IF($H295=0,"",VLOOKUP($H295,Исходные_данные,8,FALSE))</f>
        <v/>
      </c>
      <c r="R295" s="14">
        <f>IF(Q295=3,"L1,L2,L3",0)</f>
        <v>0</v>
      </c>
      <c r="S295" s="14">
        <f>IF(C295=1,1,IF(Q295=3,S294,IF(S294=3,1,S294+1)))</f>
        <v>2</v>
      </c>
      <c r="T295" s="14" t="str">
        <f>IF(R295=0,"L"&amp;S295,R295)</f>
        <v>L2</v>
      </c>
      <c r="U295" s="14" t="str">
        <f>IF($H295=0,"",VLOOKUP($H295,Исходные_данные,32,FALSE))</f>
        <v/>
      </c>
    </row>
    <row r="296" spans="1:21" x14ac:dyDescent="0.2">
      <c r="A296" s="14" t="str">
        <f t="shared" si="4"/>
        <v/>
      </c>
      <c r="B296" s="14">
        <f>IF(C296=1,MAX(B$2:$B295)+1,IF(F296=0,"",B295))</f>
        <v>1</v>
      </c>
      <c r="C296" s="14">
        <f>COUNTIF($F$2:$F296,F296)</f>
        <v>294</v>
      </c>
      <c r="D296" s="14">
        <f>IF(F296=0,0,MAX($D$2:D295)+1)</f>
        <v>294</v>
      </c>
      <c r="E296" s="14">
        <f>IF(H296=0,0,MAX($E$2:E295)+1)</f>
        <v>0</v>
      </c>
      <c r="F296" s="60" t="s">
        <v>751</v>
      </c>
      <c r="G296" s="60"/>
      <c r="H296" s="60"/>
      <c r="I296" s="14" t="e">
        <f>IFERROR(VLOOKUP(H296,H$2:H295,1,FALSE),VLOOKUP(H296,H297:H$478,1,FALSE))</f>
        <v>#N/A</v>
      </c>
      <c r="J296" s="14" t="str">
        <f>IF($H296=0,"",VLOOKUP($H296,Исходные_данные,37,FALSE))</f>
        <v/>
      </c>
      <c r="K296" s="14" t="str">
        <f>IF($H296=0,"",VLOOKUP($H296,Исходные_данные,38,FALSE))</f>
        <v/>
      </c>
      <c r="L296" s="14" t="str">
        <f>IF($H296=0,"",VLOOKUP($H296,Исходные_данные,39,FALSE))</f>
        <v/>
      </c>
      <c r="M296" s="16" t="str">
        <f>IFERROR(VLOOKUP(H296,Нагрузка_диапазон_1,5,FALSE),"")</f>
        <v/>
      </c>
      <c r="N296" s="14" t="str">
        <f>IF($H296=0,"",VLOOKUP($H296,Исходные_данные,40,FALSE))</f>
        <v/>
      </c>
      <c r="O296" s="14"/>
      <c r="P296" s="14" t="str">
        <f>IF($H296=0,"",VLOOKUP($H296,Исходные_данные,42,FALSE))</f>
        <v/>
      </c>
      <c r="Q296" s="14" t="str">
        <f>IF($H296=0,"",VLOOKUP($H296,Исходные_данные,8,FALSE))</f>
        <v/>
      </c>
      <c r="R296" s="14">
        <f>IF(Q296=3,"L1,L2,L3",0)</f>
        <v>0</v>
      </c>
      <c r="S296" s="14">
        <f>IF(C296=1,1,IF(Q296=3,S295,IF(S295=3,1,S295+1)))</f>
        <v>3</v>
      </c>
      <c r="T296" s="14" t="str">
        <f>IF(R296=0,"L"&amp;S296,R296)</f>
        <v>L3</v>
      </c>
      <c r="U296" s="14" t="str">
        <f>IF($H296=0,"",VLOOKUP($H296,Исходные_данные,32,FALSE))</f>
        <v/>
      </c>
    </row>
    <row r="297" spans="1:21" x14ac:dyDescent="0.2">
      <c r="A297" s="14" t="str">
        <f t="shared" si="4"/>
        <v/>
      </c>
      <c r="B297" s="14">
        <f>IF(C297=1,MAX(B$2:$B296)+1,IF(F297=0,"",B296))</f>
        <v>1</v>
      </c>
      <c r="C297" s="14">
        <f>COUNTIF($F$2:$F297,F297)</f>
        <v>295</v>
      </c>
      <c r="D297" s="14">
        <f>IF(F297=0,0,MAX($D$2:D296)+1)</f>
        <v>295</v>
      </c>
      <c r="E297" s="14">
        <f>IF(H297=0,0,MAX($E$2:E296)+1)</f>
        <v>0</v>
      </c>
      <c r="F297" s="60" t="s">
        <v>751</v>
      </c>
      <c r="G297" s="60"/>
      <c r="H297" s="60"/>
      <c r="I297" s="14" t="e">
        <f>IFERROR(VLOOKUP(H297,H$2:H296,1,FALSE),VLOOKUP(H297,H298:H$478,1,FALSE))</f>
        <v>#N/A</v>
      </c>
      <c r="J297" s="14" t="str">
        <f>IF($H297=0,"",VLOOKUP($H297,Исходные_данные,37,FALSE))</f>
        <v/>
      </c>
      <c r="K297" s="14" t="str">
        <f>IF($H297=0,"",VLOOKUP($H297,Исходные_данные,38,FALSE))</f>
        <v/>
      </c>
      <c r="L297" s="14" t="str">
        <f>IF($H297=0,"",VLOOKUP($H297,Исходные_данные,39,FALSE))</f>
        <v/>
      </c>
      <c r="M297" s="16" t="str">
        <f>IFERROR(VLOOKUP(H297,Нагрузка_диапазон_1,5,FALSE),"")</f>
        <v/>
      </c>
      <c r="N297" s="14" t="str">
        <f>IF($H297=0,"",VLOOKUP($H297,Исходные_данные,40,FALSE))</f>
        <v/>
      </c>
      <c r="O297" s="14"/>
      <c r="P297" s="14" t="str">
        <f>IF($H297=0,"",VLOOKUP($H297,Исходные_данные,42,FALSE))</f>
        <v/>
      </c>
      <c r="Q297" s="14" t="str">
        <f>IF($H297=0,"",VLOOKUP($H297,Исходные_данные,8,FALSE))</f>
        <v/>
      </c>
      <c r="R297" s="14">
        <f>IF(Q297=3,"L1,L2,L3",0)</f>
        <v>0</v>
      </c>
      <c r="S297" s="14">
        <f>IF(C297=1,1,IF(Q297=3,S296,IF(S296=3,1,S296+1)))</f>
        <v>1</v>
      </c>
      <c r="T297" s="14" t="str">
        <f>IF(R297=0,"L"&amp;S297,R297)</f>
        <v>L1</v>
      </c>
      <c r="U297" s="14" t="str">
        <f>IF($H297=0,"",VLOOKUP($H297,Исходные_данные,32,FALSE))</f>
        <v/>
      </c>
    </row>
    <row r="298" spans="1:21" x14ac:dyDescent="0.2">
      <c r="A298" s="14" t="str">
        <f t="shared" si="4"/>
        <v/>
      </c>
      <c r="B298" s="14">
        <f>IF(C298=1,MAX(B$2:$B297)+1,IF(F298=0,"",B297))</f>
        <v>1</v>
      </c>
      <c r="C298" s="14">
        <f>COUNTIF($F$2:$F298,F298)</f>
        <v>296</v>
      </c>
      <c r="D298" s="14">
        <f>IF(F298=0,0,MAX($D$2:D297)+1)</f>
        <v>296</v>
      </c>
      <c r="E298" s="14">
        <f>IF(H298=0,0,MAX($E$2:E297)+1)</f>
        <v>0</v>
      </c>
      <c r="F298" s="60" t="s">
        <v>751</v>
      </c>
      <c r="G298" s="60"/>
      <c r="H298" s="60"/>
      <c r="I298" s="14" t="e">
        <f>IFERROR(VLOOKUP(H298,H$2:H297,1,FALSE),VLOOKUP(H298,H299:H$478,1,FALSE))</f>
        <v>#N/A</v>
      </c>
      <c r="J298" s="14" t="str">
        <f>IF($H298=0,"",VLOOKUP($H298,Исходные_данные,37,FALSE))</f>
        <v/>
      </c>
      <c r="K298" s="14" t="str">
        <f>IF($H298=0,"",VLOOKUP($H298,Исходные_данные,38,FALSE))</f>
        <v/>
      </c>
      <c r="L298" s="14" t="str">
        <f>IF($H298=0,"",VLOOKUP($H298,Исходные_данные,39,FALSE))</f>
        <v/>
      </c>
      <c r="M298" s="16" t="str">
        <f>IFERROR(VLOOKUP(H298,Нагрузка_диапазон_1,5,FALSE),"")</f>
        <v/>
      </c>
      <c r="N298" s="14" t="str">
        <f>IF($H298=0,"",VLOOKUP($H298,Исходные_данные,40,FALSE))</f>
        <v/>
      </c>
      <c r="O298" s="14"/>
      <c r="P298" s="14" t="str">
        <f>IF($H298=0,"",VLOOKUP($H298,Исходные_данные,42,FALSE))</f>
        <v/>
      </c>
      <c r="Q298" s="14" t="str">
        <f>IF($H298=0,"",VLOOKUP($H298,Исходные_данные,8,FALSE))</f>
        <v/>
      </c>
      <c r="R298" s="14">
        <f>IF(Q298=3,"L1,L2,L3",0)</f>
        <v>0</v>
      </c>
      <c r="S298" s="14">
        <f>IF(C298=1,1,IF(Q298=3,S297,IF(S297=3,1,S297+1)))</f>
        <v>2</v>
      </c>
      <c r="T298" s="14" t="str">
        <f>IF(R298=0,"L"&amp;S298,R298)</f>
        <v>L2</v>
      </c>
      <c r="U298" s="14" t="str">
        <f>IF($H298=0,"",VLOOKUP($H298,Исходные_данные,32,FALSE))</f>
        <v/>
      </c>
    </row>
    <row r="299" spans="1:21" x14ac:dyDescent="0.2">
      <c r="A299" s="14" t="str">
        <f t="shared" si="4"/>
        <v/>
      </c>
      <c r="B299" s="14">
        <f>IF(C299=1,MAX(B$2:$B298)+1,IF(F299=0,"",B298))</f>
        <v>1</v>
      </c>
      <c r="C299" s="14">
        <f>COUNTIF($F$2:$F299,F299)</f>
        <v>297</v>
      </c>
      <c r="D299" s="14">
        <f>IF(F299=0,0,MAX($D$2:D298)+1)</f>
        <v>297</v>
      </c>
      <c r="E299" s="14">
        <f>IF(H299=0,0,MAX($E$2:E298)+1)</f>
        <v>0</v>
      </c>
      <c r="F299" s="60" t="s">
        <v>751</v>
      </c>
      <c r="G299" s="60"/>
      <c r="H299" s="60"/>
      <c r="I299" s="14" t="e">
        <f>IFERROR(VLOOKUP(H299,H$2:H298,1,FALSE),VLOOKUP(H299,H300:H$478,1,FALSE))</f>
        <v>#N/A</v>
      </c>
      <c r="J299" s="14" t="str">
        <f>IF($H299=0,"",VLOOKUP($H299,Исходные_данные,37,FALSE))</f>
        <v/>
      </c>
      <c r="K299" s="14" t="str">
        <f>IF($H299=0,"",VLOOKUP($H299,Исходные_данные,38,FALSE))</f>
        <v/>
      </c>
      <c r="L299" s="14" t="str">
        <f>IF($H299=0,"",VLOOKUP($H299,Исходные_данные,39,FALSE))</f>
        <v/>
      </c>
      <c r="M299" s="16" t="str">
        <f>IFERROR(VLOOKUP(H299,Нагрузка_диапазон_1,5,FALSE),"")</f>
        <v/>
      </c>
      <c r="N299" s="14" t="str">
        <f>IF($H299=0,"",VLOOKUP($H299,Исходные_данные,40,FALSE))</f>
        <v/>
      </c>
      <c r="O299" s="14"/>
      <c r="P299" s="14" t="str">
        <f>IF($H299=0,"",VLOOKUP($H299,Исходные_данные,42,FALSE))</f>
        <v/>
      </c>
      <c r="Q299" s="14" t="str">
        <f>IF($H299=0,"",VLOOKUP($H299,Исходные_данные,8,FALSE))</f>
        <v/>
      </c>
      <c r="R299" s="14">
        <f>IF(Q299=3,"L1,L2,L3",0)</f>
        <v>0</v>
      </c>
      <c r="S299" s="14">
        <f>IF(C299=1,1,IF(Q299=3,S298,IF(S298=3,1,S298+1)))</f>
        <v>3</v>
      </c>
      <c r="T299" s="14" t="str">
        <f>IF(R299=0,"L"&amp;S299,R299)</f>
        <v>L3</v>
      </c>
      <c r="U299" s="14" t="str">
        <f>IF($H299=0,"",VLOOKUP($H299,Исходные_данные,32,FALSE))</f>
        <v/>
      </c>
    </row>
    <row r="300" spans="1:21" x14ac:dyDescent="0.2">
      <c r="A300" s="14" t="str">
        <f t="shared" si="4"/>
        <v/>
      </c>
      <c r="B300" s="14">
        <f>IF(C300=1,MAX(B$2:$B299)+1,IF(F300=0,"",B299))</f>
        <v>1</v>
      </c>
      <c r="C300" s="14">
        <f>COUNTIF($F$2:$F300,F300)</f>
        <v>298</v>
      </c>
      <c r="D300" s="14">
        <f>IF(F300=0,0,MAX($D$2:D299)+1)</f>
        <v>298</v>
      </c>
      <c r="E300" s="14">
        <f>IF(H300=0,0,MAX($E$2:E299)+1)</f>
        <v>0</v>
      </c>
      <c r="F300" s="60" t="s">
        <v>751</v>
      </c>
      <c r="G300" s="60"/>
      <c r="H300" s="60"/>
      <c r="I300" s="14" t="e">
        <f>IFERROR(VLOOKUP(H300,H$2:H299,1,FALSE),VLOOKUP(H300,H301:H$478,1,FALSE))</f>
        <v>#N/A</v>
      </c>
      <c r="J300" s="14" t="str">
        <f>IF($H300=0,"",VLOOKUP($H300,Исходные_данные,37,FALSE))</f>
        <v/>
      </c>
      <c r="K300" s="14" t="str">
        <f>IF($H300=0,"",VLOOKUP($H300,Исходные_данные,38,FALSE))</f>
        <v/>
      </c>
      <c r="L300" s="14" t="str">
        <f>IF($H300=0,"",VLOOKUP($H300,Исходные_данные,39,FALSE))</f>
        <v/>
      </c>
      <c r="M300" s="16" t="str">
        <f>IFERROR(VLOOKUP(H300,Нагрузка_диапазон_1,5,FALSE),"")</f>
        <v/>
      </c>
      <c r="N300" s="14" t="str">
        <f>IF($H300=0,"",VLOOKUP($H300,Исходные_данные,40,FALSE))</f>
        <v/>
      </c>
      <c r="O300" s="14"/>
      <c r="P300" s="14" t="str">
        <f>IF($H300=0,"",VLOOKUP($H300,Исходные_данные,42,FALSE))</f>
        <v/>
      </c>
      <c r="Q300" s="14" t="str">
        <f>IF($H300=0,"",VLOOKUP($H300,Исходные_данные,8,FALSE))</f>
        <v/>
      </c>
      <c r="R300" s="14">
        <f>IF(Q300=3,"L1,L2,L3",0)</f>
        <v>0</v>
      </c>
      <c r="S300" s="14">
        <f>IF(C300=1,1,IF(Q300=3,S299,IF(S299=3,1,S299+1)))</f>
        <v>1</v>
      </c>
      <c r="T300" s="14" t="str">
        <f>IF(R300=0,"L"&amp;S300,R300)</f>
        <v>L1</v>
      </c>
      <c r="U300" s="14" t="str">
        <f>IF($H300=0,"",VLOOKUP($H300,Исходные_данные,32,FALSE))</f>
        <v/>
      </c>
    </row>
    <row r="301" spans="1:21" x14ac:dyDescent="0.2">
      <c r="A301" s="14" t="str">
        <f t="shared" si="4"/>
        <v/>
      </c>
      <c r="B301" s="14">
        <f>IF(C301=1,MAX(B$2:$B300)+1,IF(F301=0,"",B300))</f>
        <v>1</v>
      </c>
      <c r="C301" s="14">
        <f>COUNTIF($F$2:$F301,F301)</f>
        <v>299</v>
      </c>
      <c r="D301" s="14">
        <f>IF(F301=0,0,MAX($D$2:D300)+1)</f>
        <v>299</v>
      </c>
      <c r="E301" s="14">
        <f>IF(H301=0,0,MAX($E$2:E300)+1)</f>
        <v>0</v>
      </c>
      <c r="F301" s="60" t="s">
        <v>751</v>
      </c>
      <c r="G301" s="60"/>
      <c r="H301" s="60"/>
      <c r="I301" s="14" t="e">
        <f>IFERROR(VLOOKUP(H301,H$2:H300,1,FALSE),VLOOKUP(H301,H302:H$478,1,FALSE))</f>
        <v>#N/A</v>
      </c>
      <c r="J301" s="14" t="str">
        <f>IF($H301=0,"",VLOOKUP($H301,Исходные_данные,37,FALSE))</f>
        <v/>
      </c>
      <c r="K301" s="14" t="str">
        <f>IF($H301=0,"",VLOOKUP($H301,Исходные_данные,38,FALSE))</f>
        <v/>
      </c>
      <c r="L301" s="14" t="str">
        <f>IF($H301=0,"",VLOOKUP($H301,Исходные_данные,39,FALSE))</f>
        <v/>
      </c>
      <c r="M301" s="16" t="str">
        <f>IFERROR(VLOOKUP(H301,Нагрузка_диапазон_1,5,FALSE),"")</f>
        <v/>
      </c>
      <c r="N301" s="14" t="str">
        <f>IF($H301=0,"",VLOOKUP($H301,Исходные_данные,40,FALSE))</f>
        <v/>
      </c>
      <c r="O301" s="14"/>
      <c r="P301" s="14" t="str">
        <f>IF($H301=0,"",VLOOKUP($H301,Исходные_данные,42,FALSE))</f>
        <v/>
      </c>
      <c r="Q301" s="14" t="str">
        <f>IF($H301=0,"",VLOOKUP($H301,Исходные_данные,8,FALSE))</f>
        <v/>
      </c>
      <c r="R301" s="14">
        <f>IF(Q301=3,"L1,L2,L3",0)</f>
        <v>0</v>
      </c>
      <c r="S301" s="14">
        <f>IF(C301=1,1,IF(Q301=3,S300,IF(S300=3,1,S300+1)))</f>
        <v>2</v>
      </c>
      <c r="T301" s="14" t="str">
        <f>IF(R301=0,"L"&amp;S301,R301)</f>
        <v>L2</v>
      </c>
      <c r="U301" s="14" t="str">
        <f>IF($H301=0,"",VLOOKUP($H301,Исходные_данные,32,FALSE))</f>
        <v/>
      </c>
    </row>
    <row r="302" spans="1:21" x14ac:dyDescent="0.2">
      <c r="A302" s="14" t="str">
        <f t="shared" si="4"/>
        <v/>
      </c>
      <c r="B302" s="14">
        <f>IF(C302=1,MAX(B$2:$B301)+1,IF(F302=0,"",B301))</f>
        <v>1</v>
      </c>
      <c r="C302" s="14">
        <f>COUNTIF($F$2:$F302,F302)</f>
        <v>300</v>
      </c>
      <c r="D302" s="14">
        <f>IF(F302=0,0,MAX($D$2:D301)+1)</f>
        <v>300</v>
      </c>
      <c r="E302" s="14">
        <f>IF(H302=0,0,MAX($E$2:E301)+1)</f>
        <v>0</v>
      </c>
      <c r="F302" s="60" t="s">
        <v>751</v>
      </c>
      <c r="G302" s="60"/>
      <c r="H302" s="60"/>
      <c r="I302" s="14" t="e">
        <f>IFERROR(VLOOKUP(H302,H$2:H301,1,FALSE),VLOOKUP(H302,H303:H$478,1,FALSE))</f>
        <v>#N/A</v>
      </c>
      <c r="J302" s="14" t="str">
        <f>IF($H302=0,"",VLOOKUP($H302,Исходные_данные,37,FALSE))</f>
        <v/>
      </c>
      <c r="K302" s="14" t="str">
        <f>IF($H302=0,"",VLOOKUP($H302,Исходные_данные,38,FALSE))</f>
        <v/>
      </c>
      <c r="L302" s="14" t="str">
        <f>IF($H302=0,"",VLOOKUP($H302,Исходные_данные,39,FALSE))</f>
        <v/>
      </c>
      <c r="M302" s="16" t="str">
        <f>IFERROR(VLOOKUP(H302,Нагрузка_диапазон_1,5,FALSE),"")</f>
        <v/>
      </c>
      <c r="N302" s="14" t="str">
        <f>IF($H302=0,"",VLOOKUP($H302,Исходные_данные,40,FALSE))</f>
        <v/>
      </c>
      <c r="O302" s="14"/>
      <c r="P302" s="14" t="str">
        <f>IF($H302=0,"",VLOOKUP($H302,Исходные_данные,42,FALSE))</f>
        <v/>
      </c>
      <c r="Q302" s="14" t="str">
        <f>IF($H302=0,"",VLOOKUP($H302,Исходные_данные,8,FALSE))</f>
        <v/>
      </c>
      <c r="R302" s="14">
        <f>IF(Q302=3,"L1,L2,L3",0)</f>
        <v>0</v>
      </c>
      <c r="S302" s="14">
        <f>IF(C302=1,1,IF(Q302=3,S301,IF(S301=3,1,S301+1)))</f>
        <v>3</v>
      </c>
      <c r="T302" s="14" t="str">
        <f>IF(R302=0,"L"&amp;S302,R302)</f>
        <v>L3</v>
      </c>
      <c r="U302" s="14" t="str">
        <f>IF($H302=0,"",VLOOKUP($H302,Исходные_данные,32,FALSE))</f>
        <v/>
      </c>
    </row>
    <row r="303" spans="1:21" x14ac:dyDescent="0.2">
      <c r="A303" s="14" t="str">
        <f t="shared" si="4"/>
        <v/>
      </c>
      <c r="B303" s="14">
        <f>IF(C303=1,MAX(B$2:$B302)+1,IF(F303=0,"",B302))</f>
        <v>1</v>
      </c>
      <c r="C303" s="14">
        <f>COUNTIF($F$2:$F303,F303)</f>
        <v>301</v>
      </c>
      <c r="D303" s="14">
        <f>IF(F303=0,0,MAX($D$2:D302)+1)</f>
        <v>301</v>
      </c>
      <c r="E303" s="14">
        <f>IF(H303=0,0,MAX($E$2:E302)+1)</f>
        <v>0</v>
      </c>
      <c r="F303" s="60" t="s">
        <v>751</v>
      </c>
      <c r="G303" s="60"/>
      <c r="H303" s="60"/>
      <c r="I303" s="14" t="e">
        <f>IFERROR(VLOOKUP(H303,H$2:H302,1,FALSE),VLOOKUP(H303,H304:H$478,1,FALSE))</f>
        <v>#N/A</v>
      </c>
      <c r="J303" s="14" t="str">
        <f>IF($H303=0,"",VLOOKUP($H303,Исходные_данные,37,FALSE))</f>
        <v/>
      </c>
      <c r="K303" s="14" t="str">
        <f>IF($H303=0,"",VLOOKUP($H303,Исходные_данные,38,FALSE))</f>
        <v/>
      </c>
      <c r="L303" s="14" t="str">
        <f>IF($H303=0,"",VLOOKUP($H303,Исходные_данные,39,FALSE))</f>
        <v/>
      </c>
      <c r="M303" s="16" t="str">
        <f>IFERROR(VLOOKUP(H303,Нагрузка_диапазон_1,5,FALSE),"")</f>
        <v/>
      </c>
      <c r="N303" s="14" t="str">
        <f>IF($H303=0,"",VLOOKUP($H303,Исходные_данные,40,FALSE))</f>
        <v/>
      </c>
      <c r="O303" s="14"/>
      <c r="P303" s="14" t="str">
        <f>IF($H303=0,"",VLOOKUP($H303,Исходные_данные,42,FALSE))</f>
        <v/>
      </c>
      <c r="Q303" s="14" t="str">
        <f>IF($H303=0,"",VLOOKUP($H303,Исходные_данные,8,FALSE))</f>
        <v/>
      </c>
      <c r="R303" s="14">
        <f>IF(Q303=3,"L1,L2,L3",0)</f>
        <v>0</v>
      </c>
      <c r="S303" s="14">
        <f>IF(C303=1,1,IF(Q303=3,S302,IF(S302=3,1,S302+1)))</f>
        <v>1</v>
      </c>
      <c r="T303" s="14" t="str">
        <f>IF(R303=0,"L"&amp;S303,R303)</f>
        <v>L1</v>
      </c>
      <c r="U303" s="14" t="str">
        <f>IF($H303=0,"",VLOOKUP($H303,Исходные_данные,32,FALSE))</f>
        <v/>
      </c>
    </row>
    <row r="304" spans="1:21" x14ac:dyDescent="0.2">
      <c r="A304" s="14" t="str">
        <f t="shared" si="4"/>
        <v/>
      </c>
      <c r="B304" s="14">
        <f>IF(C304=1,MAX(B$2:$B303)+1,IF(F304=0,"",B303))</f>
        <v>1</v>
      </c>
      <c r="C304" s="14">
        <f>COUNTIF($F$2:$F304,F304)</f>
        <v>302</v>
      </c>
      <c r="D304" s="14">
        <f>IF(F304=0,0,MAX($D$2:D303)+1)</f>
        <v>302</v>
      </c>
      <c r="E304" s="14">
        <f>IF(H304=0,0,MAX($E$2:E303)+1)</f>
        <v>0</v>
      </c>
      <c r="F304" s="60" t="s">
        <v>751</v>
      </c>
      <c r="G304" s="60"/>
      <c r="H304" s="60"/>
      <c r="I304" s="14" t="e">
        <f>IFERROR(VLOOKUP(H304,H$2:H303,1,FALSE),VLOOKUP(H304,H305:H$478,1,FALSE))</f>
        <v>#N/A</v>
      </c>
      <c r="J304" s="14" t="str">
        <f>IF($H304=0,"",VLOOKUP($H304,Исходные_данные,37,FALSE))</f>
        <v/>
      </c>
      <c r="K304" s="14" t="str">
        <f>IF($H304=0,"",VLOOKUP($H304,Исходные_данные,38,FALSE))</f>
        <v/>
      </c>
      <c r="L304" s="14" t="str">
        <f>IF($H304=0,"",VLOOKUP($H304,Исходные_данные,39,FALSE))</f>
        <v/>
      </c>
      <c r="M304" s="16" t="str">
        <f>IFERROR(VLOOKUP(H304,Нагрузка_диапазон_1,5,FALSE),"")</f>
        <v/>
      </c>
      <c r="N304" s="14" t="str">
        <f>IF($H304=0,"",VLOOKUP($H304,Исходные_данные,40,FALSE))</f>
        <v/>
      </c>
      <c r="O304" s="14"/>
      <c r="P304" s="14" t="str">
        <f>IF($H304=0,"",VLOOKUP($H304,Исходные_данные,42,FALSE))</f>
        <v/>
      </c>
      <c r="Q304" s="14" t="str">
        <f>IF($H304=0,"",VLOOKUP($H304,Исходные_данные,8,FALSE))</f>
        <v/>
      </c>
      <c r="R304" s="14">
        <f>IF(Q304=3,"L1,L2,L3",0)</f>
        <v>0</v>
      </c>
      <c r="S304" s="14">
        <f>IF(C304=1,1,IF(Q304=3,S303,IF(S303=3,1,S303+1)))</f>
        <v>2</v>
      </c>
      <c r="T304" s="14" t="str">
        <f>IF(R304=0,"L"&amp;S304,R304)</f>
        <v>L2</v>
      </c>
      <c r="U304" s="14" t="str">
        <f>IF($H304=0,"",VLOOKUP($H304,Исходные_данные,32,FALSE))</f>
        <v/>
      </c>
    </row>
    <row r="305" spans="1:21" x14ac:dyDescent="0.2">
      <c r="A305" s="14" t="str">
        <f t="shared" si="4"/>
        <v/>
      </c>
      <c r="B305" s="14">
        <f>IF(C305=1,MAX(B$2:$B304)+1,IF(F305=0,"",B304))</f>
        <v>1</v>
      </c>
      <c r="C305" s="14">
        <f>COUNTIF($F$2:$F305,F305)</f>
        <v>303</v>
      </c>
      <c r="D305" s="14">
        <f>IF(F305=0,0,MAX($D$2:D304)+1)</f>
        <v>303</v>
      </c>
      <c r="E305" s="14">
        <f>IF(H305=0,0,MAX($E$2:E304)+1)</f>
        <v>0</v>
      </c>
      <c r="F305" s="60" t="s">
        <v>751</v>
      </c>
      <c r="G305" s="60"/>
      <c r="H305" s="60"/>
      <c r="I305" s="14" t="e">
        <f>IFERROR(VLOOKUP(H305,H$2:H304,1,FALSE),VLOOKUP(H305,H306:H$478,1,FALSE))</f>
        <v>#N/A</v>
      </c>
      <c r="J305" s="14" t="str">
        <f>IF($H305=0,"",VLOOKUP($H305,Исходные_данные,37,FALSE))</f>
        <v/>
      </c>
      <c r="K305" s="14" t="str">
        <f>IF($H305=0,"",VLOOKUP($H305,Исходные_данные,38,FALSE))</f>
        <v/>
      </c>
      <c r="L305" s="14" t="str">
        <f>IF($H305=0,"",VLOOKUP($H305,Исходные_данные,39,FALSE))</f>
        <v/>
      </c>
      <c r="M305" s="16" t="str">
        <f>IFERROR(VLOOKUP(H305,Нагрузка_диапазон_1,5,FALSE),"")</f>
        <v/>
      </c>
      <c r="N305" s="14" t="str">
        <f>IF($H305=0,"",VLOOKUP($H305,Исходные_данные,40,FALSE))</f>
        <v/>
      </c>
      <c r="O305" s="14"/>
      <c r="P305" s="14" t="str">
        <f>IF($H305=0,"",VLOOKUP($H305,Исходные_данные,42,FALSE))</f>
        <v/>
      </c>
      <c r="Q305" s="14" t="str">
        <f>IF($H305=0,"",VLOOKUP($H305,Исходные_данные,8,FALSE))</f>
        <v/>
      </c>
      <c r="R305" s="14">
        <f>IF(Q305=3,"L1,L2,L3",0)</f>
        <v>0</v>
      </c>
      <c r="S305" s="14">
        <f>IF(C305=1,1,IF(Q305=3,S304,IF(S304=3,1,S304+1)))</f>
        <v>3</v>
      </c>
      <c r="T305" s="14" t="str">
        <f>IF(R305=0,"L"&amp;S305,R305)</f>
        <v>L3</v>
      </c>
      <c r="U305" s="14" t="str">
        <f>IF($H305=0,"",VLOOKUP($H305,Исходные_данные,32,FALSE))</f>
        <v/>
      </c>
    </row>
    <row r="306" spans="1:21" x14ac:dyDescent="0.2">
      <c r="A306" s="14" t="str">
        <f t="shared" si="4"/>
        <v/>
      </c>
      <c r="B306" s="14">
        <f>IF(C306=1,MAX(B$2:$B305)+1,IF(F306=0,"",B305))</f>
        <v>1</v>
      </c>
      <c r="C306" s="14">
        <f>COUNTIF($F$2:$F306,F306)</f>
        <v>304</v>
      </c>
      <c r="D306" s="14">
        <f>IF(F306=0,0,MAX($D$2:D305)+1)</f>
        <v>304</v>
      </c>
      <c r="E306" s="14">
        <f>IF(H306=0,0,MAX($E$2:E305)+1)</f>
        <v>0</v>
      </c>
      <c r="F306" s="60" t="s">
        <v>751</v>
      </c>
      <c r="G306" s="60"/>
      <c r="H306" s="71"/>
      <c r="I306" s="14" t="e">
        <f>IFERROR(VLOOKUP(H306,H$2:H305,1,FALSE),VLOOKUP(H306,H307:H$478,1,FALSE))</f>
        <v>#N/A</v>
      </c>
      <c r="J306" s="14" t="str">
        <f>IF($H306=0,"",VLOOKUP($H306,Исходные_данные,37,FALSE))</f>
        <v/>
      </c>
      <c r="K306" s="14" t="str">
        <f>IF($H306=0,"",VLOOKUP($H306,Исходные_данные,38,FALSE))</f>
        <v/>
      </c>
      <c r="L306" s="14" t="str">
        <f>IF($H306=0,"",VLOOKUP($H306,Исходные_данные,39,FALSE))</f>
        <v/>
      </c>
      <c r="M306" s="16" t="str">
        <f>IFERROR(VLOOKUP(H306,Нагрузка_диапазон_1,5,FALSE),"")</f>
        <v/>
      </c>
      <c r="N306" s="14" t="str">
        <f>IF($H306=0,"",VLOOKUP($H306,Исходные_данные,40,FALSE))</f>
        <v/>
      </c>
      <c r="O306" s="14"/>
      <c r="P306" s="14" t="str">
        <f>IF($H306=0,"",VLOOKUP($H306,Исходные_данные,42,FALSE))</f>
        <v/>
      </c>
      <c r="Q306" s="14" t="str">
        <f>IF($H306=0,"",VLOOKUP($H306,Исходные_данные,8,FALSE))</f>
        <v/>
      </c>
      <c r="R306" s="14">
        <f>IF(Q306=3,"L1,L2,L3",0)</f>
        <v>0</v>
      </c>
      <c r="S306" s="14">
        <f>IF(C306=1,1,IF(Q306=3,S305,IF(S305=3,1,S305+1)))</f>
        <v>1</v>
      </c>
      <c r="T306" s="14" t="str">
        <f>IF(R306=0,"L"&amp;S306,R306)</f>
        <v>L1</v>
      </c>
      <c r="U306" s="14" t="str">
        <f>IF($H306=0,"",VLOOKUP($H306,Исходные_данные,32,FALSE))</f>
        <v/>
      </c>
    </row>
    <row r="307" spans="1:21" x14ac:dyDescent="0.2">
      <c r="A307" s="14" t="str">
        <f t="shared" si="4"/>
        <v/>
      </c>
      <c r="B307" s="14">
        <f>IF(C307=1,MAX(B$2:$B306)+1,IF(F307=0,"",B306))</f>
        <v>1</v>
      </c>
      <c r="C307" s="14">
        <f>COUNTIF($F$2:$F307,F307)</f>
        <v>305</v>
      </c>
      <c r="D307" s="14">
        <f>IF(F307=0,0,MAX($D$2:D306)+1)</f>
        <v>305</v>
      </c>
      <c r="E307" s="14">
        <f>IF(H307=0,0,MAX($E$2:E306)+1)</f>
        <v>0</v>
      </c>
      <c r="F307" s="60" t="s">
        <v>751</v>
      </c>
      <c r="G307" s="60"/>
      <c r="H307" s="60"/>
      <c r="I307" s="14" t="e">
        <f>IFERROR(VLOOKUP(H307,H$2:H306,1,FALSE),VLOOKUP(H307,H308:H$478,1,FALSE))</f>
        <v>#N/A</v>
      </c>
      <c r="J307" s="14" t="str">
        <f>IF($H307=0,"",VLOOKUP($H307,Исходные_данные,37,FALSE))</f>
        <v/>
      </c>
      <c r="K307" s="14" t="str">
        <f>IF($H307=0,"",VLOOKUP($H307,Исходные_данные,38,FALSE))</f>
        <v/>
      </c>
      <c r="L307" s="14" t="str">
        <f>IF($H307=0,"",VLOOKUP($H307,Исходные_данные,39,FALSE))</f>
        <v/>
      </c>
      <c r="M307" s="16" t="str">
        <f>IFERROR(VLOOKUP(H307,Нагрузка_диапазон_1,5,FALSE),"")</f>
        <v/>
      </c>
      <c r="N307" s="14" t="str">
        <f>IF($H307=0,"",VLOOKUP($H307,Исходные_данные,40,FALSE))</f>
        <v/>
      </c>
      <c r="O307" s="14"/>
      <c r="P307" s="14" t="str">
        <f>IF($H307=0,"",VLOOKUP($H307,Исходные_данные,42,FALSE))</f>
        <v/>
      </c>
      <c r="Q307" s="14" t="str">
        <f>IF($H307=0,"",VLOOKUP($H307,Исходные_данные,8,FALSE))</f>
        <v/>
      </c>
      <c r="R307" s="14">
        <f>IF(Q307=3,"L1,L2,L3",0)</f>
        <v>0</v>
      </c>
      <c r="S307" s="14">
        <f>IF(C307=1,1,IF(Q307=3,S306,IF(S306=3,1,S306+1)))</f>
        <v>2</v>
      </c>
      <c r="T307" s="14" t="str">
        <f>IF(R307=0,"L"&amp;S307,R307)</f>
        <v>L2</v>
      </c>
      <c r="U307" s="14" t="str">
        <f>IF($H307=0,"",VLOOKUP($H307,Исходные_данные,32,FALSE))</f>
        <v/>
      </c>
    </row>
    <row r="308" spans="1:21" s="79" customFormat="1" ht="14.45" customHeight="1" thickBot="1" x14ac:dyDescent="0.25">
      <c r="A308" s="77" t="str">
        <f t="shared" si="4"/>
        <v/>
      </c>
      <c r="B308" s="77">
        <f>IF(C308=1,MAX(B$2:$B307)+1,IF(F308=0,"",B307))</f>
        <v>1</v>
      </c>
      <c r="C308" s="77">
        <f>COUNTIF($F$2:$F308,F308)</f>
        <v>306</v>
      </c>
      <c r="D308" s="77">
        <f>IF(F308=0,0,MAX($D$2:D307)+1)</f>
        <v>306</v>
      </c>
      <c r="E308" s="77">
        <f>IF(H308=0,0,MAX($E$2:E307)+1)</f>
        <v>0</v>
      </c>
      <c r="F308" s="60" t="s">
        <v>751</v>
      </c>
      <c r="G308" s="68"/>
      <c r="H308" s="68"/>
      <c r="I308" s="77" t="e">
        <f>IFERROR(VLOOKUP(H308,H$2:H307,1,FALSE),VLOOKUP(H308,H309:H$478,1,FALSE))</f>
        <v>#N/A</v>
      </c>
      <c r="J308" s="77" t="str">
        <f>IF($H308=0,"",VLOOKUP($H308,Исходные_данные,37,FALSE))</f>
        <v/>
      </c>
      <c r="K308" s="77" t="str">
        <f>IF($H308=0,"",VLOOKUP($H308,Исходные_данные,38,FALSE))</f>
        <v/>
      </c>
      <c r="L308" s="77" t="str">
        <f>IF($H308=0,"",VLOOKUP($H308,Исходные_данные,39,FALSE))</f>
        <v/>
      </c>
      <c r="M308" s="16" t="str">
        <f>IFERROR(VLOOKUP(H308,Нагрузка_диапазон_1,5,FALSE),"")</f>
        <v/>
      </c>
      <c r="N308" s="77" t="str">
        <f>IF($H308=0,"",VLOOKUP($H308,Исходные_данные,40,FALSE))</f>
        <v/>
      </c>
      <c r="O308" s="77"/>
      <c r="P308" s="77" t="str">
        <f>IF($H308=0,"",VLOOKUP($H308,Исходные_данные,42,FALSE))</f>
        <v/>
      </c>
      <c r="Q308" s="77" t="str">
        <f>IF($H308=0,"",VLOOKUP($H308,Исходные_данные,8,FALSE))</f>
        <v/>
      </c>
      <c r="R308" s="77">
        <f>IF(Q308=3,"L1,L2,L3",0)</f>
        <v>0</v>
      </c>
      <c r="S308" s="77">
        <f>IF(C308=1,1,IF(Q308=3,S307,IF(S307=3,1,S307+1)))</f>
        <v>3</v>
      </c>
      <c r="T308" s="77" t="str">
        <f>IF(R308=0,"L"&amp;S308,R308)</f>
        <v>L3</v>
      </c>
      <c r="U308" s="77" t="str">
        <f>IF($H308=0,"",VLOOKUP($H308,Исходные_данные,32,FALSE))</f>
        <v/>
      </c>
    </row>
    <row r="309" spans="1:21" x14ac:dyDescent="0.2">
      <c r="A309" s="14" t="str">
        <f t="shared" si="4"/>
        <v/>
      </c>
      <c r="B309" s="14">
        <f>IF(C309=1,MAX(B$2:$B308)+1,IF(F309=0,"",B308))</f>
        <v>1</v>
      </c>
      <c r="C309" s="14">
        <f>COUNTIF($F$2:$F309,F309)</f>
        <v>307</v>
      </c>
      <c r="D309" s="14">
        <f>IF(F309=0,0,MAX($D$2:D308)+1)</f>
        <v>307</v>
      </c>
      <c r="E309" s="14">
        <f>IF(H309=0,0,MAX($E$2:E308)+1)</f>
        <v>0</v>
      </c>
      <c r="F309" s="60" t="s">
        <v>751</v>
      </c>
      <c r="G309" s="60"/>
      <c r="H309" s="60"/>
      <c r="I309" s="14" t="e">
        <f>IFERROR(VLOOKUP(H309,H$2:H308,1,FALSE),VLOOKUP(H309,H310:H$478,1,FALSE))</f>
        <v>#N/A</v>
      </c>
      <c r="J309" s="14" t="str">
        <f>IF($H309=0,"",VLOOKUP($H309,Исходные_данные,37,FALSE))</f>
        <v/>
      </c>
      <c r="K309" s="14" t="str">
        <f>IF($H309=0,"",VLOOKUP($H309,Исходные_данные,38,FALSE))</f>
        <v/>
      </c>
      <c r="L309" s="14" t="str">
        <f>IF($H309=0,"",VLOOKUP($H309,Исходные_данные,39,FALSE))</f>
        <v/>
      </c>
      <c r="M309" s="16" t="str">
        <f>IFERROR(VLOOKUP(H309,Нагрузка_диапазон_1,5,FALSE),"")</f>
        <v/>
      </c>
      <c r="N309" s="14" t="str">
        <f>IF($H309=0,"",VLOOKUP($H309,Исходные_данные,40,FALSE))</f>
        <v/>
      </c>
      <c r="O309" s="14"/>
      <c r="P309" s="14" t="str">
        <f>IF($H309=0,"",VLOOKUP($H309,Исходные_данные,42,FALSE))</f>
        <v/>
      </c>
      <c r="Q309" s="14" t="str">
        <f>IF($H309=0,"",VLOOKUP($H309,Исходные_данные,8,FALSE))</f>
        <v/>
      </c>
      <c r="R309" s="14">
        <f>IF(Q309=3,"L1,L2,L3",0)</f>
        <v>0</v>
      </c>
      <c r="S309" s="14">
        <f>IF(C309=1,1,IF(Q309=3,S308,IF(S308=3,1,S308+1)))</f>
        <v>1</v>
      </c>
      <c r="T309" s="14" t="str">
        <f>IF(R309=0,"L"&amp;S309,R309)</f>
        <v>L1</v>
      </c>
      <c r="U309" s="14" t="str">
        <f>IF($H309=0,"",VLOOKUP($H309,Исходные_данные,32,FALSE))</f>
        <v/>
      </c>
    </row>
    <row r="310" spans="1:21" x14ac:dyDescent="0.2">
      <c r="A310" s="14" t="str">
        <f t="shared" si="4"/>
        <v/>
      </c>
      <c r="B310" s="14">
        <f>IF(C310=1,MAX(B$2:$B309)+1,IF(F310=0,"",B309))</f>
        <v>1</v>
      </c>
      <c r="C310" s="14">
        <f>COUNTIF($F$2:$F310,F310)</f>
        <v>308</v>
      </c>
      <c r="D310" s="14">
        <f>IF(F310=0,0,MAX($D$2:D309)+1)</f>
        <v>308</v>
      </c>
      <c r="E310" s="14">
        <f>IF(H310=0,0,MAX($E$2:E309)+1)</f>
        <v>0</v>
      </c>
      <c r="F310" s="60" t="s">
        <v>751</v>
      </c>
      <c r="G310" s="60"/>
      <c r="H310" s="60"/>
      <c r="I310" s="14" t="e">
        <f>IFERROR(VLOOKUP(H310,H$2:H309,1,FALSE),VLOOKUP(H310,H311:H$478,1,FALSE))</f>
        <v>#N/A</v>
      </c>
      <c r="J310" s="14" t="str">
        <f>IF($H310=0,"",VLOOKUP($H310,Исходные_данные,37,FALSE))</f>
        <v/>
      </c>
      <c r="K310" s="14" t="str">
        <f>IF($H310=0,"",VLOOKUP($H310,Исходные_данные,38,FALSE))</f>
        <v/>
      </c>
      <c r="L310" s="14" t="str">
        <f>IF($H310=0,"",VLOOKUP($H310,Исходные_данные,39,FALSE))</f>
        <v/>
      </c>
      <c r="M310" s="16" t="str">
        <f>IFERROR(VLOOKUP(H310,Нагрузка_диапазон_1,5,FALSE),"")</f>
        <v/>
      </c>
      <c r="N310" s="14" t="str">
        <f>IF($H310=0,"",VLOOKUP($H310,Исходные_данные,40,FALSE))</f>
        <v/>
      </c>
      <c r="O310" s="14"/>
      <c r="P310" s="14" t="str">
        <f>IF($H310=0,"",VLOOKUP($H310,Исходные_данные,42,FALSE))</f>
        <v/>
      </c>
      <c r="Q310" s="14" t="str">
        <f>IF($H310=0,"",VLOOKUP($H310,Исходные_данные,8,FALSE))</f>
        <v/>
      </c>
      <c r="R310" s="14">
        <f>IF(Q310=3,"L1,L2,L3",0)</f>
        <v>0</v>
      </c>
      <c r="S310" s="14">
        <f>IF(C310=1,1,IF(Q310=3,S309,IF(S309=3,1,S309+1)))</f>
        <v>2</v>
      </c>
      <c r="T310" s="14" t="str">
        <f>IF(R310=0,"L"&amp;S310,R310)</f>
        <v>L2</v>
      </c>
      <c r="U310" s="14" t="str">
        <f>IF($H310=0,"",VLOOKUP($H310,Исходные_данные,32,FALSE))</f>
        <v/>
      </c>
    </row>
    <row r="311" spans="1:21" x14ac:dyDescent="0.2">
      <c r="A311" s="14" t="str">
        <f t="shared" si="4"/>
        <v/>
      </c>
      <c r="B311" s="14">
        <f>IF(C311=1,MAX(B$2:$B310)+1,IF(F311=0,"",B310))</f>
        <v>1</v>
      </c>
      <c r="C311" s="14">
        <f>COUNTIF($F$2:$F311,F311)</f>
        <v>309</v>
      </c>
      <c r="D311" s="14">
        <f>IF(F311=0,0,MAX($D$2:D310)+1)</f>
        <v>309</v>
      </c>
      <c r="E311" s="14">
        <f>IF(H311=0,0,MAX($E$2:E310)+1)</f>
        <v>0</v>
      </c>
      <c r="F311" s="60" t="s">
        <v>751</v>
      </c>
      <c r="G311" s="60"/>
      <c r="H311" s="60"/>
      <c r="I311" s="14" t="e">
        <f>IFERROR(VLOOKUP(H311,H$2:H310,1,FALSE),VLOOKUP(H311,H312:H$478,1,FALSE))</f>
        <v>#N/A</v>
      </c>
      <c r="J311" s="14" t="str">
        <f>IF($H311=0,"",VLOOKUP($H311,Исходные_данные,37,FALSE))</f>
        <v/>
      </c>
      <c r="K311" s="14" t="str">
        <f>IF($H311=0,"",VLOOKUP($H311,Исходные_данные,38,FALSE))</f>
        <v/>
      </c>
      <c r="L311" s="14" t="str">
        <f>IF($H311=0,"",VLOOKUP($H311,Исходные_данные,39,FALSE))</f>
        <v/>
      </c>
      <c r="M311" s="16" t="str">
        <f>IFERROR(VLOOKUP(H311,Нагрузка_диапазон_1,5,FALSE),"")</f>
        <v/>
      </c>
      <c r="N311" s="14" t="str">
        <f>IF($H311=0,"",VLOOKUP($H311,Исходные_данные,40,FALSE))</f>
        <v/>
      </c>
      <c r="O311" s="14"/>
      <c r="P311" s="14" t="str">
        <f>IF($H311=0,"",VLOOKUP($H311,Исходные_данные,42,FALSE))</f>
        <v/>
      </c>
      <c r="Q311" s="14" t="str">
        <f>IF($H311=0,"",VLOOKUP($H311,Исходные_данные,8,FALSE))</f>
        <v/>
      </c>
      <c r="R311" s="14">
        <f>IF(Q311=3,"L1,L2,L3",0)</f>
        <v>0</v>
      </c>
      <c r="S311" s="14">
        <f>IF(C311=1,1,IF(Q311=3,S310,IF(S310=3,1,S310+1)))</f>
        <v>3</v>
      </c>
      <c r="T311" s="14" t="str">
        <f>IF(R311=0,"L"&amp;S311,R311)</f>
        <v>L3</v>
      </c>
      <c r="U311" s="14" t="str">
        <f>IF($H311=0,"",VLOOKUP($H311,Исходные_данные,32,FALSE))</f>
        <v/>
      </c>
    </row>
    <row r="312" spans="1:21" x14ac:dyDescent="0.2">
      <c r="A312" s="14" t="str">
        <f t="shared" si="4"/>
        <v/>
      </c>
      <c r="B312" s="14">
        <f>IF(C312=1,MAX(B$2:$B311)+1,IF(F312=0,"",B311))</f>
        <v>1</v>
      </c>
      <c r="C312" s="14">
        <f>COUNTIF($F$2:$F312,F312)</f>
        <v>310</v>
      </c>
      <c r="D312" s="14">
        <f>IF(F312=0,0,MAX($D$2:D311)+1)</f>
        <v>310</v>
      </c>
      <c r="E312" s="14">
        <f>IF(H312=0,0,MAX($E$2:E311)+1)</f>
        <v>0</v>
      </c>
      <c r="F312" s="60" t="s">
        <v>751</v>
      </c>
      <c r="G312" s="60"/>
      <c r="H312" s="60"/>
      <c r="I312" s="14" t="e">
        <f>IFERROR(VLOOKUP(H312,H$2:H311,1,FALSE),VLOOKUP(H312,H313:H$478,1,FALSE))</f>
        <v>#N/A</v>
      </c>
      <c r="J312" s="14" t="str">
        <f>IF($H312=0,"",VLOOKUP($H312,Исходные_данные,37,FALSE))</f>
        <v/>
      </c>
      <c r="K312" s="14" t="str">
        <f>IF($H312=0,"",VLOOKUP($H312,Исходные_данные,38,FALSE))</f>
        <v/>
      </c>
      <c r="L312" s="14" t="str">
        <f>IF($H312=0,"",VLOOKUP($H312,Исходные_данные,39,FALSE))</f>
        <v/>
      </c>
      <c r="M312" s="16" t="str">
        <f>IFERROR(VLOOKUP(H312,Нагрузка_диапазон_1,5,FALSE),"")</f>
        <v/>
      </c>
      <c r="N312" s="14" t="str">
        <f>IF($H312=0,"",VLOOKUP($H312,Исходные_данные,40,FALSE))</f>
        <v/>
      </c>
      <c r="O312" s="14"/>
      <c r="P312" s="14" t="str">
        <f>IF($H312=0,"",VLOOKUP($H312,Исходные_данные,42,FALSE))</f>
        <v/>
      </c>
      <c r="Q312" s="14" t="str">
        <f>IF($H312=0,"",VLOOKUP($H312,Исходные_данные,8,FALSE))</f>
        <v/>
      </c>
      <c r="R312" s="14">
        <f>IF(Q312=3,"L1,L2,L3",0)</f>
        <v>0</v>
      </c>
      <c r="S312" s="14">
        <f>IF(C312=1,1,IF(Q312=3,S311,IF(S311=3,1,S311+1)))</f>
        <v>1</v>
      </c>
      <c r="T312" s="14" t="str">
        <f>IF(R312=0,"L"&amp;S312,R312)</f>
        <v>L1</v>
      </c>
      <c r="U312" s="14" t="str">
        <f>IF($H312=0,"",VLOOKUP($H312,Исходные_данные,32,FALSE))</f>
        <v/>
      </c>
    </row>
    <row r="313" spans="1:21" x14ac:dyDescent="0.2">
      <c r="A313" s="14" t="str">
        <f t="shared" si="4"/>
        <v/>
      </c>
      <c r="B313" s="14">
        <f>IF(C313=1,MAX(B$2:$B312)+1,IF(F313=0,"",B312))</f>
        <v>1</v>
      </c>
      <c r="C313" s="14">
        <f>COUNTIF($F$2:$F313,F313)</f>
        <v>311</v>
      </c>
      <c r="D313" s="14">
        <f>IF(F313=0,0,MAX($D$2:D312)+1)</f>
        <v>311</v>
      </c>
      <c r="E313" s="14">
        <f>IF(H313=0,0,MAX($E$2:E312)+1)</f>
        <v>0</v>
      </c>
      <c r="F313" s="60" t="s">
        <v>751</v>
      </c>
      <c r="G313" s="60"/>
      <c r="H313" s="60"/>
      <c r="I313" s="14" t="e">
        <f>IFERROR(VLOOKUP(H313,H$2:H312,1,FALSE),VLOOKUP(H313,H314:H$478,1,FALSE))</f>
        <v>#N/A</v>
      </c>
      <c r="J313" s="14" t="str">
        <f>IF($H313=0,"",VLOOKUP($H313,Исходные_данные,37,FALSE))</f>
        <v/>
      </c>
      <c r="K313" s="14" t="str">
        <f>IF($H313=0,"",VLOOKUP($H313,Исходные_данные,38,FALSE))</f>
        <v/>
      </c>
      <c r="L313" s="14" t="str">
        <f>IF($H313=0,"",VLOOKUP($H313,Исходные_данные,39,FALSE))</f>
        <v/>
      </c>
      <c r="M313" s="16" t="str">
        <f>IFERROR(VLOOKUP(H313,Нагрузка_диапазон_1,5,FALSE),"")</f>
        <v/>
      </c>
      <c r="N313" s="14" t="str">
        <f>IF($H313=0,"",VLOOKUP($H313,Исходные_данные,40,FALSE))</f>
        <v/>
      </c>
      <c r="O313" s="14"/>
      <c r="P313" s="14" t="str">
        <f>IF($H313=0,"",VLOOKUP($H313,Исходные_данные,42,FALSE))</f>
        <v/>
      </c>
      <c r="Q313" s="14" t="str">
        <f>IF($H313=0,"",VLOOKUP($H313,Исходные_данные,8,FALSE))</f>
        <v/>
      </c>
      <c r="R313" s="14">
        <f>IF(Q313=3,"L1,L2,L3",0)</f>
        <v>0</v>
      </c>
      <c r="S313" s="14">
        <f>IF(C313=1,1,IF(Q313=3,S312,IF(S312=3,1,S312+1)))</f>
        <v>2</v>
      </c>
      <c r="T313" s="14" t="str">
        <f>IF(R313=0,"L"&amp;S313,R313)</f>
        <v>L2</v>
      </c>
      <c r="U313" s="14" t="str">
        <f>IF($H313=0,"",VLOOKUP($H313,Исходные_данные,32,FALSE))</f>
        <v/>
      </c>
    </row>
    <row r="314" spans="1:21" x14ac:dyDescent="0.2">
      <c r="A314" s="14" t="str">
        <f t="shared" si="4"/>
        <v/>
      </c>
      <c r="B314" s="14">
        <f>IF(C314=1,MAX(B$2:$B313)+1,IF(F314=0,"",B313))</f>
        <v>1</v>
      </c>
      <c r="C314" s="14">
        <f>COUNTIF($F$2:$F314,F314)</f>
        <v>312</v>
      </c>
      <c r="D314" s="14">
        <f>IF(F314=0,0,MAX($D$2:D313)+1)</f>
        <v>312</v>
      </c>
      <c r="E314" s="14">
        <f>IF(H314=0,0,MAX($E$2:E313)+1)</f>
        <v>0</v>
      </c>
      <c r="F314" s="60" t="s">
        <v>751</v>
      </c>
      <c r="G314" s="60"/>
      <c r="H314" s="60"/>
      <c r="I314" s="14" t="e">
        <f>IFERROR(VLOOKUP(H314,H$2:H313,1,FALSE),VLOOKUP(H314,H315:H$478,1,FALSE))</f>
        <v>#N/A</v>
      </c>
      <c r="J314" s="14" t="str">
        <f>IF($H314=0,"",VLOOKUP($H314,Исходные_данные,37,FALSE))</f>
        <v/>
      </c>
      <c r="K314" s="14" t="str">
        <f>IF($H314=0,"",VLOOKUP($H314,Исходные_данные,38,FALSE))</f>
        <v/>
      </c>
      <c r="L314" s="14" t="str">
        <f>IF($H314=0,"",VLOOKUP($H314,Исходные_данные,39,FALSE))</f>
        <v/>
      </c>
      <c r="M314" s="16" t="str">
        <f>IFERROR(VLOOKUP(H314,Нагрузка_диапазон_1,5,FALSE),"")</f>
        <v/>
      </c>
      <c r="N314" s="14" t="str">
        <f>IF($H314=0,"",VLOOKUP($H314,Исходные_данные,40,FALSE))</f>
        <v/>
      </c>
      <c r="O314" s="14"/>
      <c r="P314" s="14" t="str">
        <f>IF($H314=0,"",VLOOKUP($H314,Исходные_данные,42,FALSE))</f>
        <v/>
      </c>
      <c r="Q314" s="14" t="str">
        <f>IF($H314=0,"",VLOOKUP($H314,Исходные_данные,8,FALSE))</f>
        <v/>
      </c>
      <c r="R314" s="14">
        <f>IF(Q314=3,"L1,L2,L3",0)</f>
        <v>0</v>
      </c>
      <c r="S314" s="14">
        <f>IF(C314=1,1,IF(Q314=3,S313,IF(S313=3,1,S313+1)))</f>
        <v>3</v>
      </c>
      <c r="T314" s="14" t="str">
        <f>IF(R314=0,"L"&amp;S314,R314)</f>
        <v>L3</v>
      </c>
      <c r="U314" s="14" t="str">
        <f>IF($H314=0,"",VLOOKUP($H314,Исходные_данные,32,FALSE))</f>
        <v/>
      </c>
    </row>
    <row r="315" spans="1:21" x14ac:dyDescent="0.2">
      <c r="A315" s="14" t="str">
        <f t="shared" si="4"/>
        <v/>
      </c>
      <c r="B315" s="14">
        <f>IF(C315=1,MAX(B$2:$B314)+1,IF(F315=0,"",B314))</f>
        <v>1</v>
      </c>
      <c r="C315" s="14">
        <f>COUNTIF($F$2:$F315,F315)</f>
        <v>313</v>
      </c>
      <c r="D315" s="14">
        <f>IF(F315=0,0,MAX($D$2:D314)+1)</f>
        <v>313</v>
      </c>
      <c r="E315" s="14">
        <f>IF(H315=0,0,MAX($E$2:E314)+1)</f>
        <v>0</v>
      </c>
      <c r="F315" s="60" t="s">
        <v>751</v>
      </c>
      <c r="G315" s="60"/>
      <c r="H315" s="60"/>
      <c r="I315" s="14" t="e">
        <f>IFERROR(VLOOKUP(H315,H$2:H314,1,FALSE),VLOOKUP(H315,H316:H$478,1,FALSE))</f>
        <v>#N/A</v>
      </c>
      <c r="J315" s="14" t="str">
        <f>IF($H315=0,"",VLOOKUP($H315,Исходные_данные,37,FALSE))</f>
        <v/>
      </c>
      <c r="K315" s="14" t="str">
        <f>IF($H315=0,"",VLOOKUP($H315,Исходные_данные,38,FALSE))</f>
        <v/>
      </c>
      <c r="L315" s="14" t="str">
        <f>IF($H315=0,"",VLOOKUP($H315,Исходные_данные,39,FALSE))</f>
        <v/>
      </c>
      <c r="M315" s="16" t="str">
        <f>IFERROR(VLOOKUP(H315,Нагрузка_диапазон_1,5,FALSE),"")</f>
        <v/>
      </c>
      <c r="N315" s="14" t="str">
        <f>IF($H315=0,"",VLOOKUP($H315,Исходные_данные,40,FALSE))</f>
        <v/>
      </c>
      <c r="O315" s="14"/>
      <c r="P315" s="14" t="str">
        <f>IF($H315=0,"",VLOOKUP($H315,Исходные_данные,42,FALSE))</f>
        <v/>
      </c>
      <c r="Q315" s="14" t="str">
        <f>IF($H315=0,"",VLOOKUP($H315,Исходные_данные,8,FALSE))</f>
        <v/>
      </c>
      <c r="R315" s="14">
        <f>IF(Q315=3,"L1,L2,L3",0)</f>
        <v>0</v>
      </c>
      <c r="S315" s="14">
        <f>IF(C315=1,1,IF(Q315=3,S314,IF(S314=3,1,S314+1)))</f>
        <v>1</v>
      </c>
      <c r="T315" s="14" t="str">
        <f>IF(R315=0,"L"&amp;S315,R315)</f>
        <v>L1</v>
      </c>
      <c r="U315" s="14" t="str">
        <f>IF($H315=0,"",VLOOKUP($H315,Исходные_данные,32,FALSE))</f>
        <v/>
      </c>
    </row>
    <row r="316" spans="1:21" x14ac:dyDescent="0.2">
      <c r="A316" s="14" t="str">
        <f t="shared" si="4"/>
        <v/>
      </c>
      <c r="B316" s="14">
        <f>IF(C316=1,MAX(B$2:$B315)+1,IF(F316=0,"",B315))</f>
        <v>1</v>
      </c>
      <c r="C316" s="14">
        <f>COUNTIF($F$2:$F316,F316)</f>
        <v>314</v>
      </c>
      <c r="D316" s="14">
        <f>IF(F316=0,0,MAX($D$2:D315)+1)</f>
        <v>314</v>
      </c>
      <c r="E316" s="14">
        <f>IF(H316=0,0,MAX($E$2:E315)+1)</f>
        <v>0</v>
      </c>
      <c r="F316" s="60" t="s">
        <v>751</v>
      </c>
      <c r="G316" s="60"/>
      <c r="H316" s="60"/>
      <c r="I316" s="14" t="e">
        <f>IFERROR(VLOOKUP(H316,H$2:H315,1,FALSE),VLOOKUP(H316,H317:H$478,1,FALSE))</f>
        <v>#N/A</v>
      </c>
      <c r="J316" s="14" t="str">
        <f>IF($H316=0,"",VLOOKUP($H316,Исходные_данные,37,FALSE))</f>
        <v/>
      </c>
      <c r="K316" s="14" t="str">
        <f>IF($H316=0,"",VLOOKUP($H316,Исходные_данные,38,FALSE))</f>
        <v/>
      </c>
      <c r="L316" s="14" t="str">
        <f>IF($H316=0,"",VLOOKUP($H316,Исходные_данные,39,FALSE))</f>
        <v/>
      </c>
      <c r="M316" s="16" t="str">
        <f>IFERROR(VLOOKUP(H316,Нагрузка_диапазон_1,5,FALSE),"")</f>
        <v/>
      </c>
      <c r="N316" s="14" t="str">
        <f>IF($H316=0,"",VLOOKUP($H316,Исходные_данные,40,FALSE))</f>
        <v/>
      </c>
      <c r="O316" s="14"/>
      <c r="P316" s="14" t="str">
        <f>IF($H316=0,"",VLOOKUP($H316,Исходные_данные,42,FALSE))</f>
        <v/>
      </c>
      <c r="Q316" s="14" t="str">
        <f>IF($H316=0,"",VLOOKUP($H316,Исходные_данные,8,FALSE))</f>
        <v/>
      </c>
      <c r="R316" s="14">
        <f>IF(Q316=3,"L1,L2,L3",0)</f>
        <v>0</v>
      </c>
      <c r="S316" s="14">
        <f>IF(C316=1,1,IF(Q316=3,S315,IF(S315=3,1,S315+1)))</f>
        <v>2</v>
      </c>
      <c r="T316" s="14" t="str">
        <f>IF(R316=0,"L"&amp;S316,R316)</f>
        <v>L2</v>
      </c>
      <c r="U316" s="14" t="str">
        <f>IF($H316=0,"",VLOOKUP($H316,Исходные_данные,32,FALSE))</f>
        <v/>
      </c>
    </row>
    <row r="317" spans="1:21" x14ac:dyDescent="0.2">
      <c r="A317" s="14" t="str">
        <f t="shared" si="4"/>
        <v/>
      </c>
      <c r="B317" s="14">
        <f>IF(C317=1,MAX(B$2:$B316)+1,IF(F317=0,"",B316))</f>
        <v>1</v>
      </c>
      <c r="C317" s="14">
        <f>COUNTIF($F$2:$F317,F317)</f>
        <v>315</v>
      </c>
      <c r="D317" s="14">
        <f>IF(F317=0,0,MAX($D$2:D316)+1)</f>
        <v>315</v>
      </c>
      <c r="E317" s="14">
        <f>IF(H317=0,0,MAX($E$2:E316)+1)</f>
        <v>0</v>
      </c>
      <c r="F317" s="60" t="s">
        <v>751</v>
      </c>
      <c r="G317" s="60"/>
      <c r="H317" s="71"/>
      <c r="I317" s="14" t="e">
        <f>IFERROR(VLOOKUP(H317,H$2:H316,1,FALSE),VLOOKUP(H317,H318:H$478,1,FALSE))</f>
        <v>#N/A</v>
      </c>
      <c r="J317" s="14" t="str">
        <f>IF($H317=0,"",VLOOKUP($H317,Исходные_данные,37,FALSE))</f>
        <v/>
      </c>
      <c r="K317" s="14" t="str">
        <f>IF($H317=0,"",VLOOKUP($H317,Исходные_данные,38,FALSE))</f>
        <v/>
      </c>
      <c r="L317" s="14" t="str">
        <f>IF($H317=0,"",VLOOKUP($H317,Исходные_данные,39,FALSE))</f>
        <v/>
      </c>
      <c r="M317" s="16" t="str">
        <f>IFERROR(VLOOKUP(H317,Нагрузка_диапазон_1,5,FALSE),"")</f>
        <v/>
      </c>
      <c r="N317" s="14" t="str">
        <f>IF($H317=0,"",VLOOKUP($H317,Исходные_данные,40,FALSE))</f>
        <v/>
      </c>
      <c r="O317" s="14"/>
      <c r="P317" s="14" t="str">
        <f>IF($H317=0,"",VLOOKUP($H317,Исходные_данные,42,FALSE))</f>
        <v/>
      </c>
      <c r="Q317" s="14" t="str">
        <f>IF($H317=0,"",VLOOKUP($H317,Исходные_данные,8,FALSE))</f>
        <v/>
      </c>
      <c r="R317" s="14">
        <f>IF(Q317=3,"L1,L2,L3",0)</f>
        <v>0</v>
      </c>
      <c r="S317" s="14">
        <f>IF(C317=1,1,IF(Q317=3,S316,IF(S316=3,1,S316+1)))</f>
        <v>3</v>
      </c>
      <c r="T317" s="14" t="str">
        <f>IF(R317=0,"L"&amp;S317,R317)</f>
        <v>L3</v>
      </c>
      <c r="U317" s="14" t="str">
        <f>IF($H317=0,"",VLOOKUP($H317,Исходные_данные,32,FALSE))</f>
        <v/>
      </c>
    </row>
    <row r="318" spans="1:21" x14ac:dyDescent="0.2">
      <c r="A318" s="14" t="str">
        <f t="shared" si="4"/>
        <v/>
      </c>
      <c r="B318" s="14">
        <f>IF(C318=1,MAX(B$2:$B317)+1,IF(F318=0,"",B317))</f>
        <v>1</v>
      </c>
      <c r="C318" s="14">
        <f>COUNTIF($F$2:$F318,F318)</f>
        <v>316</v>
      </c>
      <c r="D318" s="14">
        <f>IF(F318=0,0,MAX($D$2:D317)+1)</f>
        <v>316</v>
      </c>
      <c r="E318" s="14">
        <f>IF(H318=0,0,MAX($E$2:E317)+1)</f>
        <v>0</v>
      </c>
      <c r="F318" s="60" t="s">
        <v>751</v>
      </c>
      <c r="G318" s="60"/>
      <c r="H318" s="71"/>
      <c r="I318" s="14" t="e">
        <f>IFERROR(VLOOKUP(H318,H$2:H317,1,FALSE),VLOOKUP(H318,H319:H$478,1,FALSE))</f>
        <v>#N/A</v>
      </c>
      <c r="J318" s="14" t="str">
        <f>IF($H318=0,"",VLOOKUP($H318,Исходные_данные,37,FALSE))</f>
        <v/>
      </c>
      <c r="K318" s="14" t="str">
        <f>IF($H318=0,"",VLOOKUP($H318,Исходные_данные,38,FALSE))</f>
        <v/>
      </c>
      <c r="L318" s="14" t="str">
        <f>IF($H318=0,"",VLOOKUP($H318,Исходные_данные,39,FALSE))</f>
        <v/>
      </c>
      <c r="M318" s="16" t="str">
        <f>IFERROR(VLOOKUP(H318,Нагрузка_диапазон_1,5,FALSE),"")</f>
        <v/>
      </c>
      <c r="N318" s="14" t="str">
        <f>IF($H318=0,"",VLOOKUP($H318,Исходные_данные,40,FALSE))</f>
        <v/>
      </c>
      <c r="O318" s="14"/>
      <c r="P318" s="14" t="str">
        <f>IF($H318=0,"",VLOOKUP($H318,Исходные_данные,42,FALSE))</f>
        <v/>
      </c>
      <c r="Q318" s="14" t="str">
        <f>IF($H318=0,"",VLOOKUP($H318,Исходные_данные,8,FALSE))</f>
        <v/>
      </c>
      <c r="R318" s="14">
        <f>IF(Q318=3,"L1,L2,L3",0)</f>
        <v>0</v>
      </c>
      <c r="S318" s="14">
        <f>IF(C318=1,1,IF(Q318=3,S317,IF(S317=3,1,S317+1)))</f>
        <v>1</v>
      </c>
      <c r="T318" s="14" t="str">
        <f>IF(R318=0,"L"&amp;S318,R318)</f>
        <v>L1</v>
      </c>
      <c r="U318" s="14" t="str">
        <f>IF($H318=0,"",VLOOKUP($H318,Исходные_данные,32,FALSE))</f>
        <v/>
      </c>
    </row>
    <row r="319" spans="1:21" x14ac:dyDescent="0.2">
      <c r="A319" s="14" t="str">
        <f t="shared" si="4"/>
        <v/>
      </c>
      <c r="B319" s="14">
        <f>IF(C319=1,MAX(B$2:$B318)+1,IF(F319=0,"",B318))</f>
        <v>1</v>
      </c>
      <c r="C319" s="14">
        <f>COUNTIF($F$2:$F319,F319)</f>
        <v>317</v>
      </c>
      <c r="D319" s="14">
        <f>IF(F319=0,0,MAX($D$2:D318)+1)</f>
        <v>317</v>
      </c>
      <c r="E319" s="14">
        <f>IF(H319=0,0,MAX($E$2:E318)+1)</f>
        <v>0</v>
      </c>
      <c r="F319" s="60" t="s">
        <v>751</v>
      </c>
      <c r="G319" s="60"/>
      <c r="H319" s="71"/>
      <c r="I319" s="14" t="e">
        <f>IFERROR(VLOOKUP(H319,H$2:H318,1,FALSE),VLOOKUP(H319,H320:H$478,1,FALSE))</f>
        <v>#N/A</v>
      </c>
      <c r="J319" s="14" t="str">
        <f>IF($H319=0,"",VLOOKUP($H319,Исходные_данные,37,FALSE))</f>
        <v/>
      </c>
      <c r="K319" s="14" t="str">
        <f>IF($H319=0,"",VLOOKUP($H319,Исходные_данные,38,FALSE))</f>
        <v/>
      </c>
      <c r="L319" s="14" t="str">
        <f>IF($H319=0,"",VLOOKUP($H319,Исходные_данные,39,FALSE))</f>
        <v/>
      </c>
      <c r="M319" s="16" t="str">
        <f>IFERROR(VLOOKUP(H319,Нагрузка_диапазон_1,5,FALSE),"")</f>
        <v/>
      </c>
      <c r="N319" s="14" t="str">
        <f>IF($H319=0,"",VLOOKUP($H319,Исходные_данные,40,FALSE))</f>
        <v/>
      </c>
      <c r="O319" s="14"/>
      <c r="P319" s="14" t="str">
        <f>IF($H319=0,"",VLOOKUP($H319,Исходные_данные,42,FALSE))</f>
        <v/>
      </c>
      <c r="Q319" s="14" t="str">
        <f>IF($H319=0,"",VLOOKUP($H319,Исходные_данные,8,FALSE))</f>
        <v/>
      </c>
      <c r="R319" s="14">
        <f>IF(Q319=3,"L1,L2,L3",0)</f>
        <v>0</v>
      </c>
      <c r="S319" s="14">
        <f>IF(C319=1,1,IF(Q319=3,S318,IF(S318=3,1,S318+1)))</f>
        <v>2</v>
      </c>
      <c r="T319" s="14" t="str">
        <f>IF(R319=0,"L"&amp;S319,R319)</f>
        <v>L2</v>
      </c>
      <c r="U319" s="14" t="str">
        <f>IF($H319=0,"",VLOOKUP($H319,Исходные_данные,32,FALSE))</f>
        <v/>
      </c>
    </row>
    <row r="320" spans="1:21" x14ac:dyDescent="0.2">
      <c r="A320" s="14" t="str">
        <f t="shared" si="4"/>
        <v/>
      </c>
      <c r="B320" s="14">
        <f>IF(C320=1,MAX(B$2:$B319)+1,IF(F320=0,"",B319))</f>
        <v>1</v>
      </c>
      <c r="C320" s="14">
        <f>COUNTIF($F$2:$F320,F320)</f>
        <v>318</v>
      </c>
      <c r="D320" s="14">
        <f>IF(F320=0,0,MAX($D$2:D319)+1)</f>
        <v>318</v>
      </c>
      <c r="E320" s="14">
        <f>IF(H320=0,0,MAX($E$2:E319)+1)</f>
        <v>0</v>
      </c>
      <c r="F320" s="60" t="s">
        <v>751</v>
      </c>
      <c r="G320" s="60"/>
      <c r="H320" s="71"/>
      <c r="I320" s="14" t="e">
        <f>IFERROR(VLOOKUP(H320,H$2:H319,1,FALSE),VLOOKUP(H320,H321:H$478,1,FALSE))</f>
        <v>#N/A</v>
      </c>
      <c r="J320" s="14" t="str">
        <f>IF($H320=0,"",VLOOKUP($H320,Исходные_данные,37,FALSE))</f>
        <v/>
      </c>
      <c r="K320" s="14" t="str">
        <f>IF($H320=0,"",VLOOKUP($H320,Исходные_данные,38,FALSE))</f>
        <v/>
      </c>
      <c r="L320" s="14" t="str">
        <f>IF($H320=0,"",VLOOKUP($H320,Исходные_данные,39,FALSE))</f>
        <v/>
      </c>
      <c r="M320" s="16" t="str">
        <f>IFERROR(VLOOKUP(H320,Нагрузка_диапазон_1,5,FALSE),"")</f>
        <v/>
      </c>
      <c r="N320" s="14" t="str">
        <f>IF($H320=0,"",VLOOKUP($H320,Исходные_данные,40,FALSE))</f>
        <v/>
      </c>
      <c r="O320" s="14"/>
      <c r="P320" s="14" t="str">
        <f>IF($H320=0,"",VLOOKUP($H320,Исходные_данные,42,FALSE))</f>
        <v/>
      </c>
      <c r="Q320" s="14" t="str">
        <f>IF($H320=0,"",VLOOKUP($H320,Исходные_данные,8,FALSE))</f>
        <v/>
      </c>
      <c r="R320" s="14">
        <f>IF(Q320=3,"L1,L2,L3",0)</f>
        <v>0</v>
      </c>
      <c r="S320" s="14">
        <f>IF(C320=1,1,IF(Q320=3,S319,IF(S319=3,1,S319+1)))</f>
        <v>3</v>
      </c>
      <c r="T320" s="14" t="str">
        <f>IF(R320=0,"L"&amp;S320,R320)</f>
        <v>L3</v>
      </c>
      <c r="U320" s="14" t="str">
        <f>IF($H320=0,"",VLOOKUP($H320,Исходные_данные,32,FALSE))</f>
        <v/>
      </c>
    </row>
    <row r="321" spans="1:21" x14ac:dyDescent="0.2">
      <c r="A321" s="14" t="str">
        <f t="shared" si="4"/>
        <v/>
      </c>
      <c r="B321" s="14">
        <f>IF(C321=1,MAX(B$2:$B320)+1,IF(F321=0,"",B320))</f>
        <v>1</v>
      </c>
      <c r="C321" s="14">
        <f>COUNTIF($F$2:$F321,F321)</f>
        <v>319</v>
      </c>
      <c r="D321" s="14">
        <f>IF(F321=0,0,MAX($D$2:D320)+1)</f>
        <v>319</v>
      </c>
      <c r="E321" s="14">
        <f>IF(H321=0,0,MAX($E$2:E320)+1)</f>
        <v>0</v>
      </c>
      <c r="F321" s="60" t="s">
        <v>751</v>
      </c>
      <c r="G321" s="71"/>
      <c r="H321" s="60"/>
      <c r="I321" s="14" t="e">
        <f>IFERROR(VLOOKUP(H321,H$2:H320,1,FALSE),VLOOKUP(H321,H322:H$478,1,FALSE))</f>
        <v>#N/A</v>
      </c>
      <c r="J321" s="14" t="str">
        <f>IF($H321=0,"",VLOOKUP($H321,Исходные_данные,37,FALSE))</f>
        <v/>
      </c>
      <c r="K321" s="14" t="str">
        <f>IF($H321=0,"",VLOOKUP($H321,Исходные_данные,38,FALSE))</f>
        <v/>
      </c>
      <c r="L321" s="14" t="str">
        <f>IF($H321=0,"",VLOOKUP($H321,Исходные_данные,39,FALSE))</f>
        <v/>
      </c>
      <c r="M321" s="16" t="str">
        <f>IFERROR(VLOOKUP(H321,Нагрузка_диапазон_1,5,FALSE),"")</f>
        <v/>
      </c>
      <c r="N321" s="14" t="str">
        <f>IF($H321=0,"",VLOOKUP($H321,Исходные_данные,40,FALSE))</f>
        <v/>
      </c>
      <c r="O321" s="14"/>
      <c r="P321" s="14" t="str">
        <f>IF($H321=0,"",VLOOKUP($H321,Исходные_данные,42,FALSE))</f>
        <v/>
      </c>
      <c r="Q321" s="14" t="str">
        <f>IF($H321=0,"",VLOOKUP($H321,Исходные_данные,8,FALSE))</f>
        <v/>
      </c>
      <c r="R321" s="14">
        <f>IF(Q321=3,"L1,L2,L3",0)</f>
        <v>0</v>
      </c>
      <c r="S321" s="14">
        <f>IF(C321=1,1,IF(Q321=3,S320,IF(S320=3,1,S320+1)))</f>
        <v>1</v>
      </c>
      <c r="T321" s="14" t="str">
        <f>IF(R321=0,"L"&amp;S321,R321)</f>
        <v>L1</v>
      </c>
      <c r="U321" s="14" t="str">
        <f>IF($H321=0,"",VLOOKUP($H321,Исходные_данные,32,FALSE))</f>
        <v/>
      </c>
    </row>
    <row r="322" spans="1:21" x14ac:dyDescent="0.2">
      <c r="A322" s="14" t="str">
        <f t="shared" si="4"/>
        <v/>
      </c>
      <c r="B322" s="14">
        <f>IF(C322=1,MAX(B$2:$B321)+1,IF(F322=0,"",B321))</f>
        <v>1</v>
      </c>
      <c r="C322" s="14">
        <f>COUNTIF($F$2:$F322,F322)</f>
        <v>320</v>
      </c>
      <c r="D322" s="14">
        <f>IF(F322=0,0,MAX($D$2:D321)+1)</f>
        <v>320</v>
      </c>
      <c r="E322" s="14">
        <f>IF(H322=0,0,MAX($E$2:E321)+1)</f>
        <v>0</v>
      </c>
      <c r="F322" s="60" t="s">
        <v>751</v>
      </c>
      <c r="G322" s="60"/>
      <c r="H322" s="60"/>
      <c r="I322" s="14" t="e">
        <f>IFERROR(VLOOKUP(H322,H$2:H321,1,FALSE),VLOOKUP(H322,H323:H$478,1,FALSE))</f>
        <v>#N/A</v>
      </c>
      <c r="J322" s="14" t="str">
        <f>IF($H322=0,"",VLOOKUP($H322,Исходные_данные,37,FALSE))</f>
        <v/>
      </c>
      <c r="K322" s="14" t="str">
        <f>IF($H322=0,"",VLOOKUP($H322,Исходные_данные,38,FALSE))</f>
        <v/>
      </c>
      <c r="L322" s="14" t="str">
        <f>IF($H322=0,"",VLOOKUP($H322,Исходные_данные,39,FALSE))</f>
        <v/>
      </c>
      <c r="M322" s="16" t="str">
        <f>IFERROR(VLOOKUP(H322,Нагрузка_диапазон_1,5,FALSE),"")</f>
        <v/>
      </c>
      <c r="N322" s="14" t="str">
        <f>IF($H322=0,"",VLOOKUP($H322,Исходные_данные,40,FALSE))</f>
        <v/>
      </c>
      <c r="O322" s="14"/>
      <c r="P322" s="14" t="str">
        <f>IF($H322=0,"",VLOOKUP($H322,Исходные_данные,42,FALSE))</f>
        <v/>
      </c>
      <c r="Q322" s="14" t="str">
        <f>IF($H322=0,"",VLOOKUP($H322,Исходные_данные,8,FALSE))</f>
        <v/>
      </c>
      <c r="R322" s="14">
        <f>IF(Q322=3,"L1,L2,L3",0)</f>
        <v>0</v>
      </c>
      <c r="S322" s="14">
        <f>IF(C322=1,1,IF(Q322=3,S321,IF(S321=3,1,S321+1)))</f>
        <v>2</v>
      </c>
      <c r="T322" s="14" t="str">
        <f>IF(R322=0,"L"&amp;S322,R322)</f>
        <v>L2</v>
      </c>
      <c r="U322" s="14" t="str">
        <f>IF($H322=0,"",VLOOKUP($H322,Исходные_данные,32,FALSE))</f>
        <v/>
      </c>
    </row>
    <row r="323" spans="1:21" x14ac:dyDescent="0.2">
      <c r="A323" s="14" t="str">
        <f t="shared" ref="A323:A386" si="5">IF(B323=B324,"",B323)</f>
        <v/>
      </c>
      <c r="B323" s="14">
        <f>IF(C323=1,MAX(B$2:$B322)+1,IF(F323=0,"",B322))</f>
        <v>1</v>
      </c>
      <c r="C323" s="14">
        <f>COUNTIF($F$2:$F323,F323)</f>
        <v>321</v>
      </c>
      <c r="D323" s="14">
        <f>IF(F323=0,0,MAX($D$2:D322)+1)</f>
        <v>321</v>
      </c>
      <c r="E323" s="14">
        <f>IF(H323=0,0,MAX($E$2:E322)+1)</f>
        <v>0</v>
      </c>
      <c r="F323" s="60" t="s">
        <v>751</v>
      </c>
      <c r="G323" s="60"/>
      <c r="H323" s="60"/>
      <c r="I323" s="14" t="e">
        <f>IFERROR(VLOOKUP(H323,H$2:H322,1,FALSE),VLOOKUP(H323,H324:H$478,1,FALSE))</f>
        <v>#N/A</v>
      </c>
      <c r="J323" s="14" t="str">
        <f>IF($H323=0,"",VLOOKUP($H323,Исходные_данные,37,FALSE))</f>
        <v/>
      </c>
      <c r="K323" s="14" t="str">
        <f>IF($H323=0,"",VLOOKUP($H323,Исходные_данные,38,FALSE))</f>
        <v/>
      </c>
      <c r="L323" s="14" t="str">
        <f>IF($H323=0,"",VLOOKUP($H323,Исходные_данные,39,FALSE))</f>
        <v/>
      </c>
      <c r="M323" s="16" t="str">
        <f>IFERROR(VLOOKUP(H323,Нагрузка_диапазон_1,5,FALSE),"")</f>
        <v/>
      </c>
      <c r="N323" s="14" t="str">
        <f>IF($H323=0,"",VLOOKUP($H323,Исходные_данные,40,FALSE))</f>
        <v/>
      </c>
      <c r="O323" s="14"/>
      <c r="P323" s="14" t="str">
        <f>IF($H323=0,"",VLOOKUP($H323,Исходные_данные,42,FALSE))</f>
        <v/>
      </c>
      <c r="Q323" s="14" t="str">
        <f>IF($H323=0,"",VLOOKUP($H323,Исходные_данные,8,FALSE))</f>
        <v/>
      </c>
      <c r="R323" s="14">
        <f>IF(Q323=3,"L1,L2,L3",0)</f>
        <v>0</v>
      </c>
      <c r="S323" s="14">
        <f>IF(C323=1,1,IF(Q323=3,S322,IF(S322=3,1,S322+1)))</f>
        <v>3</v>
      </c>
      <c r="T323" s="14" t="str">
        <f>IF(R323=0,"L"&amp;S323,R323)</f>
        <v>L3</v>
      </c>
      <c r="U323" s="14" t="str">
        <f>IF($H323=0,"",VLOOKUP($H323,Исходные_данные,32,FALSE))</f>
        <v/>
      </c>
    </row>
    <row r="324" spans="1:21" x14ac:dyDescent="0.2">
      <c r="A324" s="14" t="str">
        <f t="shared" si="5"/>
        <v/>
      </c>
      <c r="B324" s="14">
        <f>IF(C324=1,MAX(B$2:$B323)+1,IF(F324=0,"",B323))</f>
        <v>1</v>
      </c>
      <c r="C324" s="14">
        <f>COUNTIF($F$2:$F324,F324)</f>
        <v>322</v>
      </c>
      <c r="D324" s="14">
        <f>IF(F324=0,0,MAX($D$2:D323)+1)</f>
        <v>322</v>
      </c>
      <c r="E324" s="14">
        <f>IF(H324=0,0,MAX($E$2:E323)+1)</f>
        <v>0</v>
      </c>
      <c r="F324" s="60" t="s">
        <v>751</v>
      </c>
      <c r="G324" s="60"/>
      <c r="H324" s="60"/>
      <c r="I324" s="14" t="e">
        <f>IFERROR(VLOOKUP(H324,H$2:H323,1,FALSE),VLOOKUP(H324,H325:H$478,1,FALSE))</f>
        <v>#N/A</v>
      </c>
      <c r="J324" s="14" t="str">
        <f>IF($H324=0,"",VLOOKUP($H324,Исходные_данные,37,FALSE))</f>
        <v/>
      </c>
      <c r="K324" s="14" t="str">
        <f>IF($H324=0,"",VLOOKUP($H324,Исходные_данные,38,FALSE))</f>
        <v/>
      </c>
      <c r="L324" s="14" t="str">
        <f>IF($H324=0,"",VLOOKUP($H324,Исходные_данные,39,FALSE))</f>
        <v/>
      </c>
      <c r="M324" s="16" t="str">
        <f>IFERROR(VLOOKUP(H324,Нагрузка_диапазон_1,5,FALSE),"")</f>
        <v/>
      </c>
      <c r="N324" s="14" t="str">
        <f>IF($H324=0,"",VLOOKUP($H324,Исходные_данные,40,FALSE))</f>
        <v/>
      </c>
      <c r="O324" s="14"/>
      <c r="P324" s="14" t="str">
        <f>IF($H324=0,"",VLOOKUP($H324,Исходные_данные,42,FALSE))</f>
        <v/>
      </c>
      <c r="Q324" s="14" t="str">
        <f>IF($H324=0,"",VLOOKUP($H324,Исходные_данные,8,FALSE))</f>
        <v/>
      </c>
      <c r="R324" s="14">
        <f>IF(Q324=3,"L1,L2,L3",0)</f>
        <v>0</v>
      </c>
      <c r="S324" s="14">
        <f>IF(C324=1,1,IF(Q324=3,S323,IF(S323=3,1,S323+1)))</f>
        <v>1</v>
      </c>
      <c r="T324" s="14" t="str">
        <f>IF(R324=0,"L"&amp;S324,R324)</f>
        <v>L1</v>
      </c>
      <c r="U324" s="14" t="str">
        <f>IF($H324=0,"",VLOOKUP($H324,Исходные_данные,32,FALSE))</f>
        <v/>
      </c>
    </row>
    <row r="325" spans="1:21" s="79" customFormat="1" ht="14.45" customHeight="1" thickBot="1" x14ac:dyDescent="0.25">
      <c r="A325" s="77" t="str">
        <f t="shared" si="5"/>
        <v/>
      </c>
      <c r="B325" s="77">
        <f>IF(C325=1,MAX(B$2:$B324)+1,IF(F325=0,"",B324))</f>
        <v>1</v>
      </c>
      <c r="C325" s="77">
        <f>COUNTIF($F$2:$F325,F325)</f>
        <v>323</v>
      </c>
      <c r="D325" s="77">
        <f>IF(F325=0,0,MAX($D$2:D324)+1)</f>
        <v>323</v>
      </c>
      <c r="E325" s="77">
        <f>IF(H325=0,0,MAX($E$2:E324)+1)</f>
        <v>0</v>
      </c>
      <c r="F325" s="60" t="s">
        <v>751</v>
      </c>
      <c r="G325" s="68"/>
      <c r="H325" s="68"/>
      <c r="I325" s="77" t="e">
        <f>IFERROR(VLOOKUP(H325,H$2:H324,1,FALSE),VLOOKUP(H325,H326:H$478,1,FALSE))</f>
        <v>#N/A</v>
      </c>
      <c r="J325" s="77" t="str">
        <f>IF($H325=0,"",VLOOKUP($H325,Исходные_данные,37,FALSE))</f>
        <v/>
      </c>
      <c r="K325" s="77" t="str">
        <f>IF($H325=0,"",VLOOKUP($H325,Исходные_данные,38,FALSE))</f>
        <v/>
      </c>
      <c r="L325" s="77" t="str">
        <f>IF($H325=0,"",VLOOKUP($H325,Исходные_данные,39,FALSE))</f>
        <v/>
      </c>
      <c r="M325" s="16" t="str">
        <f>IFERROR(VLOOKUP(H325,Нагрузка_диапазон_1,5,FALSE),"")</f>
        <v/>
      </c>
      <c r="N325" s="77" t="str">
        <f>IF($H325=0,"",VLOOKUP($H325,Исходные_данные,40,FALSE))</f>
        <v/>
      </c>
      <c r="O325" s="77"/>
      <c r="P325" s="77" t="str">
        <f>IF($H325=0,"",VLOOKUP($H325,Исходные_данные,42,FALSE))</f>
        <v/>
      </c>
      <c r="Q325" s="77" t="str">
        <f>IF($H325=0,"",VLOOKUP($H325,Исходные_данные,8,FALSE))</f>
        <v/>
      </c>
      <c r="R325" s="77">
        <f>IF(Q325=3,"L1,L2,L3",0)</f>
        <v>0</v>
      </c>
      <c r="S325" s="77">
        <f>IF(C325=1,1,IF(Q325=3,S324,IF(S324=3,1,S324+1)))</f>
        <v>2</v>
      </c>
      <c r="T325" s="77" t="str">
        <f>IF(R325=0,"L"&amp;S325,R325)</f>
        <v>L2</v>
      </c>
      <c r="U325" s="77" t="str">
        <f>IF($H325=0,"",VLOOKUP($H325,Исходные_данные,32,FALSE))</f>
        <v/>
      </c>
    </row>
    <row r="326" spans="1:21" x14ac:dyDescent="0.2">
      <c r="A326" s="14" t="str">
        <f t="shared" si="5"/>
        <v/>
      </c>
      <c r="B326" s="14">
        <f>IF(C326=1,MAX(B$2:$B325)+1,IF(F326=0,"",B325))</f>
        <v>1</v>
      </c>
      <c r="C326" s="14">
        <f>COUNTIF($F$2:$F326,F326)</f>
        <v>324</v>
      </c>
      <c r="D326" s="14">
        <f>IF(F326=0,0,MAX($D$2:D325)+1)</f>
        <v>324</v>
      </c>
      <c r="E326" s="14">
        <f>IF(H326=0,0,MAX($E$2:E325)+1)</f>
        <v>0</v>
      </c>
      <c r="F326" s="60" t="s">
        <v>751</v>
      </c>
      <c r="G326" s="60"/>
      <c r="H326" s="71"/>
      <c r="I326" s="14" t="e">
        <f>IFERROR(VLOOKUP(H326,H$2:H325,1,FALSE),VLOOKUP(H326,H327:H$478,1,FALSE))</f>
        <v>#N/A</v>
      </c>
      <c r="J326" s="14" t="str">
        <f>IF($H326=0,"",VLOOKUP($H326,Исходные_данные,37,FALSE))</f>
        <v/>
      </c>
      <c r="K326" s="14" t="str">
        <f>IF($H326=0,"",VLOOKUP($H326,Исходные_данные,38,FALSE))</f>
        <v/>
      </c>
      <c r="L326" s="14" t="str">
        <f>IF($H326=0,"",VLOOKUP($H326,Исходные_данные,39,FALSE))</f>
        <v/>
      </c>
      <c r="M326" s="16" t="str">
        <f>IFERROR(VLOOKUP(H326,Нагрузка_диапазон_1,5,FALSE),"")</f>
        <v/>
      </c>
      <c r="N326" s="14" t="str">
        <f>IF($H326=0,"",VLOOKUP($H326,Исходные_данные,40,FALSE))</f>
        <v/>
      </c>
      <c r="O326" s="14"/>
      <c r="P326" s="14" t="str">
        <f>IF($H326=0,"",VLOOKUP($H326,Исходные_данные,42,FALSE))</f>
        <v/>
      </c>
      <c r="Q326" s="14" t="str">
        <f>IF($H326=0,"",VLOOKUP($H326,Исходные_данные,8,FALSE))</f>
        <v/>
      </c>
      <c r="R326" s="14">
        <f>IF(Q326=3,"L1,L2,L3",0)</f>
        <v>0</v>
      </c>
      <c r="S326" s="14">
        <f>IF(C326=1,1,IF(Q326=3,S325,IF(S325=3,1,S325+1)))</f>
        <v>3</v>
      </c>
      <c r="T326" s="14" t="str">
        <f>IF(R326=0,"L"&amp;S326,R326)</f>
        <v>L3</v>
      </c>
      <c r="U326" s="14" t="str">
        <f>IF($H326=0,"",VLOOKUP($H326,Исходные_данные,32,FALSE))</f>
        <v/>
      </c>
    </row>
    <row r="327" spans="1:21" x14ac:dyDescent="0.2">
      <c r="A327" s="14" t="str">
        <f t="shared" si="5"/>
        <v/>
      </c>
      <c r="B327" s="14">
        <f>IF(C327=1,MAX(B$2:$B326)+1,IF(F327=0,"",B326))</f>
        <v>1</v>
      </c>
      <c r="C327" s="14">
        <f>COUNTIF($F$2:$F327,F327)</f>
        <v>325</v>
      </c>
      <c r="D327" s="14">
        <f>IF(F327=0,0,MAX($D$2:D326)+1)</f>
        <v>325</v>
      </c>
      <c r="E327" s="14">
        <f>IF(H327=0,0,MAX($E$2:E326)+1)</f>
        <v>0</v>
      </c>
      <c r="F327" s="60" t="s">
        <v>751</v>
      </c>
      <c r="G327" s="60"/>
      <c r="H327" s="60"/>
      <c r="I327" s="14" t="e">
        <f>IFERROR(VLOOKUP(H327,H$2:H326,1,FALSE),VLOOKUP(H327,H328:H$478,1,FALSE))</f>
        <v>#N/A</v>
      </c>
      <c r="J327" s="14" t="str">
        <f>IF($H327=0,"",VLOOKUP($H327,Исходные_данные,37,FALSE))</f>
        <v/>
      </c>
      <c r="K327" s="14" t="str">
        <f>IF($H327=0,"",VLOOKUP($H327,Исходные_данные,38,FALSE))</f>
        <v/>
      </c>
      <c r="L327" s="14" t="str">
        <f>IF($H327=0,"",VLOOKUP($H327,Исходные_данные,39,FALSE))</f>
        <v/>
      </c>
      <c r="M327" s="16" t="str">
        <f>IFERROR(VLOOKUP(H327,Нагрузка_диапазон_1,5,FALSE),"")</f>
        <v/>
      </c>
      <c r="N327" s="14" t="str">
        <f>IF($H327=0,"",VLOOKUP($H327,Исходные_данные,40,FALSE))</f>
        <v/>
      </c>
      <c r="O327" s="14"/>
      <c r="P327" s="14" t="str">
        <f>IF($H327=0,"",VLOOKUP($H327,Исходные_данные,42,FALSE))</f>
        <v/>
      </c>
      <c r="Q327" s="14" t="str">
        <f>IF($H327=0,"",VLOOKUP($H327,Исходные_данные,8,FALSE))</f>
        <v/>
      </c>
      <c r="R327" s="14">
        <f>IF(Q327=3,"L1,L2,L3",0)</f>
        <v>0</v>
      </c>
      <c r="S327" s="14">
        <f>IF(C327=1,1,IF(Q327=3,S326,IF(S326=3,1,S326+1)))</f>
        <v>1</v>
      </c>
      <c r="T327" s="14" t="str">
        <f>IF(R327=0,"L"&amp;S327,R327)</f>
        <v>L1</v>
      </c>
      <c r="U327" s="14" t="str">
        <f>IF($H327=0,"",VLOOKUP($H327,Исходные_данные,32,FALSE))</f>
        <v/>
      </c>
    </row>
    <row r="328" spans="1:21" x14ac:dyDescent="0.2">
      <c r="A328" s="14" t="str">
        <f t="shared" si="5"/>
        <v/>
      </c>
      <c r="B328" s="14">
        <f>IF(C328=1,MAX(B$2:$B327)+1,IF(F328=0,"",B327))</f>
        <v>1</v>
      </c>
      <c r="C328" s="14">
        <f>COUNTIF($F$2:$F328,F328)</f>
        <v>326</v>
      </c>
      <c r="D328" s="14">
        <f>IF(F328=0,0,MAX($D$2:D327)+1)</f>
        <v>326</v>
      </c>
      <c r="E328" s="14">
        <f>IF(H328=0,0,MAX($E$2:E327)+1)</f>
        <v>0</v>
      </c>
      <c r="F328" s="60" t="s">
        <v>751</v>
      </c>
      <c r="G328" s="60"/>
      <c r="H328" s="60"/>
      <c r="I328" s="14" t="e">
        <f>IFERROR(VLOOKUP(H328,H$2:H327,1,FALSE),VLOOKUP(H328,H329:H$478,1,FALSE))</f>
        <v>#N/A</v>
      </c>
      <c r="J328" s="14" t="str">
        <f>IF($H328=0,"",VLOOKUP($H328,Исходные_данные,37,FALSE))</f>
        <v/>
      </c>
      <c r="K328" s="14" t="str">
        <f>IF($H328=0,"",VLOOKUP($H328,Исходные_данные,38,FALSE))</f>
        <v/>
      </c>
      <c r="L328" s="14" t="str">
        <f>IF($H328=0,"",VLOOKUP($H328,Исходные_данные,39,FALSE))</f>
        <v/>
      </c>
      <c r="M328" s="16" t="str">
        <f>IFERROR(VLOOKUP(H328,Нагрузка_диапазон_1,5,FALSE),"")</f>
        <v/>
      </c>
      <c r="N328" s="14" t="str">
        <f>IF($H328=0,"",VLOOKUP($H328,Исходные_данные,40,FALSE))</f>
        <v/>
      </c>
      <c r="O328" s="14"/>
      <c r="P328" s="14" t="str">
        <f>IF($H328=0,"",VLOOKUP($H328,Исходные_данные,42,FALSE))</f>
        <v/>
      </c>
      <c r="Q328" s="14" t="str">
        <f>IF($H328=0,"",VLOOKUP($H328,Исходные_данные,8,FALSE))</f>
        <v/>
      </c>
      <c r="R328" s="14">
        <f>IF(Q328=3,"L1,L2,L3",0)</f>
        <v>0</v>
      </c>
      <c r="S328" s="14">
        <f>IF(C328=1,1,IF(Q328=3,S327,IF(S327=3,1,S327+1)))</f>
        <v>2</v>
      </c>
      <c r="T328" s="14" t="str">
        <f>IF(R328=0,"L"&amp;S328,R328)</f>
        <v>L2</v>
      </c>
      <c r="U328" s="14" t="str">
        <f>IF($H328=0,"",VLOOKUP($H328,Исходные_данные,32,FALSE))</f>
        <v/>
      </c>
    </row>
    <row r="329" spans="1:21" x14ac:dyDescent="0.2">
      <c r="A329" s="14" t="str">
        <f t="shared" si="5"/>
        <v/>
      </c>
      <c r="B329" s="14">
        <f>IF(C329=1,MAX(B$2:$B328)+1,IF(F329=0,"",B328))</f>
        <v>1</v>
      </c>
      <c r="C329" s="14">
        <f>COUNTIF($F$2:$F329,F329)</f>
        <v>327</v>
      </c>
      <c r="D329" s="14">
        <f>IF(F329=0,0,MAX($D$2:D328)+1)</f>
        <v>327</v>
      </c>
      <c r="E329" s="14">
        <f>IF(H329=0,0,MAX($E$2:E328)+1)</f>
        <v>0</v>
      </c>
      <c r="F329" s="60" t="s">
        <v>751</v>
      </c>
      <c r="G329" s="60"/>
      <c r="H329" s="60"/>
      <c r="I329" s="14" t="e">
        <f>IFERROR(VLOOKUP(H329,H$2:H328,1,FALSE),VLOOKUP(H329,H330:H$478,1,FALSE))</f>
        <v>#N/A</v>
      </c>
      <c r="J329" s="14" t="str">
        <f>IF($H329=0,"",VLOOKUP($H329,Исходные_данные,37,FALSE))</f>
        <v/>
      </c>
      <c r="K329" s="14" t="str">
        <f>IF($H329=0,"",VLOOKUP($H329,Исходные_данные,38,FALSE))</f>
        <v/>
      </c>
      <c r="L329" s="14" t="str">
        <f>IF($H329=0,"",VLOOKUP($H329,Исходные_данные,39,FALSE))</f>
        <v/>
      </c>
      <c r="M329" s="16" t="str">
        <f>IFERROR(VLOOKUP(H329,Нагрузка_диапазон_1,5,FALSE),"")</f>
        <v/>
      </c>
      <c r="N329" s="14" t="str">
        <f>IF($H329=0,"",VLOOKUP($H329,Исходные_данные,40,FALSE))</f>
        <v/>
      </c>
      <c r="O329" s="14"/>
      <c r="P329" s="14" t="str">
        <f>IF($H329=0,"",VLOOKUP($H329,Исходные_данные,42,FALSE))</f>
        <v/>
      </c>
      <c r="Q329" s="14" t="str">
        <f>IF($H329=0,"",VLOOKUP($H329,Исходные_данные,8,FALSE))</f>
        <v/>
      </c>
      <c r="R329" s="14">
        <f>IF(Q329=3,"L1,L2,L3",0)</f>
        <v>0</v>
      </c>
      <c r="S329" s="14">
        <f>IF(C329=1,1,IF(Q329=3,S328,IF(S328=3,1,S328+1)))</f>
        <v>3</v>
      </c>
      <c r="T329" s="14" t="str">
        <f>IF(R329=0,"L"&amp;S329,R329)</f>
        <v>L3</v>
      </c>
      <c r="U329" s="14" t="str">
        <f>IF($H329=0,"",VLOOKUP($H329,Исходные_данные,32,FALSE))</f>
        <v/>
      </c>
    </row>
    <row r="330" spans="1:21" x14ac:dyDescent="0.2">
      <c r="A330" s="14" t="str">
        <f t="shared" si="5"/>
        <v/>
      </c>
      <c r="B330" s="14">
        <f>IF(C330=1,MAX(B$2:$B329)+1,IF(F330=0,"",B329))</f>
        <v>1</v>
      </c>
      <c r="C330" s="14">
        <f>COUNTIF($F$2:$F330,F330)</f>
        <v>328</v>
      </c>
      <c r="D330" s="14">
        <f>IF(F330=0,0,MAX($D$2:D329)+1)</f>
        <v>328</v>
      </c>
      <c r="E330" s="14">
        <f>IF(H330=0,0,MAX($E$2:E329)+1)</f>
        <v>0</v>
      </c>
      <c r="F330" s="60" t="s">
        <v>751</v>
      </c>
      <c r="G330" s="60"/>
      <c r="H330" s="60"/>
      <c r="I330" s="14" t="e">
        <f>IFERROR(VLOOKUP(H330,H$2:H329,1,FALSE),VLOOKUP(H330,H331:H$478,1,FALSE))</f>
        <v>#N/A</v>
      </c>
      <c r="J330" s="14" t="str">
        <f>IF($H330=0,"",VLOOKUP($H330,Исходные_данные,37,FALSE))</f>
        <v/>
      </c>
      <c r="K330" s="14" t="str">
        <f>IF($H330=0,"",VLOOKUP($H330,Исходные_данные,38,FALSE))</f>
        <v/>
      </c>
      <c r="L330" s="14" t="str">
        <f>IF($H330=0,"",VLOOKUP($H330,Исходные_данные,39,FALSE))</f>
        <v/>
      </c>
      <c r="M330" s="16" t="str">
        <f>IFERROR(VLOOKUP(H330,Нагрузка_диапазон_1,5,FALSE),"")</f>
        <v/>
      </c>
      <c r="N330" s="14" t="str">
        <f>IF($H330=0,"",VLOOKUP($H330,Исходные_данные,40,FALSE))</f>
        <v/>
      </c>
      <c r="O330" s="14"/>
      <c r="P330" s="14" t="str">
        <f>IF($H330=0,"",VLOOKUP($H330,Исходные_данные,42,FALSE))</f>
        <v/>
      </c>
      <c r="Q330" s="14" t="str">
        <f>IF($H330=0,"",VLOOKUP($H330,Исходные_данные,8,FALSE))</f>
        <v/>
      </c>
      <c r="R330" s="14">
        <f>IF(Q330=3,"L1,L2,L3",0)</f>
        <v>0</v>
      </c>
      <c r="S330" s="14">
        <f>IF(C330=1,1,IF(Q330=3,S329,IF(S329=3,1,S329+1)))</f>
        <v>1</v>
      </c>
      <c r="T330" s="14" t="str">
        <f>IF(R330=0,"L"&amp;S330,R330)</f>
        <v>L1</v>
      </c>
      <c r="U330" s="14" t="str">
        <f>IF($H330=0,"",VLOOKUP($H330,Исходные_данные,32,FALSE))</f>
        <v/>
      </c>
    </row>
    <row r="331" spans="1:21" x14ac:dyDescent="0.2">
      <c r="A331" s="14" t="str">
        <f t="shared" si="5"/>
        <v/>
      </c>
      <c r="B331" s="14">
        <f>IF(C331=1,MAX(B$2:$B330)+1,IF(F331=0,"",B330))</f>
        <v>1</v>
      </c>
      <c r="C331" s="14">
        <f>COUNTIF($F$2:$F331,F331)</f>
        <v>329</v>
      </c>
      <c r="D331" s="14">
        <f>IF(F331=0,0,MAX($D$2:D330)+1)</f>
        <v>329</v>
      </c>
      <c r="E331" s="14">
        <f>IF(H331=0,0,MAX($E$2:E330)+1)</f>
        <v>0</v>
      </c>
      <c r="F331" s="60" t="s">
        <v>751</v>
      </c>
      <c r="G331" s="60"/>
      <c r="H331" s="60"/>
      <c r="I331" s="14" t="e">
        <f>IFERROR(VLOOKUP(H331,H$2:H330,1,FALSE),VLOOKUP(H331,H332:H$478,1,FALSE))</f>
        <v>#N/A</v>
      </c>
      <c r="J331" s="14" t="str">
        <f>IF($H331=0,"",VLOOKUP($H331,Исходные_данные,37,FALSE))</f>
        <v/>
      </c>
      <c r="K331" s="14" t="str">
        <f>IF($H331=0,"",VLOOKUP($H331,Исходные_данные,38,FALSE))</f>
        <v/>
      </c>
      <c r="L331" s="14" t="str">
        <f>IF($H331=0,"",VLOOKUP($H331,Исходные_данные,39,FALSE))</f>
        <v/>
      </c>
      <c r="M331" s="16" t="str">
        <f>IFERROR(VLOOKUP(H331,Нагрузка_диапазон_1,5,FALSE),"")</f>
        <v/>
      </c>
      <c r="N331" s="14" t="str">
        <f>IF($H331=0,"",VLOOKUP($H331,Исходные_данные,40,FALSE))</f>
        <v/>
      </c>
      <c r="O331" s="14"/>
      <c r="P331" s="14" t="str">
        <f>IF($H331=0,"",VLOOKUP($H331,Исходные_данные,42,FALSE))</f>
        <v/>
      </c>
      <c r="Q331" s="14" t="str">
        <f>IF($H331=0,"",VLOOKUP($H331,Исходные_данные,8,FALSE))</f>
        <v/>
      </c>
      <c r="R331" s="14">
        <f>IF(Q331=3,"L1,L2,L3",0)</f>
        <v>0</v>
      </c>
      <c r="S331" s="14">
        <f>IF(C331=1,1,IF(Q331=3,S330,IF(S330=3,1,S330+1)))</f>
        <v>2</v>
      </c>
      <c r="T331" s="14" t="str">
        <f>IF(R331=0,"L"&amp;S331,R331)</f>
        <v>L2</v>
      </c>
      <c r="U331" s="14" t="str">
        <f>IF($H331=0,"",VLOOKUP($H331,Исходные_данные,32,FALSE))</f>
        <v/>
      </c>
    </row>
    <row r="332" spans="1:21" x14ac:dyDescent="0.2">
      <c r="A332" s="14" t="str">
        <f t="shared" si="5"/>
        <v/>
      </c>
      <c r="B332" s="14">
        <f>IF(C332=1,MAX(B$2:$B331)+1,IF(F332=0,"",B331))</f>
        <v>1</v>
      </c>
      <c r="C332" s="14">
        <f>COUNTIF($F$2:$F332,F332)</f>
        <v>330</v>
      </c>
      <c r="D332" s="14">
        <f>IF(F332=0,0,MAX($D$2:D331)+1)</f>
        <v>330</v>
      </c>
      <c r="E332" s="14">
        <f>IF(H332=0,0,MAX($E$2:E331)+1)</f>
        <v>0</v>
      </c>
      <c r="F332" s="60" t="s">
        <v>751</v>
      </c>
      <c r="G332" s="60"/>
      <c r="H332" s="60"/>
      <c r="I332" s="14" t="e">
        <f>IFERROR(VLOOKUP(H332,H$2:H331,1,FALSE),VLOOKUP(H332,H333:H$478,1,FALSE))</f>
        <v>#N/A</v>
      </c>
      <c r="J332" s="14" t="str">
        <f>IF($H332=0,"",VLOOKUP($H332,Исходные_данные,37,FALSE))</f>
        <v/>
      </c>
      <c r="K332" s="14" t="str">
        <f>IF($H332=0,"",VLOOKUP($H332,Исходные_данные,38,FALSE))</f>
        <v/>
      </c>
      <c r="L332" s="14" t="str">
        <f>IF($H332=0,"",VLOOKUP($H332,Исходные_данные,39,FALSE))</f>
        <v/>
      </c>
      <c r="M332" s="16" t="str">
        <f>IFERROR(VLOOKUP(H332,Нагрузка_диапазон_1,5,FALSE),"")</f>
        <v/>
      </c>
      <c r="N332" s="14" t="str">
        <f>IF($H332=0,"",VLOOKUP($H332,Исходные_данные,40,FALSE))</f>
        <v/>
      </c>
      <c r="O332" s="14"/>
      <c r="P332" s="14" t="str">
        <f>IF($H332=0,"",VLOOKUP($H332,Исходные_данные,42,FALSE))</f>
        <v/>
      </c>
      <c r="Q332" s="14" t="str">
        <f>IF($H332=0,"",VLOOKUP($H332,Исходные_данные,8,FALSE))</f>
        <v/>
      </c>
      <c r="R332" s="14">
        <f>IF(Q332=3,"L1,L2,L3",0)</f>
        <v>0</v>
      </c>
      <c r="S332" s="14">
        <f>IF(C332=1,1,IF(Q332=3,S331,IF(S331=3,1,S331+1)))</f>
        <v>3</v>
      </c>
      <c r="T332" s="14" t="str">
        <f>IF(R332=0,"L"&amp;S332,R332)</f>
        <v>L3</v>
      </c>
      <c r="U332" s="14" t="str">
        <f>IF($H332=0,"",VLOOKUP($H332,Исходные_данные,32,FALSE))</f>
        <v/>
      </c>
    </row>
    <row r="333" spans="1:21" x14ac:dyDescent="0.2">
      <c r="A333" s="14" t="str">
        <f t="shared" si="5"/>
        <v/>
      </c>
      <c r="B333" s="14">
        <f>IF(C333=1,MAX(B$2:$B332)+1,IF(F333=0,"",B332))</f>
        <v>1</v>
      </c>
      <c r="C333" s="14">
        <f>COUNTIF($F$2:$F333,F333)</f>
        <v>331</v>
      </c>
      <c r="D333" s="14">
        <f>IF(F333=0,0,MAX($D$2:D332)+1)</f>
        <v>331</v>
      </c>
      <c r="E333" s="14">
        <f>IF(H333=0,0,MAX($E$2:E332)+1)</f>
        <v>0</v>
      </c>
      <c r="F333" s="60" t="s">
        <v>751</v>
      </c>
      <c r="G333" s="60"/>
      <c r="H333" s="60"/>
      <c r="I333" s="14" t="e">
        <f>IFERROR(VLOOKUP(H333,H$2:H332,1,FALSE),VLOOKUP(H333,H334:H$478,1,FALSE))</f>
        <v>#N/A</v>
      </c>
      <c r="J333" s="14" t="str">
        <f>IF($H333=0,"",VLOOKUP($H333,Исходные_данные,37,FALSE))</f>
        <v/>
      </c>
      <c r="K333" s="14" t="str">
        <f>IF($H333=0,"",VLOOKUP($H333,Исходные_данные,38,FALSE))</f>
        <v/>
      </c>
      <c r="L333" s="14" t="str">
        <f>IF($H333=0,"",VLOOKUP($H333,Исходные_данные,39,FALSE))</f>
        <v/>
      </c>
      <c r="M333" s="16" t="str">
        <f>IFERROR(VLOOKUP(H333,Нагрузка_диапазон_1,5,FALSE),"")</f>
        <v/>
      </c>
      <c r="N333" s="14" t="str">
        <f>IF($H333=0,"",VLOOKUP($H333,Исходные_данные,40,FALSE))</f>
        <v/>
      </c>
      <c r="O333" s="14"/>
      <c r="P333" s="14" t="str">
        <f>IF($H333=0,"",VLOOKUP($H333,Исходные_данные,42,FALSE))</f>
        <v/>
      </c>
      <c r="Q333" s="14" t="str">
        <f>IF($H333=0,"",VLOOKUP($H333,Исходные_данные,8,FALSE))</f>
        <v/>
      </c>
      <c r="R333" s="14">
        <f>IF(Q333=3,"L1,L2,L3",0)</f>
        <v>0</v>
      </c>
      <c r="S333" s="14">
        <f>IF(C333=1,1,IF(Q333=3,S332,IF(S332=3,1,S332+1)))</f>
        <v>1</v>
      </c>
      <c r="T333" s="14" t="str">
        <f>IF(R333=0,"L"&amp;S333,R333)</f>
        <v>L1</v>
      </c>
      <c r="U333" s="14" t="str">
        <f>IF($H333=0,"",VLOOKUP($H333,Исходные_данные,32,FALSE))</f>
        <v/>
      </c>
    </row>
    <row r="334" spans="1:21" x14ac:dyDescent="0.2">
      <c r="A334" s="14" t="str">
        <f t="shared" si="5"/>
        <v/>
      </c>
      <c r="B334" s="14">
        <f>IF(C334=1,MAX(B$2:$B333)+1,IF(F334=0,"",B333))</f>
        <v>1</v>
      </c>
      <c r="C334" s="14">
        <f>COUNTIF($F$2:$F334,F334)</f>
        <v>332</v>
      </c>
      <c r="D334" s="14">
        <f>IF(F334=0,0,MAX($D$2:D333)+1)</f>
        <v>332</v>
      </c>
      <c r="E334" s="14">
        <f>IF(H334=0,0,MAX($E$2:E333)+1)</f>
        <v>0</v>
      </c>
      <c r="F334" s="60" t="s">
        <v>751</v>
      </c>
      <c r="G334" s="60"/>
      <c r="H334" s="60"/>
      <c r="I334" s="14" t="e">
        <f>IFERROR(VLOOKUP(H334,H$2:H333,1,FALSE),VLOOKUP(H334,H335:H$478,1,FALSE))</f>
        <v>#N/A</v>
      </c>
      <c r="J334" s="14" t="str">
        <f>IF($H334=0,"",VLOOKUP($H334,Исходные_данные,37,FALSE))</f>
        <v/>
      </c>
      <c r="K334" s="14" t="str">
        <f>IF($H334=0,"",VLOOKUP($H334,Исходные_данные,38,FALSE))</f>
        <v/>
      </c>
      <c r="L334" s="14" t="str">
        <f>IF($H334=0,"",VLOOKUP($H334,Исходные_данные,39,FALSE))</f>
        <v/>
      </c>
      <c r="M334" s="16" t="str">
        <f>IFERROR(VLOOKUP(H334,Нагрузка_диапазон_1,5,FALSE),"")</f>
        <v/>
      </c>
      <c r="N334" s="14" t="str">
        <f>IF($H334=0,"",VLOOKUP($H334,Исходные_данные,40,FALSE))</f>
        <v/>
      </c>
      <c r="O334" s="14"/>
      <c r="P334" s="14" t="str">
        <f>IF($H334=0,"",VLOOKUP($H334,Исходные_данные,42,FALSE))</f>
        <v/>
      </c>
      <c r="Q334" s="14" t="str">
        <f>IF($H334=0,"",VLOOKUP($H334,Исходные_данные,8,FALSE))</f>
        <v/>
      </c>
      <c r="R334" s="14">
        <f>IF(Q334=3,"L1,L2,L3",0)</f>
        <v>0</v>
      </c>
      <c r="S334" s="14">
        <f>IF(C334=1,1,IF(Q334=3,S333,IF(S333=3,1,S333+1)))</f>
        <v>2</v>
      </c>
      <c r="T334" s="14" t="str">
        <f>IF(R334=0,"L"&amp;S334,R334)</f>
        <v>L2</v>
      </c>
      <c r="U334" s="14" t="str">
        <f>IF($H334=0,"",VLOOKUP($H334,Исходные_данные,32,FALSE))</f>
        <v/>
      </c>
    </row>
    <row r="335" spans="1:21" x14ac:dyDescent="0.2">
      <c r="A335" s="14" t="str">
        <f t="shared" si="5"/>
        <v/>
      </c>
      <c r="B335" s="14">
        <f>IF(C335=1,MAX(B$2:$B334)+1,IF(F335=0,"",B334))</f>
        <v>1</v>
      </c>
      <c r="C335" s="14">
        <f>COUNTIF($F$2:$F335,F335)</f>
        <v>333</v>
      </c>
      <c r="D335" s="14">
        <f>IF(F335=0,0,MAX($D$2:D334)+1)</f>
        <v>333</v>
      </c>
      <c r="E335" s="14">
        <f>IF(H335=0,0,MAX($E$2:E334)+1)</f>
        <v>0</v>
      </c>
      <c r="F335" s="60" t="s">
        <v>751</v>
      </c>
      <c r="G335" s="71"/>
      <c r="H335" s="60"/>
      <c r="I335" s="14" t="e">
        <f>IFERROR(VLOOKUP(H335,H$2:H334,1,FALSE),VLOOKUP(H335,H336:H$478,1,FALSE))</f>
        <v>#N/A</v>
      </c>
      <c r="J335" s="14" t="str">
        <f>IF($H335=0,"",VLOOKUP($H335,Исходные_данные,37,FALSE))</f>
        <v/>
      </c>
      <c r="K335" s="14" t="str">
        <f>IF($H335=0,"",VLOOKUP($H335,Исходные_данные,38,FALSE))</f>
        <v/>
      </c>
      <c r="L335" s="14" t="str">
        <f>IF($H335=0,"",VLOOKUP($H335,Исходные_данные,39,FALSE))</f>
        <v/>
      </c>
      <c r="M335" s="16" t="str">
        <f>IFERROR(VLOOKUP(H335,Нагрузка_диапазон_1,5,FALSE),"")</f>
        <v/>
      </c>
      <c r="N335" s="14" t="str">
        <f>IF($H335=0,"",VLOOKUP($H335,Исходные_данные,40,FALSE))</f>
        <v/>
      </c>
      <c r="O335" s="14"/>
      <c r="P335" s="14" t="str">
        <f>IF($H335=0,"",VLOOKUP($H335,Исходные_данные,42,FALSE))</f>
        <v/>
      </c>
      <c r="Q335" s="14" t="str">
        <f>IF($H335=0,"",VLOOKUP($H335,Исходные_данные,8,FALSE))</f>
        <v/>
      </c>
      <c r="R335" s="14">
        <f>IF(Q335=3,"L1,L2,L3",0)</f>
        <v>0</v>
      </c>
      <c r="S335" s="14">
        <f>IF(C335=1,1,IF(Q335=3,S334,IF(S334=3,1,S334+1)))</f>
        <v>3</v>
      </c>
      <c r="T335" s="14" t="str">
        <f>IF(R335=0,"L"&amp;S335,R335)</f>
        <v>L3</v>
      </c>
      <c r="U335" s="14" t="str">
        <f>IF($H335=0,"",VLOOKUP($H335,Исходные_данные,32,FALSE))</f>
        <v/>
      </c>
    </row>
    <row r="336" spans="1:21" x14ac:dyDescent="0.2">
      <c r="A336" s="14" t="str">
        <f t="shared" si="5"/>
        <v/>
      </c>
      <c r="B336" s="14">
        <f>IF(C336=1,MAX(B$2:$B335)+1,IF(F336=0,"",B335))</f>
        <v>1</v>
      </c>
      <c r="C336" s="14">
        <f>COUNTIF($F$2:$F336,F336)</f>
        <v>334</v>
      </c>
      <c r="D336" s="14">
        <f>IF(F336=0,0,MAX($D$2:D335)+1)</f>
        <v>334</v>
      </c>
      <c r="E336" s="14">
        <f>IF(H336=0,0,MAX($E$2:E335)+1)</f>
        <v>0</v>
      </c>
      <c r="F336" s="60" t="s">
        <v>751</v>
      </c>
      <c r="G336" s="60"/>
      <c r="H336" s="60"/>
      <c r="I336" s="14" t="e">
        <f>IFERROR(VLOOKUP(H336,H$2:H335,1,FALSE),VLOOKUP(H336,H337:H$478,1,FALSE))</f>
        <v>#N/A</v>
      </c>
      <c r="J336" s="14" t="str">
        <f>IF($H336=0,"",VLOOKUP($H336,Исходные_данные,37,FALSE))</f>
        <v/>
      </c>
      <c r="K336" s="14" t="str">
        <f>IF($H336=0,"",VLOOKUP($H336,Исходные_данные,38,FALSE))</f>
        <v/>
      </c>
      <c r="L336" s="14" t="str">
        <f>IF($H336=0,"",VLOOKUP($H336,Исходные_данные,39,FALSE))</f>
        <v/>
      </c>
      <c r="M336" s="16" t="str">
        <f>IFERROR(VLOOKUP(H336,Нагрузка_диапазон_1,5,FALSE),"")</f>
        <v/>
      </c>
      <c r="N336" s="14" t="str">
        <f>IF($H336=0,"",VLOOKUP($H336,Исходные_данные,40,FALSE))</f>
        <v/>
      </c>
      <c r="O336" s="14"/>
      <c r="P336" s="14" t="str">
        <f>IF($H336=0,"",VLOOKUP($H336,Исходные_данные,42,FALSE))</f>
        <v/>
      </c>
      <c r="Q336" s="14" t="str">
        <f>IF($H336=0,"",VLOOKUP($H336,Исходные_данные,8,FALSE))</f>
        <v/>
      </c>
      <c r="R336" s="14">
        <f>IF(Q336=3,"L1,L2,L3",0)</f>
        <v>0</v>
      </c>
      <c r="S336" s="14">
        <f>IF(C336=1,1,IF(Q336=3,S335,IF(S335=3,1,S335+1)))</f>
        <v>1</v>
      </c>
      <c r="T336" s="14" t="str">
        <f>IF(R336=0,"L"&amp;S336,R336)</f>
        <v>L1</v>
      </c>
      <c r="U336" s="14" t="str">
        <f>IF($H336=0,"",VLOOKUP($H336,Исходные_данные,32,FALSE))</f>
        <v/>
      </c>
    </row>
    <row r="337" spans="1:21" x14ac:dyDescent="0.2">
      <c r="A337" s="14" t="str">
        <f t="shared" si="5"/>
        <v/>
      </c>
      <c r="B337" s="14">
        <f>IF(C337=1,MAX(B$2:$B336)+1,IF(F337=0,"",B336))</f>
        <v>1</v>
      </c>
      <c r="C337" s="14">
        <f>COUNTIF($F$2:$F337,F337)</f>
        <v>335</v>
      </c>
      <c r="D337" s="14">
        <f>IF(F337=0,0,MAX($D$2:D336)+1)</f>
        <v>335</v>
      </c>
      <c r="E337" s="14">
        <f>IF(H337=0,0,MAX($E$2:E336)+1)</f>
        <v>0</v>
      </c>
      <c r="F337" s="60" t="s">
        <v>751</v>
      </c>
      <c r="G337" s="60"/>
      <c r="H337" s="60"/>
      <c r="I337" s="14" t="e">
        <f>IFERROR(VLOOKUP(H337,H$2:H336,1,FALSE),VLOOKUP(H337,H338:H$478,1,FALSE))</f>
        <v>#N/A</v>
      </c>
      <c r="J337" s="14" t="str">
        <f>IF($H337=0,"",VLOOKUP($H337,Исходные_данные,37,FALSE))</f>
        <v/>
      </c>
      <c r="K337" s="14" t="str">
        <f>IF($H337=0,"",VLOOKUP($H337,Исходные_данные,38,FALSE))</f>
        <v/>
      </c>
      <c r="L337" s="14" t="str">
        <f>IF($H337=0,"",VLOOKUP($H337,Исходные_данные,39,FALSE))</f>
        <v/>
      </c>
      <c r="M337" s="16" t="str">
        <f>IFERROR(VLOOKUP(H337,Нагрузка_диапазон_1,5,FALSE),"")</f>
        <v/>
      </c>
      <c r="N337" s="14" t="str">
        <f>IF($H337=0,"",VLOOKUP($H337,Исходные_данные,40,FALSE))</f>
        <v/>
      </c>
      <c r="O337" s="14"/>
      <c r="P337" s="14" t="str">
        <f>IF($H337=0,"",VLOOKUP($H337,Исходные_данные,42,FALSE))</f>
        <v/>
      </c>
      <c r="Q337" s="14" t="str">
        <f>IF($H337=0,"",VLOOKUP($H337,Исходные_данные,8,FALSE))</f>
        <v/>
      </c>
      <c r="R337" s="14">
        <f>IF(Q337=3,"L1,L2,L3",0)</f>
        <v>0</v>
      </c>
      <c r="S337" s="14">
        <f>IF(C337=1,1,IF(Q337=3,S336,IF(S336=3,1,S336+1)))</f>
        <v>2</v>
      </c>
      <c r="T337" s="14" t="str">
        <f>IF(R337=0,"L"&amp;S337,R337)</f>
        <v>L2</v>
      </c>
      <c r="U337" s="14" t="str">
        <f>IF($H337=0,"",VLOOKUP($H337,Исходные_данные,32,FALSE))</f>
        <v/>
      </c>
    </row>
    <row r="338" spans="1:21" x14ac:dyDescent="0.2">
      <c r="A338" s="14" t="str">
        <f t="shared" si="5"/>
        <v/>
      </c>
      <c r="B338" s="14">
        <f>IF(C338=1,MAX(B$2:$B337)+1,IF(F338=0,"",B337))</f>
        <v>1</v>
      </c>
      <c r="C338" s="14">
        <f>COUNTIF($F$2:$F338,F338)</f>
        <v>336</v>
      </c>
      <c r="D338" s="14">
        <f>IF(F338=0,0,MAX($D$2:D337)+1)</f>
        <v>336</v>
      </c>
      <c r="E338" s="14">
        <f>IF(H338=0,0,MAX($E$2:E337)+1)</f>
        <v>0</v>
      </c>
      <c r="F338" s="60" t="s">
        <v>751</v>
      </c>
      <c r="G338" s="60"/>
      <c r="H338" s="60"/>
      <c r="I338" s="14" t="e">
        <f>IFERROR(VLOOKUP(H338,H$2:H337,1,FALSE),VLOOKUP(H338,H339:H$478,1,FALSE))</f>
        <v>#N/A</v>
      </c>
      <c r="J338" s="14" t="str">
        <f>IF($H338=0,"",VLOOKUP($H338,Исходные_данные,37,FALSE))</f>
        <v/>
      </c>
      <c r="K338" s="14" t="str">
        <f>IF($H338=0,"",VLOOKUP($H338,Исходные_данные,38,FALSE))</f>
        <v/>
      </c>
      <c r="L338" s="14" t="str">
        <f>IF($H338=0,"",VLOOKUP($H338,Исходные_данные,39,FALSE))</f>
        <v/>
      </c>
      <c r="M338" s="16" t="str">
        <f>IFERROR(VLOOKUP(H338,Нагрузка_диапазон_1,5,FALSE),"")</f>
        <v/>
      </c>
      <c r="N338" s="14" t="str">
        <f>IF($H338=0,"",VLOOKUP($H338,Исходные_данные,40,FALSE))</f>
        <v/>
      </c>
      <c r="O338" s="14"/>
      <c r="P338" s="14" t="str">
        <f>IF($H338=0,"",VLOOKUP($H338,Исходные_данные,42,FALSE))</f>
        <v/>
      </c>
      <c r="Q338" s="14" t="str">
        <f>IF($H338=0,"",VLOOKUP($H338,Исходные_данные,8,FALSE))</f>
        <v/>
      </c>
      <c r="R338" s="14">
        <f>IF(Q338=3,"L1,L2,L3",0)</f>
        <v>0</v>
      </c>
      <c r="S338" s="14">
        <f>IF(C338=1,1,IF(Q338=3,S337,IF(S337=3,1,S337+1)))</f>
        <v>3</v>
      </c>
      <c r="T338" s="14" t="str">
        <f>IF(R338=0,"L"&amp;S338,R338)</f>
        <v>L3</v>
      </c>
      <c r="U338" s="14" t="str">
        <f>IF($H338=0,"",VLOOKUP($H338,Исходные_данные,32,FALSE))</f>
        <v/>
      </c>
    </row>
    <row r="339" spans="1:21" x14ac:dyDescent="0.2">
      <c r="A339" s="14" t="str">
        <f t="shared" si="5"/>
        <v/>
      </c>
      <c r="B339" s="14">
        <f>IF(C339=1,MAX(B$2:$B338)+1,IF(F339=0,"",B338))</f>
        <v>1</v>
      </c>
      <c r="C339" s="14">
        <f>COUNTIF($F$2:$F339,F339)</f>
        <v>337</v>
      </c>
      <c r="D339" s="14">
        <f>IF(F339=0,0,MAX($D$2:D338)+1)</f>
        <v>337</v>
      </c>
      <c r="E339" s="14">
        <f>IF(H339=0,0,MAX($E$2:E338)+1)</f>
        <v>0</v>
      </c>
      <c r="F339" s="60" t="s">
        <v>751</v>
      </c>
      <c r="G339" s="60"/>
      <c r="H339" s="60"/>
      <c r="I339" s="14" t="e">
        <f>IFERROR(VLOOKUP(H339,H$2:H338,1,FALSE),VLOOKUP(H339,H340:H$478,1,FALSE))</f>
        <v>#N/A</v>
      </c>
      <c r="J339" s="14" t="str">
        <f>IF($H339=0,"",VLOOKUP($H339,Исходные_данные,37,FALSE))</f>
        <v/>
      </c>
      <c r="K339" s="14" t="str">
        <f>IF($H339=0,"",VLOOKUP($H339,Исходные_данные,38,FALSE))</f>
        <v/>
      </c>
      <c r="L339" s="14" t="str">
        <f>IF($H339=0,"",VLOOKUP($H339,Исходные_данные,39,FALSE))</f>
        <v/>
      </c>
      <c r="M339" s="16" t="str">
        <f>IFERROR(VLOOKUP(H339,Нагрузка_диапазон_1,5,FALSE),"")</f>
        <v/>
      </c>
      <c r="N339" s="14" t="str">
        <f>IF($H339=0,"",VLOOKUP($H339,Исходные_данные,40,FALSE))</f>
        <v/>
      </c>
      <c r="O339" s="14"/>
      <c r="P339" s="14" t="str">
        <f>IF($H339=0,"",VLOOKUP($H339,Исходные_данные,42,FALSE))</f>
        <v/>
      </c>
      <c r="Q339" s="14" t="str">
        <f>IF($H339=0,"",VLOOKUP($H339,Исходные_данные,8,FALSE))</f>
        <v/>
      </c>
      <c r="R339" s="14">
        <f>IF(Q339=3,"L1,L2,L3",0)</f>
        <v>0</v>
      </c>
      <c r="S339" s="14">
        <f>IF(C339=1,1,IF(Q339=3,S338,IF(S338=3,1,S338+1)))</f>
        <v>1</v>
      </c>
      <c r="T339" s="14" t="str">
        <f>IF(R339=0,"L"&amp;S339,R339)</f>
        <v>L1</v>
      </c>
      <c r="U339" s="14" t="str">
        <f>IF($H339=0,"",VLOOKUP($H339,Исходные_данные,32,FALSE))</f>
        <v/>
      </c>
    </row>
    <row r="340" spans="1:21" x14ac:dyDescent="0.2">
      <c r="A340" s="14" t="str">
        <f t="shared" si="5"/>
        <v/>
      </c>
      <c r="B340" s="14">
        <f>IF(C340=1,MAX(B$2:$B339)+1,IF(F340=0,"",B339))</f>
        <v>1</v>
      </c>
      <c r="C340" s="14">
        <f>COUNTIF($F$2:$F340,F340)</f>
        <v>338</v>
      </c>
      <c r="D340" s="14">
        <f>IF(F340=0,0,MAX($D$2:D339)+1)</f>
        <v>338</v>
      </c>
      <c r="E340" s="14">
        <f>IF(H340=0,0,MAX($E$2:E339)+1)</f>
        <v>0</v>
      </c>
      <c r="F340" s="60" t="s">
        <v>751</v>
      </c>
      <c r="G340" s="60"/>
      <c r="H340" s="60"/>
      <c r="I340" s="14" t="e">
        <f>IFERROR(VLOOKUP(H340,H$2:H339,1,FALSE),VLOOKUP(H340,H341:H$478,1,FALSE))</f>
        <v>#N/A</v>
      </c>
      <c r="J340" s="14" t="str">
        <f>IF($H340=0,"",VLOOKUP($H340,Исходные_данные,37,FALSE))</f>
        <v/>
      </c>
      <c r="K340" s="14" t="str">
        <f>IF($H340=0,"",VLOOKUP($H340,Исходные_данные,38,FALSE))</f>
        <v/>
      </c>
      <c r="L340" s="14" t="str">
        <f>IF($H340=0,"",VLOOKUP($H340,Исходные_данные,39,FALSE))</f>
        <v/>
      </c>
      <c r="M340" s="16" t="str">
        <f>IFERROR(VLOOKUP(H340,Нагрузка_диапазон_1,5,FALSE),"")</f>
        <v/>
      </c>
      <c r="N340" s="14" t="str">
        <f>IF($H340=0,"",VLOOKUP($H340,Исходные_данные,40,FALSE))</f>
        <v/>
      </c>
      <c r="O340" s="14"/>
      <c r="P340" s="14" t="str">
        <f>IF($H340=0,"",VLOOKUP($H340,Исходные_данные,42,FALSE))</f>
        <v/>
      </c>
      <c r="Q340" s="14" t="str">
        <f>IF($H340=0,"",VLOOKUP($H340,Исходные_данные,8,FALSE))</f>
        <v/>
      </c>
      <c r="R340" s="14">
        <f>IF(Q340=3,"L1,L2,L3",0)</f>
        <v>0</v>
      </c>
      <c r="S340" s="14">
        <f>IF(C340=1,1,IF(Q340=3,S339,IF(S339=3,1,S339+1)))</f>
        <v>2</v>
      </c>
      <c r="T340" s="14" t="str">
        <f>IF(R340=0,"L"&amp;S340,R340)</f>
        <v>L2</v>
      </c>
      <c r="U340" s="14" t="str">
        <f>IF($H340=0,"",VLOOKUP($H340,Исходные_данные,32,FALSE))</f>
        <v/>
      </c>
    </row>
    <row r="341" spans="1:21" x14ac:dyDescent="0.2">
      <c r="A341" s="14" t="str">
        <f t="shared" si="5"/>
        <v/>
      </c>
      <c r="B341" s="14">
        <f>IF(C341=1,MAX(B$2:$B340)+1,IF(F341=0,"",B340))</f>
        <v>1</v>
      </c>
      <c r="C341" s="14">
        <f>COUNTIF($F$2:$F341,F341)</f>
        <v>339</v>
      </c>
      <c r="D341" s="14">
        <f>IF(F341=0,0,MAX($D$2:D340)+1)</f>
        <v>339</v>
      </c>
      <c r="E341" s="14">
        <f>IF(H341=0,0,MAX($E$2:E340)+1)</f>
        <v>0</v>
      </c>
      <c r="F341" s="60" t="s">
        <v>751</v>
      </c>
      <c r="G341" s="60"/>
      <c r="H341" s="60"/>
      <c r="I341" s="14" t="e">
        <f>IFERROR(VLOOKUP(H341,H$2:H340,1,FALSE),VLOOKUP(H341,H342:H$478,1,FALSE))</f>
        <v>#N/A</v>
      </c>
      <c r="J341" s="14" t="str">
        <f>IF($H341=0,"",VLOOKUP($H341,Исходные_данные,37,FALSE))</f>
        <v/>
      </c>
      <c r="K341" s="14" t="str">
        <f>IF($H341=0,"",VLOOKUP($H341,Исходные_данные,38,FALSE))</f>
        <v/>
      </c>
      <c r="L341" s="14" t="str">
        <f>IF($H341=0,"",VLOOKUP($H341,Исходные_данные,39,FALSE))</f>
        <v/>
      </c>
      <c r="M341" s="16" t="str">
        <f>IFERROR(VLOOKUP(H341,Нагрузка_диапазон_1,5,FALSE),"")</f>
        <v/>
      </c>
      <c r="N341" s="14" t="str">
        <f>IF($H341=0,"",VLOOKUP($H341,Исходные_данные,40,FALSE))</f>
        <v/>
      </c>
      <c r="O341" s="14"/>
      <c r="P341" s="14" t="str">
        <f>IF($H341=0,"",VLOOKUP($H341,Исходные_данные,42,FALSE))</f>
        <v/>
      </c>
      <c r="Q341" s="14" t="str">
        <f>IF($H341=0,"",VLOOKUP($H341,Исходные_данные,8,FALSE))</f>
        <v/>
      </c>
      <c r="R341" s="14">
        <f>IF(Q341=3,"L1,L2,L3",0)</f>
        <v>0</v>
      </c>
      <c r="S341" s="14">
        <f>IF(C341=1,1,IF(Q341=3,S340,IF(S340=3,1,S340+1)))</f>
        <v>3</v>
      </c>
      <c r="T341" s="14" t="str">
        <f>IF(R341=0,"L"&amp;S341,R341)</f>
        <v>L3</v>
      </c>
      <c r="U341" s="14" t="str">
        <f>IF($H341=0,"",VLOOKUP($H341,Исходные_данные,32,FALSE))</f>
        <v/>
      </c>
    </row>
    <row r="342" spans="1:21" s="79" customFormat="1" ht="14.45" customHeight="1" thickBot="1" x14ac:dyDescent="0.25">
      <c r="A342" s="77" t="str">
        <f t="shared" si="5"/>
        <v/>
      </c>
      <c r="B342" s="77">
        <f>IF(C342=1,MAX(B$2:$B341)+1,IF(F342=0,"",B341))</f>
        <v>1</v>
      </c>
      <c r="C342" s="77">
        <f>COUNTIF($F$2:$F342,F342)</f>
        <v>340</v>
      </c>
      <c r="D342" s="77">
        <f>IF(F342=0,0,MAX($D$2:D341)+1)</f>
        <v>340</v>
      </c>
      <c r="E342" s="77">
        <f>IF(H342=0,0,MAX($E$2:E341)+1)</f>
        <v>0</v>
      </c>
      <c r="F342" s="60" t="s">
        <v>751</v>
      </c>
      <c r="G342" s="68"/>
      <c r="H342" s="68"/>
      <c r="I342" s="77" t="e">
        <f>IFERROR(VLOOKUP(H342,H$2:H341,1,FALSE),VLOOKUP(H342,H343:H$478,1,FALSE))</f>
        <v>#N/A</v>
      </c>
      <c r="J342" s="77" t="str">
        <f>IF($H342=0,"",VLOOKUP($H342,Исходные_данные,37,FALSE))</f>
        <v/>
      </c>
      <c r="K342" s="77" t="str">
        <f>IF($H342=0,"",VLOOKUP($H342,Исходные_данные,38,FALSE))</f>
        <v/>
      </c>
      <c r="L342" s="77" t="str">
        <f>IF($H342=0,"",VLOOKUP($H342,Исходные_данные,39,FALSE))</f>
        <v/>
      </c>
      <c r="M342" s="16" t="str">
        <f>IFERROR(VLOOKUP(H342,Нагрузка_диапазон_1,5,FALSE),"")</f>
        <v/>
      </c>
      <c r="N342" s="77" t="str">
        <f>IF($H342=0,"",VLOOKUP($H342,Исходные_данные,40,FALSE))</f>
        <v/>
      </c>
      <c r="O342" s="77"/>
      <c r="P342" s="77" t="str">
        <f>IF($H342=0,"",VLOOKUP($H342,Исходные_данные,42,FALSE))</f>
        <v/>
      </c>
      <c r="Q342" s="77" t="str">
        <f>IF($H342=0,"",VLOOKUP($H342,Исходные_данные,8,FALSE))</f>
        <v/>
      </c>
      <c r="R342" s="77">
        <f>IF(Q342=3,"L1,L2,L3",0)</f>
        <v>0</v>
      </c>
      <c r="S342" s="77">
        <f>IF(C342=1,1,IF(Q342=3,S341,IF(S341=3,1,S341+1)))</f>
        <v>1</v>
      </c>
      <c r="T342" s="77" t="str">
        <f>IF(R342=0,"L"&amp;S342,R342)</f>
        <v>L1</v>
      </c>
      <c r="U342" s="77" t="str">
        <f>IF($H342=0,"",VLOOKUP($H342,Исходные_данные,32,FALSE))</f>
        <v/>
      </c>
    </row>
    <row r="343" spans="1:21" x14ac:dyDescent="0.2">
      <c r="A343" s="14" t="str">
        <f t="shared" si="5"/>
        <v/>
      </c>
      <c r="B343" s="14">
        <f>IF(C343=1,MAX(B$2:$B342)+1,IF(F343=0,"",B342))</f>
        <v>1</v>
      </c>
      <c r="C343" s="14">
        <f>COUNTIF($F$2:$F343,F343)</f>
        <v>341</v>
      </c>
      <c r="D343" s="14">
        <f>IF(F343=0,0,MAX($D$2:D342)+1)</f>
        <v>341</v>
      </c>
      <c r="E343" s="14">
        <f>IF(H343=0,0,MAX($E$2:E342)+1)</f>
        <v>0</v>
      </c>
      <c r="F343" s="60" t="s">
        <v>751</v>
      </c>
      <c r="G343" s="60"/>
      <c r="H343" s="71"/>
      <c r="I343" s="14" t="e">
        <f>IFERROR(VLOOKUP(H343,H$2:H342,1,FALSE),VLOOKUP(H343,H344:H$478,1,FALSE))</f>
        <v>#N/A</v>
      </c>
      <c r="J343" s="14" t="str">
        <f>IF($H343=0,"",VLOOKUP($H343,Исходные_данные,37,FALSE))</f>
        <v/>
      </c>
      <c r="K343" s="14" t="str">
        <f>IF($H343=0,"",VLOOKUP($H343,Исходные_данные,38,FALSE))</f>
        <v/>
      </c>
      <c r="L343" s="14" t="str">
        <f>IF($H343=0,"",VLOOKUP($H343,Исходные_данные,39,FALSE))</f>
        <v/>
      </c>
      <c r="M343" s="16" t="str">
        <f>IFERROR(VLOOKUP(H343,Нагрузка_диапазон_1,5,FALSE),"")</f>
        <v/>
      </c>
      <c r="N343" s="14" t="str">
        <f>IF($H343=0,"",VLOOKUP($H343,Исходные_данные,40,FALSE))</f>
        <v/>
      </c>
      <c r="O343" s="14"/>
      <c r="P343" s="14" t="str">
        <f>IF($H343=0,"",VLOOKUP($H343,Исходные_данные,42,FALSE))</f>
        <v/>
      </c>
      <c r="Q343" s="14" t="str">
        <f>IF($H343=0,"",VLOOKUP($H343,Исходные_данные,8,FALSE))</f>
        <v/>
      </c>
      <c r="R343" s="14">
        <f>IF(Q343=3,"L1,L2,L3",0)</f>
        <v>0</v>
      </c>
      <c r="S343" s="14">
        <f>IF(C343=1,1,IF(Q343=3,S342,IF(S342=3,1,S342+1)))</f>
        <v>2</v>
      </c>
      <c r="T343" s="14" t="str">
        <f>IF(R343=0,"L"&amp;S343,R343)</f>
        <v>L2</v>
      </c>
      <c r="U343" s="14" t="str">
        <f>IF($H343=0,"",VLOOKUP($H343,Исходные_данные,32,FALSE))</f>
        <v/>
      </c>
    </row>
    <row r="344" spans="1:21" x14ac:dyDescent="0.2">
      <c r="A344" s="14" t="str">
        <f t="shared" si="5"/>
        <v/>
      </c>
      <c r="B344" s="14">
        <f>IF(C344=1,MAX(B$2:$B343)+1,IF(F344=0,"",B343))</f>
        <v>1</v>
      </c>
      <c r="C344" s="14">
        <f>COUNTIF($F$2:$F344,F344)</f>
        <v>342</v>
      </c>
      <c r="D344" s="14">
        <f>IF(F344=0,0,MAX($D$2:D343)+1)</f>
        <v>342</v>
      </c>
      <c r="E344" s="14">
        <f>IF(H344=0,0,MAX($E$2:E343)+1)</f>
        <v>0</v>
      </c>
      <c r="F344" s="60" t="s">
        <v>751</v>
      </c>
      <c r="G344" s="60"/>
      <c r="H344" s="60"/>
      <c r="I344" s="14" t="e">
        <f>IFERROR(VLOOKUP(H344,H$2:H343,1,FALSE),VLOOKUP(H344,H345:H$478,1,FALSE))</f>
        <v>#N/A</v>
      </c>
      <c r="J344" s="14" t="str">
        <f>IF($H344=0,"",VLOOKUP($H344,Исходные_данные,37,FALSE))</f>
        <v/>
      </c>
      <c r="K344" s="14" t="str">
        <f>IF($H344=0,"",VLOOKUP($H344,Исходные_данные,38,FALSE))</f>
        <v/>
      </c>
      <c r="L344" s="14" t="str">
        <f>IF($H344=0,"",VLOOKUP($H344,Исходные_данные,39,FALSE))</f>
        <v/>
      </c>
      <c r="M344" s="16" t="str">
        <f>IFERROR(VLOOKUP(H344,Нагрузка_диапазон_1,5,FALSE),"")</f>
        <v/>
      </c>
      <c r="N344" s="14" t="str">
        <f>IF($H344=0,"",VLOOKUP($H344,Исходные_данные,40,FALSE))</f>
        <v/>
      </c>
      <c r="O344" s="14"/>
      <c r="P344" s="14" t="str">
        <f>IF($H344=0,"",VLOOKUP($H344,Исходные_данные,42,FALSE))</f>
        <v/>
      </c>
      <c r="Q344" s="14" t="str">
        <f>IF($H344=0,"",VLOOKUP($H344,Исходные_данные,8,FALSE))</f>
        <v/>
      </c>
      <c r="R344" s="14">
        <f>IF(Q344=3,"L1,L2,L3",0)</f>
        <v>0</v>
      </c>
      <c r="S344" s="14">
        <f>IF(C344=1,1,IF(Q344=3,S343,IF(S343=3,1,S343+1)))</f>
        <v>3</v>
      </c>
      <c r="T344" s="14" t="str">
        <f>IF(R344=0,"L"&amp;S344,R344)</f>
        <v>L3</v>
      </c>
      <c r="U344" s="14" t="str">
        <f>IF($H344=0,"",VLOOKUP($H344,Исходные_данные,32,FALSE))</f>
        <v/>
      </c>
    </row>
    <row r="345" spans="1:21" x14ac:dyDescent="0.2">
      <c r="A345" s="14" t="str">
        <f t="shared" si="5"/>
        <v/>
      </c>
      <c r="B345" s="14">
        <f>IF(C345=1,MAX(B$2:$B344)+1,IF(F345=0,"",B344))</f>
        <v>1</v>
      </c>
      <c r="C345" s="14">
        <f>COUNTIF($F$2:$F345,F345)</f>
        <v>343</v>
      </c>
      <c r="D345" s="14">
        <f>IF(F345=0,0,MAX($D$2:D344)+1)</f>
        <v>343</v>
      </c>
      <c r="E345" s="14">
        <f>IF(H345=0,0,MAX($E$2:E344)+1)</f>
        <v>0</v>
      </c>
      <c r="F345" s="60" t="s">
        <v>751</v>
      </c>
      <c r="G345" s="60"/>
      <c r="H345" s="60"/>
      <c r="I345" s="14" t="e">
        <f>IFERROR(VLOOKUP(H345,H$2:H344,1,FALSE),VLOOKUP(H345,H346:H$478,1,FALSE))</f>
        <v>#N/A</v>
      </c>
      <c r="J345" s="14" t="str">
        <f>IF($H345=0,"",VLOOKUP($H345,Исходные_данные,37,FALSE))</f>
        <v/>
      </c>
      <c r="K345" s="14" t="str">
        <f>IF($H345=0,"",VLOOKUP($H345,Исходные_данные,38,FALSE))</f>
        <v/>
      </c>
      <c r="L345" s="14" t="str">
        <f>IF($H345=0,"",VLOOKUP($H345,Исходные_данные,39,FALSE))</f>
        <v/>
      </c>
      <c r="M345" s="16" t="str">
        <f>IFERROR(VLOOKUP(H345,Нагрузка_диапазон_1,5,FALSE),"")</f>
        <v/>
      </c>
      <c r="N345" s="14" t="str">
        <f>IF($H345=0,"",VLOOKUP($H345,Исходные_данные,40,FALSE))</f>
        <v/>
      </c>
      <c r="O345" s="14"/>
      <c r="P345" s="14" t="str">
        <f>IF($H345=0,"",VLOOKUP($H345,Исходные_данные,42,FALSE))</f>
        <v/>
      </c>
      <c r="Q345" s="14" t="str">
        <f>IF($H345=0,"",VLOOKUP($H345,Исходные_данные,8,FALSE))</f>
        <v/>
      </c>
      <c r="R345" s="14">
        <f>IF(Q345=3,"L1,L2,L3",0)</f>
        <v>0</v>
      </c>
      <c r="S345" s="14">
        <f>IF(C345=1,1,IF(Q345=3,S344,IF(S344=3,1,S344+1)))</f>
        <v>1</v>
      </c>
      <c r="T345" s="14" t="str">
        <f>IF(R345=0,"L"&amp;S345,R345)</f>
        <v>L1</v>
      </c>
      <c r="U345" s="14" t="str">
        <f>IF($H345=0,"",VLOOKUP($H345,Исходные_данные,32,FALSE))</f>
        <v/>
      </c>
    </row>
    <row r="346" spans="1:21" x14ac:dyDescent="0.2">
      <c r="A346" s="14" t="str">
        <f t="shared" si="5"/>
        <v/>
      </c>
      <c r="B346" s="14">
        <f>IF(C346=1,MAX(B$2:$B345)+1,IF(F346=0,"",B345))</f>
        <v>1</v>
      </c>
      <c r="C346" s="14">
        <f>COUNTIF($F$2:$F346,F346)</f>
        <v>344</v>
      </c>
      <c r="D346" s="14">
        <f>IF(F346=0,0,MAX($D$2:D345)+1)</f>
        <v>344</v>
      </c>
      <c r="E346" s="14">
        <f>IF(H346=0,0,MAX($E$2:E345)+1)</f>
        <v>0</v>
      </c>
      <c r="F346" s="60" t="s">
        <v>751</v>
      </c>
      <c r="G346" s="71"/>
      <c r="H346" s="60"/>
      <c r="I346" s="14" t="e">
        <f>IFERROR(VLOOKUP(H346,H$2:H345,1,FALSE),VLOOKUP(H346,H347:H$478,1,FALSE))</f>
        <v>#N/A</v>
      </c>
      <c r="J346" s="14" t="str">
        <f>IF($H346=0,"",VLOOKUP($H346,Исходные_данные,37,FALSE))</f>
        <v/>
      </c>
      <c r="K346" s="14" t="str">
        <f>IF($H346=0,"",VLOOKUP($H346,Исходные_данные,38,FALSE))</f>
        <v/>
      </c>
      <c r="L346" s="14" t="str">
        <f>IF($H346=0,"",VLOOKUP($H346,Исходные_данные,39,FALSE))</f>
        <v/>
      </c>
      <c r="M346" s="16" t="str">
        <f>IFERROR(VLOOKUP(H346,Нагрузка_диапазон_1,5,FALSE),"")</f>
        <v/>
      </c>
      <c r="N346" s="14" t="str">
        <f>IF($H346=0,"",VLOOKUP($H346,Исходные_данные,40,FALSE))</f>
        <v/>
      </c>
      <c r="O346" s="14"/>
      <c r="P346" s="14" t="str">
        <f>IF($H346=0,"",VLOOKUP($H346,Исходные_данные,42,FALSE))</f>
        <v/>
      </c>
      <c r="Q346" s="14" t="str">
        <f>IF($H346=0,"",VLOOKUP($H346,Исходные_данные,8,FALSE))</f>
        <v/>
      </c>
      <c r="R346" s="14">
        <f>IF(Q346=3,"L1,L2,L3",0)</f>
        <v>0</v>
      </c>
      <c r="S346" s="14">
        <f>IF(C346=1,1,IF(Q346=3,S345,IF(S345=3,1,S345+1)))</f>
        <v>2</v>
      </c>
      <c r="T346" s="14" t="str">
        <f>IF(R346=0,"L"&amp;S346,R346)</f>
        <v>L2</v>
      </c>
      <c r="U346" s="14" t="str">
        <f>IF($H346=0,"",VLOOKUP($H346,Исходные_данные,32,FALSE))</f>
        <v/>
      </c>
    </row>
    <row r="347" spans="1:21" x14ac:dyDescent="0.2">
      <c r="A347" s="14" t="str">
        <f t="shared" si="5"/>
        <v/>
      </c>
      <c r="B347" s="14">
        <f>IF(C347=1,MAX(B$2:$B346)+1,IF(F347=0,"",B346))</f>
        <v>1</v>
      </c>
      <c r="C347" s="14">
        <f>COUNTIF($F$2:$F347,F347)</f>
        <v>345</v>
      </c>
      <c r="D347" s="14">
        <f>IF(F347=0,0,MAX($D$2:D346)+1)</f>
        <v>345</v>
      </c>
      <c r="E347" s="14">
        <f>IF(H347=0,0,MAX($E$2:E346)+1)</f>
        <v>0</v>
      </c>
      <c r="F347" s="60" t="s">
        <v>751</v>
      </c>
      <c r="G347" s="60"/>
      <c r="H347" s="60"/>
      <c r="I347" s="14" t="e">
        <f>IFERROR(VLOOKUP(H347,H$2:H346,1,FALSE),VLOOKUP(H347,H348:H$478,1,FALSE))</f>
        <v>#N/A</v>
      </c>
      <c r="J347" s="14" t="str">
        <f>IF($H347=0,"",VLOOKUP($H347,Исходные_данные,37,FALSE))</f>
        <v/>
      </c>
      <c r="K347" s="14" t="str">
        <f>IF($H347=0,"",VLOOKUP($H347,Исходные_данные,38,FALSE))</f>
        <v/>
      </c>
      <c r="L347" s="14" t="str">
        <f>IF($H347=0,"",VLOOKUP($H347,Исходные_данные,39,FALSE))</f>
        <v/>
      </c>
      <c r="M347" s="16" t="str">
        <f>IFERROR(VLOOKUP(H347,Нагрузка_диапазон_1,5,FALSE),"")</f>
        <v/>
      </c>
      <c r="N347" s="14" t="str">
        <f>IF($H347=0,"",VLOOKUP($H347,Исходные_данные,40,FALSE))</f>
        <v/>
      </c>
      <c r="O347" s="14"/>
      <c r="P347" s="14" t="str">
        <f>IF($H347=0,"",VLOOKUP($H347,Исходные_данные,42,FALSE))</f>
        <v/>
      </c>
      <c r="Q347" s="14" t="str">
        <f>IF($H347=0,"",VLOOKUP($H347,Исходные_данные,8,FALSE))</f>
        <v/>
      </c>
      <c r="R347" s="14">
        <f>IF(Q347=3,"L1,L2,L3",0)</f>
        <v>0</v>
      </c>
      <c r="S347" s="14">
        <f>IF(C347=1,1,IF(Q347=3,S346,IF(S346=3,1,S346+1)))</f>
        <v>3</v>
      </c>
      <c r="T347" s="14" t="str">
        <f>IF(R347=0,"L"&amp;S347,R347)</f>
        <v>L3</v>
      </c>
      <c r="U347" s="14" t="str">
        <f>IF($H347=0,"",VLOOKUP($H347,Исходные_данные,32,FALSE))</f>
        <v/>
      </c>
    </row>
    <row r="348" spans="1:21" x14ac:dyDescent="0.2">
      <c r="A348" s="14" t="str">
        <f t="shared" si="5"/>
        <v/>
      </c>
      <c r="B348" s="14">
        <f>IF(C348=1,MAX(B$2:$B347)+1,IF(F348=0,"",B347))</f>
        <v>1</v>
      </c>
      <c r="C348" s="14">
        <f>COUNTIF($F$2:$F348,F348)</f>
        <v>346</v>
      </c>
      <c r="D348" s="14">
        <f>IF(F348=0,0,MAX($D$2:D347)+1)</f>
        <v>346</v>
      </c>
      <c r="E348" s="14">
        <f>IF(H348=0,0,MAX($E$2:E347)+1)</f>
        <v>0</v>
      </c>
      <c r="F348" s="60" t="s">
        <v>751</v>
      </c>
      <c r="G348" s="60"/>
      <c r="H348" s="60"/>
      <c r="I348" s="14" t="e">
        <f>IFERROR(VLOOKUP(H348,H$2:H347,1,FALSE),VLOOKUP(H348,H349:H$478,1,FALSE))</f>
        <v>#N/A</v>
      </c>
      <c r="J348" s="14" t="str">
        <f>IF($H348=0,"",VLOOKUP($H348,Исходные_данные,37,FALSE))</f>
        <v/>
      </c>
      <c r="K348" s="14" t="str">
        <f>IF($H348=0,"",VLOOKUP($H348,Исходные_данные,38,FALSE))</f>
        <v/>
      </c>
      <c r="L348" s="14" t="str">
        <f>IF($H348=0,"",VLOOKUP($H348,Исходные_данные,39,FALSE))</f>
        <v/>
      </c>
      <c r="M348" s="16" t="str">
        <f>IFERROR(VLOOKUP(H348,Нагрузка_диапазон_1,5,FALSE),"")</f>
        <v/>
      </c>
      <c r="N348" s="14" t="str">
        <f>IF($H348=0,"",VLOOKUP($H348,Исходные_данные,40,FALSE))</f>
        <v/>
      </c>
      <c r="O348" s="14"/>
      <c r="P348" s="14" t="str">
        <f>IF($H348=0,"",VLOOKUP($H348,Исходные_данные,42,FALSE))</f>
        <v/>
      </c>
      <c r="Q348" s="14" t="str">
        <f>IF($H348=0,"",VLOOKUP($H348,Исходные_данные,8,FALSE))</f>
        <v/>
      </c>
      <c r="R348" s="14">
        <f>IF(Q348=3,"L1,L2,L3",0)</f>
        <v>0</v>
      </c>
      <c r="S348" s="14">
        <f>IF(C348=1,1,IF(Q348=3,S347,IF(S347=3,1,S347+1)))</f>
        <v>1</v>
      </c>
      <c r="T348" s="14" t="str">
        <f>IF(R348=0,"L"&amp;S348,R348)</f>
        <v>L1</v>
      </c>
      <c r="U348" s="14" t="str">
        <f>IF($H348=0,"",VLOOKUP($H348,Исходные_данные,32,FALSE))</f>
        <v/>
      </c>
    </row>
    <row r="349" spans="1:21" x14ac:dyDescent="0.2">
      <c r="A349" s="14" t="str">
        <f t="shared" si="5"/>
        <v/>
      </c>
      <c r="B349" s="14">
        <f>IF(C349=1,MAX(B$2:$B348)+1,IF(F349=0,"",B348))</f>
        <v>1</v>
      </c>
      <c r="C349" s="14">
        <f>COUNTIF($F$2:$F349,F349)</f>
        <v>347</v>
      </c>
      <c r="D349" s="14">
        <f>IF(F349=0,0,MAX($D$2:D348)+1)</f>
        <v>347</v>
      </c>
      <c r="E349" s="14">
        <f>IF(H349=0,0,MAX($E$2:E348)+1)</f>
        <v>0</v>
      </c>
      <c r="F349" s="60" t="s">
        <v>751</v>
      </c>
      <c r="G349" s="60"/>
      <c r="H349" s="60"/>
      <c r="I349" s="14" t="e">
        <f>IFERROR(VLOOKUP(H349,H$2:H348,1,FALSE),VLOOKUP(H349,H350:H$478,1,FALSE))</f>
        <v>#N/A</v>
      </c>
      <c r="J349" s="14" t="str">
        <f>IF($H349=0,"",VLOOKUP($H349,Исходные_данные,37,FALSE))</f>
        <v/>
      </c>
      <c r="K349" s="14" t="str">
        <f>IF($H349=0,"",VLOOKUP($H349,Исходные_данные,38,FALSE))</f>
        <v/>
      </c>
      <c r="L349" s="14" t="str">
        <f>IF($H349=0,"",VLOOKUP($H349,Исходные_данные,39,FALSE))</f>
        <v/>
      </c>
      <c r="M349" s="16" t="str">
        <f>IFERROR(VLOOKUP(H349,Нагрузка_диапазон_1,5,FALSE),"")</f>
        <v/>
      </c>
      <c r="N349" s="14" t="str">
        <f>IF($H349=0,"",VLOOKUP($H349,Исходные_данные,40,FALSE))</f>
        <v/>
      </c>
      <c r="O349" s="14"/>
      <c r="P349" s="14" t="str">
        <f>IF($H349=0,"",VLOOKUP($H349,Исходные_данные,42,FALSE))</f>
        <v/>
      </c>
      <c r="Q349" s="14" t="str">
        <f>IF($H349=0,"",VLOOKUP($H349,Исходные_данные,8,FALSE))</f>
        <v/>
      </c>
      <c r="R349" s="14">
        <f>IF(Q349=3,"L1,L2,L3",0)</f>
        <v>0</v>
      </c>
      <c r="S349" s="14">
        <f>IF(C349=1,1,IF(Q349=3,S348,IF(S348=3,1,S348+1)))</f>
        <v>2</v>
      </c>
      <c r="T349" s="14" t="str">
        <f>IF(R349=0,"L"&amp;S349,R349)</f>
        <v>L2</v>
      </c>
      <c r="U349" s="14" t="str">
        <f>IF($H349=0,"",VLOOKUP($H349,Исходные_данные,32,FALSE))</f>
        <v/>
      </c>
    </row>
    <row r="350" spans="1:21" x14ac:dyDescent="0.2">
      <c r="A350" s="14" t="str">
        <f t="shared" si="5"/>
        <v/>
      </c>
      <c r="B350" s="14">
        <f>IF(C350=1,MAX(B$2:$B349)+1,IF(F350=0,"",B349))</f>
        <v>1</v>
      </c>
      <c r="C350" s="14">
        <f>COUNTIF($F$2:$F350,F350)</f>
        <v>348</v>
      </c>
      <c r="D350" s="14">
        <f>IF(F350=0,0,MAX($D$2:D349)+1)</f>
        <v>348</v>
      </c>
      <c r="E350" s="14">
        <f>IF(H350=0,0,MAX($E$2:E349)+1)</f>
        <v>0</v>
      </c>
      <c r="F350" s="60" t="s">
        <v>751</v>
      </c>
      <c r="G350" s="60"/>
      <c r="H350" s="60"/>
      <c r="I350" s="14" t="e">
        <f>IFERROR(VLOOKUP(H350,H$2:H349,1,FALSE),VLOOKUP(H350,H351:H$478,1,FALSE))</f>
        <v>#N/A</v>
      </c>
      <c r="J350" s="14" t="str">
        <f>IF($H350=0,"",VLOOKUP($H350,Исходные_данные,37,FALSE))</f>
        <v/>
      </c>
      <c r="K350" s="14" t="str">
        <f>IF($H350=0,"",VLOOKUP($H350,Исходные_данные,38,FALSE))</f>
        <v/>
      </c>
      <c r="L350" s="14" t="str">
        <f>IF($H350=0,"",VLOOKUP($H350,Исходные_данные,39,FALSE))</f>
        <v/>
      </c>
      <c r="M350" s="16" t="str">
        <f>IFERROR(VLOOKUP(H350,Нагрузка_диапазон_1,5,FALSE),"")</f>
        <v/>
      </c>
      <c r="N350" s="14" t="str">
        <f>IF($H350=0,"",VLOOKUP($H350,Исходные_данные,40,FALSE))</f>
        <v/>
      </c>
      <c r="O350" s="14"/>
      <c r="P350" s="14" t="str">
        <f>IF($H350=0,"",VLOOKUP($H350,Исходные_данные,42,FALSE))</f>
        <v/>
      </c>
      <c r="Q350" s="14" t="str">
        <f>IF($H350=0,"",VLOOKUP($H350,Исходные_данные,8,FALSE))</f>
        <v/>
      </c>
      <c r="R350" s="14">
        <f>IF(Q350=3,"L1,L2,L3",0)</f>
        <v>0</v>
      </c>
      <c r="S350" s="14">
        <f>IF(C350=1,1,IF(Q350=3,S349,IF(S349=3,1,S349+1)))</f>
        <v>3</v>
      </c>
      <c r="T350" s="14" t="str">
        <f>IF(R350=0,"L"&amp;S350,R350)</f>
        <v>L3</v>
      </c>
      <c r="U350" s="14" t="str">
        <f>IF($H350=0,"",VLOOKUP($H350,Исходные_данные,32,FALSE))</f>
        <v/>
      </c>
    </row>
    <row r="351" spans="1:21" x14ac:dyDescent="0.2">
      <c r="A351" s="14" t="str">
        <f t="shared" si="5"/>
        <v/>
      </c>
      <c r="B351" s="14">
        <f>IF(C351=1,MAX(B$2:$B350)+1,IF(F351=0,"",B350))</f>
        <v>1</v>
      </c>
      <c r="C351" s="14">
        <f>COUNTIF($F$2:$F351,F351)</f>
        <v>349</v>
      </c>
      <c r="D351" s="14">
        <f>IF(F351=0,0,MAX($D$2:D350)+1)</f>
        <v>349</v>
      </c>
      <c r="E351" s="14">
        <f>IF(H351=0,0,MAX($E$2:E350)+1)</f>
        <v>0</v>
      </c>
      <c r="F351" s="60" t="s">
        <v>751</v>
      </c>
      <c r="G351" s="60"/>
      <c r="H351" s="60"/>
      <c r="I351" s="14" t="e">
        <f>IFERROR(VLOOKUP(H351,H$2:H350,1,FALSE),VLOOKUP(H351,H352:H$478,1,FALSE))</f>
        <v>#N/A</v>
      </c>
      <c r="J351" s="14" t="str">
        <f>IF($H351=0,"",VLOOKUP($H351,Исходные_данные,37,FALSE))</f>
        <v/>
      </c>
      <c r="K351" s="14" t="str">
        <f>IF($H351=0,"",VLOOKUP($H351,Исходные_данные,38,FALSE))</f>
        <v/>
      </c>
      <c r="L351" s="14" t="str">
        <f>IF($H351=0,"",VLOOKUP($H351,Исходные_данные,39,FALSE))</f>
        <v/>
      </c>
      <c r="M351" s="16" t="str">
        <f>IFERROR(VLOOKUP(H351,Нагрузка_диапазон_1,5,FALSE),"")</f>
        <v/>
      </c>
      <c r="N351" s="14" t="str">
        <f>IF($H351=0,"",VLOOKUP($H351,Исходные_данные,40,FALSE))</f>
        <v/>
      </c>
      <c r="O351" s="14"/>
      <c r="P351" s="14" t="str">
        <f>IF($H351=0,"",VLOOKUP($H351,Исходные_данные,42,FALSE))</f>
        <v/>
      </c>
      <c r="Q351" s="14" t="str">
        <f>IF($H351=0,"",VLOOKUP($H351,Исходные_данные,8,FALSE))</f>
        <v/>
      </c>
      <c r="R351" s="14">
        <f>IF(Q351=3,"L1,L2,L3",0)</f>
        <v>0</v>
      </c>
      <c r="S351" s="14">
        <f>IF(C351=1,1,IF(Q351=3,S350,IF(S350=3,1,S350+1)))</f>
        <v>1</v>
      </c>
      <c r="T351" s="14" t="str">
        <f>IF(R351=0,"L"&amp;S351,R351)</f>
        <v>L1</v>
      </c>
      <c r="U351" s="14" t="str">
        <f>IF($H351=0,"",VLOOKUP($H351,Исходные_данные,32,FALSE))</f>
        <v/>
      </c>
    </row>
    <row r="352" spans="1:21" x14ac:dyDescent="0.2">
      <c r="A352" s="14" t="str">
        <f t="shared" si="5"/>
        <v/>
      </c>
      <c r="B352" s="14">
        <f>IF(C352=1,MAX(B$2:$B351)+1,IF(F352=0,"",B351))</f>
        <v>1</v>
      </c>
      <c r="C352" s="14">
        <f>COUNTIF($F$2:$F352,F352)</f>
        <v>350</v>
      </c>
      <c r="D352" s="14">
        <f>IF(F352=0,0,MAX($D$2:D351)+1)</f>
        <v>350</v>
      </c>
      <c r="E352" s="14">
        <f>IF(H352=0,0,MAX($E$2:E351)+1)</f>
        <v>0</v>
      </c>
      <c r="F352" s="60" t="s">
        <v>751</v>
      </c>
      <c r="G352" s="60"/>
      <c r="H352" s="60"/>
      <c r="I352" s="14" t="e">
        <f>IFERROR(VLOOKUP(H352,H$2:H351,1,FALSE),VLOOKUP(H352,H353:H$478,1,FALSE))</f>
        <v>#N/A</v>
      </c>
      <c r="J352" s="14" t="str">
        <f>IF($H352=0,"",VLOOKUP($H352,Исходные_данные,37,FALSE))</f>
        <v/>
      </c>
      <c r="K352" s="14" t="str">
        <f>IF($H352=0,"",VLOOKUP($H352,Исходные_данные,38,FALSE))</f>
        <v/>
      </c>
      <c r="L352" s="14" t="str">
        <f>IF($H352=0,"",VLOOKUP($H352,Исходные_данные,39,FALSE))</f>
        <v/>
      </c>
      <c r="M352" s="16" t="str">
        <f>IFERROR(VLOOKUP(H352,Нагрузка_диапазон_1,5,FALSE),"")</f>
        <v/>
      </c>
      <c r="N352" s="14" t="str">
        <f>IF($H352=0,"",VLOOKUP($H352,Исходные_данные,40,FALSE))</f>
        <v/>
      </c>
      <c r="O352" s="14"/>
      <c r="P352" s="14" t="str">
        <f>IF($H352=0,"",VLOOKUP($H352,Исходные_данные,42,FALSE))</f>
        <v/>
      </c>
      <c r="Q352" s="14" t="str">
        <f>IF($H352=0,"",VLOOKUP($H352,Исходные_данные,8,FALSE))</f>
        <v/>
      </c>
      <c r="R352" s="14">
        <f>IF(Q352=3,"L1,L2,L3",0)</f>
        <v>0</v>
      </c>
      <c r="S352" s="14">
        <f>IF(C352=1,1,IF(Q352=3,S351,IF(S351=3,1,S351+1)))</f>
        <v>2</v>
      </c>
      <c r="T352" s="14" t="str">
        <f>IF(R352=0,"L"&amp;S352,R352)</f>
        <v>L2</v>
      </c>
      <c r="U352" s="14" t="str">
        <f>IF($H352=0,"",VLOOKUP($H352,Исходные_данные,32,FALSE))</f>
        <v/>
      </c>
    </row>
    <row r="353" spans="1:21" x14ac:dyDescent="0.2">
      <c r="A353" s="14" t="str">
        <f t="shared" si="5"/>
        <v/>
      </c>
      <c r="B353" s="14">
        <f>IF(C353=1,MAX(B$2:$B352)+1,IF(F353=0,"",B352))</f>
        <v>1</v>
      </c>
      <c r="C353" s="14">
        <f>COUNTIF($F$2:$F353,F353)</f>
        <v>351</v>
      </c>
      <c r="D353" s="14">
        <f>IF(F353=0,0,MAX($D$2:D352)+1)</f>
        <v>351</v>
      </c>
      <c r="E353" s="14">
        <f>IF(H353=0,0,MAX($E$2:E352)+1)</f>
        <v>0</v>
      </c>
      <c r="F353" s="60" t="s">
        <v>751</v>
      </c>
      <c r="G353" s="60"/>
      <c r="H353" s="60"/>
      <c r="I353" s="14" t="e">
        <f>IFERROR(VLOOKUP(H353,H$2:H352,1,FALSE),VLOOKUP(H353,H354:H$478,1,FALSE))</f>
        <v>#N/A</v>
      </c>
      <c r="J353" s="14" t="str">
        <f>IF($H353=0,"",VLOOKUP($H353,Исходные_данные,37,FALSE))</f>
        <v/>
      </c>
      <c r="K353" s="14" t="str">
        <f>IF($H353=0,"",VLOOKUP($H353,Исходные_данные,38,FALSE))</f>
        <v/>
      </c>
      <c r="L353" s="14" t="str">
        <f>IF($H353=0,"",VLOOKUP($H353,Исходные_данные,39,FALSE))</f>
        <v/>
      </c>
      <c r="M353" s="16" t="str">
        <f>IFERROR(VLOOKUP(H353,Нагрузка_диапазон_1,5,FALSE),"")</f>
        <v/>
      </c>
      <c r="N353" s="14" t="str">
        <f>IF($H353=0,"",VLOOKUP($H353,Исходные_данные,40,FALSE))</f>
        <v/>
      </c>
      <c r="O353" s="14"/>
      <c r="P353" s="14" t="str">
        <f>IF($H353=0,"",VLOOKUP($H353,Исходные_данные,42,FALSE))</f>
        <v/>
      </c>
      <c r="Q353" s="14" t="str">
        <f>IF($H353=0,"",VLOOKUP($H353,Исходные_данные,8,FALSE))</f>
        <v/>
      </c>
      <c r="R353" s="14">
        <f>IF(Q353=3,"L1,L2,L3",0)</f>
        <v>0</v>
      </c>
      <c r="S353" s="14">
        <f>IF(C353=1,1,IF(Q353=3,S352,IF(S352=3,1,S352+1)))</f>
        <v>3</v>
      </c>
      <c r="T353" s="14" t="str">
        <f>IF(R353=0,"L"&amp;S353,R353)</f>
        <v>L3</v>
      </c>
      <c r="U353" s="14" t="str">
        <f>IF($H353=0,"",VLOOKUP($H353,Исходные_данные,32,FALSE))</f>
        <v/>
      </c>
    </row>
    <row r="354" spans="1:21" x14ac:dyDescent="0.2">
      <c r="A354" s="14" t="str">
        <f t="shared" si="5"/>
        <v/>
      </c>
      <c r="B354" s="14">
        <f>IF(C354=1,MAX(B$2:$B353)+1,IF(F354=0,"",B353))</f>
        <v>1</v>
      </c>
      <c r="C354" s="14">
        <f>COUNTIF($F$2:$F354,F354)</f>
        <v>352</v>
      </c>
      <c r="D354" s="14">
        <f>IF(F354=0,0,MAX($D$2:D353)+1)</f>
        <v>352</v>
      </c>
      <c r="E354" s="14">
        <f>IF(H354=0,0,MAX($E$2:E353)+1)</f>
        <v>0</v>
      </c>
      <c r="F354" s="60" t="s">
        <v>751</v>
      </c>
      <c r="G354" s="60"/>
      <c r="H354" s="60"/>
      <c r="I354" s="14" t="e">
        <f>IFERROR(VLOOKUP(H354,H$2:H353,1,FALSE),VLOOKUP(H354,H355:H$478,1,FALSE))</f>
        <v>#N/A</v>
      </c>
      <c r="J354" s="14" t="str">
        <f>IF($H354=0,"",VLOOKUP($H354,Исходные_данные,37,FALSE))</f>
        <v/>
      </c>
      <c r="K354" s="14" t="str">
        <f>IF($H354=0,"",VLOOKUP($H354,Исходные_данные,38,FALSE))</f>
        <v/>
      </c>
      <c r="L354" s="14" t="str">
        <f>IF($H354=0,"",VLOOKUP($H354,Исходные_данные,39,FALSE))</f>
        <v/>
      </c>
      <c r="M354" s="16" t="str">
        <f>IFERROR(VLOOKUP(H354,Нагрузка_диапазон_1,5,FALSE),"")</f>
        <v/>
      </c>
      <c r="N354" s="14" t="str">
        <f>IF($H354=0,"",VLOOKUP($H354,Исходные_данные,40,FALSE))</f>
        <v/>
      </c>
      <c r="O354" s="14"/>
      <c r="P354" s="14" t="str">
        <f>IF($H354=0,"",VLOOKUP($H354,Исходные_данные,42,FALSE))</f>
        <v/>
      </c>
      <c r="Q354" s="14" t="str">
        <f>IF($H354=0,"",VLOOKUP($H354,Исходные_данные,8,FALSE))</f>
        <v/>
      </c>
      <c r="R354" s="14">
        <f>IF(Q354=3,"L1,L2,L3",0)</f>
        <v>0</v>
      </c>
      <c r="S354" s="14">
        <f>IF(C354=1,1,IF(Q354=3,S353,IF(S353=3,1,S353+1)))</f>
        <v>1</v>
      </c>
      <c r="T354" s="14" t="str">
        <f>IF(R354=0,"L"&amp;S354,R354)</f>
        <v>L1</v>
      </c>
      <c r="U354" s="14" t="str">
        <f>IF($H354=0,"",VLOOKUP($H354,Исходные_данные,32,FALSE))</f>
        <v/>
      </c>
    </row>
    <row r="355" spans="1:21" x14ac:dyDescent="0.2">
      <c r="A355" s="14" t="str">
        <f t="shared" si="5"/>
        <v/>
      </c>
      <c r="B355" s="14">
        <f>IF(C355=1,MAX(B$2:$B354)+1,IF(F355=0,"",B354))</f>
        <v>1</v>
      </c>
      <c r="C355" s="14">
        <f>COUNTIF($F$2:$F355,F355)</f>
        <v>353</v>
      </c>
      <c r="D355" s="14">
        <f>IF(F355=0,0,MAX($D$2:D354)+1)</f>
        <v>353</v>
      </c>
      <c r="E355" s="14">
        <f>IF(H355=0,0,MAX($E$2:E354)+1)</f>
        <v>0</v>
      </c>
      <c r="F355" s="60" t="s">
        <v>751</v>
      </c>
      <c r="G355" s="60"/>
      <c r="H355" s="60"/>
      <c r="I355" s="14" t="e">
        <f>IFERROR(VLOOKUP(H355,H$2:H354,1,FALSE),VLOOKUP(H355,H356:H$478,1,FALSE))</f>
        <v>#N/A</v>
      </c>
      <c r="J355" s="14" t="str">
        <f>IF($H355=0,"",VLOOKUP($H355,Исходные_данные,37,FALSE))</f>
        <v/>
      </c>
      <c r="K355" s="14" t="str">
        <f>IF($H355=0,"",VLOOKUP($H355,Исходные_данные,38,FALSE))</f>
        <v/>
      </c>
      <c r="L355" s="14" t="str">
        <f>IF($H355=0,"",VLOOKUP($H355,Исходные_данные,39,FALSE))</f>
        <v/>
      </c>
      <c r="M355" s="16" t="str">
        <f>IFERROR(VLOOKUP(H355,Нагрузка_диапазон_1,5,FALSE),"")</f>
        <v/>
      </c>
      <c r="N355" s="14" t="str">
        <f>IF($H355=0,"",VLOOKUP($H355,Исходные_данные,40,FALSE))</f>
        <v/>
      </c>
      <c r="O355" s="14"/>
      <c r="P355" s="14" t="str">
        <f>IF($H355=0,"",VLOOKUP($H355,Исходные_данные,42,FALSE))</f>
        <v/>
      </c>
      <c r="Q355" s="14" t="str">
        <f>IF($H355=0,"",VLOOKUP($H355,Исходные_данные,8,FALSE))</f>
        <v/>
      </c>
      <c r="R355" s="14">
        <f>IF(Q355=3,"L1,L2,L3",0)</f>
        <v>0</v>
      </c>
      <c r="S355" s="14">
        <f>IF(C355=1,1,IF(Q355=3,S354,IF(S354=3,1,S354+1)))</f>
        <v>2</v>
      </c>
      <c r="T355" s="14" t="str">
        <f>IF(R355=0,"L"&amp;S355,R355)</f>
        <v>L2</v>
      </c>
      <c r="U355" s="14" t="str">
        <f>IF($H355=0,"",VLOOKUP($H355,Исходные_данные,32,FALSE))</f>
        <v/>
      </c>
    </row>
    <row r="356" spans="1:21" x14ac:dyDescent="0.2">
      <c r="A356" s="14" t="str">
        <f t="shared" si="5"/>
        <v/>
      </c>
      <c r="B356" s="14">
        <f>IF(C356=1,MAX(B$2:$B355)+1,IF(F356=0,"",B355))</f>
        <v>1</v>
      </c>
      <c r="C356" s="14">
        <f>COUNTIF($F$2:$F356,F356)</f>
        <v>354</v>
      </c>
      <c r="D356" s="14">
        <f>IF(F356=0,0,MAX($D$2:D355)+1)</f>
        <v>354</v>
      </c>
      <c r="E356" s="14">
        <f>IF(H356=0,0,MAX($E$2:E355)+1)</f>
        <v>0</v>
      </c>
      <c r="F356" s="60" t="s">
        <v>751</v>
      </c>
      <c r="G356" s="60"/>
      <c r="H356" s="60"/>
      <c r="I356" s="14" t="e">
        <f>IFERROR(VLOOKUP(H356,H$2:H355,1,FALSE),VLOOKUP(H356,H357:H$478,1,FALSE))</f>
        <v>#N/A</v>
      </c>
      <c r="J356" s="14" t="str">
        <f>IF($H356=0,"",VLOOKUP($H356,Исходные_данные,37,FALSE))</f>
        <v/>
      </c>
      <c r="K356" s="14" t="str">
        <f>IF($H356=0,"",VLOOKUP($H356,Исходные_данные,38,FALSE))</f>
        <v/>
      </c>
      <c r="L356" s="14" t="str">
        <f>IF($H356=0,"",VLOOKUP($H356,Исходные_данные,39,FALSE))</f>
        <v/>
      </c>
      <c r="M356" s="16" t="str">
        <f>IFERROR(VLOOKUP(H356,Нагрузка_диапазон_1,5,FALSE),"")</f>
        <v/>
      </c>
      <c r="N356" s="14" t="str">
        <f>IF($H356=0,"",VLOOKUP($H356,Исходные_данные,40,FALSE))</f>
        <v/>
      </c>
      <c r="O356" s="14"/>
      <c r="P356" s="14" t="str">
        <f>IF($H356=0,"",VLOOKUP($H356,Исходные_данные,42,FALSE))</f>
        <v/>
      </c>
      <c r="Q356" s="14" t="str">
        <f>IF($H356=0,"",VLOOKUP($H356,Исходные_данные,8,FALSE))</f>
        <v/>
      </c>
      <c r="R356" s="14">
        <f>IF(Q356=3,"L1,L2,L3",0)</f>
        <v>0</v>
      </c>
      <c r="S356" s="14">
        <f>IF(C356=1,1,IF(Q356=3,S355,IF(S355=3,1,S355+1)))</f>
        <v>3</v>
      </c>
      <c r="T356" s="14" t="str">
        <f>IF(R356=0,"L"&amp;S356,R356)</f>
        <v>L3</v>
      </c>
      <c r="U356" s="14" t="str">
        <f>IF($H356=0,"",VLOOKUP($H356,Исходные_данные,32,FALSE))</f>
        <v/>
      </c>
    </row>
    <row r="357" spans="1:21" x14ac:dyDescent="0.2">
      <c r="A357" s="14" t="str">
        <f t="shared" si="5"/>
        <v/>
      </c>
      <c r="B357" s="14">
        <f>IF(C357=1,MAX(B$2:$B356)+1,IF(F357=0,"",B356))</f>
        <v>1</v>
      </c>
      <c r="C357" s="14">
        <f>COUNTIF($F$2:$F357,F357)</f>
        <v>355</v>
      </c>
      <c r="D357" s="14">
        <f>IF(F357=0,0,MAX($D$2:D356)+1)</f>
        <v>355</v>
      </c>
      <c r="E357" s="14">
        <f>IF(H357=0,0,MAX($E$2:E356)+1)</f>
        <v>0</v>
      </c>
      <c r="F357" s="60" t="s">
        <v>751</v>
      </c>
      <c r="G357" s="60"/>
      <c r="H357" s="60"/>
      <c r="I357" s="14" t="e">
        <f>IFERROR(VLOOKUP(H357,H$2:H356,1,FALSE),VLOOKUP(H357,H358:H$478,1,FALSE))</f>
        <v>#N/A</v>
      </c>
      <c r="J357" s="14" t="str">
        <f>IF($H357=0,"",VLOOKUP($H357,Исходные_данные,37,FALSE))</f>
        <v/>
      </c>
      <c r="K357" s="14" t="str">
        <f>IF($H357=0,"",VLOOKUP($H357,Исходные_данные,38,FALSE))</f>
        <v/>
      </c>
      <c r="L357" s="14" t="str">
        <f>IF($H357=0,"",VLOOKUP($H357,Исходные_данные,39,FALSE))</f>
        <v/>
      </c>
      <c r="M357" s="16" t="str">
        <f>IFERROR(VLOOKUP(H357,Нагрузка_диапазон_1,5,FALSE),"")</f>
        <v/>
      </c>
      <c r="N357" s="14" t="str">
        <f>IF($H357=0,"",VLOOKUP($H357,Исходные_данные,40,FALSE))</f>
        <v/>
      </c>
      <c r="O357" s="14"/>
      <c r="P357" s="14" t="str">
        <f>IF($H357=0,"",VLOOKUP($H357,Исходные_данные,42,FALSE))</f>
        <v/>
      </c>
      <c r="Q357" s="14" t="str">
        <f>IF($H357=0,"",VLOOKUP($H357,Исходные_данные,8,FALSE))</f>
        <v/>
      </c>
      <c r="R357" s="14">
        <f>IF(Q357=3,"L1,L2,L3",0)</f>
        <v>0</v>
      </c>
      <c r="S357" s="14">
        <f>IF(C357=1,1,IF(Q357=3,S356,IF(S356=3,1,S356+1)))</f>
        <v>1</v>
      </c>
      <c r="T357" s="14" t="str">
        <f>IF(R357=0,"L"&amp;S357,R357)</f>
        <v>L1</v>
      </c>
      <c r="U357" s="14" t="str">
        <f>IF($H357=0,"",VLOOKUP($H357,Исходные_данные,32,FALSE))</f>
        <v/>
      </c>
    </row>
    <row r="358" spans="1:21" x14ac:dyDescent="0.2">
      <c r="A358" s="14" t="str">
        <f t="shared" si="5"/>
        <v/>
      </c>
      <c r="B358" s="14">
        <f>IF(C358=1,MAX(B$2:$B357)+1,IF(F358=0,"",B357))</f>
        <v>1</v>
      </c>
      <c r="C358" s="14">
        <f>COUNTIF($F$2:$F358,F358)</f>
        <v>356</v>
      </c>
      <c r="D358" s="14">
        <f>IF(F358=0,0,MAX($D$2:D357)+1)</f>
        <v>356</v>
      </c>
      <c r="E358" s="14">
        <f>IF(H358=0,0,MAX($E$2:E357)+1)</f>
        <v>0</v>
      </c>
      <c r="F358" s="60" t="s">
        <v>751</v>
      </c>
      <c r="G358" s="60"/>
      <c r="H358" s="60"/>
      <c r="I358" s="14" t="e">
        <f>IFERROR(VLOOKUP(H358,H$2:H357,1,FALSE),VLOOKUP(H358,H359:H$478,1,FALSE))</f>
        <v>#N/A</v>
      </c>
      <c r="J358" s="14" t="str">
        <f>IF($H358=0,"",VLOOKUP($H358,Исходные_данные,37,FALSE))</f>
        <v/>
      </c>
      <c r="K358" s="14" t="str">
        <f>IF($H358=0,"",VLOOKUP($H358,Исходные_данные,38,FALSE))</f>
        <v/>
      </c>
      <c r="L358" s="14" t="str">
        <f>IF($H358=0,"",VLOOKUP($H358,Исходные_данные,39,FALSE))</f>
        <v/>
      </c>
      <c r="M358" s="16" t="str">
        <f>IFERROR(VLOOKUP(H358,Нагрузка_диапазон_1,5,FALSE),"")</f>
        <v/>
      </c>
      <c r="N358" s="14" t="str">
        <f>IF($H358=0,"",VLOOKUP($H358,Исходные_данные,40,FALSE))</f>
        <v/>
      </c>
      <c r="O358" s="14"/>
      <c r="P358" s="14" t="str">
        <f>IF($H358=0,"",VLOOKUP($H358,Исходные_данные,42,FALSE))</f>
        <v/>
      </c>
      <c r="Q358" s="14" t="str">
        <f>IF($H358=0,"",VLOOKUP($H358,Исходные_данные,8,FALSE))</f>
        <v/>
      </c>
      <c r="R358" s="14">
        <f>IF(Q358=3,"L1,L2,L3",0)</f>
        <v>0</v>
      </c>
      <c r="S358" s="14">
        <f>IF(C358=1,1,IF(Q358=3,S357,IF(S357=3,1,S357+1)))</f>
        <v>2</v>
      </c>
      <c r="T358" s="14" t="str">
        <f>IF(R358=0,"L"&amp;S358,R358)</f>
        <v>L2</v>
      </c>
      <c r="U358" s="14" t="str">
        <f>IF($H358=0,"",VLOOKUP($H358,Исходные_данные,32,FALSE))</f>
        <v/>
      </c>
    </row>
    <row r="359" spans="1:21" s="79" customFormat="1" ht="14.45" customHeight="1" thickBot="1" x14ac:dyDescent="0.25">
      <c r="A359" s="77" t="str">
        <f t="shared" si="5"/>
        <v/>
      </c>
      <c r="B359" s="77">
        <f>IF(C359=1,MAX(B$2:$B358)+1,IF(F359=0,"",B358))</f>
        <v>1</v>
      </c>
      <c r="C359" s="77">
        <f>COUNTIF($F$2:$F359,F359)</f>
        <v>357</v>
      </c>
      <c r="D359" s="77">
        <f>IF(F359=0,0,MAX($D$2:D358)+1)</f>
        <v>357</v>
      </c>
      <c r="E359" s="77">
        <f>IF(H359=0,0,MAX($E$2:E358)+1)</f>
        <v>0</v>
      </c>
      <c r="F359" s="60" t="s">
        <v>751</v>
      </c>
      <c r="G359" s="68"/>
      <c r="H359" s="68"/>
      <c r="I359" s="77" t="e">
        <f>IFERROR(VLOOKUP(H359,H$2:H358,1,FALSE),VLOOKUP(H359,H360:H$478,1,FALSE))</f>
        <v>#N/A</v>
      </c>
      <c r="J359" s="77" t="str">
        <f>IF($H359=0,"",VLOOKUP($H359,Исходные_данные,37,FALSE))</f>
        <v/>
      </c>
      <c r="K359" s="77" t="str">
        <f>IF($H359=0,"",VLOOKUP($H359,Исходные_данные,38,FALSE))</f>
        <v/>
      </c>
      <c r="L359" s="77" t="str">
        <f>IF($H359=0,"",VLOOKUP($H359,Исходные_данные,39,FALSE))</f>
        <v/>
      </c>
      <c r="M359" s="16" t="str">
        <f>IFERROR(VLOOKUP(H359,Нагрузка_диапазон_1,5,FALSE),"")</f>
        <v/>
      </c>
      <c r="N359" s="77" t="str">
        <f>IF($H359=0,"",VLOOKUP($H359,Исходные_данные,40,FALSE))</f>
        <v/>
      </c>
      <c r="O359" s="77"/>
      <c r="P359" s="77" t="str">
        <f>IF($H359=0,"",VLOOKUP($H359,Исходные_данные,42,FALSE))</f>
        <v/>
      </c>
      <c r="Q359" s="77" t="str">
        <f>IF($H359=0,"",VLOOKUP($H359,Исходные_данные,8,FALSE))</f>
        <v/>
      </c>
      <c r="R359" s="77">
        <f>IF(Q359=3,"L1,L2,L3",0)</f>
        <v>0</v>
      </c>
      <c r="S359" s="77">
        <f>IF(C359=1,1,IF(Q359=3,S358,IF(S358=3,1,S358+1)))</f>
        <v>3</v>
      </c>
      <c r="T359" s="77" t="str">
        <f>IF(R359=0,"L"&amp;S359,R359)</f>
        <v>L3</v>
      </c>
      <c r="U359" s="77" t="str">
        <f>IF($H359=0,"",VLOOKUP($H359,Исходные_данные,32,FALSE))</f>
        <v/>
      </c>
    </row>
    <row r="360" spans="1:21" x14ac:dyDescent="0.2">
      <c r="A360" s="14" t="str">
        <f t="shared" si="5"/>
        <v/>
      </c>
      <c r="B360" s="14">
        <f>IF(C360=1,MAX(B$2:$B359)+1,IF(F360=0,"",B359))</f>
        <v>1</v>
      </c>
      <c r="C360" s="14">
        <f>COUNTIF($F$2:$F360,F360)</f>
        <v>358</v>
      </c>
      <c r="D360" s="14">
        <f>IF(F360=0,0,MAX($D$2:D359)+1)</f>
        <v>358</v>
      </c>
      <c r="E360" s="14">
        <f>IF(H360=0,0,MAX($E$2:E359)+1)</f>
        <v>0</v>
      </c>
      <c r="F360" s="60" t="s">
        <v>751</v>
      </c>
      <c r="G360" s="71"/>
      <c r="H360" s="71"/>
      <c r="I360" s="14" t="e">
        <f>IFERROR(VLOOKUP(H360,H$2:H359,1,FALSE),VLOOKUP(H360,H361:H$478,1,FALSE))</f>
        <v>#N/A</v>
      </c>
      <c r="J360" s="14" t="str">
        <f>IF($H360=0,"",VLOOKUP($H360,Исходные_данные,37,FALSE))</f>
        <v/>
      </c>
      <c r="K360" s="14" t="str">
        <f>IF($H360=0,"",VLOOKUP($H360,Исходные_данные,38,FALSE))</f>
        <v/>
      </c>
      <c r="L360" s="14" t="str">
        <f>IF($H360=0,"",VLOOKUP($H360,Исходные_данные,39,FALSE))</f>
        <v/>
      </c>
      <c r="M360" s="16" t="str">
        <f>IFERROR(VLOOKUP(H360,Нагрузка_диапазон_1,5,FALSE),"")</f>
        <v/>
      </c>
      <c r="N360" s="14" t="str">
        <f>IF($H360=0,"",VLOOKUP($H360,Исходные_данные,40,FALSE))</f>
        <v/>
      </c>
      <c r="O360" s="14"/>
      <c r="P360" s="14" t="str">
        <f>IF($H360=0,"",VLOOKUP($H360,Исходные_данные,42,FALSE))</f>
        <v/>
      </c>
      <c r="Q360" s="14" t="str">
        <f>IF($H360=0,"",VLOOKUP($H360,Исходные_данные,8,FALSE))</f>
        <v/>
      </c>
      <c r="R360" s="14">
        <f>IF(Q360=3,"L1,L2,L3",0)</f>
        <v>0</v>
      </c>
      <c r="S360" s="14">
        <f>IF(C360=1,1,IF(Q360=3,S359,IF(S359=3,1,S359+1)))</f>
        <v>1</v>
      </c>
      <c r="T360" s="14" t="str">
        <f>IF(R360=0,"L"&amp;S360,R360)</f>
        <v>L1</v>
      </c>
      <c r="U360" s="14" t="str">
        <f>IF($H360=0,"",VLOOKUP($H360,Исходные_данные,32,FALSE))</f>
        <v/>
      </c>
    </row>
    <row r="361" spans="1:21" x14ac:dyDescent="0.2">
      <c r="A361" s="14" t="str">
        <f t="shared" si="5"/>
        <v/>
      </c>
      <c r="B361" s="14">
        <f>IF(C361=1,MAX(B$2:$B360)+1,IF(F361=0,"",B360))</f>
        <v>1</v>
      </c>
      <c r="C361" s="14">
        <f>COUNTIF($F$2:$F361,F361)</f>
        <v>359</v>
      </c>
      <c r="D361" s="14">
        <f>IF(F361=0,0,MAX($D$2:D360)+1)</f>
        <v>359</v>
      </c>
      <c r="E361" s="14">
        <f>IF(H361=0,0,MAX($E$2:E360)+1)</f>
        <v>0</v>
      </c>
      <c r="F361" s="60" t="s">
        <v>751</v>
      </c>
      <c r="G361" s="60"/>
      <c r="H361" s="60"/>
      <c r="I361" s="14" t="e">
        <f>IFERROR(VLOOKUP(H361,H$2:H360,1,FALSE),VLOOKUP(H361,H362:H$478,1,FALSE))</f>
        <v>#N/A</v>
      </c>
      <c r="J361" s="14" t="str">
        <f>IF($H361=0,"",VLOOKUP($H361,Исходные_данные,37,FALSE))</f>
        <v/>
      </c>
      <c r="K361" s="14" t="str">
        <f>IF($H361=0,"",VLOOKUP($H361,Исходные_данные,38,FALSE))</f>
        <v/>
      </c>
      <c r="L361" s="14" t="str">
        <f>IF($H361=0,"",VLOOKUP($H361,Исходные_данные,39,FALSE))</f>
        <v/>
      </c>
      <c r="M361" s="16" t="str">
        <f>IFERROR(VLOOKUP(H361,Нагрузка_диапазон_1,5,FALSE),"")</f>
        <v/>
      </c>
      <c r="N361" s="14" t="str">
        <f>IF($H361=0,"",VLOOKUP($H361,Исходные_данные,40,FALSE))</f>
        <v/>
      </c>
      <c r="O361" s="14"/>
      <c r="P361" s="14" t="str">
        <f>IF($H361=0,"",VLOOKUP($H361,Исходные_данные,42,FALSE))</f>
        <v/>
      </c>
      <c r="Q361" s="14" t="str">
        <f>IF($H361=0,"",VLOOKUP($H361,Исходные_данные,8,FALSE))</f>
        <v/>
      </c>
      <c r="R361" s="14">
        <f>IF(Q361=3,"L1,L2,L3",0)</f>
        <v>0</v>
      </c>
      <c r="S361" s="14">
        <f>IF(C361=1,1,IF(Q361=3,S360,IF(S360=3,1,S360+1)))</f>
        <v>2</v>
      </c>
      <c r="T361" s="14" t="str">
        <f>IF(R361=0,"L"&amp;S361,R361)</f>
        <v>L2</v>
      </c>
      <c r="U361" s="14" t="str">
        <f>IF($H361=0,"",VLOOKUP($H361,Исходные_данные,32,FALSE))</f>
        <v/>
      </c>
    </row>
    <row r="362" spans="1:21" x14ac:dyDescent="0.2">
      <c r="A362" s="14" t="str">
        <f t="shared" si="5"/>
        <v/>
      </c>
      <c r="B362" s="14">
        <f>IF(C362=1,MAX(B$2:$B361)+1,IF(F362=0,"",B361))</f>
        <v>1</v>
      </c>
      <c r="C362" s="14">
        <f>COUNTIF($F$2:$F362,F362)</f>
        <v>360</v>
      </c>
      <c r="D362" s="14">
        <f>IF(F362=0,0,MAX($D$2:D361)+1)</f>
        <v>360</v>
      </c>
      <c r="E362" s="14">
        <f>IF(H362=0,0,MAX($E$2:E361)+1)</f>
        <v>0</v>
      </c>
      <c r="F362" s="60" t="s">
        <v>751</v>
      </c>
      <c r="G362" s="60"/>
      <c r="H362" s="60"/>
      <c r="I362" s="14" t="e">
        <f>IFERROR(VLOOKUP(H362,H$2:H361,1,FALSE),VLOOKUP(H362,H363:H$478,1,FALSE))</f>
        <v>#N/A</v>
      </c>
      <c r="J362" s="14" t="str">
        <f>IF($H362=0,"",VLOOKUP($H362,Исходные_данные,37,FALSE))</f>
        <v/>
      </c>
      <c r="K362" s="14" t="str">
        <f>IF($H362=0,"",VLOOKUP($H362,Исходные_данные,38,FALSE))</f>
        <v/>
      </c>
      <c r="L362" s="14" t="str">
        <f>IF($H362=0,"",VLOOKUP($H362,Исходные_данные,39,FALSE))</f>
        <v/>
      </c>
      <c r="M362" s="16" t="str">
        <f>IFERROR(VLOOKUP(H362,Нагрузка_диапазон_1,5,FALSE),"")</f>
        <v/>
      </c>
      <c r="N362" s="14" t="str">
        <f>IF($H362=0,"",VLOOKUP($H362,Исходные_данные,40,FALSE))</f>
        <v/>
      </c>
      <c r="O362" s="14"/>
      <c r="P362" s="14" t="str">
        <f>IF($H362=0,"",VLOOKUP($H362,Исходные_данные,42,FALSE))</f>
        <v/>
      </c>
      <c r="Q362" s="14" t="str">
        <f>IF($H362=0,"",VLOOKUP($H362,Исходные_данные,8,FALSE))</f>
        <v/>
      </c>
      <c r="R362" s="14">
        <f>IF(Q362=3,"L1,L2,L3",0)</f>
        <v>0</v>
      </c>
      <c r="S362" s="14">
        <f>IF(C362=1,1,IF(Q362=3,S361,IF(S361=3,1,S361+1)))</f>
        <v>3</v>
      </c>
      <c r="T362" s="14" t="str">
        <f>IF(R362=0,"L"&amp;S362,R362)</f>
        <v>L3</v>
      </c>
      <c r="U362" s="14" t="str">
        <f>IF($H362=0,"",VLOOKUP($H362,Исходные_данные,32,FALSE))</f>
        <v/>
      </c>
    </row>
    <row r="363" spans="1:21" x14ac:dyDescent="0.2">
      <c r="A363" s="14" t="str">
        <f t="shared" si="5"/>
        <v/>
      </c>
      <c r="B363" s="14">
        <f>IF(C363=1,MAX(B$2:$B362)+1,IF(F363=0,"",B362))</f>
        <v>1</v>
      </c>
      <c r="C363" s="14">
        <f>COUNTIF($F$2:$F363,F363)</f>
        <v>361</v>
      </c>
      <c r="D363" s="14">
        <f>IF(F363=0,0,MAX($D$2:D362)+1)</f>
        <v>361</v>
      </c>
      <c r="E363" s="14">
        <f>IF(H363=0,0,MAX($E$2:E362)+1)</f>
        <v>0</v>
      </c>
      <c r="F363" s="60" t="s">
        <v>751</v>
      </c>
      <c r="G363" s="60"/>
      <c r="H363" s="60"/>
      <c r="I363" s="14" t="e">
        <f>IFERROR(VLOOKUP(H363,H$2:H362,1,FALSE),VLOOKUP(H363,H364:H$478,1,FALSE))</f>
        <v>#N/A</v>
      </c>
      <c r="J363" s="14" t="str">
        <f>IF($H363=0,"",VLOOKUP($H363,Исходные_данные,37,FALSE))</f>
        <v/>
      </c>
      <c r="K363" s="14" t="str">
        <f>IF($H363=0,"",VLOOKUP($H363,Исходные_данные,38,FALSE))</f>
        <v/>
      </c>
      <c r="L363" s="14" t="str">
        <f>IF($H363=0,"",VLOOKUP($H363,Исходные_данные,39,FALSE))</f>
        <v/>
      </c>
      <c r="M363" s="16" t="str">
        <f>IFERROR(VLOOKUP(H363,Нагрузка_диапазон_1,5,FALSE),"")</f>
        <v/>
      </c>
      <c r="N363" s="14" t="str">
        <f>IF($H363=0,"",VLOOKUP($H363,Исходные_данные,40,FALSE))</f>
        <v/>
      </c>
      <c r="O363" s="14"/>
      <c r="P363" s="14" t="str">
        <f>IF($H363=0,"",VLOOKUP($H363,Исходные_данные,42,FALSE))</f>
        <v/>
      </c>
      <c r="Q363" s="14" t="str">
        <f>IF($H363=0,"",VLOOKUP($H363,Исходные_данные,8,FALSE))</f>
        <v/>
      </c>
      <c r="R363" s="14">
        <f>IF(Q363=3,"L1,L2,L3",0)</f>
        <v>0</v>
      </c>
      <c r="S363" s="14">
        <f>IF(C363=1,1,IF(Q363=3,S362,IF(S362=3,1,S362+1)))</f>
        <v>1</v>
      </c>
      <c r="T363" s="14" t="str">
        <f>IF(R363=0,"L"&amp;S363,R363)</f>
        <v>L1</v>
      </c>
      <c r="U363" s="14" t="str">
        <f>IF($H363=0,"",VLOOKUP($H363,Исходные_данные,32,FALSE))</f>
        <v/>
      </c>
    </row>
    <row r="364" spans="1:21" x14ac:dyDescent="0.2">
      <c r="A364" s="14" t="str">
        <f t="shared" si="5"/>
        <v/>
      </c>
      <c r="B364" s="14">
        <f>IF(C364=1,MAX(B$2:$B363)+1,IF(F364=0,"",B363))</f>
        <v>1</v>
      </c>
      <c r="C364" s="14">
        <f>COUNTIF($F$2:$F364,F364)</f>
        <v>362</v>
      </c>
      <c r="D364" s="14">
        <f>IF(F364=0,0,MAX($D$2:D363)+1)</f>
        <v>362</v>
      </c>
      <c r="E364" s="14">
        <f>IF(H364=0,0,MAX($E$2:E363)+1)</f>
        <v>0</v>
      </c>
      <c r="F364" s="60" t="s">
        <v>751</v>
      </c>
      <c r="G364" s="60"/>
      <c r="H364" s="60"/>
      <c r="I364" s="14" t="e">
        <f>IFERROR(VLOOKUP(H364,H$2:H363,1,FALSE),VLOOKUP(H364,H365:H$478,1,FALSE))</f>
        <v>#N/A</v>
      </c>
      <c r="J364" s="14" t="str">
        <f>IF($H364=0,"",VLOOKUP($H364,Исходные_данные,37,FALSE))</f>
        <v/>
      </c>
      <c r="K364" s="14" t="str">
        <f>IF($H364=0,"",VLOOKUP($H364,Исходные_данные,38,FALSE))</f>
        <v/>
      </c>
      <c r="L364" s="14" t="str">
        <f>IF($H364=0,"",VLOOKUP($H364,Исходные_данные,39,FALSE))</f>
        <v/>
      </c>
      <c r="M364" s="16" t="str">
        <f>IFERROR(VLOOKUP(H364,Нагрузка_диапазон_1,5,FALSE),"")</f>
        <v/>
      </c>
      <c r="N364" s="14" t="str">
        <f>IF($H364=0,"",VLOOKUP($H364,Исходные_данные,40,FALSE))</f>
        <v/>
      </c>
      <c r="O364" s="14"/>
      <c r="P364" s="14" t="str">
        <f>IF($H364=0,"",VLOOKUP($H364,Исходные_данные,42,FALSE))</f>
        <v/>
      </c>
      <c r="Q364" s="14" t="str">
        <f>IF($H364=0,"",VLOOKUP($H364,Исходные_данные,8,FALSE))</f>
        <v/>
      </c>
      <c r="R364" s="14">
        <f>IF(Q364=3,"L1,L2,L3",0)</f>
        <v>0</v>
      </c>
      <c r="S364" s="14">
        <f>IF(C364=1,1,IF(Q364=3,S363,IF(S363=3,1,S363+1)))</f>
        <v>2</v>
      </c>
      <c r="T364" s="14" t="str">
        <f>IF(R364=0,"L"&amp;S364,R364)</f>
        <v>L2</v>
      </c>
      <c r="U364" s="14" t="str">
        <f>IF($H364=0,"",VLOOKUP($H364,Исходные_данные,32,FALSE))</f>
        <v/>
      </c>
    </row>
    <row r="365" spans="1:21" x14ac:dyDescent="0.2">
      <c r="A365" s="14" t="str">
        <f t="shared" si="5"/>
        <v/>
      </c>
      <c r="B365" s="14">
        <f>IF(C365=1,MAX(B$2:$B364)+1,IF(F365=0,"",B364))</f>
        <v>1</v>
      </c>
      <c r="C365" s="14">
        <f>COUNTIF($F$2:$F365,F365)</f>
        <v>363</v>
      </c>
      <c r="D365" s="14">
        <f>IF(F365=0,0,MAX($D$2:D364)+1)</f>
        <v>363</v>
      </c>
      <c r="E365" s="14">
        <f>IF(H365=0,0,MAX($E$2:E364)+1)</f>
        <v>0</v>
      </c>
      <c r="F365" s="60" t="s">
        <v>751</v>
      </c>
      <c r="G365" s="60"/>
      <c r="H365" s="60"/>
      <c r="I365" s="14" t="e">
        <f>IFERROR(VLOOKUP(H365,H$2:H364,1,FALSE),VLOOKUP(H365,H366:H$478,1,FALSE))</f>
        <v>#N/A</v>
      </c>
      <c r="J365" s="14" t="str">
        <f>IF($H365=0,"",VLOOKUP($H365,Исходные_данные,37,FALSE))</f>
        <v/>
      </c>
      <c r="K365" s="14" t="str">
        <f>IF($H365=0,"",VLOOKUP($H365,Исходные_данные,38,FALSE))</f>
        <v/>
      </c>
      <c r="L365" s="14" t="str">
        <f>IF($H365=0,"",VLOOKUP($H365,Исходные_данные,39,FALSE))</f>
        <v/>
      </c>
      <c r="M365" s="16" t="str">
        <f>IFERROR(VLOOKUP(H365,Нагрузка_диапазон_1,5,FALSE),"")</f>
        <v/>
      </c>
      <c r="N365" s="14" t="str">
        <f>IF($H365=0,"",VLOOKUP($H365,Исходные_данные,40,FALSE))</f>
        <v/>
      </c>
      <c r="O365" s="14"/>
      <c r="P365" s="14" t="str">
        <f>IF($H365=0,"",VLOOKUP($H365,Исходные_данные,42,FALSE))</f>
        <v/>
      </c>
      <c r="Q365" s="14" t="str">
        <f>IF($H365=0,"",VLOOKUP($H365,Исходные_данные,8,FALSE))</f>
        <v/>
      </c>
      <c r="R365" s="14">
        <f>IF(Q365=3,"L1,L2,L3",0)</f>
        <v>0</v>
      </c>
      <c r="S365" s="14">
        <f>IF(C365=1,1,IF(Q365=3,S364,IF(S364=3,1,S364+1)))</f>
        <v>3</v>
      </c>
      <c r="T365" s="14" t="str">
        <f>IF(R365=0,"L"&amp;S365,R365)</f>
        <v>L3</v>
      </c>
      <c r="U365" s="14" t="str">
        <f>IF($H365=0,"",VLOOKUP($H365,Исходные_данные,32,FALSE))</f>
        <v/>
      </c>
    </row>
    <row r="366" spans="1:21" x14ac:dyDescent="0.2">
      <c r="A366" s="14" t="str">
        <f t="shared" si="5"/>
        <v/>
      </c>
      <c r="B366" s="14">
        <f>IF(C366=1,MAX(B$2:$B365)+1,IF(F366=0,"",B365))</f>
        <v>1</v>
      </c>
      <c r="C366" s="14">
        <f>COUNTIF($F$2:$F366,F366)</f>
        <v>364</v>
      </c>
      <c r="D366" s="14">
        <f>IF(F366=0,0,MAX($D$2:D365)+1)</f>
        <v>364</v>
      </c>
      <c r="E366" s="14">
        <f>IF(H366=0,0,MAX($E$2:E365)+1)</f>
        <v>0</v>
      </c>
      <c r="F366" s="60" t="s">
        <v>751</v>
      </c>
      <c r="G366" s="60"/>
      <c r="H366" s="60"/>
      <c r="I366" s="14" t="e">
        <f>IFERROR(VLOOKUP(H366,H$2:H365,1,FALSE),VLOOKUP(H366,H367:H$478,1,FALSE))</f>
        <v>#N/A</v>
      </c>
      <c r="J366" s="14" t="str">
        <f>IF($H366=0,"",VLOOKUP($H366,Исходные_данные,37,FALSE))</f>
        <v/>
      </c>
      <c r="K366" s="14" t="str">
        <f>IF($H366=0,"",VLOOKUP($H366,Исходные_данные,38,FALSE))</f>
        <v/>
      </c>
      <c r="L366" s="14" t="str">
        <f>IF($H366=0,"",VLOOKUP($H366,Исходные_данные,39,FALSE))</f>
        <v/>
      </c>
      <c r="M366" s="16" t="str">
        <f>IFERROR(VLOOKUP(H366,Нагрузка_диапазон_1,5,FALSE),"")</f>
        <v/>
      </c>
      <c r="N366" s="14" t="str">
        <f>IF($H366=0,"",VLOOKUP($H366,Исходные_данные,40,FALSE))</f>
        <v/>
      </c>
      <c r="O366" s="14"/>
      <c r="P366" s="14" t="str">
        <f>IF($H366=0,"",VLOOKUP($H366,Исходные_данные,42,FALSE))</f>
        <v/>
      </c>
      <c r="Q366" s="14" t="str">
        <f>IF($H366=0,"",VLOOKUP($H366,Исходные_данные,8,FALSE))</f>
        <v/>
      </c>
      <c r="R366" s="14">
        <f>IF(Q366=3,"L1,L2,L3",0)</f>
        <v>0</v>
      </c>
      <c r="S366" s="14">
        <f>IF(C366=1,1,IF(Q366=3,S365,IF(S365=3,1,S365+1)))</f>
        <v>1</v>
      </c>
      <c r="T366" s="14" t="str">
        <f>IF(R366=0,"L"&amp;S366,R366)</f>
        <v>L1</v>
      </c>
      <c r="U366" s="14" t="str">
        <f>IF($H366=0,"",VLOOKUP($H366,Исходные_данные,32,FALSE))</f>
        <v/>
      </c>
    </row>
    <row r="367" spans="1:21" x14ac:dyDescent="0.2">
      <c r="A367" s="14" t="str">
        <f t="shared" si="5"/>
        <v/>
      </c>
      <c r="B367" s="14">
        <f>IF(C367=1,MAX(B$2:$B366)+1,IF(F367=0,"",B366))</f>
        <v>1</v>
      </c>
      <c r="C367" s="14">
        <f>COUNTIF($F$2:$F367,F367)</f>
        <v>365</v>
      </c>
      <c r="D367" s="14">
        <f>IF(F367=0,0,MAX($D$2:D366)+1)</f>
        <v>365</v>
      </c>
      <c r="E367" s="14">
        <f>IF(H367=0,0,MAX($E$2:E366)+1)</f>
        <v>0</v>
      </c>
      <c r="F367" s="60" t="s">
        <v>751</v>
      </c>
      <c r="G367" s="60"/>
      <c r="H367" s="60"/>
      <c r="I367" s="14" t="e">
        <f>IFERROR(VLOOKUP(H367,H$2:H366,1,FALSE),VLOOKUP(H367,H368:H$478,1,FALSE))</f>
        <v>#N/A</v>
      </c>
      <c r="J367" s="14" t="str">
        <f>IF($H367=0,"",VLOOKUP($H367,Исходные_данные,37,FALSE))</f>
        <v/>
      </c>
      <c r="K367" s="14" t="str">
        <f>IF($H367=0,"",VLOOKUP($H367,Исходные_данные,38,FALSE))</f>
        <v/>
      </c>
      <c r="L367" s="14" t="str">
        <f>IF($H367=0,"",VLOOKUP($H367,Исходные_данные,39,FALSE))</f>
        <v/>
      </c>
      <c r="M367" s="16" t="str">
        <f>IFERROR(VLOOKUP(H367,Нагрузка_диапазон_1,5,FALSE),"")</f>
        <v/>
      </c>
      <c r="N367" s="14" t="str">
        <f>IF($H367=0,"",VLOOKUP($H367,Исходные_данные,40,FALSE))</f>
        <v/>
      </c>
      <c r="O367" s="14"/>
      <c r="P367" s="14" t="str">
        <f>IF($H367=0,"",VLOOKUP($H367,Исходные_данные,42,FALSE))</f>
        <v/>
      </c>
      <c r="Q367" s="14" t="str">
        <f>IF($H367=0,"",VLOOKUP($H367,Исходные_данные,8,FALSE))</f>
        <v/>
      </c>
      <c r="R367" s="14">
        <f>IF(Q367=3,"L1,L2,L3",0)</f>
        <v>0</v>
      </c>
      <c r="S367" s="14">
        <f>IF(C367=1,1,IF(Q367=3,S366,IF(S366=3,1,S366+1)))</f>
        <v>2</v>
      </c>
      <c r="T367" s="14" t="str">
        <f>IF(R367=0,"L"&amp;S367,R367)</f>
        <v>L2</v>
      </c>
      <c r="U367" s="14" t="str">
        <f>IF($H367=0,"",VLOOKUP($H367,Исходные_данные,32,FALSE))</f>
        <v/>
      </c>
    </row>
    <row r="368" spans="1:21" x14ac:dyDescent="0.2">
      <c r="A368" s="14" t="str">
        <f t="shared" si="5"/>
        <v/>
      </c>
      <c r="B368" s="14">
        <f>IF(C368=1,MAX(B$2:$B367)+1,IF(F368=0,"",B367))</f>
        <v>1</v>
      </c>
      <c r="C368" s="14">
        <f>COUNTIF($F$2:$F368,F368)</f>
        <v>366</v>
      </c>
      <c r="D368" s="14">
        <f>IF(F368=0,0,MAX($D$2:D367)+1)</f>
        <v>366</v>
      </c>
      <c r="E368" s="14">
        <f>IF(H368=0,0,MAX($E$2:E367)+1)</f>
        <v>0</v>
      </c>
      <c r="F368" s="60" t="s">
        <v>751</v>
      </c>
      <c r="G368" s="60"/>
      <c r="H368" s="60"/>
      <c r="I368" s="14" t="e">
        <f>IFERROR(VLOOKUP(H368,H$2:H367,1,FALSE),VLOOKUP(H368,H369:H$478,1,FALSE))</f>
        <v>#N/A</v>
      </c>
      <c r="J368" s="14" t="str">
        <f>IF($H368=0,"",VLOOKUP($H368,Исходные_данные,37,FALSE))</f>
        <v/>
      </c>
      <c r="K368" s="14" t="str">
        <f>IF($H368=0,"",VLOOKUP($H368,Исходные_данные,38,FALSE))</f>
        <v/>
      </c>
      <c r="L368" s="14" t="str">
        <f>IF($H368=0,"",VLOOKUP($H368,Исходные_данные,39,FALSE))</f>
        <v/>
      </c>
      <c r="M368" s="16" t="str">
        <f>IFERROR(VLOOKUP(H368,Нагрузка_диапазон_1,5,FALSE),"")</f>
        <v/>
      </c>
      <c r="N368" s="14" t="str">
        <f>IF($H368=0,"",VLOOKUP($H368,Исходные_данные,40,FALSE))</f>
        <v/>
      </c>
      <c r="O368" s="14"/>
      <c r="P368" s="14" t="str">
        <f>IF($H368=0,"",VLOOKUP($H368,Исходные_данные,42,FALSE))</f>
        <v/>
      </c>
      <c r="Q368" s="14" t="str">
        <f>IF($H368=0,"",VLOOKUP($H368,Исходные_данные,8,FALSE))</f>
        <v/>
      </c>
      <c r="R368" s="14">
        <f>IF(Q368=3,"L1,L2,L3",0)</f>
        <v>0</v>
      </c>
      <c r="S368" s="14">
        <f>IF(C368=1,1,IF(Q368=3,S367,IF(S367=3,1,S367+1)))</f>
        <v>3</v>
      </c>
      <c r="T368" s="14" t="str">
        <f>IF(R368=0,"L"&amp;S368,R368)</f>
        <v>L3</v>
      </c>
      <c r="U368" s="14" t="str">
        <f>IF($H368=0,"",VLOOKUP($H368,Исходные_данные,32,FALSE))</f>
        <v/>
      </c>
    </row>
    <row r="369" spans="1:21" x14ac:dyDescent="0.2">
      <c r="A369" s="14" t="str">
        <f t="shared" si="5"/>
        <v/>
      </c>
      <c r="B369" s="14">
        <f>IF(C369=1,MAX(B$2:$B368)+1,IF(F369=0,"",B368))</f>
        <v>1</v>
      </c>
      <c r="C369" s="14">
        <f>COUNTIF($F$2:$F369,F369)</f>
        <v>367</v>
      </c>
      <c r="D369" s="14">
        <f>IF(F369=0,0,MAX($D$2:D368)+1)</f>
        <v>367</v>
      </c>
      <c r="E369" s="14">
        <f>IF(H369=0,0,MAX($E$2:E368)+1)</f>
        <v>0</v>
      </c>
      <c r="F369" s="60" t="s">
        <v>751</v>
      </c>
      <c r="G369" s="60"/>
      <c r="H369" s="60"/>
      <c r="I369" s="14" t="e">
        <f>IFERROR(VLOOKUP(H369,H$2:H368,1,FALSE),VLOOKUP(H369,H370:H$478,1,FALSE))</f>
        <v>#N/A</v>
      </c>
      <c r="J369" s="14" t="str">
        <f>IF($H369=0,"",VLOOKUP($H369,Исходные_данные,37,FALSE))</f>
        <v/>
      </c>
      <c r="K369" s="14" t="str">
        <f>IF($H369=0,"",VLOOKUP($H369,Исходные_данные,38,FALSE))</f>
        <v/>
      </c>
      <c r="L369" s="14" t="str">
        <f>IF($H369=0,"",VLOOKUP($H369,Исходные_данные,39,FALSE))</f>
        <v/>
      </c>
      <c r="M369" s="16" t="str">
        <f>IFERROR(VLOOKUP(H369,Нагрузка_диапазон_1,5,FALSE),"")</f>
        <v/>
      </c>
      <c r="N369" s="14" t="str">
        <f>IF($H369=0,"",VLOOKUP($H369,Исходные_данные,40,FALSE))</f>
        <v/>
      </c>
      <c r="O369" s="14"/>
      <c r="P369" s="14" t="str">
        <f>IF($H369=0,"",VLOOKUP($H369,Исходные_данные,42,FALSE))</f>
        <v/>
      </c>
      <c r="Q369" s="14" t="str">
        <f>IF($H369=0,"",VLOOKUP($H369,Исходные_данные,8,FALSE))</f>
        <v/>
      </c>
      <c r="R369" s="14">
        <f>IF(Q369=3,"L1,L2,L3",0)</f>
        <v>0</v>
      </c>
      <c r="S369" s="14">
        <f>IF(C369=1,1,IF(Q369=3,S368,IF(S368=3,1,S368+1)))</f>
        <v>1</v>
      </c>
      <c r="T369" s="14" t="str">
        <f>IF(R369=0,"L"&amp;S369,R369)</f>
        <v>L1</v>
      </c>
      <c r="U369" s="14" t="str">
        <f>IF($H369=0,"",VLOOKUP($H369,Исходные_данные,32,FALSE))</f>
        <v/>
      </c>
    </row>
    <row r="370" spans="1:21" x14ac:dyDescent="0.2">
      <c r="A370" s="14" t="str">
        <f t="shared" si="5"/>
        <v/>
      </c>
      <c r="B370" s="14">
        <f>IF(C370=1,MAX(B$2:$B369)+1,IF(F370=0,"",B369))</f>
        <v>1</v>
      </c>
      <c r="C370" s="14">
        <f>COUNTIF($F$2:$F370,F370)</f>
        <v>368</v>
      </c>
      <c r="D370" s="14">
        <f>IF(F370=0,0,MAX($D$2:D369)+1)</f>
        <v>368</v>
      </c>
      <c r="E370" s="14">
        <f>IF(H370=0,0,MAX($E$2:E369)+1)</f>
        <v>0</v>
      </c>
      <c r="F370" s="60" t="s">
        <v>751</v>
      </c>
      <c r="G370" s="60"/>
      <c r="H370" s="60"/>
      <c r="I370" s="14" t="e">
        <f>IFERROR(VLOOKUP(H370,H$2:H369,1,FALSE),VLOOKUP(H370,H371:H$478,1,FALSE))</f>
        <v>#N/A</v>
      </c>
      <c r="J370" s="14" t="str">
        <f>IF($H370=0,"",VLOOKUP($H370,Исходные_данные,37,FALSE))</f>
        <v/>
      </c>
      <c r="K370" s="14" t="str">
        <f>IF($H370=0,"",VLOOKUP($H370,Исходные_данные,38,FALSE))</f>
        <v/>
      </c>
      <c r="L370" s="14" t="str">
        <f>IF($H370=0,"",VLOOKUP($H370,Исходные_данные,39,FALSE))</f>
        <v/>
      </c>
      <c r="M370" s="16" t="str">
        <f>IFERROR(VLOOKUP(H370,Нагрузка_диапазон_1,5,FALSE),"")</f>
        <v/>
      </c>
      <c r="N370" s="14" t="str">
        <f>IF($H370=0,"",VLOOKUP($H370,Исходные_данные,40,FALSE))</f>
        <v/>
      </c>
      <c r="O370" s="14"/>
      <c r="P370" s="14" t="str">
        <f>IF($H370=0,"",VLOOKUP($H370,Исходные_данные,42,FALSE))</f>
        <v/>
      </c>
      <c r="Q370" s="14" t="str">
        <f>IF($H370=0,"",VLOOKUP($H370,Исходные_данные,8,FALSE))</f>
        <v/>
      </c>
      <c r="R370" s="14">
        <f>IF(Q370=3,"L1,L2,L3",0)</f>
        <v>0</v>
      </c>
      <c r="S370" s="14">
        <f>IF(C370=1,1,IF(Q370=3,S369,IF(S369=3,1,S369+1)))</f>
        <v>2</v>
      </c>
      <c r="T370" s="14" t="str">
        <f>IF(R370=0,"L"&amp;S370,R370)</f>
        <v>L2</v>
      </c>
      <c r="U370" s="14" t="str">
        <f>IF($H370=0,"",VLOOKUP($H370,Исходные_данные,32,FALSE))</f>
        <v/>
      </c>
    </row>
    <row r="371" spans="1:21" x14ac:dyDescent="0.2">
      <c r="A371" s="14" t="str">
        <f t="shared" si="5"/>
        <v/>
      </c>
      <c r="B371" s="14">
        <f>IF(C371=1,MAX(B$2:$B370)+1,IF(F371=0,"",B370))</f>
        <v>1</v>
      </c>
      <c r="C371" s="14">
        <f>COUNTIF($F$2:$F371,F371)</f>
        <v>369</v>
      </c>
      <c r="D371" s="14">
        <f>IF(F371=0,0,MAX($D$2:D370)+1)</f>
        <v>369</v>
      </c>
      <c r="E371" s="14">
        <f>IF(H371=0,0,MAX($E$2:E370)+1)</f>
        <v>0</v>
      </c>
      <c r="F371" s="60" t="s">
        <v>751</v>
      </c>
      <c r="G371" s="60"/>
      <c r="H371" s="60"/>
      <c r="I371" s="14" t="e">
        <f>IFERROR(VLOOKUP(H371,H$2:H370,1,FALSE),VLOOKUP(H371,H372:H$478,1,FALSE))</f>
        <v>#N/A</v>
      </c>
      <c r="J371" s="14" t="str">
        <f>IF($H371=0,"",VLOOKUP($H371,Исходные_данные,37,FALSE))</f>
        <v/>
      </c>
      <c r="K371" s="14" t="str">
        <f>IF($H371=0,"",VLOOKUP($H371,Исходные_данные,38,FALSE))</f>
        <v/>
      </c>
      <c r="L371" s="14" t="str">
        <f>IF($H371=0,"",VLOOKUP($H371,Исходные_данные,39,FALSE))</f>
        <v/>
      </c>
      <c r="M371" s="16" t="str">
        <f>IFERROR(VLOOKUP(H371,Нагрузка_диапазон_1,5,FALSE),"")</f>
        <v/>
      </c>
      <c r="N371" s="14" t="str">
        <f>IF($H371=0,"",VLOOKUP($H371,Исходные_данные,40,FALSE))</f>
        <v/>
      </c>
      <c r="O371" s="14"/>
      <c r="P371" s="14" t="str">
        <f>IF($H371=0,"",VLOOKUP($H371,Исходные_данные,42,FALSE))</f>
        <v/>
      </c>
      <c r="Q371" s="14" t="str">
        <f>IF($H371=0,"",VLOOKUP($H371,Исходные_данные,8,FALSE))</f>
        <v/>
      </c>
      <c r="R371" s="14">
        <f>IF(Q371=3,"L1,L2,L3",0)</f>
        <v>0</v>
      </c>
      <c r="S371" s="14">
        <f>IF(C371=1,1,IF(Q371=3,S370,IF(S370=3,1,S370+1)))</f>
        <v>3</v>
      </c>
      <c r="T371" s="14" t="str">
        <f>IF(R371=0,"L"&amp;S371,R371)</f>
        <v>L3</v>
      </c>
      <c r="U371" s="14" t="str">
        <f>IF($H371=0,"",VLOOKUP($H371,Исходные_данные,32,FALSE))</f>
        <v/>
      </c>
    </row>
    <row r="372" spans="1:21" x14ac:dyDescent="0.2">
      <c r="A372" s="14" t="str">
        <f t="shared" si="5"/>
        <v/>
      </c>
      <c r="B372" s="14">
        <f>IF(C372=1,MAX(B$2:$B371)+1,IF(F372=0,"",B371))</f>
        <v>1</v>
      </c>
      <c r="C372" s="14">
        <f>COUNTIF($F$2:$F372,F372)</f>
        <v>370</v>
      </c>
      <c r="D372" s="14">
        <f>IF(F372=0,0,MAX($D$2:D371)+1)</f>
        <v>370</v>
      </c>
      <c r="E372" s="14">
        <f>IF(H372=0,0,MAX($E$2:E371)+1)</f>
        <v>0</v>
      </c>
      <c r="F372" s="60" t="s">
        <v>751</v>
      </c>
      <c r="G372" s="60"/>
      <c r="H372" s="60"/>
      <c r="I372" s="14" t="e">
        <f>IFERROR(VLOOKUP(H372,H$2:H371,1,FALSE),VLOOKUP(H372,H373:H$478,1,FALSE))</f>
        <v>#N/A</v>
      </c>
      <c r="J372" s="14" t="str">
        <f>IF($H372=0,"",VLOOKUP($H372,Исходные_данные,37,FALSE))</f>
        <v/>
      </c>
      <c r="K372" s="14" t="str">
        <f>IF($H372=0,"",VLOOKUP($H372,Исходные_данные,38,FALSE))</f>
        <v/>
      </c>
      <c r="L372" s="14" t="str">
        <f>IF($H372=0,"",VLOOKUP($H372,Исходные_данные,39,FALSE))</f>
        <v/>
      </c>
      <c r="M372" s="16" t="str">
        <f>IFERROR(VLOOKUP(H372,Нагрузка_диапазон_1,5,FALSE),"")</f>
        <v/>
      </c>
      <c r="N372" s="14" t="str">
        <f>IF($H372=0,"",VLOOKUP($H372,Исходные_данные,40,FALSE))</f>
        <v/>
      </c>
      <c r="O372" s="14"/>
      <c r="P372" s="14" t="str">
        <f>IF($H372=0,"",VLOOKUP($H372,Исходные_данные,42,FALSE))</f>
        <v/>
      </c>
      <c r="Q372" s="14" t="str">
        <f>IF($H372=0,"",VLOOKUP($H372,Исходные_данные,8,FALSE))</f>
        <v/>
      </c>
      <c r="R372" s="14">
        <f>IF(Q372=3,"L1,L2,L3",0)</f>
        <v>0</v>
      </c>
      <c r="S372" s="14">
        <f>IF(C372=1,1,IF(Q372=3,S371,IF(S371=3,1,S371+1)))</f>
        <v>1</v>
      </c>
      <c r="T372" s="14" t="str">
        <f>IF(R372=0,"L"&amp;S372,R372)</f>
        <v>L1</v>
      </c>
      <c r="U372" s="14" t="str">
        <f>IF($H372=0,"",VLOOKUP($H372,Исходные_данные,32,FALSE))</f>
        <v/>
      </c>
    </row>
    <row r="373" spans="1:21" x14ac:dyDescent="0.2">
      <c r="A373" s="14" t="str">
        <f t="shared" si="5"/>
        <v/>
      </c>
      <c r="B373" s="14">
        <f>IF(C373=1,MAX(B$2:$B372)+1,IF(F373=0,"",B372))</f>
        <v>1</v>
      </c>
      <c r="C373" s="14">
        <f>COUNTIF($F$2:$F373,F373)</f>
        <v>371</v>
      </c>
      <c r="D373" s="14">
        <f>IF(F373=0,0,MAX($D$2:D372)+1)</f>
        <v>371</v>
      </c>
      <c r="E373" s="14">
        <f>IF(H373=0,0,MAX($E$2:E372)+1)</f>
        <v>0</v>
      </c>
      <c r="F373" s="60" t="s">
        <v>751</v>
      </c>
      <c r="G373" s="60"/>
      <c r="H373" s="60"/>
      <c r="I373" s="14" t="e">
        <f>IFERROR(VLOOKUP(H373,H$2:H372,1,FALSE),VLOOKUP(H373,H374:H$478,1,FALSE))</f>
        <v>#N/A</v>
      </c>
      <c r="J373" s="14" t="str">
        <f>IF($H373=0,"",VLOOKUP($H373,Исходные_данные,37,FALSE))</f>
        <v/>
      </c>
      <c r="K373" s="14" t="str">
        <f>IF($H373=0,"",VLOOKUP($H373,Исходные_данные,38,FALSE))</f>
        <v/>
      </c>
      <c r="L373" s="14" t="str">
        <f>IF($H373=0,"",VLOOKUP($H373,Исходные_данные,39,FALSE))</f>
        <v/>
      </c>
      <c r="M373" s="16" t="str">
        <f>IFERROR(VLOOKUP(H373,Нагрузка_диапазон_1,5,FALSE),"")</f>
        <v/>
      </c>
      <c r="N373" s="14" t="str">
        <f>IF($H373=0,"",VLOOKUP($H373,Исходные_данные,40,FALSE))</f>
        <v/>
      </c>
      <c r="O373" s="14"/>
      <c r="P373" s="14" t="str">
        <f>IF($H373=0,"",VLOOKUP($H373,Исходные_данные,42,FALSE))</f>
        <v/>
      </c>
      <c r="Q373" s="14" t="str">
        <f>IF($H373=0,"",VLOOKUP($H373,Исходные_данные,8,FALSE))</f>
        <v/>
      </c>
      <c r="R373" s="14">
        <f>IF(Q373=3,"L1,L2,L3",0)</f>
        <v>0</v>
      </c>
      <c r="S373" s="14">
        <f>IF(C373=1,1,IF(Q373=3,S372,IF(S372=3,1,S372+1)))</f>
        <v>2</v>
      </c>
      <c r="T373" s="14" t="str">
        <f>IF(R373=0,"L"&amp;S373,R373)</f>
        <v>L2</v>
      </c>
      <c r="U373" s="14" t="str">
        <f>IF($H373=0,"",VLOOKUP($H373,Исходные_данные,32,FALSE))</f>
        <v/>
      </c>
    </row>
    <row r="374" spans="1:21" x14ac:dyDescent="0.2">
      <c r="A374" s="14" t="str">
        <f t="shared" si="5"/>
        <v/>
      </c>
      <c r="B374" s="14">
        <f>IF(C374=1,MAX(B$2:$B373)+1,IF(F374=0,"",B373))</f>
        <v>1</v>
      </c>
      <c r="C374" s="14">
        <f>COUNTIF($F$2:$F374,F374)</f>
        <v>372</v>
      </c>
      <c r="D374" s="14">
        <f>IF(F374=0,0,MAX($D$2:D373)+1)</f>
        <v>372</v>
      </c>
      <c r="E374" s="14">
        <f>IF(H374=0,0,MAX($E$2:E373)+1)</f>
        <v>0</v>
      </c>
      <c r="F374" s="60" t="s">
        <v>751</v>
      </c>
      <c r="G374" s="71"/>
      <c r="H374" s="60"/>
      <c r="I374" s="14" t="e">
        <f>IFERROR(VLOOKUP(H374,H$2:H373,1,FALSE),VLOOKUP(H374,H375:H$478,1,FALSE))</f>
        <v>#N/A</v>
      </c>
      <c r="J374" s="14" t="str">
        <f>IF($H374=0,"",VLOOKUP($H374,Исходные_данные,37,FALSE))</f>
        <v/>
      </c>
      <c r="K374" s="14" t="str">
        <f>IF($H374=0,"",VLOOKUP($H374,Исходные_данные,38,FALSE))</f>
        <v/>
      </c>
      <c r="L374" s="14" t="str">
        <f>IF($H374=0,"",VLOOKUP($H374,Исходные_данные,39,FALSE))</f>
        <v/>
      </c>
      <c r="M374" s="16" t="str">
        <f>IFERROR(VLOOKUP(H374,Нагрузка_диапазон_1,5,FALSE),"")</f>
        <v/>
      </c>
      <c r="N374" s="14" t="str">
        <f>IF($H374=0,"",VLOOKUP($H374,Исходные_данные,40,FALSE))</f>
        <v/>
      </c>
      <c r="O374" s="14"/>
      <c r="P374" s="14" t="str">
        <f>IF($H374=0,"",VLOOKUP($H374,Исходные_данные,42,FALSE))</f>
        <v/>
      </c>
      <c r="Q374" s="14" t="str">
        <f>IF($H374=0,"",VLOOKUP($H374,Исходные_данные,8,FALSE))</f>
        <v/>
      </c>
      <c r="R374" s="14">
        <f>IF(Q374=3,"L1,L2,L3",0)</f>
        <v>0</v>
      </c>
      <c r="S374" s="14">
        <f>IF(C374=1,1,IF(Q374=3,S373,IF(S373=3,1,S373+1)))</f>
        <v>3</v>
      </c>
      <c r="T374" s="14" t="str">
        <f>IF(R374=0,"L"&amp;S374,R374)</f>
        <v>L3</v>
      </c>
      <c r="U374" s="14" t="str">
        <f>IF($H374=0,"",VLOOKUP($H374,Исходные_данные,32,FALSE))</f>
        <v/>
      </c>
    </row>
    <row r="375" spans="1:21" x14ac:dyDescent="0.2">
      <c r="A375" s="14" t="str">
        <f t="shared" si="5"/>
        <v/>
      </c>
      <c r="B375" s="14">
        <f>IF(C375=1,MAX(B$2:$B374)+1,IF(F375=0,"",B374))</f>
        <v>1</v>
      </c>
      <c r="C375" s="14">
        <f>COUNTIF($F$2:$F375,F375)</f>
        <v>373</v>
      </c>
      <c r="D375" s="14">
        <f>IF(F375=0,0,MAX($D$2:D374)+1)</f>
        <v>373</v>
      </c>
      <c r="E375" s="14">
        <f>IF(H375=0,0,MAX($E$2:E374)+1)</f>
        <v>0</v>
      </c>
      <c r="F375" s="60" t="s">
        <v>751</v>
      </c>
      <c r="G375" s="60"/>
      <c r="H375" s="60"/>
      <c r="I375" s="14" t="e">
        <f>IFERROR(VLOOKUP(H375,H$2:H374,1,FALSE),VLOOKUP(H375,H376:H$478,1,FALSE))</f>
        <v>#N/A</v>
      </c>
      <c r="J375" s="14" t="str">
        <f>IF($H375=0,"",VLOOKUP($H375,Исходные_данные,37,FALSE))</f>
        <v/>
      </c>
      <c r="K375" s="14" t="str">
        <f>IF($H375=0,"",VLOOKUP($H375,Исходные_данные,38,FALSE))</f>
        <v/>
      </c>
      <c r="L375" s="14" t="str">
        <f>IF($H375=0,"",VLOOKUP($H375,Исходные_данные,39,FALSE))</f>
        <v/>
      </c>
      <c r="M375" s="16" t="str">
        <f>IFERROR(VLOOKUP(H375,Нагрузка_диапазон_1,5,FALSE),"")</f>
        <v/>
      </c>
      <c r="N375" s="14" t="str">
        <f>IF($H375=0,"",VLOOKUP($H375,Исходные_данные,40,FALSE))</f>
        <v/>
      </c>
      <c r="O375" s="14"/>
      <c r="P375" s="14" t="str">
        <f>IF($H375=0,"",VLOOKUP($H375,Исходные_данные,42,FALSE))</f>
        <v/>
      </c>
      <c r="Q375" s="14" t="str">
        <f>IF($H375=0,"",VLOOKUP($H375,Исходные_данные,8,FALSE))</f>
        <v/>
      </c>
      <c r="R375" s="14">
        <f>IF(Q375=3,"L1,L2,L3",0)</f>
        <v>0</v>
      </c>
      <c r="S375" s="14">
        <f>IF(C375=1,1,IF(Q375=3,S374,IF(S374=3,1,S374+1)))</f>
        <v>1</v>
      </c>
      <c r="T375" s="14" t="str">
        <f>IF(R375=0,"L"&amp;S375,R375)</f>
        <v>L1</v>
      </c>
      <c r="U375" s="14" t="str">
        <f>IF($H375=0,"",VLOOKUP($H375,Исходные_данные,32,FALSE))</f>
        <v/>
      </c>
    </row>
    <row r="376" spans="1:21" s="79" customFormat="1" ht="14.45" customHeight="1" thickBot="1" x14ac:dyDescent="0.25">
      <c r="A376" s="77" t="str">
        <f t="shared" si="5"/>
        <v/>
      </c>
      <c r="B376" s="77">
        <f>IF(C376=1,MAX(B$2:$B375)+1,IF(F376=0,"",B375))</f>
        <v>1</v>
      </c>
      <c r="C376" s="77">
        <f>COUNTIF($F$2:$F376,F376)</f>
        <v>374</v>
      </c>
      <c r="D376" s="77">
        <f>IF(F376=0,0,MAX($D$2:D375)+1)</f>
        <v>374</v>
      </c>
      <c r="E376" s="77">
        <f>IF(H376=0,0,MAX($E$2:E375)+1)</f>
        <v>0</v>
      </c>
      <c r="F376" s="60" t="s">
        <v>751</v>
      </c>
      <c r="G376" s="68"/>
      <c r="H376" s="68"/>
      <c r="I376" s="77" t="e">
        <f>IFERROR(VLOOKUP(H376,H$2:H375,1,FALSE),VLOOKUP(H376,H377:H$478,1,FALSE))</f>
        <v>#N/A</v>
      </c>
      <c r="J376" s="77" t="str">
        <f>IF($H376=0,"",VLOOKUP($H376,Исходные_данные,37,FALSE))</f>
        <v/>
      </c>
      <c r="K376" s="77" t="str">
        <f>IF($H376=0,"",VLOOKUP($H376,Исходные_данные,38,FALSE))</f>
        <v/>
      </c>
      <c r="L376" s="77" t="str">
        <f>IF($H376=0,"",VLOOKUP($H376,Исходные_данные,39,FALSE))</f>
        <v/>
      </c>
      <c r="M376" s="16" t="str">
        <f>IFERROR(VLOOKUP(H376,Нагрузка_диапазон_1,5,FALSE),"")</f>
        <v/>
      </c>
      <c r="N376" s="77" t="str">
        <f>IF($H376=0,"",VLOOKUP($H376,Исходные_данные,40,FALSE))</f>
        <v/>
      </c>
      <c r="O376" s="77"/>
      <c r="P376" s="77" t="str">
        <f>IF($H376=0,"",VLOOKUP($H376,Исходные_данные,42,FALSE))</f>
        <v/>
      </c>
      <c r="Q376" s="77" t="str">
        <f>IF($H376=0,"",VLOOKUP($H376,Исходные_данные,8,FALSE))</f>
        <v/>
      </c>
      <c r="R376" s="77">
        <f>IF(Q376=3,"L1,L2,L3",0)</f>
        <v>0</v>
      </c>
      <c r="S376" s="77">
        <f>IF(C376=1,1,IF(Q376=3,S375,IF(S375=3,1,S375+1)))</f>
        <v>2</v>
      </c>
      <c r="T376" s="77" t="str">
        <f>IF(R376=0,"L"&amp;S376,R376)</f>
        <v>L2</v>
      </c>
      <c r="U376" s="77" t="str">
        <f>IF($H376=0,"",VLOOKUP($H376,Исходные_данные,32,FALSE))</f>
        <v/>
      </c>
    </row>
    <row r="377" spans="1:21" x14ac:dyDescent="0.2">
      <c r="A377" s="14" t="str">
        <f t="shared" si="5"/>
        <v/>
      </c>
      <c r="B377" s="14">
        <f>IF(C377=1,MAX(B$2:$B376)+1,IF(F377=0,"",B376))</f>
        <v>1</v>
      </c>
      <c r="C377" s="14">
        <f>COUNTIF($F$2:$F377,F377)</f>
        <v>375</v>
      </c>
      <c r="D377" s="14">
        <f>IF(F377=0,0,MAX($D$2:D376)+1)</f>
        <v>375</v>
      </c>
      <c r="E377" s="14">
        <f>IF(H377=0,0,MAX($E$2:E376)+1)</f>
        <v>0</v>
      </c>
      <c r="F377" s="60" t="s">
        <v>751</v>
      </c>
      <c r="G377" s="60"/>
      <c r="H377" s="71"/>
      <c r="I377" s="14" t="e">
        <f>IFERROR(VLOOKUP(H377,H$2:H376,1,FALSE),VLOOKUP(H377,H378:H$478,1,FALSE))</f>
        <v>#N/A</v>
      </c>
      <c r="J377" s="14" t="str">
        <f>IF($H377=0,"",VLOOKUP($H377,Исходные_данные,37,FALSE))</f>
        <v/>
      </c>
      <c r="K377" s="14" t="str">
        <f>IF($H377=0,"",VLOOKUP($H377,Исходные_данные,38,FALSE))</f>
        <v/>
      </c>
      <c r="L377" s="14" t="str">
        <f>IF($H377=0,"",VLOOKUP($H377,Исходные_данные,39,FALSE))</f>
        <v/>
      </c>
      <c r="M377" s="16" t="str">
        <f>IFERROR(VLOOKUP(H377,Нагрузка_диапазон_1,5,FALSE),"")</f>
        <v/>
      </c>
      <c r="N377" s="14" t="str">
        <f>IF($H377=0,"",VLOOKUP($H377,Исходные_данные,40,FALSE))</f>
        <v/>
      </c>
      <c r="O377" s="14"/>
      <c r="P377" s="14" t="str">
        <f>IF($H377=0,"",VLOOKUP($H377,Исходные_данные,42,FALSE))</f>
        <v/>
      </c>
      <c r="Q377" s="14" t="str">
        <f>IF($H377=0,"",VLOOKUP($H377,Исходные_данные,8,FALSE))</f>
        <v/>
      </c>
      <c r="R377" s="14">
        <f>IF(Q377=3,"L1,L2,L3",0)</f>
        <v>0</v>
      </c>
      <c r="S377" s="14">
        <f>IF(C377=1,1,IF(Q377=3,S376,IF(S376=3,1,S376+1)))</f>
        <v>3</v>
      </c>
      <c r="T377" s="14" t="str">
        <f>IF(R377=0,"L"&amp;S377,R377)</f>
        <v>L3</v>
      </c>
      <c r="U377" s="14" t="str">
        <f>IF($H377=0,"",VLOOKUP($H377,Исходные_данные,32,FALSE))</f>
        <v/>
      </c>
    </row>
    <row r="378" spans="1:21" x14ac:dyDescent="0.2">
      <c r="A378" s="14" t="str">
        <f t="shared" si="5"/>
        <v/>
      </c>
      <c r="B378" s="14">
        <f>IF(C378=1,MAX(B$2:$B377)+1,IF(F378=0,"",B377))</f>
        <v>1</v>
      </c>
      <c r="C378" s="14">
        <f>COUNTIF($F$2:$F378,F378)</f>
        <v>376</v>
      </c>
      <c r="D378" s="14">
        <f>IF(F378=0,0,MAX($D$2:D377)+1)</f>
        <v>376</v>
      </c>
      <c r="E378" s="14">
        <f>IF(H378=0,0,MAX($E$2:E377)+1)</f>
        <v>0</v>
      </c>
      <c r="F378" s="60" t="s">
        <v>751</v>
      </c>
      <c r="G378" s="60"/>
      <c r="H378" s="60"/>
      <c r="I378" s="14" t="e">
        <f>IFERROR(VLOOKUP(H378,H$2:H377,1,FALSE),VLOOKUP(H378,H379:H$478,1,FALSE))</f>
        <v>#N/A</v>
      </c>
      <c r="J378" s="14" t="str">
        <f>IF($H378=0,"",VLOOKUP($H378,Исходные_данные,37,FALSE))</f>
        <v/>
      </c>
      <c r="K378" s="14" t="str">
        <f>IF($H378=0,"",VLOOKUP($H378,Исходные_данные,38,FALSE))</f>
        <v/>
      </c>
      <c r="L378" s="14" t="str">
        <f>IF($H378=0,"",VLOOKUP($H378,Исходные_данные,39,FALSE))</f>
        <v/>
      </c>
      <c r="M378" s="16" t="str">
        <f>IFERROR(VLOOKUP(H378,Нагрузка_диапазон_1,5,FALSE),"")</f>
        <v/>
      </c>
      <c r="N378" s="14" t="str">
        <f>IF($H378=0,"",VLOOKUP($H378,Исходные_данные,40,FALSE))</f>
        <v/>
      </c>
      <c r="O378" s="14"/>
      <c r="P378" s="14" t="str">
        <f>IF($H378=0,"",VLOOKUP($H378,Исходные_данные,42,FALSE))</f>
        <v/>
      </c>
      <c r="Q378" s="14" t="str">
        <f>IF($H378=0,"",VLOOKUP($H378,Исходные_данные,8,FALSE))</f>
        <v/>
      </c>
      <c r="R378" s="14">
        <f>IF(Q378=3,"L1,L2,L3",0)</f>
        <v>0</v>
      </c>
      <c r="S378" s="14">
        <f>IF(C378=1,1,IF(Q378=3,S377,IF(S377=3,1,S377+1)))</f>
        <v>1</v>
      </c>
      <c r="T378" s="14" t="str">
        <f>IF(R378=0,"L"&amp;S378,R378)</f>
        <v>L1</v>
      </c>
      <c r="U378" s="14" t="str">
        <f>IF($H378=0,"",VLOOKUP($H378,Исходные_данные,32,FALSE))</f>
        <v/>
      </c>
    </row>
    <row r="379" spans="1:21" x14ac:dyDescent="0.2">
      <c r="A379" s="14" t="str">
        <f t="shared" si="5"/>
        <v/>
      </c>
      <c r="B379" s="14">
        <f>IF(C379=1,MAX(B$2:$B378)+1,IF(F379=0,"",B378))</f>
        <v>1</v>
      </c>
      <c r="C379" s="14">
        <f>COUNTIF($F$2:$F379,F379)</f>
        <v>377</v>
      </c>
      <c r="D379" s="14">
        <f>IF(F379=0,0,MAX($D$2:D378)+1)</f>
        <v>377</v>
      </c>
      <c r="E379" s="14">
        <f>IF(H379=0,0,MAX($E$2:E378)+1)</f>
        <v>0</v>
      </c>
      <c r="F379" s="60" t="s">
        <v>751</v>
      </c>
      <c r="G379" s="60"/>
      <c r="H379" s="60"/>
      <c r="I379" s="14" t="e">
        <f>IFERROR(VLOOKUP(H379,H$2:H378,1,FALSE),VLOOKUP(H379,H380:H$478,1,FALSE))</f>
        <v>#N/A</v>
      </c>
      <c r="J379" s="14" t="str">
        <f>IF($H379=0,"",VLOOKUP($H379,Исходные_данные,37,FALSE))</f>
        <v/>
      </c>
      <c r="K379" s="14" t="str">
        <f>IF($H379=0,"",VLOOKUP($H379,Исходные_данные,38,FALSE))</f>
        <v/>
      </c>
      <c r="L379" s="14" t="str">
        <f>IF($H379=0,"",VLOOKUP($H379,Исходные_данные,39,FALSE))</f>
        <v/>
      </c>
      <c r="M379" s="16" t="str">
        <f>IFERROR(VLOOKUP(H379,Нагрузка_диапазон_1,5,FALSE),"")</f>
        <v/>
      </c>
      <c r="N379" s="14" t="str">
        <f>IF($H379=0,"",VLOOKUP($H379,Исходные_данные,40,FALSE))</f>
        <v/>
      </c>
      <c r="O379" s="14"/>
      <c r="P379" s="14" t="str">
        <f>IF($H379=0,"",VLOOKUP($H379,Исходные_данные,42,FALSE))</f>
        <v/>
      </c>
      <c r="Q379" s="14" t="str">
        <f>IF($H379=0,"",VLOOKUP($H379,Исходные_данные,8,FALSE))</f>
        <v/>
      </c>
      <c r="R379" s="14">
        <f>IF(Q379=3,"L1,L2,L3",0)</f>
        <v>0</v>
      </c>
      <c r="S379" s="14">
        <f>IF(C379=1,1,IF(Q379=3,S378,IF(S378=3,1,S378+1)))</f>
        <v>2</v>
      </c>
      <c r="T379" s="14" t="str">
        <f>IF(R379=0,"L"&amp;S379,R379)</f>
        <v>L2</v>
      </c>
      <c r="U379" s="14" t="str">
        <f>IF($H379=0,"",VLOOKUP($H379,Исходные_данные,32,FALSE))</f>
        <v/>
      </c>
    </row>
    <row r="380" spans="1:21" x14ac:dyDescent="0.2">
      <c r="A380" s="14" t="str">
        <f t="shared" si="5"/>
        <v/>
      </c>
      <c r="B380" s="14">
        <f>IF(C380=1,MAX(B$2:$B379)+1,IF(F380=0,"",B379))</f>
        <v>1</v>
      </c>
      <c r="C380" s="14">
        <f>COUNTIF($F$2:$F380,F380)</f>
        <v>378</v>
      </c>
      <c r="D380" s="14">
        <f>IF(F380=0,0,MAX($D$2:D379)+1)</f>
        <v>378</v>
      </c>
      <c r="E380" s="14">
        <f>IF(H380=0,0,MAX($E$2:E379)+1)</f>
        <v>0</v>
      </c>
      <c r="F380" s="60" t="s">
        <v>751</v>
      </c>
      <c r="G380" s="60"/>
      <c r="H380" s="60"/>
      <c r="I380" s="14" t="e">
        <f>IFERROR(VLOOKUP(H380,H$2:H379,1,FALSE),VLOOKUP(H380,H381:H$478,1,FALSE))</f>
        <v>#N/A</v>
      </c>
      <c r="J380" s="14" t="str">
        <f>IF($H380=0,"",VLOOKUP($H380,Исходные_данные,37,FALSE))</f>
        <v/>
      </c>
      <c r="K380" s="14" t="str">
        <f>IF($H380=0,"",VLOOKUP($H380,Исходные_данные,38,FALSE))</f>
        <v/>
      </c>
      <c r="L380" s="14" t="str">
        <f>IF($H380=0,"",VLOOKUP($H380,Исходные_данные,39,FALSE))</f>
        <v/>
      </c>
      <c r="M380" s="16" t="str">
        <f>IFERROR(VLOOKUP(H380,Нагрузка_диапазон_1,5,FALSE),"")</f>
        <v/>
      </c>
      <c r="N380" s="14" t="str">
        <f>IF($H380=0,"",VLOOKUP($H380,Исходные_данные,40,FALSE))</f>
        <v/>
      </c>
      <c r="O380" s="14"/>
      <c r="P380" s="14" t="str">
        <f>IF($H380=0,"",VLOOKUP($H380,Исходные_данные,42,FALSE))</f>
        <v/>
      </c>
      <c r="Q380" s="14" t="str">
        <f>IF($H380=0,"",VLOOKUP($H380,Исходные_данные,8,FALSE))</f>
        <v/>
      </c>
      <c r="R380" s="14">
        <f>IF(Q380=3,"L1,L2,L3",0)</f>
        <v>0</v>
      </c>
      <c r="S380" s="14">
        <f>IF(C380=1,1,IF(Q380=3,S379,IF(S379=3,1,S379+1)))</f>
        <v>3</v>
      </c>
      <c r="T380" s="14" t="str">
        <f>IF(R380=0,"L"&amp;S380,R380)</f>
        <v>L3</v>
      </c>
      <c r="U380" s="14" t="str">
        <f>IF($H380=0,"",VLOOKUP($H380,Исходные_данные,32,FALSE))</f>
        <v/>
      </c>
    </row>
    <row r="381" spans="1:21" x14ac:dyDescent="0.2">
      <c r="A381" s="14" t="str">
        <f t="shared" si="5"/>
        <v/>
      </c>
      <c r="B381" s="14">
        <f>IF(C381=1,MAX(B$2:$B380)+1,IF(F381=0,"",B380))</f>
        <v>1</v>
      </c>
      <c r="C381" s="14">
        <f>COUNTIF($F$2:$F381,F381)</f>
        <v>379</v>
      </c>
      <c r="D381" s="14">
        <f>IF(F381=0,0,MAX($D$2:D380)+1)</f>
        <v>379</v>
      </c>
      <c r="E381" s="14">
        <f>IF(H381=0,0,MAX($E$2:E380)+1)</f>
        <v>0</v>
      </c>
      <c r="F381" s="60" t="s">
        <v>751</v>
      </c>
      <c r="G381" s="60"/>
      <c r="H381" s="60"/>
      <c r="I381" s="14" t="e">
        <f>IFERROR(VLOOKUP(H381,H$2:H380,1,FALSE),VLOOKUP(H381,H382:H$478,1,FALSE))</f>
        <v>#N/A</v>
      </c>
      <c r="J381" s="14" t="str">
        <f>IF($H381=0,"",VLOOKUP($H381,Исходные_данные,37,FALSE))</f>
        <v/>
      </c>
      <c r="K381" s="14" t="str">
        <f>IF($H381=0,"",VLOOKUP($H381,Исходные_данные,38,FALSE))</f>
        <v/>
      </c>
      <c r="L381" s="14" t="str">
        <f>IF($H381=0,"",VLOOKUP($H381,Исходные_данные,39,FALSE))</f>
        <v/>
      </c>
      <c r="M381" s="16" t="str">
        <f>IFERROR(VLOOKUP(H381,Нагрузка_диапазон_1,5,FALSE),"")</f>
        <v/>
      </c>
      <c r="N381" s="14" t="str">
        <f>IF($H381=0,"",VLOOKUP($H381,Исходные_данные,40,FALSE))</f>
        <v/>
      </c>
      <c r="O381" s="14"/>
      <c r="P381" s="14" t="str">
        <f>IF($H381=0,"",VLOOKUP($H381,Исходные_данные,42,FALSE))</f>
        <v/>
      </c>
      <c r="Q381" s="14" t="str">
        <f>IF($H381=0,"",VLOOKUP($H381,Исходные_данные,8,FALSE))</f>
        <v/>
      </c>
      <c r="R381" s="14">
        <f>IF(Q381=3,"L1,L2,L3",0)</f>
        <v>0</v>
      </c>
      <c r="S381" s="14">
        <f>IF(C381=1,1,IF(Q381=3,S380,IF(S380=3,1,S380+1)))</f>
        <v>1</v>
      </c>
      <c r="T381" s="14" t="str">
        <f>IF(R381=0,"L"&amp;S381,R381)</f>
        <v>L1</v>
      </c>
      <c r="U381" s="14" t="str">
        <f>IF($H381=0,"",VLOOKUP($H381,Исходные_данные,32,FALSE))</f>
        <v/>
      </c>
    </row>
    <row r="382" spans="1:21" x14ac:dyDescent="0.2">
      <c r="A382" s="14" t="str">
        <f t="shared" si="5"/>
        <v/>
      </c>
      <c r="B382" s="14">
        <f>IF(C382=1,MAX(B$2:$B381)+1,IF(F382=0,"",B381))</f>
        <v>1</v>
      </c>
      <c r="C382" s="14">
        <f>COUNTIF($F$2:$F382,F382)</f>
        <v>380</v>
      </c>
      <c r="D382" s="14">
        <f>IF(F382=0,0,MAX($D$2:D381)+1)</f>
        <v>380</v>
      </c>
      <c r="E382" s="14">
        <f>IF(H382=0,0,MAX($E$2:E381)+1)</f>
        <v>0</v>
      </c>
      <c r="F382" s="60" t="s">
        <v>751</v>
      </c>
      <c r="G382" s="60"/>
      <c r="H382" s="60"/>
      <c r="I382" s="14" t="e">
        <f>IFERROR(VLOOKUP(H382,H$2:H381,1,FALSE),VLOOKUP(H382,H383:H$478,1,FALSE))</f>
        <v>#N/A</v>
      </c>
      <c r="J382" s="14" t="str">
        <f>IF($H382=0,"",VLOOKUP($H382,Исходные_данные,37,FALSE))</f>
        <v/>
      </c>
      <c r="K382" s="14" t="str">
        <f>IF($H382=0,"",VLOOKUP($H382,Исходные_данные,38,FALSE))</f>
        <v/>
      </c>
      <c r="L382" s="14" t="str">
        <f>IF($H382=0,"",VLOOKUP($H382,Исходные_данные,39,FALSE))</f>
        <v/>
      </c>
      <c r="M382" s="16" t="str">
        <f>IFERROR(VLOOKUP(H382,Нагрузка_диапазон_1,5,FALSE),"")</f>
        <v/>
      </c>
      <c r="N382" s="14" t="str">
        <f>IF($H382=0,"",VLOOKUP($H382,Исходные_данные,40,FALSE))</f>
        <v/>
      </c>
      <c r="O382" s="14"/>
      <c r="P382" s="14" t="str">
        <f>IF($H382=0,"",VLOOKUP($H382,Исходные_данные,42,FALSE))</f>
        <v/>
      </c>
      <c r="Q382" s="14" t="str">
        <f>IF($H382=0,"",VLOOKUP($H382,Исходные_данные,8,FALSE))</f>
        <v/>
      </c>
      <c r="R382" s="14">
        <f>IF(Q382=3,"L1,L2,L3",0)</f>
        <v>0</v>
      </c>
      <c r="S382" s="14">
        <f>IF(C382=1,1,IF(Q382=3,S381,IF(S381=3,1,S381+1)))</f>
        <v>2</v>
      </c>
      <c r="T382" s="14" t="str">
        <f>IF(R382=0,"L"&amp;S382,R382)</f>
        <v>L2</v>
      </c>
      <c r="U382" s="14" t="str">
        <f>IF($H382=0,"",VLOOKUP($H382,Исходные_данные,32,FALSE))</f>
        <v/>
      </c>
    </row>
    <row r="383" spans="1:21" x14ac:dyDescent="0.2">
      <c r="A383" s="14" t="str">
        <f t="shared" si="5"/>
        <v/>
      </c>
      <c r="B383" s="14">
        <f>IF(C383=1,MAX(B$2:$B382)+1,IF(F383=0,"",B382))</f>
        <v>1</v>
      </c>
      <c r="C383" s="14">
        <f>COUNTIF($F$2:$F383,F383)</f>
        <v>381</v>
      </c>
      <c r="D383" s="14">
        <f>IF(F383=0,0,MAX($D$2:D382)+1)</f>
        <v>381</v>
      </c>
      <c r="E383" s="14">
        <f>IF(H383=0,0,MAX($E$2:E382)+1)</f>
        <v>0</v>
      </c>
      <c r="F383" s="60" t="s">
        <v>751</v>
      </c>
      <c r="G383" s="60"/>
      <c r="H383" s="60"/>
      <c r="I383" s="14" t="e">
        <f>IFERROR(VLOOKUP(H383,H$2:H382,1,FALSE),VLOOKUP(H383,H384:H$478,1,FALSE))</f>
        <v>#N/A</v>
      </c>
      <c r="J383" s="14" t="str">
        <f>IF($H383=0,"",VLOOKUP($H383,Исходные_данные,37,FALSE))</f>
        <v/>
      </c>
      <c r="K383" s="14" t="str">
        <f>IF($H383=0,"",VLOOKUP($H383,Исходные_данные,38,FALSE))</f>
        <v/>
      </c>
      <c r="L383" s="14" t="str">
        <f>IF($H383=0,"",VLOOKUP($H383,Исходные_данные,39,FALSE))</f>
        <v/>
      </c>
      <c r="M383" s="16" t="str">
        <f>IFERROR(VLOOKUP(H383,Нагрузка_диапазон_1,5,FALSE),"")</f>
        <v/>
      </c>
      <c r="N383" s="14" t="str">
        <f>IF($H383=0,"",VLOOKUP($H383,Исходные_данные,40,FALSE))</f>
        <v/>
      </c>
      <c r="O383" s="14"/>
      <c r="P383" s="14" t="str">
        <f>IF($H383=0,"",VLOOKUP($H383,Исходные_данные,42,FALSE))</f>
        <v/>
      </c>
      <c r="Q383" s="14" t="str">
        <f>IF($H383=0,"",VLOOKUP($H383,Исходные_данные,8,FALSE))</f>
        <v/>
      </c>
      <c r="R383" s="14">
        <f>IF(Q383=3,"L1,L2,L3",0)</f>
        <v>0</v>
      </c>
      <c r="S383" s="14">
        <f>IF(C383=1,1,IF(Q383=3,S382,IF(S382=3,1,S382+1)))</f>
        <v>3</v>
      </c>
      <c r="T383" s="14" t="str">
        <f>IF(R383=0,"L"&amp;S383,R383)</f>
        <v>L3</v>
      </c>
      <c r="U383" s="14" t="str">
        <f>IF($H383=0,"",VLOOKUP($H383,Исходные_данные,32,FALSE))</f>
        <v/>
      </c>
    </row>
    <row r="384" spans="1:21" x14ac:dyDescent="0.2">
      <c r="A384" s="14" t="str">
        <f t="shared" si="5"/>
        <v/>
      </c>
      <c r="B384" s="14">
        <f>IF(C384=1,MAX(B$2:$B383)+1,IF(F384=0,"",B383))</f>
        <v>1</v>
      </c>
      <c r="C384" s="14">
        <f>COUNTIF($F$2:$F384,F384)</f>
        <v>382</v>
      </c>
      <c r="D384" s="14">
        <f>IF(F384=0,0,MAX($D$2:D383)+1)</f>
        <v>382</v>
      </c>
      <c r="E384" s="14">
        <f>IF(H384=0,0,MAX($E$2:E383)+1)</f>
        <v>0</v>
      </c>
      <c r="F384" s="60" t="s">
        <v>751</v>
      </c>
      <c r="G384" s="60"/>
      <c r="H384" s="60"/>
      <c r="I384" s="14" t="e">
        <f>IFERROR(VLOOKUP(H384,H$2:H383,1,FALSE),VLOOKUP(H384,H385:H$478,1,FALSE))</f>
        <v>#N/A</v>
      </c>
      <c r="J384" s="14" t="str">
        <f>IF($H384=0,"",VLOOKUP($H384,Исходные_данные,37,FALSE))</f>
        <v/>
      </c>
      <c r="K384" s="14" t="str">
        <f>IF($H384=0,"",VLOOKUP($H384,Исходные_данные,38,FALSE))</f>
        <v/>
      </c>
      <c r="L384" s="14" t="str">
        <f>IF($H384=0,"",VLOOKUP($H384,Исходные_данные,39,FALSE))</f>
        <v/>
      </c>
      <c r="M384" s="16" t="str">
        <f>IFERROR(VLOOKUP(H384,Нагрузка_диапазон_1,5,FALSE),"")</f>
        <v/>
      </c>
      <c r="N384" s="14" t="str">
        <f>IF($H384=0,"",VLOOKUP($H384,Исходные_данные,40,FALSE))</f>
        <v/>
      </c>
      <c r="O384" s="14"/>
      <c r="P384" s="14" t="str">
        <f>IF($H384=0,"",VLOOKUP($H384,Исходные_данные,42,FALSE))</f>
        <v/>
      </c>
      <c r="Q384" s="14" t="str">
        <f>IF($H384=0,"",VLOOKUP($H384,Исходные_данные,8,FALSE))</f>
        <v/>
      </c>
      <c r="R384" s="14">
        <f>IF(Q384=3,"L1,L2,L3",0)</f>
        <v>0</v>
      </c>
      <c r="S384" s="14">
        <f>IF(C384=1,1,IF(Q384=3,S383,IF(S383=3,1,S383+1)))</f>
        <v>1</v>
      </c>
      <c r="T384" s="14" t="str">
        <f>IF(R384=0,"L"&amp;S384,R384)</f>
        <v>L1</v>
      </c>
      <c r="U384" s="14" t="str">
        <f>IF($H384=0,"",VLOOKUP($H384,Исходные_данные,32,FALSE))</f>
        <v/>
      </c>
    </row>
    <row r="385" spans="1:21" x14ac:dyDescent="0.2">
      <c r="A385" s="14" t="str">
        <f t="shared" si="5"/>
        <v/>
      </c>
      <c r="B385" s="14">
        <f>IF(C385=1,MAX(B$2:$B384)+1,IF(F385=0,"",B384))</f>
        <v>1</v>
      </c>
      <c r="C385" s="14">
        <f>COUNTIF($F$2:$F385,F385)</f>
        <v>383</v>
      </c>
      <c r="D385" s="14">
        <f>IF(F385=0,0,MAX($D$2:D384)+1)</f>
        <v>383</v>
      </c>
      <c r="E385" s="14">
        <f>IF(H385=0,0,MAX($E$2:E384)+1)</f>
        <v>0</v>
      </c>
      <c r="F385" s="60" t="s">
        <v>751</v>
      </c>
      <c r="G385" s="60"/>
      <c r="H385" s="60"/>
      <c r="I385" s="14" t="e">
        <f>IFERROR(VLOOKUP(H385,H$2:H384,1,FALSE),VLOOKUP(H385,H386:H$478,1,FALSE))</f>
        <v>#N/A</v>
      </c>
      <c r="J385" s="14" t="str">
        <f>IF($H385=0,"",VLOOKUP($H385,Исходные_данные,37,FALSE))</f>
        <v/>
      </c>
      <c r="K385" s="14" t="str">
        <f>IF($H385=0,"",VLOOKUP($H385,Исходные_данные,38,FALSE))</f>
        <v/>
      </c>
      <c r="L385" s="14" t="str">
        <f>IF($H385=0,"",VLOOKUP($H385,Исходные_данные,39,FALSE))</f>
        <v/>
      </c>
      <c r="M385" s="16" t="str">
        <f>IFERROR(VLOOKUP(H385,Нагрузка_диапазон_1,5,FALSE),"")</f>
        <v/>
      </c>
      <c r="N385" s="14" t="str">
        <f>IF($H385=0,"",VLOOKUP($H385,Исходные_данные,40,FALSE))</f>
        <v/>
      </c>
      <c r="O385" s="14"/>
      <c r="P385" s="14" t="str">
        <f>IF($H385=0,"",VLOOKUP($H385,Исходные_данные,42,FALSE))</f>
        <v/>
      </c>
      <c r="Q385" s="14" t="str">
        <f>IF($H385=0,"",VLOOKUP($H385,Исходные_данные,8,FALSE))</f>
        <v/>
      </c>
      <c r="R385" s="14">
        <f>IF(Q385=3,"L1,L2,L3",0)</f>
        <v>0</v>
      </c>
      <c r="S385" s="14">
        <f>IF(C385=1,1,IF(Q385=3,S384,IF(S384=3,1,S384+1)))</f>
        <v>2</v>
      </c>
      <c r="T385" s="14" t="str">
        <f>IF(R385=0,"L"&amp;S385,R385)</f>
        <v>L2</v>
      </c>
      <c r="U385" s="14" t="str">
        <f>IF($H385=0,"",VLOOKUP($H385,Исходные_данные,32,FALSE))</f>
        <v/>
      </c>
    </row>
    <row r="386" spans="1:21" x14ac:dyDescent="0.2">
      <c r="A386" s="14" t="str">
        <f t="shared" si="5"/>
        <v/>
      </c>
      <c r="B386" s="14">
        <f>IF(C386=1,MAX(B$2:$B385)+1,IF(F386=0,"",B385))</f>
        <v>1</v>
      </c>
      <c r="C386" s="14">
        <f>COUNTIF($F$2:$F386,F386)</f>
        <v>384</v>
      </c>
      <c r="D386" s="14">
        <f>IF(F386=0,0,MAX($D$2:D385)+1)</f>
        <v>384</v>
      </c>
      <c r="E386" s="14">
        <f>IF(H386=0,0,MAX($E$2:E385)+1)</f>
        <v>0</v>
      </c>
      <c r="F386" s="60" t="s">
        <v>751</v>
      </c>
      <c r="G386" s="60"/>
      <c r="H386" s="60"/>
      <c r="I386" s="14" t="e">
        <f>IFERROR(VLOOKUP(H386,H$2:H385,1,FALSE),VLOOKUP(H386,H387:H$478,1,FALSE))</f>
        <v>#N/A</v>
      </c>
      <c r="J386" s="14" t="str">
        <f>IF($H386=0,"",VLOOKUP($H386,Исходные_данные,37,FALSE))</f>
        <v/>
      </c>
      <c r="K386" s="14" t="str">
        <f>IF($H386=0,"",VLOOKUP($H386,Исходные_данные,38,FALSE))</f>
        <v/>
      </c>
      <c r="L386" s="14" t="str">
        <f>IF($H386=0,"",VLOOKUP($H386,Исходные_данные,39,FALSE))</f>
        <v/>
      </c>
      <c r="M386" s="16" t="str">
        <f>IFERROR(VLOOKUP(H386,Нагрузка_диапазон_1,5,FALSE),"")</f>
        <v/>
      </c>
      <c r="N386" s="14" t="str">
        <f>IF($H386=0,"",VLOOKUP($H386,Исходные_данные,40,FALSE))</f>
        <v/>
      </c>
      <c r="O386" s="14"/>
      <c r="P386" s="14" t="str">
        <f>IF($H386=0,"",VLOOKUP($H386,Исходные_данные,42,FALSE))</f>
        <v/>
      </c>
      <c r="Q386" s="14" t="str">
        <f>IF($H386=0,"",VLOOKUP($H386,Исходные_данные,8,FALSE))</f>
        <v/>
      </c>
      <c r="R386" s="14">
        <f>IF(Q386=3,"L1,L2,L3",0)</f>
        <v>0</v>
      </c>
      <c r="S386" s="14">
        <f>IF(C386=1,1,IF(Q386=3,S385,IF(S385=3,1,S385+1)))</f>
        <v>3</v>
      </c>
      <c r="T386" s="14" t="str">
        <f>IF(R386=0,"L"&amp;S386,R386)</f>
        <v>L3</v>
      </c>
      <c r="U386" s="14" t="str">
        <f>IF($H386=0,"",VLOOKUP($H386,Исходные_данные,32,FALSE))</f>
        <v/>
      </c>
    </row>
    <row r="387" spans="1:21" x14ac:dyDescent="0.2">
      <c r="A387" s="14" t="str">
        <f t="shared" ref="A387:A450" si="6">IF(B387=B388,"",B387)</f>
        <v/>
      </c>
      <c r="B387" s="14">
        <f>IF(C387=1,MAX(B$2:$B386)+1,IF(F387=0,"",B386))</f>
        <v>1</v>
      </c>
      <c r="C387" s="14">
        <f>COUNTIF($F$2:$F387,F387)</f>
        <v>385</v>
      </c>
      <c r="D387" s="14">
        <f>IF(F387=0,0,MAX($D$2:D386)+1)</f>
        <v>385</v>
      </c>
      <c r="E387" s="14">
        <f>IF(H387=0,0,MAX($E$2:E386)+1)</f>
        <v>0</v>
      </c>
      <c r="F387" s="60" t="s">
        <v>751</v>
      </c>
      <c r="G387" s="60"/>
      <c r="H387" s="60"/>
      <c r="I387" s="14" t="e">
        <f>IFERROR(VLOOKUP(H387,H$2:H386,1,FALSE),VLOOKUP(H387,H388:H$478,1,FALSE))</f>
        <v>#N/A</v>
      </c>
      <c r="J387" s="14" t="str">
        <f>IF($H387=0,"",VLOOKUP($H387,Исходные_данные,37,FALSE))</f>
        <v/>
      </c>
      <c r="K387" s="14" t="str">
        <f>IF($H387=0,"",VLOOKUP($H387,Исходные_данные,38,FALSE))</f>
        <v/>
      </c>
      <c r="L387" s="14" t="str">
        <f>IF($H387=0,"",VLOOKUP($H387,Исходные_данные,39,FALSE))</f>
        <v/>
      </c>
      <c r="M387" s="16" t="str">
        <f>IFERROR(VLOOKUP(H387,Нагрузка_диапазон_1,5,FALSE),"")</f>
        <v/>
      </c>
      <c r="N387" s="14" t="str">
        <f>IF($H387=0,"",VLOOKUP($H387,Исходные_данные,40,FALSE))</f>
        <v/>
      </c>
      <c r="O387" s="14"/>
      <c r="P387" s="14" t="str">
        <f>IF($H387=0,"",VLOOKUP($H387,Исходные_данные,42,FALSE))</f>
        <v/>
      </c>
      <c r="Q387" s="14" t="str">
        <f>IF($H387=0,"",VLOOKUP($H387,Исходные_данные,8,FALSE))</f>
        <v/>
      </c>
      <c r="R387" s="14">
        <f>IF(Q387=3,"L1,L2,L3",0)</f>
        <v>0</v>
      </c>
      <c r="S387" s="14">
        <f>IF(C387=1,1,IF(Q387=3,S386,IF(S386=3,1,S386+1)))</f>
        <v>1</v>
      </c>
      <c r="T387" s="14" t="str">
        <f>IF(R387=0,"L"&amp;S387,R387)</f>
        <v>L1</v>
      </c>
      <c r="U387" s="14" t="str">
        <f>IF($H387=0,"",VLOOKUP($H387,Исходные_данные,32,FALSE))</f>
        <v/>
      </c>
    </row>
    <row r="388" spans="1:21" x14ac:dyDescent="0.2">
      <c r="A388" s="14" t="str">
        <f t="shared" si="6"/>
        <v/>
      </c>
      <c r="B388" s="14">
        <f>IF(C388=1,MAX(B$2:$B387)+1,IF(F388=0,"",B387))</f>
        <v>1</v>
      </c>
      <c r="C388" s="14">
        <f>COUNTIF($F$2:$F388,F388)</f>
        <v>386</v>
      </c>
      <c r="D388" s="14">
        <f>IF(F388=0,0,MAX($D$2:D387)+1)</f>
        <v>386</v>
      </c>
      <c r="E388" s="14">
        <f>IF(H388=0,0,MAX($E$2:E387)+1)</f>
        <v>0</v>
      </c>
      <c r="F388" s="60" t="s">
        <v>751</v>
      </c>
      <c r="G388" s="71"/>
      <c r="H388" s="60"/>
      <c r="I388" s="14" t="e">
        <f>IFERROR(VLOOKUP(H388,H$2:H387,1,FALSE),VLOOKUP(H388,H389:H$478,1,FALSE))</f>
        <v>#N/A</v>
      </c>
      <c r="J388" s="14" t="str">
        <f>IF($H388=0,"",VLOOKUP($H388,Исходные_данные,37,FALSE))</f>
        <v/>
      </c>
      <c r="K388" s="14" t="str">
        <f>IF($H388=0,"",VLOOKUP($H388,Исходные_данные,38,FALSE))</f>
        <v/>
      </c>
      <c r="L388" s="14" t="str">
        <f>IF($H388=0,"",VLOOKUP($H388,Исходные_данные,39,FALSE))</f>
        <v/>
      </c>
      <c r="M388" s="16" t="str">
        <f>IFERROR(VLOOKUP(H388,Нагрузка_диапазон_1,5,FALSE),"")</f>
        <v/>
      </c>
      <c r="N388" s="14" t="str">
        <f>IF($H388=0,"",VLOOKUP($H388,Исходные_данные,40,FALSE))</f>
        <v/>
      </c>
      <c r="O388" s="14"/>
      <c r="P388" s="14" t="str">
        <f>IF($H388=0,"",VLOOKUP($H388,Исходные_данные,42,FALSE))</f>
        <v/>
      </c>
      <c r="Q388" s="14" t="str">
        <f>IF($H388=0,"",VLOOKUP($H388,Исходные_данные,8,FALSE))</f>
        <v/>
      </c>
      <c r="R388" s="14">
        <f>IF(Q388=3,"L1,L2,L3",0)</f>
        <v>0</v>
      </c>
      <c r="S388" s="14">
        <f>IF(C388=1,1,IF(Q388=3,S387,IF(S387=3,1,S387+1)))</f>
        <v>2</v>
      </c>
      <c r="T388" s="14" t="str">
        <f>IF(R388=0,"L"&amp;S388,R388)</f>
        <v>L2</v>
      </c>
      <c r="U388" s="14" t="str">
        <f>IF($H388=0,"",VLOOKUP($H388,Исходные_данные,32,FALSE))</f>
        <v/>
      </c>
    </row>
    <row r="389" spans="1:21" x14ac:dyDescent="0.2">
      <c r="A389" s="14" t="str">
        <f t="shared" si="6"/>
        <v/>
      </c>
      <c r="B389" s="14">
        <f>IF(C389=1,MAX(B$2:$B388)+1,IF(F389=0,"",B388))</f>
        <v>1</v>
      </c>
      <c r="C389" s="14">
        <f>COUNTIF($F$2:$F389,F389)</f>
        <v>387</v>
      </c>
      <c r="D389" s="14">
        <f>IF(F389=0,0,MAX($D$2:D388)+1)</f>
        <v>387</v>
      </c>
      <c r="E389" s="14">
        <f>IF(H389=0,0,MAX($E$2:E388)+1)</f>
        <v>0</v>
      </c>
      <c r="F389" s="60" t="s">
        <v>751</v>
      </c>
      <c r="G389" s="60"/>
      <c r="H389" s="60"/>
      <c r="I389" s="14" t="e">
        <f>IFERROR(VLOOKUP(H389,H$2:H388,1,FALSE),VLOOKUP(H389,H390:H$478,1,FALSE))</f>
        <v>#N/A</v>
      </c>
      <c r="J389" s="14" t="str">
        <f>IF($H389=0,"",VLOOKUP($H389,Исходные_данные,37,FALSE))</f>
        <v/>
      </c>
      <c r="K389" s="14" t="str">
        <f>IF($H389=0,"",VLOOKUP($H389,Исходные_данные,38,FALSE))</f>
        <v/>
      </c>
      <c r="L389" s="14" t="str">
        <f>IF($H389=0,"",VLOOKUP($H389,Исходные_данные,39,FALSE))</f>
        <v/>
      </c>
      <c r="M389" s="16" t="str">
        <f>IFERROR(VLOOKUP(H389,Нагрузка_диапазон_1,5,FALSE),"")</f>
        <v/>
      </c>
      <c r="N389" s="14" t="str">
        <f>IF($H389=0,"",VLOOKUP($H389,Исходные_данные,40,FALSE))</f>
        <v/>
      </c>
      <c r="O389" s="14"/>
      <c r="P389" s="14" t="str">
        <f>IF($H389=0,"",VLOOKUP($H389,Исходные_данные,42,FALSE))</f>
        <v/>
      </c>
      <c r="Q389" s="14" t="str">
        <f>IF($H389=0,"",VLOOKUP($H389,Исходные_данные,8,FALSE))</f>
        <v/>
      </c>
      <c r="R389" s="14">
        <f>IF(Q389=3,"L1,L2,L3",0)</f>
        <v>0</v>
      </c>
      <c r="S389" s="14">
        <f>IF(C389=1,1,IF(Q389=3,S388,IF(S388=3,1,S388+1)))</f>
        <v>3</v>
      </c>
      <c r="T389" s="14" t="str">
        <f>IF(R389=0,"L"&amp;S389,R389)</f>
        <v>L3</v>
      </c>
      <c r="U389" s="14" t="str">
        <f>IF($H389=0,"",VLOOKUP($H389,Исходные_данные,32,FALSE))</f>
        <v/>
      </c>
    </row>
    <row r="390" spans="1:21" x14ac:dyDescent="0.2">
      <c r="A390" s="14" t="str">
        <f t="shared" si="6"/>
        <v/>
      </c>
      <c r="B390" s="14">
        <f>IF(C390=1,MAX(B$2:$B389)+1,IF(F390=0,"",B389))</f>
        <v>1</v>
      </c>
      <c r="C390" s="14">
        <f>COUNTIF($F$2:$F390,F390)</f>
        <v>388</v>
      </c>
      <c r="D390" s="14">
        <f>IF(F390=0,0,MAX($D$2:D389)+1)</f>
        <v>388</v>
      </c>
      <c r="E390" s="14">
        <f>IF(H390=0,0,MAX($E$2:E389)+1)</f>
        <v>0</v>
      </c>
      <c r="F390" s="60" t="s">
        <v>751</v>
      </c>
      <c r="G390" s="60"/>
      <c r="H390" s="60"/>
      <c r="I390" s="14" t="e">
        <f>IFERROR(VLOOKUP(H390,H$2:H389,1,FALSE),VLOOKUP(H390,H391:H$478,1,FALSE))</f>
        <v>#N/A</v>
      </c>
      <c r="J390" s="14" t="str">
        <f>IF($H390=0,"",VLOOKUP($H390,Исходные_данные,37,FALSE))</f>
        <v/>
      </c>
      <c r="K390" s="14" t="str">
        <f>IF($H390=0,"",VLOOKUP($H390,Исходные_данные,38,FALSE))</f>
        <v/>
      </c>
      <c r="L390" s="14" t="str">
        <f>IF($H390=0,"",VLOOKUP($H390,Исходные_данные,39,FALSE))</f>
        <v/>
      </c>
      <c r="M390" s="16" t="str">
        <f>IFERROR(VLOOKUP(H390,Нагрузка_диапазон_1,5,FALSE),"")</f>
        <v/>
      </c>
      <c r="N390" s="14" t="str">
        <f>IF($H390=0,"",VLOOKUP($H390,Исходные_данные,40,FALSE))</f>
        <v/>
      </c>
      <c r="O390" s="14"/>
      <c r="P390" s="14" t="str">
        <f>IF($H390=0,"",VLOOKUP($H390,Исходные_данные,42,FALSE))</f>
        <v/>
      </c>
      <c r="Q390" s="14" t="str">
        <f>IF($H390=0,"",VLOOKUP($H390,Исходные_данные,8,FALSE))</f>
        <v/>
      </c>
      <c r="R390" s="14">
        <f>IF(Q390=3,"L1,L2,L3",0)</f>
        <v>0</v>
      </c>
      <c r="S390" s="14">
        <f>IF(C390=1,1,IF(Q390=3,S389,IF(S389=3,1,S389+1)))</f>
        <v>1</v>
      </c>
      <c r="T390" s="14" t="str">
        <f>IF(R390=0,"L"&amp;S390,R390)</f>
        <v>L1</v>
      </c>
      <c r="U390" s="14" t="str">
        <f>IF($H390=0,"",VLOOKUP($H390,Исходные_данные,32,FALSE))</f>
        <v/>
      </c>
    </row>
    <row r="391" spans="1:21" x14ac:dyDescent="0.2">
      <c r="A391" s="14" t="str">
        <f t="shared" si="6"/>
        <v/>
      </c>
      <c r="B391" s="14">
        <f>IF(C391=1,MAX(B$2:$B390)+1,IF(F391=0,"",B390))</f>
        <v>1</v>
      </c>
      <c r="C391" s="14">
        <f>COUNTIF($F$2:$F391,F391)</f>
        <v>389</v>
      </c>
      <c r="D391" s="14">
        <f>IF(F391=0,0,MAX($D$2:D390)+1)</f>
        <v>389</v>
      </c>
      <c r="E391" s="14">
        <f>IF(H391=0,0,MAX($E$2:E390)+1)</f>
        <v>0</v>
      </c>
      <c r="F391" s="60" t="s">
        <v>751</v>
      </c>
      <c r="G391" s="60"/>
      <c r="H391" s="60"/>
      <c r="I391" s="14" t="e">
        <f>IFERROR(VLOOKUP(H391,H$2:H390,1,FALSE),VLOOKUP(H391,H392:H$478,1,FALSE))</f>
        <v>#N/A</v>
      </c>
      <c r="J391" s="14" t="str">
        <f>IF($H391=0,"",VLOOKUP($H391,Исходные_данные,37,FALSE))</f>
        <v/>
      </c>
      <c r="K391" s="14" t="str">
        <f>IF($H391=0,"",VLOOKUP($H391,Исходные_данные,38,FALSE))</f>
        <v/>
      </c>
      <c r="L391" s="14" t="str">
        <f>IF($H391=0,"",VLOOKUP($H391,Исходные_данные,39,FALSE))</f>
        <v/>
      </c>
      <c r="M391" s="16" t="str">
        <f>IFERROR(VLOOKUP(H391,Нагрузка_диапазон_1,5,FALSE),"")</f>
        <v/>
      </c>
      <c r="N391" s="14" t="str">
        <f>IF($H391=0,"",VLOOKUP($H391,Исходные_данные,40,FALSE))</f>
        <v/>
      </c>
      <c r="O391" s="14"/>
      <c r="P391" s="14" t="str">
        <f>IF($H391=0,"",VLOOKUP($H391,Исходные_данные,42,FALSE))</f>
        <v/>
      </c>
      <c r="Q391" s="14" t="str">
        <f>IF($H391=0,"",VLOOKUP($H391,Исходные_данные,8,FALSE))</f>
        <v/>
      </c>
      <c r="R391" s="14">
        <f>IF(Q391=3,"L1,L2,L3",0)</f>
        <v>0</v>
      </c>
      <c r="S391" s="14">
        <f>IF(C391=1,1,IF(Q391=3,S390,IF(S390=3,1,S390+1)))</f>
        <v>2</v>
      </c>
      <c r="T391" s="14" t="str">
        <f>IF(R391=0,"L"&amp;S391,R391)</f>
        <v>L2</v>
      </c>
      <c r="U391" s="14" t="str">
        <f>IF($H391=0,"",VLOOKUP($H391,Исходные_данные,32,FALSE))</f>
        <v/>
      </c>
    </row>
    <row r="392" spans="1:21" x14ac:dyDescent="0.2">
      <c r="A392" s="14" t="str">
        <f t="shared" si="6"/>
        <v/>
      </c>
      <c r="B392" s="14">
        <f>IF(C392=1,MAX(B$2:$B391)+1,IF(F392=0,"",B391))</f>
        <v>1</v>
      </c>
      <c r="C392" s="14">
        <f>COUNTIF($F$2:$F392,F392)</f>
        <v>390</v>
      </c>
      <c r="D392" s="14">
        <f>IF(F392=0,0,MAX($D$2:D391)+1)</f>
        <v>390</v>
      </c>
      <c r="E392" s="14">
        <f>IF(H392=0,0,MAX($E$2:E391)+1)</f>
        <v>0</v>
      </c>
      <c r="F392" s="60" t="s">
        <v>751</v>
      </c>
      <c r="G392" s="60"/>
      <c r="H392" s="60"/>
      <c r="I392" s="14" t="e">
        <f>IFERROR(VLOOKUP(H392,H$2:H391,1,FALSE),VLOOKUP(H392,H393:H$478,1,FALSE))</f>
        <v>#N/A</v>
      </c>
      <c r="J392" s="14" t="str">
        <f>IF($H392=0,"",VLOOKUP($H392,Исходные_данные,37,FALSE))</f>
        <v/>
      </c>
      <c r="K392" s="14" t="str">
        <f>IF($H392=0,"",VLOOKUP($H392,Исходные_данные,38,FALSE))</f>
        <v/>
      </c>
      <c r="L392" s="14" t="str">
        <f>IF($H392=0,"",VLOOKUP($H392,Исходные_данные,39,FALSE))</f>
        <v/>
      </c>
      <c r="M392" s="16" t="str">
        <f>IFERROR(VLOOKUP(H392,Нагрузка_диапазон_1,5,FALSE),"")</f>
        <v/>
      </c>
      <c r="N392" s="14" t="str">
        <f>IF($H392=0,"",VLOOKUP($H392,Исходные_данные,40,FALSE))</f>
        <v/>
      </c>
      <c r="O392" s="14"/>
      <c r="P392" s="14" t="str">
        <f>IF($H392=0,"",VLOOKUP($H392,Исходные_данные,42,FALSE))</f>
        <v/>
      </c>
      <c r="Q392" s="14" t="str">
        <f>IF($H392=0,"",VLOOKUP($H392,Исходные_данные,8,FALSE))</f>
        <v/>
      </c>
      <c r="R392" s="14">
        <f>IF(Q392=3,"L1,L2,L3",0)</f>
        <v>0</v>
      </c>
      <c r="S392" s="14">
        <f>IF(C392=1,1,IF(Q392=3,S391,IF(S391=3,1,S391+1)))</f>
        <v>3</v>
      </c>
      <c r="T392" s="14" t="str">
        <f>IF(R392=0,"L"&amp;S392,R392)</f>
        <v>L3</v>
      </c>
      <c r="U392" s="14" t="str">
        <f>IF($H392=0,"",VLOOKUP($H392,Исходные_данные,32,FALSE))</f>
        <v/>
      </c>
    </row>
    <row r="393" spans="1:21" s="79" customFormat="1" ht="14.45" customHeight="1" thickBot="1" x14ac:dyDescent="0.25">
      <c r="A393" s="77" t="str">
        <f t="shared" si="6"/>
        <v/>
      </c>
      <c r="B393" s="77">
        <f>IF(C393=1,MAX(B$2:$B392)+1,IF(F393=0,"",B392))</f>
        <v>1</v>
      </c>
      <c r="C393" s="77">
        <f>COUNTIF($F$2:$F393,F393)</f>
        <v>391</v>
      </c>
      <c r="D393" s="77">
        <f>IF(F393=0,0,MAX($D$2:D392)+1)</f>
        <v>391</v>
      </c>
      <c r="E393" s="77">
        <f>IF(H393=0,0,MAX($E$2:E392)+1)</f>
        <v>0</v>
      </c>
      <c r="F393" s="60" t="s">
        <v>751</v>
      </c>
      <c r="G393" s="60"/>
      <c r="H393" s="68"/>
      <c r="I393" s="77" t="e">
        <f>IFERROR(VLOOKUP(H393,H$2:H392,1,FALSE),VLOOKUP(H393,H394:H$478,1,FALSE))</f>
        <v>#N/A</v>
      </c>
      <c r="J393" s="77" t="str">
        <f>IF($H393=0,"",VLOOKUP($H393,Исходные_данные,37,FALSE))</f>
        <v/>
      </c>
      <c r="K393" s="77" t="str">
        <f>IF($H393=0,"",VLOOKUP($H393,Исходные_данные,38,FALSE))</f>
        <v/>
      </c>
      <c r="L393" s="77" t="str">
        <f>IF($H393=0,"",VLOOKUP($H393,Исходные_данные,39,FALSE))</f>
        <v/>
      </c>
      <c r="M393" s="16" t="str">
        <f>IFERROR(VLOOKUP(H393,Нагрузка_диапазон_1,5,FALSE),"")</f>
        <v/>
      </c>
      <c r="N393" s="77" t="str">
        <f>IF($H393=0,"",VLOOKUP($H393,Исходные_данные,40,FALSE))</f>
        <v/>
      </c>
      <c r="O393" s="77"/>
      <c r="P393" s="77" t="str">
        <f>IF($H393=0,"",VLOOKUP($H393,Исходные_данные,42,FALSE))</f>
        <v/>
      </c>
      <c r="Q393" s="77" t="str">
        <f>IF($H393=0,"",VLOOKUP($H393,Исходные_данные,8,FALSE))</f>
        <v/>
      </c>
      <c r="R393" s="77">
        <f>IF(Q393=3,"L1,L2,L3",0)</f>
        <v>0</v>
      </c>
      <c r="S393" s="77">
        <f>IF(C393=1,1,IF(Q393=3,S392,IF(S392=3,1,S392+1)))</f>
        <v>1</v>
      </c>
      <c r="T393" s="77" t="str">
        <f>IF(R393=0,"L"&amp;S393,R393)</f>
        <v>L1</v>
      </c>
      <c r="U393" s="77" t="str">
        <f>IF($H393=0,"",VLOOKUP($H393,Исходные_данные,32,FALSE))</f>
        <v/>
      </c>
    </row>
    <row r="394" spans="1:21" x14ac:dyDescent="0.2">
      <c r="A394" s="14" t="str">
        <f t="shared" si="6"/>
        <v/>
      </c>
      <c r="B394" s="14">
        <f>IF(C394=1,MAX(B$2:$B393)+1,IF(F394=0,"",B393))</f>
        <v>1</v>
      </c>
      <c r="C394" s="14">
        <f>COUNTIF($F$2:$F394,F394)</f>
        <v>392</v>
      </c>
      <c r="D394" s="14">
        <f>IF(F394=0,0,MAX($D$2:D393)+1)</f>
        <v>392</v>
      </c>
      <c r="E394" s="14">
        <f>IF(H394=0,0,MAX($E$2:E393)+1)</f>
        <v>0</v>
      </c>
      <c r="F394" s="60" t="s">
        <v>751</v>
      </c>
      <c r="G394" s="60"/>
      <c r="H394" s="71"/>
      <c r="I394" s="14" t="e">
        <f>IFERROR(VLOOKUP(H394,H$2:H393,1,FALSE),VLOOKUP(H394,H395:H$478,1,FALSE))</f>
        <v>#N/A</v>
      </c>
      <c r="J394" s="14" t="str">
        <f>IF($H394=0,"",VLOOKUP($H394,Исходные_данные,37,FALSE))</f>
        <v/>
      </c>
      <c r="K394" s="14" t="str">
        <f>IF($H394=0,"",VLOOKUP($H394,Исходные_данные,38,FALSE))</f>
        <v/>
      </c>
      <c r="L394" s="14" t="str">
        <f>IF($H394=0,"",VLOOKUP($H394,Исходные_данные,39,FALSE))</f>
        <v/>
      </c>
      <c r="M394" s="16" t="str">
        <f>IFERROR(VLOOKUP(H394,Нагрузка_диапазон_1,5,FALSE),"")</f>
        <v/>
      </c>
      <c r="N394" s="14" t="str">
        <f>IF($H394=0,"",VLOOKUP($H394,Исходные_данные,40,FALSE))</f>
        <v/>
      </c>
      <c r="O394" s="14"/>
      <c r="P394" s="14" t="str">
        <f>IF($H394=0,"",VLOOKUP($H394,Исходные_данные,42,FALSE))</f>
        <v/>
      </c>
      <c r="Q394" s="14" t="str">
        <f>IF($H394=0,"",VLOOKUP($H394,Исходные_данные,8,FALSE))</f>
        <v/>
      </c>
      <c r="R394" s="14">
        <f>IF(Q394=3,"L1,L2,L3",0)</f>
        <v>0</v>
      </c>
      <c r="S394" s="14">
        <f>IF(C394=1,1,IF(Q394=3,S393,IF(S393=3,1,S393+1)))</f>
        <v>2</v>
      </c>
      <c r="T394" s="14" t="str">
        <f>IF(R394=0,"L"&amp;S394,R394)</f>
        <v>L2</v>
      </c>
      <c r="U394" s="14" t="str">
        <f>IF($H394=0,"",VLOOKUP($H394,Исходные_данные,32,FALSE))</f>
        <v/>
      </c>
    </row>
    <row r="395" spans="1:21" x14ac:dyDescent="0.2">
      <c r="A395" s="14" t="str">
        <f t="shared" si="6"/>
        <v/>
      </c>
      <c r="B395" s="14">
        <f>IF(C395=1,MAX(B$2:$B394)+1,IF(F395=0,"",B394))</f>
        <v>1</v>
      </c>
      <c r="C395" s="14">
        <f>COUNTIF($F$2:$F395,F395)</f>
        <v>393</v>
      </c>
      <c r="D395" s="14">
        <f>IF(F395=0,0,MAX($D$2:D394)+1)</f>
        <v>393</v>
      </c>
      <c r="E395" s="14">
        <f>IF(H395=0,0,MAX($E$2:E394)+1)</f>
        <v>0</v>
      </c>
      <c r="F395" s="60" t="s">
        <v>751</v>
      </c>
      <c r="G395" s="60"/>
      <c r="H395" s="60"/>
      <c r="I395" s="14" t="e">
        <f>IFERROR(VLOOKUP(H395,H$2:H394,1,FALSE),VLOOKUP(H395,H396:H$478,1,FALSE))</f>
        <v>#N/A</v>
      </c>
      <c r="J395" s="14" t="str">
        <f>IF($H395=0,"",VLOOKUP($H395,Исходные_данные,37,FALSE))</f>
        <v/>
      </c>
      <c r="K395" s="14" t="str">
        <f>IF($H395=0,"",VLOOKUP($H395,Исходные_данные,38,FALSE))</f>
        <v/>
      </c>
      <c r="L395" s="14" t="str">
        <f>IF($H395=0,"",VLOOKUP($H395,Исходные_данные,39,FALSE))</f>
        <v/>
      </c>
      <c r="M395" s="16" t="str">
        <f>IFERROR(VLOOKUP(H395,Нагрузка_диапазон_1,5,FALSE),"")</f>
        <v/>
      </c>
      <c r="N395" s="14" t="str">
        <f>IF($H395=0,"",VLOOKUP($H395,Исходные_данные,40,FALSE))</f>
        <v/>
      </c>
      <c r="O395" s="14"/>
      <c r="P395" s="14" t="str">
        <f>IF($H395=0,"",VLOOKUP($H395,Исходные_данные,42,FALSE))</f>
        <v/>
      </c>
      <c r="Q395" s="14" t="str">
        <f>IF($H395=0,"",VLOOKUP($H395,Исходные_данные,8,FALSE))</f>
        <v/>
      </c>
      <c r="R395" s="14">
        <f>IF(Q395=3,"L1,L2,L3",0)</f>
        <v>0</v>
      </c>
      <c r="S395" s="14">
        <f>IF(C395=1,1,IF(Q395=3,S394,IF(S394=3,1,S394+1)))</f>
        <v>3</v>
      </c>
      <c r="T395" s="14" t="str">
        <f>IF(R395=0,"L"&amp;S395,R395)</f>
        <v>L3</v>
      </c>
      <c r="U395" s="14" t="str">
        <f>IF($H395=0,"",VLOOKUP($H395,Исходные_данные,32,FALSE))</f>
        <v/>
      </c>
    </row>
    <row r="396" spans="1:21" x14ac:dyDescent="0.2">
      <c r="A396" s="14" t="str">
        <f t="shared" si="6"/>
        <v/>
      </c>
      <c r="B396" s="14">
        <f>IF(C396=1,MAX(B$2:$B395)+1,IF(F396=0,"",B395))</f>
        <v>1</v>
      </c>
      <c r="C396" s="14">
        <f>COUNTIF($F$2:$F396,F396)</f>
        <v>394</v>
      </c>
      <c r="D396" s="14">
        <f>IF(F396=0,0,MAX($D$2:D395)+1)</f>
        <v>394</v>
      </c>
      <c r="E396" s="14">
        <f>IF(H396=0,0,MAX($E$2:E395)+1)</f>
        <v>0</v>
      </c>
      <c r="F396" s="60" t="s">
        <v>751</v>
      </c>
      <c r="G396" s="60"/>
      <c r="H396" s="60"/>
      <c r="I396" s="14" t="e">
        <f>IFERROR(VLOOKUP(H396,H$2:H395,1,FALSE),VLOOKUP(H396,H397:H$478,1,FALSE))</f>
        <v>#N/A</v>
      </c>
      <c r="J396" s="14" t="str">
        <f>IF($H396=0,"",VLOOKUP($H396,Исходные_данные,37,FALSE))</f>
        <v/>
      </c>
      <c r="K396" s="14" t="str">
        <f>IF($H396=0,"",VLOOKUP($H396,Исходные_данные,38,FALSE))</f>
        <v/>
      </c>
      <c r="L396" s="14" t="str">
        <f>IF($H396=0,"",VLOOKUP($H396,Исходные_данные,39,FALSE))</f>
        <v/>
      </c>
      <c r="M396" s="16" t="str">
        <f>IFERROR(VLOOKUP(H396,Нагрузка_диапазон_1,5,FALSE),"")</f>
        <v/>
      </c>
      <c r="N396" s="14" t="str">
        <f>IF($H396=0,"",VLOOKUP($H396,Исходные_данные,40,FALSE))</f>
        <v/>
      </c>
      <c r="O396" s="14"/>
      <c r="P396" s="14" t="str">
        <f>IF($H396=0,"",VLOOKUP($H396,Исходные_данные,42,FALSE))</f>
        <v/>
      </c>
      <c r="Q396" s="14" t="str">
        <f>IF($H396=0,"",VLOOKUP($H396,Исходные_данные,8,FALSE))</f>
        <v/>
      </c>
      <c r="R396" s="14">
        <f>IF(Q396=3,"L1,L2,L3",0)</f>
        <v>0</v>
      </c>
      <c r="S396" s="14">
        <f>IF(C396=1,1,IF(Q396=3,S395,IF(S395=3,1,S395+1)))</f>
        <v>1</v>
      </c>
      <c r="T396" s="14" t="str">
        <f>IF(R396=0,"L"&amp;S396,R396)</f>
        <v>L1</v>
      </c>
      <c r="U396" s="14" t="str">
        <f>IF($H396=0,"",VLOOKUP($H396,Исходные_данные,32,FALSE))</f>
        <v/>
      </c>
    </row>
    <row r="397" spans="1:21" x14ac:dyDescent="0.2">
      <c r="A397" s="14" t="str">
        <f t="shared" si="6"/>
        <v/>
      </c>
      <c r="B397" s="14">
        <f>IF(C397=1,MAX(B$2:$B396)+1,IF(F397=0,"",B396))</f>
        <v>1</v>
      </c>
      <c r="C397" s="14">
        <f>COUNTIF($F$2:$F397,F397)</f>
        <v>395</v>
      </c>
      <c r="D397" s="14">
        <f>IF(F397=0,0,MAX($D$2:D396)+1)</f>
        <v>395</v>
      </c>
      <c r="E397" s="14">
        <f>IF(H397=0,0,MAX($E$2:E396)+1)</f>
        <v>0</v>
      </c>
      <c r="F397" s="60" t="s">
        <v>751</v>
      </c>
      <c r="G397" s="60"/>
      <c r="H397" s="60"/>
      <c r="I397" s="14" t="e">
        <f>IFERROR(VLOOKUP(H397,H$2:H396,1,FALSE),VLOOKUP(H397,H398:H$478,1,FALSE))</f>
        <v>#N/A</v>
      </c>
      <c r="J397" s="14" t="str">
        <f>IF($H397=0,"",VLOOKUP($H397,Исходные_данные,37,FALSE))</f>
        <v/>
      </c>
      <c r="K397" s="14" t="str">
        <f>IF($H397=0,"",VLOOKUP($H397,Исходные_данные,38,FALSE))</f>
        <v/>
      </c>
      <c r="L397" s="14" t="str">
        <f>IF($H397=0,"",VLOOKUP($H397,Исходные_данные,39,FALSE))</f>
        <v/>
      </c>
      <c r="M397" s="16" t="str">
        <f>IFERROR(VLOOKUP(H397,Нагрузка_диапазон_1,5,FALSE),"")</f>
        <v/>
      </c>
      <c r="N397" s="14" t="str">
        <f>IF($H397=0,"",VLOOKUP($H397,Исходные_данные,40,FALSE))</f>
        <v/>
      </c>
      <c r="O397" s="14"/>
      <c r="P397" s="14" t="str">
        <f>IF($H397=0,"",VLOOKUP($H397,Исходные_данные,42,FALSE))</f>
        <v/>
      </c>
      <c r="Q397" s="14" t="str">
        <f>IF($H397=0,"",VLOOKUP($H397,Исходные_данные,8,FALSE))</f>
        <v/>
      </c>
      <c r="R397" s="14">
        <f>IF(Q397=3,"L1,L2,L3",0)</f>
        <v>0</v>
      </c>
      <c r="S397" s="14">
        <f>IF(C397=1,1,IF(Q397=3,S396,IF(S396=3,1,S396+1)))</f>
        <v>2</v>
      </c>
      <c r="T397" s="14" t="str">
        <f>IF(R397=0,"L"&amp;S397,R397)</f>
        <v>L2</v>
      </c>
      <c r="U397" s="14" t="str">
        <f>IF($H397=0,"",VLOOKUP($H397,Исходные_данные,32,FALSE))</f>
        <v/>
      </c>
    </row>
    <row r="398" spans="1:21" x14ac:dyDescent="0.2">
      <c r="A398" s="14" t="str">
        <f t="shared" si="6"/>
        <v/>
      </c>
      <c r="B398" s="14">
        <f>IF(C398=1,MAX(B$2:$B397)+1,IF(F398=0,"",B397))</f>
        <v>1</v>
      </c>
      <c r="C398" s="14">
        <f>COUNTIF($F$2:$F398,F398)</f>
        <v>396</v>
      </c>
      <c r="D398" s="14">
        <f>IF(F398=0,0,MAX($D$2:D397)+1)</f>
        <v>396</v>
      </c>
      <c r="E398" s="14">
        <f>IF(H398=0,0,MAX($E$2:E397)+1)</f>
        <v>0</v>
      </c>
      <c r="F398" s="60" t="s">
        <v>751</v>
      </c>
      <c r="G398" s="60"/>
      <c r="H398" s="60"/>
      <c r="I398" s="14" t="e">
        <f>IFERROR(VLOOKUP(H398,H$2:H397,1,FALSE),VLOOKUP(H398,H399:H$478,1,FALSE))</f>
        <v>#N/A</v>
      </c>
      <c r="J398" s="14" t="str">
        <f>IF($H398=0,"",VLOOKUP($H398,Исходные_данные,37,FALSE))</f>
        <v/>
      </c>
      <c r="K398" s="14" t="str">
        <f>IF($H398=0,"",VLOOKUP($H398,Исходные_данные,38,FALSE))</f>
        <v/>
      </c>
      <c r="L398" s="14" t="str">
        <f>IF($H398=0,"",VLOOKUP($H398,Исходные_данные,39,FALSE))</f>
        <v/>
      </c>
      <c r="M398" s="16" t="str">
        <f>IFERROR(VLOOKUP(H398,Нагрузка_диапазон_1,5,FALSE),"")</f>
        <v/>
      </c>
      <c r="N398" s="14" t="str">
        <f>IF($H398=0,"",VLOOKUP($H398,Исходные_данные,40,FALSE))</f>
        <v/>
      </c>
      <c r="O398" s="14"/>
      <c r="P398" s="14" t="str">
        <f>IF($H398=0,"",VLOOKUP($H398,Исходные_данные,42,FALSE))</f>
        <v/>
      </c>
      <c r="Q398" s="14" t="str">
        <f>IF($H398=0,"",VLOOKUP($H398,Исходные_данные,8,FALSE))</f>
        <v/>
      </c>
      <c r="R398" s="14">
        <f>IF(Q398=3,"L1,L2,L3",0)</f>
        <v>0</v>
      </c>
      <c r="S398" s="14">
        <f>IF(C398=1,1,IF(Q398=3,S397,IF(S397=3,1,S397+1)))</f>
        <v>3</v>
      </c>
      <c r="T398" s="14" t="str">
        <f>IF(R398=0,"L"&amp;S398,R398)</f>
        <v>L3</v>
      </c>
      <c r="U398" s="14" t="str">
        <f>IF($H398=0,"",VLOOKUP($H398,Исходные_данные,32,FALSE))</f>
        <v/>
      </c>
    </row>
    <row r="399" spans="1:21" x14ac:dyDescent="0.2">
      <c r="A399" s="14" t="str">
        <f t="shared" si="6"/>
        <v/>
      </c>
      <c r="B399" s="14">
        <f>IF(C399=1,MAX(B$2:$B398)+1,IF(F399=0,"",B398))</f>
        <v>1</v>
      </c>
      <c r="C399" s="14">
        <f>COUNTIF($F$2:$F399,F399)</f>
        <v>397</v>
      </c>
      <c r="D399" s="14">
        <f>IF(F399=0,0,MAX($D$2:D398)+1)</f>
        <v>397</v>
      </c>
      <c r="E399" s="14">
        <f>IF(H399=0,0,MAX($E$2:E398)+1)</f>
        <v>0</v>
      </c>
      <c r="F399" s="60" t="s">
        <v>751</v>
      </c>
      <c r="G399" s="60"/>
      <c r="H399" s="60"/>
      <c r="I399" s="14" t="e">
        <f>IFERROR(VLOOKUP(H399,H$2:H398,1,FALSE),VLOOKUP(H399,H400:H$478,1,FALSE))</f>
        <v>#N/A</v>
      </c>
      <c r="J399" s="14" t="str">
        <f>IF($H399=0,"",VLOOKUP($H399,Исходные_данные,37,FALSE))</f>
        <v/>
      </c>
      <c r="K399" s="14" t="str">
        <f>IF($H399=0,"",VLOOKUP($H399,Исходные_данные,38,FALSE))</f>
        <v/>
      </c>
      <c r="L399" s="14" t="str">
        <f>IF($H399=0,"",VLOOKUP($H399,Исходные_данные,39,FALSE))</f>
        <v/>
      </c>
      <c r="M399" s="16" t="str">
        <f>IFERROR(VLOOKUP(H399,Нагрузка_диапазон_1,5,FALSE),"")</f>
        <v/>
      </c>
      <c r="N399" s="14" t="str">
        <f>IF($H399=0,"",VLOOKUP($H399,Исходные_данные,40,FALSE))</f>
        <v/>
      </c>
      <c r="O399" s="14"/>
      <c r="P399" s="14" t="str">
        <f>IF($H399=0,"",VLOOKUP($H399,Исходные_данные,42,FALSE))</f>
        <v/>
      </c>
      <c r="Q399" s="14" t="str">
        <f>IF($H399=0,"",VLOOKUP($H399,Исходные_данные,8,FALSE))</f>
        <v/>
      </c>
      <c r="R399" s="14">
        <f>IF(Q399=3,"L1,L2,L3",0)</f>
        <v>0</v>
      </c>
      <c r="S399" s="14">
        <f>IF(C399=1,1,IF(Q399=3,S398,IF(S398=3,1,S398+1)))</f>
        <v>1</v>
      </c>
      <c r="T399" s="14" t="str">
        <f>IF(R399=0,"L"&amp;S399,R399)</f>
        <v>L1</v>
      </c>
      <c r="U399" s="14" t="str">
        <f>IF($H399=0,"",VLOOKUP($H399,Исходные_данные,32,FALSE))</f>
        <v/>
      </c>
    </row>
    <row r="400" spans="1:21" x14ac:dyDescent="0.2">
      <c r="A400" s="14" t="str">
        <f t="shared" si="6"/>
        <v/>
      </c>
      <c r="B400" s="14">
        <f>IF(C400=1,MAX(B$2:$B399)+1,IF(F400=0,"",B399))</f>
        <v>1</v>
      </c>
      <c r="C400" s="14">
        <f>COUNTIF($F$2:$F400,F400)</f>
        <v>398</v>
      </c>
      <c r="D400" s="14">
        <f>IF(F400=0,0,MAX($D$2:D399)+1)</f>
        <v>398</v>
      </c>
      <c r="E400" s="14">
        <f>IF(H400=0,0,MAX($E$2:E399)+1)</f>
        <v>0</v>
      </c>
      <c r="F400" s="60" t="s">
        <v>751</v>
      </c>
      <c r="G400" s="60"/>
      <c r="H400" s="60"/>
      <c r="I400" s="14" t="e">
        <f>IFERROR(VLOOKUP(H400,H$2:H399,1,FALSE),VLOOKUP(H400,H401:H$478,1,FALSE))</f>
        <v>#N/A</v>
      </c>
      <c r="J400" s="14" t="str">
        <f>IF($H400=0,"",VLOOKUP($H400,Исходные_данные,37,FALSE))</f>
        <v/>
      </c>
      <c r="K400" s="14" t="str">
        <f>IF($H400=0,"",VLOOKUP($H400,Исходные_данные,38,FALSE))</f>
        <v/>
      </c>
      <c r="L400" s="14" t="str">
        <f>IF($H400=0,"",VLOOKUP($H400,Исходные_данные,39,FALSE))</f>
        <v/>
      </c>
      <c r="M400" s="16" t="str">
        <f>IFERROR(VLOOKUP(H400,Нагрузка_диапазон_1,5,FALSE),"")</f>
        <v/>
      </c>
      <c r="N400" s="14" t="str">
        <f>IF($H400=0,"",VLOOKUP($H400,Исходные_данные,40,FALSE))</f>
        <v/>
      </c>
      <c r="O400" s="14"/>
      <c r="P400" s="14" t="str">
        <f>IF($H400=0,"",VLOOKUP($H400,Исходные_данные,42,FALSE))</f>
        <v/>
      </c>
      <c r="Q400" s="14" t="str">
        <f>IF($H400=0,"",VLOOKUP($H400,Исходные_данные,8,FALSE))</f>
        <v/>
      </c>
      <c r="R400" s="14">
        <f>IF(Q400=3,"L1,L2,L3",0)</f>
        <v>0</v>
      </c>
      <c r="S400" s="14">
        <f>IF(C400=1,1,IF(Q400=3,S399,IF(S399=3,1,S399+1)))</f>
        <v>2</v>
      </c>
      <c r="T400" s="14" t="str">
        <f>IF(R400=0,"L"&amp;S400,R400)</f>
        <v>L2</v>
      </c>
      <c r="U400" s="14" t="str">
        <f>IF($H400=0,"",VLOOKUP($H400,Исходные_данные,32,FALSE))</f>
        <v/>
      </c>
    </row>
    <row r="401" spans="1:21" x14ac:dyDescent="0.2">
      <c r="A401" s="14" t="str">
        <f t="shared" si="6"/>
        <v/>
      </c>
      <c r="B401" s="14">
        <f>IF(C401=1,MAX(B$2:$B400)+1,IF(F401=0,"",B400))</f>
        <v>1</v>
      </c>
      <c r="C401" s="14">
        <f>COUNTIF($F$2:$F401,F401)</f>
        <v>399</v>
      </c>
      <c r="D401" s="14">
        <f>IF(F401=0,0,MAX($D$2:D400)+1)</f>
        <v>399</v>
      </c>
      <c r="E401" s="14">
        <f>IF(H401=0,0,MAX($E$2:E400)+1)</f>
        <v>0</v>
      </c>
      <c r="F401" s="60" t="s">
        <v>751</v>
      </c>
      <c r="G401" s="60"/>
      <c r="H401" s="60"/>
      <c r="I401" s="14" t="e">
        <f>IFERROR(VLOOKUP(H401,H$2:H400,1,FALSE),VLOOKUP(H401,H402:H$478,1,FALSE))</f>
        <v>#N/A</v>
      </c>
      <c r="J401" s="14" t="str">
        <f>IF($H401=0,"",VLOOKUP($H401,Исходные_данные,37,FALSE))</f>
        <v/>
      </c>
      <c r="K401" s="14" t="str">
        <f>IF($H401=0,"",VLOOKUP($H401,Исходные_данные,38,FALSE))</f>
        <v/>
      </c>
      <c r="L401" s="14" t="str">
        <f>IF($H401=0,"",VLOOKUP($H401,Исходные_данные,39,FALSE))</f>
        <v/>
      </c>
      <c r="M401" s="16" t="str">
        <f>IFERROR(VLOOKUP(H401,Нагрузка_диапазон_1,5,FALSE),"")</f>
        <v/>
      </c>
      <c r="N401" s="14" t="str">
        <f>IF($H401=0,"",VLOOKUP($H401,Исходные_данные,40,FALSE))</f>
        <v/>
      </c>
      <c r="O401" s="14"/>
      <c r="P401" s="14" t="str">
        <f>IF($H401=0,"",VLOOKUP($H401,Исходные_данные,42,FALSE))</f>
        <v/>
      </c>
      <c r="Q401" s="14" t="str">
        <f>IF($H401=0,"",VLOOKUP($H401,Исходные_данные,8,FALSE))</f>
        <v/>
      </c>
      <c r="R401" s="14">
        <f>IF(Q401=3,"L1,L2,L3",0)</f>
        <v>0</v>
      </c>
      <c r="S401" s="14">
        <f>IF(C401=1,1,IF(Q401=3,S400,IF(S400=3,1,S400+1)))</f>
        <v>3</v>
      </c>
      <c r="T401" s="14" t="str">
        <f>IF(R401=0,"L"&amp;S401,R401)</f>
        <v>L3</v>
      </c>
      <c r="U401" s="14" t="str">
        <f>IF($H401=0,"",VLOOKUP($H401,Исходные_данные,32,FALSE))</f>
        <v/>
      </c>
    </row>
    <row r="402" spans="1:21" x14ac:dyDescent="0.2">
      <c r="A402" s="14" t="str">
        <f t="shared" si="6"/>
        <v/>
      </c>
      <c r="B402" s="14">
        <f>IF(C402=1,MAX(B$2:$B401)+1,IF(F402=0,"",B401))</f>
        <v>1</v>
      </c>
      <c r="C402" s="14">
        <f>COUNTIF($F$2:$F402,F402)</f>
        <v>400</v>
      </c>
      <c r="D402" s="14">
        <f>IF(F402=0,0,MAX($D$2:D401)+1)</f>
        <v>400</v>
      </c>
      <c r="E402" s="14">
        <f>IF(H402=0,0,MAX($E$2:E401)+1)</f>
        <v>0</v>
      </c>
      <c r="F402" s="60" t="s">
        <v>751</v>
      </c>
      <c r="G402" s="60"/>
      <c r="H402" s="60"/>
      <c r="I402" s="14" t="e">
        <f>IFERROR(VLOOKUP(H402,H$2:H401,1,FALSE),VLOOKUP(H402,H403:H$478,1,FALSE))</f>
        <v>#N/A</v>
      </c>
      <c r="J402" s="14" t="str">
        <f>IF($H402=0,"",VLOOKUP($H402,Исходные_данные,37,FALSE))</f>
        <v/>
      </c>
      <c r="K402" s="14" t="str">
        <f>IF($H402=0,"",VLOOKUP($H402,Исходные_данные,38,FALSE))</f>
        <v/>
      </c>
      <c r="L402" s="14" t="str">
        <f>IF($H402=0,"",VLOOKUP($H402,Исходные_данные,39,FALSE))</f>
        <v/>
      </c>
      <c r="M402" s="16" t="str">
        <f>IFERROR(VLOOKUP(H402,Нагрузка_диапазон_1,5,FALSE),"")</f>
        <v/>
      </c>
      <c r="N402" s="14" t="str">
        <f>IF($H402=0,"",VLOOKUP($H402,Исходные_данные,40,FALSE))</f>
        <v/>
      </c>
      <c r="O402" s="14"/>
      <c r="P402" s="14" t="str">
        <f>IF($H402=0,"",VLOOKUP($H402,Исходные_данные,42,FALSE))</f>
        <v/>
      </c>
      <c r="Q402" s="14" t="str">
        <f>IF($H402=0,"",VLOOKUP($H402,Исходные_данные,8,FALSE))</f>
        <v/>
      </c>
      <c r="R402" s="14">
        <f>IF(Q402=3,"L1,L2,L3",0)</f>
        <v>0</v>
      </c>
      <c r="S402" s="14">
        <f>IF(C402=1,1,IF(Q402=3,S401,IF(S401=3,1,S401+1)))</f>
        <v>1</v>
      </c>
      <c r="T402" s="14" t="str">
        <f>IF(R402=0,"L"&amp;S402,R402)</f>
        <v>L1</v>
      </c>
      <c r="U402" s="14" t="str">
        <f>IF($H402=0,"",VLOOKUP($H402,Исходные_данные,32,FALSE))</f>
        <v/>
      </c>
    </row>
    <row r="403" spans="1:21" x14ac:dyDescent="0.2">
      <c r="A403" s="14" t="str">
        <f t="shared" si="6"/>
        <v/>
      </c>
      <c r="B403" s="14">
        <f>IF(C403=1,MAX(B$2:$B402)+1,IF(F403=0,"",B402))</f>
        <v>1</v>
      </c>
      <c r="C403" s="14">
        <f>COUNTIF($F$2:$F403,F403)</f>
        <v>401</v>
      </c>
      <c r="D403" s="14">
        <f>IF(F403=0,0,MAX($D$2:D402)+1)</f>
        <v>401</v>
      </c>
      <c r="E403" s="14">
        <f>IF(H403=0,0,MAX($E$2:E402)+1)</f>
        <v>0</v>
      </c>
      <c r="F403" s="60" t="s">
        <v>751</v>
      </c>
      <c r="G403" s="60"/>
      <c r="H403" s="60"/>
      <c r="I403" s="14" t="e">
        <f>IFERROR(VLOOKUP(H403,H$2:H402,1,FALSE),VLOOKUP(H403,H404:H$478,1,FALSE))</f>
        <v>#N/A</v>
      </c>
      <c r="J403" s="14" t="str">
        <f>IF($H403=0,"",VLOOKUP($H403,Исходные_данные,37,FALSE))</f>
        <v/>
      </c>
      <c r="K403" s="14" t="str">
        <f>IF($H403=0,"",VLOOKUP($H403,Исходные_данные,38,FALSE))</f>
        <v/>
      </c>
      <c r="L403" s="14" t="str">
        <f>IF($H403=0,"",VLOOKUP($H403,Исходные_данные,39,FALSE))</f>
        <v/>
      </c>
      <c r="M403" s="16" t="str">
        <f>IFERROR(VLOOKUP(H403,Нагрузка_диапазон_1,5,FALSE),"")</f>
        <v/>
      </c>
      <c r="N403" s="14" t="str">
        <f>IF($H403=0,"",VLOOKUP($H403,Исходные_данные,40,FALSE))</f>
        <v/>
      </c>
      <c r="O403" s="14"/>
      <c r="P403" s="14" t="str">
        <f>IF($H403=0,"",VLOOKUP($H403,Исходные_данные,42,FALSE))</f>
        <v/>
      </c>
      <c r="Q403" s="14" t="str">
        <f>IF($H403=0,"",VLOOKUP($H403,Исходные_данные,8,FALSE))</f>
        <v/>
      </c>
      <c r="R403" s="14">
        <f>IF(Q403=3,"L1,L2,L3",0)</f>
        <v>0</v>
      </c>
      <c r="S403" s="14">
        <f>IF(C403=1,1,IF(Q403=3,S402,IF(S402=3,1,S402+1)))</f>
        <v>2</v>
      </c>
      <c r="T403" s="14" t="str">
        <f>IF(R403=0,"L"&amp;S403,R403)</f>
        <v>L2</v>
      </c>
      <c r="U403" s="14" t="str">
        <f>IF($H403=0,"",VLOOKUP($H403,Исходные_данные,32,FALSE))</f>
        <v/>
      </c>
    </row>
    <row r="404" spans="1:21" x14ac:dyDescent="0.2">
      <c r="A404" s="14" t="str">
        <f t="shared" si="6"/>
        <v/>
      </c>
      <c r="B404" s="14">
        <f>IF(C404=1,MAX(B$2:$B403)+1,IF(F404=0,"",B403))</f>
        <v>1</v>
      </c>
      <c r="C404" s="14">
        <f>COUNTIF($F$2:$F404,F404)</f>
        <v>402</v>
      </c>
      <c r="D404" s="14">
        <f>IF(F404=0,0,MAX($D$2:D403)+1)</f>
        <v>402</v>
      </c>
      <c r="E404" s="14">
        <f>IF(H404=0,0,MAX($E$2:E403)+1)</f>
        <v>0</v>
      </c>
      <c r="F404" s="60" t="s">
        <v>751</v>
      </c>
      <c r="G404" s="60"/>
      <c r="H404" s="60"/>
      <c r="I404" s="14" t="e">
        <f>IFERROR(VLOOKUP(H404,H$2:H403,1,FALSE),VLOOKUP(H404,H405:H$478,1,FALSE))</f>
        <v>#N/A</v>
      </c>
      <c r="J404" s="14" t="str">
        <f>IF($H404=0,"",VLOOKUP($H404,Исходные_данные,37,FALSE))</f>
        <v/>
      </c>
      <c r="K404" s="14" t="str">
        <f>IF($H404=0,"",VLOOKUP($H404,Исходные_данные,38,FALSE))</f>
        <v/>
      </c>
      <c r="L404" s="14" t="str">
        <f>IF($H404=0,"",VLOOKUP($H404,Исходные_данные,39,FALSE))</f>
        <v/>
      </c>
      <c r="M404" s="16" t="str">
        <f>IFERROR(VLOOKUP(H404,Нагрузка_диапазон_1,5,FALSE),"")</f>
        <v/>
      </c>
      <c r="N404" s="14" t="str">
        <f>IF($H404=0,"",VLOOKUP($H404,Исходные_данные,40,FALSE))</f>
        <v/>
      </c>
      <c r="O404" s="14"/>
      <c r="P404" s="14" t="str">
        <f>IF($H404=0,"",VLOOKUP($H404,Исходные_данные,42,FALSE))</f>
        <v/>
      </c>
      <c r="Q404" s="14" t="str">
        <f>IF($H404=0,"",VLOOKUP($H404,Исходные_данные,8,FALSE))</f>
        <v/>
      </c>
      <c r="R404" s="14">
        <f>IF(Q404=3,"L1,L2,L3",0)</f>
        <v>0</v>
      </c>
      <c r="S404" s="14">
        <f>IF(C404=1,1,IF(Q404=3,S403,IF(S403=3,1,S403+1)))</f>
        <v>3</v>
      </c>
      <c r="T404" s="14" t="str">
        <f>IF(R404=0,"L"&amp;S404,R404)</f>
        <v>L3</v>
      </c>
      <c r="U404" s="14" t="str">
        <f>IF($H404=0,"",VLOOKUP($H404,Исходные_данные,32,FALSE))</f>
        <v/>
      </c>
    </row>
    <row r="405" spans="1:21" x14ac:dyDescent="0.2">
      <c r="A405" s="14" t="str">
        <f t="shared" si="6"/>
        <v/>
      </c>
      <c r="B405" s="14">
        <f>IF(C405=1,MAX(B$2:$B404)+1,IF(F405=0,"",B404))</f>
        <v>1</v>
      </c>
      <c r="C405" s="14">
        <f>COUNTIF($F$2:$F405,F405)</f>
        <v>403</v>
      </c>
      <c r="D405" s="14">
        <f>IF(F405=0,0,MAX($D$2:D404)+1)</f>
        <v>403</v>
      </c>
      <c r="E405" s="14">
        <f>IF(H405=0,0,MAX($E$2:E404)+1)</f>
        <v>0</v>
      </c>
      <c r="F405" s="60" t="s">
        <v>751</v>
      </c>
      <c r="G405" s="60"/>
      <c r="H405" s="60"/>
      <c r="I405" s="14" t="e">
        <f>IFERROR(VLOOKUP(H405,H$2:H404,1,FALSE),VLOOKUP(H405,H406:H$478,1,FALSE))</f>
        <v>#N/A</v>
      </c>
      <c r="J405" s="14" t="str">
        <f>IF($H405=0,"",VLOOKUP($H405,Исходные_данные,37,FALSE))</f>
        <v/>
      </c>
      <c r="K405" s="14" t="str">
        <f>IF($H405=0,"",VLOOKUP($H405,Исходные_данные,38,FALSE))</f>
        <v/>
      </c>
      <c r="L405" s="14" t="str">
        <f>IF($H405=0,"",VLOOKUP($H405,Исходные_данные,39,FALSE))</f>
        <v/>
      </c>
      <c r="M405" s="16" t="str">
        <f>IFERROR(VLOOKUP(H405,Нагрузка_диапазон_1,5,FALSE),"")</f>
        <v/>
      </c>
      <c r="N405" s="14" t="str">
        <f>IF($H405=0,"",VLOOKUP($H405,Исходные_данные,40,FALSE))</f>
        <v/>
      </c>
      <c r="O405" s="14"/>
      <c r="P405" s="14" t="str">
        <f>IF($H405=0,"",VLOOKUP($H405,Исходные_данные,42,FALSE))</f>
        <v/>
      </c>
      <c r="Q405" s="14" t="str">
        <f>IF($H405=0,"",VLOOKUP($H405,Исходные_данные,8,FALSE))</f>
        <v/>
      </c>
      <c r="R405" s="14">
        <f>IF(Q405=3,"L1,L2,L3",0)</f>
        <v>0</v>
      </c>
      <c r="S405" s="14">
        <f>IF(C405=1,1,IF(Q405=3,S404,IF(S404=3,1,S404+1)))</f>
        <v>1</v>
      </c>
      <c r="T405" s="14" t="str">
        <f>IF(R405=0,"L"&amp;S405,R405)</f>
        <v>L1</v>
      </c>
      <c r="U405" s="14" t="str">
        <f>IF($H405=0,"",VLOOKUP($H405,Исходные_данные,32,FALSE))</f>
        <v/>
      </c>
    </row>
    <row r="406" spans="1:21" x14ac:dyDescent="0.2">
      <c r="A406" s="14" t="str">
        <f t="shared" si="6"/>
        <v/>
      </c>
      <c r="B406" s="14">
        <f>IF(C406=1,MAX(B$2:$B405)+1,IF(F406=0,"",B405))</f>
        <v>1</v>
      </c>
      <c r="C406" s="14">
        <f>COUNTIF($F$2:$F406,F406)</f>
        <v>404</v>
      </c>
      <c r="D406" s="14">
        <f>IF(F406=0,0,MAX($D$2:D405)+1)</f>
        <v>404</v>
      </c>
      <c r="E406" s="14">
        <f>IF(H406=0,0,MAX($E$2:E405)+1)</f>
        <v>0</v>
      </c>
      <c r="F406" s="60" t="s">
        <v>751</v>
      </c>
      <c r="G406" s="60"/>
      <c r="H406" s="60"/>
      <c r="I406" s="14" t="e">
        <f>IFERROR(VLOOKUP(H406,H$2:H405,1,FALSE),VLOOKUP(H406,H407:H$478,1,FALSE))</f>
        <v>#N/A</v>
      </c>
      <c r="J406" s="14" t="str">
        <f>IF($H406=0,"",VLOOKUP($H406,Исходные_данные,37,FALSE))</f>
        <v/>
      </c>
      <c r="K406" s="14" t="str">
        <f>IF($H406=0,"",VLOOKUP($H406,Исходные_данные,38,FALSE))</f>
        <v/>
      </c>
      <c r="L406" s="14" t="str">
        <f>IF($H406=0,"",VLOOKUP($H406,Исходные_данные,39,FALSE))</f>
        <v/>
      </c>
      <c r="M406" s="16" t="str">
        <f>IFERROR(VLOOKUP(H406,Нагрузка_диапазон_1,5,FALSE),"")</f>
        <v/>
      </c>
      <c r="N406" s="14" t="str">
        <f>IF($H406=0,"",VLOOKUP($H406,Исходные_данные,40,FALSE))</f>
        <v/>
      </c>
      <c r="O406" s="14"/>
      <c r="P406" s="14" t="str">
        <f>IF($H406=0,"",VLOOKUP($H406,Исходные_данные,42,FALSE))</f>
        <v/>
      </c>
      <c r="Q406" s="14" t="str">
        <f>IF($H406=0,"",VLOOKUP($H406,Исходные_данные,8,FALSE))</f>
        <v/>
      </c>
      <c r="R406" s="14">
        <f>IF(Q406=3,"L1,L2,L3",0)</f>
        <v>0</v>
      </c>
      <c r="S406" s="14">
        <f>IF(C406=1,1,IF(Q406=3,S405,IF(S405=3,1,S405+1)))</f>
        <v>2</v>
      </c>
      <c r="T406" s="14" t="str">
        <f>IF(R406=0,"L"&amp;S406,R406)</f>
        <v>L2</v>
      </c>
      <c r="U406" s="14" t="str">
        <f>IF($H406=0,"",VLOOKUP($H406,Исходные_данные,32,FALSE))</f>
        <v/>
      </c>
    </row>
    <row r="407" spans="1:21" x14ac:dyDescent="0.2">
      <c r="A407" s="14" t="str">
        <f t="shared" si="6"/>
        <v/>
      </c>
      <c r="B407" s="14">
        <f>IF(C407=1,MAX(B$2:$B406)+1,IF(F407=0,"",B406))</f>
        <v>1</v>
      </c>
      <c r="C407" s="14">
        <f>COUNTIF($F$2:$F407,F407)</f>
        <v>405</v>
      </c>
      <c r="D407" s="14">
        <f>IF(F407=0,0,MAX($D$2:D406)+1)</f>
        <v>405</v>
      </c>
      <c r="E407" s="14">
        <f>IF(H407=0,0,MAX($E$2:E406)+1)</f>
        <v>0</v>
      </c>
      <c r="F407" s="60" t="s">
        <v>751</v>
      </c>
      <c r="G407" s="60"/>
      <c r="H407" s="60"/>
      <c r="I407" s="14" t="e">
        <f>IFERROR(VLOOKUP(H407,H$2:H406,1,FALSE),VLOOKUP(H407,H408:H$478,1,FALSE))</f>
        <v>#N/A</v>
      </c>
      <c r="J407" s="14" t="str">
        <f>IF($H407=0,"",VLOOKUP($H407,Исходные_данные,37,FALSE))</f>
        <v/>
      </c>
      <c r="K407" s="14" t="str">
        <f>IF($H407=0,"",VLOOKUP($H407,Исходные_данные,38,FALSE))</f>
        <v/>
      </c>
      <c r="L407" s="14" t="str">
        <f>IF($H407=0,"",VLOOKUP($H407,Исходные_данные,39,FALSE))</f>
        <v/>
      </c>
      <c r="M407" s="16" t="str">
        <f>IFERROR(VLOOKUP(H407,Нагрузка_диапазон_1,5,FALSE),"")</f>
        <v/>
      </c>
      <c r="N407" s="14" t="str">
        <f>IF($H407=0,"",VLOOKUP($H407,Исходные_данные,40,FALSE))</f>
        <v/>
      </c>
      <c r="O407" s="14"/>
      <c r="P407" s="14" t="str">
        <f>IF($H407=0,"",VLOOKUP($H407,Исходные_данные,42,FALSE))</f>
        <v/>
      </c>
      <c r="Q407" s="14" t="str">
        <f>IF($H407=0,"",VLOOKUP($H407,Исходные_данные,8,FALSE))</f>
        <v/>
      </c>
      <c r="R407" s="14">
        <f>IF(Q407=3,"L1,L2,L3",0)</f>
        <v>0</v>
      </c>
      <c r="S407" s="14">
        <f>IF(C407=1,1,IF(Q407=3,S406,IF(S406=3,1,S406+1)))</f>
        <v>3</v>
      </c>
      <c r="T407" s="14" t="str">
        <f>IF(R407=0,"L"&amp;S407,R407)</f>
        <v>L3</v>
      </c>
      <c r="U407" s="14" t="str">
        <f>IF($H407=0,"",VLOOKUP($H407,Исходные_данные,32,FALSE))</f>
        <v/>
      </c>
    </row>
    <row r="408" spans="1:21" x14ac:dyDescent="0.2">
      <c r="A408" s="14" t="str">
        <f t="shared" si="6"/>
        <v/>
      </c>
      <c r="B408" s="14">
        <f>IF(C408=1,MAX(B$2:$B407)+1,IF(F408=0,"",B407))</f>
        <v>1</v>
      </c>
      <c r="C408" s="14">
        <f>COUNTIF($F$2:$F408,F408)</f>
        <v>406</v>
      </c>
      <c r="D408" s="14">
        <f>IF(F408=0,0,MAX($D$2:D407)+1)</f>
        <v>406</v>
      </c>
      <c r="E408" s="14">
        <f>IF(H408=0,0,MAX($E$2:E407)+1)</f>
        <v>0</v>
      </c>
      <c r="F408" s="60" t="s">
        <v>751</v>
      </c>
      <c r="G408" s="60"/>
      <c r="H408" s="60"/>
      <c r="I408" s="14" t="e">
        <f>IFERROR(VLOOKUP(H408,H$2:H407,1,FALSE),VLOOKUP(H408,H409:H$478,1,FALSE))</f>
        <v>#N/A</v>
      </c>
      <c r="J408" s="14" t="str">
        <f>IF($H408=0,"",VLOOKUP($H408,Исходные_данные,37,FALSE))</f>
        <v/>
      </c>
      <c r="K408" s="14" t="str">
        <f>IF($H408=0,"",VLOOKUP($H408,Исходные_данные,38,FALSE))</f>
        <v/>
      </c>
      <c r="L408" s="14" t="str">
        <f>IF($H408=0,"",VLOOKUP($H408,Исходные_данные,39,FALSE))</f>
        <v/>
      </c>
      <c r="M408" s="16" t="str">
        <f>IFERROR(VLOOKUP(H408,Нагрузка_диапазон_1,5,FALSE),"")</f>
        <v/>
      </c>
      <c r="N408" s="14" t="str">
        <f>IF($H408=0,"",VLOOKUP($H408,Исходные_данные,40,FALSE))</f>
        <v/>
      </c>
      <c r="O408" s="14"/>
      <c r="P408" s="14" t="str">
        <f>IF($H408=0,"",VLOOKUP($H408,Исходные_данные,42,FALSE))</f>
        <v/>
      </c>
      <c r="Q408" s="14" t="str">
        <f>IF($H408=0,"",VLOOKUP($H408,Исходные_данные,8,FALSE))</f>
        <v/>
      </c>
      <c r="R408" s="14">
        <f>IF(Q408=3,"L1,L2,L3",0)</f>
        <v>0</v>
      </c>
      <c r="S408" s="14">
        <f>IF(C408=1,1,IF(Q408=3,S407,IF(S407=3,1,S407+1)))</f>
        <v>1</v>
      </c>
      <c r="T408" s="14" t="str">
        <f>IF(R408=0,"L"&amp;S408,R408)</f>
        <v>L1</v>
      </c>
      <c r="U408" s="14" t="str">
        <f>IF($H408=0,"",VLOOKUP($H408,Исходные_данные,32,FALSE))</f>
        <v/>
      </c>
    </row>
    <row r="409" spans="1:21" x14ac:dyDescent="0.2">
      <c r="A409" s="14" t="str">
        <f t="shared" si="6"/>
        <v/>
      </c>
      <c r="B409" s="14">
        <f>IF(C409=1,MAX(B$2:$B408)+1,IF(F409=0,"",B408))</f>
        <v>1</v>
      </c>
      <c r="C409" s="14">
        <f>COUNTIF($F$2:$F409,F409)</f>
        <v>407</v>
      </c>
      <c r="D409" s="14">
        <f>IF(F409=0,0,MAX($D$2:D408)+1)</f>
        <v>407</v>
      </c>
      <c r="E409" s="14">
        <f>IF(H409=0,0,MAX($E$2:E408)+1)</f>
        <v>0</v>
      </c>
      <c r="F409" s="60" t="s">
        <v>751</v>
      </c>
      <c r="G409" s="60"/>
      <c r="H409" s="60"/>
      <c r="I409" s="14" t="e">
        <f>IFERROR(VLOOKUP(H409,H$2:H408,1,FALSE),VLOOKUP(H409,H410:H$478,1,FALSE))</f>
        <v>#N/A</v>
      </c>
      <c r="J409" s="14" t="str">
        <f>IF($H409=0,"",VLOOKUP($H409,Исходные_данные,37,FALSE))</f>
        <v/>
      </c>
      <c r="K409" s="14" t="str">
        <f>IF($H409=0,"",VLOOKUP($H409,Исходные_данные,38,FALSE))</f>
        <v/>
      </c>
      <c r="L409" s="14" t="str">
        <f>IF($H409=0,"",VLOOKUP($H409,Исходные_данные,39,FALSE))</f>
        <v/>
      </c>
      <c r="M409" s="16" t="str">
        <f>IFERROR(VLOOKUP(H409,Нагрузка_диапазон_1,5,FALSE),"")</f>
        <v/>
      </c>
      <c r="N409" s="14" t="str">
        <f>IF($H409=0,"",VLOOKUP($H409,Исходные_данные,40,FALSE))</f>
        <v/>
      </c>
      <c r="O409" s="14"/>
      <c r="P409" s="14" t="str">
        <f>IF($H409=0,"",VLOOKUP($H409,Исходные_данные,42,FALSE))</f>
        <v/>
      </c>
      <c r="Q409" s="14" t="str">
        <f>IF($H409=0,"",VLOOKUP($H409,Исходные_данные,8,FALSE))</f>
        <v/>
      </c>
      <c r="R409" s="14">
        <f>IF(Q409=3,"L1,L2,L3",0)</f>
        <v>0</v>
      </c>
      <c r="S409" s="14">
        <f>IF(C409=1,1,IF(Q409=3,S408,IF(S408=3,1,S408+1)))</f>
        <v>2</v>
      </c>
      <c r="T409" s="14" t="str">
        <f>IF(R409=0,"L"&amp;S409,R409)</f>
        <v>L2</v>
      </c>
      <c r="U409" s="14" t="str">
        <f>IF($H409=0,"",VLOOKUP($H409,Исходные_данные,32,FALSE))</f>
        <v/>
      </c>
    </row>
    <row r="410" spans="1:21" s="79" customFormat="1" ht="14.45" customHeight="1" thickBot="1" x14ac:dyDescent="0.25">
      <c r="A410" s="77" t="str">
        <f t="shared" si="6"/>
        <v/>
      </c>
      <c r="B410" s="77">
        <f>IF(C410=1,MAX(B$2:$B409)+1,IF(F410=0,"",B409))</f>
        <v>1</v>
      </c>
      <c r="C410" s="77">
        <f>COUNTIF($F$2:$F410,F410)</f>
        <v>408</v>
      </c>
      <c r="D410" s="77">
        <f>IF(F410=0,0,MAX($D$2:D409)+1)</f>
        <v>408</v>
      </c>
      <c r="E410" s="77">
        <f>IF(H410=0,0,MAX($E$2:E409)+1)</f>
        <v>0</v>
      </c>
      <c r="F410" s="60" t="s">
        <v>751</v>
      </c>
      <c r="G410" s="68"/>
      <c r="H410" s="68"/>
      <c r="I410" s="77" t="e">
        <f>IFERROR(VLOOKUP(H410,H$2:H409,1,FALSE),VLOOKUP(H410,H411:H$478,1,FALSE))</f>
        <v>#N/A</v>
      </c>
      <c r="J410" s="77" t="str">
        <f>IF($H410=0,"",VLOOKUP($H410,Исходные_данные,37,FALSE))</f>
        <v/>
      </c>
      <c r="K410" s="77" t="str">
        <f>IF($H410=0,"",VLOOKUP($H410,Исходные_данные,38,FALSE))</f>
        <v/>
      </c>
      <c r="L410" s="77" t="str">
        <f>IF($H410=0,"",VLOOKUP($H410,Исходные_данные,39,FALSE))</f>
        <v/>
      </c>
      <c r="M410" s="16" t="str">
        <f>IFERROR(VLOOKUP(H410,Нагрузка_диапазон_1,5,FALSE),"")</f>
        <v/>
      </c>
      <c r="N410" s="77" t="str">
        <f>IF($H410=0,"",VLOOKUP($H410,Исходные_данные,40,FALSE))</f>
        <v/>
      </c>
      <c r="O410" s="77"/>
      <c r="P410" s="77" t="str">
        <f>IF($H410=0,"",VLOOKUP($H410,Исходные_данные,42,FALSE))</f>
        <v/>
      </c>
      <c r="Q410" s="77" t="str">
        <f>IF($H410=0,"",VLOOKUP($H410,Исходные_данные,8,FALSE))</f>
        <v/>
      </c>
      <c r="R410" s="77">
        <f>IF(Q410=3,"L1,L2,L3",0)</f>
        <v>0</v>
      </c>
      <c r="S410" s="77">
        <f>IF(C410=1,1,IF(Q410=3,S409,IF(S409=3,1,S409+1)))</f>
        <v>3</v>
      </c>
      <c r="T410" s="77" t="str">
        <f>IF(R410=0,"L"&amp;S410,R410)</f>
        <v>L3</v>
      </c>
      <c r="U410" s="77" t="str">
        <f>IF($H410=0,"",VLOOKUP($H410,Исходные_данные,32,FALSE))</f>
        <v/>
      </c>
    </row>
    <row r="411" spans="1:21" x14ac:dyDescent="0.2">
      <c r="A411" s="14" t="str">
        <f t="shared" si="6"/>
        <v/>
      </c>
      <c r="B411" s="14">
        <f>IF(C411=1,MAX(B$2:$B410)+1,IF(F411=0,"",B410))</f>
        <v>1</v>
      </c>
      <c r="C411" s="14">
        <f>COUNTIF($F$2:$F411,F411)</f>
        <v>409</v>
      </c>
      <c r="D411" s="14">
        <f>IF(F411=0,0,MAX($D$2:D410)+1)</f>
        <v>409</v>
      </c>
      <c r="E411" s="14">
        <f>IF(H411=0,0,MAX($E$2:E410)+1)</f>
        <v>0</v>
      </c>
      <c r="F411" s="60" t="s">
        <v>751</v>
      </c>
      <c r="G411" s="60"/>
      <c r="H411" s="71"/>
      <c r="I411" s="14" t="e">
        <f>IFERROR(VLOOKUP(H411,H$2:H410,1,FALSE),VLOOKUP(H411,H412:H$478,1,FALSE))</f>
        <v>#N/A</v>
      </c>
      <c r="J411" s="14" t="str">
        <f>IF($H411=0,"",VLOOKUP($H411,Исходные_данные,37,FALSE))</f>
        <v/>
      </c>
      <c r="K411" s="14" t="str">
        <f>IF($H411=0,"",VLOOKUP($H411,Исходные_данные,38,FALSE))</f>
        <v/>
      </c>
      <c r="L411" s="14" t="str">
        <f>IF($H411=0,"",VLOOKUP($H411,Исходные_данные,39,FALSE))</f>
        <v/>
      </c>
      <c r="M411" s="16" t="str">
        <f>IFERROR(VLOOKUP(H411,Нагрузка_диапазон_1,5,FALSE),"")</f>
        <v/>
      </c>
      <c r="N411" s="14" t="str">
        <f>IF($H411=0,"",VLOOKUP($H411,Исходные_данные,40,FALSE))</f>
        <v/>
      </c>
      <c r="O411" s="14"/>
      <c r="P411" s="14" t="str">
        <f>IF($H411=0,"",VLOOKUP($H411,Исходные_данные,42,FALSE))</f>
        <v/>
      </c>
      <c r="Q411" s="14" t="str">
        <f>IF($H411=0,"",VLOOKUP($H411,Исходные_данные,8,FALSE))</f>
        <v/>
      </c>
      <c r="R411" s="14">
        <f>IF(Q411=3,"L1,L2,L3",0)</f>
        <v>0</v>
      </c>
      <c r="S411" s="14">
        <f>IF(C411=1,1,IF(Q411=3,S410,IF(S410=3,1,S410+1)))</f>
        <v>1</v>
      </c>
      <c r="T411" s="14" t="str">
        <f>IF(R411=0,"L"&amp;S411,R411)</f>
        <v>L1</v>
      </c>
      <c r="U411" s="14" t="str">
        <f>IF($H411=0,"",VLOOKUP($H411,Исходные_данные,32,FALSE))</f>
        <v/>
      </c>
    </row>
    <row r="412" spans="1:21" x14ac:dyDescent="0.2">
      <c r="A412" s="14" t="str">
        <f t="shared" si="6"/>
        <v/>
      </c>
      <c r="B412" s="14">
        <f>IF(C412=1,MAX(B$2:$B411)+1,IF(F412=0,"",B411))</f>
        <v>1</v>
      </c>
      <c r="C412" s="14">
        <f>COUNTIF($F$2:$F412,F412)</f>
        <v>410</v>
      </c>
      <c r="D412" s="14">
        <f>IF(F412=0,0,MAX($D$2:D411)+1)</f>
        <v>410</v>
      </c>
      <c r="E412" s="14">
        <f>IF(H412=0,0,MAX($E$2:E411)+1)</f>
        <v>0</v>
      </c>
      <c r="F412" s="60" t="s">
        <v>751</v>
      </c>
      <c r="G412" s="60"/>
      <c r="H412" s="60"/>
      <c r="I412" s="14" t="e">
        <f>IFERROR(VLOOKUP(H412,H$2:H411,1,FALSE),VLOOKUP(H412,H413:H$478,1,FALSE))</f>
        <v>#N/A</v>
      </c>
      <c r="J412" s="14" t="str">
        <f>IF($H412=0,"",VLOOKUP($H412,Исходные_данные,37,FALSE))</f>
        <v/>
      </c>
      <c r="K412" s="14" t="str">
        <f>IF($H412=0,"",VLOOKUP($H412,Исходные_данные,38,FALSE))</f>
        <v/>
      </c>
      <c r="L412" s="14" t="str">
        <f>IF($H412=0,"",VLOOKUP($H412,Исходные_данные,39,FALSE))</f>
        <v/>
      </c>
      <c r="M412" s="16" t="str">
        <f>IFERROR(VLOOKUP(H412,Нагрузка_диапазон_1,5,FALSE),"")</f>
        <v/>
      </c>
      <c r="N412" s="14" t="str">
        <f>IF($H412=0,"",VLOOKUP($H412,Исходные_данные,40,FALSE))</f>
        <v/>
      </c>
      <c r="O412" s="14"/>
      <c r="P412" s="14" t="str">
        <f>IF($H412=0,"",VLOOKUP($H412,Исходные_данные,42,FALSE))</f>
        <v/>
      </c>
      <c r="Q412" s="14" t="str">
        <f>IF($H412=0,"",VLOOKUP($H412,Исходные_данные,8,FALSE))</f>
        <v/>
      </c>
      <c r="R412" s="14">
        <f>IF(Q412=3,"L1,L2,L3",0)</f>
        <v>0</v>
      </c>
      <c r="S412" s="14">
        <f>IF(C412=1,1,IF(Q412=3,S411,IF(S411=3,1,S411+1)))</f>
        <v>2</v>
      </c>
      <c r="T412" s="14" t="str">
        <f>IF(R412=0,"L"&amp;S412,R412)</f>
        <v>L2</v>
      </c>
      <c r="U412" s="14" t="str">
        <f>IF($H412=0,"",VLOOKUP($H412,Исходные_данные,32,FALSE))</f>
        <v/>
      </c>
    </row>
    <row r="413" spans="1:21" x14ac:dyDescent="0.2">
      <c r="A413" s="14" t="str">
        <f t="shared" si="6"/>
        <v/>
      </c>
      <c r="B413" s="14">
        <f>IF(C413=1,MAX(B$2:$B412)+1,IF(F413=0,"",B412))</f>
        <v>1</v>
      </c>
      <c r="C413" s="14">
        <f>COUNTIF($F$2:$F413,F413)</f>
        <v>411</v>
      </c>
      <c r="D413" s="14">
        <f>IF(F413=0,0,MAX($D$2:D412)+1)</f>
        <v>411</v>
      </c>
      <c r="E413" s="14">
        <f>IF(H413=0,0,MAX($E$2:E412)+1)</f>
        <v>0</v>
      </c>
      <c r="F413" s="60" t="s">
        <v>751</v>
      </c>
      <c r="G413" s="60"/>
      <c r="H413" s="60"/>
      <c r="I413" s="14" t="e">
        <f>IFERROR(VLOOKUP(H413,H$2:H412,1,FALSE),VLOOKUP(H413,H414:H$478,1,FALSE))</f>
        <v>#N/A</v>
      </c>
      <c r="J413" s="14" t="str">
        <f>IF($H413=0,"",VLOOKUP($H413,Исходные_данные,37,FALSE))</f>
        <v/>
      </c>
      <c r="K413" s="14" t="str">
        <f>IF($H413=0,"",VLOOKUP($H413,Исходные_данные,38,FALSE))</f>
        <v/>
      </c>
      <c r="L413" s="14" t="str">
        <f>IF($H413=0,"",VLOOKUP($H413,Исходные_данные,39,FALSE))</f>
        <v/>
      </c>
      <c r="M413" s="16" t="str">
        <f>IFERROR(VLOOKUP(H413,Нагрузка_диапазон_1,5,FALSE),"")</f>
        <v/>
      </c>
      <c r="N413" s="14" t="str">
        <f>IF($H413=0,"",VLOOKUP($H413,Исходные_данные,40,FALSE))</f>
        <v/>
      </c>
      <c r="O413" s="14"/>
      <c r="P413" s="14" t="str">
        <f>IF($H413=0,"",VLOOKUP($H413,Исходные_данные,42,FALSE))</f>
        <v/>
      </c>
      <c r="Q413" s="14" t="str">
        <f>IF($H413=0,"",VLOOKUP($H413,Исходные_данные,8,FALSE))</f>
        <v/>
      </c>
      <c r="R413" s="14">
        <f>IF(Q413=3,"L1,L2,L3",0)</f>
        <v>0</v>
      </c>
      <c r="S413" s="14">
        <f>IF(C413=1,1,IF(Q413=3,S412,IF(S412=3,1,S412+1)))</f>
        <v>3</v>
      </c>
      <c r="T413" s="14" t="str">
        <f>IF(R413=0,"L"&amp;S413,R413)</f>
        <v>L3</v>
      </c>
      <c r="U413" s="14" t="str">
        <f>IF($H413=0,"",VLOOKUP($H413,Исходные_данные,32,FALSE))</f>
        <v/>
      </c>
    </row>
    <row r="414" spans="1:21" x14ac:dyDescent="0.2">
      <c r="A414" s="14" t="str">
        <f t="shared" si="6"/>
        <v/>
      </c>
      <c r="B414" s="14">
        <f>IF(C414=1,MAX(B$2:$B413)+1,IF(F414=0,"",B413))</f>
        <v>1</v>
      </c>
      <c r="C414" s="14">
        <f>COUNTIF($F$2:$F414,F414)</f>
        <v>412</v>
      </c>
      <c r="D414" s="14">
        <f>IF(F414=0,0,MAX($D$2:D413)+1)</f>
        <v>412</v>
      </c>
      <c r="E414" s="14">
        <f>IF(H414=0,0,MAX($E$2:E413)+1)</f>
        <v>0</v>
      </c>
      <c r="F414" s="60" t="s">
        <v>751</v>
      </c>
      <c r="G414" s="60"/>
      <c r="H414" s="60"/>
      <c r="I414" s="14" t="e">
        <f>IFERROR(VLOOKUP(H414,H$2:H413,1,FALSE),VLOOKUP(H414,H415:H$478,1,FALSE))</f>
        <v>#N/A</v>
      </c>
      <c r="J414" s="14" t="str">
        <f>IF($H414=0,"",VLOOKUP($H414,Исходные_данные,37,FALSE))</f>
        <v/>
      </c>
      <c r="K414" s="14" t="str">
        <f>IF($H414=0,"",VLOOKUP($H414,Исходные_данные,38,FALSE))</f>
        <v/>
      </c>
      <c r="L414" s="14" t="str">
        <f>IF($H414=0,"",VLOOKUP($H414,Исходные_данные,39,FALSE))</f>
        <v/>
      </c>
      <c r="M414" s="16" t="str">
        <f>IFERROR(VLOOKUP(H414,Нагрузка_диапазон_1,5,FALSE),"")</f>
        <v/>
      </c>
      <c r="N414" s="14" t="str">
        <f>IF($H414=0,"",VLOOKUP($H414,Исходные_данные,40,FALSE))</f>
        <v/>
      </c>
      <c r="O414" s="14"/>
      <c r="P414" s="14" t="str">
        <f>IF($H414=0,"",VLOOKUP($H414,Исходные_данные,42,FALSE))</f>
        <v/>
      </c>
      <c r="Q414" s="14" t="str">
        <f>IF($H414=0,"",VLOOKUP($H414,Исходные_данные,8,FALSE))</f>
        <v/>
      </c>
      <c r="R414" s="14">
        <f>IF(Q414=3,"L1,L2,L3",0)</f>
        <v>0</v>
      </c>
      <c r="S414" s="14">
        <f>IF(C414=1,1,IF(Q414=3,S413,IF(S413=3,1,S413+1)))</f>
        <v>1</v>
      </c>
      <c r="T414" s="14" t="str">
        <f>IF(R414=0,"L"&amp;S414,R414)</f>
        <v>L1</v>
      </c>
      <c r="U414" s="14" t="str">
        <f>IF($H414=0,"",VLOOKUP($H414,Исходные_данные,32,FALSE))</f>
        <v/>
      </c>
    </row>
    <row r="415" spans="1:21" x14ac:dyDescent="0.2">
      <c r="A415" s="14" t="str">
        <f t="shared" si="6"/>
        <v/>
      </c>
      <c r="B415" s="14">
        <f>IF(C415=1,MAX(B$2:$B414)+1,IF(F415=0,"",B414))</f>
        <v>1</v>
      </c>
      <c r="C415" s="14">
        <f>COUNTIF($F$2:$F415,F415)</f>
        <v>413</v>
      </c>
      <c r="D415" s="14">
        <f>IF(F415=0,0,MAX($D$2:D414)+1)</f>
        <v>413</v>
      </c>
      <c r="E415" s="14">
        <f>IF(H415=0,0,MAX($E$2:E414)+1)</f>
        <v>0</v>
      </c>
      <c r="F415" s="60" t="s">
        <v>751</v>
      </c>
      <c r="G415" s="60"/>
      <c r="H415" s="60"/>
      <c r="I415" s="14" t="e">
        <f>IFERROR(VLOOKUP(H415,H$2:H414,1,FALSE),VLOOKUP(H415,H416:H$478,1,FALSE))</f>
        <v>#N/A</v>
      </c>
      <c r="J415" s="14" t="str">
        <f>IF($H415=0,"",VLOOKUP($H415,Исходные_данные,37,FALSE))</f>
        <v/>
      </c>
      <c r="K415" s="14" t="str">
        <f>IF($H415=0,"",VLOOKUP($H415,Исходные_данные,38,FALSE))</f>
        <v/>
      </c>
      <c r="L415" s="14" t="str">
        <f>IF($H415=0,"",VLOOKUP($H415,Исходные_данные,39,FALSE))</f>
        <v/>
      </c>
      <c r="M415" s="16" t="str">
        <f>IFERROR(VLOOKUP(H415,Нагрузка_диапазон_1,5,FALSE),"")</f>
        <v/>
      </c>
      <c r="N415" s="14" t="str">
        <f>IF($H415=0,"",VLOOKUP($H415,Исходные_данные,40,FALSE))</f>
        <v/>
      </c>
      <c r="O415" s="14"/>
      <c r="P415" s="14" t="str">
        <f>IF($H415=0,"",VLOOKUP($H415,Исходные_данные,42,FALSE))</f>
        <v/>
      </c>
      <c r="Q415" s="14" t="str">
        <f>IF($H415=0,"",VLOOKUP($H415,Исходные_данные,8,FALSE))</f>
        <v/>
      </c>
      <c r="R415" s="14">
        <f>IF(Q415=3,"L1,L2,L3",0)</f>
        <v>0</v>
      </c>
      <c r="S415" s="14">
        <f>IF(C415=1,1,IF(Q415=3,S414,IF(S414=3,1,S414+1)))</f>
        <v>2</v>
      </c>
      <c r="T415" s="14" t="str">
        <f>IF(R415=0,"L"&amp;S415,R415)</f>
        <v>L2</v>
      </c>
      <c r="U415" s="14" t="str">
        <f>IF($H415=0,"",VLOOKUP($H415,Исходные_данные,32,FALSE))</f>
        <v/>
      </c>
    </row>
    <row r="416" spans="1:21" x14ac:dyDescent="0.2">
      <c r="A416" s="14" t="str">
        <f t="shared" si="6"/>
        <v/>
      </c>
      <c r="B416" s="14">
        <f>IF(C416=1,MAX(B$2:$B415)+1,IF(F416=0,"",B415))</f>
        <v>1</v>
      </c>
      <c r="C416" s="14">
        <f>COUNTIF($F$2:$F416,F416)</f>
        <v>414</v>
      </c>
      <c r="D416" s="14">
        <f>IF(F416=0,0,MAX($D$2:D415)+1)</f>
        <v>414</v>
      </c>
      <c r="E416" s="14">
        <f>IF(H416=0,0,MAX($E$2:E415)+1)</f>
        <v>0</v>
      </c>
      <c r="F416" s="60" t="s">
        <v>751</v>
      </c>
      <c r="G416" s="71"/>
      <c r="H416" s="60"/>
      <c r="I416" s="14" t="e">
        <f>IFERROR(VLOOKUP(H416,H$2:H415,1,FALSE),VLOOKUP(H416,H417:H$478,1,FALSE))</f>
        <v>#N/A</v>
      </c>
      <c r="J416" s="14" t="str">
        <f>IF($H416=0,"",VLOOKUP($H416,Исходные_данные,37,FALSE))</f>
        <v/>
      </c>
      <c r="K416" s="14" t="str">
        <f>IF($H416=0,"",VLOOKUP($H416,Исходные_данные,38,FALSE))</f>
        <v/>
      </c>
      <c r="L416" s="14" t="str">
        <f>IF($H416=0,"",VLOOKUP($H416,Исходные_данные,39,FALSE))</f>
        <v/>
      </c>
      <c r="M416" s="16" t="str">
        <f>IFERROR(VLOOKUP(H416,Нагрузка_диапазон_1,5,FALSE),"")</f>
        <v/>
      </c>
      <c r="N416" s="14" t="str">
        <f>IF($H416=0,"",VLOOKUP($H416,Исходные_данные,40,FALSE))</f>
        <v/>
      </c>
      <c r="O416" s="14"/>
      <c r="P416" s="14" t="str">
        <f>IF($H416=0,"",VLOOKUP($H416,Исходные_данные,42,FALSE))</f>
        <v/>
      </c>
      <c r="Q416" s="14" t="str">
        <f>IF($H416=0,"",VLOOKUP($H416,Исходные_данные,8,FALSE))</f>
        <v/>
      </c>
      <c r="R416" s="14">
        <f>IF(Q416=3,"L1,L2,L3",0)</f>
        <v>0</v>
      </c>
      <c r="S416" s="14">
        <f>IF(C416=1,1,IF(Q416=3,S415,IF(S415=3,1,S415+1)))</f>
        <v>3</v>
      </c>
      <c r="T416" s="14" t="str">
        <f>IF(R416=0,"L"&amp;S416,R416)</f>
        <v>L3</v>
      </c>
      <c r="U416" s="14" t="str">
        <f>IF($H416=0,"",VLOOKUP($H416,Исходные_данные,32,FALSE))</f>
        <v/>
      </c>
    </row>
    <row r="417" spans="1:21" x14ac:dyDescent="0.2">
      <c r="A417" s="14" t="str">
        <f t="shared" si="6"/>
        <v/>
      </c>
      <c r="B417" s="14">
        <f>IF(C417=1,MAX(B$2:$B416)+1,IF(F417=0,"",B416))</f>
        <v>1</v>
      </c>
      <c r="C417" s="14">
        <f>COUNTIF($F$2:$F417,F417)</f>
        <v>415</v>
      </c>
      <c r="D417" s="14">
        <f>IF(F417=0,0,MAX($D$2:D416)+1)</f>
        <v>415</v>
      </c>
      <c r="E417" s="14">
        <f>IF(H417=0,0,MAX($E$2:E416)+1)</f>
        <v>0</v>
      </c>
      <c r="F417" s="60" t="s">
        <v>751</v>
      </c>
      <c r="G417" s="60"/>
      <c r="H417" s="60"/>
      <c r="I417" s="14" t="e">
        <f>IFERROR(VLOOKUP(H417,H$2:H416,1,FALSE),VLOOKUP(H417,H418:H$478,1,FALSE))</f>
        <v>#N/A</v>
      </c>
      <c r="J417" s="14" t="str">
        <f>IF($H417=0,"",VLOOKUP($H417,Исходные_данные,37,FALSE))</f>
        <v/>
      </c>
      <c r="K417" s="14" t="str">
        <f>IF($H417=0,"",VLOOKUP($H417,Исходные_данные,38,FALSE))</f>
        <v/>
      </c>
      <c r="L417" s="14" t="str">
        <f>IF($H417=0,"",VLOOKUP($H417,Исходные_данные,39,FALSE))</f>
        <v/>
      </c>
      <c r="M417" s="16" t="str">
        <f>IFERROR(VLOOKUP(H417,Нагрузка_диапазон_1,5,FALSE),"")</f>
        <v/>
      </c>
      <c r="N417" s="14" t="str">
        <f>IF($H417=0,"",VLOOKUP($H417,Исходные_данные,40,FALSE))</f>
        <v/>
      </c>
      <c r="O417" s="14"/>
      <c r="P417" s="14" t="str">
        <f>IF($H417=0,"",VLOOKUP($H417,Исходные_данные,42,FALSE))</f>
        <v/>
      </c>
      <c r="Q417" s="14" t="str">
        <f>IF($H417=0,"",VLOOKUP($H417,Исходные_данные,8,FALSE))</f>
        <v/>
      </c>
      <c r="R417" s="14">
        <f>IF(Q417=3,"L1,L2,L3",0)</f>
        <v>0</v>
      </c>
      <c r="S417" s="14">
        <f>IF(C417=1,1,IF(Q417=3,S416,IF(S416=3,1,S416+1)))</f>
        <v>1</v>
      </c>
      <c r="T417" s="14" t="str">
        <f>IF(R417=0,"L"&amp;S417,R417)</f>
        <v>L1</v>
      </c>
      <c r="U417" s="14" t="str">
        <f>IF($H417=0,"",VLOOKUP($H417,Исходные_данные,32,FALSE))</f>
        <v/>
      </c>
    </row>
    <row r="418" spans="1:21" x14ac:dyDescent="0.2">
      <c r="A418" s="14" t="str">
        <f t="shared" si="6"/>
        <v/>
      </c>
      <c r="B418" s="14">
        <f>IF(C418=1,MAX(B$2:$B417)+1,IF(F418=0,"",B417))</f>
        <v>1</v>
      </c>
      <c r="C418" s="14">
        <f>COUNTIF($F$2:$F418,F418)</f>
        <v>416</v>
      </c>
      <c r="D418" s="14">
        <f>IF(F418=0,0,MAX($D$2:D417)+1)</f>
        <v>416</v>
      </c>
      <c r="E418" s="14">
        <f>IF(H418=0,0,MAX($E$2:E417)+1)</f>
        <v>0</v>
      </c>
      <c r="F418" s="60" t="s">
        <v>751</v>
      </c>
      <c r="G418" s="60"/>
      <c r="H418" s="60"/>
      <c r="I418" s="14" t="e">
        <f>IFERROR(VLOOKUP(H418,H$2:H417,1,FALSE),VLOOKUP(H418,H419:H$478,1,FALSE))</f>
        <v>#N/A</v>
      </c>
      <c r="J418" s="14" t="str">
        <f>IF($H418=0,"",VLOOKUP($H418,Исходные_данные,37,FALSE))</f>
        <v/>
      </c>
      <c r="K418" s="14" t="str">
        <f>IF($H418=0,"",VLOOKUP($H418,Исходные_данные,38,FALSE))</f>
        <v/>
      </c>
      <c r="L418" s="14" t="str">
        <f>IF($H418=0,"",VLOOKUP($H418,Исходные_данные,39,FALSE))</f>
        <v/>
      </c>
      <c r="M418" s="16" t="str">
        <f>IFERROR(VLOOKUP(H418,Нагрузка_диапазон_1,5,FALSE),"")</f>
        <v/>
      </c>
      <c r="N418" s="14" t="str">
        <f>IF($H418=0,"",VLOOKUP($H418,Исходные_данные,40,FALSE))</f>
        <v/>
      </c>
      <c r="O418" s="14"/>
      <c r="P418" s="14" t="str">
        <f>IF($H418=0,"",VLOOKUP($H418,Исходные_данные,42,FALSE))</f>
        <v/>
      </c>
      <c r="Q418" s="14" t="str">
        <f>IF($H418=0,"",VLOOKUP($H418,Исходные_данные,8,FALSE))</f>
        <v/>
      </c>
      <c r="R418" s="14">
        <f>IF(Q418=3,"L1,L2,L3",0)</f>
        <v>0</v>
      </c>
      <c r="S418" s="14">
        <f>IF(C418=1,1,IF(Q418=3,S417,IF(S417=3,1,S417+1)))</f>
        <v>2</v>
      </c>
      <c r="T418" s="14" t="str">
        <f>IF(R418=0,"L"&amp;S418,R418)</f>
        <v>L2</v>
      </c>
      <c r="U418" s="14" t="str">
        <f>IF($H418=0,"",VLOOKUP($H418,Исходные_данные,32,FALSE))</f>
        <v/>
      </c>
    </row>
    <row r="419" spans="1:21" x14ac:dyDescent="0.2">
      <c r="A419" s="14" t="str">
        <f t="shared" si="6"/>
        <v/>
      </c>
      <c r="B419" s="14">
        <f>IF(C419=1,MAX(B$2:$B418)+1,IF(F419=0,"",B418))</f>
        <v>1</v>
      </c>
      <c r="C419" s="14">
        <f>COUNTIF($F$2:$F419,F419)</f>
        <v>417</v>
      </c>
      <c r="D419" s="14">
        <f>IF(F419=0,0,MAX($D$2:D418)+1)</f>
        <v>417</v>
      </c>
      <c r="E419" s="14">
        <f>IF(H419=0,0,MAX($E$2:E418)+1)</f>
        <v>0</v>
      </c>
      <c r="F419" s="60" t="s">
        <v>751</v>
      </c>
      <c r="G419" s="60"/>
      <c r="H419" s="60"/>
      <c r="I419" s="14" t="e">
        <f>IFERROR(VLOOKUP(H419,H$2:H418,1,FALSE),VLOOKUP(H419,H420:H$478,1,FALSE))</f>
        <v>#N/A</v>
      </c>
      <c r="J419" s="14" t="str">
        <f>IF($H419=0,"",VLOOKUP($H419,Исходные_данные,37,FALSE))</f>
        <v/>
      </c>
      <c r="K419" s="14" t="str">
        <f>IF($H419=0,"",VLOOKUP($H419,Исходные_данные,38,FALSE))</f>
        <v/>
      </c>
      <c r="L419" s="14" t="str">
        <f>IF($H419=0,"",VLOOKUP($H419,Исходные_данные,39,FALSE))</f>
        <v/>
      </c>
      <c r="M419" s="16" t="str">
        <f>IFERROR(VLOOKUP(H419,Нагрузка_диапазон_1,5,FALSE),"")</f>
        <v/>
      </c>
      <c r="N419" s="14" t="str">
        <f>IF($H419=0,"",VLOOKUP($H419,Исходные_данные,40,FALSE))</f>
        <v/>
      </c>
      <c r="O419" s="14"/>
      <c r="P419" s="14" t="str">
        <f>IF($H419=0,"",VLOOKUP($H419,Исходные_данные,42,FALSE))</f>
        <v/>
      </c>
      <c r="Q419" s="14" t="str">
        <f>IF($H419=0,"",VLOOKUP($H419,Исходные_данные,8,FALSE))</f>
        <v/>
      </c>
      <c r="R419" s="14">
        <f>IF(Q419=3,"L1,L2,L3",0)</f>
        <v>0</v>
      </c>
      <c r="S419" s="14">
        <f>IF(C419=1,1,IF(Q419=3,S418,IF(S418=3,1,S418+1)))</f>
        <v>3</v>
      </c>
      <c r="T419" s="14" t="str">
        <f>IF(R419=0,"L"&amp;S419,R419)</f>
        <v>L3</v>
      </c>
      <c r="U419" s="14" t="str">
        <f>IF($H419=0,"",VLOOKUP($H419,Исходные_данные,32,FALSE))</f>
        <v/>
      </c>
    </row>
    <row r="420" spans="1:21" x14ac:dyDescent="0.2">
      <c r="A420" s="14" t="str">
        <f t="shared" si="6"/>
        <v/>
      </c>
      <c r="B420" s="14">
        <f>IF(C420=1,MAX(B$2:$B419)+1,IF(F420=0,"",B419))</f>
        <v>1</v>
      </c>
      <c r="C420" s="14">
        <f>COUNTIF($F$2:$F420,F420)</f>
        <v>418</v>
      </c>
      <c r="D420" s="14">
        <f>IF(F420=0,0,MAX($D$2:D419)+1)</f>
        <v>418</v>
      </c>
      <c r="E420" s="14">
        <f>IF(H420=0,0,MAX($E$2:E419)+1)</f>
        <v>0</v>
      </c>
      <c r="F420" s="60" t="s">
        <v>751</v>
      </c>
      <c r="G420" s="60"/>
      <c r="H420" s="60"/>
      <c r="I420" s="14" t="e">
        <f>IFERROR(VLOOKUP(H420,H$2:H419,1,FALSE),VLOOKUP(H420,H421:H$478,1,FALSE))</f>
        <v>#N/A</v>
      </c>
      <c r="J420" s="14" t="str">
        <f>IF($H420=0,"",VLOOKUP($H420,Исходные_данные,37,FALSE))</f>
        <v/>
      </c>
      <c r="K420" s="14" t="str">
        <f>IF($H420=0,"",VLOOKUP($H420,Исходные_данные,38,FALSE))</f>
        <v/>
      </c>
      <c r="L420" s="14" t="str">
        <f>IF($H420=0,"",VLOOKUP($H420,Исходные_данные,39,FALSE))</f>
        <v/>
      </c>
      <c r="M420" s="16" t="str">
        <f>IFERROR(VLOOKUP(H420,Нагрузка_диапазон_1,5,FALSE),"")</f>
        <v/>
      </c>
      <c r="N420" s="14" t="str">
        <f>IF($H420=0,"",VLOOKUP($H420,Исходные_данные,40,FALSE))</f>
        <v/>
      </c>
      <c r="O420" s="14"/>
      <c r="P420" s="14" t="str">
        <f>IF($H420=0,"",VLOOKUP($H420,Исходные_данные,42,FALSE))</f>
        <v/>
      </c>
      <c r="Q420" s="14" t="str">
        <f>IF($H420=0,"",VLOOKUP($H420,Исходные_данные,8,FALSE))</f>
        <v/>
      </c>
      <c r="R420" s="14">
        <f>IF(Q420=3,"L1,L2,L3",0)</f>
        <v>0</v>
      </c>
      <c r="S420" s="14">
        <f>IF(C420=1,1,IF(Q420=3,S419,IF(S419=3,1,S419+1)))</f>
        <v>1</v>
      </c>
      <c r="T420" s="14" t="str">
        <f>IF(R420=0,"L"&amp;S420,R420)</f>
        <v>L1</v>
      </c>
      <c r="U420" s="14" t="str">
        <f>IF($H420=0,"",VLOOKUP($H420,Исходные_данные,32,FALSE))</f>
        <v/>
      </c>
    </row>
    <row r="421" spans="1:21" x14ac:dyDescent="0.2">
      <c r="A421" s="14" t="str">
        <f t="shared" si="6"/>
        <v/>
      </c>
      <c r="B421" s="14">
        <f>IF(C421=1,MAX(B$2:$B420)+1,IF(F421=0,"",B420))</f>
        <v>1</v>
      </c>
      <c r="C421" s="14">
        <f>COUNTIF($F$2:$F421,F421)</f>
        <v>419</v>
      </c>
      <c r="D421" s="14">
        <f>IF(F421=0,0,MAX($D$2:D420)+1)</f>
        <v>419</v>
      </c>
      <c r="E421" s="14">
        <f>IF(H421=0,0,MAX($E$2:E420)+1)</f>
        <v>0</v>
      </c>
      <c r="F421" s="60" t="s">
        <v>751</v>
      </c>
      <c r="G421" s="60"/>
      <c r="H421" s="60"/>
      <c r="I421" s="14" t="e">
        <f>IFERROR(VLOOKUP(H421,H$2:H420,1,FALSE),VLOOKUP(H421,H422:H$478,1,FALSE))</f>
        <v>#N/A</v>
      </c>
      <c r="J421" s="14" t="str">
        <f>IF($H421=0,"",VLOOKUP($H421,Исходные_данные,37,FALSE))</f>
        <v/>
      </c>
      <c r="K421" s="14" t="str">
        <f>IF($H421=0,"",VLOOKUP($H421,Исходные_данные,38,FALSE))</f>
        <v/>
      </c>
      <c r="L421" s="14" t="str">
        <f>IF($H421=0,"",VLOOKUP($H421,Исходные_данные,39,FALSE))</f>
        <v/>
      </c>
      <c r="M421" s="16" t="str">
        <f>IFERROR(VLOOKUP(H421,Нагрузка_диапазон_1,5,FALSE),"")</f>
        <v/>
      </c>
      <c r="N421" s="14" t="str">
        <f>IF($H421=0,"",VLOOKUP($H421,Исходные_данные,40,FALSE))</f>
        <v/>
      </c>
      <c r="O421" s="14"/>
      <c r="P421" s="14" t="str">
        <f>IF($H421=0,"",VLOOKUP($H421,Исходные_данные,42,FALSE))</f>
        <v/>
      </c>
      <c r="Q421" s="14" t="str">
        <f>IF($H421=0,"",VLOOKUP($H421,Исходные_данные,8,FALSE))</f>
        <v/>
      </c>
      <c r="R421" s="14">
        <f>IF(Q421=3,"L1,L2,L3",0)</f>
        <v>0</v>
      </c>
      <c r="S421" s="14">
        <f>IF(C421=1,1,IF(Q421=3,S420,IF(S420=3,1,S420+1)))</f>
        <v>2</v>
      </c>
      <c r="T421" s="14" t="str">
        <f>IF(R421=0,"L"&amp;S421,R421)</f>
        <v>L2</v>
      </c>
      <c r="U421" s="14" t="str">
        <f>IF($H421=0,"",VLOOKUP($H421,Исходные_данные,32,FALSE))</f>
        <v/>
      </c>
    </row>
    <row r="422" spans="1:21" x14ac:dyDescent="0.2">
      <c r="A422" s="14" t="str">
        <f t="shared" si="6"/>
        <v/>
      </c>
      <c r="B422" s="14">
        <f>IF(C422=1,MAX(B$2:$B421)+1,IF(F422=0,"",B421))</f>
        <v>1</v>
      </c>
      <c r="C422" s="14">
        <f>COUNTIF($F$2:$F422,F422)</f>
        <v>420</v>
      </c>
      <c r="D422" s="14">
        <f>IF(F422=0,0,MAX($D$2:D421)+1)</f>
        <v>420</v>
      </c>
      <c r="E422" s="14">
        <f>IF(H422=0,0,MAX($E$2:E421)+1)</f>
        <v>0</v>
      </c>
      <c r="F422" s="60" t="s">
        <v>751</v>
      </c>
      <c r="G422" s="60"/>
      <c r="H422" s="60"/>
      <c r="I422" s="14" t="e">
        <f>IFERROR(VLOOKUP(H422,H$2:H421,1,FALSE),VLOOKUP(H422,H423:H$478,1,FALSE))</f>
        <v>#N/A</v>
      </c>
      <c r="J422" s="14" t="str">
        <f>IF($H422=0,"",VLOOKUP($H422,Исходные_данные,37,FALSE))</f>
        <v/>
      </c>
      <c r="K422" s="14" t="str">
        <f>IF($H422=0,"",VLOOKUP($H422,Исходные_данные,38,FALSE))</f>
        <v/>
      </c>
      <c r="L422" s="14" t="str">
        <f>IF($H422=0,"",VLOOKUP($H422,Исходные_данные,39,FALSE))</f>
        <v/>
      </c>
      <c r="M422" s="16" t="str">
        <f>IFERROR(VLOOKUP(H422,Нагрузка_диапазон_1,5,FALSE),"")</f>
        <v/>
      </c>
      <c r="N422" s="14" t="str">
        <f>IF($H422=0,"",VLOOKUP($H422,Исходные_данные,40,FALSE))</f>
        <v/>
      </c>
      <c r="O422" s="14"/>
      <c r="P422" s="14" t="str">
        <f>IF($H422=0,"",VLOOKUP($H422,Исходные_данные,42,FALSE))</f>
        <v/>
      </c>
      <c r="Q422" s="14" t="str">
        <f>IF($H422=0,"",VLOOKUP($H422,Исходные_данные,8,FALSE))</f>
        <v/>
      </c>
      <c r="R422" s="14">
        <f>IF(Q422=3,"L1,L2,L3",0)</f>
        <v>0</v>
      </c>
      <c r="S422" s="14">
        <f>IF(C422=1,1,IF(Q422=3,S421,IF(S421=3,1,S421+1)))</f>
        <v>3</v>
      </c>
      <c r="T422" s="14" t="str">
        <f>IF(R422=0,"L"&amp;S422,R422)</f>
        <v>L3</v>
      </c>
      <c r="U422" s="14" t="str">
        <f>IF($H422=0,"",VLOOKUP($H422,Исходные_данные,32,FALSE))</f>
        <v/>
      </c>
    </row>
    <row r="423" spans="1:21" x14ac:dyDescent="0.2">
      <c r="A423" s="14" t="str">
        <f t="shared" si="6"/>
        <v/>
      </c>
      <c r="B423" s="14">
        <f>IF(C423=1,MAX(B$2:$B422)+1,IF(F423=0,"",B422))</f>
        <v>1</v>
      </c>
      <c r="C423" s="14">
        <f>COUNTIF($F$2:$F423,F423)</f>
        <v>421</v>
      </c>
      <c r="D423" s="14">
        <f>IF(F423=0,0,MAX($D$2:D422)+1)</f>
        <v>421</v>
      </c>
      <c r="E423" s="14">
        <f>IF(H423=0,0,MAX($E$2:E422)+1)</f>
        <v>0</v>
      </c>
      <c r="F423" s="60" t="s">
        <v>751</v>
      </c>
      <c r="G423" s="60"/>
      <c r="H423" s="60"/>
      <c r="I423" s="14" t="e">
        <f>IFERROR(VLOOKUP(H423,H$2:H422,1,FALSE),VLOOKUP(H423,H424:H$478,1,FALSE))</f>
        <v>#N/A</v>
      </c>
      <c r="J423" s="14" t="str">
        <f>IF($H423=0,"",VLOOKUP($H423,Исходные_данные,37,FALSE))</f>
        <v/>
      </c>
      <c r="K423" s="14" t="str">
        <f>IF($H423=0,"",VLOOKUP($H423,Исходные_данные,38,FALSE))</f>
        <v/>
      </c>
      <c r="L423" s="14" t="str">
        <f>IF($H423=0,"",VLOOKUP($H423,Исходные_данные,39,FALSE))</f>
        <v/>
      </c>
      <c r="M423" s="16" t="str">
        <f>IFERROR(VLOOKUP(H423,Нагрузка_диапазон_1,5,FALSE),"")</f>
        <v/>
      </c>
      <c r="N423" s="14" t="str">
        <f>IF($H423=0,"",VLOOKUP($H423,Исходные_данные,40,FALSE))</f>
        <v/>
      </c>
      <c r="O423" s="14"/>
      <c r="P423" s="14" t="str">
        <f>IF($H423=0,"",VLOOKUP($H423,Исходные_данные,42,FALSE))</f>
        <v/>
      </c>
      <c r="Q423" s="14" t="str">
        <f>IF($H423=0,"",VLOOKUP($H423,Исходные_данные,8,FALSE))</f>
        <v/>
      </c>
      <c r="R423" s="14">
        <f>IF(Q423=3,"L1,L2,L3",0)</f>
        <v>0</v>
      </c>
      <c r="S423" s="14">
        <f>IF(C423=1,1,IF(Q423=3,S422,IF(S422=3,1,S422+1)))</f>
        <v>1</v>
      </c>
      <c r="T423" s="14" t="str">
        <f>IF(R423=0,"L"&amp;S423,R423)</f>
        <v>L1</v>
      </c>
      <c r="U423" s="14" t="str">
        <f>IF($H423=0,"",VLOOKUP($H423,Исходные_данные,32,FALSE))</f>
        <v/>
      </c>
    </row>
    <row r="424" spans="1:21" x14ac:dyDescent="0.2">
      <c r="A424" s="14" t="str">
        <f t="shared" si="6"/>
        <v/>
      </c>
      <c r="B424" s="14">
        <f>IF(C424=1,MAX(B$2:$B423)+1,IF(F424=0,"",B423))</f>
        <v>1</v>
      </c>
      <c r="C424" s="14">
        <f>COUNTIF($F$2:$F424,F424)</f>
        <v>422</v>
      </c>
      <c r="D424" s="14">
        <f>IF(F424=0,0,MAX($D$2:D423)+1)</f>
        <v>422</v>
      </c>
      <c r="E424" s="14">
        <f>IF(H424=0,0,MAX($E$2:E423)+1)</f>
        <v>0</v>
      </c>
      <c r="F424" s="60" t="s">
        <v>751</v>
      </c>
      <c r="G424" s="60"/>
      <c r="H424" s="60"/>
      <c r="I424" s="14" t="e">
        <f>IFERROR(VLOOKUP(H424,H$2:H423,1,FALSE),VLOOKUP(H424,H425:H$478,1,FALSE))</f>
        <v>#N/A</v>
      </c>
      <c r="J424" s="14" t="str">
        <f>IF($H424=0,"",VLOOKUP($H424,Исходные_данные,37,FALSE))</f>
        <v/>
      </c>
      <c r="K424" s="14" t="str">
        <f>IF($H424=0,"",VLOOKUP($H424,Исходные_данные,38,FALSE))</f>
        <v/>
      </c>
      <c r="L424" s="14" t="str">
        <f>IF($H424=0,"",VLOOKUP($H424,Исходные_данные,39,FALSE))</f>
        <v/>
      </c>
      <c r="M424" s="16" t="str">
        <f>IFERROR(VLOOKUP(H424,Нагрузка_диапазон_1,5,FALSE),"")</f>
        <v/>
      </c>
      <c r="N424" s="14" t="str">
        <f>IF($H424=0,"",VLOOKUP($H424,Исходные_данные,40,FALSE))</f>
        <v/>
      </c>
      <c r="O424" s="14"/>
      <c r="P424" s="14" t="str">
        <f>IF($H424=0,"",VLOOKUP($H424,Исходные_данные,42,FALSE))</f>
        <v/>
      </c>
      <c r="Q424" s="14" t="str">
        <f>IF($H424=0,"",VLOOKUP($H424,Исходные_данные,8,FALSE))</f>
        <v/>
      </c>
      <c r="R424" s="14">
        <f>IF(Q424=3,"L1,L2,L3",0)</f>
        <v>0</v>
      </c>
      <c r="S424" s="14">
        <f>IF(C424=1,1,IF(Q424=3,S423,IF(S423=3,1,S423+1)))</f>
        <v>2</v>
      </c>
      <c r="T424" s="14" t="str">
        <f>IF(R424=0,"L"&amp;S424,R424)</f>
        <v>L2</v>
      </c>
      <c r="U424" s="14" t="str">
        <f>IF($H424=0,"",VLOOKUP($H424,Исходные_данные,32,FALSE))</f>
        <v/>
      </c>
    </row>
    <row r="425" spans="1:21" x14ac:dyDescent="0.2">
      <c r="A425" s="14" t="str">
        <f t="shared" si="6"/>
        <v/>
      </c>
      <c r="B425" s="14">
        <f>IF(C425=1,MAX(B$2:$B424)+1,IF(F425=0,"",B424))</f>
        <v>1</v>
      </c>
      <c r="C425" s="14">
        <f>COUNTIF($F$2:$F425,F425)</f>
        <v>423</v>
      </c>
      <c r="D425" s="14">
        <f>IF(F425=0,0,MAX($D$2:D424)+1)</f>
        <v>423</v>
      </c>
      <c r="E425" s="14">
        <f>IF(H425=0,0,MAX($E$2:E424)+1)</f>
        <v>0</v>
      </c>
      <c r="F425" s="60" t="s">
        <v>751</v>
      </c>
      <c r="G425" s="60"/>
      <c r="H425" s="60"/>
      <c r="I425" s="14" t="e">
        <f>IFERROR(VLOOKUP(H425,H$2:H424,1,FALSE),VLOOKUP(H425,H426:H$478,1,FALSE))</f>
        <v>#N/A</v>
      </c>
      <c r="J425" s="14" t="str">
        <f>IF($H425=0,"",VLOOKUP($H425,Исходные_данные,37,FALSE))</f>
        <v/>
      </c>
      <c r="K425" s="14" t="str">
        <f>IF($H425=0,"",VLOOKUP($H425,Исходные_данные,38,FALSE))</f>
        <v/>
      </c>
      <c r="L425" s="14" t="str">
        <f>IF($H425=0,"",VLOOKUP($H425,Исходные_данные,39,FALSE))</f>
        <v/>
      </c>
      <c r="M425" s="16" t="str">
        <f>IFERROR(VLOOKUP(H425,Нагрузка_диапазон_1,5,FALSE),"")</f>
        <v/>
      </c>
      <c r="N425" s="14" t="str">
        <f>IF($H425=0,"",VLOOKUP($H425,Исходные_данные,40,FALSE))</f>
        <v/>
      </c>
      <c r="O425" s="14"/>
      <c r="P425" s="14" t="str">
        <f>IF($H425=0,"",VLOOKUP($H425,Исходные_данные,42,FALSE))</f>
        <v/>
      </c>
      <c r="Q425" s="14" t="str">
        <f>IF($H425=0,"",VLOOKUP($H425,Исходные_данные,8,FALSE))</f>
        <v/>
      </c>
      <c r="R425" s="14">
        <f>IF(Q425=3,"L1,L2,L3",0)</f>
        <v>0</v>
      </c>
      <c r="S425" s="14">
        <f>IF(C425=1,1,IF(Q425=3,S424,IF(S424=3,1,S424+1)))</f>
        <v>3</v>
      </c>
      <c r="T425" s="14" t="str">
        <f>IF(R425=0,"L"&amp;S425,R425)</f>
        <v>L3</v>
      </c>
      <c r="U425" s="14" t="str">
        <f>IF($H425=0,"",VLOOKUP($H425,Исходные_данные,32,FALSE))</f>
        <v/>
      </c>
    </row>
    <row r="426" spans="1:21" x14ac:dyDescent="0.2">
      <c r="A426" s="14" t="str">
        <f t="shared" si="6"/>
        <v/>
      </c>
      <c r="B426" s="14">
        <f>IF(C426=1,MAX(B$2:$B425)+1,IF(F426=0,"",B425))</f>
        <v>1</v>
      </c>
      <c r="C426" s="14">
        <f>COUNTIF($F$2:$F426,F426)</f>
        <v>424</v>
      </c>
      <c r="D426" s="14">
        <f>IF(F426=0,0,MAX($D$2:D425)+1)</f>
        <v>424</v>
      </c>
      <c r="E426" s="14">
        <f>IF(H426=0,0,MAX($E$2:E425)+1)</f>
        <v>0</v>
      </c>
      <c r="F426" s="60" t="s">
        <v>751</v>
      </c>
      <c r="G426" s="60"/>
      <c r="H426" s="60"/>
      <c r="I426" s="14" t="e">
        <f>IFERROR(VLOOKUP(H426,H$2:H425,1,FALSE),VLOOKUP(H426,H427:H$478,1,FALSE))</f>
        <v>#N/A</v>
      </c>
      <c r="J426" s="14" t="str">
        <f>IF($H426=0,"",VLOOKUP($H426,Исходные_данные,37,FALSE))</f>
        <v/>
      </c>
      <c r="K426" s="14" t="str">
        <f>IF($H426=0,"",VLOOKUP($H426,Исходные_данные,38,FALSE))</f>
        <v/>
      </c>
      <c r="L426" s="14" t="str">
        <f>IF($H426=0,"",VLOOKUP($H426,Исходные_данные,39,FALSE))</f>
        <v/>
      </c>
      <c r="M426" s="16" t="str">
        <f>IFERROR(VLOOKUP(H426,Нагрузка_диапазон_1,5,FALSE),"")</f>
        <v/>
      </c>
      <c r="N426" s="14" t="str">
        <f>IF($H426=0,"",VLOOKUP($H426,Исходные_данные,40,FALSE))</f>
        <v/>
      </c>
      <c r="O426" s="14"/>
      <c r="P426" s="14" t="str">
        <f>IF($H426=0,"",VLOOKUP($H426,Исходные_данные,42,FALSE))</f>
        <v/>
      </c>
      <c r="Q426" s="14" t="str">
        <f>IF($H426=0,"",VLOOKUP($H426,Исходные_данные,8,FALSE))</f>
        <v/>
      </c>
      <c r="R426" s="14">
        <f>IF(Q426=3,"L1,L2,L3",0)</f>
        <v>0</v>
      </c>
      <c r="S426" s="14">
        <f>IF(C426=1,1,IF(Q426=3,S425,IF(S425=3,1,S425+1)))</f>
        <v>1</v>
      </c>
      <c r="T426" s="14" t="str">
        <f>IF(R426=0,"L"&amp;S426,R426)</f>
        <v>L1</v>
      </c>
      <c r="U426" s="14" t="str">
        <f>IF($H426=0,"",VLOOKUP($H426,Исходные_данные,32,FALSE))</f>
        <v/>
      </c>
    </row>
    <row r="427" spans="1:21" s="79" customFormat="1" ht="14.45" customHeight="1" thickBot="1" x14ac:dyDescent="0.25">
      <c r="A427" s="77" t="str">
        <f t="shared" si="6"/>
        <v/>
      </c>
      <c r="B427" s="77">
        <f>IF(C427=1,MAX(B$2:$B426)+1,IF(F427=0,"",B426))</f>
        <v>1</v>
      </c>
      <c r="C427" s="77">
        <f>COUNTIF($F$2:$F427,F427)</f>
        <v>425</v>
      </c>
      <c r="D427" s="77">
        <f>IF(F427=0,0,MAX($D$2:D426)+1)</f>
        <v>425</v>
      </c>
      <c r="E427" s="77">
        <f>IF(H427=0,0,MAX($E$2:E426)+1)</f>
        <v>0</v>
      </c>
      <c r="F427" s="60" t="s">
        <v>751</v>
      </c>
      <c r="G427" s="68"/>
      <c r="H427" s="68"/>
      <c r="I427" s="77" t="e">
        <f>IFERROR(VLOOKUP(H427,H$2:H426,1,FALSE),VLOOKUP(H427,H428:H$478,1,FALSE))</f>
        <v>#N/A</v>
      </c>
      <c r="J427" s="77" t="str">
        <f>IF($H427=0,"",VLOOKUP($H427,Исходные_данные,37,FALSE))</f>
        <v/>
      </c>
      <c r="K427" s="77" t="str">
        <f>IF($H427=0,"",VLOOKUP($H427,Исходные_данные,38,FALSE))</f>
        <v/>
      </c>
      <c r="L427" s="77" t="str">
        <f>IF($H427=0,"",VLOOKUP($H427,Исходные_данные,39,FALSE))</f>
        <v/>
      </c>
      <c r="M427" s="16" t="str">
        <f>IFERROR(VLOOKUP(H427,Нагрузка_диапазон_1,5,FALSE),"")</f>
        <v/>
      </c>
      <c r="N427" s="77" t="str">
        <f>IF($H427=0,"",VLOOKUP($H427,Исходные_данные,40,FALSE))</f>
        <v/>
      </c>
      <c r="O427" s="77"/>
      <c r="P427" s="77" t="str">
        <f>IF($H427=0,"",VLOOKUP($H427,Исходные_данные,42,FALSE))</f>
        <v/>
      </c>
      <c r="Q427" s="77" t="str">
        <f>IF($H427=0,"",VLOOKUP($H427,Исходные_данные,8,FALSE))</f>
        <v/>
      </c>
      <c r="R427" s="77">
        <f>IF(Q427=3,"L1,L2,L3",0)</f>
        <v>0</v>
      </c>
      <c r="S427" s="77">
        <f>IF(C427=1,1,IF(Q427=3,S426,IF(S426=3,1,S426+1)))</f>
        <v>2</v>
      </c>
      <c r="T427" s="77" t="str">
        <f>IF(R427=0,"L"&amp;S427,R427)</f>
        <v>L2</v>
      </c>
      <c r="U427" s="77" t="str">
        <f>IF($H427=0,"",VLOOKUP($H427,Исходные_данные,32,FALSE))</f>
        <v/>
      </c>
    </row>
    <row r="428" spans="1:21" x14ac:dyDescent="0.2">
      <c r="A428" s="14" t="str">
        <f t="shared" si="6"/>
        <v/>
      </c>
      <c r="B428" s="14">
        <f>IF(C428=1,MAX(B$2:$B427)+1,IF(F428=0,"",B427))</f>
        <v>1</v>
      </c>
      <c r="C428" s="14">
        <f>COUNTIF($F$2:$F428,F428)</f>
        <v>426</v>
      </c>
      <c r="D428" s="14">
        <f>IF(F428=0,0,MAX($D$2:D427)+1)</f>
        <v>426</v>
      </c>
      <c r="E428" s="14">
        <f>IF(H428=0,0,MAX($E$2:E427)+1)</f>
        <v>0</v>
      </c>
      <c r="F428" s="60" t="s">
        <v>751</v>
      </c>
      <c r="G428" s="60"/>
      <c r="H428" s="71"/>
      <c r="I428" s="14" t="e">
        <f>IFERROR(VLOOKUP(H428,H$2:H427,1,FALSE),VLOOKUP(H428,H429:H$478,1,FALSE))</f>
        <v>#N/A</v>
      </c>
      <c r="J428" s="14" t="str">
        <f>IF($H428=0,"",VLOOKUP($H428,Исходные_данные,37,FALSE))</f>
        <v/>
      </c>
      <c r="K428" s="14" t="str">
        <f>IF($H428=0,"",VLOOKUP($H428,Исходные_данные,38,FALSE))</f>
        <v/>
      </c>
      <c r="L428" s="14" t="str">
        <f>IF($H428=0,"",VLOOKUP($H428,Исходные_данные,39,FALSE))</f>
        <v/>
      </c>
      <c r="M428" s="16" t="str">
        <f>IFERROR(VLOOKUP(H428,Нагрузка_диапазон_1,5,FALSE),"")</f>
        <v/>
      </c>
      <c r="N428" s="14" t="str">
        <f>IF($H428=0,"",VLOOKUP($H428,Исходные_данные,40,FALSE))</f>
        <v/>
      </c>
      <c r="O428" s="14"/>
      <c r="P428" s="14" t="str">
        <f>IF($H428=0,"",VLOOKUP($H428,Исходные_данные,42,FALSE))</f>
        <v/>
      </c>
      <c r="Q428" s="14" t="str">
        <f>IF($H428=0,"",VLOOKUP($H428,Исходные_данные,8,FALSE))</f>
        <v/>
      </c>
      <c r="R428" s="14">
        <f>IF(Q428=3,"L1,L2,L3",0)</f>
        <v>0</v>
      </c>
      <c r="S428" s="14">
        <f>IF(C428=1,1,IF(Q428=3,S427,IF(S427=3,1,S427+1)))</f>
        <v>3</v>
      </c>
      <c r="T428" s="14" t="str">
        <f>IF(R428=0,"L"&amp;S428,R428)</f>
        <v>L3</v>
      </c>
      <c r="U428" s="14" t="str">
        <f>IF($H428=0,"",VLOOKUP($H428,Исходные_данные,32,FALSE))</f>
        <v/>
      </c>
    </row>
    <row r="429" spans="1:21" x14ac:dyDescent="0.2">
      <c r="A429" s="14" t="str">
        <f t="shared" si="6"/>
        <v/>
      </c>
      <c r="B429" s="14">
        <f>IF(C429=1,MAX(B$2:$B428)+1,IF(F429=0,"",B428))</f>
        <v>1</v>
      </c>
      <c r="C429" s="14">
        <f>COUNTIF($F$2:$F429,F429)</f>
        <v>427</v>
      </c>
      <c r="D429" s="14">
        <f>IF(F429=0,0,MAX($D$2:D428)+1)</f>
        <v>427</v>
      </c>
      <c r="E429" s="14">
        <f>IF(H429=0,0,MAX($E$2:E428)+1)</f>
        <v>0</v>
      </c>
      <c r="F429" s="60" t="s">
        <v>751</v>
      </c>
      <c r="G429" s="60"/>
      <c r="H429" s="60"/>
      <c r="I429" s="14" t="e">
        <f>IFERROR(VLOOKUP(H429,H$2:H428,1,FALSE),VLOOKUP(H429,H430:H$478,1,FALSE))</f>
        <v>#N/A</v>
      </c>
      <c r="J429" s="14" t="str">
        <f>IF($H429=0,"",VLOOKUP($H429,Исходные_данные,37,FALSE))</f>
        <v/>
      </c>
      <c r="K429" s="14" t="str">
        <f>IF($H429=0,"",VLOOKUP($H429,Исходные_данные,38,FALSE))</f>
        <v/>
      </c>
      <c r="L429" s="14" t="str">
        <f>IF($H429=0,"",VLOOKUP($H429,Исходные_данные,39,FALSE))</f>
        <v/>
      </c>
      <c r="M429" s="16" t="str">
        <f>IFERROR(VLOOKUP(H429,Нагрузка_диапазон_1,5,FALSE),"")</f>
        <v/>
      </c>
      <c r="N429" s="14" t="str">
        <f>IF($H429=0,"",VLOOKUP($H429,Исходные_данные,40,FALSE))</f>
        <v/>
      </c>
      <c r="O429" s="14"/>
      <c r="P429" s="14" t="str">
        <f>IF($H429=0,"",VLOOKUP($H429,Исходные_данные,42,FALSE))</f>
        <v/>
      </c>
      <c r="Q429" s="14" t="str">
        <f>IF($H429=0,"",VLOOKUP($H429,Исходные_данные,8,FALSE))</f>
        <v/>
      </c>
      <c r="R429" s="14">
        <f>IF(Q429=3,"L1,L2,L3",0)</f>
        <v>0</v>
      </c>
      <c r="S429" s="14">
        <f>IF(C429=1,1,IF(Q429=3,S428,IF(S428=3,1,S428+1)))</f>
        <v>1</v>
      </c>
      <c r="T429" s="14" t="str">
        <f>IF(R429=0,"L"&amp;S429,R429)</f>
        <v>L1</v>
      </c>
      <c r="U429" s="14" t="str">
        <f>IF($H429=0,"",VLOOKUP($H429,Исходные_данные,32,FALSE))</f>
        <v/>
      </c>
    </row>
    <row r="430" spans="1:21" x14ac:dyDescent="0.2">
      <c r="A430" s="14" t="str">
        <f t="shared" si="6"/>
        <v/>
      </c>
      <c r="B430" s="14">
        <f>IF(C430=1,MAX(B$2:$B429)+1,IF(F430=0,"",B429))</f>
        <v>1</v>
      </c>
      <c r="C430" s="14">
        <f>COUNTIF($F$2:$F430,F430)</f>
        <v>428</v>
      </c>
      <c r="D430" s="14">
        <f>IF(F430=0,0,MAX($D$2:D429)+1)</f>
        <v>428</v>
      </c>
      <c r="E430" s="14">
        <f>IF(H430=0,0,MAX($E$2:E429)+1)</f>
        <v>0</v>
      </c>
      <c r="F430" s="60" t="s">
        <v>751</v>
      </c>
      <c r="G430" s="71"/>
      <c r="H430" s="60"/>
      <c r="I430" s="14" t="e">
        <f>IFERROR(VLOOKUP(H430,H$2:H429,1,FALSE),VLOOKUP(H430,H431:H$478,1,FALSE))</f>
        <v>#N/A</v>
      </c>
      <c r="J430" s="14" t="str">
        <f>IF($H430=0,"",VLOOKUP($H430,Исходные_данные,37,FALSE))</f>
        <v/>
      </c>
      <c r="K430" s="14" t="str">
        <f>IF($H430=0,"",VLOOKUP($H430,Исходные_данные,38,FALSE))</f>
        <v/>
      </c>
      <c r="L430" s="14" t="str">
        <f>IF($H430=0,"",VLOOKUP($H430,Исходные_данные,39,FALSE))</f>
        <v/>
      </c>
      <c r="M430" s="16" t="str">
        <f>IFERROR(VLOOKUP(H430,Нагрузка_диапазон_1,5,FALSE),"")</f>
        <v/>
      </c>
      <c r="N430" s="14" t="str">
        <f>IF($H430=0,"",VLOOKUP($H430,Исходные_данные,40,FALSE))</f>
        <v/>
      </c>
      <c r="O430" s="14"/>
      <c r="P430" s="14" t="str">
        <f>IF($H430=0,"",VLOOKUP($H430,Исходные_данные,42,FALSE))</f>
        <v/>
      </c>
      <c r="Q430" s="14" t="str">
        <f>IF($H430=0,"",VLOOKUP($H430,Исходные_данные,8,FALSE))</f>
        <v/>
      </c>
      <c r="R430" s="14">
        <f>IF(Q430=3,"L1,L2,L3",0)</f>
        <v>0</v>
      </c>
      <c r="S430" s="14">
        <f>IF(C430=1,1,IF(Q430=3,S429,IF(S429=3,1,S429+1)))</f>
        <v>2</v>
      </c>
      <c r="T430" s="14" t="str">
        <f>IF(R430=0,"L"&amp;S430,R430)</f>
        <v>L2</v>
      </c>
      <c r="U430" s="14" t="str">
        <f>IF($H430=0,"",VLOOKUP($H430,Исходные_данные,32,FALSE))</f>
        <v/>
      </c>
    </row>
    <row r="431" spans="1:21" x14ac:dyDescent="0.2">
      <c r="A431" s="14" t="str">
        <f t="shared" si="6"/>
        <v/>
      </c>
      <c r="B431" s="14">
        <f>IF(C431=1,MAX(B$2:$B430)+1,IF(F431=0,"",B430))</f>
        <v>1</v>
      </c>
      <c r="C431" s="14">
        <f>COUNTIF($F$2:$F431,F431)</f>
        <v>429</v>
      </c>
      <c r="D431" s="14">
        <f>IF(F431=0,0,MAX($D$2:D430)+1)</f>
        <v>429</v>
      </c>
      <c r="E431" s="14">
        <f>IF(H431=0,0,MAX($E$2:E430)+1)</f>
        <v>0</v>
      </c>
      <c r="F431" s="60" t="s">
        <v>751</v>
      </c>
      <c r="G431" s="60"/>
      <c r="H431" s="60"/>
      <c r="I431" s="14" t="e">
        <f>IFERROR(VLOOKUP(H431,H$2:H430,1,FALSE),VLOOKUP(H431,H432:H$478,1,FALSE))</f>
        <v>#N/A</v>
      </c>
      <c r="J431" s="14" t="str">
        <f>IF($H431=0,"",VLOOKUP($H431,Исходные_данные,37,FALSE))</f>
        <v/>
      </c>
      <c r="K431" s="14" t="str">
        <f>IF($H431=0,"",VLOOKUP($H431,Исходные_данные,38,FALSE))</f>
        <v/>
      </c>
      <c r="L431" s="14" t="str">
        <f>IF($H431=0,"",VLOOKUP($H431,Исходные_данные,39,FALSE))</f>
        <v/>
      </c>
      <c r="M431" s="16" t="str">
        <f>IFERROR(VLOOKUP(H431,Нагрузка_диапазон_1,5,FALSE),"")</f>
        <v/>
      </c>
      <c r="N431" s="14" t="str">
        <f>IF($H431=0,"",VLOOKUP($H431,Исходные_данные,40,FALSE))</f>
        <v/>
      </c>
      <c r="O431" s="14"/>
      <c r="P431" s="14" t="str">
        <f>IF($H431=0,"",VLOOKUP($H431,Исходные_данные,42,FALSE))</f>
        <v/>
      </c>
      <c r="Q431" s="14" t="str">
        <f>IF($H431=0,"",VLOOKUP($H431,Исходные_данные,8,FALSE))</f>
        <v/>
      </c>
      <c r="R431" s="14">
        <f>IF(Q431=3,"L1,L2,L3",0)</f>
        <v>0</v>
      </c>
      <c r="S431" s="14">
        <f>IF(C431=1,1,IF(Q431=3,S430,IF(S430=3,1,S430+1)))</f>
        <v>3</v>
      </c>
      <c r="T431" s="14" t="str">
        <f>IF(R431=0,"L"&amp;S431,R431)</f>
        <v>L3</v>
      </c>
      <c r="U431" s="14" t="str">
        <f>IF($H431=0,"",VLOOKUP($H431,Исходные_данные,32,FALSE))</f>
        <v/>
      </c>
    </row>
    <row r="432" spans="1:21" x14ac:dyDescent="0.2">
      <c r="A432" s="14" t="str">
        <f t="shared" si="6"/>
        <v/>
      </c>
      <c r="B432" s="14">
        <f>IF(C432=1,MAX(B$2:$B431)+1,IF(F432=0,"",B431))</f>
        <v>1</v>
      </c>
      <c r="C432" s="14">
        <f>COUNTIF($F$2:$F432,F432)</f>
        <v>430</v>
      </c>
      <c r="D432" s="14">
        <f>IF(F432=0,0,MAX($D$2:D431)+1)</f>
        <v>430</v>
      </c>
      <c r="E432" s="14">
        <f>IF(H432=0,0,MAX($E$2:E431)+1)</f>
        <v>0</v>
      </c>
      <c r="F432" s="60" t="s">
        <v>751</v>
      </c>
      <c r="G432" s="60"/>
      <c r="H432" s="60"/>
      <c r="I432" s="14" t="e">
        <f>IFERROR(VLOOKUP(H432,H$2:H431,1,FALSE),VLOOKUP(H432,H433:H$478,1,FALSE))</f>
        <v>#N/A</v>
      </c>
      <c r="J432" s="14" t="str">
        <f>IF($H432=0,"",VLOOKUP($H432,Исходные_данные,37,FALSE))</f>
        <v/>
      </c>
      <c r="K432" s="14" t="str">
        <f>IF($H432=0,"",VLOOKUP($H432,Исходные_данные,38,FALSE))</f>
        <v/>
      </c>
      <c r="L432" s="14" t="str">
        <f>IF($H432=0,"",VLOOKUP($H432,Исходные_данные,39,FALSE))</f>
        <v/>
      </c>
      <c r="M432" s="16" t="str">
        <f>IFERROR(VLOOKUP(H432,Нагрузка_диапазон_1,5,FALSE),"")</f>
        <v/>
      </c>
      <c r="N432" s="14" t="str">
        <f>IF($H432=0,"",VLOOKUP($H432,Исходные_данные,40,FALSE))</f>
        <v/>
      </c>
      <c r="O432" s="14"/>
      <c r="P432" s="14" t="str">
        <f>IF($H432=0,"",VLOOKUP($H432,Исходные_данные,42,FALSE))</f>
        <v/>
      </c>
      <c r="Q432" s="14" t="str">
        <f>IF($H432=0,"",VLOOKUP($H432,Исходные_данные,8,FALSE))</f>
        <v/>
      </c>
      <c r="R432" s="14">
        <f>IF(Q432=3,"L1,L2,L3",0)</f>
        <v>0</v>
      </c>
      <c r="S432" s="14">
        <f>IF(C432=1,1,IF(Q432=3,S431,IF(S431=3,1,S431+1)))</f>
        <v>1</v>
      </c>
      <c r="T432" s="14" t="str">
        <f>IF(R432=0,"L"&amp;S432,R432)</f>
        <v>L1</v>
      </c>
      <c r="U432" s="14" t="str">
        <f>IF($H432=0,"",VLOOKUP($H432,Исходные_данные,32,FALSE))</f>
        <v/>
      </c>
    </row>
    <row r="433" spans="1:21" x14ac:dyDescent="0.2">
      <c r="A433" s="14" t="str">
        <f t="shared" si="6"/>
        <v/>
      </c>
      <c r="B433" s="14">
        <f>IF(C433=1,MAX(B$2:$B432)+1,IF(F433=0,"",B432))</f>
        <v>1</v>
      </c>
      <c r="C433" s="14">
        <f>COUNTIF($F$2:$F433,F433)</f>
        <v>431</v>
      </c>
      <c r="D433" s="14">
        <f>IF(F433=0,0,MAX($D$2:D432)+1)</f>
        <v>431</v>
      </c>
      <c r="E433" s="14">
        <f>IF(H433=0,0,MAX($E$2:E432)+1)</f>
        <v>0</v>
      </c>
      <c r="F433" s="60" t="s">
        <v>751</v>
      </c>
      <c r="G433" s="60"/>
      <c r="H433" s="60"/>
      <c r="I433" s="14" t="e">
        <f>IFERROR(VLOOKUP(H433,H$2:H432,1,FALSE),VLOOKUP(H433,H434:H$478,1,FALSE))</f>
        <v>#N/A</v>
      </c>
      <c r="J433" s="14" t="str">
        <f>IF($H433=0,"",VLOOKUP($H433,Исходные_данные,37,FALSE))</f>
        <v/>
      </c>
      <c r="K433" s="14" t="str">
        <f>IF($H433=0,"",VLOOKUP($H433,Исходные_данные,38,FALSE))</f>
        <v/>
      </c>
      <c r="L433" s="14" t="str">
        <f>IF($H433=0,"",VLOOKUP($H433,Исходные_данные,39,FALSE))</f>
        <v/>
      </c>
      <c r="M433" s="16" t="str">
        <f>IFERROR(VLOOKUP(H433,Нагрузка_диапазон_1,5,FALSE),"")</f>
        <v/>
      </c>
      <c r="N433" s="14" t="str">
        <f>IF($H433=0,"",VLOOKUP($H433,Исходные_данные,40,FALSE))</f>
        <v/>
      </c>
      <c r="O433" s="14"/>
      <c r="P433" s="14" t="str">
        <f>IF($H433=0,"",VLOOKUP($H433,Исходные_данные,42,FALSE))</f>
        <v/>
      </c>
      <c r="Q433" s="14" t="str">
        <f>IF($H433=0,"",VLOOKUP($H433,Исходные_данные,8,FALSE))</f>
        <v/>
      </c>
      <c r="R433" s="14">
        <f>IF(Q433=3,"L1,L2,L3",0)</f>
        <v>0</v>
      </c>
      <c r="S433" s="14">
        <f>IF(C433=1,1,IF(Q433=3,S432,IF(S432=3,1,S432+1)))</f>
        <v>2</v>
      </c>
      <c r="T433" s="14" t="str">
        <f>IF(R433=0,"L"&amp;S433,R433)</f>
        <v>L2</v>
      </c>
      <c r="U433" s="14" t="str">
        <f>IF($H433=0,"",VLOOKUP($H433,Исходные_данные,32,FALSE))</f>
        <v/>
      </c>
    </row>
    <row r="434" spans="1:21" x14ac:dyDescent="0.2">
      <c r="A434" s="14" t="str">
        <f t="shared" si="6"/>
        <v/>
      </c>
      <c r="B434" s="14">
        <f>IF(C434=1,MAX(B$2:$B433)+1,IF(F434=0,"",B433))</f>
        <v>1</v>
      </c>
      <c r="C434" s="14">
        <f>COUNTIF($F$2:$F434,F434)</f>
        <v>432</v>
      </c>
      <c r="D434" s="14">
        <f>IF(F434=0,0,MAX($D$2:D433)+1)</f>
        <v>432</v>
      </c>
      <c r="E434" s="14">
        <f>IF(H434=0,0,MAX($E$2:E433)+1)</f>
        <v>0</v>
      </c>
      <c r="F434" s="60" t="s">
        <v>751</v>
      </c>
      <c r="G434" s="60"/>
      <c r="H434" s="60"/>
      <c r="I434" s="14" t="e">
        <f>IFERROR(VLOOKUP(H434,H$2:H433,1,FALSE),VLOOKUP(H434,H435:H$478,1,FALSE))</f>
        <v>#N/A</v>
      </c>
      <c r="J434" s="14" t="str">
        <f>IF($H434=0,"",VLOOKUP($H434,Исходные_данные,37,FALSE))</f>
        <v/>
      </c>
      <c r="K434" s="14" t="str">
        <f>IF($H434=0,"",VLOOKUP($H434,Исходные_данные,38,FALSE))</f>
        <v/>
      </c>
      <c r="L434" s="14" t="str">
        <f>IF($H434=0,"",VLOOKUP($H434,Исходные_данные,39,FALSE))</f>
        <v/>
      </c>
      <c r="M434" s="16" t="str">
        <f>IFERROR(VLOOKUP(H434,Нагрузка_диапазон_1,5,FALSE),"")</f>
        <v/>
      </c>
      <c r="N434" s="14" t="str">
        <f>IF($H434=0,"",VLOOKUP($H434,Исходные_данные,40,FALSE))</f>
        <v/>
      </c>
      <c r="O434" s="14"/>
      <c r="P434" s="14" t="str">
        <f>IF($H434=0,"",VLOOKUP($H434,Исходные_данные,42,FALSE))</f>
        <v/>
      </c>
      <c r="Q434" s="14" t="str">
        <f>IF($H434=0,"",VLOOKUP($H434,Исходные_данные,8,FALSE))</f>
        <v/>
      </c>
      <c r="R434" s="14">
        <f>IF(Q434=3,"L1,L2,L3",0)</f>
        <v>0</v>
      </c>
      <c r="S434" s="14">
        <f>IF(C434=1,1,IF(Q434=3,S433,IF(S433=3,1,S433+1)))</f>
        <v>3</v>
      </c>
      <c r="T434" s="14" t="str">
        <f>IF(R434=0,"L"&amp;S434,R434)</f>
        <v>L3</v>
      </c>
      <c r="U434" s="14" t="str">
        <f>IF($H434=0,"",VLOOKUP($H434,Исходные_данные,32,FALSE))</f>
        <v/>
      </c>
    </row>
    <row r="435" spans="1:21" x14ac:dyDescent="0.2">
      <c r="A435" s="14" t="str">
        <f t="shared" si="6"/>
        <v/>
      </c>
      <c r="B435" s="14">
        <f>IF(C435=1,MAX(B$2:$B434)+1,IF(F435=0,"",B434))</f>
        <v>1</v>
      </c>
      <c r="C435" s="14">
        <f>COUNTIF($F$2:$F435,F435)</f>
        <v>433</v>
      </c>
      <c r="D435" s="14">
        <f>IF(F435=0,0,MAX($D$2:D434)+1)</f>
        <v>433</v>
      </c>
      <c r="E435" s="14">
        <f>IF(H435=0,0,MAX($E$2:E434)+1)</f>
        <v>0</v>
      </c>
      <c r="F435" s="60" t="s">
        <v>751</v>
      </c>
      <c r="G435" s="60"/>
      <c r="H435" s="60"/>
      <c r="I435" s="14" t="e">
        <f>IFERROR(VLOOKUP(H435,H$2:H434,1,FALSE),VLOOKUP(H435,H436:H$478,1,FALSE))</f>
        <v>#N/A</v>
      </c>
      <c r="J435" s="14" t="str">
        <f>IF($H435=0,"",VLOOKUP($H435,Исходные_данные,37,FALSE))</f>
        <v/>
      </c>
      <c r="K435" s="14" t="str">
        <f>IF($H435=0,"",VLOOKUP($H435,Исходные_данные,38,FALSE))</f>
        <v/>
      </c>
      <c r="L435" s="14" t="str">
        <f>IF($H435=0,"",VLOOKUP($H435,Исходные_данные,39,FALSE))</f>
        <v/>
      </c>
      <c r="M435" s="16" t="str">
        <f>IFERROR(VLOOKUP(H435,Нагрузка_диапазон_1,5,FALSE),"")</f>
        <v/>
      </c>
      <c r="N435" s="14" t="str">
        <f>IF($H435=0,"",VLOOKUP($H435,Исходные_данные,40,FALSE))</f>
        <v/>
      </c>
      <c r="O435" s="14"/>
      <c r="P435" s="14" t="str">
        <f>IF($H435=0,"",VLOOKUP($H435,Исходные_данные,42,FALSE))</f>
        <v/>
      </c>
      <c r="Q435" s="14" t="str">
        <f>IF($H435=0,"",VLOOKUP($H435,Исходные_данные,8,FALSE))</f>
        <v/>
      </c>
      <c r="R435" s="14">
        <f>IF(Q435=3,"L1,L2,L3",0)</f>
        <v>0</v>
      </c>
      <c r="S435" s="14">
        <f>IF(C435=1,1,IF(Q435=3,S434,IF(S434=3,1,S434+1)))</f>
        <v>1</v>
      </c>
      <c r="T435" s="14" t="str">
        <f>IF(R435=0,"L"&amp;S435,R435)</f>
        <v>L1</v>
      </c>
      <c r="U435" s="14" t="str">
        <f>IF($H435=0,"",VLOOKUP($H435,Исходные_данные,32,FALSE))</f>
        <v/>
      </c>
    </row>
    <row r="436" spans="1:21" x14ac:dyDescent="0.2">
      <c r="A436" s="14" t="str">
        <f t="shared" si="6"/>
        <v/>
      </c>
      <c r="B436" s="14">
        <f>IF(C436=1,MAX(B$2:$B435)+1,IF(F436=0,"",B435))</f>
        <v>1</v>
      </c>
      <c r="C436" s="14">
        <f>COUNTIF($F$2:$F436,F436)</f>
        <v>434</v>
      </c>
      <c r="D436" s="14">
        <f>IF(F436=0,0,MAX($D$2:D435)+1)</f>
        <v>434</v>
      </c>
      <c r="E436" s="14">
        <f>IF(H436=0,0,MAX($E$2:E435)+1)</f>
        <v>0</v>
      </c>
      <c r="F436" s="60" t="s">
        <v>751</v>
      </c>
      <c r="G436" s="60"/>
      <c r="H436" s="60"/>
      <c r="I436" s="14" t="e">
        <f>IFERROR(VLOOKUP(H436,H$2:H435,1,FALSE),VLOOKUP(H436,H437:H$478,1,FALSE))</f>
        <v>#N/A</v>
      </c>
      <c r="J436" s="14" t="str">
        <f>IF($H436=0,"",VLOOKUP($H436,Исходные_данные,37,FALSE))</f>
        <v/>
      </c>
      <c r="K436" s="14" t="str">
        <f>IF($H436=0,"",VLOOKUP($H436,Исходные_данные,38,FALSE))</f>
        <v/>
      </c>
      <c r="L436" s="14" t="str">
        <f>IF($H436=0,"",VLOOKUP($H436,Исходные_данные,39,FALSE))</f>
        <v/>
      </c>
      <c r="M436" s="16" t="str">
        <f>IFERROR(VLOOKUP(H436,Нагрузка_диапазон_1,5,FALSE),"")</f>
        <v/>
      </c>
      <c r="N436" s="14" t="str">
        <f>IF($H436=0,"",VLOOKUP($H436,Исходные_данные,40,FALSE))</f>
        <v/>
      </c>
      <c r="O436" s="14"/>
      <c r="P436" s="14" t="str">
        <f>IF($H436=0,"",VLOOKUP($H436,Исходные_данные,42,FALSE))</f>
        <v/>
      </c>
      <c r="Q436" s="14" t="str">
        <f>IF($H436=0,"",VLOOKUP($H436,Исходные_данные,8,FALSE))</f>
        <v/>
      </c>
      <c r="R436" s="14">
        <f>IF(Q436=3,"L1,L2,L3",0)</f>
        <v>0</v>
      </c>
      <c r="S436" s="14">
        <f>IF(C436=1,1,IF(Q436=3,S435,IF(S435=3,1,S435+1)))</f>
        <v>2</v>
      </c>
      <c r="T436" s="14" t="str">
        <f>IF(R436=0,"L"&amp;S436,R436)</f>
        <v>L2</v>
      </c>
      <c r="U436" s="14" t="str">
        <f>IF($H436=0,"",VLOOKUP($H436,Исходные_данные,32,FALSE))</f>
        <v/>
      </c>
    </row>
    <row r="437" spans="1:21" x14ac:dyDescent="0.2">
      <c r="A437" s="14" t="str">
        <f t="shared" si="6"/>
        <v/>
      </c>
      <c r="B437" s="14">
        <f>IF(C437=1,MAX(B$2:$B436)+1,IF(F437=0,"",B436))</f>
        <v>1</v>
      </c>
      <c r="C437" s="14">
        <f>COUNTIF($F$2:$F437,F437)</f>
        <v>435</v>
      </c>
      <c r="D437" s="14">
        <f>IF(F437=0,0,MAX($D$2:D436)+1)</f>
        <v>435</v>
      </c>
      <c r="E437" s="14">
        <f>IF(H437=0,0,MAX($E$2:E436)+1)</f>
        <v>0</v>
      </c>
      <c r="F437" s="60" t="s">
        <v>751</v>
      </c>
      <c r="G437" s="60"/>
      <c r="H437" s="60"/>
      <c r="I437" s="14" t="e">
        <f>IFERROR(VLOOKUP(H437,H$2:H436,1,FALSE),VLOOKUP(H437,H438:H$478,1,FALSE))</f>
        <v>#N/A</v>
      </c>
      <c r="J437" s="14" t="str">
        <f>IF($H437=0,"",VLOOKUP($H437,Исходные_данные,37,FALSE))</f>
        <v/>
      </c>
      <c r="K437" s="14" t="str">
        <f>IF($H437=0,"",VLOOKUP($H437,Исходные_данные,38,FALSE))</f>
        <v/>
      </c>
      <c r="L437" s="14" t="str">
        <f>IF($H437=0,"",VLOOKUP($H437,Исходные_данные,39,FALSE))</f>
        <v/>
      </c>
      <c r="M437" s="16" t="str">
        <f>IFERROR(VLOOKUP(H437,Нагрузка_диапазон_1,5,FALSE),"")</f>
        <v/>
      </c>
      <c r="N437" s="14" t="str">
        <f>IF($H437=0,"",VLOOKUP($H437,Исходные_данные,40,FALSE))</f>
        <v/>
      </c>
      <c r="O437" s="14"/>
      <c r="P437" s="14" t="str">
        <f>IF($H437=0,"",VLOOKUP($H437,Исходные_данные,42,FALSE))</f>
        <v/>
      </c>
      <c r="Q437" s="14" t="str">
        <f>IF($H437=0,"",VLOOKUP($H437,Исходные_данные,8,FALSE))</f>
        <v/>
      </c>
      <c r="R437" s="14">
        <f>IF(Q437=3,"L1,L2,L3",0)</f>
        <v>0</v>
      </c>
      <c r="S437" s="14">
        <f>IF(C437=1,1,IF(Q437=3,S436,IF(S436=3,1,S436+1)))</f>
        <v>3</v>
      </c>
      <c r="T437" s="14" t="str">
        <f>IF(R437=0,"L"&amp;S437,R437)</f>
        <v>L3</v>
      </c>
      <c r="U437" s="14" t="str">
        <f>IF($H437=0,"",VLOOKUP($H437,Исходные_данные,32,FALSE))</f>
        <v/>
      </c>
    </row>
    <row r="438" spans="1:21" x14ac:dyDescent="0.2">
      <c r="A438" s="14" t="str">
        <f t="shared" si="6"/>
        <v/>
      </c>
      <c r="B438" s="14">
        <f>IF(C438=1,MAX(B$2:$B437)+1,IF(F438=0,"",B437))</f>
        <v>1</v>
      </c>
      <c r="C438" s="14">
        <f>COUNTIF($F$2:$F438,F438)</f>
        <v>436</v>
      </c>
      <c r="D438" s="14">
        <f>IF(F438=0,0,MAX($D$2:D437)+1)</f>
        <v>436</v>
      </c>
      <c r="E438" s="14">
        <f>IF(H438=0,0,MAX($E$2:E437)+1)</f>
        <v>0</v>
      </c>
      <c r="F438" s="60" t="s">
        <v>751</v>
      </c>
      <c r="G438" s="60"/>
      <c r="H438" s="60"/>
      <c r="I438" s="14" t="e">
        <f>IFERROR(VLOOKUP(H438,H$2:H437,1,FALSE),VLOOKUP(H438,H439:H$478,1,FALSE))</f>
        <v>#N/A</v>
      </c>
      <c r="J438" s="14" t="str">
        <f>IF($H438=0,"",VLOOKUP($H438,Исходные_данные,37,FALSE))</f>
        <v/>
      </c>
      <c r="K438" s="14" t="str">
        <f>IF($H438=0,"",VLOOKUP($H438,Исходные_данные,38,FALSE))</f>
        <v/>
      </c>
      <c r="L438" s="14" t="str">
        <f>IF($H438=0,"",VLOOKUP($H438,Исходные_данные,39,FALSE))</f>
        <v/>
      </c>
      <c r="M438" s="16" t="str">
        <f>IFERROR(VLOOKUP(H438,Нагрузка_диапазон_1,5,FALSE),"")</f>
        <v/>
      </c>
      <c r="N438" s="14" t="str">
        <f>IF($H438=0,"",VLOOKUP($H438,Исходные_данные,40,FALSE))</f>
        <v/>
      </c>
      <c r="O438" s="14"/>
      <c r="P438" s="14" t="str">
        <f>IF($H438=0,"",VLOOKUP($H438,Исходные_данные,42,FALSE))</f>
        <v/>
      </c>
      <c r="Q438" s="14" t="str">
        <f>IF($H438=0,"",VLOOKUP($H438,Исходные_данные,8,FALSE))</f>
        <v/>
      </c>
      <c r="R438" s="14">
        <f>IF(Q438=3,"L1,L2,L3",0)</f>
        <v>0</v>
      </c>
      <c r="S438" s="14">
        <f>IF(C438=1,1,IF(Q438=3,S437,IF(S437=3,1,S437+1)))</f>
        <v>1</v>
      </c>
      <c r="T438" s="14" t="str">
        <f>IF(R438=0,"L"&amp;S438,R438)</f>
        <v>L1</v>
      </c>
      <c r="U438" s="14" t="str">
        <f>IF($H438=0,"",VLOOKUP($H438,Исходные_данные,32,FALSE))</f>
        <v/>
      </c>
    </row>
    <row r="439" spans="1:21" x14ac:dyDescent="0.2">
      <c r="A439" s="14" t="str">
        <f t="shared" si="6"/>
        <v/>
      </c>
      <c r="B439" s="14">
        <f>IF(C439=1,MAX(B$2:$B438)+1,IF(F439=0,"",B438))</f>
        <v>1</v>
      </c>
      <c r="C439" s="14">
        <f>COUNTIF($F$2:$F439,F439)</f>
        <v>437</v>
      </c>
      <c r="D439" s="14">
        <f>IF(F439=0,0,MAX($D$2:D438)+1)</f>
        <v>437</v>
      </c>
      <c r="E439" s="14">
        <f>IF(H439=0,0,MAX($E$2:E438)+1)</f>
        <v>0</v>
      </c>
      <c r="F439" s="60" t="s">
        <v>751</v>
      </c>
      <c r="G439" s="60"/>
      <c r="H439" s="60"/>
      <c r="I439" s="14" t="e">
        <f>IFERROR(VLOOKUP(H439,H$2:H438,1,FALSE),VLOOKUP(H439,H440:H$478,1,FALSE))</f>
        <v>#N/A</v>
      </c>
      <c r="J439" s="14" t="str">
        <f>IF($H439=0,"",VLOOKUP($H439,Исходные_данные,37,FALSE))</f>
        <v/>
      </c>
      <c r="K439" s="14" t="str">
        <f>IF($H439=0,"",VLOOKUP($H439,Исходные_данные,38,FALSE))</f>
        <v/>
      </c>
      <c r="L439" s="14" t="str">
        <f>IF($H439=0,"",VLOOKUP($H439,Исходные_данные,39,FALSE))</f>
        <v/>
      </c>
      <c r="M439" s="16" t="str">
        <f>IFERROR(VLOOKUP(H439,Нагрузка_диапазон_1,5,FALSE),"")</f>
        <v/>
      </c>
      <c r="N439" s="14" t="str">
        <f>IF($H439=0,"",VLOOKUP($H439,Исходные_данные,40,FALSE))</f>
        <v/>
      </c>
      <c r="O439" s="14"/>
      <c r="P439" s="14" t="str">
        <f>IF($H439=0,"",VLOOKUP($H439,Исходные_данные,42,FALSE))</f>
        <v/>
      </c>
      <c r="Q439" s="14" t="str">
        <f>IF($H439=0,"",VLOOKUP($H439,Исходные_данные,8,FALSE))</f>
        <v/>
      </c>
      <c r="R439" s="14">
        <f>IF(Q439=3,"L1,L2,L3",0)</f>
        <v>0</v>
      </c>
      <c r="S439" s="14">
        <f>IF(C439=1,1,IF(Q439=3,S438,IF(S438=3,1,S438+1)))</f>
        <v>2</v>
      </c>
      <c r="T439" s="14" t="str">
        <f>IF(R439=0,"L"&amp;S439,R439)</f>
        <v>L2</v>
      </c>
      <c r="U439" s="14" t="str">
        <f>IF($H439=0,"",VLOOKUP($H439,Исходные_данные,32,FALSE))</f>
        <v/>
      </c>
    </row>
    <row r="440" spans="1:21" x14ac:dyDescent="0.2">
      <c r="A440" s="14" t="str">
        <f t="shared" si="6"/>
        <v/>
      </c>
      <c r="B440" s="14">
        <f>IF(C440=1,MAX(B$2:$B439)+1,IF(F440=0,"",B439))</f>
        <v>1</v>
      </c>
      <c r="C440" s="14">
        <f>COUNTIF($F$2:$F440,F440)</f>
        <v>438</v>
      </c>
      <c r="D440" s="14">
        <f>IF(F440=0,0,MAX($D$2:D439)+1)</f>
        <v>438</v>
      </c>
      <c r="E440" s="14">
        <f>IF(H440=0,0,MAX($E$2:E439)+1)</f>
        <v>0</v>
      </c>
      <c r="F440" s="60" t="s">
        <v>751</v>
      </c>
      <c r="G440" s="60"/>
      <c r="H440" s="60"/>
      <c r="I440" s="14" t="e">
        <f>IFERROR(VLOOKUP(H440,H$2:H439,1,FALSE),VLOOKUP(H440,H441:H$478,1,FALSE))</f>
        <v>#N/A</v>
      </c>
      <c r="J440" s="14" t="str">
        <f>IF($H440=0,"",VLOOKUP($H440,Исходные_данные,37,FALSE))</f>
        <v/>
      </c>
      <c r="K440" s="14" t="str">
        <f>IF($H440=0,"",VLOOKUP($H440,Исходные_данные,38,FALSE))</f>
        <v/>
      </c>
      <c r="L440" s="14" t="str">
        <f>IF($H440=0,"",VLOOKUP($H440,Исходные_данные,39,FALSE))</f>
        <v/>
      </c>
      <c r="M440" s="16" t="str">
        <f>IFERROR(VLOOKUP(H440,Нагрузка_диапазон_1,5,FALSE),"")</f>
        <v/>
      </c>
      <c r="N440" s="14" t="str">
        <f>IF($H440=0,"",VLOOKUP($H440,Исходные_данные,40,FALSE))</f>
        <v/>
      </c>
      <c r="O440" s="14"/>
      <c r="P440" s="14" t="str">
        <f>IF($H440=0,"",VLOOKUP($H440,Исходные_данные,42,FALSE))</f>
        <v/>
      </c>
      <c r="Q440" s="14" t="str">
        <f>IF($H440=0,"",VLOOKUP($H440,Исходные_данные,8,FALSE))</f>
        <v/>
      </c>
      <c r="R440" s="14">
        <f>IF(Q440=3,"L1,L2,L3",0)</f>
        <v>0</v>
      </c>
      <c r="S440" s="14">
        <f>IF(C440=1,1,IF(Q440=3,S439,IF(S439=3,1,S439+1)))</f>
        <v>3</v>
      </c>
      <c r="T440" s="14" t="str">
        <f>IF(R440=0,"L"&amp;S440,R440)</f>
        <v>L3</v>
      </c>
      <c r="U440" s="14" t="str">
        <f>IF($H440=0,"",VLOOKUP($H440,Исходные_данные,32,FALSE))</f>
        <v/>
      </c>
    </row>
    <row r="441" spans="1:21" x14ac:dyDescent="0.2">
      <c r="A441" s="14" t="str">
        <f t="shared" si="6"/>
        <v/>
      </c>
      <c r="B441" s="14">
        <f>IF(C441=1,MAX(B$2:$B440)+1,IF(F441=0,"",B440))</f>
        <v>1</v>
      </c>
      <c r="C441" s="14">
        <f>COUNTIF($F$2:$F441,F441)</f>
        <v>439</v>
      </c>
      <c r="D441" s="14">
        <f>IF(F441=0,0,MAX($D$2:D440)+1)</f>
        <v>439</v>
      </c>
      <c r="E441" s="14">
        <f>IF(H441=0,0,MAX($E$2:E440)+1)</f>
        <v>0</v>
      </c>
      <c r="F441" s="60" t="s">
        <v>751</v>
      </c>
      <c r="G441" s="60"/>
      <c r="H441" s="60"/>
      <c r="I441" s="14" t="e">
        <f>IFERROR(VLOOKUP(H441,H$2:H440,1,FALSE),VLOOKUP(H441,H442:H$478,1,FALSE))</f>
        <v>#N/A</v>
      </c>
      <c r="J441" s="14" t="str">
        <f>IF($H441=0,"",VLOOKUP($H441,Исходные_данные,37,FALSE))</f>
        <v/>
      </c>
      <c r="K441" s="14" t="str">
        <f>IF($H441=0,"",VLOOKUP($H441,Исходные_данные,38,FALSE))</f>
        <v/>
      </c>
      <c r="L441" s="14" t="str">
        <f>IF($H441=0,"",VLOOKUP($H441,Исходные_данные,39,FALSE))</f>
        <v/>
      </c>
      <c r="M441" s="16" t="str">
        <f>IFERROR(VLOOKUP(H441,Нагрузка_диапазон_1,5,FALSE),"")</f>
        <v/>
      </c>
      <c r="N441" s="14" t="str">
        <f>IF($H441=0,"",VLOOKUP($H441,Исходные_данные,40,FALSE))</f>
        <v/>
      </c>
      <c r="O441" s="14"/>
      <c r="P441" s="14" t="str">
        <f>IF($H441=0,"",VLOOKUP($H441,Исходные_данные,42,FALSE))</f>
        <v/>
      </c>
      <c r="Q441" s="14" t="str">
        <f>IF($H441=0,"",VLOOKUP($H441,Исходные_данные,8,FALSE))</f>
        <v/>
      </c>
      <c r="R441" s="14">
        <f>IF(Q441=3,"L1,L2,L3",0)</f>
        <v>0</v>
      </c>
      <c r="S441" s="14">
        <f>IF(C441=1,1,IF(Q441=3,S440,IF(S440=3,1,S440+1)))</f>
        <v>1</v>
      </c>
      <c r="T441" s="14" t="str">
        <f>IF(R441=0,"L"&amp;S441,R441)</f>
        <v>L1</v>
      </c>
      <c r="U441" s="14" t="str">
        <f>IF($H441=0,"",VLOOKUP($H441,Исходные_данные,32,FALSE))</f>
        <v/>
      </c>
    </row>
    <row r="442" spans="1:21" x14ac:dyDescent="0.2">
      <c r="A442" s="14" t="str">
        <f t="shared" si="6"/>
        <v/>
      </c>
      <c r="B442" s="14">
        <f>IF(C442=1,MAX(B$2:$B441)+1,IF(F442=0,"",B441))</f>
        <v>1</v>
      </c>
      <c r="C442" s="14">
        <f>COUNTIF($F$2:$F442,F442)</f>
        <v>440</v>
      </c>
      <c r="D442" s="14">
        <f>IF(F442=0,0,MAX($D$2:D441)+1)</f>
        <v>440</v>
      </c>
      <c r="E442" s="14">
        <f>IF(H442=0,0,MAX($E$2:E441)+1)</f>
        <v>0</v>
      </c>
      <c r="F442" s="60" t="s">
        <v>751</v>
      </c>
      <c r="G442" s="60"/>
      <c r="H442" s="60"/>
      <c r="I442" s="14" t="e">
        <f>IFERROR(VLOOKUP(H442,H$2:H441,1,FALSE),VLOOKUP(H442,H443:H$478,1,FALSE))</f>
        <v>#N/A</v>
      </c>
      <c r="J442" s="14" t="str">
        <f>IF($H442=0,"",VLOOKUP($H442,Исходные_данные,37,FALSE))</f>
        <v/>
      </c>
      <c r="K442" s="14" t="str">
        <f>IF($H442=0,"",VLOOKUP($H442,Исходные_данные,38,FALSE))</f>
        <v/>
      </c>
      <c r="L442" s="14" t="str">
        <f>IF($H442=0,"",VLOOKUP($H442,Исходные_данные,39,FALSE))</f>
        <v/>
      </c>
      <c r="M442" s="16" t="str">
        <f>IFERROR(VLOOKUP(H442,Нагрузка_диапазон_1,5,FALSE),"")</f>
        <v/>
      </c>
      <c r="N442" s="14" t="str">
        <f>IF($H442=0,"",VLOOKUP($H442,Исходные_данные,40,FALSE))</f>
        <v/>
      </c>
      <c r="O442" s="14"/>
      <c r="P442" s="14" t="str">
        <f>IF($H442=0,"",VLOOKUP($H442,Исходные_данные,42,FALSE))</f>
        <v/>
      </c>
      <c r="Q442" s="14" t="str">
        <f>IF($H442=0,"",VLOOKUP($H442,Исходные_данные,8,FALSE))</f>
        <v/>
      </c>
      <c r="R442" s="14">
        <f>IF(Q442=3,"L1,L2,L3",0)</f>
        <v>0</v>
      </c>
      <c r="S442" s="14">
        <f>IF(C442=1,1,IF(Q442=3,S441,IF(S441=3,1,S441+1)))</f>
        <v>2</v>
      </c>
      <c r="T442" s="14" t="str">
        <f>IF(R442=0,"L"&amp;S442,R442)</f>
        <v>L2</v>
      </c>
      <c r="U442" s="14" t="str">
        <f>IF($H442=0,"",VLOOKUP($H442,Исходные_данные,32,FALSE))</f>
        <v/>
      </c>
    </row>
    <row r="443" spans="1:21" x14ac:dyDescent="0.2">
      <c r="A443" s="14" t="str">
        <f t="shared" si="6"/>
        <v/>
      </c>
      <c r="B443" s="14">
        <f>IF(C443=1,MAX(B$2:$B442)+1,IF(F443=0,"",B442))</f>
        <v>1</v>
      </c>
      <c r="C443" s="14">
        <f>COUNTIF($F$2:$F443,F443)</f>
        <v>441</v>
      </c>
      <c r="D443" s="14">
        <f>IF(F443=0,0,MAX($D$2:D442)+1)</f>
        <v>441</v>
      </c>
      <c r="E443" s="14">
        <f>IF(H443=0,0,MAX($E$2:E442)+1)</f>
        <v>0</v>
      </c>
      <c r="F443" s="60" t="s">
        <v>751</v>
      </c>
      <c r="G443" s="60"/>
      <c r="H443" s="60"/>
      <c r="I443" s="14" t="e">
        <f>IFERROR(VLOOKUP(H443,H$2:H442,1,FALSE),VLOOKUP(H443,H444:H$478,1,FALSE))</f>
        <v>#N/A</v>
      </c>
      <c r="J443" s="14" t="str">
        <f>IF($H443=0,"",VLOOKUP($H443,Исходные_данные,37,FALSE))</f>
        <v/>
      </c>
      <c r="K443" s="14" t="str">
        <f>IF($H443=0,"",VLOOKUP($H443,Исходные_данные,38,FALSE))</f>
        <v/>
      </c>
      <c r="L443" s="14" t="str">
        <f>IF($H443=0,"",VLOOKUP($H443,Исходные_данные,39,FALSE))</f>
        <v/>
      </c>
      <c r="M443" s="16" t="str">
        <f>IFERROR(VLOOKUP(H443,Нагрузка_диапазон_1,5,FALSE),"")</f>
        <v/>
      </c>
      <c r="N443" s="14" t="str">
        <f>IF($H443=0,"",VLOOKUP($H443,Исходные_данные,40,FALSE))</f>
        <v/>
      </c>
      <c r="O443" s="14"/>
      <c r="P443" s="14" t="str">
        <f>IF($H443=0,"",VLOOKUP($H443,Исходные_данные,42,FALSE))</f>
        <v/>
      </c>
      <c r="Q443" s="14" t="str">
        <f>IF($H443=0,"",VLOOKUP($H443,Исходные_данные,8,FALSE))</f>
        <v/>
      </c>
      <c r="R443" s="14">
        <f>IF(Q443=3,"L1,L2,L3",0)</f>
        <v>0</v>
      </c>
      <c r="S443" s="14">
        <f>IF(C443=1,1,IF(Q443=3,S442,IF(S442=3,1,S442+1)))</f>
        <v>3</v>
      </c>
      <c r="T443" s="14" t="str">
        <f>IF(R443=0,"L"&amp;S443,R443)</f>
        <v>L3</v>
      </c>
      <c r="U443" s="14" t="str">
        <f>IF($H443=0,"",VLOOKUP($H443,Исходные_данные,32,FALSE))</f>
        <v/>
      </c>
    </row>
    <row r="444" spans="1:21" s="79" customFormat="1" ht="14.45" customHeight="1" thickBot="1" x14ac:dyDescent="0.25">
      <c r="A444" s="77" t="str">
        <f t="shared" si="6"/>
        <v/>
      </c>
      <c r="B444" s="77">
        <f>IF(C444=1,MAX(B$2:$B443)+1,IF(F444=0,"",B443))</f>
        <v>1</v>
      </c>
      <c r="C444" s="77">
        <f>COUNTIF($F$2:$F444,F444)</f>
        <v>442</v>
      </c>
      <c r="D444" s="77">
        <f>IF(F444=0,0,MAX($D$2:D443)+1)</f>
        <v>442</v>
      </c>
      <c r="E444" s="77">
        <f>IF(H444=0,0,MAX($E$2:E443)+1)</f>
        <v>0</v>
      </c>
      <c r="F444" s="60" t="s">
        <v>751</v>
      </c>
      <c r="G444" s="68"/>
      <c r="H444" s="68"/>
      <c r="I444" s="77" t="e">
        <f>IFERROR(VLOOKUP(H444,H$2:H443,1,FALSE),VLOOKUP(H444,H445:H$478,1,FALSE))</f>
        <v>#N/A</v>
      </c>
      <c r="J444" s="77" t="str">
        <f>IF($H444=0,"",VLOOKUP($H444,Исходные_данные,37,FALSE))</f>
        <v/>
      </c>
      <c r="K444" s="77" t="str">
        <f>IF($H444=0,"",VLOOKUP($H444,Исходные_данные,38,FALSE))</f>
        <v/>
      </c>
      <c r="L444" s="77" t="str">
        <f>IF($H444=0,"",VLOOKUP($H444,Исходные_данные,39,FALSE))</f>
        <v/>
      </c>
      <c r="M444" s="16" t="str">
        <f>IFERROR(VLOOKUP(H444,Нагрузка_диапазон_1,5,FALSE),"")</f>
        <v/>
      </c>
      <c r="N444" s="77" t="str">
        <f>IF($H444=0,"",VLOOKUP($H444,Исходные_данные,40,FALSE))</f>
        <v/>
      </c>
      <c r="O444" s="77"/>
      <c r="P444" s="77" t="str">
        <f>IF($H444=0,"",VLOOKUP($H444,Исходные_данные,42,FALSE))</f>
        <v/>
      </c>
      <c r="Q444" s="77" t="str">
        <f>IF($H444=0,"",VLOOKUP($H444,Исходные_данные,8,FALSE))</f>
        <v/>
      </c>
      <c r="R444" s="77">
        <f>IF(Q444=3,"L1,L2,L3",0)</f>
        <v>0</v>
      </c>
      <c r="S444" s="77">
        <f>IF(C444=1,1,IF(Q444=3,S443,IF(S443=3,1,S443+1)))</f>
        <v>1</v>
      </c>
      <c r="T444" s="77" t="str">
        <f>IF(R444=0,"L"&amp;S444,R444)</f>
        <v>L1</v>
      </c>
      <c r="U444" s="77" t="str">
        <f>IF($H444=0,"",VLOOKUP($H444,Исходные_данные,32,FALSE))</f>
        <v/>
      </c>
    </row>
    <row r="445" spans="1:21" s="79" customFormat="1" ht="14.45" customHeight="1" thickBot="1" x14ac:dyDescent="0.25">
      <c r="A445" s="14" t="str">
        <f t="shared" si="6"/>
        <v/>
      </c>
      <c r="B445" s="14">
        <f>IF(C445=1,MAX(B$2:$B444)+1,IF(F445=0,"",B444))</f>
        <v>1</v>
      </c>
      <c r="C445" s="14">
        <f>COUNTIF($F$2:$F445,F445)</f>
        <v>443</v>
      </c>
      <c r="D445" s="14">
        <f>IF(F445=0,0,MAX($D$2:D444)+1)</f>
        <v>443</v>
      </c>
      <c r="E445" s="14">
        <f>IF(H445=0,0,MAX($E$2:E444)+1)</f>
        <v>0</v>
      </c>
      <c r="F445" s="60" t="s">
        <v>751</v>
      </c>
      <c r="G445" s="60"/>
      <c r="H445" s="71"/>
      <c r="I445" s="14" t="e">
        <f>IFERROR(VLOOKUP(H445,H$2:H444,1,FALSE),VLOOKUP(H445,H446:H$478,1,FALSE))</f>
        <v>#N/A</v>
      </c>
      <c r="J445" s="14" t="str">
        <f>IF($H445=0,"",VLOOKUP($H445,Исходные_данные,37,FALSE))</f>
        <v/>
      </c>
      <c r="K445" s="14" t="str">
        <f>IF($H445=0,"",VLOOKUP($H445,Исходные_данные,38,FALSE))</f>
        <v/>
      </c>
      <c r="L445" s="14" t="str">
        <f>IF($H445=0,"",VLOOKUP($H445,Исходные_данные,39,FALSE))</f>
        <v/>
      </c>
      <c r="M445" s="16" t="str">
        <f>IFERROR(VLOOKUP(H445,Нагрузка_диапазон_1,5,FALSE),"")</f>
        <v/>
      </c>
      <c r="N445" s="14" t="str">
        <f>IF($H445=0,"",VLOOKUP($H445,Исходные_данные,40,FALSE))</f>
        <v/>
      </c>
      <c r="O445" s="14"/>
      <c r="P445" s="14" t="str">
        <f>IF($H445=0,"",VLOOKUP($H445,Исходные_данные,42,FALSE))</f>
        <v/>
      </c>
      <c r="Q445" s="14" t="str">
        <f>IF($H445=0,"",VLOOKUP($H445,Исходные_данные,8,FALSE))</f>
        <v/>
      </c>
      <c r="R445" s="14">
        <f>IF(Q445=3,"L1,L2,L3",0)</f>
        <v>0</v>
      </c>
      <c r="S445" s="14">
        <f>IF(C445=1,1,IF(Q445=3,S444,IF(S444=3,1,S444+1)))</f>
        <v>2</v>
      </c>
      <c r="T445" s="14" t="str">
        <f>IF(R445=0,"L"&amp;S445,R445)</f>
        <v>L2</v>
      </c>
      <c r="U445" s="14" t="str">
        <f>IF($H445=0,"",VLOOKUP($H445,Исходные_данные,32,FALSE))</f>
        <v/>
      </c>
    </row>
    <row r="446" spans="1:21" x14ac:dyDescent="0.2">
      <c r="A446" s="14" t="str">
        <f t="shared" si="6"/>
        <v/>
      </c>
      <c r="B446" s="14">
        <f>IF(C446=1,MAX(B$2:$B445)+1,IF(F446=0,"",B445))</f>
        <v>1</v>
      </c>
      <c r="C446" s="14">
        <f>COUNTIF($F$2:$F446,F446)</f>
        <v>444</v>
      </c>
      <c r="D446" s="14">
        <f>IF(F446=0,0,MAX($D$2:D445)+1)</f>
        <v>444</v>
      </c>
      <c r="E446" s="14">
        <f>IF(H446=0,0,MAX($E$2:E445)+1)</f>
        <v>0</v>
      </c>
      <c r="F446" s="60" t="s">
        <v>751</v>
      </c>
      <c r="G446" s="60"/>
      <c r="H446" s="60"/>
      <c r="I446" s="14" t="e">
        <f>IFERROR(VLOOKUP(H446,H$2:H445,1,FALSE),VLOOKUP(H446,H447:H$478,1,FALSE))</f>
        <v>#N/A</v>
      </c>
      <c r="J446" s="14" t="str">
        <f>IF($H446=0,"",VLOOKUP($H446,Исходные_данные,37,FALSE))</f>
        <v/>
      </c>
      <c r="K446" s="14" t="str">
        <f>IF($H446=0,"",VLOOKUP($H446,Исходные_данные,38,FALSE))</f>
        <v/>
      </c>
      <c r="L446" s="14" t="str">
        <f>IF($H446=0,"",VLOOKUP($H446,Исходные_данные,39,FALSE))</f>
        <v/>
      </c>
      <c r="M446" s="16" t="str">
        <f>IFERROR(VLOOKUP(H446,Нагрузка_диапазон_1,5,FALSE),"")</f>
        <v/>
      </c>
      <c r="N446" s="14" t="str">
        <f>IF($H446=0,"",VLOOKUP($H446,Исходные_данные,40,FALSE))</f>
        <v/>
      </c>
      <c r="O446" s="14"/>
      <c r="P446" s="14" t="str">
        <f>IF($H446=0,"",VLOOKUP($H446,Исходные_данные,42,FALSE))</f>
        <v/>
      </c>
      <c r="Q446" s="14" t="str">
        <f>IF($H446=0,"",VLOOKUP($H446,Исходные_данные,8,FALSE))</f>
        <v/>
      </c>
      <c r="R446" s="14">
        <f>IF(Q446=3,"L1,L2,L3",0)</f>
        <v>0</v>
      </c>
      <c r="S446" s="14">
        <f>IF(C446=1,1,IF(Q446=3,S445,IF(S445=3,1,S445+1)))</f>
        <v>3</v>
      </c>
      <c r="T446" s="14" t="str">
        <f>IF(R446=0,"L"&amp;S446,R446)</f>
        <v>L3</v>
      </c>
      <c r="U446" s="14" t="str">
        <f>IF($H446=0,"",VLOOKUP($H446,Исходные_данные,32,FALSE))</f>
        <v/>
      </c>
    </row>
    <row r="447" spans="1:21" x14ac:dyDescent="0.2">
      <c r="A447" s="14" t="str">
        <f t="shared" si="6"/>
        <v/>
      </c>
      <c r="B447" s="14">
        <f>IF(C447=1,MAX(B$2:$B446)+1,IF(F447=0,"",B446))</f>
        <v>1</v>
      </c>
      <c r="C447" s="14">
        <f>COUNTIF($F$2:$F447,F447)</f>
        <v>445</v>
      </c>
      <c r="D447" s="14">
        <f>IF(F447=0,0,MAX($D$2:D446)+1)</f>
        <v>445</v>
      </c>
      <c r="E447" s="14">
        <f>IF(H447=0,0,MAX($E$2:E446)+1)</f>
        <v>0</v>
      </c>
      <c r="F447" s="60" t="s">
        <v>751</v>
      </c>
      <c r="G447" s="60"/>
      <c r="H447" s="60"/>
      <c r="I447" s="14" t="e">
        <f>IFERROR(VLOOKUP(H447,H$2:H446,1,FALSE),VLOOKUP(H447,H448:H$478,1,FALSE))</f>
        <v>#N/A</v>
      </c>
      <c r="J447" s="14" t="str">
        <f>IF($H447=0,"",VLOOKUP($H447,Исходные_данные,37,FALSE))</f>
        <v/>
      </c>
      <c r="K447" s="14" t="str">
        <f>IF($H447=0,"",VLOOKUP($H447,Исходные_данные,38,FALSE))</f>
        <v/>
      </c>
      <c r="L447" s="14" t="str">
        <f>IF($H447=0,"",VLOOKUP($H447,Исходные_данные,39,FALSE))</f>
        <v/>
      </c>
      <c r="M447" s="16" t="str">
        <f>IFERROR(VLOOKUP(H447,Нагрузка_диапазон_1,5,FALSE),"")</f>
        <v/>
      </c>
      <c r="N447" s="14" t="str">
        <f>IF($H447=0,"",VLOOKUP($H447,Исходные_данные,40,FALSE))</f>
        <v/>
      </c>
      <c r="O447" s="14"/>
      <c r="P447" s="14" t="str">
        <f>IF($H447=0,"",VLOOKUP($H447,Исходные_данные,42,FALSE))</f>
        <v/>
      </c>
      <c r="Q447" s="14" t="str">
        <f>IF($H447=0,"",VLOOKUP($H447,Исходные_данные,8,FALSE))</f>
        <v/>
      </c>
      <c r="R447" s="14">
        <f>IF(Q447=3,"L1,L2,L3",0)</f>
        <v>0</v>
      </c>
      <c r="S447" s="14">
        <f>IF(C447=1,1,IF(Q447=3,S446,IF(S446=3,1,S446+1)))</f>
        <v>1</v>
      </c>
      <c r="T447" s="14" t="str">
        <f>IF(R447=0,"L"&amp;S447,R447)</f>
        <v>L1</v>
      </c>
      <c r="U447" s="14" t="str">
        <f>IF($H447=0,"",VLOOKUP($H447,Исходные_данные,32,FALSE))</f>
        <v/>
      </c>
    </row>
    <row r="448" spans="1:21" x14ac:dyDescent="0.2">
      <c r="A448" s="14" t="str">
        <f t="shared" si="6"/>
        <v/>
      </c>
      <c r="B448" s="14">
        <f>IF(C448=1,MAX(B$2:$B447)+1,IF(F448=0,"",B447))</f>
        <v>1</v>
      </c>
      <c r="C448" s="14">
        <f>COUNTIF($F$2:$F448,F448)</f>
        <v>446</v>
      </c>
      <c r="D448" s="14">
        <f>IF(F448=0,0,MAX($D$2:D447)+1)</f>
        <v>446</v>
      </c>
      <c r="E448" s="14">
        <f>IF(H448=0,0,MAX($E$2:E447)+1)</f>
        <v>0</v>
      </c>
      <c r="F448" s="60" t="s">
        <v>751</v>
      </c>
      <c r="G448" s="60"/>
      <c r="H448" s="60"/>
      <c r="I448" s="14" t="e">
        <f>IFERROR(VLOOKUP(H448,H$2:H447,1,FALSE),VLOOKUP(H448,H449:H$478,1,FALSE))</f>
        <v>#N/A</v>
      </c>
      <c r="J448" s="14" t="str">
        <f>IF($H448=0,"",VLOOKUP($H448,Исходные_данные,37,FALSE))</f>
        <v/>
      </c>
      <c r="K448" s="14" t="str">
        <f>IF($H448=0,"",VLOOKUP($H448,Исходные_данные,38,FALSE))</f>
        <v/>
      </c>
      <c r="L448" s="14" t="str">
        <f>IF($H448=0,"",VLOOKUP($H448,Исходные_данные,39,FALSE))</f>
        <v/>
      </c>
      <c r="M448" s="16" t="str">
        <f>IFERROR(VLOOKUP(H448,Нагрузка_диапазон_1,4,FALSE),"")</f>
        <v/>
      </c>
      <c r="N448" s="14" t="str">
        <f>IF($H448=0,"",VLOOKUP($H448,Исходные_данные,40,FALSE))</f>
        <v/>
      </c>
      <c r="O448" s="14"/>
      <c r="P448" s="14" t="str">
        <f>IF($H448=0,"",VLOOKUP($H448,Исходные_данные,42,FALSE))</f>
        <v/>
      </c>
      <c r="Q448" s="14" t="str">
        <f>IF($H448=0,"",VLOOKUP($H448,Исходные_данные,8,FALSE))</f>
        <v/>
      </c>
      <c r="R448" s="14">
        <f>IF(Q448=3,"L1,L2,L3",0)</f>
        <v>0</v>
      </c>
      <c r="S448" s="14">
        <f>IF(C448=1,1,IF(Q448=3,S447,IF(S447=3,1,S447+1)))</f>
        <v>2</v>
      </c>
      <c r="T448" s="14" t="str">
        <f>IF(R448=0,"L"&amp;S448,R448)</f>
        <v>L2</v>
      </c>
      <c r="U448" s="14" t="str">
        <f>IF($H448=0,"",VLOOKUP($H448,Исходные_данные,32,FALSE))</f>
        <v/>
      </c>
    </row>
    <row r="449" spans="1:21" x14ac:dyDescent="0.2">
      <c r="A449" s="14" t="str">
        <f t="shared" si="6"/>
        <v/>
      </c>
      <c r="B449" s="14">
        <f>IF(C449=1,MAX(B$2:$B448)+1,IF(F449=0,"",B448))</f>
        <v>1</v>
      </c>
      <c r="C449" s="14">
        <f>COUNTIF($F$2:$F449,F449)</f>
        <v>447</v>
      </c>
      <c r="D449" s="14">
        <f>IF(F449=0,0,MAX($D$2:D448)+1)</f>
        <v>447</v>
      </c>
      <c r="E449" s="14">
        <f>IF(H449=0,0,MAX($E$2:E448)+1)</f>
        <v>0</v>
      </c>
      <c r="F449" s="60" t="s">
        <v>751</v>
      </c>
      <c r="G449" s="60"/>
      <c r="H449" s="60"/>
      <c r="I449" s="14" t="e">
        <f>IFERROR(VLOOKUP(H449,H$2:H448,1,FALSE),VLOOKUP(H449,H450:H$478,1,FALSE))</f>
        <v>#N/A</v>
      </c>
      <c r="J449" s="14" t="str">
        <f>IF($H449=0,"",VLOOKUP($H449,Исходные_данные,37,FALSE))</f>
        <v/>
      </c>
      <c r="K449" s="14" t="str">
        <f>IF($H449=0,"",VLOOKUP($H449,Исходные_данные,38,FALSE))</f>
        <v/>
      </c>
      <c r="L449" s="14" t="str">
        <f>IF($H449=0,"",VLOOKUP($H449,Исходные_данные,39,FALSE))</f>
        <v/>
      </c>
      <c r="M449" s="16" t="str">
        <f>IFERROR(VLOOKUP(H449,Нагрузка_диапазон_1,4,FALSE),"")</f>
        <v/>
      </c>
      <c r="N449" s="14" t="str">
        <f>IF($H449=0,"",VLOOKUP($H449,Исходные_данные,40,FALSE))</f>
        <v/>
      </c>
      <c r="O449" s="14"/>
      <c r="P449" s="14" t="str">
        <f>IF($H449=0,"",VLOOKUP($H449,Исходные_данные,42,FALSE))</f>
        <v/>
      </c>
      <c r="Q449" s="14" t="str">
        <f>IF($H449=0,"",VLOOKUP($H449,Исходные_данные,8,FALSE))</f>
        <v/>
      </c>
      <c r="R449" s="14">
        <f>IF(Q449=3,"L1,L2,L3",0)</f>
        <v>0</v>
      </c>
      <c r="S449" s="14">
        <f>IF(C449=1,1,IF(Q449=3,S448,IF(S448=3,1,S448+1)))</f>
        <v>3</v>
      </c>
      <c r="T449" s="14" t="str">
        <f>IF(R449=0,"L"&amp;S449,R449)</f>
        <v>L3</v>
      </c>
      <c r="U449" s="14" t="str">
        <f>IF($H449=0,"",VLOOKUP($H449,Исходные_данные,32,FALSE))</f>
        <v/>
      </c>
    </row>
    <row r="450" spans="1:21" x14ac:dyDescent="0.2">
      <c r="A450" s="14" t="str">
        <f t="shared" si="6"/>
        <v/>
      </c>
      <c r="B450" s="14">
        <f>IF(C450=1,MAX(B$2:$B449)+1,IF(F450=0,"",B449))</f>
        <v>1</v>
      </c>
      <c r="C450" s="14">
        <f>COUNTIF($F$2:$F450,F450)</f>
        <v>448</v>
      </c>
      <c r="D450" s="14">
        <f>IF(F450=0,0,MAX($D$2:D449)+1)</f>
        <v>448</v>
      </c>
      <c r="E450" s="14">
        <f>IF(H450=0,0,MAX($E$2:E449)+1)</f>
        <v>0</v>
      </c>
      <c r="F450" s="60" t="s">
        <v>751</v>
      </c>
      <c r="G450" s="60"/>
      <c r="H450" s="60"/>
      <c r="I450" s="14" t="e">
        <f>IFERROR(VLOOKUP(H450,H$2:H449,1,FALSE),VLOOKUP(H450,H451:H$478,1,FALSE))</f>
        <v>#N/A</v>
      </c>
      <c r="J450" s="14" t="str">
        <f>IF($H450=0,"",VLOOKUP($H450,Исходные_данные,37,FALSE))</f>
        <v/>
      </c>
      <c r="K450" s="14" t="str">
        <f>IF($H450=0,"",VLOOKUP($H450,Исходные_данные,38,FALSE))</f>
        <v/>
      </c>
      <c r="L450" s="14" t="str">
        <f>IF($H450=0,"",VLOOKUP($H450,Исходные_данные,39,FALSE))</f>
        <v/>
      </c>
      <c r="M450" s="16" t="str">
        <f>IFERROR(VLOOKUP(H450,Нагрузка_диапазон_1,4,FALSE),"")</f>
        <v/>
      </c>
      <c r="N450" s="14" t="str">
        <f>IF($H450=0,"",VLOOKUP($H450,Исходные_данные,40,FALSE))</f>
        <v/>
      </c>
      <c r="O450" s="14"/>
      <c r="P450" s="14" t="str">
        <f>IF($H450=0,"",VLOOKUP($H450,Исходные_данные,42,FALSE))</f>
        <v/>
      </c>
      <c r="Q450" s="14" t="str">
        <f>IF($H450=0,"",VLOOKUP($H450,Исходные_данные,8,FALSE))</f>
        <v/>
      </c>
      <c r="R450" s="14">
        <f>IF(Q450=3,"L1,L2,L3",0)</f>
        <v>0</v>
      </c>
      <c r="S450" s="14">
        <f>IF(C450=1,1,IF(Q450=3,S449,IF(S449=3,1,S449+1)))</f>
        <v>1</v>
      </c>
      <c r="T450" s="14" t="str">
        <f>IF(R450=0,"L"&amp;S450,R450)</f>
        <v>L1</v>
      </c>
      <c r="U450" s="14" t="str">
        <f>IF($H450=0,"",VLOOKUP($H450,Исходные_данные,32,FALSE))</f>
        <v/>
      </c>
    </row>
    <row r="451" spans="1:21" x14ac:dyDescent="0.2">
      <c r="A451" s="14" t="str">
        <f t="shared" ref="A451:A470" si="7">IF(B451=B452,"",B451)</f>
        <v/>
      </c>
      <c r="B451" s="14">
        <f>IF(C451=1,MAX(B$2:$B450)+1,IF(F451=0,"",B450))</f>
        <v>1</v>
      </c>
      <c r="C451" s="14">
        <f>COUNTIF($F$2:$F451,F451)</f>
        <v>449</v>
      </c>
      <c r="D451" s="14">
        <f>IF(F451=0,0,MAX($D$2:D450)+1)</f>
        <v>449</v>
      </c>
      <c r="E451" s="14">
        <f>IF(H451=0,0,MAX($E$2:E450)+1)</f>
        <v>0</v>
      </c>
      <c r="F451" s="60" t="s">
        <v>751</v>
      </c>
      <c r="G451" s="60"/>
      <c r="H451" s="60"/>
      <c r="I451" s="14" t="e">
        <f>IFERROR(VLOOKUP(H451,H$2:H450,1,FALSE),VLOOKUP(H451,H452:H$478,1,FALSE))</f>
        <v>#N/A</v>
      </c>
      <c r="J451" s="14" t="str">
        <f>IF($H451=0,"",VLOOKUP($H451,Исходные_данные,37,FALSE))</f>
        <v/>
      </c>
      <c r="K451" s="14" t="str">
        <f>IF($H451=0,"",VLOOKUP($H451,Исходные_данные,38,FALSE))</f>
        <v/>
      </c>
      <c r="L451" s="14" t="str">
        <f>IF($H451=0,"",VLOOKUP($H451,Исходные_данные,39,FALSE))</f>
        <v/>
      </c>
      <c r="M451" s="16" t="str">
        <f>IFERROR(VLOOKUP(H451,Нагрузка_диапазон_1,4,FALSE),"")</f>
        <v/>
      </c>
      <c r="N451" s="14" t="str">
        <f>IF($H451=0,"",VLOOKUP($H451,Исходные_данные,40,FALSE))</f>
        <v/>
      </c>
      <c r="O451" s="14"/>
      <c r="P451" s="14" t="str">
        <f>IF($H451=0,"",VLOOKUP($H451,Исходные_данные,42,FALSE))</f>
        <v/>
      </c>
      <c r="Q451" s="14" t="str">
        <f>IF($H451=0,"",VLOOKUP($H451,Исходные_данные,8,FALSE))</f>
        <v/>
      </c>
      <c r="R451" s="14">
        <f>IF(Q451=3,"L1,L2,L3",0)</f>
        <v>0</v>
      </c>
      <c r="S451" s="14">
        <f>IF(C451=1,1,IF(Q451=3,S450,IF(S450=3,1,S450+1)))</f>
        <v>2</v>
      </c>
      <c r="T451" s="14" t="str">
        <f>IF(R451=0,"L"&amp;S451,R451)</f>
        <v>L2</v>
      </c>
      <c r="U451" s="14" t="str">
        <f>IF($H451=0,"",VLOOKUP($H451,Исходные_данные,32,FALSE))</f>
        <v/>
      </c>
    </row>
    <row r="452" spans="1:21" x14ac:dyDescent="0.2">
      <c r="A452" s="14" t="str">
        <f t="shared" si="7"/>
        <v/>
      </c>
      <c r="B452" s="14">
        <f>IF(C452=1,MAX(B$2:$B451)+1,IF(F452=0,"",B451))</f>
        <v>1</v>
      </c>
      <c r="C452" s="14">
        <f>COUNTIF($F$2:$F452,F452)</f>
        <v>450</v>
      </c>
      <c r="D452" s="14">
        <f>IF(F452=0,0,MAX($D$2:D451)+1)</f>
        <v>450</v>
      </c>
      <c r="E452" s="14">
        <f>IF(H452=0,0,MAX($E$2:E451)+1)</f>
        <v>0</v>
      </c>
      <c r="F452" s="60" t="s">
        <v>751</v>
      </c>
      <c r="G452" s="60"/>
      <c r="H452" s="60"/>
      <c r="I452" s="14" t="e">
        <f>IFERROR(VLOOKUP(H452,H$2:H451,1,FALSE),VLOOKUP(H452,H453:H$478,1,FALSE))</f>
        <v>#N/A</v>
      </c>
      <c r="J452" s="14" t="str">
        <f>IF($H452=0,"",VLOOKUP($H452,Исходные_данные,37,FALSE))</f>
        <v/>
      </c>
      <c r="K452" s="14" t="str">
        <f>IF($H452=0,"",VLOOKUP($H452,Исходные_данные,38,FALSE))</f>
        <v/>
      </c>
      <c r="L452" s="14" t="str">
        <f>IF($H452=0,"",VLOOKUP($H452,Исходные_данные,39,FALSE))</f>
        <v/>
      </c>
      <c r="M452" s="16" t="str">
        <f>IFERROR(VLOOKUP(H452,Нагрузка_диапазон_1,4,FALSE),"")</f>
        <v/>
      </c>
      <c r="N452" s="14" t="str">
        <f>IF($H452=0,"",VLOOKUP($H452,Исходные_данные,40,FALSE))</f>
        <v/>
      </c>
      <c r="O452" s="14"/>
      <c r="P452" s="14" t="str">
        <f>IF($H452=0,"",VLOOKUP($H452,Исходные_данные,42,FALSE))</f>
        <v/>
      </c>
      <c r="Q452" s="14" t="str">
        <f>IF($H452=0,"",VLOOKUP($H452,Исходные_данные,8,FALSE))</f>
        <v/>
      </c>
      <c r="R452" s="14">
        <f>IF(Q452=3,"L1,L2,L3",0)</f>
        <v>0</v>
      </c>
      <c r="S452" s="14">
        <f>IF(C452=1,1,IF(Q452=3,S451,IF(S451=3,1,S451+1)))</f>
        <v>3</v>
      </c>
      <c r="T452" s="14" t="str">
        <f>IF(R452=0,"L"&amp;S452,R452)</f>
        <v>L3</v>
      </c>
      <c r="U452" s="14" t="str">
        <f>IF($H452=0,"",VLOOKUP($H452,Исходные_данные,32,FALSE))</f>
        <v/>
      </c>
    </row>
    <row r="453" spans="1:21" x14ac:dyDescent="0.2">
      <c r="A453" s="14" t="str">
        <f t="shared" si="7"/>
        <v/>
      </c>
      <c r="B453" s="14">
        <f>IF(C453=1,MAX(B$2:$B452)+1,IF(F453=0,"",B452))</f>
        <v>1</v>
      </c>
      <c r="C453" s="14">
        <f>COUNTIF($F$2:$F453,F453)</f>
        <v>451</v>
      </c>
      <c r="D453" s="14">
        <f>IF(F453=0,0,MAX($D$2:D452)+1)</f>
        <v>451</v>
      </c>
      <c r="E453" s="14">
        <f>IF(H453=0,0,MAX($E$2:E452)+1)</f>
        <v>0</v>
      </c>
      <c r="F453" s="60" t="s">
        <v>751</v>
      </c>
      <c r="G453" s="60"/>
      <c r="H453" s="60"/>
      <c r="I453" s="14" t="e">
        <f>IFERROR(VLOOKUP(H453,H$2:H452,1,FALSE),VLOOKUP(H453,H454:H$478,1,FALSE))</f>
        <v>#N/A</v>
      </c>
      <c r="J453" s="14" t="str">
        <f>IF($H453=0,"",VLOOKUP($H453,Исходные_данные,37,FALSE))</f>
        <v/>
      </c>
      <c r="K453" s="14" t="str">
        <f>IF($H453=0,"",VLOOKUP($H453,Исходные_данные,38,FALSE))</f>
        <v/>
      </c>
      <c r="L453" s="14" t="str">
        <f>IF($H453=0,"",VLOOKUP($H453,Исходные_данные,39,FALSE))</f>
        <v/>
      </c>
      <c r="M453" s="16" t="str">
        <f>IFERROR(VLOOKUP(H453,Нагрузка_диапазон_1,4,FALSE),"")</f>
        <v/>
      </c>
      <c r="N453" s="14" t="str">
        <f>IF($H453=0,"",VLOOKUP($H453,Исходные_данные,40,FALSE))</f>
        <v/>
      </c>
      <c r="O453" s="14"/>
      <c r="P453" s="14" t="str">
        <f>IF($H453=0,"",VLOOKUP($H453,Исходные_данные,42,FALSE))</f>
        <v/>
      </c>
      <c r="Q453" s="14" t="str">
        <f>IF($H453=0,"",VLOOKUP($H453,Исходные_данные,8,FALSE))</f>
        <v/>
      </c>
      <c r="R453" s="14">
        <f>IF(Q453=3,"L1,L2,L3",0)</f>
        <v>0</v>
      </c>
      <c r="S453" s="14">
        <f>IF(C453=1,1,IF(Q453=3,S452,IF(S452=3,1,S452+1)))</f>
        <v>1</v>
      </c>
      <c r="T453" s="14" t="str">
        <f>IF(R453=0,"L"&amp;S453,R453)</f>
        <v>L1</v>
      </c>
      <c r="U453" s="14" t="str">
        <f>IF($H453=0,"",VLOOKUP($H453,Исходные_данные,32,FALSE))</f>
        <v/>
      </c>
    </row>
    <row r="454" spans="1:21" x14ac:dyDescent="0.2">
      <c r="A454" s="14" t="str">
        <f t="shared" si="7"/>
        <v/>
      </c>
      <c r="B454" s="14">
        <f>IF(C454=1,MAX(B$2:$B453)+1,IF(F454=0,"",B453))</f>
        <v>1</v>
      </c>
      <c r="C454" s="14">
        <f>COUNTIF($F$2:$F454,F454)</f>
        <v>452</v>
      </c>
      <c r="D454" s="14">
        <f>IF(F454=0,0,MAX($D$2:D453)+1)</f>
        <v>452</v>
      </c>
      <c r="E454" s="14">
        <f>IF(H454=0,0,MAX($E$2:E453)+1)</f>
        <v>0</v>
      </c>
      <c r="F454" s="60" t="s">
        <v>751</v>
      </c>
      <c r="G454" s="60"/>
      <c r="H454" s="60"/>
      <c r="I454" s="14" t="e">
        <f>IFERROR(VLOOKUP(H454,H$2:H453,1,FALSE),VLOOKUP(H454,H455:H$478,1,FALSE))</f>
        <v>#N/A</v>
      </c>
      <c r="J454" s="14" t="str">
        <f>IF($H454=0,"",VLOOKUP($H454,Исходные_данные,37,FALSE))</f>
        <v/>
      </c>
      <c r="K454" s="14" t="str">
        <f>IF($H454=0,"",VLOOKUP($H454,Исходные_данные,38,FALSE))</f>
        <v/>
      </c>
      <c r="L454" s="14" t="str">
        <f>IF($H454=0,"",VLOOKUP($H454,Исходные_данные,39,FALSE))</f>
        <v/>
      </c>
      <c r="M454" s="16" t="str">
        <f>IFERROR(VLOOKUP(H454,Нагрузка_диапазон_1,4,FALSE),"")</f>
        <v/>
      </c>
      <c r="N454" s="14" t="str">
        <f>IF($H454=0,"",VLOOKUP($H454,Исходные_данные,40,FALSE))</f>
        <v/>
      </c>
      <c r="O454" s="14"/>
      <c r="P454" s="14" t="str">
        <f>IF($H454=0,"",VLOOKUP($H454,Исходные_данные,42,FALSE))</f>
        <v/>
      </c>
      <c r="Q454" s="14" t="str">
        <f>IF($H454=0,"",VLOOKUP($H454,Исходные_данные,8,FALSE))</f>
        <v/>
      </c>
      <c r="R454" s="14">
        <f>IF(Q454=3,"L1,L2,L3",0)</f>
        <v>0</v>
      </c>
      <c r="S454" s="14">
        <f>IF(C454=1,1,IF(Q454=3,S453,IF(S453=3,1,S453+1)))</f>
        <v>2</v>
      </c>
      <c r="T454" s="14" t="str">
        <f>IF(R454=0,"L"&amp;S454,R454)</f>
        <v>L2</v>
      </c>
      <c r="U454" s="14" t="str">
        <f>IF($H454=0,"",VLOOKUP($H454,Исходные_данные,32,FALSE))</f>
        <v/>
      </c>
    </row>
    <row r="455" spans="1:21" x14ac:dyDescent="0.2">
      <c r="A455" s="14" t="str">
        <f t="shared" si="7"/>
        <v/>
      </c>
      <c r="B455" s="14">
        <f>IF(C455=1,MAX(B$2:$B454)+1,IF(F455=0,"",B454))</f>
        <v>1</v>
      </c>
      <c r="C455" s="14">
        <f>COUNTIF($F$2:$F455,F455)</f>
        <v>453</v>
      </c>
      <c r="D455" s="14">
        <f>IF(F455=0,0,MAX($D$2:D454)+1)</f>
        <v>453</v>
      </c>
      <c r="E455" s="14">
        <f>IF(H455=0,0,MAX($E$2:E454)+1)</f>
        <v>0</v>
      </c>
      <c r="F455" s="60" t="s">
        <v>751</v>
      </c>
      <c r="G455" s="60"/>
      <c r="H455" s="60"/>
      <c r="I455" s="14" t="e">
        <f>IFERROR(VLOOKUP(H455,H$2:H454,1,FALSE),VLOOKUP(H455,H456:H$478,1,FALSE))</f>
        <v>#N/A</v>
      </c>
      <c r="J455" s="14" t="str">
        <f>IF($H455=0,"",VLOOKUP($H455,Исходные_данные,37,FALSE))</f>
        <v/>
      </c>
      <c r="K455" s="14" t="str">
        <f>IF($H455=0,"",VLOOKUP($H455,Исходные_данные,38,FALSE))</f>
        <v/>
      </c>
      <c r="L455" s="14" t="str">
        <f>IF($H455=0,"",VLOOKUP($H455,Исходные_данные,39,FALSE))</f>
        <v/>
      </c>
      <c r="M455" s="16" t="str">
        <f>IFERROR(VLOOKUP(H455,Нагрузка_диапазон_1,4,FALSE),"")</f>
        <v/>
      </c>
      <c r="N455" s="14" t="str">
        <f>IF($H455=0,"",VLOOKUP($H455,Исходные_данные,40,FALSE))</f>
        <v/>
      </c>
      <c r="O455" s="14"/>
      <c r="P455" s="14" t="str">
        <f>IF($H455=0,"",VLOOKUP($H455,Исходные_данные,42,FALSE))</f>
        <v/>
      </c>
      <c r="Q455" s="14" t="str">
        <f>IF($H455=0,"",VLOOKUP($H455,Исходные_данные,8,FALSE))</f>
        <v/>
      </c>
      <c r="R455" s="14">
        <f>IF(Q455=3,"L1,L2,L3",0)</f>
        <v>0</v>
      </c>
      <c r="S455" s="14">
        <f>IF(C455=1,1,IF(Q455=3,S454,IF(S454=3,1,S454+1)))</f>
        <v>3</v>
      </c>
      <c r="T455" s="14" t="str">
        <f>IF(R455=0,"L"&amp;S455,R455)</f>
        <v>L3</v>
      </c>
      <c r="U455" s="14" t="str">
        <f>IF($H455=0,"",VLOOKUP($H455,Исходные_данные,32,FALSE))</f>
        <v/>
      </c>
    </row>
    <row r="456" spans="1:21" x14ac:dyDescent="0.2">
      <c r="A456" s="14" t="str">
        <f t="shared" si="7"/>
        <v/>
      </c>
      <c r="B456" s="14">
        <f>IF(C456=1,MAX(B$2:$B455)+1,IF(F456=0,"",B455))</f>
        <v>1</v>
      </c>
      <c r="C456" s="14">
        <f>COUNTIF($F$2:$F456,F456)</f>
        <v>454</v>
      </c>
      <c r="D456" s="14">
        <f>IF(F456=0,0,MAX($D$2:D455)+1)</f>
        <v>454</v>
      </c>
      <c r="E456" s="14">
        <f>IF(H456=0,0,MAX($E$2:E455)+1)</f>
        <v>0</v>
      </c>
      <c r="F456" s="60" t="s">
        <v>751</v>
      </c>
      <c r="G456" s="60"/>
      <c r="H456" s="60"/>
      <c r="I456" s="14" t="e">
        <f>IFERROR(VLOOKUP(H456,H$2:H455,1,FALSE),VLOOKUP(H456,H457:H$478,1,FALSE))</f>
        <v>#N/A</v>
      </c>
      <c r="J456" s="14" t="str">
        <f>IF($H456=0,"",VLOOKUP($H456,Исходные_данные,37,FALSE))</f>
        <v/>
      </c>
      <c r="K456" s="14" t="str">
        <f>IF($H456=0,"",VLOOKUP($H456,Исходные_данные,38,FALSE))</f>
        <v/>
      </c>
      <c r="L456" s="14" t="str">
        <f>IF($H456=0,"",VLOOKUP($H456,Исходные_данные,39,FALSE))</f>
        <v/>
      </c>
      <c r="M456" s="16" t="str">
        <f>IFERROR(VLOOKUP(H456,Нагрузка_диапазон_1,4,FALSE),"")</f>
        <v/>
      </c>
      <c r="N456" s="14" t="str">
        <f>IF($H456=0,"",VLOOKUP($H456,Исходные_данные,40,FALSE))</f>
        <v/>
      </c>
      <c r="O456" s="14"/>
      <c r="P456" s="14" t="str">
        <f>IF($H456=0,"",VLOOKUP($H456,Исходные_данные,42,FALSE))</f>
        <v/>
      </c>
      <c r="Q456" s="14" t="str">
        <f>IF($H456=0,"",VLOOKUP($H456,Исходные_данные,8,FALSE))</f>
        <v/>
      </c>
      <c r="R456" s="14">
        <f>IF(Q456=3,"L1,L2,L3",0)</f>
        <v>0</v>
      </c>
      <c r="S456" s="14">
        <f>IF(C456=1,1,IF(Q456=3,S455,IF(S455=3,1,S455+1)))</f>
        <v>1</v>
      </c>
      <c r="T456" s="14" t="str">
        <f>IF(R456=0,"L"&amp;S456,R456)</f>
        <v>L1</v>
      </c>
      <c r="U456" s="14" t="str">
        <f>IF($H456=0,"",VLOOKUP($H456,Исходные_данные,32,FALSE))</f>
        <v/>
      </c>
    </row>
    <row r="457" spans="1:21" x14ac:dyDescent="0.2">
      <c r="A457" s="14" t="str">
        <f t="shared" si="7"/>
        <v/>
      </c>
      <c r="B457" s="14">
        <f>IF(C457=1,MAX(B$2:$B456)+1,IF(F457=0,"",B456))</f>
        <v>1</v>
      </c>
      <c r="C457" s="14">
        <f>COUNTIF($F$2:$F457,F457)</f>
        <v>455</v>
      </c>
      <c r="D457" s="14">
        <f>IF(F457=0,0,MAX($D$2:D456)+1)</f>
        <v>455</v>
      </c>
      <c r="E457" s="14">
        <f>IF(H457=0,0,MAX($E$2:E456)+1)</f>
        <v>0</v>
      </c>
      <c r="F457" s="60" t="s">
        <v>751</v>
      </c>
      <c r="G457" s="60"/>
      <c r="H457" s="60"/>
      <c r="I457" s="14" t="e">
        <f>IFERROR(VLOOKUP(H457,H$2:H456,1,FALSE),VLOOKUP(H457,H458:H$478,1,FALSE))</f>
        <v>#N/A</v>
      </c>
      <c r="J457" s="14" t="str">
        <f>IF($H457=0,"",VLOOKUP($H457,Исходные_данные,37,FALSE))</f>
        <v/>
      </c>
      <c r="K457" s="14" t="str">
        <f>IF($H457=0,"",VLOOKUP($H457,Исходные_данные,38,FALSE))</f>
        <v/>
      </c>
      <c r="L457" s="14" t="str">
        <f>IF($H457=0,"",VLOOKUP($H457,Исходные_данные,39,FALSE))</f>
        <v/>
      </c>
      <c r="M457" s="16" t="str">
        <f>IFERROR(VLOOKUP(H457,Нагрузка_диапазон_1,4,FALSE),"")</f>
        <v/>
      </c>
      <c r="N457" s="14" t="str">
        <f>IF($H457=0,"",VLOOKUP($H457,Исходные_данные,40,FALSE))</f>
        <v/>
      </c>
      <c r="O457" s="14"/>
      <c r="P457" s="14" t="str">
        <f>IF($H457=0,"",VLOOKUP($H457,Исходные_данные,42,FALSE))</f>
        <v/>
      </c>
      <c r="Q457" s="14" t="str">
        <f>IF($H457=0,"",VLOOKUP($H457,Исходные_данные,8,FALSE))</f>
        <v/>
      </c>
      <c r="R457" s="14">
        <f>IF(Q457=3,"L1,L2,L3",0)</f>
        <v>0</v>
      </c>
      <c r="S457" s="14">
        <f>IF(C457=1,1,IF(Q457=3,S456,IF(S456=3,1,S456+1)))</f>
        <v>2</v>
      </c>
      <c r="T457" s="14" t="str">
        <f>IF(R457=0,"L"&amp;S457,R457)</f>
        <v>L2</v>
      </c>
      <c r="U457" s="14" t="str">
        <f>IF($H457=0,"",VLOOKUP($H457,Исходные_данные,32,FALSE))</f>
        <v/>
      </c>
    </row>
    <row r="458" spans="1:21" x14ac:dyDescent="0.2">
      <c r="A458" s="14" t="str">
        <f t="shared" si="7"/>
        <v/>
      </c>
      <c r="B458" s="14">
        <f>IF(C458=1,MAX(B$2:$B457)+1,IF(F458=0,"",B457))</f>
        <v>1</v>
      </c>
      <c r="C458" s="14">
        <f>COUNTIF($F$2:$F458,F458)</f>
        <v>456</v>
      </c>
      <c r="D458" s="14">
        <f>IF(F458=0,0,MAX($D$2:D457)+1)</f>
        <v>456</v>
      </c>
      <c r="E458" s="14">
        <f>IF(H458=0,0,MAX($E$2:E457)+1)</f>
        <v>0</v>
      </c>
      <c r="F458" s="60" t="s">
        <v>751</v>
      </c>
      <c r="G458" s="71"/>
      <c r="H458" s="60"/>
      <c r="I458" s="14" t="e">
        <f>IFERROR(VLOOKUP(H458,H$2:H457,1,FALSE),VLOOKUP(H458,H459:H$478,1,FALSE))</f>
        <v>#N/A</v>
      </c>
      <c r="J458" s="14" t="str">
        <f>IF($H458=0,"",VLOOKUP($H458,Исходные_данные,37,FALSE))</f>
        <v/>
      </c>
      <c r="K458" s="14" t="str">
        <f>IF($H458=0,"",VLOOKUP($H458,Исходные_данные,38,FALSE))</f>
        <v/>
      </c>
      <c r="L458" s="14" t="str">
        <f>IF($H458=0,"",VLOOKUP($H458,Исходные_данные,39,FALSE))</f>
        <v/>
      </c>
      <c r="M458" s="16" t="str">
        <f>IFERROR(VLOOKUP(H458,Нагрузка_диапазон_1,4,FALSE),"")</f>
        <v/>
      </c>
      <c r="N458" s="14" t="str">
        <f>IF($H458=0,"",VLOOKUP($H458,Исходные_данные,40,FALSE))</f>
        <v/>
      </c>
      <c r="O458" s="14"/>
      <c r="P458" s="14" t="str">
        <f>IF($H458=0,"",VLOOKUP($H458,Исходные_данные,42,FALSE))</f>
        <v/>
      </c>
      <c r="Q458" s="14" t="str">
        <f>IF($H458=0,"",VLOOKUP($H458,Исходные_данные,8,FALSE))</f>
        <v/>
      </c>
      <c r="R458" s="14">
        <f>IF(Q458=3,"L1,L2,L3",0)</f>
        <v>0</v>
      </c>
      <c r="S458" s="14">
        <f>IF(C458=1,1,IF(Q458=3,S457,IF(S457=3,1,S457+1)))</f>
        <v>3</v>
      </c>
      <c r="T458" s="14" t="str">
        <f>IF(R458=0,"L"&amp;S458,R458)</f>
        <v>L3</v>
      </c>
      <c r="U458" s="14" t="str">
        <f>IF($H458=0,"",VLOOKUP($H458,Исходные_данные,32,FALSE))</f>
        <v/>
      </c>
    </row>
    <row r="459" spans="1:21" x14ac:dyDescent="0.2">
      <c r="A459" s="14" t="str">
        <f t="shared" si="7"/>
        <v/>
      </c>
      <c r="B459" s="14">
        <f>IF(C459=1,MAX(B$2:$B458)+1,IF(F459=0,"",B458))</f>
        <v>1</v>
      </c>
      <c r="C459" s="14">
        <f>COUNTIF($F$2:$F459,F459)</f>
        <v>457</v>
      </c>
      <c r="D459" s="14">
        <f>IF(F459=0,0,MAX($D$2:D458)+1)</f>
        <v>457</v>
      </c>
      <c r="E459" s="14">
        <f>IF(H459=0,0,MAX($E$2:E458)+1)</f>
        <v>0</v>
      </c>
      <c r="F459" s="60" t="s">
        <v>751</v>
      </c>
      <c r="G459" s="60"/>
      <c r="H459" s="60"/>
      <c r="I459" s="14" t="e">
        <f>IFERROR(VLOOKUP(H459,H$2:H458,1,FALSE),VLOOKUP(H459,H460:H$478,1,FALSE))</f>
        <v>#N/A</v>
      </c>
      <c r="J459" s="14" t="str">
        <f>IF($H459=0,"",VLOOKUP($H459,Исходные_данные,37,FALSE))</f>
        <v/>
      </c>
      <c r="K459" s="14" t="str">
        <f>IF($H459=0,"",VLOOKUP($H459,Исходные_данные,38,FALSE))</f>
        <v/>
      </c>
      <c r="L459" s="14" t="str">
        <f>IF($H459=0,"",VLOOKUP($H459,Исходные_данные,39,FALSE))</f>
        <v/>
      </c>
      <c r="M459" s="16" t="str">
        <f>IFERROR(VLOOKUP(H459,Нагрузка_диапазон_1,4,FALSE),"")</f>
        <v/>
      </c>
      <c r="N459" s="14" t="str">
        <f>IF($H459=0,"",VLOOKUP($H459,Исходные_данные,40,FALSE))</f>
        <v/>
      </c>
      <c r="O459" s="14"/>
      <c r="P459" s="14" t="str">
        <f>IF($H459=0,"",VLOOKUP($H459,Исходные_данные,42,FALSE))</f>
        <v/>
      </c>
      <c r="Q459" s="14" t="str">
        <f>IF($H459=0,"",VLOOKUP($H459,Исходные_данные,8,FALSE))</f>
        <v/>
      </c>
      <c r="R459" s="14">
        <f>IF(Q459=3,"L1,L2,L3",0)</f>
        <v>0</v>
      </c>
      <c r="S459" s="14">
        <f>IF(C459=1,1,IF(Q459=3,S458,IF(S458=3,1,S458+1)))</f>
        <v>1</v>
      </c>
      <c r="T459" s="14" t="str">
        <f>IF(R459=0,"L"&amp;S459,R459)</f>
        <v>L1</v>
      </c>
      <c r="U459" s="14" t="str">
        <f>IF($H459=0,"",VLOOKUP($H459,Исходные_данные,32,FALSE))</f>
        <v/>
      </c>
    </row>
    <row r="460" spans="1:21" x14ac:dyDescent="0.2">
      <c r="A460" s="14" t="str">
        <f t="shared" si="7"/>
        <v/>
      </c>
      <c r="B460" s="14">
        <f>IF(C460=1,MAX(B$2:$B459)+1,IF(F460=0,"",B459))</f>
        <v>1</v>
      </c>
      <c r="C460" s="14">
        <f>COUNTIF($F$2:$F460,F460)</f>
        <v>458</v>
      </c>
      <c r="D460" s="14">
        <f>IF(F460=0,0,MAX($D$2:D459)+1)</f>
        <v>458</v>
      </c>
      <c r="E460" s="14">
        <f>IF(H460=0,0,MAX($E$2:E459)+1)</f>
        <v>0</v>
      </c>
      <c r="F460" s="60" t="s">
        <v>751</v>
      </c>
      <c r="G460" s="60"/>
      <c r="H460" s="60"/>
      <c r="I460" s="14" t="e">
        <f>IFERROR(VLOOKUP(H460,H$2:H459,1,FALSE),VLOOKUP(H460,H461:H$478,1,FALSE))</f>
        <v>#N/A</v>
      </c>
      <c r="J460" s="14" t="str">
        <f>IF($H460=0,"",VLOOKUP($H460,Исходные_данные,37,FALSE))</f>
        <v/>
      </c>
      <c r="K460" s="14" t="str">
        <f>IF($H460=0,"",VLOOKUP($H460,Исходные_данные,38,FALSE))</f>
        <v/>
      </c>
      <c r="L460" s="14" t="str">
        <f>IF($H460=0,"",VLOOKUP($H460,Исходные_данные,39,FALSE))</f>
        <v/>
      </c>
      <c r="M460" s="16" t="str">
        <f>IFERROR(VLOOKUP(H460,Нагрузка_диапазон_1,4,FALSE),"")</f>
        <v/>
      </c>
      <c r="N460" s="14" t="str">
        <f>IF($H460=0,"",VLOOKUP($H460,Исходные_данные,40,FALSE))</f>
        <v/>
      </c>
      <c r="O460" s="14"/>
      <c r="P460" s="14" t="str">
        <f>IF($H460=0,"",VLOOKUP($H460,Исходные_данные,42,FALSE))</f>
        <v/>
      </c>
      <c r="Q460" s="14" t="str">
        <f>IF($H460=0,"",VLOOKUP($H460,Исходные_данные,8,FALSE))</f>
        <v/>
      </c>
      <c r="R460" s="14">
        <f>IF(Q460=3,"L1,L2,L3",0)</f>
        <v>0</v>
      </c>
      <c r="S460" s="14">
        <f>IF(C460=1,1,IF(Q460=3,S459,IF(S459=3,1,S459+1)))</f>
        <v>2</v>
      </c>
      <c r="T460" s="14" t="str">
        <f>IF(R460=0,"L"&amp;S460,R460)</f>
        <v>L2</v>
      </c>
      <c r="U460" s="14" t="str">
        <f>IF($H460=0,"",VLOOKUP($H460,Исходные_данные,32,FALSE))</f>
        <v/>
      </c>
    </row>
    <row r="461" spans="1:21" s="79" customFormat="1" ht="14.45" customHeight="1" thickBot="1" x14ac:dyDescent="0.25">
      <c r="A461" s="77" t="str">
        <f t="shared" si="7"/>
        <v/>
      </c>
      <c r="B461" s="77">
        <f>IF(C461=1,MAX(B$2:$B460)+1,IF(F461=0,"",B460))</f>
        <v>1</v>
      </c>
      <c r="C461" s="77">
        <f>COUNTIF($F$2:$F461,F461)</f>
        <v>459</v>
      </c>
      <c r="D461" s="77">
        <f>IF(F461=0,0,MAX($D$2:D460)+1)</f>
        <v>459</v>
      </c>
      <c r="E461" s="77">
        <f>IF(H461=0,0,MAX($E$2:E460)+1)</f>
        <v>0</v>
      </c>
      <c r="F461" s="60" t="s">
        <v>751</v>
      </c>
      <c r="G461" s="68"/>
      <c r="H461" s="68"/>
      <c r="I461" s="77" t="e">
        <f>IFERROR(VLOOKUP(H461,H$2:H460,1,FALSE),VLOOKUP(H461,H462:H$478,1,FALSE))</f>
        <v>#N/A</v>
      </c>
      <c r="J461" s="77" t="str">
        <f>IF($H461=0,"",VLOOKUP($H461,Исходные_данные,37,FALSE))</f>
        <v/>
      </c>
      <c r="K461" s="77" t="str">
        <f>IF($H461=0,"",VLOOKUP($H461,Исходные_данные,38,FALSE))</f>
        <v/>
      </c>
      <c r="L461" s="77" t="str">
        <f>IF($H461=0,"",VLOOKUP($H461,Исходные_данные,39,FALSE))</f>
        <v/>
      </c>
      <c r="M461" s="78" t="str">
        <f>IFERROR(VLOOKUP(H461,Нагрузка_диапазон_1,4,FALSE),"")</f>
        <v/>
      </c>
      <c r="N461" s="77" t="str">
        <f>IF($H461=0,"",VLOOKUP($H461,Исходные_данные,40,FALSE))</f>
        <v/>
      </c>
      <c r="O461" s="77"/>
      <c r="P461" s="77" t="str">
        <f>IF($H461=0,"",VLOOKUP($H461,Исходные_данные,42,FALSE))</f>
        <v/>
      </c>
      <c r="Q461" s="77" t="str">
        <f>IF($H461=0,"",VLOOKUP($H461,Исходные_данные,8,FALSE))</f>
        <v/>
      </c>
      <c r="R461" s="77">
        <f>IF(Q461=3,"L1,L2,L3",0)</f>
        <v>0</v>
      </c>
      <c r="S461" s="77">
        <f>IF(C461=1,1,IF(Q461=3,S460,IF(S460=3,1,S460+1)))</f>
        <v>3</v>
      </c>
      <c r="T461" s="77" t="str">
        <f>IF(R461=0,"L"&amp;S461,R461)</f>
        <v>L3</v>
      </c>
      <c r="U461" s="77" t="str">
        <f>IF($H461=0,"",VLOOKUP($H461,Исходные_данные,32,FALSE))</f>
        <v/>
      </c>
    </row>
    <row r="462" spans="1:21" x14ac:dyDescent="0.2">
      <c r="A462" s="14" t="str">
        <f t="shared" si="7"/>
        <v/>
      </c>
      <c r="B462" s="14">
        <f>IF(C462=1,MAX(B$2:$B461)+1,IF(F462=0,"",B461))</f>
        <v>1</v>
      </c>
      <c r="C462" s="14">
        <f>COUNTIF($F$2:$F462,F462)</f>
        <v>460</v>
      </c>
      <c r="D462" s="14">
        <f>IF(F462=0,0,MAX($D$2:D461)+1)</f>
        <v>460</v>
      </c>
      <c r="E462" s="14">
        <f>IF(H462=0,0,MAX($E$2:E461)+1)</f>
        <v>0</v>
      </c>
      <c r="F462" s="60" t="s">
        <v>751</v>
      </c>
      <c r="G462" s="71"/>
      <c r="H462" s="60"/>
      <c r="I462" s="14" t="e">
        <f>IFERROR(VLOOKUP(H462,H$2:H461,1,FALSE),VLOOKUP(H462,H463:H$478,1,FALSE))</f>
        <v>#N/A</v>
      </c>
      <c r="J462" s="14" t="str">
        <f>IF($H462=0,"",VLOOKUP($H462,Исходные_данные,37,FALSE))</f>
        <v/>
      </c>
      <c r="K462" s="14" t="str">
        <f>IF($H462=0,"",VLOOKUP($H462,Исходные_данные,38,FALSE))</f>
        <v/>
      </c>
      <c r="L462" s="14" t="str">
        <f>IF($H462=0,"",VLOOKUP($H462,Исходные_данные,39,FALSE))</f>
        <v/>
      </c>
      <c r="M462" s="16" t="str">
        <f>IFERROR(VLOOKUP(H462,Нагрузка_диапазон_1,4,FALSE),"")</f>
        <v/>
      </c>
      <c r="N462" s="14" t="str">
        <f>IF($H462=0,"",VLOOKUP($H462,Исходные_данные,40,FALSE))</f>
        <v/>
      </c>
      <c r="O462" s="14"/>
      <c r="P462" s="14" t="str">
        <f>IF($H462=0,"",VLOOKUP($H462,Исходные_данные,42,FALSE))</f>
        <v/>
      </c>
      <c r="Q462" s="14" t="str">
        <f>IF($H462=0,"",VLOOKUP($H462,Исходные_данные,8,FALSE))</f>
        <v/>
      </c>
      <c r="R462" s="14">
        <f>IF(Q462=3,"L1,L2,L3",0)</f>
        <v>0</v>
      </c>
      <c r="S462" s="14">
        <f>IF(C462=1,1,IF(Q462=3,S461,IF(S461=3,1,S461+1)))</f>
        <v>1</v>
      </c>
      <c r="T462" s="14" t="str">
        <f>IF(R462=0,"L"&amp;S462,R462)</f>
        <v>L1</v>
      </c>
      <c r="U462" s="14" t="str">
        <f>IF($H462=0,"",VLOOKUP($H462,Исходные_данные,32,FALSE))</f>
        <v/>
      </c>
    </row>
    <row r="463" spans="1:21" x14ac:dyDescent="0.2">
      <c r="A463" s="14" t="str">
        <f t="shared" si="7"/>
        <v/>
      </c>
      <c r="B463" s="14">
        <f>IF(C463=1,MAX(B$2:$B462)+1,IF(F463=0,"",B462))</f>
        <v>1</v>
      </c>
      <c r="C463" s="14">
        <f>COUNTIF($F$2:$F463,F463)</f>
        <v>461</v>
      </c>
      <c r="D463" s="14">
        <f>IF(F463=0,0,MAX($D$2:D462)+1)</f>
        <v>461</v>
      </c>
      <c r="E463" s="14">
        <f>IF(H463=0,0,MAX($E$2:E462)+1)</f>
        <v>0</v>
      </c>
      <c r="F463" s="60" t="s">
        <v>751</v>
      </c>
      <c r="G463" s="60"/>
      <c r="H463" s="71"/>
      <c r="I463" s="14" t="e">
        <f>IFERROR(VLOOKUP(H463,H$2:H462,1,FALSE),VLOOKUP(H463,H464:H$478,1,FALSE))</f>
        <v>#N/A</v>
      </c>
      <c r="J463" s="14" t="str">
        <f>IF($H463=0,"",VLOOKUP($H463,Исходные_данные,37,FALSE))</f>
        <v/>
      </c>
      <c r="K463" s="14" t="str">
        <f>IF($H463=0,"",VLOOKUP($H463,Исходные_данные,38,FALSE))</f>
        <v/>
      </c>
      <c r="L463" s="14" t="str">
        <f>IF($H463=0,"",VLOOKUP($H463,Исходные_данные,39,FALSE))</f>
        <v/>
      </c>
      <c r="M463" s="16" t="str">
        <f>IFERROR(VLOOKUP(H463,Нагрузка_диапазон_1,4,FALSE),"")</f>
        <v/>
      </c>
      <c r="N463" s="14" t="str">
        <f>IF($H463=0,"",VLOOKUP($H463,Исходные_данные,40,FALSE))</f>
        <v/>
      </c>
      <c r="O463" s="14"/>
      <c r="P463" s="14" t="str">
        <f>IF($H463=0,"",VLOOKUP($H463,Исходные_данные,42,FALSE))</f>
        <v/>
      </c>
      <c r="Q463" s="14" t="str">
        <f>IF($H463=0,"",VLOOKUP($H463,Исходные_данные,8,FALSE))</f>
        <v/>
      </c>
      <c r="R463" s="14">
        <f>IF(Q463=3,"L1,L2,L3",0)</f>
        <v>0</v>
      </c>
      <c r="S463" s="14">
        <f>IF(C463=1,1,IF(Q463=3,S462,IF(S462=3,1,S462+1)))</f>
        <v>2</v>
      </c>
      <c r="T463" s="14" t="str">
        <f>IF(R463=0,"L"&amp;S463,R463)</f>
        <v>L2</v>
      </c>
      <c r="U463" s="14" t="str">
        <f>IF($H463=0,"",VLOOKUP($H463,Исходные_данные,32,FALSE))</f>
        <v/>
      </c>
    </row>
    <row r="464" spans="1:21" x14ac:dyDescent="0.2">
      <c r="A464" s="14" t="str">
        <f t="shared" si="7"/>
        <v/>
      </c>
      <c r="B464" s="14">
        <f>IF(C464=1,MAX(B$2:$B463)+1,IF(F464=0,"",B463))</f>
        <v>1</v>
      </c>
      <c r="C464" s="14">
        <f>COUNTIF($F$2:$F464,F464)</f>
        <v>462</v>
      </c>
      <c r="D464" s="14">
        <f>IF(F464=0,0,MAX($D$2:D463)+1)</f>
        <v>462</v>
      </c>
      <c r="E464" s="14">
        <f>IF(H464=0,0,MAX($E$2:E463)+1)</f>
        <v>0</v>
      </c>
      <c r="F464" s="60" t="s">
        <v>751</v>
      </c>
      <c r="G464" s="60"/>
      <c r="H464" s="60"/>
      <c r="I464" s="14" t="e">
        <f>IFERROR(VLOOKUP(H464,H$2:H463,1,FALSE),VLOOKUP(H464,H465:H$478,1,FALSE))</f>
        <v>#N/A</v>
      </c>
      <c r="J464" s="14" t="str">
        <f>IF($H464=0,"",VLOOKUP($H464,Исходные_данные,37,FALSE))</f>
        <v/>
      </c>
      <c r="K464" s="14" t="str">
        <f>IF($H464=0,"",VLOOKUP($H464,Исходные_данные,38,FALSE))</f>
        <v/>
      </c>
      <c r="L464" s="14" t="str">
        <f>IF($H464=0,"",VLOOKUP($H464,Исходные_данные,39,FALSE))</f>
        <v/>
      </c>
      <c r="M464" s="16" t="str">
        <f>IFERROR(VLOOKUP(H464,Нагрузка_диапазон_1,4,FALSE),"")</f>
        <v/>
      </c>
      <c r="N464" s="14" t="str">
        <f>IF($H464=0,"",VLOOKUP($H464,Исходные_данные,40,FALSE))</f>
        <v/>
      </c>
      <c r="O464" s="14"/>
      <c r="P464" s="14" t="str">
        <f>IF($H464=0,"",VLOOKUP($H464,Исходные_данные,42,FALSE))</f>
        <v/>
      </c>
      <c r="Q464" s="14" t="str">
        <f>IF($H464=0,"",VLOOKUP($H464,Исходные_данные,8,FALSE))</f>
        <v/>
      </c>
      <c r="R464" s="14">
        <f>IF(Q464=3,"L1,L2,L3",0)</f>
        <v>0</v>
      </c>
      <c r="S464" s="14">
        <f>IF(C464=1,1,IF(Q464=3,S463,IF(S463=3,1,S463+1)))</f>
        <v>3</v>
      </c>
      <c r="T464" s="14" t="str">
        <f>IF(R464=0,"L"&amp;S464,R464)</f>
        <v>L3</v>
      </c>
      <c r="U464" s="14" t="str">
        <f>IF($H464=0,"",VLOOKUP($H464,Исходные_данные,32,FALSE))</f>
        <v/>
      </c>
    </row>
    <row r="465" spans="1:21" x14ac:dyDescent="0.2">
      <c r="A465" s="14" t="str">
        <f t="shared" si="7"/>
        <v/>
      </c>
      <c r="B465" s="14">
        <f>IF(C465=1,MAX(B$2:$B464)+1,IF(F465=0,"",B464))</f>
        <v>1</v>
      </c>
      <c r="C465" s="14">
        <f>COUNTIF($F$2:$F465,F465)</f>
        <v>463</v>
      </c>
      <c r="D465" s="14">
        <f>IF(F465=0,0,MAX($D$2:D464)+1)</f>
        <v>463</v>
      </c>
      <c r="E465" s="14">
        <f>IF(H465=0,0,MAX($E$2:E464)+1)</f>
        <v>0</v>
      </c>
      <c r="F465" s="60" t="s">
        <v>751</v>
      </c>
      <c r="G465" s="60"/>
      <c r="H465" s="60"/>
      <c r="I465" s="14" t="e">
        <f>IFERROR(VLOOKUP(H465,H$2:H464,1,FALSE),VLOOKUP(H465,H466:H$478,1,FALSE))</f>
        <v>#N/A</v>
      </c>
      <c r="J465" s="14" t="str">
        <f>IF($H465=0,"",VLOOKUP($H465,Исходные_данные,37,FALSE))</f>
        <v/>
      </c>
      <c r="K465" s="14" t="str">
        <f>IF($H465=0,"",VLOOKUP($H465,Исходные_данные,38,FALSE))</f>
        <v/>
      </c>
      <c r="L465" s="14" t="str">
        <f>IF($H465=0,"",VLOOKUP($H465,Исходные_данные,39,FALSE))</f>
        <v/>
      </c>
      <c r="M465" s="16" t="str">
        <f>IFERROR(VLOOKUP(H465,Нагрузка_диапазон_1,4,FALSE),"")</f>
        <v/>
      </c>
      <c r="N465" s="14" t="str">
        <f>IF($H465=0,"",VLOOKUP($H465,Исходные_данные,40,FALSE))</f>
        <v/>
      </c>
      <c r="O465" s="14"/>
      <c r="P465" s="14" t="str">
        <f>IF($H465=0,"",VLOOKUP($H465,Исходные_данные,42,FALSE))</f>
        <v/>
      </c>
      <c r="Q465" s="14" t="str">
        <f>IF($H465=0,"",VLOOKUP($H465,Исходные_данные,8,FALSE))</f>
        <v/>
      </c>
      <c r="R465" s="14">
        <f>IF(Q465=3,"L1,L2,L3",0)</f>
        <v>0</v>
      </c>
      <c r="S465" s="14">
        <f>IF(C465=1,1,IF(Q465=3,S464,IF(S464=3,1,S464+1)))</f>
        <v>1</v>
      </c>
      <c r="T465" s="14" t="str">
        <f>IF(R465=0,"L"&amp;S465,R465)</f>
        <v>L1</v>
      </c>
      <c r="U465" s="14" t="str">
        <f>IF($H465=0,"",VLOOKUP($H465,Исходные_данные,32,FALSE))</f>
        <v/>
      </c>
    </row>
    <row r="466" spans="1:21" x14ac:dyDescent="0.2">
      <c r="A466" s="14" t="str">
        <f t="shared" si="7"/>
        <v/>
      </c>
      <c r="B466" s="14">
        <f>IF(C466=1,MAX(B$2:$B465)+1,IF(F466=0,"",B465))</f>
        <v>1</v>
      </c>
      <c r="C466" s="14">
        <f>COUNTIF($F$2:$F466,F466)</f>
        <v>464</v>
      </c>
      <c r="D466" s="14">
        <f>IF(F466=0,0,MAX($D$2:D465)+1)</f>
        <v>464</v>
      </c>
      <c r="E466" s="14">
        <f>IF(H466=0,0,MAX($E$2:E465)+1)</f>
        <v>0</v>
      </c>
      <c r="F466" s="60" t="s">
        <v>751</v>
      </c>
      <c r="G466" s="60"/>
      <c r="H466" s="60"/>
      <c r="I466" s="14" t="e">
        <f>IFERROR(VLOOKUP(H466,H$2:H465,1,FALSE),VLOOKUP(H466,H467:H$478,1,FALSE))</f>
        <v>#N/A</v>
      </c>
      <c r="J466" s="14" t="str">
        <f>IF($H466=0,"",VLOOKUP($H466,Исходные_данные,37,FALSE))</f>
        <v/>
      </c>
      <c r="K466" s="14" t="str">
        <f>IF($H466=0,"",VLOOKUP($H466,Исходные_данные,38,FALSE))</f>
        <v/>
      </c>
      <c r="L466" s="14" t="str">
        <f>IF($H466=0,"",VLOOKUP($H466,Исходные_данные,39,FALSE))</f>
        <v/>
      </c>
      <c r="M466" s="16" t="str">
        <f>IFERROR(VLOOKUP(H466,Нагрузка_диапазон_1,4,FALSE),"")</f>
        <v/>
      </c>
      <c r="N466" s="14" t="str">
        <f>IF($H466=0,"",VLOOKUP($H466,Исходные_данные,40,FALSE))</f>
        <v/>
      </c>
      <c r="O466" s="14"/>
      <c r="P466" s="14" t="str">
        <f>IF($H466=0,"",VLOOKUP($H466,Исходные_данные,42,FALSE))</f>
        <v/>
      </c>
      <c r="Q466" s="14" t="str">
        <f>IF($H466=0,"",VLOOKUP($H466,Исходные_данные,8,FALSE))</f>
        <v/>
      </c>
      <c r="R466" s="14">
        <f>IF(Q466=3,"L1,L2,L3",0)</f>
        <v>0</v>
      </c>
      <c r="S466" s="14">
        <f>IF(C466=1,1,IF(Q466=3,S465,IF(S465=3,1,S465+1)))</f>
        <v>2</v>
      </c>
      <c r="T466" s="14" t="str">
        <f>IF(R466=0,"L"&amp;S466,R466)</f>
        <v>L2</v>
      </c>
      <c r="U466" s="14" t="str">
        <f>IF($H466=0,"",VLOOKUP($H466,Исходные_данные,32,FALSE))</f>
        <v/>
      </c>
    </row>
    <row r="467" spans="1:21" x14ac:dyDescent="0.2">
      <c r="A467" s="14" t="str">
        <f t="shared" si="7"/>
        <v/>
      </c>
      <c r="B467" s="14">
        <f>IF(C467=1,MAX(B$2:$B466)+1,IF(F467=0,"",B466))</f>
        <v>1</v>
      </c>
      <c r="C467" s="14">
        <f>COUNTIF($F$2:$F467,F467)</f>
        <v>465</v>
      </c>
      <c r="D467" s="14">
        <f>IF(F467=0,0,MAX($D$2:D466)+1)</f>
        <v>465</v>
      </c>
      <c r="E467" s="14">
        <f>IF(H467=0,0,MAX($E$2:E466)+1)</f>
        <v>0</v>
      </c>
      <c r="F467" s="60" t="s">
        <v>751</v>
      </c>
      <c r="G467" s="60"/>
      <c r="H467" s="60"/>
      <c r="I467" s="14" t="e">
        <f>IFERROR(VLOOKUP(H467,H$2:H466,1,FALSE),VLOOKUP(H467,H468:H$478,1,FALSE))</f>
        <v>#N/A</v>
      </c>
      <c r="J467" s="14" t="str">
        <f>IF($H467=0,"",VLOOKUP($H467,Исходные_данные,37,FALSE))</f>
        <v/>
      </c>
      <c r="K467" s="14" t="str">
        <f>IF($H467=0,"",VLOOKUP($H467,Исходные_данные,38,FALSE))</f>
        <v/>
      </c>
      <c r="L467" s="14" t="str">
        <f>IF($H467=0,"",VLOOKUP($H467,Исходные_данные,39,FALSE))</f>
        <v/>
      </c>
      <c r="M467" s="16" t="str">
        <f>IFERROR(VLOOKUP(H467,Нагрузка_диапазон_1,4,FALSE),"")</f>
        <v/>
      </c>
      <c r="N467" s="14" t="str">
        <f>IF($H467=0,"",VLOOKUP($H467,Исходные_данные,40,FALSE))</f>
        <v/>
      </c>
      <c r="O467" s="14"/>
      <c r="P467" s="14" t="str">
        <f>IF($H467=0,"",VLOOKUP($H467,Исходные_данные,42,FALSE))</f>
        <v/>
      </c>
      <c r="Q467" s="14" t="str">
        <f>IF($H467=0,"",VLOOKUP($H467,Исходные_данные,8,FALSE))</f>
        <v/>
      </c>
      <c r="R467" s="14">
        <f>IF(Q467=3,"L1,L2,L3",0)</f>
        <v>0</v>
      </c>
      <c r="S467" s="14">
        <f>IF(C467=1,1,IF(Q467=3,S466,IF(S466=3,1,S466+1)))</f>
        <v>3</v>
      </c>
      <c r="T467" s="14" t="str">
        <f>IF(R467=0,"L"&amp;S467,R467)</f>
        <v>L3</v>
      </c>
      <c r="U467" s="14" t="str">
        <f>IF($H467=0,"",VLOOKUP($H467,Исходные_данные,32,FALSE))</f>
        <v/>
      </c>
    </row>
    <row r="468" spans="1:21" x14ac:dyDescent="0.2">
      <c r="A468" s="14" t="str">
        <f t="shared" si="7"/>
        <v/>
      </c>
      <c r="B468" s="14">
        <f>IF(C468=1,MAX(B$2:$B467)+1,IF(F468=0,"",B467))</f>
        <v>1</v>
      </c>
      <c r="C468" s="14">
        <f>COUNTIF($F$2:$F468,F468)</f>
        <v>466</v>
      </c>
      <c r="D468" s="14">
        <f>IF(F468=0,0,MAX($D$2:D467)+1)</f>
        <v>466</v>
      </c>
      <c r="E468" s="14">
        <f>IF(H468=0,0,MAX($E$2:E467)+1)</f>
        <v>0</v>
      </c>
      <c r="F468" s="60" t="s">
        <v>751</v>
      </c>
      <c r="G468" s="60"/>
      <c r="H468" s="60"/>
      <c r="I468" s="14" t="e">
        <f>IFERROR(VLOOKUP(H468,H$2:H467,1,FALSE),VLOOKUP(H468,H469:H$478,1,FALSE))</f>
        <v>#N/A</v>
      </c>
      <c r="J468" s="14" t="str">
        <f>IF($H468=0,"",VLOOKUP($H468,Исходные_данные,37,FALSE))</f>
        <v/>
      </c>
      <c r="K468" s="14" t="str">
        <f>IF($H468=0,"",VLOOKUP($H468,Исходные_данные,38,FALSE))</f>
        <v/>
      </c>
      <c r="L468" s="14" t="str">
        <f>IF($H468=0,"",VLOOKUP($H468,Исходные_данные,39,FALSE))</f>
        <v/>
      </c>
      <c r="M468" s="16" t="str">
        <f>IFERROR(VLOOKUP(H468,Нагрузка_диапазон_1,4,FALSE),"")</f>
        <v/>
      </c>
      <c r="N468" s="14" t="str">
        <f>IF($H468=0,"",VLOOKUP($H468,Исходные_данные,40,FALSE))</f>
        <v/>
      </c>
      <c r="O468" s="14"/>
      <c r="P468" s="14" t="str">
        <f>IF($H468=0,"",VLOOKUP($H468,Исходные_данные,42,FALSE))</f>
        <v/>
      </c>
      <c r="Q468" s="14" t="str">
        <f>IF($H468=0,"",VLOOKUP($H468,Исходные_данные,8,FALSE))</f>
        <v/>
      </c>
      <c r="R468" s="14">
        <f>IF(Q468=3,"L1,L2,L3",0)</f>
        <v>0</v>
      </c>
      <c r="S468" s="14">
        <f>IF(C468=1,1,IF(Q468=3,S467,IF(S467=3,1,S467+1)))</f>
        <v>1</v>
      </c>
      <c r="T468" s="14" t="str">
        <f>IF(R468=0,"L"&amp;S468,R468)</f>
        <v>L1</v>
      </c>
      <c r="U468" s="14" t="str">
        <f>IF($H468=0,"",VLOOKUP($H468,Исходные_данные,32,FALSE))</f>
        <v/>
      </c>
    </row>
    <row r="469" spans="1:21" x14ac:dyDescent="0.2">
      <c r="A469" s="14" t="str">
        <f t="shared" si="7"/>
        <v/>
      </c>
      <c r="B469" s="14">
        <f>IF(C469=1,MAX(B$2:$B468)+1,IF(F469=0,"",B468))</f>
        <v>1</v>
      </c>
      <c r="C469" s="14">
        <f>COUNTIF($F$2:$F469,F469)</f>
        <v>467</v>
      </c>
      <c r="D469" s="14">
        <f>IF(F469=0,0,MAX($D$2:D468)+1)</f>
        <v>467</v>
      </c>
      <c r="E469" s="14">
        <f>IF(H469=0,0,MAX($E$2:E468)+1)</f>
        <v>0</v>
      </c>
      <c r="F469" s="60" t="s">
        <v>751</v>
      </c>
      <c r="G469" s="60"/>
      <c r="H469" s="60"/>
      <c r="I469" s="14" t="e">
        <f>IFERROR(VLOOKUP(H469,H$2:H468,1,FALSE),VLOOKUP(H469,H470:H$478,1,FALSE))</f>
        <v>#N/A</v>
      </c>
      <c r="J469" s="14" t="str">
        <f>IF($H469=0,"",VLOOKUP($H469,Исходные_данные,37,FALSE))</f>
        <v/>
      </c>
      <c r="K469" s="14" t="str">
        <f>IF($H469=0,"",VLOOKUP($H469,Исходные_данные,38,FALSE))</f>
        <v/>
      </c>
      <c r="L469" s="14" t="str">
        <f>IF($H469=0,"",VLOOKUP($H469,Исходные_данные,39,FALSE))</f>
        <v/>
      </c>
      <c r="M469" s="16" t="str">
        <f>IFERROR(VLOOKUP(H469,Нагрузка_диапазон_1,4,FALSE),"")</f>
        <v/>
      </c>
      <c r="N469" s="14" t="str">
        <f>IF($H469=0,"",VLOOKUP($H469,Исходные_данные,40,FALSE))</f>
        <v/>
      </c>
      <c r="O469" s="14"/>
      <c r="P469" s="14" t="str">
        <f>IF($H469=0,"",VLOOKUP($H469,Исходные_данные,42,FALSE))</f>
        <v/>
      </c>
      <c r="Q469" s="14" t="str">
        <f>IF($H469=0,"",VLOOKUP($H469,Исходные_данные,8,FALSE))</f>
        <v/>
      </c>
      <c r="R469" s="14">
        <f>IF(Q469=3,"L1,L2,L3",0)</f>
        <v>0</v>
      </c>
      <c r="S469" s="14">
        <f>IF(C469=1,1,IF(Q469=3,S468,IF(S468=3,1,S468+1)))</f>
        <v>2</v>
      </c>
      <c r="T469" s="14" t="str">
        <f>IF(R469=0,"L"&amp;S469,R469)</f>
        <v>L2</v>
      </c>
      <c r="U469" s="14" t="str">
        <f>IF($H469=0,"",VLOOKUP($H469,Исходные_данные,32,FALSE))</f>
        <v/>
      </c>
    </row>
    <row r="470" spans="1:21" x14ac:dyDescent="0.2">
      <c r="A470" s="14" t="str">
        <f t="shared" si="7"/>
        <v/>
      </c>
      <c r="B470" s="14">
        <f>IF(C470=1,MAX(B$2:$B469)+1,IF(F470=0,"",B469))</f>
        <v>1</v>
      </c>
      <c r="C470" s="14">
        <f>COUNTIF($F$2:$F470,F470)</f>
        <v>468</v>
      </c>
      <c r="D470" s="14">
        <f>IF(F470=0,0,MAX($D$2:D469)+1)</f>
        <v>468</v>
      </c>
      <c r="E470" s="14">
        <f>IF(H470=0,0,MAX($E$2:E469)+1)</f>
        <v>0</v>
      </c>
      <c r="F470" s="60" t="s">
        <v>751</v>
      </c>
      <c r="G470" s="60"/>
      <c r="H470" s="60"/>
      <c r="I470" s="14" t="e">
        <f>IFERROR(VLOOKUP(H470,H$2:H469,1,FALSE),VLOOKUP(H470,H471:H$478,1,FALSE))</f>
        <v>#N/A</v>
      </c>
      <c r="J470" s="14" t="str">
        <f>IF($H470=0,"",VLOOKUP($H470,Исходные_данные,37,FALSE))</f>
        <v/>
      </c>
      <c r="K470" s="14" t="str">
        <f>IF($H470=0,"",VLOOKUP($H470,Исходные_данные,38,FALSE))</f>
        <v/>
      </c>
      <c r="L470" s="14" t="str">
        <f>IF($H470=0,"",VLOOKUP($H470,Исходные_данные,39,FALSE))</f>
        <v/>
      </c>
      <c r="M470" s="16" t="str">
        <f>IFERROR(VLOOKUP(H470,Нагрузка_диапазон_1,4,FALSE),"")</f>
        <v/>
      </c>
      <c r="N470" s="14" t="str">
        <f>IF($H470=0,"",VLOOKUP($H470,Исходные_данные,40,FALSE))</f>
        <v/>
      </c>
      <c r="O470" s="14"/>
      <c r="P470" s="14" t="str">
        <f>IF($H470=0,"",VLOOKUP($H470,Исходные_данные,42,FALSE))</f>
        <v/>
      </c>
      <c r="Q470" s="14" t="str">
        <f>IF($H470=0,"",VLOOKUP($H470,Исходные_данные,8,FALSE))</f>
        <v/>
      </c>
      <c r="R470" s="14">
        <f>IF(Q470=3,"L1,L2,L3",0)</f>
        <v>0</v>
      </c>
      <c r="S470" s="14">
        <f>IF(C470=1,1,IF(Q470=3,S469,IF(S469=3,1,S469+1)))</f>
        <v>3</v>
      </c>
      <c r="T470" s="14" t="str">
        <f>IF(R470=0,"L"&amp;S470,R470)</f>
        <v>L3</v>
      </c>
      <c r="U470" s="14" t="str">
        <f>IF($H470=0,"",VLOOKUP($H470,Исходные_данные,32,FALSE))</f>
        <v/>
      </c>
    </row>
    <row r="471" spans="1:21" x14ac:dyDescent="0.2">
      <c r="A471" s="14" t="str">
        <f t="shared" ref="A471:A476" si="8">IF(B471=B477,"",B471)</f>
        <v/>
      </c>
      <c r="B471" s="14">
        <f>IF(C471=1,MAX(B$2:$B470)+1,IF(F471=0,"",B470))</f>
        <v>1</v>
      </c>
      <c r="C471" s="14">
        <f>COUNTIF($F$2:$F471,F471)</f>
        <v>469</v>
      </c>
      <c r="D471" s="14">
        <f>IF(F471=0,0,MAX($D$2:D470)+1)</f>
        <v>469</v>
      </c>
      <c r="E471" s="14">
        <f>IF(H471=0,0,MAX($E$2:E470)+1)</f>
        <v>0</v>
      </c>
      <c r="F471" s="60" t="s">
        <v>751</v>
      </c>
      <c r="G471" s="60"/>
      <c r="H471" s="60"/>
      <c r="I471" s="14" t="e">
        <f>IFERROR(VLOOKUP(H471,H$2:H470,1,FALSE),VLOOKUP(H471,H472:H$478,1,FALSE))</f>
        <v>#N/A</v>
      </c>
      <c r="J471" s="14" t="str">
        <f>IF($H471=0,"",VLOOKUP($H471,Исходные_данные,37,FALSE))</f>
        <v/>
      </c>
      <c r="K471" s="14" t="str">
        <f>IF($H471=0,"",VLOOKUP($H471,Исходные_данные,38,FALSE))</f>
        <v/>
      </c>
      <c r="L471" s="14" t="str">
        <f>IF($H471=0,"",VLOOKUP($H471,Исходные_данные,39,FALSE))</f>
        <v/>
      </c>
      <c r="M471" s="16" t="str">
        <f>IFERROR(VLOOKUP(H471,Нагрузка_диапазон_1,4,FALSE),"")</f>
        <v/>
      </c>
      <c r="N471" s="14" t="str">
        <f>IF($H471=0,"",VLOOKUP($H471,Исходные_данные,40,FALSE))</f>
        <v/>
      </c>
      <c r="O471" s="14"/>
      <c r="P471" s="14" t="str">
        <f>IF($H471=0,"",VLOOKUP($H471,Исходные_данные,42,FALSE))</f>
        <v/>
      </c>
      <c r="Q471" s="14" t="str">
        <f>IF($H471=0,"",VLOOKUP($H471,Исходные_данные,8,FALSE))</f>
        <v/>
      </c>
      <c r="R471" s="14">
        <f>IF(Q471=3,"L1,L2,L3",0)</f>
        <v>0</v>
      </c>
      <c r="S471" s="14">
        <f>IF(C471=1,1,IF(Q471=3,S470,IF(S470=3,1,S470+1)))</f>
        <v>1</v>
      </c>
      <c r="T471" s="14" t="str">
        <f>IF(R471=0,"L"&amp;S471,R471)</f>
        <v>L1</v>
      </c>
      <c r="U471" s="14" t="str">
        <f>IF($H471=0,"",VLOOKUP($H471,Исходные_данные,32,FALSE))</f>
        <v/>
      </c>
    </row>
    <row r="472" spans="1:21" x14ac:dyDescent="0.2">
      <c r="A472" s="14" t="str">
        <f t="shared" si="8"/>
        <v/>
      </c>
      <c r="B472" s="14">
        <f>IF(C472=1,MAX(B$2:$B471)+1,IF(F472=0,"",B471))</f>
        <v>1</v>
      </c>
      <c r="C472" s="14">
        <f>COUNTIF($F$2:$F472,F472)</f>
        <v>470</v>
      </c>
      <c r="D472" s="14">
        <f>IF(F472=0,0,MAX($D$2:D471)+1)</f>
        <v>470</v>
      </c>
      <c r="E472" s="14">
        <f>IF(H472=0,0,MAX($E$2:E471)+1)</f>
        <v>0</v>
      </c>
      <c r="F472" s="60" t="s">
        <v>751</v>
      </c>
      <c r="G472" s="60"/>
      <c r="H472" s="60"/>
      <c r="I472" s="14" t="e">
        <f>IFERROR(VLOOKUP(H472,H$2:H471,1,FALSE),VLOOKUP(H472,H473:H$478,1,FALSE))</f>
        <v>#N/A</v>
      </c>
      <c r="J472" s="14" t="str">
        <f>IF($H472=0,"",VLOOKUP($H472,Исходные_данные,37,FALSE))</f>
        <v/>
      </c>
      <c r="K472" s="14" t="str">
        <f>IF($H472=0,"",VLOOKUP($H472,Исходные_данные,38,FALSE))</f>
        <v/>
      </c>
      <c r="L472" s="14" t="str">
        <f>IF($H472=0,"",VLOOKUP($H472,Исходные_данные,39,FALSE))</f>
        <v/>
      </c>
      <c r="M472" s="16" t="str">
        <f>IFERROR(VLOOKUP(H472,Нагрузка_диапазон_1,4,FALSE),"")</f>
        <v/>
      </c>
      <c r="N472" s="14" t="str">
        <f>IF($H472=0,"",VLOOKUP($H472,Исходные_данные,40,FALSE))</f>
        <v/>
      </c>
      <c r="O472" s="14"/>
      <c r="P472" s="14" t="str">
        <f>IF($H472=0,"",VLOOKUP($H472,Исходные_данные,42,FALSE))</f>
        <v/>
      </c>
      <c r="Q472" s="14" t="str">
        <f>IF($H472=0,"",VLOOKUP($H472,Исходные_данные,8,FALSE))</f>
        <v/>
      </c>
      <c r="R472" s="14">
        <f>IF(Q472=3,"L1,L2,L3",0)</f>
        <v>0</v>
      </c>
      <c r="S472" s="14">
        <f>IF(C472=1,1,IF(Q472=3,S471,IF(S471=3,1,S471+1)))</f>
        <v>2</v>
      </c>
      <c r="T472" s="14" t="str">
        <f>IF(R472=0,"L"&amp;S472,R472)</f>
        <v>L2</v>
      </c>
      <c r="U472" s="14" t="str">
        <f>IF($H472=0,"",VLOOKUP($H472,Исходные_данные,32,FALSE))</f>
        <v/>
      </c>
    </row>
    <row r="473" spans="1:21" x14ac:dyDescent="0.2">
      <c r="A473" s="14" t="str">
        <f t="shared" si="8"/>
        <v/>
      </c>
      <c r="B473" s="14">
        <f>IF(C473=1,MAX(B$2:$B472)+1,IF(F473=0,"",B472))</f>
        <v>1</v>
      </c>
      <c r="C473" s="14">
        <f>COUNTIF($F$2:$F473,F473)</f>
        <v>471</v>
      </c>
      <c r="D473" s="14">
        <f>IF(F473=0,0,MAX($D$2:D472)+1)</f>
        <v>471</v>
      </c>
      <c r="E473" s="14">
        <f>IF(H473=0,0,MAX($E$2:E472)+1)</f>
        <v>0</v>
      </c>
      <c r="F473" s="60" t="s">
        <v>751</v>
      </c>
      <c r="G473" s="60"/>
      <c r="H473" s="60"/>
      <c r="I473" s="14" t="e">
        <f>IFERROR(VLOOKUP(H473,H$2:H472,1,FALSE),VLOOKUP(H473,H474:H$478,1,FALSE))</f>
        <v>#N/A</v>
      </c>
      <c r="J473" s="14" t="str">
        <f>IF($H473=0,"",VLOOKUP($H473,Исходные_данные,37,FALSE))</f>
        <v/>
      </c>
      <c r="K473" s="14" t="str">
        <f>IF($H473=0,"",VLOOKUP($H473,Исходные_данные,38,FALSE))</f>
        <v/>
      </c>
      <c r="L473" s="14" t="str">
        <f>IF($H473=0,"",VLOOKUP($H473,Исходные_данные,39,FALSE))</f>
        <v/>
      </c>
      <c r="M473" s="16" t="str">
        <f>IFERROR(VLOOKUP(H473,Нагрузка_диапазон_1,4,FALSE),"")</f>
        <v/>
      </c>
      <c r="N473" s="14" t="str">
        <f>IF($H473=0,"",VLOOKUP($H473,Исходные_данные,40,FALSE))</f>
        <v/>
      </c>
      <c r="O473" s="14"/>
      <c r="P473" s="14" t="str">
        <f>IF($H473=0,"",VLOOKUP($H473,Исходные_данные,42,FALSE))</f>
        <v/>
      </c>
      <c r="Q473" s="14" t="str">
        <f>IF($H473=0,"",VLOOKUP($H473,Исходные_данные,8,FALSE))</f>
        <v/>
      </c>
      <c r="R473" s="14">
        <f>IF(Q473=3,"L1,L2,L3",0)</f>
        <v>0</v>
      </c>
      <c r="S473" s="14">
        <f>IF(C473=1,1,IF(Q473=3,S472,IF(S472=3,1,S472+1)))</f>
        <v>3</v>
      </c>
      <c r="T473" s="14" t="str">
        <f>IF(R473=0,"L"&amp;S473,R473)</f>
        <v>L3</v>
      </c>
      <c r="U473" s="14" t="str">
        <f>IF($H473=0,"",VLOOKUP($H473,Исходные_данные,32,FALSE))</f>
        <v/>
      </c>
    </row>
    <row r="474" spans="1:21" x14ac:dyDescent="0.2">
      <c r="A474" s="14" t="str">
        <f t="shared" si="8"/>
        <v/>
      </c>
      <c r="B474" s="14">
        <f>IF(C474=1,MAX(B$2:$B473)+1,IF(F474=0,"",B473))</f>
        <v>1</v>
      </c>
      <c r="C474" s="14">
        <f>COUNTIF($F$2:$F474,F474)</f>
        <v>472</v>
      </c>
      <c r="D474" s="14">
        <f>IF(F474=0,0,MAX($D$2:D473)+1)</f>
        <v>472</v>
      </c>
      <c r="E474" s="14">
        <f>IF(H474=0,0,MAX($E$2:E473)+1)</f>
        <v>0</v>
      </c>
      <c r="F474" s="60" t="s">
        <v>751</v>
      </c>
      <c r="G474" s="60"/>
      <c r="H474" s="60"/>
      <c r="I474" s="14" t="e">
        <f>IFERROR(VLOOKUP(H474,H$2:H473,1,FALSE),VLOOKUP(H474,H475:H$478,1,FALSE))</f>
        <v>#N/A</v>
      </c>
      <c r="J474" s="14" t="str">
        <f>IF($H474=0,"",VLOOKUP($H474,Исходные_данные,37,FALSE))</f>
        <v/>
      </c>
      <c r="K474" s="14" t="str">
        <f>IF($H474=0,"",VLOOKUP($H474,Исходные_данные,38,FALSE))</f>
        <v/>
      </c>
      <c r="L474" s="14" t="str">
        <f>IF($H474=0,"",VLOOKUP($H474,Исходные_данные,39,FALSE))</f>
        <v/>
      </c>
      <c r="M474" s="16" t="str">
        <f>IFERROR(VLOOKUP(H474,Нагрузка_диапазон_1,4,FALSE),"")</f>
        <v/>
      </c>
      <c r="N474" s="14" t="str">
        <f>IF($H474=0,"",VLOOKUP($H474,Исходные_данные,40,FALSE))</f>
        <v/>
      </c>
      <c r="O474" s="14"/>
      <c r="P474" s="14" t="str">
        <f>IF($H474=0,"",VLOOKUP($H474,Исходные_данные,42,FALSE))</f>
        <v/>
      </c>
      <c r="Q474" s="14" t="str">
        <f>IF($H474=0,"",VLOOKUP($H474,Исходные_данные,8,FALSE))</f>
        <v/>
      </c>
      <c r="R474" s="14">
        <f>IF(Q474=3,"L1,L2,L3",0)</f>
        <v>0</v>
      </c>
      <c r="S474" s="14">
        <f>IF(C474=1,1,IF(Q474=3,S473,IF(S473=3,1,S473+1)))</f>
        <v>1</v>
      </c>
      <c r="T474" s="14" t="str">
        <f>IF(R474=0,"L"&amp;S474,R474)</f>
        <v>L1</v>
      </c>
      <c r="U474" s="14" t="str">
        <f>IF($H474=0,"",VLOOKUP($H474,Исходные_данные,32,FALSE))</f>
        <v/>
      </c>
    </row>
    <row r="475" spans="1:21" x14ac:dyDescent="0.2">
      <c r="A475" s="14" t="str">
        <f t="shared" si="8"/>
        <v/>
      </c>
      <c r="B475" s="14">
        <f>IF(C475=1,MAX(B$2:$B474)+1,IF(F475=0,"",B474))</f>
        <v>1</v>
      </c>
      <c r="C475" s="14">
        <f>COUNTIF($F$2:$F475,F475)</f>
        <v>473</v>
      </c>
      <c r="D475" s="14">
        <f>IF(F475=0,0,MAX($D$2:D474)+1)</f>
        <v>473</v>
      </c>
      <c r="E475" s="14">
        <f>IF(H475=0,0,MAX($E$2:E474)+1)</f>
        <v>0</v>
      </c>
      <c r="F475" s="60" t="s">
        <v>751</v>
      </c>
      <c r="G475" s="60"/>
      <c r="H475" s="60"/>
      <c r="I475" s="14" t="e">
        <f>IFERROR(VLOOKUP(H475,H$2:H474,1,FALSE),VLOOKUP(H475,H476:H$478,1,FALSE))</f>
        <v>#N/A</v>
      </c>
      <c r="J475" s="14" t="str">
        <f>IF($H475=0,"",VLOOKUP($H475,Исходные_данные,37,FALSE))</f>
        <v/>
      </c>
      <c r="K475" s="14" t="str">
        <f>IF($H475=0,"",VLOOKUP($H475,Исходные_данные,38,FALSE))</f>
        <v/>
      </c>
      <c r="L475" s="14" t="str">
        <f>IF($H475=0,"",VLOOKUP($H475,Исходные_данные,39,FALSE))</f>
        <v/>
      </c>
      <c r="M475" s="16" t="str">
        <f>IFERROR(VLOOKUP(H475,Нагрузка_диапазон_1,4,FALSE),"")</f>
        <v/>
      </c>
      <c r="N475" s="14" t="str">
        <f>IF($H475=0,"",VLOOKUP($H475,Исходные_данные,40,FALSE))</f>
        <v/>
      </c>
      <c r="O475" s="14"/>
      <c r="P475" s="14" t="str">
        <f>IF($H475=0,"",VLOOKUP($H475,Исходные_данные,42,FALSE))</f>
        <v/>
      </c>
      <c r="Q475" s="14" t="str">
        <f>IF($H475=0,"",VLOOKUP($H475,Исходные_данные,8,FALSE))</f>
        <v/>
      </c>
      <c r="R475" s="14">
        <f>IF(Q475=3,"L1,L2,L3",0)</f>
        <v>0</v>
      </c>
      <c r="S475" s="14">
        <f>IF(C475=1,1,IF(Q475=3,S474,IF(S474=3,1,S474+1)))</f>
        <v>2</v>
      </c>
      <c r="T475" s="14" t="str">
        <f>IF(R475=0,"L"&amp;S475,R475)</f>
        <v>L2</v>
      </c>
      <c r="U475" s="14" t="str">
        <f>IF($H475=0,"",VLOOKUP($H475,Исходные_данные,32,FALSE))</f>
        <v/>
      </c>
    </row>
    <row r="476" spans="1:21" x14ac:dyDescent="0.2">
      <c r="A476" s="14" t="str">
        <f t="shared" si="8"/>
        <v/>
      </c>
      <c r="B476" s="14">
        <f>IF(C476=1,MAX(B$2:$B475)+1,IF(F476=0,"",B475))</f>
        <v>1</v>
      </c>
      <c r="C476" s="14">
        <f>COUNTIF($F$2:$F476,F476)</f>
        <v>474</v>
      </c>
      <c r="D476" s="14">
        <f>IF(F476=0,0,MAX($D$2:D475)+1)</f>
        <v>474</v>
      </c>
      <c r="E476" s="14">
        <f>IF(H476=0,0,MAX($E$2:E475)+1)</f>
        <v>0</v>
      </c>
      <c r="F476" s="60" t="s">
        <v>751</v>
      </c>
      <c r="G476" s="60"/>
      <c r="H476" s="60"/>
      <c r="I476" s="14" t="e">
        <f>IFERROR(VLOOKUP(H476,H$2:H475,1,FALSE),VLOOKUP(H476,H477:H$478,1,FALSE))</f>
        <v>#N/A</v>
      </c>
      <c r="J476" s="14" t="str">
        <f>IF($H476=0,"",VLOOKUP($H476,Исходные_данные,37,FALSE))</f>
        <v/>
      </c>
      <c r="K476" s="14" t="str">
        <f>IF($H476=0,"",VLOOKUP($H476,Исходные_данные,38,FALSE))</f>
        <v/>
      </c>
      <c r="L476" s="14" t="str">
        <f>IF($H476=0,"",VLOOKUP($H476,Исходные_данные,39,FALSE))</f>
        <v/>
      </c>
      <c r="M476" s="16" t="str">
        <f>IFERROR(VLOOKUP(H476,Нагрузка_диапазон_1,4,FALSE),"")</f>
        <v/>
      </c>
      <c r="N476" s="14" t="str">
        <f>IF($H476=0,"",VLOOKUP($H476,Исходные_данные,40,FALSE))</f>
        <v/>
      </c>
      <c r="O476" s="14"/>
      <c r="P476" s="14" t="str">
        <f>IF($H476=0,"",VLOOKUP($H476,Исходные_данные,42,FALSE))</f>
        <v/>
      </c>
      <c r="Q476" s="14" t="str">
        <f>IF($H476=0,"",VLOOKUP($H476,Исходные_данные,8,FALSE))</f>
        <v/>
      </c>
      <c r="R476" s="14">
        <f>IF(Q476=3,"L1,L2,L3",0)</f>
        <v>0</v>
      </c>
      <c r="S476" s="14">
        <f>IF(C476=1,1,IF(Q476=3,S475,IF(S475=3,1,S475+1)))</f>
        <v>3</v>
      </c>
      <c r="T476" s="14" t="str">
        <f>IF(R476=0,"L"&amp;S476,R476)</f>
        <v>L3</v>
      </c>
      <c r="U476" s="14" t="str">
        <f>IF($H476=0,"",VLOOKUP($H476,Исходные_данные,32,FALSE))</f>
        <v/>
      </c>
    </row>
    <row r="477" spans="1:21" x14ac:dyDescent="0.2">
      <c r="A477" s="14" t="str">
        <f t="shared" ref="A477:A540" si="9">IF(B477=B478,"",B477)</f>
        <v/>
      </c>
      <c r="B477" s="14">
        <f>IF(C477=1,MAX(B$2:$B471)+1,IF(F477=0,"",B471))</f>
        <v>1</v>
      </c>
      <c r="C477" s="14">
        <f>COUNTIF($F$2:$F477,F477)</f>
        <v>475</v>
      </c>
      <c r="D477" s="14">
        <f>IF(F477=0,0,MAX($D$2:D471)+1)</f>
        <v>470</v>
      </c>
      <c r="E477" s="14">
        <f>IF(H477=0,0,MAX($E$2:E471)+1)</f>
        <v>0</v>
      </c>
      <c r="F477" s="60" t="s">
        <v>751</v>
      </c>
      <c r="G477" s="71"/>
      <c r="H477" s="60"/>
      <c r="I477" s="14" t="e">
        <f>IFERROR(VLOOKUP(H477,H$2:H476,1,FALSE),VLOOKUP(H477,H478:H$478,1,FALSE))</f>
        <v>#N/A</v>
      </c>
      <c r="J477" s="14" t="str">
        <f>IF($H477=0,"",VLOOKUP($H477,Исходные_данные,37,FALSE))</f>
        <v/>
      </c>
      <c r="K477" s="14" t="str">
        <f>IF($H477=0,"",VLOOKUP($H477,Исходные_данные,38,FALSE))</f>
        <v/>
      </c>
      <c r="L477" s="14" t="str">
        <f>IF($H477=0,"",VLOOKUP($H477,Исходные_данные,39,FALSE))</f>
        <v/>
      </c>
      <c r="M477" s="16" t="str">
        <f>IFERROR(VLOOKUP(H477,Нагрузка_диапазон_1,4,FALSE),"")</f>
        <v/>
      </c>
      <c r="N477" s="14" t="str">
        <f>IF($H477=0,"",VLOOKUP($H477,Исходные_данные,40,FALSE))</f>
        <v/>
      </c>
      <c r="O477" s="14"/>
      <c r="P477" s="14" t="str">
        <f>IF($H477=0,"",VLOOKUP($H477,Исходные_данные,42,FALSE))</f>
        <v/>
      </c>
      <c r="Q477" s="14" t="str">
        <f>IF($H477=0,"",VLOOKUP($H477,Исходные_данные,8,FALSE))</f>
        <v/>
      </c>
      <c r="R477" s="14">
        <f>IF(Q477=3,"L1,L2,L3",0)</f>
        <v>0</v>
      </c>
      <c r="S477" s="14">
        <f>IF(C477=1,1,IF(Q477=3,S476,IF(S476=3,1,S476+1)))</f>
        <v>1</v>
      </c>
      <c r="T477" s="14" t="str">
        <f>IF(R477=0,"L"&amp;S477,R477)</f>
        <v>L1</v>
      </c>
      <c r="U477" s="14" t="str">
        <f>IF($H477=0,"",VLOOKUP($H477,Исходные_данные,32,FALSE))</f>
        <v/>
      </c>
    </row>
    <row r="478" spans="1:21" s="79" customFormat="1" ht="14.45" customHeight="1" thickBot="1" x14ac:dyDescent="0.25">
      <c r="A478" s="77" t="str">
        <f t="shared" si="9"/>
        <v/>
      </c>
      <c r="B478" s="77">
        <f>IF(C478=1,MAX(B$2:$B477)+1,IF(F478=0,"",B477))</f>
        <v>1</v>
      </c>
      <c r="C478" s="77">
        <f>COUNTIF($F$2:$F478,F478)</f>
        <v>476</v>
      </c>
      <c r="D478" s="77">
        <f>IF(F478=0,0,MAX($D$2:D477)+1)</f>
        <v>475</v>
      </c>
      <c r="E478" s="77">
        <f>IF(H478=0,0,MAX($E$2:E477)+1)</f>
        <v>0</v>
      </c>
      <c r="F478" s="60" t="s">
        <v>751</v>
      </c>
      <c r="G478" s="68"/>
      <c r="H478" s="60"/>
      <c r="I478" s="77" t="e">
        <f>IFERROR(VLOOKUP(H478,H$2:H477,1,FALSE),VLOOKUP(H478,H$478:H479,1,FALSE))</f>
        <v>#N/A</v>
      </c>
      <c r="J478" s="77" t="str">
        <f>IF($H478=0,"",VLOOKUP($H478,Исходные_данные,37,FALSE))</f>
        <v/>
      </c>
      <c r="K478" s="77" t="str">
        <f>IF($H478=0,"",VLOOKUP($H478,Исходные_данные,38,FALSE))</f>
        <v/>
      </c>
      <c r="L478" s="77" t="str">
        <f>IF($H478=0,"",VLOOKUP($H478,Исходные_данные,39,FALSE))</f>
        <v/>
      </c>
      <c r="M478" s="78" t="str">
        <f>IFERROR(VLOOKUP(H478,Нагрузка_диапазон_1,4,FALSE),"")</f>
        <v/>
      </c>
      <c r="N478" s="77" t="str">
        <f>IF($H478=0,"",VLOOKUP($H478,Исходные_данные,40,FALSE))</f>
        <v/>
      </c>
      <c r="O478" s="77"/>
      <c r="P478" s="77" t="str">
        <f>IF($H478=0,"",VLOOKUP($H478,Исходные_данные,42,FALSE))</f>
        <v/>
      </c>
      <c r="Q478" s="77" t="str">
        <f>IF($H478=0,"",VLOOKUP($H478,Исходные_данные,8,FALSE))</f>
        <v/>
      </c>
      <c r="R478" s="77">
        <f>IF(Q478=3,"L1,L2,L3",0)</f>
        <v>0</v>
      </c>
      <c r="S478" s="77">
        <f>IF(C478=1,1,IF(Q478=3,S477,IF(S477=3,1,S477+1)))</f>
        <v>2</v>
      </c>
      <c r="T478" s="77" t="str">
        <f>IF(R478=0,"L"&amp;S478,R478)</f>
        <v>L2</v>
      </c>
      <c r="U478" s="77" t="str">
        <f>IF($H478=0,"",VLOOKUP($H478,Исходные_данные,32,FALSE))</f>
        <v/>
      </c>
    </row>
    <row r="479" spans="1:21" x14ac:dyDescent="0.2">
      <c r="A479" s="14" t="str">
        <f t="shared" si="9"/>
        <v/>
      </c>
      <c r="B479" s="14">
        <f>IF(C479=1,MAX(B$2:$B478)+1,IF(F479=0,"",B478))</f>
        <v>1</v>
      </c>
      <c r="C479" s="14">
        <f>COUNTIF($F$2:$F479,F479)</f>
        <v>477</v>
      </c>
      <c r="D479" s="14">
        <f>IF(F479=0,0,MAX($D$2:D478)+1)</f>
        <v>476</v>
      </c>
      <c r="E479" s="14">
        <f>IF(H479=0,0,MAX($E$2:E478)+1)</f>
        <v>0</v>
      </c>
      <c r="F479" s="60" t="s">
        <v>751</v>
      </c>
      <c r="G479" s="71"/>
      <c r="H479" s="60"/>
      <c r="I479" s="14" t="e">
        <f>IFERROR(VLOOKUP(H479,H$2:H478,1,FALSE),VLOOKUP(H479,H$478:H480,1,FALSE))</f>
        <v>#N/A</v>
      </c>
      <c r="J479" s="14" t="str">
        <f>IF($H479=0,"",VLOOKUP($H479,Исходные_данные,37,FALSE))</f>
        <v/>
      </c>
      <c r="K479" s="14" t="str">
        <f>IF($H479=0,"",VLOOKUP($H479,Исходные_данные,38,FALSE))</f>
        <v/>
      </c>
      <c r="L479" s="14" t="str">
        <f>IF($H479=0,"",VLOOKUP($H479,Исходные_данные,39,FALSE))</f>
        <v/>
      </c>
      <c r="M479" s="16" t="str">
        <f>IFERROR(VLOOKUP(H479,Нагрузка_диапазон_1,4,FALSE),"")</f>
        <v/>
      </c>
      <c r="N479" s="14" t="str">
        <f>IF($H479=0,"",VLOOKUP($H479,Исходные_данные,40,FALSE))</f>
        <v/>
      </c>
      <c r="O479" s="14"/>
      <c r="P479" s="14" t="str">
        <f>IF($H479=0,"",VLOOKUP($H479,Исходные_данные,42,FALSE))</f>
        <v/>
      </c>
      <c r="Q479" s="14" t="str">
        <f>IF($H479=0,"",VLOOKUP($H479,Исходные_данные,8,FALSE))</f>
        <v/>
      </c>
      <c r="R479" s="14">
        <f>IF(Q479=3,"L1,L2,L3",0)</f>
        <v>0</v>
      </c>
      <c r="S479" s="14">
        <f>IF(C479=1,1,IF(Q479=3,S478,IF(S478=3,1,S478+1)))</f>
        <v>3</v>
      </c>
      <c r="T479" s="14" t="str">
        <f>IF(R479=0,"L"&amp;S479,R479)</f>
        <v>L3</v>
      </c>
      <c r="U479" s="14" t="str">
        <f>IF($H479=0,"",VLOOKUP($H479,Исходные_данные,32,FALSE))</f>
        <v/>
      </c>
    </row>
    <row r="480" spans="1:21" x14ac:dyDescent="0.2">
      <c r="A480" s="62" t="str">
        <f t="shared" si="9"/>
        <v/>
      </c>
      <c r="B480" s="62">
        <f>IF(C480=1,MAX(B$2:$B479)+1,IF(F480=0,"",B479))</f>
        <v>1</v>
      </c>
      <c r="C480" s="62">
        <f>COUNTIF($F$2:$F480,F480)</f>
        <v>478</v>
      </c>
      <c r="D480" s="62">
        <f>IF(F480=0,0,MAX($D$2:D479)+1)</f>
        <v>477</v>
      </c>
      <c r="E480" s="62">
        <f>IF(H480=0,0,MAX($E$2:E479)+1)</f>
        <v>0</v>
      </c>
      <c r="F480" s="60" t="s">
        <v>751</v>
      </c>
      <c r="G480" s="60"/>
      <c r="H480" s="60"/>
      <c r="I480" s="62" t="e">
        <f>IFERROR(VLOOKUP(H480,H$2:H479,1,FALSE),VLOOKUP(H480,H$478:H481,1,FALSE))</f>
        <v>#N/A</v>
      </c>
      <c r="J480" s="62" t="str">
        <f>IF($H480=0,"",VLOOKUP($H480,Исходные_данные,37,FALSE))</f>
        <v/>
      </c>
      <c r="K480" s="62" t="str">
        <f>IF($H480=0,"",VLOOKUP($H480,Исходные_данные,38,FALSE))</f>
        <v/>
      </c>
      <c r="L480" s="62" t="str">
        <f>IF($H480=0,"",VLOOKUP($H480,Исходные_данные,39,FALSE))</f>
        <v/>
      </c>
      <c r="M480" s="46" t="str">
        <f>IFERROR(VLOOKUP(H480,Нагрузка_диапазон_1,4,FALSE),"")</f>
        <v/>
      </c>
      <c r="N480" s="62" t="str">
        <f>IF($H480=0,"",VLOOKUP($H480,Исходные_данные,40,FALSE))</f>
        <v/>
      </c>
      <c r="O480" s="62"/>
      <c r="P480" s="62" t="str">
        <f>IF($H480=0,"",VLOOKUP($H480,Исходные_данные,42,FALSE))</f>
        <v/>
      </c>
      <c r="Q480" s="62" t="str">
        <f>IF($H480=0,"",VLOOKUP($H480,Исходные_данные,8,FALSE))</f>
        <v/>
      </c>
      <c r="R480" s="62">
        <f>IF(Q480=3,"L1,L2,L3",0)</f>
        <v>0</v>
      </c>
      <c r="S480" s="62">
        <f>IF(C480=1,1,IF(Q480=3,S479,IF(S479=3,1,S479+1)))</f>
        <v>1</v>
      </c>
      <c r="T480" s="62" t="str">
        <f>IF(R480=0,"L"&amp;S480,R480)</f>
        <v>L1</v>
      </c>
      <c r="U480" s="62" t="str">
        <f>IF($H480=0,"",VLOOKUP($H480,Исходные_данные,32,FALSE))</f>
        <v/>
      </c>
    </row>
    <row r="481" spans="1:21" x14ac:dyDescent="0.2">
      <c r="A481" s="62" t="str">
        <f t="shared" si="9"/>
        <v/>
      </c>
      <c r="B481" s="62">
        <f>IF(C481=1,MAX(B$2:$B480)+1,IF(F481=0,"",B480))</f>
        <v>1</v>
      </c>
      <c r="C481" s="62">
        <f>COUNTIF($F$2:$F481,F481)</f>
        <v>479</v>
      </c>
      <c r="D481" s="62">
        <f>IF(F481=0,0,MAX($D$2:D480)+1)</f>
        <v>478</v>
      </c>
      <c r="E481" s="62">
        <f>IF(H481=0,0,MAX($E$2:E480)+1)</f>
        <v>0</v>
      </c>
      <c r="F481" s="60" t="s">
        <v>751</v>
      </c>
      <c r="G481" s="60"/>
      <c r="H481" s="60"/>
      <c r="I481" s="62" t="e">
        <f>IFERROR(VLOOKUP(H481,H$2:H480,1,FALSE),VLOOKUP(H481,H$478:H482,1,FALSE))</f>
        <v>#N/A</v>
      </c>
      <c r="J481" s="62" t="str">
        <f>IF($H481=0,"",VLOOKUP($H481,Исходные_данные,37,FALSE))</f>
        <v/>
      </c>
      <c r="K481" s="62" t="str">
        <f>IF($H481=0,"",VLOOKUP($H481,Исходные_данные,38,FALSE))</f>
        <v/>
      </c>
      <c r="L481" s="62" t="str">
        <f>IF($H481=0,"",VLOOKUP($H481,Исходные_данные,39,FALSE))</f>
        <v/>
      </c>
      <c r="M481" s="46" t="str">
        <f>IFERROR(VLOOKUP(H481,Нагрузка_диапазон_1,4,FALSE),"")</f>
        <v/>
      </c>
      <c r="N481" s="62" t="str">
        <f>IF($H481=0,"",VLOOKUP($H481,Исходные_данные,40,FALSE))</f>
        <v/>
      </c>
      <c r="O481" s="62"/>
      <c r="P481" s="62" t="str">
        <f>IF($H481=0,"",VLOOKUP($H481,Исходные_данные,42,FALSE))</f>
        <v/>
      </c>
      <c r="Q481" s="62" t="str">
        <f>IF($H481=0,"",VLOOKUP($H481,Исходные_данные,8,FALSE))</f>
        <v/>
      </c>
      <c r="R481" s="62">
        <f>IF(Q481=3,"L1,L2,L3",0)</f>
        <v>0</v>
      </c>
      <c r="S481" s="62">
        <f>IF(C481=1,1,IF(Q481=3,S480,IF(S480=3,1,S480+1)))</f>
        <v>2</v>
      </c>
      <c r="T481" s="62" t="str">
        <f>IF(R481=0,"L"&amp;S481,R481)</f>
        <v>L2</v>
      </c>
      <c r="U481" s="62" t="str">
        <f>IF($H481=0,"",VLOOKUP($H481,Исходные_данные,32,FALSE))</f>
        <v/>
      </c>
    </row>
    <row r="482" spans="1:21" x14ac:dyDescent="0.2">
      <c r="A482" s="62" t="str">
        <f t="shared" si="9"/>
        <v/>
      </c>
      <c r="B482" s="62">
        <f>IF(C482=1,MAX(B$2:$B481)+1,IF(F482=0,"",B481))</f>
        <v>1</v>
      </c>
      <c r="C482" s="62">
        <f>COUNTIF($F$2:$F482,F482)</f>
        <v>480</v>
      </c>
      <c r="D482" s="62">
        <f>IF(F482=0,0,MAX($D$2:D481)+1)</f>
        <v>479</v>
      </c>
      <c r="E482" s="62">
        <f>IF(H482=0,0,MAX($E$2:E481)+1)</f>
        <v>0</v>
      </c>
      <c r="F482" s="60" t="s">
        <v>751</v>
      </c>
      <c r="G482" s="60"/>
      <c r="H482" s="60"/>
      <c r="I482" s="62" t="e">
        <f>IFERROR(VLOOKUP(H482,H$2:H481,1,FALSE),VLOOKUP(H482,H$478:H483,1,FALSE))</f>
        <v>#N/A</v>
      </c>
      <c r="J482" s="62" t="str">
        <f>IF($H482=0,"",VLOOKUP($H482,Исходные_данные,37,FALSE))</f>
        <v/>
      </c>
      <c r="K482" s="62" t="str">
        <f>IF($H482=0,"",VLOOKUP($H482,Исходные_данные,38,FALSE))</f>
        <v/>
      </c>
      <c r="L482" s="62" t="str">
        <f>IF($H482=0,"",VLOOKUP($H482,Исходные_данные,39,FALSE))</f>
        <v/>
      </c>
      <c r="M482" s="46" t="str">
        <f>IFERROR(VLOOKUP(H482,Нагрузка_диапазон_1,4,FALSE),"")</f>
        <v/>
      </c>
      <c r="N482" s="62" t="str">
        <f>IF($H482=0,"",VLOOKUP($H482,Исходные_данные,40,FALSE))</f>
        <v/>
      </c>
      <c r="O482" s="62"/>
      <c r="P482" s="62" t="str">
        <f>IF($H482=0,"",VLOOKUP($H482,Исходные_данные,42,FALSE))</f>
        <v/>
      </c>
      <c r="Q482" s="62" t="str">
        <f>IF($H482=0,"",VLOOKUP($H482,Исходные_данные,8,FALSE))</f>
        <v/>
      </c>
      <c r="R482" s="62">
        <f>IF(Q482=3,"L1,L2,L3",0)</f>
        <v>0</v>
      </c>
      <c r="S482" s="62">
        <f>IF(C482=1,1,IF(Q482=3,S481,IF(S481=3,1,S481+1)))</f>
        <v>3</v>
      </c>
      <c r="T482" s="62" t="str">
        <f>IF(R482=0,"L"&amp;S482,R482)</f>
        <v>L3</v>
      </c>
      <c r="U482" s="62" t="str">
        <f>IF($H482=0,"",VLOOKUP($H482,Исходные_данные,32,FALSE))</f>
        <v/>
      </c>
    </row>
    <row r="483" spans="1:21" ht="14.45" customHeight="1" thickBot="1" x14ac:dyDescent="0.25">
      <c r="A483" s="62" t="str">
        <f t="shared" si="9"/>
        <v/>
      </c>
      <c r="B483" s="62">
        <f>IF(C483=1,MAX(B$2:$B482)+1,IF(F483=0,"",B482))</f>
        <v>1</v>
      </c>
      <c r="C483" s="62">
        <f>COUNTIF($F$2:$F483,F483)</f>
        <v>481</v>
      </c>
      <c r="D483" s="62">
        <f>IF(F483=0,0,MAX($D$2:D482)+1)</f>
        <v>480</v>
      </c>
      <c r="E483" s="62">
        <f>IF(H483=0,0,MAX($E$2:E482)+1)</f>
        <v>0</v>
      </c>
      <c r="F483" s="60" t="s">
        <v>751</v>
      </c>
      <c r="G483" s="60"/>
      <c r="H483" s="68"/>
      <c r="I483" s="62" t="e">
        <f>IFERROR(VLOOKUP(H483,H$2:H482,1,FALSE),VLOOKUP(H483,H$478:H484,1,FALSE))</f>
        <v>#N/A</v>
      </c>
      <c r="J483" s="62" t="str">
        <f>IF($H483=0,"",VLOOKUP($H483,Исходные_данные,37,FALSE))</f>
        <v/>
      </c>
      <c r="K483" s="62" t="str">
        <f>IF($H483=0,"",VLOOKUP($H483,Исходные_данные,38,FALSE))</f>
        <v/>
      </c>
      <c r="L483" s="62" t="str">
        <f>IF($H483=0,"",VLOOKUP($H483,Исходные_данные,39,FALSE))</f>
        <v/>
      </c>
      <c r="M483" s="46" t="str">
        <f>IFERROR(VLOOKUP(H483,Нагрузка_диапазон_1,4,FALSE),"")</f>
        <v/>
      </c>
      <c r="N483" s="62" t="str">
        <f>IF($H483=0,"",VLOOKUP($H483,Исходные_данные,40,FALSE))</f>
        <v/>
      </c>
      <c r="O483" s="62"/>
      <c r="P483" s="62" t="str">
        <f>IF($H483=0,"",VLOOKUP($H483,Исходные_данные,42,FALSE))</f>
        <v/>
      </c>
      <c r="Q483" s="62" t="str">
        <f>IF($H483=0,"",VLOOKUP($H483,Исходные_данные,8,FALSE))</f>
        <v/>
      </c>
      <c r="R483" s="62">
        <f>IF(Q483=3,"L1,L2,L3",0)</f>
        <v>0</v>
      </c>
      <c r="S483" s="62">
        <f>IF(C483=1,1,IF(Q483=3,S482,IF(S482=3,1,S482+1)))</f>
        <v>1</v>
      </c>
      <c r="T483" s="62" t="str">
        <f>IF(R483=0,"L"&amp;S483,R483)</f>
        <v>L1</v>
      </c>
      <c r="U483" s="62" t="str">
        <f>IF($H483=0,"",VLOOKUP($H483,Исходные_данные,32,FALSE))</f>
        <v/>
      </c>
    </row>
    <row r="484" spans="1:21" x14ac:dyDescent="0.2">
      <c r="A484" s="62" t="str">
        <f t="shared" si="9"/>
        <v/>
      </c>
      <c r="B484" s="62">
        <f>IF(C484=1,MAX(B$2:$B483)+1,IF(F484=0,"",B483))</f>
        <v>1</v>
      </c>
      <c r="C484" s="62">
        <f>COUNTIF($F$2:$F484,F484)</f>
        <v>482</v>
      </c>
      <c r="D484" s="62">
        <f>IF(F484=0,0,MAX($D$2:D483)+1)</f>
        <v>481</v>
      </c>
      <c r="E484" s="62">
        <f>IF(H484=0,0,MAX($E$2:E483)+1)</f>
        <v>0</v>
      </c>
      <c r="F484" s="60" t="s">
        <v>751</v>
      </c>
      <c r="G484" s="60"/>
      <c r="H484" s="71"/>
      <c r="I484" s="62" t="e">
        <f>IFERROR(VLOOKUP(H484,H$2:H483,1,FALSE),VLOOKUP(H484,H$478:H485,1,FALSE))</f>
        <v>#N/A</v>
      </c>
      <c r="J484" s="62" t="str">
        <f>IF($H484=0,"",VLOOKUP($H484,Исходные_данные,37,FALSE))</f>
        <v/>
      </c>
      <c r="K484" s="62" t="str">
        <f>IF($H484=0,"",VLOOKUP($H484,Исходные_данные,38,FALSE))</f>
        <v/>
      </c>
      <c r="L484" s="62" t="str">
        <f>IF($H484=0,"",VLOOKUP($H484,Исходные_данные,39,FALSE))</f>
        <v/>
      </c>
      <c r="M484" s="46" t="str">
        <f>IFERROR(VLOOKUP(H484,Нагрузка_диапазон_1,4,FALSE),"")</f>
        <v/>
      </c>
      <c r="N484" s="62" t="str">
        <f>IF($H484=0,"",VLOOKUP($H484,Исходные_данные,40,FALSE))</f>
        <v/>
      </c>
      <c r="O484" s="62"/>
      <c r="P484" s="62" t="str">
        <f>IF($H484=0,"",VLOOKUP($H484,Исходные_данные,42,FALSE))</f>
        <v/>
      </c>
      <c r="Q484" s="62" t="str">
        <f>IF($H484=0,"",VLOOKUP($H484,Исходные_данные,8,FALSE))</f>
        <v/>
      </c>
      <c r="R484" s="62">
        <f>IF(Q484=3,"L1,L2,L3",0)</f>
        <v>0</v>
      </c>
      <c r="S484" s="62">
        <f>IF(C484=1,1,IF(Q484=3,S483,IF(S483=3,1,S483+1)))</f>
        <v>2</v>
      </c>
      <c r="T484" s="62" t="str">
        <f>IF(R484=0,"L"&amp;S484,R484)</f>
        <v>L2</v>
      </c>
      <c r="U484" s="62" t="str">
        <f>IF($H484=0,"",VLOOKUP($H484,Исходные_данные,32,FALSE))</f>
        <v/>
      </c>
    </row>
    <row r="485" spans="1:21" x14ac:dyDescent="0.2">
      <c r="A485" s="62" t="str">
        <f t="shared" si="9"/>
        <v/>
      </c>
      <c r="B485" s="62">
        <f>IF(C485=1,MAX(B$2:$B484)+1,IF(F485=0,"",B484))</f>
        <v>1</v>
      </c>
      <c r="C485" s="62">
        <f>COUNTIF($F$2:$F485,F485)</f>
        <v>483</v>
      </c>
      <c r="D485" s="62">
        <f>IF(F485=0,0,MAX($D$2:D484)+1)</f>
        <v>482</v>
      </c>
      <c r="E485" s="62">
        <f>IF(H485=0,0,MAX($E$2:E484)+1)</f>
        <v>0</v>
      </c>
      <c r="F485" s="60" t="s">
        <v>751</v>
      </c>
      <c r="G485" s="60"/>
      <c r="H485" s="60"/>
      <c r="I485" s="62" t="e">
        <f>IFERROR(VLOOKUP(H485,H$2:H484,1,FALSE),VLOOKUP(H485,H$478:H486,1,FALSE))</f>
        <v>#N/A</v>
      </c>
      <c r="J485" s="62" t="str">
        <f>IF($H485=0,"",VLOOKUP($H485,Исходные_данные,37,FALSE))</f>
        <v/>
      </c>
      <c r="K485" s="62" t="str">
        <f>IF($H485=0,"",VLOOKUP($H485,Исходные_данные,38,FALSE))</f>
        <v/>
      </c>
      <c r="L485" s="62" t="str">
        <f>IF($H485=0,"",VLOOKUP($H485,Исходные_данные,39,FALSE))</f>
        <v/>
      </c>
      <c r="M485" s="46" t="str">
        <f>IFERROR(VLOOKUP(H485,Нагрузка_диапазон_1,4,FALSE),"")</f>
        <v/>
      </c>
      <c r="N485" s="62" t="str">
        <f>IF($H485=0,"",VLOOKUP($H485,Исходные_данные,40,FALSE))</f>
        <v/>
      </c>
      <c r="O485" s="62"/>
      <c r="P485" s="62" t="str">
        <f>IF($H485=0,"",VLOOKUP($H485,Исходные_данные,42,FALSE))</f>
        <v/>
      </c>
      <c r="Q485" s="62" t="str">
        <f>IF($H485=0,"",VLOOKUP($H485,Исходные_данные,8,FALSE))</f>
        <v/>
      </c>
      <c r="R485" s="62">
        <f>IF(Q485=3,"L1,L2,L3",0)</f>
        <v>0</v>
      </c>
      <c r="S485" s="62">
        <f>IF(C485=1,1,IF(Q485=3,S484,IF(S484=3,1,S484+1)))</f>
        <v>3</v>
      </c>
      <c r="T485" s="62" t="str">
        <f>IF(R485=0,"L"&amp;S485,R485)</f>
        <v>L3</v>
      </c>
      <c r="U485" s="62" t="str">
        <f>IF($H485=0,"",VLOOKUP($H485,Исходные_данные,32,FALSE))</f>
        <v/>
      </c>
    </row>
    <row r="486" spans="1:21" x14ac:dyDescent="0.2">
      <c r="A486" s="62" t="str">
        <f t="shared" si="9"/>
        <v/>
      </c>
      <c r="B486" s="62">
        <f>IF(C486=1,MAX(B$2:$B485)+1,IF(F486=0,"",B485))</f>
        <v>1</v>
      </c>
      <c r="C486" s="62">
        <f>COUNTIF($F$2:$F486,F486)</f>
        <v>484</v>
      </c>
      <c r="D486" s="62">
        <f>IF(F486=0,0,MAX($D$2:D485)+1)</f>
        <v>483</v>
      </c>
      <c r="E486" s="62">
        <f>IF(H486=0,0,MAX($E$2:E485)+1)</f>
        <v>0</v>
      </c>
      <c r="F486" s="60" t="s">
        <v>751</v>
      </c>
      <c r="G486" s="60"/>
      <c r="H486" s="60"/>
      <c r="I486" s="62" t="e">
        <f>IFERROR(VLOOKUP(H486,H$2:H485,1,FALSE),VLOOKUP(H486,H$478:H487,1,FALSE))</f>
        <v>#N/A</v>
      </c>
      <c r="J486" s="62" t="str">
        <f>IF($H486=0,"",VLOOKUP($H486,Исходные_данные,37,FALSE))</f>
        <v/>
      </c>
      <c r="K486" s="62" t="str">
        <f>IF($H486=0,"",VLOOKUP($H486,Исходные_данные,38,FALSE))</f>
        <v/>
      </c>
      <c r="L486" s="62" t="str">
        <f>IF($H486=0,"",VLOOKUP($H486,Исходные_данные,39,FALSE))</f>
        <v/>
      </c>
      <c r="M486" s="46" t="str">
        <f>IFERROR(VLOOKUP(H486,Нагрузка_диапазон_1,4,FALSE),"")</f>
        <v/>
      </c>
      <c r="N486" s="62" t="str">
        <f>IF($H486=0,"",VLOOKUP($H486,Исходные_данные,40,FALSE))</f>
        <v/>
      </c>
      <c r="O486" s="62"/>
      <c r="P486" s="62" t="str">
        <f>IF($H486=0,"",VLOOKUP($H486,Исходные_данные,42,FALSE))</f>
        <v/>
      </c>
      <c r="Q486" s="62" t="str">
        <f>IF($H486=0,"",VLOOKUP($H486,Исходные_данные,8,FALSE))</f>
        <v/>
      </c>
      <c r="R486" s="62">
        <f>IF(Q486=3,"L1,L2,L3",0)</f>
        <v>0</v>
      </c>
      <c r="S486" s="62">
        <f>IF(C486=1,1,IF(Q486=3,S485,IF(S485=3,1,S485+1)))</f>
        <v>1</v>
      </c>
      <c r="T486" s="62" t="str">
        <f>IF(R486=0,"L"&amp;S486,R486)</f>
        <v>L1</v>
      </c>
      <c r="U486" s="62" t="str">
        <f>IF($H486=0,"",VLOOKUP($H486,Исходные_данные,32,FALSE))</f>
        <v/>
      </c>
    </row>
    <row r="487" spans="1:21" x14ac:dyDescent="0.2">
      <c r="A487" s="62" t="str">
        <f t="shared" si="9"/>
        <v/>
      </c>
      <c r="B487" s="62">
        <f>IF(C487=1,MAX(B$2:$B486)+1,IF(F487=0,"",B486))</f>
        <v>1</v>
      </c>
      <c r="C487" s="62">
        <f>COUNTIF($F$2:$F487,F487)</f>
        <v>485</v>
      </c>
      <c r="D487" s="62">
        <f>IF(F487=0,0,MAX($D$2:D486)+1)</f>
        <v>484</v>
      </c>
      <c r="E487" s="62">
        <f>IF(H487=0,0,MAX($E$2:E486)+1)</f>
        <v>0</v>
      </c>
      <c r="F487" s="60" t="s">
        <v>751</v>
      </c>
      <c r="G487" s="60"/>
      <c r="H487" s="60"/>
      <c r="I487" s="62" t="e">
        <f>IFERROR(VLOOKUP(H487,H$2:H486,1,FALSE),VLOOKUP(H487,H$478:H488,1,FALSE))</f>
        <v>#N/A</v>
      </c>
      <c r="J487" s="62" t="str">
        <f>IF($H487=0,"",VLOOKUP($H487,Исходные_данные,37,FALSE))</f>
        <v/>
      </c>
      <c r="K487" s="62" t="str">
        <f>IF($H487=0,"",VLOOKUP($H487,Исходные_данные,38,FALSE))</f>
        <v/>
      </c>
      <c r="L487" s="62" t="str">
        <f>IF($H487=0,"",VLOOKUP($H487,Исходные_данные,39,FALSE))</f>
        <v/>
      </c>
      <c r="M487" s="46" t="str">
        <f>IFERROR(VLOOKUP(H487,Нагрузка_диапазон_1,4,FALSE),"")</f>
        <v/>
      </c>
      <c r="N487" s="62" t="str">
        <f>IF($H487=0,"",VLOOKUP($H487,Исходные_данные,40,FALSE))</f>
        <v/>
      </c>
      <c r="O487" s="62"/>
      <c r="P487" s="62" t="str">
        <f>IF($H487=0,"",VLOOKUP($H487,Исходные_данные,42,FALSE))</f>
        <v/>
      </c>
      <c r="Q487" s="62" t="str">
        <f>IF($H487=0,"",VLOOKUP($H487,Исходные_данные,8,FALSE))</f>
        <v/>
      </c>
      <c r="R487" s="62">
        <f>IF(Q487=3,"L1,L2,L3",0)</f>
        <v>0</v>
      </c>
      <c r="S487" s="62">
        <f>IF(C487=1,1,IF(Q487=3,S486,IF(S486=3,1,S486+1)))</f>
        <v>2</v>
      </c>
      <c r="T487" s="62" t="str">
        <f>IF(R487=0,"L"&amp;S487,R487)</f>
        <v>L2</v>
      </c>
      <c r="U487" s="62" t="str">
        <f>IF($H487=0,"",VLOOKUP($H487,Исходные_данные,32,FALSE))</f>
        <v/>
      </c>
    </row>
    <row r="488" spans="1:21" x14ac:dyDescent="0.2">
      <c r="A488" s="62" t="str">
        <f t="shared" si="9"/>
        <v/>
      </c>
      <c r="B488" s="62">
        <f>IF(C488=1,MAX(B$2:$B487)+1,IF(F488=0,"",B487))</f>
        <v>1</v>
      </c>
      <c r="C488" s="62">
        <f>COUNTIF($F$2:$F488,F488)</f>
        <v>486</v>
      </c>
      <c r="D488" s="62">
        <f>IF(F488=0,0,MAX($D$2:D487)+1)</f>
        <v>485</v>
      </c>
      <c r="E488" s="62">
        <f>IF(H488=0,0,MAX($E$2:E487)+1)</f>
        <v>0</v>
      </c>
      <c r="F488" s="60" t="s">
        <v>751</v>
      </c>
      <c r="G488" s="60"/>
      <c r="H488" s="60"/>
      <c r="I488" s="62" t="e">
        <f>IFERROR(VLOOKUP(H488,H$2:H487,1,FALSE),VLOOKUP(H488,H$478:H489,1,FALSE))</f>
        <v>#N/A</v>
      </c>
      <c r="J488" s="62" t="str">
        <f>IF($H488=0,"",VLOOKUP($H488,Исходные_данные,37,FALSE))</f>
        <v/>
      </c>
      <c r="K488" s="62" t="str">
        <f>IF($H488=0,"",VLOOKUP($H488,Исходные_данные,38,FALSE))</f>
        <v/>
      </c>
      <c r="L488" s="62" t="str">
        <f>IF($H488=0,"",VLOOKUP($H488,Исходные_данные,39,FALSE))</f>
        <v/>
      </c>
      <c r="M488" s="46" t="str">
        <f>IFERROR(VLOOKUP(H488,Нагрузка_диапазон_1,4,FALSE),"")</f>
        <v/>
      </c>
      <c r="N488" s="62" t="str">
        <f>IF($H488=0,"",VLOOKUP($H488,Исходные_данные,40,FALSE))</f>
        <v/>
      </c>
      <c r="O488" s="62"/>
      <c r="P488" s="62" t="str">
        <f>IF($H488=0,"",VLOOKUP($H488,Исходные_данные,42,FALSE))</f>
        <v/>
      </c>
      <c r="Q488" s="62" t="str">
        <f>IF($H488=0,"",VLOOKUP($H488,Исходные_данные,8,FALSE))</f>
        <v/>
      </c>
      <c r="R488" s="62">
        <f>IF(Q488=3,"L1,L2,L3",0)</f>
        <v>0</v>
      </c>
      <c r="S488" s="62">
        <f>IF(C488=1,1,IF(Q488=3,S487,IF(S487=3,1,S487+1)))</f>
        <v>3</v>
      </c>
      <c r="T488" s="62" t="str">
        <f>IF(R488=0,"L"&amp;S488,R488)</f>
        <v>L3</v>
      </c>
      <c r="U488" s="62" t="str">
        <f>IF($H488=0,"",VLOOKUP($H488,Исходные_данные,32,FALSE))</f>
        <v/>
      </c>
    </row>
    <row r="489" spans="1:21" x14ac:dyDescent="0.2">
      <c r="A489" s="62" t="str">
        <f t="shared" si="9"/>
        <v/>
      </c>
      <c r="B489" s="62">
        <f>IF(C489=1,MAX(B$2:$B488)+1,IF(F489=0,"",B488))</f>
        <v>1</v>
      </c>
      <c r="C489" s="62">
        <f>COUNTIF($F$2:$F489,F489)</f>
        <v>487</v>
      </c>
      <c r="D489" s="62">
        <f>IF(F489=0,0,MAX($D$2:D488)+1)</f>
        <v>486</v>
      </c>
      <c r="E489" s="62">
        <f>IF(H489=0,0,MAX($E$2:E488)+1)</f>
        <v>0</v>
      </c>
      <c r="F489" s="60" t="s">
        <v>751</v>
      </c>
      <c r="G489" s="60"/>
      <c r="H489" s="60"/>
      <c r="I489" s="62" t="e">
        <f>IFERROR(VLOOKUP(H489,H$2:H488,1,FALSE),VLOOKUP(H489,H$478:H490,1,FALSE))</f>
        <v>#N/A</v>
      </c>
      <c r="J489" s="62" t="str">
        <f>IF($H489=0,"",VLOOKUP($H489,Исходные_данные,37,FALSE))</f>
        <v/>
      </c>
      <c r="K489" s="62" t="str">
        <f>IF($H489=0,"",VLOOKUP($H489,Исходные_данные,38,FALSE))</f>
        <v/>
      </c>
      <c r="L489" s="62" t="str">
        <f>IF($H489=0,"",VLOOKUP($H489,Исходные_данные,39,FALSE))</f>
        <v/>
      </c>
      <c r="M489" s="46" t="str">
        <f>IFERROR(VLOOKUP(H489,Нагрузка_диапазон_1,4,FALSE),"")</f>
        <v/>
      </c>
      <c r="N489" s="62" t="str">
        <f>IF($H489=0,"",VLOOKUP($H489,Исходные_данные,40,FALSE))</f>
        <v/>
      </c>
      <c r="O489" s="62"/>
      <c r="P489" s="62" t="str">
        <f>IF($H489=0,"",VLOOKUP($H489,Исходные_данные,42,FALSE))</f>
        <v/>
      </c>
      <c r="Q489" s="62" t="str">
        <f>IF($H489=0,"",VLOOKUP($H489,Исходные_данные,8,FALSE))</f>
        <v/>
      </c>
      <c r="R489" s="62">
        <f>IF(Q489=3,"L1,L2,L3",0)</f>
        <v>0</v>
      </c>
      <c r="S489" s="62">
        <f>IF(C489=1,1,IF(Q489=3,S488,IF(S488=3,1,S488+1)))</f>
        <v>1</v>
      </c>
      <c r="T489" s="62" t="str">
        <f>IF(R489=0,"L"&amp;S489,R489)</f>
        <v>L1</v>
      </c>
      <c r="U489" s="62" t="str">
        <f>IF($H489=0,"",VLOOKUP($H489,Исходные_данные,32,FALSE))</f>
        <v/>
      </c>
    </row>
    <row r="490" spans="1:21" x14ac:dyDescent="0.2">
      <c r="A490" s="62" t="str">
        <f t="shared" si="9"/>
        <v/>
      </c>
      <c r="B490" s="62">
        <f>IF(C490=1,MAX(B$2:$B489)+1,IF(F490=0,"",B489))</f>
        <v>1</v>
      </c>
      <c r="C490" s="62">
        <f>COUNTIF($F$2:$F490,F490)</f>
        <v>488</v>
      </c>
      <c r="D490" s="62">
        <f>IF(F490=0,0,MAX($D$2:D489)+1)</f>
        <v>487</v>
      </c>
      <c r="E490" s="62">
        <f>IF(H490=0,0,MAX($E$2:E489)+1)</f>
        <v>0</v>
      </c>
      <c r="F490" s="60" t="s">
        <v>751</v>
      </c>
      <c r="G490" s="60"/>
      <c r="H490" s="60"/>
      <c r="I490" s="62" t="e">
        <f>IFERROR(VLOOKUP(H490,H$2:H489,1,FALSE),VLOOKUP(H490,H$478:H491,1,FALSE))</f>
        <v>#N/A</v>
      </c>
      <c r="J490" s="62" t="str">
        <f>IF($H490=0,"",VLOOKUP($H490,Исходные_данные,37,FALSE))</f>
        <v/>
      </c>
      <c r="K490" s="62" t="str">
        <f>IF($H490=0,"",VLOOKUP($H490,Исходные_данные,38,FALSE))</f>
        <v/>
      </c>
      <c r="L490" s="62" t="str">
        <f>IF($H490=0,"",VLOOKUP($H490,Исходные_данные,39,FALSE))</f>
        <v/>
      </c>
      <c r="M490" s="46" t="str">
        <f>IFERROR(VLOOKUP(H490,Нагрузка_диапазон_1,4,FALSE),"")</f>
        <v/>
      </c>
      <c r="N490" s="62" t="str">
        <f>IF($H490=0,"",VLOOKUP($H490,Исходные_данные,40,FALSE))</f>
        <v/>
      </c>
      <c r="O490" s="62"/>
      <c r="P490" s="62" t="str">
        <f>IF($H490=0,"",VLOOKUP($H490,Исходные_данные,42,FALSE))</f>
        <v/>
      </c>
      <c r="Q490" s="62" t="str">
        <f>IF($H490=0,"",VLOOKUP($H490,Исходные_данные,8,FALSE))</f>
        <v/>
      </c>
      <c r="R490" s="62">
        <f>IF(Q490=3,"L1,L2,L3",0)</f>
        <v>0</v>
      </c>
      <c r="S490" s="62">
        <f>IF(C490=1,1,IF(Q490=3,S489,IF(S489=3,1,S489+1)))</f>
        <v>2</v>
      </c>
      <c r="T490" s="62" t="str">
        <f>IF(R490=0,"L"&amp;S490,R490)</f>
        <v>L2</v>
      </c>
      <c r="U490" s="62" t="str">
        <f>IF($H490=0,"",VLOOKUP($H490,Исходные_данные,32,FALSE))</f>
        <v/>
      </c>
    </row>
    <row r="491" spans="1:21" x14ac:dyDescent="0.2">
      <c r="A491" s="62" t="str">
        <f t="shared" si="9"/>
        <v/>
      </c>
      <c r="B491" s="62">
        <f>IF(C491=1,MAX(B$2:$B490)+1,IF(F491=0,"",B490))</f>
        <v>1</v>
      </c>
      <c r="C491" s="62">
        <f>COUNTIF($F$2:$F491,F491)</f>
        <v>489</v>
      </c>
      <c r="D491" s="62">
        <f>IF(F491=0,0,MAX($D$2:D490)+1)</f>
        <v>488</v>
      </c>
      <c r="E491" s="62">
        <f>IF(H491=0,0,MAX($E$2:E490)+1)</f>
        <v>0</v>
      </c>
      <c r="F491" s="60" t="s">
        <v>751</v>
      </c>
      <c r="G491" s="60"/>
      <c r="H491" s="60"/>
      <c r="I491" s="62" t="e">
        <f>IFERROR(VLOOKUP(H491,H$2:H490,1,FALSE),VLOOKUP(H491,H$478:H492,1,FALSE))</f>
        <v>#N/A</v>
      </c>
      <c r="J491" s="62" t="str">
        <f>IF($H491=0,"",VLOOKUP($H491,Исходные_данные,37,FALSE))</f>
        <v/>
      </c>
      <c r="K491" s="62" t="str">
        <f>IF($H491=0,"",VLOOKUP($H491,Исходные_данные,38,FALSE))</f>
        <v/>
      </c>
      <c r="L491" s="62" t="str">
        <f>IF($H491=0,"",VLOOKUP($H491,Исходные_данные,39,FALSE))</f>
        <v/>
      </c>
      <c r="M491" s="46" t="str">
        <f>IFERROR(VLOOKUP(H491,Нагрузка_диапазон_1,4,FALSE),"")</f>
        <v/>
      </c>
      <c r="N491" s="62" t="str">
        <f>IF($H491=0,"",VLOOKUP($H491,Исходные_данные,40,FALSE))</f>
        <v/>
      </c>
      <c r="O491" s="62"/>
      <c r="P491" s="62" t="str">
        <f>IF($H491=0,"",VLOOKUP($H491,Исходные_данные,42,FALSE))</f>
        <v/>
      </c>
      <c r="Q491" s="62" t="str">
        <f>IF($H491=0,"",VLOOKUP($H491,Исходные_данные,8,FALSE))</f>
        <v/>
      </c>
      <c r="R491" s="62">
        <f>IF(Q491=3,"L1,L2,L3",0)</f>
        <v>0</v>
      </c>
      <c r="S491" s="62">
        <f>IF(C491=1,1,IF(Q491=3,S490,IF(S490=3,1,S490+1)))</f>
        <v>3</v>
      </c>
      <c r="T491" s="62" t="str">
        <f>IF(R491=0,"L"&amp;S491,R491)</f>
        <v>L3</v>
      </c>
      <c r="U491" s="62" t="str">
        <f>IF($H491=0,"",VLOOKUP($H491,Исходные_данные,32,FALSE))</f>
        <v/>
      </c>
    </row>
    <row r="492" spans="1:21" x14ac:dyDescent="0.2">
      <c r="A492" s="62" t="str">
        <f t="shared" si="9"/>
        <v/>
      </c>
      <c r="B492" s="62">
        <f>IF(C492=1,MAX(B$2:$B491)+1,IF(F492=0,"",B491))</f>
        <v>1</v>
      </c>
      <c r="C492" s="62">
        <f>COUNTIF($F$2:$F492,F492)</f>
        <v>490</v>
      </c>
      <c r="D492" s="62">
        <f>IF(F492=0,0,MAX($D$2:D491)+1)</f>
        <v>489</v>
      </c>
      <c r="E492" s="62">
        <f>IF(H492=0,0,MAX($E$2:E491)+1)</f>
        <v>0</v>
      </c>
      <c r="F492" s="60" t="s">
        <v>751</v>
      </c>
      <c r="G492" s="60"/>
      <c r="H492" s="60"/>
      <c r="I492" s="62" t="e">
        <f>IFERROR(VLOOKUP(H492,H$2:H491,1,FALSE),VLOOKUP(H492,H$478:H493,1,FALSE))</f>
        <v>#N/A</v>
      </c>
      <c r="J492" s="62" t="str">
        <f>IF($H492=0,"",VLOOKUP($H492,Исходные_данные,37,FALSE))</f>
        <v/>
      </c>
      <c r="K492" s="62" t="str">
        <f>IF($H492=0,"",VLOOKUP($H492,Исходные_данные,38,FALSE))</f>
        <v/>
      </c>
      <c r="L492" s="62" t="str">
        <f>IF($H492=0,"",VLOOKUP($H492,Исходные_данные,39,FALSE))</f>
        <v/>
      </c>
      <c r="M492" s="46" t="str">
        <f>IFERROR(VLOOKUP(H492,Нагрузка_диапазон_1,4,FALSE),"")</f>
        <v/>
      </c>
      <c r="N492" s="62" t="str">
        <f>IF($H492=0,"",VLOOKUP($H492,Исходные_данные,40,FALSE))</f>
        <v/>
      </c>
      <c r="O492" s="62"/>
      <c r="P492" s="62" t="str">
        <f>IF($H492=0,"",VLOOKUP($H492,Исходные_данные,42,FALSE))</f>
        <v/>
      </c>
      <c r="Q492" s="62" t="str">
        <f>IF($H492=0,"",VLOOKUP($H492,Исходные_данные,8,FALSE))</f>
        <v/>
      </c>
      <c r="R492" s="62">
        <f>IF(Q492=3,"L1,L2,L3",0)</f>
        <v>0</v>
      </c>
      <c r="S492" s="62">
        <f>IF(C492=1,1,IF(Q492=3,S491,IF(S491=3,1,S491+1)))</f>
        <v>1</v>
      </c>
      <c r="T492" s="62" t="str">
        <f>IF(R492=0,"L"&amp;S492,R492)</f>
        <v>L1</v>
      </c>
      <c r="U492" s="62" t="str">
        <f>IF($H492=0,"",VLOOKUP($H492,Исходные_данные,32,FALSE))</f>
        <v/>
      </c>
    </row>
    <row r="493" spans="1:21" x14ac:dyDescent="0.2">
      <c r="A493" s="62" t="str">
        <f t="shared" si="9"/>
        <v/>
      </c>
      <c r="B493" s="62">
        <f>IF(C493=1,MAX(B$2:$B492)+1,IF(F493=0,"",B492))</f>
        <v>1</v>
      </c>
      <c r="C493" s="62">
        <f>COUNTIF($F$2:$F493,F493)</f>
        <v>491</v>
      </c>
      <c r="D493" s="62">
        <f>IF(F493=0,0,MAX($D$2:D492)+1)</f>
        <v>490</v>
      </c>
      <c r="E493" s="62">
        <f>IF(H493=0,0,MAX($E$2:E492)+1)</f>
        <v>0</v>
      </c>
      <c r="F493" s="60" t="s">
        <v>751</v>
      </c>
      <c r="G493" s="60"/>
      <c r="H493" s="60"/>
      <c r="I493" s="62" t="e">
        <f>IFERROR(VLOOKUP(H493,H$2:H492,1,FALSE),VLOOKUP(H493,H$478:H494,1,FALSE))</f>
        <v>#N/A</v>
      </c>
      <c r="J493" s="62" t="str">
        <f>IF($H493=0,"",VLOOKUP($H493,Исходные_данные,37,FALSE))</f>
        <v/>
      </c>
      <c r="K493" s="62" t="str">
        <f>IF($H493=0,"",VLOOKUP($H493,Исходные_данные,38,FALSE))</f>
        <v/>
      </c>
      <c r="L493" s="62" t="str">
        <f>IF($H493=0,"",VLOOKUP($H493,Исходные_данные,39,FALSE))</f>
        <v/>
      </c>
      <c r="M493" s="46" t="str">
        <f>IFERROR(VLOOKUP(H493,Нагрузка_диапазон_1,4,FALSE),"")</f>
        <v/>
      </c>
      <c r="N493" s="62" t="str">
        <f>IF($H493=0,"",VLOOKUP($H493,Исходные_данные,40,FALSE))</f>
        <v/>
      </c>
      <c r="O493" s="62"/>
      <c r="P493" s="62" t="str">
        <f>IF($H493=0,"",VLOOKUP($H493,Исходные_данные,42,FALSE))</f>
        <v/>
      </c>
      <c r="Q493" s="62" t="str">
        <f>IF($H493=0,"",VLOOKUP($H493,Исходные_данные,8,FALSE))</f>
        <v/>
      </c>
      <c r="R493" s="62">
        <f>IF(Q493=3,"L1,L2,L3",0)</f>
        <v>0</v>
      </c>
      <c r="S493" s="62">
        <f>IF(C493=1,1,IF(Q493=3,S492,IF(S492=3,1,S492+1)))</f>
        <v>2</v>
      </c>
      <c r="T493" s="62" t="str">
        <f>IF(R493=0,"L"&amp;S493,R493)</f>
        <v>L2</v>
      </c>
      <c r="U493" s="62" t="str">
        <f>IF($H493=0,"",VLOOKUP($H493,Исходные_данные,32,FALSE))</f>
        <v/>
      </c>
    </row>
    <row r="494" spans="1:21" x14ac:dyDescent="0.2">
      <c r="A494" s="62" t="str">
        <f t="shared" si="9"/>
        <v/>
      </c>
      <c r="B494" s="62">
        <f>IF(C494=1,MAX(B$2:$B493)+1,IF(F494=0,"",B493))</f>
        <v>1</v>
      </c>
      <c r="C494" s="62">
        <f>COUNTIF($F$2:$F494,F494)</f>
        <v>492</v>
      </c>
      <c r="D494" s="62">
        <f>IF(F494=0,0,MAX($D$2:D493)+1)</f>
        <v>491</v>
      </c>
      <c r="E494" s="62">
        <f>IF(H494=0,0,MAX($E$2:E493)+1)</f>
        <v>0</v>
      </c>
      <c r="F494" s="60" t="s">
        <v>751</v>
      </c>
      <c r="G494" s="60"/>
      <c r="H494" s="60"/>
      <c r="I494" s="62" t="e">
        <f>IFERROR(VLOOKUP(H494,H$2:H493,1,FALSE),VLOOKUP(H494,H$478:H495,1,FALSE))</f>
        <v>#N/A</v>
      </c>
      <c r="J494" s="62" t="str">
        <f>IF($H494=0,"",VLOOKUP($H494,Исходные_данные,37,FALSE))</f>
        <v/>
      </c>
      <c r="K494" s="62" t="str">
        <f>IF($H494=0,"",VLOOKUP($H494,Исходные_данные,38,FALSE))</f>
        <v/>
      </c>
      <c r="L494" s="62" t="str">
        <f>IF($H494=0,"",VLOOKUP($H494,Исходные_данные,39,FALSE))</f>
        <v/>
      </c>
      <c r="M494" s="46" t="str">
        <f>IFERROR(VLOOKUP(H494,Нагрузка_диапазон_1,4,FALSE),"")</f>
        <v/>
      </c>
      <c r="N494" s="62" t="str">
        <f>IF($H494=0,"",VLOOKUP($H494,Исходные_данные,40,FALSE))</f>
        <v/>
      </c>
      <c r="O494" s="62"/>
      <c r="P494" s="62" t="str">
        <f>IF($H494=0,"",VLOOKUP($H494,Исходные_данные,42,FALSE))</f>
        <v/>
      </c>
      <c r="Q494" s="62" t="str">
        <f>IF($H494=0,"",VLOOKUP($H494,Исходные_данные,8,FALSE))</f>
        <v/>
      </c>
      <c r="R494" s="62">
        <f>IF(Q494=3,"L1,L2,L3",0)</f>
        <v>0</v>
      </c>
      <c r="S494" s="62">
        <f>IF(C494=1,1,IF(Q494=3,S493,IF(S493=3,1,S493+1)))</f>
        <v>3</v>
      </c>
      <c r="T494" s="62" t="str">
        <f>IF(R494=0,"L"&amp;S494,R494)</f>
        <v>L3</v>
      </c>
      <c r="U494" s="62" t="str">
        <f>IF($H494=0,"",VLOOKUP($H494,Исходные_данные,32,FALSE))</f>
        <v/>
      </c>
    </row>
    <row r="495" spans="1:21" x14ac:dyDescent="0.2">
      <c r="A495" s="62" t="str">
        <f t="shared" si="9"/>
        <v/>
      </c>
      <c r="B495" s="62">
        <f>IF(C495=1,MAX(B$2:$B494)+1,IF(F495=0,"",B494))</f>
        <v>1</v>
      </c>
      <c r="C495" s="62">
        <f>COUNTIF($F$2:$F495,F495)</f>
        <v>493</v>
      </c>
      <c r="D495" s="62">
        <f>IF(F495=0,0,MAX($D$2:D494)+1)</f>
        <v>492</v>
      </c>
      <c r="E495" s="62">
        <f>IF(H495=0,0,MAX($E$2:E494)+1)</f>
        <v>0</v>
      </c>
      <c r="F495" s="60" t="s">
        <v>751</v>
      </c>
      <c r="G495" s="60"/>
      <c r="H495" s="60"/>
      <c r="I495" s="62" t="e">
        <f>IFERROR(VLOOKUP(H495,H$2:H494,1,FALSE),VLOOKUP(H495,H$478:H496,1,FALSE))</f>
        <v>#N/A</v>
      </c>
      <c r="J495" s="62" t="str">
        <f>IF($H495=0,"",VLOOKUP($H495,Исходные_данные,37,FALSE))</f>
        <v/>
      </c>
      <c r="K495" s="62" t="str">
        <f>IF($H495=0,"",VLOOKUP($H495,Исходные_данные,38,FALSE))</f>
        <v/>
      </c>
      <c r="L495" s="62" t="str">
        <f>IF($H495=0,"",VLOOKUP($H495,Исходные_данные,39,FALSE))</f>
        <v/>
      </c>
      <c r="M495" s="46" t="str">
        <f>IFERROR(VLOOKUP(H495,Нагрузка_диапазон_1,4,FALSE),"")</f>
        <v/>
      </c>
      <c r="N495" s="62" t="str">
        <f>IF($H495=0,"",VLOOKUP($H495,Исходные_данные,40,FALSE))</f>
        <v/>
      </c>
      <c r="O495" s="62"/>
      <c r="P495" s="62" t="str">
        <f>IF($H495=0,"",VLOOKUP($H495,Исходные_данные,42,FALSE))</f>
        <v/>
      </c>
      <c r="Q495" s="62" t="str">
        <f>IF($H495=0,"",VLOOKUP($H495,Исходные_данные,8,FALSE))</f>
        <v/>
      </c>
      <c r="R495" s="62">
        <f>IF(Q495=3,"L1,L2,L3",0)</f>
        <v>0</v>
      </c>
      <c r="S495" s="62">
        <f>IF(C495=1,1,IF(Q495=3,S494,IF(S494=3,1,S494+1)))</f>
        <v>1</v>
      </c>
      <c r="T495" s="62" t="str">
        <f>IF(R495=0,"L"&amp;S495,R495)</f>
        <v>L1</v>
      </c>
      <c r="U495" s="62" t="str">
        <f>IF($H495=0,"",VLOOKUP($H495,Исходные_данные,32,FALSE))</f>
        <v/>
      </c>
    </row>
    <row r="496" spans="1:21" x14ac:dyDescent="0.2">
      <c r="A496" s="62" t="str">
        <f t="shared" si="9"/>
        <v/>
      </c>
      <c r="B496" s="62">
        <f>IF(C496=1,MAX(B$2:$B495)+1,IF(F496=0,"",B495))</f>
        <v>1</v>
      </c>
      <c r="C496" s="62">
        <f>COUNTIF($F$2:$F496,F496)</f>
        <v>494</v>
      </c>
      <c r="D496" s="62">
        <f>IF(F496=0,0,MAX($D$2:D495)+1)</f>
        <v>493</v>
      </c>
      <c r="E496" s="62">
        <f>IF(H496=0,0,MAX($E$2:E495)+1)</f>
        <v>0</v>
      </c>
      <c r="F496" s="60" t="s">
        <v>751</v>
      </c>
      <c r="G496" s="60"/>
      <c r="H496" s="60"/>
      <c r="I496" s="62" t="e">
        <f>IFERROR(VLOOKUP(H496,H$2:H495,1,FALSE),VLOOKUP(H496,H$478:H497,1,FALSE))</f>
        <v>#N/A</v>
      </c>
      <c r="J496" s="62" t="str">
        <f>IF($H496=0,"",VLOOKUP($H496,Исходные_данные,37,FALSE))</f>
        <v/>
      </c>
      <c r="K496" s="62" t="str">
        <f>IF($H496=0,"",VLOOKUP($H496,Исходные_данные,38,FALSE))</f>
        <v/>
      </c>
      <c r="L496" s="62" t="str">
        <f>IF($H496=0,"",VLOOKUP($H496,Исходные_данные,39,FALSE))</f>
        <v/>
      </c>
      <c r="M496" s="46" t="str">
        <f>IFERROR(VLOOKUP(H496,Нагрузка_диапазон_1,4,FALSE),"")</f>
        <v/>
      </c>
      <c r="N496" s="62" t="str">
        <f>IF($H496=0,"",VLOOKUP($H496,Исходные_данные,40,FALSE))</f>
        <v/>
      </c>
      <c r="O496" s="62"/>
      <c r="P496" s="62" t="str">
        <f>IF($H496=0,"",VLOOKUP($H496,Исходные_данные,42,FALSE))</f>
        <v/>
      </c>
      <c r="Q496" s="62" t="str">
        <f>IF($H496=0,"",VLOOKUP($H496,Исходные_данные,8,FALSE))</f>
        <v/>
      </c>
      <c r="R496" s="62">
        <f>IF(Q496=3,"L1,L2,L3",0)</f>
        <v>0</v>
      </c>
      <c r="S496" s="62">
        <f>IF(C496=1,1,IF(Q496=3,S495,IF(S495=3,1,S495+1)))</f>
        <v>2</v>
      </c>
      <c r="T496" s="62" t="str">
        <f>IF(R496=0,"L"&amp;S496,R496)</f>
        <v>L2</v>
      </c>
      <c r="U496" s="62" t="str">
        <f>IF($H496=0,"",VLOOKUP($H496,Исходные_данные,32,FALSE))</f>
        <v/>
      </c>
    </row>
    <row r="497" spans="1:21" x14ac:dyDescent="0.2">
      <c r="A497" s="62" t="str">
        <f t="shared" si="9"/>
        <v/>
      </c>
      <c r="B497" s="62">
        <f>IF(C497=1,MAX(B$2:$B496)+1,IF(F497=0,"",B496))</f>
        <v>1</v>
      </c>
      <c r="C497" s="62">
        <f>COUNTIF($F$2:$F497,F497)</f>
        <v>495</v>
      </c>
      <c r="D497" s="62">
        <f>IF(F497=0,0,MAX($D$2:D496)+1)</f>
        <v>494</v>
      </c>
      <c r="E497" s="62">
        <f>IF(H497=0,0,MAX($E$2:E496)+1)</f>
        <v>0</v>
      </c>
      <c r="F497" s="60" t="s">
        <v>751</v>
      </c>
      <c r="G497" s="60"/>
      <c r="H497" s="60"/>
      <c r="I497" s="62" t="e">
        <f>IFERROR(VLOOKUP(H497,H$2:H496,1,FALSE),VLOOKUP(H497,H$478:H498,1,FALSE))</f>
        <v>#N/A</v>
      </c>
      <c r="J497" s="62" t="str">
        <f>IF($H497=0,"",VLOOKUP($H497,Исходные_данные,37,FALSE))</f>
        <v/>
      </c>
      <c r="K497" s="62" t="str">
        <f>IF($H497=0,"",VLOOKUP($H497,Исходные_данные,38,FALSE))</f>
        <v/>
      </c>
      <c r="L497" s="62" t="str">
        <f>IF($H497=0,"",VLOOKUP($H497,Исходные_данные,39,FALSE))</f>
        <v/>
      </c>
      <c r="M497" s="46" t="str">
        <f>IFERROR(VLOOKUP(H497,Нагрузка_диапазон_1,4,FALSE),"")</f>
        <v/>
      </c>
      <c r="N497" s="62" t="str">
        <f>IF($H497=0,"",VLOOKUP($H497,Исходные_данные,40,FALSE))</f>
        <v/>
      </c>
      <c r="O497" s="62"/>
      <c r="P497" s="62" t="str">
        <f>IF($H497=0,"",VLOOKUP($H497,Исходные_данные,42,FALSE))</f>
        <v/>
      </c>
      <c r="Q497" s="62" t="str">
        <f>IF($H497=0,"",VLOOKUP($H497,Исходные_данные,8,FALSE))</f>
        <v/>
      </c>
      <c r="R497" s="62">
        <f>IF(Q497=3,"L1,L2,L3",0)</f>
        <v>0</v>
      </c>
      <c r="S497" s="62">
        <f>IF(C497=1,1,IF(Q497=3,S496,IF(S496=3,1,S496+1)))</f>
        <v>3</v>
      </c>
      <c r="T497" s="62" t="str">
        <f>IF(R497=0,"L"&amp;S497,R497)</f>
        <v>L3</v>
      </c>
      <c r="U497" s="62" t="str">
        <f>IF($H497=0,"",VLOOKUP($H497,Исходные_данные,32,FALSE))</f>
        <v/>
      </c>
    </row>
    <row r="498" spans="1:21" x14ac:dyDescent="0.2">
      <c r="A498" s="62" t="str">
        <f t="shared" si="9"/>
        <v/>
      </c>
      <c r="B498" s="62">
        <f>IF(C498=1,MAX(B$2:$B497)+1,IF(F498=0,"",B497))</f>
        <v>1</v>
      </c>
      <c r="C498" s="62">
        <f>COUNTIF($F$2:$F498,F498)</f>
        <v>496</v>
      </c>
      <c r="D498" s="62">
        <f>IF(F498=0,0,MAX($D$2:D497)+1)</f>
        <v>495</v>
      </c>
      <c r="E498" s="62">
        <f>IF(H498=0,0,MAX($E$2:E497)+1)</f>
        <v>0</v>
      </c>
      <c r="F498" s="60" t="s">
        <v>751</v>
      </c>
      <c r="G498" s="60"/>
      <c r="H498" s="60"/>
      <c r="I498" s="62" t="e">
        <f>IFERROR(VLOOKUP(H498,H$2:H497,1,FALSE),VLOOKUP(H498,H$478:H499,1,FALSE))</f>
        <v>#N/A</v>
      </c>
      <c r="J498" s="62" t="str">
        <f>IF($H498=0,"",VLOOKUP($H498,Исходные_данные,37,FALSE))</f>
        <v/>
      </c>
      <c r="K498" s="62" t="str">
        <f>IF($H498=0,"",VLOOKUP($H498,Исходные_данные,38,FALSE))</f>
        <v/>
      </c>
      <c r="L498" s="62" t="str">
        <f>IF($H498=0,"",VLOOKUP($H498,Исходные_данные,39,FALSE))</f>
        <v/>
      </c>
      <c r="M498" s="46" t="str">
        <f>IFERROR(VLOOKUP(H498,Нагрузка_диапазон_1,4,FALSE),"")</f>
        <v/>
      </c>
      <c r="N498" s="62" t="str">
        <f>IF($H498=0,"",VLOOKUP($H498,Исходные_данные,40,FALSE))</f>
        <v/>
      </c>
      <c r="O498" s="62"/>
      <c r="P498" s="62" t="str">
        <f>IF($H498=0,"",VLOOKUP($H498,Исходные_данные,42,FALSE))</f>
        <v/>
      </c>
      <c r="Q498" s="62" t="str">
        <f>IF($H498=0,"",VLOOKUP($H498,Исходные_данные,8,FALSE))</f>
        <v/>
      </c>
      <c r="R498" s="62">
        <f>IF(Q498=3,"L1,L2,L3",0)</f>
        <v>0</v>
      </c>
      <c r="S498" s="62">
        <f>IF(C498=1,1,IF(Q498=3,S497,IF(S497=3,1,S497+1)))</f>
        <v>1</v>
      </c>
      <c r="T498" s="62" t="str">
        <f>IF(R498=0,"L"&amp;S498,R498)</f>
        <v>L1</v>
      </c>
      <c r="U498" s="62" t="str">
        <f>IF($H498=0,"",VLOOKUP($H498,Исходные_данные,32,FALSE))</f>
        <v/>
      </c>
    </row>
    <row r="499" spans="1:21" x14ac:dyDescent="0.2">
      <c r="A499" s="62" t="str">
        <f t="shared" si="9"/>
        <v/>
      </c>
      <c r="B499" s="62">
        <f>IF(C499=1,MAX(B$2:$B498)+1,IF(F499=0,"",B498))</f>
        <v>1</v>
      </c>
      <c r="C499" s="62">
        <f>COUNTIF($F$2:$F499,F499)</f>
        <v>497</v>
      </c>
      <c r="D499" s="62">
        <f>IF(F499=0,0,MAX($D$2:D498)+1)</f>
        <v>496</v>
      </c>
      <c r="E499" s="62">
        <f>IF(H499=0,0,MAX($E$2:E498)+1)</f>
        <v>0</v>
      </c>
      <c r="F499" s="60" t="s">
        <v>751</v>
      </c>
      <c r="G499" s="60"/>
      <c r="H499" s="60"/>
      <c r="I499" s="62" t="e">
        <f>IFERROR(VLOOKUP(H499,H$2:H498,1,FALSE),VLOOKUP(H499,H$478:H500,1,FALSE))</f>
        <v>#N/A</v>
      </c>
      <c r="J499" s="62" t="str">
        <f>IF($H499=0,"",VLOOKUP($H499,Исходные_данные,37,FALSE))</f>
        <v/>
      </c>
      <c r="K499" s="62" t="str">
        <f>IF($H499=0,"",VLOOKUP($H499,Исходные_данные,38,FALSE))</f>
        <v/>
      </c>
      <c r="L499" s="62" t="str">
        <f>IF($H499=0,"",VLOOKUP($H499,Исходные_данные,39,FALSE))</f>
        <v/>
      </c>
      <c r="M499" s="46" t="str">
        <f>IFERROR(VLOOKUP(H499,Нагрузка_диапазон_1,4,FALSE),"")</f>
        <v/>
      </c>
      <c r="N499" s="62" t="str">
        <f>IF($H499=0,"",VLOOKUP($H499,Исходные_данные,40,FALSE))</f>
        <v/>
      </c>
      <c r="O499" s="62"/>
      <c r="P499" s="62" t="str">
        <f>IF($H499=0,"",VLOOKUP($H499,Исходные_данные,42,FALSE))</f>
        <v/>
      </c>
      <c r="Q499" s="62" t="str">
        <f>IF($H499=0,"",VLOOKUP($H499,Исходные_данные,8,FALSE))</f>
        <v/>
      </c>
      <c r="R499" s="62">
        <f>IF(Q499=3,"L1,L2,L3",0)</f>
        <v>0</v>
      </c>
      <c r="S499" s="62">
        <f>IF(C499=1,1,IF(Q499=3,S498,IF(S498=3,1,S498+1)))</f>
        <v>2</v>
      </c>
      <c r="T499" s="62" t="str">
        <f>IF(R499=0,"L"&amp;S499,R499)</f>
        <v>L2</v>
      </c>
      <c r="U499" s="62" t="str">
        <f>IF($H499=0,"",VLOOKUP($H499,Исходные_данные,32,FALSE))</f>
        <v/>
      </c>
    </row>
    <row r="500" spans="1:21" x14ac:dyDescent="0.2">
      <c r="A500" s="62" t="str">
        <f t="shared" si="9"/>
        <v/>
      </c>
      <c r="B500" s="62">
        <f>IF(C500=1,MAX(B$2:$B499)+1,IF(F500=0,"",B499))</f>
        <v>1</v>
      </c>
      <c r="C500" s="62">
        <f>COUNTIF($F$2:$F500,F500)</f>
        <v>498</v>
      </c>
      <c r="D500" s="62">
        <f>IF(F500=0,0,MAX($D$2:D499)+1)</f>
        <v>497</v>
      </c>
      <c r="E500" s="62">
        <f>IF(H500=0,0,MAX($E$2:E499)+1)</f>
        <v>0</v>
      </c>
      <c r="F500" s="60" t="s">
        <v>751</v>
      </c>
      <c r="G500" s="60"/>
      <c r="H500" s="60"/>
      <c r="I500" s="62" t="e">
        <f>IFERROR(VLOOKUP(H500,H$2:H499,1,FALSE),VLOOKUP(H500,H$478:H501,1,FALSE))</f>
        <v>#N/A</v>
      </c>
      <c r="J500" s="62" t="str">
        <f>IF($H500=0,"",VLOOKUP($H500,Исходные_данные,37,FALSE))</f>
        <v/>
      </c>
      <c r="K500" s="62" t="str">
        <f>IF($H500=0,"",VLOOKUP($H500,Исходные_данные,38,FALSE))</f>
        <v/>
      </c>
      <c r="L500" s="62" t="str">
        <f>IF($H500=0,"",VLOOKUP($H500,Исходные_данные,39,FALSE))</f>
        <v/>
      </c>
      <c r="M500" s="46" t="str">
        <f>IFERROR(VLOOKUP(H500,Нагрузка_диапазон_1,4,FALSE),"")</f>
        <v/>
      </c>
      <c r="N500" s="62" t="str">
        <f>IF($H500=0,"",VLOOKUP($H500,Исходные_данные,40,FALSE))</f>
        <v/>
      </c>
      <c r="O500" s="62"/>
      <c r="P500" s="62" t="str">
        <f>IF($H500=0,"",VLOOKUP($H500,Исходные_данные,42,FALSE))</f>
        <v/>
      </c>
      <c r="Q500" s="62" t="str">
        <f>IF($H500=0,"",VLOOKUP($H500,Исходные_данные,8,FALSE))</f>
        <v/>
      </c>
      <c r="R500" s="62">
        <f>IF(Q500=3,"L1,L2,L3",0)</f>
        <v>0</v>
      </c>
      <c r="S500" s="62">
        <f>IF(C500=1,1,IF(Q500=3,S499,IF(S499=3,1,S499+1)))</f>
        <v>3</v>
      </c>
      <c r="T500" s="62" t="str">
        <f>IF(R500=0,"L"&amp;S500,R500)</f>
        <v>L3</v>
      </c>
      <c r="U500" s="62" t="str">
        <f>IF($H500=0,"",VLOOKUP($H500,Исходные_данные,32,FALSE))</f>
        <v/>
      </c>
    </row>
    <row r="501" spans="1:21" x14ac:dyDescent="0.2">
      <c r="A501" s="62" t="str">
        <f t="shared" si="9"/>
        <v/>
      </c>
      <c r="B501" s="62">
        <f>IF(C501=1,MAX(B$2:$B500)+1,IF(F501=0,"",B500))</f>
        <v>1</v>
      </c>
      <c r="C501" s="62">
        <f>COUNTIF($F$2:$F501,F501)</f>
        <v>499</v>
      </c>
      <c r="D501" s="62">
        <f>IF(F501=0,0,MAX($D$2:D500)+1)</f>
        <v>498</v>
      </c>
      <c r="E501" s="62">
        <f>IF(H501=0,0,MAX($E$2:E500)+1)</f>
        <v>0</v>
      </c>
      <c r="F501" s="60" t="s">
        <v>751</v>
      </c>
      <c r="G501" s="60"/>
      <c r="H501" s="60"/>
      <c r="I501" s="62" t="e">
        <f>IFERROR(VLOOKUP(H501,H$2:H500,1,FALSE),VLOOKUP(H501,H$478:H502,1,FALSE))</f>
        <v>#N/A</v>
      </c>
      <c r="J501" s="62" t="str">
        <f>IF($H501=0,"",VLOOKUP($H501,Исходные_данные,37,FALSE))</f>
        <v/>
      </c>
      <c r="K501" s="62" t="str">
        <f>IF($H501=0,"",VLOOKUP($H501,Исходные_данные,38,FALSE))</f>
        <v/>
      </c>
      <c r="L501" s="62" t="str">
        <f>IF($H501=0,"",VLOOKUP($H501,Исходные_данные,39,FALSE))</f>
        <v/>
      </c>
      <c r="M501" s="46" t="str">
        <f>IFERROR(VLOOKUP(H501,Нагрузка_диапазон_1,4,FALSE),"")</f>
        <v/>
      </c>
      <c r="N501" s="62" t="str">
        <f>IF($H501=0,"",VLOOKUP($H501,Исходные_данные,40,FALSE))</f>
        <v/>
      </c>
      <c r="O501" s="62"/>
      <c r="P501" s="62" t="str">
        <f>IF($H501=0,"",VLOOKUP($H501,Исходные_данные,42,FALSE))</f>
        <v/>
      </c>
      <c r="Q501" s="62" t="str">
        <f>IF($H501=0,"",VLOOKUP($H501,Исходные_данные,8,FALSE))</f>
        <v/>
      </c>
      <c r="R501" s="62">
        <f>IF(Q501=3,"L1,L2,L3",0)</f>
        <v>0</v>
      </c>
      <c r="S501" s="62">
        <f>IF(C501=1,1,IF(Q501=3,S500,IF(S500=3,1,S500+1)))</f>
        <v>1</v>
      </c>
      <c r="T501" s="62" t="str">
        <f>IF(R501=0,"L"&amp;S501,R501)</f>
        <v>L1</v>
      </c>
      <c r="U501" s="62" t="str">
        <f>IF($H501=0,"",VLOOKUP($H501,Исходные_данные,32,FALSE))</f>
        <v/>
      </c>
    </row>
    <row r="502" spans="1:21" x14ac:dyDescent="0.2">
      <c r="A502" s="62" t="str">
        <f t="shared" si="9"/>
        <v/>
      </c>
      <c r="B502" s="62">
        <f>IF(C502=1,MAX(B$2:$B501)+1,IF(F502=0,"",B501))</f>
        <v>1</v>
      </c>
      <c r="C502" s="62">
        <f>COUNTIF($F$2:$F502,F502)</f>
        <v>500</v>
      </c>
      <c r="D502" s="62">
        <f>IF(F502=0,0,MAX($D$2:D501)+1)</f>
        <v>499</v>
      </c>
      <c r="E502" s="62">
        <f>IF(H502=0,0,MAX($E$2:E501)+1)</f>
        <v>0</v>
      </c>
      <c r="F502" s="60" t="s">
        <v>751</v>
      </c>
      <c r="G502" s="60"/>
      <c r="H502" s="60"/>
      <c r="I502" s="62" t="e">
        <f>IFERROR(VLOOKUP(H502,H$2:H501,1,FALSE),VLOOKUP(H502,H$478:H503,1,FALSE))</f>
        <v>#N/A</v>
      </c>
      <c r="J502" s="62" t="str">
        <f>IF($H502=0,"",VLOOKUP($H502,Исходные_данные,37,FALSE))</f>
        <v/>
      </c>
      <c r="K502" s="62" t="str">
        <f>IF($H502=0,"",VLOOKUP($H502,Исходные_данные,38,FALSE))</f>
        <v/>
      </c>
      <c r="L502" s="62" t="str">
        <f>IF($H502=0,"",VLOOKUP($H502,Исходные_данные,39,FALSE))</f>
        <v/>
      </c>
      <c r="M502" s="46" t="str">
        <f>IFERROR(VLOOKUP(H502,Нагрузка_диапазон_1,4,FALSE),"")</f>
        <v/>
      </c>
      <c r="N502" s="62" t="str">
        <f>IF($H502=0,"",VLOOKUP($H502,Исходные_данные,40,FALSE))</f>
        <v/>
      </c>
      <c r="O502" s="62"/>
      <c r="P502" s="62" t="str">
        <f>IF($H502=0,"",VLOOKUP($H502,Исходные_данные,42,FALSE))</f>
        <v/>
      </c>
      <c r="Q502" s="62" t="str">
        <f>IF($H502=0,"",VLOOKUP($H502,Исходные_данные,8,FALSE))</f>
        <v/>
      </c>
      <c r="R502" s="62">
        <f>IF(Q502=3,"L1,L2,L3",0)</f>
        <v>0</v>
      </c>
      <c r="S502" s="62">
        <f>IF(C502=1,1,IF(Q502=3,S501,IF(S501=3,1,S501+1)))</f>
        <v>2</v>
      </c>
      <c r="T502" s="62" t="str">
        <f>IF(R502=0,"L"&amp;S502,R502)</f>
        <v>L2</v>
      </c>
      <c r="U502" s="62" t="str">
        <f>IF($H502=0,"",VLOOKUP($H502,Исходные_данные,32,FALSE))</f>
        <v/>
      </c>
    </row>
    <row r="503" spans="1:21" x14ac:dyDescent="0.2">
      <c r="A503" s="62" t="str">
        <f t="shared" si="9"/>
        <v/>
      </c>
      <c r="B503" s="62">
        <f>IF(C503=1,MAX(B$2:$B502)+1,IF(F503=0,"",B502))</f>
        <v>1</v>
      </c>
      <c r="C503" s="62">
        <f>COUNTIF($F$2:$F503,F503)</f>
        <v>501</v>
      </c>
      <c r="D503" s="62">
        <f>IF(F503=0,0,MAX($D$2:D502)+1)</f>
        <v>500</v>
      </c>
      <c r="E503" s="62">
        <f>IF(H503=0,0,MAX($E$2:E502)+1)</f>
        <v>0</v>
      </c>
      <c r="F503" s="60" t="s">
        <v>751</v>
      </c>
      <c r="G503" s="60"/>
      <c r="H503" s="60"/>
      <c r="I503" s="62" t="e">
        <f>IFERROR(VLOOKUP(H503,H$2:H502,1,FALSE),VLOOKUP(H503,H$478:H504,1,FALSE))</f>
        <v>#N/A</v>
      </c>
      <c r="J503" s="62" t="str">
        <f>IF($H503=0,"",VLOOKUP($H503,Исходные_данные,37,FALSE))</f>
        <v/>
      </c>
      <c r="K503" s="62" t="str">
        <f>IF($H503=0,"",VLOOKUP($H503,Исходные_данные,38,FALSE))</f>
        <v/>
      </c>
      <c r="L503" s="62" t="str">
        <f>IF($H503=0,"",VLOOKUP($H503,Исходные_данные,39,FALSE))</f>
        <v/>
      </c>
      <c r="M503" s="46" t="str">
        <f>IFERROR(VLOOKUP(H503,Нагрузка_диапазон_1,4,FALSE),"")</f>
        <v/>
      </c>
      <c r="N503" s="62" t="str">
        <f>IF($H503=0,"",VLOOKUP($H503,Исходные_данные,40,FALSE))</f>
        <v/>
      </c>
      <c r="O503" s="62"/>
      <c r="P503" s="62" t="str">
        <f>IF($H503=0,"",VLOOKUP($H503,Исходные_данные,42,FALSE))</f>
        <v/>
      </c>
      <c r="Q503" s="62" t="str">
        <f>IF($H503=0,"",VLOOKUP($H503,Исходные_данные,8,FALSE))</f>
        <v/>
      </c>
      <c r="R503" s="62">
        <f>IF(Q503=3,"L1,L2,L3",0)</f>
        <v>0</v>
      </c>
      <c r="S503" s="62">
        <f>IF(C503=1,1,IF(Q503=3,S502,IF(S502=3,1,S502+1)))</f>
        <v>3</v>
      </c>
      <c r="T503" s="62" t="str">
        <f>IF(R503=0,"L"&amp;S503,R503)</f>
        <v>L3</v>
      </c>
      <c r="U503" s="62" t="str">
        <f>IF($H503=0,"",VLOOKUP($H503,Исходные_данные,32,FALSE))</f>
        <v/>
      </c>
    </row>
    <row r="504" spans="1:21" x14ac:dyDescent="0.2">
      <c r="A504" s="62" t="str">
        <f t="shared" si="9"/>
        <v/>
      </c>
      <c r="B504" s="62">
        <f>IF(C504=1,MAX(B$2:$B503)+1,IF(F504=0,"",B503))</f>
        <v>1</v>
      </c>
      <c r="C504" s="62">
        <f>COUNTIF($F$2:$F504,F504)</f>
        <v>502</v>
      </c>
      <c r="D504" s="62">
        <f>IF(F504=0,0,MAX($D$2:D503)+1)</f>
        <v>501</v>
      </c>
      <c r="E504" s="62">
        <f>IF(H504=0,0,MAX($E$2:E503)+1)</f>
        <v>0</v>
      </c>
      <c r="F504" s="60" t="s">
        <v>751</v>
      </c>
      <c r="G504" s="60"/>
      <c r="H504" s="60"/>
      <c r="I504" s="62" t="e">
        <f>IFERROR(VLOOKUP(H504,H$2:H503,1,FALSE),VLOOKUP(H504,H$478:H505,1,FALSE))</f>
        <v>#N/A</v>
      </c>
      <c r="J504" s="62" t="str">
        <f>IF($H504=0,"",VLOOKUP($H504,Исходные_данные,37,FALSE))</f>
        <v/>
      </c>
      <c r="K504" s="62" t="str">
        <f>IF($H504=0,"",VLOOKUP($H504,Исходные_данные,38,FALSE))</f>
        <v/>
      </c>
      <c r="L504" s="62" t="str">
        <f>IF($H504=0,"",VLOOKUP($H504,Исходные_данные,39,FALSE))</f>
        <v/>
      </c>
      <c r="M504" s="46" t="str">
        <f>IFERROR(VLOOKUP(H504,Нагрузка_диапазон_1,4,FALSE),"")</f>
        <v/>
      </c>
      <c r="N504" s="62" t="str">
        <f>IF($H504=0,"",VLOOKUP($H504,Исходные_данные,40,FALSE))</f>
        <v/>
      </c>
      <c r="O504" s="62"/>
      <c r="P504" s="62" t="str">
        <f>IF($H504=0,"",VLOOKUP($H504,Исходные_данные,42,FALSE))</f>
        <v/>
      </c>
      <c r="Q504" s="62" t="str">
        <f>IF($H504=0,"",VLOOKUP($H504,Исходные_данные,8,FALSE))</f>
        <v/>
      </c>
      <c r="R504" s="62">
        <f>IF(Q504=3,"L1,L2,L3",0)</f>
        <v>0</v>
      </c>
      <c r="S504" s="62">
        <f>IF(C504=1,1,IF(Q504=3,S503,IF(S503=3,1,S503+1)))</f>
        <v>1</v>
      </c>
      <c r="T504" s="62" t="str">
        <f>IF(R504=0,"L"&amp;S504,R504)</f>
        <v>L1</v>
      </c>
      <c r="U504" s="62" t="str">
        <f>IF($H504=0,"",VLOOKUP($H504,Исходные_данные,32,FALSE))</f>
        <v/>
      </c>
    </row>
    <row r="505" spans="1:21" x14ac:dyDescent="0.2">
      <c r="A505" s="62" t="str">
        <f t="shared" si="9"/>
        <v/>
      </c>
      <c r="B505" s="62">
        <f>IF(C505=1,MAX(B$2:$B504)+1,IF(F505=0,"",B504))</f>
        <v>1</v>
      </c>
      <c r="C505" s="62">
        <f>COUNTIF($F$2:$F505,F505)</f>
        <v>503</v>
      </c>
      <c r="D505" s="62">
        <f>IF(F505=0,0,MAX($D$2:D504)+1)</f>
        <v>502</v>
      </c>
      <c r="E505" s="62">
        <f>IF(H505=0,0,MAX($E$2:E504)+1)</f>
        <v>0</v>
      </c>
      <c r="F505" s="60" t="s">
        <v>751</v>
      </c>
      <c r="G505" s="60"/>
      <c r="H505" s="60"/>
      <c r="I505" s="62" t="e">
        <f>IFERROR(VLOOKUP(H505,H$2:H504,1,FALSE),VLOOKUP(H505,H$478:H506,1,FALSE))</f>
        <v>#N/A</v>
      </c>
      <c r="J505" s="62" t="str">
        <f>IF($H505=0,"",VLOOKUP($H505,Исходные_данные,37,FALSE))</f>
        <v/>
      </c>
      <c r="K505" s="62" t="str">
        <f>IF($H505=0,"",VLOOKUP($H505,Исходные_данные,38,FALSE))</f>
        <v/>
      </c>
      <c r="L505" s="62" t="str">
        <f>IF($H505=0,"",VLOOKUP($H505,Исходные_данные,39,FALSE))</f>
        <v/>
      </c>
      <c r="M505" s="46" t="str">
        <f>IFERROR(VLOOKUP(H505,Нагрузка_диапазон_1,4,FALSE),"")</f>
        <v/>
      </c>
      <c r="N505" s="62" t="str">
        <f>IF($H505=0,"",VLOOKUP($H505,Исходные_данные,40,FALSE))</f>
        <v/>
      </c>
      <c r="O505" s="62"/>
      <c r="P505" s="62" t="str">
        <f>IF($H505=0,"",VLOOKUP($H505,Исходные_данные,42,FALSE))</f>
        <v/>
      </c>
      <c r="Q505" s="62" t="str">
        <f>IF($H505=0,"",VLOOKUP($H505,Исходные_данные,8,FALSE))</f>
        <v/>
      </c>
      <c r="R505" s="62">
        <f>IF(Q505=3,"L1,L2,L3",0)</f>
        <v>0</v>
      </c>
      <c r="S505" s="62">
        <f>IF(C505=1,1,IF(Q505=3,S504,IF(S504=3,1,S504+1)))</f>
        <v>2</v>
      </c>
      <c r="T505" s="62" t="str">
        <f>IF(R505=0,"L"&amp;S505,R505)</f>
        <v>L2</v>
      </c>
      <c r="U505" s="62" t="str">
        <f>IF($H505=0,"",VLOOKUP($H505,Исходные_данные,32,FALSE))</f>
        <v/>
      </c>
    </row>
    <row r="506" spans="1:21" x14ac:dyDescent="0.2">
      <c r="A506" s="62" t="str">
        <f t="shared" si="9"/>
        <v/>
      </c>
      <c r="B506" s="62">
        <f>IF(C506=1,MAX(B$2:$B505)+1,IF(F506=0,"",B505))</f>
        <v>1</v>
      </c>
      <c r="C506" s="62">
        <f>COUNTIF($F$2:$F506,F506)</f>
        <v>504</v>
      </c>
      <c r="D506" s="62">
        <f>IF(F506=0,0,MAX($D$2:D505)+1)</f>
        <v>503</v>
      </c>
      <c r="E506" s="62">
        <f>IF(H506=0,0,MAX($E$2:E505)+1)</f>
        <v>0</v>
      </c>
      <c r="F506" s="60" t="s">
        <v>751</v>
      </c>
      <c r="G506" s="60"/>
      <c r="H506" s="60"/>
      <c r="I506" s="62" t="e">
        <f>IFERROR(VLOOKUP(H506,H$2:H505,1,FALSE),VLOOKUP(H506,H$478:H507,1,FALSE))</f>
        <v>#N/A</v>
      </c>
      <c r="J506" s="62" t="str">
        <f>IF($H506=0,"",VLOOKUP($H506,Исходные_данные,37,FALSE))</f>
        <v/>
      </c>
      <c r="K506" s="62" t="str">
        <f>IF($H506=0,"",VLOOKUP($H506,Исходные_данные,38,FALSE))</f>
        <v/>
      </c>
      <c r="L506" s="62" t="str">
        <f>IF($H506=0,"",VLOOKUP($H506,Исходные_данные,39,FALSE))</f>
        <v/>
      </c>
      <c r="M506" s="46" t="str">
        <f>IFERROR(VLOOKUP(H506,Нагрузка_диапазон_1,4,FALSE),"")</f>
        <v/>
      </c>
      <c r="N506" s="62" t="str">
        <f>IF($H506=0,"",VLOOKUP($H506,Исходные_данные,40,FALSE))</f>
        <v/>
      </c>
      <c r="O506" s="62"/>
      <c r="P506" s="62" t="str">
        <f>IF($H506=0,"",VLOOKUP($H506,Исходные_данные,42,FALSE))</f>
        <v/>
      </c>
      <c r="Q506" s="62" t="str">
        <f>IF($H506=0,"",VLOOKUP($H506,Исходные_данные,8,FALSE))</f>
        <v/>
      </c>
      <c r="R506" s="62">
        <f>IF(Q506=3,"L1,L2,L3",0)</f>
        <v>0</v>
      </c>
      <c r="S506" s="62">
        <f>IF(C506=1,1,IF(Q506=3,S505,IF(S505=3,1,S505+1)))</f>
        <v>3</v>
      </c>
      <c r="T506" s="62" t="str">
        <f>IF(R506=0,"L"&amp;S506,R506)</f>
        <v>L3</v>
      </c>
      <c r="U506" s="62" t="str">
        <f>IF($H506=0,"",VLOOKUP($H506,Исходные_данные,32,FALSE))</f>
        <v/>
      </c>
    </row>
    <row r="507" spans="1:21" x14ac:dyDescent="0.2">
      <c r="A507" s="62" t="str">
        <f t="shared" si="9"/>
        <v/>
      </c>
      <c r="B507" s="62">
        <f>IF(C507=1,MAX(B$2:$B506)+1,IF(F507=0,"",B506))</f>
        <v>1</v>
      </c>
      <c r="C507" s="62">
        <f>COUNTIF($F$2:$F507,F507)</f>
        <v>505</v>
      </c>
      <c r="D507" s="62">
        <f>IF(F507=0,0,MAX($D$2:D506)+1)</f>
        <v>504</v>
      </c>
      <c r="E507" s="62">
        <f>IF(H507=0,0,MAX($E$2:E506)+1)</f>
        <v>0</v>
      </c>
      <c r="F507" s="60" t="s">
        <v>751</v>
      </c>
      <c r="G507" s="60"/>
      <c r="H507" s="60"/>
      <c r="I507" s="62" t="e">
        <f>IFERROR(VLOOKUP(H507,H$2:H506,1,FALSE),VLOOKUP(H507,H$478:H508,1,FALSE))</f>
        <v>#N/A</v>
      </c>
      <c r="J507" s="62" t="str">
        <f>IF($H507=0,"",VLOOKUP($H507,Исходные_данные,37,FALSE))</f>
        <v/>
      </c>
      <c r="K507" s="62" t="str">
        <f>IF($H507=0,"",VLOOKUP($H507,Исходные_данные,38,FALSE))</f>
        <v/>
      </c>
      <c r="L507" s="62" t="str">
        <f>IF($H507=0,"",VLOOKUP($H507,Исходные_данные,39,FALSE))</f>
        <v/>
      </c>
      <c r="M507" s="46" t="str">
        <f>IFERROR(VLOOKUP(H507,Нагрузка_диапазон_1,4,FALSE),"")</f>
        <v/>
      </c>
      <c r="N507" s="62" t="str">
        <f>IF($H507=0,"",VLOOKUP($H507,Исходные_данные,40,FALSE))</f>
        <v/>
      </c>
      <c r="O507" s="62"/>
      <c r="P507" s="62" t="str">
        <f>IF($H507=0,"",VLOOKUP($H507,Исходные_данные,42,FALSE))</f>
        <v/>
      </c>
      <c r="Q507" s="62" t="str">
        <f>IF($H507=0,"",VLOOKUP($H507,Исходные_данные,8,FALSE))</f>
        <v/>
      </c>
      <c r="R507" s="62">
        <f>IF(Q507=3,"L1,L2,L3",0)</f>
        <v>0</v>
      </c>
      <c r="S507" s="62">
        <f>IF(C507=1,1,IF(Q507=3,S506,IF(S506=3,1,S506+1)))</f>
        <v>1</v>
      </c>
      <c r="T507" s="62" t="str">
        <f>IF(R507=0,"L"&amp;S507,R507)</f>
        <v>L1</v>
      </c>
      <c r="U507" s="62" t="str">
        <f>IF($H507=0,"",VLOOKUP($H507,Исходные_данные,32,FALSE))</f>
        <v/>
      </c>
    </row>
    <row r="508" spans="1:21" x14ac:dyDescent="0.2">
      <c r="A508" s="62" t="str">
        <f t="shared" si="9"/>
        <v/>
      </c>
      <c r="B508" s="62">
        <f>IF(C508=1,MAX(B$2:$B507)+1,IF(F508=0,"",B507))</f>
        <v>1</v>
      </c>
      <c r="C508" s="62">
        <f>COUNTIF($F$2:$F508,F508)</f>
        <v>506</v>
      </c>
      <c r="D508" s="62">
        <f>IF(F508=0,0,MAX($D$2:D507)+1)</f>
        <v>505</v>
      </c>
      <c r="E508" s="62">
        <f>IF(H508=0,0,MAX($E$2:E507)+1)</f>
        <v>0</v>
      </c>
      <c r="F508" s="60" t="s">
        <v>751</v>
      </c>
      <c r="G508" s="60"/>
      <c r="H508" s="60"/>
      <c r="I508" s="62" t="e">
        <f>IFERROR(VLOOKUP(H508,H$2:H507,1,FALSE),VLOOKUP(H508,H$478:H509,1,FALSE))</f>
        <v>#N/A</v>
      </c>
      <c r="J508" s="62" t="str">
        <f>IF($H508=0,"",VLOOKUP($H508,Исходные_данные,37,FALSE))</f>
        <v/>
      </c>
      <c r="K508" s="62" t="str">
        <f>IF($H508=0,"",VLOOKUP($H508,Исходные_данные,38,FALSE))</f>
        <v/>
      </c>
      <c r="L508" s="62" t="str">
        <f>IF($H508=0,"",VLOOKUP($H508,Исходные_данные,39,FALSE))</f>
        <v/>
      </c>
      <c r="M508" s="46" t="str">
        <f>IFERROR(VLOOKUP(H508,Нагрузка_диапазон_1,4,FALSE),"")</f>
        <v/>
      </c>
      <c r="N508" s="62" t="str">
        <f>IF($H508=0,"",VLOOKUP($H508,Исходные_данные,40,FALSE))</f>
        <v/>
      </c>
      <c r="O508" s="62"/>
      <c r="P508" s="62" t="str">
        <f>IF($H508=0,"",VLOOKUP($H508,Исходные_данные,42,FALSE))</f>
        <v/>
      </c>
      <c r="Q508" s="62" t="str">
        <f>IF($H508=0,"",VLOOKUP($H508,Исходные_данные,8,FALSE))</f>
        <v/>
      </c>
      <c r="R508" s="62">
        <f>IF(Q508=3,"L1,L2,L3",0)</f>
        <v>0</v>
      </c>
      <c r="S508" s="62">
        <f>IF(C508=1,1,IF(Q508=3,S507,IF(S507=3,1,S507+1)))</f>
        <v>2</v>
      </c>
      <c r="T508" s="62" t="str">
        <f>IF(R508=0,"L"&amp;S508,R508)</f>
        <v>L2</v>
      </c>
      <c r="U508" s="62" t="str">
        <f>IF($H508=0,"",VLOOKUP($H508,Исходные_данные,32,FALSE))</f>
        <v/>
      </c>
    </row>
    <row r="509" spans="1:21" x14ac:dyDescent="0.2">
      <c r="A509" s="62" t="str">
        <f t="shared" si="9"/>
        <v/>
      </c>
      <c r="B509" s="62">
        <f>IF(C509=1,MAX(B$2:$B508)+1,IF(F509=0,"",B508))</f>
        <v>1</v>
      </c>
      <c r="C509" s="62">
        <f>COUNTIF($F$2:$F509,F509)</f>
        <v>507</v>
      </c>
      <c r="D509" s="62">
        <f>IF(F509=0,0,MAX($D$2:D508)+1)</f>
        <v>506</v>
      </c>
      <c r="E509" s="62">
        <f>IF(H509=0,0,MAX($E$2:E508)+1)</f>
        <v>0</v>
      </c>
      <c r="F509" s="60" t="s">
        <v>751</v>
      </c>
      <c r="G509" s="60"/>
      <c r="H509" s="60"/>
      <c r="I509" s="62" t="e">
        <f>IFERROR(VLOOKUP(H509,H$2:H508,1,FALSE),VLOOKUP(H509,H$478:H510,1,FALSE))</f>
        <v>#N/A</v>
      </c>
      <c r="J509" s="62" t="str">
        <f>IF($H509=0,"",VLOOKUP($H509,Исходные_данные,37,FALSE))</f>
        <v/>
      </c>
      <c r="K509" s="62" t="str">
        <f>IF($H509=0,"",VLOOKUP($H509,Исходные_данные,38,FALSE))</f>
        <v/>
      </c>
      <c r="L509" s="62" t="str">
        <f>IF($H509=0,"",VLOOKUP($H509,Исходные_данные,39,FALSE))</f>
        <v/>
      </c>
      <c r="M509" s="46" t="str">
        <f>IFERROR(VLOOKUP(H509,Нагрузка_диапазон_1,4,FALSE),"")</f>
        <v/>
      </c>
      <c r="N509" s="62" t="str">
        <f>IF($H509=0,"",VLOOKUP($H509,Исходные_данные,40,FALSE))</f>
        <v/>
      </c>
      <c r="O509" s="62"/>
      <c r="P509" s="62" t="str">
        <f>IF($H509=0,"",VLOOKUP($H509,Исходные_данные,42,FALSE))</f>
        <v/>
      </c>
      <c r="Q509" s="62" t="str">
        <f>IF($H509=0,"",VLOOKUP($H509,Исходные_данные,8,FALSE))</f>
        <v/>
      </c>
      <c r="R509" s="62">
        <f>IF(Q509=3,"L1,L2,L3",0)</f>
        <v>0</v>
      </c>
      <c r="S509" s="62">
        <f>IF(C509=1,1,IF(Q509=3,S508,IF(S508=3,1,S508+1)))</f>
        <v>3</v>
      </c>
      <c r="T509" s="62" t="str">
        <f>IF(R509=0,"L"&amp;S509,R509)</f>
        <v>L3</v>
      </c>
      <c r="U509" s="62" t="str">
        <f>IF($H509=0,"",VLOOKUP($H509,Исходные_данные,32,FALSE))</f>
        <v/>
      </c>
    </row>
    <row r="510" spans="1:21" x14ac:dyDescent="0.2">
      <c r="A510" s="62" t="str">
        <f t="shared" si="9"/>
        <v/>
      </c>
      <c r="B510" s="62">
        <f>IF(C510=1,MAX(B$2:$B509)+1,IF(F510=0,"",B509))</f>
        <v>1</v>
      </c>
      <c r="C510" s="62">
        <f>COUNTIF($F$2:$F510,F510)</f>
        <v>508</v>
      </c>
      <c r="D510" s="62">
        <f>IF(F510=0,0,MAX($D$2:D509)+1)</f>
        <v>507</v>
      </c>
      <c r="E510" s="62">
        <f>IF(H510=0,0,MAX($E$2:E509)+1)</f>
        <v>0</v>
      </c>
      <c r="F510" s="60" t="s">
        <v>751</v>
      </c>
      <c r="G510" s="60"/>
      <c r="H510" s="60"/>
      <c r="I510" s="62" t="e">
        <f>IFERROR(VLOOKUP(H510,H$2:H509,1,FALSE),VLOOKUP(H510,H$478:H511,1,FALSE))</f>
        <v>#N/A</v>
      </c>
      <c r="J510" s="62" t="str">
        <f>IF($H510=0,"",VLOOKUP($H510,Исходные_данные,37,FALSE))</f>
        <v/>
      </c>
      <c r="K510" s="62" t="str">
        <f>IF($H510=0,"",VLOOKUP($H510,Исходные_данные,38,FALSE))</f>
        <v/>
      </c>
      <c r="L510" s="62" t="str">
        <f>IF($H510=0,"",VLOOKUP($H510,Исходные_данные,39,FALSE))</f>
        <v/>
      </c>
      <c r="M510" s="46" t="str">
        <f>IFERROR(VLOOKUP(H510,Нагрузка_диапазон_1,4,FALSE),"")</f>
        <v/>
      </c>
      <c r="N510" s="62" t="str">
        <f>IF($H510=0,"",VLOOKUP($H510,Исходные_данные,40,FALSE))</f>
        <v/>
      </c>
      <c r="O510" s="62"/>
      <c r="P510" s="62" t="str">
        <f>IF($H510=0,"",VLOOKUP($H510,Исходные_данные,42,FALSE))</f>
        <v/>
      </c>
      <c r="Q510" s="62" t="str">
        <f>IF($H510=0,"",VLOOKUP($H510,Исходные_данные,8,FALSE))</f>
        <v/>
      </c>
      <c r="R510" s="62">
        <f>IF(Q510=3,"L1,L2,L3",0)</f>
        <v>0</v>
      </c>
      <c r="S510" s="62">
        <f>IF(C510=1,1,IF(Q510=3,S509,IF(S509=3,1,S509+1)))</f>
        <v>1</v>
      </c>
      <c r="T510" s="62" t="str">
        <f>IF(R510=0,"L"&amp;S510,R510)</f>
        <v>L1</v>
      </c>
      <c r="U510" s="62" t="str">
        <f>IF($H510=0,"",VLOOKUP($H510,Исходные_данные,32,FALSE))</f>
        <v/>
      </c>
    </row>
    <row r="511" spans="1:21" x14ac:dyDescent="0.2">
      <c r="A511" s="62" t="str">
        <f t="shared" si="9"/>
        <v/>
      </c>
      <c r="B511" s="62">
        <f>IF(C511=1,MAX(B$2:$B510)+1,IF(F511=0,"",B510))</f>
        <v>1</v>
      </c>
      <c r="C511" s="62">
        <f>COUNTIF($F$2:$F511,F511)</f>
        <v>509</v>
      </c>
      <c r="D511" s="62">
        <f>IF(F511=0,0,MAX($D$2:D510)+1)</f>
        <v>508</v>
      </c>
      <c r="E511" s="62">
        <f>IF(H511=0,0,MAX($E$2:E510)+1)</f>
        <v>0</v>
      </c>
      <c r="F511" s="60" t="s">
        <v>751</v>
      </c>
      <c r="G511" s="60"/>
      <c r="H511" s="60"/>
      <c r="I511" s="62" t="e">
        <f>IFERROR(VLOOKUP(H511,H$2:H510,1,FALSE),VLOOKUP(H511,H$478:H512,1,FALSE))</f>
        <v>#N/A</v>
      </c>
      <c r="J511" s="62" t="str">
        <f>IF($H511=0,"",VLOOKUP($H511,Исходные_данные,37,FALSE))</f>
        <v/>
      </c>
      <c r="K511" s="62" t="str">
        <f>IF($H511=0,"",VLOOKUP($H511,Исходные_данные,38,FALSE))</f>
        <v/>
      </c>
      <c r="L511" s="62" t="str">
        <f>IF($H511=0,"",VLOOKUP($H511,Исходные_данные,39,FALSE))</f>
        <v/>
      </c>
      <c r="M511" s="46" t="str">
        <f>IFERROR(VLOOKUP(H511,Нагрузка_диапазон_1,4,FALSE),"")</f>
        <v/>
      </c>
      <c r="N511" s="62" t="str">
        <f>IF($H511=0,"",VLOOKUP($H511,Исходные_данные,40,FALSE))</f>
        <v/>
      </c>
      <c r="O511" s="62"/>
      <c r="P511" s="62" t="str">
        <f>IF($H511=0,"",VLOOKUP($H511,Исходные_данные,42,FALSE))</f>
        <v/>
      </c>
      <c r="Q511" s="62" t="str">
        <f>IF($H511=0,"",VLOOKUP($H511,Исходные_данные,8,FALSE))</f>
        <v/>
      </c>
      <c r="R511" s="62">
        <f>IF(Q511=3,"L1,L2,L3",0)</f>
        <v>0</v>
      </c>
      <c r="S511" s="62">
        <f>IF(C511=1,1,IF(Q511=3,S510,IF(S510=3,1,S510+1)))</f>
        <v>2</v>
      </c>
      <c r="T511" s="62" t="str">
        <f>IF(R511=0,"L"&amp;S511,R511)</f>
        <v>L2</v>
      </c>
      <c r="U511" s="62" t="str">
        <f>IF($H511=0,"",VLOOKUP($H511,Исходные_данные,32,FALSE))</f>
        <v/>
      </c>
    </row>
    <row r="512" spans="1:21" x14ac:dyDescent="0.2">
      <c r="A512" s="62" t="str">
        <f t="shared" si="9"/>
        <v/>
      </c>
      <c r="B512" s="62">
        <f>IF(C512=1,MAX(B$2:$B511)+1,IF(F512=0,"",B511))</f>
        <v>1</v>
      </c>
      <c r="C512" s="62">
        <f>COUNTIF($F$2:$F512,F512)</f>
        <v>510</v>
      </c>
      <c r="D512" s="62">
        <f>IF(F512=0,0,MAX($D$2:D511)+1)</f>
        <v>509</v>
      </c>
      <c r="E512" s="62">
        <f>IF(H512=0,0,MAX($E$2:E511)+1)</f>
        <v>0</v>
      </c>
      <c r="F512" s="60" t="s">
        <v>751</v>
      </c>
      <c r="G512" s="60"/>
      <c r="H512" s="60"/>
      <c r="I512" s="62" t="e">
        <f>IFERROR(VLOOKUP(H512,H$2:H511,1,FALSE),VLOOKUP(H512,H$478:H513,1,FALSE))</f>
        <v>#N/A</v>
      </c>
      <c r="J512" s="62" t="str">
        <f>IF($H512=0,"",VLOOKUP($H512,Исходные_данные,37,FALSE))</f>
        <v/>
      </c>
      <c r="K512" s="62" t="str">
        <f>IF($H512=0,"",VLOOKUP($H512,Исходные_данные,38,FALSE))</f>
        <v/>
      </c>
      <c r="L512" s="62" t="str">
        <f>IF($H512=0,"",VLOOKUP($H512,Исходные_данные,39,FALSE))</f>
        <v/>
      </c>
      <c r="M512" s="46" t="str">
        <f>IFERROR(VLOOKUP(H512,Нагрузка_диапазон_1,4,FALSE),"")</f>
        <v/>
      </c>
      <c r="N512" s="62" t="str">
        <f>IF($H512=0,"",VLOOKUP($H512,Исходные_данные,40,FALSE))</f>
        <v/>
      </c>
      <c r="O512" s="62"/>
      <c r="P512" s="62" t="str">
        <f>IF($H512=0,"",VLOOKUP($H512,Исходные_данные,42,FALSE))</f>
        <v/>
      </c>
      <c r="Q512" s="62" t="str">
        <f>IF($H512=0,"",VLOOKUP($H512,Исходные_данные,8,FALSE))</f>
        <v/>
      </c>
      <c r="R512" s="62">
        <f>IF(Q512=3,"L1,L2,L3",0)</f>
        <v>0</v>
      </c>
      <c r="S512" s="62">
        <f>IF(C512=1,1,IF(Q512=3,S511,IF(S511=3,1,S511+1)))</f>
        <v>3</v>
      </c>
      <c r="T512" s="62" t="str">
        <f>IF(R512=0,"L"&amp;S512,R512)</f>
        <v>L3</v>
      </c>
      <c r="U512" s="62" t="str">
        <f>IF($H512=0,"",VLOOKUP($H512,Исходные_данные,32,FALSE))</f>
        <v/>
      </c>
    </row>
    <row r="513" spans="1:21" x14ac:dyDescent="0.2">
      <c r="A513" s="62" t="str">
        <f t="shared" si="9"/>
        <v/>
      </c>
      <c r="B513" s="62">
        <f>IF(C513=1,MAX(B$2:$B512)+1,IF(F513=0,"",B512))</f>
        <v>1</v>
      </c>
      <c r="C513" s="62">
        <f>COUNTIF($F$2:$F513,F513)</f>
        <v>511</v>
      </c>
      <c r="D513" s="62">
        <f>IF(F513=0,0,MAX($D$2:D512)+1)</f>
        <v>510</v>
      </c>
      <c r="E513" s="62">
        <f>IF(H513=0,0,MAX($E$2:E512)+1)</f>
        <v>0</v>
      </c>
      <c r="F513" s="60" t="s">
        <v>751</v>
      </c>
      <c r="G513" s="60"/>
      <c r="H513" s="60"/>
      <c r="I513" s="62" t="e">
        <f>IFERROR(VLOOKUP(H513,H$2:H512,1,FALSE),VLOOKUP(H513,H$478:H514,1,FALSE))</f>
        <v>#N/A</v>
      </c>
      <c r="J513" s="62" t="str">
        <f>IF($H513=0,"",VLOOKUP($H513,Исходные_данные,37,FALSE))</f>
        <v/>
      </c>
      <c r="K513" s="62" t="str">
        <f>IF($H513=0,"",VLOOKUP($H513,Исходные_данные,38,FALSE))</f>
        <v/>
      </c>
      <c r="L513" s="62" t="str">
        <f>IF($H513=0,"",VLOOKUP($H513,Исходные_данные,39,FALSE))</f>
        <v/>
      </c>
      <c r="M513" s="46" t="str">
        <f>IFERROR(VLOOKUP(H513,Нагрузка_диапазон_1,4,FALSE),"")</f>
        <v/>
      </c>
      <c r="N513" s="62" t="str">
        <f>IF($H513=0,"",VLOOKUP($H513,Исходные_данные,40,FALSE))</f>
        <v/>
      </c>
      <c r="O513" s="62"/>
      <c r="P513" s="62" t="str">
        <f>IF($H513=0,"",VLOOKUP($H513,Исходные_данные,42,FALSE))</f>
        <v/>
      </c>
      <c r="Q513" s="62" t="str">
        <f>IF($H513=0,"",VLOOKUP($H513,Исходные_данные,8,FALSE))</f>
        <v/>
      </c>
      <c r="R513" s="62">
        <f>IF(Q513=3,"L1,L2,L3",0)</f>
        <v>0</v>
      </c>
      <c r="S513" s="62">
        <f>IF(C513=1,1,IF(Q513=3,S512,IF(S512=3,1,S512+1)))</f>
        <v>1</v>
      </c>
      <c r="T513" s="62" t="str">
        <f>IF(R513=0,"L"&amp;S513,R513)</f>
        <v>L1</v>
      </c>
      <c r="U513" s="62" t="str">
        <f>IF($H513=0,"",VLOOKUP($H513,Исходные_данные,32,FALSE))</f>
        <v/>
      </c>
    </row>
    <row r="514" spans="1:21" x14ac:dyDescent="0.2">
      <c r="A514" s="62" t="str">
        <f t="shared" si="9"/>
        <v/>
      </c>
      <c r="B514" s="62">
        <f>IF(C514=1,MAX(B$2:$B513)+1,IF(F514=0,"",B513))</f>
        <v>1</v>
      </c>
      <c r="C514" s="62">
        <f>COUNTIF($F$2:$F514,F514)</f>
        <v>512</v>
      </c>
      <c r="D514" s="62">
        <f>IF(F514=0,0,MAX($D$2:D513)+1)</f>
        <v>511</v>
      </c>
      <c r="E514" s="62">
        <f>IF(H514=0,0,MAX($E$2:E513)+1)</f>
        <v>0</v>
      </c>
      <c r="F514" s="60" t="s">
        <v>751</v>
      </c>
      <c r="G514" s="60"/>
      <c r="H514" s="60"/>
      <c r="I514" s="62" t="e">
        <f>IFERROR(VLOOKUP(H514,H$2:H513,1,FALSE),VLOOKUP(H514,H$478:H515,1,FALSE))</f>
        <v>#N/A</v>
      </c>
      <c r="J514" s="62" t="str">
        <f>IF($H514=0,"",VLOOKUP($H514,Исходные_данные,37,FALSE))</f>
        <v/>
      </c>
      <c r="K514" s="62" t="str">
        <f>IF($H514=0,"",VLOOKUP($H514,Исходные_данные,38,FALSE))</f>
        <v/>
      </c>
      <c r="L514" s="62" t="str">
        <f>IF($H514=0,"",VLOOKUP($H514,Исходные_данные,39,FALSE))</f>
        <v/>
      </c>
      <c r="M514" s="46" t="str">
        <f>IFERROR(VLOOKUP(H514,Нагрузка_диапазон_1,4,FALSE),"")</f>
        <v/>
      </c>
      <c r="N514" s="62" t="str">
        <f>IF($H514=0,"",VLOOKUP($H514,Исходные_данные,40,FALSE))</f>
        <v/>
      </c>
      <c r="O514" s="62"/>
      <c r="P514" s="62" t="str">
        <f>IF($H514=0,"",VLOOKUP($H514,Исходные_данные,42,FALSE))</f>
        <v/>
      </c>
      <c r="Q514" s="62" t="str">
        <f>IF($H514=0,"",VLOOKUP($H514,Исходные_данные,8,FALSE))</f>
        <v/>
      </c>
      <c r="R514" s="62">
        <f>IF(Q514=3,"L1,L2,L3",0)</f>
        <v>0</v>
      </c>
      <c r="S514" s="62">
        <f>IF(C514=1,1,IF(Q514=3,S513,IF(S513=3,1,S513+1)))</f>
        <v>2</v>
      </c>
      <c r="T514" s="62" t="str">
        <f>IF(R514=0,"L"&amp;S514,R514)</f>
        <v>L2</v>
      </c>
      <c r="U514" s="62" t="str">
        <f>IF($H514=0,"",VLOOKUP($H514,Исходные_данные,32,FALSE))</f>
        <v/>
      </c>
    </row>
    <row r="515" spans="1:21" x14ac:dyDescent="0.2">
      <c r="A515" s="62" t="str">
        <f t="shared" si="9"/>
        <v/>
      </c>
      <c r="B515" s="62">
        <f>IF(C515=1,MAX(B$2:$B514)+1,IF(F515=0,"",B514))</f>
        <v>1</v>
      </c>
      <c r="C515" s="62">
        <f>COUNTIF($F$2:$F515,F515)</f>
        <v>513</v>
      </c>
      <c r="D515" s="62">
        <f>IF(F515=0,0,MAX($D$2:D514)+1)</f>
        <v>512</v>
      </c>
      <c r="E515" s="62">
        <f>IF(H515=0,0,MAX($E$2:E514)+1)</f>
        <v>0</v>
      </c>
      <c r="F515" s="60" t="s">
        <v>751</v>
      </c>
      <c r="G515" s="60"/>
      <c r="H515" s="60"/>
      <c r="I515" s="62" t="e">
        <f>IFERROR(VLOOKUP(H515,H$2:H514,1,FALSE),VLOOKUP(H515,H$478:H516,1,FALSE))</f>
        <v>#N/A</v>
      </c>
      <c r="J515" s="62" t="str">
        <f>IF($H515=0,"",VLOOKUP($H515,Исходные_данные,37,FALSE))</f>
        <v/>
      </c>
      <c r="K515" s="62" t="str">
        <f>IF($H515=0,"",VLOOKUP($H515,Исходные_данные,38,FALSE))</f>
        <v/>
      </c>
      <c r="L515" s="62" t="str">
        <f>IF($H515=0,"",VLOOKUP($H515,Исходные_данные,39,FALSE))</f>
        <v/>
      </c>
      <c r="M515" s="46" t="str">
        <f>IFERROR(VLOOKUP(H515,Нагрузка_диапазон_1,4,FALSE),"")</f>
        <v/>
      </c>
      <c r="N515" s="62" t="str">
        <f>IF($H515=0,"",VLOOKUP($H515,Исходные_данные,40,FALSE))</f>
        <v/>
      </c>
      <c r="O515" s="62"/>
      <c r="P515" s="62" t="str">
        <f>IF($H515=0,"",VLOOKUP($H515,Исходные_данные,42,FALSE))</f>
        <v/>
      </c>
      <c r="Q515" s="62" t="str">
        <f>IF($H515=0,"",VLOOKUP($H515,Исходные_данные,8,FALSE))</f>
        <v/>
      </c>
      <c r="R515" s="62">
        <f>IF(Q515=3,"L1,L2,L3",0)</f>
        <v>0</v>
      </c>
      <c r="S515" s="62">
        <f>IF(C515=1,1,IF(Q515=3,S514,IF(S514=3,1,S514+1)))</f>
        <v>3</v>
      </c>
      <c r="T515" s="62" t="str">
        <f>IF(R515=0,"L"&amp;S515,R515)</f>
        <v>L3</v>
      </c>
      <c r="U515" s="62" t="str">
        <f>IF($H515=0,"",VLOOKUP($H515,Исходные_данные,32,FALSE))</f>
        <v/>
      </c>
    </row>
    <row r="516" spans="1:21" x14ac:dyDescent="0.2">
      <c r="A516" s="62" t="str">
        <f t="shared" si="9"/>
        <v/>
      </c>
      <c r="B516" s="62">
        <f>IF(C516=1,MAX(B$2:$B515)+1,IF(F516=0,"",B515))</f>
        <v>1</v>
      </c>
      <c r="C516" s="62">
        <f>COUNTIF($F$2:$F516,F516)</f>
        <v>514</v>
      </c>
      <c r="D516" s="62">
        <f>IF(F516=0,0,MAX($D$2:D515)+1)</f>
        <v>513</v>
      </c>
      <c r="E516" s="62">
        <f>IF(H516=0,0,MAX($E$2:E515)+1)</f>
        <v>0</v>
      </c>
      <c r="F516" s="60" t="s">
        <v>751</v>
      </c>
      <c r="G516" s="60"/>
      <c r="H516" s="60"/>
      <c r="I516" s="62" t="e">
        <f>IFERROR(VLOOKUP(H516,H$2:H515,1,FALSE),VLOOKUP(H516,H$478:H517,1,FALSE))</f>
        <v>#N/A</v>
      </c>
      <c r="J516" s="62" t="str">
        <f>IF($H516=0,"",VLOOKUP($H516,Исходные_данные,37,FALSE))</f>
        <v/>
      </c>
      <c r="K516" s="62" t="str">
        <f>IF($H516=0,"",VLOOKUP($H516,Исходные_данные,38,FALSE))</f>
        <v/>
      </c>
      <c r="L516" s="62" t="str">
        <f>IF($H516=0,"",VLOOKUP($H516,Исходные_данные,39,FALSE))</f>
        <v/>
      </c>
      <c r="M516" s="46" t="str">
        <f>IFERROR(VLOOKUP(H516,Нагрузка_диапазон_1,4,FALSE),"")</f>
        <v/>
      </c>
      <c r="N516" s="62" t="str">
        <f>IF($H516=0,"",VLOOKUP($H516,Исходные_данные,40,FALSE))</f>
        <v/>
      </c>
      <c r="O516" s="62"/>
      <c r="P516" s="62" t="str">
        <f>IF($H516=0,"",VLOOKUP($H516,Исходные_данные,42,FALSE))</f>
        <v/>
      </c>
      <c r="Q516" s="62" t="str">
        <f>IF($H516=0,"",VLOOKUP($H516,Исходные_данные,8,FALSE))</f>
        <v/>
      </c>
      <c r="R516" s="62">
        <f>IF(Q516=3,"L1,L2,L3",0)</f>
        <v>0</v>
      </c>
      <c r="S516" s="62">
        <f>IF(C516=1,1,IF(Q516=3,S515,IF(S515=3,1,S515+1)))</f>
        <v>1</v>
      </c>
      <c r="T516" s="62" t="str">
        <f>IF(R516=0,"L"&amp;S516,R516)</f>
        <v>L1</v>
      </c>
      <c r="U516" s="62" t="str">
        <f>IF($H516=0,"",VLOOKUP($H516,Исходные_данные,32,FALSE))</f>
        <v/>
      </c>
    </row>
    <row r="517" spans="1:21" x14ac:dyDescent="0.2">
      <c r="A517" s="62" t="str">
        <f t="shared" si="9"/>
        <v/>
      </c>
      <c r="B517" s="62">
        <f>IF(C517=1,MAX(B$2:$B516)+1,IF(F517=0,"",B516))</f>
        <v>1</v>
      </c>
      <c r="C517" s="62">
        <f>COUNTIF($F$2:$F517,F517)</f>
        <v>515</v>
      </c>
      <c r="D517" s="62">
        <f>IF(F517=0,0,MAX($D$2:D516)+1)</f>
        <v>514</v>
      </c>
      <c r="E517" s="62">
        <f>IF(H517=0,0,MAX($E$2:E516)+1)</f>
        <v>0</v>
      </c>
      <c r="F517" s="60" t="s">
        <v>751</v>
      </c>
      <c r="G517" s="60"/>
      <c r="H517" s="60"/>
      <c r="I517" s="62" t="e">
        <f>IFERROR(VLOOKUP(H517,H$2:H516,1,FALSE),VLOOKUP(H517,H$478:H518,1,FALSE))</f>
        <v>#N/A</v>
      </c>
      <c r="J517" s="62" t="str">
        <f>IF($H517=0,"",VLOOKUP($H517,Исходные_данные,37,FALSE))</f>
        <v/>
      </c>
      <c r="K517" s="62" t="str">
        <f>IF($H517=0,"",VLOOKUP($H517,Исходные_данные,38,FALSE))</f>
        <v/>
      </c>
      <c r="L517" s="62" t="str">
        <f>IF($H517=0,"",VLOOKUP($H517,Исходные_данные,39,FALSE))</f>
        <v/>
      </c>
      <c r="M517" s="46" t="str">
        <f>IFERROR(VLOOKUP(H517,Нагрузка_диапазон_1,4,FALSE),"")</f>
        <v/>
      </c>
      <c r="N517" s="62" t="str">
        <f>IF($H517=0,"",VLOOKUP($H517,Исходные_данные,40,FALSE))</f>
        <v/>
      </c>
      <c r="O517" s="62"/>
      <c r="P517" s="62" t="str">
        <f>IF($H517=0,"",VLOOKUP($H517,Исходные_данные,42,FALSE))</f>
        <v/>
      </c>
      <c r="Q517" s="62" t="str">
        <f>IF($H517=0,"",VLOOKUP($H517,Исходные_данные,8,FALSE))</f>
        <v/>
      </c>
      <c r="R517" s="62">
        <f>IF(Q517=3,"L1,L2,L3",0)</f>
        <v>0</v>
      </c>
      <c r="S517" s="62">
        <f>IF(C517=1,1,IF(Q517=3,S516,IF(S516=3,1,S516+1)))</f>
        <v>2</v>
      </c>
      <c r="T517" s="62" t="str">
        <f>IF(R517=0,"L"&amp;S517,R517)</f>
        <v>L2</v>
      </c>
      <c r="U517" s="62" t="str">
        <f>IF($H517=0,"",VLOOKUP($H517,Исходные_данные,32,FALSE))</f>
        <v/>
      </c>
    </row>
    <row r="518" spans="1:21" x14ac:dyDescent="0.2">
      <c r="A518" s="62" t="str">
        <f t="shared" si="9"/>
        <v/>
      </c>
      <c r="B518" s="62">
        <f>IF(C518=1,MAX(B$2:$B517)+1,IF(F518=0,"",B517))</f>
        <v>1</v>
      </c>
      <c r="C518" s="62">
        <f>COUNTIF($F$2:$F518,F518)</f>
        <v>516</v>
      </c>
      <c r="D518" s="62">
        <f>IF(F518=0,0,MAX($D$2:D517)+1)</f>
        <v>515</v>
      </c>
      <c r="E518" s="62">
        <f>IF(H518=0,0,MAX($E$2:E517)+1)</f>
        <v>0</v>
      </c>
      <c r="F518" s="60" t="s">
        <v>751</v>
      </c>
      <c r="G518" s="60"/>
      <c r="H518" s="60"/>
      <c r="I518" s="62" t="e">
        <f>IFERROR(VLOOKUP(H518,H$2:H517,1,FALSE),VLOOKUP(H518,H$478:H519,1,FALSE))</f>
        <v>#N/A</v>
      </c>
      <c r="J518" s="62" t="str">
        <f>IF($H518=0,"",VLOOKUP($H518,Исходные_данные,37,FALSE))</f>
        <v/>
      </c>
      <c r="K518" s="62" t="str">
        <f>IF($H518=0,"",VLOOKUP($H518,Исходные_данные,38,FALSE))</f>
        <v/>
      </c>
      <c r="L518" s="62" t="str">
        <f>IF($H518=0,"",VLOOKUP($H518,Исходные_данные,39,FALSE))</f>
        <v/>
      </c>
      <c r="M518" s="46" t="str">
        <f>IFERROR(VLOOKUP(H518,Нагрузка_диапазон_1,4,FALSE),"")</f>
        <v/>
      </c>
      <c r="N518" s="62" t="str">
        <f>IF($H518=0,"",VLOOKUP($H518,Исходные_данные,40,FALSE))</f>
        <v/>
      </c>
      <c r="O518" s="62"/>
      <c r="P518" s="62" t="str">
        <f>IF($H518=0,"",VLOOKUP($H518,Исходные_данные,42,FALSE))</f>
        <v/>
      </c>
      <c r="Q518" s="62" t="str">
        <f>IF($H518=0,"",VLOOKUP($H518,Исходные_данные,8,FALSE))</f>
        <v/>
      </c>
      <c r="R518" s="62">
        <f>IF(Q518=3,"L1,L2,L3",0)</f>
        <v>0</v>
      </c>
      <c r="S518" s="62">
        <f>IF(C518=1,1,IF(Q518=3,S517,IF(S517=3,1,S517+1)))</f>
        <v>3</v>
      </c>
      <c r="T518" s="62" t="str">
        <f>IF(R518=0,"L"&amp;S518,R518)</f>
        <v>L3</v>
      </c>
      <c r="U518" s="62" t="str">
        <f>IF($H518=0,"",VLOOKUP($H518,Исходные_данные,32,FALSE))</f>
        <v/>
      </c>
    </row>
    <row r="519" spans="1:21" x14ac:dyDescent="0.2">
      <c r="A519" s="62" t="str">
        <f t="shared" si="9"/>
        <v/>
      </c>
      <c r="B519" s="62">
        <f>IF(C519=1,MAX(B$2:$B518)+1,IF(F519=0,"",B518))</f>
        <v>1</v>
      </c>
      <c r="C519" s="62">
        <f>COUNTIF($F$2:$F519,F519)</f>
        <v>517</v>
      </c>
      <c r="D519" s="62">
        <f>IF(F519=0,0,MAX($D$2:D518)+1)</f>
        <v>516</v>
      </c>
      <c r="E519" s="62">
        <f>IF(H519=0,0,MAX($E$2:E518)+1)</f>
        <v>0</v>
      </c>
      <c r="F519" s="60" t="s">
        <v>751</v>
      </c>
      <c r="G519" s="60"/>
      <c r="H519" s="60"/>
      <c r="I519" s="62" t="e">
        <f>IFERROR(VLOOKUP(H519,H$2:H518,1,FALSE),VLOOKUP(H519,H$478:H520,1,FALSE))</f>
        <v>#N/A</v>
      </c>
      <c r="J519" s="62" t="str">
        <f>IF($H519=0,"",VLOOKUP($H519,Исходные_данные,37,FALSE))</f>
        <v/>
      </c>
      <c r="K519" s="62" t="str">
        <f>IF($H519=0,"",VLOOKUP($H519,Исходные_данные,38,FALSE))</f>
        <v/>
      </c>
      <c r="L519" s="62" t="str">
        <f>IF($H519=0,"",VLOOKUP($H519,Исходные_данные,39,FALSE))</f>
        <v/>
      </c>
      <c r="M519" s="46" t="str">
        <f>IFERROR(VLOOKUP(H519,Нагрузка_диапазон_1,4,FALSE),"")</f>
        <v/>
      </c>
      <c r="N519" s="62" t="str">
        <f>IF($H519=0,"",VLOOKUP($H519,Исходные_данные,40,FALSE))</f>
        <v/>
      </c>
      <c r="O519" s="62"/>
      <c r="P519" s="62" t="str">
        <f>IF($H519=0,"",VLOOKUP($H519,Исходные_данные,42,FALSE))</f>
        <v/>
      </c>
      <c r="Q519" s="62" t="str">
        <f>IF($H519=0,"",VLOOKUP($H519,Исходные_данные,8,FALSE))</f>
        <v/>
      </c>
      <c r="R519" s="62">
        <f>IF(Q519=3,"L1,L2,L3",0)</f>
        <v>0</v>
      </c>
      <c r="S519" s="62">
        <f>IF(C519=1,1,IF(Q519=3,S518,IF(S518=3,1,S518+1)))</f>
        <v>1</v>
      </c>
      <c r="T519" s="62" t="str">
        <f>IF(R519=0,"L"&amp;S519,R519)</f>
        <v>L1</v>
      </c>
      <c r="U519" s="62" t="str">
        <f>IF($H519=0,"",VLOOKUP($H519,Исходные_данные,32,FALSE))</f>
        <v/>
      </c>
    </row>
    <row r="520" spans="1:21" x14ac:dyDescent="0.2">
      <c r="A520" s="62" t="str">
        <f t="shared" si="9"/>
        <v/>
      </c>
      <c r="B520" s="62">
        <f>IF(C520=1,MAX(B$2:$B519)+1,IF(F520=0,"",B519))</f>
        <v>1</v>
      </c>
      <c r="C520" s="62">
        <f>COUNTIF($F$2:$F520,F520)</f>
        <v>518</v>
      </c>
      <c r="D520" s="62">
        <f>IF(F520=0,0,MAX($D$2:D519)+1)</f>
        <v>517</v>
      </c>
      <c r="E520" s="62">
        <f>IF(H520=0,0,MAX($E$2:E519)+1)</f>
        <v>0</v>
      </c>
      <c r="F520" s="60" t="s">
        <v>751</v>
      </c>
      <c r="G520" s="60"/>
      <c r="H520" s="60"/>
      <c r="I520" s="62" t="e">
        <f>IFERROR(VLOOKUP(H520,H$2:H519,1,FALSE),VLOOKUP(H520,H$478:H521,1,FALSE))</f>
        <v>#N/A</v>
      </c>
      <c r="J520" s="62" t="str">
        <f>IF($H520=0,"",VLOOKUP($H520,Исходные_данные,37,FALSE))</f>
        <v/>
      </c>
      <c r="K520" s="62" t="str">
        <f>IF($H520=0,"",VLOOKUP($H520,Исходные_данные,38,FALSE))</f>
        <v/>
      </c>
      <c r="L520" s="62" t="str">
        <f>IF($H520=0,"",VLOOKUP($H520,Исходные_данные,39,FALSE))</f>
        <v/>
      </c>
      <c r="M520" s="46" t="str">
        <f>IFERROR(VLOOKUP(H520,Нагрузка_диапазон_1,4,FALSE),"")</f>
        <v/>
      </c>
      <c r="N520" s="62" t="str">
        <f>IF($H520=0,"",VLOOKUP($H520,Исходные_данные,40,FALSE))</f>
        <v/>
      </c>
      <c r="O520" s="62"/>
      <c r="P520" s="62" t="str">
        <f>IF($H520=0,"",VLOOKUP($H520,Исходные_данные,42,FALSE))</f>
        <v/>
      </c>
      <c r="Q520" s="62" t="str">
        <f>IF($H520=0,"",VLOOKUP($H520,Исходные_данные,8,FALSE))</f>
        <v/>
      </c>
      <c r="R520" s="62">
        <f>IF(Q520=3,"L1,L2,L3",0)</f>
        <v>0</v>
      </c>
      <c r="S520" s="62">
        <f>IF(C520=1,1,IF(Q520=3,S519,IF(S519=3,1,S519+1)))</f>
        <v>2</v>
      </c>
      <c r="T520" s="62" t="str">
        <f>IF(R520=0,"L"&amp;S520,R520)</f>
        <v>L2</v>
      </c>
      <c r="U520" s="62" t="str">
        <f>IF($H520=0,"",VLOOKUP($H520,Исходные_данные,32,FALSE))</f>
        <v/>
      </c>
    </row>
    <row r="521" spans="1:21" x14ac:dyDescent="0.2">
      <c r="A521" s="62" t="str">
        <f t="shared" si="9"/>
        <v/>
      </c>
      <c r="B521" s="62">
        <f>IF(C521=1,MAX(B$2:$B520)+1,IF(F521=0,"",B520))</f>
        <v>1</v>
      </c>
      <c r="C521" s="62">
        <f>COUNTIF($F$2:$F521,F521)</f>
        <v>519</v>
      </c>
      <c r="D521" s="62">
        <f>IF(F521=0,0,MAX($D$2:D520)+1)</f>
        <v>518</v>
      </c>
      <c r="E521" s="62">
        <f>IF(H521=0,0,MAX($E$2:E520)+1)</f>
        <v>0</v>
      </c>
      <c r="F521" s="60" t="s">
        <v>751</v>
      </c>
      <c r="G521" s="60"/>
      <c r="H521" s="60"/>
      <c r="I521" s="62" t="e">
        <f>IFERROR(VLOOKUP(H521,H$2:H520,1,FALSE),VLOOKUP(H521,H$478:H522,1,FALSE))</f>
        <v>#N/A</v>
      </c>
      <c r="J521" s="62" t="str">
        <f>IF($H521=0,"",VLOOKUP($H521,Исходные_данные,37,FALSE))</f>
        <v/>
      </c>
      <c r="K521" s="62" t="str">
        <f>IF($H521=0,"",VLOOKUP($H521,Исходные_данные,38,FALSE))</f>
        <v/>
      </c>
      <c r="L521" s="62" t="str">
        <f>IF($H521=0,"",VLOOKUP($H521,Исходные_данные,39,FALSE))</f>
        <v/>
      </c>
      <c r="M521" s="46" t="str">
        <f>IFERROR(VLOOKUP(H521,Нагрузка_диапазон_1,4,FALSE),"")</f>
        <v/>
      </c>
      <c r="N521" s="62" t="str">
        <f>IF($H521=0,"",VLOOKUP($H521,Исходные_данные,40,FALSE))</f>
        <v/>
      </c>
      <c r="O521" s="62"/>
      <c r="P521" s="62" t="str">
        <f>IF($H521=0,"",VLOOKUP($H521,Исходные_данные,42,FALSE))</f>
        <v/>
      </c>
      <c r="Q521" s="62" t="str">
        <f>IF($H521=0,"",VLOOKUP($H521,Исходные_данные,8,FALSE))</f>
        <v/>
      </c>
      <c r="R521" s="62">
        <f>IF(Q521=3,"L1,L2,L3",0)</f>
        <v>0</v>
      </c>
      <c r="S521" s="62">
        <f>IF(C521=1,1,IF(Q521=3,S520,IF(S520=3,1,S520+1)))</f>
        <v>3</v>
      </c>
      <c r="T521" s="62" t="str">
        <f>IF(R521=0,"L"&amp;S521,R521)</f>
        <v>L3</v>
      </c>
      <c r="U521" s="62" t="str">
        <f>IF($H521=0,"",VLOOKUP($H521,Исходные_данные,32,FALSE))</f>
        <v/>
      </c>
    </row>
    <row r="522" spans="1:21" x14ac:dyDescent="0.2">
      <c r="A522" s="62" t="str">
        <f t="shared" si="9"/>
        <v/>
      </c>
      <c r="B522" s="62">
        <f>IF(C522=1,MAX(B$2:$B521)+1,IF(F522=0,"",B521))</f>
        <v>1</v>
      </c>
      <c r="C522" s="62">
        <f>COUNTIF($F$2:$F522,F522)</f>
        <v>520</v>
      </c>
      <c r="D522" s="62">
        <f>IF(F522=0,0,MAX($D$2:D521)+1)</f>
        <v>519</v>
      </c>
      <c r="E522" s="62">
        <f>IF(H522=0,0,MAX($E$2:E521)+1)</f>
        <v>0</v>
      </c>
      <c r="F522" s="60" t="s">
        <v>751</v>
      </c>
      <c r="G522" s="60"/>
      <c r="H522" s="60"/>
      <c r="I522" s="62" t="e">
        <f>IFERROR(VLOOKUP(H522,H$2:H521,1,FALSE),VLOOKUP(H522,H$478:H523,1,FALSE))</f>
        <v>#N/A</v>
      </c>
      <c r="J522" s="62" t="str">
        <f>IF($H522=0,"",VLOOKUP($H522,Исходные_данные,37,FALSE))</f>
        <v/>
      </c>
      <c r="K522" s="62" t="str">
        <f>IF($H522=0,"",VLOOKUP($H522,Исходные_данные,38,FALSE))</f>
        <v/>
      </c>
      <c r="L522" s="62" t="str">
        <f>IF($H522=0,"",VLOOKUP($H522,Исходные_данные,39,FALSE))</f>
        <v/>
      </c>
      <c r="M522" s="46" t="str">
        <f>IFERROR(VLOOKUP(H522,Нагрузка_диапазон_1,4,FALSE),"")</f>
        <v/>
      </c>
      <c r="N522" s="62" t="str">
        <f>IF($H522=0,"",VLOOKUP($H522,Исходные_данные,40,FALSE))</f>
        <v/>
      </c>
      <c r="O522" s="62"/>
      <c r="P522" s="62" t="str">
        <f>IF($H522=0,"",VLOOKUP($H522,Исходные_данные,42,FALSE))</f>
        <v/>
      </c>
      <c r="Q522" s="62" t="str">
        <f>IF($H522=0,"",VLOOKUP($H522,Исходные_данные,8,FALSE))</f>
        <v/>
      </c>
      <c r="R522" s="62">
        <f>IF(Q522=3,"L1,L2,L3",0)</f>
        <v>0</v>
      </c>
      <c r="S522" s="62">
        <f>IF(C522=1,1,IF(Q522=3,S521,IF(S521=3,1,S521+1)))</f>
        <v>1</v>
      </c>
      <c r="T522" s="62" t="str">
        <f>IF(R522=0,"L"&amp;S522,R522)</f>
        <v>L1</v>
      </c>
      <c r="U522" s="62" t="str">
        <f>IF($H522=0,"",VLOOKUP($H522,Исходные_данные,32,FALSE))</f>
        <v/>
      </c>
    </row>
    <row r="523" spans="1:21" x14ac:dyDescent="0.2">
      <c r="A523" s="62" t="str">
        <f t="shared" si="9"/>
        <v/>
      </c>
      <c r="B523" s="62">
        <f>IF(C523=1,MAX(B$2:$B522)+1,IF(F523=0,"",B522))</f>
        <v>1</v>
      </c>
      <c r="C523" s="62">
        <f>COUNTIF($F$2:$F523,F523)</f>
        <v>521</v>
      </c>
      <c r="D523" s="62">
        <f>IF(F523=0,0,MAX($D$2:D522)+1)</f>
        <v>520</v>
      </c>
      <c r="E523" s="62">
        <f>IF(H523=0,0,MAX($E$2:E522)+1)</f>
        <v>0</v>
      </c>
      <c r="F523" s="60" t="s">
        <v>751</v>
      </c>
      <c r="G523" s="60"/>
      <c r="H523" s="60"/>
      <c r="I523" s="62" t="e">
        <f>IFERROR(VLOOKUP(H523,H$2:H522,1,FALSE),VLOOKUP(H523,H$478:H524,1,FALSE))</f>
        <v>#N/A</v>
      </c>
      <c r="J523" s="62" t="str">
        <f>IF($H523=0,"",VLOOKUP($H523,Исходные_данные,37,FALSE))</f>
        <v/>
      </c>
      <c r="K523" s="62" t="str">
        <f>IF($H523=0,"",VLOOKUP($H523,Исходные_данные,38,FALSE))</f>
        <v/>
      </c>
      <c r="L523" s="62" t="str">
        <f>IF($H523=0,"",VLOOKUP($H523,Исходные_данные,39,FALSE))</f>
        <v/>
      </c>
      <c r="M523" s="46" t="str">
        <f>IFERROR(VLOOKUP(H523,Нагрузка_диапазон_1,4,FALSE),"")</f>
        <v/>
      </c>
      <c r="N523" s="62" t="str">
        <f>IF($H523=0,"",VLOOKUP($H523,Исходные_данные,40,FALSE))</f>
        <v/>
      </c>
      <c r="O523" s="62"/>
      <c r="P523" s="62" t="str">
        <f>IF($H523=0,"",VLOOKUP($H523,Исходные_данные,42,FALSE))</f>
        <v/>
      </c>
      <c r="Q523" s="62" t="str">
        <f>IF($H523=0,"",VLOOKUP($H523,Исходные_данные,8,FALSE))</f>
        <v/>
      </c>
      <c r="R523" s="62">
        <f>IF(Q523=3,"L1,L2,L3",0)</f>
        <v>0</v>
      </c>
      <c r="S523" s="62">
        <f>IF(C523=1,1,IF(Q523=3,S522,IF(S522=3,1,S522+1)))</f>
        <v>2</v>
      </c>
      <c r="T523" s="62" t="str">
        <f>IF(R523=0,"L"&amp;S523,R523)</f>
        <v>L2</v>
      </c>
      <c r="U523" s="62" t="str">
        <f>IF($H523=0,"",VLOOKUP($H523,Исходные_данные,32,FALSE))</f>
        <v/>
      </c>
    </row>
    <row r="524" spans="1:21" x14ac:dyDescent="0.2">
      <c r="A524" s="62" t="str">
        <f t="shared" si="9"/>
        <v/>
      </c>
      <c r="B524" s="62">
        <f>IF(C524=1,MAX(B$2:$B523)+1,IF(F524=0,"",B523))</f>
        <v>1</v>
      </c>
      <c r="C524" s="62">
        <f>COUNTIF($F$2:$F524,F524)</f>
        <v>522</v>
      </c>
      <c r="D524" s="62">
        <f>IF(F524=0,0,MAX($D$2:D523)+1)</f>
        <v>521</v>
      </c>
      <c r="E524" s="62">
        <f>IF(H524=0,0,MAX($E$2:E523)+1)</f>
        <v>0</v>
      </c>
      <c r="F524" s="60" t="s">
        <v>751</v>
      </c>
      <c r="G524" s="60"/>
      <c r="H524" s="60"/>
      <c r="I524" s="62" t="e">
        <f>IFERROR(VLOOKUP(H524,H$2:H523,1,FALSE),VLOOKUP(H524,H$478:H525,1,FALSE))</f>
        <v>#N/A</v>
      </c>
      <c r="J524" s="62" t="str">
        <f>IF($H524=0,"",VLOOKUP($H524,Исходные_данные,37,FALSE))</f>
        <v/>
      </c>
      <c r="K524" s="62" t="str">
        <f>IF($H524=0,"",VLOOKUP($H524,Исходные_данные,38,FALSE))</f>
        <v/>
      </c>
      <c r="L524" s="62" t="str">
        <f>IF($H524=0,"",VLOOKUP($H524,Исходные_данные,39,FALSE))</f>
        <v/>
      </c>
      <c r="M524" s="46" t="str">
        <f>IFERROR(VLOOKUP(H524,Нагрузка_диапазон_1,4,FALSE),"")</f>
        <v/>
      </c>
      <c r="N524" s="62" t="str">
        <f>IF($H524=0,"",VLOOKUP($H524,Исходные_данные,40,FALSE))</f>
        <v/>
      </c>
      <c r="O524" s="62"/>
      <c r="P524" s="62" t="str">
        <f>IF($H524=0,"",VLOOKUP($H524,Исходные_данные,42,FALSE))</f>
        <v/>
      </c>
      <c r="Q524" s="62" t="str">
        <f>IF($H524=0,"",VLOOKUP($H524,Исходные_данные,8,FALSE))</f>
        <v/>
      </c>
      <c r="R524" s="62">
        <f>IF(Q524=3,"L1,L2,L3",0)</f>
        <v>0</v>
      </c>
      <c r="S524" s="62">
        <f>IF(C524=1,1,IF(Q524=3,S523,IF(S523=3,1,S523+1)))</f>
        <v>3</v>
      </c>
      <c r="T524" s="62" t="str">
        <f>IF(R524=0,"L"&amp;S524,R524)</f>
        <v>L3</v>
      </c>
      <c r="U524" s="62" t="str">
        <f>IF($H524=0,"",VLOOKUP($H524,Исходные_данные,32,FALSE))</f>
        <v/>
      </c>
    </row>
    <row r="525" spans="1:21" x14ac:dyDescent="0.2">
      <c r="A525" s="62" t="str">
        <f t="shared" si="9"/>
        <v/>
      </c>
      <c r="B525" s="62">
        <f>IF(C525=1,MAX(B$2:$B524)+1,IF(F525=0,"",B524))</f>
        <v>1</v>
      </c>
      <c r="C525" s="62">
        <f>COUNTIF($F$2:$F525,F525)</f>
        <v>523</v>
      </c>
      <c r="D525" s="62">
        <f>IF(F525=0,0,MAX($D$2:D524)+1)</f>
        <v>522</v>
      </c>
      <c r="E525" s="62">
        <f>IF(H525=0,0,MAX($E$2:E524)+1)</f>
        <v>0</v>
      </c>
      <c r="F525" s="60" t="s">
        <v>751</v>
      </c>
      <c r="G525" s="60"/>
      <c r="H525" s="60"/>
      <c r="I525" s="62" t="e">
        <f>IFERROR(VLOOKUP(H525,H$2:H524,1,FALSE),VLOOKUP(H525,H$478:H526,1,FALSE))</f>
        <v>#N/A</v>
      </c>
      <c r="J525" s="62" t="str">
        <f>IF($H525=0,"",VLOOKUP($H525,Исходные_данные,37,FALSE))</f>
        <v/>
      </c>
      <c r="K525" s="62" t="str">
        <f>IF($H525=0,"",VLOOKUP($H525,Исходные_данные,38,FALSE))</f>
        <v/>
      </c>
      <c r="L525" s="62" t="str">
        <f>IF($H525=0,"",VLOOKUP($H525,Исходные_данные,39,FALSE))</f>
        <v/>
      </c>
      <c r="M525" s="46" t="str">
        <f>IFERROR(VLOOKUP(H525,Нагрузка_диапазон_1,4,FALSE),"")</f>
        <v/>
      </c>
      <c r="N525" s="62" t="str">
        <f>IF($H525=0,"",VLOOKUP($H525,Исходные_данные,40,FALSE))</f>
        <v/>
      </c>
      <c r="O525" s="62"/>
      <c r="P525" s="62" t="str">
        <f>IF($H525=0,"",VLOOKUP($H525,Исходные_данные,42,FALSE))</f>
        <v/>
      </c>
      <c r="Q525" s="62" t="str">
        <f>IF($H525=0,"",VLOOKUP($H525,Исходные_данные,8,FALSE))</f>
        <v/>
      </c>
      <c r="R525" s="62">
        <f>IF(Q525=3,"L1,L2,L3",0)</f>
        <v>0</v>
      </c>
      <c r="S525" s="62">
        <f>IF(C525=1,1,IF(Q525=3,S524,IF(S524=3,1,S524+1)))</f>
        <v>1</v>
      </c>
      <c r="T525" s="62" t="str">
        <f>IF(R525=0,"L"&amp;S525,R525)</f>
        <v>L1</v>
      </c>
      <c r="U525" s="62" t="str">
        <f>IF($H525=0,"",VLOOKUP($H525,Исходные_данные,32,FALSE))</f>
        <v/>
      </c>
    </row>
    <row r="526" spans="1:21" x14ac:dyDescent="0.2">
      <c r="A526" s="62" t="str">
        <f t="shared" si="9"/>
        <v/>
      </c>
      <c r="B526" s="62">
        <f>IF(C526=1,MAX(B$2:$B525)+1,IF(F526=0,"",B525))</f>
        <v>1</v>
      </c>
      <c r="C526" s="62">
        <f>COUNTIF($F$2:$F526,F526)</f>
        <v>524</v>
      </c>
      <c r="D526" s="62">
        <f>IF(F526=0,0,MAX($D$2:D525)+1)</f>
        <v>523</v>
      </c>
      <c r="E526" s="62">
        <f>IF(H526=0,0,MAX($E$2:E525)+1)</f>
        <v>0</v>
      </c>
      <c r="F526" s="60" t="s">
        <v>751</v>
      </c>
      <c r="G526" s="60"/>
      <c r="H526" s="60"/>
      <c r="I526" s="62" t="e">
        <f>IFERROR(VLOOKUP(H526,H$2:H525,1,FALSE),VLOOKUP(H526,H$478:H527,1,FALSE))</f>
        <v>#N/A</v>
      </c>
      <c r="J526" s="62" t="str">
        <f>IF($H526=0,"",VLOOKUP($H526,Исходные_данные,37,FALSE))</f>
        <v/>
      </c>
      <c r="K526" s="62" t="str">
        <f>IF($H526=0,"",VLOOKUP($H526,Исходные_данные,38,FALSE))</f>
        <v/>
      </c>
      <c r="L526" s="62" t="str">
        <f>IF($H526=0,"",VLOOKUP($H526,Исходные_данные,39,FALSE))</f>
        <v/>
      </c>
      <c r="M526" s="46" t="str">
        <f>IFERROR(VLOOKUP(H526,Нагрузка_диапазон_1,4,FALSE),"")</f>
        <v/>
      </c>
      <c r="N526" s="62" t="str">
        <f>IF($H526=0,"",VLOOKUP($H526,Исходные_данные,40,FALSE))</f>
        <v/>
      </c>
      <c r="O526" s="62"/>
      <c r="P526" s="62" t="str">
        <f>IF($H526=0,"",VLOOKUP($H526,Исходные_данные,42,FALSE))</f>
        <v/>
      </c>
      <c r="Q526" s="62" t="str">
        <f>IF($H526=0,"",VLOOKUP($H526,Исходные_данные,8,FALSE))</f>
        <v/>
      </c>
      <c r="R526" s="62">
        <f>IF(Q526=3,"L1,L2,L3",0)</f>
        <v>0</v>
      </c>
      <c r="S526" s="62">
        <f>IF(C526=1,1,IF(Q526=3,S525,IF(S525=3,1,S525+1)))</f>
        <v>2</v>
      </c>
      <c r="T526" s="62" t="str">
        <f>IF(R526=0,"L"&amp;S526,R526)</f>
        <v>L2</v>
      </c>
      <c r="U526" s="62" t="str">
        <f>IF($H526=0,"",VLOOKUP($H526,Исходные_данные,32,FALSE))</f>
        <v/>
      </c>
    </row>
    <row r="527" spans="1:21" x14ac:dyDescent="0.2">
      <c r="A527" s="62" t="str">
        <f t="shared" si="9"/>
        <v/>
      </c>
      <c r="B527" s="62">
        <f>IF(C527=1,MAX(B$2:$B526)+1,IF(F527=0,"",B526))</f>
        <v>1</v>
      </c>
      <c r="C527" s="62">
        <f>COUNTIF($F$2:$F527,F527)</f>
        <v>525</v>
      </c>
      <c r="D527" s="62">
        <f>IF(F527=0,0,MAX($D$2:D526)+1)</f>
        <v>524</v>
      </c>
      <c r="E527" s="62">
        <f>IF(H527=0,0,MAX($E$2:E526)+1)</f>
        <v>0</v>
      </c>
      <c r="F527" s="60" t="s">
        <v>751</v>
      </c>
      <c r="G527" s="60"/>
      <c r="H527" s="60"/>
      <c r="I527" s="62" t="e">
        <f>IFERROR(VLOOKUP(H527,H$2:H526,1,FALSE),VLOOKUP(H527,H$478:H528,1,FALSE))</f>
        <v>#N/A</v>
      </c>
      <c r="J527" s="62" t="str">
        <f>IF($H527=0,"",VLOOKUP($H527,Исходные_данные,37,FALSE))</f>
        <v/>
      </c>
      <c r="K527" s="62" t="str">
        <f>IF($H527=0,"",VLOOKUP($H527,Исходные_данные,38,FALSE))</f>
        <v/>
      </c>
      <c r="L527" s="62" t="str">
        <f>IF($H527=0,"",VLOOKUP($H527,Исходные_данные,39,FALSE))</f>
        <v/>
      </c>
      <c r="M527" s="46" t="str">
        <f>IFERROR(VLOOKUP(H527,Нагрузка_диапазон_1,4,FALSE),"")</f>
        <v/>
      </c>
      <c r="N527" s="62" t="str">
        <f>IF($H527=0,"",VLOOKUP($H527,Исходные_данные,40,FALSE))</f>
        <v/>
      </c>
      <c r="O527" s="62"/>
      <c r="P527" s="62" t="str">
        <f>IF($H527=0,"",VLOOKUP($H527,Исходные_данные,42,FALSE))</f>
        <v/>
      </c>
      <c r="Q527" s="62" t="str">
        <f>IF($H527=0,"",VLOOKUP($H527,Исходные_данные,8,FALSE))</f>
        <v/>
      </c>
      <c r="R527" s="62">
        <f>IF(Q527=3,"L1,L2,L3",0)</f>
        <v>0</v>
      </c>
      <c r="S527" s="62">
        <f>IF(C527=1,1,IF(Q527=3,S526,IF(S526=3,1,S526+1)))</f>
        <v>3</v>
      </c>
      <c r="T527" s="62" t="str">
        <f>IF(R527=0,"L"&amp;S527,R527)</f>
        <v>L3</v>
      </c>
      <c r="U527" s="62" t="str">
        <f>IF($H527=0,"",VLOOKUP($H527,Исходные_данные,32,FALSE))</f>
        <v/>
      </c>
    </row>
    <row r="528" spans="1:21" x14ac:dyDescent="0.2">
      <c r="A528" s="62" t="str">
        <f t="shared" si="9"/>
        <v/>
      </c>
      <c r="B528" s="62">
        <f>IF(C528=1,MAX(B$2:$B527)+1,IF(F528=0,"",B527))</f>
        <v>1</v>
      </c>
      <c r="C528" s="62">
        <f>COUNTIF($F$2:$F528,F528)</f>
        <v>526</v>
      </c>
      <c r="D528" s="62">
        <f>IF(F528=0,0,MAX($D$2:D527)+1)</f>
        <v>525</v>
      </c>
      <c r="E528" s="62">
        <f>IF(H528=0,0,MAX($E$2:E527)+1)</f>
        <v>0</v>
      </c>
      <c r="F528" s="60" t="s">
        <v>751</v>
      </c>
      <c r="G528" s="60"/>
      <c r="H528" s="60"/>
      <c r="I528" s="62" t="e">
        <f>IFERROR(VLOOKUP(H528,H$2:H527,1,FALSE),VLOOKUP(H528,H$478:H529,1,FALSE))</f>
        <v>#N/A</v>
      </c>
      <c r="J528" s="62" t="str">
        <f>IF($H528=0,"",VLOOKUP($H528,Исходные_данные,37,FALSE))</f>
        <v/>
      </c>
      <c r="K528" s="62" t="str">
        <f>IF($H528=0,"",VLOOKUP($H528,Исходные_данные,38,FALSE))</f>
        <v/>
      </c>
      <c r="L528" s="62" t="str">
        <f>IF($H528=0,"",VLOOKUP($H528,Исходные_данные,39,FALSE))</f>
        <v/>
      </c>
      <c r="M528" s="46" t="str">
        <f>IFERROR(VLOOKUP(H528,Нагрузка_диапазон_1,4,FALSE),"")</f>
        <v/>
      </c>
      <c r="N528" s="62" t="str">
        <f>IF($H528=0,"",VLOOKUP($H528,Исходные_данные,40,FALSE))</f>
        <v/>
      </c>
      <c r="O528" s="62"/>
      <c r="P528" s="62" t="str">
        <f>IF($H528=0,"",VLOOKUP($H528,Исходные_данные,42,FALSE))</f>
        <v/>
      </c>
      <c r="Q528" s="62" t="str">
        <f>IF($H528=0,"",VLOOKUP($H528,Исходные_данные,8,FALSE))</f>
        <v/>
      </c>
      <c r="R528" s="62">
        <f>IF(Q528=3,"L1,L2,L3",0)</f>
        <v>0</v>
      </c>
      <c r="S528" s="62">
        <f>IF(C528=1,1,IF(Q528=3,S527,IF(S527=3,1,S527+1)))</f>
        <v>1</v>
      </c>
      <c r="T528" s="62" t="str">
        <f>IF(R528=0,"L"&amp;S528,R528)</f>
        <v>L1</v>
      </c>
      <c r="U528" s="62" t="str">
        <f>IF($H528=0,"",VLOOKUP($H528,Исходные_данные,32,FALSE))</f>
        <v/>
      </c>
    </row>
    <row r="529" spans="1:21" x14ac:dyDescent="0.2">
      <c r="A529" s="62" t="str">
        <f t="shared" si="9"/>
        <v/>
      </c>
      <c r="B529" s="62">
        <f>IF(C529=1,MAX(B$2:$B528)+1,IF(F529=0,"",B528))</f>
        <v>1</v>
      </c>
      <c r="C529" s="62">
        <f>COUNTIF($F$2:$F529,F529)</f>
        <v>527</v>
      </c>
      <c r="D529" s="62">
        <f>IF(F529=0,0,MAX($D$2:D528)+1)</f>
        <v>526</v>
      </c>
      <c r="E529" s="62">
        <f>IF(H529=0,0,MAX($E$2:E528)+1)</f>
        <v>0</v>
      </c>
      <c r="F529" s="60" t="s">
        <v>751</v>
      </c>
      <c r="G529" s="60"/>
      <c r="H529" s="60"/>
      <c r="I529" s="62" t="e">
        <f>IFERROR(VLOOKUP(H529,H$2:H528,1,FALSE),VLOOKUP(H529,H$478:H530,1,FALSE))</f>
        <v>#N/A</v>
      </c>
      <c r="J529" s="62" t="str">
        <f>IF($H529=0,"",VLOOKUP($H529,Исходные_данные,37,FALSE))</f>
        <v/>
      </c>
      <c r="K529" s="62" t="str">
        <f>IF($H529=0,"",VLOOKUP($H529,Исходные_данные,38,FALSE))</f>
        <v/>
      </c>
      <c r="L529" s="62" t="str">
        <f>IF($H529=0,"",VLOOKUP($H529,Исходные_данные,39,FALSE))</f>
        <v/>
      </c>
      <c r="M529" s="46" t="str">
        <f>IFERROR(VLOOKUP(H529,Нагрузка_диапазон_1,4,FALSE),"")</f>
        <v/>
      </c>
      <c r="N529" s="62" t="str">
        <f>IF($H529=0,"",VLOOKUP($H529,Исходные_данные,40,FALSE))</f>
        <v/>
      </c>
      <c r="O529" s="62"/>
      <c r="P529" s="62" t="str">
        <f>IF($H529=0,"",VLOOKUP($H529,Исходные_данные,42,FALSE))</f>
        <v/>
      </c>
      <c r="Q529" s="62" t="str">
        <f>IF($H529=0,"",VLOOKUP($H529,Исходные_данные,8,FALSE))</f>
        <v/>
      </c>
      <c r="R529" s="62">
        <f>IF(Q529=3,"L1,L2,L3",0)</f>
        <v>0</v>
      </c>
      <c r="S529" s="62">
        <f>IF(C529=1,1,IF(Q529=3,S528,IF(S528=3,1,S528+1)))</f>
        <v>2</v>
      </c>
      <c r="T529" s="62" t="str">
        <f>IF(R529=0,"L"&amp;S529,R529)</f>
        <v>L2</v>
      </c>
      <c r="U529" s="62" t="str">
        <f>IF($H529=0,"",VLOOKUP($H529,Исходные_данные,32,FALSE))</f>
        <v/>
      </c>
    </row>
    <row r="530" spans="1:21" x14ac:dyDescent="0.2">
      <c r="A530" s="62" t="str">
        <f t="shared" si="9"/>
        <v/>
      </c>
      <c r="B530" s="62">
        <f>IF(C530=1,MAX(B$2:$B529)+1,IF(F530=0,"",B529))</f>
        <v>1</v>
      </c>
      <c r="C530" s="62">
        <f>COUNTIF($F$2:$F530,F530)</f>
        <v>528</v>
      </c>
      <c r="D530" s="62">
        <f>IF(F530=0,0,MAX($D$2:D529)+1)</f>
        <v>527</v>
      </c>
      <c r="E530" s="62">
        <f>IF(H530=0,0,MAX($E$2:E529)+1)</f>
        <v>0</v>
      </c>
      <c r="F530" s="60" t="s">
        <v>751</v>
      </c>
      <c r="G530" s="60"/>
      <c r="H530" s="60"/>
      <c r="I530" s="62" t="e">
        <f>IFERROR(VLOOKUP(H530,H$2:H529,1,FALSE),VLOOKUP(H530,H$478:H531,1,FALSE))</f>
        <v>#N/A</v>
      </c>
      <c r="J530" s="62" t="str">
        <f>IF($H530=0,"",VLOOKUP($H530,Исходные_данные,37,FALSE))</f>
        <v/>
      </c>
      <c r="K530" s="62" t="str">
        <f>IF($H530=0,"",VLOOKUP($H530,Исходные_данные,38,FALSE))</f>
        <v/>
      </c>
      <c r="L530" s="62" t="str">
        <f>IF($H530=0,"",VLOOKUP($H530,Исходные_данные,39,FALSE))</f>
        <v/>
      </c>
      <c r="M530" s="46" t="str">
        <f>IFERROR(VLOOKUP(H530,Нагрузка_диапазон_1,4,FALSE),"")</f>
        <v/>
      </c>
      <c r="N530" s="62" t="str">
        <f>IF($H530=0,"",VLOOKUP($H530,Исходные_данные,40,FALSE))</f>
        <v/>
      </c>
      <c r="O530" s="62"/>
      <c r="P530" s="62" t="str">
        <f>IF($H530=0,"",VLOOKUP($H530,Исходные_данные,42,FALSE))</f>
        <v/>
      </c>
      <c r="Q530" s="62" t="str">
        <f>IF($H530=0,"",VLOOKUP($H530,Исходные_данные,8,FALSE))</f>
        <v/>
      </c>
      <c r="R530" s="62">
        <f>IF(Q530=3,"L1,L2,L3",0)</f>
        <v>0</v>
      </c>
      <c r="S530" s="62">
        <f>IF(C530=1,1,IF(Q530=3,S529,IF(S529=3,1,S529+1)))</f>
        <v>3</v>
      </c>
      <c r="T530" s="62" t="str">
        <f>IF(R530=0,"L"&amp;S530,R530)</f>
        <v>L3</v>
      </c>
      <c r="U530" s="62" t="str">
        <f>IF($H530=0,"",VLOOKUP($H530,Исходные_данные,32,FALSE))</f>
        <v/>
      </c>
    </row>
    <row r="531" spans="1:21" x14ac:dyDescent="0.2">
      <c r="A531" s="62" t="str">
        <f t="shared" si="9"/>
        <v/>
      </c>
      <c r="B531" s="62">
        <f>IF(C531=1,MAX(B$2:$B530)+1,IF(F531=0,"",B530))</f>
        <v>1</v>
      </c>
      <c r="C531" s="62">
        <f>COUNTIF($F$2:$F531,F531)</f>
        <v>529</v>
      </c>
      <c r="D531" s="62">
        <f>IF(F531=0,0,MAX($D$2:D530)+1)</f>
        <v>528</v>
      </c>
      <c r="E531" s="62">
        <f>IF(H531=0,0,MAX($E$2:E530)+1)</f>
        <v>0</v>
      </c>
      <c r="F531" s="60" t="s">
        <v>751</v>
      </c>
      <c r="G531" s="60"/>
      <c r="H531" s="60"/>
      <c r="I531" s="62" t="e">
        <f>IFERROR(VLOOKUP(H531,H$2:H530,1,FALSE),VLOOKUP(H531,H$478:H532,1,FALSE))</f>
        <v>#N/A</v>
      </c>
      <c r="J531" s="62" t="str">
        <f>IF($H531=0,"",VLOOKUP($H531,Исходные_данные,37,FALSE))</f>
        <v/>
      </c>
      <c r="K531" s="62" t="str">
        <f>IF($H531=0,"",VLOOKUP($H531,Исходные_данные,38,FALSE))</f>
        <v/>
      </c>
      <c r="L531" s="62" t="str">
        <f>IF($H531=0,"",VLOOKUP($H531,Исходные_данные,39,FALSE))</f>
        <v/>
      </c>
      <c r="M531" s="46" t="str">
        <f>IFERROR(VLOOKUP(H531,Нагрузка_диапазон_1,4,FALSE),"")</f>
        <v/>
      </c>
      <c r="N531" s="62" t="str">
        <f>IF($H531=0,"",VLOOKUP($H531,Исходные_данные,40,FALSE))</f>
        <v/>
      </c>
      <c r="O531" s="62"/>
      <c r="P531" s="62" t="str">
        <f>IF($H531=0,"",VLOOKUP($H531,Исходные_данные,42,FALSE))</f>
        <v/>
      </c>
      <c r="Q531" s="62" t="str">
        <f>IF($H531=0,"",VLOOKUP($H531,Исходные_данные,8,FALSE))</f>
        <v/>
      </c>
      <c r="R531" s="62">
        <f>IF(Q531=3,"L1,L2,L3",0)</f>
        <v>0</v>
      </c>
      <c r="S531" s="62">
        <f>IF(C531=1,1,IF(Q531=3,S530,IF(S530=3,1,S530+1)))</f>
        <v>1</v>
      </c>
      <c r="T531" s="62" t="str">
        <f>IF(R531=0,"L"&amp;S531,R531)</f>
        <v>L1</v>
      </c>
      <c r="U531" s="62" t="str">
        <f>IF($H531=0,"",VLOOKUP($H531,Исходные_данные,32,FALSE))</f>
        <v/>
      </c>
    </row>
    <row r="532" spans="1:21" x14ac:dyDescent="0.2">
      <c r="A532" s="62" t="str">
        <f t="shared" si="9"/>
        <v/>
      </c>
      <c r="B532" s="62">
        <f>IF(C532=1,MAX(B$2:$B531)+1,IF(F532=0,"",B531))</f>
        <v>1</v>
      </c>
      <c r="C532" s="62">
        <f>COUNTIF($F$2:$F532,F532)</f>
        <v>530</v>
      </c>
      <c r="D532" s="62">
        <f>IF(F532=0,0,MAX($D$2:D531)+1)</f>
        <v>529</v>
      </c>
      <c r="E532" s="62">
        <f>IF(H532=0,0,MAX($E$2:E531)+1)</f>
        <v>0</v>
      </c>
      <c r="F532" s="60" t="s">
        <v>751</v>
      </c>
      <c r="G532" s="60"/>
      <c r="H532" s="60"/>
      <c r="I532" s="62" t="e">
        <f>IFERROR(VLOOKUP(H532,H$2:H531,1,FALSE),VLOOKUP(H532,H$478:H533,1,FALSE))</f>
        <v>#N/A</v>
      </c>
      <c r="J532" s="62" t="str">
        <f>IF($H532=0,"",VLOOKUP($H532,Исходные_данные,37,FALSE))</f>
        <v/>
      </c>
      <c r="K532" s="62" t="str">
        <f>IF($H532=0,"",VLOOKUP($H532,Исходные_данные,38,FALSE))</f>
        <v/>
      </c>
      <c r="L532" s="62" t="str">
        <f>IF($H532=0,"",VLOOKUP($H532,Исходные_данные,39,FALSE))</f>
        <v/>
      </c>
      <c r="M532" s="46" t="str">
        <f>IFERROR(VLOOKUP(H532,Нагрузка_диапазон_1,4,FALSE),"")</f>
        <v/>
      </c>
      <c r="N532" s="62" t="str">
        <f>IF($H532=0,"",VLOOKUP($H532,Исходные_данные,40,FALSE))</f>
        <v/>
      </c>
      <c r="O532" s="62"/>
      <c r="P532" s="62" t="str">
        <f>IF($H532=0,"",VLOOKUP($H532,Исходные_данные,42,FALSE))</f>
        <v/>
      </c>
      <c r="Q532" s="62" t="str">
        <f>IF($H532=0,"",VLOOKUP($H532,Исходные_данные,8,FALSE))</f>
        <v/>
      </c>
      <c r="R532" s="62">
        <f>IF(Q532=3,"L1,L2,L3",0)</f>
        <v>0</v>
      </c>
      <c r="S532" s="62">
        <f>IF(C532=1,1,IF(Q532=3,S531,IF(S531=3,1,S531+1)))</f>
        <v>2</v>
      </c>
      <c r="T532" s="62" t="str">
        <f>IF(R532=0,"L"&amp;S532,R532)</f>
        <v>L2</v>
      </c>
      <c r="U532" s="62" t="str">
        <f>IF($H532=0,"",VLOOKUP($H532,Исходные_данные,32,FALSE))</f>
        <v/>
      </c>
    </row>
    <row r="533" spans="1:21" x14ac:dyDescent="0.2">
      <c r="A533" s="62" t="str">
        <f t="shared" si="9"/>
        <v/>
      </c>
      <c r="B533" s="62">
        <f>IF(C533=1,MAX(B$2:$B532)+1,IF(F533=0,"",B532))</f>
        <v>1</v>
      </c>
      <c r="C533" s="62">
        <f>COUNTIF($F$2:$F533,F533)</f>
        <v>531</v>
      </c>
      <c r="D533" s="62">
        <f>IF(F533=0,0,MAX($D$2:D532)+1)</f>
        <v>530</v>
      </c>
      <c r="E533" s="62">
        <f>IF(H533=0,0,MAX($E$2:E532)+1)</f>
        <v>0</v>
      </c>
      <c r="F533" s="60" t="s">
        <v>751</v>
      </c>
      <c r="G533" s="60"/>
      <c r="H533" s="60"/>
      <c r="I533" s="62" t="e">
        <f>IFERROR(VLOOKUP(H533,H$2:H532,1,FALSE),VLOOKUP(H533,H$478:H534,1,FALSE))</f>
        <v>#N/A</v>
      </c>
      <c r="J533" s="62" t="str">
        <f>IF($H533=0,"",VLOOKUP($H533,Исходные_данные,37,FALSE))</f>
        <v/>
      </c>
      <c r="K533" s="62" t="str">
        <f>IF($H533=0,"",VLOOKUP($H533,Исходные_данные,38,FALSE))</f>
        <v/>
      </c>
      <c r="L533" s="62" t="str">
        <f>IF($H533=0,"",VLOOKUP($H533,Исходные_данные,39,FALSE))</f>
        <v/>
      </c>
      <c r="M533" s="46" t="str">
        <f>IFERROR(VLOOKUP(H533,Нагрузка_диапазон_1,4,FALSE),"")</f>
        <v/>
      </c>
      <c r="N533" s="62" t="str">
        <f>IF($H533=0,"",VLOOKUP($H533,Исходные_данные,40,FALSE))</f>
        <v/>
      </c>
      <c r="O533" s="62"/>
      <c r="P533" s="62" t="str">
        <f>IF($H533=0,"",VLOOKUP($H533,Исходные_данные,42,FALSE))</f>
        <v/>
      </c>
      <c r="Q533" s="62" t="str">
        <f>IF($H533=0,"",VLOOKUP($H533,Исходные_данные,8,FALSE))</f>
        <v/>
      </c>
      <c r="R533" s="62">
        <f>IF(Q533=3,"L1,L2,L3",0)</f>
        <v>0</v>
      </c>
      <c r="S533" s="62">
        <f>IF(C533=1,1,IF(Q533=3,S532,IF(S532=3,1,S532+1)))</f>
        <v>3</v>
      </c>
      <c r="T533" s="62" t="str">
        <f>IF(R533=0,"L"&amp;S533,R533)</f>
        <v>L3</v>
      </c>
      <c r="U533" s="62" t="str">
        <f>IF($H533=0,"",VLOOKUP($H533,Исходные_данные,32,FALSE))</f>
        <v/>
      </c>
    </row>
    <row r="534" spans="1:21" x14ac:dyDescent="0.2">
      <c r="A534" s="62" t="str">
        <f t="shared" si="9"/>
        <v/>
      </c>
      <c r="B534" s="62">
        <f>IF(C534=1,MAX(B$2:$B533)+1,IF(F534=0,"",B533))</f>
        <v>1</v>
      </c>
      <c r="C534" s="62">
        <f>COUNTIF($F$2:$F534,F534)</f>
        <v>532</v>
      </c>
      <c r="D534" s="62">
        <f>IF(F534=0,0,MAX($D$2:D533)+1)</f>
        <v>531</v>
      </c>
      <c r="E534" s="62">
        <f>IF(H534=0,0,MAX($E$2:E533)+1)</f>
        <v>0</v>
      </c>
      <c r="F534" s="60" t="s">
        <v>751</v>
      </c>
      <c r="G534" s="60"/>
      <c r="H534" s="60"/>
      <c r="I534" s="62" t="e">
        <f>IFERROR(VLOOKUP(H534,H$2:H533,1,FALSE),VLOOKUP(H534,H$478:H535,1,FALSE))</f>
        <v>#N/A</v>
      </c>
      <c r="J534" s="62" t="str">
        <f>IF($H534=0,"",VLOOKUP($H534,Исходные_данные,37,FALSE))</f>
        <v/>
      </c>
      <c r="K534" s="62" t="str">
        <f>IF($H534=0,"",VLOOKUP($H534,Исходные_данные,38,FALSE))</f>
        <v/>
      </c>
      <c r="L534" s="62" t="str">
        <f>IF($H534=0,"",VLOOKUP($H534,Исходные_данные,39,FALSE))</f>
        <v/>
      </c>
      <c r="M534" s="46" t="str">
        <f>IFERROR(VLOOKUP(H534,Нагрузка_диапазон_1,4,FALSE),"")</f>
        <v/>
      </c>
      <c r="N534" s="62" t="str">
        <f>IF($H534=0,"",VLOOKUP($H534,Исходные_данные,40,FALSE))</f>
        <v/>
      </c>
      <c r="O534" s="62"/>
      <c r="P534" s="62" t="str">
        <f>IF($H534=0,"",VLOOKUP($H534,Исходные_данные,42,FALSE))</f>
        <v/>
      </c>
      <c r="Q534" s="62" t="str">
        <f>IF($H534=0,"",VLOOKUP($H534,Исходные_данные,8,FALSE))</f>
        <v/>
      </c>
      <c r="R534" s="62">
        <f>IF(Q534=3,"L1,L2,L3",0)</f>
        <v>0</v>
      </c>
      <c r="S534" s="62">
        <f>IF(C534=1,1,IF(Q534=3,S533,IF(S533=3,1,S533+1)))</f>
        <v>1</v>
      </c>
      <c r="T534" s="62" t="str">
        <f>IF(R534=0,"L"&amp;S534,R534)</f>
        <v>L1</v>
      </c>
      <c r="U534" s="62" t="str">
        <f>IF($H534=0,"",VLOOKUP($H534,Исходные_данные,32,FALSE))</f>
        <v/>
      </c>
    </row>
    <row r="535" spans="1:21" x14ac:dyDescent="0.2">
      <c r="A535" s="62" t="str">
        <f t="shared" si="9"/>
        <v/>
      </c>
      <c r="B535" s="62">
        <f>IF(C535=1,MAX(B$2:$B534)+1,IF(F535=0,"",B534))</f>
        <v>1</v>
      </c>
      <c r="C535" s="62">
        <f>COUNTIF($F$2:$F535,F535)</f>
        <v>533</v>
      </c>
      <c r="D535" s="62">
        <f>IF(F535=0,0,MAX($D$2:D534)+1)</f>
        <v>532</v>
      </c>
      <c r="E535" s="62">
        <f>IF(H535=0,0,MAX($E$2:E534)+1)</f>
        <v>0</v>
      </c>
      <c r="F535" s="60" t="s">
        <v>751</v>
      </c>
      <c r="G535" s="60"/>
      <c r="H535" s="60"/>
      <c r="I535" s="62" t="e">
        <f>IFERROR(VLOOKUP(H535,H$2:H534,1,FALSE),VLOOKUP(H535,H$478:H536,1,FALSE))</f>
        <v>#N/A</v>
      </c>
      <c r="J535" s="62" t="str">
        <f>IF($H535=0,"",VLOOKUP($H535,Исходные_данные,37,FALSE))</f>
        <v/>
      </c>
      <c r="K535" s="62" t="str">
        <f>IF($H535=0,"",VLOOKUP($H535,Исходные_данные,38,FALSE))</f>
        <v/>
      </c>
      <c r="L535" s="62" t="str">
        <f>IF($H535=0,"",VLOOKUP($H535,Исходные_данные,39,FALSE))</f>
        <v/>
      </c>
      <c r="M535" s="46" t="str">
        <f>IFERROR(VLOOKUP(H535,Нагрузка_диапазон_1,4,FALSE),"")</f>
        <v/>
      </c>
      <c r="N535" s="62" t="str">
        <f>IF($H535=0,"",VLOOKUP($H535,Исходные_данные,40,FALSE))</f>
        <v/>
      </c>
      <c r="O535" s="62"/>
      <c r="P535" s="62" t="str">
        <f>IF($H535=0,"",VLOOKUP($H535,Исходные_данные,42,FALSE))</f>
        <v/>
      </c>
      <c r="Q535" s="62" t="str">
        <f>IF($H535=0,"",VLOOKUP($H535,Исходные_данные,8,FALSE))</f>
        <v/>
      </c>
      <c r="R535" s="62">
        <f>IF(Q535=3,"L1,L2,L3",0)</f>
        <v>0</v>
      </c>
      <c r="S535" s="62">
        <f>IF(C535=1,1,IF(Q535=3,S534,IF(S534=3,1,S534+1)))</f>
        <v>2</v>
      </c>
      <c r="T535" s="62" t="str">
        <f>IF(R535=0,"L"&amp;S535,R535)</f>
        <v>L2</v>
      </c>
      <c r="U535" s="62" t="str">
        <f>IF($H535=0,"",VLOOKUP($H535,Исходные_данные,32,FALSE))</f>
        <v/>
      </c>
    </row>
    <row r="536" spans="1:21" x14ac:dyDescent="0.2">
      <c r="A536" s="62" t="str">
        <f t="shared" si="9"/>
        <v/>
      </c>
      <c r="B536" s="62">
        <f>IF(C536=1,MAX(B$2:$B535)+1,IF(F536=0,"",B535))</f>
        <v>1</v>
      </c>
      <c r="C536" s="62">
        <f>COUNTIF($F$2:$F536,F536)</f>
        <v>534</v>
      </c>
      <c r="D536" s="62">
        <f>IF(F536=0,0,MAX($D$2:D535)+1)</f>
        <v>533</v>
      </c>
      <c r="E536" s="62">
        <f>IF(H536=0,0,MAX($E$2:E535)+1)</f>
        <v>0</v>
      </c>
      <c r="F536" s="60" t="s">
        <v>751</v>
      </c>
      <c r="G536" s="60"/>
      <c r="H536" s="60"/>
      <c r="I536" s="62" t="e">
        <f>IFERROR(VLOOKUP(H536,H$2:H535,1,FALSE),VLOOKUP(H536,H$478:H537,1,FALSE))</f>
        <v>#N/A</v>
      </c>
      <c r="J536" s="62" t="str">
        <f>IF($H536=0,"",VLOOKUP($H536,Исходные_данные,37,FALSE))</f>
        <v/>
      </c>
      <c r="K536" s="62" t="str">
        <f>IF($H536=0,"",VLOOKUP($H536,Исходные_данные,38,FALSE))</f>
        <v/>
      </c>
      <c r="L536" s="62" t="str">
        <f>IF($H536=0,"",VLOOKUP($H536,Исходные_данные,39,FALSE))</f>
        <v/>
      </c>
      <c r="M536" s="46" t="str">
        <f>IFERROR(VLOOKUP(H536,Нагрузка_диапазон_1,4,FALSE),"")</f>
        <v/>
      </c>
      <c r="N536" s="62" t="str">
        <f>IF($H536=0,"",VLOOKUP($H536,Исходные_данные,40,FALSE))</f>
        <v/>
      </c>
      <c r="O536" s="62"/>
      <c r="P536" s="62" t="str">
        <f>IF($H536=0,"",VLOOKUP($H536,Исходные_данные,42,FALSE))</f>
        <v/>
      </c>
      <c r="Q536" s="62" t="str">
        <f>IF($H536=0,"",VLOOKUP($H536,Исходные_данные,8,FALSE))</f>
        <v/>
      </c>
      <c r="R536" s="62">
        <f>IF(Q536=3,"L1,L2,L3",0)</f>
        <v>0</v>
      </c>
      <c r="S536" s="62">
        <f>IF(C536=1,1,IF(Q536=3,S535,IF(S535=3,1,S535+1)))</f>
        <v>3</v>
      </c>
      <c r="T536" s="62" t="str">
        <f>IF(R536=0,"L"&amp;S536,R536)</f>
        <v>L3</v>
      </c>
      <c r="U536" s="62" t="str">
        <f>IF($H536=0,"",VLOOKUP($H536,Исходные_данные,32,FALSE))</f>
        <v/>
      </c>
    </row>
    <row r="537" spans="1:21" x14ac:dyDescent="0.2">
      <c r="A537" s="62" t="str">
        <f t="shared" si="9"/>
        <v/>
      </c>
      <c r="B537" s="62">
        <f>IF(C537=1,MAX(B$2:$B536)+1,IF(F537=0,"",B536))</f>
        <v>1</v>
      </c>
      <c r="C537" s="62">
        <f>COUNTIF($F$2:$F537,F537)</f>
        <v>535</v>
      </c>
      <c r="D537" s="62">
        <f>IF(F537=0,0,MAX($D$2:D536)+1)</f>
        <v>534</v>
      </c>
      <c r="E537" s="62">
        <f>IF(H537=0,0,MAX($E$2:E536)+1)</f>
        <v>0</v>
      </c>
      <c r="F537" s="60" t="s">
        <v>751</v>
      </c>
      <c r="G537" s="60"/>
      <c r="H537" s="60"/>
      <c r="I537" s="62" t="e">
        <f>IFERROR(VLOOKUP(H537,H$2:H536,1,FALSE),VLOOKUP(H537,H$478:H538,1,FALSE))</f>
        <v>#N/A</v>
      </c>
      <c r="J537" s="62" t="str">
        <f>IF($H537=0,"",VLOOKUP($H537,Исходные_данные,37,FALSE))</f>
        <v/>
      </c>
      <c r="K537" s="62" t="str">
        <f>IF($H537=0,"",VLOOKUP($H537,Исходные_данные,38,FALSE))</f>
        <v/>
      </c>
      <c r="L537" s="62" t="str">
        <f>IF($H537=0,"",VLOOKUP($H537,Исходные_данные,39,FALSE))</f>
        <v/>
      </c>
      <c r="M537" s="46" t="str">
        <f>IFERROR(VLOOKUP(H537,Нагрузка_диапазон_1,4,FALSE),"")</f>
        <v/>
      </c>
      <c r="N537" s="62" t="str">
        <f>IF($H537=0,"",VLOOKUP($H537,Исходные_данные,40,FALSE))</f>
        <v/>
      </c>
      <c r="O537" s="62"/>
      <c r="P537" s="62" t="str">
        <f>IF($H537=0,"",VLOOKUP($H537,Исходные_данные,42,FALSE))</f>
        <v/>
      </c>
      <c r="Q537" s="62" t="str">
        <f>IF($H537=0,"",VLOOKUP($H537,Исходные_данные,8,FALSE))</f>
        <v/>
      </c>
      <c r="R537" s="62">
        <f>IF(Q537=3,"L1,L2,L3",0)</f>
        <v>0</v>
      </c>
      <c r="S537" s="62">
        <f>IF(C537=1,1,IF(Q537=3,S536,IF(S536=3,1,S536+1)))</f>
        <v>1</v>
      </c>
      <c r="T537" s="62" t="str">
        <f>IF(R537=0,"L"&amp;S537,R537)</f>
        <v>L1</v>
      </c>
      <c r="U537" s="62" t="str">
        <f>IF($H537=0,"",VLOOKUP($H537,Исходные_данные,32,FALSE))</f>
        <v/>
      </c>
    </row>
    <row r="538" spans="1:21" x14ac:dyDescent="0.2">
      <c r="A538" s="62" t="str">
        <f t="shared" si="9"/>
        <v/>
      </c>
      <c r="B538" s="62">
        <f>IF(C538=1,MAX(B$2:$B537)+1,IF(F538=0,"",B537))</f>
        <v>1</v>
      </c>
      <c r="C538" s="62">
        <f>COUNTIF($F$2:$F538,F538)</f>
        <v>536</v>
      </c>
      <c r="D538" s="62">
        <f>IF(F538=0,0,MAX($D$2:D537)+1)</f>
        <v>535</v>
      </c>
      <c r="E538" s="62">
        <f>IF(H538=0,0,MAX($E$2:E537)+1)</f>
        <v>0</v>
      </c>
      <c r="F538" s="60" t="s">
        <v>751</v>
      </c>
      <c r="G538" s="60"/>
      <c r="H538" s="60"/>
      <c r="I538" s="62" t="e">
        <f>IFERROR(VLOOKUP(H538,H$2:H537,1,FALSE),VLOOKUP(H538,H$478:H539,1,FALSE))</f>
        <v>#N/A</v>
      </c>
      <c r="J538" s="62" t="str">
        <f>IF($H538=0,"",VLOOKUP($H538,Исходные_данные,37,FALSE))</f>
        <v/>
      </c>
      <c r="K538" s="62" t="str">
        <f>IF($H538=0,"",VLOOKUP($H538,Исходные_данные,38,FALSE))</f>
        <v/>
      </c>
      <c r="L538" s="62" t="str">
        <f>IF($H538=0,"",VLOOKUP($H538,Исходные_данные,39,FALSE))</f>
        <v/>
      </c>
      <c r="M538" s="46" t="str">
        <f>IFERROR(VLOOKUP(H538,Нагрузка_диапазон_1,4,FALSE),"")</f>
        <v/>
      </c>
      <c r="N538" s="62" t="str">
        <f>IF($H538=0,"",VLOOKUP($H538,Исходные_данные,40,FALSE))</f>
        <v/>
      </c>
      <c r="O538" s="62"/>
      <c r="P538" s="62" t="str">
        <f>IF($H538=0,"",VLOOKUP($H538,Исходные_данные,42,FALSE))</f>
        <v/>
      </c>
      <c r="Q538" s="62" t="str">
        <f>IF($H538=0,"",VLOOKUP($H538,Исходные_данные,8,FALSE))</f>
        <v/>
      </c>
      <c r="R538" s="62">
        <f>IF(Q538=3,"L1,L2,L3",0)</f>
        <v>0</v>
      </c>
      <c r="S538" s="62">
        <f>IF(C538=1,1,IF(Q538=3,S537,IF(S537=3,1,S537+1)))</f>
        <v>2</v>
      </c>
      <c r="T538" s="62" t="str">
        <f>IF(R538=0,"L"&amp;S538,R538)</f>
        <v>L2</v>
      </c>
      <c r="U538" s="62" t="str">
        <f>IF($H538=0,"",VLOOKUP($H538,Исходные_данные,32,FALSE))</f>
        <v/>
      </c>
    </row>
    <row r="539" spans="1:21" x14ac:dyDescent="0.2">
      <c r="A539" s="62" t="str">
        <f t="shared" si="9"/>
        <v/>
      </c>
      <c r="B539" s="62">
        <f>IF(C539=1,MAX(B$2:$B538)+1,IF(F539=0,"",B538))</f>
        <v>1</v>
      </c>
      <c r="C539" s="62">
        <f>COUNTIF($F$2:$F539,F539)</f>
        <v>537</v>
      </c>
      <c r="D539" s="62">
        <f>IF(F539=0,0,MAX($D$2:D538)+1)</f>
        <v>536</v>
      </c>
      <c r="E539" s="62">
        <f>IF(H539=0,0,MAX($E$2:E538)+1)</f>
        <v>0</v>
      </c>
      <c r="F539" s="60" t="s">
        <v>751</v>
      </c>
      <c r="G539" s="60"/>
      <c r="H539" s="60"/>
      <c r="I539" s="62" t="e">
        <f>IFERROR(VLOOKUP(H539,H$2:H538,1,FALSE),VLOOKUP(H539,H$478:H540,1,FALSE))</f>
        <v>#N/A</v>
      </c>
      <c r="J539" s="62" t="str">
        <f>IF($H539=0,"",VLOOKUP($H539,Исходные_данные,37,FALSE))</f>
        <v/>
      </c>
      <c r="K539" s="62" t="str">
        <f>IF($H539=0,"",VLOOKUP($H539,Исходные_данные,38,FALSE))</f>
        <v/>
      </c>
      <c r="L539" s="62" t="str">
        <f>IF($H539=0,"",VLOOKUP($H539,Исходные_данные,39,FALSE))</f>
        <v/>
      </c>
      <c r="M539" s="46" t="str">
        <f>IFERROR(VLOOKUP(H539,Нагрузка_диапазон_1,4,FALSE),"")</f>
        <v/>
      </c>
      <c r="N539" s="62" t="str">
        <f>IF($H539=0,"",VLOOKUP($H539,Исходные_данные,40,FALSE))</f>
        <v/>
      </c>
      <c r="O539" s="62"/>
      <c r="P539" s="62" t="str">
        <f>IF($H539=0,"",VLOOKUP($H539,Исходные_данные,42,FALSE))</f>
        <v/>
      </c>
      <c r="Q539" s="62" t="str">
        <f>IF($H539=0,"",VLOOKUP($H539,Исходные_данные,8,FALSE))</f>
        <v/>
      </c>
      <c r="R539" s="62">
        <f>IF(Q539=3,"L1,L2,L3",0)</f>
        <v>0</v>
      </c>
      <c r="S539" s="62">
        <f>IF(C539=1,1,IF(Q539=3,S538,IF(S538=3,1,S538+1)))</f>
        <v>3</v>
      </c>
      <c r="T539" s="62" t="str">
        <f>IF(R539=0,"L"&amp;S539,R539)</f>
        <v>L3</v>
      </c>
      <c r="U539" s="62" t="str">
        <f>IF($H539=0,"",VLOOKUP($H539,Исходные_данные,32,FALSE))</f>
        <v/>
      </c>
    </row>
    <row r="540" spans="1:21" x14ac:dyDescent="0.2">
      <c r="A540" s="62" t="str">
        <f t="shared" si="9"/>
        <v/>
      </c>
      <c r="B540" s="62">
        <f>IF(C540=1,MAX(B$2:$B539)+1,IF(F540=0,"",B539))</f>
        <v>1</v>
      </c>
      <c r="C540" s="62">
        <f>COUNTIF($F$2:$F540,F540)</f>
        <v>538</v>
      </c>
      <c r="D540" s="62">
        <f>IF(F540=0,0,MAX($D$2:D539)+1)</f>
        <v>537</v>
      </c>
      <c r="E540" s="62">
        <f>IF(H540=0,0,MAX($E$2:E539)+1)</f>
        <v>0</v>
      </c>
      <c r="F540" s="60" t="s">
        <v>751</v>
      </c>
      <c r="G540" s="60"/>
      <c r="H540" s="60"/>
      <c r="I540" s="62" t="e">
        <f>IFERROR(VLOOKUP(H540,H$2:H539,1,FALSE),VLOOKUP(H540,H$478:H541,1,FALSE))</f>
        <v>#N/A</v>
      </c>
      <c r="J540" s="62" t="str">
        <f>IF($H540=0,"",VLOOKUP($H540,Исходные_данные,37,FALSE))</f>
        <v/>
      </c>
      <c r="K540" s="62" t="str">
        <f>IF($H540=0,"",VLOOKUP($H540,Исходные_данные,38,FALSE))</f>
        <v/>
      </c>
      <c r="L540" s="62" t="str">
        <f>IF($H540=0,"",VLOOKUP($H540,Исходные_данные,39,FALSE))</f>
        <v/>
      </c>
      <c r="M540" s="46" t="str">
        <f>IFERROR(VLOOKUP(H540,Нагрузка_диапазон_1,4,FALSE),"")</f>
        <v/>
      </c>
      <c r="N540" s="62" t="str">
        <f>IF($H540=0,"",VLOOKUP($H540,Исходные_данные,40,FALSE))</f>
        <v/>
      </c>
      <c r="O540" s="62"/>
      <c r="P540" s="62" t="str">
        <f>IF($H540=0,"",VLOOKUP($H540,Исходные_данные,42,FALSE))</f>
        <v/>
      </c>
      <c r="Q540" s="62" t="str">
        <f>IF($H540=0,"",VLOOKUP($H540,Исходные_данные,8,FALSE))</f>
        <v/>
      </c>
      <c r="R540" s="62">
        <f>IF(Q540=3,"L1,L2,L3",0)</f>
        <v>0</v>
      </c>
      <c r="S540" s="62">
        <f>IF(C540=1,1,IF(Q540=3,S539,IF(S539=3,1,S539+1)))</f>
        <v>1</v>
      </c>
      <c r="T540" s="62" t="str">
        <f>IF(R540=0,"L"&amp;S540,R540)</f>
        <v>L1</v>
      </c>
      <c r="U540" s="62" t="str">
        <f>IF($H540=0,"",VLOOKUP($H540,Исходные_данные,32,FALSE))</f>
        <v/>
      </c>
    </row>
    <row r="541" spans="1:21" x14ac:dyDescent="0.2">
      <c r="A541" s="62" t="str">
        <f t="shared" ref="A541:A604" si="10">IF(B541=B542,"",B541)</f>
        <v/>
      </c>
      <c r="B541" s="62">
        <f>IF(C541=1,MAX(B$2:$B540)+1,IF(F541=0,"",B540))</f>
        <v>1</v>
      </c>
      <c r="C541" s="62">
        <f>COUNTIF($F$2:$F541,F541)</f>
        <v>539</v>
      </c>
      <c r="D541" s="62">
        <f>IF(F541=0,0,MAX($D$2:D540)+1)</f>
        <v>538</v>
      </c>
      <c r="E541" s="62">
        <f>IF(H541=0,0,MAX($E$2:E540)+1)</f>
        <v>0</v>
      </c>
      <c r="F541" s="60" t="s">
        <v>751</v>
      </c>
      <c r="G541" s="60"/>
      <c r="H541" s="60"/>
      <c r="I541" s="62" t="e">
        <f>IFERROR(VLOOKUP(H541,H$2:H540,1,FALSE),VLOOKUP(H541,H$478:H542,1,FALSE))</f>
        <v>#N/A</v>
      </c>
      <c r="J541" s="62" t="str">
        <f>IF($H541=0,"",VLOOKUP($H541,Исходные_данные,37,FALSE))</f>
        <v/>
      </c>
      <c r="K541" s="62" t="str">
        <f>IF($H541=0,"",VLOOKUP($H541,Исходные_данные,38,FALSE))</f>
        <v/>
      </c>
      <c r="L541" s="62" t="str">
        <f>IF($H541=0,"",VLOOKUP($H541,Исходные_данные,39,FALSE))</f>
        <v/>
      </c>
      <c r="M541" s="46" t="str">
        <f>IFERROR(VLOOKUP(H541,Нагрузка_диапазон_1,4,FALSE),"")</f>
        <v/>
      </c>
      <c r="N541" s="62" t="str">
        <f>IF($H541=0,"",VLOOKUP($H541,Исходные_данные,40,FALSE))</f>
        <v/>
      </c>
      <c r="O541" s="62"/>
      <c r="P541" s="62" t="str">
        <f>IF($H541=0,"",VLOOKUP($H541,Исходные_данные,42,FALSE))</f>
        <v/>
      </c>
      <c r="Q541" s="62" t="str">
        <f>IF($H541=0,"",VLOOKUP($H541,Исходные_данные,8,FALSE))</f>
        <v/>
      </c>
      <c r="R541" s="62">
        <f>IF(Q541=3,"L1,L2,L3",0)</f>
        <v>0</v>
      </c>
      <c r="S541" s="62">
        <f>IF(C541=1,1,IF(Q541=3,S540,IF(S540=3,1,S540+1)))</f>
        <v>2</v>
      </c>
      <c r="T541" s="62" t="str">
        <f>IF(R541=0,"L"&amp;S541,R541)</f>
        <v>L2</v>
      </c>
      <c r="U541" s="62" t="str">
        <f>IF($H541=0,"",VLOOKUP($H541,Исходные_данные,32,FALSE))</f>
        <v/>
      </c>
    </row>
    <row r="542" spans="1:21" x14ac:dyDescent="0.2">
      <c r="A542" s="62" t="str">
        <f t="shared" si="10"/>
        <v/>
      </c>
      <c r="B542" s="62">
        <f>IF(C542=1,MAX(B$2:$B541)+1,IF(F542=0,"",B541))</f>
        <v>1</v>
      </c>
      <c r="C542" s="62">
        <f>COUNTIF($F$2:$F542,F542)</f>
        <v>540</v>
      </c>
      <c r="D542" s="62">
        <f>IF(F542=0,0,MAX($D$2:D541)+1)</f>
        <v>539</v>
      </c>
      <c r="E542" s="62">
        <f>IF(H542=0,0,MAX($E$2:E541)+1)</f>
        <v>0</v>
      </c>
      <c r="F542" s="60" t="s">
        <v>751</v>
      </c>
      <c r="G542" s="60"/>
      <c r="H542" s="60"/>
      <c r="I542" s="62" t="e">
        <f>IFERROR(VLOOKUP(H542,H$2:H541,1,FALSE),VLOOKUP(H542,H$478:H543,1,FALSE))</f>
        <v>#N/A</v>
      </c>
      <c r="J542" s="62" t="str">
        <f>IF($H542=0,"",VLOOKUP($H542,Исходные_данные,37,FALSE))</f>
        <v/>
      </c>
      <c r="K542" s="62" t="str">
        <f>IF($H542=0,"",VLOOKUP($H542,Исходные_данные,38,FALSE))</f>
        <v/>
      </c>
      <c r="L542" s="62" t="str">
        <f>IF($H542=0,"",VLOOKUP($H542,Исходные_данные,39,FALSE))</f>
        <v/>
      </c>
      <c r="M542" s="46" t="str">
        <f>IFERROR(VLOOKUP(H542,Нагрузка_диапазон_1,4,FALSE),"")</f>
        <v/>
      </c>
      <c r="N542" s="62" t="str">
        <f>IF($H542=0,"",VLOOKUP($H542,Исходные_данные,40,FALSE))</f>
        <v/>
      </c>
      <c r="O542" s="62"/>
      <c r="P542" s="62" t="str">
        <f>IF($H542=0,"",VLOOKUP($H542,Исходные_данные,42,FALSE))</f>
        <v/>
      </c>
      <c r="Q542" s="62" t="str">
        <f>IF($H542=0,"",VLOOKUP($H542,Исходные_данные,8,FALSE))</f>
        <v/>
      </c>
      <c r="R542" s="62">
        <f>IF(Q542=3,"L1,L2,L3",0)</f>
        <v>0</v>
      </c>
      <c r="S542" s="62">
        <f>IF(C542=1,1,IF(Q542=3,S541,IF(S541=3,1,S541+1)))</f>
        <v>3</v>
      </c>
      <c r="T542" s="62" t="str">
        <f>IF(R542=0,"L"&amp;S542,R542)</f>
        <v>L3</v>
      </c>
      <c r="U542" s="62" t="str">
        <f>IF($H542=0,"",VLOOKUP($H542,Исходные_данные,32,FALSE))</f>
        <v/>
      </c>
    </row>
    <row r="543" spans="1:21" x14ac:dyDescent="0.2">
      <c r="A543" s="62" t="str">
        <f t="shared" si="10"/>
        <v/>
      </c>
      <c r="B543" s="62">
        <f>IF(C543=1,MAX(B$2:$B542)+1,IF(F543=0,"",B542))</f>
        <v>1</v>
      </c>
      <c r="C543" s="62">
        <f>COUNTIF($F$2:$F543,F543)</f>
        <v>541</v>
      </c>
      <c r="D543" s="62">
        <f>IF(F543=0,0,MAX($D$2:D542)+1)</f>
        <v>540</v>
      </c>
      <c r="E543" s="62">
        <f>IF(H543=0,0,MAX($E$2:E542)+1)</f>
        <v>0</v>
      </c>
      <c r="F543" s="60" t="s">
        <v>751</v>
      </c>
      <c r="G543" s="60"/>
      <c r="H543" s="60"/>
      <c r="I543" s="62" t="e">
        <f>IFERROR(VLOOKUP(H543,H$2:H542,1,FALSE),VLOOKUP(H543,H$478:H544,1,FALSE))</f>
        <v>#N/A</v>
      </c>
      <c r="J543" s="62" t="str">
        <f>IF($H543=0,"",VLOOKUP($H543,Исходные_данные,37,FALSE))</f>
        <v/>
      </c>
      <c r="K543" s="62" t="str">
        <f>IF($H543=0,"",VLOOKUP($H543,Исходные_данные,38,FALSE))</f>
        <v/>
      </c>
      <c r="L543" s="62" t="str">
        <f>IF($H543=0,"",VLOOKUP($H543,Исходные_данные,39,FALSE))</f>
        <v/>
      </c>
      <c r="M543" s="46" t="str">
        <f>IFERROR(VLOOKUP(H543,Нагрузка_диапазон_1,4,FALSE),"")</f>
        <v/>
      </c>
      <c r="N543" s="62" t="str">
        <f>IF($H543=0,"",VLOOKUP($H543,Исходные_данные,40,FALSE))</f>
        <v/>
      </c>
      <c r="O543" s="62"/>
      <c r="P543" s="62" t="str">
        <f>IF($H543=0,"",VLOOKUP($H543,Исходные_данные,42,FALSE))</f>
        <v/>
      </c>
      <c r="Q543" s="62" t="str">
        <f>IF($H543=0,"",VLOOKUP($H543,Исходные_данные,8,FALSE))</f>
        <v/>
      </c>
      <c r="R543" s="62">
        <f>IF(Q543=3,"L1,L2,L3",0)</f>
        <v>0</v>
      </c>
      <c r="S543" s="62">
        <f>IF(C543=1,1,IF(Q543=3,S542,IF(S542=3,1,S542+1)))</f>
        <v>1</v>
      </c>
      <c r="T543" s="62" t="str">
        <f>IF(R543=0,"L"&amp;S543,R543)</f>
        <v>L1</v>
      </c>
      <c r="U543" s="62" t="str">
        <f>IF($H543=0,"",VLOOKUP($H543,Исходные_данные,32,FALSE))</f>
        <v/>
      </c>
    </row>
    <row r="544" spans="1:21" x14ac:dyDescent="0.2">
      <c r="A544" s="62" t="str">
        <f t="shared" si="10"/>
        <v/>
      </c>
      <c r="B544" s="62">
        <f>IF(C544=1,MAX(B$2:$B543)+1,IF(F544=0,"",B543))</f>
        <v>1</v>
      </c>
      <c r="C544" s="62">
        <f>COUNTIF($F$2:$F544,F544)</f>
        <v>542</v>
      </c>
      <c r="D544" s="62">
        <f>IF(F544=0,0,MAX($D$2:D543)+1)</f>
        <v>541</v>
      </c>
      <c r="E544" s="62">
        <f>IF(H544=0,0,MAX($E$2:E543)+1)</f>
        <v>0</v>
      </c>
      <c r="F544" s="60" t="s">
        <v>751</v>
      </c>
      <c r="G544" s="60"/>
      <c r="H544" s="60"/>
      <c r="I544" s="62" t="e">
        <f>IFERROR(VLOOKUP(H544,H$2:H543,1,FALSE),VLOOKUP(H544,H$478:H545,1,FALSE))</f>
        <v>#N/A</v>
      </c>
      <c r="J544" s="62" t="str">
        <f>IF($H544=0,"",VLOOKUP($H544,Исходные_данные,37,FALSE))</f>
        <v/>
      </c>
      <c r="K544" s="62" t="str">
        <f>IF($H544=0,"",VLOOKUP($H544,Исходные_данные,38,FALSE))</f>
        <v/>
      </c>
      <c r="L544" s="62" t="str">
        <f>IF($H544=0,"",VLOOKUP($H544,Исходные_данные,39,FALSE))</f>
        <v/>
      </c>
      <c r="M544" s="46" t="str">
        <f>IFERROR(VLOOKUP(H544,Нагрузка_диапазон_1,4,FALSE),"")</f>
        <v/>
      </c>
      <c r="N544" s="62" t="str">
        <f>IF($H544=0,"",VLOOKUP($H544,Исходные_данные,40,FALSE))</f>
        <v/>
      </c>
      <c r="O544" s="62"/>
      <c r="P544" s="62" t="str">
        <f>IF($H544=0,"",VLOOKUP($H544,Исходные_данные,42,FALSE))</f>
        <v/>
      </c>
      <c r="Q544" s="62" t="str">
        <f>IF($H544=0,"",VLOOKUP($H544,Исходные_данные,8,FALSE))</f>
        <v/>
      </c>
      <c r="R544" s="62">
        <f>IF(Q544=3,"L1,L2,L3",0)</f>
        <v>0</v>
      </c>
      <c r="S544" s="62">
        <f>IF(C544=1,1,IF(Q544=3,S543,IF(S543=3,1,S543+1)))</f>
        <v>2</v>
      </c>
      <c r="T544" s="62" t="str">
        <f>IF(R544=0,"L"&amp;S544,R544)</f>
        <v>L2</v>
      </c>
      <c r="U544" s="62" t="str">
        <f>IF($H544=0,"",VLOOKUP($H544,Исходные_данные,32,FALSE))</f>
        <v/>
      </c>
    </row>
    <row r="545" spans="1:21" x14ac:dyDescent="0.2">
      <c r="A545" s="62" t="str">
        <f t="shared" si="10"/>
        <v/>
      </c>
      <c r="B545" s="62">
        <f>IF(C545=1,MAX(B$2:$B544)+1,IF(F545=0,"",B544))</f>
        <v>1</v>
      </c>
      <c r="C545" s="62">
        <f>COUNTIF($F$2:$F545,F545)</f>
        <v>543</v>
      </c>
      <c r="D545" s="62">
        <f>IF(F545=0,0,MAX($D$2:D544)+1)</f>
        <v>542</v>
      </c>
      <c r="E545" s="62">
        <f>IF(H545=0,0,MAX($E$2:E544)+1)</f>
        <v>0</v>
      </c>
      <c r="F545" s="60" t="s">
        <v>751</v>
      </c>
      <c r="G545" s="60"/>
      <c r="H545" s="60"/>
      <c r="I545" s="62" t="e">
        <f>IFERROR(VLOOKUP(H545,H$2:H544,1,FALSE),VLOOKUP(H545,H$478:H546,1,FALSE))</f>
        <v>#N/A</v>
      </c>
      <c r="J545" s="62" t="str">
        <f>IF($H545=0,"",VLOOKUP($H545,Исходные_данные,37,FALSE))</f>
        <v/>
      </c>
      <c r="K545" s="62" t="str">
        <f>IF($H545=0,"",VLOOKUP($H545,Исходные_данные,38,FALSE))</f>
        <v/>
      </c>
      <c r="L545" s="62" t="str">
        <f>IF($H545=0,"",VLOOKUP($H545,Исходные_данные,39,FALSE))</f>
        <v/>
      </c>
      <c r="M545" s="46" t="str">
        <f>IFERROR(VLOOKUP(H545,Нагрузка_диапазон_1,4,FALSE),"")</f>
        <v/>
      </c>
      <c r="N545" s="62" t="str">
        <f>IF($H545=0,"",VLOOKUP($H545,Исходные_данные,40,FALSE))</f>
        <v/>
      </c>
      <c r="O545" s="62"/>
      <c r="P545" s="62" t="str">
        <f>IF($H545=0,"",VLOOKUP($H545,Исходные_данные,42,FALSE))</f>
        <v/>
      </c>
      <c r="Q545" s="62" t="str">
        <f>IF($H545=0,"",VLOOKUP($H545,Исходные_данные,8,FALSE))</f>
        <v/>
      </c>
      <c r="R545" s="62">
        <f>IF(Q545=3,"L1,L2,L3",0)</f>
        <v>0</v>
      </c>
      <c r="S545" s="62">
        <f>IF(C545=1,1,IF(Q545=3,S544,IF(S544=3,1,S544+1)))</f>
        <v>3</v>
      </c>
      <c r="T545" s="62" t="str">
        <f>IF(R545=0,"L"&amp;S545,R545)</f>
        <v>L3</v>
      </c>
      <c r="U545" s="62" t="str">
        <f>IF($H545=0,"",VLOOKUP($H545,Исходные_данные,32,FALSE))</f>
        <v/>
      </c>
    </row>
    <row r="546" spans="1:21" x14ac:dyDescent="0.2">
      <c r="A546" s="62" t="str">
        <f t="shared" si="10"/>
        <v/>
      </c>
      <c r="B546" s="62">
        <f>IF(C546=1,MAX(B$2:$B545)+1,IF(F546=0,"",B545))</f>
        <v>1</v>
      </c>
      <c r="C546" s="62">
        <f>COUNTIF($F$2:$F546,F546)</f>
        <v>544</v>
      </c>
      <c r="D546" s="62">
        <f>IF(F546=0,0,MAX($D$2:D545)+1)</f>
        <v>543</v>
      </c>
      <c r="E546" s="62">
        <f>IF(H546=0,0,MAX($E$2:E545)+1)</f>
        <v>0</v>
      </c>
      <c r="F546" s="60" t="s">
        <v>751</v>
      </c>
      <c r="G546" s="60"/>
      <c r="H546" s="60"/>
      <c r="I546" s="62" t="e">
        <f>IFERROR(VLOOKUP(H546,H$2:H545,1,FALSE),VLOOKUP(H546,H$478:H547,1,FALSE))</f>
        <v>#N/A</v>
      </c>
      <c r="J546" s="62" t="str">
        <f>IF($H546=0,"",VLOOKUP($H546,Исходные_данные,37,FALSE))</f>
        <v/>
      </c>
      <c r="K546" s="62" t="str">
        <f>IF($H546=0,"",VLOOKUP($H546,Исходные_данные,38,FALSE))</f>
        <v/>
      </c>
      <c r="L546" s="62" t="str">
        <f>IF($H546=0,"",VLOOKUP($H546,Исходные_данные,39,FALSE))</f>
        <v/>
      </c>
      <c r="M546" s="46" t="str">
        <f>IFERROR(VLOOKUP(H546,Нагрузка_диапазон_1,4,FALSE),"")</f>
        <v/>
      </c>
      <c r="N546" s="62" t="str">
        <f>IF($H546=0,"",VLOOKUP($H546,Исходные_данные,40,FALSE))</f>
        <v/>
      </c>
      <c r="O546" s="62"/>
      <c r="P546" s="62" t="str">
        <f>IF($H546=0,"",VLOOKUP($H546,Исходные_данные,42,FALSE))</f>
        <v/>
      </c>
      <c r="Q546" s="62" t="str">
        <f>IF($H546=0,"",VLOOKUP($H546,Исходные_данные,8,FALSE))</f>
        <v/>
      </c>
      <c r="R546" s="62">
        <f>IF(Q546=3,"L1,L2,L3",0)</f>
        <v>0</v>
      </c>
      <c r="S546" s="62">
        <f>IF(C546=1,1,IF(Q546=3,S545,IF(S545=3,1,S545+1)))</f>
        <v>1</v>
      </c>
      <c r="T546" s="62" t="str">
        <f>IF(R546=0,"L"&amp;S546,R546)</f>
        <v>L1</v>
      </c>
      <c r="U546" s="62" t="str">
        <f>IF($H546=0,"",VLOOKUP($H546,Исходные_данные,32,FALSE))</f>
        <v/>
      </c>
    </row>
    <row r="547" spans="1:21" x14ac:dyDescent="0.2">
      <c r="A547" s="62" t="str">
        <f t="shared" si="10"/>
        <v/>
      </c>
      <c r="B547" s="62">
        <f>IF(C547=1,MAX(B$2:$B546)+1,IF(F547=0,"",B546))</f>
        <v>1</v>
      </c>
      <c r="C547" s="62">
        <f>COUNTIF($F$2:$F547,F547)</f>
        <v>545</v>
      </c>
      <c r="D547" s="62">
        <f>IF(F547=0,0,MAX($D$2:D546)+1)</f>
        <v>544</v>
      </c>
      <c r="E547" s="62">
        <f>IF(H547=0,0,MAX($E$2:E546)+1)</f>
        <v>0</v>
      </c>
      <c r="F547" s="60" t="s">
        <v>751</v>
      </c>
      <c r="G547" s="60"/>
      <c r="H547" s="60"/>
      <c r="I547" s="62" t="e">
        <f>IFERROR(VLOOKUP(H547,H$2:H546,1,FALSE),VLOOKUP(H547,H$478:H548,1,FALSE))</f>
        <v>#N/A</v>
      </c>
      <c r="J547" s="62" t="str">
        <f>IF($H547=0,"",VLOOKUP($H547,Исходные_данные,37,FALSE))</f>
        <v/>
      </c>
      <c r="K547" s="62" t="str">
        <f>IF($H547=0,"",VLOOKUP($H547,Исходные_данные,38,FALSE))</f>
        <v/>
      </c>
      <c r="L547" s="62" t="str">
        <f>IF($H547=0,"",VLOOKUP($H547,Исходные_данные,39,FALSE))</f>
        <v/>
      </c>
      <c r="M547" s="46" t="str">
        <f>IFERROR(VLOOKUP(H547,Нагрузка_диапазон_1,4,FALSE),"")</f>
        <v/>
      </c>
      <c r="N547" s="62" t="str">
        <f>IF($H547=0,"",VLOOKUP($H547,Исходные_данные,40,FALSE))</f>
        <v/>
      </c>
      <c r="O547" s="62"/>
      <c r="P547" s="62" t="str">
        <f>IF($H547=0,"",VLOOKUP($H547,Исходные_данные,42,FALSE))</f>
        <v/>
      </c>
      <c r="Q547" s="62" t="str">
        <f>IF($H547=0,"",VLOOKUP($H547,Исходные_данные,8,FALSE))</f>
        <v/>
      </c>
      <c r="R547" s="62">
        <f>IF(Q547=3,"L1,L2,L3",0)</f>
        <v>0</v>
      </c>
      <c r="S547" s="62">
        <f>IF(C547=1,1,IF(Q547=3,S546,IF(S546=3,1,S546+1)))</f>
        <v>2</v>
      </c>
      <c r="T547" s="62" t="str">
        <f>IF(R547=0,"L"&amp;S547,R547)</f>
        <v>L2</v>
      </c>
      <c r="U547" s="62" t="str">
        <f>IF($H547=0,"",VLOOKUP($H547,Исходные_данные,32,FALSE))</f>
        <v/>
      </c>
    </row>
    <row r="548" spans="1:21" x14ac:dyDescent="0.2">
      <c r="A548" s="62" t="str">
        <f t="shared" si="10"/>
        <v/>
      </c>
      <c r="B548" s="62">
        <f>IF(C548=1,MAX(B$2:$B547)+1,IF(F548=0,"",B547))</f>
        <v>1</v>
      </c>
      <c r="C548" s="62">
        <f>COUNTIF($F$2:$F548,F548)</f>
        <v>546</v>
      </c>
      <c r="D548" s="62">
        <f>IF(F548=0,0,MAX($D$2:D547)+1)</f>
        <v>545</v>
      </c>
      <c r="E548" s="62">
        <f>IF(H548=0,0,MAX($E$2:E547)+1)</f>
        <v>0</v>
      </c>
      <c r="F548" s="60" t="s">
        <v>751</v>
      </c>
      <c r="G548" s="60"/>
      <c r="H548" s="60"/>
      <c r="I548" s="62" t="e">
        <f>IFERROR(VLOOKUP(H548,H$2:H547,1,FALSE),VLOOKUP(H548,H$478:H549,1,FALSE))</f>
        <v>#N/A</v>
      </c>
      <c r="J548" s="62" t="str">
        <f>IF($H548=0,"",VLOOKUP($H548,Исходные_данные,37,FALSE))</f>
        <v/>
      </c>
      <c r="K548" s="62" t="str">
        <f>IF($H548=0,"",VLOOKUP($H548,Исходные_данные,38,FALSE))</f>
        <v/>
      </c>
      <c r="L548" s="62" t="str">
        <f>IF($H548=0,"",VLOOKUP($H548,Исходные_данные,39,FALSE))</f>
        <v/>
      </c>
      <c r="M548" s="46" t="str">
        <f>IFERROR(VLOOKUP(H548,Нагрузка_диапазон_1,4,FALSE),"")</f>
        <v/>
      </c>
      <c r="N548" s="62" t="str">
        <f>IF($H548=0,"",VLOOKUP($H548,Исходные_данные,40,FALSE))</f>
        <v/>
      </c>
      <c r="O548" s="62"/>
      <c r="P548" s="62" t="str">
        <f>IF($H548=0,"",VLOOKUP($H548,Исходные_данные,42,FALSE))</f>
        <v/>
      </c>
      <c r="Q548" s="62" t="str">
        <f>IF($H548=0,"",VLOOKUP($H548,Исходные_данные,8,FALSE))</f>
        <v/>
      </c>
      <c r="R548" s="62">
        <f>IF(Q548=3,"L1,L2,L3",0)</f>
        <v>0</v>
      </c>
      <c r="S548" s="62">
        <f>IF(C548=1,1,IF(Q548=3,S547,IF(S547=3,1,S547+1)))</f>
        <v>3</v>
      </c>
      <c r="T548" s="62" t="str">
        <f>IF(R548=0,"L"&amp;S548,R548)</f>
        <v>L3</v>
      </c>
      <c r="U548" s="62" t="str">
        <f>IF($H548=0,"",VLOOKUP($H548,Исходные_данные,32,FALSE))</f>
        <v/>
      </c>
    </row>
    <row r="549" spans="1:21" x14ac:dyDescent="0.2">
      <c r="A549" s="62" t="str">
        <f t="shared" si="10"/>
        <v/>
      </c>
      <c r="B549" s="62">
        <f>IF(C549=1,MAX(B$2:$B548)+1,IF(F549=0,"",B548))</f>
        <v>1</v>
      </c>
      <c r="C549" s="62">
        <f>COUNTIF($F$2:$F549,F549)</f>
        <v>547</v>
      </c>
      <c r="D549" s="62">
        <f>IF(F549=0,0,MAX($D$2:D548)+1)</f>
        <v>546</v>
      </c>
      <c r="E549" s="62">
        <f>IF(H549=0,0,MAX($E$2:E548)+1)</f>
        <v>0</v>
      </c>
      <c r="F549" s="60" t="s">
        <v>751</v>
      </c>
      <c r="G549" s="60"/>
      <c r="H549" s="60"/>
      <c r="I549" s="62" t="e">
        <f>IFERROR(VLOOKUP(H549,H$2:H548,1,FALSE),VLOOKUP(H549,H$478:H550,1,FALSE))</f>
        <v>#N/A</v>
      </c>
      <c r="J549" s="62" t="str">
        <f>IF($H549=0,"",VLOOKUP($H549,Исходные_данные,37,FALSE))</f>
        <v/>
      </c>
      <c r="K549" s="62" t="str">
        <f>IF($H549=0,"",VLOOKUP($H549,Исходные_данные,38,FALSE))</f>
        <v/>
      </c>
      <c r="L549" s="62" t="str">
        <f>IF($H549=0,"",VLOOKUP($H549,Исходные_данные,39,FALSE))</f>
        <v/>
      </c>
      <c r="M549" s="46" t="str">
        <f>IFERROR(VLOOKUP(H549,Нагрузка_диапазон_1,4,FALSE),"")</f>
        <v/>
      </c>
      <c r="N549" s="62" t="str">
        <f>IF($H549=0,"",VLOOKUP($H549,Исходные_данные,40,FALSE))</f>
        <v/>
      </c>
      <c r="O549" s="62"/>
      <c r="P549" s="62" t="str">
        <f>IF($H549=0,"",VLOOKUP($H549,Исходные_данные,42,FALSE))</f>
        <v/>
      </c>
      <c r="Q549" s="62" t="str">
        <f>IF($H549=0,"",VLOOKUP($H549,Исходные_данные,8,FALSE))</f>
        <v/>
      </c>
      <c r="R549" s="62">
        <f>IF(Q549=3,"L1,L2,L3",0)</f>
        <v>0</v>
      </c>
      <c r="S549" s="62">
        <f>IF(C549=1,1,IF(Q549=3,S548,IF(S548=3,1,S548+1)))</f>
        <v>1</v>
      </c>
      <c r="T549" s="62" t="str">
        <f>IF(R549=0,"L"&amp;S549,R549)</f>
        <v>L1</v>
      </c>
      <c r="U549" s="62" t="str">
        <f>IF($H549=0,"",VLOOKUP($H549,Исходные_данные,32,FALSE))</f>
        <v/>
      </c>
    </row>
    <row r="550" spans="1:21" x14ac:dyDescent="0.2">
      <c r="A550" s="62" t="str">
        <f t="shared" si="10"/>
        <v/>
      </c>
      <c r="B550" s="62">
        <f>IF(C550=1,MAX(B$2:$B549)+1,IF(F550=0,"",B549))</f>
        <v>1</v>
      </c>
      <c r="C550" s="62">
        <f>COUNTIF($F$2:$F550,F550)</f>
        <v>548</v>
      </c>
      <c r="D550" s="62">
        <f>IF(F550=0,0,MAX($D$2:D549)+1)</f>
        <v>547</v>
      </c>
      <c r="E550" s="62">
        <f>IF(H550=0,0,MAX($E$2:E549)+1)</f>
        <v>0</v>
      </c>
      <c r="F550" s="60" t="s">
        <v>751</v>
      </c>
      <c r="G550" s="60"/>
      <c r="H550" s="60"/>
      <c r="I550" s="62" t="e">
        <f>IFERROR(VLOOKUP(H550,H$2:H549,1,FALSE),VLOOKUP(H550,H$478:H551,1,FALSE))</f>
        <v>#N/A</v>
      </c>
      <c r="J550" s="62" t="str">
        <f>IF($H550=0,"",VLOOKUP($H550,Исходные_данные,37,FALSE))</f>
        <v/>
      </c>
      <c r="K550" s="62" t="str">
        <f>IF($H550=0,"",VLOOKUP($H550,Исходные_данные,38,FALSE))</f>
        <v/>
      </c>
      <c r="L550" s="62" t="str">
        <f>IF($H550=0,"",VLOOKUP($H550,Исходные_данные,39,FALSE))</f>
        <v/>
      </c>
      <c r="M550" s="46" t="str">
        <f>IFERROR(VLOOKUP(H550,Нагрузка_диапазон_1,4,FALSE),"")</f>
        <v/>
      </c>
      <c r="N550" s="62" t="str">
        <f>IF($H550=0,"",VLOOKUP($H550,Исходные_данные,40,FALSE))</f>
        <v/>
      </c>
      <c r="O550" s="62"/>
      <c r="P550" s="62" t="str">
        <f>IF($H550=0,"",VLOOKUP($H550,Исходные_данные,42,FALSE))</f>
        <v/>
      </c>
      <c r="Q550" s="62" t="str">
        <f>IF($H550=0,"",VLOOKUP($H550,Исходные_данные,8,FALSE))</f>
        <v/>
      </c>
      <c r="R550" s="62">
        <f>IF(Q550=3,"L1,L2,L3",0)</f>
        <v>0</v>
      </c>
      <c r="S550" s="62">
        <f>IF(C550=1,1,IF(Q550=3,S549,IF(S549=3,1,S549+1)))</f>
        <v>2</v>
      </c>
      <c r="T550" s="62" t="str">
        <f>IF(R550=0,"L"&amp;S550,R550)</f>
        <v>L2</v>
      </c>
      <c r="U550" s="62" t="str">
        <f>IF($H550=0,"",VLOOKUP($H550,Исходные_данные,32,FALSE))</f>
        <v/>
      </c>
    </row>
    <row r="551" spans="1:21" x14ac:dyDescent="0.2">
      <c r="A551" s="62" t="str">
        <f t="shared" si="10"/>
        <v/>
      </c>
      <c r="B551" s="62">
        <f>IF(C551=1,MAX(B$2:$B550)+1,IF(F551=0,"",B550))</f>
        <v>1</v>
      </c>
      <c r="C551" s="62">
        <f>COUNTIF($F$2:$F551,F551)</f>
        <v>549</v>
      </c>
      <c r="D551" s="62">
        <f>IF(F551=0,0,MAX($D$2:D550)+1)</f>
        <v>548</v>
      </c>
      <c r="E551" s="62">
        <f>IF(H551=0,0,MAX($E$2:E550)+1)</f>
        <v>0</v>
      </c>
      <c r="F551" s="60" t="s">
        <v>751</v>
      </c>
      <c r="G551" s="60"/>
      <c r="H551" s="60"/>
      <c r="I551" s="62" t="e">
        <f>IFERROR(VLOOKUP(H551,H$2:H550,1,FALSE),VLOOKUP(H551,H$478:H552,1,FALSE))</f>
        <v>#N/A</v>
      </c>
      <c r="J551" s="62" t="str">
        <f>IF($H551=0,"",VLOOKUP($H551,Исходные_данные,37,FALSE))</f>
        <v/>
      </c>
      <c r="K551" s="62" t="str">
        <f>IF($H551=0,"",VLOOKUP($H551,Исходные_данные,38,FALSE))</f>
        <v/>
      </c>
      <c r="L551" s="62" t="str">
        <f>IF($H551=0,"",VLOOKUP($H551,Исходные_данные,39,FALSE))</f>
        <v/>
      </c>
      <c r="M551" s="46" t="str">
        <f>IFERROR(VLOOKUP(H551,Нагрузка_диапазон_1,4,FALSE),"")</f>
        <v/>
      </c>
      <c r="N551" s="62" t="str">
        <f>IF($H551=0,"",VLOOKUP($H551,Исходные_данные,40,FALSE))</f>
        <v/>
      </c>
      <c r="O551" s="62"/>
      <c r="P551" s="62" t="str">
        <f>IF($H551=0,"",VLOOKUP($H551,Исходные_данные,42,FALSE))</f>
        <v/>
      </c>
      <c r="Q551" s="62" t="str">
        <f>IF($H551=0,"",VLOOKUP($H551,Исходные_данные,8,FALSE))</f>
        <v/>
      </c>
      <c r="R551" s="62">
        <f>IF(Q551=3,"L1,L2,L3",0)</f>
        <v>0</v>
      </c>
      <c r="S551" s="62">
        <f>IF(C551=1,1,IF(Q551=3,S550,IF(S550=3,1,S550+1)))</f>
        <v>3</v>
      </c>
      <c r="T551" s="62" t="str">
        <f>IF(R551=0,"L"&amp;S551,R551)</f>
        <v>L3</v>
      </c>
      <c r="U551" s="62" t="str">
        <f>IF($H551=0,"",VLOOKUP($H551,Исходные_данные,32,FALSE))</f>
        <v/>
      </c>
    </row>
    <row r="552" spans="1:21" x14ac:dyDescent="0.2">
      <c r="A552" s="62" t="str">
        <f t="shared" si="10"/>
        <v/>
      </c>
      <c r="B552" s="62">
        <f>IF(C552=1,MAX(B$2:$B551)+1,IF(F552=0,"",B551))</f>
        <v>1</v>
      </c>
      <c r="C552" s="62">
        <f>COUNTIF($F$2:$F552,F552)</f>
        <v>550</v>
      </c>
      <c r="D552" s="62">
        <f>IF(F552=0,0,MAX($D$2:D551)+1)</f>
        <v>549</v>
      </c>
      <c r="E552" s="62">
        <f>IF(H552=0,0,MAX($E$2:E551)+1)</f>
        <v>0</v>
      </c>
      <c r="F552" s="60" t="s">
        <v>751</v>
      </c>
      <c r="G552" s="60"/>
      <c r="H552" s="60"/>
      <c r="I552" s="62" t="e">
        <f>IFERROR(VLOOKUP(H552,H$2:H551,1,FALSE),VLOOKUP(H552,H$478:H553,1,FALSE))</f>
        <v>#N/A</v>
      </c>
      <c r="J552" s="62" t="str">
        <f>IF($H552=0,"",VLOOKUP($H552,Исходные_данные,37,FALSE))</f>
        <v/>
      </c>
      <c r="K552" s="62" t="str">
        <f>IF($H552=0,"",VLOOKUP($H552,Исходные_данные,38,FALSE))</f>
        <v/>
      </c>
      <c r="L552" s="62" t="str">
        <f>IF($H552=0,"",VLOOKUP($H552,Исходные_данные,39,FALSE))</f>
        <v/>
      </c>
      <c r="M552" s="46" t="str">
        <f>IFERROR(VLOOKUP(H552,Нагрузка_диапазон_1,4,FALSE),"")</f>
        <v/>
      </c>
      <c r="N552" s="62" t="str">
        <f>IF($H552=0,"",VLOOKUP($H552,Исходные_данные,40,FALSE))</f>
        <v/>
      </c>
      <c r="O552" s="62"/>
      <c r="P552" s="62" t="str">
        <f>IF($H552=0,"",VLOOKUP($H552,Исходные_данные,42,FALSE))</f>
        <v/>
      </c>
      <c r="Q552" s="62" t="str">
        <f>IF($H552=0,"",VLOOKUP($H552,Исходные_данные,8,FALSE))</f>
        <v/>
      </c>
      <c r="R552" s="62">
        <f>IF(Q552=3,"L1,L2,L3",0)</f>
        <v>0</v>
      </c>
      <c r="S552" s="62">
        <f>IF(C552=1,1,IF(Q552=3,S551,IF(S551=3,1,S551+1)))</f>
        <v>1</v>
      </c>
      <c r="T552" s="62" t="str">
        <f>IF(R552=0,"L"&amp;S552,R552)</f>
        <v>L1</v>
      </c>
      <c r="U552" s="62" t="str">
        <f>IF($H552=0,"",VLOOKUP($H552,Исходные_данные,32,FALSE))</f>
        <v/>
      </c>
    </row>
    <row r="553" spans="1:21" x14ac:dyDescent="0.2">
      <c r="A553" s="62" t="str">
        <f t="shared" si="10"/>
        <v/>
      </c>
      <c r="B553" s="62">
        <f>IF(C553=1,MAX(B$2:$B552)+1,IF(F553=0,"",B552))</f>
        <v>1</v>
      </c>
      <c r="C553" s="62">
        <f>COUNTIF($F$2:$F553,F553)</f>
        <v>551</v>
      </c>
      <c r="D553" s="62">
        <f>IF(F553=0,0,MAX($D$2:D552)+1)</f>
        <v>550</v>
      </c>
      <c r="E553" s="62">
        <f>IF(H553=0,0,MAX($E$2:E552)+1)</f>
        <v>0</v>
      </c>
      <c r="F553" s="60" t="s">
        <v>751</v>
      </c>
      <c r="G553" s="60"/>
      <c r="H553" s="60"/>
      <c r="I553" s="62" t="e">
        <f>IFERROR(VLOOKUP(H553,H$2:H552,1,FALSE),VLOOKUP(H553,H$478:H554,1,FALSE))</f>
        <v>#N/A</v>
      </c>
      <c r="J553" s="62" t="str">
        <f>IF($H553=0,"",VLOOKUP($H553,Исходные_данные,37,FALSE))</f>
        <v/>
      </c>
      <c r="K553" s="62" t="str">
        <f>IF($H553=0,"",VLOOKUP($H553,Исходные_данные,38,FALSE))</f>
        <v/>
      </c>
      <c r="L553" s="62" t="str">
        <f>IF($H553=0,"",VLOOKUP($H553,Исходные_данные,39,FALSE))</f>
        <v/>
      </c>
      <c r="M553" s="46" t="str">
        <f>IFERROR(VLOOKUP(H553,Нагрузка_диапазон_1,4,FALSE),"")</f>
        <v/>
      </c>
      <c r="N553" s="62" t="str">
        <f>IF($H553=0,"",VLOOKUP($H553,Исходные_данные,40,FALSE))</f>
        <v/>
      </c>
      <c r="O553" s="62"/>
      <c r="P553" s="62" t="str">
        <f>IF($H553=0,"",VLOOKUP($H553,Исходные_данные,42,FALSE))</f>
        <v/>
      </c>
      <c r="Q553" s="62" t="str">
        <f>IF($H553=0,"",VLOOKUP($H553,Исходные_данные,8,FALSE))</f>
        <v/>
      </c>
      <c r="R553" s="62">
        <f>IF(Q553=3,"L1,L2,L3",0)</f>
        <v>0</v>
      </c>
      <c r="S553" s="62">
        <f>IF(C553=1,1,IF(Q553=3,S552,IF(S552=3,1,S552+1)))</f>
        <v>2</v>
      </c>
      <c r="T553" s="62" t="str">
        <f>IF(R553=0,"L"&amp;S553,R553)</f>
        <v>L2</v>
      </c>
      <c r="U553" s="62" t="str">
        <f>IF($H553=0,"",VLOOKUP($H553,Исходные_данные,32,FALSE))</f>
        <v/>
      </c>
    </row>
    <row r="554" spans="1:21" x14ac:dyDescent="0.2">
      <c r="A554" s="62" t="str">
        <f t="shared" si="10"/>
        <v/>
      </c>
      <c r="B554" s="62">
        <f>IF(C554=1,MAX(B$2:$B553)+1,IF(F554=0,"",B553))</f>
        <v>1</v>
      </c>
      <c r="C554" s="62">
        <f>COUNTIF($F$2:$F554,F554)</f>
        <v>552</v>
      </c>
      <c r="D554" s="62">
        <f>IF(F554=0,0,MAX($D$2:D553)+1)</f>
        <v>551</v>
      </c>
      <c r="E554" s="62">
        <f>IF(H554=0,0,MAX($E$2:E553)+1)</f>
        <v>0</v>
      </c>
      <c r="F554" s="60" t="s">
        <v>751</v>
      </c>
      <c r="G554" s="60"/>
      <c r="H554" s="60"/>
      <c r="I554" s="62" t="e">
        <f>IFERROR(VLOOKUP(H554,H$2:H553,1,FALSE),VLOOKUP(H554,H$478:H555,1,FALSE))</f>
        <v>#N/A</v>
      </c>
      <c r="J554" s="62" t="str">
        <f>IF($H554=0,"",VLOOKUP($H554,Исходные_данные,37,FALSE))</f>
        <v/>
      </c>
      <c r="K554" s="62" t="str">
        <f>IF($H554=0,"",VLOOKUP($H554,Исходные_данные,38,FALSE))</f>
        <v/>
      </c>
      <c r="L554" s="62" t="str">
        <f>IF($H554=0,"",VLOOKUP($H554,Исходные_данные,39,FALSE))</f>
        <v/>
      </c>
      <c r="M554" s="46" t="str">
        <f>IFERROR(VLOOKUP(H554,Нагрузка_диапазон_1,4,FALSE),"")</f>
        <v/>
      </c>
      <c r="N554" s="62" t="str">
        <f>IF($H554=0,"",VLOOKUP($H554,Исходные_данные,40,FALSE))</f>
        <v/>
      </c>
      <c r="O554" s="62"/>
      <c r="P554" s="62" t="str">
        <f>IF($H554=0,"",VLOOKUP($H554,Исходные_данные,42,FALSE))</f>
        <v/>
      </c>
      <c r="Q554" s="62" t="str">
        <f>IF($H554=0,"",VLOOKUP($H554,Исходные_данные,8,FALSE))</f>
        <v/>
      </c>
      <c r="R554" s="62">
        <f>IF(Q554=3,"L1,L2,L3",0)</f>
        <v>0</v>
      </c>
      <c r="S554" s="62">
        <f>IF(C554=1,1,IF(Q554=3,S553,IF(S553=3,1,S553+1)))</f>
        <v>3</v>
      </c>
      <c r="T554" s="62" t="str">
        <f>IF(R554=0,"L"&amp;S554,R554)</f>
        <v>L3</v>
      </c>
      <c r="U554" s="62" t="str">
        <f>IF($H554=0,"",VLOOKUP($H554,Исходные_данные,32,FALSE))</f>
        <v/>
      </c>
    </row>
    <row r="555" spans="1:21" x14ac:dyDescent="0.2">
      <c r="A555" s="62" t="str">
        <f t="shared" si="10"/>
        <v/>
      </c>
      <c r="B555" s="62">
        <f>IF(C555=1,MAX(B$2:$B554)+1,IF(F555=0,"",B554))</f>
        <v>1</v>
      </c>
      <c r="C555" s="62">
        <f>COUNTIF($F$2:$F555,F555)</f>
        <v>553</v>
      </c>
      <c r="D555" s="62">
        <f>IF(F555=0,0,MAX($D$2:D554)+1)</f>
        <v>552</v>
      </c>
      <c r="E555" s="62">
        <f>IF(H555=0,0,MAX($E$2:E554)+1)</f>
        <v>0</v>
      </c>
      <c r="F555" s="60" t="s">
        <v>751</v>
      </c>
      <c r="G555" s="60"/>
      <c r="H555" s="60"/>
      <c r="I555" s="62" t="e">
        <f>IFERROR(VLOOKUP(H555,H$2:H554,1,FALSE),VLOOKUP(H555,H$478:H556,1,FALSE))</f>
        <v>#N/A</v>
      </c>
      <c r="J555" s="62" t="str">
        <f>IF($H555=0,"",VLOOKUP($H555,Исходные_данные,37,FALSE))</f>
        <v/>
      </c>
      <c r="K555" s="62" t="str">
        <f>IF($H555=0,"",VLOOKUP($H555,Исходные_данные,38,FALSE))</f>
        <v/>
      </c>
      <c r="L555" s="62" t="str">
        <f>IF($H555=0,"",VLOOKUP($H555,Исходные_данные,39,FALSE))</f>
        <v/>
      </c>
      <c r="M555" s="46" t="str">
        <f>IFERROR(VLOOKUP(H555,Нагрузка_диапазон_1,4,FALSE),"")</f>
        <v/>
      </c>
      <c r="N555" s="62" t="str">
        <f>IF($H555=0,"",VLOOKUP($H555,Исходные_данные,40,FALSE))</f>
        <v/>
      </c>
      <c r="O555" s="62"/>
      <c r="P555" s="62" t="str">
        <f>IF($H555=0,"",VLOOKUP($H555,Исходные_данные,42,FALSE))</f>
        <v/>
      </c>
      <c r="Q555" s="62" t="str">
        <f>IF($H555=0,"",VLOOKUP($H555,Исходные_данные,8,FALSE))</f>
        <v/>
      </c>
      <c r="R555" s="62">
        <f>IF(Q555=3,"L1,L2,L3",0)</f>
        <v>0</v>
      </c>
      <c r="S555" s="62">
        <f>IF(C555=1,1,IF(Q555=3,S554,IF(S554=3,1,S554+1)))</f>
        <v>1</v>
      </c>
      <c r="T555" s="62" t="str">
        <f>IF(R555=0,"L"&amp;S555,R555)</f>
        <v>L1</v>
      </c>
      <c r="U555" s="62" t="str">
        <f>IF($H555=0,"",VLOOKUP($H555,Исходные_данные,32,FALSE))</f>
        <v/>
      </c>
    </row>
    <row r="556" spans="1:21" x14ac:dyDescent="0.2">
      <c r="A556" s="62" t="str">
        <f t="shared" si="10"/>
        <v/>
      </c>
      <c r="B556" s="62">
        <f>IF(C556=1,MAX(B$2:$B555)+1,IF(F556=0,"",B555))</f>
        <v>1</v>
      </c>
      <c r="C556" s="62">
        <f>COUNTIF($F$2:$F556,F556)</f>
        <v>554</v>
      </c>
      <c r="D556" s="62">
        <f>IF(F556=0,0,MAX($D$2:D555)+1)</f>
        <v>553</v>
      </c>
      <c r="E556" s="62">
        <f>IF(H556=0,0,MAX($E$2:E555)+1)</f>
        <v>0</v>
      </c>
      <c r="F556" s="60" t="s">
        <v>751</v>
      </c>
      <c r="G556" s="60"/>
      <c r="H556" s="60"/>
      <c r="I556" s="62" t="e">
        <f>IFERROR(VLOOKUP(H556,H$2:H555,1,FALSE),VLOOKUP(H556,H$478:H557,1,FALSE))</f>
        <v>#N/A</v>
      </c>
      <c r="J556" s="62" t="str">
        <f>IF($H556=0,"",VLOOKUP($H556,Исходные_данные,37,FALSE))</f>
        <v/>
      </c>
      <c r="K556" s="62" t="str">
        <f>IF($H556=0,"",VLOOKUP($H556,Исходные_данные,38,FALSE))</f>
        <v/>
      </c>
      <c r="L556" s="62" t="str">
        <f>IF($H556=0,"",VLOOKUP($H556,Исходные_данные,39,FALSE))</f>
        <v/>
      </c>
      <c r="M556" s="46" t="str">
        <f>IFERROR(VLOOKUP(H556,Нагрузка_диапазон_1,4,FALSE),"")</f>
        <v/>
      </c>
      <c r="N556" s="62" t="str">
        <f>IF($H556=0,"",VLOOKUP($H556,Исходные_данные,40,FALSE))</f>
        <v/>
      </c>
      <c r="O556" s="62"/>
      <c r="P556" s="62" t="str">
        <f>IF($H556=0,"",VLOOKUP($H556,Исходные_данные,42,FALSE))</f>
        <v/>
      </c>
      <c r="Q556" s="62" t="str">
        <f>IF($H556=0,"",VLOOKUP($H556,Исходные_данные,8,FALSE))</f>
        <v/>
      </c>
      <c r="R556" s="62">
        <f>IF(Q556=3,"L1,L2,L3",0)</f>
        <v>0</v>
      </c>
      <c r="S556" s="62">
        <f>IF(C556=1,1,IF(Q556=3,S555,IF(S555=3,1,S555+1)))</f>
        <v>2</v>
      </c>
      <c r="T556" s="62" t="str">
        <f>IF(R556=0,"L"&amp;S556,R556)</f>
        <v>L2</v>
      </c>
      <c r="U556" s="62" t="str">
        <f>IF($H556=0,"",VLOOKUP($H556,Исходные_данные,32,FALSE))</f>
        <v/>
      </c>
    </row>
    <row r="557" spans="1:21" x14ac:dyDescent="0.2">
      <c r="A557" s="62" t="str">
        <f t="shared" si="10"/>
        <v/>
      </c>
      <c r="B557" s="62">
        <f>IF(C557=1,MAX(B$2:$B556)+1,IF(F557=0,"",B556))</f>
        <v>1</v>
      </c>
      <c r="C557" s="62">
        <f>COUNTIF($F$2:$F557,F557)</f>
        <v>555</v>
      </c>
      <c r="D557" s="62">
        <f>IF(F557=0,0,MAX($D$2:D556)+1)</f>
        <v>554</v>
      </c>
      <c r="E557" s="62">
        <f>IF(H557=0,0,MAX($E$2:E556)+1)</f>
        <v>0</v>
      </c>
      <c r="F557" s="60" t="s">
        <v>751</v>
      </c>
      <c r="G557" s="60"/>
      <c r="H557" s="60"/>
      <c r="I557" s="62" t="e">
        <f>IFERROR(VLOOKUP(H557,H$2:H556,1,FALSE),VLOOKUP(H557,H$478:H558,1,FALSE))</f>
        <v>#N/A</v>
      </c>
      <c r="J557" s="62" t="str">
        <f>IF($H557=0,"",VLOOKUP($H557,Исходные_данные,37,FALSE))</f>
        <v/>
      </c>
      <c r="K557" s="62" t="str">
        <f>IF($H557=0,"",VLOOKUP($H557,Исходные_данные,38,FALSE))</f>
        <v/>
      </c>
      <c r="L557" s="62" t="str">
        <f>IF($H557=0,"",VLOOKUP($H557,Исходные_данные,39,FALSE))</f>
        <v/>
      </c>
      <c r="M557" s="46" t="str">
        <f>IFERROR(VLOOKUP(H557,Нагрузка_диапазон_1,4,FALSE),"")</f>
        <v/>
      </c>
      <c r="N557" s="62" t="str">
        <f>IF($H557=0,"",VLOOKUP($H557,Исходные_данные,40,FALSE))</f>
        <v/>
      </c>
      <c r="O557" s="62"/>
      <c r="P557" s="62" t="str">
        <f>IF($H557=0,"",VLOOKUP($H557,Исходные_данные,42,FALSE))</f>
        <v/>
      </c>
      <c r="Q557" s="62" t="str">
        <f>IF($H557=0,"",VLOOKUP($H557,Исходные_данные,8,FALSE))</f>
        <v/>
      </c>
      <c r="R557" s="62">
        <f>IF(Q557=3,"L1,L2,L3",0)</f>
        <v>0</v>
      </c>
      <c r="S557" s="62">
        <f>IF(C557=1,1,IF(Q557=3,S556,IF(S556=3,1,S556+1)))</f>
        <v>3</v>
      </c>
      <c r="T557" s="62" t="str">
        <f>IF(R557=0,"L"&amp;S557,R557)</f>
        <v>L3</v>
      </c>
      <c r="U557" s="62" t="str">
        <f>IF($H557=0,"",VLOOKUP($H557,Исходные_данные,32,FALSE))</f>
        <v/>
      </c>
    </row>
    <row r="558" spans="1:21" x14ac:dyDescent="0.2">
      <c r="A558" s="62" t="str">
        <f t="shared" si="10"/>
        <v/>
      </c>
      <c r="B558" s="62">
        <f>IF(C558=1,MAX(B$2:$B557)+1,IF(F558=0,"",B557))</f>
        <v>1</v>
      </c>
      <c r="C558" s="62">
        <f>COUNTIF($F$2:$F558,F558)</f>
        <v>556</v>
      </c>
      <c r="D558" s="62">
        <f>IF(F558=0,0,MAX($D$2:D557)+1)</f>
        <v>555</v>
      </c>
      <c r="E558" s="62">
        <f>IF(H558=0,0,MAX($E$2:E557)+1)</f>
        <v>0</v>
      </c>
      <c r="F558" s="60" t="s">
        <v>751</v>
      </c>
      <c r="G558" s="60"/>
      <c r="H558" s="60"/>
      <c r="I558" s="62" t="e">
        <f>IFERROR(VLOOKUP(H558,H$2:H557,1,FALSE),VLOOKUP(H558,H$478:H559,1,FALSE))</f>
        <v>#N/A</v>
      </c>
      <c r="J558" s="62" t="str">
        <f>IF($H558=0,"",VLOOKUP($H558,Исходные_данные,37,FALSE))</f>
        <v/>
      </c>
      <c r="K558" s="62" t="str">
        <f>IF($H558=0,"",VLOOKUP($H558,Исходные_данные,38,FALSE))</f>
        <v/>
      </c>
      <c r="L558" s="62" t="str">
        <f>IF($H558=0,"",VLOOKUP($H558,Исходные_данные,39,FALSE))</f>
        <v/>
      </c>
      <c r="M558" s="46" t="str">
        <f>IFERROR(VLOOKUP(H558,Нагрузка_диапазон_1,4,FALSE),"")</f>
        <v/>
      </c>
      <c r="N558" s="62" t="str">
        <f>IF($H558=0,"",VLOOKUP($H558,Исходные_данные,40,FALSE))</f>
        <v/>
      </c>
      <c r="O558" s="62"/>
      <c r="P558" s="62" t="str">
        <f>IF($H558=0,"",VLOOKUP($H558,Исходные_данные,42,FALSE))</f>
        <v/>
      </c>
      <c r="Q558" s="62" t="str">
        <f>IF($H558=0,"",VLOOKUP($H558,Исходные_данные,8,FALSE))</f>
        <v/>
      </c>
      <c r="R558" s="62">
        <f>IF(Q558=3,"L1,L2,L3",0)</f>
        <v>0</v>
      </c>
      <c r="S558" s="62">
        <f>IF(C558=1,1,IF(Q558=3,S557,IF(S557=3,1,S557+1)))</f>
        <v>1</v>
      </c>
      <c r="T558" s="62" t="str">
        <f>IF(R558=0,"L"&amp;S558,R558)</f>
        <v>L1</v>
      </c>
      <c r="U558" s="62" t="str">
        <f>IF($H558=0,"",VLOOKUP($H558,Исходные_данные,32,FALSE))</f>
        <v/>
      </c>
    </row>
    <row r="559" spans="1:21" x14ac:dyDescent="0.2">
      <c r="A559" s="62" t="str">
        <f t="shared" si="10"/>
        <v/>
      </c>
      <c r="B559" s="62">
        <f>IF(C559=1,MAX(B$2:$B558)+1,IF(F559=0,"",B558))</f>
        <v>1</v>
      </c>
      <c r="C559" s="62">
        <f>COUNTIF($F$2:$F559,F559)</f>
        <v>557</v>
      </c>
      <c r="D559" s="62">
        <f>IF(F559=0,0,MAX($D$2:D558)+1)</f>
        <v>556</v>
      </c>
      <c r="E559" s="62">
        <f>IF(H559=0,0,MAX($E$2:E558)+1)</f>
        <v>0</v>
      </c>
      <c r="F559" s="60" t="s">
        <v>751</v>
      </c>
      <c r="G559" s="60"/>
      <c r="H559" s="60"/>
      <c r="I559" s="62" t="e">
        <f>IFERROR(VLOOKUP(H559,H$2:H558,1,FALSE),VLOOKUP(H559,H$478:H560,1,FALSE))</f>
        <v>#N/A</v>
      </c>
      <c r="J559" s="62" t="str">
        <f>IF($H559=0,"",VLOOKUP($H559,Исходные_данные,37,FALSE))</f>
        <v/>
      </c>
      <c r="K559" s="62" t="str">
        <f>IF($H559=0,"",VLOOKUP($H559,Исходные_данные,38,FALSE))</f>
        <v/>
      </c>
      <c r="L559" s="62" t="str">
        <f>IF($H559=0,"",VLOOKUP($H559,Исходные_данные,39,FALSE))</f>
        <v/>
      </c>
      <c r="M559" s="46" t="str">
        <f>IFERROR(VLOOKUP(H559,Нагрузка_диапазон_1,4,FALSE),"")</f>
        <v/>
      </c>
      <c r="N559" s="62" t="str">
        <f>IF($H559=0,"",VLOOKUP($H559,Исходные_данные,40,FALSE))</f>
        <v/>
      </c>
      <c r="O559" s="62"/>
      <c r="P559" s="62" t="str">
        <f>IF($H559=0,"",VLOOKUP($H559,Исходные_данные,42,FALSE))</f>
        <v/>
      </c>
      <c r="Q559" s="62" t="str">
        <f>IF($H559=0,"",VLOOKUP($H559,Исходные_данные,8,FALSE))</f>
        <v/>
      </c>
      <c r="R559" s="62">
        <f>IF(Q559=3,"L1,L2,L3",0)</f>
        <v>0</v>
      </c>
      <c r="S559" s="62">
        <f>IF(C559=1,1,IF(Q559=3,S558,IF(S558=3,1,S558+1)))</f>
        <v>2</v>
      </c>
      <c r="T559" s="62" t="str">
        <f>IF(R559=0,"L"&amp;S559,R559)</f>
        <v>L2</v>
      </c>
      <c r="U559" s="62" t="str">
        <f>IF($H559=0,"",VLOOKUP($H559,Исходные_данные,32,FALSE))</f>
        <v/>
      </c>
    </row>
    <row r="560" spans="1:21" x14ac:dyDescent="0.2">
      <c r="A560" s="62" t="str">
        <f t="shared" si="10"/>
        <v/>
      </c>
      <c r="B560" s="62">
        <f>IF(C560=1,MAX(B$2:$B559)+1,IF(F560=0,"",B559))</f>
        <v>1</v>
      </c>
      <c r="C560" s="62">
        <f>COUNTIF($F$2:$F560,F560)</f>
        <v>558</v>
      </c>
      <c r="D560" s="62">
        <f>IF(F560=0,0,MAX($D$2:D559)+1)</f>
        <v>557</v>
      </c>
      <c r="E560" s="62">
        <f>IF(H560=0,0,MAX($E$2:E559)+1)</f>
        <v>0</v>
      </c>
      <c r="F560" s="60" t="s">
        <v>751</v>
      </c>
      <c r="G560" s="60"/>
      <c r="H560" s="60"/>
      <c r="I560" s="62" t="e">
        <f>IFERROR(VLOOKUP(H560,H$2:H559,1,FALSE),VLOOKUP(H560,H$478:H561,1,FALSE))</f>
        <v>#N/A</v>
      </c>
      <c r="J560" s="62" t="str">
        <f>IF($H560=0,"",VLOOKUP($H560,Исходные_данные,37,FALSE))</f>
        <v/>
      </c>
      <c r="K560" s="62" t="str">
        <f>IF($H560=0,"",VLOOKUP($H560,Исходные_данные,38,FALSE))</f>
        <v/>
      </c>
      <c r="L560" s="62" t="str">
        <f>IF($H560=0,"",VLOOKUP($H560,Исходные_данные,39,FALSE))</f>
        <v/>
      </c>
      <c r="M560" s="46" t="str">
        <f>IFERROR(VLOOKUP(H560,Нагрузка_диапазон_1,4,FALSE),"")</f>
        <v/>
      </c>
      <c r="N560" s="62" t="str">
        <f>IF($H560=0,"",VLOOKUP($H560,Исходные_данные,40,FALSE))</f>
        <v/>
      </c>
      <c r="O560" s="62"/>
      <c r="P560" s="62" t="str">
        <f>IF($H560=0,"",VLOOKUP($H560,Исходные_данные,42,FALSE))</f>
        <v/>
      </c>
      <c r="Q560" s="62" t="str">
        <f>IF($H560=0,"",VLOOKUP($H560,Исходные_данные,8,FALSE))</f>
        <v/>
      </c>
      <c r="R560" s="62">
        <f>IF(Q560=3,"L1,L2,L3",0)</f>
        <v>0</v>
      </c>
      <c r="S560" s="62">
        <f>IF(C560=1,1,IF(Q560=3,S559,IF(S559=3,1,S559+1)))</f>
        <v>3</v>
      </c>
      <c r="T560" s="62" t="str">
        <f>IF(R560=0,"L"&amp;S560,R560)</f>
        <v>L3</v>
      </c>
      <c r="U560" s="62" t="str">
        <f>IF($H560=0,"",VLOOKUP($H560,Исходные_данные,32,FALSE))</f>
        <v/>
      </c>
    </row>
    <row r="561" spans="1:21" x14ac:dyDescent="0.2">
      <c r="A561" s="62" t="str">
        <f t="shared" si="10"/>
        <v/>
      </c>
      <c r="B561" s="62">
        <f>IF(C561=1,MAX(B$2:$B560)+1,IF(F561=0,"",B560))</f>
        <v>1</v>
      </c>
      <c r="C561" s="62">
        <f>COUNTIF($F$2:$F561,F561)</f>
        <v>559</v>
      </c>
      <c r="D561" s="62">
        <f>IF(F561=0,0,MAX($D$2:D560)+1)</f>
        <v>558</v>
      </c>
      <c r="E561" s="62">
        <f>IF(H561=0,0,MAX($E$2:E560)+1)</f>
        <v>0</v>
      </c>
      <c r="F561" s="60" t="s">
        <v>751</v>
      </c>
      <c r="G561" s="60"/>
      <c r="H561" s="60"/>
      <c r="I561" s="62" t="e">
        <f>IFERROR(VLOOKUP(H561,H$2:H560,1,FALSE),VLOOKUP(H561,H$478:H562,1,FALSE))</f>
        <v>#N/A</v>
      </c>
      <c r="J561" s="62" t="str">
        <f>IF($H561=0,"",VLOOKUP($H561,Исходные_данные,37,FALSE))</f>
        <v/>
      </c>
      <c r="K561" s="62" t="str">
        <f>IF($H561=0,"",VLOOKUP($H561,Исходные_данные,38,FALSE))</f>
        <v/>
      </c>
      <c r="L561" s="62" t="str">
        <f>IF($H561=0,"",VLOOKUP($H561,Исходные_данные,39,FALSE))</f>
        <v/>
      </c>
      <c r="M561" s="46" t="str">
        <f>IFERROR(VLOOKUP(H561,Нагрузка_диапазон_1,4,FALSE),"")</f>
        <v/>
      </c>
      <c r="N561" s="62" t="str">
        <f>IF($H561=0,"",VLOOKUP($H561,Исходные_данные,40,FALSE))</f>
        <v/>
      </c>
      <c r="O561" s="62"/>
      <c r="P561" s="62" t="str">
        <f>IF($H561=0,"",VLOOKUP($H561,Исходные_данные,42,FALSE))</f>
        <v/>
      </c>
      <c r="Q561" s="62" t="str">
        <f>IF($H561=0,"",VLOOKUP($H561,Исходные_данные,8,FALSE))</f>
        <v/>
      </c>
      <c r="R561" s="62">
        <f>IF(Q561=3,"L1,L2,L3",0)</f>
        <v>0</v>
      </c>
      <c r="S561" s="62">
        <f>IF(C561=1,1,IF(Q561=3,S560,IF(S560=3,1,S560+1)))</f>
        <v>1</v>
      </c>
      <c r="T561" s="62" t="str">
        <f>IF(R561=0,"L"&amp;S561,R561)</f>
        <v>L1</v>
      </c>
      <c r="U561" s="62" t="str">
        <f>IF($H561=0,"",VLOOKUP($H561,Исходные_данные,32,FALSE))</f>
        <v/>
      </c>
    </row>
    <row r="562" spans="1:21" x14ac:dyDescent="0.2">
      <c r="A562" s="62" t="str">
        <f t="shared" si="10"/>
        <v/>
      </c>
      <c r="B562" s="62">
        <f>IF(C562=1,MAX(B$2:$B561)+1,IF(F562=0,"",B561))</f>
        <v>1</v>
      </c>
      <c r="C562" s="62">
        <f>COUNTIF($F$2:$F562,F562)</f>
        <v>560</v>
      </c>
      <c r="D562" s="62">
        <f>IF(F562=0,0,MAX($D$2:D561)+1)</f>
        <v>559</v>
      </c>
      <c r="E562" s="62">
        <f>IF(H562=0,0,MAX($E$2:E561)+1)</f>
        <v>0</v>
      </c>
      <c r="F562" s="60" t="s">
        <v>751</v>
      </c>
      <c r="G562" s="60"/>
      <c r="H562" s="60"/>
      <c r="I562" s="62" t="e">
        <f>IFERROR(VLOOKUP(H562,H$2:H561,1,FALSE),VLOOKUP(H562,H$478:H563,1,FALSE))</f>
        <v>#N/A</v>
      </c>
      <c r="J562" s="62" t="str">
        <f>IF($H562=0,"",VLOOKUP($H562,Исходные_данные,37,FALSE))</f>
        <v/>
      </c>
      <c r="K562" s="62" t="str">
        <f>IF($H562=0,"",VLOOKUP($H562,Исходные_данные,38,FALSE))</f>
        <v/>
      </c>
      <c r="L562" s="62" t="str">
        <f>IF($H562=0,"",VLOOKUP($H562,Исходные_данные,39,FALSE))</f>
        <v/>
      </c>
      <c r="M562" s="46" t="str">
        <f>IFERROR(VLOOKUP(H562,Нагрузка_диапазон_1,4,FALSE),"")</f>
        <v/>
      </c>
      <c r="N562" s="62" t="str">
        <f>IF($H562=0,"",VLOOKUP($H562,Исходные_данные,40,FALSE))</f>
        <v/>
      </c>
      <c r="O562" s="62"/>
      <c r="P562" s="62" t="str">
        <f>IF($H562=0,"",VLOOKUP($H562,Исходные_данные,42,FALSE))</f>
        <v/>
      </c>
      <c r="Q562" s="62" t="str">
        <f>IF($H562=0,"",VLOOKUP($H562,Исходные_данные,8,FALSE))</f>
        <v/>
      </c>
      <c r="R562" s="62">
        <f>IF(Q562=3,"L1,L2,L3",0)</f>
        <v>0</v>
      </c>
      <c r="S562" s="62">
        <f>IF(C562=1,1,IF(Q562=3,S561,IF(S561=3,1,S561+1)))</f>
        <v>2</v>
      </c>
      <c r="T562" s="62" t="str">
        <f>IF(R562=0,"L"&amp;S562,R562)</f>
        <v>L2</v>
      </c>
      <c r="U562" s="62" t="str">
        <f>IF($H562=0,"",VLOOKUP($H562,Исходные_данные,32,FALSE))</f>
        <v/>
      </c>
    </row>
    <row r="563" spans="1:21" x14ac:dyDescent="0.2">
      <c r="A563" s="62" t="str">
        <f t="shared" si="10"/>
        <v/>
      </c>
      <c r="B563" s="62">
        <f>IF(C563=1,MAX(B$2:$B562)+1,IF(F563=0,"",B562))</f>
        <v>1</v>
      </c>
      <c r="C563" s="62">
        <f>COUNTIF($F$2:$F563,F563)</f>
        <v>561</v>
      </c>
      <c r="D563" s="62">
        <f>IF(F563=0,0,MAX($D$2:D562)+1)</f>
        <v>560</v>
      </c>
      <c r="E563" s="62">
        <f>IF(H563=0,0,MAX($E$2:E562)+1)</f>
        <v>0</v>
      </c>
      <c r="F563" s="60" t="s">
        <v>751</v>
      </c>
      <c r="G563" s="60"/>
      <c r="H563" s="60"/>
      <c r="I563" s="62" t="e">
        <f>IFERROR(VLOOKUP(H563,H$2:H562,1,FALSE),VLOOKUP(H563,H$478:H564,1,FALSE))</f>
        <v>#N/A</v>
      </c>
      <c r="J563" s="62" t="str">
        <f>IF($H563=0,"",VLOOKUP($H563,Исходные_данные,37,FALSE))</f>
        <v/>
      </c>
      <c r="K563" s="62" t="str">
        <f>IF($H563=0,"",VLOOKUP($H563,Исходные_данные,38,FALSE))</f>
        <v/>
      </c>
      <c r="L563" s="62" t="str">
        <f>IF($H563=0,"",VLOOKUP($H563,Исходные_данные,39,FALSE))</f>
        <v/>
      </c>
      <c r="M563" s="46" t="str">
        <f>IFERROR(VLOOKUP(H563,Нагрузка_диапазон_1,4,FALSE),"")</f>
        <v/>
      </c>
      <c r="N563" s="62" t="str">
        <f>IF($H563=0,"",VLOOKUP($H563,Исходные_данные,40,FALSE))</f>
        <v/>
      </c>
      <c r="O563" s="62"/>
      <c r="P563" s="62" t="str">
        <f>IF($H563=0,"",VLOOKUP($H563,Исходные_данные,42,FALSE))</f>
        <v/>
      </c>
      <c r="Q563" s="62" t="str">
        <f>IF($H563=0,"",VLOOKUP($H563,Исходные_данные,8,FALSE))</f>
        <v/>
      </c>
      <c r="R563" s="62">
        <f>IF(Q563=3,"L1,L2,L3",0)</f>
        <v>0</v>
      </c>
      <c r="S563" s="62">
        <f>IF(C563=1,1,IF(Q563=3,S562,IF(S562=3,1,S562+1)))</f>
        <v>3</v>
      </c>
      <c r="T563" s="62" t="str">
        <f>IF(R563=0,"L"&amp;S563,R563)</f>
        <v>L3</v>
      </c>
      <c r="U563" s="62" t="str">
        <f>IF($H563=0,"",VLOOKUP($H563,Исходные_данные,32,FALSE))</f>
        <v/>
      </c>
    </row>
    <row r="564" spans="1:21" x14ac:dyDescent="0.2">
      <c r="A564" s="62" t="str">
        <f t="shared" si="10"/>
        <v/>
      </c>
      <c r="B564" s="62">
        <f>IF(C564=1,MAX(B$2:$B563)+1,IF(F564=0,"",B563))</f>
        <v>1</v>
      </c>
      <c r="C564" s="62">
        <f>COUNTIF($F$2:$F564,F564)</f>
        <v>562</v>
      </c>
      <c r="D564" s="62">
        <f>IF(F564=0,0,MAX($D$2:D563)+1)</f>
        <v>561</v>
      </c>
      <c r="E564" s="62">
        <f>IF(H564=0,0,MAX($E$2:E563)+1)</f>
        <v>0</v>
      </c>
      <c r="F564" s="60" t="s">
        <v>751</v>
      </c>
      <c r="G564" s="60"/>
      <c r="H564" s="60"/>
      <c r="I564" s="62" t="e">
        <f>IFERROR(VLOOKUP(H564,H$2:H563,1,FALSE),VLOOKUP(H564,H$478:H565,1,FALSE))</f>
        <v>#N/A</v>
      </c>
      <c r="J564" s="62" t="str">
        <f>IF($H564=0,"",VLOOKUP($H564,Исходные_данные,37,FALSE))</f>
        <v/>
      </c>
      <c r="K564" s="62" t="str">
        <f>IF($H564=0,"",VLOOKUP($H564,Исходные_данные,38,FALSE))</f>
        <v/>
      </c>
      <c r="L564" s="62" t="str">
        <f>IF($H564=0,"",VLOOKUP($H564,Исходные_данные,39,FALSE))</f>
        <v/>
      </c>
      <c r="M564" s="46" t="str">
        <f>IFERROR(VLOOKUP(H564,Нагрузка_диапазон_1,4,FALSE),"")</f>
        <v/>
      </c>
      <c r="N564" s="62" t="str">
        <f>IF($H564=0,"",VLOOKUP($H564,Исходные_данные,40,FALSE))</f>
        <v/>
      </c>
      <c r="O564" s="62"/>
      <c r="P564" s="62" t="str">
        <f>IF($H564=0,"",VLOOKUP($H564,Исходные_данные,42,FALSE))</f>
        <v/>
      </c>
      <c r="Q564" s="62" t="str">
        <f>IF($H564=0,"",VLOOKUP($H564,Исходные_данные,8,FALSE))</f>
        <v/>
      </c>
      <c r="R564" s="62">
        <f>IF(Q564=3,"L1,L2,L3",0)</f>
        <v>0</v>
      </c>
      <c r="S564" s="62">
        <f>IF(C564=1,1,IF(Q564=3,S563,IF(S563=3,1,S563+1)))</f>
        <v>1</v>
      </c>
      <c r="T564" s="62" t="str">
        <f>IF(R564=0,"L"&amp;S564,R564)</f>
        <v>L1</v>
      </c>
      <c r="U564" s="62" t="str">
        <f>IF($H564=0,"",VLOOKUP($H564,Исходные_данные,32,FALSE))</f>
        <v/>
      </c>
    </row>
    <row r="565" spans="1:21" x14ac:dyDescent="0.2">
      <c r="A565" s="62" t="str">
        <f t="shared" si="10"/>
        <v/>
      </c>
      <c r="B565" s="62">
        <f>IF(C565=1,MAX(B$2:$B564)+1,IF(F565=0,"",B564))</f>
        <v>1</v>
      </c>
      <c r="C565" s="62">
        <f>COUNTIF($F$2:$F565,F565)</f>
        <v>563</v>
      </c>
      <c r="D565" s="62">
        <f>IF(F565=0,0,MAX($D$2:D564)+1)</f>
        <v>562</v>
      </c>
      <c r="E565" s="62">
        <f>IF(H565=0,0,MAX($E$2:E564)+1)</f>
        <v>0</v>
      </c>
      <c r="F565" s="60" t="s">
        <v>751</v>
      </c>
      <c r="G565" s="60"/>
      <c r="H565" s="60"/>
      <c r="I565" s="62" t="e">
        <f>IFERROR(VLOOKUP(H565,H$2:H564,1,FALSE),VLOOKUP(H565,H$478:H566,1,FALSE))</f>
        <v>#N/A</v>
      </c>
      <c r="J565" s="62" t="str">
        <f>IF($H565=0,"",VLOOKUP($H565,Исходные_данные,37,FALSE))</f>
        <v/>
      </c>
      <c r="K565" s="62" t="str">
        <f>IF($H565=0,"",VLOOKUP($H565,Исходные_данные,38,FALSE))</f>
        <v/>
      </c>
      <c r="L565" s="62" t="str">
        <f>IF($H565=0,"",VLOOKUP($H565,Исходные_данные,39,FALSE))</f>
        <v/>
      </c>
      <c r="M565" s="46" t="str">
        <f>IFERROR(VLOOKUP(H565,Нагрузка_диапазон_1,4,FALSE),"")</f>
        <v/>
      </c>
      <c r="N565" s="62" t="str">
        <f>IF($H565=0,"",VLOOKUP($H565,Исходные_данные,40,FALSE))</f>
        <v/>
      </c>
      <c r="O565" s="62"/>
      <c r="P565" s="62" t="str">
        <f>IF($H565=0,"",VLOOKUP($H565,Исходные_данные,42,FALSE))</f>
        <v/>
      </c>
      <c r="Q565" s="62" t="str">
        <f>IF($H565=0,"",VLOOKUP($H565,Исходные_данные,8,FALSE))</f>
        <v/>
      </c>
      <c r="R565" s="62">
        <f>IF(Q565=3,"L1,L2,L3",0)</f>
        <v>0</v>
      </c>
      <c r="S565" s="62">
        <f>IF(C565=1,1,IF(Q565=3,S564,IF(S564=3,1,S564+1)))</f>
        <v>2</v>
      </c>
      <c r="T565" s="62" t="str">
        <f>IF(R565=0,"L"&amp;S565,R565)</f>
        <v>L2</v>
      </c>
      <c r="U565" s="62" t="str">
        <f>IF($H565=0,"",VLOOKUP($H565,Исходные_данные,32,FALSE))</f>
        <v/>
      </c>
    </row>
    <row r="566" spans="1:21" x14ac:dyDescent="0.2">
      <c r="A566" s="62" t="str">
        <f t="shared" si="10"/>
        <v/>
      </c>
      <c r="B566" s="62">
        <f>IF(C566=1,MAX(B$2:$B565)+1,IF(F566=0,"",B565))</f>
        <v>1</v>
      </c>
      <c r="C566" s="62">
        <f>COUNTIF($F$2:$F566,F566)</f>
        <v>564</v>
      </c>
      <c r="D566" s="62">
        <f>IF(F566=0,0,MAX($D$2:D565)+1)</f>
        <v>563</v>
      </c>
      <c r="E566" s="62">
        <f>IF(H566=0,0,MAX($E$2:E565)+1)</f>
        <v>0</v>
      </c>
      <c r="F566" s="60" t="s">
        <v>751</v>
      </c>
      <c r="G566" s="60"/>
      <c r="H566" s="60"/>
      <c r="I566" s="62" t="e">
        <f>IFERROR(VLOOKUP(H566,H$2:H565,1,FALSE),VLOOKUP(H566,H$478:H567,1,FALSE))</f>
        <v>#N/A</v>
      </c>
      <c r="J566" s="62" t="str">
        <f>IF($H566=0,"",VLOOKUP($H566,Исходные_данные,37,FALSE))</f>
        <v/>
      </c>
      <c r="K566" s="62" t="str">
        <f>IF($H566=0,"",VLOOKUP($H566,Исходные_данные,38,FALSE))</f>
        <v/>
      </c>
      <c r="L566" s="62" t="str">
        <f>IF($H566=0,"",VLOOKUP($H566,Исходные_данные,39,FALSE))</f>
        <v/>
      </c>
      <c r="M566" s="46" t="str">
        <f>IFERROR(VLOOKUP(H566,Нагрузка_диапазон_1,4,FALSE),"")</f>
        <v/>
      </c>
      <c r="N566" s="62" t="str">
        <f>IF($H566=0,"",VLOOKUP($H566,Исходные_данные,40,FALSE))</f>
        <v/>
      </c>
      <c r="O566" s="62"/>
      <c r="P566" s="62" t="str">
        <f>IF($H566=0,"",VLOOKUP($H566,Исходные_данные,42,FALSE))</f>
        <v/>
      </c>
      <c r="Q566" s="62" t="str">
        <f>IF($H566=0,"",VLOOKUP($H566,Исходные_данные,8,FALSE))</f>
        <v/>
      </c>
      <c r="R566" s="62">
        <f>IF(Q566=3,"L1,L2,L3",0)</f>
        <v>0</v>
      </c>
      <c r="S566" s="62">
        <f>IF(C566=1,1,IF(Q566=3,S565,IF(S565=3,1,S565+1)))</f>
        <v>3</v>
      </c>
      <c r="T566" s="62" t="str">
        <f>IF(R566=0,"L"&amp;S566,R566)</f>
        <v>L3</v>
      </c>
      <c r="U566" s="62" t="str">
        <f>IF($H566=0,"",VLOOKUP($H566,Исходные_данные,32,FALSE))</f>
        <v/>
      </c>
    </row>
    <row r="567" spans="1:21" x14ac:dyDescent="0.2">
      <c r="A567" s="62" t="str">
        <f t="shared" si="10"/>
        <v/>
      </c>
      <c r="B567" s="62">
        <f>IF(C567=1,MAX(B$2:$B566)+1,IF(F567=0,"",B566))</f>
        <v>1</v>
      </c>
      <c r="C567" s="62">
        <f>COUNTIF($F$2:$F567,F567)</f>
        <v>565</v>
      </c>
      <c r="D567" s="62">
        <f>IF(F567=0,0,MAX($D$2:D566)+1)</f>
        <v>564</v>
      </c>
      <c r="E567" s="62">
        <f>IF(H567=0,0,MAX($E$2:E566)+1)</f>
        <v>0</v>
      </c>
      <c r="F567" s="60" t="s">
        <v>751</v>
      </c>
      <c r="G567" s="60"/>
      <c r="H567" s="60"/>
      <c r="I567" s="62" t="e">
        <f>IFERROR(VLOOKUP(H567,H$2:H566,1,FALSE),VLOOKUP(H567,H$478:H568,1,FALSE))</f>
        <v>#N/A</v>
      </c>
      <c r="J567" s="62" t="str">
        <f>IF($H567=0,"",VLOOKUP($H567,Исходные_данные,37,FALSE))</f>
        <v/>
      </c>
      <c r="K567" s="62" t="str">
        <f>IF($H567=0,"",VLOOKUP($H567,Исходные_данные,38,FALSE))</f>
        <v/>
      </c>
      <c r="L567" s="62" t="str">
        <f>IF($H567=0,"",VLOOKUP($H567,Исходные_данные,39,FALSE))</f>
        <v/>
      </c>
      <c r="M567" s="46" t="str">
        <f>IFERROR(VLOOKUP(H567,Нагрузка_диапазон_1,4,FALSE),"")</f>
        <v/>
      </c>
      <c r="N567" s="62" t="str">
        <f>IF($H567=0,"",VLOOKUP($H567,Исходные_данные,40,FALSE))</f>
        <v/>
      </c>
      <c r="O567" s="62"/>
      <c r="P567" s="62" t="str">
        <f>IF($H567=0,"",VLOOKUP($H567,Исходные_данные,42,FALSE))</f>
        <v/>
      </c>
      <c r="Q567" s="62" t="str">
        <f>IF($H567=0,"",VLOOKUP($H567,Исходные_данные,8,FALSE))</f>
        <v/>
      </c>
      <c r="R567" s="62">
        <f>IF(Q567=3,"L1,L2,L3",0)</f>
        <v>0</v>
      </c>
      <c r="S567" s="62">
        <f>IF(C567=1,1,IF(Q567=3,S566,IF(S566=3,1,S566+1)))</f>
        <v>1</v>
      </c>
      <c r="T567" s="62" t="str">
        <f>IF(R567=0,"L"&amp;S567,R567)</f>
        <v>L1</v>
      </c>
      <c r="U567" s="62" t="str">
        <f>IF($H567=0,"",VLOOKUP($H567,Исходные_данные,32,FALSE))</f>
        <v/>
      </c>
    </row>
    <row r="568" spans="1:21" x14ac:dyDescent="0.2">
      <c r="A568" s="62" t="str">
        <f t="shared" si="10"/>
        <v/>
      </c>
      <c r="B568" s="62">
        <f>IF(C568=1,MAX(B$2:$B567)+1,IF(F568=0,"",B567))</f>
        <v>1</v>
      </c>
      <c r="C568" s="62">
        <f>COUNTIF($F$2:$F568,F568)</f>
        <v>566</v>
      </c>
      <c r="D568" s="62">
        <f>IF(F568=0,0,MAX($D$2:D567)+1)</f>
        <v>565</v>
      </c>
      <c r="E568" s="62">
        <f>IF(H568=0,0,MAX($E$2:E567)+1)</f>
        <v>0</v>
      </c>
      <c r="F568" s="60" t="s">
        <v>751</v>
      </c>
      <c r="G568" s="60"/>
      <c r="H568" s="60"/>
      <c r="I568" s="62" t="e">
        <f>IFERROR(VLOOKUP(H568,H$2:H567,1,FALSE),VLOOKUP(H568,H$478:H569,1,FALSE))</f>
        <v>#N/A</v>
      </c>
      <c r="J568" s="62" t="str">
        <f>IF($H568=0,"",VLOOKUP($H568,Исходные_данные,37,FALSE))</f>
        <v/>
      </c>
      <c r="K568" s="62" t="str">
        <f>IF($H568=0,"",VLOOKUP($H568,Исходные_данные,38,FALSE))</f>
        <v/>
      </c>
      <c r="L568" s="62" t="str">
        <f>IF($H568=0,"",VLOOKUP($H568,Исходные_данные,39,FALSE))</f>
        <v/>
      </c>
      <c r="M568" s="46" t="str">
        <f>IFERROR(VLOOKUP(H568,Нагрузка_диапазон_1,4,FALSE),"")</f>
        <v/>
      </c>
      <c r="N568" s="62" t="str">
        <f>IF($H568=0,"",VLOOKUP($H568,Исходные_данные,40,FALSE))</f>
        <v/>
      </c>
      <c r="O568" s="62"/>
      <c r="P568" s="62" t="str">
        <f>IF($H568=0,"",VLOOKUP($H568,Исходные_данные,42,FALSE))</f>
        <v/>
      </c>
      <c r="Q568" s="62" t="str">
        <f>IF($H568=0,"",VLOOKUP($H568,Исходные_данные,8,FALSE))</f>
        <v/>
      </c>
      <c r="R568" s="62">
        <f>IF(Q568=3,"L1,L2,L3",0)</f>
        <v>0</v>
      </c>
      <c r="S568" s="62">
        <f>IF(C568=1,1,IF(Q568=3,S567,IF(S567=3,1,S567+1)))</f>
        <v>2</v>
      </c>
      <c r="T568" s="62" t="str">
        <f>IF(R568=0,"L"&amp;S568,R568)</f>
        <v>L2</v>
      </c>
      <c r="U568" s="62" t="str">
        <f>IF($H568=0,"",VLOOKUP($H568,Исходные_данные,32,FALSE))</f>
        <v/>
      </c>
    </row>
    <row r="569" spans="1:21" x14ac:dyDescent="0.2">
      <c r="A569" s="62" t="str">
        <f t="shared" si="10"/>
        <v/>
      </c>
      <c r="B569" s="62">
        <f>IF(C569=1,MAX(B$2:$B568)+1,IF(F569=0,"",B568))</f>
        <v>1</v>
      </c>
      <c r="C569" s="62">
        <f>COUNTIF($F$2:$F569,F569)</f>
        <v>567</v>
      </c>
      <c r="D569" s="62">
        <f>IF(F569=0,0,MAX($D$2:D568)+1)</f>
        <v>566</v>
      </c>
      <c r="E569" s="62">
        <f>IF(H569=0,0,MAX($E$2:E568)+1)</f>
        <v>0</v>
      </c>
      <c r="F569" s="60" t="s">
        <v>751</v>
      </c>
      <c r="G569" s="60"/>
      <c r="H569" s="60"/>
      <c r="I569" s="62" t="e">
        <f>IFERROR(VLOOKUP(H569,H$2:H568,1,FALSE),VLOOKUP(H569,H$478:H570,1,FALSE))</f>
        <v>#N/A</v>
      </c>
      <c r="J569" s="62" t="str">
        <f>IF($H569=0,"",VLOOKUP($H569,Исходные_данные,37,FALSE))</f>
        <v/>
      </c>
      <c r="K569" s="62" t="str">
        <f>IF($H569=0,"",VLOOKUP($H569,Исходные_данные,38,FALSE))</f>
        <v/>
      </c>
      <c r="L569" s="62" t="str">
        <f>IF($H569=0,"",VLOOKUP($H569,Исходные_данные,39,FALSE))</f>
        <v/>
      </c>
      <c r="M569" s="46" t="str">
        <f>IFERROR(VLOOKUP(H569,Нагрузка_диапазон_1,4,FALSE),"")</f>
        <v/>
      </c>
      <c r="N569" s="62" t="str">
        <f>IF($H569=0,"",VLOOKUP($H569,Исходные_данные,40,FALSE))</f>
        <v/>
      </c>
      <c r="O569" s="62"/>
      <c r="P569" s="62" t="str">
        <f>IF($H569=0,"",VLOOKUP($H569,Исходные_данные,42,FALSE))</f>
        <v/>
      </c>
      <c r="Q569" s="62" t="str">
        <f>IF($H569=0,"",VLOOKUP($H569,Исходные_данные,8,FALSE))</f>
        <v/>
      </c>
      <c r="R569" s="62">
        <f>IF(Q569=3,"L1,L2,L3",0)</f>
        <v>0</v>
      </c>
      <c r="S569" s="62">
        <f>IF(C569=1,1,IF(Q569=3,S568,IF(S568=3,1,S568+1)))</f>
        <v>3</v>
      </c>
      <c r="T569" s="62" t="str">
        <f>IF(R569=0,"L"&amp;S569,R569)</f>
        <v>L3</v>
      </c>
      <c r="U569" s="62" t="str">
        <f>IF($H569=0,"",VLOOKUP($H569,Исходные_данные,32,FALSE))</f>
        <v/>
      </c>
    </row>
    <row r="570" spans="1:21" x14ac:dyDescent="0.2">
      <c r="A570" s="62" t="str">
        <f t="shared" si="10"/>
        <v/>
      </c>
      <c r="B570" s="62">
        <f>IF(C570=1,MAX(B$2:$B569)+1,IF(F570=0,"",B569))</f>
        <v>1</v>
      </c>
      <c r="C570" s="62">
        <f>COUNTIF($F$2:$F570,F570)</f>
        <v>568</v>
      </c>
      <c r="D570" s="62">
        <f>IF(F570=0,0,MAX($D$2:D569)+1)</f>
        <v>567</v>
      </c>
      <c r="E570" s="62">
        <f>IF(H570=0,0,MAX($E$2:E569)+1)</f>
        <v>0</v>
      </c>
      <c r="F570" s="60" t="s">
        <v>751</v>
      </c>
      <c r="G570" s="60"/>
      <c r="H570" s="60"/>
      <c r="I570" s="62" t="e">
        <f>IFERROR(VLOOKUP(H570,H$2:H569,1,FALSE),VLOOKUP(H570,H$478:H571,1,FALSE))</f>
        <v>#N/A</v>
      </c>
      <c r="J570" s="62" t="str">
        <f>IF($H570=0,"",VLOOKUP($H570,Исходные_данные,37,FALSE))</f>
        <v/>
      </c>
      <c r="K570" s="62" t="str">
        <f>IF($H570=0,"",VLOOKUP($H570,Исходные_данные,38,FALSE))</f>
        <v/>
      </c>
      <c r="L570" s="62" t="str">
        <f>IF($H570=0,"",VLOOKUP($H570,Исходные_данные,39,FALSE))</f>
        <v/>
      </c>
      <c r="M570" s="46" t="str">
        <f>IFERROR(VLOOKUP(H570,Нагрузка_диапазон_1,4,FALSE),"")</f>
        <v/>
      </c>
      <c r="N570" s="62" t="str">
        <f>IF($H570=0,"",VLOOKUP($H570,Исходные_данные,40,FALSE))</f>
        <v/>
      </c>
      <c r="O570" s="62"/>
      <c r="P570" s="62" t="str">
        <f>IF($H570=0,"",VLOOKUP($H570,Исходные_данные,42,FALSE))</f>
        <v/>
      </c>
      <c r="Q570" s="62" t="str">
        <f>IF($H570=0,"",VLOOKUP($H570,Исходные_данные,8,FALSE))</f>
        <v/>
      </c>
      <c r="R570" s="62">
        <f>IF(Q570=3,"L1,L2,L3",0)</f>
        <v>0</v>
      </c>
      <c r="S570" s="62">
        <f>IF(C570=1,1,IF(Q570=3,S569,IF(S569=3,1,S569+1)))</f>
        <v>1</v>
      </c>
      <c r="T570" s="62" t="str">
        <f>IF(R570=0,"L"&amp;S570,R570)</f>
        <v>L1</v>
      </c>
      <c r="U570" s="62" t="str">
        <f>IF($H570=0,"",VLOOKUP($H570,Исходные_данные,32,FALSE))</f>
        <v/>
      </c>
    </row>
    <row r="571" spans="1:21" x14ac:dyDescent="0.2">
      <c r="A571" s="62" t="str">
        <f t="shared" si="10"/>
        <v/>
      </c>
      <c r="B571" s="62">
        <f>IF(C571=1,MAX(B$2:$B570)+1,IF(F571=0,"",B570))</f>
        <v>1</v>
      </c>
      <c r="C571" s="62">
        <f>COUNTIF($F$2:$F571,F571)</f>
        <v>569</v>
      </c>
      <c r="D571" s="62">
        <f>IF(F571=0,0,MAX($D$2:D570)+1)</f>
        <v>568</v>
      </c>
      <c r="E571" s="62">
        <f>IF(H571=0,0,MAX($E$2:E570)+1)</f>
        <v>0</v>
      </c>
      <c r="F571" s="60" t="s">
        <v>751</v>
      </c>
      <c r="G571" s="60"/>
      <c r="H571" s="60"/>
      <c r="I571" s="62" t="e">
        <f>IFERROR(VLOOKUP(H571,H$2:H570,1,FALSE),VLOOKUP(H571,H$478:H572,1,FALSE))</f>
        <v>#N/A</v>
      </c>
      <c r="J571" s="62" t="str">
        <f>IF($H571=0,"",VLOOKUP($H571,Исходные_данные,37,FALSE))</f>
        <v/>
      </c>
      <c r="K571" s="62" t="str">
        <f>IF($H571=0,"",VLOOKUP($H571,Исходные_данные,38,FALSE))</f>
        <v/>
      </c>
      <c r="L571" s="62" t="str">
        <f>IF($H571=0,"",VLOOKUP($H571,Исходные_данные,39,FALSE))</f>
        <v/>
      </c>
      <c r="M571" s="46" t="str">
        <f>IFERROR(VLOOKUP(H571,Нагрузка_диапазон_1,4,FALSE),"")</f>
        <v/>
      </c>
      <c r="N571" s="62" t="str">
        <f>IF($H571=0,"",VLOOKUP($H571,Исходные_данные,40,FALSE))</f>
        <v/>
      </c>
      <c r="O571" s="62"/>
      <c r="P571" s="62" t="str">
        <f>IF($H571=0,"",VLOOKUP($H571,Исходные_данные,42,FALSE))</f>
        <v/>
      </c>
      <c r="Q571" s="62" t="str">
        <f>IF($H571=0,"",VLOOKUP($H571,Исходные_данные,8,FALSE))</f>
        <v/>
      </c>
      <c r="R571" s="62">
        <f>IF(Q571=3,"L1,L2,L3",0)</f>
        <v>0</v>
      </c>
      <c r="S571" s="62">
        <f>IF(C571=1,1,IF(Q571=3,S570,IF(S570=3,1,S570+1)))</f>
        <v>2</v>
      </c>
      <c r="T571" s="62" t="str">
        <f>IF(R571=0,"L"&amp;S571,R571)</f>
        <v>L2</v>
      </c>
      <c r="U571" s="62" t="str">
        <f>IF($H571=0,"",VLOOKUP($H571,Исходные_данные,32,FALSE))</f>
        <v/>
      </c>
    </row>
    <row r="572" spans="1:21" x14ac:dyDescent="0.2">
      <c r="A572" s="62" t="str">
        <f t="shared" si="10"/>
        <v/>
      </c>
      <c r="B572" s="62">
        <f>IF(C572=1,MAX(B$2:$B571)+1,IF(F572=0,"",B571))</f>
        <v>1</v>
      </c>
      <c r="C572" s="62">
        <f>COUNTIF($F$2:$F572,F572)</f>
        <v>570</v>
      </c>
      <c r="D572" s="62">
        <f>IF(F572=0,0,MAX($D$2:D571)+1)</f>
        <v>569</v>
      </c>
      <c r="E572" s="62">
        <f>IF(H572=0,0,MAX($E$2:E571)+1)</f>
        <v>0</v>
      </c>
      <c r="F572" s="60" t="s">
        <v>751</v>
      </c>
      <c r="G572" s="60"/>
      <c r="H572" s="60"/>
      <c r="I572" s="62" t="e">
        <f>IFERROR(VLOOKUP(H572,H$2:H571,1,FALSE),VLOOKUP(H572,H$478:H573,1,FALSE))</f>
        <v>#N/A</v>
      </c>
      <c r="J572" s="62" t="str">
        <f>IF($H572=0,"",VLOOKUP($H572,Исходные_данные,37,FALSE))</f>
        <v/>
      </c>
      <c r="K572" s="62" t="str">
        <f>IF($H572=0,"",VLOOKUP($H572,Исходные_данные,38,FALSE))</f>
        <v/>
      </c>
      <c r="L572" s="62" t="str">
        <f>IF($H572=0,"",VLOOKUP($H572,Исходные_данные,39,FALSE))</f>
        <v/>
      </c>
      <c r="M572" s="46" t="str">
        <f>IFERROR(VLOOKUP(H572,Нагрузка_диапазон_1,4,FALSE),"")</f>
        <v/>
      </c>
      <c r="N572" s="62" t="str">
        <f>IF($H572=0,"",VLOOKUP($H572,Исходные_данные,40,FALSE))</f>
        <v/>
      </c>
      <c r="O572" s="62"/>
      <c r="P572" s="62" t="str">
        <f>IF($H572=0,"",VLOOKUP($H572,Исходные_данные,42,FALSE))</f>
        <v/>
      </c>
      <c r="Q572" s="62" t="str">
        <f>IF($H572=0,"",VLOOKUP($H572,Исходные_данные,8,FALSE))</f>
        <v/>
      </c>
      <c r="R572" s="62">
        <f>IF(Q572=3,"L1,L2,L3",0)</f>
        <v>0</v>
      </c>
      <c r="S572" s="62">
        <f>IF(C572=1,1,IF(Q572=3,S571,IF(S571=3,1,S571+1)))</f>
        <v>3</v>
      </c>
      <c r="T572" s="62" t="str">
        <f>IF(R572=0,"L"&amp;S572,R572)</f>
        <v>L3</v>
      </c>
      <c r="U572" s="62" t="str">
        <f>IF($H572=0,"",VLOOKUP($H572,Исходные_данные,32,FALSE))</f>
        <v/>
      </c>
    </row>
    <row r="573" spans="1:21" x14ac:dyDescent="0.2">
      <c r="A573" s="62" t="str">
        <f t="shared" si="10"/>
        <v/>
      </c>
      <c r="B573" s="62">
        <f>IF(C573=1,MAX(B$2:$B572)+1,IF(F573=0,"",B572))</f>
        <v>1</v>
      </c>
      <c r="C573" s="62">
        <f>COUNTIF($F$2:$F573,F573)</f>
        <v>571</v>
      </c>
      <c r="D573" s="62">
        <f>IF(F573=0,0,MAX($D$2:D572)+1)</f>
        <v>570</v>
      </c>
      <c r="E573" s="62">
        <f>IF(H573=0,0,MAX($E$2:E572)+1)</f>
        <v>0</v>
      </c>
      <c r="F573" s="60" t="s">
        <v>751</v>
      </c>
      <c r="G573" s="60"/>
      <c r="H573" s="60"/>
      <c r="I573" s="62" t="e">
        <f>IFERROR(VLOOKUP(H573,H$2:H572,1,FALSE),VLOOKUP(H573,H$478:H574,1,FALSE))</f>
        <v>#N/A</v>
      </c>
      <c r="J573" s="62" t="str">
        <f>IF($H573=0,"",VLOOKUP($H573,Исходные_данные,37,FALSE))</f>
        <v/>
      </c>
      <c r="K573" s="62" t="str">
        <f>IF($H573=0,"",VLOOKUP($H573,Исходные_данные,38,FALSE))</f>
        <v/>
      </c>
      <c r="L573" s="62" t="str">
        <f>IF($H573=0,"",VLOOKUP($H573,Исходные_данные,39,FALSE))</f>
        <v/>
      </c>
      <c r="M573" s="46" t="str">
        <f>IFERROR(VLOOKUP(H573,Нагрузка_диапазон_1,4,FALSE),"")</f>
        <v/>
      </c>
      <c r="N573" s="62" t="str">
        <f>IF($H573=0,"",VLOOKUP($H573,Исходные_данные,40,FALSE))</f>
        <v/>
      </c>
      <c r="O573" s="62"/>
      <c r="P573" s="62" t="str">
        <f>IF($H573=0,"",VLOOKUP($H573,Исходные_данные,42,FALSE))</f>
        <v/>
      </c>
      <c r="Q573" s="62" t="str">
        <f>IF($H573=0,"",VLOOKUP($H573,Исходные_данные,8,FALSE))</f>
        <v/>
      </c>
      <c r="R573" s="62">
        <f>IF(Q573=3,"L1,L2,L3",0)</f>
        <v>0</v>
      </c>
      <c r="S573" s="62">
        <f>IF(C573=1,1,IF(Q573=3,S572,IF(S572=3,1,S572+1)))</f>
        <v>1</v>
      </c>
      <c r="T573" s="62" t="str">
        <f>IF(R573=0,"L"&amp;S573,R573)</f>
        <v>L1</v>
      </c>
      <c r="U573" s="62" t="str">
        <f>IF($H573=0,"",VLOOKUP($H573,Исходные_данные,32,FALSE))</f>
        <v/>
      </c>
    </row>
    <row r="574" spans="1:21" x14ac:dyDescent="0.2">
      <c r="A574" s="62" t="str">
        <f t="shared" si="10"/>
        <v/>
      </c>
      <c r="B574" s="62">
        <f>IF(C574=1,MAX(B$2:$B573)+1,IF(F574=0,"",B573))</f>
        <v>1</v>
      </c>
      <c r="C574" s="62">
        <f>COUNTIF($F$2:$F574,F574)</f>
        <v>572</v>
      </c>
      <c r="D574" s="62">
        <f>IF(F574=0,0,MAX($D$2:D573)+1)</f>
        <v>571</v>
      </c>
      <c r="E574" s="62">
        <f>IF(H574=0,0,MAX($E$2:E573)+1)</f>
        <v>0</v>
      </c>
      <c r="F574" s="60" t="s">
        <v>751</v>
      </c>
      <c r="G574" s="60"/>
      <c r="H574" s="60"/>
      <c r="I574" s="62" t="e">
        <f>IFERROR(VLOOKUP(H574,H$2:H573,1,FALSE),VLOOKUP(H574,H$478:H575,1,FALSE))</f>
        <v>#N/A</v>
      </c>
      <c r="J574" s="62" t="str">
        <f>IF($H574=0,"",VLOOKUP($H574,Исходные_данные,37,FALSE))</f>
        <v/>
      </c>
      <c r="K574" s="62" t="str">
        <f>IF($H574=0,"",VLOOKUP($H574,Исходные_данные,38,FALSE))</f>
        <v/>
      </c>
      <c r="L574" s="62" t="str">
        <f>IF($H574=0,"",VLOOKUP($H574,Исходные_данные,39,FALSE))</f>
        <v/>
      </c>
      <c r="M574" s="46" t="str">
        <f>IFERROR(VLOOKUP(H574,Нагрузка_диапазон_1,4,FALSE),"")</f>
        <v/>
      </c>
      <c r="N574" s="62" t="str">
        <f>IF($H574=0,"",VLOOKUP($H574,Исходные_данные,40,FALSE))</f>
        <v/>
      </c>
      <c r="O574" s="62"/>
      <c r="P574" s="62" t="str">
        <f>IF($H574=0,"",VLOOKUP($H574,Исходные_данные,42,FALSE))</f>
        <v/>
      </c>
      <c r="Q574" s="62" t="str">
        <f>IF($H574=0,"",VLOOKUP($H574,Исходные_данные,8,FALSE))</f>
        <v/>
      </c>
      <c r="R574" s="62">
        <f>IF(Q574=3,"L1,L2,L3",0)</f>
        <v>0</v>
      </c>
      <c r="S574" s="62">
        <f>IF(C574=1,1,IF(Q574=3,S573,IF(S573=3,1,S573+1)))</f>
        <v>2</v>
      </c>
      <c r="T574" s="62" t="str">
        <f>IF(R574=0,"L"&amp;S574,R574)</f>
        <v>L2</v>
      </c>
      <c r="U574" s="62" t="str">
        <f>IF($H574=0,"",VLOOKUP($H574,Исходные_данные,32,FALSE))</f>
        <v/>
      </c>
    </row>
    <row r="575" spans="1:21" x14ac:dyDescent="0.2">
      <c r="A575" s="62" t="str">
        <f t="shared" si="10"/>
        <v/>
      </c>
      <c r="B575" s="62">
        <f>IF(C575=1,MAX(B$2:$B574)+1,IF(F575=0,"",B574))</f>
        <v>1</v>
      </c>
      <c r="C575" s="62">
        <f>COUNTIF($F$2:$F575,F575)</f>
        <v>573</v>
      </c>
      <c r="D575" s="62">
        <f>IF(F575=0,0,MAX($D$2:D574)+1)</f>
        <v>572</v>
      </c>
      <c r="E575" s="62">
        <f>IF(H575=0,0,MAX($E$2:E574)+1)</f>
        <v>0</v>
      </c>
      <c r="F575" s="60" t="s">
        <v>751</v>
      </c>
      <c r="G575" s="60"/>
      <c r="H575" s="60"/>
      <c r="I575" s="62" t="e">
        <f>IFERROR(VLOOKUP(H575,H$2:H574,1,FALSE),VLOOKUP(H575,H$478:H576,1,FALSE))</f>
        <v>#N/A</v>
      </c>
      <c r="J575" s="62" t="str">
        <f>IF($H575=0,"",VLOOKUP($H575,Исходные_данные,37,FALSE))</f>
        <v/>
      </c>
      <c r="K575" s="62" t="str">
        <f>IF($H575=0,"",VLOOKUP($H575,Исходные_данные,38,FALSE))</f>
        <v/>
      </c>
      <c r="L575" s="62" t="str">
        <f>IF($H575=0,"",VLOOKUP($H575,Исходные_данные,39,FALSE))</f>
        <v/>
      </c>
      <c r="M575" s="46" t="str">
        <f>IFERROR(VLOOKUP(H575,Нагрузка_диапазон_1,4,FALSE),"")</f>
        <v/>
      </c>
      <c r="N575" s="62" t="str">
        <f>IF($H575=0,"",VLOOKUP($H575,Исходные_данные,40,FALSE))</f>
        <v/>
      </c>
      <c r="O575" s="62"/>
      <c r="P575" s="62" t="str">
        <f>IF($H575=0,"",VLOOKUP($H575,Исходные_данные,42,FALSE))</f>
        <v/>
      </c>
      <c r="Q575" s="62" t="str">
        <f>IF($H575=0,"",VLOOKUP($H575,Исходные_данные,8,FALSE))</f>
        <v/>
      </c>
      <c r="R575" s="62">
        <f>IF(Q575=3,"L1,L2,L3",0)</f>
        <v>0</v>
      </c>
      <c r="S575" s="62">
        <f>IF(C575=1,1,IF(Q575=3,S574,IF(S574=3,1,S574+1)))</f>
        <v>3</v>
      </c>
      <c r="T575" s="62" t="str">
        <f>IF(R575=0,"L"&amp;S575,R575)</f>
        <v>L3</v>
      </c>
      <c r="U575" s="62" t="str">
        <f>IF($H575=0,"",VLOOKUP($H575,Исходные_данные,32,FALSE))</f>
        <v/>
      </c>
    </row>
    <row r="576" spans="1:21" x14ac:dyDescent="0.2">
      <c r="A576" s="62" t="str">
        <f t="shared" si="10"/>
        <v/>
      </c>
      <c r="B576" s="62">
        <f>IF(C576=1,MAX(B$2:$B575)+1,IF(F576=0,"",B575))</f>
        <v>1</v>
      </c>
      <c r="C576" s="62">
        <f>COUNTIF($F$2:$F576,F576)</f>
        <v>574</v>
      </c>
      <c r="D576" s="62">
        <f>IF(F576=0,0,MAX($D$2:D575)+1)</f>
        <v>573</v>
      </c>
      <c r="E576" s="62">
        <f>IF(H576=0,0,MAX($E$2:E575)+1)</f>
        <v>0</v>
      </c>
      <c r="F576" s="60" t="s">
        <v>751</v>
      </c>
      <c r="G576" s="60"/>
      <c r="H576" s="60"/>
      <c r="I576" s="62" t="e">
        <f>IFERROR(VLOOKUP(H576,H$2:H575,1,FALSE),VLOOKUP(H576,H$478:H577,1,FALSE))</f>
        <v>#N/A</v>
      </c>
      <c r="J576" s="62" t="str">
        <f>IF($H576=0,"",VLOOKUP($H576,Исходные_данные,37,FALSE))</f>
        <v/>
      </c>
      <c r="K576" s="62" t="str">
        <f>IF($H576=0,"",VLOOKUP($H576,Исходные_данные,38,FALSE))</f>
        <v/>
      </c>
      <c r="L576" s="62" t="str">
        <f>IF($H576=0,"",VLOOKUP($H576,Исходные_данные,39,FALSE))</f>
        <v/>
      </c>
      <c r="M576" s="46" t="str">
        <f>IFERROR(VLOOKUP(H576,Нагрузка_диапазон_1,4,FALSE),"")</f>
        <v/>
      </c>
      <c r="N576" s="62" t="str">
        <f>IF($H576=0,"",VLOOKUP($H576,Исходные_данные,40,FALSE))</f>
        <v/>
      </c>
      <c r="O576" s="62"/>
      <c r="P576" s="62" t="str">
        <f>IF($H576=0,"",VLOOKUP($H576,Исходные_данные,42,FALSE))</f>
        <v/>
      </c>
      <c r="Q576" s="62" t="str">
        <f>IF($H576=0,"",VLOOKUP($H576,Исходные_данные,8,FALSE))</f>
        <v/>
      </c>
      <c r="R576" s="62">
        <f>IF(Q576=3,"L1,L2,L3",0)</f>
        <v>0</v>
      </c>
      <c r="S576" s="62">
        <f>IF(C576=1,1,IF(Q576=3,S575,IF(S575=3,1,S575+1)))</f>
        <v>1</v>
      </c>
      <c r="T576" s="62" t="str">
        <f>IF(R576=0,"L"&amp;S576,R576)</f>
        <v>L1</v>
      </c>
      <c r="U576" s="62" t="str">
        <f>IF($H576=0,"",VLOOKUP($H576,Исходные_данные,32,FALSE))</f>
        <v/>
      </c>
    </row>
    <row r="577" spans="1:21" x14ac:dyDescent="0.2">
      <c r="A577" s="62" t="str">
        <f t="shared" si="10"/>
        <v/>
      </c>
      <c r="B577" s="62">
        <f>IF(C577=1,MAX(B$2:$B576)+1,IF(F577=0,"",B576))</f>
        <v>1</v>
      </c>
      <c r="C577" s="62">
        <f>COUNTIF($F$2:$F577,F577)</f>
        <v>575</v>
      </c>
      <c r="D577" s="62">
        <f>IF(F577=0,0,MAX($D$2:D576)+1)</f>
        <v>574</v>
      </c>
      <c r="E577" s="62">
        <f>IF(H577=0,0,MAX($E$2:E576)+1)</f>
        <v>0</v>
      </c>
      <c r="F577" s="60" t="s">
        <v>751</v>
      </c>
      <c r="G577" s="60"/>
      <c r="H577" s="60"/>
      <c r="I577" s="62" t="e">
        <f>IFERROR(VLOOKUP(H577,H$2:H576,1,FALSE),VLOOKUP(H577,H$478:H578,1,FALSE))</f>
        <v>#N/A</v>
      </c>
      <c r="J577" s="62" t="str">
        <f>IF($H577=0,"",VLOOKUP($H577,Исходные_данные,37,FALSE))</f>
        <v/>
      </c>
      <c r="K577" s="62" t="str">
        <f>IF($H577=0,"",VLOOKUP($H577,Исходные_данные,38,FALSE))</f>
        <v/>
      </c>
      <c r="L577" s="62" t="str">
        <f>IF($H577=0,"",VLOOKUP($H577,Исходные_данные,39,FALSE))</f>
        <v/>
      </c>
      <c r="M577" s="46" t="str">
        <f>IFERROR(VLOOKUP(H577,Нагрузка_диапазон_1,4,FALSE),"")</f>
        <v/>
      </c>
      <c r="N577" s="62" t="str">
        <f>IF($H577=0,"",VLOOKUP($H577,Исходные_данные,40,FALSE))</f>
        <v/>
      </c>
      <c r="O577" s="62"/>
      <c r="P577" s="62" t="str">
        <f>IF($H577=0,"",VLOOKUP($H577,Исходные_данные,42,FALSE))</f>
        <v/>
      </c>
      <c r="Q577" s="62" t="str">
        <f>IF($H577=0,"",VLOOKUP($H577,Исходные_данные,8,FALSE))</f>
        <v/>
      </c>
      <c r="R577" s="62">
        <f>IF(Q577=3,"L1,L2,L3",0)</f>
        <v>0</v>
      </c>
      <c r="S577" s="62">
        <f>IF(C577=1,1,IF(Q577=3,S576,IF(S576=3,1,S576+1)))</f>
        <v>2</v>
      </c>
      <c r="T577" s="62" t="str">
        <f>IF(R577=0,"L"&amp;S577,R577)</f>
        <v>L2</v>
      </c>
      <c r="U577" s="62" t="str">
        <f>IF($H577=0,"",VLOOKUP($H577,Исходные_данные,32,FALSE))</f>
        <v/>
      </c>
    </row>
    <row r="578" spans="1:21" x14ac:dyDescent="0.2">
      <c r="A578" s="62" t="str">
        <f t="shared" si="10"/>
        <v/>
      </c>
      <c r="B578" s="62">
        <f>IF(C578=1,MAX(B$2:$B577)+1,IF(F578=0,"",B577))</f>
        <v>1</v>
      </c>
      <c r="C578" s="62">
        <f>COUNTIF($F$2:$F578,F578)</f>
        <v>576</v>
      </c>
      <c r="D578" s="62">
        <f>IF(F578=0,0,MAX($D$2:D577)+1)</f>
        <v>575</v>
      </c>
      <c r="E578" s="62">
        <f>IF(H578=0,0,MAX($E$2:E577)+1)</f>
        <v>0</v>
      </c>
      <c r="F578" s="60" t="s">
        <v>751</v>
      </c>
      <c r="G578" s="60"/>
      <c r="H578" s="60"/>
      <c r="I578" s="62" t="e">
        <f>IFERROR(VLOOKUP(H578,H$2:H577,1,FALSE),VLOOKUP(H578,H$478:H579,1,FALSE))</f>
        <v>#N/A</v>
      </c>
      <c r="J578" s="62" t="str">
        <f>IF($H578=0,"",VLOOKUP($H578,Исходные_данные,37,FALSE))</f>
        <v/>
      </c>
      <c r="K578" s="62" t="str">
        <f>IF($H578=0,"",VLOOKUP($H578,Исходные_данные,38,FALSE))</f>
        <v/>
      </c>
      <c r="L578" s="62" t="str">
        <f>IF($H578=0,"",VLOOKUP($H578,Исходные_данные,39,FALSE))</f>
        <v/>
      </c>
      <c r="M578" s="46" t="str">
        <f>IFERROR(VLOOKUP(H578,Нагрузка_диапазон_1,4,FALSE),"")</f>
        <v/>
      </c>
      <c r="N578" s="62" t="str">
        <f>IF($H578=0,"",VLOOKUP($H578,Исходные_данные,40,FALSE))</f>
        <v/>
      </c>
      <c r="O578" s="62"/>
      <c r="P578" s="62" t="str">
        <f>IF($H578=0,"",VLOOKUP($H578,Исходные_данные,42,FALSE))</f>
        <v/>
      </c>
      <c r="Q578" s="62" t="str">
        <f>IF($H578=0,"",VLOOKUP($H578,Исходные_данные,8,FALSE))</f>
        <v/>
      </c>
      <c r="R578" s="62">
        <f>IF(Q578=3,"L1,L2,L3",0)</f>
        <v>0</v>
      </c>
      <c r="S578" s="62">
        <f>IF(C578=1,1,IF(Q578=3,S577,IF(S577=3,1,S577+1)))</f>
        <v>3</v>
      </c>
      <c r="T578" s="62" t="str">
        <f>IF(R578=0,"L"&amp;S578,R578)</f>
        <v>L3</v>
      </c>
      <c r="U578" s="62" t="str">
        <f>IF($H578=0,"",VLOOKUP($H578,Исходные_данные,32,FALSE))</f>
        <v/>
      </c>
    </row>
    <row r="579" spans="1:21" x14ac:dyDescent="0.2">
      <c r="A579" s="62" t="str">
        <f t="shared" si="10"/>
        <v/>
      </c>
      <c r="B579" s="62">
        <f>IF(C579=1,MAX(B$2:$B578)+1,IF(F579=0,"",B578))</f>
        <v>1</v>
      </c>
      <c r="C579" s="62">
        <f>COUNTIF($F$2:$F579,F579)</f>
        <v>577</v>
      </c>
      <c r="D579" s="62">
        <f>IF(F579=0,0,MAX($D$2:D578)+1)</f>
        <v>576</v>
      </c>
      <c r="E579" s="62">
        <f>IF(H579=0,0,MAX($E$2:E578)+1)</f>
        <v>0</v>
      </c>
      <c r="F579" s="60" t="s">
        <v>751</v>
      </c>
      <c r="G579" s="60"/>
      <c r="H579" s="60"/>
      <c r="I579" s="62" t="e">
        <f>IFERROR(VLOOKUP(H579,H$2:H578,1,FALSE),VLOOKUP(H579,H$478:H580,1,FALSE))</f>
        <v>#N/A</v>
      </c>
      <c r="J579" s="62" t="str">
        <f>IF($H579=0,"",VLOOKUP($H579,Исходные_данные,37,FALSE))</f>
        <v/>
      </c>
      <c r="K579" s="62" t="str">
        <f>IF($H579=0,"",VLOOKUP($H579,Исходные_данные,38,FALSE))</f>
        <v/>
      </c>
      <c r="L579" s="62" t="str">
        <f>IF($H579=0,"",VLOOKUP($H579,Исходные_данные,39,FALSE))</f>
        <v/>
      </c>
      <c r="M579" s="46" t="str">
        <f>IFERROR(VLOOKUP(H579,Нагрузка_диапазон_1,4,FALSE),"")</f>
        <v/>
      </c>
      <c r="N579" s="62" t="str">
        <f>IF($H579=0,"",VLOOKUP($H579,Исходные_данные,40,FALSE))</f>
        <v/>
      </c>
      <c r="O579" s="62"/>
      <c r="P579" s="62" t="str">
        <f>IF($H579=0,"",VLOOKUP($H579,Исходные_данные,42,FALSE))</f>
        <v/>
      </c>
      <c r="Q579" s="62" t="str">
        <f>IF($H579=0,"",VLOOKUP($H579,Исходные_данные,8,FALSE))</f>
        <v/>
      </c>
      <c r="R579" s="62">
        <f>IF(Q579=3,"L1,L2,L3",0)</f>
        <v>0</v>
      </c>
      <c r="S579" s="62">
        <f>IF(C579=1,1,IF(Q579=3,S578,IF(S578=3,1,S578+1)))</f>
        <v>1</v>
      </c>
      <c r="T579" s="62" t="str">
        <f>IF(R579=0,"L"&amp;S579,R579)</f>
        <v>L1</v>
      </c>
      <c r="U579" s="62" t="str">
        <f>IF($H579=0,"",VLOOKUP($H579,Исходные_данные,32,FALSE))</f>
        <v/>
      </c>
    </row>
    <row r="580" spans="1:21" x14ac:dyDescent="0.2">
      <c r="A580" s="62" t="str">
        <f t="shared" si="10"/>
        <v/>
      </c>
      <c r="B580" s="62">
        <f>IF(C580=1,MAX(B$2:$B579)+1,IF(F580=0,"",B579))</f>
        <v>1</v>
      </c>
      <c r="C580" s="62">
        <f>COUNTIF($F$2:$F580,F580)</f>
        <v>578</v>
      </c>
      <c r="D580" s="62">
        <f>IF(F580=0,0,MAX($D$2:D579)+1)</f>
        <v>577</v>
      </c>
      <c r="E580" s="62">
        <f>IF(H580=0,0,MAX($E$2:E579)+1)</f>
        <v>0</v>
      </c>
      <c r="F580" s="60" t="s">
        <v>751</v>
      </c>
      <c r="G580" s="60"/>
      <c r="H580" s="60"/>
      <c r="I580" s="62" t="e">
        <f>IFERROR(VLOOKUP(H580,H$2:H579,1,FALSE),VLOOKUP(H580,H$478:H581,1,FALSE))</f>
        <v>#N/A</v>
      </c>
      <c r="J580" s="62" t="str">
        <f>IF($H580=0,"",VLOOKUP($H580,Исходные_данные,37,FALSE))</f>
        <v/>
      </c>
      <c r="K580" s="62" t="str">
        <f>IF($H580=0,"",VLOOKUP($H580,Исходные_данные,38,FALSE))</f>
        <v/>
      </c>
      <c r="L580" s="62" t="str">
        <f>IF($H580=0,"",VLOOKUP($H580,Исходные_данные,39,FALSE))</f>
        <v/>
      </c>
      <c r="M580" s="46" t="str">
        <f>IFERROR(VLOOKUP(H580,Нагрузка_диапазон_1,4,FALSE),"")</f>
        <v/>
      </c>
      <c r="N580" s="62" t="str">
        <f>IF($H580=0,"",VLOOKUP($H580,Исходные_данные,40,FALSE))</f>
        <v/>
      </c>
      <c r="O580" s="62"/>
      <c r="P580" s="62" t="str">
        <f>IF($H580=0,"",VLOOKUP($H580,Исходные_данные,42,FALSE))</f>
        <v/>
      </c>
      <c r="Q580" s="62" t="str">
        <f>IF($H580=0,"",VLOOKUP($H580,Исходные_данные,8,FALSE))</f>
        <v/>
      </c>
      <c r="R580" s="62">
        <f>IF(Q580=3,"L1,L2,L3",0)</f>
        <v>0</v>
      </c>
      <c r="S580" s="62">
        <f>IF(C580=1,1,IF(Q580=3,S579,IF(S579=3,1,S579+1)))</f>
        <v>2</v>
      </c>
      <c r="T580" s="62" t="str">
        <f>IF(R580=0,"L"&amp;S580,R580)</f>
        <v>L2</v>
      </c>
      <c r="U580" s="62" t="str">
        <f>IF($H580=0,"",VLOOKUP($H580,Исходные_данные,32,FALSE))</f>
        <v/>
      </c>
    </row>
    <row r="581" spans="1:21" x14ac:dyDescent="0.2">
      <c r="A581" s="62" t="str">
        <f t="shared" si="10"/>
        <v/>
      </c>
      <c r="B581" s="62">
        <f>IF(C581=1,MAX(B$2:$B580)+1,IF(F581=0,"",B580))</f>
        <v>1</v>
      </c>
      <c r="C581" s="62">
        <f>COUNTIF($F$2:$F581,F581)</f>
        <v>579</v>
      </c>
      <c r="D581" s="62">
        <f>IF(F581=0,0,MAX($D$2:D580)+1)</f>
        <v>578</v>
      </c>
      <c r="E581" s="62">
        <f>IF(H581=0,0,MAX($E$2:E580)+1)</f>
        <v>0</v>
      </c>
      <c r="F581" s="60" t="s">
        <v>751</v>
      </c>
      <c r="G581" s="60"/>
      <c r="H581" s="60"/>
      <c r="I581" s="62" t="e">
        <f>IFERROR(VLOOKUP(H581,H$2:H580,1,FALSE),VLOOKUP(H581,H$478:H582,1,FALSE))</f>
        <v>#N/A</v>
      </c>
      <c r="J581" s="62" t="str">
        <f>IF($H581=0,"",VLOOKUP($H581,Исходные_данные,37,FALSE))</f>
        <v/>
      </c>
      <c r="K581" s="62" t="str">
        <f>IF($H581=0,"",VLOOKUP($H581,Исходные_данные,38,FALSE))</f>
        <v/>
      </c>
      <c r="L581" s="62" t="str">
        <f>IF($H581=0,"",VLOOKUP($H581,Исходные_данные,39,FALSE))</f>
        <v/>
      </c>
      <c r="M581" s="46" t="str">
        <f>IFERROR(VLOOKUP(H581,Нагрузка_диапазон_1,4,FALSE),"")</f>
        <v/>
      </c>
      <c r="N581" s="62" t="str">
        <f>IF($H581=0,"",VLOOKUP($H581,Исходные_данные,40,FALSE))</f>
        <v/>
      </c>
      <c r="O581" s="62"/>
      <c r="P581" s="62" t="str">
        <f>IF($H581=0,"",VLOOKUP($H581,Исходные_данные,42,FALSE))</f>
        <v/>
      </c>
      <c r="Q581" s="62" t="str">
        <f>IF($H581=0,"",VLOOKUP($H581,Исходные_данные,8,FALSE))</f>
        <v/>
      </c>
      <c r="R581" s="62">
        <f>IF(Q581=3,"L1,L2,L3",0)</f>
        <v>0</v>
      </c>
      <c r="S581" s="62">
        <f>IF(C581=1,1,IF(Q581=3,S580,IF(S580=3,1,S580+1)))</f>
        <v>3</v>
      </c>
      <c r="T581" s="62" t="str">
        <f>IF(R581=0,"L"&amp;S581,R581)</f>
        <v>L3</v>
      </c>
      <c r="U581" s="62" t="str">
        <f>IF($H581=0,"",VLOOKUP($H581,Исходные_данные,32,FALSE))</f>
        <v/>
      </c>
    </row>
    <row r="582" spans="1:21" x14ac:dyDescent="0.2">
      <c r="A582" s="62" t="str">
        <f t="shared" si="10"/>
        <v/>
      </c>
      <c r="B582" s="62">
        <f>IF(C582=1,MAX(B$2:$B581)+1,IF(F582=0,"",B581))</f>
        <v>1</v>
      </c>
      <c r="C582" s="62">
        <f>COUNTIF($F$2:$F582,F582)</f>
        <v>580</v>
      </c>
      <c r="D582" s="62">
        <f>IF(F582=0,0,MAX($D$2:D581)+1)</f>
        <v>579</v>
      </c>
      <c r="E582" s="62">
        <f>IF(H582=0,0,MAX($E$2:E581)+1)</f>
        <v>0</v>
      </c>
      <c r="F582" s="60" t="s">
        <v>751</v>
      </c>
      <c r="G582" s="60"/>
      <c r="H582" s="60"/>
      <c r="I582" s="62" t="e">
        <f>IFERROR(VLOOKUP(H582,H$2:H581,1,FALSE),VLOOKUP(H582,H$478:H583,1,FALSE))</f>
        <v>#N/A</v>
      </c>
      <c r="J582" s="62" t="str">
        <f>IF($H582=0,"",VLOOKUP($H582,Исходные_данные,37,FALSE))</f>
        <v/>
      </c>
      <c r="K582" s="62" t="str">
        <f>IF($H582=0,"",VLOOKUP($H582,Исходные_данные,38,FALSE))</f>
        <v/>
      </c>
      <c r="L582" s="62" t="str">
        <f>IF($H582=0,"",VLOOKUP($H582,Исходные_данные,39,FALSE))</f>
        <v/>
      </c>
      <c r="M582" s="46" t="str">
        <f>IFERROR(VLOOKUP(H582,Нагрузка_диапазон_1,4,FALSE),"")</f>
        <v/>
      </c>
      <c r="N582" s="62" t="str">
        <f>IF($H582=0,"",VLOOKUP($H582,Исходные_данные,40,FALSE))</f>
        <v/>
      </c>
      <c r="O582" s="62"/>
      <c r="P582" s="62" t="str">
        <f>IF($H582=0,"",VLOOKUP($H582,Исходные_данные,42,FALSE))</f>
        <v/>
      </c>
      <c r="Q582" s="62" t="str">
        <f>IF($H582=0,"",VLOOKUP($H582,Исходные_данные,8,FALSE))</f>
        <v/>
      </c>
      <c r="R582" s="62">
        <f>IF(Q582=3,"L1,L2,L3",0)</f>
        <v>0</v>
      </c>
      <c r="S582" s="62">
        <f>IF(C582=1,1,IF(Q582=3,S581,IF(S581=3,1,S581+1)))</f>
        <v>1</v>
      </c>
      <c r="T582" s="62" t="str">
        <f>IF(R582=0,"L"&amp;S582,R582)</f>
        <v>L1</v>
      </c>
      <c r="U582" s="62" t="str">
        <f>IF($H582=0,"",VLOOKUP($H582,Исходные_данные,32,FALSE))</f>
        <v/>
      </c>
    </row>
    <row r="583" spans="1:21" x14ac:dyDescent="0.2">
      <c r="A583" s="62" t="str">
        <f t="shared" si="10"/>
        <v/>
      </c>
      <c r="B583" s="62">
        <f>IF(C583=1,MAX(B$2:$B582)+1,IF(F583=0,"",B582))</f>
        <v>1</v>
      </c>
      <c r="C583" s="62">
        <f>COUNTIF($F$2:$F583,F583)</f>
        <v>581</v>
      </c>
      <c r="D583" s="62">
        <f>IF(F583=0,0,MAX($D$2:D582)+1)</f>
        <v>580</v>
      </c>
      <c r="E583" s="62">
        <f>IF(H583=0,0,MAX($E$2:E582)+1)</f>
        <v>0</v>
      </c>
      <c r="F583" s="60" t="s">
        <v>751</v>
      </c>
      <c r="G583" s="60"/>
      <c r="H583" s="60"/>
      <c r="I583" s="62" t="e">
        <f>IFERROR(VLOOKUP(H583,H$2:H582,1,FALSE),VLOOKUP(H583,H$478:H584,1,FALSE))</f>
        <v>#N/A</v>
      </c>
      <c r="J583" s="62" t="str">
        <f>IF($H583=0,"",VLOOKUP($H583,Исходные_данные,37,FALSE))</f>
        <v/>
      </c>
      <c r="K583" s="62" t="str">
        <f>IF($H583=0,"",VLOOKUP($H583,Исходные_данные,38,FALSE))</f>
        <v/>
      </c>
      <c r="L583" s="62" t="str">
        <f>IF($H583=0,"",VLOOKUP($H583,Исходные_данные,39,FALSE))</f>
        <v/>
      </c>
      <c r="M583" s="46" t="str">
        <f>IFERROR(VLOOKUP(H583,Нагрузка_диапазон_1,4,FALSE),"")</f>
        <v/>
      </c>
      <c r="N583" s="62" t="str">
        <f>IF($H583=0,"",VLOOKUP($H583,Исходные_данные,40,FALSE))</f>
        <v/>
      </c>
      <c r="O583" s="62"/>
      <c r="P583" s="62" t="str">
        <f>IF($H583=0,"",VLOOKUP($H583,Исходные_данные,42,FALSE))</f>
        <v/>
      </c>
      <c r="Q583" s="62" t="str">
        <f>IF($H583=0,"",VLOOKUP($H583,Исходные_данные,8,FALSE))</f>
        <v/>
      </c>
      <c r="R583" s="62">
        <f>IF(Q583=3,"L1,L2,L3",0)</f>
        <v>0</v>
      </c>
      <c r="S583" s="62">
        <f>IF(C583=1,1,IF(Q583=3,S582,IF(S582=3,1,S582+1)))</f>
        <v>2</v>
      </c>
      <c r="T583" s="62" t="str">
        <f>IF(R583=0,"L"&amp;S583,R583)</f>
        <v>L2</v>
      </c>
      <c r="U583" s="62" t="str">
        <f>IF($H583=0,"",VLOOKUP($H583,Исходные_данные,32,FALSE))</f>
        <v/>
      </c>
    </row>
    <row r="584" spans="1:21" x14ac:dyDescent="0.2">
      <c r="A584" s="62" t="str">
        <f t="shared" si="10"/>
        <v/>
      </c>
      <c r="B584" s="62">
        <f>IF(C584=1,MAX(B$2:$B583)+1,IF(F584=0,"",B583))</f>
        <v>1</v>
      </c>
      <c r="C584" s="62">
        <f>COUNTIF($F$2:$F584,F584)</f>
        <v>582</v>
      </c>
      <c r="D584" s="62">
        <f>IF(F584=0,0,MAX($D$2:D583)+1)</f>
        <v>581</v>
      </c>
      <c r="E584" s="62">
        <f>IF(H584=0,0,MAX($E$2:E583)+1)</f>
        <v>0</v>
      </c>
      <c r="F584" s="60" t="s">
        <v>751</v>
      </c>
      <c r="G584" s="60"/>
      <c r="H584" s="60"/>
      <c r="I584" s="62" t="e">
        <f>IFERROR(VLOOKUP(H584,H$2:H583,1,FALSE),VLOOKUP(H584,H$478:H585,1,FALSE))</f>
        <v>#N/A</v>
      </c>
      <c r="J584" s="62" t="str">
        <f>IF($H584=0,"",VLOOKUP($H584,Исходные_данные,37,FALSE))</f>
        <v/>
      </c>
      <c r="K584" s="62" t="str">
        <f>IF($H584=0,"",VLOOKUP($H584,Исходные_данные,38,FALSE))</f>
        <v/>
      </c>
      <c r="L584" s="62" t="str">
        <f>IF($H584=0,"",VLOOKUP($H584,Исходные_данные,39,FALSE))</f>
        <v/>
      </c>
      <c r="M584" s="46" t="str">
        <f>IFERROR(VLOOKUP(H584,Нагрузка_диапазон_1,4,FALSE),"")</f>
        <v/>
      </c>
      <c r="N584" s="62" t="str">
        <f>IF($H584=0,"",VLOOKUP($H584,Исходные_данные,40,FALSE))</f>
        <v/>
      </c>
      <c r="O584" s="62"/>
      <c r="P584" s="62" t="str">
        <f>IF($H584=0,"",VLOOKUP($H584,Исходные_данные,42,FALSE))</f>
        <v/>
      </c>
      <c r="Q584" s="62" t="str">
        <f>IF($H584=0,"",VLOOKUP($H584,Исходные_данные,8,FALSE))</f>
        <v/>
      </c>
      <c r="R584" s="62">
        <f>IF(Q584=3,"L1,L2,L3",0)</f>
        <v>0</v>
      </c>
      <c r="S584" s="62">
        <f>IF(C584=1,1,IF(Q584=3,S583,IF(S583=3,1,S583+1)))</f>
        <v>3</v>
      </c>
      <c r="T584" s="62" t="str">
        <f>IF(R584=0,"L"&amp;S584,R584)</f>
        <v>L3</v>
      </c>
      <c r="U584" s="62" t="str">
        <f>IF($H584=0,"",VLOOKUP($H584,Исходные_данные,32,FALSE))</f>
        <v/>
      </c>
    </row>
    <row r="585" spans="1:21" x14ac:dyDescent="0.2">
      <c r="A585" s="62" t="str">
        <f t="shared" si="10"/>
        <v/>
      </c>
      <c r="B585" s="62">
        <f>IF(C585=1,MAX(B$2:$B584)+1,IF(F585=0,"",B584))</f>
        <v>1</v>
      </c>
      <c r="C585" s="62">
        <f>COUNTIF($F$2:$F585,F585)</f>
        <v>583</v>
      </c>
      <c r="D585" s="62">
        <f>IF(F585=0,0,MAX($D$2:D584)+1)</f>
        <v>582</v>
      </c>
      <c r="E585" s="62">
        <f>IF(H585=0,0,MAX($E$2:E584)+1)</f>
        <v>0</v>
      </c>
      <c r="F585" s="60" t="s">
        <v>751</v>
      </c>
      <c r="G585" s="60"/>
      <c r="H585" s="60"/>
      <c r="I585" s="62" t="e">
        <f>IFERROR(VLOOKUP(H585,H$2:H584,1,FALSE),VLOOKUP(H585,H$478:H586,1,FALSE))</f>
        <v>#N/A</v>
      </c>
      <c r="J585" s="62" t="str">
        <f>IF($H585=0,"",VLOOKUP($H585,Исходные_данные,37,FALSE))</f>
        <v/>
      </c>
      <c r="K585" s="62" t="str">
        <f>IF($H585=0,"",VLOOKUP($H585,Исходные_данные,38,FALSE))</f>
        <v/>
      </c>
      <c r="L585" s="62" t="str">
        <f>IF($H585=0,"",VLOOKUP($H585,Исходные_данные,39,FALSE))</f>
        <v/>
      </c>
      <c r="M585" s="46" t="str">
        <f>IFERROR(VLOOKUP(H585,Нагрузка_диапазон_1,4,FALSE),"")</f>
        <v/>
      </c>
      <c r="N585" s="62" t="str">
        <f>IF($H585=0,"",VLOOKUP($H585,Исходные_данные,40,FALSE))</f>
        <v/>
      </c>
      <c r="O585" s="62"/>
      <c r="P585" s="62" t="str">
        <f>IF($H585=0,"",VLOOKUP($H585,Исходные_данные,42,FALSE))</f>
        <v/>
      </c>
      <c r="Q585" s="62" t="str">
        <f>IF($H585=0,"",VLOOKUP($H585,Исходные_данные,8,FALSE))</f>
        <v/>
      </c>
      <c r="R585" s="62">
        <f>IF(Q585=3,"L1,L2,L3",0)</f>
        <v>0</v>
      </c>
      <c r="S585" s="62">
        <f>IF(C585=1,1,IF(Q585=3,S584,IF(S584=3,1,S584+1)))</f>
        <v>1</v>
      </c>
      <c r="T585" s="62" t="str">
        <f>IF(R585=0,"L"&amp;S585,R585)</f>
        <v>L1</v>
      </c>
      <c r="U585" s="62" t="str">
        <f>IF($H585=0,"",VLOOKUP($H585,Исходные_данные,32,FALSE))</f>
        <v/>
      </c>
    </row>
    <row r="586" spans="1:21" x14ac:dyDescent="0.2">
      <c r="A586" s="62" t="str">
        <f t="shared" si="10"/>
        <v/>
      </c>
      <c r="B586" s="62">
        <f>IF(C586=1,MAX(B$2:$B585)+1,IF(F586=0,"",B585))</f>
        <v>1</v>
      </c>
      <c r="C586" s="62">
        <f>COUNTIF($F$2:$F586,F586)</f>
        <v>584</v>
      </c>
      <c r="D586" s="62">
        <f>IF(F586=0,0,MAX($D$2:D585)+1)</f>
        <v>583</v>
      </c>
      <c r="E586" s="62">
        <f>IF(H586=0,0,MAX($E$2:E585)+1)</f>
        <v>0</v>
      </c>
      <c r="F586" s="60" t="s">
        <v>751</v>
      </c>
      <c r="G586" s="60"/>
      <c r="H586" s="60"/>
      <c r="I586" s="62" t="e">
        <f>IFERROR(VLOOKUP(H586,H$2:H585,1,FALSE),VLOOKUP(H586,H$478:H587,1,FALSE))</f>
        <v>#N/A</v>
      </c>
      <c r="J586" s="62" t="str">
        <f>IF($H586=0,"",VLOOKUP($H586,Исходные_данные,37,FALSE))</f>
        <v/>
      </c>
      <c r="K586" s="62" t="str">
        <f>IF($H586=0,"",VLOOKUP($H586,Исходные_данные,38,FALSE))</f>
        <v/>
      </c>
      <c r="L586" s="62" t="str">
        <f>IF($H586=0,"",VLOOKUP($H586,Исходные_данные,39,FALSE))</f>
        <v/>
      </c>
      <c r="M586" s="46" t="str">
        <f>IFERROR(VLOOKUP(H586,Нагрузка_диапазон_1,4,FALSE),"")</f>
        <v/>
      </c>
      <c r="N586" s="62" t="str">
        <f>IF($H586=0,"",VLOOKUP($H586,Исходные_данные,40,FALSE))</f>
        <v/>
      </c>
      <c r="O586" s="62"/>
      <c r="P586" s="62" t="str">
        <f>IF($H586=0,"",VLOOKUP($H586,Исходные_данные,42,FALSE))</f>
        <v/>
      </c>
      <c r="Q586" s="62" t="str">
        <f>IF($H586=0,"",VLOOKUP($H586,Исходные_данные,8,FALSE))</f>
        <v/>
      </c>
      <c r="R586" s="62">
        <f>IF(Q586=3,"L1,L2,L3",0)</f>
        <v>0</v>
      </c>
      <c r="S586" s="62">
        <f>IF(C586=1,1,IF(Q586=3,S585,IF(S585=3,1,S585+1)))</f>
        <v>2</v>
      </c>
      <c r="T586" s="62" t="str">
        <f>IF(R586=0,"L"&amp;S586,R586)</f>
        <v>L2</v>
      </c>
      <c r="U586" s="62" t="str">
        <f>IF($H586=0,"",VLOOKUP($H586,Исходные_данные,32,FALSE))</f>
        <v/>
      </c>
    </row>
    <row r="587" spans="1:21" x14ac:dyDescent="0.2">
      <c r="A587" s="62" t="str">
        <f t="shared" si="10"/>
        <v/>
      </c>
      <c r="B587" s="62">
        <f>IF(C587=1,MAX(B$2:$B586)+1,IF(F587=0,"",B586))</f>
        <v>1</v>
      </c>
      <c r="C587" s="62">
        <f>COUNTIF($F$2:$F587,F587)</f>
        <v>585</v>
      </c>
      <c r="D587" s="62">
        <f>IF(F587=0,0,MAX($D$2:D586)+1)</f>
        <v>584</v>
      </c>
      <c r="E587" s="62">
        <f>IF(H587=0,0,MAX($E$2:E586)+1)</f>
        <v>0</v>
      </c>
      <c r="F587" s="60" t="s">
        <v>751</v>
      </c>
      <c r="G587" s="60"/>
      <c r="H587" s="60"/>
      <c r="I587" s="62" t="e">
        <f>IFERROR(VLOOKUP(H587,H$2:H586,1,FALSE),VLOOKUP(H587,H$478:H588,1,FALSE))</f>
        <v>#N/A</v>
      </c>
      <c r="J587" s="62" t="str">
        <f>IF($H587=0,"",VLOOKUP($H587,Исходные_данные,37,FALSE))</f>
        <v/>
      </c>
      <c r="K587" s="62" t="str">
        <f>IF($H587=0,"",VLOOKUP($H587,Исходные_данные,38,FALSE))</f>
        <v/>
      </c>
      <c r="L587" s="62" t="str">
        <f>IF($H587=0,"",VLOOKUP($H587,Исходные_данные,39,FALSE))</f>
        <v/>
      </c>
      <c r="M587" s="46" t="str">
        <f>IFERROR(VLOOKUP(H587,Нагрузка_диапазон_1,4,FALSE),"")</f>
        <v/>
      </c>
      <c r="N587" s="62" t="str">
        <f>IF($H587=0,"",VLOOKUP($H587,Исходные_данные,40,FALSE))</f>
        <v/>
      </c>
      <c r="O587" s="62"/>
      <c r="P587" s="62" t="str">
        <f>IF($H587=0,"",VLOOKUP($H587,Исходные_данные,42,FALSE))</f>
        <v/>
      </c>
      <c r="Q587" s="62" t="str">
        <f>IF($H587=0,"",VLOOKUP($H587,Исходные_данные,8,FALSE))</f>
        <v/>
      </c>
      <c r="R587" s="62">
        <f>IF(Q587=3,"L1,L2,L3",0)</f>
        <v>0</v>
      </c>
      <c r="S587" s="62">
        <f>IF(C587=1,1,IF(Q587=3,S586,IF(S586=3,1,S586+1)))</f>
        <v>3</v>
      </c>
      <c r="T587" s="62" t="str">
        <f>IF(R587=0,"L"&amp;S587,R587)</f>
        <v>L3</v>
      </c>
      <c r="U587" s="62" t="str">
        <f>IF($H587=0,"",VLOOKUP($H587,Исходные_данные,32,FALSE))</f>
        <v/>
      </c>
    </row>
    <row r="588" spans="1:21" x14ac:dyDescent="0.2">
      <c r="A588" s="62" t="str">
        <f t="shared" si="10"/>
        <v/>
      </c>
      <c r="B588" s="62">
        <f>IF(C588=1,MAX(B$2:$B587)+1,IF(F588=0,"",B587))</f>
        <v>1</v>
      </c>
      <c r="C588" s="62">
        <f>COUNTIF($F$2:$F588,F588)</f>
        <v>586</v>
      </c>
      <c r="D588" s="62">
        <f>IF(F588=0,0,MAX($D$2:D587)+1)</f>
        <v>585</v>
      </c>
      <c r="E588" s="62">
        <f>IF(H588=0,0,MAX($E$2:E587)+1)</f>
        <v>0</v>
      </c>
      <c r="F588" s="60" t="s">
        <v>751</v>
      </c>
      <c r="G588" s="60"/>
      <c r="H588" s="60"/>
      <c r="I588" s="62" t="e">
        <f>IFERROR(VLOOKUP(H588,H$2:H587,1,FALSE),VLOOKUP(H588,H$478:H589,1,FALSE))</f>
        <v>#N/A</v>
      </c>
      <c r="J588" s="62" t="str">
        <f>IF($H588=0,"",VLOOKUP($H588,Исходные_данные,37,FALSE))</f>
        <v/>
      </c>
      <c r="K588" s="62" t="str">
        <f>IF($H588=0,"",VLOOKUP($H588,Исходные_данные,38,FALSE))</f>
        <v/>
      </c>
      <c r="L588" s="62" t="str">
        <f>IF($H588=0,"",VLOOKUP($H588,Исходные_данные,39,FALSE))</f>
        <v/>
      </c>
      <c r="M588" s="46" t="str">
        <f>IFERROR(VLOOKUP(H588,Нагрузка_диапазон_1,4,FALSE),"")</f>
        <v/>
      </c>
      <c r="N588" s="62" t="str">
        <f>IF($H588=0,"",VLOOKUP($H588,Исходные_данные,40,FALSE))</f>
        <v/>
      </c>
      <c r="O588" s="62"/>
      <c r="P588" s="62" t="str">
        <f>IF($H588=0,"",VLOOKUP($H588,Исходные_данные,42,FALSE))</f>
        <v/>
      </c>
      <c r="Q588" s="62" t="str">
        <f>IF($H588=0,"",VLOOKUP($H588,Исходные_данные,8,FALSE))</f>
        <v/>
      </c>
      <c r="R588" s="62">
        <f>IF(Q588=3,"L1,L2,L3",0)</f>
        <v>0</v>
      </c>
      <c r="S588" s="62">
        <f>IF(C588=1,1,IF(Q588=3,S587,IF(S587=3,1,S587+1)))</f>
        <v>1</v>
      </c>
      <c r="T588" s="62" t="str">
        <f>IF(R588=0,"L"&amp;S588,R588)</f>
        <v>L1</v>
      </c>
      <c r="U588" s="62" t="str">
        <f>IF($H588=0,"",VLOOKUP($H588,Исходные_данные,32,FALSE))</f>
        <v/>
      </c>
    </row>
    <row r="589" spans="1:21" x14ac:dyDescent="0.2">
      <c r="A589" s="62" t="str">
        <f t="shared" si="10"/>
        <v/>
      </c>
      <c r="B589" s="62">
        <f>IF(C589=1,MAX(B$2:$B588)+1,IF(F589=0,"",B588))</f>
        <v>1</v>
      </c>
      <c r="C589" s="62">
        <f>COUNTIF($F$2:$F589,F589)</f>
        <v>587</v>
      </c>
      <c r="D589" s="62">
        <f>IF(F589=0,0,MAX($D$2:D588)+1)</f>
        <v>586</v>
      </c>
      <c r="E589" s="62">
        <f>IF(H589=0,0,MAX($E$2:E588)+1)</f>
        <v>0</v>
      </c>
      <c r="F589" s="60" t="s">
        <v>751</v>
      </c>
      <c r="G589" s="60"/>
      <c r="H589" s="60"/>
      <c r="I589" s="62" t="e">
        <f>IFERROR(VLOOKUP(H589,H$2:H588,1,FALSE),VLOOKUP(H589,H$478:H590,1,FALSE))</f>
        <v>#N/A</v>
      </c>
      <c r="J589" s="62" t="str">
        <f>IF($H589=0,"",VLOOKUP($H589,Исходные_данные,37,FALSE))</f>
        <v/>
      </c>
      <c r="K589" s="62" t="str">
        <f>IF($H589=0,"",VLOOKUP($H589,Исходные_данные,38,FALSE))</f>
        <v/>
      </c>
      <c r="L589" s="62" t="str">
        <f>IF($H589=0,"",VLOOKUP($H589,Исходные_данные,39,FALSE))</f>
        <v/>
      </c>
      <c r="M589" s="46" t="str">
        <f>IFERROR(VLOOKUP(H589,Нагрузка_диапазон_1,4,FALSE),"")</f>
        <v/>
      </c>
      <c r="N589" s="62" t="str">
        <f>IF($H589=0,"",VLOOKUP($H589,Исходные_данные,40,FALSE))</f>
        <v/>
      </c>
      <c r="O589" s="62"/>
      <c r="P589" s="62" t="str">
        <f>IF($H589=0,"",VLOOKUP($H589,Исходные_данные,42,FALSE))</f>
        <v/>
      </c>
      <c r="Q589" s="62" t="str">
        <f>IF($H589=0,"",VLOOKUP($H589,Исходные_данные,8,FALSE))</f>
        <v/>
      </c>
      <c r="R589" s="62">
        <f>IF(Q589=3,"L1,L2,L3",0)</f>
        <v>0</v>
      </c>
      <c r="S589" s="62">
        <f>IF(C589=1,1,IF(Q589=3,S588,IF(S588=3,1,S588+1)))</f>
        <v>2</v>
      </c>
      <c r="T589" s="62" t="str">
        <f>IF(R589=0,"L"&amp;S589,R589)</f>
        <v>L2</v>
      </c>
      <c r="U589" s="62" t="str">
        <f>IF($H589=0,"",VLOOKUP($H589,Исходные_данные,32,FALSE))</f>
        <v/>
      </c>
    </row>
    <row r="590" spans="1:21" x14ac:dyDescent="0.2">
      <c r="A590" s="62" t="str">
        <f t="shared" si="10"/>
        <v/>
      </c>
      <c r="B590" s="62">
        <f>IF(C590=1,MAX(B$2:$B589)+1,IF(F590=0,"",B589))</f>
        <v>1</v>
      </c>
      <c r="C590" s="62">
        <f>COUNTIF($F$2:$F590,F590)</f>
        <v>588</v>
      </c>
      <c r="D590" s="62">
        <f>IF(F590=0,0,MAX($D$2:D589)+1)</f>
        <v>587</v>
      </c>
      <c r="E590" s="62">
        <f>IF(H590=0,0,MAX($E$2:E589)+1)</f>
        <v>0</v>
      </c>
      <c r="F590" s="60" t="s">
        <v>751</v>
      </c>
      <c r="G590" s="60"/>
      <c r="H590" s="60"/>
      <c r="I590" s="62" t="e">
        <f>IFERROR(VLOOKUP(H590,H$2:H589,1,FALSE),VLOOKUP(H590,H$478:H591,1,FALSE))</f>
        <v>#N/A</v>
      </c>
      <c r="J590" s="62" t="str">
        <f>IF($H590=0,"",VLOOKUP($H590,Исходные_данные,37,FALSE))</f>
        <v/>
      </c>
      <c r="K590" s="62" t="str">
        <f>IF($H590=0,"",VLOOKUP($H590,Исходные_данные,38,FALSE))</f>
        <v/>
      </c>
      <c r="L590" s="62" t="str">
        <f>IF($H590=0,"",VLOOKUP($H590,Исходные_данные,39,FALSE))</f>
        <v/>
      </c>
      <c r="M590" s="46" t="str">
        <f>IFERROR(VLOOKUP(H590,Нагрузка_диапазон_1,4,FALSE),"")</f>
        <v/>
      </c>
      <c r="N590" s="62" t="str">
        <f>IF($H590=0,"",VLOOKUP($H590,Исходные_данные,40,FALSE))</f>
        <v/>
      </c>
      <c r="O590" s="62"/>
      <c r="P590" s="62" t="str">
        <f>IF($H590=0,"",VLOOKUP($H590,Исходные_данные,42,FALSE))</f>
        <v/>
      </c>
      <c r="Q590" s="62" t="str">
        <f>IF($H590=0,"",VLOOKUP($H590,Исходные_данные,8,FALSE))</f>
        <v/>
      </c>
      <c r="R590" s="62">
        <f>IF(Q590=3,"L1,L2,L3",0)</f>
        <v>0</v>
      </c>
      <c r="S590" s="62">
        <f>IF(C590=1,1,IF(Q590=3,S589,IF(S589=3,1,S589+1)))</f>
        <v>3</v>
      </c>
      <c r="T590" s="62" t="str">
        <f>IF(R590=0,"L"&amp;S590,R590)</f>
        <v>L3</v>
      </c>
      <c r="U590" s="62" t="str">
        <f>IF($H590=0,"",VLOOKUP($H590,Исходные_данные,32,FALSE))</f>
        <v/>
      </c>
    </row>
    <row r="591" spans="1:21" x14ac:dyDescent="0.2">
      <c r="A591" s="62" t="str">
        <f t="shared" si="10"/>
        <v/>
      </c>
      <c r="B591" s="62">
        <f>IF(C591=1,MAX(B$2:$B590)+1,IF(F591=0,"",B590))</f>
        <v>1</v>
      </c>
      <c r="C591" s="62">
        <f>COUNTIF($F$2:$F591,F591)</f>
        <v>589</v>
      </c>
      <c r="D591" s="62">
        <f>IF(F591=0,0,MAX($D$2:D590)+1)</f>
        <v>588</v>
      </c>
      <c r="E591" s="62">
        <f>IF(H591=0,0,MAX($E$2:E590)+1)</f>
        <v>0</v>
      </c>
      <c r="F591" s="60" t="s">
        <v>751</v>
      </c>
      <c r="G591" s="60"/>
      <c r="H591" s="60"/>
      <c r="I591" s="62" t="e">
        <f>IFERROR(VLOOKUP(H591,H$2:H590,1,FALSE),VLOOKUP(H591,H$478:H592,1,FALSE))</f>
        <v>#N/A</v>
      </c>
      <c r="J591" s="62" t="str">
        <f>IF($H591=0,"",VLOOKUP($H591,Исходные_данные,37,FALSE))</f>
        <v/>
      </c>
      <c r="K591" s="62" t="str">
        <f>IF($H591=0,"",VLOOKUP($H591,Исходные_данные,38,FALSE))</f>
        <v/>
      </c>
      <c r="L591" s="62" t="str">
        <f>IF($H591=0,"",VLOOKUP($H591,Исходные_данные,39,FALSE))</f>
        <v/>
      </c>
      <c r="M591" s="46" t="str">
        <f>IFERROR(VLOOKUP(H591,Нагрузка_диапазон_1,4,FALSE),"")</f>
        <v/>
      </c>
      <c r="N591" s="62" t="str">
        <f>IF($H591=0,"",VLOOKUP($H591,Исходные_данные,40,FALSE))</f>
        <v/>
      </c>
      <c r="O591" s="62"/>
      <c r="P591" s="62" t="str">
        <f>IF($H591=0,"",VLOOKUP($H591,Исходные_данные,42,FALSE))</f>
        <v/>
      </c>
      <c r="Q591" s="62" t="str">
        <f>IF($H591=0,"",VLOOKUP($H591,Исходные_данные,8,FALSE))</f>
        <v/>
      </c>
      <c r="R591" s="62">
        <f>IF(Q591=3,"L1,L2,L3",0)</f>
        <v>0</v>
      </c>
      <c r="S591" s="62">
        <f>IF(C591=1,1,IF(Q591=3,S590,IF(S590=3,1,S590+1)))</f>
        <v>1</v>
      </c>
      <c r="T591" s="62" t="str">
        <f>IF(R591=0,"L"&amp;S591,R591)</f>
        <v>L1</v>
      </c>
      <c r="U591" s="62" t="str">
        <f>IF($H591=0,"",VLOOKUP($H591,Исходные_данные,32,FALSE))</f>
        <v/>
      </c>
    </row>
    <row r="592" spans="1:21" x14ac:dyDescent="0.2">
      <c r="A592" s="62" t="str">
        <f t="shared" si="10"/>
        <v/>
      </c>
      <c r="B592" s="62">
        <f>IF(C592=1,MAX(B$2:$B591)+1,IF(F592=0,"",B591))</f>
        <v>1</v>
      </c>
      <c r="C592" s="62">
        <f>COUNTIF($F$2:$F592,F592)</f>
        <v>590</v>
      </c>
      <c r="D592" s="62">
        <f>IF(F592=0,0,MAX($D$2:D591)+1)</f>
        <v>589</v>
      </c>
      <c r="E592" s="62">
        <f>IF(H592=0,0,MAX($E$2:E591)+1)</f>
        <v>0</v>
      </c>
      <c r="F592" s="60" t="s">
        <v>751</v>
      </c>
      <c r="G592" s="60"/>
      <c r="H592" s="60"/>
      <c r="I592" s="62" t="e">
        <f>IFERROR(VLOOKUP(H592,H$2:H591,1,FALSE),VLOOKUP(H592,H$478:H593,1,FALSE))</f>
        <v>#N/A</v>
      </c>
      <c r="J592" s="62" t="str">
        <f>IF($H592=0,"",VLOOKUP($H592,Исходные_данные,37,FALSE))</f>
        <v/>
      </c>
      <c r="K592" s="62" t="str">
        <f>IF($H592=0,"",VLOOKUP($H592,Исходные_данные,38,FALSE))</f>
        <v/>
      </c>
      <c r="L592" s="62" t="str">
        <f>IF($H592=0,"",VLOOKUP($H592,Исходные_данные,39,FALSE))</f>
        <v/>
      </c>
      <c r="M592" s="46" t="str">
        <f>IFERROR(VLOOKUP(H592,Нагрузка_диапазон_1,4,FALSE),"")</f>
        <v/>
      </c>
      <c r="N592" s="62" t="str">
        <f>IF($H592=0,"",VLOOKUP($H592,Исходные_данные,40,FALSE))</f>
        <v/>
      </c>
      <c r="O592" s="62"/>
      <c r="P592" s="62" t="str">
        <f>IF($H592=0,"",VLOOKUP($H592,Исходные_данные,42,FALSE))</f>
        <v/>
      </c>
      <c r="Q592" s="62" t="str">
        <f>IF($H592=0,"",VLOOKUP($H592,Исходные_данные,8,FALSE))</f>
        <v/>
      </c>
      <c r="R592" s="62">
        <f>IF(Q592=3,"L1,L2,L3",0)</f>
        <v>0</v>
      </c>
      <c r="S592" s="62">
        <f>IF(C592=1,1,IF(Q592=3,S591,IF(S591=3,1,S591+1)))</f>
        <v>2</v>
      </c>
      <c r="T592" s="62" t="str">
        <f>IF(R592=0,"L"&amp;S592,R592)</f>
        <v>L2</v>
      </c>
      <c r="U592" s="62" t="str">
        <f>IF($H592=0,"",VLOOKUP($H592,Исходные_данные,32,FALSE))</f>
        <v/>
      </c>
    </row>
    <row r="593" spans="1:21" x14ac:dyDescent="0.2">
      <c r="A593" s="62" t="str">
        <f t="shared" si="10"/>
        <v/>
      </c>
      <c r="B593" s="62">
        <f>IF(C593=1,MAX(B$2:$B592)+1,IF(F593=0,"",B592))</f>
        <v>1</v>
      </c>
      <c r="C593" s="62">
        <f>COUNTIF($F$2:$F593,F593)</f>
        <v>591</v>
      </c>
      <c r="D593" s="62">
        <f>IF(F593=0,0,MAX($D$2:D592)+1)</f>
        <v>590</v>
      </c>
      <c r="E593" s="62">
        <f>IF(H593=0,0,MAX($E$2:E592)+1)</f>
        <v>0</v>
      </c>
      <c r="F593" s="60" t="s">
        <v>751</v>
      </c>
      <c r="G593" s="60"/>
      <c r="H593" s="60"/>
      <c r="I593" s="62" t="e">
        <f>IFERROR(VLOOKUP(H593,H$2:H592,1,FALSE),VLOOKUP(H593,H$478:H594,1,FALSE))</f>
        <v>#N/A</v>
      </c>
      <c r="J593" s="62" t="str">
        <f>IF($H593=0,"",VLOOKUP($H593,Исходные_данные,37,FALSE))</f>
        <v/>
      </c>
      <c r="K593" s="62" t="str">
        <f>IF($H593=0,"",VLOOKUP($H593,Исходные_данные,38,FALSE))</f>
        <v/>
      </c>
      <c r="L593" s="62" t="str">
        <f>IF($H593=0,"",VLOOKUP($H593,Исходные_данные,39,FALSE))</f>
        <v/>
      </c>
      <c r="M593" s="46" t="str">
        <f>IFERROR(VLOOKUP(H593,Нагрузка_диапазон_1,4,FALSE),"")</f>
        <v/>
      </c>
      <c r="N593" s="62" t="str">
        <f>IF($H593=0,"",VLOOKUP($H593,Исходные_данные,40,FALSE))</f>
        <v/>
      </c>
      <c r="O593" s="62"/>
      <c r="P593" s="62" t="str">
        <f>IF($H593=0,"",VLOOKUP($H593,Исходные_данные,42,FALSE))</f>
        <v/>
      </c>
      <c r="Q593" s="62" t="str">
        <f>IF($H593=0,"",VLOOKUP($H593,Исходные_данные,8,FALSE))</f>
        <v/>
      </c>
      <c r="R593" s="62">
        <f>IF(Q593=3,"L1,L2,L3",0)</f>
        <v>0</v>
      </c>
      <c r="S593" s="62">
        <f>IF(C593=1,1,IF(Q593=3,S592,IF(S592=3,1,S592+1)))</f>
        <v>3</v>
      </c>
      <c r="T593" s="62" t="str">
        <f>IF(R593=0,"L"&amp;S593,R593)</f>
        <v>L3</v>
      </c>
      <c r="U593" s="62" t="str">
        <f>IF($H593=0,"",VLOOKUP($H593,Исходные_данные,32,FALSE))</f>
        <v/>
      </c>
    </row>
    <row r="594" spans="1:21" x14ac:dyDescent="0.2">
      <c r="A594" s="62" t="str">
        <f t="shared" si="10"/>
        <v/>
      </c>
      <c r="B594" s="62">
        <f>IF(C594=1,MAX(B$2:$B593)+1,IF(F594=0,"",B593))</f>
        <v>1</v>
      </c>
      <c r="C594" s="62">
        <f>COUNTIF($F$2:$F594,F594)</f>
        <v>592</v>
      </c>
      <c r="D594" s="62">
        <f>IF(F594=0,0,MAX($D$2:D593)+1)</f>
        <v>591</v>
      </c>
      <c r="E594" s="62">
        <f>IF(H594=0,0,MAX($E$2:E593)+1)</f>
        <v>0</v>
      </c>
      <c r="F594" s="60" t="s">
        <v>751</v>
      </c>
      <c r="G594" s="60"/>
      <c r="H594" s="60"/>
      <c r="I594" s="62" t="e">
        <f>IFERROR(VLOOKUP(H594,H$2:H593,1,FALSE),VLOOKUP(H594,H$478:H595,1,FALSE))</f>
        <v>#N/A</v>
      </c>
      <c r="J594" s="62" t="str">
        <f>IF($H594=0,"",VLOOKUP($H594,Исходные_данные,37,FALSE))</f>
        <v/>
      </c>
      <c r="K594" s="62" t="str">
        <f>IF($H594=0,"",VLOOKUP($H594,Исходные_данные,38,FALSE))</f>
        <v/>
      </c>
      <c r="L594" s="62" t="str">
        <f>IF($H594=0,"",VLOOKUP($H594,Исходные_данные,39,FALSE))</f>
        <v/>
      </c>
      <c r="M594" s="46" t="str">
        <f>IFERROR(VLOOKUP(H594,Нагрузка_диапазон_1,4,FALSE),"")</f>
        <v/>
      </c>
      <c r="N594" s="62" t="str">
        <f>IF($H594=0,"",VLOOKUP($H594,Исходные_данные,40,FALSE))</f>
        <v/>
      </c>
      <c r="O594" s="62"/>
      <c r="P594" s="62" t="str">
        <f>IF($H594=0,"",VLOOKUP($H594,Исходные_данные,42,FALSE))</f>
        <v/>
      </c>
      <c r="Q594" s="62" t="str">
        <f>IF($H594=0,"",VLOOKUP($H594,Исходные_данные,8,FALSE))</f>
        <v/>
      </c>
      <c r="R594" s="62">
        <f>IF(Q594=3,"L1,L2,L3",0)</f>
        <v>0</v>
      </c>
      <c r="S594" s="62">
        <f>IF(C594=1,1,IF(Q594=3,S593,IF(S593=3,1,S593+1)))</f>
        <v>1</v>
      </c>
      <c r="T594" s="62" t="str">
        <f>IF(R594=0,"L"&amp;S594,R594)</f>
        <v>L1</v>
      </c>
      <c r="U594" s="62" t="str">
        <f>IF($H594=0,"",VLOOKUP($H594,Исходные_данные,32,FALSE))</f>
        <v/>
      </c>
    </row>
    <row r="595" spans="1:21" x14ac:dyDescent="0.2">
      <c r="A595" s="62" t="str">
        <f t="shared" si="10"/>
        <v/>
      </c>
      <c r="B595" s="62">
        <f>IF(C595=1,MAX(B$2:$B594)+1,IF(F595=0,"",B594))</f>
        <v>1</v>
      </c>
      <c r="C595" s="62">
        <f>COUNTIF($F$2:$F595,F595)</f>
        <v>593</v>
      </c>
      <c r="D595" s="62">
        <f>IF(F595=0,0,MAX($D$2:D594)+1)</f>
        <v>592</v>
      </c>
      <c r="E595" s="62">
        <f>IF(H595=0,0,MAX($E$2:E594)+1)</f>
        <v>0</v>
      </c>
      <c r="F595" s="60" t="s">
        <v>751</v>
      </c>
      <c r="G595" s="60"/>
      <c r="H595" s="60"/>
      <c r="I595" s="62" t="e">
        <f>IFERROR(VLOOKUP(H595,H$2:H594,1,FALSE),VLOOKUP(H595,H$478:H596,1,FALSE))</f>
        <v>#N/A</v>
      </c>
      <c r="J595" s="62" t="str">
        <f>IF($H595=0,"",VLOOKUP($H595,Исходные_данные,37,FALSE))</f>
        <v/>
      </c>
      <c r="K595" s="62" t="str">
        <f>IF($H595=0,"",VLOOKUP($H595,Исходные_данные,38,FALSE))</f>
        <v/>
      </c>
      <c r="L595" s="62" t="str">
        <f>IF($H595=0,"",VLOOKUP($H595,Исходные_данные,39,FALSE))</f>
        <v/>
      </c>
      <c r="M595" s="46" t="str">
        <f>IFERROR(VLOOKUP(H595,Нагрузка_диапазон_1,4,FALSE),"")</f>
        <v/>
      </c>
      <c r="N595" s="62" t="str">
        <f>IF($H595=0,"",VLOOKUP($H595,Исходные_данные,40,FALSE))</f>
        <v/>
      </c>
      <c r="O595" s="62"/>
      <c r="P595" s="62" t="str">
        <f>IF($H595=0,"",VLOOKUP($H595,Исходные_данные,42,FALSE))</f>
        <v/>
      </c>
      <c r="Q595" s="62" t="str">
        <f>IF($H595=0,"",VLOOKUP($H595,Исходные_данные,8,FALSE))</f>
        <v/>
      </c>
      <c r="R595" s="62">
        <f>IF(Q595=3,"L1,L2,L3",0)</f>
        <v>0</v>
      </c>
      <c r="S595" s="62">
        <f>IF(C595=1,1,IF(Q595=3,S594,IF(S594=3,1,S594+1)))</f>
        <v>2</v>
      </c>
      <c r="T595" s="62" t="str">
        <f>IF(R595=0,"L"&amp;S595,R595)</f>
        <v>L2</v>
      </c>
      <c r="U595" s="62" t="str">
        <f>IF($H595=0,"",VLOOKUP($H595,Исходные_данные,32,FALSE))</f>
        <v/>
      </c>
    </row>
    <row r="596" spans="1:21" x14ac:dyDescent="0.2">
      <c r="A596" s="62" t="str">
        <f t="shared" si="10"/>
        <v/>
      </c>
      <c r="B596" s="62">
        <f>IF(C596=1,MAX(B$2:$B595)+1,IF(F596=0,"",B595))</f>
        <v>1</v>
      </c>
      <c r="C596" s="62">
        <f>COUNTIF($F$2:$F596,F596)</f>
        <v>594</v>
      </c>
      <c r="D596" s="62">
        <f>IF(F596=0,0,MAX($D$2:D595)+1)</f>
        <v>593</v>
      </c>
      <c r="E596" s="62">
        <f>IF(H596=0,0,MAX($E$2:E595)+1)</f>
        <v>0</v>
      </c>
      <c r="F596" s="60" t="s">
        <v>751</v>
      </c>
      <c r="G596" s="60"/>
      <c r="H596" s="60"/>
      <c r="I596" s="62" t="e">
        <f>IFERROR(VLOOKUP(H596,H$2:H595,1,FALSE),VLOOKUP(H596,H$478:H597,1,FALSE))</f>
        <v>#N/A</v>
      </c>
      <c r="J596" s="62" t="str">
        <f>IF($H596=0,"",VLOOKUP($H596,Исходные_данные,37,FALSE))</f>
        <v/>
      </c>
      <c r="K596" s="62" t="str">
        <f>IF($H596=0,"",VLOOKUP($H596,Исходные_данные,38,FALSE))</f>
        <v/>
      </c>
      <c r="L596" s="62" t="str">
        <f>IF($H596=0,"",VLOOKUP($H596,Исходные_данные,39,FALSE))</f>
        <v/>
      </c>
      <c r="M596" s="46" t="str">
        <f>IFERROR(VLOOKUP(H596,Нагрузка_диапазон_1,4,FALSE),"")</f>
        <v/>
      </c>
      <c r="N596" s="62" t="str">
        <f>IF($H596=0,"",VLOOKUP($H596,Исходные_данные,40,FALSE))</f>
        <v/>
      </c>
      <c r="O596" s="62"/>
      <c r="P596" s="62" t="str">
        <f>IF($H596=0,"",VLOOKUP($H596,Исходные_данные,42,FALSE))</f>
        <v/>
      </c>
      <c r="Q596" s="62" t="str">
        <f>IF($H596=0,"",VLOOKUP($H596,Исходные_данные,8,FALSE))</f>
        <v/>
      </c>
      <c r="R596" s="62">
        <f>IF(Q596=3,"L1,L2,L3",0)</f>
        <v>0</v>
      </c>
      <c r="S596" s="62">
        <f>IF(C596=1,1,IF(Q596=3,S595,IF(S595=3,1,S595+1)))</f>
        <v>3</v>
      </c>
      <c r="T596" s="62" t="str">
        <f>IF(R596=0,"L"&amp;S596,R596)</f>
        <v>L3</v>
      </c>
      <c r="U596" s="62" t="str">
        <f>IF($H596=0,"",VLOOKUP($H596,Исходные_данные,32,FALSE))</f>
        <v/>
      </c>
    </row>
    <row r="597" spans="1:21" x14ac:dyDescent="0.2">
      <c r="A597" s="62" t="str">
        <f t="shared" si="10"/>
        <v/>
      </c>
      <c r="B597" s="62">
        <f>IF(C597=1,MAX(B$2:$B596)+1,IF(F597=0,"",B596))</f>
        <v>1</v>
      </c>
      <c r="C597" s="62">
        <f>COUNTIF($F$2:$F597,F597)</f>
        <v>595</v>
      </c>
      <c r="D597" s="62">
        <f>IF(F597=0,0,MAX($D$2:D596)+1)</f>
        <v>594</v>
      </c>
      <c r="E597" s="62">
        <f>IF(H597=0,0,MAX($E$2:E596)+1)</f>
        <v>0</v>
      </c>
      <c r="F597" s="60" t="s">
        <v>751</v>
      </c>
      <c r="G597" s="60"/>
      <c r="H597" s="60"/>
      <c r="I597" s="62" t="e">
        <f>IFERROR(VLOOKUP(H597,H$2:H596,1,FALSE),VLOOKUP(H597,H$478:H598,1,FALSE))</f>
        <v>#N/A</v>
      </c>
      <c r="J597" s="62" t="str">
        <f>IF($H597=0,"",VLOOKUP($H597,Исходные_данные,37,FALSE))</f>
        <v/>
      </c>
      <c r="K597" s="62" t="str">
        <f>IF($H597=0,"",VLOOKUP($H597,Исходные_данные,38,FALSE))</f>
        <v/>
      </c>
      <c r="L597" s="62" t="str">
        <f>IF($H597=0,"",VLOOKUP($H597,Исходные_данные,39,FALSE))</f>
        <v/>
      </c>
      <c r="M597" s="46" t="str">
        <f>IFERROR(VLOOKUP(H597,Нагрузка_диапазон_1,4,FALSE),"")</f>
        <v/>
      </c>
      <c r="N597" s="62" t="str">
        <f>IF($H597=0,"",VLOOKUP($H597,Исходные_данные,40,FALSE))</f>
        <v/>
      </c>
      <c r="O597" s="62"/>
      <c r="P597" s="62" t="str">
        <f>IF($H597=0,"",VLOOKUP($H597,Исходные_данные,42,FALSE))</f>
        <v/>
      </c>
      <c r="Q597" s="62" t="str">
        <f>IF($H597=0,"",VLOOKUP($H597,Исходные_данные,8,FALSE))</f>
        <v/>
      </c>
      <c r="R597" s="62">
        <f>IF(Q597=3,"L1,L2,L3",0)</f>
        <v>0</v>
      </c>
      <c r="S597" s="62">
        <f>IF(C597=1,1,IF(Q597=3,S596,IF(S596=3,1,S596+1)))</f>
        <v>1</v>
      </c>
      <c r="T597" s="62" t="str">
        <f>IF(R597=0,"L"&amp;S597,R597)</f>
        <v>L1</v>
      </c>
      <c r="U597" s="62" t="str">
        <f>IF($H597=0,"",VLOOKUP($H597,Исходные_данные,32,FALSE))</f>
        <v/>
      </c>
    </row>
    <row r="598" spans="1:21" x14ac:dyDescent="0.2">
      <c r="A598" s="62" t="str">
        <f t="shared" si="10"/>
        <v/>
      </c>
      <c r="B598" s="62">
        <f>IF(C598=1,MAX(B$2:$B597)+1,IF(F598=0,"",B597))</f>
        <v>1</v>
      </c>
      <c r="C598" s="62">
        <f>COUNTIF($F$2:$F598,F598)</f>
        <v>596</v>
      </c>
      <c r="D598" s="62">
        <f>IF(F598=0,0,MAX($D$2:D597)+1)</f>
        <v>595</v>
      </c>
      <c r="E598" s="62">
        <f>IF(H598=0,0,MAX($E$2:E597)+1)</f>
        <v>0</v>
      </c>
      <c r="F598" s="60" t="s">
        <v>751</v>
      </c>
      <c r="G598" s="60"/>
      <c r="H598" s="60"/>
      <c r="I598" s="62" t="e">
        <f>IFERROR(VLOOKUP(H598,H$2:H597,1,FALSE),VLOOKUP(H598,H$478:H599,1,FALSE))</f>
        <v>#N/A</v>
      </c>
      <c r="J598" s="62" t="str">
        <f>IF($H598=0,"",VLOOKUP($H598,Исходные_данные,37,FALSE))</f>
        <v/>
      </c>
      <c r="K598" s="62" t="str">
        <f>IF($H598=0,"",VLOOKUP($H598,Исходные_данные,38,FALSE))</f>
        <v/>
      </c>
      <c r="L598" s="62" t="str">
        <f>IF($H598=0,"",VLOOKUP($H598,Исходные_данные,39,FALSE))</f>
        <v/>
      </c>
      <c r="M598" s="46" t="str">
        <f>IFERROR(VLOOKUP(H598,Нагрузка_диапазон_1,4,FALSE),"")</f>
        <v/>
      </c>
      <c r="N598" s="62" t="str">
        <f>IF($H598=0,"",VLOOKUP($H598,Исходные_данные,40,FALSE))</f>
        <v/>
      </c>
      <c r="O598" s="62"/>
      <c r="P598" s="62" t="str">
        <f>IF($H598=0,"",VLOOKUP($H598,Исходные_данные,42,FALSE))</f>
        <v/>
      </c>
      <c r="Q598" s="62" t="str">
        <f>IF($H598=0,"",VLOOKUP($H598,Исходные_данные,8,FALSE))</f>
        <v/>
      </c>
      <c r="R598" s="62">
        <f>IF(Q598=3,"L1,L2,L3",0)</f>
        <v>0</v>
      </c>
      <c r="S598" s="62">
        <f>IF(C598=1,1,IF(Q598=3,S597,IF(S597=3,1,S597+1)))</f>
        <v>2</v>
      </c>
      <c r="T598" s="62" t="str">
        <f>IF(R598=0,"L"&amp;S598,R598)</f>
        <v>L2</v>
      </c>
      <c r="U598" s="62" t="str">
        <f>IF($H598=0,"",VLOOKUP($H598,Исходные_данные,32,FALSE))</f>
        <v/>
      </c>
    </row>
    <row r="599" spans="1:21" x14ac:dyDescent="0.2">
      <c r="A599" s="62" t="str">
        <f t="shared" si="10"/>
        <v/>
      </c>
      <c r="B599" s="62">
        <f>IF(C599=1,MAX(B$2:$B598)+1,IF(F599=0,"",B598))</f>
        <v>1</v>
      </c>
      <c r="C599" s="62">
        <f>COUNTIF($F$2:$F599,F599)</f>
        <v>597</v>
      </c>
      <c r="D599" s="62">
        <f>IF(F599=0,0,MAX($D$2:D598)+1)</f>
        <v>596</v>
      </c>
      <c r="E599" s="62">
        <f>IF(H599=0,0,MAX($E$2:E598)+1)</f>
        <v>0</v>
      </c>
      <c r="F599" s="60" t="s">
        <v>751</v>
      </c>
      <c r="G599" s="60"/>
      <c r="H599" s="60"/>
      <c r="I599" s="62" t="e">
        <f>IFERROR(VLOOKUP(H599,H$2:H598,1,FALSE),VLOOKUP(H599,H$478:H600,1,FALSE))</f>
        <v>#N/A</v>
      </c>
      <c r="J599" s="62" t="str">
        <f>IF($H599=0,"",VLOOKUP($H599,Исходные_данные,37,FALSE))</f>
        <v/>
      </c>
      <c r="K599" s="62" t="str">
        <f>IF($H599=0,"",VLOOKUP($H599,Исходные_данные,38,FALSE))</f>
        <v/>
      </c>
      <c r="L599" s="62" t="str">
        <f>IF($H599=0,"",VLOOKUP($H599,Исходные_данные,39,FALSE))</f>
        <v/>
      </c>
      <c r="M599" s="46" t="str">
        <f>IFERROR(VLOOKUP(H599,Нагрузка_диапазон_1,4,FALSE),"")</f>
        <v/>
      </c>
      <c r="N599" s="62" t="str">
        <f>IF($H599=0,"",VLOOKUP($H599,Исходные_данные,40,FALSE))</f>
        <v/>
      </c>
      <c r="O599" s="62"/>
      <c r="P599" s="62" t="str">
        <f>IF($H599=0,"",VLOOKUP($H599,Исходные_данные,42,FALSE))</f>
        <v/>
      </c>
      <c r="Q599" s="62" t="str">
        <f>IF($H599=0,"",VLOOKUP($H599,Исходные_данные,8,FALSE))</f>
        <v/>
      </c>
      <c r="R599" s="62">
        <f>IF(Q599=3,"L1,L2,L3",0)</f>
        <v>0</v>
      </c>
      <c r="S599" s="62">
        <f>IF(C599=1,1,IF(Q599=3,S598,IF(S598=3,1,S598+1)))</f>
        <v>3</v>
      </c>
      <c r="T599" s="62" t="str">
        <f>IF(R599=0,"L"&amp;S599,R599)</f>
        <v>L3</v>
      </c>
      <c r="U599" s="62" t="str">
        <f>IF($H599=0,"",VLOOKUP($H599,Исходные_данные,32,FALSE))</f>
        <v/>
      </c>
    </row>
    <row r="600" spans="1:21" x14ac:dyDescent="0.2">
      <c r="A600" s="62" t="str">
        <f t="shared" si="10"/>
        <v/>
      </c>
      <c r="B600" s="62">
        <f>IF(C600=1,MAX(B$2:$B599)+1,IF(F600=0,"",B599))</f>
        <v>1</v>
      </c>
      <c r="C600" s="62">
        <f>COUNTIF($F$2:$F600,F600)</f>
        <v>598</v>
      </c>
      <c r="D600" s="62">
        <f>IF(F600=0,0,MAX($D$2:D599)+1)</f>
        <v>597</v>
      </c>
      <c r="E600" s="62">
        <f>IF(H600=0,0,MAX($E$2:E599)+1)</f>
        <v>0</v>
      </c>
      <c r="F600" s="60" t="s">
        <v>751</v>
      </c>
      <c r="G600" s="60"/>
      <c r="H600" s="60"/>
      <c r="I600" s="62" t="e">
        <f>IFERROR(VLOOKUP(H600,H$2:H599,1,FALSE),VLOOKUP(H600,H$478:H601,1,FALSE))</f>
        <v>#N/A</v>
      </c>
      <c r="J600" s="62" t="str">
        <f>IF($H600=0,"",VLOOKUP($H600,Исходные_данные,37,FALSE))</f>
        <v/>
      </c>
      <c r="K600" s="62" t="str">
        <f>IF($H600=0,"",VLOOKUP($H600,Исходные_данные,38,FALSE))</f>
        <v/>
      </c>
      <c r="L600" s="62" t="str">
        <f>IF($H600=0,"",VLOOKUP($H600,Исходные_данные,39,FALSE))</f>
        <v/>
      </c>
      <c r="M600" s="46" t="str">
        <f>IFERROR(VLOOKUP(H600,Нагрузка_диапазон_1,4,FALSE),"")</f>
        <v/>
      </c>
      <c r="N600" s="62" t="str">
        <f>IF($H600=0,"",VLOOKUP($H600,Исходные_данные,40,FALSE))</f>
        <v/>
      </c>
      <c r="O600" s="62"/>
      <c r="P600" s="62" t="str">
        <f>IF($H600=0,"",VLOOKUP($H600,Исходные_данные,42,FALSE))</f>
        <v/>
      </c>
      <c r="Q600" s="62" t="str">
        <f>IF($H600=0,"",VLOOKUP($H600,Исходные_данные,8,FALSE))</f>
        <v/>
      </c>
      <c r="R600" s="62">
        <f>IF(Q600=3,"L1,L2,L3",0)</f>
        <v>0</v>
      </c>
      <c r="S600" s="62">
        <f>IF(C600=1,1,IF(Q600=3,S599,IF(S599=3,1,S599+1)))</f>
        <v>1</v>
      </c>
      <c r="T600" s="62" t="str">
        <f>IF(R600=0,"L"&amp;S600,R600)</f>
        <v>L1</v>
      </c>
      <c r="U600" s="62" t="str">
        <f>IF($H600=0,"",VLOOKUP($H600,Исходные_данные,32,FALSE))</f>
        <v/>
      </c>
    </row>
    <row r="601" spans="1:21" x14ac:dyDescent="0.2">
      <c r="A601" s="62" t="str">
        <f t="shared" si="10"/>
        <v/>
      </c>
      <c r="B601" s="62">
        <f>IF(C601=1,MAX(B$2:$B600)+1,IF(F601=0,"",B600))</f>
        <v>1</v>
      </c>
      <c r="C601" s="62">
        <f>COUNTIF($F$2:$F601,F601)</f>
        <v>599</v>
      </c>
      <c r="D601" s="62">
        <f>IF(F601=0,0,MAX($D$2:D600)+1)</f>
        <v>598</v>
      </c>
      <c r="E601" s="62">
        <f>IF(H601=0,0,MAX($E$2:E600)+1)</f>
        <v>0</v>
      </c>
      <c r="F601" s="60" t="s">
        <v>751</v>
      </c>
      <c r="G601" s="60"/>
      <c r="H601" s="60"/>
      <c r="I601" s="62" t="e">
        <f>IFERROR(VLOOKUP(H601,H$2:H600,1,FALSE),VLOOKUP(H601,H$478:H602,1,FALSE))</f>
        <v>#N/A</v>
      </c>
      <c r="J601" s="62" t="str">
        <f>IF($H601=0,"",VLOOKUP($H601,Исходные_данные,37,FALSE))</f>
        <v/>
      </c>
      <c r="K601" s="62" t="str">
        <f>IF($H601=0,"",VLOOKUP($H601,Исходные_данные,38,FALSE))</f>
        <v/>
      </c>
      <c r="L601" s="62" t="str">
        <f>IF($H601=0,"",VLOOKUP($H601,Исходные_данные,39,FALSE))</f>
        <v/>
      </c>
      <c r="M601" s="46" t="str">
        <f>IFERROR(VLOOKUP(H601,Нагрузка_диапазон_1,4,FALSE),"")</f>
        <v/>
      </c>
      <c r="N601" s="62" t="str">
        <f>IF($H601=0,"",VLOOKUP($H601,Исходные_данные,40,FALSE))</f>
        <v/>
      </c>
      <c r="O601" s="62"/>
      <c r="P601" s="62" t="str">
        <f>IF($H601=0,"",VLOOKUP($H601,Исходные_данные,42,FALSE))</f>
        <v/>
      </c>
      <c r="Q601" s="62" t="str">
        <f>IF($H601=0,"",VLOOKUP($H601,Исходные_данные,8,FALSE))</f>
        <v/>
      </c>
      <c r="R601" s="62">
        <f>IF(Q601=3,"L1,L2,L3",0)</f>
        <v>0</v>
      </c>
      <c r="S601" s="62">
        <f>IF(C601=1,1,IF(Q601=3,S600,IF(S600=3,1,S600+1)))</f>
        <v>2</v>
      </c>
      <c r="T601" s="62" t="str">
        <f>IF(R601=0,"L"&amp;S601,R601)</f>
        <v>L2</v>
      </c>
      <c r="U601" s="62" t="str">
        <f>IF($H601=0,"",VLOOKUP($H601,Исходные_данные,32,FALSE))</f>
        <v/>
      </c>
    </row>
    <row r="602" spans="1:21" x14ac:dyDescent="0.2">
      <c r="A602" s="62" t="str">
        <f t="shared" si="10"/>
        <v/>
      </c>
      <c r="B602" s="62">
        <f>IF(C602=1,MAX(B$2:$B601)+1,IF(F602=0,"",B601))</f>
        <v>1</v>
      </c>
      <c r="C602" s="62">
        <f>COUNTIF($F$2:$F602,F602)</f>
        <v>600</v>
      </c>
      <c r="D602" s="62">
        <f>IF(F602=0,0,MAX($D$2:D601)+1)</f>
        <v>599</v>
      </c>
      <c r="E602" s="62">
        <f>IF(H602=0,0,MAX($E$2:E601)+1)</f>
        <v>0</v>
      </c>
      <c r="F602" s="60" t="s">
        <v>751</v>
      </c>
      <c r="G602" s="60"/>
      <c r="H602" s="60"/>
      <c r="I602" s="62" t="e">
        <f>IFERROR(VLOOKUP(H602,H$2:H601,1,FALSE),VLOOKUP(H602,H$478:H603,1,FALSE))</f>
        <v>#N/A</v>
      </c>
      <c r="J602" s="62" t="str">
        <f>IF($H602=0,"",VLOOKUP($H602,Исходные_данные,37,FALSE))</f>
        <v/>
      </c>
      <c r="K602" s="62" t="str">
        <f>IF($H602=0,"",VLOOKUP($H602,Исходные_данные,38,FALSE))</f>
        <v/>
      </c>
      <c r="L602" s="62" t="str">
        <f>IF($H602=0,"",VLOOKUP($H602,Исходные_данные,39,FALSE))</f>
        <v/>
      </c>
      <c r="M602" s="46" t="str">
        <f>IFERROR(VLOOKUP(H602,Нагрузка_диапазон_1,4,FALSE),"")</f>
        <v/>
      </c>
      <c r="N602" s="62" t="str">
        <f>IF($H602=0,"",VLOOKUP($H602,Исходные_данные,40,FALSE))</f>
        <v/>
      </c>
      <c r="O602" s="62"/>
      <c r="P602" s="62" t="str">
        <f>IF($H602=0,"",VLOOKUP($H602,Исходные_данные,42,FALSE))</f>
        <v/>
      </c>
      <c r="Q602" s="62" t="str">
        <f>IF($H602=0,"",VLOOKUP($H602,Исходные_данные,8,FALSE))</f>
        <v/>
      </c>
      <c r="R602" s="62">
        <f>IF(Q602=3,"L1,L2,L3",0)</f>
        <v>0</v>
      </c>
      <c r="S602" s="62">
        <f>IF(C602=1,1,IF(Q602=3,S601,IF(S601=3,1,S601+1)))</f>
        <v>3</v>
      </c>
      <c r="T602" s="62" t="str">
        <f>IF(R602=0,"L"&amp;S602,R602)</f>
        <v>L3</v>
      </c>
      <c r="U602" s="62" t="str">
        <f>IF($H602=0,"",VLOOKUP($H602,Исходные_данные,32,FALSE))</f>
        <v/>
      </c>
    </row>
    <row r="603" spans="1:21" x14ac:dyDescent="0.2">
      <c r="A603" s="62" t="str">
        <f t="shared" si="10"/>
        <v/>
      </c>
      <c r="B603" s="62">
        <f>IF(C603=1,MAX(B$2:$B602)+1,IF(F603=0,"",B602))</f>
        <v>1</v>
      </c>
      <c r="C603" s="62">
        <f>COUNTIF($F$2:$F603,F603)</f>
        <v>601</v>
      </c>
      <c r="D603" s="62">
        <f>IF(F603=0,0,MAX($D$2:D602)+1)</f>
        <v>600</v>
      </c>
      <c r="E603" s="62">
        <f>IF(H603=0,0,MAX($E$2:E602)+1)</f>
        <v>0</v>
      </c>
      <c r="F603" s="60" t="s">
        <v>751</v>
      </c>
      <c r="G603" s="60"/>
      <c r="H603" s="60"/>
      <c r="I603" s="62" t="e">
        <f>IFERROR(VLOOKUP(H603,H$2:H602,1,FALSE),VLOOKUP(H603,H$478:H604,1,FALSE))</f>
        <v>#N/A</v>
      </c>
      <c r="J603" s="62" t="str">
        <f>IF($H603=0,"",VLOOKUP($H603,Исходные_данные,37,FALSE))</f>
        <v/>
      </c>
      <c r="K603" s="62" t="str">
        <f>IF($H603=0,"",VLOOKUP($H603,Исходные_данные,38,FALSE))</f>
        <v/>
      </c>
      <c r="L603" s="62" t="str">
        <f>IF($H603=0,"",VLOOKUP($H603,Исходные_данные,39,FALSE))</f>
        <v/>
      </c>
      <c r="M603" s="46" t="str">
        <f>IFERROR(VLOOKUP(H603,Нагрузка_диапазон_1,4,FALSE),"")</f>
        <v/>
      </c>
      <c r="N603" s="62" t="str">
        <f>IF($H603=0,"",VLOOKUP($H603,Исходные_данные,40,FALSE))</f>
        <v/>
      </c>
      <c r="O603" s="62"/>
      <c r="P603" s="62" t="str">
        <f>IF($H603=0,"",VLOOKUP($H603,Исходные_данные,42,FALSE))</f>
        <v/>
      </c>
      <c r="Q603" s="62" t="str">
        <f>IF($H603=0,"",VLOOKUP($H603,Исходные_данные,8,FALSE))</f>
        <v/>
      </c>
      <c r="R603" s="62">
        <f>IF(Q603=3,"L1,L2,L3",0)</f>
        <v>0</v>
      </c>
      <c r="S603" s="62">
        <f>IF(C603=1,1,IF(Q603=3,S602,IF(S602=3,1,S602+1)))</f>
        <v>1</v>
      </c>
      <c r="T603" s="62" t="str">
        <f>IF(R603=0,"L"&amp;S603,R603)</f>
        <v>L1</v>
      </c>
      <c r="U603" s="62" t="str">
        <f>IF($H603=0,"",VLOOKUP($H603,Исходные_данные,32,FALSE))</f>
        <v/>
      </c>
    </row>
    <row r="604" spans="1:21" x14ac:dyDescent="0.2">
      <c r="A604" s="62" t="str">
        <f t="shared" si="10"/>
        <v/>
      </c>
      <c r="B604" s="62">
        <f>IF(C604=1,MAX(B$2:$B603)+1,IF(F604=0,"",B603))</f>
        <v>1</v>
      </c>
      <c r="C604" s="62">
        <f>COUNTIF($F$2:$F604,F604)</f>
        <v>602</v>
      </c>
      <c r="D604" s="62">
        <f>IF(F604=0,0,MAX($D$2:D603)+1)</f>
        <v>601</v>
      </c>
      <c r="E604" s="62">
        <f>IF(H604=0,0,MAX($E$2:E603)+1)</f>
        <v>0</v>
      </c>
      <c r="F604" s="60" t="s">
        <v>751</v>
      </c>
      <c r="G604" s="60"/>
      <c r="H604" s="60"/>
      <c r="I604" s="62" t="e">
        <f>IFERROR(VLOOKUP(H604,H$2:H603,1,FALSE),VLOOKUP(H604,H$478:H605,1,FALSE))</f>
        <v>#N/A</v>
      </c>
      <c r="J604" s="62" t="str">
        <f>IF($H604=0,"",VLOOKUP($H604,Исходные_данные,37,FALSE))</f>
        <v/>
      </c>
      <c r="K604" s="62" t="str">
        <f>IF($H604=0,"",VLOOKUP($H604,Исходные_данные,38,FALSE))</f>
        <v/>
      </c>
      <c r="L604" s="62" t="str">
        <f>IF($H604=0,"",VLOOKUP($H604,Исходные_данные,39,FALSE))</f>
        <v/>
      </c>
      <c r="M604" s="46" t="str">
        <f>IFERROR(VLOOKUP(H604,Нагрузка_диапазон_1,4,FALSE),"")</f>
        <v/>
      </c>
      <c r="N604" s="62" t="str">
        <f>IF($H604=0,"",VLOOKUP($H604,Исходные_данные,40,FALSE))</f>
        <v/>
      </c>
      <c r="O604" s="62"/>
      <c r="P604" s="62" t="str">
        <f>IF($H604=0,"",VLOOKUP($H604,Исходные_данные,42,FALSE))</f>
        <v/>
      </c>
      <c r="Q604" s="62" t="str">
        <f>IF($H604=0,"",VLOOKUP($H604,Исходные_данные,8,FALSE))</f>
        <v/>
      </c>
      <c r="R604" s="62">
        <f>IF(Q604=3,"L1,L2,L3",0)</f>
        <v>0</v>
      </c>
      <c r="S604" s="62">
        <f>IF(C604=1,1,IF(Q604=3,S603,IF(S603=3,1,S603+1)))</f>
        <v>2</v>
      </c>
      <c r="T604" s="62" t="str">
        <f>IF(R604=0,"L"&amp;S604,R604)</f>
        <v>L2</v>
      </c>
      <c r="U604" s="62" t="str">
        <f>IF($H604=0,"",VLOOKUP($H604,Исходные_данные,32,FALSE))</f>
        <v/>
      </c>
    </row>
    <row r="605" spans="1:21" x14ac:dyDescent="0.2">
      <c r="A605" s="62" t="str">
        <f t="shared" ref="A605:A668" si="11">IF(B605=B606,"",B605)</f>
        <v/>
      </c>
      <c r="B605" s="62">
        <f>IF(C605=1,MAX(B$2:$B604)+1,IF(F605=0,"",B604))</f>
        <v>1</v>
      </c>
      <c r="C605" s="62">
        <f>COUNTIF($F$2:$F605,F605)</f>
        <v>603</v>
      </c>
      <c r="D605" s="62">
        <f>IF(F605=0,0,MAX($D$2:D604)+1)</f>
        <v>602</v>
      </c>
      <c r="E605" s="62">
        <f>IF(H605=0,0,MAX($E$2:E604)+1)</f>
        <v>0</v>
      </c>
      <c r="F605" s="60" t="s">
        <v>751</v>
      </c>
      <c r="G605" s="60"/>
      <c r="H605" s="60"/>
      <c r="I605" s="62" t="e">
        <f>IFERROR(VLOOKUP(H605,H$2:H604,1,FALSE),VLOOKUP(H605,H$478:H606,1,FALSE))</f>
        <v>#N/A</v>
      </c>
      <c r="J605" s="62" t="str">
        <f>IF($H605=0,"",VLOOKUP($H605,Исходные_данные,37,FALSE))</f>
        <v/>
      </c>
      <c r="K605" s="62" t="str">
        <f>IF($H605=0,"",VLOOKUP($H605,Исходные_данные,38,FALSE))</f>
        <v/>
      </c>
      <c r="L605" s="62" t="str">
        <f>IF($H605=0,"",VLOOKUP($H605,Исходные_данные,39,FALSE))</f>
        <v/>
      </c>
      <c r="M605" s="46" t="str">
        <f>IFERROR(VLOOKUP(H605,Нагрузка_диапазон_1,4,FALSE),"")</f>
        <v/>
      </c>
      <c r="N605" s="62" t="str">
        <f>IF($H605=0,"",VLOOKUP($H605,Исходные_данные,40,FALSE))</f>
        <v/>
      </c>
      <c r="O605" s="62"/>
      <c r="P605" s="62" t="str">
        <f>IF($H605=0,"",VLOOKUP($H605,Исходные_данные,42,FALSE))</f>
        <v/>
      </c>
      <c r="Q605" s="62" t="str">
        <f>IF($H605=0,"",VLOOKUP($H605,Исходные_данные,8,FALSE))</f>
        <v/>
      </c>
      <c r="R605" s="62">
        <f>IF(Q605=3,"L1,L2,L3",0)</f>
        <v>0</v>
      </c>
      <c r="S605" s="62">
        <f>IF(C605=1,1,IF(Q605=3,S604,IF(S604=3,1,S604+1)))</f>
        <v>3</v>
      </c>
      <c r="T605" s="62" t="str">
        <f>IF(R605=0,"L"&amp;S605,R605)</f>
        <v>L3</v>
      </c>
      <c r="U605" s="62" t="str">
        <f>IF($H605=0,"",VLOOKUP($H605,Исходные_данные,32,FALSE))</f>
        <v/>
      </c>
    </row>
    <row r="606" spans="1:21" x14ac:dyDescent="0.2">
      <c r="A606" s="62" t="str">
        <f t="shared" si="11"/>
        <v/>
      </c>
      <c r="B606" s="62">
        <f>IF(C606=1,MAX(B$2:$B605)+1,IF(F606=0,"",B605))</f>
        <v>1</v>
      </c>
      <c r="C606" s="62">
        <f>COUNTIF($F$2:$F606,F606)</f>
        <v>604</v>
      </c>
      <c r="D606" s="62">
        <f>IF(F606=0,0,MAX($D$2:D605)+1)</f>
        <v>603</v>
      </c>
      <c r="E606" s="62">
        <f>IF(H606=0,0,MAX($E$2:E605)+1)</f>
        <v>0</v>
      </c>
      <c r="F606" s="60" t="s">
        <v>751</v>
      </c>
      <c r="G606" s="60"/>
      <c r="H606" s="60"/>
      <c r="I606" s="62" t="e">
        <f>IFERROR(VLOOKUP(H606,H$2:H605,1,FALSE),VLOOKUP(H606,H$478:H607,1,FALSE))</f>
        <v>#N/A</v>
      </c>
      <c r="J606" s="62" t="str">
        <f>IF($H606=0,"",VLOOKUP($H606,Исходные_данные,37,FALSE))</f>
        <v/>
      </c>
      <c r="K606" s="62" t="str">
        <f>IF($H606=0,"",VLOOKUP($H606,Исходные_данные,38,FALSE))</f>
        <v/>
      </c>
      <c r="L606" s="62" t="str">
        <f>IF($H606=0,"",VLOOKUP($H606,Исходные_данные,39,FALSE))</f>
        <v/>
      </c>
      <c r="M606" s="46" t="str">
        <f>IFERROR(VLOOKUP(H606,Нагрузка_диапазон_1,4,FALSE),"")</f>
        <v/>
      </c>
      <c r="N606" s="62" t="str">
        <f>IF($H606=0,"",VLOOKUP($H606,Исходные_данные,40,FALSE))</f>
        <v/>
      </c>
      <c r="O606" s="62"/>
      <c r="P606" s="62" t="str">
        <f>IF($H606=0,"",VLOOKUP($H606,Исходные_данные,42,FALSE))</f>
        <v/>
      </c>
      <c r="Q606" s="62" t="str">
        <f>IF($H606=0,"",VLOOKUP($H606,Исходные_данные,8,FALSE))</f>
        <v/>
      </c>
      <c r="R606" s="62">
        <f>IF(Q606=3,"L1,L2,L3",0)</f>
        <v>0</v>
      </c>
      <c r="S606" s="62">
        <f>IF(C606=1,1,IF(Q606=3,S605,IF(S605=3,1,S605+1)))</f>
        <v>1</v>
      </c>
      <c r="T606" s="62" t="str">
        <f>IF(R606=0,"L"&amp;S606,R606)</f>
        <v>L1</v>
      </c>
      <c r="U606" s="62" t="str">
        <f>IF($H606=0,"",VLOOKUP($H606,Исходные_данные,32,FALSE))</f>
        <v/>
      </c>
    </row>
    <row r="607" spans="1:21" x14ac:dyDescent="0.2">
      <c r="A607" s="62" t="str">
        <f t="shared" si="11"/>
        <v/>
      </c>
      <c r="B607" s="62">
        <f>IF(C607=1,MAX(B$2:$B606)+1,IF(F607=0,"",B606))</f>
        <v>1</v>
      </c>
      <c r="C607" s="62">
        <f>COUNTIF($F$2:$F607,F607)</f>
        <v>605</v>
      </c>
      <c r="D607" s="62">
        <f>IF(F607=0,0,MAX($D$2:D606)+1)</f>
        <v>604</v>
      </c>
      <c r="E607" s="62">
        <f>IF(H607=0,0,MAX($E$2:E606)+1)</f>
        <v>0</v>
      </c>
      <c r="F607" s="60" t="s">
        <v>751</v>
      </c>
      <c r="G607" s="60"/>
      <c r="H607" s="60"/>
      <c r="I607" s="62" t="e">
        <f>IFERROR(VLOOKUP(H607,H$2:H606,1,FALSE),VLOOKUP(H607,H$478:H608,1,FALSE))</f>
        <v>#N/A</v>
      </c>
      <c r="J607" s="62" t="str">
        <f>IF($H607=0,"",VLOOKUP($H607,Исходные_данные,37,FALSE))</f>
        <v/>
      </c>
      <c r="K607" s="62" t="str">
        <f>IF($H607=0,"",VLOOKUP($H607,Исходные_данные,38,FALSE))</f>
        <v/>
      </c>
      <c r="L607" s="62" t="str">
        <f>IF($H607=0,"",VLOOKUP($H607,Исходные_данные,39,FALSE))</f>
        <v/>
      </c>
      <c r="M607" s="46" t="str">
        <f>IFERROR(VLOOKUP(H607,Нагрузка_диапазон_1,4,FALSE),"")</f>
        <v/>
      </c>
      <c r="N607" s="62" t="str">
        <f>IF($H607=0,"",VLOOKUP($H607,Исходные_данные,40,FALSE))</f>
        <v/>
      </c>
      <c r="O607" s="62"/>
      <c r="P607" s="62" t="str">
        <f>IF($H607=0,"",VLOOKUP($H607,Исходные_данные,42,FALSE))</f>
        <v/>
      </c>
      <c r="Q607" s="62" t="str">
        <f>IF($H607=0,"",VLOOKUP($H607,Исходные_данные,8,FALSE))</f>
        <v/>
      </c>
      <c r="R607" s="62">
        <f>IF(Q607=3,"L1,L2,L3",0)</f>
        <v>0</v>
      </c>
      <c r="S607" s="62">
        <f>IF(C607=1,1,IF(Q607=3,S606,IF(S606=3,1,S606+1)))</f>
        <v>2</v>
      </c>
      <c r="T607" s="62" t="str">
        <f>IF(R607=0,"L"&amp;S607,R607)</f>
        <v>L2</v>
      </c>
      <c r="U607" s="62" t="str">
        <f>IF($H607=0,"",VLOOKUP($H607,Исходные_данные,32,FALSE))</f>
        <v/>
      </c>
    </row>
    <row r="608" spans="1:21" x14ac:dyDescent="0.2">
      <c r="A608" s="62" t="str">
        <f t="shared" si="11"/>
        <v/>
      </c>
      <c r="B608" s="62">
        <f>IF(C608=1,MAX(B$2:$B607)+1,IF(F608=0,"",B607))</f>
        <v>1</v>
      </c>
      <c r="C608" s="62">
        <f>COUNTIF($F$2:$F608,F608)</f>
        <v>606</v>
      </c>
      <c r="D608" s="62">
        <f>IF(F608=0,0,MAX($D$2:D607)+1)</f>
        <v>605</v>
      </c>
      <c r="E608" s="62">
        <f>IF(H608=0,0,MAX($E$2:E607)+1)</f>
        <v>0</v>
      </c>
      <c r="F608" s="60" t="s">
        <v>751</v>
      </c>
      <c r="G608" s="60"/>
      <c r="H608" s="60"/>
      <c r="I608" s="62" t="e">
        <f>IFERROR(VLOOKUP(H608,H$2:H607,1,FALSE),VLOOKUP(H608,H$478:H609,1,FALSE))</f>
        <v>#N/A</v>
      </c>
      <c r="J608" s="62" t="str">
        <f>IF($H608=0,"",VLOOKUP($H608,Исходные_данные,37,FALSE))</f>
        <v/>
      </c>
      <c r="K608" s="62" t="str">
        <f>IF($H608=0,"",VLOOKUP($H608,Исходные_данные,38,FALSE))</f>
        <v/>
      </c>
      <c r="L608" s="62" t="str">
        <f>IF($H608=0,"",VLOOKUP($H608,Исходные_данные,39,FALSE))</f>
        <v/>
      </c>
      <c r="M608" s="46" t="str">
        <f>IFERROR(VLOOKUP(H608,Нагрузка_диапазон_1,4,FALSE),"")</f>
        <v/>
      </c>
      <c r="N608" s="62" t="str">
        <f>IF($H608=0,"",VLOOKUP($H608,Исходные_данные,40,FALSE))</f>
        <v/>
      </c>
      <c r="O608" s="62"/>
      <c r="P608" s="62" t="str">
        <f>IF($H608=0,"",VLOOKUP($H608,Исходные_данные,42,FALSE))</f>
        <v/>
      </c>
      <c r="Q608" s="62" t="str">
        <f>IF($H608=0,"",VLOOKUP($H608,Исходные_данные,8,FALSE))</f>
        <v/>
      </c>
      <c r="R608" s="62">
        <f>IF(Q608=3,"L1,L2,L3",0)</f>
        <v>0</v>
      </c>
      <c r="S608" s="62">
        <f>IF(C608=1,1,IF(Q608=3,S607,IF(S607=3,1,S607+1)))</f>
        <v>3</v>
      </c>
      <c r="T608" s="62" t="str">
        <f>IF(R608=0,"L"&amp;S608,R608)</f>
        <v>L3</v>
      </c>
      <c r="U608" s="62" t="str">
        <f>IF($H608=0,"",VLOOKUP($H608,Исходные_данные,32,FALSE))</f>
        <v/>
      </c>
    </row>
    <row r="609" spans="1:21" x14ac:dyDescent="0.2">
      <c r="A609" s="62" t="str">
        <f t="shared" si="11"/>
        <v/>
      </c>
      <c r="B609" s="62">
        <f>IF(C609=1,MAX(B$2:$B608)+1,IF(F609=0,"",B608))</f>
        <v>1</v>
      </c>
      <c r="C609" s="62">
        <f>COUNTIF($F$2:$F609,F609)</f>
        <v>607</v>
      </c>
      <c r="D609" s="62">
        <f>IF(F609=0,0,MAX($D$2:D608)+1)</f>
        <v>606</v>
      </c>
      <c r="E609" s="62">
        <f>IF(H609=0,0,MAX($E$2:E608)+1)</f>
        <v>0</v>
      </c>
      <c r="F609" s="60" t="s">
        <v>751</v>
      </c>
      <c r="G609" s="60"/>
      <c r="H609" s="60"/>
      <c r="I609" s="62" t="e">
        <f>IFERROR(VLOOKUP(H609,H$2:H608,1,FALSE),VLOOKUP(H609,H$478:H610,1,FALSE))</f>
        <v>#N/A</v>
      </c>
      <c r="J609" s="62" t="str">
        <f>IF($H609=0,"",VLOOKUP($H609,Исходные_данные,37,FALSE))</f>
        <v/>
      </c>
      <c r="K609" s="62" t="str">
        <f>IF($H609=0,"",VLOOKUP($H609,Исходные_данные,38,FALSE))</f>
        <v/>
      </c>
      <c r="L609" s="62" t="str">
        <f>IF($H609=0,"",VLOOKUP($H609,Исходные_данные,39,FALSE))</f>
        <v/>
      </c>
      <c r="M609" s="46" t="str">
        <f>IFERROR(VLOOKUP(H609,Нагрузка_диапазон_1,4,FALSE),"")</f>
        <v/>
      </c>
      <c r="N609" s="62" t="str">
        <f>IF($H609=0,"",VLOOKUP($H609,Исходные_данные,40,FALSE))</f>
        <v/>
      </c>
      <c r="O609" s="62"/>
      <c r="P609" s="62" t="str">
        <f>IF($H609=0,"",VLOOKUP($H609,Исходные_данные,42,FALSE))</f>
        <v/>
      </c>
      <c r="Q609" s="62" t="str">
        <f>IF($H609=0,"",VLOOKUP($H609,Исходные_данные,8,FALSE))</f>
        <v/>
      </c>
      <c r="R609" s="62">
        <f>IF(Q609=3,"L1,L2,L3",0)</f>
        <v>0</v>
      </c>
      <c r="S609" s="62">
        <f>IF(C609=1,1,IF(Q609=3,S608,IF(S608=3,1,S608+1)))</f>
        <v>1</v>
      </c>
      <c r="T609" s="62" t="str">
        <f>IF(R609=0,"L"&amp;S609,R609)</f>
        <v>L1</v>
      </c>
      <c r="U609" s="62" t="str">
        <f>IF($H609=0,"",VLOOKUP($H609,Исходные_данные,32,FALSE))</f>
        <v/>
      </c>
    </row>
    <row r="610" spans="1:21" x14ac:dyDescent="0.2">
      <c r="A610" s="62" t="str">
        <f t="shared" si="11"/>
        <v/>
      </c>
      <c r="B610" s="62">
        <f>IF(C610=1,MAX(B$2:$B609)+1,IF(F610=0,"",B609))</f>
        <v>1</v>
      </c>
      <c r="C610" s="62">
        <f>COUNTIF($F$2:$F610,F610)</f>
        <v>608</v>
      </c>
      <c r="D610" s="62">
        <f>IF(F610=0,0,MAX($D$2:D609)+1)</f>
        <v>607</v>
      </c>
      <c r="E610" s="62">
        <f>IF(H610=0,0,MAX($E$2:E609)+1)</f>
        <v>0</v>
      </c>
      <c r="F610" s="60" t="s">
        <v>751</v>
      </c>
      <c r="G610" s="60"/>
      <c r="H610" s="60"/>
      <c r="I610" s="62" t="e">
        <f>IFERROR(VLOOKUP(H610,H$2:H609,1,FALSE),VLOOKUP(H610,H$478:H611,1,FALSE))</f>
        <v>#N/A</v>
      </c>
      <c r="J610" s="62" t="str">
        <f>IF($H610=0,"",VLOOKUP($H610,Исходные_данные,37,FALSE))</f>
        <v/>
      </c>
      <c r="K610" s="62" t="str">
        <f>IF($H610=0,"",VLOOKUP($H610,Исходные_данные,38,FALSE))</f>
        <v/>
      </c>
      <c r="L610" s="62" t="str">
        <f>IF($H610=0,"",VLOOKUP($H610,Исходные_данные,39,FALSE))</f>
        <v/>
      </c>
      <c r="M610" s="46" t="str">
        <f>IFERROR(VLOOKUP(H610,Нагрузка_диапазон_1,4,FALSE),"")</f>
        <v/>
      </c>
      <c r="N610" s="62" t="str">
        <f>IF($H610=0,"",VLOOKUP($H610,Исходные_данные,40,FALSE))</f>
        <v/>
      </c>
      <c r="O610" s="62"/>
      <c r="P610" s="62" t="str">
        <f>IF($H610=0,"",VLOOKUP($H610,Исходные_данные,42,FALSE))</f>
        <v/>
      </c>
      <c r="Q610" s="62" t="str">
        <f>IF($H610=0,"",VLOOKUP($H610,Исходные_данные,8,FALSE))</f>
        <v/>
      </c>
      <c r="R610" s="62">
        <f>IF(Q610=3,"L1,L2,L3",0)</f>
        <v>0</v>
      </c>
      <c r="S610" s="62">
        <f>IF(C610=1,1,IF(Q610=3,S609,IF(S609=3,1,S609+1)))</f>
        <v>2</v>
      </c>
      <c r="T610" s="62" t="str">
        <f>IF(R610=0,"L"&amp;S610,R610)</f>
        <v>L2</v>
      </c>
      <c r="U610" s="62" t="str">
        <f>IF($H610=0,"",VLOOKUP($H610,Исходные_данные,32,FALSE))</f>
        <v/>
      </c>
    </row>
    <row r="611" spans="1:21" x14ac:dyDescent="0.2">
      <c r="A611" s="62" t="str">
        <f t="shared" si="11"/>
        <v/>
      </c>
      <c r="B611" s="62">
        <f>IF(C611=1,MAX(B$2:$B610)+1,IF(F611=0,"",B610))</f>
        <v>1</v>
      </c>
      <c r="C611" s="62">
        <f>COUNTIF($F$2:$F611,F611)</f>
        <v>609</v>
      </c>
      <c r="D611" s="62">
        <f>IF(F611=0,0,MAX($D$2:D610)+1)</f>
        <v>608</v>
      </c>
      <c r="E611" s="62">
        <f>IF(H611=0,0,MAX($E$2:E610)+1)</f>
        <v>0</v>
      </c>
      <c r="F611" s="60" t="s">
        <v>751</v>
      </c>
      <c r="G611" s="60"/>
      <c r="H611" s="60"/>
      <c r="I611" s="62" t="e">
        <f>IFERROR(VLOOKUP(H611,H$2:H610,1,FALSE),VLOOKUP(H611,H$478:H612,1,FALSE))</f>
        <v>#N/A</v>
      </c>
      <c r="J611" s="62" t="str">
        <f>IF($H611=0,"",VLOOKUP($H611,Исходные_данные,37,FALSE))</f>
        <v/>
      </c>
      <c r="K611" s="62" t="str">
        <f>IF($H611=0,"",VLOOKUP($H611,Исходные_данные,38,FALSE))</f>
        <v/>
      </c>
      <c r="L611" s="62" t="str">
        <f>IF($H611=0,"",VLOOKUP($H611,Исходные_данные,39,FALSE))</f>
        <v/>
      </c>
      <c r="M611" s="46" t="str">
        <f>IFERROR(VLOOKUP(H611,Нагрузка_диапазон_1,4,FALSE),"")</f>
        <v/>
      </c>
      <c r="N611" s="62" t="str">
        <f>IF($H611=0,"",VLOOKUP($H611,Исходные_данные,40,FALSE))</f>
        <v/>
      </c>
      <c r="O611" s="62"/>
      <c r="P611" s="62" t="str">
        <f>IF($H611=0,"",VLOOKUP($H611,Исходные_данные,42,FALSE))</f>
        <v/>
      </c>
      <c r="Q611" s="62" t="str">
        <f>IF($H611=0,"",VLOOKUP($H611,Исходные_данные,8,FALSE))</f>
        <v/>
      </c>
      <c r="R611" s="62">
        <f>IF(Q611=3,"L1,L2,L3",0)</f>
        <v>0</v>
      </c>
      <c r="S611" s="62">
        <f>IF(C611=1,1,IF(Q611=3,S610,IF(S610=3,1,S610+1)))</f>
        <v>3</v>
      </c>
      <c r="T611" s="62" t="str">
        <f>IF(R611=0,"L"&amp;S611,R611)</f>
        <v>L3</v>
      </c>
      <c r="U611" s="62" t="str">
        <f>IF($H611=0,"",VLOOKUP($H611,Исходные_данные,32,FALSE))</f>
        <v/>
      </c>
    </row>
    <row r="612" spans="1:21" x14ac:dyDescent="0.2">
      <c r="A612" s="62" t="str">
        <f t="shared" si="11"/>
        <v/>
      </c>
      <c r="B612" s="62">
        <f>IF(C612=1,MAX(B$2:$B611)+1,IF(F612=0,"",B611))</f>
        <v>1</v>
      </c>
      <c r="C612" s="62">
        <f>COUNTIF($F$2:$F612,F612)</f>
        <v>610</v>
      </c>
      <c r="D612" s="62">
        <f>IF(F612=0,0,MAX($D$2:D611)+1)</f>
        <v>609</v>
      </c>
      <c r="E612" s="62">
        <f>IF(H612=0,0,MAX($E$2:E611)+1)</f>
        <v>0</v>
      </c>
      <c r="F612" s="60" t="s">
        <v>751</v>
      </c>
      <c r="G612" s="60"/>
      <c r="H612" s="60"/>
      <c r="I612" s="62" t="e">
        <f>IFERROR(VLOOKUP(H612,H$2:H611,1,FALSE),VLOOKUP(H612,H$478:H613,1,FALSE))</f>
        <v>#N/A</v>
      </c>
      <c r="J612" s="62" t="str">
        <f>IF($H612=0,"",VLOOKUP($H612,Исходные_данные,37,FALSE))</f>
        <v/>
      </c>
      <c r="K612" s="62" t="str">
        <f>IF($H612=0,"",VLOOKUP($H612,Исходные_данные,38,FALSE))</f>
        <v/>
      </c>
      <c r="L612" s="62" t="str">
        <f>IF($H612=0,"",VLOOKUP($H612,Исходные_данные,39,FALSE))</f>
        <v/>
      </c>
      <c r="M612" s="46" t="str">
        <f>IFERROR(VLOOKUP(H612,Нагрузка_диапазон_1,4,FALSE),"")</f>
        <v/>
      </c>
      <c r="N612" s="62" t="str">
        <f>IF($H612=0,"",VLOOKUP($H612,Исходные_данные,40,FALSE))</f>
        <v/>
      </c>
      <c r="O612" s="62"/>
      <c r="P612" s="62" t="str">
        <f>IF($H612=0,"",VLOOKUP($H612,Исходные_данные,42,FALSE))</f>
        <v/>
      </c>
      <c r="Q612" s="62" t="str">
        <f>IF($H612=0,"",VLOOKUP($H612,Исходные_данные,8,FALSE))</f>
        <v/>
      </c>
      <c r="R612" s="62">
        <f>IF(Q612=3,"L1,L2,L3",0)</f>
        <v>0</v>
      </c>
      <c r="S612" s="62">
        <f>IF(C612=1,1,IF(Q612=3,S611,IF(S611=3,1,S611+1)))</f>
        <v>1</v>
      </c>
      <c r="T612" s="62" t="str">
        <f>IF(R612=0,"L"&amp;S612,R612)</f>
        <v>L1</v>
      </c>
      <c r="U612" s="62" t="str">
        <f>IF($H612=0,"",VLOOKUP($H612,Исходные_данные,32,FALSE))</f>
        <v/>
      </c>
    </row>
    <row r="613" spans="1:21" x14ac:dyDescent="0.2">
      <c r="A613" s="62" t="str">
        <f t="shared" si="11"/>
        <v/>
      </c>
      <c r="B613" s="62">
        <f>IF(C613=1,MAX(B$2:$B612)+1,IF(F613=0,"",B612))</f>
        <v>1</v>
      </c>
      <c r="C613" s="62">
        <f>COUNTIF($F$2:$F613,F613)</f>
        <v>611</v>
      </c>
      <c r="D613" s="62">
        <f>IF(F613=0,0,MAX($D$2:D612)+1)</f>
        <v>610</v>
      </c>
      <c r="E613" s="62">
        <f>IF(H613=0,0,MAX($E$2:E612)+1)</f>
        <v>0</v>
      </c>
      <c r="F613" s="60" t="s">
        <v>751</v>
      </c>
      <c r="G613" s="60"/>
      <c r="H613" s="60"/>
      <c r="I613" s="62" t="e">
        <f>IFERROR(VLOOKUP(H613,H$2:H612,1,FALSE),VLOOKUP(H613,H$478:H614,1,FALSE))</f>
        <v>#N/A</v>
      </c>
      <c r="J613" s="62" t="str">
        <f>IF($H613=0,"",VLOOKUP($H613,Исходные_данные,37,FALSE))</f>
        <v/>
      </c>
      <c r="K613" s="62" t="str">
        <f>IF($H613=0,"",VLOOKUP($H613,Исходные_данные,38,FALSE))</f>
        <v/>
      </c>
      <c r="L613" s="62" t="str">
        <f>IF($H613=0,"",VLOOKUP($H613,Исходные_данные,39,FALSE))</f>
        <v/>
      </c>
      <c r="M613" s="46" t="str">
        <f>IFERROR(VLOOKUP(H613,Нагрузка_диапазон_1,4,FALSE),"")</f>
        <v/>
      </c>
      <c r="N613" s="62" t="str">
        <f>IF($H613=0,"",VLOOKUP($H613,Исходные_данные,40,FALSE))</f>
        <v/>
      </c>
      <c r="O613" s="62"/>
      <c r="P613" s="62" t="str">
        <f>IF($H613=0,"",VLOOKUP($H613,Исходные_данные,42,FALSE))</f>
        <v/>
      </c>
      <c r="Q613" s="62" t="str">
        <f>IF($H613=0,"",VLOOKUP($H613,Исходные_данные,8,FALSE))</f>
        <v/>
      </c>
      <c r="R613" s="62">
        <f>IF(Q613=3,"L1,L2,L3",0)</f>
        <v>0</v>
      </c>
      <c r="S613" s="62">
        <f>IF(C613=1,1,IF(Q613=3,S612,IF(S612=3,1,S612+1)))</f>
        <v>2</v>
      </c>
      <c r="T613" s="62" t="str">
        <f>IF(R613=0,"L"&amp;S613,R613)</f>
        <v>L2</v>
      </c>
      <c r="U613" s="62" t="str">
        <f>IF($H613=0,"",VLOOKUP($H613,Исходные_данные,32,FALSE))</f>
        <v/>
      </c>
    </row>
    <row r="614" spans="1:21" x14ac:dyDescent="0.2">
      <c r="A614" s="62" t="str">
        <f t="shared" si="11"/>
        <v/>
      </c>
      <c r="B614" s="62">
        <f>IF(C614=1,MAX(B$2:$B613)+1,IF(F614=0,"",B613))</f>
        <v>1</v>
      </c>
      <c r="C614" s="62">
        <f>COUNTIF($F$2:$F614,F614)</f>
        <v>612</v>
      </c>
      <c r="D614" s="62">
        <f>IF(F614=0,0,MAX($D$2:D613)+1)</f>
        <v>611</v>
      </c>
      <c r="E614" s="62">
        <f>IF(H614=0,0,MAX($E$2:E613)+1)</f>
        <v>0</v>
      </c>
      <c r="F614" s="60" t="s">
        <v>751</v>
      </c>
      <c r="G614" s="60"/>
      <c r="H614" s="60"/>
      <c r="I614" s="62" t="e">
        <f>IFERROR(VLOOKUP(H614,H$2:H613,1,FALSE),VLOOKUP(H614,H$478:H615,1,FALSE))</f>
        <v>#N/A</v>
      </c>
      <c r="J614" s="62" t="str">
        <f>IF($H614=0,"",VLOOKUP($H614,Исходные_данные,37,FALSE))</f>
        <v/>
      </c>
      <c r="K614" s="62" t="str">
        <f>IF($H614=0,"",VLOOKUP($H614,Исходные_данные,38,FALSE))</f>
        <v/>
      </c>
      <c r="L614" s="62" t="str">
        <f>IF($H614=0,"",VLOOKUP($H614,Исходные_данные,39,FALSE))</f>
        <v/>
      </c>
      <c r="M614" s="46" t="str">
        <f>IFERROR(VLOOKUP(H614,Нагрузка_диапазон_1,4,FALSE),"")</f>
        <v/>
      </c>
      <c r="N614" s="62" t="str">
        <f>IF($H614=0,"",VLOOKUP($H614,Исходные_данные,40,FALSE))</f>
        <v/>
      </c>
      <c r="O614" s="62"/>
      <c r="P614" s="62" t="str">
        <f>IF($H614=0,"",VLOOKUP($H614,Исходные_данные,42,FALSE))</f>
        <v/>
      </c>
      <c r="Q614" s="62" t="str">
        <f>IF($H614=0,"",VLOOKUP($H614,Исходные_данные,8,FALSE))</f>
        <v/>
      </c>
      <c r="R614" s="62">
        <f>IF(Q614=3,"L1,L2,L3",0)</f>
        <v>0</v>
      </c>
      <c r="S614" s="62">
        <f>IF(C614=1,1,IF(Q614=3,S613,IF(S613=3,1,S613+1)))</f>
        <v>3</v>
      </c>
      <c r="T614" s="62" t="str">
        <f>IF(R614=0,"L"&amp;S614,R614)</f>
        <v>L3</v>
      </c>
      <c r="U614" s="62" t="str">
        <f>IF($H614=0,"",VLOOKUP($H614,Исходные_данные,32,FALSE))</f>
        <v/>
      </c>
    </row>
    <row r="615" spans="1:21" x14ac:dyDescent="0.2">
      <c r="A615" s="62" t="str">
        <f t="shared" si="11"/>
        <v/>
      </c>
      <c r="B615" s="62">
        <f>IF(C615=1,MAX(B$2:$B614)+1,IF(F615=0,"",B614))</f>
        <v>1</v>
      </c>
      <c r="C615" s="62">
        <f>COUNTIF($F$2:$F615,F615)</f>
        <v>613</v>
      </c>
      <c r="D615" s="62">
        <f>IF(F615=0,0,MAX($D$2:D614)+1)</f>
        <v>612</v>
      </c>
      <c r="E615" s="62">
        <f>IF(H615=0,0,MAX($E$2:E614)+1)</f>
        <v>0</v>
      </c>
      <c r="F615" s="60" t="s">
        <v>751</v>
      </c>
      <c r="G615" s="60"/>
      <c r="H615" s="60"/>
      <c r="I615" s="62" t="e">
        <f>IFERROR(VLOOKUP(H615,H$2:H614,1,FALSE),VLOOKUP(H615,H$478:H616,1,FALSE))</f>
        <v>#N/A</v>
      </c>
      <c r="J615" s="62" t="str">
        <f>IF($H615=0,"",VLOOKUP($H615,Исходные_данные,37,FALSE))</f>
        <v/>
      </c>
      <c r="K615" s="62" t="str">
        <f>IF($H615=0,"",VLOOKUP($H615,Исходные_данные,38,FALSE))</f>
        <v/>
      </c>
      <c r="L615" s="62" t="str">
        <f>IF($H615=0,"",VLOOKUP($H615,Исходные_данные,39,FALSE))</f>
        <v/>
      </c>
      <c r="M615" s="46" t="str">
        <f>IFERROR(VLOOKUP(H615,Нагрузка_диапазон_1,4,FALSE),"")</f>
        <v/>
      </c>
      <c r="N615" s="62" t="str">
        <f>IF($H615=0,"",VLOOKUP($H615,Исходные_данные,40,FALSE))</f>
        <v/>
      </c>
      <c r="O615" s="62"/>
      <c r="P615" s="62" t="str">
        <f>IF($H615=0,"",VLOOKUP($H615,Исходные_данные,42,FALSE))</f>
        <v/>
      </c>
      <c r="Q615" s="62" t="str">
        <f>IF($H615=0,"",VLOOKUP($H615,Исходные_данные,8,FALSE))</f>
        <v/>
      </c>
      <c r="R615" s="62">
        <f>IF(Q615=3,"L1,L2,L3",0)</f>
        <v>0</v>
      </c>
      <c r="S615" s="62">
        <f>IF(C615=1,1,IF(Q615=3,S614,IF(S614=3,1,S614+1)))</f>
        <v>1</v>
      </c>
      <c r="T615" s="62" t="str">
        <f>IF(R615=0,"L"&amp;S615,R615)</f>
        <v>L1</v>
      </c>
      <c r="U615" s="62" t="str">
        <f>IF($H615=0,"",VLOOKUP($H615,Исходные_данные,32,FALSE))</f>
        <v/>
      </c>
    </row>
    <row r="616" spans="1:21" x14ac:dyDescent="0.2">
      <c r="A616" s="62" t="str">
        <f t="shared" si="11"/>
        <v/>
      </c>
      <c r="B616" s="62">
        <f>IF(C616=1,MAX(B$2:$B615)+1,IF(F616=0,"",B615))</f>
        <v>1</v>
      </c>
      <c r="C616" s="62">
        <f>COUNTIF($F$2:$F616,F616)</f>
        <v>614</v>
      </c>
      <c r="D616" s="62">
        <f>IF(F616=0,0,MAX($D$2:D615)+1)</f>
        <v>613</v>
      </c>
      <c r="E616" s="62">
        <f>IF(H616=0,0,MAX($E$2:E615)+1)</f>
        <v>0</v>
      </c>
      <c r="F616" s="60" t="s">
        <v>751</v>
      </c>
      <c r="G616" s="60"/>
      <c r="H616" s="60"/>
      <c r="I616" s="62" t="e">
        <f>IFERROR(VLOOKUP(H616,H$2:H615,1,FALSE),VLOOKUP(H616,H$478:H617,1,FALSE))</f>
        <v>#N/A</v>
      </c>
      <c r="J616" s="62" t="str">
        <f>IF($H616=0,"",VLOOKUP($H616,Исходные_данные,37,FALSE))</f>
        <v/>
      </c>
      <c r="K616" s="62" t="str">
        <f>IF($H616=0,"",VLOOKUP($H616,Исходные_данные,38,FALSE))</f>
        <v/>
      </c>
      <c r="L616" s="62" t="str">
        <f>IF($H616=0,"",VLOOKUP($H616,Исходные_данные,39,FALSE))</f>
        <v/>
      </c>
      <c r="M616" s="46" t="str">
        <f>IFERROR(VLOOKUP(H616,Нагрузка_диапазон_1,4,FALSE),"")</f>
        <v/>
      </c>
      <c r="N616" s="62" t="str">
        <f>IF($H616=0,"",VLOOKUP($H616,Исходные_данные,40,FALSE))</f>
        <v/>
      </c>
      <c r="O616" s="62"/>
      <c r="P616" s="62" t="str">
        <f>IF($H616=0,"",VLOOKUP($H616,Исходные_данные,42,FALSE))</f>
        <v/>
      </c>
      <c r="Q616" s="62" t="str">
        <f>IF($H616=0,"",VLOOKUP($H616,Исходные_данные,8,FALSE))</f>
        <v/>
      </c>
      <c r="R616" s="62">
        <f>IF(Q616=3,"L1,L2,L3",0)</f>
        <v>0</v>
      </c>
      <c r="S616" s="62">
        <f>IF(C616=1,1,IF(Q616=3,S615,IF(S615=3,1,S615+1)))</f>
        <v>2</v>
      </c>
      <c r="T616" s="62" t="str">
        <f>IF(R616=0,"L"&amp;S616,R616)</f>
        <v>L2</v>
      </c>
      <c r="U616" s="62" t="str">
        <f>IF($H616=0,"",VLOOKUP($H616,Исходные_данные,32,FALSE))</f>
        <v/>
      </c>
    </row>
    <row r="617" spans="1:21" x14ac:dyDescent="0.2">
      <c r="A617" s="62" t="str">
        <f t="shared" si="11"/>
        <v/>
      </c>
      <c r="B617" s="62">
        <f>IF(C617=1,MAX(B$2:$B616)+1,IF(F617=0,"",B616))</f>
        <v>1</v>
      </c>
      <c r="C617" s="62">
        <f>COUNTIF($F$2:$F617,F617)</f>
        <v>615</v>
      </c>
      <c r="D617" s="62">
        <f>IF(F617=0,0,MAX($D$2:D616)+1)</f>
        <v>614</v>
      </c>
      <c r="E617" s="62">
        <f>IF(H617=0,0,MAX($E$2:E616)+1)</f>
        <v>0</v>
      </c>
      <c r="F617" s="60" t="s">
        <v>751</v>
      </c>
      <c r="G617" s="60"/>
      <c r="H617" s="60"/>
      <c r="I617" s="62" t="e">
        <f>IFERROR(VLOOKUP(H617,H$2:H616,1,FALSE),VLOOKUP(H617,H$478:H618,1,FALSE))</f>
        <v>#N/A</v>
      </c>
      <c r="J617" s="62" t="str">
        <f>IF($H617=0,"",VLOOKUP($H617,Исходные_данные,37,FALSE))</f>
        <v/>
      </c>
      <c r="K617" s="62" t="str">
        <f>IF($H617=0,"",VLOOKUP($H617,Исходные_данные,38,FALSE))</f>
        <v/>
      </c>
      <c r="L617" s="62" t="str">
        <f>IF($H617=0,"",VLOOKUP($H617,Исходные_данные,39,FALSE))</f>
        <v/>
      </c>
      <c r="M617" s="46" t="str">
        <f>IFERROR(VLOOKUP(H617,Нагрузка_диапазон_1,4,FALSE),"")</f>
        <v/>
      </c>
      <c r="N617" s="62" t="str">
        <f>IF($H617=0,"",VLOOKUP($H617,Исходные_данные,40,FALSE))</f>
        <v/>
      </c>
      <c r="O617" s="62"/>
      <c r="P617" s="62" t="str">
        <f>IF($H617=0,"",VLOOKUP($H617,Исходные_данные,42,FALSE))</f>
        <v/>
      </c>
      <c r="Q617" s="62" t="str">
        <f>IF($H617=0,"",VLOOKUP($H617,Исходные_данные,8,FALSE))</f>
        <v/>
      </c>
      <c r="R617" s="62">
        <f>IF(Q617=3,"L1,L2,L3",0)</f>
        <v>0</v>
      </c>
      <c r="S617" s="62">
        <f>IF(C617=1,1,IF(Q617=3,S616,IF(S616=3,1,S616+1)))</f>
        <v>3</v>
      </c>
      <c r="T617" s="62" t="str">
        <f>IF(R617=0,"L"&amp;S617,R617)</f>
        <v>L3</v>
      </c>
      <c r="U617" s="62" t="str">
        <f>IF($H617=0,"",VLOOKUP($H617,Исходные_данные,32,FALSE))</f>
        <v/>
      </c>
    </row>
    <row r="618" spans="1:21" x14ac:dyDescent="0.2">
      <c r="A618" s="62" t="str">
        <f t="shared" si="11"/>
        <v/>
      </c>
      <c r="B618" s="62">
        <f>IF(C618=1,MAX(B$2:$B617)+1,IF(F618=0,"",B617))</f>
        <v>1</v>
      </c>
      <c r="C618" s="62">
        <f>COUNTIF($F$2:$F618,F618)</f>
        <v>616</v>
      </c>
      <c r="D618" s="62">
        <f>IF(F618=0,0,MAX($D$2:D617)+1)</f>
        <v>615</v>
      </c>
      <c r="E618" s="62">
        <f>IF(H618=0,0,MAX($E$2:E617)+1)</f>
        <v>0</v>
      </c>
      <c r="F618" s="60" t="s">
        <v>751</v>
      </c>
      <c r="G618" s="60"/>
      <c r="H618" s="60"/>
      <c r="I618" s="62" t="e">
        <f>IFERROR(VLOOKUP(H618,H$2:H617,1,FALSE),VLOOKUP(H618,H$478:H619,1,FALSE))</f>
        <v>#N/A</v>
      </c>
      <c r="J618" s="62" t="str">
        <f>IF($H618=0,"",VLOOKUP($H618,Исходные_данные,37,FALSE))</f>
        <v/>
      </c>
      <c r="K618" s="62" t="str">
        <f>IF($H618=0,"",VLOOKUP($H618,Исходные_данные,38,FALSE))</f>
        <v/>
      </c>
      <c r="L618" s="62" t="str">
        <f>IF($H618=0,"",VLOOKUP($H618,Исходные_данные,39,FALSE))</f>
        <v/>
      </c>
      <c r="M618" s="46" t="str">
        <f>IFERROR(VLOOKUP(H618,Нагрузка_диапазон_1,4,FALSE),"")</f>
        <v/>
      </c>
      <c r="N618" s="62" t="str">
        <f>IF($H618=0,"",VLOOKUP($H618,Исходные_данные,40,FALSE))</f>
        <v/>
      </c>
      <c r="O618" s="62"/>
      <c r="P618" s="62" t="str">
        <f>IF($H618=0,"",VLOOKUP($H618,Исходные_данные,42,FALSE))</f>
        <v/>
      </c>
      <c r="Q618" s="62" t="str">
        <f>IF($H618=0,"",VLOOKUP($H618,Исходные_данные,8,FALSE))</f>
        <v/>
      </c>
      <c r="R618" s="62">
        <f>IF(Q618=3,"L1,L2,L3",0)</f>
        <v>0</v>
      </c>
      <c r="S618" s="62">
        <f>IF(C618=1,1,IF(Q618=3,S617,IF(S617=3,1,S617+1)))</f>
        <v>1</v>
      </c>
      <c r="T618" s="62" t="str">
        <f>IF(R618=0,"L"&amp;S618,R618)</f>
        <v>L1</v>
      </c>
      <c r="U618" s="62" t="str">
        <f>IF($H618=0,"",VLOOKUP($H618,Исходные_данные,32,FALSE))</f>
        <v/>
      </c>
    </row>
    <row r="619" spans="1:21" x14ac:dyDescent="0.2">
      <c r="A619" s="62" t="str">
        <f t="shared" si="11"/>
        <v/>
      </c>
      <c r="B619" s="62">
        <f>IF(C619=1,MAX(B$2:$B618)+1,IF(F619=0,"",B618))</f>
        <v>1</v>
      </c>
      <c r="C619" s="62">
        <f>COUNTIF($F$2:$F619,F619)</f>
        <v>617</v>
      </c>
      <c r="D619" s="62">
        <f>IF(F619=0,0,MAX($D$2:D618)+1)</f>
        <v>616</v>
      </c>
      <c r="E619" s="62">
        <f>IF(H619=0,0,MAX($E$2:E618)+1)</f>
        <v>0</v>
      </c>
      <c r="F619" s="60" t="s">
        <v>751</v>
      </c>
      <c r="G619" s="60"/>
      <c r="H619" s="60"/>
      <c r="I619" s="62" t="e">
        <f>IFERROR(VLOOKUP(H619,H$2:H618,1,FALSE),VLOOKUP(H619,H$478:H620,1,FALSE))</f>
        <v>#N/A</v>
      </c>
      <c r="J619" s="62" t="str">
        <f>IF($H619=0,"",VLOOKUP($H619,Исходные_данные,37,FALSE))</f>
        <v/>
      </c>
      <c r="K619" s="62" t="str">
        <f>IF($H619=0,"",VLOOKUP($H619,Исходные_данные,38,FALSE))</f>
        <v/>
      </c>
      <c r="L619" s="62" t="str">
        <f>IF($H619=0,"",VLOOKUP($H619,Исходные_данные,39,FALSE))</f>
        <v/>
      </c>
      <c r="M619" s="46" t="str">
        <f>IFERROR(VLOOKUP(H619,Нагрузка_диапазон_1,4,FALSE),"")</f>
        <v/>
      </c>
      <c r="N619" s="62" t="str">
        <f>IF($H619=0,"",VLOOKUP($H619,Исходные_данные,40,FALSE))</f>
        <v/>
      </c>
      <c r="O619" s="62"/>
      <c r="P619" s="62" t="str">
        <f>IF($H619=0,"",VLOOKUP($H619,Исходные_данные,42,FALSE))</f>
        <v/>
      </c>
      <c r="Q619" s="62" t="str">
        <f>IF($H619=0,"",VLOOKUP($H619,Исходные_данные,8,FALSE))</f>
        <v/>
      </c>
      <c r="R619" s="62">
        <f>IF(Q619=3,"L1,L2,L3",0)</f>
        <v>0</v>
      </c>
      <c r="S619" s="62">
        <f>IF(C619=1,1,IF(Q619=3,S618,IF(S618=3,1,S618+1)))</f>
        <v>2</v>
      </c>
      <c r="T619" s="62" t="str">
        <f>IF(R619=0,"L"&amp;S619,R619)</f>
        <v>L2</v>
      </c>
      <c r="U619" s="62" t="str">
        <f>IF($H619=0,"",VLOOKUP($H619,Исходные_данные,32,FALSE))</f>
        <v/>
      </c>
    </row>
    <row r="620" spans="1:21" x14ac:dyDescent="0.2">
      <c r="A620" s="62" t="str">
        <f t="shared" si="11"/>
        <v/>
      </c>
      <c r="B620" s="62">
        <f>IF(C620=1,MAX(B$2:$B619)+1,IF(F620=0,"",B619))</f>
        <v>1</v>
      </c>
      <c r="C620" s="62">
        <f>COUNTIF($F$2:$F620,F620)</f>
        <v>618</v>
      </c>
      <c r="D620" s="62">
        <f>IF(F620=0,0,MAX($D$2:D619)+1)</f>
        <v>617</v>
      </c>
      <c r="E620" s="62">
        <f>IF(H620=0,0,MAX($E$2:E619)+1)</f>
        <v>0</v>
      </c>
      <c r="F620" s="60" t="s">
        <v>751</v>
      </c>
      <c r="G620" s="60"/>
      <c r="H620" s="60"/>
      <c r="I620" s="62" t="e">
        <f>IFERROR(VLOOKUP(H620,H$2:H619,1,FALSE),VLOOKUP(H620,H$478:H621,1,FALSE))</f>
        <v>#N/A</v>
      </c>
      <c r="J620" s="62" t="str">
        <f>IF($H620=0,"",VLOOKUP($H620,Исходные_данные,37,FALSE))</f>
        <v/>
      </c>
      <c r="K620" s="62" t="str">
        <f>IF($H620=0,"",VLOOKUP($H620,Исходные_данные,38,FALSE))</f>
        <v/>
      </c>
      <c r="L620" s="62" t="str">
        <f>IF($H620=0,"",VLOOKUP($H620,Исходные_данные,39,FALSE))</f>
        <v/>
      </c>
      <c r="M620" s="46" t="str">
        <f>IFERROR(VLOOKUP(H620,Нагрузка_диапазон_1,4,FALSE),"")</f>
        <v/>
      </c>
      <c r="N620" s="62" t="str">
        <f>IF($H620=0,"",VLOOKUP($H620,Исходные_данные,40,FALSE))</f>
        <v/>
      </c>
      <c r="O620" s="62"/>
      <c r="P620" s="62" t="str">
        <f>IF($H620=0,"",VLOOKUP($H620,Исходные_данные,42,FALSE))</f>
        <v/>
      </c>
      <c r="Q620" s="62" t="str">
        <f>IF($H620=0,"",VLOOKUP($H620,Исходные_данные,8,FALSE))</f>
        <v/>
      </c>
      <c r="R620" s="62">
        <f>IF(Q620=3,"L1,L2,L3",0)</f>
        <v>0</v>
      </c>
      <c r="S620" s="62">
        <f>IF(C620=1,1,IF(Q620=3,S619,IF(S619=3,1,S619+1)))</f>
        <v>3</v>
      </c>
      <c r="T620" s="62" t="str">
        <f>IF(R620=0,"L"&amp;S620,R620)</f>
        <v>L3</v>
      </c>
      <c r="U620" s="62" t="str">
        <f>IF($H620=0,"",VLOOKUP($H620,Исходные_данные,32,FALSE))</f>
        <v/>
      </c>
    </row>
    <row r="621" spans="1:21" x14ac:dyDescent="0.2">
      <c r="A621" s="62" t="str">
        <f t="shared" si="11"/>
        <v/>
      </c>
      <c r="B621" s="62">
        <f>IF(C621=1,MAX(B$2:$B620)+1,IF(F621=0,"",B620))</f>
        <v>1</v>
      </c>
      <c r="C621" s="62">
        <f>COUNTIF($F$2:$F621,F621)</f>
        <v>619</v>
      </c>
      <c r="D621" s="62">
        <f>IF(F621=0,0,MAX($D$2:D620)+1)</f>
        <v>618</v>
      </c>
      <c r="E621" s="62">
        <f>IF(H621=0,0,MAX($E$2:E620)+1)</f>
        <v>0</v>
      </c>
      <c r="F621" s="60" t="s">
        <v>751</v>
      </c>
      <c r="G621" s="60"/>
      <c r="H621" s="60"/>
      <c r="I621" s="62" t="e">
        <f>IFERROR(VLOOKUP(H621,H$2:H620,1,FALSE),VLOOKUP(H621,H$478:H622,1,FALSE))</f>
        <v>#N/A</v>
      </c>
      <c r="J621" s="62" t="str">
        <f>IF($H621=0,"",VLOOKUP($H621,Исходные_данные,37,FALSE))</f>
        <v/>
      </c>
      <c r="K621" s="62" t="str">
        <f>IF($H621=0,"",VLOOKUP($H621,Исходные_данные,38,FALSE))</f>
        <v/>
      </c>
      <c r="L621" s="62" t="str">
        <f>IF($H621=0,"",VLOOKUP($H621,Исходные_данные,39,FALSE))</f>
        <v/>
      </c>
      <c r="M621" s="46" t="str">
        <f>IFERROR(VLOOKUP(H621,Нагрузка_диапазон_1,4,FALSE),"")</f>
        <v/>
      </c>
      <c r="N621" s="62" t="str">
        <f>IF($H621=0,"",VLOOKUP($H621,Исходные_данные,40,FALSE))</f>
        <v/>
      </c>
      <c r="O621" s="62"/>
      <c r="P621" s="62" t="str">
        <f>IF($H621=0,"",VLOOKUP($H621,Исходные_данные,42,FALSE))</f>
        <v/>
      </c>
      <c r="Q621" s="62" t="str">
        <f>IF($H621=0,"",VLOOKUP($H621,Исходные_данные,8,FALSE))</f>
        <v/>
      </c>
      <c r="R621" s="62">
        <f>IF(Q621=3,"L1,L2,L3",0)</f>
        <v>0</v>
      </c>
      <c r="S621" s="62">
        <f>IF(C621=1,1,IF(Q621=3,S620,IF(S620=3,1,S620+1)))</f>
        <v>1</v>
      </c>
      <c r="T621" s="62" t="str">
        <f>IF(R621=0,"L"&amp;S621,R621)</f>
        <v>L1</v>
      </c>
      <c r="U621" s="62" t="str">
        <f>IF($H621=0,"",VLOOKUP($H621,Исходные_данные,32,FALSE))</f>
        <v/>
      </c>
    </row>
    <row r="622" spans="1:21" x14ac:dyDescent="0.2">
      <c r="A622" s="62" t="str">
        <f t="shared" si="11"/>
        <v/>
      </c>
      <c r="B622" s="62">
        <f>IF(C622=1,MAX(B$2:$B621)+1,IF(F622=0,"",B621))</f>
        <v>1</v>
      </c>
      <c r="C622" s="62">
        <f>COUNTIF($F$2:$F622,F622)</f>
        <v>620</v>
      </c>
      <c r="D622" s="62">
        <f>IF(F622=0,0,MAX($D$2:D621)+1)</f>
        <v>619</v>
      </c>
      <c r="E622" s="62">
        <f>IF(H622=0,0,MAX($E$2:E621)+1)</f>
        <v>0</v>
      </c>
      <c r="F622" s="60" t="s">
        <v>751</v>
      </c>
      <c r="G622" s="60"/>
      <c r="H622" s="60"/>
      <c r="I622" s="62" t="e">
        <f>IFERROR(VLOOKUP(H622,H$2:H621,1,FALSE),VLOOKUP(H622,H$478:H623,1,FALSE))</f>
        <v>#N/A</v>
      </c>
      <c r="J622" s="62" t="str">
        <f>IF($H622=0,"",VLOOKUP($H622,Исходные_данные,37,FALSE))</f>
        <v/>
      </c>
      <c r="K622" s="62" t="str">
        <f>IF($H622=0,"",VLOOKUP($H622,Исходные_данные,38,FALSE))</f>
        <v/>
      </c>
      <c r="L622" s="62" t="str">
        <f>IF($H622=0,"",VLOOKUP($H622,Исходные_данные,39,FALSE))</f>
        <v/>
      </c>
      <c r="M622" s="46" t="str">
        <f>IFERROR(VLOOKUP(H622,Нагрузка_диапазон_1,4,FALSE),"")</f>
        <v/>
      </c>
      <c r="N622" s="62" t="str">
        <f>IF($H622=0,"",VLOOKUP($H622,Исходные_данные,40,FALSE))</f>
        <v/>
      </c>
      <c r="O622" s="62"/>
      <c r="P622" s="62" t="str">
        <f>IF($H622=0,"",VLOOKUP($H622,Исходные_данные,42,FALSE))</f>
        <v/>
      </c>
      <c r="Q622" s="62" t="str">
        <f>IF($H622=0,"",VLOOKUP($H622,Исходные_данные,8,FALSE))</f>
        <v/>
      </c>
      <c r="R622" s="62">
        <f>IF(Q622=3,"L1,L2,L3",0)</f>
        <v>0</v>
      </c>
      <c r="S622" s="62">
        <f>IF(C622=1,1,IF(Q622=3,S621,IF(S621=3,1,S621+1)))</f>
        <v>2</v>
      </c>
      <c r="T622" s="62" t="str">
        <f>IF(R622=0,"L"&amp;S622,R622)</f>
        <v>L2</v>
      </c>
      <c r="U622" s="62" t="str">
        <f>IF($H622=0,"",VLOOKUP($H622,Исходные_данные,32,FALSE))</f>
        <v/>
      </c>
    </row>
    <row r="623" spans="1:21" x14ac:dyDescent="0.2">
      <c r="A623" s="62" t="str">
        <f t="shared" si="11"/>
        <v/>
      </c>
      <c r="B623" s="62">
        <f>IF(C623=1,MAX(B$2:$B622)+1,IF(F623=0,"",B622))</f>
        <v>1</v>
      </c>
      <c r="C623" s="62">
        <f>COUNTIF($F$2:$F623,F623)</f>
        <v>621</v>
      </c>
      <c r="D623" s="62">
        <f>IF(F623=0,0,MAX($D$2:D622)+1)</f>
        <v>620</v>
      </c>
      <c r="E623" s="62">
        <f>IF(H623=0,0,MAX($E$2:E622)+1)</f>
        <v>0</v>
      </c>
      <c r="F623" s="60" t="s">
        <v>751</v>
      </c>
      <c r="G623" s="60"/>
      <c r="H623" s="60"/>
      <c r="I623" s="62" t="e">
        <f>IFERROR(VLOOKUP(H623,H$2:H622,1,FALSE),VLOOKUP(H623,H$478:H624,1,FALSE))</f>
        <v>#N/A</v>
      </c>
      <c r="J623" s="62" t="str">
        <f>IF($H623=0,"",VLOOKUP($H623,Исходные_данные,37,FALSE))</f>
        <v/>
      </c>
      <c r="K623" s="62" t="str">
        <f>IF($H623=0,"",VLOOKUP($H623,Исходные_данные,38,FALSE))</f>
        <v/>
      </c>
      <c r="L623" s="62" t="str">
        <f>IF($H623=0,"",VLOOKUP($H623,Исходные_данные,39,FALSE))</f>
        <v/>
      </c>
      <c r="M623" s="46" t="str">
        <f>IFERROR(VLOOKUP(H623,Нагрузка_диапазон_1,4,FALSE),"")</f>
        <v/>
      </c>
      <c r="N623" s="62" t="str">
        <f>IF($H623=0,"",VLOOKUP($H623,Исходные_данные,40,FALSE))</f>
        <v/>
      </c>
      <c r="O623" s="62"/>
      <c r="P623" s="62" t="str">
        <f>IF($H623=0,"",VLOOKUP($H623,Исходные_данные,42,FALSE))</f>
        <v/>
      </c>
      <c r="Q623" s="62" t="str">
        <f>IF($H623=0,"",VLOOKUP($H623,Исходные_данные,8,FALSE))</f>
        <v/>
      </c>
      <c r="R623" s="62">
        <f>IF(Q623=3,"L1,L2,L3",0)</f>
        <v>0</v>
      </c>
      <c r="S623" s="62">
        <f>IF(C623=1,1,IF(Q623=3,S622,IF(S622=3,1,S622+1)))</f>
        <v>3</v>
      </c>
      <c r="T623" s="62" t="str">
        <f>IF(R623=0,"L"&amp;S623,R623)</f>
        <v>L3</v>
      </c>
      <c r="U623" s="62" t="str">
        <f>IF($H623=0,"",VLOOKUP($H623,Исходные_данные,32,FALSE))</f>
        <v/>
      </c>
    </row>
    <row r="624" spans="1:21" x14ac:dyDescent="0.2">
      <c r="A624" s="62" t="str">
        <f t="shared" si="11"/>
        <v/>
      </c>
      <c r="B624" s="62">
        <f>IF(C624=1,MAX(B$2:$B623)+1,IF(F624=0,"",B623))</f>
        <v>1</v>
      </c>
      <c r="C624" s="62">
        <f>COUNTIF($F$2:$F624,F624)</f>
        <v>622</v>
      </c>
      <c r="D624" s="62">
        <f>IF(F624=0,0,MAX($D$2:D623)+1)</f>
        <v>621</v>
      </c>
      <c r="E624" s="62">
        <f>IF(H624=0,0,MAX($E$2:E623)+1)</f>
        <v>0</v>
      </c>
      <c r="F624" s="60" t="s">
        <v>751</v>
      </c>
      <c r="G624" s="60"/>
      <c r="H624" s="60"/>
      <c r="I624" s="62" t="e">
        <f>IFERROR(VLOOKUP(H624,H$2:H623,1,FALSE),VLOOKUP(H624,H$478:H625,1,FALSE))</f>
        <v>#N/A</v>
      </c>
      <c r="J624" s="62" t="str">
        <f>IF($H624=0,"",VLOOKUP($H624,Исходные_данные,37,FALSE))</f>
        <v/>
      </c>
      <c r="K624" s="62" t="str">
        <f>IF($H624=0,"",VLOOKUP($H624,Исходные_данные,38,FALSE))</f>
        <v/>
      </c>
      <c r="L624" s="62" t="str">
        <f>IF($H624=0,"",VLOOKUP($H624,Исходные_данные,39,FALSE))</f>
        <v/>
      </c>
      <c r="M624" s="46" t="str">
        <f>IFERROR(VLOOKUP(H624,Нагрузка_диапазон_1,4,FALSE),"")</f>
        <v/>
      </c>
      <c r="N624" s="62" t="str">
        <f>IF($H624=0,"",VLOOKUP($H624,Исходные_данные,40,FALSE))</f>
        <v/>
      </c>
      <c r="O624" s="62"/>
      <c r="P624" s="62" t="str">
        <f>IF($H624=0,"",VLOOKUP($H624,Исходные_данные,42,FALSE))</f>
        <v/>
      </c>
      <c r="Q624" s="62" t="str">
        <f>IF($H624=0,"",VLOOKUP($H624,Исходные_данные,8,FALSE))</f>
        <v/>
      </c>
      <c r="R624" s="62">
        <f>IF(Q624=3,"L1,L2,L3",0)</f>
        <v>0</v>
      </c>
      <c r="S624" s="62">
        <f>IF(C624=1,1,IF(Q624=3,S623,IF(S623=3,1,S623+1)))</f>
        <v>1</v>
      </c>
      <c r="T624" s="62" t="str">
        <f>IF(R624=0,"L"&amp;S624,R624)</f>
        <v>L1</v>
      </c>
      <c r="U624" s="62" t="str">
        <f>IF($H624=0,"",VLOOKUP($H624,Исходные_данные,32,FALSE))</f>
        <v/>
      </c>
    </row>
    <row r="625" spans="1:21" x14ac:dyDescent="0.2">
      <c r="A625" s="62" t="str">
        <f t="shared" si="11"/>
        <v/>
      </c>
      <c r="B625" s="62">
        <f>IF(C625=1,MAX(B$2:$B624)+1,IF(F625=0,"",B624))</f>
        <v>1</v>
      </c>
      <c r="C625" s="62">
        <f>COUNTIF($F$2:$F625,F625)</f>
        <v>623</v>
      </c>
      <c r="D625" s="62">
        <f>IF(F625=0,0,MAX($D$2:D624)+1)</f>
        <v>622</v>
      </c>
      <c r="E625" s="62">
        <f>IF(H625=0,0,MAX($E$2:E624)+1)</f>
        <v>0</v>
      </c>
      <c r="F625" s="60" t="s">
        <v>751</v>
      </c>
      <c r="G625" s="60"/>
      <c r="H625" s="60"/>
      <c r="I625" s="62" t="e">
        <f>IFERROR(VLOOKUP(H625,H$2:H624,1,FALSE),VLOOKUP(H625,H$478:H626,1,FALSE))</f>
        <v>#N/A</v>
      </c>
      <c r="J625" s="62" t="str">
        <f>IF($H625=0,"",VLOOKUP($H625,Исходные_данные,37,FALSE))</f>
        <v/>
      </c>
      <c r="K625" s="62" t="str">
        <f>IF($H625=0,"",VLOOKUP($H625,Исходные_данные,38,FALSE))</f>
        <v/>
      </c>
      <c r="L625" s="62" t="str">
        <f>IF($H625=0,"",VLOOKUP($H625,Исходные_данные,39,FALSE))</f>
        <v/>
      </c>
      <c r="M625" s="46" t="str">
        <f>IFERROR(VLOOKUP(H625,Нагрузка_диапазон_1,4,FALSE),"")</f>
        <v/>
      </c>
      <c r="N625" s="62" t="str">
        <f>IF($H625=0,"",VLOOKUP($H625,Исходные_данные,40,FALSE))</f>
        <v/>
      </c>
      <c r="O625" s="62"/>
      <c r="P625" s="62" t="str">
        <f>IF($H625=0,"",VLOOKUP($H625,Исходные_данные,42,FALSE))</f>
        <v/>
      </c>
      <c r="Q625" s="62" t="str">
        <f>IF($H625=0,"",VLOOKUP($H625,Исходные_данные,8,FALSE))</f>
        <v/>
      </c>
      <c r="R625" s="62">
        <f>IF(Q625=3,"L1,L2,L3",0)</f>
        <v>0</v>
      </c>
      <c r="S625" s="62">
        <f>IF(C625=1,1,IF(Q625=3,S624,IF(S624=3,1,S624+1)))</f>
        <v>2</v>
      </c>
      <c r="T625" s="62" t="str">
        <f>IF(R625=0,"L"&amp;S625,R625)</f>
        <v>L2</v>
      </c>
      <c r="U625" s="62" t="str">
        <f>IF($H625=0,"",VLOOKUP($H625,Исходные_данные,32,FALSE))</f>
        <v/>
      </c>
    </row>
    <row r="626" spans="1:21" x14ac:dyDescent="0.2">
      <c r="A626" s="62" t="str">
        <f t="shared" si="11"/>
        <v/>
      </c>
      <c r="B626" s="62">
        <f>IF(C626=1,MAX(B$2:$B625)+1,IF(F626=0,"",B625))</f>
        <v>1</v>
      </c>
      <c r="C626" s="62">
        <f>COUNTIF($F$2:$F626,F626)</f>
        <v>624</v>
      </c>
      <c r="D626" s="62">
        <f>IF(F626=0,0,MAX($D$2:D625)+1)</f>
        <v>623</v>
      </c>
      <c r="E626" s="62">
        <f>IF(H626=0,0,MAX($E$2:E625)+1)</f>
        <v>0</v>
      </c>
      <c r="F626" s="60" t="s">
        <v>751</v>
      </c>
      <c r="G626" s="60"/>
      <c r="H626" s="60"/>
      <c r="I626" s="62" t="e">
        <f>IFERROR(VLOOKUP(H626,H$2:H625,1,FALSE),VLOOKUP(H626,H$478:H627,1,FALSE))</f>
        <v>#N/A</v>
      </c>
      <c r="J626" s="62" t="str">
        <f>IF($H626=0,"",VLOOKUP($H626,Исходные_данные,37,FALSE))</f>
        <v/>
      </c>
      <c r="K626" s="62" t="str">
        <f>IF($H626=0,"",VLOOKUP($H626,Исходные_данные,38,FALSE))</f>
        <v/>
      </c>
      <c r="L626" s="62" t="str">
        <f>IF($H626=0,"",VLOOKUP($H626,Исходные_данные,39,FALSE))</f>
        <v/>
      </c>
      <c r="M626" s="46" t="str">
        <f>IFERROR(VLOOKUP(H626,Нагрузка_диапазон_1,4,FALSE),"")</f>
        <v/>
      </c>
      <c r="N626" s="62" t="str">
        <f>IF($H626=0,"",VLOOKUP($H626,Исходные_данные,40,FALSE))</f>
        <v/>
      </c>
      <c r="O626" s="62"/>
      <c r="P626" s="62" t="str">
        <f>IF($H626=0,"",VLOOKUP($H626,Исходные_данные,42,FALSE))</f>
        <v/>
      </c>
      <c r="Q626" s="62" t="str">
        <f>IF($H626=0,"",VLOOKUP($H626,Исходные_данные,8,FALSE))</f>
        <v/>
      </c>
      <c r="R626" s="62">
        <f>IF(Q626=3,"L1,L2,L3",0)</f>
        <v>0</v>
      </c>
      <c r="S626" s="62">
        <f>IF(C626=1,1,IF(Q626=3,S625,IF(S625=3,1,S625+1)))</f>
        <v>3</v>
      </c>
      <c r="T626" s="62" t="str">
        <f>IF(R626=0,"L"&amp;S626,R626)</f>
        <v>L3</v>
      </c>
      <c r="U626" s="62" t="str">
        <f>IF($H626=0,"",VLOOKUP($H626,Исходные_данные,32,FALSE))</f>
        <v/>
      </c>
    </row>
    <row r="627" spans="1:21" x14ac:dyDescent="0.2">
      <c r="A627" s="62" t="str">
        <f t="shared" si="11"/>
        <v/>
      </c>
      <c r="B627" s="62">
        <f>IF(C627=1,MAX(B$2:$B626)+1,IF(F627=0,"",B626))</f>
        <v>1</v>
      </c>
      <c r="C627" s="62">
        <f>COUNTIF($F$2:$F627,F627)</f>
        <v>625</v>
      </c>
      <c r="D627" s="62">
        <f>IF(F627=0,0,MAX($D$2:D626)+1)</f>
        <v>624</v>
      </c>
      <c r="E627" s="62">
        <f>IF(H627=0,0,MAX($E$2:E626)+1)</f>
        <v>0</v>
      </c>
      <c r="F627" s="60" t="s">
        <v>751</v>
      </c>
      <c r="G627" s="60"/>
      <c r="H627" s="60"/>
      <c r="I627" s="62" t="e">
        <f>IFERROR(VLOOKUP(H627,H$2:H626,1,FALSE),VLOOKUP(H627,H$478:H628,1,FALSE))</f>
        <v>#N/A</v>
      </c>
      <c r="J627" s="62" t="str">
        <f>IF($H627=0,"",VLOOKUP($H627,Исходные_данные,37,FALSE))</f>
        <v/>
      </c>
      <c r="K627" s="62" t="str">
        <f>IF($H627=0,"",VLOOKUP($H627,Исходные_данные,38,FALSE))</f>
        <v/>
      </c>
      <c r="L627" s="62" t="str">
        <f>IF($H627=0,"",VLOOKUP($H627,Исходные_данные,39,FALSE))</f>
        <v/>
      </c>
      <c r="M627" s="46" t="str">
        <f>IFERROR(VLOOKUP(H627,Нагрузка_диапазон_1,4,FALSE),"")</f>
        <v/>
      </c>
      <c r="N627" s="62" t="str">
        <f>IF($H627=0,"",VLOOKUP($H627,Исходные_данные,40,FALSE))</f>
        <v/>
      </c>
      <c r="O627" s="62"/>
      <c r="P627" s="62" t="str">
        <f>IF($H627=0,"",VLOOKUP($H627,Исходные_данные,42,FALSE))</f>
        <v/>
      </c>
      <c r="Q627" s="62" t="str">
        <f>IF($H627=0,"",VLOOKUP($H627,Исходные_данные,8,FALSE))</f>
        <v/>
      </c>
      <c r="R627" s="62">
        <f>IF(Q627=3,"L1,L2,L3",0)</f>
        <v>0</v>
      </c>
      <c r="S627" s="62">
        <f>IF(C627=1,1,IF(Q627=3,S626,IF(S626=3,1,S626+1)))</f>
        <v>1</v>
      </c>
      <c r="T627" s="62" t="str">
        <f>IF(R627=0,"L"&amp;S627,R627)</f>
        <v>L1</v>
      </c>
      <c r="U627" s="62" t="str">
        <f>IF($H627=0,"",VLOOKUP($H627,Исходные_данные,32,FALSE))</f>
        <v/>
      </c>
    </row>
    <row r="628" spans="1:21" x14ac:dyDescent="0.2">
      <c r="A628" s="62" t="str">
        <f t="shared" si="11"/>
        <v/>
      </c>
      <c r="B628" s="62">
        <f>IF(C628=1,MAX(B$2:$B627)+1,IF(F628=0,"",B627))</f>
        <v>1</v>
      </c>
      <c r="C628" s="62">
        <f>COUNTIF($F$2:$F628,F628)</f>
        <v>626</v>
      </c>
      <c r="D628" s="62">
        <f>IF(F628=0,0,MAX($D$2:D627)+1)</f>
        <v>625</v>
      </c>
      <c r="E628" s="62">
        <f>IF(H628=0,0,MAX($E$2:E627)+1)</f>
        <v>0</v>
      </c>
      <c r="F628" s="60" t="s">
        <v>751</v>
      </c>
      <c r="G628" s="60"/>
      <c r="H628" s="60"/>
      <c r="I628" s="62" t="e">
        <f>IFERROR(VLOOKUP(H628,H$2:H627,1,FALSE),VLOOKUP(H628,H$478:H629,1,FALSE))</f>
        <v>#N/A</v>
      </c>
      <c r="J628" s="62" t="str">
        <f>IF($H628=0,"",VLOOKUP($H628,Исходные_данные,37,FALSE))</f>
        <v/>
      </c>
      <c r="K628" s="62" t="str">
        <f>IF($H628=0,"",VLOOKUP($H628,Исходные_данные,38,FALSE))</f>
        <v/>
      </c>
      <c r="L628" s="62" t="str">
        <f>IF($H628=0,"",VLOOKUP($H628,Исходные_данные,39,FALSE))</f>
        <v/>
      </c>
      <c r="M628" s="46" t="str">
        <f>IFERROR(VLOOKUP(H628,Нагрузка_диапазон_1,4,FALSE),"")</f>
        <v/>
      </c>
      <c r="N628" s="62" t="str">
        <f>IF($H628=0,"",VLOOKUP($H628,Исходные_данные,40,FALSE))</f>
        <v/>
      </c>
      <c r="O628" s="62"/>
      <c r="P628" s="62" t="str">
        <f>IF($H628=0,"",VLOOKUP($H628,Исходные_данные,42,FALSE))</f>
        <v/>
      </c>
      <c r="Q628" s="62" t="str">
        <f>IF($H628=0,"",VLOOKUP($H628,Исходные_данные,8,FALSE))</f>
        <v/>
      </c>
      <c r="R628" s="62">
        <f>IF(Q628=3,"L1,L2,L3",0)</f>
        <v>0</v>
      </c>
      <c r="S628" s="62">
        <f>IF(C628=1,1,IF(Q628=3,S627,IF(S627=3,1,S627+1)))</f>
        <v>2</v>
      </c>
      <c r="T628" s="62" t="str">
        <f>IF(R628=0,"L"&amp;S628,R628)</f>
        <v>L2</v>
      </c>
      <c r="U628" s="62" t="str">
        <f>IF($H628=0,"",VLOOKUP($H628,Исходные_данные,32,FALSE))</f>
        <v/>
      </c>
    </row>
    <row r="629" spans="1:21" x14ac:dyDescent="0.2">
      <c r="A629" s="62" t="str">
        <f t="shared" si="11"/>
        <v/>
      </c>
      <c r="B629" s="62">
        <f>IF(C629=1,MAX(B$2:$B628)+1,IF(F629=0,"",B628))</f>
        <v>1</v>
      </c>
      <c r="C629" s="62">
        <f>COUNTIF($F$2:$F629,F629)</f>
        <v>627</v>
      </c>
      <c r="D629" s="62">
        <f>IF(F629=0,0,MAX($D$2:D628)+1)</f>
        <v>626</v>
      </c>
      <c r="E629" s="62">
        <f>IF(H629=0,0,MAX($E$2:E628)+1)</f>
        <v>0</v>
      </c>
      <c r="F629" s="60" t="s">
        <v>751</v>
      </c>
      <c r="G629" s="60"/>
      <c r="H629" s="60"/>
      <c r="I629" s="62" t="e">
        <f>IFERROR(VLOOKUP(H629,H$2:H628,1,FALSE),VLOOKUP(H629,H$478:H630,1,FALSE))</f>
        <v>#N/A</v>
      </c>
      <c r="J629" s="62" t="str">
        <f>IF($H629=0,"",VLOOKUP($H629,Исходные_данные,37,FALSE))</f>
        <v/>
      </c>
      <c r="K629" s="62" t="str">
        <f>IF($H629=0,"",VLOOKUP($H629,Исходные_данные,38,FALSE))</f>
        <v/>
      </c>
      <c r="L629" s="62" t="str">
        <f>IF($H629=0,"",VLOOKUP($H629,Исходные_данные,39,FALSE))</f>
        <v/>
      </c>
      <c r="M629" s="46" t="str">
        <f>IFERROR(VLOOKUP(H629,Нагрузка_диапазон_1,4,FALSE),"")</f>
        <v/>
      </c>
      <c r="N629" s="62" t="str">
        <f>IF($H629=0,"",VLOOKUP($H629,Исходные_данные,40,FALSE))</f>
        <v/>
      </c>
      <c r="O629" s="62"/>
      <c r="P629" s="62" t="str">
        <f>IF($H629=0,"",VLOOKUP($H629,Исходные_данные,42,FALSE))</f>
        <v/>
      </c>
      <c r="Q629" s="62" t="str">
        <f>IF($H629=0,"",VLOOKUP($H629,Исходные_данные,8,FALSE))</f>
        <v/>
      </c>
      <c r="R629" s="62">
        <f>IF(Q629=3,"L1,L2,L3",0)</f>
        <v>0</v>
      </c>
      <c r="S629" s="62">
        <f>IF(C629=1,1,IF(Q629=3,S628,IF(S628=3,1,S628+1)))</f>
        <v>3</v>
      </c>
      <c r="T629" s="62" t="str">
        <f>IF(R629=0,"L"&amp;S629,R629)</f>
        <v>L3</v>
      </c>
      <c r="U629" s="62" t="str">
        <f>IF($H629=0,"",VLOOKUP($H629,Исходные_данные,32,FALSE))</f>
        <v/>
      </c>
    </row>
    <row r="630" spans="1:21" x14ac:dyDescent="0.2">
      <c r="A630" s="62" t="str">
        <f t="shared" si="11"/>
        <v/>
      </c>
      <c r="B630" s="62">
        <f>IF(C630=1,MAX(B$2:$B629)+1,IF(F630=0,"",B629))</f>
        <v>1</v>
      </c>
      <c r="C630" s="62">
        <f>COUNTIF($F$2:$F630,F630)</f>
        <v>628</v>
      </c>
      <c r="D630" s="62">
        <f>IF(F630=0,0,MAX($D$2:D629)+1)</f>
        <v>627</v>
      </c>
      <c r="E630" s="62">
        <f>IF(H630=0,0,MAX($E$2:E629)+1)</f>
        <v>0</v>
      </c>
      <c r="F630" s="60" t="s">
        <v>751</v>
      </c>
      <c r="G630" s="60"/>
      <c r="H630" s="60"/>
      <c r="I630" s="62" t="e">
        <f>IFERROR(VLOOKUP(H630,H$2:H629,1,FALSE),VLOOKUP(H630,H$478:H631,1,FALSE))</f>
        <v>#N/A</v>
      </c>
      <c r="J630" s="62" t="str">
        <f>IF($H630=0,"",VLOOKUP($H630,Исходные_данные,37,FALSE))</f>
        <v/>
      </c>
      <c r="K630" s="62" t="str">
        <f>IF($H630=0,"",VLOOKUP($H630,Исходные_данные,38,FALSE))</f>
        <v/>
      </c>
      <c r="L630" s="62" t="str">
        <f>IF($H630=0,"",VLOOKUP($H630,Исходные_данные,39,FALSE))</f>
        <v/>
      </c>
      <c r="M630" s="46" t="str">
        <f>IFERROR(VLOOKUP(H630,Нагрузка_диапазон_1,4,FALSE),"")</f>
        <v/>
      </c>
      <c r="N630" s="62" t="str">
        <f>IF($H630=0,"",VLOOKUP($H630,Исходные_данные,40,FALSE))</f>
        <v/>
      </c>
      <c r="O630" s="62"/>
      <c r="P630" s="62" t="str">
        <f>IF($H630=0,"",VLOOKUP($H630,Исходные_данные,42,FALSE))</f>
        <v/>
      </c>
      <c r="Q630" s="62" t="str">
        <f>IF($H630=0,"",VLOOKUP($H630,Исходные_данные,8,FALSE))</f>
        <v/>
      </c>
      <c r="R630" s="62">
        <f>IF(Q630=3,"L1,L2,L3",0)</f>
        <v>0</v>
      </c>
      <c r="S630" s="62">
        <f>IF(C630=1,1,IF(Q630=3,S629,IF(S629=3,1,S629+1)))</f>
        <v>1</v>
      </c>
      <c r="T630" s="62" t="str">
        <f>IF(R630=0,"L"&amp;S630,R630)</f>
        <v>L1</v>
      </c>
      <c r="U630" s="62" t="str">
        <f>IF($H630=0,"",VLOOKUP($H630,Исходные_данные,32,FALSE))</f>
        <v/>
      </c>
    </row>
    <row r="631" spans="1:21" x14ac:dyDescent="0.2">
      <c r="A631" s="62" t="str">
        <f t="shared" si="11"/>
        <v/>
      </c>
      <c r="B631" s="62">
        <f>IF(C631=1,MAX(B$2:$B630)+1,IF(F631=0,"",B630))</f>
        <v>1</v>
      </c>
      <c r="C631" s="62">
        <f>COUNTIF($F$2:$F631,F631)</f>
        <v>629</v>
      </c>
      <c r="D631" s="62">
        <f>IF(F631=0,0,MAX($D$2:D630)+1)</f>
        <v>628</v>
      </c>
      <c r="E631" s="62">
        <f>IF(H631=0,0,MAX($E$2:E630)+1)</f>
        <v>0</v>
      </c>
      <c r="F631" s="60" t="s">
        <v>751</v>
      </c>
      <c r="G631" s="60"/>
      <c r="H631" s="60"/>
      <c r="I631" s="62" t="e">
        <f>IFERROR(VLOOKUP(H631,H$2:H630,1,FALSE),VLOOKUP(H631,H$478:H632,1,FALSE))</f>
        <v>#N/A</v>
      </c>
      <c r="J631" s="62" t="str">
        <f>IF($H631=0,"",VLOOKUP($H631,Исходные_данные,37,FALSE))</f>
        <v/>
      </c>
      <c r="K631" s="62" t="str">
        <f>IF($H631=0,"",VLOOKUP($H631,Исходные_данные,38,FALSE))</f>
        <v/>
      </c>
      <c r="L631" s="62" t="str">
        <f>IF($H631=0,"",VLOOKUP($H631,Исходные_данные,39,FALSE))</f>
        <v/>
      </c>
      <c r="M631" s="46" t="str">
        <f>IFERROR(VLOOKUP(H631,Нагрузка_диапазон_1,4,FALSE),"")</f>
        <v/>
      </c>
      <c r="N631" s="62" t="str">
        <f>IF($H631=0,"",VLOOKUP($H631,Исходные_данные,40,FALSE))</f>
        <v/>
      </c>
      <c r="O631" s="62"/>
      <c r="P631" s="62" t="str">
        <f>IF($H631=0,"",VLOOKUP($H631,Исходные_данные,42,FALSE))</f>
        <v/>
      </c>
      <c r="Q631" s="62" t="str">
        <f>IF($H631=0,"",VLOOKUP($H631,Исходные_данные,8,FALSE))</f>
        <v/>
      </c>
      <c r="R631" s="62">
        <f>IF(Q631=3,"L1,L2,L3",0)</f>
        <v>0</v>
      </c>
      <c r="S631" s="62">
        <f>IF(C631=1,1,IF(Q631=3,S630,IF(S630=3,1,S630+1)))</f>
        <v>2</v>
      </c>
      <c r="T631" s="62" t="str">
        <f>IF(R631=0,"L"&amp;S631,R631)</f>
        <v>L2</v>
      </c>
      <c r="U631" s="62" t="str">
        <f>IF($H631=0,"",VLOOKUP($H631,Исходные_данные,32,FALSE))</f>
        <v/>
      </c>
    </row>
    <row r="632" spans="1:21" x14ac:dyDescent="0.2">
      <c r="A632" s="62" t="str">
        <f t="shared" si="11"/>
        <v/>
      </c>
      <c r="B632" s="62">
        <f>IF(C632=1,MAX(B$2:$B631)+1,IF(F632=0,"",B631))</f>
        <v>1</v>
      </c>
      <c r="C632" s="62">
        <f>COUNTIF($F$2:$F632,F632)</f>
        <v>630</v>
      </c>
      <c r="D632" s="62">
        <f>IF(F632=0,0,MAX($D$2:D631)+1)</f>
        <v>629</v>
      </c>
      <c r="E632" s="62">
        <f>IF(H632=0,0,MAX($E$2:E631)+1)</f>
        <v>0</v>
      </c>
      <c r="F632" s="60" t="s">
        <v>751</v>
      </c>
      <c r="G632" s="60"/>
      <c r="H632" s="60"/>
      <c r="I632" s="62" t="e">
        <f>IFERROR(VLOOKUP(H632,H$2:H631,1,FALSE),VLOOKUP(H632,H$478:H633,1,FALSE))</f>
        <v>#N/A</v>
      </c>
      <c r="J632" s="62" t="str">
        <f>IF($H632=0,"",VLOOKUP($H632,Исходные_данные,37,FALSE))</f>
        <v/>
      </c>
      <c r="K632" s="62" t="str">
        <f>IF($H632=0,"",VLOOKUP($H632,Исходные_данные,38,FALSE))</f>
        <v/>
      </c>
      <c r="L632" s="62" t="str">
        <f>IF($H632=0,"",VLOOKUP($H632,Исходные_данные,39,FALSE))</f>
        <v/>
      </c>
      <c r="M632" s="46" t="str">
        <f>IFERROR(VLOOKUP(H632,Нагрузка_диапазон_1,4,FALSE),"")</f>
        <v/>
      </c>
      <c r="N632" s="62" t="str">
        <f>IF($H632=0,"",VLOOKUP($H632,Исходные_данные,40,FALSE))</f>
        <v/>
      </c>
      <c r="O632" s="62"/>
      <c r="P632" s="62" t="str">
        <f>IF($H632=0,"",VLOOKUP($H632,Исходные_данные,42,FALSE))</f>
        <v/>
      </c>
      <c r="Q632" s="62" t="str">
        <f>IF($H632=0,"",VLOOKUP($H632,Исходные_данные,8,FALSE))</f>
        <v/>
      </c>
      <c r="R632" s="62">
        <f>IF(Q632=3,"L1,L2,L3",0)</f>
        <v>0</v>
      </c>
      <c r="S632" s="62">
        <f>IF(C632=1,1,IF(Q632=3,S631,IF(S631=3,1,S631+1)))</f>
        <v>3</v>
      </c>
      <c r="T632" s="62" t="str">
        <f>IF(R632=0,"L"&amp;S632,R632)</f>
        <v>L3</v>
      </c>
      <c r="U632" s="62" t="str">
        <f>IF($H632=0,"",VLOOKUP($H632,Исходные_данные,32,FALSE))</f>
        <v/>
      </c>
    </row>
    <row r="633" spans="1:21" x14ac:dyDescent="0.2">
      <c r="A633" s="62" t="str">
        <f t="shared" si="11"/>
        <v/>
      </c>
      <c r="B633" s="62">
        <f>IF(C633=1,MAX(B$2:$B632)+1,IF(F633=0,"",B632))</f>
        <v>1</v>
      </c>
      <c r="C633" s="62">
        <f>COUNTIF($F$2:$F633,F633)</f>
        <v>631</v>
      </c>
      <c r="D633" s="62">
        <f>IF(F633=0,0,MAX($D$2:D632)+1)</f>
        <v>630</v>
      </c>
      <c r="E633" s="62">
        <f>IF(H633=0,0,MAX($E$2:E632)+1)</f>
        <v>0</v>
      </c>
      <c r="F633" s="60" t="s">
        <v>751</v>
      </c>
      <c r="G633" s="60"/>
      <c r="H633" s="60"/>
      <c r="I633" s="62" t="e">
        <f>IFERROR(VLOOKUP(H633,H$2:H632,1,FALSE),VLOOKUP(H633,H$478:H634,1,FALSE))</f>
        <v>#N/A</v>
      </c>
      <c r="J633" s="62" t="str">
        <f>IF($H633=0,"",VLOOKUP($H633,Исходные_данные,37,FALSE))</f>
        <v/>
      </c>
      <c r="K633" s="62" t="str">
        <f>IF($H633=0,"",VLOOKUP($H633,Исходные_данные,38,FALSE))</f>
        <v/>
      </c>
      <c r="L633" s="62" t="str">
        <f>IF($H633=0,"",VLOOKUP($H633,Исходные_данные,39,FALSE))</f>
        <v/>
      </c>
      <c r="M633" s="46" t="str">
        <f>IFERROR(VLOOKUP(H633,Нагрузка_диапазон_1,4,FALSE),"")</f>
        <v/>
      </c>
      <c r="N633" s="62" t="str">
        <f>IF($H633=0,"",VLOOKUP($H633,Исходные_данные,40,FALSE))</f>
        <v/>
      </c>
      <c r="O633" s="62"/>
      <c r="P633" s="62" t="str">
        <f>IF($H633=0,"",VLOOKUP($H633,Исходные_данные,42,FALSE))</f>
        <v/>
      </c>
      <c r="Q633" s="62" t="str">
        <f>IF($H633=0,"",VLOOKUP($H633,Исходные_данные,8,FALSE))</f>
        <v/>
      </c>
      <c r="R633" s="62">
        <f>IF(Q633=3,"L1,L2,L3",0)</f>
        <v>0</v>
      </c>
      <c r="S633" s="62">
        <f>IF(C633=1,1,IF(Q633=3,S632,IF(S632=3,1,S632+1)))</f>
        <v>1</v>
      </c>
      <c r="T633" s="62" t="str">
        <f>IF(R633=0,"L"&amp;S633,R633)</f>
        <v>L1</v>
      </c>
      <c r="U633" s="62" t="str">
        <f>IF($H633=0,"",VLOOKUP($H633,Исходные_данные,32,FALSE))</f>
        <v/>
      </c>
    </row>
    <row r="634" spans="1:21" x14ac:dyDescent="0.2">
      <c r="A634" s="62" t="str">
        <f t="shared" si="11"/>
        <v/>
      </c>
      <c r="B634" s="62">
        <f>IF(C634=1,MAX(B$2:$B633)+1,IF(F634=0,"",B633))</f>
        <v>1</v>
      </c>
      <c r="C634" s="62">
        <f>COUNTIF($F$2:$F634,F634)</f>
        <v>632</v>
      </c>
      <c r="D634" s="62">
        <f>IF(F634=0,0,MAX($D$2:D633)+1)</f>
        <v>631</v>
      </c>
      <c r="E634" s="62">
        <f>IF(H634=0,0,MAX($E$2:E633)+1)</f>
        <v>0</v>
      </c>
      <c r="F634" s="60" t="s">
        <v>751</v>
      </c>
      <c r="G634" s="60"/>
      <c r="H634" s="60"/>
      <c r="I634" s="62" t="e">
        <f>IFERROR(VLOOKUP(H634,H$2:H633,1,FALSE),VLOOKUP(H634,H$478:H635,1,FALSE))</f>
        <v>#N/A</v>
      </c>
      <c r="J634" s="62" t="str">
        <f>IF($H634=0,"",VLOOKUP($H634,Исходные_данные,37,FALSE))</f>
        <v/>
      </c>
      <c r="K634" s="62" t="str">
        <f>IF($H634=0,"",VLOOKUP($H634,Исходные_данные,38,FALSE))</f>
        <v/>
      </c>
      <c r="L634" s="62" t="str">
        <f>IF($H634=0,"",VLOOKUP($H634,Исходные_данные,39,FALSE))</f>
        <v/>
      </c>
      <c r="M634" s="46" t="str">
        <f>IFERROR(VLOOKUP(H634,Нагрузка_диапазон_1,4,FALSE),"")</f>
        <v/>
      </c>
      <c r="N634" s="62" t="str">
        <f>IF($H634=0,"",VLOOKUP($H634,Исходные_данные,40,FALSE))</f>
        <v/>
      </c>
      <c r="O634" s="62"/>
      <c r="P634" s="62" t="str">
        <f>IF($H634=0,"",VLOOKUP($H634,Исходные_данные,42,FALSE))</f>
        <v/>
      </c>
      <c r="Q634" s="62" t="str">
        <f>IF($H634=0,"",VLOOKUP($H634,Исходные_данные,8,FALSE))</f>
        <v/>
      </c>
      <c r="R634" s="62">
        <f>IF(Q634=3,"L1,L2,L3",0)</f>
        <v>0</v>
      </c>
      <c r="S634" s="62">
        <f>IF(C634=1,1,IF(Q634=3,S633,IF(S633=3,1,S633+1)))</f>
        <v>2</v>
      </c>
      <c r="T634" s="62" t="str">
        <f>IF(R634=0,"L"&amp;S634,R634)</f>
        <v>L2</v>
      </c>
      <c r="U634" s="62" t="str">
        <f>IF($H634=0,"",VLOOKUP($H634,Исходные_данные,32,FALSE))</f>
        <v/>
      </c>
    </row>
    <row r="635" spans="1:21" x14ac:dyDescent="0.2">
      <c r="A635" s="62" t="str">
        <f t="shared" si="11"/>
        <v/>
      </c>
      <c r="B635" s="62">
        <f>IF(C635=1,MAX(B$2:$B634)+1,IF(F635=0,"",B634))</f>
        <v>1</v>
      </c>
      <c r="C635" s="62">
        <f>COUNTIF($F$2:$F635,F635)</f>
        <v>633</v>
      </c>
      <c r="D635" s="62">
        <f>IF(F635=0,0,MAX($D$2:D634)+1)</f>
        <v>632</v>
      </c>
      <c r="E635" s="62">
        <f>IF(H635=0,0,MAX($E$2:E634)+1)</f>
        <v>0</v>
      </c>
      <c r="F635" s="60" t="s">
        <v>751</v>
      </c>
      <c r="G635" s="60"/>
      <c r="H635" s="60"/>
      <c r="I635" s="62" t="e">
        <f>IFERROR(VLOOKUP(H635,H$2:H634,1,FALSE),VLOOKUP(H635,H$478:H636,1,FALSE))</f>
        <v>#N/A</v>
      </c>
      <c r="J635" s="62" t="str">
        <f>IF($H635=0,"",VLOOKUP($H635,Исходные_данные,37,FALSE))</f>
        <v/>
      </c>
      <c r="K635" s="62" t="str">
        <f>IF($H635=0,"",VLOOKUP($H635,Исходные_данные,38,FALSE))</f>
        <v/>
      </c>
      <c r="L635" s="62" t="str">
        <f>IF($H635=0,"",VLOOKUP($H635,Исходные_данные,39,FALSE))</f>
        <v/>
      </c>
      <c r="M635" s="46" t="str">
        <f>IFERROR(VLOOKUP(H635,Нагрузка_диапазон_1,4,FALSE),"")</f>
        <v/>
      </c>
      <c r="N635" s="62" t="str">
        <f>IF($H635=0,"",VLOOKUP($H635,Исходные_данные,40,FALSE))</f>
        <v/>
      </c>
      <c r="O635" s="62"/>
      <c r="P635" s="62" t="str">
        <f>IF($H635=0,"",VLOOKUP($H635,Исходные_данные,42,FALSE))</f>
        <v/>
      </c>
      <c r="Q635" s="62" t="str">
        <f>IF($H635=0,"",VLOOKUP($H635,Исходные_данные,8,FALSE))</f>
        <v/>
      </c>
      <c r="R635" s="62">
        <f>IF(Q635=3,"L1,L2,L3",0)</f>
        <v>0</v>
      </c>
      <c r="S635" s="62">
        <f>IF(C635=1,1,IF(Q635=3,S634,IF(S634=3,1,S634+1)))</f>
        <v>3</v>
      </c>
      <c r="T635" s="62" t="str">
        <f>IF(R635=0,"L"&amp;S635,R635)</f>
        <v>L3</v>
      </c>
      <c r="U635" s="62" t="str">
        <f>IF($H635=0,"",VLOOKUP($H635,Исходные_данные,32,FALSE))</f>
        <v/>
      </c>
    </row>
    <row r="636" spans="1:21" x14ac:dyDescent="0.2">
      <c r="A636" s="62" t="str">
        <f t="shared" si="11"/>
        <v/>
      </c>
      <c r="B636" s="62">
        <f>IF(C636=1,MAX(B$2:$B635)+1,IF(F636=0,"",B635))</f>
        <v>1</v>
      </c>
      <c r="C636" s="62">
        <f>COUNTIF($F$2:$F636,F636)</f>
        <v>634</v>
      </c>
      <c r="D636" s="62">
        <f>IF(F636=0,0,MAX($D$2:D635)+1)</f>
        <v>633</v>
      </c>
      <c r="E636" s="62">
        <f>IF(H636=0,0,MAX($E$2:E635)+1)</f>
        <v>0</v>
      </c>
      <c r="F636" s="60" t="s">
        <v>751</v>
      </c>
      <c r="G636" s="60"/>
      <c r="H636" s="60"/>
      <c r="I636" s="62" t="e">
        <f>IFERROR(VLOOKUP(H636,H$2:H635,1,FALSE),VLOOKUP(H636,H$478:H637,1,FALSE))</f>
        <v>#N/A</v>
      </c>
      <c r="J636" s="62" t="str">
        <f>IF($H636=0,"",VLOOKUP($H636,Исходные_данные,37,FALSE))</f>
        <v/>
      </c>
      <c r="K636" s="62" t="str">
        <f>IF($H636=0,"",VLOOKUP($H636,Исходные_данные,38,FALSE))</f>
        <v/>
      </c>
      <c r="L636" s="62" t="str">
        <f>IF($H636=0,"",VLOOKUP($H636,Исходные_данные,39,FALSE))</f>
        <v/>
      </c>
      <c r="M636" s="46" t="str">
        <f>IFERROR(VLOOKUP(H636,Нагрузка_диапазон_1,4,FALSE),"")</f>
        <v/>
      </c>
      <c r="N636" s="62" t="str">
        <f>IF($H636=0,"",VLOOKUP($H636,Исходные_данные,40,FALSE))</f>
        <v/>
      </c>
      <c r="O636" s="62"/>
      <c r="P636" s="62" t="str">
        <f>IF($H636=0,"",VLOOKUP($H636,Исходные_данные,42,FALSE))</f>
        <v/>
      </c>
      <c r="Q636" s="62" t="str">
        <f>IF($H636=0,"",VLOOKUP($H636,Исходные_данные,8,FALSE))</f>
        <v/>
      </c>
      <c r="R636" s="62">
        <f>IF(Q636=3,"L1,L2,L3",0)</f>
        <v>0</v>
      </c>
      <c r="S636" s="62">
        <f>IF(C636=1,1,IF(Q636=3,S635,IF(S635=3,1,S635+1)))</f>
        <v>1</v>
      </c>
      <c r="T636" s="62" t="str">
        <f>IF(R636=0,"L"&amp;S636,R636)</f>
        <v>L1</v>
      </c>
      <c r="U636" s="62" t="str">
        <f>IF($H636=0,"",VLOOKUP($H636,Исходные_данные,32,FALSE))</f>
        <v/>
      </c>
    </row>
    <row r="637" spans="1:21" x14ac:dyDescent="0.2">
      <c r="A637" s="62" t="str">
        <f t="shared" si="11"/>
        <v/>
      </c>
      <c r="B637" s="62">
        <f>IF(C637=1,MAX(B$2:$B636)+1,IF(F637=0,"",B636))</f>
        <v>1</v>
      </c>
      <c r="C637" s="62">
        <f>COUNTIF($F$2:$F637,F637)</f>
        <v>635</v>
      </c>
      <c r="D637" s="62">
        <f>IF(F637=0,0,MAX($D$2:D636)+1)</f>
        <v>634</v>
      </c>
      <c r="E637" s="62">
        <f>IF(H637=0,0,MAX($E$2:E636)+1)</f>
        <v>0</v>
      </c>
      <c r="F637" s="60" t="s">
        <v>751</v>
      </c>
      <c r="G637" s="60"/>
      <c r="H637" s="60"/>
      <c r="I637" s="62" t="e">
        <f>IFERROR(VLOOKUP(H637,H$2:H636,1,FALSE),VLOOKUP(H637,H$478:H638,1,FALSE))</f>
        <v>#N/A</v>
      </c>
      <c r="J637" s="62" t="str">
        <f>IF($H637=0,"",VLOOKUP($H637,Исходные_данные,37,FALSE))</f>
        <v/>
      </c>
      <c r="K637" s="62" t="str">
        <f>IF($H637=0,"",VLOOKUP($H637,Исходные_данные,38,FALSE))</f>
        <v/>
      </c>
      <c r="L637" s="62" t="str">
        <f>IF($H637=0,"",VLOOKUP($H637,Исходные_данные,39,FALSE))</f>
        <v/>
      </c>
      <c r="M637" s="46" t="str">
        <f>IFERROR(VLOOKUP(H637,Нагрузка_диапазон_1,4,FALSE),"")</f>
        <v/>
      </c>
      <c r="N637" s="62" t="str">
        <f>IF($H637=0,"",VLOOKUP($H637,Исходные_данные,40,FALSE))</f>
        <v/>
      </c>
      <c r="O637" s="62"/>
      <c r="P637" s="62" t="str">
        <f>IF($H637=0,"",VLOOKUP($H637,Исходные_данные,42,FALSE))</f>
        <v/>
      </c>
      <c r="Q637" s="62" t="str">
        <f>IF($H637=0,"",VLOOKUP($H637,Исходные_данные,8,FALSE))</f>
        <v/>
      </c>
      <c r="R637" s="62">
        <f>IF(Q637=3,"L1,L2,L3",0)</f>
        <v>0</v>
      </c>
      <c r="S637" s="62">
        <f>IF(C637=1,1,IF(Q637=3,S636,IF(S636=3,1,S636+1)))</f>
        <v>2</v>
      </c>
      <c r="T637" s="62" t="str">
        <f>IF(R637=0,"L"&amp;S637,R637)</f>
        <v>L2</v>
      </c>
      <c r="U637" s="62" t="str">
        <f>IF($H637=0,"",VLOOKUP($H637,Исходные_данные,32,FALSE))</f>
        <v/>
      </c>
    </row>
    <row r="638" spans="1:21" x14ac:dyDescent="0.2">
      <c r="A638" s="62" t="str">
        <f t="shared" si="11"/>
        <v/>
      </c>
      <c r="B638" s="62">
        <f>IF(C638=1,MAX(B$2:$B637)+1,IF(F638=0,"",B637))</f>
        <v>1</v>
      </c>
      <c r="C638" s="62">
        <f>COUNTIF($F$2:$F638,F638)</f>
        <v>636</v>
      </c>
      <c r="D638" s="62">
        <f>IF(F638=0,0,MAX($D$2:D637)+1)</f>
        <v>635</v>
      </c>
      <c r="E638" s="62">
        <f>IF(H638=0,0,MAX($E$2:E637)+1)</f>
        <v>0</v>
      </c>
      <c r="F638" s="60" t="s">
        <v>751</v>
      </c>
      <c r="G638" s="60"/>
      <c r="H638" s="60"/>
      <c r="I638" s="62" t="e">
        <f>IFERROR(VLOOKUP(H638,H$2:H637,1,FALSE),VLOOKUP(H638,H$478:H639,1,FALSE))</f>
        <v>#N/A</v>
      </c>
      <c r="J638" s="62" t="str">
        <f>IF($H638=0,"",VLOOKUP($H638,Исходные_данные,37,FALSE))</f>
        <v/>
      </c>
      <c r="K638" s="62" t="str">
        <f>IF($H638=0,"",VLOOKUP($H638,Исходные_данные,38,FALSE))</f>
        <v/>
      </c>
      <c r="L638" s="62" t="str">
        <f>IF($H638=0,"",VLOOKUP($H638,Исходные_данные,39,FALSE))</f>
        <v/>
      </c>
      <c r="M638" s="46" t="str">
        <f>IFERROR(VLOOKUP(H638,Нагрузка_диапазон_1,4,FALSE),"")</f>
        <v/>
      </c>
      <c r="N638" s="62" t="str">
        <f>IF($H638=0,"",VLOOKUP($H638,Исходные_данные,40,FALSE))</f>
        <v/>
      </c>
      <c r="O638" s="62"/>
      <c r="P638" s="62" t="str">
        <f>IF($H638=0,"",VLOOKUP($H638,Исходные_данные,42,FALSE))</f>
        <v/>
      </c>
      <c r="Q638" s="62" t="str">
        <f>IF($H638=0,"",VLOOKUP($H638,Исходные_данные,8,FALSE))</f>
        <v/>
      </c>
      <c r="R638" s="62">
        <f>IF(Q638=3,"L1,L2,L3",0)</f>
        <v>0</v>
      </c>
      <c r="S638" s="62">
        <f>IF(C638=1,1,IF(Q638=3,S637,IF(S637=3,1,S637+1)))</f>
        <v>3</v>
      </c>
      <c r="T638" s="62" t="str">
        <f>IF(R638=0,"L"&amp;S638,R638)</f>
        <v>L3</v>
      </c>
      <c r="U638" s="62" t="str">
        <f>IF($H638=0,"",VLOOKUP($H638,Исходные_данные,32,FALSE))</f>
        <v/>
      </c>
    </row>
    <row r="639" spans="1:21" x14ac:dyDescent="0.2">
      <c r="A639" s="62" t="str">
        <f t="shared" si="11"/>
        <v/>
      </c>
      <c r="B639" s="62">
        <f>IF(C639=1,MAX(B$2:$B638)+1,IF(F639=0,"",B638))</f>
        <v>1</v>
      </c>
      <c r="C639" s="62">
        <f>COUNTIF($F$2:$F639,F639)</f>
        <v>637</v>
      </c>
      <c r="D639" s="62">
        <f>IF(F639=0,0,MAX($D$2:D638)+1)</f>
        <v>636</v>
      </c>
      <c r="E639" s="62">
        <f>IF(H639=0,0,MAX($E$2:E638)+1)</f>
        <v>0</v>
      </c>
      <c r="F639" s="60" t="s">
        <v>751</v>
      </c>
      <c r="G639" s="60"/>
      <c r="H639" s="60"/>
      <c r="I639" s="62" t="e">
        <f>IFERROR(VLOOKUP(H639,H$2:H638,1,FALSE),VLOOKUP(H639,H$478:H640,1,FALSE))</f>
        <v>#N/A</v>
      </c>
      <c r="J639" s="62" t="str">
        <f>IF($H639=0,"",VLOOKUP($H639,Исходные_данные,37,FALSE))</f>
        <v/>
      </c>
      <c r="K639" s="62" t="str">
        <f>IF($H639=0,"",VLOOKUP($H639,Исходные_данные,38,FALSE))</f>
        <v/>
      </c>
      <c r="L639" s="62" t="str">
        <f>IF($H639=0,"",VLOOKUP($H639,Исходные_данные,39,FALSE))</f>
        <v/>
      </c>
      <c r="M639" s="46" t="str">
        <f>IFERROR(VLOOKUP(H639,Нагрузка_диапазон_1,4,FALSE),"")</f>
        <v/>
      </c>
      <c r="N639" s="62" t="str">
        <f>IF($H639=0,"",VLOOKUP($H639,Исходные_данные,40,FALSE))</f>
        <v/>
      </c>
      <c r="O639" s="62"/>
      <c r="P639" s="62" t="str">
        <f>IF($H639=0,"",VLOOKUP($H639,Исходные_данные,42,FALSE))</f>
        <v/>
      </c>
      <c r="Q639" s="62" t="str">
        <f>IF($H639=0,"",VLOOKUP($H639,Исходные_данные,8,FALSE))</f>
        <v/>
      </c>
      <c r="R639" s="62">
        <f>IF(Q639=3,"L1,L2,L3",0)</f>
        <v>0</v>
      </c>
      <c r="S639" s="62">
        <f>IF(C639=1,1,IF(Q639=3,S638,IF(S638=3,1,S638+1)))</f>
        <v>1</v>
      </c>
      <c r="T639" s="62" t="str">
        <f>IF(R639=0,"L"&amp;S639,R639)</f>
        <v>L1</v>
      </c>
      <c r="U639" s="62" t="str">
        <f>IF($H639=0,"",VLOOKUP($H639,Исходные_данные,32,FALSE))</f>
        <v/>
      </c>
    </row>
    <row r="640" spans="1:21" x14ac:dyDescent="0.2">
      <c r="A640" s="62" t="str">
        <f t="shared" si="11"/>
        <v/>
      </c>
      <c r="B640" s="62">
        <f>IF(C640=1,MAX(B$2:$B639)+1,IF(F640=0,"",B639))</f>
        <v>1</v>
      </c>
      <c r="C640" s="62">
        <f>COUNTIF($F$2:$F640,F640)</f>
        <v>638</v>
      </c>
      <c r="D640" s="62">
        <f>IF(F640=0,0,MAX($D$2:D639)+1)</f>
        <v>637</v>
      </c>
      <c r="E640" s="62">
        <f>IF(H640=0,0,MAX($E$2:E639)+1)</f>
        <v>0</v>
      </c>
      <c r="F640" s="60" t="s">
        <v>751</v>
      </c>
      <c r="G640" s="60"/>
      <c r="H640" s="60"/>
      <c r="I640" s="62" t="e">
        <f>IFERROR(VLOOKUP(H640,H$2:H639,1,FALSE),VLOOKUP(H640,H$478:H641,1,FALSE))</f>
        <v>#N/A</v>
      </c>
      <c r="J640" s="62" t="str">
        <f>IF($H640=0,"",VLOOKUP($H640,Исходные_данные,37,FALSE))</f>
        <v/>
      </c>
      <c r="K640" s="62" t="str">
        <f>IF($H640=0,"",VLOOKUP($H640,Исходные_данные,38,FALSE))</f>
        <v/>
      </c>
      <c r="L640" s="62" t="str">
        <f>IF($H640=0,"",VLOOKUP($H640,Исходные_данные,39,FALSE))</f>
        <v/>
      </c>
      <c r="M640" s="46" t="str">
        <f>IFERROR(VLOOKUP(H640,Нагрузка_диапазон_1,4,FALSE),"")</f>
        <v/>
      </c>
      <c r="N640" s="62" t="str">
        <f>IF($H640=0,"",VLOOKUP($H640,Исходные_данные,40,FALSE))</f>
        <v/>
      </c>
      <c r="O640" s="62"/>
      <c r="P640" s="62" t="str">
        <f>IF($H640=0,"",VLOOKUP($H640,Исходные_данные,42,FALSE))</f>
        <v/>
      </c>
      <c r="Q640" s="62" t="str">
        <f>IF($H640=0,"",VLOOKUP($H640,Исходные_данные,8,FALSE))</f>
        <v/>
      </c>
      <c r="R640" s="62">
        <f>IF(Q640=3,"L1,L2,L3",0)</f>
        <v>0</v>
      </c>
      <c r="S640" s="62">
        <f>IF(C640=1,1,IF(Q640=3,S639,IF(S639=3,1,S639+1)))</f>
        <v>2</v>
      </c>
      <c r="T640" s="62" t="str">
        <f>IF(R640=0,"L"&amp;S640,R640)</f>
        <v>L2</v>
      </c>
      <c r="U640" s="62" t="str">
        <f>IF($H640=0,"",VLOOKUP($H640,Исходные_данные,32,FALSE))</f>
        <v/>
      </c>
    </row>
    <row r="641" spans="1:21" x14ac:dyDescent="0.2">
      <c r="A641" s="62" t="str">
        <f t="shared" si="11"/>
        <v/>
      </c>
      <c r="B641" s="62">
        <f>IF(C641=1,MAX(B$2:$B640)+1,IF(F641=0,"",B640))</f>
        <v>1</v>
      </c>
      <c r="C641" s="62">
        <f>COUNTIF($F$2:$F641,F641)</f>
        <v>639</v>
      </c>
      <c r="D641" s="62">
        <f>IF(F641=0,0,MAX($D$2:D640)+1)</f>
        <v>638</v>
      </c>
      <c r="E641" s="62">
        <f>IF(H641=0,0,MAX($E$2:E640)+1)</f>
        <v>0</v>
      </c>
      <c r="F641" s="60" t="s">
        <v>751</v>
      </c>
      <c r="G641" s="60"/>
      <c r="H641" s="60"/>
      <c r="I641" s="62" t="e">
        <f>IFERROR(VLOOKUP(H641,H$2:H640,1,FALSE),VLOOKUP(H641,H$478:H642,1,FALSE))</f>
        <v>#N/A</v>
      </c>
      <c r="J641" s="62" t="str">
        <f>IF($H641=0,"",VLOOKUP($H641,Исходные_данные,37,FALSE))</f>
        <v/>
      </c>
      <c r="K641" s="62" t="str">
        <f>IF($H641=0,"",VLOOKUP($H641,Исходные_данные,38,FALSE))</f>
        <v/>
      </c>
      <c r="L641" s="62" t="str">
        <f>IF($H641=0,"",VLOOKUP($H641,Исходные_данные,39,FALSE))</f>
        <v/>
      </c>
      <c r="M641" s="46" t="str">
        <f>IFERROR(VLOOKUP(H641,Нагрузка_диапазон_1,4,FALSE),"")</f>
        <v/>
      </c>
      <c r="N641" s="62" t="str">
        <f>IF($H641=0,"",VLOOKUP($H641,Исходные_данные,40,FALSE))</f>
        <v/>
      </c>
      <c r="O641" s="62"/>
      <c r="P641" s="62" t="str">
        <f>IF($H641=0,"",VLOOKUP($H641,Исходные_данные,42,FALSE))</f>
        <v/>
      </c>
      <c r="Q641" s="62" t="str">
        <f>IF($H641=0,"",VLOOKUP($H641,Исходные_данные,8,FALSE))</f>
        <v/>
      </c>
      <c r="R641" s="62">
        <f>IF(Q641=3,"L1,L2,L3",0)</f>
        <v>0</v>
      </c>
      <c r="S641" s="62">
        <f>IF(C641=1,1,IF(Q641=3,S640,IF(S640=3,1,S640+1)))</f>
        <v>3</v>
      </c>
      <c r="T641" s="62" t="str">
        <f>IF(R641=0,"L"&amp;S641,R641)</f>
        <v>L3</v>
      </c>
      <c r="U641" s="62" t="str">
        <f>IF($H641=0,"",VLOOKUP($H641,Исходные_данные,32,FALSE))</f>
        <v/>
      </c>
    </row>
    <row r="642" spans="1:21" x14ac:dyDescent="0.2">
      <c r="A642" s="62" t="str">
        <f t="shared" si="11"/>
        <v/>
      </c>
      <c r="B642" s="62">
        <f>IF(C642=1,MAX(B$2:$B641)+1,IF(F642=0,"",B641))</f>
        <v>1</v>
      </c>
      <c r="C642" s="62">
        <f>COUNTIF($F$2:$F642,F642)</f>
        <v>640</v>
      </c>
      <c r="D642" s="62">
        <f>IF(F642=0,0,MAX($D$2:D641)+1)</f>
        <v>639</v>
      </c>
      <c r="E642" s="62">
        <f>IF(H642=0,0,MAX($E$2:E641)+1)</f>
        <v>0</v>
      </c>
      <c r="F642" s="60" t="s">
        <v>751</v>
      </c>
      <c r="G642" s="60"/>
      <c r="H642" s="60"/>
      <c r="I642" s="62" t="e">
        <f>IFERROR(VLOOKUP(H642,H$2:H641,1,FALSE),VLOOKUP(H642,H$478:H643,1,FALSE))</f>
        <v>#N/A</v>
      </c>
      <c r="J642" s="62" t="str">
        <f>IF($H642=0,"",VLOOKUP($H642,Исходные_данные,37,FALSE))</f>
        <v/>
      </c>
      <c r="K642" s="62" t="str">
        <f>IF($H642=0,"",VLOOKUP($H642,Исходные_данные,38,FALSE))</f>
        <v/>
      </c>
      <c r="L642" s="62" t="str">
        <f>IF($H642=0,"",VLOOKUP($H642,Исходные_данные,39,FALSE))</f>
        <v/>
      </c>
      <c r="M642" s="46" t="str">
        <f>IFERROR(VLOOKUP(H642,Нагрузка_диапазон_1,4,FALSE),"")</f>
        <v/>
      </c>
      <c r="N642" s="62" t="str">
        <f>IF($H642=0,"",VLOOKUP($H642,Исходные_данные,40,FALSE))</f>
        <v/>
      </c>
      <c r="O642" s="62"/>
      <c r="P642" s="62" t="str">
        <f>IF($H642=0,"",VLOOKUP($H642,Исходные_данные,42,FALSE))</f>
        <v/>
      </c>
      <c r="Q642" s="62" t="str">
        <f>IF($H642=0,"",VLOOKUP($H642,Исходные_данные,8,FALSE))</f>
        <v/>
      </c>
      <c r="R642" s="62">
        <f>IF(Q642=3,"L1,L2,L3",0)</f>
        <v>0</v>
      </c>
      <c r="S642" s="62">
        <f>IF(C642=1,1,IF(Q642=3,S641,IF(S641=3,1,S641+1)))</f>
        <v>1</v>
      </c>
      <c r="T642" s="62" t="str">
        <f>IF(R642=0,"L"&amp;S642,R642)</f>
        <v>L1</v>
      </c>
      <c r="U642" s="62" t="str">
        <f>IF($H642=0,"",VLOOKUP($H642,Исходные_данные,32,FALSE))</f>
        <v/>
      </c>
    </row>
    <row r="643" spans="1:21" x14ac:dyDescent="0.2">
      <c r="A643" s="62" t="str">
        <f t="shared" si="11"/>
        <v/>
      </c>
      <c r="B643" s="62">
        <f>IF(C643=1,MAX(B$2:$B642)+1,IF(F643=0,"",B642))</f>
        <v>1</v>
      </c>
      <c r="C643" s="62">
        <f>COUNTIF($F$2:$F643,F643)</f>
        <v>641</v>
      </c>
      <c r="D643" s="62">
        <f>IF(F643=0,0,MAX($D$2:D642)+1)</f>
        <v>640</v>
      </c>
      <c r="E643" s="62">
        <f>IF(H643=0,0,MAX($E$2:E642)+1)</f>
        <v>0</v>
      </c>
      <c r="F643" s="60" t="s">
        <v>751</v>
      </c>
      <c r="G643" s="60"/>
      <c r="H643" s="60"/>
      <c r="I643" s="62" t="e">
        <f>IFERROR(VLOOKUP(H643,H$2:H642,1,FALSE),VLOOKUP(H643,H$478:H644,1,FALSE))</f>
        <v>#N/A</v>
      </c>
      <c r="J643" s="62" t="str">
        <f>IF($H643=0,"",VLOOKUP($H643,Исходные_данные,37,FALSE))</f>
        <v/>
      </c>
      <c r="K643" s="62" t="str">
        <f>IF($H643=0,"",VLOOKUP($H643,Исходные_данные,38,FALSE))</f>
        <v/>
      </c>
      <c r="L643" s="62" t="str">
        <f>IF($H643=0,"",VLOOKUP($H643,Исходные_данные,39,FALSE))</f>
        <v/>
      </c>
      <c r="M643" s="46" t="str">
        <f>IFERROR(VLOOKUP(H643,Нагрузка_диапазон_1,4,FALSE),"")</f>
        <v/>
      </c>
      <c r="N643" s="62" t="str">
        <f>IF($H643=0,"",VLOOKUP($H643,Исходные_данные,40,FALSE))</f>
        <v/>
      </c>
      <c r="O643" s="62"/>
      <c r="P643" s="62" t="str">
        <f>IF($H643=0,"",VLOOKUP($H643,Исходные_данные,42,FALSE))</f>
        <v/>
      </c>
      <c r="Q643" s="62" t="str">
        <f>IF($H643=0,"",VLOOKUP($H643,Исходные_данные,8,FALSE))</f>
        <v/>
      </c>
      <c r="R643" s="62">
        <f>IF(Q643=3,"L1,L2,L3",0)</f>
        <v>0</v>
      </c>
      <c r="S643" s="62">
        <f>IF(C643=1,1,IF(Q643=3,S642,IF(S642=3,1,S642+1)))</f>
        <v>2</v>
      </c>
      <c r="T643" s="62" t="str">
        <f>IF(R643=0,"L"&amp;S643,R643)</f>
        <v>L2</v>
      </c>
      <c r="U643" s="62" t="str">
        <f>IF($H643=0,"",VLOOKUP($H643,Исходные_данные,32,FALSE))</f>
        <v/>
      </c>
    </row>
    <row r="644" spans="1:21" x14ac:dyDescent="0.2">
      <c r="A644" s="62" t="str">
        <f t="shared" si="11"/>
        <v/>
      </c>
      <c r="B644" s="62">
        <f>IF(C644=1,MAX(B$2:$B643)+1,IF(F644=0,"",B643))</f>
        <v>1</v>
      </c>
      <c r="C644" s="62">
        <f>COUNTIF($F$2:$F644,F644)</f>
        <v>642</v>
      </c>
      <c r="D644" s="62">
        <f>IF(F644=0,0,MAX($D$2:D643)+1)</f>
        <v>641</v>
      </c>
      <c r="E644" s="62">
        <f>IF(H644=0,0,MAX($E$2:E643)+1)</f>
        <v>0</v>
      </c>
      <c r="F644" s="60" t="s">
        <v>751</v>
      </c>
      <c r="G644" s="60"/>
      <c r="H644" s="60"/>
      <c r="I644" s="62" t="e">
        <f>IFERROR(VLOOKUP(H644,H$2:H643,1,FALSE),VLOOKUP(H644,H$478:H645,1,FALSE))</f>
        <v>#N/A</v>
      </c>
      <c r="J644" s="62" t="str">
        <f>IF($H644=0,"",VLOOKUP($H644,Исходные_данные,37,FALSE))</f>
        <v/>
      </c>
      <c r="K644" s="62" t="str">
        <f>IF($H644=0,"",VLOOKUP($H644,Исходные_данные,38,FALSE))</f>
        <v/>
      </c>
      <c r="L644" s="62" t="str">
        <f>IF($H644=0,"",VLOOKUP($H644,Исходные_данные,39,FALSE))</f>
        <v/>
      </c>
      <c r="M644" s="46" t="str">
        <f>IFERROR(VLOOKUP(H644,Нагрузка_диапазон_1,4,FALSE),"")</f>
        <v/>
      </c>
      <c r="N644" s="62" t="str">
        <f>IF($H644=0,"",VLOOKUP($H644,Исходные_данные,40,FALSE))</f>
        <v/>
      </c>
      <c r="O644" s="62"/>
      <c r="P644" s="62" t="str">
        <f>IF($H644=0,"",VLOOKUP($H644,Исходные_данные,42,FALSE))</f>
        <v/>
      </c>
      <c r="Q644" s="62" t="str">
        <f>IF($H644=0,"",VLOOKUP($H644,Исходные_данные,8,FALSE))</f>
        <v/>
      </c>
      <c r="R644" s="62">
        <f>IF(Q644=3,"L1,L2,L3",0)</f>
        <v>0</v>
      </c>
      <c r="S644" s="62">
        <f>IF(C644=1,1,IF(Q644=3,S643,IF(S643=3,1,S643+1)))</f>
        <v>3</v>
      </c>
      <c r="T644" s="62" t="str">
        <f>IF(R644=0,"L"&amp;S644,R644)</f>
        <v>L3</v>
      </c>
      <c r="U644" s="62" t="str">
        <f>IF($H644=0,"",VLOOKUP($H644,Исходные_данные,32,FALSE))</f>
        <v/>
      </c>
    </row>
    <row r="645" spans="1:21" x14ac:dyDescent="0.2">
      <c r="A645" s="62" t="str">
        <f t="shared" si="11"/>
        <v/>
      </c>
      <c r="B645" s="62">
        <f>IF(C645=1,MAX(B$2:$B644)+1,IF(F645=0,"",B644))</f>
        <v>1</v>
      </c>
      <c r="C645" s="62">
        <f>COUNTIF($F$2:$F645,F645)</f>
        <v>643</v>
      </c>
      <c r="D645" s="62">
        <f>IF(F645=0,0,MAX($D$2:D644)+1)</f>
        <v>642</v>
      </c>
      <c r="E645" s="62">
        <f>IF(H645=0,0,MAX($E$2:E644)+1)</f>
        <v>0</v>
      </c>
      <c r="F645" s="60" t="s">
        <v>751</v>
      </c>
      <c r="G645" s="60"/>
      <c r="H645" s="60"/>
      <c r="I645" s="62" t="e">
        <f>IFERROR(VLOOKUP(H645,H$2:H644,1,FALSE),VLOOKUP(H645,H$478:H646,1,FALSE))</f>
        <v>#N/A</v>
      </c>
      <c r="J645" s="62" t="str">
        <f>IF($H645=0,"",VLOOKUP($H645,Исходные_данные,37,FALSE))</f>
        <v/>
      </c>
      <c r="K645" s="62" t="str">
        <f>IF($H645=0,"",VLOOKUP($H645,Исходные_данные,38,FALSE))</f>
        <v/>
      </c>
      <c r="L645" s="62" t="str">
        <f>IF($H645=0,"",VLOOKUP($H645,Исходные_данные,39,FALSE))</f>
        <v/>
      </c>
      <c r="M645" s="46" t="str">
        <f>IFERROR(VLOOKUP(H645,Нагрузка_диапазон_1,4,FALSE),"")</f>
        <v/>
      </c>
      <c r="N645" s="62" t="str">
        <f>IF($H645=0,"",VLOOKUP($H645,Исходные_данные,40,FALSE))</f>
        <v/>
      </c>
      <c r="O645" s="62"/>
      <c r="P645" s="62" t="str">
        <f>IF($H645=0,"",VLOOKUP($H645,Исходные_данные,42,FALSE))</f>
        <v/>
      </c>
      <c r="Q645" s="62" t="str">
        <f>IF($H645=0,"",VLOOKUP($H645,Исходные_данные,8,FALSE))</f>
        <v/>
      </c>
      <c r="R645" s="62">
        <f>IF(Q645=3,"L1,L2,L3",0)</f>
        <v>0</v>
      </c>
      <c r="S645" s="62">
        <f>IF(C645=1,1,IF(Q645=3,S644,IF(S644=3,1,S644+1)))</f>
        <v>1</v>
      </c>
      <c r="T645" s="62" t="str">
        <f>IF(R645=0,"L"&amp;S645,R645)</f>
        <v>L1</v>
      </c>
      <c r="U645" s="62" t="str">
        <f>IF($H645=0,"",VLOOKUP($H645,Исходные_данные,32,FALSE))</f>
        <v/>
      </c>
    </row>
    <row r="646" spans="1:21" x14ac:dyDescent="0.2">
      <c r="A646" s="62" t="str">
        <f t="shared" si="11"/>
        <v/>
      </c>
      <c r="B646" s="62">
        <f>IF(C646=1,MAX(B$2:$B645)+1,IF(F646=0,"",B645))</f>
        <v>1</v>
      </c>
      <c r="C646" s="62">
        <f>COUNTIF($F$2:$F646,F646)</f>
        <v>644</v>
      </c>
      <c r="D646" s="62">
        <f>IF(F646=0,0,MAX($D$2:D645)+1)</f>
        <v>643</v>
      </c>
      <c r="E646" s="62">
        <f>IF(H646=0,0,MAX($E$2:E645)+1)</f>
        <v>0</v>
      </c>
      <c r="F646" s="60" t="s">
        <v>751</v>
      </c>
      <c r="G646" s="60"/>
      <c r="H646" s="60"/>
      <c r="I646" s="62" t="e">
        <f>IFERROR(VLOOKUP(H646,H$2:H645,1,FALSE),VLOOKUP(H646,H$478:H647,1,FALSE))</f>
        <v>#N/A</v>
      </c>
      <c r="J646" s="62" t="str">
        <f>IF($H646=0,"",VLOOKUP($H646,Исходные_данные,37,FALSE))</f>
        <v/>
      </c>
      <c r="K646" s="62" t="str">
        <f>IF($H646=0,"",VLOOKUP($H646,Исходные_данные,38,FALSE))</f>
        <v/>
      </c>
      <c r="L646" s="62" t="str">
        <f>IF($H646=0,"",VLOOKUP($H646,Исходные_данные,39,FALSE))</f>
        <v/>
      </c>
      <c r="M646" s="46" t="str">
        <f>IFERROR(VLOOKUP(H646,Нагрузка_диапазон_1,4,FALSE),"")</f>
        <v/>
      </c>
      <c r="N646" s="62" t="str">
        <f>IF($H646=0,"",VLOOKUP($H646,Исходные_данные,40,FALSE))</f>
        <v/>
      </c>
      <c r="O646" s="62"/>
      <c r="P646" s="62" t="str">
        <f>IF($H646=0,"",VLOOKUP($H646,Исходные_данные,42,FALSE))</f>
        <v/>
      </c>
      <c r="Q646" s="62" t="str">
        <f>IF($H646=0,"",VLOOKUP($H646,Исходные_данные,8,FALSE))</f>
        <v/>
      </c>
      <c r="R646" s="62">
        <f>IF(Q646=3,"L1,L2,L3",0)</f>
        <v>0</v>
      </c>
      <c r="S646" s="62">
        <f>IF(C646=1,1,IF(Q646=3,S645,IF(S645=3,1,S645+1)))</f>
        <v>2</v>
      </c>
      <c r="T646" s="62" t="str">
        <f>IF(R646=0,"L"&amp;S646,R646)</f>
        <v>L2</v>
      </c>
      <c r="U646" s="62" t="str">
        <f>IF($H646=0,"",VLOOKUP($H646,Исходные_данные,32,FALSE))</f>
        <v/>
      </c>
    </row>
    <row r="647" spans="1:21" x14ac:dyDescent="0.2">
      <c r="A647" s="62" t="str">
        <f t="shared" si="11"/>
        <v/>
      </c>
      <c r="B647" s="62">
        <f>IF(C647=1,MAX(B$2:$B646)+1,IF(F647=0,"",B646))</f>
        <v>1</v>
      </c>
      <c r="C647" s="62">
        <f>COUNTIF($F$2:$F647,F647)</f>
        <v>645</v>
      </c>
      <c r="D647" s="62">
        <f>IF(F647=0,0,MAX($D$2:D646)+1)</f>
        <v>644</v>
      </c>
      <c r="E647" s="62">
        <f>IF(H647=0,0,MAX($E$2:E646)+1)</f>
        <v>0</v>
      </c>
      <c r="F647" s="60" t="s">
        <v>751</v>
      </c>
      <c r="G647" s="60"/>
      <c r="H647" s="60"/>
      <c r="I647" s="62" t="e">
        <f>IFERROR(VLOOKUP(H647,H$2:H646,1,FALSE),VLOOKUP(H647,H$478:H648,1,FALSE))</f>
        <v>#N/A</v>
      </c>
      <c r="J647" s="62" t="str">
        <f>IF($H647=0,"",VLOOKUP($H647,Исходные_данные,37,FALSE))</f>
        <v/>
      </c>
      <c r="K647" s="62" t="str">
        <f>IF($H647=0,"",VLOOKUP($H647,Исходные_данные,38,FALSE))</f>
        <v/>
      </c>
      <c r="L647" s="62" t="str">
        <f>IF($H647=0,"",VLOOKUP($H647,Исходные_данные,39,FALSE))</f>
        <v/>
      </c>
      <c r="M647" s="46" t="str">
        <f>IFERROR(VLOOKUP(H647,Нагрузка_диапазон_1,4,FALSE),"")</f>
        <v/>
      </c>
      <c r="N647" s="62" t="str">
        <f>IF($H647=0,"",VLOOKUP($H647,Исходные_данные,40,FALSE))</f>
        <v/>
      </c>
      <c r="O647" s="62"/>
      <c r="P647" s="62" t="str">
        <f>IF($H647=0,"",VLOOKUP($H647,Исходные_данные,42,FALSE))</f>
        <v/>
      </c>
      <c r="Q647" s="62" t="str">
        <f>IF($H647=0,"",VLOOKUP($H647,Исходные_данные,8,FALSE))</f>
        <v/>
      </c>
      <c r="R647" s="62">
        <f>IF(Q647=3,"L1,L2,L3",0)</f>
        <v>0</v>
      </c>
      <c r="S647" s="62">
        <f>IF(C647=1,1,IF(Q647=3,S646,IF(S646=3,1,S646+1)))</f>
        <v>3</v>
      </c>
      <c r="T647" s="62" t="str">
        <f>IF(R647=0,"L"&amp;S647,R647)</f>
        <v>L3</v>
      </c>
      <c r="U647" s="62" t="str">
        <f>IF($H647=0,"",VLOOKUP($H647,Исходные_данные,32,FALSE))</f>
        <v/>
      </c>
    </row>
    <row r="648" spans="1:21" x14ac:dyDescent="0.2">
      <c r="A648" s="62" t="str">
        <f t="shared" si="11"/>
        <v/>
      </c>
      <c r="B648" s="62">
        <f>IF(C648=1,MAX(B$2:$B647)+1,IF(F648=0,"",B647))</f>
        <v>1</v>
      </c>
      <c r="C648" s="62">
        <f>COUNTIF($F$2:$F648,F648)</f>
        <v>646</v>
      </c>
      <c r="D648" s="62">
        <f>IF(F648=0,0,MAX($D$2:D647)+1)</f>
        <v>645</v>
      </c>
      <c r="E648" s="62">
        <f>IF(H648=0,0,MAX($E$2:E647)+1)</f>
        <v>0</v>
      </c>
      <c r="F648" s="60" t="s">
        <v>751</v>
      </c>
      <c r="G648" s="60"/>
      <c r="H648" s="60"/>
      <c r="I648" s="62" t="e">
        <f>IFERROR(VLOOKUP(H648,H$2:H647,1,FALSE),VLOOKUP(H648,H$478:H649,1,FALSE))</f>
        <v>#N/A</v>
      </c>
      <c r="J648" s="62" t="str">
        <f>IF($H648=0,"",VLOOKUP($H648,Исходные_данные,37,FALSE))</f>
        <v/>
      </c>
      <c r="K648" s="62" t="str">
        <f>IF($H648=0,"",VLOOKUP($H648,Исходные_данные,38,FALSE))</f>
        <v/>
      </c>
      <c r="L648" s="62" t="str">
        <f>IF($H648=0,"",VLOOKUP($H648,Исходные_данные,39,FALSE))</f>
        <v/>
      </c>
      <c r="M648" s="46" t="str">
        <f>IFERROR(VLOOKUP(H648,Нагрузка_диапазон_1,4,FALSE),"")</f>
        <v/>
      </c>
      <c r="N648" s="62" t="str">
        <f>IF($H648=0,"",VLOOKUP($H648,Исходные_данные,40,FALSE))</f>
        <v/>
      </c>
      <c r="O648" s="62"/>
      <c r="P648" s="62" t="str">
        <f>IF($H648=0,"",VLOOKUP($H648,Исходные_данные,42,FALSE))</f>
        <v/>
      </c>
      <c r="Q648" s="62" t="str">
        <f>IF($H648=0,"",VLOOKUP($H648,Исходные_данные,8,FALSE))</f>
        <v/>
      </c>
      <c r="R648" s="62">
        <f>IF(Q648=3,"L1,L2,L3",0)</f>
        <v>0</v>
      </c>
      <c r="S648" s="62">
        <f>IF(C648=1,1,IF(Q648=3,S647,IF(S647=3,1,S647+1)))</f>
        <v>1</v>
      </c>
      <c r="T648" s="62" t="str">
        <f>IF(R648=0,"L"&amp;S648,R648)</f>
        <v>L1</v>
      </c>
      <c r="U648" s="62" t="str">
        <f>IF($H648=0,"",VLOOKUP($H648,Исходные_данные,32,FALSE))</f>
        <v/>
      </c>
    </row>
    <row r="649" spans="1:21" x14ac:dyDescent="0.2">
      <c r="A649" s="62" t="str">
        <f t="shared" si="11"/>
        <v/>
      </c>
      <c r="B649" s="62">
        <f>IF(C649=1,MAX(B$2:$B648)+1,IF(F649=0,"",B648))</f>
        <v>1</v>
      </c>
      <c r="C649" s="62">
        <f>COUNTIF($F$2:$F649,F649)</f>
        <v>647</v>
      </c>
      <c r="D649" s="62">
        <f>IF(F649=0,0,MAX($D$2:D648)+1)</f>
        <v>646</v>
      </c>
      <c r="E649" s="62">
        <f>IF(H649=0,0,MAX($E$2:E648)+1)</f>
        <v>0</v>
      </c>
      <c r="F649" s="60" t="s">
        <v>751</v>
      </c>
      <c r="G649" s="60"/>
      <c r="H649" s="60"/>
      <c r="I649" s="62" t="e">
        <f>IFERROR(VLOOKUP(H649,H$2:H648,1,FALSE),VLOOKUP(H649,H$478:H650,1,FALSE))</f>
        <v>#N/A</v>
      </c>
      <c r="J649" s="62" t="str">
        <f>IF($H649=0,"",VLOOKUP($H649,Исходные_данные,37,FALSE))</f>
        <v/>
      </c>
      <c r="K649" s="62" t="str">
        <f>IF($H649=0,"",VLOOKUP($H649,Исходные_данные,38,FALSE))</f>
        <v/>
      </c>
      <c r="L649" s="62" t="str">
        <f>IF($H649=0,"",VLOOKUP($H649,Исходные_данные,39,FALSE))</f>
        <v/>
      </c>
      <c r="M649" s="46" t="str">
        <f>IFERROR(VLOOKUP(H649,Нагрузка_диапазон_1,4,FALSE),"")</f>
        <v/>
      </c>
      <c r="N649" s="62" t="str">
        <f>IF($H649=0,"",VLOOKUP($H649,Исходные_данные,40,FALSE))</f>
        <v/>
      </c>
      <c r="O649" s="62"/>
      <c r="P649" s="62" t="str">
        <f>IF($H649=0,"",VLOOKUP($H649,Исходные_данные,42,FALSE))</f>
        <v/>
      </c>
      <c r="Q649" s="62" t="str">
        <f>IF($H649=0,"",VLOOKUP($H649,Исходные_данные,8,FALSE))</f>
        <v/>
      </c>
      <c r="R649" s="62">
        <f>IF(Q649=3,"L1,L2,L3",0)</f>
        <v>0</v>
      </c>
      <c r="S649" s="62">
        <f>IF(C649=1,1,IF(Q649=3,S648,IF(S648=3,1,S648+1)))</f>
        <v>2</v>
      </c>
      <c r="T649" s="62" t="str">
        <f>IF(R649=0,"L"&amp;S649,R649)</f>
        <v>L2</v>
      </c>
      <c r="U649" s="62" t="str">
        <f>IF($H649=0,"",VLOOKUP($H649,Исходные_данные,32,FALSE))</f>
        <v/>
      </c>
    </row>
    <row r="650" spans="1:21" x14ac:dyDescent="0.2">
      <c r="A650" s="62" t="str">
        <f t="shared" si="11"/>
        <v/>
      </c>
      <c r="B650" s="62">
        <f>IF(C650=1,MAX(B$2:$B649)+1,IF(F650=0,"",B649))</f>
        <v>1</v>
      </c>
      <c r="C650" s="62">
        <f>COUNTIF($F$2:$F650,F650)</f>
        <v>648</v>
      </c>
      <c r="D650" s="62">
        <f>IF(F650=0,0,MAX($D$2:D649)+1)</f>
        <v>647</v>
      </c>
      <c r="E650" s="62">
        <f>IF(H650=0,0,MAX($E$2:E649)+1)</f>
        <v>0</v>
      </c>
      <c r="F650" s="60" t="s">
        <v>751</v>
      </c>
      <c r="G650" s="60"/>
      <c r="H650" s="60"/>
      <c r="I650" s="62" t="e">
        <f>IFERROR(VLOOKUP(H650,H$2:H649,1,FALSE),VLOOKUP(H650,H$478:H651,1,FALSE))</f>
        <v>#N/A</v>
      </c>
      <c r="J650" s="62" t="str">
        <f>IF($H650=0,"",VLOOKUP($H650,Исходные_данные,37,FALSE))</f>
        <v/>
      </c>
      <c r="K650" s="62" t="str">
        <f>IF($H650=0,"",VLOOKUP($H650,Исходные_данные,38,FALSE))</f>
        <v/>
      </c>
      <c r="L650" s="62" t="str">
        <f>IF($H650=0,"",VLOOKUP($H650,Исходные_данные,39,FALSE))</f>
        <v/>
      </c>
      <c r="M650" s="46" t="str">
        <f>IFERROR(VLOOKUP(H650,Нагрузка_диапазон_1,4,FALSE),"")</f>
        <v/>
      </c>
      <c r="N650" s="62" t="str">
        <f>IF($H650=0,"",VLOOKUP($H650,Исходные_данные,40,FALSE))</f>
        <v/>
      </c>
      <c r="O650" s="62"/>
      <c r="P650" s="62" t="str">
        <f>IF($H650=0,"",VLOOKUP($H650,Исходные_данные,42,FALSE))</f>
        <v/>
      </c>
      <c r="Q650" s="62" t="str">
        <f>IF($H650=0,"",VLOOKUP($H650,Исходные_данные,8,FALSE))</f>
        <v/>
      </c>
      <c r="R650" s="62">
        <f>IF(Q650=3,"L1,L2,L3",0)</f>
        <v>0</v>
      </c>
      <c r="S650" s="62">
        <f>IF(C650=1,1,IF(Q650=3,S649,IF(S649=3,1,S649+1)))</f>
        <v>3</v>
      </c>
      <c r="T650" s="62" t="str">
        <f>IF(R650=0,"L"&amp;S650,R650)</f>
        <v>L3</v>
      </c>
      <c r="U650" s="62" t="str">
        <f>IF($H650=0,"",VLOOKUP($H650,Исходные_данные,32,FALSE))</f>
        <v/>
      </c>
    </row>
    <row r="651" spans="1:21" x14ac:dyDescent="0.2">
      <c r="A651" s="62" t="str">
        <f t="shared" si="11"/>
        <v/>
      </c>
      <c r="B651" s="62">
        <f>IF(C651=1,MAX(B$2:$B650)+1,IF(F651=0,"",B650))</f>
        <v>1</v>
      </c>
      <c r="C651" s="62">
        <f>COUNTIF($F$2:$F651,F651)</f>
        <v>649</v>
      </c>
      <c r="D651" s="62">
        <f>IF(F651=0,0,MAX($D$2:D650)+1)</f>
        <v>648</v>
      </c>
      <c r="E651" s="62">
        <f>IF(H651=0,0,MAX($E$2:E650)+1)</f>
        <v>0</v>
      </c>
      <c r="F651" s="60" t="s">
        <v>751</v>
      </c>
      <c r="G651" s="60"/>
      <c r="H651" s="60"/>
      <c r="I651" s="62" t="e">
        <f>IFERROR(VLOOKUP(H651,H$2:H650,1,FALSE),VLOOKUP(H651,H$478:H652,1,FALSE))</f>
        <v>#N/A</v>
      </c>
      <c r="J651" s="62" t="str">
        <f>IF($H651=0,"",VLOOKUP($H651,Исходные_данные,37,FALSE))</f>
        <v/>
      </c>
      <c r="K651" s="62" t="str">
        <f>IF($H651=0,"",VLOOKUP($H651,Исходные_данные,38,FALSE))</f>
        <v/>
      </c>
      <c r="L651" s="62" t="str">
        <f>IF($H651=0,"",VLOOKUP($H651,Исходные_данные,39,FALSE))</f>
        <v/>
      </c>
      <c r="M651" s="46" t="str">
        <f>IFERROR(VLOOKUP(H651,Нагрузка_диапазон_1,4,FALSE),"")</f>
        <v/>
      </c>
      <c r="N651" s="62" t="str">
        <f>IF($H651=0,"",VLOOKUP($H651,Исходные_данные,40,FALSE))</f>
        <v/>
      </c>
      <c r="O651" s="62"/>
      <c r="P651" s="62" t="str">
        <f>IF($H651=0,"",VLOOKUP($H651,Исходные_данные,42,FALSE))</f>
        <v/>
      </c>
      <c r="Q651" s="62" t="str">
        <f>IF($H651=0,"",VLOOKUP($H651,Исходные_данные,8,FALSE))</f>
        <v/>
      </c>
      <c r="R651" s="62">
        <f>IF(Q651=3,"L1,L2,L3",0)</f>
        <v>0</v>
      </c>
      <c r="S651" s="62">
        <f>IF(C651=1,1,IF(Q651=3,S650,IF(S650=3,1,S650+1)))</f>
        <v>1</v>
      </c>
      <c r="T651" s="62" t="str">
        <f>IF(R651=0,"L"&amp;S651,R651)</f>
        <v>L1</v>
      </c>
      <c r="U651" s="62" t="str">
        <f>IF($H651=0,"",VLOOKUP($H651,Исходные_данные,32,FALSE))</f>
        <v/>
      </c>
    </row>
    <row r="652" spans="1:21" x14ac:dyDescent="0.2">
      <c r="A652" s="62" t="str">
        <f t="shared" si="11"/>
        <v/>
      </c>
      <c r="B652" s="62">
        <f>IF(C652=1,MAX(B$2:$B651)+1,IF(F652=0,"",B651))</f>
        <v>1</v>
      </c>
      <c r="C652" s="62">
        <f>COUNTIF($F$2:$F652,F652)</f>
        <v>650</v>
      </c>
      <c r="D652" s="62">
        <f>IF(F652=0,0,MAX($D$2:D651)+1)</f>
        <v>649</v>
      </c>
      <c r="E652" s="62">
        <f>IF(H652=0,0,MAX($E$2:E651)+1)</f>
        <v>0</v>
      </c>
      <c r="F652" s="60" t="s">
        <v>751</v>
      </c>
      <c r="G652" s="60"/>
      <c r="H652" s="60"/>
      <c r="I652" s="62" t="e">
        <f>IFERROR(VLOOKUP(H652,H$2:H651,1,FALSE),VLOOKUP(H652,H$478:H653,1,FALSE))</f>
        <v>#N/A</v>
      </c>
      <c r="J652" s="62" t="str">
        <f>IF($H652=0,"",VLOOKUP($H652,Исходные_данные,37,FALSE))</f>
        <v/>
      </c>
      <c r="K652" s="62" t="str">
        <f>IF($H652=0,"",VLOOKUP($H652,Исходные_данные,38,FALSE))</f>
        <v/>
      </c>
      <c r="L652" s="62" t="str">
        <f>IF($H652=0,"",VLOOKUP($H652,Исходные_данные,39,FALSE))</f>
        <v/>
      </c>
      <c r="M652" s="46" t="str">
        <f>IFERROR(VLOOKUP(H652,Нагрузка_диапазон_1,4,FALSE),"")</f>
        <v/>
      </c>
      <c r="N652" s="62" t="str">
        <f>IF($H652=0,"",VLOOKUP($H652,Исходные_данные,40,FALSE))</f>
        <v/>
      </c>
      <c r="O652" s="62"/>
      <c r="P652" s="62" t="str">
        <f>IF($H652=0,"",VLOOKUP($H652,Исходные_данные,42,FALSE))</f>
        <v/>
      </c>
      <c r="Q652" s="62" t="str">
        <f>IF($H652=0,"",VLOOKUP($H652,Исходные_данные,8,FALSE))</f>
        <v/>
      </c>
      <c r="R652" s="62">
        <f>IF(Q652=3,"L1,L2,L3",0)</f>
        <v>0</v>
      </c>
      <c r="S652" s="62">
        <f>IF(C652=1,1,IF(Q652=3,S651,IF(S651=3,1,S651+1)))</f>
        <v>2</v>
      </c>
      <c r="T652" s="62" t="str">
        <f>IF(R652=0,"L"&amp;S652,R652)</f>
        <v>L2</v>
      </c>
      <c r="U652" s="62" t="str">
        <f>IF($H652=0,"",VLOOKUP($H652,Исходные_данные,32,FALSE))</f>
        <v/>
      </c>
    </row>
    <row r="653" spans="1:21" x14ac:dyDescent="0.2">
      <c r="A653" s="62" t="str">
        <f t="shared" si="11"/>
        <v/>
      </c>
      <c r="B653" s="62">
        <f>IF(C653=1,MAX(B$2:$B652)+1,IF(F653=0,"",B652))</f>
        <v>1</v>
      </c>
      <c r="C653" s="62">
        <f>COUNTIF($F$2:$F653,F653)</f>
        <v>651</v>
      </c>
      <c r="D653" s="62">
        <f>IF(F653=0,0,MAX($D$2:D652)+1)</f>
        <v>650</v>
      </c>
      <c r="E653" s="62">
        <f>IF(H653=0,0,MAX($E$2:E652)+1)</f>
        <v>0</v>
      </c>
      <c r="F653" s="60" t="s">
        <v>751</v>
      </c>
      <c r="G653" s="60"/>
      <c r="H653" s="60"/>
      <c r="I653" s="62" t="e">
        <f>IFERROR(VLOOKUP(H653,H$2:H652,1,FALSE),VLOOKUP(H653,H$478:H654,1,FALSE))</f>
        <v>#N/A</v>
      </c>
      <c r="J653" s="62" t="str">
        <f>IF($H653=0,"",VLOOKUP($H653,Исходные_данные,37,FALSE))</f>
        <v/>
      </c>
      <c r="K653" s="62" t="str">
        <f>IF($H653=0,"",VLOOKUP($H653,Исходные_данные,38,FALSE))</f>
        <v/>
      </c>
      <c r="L653" s="62" t="str">
        <f>IF($H653=0,"",VLOOKUP($H653,Исходные_данные,39,FALSE))</f>
        <v/>
      </c>
      <c r="M653" s="46" t="str">
        <f>IFERROR(VLOOKUP(H653,Нагрузка_диапазон_1,4,FALSE),"")</f>
        <v/>
      </c>
      <c r="N653" s="62" t="str">
        <f>IF($H653=0,"",VLOOKUP($H653,Исходные_данные,40,FALSE))</f>
        <v/>
      </c>
      <c r="O653" s="62"/>
      <c r="P653" s="62" t="str">
        <f>IF($H653=0,"",VLOOKUP($H653,Исходные_данные,42,FALSE))</f>
        <v/>
      </c>
      <c r="Q653" s="62" t="str">
        <f>IF($H653=0,"",VLOOKUP($H653,Исходные_данные,8,FALSE))</f>
        <v/>
      </c>
      <c r="R653" s="62">
        <f>IF(Q653=3,"L1,L2,L3",0)</f>
        <v>0</v>
      </c>
      <c r="S653" s="62">
        <f>IF(C653=1,1,IF(Q653=3,S652,IF(S652=3,1,S652+1)))</f>
        <v>3</v>
      </c>
      <c r="T653" s="62" t="str">
        <f>IF(R653=0,"L"&amp;S653,R653)</f>
        <v>L3</v>
      </c>
      <c r="U653" s="62" t="str">
        <f>IF($H653=0,"",VLOOKUP($H653,Исходные_данные,32,FALSE))</f>
        <v/>
      </c>
    </row>
    <row r="654" spans="1:21" x14ac:dyDescent="0.2">
      <c r="A654" s="62" t="str">
        <f t="shared" si="11"/>
        <v/>
      </c>
      <c r="B654" s="62">
        <f>IF(C654=1,MAX(B$2:$B653)+1,IF(F654=0,"",B653))</f>
        <v>1</v>
      </c>
      <c r="C654" s="62">
        <f>COUNTIF($F$2:$F654,F654)</f>
        <v>652</v>
      </c>
      <c r="D654" s="62">
        <f>IF(F654=0,0,MAX($D$2:D653)+1)</f>
        <v>651</v>
      </c>
      <c r="E654" s="62">
        <f>IF(H654=0,0,MAX($E$2:E653)+1)</f>
        <v>0</v>
      </c>
      <c r="F654" s="60" t="s">
        <v>751</v>
      </c>
      <c r="G654" s="60"/>
      <c r="H654" s="60"/>
      <c r="I654" s="62" t="e">
        <f>IFERROR(VLOOKUP(H654,H$2:H653,1,FALSE),VLOOKUP(H654,H$478:H655,1,FALSE))</f>
        <v>#N/A</v>
      </c>
      <c r="J654" s="62" t="str">
        <f>IF($H654=0,"",VLOOKUP($H654,Исходные_данные,37,FALSE))</f>
        <v/>
      </c>
      <c r="K654" s="62" t="str">
        <f>IF($H654=0,"",VLOOKUP($H654,Исходные_данные,38,FALSE))</f>
        <v/>
      </c>
      <c r="L654" s="62" t="str">
        <f>IF($H654=0,"",VLOOKUP($H654,Исходные_данные,39,FALSE))</f>
        <v/>
      </c>
      <c r="M654" s="46" t="str">
        <f>IFERROR(VLOOKUP(H654,Нагрузка_диапазон_1,4,FALSE),"")</f>
        <v/>
      </c>
      <c r="N654" s="62" t="str">
        <f>IF($H654=0,"",VLOOKUP($H654,Исходные_данные,40,FALSE))</f>
        <v/>
      </c>
      <c r="O654" s="62"/>
      <c r="P654" s="62" t="str">
        <f>IF($H654=0,"",VLOOKUP($H654,Исходные_данные,42,FALSE))</f>
        <v/>
      </c>
      <c r="Q654" s="62" t="str">
        <f>IF($H654=0,"",VLOOKUP($H654,Исходные_данные,8,FALSE))</f>
        <v/>
      </c>
      <c r="R654" s="62">
        <f>IF(Q654=3,"L1,L2,L3",0)</f>
        <v>0</v>
      </c>
      <c r="S654" s="62">
        <f>IF(C654=1,1,IF(Q654=3,S653,IF(S653=3,1,S653+1)))</f>
        <v>1</v>
      </c>
      <c r="T654" s="62" t="str">
        <f>IF(R654=0,"L"&amp;S654,R654)</f>
        <v>L1</v>
      </c>
      <c r="U654" s="62" t="str">
        <f>IF($H654=0,"",VLOOKUP($H654,Исходные_данные,32,FALSE))</f>
        <v/>
      </c>
    </row>
    <row r="655" spans="1:21" x14ac:dyDescent="0.2">
      <c r="A655" s="62" t="str">
        <f t="shared" si="11"/>
        <v/>
      </c>
      <c r="B655" s="62">
        <f>IF(C655=1,MAX(B$2:$B654)+1,IF(F655=0,"",B654))</f>
        <v>1</v>
      </c>
      <c r="C655" s="62">
        <f>COUNTIF($F$2:$F655,F655)</f>
        <v>653</v>
      </c>
      <c r="D655" s="62">
        <f>IF(F655=0,0,MAX($D$2:D654)+1)</f>
        <v>652</v>
      </c>
      <c r="E655" s="62">
        <f>IF(H655=0,0,MAX($E$2:E654)+1)</f>
        <v>0</v>
      </c>
      <c r="F655" s="60" t="s">
        <v>751</v>
      </c>
      <c r="G655" s="60"/>
      <c r="H655" s="60"/>
      <c r="I655" s="62" t="e">
        <f>IFERROR(VLOOKUP(H655,H$2:H654,1,FALSE),VLOOKUP(H655,H$478:H656,1,FALSE))</f>
        <v>#N/A</v>
      </c>
      <c r="J655" s="62" t="str">
        <f>IF($H655=0,"",VLOOKUP($H655,Исходные_данные,37,FALSE))</f>
        <v/>
      </c>
      <c r="K655" s="62" t="str">
        <f>IF($H655=0,"",VLOOKUP($H655,Исходные_данные,38,FALSE))</f>
        <v/>
      </c>
      <c r="L655" s="62" t="str">
        <f>IF($H655=0,"",VLOOKUP($H655,Исходные_данные,39,FALSE))</f>
        <v/>
      </c>
      <c r="M655" s="46" t="str">
        <f>IFERROR(VLOOKUP(H655,Нагрузка_диапазон_1,4,FALSE),"")</f>
        <v/>
      </c>
      <c r="N655" s="62" t="str">
        <f>IF($H655=0,"",VLOOKUP($H655,Исходные_данные,40,FALSE))</f>
        <v/>
      </c>
      <c r="O655" s="62"/>
      <c r="P655" s="62" t="str">
        <f>IF($H655=0,"",VLOOKUP($H655,Исходные_данные,42,FALSE))</f>
        <v/>
      </c>
      <c r="Q655" s="62" t="str">
        <f>IF($H655=0,"",VLOOKUP($H655,Исходные_данные,8,FALSE))</f>
        <v/>
      </c>
      <c r="R655" s="62">
        <f>IF(Q655=3,"L1,L2,L3",0)</f>
        <v>0</v>
      </c>
      <c r="S655" s="62">
        <f>IF(C655=1,1,IF(Q655=3,S654,IF(S654=3,1,S654+1)))</f>
        <v>2</v>
      </c>
      <c r="T655" s="62" t="str">
        <f>IF(R655=0,"L"&amp;S655,R655)</f>
        <v>L2</v>
      </c>
      <c r="U655" s="62" t="str">
        <f>IF($H655=0,"",VLOOKUP($H655,Исходные_данные,32,FALSE))</f>
        <v/>
      </c>
    </row>
    <row r="656" spans="1:21" x14ac:dyDescent="0.2">
      <c r="A656" s="62" t="str">
        <f t="shared" si="11"/>
        <v/>
      </c>
      <c r="B656" s="62">
        <f>IF(C656=1,MAX(B$2:$B655)+1,IF(F656=0,"",B655))</f>
        <v>1</v>
      </c>
      <c r="C656" s="62">
        <f>COUNTIF($F$2:$F656,F656)</f>
        <v>654</v>
      </c>
      <c r="D656" s="62">
        <f>IF(F656=0,0,MAX($D$2:D655)+1)</f>
        <v>653</v>
      </c>
      <c r="E656" s="62">
        <f>IF(H656=0,0,MAX($E$2:E655)+1)</f>
        <v>0</v>
      </c>
      <c r="F656" s="60" t="s">
        <v>751</v>
      </c>
      <c r="G656" s="60"/>
      <c r="H656" s="60"/>
      <c r="I656" s="62" t="e">
        <f>IFERROR(VLOOKUP(H656,H$2:H655,1,FALSE),VLOOKUP(H656,H$478:H657,1,FALSE))</f>
        <v>#N/A</v>
      </c>
      <c r="J656" s="62" t="str">
        <f>IF($H656=0,"",VLOOKUP($H656,Исходные_данные,37,FALSE))</f>
        <v/>
      </c>
      <c r="K656" s="62" t="str">
        <f>IF($H656=0,"",VLOOKUP($H656,Исходные_данные,38,FALSE))</f>
        <v/>
      </c>
      <c r="L656" s="62" t="str">
        <f>IF($H656=0,"",VLOOKUP($H656,Исходные_данные,39,FALSE))</f>
        <v/>
      </c>
      <c r="M656" s="46" t="str">
        <f>IFERROR(VLOOKUP(H656,Нагрузка_диапазон_1,4,FALSE),"")</f>
        <v/>
      </c>
      <c r="N656" s="62" t="str">
        <f>IF($H656=0,"",VLOOKUP($H656,Исходные_данные,40,FALSE))</f>
        <v/>
      </c>
      <c r="O656" s="62"/>
      <c r="P656" s="62" t="str">
        <f>IF($H656=0,"",VLOOKUP($H656,Исходные_данные,42,FALSE))</f>
        <v/>
      </c>
      <c r="Q656" s="62" t="str">
        <f>IF($H656=0,"",VLOOKUP($H656,Исходные_данные,8,FALSE))</f>
        <v/>
      </c>
      <c r="R656" s="62">
        <f>IF(Q656=3,"L1,L2,L3",0)</f>
        <v>0</v>
      </c>
      <c r="S656" s="62">
        <f>IF(C656=1,1,IF(Q656=3,S655,IF(S655=3,1,S655+1)))</f>
        <v>3</v>
      </c>
      <c r="T656" s="62" t="str">
        <f>IF(R656=0,"L"&amp;S656,R656)</f>
        <v>L3</v>
      </c>
      <c r="U656" s="62" t="str">
        <f>IF($H656=0,"",VLOOKUP($H656,Исходные_данные,32,FALSE))</f>
        <v/>
      </c>
    </row>
    <row r="657" spans="1:21" x14ac:dyDescent="0.2">
      <c r="A657" s="62" t="str">
        <f t="shared" si="11"/>
        <v/>
      </c>
      <c r="B657" s="62">
        <f>IF(C657=1,MAX(B$2:$B656)+1,IF(F657=0,"",B656))</f>
        <v>1</v>
      </c>
      <c r="C657" s="62">
        <f>COUNTIF($F$2:$F657,F657)</f>
        <v>655</v>
      </c>
      <c r="D657" s="62">
        <f>IF(F657=0,0,MAX($D$2:D656)+1)</f>
        <v>654</v>
      </c>
      <c r="E657" s="62">
        <f>IF(H657=0,0,MAX($E$2:E656)+1)</f>
        <v>0</v>
      </c>
      <c r="F657" s="60" t="s">
        <v>751</v>
      </c>
      <c r="G657" s="60"/>
      <c r="H657" s="60"/>
      <c r="I657" s="62" t="e">
        <f>IFERROR(VLOOKUP(H657,H$2:H656,1,FALSE),VLOOKUP(H657,H$478:H658,1,FALSE))</f>
        <v>#N/A</v>
      </c>
      <c r="J657" s="62" t="str">
        <f>IF($H657=0,"",VLOOKUP($H657,Исходные_данные,37,FALSE))</f>
        <v/>
      </c>
      <c r="K657" s="62" t="str">
        <f>IF($H657=0,"",VLOOKUP($H657,Исходные_данные,38,FALSE))</f>
        <v/>
      </c>
      <c r="L657" s="62" t="str">
        <f>IF($H657=0,"",VLOOKUP($H657,Исходные_данные,39,FALSE))</f>
        <v/>
      </c>
      <c r="M657" s="46" t="str">
        <f>IFERROR(VLOOKUP(H657,Нагрузка_диапазон_1,4,FALSE),"")</f>
        <v/>
      </c>
      <c r="N657" s="62" t="str">
        <f>IF($H657=0,"",VLOOKUP($H657,Исходные_данные,40,FALSE))</f>
        <v/>
      </c>
      <c r="O657" s="62"/>
      <c r="P657" s="62" t="str">
        <f>IF($H657=0,"",VLOOKUP($H657,Исходные_данные,42,FALSE))</f>
        <v/>
      </c>
      <c r="Q657" s="62" t="str">
        <f>IF($H657=0,"",VLOOKUP($H657,Исходные_данные,8,FALSE))</f>
        <v/>
      </c>
      <c r="R657" s="62">
        <f>IF(Q657=3,"L1,L2,L3",0)</f>
        <v>0</v>
      </c>
      <c r="S657" s="62">
        <f>IF(C657=1,1,IF(Q657=3,S656,IF(S656=3,1,S656+1)))</f>
        <v>1</v>
      </c>
      <c r="T657" s="62" t="str">
        <f>IF(R657=0,"L"&amp;S657,R657)</f>
        <v>L1</v>
      </c>
      <c r="U657" s="62" t="str">
        <f>IF($H657=0,"",VLOOKUP($H657,Исходные_данные,32,FALSE))</f>
        <v/>
      </c>
    </row>
    <row r="658" spans="1:21" x14ac:dyDescent="0.2">
      <c r="A658" s="62" t="str">
        <f t="shared" si="11"/>
        <v/>
      </c>
      <c r="B658" s="62">
        <f>IF(C658=1,MAX(B$2:$B657)+1,IF(F658=0,"",B657))</f>
        <v>1</v>
      </c>
      <c r="C658" s="62">
        <f>COUNTIF($F$2:$F658,F658)</f>
        <v>656</v>
      </c>
      <c r="D658" s="62">
        <f>IF(F658=0,0,MAX($D$2:D657)+1)</f>
        <v>655</v>
      </c>
      <c r="E658" s="62">
        <f>IF(H658=0,0,MAX($E$2:E657)+1)</f>
        <v>0</v>
      </c>
      <c r="F658" s="60" t="s">
        <v>751</v>
      </c>
      <c r="G658" s="60"/>
      <c r="H658" s="60"/>
      <c r="I658" s="62" t="e">
        <f>IFERROR(VLOOKUP(H658,H$2:H657,1,FALSE),VLOOKUP(H658,H$478:H659,1,FALSE))</f>
        <v>#N/A</v>
      </c>
      <c r="J658" s="62" t="str">
        <f>IF($H658=0,"",VLOOKUP($H658,Исходные_данные,37,FALSE))</f>
        <v/>
      </c>
      <c r="K658" s="62" t="str">
        <f>IF($H658=0,"",VLOOKUP($H658,Исходные_данные,38,FALSE))</f>
        <v/>
      </c>
      <c r="L658" s="62" t="str">
        <f>IF($H658=0,"",VLOOKUP($H658,Исходные_данные,39,FALSE))</f>
        <v/>
      </c>
      <c r="M658" s="46" t="str">
        <f>IFERROR(VLOOKUP(H658,Нагрузка_диапазон_1,4,FALSE),"")</f>
        <v/>
      </c>
      <c r="N658" s="62" t="str">
        <f>IF($H658=0,"",VLOOKUP($H658,Исходные_данные,40,FALSE))</f>
        <v/>
      </c>
      <c r="O658" s="62"/>
      <c r="P658" s="62" t="str">
        <f>IF($H658=0,"",VLOOKUP($H658,Исходные_данные,42,FALSE))</f>
        <v/>
      </c>
      <c r="Q658" s="62" t="str">
        <f>IF($H658=0,"",VLOOKUP($H658,Исходные_данные,8,FALSE))</f>
        <v/>
      </c>
      <c r="R658" s="62">
        <f>IF(Q658=3,"L1,L2,L3",0)</f>
        <v>0</v>
      </c>
      <c r="S658" s="62">
        <f>IF(C658=1,1,IF(Q658=3,S657,IF(S657=3,1,S657+1)))</f>
        <v>2</v>
      </c>
      <c r="T658" s="62" t="str">
        <f>IF(R658=0,"L"&amp;S658,R658)</f>
        <v>L2</v>
      </c>
      <c r="U658" s="62" t="str">
        <f>IF($H658=0,"",VLOOKUP($H658,Исходные_данные,32,FALSE))</f>
        <v/>
      </c>
    </row>
    <row r="659" spans="1:21" x14ac:dyDescent="0.2">
      <c r="A659" s="62" t="str">
        <f t="shared" si="11"/>
        <v/>
      </c>
      <c r="B659" s="62">
        <f>IF(C659=1,MAX(B$2:$B658)+1,IF(F659=0,"",B658))</f>
        <v>1</v>
      </c>
      <c r="C659" s="62">
        <f>COUNTIF($F$2:$F659,F659)</f>
        <v>657</v>
      </c>
      <c r="D659" s="62">
        <f>IF(F659=0,0,MAX($D$2:D658)+1)</f>
        <v>656</v>
      </c>
      <c r="E659" s="62">
        <f>IF(H659=0,0,MAX($E$2:E658)+1)</f>
        <v>0</v>
      </c>
      <c r="F659" s="60" t="s">
        <v>751</v>
      </c>
      <c r="G659" s="60"/>
      <c r="H659" s="60"/>
      <c r="I659" s="62" t="e">
        <f>IFERROR(VLOOKUP(H659,H$2:H658,1,FALSE),VLOOKUP(H659,H$478:H660,1,FALSE))</f>
        <v>#N/A</v>
      </c>
      <c r="J659" s="62" t="str">
        <f>IF($H659=0,"",VLOOKUP($H659,Исходные_данные,37,FALSE))</f>
        <v/>
      </c>
      <c r="K659" s="62" t="str">
        <f>IF($H659=0,"",VLOOKUP($H659,Исходные_данные,38,FALSE))</f>
        <v/>
      </c>
      <c r="L659" s="62" t="str">
        <f>IF($H659=0,"",VLOOKUP($H659,Исходные_данные,39,FALSE))</f>
        <v/>
      </c>
      <c r="M659" s="46" t="str">
        <f>IFERROR(VLOOKUP(H659,Нагрузка_диапазон_1,4,FALSE),"")</f>
        <v/>
      </c>
      <c r="N659" s="62" t="str">
        <f>IF($H659=0,"",VLOOKUP($H659,Исходные_данные,40,FALSE))</f>
        <v/>
      </c>
      <c r="O659" s="62"/>
      <c r="P659" s="62" t="str">
        <f>IF($H659=0,"",VLOOKUP($H659,Исходные_данные,42,FALSE))</f>
        <v/>
      </c>
      <c r="Q659" s="62" t="str">
        <f>IF($H659=0,"",VLOOKUP($H659,Исходные_данные,8,FALSE))</f>
        <v/>
      </c>
      <c r="R659" s="62">
        <f>IF(Q659=3,"L1,L2,L3",0)</f>
        <v>0</v>
      </c>
      <c r="S659" s="62">
        <f>IF(C659=1,1,IF(Q659=3,S658,IF(S658=3,1,S658+1)))</f>
        <v>3</v>
      </c>
      <c r="T659" s="62" t="str">
        <f>IF(R659=0,"L"&amp;S659,R659)</f>
        <v>L3</v>
      </c>
      <c r="U659" s="62" t="str">
        <f>IF($H659=0,"",VLOOKUP($H659,Исходные_данные,32,FALSE))</f>
        <v/>
      </c>
    </row>
    <row r="660" spans="1:21" x14ac:dyDescent="0.2">
      <c r="A660" s="62" t="str">
        <f t="shared" si="11"/>
        <v/>
      </c>
      <c r="B660" s="62">
        <f>IF(C660=1,MAX(B$2:$B659)+1,IF(F660=0,"",B659))</f>
        <v>1</v>
      </c>
      <c r="C660" s="62">
        <f>COUNTIF($F$2:$F660,F660)</f>
        <v>658</v>
      </c>
      <c r="D660" s="62">
        <f>IF(F660=0,0,MAX($D$2:D659)+1)</f>
        <v>657</v>
      </c>
      <c r="E660" s="62">
        <f>IF(H660=0,0,MAX($E$2:E659)+1)</f>
        <v>0</v>
      </c>
      <c r="F660" s="60" t="s">
        <v>751</v>
      </c>
      <c r="G660" s="60"/>
      <c r="H660" s="60"/>
      <c r="I660" s="62" t="e">
        <f>IFERROR(VLOOKUP(H660,H$2:H659,1,FALSE),VLOOKUP(H660,H$478:H661,1,FALSE))</f>
        <v>#N/A</v>
      </c>
      <c r="J660" s="62" t="str">
        <f>IF($H660=0,"",VLOOKUP($H660,Исходные_данные,37,FALSE))</f>
        <v/>
      </c>
      <c r="K660" s="62" t="str">
        <f>IF($H660=0,"",VLOOKUP($H660,Исходные_данные,38,FALSE))</f>
        <v/>
      </c>
      <c r="L660" s="62" t="str">
        <f>IF($H660=0,"",VLOOKUP($H660,Исходные_данные,39,FALSE))</f>
        <v/>
      </c>
      <c r="M660" s="46" t="str">
        <f>IFERROR(VLOOKUP(H660,Нагрузка_диапазон_1,4,FALSE),"")</f>
        <v/>
      </c>
      <c r="N660" s="62" t="str">
        <f>IF($H660=0,"",VLOOKUP($H660,Исходные_данные,40,FALSE))</f>
        <v/>
      </c>
      <c r="O660" s="62"/>
      <c r="P660" s="62" t="str">
        <f>IF($H660=0,"",VLOOKUP($H660,Исходные_данные,42,FALSE))</f>
        <v/>
      </c>
      <c r="Q660" s="62" t="str">
        <f>IF($H660=0,"",VLOOKUP($H660,Исходные_данные,8,FALSE))</f>
        <v/>
      </c>
      <c r="R660" s="62">
        <f>IF(Q660=3,"L1,L2,L3",0)</f>
        <v>0</v>
      </c>
      <c r="S660" s="62">
        <f>IF(C660=1,1,IF(Q660=3,S659,IF(S659=3,1,S659+1)))</f>
        <v>1</v>
      </c>
      <c r="T660" s="62" t="str">
        <f>IF(R660=0,"L"&amp;S660,R660)</f>
        <v>L1</v>
      </c>
      <c r="U660" s="62" t="str">
        <f>IF($H660=0,"",VLOOKUP($H660,Исходные_данные,32,FALSE))</f>
        <v/>
      </c>
    </row>
    <row r="661" spans="1:21" x14ac:dyDescent="0.2">
      <c r="A661" s="62" t="str">
        <f t="shared" si="11"/>
        <v/>
      </c>
      <c r="B661" s="62">
        <f>IF(C661=1,MAX(B$2:$B660)+1,IF(F661=0,"",B660))</f>
        <v>1</v>
      </c>
      <c r="C661" s="62">
        <f>COUNTIF($F$2:$F661,F661)</f>
        <v>659</v>
      </c>
      <c r="D661" s="62">
        <f>IF(F661=0,0,MAX($D$2:D660)+1)</f>
        <v>658</v>
      </c>
      <c r="E661" s="62">
        <f>IF(H661=0,0,MAX($E$2:E660)+1)</f>
        <v>0</v>
      </c>
      <c r="F661" s="60" t="s">
        <v>751</v>
      </c>
      <c r="G661" s="60"/>
      <c r="H661" s="60"/>
      <c r="I661" s="62" t="e">
        <f>IFERROR(VLOOKUP(H661,H$2:H660,1,FALSE),VLOOKUP(H661,H$478:H662,1,FALSE))</f>
        <v>#N/A</v>
      </c>
      <c r="J661" s="62" t="str">
        <f>IF($H661=0,"",VLOOKUP($H661,Исходные_данные,37,FALSE))</f>
        <v/>
      </c>
      <c r="K661" s="62" t="str">
        <f>IF($H661=0,"",VLOOKUP($H661,Исходные_данные,38,FALSE))</f>
        <v/>
      </c>
      <c r="L661" s="62" t="str">
        <f>IF($H661=0,"",VLOOKUP($H661,Исходные_данные,39,FALSE))</f>
        <v/>
      </c>
      <c r="M661" s="46" t="str">
        <f>IFERROR(VLOOKUP(H661,Нагрузка_диапазон_1,4,FALSE),"")</f>
        <v/>
      </c>
      <c r="N661" s="62" t="str">
        <f>IF($H661=0,"",VLOOKUP($H661,Исходные_данные,40,FALSE))</f>
        <v/>
      </c>
      <c r="O661" s="62"/>
      <c r="P661" s="62" t="str">
        <f>IF($H661=0,"",VLOOKUP($H661,Исходные_данные,42,FALSE))</f>
        <v/>
      </c>
      <c r="Q661" s="62" t="str">
        <f>IF($H661=0,"",VLOOKUP($H661,Исходные_данные,8,FALSE))</f>
        <v/>
      </c>
      <c r="R661" s="62">
        <f>IF(Q661=3,"L1,L2,L3",0)</f>
        <v>0</v>
      </c>
      <c r="S661" s="62">
        <f>IF(C661=1,1,IF(Q661=3,S660,IF(S660=3,1,S660+1)))</f>
        <v>2</v>
      </c>
      <c r="T661" s="62" t="str">
        <f>IF(R661=0,"L"&amp;S661,R661)</f>
        <v>L2</v>
      </c>
      <c r="U661" s="62" t="str">
        <f>IF($H661=0,"",VLOOKUP($H661,Исходные_данные,32,FALSE))</f>
        <v/>
      </c>
    </row>
    <row r="662" spans="1:21" x14ac:dyDescent="0.2">
      <c r="A662" s="62" t="str">
        <f t="shared" si="11"/>
        <v/>
      </c>
      <c r="B662" s="62">
        <f>IF(C662=1,MAX(B$2:$B661)+1,IF(F662=0,"",B661))</f>
        <v>1</v>
      </c>
      <c r="C662" s="62">
        <f>COUNTIF($F$2:$F662,F662)</f>
        <v>660</v>
      </c>
      <c r="D662" s="62">
        <f>IF(F662=0,0,MAX($D$2:D661)+1)</f>
        <v>659</v>
      </c>
      <c r="E662" s="62">
        <f>IF(H662=0,0,MAX($E$2:E661)+1)</f>
        <v>0</v>
      </c>
      <c r="F662" s="60" t="s">
        <v>751</v>
      </c>
      <c r="G662" s="60"/>
      <c r="H662" s="60"/>
      <c r="I662" s="62" t="e">
        <f>IFERROR(VLOOKUP(H662,H$2:H661,1,FALSE),VLOOKUP(H662,H$478:H663,1,FALSE))</f>
        <v>#N/A</v>
      </c>
      <c r="J662" s="62" t="str">
        <f>IF($H662=0,"",VLOOKUP($H662,Исходные_данные,37,FALSE))</f>
        <v/>
      </c>
      <c r="K662" s="62" t="str">
        <f>IF($H662=0,"",VLOOKUP($H662,Исходные_данные,38,FALSE))</f>
        <v/>
      </c>
      <c r="L662" s="62" t="str">
        <f>IF($H662=0,"",VLOOKUP($H662,Исходные_данные,39,FALSE))</f>
        <v/>
      </c>
      <c r="M662" s="46" t="str">
        <f>IFERROR(VLOOKUP(H662,Нагрузка_диапазон_1,4,FALSE),"")</f>
        <v/>
      </c>
      <c r="N662" s="62" t="str">
        <f>IF($H662=0,"",VLOOKUP($H662,Исходные_данные,40,FALSE))</f>
        <v/>
      </c>
      <c r="O662" s="62"/>
      <c r="P662" s="62" t="str">
        <f>IF($H662=0,"",VLOOKUP($H662,Исходные_данные,42,FALSE))</f>
        <v/>
      </c>
      <c r="Q662" s="62" t="str">
        <f>IF($H662=0,"",VLOOKUP($H662,Исходные_данные,8,FALSE))</f>
        <v/>
      </c>
      <c r="R662" s="62">
        <f>IF(Q662=3,"L1,L2,L3",0)</f>
        <v>0</v>
      </c>
      <c r="S662" s="62">
        <f>IF(C662=1,1,IF(Q662=3,S661,IF(S661=3,1,S661+1)))</f>
        <v>3</v>
      </c>
      <c r="T662" s="62" t="str">
        <f>IF(R662=0,"L"&amp;S662,R662)</f>
        <v>L3</v>
      </c>
      <c r="U662" s="62" t="str">
        <f>IF($H662=0,"",VLOOKUP($H662,Исходные_данные,32,FALSE))</f>
        <v/>
      </c>
    </row>
    <row r="663" spans="1:21" x14ac:dyDescent="0.2">
      <c r="A663" s="62" t="str">
        <f t="shared" si="11"/>
        <v/>
      </c>
      <c r="B663" s="62">
        <f>IF(C663=1,MAX(B$2:$B662)+1,IF(F663=0,"",B662))</f>
        <v>1</v>
      </c>
      <c r="C663" s="62">
        <f>COUNTIF($F$2:$F663,F663)</f>
        <v>661</v>
      </c>
      <c r="D663" s="62">
        <f>IF(F663=0,0,MAX($D$2:D662)+1)</f>
        <v>660</v>
      </c>
      <c r="E663" s="62">
        <f>IF(H663=0,0,MAX($E$2:E662)+1)</f>
        <v>0</v>
      </c>
      <c r="F663" s="60" t="s">
        <v>751</v>
      </c>
      <c r="G663" s="60"/>
      <c r="H663" s="60"/>
      <c r="I663" s="62" t="e">
        <f>IFERROR(VLOOKUP(H663,H$2:H662,1,FALSE),VLOOKUP(H663,H$478:H664,1,FALSE))</f>
        <v>#N/A</v>
      </c>
      <c r="J663" s="62" t="str">
        <f>IF($H663=0,"",VLOOKUP($H663,Исходные_данные,37,FALSE))</f>
        <v/>
      </c>
      <c r="K663" s="62" t="str">
        <f>IF($H663=0,"",VLOOKUP($H663,Исходные_данные,38,FALSE))</f>
        <v/>
      </c>
      <c r="L663" s="62" t="str">
        <f>IF($H663=0,"",VLOOKUP($H663,Исходные_данные,39,FALSE))</f>
        <v/>
      </c>
      <c r="M663" s="46" t="str">
        <f>IFERROR(VLOOKUP(H663,Нагрузка_диапазон_1,4,FALSE),"")</f>
        <v/>
      </c>
      <c r="N663" s="62" t="str">
        <f>IF($H663=0,"",VLOOKUP($H663,Исходные_данные,40,FALSE))</f>
        <v/>
      </c>
      <c r="O663" s="62"/>
      <c r="P663" s="62" t="str">
        <f>IF($H663=0,"",VLOOKUP($H663,Исходные_данные,42,FALSE))</f>
        <v/>
      </c>
      <c r="Q663" s="62" t="str">
        <f>IF($H663=0,"",VLOOKUP($H663,Исходные_данные,8,FALSE))</f>
        <v/>
      </c>
      <c r="R663" s="62">
        <f>IF(Q663=3,"L1,L2,L3",0)</f>
        <v>0</v>
      </c>
      <c r="S663" s="62">
        <f>IF(C663=1,1,IF(Q663=3,S662,IF(S662=3,1,S662+1)))</f>
        <v>1</v>
      </c>
      <c r="T663" s="62" t="str">
        <f>IF(R663=0,"L"&amp;S663,R663)</f>
        <v>L1</v>
      </c>
      <c r="U663" s="62" t="str">
        <f>IF($H663=0,"",VLOOKUP($H663,Исходные_данные,32,FALSE))</f>
        <v/>
      </c>
    </row>
    <row r="664" spans="1:21" x14ac:dyDescent="0.2">
      <c r="A664" s="62" t="str">
        <f t="shared" si="11"/>
        <v/>
      </c>
      <c r="B664" s="62">
        <f>IF(C664=1,MAX(B$2:$B663)+1,IF(F664=0,"",B663))</f>
        <v>1</v>
      </c>
      <c r="C664" s="62">
        <f>COUNTIF($F$2:$F664,F664)</f>
        <v>662</v>
      </c>
      <c r="D664" s="62">
        <f>IF(F664=0,0,MAX($D$2:D663)+1)</f>
        <v>661</v>
      </c>
      <c r="E664" s="62">
        <f>IF(H664=0,0,MAX($E$2:E663)+1)</f>
        <v>0</v>
      </c>
      <c r="F664" s="60" t="s">
        <v>751</v>
      </c>
      <c r="G664" s="60"/>
      <c r="H664" s="60"/>
      <c r="I664" s="62" t="e">
        <f>IFERROR(VLOOKUP(H664,H$2:H663,1,FALSE),VLOOKUP(H664,H$478:H665,1,FALSE))</f>
        <v>#N/A</v>
      </c>
      <c r="J664" s="62" t="str">
        <f>IF($H664=0,"",VLOOKUP($H664,Исходные_данные,37,FALSE))</f>
        <v/>
      </c>
      <c r="K664" s="62" t="str">
        <f>IF($H664=0,"",VLOOKUP($H664,Исходные_данные,38,FALSE))</f>
        <v/>
      </c>
      <c r="L664" s="62" t="str">
        <f>IF($H664=0,"",VLOOKUP($H664,Исходные_данные,39,FALSE))</f>
        <v/>
      </c>
      <c r="M664" s="46" t="str">
        <f>IFERROR(VLOOKUP(H664,Нагрузка_диапазон_1,4,FALSE),"")</f>
        <v/>
      </c>
      <c r="N664" s="62" t="str">
        <f>IF($H664=0,"",VLOOKUP($H664,Исходные_данные,40,FALSE))</f>
        <v/>
      </c>
      <c r="O664" s="62"/>
      <c r="P664" s="62" t="str">
        <f>IF($H664=0,"",VLOOKUP($H664,Исходные_данные,42,FALSE))</f>
        <v/>
      </c>
      <c r="Q664" s="62" t="str">
        <f>IF($H664=0,"",VLOOKUP($H664,Исходные_данные,8,FALSE))</f>
        <v/>
      </c>
      <c r="R664" s="62">
        <f>IF(Q664=3,"L1,L2,L3",0)</f>
        <v>0</v>
      </c>
      <c r="S664" s="62">
        <f>IF(C664=1,1,IF(Q664=3,S663,IF(S663=3,1,S663+1)))</f>
        <v>2</v>
      </c>
      <c r="T664" s="62" t="str">
        <f>IF(R664=0,"L"&amp;S664,R664)</f>
        <v>L2</v>
      </c>
      <c r="U664" s="62" t="str">
        <f>IF($H664=0,"",VLOOKUP($H664,Исходные_данные,32,FALSE))</f>
        <v/>
      </c>
    </row>
    <row r="665" spans="1:21" x14ac:dyDescent="0.2">
      <c r="A665" s="62" t="str">
        <f t="shared" si="11"/>
        <v/>
      </c>
      <c r="B665" s="62">
        <f>IF(C665=1,MAX(B$2:$B664)+1,IF(F665=0,"",B664))</f>
        <v>1</v>
      </c>
      <c r="C665" s="62">
        <f>COUNTIF($F$2:$F665,F665)</f>
        <v>663</v>
      </c>
      <c r="D665" s="62">
        <f>IF(F665=0,0,MAX($D$2:D664)+1)</f>
        <v>662</v>
      </c>
      <c r="E665" s="62">
        <f>IF(H665=0,0,MAX($E$2:E664)+1)</f>
        <v>0</v>
      </c>
      <c r="F665" s="60" t="s">
        <v>751</v>
      </c>
      <c r="G665" s="60"/>
      <c r="H665" s="60"/>
      <c r="I665" s="62" t="e">
        <f>IFERROR(VLOOKUP(H665,H$2:H664,1,FALSE),VLOOKUP(H665,H$478:H666,1,FALSE))</f>
        <v>#N/A</v>
      </c>
      <c r="J665" s="62" t="str">
        <f>IF($H665=0,"",VLOOKUP($H665,Исходные_данные,37,FALSE))</f>
        <v/>
      </c>
      <c r="K665" s="62" t="str">
        <f>IF($H665=0,"",VLOOKUP($H665,Исходные_данные,38,FALSE))</f>
        <v/>
      </c>
      <c r="L665" s="62" t="str">
        <f>IF($H665=0,"",VLOOKUP($H665,Исходные_данные,39,FALSE))</f>
        <v/>
      </c>
      <c r="M665" s="46" t="str">
        <f>IFERROR(VLOOKUP(H665,Нагрузка_диапазон_1,4,FALSE),"")</f>
        <v/>
      </c>
      <c r="N665" s="62" t="str">
        <f>IF($H665=0,"",VLOOKUP($H665,Исходные_данные,40,FALSE))</f>
        <v/>
      </c>
      <c r="O665" s="62"/>
      <c r="P665" s="62" t="str">
        <f>IF($H665=0,"",VLOOKUP($H665,Исходные_данные,42,FALSE))</f>
        <v/>
      </c>
      <c r="Q665" s="62" t="str">
        <f>IF($H665=0,"",VLOOKUP($H665,Исходные_данные,8,FALSE))</f>
        <v/>
      </c>
      <c r="R665" s="62">
        <f>IF(Q665=3,"L1,L2,L3",0)</f>
        <v>0</v>
      </c>
      <c r="S665" s="62">
        <f>IF(C665=1,1,IF(Q665=3,S664,IF(S664=3,1,S664+1)))</f>
        <v>3</v>
      </c>
      <c r="T665" s="62" t="str">
        <f>IF(R665=0,"L"&amp;S665,R665)</f>
        <v>L3</v>
      </c>
      <c r="U665" s="62" t="str">
        <f>IF($H665=0,"",VLOOKUP($H665,Исходные_данные,32,FALSE))</f>
        <v/>
      </c>
    </row>
    <row r="666" spans="1:21" x14ac:dyDescent="0.2">
      <c r="A666" s="62" t="str">
        <f t="shared" si="11"/>
        <v/>
      </c>
      <c r="B666" s="62">
        <f>IF(C666=1,MAX(B$2:$B665)+1,IF(F666=0,"",B665))</f>
        <v>1</v>
      </c>
      <c r="C666" s="62">
        <f>COUNTIF($F$2:$F666,F666)</f>
        <v>664</v>
      </c>
      <c r="D666" s="62">
        <f>IF(F666=0,0,MAX($D$2:D665)+1)</f>
        <v>663</v>
      </c>
      <c r="E666" s="62">
        <f>IF(H666=0,0,MAX($E$2:E665)+1)</f>
        <v>0</v>
      </c>
      <c r="F666" s="60" t="s">
        <v>751</v>
      </c>
      <c r="G666" s="60"/>
      <c r="H666" s="60"/>
      <c r="I666" s="62" t="e">
        <f>IFERROR(VLOOKUP(H666,H$2:H665,1,FALSE),VLOOKUP(H666,H$478:H667,1,FALSE))</f>
        <v>#N/A</v>
      </c>
      <c r="J666" s="62" t="str">
        <f>IF($H666=0,"",VLOOKUP($H666,Исходные_данные,37,FALSE))</f>
        <v/>
      </c>
      <c r="K666" s="62" t="str">
        <f>IF($H666=0,"",VLOOKUP($H666,Исходные_данные,38,FALSE))</f>
        <v/>
      </c>
      <c r="L666" s="62" t="str">
        <f>IF($H666=0,"",VLOOKUP($H666,Исходные_данные,39,FALSE))</f>
        <v/>
      </c>
      <c r="M666" s="46" t="str">
        <f>IFERROR(VLOOKUP(H666,Нагрузка_диапазон_1,4,FALSE),"")</f>
        <v/>
      </c>
      <c r="N666" s="62" t="str">
        <f>IF($H666=0,"",VLOOKUP($H666,Исходные_данные,40,FALSE))</f>
        <v/>
      </c>
      <c r="O666" s="62"/>
      <c r="P666" s="62" t="str">
        <f>IF($H666=0,"",VLOOKUP($H666,Исходные_данные,42,FALSE))</f>
        <v/>
      </c>
      <c r="Q666" s="62" t="str">
        <f>IF($H666=0,"",VLOOKUP($H666,Исходные_данные,8,FALSE))</f>
        <v/>
      </c>
      <c r="R666" s="62">
        <f>IF(Q666=3,"L1,L2,L3",0)</f>
        <v>0</v>
      </c>
      <c r="S666" s="62">
        <f>IF(C666=1,1,IF(Q666=3,S665,IF(S665=3,1,S665+1)))</f>
        <v>1</v>
      </c>
      <c r="T666" s="62" t="str">
        <f>IF(R666=0,"L"&amp;S666,R666)</f>
        <v>L1</v>
      </c>
      <c r="U666" s="62" t="str">
        <f>IF($H666=0,"",VLOOKUP($H666,Исходные_данные,32,FALSE))</f>
        <v/>
      </c>
    </row>
    <row r="667" spans="1:21" x14ac:dyDescent="0.2">
      <c r="A667" s="62" t="str">
        <f t="shared" si="11"/>
        <v/>
      </c>
      <c r="B667" s="62">
        <f>IF(C667=1,MAX(B$2:$B666)+1,IF(F667=0,"",B666))</f>
        <v>1</v>
      </c>
      <c r="C667" s="62">
        <f>COUNTIF($F$2:$F667,F667)</f>
        <v>665</v>
      </c>
      <c r="D667" s="62">
        <f>IF(F667=0,0,MAX($D$2:D666)+1)</f>
        <v>664</v>
      </c>
      <c r="E667" s="62">
        <f>IF(H667=0,0,MAX($E$2:E666)+1)</f>
        <v>0</v>
      </c>
      <c r="F667" s="60" t="s">
        <v>751</v>
      </c>
      <c r="G667" s="60"/>
      <c r="H667" s="60"/>
      <c r="I667" s="62" t="e">
        <f>IFERROR(VLOOKUP(H667,H$2:H666,1,FALSE),VLOOKUP(H667,H$478:H668,1,FALSE))</f>
        <v>#N/A</v>
      </c>
      <c r="J667" s="62" t="str">
        <f>IF($H667=0,"",VLOOKUP($H667,Исходные_данные,37,FALSE))</f>
        <v/>
      </c>
      <c r="K667" s="62" t="str">
        <f>IF($H667=0,"",VLOOKUP($H667,Исходные_данные,38,FALSE))</f>
        <v/>
      </c>
      <c r="L667" s="62" t="str">
        <f>IF($H667=0,"",VLOOKUP($H667,Исходные_данные,39,FALSE))</f>
        <v/>
      </c>
      <c r="M667" s="46" t="str">
        <f>IFERROR(VLOOKUP(H667,Нагрузка_диапазон_1,4,FALSE),"")</f>
        <v/>
      </c>
      <c r="N667" s="62" t="str">
        <f>IF($H667=0,"",VLOOKUP($H667,Исходные_данные,40,FALSE))</f>
        <v/>
      </c>
      <c r="O667" s="62"/>
      <c r="P667" s="62" t="str">
        <f>IF($H667=0,"",VLOOKUP($H667,Исходные_данные,42,FALSE))</f>
        <v/>
      </c>
      <c r="Q667" s="62" t="str">
        <f>IF($H667=0,"",VLOOKUP($H667,Исходные_данные,8,FALSE))</f>
        <v/>
      </c>
      <c r="R667" s="62">
        <f>IF(Q667=3,"L1,L2,L3",0)</f>
        <v>0</v>
      </c>
      <c r="S667" s="62">
        <f>IF(C667=1,1,IF(Q667=3,S666,IF(S666=3,1,S666+1)))</f>
        <v>2</v>
      </c>
      <c r="T667" s="62" t="str">
        <f>IF(R667=0,"L"&amp;S667,R667)</f>
        <v>L2</v>
      </c>
      <c r="U667" s="62" t="str">
        <f>IF($H667=0,"",VLOOKUP($H667,Исходные_данные,32,FALSE))</f>
        <v/>
      </c>
    </row>
    <row r="668" spans="1:21" x14ac:dyDescent="0.2">
      <c r="A668" s="62" t="str">
        <f t="shared" si="11"/>
        <v/>
      </c>
      <c r="B668" s="62">
        <f>IF(C668=1,MAX(B$2:$B667)+1,IF(F668=0,"",B667))</f>
        <v>1</v>
      </c>
      <c r="C668" s="62">
        <f>COUNTIF($F$2:$F668,F668)</f>
        <v>666</v>
      </c>
      <c r="D668" s="62">
        <f>IF(F668=0,0,MAX($D$2:D667)+1)</f>
        <v>665</v>
      </c>
      <c r="E668" s="62">
        <f>IF(H668=0,0,MAX($E$2:E667)+1)</f>
        <v>0</v>
      </c>
      <c r="F668" s="60" t="s">
        <v>751</v>
      </c>
      <c r="G668" s="60"/>
      <c r="H668" s="60"/>
      <c r="I668" s="62" t="e">
        <f>IFERROR(VLOOKUP(H668,H$2:H667,1,FALSE),VLOOKUP(H668,H$478:H669,1,FALSE))</f>
        <v>#N/A</v>
      </c>
      <c r="J668" s="62" t="str">
        <f>IF($H668=0,"",VLOOKUP($H668,Исходные_данные,37,FALSE))</f>
        <v/>
      </c>
      <c r="K668" s="62" t="str">
        <f>IF($H668=0,"",VLOOKUP($H668,Исходные_данные,38,FALSE))</f>
        <v/>
      </c>
      <c r="L668" s="62" t="str">
        <f>IF($H668=0,"",VLOOKUP($H668,Исходные_данные,39,FALSE))</f>
        <v/>
      </c>
      <c r="M668" s="46" t="str">
        <f>IFERROR(VLOOKUP(H668,Нагрузка_диапазон_1,4,FALSE),"")</f>
        <v/>
      </c>
      <c r="N668" s="62" t="str">
        <f>IF($H668=0,"",VLOOKUP($H668,Исходные_данные,40,FALSE))</f>
        <v/>
      </c>
      <c r="O668" s="62"/>
      <c r="P668" s="62" t="str">
        <f>IF($H668=0,"",VLOOKUP($H668,Исходные_данные,42,FALSE))</f>
        <v/>
      </c>
      <c r="Q668" s="62" t="str">
        <f>IF($H668=0,"",VLOOKUP($H668,Исходные_данные,8,FALSE))</f>
        <v/>
      </c>
      <c r="R668" s="62">
        <f>IF(Q668=3,"L1,L2,L3",0)</f>
        <v>0</v>
      </c>
      <c r="S668" s="62">
        <f>IF(C668=1,1,IF(Q668=3,S667,IF(S667=3,1,S667+1)))</f>
        <v>3</v>
      </c>
      <c r="T668" s="62" t="str">
        <f>IF(R668=0,"L"&amp;S668,R668)</f>
        <v>L3</v>
      </c>
      <c r="U668" s="62" t="str">
        <f>IF($H668=0,"",VLOOKUP($H668,Исходные_данные,32,FALSE))</f>
        <v/>
      </c>
    </row>
    <row r="669" spans="1:21" x14ac:dyDescent="0.2">
      <c r="A669" s="62" t="str">
        <f t="shared" ref="A669:A732" si="12">IF(B669=B670,"",B669)</f>
        <v/>
      </c>
      <c r="B669" s="62">
        <f>IF(C669=1,MAX(B$2:$B668)+1,IF(F669=0,"",B668))</f>
        <v>1</v>
      </c>
      <c r="C669" s="62">
        <f>COUNTIF($F$2:$F669,F669)</f>
        <v>667</v>
      </c>
      <c r="D669" s="62">
        <f>IF(F669=0,0,MAX($D$2:D668)+1)</f>
        <v>666</v>
      </c>
      <c r="E669" s="62">
        <f>IF(H669=0,0,MAX($E$2:E668)+1)</f>
        <v>0</v>
      </c>
      <c r="F669" s="60" t="s">
        <v>751</v>
      </c>
      <c r="G669" s="60"/>
      <c r="H669" s="60"/>
      <c r="I669" s="62" t="e">
        <f>IFERROR(VLOOKUP(H669,H$2:H668,1,FALSE),VLOOKUP(H669,H$478:H670,1,FALSE))</f>
        <v>#N/A</v>
      </c>
      <c r="J669" s="62" t="str">
        <f>IF($H669=0,"",VLOOKUP($H669,Исходные_данные,37,FALSE))</f>
        <v/>
      </c>
      <c r="K669" s="62" t="str">
        <f>IF($H669=0,"",VLOOKUP($H669,Исходные_данные,38,FALSE))</f>
        <v/>
      </c>
      <c r="L669" s="62" t="str">
        <f>IF($H669=0,"",VLOOKUP($H669,Исходные_данные,39,FALSE))</f>
        <v/>
      </c>
      <c r="M669" s="46" t="str">
        <f>IFERROR(VLOOKUP(H669,Нагрузка_диапазон_1,4,FALSE),"")</f>
        <v/>
      </c>
      <c r="N669" s="62" t="str">
        <f>IF($H669=0,"",VLOOKUP($H669,Исходные_данные,40,FALSE))</f>
        <v/>
      </c>
      <c r="O669" s="62"/>
      <c r="P669" s="62" t="str">
        <f>IF($H669=0,"",VLOOKUP($H669,Исходные_данные,42,FALSE))</f>
        <v/>
      </c>
      <c r="Q669" s="62" t="str">
        <f>IF($H669=0,"",VLOOKUP($H669,Исходные_данные,8,FALSE))</f>
        <v/>
      </c>
      <c r="R669" s="62">
        <f>IF(Q669=3,"L1,L2,L3",0)</f>
        <v>0</v>
      </c>
      <c r="S669" s="62">
        <f>IF(C669=1,1,IF(Q669=3,S668,IF(S668=3,1,S668+1)))</f>
        <v>1</v>
      </c>
      <c r="T669" s="62" t="str">
        <f>IF(R669=0,"L"&amp;S669,R669)</f>
        <v>L1</v>
      </c>
      <c r="U669" s="62" t="str">
        <f>IF($H669=0,"",VLOOKUP($H669,Исходные_данные,32,FALSE))</f>
        <v/>
      </c>
    </row>
    <row r="670" spans="1:21" x14ac:dyDescent="0.2">
      <c r="A670" s="62" t="str">
        <f t="shared" si="12"/>
        <v/>
      </c>
      <c r="B670" s="62">
        <f>IF(C670=1,MAX(B$2:$B669)+1,IF(F670=0,"",B669))</f>
        <v>1</v>
      </c>
      <c r="C670" s="62">
        <f>COUNTIF($F$2:$F670,F670)</f>
        <v>668</v>
      </c>
      <c r="D670" s="62">
        <f>IF(F670=0,0,MAX($D$2:D669)+1)</f>
        <v>667</v>
      </c>
      <c r="E670" s="62">
        <f>IF(H670=0,0,MAX($E$2:E669)+1)</f>
        <v>0</v>
      </c>
      <c r="F670" s="60" t="s">
        <v>751</v>
      </c>
      <c r="G670" s="60"/>
      <c r="H670" s="60"/>
      <c r="I670" s="62" t="e">
        <f>IFERROR(VLOOKUP(H670,H$2:H669,1,FALSE),VLOOKUP(H670,H$478:H671,1,FALSE))</f>
        <v>#N/A</v>
      </c>
      <c r="J670" s="62" t="str">
        <f>IF($H670=0,"",VLOOKUP($H670,Исходные_данные,37,FALSE))</f>
        <v/>
      </c>
      <c r="K670" s="62" t="str">
        <f>IF($H670=0,"",VLOOKUP($H670,Исходные_данные,38,FALSE))</f>
        <v/>
      </c>
      <c r="L670" s="62" t="str">
        <f>IF($H670=0,"",VLOOKUP($H670,Исходные_данные,39,FALSE))</f>
        <v/>
      </c>
      <c r="M670" s="46" t="str">
        <f>IFERROR(VLOOKUP(H670,Нагрузка_диапазон_1,4,FALSE),"")</f>
        <v/>
      </c>
      <c r="N670" s="62" t="str">
        <f>IF($H670=0,"",VLOOKUP($H670,Исходные_данные,40,FALSE))</f>
        <v/>
      </c>
      <c r="O670" s="62"/>
      <c r="P670" s="62" t="str">
        <f>IF($H670=0,"",VLOOKUP($H670,Исходные_данные,42,FALSE))</f>
        <v/>
      </c>
      <c r="Q670" s="62" t="str">
        <f>IF($H670=0,"",VLOOKUP($H670,Исходные_данные,8,FALSE))</f>
        <v/>
      </c>
      <c r="R670" s="62">
        <f>IF(Q670=3,"L1,L2,L3",0)</f>
        <v>0</v>
      </c>
      <c r="S670" s="62">
        <f>IF(C670=1,1,IF(Q670=3,S669,IF(S669=3,1,S669+1)))</f>
        <v>2</v>
      </c>
      <c r="T670" s="62" t="str">
        <f>IF(R670=0,"L"&amp;S670,R670)</f>
        <v>L2</v>
      </c>
      <c r="U670" s="62" t="str">
        <f>IF($H670=0,"",VLOOKUP($H670,Исходные_данные,32,FALSE))</f>
        <v/>
      </c>
    </row>
    <row r="671" spans="1:21" x14ac:dyDescent="0.2">
      <c r="A671" s="62" t="str">
        <f t="shared" si="12"/>
        <v/>
      </c>
      <c r="B671" s="62">
        <f>IF(C671=1,MAX(B$2:$B670)+1,IF(F671=0,"",B670))</f>
        <v>1</v>
      </c>
      <c r="C671" s="62">
        <f>COUNTIF($F$2:$F671,F671)</f>
        <v>669</v>
      </c>
      <c r="D671" s="62">
        <f>IF(F671=0,0,MAX($D$2:D670)+1)</f>
        <v>668</v>
      </c>
      <c r="E671" s="62">
        <f>IF(H671=0,0,MAX($E$2:E670)+1)</f>
        <v>0</v>
      </c>
      <c r="F671" s="60" t="s">
        <v>751</v>
      </c>
      <c r="G671" s="60"/>
      <c r="H671" s="60"/>
      <c r="I671" s="62" t="e">
        <f>IFERROR(VLOOKUP(H671,H$2:H670,1,FALSE),VLOOKUP(H671,H$478:H672,1,FALSE))</f>
        <v>#N/A</v>
      </c>
      <c r="J671" s="62" t="str">
        <f>IF($H671=0,"",VLOOKUP($H671,Исходные_данные,37,FALSE))</f>
        <v/>
      </c>
      <c r="K671" s="62" t="str">
        <f>IF($H671=0,"",VLOOKUP($H671,Исходные_данные,38,FALSE))</f>
        <v/>
      </c>
      <c r="L671" s="62" t="str">
        <f>IF($H671=0,"",VLOOKUP($H671,Исходные_данные,39,FALSE))</f>
        <v/>
      </c>
      <c r="M671" s="46" t="str">
        <f>IFERROR(VLOOKUP(H671,Нагрузка_диапазон_1,4,FALSE),"")</f>
        <v/>
      </c>
      <c r="N671" s="62" t="str">
        <f>IF($H671=0,"",VLOOKUP($H671,Исходные_данные,40,FALSE))</f>
        <v/>
      </c>
      <c r="O671" s="62"/>
      <c r="P671" s="62" t="str">
        <f>IF($H671=0,"",VLOOKUP($H671,Исходные_данные,42,FALSE))</f>
        <v/>
      </c>
      <c r="Q671" s="62" t="str">
        <f>IF($H671=0,"",VLOOKUP($H671,Исходные_данные,8,FALSE))</f>
        <v/>
      </c>
      <c r="R671" s="62">
        <f>IF(Q671=3,"L1,L2,L3",0)</f>
        <v>0</v>
      </c>
      <c r="S671" s="62">
        <f>IF(C671=1,1,IF(Q671=3,S670,IF(S670=3,1,S670+1)))</f>
        <v>3</v>
      </c>
      <c r="T671" s="62" t="str">
        <f>IF(R671=0,"L"&amp;S671,R671)</f>
        <v>L3</v>
      </c>
      <c r="U671" s="62" t="str">
        <f>IF($H671=0,"",VLOOKUP($H671,Исходные_данные,32,FALSE))</f>
        <v/>
      </c>
    </row>
    <row r="672" spans="1:21" x14ac:dyDescent="0.2">
      <c r="A672" s="62" t="str">
        <f t="shared" si="12"/>
        <v/>
      </c>
      <c r="B672" s="62">
        <f>IF(C672=1,MAX(B$2:$B671)+1,IF(F672=0,"",B671))</f>
        <v>1</v>
      </c>
      <c r="C672" s="62">
        <f>COUNTIF($F$2:$F672,F672)</f>
        <v>670</v>
      </c>
      <c r="D672" s="62">
        <f>IF(F672=0,0,MAX($D$2:D671)+1)</f>
        <v>669</v>
      </c>
      <c r="E672" s="62">
        <f>IF(H672=0,0,MAX($E$2:E671)+1)</f>
        <v>0</v>
      </c>
      <c r="F672" s="60" t="s">
        <v>751</v>
      </c>
      <c r="G672" s="60"/>
      <c r="H672" s="60"/>
      <c r="I672" s="62" t="e">
        <f>IFERROR(VLOOKUP(H672,H$2:H671,1,FALSE),VLOOKUP(H672,H$478:H673,1,FALSE))</f>
        <v>#N/A</v>
      </c>
      <c r="J672" s="62" t="str">
        <f>IF($H672=0,"",VLOOKUP($H672,Исходные_данные,37,FALSE))</f>
        <v/>
      </c>
      <c r="K672" s="62" t="str">
        <f>IF($H672=0,"",VLOOKUP($H672,Исходные_данные,38,FALSE))</f>
        <v/>
      </c>
      <c r="L672" s="62" t="str">
        <f>IF($H672=0,"",VLOOKUP($H672,Исходные_данные,39,FALSE))</f>
        <v/>
      </c>
      <c r="M672" s="46" t="str">
        <f>IFERROR(VLOOKUP(H672,Нагрузка_диапазон_1,4,FALSE),"")</f>
        <v/>
      </c>
      <c r="N672" s="62" t="str">
        <f>IF($H672=0,"",VLOOKUP($H672,Исходные_данные,40,FALSE))</f>
        <v/>
      </c>
      <c r="O672" s="62"/>
      <c r="P672" s="62" t="str">
        <f>IF($H672=0,"",VLOOKUP($H672,Исходные_данные,42,FALSE))</f>
        <v/>
      </c>
      <c r="Q672" s="62" t="str">
        <f>IF($H672=0,"",VLOOKUP($H672,Исходные_данные,8,FALSE))</f>
        <v/>
      </c>
      <c r="R672" s="62">
        <f>IF(Q672=3,"L1,L2,L3",0)</f>
        <v>0</v>
      </c>
      <c r="S672" s="62">
        <f>IF(C672=1,1,IF(Q672=3,S671,IF(S671=3,1,S671+1)))</f>
        <v>1</v>
      </c>
      <c r="T672" s="62" t="str">
        <f>IF(R672=0,"L"&amp;S672,R672)</f>
        <v>L1</v>
      </c>
      <c r="U672" s="62" t="str">
        <f>IF($H672=0,"",VLOOKUP($H672,Исходные_данные,32,FALSE))</f>
        <v/>
      </c>
    </row>
    <row r="673" spans="1:21" x14ac:dyDescent="0.2">
      <c r="A673" s="62" t="str">
        <f t="shared" si="12"/>
        <v/>
      </c>
      <c r="B673" s="62">
        <f>IF(C673=1,MAX(B$2:$B672)+1,IF(F673=0,"",B672))</f>
        <v>1</v>
      </c>
      <c r="C673" s="62">
        <f>COUNTIF($F$2:$F673,F673)</f>
        <v>671</v>
      </c>
      <c r="D673" s="62">
        <f>IF(F673=0,0,MAX($D$2:D672)+1)</f>
        <v>670</v>
      </c>
      <c r="E673" s="62">
        <f>IF(H673=0,0,MAX($E$2:E672)+1)</f>
        <v>0</v>
      </c>
      <c r="F673" s="60" t="s">
        <v>751</v>
      </c>
      <c r="G673" s="60"/>
      <c r="H673" s="60"/>
      <c r="I673" s="62" t="e">
        <f>IFERROR(VLOOKUP(H673,H$2:H672,1,FALSE),VLOOKUP(H673,H$478:H674,1,FALSE))</f>
        <v>#N/A</v>
      </c>
      <c r="J673" s="62" t="str">
        <f>IF($H673=0,"",VLOOKUP($H673,Исходные_данные,37,FALSE))</f>
        <v/>
      </c>
      <c r="K673" s="62" t="str">
        <f>IF($H673=0,"",VLOOKUP($H673,Исходные_данные,38,FALSE))</f>
        <v/>
      </c>
      <c r="L673" s="62" t="str">
        <f>IF($H673=0,"",VLOOKUP($H673,Исходные_данные,39,FALSE))</f>
        <v/>
      </c>
      <c r="M673" s="46" t="str">
        <f>IFERROR(VLOOKUP(H673,Нагрузка_диапазон_1,4,FALSE),"")</f>
        <v/>
      </c>
      <c r="N673" s="62" t="str">
        <f>IF($H673=0,"",VLOOKUP($H673,Исходные_данные,40,FALSE))</f>
        <v/>
      </c>
      <c r="O673" s="62"/>
      <c r="P673" s="62" t="str">
        <f>IF($H673=0,"",VLOOKUP($H673,Исходные_данные,42,FALSE))</f>
        <v/>
      </c>
      <c r="Q673" s="62" t="str">
        <f>IF($H673=0,"",VLOOKUP($H673,Исходные_данные,8,FALSE))</f>
        <v/>
      </c>
      <c r="R673" s="62">
        <f>IF(Q673=3,"L1,L2,L3",0)</f>
        <v>0</v>
      </c>
      <c r="S673" s="62">
        <f>IF(C673=1,1,IF(Q673=3,S672,IF(S672=3,1,S672+1)))</f>
        <v>2</v>
      </c>
      <c r="T673" s="62" t="str">
        <f>IF(R673=0,"L"&amp;S673,R673)</f>
        <v>L2</v>
      </c>
      <c r="U673" s="62" t="str">
        <f>IF($H673=0,"",VLOOKUP($H673,Исходные_данные,32,FALSE))</f>
        <v/>
      </c>
    </row>
    <row r="674" spans="1:21" x14ac:dyDescent="0.2">
      <c r="A674" s="62" t="str">
        <f t="shared" si="12"/>
        <v/>
      </c>
      <c r="B674" s="62">
        <f>IF(C674=1,MAX(B$2:$B673)+1,IF(F674=0,"",B673))</f>
        <v>1</v>
      </c>
      <c r="C674" s="62">
        <f>COUNTIF($F$2:$F674,F674)</f>
        <v>672</v>
      </c>
      <c r="D674" s="62">
        <f>IF(F674=0,0,MAX($D$2:D673)+1)</f>
        <v>671</v>
      </c>
      <c r="E674" s="62">
        <f>IF(H674=0,0,MAX($E$2:E673)+1)</f>
        <v>0</v>
      </c>
      <c r="F674" s="60" t="s">
        <v>751</v>
      </c>
      <c r="G674" s="60"/>
      <c r="H674" s="60"/>
      <c r="I674" s="62" t="e">
        <f>IFERROR(VLOOKUP(H674,H$2:H673,1,FALSE),VLOOKUP(H674,H$478:H675,1,FALSE))</f>
        <v>#N/A</v>
      </c>
      <c r="J674" s="62" t="str">
        <f>IF($H674=0,"",VLOOKUP($H674,Исходные_данные,37,FALSE))</f>
        <v/>
      </c>
      <c r="K674" s="62" t="str">
        <f>IF($H674=0,"",VLOOKUP($H674,Исходные_данные,38,FALSE))</f>
        <v/>
      </c>
      <c r="L674" s="62" t="str">
        <f>IF($H674=0,"",VLOOKUP($H674,Исходные_данные,39,FALSE))</f>
        <v/>
      </c>
      <c r="M674" s="46" t="str">
        <f>IFERROR(VLOOKUP(H674,Нагрузка_диапазон_1,4,FALSE),"")</f>
        <v/>
      </c>
      <c r="N674" s="62" t="str">
        <f>IF($H674=0,"",VLOOKUP($H674,Исходные_данные,40,FALSE))</f>
        <v/>
      </c>
      <c r="O674" s="62"/>
      <c r="P674" s="62" t="str">
        <f>IF($H674=0,"",VLOOKUP($H674,Исходные_данные,42,FALSE))</f>
        <v/>
      </c>
      <c r="Q674" s="62" t="str">
        <f>IF($H674=0,"",VLOOKUP($H674,Исходные_данные,8,FALSE))</f>
        <v/>
      </c>
      <c r="R674" s="62">
        <f>IF(Q674=3,"L1,L2,L3",0)</f>
        <v>0</v>
      </c>
      <c r="S674" s="62">
        <f>IF(C674=1,1,IF(Q674=3,S673,IF(S673=3,1,S673+1)))</f>
        <v>3</v>
      </c>
      <c r="T674" s="62" t="str">
        <f>IF(R674=0,"L"&amp;S674,R674)</f>
        <v>L3</v>
      </c>
      <c r="U674" s="62" t="str">
        <f>IF($H674=0,"",VLOOKUP($H674,Исходные_данные,32,FALSE))</f>
        <v/>
      </c>
    </row>
    <row r="675" spans="1:21" x14ac:dyDescent="0.2">
      <c r="A675" s="62" t="str">
        <f t="shared" si="12"/>
        <v/>
      </c>
      <c r="B675" s="62">
        <f>IF(C675=1,MAX(B$2:$B674)+1,IF(F675=0,"",B674))</f>
        <v>1</v>
      </c>
      <c r="C675" s="62">
        <f>COUNTIF($F$2:$F675,F675)</f>
        <v>673</v>
      </c>
      <c r="D675" s="62">
        <f>IF(F675=0,0,MAX($D$2:D674)+1)</f>
        <v>672</v>
      </c>
      <c r="E675" s="62">
        <f>IF(H675=0,0,MAX($E$2:E674)+1)</f>
        <v>0</v>
      </c>
      <c r="F675" s="60" t="s">
        <v>751</v>
      </c>
      <c r="G675" s="60"/>
      <c r="H675" s="60"/>
      <c r="I675" s="62" t="e">
        <f>IFERROR(VLOOKUP(H675,H$2:H674,1,FALSE),VLOOKUP(H675,H$478:H676,1,FALSE))</f>
        <v>#N/A</v>
      </c>
      <c r="J675" s="62" t="str">
        <f>IF($H675=0,"",VLOOKUP($H675,Исходные_данные,37,FALSE))</f>
        <v/>
      </c>
      <c r="K675" s="62" t="str">
        <f>IF($H675=0,"",VLOOKUP($H675,Исходные_данные,38,FALSE))</f>
        <v/>
      </c>
      <c r="L675" s="62" t="str">
        <f>IF($H675=0,"",VLOOKUP($H675,Исходные_данные,39,FALSE))</f>
        <v/>
      </c>
      <c r="M675" s="46" t="str">
        <f>IFERROR(VLOOKUP(H675,Нагрузка_диапазон_1,4,FALSE),"")</f>
        <v/>
      </c>
      <c r="N675" s="62" t="str">
        <f>IF($H675=0,"",VLOOKUP($H675,Исходные_данные,40,FALSE))</f>
        <v/>
      </c>
      <c r="O675" s="62"/>
      <c r="P675" s="62" t="str">
        <f>IF($H675=0,"",VLOOKUP($H675,Исходные_данные,42,FALSE))</f>
        <v/>
      </c>
      <c r="Q675" s="62" t="str">
        <f>IF($H675=0,"",VLOOKUP($H675,Исходные_данные,8,FALSE))</f>
        <v/>
      </c>
      <c r="R675" s="62">
        <f>IF(Q675=3,"L1,L2,L3",0)</f>
        <v>0</v>
      </c>
      <c r="S675" s="62">
        <f>IF(C675=1,1,IF(Q675=3,S674,IF(S674=3,1,S674+1)))</f>
        <v>1</v>
      </c>
      <c r="T675" s="62" t="str">
        <f>IF(R675=0,"L"&amp;S675,R675)</f>
        <v>L1</v>
      </c>
      <c r="U675" s="62" t="str">
        <f>IF($H675=0,"",VLOOKUP($H675,Исходные_данные,32,FALSE))</f>
        <v/>
      </c>
    </row>
    <row r="676" spans="1:21" x14ac:dyDescent="0.2">
      <c r="A676" s="62" t="str">
        <f t="shared" si="12"/>
        <v/>
      </c>
      <c r="B676" s="62">
        <f>IF(C676=1,MAX(B$2:$B675)+1,IF(F676=0,"",B675))</f>
        <v>1</v>
      </c>
      <c r="C676" s="62">
        <f>COUNTIF($F$2:$F676,F676)</f>
        <v>674</v>
      </c>
      <c r="D676" s="62">
        <f>IF(F676=0,0,MAX($D$2:D675)+1)</f>
        <v>673</v>
      </c>
      <c r="E676" s="62">
        <f>IF(H676=0,0,MAX($E$2:E675)+1)</f>
        <v>0</v>
      </c>
      <c r="F676" s="60" t="s">
        <v>751</v>
      </c>
      <c r="G676" s="60"/>
      <c r="H676" s="60"/>
      <c r="I676" s="62" t="e">
        <f>IFERROR(VLOOKUP(H676,H$2:H675,1,FALSE),VLOOKUP(H676,H$478:H677,1,FALSE))</f>
        <v>#N/A</v>
      </c>
      <c r="J676" s="62" t="str">
        <f>IF($H676=0,"",VLOOKUP($H676,Исходные_данные,37,FALSE))</f>
        <v/>
      </c>
      <c r="K676" s="62" t="str">
        <f>IF($H676=0,"",VLOOKUP($H676,Исходные_данные,38,FALSE))</f>
        <v/>
      </c>
      <c r="L676" s="62" t="str">
        <f>IF($H676=0,"",VLOOKUP($H676,Исходные_данные,39,FALSE))</f>
        <v/>
      </c>
      <c r="M676" s="46" t="str">
        <f>IFERROR(VLOOKUP(H676,Нагрузка_диапазон_1,4,FALSE),"")</f>
        <v/>
      </c>
      <c r="N676" s="62" t="str">
        <f>IF($H676=0,"",VLOOKUP($H676,Исходные_данные,40,FALSE))</f>
        <v/>
      </c>
      <c r="O676" s="62"/>
      <c r="P676" s="62" t="str">
        <f>IF($H676=0,"",VLOOKUP($H676,Исходные_данные,42,FALSE))</f>
        <v/>
      </c>
      <c r="Q676" s="62" t="str">
        <f>IF($H676=0,"",VLOOKUP($H676,Исходные_данные,8,FALSE))</f>
        <v/>
      </c>
      <c r="R676" s="62">
        <f>IF(Q676=3,"L1,L2,L3",0)</f>
        <v>0</v>
      </c>
      <c r="S676" s="62">
        <f>IF(C676=1,1,IF(Q676=3,S675,IF(S675=3,1,S675+1)))</f>
        <v>2</v>
      </c>
      <c r="T676" s="62" t="str">
        <f>IF(R676=0,"L"&amp;S676,R676)</f>
        <v>L2</v>
      </c>
      <c r="U676" s="62" t="str">
        <f>IF($H676=0,"",VLOOKUP($H676,Исходные_данные,32,FALSE))</f>
        <v/>
      </c>
    </row>
    <row r="677" spans="1:21" x14ac:dyDescent="0.2">
      <c r="A677" s="62" t="str">
        <f t="shared" si="12"/>
        <v/>
      </c>
      <c r="B677" s="62">
        <f>IF(C677=1,MAX(B$2:$B676)+1,IF(F677=0,"",B676))</f>
        <v>1</v>
      </c>
      <c r="C677" s="62">
        <f>COUNTIF($F$2:$F677,F677)</f>
        <v>675</v>
      </c>
      <c r="D677" s="62">
        <f>IF(F677=0,0,MAX($D$2:D676)+1)</f>
        <v>674</v>
      </c>
      <c r="E677" s="62">
        <f>IF(H677=0,0,MAX($E$2:E676)+1)</f>
        <v>0</v>
      </c>
      <c r="F677" s="60" t="s">
        <v>751</v>
      </c>
      <c r="G677" s="60"/>
      <c r="H677" s="60"/>
      <c r="I677" s="62" t="e">
        <f>IFERROR(VLOOKUP(H677,H$2:H676,1,FALSE),VLOOKUP(H677,H$478:H678,1,FALSE))</f>
        <v>#N/A</v>
      </c>
      <c r="J677" s="62" t="str">
        <f>IF($H677=0,"",VLOOKUP($H677,Исходные_данные,37,FALSE))</f>
        <v/>
      </c>
      <c r="K677" s="62" t="str">
        <f>IF($H677=0,"",VLOOKUP($H677,Исходные_данные,38,FALSE))</f>
        <v/>
      </c>
      <c r="L677" s="62" t="str">
        <f>IF($H677=0,"",VLOOKUP($H677,Исходные_данные,39,FALSE))</f>
        <v/>
      </c>
      <c r="M677" s="46" t="str">
        <f>IFERROR(VLOOKUP(H677,Нагрузка_диапазон_1,4,FALSE),"")</f>
        <v/>
      </c>
      <c r="N677" s="62" t="str">
        <f>IF($H677=0,"",VLOOKUP($H677,Исходные_данные,40,FALSE))</f>
        <v/>
      </c>
      <c r="O677" s="62"/>
      <c r="P677" s="62" t="str">
        <f>IF($H677=0,"",VLOOKUP($H677,Исходные_данные,42,FALSE))</f>
        <v/>
      </c>
      <c r="Q677" s="62" t="str">
        <f>IF($H677=0,"",VLOOKUP($H677,Исходные_данные,8,FALSE))</f>
        <v/>
      </c>
      <c r="R677" s="62">
        <f>IF(Q677=3,"L1,L2,L3",0)</f>
        <v>0</v>
      </c>
      <c r="S677" s="62">
        <f>IF(C677=1,1,IF(Q677=3,S676,IF(S676=3,1,S676+1)))</f>
        <v>3</v>
      </c>
      <c r="T677" s="62" t="str">
        <f>IF(R677=0,"L"&amp;S677,R677)</f>
        <v>L3</v>
      </c>
      <c r="U677" s="62" t="str">
        <f>IF($H677=0,"",VLOOKUP($H677,Исходные_данные,32,FALSE))</f>
        <v/>
      </c>
    </row>
    <row r="678" spans="1:21" x14ac:dyDescent="0.2">
      <c r="A678" s="62" t="str">
        <f t="shared" si="12"/>
        <v/>
      </c>
      <c r="B678" s="62">
        <f>IF(C678=1,MAX(B$2:$B677)+1,IF(F678=0,"",B677))</f>
        <v>1</v>
      </c>
      <c r="C678" s="62">
        <f>COUNTIF($F$2:$F678,F678)</f>
        <v>676</v>
      </c>
      <c r="D678" s="62">
        <f>IF(F678=0,0,MAX($D$2:D677)+1)</f>
        <v>675</v>
      </c>
      <c r="E678" s="62">
        <f>IF(H678=0,0,MAX($E$2:E677)+1)</f>
        <v>0</v>
      </c>
      <c r="F678" s="60" t="s">
        <v>751</v>
      </c>
      <c r="G678" s="60"/>
      <c r="H678" s="60"/>
      <c r="I678" s="62" t="e">
        <f>IFERROR(VLOOKUP(H678,H$2:H677,1,FALSE),VLOOKUP(H678,H$478:H679,1,FALSE))</f>
        <v>#N/A</v>
      </c>
      <c r="J678" s="62" t="str">
        <f>IF($H678=0,"",VLOOKUP($H678,Исходные_данные,37,FALSE))</f>
        <v/>
      </c>
      <c r="K678" s="62" t="str">
        <f>IF($H678=0,"",VLOOKUP($H678,Исходные_данные,38,FALSE))</f>
        <v/>
      </c>
      <c r="L678" s="62" t="str">
        <f>IF($H678=0,"",VLOOKUP($H678,Исходные_данные,39,FALSE))</f>
        <v/>
      </c>
      <c r="M678" s="46" t="str">
        <f>IFERROR(VLOOKUP(H678,Нагрузка_диапазон_1,4,FALSE),"")</f>
        <v/>
      </c>
      <c r="N678" s="62" t="str">
        <f>IF($H678=0,"",VLOOKUP($H678,Исходные_данные,40,FALSE))</f>
        <v/>
      </c>
      <c r="O678" s="62"/>
      <c r="P678" s="62" t="str">
        <f>IF($H678=0,"",VLOOKUP($H678,Исходные_данные,42,FALSE))</f>
        <v/>
      </c>
      <c r="Q678" s="62" t="str">
        <f>IF($H678=0,"",VLOOKUP($H678,Исходные_данные,8,FALSE))</f>
        <v/>
      </c>
      <c r="R678" s="62">
        <f>IF(Q678=3,"L1,L2,L3",0)</f>
        <v>0</v>
      </c>
      <c r="S678" s="62">
        <f>IF(C678=1,1,IF(Q678=3,S677,IF(S677=3,1,S677+1)))</f>
        <v>1</v>
      </c>
      <c r="T678" s="62" t="str">
        <f>IF(R678=0,"L"&amp;S678,R678)</f>
        <v>L1</v>
      </c>
      <c r="U678" s="62" t="str">
        <f>IF($H678=0,"",VLOOKUP($H678,Исходные_данные,32,FALSE))</f>
        <v/>
      </c>
    </row>
    <row r="679" spans="1:21" x14ac:dyDescent="0.2">
      <c r="A679" s="62" t="str">
        <f t="shared" si="12"/>
        <v/>
      </c>
      <c r="B679" s="62">
        <f>IF(C679=1,MAX(B$2:$B678)+1,IF(F679=0,"",B678))</f>
        <v>1</v>
      </c>
      <c r="C679" s="62">
        <f>COUNTIF($F$2:$F679,F679)</f>
        <v>677</v>
      </c>
      <c r="D679" s="62">
        <f>IF(F679=0,0,MAX($D$2:D678)+1)</f>
        <v>676</v>
      </c>
      <c r="E679" s="62">
        <f>IF(H679=0,0,MAX($E$2:E678)+1)</f>
        <v>0</v>
      </c>
      <c r="F679" s="60" t="s">
        <v>751</v>
      </c>
      <c r="G679" s="60"/>
      <c r="H679" s="60"/>
      <c r="I679" s="62" t="e">
        <f>IFERROR(VLOOKUP(H679,H$2:H678,1,FALSE),VLOOKUP(H679,H$478:H680,1,FALSE))</f>
        <v>#N/A</v>
      </c>
      <c r="J679" s="62" t="str">
        <f>IF($H679=0,"",VLOOKUP($H679,Исходные_данные,37,FALSE))</f>
        <v/>
      </c>
      <c r="K679" s="62" t="str">
        <f>IF($H679=0,"",VLOOKUP($H679,Исходные_данные,38,FALSE))</f>
        <v/>
      </c>
      <c r="L679" s="62" t="str">
        <f>IF($H679=0,"",VLOOKUP($H679,Исходные_данные,39,FALSE))</f>
        <v/>
      </c>
      <c r="M679" s="46" t="str">
        <f>IFERROR(VLOOKUP(H679,Нагрузка_диапазон_1,4,FALSE),"")</f>
        <v/>
      </c>
      <c r="N679" s="62" t="str">
        <f>IF($H679=0,"",VLOOKUP($H679,Исходные_данные,40,FALSE))</f>
        <v/>
      </c>
      <c r="O679" s="62"/>
      <c r="P679" s="62" t="str">
        <f>IF($H679=0,"",VLOOKUP($H679,Исходные_данные,42,FALSE))</f>
        <v/>
      </c>
      <c r="Q679" s="62" t="str">
        <f>IF($H679=0,"",VLOOKUP($H679,Исходные_данные,8,FALSE))</f>
        <v/>
      </c>
      <c r="R679" s="62">
        <f>IF(Q679=3,"L1,L2,L3",0)</f>
        <v>0</v>
      </c>
      <c r="S679" s="62">
        <f>IF(C679=1,1,IF(Q679=3,S678,IF(S678=3,1,S678+1)))</f>
        <v>2</v>
      </c>
      <c r="T679" s="62" t="str">
        <f>IF(R679=0,"L"&amp;S679,R679)</f>
        <v>L2</v>
      </c>
      <c r="U679" s="62" t="str">
        <f>IF($H679=0,"",VLOOKUP($H679,Исходные_данные,32,FALSE))</f>
        <v/>
      </c>
    </row>
    <row r="680" spans="1:21" x14ac:dyDescent="0.2">
      <c r="A680" s="62" t="str">
        <f t="shared" si="12"/>
        <v/>
      </c>
      <c r="B680" s="62">
        <f>IF(C680=1,MAX(B$2:$B679)+1,IF(F680=0,"",B679))</f>
        <v>1</v>
      </c>
      <c r="C680" s="62">
        <f>COUNTIF($F$2:$F680,F680)</f>
        <v>678</v>
      </c>
      <c r="D680" s="62">
        <f>IF(F680=0,0,MAX($D$2:D679)+1)</f>
        <v>677</v>
      </c>
      <c r="E680" s="62">
        <f>IF(H680=0,0,MAX($E$2:E679)+1)</f>
        <v>0</v>
      </c>
      <c r="F680" s="60" t="s">
        <v>751</v>
      </c>
      <c r="G680" s="60"/>
      <c r="H680" s="60"/>
      <c r="I680" s="62" t="e">
        <f>IFERROR(VLOOKUP(H680,H$2:H679,1,FALSE),VLOOKUP(H680,H$478:H681,1,FALSE))</f>
        <v>#N/A</v>
      </c>
      <c r="J680" s="62" t="str">
        <f>IF($H680=0,"",VLOOKUP($H680,Исходные_данные,37,FALSE))</f>
        <v/>
      </c>
      <c r="K680" s="62" t="str">
        <f>IF($H680=0,"",VLOOKUP($H680,Исходные_данные,38,FALSE))</f>
        <v/>
      </c>
      <c r="L680" s="62" t="str">
        <f>IF($H680=0,"",VLOOKUP($H680,Исходные_данные,39,FALSE))</f>
        <v/>
      </c>
      <c r="M680" s="46" t="str">
        <f>IFERROR(VLOOKUP(H680,Нагрузка_диапазон_1,4,FALSE),"")</f>
        <v/>
      </c>
      <c r="N680" s="62" t="str">
        <f>IF($H680=0,"",VLOOKUP($H680,Исходные_данные,40,FALSE))</f>
        <v/>
      </c>
      <c r="O680" s="62"/>
      <c r="P680" s="62" t="str">
        <f>IF($H680=0,"",VLOOKUP($H680,Исходные_данные,42,FALSE))</f>
        <v/>
      </c>
      <c r="Q680" s="62" t="str">
        <f>IF($H680=0,"",VLOOKUP($H680,Исходные_данные,8,FALSE))</f>
        <v/>
      </c>
      <c r="R680" s="62">
        <f>IF(Q680=3,"L1,L2,L3",0)</f>
        <v>0</v>
      </c>
      <c r="S680" s="62">
        <f>IF(C680=1,1,IF(Q680=3,S679,IF(S679=3,1,S679+1)))</f>
        <v>3</v>
      </c>
      <c r="T680" s="62" t="str">
        <f>IF(R680=0,"L"&amp;S680,R680)</f>
        <v>L3</v>
      </c>
      <c r="U680" s="62" t="str">
        <f>IF($H680=0,"",VLOOKUP($H680,Исходные_данные,32,FALSE))</f>
        <v/>
      </c>
    </row>
    <row r="681" spans="1:21" x14ac:dyDescent="0.2">
      <c r="A681" s="62" t="str">
        <f t="shared" si="12"/>
        <v/>
      </c>
      <c r="B681" s="62">
        <f>IF(C681=1,MAX(B$2:$B680)+1,IF(F681=0,"",B680))</f>
        <v>1</v>
      </c>
      <c r="C681" s="62">
        <f>COUNTIF($F$2:$F681,F681)</f>
        <v>679</v>
      </c>
      <c r="D681" s="62">
        <f>IF(F681=0,0,MAX($D$2:D680)+1)</f>
        <v>678</v>
      </c>
      <c r="E681" s="62">
        <f>IF(H681=0,0,MAX($E$2:E680)+1)</f>
        <v>0</v>
      </c>
      <c r="F681" s="60" t="s">
        <v>751</v>
      </c>
      <c r="G681" s="60"/>
      <c r="H681" s="60"/>
      <c r="I681" s="62" t="e">
        <f>IFERROR(VLOOKUP(H681,H$2:H680,1,FALSE),VLOOKUP(H681,H$478:H682,1,FALSE))</f>
        <v>#N/A</v>
      </c>
      <c r="J681" s="62" t="str">
        <f>IF($H681=0,"",VLOOKUP($H681,Исходные_данные,37,FALSE))</f>
        <v/>
      </c>
      <c r="K681" s="62" t="str">
        <f>IF($H681=0,"",VLOOKUP($H681,Исходные_данные,38,FALSE))</f>
        <v/>
      </c>
      <c r="L681" s="62" t="str">
        <f>IF($H681=0,"",VLOOKUP($H681,Исходные_данные,39,FALSE))</f>
        <v/>
      </c>
      <c r="M681" s="46" t="str">
        <f>IFERROR(VLOOKUP(H681,Нагрузка_диапазон_1,4,FALSE),"")</f>
        <v/>
      </c>
      <c r="N681" s="62" t="str">
        <f>IF($H681=0,"",VLOOKUP($H681,Исходные_данные,40,FALSE))</f>
        <v/>
      </c>
      <c r="O681" s="62"/>
      <c r="P681" s="62" t="str">
        <f>IF($H681=0,"",VLOOKUP($H681,Исходные_данные,42,FALSE))</f>
        <v/>
      </c>
      <c r="Q681" s="62" t="str">
        <f>IF($H681=0,"",VLOOKUP($H681,Исходные_данные,8,FALSE))</f>
        <v/>
      </c>
      <c r="R681" s="62">
        <f>IF(Q681=3,"L1,L2,L3",0)</f>
        <v>0</v>
      </c>
      <c r="S681" s="62">
        <f>IF(C681=1,1,IF(Q681=3,S680,IF(S680=3,1,S680+1)))</f>
        <v>1</v>
      </c>
      <c r="T681" s="62" t="str">
        <f>IF(R681=0,"L"&amp;S681,R681)</f>
        <v>L1</v>
      </c>
      <c r="U681" s="62" t="str">
        <f>IF($H681=0,"",VLOOKUP($H681,Исходные_данные,32,FALSE))</f>
        <v/>
      </c>
    </row>
    <row r="682" spans="1:21" x14ac:dyDescent="0.2">
      <c r="A682" s="62" t="str">
        <f t="shared" si="12"/>
        <v/>
      </c>
      <c r="B682" s="62">
        <f>IF(C682=1,MAX(B$2:$B681)+1,IF(F682=0,"",B681))</f>
        <v>1</v>
      </c>
      <c r="C682" s="62">
        <f>COUNTIF($F$2:$F682,F682)</f>
        <v>680</v>
      </c>
      <c r="D682" s="62">
        <f>IF(F682=0,0,MAX($D$2:D681)+1)</f>
        <v>679</v>
      </c>
      <c r="E682" s="62">
        <f>IF(H682=0,0,MAX($E$2:E681)+1)</f>
        <v>0</v>
      </c>
      <c r="F682" s="60" t="s">
        <v>751</v>
      </c>
      <c r="G682" s="60"/>
      <c r="H682" s="60"/>
      <c r="I682" s="62" t="e">
        <f>IFERROR(VLOOKUP(H682,H$2:H681,1,FALSE),VLOOKUP(H682,H$478:H683,1,FALSE))</f>
        <v>#N/A</v>
      </c>
      <c r="J682" s="62" t="str">
        <f>IF($H682=0,"",VLOOKUP($H682,Исходные_данные,37,FALSE))</f>
        <v/>
      </c>
      <c r="K682" s="62" t="str">
        <f>IF($H682=0,"",VLOOKUP($H682,Исходные_данные,38,FALSE))</f>
        <v/>
      </c>
      <c r="L682" s="62" t="str">
        <f>IF($H682=0,"",VLOOKUP($H682,Исходные_данные,39,FALSE))</f>
        <v/>
      </c>
      <c r="M682" s="46" t="str">
        <f>IFERROR(VLOOKUP(H682,Нагрузка_диапазон_1,4,FALSE),"")</f>
        <v/>
      </c>
      <c r="N682" s="62" t="str">
        <f>IF($H682=0,"",VLOOKUP($H682,Исходные_данные,40,FALSE))</f>
        <v/>
      </c>
      <c r="O682" s="62"/>
      <c r="P682" s="62" t="str">
        <f>IF($H682=0,"",VLOOKUP($H682,Исходные_данные,42,FALSE))</f>
        <v/>
      </c>
      <c r="Q682" s="62" t="str">
        <f>IF($H682=0,"",VLOOKUP($H682,Исходные_данные,8,FALSE))</f>
        <v/>
      </c>
      <c r="R682" s="62">
        <f>IF(Q682=3,"L1,L2,L3",0)</f>
        <v>0</v>
      </c>
      <c r="S682" s="62">
        <f>IF(C682=1,1,IF(Q682=3,S681,IF(S681=3,1,S681+1)))</f>
        <v>2</v>
      </c>
      <c r="T682" s="62" t="str">
        <f>IF(R682=0,"L"&amp;S682,R682)</f>
        <v>L2</v>
      </c>
      <c r="U682" s="62" t="str">
        <f>IF($H682=0,"",VLOOKUP($H682,Исходные_данные,32,FALSE))</f>
        <v/>
      </c>
    </row>
    <row r="683" spans="1:21" x14ac:dyDescent="0.2">
      <c r="A683" s="62" t="str">
        <f t="shared" si="12"/>
        <v/>
      </c>
      <c r="B683" s="62">
        <f>IF(C683=1,MAX(B$2:$B682)+1,IF(F683=0,"",B682))</f>
        <v>1</v>
      </c>
      <c r="C683" s="62">
        <f>COUNTIF($F$2:$F683,F683)</f>
        <v>681</v>
      </c>
      <c r="D683" s="62">
        <f>IF(F683=0,0,MAX($D$2:D682)+1)</f>
        <v>680</v>
      </c>
      <c r="E683" s="62">
        <f>IF(H683=0,0,MAX($E$2:E682)+1)</f>
        <v>0</v>
      </c>
      <c r="F683" s="60" t="s">
        <v>751</v>
      </c>
      <c r="G683" s="60"/>
      <c r="H683" s="60"/>
      <c r="I683" s="62" t="e">
        <f>IFERROR(VLOOKUP(H683,H$2:H682,1,FALSE),VLOOKUP(H683,H$478:H684,1,FALSE))</f>
        <v>#N/A</v>
      </c>
      <c r="J683" s="62" t="str">
        <f>IF($H683=0,"",VLOOKUP($H683,Исходные_данные,37,FALSE))</f>
        <v/>
      </c>
      <c r="K683" s="62" t="str">
        <f>IF($H683=0,"",VLOOKUP($H683,Исходные_данные,38,FALSE))</f>
        <v/>
      </c>
      <c r="L683" s="62" t="str">
        <f>IF($H683=0,"",VLOOKUP($H683,Исходные_данные,39,FALSE))</f>
        <v/>
      </c>
      <c r="M683" s="46" t="str">
        <f>IFERROR(VLOOKUP(H683,Нагрузка_диапазон_1,4,FALSE),"")</f>
        <v/>
      </c>
      <c r="N683" s="62" t="str">
        <f>IF($H683=0,"",VLOOKUP($H683,Исходные_данные,40,FALSE))</f>
        <v/>
      </c>
      <c r="O683" s="62"/>
      <c r="P683" s="62" t="str">
        <f>IF($H683=0,"",VLOOKUP($H683,Исходные_данные,42,FALSE))</f>
        <v/>
      </c>
      <c r="Q683" s="62" t="str">
        <f>IF($H683=0,"",VLOOKUP($H683,Исходные_данные,8,FALSE))</f>
        <v/>
      </c>
      <c r="R683" s="62">
        <f>IF(Q683=3,"L1,L2,L3",0)</f>
        <v>0</v>
      </c>
      <c r="S683" s="62">
        <f>IF(C683=1,1,IF(Q683=3,S682,IF(S682=3,1,S682+1)))</f>
        <v>3</v>
      </c>
      <c r="T683" s="62" t="str">
        <f>IF(R683=0,"L"&amp;S683,R683)</f>
        <v>L3</v>
      </c>
      <c r="U683" s="62" t="str">
        <f>IF($H683=0,"",VLOOKUP($H683,Исходные_данные,32,FALSE))</f>
        <v/>
      </c>
    </row>
    <row r="684" spans="1:21" x14ac:dyDescent="0.2">
      <c r="A684" s="62" t="str">
        <f t="shared" si="12"/>
        <v/>
      </c>
      <c r="B684" s="62">
        <f>IF(C684=1,MAX(B$2:$B683)+1,IF(F684=0,"",B683))</f>
        <v>1</v>
      </c>
      <c r="C684" s="62">
        <f>COUNTIF($F$2:$F684,F684)</f>
        <v>682</v>
      </c>
      <c r="D684" s="62">
        <f>IF(F684=0,0,MAX($D$2:D683)+1)</f>
        <v>681</v>
      </c>
      <c r="E684" s="62">
        <f>IF(H684=0,0,MAX($E$2:E683)+1)</f>
        <v>0</v>
      </c>
      <c r="F684" s="60" t="s">
        <v>751</v>
      </c>
      <c r="G684" s="60"/>
      <c r="H684" s="60"/>
      <c r="I684" s="62" t="e">
        <f>IFERROR(VLOOKUP(H684,H$2:H683,1,FALSE),VLOOKUP(H684,H$478:H685,1,FALSE))</f>
        <v>#N/A</v>
      </c>
      <c r="J684" s="62" t="str">
        <f>IF($H684=0,"",VLOOKUP($H684,Исходные_данные,37,FALSE))</f>
        <v/>
      </c>
      <c r="K684" s="62" t="str">
        <f>IF($H684=0,"",VLOOKUP($H684,Исходные_данные,38,FALSE))</f>
        <v/>
      </c>
      <c r="L684" s="62" t="str">
        <f>IF($H684=0,"",VLOOKUP($H684,Исходные_данные,39,FALSE))</f>
        <v/>
      </c>
      <c r="M684" s="46" t="str">
        <f>IFERROR(VLOOKUP(H684,Нагрузка_диапазон_1,4,FALSE),"")</f>
        <v/>
      </c>
      <c r="N684" s="62" t="str">
        <f>IF($H684=0,"",VLOOKUP($H684,Исходные_данные,40,FALSE))</f>
        <v/>
      </c>
      <c r="O684" s="62"/>
      <c r="P684" s="62" t="str">
        <f>IF($H684=0,"",VLOOKUP($H684,Исходные_данные,42,FALSE))</f>
        <v/>
      </c>
      <c r="Q684" s="62" t="str">
        <f>IF($H684=0,"",VLOOKUP($H684,Исходные_данные,8,FALSE))</f>
        <v/>
      </c>
      <c r="R684" s="62">
        <f>IF(Q684=3,"L1,L2,L3",0)</f>
        <v>0</v>
      </c>
      <c r="S684" s="62">
        <f>IF(C684=1,1,IF(Q684=3,S683,IF(S683=3,1,S683+1)))</f>
        <v>1</v>
      </c>
      <c r="T684" s="62" t="str">
        <f>IF(R684=0,"L"&amp;S684,R684)</f>
        <v>L1</v>
      </c>
      <c r="U684" s="62" t="str">
        <f>IF($H684=0,"",VLOOKUP($H684,Исходные_данные,32,FALSE))</f>
        <v/>
      </c>
    </row>
    <row r="685" spans="1:21" x14ac:dyDescent="0.2">
      <c r="A685" s="62" t="str">
        <f t="shared" si="12"/>
        <v/>
      </c>
      <c r="B685" s="62">
        <f>IF(C685=1,MAX(B$2:$B684)+1,IF(F685=0,"",B684))</f>
        <v>1</v>
      </c>
      <c r="C685" s="62">
        <f>COUNTIF($F$2:$F685,F685)</f>
        <v>683</v>
      </c>
      <c r="D685" s="62">
        <f>IF(F685=0,0,MAX($D$2:D684)+1)</f>
        <v>682</v>
      </c>
      <c r="E685" s="62">
        <f>IF(H685=0,0,MAX($E$2:E684)+1)</f>
        <v>0</v>
      </c>
      <c r="F685" s="60" t="s">
        <v>751</v>
      </c>
      <c r="G685" s="60"/>
      <c r="H685" s="60"/>
      <c r="I685" s="62" t="e">
        <f>IFERROR(VLOOKUP(H685,H$2:H684,1,FALSE),VLOOKUP(H685,H$478:H686,1,FALSE))</f>
        <v>#N/A</v>
      </c>
      <c r="J685" s="62" t="str">
        <f>IF($H685=0,"",VLOOKUP($H685,Исходные_данные,37,FALSE))</f>
        <v/>
      </c>
      <c r="K685" s="62" t="str">
        <f>IF($H685=0,"",VLOOKUP($H685,Исходные_данные,38,FALSE))</f>
        <v/>
      </c>
      <c r="L685" s="62" t="str">
        <f>IF($H685=0,"",VLOOKUP($H685,Исходные_данные,39,FALSE))</f>
        <v/>
      </c>
      <c r="M685" s="46" t="str">
        <f>IFERROR(VLOOKUP(H685,Нагрузка_диапазон_1,4,FALSE),"")</f>
        <v/>
      </c>
      <c r="N685" s="62" t="str">
        <f>IF($H685=0,"",VLOOKUP($H685,Исходные_данные,40,FALSE))</f>
        <v/>
      </c>
      <c r="O685" s="62"/>
      <c r="P685" s="62" t="str">
        <f>IF($H685=0,"",VLOOKUP($H685,Исходные_данные,42,FALSE))</f>
        <v/>
      </c>
      <c r="Q685" s="62" t="str">
        <f>IF($H685=0,"",VLOOKUP($H685,Исходные_данные,8,FALSE))</f>
        <v/>
      </c>
      <c r="R685" s="62">
        <f>IF(Q685=3,"L1,L2,L3",0)</f>
        <v>0</v>
      </c>
      <c r="S685" s="62">
        <f>IF(C685=1,1,IF(Q685=3,S684,IF(S684=3,1,S684+1)))</f>
        <v>2</v>
      </c>
      <c r="T685" s="62" t="str">
        <f>IF(R685=0,"L"&amp;S685,R685)</f>
        <v>L2</v>
      </c>
      <c r="U685" s="62" t="str">
        <f>IF($H685=0,"",VLOOKUP($H685,Исходные_данные,32,FALSE))</f>
        <v/>
      </c>
    </row>
    <row r="686" spans="1:21" x14ac:dyDescent="0.2">
      <c r="A686" s="62" t="str">
        <f t="shared" si="12"/>
        <v/>
      </c>
      <c r="B686" s="62">
        <f>IF(C686=1,MAX(B$2:$B685)+1,IF(F686=0,"",B685))</f>
        <v>1</v>
      </c>
      <c r="C686" s="62">
        <f>COUNTIF($F$2:$F686,F686)</f>
        <v>684</v>
      </c>
      <c r="D686" s="62">
        <f>IF(F686=0,0,MAX($D$2:D685)+1)</f>
        <v>683</v>
      </c>
      <c r="E686" s="62">
        <f>IF(H686=0,0,MAX($E$2:E685)+1)</f>
        <v>0</v>
      </c>
      <c r="F686" s="60" t="s">
        <v>751</v>
      </c>
      <c r="G686" s="60"/>
      <c r="H686" s="60"/>
      <c r="I686" s="62" t="e">
        <f>IFERROR(VLOOKUP(H686,H$2:H685,1,FALSE),VLOOKUP(H686,H$478:H687,1,FALSE))</f>
        <v>#N/A</v>
      </c>
      <c r="J686" s="62" t="str">
        <f>IF($H686=0,"",VLOOKUP($H686,Исходные_данные,37,FALSE))</f>
        <v/>
      </c>
      <c r="K686" s="62" t="str">
        <f>IF($H686=0,"",VLOOKUP($H686,Исходные_данные,38,FALSE))</f>
        <v/>
      </c>
      <c r="L686" s="62" t="str">
        <f>IF($H686=0,"",VLOOKUP($H686,Исходные_данные,39,FALSE))</f>
        <v/>
      </c>
      <c r="M686" s="46" t="str">
        <f>IFERROR(VLOOKUP(H686,Нагрузка_диапазон_1,4,FALSE),"")</f>
        <v/>
      </c>
      <c r="N686" s="62" t="str">
        <f>IF($H686=0,"",VLOOKUP($H686,Исходные_данные,40,FALSE))</f>
        <v/>
      </c>
      <c r="O686" s="62"/>
      <c r="P686" s="62" t="str">
        <f>IF($H686=0,"",VLOOKUP($H686,Исходные_данные,42,FALSE))</f>
        <v/>
      </c>
      <c r="Q686" s="62" t="str">
        <f>IF($H686=0,"",VLOOKUP($H686,Исходные_данные,8,FALSE))</f>
        <v/>
      </c>
      <c r="R686" s="62">
        <f>IF(Q686=3,"L1,L2,L3",0)</f>
        <v>0</v>
      </c>
      <c r="S686" s="62">
        <f>IF(C686=1,1,IF(Q686=3,S685,IF(S685=3,1,S685+1)))</f>
        <v>3</v>
      </c>
      <c r="T686" s="62" t="str">
        <f>IF(R686=0,"L"&amp;S686,R686)</f>
        <v>L3</v>
      </c>
      <c r="U686" s="62" t="str">
        <f>IF($H686=0,"",VLOOKUP($H686,Исходные_данные,32,FALSE))</f>
        <v/>
      </c>
    </row>
    <row r="687" spans="1:21" x14ac:dyDescent="0.2">
      <c r="A687" s="62" t="str">
        <f t="shared" si="12"/>
        <v/>
      </c>
      <c r="B687" s="62">
        <f>IF(C687=1,MAX(B$2:$B686)+1,IF(F687=0,"",B686))</f>
        <v>1</v>
      </c>
      <c r="C687" s="62">
        <f>COUNTIF($F$2:$F687,F687)</f>
        <v>685</v>
      </c>
      <c r="D687" s="62">
        <f>IF(F687=0,0,MAX($D$2:D686)+1)</f>
        <v>684</v>
      </c>
      <c r="E687" s="62">
        <f>IF(H687=0,0,MAX($E$2:E686)+1)</f>
        <v>0</v>
      </c>
      <c r="F687" s="60" t="s">
        <v>751</v>
      </c>
      <c r="G687" s="60"/>
      <c r="H687" s="60"/>
      <c r="I687" s="62" t="e">
        <f>IFERROR(VLOOKUP(H687,H$2:H686,1,FALSE),VLOOKUP(H687,H$478:H688,1,FALSE))</f>
        <v>#N/A</v>
      </c>
      <c r="J687" s="62" t="str">
        <f>IF($H687=0,"",VLOOKUP($H687,Исходные_данные,37,FALSE))</f>
        <v/>
      </c>
      <c r="K687" s="62" t="str">
        <f>IF($H687=0,"",VLOOKUP($H687,Исходные_данные,38,FALSE))</f>
        <v/>
      </c>
      <c r="L687" s="62" t="str">
        <f>IF($H687=0,"",VLOOKUP($H687,Исходные_данные,39,FALSE))</f>
        <v/>
      </c>
      <c r="M687" s="46" t="str">
        <f>IFERROR(VLOOKUP(H687,Нагрузка_диапазон_1,4,FALSE),"")</f>
        <v/>
      </c>
      <c r="N687" s="62" t="str">
        <f>IF($H687=0,"",VLOOKUP($H687,Исходные_данные,40,FALSE))</f>
        <v/>
      </c>
      <c r="O687" s="62"/>
      <c r="P687" s="62" t="str">
        <f>IF($H687=0,"",VLOOKUP($H687,Исходные_данные,42,FALSE))</f>
        <v/>
      </c>
      <c r="Q687" s="62" t="str">
        <f>IF($H687=0,"",VLOOKUP($H687,Исходные_данные,8,FALSE))</f>
        <v/>
      </c>
      <c r="R687" s="62">
        <f>IF(Q687=3,"L1,L2,L3",0)</f>
        <v>0</v>
      </c>
      <c r="S687" s="62">
        <f>IF(C687=1,1,IF(Q687=3,S686,IF(S686=3,1,S686+1)))</f>
        <v>1</v>
      </c>
      <c r="T687" s="62" t="str">
        <f>IF(R687=0,"L"&amp;S687,R687)</f>
        <v>L1</v>
      </c>
      <c r="U687" s="62" t="str">
        <f>IF($H687=0,"",VLOOKUP($H687,Исходные_данные,32,FALSE))</f>
        <v/>
      </c>
    </row>
    <row r="688" spans="1:21" x14ac:dyDescent="0.2">
      <c r="A688" s="62" t="str">
        <f t="shared" si="12"/>
        <v/>
      </c>
      <c r="B688" s="62">
        <f>IF(C688=1,MAX(B$2:$B687)+1,IF(F688=0,"",B687))</f>
        <v>1</v>
      </c>
      <c r="C688" s="62">
        <f>COUNTIF($F$2:$F688,F688)</f>
        <v>686</v>
      </c>
      <c r="D688" s="62">
        <f>IF(F688=0,0,MAX($D$2:D687)+1)</f>
        <v>685</v>
      </c>
      <c r="E688" s="62">
        <f>IF(H688=0,0,MAX($E$2:E687)+1)</f>
        <v>0</v>
      </c>
      <c r="F688" s="60" t="s">
        <v>751</v>
      </c>
      <c r="G688" s="60"/>
      <c r="H688" s="60"/>
      <c r="I688" s="62" t="e">
        <f>IFERROR(VLOOKUP(H688,H$2:H687,1,FALSE),VLOOKUP(H688,H$478:H689,1,FALSE))</f>
        <v>#N/A</v>
      </c>
      <c r="J688" s="62" t="str">
        <f>IF($H688=0,"",VLOOKUP($H688,Исходные_данные,37,FALSE))</f>
        <v/>
      </c>
      <c r="K688" s="62" t="str">
        <f>IF($H688=0,"",VLOOKUP($H688,Исходные_данные,38,FALSE))</f>
        <v/>
      </c>
      <c r="L688" s="62" t="str">
        <f>IF($H688=0,"",VLOOKUP($H688,Исходные_данные,39,FALSE))</f>
        <v/>
      </c>
      <c r="M688" s="46" t="str">
        <f>IFERROR(VLOOKUP(H688,Нагрузка_диапазон_1,4,FALSE),"")</f>
        <v/>
      </c>
      <c r="N688" s="62" t="str">
        <f>IF($H688=0,"",VLOOKUP($H688,Исходные_данные,40,FALSE))</f>
        <v/>
      </c>
      <c r="O688" s="62"/>
      <c r="P688" s="62" t="str">
        <f>IF($H688=0,"",VLOOKUP($H688,Исходные_данные,42,FALSE))</f>
        <v/>
      </c>
      <c r="Q688" s="62" t="str">
        <f>IF($H688=0,"",VLOOKUP($H688,Исходные_данные,8,FALSE))</f>
        <v/>
      </c>
      <c r="R688" s="62">
        <f>IF(Q688=3,"L1,L2,L3",0)</f>
        <v>0</v>
      </c>
      <c r="S688" s="62">
        <f>IF(C688=1,1,IF(Q688=3,S687,IF(S687=3,1,S687+1)))</f>
        <v>2</v>
      </c>
      <c r="T688" s="62" t="str">
        <f>IF(R688=0,"L"&amp;S688,R688)</f>
        <v>L2</v>
      </c>
      <c r="U688" s="62" t="str">
        <f>IF($H688=0,"",VLOOKUP($H688,Исходные_данные,32,FALSE))</f>
        <v/>
      </c>
    </row>
    <row r="689" spans="1:21" x14ac:dyDescent="0.2">
      <c r="A689" s="62" t="str">
        <f t="shared" si="12"/>
        <v/>
      </c>
      <c r="B689" s="62">
        <f>IF(C689=1,MAX(B$2:$B688)+1,IF(F689=0,"",B688))</f>
        <v>1</v>
      </c>
      <c r="C689" s="62">
        <f>COUNTIF($F$2:$F689,F689)</f>
        <v>687</v>
      </c>
      <c r="D689" s="62">
        <f>IF(F689=0,0,MAX($D$2:D688)+1)</f>
        <v>686</v>
      </c>
      <c r="E689" s="62">
        <f>IF(H689=0,0,MAX($E$2:E688)+1)</f>
        <v>0</v>
      </c>
      <c r="F689" s="60" t="s">
        <v>751</v>
      </c>
      <c r="G689" s="60"/>
      <c r="H689" s="60"/>
      <c r="I689" s="62" t="e">
        <f>IFERROR(VLOOKUP(H689,H$2:H688,1,FALSE),VLOOKUP(H689,H$478:H690,1,FALSE))</f>
        <v>#N/A</v>
      </c>
      <c r="J689" s="62" t="str">
        <f>IF($H689=0,"",VLOOKUP($H689,Исходные_данные,37,FALSE))</f>
        <v/>
      </c>
      <c r="K689" s="62" t="str">
        <f>IF($H689=0,"",VLOOKUP($H689,Исходные_данные,38,FALSE))</f>
        <v/>
      </c>
      <c r="L689" s="62" t="str">
        <f>IF($H689=0,"",VLOOKUP($H689,Исходные_данные,39,FALSE))</f>
        <v/>
      </c>
      <c r="M689" s="46" t="str">
        <f>IFERROR(VLOOKUP(H689,Нагрузка_диапазон_1,4,FALSE),"")</f>
        <v/>
      </c>
      <c r="N689" s="62" t="str">
        <f>IF($H689=0,"",VLOOKUP($H689,Исходные_данные,40,FALSE))</f>
        <v/>
      </c>
      <c r="O689" s="62"/>
      <c r="P689" s="62" t="str">
        <f>IF($H689=0,"",VLOOKUP($H689,Исходные_данные,42,FALSE))</f>
        <v/>
      </c>
      <c r="Q689" s="62" t="str">
        <f>IF($H689=0,"",VLOOKUP($H689,Исходные_данные,8,FALSE))</f>
        <v/>
      </c>
      <c r="R689" s="62">
        <f>IF(Q689=3,"L1,L2,L3",0)</f>
        <v>0</v>
      </c>
      <c r="S689" s="62">
        <f>IF(C689=1,1,IF(Q689=3,S688,IF(S688=3,1,S688+1)))</f>
        <v>3</v>
      </c>
      <c r="T689" s="62" t="str">
        <f>IF(R689=0,"L"&amp;S689,R689)</f>
        <v>L3</v>
      </c>
      <c r="U689" s="62" t="str">
        <f>IF($H689=0,"",VLOOKUP($H689,Исходные_данные,32,FALSE))</f>
        <v/>
      </c>
    </row>
    <row r="690" spans="1:21" x14ac:dyDescent="0.2">
      <c r="A690" s="62" t="str">
        <f t="shared" si="12"/>
        <v/>
      </c>
      <c r="B690" s="62">
        <f>IF(C690=1,MAX(B$2:$B689)+1,IF(F690=0,"",B689))</f>
        <v>1</v>
      </c>
      <c r="C690" s="62">
        <f>COUNTIF($F$2:$F690,F690)</f>
        <v>688</v>
      </c>
      <c r="D690" s="62">
        <f>IF(F690=0,0,MAX($D$2:D689)+1)</f>
        <v>687</v>
      </c>
      <c r="E690" s="62">
        <f>IF(H690=0,0,MAX($E$2:E689)+1)</f>
        <v>0</v>
      </c>
      <c r="F690" s="60" t="s">
        <v>751</v>
      </c>
      <c r="G690" s="60"/>
      <c r="H690" s="60"/>
      <c r="I690" s="62" t="e">
        <f>IFERROR(VLOOKUP(H690,H$2:H689,1,FALSE),VLOOKUP(H690,H$478:H691,1,FALSE))</f>
        <v>#N/A</v>
      </c>
      <c r="J690" s="62" t="str">
        <f>IF($H690=0,"",VLOOKUP($H690,Исходные_данные,37,FALSE))</f>
        <v/>
      </c>
      <c r="K690" s="62" t="str">
        <f>IF($H690=0,"",VLOOKUP($H690,Исходные_данные,38,FALSE))</f>
        <v/>
      </c>
      <c r="L690" s="62" t="str">
        <f>IF($H690=0,"",VLOOKUP($H690,Исходные_данные,39,FALSE))</f>
        <v/>
      </c>
      <c r="M690" s="46" t="str">
        <f>IFERROR(VLOOKUP(H690,Нагрузка_диапазон_1,4,FALSE),"")</f>
        <v/>
      </c>
      <c r="N690" s="62" t="str">
        <f>IF($H690=0,"",VLOOKUP($H690,Исходные_данные,40,FALSE))</f>
        <v/>
      </c>
      <c r="O690" s="62"/>
      <c r="P690" s="62" t="str">
        <f>IF($H690=0,"",VLOOKUP($H690,Исходные_данные,42,FALSE))</f>
        <v/>
      </c>
      <c r="Q690" s="62" t="str">
        <f>IF($H690=0,"",VLOOKUP($H690,Исходные_данные,8,FALSE))</f>
        <v/>
      </c>
      <c r="R690" s="62">
        <f>IF(Q690=3,"L1,L2,L3",0)</f>
        <v>0</v>
      </c>
      <c r="S690" s="62">
        <f>IF(C690=1,1,IF(Q690=3,S689,IF(S689=3,1,S689+1)))</f>
        <v>1</v>
      </c>
      <c r="T690" s="62" t="str">
        <f>IF(R690=0,"L"&amp;S690,R690)</f>
        <v>L1</v>
      </c>
      <c r="U690" s="62" t="str">
        <f>IF($H690=0,"",VLOOKUP($H690,Исходные_данные,32,FALSE))</f>
        <v/>
      </c>
    </row>
    <row r="691" spans="1:21" x14ac:dyDescent="0.2">
      <c r="A691" s="62" t="str">
        <f t="shared" si="12"/>
        <v/>
      </c>
      <c r="B691" s="62">
        <f>IF(C691=1,MAX(B$2:$B690)+1,IF(F691=0,"",B690))</f>
        <v>1</v>
      </c>
      <c r="C691" s="62">
        <f>COUNTIF($F$2:$F691,F691)</f>
        <v>689</v>
      </c>
      <c r="D691" s="62">
        <f>IF(F691=0,0,MAX($D$2:D690)+1)</f>
        <v>688</v>
      </c>
      <c r="E691" s="62">
        <f>IF(H691=0,0,MAX($E$2:E690)+1)</f>
        <v>0</v>
      </c>
      <c r="F691" s="60" t="s">
        <v>751</v>
      </c>
      <c r="G691" s="60"/>
      <c r="H691" s="60"/>
      <c r="I691" s="62" t="e">
        <f>IFERROR(VLOOKUP(H691,H$2:H690,1,FALSE),VLOOKUP(H691,H$478:H692,1,FALSE))</f>
        <v>#N/A</v>
      </c>
      <c r="J691" s="62" t="str">
        <f>IF($H691=0,"",VLOOKUP($H691,Исходные_данные,37,FALSE))</f>
        <v/>
      </c>
      <c r="K691" s="62" t="str">
        <f>IF($H691=0,"",VLOOKUP($H691,Исходные_данные,38,FALSE))</f>
        <v/>
      </c>
      <c r="L691" s="62" t="str">
        <f>IF($H691=0,"",VLOOKUP($H691,Исходные_данные,39,FALSE))</f>
        <v/>
      </c>
      <c r="M691" s="46" t="str">
        <f>IFERROR(VLOOKUP(H691,Нагрузка_диапазон_1,4,FALSE),"")</f>
        <v/>
      </c>
      <c r="N691" s="62" t="str">
        <f>IF($H691=0,"",VLOOKUP($H691,Исходные_данные,40,FALSE))</f>
        <v/>
      </c>
      <c r="O691" s="62"/>
      <c r="P691" s="62" t="str">
        <f>IF($H691=0,"",VLOOKUP($H691,Исходные_данные,42,FALSE))</f>
        <v/>
      </c>
      <c r="Q691" s="62" t="str">
        <f>IF($H691=0,"",VLOOKUP($H691,Исходные_данные,8,FALSE))</f>
        <v/>
      </c>
      <c r="R691" s="62">
        <f>IF(Q691=3,"L1,L2,L3",0)</f>
        <v>0</v>
      </c>
      <c r="S691" s="62">
        <f>IF(C691=1,1,IF(Q691=3,S690,IF(S690=3,1,S690+1)))</f>
        <v>2</v>
      </c>
      <c r="T691" s="62" t="str">
        <f>IF(R691=0,"L"&amp;S691,R691)</f>
        <v>L2</v>
      </c>
      <c r="U691" s="62" t="str">
        <f>IF($H691=0,"",VLOOKUP($H691,Исходные_данные,32,FALSE))</f>
        <v/>
      </c>
    </row>
    <row r="692" spans="1:21" x14ac:dyDescent="0.2">
      <c r="A692" s="62" t="str">
        <f t="shared" si="12"/>
        <v/>
      </c>
      <c r="B692" s="62">
        <f>IF(C692=1,MAX(B$2:$B691)+1,IF(F692=0,"",B691))</f>
        <v>1</v>
      </c>
      <c r="C692" s="62">
        <f>COUNTIF($F$2:$F692,F692)</f>
        <v>690</v>
      </c>
      <c r="D692" s="62">
        <f>IF(F692=0,0,MAX($D$2:D691)+1)</f>
        <v>689</v>
      </c>
      <c r="E692" s="62">
        <f>IF(H692=0,0,MAX($E$2:E691)+1)</f>
        <v>0</v>
      </c>
      <c r="F692" s="60" t="s">
        <v>751</v>
      </c>
      <c r="G692" s="60"/>
      <c r="H692" s="60"/>
      <c r="I692" s="62" t="e">
        <f>IFERROR(VLOOKUP(H692,H$2:H691,1,FALSE),VLOOKUP(H692,H$478:H693,1,FALSE))</f>
        <v>#N/A</v>
      </c>
      <c r="J692" s="62" t="str">
        <f>IF($H692=0,"",VLOOKUP($H692,Исходные_данные,37,FALSE))</f>
        <v/>
      </c>
      <c r="K692" s="62" t="str">
        <f>IF($H692=0,"",VLOOKUP($H692,Исходные_данные,38,FALSE))</f>
        <v/>
      </c>
      <c r="L692" s="62" t="str">
        <f>IF($H692=0,"",VLOOKUP($H692,Исходные_данные,39,FALSE))</f>
        <v/>
      </c>
      <c r="M692" s="46" t="str">
        <f>IFERROR(VLOOKUP(H692,Нагрузка_диапазон_1,4,FALSE),"")</f>
        <v/>
      </c>
      <c r="N692" s="62" t="str">
        <f>IF($H692=0,"",VLOOKUP($H692,Исходные_данные,40,FALSE))</f>
        <v/>
      </c>
      <c r="O692" s="62"/>
      <c r="P692" s="62" t="str">
        <f>IF($H692=0,"",VLOOKUP($H692,Исходные_данные,42,FALSE))</f>
        <v/>
      </c>
      <c r="Q692" s="62" t="str">
        <f>IF($H692=0,"",VLOOKUP($H692,Исходные_данные,8,FALSE))</f>
        <v/>
      </c>
      <c r="R692" s="62">
        <f>IF(Q692=3,"L1,L2,L3",0)</f>
        <v>0</v>
      </c>
      <c r="S692" s="62">
        <f>IF(C692=1,1,IF(Q692=3,S691,IF(S691=3,1,S691+1)))</f>
        <v>3</v>
      </c>
      <c r="T692" s="62" t="str">
        <f>IF(R692=0,"L"&amp;S692,R692)</f>
        <v>L3</v>
      </c>
      <c r="U692" s="62" t="str">
        <f>IF($H692=0,"",VLOOKUP($H692,Исходные_данные,32,FALSE))</f>
        <v/>
      </c>
    </row>
    <row r="693" spans="1:21" x14ac:dyDescent="0.2">
      <c r="A693" s="62" t="str">
        <f t="shared" si="12"/>
        <v/>
      </c>
      <c r="B693" s="62">
        <f>IF(C693=1,MAX(B$2:$B692)+1,IF(F693=0,"",B692))</f>
        <v>1</v>
      </c>
      <c r="C693" s="62">
        <f>COUNTIF($F$2:$F693,F693)</f>
        <v>691</v>
      </c>
      <c r="D693" s="62">
        <f>IF(F693=0,0,MAX($D$2:D692)+1)</f>
        <v>690</v>
      </c>
      <c r="E693" s="62">
        <f>IF(H693=0,0,MAX($E$2:E692)+1)</f>
        <v>0</v>
      </c>
      <c r="F693" s="60" t="s">
        <v>751</v>
      </c>
      <c r="G693" s="60"/>
      <c r="H693" s="60"/>
      <c r="I693" s="62" t="e">
        <f>IFERROR(VLOOKUP(H693,H$2:H692,1,FALSE),VLOOKUP(H693,H$478:H694,1,FALSE))</f>
        <v>#N/A</v>
      </c>
      <c r="J693" s="62" t="str">
        <f>IF($H693=0,"",VLOOKUP($H693,Исходные_данные,37,FALSE))</f>
        <v/>
      </c>
      <c r="K693" s="62" t="str">
        <f>IF($H693=0,"",VLOOKUP($H693,Исходные_данные,38,FALSE))</f>
        <v/>
      </c>
      <c r="L693" s="62" t="str">
        <f>IF($H693=0,"",VLOOKUP($H693,Исходные_данные,39,FALSE))</f>
        <v/>
      </c>
      <c r="M693" s="46" t="str">
        <f>IFERROR(VLOOKUP(H693,Нагрузка_диапазон_1,4,FALSE),"")</f>
        <v/>
      </c>
      <c r="N693" s="62" t="str">
        <f>IF($H693=0,"",VLOOKUP($H693,Исходные_данные,40,FALSE))</f>
        <v/>
      </c>
      <c r="O693" s="62"/>
      <c r="P693" s="62" t="str">
        <f>IF($H693=0,"",VLOOKUP($H693,Исходные_данные,42,FALSE))</f>
        <v/>
      </c>
      <c r="Q693" s="62" t="str">
        <f>IF($H693=0,"",VLOOKUP($H693,Исходные_данные,8,FALSE))</f>
        <v/>
      </c>
      <c r="R693" s="62">
        <f>IF(Q693=3,"L1,L2,L3",0)</f>
        <v>0</v>
      </c>
      <c r="S693" s="62">
        <f>IF(C693=1,1,IF(Q693=3,S692,IF(S692=3,1,S692+1)))</f>
        <v>1</v>
      </c>
      <c r="T693" s="62" t="str">
        <f>IF(R693=0,"L"&amp;S693,R693)</f>
        <v>L1</v>
      </c>
      <c r="U693" s="62" t="str">
        <f>IF($H693=0,"",VLOOKUP($H693,Исходные_данные,32,FALSE))</f>
        <v/>
      </c>
    </row>
    <row r="694" spans="1:21" x14ac:dyDescent="0.2">
      <c r="A694" s="62" t="str">
        <f t="shared" si="12"/>
        <v/>
      </c>
      <c r="B694" s="62">
        <f>IF(C694=1,MAX(B$2:$B693)+1,IF(F694=0,"",B693))</f>
        <v>1</v>
      </c>
      <c r="C694" s="62">
        <f>COUNTIF($F$2:$F694,F694)</f>
        <v>692</v>
      </c>
      <c r="D694" s="62">
        <f>IF(F694=0,0,MAX($D$2:D693)+1)</f>
        <v>691</v>
      </c>
      <c r="E694" s="62">
        <f>IF(H694=0,0,MAX($E$2:E693)+1)</f>
        <v>0</v>
      </c>
      <c r="F694" s="60" t="s">
        <v>751</v>
      </c>
      <c r="G694" s="60"/>
      <c r="H694" s="60"/>
      <c r="I694" s="62" t="e">
        <f>IFERROR(VLOOKUP(H694,H$2:H693,1,FALSE),VLOOKUP(H694,H$478:H695,1,FALSE))</f>
        <v>#N/A</v>
      </c>
      <c r="J694" s="62" t="str">
        <f>IF($H694=0,"",VLOOKUP($H694,Исходные_данные,37,FALSE))</f>
        <v/>
      </c>
      <c r="K694" s="62" t="str">
        <f>IF($H694=0,"",VLOOKUP($H694,Исходные_данные,38,FALSE))</f>
        <v/>
      </c>
      <c r="L694" s="62" t="str">
        <f>IF($H694=0,"",VLOOKUP($H694,Исходные_данные,39,FALSE))</f>
        <v/>
      </c>
      <c r="M694" s="46" t="str">
        <f>IFERROR(VLOOKUP(H694,Нагрузка_диапазон_1,4,FALSE),"")</f>
        <v/>
      </c>
      <c r="N694" s="62" t="str">
        <f>IF($H694=0,"",VLOOKUP($H694,Исходные_данные,40,FALSE))</f>
        <v/>
      </c>
      <c r="O694" s="62"/>
      <c r="P694" s="62" t="str">
        <f>IF($H694=0,"",VLOOKUP($H694,Исходные_данные,42,FALSE))</f>
        <v/>
      </c>
      <c r="Q694" s="62" t="str">
        <f>IF($H694=0,"",VLOOKUP($H694,Исходные_данные,8,FALSE))</f>
        <v/>
      </c>
      <c r="R694" s="62">
        <f>IF(Q694=3,"L1,L2,L3",0)</f>
        <v>0</v>
      </c>
      <c r="S694" s="62">
        <f>IF(C694=1,1,IF(Q694=3,S693,IF(S693=3,1,S693+1)))</f>
        <v>2</v>
      </c>
      <c r="T694" s="62" t="str">
        <f>IF(R694=0,"L"&amp;S694,R694)</f>
        <v>L2</v>
      </c>
      <c r="U694" s="62" t="str">
        <f>IF($H694=0,"",VLOOKUP($H694,Исходные_данные,32,FALSE))</f>
        <v/>
      </c>
    </row>
    <row r="695" spans="1:21" x14ac:dyDescent="0.2">
      <c r="A695" s="62" t="str">
        <f t="shared" si="12"/>
        <v/>
      </c>
      <c r="B695" s="62">
        <f>IF(C695=1,MAX(B$2:$B694)+1,IF(F695=0,"",B694))</f>
        <v>1</v>
      </c>
      <c r="C695" s="62">
        <f>COUNTIF($F$2:$F695,F695)</f>
        <v>693</v>
      </c>
      <c r="D695" s="62">
        <f>IF(F695=0,0,MAX($D$2:D694)+1)</f>
        <v>692</v>
      </c>
      <c r="E695" s="62">
        <f>IF(H695=0,0,MAX($E$2:E694)+1)</f>
        <v>0</v>
      </c>
      <c r="F695" s="60" t="s">
        <v>751</v>
      </c>
      <c r="G695" s="60"/>
      <c r="H695" s="60"/>
      <c r="I695" s="62" t="e">
        <f>IFERROR(VLOOKUP(H695,H$2:H694,1,FALSE),VLOOKUP(H695,H$478:H696,1,FALSE))</f>
        <v>#N/A</v>
      </c>
      <c r="J695" s="62" t="str">
        <f>IF($H695=0,"",VLOOKUP($H695,Исходные_данные,37,FALSE))</f>
        <v/>
      </c>
      <c r="K695" s="62" t="str">
        <f>IF($H695=0,"",VLOOKUP($H695,Исходные_данные,38,FALSE))</f>
        <v/>
      </c>
      <c r="L695" s="62" t="str">
        <f>IF($H695=0,"",VLOOKUP($H695,Исходные_данные,39,FALSE))</f>
        <v/>
      </c>
      <c r="M695" s="46" t="str">
        <f>IFERROR(VLOOKUP(H695,Нагрузка_диапазон_1,4,FALSE),"")</f>
        <v/>
      </c>
      <c r="N695" s="62" t="str">
        <f>IF($H695=0,"",VLOOKUP($H695,Исходные_данные,40,FALSE))</f>
        <v/>
      </c>
      <c r="O695" s="62"/>
      <c r="P695" s="62" t="str">
        <f>IF($H695=0,"",VLOOKUP($H695,Исходные_данные,42,FALSE))</f>
        <v/>
      </c>
      <c r="Q695" s="62" t="str">
        <f>IF($H695=0,"",VLOOKUP($H695,Исходные_данные,8,FALSE))</f>
        <v/>
      </c>
      <c r="R695" s="62">
        <f>IF(Q695=3,"L1,L2,L3",0)</f>
        <v>0</v>
      </c>
      <c r="S695" s="62">
        <f>IF(C695=1,1,IF(Q695=3,S694,IF(S694=3,1,S694+1)))</f>
        <v>3</v>
      </c>
      <c r="T695" s="62" t="str">
        <f>IF(R695=0,"L"&amp;S695,R695)</f>
        <v>L3</v>
      </c>
      <c r="U695" s="62" t="str">
        <f>IF($H695=0,"",VLOOKUP($H695,Исходные_данные,32,FALSE))</f>
        <v/>
      </c>
    </row>
    <row r="696" spans="1:21" x14ac:dyDescent="0.2">
      <c r="A696" s="62" t="str">
        <f t="shared" si="12"/>
        <v/>
      </c>
      <c r="B696" s="62">
        <f>IF(C696=1,MAX(B$2:$B695)+1,IF(F696=0,"",B695))</f>
        <v>1</v>
      </c>
      <c r="C696" s="62">
        <f>COUNTIF($F$2:$F696,F696)</f>
        <v>694</v>
      </c>
      <c r="D696" s="62">
        <f>IF(F696=0,0,MAX($D$2:D695)+1)</f>
        <v>693</v>
      </c>
      <c r="E696" s="62">
        <f>IF(H696=0,0,MAX($E$2:E695)+1)</f>
        <v>0</v>
      </c>
      <c r="F696" s="60" t="s">
        <v>751</v>
      </c>
      <c r="G696" s="60"/>
      <c r="H696" s="60"/>
      <c r="I696" s="62" t="e">
        <f>IFERROR(VLOOKUP(H696,H$2:H695,1,FALSE),VLOOKUP(H696,H$478:H697,1,FALSE))</f>
        <v>#N/A</v>
      </c>
      <c r="J696" s="62" t="str">
        <f>IF($H696=0,"",VLOOKUP($H696,Исходные_данные,37,FALSE))</f>
        <v/>
      </c>
      <c r="K696" s="62" t="str">
        <f>IF($H696=0,"",VLOOKUP($H696,Исходные_данные,38,FALSE))</f>
        <v/>
      </c>
      <c r="L696" s="62" t="str">
        <f>IF($H696=0,"",VLOOKUP($H696,Исходные_данные,39,FALSE))</f>
        <v/>
      </c>
      <c r="M696" s="46" t="str">
        <f>IFERROR(VLOOKUP(H696,Нагрузка_диапазон_1,4,FALSE),"")</f>
        <v/>
      </c>
      <c r="N696" s="62" t="str">
        <f>IF($H696=0,"",VLOOKUP($H696,Исходные_данные,40,FALSE))</f>
        <v/>
      </c>
      <c r="O696" s="62"/>
      <c r="P696" s="62" t="str">
        <f>IF($H696=0,"",VLOOKUP($H696,Исходные_данные,42,FALSE))</f>
        <v/>
      </c>
      <c r="Q696" s="62" t="str">
        <f>IF($H696=0,"",VLOOKUP($H696,Исходные_данные,8,FALSE))</f>
        <v/>
      </c>
      <c r="R696" s="62">
        <f>IF(Q696=3,"L1,L2,L3",0)</f>
        <v>0</v>
      </c>
      <c r="S696" s="62">
        <f>IF(C696=1,1,IF(Q696=3,S695,IF(S695=3,1,S695+1)))</f>
        <v>1</v>
      </c>
      <c r="T696" s="62" t="str">
        <f>IF(R696=0,"L"&amp;S696,R696)</f>
        <v>L1</v>
      </c>
      <c r="U696" s="62" t="str">
        <f>IF($H696=0,"",VLOOKUP($H696,Исходные_данные,32,FALSE))</f>
        <v/>
      </c>
    </row>
    <row r="697" spans="1:21" x14ac:dyDescent="0.2">
      <c r="A697" s="62" t="str">
        <f t="shared" si="12"/>
        <v/>
      </c>
      <c r="B697" s="62">
        <f>IF(C697=1,MAX(B$2:$B696)+1,IF(F697=0,"",B696))</f>
        <v>1</v>
      </c>
      <c r="C697" s="62">
        <f>COUNTIF($F$2:$F697,F697)</f>
        <v>695</v>
      </c>
      <c r="D697" s="62">
        <f>IF(F697=0,0,MAX($D$2:D696)+1)</f>
        <v>694</v>
      </c>
      <c r="E697" s="62">
        <f>IF(H697=0,0,MAX($E$2:E696)+1)</f>
        <v>0</v>
      </c>
      <c r="F697" s="60" t="s">
        <v>751</v>
      </c>
      <c r="G697" s="60"/>
      <c r="H697" s="60"/>
      <c r="I697" s="62" t="e">
        <f>IFERROR(VLOOKUP(H697,H$2:H696,1,FALSE),VLOOKUP(H697,H$478:H698,1,FALSE))</f>
        <v>#N/A</v>
      </c>
      <c r="J697" s="62" t="str">
        <f>IF($H697=0,"",VLOOKUP($H697,Исходные_данные,37,FALSE))</f>
        <v/>
      </c>
      <c r="K697" s="62" t="str">
        <f>IF($H697=0,"",VLOOKUP($H697,Исходные_данные,38,FALSE))</f>
        <v/>
      </c>
      <c r="L697" s="62" t="str">
        <f>IF($H697=0,"",VLOOKUP($H697,Исходные_данные,39,FALSE))</f>
        <v/>
      </c>
      <c r="M697" s="46" t="str">
        <f>IFERROR(VLOOKUP(H697,Нагрузка_диапазон_1,4,FALSE),"")</f>
        <v/>
      </c>
      <c r="N697" s="62" t="str">
        <f>IF($H697=0,"",VLOOKUP($H697,Исходные_данные,40,FALSE))</f>
        <v/>
      </c>
      <c r="O697" s="62"/>
      <c r="P697" s="62" t="str">
        <f>IF($H697=0,"",VLOOKUP($H697,Исходные_данные,42,FALSE))</f>
        <v/>
      </c>
      <c r="Q697" s="62" t="str">
        <f>IF($H697=0,"",VLOOKUP($H697,Исходные_данные,8,FALSE))</f>
        <v/>
      </c>
      <c r="R697" s="62">
        <f>IF(Q697=3,"L1,L2,L3",0)</f>
        <v>0</v>
      </c>
      <c r="S697" s="62">
        <f>IF(C697=1,1,IF(Q697=3,S696,IF(S696=3,1,S696+1)))</f>
        <v>2</v>
      </c>
      <c r="T697" s="62" t="str">
        <f>IF(R697=0,"L"&amp;S697,R697)</f>
        <v>L2</v>
      </c>
      <c r="U697" s="62" t="str">
        <f>IF($H697=0,"",VLOOKUP($H697,Исходные_данные,32,FALSE))</f>
        <v/>
      </c>
    </row>
    <row r="698" spans="1:21" x14ac:dyDescent="0.2">
      <c r="A698" s="62" t="str">
        <f t="shared" si="12"/>
        <v/>
      </c>
      <c r="B698" s="62">
        <f>IF(C698=1,MAX(B$2:$B697)+1,IF(F698=0,"",B697))</f>
        <v>1</v>
      </c>
      <c r="C698" s="62">
        <f>COUNTIF($F$2:$F698,F698)</f>
        <v>696</v>
      </c>
      <c r="D698" s="62">
        <f>IF(F698=0,0,MAX($D$2:D697)+1)</f>
        <v>695</v>
      </c>
      <c r="E698" s="62">
        <f>IF(H698=0,0,MAX($E$2:E697)+1)</f>
        <v>0</v>
      </c>
      <c r="F698" s="60" t="s">
        <v>751</v>
      </c>
      <c r="G698" s="60"/>
      <c r="H698" s="60"/>
      <c r="I698" s="62" t="e">
        <f>IFERROR(VLOOKUP(H698,H$2:H697,1,FALSE),VLOOKUP(H698,H$478:H699,1,FALSE))</f>
        <v>#N/A</v>
      </c>
      <c r="J698" s="62" t="str">
        <f>IF($H698=0,"",VLOOKUP($H698,Исходные_данные,37,FALSE))</f>
        <v/>
      </c>
      <c r="K698" s="62" t="str">
        <f>IF($H698=0,"",VLOOKUP($H698,Исходные_данные,38,FALSE))</f>
        <v/>
      </c>
      <c r="L698" s="62" t="str">
        <f>IF($H698=0,"",VLOOKUP($H698,Исходные_данные,39,FALSE))</f>
        <v/>
      </c>
      <c r="M698" s="46" t="str">
        <f>IFERROR(VLOOKUP(H698,Нагрузка_диапазон_1,4,FALSE),"")</f>
        <v/>
      </c>
      <c r="N698" s="62" t="str">
        <f>IF($H698=0,"",VLOOKUP($H698,Исходные_данные,40,FALSE))</f>
        <v/>
      </c>
      <c r="O698" s="62"/>
      <c r="P698" s="62" t="str">
        <f>IF($H698=0,"",VLOOKUP($H698,Исходные_данные,42,FALSE))</f>
        <v/>
      </c>
      <c r="Q698" s="62" t="str">
        <f>IF($H698=0,"",VLOOKUP($H698,Исходные_данные,8,FALSE))</f>
        <v/>
      </c>
      <c r="R698" s="62">
        <f>IF(Q698=3,"L1,L2,L3",0)</f>
        <v>0</v>
      </c>
      <c r="S698" s="62">
        <f>IF(C698=1,1,IF(Q698=3,S697,IF(S697=3,1,S697+1)))</f>
        <v>3</v>
      </c>
      <c r="T698" s="62" t="str">
        <f>IF(R698=0,"L"&amp;S698,R698)</f>
        <v>L3</v>
      </c>
      <c r="U698" s="62" t="str">
        <f>IF($H698=0,"",VLOOKUP($H698,Исходные_данные,32,FALSE))</f>
        <v/>
      </c>
    </row>
    <row r="699" spans="1:21" x14ac:dyDescent="0.2">
      <c r="A699" s="62" t="str">
        <f t="shared" si="12"/>
        <v/>
      </c>
      <c r="B699" s="62">
        <f>IF(C699=1,MAX(B$2:$B698)+1,IF(F699=0,"",B698))</f>
        <v>1</v>
      </c>
      <c r="C699" s="62">
        <f>COUNTIF($F$2:$F699,F699)</f>
        <v>697</v>
      </c>
      <c r="D699" s="62">
        <f>IF(F699=0,0,MAX($D$2:D698)+1)</f>
        <v>696</v>
      </c>
      <c r="E699" s="62">
        <f>IF(H699=0,0,MAX($E$2:E698)+1)</f>
        <v>0</v>
      </c>
      <c r="F699" s="60" t="s">
        <v>751</v>
      </c>
      <c r="G699" s="60"/>
      <c r="H699" s="60"/>
      <c r="I699" s="62" t="e">
        <f>IFERROR(VLOOKUP(H699,H$2:H698,1,FALSE),VLOOKUP(H699,H$478:H700,1,FALSE))</f>
        <v>#N/A</v>
      </c>
      <c r="J699" s="62" t="str">
        <f>IF($H699=0,"",VLOOKUP($H699,Исходные_данные,37,FALSE))</f>
        <v/>
      </c>
      <c r="K699" s="62" t="str">
        <f>IF($H699=0,"",VLOOKUP($H699,Исходные_данные,38,FALSE))</f>
        <v/>
      </c>
      <c r="L699" s="62" t="str">
        <f>IF($H699=0,"",VLOOKUP($H699,Исходные_данные,39,FALSE))</f>
        <v/>
      </c>
      <c r="M699" s="46" t="str">
        <f>IFERROR(VLOOKUP(H699,Нагрузка_диапазон_1,4,FALSE),"")</f>
        <v/>
      </c>
      <c r="N699" s="62" t="str">
        <f>IF($H699=0,"",VLOOKUP($H699,Исходные_данные,40,FALSE))</f>
        <v/>
      </c>
      <c r="O699" s="62"/>
      <c r="P699" s="62" t="str">
        <f>IF($H699=0,"",VLOOKUP($H699,Исходные_данные,42,FALSE))</f>
        <v/>
      </c>
      <c r="Q699" s="62" t="str">
        <f>IF($H699=0,"",VLOOKUP($H699,Исходные_данные,8,FALSE))</f>
        <v/>
      </c>
      <c r="R699" s="62">
        <f>IF(Q699=3,"L1,L2,L3",0)</f>
        <v>0</v>
      </c>
      <c r="S699" s="62">
        <f>IF(C699=1,1,IF(Q699=3,S698,IF(S698=3,1,S698+1)))</f>
        <v>1</v>
      </c>
      <c r="T699" s="62" t="str">
        <f>IF(R699=0,"L"&amp;S699,R699)</f>
        <v>L1</v>
      </c>
      <c r="U699" s="62" t="str">
        <f>IF($H699=0,"",VLOOKUP($H699,Исходные_данные,32,FALSE))</f>
        <v/>
      </c>
    </row>
    <row r="700" spans="1:21" x14ac:dyDescent="0.2">
      <c r="A700" s="62" t="str">
        <f t="shared" si="12"/>
        <v/>
      </c>
      <c r="B700" s="62">
        <f>IF(C700=1,MAX(B$2:$B699)+1,IF(F700=0,"",B699))</f>
        <v>1</v>
      </c>
      <c r="C700" s="62">
        <f>COUNTIF($F$2:$F700,F700)</f>
        <v>698</v>
      </c>
      <c r="D700" s="62">
        <f>IF(F700=0,0,MAX($D$2:D699)+1)</f>
        <v>697</v>
      </c>
      <c r="E700" s="62">
        <f>IF(H700=0,0,MAX($E$2:E699)+1)</f>
        <v>0</v>
      </c>
      <c r="F700" s="60" t="s">
        <v>751</v>
      </c>
      <c r="G700" s="60"/>
      <c r="H700" s="60"/>
      <c r="I700" s="62" t="e">
        <f>IFERROR(VLOOKUP(H700,H$2:H699,1,FALSE),VLOOKUP(H700,H$478:H701,1,FALSE))</f>
        <v>#N/A</v>
      </c>
      <c r="J700" s="62" t="str">
        <f>IF($H700=0,"",VLOOKUP($H700,Исходные_данные,37,FALSE))</f>
        <v/>
      </c>
      <c r="K700" s="62" t="str">
        <f>IF($H700=0,"",VLOOKUP($H700,Исходные_данные,38,FALSE))</f>
        <v/>
      </c>
      <c r="L700" s="62" t="str">
        <f>IF($H700=0,"",VLOOKUP($H700,Исходные_данные,39,FALSE))</f>
        <v/>
      </c>
      <c r="M700" s="46" t="str">
        <f>IFERROR(VLOOKUP(H700,Нагрузка_диапазон_1,4,FALSE),"")</f>
        <v/>
      </c>
      <c r="N700" s="62" t="str">
        <f>IF($H700=0,"",VLOOKUP($H700,Исходные_данные,40,FALSE))</f>
        <v/>
      </c>
      <c r="O700" s="62"/>
      <c r="P700" s="62" t="str">
        <f>IF($H700=0,"",VLOOKUP($H700,Исходные_данные,42,FALSE))</f>
        <v/>
      </c>
      <c r="Q700" s="62" t="str">
        <f>IF($H700=0,"",VLOOKUP($H700,Исходные_данные,8,FALSE))</f>
        <v/>
      </c>
      <c r="R700" s="62">
        <f>IF(Q700=3,"L1,L2,L3",0)</f>
        <v>0</v>
      </c>
      <c r="S700" s="62">
        <f>IF(C700=1,1,IF(Q700=3,S699,IF(S699=3,1,S699+1)))</f>
        <v>2</v>
      </c>
      <c r="T700" s="62" t="str">
        <f>IF(R700=0,"L"&amp;S700,R700)</f>
        <v>L2</v>
      </c>
      <c r="U700" s="62" t="str">
        <f>IF($H700=0,"",VLOOKUP($H700,Исходные_данные,32,FALSE))</f>
        <v/>
      </c>
    </row>
    <row r="701" spans="1:21" x14ac:dyDescent="0.2">
      <c r="A701" s="62" t="str">
        <f t="shared" si="12"/>
        <v/>
      </c>
      <c r="B701" s="62">
        <f>IF(C701=1,MAX(B$2:$B700)+1,IF(F701=0,"",B700))</f>
        <v>1</v>
      </c>
      <c r="C701" s="62">
        <f>COUNTIF($F$2:$F701,F701)</f>
        <v>699</v>
      </c>
      <c r="D701" s="62">
        <f>IF(F701=0,0,MAX($D$2:D700)+1)</f>
        <v>698</v>
      </c>
      <c r="E701" s="62">
        <f>IF(H701=0,0,MAX($E$2:E700)+1)</f>
        <v>0</v>
      </c>
      <c r="F701" s="60" t="s">
        <v>751</v>
      </c>
      <c r="G701" s="60"/>
      <c r="H701" s="60"/>
      <c r="I701" s="62" t="e">
        <f>IFERROR(VLOOKUP(H701,H$2:H700,1,FALSE),VLOOKUP(H701,H$478:H702,1,FALSE))</f>
        <v>#N/A</v>
      </c>
      <c r="J701" s="62" t="str">
        <f>IF($H701=0,"",VLOOKUP($H701,Исходные_данные,37,FALSE))</f>
        <v/>
      </c>
      <c r="K701" s="62" t="str">
        <f>IF($H701=0,"",VLOOKUP($H701,Исходные_данные,38,FALSE))</f>
        <v/>
      </c>
      <c r="L701" s="62" t="str">
        <f>IF($H701=0,"",VLOOKUP($H701,Исходные_данные,39,FALSE))</f>
        <v/>
      </c>
      <c r="M701" s="46" t="str">
        <f>IFERROR(VLOOKUP(H701,Нагрузка_диапазон_1,4,FALSE),"")</f>
        <v/>
      </c>
      <c r="N701" s="62" t="str">
        <f>IF($H701=0,"",VLOOKUP($H701,Исходные_данные,40,FALSE))</f>
        <v/>
      </c>
      <c r="O701" s="62"/>
      <c r="P701" s="62" t="str">
        <f>IF($H701=0,"",VLOOKUP($H701,Исходные_данные,42,FALSE))</f>
        <v/>
      </c>
      <c r="Q701" s="62" t="str">
        <f>IF($H701=0,"",VLOOKUP($H701,Исходные_данные,8,FALSE))</f>
        <v/>
      </c>
      <c r="R701" s="62">
        <f>IF(Q701=3,"L1,L2,L3",0)</f>
        <v>0</v>
      </c>
      <c r="S701" s="62">
        <f>IF(C701=1,1,IF(Q701=3,S700,IF(S700=3,1,S700+1)))</f>
        <v>3</v>
      </c>
      <c r="T701" s="62" t="str">
        <f>IF(R701=0,"L"&amp;S701,R701)</f>
        <v>L3</v>
      </c>
      <c r="U701" s="62" t="str">
        <f>IF($H701=0,"",VLOOKUP($H701,Исходные_данные,32,FALSE))</f>
        <v/>
      </c>
    </row>
    <row r="702" spans="1:21" x14ac:dyDescent="0.2">
      <c r="A702" s="62" t="str">
        <f t="shared" si="12"/>
        <v/>
      </c>
      <c r="B702" s="62">
        <f>IF(C702=1,MAX(B$2:$B701)+1,IF(F702=0,"",B701))</f>
        <v>1</v>
      </c>
      <c r="C702" s="62">
        <f>COUNTIF($F$2:$F702,F702)</f>
        <v>700</v>
      </c>
      <c r="D702" s="62">
        <f>IF(F702=0,0,MAX($D$2:D701)+1)</f>
        <v>699</v>
      </c>
      <c r="E702" s="62">
        <f>IF(H702=0,0,MAX($E$2:E701)+1)</f>
        <v>0</v>
      </c>
      <c r="F702" s="60" t="s">
        <v>751</v>
      </c>
      <c r="G702" s="60"/>
      <c r="H702" s="60"/>
      <c r="I702" s="62" t="e">
        <f>IFERROR(VLOOKUP(H702,H$2:H701,1,FALSE),VLOOKUP(H702,H$478:H703,1,FALSE))</f>
        <v>#N/A</v>
      </c>
      <c r="J702" s="62" t="str">
        <f>IF($H702=0,"",VLOOKUP($H702,Исходные_данные,37,FALSE))</f>
        <v/>
      </c>
      <c r="K702" s="62" t="str">
        <f>IF($H702=0,"",VLOOKUP($H702,Исходные_данные,38,FALSE))</f>
        <v/>
      </c>
      <c r="L702" s="62" t="str">
        <f>IF($H702=0,"",VLOOKUP($H702,Исходные_данные,39,FALSE))</f>
        <v/>
      </c>
      <c r="M702" s="46" t="str">
        <f>IFERROR(VLOOKUP(H702,Нагрузка_диапазон_1,4,FALSE),"")</f>
        <v/>
      </c>
      <c r="N702" s="62" t="str">
        <f>IF($H702=0,"",VLOOKUP($H702,Исходные_данные,40,FALSE))</f>
        <v/>
      </c>
      <c r="O702" s="62"/>
      <c r="P702" s="62" t="str">
        <f>IF($H702=0,"",VLOOKUP($H702,Исходные_данные,42,FALSE))</f>
        <v/>
      </c>
      <c r="Q702" s="62" t="str">
        <f>IF($H702=0,"",VLOOKUP($H702,Исходные_данные,8,FALSE))</f>
        <v/>
      </c>
      <c r="R702" s="62">
        <f>IF(Q702=3,"L1,L2,L3",0)</f>
        <v>0</v>
      </c>
      <c r="S702" s="62">
        <f>IF(C702=1,1,IF(Q702=3,S701,IF(S701=3,1,S701+1)))</f>
        <v>1</v>
      </c>
      <c r="T702" s="62" t="str">
        <f>IF(R702=0,"L"&amp;S702,R702)</f>
        <v>L1</v>
      </c>
      <c r="U702" s="62" t="str">
        <f>IF($H702=0,"",VLOOKUP($H702,Исходные_данные,32,FALSE))</f>
        <v/>
      </c>
    </row>
    <row r="703" spans="1:21" x14ac:dyDescent="0.2">
      <c r="A703" s="62" t="str">
        <f t="shared" si="12"/>
        <v/>
      </c>
      <c r="B703" s="62">
        <f>IF(C703=1,MAX(B$2:$B702)+1,IF(F703=0,"",B702))</f>
        <v>1</v>
      </c>
      <c r="C703" s="62">
        <f>COUNTIF($F$2:$F703,F703)</f>
        <v>701</v>
      </c>
      <c r="D703" s="62">
        <f>IF(F703=0,0,MAX($D$2:D702)+1)</f>
        <v>700</v>
      </c>
      <c r="E703" s="62">
        <f>IF(H703=0,0,MAX($E$2:E702)+1)</f>
        <v>0</v>
      </c>
      <c r="F703" s="60" t="s">
        <v>751</v>
      </c>
      <c r="G703" s="60"/>
      <c r="H703" s="60"/>
      <c r="I703" s="62" t="e">
        <f>IFERROR(VLOOKUP(H703,H$2:H702,1,FALSE),VLOOKUP(H703,H$478:H704,1,FALSE))</f>
        <v>#N/A</v>
      </c>
      <c r="J703" s="62" t="str">
        <f>IF($H703=0,"",VLOOKUP($H703,Исходные_данные,37,FALSE))</f>
        <v/>
      </c>
      <c r="K703" s="62" t="str">
        <f>IF($H703=0,"",VLOOKUP($H703,Исходные_данные,38,FALSE))</f>
        <v/>
      </c>
      <c r="L703" s="62" t="str">
        <f>IF($H703=0,"",VLOOKUP($H703,Исходные_данные,39,FALSE))</f>
        <v/>
      </c>
      <c r="M703" s="46" t="str">
        <f>IFERROR(VLOOKUP(H703,Нагрузка_диапазон_1,4,FALSE),"")</f>
        <v/>
      </c>
      <c r="N703" s="62" t="str">
        <f>IF($H703=0,"",VLOOKUP($H703,Исходные_данные,40,FALSE))</f>
        <v/>
      </c>
      <c r="O703" s="62"/>
      <c r="P703" s="62" t="str">
        <f>IF($H703=0,"",VLOOKUP($H703,Исходные_данные,42,FALSE))</f>
        <v/>
      </c>
      <c r="Q703" s="62" t="str">
        <f>IF($H703=0,"",VLOOKUP($H703,Исходные_данные,8,FALSE))</f>
        <v/>
      </c>
      <c r="R703" s="62">
        <f>IF(Q703=3,"L1,L2,L3",0)</f>
        <v>0</v>
      </c>
      <c r="S703" s="62">
        <f>IF(C703=1,1,IF(Q703=3,S702,IF(S702=3,1,S702+1)))</f>
        <v>2</v>
      </c>
      <c r="T703" s="62" t="str">
        <f>IF(R703=0,"L"&amp;S703,R703)</f>
        <v>L2</v>
      </c>
      <c r="U703" s="62" t="str">
        <f>IF($H703=0,"",VLOOKUP($H703,Исходные_данные,32,FALSE))</f>
        <v/>
      </c>
    </row>
    <row r="704" spans="1:21" x14ac:dyDescent="0.2">
      <c r="A704" s="62" t="str">
        <f t="shared" si="12"/>
        <v/>
      </c>
      <c r="B704" s="62">
        <f>IF(C704=1,MAX(B$2:$B703)+1,IF(F704=0,"",B703))</f>
        <v>1</v>
      </c>
      <c r="C704" s="62">
        <f>COUNTIF($F$2:$F704,F704)</f>
        <v>702</v>
      </c>
      <c r="D704" s="62">
        <f>IF(F704=0,0,MAX($D$2:D703)+1)</f>
        <v>701</v>
      </c>
      <c r="E704" s="62">
        <f>IF(H704=0,0,MAX($E$2:E703)+1)</f>
        <v>0</v>
      </c>
      <c r="F704" s="60" t="s">
        <v>751</v>
      </c>
      <c r="G704" s="60"/>
      <c r="H704" s="60"/>
      <c r="I704" s="62" t="e">
        <f>IFERROR(VLOOKUP(H704,H$2:H703,1,FALSE),VLOOKUP(H704,H$478:H705,1,FALSE))</f>
        <v>#N/A</v>
      </c>
      <c r="J704" s="62" t="str">
        <f>IF($H704=0,"",VLOOKUP($H704,Исходные_данные,37,FALSE))</f>
        <v/>
      </c>
      <c r="K704" s="62" t="str">
        <f>IF($H704=0,"",VLOOKUP($H704,Исходные_данные,38,FALSE))</f>
        <v/>
      </c>
      <c r="L704" s="62" t="str">
        <f>IF($H704=0,"",VLOOKUP($H704,Исходные_данные,39,FALSE))</f>
        <v/>
      </c>
      <c r="M704" s="46" t="str">
        <f>IFERROR(VLOOKUP(H704,Нагрузка_диапазон_1,4,FALSE),"")</f>
        <v/>
      </c>
      <c r="N704" s="62" t="str">
        <f>IF($H704=0,"",VLOOKUP($H704,Исходные_данные,40,FALSE))</f>
        <v/>
      </c>
      <c r="O704" s="62"/>
      <c r="P704" s="62" t="str">
        <f>IF($H704=0,"",VLOOKUP($H704,Исходные_данные,42,FALSE))</f>
        <v/>
      </c>
      <c r="Q704" s="62" t="str">
        <f>IF($H704=0,"",VLOOKUP($H704,Исходные_данные,8,FALSE))</f>
        <v/>
      </c>
      <c r="R704" s="62">
        <f>IF(Q704=3,"L1,L2,L3",0)</f>
        <v>0</v>
      </c>
      <c r="S704" s="62">
        <f>IF(C704=1,1,IF(Q704=3,S703,IF(S703=3,1,S703+1)))</f>
        <v>3</v>
      </c>
      <c r="T704" s="62" t="str">
        <f>IF(R704=0,"L"&amp;S704,R704)</f>
        <v>L3</v>
      </c>
      <c r="U704" s="62" t="str">
        <f>IF($H704=0,"",VLOOKUP($H704,Исходные_данные,32,FALSE))</f>
        <v/>
      </c>
    </row>
    <row r="705" spans="1:21" x14ac:dyDescent="0.2">
      <c r="A705" s="62" t="str">
        <f t="shared" si="12"/>
        <v/>
      </c>
      <c r="B705" s="62">
        <f>IF(C705=1,MAX(B$2:$B704)+1,IF(F705=0,"",B704))</f>
        <v>1</v>
      </c>
      <c r="C705" s="62">
        <f>COUNTIF($F$2:$F705,F705)</f>
        <v>703</v>
      </c>
      <c r="D705" s="62">
        <f>IF(F705=0,0,MAX($D$2:D704)+1)</f>
        <v>702</v>
      </c>
      <c r="E705" s="62">
        <f>IF(H705=0,0,MAX($E$2:E704)+1)</f>
        <v>0</v>
      </c>
      <c r="F705" s="60" t="s">
        <v>751</v>
      </c>
      <c r="G705" s="60"/>
      <c r="H705" s="60"/>
      <c r="I705" s="62" t="e">
        <f>IFERROR(VLOOKUP(H705,H$2:H704,1,FALSE),VLOOKUP(H705,H$478:H706,1,FALSE))</f>
        <v>#N/A</v>
      </c>
      <c r="J705" s="62" t="str">
        <f>IF($H705=0,"",VLOOKUP($H705,Исходные_данные,37,FALSE))</f>
        <v/>
      </c>
      <c r="K705" s="62" t="str">
        <f>IF($H705=0,"",VLOOKUP($H705,Исходные_данные,38,FALSE))</f>
        <v/>
      </c>
      <c r="L705" s="62" t="str">
        <f>IF($H705=0,"",VLOOKUP($H705,Исходные_данные,39,FALSE))</f>
        <v/>
      </c>
      <c r="M705" s="46" t="str">
        <f>IFERROR(VLOOKUP(H705,Нагрузка_диапазон_1,4,FALSE),"")</f>
        <v/>
      </c>
      <c r="N705" s="62" t="str">
        <f>IF($H705=0,"",VLOOKUP($H705,Исходные_данные,40,FALSE))</f>
        <v/>
      </c>
      <c r="O705" s="62"/>
      <c r="P705" s="62" t="str">
        <f>IF($H705=0,"",VLOOKUP($H705,Исходные_данные,42,FALSE))</f>
        <v/>
      </c>
      <c r="Q705" s="62" t="str">
        <f>IF($H705=0,"",VLOOKUP($H705,Исходные_данные,8,FALSE))</f>
        <v/>
      </c>
      <c r="R705" s="62">
        <f>IF(Q705=3,"L1,L2,L3",0)</f>
        <v>0</v>
      </c>
      <c r="S705" s="62">
        <f>IF(C705=1,1,IF(Q705=3,S704,IF(S704=3,1,S704+1)))</f>
        <v>1</v>
      </c>
      <c r="T705" s="62" t="str">
        <f>IF(R705=0,"L"&amp;S705,R705)</f>
        <v>L1</v>
      </c>
      <c r="U705" s="62" t="str">
        <f>IF($H705=0,"",VLOOKUP($H705,Исходные_данные,32,FALSE))</f>
        <v/>
      </c>
    </row>
    <row r="706" spans="1:21" x14ac:dyDescent="0.2">
      <c r="A706" s="62" t="str">
        <f t="shared" si="12"/>
        <v/>
      </c>
      <c r="B706" s="62">
        <f>IF(C706=1,MAX(B$2:$B705)+1,IF(F706=0,"",B705))</f>
        <v>1</v>
      </c>
      <c r="C706" s="62">
        <f>COUNTIF($F$2:$F706,F706)</f>
        <v>704</v>
      </c>
      <c r="D706" s="62">
        <f>IF(F706=0,0,MAX($D$2:D705)+1)</f>
        <v>703</v>
      </c>
      <c r="E706" s="62">
        <f>IF(H706=0,0,MAX($E$2:E705)+1)</f>
        <v>0</v>
      </c>
      <c r="F706" s="60" t="s">
        <v>751</v>
      </c>
      <c r="G706" s="60"/>
      <c r="H706" s="60"/>
      <c r="I706" s="62" t="e">
        <f>IFERROR(VLOOKUP(H706,H$2:H705,1,FALSE),VLOOKUP(H706,H$478:H707,1,FALSE))</f>
        <v>#N/A</v>
      </c>
      <c r="J706" s="62" t="str">
        <f>IF($H706=0,"",VLOOKUP($H706,Исходные_данные,37,FALSE))</f>
        <v/>
      </c>
      <c r="K706" s="62" t="str">
        <f>IF($H706=0,"",VLOOKUP($H706,Исходные_данные,38,FALSE))</f>
        <v/>
      </c>
      <c r="L706" s="62" t="str">
        <f>IF($H706=0,"",VLOOKUP($H706,Исходные_данные,39,FALSE))</f>
        <v/>
      </c>
      <c r="M706" s="46" t="str">
        <f>IFERROR(VLOOKUP(H706,Нагрузка_диапазон_1,4,FALSE),"")</f>
        <v/>
      </c>
      <c r="N706" s="62" t="str">
        <f>IF($H706=0,"",VLOOKUP($H706,Исходные_данные,40,FALSE))</f>
        <v/>
      </c>
      <c r="O706" s="62"/>
      <c r="P706" s="62" t="str">
        <f>IF($H706=0,"",VLOOKUP($H706,Исходные_данные,42,FALSE))</f>
        <v/>
      </c>
      <c r="Q706" s="62" t="str">
        <f>IF($H706=0,"",VLOOKUP($H706,Исходные_данные,8,FALSE))</f>
        <v/>
      </c>
      <c r="R706" s="62">
        <f>IF(Q706=3,"L1,L2,L3",0)</f>
        <v>0</v>
      </c>
      <c r="S706" s="62">
        <f>IF(C706=1,1,IF(Q706=3,S705,IF(S705=3,1,S705+1)))</f>
        <v>2</v>
      </c>
      <c r="T706" s="62" t="str">
        <f>IF(R706=0,"L"&amp;S706,R706)</f>
        <v>L2</v>
      </c>
      <c r="U706" s="62" t="str">
        <f>IF($H706=0,"",VLOOKUP($H706,Исходные_данные,32,FALSE))</f>
        <v/>
      </c>
    </row>
    <row r="707" spans="1:21" x14ac:dyDescent="0.2">
      <c r="A707" s="62" t="str">
        <f t="shared" si="12"/>
        <v/>
      </c>
      <c r="B707" s="62">
        <f>IF(C707=1,MAX(B$2:$B706)+1,IF(F707=0,"",B706))</f>
        <v>1</v>
      </c>
      <c r="C707" s="62">
        <f>COUNTIF($F$2:$F707,F707)</f>
        <v>705</v>
      </c>
      <c r="D707" s="62">
        <f>IF(F707=0,0,MAX($D$2:D706)+1)</f>
        <v>704</v>
      </c>
      <c r="E707" s="62">
        <f>IF(H707=0,0,MAX($E$2:E706)+1)</f>
        <v>0</v>
      </c>
      <c r="F707" s="60" t="s">
        <v>751</v>
      </c>
      <c r="G707" s="60"/>
      <c r="H707" s="60"/>
      <c r="I707" s="62" t="e">
        <f>IFERROR(VLOOKUP(H707,H$2:H706,1,FALSE),VLOOKUP(H707,H$478:H708,1,FALSE))</f>
        <v>#N/A</v>
      </c>
      <c r="J707" s="62" t="str">
        <f>IF($H707=0,"",VLOOKUP($H707,Исходные_данные,37,FALSE))</f>
        <v/>
      </c>
      <c r="K707" s="62" t="str">
        <f>IF($H707=0,"",VLOOKUP($H707,Исходные_данные,38,FALSE))</f>
        <v/>
      </c>
      <c r="L707" s="62" t="str">
        <f>IF($H707=0,"",VLOOKUP($H707,Исходные_данные,39,FALSE))</f>
        <v/>
      </c>
      <c r="M707" s="46" t="str">
        <f>IFERROR(VLOOKUP(H707,Нагрузка_диапазон_1,4,FALSE),"")</f>
        <v/>
      </c>
      <c r="N707" s="62" t="str">
        <f>IF($H707=0,"",VLOOKUP($H707,Исходные_данные,40,FALSE))</f>
        <v/>
      </c>
      <c r="O707" s="62"/>
      <c r="P707" s="62" t="str">
        <f>IF($H707=0,"",VLOOKUP($H707,Исходные_данные,42,FALSE))</f>
        <v/>
      </c>
      <c r="Q707" s="62" t="str">
        <f>IF($H707=0,"",VLOOKUP($H707,Исходные_данные,8,FALSE))</f>
        <v/>
      </c>
      <c r="R707" s="62">
        <f>IF(Q707=3,"L1,L2,L3",0)</f>
        <v>0</v>
      </c>
      <c r="S707" s="62">
        <f>IF(C707=1,1,IF(Q707=3,S706,IF(S706=3,1,S706+1)))</f>
        <v>3</v>
      </c>
      <c r="T707" s="62" t="str">
        <f>IF(R707=0,"L"&amp;S707,R707)</f>
        <v>L3</v>
      </c>
      <c r="U707" s="62" t="str">
        <f>IF($H707=0,"",VLOOKUP($H707,Исходные_данные,32,FALSE))</f>
        <v/>
      </c>
    </row>
    <row r="708" spans="1:21" x14ac:dyDescent="0.2">
      <c r="A708" s="62" t="str">
        <f t="shared" si="12"/>
        <v/>
      </c>
      <c r="B708" s="62">
        <f>IF(C708=1,MAX(B$2:$B707)+1,IF(F708=0,"",B707))</f>
        <v>1</v>
      </c>
      <c r="C708" s="62">
        <f>COUNTIF($F$2:$F708,F708)</f>
        <v>706</v>
      </c>
      <c r="D708" s="62">
        <f>IF(F708=0,0,MAX($D$2:D707)+1)</f>
        <v>705</v>
      </c>
      <c r="E708" s="62">
        <f>IF(H708=0,0,MAX($E$2:E707)+1)</f>
        <v>0</v>
      </c>
      <c r="F708" s="60" t="s">
        <v>751</v>
      </c>
      <c r="G708" s="60"/>
      <c r="H708" s="60"/>
      <c r="I708" s="62" t="e">
        <f>IFERROR(VLOOKUP(H708,H$2:H707,1,FALSE),VLOOKUP(H708,H$478:H709,1,FALSE))</f>
        <v>#N/A</v>
      </c>
      <c r="J708" s="62" t="str">
        <f>IF($H708=0,"",VLOOKUP($H708,Исходные_данные,37,FALSE))</f>
        <v/>
      </c>
      <c r="K708" s="62" t="str">
        <f>IF($H708=0,"",VLOOKUP($H708,Исходные_данные,38,FALSE))</f>
        <v/>
      </c>
      <c r="L708" s="62" t="str">
        <f>IF($H708=0,"",VLOOKUP($H708,Исходные_данные,39,FALSE))</f>
        <v/>
      </c>
      <c r="M708" s="46" t="str">
        <f>IFERROR(VLOOKUP(H708,Нагрузка_диапазон_1,4,FALSE),"")</f>
        <v/>
      </c>
      <c r="N708" s="62" t="str">
        <f>IF($H708=0,"",VLOOKUP($H708,Исходные_данные,40,FALSE))</f>
        <v/>
      </c>
      <c r="O708" s="62"/>
      <c r="P708" s="62" t="str">
        <f>IF($H708=0,"",VLOOKUP($H708,Исходные_данные,42,FALSE))</f>
        <v/>
      </c>
      <c r="Q708" s="62" t="str">
        <f>IF($H708=0,"",VLOOKUP($H708,Исходные_данные,8,FALSE))</f>
        <v/>
      </c>
      <c r="R708" s="62">
        <f>IF(Q708=3,"L1,L2,L3",0)</f>
        <v>0</v>
      </c>
      <c r="S708" s="62">
        <f>IF(C708=1,1,IF(Q708=3,S707,IF(S707=3,1,S707+1)))</f>
        <v>1</v>
      </c>
      <c r="T708" s="62" t="str">
        <f>IF(R708=0,"L"&amp;S708,R708)</f>
        <v>L1</v>
      </c>
      <c r="U708" s="62" t="str">
        <f>IF($H708=0,"",VLOOKUP($H708,Исходные_данные,32,FALSE))</f>
        <v/>
      </c>
    </row>
    <row r="709" spans="1:21" x14ac:dyDescent="0.2">
      <c r="A709" s="62" t="str">
        <f t="shared" si="12"/>
        <v/>
      </c>
      <c r="B709" s="62">
        <f>IF(C709=1,MAX(B$2:$B708)+1,IF(F709=0,"",B708))</f>
        <v>1</v>
      </c>
      <c r="C709" s="62">
        <f>COUNTIF($F$2:$F709,F709)</f>
        <v>707</v>
      </c>
      <c r="D709" s="62">
        <f>IF(F709=0,0,MAX($D$2:D708)+1)</f>
        <v>706</v>
      </c>
      <c r="E709" s="62">
        <f>IF(H709=0,0,MAX($E$2:E708)+1)</f>
        <v>0</v>
      </c>
      <c r="F709" s="60" t="s">
        <v>751</v>
      </c>
      <c r="G709" s="60"/>
      <c r="H709" s="60"/>
      <c r="I709" s="62" t="e">
        <f>IFERROR(VLOOKUP(H709,H$2:H708,1,FALSE),VLOOKUP(H709,H$478:H710,1,FALSE))</f>
        <v>#N/A</v>
      </c>
      <c r="J709" s="62" t="str">
        <f>IF($H709=0,"",VLOOKUP($H709,Исходные_данные,37,FALSE))</f>
        <v/>
      </c>
      <c r="K709" s="62" t="str">
        <f>IF($H709=0,"",VLOOKUP($H709,Исходные_данные,38,FALSE))</f>
        <v/>
      </c>
      <c r="L709" s="62" t="str">
        <f>IF($H709=0,"",VLOOKUP($H709,Исходные_данные,39,FALSE))</f>
        <v/>
      </c>
      <c r="M709" s="46" t="str">
        <f>IFERROR(VLOOKUP(H709,Нагрузка_диапазон_1,4,FALSE),"")</f>
        <v/>
      </c>
      <c r="N709" s="62" t="str">
        <f>IF($H709=0,"",VLOOKUP($H709,Исходные_данные,40,FALSE))</f>
        <v/>
      </c>
      <c r="O709" s="62"/>
      <c r="P709" s="62" t="str">
        <f>IF($H709=0,"",VLOOKUP($H709,Исходные_данные,42,FALSE))</f>
        <v/>
      </c>
      <c r="Q709" s="62" t="str">
        <f>IF($H709=0,"",VLOOKUP($H709,Исходные_данные,8,FALSE))</f>
        <v/>
      </c>
      <c r="R709" s="62">
        <f>IF(Q709=3,"L1,L2,L3",0)</f>
        <v>0</v>
      </c>
      <c r="S709" s="62">
        <f>IF(C709=1,1,IF(Q709=3,S708,IF(S708=3,1,S708+1)))</f>
        <v>2</v>
      </c>
      <c r="T709" s="62" t="str">
        <f>IF(R709=0,"L"&amp;S709,R709)</f>
        <v>L2</v>
      </c>
      <c r="U709" s="62" t="str">
        <f>IF($H709=0,"",VLOOKUP($H709,Исходные_данные,32,FALSE))</f>
        <v/>
      </c>
    </row>
    <row r="710" spans="1:21" x14ac:dyDescent="0.2">
      <c r="A710" s="62" t="str">
        <f t="shared" si="12"/>
        <v/>
      </c>
      <c r="B710" s="62">
        <f>IF(C710=1,MAX(B$2:$B709)+1,IF(F710=0,"",B709))</f>
        <v>1</v>
      </c>
      <c r="C710" s="62">
        <f>COUNTIF($F$2:$F710,F710)</f>
        <v>708</v>
      </c>
      <c r="D710" s="62">
        <f>IF(F710=0,0,MAX($D$2:D709)+1)</f>
        <v>707</v>
      </c>
      <c r="E710" s="62">
        <f>IF(H710=0,0,MAX($E$2:E709)+1)</f>
        <v>0</v>
      </c>
      <c r="F710" s="60" t="s">
        <v>751</v>
      </c>
      <c r="G710" s="60"/>
      <c r="H710" s="60"/>
      <c r="I710" s="62" t="e">
        <f>IFERROR(VLOOKUP(H710,H$2:H709,1,FALSE),VLOOKUP(H710,H$478:H711,1,FALSE))</f>
        <v>#N/A</v>
      </c>
      <c r="J710" s="62" t="str">
        <f>IF($H710=0,"",VLOOKUP($H710,Исходные_данные,37,FALSE))</f>
        <v/>
      </c>
      <c r="K710" s="62" t="str">
        <f>IF($H710=0,"",VLOOKUP($H710,Исходные_данные,38,FALSE))</f>
        <v/>
      </c>
      <c r="L710" s="62" t="str">
        <f>IF($H710=0,"",VLOOKUP($H710,Исходные_данные,39,FALSE))</f>
        <v/>
      </c>
      <c r="M710" s="46" t="str">
        <f>IFERROR(VLOOKUP(H710,Нагрузка_диапазон_1,4,FALSE),"")</f>
        <v/>
      </c>
      <c r="N710" s="62" t="str">
        <f>IF($H710=0,"",VLOOKUP($H710,Исходные_данные,40,FALSE))</f>
        <v/>
      </c>
      <c r="O710" s="62"/>
      <c r="P710" s="62" t="str">
        <f>IF($H710=0,"",VLOOKUP($H710,Исходные_данные,42,FALSE))</f>
        <v/>
      </c>
      <c r="Q710" s="62" t="str">
        <f>IF($H710=0,"",VLOOKUP($H710,Исходные_данные,8,FALSE))</f>
        <v/>
      </c>
      <c r="R710" s="62">
        <f>IF(Q710=3,"L1,L2,L3",0)</f>
        <v>0</v>
      </c>
      <c r="S710" s="62">
        <f>IF(C710=1,1,IF(Q710=3,S709,IF(S709=3,1,S709+1)))</f>
        <v>3</v>
      </c>
      <c r="T710" s="62" t="str">
        <f>IF(R710=0,"L"&amp;S710,R710)</f>
        <v>L3</v>
      </c>
      <c r="U710" s="62" t="str">
        <f>IF($H710=0,"",VLOOKUP($H710,Исходные_данные,32,FALSE))</f>
        <v/>
      </c>
    </row>
    <row r="711" spans="1:21" x14ac:dyDescent="0.2">
      <c r="A711" s="62" t="str">
        <f t="shared" si="12"/>
        <v/>
      </c>
      <c r="B711" s="62">
        <f>IF(C711=1,MAX(B$2:$B710)+1,IF(F711=0,"",B710))</f>
        <v>1</v>
      </c>
      <c r="C711" s="62">
        <f>COUNTIF($F$2:$F711,F711)</f>
        <v>709</v>
      </c>
      <c r="D711" s="62">
        <f>IF(F711=0,0,MAX($D$2:D710)+1)</f>
        <v>708</v>
      </c>
      <c r="E711" s="62">
        <f>IF(H711=0,0,MAX($E$2:E710)+1)</f>
        <v>0</v>
      </c>
      <c r="F711" s="60" t="s">
        <v>751</v>
      </c>
      <c r="G711" s="60"/>
      <c r="H711" s="60"/>
      <c r="I711" s="62" t="e">
        <f>IFERROR(VLOOKUP(H711,H$2:H710,1,FALSE),VLOOKUP(H711,H$478:H712,1,FALSE))</f>
        <v>#N/A</v>
      </c>
      <c r="J711" s="62" t="str">
        <f>IF($H711=0,"",VLOOKUP($H711,Исходные_данные,37,FALSE))</f>
        <v/>
      </c>
      <c r="K711" s="62" t="str">
        <f>IF($H711=0,"",VLOOKUP($H711,Исходные_данные,38,FALSE))</f>
        <v/>
      </c>
      <c r="L711" s="62" t="str">
        <f>IF($H711=0,"",VLOOKUP($H711,Исходные_данные,39,FALSE))</f>
        <v/>
      </c>
      <c r="M711" s="46" t="str">
        <f>IFERROR(VLOOKUP(H711,Нагрузка_диапазон_1,4,FALSE),"")</f>
        <v/>
      </c>
      <c r="N711" s="62" t="str">
        <f>IF($H711=0,"",VLOOKUP($H711,Исходные_данные,40,FALSE))</f>
        <v/>
      </c>
      <c r="O711" s="62"/>
      <c r="P711" s="62" t="str">
        <f>IF($H711=0,"",VLOOKUP($H711,Исходные_данные,42,FALSE))</f>
        <v/>
      </c>
      <c r="Q711" s="62" t="str">
        <f>IF($H711=0,"",VLOOKUP($H711,Исходные_данные,8,FALSE))</f>
        <v/>
      </c>
      <c r="R711" s="62">
        <f>IF(Q711=3,"L1,L2,L3",0)</f>
        <v>0</v>
      </c>
      <c r="S711" s="62">
        <f>IF(C711=1,1,IF(Q711=3,S710,IF(S710=3,1,S710+1)))</f>
        <v>1</v>
      </c>
      <c r="T711" s="62" t="str">
        <f>IF(R711=0,"L"&amp;S711,R711)</f>
        <v>L1</v>
      </c>
      <c r="U711" s="62" t="str">
        <f>IF($H711=0,"",VLOOKUP($H711,Исходные_данные,32,FALSE))</f>
        <v/>
      </c>
    </row>
    <row r="712" spans="1:21" x14ac:dyDescent="0.2">
      <c r="A712" s="62" t="str">
        <f t="shared" si="12"/>
        <v/>
      </c>
      <c r="B712" s="62">
        <f>IF(C712=1,MAX(B$2:$B711)+1,IF(F712=0,"",B711))</f>
        <v>1</v>
      </c>
      <c r="C712" s="62">
        <f>COUNTIF($F$2:$F712,F712)</f>
        <v>710</v>
      </c>
      <c r="D712" s="62">
        <f>IF(F712=0,0,MAX($D$2:D711)+1)</f>
        <v>709</v>
      </c>
      <c r="E712" s="62">
        <f>IF(H712=0,0,MAX($E$2:E711)+1)</f>
        <v>0</v>
      </c>
      <c r="F712" s="60" t="s">
        <v>751</v>
      </c>
      <c r="G712" s="60"/>
      <c r="H712" s="60"/>
      <c r="I712" s="62" t="e">
        <f>IFERROR(VLOOKUP(H712,H$2:H711,1,FALSE),VLOOKUP(H712,H$478:H713,1,FALSE))</f>
        <v>#N/A</v>
      </c>
      <c r="J712" s="62" t="str">
        <f>IF($H712=0,"",VLOOKUP($H712,Исходные_данные,37,FALSE))</f>
        <v/>
      </c>
      <c r="K712" s="62" t="str">
        <f>IF($H712=0,"",VLOOKUP($H712,Исходные_данные,38,FALSE))</f>
        <v/>
      </c>
      <c r="L712" s="62" t="str">
        <f>IF($H712=0,"",VLOOKUP($H712,Исходные_данные,39,FALSE))</f>
        <v/>
      </c>
      <c r="M712" s="46" t="str">
        <f>IFERROR(VLOOKUP(H712,Нагрузка_диапазон_1,4,FALSE),"")</f>
        <v/>
      </c>
      <c r="N712" s="62" t="str">
        <f>IF($H712=0,"",VLOOKUP($H712,Исходные_данные,40,FALSE))</f>
        <v/>
      </c>
      <c r="O712" s="62"/>
      <c r="P712" s="62" t="str">
        <f>IF($H712=0,"",VLOOKUP($H712,Исходные_данные,42,FALSE))</f>
        <v/>
      </c>
      <c r="Q712" s="62" t="str">
        <f>IF($H712=0,"",VLOOKUP($H712,Исходные_данные,8,FALSE))</f>
        <v/>
      </c>
      <c r="R712" s="62">
        <f>IF(Q712=3,"L1,L2,L3",0)</f>
        <v>0</v>
      </c>
      <c r="S712" s="62">
        <f>IF(C712=1,1,IF(Q712=3,S711,IF(S711=3,1,S711+1)))</f>
        <v>2</v>
      </c>
      <c r="T712" s="62" t="str">
        <f>IF(R712=0,"L"&amp;S712,R712)</f>
        <v>L2</v>
      </c>
      <c r="U712" s="62" t="str">
        <f>IF($H712=0,"",VLOOKUP($H712,Исходные_данные,32,FALSE))</f>
        <v/>
      </c>
    </row>
    <row r="713" spans="1:21" x14ac:dyDescent="0.2">
      <c r="A713" s="62" t="str">
        <f t="shared" si="12"/>
        <v/>
      </c>
      <c r="B713" s="62">
        <f>IF(C713=1,MAX(B$2:$B712)+1,IF(F713=0,"",B712))</f>
        <v>1</v>
      </c>
      <c r="C713" s="62">
        <f>COUNTIF($F$2:$F713,F713)</f>
        <v>711</v>
      </c>
      <c r="D713" s="62">
        <f>IF(F713=0,0,MAX($D$2:D712)+1)</f>
        <v>710</v>
      </c>
      <c r="E713" s="62">
        <f>IF(H713=0,0,MAX($E$2:E712)+1)</f>
        <v>0</v>
      </c>
      <c r="F713" s="60" t="s">
        <v>751</v>
      </c>
      <c r="G713" s="60"/>
      <c r="H713" s="60"/>
      <c r="I713" s="62" t="e">
        <f>IFERROR(VLOOKUP(H713,H$2:H712,1,FALSE),VLOOKUP(H713,H$478:H714,1,FALSE))</f>
        <v>#N/A</v>
      </c>
      <c r="J713" s="62" t="str">
        <f>IF($H713=0,"",VLOOKUP($H713,Исходные_данные,37,FALSE))</f>
        <v/>
      </c>
      <c r="K713" s="62" t="str">
        <f>IF($H713=0,"",VLOOKUP($H713,Исходные_данные,38,FALSE))</f>
        <v/>
      </c>
      <c r="L713" s="62" t="str">
        <f>IF($H713=0,"",VLOOKUP($H713,Исходные_данные,39,FALSE))</f>
        <v/>
      </c>
      <c r="M713" s="46" t="str">
        <f>IFERROR(VLOOKUP(H713,Нагрузка_диапазон_1,4,FALSE),"")</f>
        <v/>
      </c>
      <c r="N713" s="62" t="str">
        <f>IF($H713=0,"",VLOOKUP($H713,Исходные_данные,40,FALSE))</f>
        <v/>
      </c>
      <c r="O713" s="62"/>
      <c r="P713" s="62" t="str">
        <f>IF($H713=0,"",VLOOKUP($H713,Исходные_данные,42,FALSE))</f>
        <v/>
      </c>
      <c r="Q713" s="62" t="str">
        <f>IF($H713=0,"",VLOOKUP($H713,Исходные_данные,8,FALSE))</f>
        <v/>
      </c>
      <c r="R713" s="62">
        <f>IF(Q713=3,"L1,L2,L3",0)</f>
        <v>0</v>
      </c>
      <c r="S713" s="62">
        <f>IF(C713=1,1,IF(Q713=3,S712,IF(S712=3,1,S712+1)))</f>
        <v>3</v>
      </c>
      <c r="T713" s="62" t="str">
        <f>IF(R713=0,"L"&amp;S713,R713)</f>
        <v>L3</v>
      </c>
      <c r="U713" s="62" t="str">
        <f>IF($H713=0,"",VLOOKUP($H713,Исходные_данные,32,FALSE))</f>
        <v/>
      </c>
    </row>
    <row r="714" spans="1:21" x14ac:dyDescent="0.2">
      <c r="A714" s="62" t="str">
        <f t="shared" si="12"/>
        <v/>
      </c>
      <c r="B714" s="62">
        <f>IF(C714=1,MAX(B$2:$B713)+1,IF(F714=0,"",B713))</f>
        <v>1</v>
      </c>
      <c r="C714" s="62">
        <f>COUNTIF($F$2:$F714,F714)</f>
        <v>712</v>
      </c>
      <c r="D714" s="62">
        <f>IF(F714=0,0,MAX($D$2:D713)+1)</f>
        <v>711</v>
      </c>
      <c r="E714" s="62">
        <f>IF(H714=0,0,MAX($E$2:E713)+1)</f>
        <v>0</v>
      </c>
      <c r="F714" s="60" t="s">
        <v>751</v>
      </c>
      <c r="G714" s="60"/>
      <c r="H714" s="60"/>
      <c r="I714" s="62" t="e">
        <f>IFERROR(VLOOKUP(H714,H$2:H713,1,FALSE),VLOOKUP(H714,H$478:H715,1,FALSE))</f>
        <v>#N/A</v>
      </c>
      <c r="J714" s="62" t="str">
        <f>IF($H714=0,"",VLOOKUP($H714,Исходные_данные,37,FALSE))</f>
        <v/>
      </c>
      <c r="K714" s="62" t="str">
        <f>IF($H714=0,"",VLOOKUP($H714,Исходные_данные,38,FALSE))</f>
        <v/>
      </c>
      <c r="L714" s="62" t="str">
        <f>IF($H714=0,"",VLOOKUP($H714,Исходные_данные,39,FALSE))</f>
        <v/>
      </c>
      <c r="M714" s="46" t="str">
        <f>IFERROR(VLOOKUP(H714,Нагрузка_диапазон_1,4,FALSE),"")</f>
        <v/>
      </c>
      <c r="N714" s="62" t="str">
        <f>IF($H714=0,"",VLOOKUP($H714,Исходные_данные,40,FALSE))</f>
        <v/>
      </c>
      <c r="O714" s="62"/>
      <c r="P714" s="62" t="str">
        <f>IF($H714=0,"",VLOOKUP($H714,Исходные_данные,42,FALSE))</f>
        <v/>
      </c>
      <c r="Q714" s="62" t="str">
        <f>IF($H714=0,"",VLOOKUP($H714,Исходные_данные,8,FALSE))</f>
        <v/>
      </c>
      <c r="R714" s="62">
        <f>IF(Q714=3,"L1,L2,L3",0)</f>
        <v>0</v>
      </c>
      <c r="S714" s="62">
        <f>IF(C714=1,1,IF(Q714=3,S713,IF(S713=3,1,S713+1)))</f>
        <v>1</v>
      </c>
      <c r="T714" s="62" t="str">
        <f>IF(R714=0,"L"&amp;S714,R714)</f>
        <v>L1</v>
      </c>
      <c r="U714" s="62" t="str">
        <f>IF($H714=0,"",VLOOKUP($H714,Исходные_данные,32,FALSE))</f>
        <v/>
      </c>
    </row>
    <row r="715" spans="1:21" x14ac:dyDescent="0.2">
      <c r="A715" s="62" t="str">
        <f t="shared" si="12"/>
        <v/>
      </c>
      <c r="B715" s="62">
        <f>IF(C715=1,MAX(B$2:$B714)+1,IF(F715=0,"",B714))</f>
        <v>1</v>
      </c>
      <c r="C715" s="62">
        <f>COUNTIF($F$2:$F715,F715)</f>
        <v>713</v>
      </c>
      <c r="D715" s="62">
        <f>IF(F715=0,0,MAX($D$2:D714)+1)</f>
        <v>712</v>
      </c>
      <c r="E715" s="62">
        <f>IF(H715=0,0,MAX($E$2:E714)+1)</f>
        <v>0</v>
      </c>
      <c r="F715" s="60" t="s">
        <v>751</v>
      </c>
      <c r="G715" s="60"/>
      <c r="H715" s="60"/>
      <c r="I715" s="62" t="e">
        <f>IFERROR(VLOOKUP(H715,H$2:H714,1,FALSE),VLOOKUP(H715,H$478:H716,1,FALSE))</f>
        <v>#N/A</v>
      </c>
      <c r="J715" s="62" t="str">
        <f>IF($H715=0,"",VLOOKUP($H715,Исходные_данные,37,FALSE))</f>
        <v/>
      </c>
      <c r="K715" s="62" t="str">
        <f>IF($H715=0,"",VLOOKUP($H715,Исходные_данные,38,FALSE))</f>
        <v/>
      </c>
      <c r="L715" s="62" t="str">
        <f>IF($H715=0,"",VLOOKUP($H715,Исходные_данные,39,FALSE))</f>
        <v/>
      </c>
      <c r="M715" s="46" t="str">
        <f>IFERROR(VLOOKUP(H715,Нагрузка_диапазон_1,4,FALSE),"")</f>
        <v/>
      </c>
      <c r="N715" s="62" t="str">
        <f>IF($H715=0,"",VLOOKUP($H715,Исходные_данные,40,FALSE))</f>
        <v/>
      </c>
      <c r="O715" s="62"/>
      <c r="P715" s="62" t="str">
        <f>IF($H715=0,"",VLOOKUP($H715,Исходные_данные,42,FALSE))</f>
        <v/>
      </c>
      <c r="Q715" s="62" t="str">
        <f>IF($H715=0,"",VLOOKUP($H715,Исходные_данные,8,FALSE))</f>
        <v/>
      </c>
      <c r="R715" s="62">
        <f>IF(Q715=3,"L1,L2,L3",0)</f>
        <v>0</v>
      </c>
      <c r="S715" s="62">
        <f>IF(C715=1,1,IF(Q715=3,S714,IF(S714=3,1,S714+1)))</f>
        <v>2</v>
      </c>
      <c r="T715" s="62" t="str">
        <f>IF(R715=0,"L"&amp;S715,R715)</f>
        <v>L2</v>
      </c>
      <c r="U715" s="62" t="str">
        <f>IF($H715=0,"",VLOOKUP($H715,Исходные_данные,32,FALSE))</f>
        <v/>
      </c>
    </row>
    <row r="716" spans="1:21" x14ac:dyDescent="0.2">
      <c r="A716" s="62" t="str">
        <f t="shared" si="12"/>
        <v/>
      </c>
      <c r="B716" s="62">
        <f>IF(C716=1,MAX(B$2:$B715)+1,IF(F716=0,"",B715))</f>
        <v>1</v>
      </c>
      <c r="C716" s="62">
        <f>COUNTIF($F$2:$F716,F716)</f>
        <v>714</v>
      </c>
      <c r="D716" s="62">
        <f>IF(F716=0,0,MAX($D$2:D715)+1)</f>
        <v>713</v>
      </c>
      <c r="E716" s="62">
        <f>IF(H716=0,0,MAX($E$2:E715)+1)</f>
        <v>0</v>
      </c>
      <c r="F716" s="60" t="s">
        <v>751</v>
      </c>
      <c r="G716" s="60"/>
      <c r="H716" s="60"/>
      <c r="I716" s="62" t="e">
        <f>IFERROR(VLOOKUP(H716,H$2:H715,1,FALSE),VLOOKUP(H716,H$478:H717,1,FALSE))</f>
        <v>#N/A</v>
      </c>
      <c r="J716" s="62" t="str">
        <f>IF($H716=0,"",VLOOKUP($H716,Исходные_данные,37,FALSE))</f>
        <v/>
      </c>
      <c r="K716" s="62" t="str">
        <f>IF($H716=0,"",VLOOKUP($H716,Исходные_данные,38,FALSE))</f>
        <v/>
      </c>
      <c r="L716" s="62" t="str">
        <f>IF($H716=0,"",VLOOKUP($H716,Исходные_данные,39,FALSE))</f>
        <v/>
      </c>
      <c r="M716" s="46" t="str">
        <f>IFERROR(VLOOKUP(H716,Нагрузка_диапазон_1,4,FALSE),"")</f>
        <v/>
      </c>
      <c r="N716" s="62" t="str">
        <f>IF($H716=0,"",VLOOKUP($H716,Исходные_данные,40,FALSE))</f>
        <v/>
      </c>
      <c r="O716" s="62"/>
      <c r="P716" s="62" t="str">
        <f>IF($H716=0,"",VLOOKUP($H716,Исходные_данные,42,FALSE))</f>
        <v/>
      </c>
      <c r="Q716" s="62" t="str">
        <f>IF($H716=0,"",VLOOKUP($H716,Исходные_данные,8,FALSE))</f>
        <v/>
      </c>
      <c r="R716" s="62">
        <f>IF(Q716=3,"L1,L2,L3",0)</f>
        <v>0</v>
      </c>
      <c r="S716" s="62">
        <f>IF(C716=1,1,IF(Q716=3,S715,IF(S715=3,1,S715+1)))</f>
        <v>3</v>
      </c>
      <c r="T716" s="62" t="str">
        <f>IF(R716=0,"L"&amp;S716,R716)</f>
        <v>L3</v>
      </c>
      <c r="U716" s="62" t="str">
        <f>IF($H716=0,"",VLOOKUP($H716,Исходные_данные,32,FALSE))</f>
        <v/>
      </c>
    </row>
    <row r="717" spans="1:21" x14ac:dyDescent="0.2">
      <c r="A717" s="62" t="str">
        <f t="shared" si="12"/>
        <v/>
      </c>
      <c r="B717" s="62">
        <f>IF(C717=1,MAX(B$2:$B716)+1,IF(F717=0,"",B716))</f>
        <v>1</v>
      </c>
      <c r="C717" s="62">
        <f>COUNTIF($F$2:$F717,F717)</f>
        <v>715</v>
      </c>
      <c r="D717" s="62">
        <f>IF(F717=0,0,MAX($D$2:D716)+1)</f>
        <v>714</v>
      </c>
      <c r="E717" s="62">
        <f>IF(H717=0,0,MAX($E$2:E716)+1)</f>
        <v>0</v>
      </c>
      <c r="F717" s="60" t="s">
        <v>751</v>
      </c>
      <c r="G717" s="60"/>
      <c r="H717" s="60"/>
      <c r="I717" s="62" t="e">
        <f>IFERROR(VLOOKUP(H717,H$2:H716,1,FALSE),VLOOKUP(H717,H$478:H718,1,FALSE))</f>
        <v>#N/A</v>
      </c>
      <c r="J717" s="62" t="str">
        <f>IF($H717=0,"",VLOOKUP($H717,Исходные_данные,37,FALSE))</f>
        <v/>
      </c>
      <c r="K717" s="62" t="str">
        <f>IF($H717=0,"",VLOOKUP($H717,Исходные_данные,38,FALSE))</f>
        <v/>
      </c>
      <c r="L717" s="62" t="str">
        <f>IF($H717=0,"",VLOOKUP($H717,Исходные_данные,39,FALSE))</f>
        <v/>
      </c>
      <c r="M717" s="46" t="str">
        <f>IFERROR(VLOOKUP(H717,Нагрузка_диапазон_1,4,FALSE),"")</f>
        <v/>
      </c>
      <c r="N717" s="62" t="str">
        <f>IF($H717=0,"",VLOOKUP($H717,Исходные_данные,40,FALSE))</f>
        <v/>
      </c>
      <c r="O717" s="62"/>
      <c r="P717" s="62" t="str">
        <f>IF($H717=0,"",VLOOKUP($H717,Исходные_данные,42,FALSE))</f>
        <v/>
      </c>
      <c r="Q717" s="62" t="str">
        <f>IF($H717=0,"",VLOOKUP($H717,Исходные_данные,8,FALSE))</f>
        <v/>
      </c>
      <c r="R717" s="62">
        <f>IF(Q717=3,"L1,L2,L3",0)</f>
        <v>0</v>
      </c>
      <c r="S717" s="62">
        <f>IF(C717=1,1,IF(Q717=3,S716,IF(S716=3,1,S716+1)))</f>
        <v>1</v>
      </c>
      <c r="T717" s="62" t="str">
        <f>IF(R717=0,"L"&amp;S717,R717)</f>
        <v>L1</v>
      </c>
      <c r="U717" s="62" t="str">
        <f>IF($H717=0,"",VLOOKUP($H717,Исходные_данные,32,FALSE))</f>
        <v/>
      </c>
    </row>
    <row r="718" spans="1:21" x14ac:dyDescent="0.2">
      <c r="A718" s="62" t="str">
        <f t="shared" si="12"/>
        <v/>
      </c>
      <c r="B718" s="62">
        <f>IF(C718=1,MAX(B$2:$B717)+1,IF(F718=0,"",B717))</f>
        <v>1</v>
      </c>
      <c r="C718" s="62">
        <f>COUNTIF($F$2:$F718,F718)</f>
        <v>716</v>
      </c>
      <c r="D718" s="62">
        <f>IF(F718=0,0,MAX($D$2:D717)+1)</f>
        <v>715</v>
      </c>
      <c r="E718" s="62">
        <f>IF(H718=0,0,MAX($E$2:E717)+1)</f>
        <v>0</v>
      </c>
      <c r="F718" s="60" t="s">
        <v>751</v>
      </c>
      <c r="G718" s="60"/>
      <c r="H718" s="60"/>
      <c r="I718" s="62" t="e">
        <f>IFERROR(VLOOKUP(H718,H$2:H717,1,FALSE),VLOOKUP(H718,H$478:H719,1,FALSE))</f>
        <v>#N/A</v>
      </c>
      <c r="J718" s="62" t="str">
        <f>IF($H718=0,"",VLOOKUP($H718,Исходные_данные,37,FALSE))</f>
        <v/>
      </c>
      <c r="K718" s="62" t="str">
        <f>IF($H718=0,"",VLOOKUP($H718,Исходные_данные,38,FALSE))</f>
        <v/>
      </c>
      <c r="L718" s="62" t="str">
        <f>IF($H718=0,"",VLOOKUP($H718,Исходные_данные,39,FALSE))</f>
        <v/>
      </c>
      <c r="M718" s="46" t="str">
        <f>IFERROR(VLOOKUP(H718,Нагрузка_диапазон_1,4,FALSE),"")</f>
        <v/>
      </c>
      <c r="N718" s="62" t="str">
        <f>IF($H718=0,"",VLOOKUP($H718,Исходные_данные,40,FALSE))</f>
        <v/>
      </c>
      <c r="O718" s="62"/>
      <c r="P718" s="62" t="str">
        <f>IF($H718=0,"",VLOOKUP($H718,Исходные_данные,42,FALSE))</f>
        <v/>
      </c>
      <c r="Q718" s="62" t="str">
        <f>IF($H718=0,"",VLOOKUP($H718,Исходные_данные,8,FALSE))</f>
        <v/>
      </c>
      <c r="R718" s="62">
        <f>IF(Q718=3,"L1,L2,L3",0)</f>
        <v>0</v>
      </c>
      <c r="S718" s="62">
        <f>IF(C718=1,1,IF(Q718=3,S717,IF(S717=3,1,S717+1)))</f>
        <v>2</v>
      </c>
      <c r="T718" s="62" t="str">
        <f>IF(R718=0,"L"&amp;S718,R718)</f>
        <v>L2</v>
      </c>
      <c r="U718" s="62" t="str">
        <f>IF($H718=0,"",VLOOKUP($H718,Исходные_данные,32,FALSE))</f>
        <v/>
      </c>
    </row>
    <row r="719" spans="1:21" x14ac:dyDescent="0.2">
      <c r="A719" s="62" t="str">
        <f t="shared" si="12"/>
        <v/>
      </c>
      <c r="B719" s="62">
        <f>IF(C719=1,MAX(B$2:$B718)+1,IF(F719=0,"",B718))</f>
        <v>1</v>
      </c>
      <c r="C719" s="62">
        <f>COUNTIF($F$2:$F719,F719)</f>
        <v>717</v>
      </c>
      <c r="D719" s="62">
        <f>IF(F719=0,0,MAX($D$2:D718)+1)</f>
        <v>716</v>
      </c>
      <c r="E719" s="62">
        <f>IF(H719=0,0,MAX($E$2:E718)+1)</f>
        <v>0</v>
      </c>
      <c r="F719" s="60" t="s">
        <v>751</v>
      </c>
      <c r="G719" s="60"/>
      <c r="H719" s="60"/>
      <c r="I719" s="62" t="e">
        <f>IFERROR(VLOOKUP(H719,H$2:H718,1,FALSE),VLOOKUP(H719,H$478:H720,1,FALSE))</f>
        <v>#N/A</v>
      </c>
      <c r="J719" s="62" t="str">
        <f>IF($H719=0,"",VLOOKUP($H719,Исходные_данные,37,FALSE))</f>
        <v/>
      </c>
      <c r="K719" s="62" t="str">
        <f>IF($H719=0,"",VLOOKUP($H719,Исходные_данные,38,FALSE))</f>
        <v/>
      </c>
      <c r="L719" s="62" t="str">
        <f>IF($H719=0,"",VLOOKUP($H719,Исходные_данные,39,FALSE))</f>
        <v/>
      </c>
      <c r="M719" s="46" t="str">
        <f>IFERROR(VLOOKUP(H719,Нагрузка_диапазон_1,4,FALSE),"")</f>
        <v/>
      </c>
      <c r="N719" s="62" t="str">
        <f>IF($H719=0,"",VLOOKUP($H719,Исходные_данные,40,FALSE))</f>
        <v/>
      </c>
      <c r="O719" s="62"/>
      <c r="P719" s="62" t="str">
        <f>IF($H719=0,"",VLOOKUP($H719,Исходные_данные,42,FALSE))</f>
        <v/>
      </c>
      <c r="Q719" s="62" t="str">
        <f>IF($H719=0,"",VLOOKUP($H719,Исходные_данные,8,FALSE))</f>
        <v/>
      </c>
      <c r="R719" s="62">
        <f>IF(Q719=3,"L1,L2,L3",0)</f>
        <v>0</v>
      </c>
      <c r="S719" s="62">
        <f>IF(C719=1,1,IF(Q719=3,S718,IF(S718=3,1,S718+1)))</f>
        <v>3</v>
      </c>
      <c r="T719" s="62" t="str">
        <f>IF(R719=0,"L"&amp;S719,R719)</f>
        <v>L3</v>
      </c>
      <c r="U719" s="62" t="str">
        <f>IF($H719=0,"",VLOOKUP($H719,Исходные_данные,32,FALSE))</f>
        <v/>
      </c>
    </row>
    <row r="720" spans="1:21" x14ac:dyDescent="0.2">
      <c r="A720" s="62" t="str">
        <f t="shared" si="12"/>
        <v/>
      </c>
      <c r="B720" s="62">
        <f>IF(C720=1,MAX(B$2:$B719)+1,IF(F720=0,"",B719))</f>
        <v>1</v>
      </c>
      <c r="C720" s="62">
        <f>COUNTIF($F$2:$F720,F720)</f>
        <v>718</v>
      </c>
      <c r="D720" s="62">
        <f>IF(F720=0,0,MAX($D$2:D719)+1)</f>
        <v>717</v>
      </c>
      <c r="E720" s="62">
        <f>IF(H720=0,0,MAX($E$2:E719)+1)</f>
        <v>0</v>
      </c>
      <c r="F720" s="60" t="s">
        <v>751</v>
      </c>
      <c r="G720" s="60"/>
      <c r="H720" s="60"/>
      <c r="I720" s="62" t="e">
        <f>IFERROR(VLOOKUP(H720,H$2:H719,1,FALSE),VLOOKUP(H720,H$478:H721,1,FALSE))</f>
        <v>#N/A</v>
      </c>
      <c r="J720" s="62" t="str">
        <f>IF($H720=0,"",VLOOKUP($H720,Исходные_данные,37,FALSE))</f>
        <v/>
      </c>
      <c r="K720" s="62" t="str">
        <f>IF($H720=0,"",VLOOKUP($H720,Исходные_данные,38,FALSE))</f>
        <v/>
      </c>
      <c r="L720" s="62" t="str">
        <f>IF($H720=0,"",VLOOKUP($H720,Исходные_данные,39,FALSE))</f>
        <v/>
      </c>
      <c r="M720" s="46" t="str">
        <f>IFERROR(VLOOKUP(H720,Нагрузка_диапазон_1,4,FALSE),"")</f>
        <v/>
      </c>
      <c r="N720" s="62" t="str">
        <f>IF($H720=0,"",VLOOKUP($H720,Исходные_данные,40,FALSE))</f>
        <v/>
      </c>
      <c r="O720" s="62"/>
      <c r="P720" s="62" t="str">
        <f>IF($H720=0,"",VLOOKUP($H720,Исходные_данные,42,FALSE))</f>
        <v/>
      </c>
      <c r="Q720" s="62" t="str">
        <f>IF($H720=0,"",VLOOKUP($H720,Исходные_данные,8,FALSE))</f>
        <v/>
      </c>
      <c r="R720" s="62">
        <f>IF(Q720=3,"L1,L2,L3",0)</f>
        <v>0</v>
      </c>
      <c r="S720" s="62">
        <f>IF(C720=1,1,IF(Q720=3,S719,IF(S719=3,1,S719+1)))</f>
        <v>1</v>
      </c>
      <c r="T720" s="62" t="str">
        <f>IF(R720=0,"L"&amp;S720,R720)</f>
        <v>L1</v>
      </c>
      <c r="U720" s="62" t="str">
        <f>IF($H720=0,"",VLOOKUP($H720,Исходные_данные,32,FALSE))</f>
        <v/>
      </c>
    </row>
    <row r="721" spans="1:21" x14ac:dyDescent="0.2">
      <c r="A721" s="62" t="str">
        <f t="shared" si="12"/>
        <v/>
      </c>
      <c r="B721" s="62">
        <f>IF(C721=1,MAX(B$2:$B720)+1,IF(F721=0,"",B720))</f>
        <v>1</v>
      </c>
      <c r="C721" s="62">
        <f>COUNTIF($F$2:$F721,F721)</f>
        <v>719</v>
      </c>
      <c r="D721" s="62">
        <f>IF(F721=0,0,MAX($D$2:D720)+1)</f>
        <v>718</v>
      </c>
      <c r="E721" s="62">
        <f>IF(H721=0,0,MAX($E$2:E720)+1)</f>
        <v>0</v>
      </c>
      <c r="F721" s="60" t="s">
        <v>751</v>
      </c>
      <c r="G721" s="60"/>
      <c r="H721" s="60"/>
      <c r="I721" s="62" t="e">
        <f>IFERROR(VLOOKUP(H721,H$2:H720,1,FALSE),VLOOKUP(H721,H$478:H722,1,FALSE))</f>
        <v>#N/A</v>
      </c>
      <c r="J721" s="62" t="str">
        <f>IF($H721=0,"",VLOOKUP($H721,Исходные_данные,37,FALSE))</f>
        <v/>
      </c>
      <c r="K721" s="62" t="str">
        <f>IF($H721=0,"",VLOOKUP($H721,Исходные_данные,38,FALSE))</f>
        <v/>
      </c>
      <c r="L721" s="62" t="str">
        <f>IF($H721=0,"",VLOOKUP($H721,Исходные_данные,39,FALSE))</f>
        <v/>
      </c>
      <c r="M721" s="46" t="str">
        <f>IFERROR(VLOOKUP(H721,Нагрузка_диапазон_1,4,FALSE),"")</f>
        <v/>
      </c>
      <c r="N721" s="62" t="str">
        <f>IF($H721=0,"",VLOOKUP($H721,Исходные_данные,40,FALSE))</f>
        <v/>
      </c>
      <c r="O721" s="62"/>
      <c r="P721" s="62" t="str">
        <f>IF($H721=0,"",VLOOKUP($H721,Исходные_данные,42,FALSE))</f>
        <v/>
      </c>
      <c r="Q721" s="62" t="str">
        <f>IF($H721=0,"",VLOOKUP($H721,Исходные_данные,8,FALSE))</f>
        <v/>
      </c>
      <c r="R721" s="62">
        <f>IF(Q721=3,"L1,L2,L3",0)</f>
        <v>0</v>
      </c>
      <c r="S721" s="62">
        <f>IF(C721=1,1,IF(Q721=3,S720,IF(S720=3,1,S720+1)))</f>
        <v>2</v>
      </c>
      <c r="T721" s="62" t="str">
        <f>IF(R721=0,"L"&amp;S721,R721)</f>
        <v>L2</v>
      </c>
      <c r="U721" s="62" t="str">
        <f>IF($H721=0,"",VLOOKUP($H721,Исходные_данные,32,FALSE))</f>
        <v/>
      </c>
    </row>
    <row r="722" spans="1:21" x14ac:dyDescent="0.2">
      <c r="A722" s="62" t="str">
        <f t="shared" si="12"/>
        <v/>
      </c>
      <c r="B722" s="62">
        <f>IF(C722=1,MAX(B$2:$B721)+1,IF(F722=0,"",B721))</f>
        <v>1</v>
      </c>
      <c r="C722" s="62">
        <f>COUNTIF($F$2:$F722,F722)</f>
        <v>720</v>
      </c>
      <c r="D722" s="62">
        <f>IF(F722=0,0,MAX($D$2:D721)+1)</f>
        <v>719</v>
      </c>
      <c r="E722" s="62">
        <f>IF(H722=0,0,MAX($E$2:E721)+1)</f>
        <v>0</v>
      </c>
      <c r="F722" s="60" t="s">
        <v>751</v>
      </c>
      <c r="G722" s="60"/>
      <c r="H722" s="60"/>
      <c r="I722" s="62" t="e">
        <f>IFERROR(VLOOKUP(H722,H$2:H721,1,FALSE),VLOOKUP(H722,H$478:H723,1,FALSE))</f>
        <v>#N/A</v>
      </c>
      <c r="J722" s="62" t="str">
        <f>IF($H722=0,"",VLOOKUP($H722,Исходные_данные,37,FALSE))</f>
        <v/>
      </c>
      <c r="K722" s="62" t="str">
        <f>IF($H722=0,"",VLOOKUP($H722,Исходные_данные,38,FALSE))</f>
        <v/>
      </c>
      <c r="L722" s="62" t="str">
        <f>IF($H722=0,"",VLOOKUP($H722,Исходные_данные,39,FALSE))</f>
        <v/>
      </c>
      <c r="M722" s="46" t="str">
        <f>IFERROR(VLOOKUP(H722,Нагрузка_диапазон_1,4,FALSE),"")</f>
        <v/>
      </c>
      <c r="N722" s="62" t="str">
        <f>IF($H722=0,"",VLOOKUP($H722,Исходные_данные,40,FALSE))</f>
        <v/>
      </c>
      <c r="O722" s="62"/>
      <c r="P722" s="62" t="str">
        <f>IF($H722=0,"",VLOOKUP($H722,Исходные_данные,42,FALSE))</f>
        <v/>
      </c>
      <c r="Q722" s="62" t="str">
        <f>IF($H722=0,"",VLOOKUP($H722,Исходные_данные,8,FALSE))</f>
        <v/>
      </c>
      <c r="R722" s="62">
        <f>IF(Q722=3,"L1,L2,L3",0)</f>
        <v>0</v>
      </c>
      <c r="S722" s="62">
        <f>IF(C722=1,1,IF(Q722=3,S721,IF(S721=3,1,S721+1)))</f>
        <v>3</v>
      </c>
      <c r="T722" s="62" t="str">
        <f>IF(R722=0,"L"&amp;S722,R722)</f>
        <v>L3</v>
      </c>
      <c r="U722" s="62" t="str">
        <f>IF($H722=0,"",VLOOKUP($H722,Исходные_данные,32,FALSE))</f>
        <v/>
      </c>
    </row>
    <row r="723" spans="1:21" x14ac:dyDescent="0.2">
      <c r="A723" s="62" t="str">
        <f t="shared" si="12"/>
        <v/>
      </c>
      <c r="B723" s="62">
        <f>IF(C723=1,MAX(B$2:$B722)+1,IF(F723=0,"",B722))</f>
        <v>1</v>
      </c>
      <c r="C723" s="62">
        <f>COUNTIF($F$2:$F723,F723)</f>
        <v>721</v>
      </c>
      <c r="D723" s="62">
        <f>IF(F723=0,0,MAX($D$2:D722)+1)</f>
        <v>720</v>
      </c>
      <c r="E723" s="62">
        <f>IF(H723=0,0,MAX($E$2:E722)+1)</f>
        <v>0</v>
      </c>
      <c r="F723" s="60" t="s">
        <v>751</v>
      </c>
      <c r="G723" s="60"/>
      <c r="H723" s="60"/>
      <c r="I723" s="62" t="e">
        <f>IFERROR(VLOOKUP(H723,H$2:H722,1,FALSE),VLOOKUP(H723,H$478:H724,1,FALSE))</f>
        <v>#N/A</v>
      </c>
      <c r="J723" s="62" t="str">
        <f>IF($H723=0,"",VLOOKUP($H723,Исходные_данные,37,FALSE))</f>
        <v/>
      </c>
      <c r="K723" s="62" t="str">
        <f>IF($H723=0,"",VLOOKUP($H723,Исходные_данные,38,FALSE))</f>
        <v/>
      </c>
      <c r="L723" s="62" t="str">
        <f>IF($H723=0,"",VLOOKUP($H723,Исходные_данные,39,FALSE))</f>
        <v/>
      </c>
      <c r="M723" s="46" t="str">
        <f>IFERROR(VLOOKUP(H723,Нагрузка_диапазон_1,4,FALSE),"")</f>
        <v/>
      </c>
      <c r="N723" s="62" t="str">
        <f>IF($H723=0,"",VLOOKUP($H723,Исходные_данные,40,FALSE))</f>
        <v/>
      </c>
      <c r="O723" s="62"/>
      <c r="P723" s="62" t="str">
        <f>IF($H723=0,"",VLOOKUP($H723,Исходные_данные,42,FALSE))</f>
        <v/>
      </c>
      <c r="Q723" s="62" t="str">
        <f>IF($H723=0,"",VLOOKUP($H723,Исходные_данные,8,FALSE))</f>
        <v/>
      </c>
      <c r="R723" s="62">
        <f>IF(Q723=3,"L1,L2,L3",0)</f>
        <v>0</v>
      </c>
      <c r="S723" s="62">
        <f>IF(C723=1,1,IF(Q723=3,S722,IF(S722=3,1,S722+1)))</f>
        <v>1</v>
      </c>
      <c r="T723" s="62" t="str">
        <f>IF(R723=0,"L"&amp;S723,R723)</f>
        <v>L1</v>
      </c>
      <c r="U723" s="62" t="str">
        <f>IF($H723=0,"",VLOOKUP($H723,Исходные_данные,32,FALSE))</f>
        <v/>
      </c>
    </row>
    <row r="724" spans="1:21" x14ac:dyDescent="0.2">
      <c r="A724" s="62" t="str">
        <f t="shared" si="12"/>
        <v/>
      </c>
      <c r="B724" s="62">
        <f>IF(C724=1,MAX(B$2:$B723)+1,IF(F724=0,"",B723))</f>
        <v>1</v>
      </c>
      <c r="C724" s="62">
        <f>COUNTIF($F$2:$F724,F724)</f>
        <v>722</v>
      </c>
      <c r="D724" s="62">
        <f>IF(F724=0,0,MAX($D$2:D723)+1)</f>
        <v>721</v>
      </c>
      <c r="E724" s="62">
        <f>IF(H724=0,0,MAX($E$2:E723)+1)</f>
        <v>0</v>
      </c>
      <c r="F724" s="60" t="s">
        <v>751</v>
      </c>
      <c r="G724" s="60"/>
      <c r="H724" s="60"/>
      <c r="I724" s="62" t="e">
        <f>IFERROR(VLOOKUP(H724,H$2:H723,1,FALSE),VLOOKUP(H724,H$478:H725,1,FALSE))</f>
        <v>#N/A</v>
      </c>
      <c r="J724" s="62" t="str">
        <f>IF($H724=0,"",VLOOKUP($H724,Исходные_данные,37,FALSE))</f>
        <v/>
      </c>
      <c r="K724" s="62" t="str">
        <f>IF($H724=0,"",VLOOKUP($H724,Исходные_данные,38,FALSE))</f>
        <v/>
      </c>
      <c r="L724" s="62" t="str">
        <f>IF($H724=0,"",VLOOKUP($H724,Исходные_данные,39,FALSE))</f>
        <v/>
      </c>
      <c r="M724" s="46" t="str">
        <f>IFERROR(VLOOKUP(H724,Нагрузка_диапазон_1,4,FALSE),"")</f>
        <v/>
      </c>
      <c r="N724" s="62" t="str">
        <f>IF($H724=0,"",VLOOKUP($H724,Исходные_данные,40,FALSE))</f>
        <v/>
      </c>
      <c r="O724" s="62"/>
      <c r="P724" s="62" t="str">
        <f>IF($H724=0,"",VLOOKUP($H724,Исходные_данные,42,FALSE))</f>
        <v/>
      </c>
      <c r="Q724" s="62" t="str">
        <f>IF($H724=0,"",VLOOKUP($H724,Исходные_данные,8,FALSE))</f>
        <v/>
      </c>
      <c r="R724" s="62">
        <f>IF(Q724=3,"L1,L2,L3",0)</f>
        <v>0</v>
      </c>
      <c r="S724" s="62">
        <f>IF(C724=1,1,IF(Q724=3,S723,IF(S723=3,1,S723+1)))</f>
        <v>2</v>
      </c>
      <c r="T724" s="62" t="str">
        <f>IF(R724=0,"L"&amp;S724,R724)</f>
        <v>L2</v>
      </c>
      <c r="U724" s="62" t="str">
        <f>IF($H724=0,"",VLOOKUP($H724,Исходные_данные,32,FALSE))</f>
        <v/>
      </c>
    </row>
    <row r="725" spans="1:21" x14ac:dyDescent="0.2">
      <c r="A725" s="62" t="str">
        <f t="shared" si="12"/>
        <v/>
      </c>
      <c r="B725" s="62">
        <f>IF(C725=1,MAX(B$2:$B724)+1,IF(F725=0,"",B724))</f>
        <v>1</v>
      </c>
      <c r="C725" s="62">
        <f>COUNTIF($F$2:$F725,F725)</f>
        <v>723</v>
      </c>
      <c r="D725" s="62">
        <f>IF(F725=0,0,MAX($D$2:D724)+1)</f>
        <v>722</v>
      </c>
      <c r="E725" s="62">
        <f>IF(H725=0,0,MAX($E$2:E724)+1)</f>
        <v>0</v>
      </c>
      <c r="F725" s="60" t="s">
        <v>751</v>
      </c>
      <c r="G725" s="60"/>
      <c r="H725" s="60"/>
      <c r="I725" s="62" t="e">
        <f>IFERROR(VLOOKUP(H725,H$2:H724,1,FALSE),VLOOKUP(H725,H$478:H726,1,FALSE))</f>
        <v>#N/A</v>
      </c>
      <c r="J725" s="62" t="str">
        <f>IF($H725=0,"",VLOOKUP($H725,Исходные_данные,37,FALSE))</f>
        <v/>
      </c>
      <c r="K725" s="62" t="str">
        <f>IF($H725=0,"",VLOOKUP($H725,Исходные_данные,38,FALSE))</f>
        <v/>
      </c>
      <c r="L725" s="62" t="str">
        <f>IF($H725=0,"",VLOOKUP($H725,Исходные_данные,39,FALSE))</f>
        <v/>
      </c>
      <c r="M725" s="46" t="str">
        <f>IFERROR(VLOOKUP(H725,Нагрузка_диапазон_1,4,FALSE),"")</f>
        <v/>
      </c>
      <c r="N725" s="62" t="str">
        <f>IF($H725=0,"",VLOOKUP($H725,Исходные_данные,40,FALSE))</f>
        <v/>
      </c>
      <c r="O725" s="62"/>
      <c r="P725" s="62" t="str">
        <f>IF($H725=0,"",VLOOKUP($H725,Исходные_данные,42,FALSE))</f>
        <v/>
      </c>
      <c r="Q725" s="62" t="str">
        <f>IF($H725=0,"",VLOOKUP($H725,Исходные_данные,8,FALSE))</f>
        <v/>
      </c>
      <c r="R725" s="62">
        <f>IF(Q725=3,"L1,L2,L3",0)</f>
        <v>0</v>
      </c>
      <c r="S725" s="62">
        <f>IF(C725=1,1,IF(Q725=3,S724,IF(S724=3,1,S724+1)))</f>
        <v>3</v>
      </c>
      <c r="T725" s="62" t="str">
        <f>IF(R725=0,"L"&amp;S725,R725)</f>
        <v>L3</v>
      </c>
      <c r="U725" s="62" t="str">
        <f>IF($H725=0,"",VLOOKUP($H725,Исходные_данные,32,FALSE))</f>
        <v/>
      </c>
    </row>
    <row r="726" spans="1:21" x14ac:dyDescent="0.2">
      <c r="A726" s="62" t="str">
        <f t="shared" si="12"/>
        <v/>
      </c>
      <c r="B726" s="62">
        <f>IF(C726=1,MAX(B$2:$B725)+1,IF(F726=0,"",B725))</f>
        <v>1</v>
      </c>
      <c r="C726" s="62">
        <f>COUNTIF($F$2:$F726,F726)</f>
        <v>724</v>
      </c>
      <c r="D726" s="62">
        <f>IF(F726=0,0,MAX($D$2:D725)+1)</f>
        <v>723</v>
      </c>
      <c r="E726" s="62">
        <f>IF(H726=0,0,MAX($E$2:E725)+1)</f>
        <v>0</v>
      </c>
      <c r="F726" s="60" t="s">
        <v>751</v>
      </c>
      <c r="G726" s="60"/>
      <c r="H726" s="60"/>
      <c r="I726" s="62" t="e">
        <f>IFERROR(VLOOKUP(H726,H$2:H725,1,FALSE),VLOOKUP(H726,H$478:H727,1,FALSE))</f>
        <v>#N/A</v>
      </c>
      <c r="J726" s="62" t="str">
        <f>IF($H726=0,"",VLOOKUP($H726,Исходные_данные,37,FALSE))</f>
        <v/>
      </c>
      <c r="K726" s="62" t="str">
        <f>IF($H726=0,"",VLOOKUP($H726,Исходные_данные,38,FALSE))</f>
        <v/>
      </c>
      <c r="L726" s="62" t="str">
        <f>IF($H726=0,"",VLOOKUP($H726,Исходные_данные,39,FALSE))</f>
        <v/>
      </c>
      <c r="M726" s="46" t="str">
        <f>IFERROR(VLOOKUP(H726,Нагрузка_диапазон_1,4,FALSE),"")</f>
        <v/>
      </c>
      <c r="N726" s="62" t="str">
        <f>IF($H726=0,"",VLOOKUP($H726,Исходные_данные,40,FALSE))</f>
        <v/>
      </c>
      <c r="O726" s="62"/>
      <c r="P726" s="62" t="str">
        <f>IF($H726=0,"",VLOOKUP($H726,Исходные_данные,42,FALSE))</f>
        <v/>
      </c>
      <c r="Q726" s="62" t="str">
        <f>IF($H726=0,"",VLOOKUP($H726,Исходные_данные,8,FALSE))</f>
        <v/>
      </c>
      <c r="R726" s="62">
        <f>IF(Q726=3,"L1,L2,L3",0)</f>
        <v>0</v>
      </c>
      <c r="S726" s="62">
        <f>IF(C726=1,1,IF(Q726=3,S725,IF(S725=3,1,S725+1)))</f>
        <v>1</v>
      </c>
      <c r="T726" s="62" t="str">
        <f>IF(R726=0,"L"&amp;S726,R726)</f>
        <v>L1</v>
      </c>
      <c r="U726" s="62" t="str">
        <f>IF($H726=0,"",VLOOKUP($H726,Исходные_данные,32,FALSE))</f>
        <v/>
      </c>
    </row>
    <row r="727" spans="1:21" x14ac:dyDescent="0.2">
      <c r="A727" s="62" t="str">
        <f t="shared" si="12"/>
        <v/>
      </c>
      <c r="B727" s="62">
        <f>IF(C727=1,MAX(B$2:$B726)+1,IF(F727=0,"",B726))</f>
        <v>1</v>
      </c>
      <c r="C727" s="62">
        <f>COUNTIF($F$2:$F727,F727)</f>
        <v>725</v>
      </c>
      <c r="D727" s="62">
        <f>IF(F727=0,0,MAX($D$2:D726)+1)</f>
        <v>724</v>
      </c>
      <c r="E727" s="62">
        <f>IF(H727=0,0,MAX($E$2:E726)+1)</f>
        <v>0</v>
      </c>
      <c r="F727" s="60" t="s">
        <v>751</v>
      </c>
      <c r="G727" s="60"/>
      <c r="H727" s="60"/>
      <c r="I727" s="62" t="e">
        <f>IFERROR(VLOOKUP(H727,H$2:H726,1,FALSE),VLOOKUP(H727,H$478:H728,1,FALSE))</f>
        <v>#N/A</v>
      </c>
      <c r="J727" s="62" t="str">
        <f>IF($H727=0,"",VLOOKUP($H727,Исходные_данные,37,FALSE))</f>
        <v/>
      </c>
      <c r="K727" s="62" t="str">
        <f>IF($H727=0,"",VLOOKUP($H727,Исходные_данные,38,FALSE))</f>
        <v/>
      </c>
      <c r="L727" s="62" t="str">
        <f>IF($H727=0,"",VLOOKUP($H727,Исходные_данные,39,FALSE))</f>
        <v/>
      </c>
      <c r="M727" s="46" t="str">
        <f>IFERROR(VLOOKUP(H727,Нагрузка_диапазон_1,4,FALSE),"")</f>
        <v/>
      </c>
      <c r="N727" s="62" t="str">
        <f>IF($H727=0,"",VLOOKUP($H727,Исходные_данные,40,FALSE))</f>
        <v/>
      </c>
      <c r="O727" s="62"/>
      <c r="P727" s="62" t="str">
        <f>IF($H727=0,"",VLOOKUP($H727,Исходные_данные,42,FALSE))</f>
        <v/>
      </c>
      <c r="Q727" s="62" t="str">
        <f>IF($H727=0,"",VLOOKUP($H727,Исходные_данные,8,FALSE))</f>
        <v/>
      </c>
      <c r="R727" s="62">
        <f>IF(Q727=3,"L1,L2,L3",0)</f>
        <v>0</v>
      </c>
      <c r="S727" s="62">
        <f>IF(C727=1,1,IF(Q727=3,S726,IF(S726=3,1,S726+1)))</f>
        <v>2</v>
      </c>
      <c r="T727" s="62" t="str">
        <f>IF(R727=0,"L"&amp;S727,R727)</f>
        <v>L2</v>
      </c>
      <c r="U727" s="62" t="str">
        <f>IF($H727=0,"",VLOOKUP($H727,Исходные_данные,32,FALSE))</f>
        <v/>
      </c>
    </row>
    <row r="728" spans="1:21" x14ac:dyDescent="0.2">
      <c r="A728" s="62" t="str">
        <f t="shared" si="12"/>
        <v/>
      </c>
      <c r="B728" s="62">
        <f>IF(C728=1,MAX(B$2:$B727)+1,IF(F728=0,"",B727))</f>
        <v>1</v>
      </c>
      <c r="C728" s="62">
        <f>COUNTIF($F$2:$F728,F728)</f>
        <v>726</v>
      </c>
      <c r="D728" s="62">
        <f>IF(F728=0,0,MAX($D$2:D727)+1)</f>
        <v>725</v>
      </c>
      <c r="E728" s="62">
        <f>IF(H728=0,0,MAX($E$2:E727)+1)</f>
        <v>0</v>
      </c>
      <c r="F728" s="60" t="s">
        <v>751</v>
      </c>
      <c r="G728" s="60"/>
      <c r="H728" s="60"/>
      <c r="I728" s="62" t="e">
        <f>IFERROR(VLOOKUP(H728,H$2:H727,1,FALSE),VLOOKUP(H728,H$478:H729,1,FALSE))</f>
        <v>#N/A</v>
      </c>
      <c r="J728" s="62" t="str">
        <f>IF($H728=0,"",VLOOKUP($H728,Исходные_данные,37,FALSE))</f>
        <v/>
      </c>
      <c r="K728" s="62" t="str">
        <f>IF($H728=0,"",VLOOKUP($H728,Исходные_данные,38,FALSE))</f>
        <v/>
      </c>
      <c r="L728" s="62" t="str">
        <f>IF($H728=0,"",VLOOKUP($H728,Исходные_данные,39,FALSE))</f>
        <v/>
      </c>
      <c r="M728" s="46" t="str">
        <f>IFERROR(VLOOKUP(H728,Нагрузка_диапазон_1,4,FALSE),"")</f>
        <v/>
      </c>
      <c r="N728" s="62" t="str">
        <f>IF($H728=0,"",VLOOKUP($H728,Исходные_данные,40,FALSE))</f>
        <v/>
      </c>
      <c r="O728" s="62"/>
      <c r="P728" s="62" t="str">
        <f>IF($H728=0,"",VLOOKUP($H728,Исходные_данные,42,FALSE))</f>
        <v/>
      </c>
      <c r="Q728" s="62" t="str">
        <f>IF($H728=0,"",VLOOKUP($H728,Исходные_данные,8,FALSE))</f>
        <v/>
      </c>
      <c r="R728" s="62">
        <f>IF(Q728=3,"L1,L2,L3",0)</f>
        <v>0</v>
      </c>
      <c r="S728" s="62">
        <f>IF(C728=1,1,IF(Q728=3,S727,IF(S727=3,1,S727+1)))</f>
        <v>3</v>
      </c>
      <c r="T728" s="62" t="str">
        <f>IF(R728=0,"L"&amp;S728,R728)</f>
        <v>L3</v>
      </c>
      <c r="U728" s="62" t="str">
        <f>IF($H728=0,"",VLOOKUP($H728,Исходные_данные,32,FALSE))</f>
        <v/>
      </c>
    </row>
    <row r="729" spans="1:21" x14ac:dyDescent="0.2">
      <c r="A729" s="62" t="str">
        <f t="shared" si="12"/>
        <v/>
      </c>
      <c r="B729" s="62">
        <f>IF(C729=1,MAX(B$2:$B728)+1,IF(F729=0,"",B728))</f>
        <v>1</v>
      </c>
      <c r="C729" s="62">
        <f>COUNTIF($F$2:$F729,F729)</f>
        <v>727</v>
      </c>
      <c r="D729" s="62">
        <f>IF(F729=0,0,MAX($D$2:D728)+1)</f>
        <v>726</v>
      </c>
      <c r="E729" s="62">
        <f>IF(H729=0,0,MAX($E$2:E728)+1)</f>
        <v>0</v>
      </c>
      <c r="F729" s="60" t="s">
        <v>751</v>
      </c>
      <c r="G729" s="60"/>
      <c r="H729" s="60"/>
      <c r="I729" s="62" t="e">
        <f>IFERROR(VLOOKUP(H729,H$2:H728,1,FALSE),VLOOKUP(H729,H$478:H730,1,FALSE))</f>
        <v>#N/A</v>
      </c>
      <c r="J729" s="62" t="str">
        <f>IF($H729=0,"",VLOOKUP($H729,Исходные_данные,37,FALSE))</f>
        <v/>
      </c>
      <c r="K729" s="62" t="str">
        <f>IF($H729=0,"",VLOOKUP($H729,Исходные_данные,38,FALSE))</f>
        <v/>
      </c>
      <c r="L729" s="62" t="str">
        <f>IF($H729=0,"",VLOOKUP($H729,Исходные_данные,39,FALSE))</f>
        <v/>
      </c>
      <c r="M729" s="46" t="str">
        <f>IFERROR(VLOOKUP(H729,Нагрузка_диапазон_1,4,FALSE),"")</f>
        <v/>
      </c>
      <c r="N729" s="62" t="str">
        <f>IF($H729=0,"",VLOOKUP($H729,Исходные_данные,40,FALSE))</f>
        <v/>
      </c>
      <c r="O729" s="62"/>
      <c r="P729" s="62" t="str">
        <f>IF($H729=0,"",VLOOKUP($H729,Исходные_данные,42,FALSE))</f>
        <v/>
      </c>
      <c r="Q729" s="62" t="str">
        <f>IF($H729=0,"",VLOOKUP($H729,Исходные_данные,8,FALSE))</f>
        <v/>
      </c>
      <c r="R729" s="62">
        <f>IF(Q729=3,"L1,L2,L3",0)</f>
        <v>0</v>
      </c>
      <c r="S729" s="62">
        <f>IF(C729=1,1,IF(Q729=3,S728,IF(S728=3,1,S728+1)))</f>
        <v>1</v>
      </c>
      <c r="T729" s="62" t="str">
        <f>IF(R729=0,"L"&amp;S729,R729)</f>
        <v>L1</v>
      </c>
      <c r="U729" s="62" t="str">
        <f>IF($H729=0,"",VLOOKUP($H729,Исходные_данные,32,FALSE))</f>
        <v/>
      </c>
    </row>
    <row r="730" spans="1:21" x14ac:dyDescent="0.2">
      <c r="A730" s="62" t="str">
        <f t="shared" si="12"/>
        <v/>
      </c>
      <c r="B730" s="62">
        <f>IF(C730=1,MAX(B$2:$B729)+1,IF(F730=0,"",B729))</f>
        <v>1</v>
      </c>
      <c r="C730" s="62">
        <f>COUNTIF($F$2:$F730,F730)</f>
        <v>728</v>
      </c>
      <c r="D730" s="62">
        <f>IF(F730=0,0,MAX($D$2:D729)+1)</f>
        <v>727</v>
      </c>
      <c r="E730" s="62">
        <f>IF(H730=0,0,MAX($E$2:E729)+1)</f>
        <v>0</v>
      </c>
      <c r="F730" s="60" t="s">
        <v>751</v>
      </c>
      <c r="G730" s="60"/>
      <c r="H730" s="60"/>
      <c r="I730" s="62" t="e">
        <f>IFERROR(VLOOKUP(H730,H$2:H729,1,FALSE),VLOOKUP(H730,H$478:H731,1,FALSE))</f>
        <v>#N/A</v>
      </c>
      <c r="J730" s="62" t="str">
        <f>IF($H730=0,"",VLOOKUP($H730,Исходные_данные,37,FALSE))</f>
        <v/>
      </c>
      <c r="K730" s="62" t="str">
        <f>IF($H730=0,"",VLOOKUP($H730,Исходные_данные,38,FALSE))</f>
        <v/>
      </c>
      <c r="L730" s="62" t="str">
        <f>IF($H730=0,"",VLOOKUP($H730,Исходные_данные,39,FALSE))</f>
        <v/>
      </c>
      <c r="M730" s="46" t="str">
        <f>IFERROR(VLOOKUP(H730,Нагрузка_диапазон_1,4,FALSE),"")</f>
        <v/>
      </c>
      <c r="N730" s="62" t="str">
        <f>IF($H730=0,"",VLOOKUP($H730,Исходные_данные,40,FALSE))</f>
        <v/>
      </c>
      <c r="O730" s="62"/>
      <c r="P730" s="62" t="str">
        <f>IF($H730=0,"",VLOOKUP($H730,Исходные_данные,42,FALSE))</f>
        <v/>
      </c>
      <c r="Q730" s="62" t="str">
        <f>IF($H730=0,"",VLOOKUP($H730,Исходные_данные,8,FALSE))</f>
        <v/>
      </c>
      <c r="R730" s="62">
        <f>IF(Q730=3,"L1,L2,L3",0)</f>
        <v>0</v>
      </c>
      <c r="S730" s="62">
        <f>IF(C730=1,1,IF(Q730=3,S729,IF(S729=3,1,S729+1)))</f>
        <v>2</v>
      </c>
      <c r="T730" s="62" t="str">
        <f>IF(R730=0,"L"&amp;S730,R730)</f>
        <v>L2</v>
      </c>
      <c r="U730" s="62" t="str">
        <f>IF($H730=0,"",VLOOKUP($H730,Исходные_данные,32,FALSE))</f>
        <v/>
      </c>
    </row>
    <row r="731" spans="1:21" x14ac:dyDescent="0.2">
      <c r="A731" s="62" t="str">
        <f t="shared" si="12"/>
        <v/>
      </c>
      <c r="B731" s="62">
        <f>IF(C731=1,MAX(B$2:$B730)+1,IF(F731=0,"",B730))</f>
        <v>1</v>
      </c>
      <c r="C731" s="62">
        <f>COUNTIF($F$2:$F731,F731)</f>
        <v>729</v>
      </c>
      <c r="D731" s="62">
        <f>IF(F731=0,0,MAX($D$2:D730)+1)</f>
        <v>728</v>
      </c>
      <c r="E731" s="62">
        <f>IF(H731=0,0,MAX($E$2:E730)+1)</f>
        <v>0</v>
      </c>
      <c r="F731" s="60" t="s">
        <v>751</v>
      </c>
      <c r="G731" s="60"/>
      <c r="H731" s="60"/>
      <c r="I731" s="62" t="e">
        <f>IFERROR(VLOOKUP(H731,H$2:H730,1,FALSE),VLOOKUP(H731,H$478:H732,1,FALSE))</f>
        <v>#N/A</v>
      </c>
      <c r="J731" s="62" t="str">
        <f>IF($H731=0,"",VLOOKUP($H731,Исходные_данные,37,FALSE))</f>
        <v/>
      </c>
      <c r="K731" s="62" t="str">
        <f>IF($H731=0,"",VLOOKUP($H731,Исходные_данные,38,FALSE))</f>
        <v/>
      </c>
      <c r="L731" s="62" t="str">
        <f>IF($H731=0,"",VLOOKUP($H731,Исходные_данные,39,FALSE))</f>
        <v/>
      </c>
      <c r="M731" s="46" t="str">
        <f>IFERROR(VLOOKUP(H731,Нагрузка_диапазон_1,4,FALSE),"")</f>
        <v/>
      </c>
      <c r="N731" s="62" t="str">
        <f>IF($H731=0,"",VLOOKUP($H731,Исходные_данные,40,FALSE))</f>
        <v/>
      </c>
      <c r="O731" s="62"/>
      <c r="P731" s="62" t="str">
        <f>IF($H731=0,"",VLOOKUP($H731,Исходные_данные,42,FALSE))</f>
        <v/>
      </c>
      <c r="Q731" s="62" t="str">
        <f>IF($H731=0,"",VLOOKUP($H731,Исходные_данные,8,FALSE))</f>
        <v/>
      </c>
      <c r="R731" s="62">
        <f>IF(Q731=3,"L1,L2,L3",0)</f>
        <v>0</v>
      </c>
      <c r="S731" s="62">
        <f>IF(C731=1,1,IF(Q731=3,S730,IF(S730=3,1,S730+1)))</f>
        <v>3</v>
      </c>
      <c r="T731" s="62" t="str">
        <f>IF(R731=0,"L"&amp;S731,R731)</f>
        <v>L3</v>
      </c>
      <c r="U731" s="62" t="str">
        <f>IF($H731=0,"",VLOOKUP($H731,Исходные_данные,32,FALSE))</f>
        <v/>
      </c>
    </row>
    <row r="732" spans="1:21" x14ac:dyDescent="0.2">
      <c r="A732" s="62" t="str">
        <f t="shared" si="12"/>
        <v/>
      </c>
      <c r="B732" s="62">
        <f>IF(C732=1,MAX(B$2:$B731)+1,IF(F732=0,"",B731))</f>
        <v>1</v>
      </c>
      <c r="C732" s="62">
        <f>COUNTIF($F$2:$F732,F732)</f>
        <v>730</v>
      </c>
      <c r="D732" s="62">
        <f>IF(F732=0,0,MAX($D$2:D731)+1)</f>
        <v>729</v>
      </c>
      <c r="E732" s="62">
        <f>IF(H732=0,0,MAX($E$2:E731)+1)</f>
        <v>0</v>
      </c>
      <c r="F732" s="60" t="s">
        <v>751</v>
      </c>
      <c r="G732" s="60"/>
      <c r="H732" s="60"/>
      <c r="I732" s="62" t="e">
        <f>IFERROR(VLOOKUP(H732,H$2:H731,1,FALSE),VLOOKUP(H732,H$478:H733,1,FALSE))</f>
        <v>#N/A</v>
      </c>
      <c r="J732" s="62" t="str">
        <f>IF($H732=0,"",VLOOKUP($H732,Исходные_данные,37,FALSE))</f>
        <v/>
      </c>
      <c r="K732" s="62" t="str">
        <f>IF($H732=0,"",VLOOKUP($H732,Исходные_данные,38,FALSE))</f>
        <v/>
      </c>
      <c r="L732" s="62" t="str">
        <f>IF($H732=0,"",VLOOKUP($H732,Исходные_данные,39,FALSE))</f>
        <v/>
      </c>
      <c r="M732" s="46" t="str">
        <f>IFERROR(VLOOKUP(H732,Нагрузка_диапазон_1,4,FALSE),"")</f>
        <v/>
      </c>
      <c r="N732" s="62" t="str">
        <f>IF($H732=0,"",VLOOKUP($H732,Исходные_данные,40,FALSE))</f>
        <v/>
      </c>
      <c r="O732" s="62"/>
      <c r="P732" s="62" t="str">
        <f>IF($H732=0,"",VLOOKUP($H732,Исходные_данные,42,FALSE))</f>
        <v/>
      </c>
      <c r="Q732" s="62" t="str">
        <f>IF($H732=0,"",VLOOKUP($H732,Исходные_данные,8,FALSE))</f>
        <v/>
      </c>
      <c r="R732" s="62">
        <f>IF(Q732=3,"L1,L2,L3",0)</f>
        <v>0</v>
      </c>
      <c r="S732" s="62">
        <f>IF(C732=1,1,IF(Q732=3,S731,IF(S731=3,1,S731+1)))</f>
        <v>1</v>
      </c>
      <c r="T732" s="62" t="str">
        <f>IF(R732=0,"L"&amp;S732,R732)</f>
        <v>L1</v>
      </c>
      <c r="U732" s="62" t="str">
        <f>IF($H732=0,"",VLOOKUP($H732,Исходные_данные,32,FALSE))</f>
        <v/>
      </c>
    </row>
    <row r="733" spans="1:21" x14ac:dyDescent="0.2">
      <c r="A733" s="62" t="str">
        <f t="shared" ref="A733:A796" si="13">IF(B733=B734,"",B733)</f>
        <v/>
      </c>
      <c r="B733" s="62">
        <f>IF(C733=1,MAX(B$2:$B732)+1,IF(F733=0,"",B732))</f>
        <v>1</v>
      </c>
      <c r="C733" s="62">
        <f>COUNTIF($F$2:$F733,F733)</f>
        <v>731</v>
      </c>
      <c r="D733" s="62">
        <f>IF(F733=0,0,MAX($D$2:D732)+1)</f>
        <v>730</v>
      </c>
      <c r="E733" s="62">
        <f>IF(H733=0,0,MAX($E$2:E732)+1)</f>
        <v>0</v>
      </c>
      <c r="F733" s="60" t="s">
        <v>751</v>
      </c>
      <c r="G733" s="60"/>
      <c r="H733" s="60"/>
      <c r="I733" s="62" t="e">
        <f>IFERROR(VLOOKUP(H733,H$2:H732,1,FALSE),VLOOKUP(H733,H$478:H734,1,FALSE))</f>
        <v>#N/A</v>
      </c>
      <c r="J733" s="62" t="str">
        <f>IF($H733=0,"",VLOOKUP($H733,Исходные_данные,37,FALSE))</f>
        <v/>
      </c>
      <c r="K733" s="62" t="str">
        <f>IF($H733=0,"",VLOOKUP($H733,Исходные_данные,38,FALSE))</f>
        <v/>
      </c>
      <c r="L733" s="62" t="str">
        <f>IF($H733=0,"",VLOOKUP($H733,Исходные_данные,39,FALSE))</f>
        <v/>
      </c>
      <c r="M733" s="46" t="str">
        <f>IFERROR(VLOOKUP(H733,Нагрузка_диапазон_1,4,FALSE),"")</f>
        <v/>
      </c>
      <c r="N733" s="62" t="str">
        <f>IF($H733=0,"",VLOOKUP($H733,Исходные_данные,40,FALSE))</f>
        <v/>
      </c>
      <c r="O733" s="62"/>
      <c r="P733" s="62" t="str">
        <f>IF($H733=0,"",VLOOKUP($H733,Исходные_данные,42,FALSE))</f>
        <v/>
      </c>
      <c r="Q733" s="62" t="str">
        <f>IF($H733=0,"",VLOOKUP($H733,Исходные_данные,8,FALSE))</f>
        <v/>
      </c>
      <c r="R733" s="62">
        <f>IF(Q733=3,"L1,L2,L3",0)</f>
        <v>0</v>
      </c>
      <c r="S733" s="62">
        <f>IF(C733=1,1,IF(Q733=3,S732,IF(S732=3,1,S732+1)))</f>
        <v>2</v>
      </c>
      <c r="T733" s="62" t="str">
        <f>IF(R733=0,"L"&amp;S733,R733)</f>
        <v>L2</v>
      </c>
      <c r="U733" s="62" t="str">
        <f>IF($H733=0,"",VLOOKUP($H733,Исходные_данные,32,FALSE))</f>
        <v/>
      </c>
    </row>
    <row r="734" spans="1:21" x14ac:dyDescent="0.2">
      <c r="A734" s="62" t="str">
        <f t="shared" si="13"/>
        <v/>
      </c>
      <c r="B734" s="62">
        <f>IF(C734=1,MAX(B$2:$B733)+1,IF(F734=0,"",B733))</f>
        <v>1</v>
      </c>
      <c r="C734" s="62">
        <f>COUNTIF($F$2:$F734,F734)</f>
        <v>732</v>
      </c>
      <c r="D734" s="62">
        <f>IF(F734=0,0,MAX($D$2:D733)+1)</f>
        <v>731</v>
      </c>
      <c r="E734" s="62">
        <f>IF(H734=0,0,MAX($E$2:E733)+1)</f>
        <v>0</v>
      </c>
      <c r="F734" s="60" t="s">
        <v>751</v>
      </c>
      <c r="G734" s="60"/>
      <c r="H734" s="60"/>
      <c r="I734" s="62" t="e">
        <f>IFERROR(VLOOKUP(H734,H$2:H733,1,FALSE),VLOOKUP(H734,H$478:H735,1,FALSE))</f>
        <v>#N/A</v>
      </c>
      <c r="J734" s="62" t="str">
        <f>IF($H734=0,"",VLOOKUP($H734,Исходные_данные,37,FALSE))</f>
        <v/>
      </c>
      <c r="K734" s="62" t="str">
        <f>IF($H734=0,"",VLOOKUP($H734,Исходные_данные,38,FALSE))</f>
        <v/>
      </c>
      <c r="L734" s="62" t="str">
        <f>IF($H734=0,"",VLOOKUP($H734,Исходные_данные,39,FALSE))</f>
        <v/>
      </c>
      <c r="M734" s="46" t="str">
        <f>IFERROR(VLOOKUP(H734,Нагрузка_диапазон_1,4,FALSE),"")</f>
        <v/>
      </c>
      <c r="N734" s="62" t="str">
        <f>IF($H734=0,"",VLOOKUP($H734,Исходные_данные,40,FALSE))</f>
        <v/>
      </c>
      <c r="O734" s="62"/>
      <c r="P734" s="62" t="str">
        <f>IF($H734=0,"",VLOOKUP($H734,Исходные_данные,42,FALSE))</f>
        <v/>
      </c>
      <c r="Q734" s="62" t="str">
        <f>IF($H734=0,"",VLOOKUP($H734,Исходные_данные,8,FALSE))</f>
        <v/>
      </c>
      <c r="R734" s="62">
        <f>IF(Q734=3,"L1,L2,L3",0)</f>
        <v>0</v>
      </c>
      <c r="S734" s="62">
        <f>IF(C734=1,1,IF(Q734=3,S733,IF(S733=3,1,S733+1)))</f>
        <v>3</v>
      </c>
      <c r="T734" s="62" t="str">
        <f>IF(R734=0,"L"&amp;S734,R734)</f>
        <v>L3</v>
      </c>
      <c r="U734" s="62" t="str">
        <f>IF($H734=0,"",VLOOKUP($H734,Исходные_данные,32,FALSE))</f>
        <v/>
      </c>
    </row>
    <row r="735" spans="1:21" x14ac:dyDescent="0.2">
      <c r="A735" s="62" t="str">
        <f t="shared" si="13"/>
        <v/>
      </c>
      <c r="B735" s="62">
        <f>IF(C735=1,MAX(B$2:$B734)+1,IF(F735=0,"",B734))</f>
        <v>1</v>
      </c>
      <c r="C735" s="62">
        <f>COUNTIF($F$2:$F735,F735)</f>
        <v>733</v>
      </c>
      <c r="D735" s="62">
        <f>IF(F735=0,0,MAX($D$2:D734)+1)</f>
        <v>732</v>
      </c>
      <c r="E735" s="62">
        <f>IF(H735=0,0,MAX($E$2:E734)+1)</f>
        <v>0</v>
      </c>
      <c r="F735" s="60" t="s">
        <v>751</v>
      </c>
      <c r="G735" s="60"/>
      <c r="H735" s="60"/>
      <c r="I735" s="62" t="e">
        <f>IFERROR(VLOOKUP(H735,H$2:H734,1,FALSE),VLOOKUP(H735,H$478:H736,1,FALSE))</f>
        <v>#N/A</v>
      </c>
      <c r="J735" s="62" t="str">
        <f>IF($H735=0,"",VLOOKUP($H735,Исходные_данные,37,FALSE))</f>
        <v/>
      </c>
      <c r="K735" s="62" t="str">
        <f>IF($H735=0,"",VLOOKUP($H735,Исходные_данные,38,FALSE))</f>
        <v/>
      </c>
      <c r="L735" s="62" t="str">
        <f>IF($H735=0,"",VLOOKUP($H735,Исходные_данные,39,FALSE))</f>
        <v/>
      </c>
      <c r="M735" s="46" t="str">
        <f>IFERROR(VLOOKUP(H735,Нагрузка_диапазон_1,4,FALSE),"")</f>
        <v/>
      </c>
      <c r="N735" s="62" t="str">
        <f>IF($H735=0,"",VLOOKUP($H735,Исходные_данные,40,FALSE))</f>
        <v/>
      </c>
      <c r="O735" s="62"/>
      <c r="P735" s="62" t="str">
        <f>IF($H735=0,"",VLOOKUP($H735,Исходные_данные,42,FALSE))</f>
        <v/>
      </c>
      <c r="Q735" s="62" t="str">
        <f>IF($H735=0,"",VLOOKUP($H735,Исходные_данные,8,FALSE))</f>
        <v/>
      </c>
      <c r="R735" s="62">
        <f>IF(Q735=3,"L1,L2,L3",0)</f>
        <v>0</v>
      </c>
      <c r="S735" s="62">
        <f>IF(C735=1,1,IF(Q735=3,S734,IF(S734=3,1,S734+1)))</f>
        <v>1</v>
      </c>
      <c r="T735" s="62" t="str">
        <f>IF(R735=0,"L"&amp;S735,R735)</f>
        <v>L1</v>
      </c>
      <c r="U735" s="62" t="str">
        <f>IF($H735=0,"",VLOOKUP($H735,Исходные_данные,32,FALSE))</f>
        <v/>
      </c>
    </row>
    <row r="736" spans="1:21" x14ac:dyDescent="0.2">
      <c r="A736" s="62" t="str">
        <f t="shared" si="13"/>
        <v/>
      </c>
      <c r="B736" s="62">
        <f>IF(C736=1,MAX(B$2:$B735)+1,IF(F736=0,"",B735))</f>
        <v>1</v>
      </c>
      <c r="C736" s="62">
        <f>COUNTIF($F$2:$F736,F736)</f>
        <v>734</v>
      </c>
      <c r="D736" s="62">
        <f>IF(F736=0,0,MAX($D$2:D735)+1)</f>
        <v>733</v>
      </c>
      <c r="E736" s="62">
        <f>IF(H736=0,0,MAX($E$2:E735)+1)</f>
        <v>0</v>
      </c>
      <c r="F736" s="60" t="s">
        <v>751</v>
      </c>
      <c r="G736" s="60"/>
      <c r="H736" s="60"/>
      <c r="I736" s="62" t="e">
        <f>IFERROR(VLOOKUP(H736,H$2:H735,1,FALSE),VLOOKUP(H736,H$478:H737,1,FALSE))</f>
        <v>#N/A</v>
      </c>
      <c r="J736" s="62" t="str">
        <f>IF($H736=0,"",VLOOKUP($H736,Исходные_данные,37,FALSE))</f>
        <v/>
      </c>
      <c r="K736" s="62" t="str">
        <f>IF($H736=0,"",VLOOKUP($H736,Исходные_данные,38,FALSE))</f>
        <v/>
      </c>
      <c r="L736" s="62" t="str">
        <f>IF($H736=0,"",VLOOKUP($H736,Исходные_данные,39,FALSE))</f>
        <v/>
      </c>
      <c r="M736" s="46" t="str">
        <f>IFERROR(VLOOKUP(H736,Нагрузка_диапазон_1,4,FALSE),"")</f>
        <v/>
      </c>
      <c r="N736" s="62" t="str">
        <f>IF($H736=0,"",VLOOKUP($H736,Исходные_данные,40,FALSE))</f>
        <v/>
      </c>
      <c r="O736" s="62"/>
      <c r="P736" s="62" t="str">
        <f>IF($H736=0,"",VLOOKUP($H736,Исходные_данные,42,FALSE))</f>
        <v/>
      </c>
      <c r="Q736" s="62" t="str">
        <f>IF($H736=0,"",VLOOKUP($H736,Исходные_данные,8,FALSE))</f>
        <v/>
      </c>
      <c r="R736" s="62">
        <f>IF(Q736=3,"L1,L2,L3",0)</f>
        <v>0</v>
      </c>
      <c r="S736" s="62">
        <f>IF(C736=1,1,IF(Q736=3,S735,IF(S735=3,1,S735+1)))</f>
        <v>2</v>
      </c>
      <c r="T736" s="62" t="str">
        <f>IF(R736=0,"L"&amp;S736,R736)</f>
        <v>L2</v>
      </c>
      <c r="U736" s="62" t="str">
        <f>IF($H736=0,"",VLOOKUP($H736,Исходные_данные,32,FALSE))</f>
        <v/>
      </c>
    </row>
    <row r="737" spans="1:21" x14ac:dyDescent="0.2">
      <c r="A737" s="62" t="str">
        <f t="shared" si="13"/>
        <v/>
      </c>
      <c r="B737" s="62">
        <f>IF(C737=1,MAX(B$2:$B736)+1,IF(F737=0,"",B736))</f>
        <v>1</v>
      </c>
      <c r="C737" s="62">
        <f>COUNTIF($F$2:$F737,F737)</f>
        <v>735</v>
      </c>
      <c r="D737" s="62">
        <f>IF(F737=0,0,MAX($D$2:D736)+1)</f>
        <v>734</v>
      </c>
      <c r="E737" s="62">
        <f>IF(H737=0,0,MAX($E$2:E736)+1)</f>
        <v>0</v>
      </c>
      <c r="F737" s="60" t="s">
        <v>751</v>
      </c>
      <c r="G737" s="60"/>
      <c r="H737" s="60"/>
      <c r="I737" s="62" t="e">
        <f>IFERROR(VLOOKUP(H737,H$2:H736,1,FALSE),VLOOKUP(H737,H$478:H738,1,FALSE))</f>
        <v>#N/A</v>
      </c>
      <c r="J737" s="62" t="str">
        <f>IF($H737=0,"",VLOOKUP($H737,Исходные_данные,37,FALSE))</f>
        <v/>
      </c>
      <c r="K737" s="62" t="str">
        <f>IF($H737=0,"",VLOOKUP($H737,Исходные_данные,38,FALSE))</f>
        <v/>
      </c>
      <c r="L737" s="62" t="str">
        <f>IF($H737=0,"",VLOOKUP($H737,Исходные_данные,39,FALSE))</f>
        <v/>
      </c>
      <c r="M737" s="46" t="str">
        <f>IFERROR(VLOOKUP(H737,Нагрузка_диапазон_1,4,FALSE),"")</f>
        <v/>
      </c>
      <c r="N737" s="62" t="str">
        <f>IF($H737=0,"",VLOOKUP($H737,Исходные_данные,40,FALSE))</f>
        <v/>
      </c>
      <c r="O737" s="62"/>
      <c r="P737" s="62" t="str">
        <f>IF($H737=0,"",VLOOKUP($H737,Исходные_данные,42,FALSE))</f>
        <v/>
      </c>
      <c r="Q737" s="62" t="str">
        <f>IF($H737=0,"",VLOOKUP($H737,Исходные_данные,8,FALSE))</f>
        <v/>
      </c>
      <c r="R737" s="62">
        <f>IF(Q737=3,"L1,L2,L3",0)</f>
        <v>0</v>
      </c>
      <c r="S737" s="62">
        <f>IF(C737=1,1,IF(Q737=3,S736,IF(S736=3,1,S736+1)))</f>
        <v>3</v>
      </c>
      <c r="T737" s="62" t="str">
        <f>IF(R737=0,"L"&amp;S737,R737)</f>
        <v>L3</v>
      </c>
      <c r="U737" s="62" t="str">
        <f>IF($H737=0,"",VLOOKUP($H737,Исходные_данные,32,FALSE))</f>
        <v/>
      </c>
    </row>
    <row r="738" spans="1:21" x14ac:dyDescent="0.2">
      <c r="A738" s="62" t="str">
        <f t="shared" si="13"/>
        <v/>
      </c>
      <c r="B738" s="62">
        <f>IF(C738=1,MAX(B$2:$B737)+1,IF(F738=0,"",B737))</f>
        <v>1</v>
      </c>
      <c r="C738" s="62">
        <f>COUNTIF($F$2:$F738,F738)</f>
        <v>736</v>
      </c>
      <c r="D738" s="62">
        <f>IF(F738=0,0,MAX($D$2:D737)+1)</f>
        <v>735</v>
      </c>
      <c r="E738" s="62">
        <f>IF(H738=0,0,MAX($E$2:E737)+1)</f>
        <v>0</v>
      </c>
      <c r="F738" s="60" t="s">
        <v>751</v>
      </c>
      <c r="G738" s="60"/>
      <c r="H738" s="60"/>
      <c r="I738" s="62" t="e">
        <f>IFERROR(VLOOKUP(H738,H$2:H737,1,FALSE),VLOOKUP(H738,H$478:H739,1,FALSE))</f>
        <v>#N/A</v>
      </c>
      <c r="J738" s="62" t="str">
        <f>IF($H738=0,"",VLOOKUP($H738,Исходные_данные,37,FALSE))</f>
        <v/>
      </c>
      <c r="K738" s="62" t="str">
        <f>IF($H738=0,"",VLOOKUP($H738,Исходные_данные,38,FALSE))</f>
        <v/>
      </c>
      <c r="L738" s="62" t="str">
        <f>IF($H738=0,"",VLOOKUP($H738,Исходные_данные,39,FALSE))</f>
        <v/>
      </c>
      <c r="M738" s="46" t="str">
        <f>IFERROR(VLOOKUP(H738,Нагрузка_диапазон_1,4,FALSE),"")</f>
        <v/>
      </c>
      <c r="N738" s="62" t="str">
        <f>IF($H738=0,"",VLOOKUP($H738,Исходные_данные,40,FALSE))</f>
        <v/>
      </c>
      <c r="O738" s="62"/>
      <c r="P738" s="62" t="str">
        <f>IF($H738=0,"",VLOOKUP($H738,Исходные_данные,42,FALSE))</f>
        <v/>
      </c>
      <c r="Q738" s="62" t="str">
        <f>IF($H738=0,"",VLOOKUP($H738,Исходные_данные,8,FALSE))</f>
        <v/>
      </c>
      <c r="R738" s="62">
        <f>IF(Q738=3,"L1,L2,L3",0)</f>
        <v>0</v>
      </c>
      <c r="S738" s="62">
        <f>IF(C738=1,1,IF(Q738=3,S737,IF(S737=3,1,S737+1)))</f>
        <v>1</v>
      </c>
      <c r="T738" s="62" t="str">
        <f>IF(R738=0,"L"&amp;S738,R738)</f>
        <v>L1</v>
      </c>
      <c r="U738" s="62" t="str">
        <f>IF($H738=0,"",VLOOKUP($H738,Исходные_данные,32,FALSE))</f>
        <v/>
      </c>
    </row>
    <row r="739" spans="1:21" x14ac:dyDescent="0.2">
      <c r="A739" s="62" t="str">
        <f t="shared" si="13"/>
        <v/>
      </c>
      <c r="B739" s="62">
        <f>IF(C739=1,MAX(B$2:$B738)+1,IF(F739=0,"",B738))</f>
        <v>1</v>
      </c>
      <c r="C739" s="62">
        <f>COUNTIF($F$2:$F739,F739)</f>
        <v>737</v>
      </c>
      <c r="D739" s="62">
        <f>IF(F739=0,0,MAX($D$2:D738)+1)</f>
        <v>736</v>
      </c>
      <c r="E739" s="62">
        <f>IF(H739=0,0,MAX($E$2:E738)+1)</f>
        <v>0</v>
      </c>
      <c r="F739" s="60" t="s">
        <v>751</v>
      </c>
      <c r="G739" s="60"/>
      <c r="H739" s="60"/>
      <c r="I739" s="62" t="e">
        <f>IFERROR(VLOOKUP(H739,H$2:H738,1,FALSE),VLOOKUP(H739,H$478:H740,1,FALSE))</f>
        <v>#N/A</v>
      </c>
      <c r="J739" s="62" t="str">
        <f>IF($H739=0,"",VLOOKUP($H739,Исходные_данные,37,FALSE))</f>
        <v/>
      </c>
      <c r="K739" s="62" t="str">
        <f>IF($H739=0,"",VLOOKUP($H739,Исходные_данные,38,FALSE))</f>
        <v/>
      </c>
      <c r="L739" s="62" t="str">
        <f>IF($H739=0,"",VLOOKUP($H739,Исходные_данные,39,FALSE))</f>
        <v/>
      </c>
      <c r="M739" s="46" t="str">
        <f>IFERROR(VLOOKUP(H739,Нагрузка_диапазон_1,4,FALSE),"")</f>
        <v/>
      </c>
      <c r="N739" s="62" t="str">
        <f>IF($H739=0,"",VLOOKUP($H739,Исходные_данные,40,FALSE))</f>
        <v/>
      </c>
      <c r="O739" s="62"/>
      <c r="P739" s="62" t="str">
        <f>IF($H739=0,"",VLOOKUP($H739,Исходные_данные,42,FALSE))</f>
        <v/>
      </c>
      <c r="Q739" s="62" t="str">
        <f>IF($H739=0,"",VLOOKUP($H739,Исходные_данные,8,FALSE))</f>
        <v/>
      </c>
      <c r="R739" s="62">
        <f>IF(Q739=3,"L1,L2,L3",0)</f>
        <v>0</v>
      </c>
      <c r="S739" s="62">
        <f>IF(C739=1,1,IF(Q739=3,S738,IF(S738=3,1,S738+1)))</f>
        <v>2</v>
      </c>
      <c r="T739" s="62" t="str">
        <f>IF(R739=0,"L"&amp;S739,R739)</f>
        <v>L2</v>
      </c>
      <c r="U739" s="62" t="str">
        <f>IF($H739=0,"",VLOOKUP($H739,Исходные_данные,32,FALSE))</f>
        <v/>
      </c>
    </row>
    <row r="740" spans="1:21" x14ac:dyDescent="0.2">
      <c r="A740" s="62" t="str">
        <f t="shared" si="13"/>
        <v/>
      </c>
      <c r="B740" s="62">
        <f>IF(C740=1,MAX(B$2:$B739)+1,IF(F740=0,"",B739))</f>
        <v>1</v>
      </c>
      <c r="C740" s="62">
        <f>COUNTIF($F$2:$F740,F740)</f>
        <v>738</v>
      </c>
      <c r="D740" s="62">
        <f>IF(F740=0,0,MAX($D$2:D739)+1)</f>
        <v>737</v>
      </c>
      <c r="E740" s="62">
        <f>IF(H740=0,0,MAX($E$2:E739)+1)</f>
        <v>0</v>
      </c>
      <c r="F740" s="60" t="s">
        <v>751</v>
      </c>
      <c r="G740" s="60"/>
      <c r="H740" s="60"/>
      <c r="I740" s="62" t="e">
        <f>IFERROR(VLOOKUP(H740,H$2:H739,1,FALSE),VLOOKUP(H740,H$478:H741,1,FALSE))</f>
        <v>#N/A</v>
      </c>
      <c r="J740" s="62" t="str">
        <f>IF($H740=0,"",VLOOKUP($H740,Исходные_данные,37,FALSE))</f>
        <v/>
      </c>
      <c r="K740" s="62" t="str">
        <f>IF($H740=0,"",VLOOKUP($H740,Исходные_данные,38,FALSE))</f>
        <v/>
      </c>
      <c r="L740" s="62" t="str">
        <f>IF($H740=0,"",VLOOKUP($H740,Исходные_данные,39,FALSE))</f>
        <v/>
      </c>
      <c r="M740" s="46" t="str">
        <f>IFERROR(VLOOKUP(H740,Нагрузка_диапазон_1,4,FALSE),"")</f>
        <v/>
      </c>
      <c r="N740" s="62" t="str">
        <f>IF($H740=0,"",VLOOKUP($H740,Исходные_данные,40,FALSE))</f>
        <v/>
      </c>
      <c r="O740" s="62"/>
      <c r="P740" s="62" t="str">
        <f>IF($H740=0,"",VLOOKUP($H740,Исходные_данные,42,FALSE))</f>
        <v/>
      </c>
      <c r="Q740" s="62" t="str">
        <f>IF($H740=0,"",VLOOKUP($H740,Исходные_данные,8,FALSE))</f>
        <v/>
      </c>
      <c r="R740" s="62">
        <f>IF(Q740=3,"L1,L2,L3",0)</f>
        <v>0</v>
      </c>
      <c r="S740" s="62">
        <f>IF(C740=1,1,IF(Q740=3,S739,IF(S739=3,1,S739+1)))</f>
        <v>3</v>
      </c>
      <c r="T740" s="62" t="str">
        <f>IF(R740=0,"L"&amp;S740,R740)</f>
        <v>L3</v>
      </c>
      <c r="U740" s="62" t="str">
        <f>IF($H740=0,"",VLOOKUP($H740,Исходные_данные,32,FALSE))</f>
        <v/>
      </c>
    </row>
    <row r="741" spans="1:21" x14ac:dyDescent="0.2">
      <c r="A741" s="62" t="str">
        <f t="shared" si="13"/>
        <v/>
      </c>
      <c r="B741" s="62">
        <f>IF(C741=1,MAX(B$2:$B740)+1,IF(F741=0,"",B740))</f>
        <v>1</v>
      </c>
      <c r="C741" s="62">
        <f>COUNTIF($F$2:$F741,F741)</f>
        <v>739</v>
      </c>
      <c r="D741" s="62">
        <f>IF(F741=0,0,MAX($D$2:D740)+1)</f>
        <v>738</v>
      </c>
      <c r="E741" s="62">
        <f>IF(H741=0,0,MAX($E$2:E740)+1)</f>
        <v>0</v>
      </c>
      <c r="F741" s="60" t="s">
        <v>751</v>
      </c>
      <c r="G741" s="60"/>
      <c r="H741" s="60"/>
      <c r="I741" s="62" t="e">
        <f>IFERROR(VLOOKUP(H741,H$2:H740,1,FALSE),VLOOKUP(H741,H$478:H742,1,FALSE))</f>
        <v>#N/A</v>
      </c>
      <c r="J741" s="62" t="str">
        <f>IF($H741=0,"",VLOOKUP($H741,Исходные_данные,37,FALSE))</f>
        <v/>
      </c>
      <c r="K741" s="62" t="str">
        <f>IF($H741=0,"",VLOOKUP($H741,Исходные_данные,38,FALSE))</f>
        <v/>
      </c>
      <c r="L741" s="62" t="str">
        <f>IF($H741=0,"",VLOOKUP($H741,Исходные_данные,39,FALSE))</f>
        <v/>
      </c>
      <c r="M741" s="46" t="str">
        <f>IFERROR(VLOOKUP(H741,Нагрузка_диапазон_1,4,FALSE),"")</f>
        <v/>
      </c>
      <c r="N741" s="62" t="str">
        <f>IF($H741=0,"",VLOOKUP($H741,Исходные_данные,40,FALSE))</f>
        <v/>
      </c>
      <c r="O741" s="62"/>
      <c r="P741" s="62" t="str">
        <f>IF($H741=0,"",VLOOKUP($H741,Исходные_данные,42,FALSE))</f>
        <v/>
      </c>
      <c r="Q741" s="62" t="str">
        <f>IF($H741=0,"",VLOOKUP($H741,Исходные_данные,8,FALSE))</f>
        <v/>
      </c>
      <c r="R741" s="62">
        <f>IF(Q741=3,"L1,L2,L3",0)</f>
        <v>0</v>
      </c>
      <c r="S741" s="62">
        <f>IF(C741=1,1,IF(Q741=3,S740,IF(S740=3,1,S740+1)))</f>
        <v>1</v>
      </c>
      <c r="T741" s="62" t="str">
        <f>IF(R741=0,"L"&amp;S741,R741)</f>
        <v>L1</v>
      </c>
      <c r="U741" s="62" t="str">
        <f>IF($H741=0,"",VLOOKUP($H741,Исходные_данные,32,FALSE))</f>
        <v/>
      </c>
    </row>
    <row r="742" spans="1:21" x14ac:dyDescent="0.2">
      <c r="A742" s="62" t="str">
        <f t="shared" si="13"/>
        <v/>
      </c>
      <c r="B742" s="62">
        <f>IF(C742=1,MAX(B$2:$B741)+1,IF(F742=0,"",B741))</f>
        <v>1</v>
      </c>
      <c r="C742" s="62">
        <f>COUNTIF($F$2:$F742,F742)</f>
        <v>740</v>
      </c>
      <c r="D742" s="62">
        <f>IF(F742=0,0,MAX($D$2:D741)+1)</f>
        <v>739</v>
      </c>
      <c r="E742" s="62">
        <f>IF(H742=0,0,MAX($E$2:E741)+1)</f>
        <v>0</v>
      </c>
      <c r="F742" s="60" t="s">
        <v>751</v>
      </c>
      <c r="G742" s="60"/>
      <c r="H742" s="60"/>
      <c r="I742" s="62" t="e">
        <f>IFERROR(VLOOKUP(H742,H$2:H741,1,FALSE),VLOOKUP(H742,H$478:H743,1,FALSE))</f>
        <v>#N/A</v>
      </c>
      <c r="J742" s="62" t="str">
        <f>IF($H742=0,"",VLOOKUP($H742,Исходные_данные,37,FALSE))</f>
        <v/>
      </c>
      <c r="K742" s="62" t="str">
        <f>IF($H742=0,"",VLOOKUP($H742,Исходные_данные,38,FALSE))</f>
        <v/>
      </c>
      <c r="L742" s="62" t="str">
        <f>IF($H742=0,"",VLOOKUP($H742,Исходные_данные,39,FALSE))</f>
        <v/>
      </c>
      <c r="M742" s="46" t="str">
        <f>IFERROR(VLOOKUP(H742,Нагрузка_диапазон_1,4,FALSE),"")</f>
        <v/>
      </c>
      <c r="N742" s="62" t="str">
        <f>IF($H742=0,"",VLOOKUP($H742,Исходные_данные,40,FALSE))</f>
        <v/>
      </c>
      <c r="O742" s="62"/>
      <c r="P742" s="62" t="str">
        <f>IF($H742=0,"",VLOOKUP($H742,Исходные_данные,42,FALSE))</f>
        <v/>
      </c>
      <c r="Q742" s="62" t="str">
        <f>IF($H742=0,"",VLOOKUP($H742,Исходные_данные,8,FALSE))</f>
        <v/>
      </c>
      <c r="R742" s="62">
        <f>IF(Q742=3,"L1,L2,L3",0)</f>
        <v>0</v>
      </c>
      <c r="S742" s="62">
        <f>IF(C742=1,1,IF(Q742=3,S741,IF(S741=3,1,S741+1)))</f>
        <v>2</v>
      </c>
      <c r="T742" s="62" t="str">
        <f>IF(R742=0,"L"&amp;S742,R742)</f>
        <v>L2</v>
      </c>
      <c r="U742" s="62" t="str">
        <f>IF($H742=0,"",VLOOKUP($H742,Исходные_данные,32,FALSE))</f>
        <v/>
      </c>
    </row>
    <row r="743" spans="1:21" x14ac:dyDescent="0.2">
      <c r="A743" s="62" t="str">
        <f t="shared" si="13"/>
        <v/>
      </c>
      <c r="B743" s="62">
        <f>IF(C743=1,MAX(B$2:$B742)+1,IF(F743=0,"",B742))</f>
        <v>1</v>
      </c>
      <c r="C743" s="62">
        <f>COUNTIF($F$2:$F743,F743)</f>
        <v>741</v>
      </c>
      <c r="D743" s="62">
        <f>IF(F743=0,0,MAX($D$2:D742)+1)</f>
        <v>740</v>
      </c>
      <c r="E743" s="62">
        <f>IF(H743=0,0,MAX($E$2:E742)+1)</f>
        <v>0</v>
      </c>
      <c r="F743" s="60" t="s">
        <v>751</v>
      </c>
      <c r="G743" s="60"/>
      <c r="H743" s="60"/>
      <c r="I743" s="62" t="e">
        <f>IFERROR(VLOOKUP(H743,H$2:H742,1,FALSE),VLOOKUP(H743,H$478:H744,1,FALSE))</f>
        <v>#N/A</v>
      </c>
      <c r="J743" s="62" t="str">
        <f>IF($H743=0,"",VLOOKUP($H743,Исходные_данные,37,FALSE))</f>
        <v/>
      </c>
      <c r="K743" s="62" t="str">
        <f>IF($H743=0,"",VLOOKUP($H743,Исходные_данные,38,FALSE))</f>
        <v/>
      </c>
      <c r="L743" s="62" t="str">
        <f>IF($H743=0,"",VLOOKUP($H743,Исходные_данные,39,FALSE))</f>
        <v/>
      </c>
      <c r="M743" s="46" t="str">
        <f>IFERROR(VLOOKUP(H743,Нагрузка_диапазон_1,4,FALSE),"")</f>
        <v/>
      </c>
      <c r="N743" s="62" t="str">
        <f>IF($H743=0,"",VLOOKUP($H743,Исходные_данные,40,FALSE))</f>
        <v/>
      </c>
      <c r="O743" s="62"/>
      <c r="P743" s="62" t="str">
        <f>IF($H743=0,"",VLOOKUP($H743,Исходные_данные,42,FALSE))</f>
        <v/>
      </c>
      <c r="Q743" s="62" t="str">
        <f>IF($H743=0,"",VLOOKUP($H743,Исходные_данные,8,FALSE))</f>
        <v/>
      </c>
      <c r="R743" s="62">
        <f>IF(Q743=3,"L1,L2,L3",0)</f>
        <v>0</v>
      </c>
      <c r="S743" s="62">
        <f>IF(C743=1,1,IF(Q743=3,S742,IF(S742=3,1,S742+1)))</f>
        <v>3</v>
      </c>
      <c r="T743" s="62" t="str">
        <f>IF(R743=0,"L"&amp;S743,R743)</f>
        <v>L3</v>
      </c>
      <c r="U743" s="62" t="str">
        <f>IF($H743=0,"",VLOOKUP($H743,Исходные_данные,32,FALSE))</f>
        <v/>
      </c>
    </row>
    <row r="744" spans="1:21" x14ac:dyDescent="0.2">
      <c r="A744" s="62" t="str">
        <f t="shared" si="13"/>
        <v/>
      </c>
      <c r="B744" s="62">
        <f>IF(C744=1,MAX(B$2:$B743)+1,IF(F744=0,"",B743))</f>
        <v>1</v>
      </c>
      <c r="C744" s="62">
        <f>COUNTIF($F$2:$F744,F744)</f>
        <v>742</v>
      </c>
      <c r="D744" s="62">
        <f>IF(F744=0,0,MAX($D$2:D743)+1)</f>
        <v>741</v>
      </c>
      <c r="E744" s="62">
        <f>IF(H744=0,0,MAX($E$2:E743)+1)</f>
        <v>0</v>
      </c>
      <c r="F744" s="60" t="s">
        <v>751</v>
      </c>
      <c r="G744" s="60"/>
      <c r="H744" s="60"/>
      <c r="I744" s="62" t="e">
        <f>IFERROR(VLOOKUP(H744,H$2:H743,1,FALSE),VLOOKUP(H744,H$478:H745,1,FALSE))</f>
        <v>#N/A</v>
      </c>
      <c r="J744" s="62" t="str">
        <f>IF($H744=0,"",VLOOKUP($H744,Исходные_данные,37,FALSE))</f>
        <v/>
      </c>
      <c r="K744" s="62" t="str">
        <f>IF($H744=0,"",VLOOKUP($H744,Исходные_данные,38,FALSE))</f>
        <v/>
      </c>
      <c r="L744" s="62" t="str">
        <f>IF($H744=0,"",VLOOKUP($H744,Исходные_данные,39,FALSE))</f>
        <v/>
      </c>
      <c r="M744" s="46" t="str">
        <f>IFERROR(VLOOKUP(H744,Нагрузка_диапазон_1,4,FALSE),"")</f>
        <v/>
      </c>
      <c r="N744" s="62" t="str">
        <f>IF($H744=0,"",VLOOKUP($H744,Исходные_данные,40,FALSE))</f>
        <v/>
      </c>
      <c r="O744" s="62"/>
      <c r="P744" s="62" t="str">
        <f>IF($H744=0,"",VLOOKUP($H744,Исходные_данные,42,FALSE))</f>
        <v/>
      </c>
      <c r="Q744" s="62" t="str">
        <f>IF($H744=0,"",VLOOKUP($H744,Исходные_данные,8,FALSE))</f>
        <v/>
      </c>
      <c r="R744" s="62">
        <f>IF(Q744=3,"L1,L2,L3",0)</f>
        <v>0</v>
      </c>
      <c r="S744" s="62">
        <f>IF(C744=1,1,IF(Q744=3,S743,IF(S743=3,1,S743+1)))</f>
        <v>1</v>
      </c>
      <c r="T744" s="62" t="str">
        <f>IF(R744=0,"L"&amp;S744,R744)</f>
        <v>L1</v>
      </c>
      <c r="U744" s="62" t="str">
        <f>IF($H744=0,"",VLOOKUP($H744,Исходные_данные,32,FALSE))</f>
        <v/>
      </c>
    </row>
    <row r="745" spans="1:21" x14ac:dyDescent="0.2">
      <c r="A745" s="62" t="str">
        <f t="shared" si="13"/>
        <v/>
      </c>
      <c r="B745" s="62">
        <f>IF(C745=1,MAX(B$2:$B744)+1,IF(F745=0,"",B744))</f>
        <v>1</v>
      </c>
      <c r="C745" s="62">
        <f>COUNTIF($F$2:$F745,F745)</f>
        <v>743</v>
      </c>
      <c r="D745" s="62">
        <f>IF(F745=0,0,MAX($D$2:D744)+1)</f>
        <v>742</v>
      </c>
      <c r="E745" s="62">
        <f>IF(H745=0,0,MAX($E$2:E744)+1)</f>
        <v>0</v>
      </c>
      <c r="F745" s="60" t="s">
        <v>751</v>
      </c>
      <c r="G745" s="60"/>
      <c r="H745" s="60"/>
      <c r="I745" s="62" t="e">
        <f>IFERROR(VLOOKUP(H745,H$2:H744,1,FALSE),VLOOKUP(H745,H$478:H746,1,FALSE))</f>
        <v>#N/A</v>
      </c>
      <c r="J745" s="62" t="str">
        <f>IF($H745=0,"",VLOOKUP($H745,Исходные_данные,37,FALSE))</f>
        <v/>
      </c>
      <c r="K745" s="62" t="str">
        <f>IF($H745=0,"",VLOOKUP($H745,Исходные_данные,38,FALSE))</f>
        <v/>
      </c>
      <c r="L745" s="62" t="str">
        <f>IF($H745=0,"",VLOOKUP($H745,Исходные_данные,39,FALSE))</f>
        <v/>
      </c>
      <c r="M745" s="46" t="str">
        <f>IFERROR(VLOOKUP(H745,Нагрузка_диапазон_1,4,FALSE),"")</f>
        <v/>
      </c>
      <c r="N745" s="62" t="str">
        <f>IF($H745=0,"",VLOOKUP($H745,Исходные_данные,40,FALSE))</f>
        <v/>
      </c>
      <c r="O745" s="62"/>
      <c r="P745" s="62" t="str">
        <f>IF($H745=0,"",VLOOKUP($H745,Исходные_данные,42,FALSE))</f>
        <v/>
      </c>
      <c r="Q745" s="62" t="str">
        <f>IF($H745=0,"",VLOOKUP($H745,Исходные_данные,8,FALSE))</f>
        <v/>
      </c>
      <c r="R745" s="62">
        <f>IF(Q745=3,"L1,L2,L3",0)</f>
        <v>0</v>
      </c>
      <c r="S745" s="62">
        <f>IF(C745=1,1,IF(Q745=3,S744,IF(S744=3,1,S744+1)))</f>
        <v>2</v>
      </c>
      <c r="T745" s="62" t="str">
        <f>IF(R745=0,"L"&amp;S745,R745)</f>
        <v>L2</v>
      </c>
      <c r="U745" s="62" t="str">
        <f>IF($H745=0,"",VLOOKUP($H745,Исходные_данные,32,FALSE))</f>
        <v/>
      </c>
    </row>
    <row r="746" spans="1:21" x14ac:dyDescent="0.2">
      <c r="A746" s="62" t="str">
        <f t="shared" si="13"/>
        <v/>
      </c>
      <c r="B746" s="62">
        <f>IF(C746=1,MAX(B$2:$B745)+1,IF(F746=0,"",B745))</f>
        <v>1</v>
      </c>
      <c r="C746" s="62">
        <f>COUNTIF($F$2:$F746,F746)</f>
        <v>744</v>
      </c>
      <c r="D746" s="62">
        <f>IF(F746=0,0,MAX($D$2:D745)+1)</f>
        <v>743</v>
      </c>
      <c r="E746" s="62">
        <f>IF(H746=0,0,MAX($E$2:E745)+1)</f>
        <v>0</v>
      </c>
      <c r="F746" s="60" t="s">
        <v>751</v>
      </c>
      <c r="G746" s="60"/>
      <c r="H746" s="60"/>
      <c r="I746" s="62" t="e">
        <f>IFERROR(VLOOKUP(H746,H$2:H745,1,FALSE),VLOOKUP(H746,H$478:H747,1,FALSE))</f>
        <v>#N/A</v>
      </c>
      <c r="J746" s="62" t="str">
        <f>IF($H746=0,"",VLOOKUP($H746,Исходные_данные,37,FALSE))</f>
        <v/>
      </c>
      <c r="K746" s="62" t="str">
        <f>IF($H746=0,"",VLOOKUP($H746,Исходные_данные,38,FALSE))</f>
        <v/>
      </c>
      <c r="L746" s="62" t="str">
        <f>IF($H746=0,"",VLOOKUP($H746,Исходные_данные,39,FALSE))</f>
        <v/>
      </c>
      <c r="M746" s="46" t="str">
        <f>IFERROR(VLOOKUP(H746,Нагрузка_диапазон_1,4,FALSE),"")</f>
        <v/>
      </c>
      <c r="N746" s="62" t="str">
        <f>IF($H746=0,"",VLOOKUP($H746,Исходные_данные,40,FALSE))</f>
        <v/>
      </c>
      <c r="O746" s="62"/>
      <c r="P746" s="62" t="str">
        <f>IF($H746=0,"",VLOOKUP($H746,Исходные_данные,42,FALSE))</f>
        <v/>
      </c>
      <c r="Q746" s="62" t="str">
        <f>IF($H746=0,"",VLOOKUP($H746,Исходные_данные,8,FALSE))</f>
        <v/>
      </c>
      <c r="R746" s="62">
        <f>IF(Q746=3,"L1,L2,L3",0)</f>
        <v>0</v>
      </c>
      <c r="S746" s="62">
        <f>IF(C746=1,1,IF(Q746=3,S745,IF(S745=3,1,S745+1)))</f>
        <v>3</v>
      </c>
      <c r="T746" s="62" t="str">
        <f>IF(R746=0,"L"&amp;S746,R746)</f>
        <v>L3</v>
      </c>
      <c r="U746" s="62" t="str">
        <f>IF($H746=0,"",VLOOKUP($H746,Исходные_данные,32,FALSE))</f>
        <v/>
      </c>
    </row>
    <row r="747" spans="1:21" x14ac:dyDescent="0.2">
      <c r="A747" s="62" t="str">
        <f t="shared" si="13"/>
        <v/>
      </c>
      <c r="B747" s="62">
        <f>IF(C747=1,MAX(B$2:$B746)+1,IF(F747=0,"",B746))</f>
        <v>1</v>
      </c>
      <c r="C747" s="62">
        <f>COUNTIF($F$2:$F747,F747)</f>
        <v>745</v>
      </c>
      <c r="D747" s="62">
        <f>IF(F747=0,0,MAX($D$2:D746)+1)</f>
        <v>744</v>
      </c>
      <c r="E747" s="62">
        <f>IF(H747=0,0,MAX($E$2:E746)+1)</f>
        <v>0</v>
      </c>
      <c r="F747" s="60" t="s">
        <v>751</v>
      </c>
      <c r="G747" s="60"/>
      <c r="H747" s="60"/>
      <c r="I747" s="62" t="e">
        <f>IFERROR(VLOOKUP(H747,H$2:H746,1,FALSE),VLOOKUP(H747,H$478:H748,1,FALSE))</f>
        <v>#N/A</v>
      </c>
      <c r="J747" s="62" t="str">
        <f>IF($H747=0,"",VLOOKUP($H747,Исходные_данные,37,FALSE))</f>
        <v/>
      </c>
      <c r="K747" s="62" t="str">
        <f>IF($H747=0,"",VLOOKUP($H747,Исходные_данные,38,FALSE))</f>
        <v/>
      </c>
      <c r="L747" s="62" t="str">
        <f>IF($H747=0,"",VLOOKUP($H747,Исходные_данные,39,FALSE))</f>
        <v/>
      </c>
      <c r="M747" s="46" t="str">
        <f>IFERROR(VLOOKUP(H747,Нагрузка_диапазон_1,4,FALSE),"")</f>
        <v/>
      </c>
      <c r="N747" s="62" t="str">
        <f>IF($H747=0,"",VLOOKUP($H747,Исходные_данные,40,FALSE))</f>
        <v/>
      </c>
      <c r="O747" s="62"/>
      <c r="P747" s="62" t="str">
        <f>IF($H747=0,"",VLOOKUP($H747,Исходные_данные,42,FALSE))</f>
        <v/>
      </c>
      <c r="Q747" s="62" t="str">
        <f>IF($H747=0,"",VLOOKUP($H747,Исходные_данные,8,FALSE))</f>
        <v/>
      </c>
      <c r="R747" s="62">
        <f>IF(Q747=3,"L1,L2,L3",0)</f>
        <v>0</v>
      </c>
      <c r="S747" s="62">
        <f>IF(C747=1,1,IF(Q747=3,S746,IF(S746=3,1,S746+1)))</f>
        <v>1</v>
      </c>
      <c r="T747" s="62" t="str">
        <f>IF(R747=0,"L"&amp;S747,R747)</f>
        <v>L1</v>
      </c>
      <c r="U747" s="62" t="str">
        <f>IF($H747=0,"",VLOOKUP($H747,Исходные_данные,32,FALSE))</f>
        <v/>
      </c>
    </row>
    <row r="748" spans="1:21" x14ac:dyDescent="0.2">
      <c r="A748" s="62" t="str">
        <f t="shared" si="13"/>
        <v/>
      </c>
      <c r="B748" s="62">
        <f>IF(C748=1,MAX(B$2:$B747)+1,IF(F748=0,"",B747))</f>
        <v>1</v>
      </c>
      <c r="C748" s="62">
        <f>COUNTIF($F$2:$F748,F748)</f>
        <v>746</v>
      </c>
      <c r="D748" s="62">
        <f>IF(F748=0,0,MAX($D$2:D747)+1)</f>
        <v>745</v>
      </c>
      <c r="E748" s="62">
        <f>IF(H748=0,0,MAX($E$2:E747)+1)</f>
        <v>0</v>
      </c>
      <c r="F748" s="60" t="s">
        <v>751</v>
      </c>
      <c r="G748" s="60"/>
      <c r="H748" s="60"/>
      <c r="I748" s="62" t="e">
        <f>IFERROR(VLOOKUP(H748,H$2:H747,1,FALSE),VLOOKUP(H748,H$478:H749,1,FALSE))</f>
        <v>#N/A</v>
      </c>
      <c r="J748" s="62" t="str">
        <f>IF($H748=0,"",VLOOKUP($H748,Исходные_данные,37,FALSE))</f>
        <v/>
      </c>
      <c r="K748" s="62" t="str">
        <f>IF($H748=0,"",VLOOKUP($H748,Исходные_данные,38,FALSE))</f>
        <v/>
      </c>
      <c r="L748" s="62" t="str">
        <f>IF($H748=0,"",VLOOKUP($H748,Исходные_данные,39,FALSE))</f>
        <v/>
      </c>
      <c r="M748" s="46" t="str">
        <f>IFERROR(VLOOKUP(H748,Нагрузка_диапазон_1,4,FALSE),"")</f>
        <v/>
      </c>
      <c r="N748" s="62" t="str">
        <f>IF($H748=0,"",VLOOKUP($H748,Исходные_данные,40,FALSE))</f>
        <v/>
      </c>
      <c r="O748" s="62"/>
      <c r="P748" s="62" t="str">
        <f>IF($H748=0,"",VLOOKUP($H748,Исходные_данные,42,FALSE))</f>
        <v/>
      </c>
      <c r="Q748" s="62" t="str">
        <f>IF($H748=0,"",VLOOKUP($H748,Исходные_данные,8,FALSE))</f>
        <v/>
      </c>
      <c r="R748" s="62">
        <f>IF(Q748=3,"L1,L2,L3",0)</f>
        <v>0</v>
      </c>
      <c r="S748" s="62">
        <f>IF(C748=1,1,IF(Q748=3,S747,IF(S747=3,1,S747+1)))</f>
        <v>2</v>
      </c>
      <c r="T748" s="62" t="str">
        <f>IF(R748=0,"L"&amp;S748,R748)</f>
        <v>L2</v>
      </c>
      <c r="U748" s="62" t="str">
        <f>IF($H748=0,"",VLOOKUP($H748,Исходные_данные,32,FALSE))</f>
        <v/>
      </c>
    </row>
    <row r="749" spans="1:21" x14ac:dyDescent="0.2">
      <c r="A749" s="62" t="str">
        <f t="shared" si="13"/>
        <v/>
      </c>
      <c r="B749" s="62">
        <f>IF(C749=1,MAX(B$2:$B748)+1,IF(F749=0,"",B748))</f>
        <v>1</v>
      </c>
      <c r="C749" s="62">
        <f>COUNTIF($F$2:$F749,F749)</f>
        <v>747</v>
      </c>
      <c r="D749" s="62">
        <f>IF(F749=0,0,MAX($D$2:D748)+1)</f>
        <v>746</v>
      </c>
      <c r="E749" s="62">
        <f>IF(H749=0,0,MAX($E$2:E748)+1)</f>
        <v>0</v>
      </c>
      <c r="F749" s="60" t="s">
        <v>751</v>
      </c>
      <c r="G749" s="60"/>
      <c r="H749" s="60"/>
      <c r="I749" s="62" t="e">
        <f>IFERROR(VLOOKUP(H749,H$2:H748,1,FALSE),VLOOKUP(H749,H$478:H750,1,FALSE))</f>
        <v>#N/A</v>
      </c>
      <c r="J749" s="62" t="str">
        <f>IF($H749=0,"",VLOOKUP($H749,Исходные_данные,37,FALSE))</f>
        <v/>
      </c>
      <c r="K749" s="62" t="str">
        <f>IF($H749=0,"",VLOOKUP($H749,Исходные_данные,38,FALSE))</f>
        <v/>
      </c>
      <c r="L749" s="62" t="str">
        <f>IF($H749=0,"",VLOOKUP($H749,Исходные_данные,39,FALSE))</f>
        <v/>
      </c>
      <c r="M749" s="46" t="str">
        <f>IFERROR(VLOOKUP(H749,Нагрузка_диапазон_1,4,FALSE),"")</f>
        <v/>
      </c>
      <c r="N749" s="62" t="str">
        <f>IF($H749=0,"",VLOOKUP($H749,Исходные_данные,40,FALSE))</f>
        <v/>
      </c>
      <c r="O749" s="62"/>
      <c r="P749" s="62" t="str">
        <f>IF($H749=0,"",VLOOKUP($H749,Исходные_данные,42,FALSE))</f>
        <v/>
      </c>
      <c r="Q749" s="62" t="str">
        <f>IF($H749=0,"",VLOOKUP($H749,Исходные_данные,8,FALSE))</f>
        <v/>
      </c>
      <c r="R749" s="62">
        <f>IF(Q749=3,"L1,L2,L3",0)</f>
        <v>0</v>
      </c>
      <c r="S749" s="62">
        <f>IF(C749=1,1,IF(Q749=3,S748,IF(S748=3,1,S748+1)))</f>
        <v>3</v>
      </c>
      <c r="T749" s="62" t="str">
        <f>IF(R749=0,"L"&amp;S749,R749)</f>
        <v>L3</v>
      </c>
      <c r="U749" s="62" t="str">
        <f>IF($H749=0,"",VLOOKUP($H749,Исходные_данные,32,FALSE))</f>
        <v/>
      </c>
    </row>
    <row r="750" spans="1:21" x14ac:dyDescent="0.2">
      <c r="A750" s="62" t="str">
        <f t="shared" si="13"/>
        <v/>
      </c>
      <c r="B750" s="62">
        <f>IF(C750=1,MAX(B$2:$B749)+1,IF(F750=0,"",B749))</f>
        <v>1</v>
      </c>
      <c r="C750" s="62">
        <f>COUNTIF($F$2:$F750,F750)</f>
        <v>748</v>
      </c>
      <c r="D750" s="62">
        <f>IF(F750=0,0,MAX($D$2:D749)+1)</f>
        <v>747</v>
      </c>
      <c r="E750" s="62">
        <f>IF(H750=0,0,MAX($E$2:E749)+1)</f>
        <v>0</v>
      </c>
      <c r="F750" s="60" t="s">
        <v>751</v>
      </c>
      <c r="G750" s="60"/>
      <c r="H750" s="60"/>
      <c r="I750" s="62" t="e">
        <f>IFERROR(VLOOKUP(H750,H$2:H749,1,FALSE),VLOOKUP(H750,H$478:H751,1,FALSE))</f>
        <v>#N/A</v>
      </c>
      <c r="J750" s="62" t="str">
        <f>IF($H750=0,"",VLOOKUP($H750,Исходные_данные,37,FALSE))</f>
        <v/>
      </c>
      <c r="K750" s="62" t="str">
        <f>IF($H750=0,"",VLOOKUP($H750,Исходные_данные,38,FALSE))</f>
        <v/>
      </c>
      <c r="L750" s="62" t="str">
        <f>IF($H750=0,"",VLOOKUP($H750,Исходные_данные,39,FALSE))</f>
        <v/>
      </c>
      <c r="M750" s="46" t="str">
        <f>IFERROR(VLOOKUP(H750,Нагрузка_диапазон_1,4,FALSE),"")</f>
        <v/>
      </c>
      <c r="N750" s="62" t="str">
        <f>IF($H750=0,"",VLOOKUP($H750,Исходные_данные,40,FALSE))</f>
        <v/>
      </c>
      <c r="O750" s="62"/>
      <c r="P750" s="62" t="str">
        <f>IF($H750=0,"",VLOOKUP($H750,Исходные_данные,42,FALSE))</f>
        <v/>
      </c>
      <c r="Q750" s="62" t="str">
        <f>IF($H750=0,"",VLOOKUP($H750,Исходные_данные,8,FALSE))</f>
        <v/>
      </c>
      <c r="R750" s="62">
        <f>IF(Q750=3,"L1,L2,L3",0)</f>
        <v>0</v>
      </c>
      <c r="S750" s="62">
        <f>IF(C750=1,1,IF(Q750=3,S749,IF(S749=3,1,S749+1)))</f>
        <v>1</v>
      </c>
      <c r="T750" s="62" t="str">
        <f>IF(R750=0,"L"&amp;S750,R750)</f>
        <v>L1</v>
      </c>
      <c r="U750" s="62" t="str">
        <f>IF($H750=0,"",VLOOKUP($H750,Исходные_данные,32,FALSE))</f>
        <v/>
      </c>
    </row>
    <row r="751" spans="1:21" x14ac:dyDescent="0.2">
      <c r="A751" s="62" t="str">
        <f t="shared" si="13"/>
        <v/>
      </c>
      <c r="B751" s="62">
        <f>IF(C751=1,MAX(B$2:$B750)+1,IF(F751=0,"",B750))</f>
        <v>1</v>
      </c>
      <c r="C751" s="62">
        <f>COUNTIF($F$2:$F751,F751)</f>
        <v>749</v>
      </c>
      <c r="D751" s="62">
        <f>IF(F751=0,0,MAX($D$2:D750)+1)</f>
        <v>748</v>
      </c>
      <c r="E751" s="62">
        <f>IF(H751=0,0,MAX($E$2:E750)+1)</f>
        <v>0</v>
      </c>
      <c r="F751" s="60" t="s">
        <v>751</v>
      </c>
      <c r="G751" s="60"/>
      <c r="H751" s="60"/>
      <c r="I751" s="62" t="e">
        <f>IFERROR(VLOOKUP(H751,H$2:H750,1,FALSE),VLOOKUP(H751,H$478:H752,1,FALSE))</f>
        <v>#N/A</v>
      </c>
      <c r="J751" s="62" t="str">
        <f>IF($H751=0,"",VLOOKUP($H751,Исходные_данные,37,FALSE))</f>
        <v/>
      </c>
      <c r="K751" s="62" t="str">
        <f>IF($H751=0,"",VLOOKUP($H751,Исходные_данные,38,FALSE))</f>
        <v/>
      </c>
      <c r="L751" s="62" t="str">
        <f>IF($H751=0,"",VLOOKUP($H751,Исходные_данные,39,FALSE))</f>
        <v/>
      </c>
      <c r="M751" s="46" t="str">
        <f>IFERROR(VLOOKUP(H751,Нагрузка_диапазон_1,4,FALSE),"")</f>
        <v/>
      </c>
      <c r="N751" s="62" t="str">
        <f>IF($H751=0,"",VLOOKUP($H751,Исходные_данные,40,FALSE))</f>
        <v/>
      </c>
      <c r="O751" s="62"/>
      <c r="P751" s="62" t="str">
        <f>IF($H751=0,"",VLOOKUP($H751,Исходные_данные,42,FALSE))</f>
        <v/>
      </c>
      <c r="Q751" s="62" t="str">
        <f>IF($H751=0,"",VLOOKUP($H751,Исходные_данные,8,FALSE))</f>
        <v/>
      </c>
      <c r="R751" s="62">
        <f>IF(Q751=3,"L1,L2,L3",0)</f>
        <v>0</v>
      </c>
      <c r="S751" s="62">
        <f>IF(C751=1,1,IF(Q751=3,S750,IF(S750=3,1,S750+1)))</f>
        <v>2</v>
      </c>
      <c r="T751" s="62" t="str">
        <f>IF(R751=0,"L"&amp;S751,R751)</f>
        <v>L2</v>
      </c>
      <c r="U751" s="62" t="str">
        <f>IF($H751=0,"",VLOOKUP($H751,Исходные_данные,32,FALSE))</f>
        <v/>
      </c>
    </row>
    <row r="752" spans="1:21" x14ac:dyDescent="0.2">
      <c r="A752" s="62" t="str">
        <f t="shared" si="13"/>
        <v/>
      </c>
      <c r="B752" s="62">
        <f>IF(C752=1,MAX(B$2:$B751)+1,IF(F752=0,"",B751))</f>
        <v>1</v>
      </c>
      <c r="C752" s="62">
        <f>COUNTIF($F$2:$F752,F752)</f>
        <v>750</v>
      </c>
      <c r="D752" s="62">
        <f>IF(F752=0,0,MAX($D$2:D751)+1)</f>
        <v>749</v>
      </c>
      <c r="E752" s="62">
        <f>IF(H752=0,0,MAX($E$2:E751)+1)</f>
        <v>0</v>
      </c>
      <c r="F752" s="60" t="s">
        <v>751</v>
      </c>
      <c r="G752" s="60"/>
      <c r="H752" s="60"/>
      <c r="I752" s="62" t="e">
        <f>IFERROR(VLOOKUP(H752,H$2:H751,1,FALSE),VLOOKUP(H752,H$478:H753,1,FALSE))</f>
        <v>#N/A</v>
      </c>
      <c r="J752" s="62" t="str">
        <f>IF($H752=0,"",VLOOKUP($H752,Исходные_данные,37,FALSE))</f>
        <v/>
      </c>
      <c r="K752" s="62" t="str">
        <f>IF($H752=0,"",VLOOKUP($H752,Исходные_данные,38,FALSE))</f>
        <v/>
      </c>
      <c r="L752" s="62" t="str">
        <f>IF($H752=0,"",VLOOKUP($H752,Исходные_данные,39,FALSE))</f>
        <v/>
      </c>
      <c r="M752" s="46" t="str">
        <f>IFERROR(VLOOKUP(H752,Нагрузка_диапазон_1,4,FALSE),"")</f>
        <v/>
      </c>
      <c r="N752" s="62" t="str">
        <f>IF($H752=0,"",VLOOKUP($H752,Исходные_данные,40,FALSE))</f>
        <v/>
      </c>
      <c r="O752" s="62"/>
      <c r="P752" s="62" t="str">
        <f>IF($H752=0,"",VLOOKUP($H752,Исходные_данные,42,FALSE))</f>
        <v/>
      </c>
      <c r="Q752" s="62" t="str">
        <f>IF($H752=0,"",VLOOKUP($H752,Исходные_данные,8,FALSE))</f>
        <v/>
      </c>
      <c r="R752" s="62">
        <f>IF(Q752=3,"L1,L2,L3",0)</f>
        <v>0</v>
      </c>
      <c r="S752" s="62">
        <f>IF(C752=1,1,IF(Q752=3,S751,IF(S751=3,1,S751+1)))</f>
        <v>3</v>
      </c>
      <c r="T752" s="62" t="str">
        <f>IF(R752=0,"L"&amp;S752,R752)</f>
        <v>L3</v>
      </c>
      <c r="U752" s="62" t="str">
        <f>IF($H752=0,"",VLOOKUP($H752,Исходные_данные,32,FALSE))</f>
        <v/>
      </c>
    </row>
    <row r="753" spans="1:21" x14ac:dyDescent="0.2">
      <c r="A753" s="62" t="str">
        <f t="shared" si="13"/>
        <v/>
      </c>
      <c r="B753" s="62">
        <f>IF(C753=1,MAX(B$2:$B752)+1,IF(F753=0,"",B752))</f>
        <v>1</v>
      </c>
      <c r="C753" s="62">
        <f>COUNTIF($F$2:$F753,F753)</f>
        <v>751</v>
      </c>
      <c r="D753" s="62">
        <f>IF(F753=0,0,MAX($D$2:D752)+1)</f>
        <v>750</v>
      </c>
      <c r="E753" s="62">
        <f>IF(H753=0,0,MAX($E$2:E752)+1)</f>
        <v>0</v>
      </c>
      <c r="F753" s="60" t="s">
        <v>751</v>
      </c>
      <c r="G753" s="60"/>
      <c r="H753" s="60"/>
      <c r="I753" s="62" t="e">
        <f>IFERROR(VLOOKUP(H753,H$2:H752,1,FALSE),VLOOKUP(H753,H$478:H754,1,FALSE))</f>
        <v>#N/A</v>
      </c>
      <c r="J753" s="62" t="str">
        <f>IF($H753=0,"",VLOOKUP($H753,Исходные_данные,37,FALSE))</f>
        <v/>
      </c>
      <c r="K753" s="62" t="str">
        <f>IF($H753=0,"",VLOOKUP($H753,Исходные_данные,38,FALSE))</f>
        <v/>
      </c>
      <c r="L753" s="62" t="str">
        <f>IF($H753=0,"",VLOOKUP($H753,Исходные_данные,39,FALSE))</f>
        <v/>
      </c>
      <c r="M753" s="46" t="str">
        <f>IFERROR(VLOOKUP(H753,Нагрузка_диапазон_1,4,FALSE),"")</f>
        <v/>
      </c>
      <c r="N753" s="62" t="str">
        <f>IF($H753=0,"",VLOOKUP($H753,Исходные_данные,40,FALSE))</f>
        <v/>
      </c>
      <c r="O753" s="62"/>
      <c r="P753" s="62" t="str">
        <f>IF($H753=0,"",VLOOKUP($H753,Исходные_данные,42,FALSE))</f>
        <v/>
      </c>
      <c r="Q753" s="62" t="str">
        <f>IF($H753=0,"",VLOOKUP($H753,Исходные_данные,8,FALSE))</f>
        <v/>
      </c>
      <c r="R753" s="62">
        <f>IF(Q753=3,"L1,L2,L3",0)</f>
        <v>0</v>
      </c>
      <c r="S753" s="62">
        <f>IF(C753=1,1,IF(Q753=3,S752,IF(S752=3,1,S752+1)))</f>
        <v>1</v>
      </c>
      <c r="T753" s="62" t="str">
        <f>IF(R753=0,"L"&amp;S753,R753)</f>
        <v>L1</v>
      </c>
      <c r="U753" s="62" t="str">
        <f>IF($H753=0,"",VLOOKUP($H753,Исходные_данные,32,FALSE))</f>
        <v/>
      </c>
    </row>
    <row r="754" spans="1:21" x14ac:dyDescent="0.2">
      <c r="A754" s="62" t="str">
        <f t="shared" si="13"/>
        <v/>
      </c>
      <c r="B754" s="62">
        <f>IF(C754=1,MAX(B$2:$B753)+1,IF(F754=0,"",B753))</f>
        <v>1</v>
      </c>
      <c r="C754" s="62">
        <f>COUNTIF($F$2:$F754,F754)</f>
        <v>752</v>
      </c>
      <c r="D754" s="62">
        <f>IF(F754=0,0,MAX($D$2:D753)+1)</f>
        <v>751</v>
      </c>
      <c r="E754" s="62">
        <f>IF(H754=0,0,MAX($E$2:E753)+1)</f>
        <v>0</v>
      </c>
      <c r="F754" s="60" t="s">
        <v>751</v>
      </c>
      <c r="G754" s="60"/>
      <c r="H754" s="60"/>
      <c r="I754" s="62" t="e">
        <f>IFERROR(VLOOKUP(H754,H$2:H753,1,FALSE),VLOOKUP(H754,H$478:H755,1,FALSE))</f>
        <v>#N/A</v>
      </c>
      <c r="J754" s="62" t="str">
        <f>IF($H754=0,"",VLOOKUP($H754,Исходные_данные,37,FALSE))</f>
        <v/>
      </c>
      <c r="K754" s="62" t="str">
        <f>IF($H754=0,"",VLOOKUP($H754,Исходные_данные,38,FALSE))</f>
        <v/>
      </c>
      <c r="L754" s="62" t="str">
        <f>IF($H754=0,"",VLOOKUP($H754,Исходные_данные,39,FALSE))</f>
        <v/>
      </c>
      <c r="M754" s="46" t="str">
        <f>IFERROR(VLOOKUP(H754,Нагрузка_диапазон_1,4,FALSE),"")</f>
        <v/>
      </c>
      <c r="N754" s="62" t="str">
        <f>IF($H754=0,"",VLOOKUP($H754,Исходные_данные,40,FALSE))</f>
        <v/>
      </c>
      <c r="O754" s="62"/>
      <c r="P754" s="62" t="str">
        <f>IF($H754=0,"",VLOOKUP($H754,Исходные_данные,42,FALSE))</f>
        <v/>
      </c>
      <c r="Q754" s="62" t="str">
        <f>IF($H754=0,"",VLOOKUP($H754,Исходные_данные,8,FALSE))</f>
        <v/>
      </c>
      <c r="R754" s="62">
        <f>IF(Q754=3,"L1,L2,L3",0)</f>
        <v>0</v>
      </c>
      <c r="S754" s="62">
        <f>IF(C754=1,1,IF(Q754=3,S753,IF(S753=3,1,S753+1)))</f>
        <v>2</v>
      </c>
      <c r="T754" s="62" t="str">
        <f>IF(R754=0,"L"&amp;S754,R754)</f>
        <v>L2</v>
      </c>
      <c r="U754" s="62" t="str">
        <f>IF($H754=0,"",VLOOKUP($H754,Исходные_данные,32,FALSE))</f>
        <v/>
      </c>
    </row>
    <row r="755" spans="1:21" x14ac:dyDescent="0.2">
      <c r="A755" s="62" t="str">
        <f t="shared" si="13"/>
        <v/>
      </c>
      <c r="B755" s="62">
        <f>IF(C755=1,MAX(B$2:$B754)+1,IF(F755=0,"",B754))</f>
        <v>1</v>
      </c>
      <c r="C755" s="62">
        <f>COUNTIF($F$2:$F755,F755)</f>
        <v>753</v>
      </c>
      <c r="D755" s="62">
        <f>IF(F755=0,0,MAX($D$2:D754)+1)</f>
        <v>752</v>
      </c>
      <c r="E755" s="62">
        <f>IF(H755=0,0,MAX($E$2:E754)+1)</f>
        <v>0</v>
      </c>
      <c r="F755" s="60" t="s">
        <v>751</v>
      </c>
      <c r="G755" s="60"/>
      <c r="H755" s="60"/>
      <c r="I755" s="62" t="e">
        <f>IFERROR(VLOOKUP(H755,H$2:H754,1,FALSE),VLOOKUP(H755,H$478:H756,1,FALSE))</f>
        <v>#N/A</v>
      </c>
      <c r="J755" s="62" t="str">
        <f>IF($H755=0,"",VLOOKUP($H755,Исходные_данные,37,FALSE))</f>
        <v/>
      </c>
      <c r="K755" s="62" t="str">
        <f>IF($H755=0,"",VLOOKUP($H755,Исходные_данные,38,FALSE))</f>
        <v/>
      </c>
      <c r="L755" s="62" t="str">
        <f>IF($H755=0,"",VLOOKUP($H755,Исходные_данные,39,FALSE))</f>
        <v/>
      </c>
      <c r="M755" s="46" t="str">
        <f>IFERROR(VLOOKUP(H755,Нагрузка_диапазон_1,4,FALSE),"")</f>
        <v/>
      </c>
      <c r="N755" s="62" t="str">
        <f>IF($H755=0,"",VLOOKUP($H755,Исходные_данные,40,FALSE))</f>
        <v/>
      </c>
      <c r="O755" s="62"/>
      <c r="P755" s="62" t="str">
        <f>IF($H755=0,"",VLOOKUP($H755,Исходные_данные,42,FALSE))</f>
        <v/>
      </c>
      <c r="Q755" s="62" t="str">
        <f>IF($H755=0,"",VLOOKUP($H755,Исходные_данные,8,FALSE))</f>
        <v/>
      </c>
      <c r="R755" s="62">
        <f>IF(Q755=3,"L1,L2,L3",0)</f>
        <v>0</v>
      </c>
      <c r="S755" s="62">
        <f>IF(C755=1,1,IF(Q755=3,S754,IF(S754=3,1,S754+1)))</f>
        <v>3</v>
      </c>
      <c r="T755" s="62" t="str">
        <f>IF(R755=0,"L"&amp;S755,R755)</f>
        <v>L3</v>
      </c>
      <c r="U755" s="62" t="str">
        <f>IF($H755=0,"",VLOOKUP($H755,Исходные_данные,32,FALSE))</f>
        <v/>
      </c>
    </row>
    <row r="756" spans="1:21" x14ac:dyDescent="0.2">
      <c r="A756" s="62" t="str">
        <f t="shared" si="13"/>
        <v/>
      </c>
      <c r="B756" s="62">
        <f>IF(C756=1,MAX(B$2:$B755)+1,IF(F756=0,"",B755))</f>
        <v>1</v>
      </c>
      <c r="C756" s="62">
        <f>COUNTIF($F$2:$F756,F756)</f>
        <v>754</v>
      </c>
      <c r="D756" s="62">
        <f>IF(F756=0,0,MAX($D$2:D755)+1)</f>
        <v>753</v>
      </c>
      <c r="E756" s="62">
        <f>IF(H756=0,0,MAX($E$2:E755)+1)</f>
        <v>0</v>
      </c>
      <c r="F756" s="60" t="s">
        <v>751</v>
      </c>
      <c r="G756" s="60"/>
      <c r="H756" s="60"/>
      <c r="I756" s="62" t="e">
        <f>IFERROR(VLOOKUP(H756,H$2:H755,1,FALSE),VLOOKUP(H756,H$478:H757,1,FALSE))</f>
        <v>#N/A</v>
      </c>
      <c r="J756" s="62" t="str">
        <f>IF($H756=0,"",VLOOKUP($H756,Исходные_данные,37,FALSE))</f>
        <v/>
      </c>
      <c r="K756" s="62" t="str">
        <f>IF($H756=0,"",VLOOKUP($H756,Исходные_данные,38,FALSE))</f>
        <v/>
      </c>
      <c r="L756" s="62" t="str">
        <f>IF($H756=0,"",VLOOKUP($H756,Исходные_данные,39,FALSE))</f>
        <v/>
      </c>
      <c r="M756" s="46" t="str">
        <f>IFERROR(VLOOKUP(H756,Нагрузка_диапазон_1,4,FALSE),"")</f>
        <v/>
      </c>
      <c r="N756" s="62" t="str">
        <f>IF($H756=0,"",VLOOKUP($H756,Исходные_данные,40,FALSE))</f>
        <v/>
      </c>
      <c r="O756" s="62"/>
      <c r="P756" s="62" t="str">
        <f>IF($H756=0,"",VLOOKUP($H756,Исходные_данные,42,FALSE))</f>
        <v/>
      </c>
      <c r="Q756" s="62" t="str">
        <f>IF($H756=0,"",VLOOKUP($H756,Исходные_данные,8,FALSE))</f>
        <v/>
      </c>
      <c r="R756" s="62">
        <f>IF(Q756=3,"L1,L2,L3",0)</f>
        <v>0</v>
      </c>
      <c r="S756" s="62">
        <f>IF(C756=1,1,IF(Q756=3,S755,IF(S755=3,1,S755+1)))</f>
        <v>1</v>
      </c>
      <c r="T756" s="62" t="str">
        <f>IF(R756=0,"L"&amp;S756,R756)</f>
        <v>L1</v>
      </c>
      <c r="U756" s="62" t="str">
        <f>IF($H756=0,"",VLOOKUP($H756,Исходные_данные,32,FALSE))</f>
        <v/>
      </c>
    </row>
    <row r="757" spans="1:21" x14ac:dyDescent="0.2">
      <c r="A757" s="62" t="str">
        <f t="shared" si="13"/>
        <v/>
      </c>
      <c r="B757" s="62">
        <f>IF(C757=1,MAX(B$2:$B756)+1,IF(F757=0,"",B756))</f>
        <v>1</v>
      </c>
      <c r="C757" s="62">
        <f>COUNTIF($F$2:$F757,F757)</f>
        <v>755</v>
      </c>
      <c r="D757" s="62">
        <f>IF(F757=0,0,MAX($D$2:D756)+1)</f>
        <v>754</v>
      </c>
      <c r="E757" s="62">
        <f>IF(H757=0,0,MAX($E$2:E756)+1)</f>
        <v>0</v>
      </c>
      <c r="F757" s="60" t="s">
        <v>751</v>
      </c>
      <c r="G757" s="60"/>
      <c r="H757" s="60"/>
      <c r="I757" s="62" t="e">
        <f>IFERROR(VLOOKUP(H757,H$2:H756,1,FALSE),VLOOKUP(H757,H$478:H758,1,FALSE))</f>
        <v>#N/A</v>
      </c>
      <c r="J757" s="62" t="str">
        <f>IF($H757=0,"",VLOOKUP($H757,Исходные_данные,37,FALSE))</f>
        <v/>
      </c>
      <c r="K757" s="62" t="str">
        <f>IF($H757=0,"",VLOOKUP($H757,Исходные_данные,38,FALSE))</f>
        <v/>
      </c>
      <c r="L757" s="62" t="str">
        <f>IF($H757=0,"",VLOOKUP($H757,Исходные_данные,39,FALSE))</f>
        <v/>
      </c>
      <c r="M757" s="46" t="str">
        <f>IFERROR(VLOOKUP(H757,Нагрузка_диапазон_1,4,FALSE),"")</f>
        <v/>
      </c>
      <c r="N757" s="62" t="str">
        <f>IF($H757=0,"",VLOOKUP($H757,Исходные_данные,40,FALSE))</f>
        <v/>
      </c>
      <c r="O757" s="62"/>
      <c r="P757" s="62" t="str">
        <f>IF($H757=0,"",VLOOKUP($H757,Исходные_данные,42,FALSE))</f>
        <v/>
      </c>
      <c r="Q757" s="62" t="str">
        <f>IF($H757=0,"",VLOOKUP($H757,Исходные_данные,8,FALSE))</f>
        <v/>
      </c>
      <c r="R757" s="62">
        <f>IF(Q757=3,"L1,L2,L3",0)</f>
        <v>0</v>
      </c>
      <c r="S757" s="62">
        <f>IF(C757=1,1,IF(Q757=3,S756,IF(S756=3,1,S756+1)))</f>
        <v>2</v>
      </c>
      <c r="T757" s="62" t="str">
        <f>IF(R757=0,"L"&amp;S757,R757)</f>
        <v>L2</v>
      </c>
      <c r="U757" s="62" t="str">
        <f>IF($H757=0,"",VLOOKUP($H757,Исходные_данные,32,FALSE))</f>
        <v/>
      </c>
    </row>
    <row r="758" spans="1:21" x14ac:dyDescent="0.2">
      <c r="A758" s="62" t="str">
        <f t="shared" si="13"/>
        <v/>
      </c>
      <c r="B758" s="62">
        <f>IF(C758=1,MAX(B$2:$B757)+1,IF(F758=0,"",B757))</f>
        <v>1</v>
      </c>
      <c r="C758" s="62">
        <f>COUNTIF($F$2:$F758,F758)</f>
        <v>756</v>
      </c>
      <c r="D758" s="62">
        <f>IF(F758=0,0,MAX($D$2:D757)+1)</f>
        <v>755</v>
      </c>
      <c r="E758" s="62">
        <f>IF(H758=0,0,MAX($E$2:E757)+1)</f>
        <v>0</v>
      </c>
      <c r="F758" s="60" t="s">
        <v>751</v>
      </c>
      <c r="G758" s="60"/>
      <c r="H758" s="60"/>
      <c r="I758" s="62" t="e">
        <f>IFERROR(VLOOKUP(H758,H$2:H757,1,FALSE),VLOOKUP(H758,H$478:H759,1,FALSE))</f>
        <v>#N/A</v>
      </c>
      <c r="J758" s="62" t="str">
        <f>IF($H758=0,"",VLOOKUP($H758,Исходные_данные,37,FALSE))</f>
        <v/>
      </c>
      <c r="K758" s="62" t="str">
        <f>IF($H758=0,"",VLOOKUP($H758,Исходные_данные,38,FALSE))</f>
        <v/>
      </c>
      <c r="L758" s="62" t="str">
        <f>IF($H758=0,"",VLOOKUP($H758,Исходные_данные,39,FALSE))</f>
        <v/>
      </c>
      <c r="M758" s="46" t="str">
        <f>IFERROR(VLOOKUP(H758,Нагрузка_диапазон_1,4,FALSE),"")</f>
        <v/>
      </c>
      <c r="N758" s="62" t="str">
        <f>IF($H758=0,"",VLOOKUP($H758,Исходные_данные,40,FALSE))</f>
        <v/>
      </c>
      <c r="O758" s="62"/>
      <c r="P758" s="62" t="str">
        <f>IF($H758=0,"",VLOOKUP($H758,Исходные_данные,42,FALSE))</f>
        <v/>
      </c>
      <c r="Q758" s="62" t="str">
        <f>IF($H758=0,"",VLOOKUP($H758,Исходные_данные,8,FALSE))</f>
        <v/>
      </c>
      <c r="R758" s="62">
        <f>IF(Q758=3,"L1,L2,L3",0)</f>
        <v>0</v>
      </c>
      <c r="S758" s="62">
        <f>IF(C758=1,1,IF(Q758=3,S757,IF(S757=3,1,S757+1)))</f>
        <v>3</v>
      </c>
      <c r="T758" s="62" t="str">
        <f>IF(R758=0,"L"&amp;S758,R758)</f>
        <v>L3</v>
      </c>
      <c r="U758" s="62" t="str">
        <f>IF($H758=0,"",VLOOKUP($H758,Исходные_данные,32,FALSE))</f>
        <v/>
      </c>
    </row>
    <row r="759" spans="1:21" x14ac:dyDescent="0.2">
      <c r="A759" s="62" t="str">
        <f t="shared" si="13"/>
        <v/>
      </c>
      <c r="B759" s="62">
        <f>IF(C759=1,MAX(B$2:$B758)+1,IF(F759=0,"",B758))</f>
        <v>1</v>
      </c>
      <c r="C759" s="62">
        <f>COUNTIF($F$2:$F759,F759)</f>
        <v>757</v>
      </c>
      <c r="D759" s="62">
        <f>IF(F759=0,0,MAX($D$2:D758)+1)</f>
        <v>756</v>
      </c>
      <c r="E759" s="62">
        <f>IF(H759=0,0,MAX($E$2:E758)+1)</f>
        <v>0</v>
      </c>
      <c r="F759" s="60" t="s">
        <v>751</v>
      </c>
      <c r="G759" s="60"/>
      <c r="H759" s="60"/>
      <c r="I759" s="62" t="e">
        <f>IFERROR(VLOOKUP(H759,H$2:H758,1,FALSE),VLOOKUP(H759,H$478:H760,1,FALSE))</f>
        <v>#N/A</v>
      </c>
      <c r="J759" s="62" t="str">
        <f>IF($H759=0,"",VLOOKUP($H759,Исходные_данные,37,FALSE))</f>
        <v/>
      </c>
      <c r="K759" s="62" t="str">
        <f>IF($H759=0,"",VLOOKUP($H759,Исходные_данные,38,FALSE))</f>
        <v/>
      </c>
      <c r="L759" s="62" t="str">
        <f>IF($H759=0,"",VLOOKUP($H759,Исходные_данные,39,FALSE))</f>
        <v/>
      </c>
      <c r="M759" s="46" t="str">
        <f>IFERROR(VLOOKUP(H759,Нагрузка_диапазон_1,4,FALSE),"")</f>
        <v/>
      </c>
      <c r="N759" s="62" t="str">
        <f>IF($H759=0,"",VLOOKUP($H759,Исходные_данные,40,FALSE))</f>
        <v/>
      </c>
      <c r="O759" s="62"/>
      <c r="P759" s="62" t="str">
        <f>IF($H759=0,"",VLOOKUP($H759,Исходные_данные,42,FALSE))</f>
        <v/>
      </c>
      <c r="Q759" s="62" t="str">
        <f>IF($H759=0,"",VLOOKUP($H759,Исходные_данные,8,FALSE))</f>
        <v/>
      </c>
      <c r="R759" s="62">
        <f>IF(Q759=3,"L1,L2,L3",0)</f>
        <v>0</v>
      </c>
      <c r="S759" s="62">
        <f>IF(C759=1,1,IF(Q759=3,S758,IF(S758=3,1,S758+1)))</f>
        <v>1</v>
      </c>
      <c r="T759" s="62" t="str">
        <f>IF(R759=0,"L"&amp;S759,R759)</f>
        <v>L1</v>
      </c>
      <c r="U759" s="62" t="str">
        <f>IF($H759=0,"",VLOOKUP($H759,Исходные_данные,32,FALSE))</f>
        <v/>
      </c>
    </row>
    <row r="760" spans="1:21" x14ac:dyDescent="0.2">
      <c r="A760" s="62" t="str">
        <f t="shared" si="13"/>
        <v/>
      </c>
      <c r="B760" s="62">
        <f>IF(C760=1,MAX(B$2:$B759)+1,IF(F760=0,"",B759))</f>
        <v>1</v>
      </c>
      <c r="C760" s="62">
        <f>COUNTIF($F$2:$F760,F760)</f>
        <v>758</v>
      </c>
      <c r="D760" s="62">
        <f>IF(F760=0,0,MAX($D$2:D759)+1)</f>
        <v>757</v>
      </c>
      <c r="E760" s="62">
        <f>IF(H760=0,0,MAX($E$2:E759)+1)</f>
        <v>0</v>
      </c>
      <c r="F760" s="60" t="s">
        <v>751</v>
      </c>
      <c r="G760" s="60"/>
      <c r="H760" s="60"/>
      <c r="I760" s="62" t="e">
        <f>IFERROR(VLOOKUP(H760,H$2:H759,1,FALSE),VLOOKUP(H760,H$478:H761,1,FALSE))</f>
        <v>#N/A</v>
      </c>
      <c r="J760" s="62" t="str">
        <f>IF($H760=0,"",VLOOKUP($H760,Исходные_данные,37,FALSE))</f>
        <v/>
      </c>
      <c r="K760" s="62" t="str">
        <f>IF($H760=0,"",VLOOKUP($H760,Исходные_данные,38,FALSE))</f>
        <v/>
      </c>
      <c r="L760" s="62" t="str">
        <f>IF($H760=0,"",VLOOKUP($H760,Исходные_данные,39,FALSE))</f>
        <v/>
      </c>
      <c r="M760" s="46" t="str">
        <f>IFERROR(VLOOKUP(H760,Нагрузка_диапазон_1,4,FALSE),"")</f>
        <v/>
      </c>
      <c r="N760" s="62" t="str">
        <f>IF($H760=0,"",VLOOKUP($H760,Исходные_данные,40,FALSE))</f>
        <v/>
      </c>
      <c r="O760" s="62"/>
      <c r="P760" s="62" t="str">
        <f>IF($H760=0,"",VLOOKUP($H760,Исходные_данные,42,FALSE))</f>
        <v/>
      </c>
      <c r="Q760" s="62" t="str">
        <f>IF($H760=0,"",VLOOKUP($H760,Исходные_данные,8,FALSE))</f>
        <v/>
      </c>
      <c r="R760" s="62">
        <f>IF(Q760=3,"L1,L2,L3",0)</f>
        <v>0</v>
      </c>
      <c r="S760" s="62">
        <f>IF(C760=1,1,IF(Q760=3,S759,IF(S759=3,1,S759+1)))</f>
        <v>2</v>
      </c>
      <c r="T760" s="62" t="str">
        <f>IF(R760=0,"L"&amp;S760,R760)</f>
        <v>L2</v>
      </c>
      <c r="U760" s="62" t="str">
        <f>IF($H760=0,"",VLOOKUP($H760,Исходные_данные,32,FALSE))</f>
        <v/>
      </c>
    </row>
    <row r="761" spans="1:21" x14ac:dyDescent="0.2">
      <c r="A761" s="62" t="str">
        <f t="shared" si="13"/>
        <v/>
      </c>
      <c r="B761" s="62">
        <f>IF(C761=1,MAX(B$2:$B760)+1,IF(F761=0,"",B760))</f>
        <v>1</v>
      </c>
      <c r="C761" s="62">
        <f>COUNTIF($F$2:$F761,F761)</f>
        <v>759</v>
      </c>
      <c r="D761" s="62">
        <f>IF(F761=0,0,MAX($D$2:D760)+1)</f>
        <v>758</v>
      </c>
      <c r="E761" s="62">
        <f>IF(H761=0,0,MAX($E$2:E760)+1)</f>
        <v>0</v>
      </c>
      <c r="F761" s="60" t="s">
        <v>751</v>
      </c>
      <c r="G761" s="60"/>
      <c r="H761" s="60"/>
      <c r="I761" s="62" t="e">
        <f>IFERROR(VLOOKUP(H761,H$2:H760,1,FALSE),VLOOKUP(H761,H$478:H762,1,FALSE))</f>
        <v>#N/A</v>
      </c>
      <c r="J761" s="62" t="str">
        <f>IF($H761=0,"",VLOOKUP($H761,Исходные_данные,37,FALSE))</f>
        <v/>
      </c>
      <c r="K761" s="62" t="str">
        <f>IF($H761=0,"",VLOOKUP($H761,Исходные_данные,38,FALSE))</f>
        <v/>
      </c>
      <c r="L761" s="62" t="str">
        <f>IF($H761=0,"",VLOOKUP($H761,Исходные_данные,39,FALSE))</f>
        <v/>
      </c>
      <c r="M761" s="46" t="str">
        <f>IFERROR(VLOOKUP(H761,Нагрузка_диапазон_1,4,FALSE),"")</f>
        <v/>
      </c>
      <c r="N761" s="62" t="str">
        <f>IF($H761=0,"",VLOOKUP($H761,Исходные_данные,40,FALSE))</f>
        <v/>
      </c>
      <c r="O761" s="62"/>
      <c r="P761" s="62" t="str">
        <f>IF($H761=0,"",VLOOKUP($H761,Исходные_данные,42,FALSE))</f>
        <v/>
      </c>
      <c r="Q761" s="62" t="str">
        <f>IF($H761=0,"",VLOOKUP($H761,Исходные_данные,8,FALSE))</f>
        <v/>
      </c>
      <c r="R761" s="62">
        <f>IF(Q761=3,"L1,L2,L3",0)</f>
        <v>0</v>
      </c>
      <c r="S761" s="62">
        <f>IF(C761=1,1,IF(Q761=3,S760,IF(S760=3,1,S760+1)))</f>
        <v>3</v>
      </c>
      <c r="T761" s="62" t="str">
        <f>IF(R761=0,"L"&amp;S761,R761)</f>
        <v>L3</v>
      </c>
      <c r="U761" s="62" t="str">
        <f>IF($H761=0,"",VLOOKUP($H761,Исходные_данные,32,FALSE))</f>
        <v/>
      </c>
    </row>
    <row r="762" spans="1:21" x14ac:dyDescent="0.2">
      <c r="A762" s="62" t="str">
        <f t="shared" si="13"/>
        <v/>
      </c>
      <c r="B762" s="62">
        <f>IF(C762=1,MAX(B$2:$B761)+1,IF(F762=0,"",B761))</f>
        <v>1</v>
      </c>
      <c r="C762" s="62">
        <f>COUNTIF($F$2:$F762,F762)</f>
        <v>760</v>
      </c>
      <c r="D762" s="62">
        <f>IF(F762=0,0,MAX($D$2:D761)+1)</f>
        <v>759</v>
      </c>
      <c r="E762" s="62">
        <f>IF(H762=0,0,MAX($E$2:E761)+1)</f>
        <v>0</v>
      </c>
      <c r="F762" s="60" t="s">
        <v>751</v>
      </c>
      <c r="G762" s="60"/>
      <c r="H762" s="60"/>
      <c r="I762" s="62" t="e">
        <f>IFERROR(VLOOKUP(H762,H$2:H761,1,FALSE),VLOOKUP(H762,H$478:H763,1,FALSE))</f>
        <v>#N/A</v>
      </c>
      <c r="J762" s="62" t="str">
        <f>IF($H762=0,"",VLOOKUP($H762,Исходные_данные,37,FALSE))</f>
        <v/>
      </c>
      <c r="K762" s="62" t="str">
        <f>IF($H762=0,"",VLOOKUP($H762,Исходные_данные,38,FALSE))</f>
        <v/>
      </c>
      <c r="L762" s="62" t="str">
        <f>IF($H762=0,"",VLOOKUP($H762,Исходные_данные,39,FALSE))</f>
        <v/>
      </c>
      <c r="M762" s="46" t="str">
        <f>IFERROR(VLOOKUP(H762,Нагрузка_диапазон_1,4,FALSE),"")</f>
        <v/>
      </c>
      <c r="N762" s="62" t="str">
        <f>IF($H762=0,"",VLOOKUP($H762,Исходные_данные,40,FALSE))</f>
        <v/>
      </c>
      <c r="O762" s="62"/>
      <c r="P762" s="62" t="str">
        <f>IF($H762=0,"",VLOOKUP($H762,Исходные_данные,42,FALSE))</f>
        <v/>
      </c>
      <c r="Q762" s="62" t="str">
        <f>IF($H762=0,"",VLOOKUP($H762,Исходные_данные,8,FALSE))</f>
        <v/>
      </c>
      <c r="R762" s="62">
        <f>IF(Q762=3,"L1,L2,L3",0)</f>
        <v>0</v>
      </c>
      <c r="S762" s="62">
        <f>IF(C762=1,1,IF(Q762=3,S761,IF(S761=3,1,S761+1)))</f>
        <v>1</v>
      </c>
      <c r="T762" s="62" t="str">
        <f>IF(R762=0,"L"&amp;S762,R762)</f>
        <v>L1</v>
      </c>
      <c r="U762" s="62" t="str">
        <f>IF($H762=0,"",VLOOKUP($H762,Исходные_данные,32,FALSE))</f>
        <v/>
      </c>
    </row>
    <row r="763" spans="1:21" x14ac:dyDescent="0.2">
      <c r="A763" s="62" t="str">
        <f t="shared" si="13"/>
        <v/>
      </c>
      <c r="B763" s="62">
        <f>IF(C763=1,MAX(B$2:$B762)+1,IF(F763=0,"",B762))</f>
        <v>1</v>
      </c>
      <c r="C763" s="62">
        <f>COUNTIF($F$2:$F763,F763)</f>
        <v>761</v>
      </c>
      <c r="D763" s="62">
        <f>IF(F763=0,0,MAX($D$2:D762)+1)</f>
        <v>760</v>
      </c>
      <c r="E763" s="62">
        <f>IF(H763=0,0,MAX($E$2:E762)+1)</f>
        <v>0</v>
      </c>
      <c r="F763" s="60" t="s">
        <v>751</v>
      </c>
      <c r="G763" s="60"/>
      <c r="H763" s="60"/>
      <c r="I763" s="62" t="e">
        <f>IFERROR(VLOOKUP(H763,H$2:H762,1,FALSE),VLOOKUP(H763,H$478:H764,1,FALSE))</f>
        <v>#N/A</v>
      </c>
      <c r="J763" s="62" t="str">
        <f>IF($H763=0,"",VLOOKUP($H763,Исходные_данные,37,FALSE))</f>
        <v/>
      </c>
      <c r="K763" s="62" t="str">
        <f>IF($H763=0,"",VLOOKUP($H763,Исходные_данные,38,FALSE))</f>
        <v/>
      </c>
      <c r="L763" s="62" t="str">
        <f>IF($H763=0,"",VLOOKUP($H763,Исходные_данные,39,FALSE))</f>
        <v/>
      </c>
      <c r="M763" s="46" t="str">
        <f>IFERROR(VLOOKUP(H763,Нагрузка_диапазон_1,4,FALSE),"")</f>
        <v/>
      </c>
      <c r="N763" s="62" t="str">
        <f>IF($H763=0,"",VLOOKUP($H763,Исходные_данные,40,FALSE))</f>
        <v/>
      </c>
      <c r="O763" s="62"/>
      <c r="P763" s="62" t="str">
        <f>IF($H763=0,"",VLOOKUP($H763,Исходные_данные,42,FALSE))</f>
        <v/>
      </c>
      <c r="Q763" s="62" t="str">
        <f>IF($H763=0,"",VLOOKUP($H763,Исходные_данные,8,FALSE))</f>
        <v/>
      </c>
      <c r="R763" s="62">
        <f>IF(Q763=3,"L1,L2,L3",0)</f>
        <v>0</v>
      </c>
      <c r="S763" s="62">
        <f>IF(C763=1,1,IF(Q763=3,S762,IF(S762=3,1,S762+1)))</f>
        <v>2</v>
      </c>
      <c r="T763" s="62" t="str">
        <f>IF(R763=0,"L"&amp;S763,R763)</f>
        <v>L2</v>
      </c>
      <c r="U763" s="62" t="str">
        <f>IF($H763=0,"",VLOOKUP($H763,Исходные_данные,32,FALSE))</f>
        <v/>
      </c>
    </row>
    <row r="764" spans="1:21" x14ac:dyDescent="0.2">
      <c r="A764" s="62" t="str">
        <f t="shared" si="13"/>
        <v/>
      </c>
      <c r="B764" s="62">
        <f>IF(C764=1,MAX(B$2:$B763)+1,IF(F764=0,"",B763))</f>
        <v>1</v>
      </c>
      <c r="C764" s="62">
        <f>COUNTIF($F$2:$F764,F764)</f>
        <v>762</v>
      </c>
      <c r="D764" s="62">
        <f>IF(F764=0,0,MAX($D$2:D763)+1)</f>
        <v>761</v>
      </c>
      <c r="E764" s="62">
        <f>IF(H764=0,0,MAX($E$2:E763)+1)</f>
        <v>0</v>
      </c>
      <c r="F764" s="60" t="s">
        <v>751</v>
      </c>
      <c r="G764" s="60"/>
      <c r="H764" s="60"/>
      <c r="I764" s="62" t="e">
        <f>IFERROR(VLOOKUP(H764,H$2:H763,1,FALSE),VLOOKUP(H764,H$478:H765,1,FALSE))</f>
        <v>#N/A</v>
      </c>
      <c r="J764" s="62" t="str">
        <f>IF($H764=0,"",VLOOKUP($H764,Исходные_данные,37,FALSE))</f>
        <v/>
      </c>
      <c r="K764" s="62" t="str">
        <f>IF($H764=0,"",VLOOKUP($H764,Исходные_данные,38,FALSE))</f>
        <v/>
      </c>
      <c r="L764" s="62" t="str">
        <f>IF($H764=0,"",VLOOKUP($H764,Исходные_данные,39,FALSE))</f>
        <v/>
      </c>
      <c r="M764" s="46" t="str">
        <f>IFERROR(VLOOKUP(H764,Нагрузка_диапазон_1,4,FALSE),"")</f>
        <v/>
      </c>
      <c r="N764" s="62" t="str">
        <f>IF($H764=0,"",VLOOKUP($H764,Исходные_данные,40,FALSE))</f>
        <v/>
      </c>
      <c r="O764" s="62"/>
      <c r="P764" s="62" t="str">
        <f>IF($H764=0,"",VLOOKUP($H764,Исходные_данные,42,FALSE))</f>
        <v/>
      </c>
      <c r="Q764" s="62" t="str">
        <f>IF($H764=0,"",VLOOKUP($H764,Исходные_данные,8,FALSE))</f>
        <v/>
      </c>
      <c r="R764" s="62">
        <f>IF(Q764=3,"L1,L2,L3",0)</f>
        <v>0</v>
      </c>
      <c r="S764" s="62">
        <f>IF(C764=1,1,IF(Q764=3,S763,IF(S763=3,1,S763+1)))</f>
        <v>3</v>
      </c>
      <c r="T764" s="62" t="str">
        <f>IF(R764=0,"L"&amp;S764,R764)</f>
        <v>L3</v>
      </c>
      <c r="U764" s="62" t="str">
        <f>IF($H764=0,"",VLOOKUP($H764,Исходные_данные,32,FALSE))</f>
        <v/>
      </c>
    </row>
    <row r="765" spans="1:21" x14ac:dyDescent="0.2">
      <c r="A765" s="62" t="str">
        <f t="shared" si="13"/>
        <v/>
      </c>
      <c r="B765" s="62">
        <f>IF(C765=1,MAX(B$2:$B764)+1,IF(F765=0,"",B764))</f>
        <v>1</v>
      </c>
      <c r="C765" s="62">
        <f>COUNTIF($F$2:$F765,F765)</f>
        <v>763</v>
      </c>
      <c r="D765" s="62">
        <f>IF(F765=0,0,MAX($D$2:D764)+1)</f>
        <v>762</v>
      </c>
      <c r="E765" s="62">
        <f>IF(H765=0,0,MAX($E$2:E764)+1)</f>
        <v>0</v>
      </c>
      <c r="F765" s="60" t="s">
        <v>751</v>
      </c>
      <c r="G765" s="60"/>
      <c r="H765" s="60"/>
      <c r="I765" s="62" t="e">
        <f>IFERROR(VLOOKUP(H765,H$2:H764,1,FALSE),VLOOKUP(H765,H$478:H766,1,FALSE))</f>
        <v>#N/A</v>
      </c>
      <c r="J765" s="62" t="str">
        <f>IF($H765=0,"",VLOOKUP($H765,Исходные_данные,37,FALSE))</f>
        <v/>
      </c>
      <c r="K765" s="62" t="str">
        <f>IF($H765=0,"",VLOOKUP($H765,Исходные_данные,38,FALSE))</f>
        <v/>
      </c>
      <c r="L765" s="62" t="str">
        <f>IF($H765=0,"",VLOOKUP($H765,Исходные_данные,39,FALSE))</f>
        <v/>
      </c>
      <c r="M765" s="46" t="str">
        <f>IFERROR(VLOOKUP(H765,Нагрузка_диапазон_1,4,FALSE),"")</f>
        <v/>
      </c>
      <c r="N765" s="62" t="str">
        <f>IF($H765=0,"",VLOOKUP($H765,Исходные_данные,40,FALSE))</f>
        <v/>
      </c>
      <c r="O765" s="62"/>
      <c r="P765" s="62" t="str">
        <f>IF($H765=0,"",VLOOKUP($H765,Исходные_данные,42,FALSE))</f>
        <v/>
      </c>
      <c r="Q765" s="62" t="str">
        <f>IF($H765=0,"",VLOOKUP($H765,Исходные_данные,8,FALSE))</f>
        <v/>
      </c>
      <c r="R765" s="62">
        <f>IF(Q765=3,"L1,L2,L3",0)</f>
        <v>0</v>
      </c>
      <c r="S765" s="62">
        <f>IF(C765=1,1,IF(Q765=3,S764,IF(S764=3,1,S764+1)))</f>
        <v>1</v>
      </c>
      <c r="T765" s="62" t="str">
        <f>IF(R765=0,"L"&amp;S765,R765)</f>
        <v>L1</v>
      </c>
      <c r="U765" s="62" t="str">
        <f>IF($H765=0,"",VLOOKUP($H765,Исходные_данные,32,FALSE))</f>
        <v/>
      </c>
    </row>
    <row r="766" spans="1:21" x14ac:dyDescent="0.2">
      <c r="A766" s="62" t="str">
        <f t="shared" si="13"/>
        <v/>
      </c>
      <c r="B766" s="62">
        <f>IF(C766=1,MAX(B$2:$B765)+1,IF(F766=0,"",B765))</f>
        <v>1</v>
      </c>
      <c r="C766" s="62">
        <f>COUNTIF($F$2:$F766,F766)</f>
        <v>764</v>
      </c>
      <c r="D766" s="62">
        <f>IF(F766=0,0,MAX($D$2:D765)+1)</f>
        <v>763</v>
      </c>
      <c r="E766" s="62">
        <f>IF(H766=0,0,MAX($E$2:E765)+1)</f>
        <v>0</v>
      </c>
      <c r="F766" s="60" t="s">
        <v>751</v>
      </c>
      <c r="G766" s="60"/>
      <c r="H766" s="60"/>
      <c r="I766" s="62" t="e">
        <f>IFERROR(VLOOKUP(H766,H$2:H765,1,FALSE),VLOOKUP(H766,H$478:H767,1,FALSE))</f>
        <v>#N/A</v>
      </c>
      <c r="J766" s="62" t="str">
        <f>IF($H766=0,"",VLOOKUP($H766,Исходные_данные,37,FALSE))</f>
        <v/>
      </c>
      <c r="K766" s="62" t="str">
        <f>IF($H766=0,"",VLOOKUP($H766,Исходные_данные,38,FALSE))</f>
        <v/>
      </c>
      <c r="L766" s="62" t="str">
        <f>IF($H766=0,"",VLOOKUP($H766,Исходные_данные,39,FALSE))</f>
        <v/>
      </c>
      <c r="M766" s="46" t="str">
        <f>IFERROR(VLOOKUP(H766,Нагрузка_диапазон_1,4,FALSE),"")</f>
        <v/>
      </c>
      <c r="N766" s="62" t="str">
        <f>IF($H766=0,"",VLOOKUP($H766,Исходные_данные,40,FALSE))</f>
        <v/>
      </c>
      <c r="O766" s="62"/>
      <c r="P766" s="62" t="str">
        <f>IF($H766=0,"",VLOOKUP($H766,Исходные_данные,42,FALSE))</f>
        <v/>
      </c>
      <c r="Q766" s="62" t="str">
        <f>IF($H766=0,"",VLOOKUP($H766,Исходные_данные,8,FALSE))</f>
        <v/>
      </c>
      <c r="R766" s="62">
        <f>IF(Q766=3,"L1,L2,L3",0)</f>
        <v>0</v>
      </c>
      <c r="S766" s="62">
        <f>IF(C766=1,1,IF(Q766=3,S765,IF(S765=3,1,S765+1)))</f>
        <v>2</v>
      </c>
      <c r="T766" s="62" t="str">
        <f>IF(R766=0,"L"&amp;S766,R766)</f>
        <v>L2</v>
      </c>
      <c r="U766" s="62" t="str">
        <f>IF($H766=0,"",VLOOKUP($H766,Исходные_данные,32,FALSE))</f>
        <v/>
      </c>
    </row>
    <row r="767" spans="1:21" x14ac:dyDescent="0.2">
      <c r="A767" s="62" t="str">
        <f t="shared" si="13"/>
        <v/>
      </c>
      <c r="B767" s="62">
        <f>IF(C767=1,MAX(B$2:$B766)+1,IF(F767=0,"",B766))</f>
        <v>1</v>
      </c>
      <c r="C767" s="62">
        <f>COUNTIF($F$2:$F767,F767)</f>
        <v>765</v>
      </c>
      <c r="D767" s="62">
        <f>IF(F767=0,0,MAX($D$2:D766)+1)</f>
        <v>764</v>
      </c>
      <c r="E767" s="62">
        <f>IF(H767=0,0,MAX($E$2:E766)+1)</f>
        <v>0</v>
      </c>
      <c r="F767" s="60" t="s">
        <v>751</v>
      </c>
      <c r="G767" s="60"/>
      <c r="H767" s="60"/>
      <c r="I767" s="62" t="e">
        <f>IFERROR(VLOOKUP(H767,H$2:H766,1,FALSE),VLOOKUP(H767,H$478:H768,1,FALSE))</f>
        <v>#N/A</v>
      </c>
      <c r="J767" s="62" t="str">
        <f>IF($H767=0,"",VLOOKUP($H767,Исходные_данные,37,FALSE))</f>
        <v/>
      </c>
      <c r="K767" s="62" t="str">
        <f>IF($H767=0,"",VLOOKUP($H767,Исходные_данные,38,FALSE))</f>
        <v/>
      </c>
      <c r="L767" s="62" t="str">
        <f>IF($H767=0,"",VLOOKUP($H767,Исходные_данные,39,FALSE))</f>
        <v/>
      </c>
      <c r="M767" s="46" t="str">
        <f>IFERROR(VLOOKUP(H767,Нагрузка_диапазон_1,4,FALSE),"")</f>
        <v/>
      </c>
      <c r="N767" s="62" t="str">
        <f>IF($H767=0,"",VLOOKUP($H767,Исходные_данные,40,FALSE))</f>
        <v/>
      </c>
      <c r="O767" s="62"/>
      <c r="P767" s="62" t="str">
        <f>IF($H767=0,"",VLOOKUP($H767,Исходные_данные,42,FALSE))</f>
        <v/>
      </c>
      <c r="Q767" s="62" t="str">
        <f>IF($H767=0,"",VLOOKUP($H767,Исходные_данные,8,FALSE))</f>
        <v/>
      </c>
      <c r="R767" s="62">
        <f>IF(Q767=3,"L1,L2,L3",0)</f>
        <v>0</v>
      </c>
      <c r="S767" s="62">
        <f>IF(C767=1,1,IF(Q767=3,S766,IF(S766=3,1,S766+1)))</f>
        <v>3</v>
      </c>
      <c r="T767" s="62" t="str">
        <f>IF(R767=0,"L"&amp;S767,R767)</f>
        <v>L3</v>
      </c>
      <c r="U767" s="62" t="str">
        <f>IF($H767=0,"",VLOOKUP($H767,Исходные_данные,32,FALSE))</f>
        <v/>
      </c>
    </row>
    <row r="768" spans="1:21" x14ac:dyDescent="0.2">
      <c r="A768" s="62" t="str">
        <f t="shared" si="13"/>
        <v/>
      </c>
      <c r="B768" s="62">
        <f>IF(C768=1,MAX(B$2:$B767)+1,IF(F768=0,"",B767))</f>
        <v>1</v>
      </c>
      <c r="C768" s="62">
        <f>COUNTIF($F$2:$F768,F768)</f>
        <v>766</v>
      </c>
      <c r="D768" s="62">
        <f>IF(F768=0,0,MAX($D$2:D767)+1)</f>
        <v>765</v>
      </c>
      <c r="E768" s="62">
        <f>IF(H768=0,0,MAX($E$2:E767)+1)</f>
        <v>0</v>
      </c>
      <c r="F768" s="60" t="s">
        <v>751</v>
      </c>
      <c r="G768" s="60"/>
      <c r="H768" s="60"/>
      <c r="I768" s="62" t="e">
        <f>IFERROR(VLOOKUP(H768,H$2:H767,1,FALSE),VLOOKUP(H768,H$478:H769,1,FALSE))</f>
        <v>#N/A</v>
      </c>
      <c r="J768" s="62" t="str">
        <f>IF($H768=0,"",VLOOKUP($H768,Исходные_данные,37,FALSE))</f>
        <v/>
      </c>
      <c r="K768" s="62" t="str">
        <f>IF($H768=0,"",VLOOKUP($H768,Исходные_данные,38,FALSE))</f>
        <v/>
      </c>
      <c r="L768" s="62" t="str">
        <f>IF($H768=0,"",VLOOKUP($H768,Исходные_данные,39,FALSE))</f>
        <v/>
      </c>
      <c r="M768" s="46" t="str">
        <f>IFERROR(VLOOKUP(H768,Нагрузка_диапазон_1,4,FALSE),"")</f>
        <v/>
      </c>
      <c r="N768" s="62" t="str">
        <f>IF($H768=0,"",VLOOKUP($H768,Исходные_данные,40,FALSE))</f>
        <v/>
      </c>
      <c r="O768" s="62"/>
      <c r="P768" s="62" t="str">
        <f>IF($H768=0,"",VLOOKUP($H768,Исходные_данные,42,FALSE))</f>
        <v/>
      </c>
      <c r="Q768" s="62" t="str">
        <f>IF($H768=0,"",VLOOKUP($H768,Исходные_данные,8,FALSE))</f>
        <v/>
      </c>
      <c r="R768" s="62">
        <f>IF(Q768=3,"L1,L2,L3",0)</f>
        <v>0</v>
      </c>
      <c r="S768" s="62">
        <f>IF(C768=1,1,IF(Q768=3,S767,IF(S767=3,1,S767+1)))</f>
        <v>1</v>
      </c>
      <c r="T768" s="62" t="str">
        <f>IF(R768=0,"L"&amp;S768,R768)</f>
        <v>L1</v>
      </c>
      <c r="U768" s="62" t="str">
        <f>IF($H768=0,"",VLOOKUP($H768,Исходные_данные,32,FALSE))</f>
        <v/>
      </c>
    </row>
    <row r="769" spans="1:21" x14ac:dyDescent="0.2">
      <c r="A769" s="62" t="str">
        <f t="shared" si="13"/>
        <v/>
      </c>
      <c r="B769" s="62">
        <f>IF(C769=1,MAX(B$2:$B768)+1,IF(F769=0,"",B768))</f>
        <v>1</v>
      </c>
      <c r="C769" s="62">
        <f>COUNTIF($F$2:$F769,F769)</f>
        <v>767</v>
      </c>
      <c r="D769" s="62">
        <f>IF(F769=0,0,MAX($D$2:D768)+1)</f>
        <v>766</v>
      </c>
      <c r="E769" s="62">
        <f>IF(H769=0,0,MAX($E$2:E768)+1)</f>
        <v>0</v>
      </c>
      <c r="F769" s="60" t="s">
        <v>751</v>
      </c>
      <c r="G769" s="60"/>
      <c r="H769" s="60"/>
      <c r="I769" s="62" t="e">
        <f>IFERROR(VLOOKUP(H769,H$2:H768,1,FALSE),VLOOKUP(H769,H$478:H770,1,FALSE))</f>
        <v>#N/A</v>
      </c>
      <c r="J769" s="62" t="str">
        <f>IF($H769=0,"",VLOOKUP($H769,Исходные_данные,37,FALSE))</f>
        <v/>
      </c>
      <c r="K769" s="62" t="str">
        <f>IF($H769=0,"",VLOOKUP($H769,Исходные_данные,38,FALSE))</f>
        <v/>
      </c>
      <c r="L769" s="62" t="str">
        <f>IF($H769=0,"",VLOOKUP($H769,Исходные_данные,39,FALSE))</f>
        <v/>
      </c>
      <c r="M769" s="46" t="str">
        <f>IFERROR(VLOOKUP(H769,Нагрузка_диапазон_1,4,FALSE),"")</f>
        <v/>
      </c>
      <c r="N769" s="62" t="str">
        <f>IF($H769=0,"",VLOOKUP($H769,Исходные_данные,40,FALSE))</f>
        <v/>
      </c>
      <c r="O769" s="62"/>
      <c r="P769" s="62" t="str">
        <f>IF($H769=0,"",VLOOKUP($H769,Исходные_данные,42,FALSE))</f>
        <v/>
      </c>
      <c r="Q769" s="62" t="str">
        <f>IF($H769=0,"",VLOOKUP($H769,Исходные_данные,8,FALSE))</f>
        <v/>
      </c>
      <c r="R769" s="62">
        <f>IF(Q769=3,"L1,L2,L3",0)</f>
        <v>0</v>
      </c>
      <c r="S769" s="62">
        <f>IF(C769=1,1,IF(Q769=3,S768,IF(S768=3,1,S768+1)))</f>
        <v>2</v>
      </c>
      <c r="T769" s="62" t="str">
        <f>IF(R769=0,"L"&amp;S769,R769)</f>
        <v>L2</v>
      </c>
      <c r="U769" s="62" t="str">
        <f>IF($H769=0,"",VLOOKUP($H769,Исходные_данные,32,FALSE))</f>
        <v/>
      </c>
    </row>
    <row r="770" spans="1:21" x14ac:dyDescent="0.2">
      <c r="A770" s="62" t="str">
        <f t="shared" si="13"/>
        <v/>
      </c>
      <c r="B770" s="62">
        <f>IF(C770=1,MAX(B$2:$B769)+1,IF(F770=0,"",B769))</f>
        <v>1</v>
      </c>
      <c r="C770" s="62">
        <f>COUNTIF($F$2:$F770,F770)</f>
        <v>768</v>
      </c>
      <c r="D770" s="62">
        <f>IF(F770=0,0,MAX($D$2:D769)+1)</f>
        <v>767</v>
      </c>
      <c r="E770" s="62">
        <f>IF(H770=0,0,MAX($E$2:E769)+1)</f>
        <v>0</v>
      </c>
      <c r="F770" s="60" t="s">
        <v>751</v>
      </c>
      <c r="G770" s="60"/>
      <c r="H770" s="60"/>
      <c r="I770" s="62" t="e">
        <f>IFERROR(VLOOKUP(H770,H$2:H769,1,FALSE),VLOOKUP(H770,H$478:H771,1,FALSE))</f>
        <v>#N/A</v>
      </c>
      <c r="J770" s="62" t="str">
        <f>IF($H770=0,"",VLOOKUP($H770,Исходные_данные,37,FALSE))</f>
        <v/>
      </c>
      <c r="K770" s="62" t="str">
        <f>IF($H770=0,"",VLOOKUP($H770,Исходные_данные,38,FALSE))</f>
        <v/>
      </c>
      <c r="L770" s="62" t="str">
        <f>IF($H770=0,"",VLOOKUP($H770,Исходные_данные,39,FALSE))</f>
        <v/>
      </c>
      <c r="M770" s="46" t="str">
        <f>IFERROR(VLOOKUP(H770,Нагрузка_диапазон_1,4,FALSE),"")</f>
        <v/>
      </c>
      <c r="N770" s="62" t="str">
        <f>IF($H770=0,"",VLOOKUP($H770,Исходные_данные,40,FALSE))</f>
        <v/>
      </c>
      <c r="O770" s="62"/>
      <c r="P770" s="62" t="str">
        <f>IF($H770=0,"",VLOOKUP($H770,Исходные_данные,42,FALSE))</f>
        <v/>
      </c>
      <c r="Q770" s="62" t="str">
        <f>IF($H770=0,"",VLOOKUP($H770,Исходные_данные,8,FALSE))</f>
        <v/>
      </c>
      <c r="R770" s="62">
        <f>IF(Q770=3,"L1,L2,L3",0)</f>
        <v>0</v>
      </c>
      <c r="S770" s="62">
        <f>IF(C770=1,1,IF(Q770=3,S769,IF(S769=3,1,S769+1)))</f>
        <v>3</v>
      </c>
      <c r="T770" s="62" t="str">
        <f>IF(R770=0,"L"&amp;S770,R770)</f>
        <v>L3</v>
      </c>
      <c r="U770" s="62" t="str">
        <f>IF($H770=0,"",VLOOKUP($H770,Исходные_данные,32,FALSE))</f>
        <v/>
      </c>
    </row>
    <row r="771" spans="1:21" x14ac:dyDescent="0.2">
      <c r="A771" s="62" t="str">
        <f t="shared" si="13"/>
        <v/>
      </c>
      <c r="B771" s="62">
        <f>IF(C771=1,MAX(B$2:$B770)+1,IF(F771=0,"",B770))</f>
        <v>1</v>
      </c>
      <c r="C771" s="62">
        <f>COUNTIF($F$2:$F771,F771)</f>
        <v>769</v>
      </c>
      <c r="D771" s="62">
        <f>IF(F771=0,0,MAX($D$2:D770)+1)</f>
        <v>768</v>
      </c>
      <c r="E771" s="62">
        <f>IF(H771=0,0,MAX($E$2:E770)+1)</f>
        <v>0</v>
      </c>
      <c r="F771" s="60" t="s">
        <v>751</v>
      </c>
      <c r="G771" s="60"/>
      <c r="H771" s="60"/>
      <c r="I771" s="62" t="e">
        <f>IFERROR(VLOOKUP(H771,H$2:H770,1,FALSE),VLOOKUP(H771,H$478:H772,1,FALSE))</f>
        <v>#N/A</v>
      </c>
      <c r="J771" s="62" t="str">
        <f>IF($H771=0,"",VLOOKUP($H771,Исходные_данные,37,FALSE))</f>
        <v/>
      </c>
      <c r="K771" s="62" t="str">
        <f>IF($H771=0,"",VLOOKUP($H771,Исходные_данные,38,FALSE))</f>
        <v/>
      </c>
      <c r="L771" s="62" t="str">
        <f>IF($H771=0,"",VLOOKUP($H771,Исходные_данные,39,FALSE))</f>
        <v/>
      </c>
      <c r="M771" s="46" t="str">
        <f>IFERROR(VLOOKUP(H771,Нагрузка_диапазон_1,4,FALSE),"")</f>
        <v/>
      </c>
      <c r="N771" s="62" t="str">
        <f>IF($H771=0,"",VLOOKUP($H771,Исходные_данные,40,FALSE))</f>
        <v/>
      </c>
      <c r="O771" s="62"/>
      <c r="P771" s="62" t="str">
        <f>IF($H771=0,"",VLOOKUP($H771,Исходные_данные,42,FALSE))</f>
        <v/>
      </c>
      <c r="Q771" s="62" t="str">
        <f>IF($H771=0,"",VLOOKUP($H771,Исходные_данные,8,FALSE))</f>
        <v/>
      </c>
      <c r="R771" s="62">
        <f>IF(Q771=3,"L1,L2,L3",0)</f>
        <v>0</v>
      </c>
      <c r="S771" s="62">
        <f>IF(C771=1,1,IF(Q771=3,S770,IF(S770=3,1,S770+1)))</f>
        <v>1</v>
      </c>
      <c r="T771" s="62" t="str">
        <f>IF(R771=0,"L"&amp;S771,R771)</f>
        <v>L1</v>
      </c>
      <c r="U771" s="62" t="str">
        <f>IF($H771=0,"",VLOOKUP($H771,Исходные_данные,32,FALSE))</f>
        <v/>
      </c>
    </row>
    <row r="772" spans="1:21" x14ac:dyDescent="0.2">
      <c r="A772" s="62" t="str">
        <f t="shared" si="13"/>
        <v/>
      </c>
      <c r="B772" s="62">
        <f>IF(C772=1,MAX(B$2:$B771)+1,IF(F772=0,"",B771))</f>
        <v>1</v>
      </c>
      <c r="C772" s="62">
        <f>COUNTIF($F$2:$F772,F772)</f>
        <v>770</v>
      </c>
      <c r="D772" s="62">
        <f>IF(F772=0,0,MAX($D$2:D771)+1)</f>
        <v>769</v>
      </c>
      <c r="E772" s="62">
        <f>IF(H772=0,0,MAX($E$2:E771)+1)</f>
        <v>0</v>
      </c>
      <c r="F772" s="60" t="s">
        <v>751</v>
      </c>
      <c r="G772" s="60"/>
      <c r="H772" s="60"/>
      <c r="I772" s="62" t="e">
        <f>IFERROR(VLOOKUP(H772,H$2:H771,1,FALSE),VLOOKUP(H772,H$478:H773,1,FALSE))</f>
        <v>#N/A</v>
      </c>
      <c r="J772" s="62" t="str">
        <f>IF($H772=0,"",VLOOKUP($H772,Исходные_данные,37,FALSE))</f>
        <v/>
      </c>
      <c r="K772" s="62" t="str">
        <f>IF($H772=0,"",VLOOKUP($H772,Исходные_данные,38,FALSE))</f>
        <v/>
      </c>
      <c r="L772" s="62" t="str">
        <f>IF($H772=0,"",VLOOKUP($H772,Исходные_данные,39,FALSE))</f>
        <v/>
      </c>
      <c r="M772" s="46" t="str">
        <f>IFERROR(VLOOKUP(H772,Нагрузка_диапазон_1,4,FALSE),"")</f>
        <v/>
      </c>
      <c r="N772" s="62" t="str">
        <f>IF($H772=0,"",VLOOKUP($H772,Исходные_данные,40,FALSE))</f>
        <v/>
      </c>
      <c r="O772" s="62"/>
      <c r="P772" s="62" t="str">
        <f>IF($H772=0,"",VLOOKUP($H772,Исходные_данные,42,FALSE))</f>
        <v/>
      </c>
      <c r="Q772" s="62" t="str">
        <f>IF($H772=0,"",VLOOKUP($H772,Исходные_данные,8,FALSE))</f>
        <v/>
      </c>
      <c r="R772" s="62">
        <f>IF(Q772=3,"L1,L2,L3",0)</f>
        <v>0</v>
      </c>
      <c r="S772" s="62">
        <f>IF(C772=1,1,IF(Q772=3,S771,IF(S771=3,1,S771+1)))</f>
        <v>2</v>
      </c>
      <c r="T772" s="62" t="str">
        <f>IF(R772=0,"L"&amp;S772,R772)</f>
        <v>L2</v>
      </c>
      <c r="U772" s="62" t="str">
        <f>IF($H772=0,"",VLOOKUP($H772,Исходные_данные,32,FALSE))</f>
        <v/>
      </c>
    </row>
    <row r="773" spans="1:21" x14ac:dyDescent="0.2">
      <c r="A773" s="62" t="str">
        <f t="shared" si="13"/>
        <v/>
      </c>
      <c r="B773" s="62">
        <f>IF(C773=1,MAX(B$2:$B772)+1,IF(F773=0,"",B772))</f>
        <v>1</v>
      </c>
      <c r="C773" s="62">
        <f>COUNTIF($F$2:$F773,F773)</f>
        <v>771</v>
      </c>
      <c r="D773" s="62">
        <f>IF(F773=0,0,MAX($D$2:D772)+1)</f>
        <v>770</v>
      </c>
      <c r="E773" s="62">
        <f>IF(H773=0,0,MAX($E$2:E772)+1)</f>
        <v>0</v>
      </c>
      <c r="F773" s="60" t="s">
        <v>751</v>
      </c>
      <c r="G773" s="60"/>
      <c r="H773" s="60"/>
      <c r="I773" s="62" t="e">
        <f>IFERROR(VLOOKUP(H773,H$2:H772,1,FALSE),VLOOKUP(H773,H$478:H774,1,FALSE))</f>
        <v>#N/A</v>
      </c>
      <c r="J773" s="62" t="str">
        <f>IF($H773=0,"",VLOOKUP($H773,Исходные_данные,37,FALSE))</f>
        <v/>
      </c>
      <c r="K773" s="62" t="str">
        <f>IF($H773=0,"",VLOOKUP($H773,Исходные_данные,38,FALSE))</f>
        <v/>
      </c>
      <c r="L773" s="62" t="str">
        <f>IF($H773=0,"",VLOOKUP($H773,Исходные_данные,39,FALSE))</f>
        <v/>
      </c>
      <c r="M773" s="46" t="str">
        <f>IFERROR(VLOOKUP(H773,Нагрузка_диапазон_1,4,FALSE),"")</f>
        <v/>
      </c>
      <c r="N773" s="62" t="str">
        <f>IF($H773=0,"",VLOOKUP($H773,Исходные_данные,40,FALSE))</f>
        <v/>
      </c>
      <c r="O773" s="62"/>
      <c r="P773" s="62" t="str">
        <f>IF($H773=0,"",VLOOKUP($H773,Исходные_данные,42,FALSE))</f>
        <v/>
      </c>
      <c r="Q773" s="62" t="str">
        <f>IF($H773=0,"",VLOOKUP($H773,Исходные_данные,8,FALSE))</f>
        <v/>
      </c>
      <c r="R773" s="62">
        <f>IF(Q773=3,"L1,L2,L3",0)</f>
        <v>0</v>
      </c>
      <c r="S773" s="62">
        <f>IF(C773=1,1,IF(Q773=3,S772,IF(S772=3,1,S772+1)))</f>
        <v>3</v>
      </c>
      <c r="T773" s="62" t="str">
        <f>IF(R773=0,"L"&amp;S773,R773)</f>
        <v>L3</v>
      </c>
      <c r="U773" s="62" t="str">
        <f>IF($H773=0,"",VLOOKUP($H773,Исходные_данные,32,FALSE))</f>
        <v/>
      </c>
    </row>
    <row r="774" spans="1:21" x14ac:dyDescent="0.2">
      <c r="A774" s="62" t="str">
        <f t="shared" si="13"/>
        <v/>
      </c>
      <c r="B774" s="62">
        <f>IF(C774=1,MAX(B$2:$B773)+1,IF(F774=0,"",B773))</f>
        <v>1</v>
      </c>
      <c r="C774" s="62">
        <f>COUNTIF($F$2:$F774,F774)</f>
        <v>772</v>
      </c>
      <c r="D774" s="62">
        <f>IF(F774=0,0,MAX($D$2:D773)+1)</f>
        <v>771</v>
      </c>
      <c r="E774" s="62">
        <f>IF(H774=0,0,MAX($E$2:E773)+1)</f>
        <v>0</v>
      </c>
      <c r="F774" s="60" t="s">
        <v>751</v>
      </c>
      <c r="G774" s="60"/>
      <c r="H774" s="60"/>
      <c r="I774" s="62" t="e">
        <f>IFERROR(VLOOKUP(H774,H$2:H773,1,FALSE),VLOOKUP(H774,H$478:H775,1,FALSE))</f>
        <v>#N/A</v>
      </c>
      <c r="J774" s="62" t="str">
        <f>IF($H774=0,"",VLOOKUP($H774,Исходные_данные,37,FALSE))</f>
        <v/>
      </c>
      <c r="K774" s="62" t="str">
        <f>IF($H774=0,"",VLOOKUP($H774,Исходные_данные,38,FALSE))</f>
        <v/>
      </c>
      <c r="L774" s="62" t="str">
        <f>IF($H774=0,"",VLOOKUP($H774,Исходные_данные,39,FALSE))</f>
        <v/>
      </c>
      <c r="M774" s="46" t="str">
        <f>IFERROR(VLOOKUP(H774,Нагрузка_диапазон_1,4,FALSE),"")</f>
        <v/>
      </c>
      <c r="N774" s="62" t="str">
        <f>IF($H774=0,"",VLOOKUP($H774,Исходные_данные,40,FALSE))</f>
        <v/>
      </c>
      <c r="O774" s="62"/>
      <c r="P774" s="62" t="str">
        <f>IF($H774=0,"",VLOOKUP($H774,Исходные_данные,42,FALSE))</f>
        <v/>
      </c>
      <c r="Q774" s="62" t="str">
        <f>IF($H774=0,"",VLOOKUP($H774,Исходные_данные,8,FALSE))</f>
        <v/>
      </c>
      <c r="R774" s="62">
        <f>IF(Q774=3,"L1,L2,L3",0)</f>
        <v>0</v>
      </c>
      <c r="S774" s="62">
        <f>IF(C774=1,1,IF(Q774=3,S773,IF(S773=3,1,S773+1)))</f>
        <v>1</v>
      </c>
      <c r="T774" s="62" t="str">
        <f>IF(R774=0,"L"&amp;S774,R774)</f>
        <v>L1</v>
      </c>
      <c r="U774" s="62" t="str">
        <f>IF($H774=0,"",VLOOKUP($H774,Исходные_данные,32,FALSE))</f>
        <v/>
      </c>
    </row>
    <row r="775" spans="1:21" x14ac:dyDescent="0.2">
      <c r="A775" s="62" t="str">
        <f t="shared" si="13"/>
        <v/>
      </c>
      <c r="B775" s="62">
        <f>IF(C775=1,MAX(B$2:$B774)+1,IF(F775=0,"",B774))</f>
        <v>1</v>
      </c>
      <c r="C775" s="62">
        <f>COUNTIF($F$2:$F775,F775)</f>
        <v>773</v>
      </c>
      <c r="D775" s="62">
        <f>IF(F775=0,0,MAX($D$2:D774)+1)</f>
        <v>772</v>
      </c>
      <c r="E775" s="62">
        <f>IF(H775=0,0,MAX($E$2:E774)+1)</f>
        <v>0</v>
      </c>
      <c r="F775" s="60" t="s">
        <v>751</v>
      </c>
      <c r="G775" s="60"/>
      <c r="H775" s="60"/>
      <c r="I775" s="62" t="e">
        <f>IFERROR(VLOOKUP(H775,H$2:H774,1,FALSE),VLOOKUP(H775,H$478:H776,1,FALSE))</f>
        <v>#N/A</v>
      </c>
      <c r="J775" s="62" t="str">
        <f>IF($H775=0,"",VLOOKUP($H775,Исходные_данные,37,FALSE))</f>
        <v/>
      </c>
      <c r="K775" s="62" t="str">
        <f>IF($H775=0,"",VLOOKUP($H775,Исходные_данные,38,FALSE))</f>
        <v/>
      </c>
      <c r="L775" s="62" t="str">
        <f>IF($H775=0,"",VLOOKUP($H775,Исходные_данные,39,FALSE))</f>
        <v/>
      </c>
      <c r="M775" s="46" t="str">
        <f>IFERROR(VLOOKUP(H775,Нагрузка_диапазон_1,4,FALSE),"")</f>
        <v/>
      </c>
      <c r="N775" s="62" t="str">
        <f>IF($H775=0,"",VLOOKUP($H775,Исходные_данные,40,FALSE))</f>
        <v/>
      </c>
      <c r="O775" s="62"/>
      <c r="P775" s="62" t="str">
        <f>IF($H775=0,"",VLOOKUP($H775,Исходные_данные,42,FALSE))</f>
        <v/>
      </c>
      <c r="Q775" s="62" t="str">
        <f>IF($H775=0,"",VLOOKUP($H775,Исходные_данные,8,FALSE))</f>
        <v/>
      </c>
      <c r="R775" s="62">
        <f>IF(Q775=3,"L1,L2,L3",0)</f>
        <v>0</v>
      </c>
      <c r="S775" s="62">
        <f>IF(C775=1,1,IF(Q775=3,S774,IF(S774=3,1,S774+1)))</f>
        <v>2</v>
      </c>
      <c r="T775" s="62" t="str">
        <f>IF(R775=0,"L"&amp;S775,R775)</f>
        <v>L2</v>
      </c>
      <c r="U775" s="62" t="str">
        <f>IF($H775=0,"",VLOOKUP($H775,Исходные_данные,32,FALSE))</f>
        <v/>
      </c>
    </row>
    <row r="776" spans="1:21" x14ac:dyDescent="0.2">
      <c r="A776" s="62" t="str">
        <f t="shared" si="13"/>
        <v/>
      </c>
      <c r="B776" s="62">
        <f>IF(C776=1,MAX(B$2:$B775)+1,IF(F776=0,"",B775))</f>
        <v>1</v>
      </c>
      <c r="C776" s="62">
        <f>COUNTIF($F$2:$F776,F776)</f>
        <v>774</v>
      </c>
      <c r="D776" s="62">
        <f>IF(F776=0,0,MAX($D$2:D775)+1)</f>
        <v>773</v>
      </c>
      <c r="E776" s="62">
        <f>IF(H776=0,0,MAX($E$2:E775)+1)</f>
        <v>0</v>
      </c>
      <c r="F776" s="60" t="s">
        <v>751</v>
      </c>
      <c r="G776" s="60"/>
      <c r="H776" s="60"/>
      <c r="I776" s="62" t="e">
        <f>IFERROR(VLOOKUP(H776,H$2:H775,1,FALSE),VLOOKUP(H776,H$478:H777,1,FALSE))</f>
        <v>#N/A</v>
      </c>
      <c r="J776" s="62" t="str">
        <f>IF($H776=0,"",VLOOKUP($H776,Исходные_данные,37,FALSE))</f>
        <v/>
      </c>
      <c r="K776" s="62" t="str">
        <f>IF($H776=0,"",VLOOKUP($H776,Исходные_данные,38,FALSE))</f>
        <v/>
      </c>
      <c r="L776" s="62" t="str">
        <f>IF($H776=0,"",VLOOKUP($H776,Исходные_данные,39,FALSE))</f>
        <v/>
      </c>
      <c r="M776" s="46" t="str">
        <f>IFERROR(VLOOKUP(H776,Нагрузка_диапазон_1,4,FALSE),"")</f>
        <v/>
      </c>
      <c r="N776" s="62" t="str">
        <f>IF($H776=0,"",VLOOKUP($H776,Исходные_данные,40,FALSE))</f>
        <v/>
      </c>
      <c r="O776" s="62"/>
      <c r="P776" s="62" t="str">
        <f>IF($H776=0,"",VLOOKUP($H776,Исходные_данные,42,FALSE))</f>
        <v/>
      </c>
      <c r="Q776" s="62" t="str">
        <f>IF($H776=0,"",VLOOKUP($H776,Исходные_данные,8,FALSE))</f>
        <v/>
      </c>
      <c r="R776" s="62">
        <f>IF(Q776=3,"L1,L2,L3",0)</f>
        <v>0</v>
      </c>
      <c r="S776" s="62">
        <f>IF(C776=1,1,IF(Q776=3,S775,IF(S775=3,1,S775+1)))</f>
        <v>3</v>
      </c>
      <c r="T776" s="62" t="str">
        <f>IF(R776=0,"L"&amp;S776,R776)</f>
        <v>L3</v>
      </c>
      <c r="U776" s="62" t="str">
        <f>IF($H776=0,"",VLOOKUP($H776,Исходные_данные,32,FALSE))</f>
        <v/>
      </c>
    </row>
    <row r="777" spans="1:21" x14ac:dyDescent="0.2">
      <c r="A777" s="62">
        <f t="shared" si="13"/>
        <v>1</v>
      </c>
      <c r="B777" s="62">
        <f>IF(C777=1,MAX(B$2:$B776)+1,IF(F777=0,"",B776))</f>
        <v>1</v>
      </c>
      <c r="C777" s="62">
        <f>COUNTIF($F$2:$F777,F777)</f>
        <v>775</v>
      </c>
      <c r="D777" s="62">
        <f>IF(F777=0,0,MAX($D$2:D776)+1)</f>
        <v>774</v>
      </c>
      <c r="E777" s="62">
        <f>IF(H777=0,0,MAX($E$2:E776)+1)</f>
        <v>0</v>
      </c>
      <c r="F777" s="60" t="s">
        <v>751</v>
      </c>
      <c r="G777" s="60"/>
      <c r="H777" s="60"/>
      <c r="I777" s="62" t="e">
        <f>IFERROR(VLOOKUP(H777,H$2:H776,1,FALSE),VLOOKUP(H777,H$478:H778,1,FALSE))</f>
        <v>#N/A</v>
      </c>
      <c r="J777" s="62" t="str">
        <f>IF($H777=0,"",VLOOKUP($H777,Исходные_данные,37,FALSE))</f>
        <v/>
      </c>
      <c r="K777" s="62" t="str">
        <f>IF($H777=0,"",VLOOKUP($H777,Исходные_данные,38,FALSE))</f>
        <v/>
      </c>
      <c r="L777" s="62" t="str">
        <f>IF($H777=0,"",VLOOKUP($H777,Исходные_данные,39,FALSE))</f>
        <v/>
      </c>
      <c r="M777" s="46" t="str">
        <f>IFERROR(VLOOKUP(H777,Нагрузка_диапазон_1,4,FALSE),"")</f>
        <v/>
      </c>
      <c r="N777" s="62" t="str">
        <f>IF($H777=0,"",VLOOKUP($H777,Исходные_данные,40,FALSE))</f>
        <v/>
      </c>
      <c r="O777" s="62"/>
      <c r="P777" s="62" t="str">
        <f>IF($H777=0,"",VLOOKUP($H777,Исходные_данные,42,FALSE))</f>
        <v/>
      </c>
      <c r="Q777" s="62" t="str">
        <f>IF($H777=0,"",VLOOKUP($H777,Исходные_данные,8,FALSE))</f>
        <v/>
      </c>
      <c r="R777" s="62">
        <f>IF(Q777=3,"L1,L2,L3",0)</f>
        <v>0</v>
      </c>
      <c r="S777" s="62">
        <f>IF(C777=1,1,IF(Q777=3,S776,IF(S776=3,1,S776+1)))</f>
        <v>1</v>
      </c>
      <c r="T777" s="62" t="str">
        <f>IF(R777=0,"L"&amp;S777,R777)</f>
        <v>L1</v>
      </c>
      <c r="U777" s="62" t="str">
        <f>IF($H777=0,"",VLOOKUP($H777,Исходные_данные,32,FALSE))</f>
        <v/>
      </c>
    </row>
    <row r="778" spans="1:21" x14ac:dyDescent="0.2">
      <c r="A778" s="62" t="str">
        <f t="shared" si="13"/>
        <v/>
      </c>
      <c r="B778" s="62" t="str">
        <f>IF(C778=1,MAX(B$2:$B777)+1,IF(F778=0,"",B777))</f>
        <v/>
      </c>
      <c r="C778" s="62">
        <f>COUNTIF($F$2:$F778,F778)</f>
        <v>0</v>
      </c>
      <c r="D778" s="62">
        <f>IF(F778=0,0,MAX($D$2:D777)+1)</f>
        <v>0</v>
      </c>
      <c r="E778" s="62">
        <f>IF(H778=0,0,MAX($E$2:E777)+1)</f>
        <v>0</v>
      </c>
      <c r="F778" s="71"/>
      <c r="G778" s="60"/>
      <c r="H778" s="60"/>
      <c r="I778" s="62" t="e">
        <f>IFERROR(VLOOKUP(H778,H$2:H777,1,FALSE),VLOOKUP(H778,H$478:H779,1,FALSE))</f>
        <v>#N/A</v>
      </c>
      <c r="J778" s="62" t="str">
        <f>IF($H778=0,"",VLOOKUP($H778,Исходные_данные,37,FALSE))</f>
        <v/>
      </c>
      <c r="K778" s="62" t="str">
        <f>IF($H778=0,"",VLOOKUP($H778,Исходные_данные,38,FALSE))</f>
        <v/>
      </c>
      <c r="L778" s="62" t="str">
        <f>IF($H778=0,"",VLOOKUP($H778,Исходные_данные,39,FALSE))</f>
        <v/>
      </c>
      <c r="M778" s="46" t="str">
        <f>IFERROR(VLOOKUP(H778,Нагрузка_диапазон_1,4,FALSE),"")</f>
        <v/>
      </c>
      <c r="N778" s="62" t="str">
        <f>IF($H778=0,"",VLOOKUP($H778,Исходные_данные,40,FALSE))</f>
        <v/>
      </c>
      <c r="O778" s="62"/>
      <c r="P778" s="62" t="str">
        <f>IF($H778=0,"",VLOOKUP($H778,Исходные_данные,42,FALSE))</f>
        <v/>
      </c>
      <c r="Q778" s="62" t="str">
        <f>IF($H778=0,"",VLOOKUP($H778,Исходные_данные,8,FALSE))</f>
        <v/>
      </c>
      <c r="R778" s="62">
        <f>IF(Q778=3,"L1,L2,L3",0)</f>
        <v>0</v>
      </c>
      <c r="S778" s="62">
        <f>IF(C778=1,1,IF(Q778=3,S777,IF(S777=3,1,S777+1)))</f>
        <v>2</v>
      </c>
      <c r="T778" s="62" t="str">
        <f>IF(R778=0,"L"&amp;S778,R778)</f>
        <v>L2</v>
      </c>
      <c r="U778" s="62" t="str">
        <f>IF($H778=0,"",VLOOKUP($H778,Исходные_данные,32,FALSE))</f>
        <v/>
      </c>
    </row>
    <row r="779" spans="1:21" x14ac:dyDescent="0.2">
      <c r="A779" s="62" t="str">
        <f t="shared" si="13"/>
        <v/>
      </c>
      <c r="B779" s="62" t="str">
        <f>IF(C779=1,MAX(B$2:$B778)+1,IF(F779=0,"",B778))</f>
        <v/>
      </c>
      <c r="C779" s="62">
        <f>COUNTIF($F$2:$F779,F779)</f>
        <v>0</v>
      </c>
      <c r="D779" s="62">
        <f>IF(F779=0,0,MAX($D$2:D778)+1)</f>
        <v>0</v>
      </c>
      <c r="E779" s="62">
        <f>IF(H779=0,0,MAX($E$2:E778)+1)</f>
        <v>0</v>
      </c>
      <c r="F779" s="71"/>
      <c r="G779" s="60"/>
      <c r="H779" s="60"/>
      <c r="I779" s="62" t="e">
        <f>IFERROR(VLOOKUP(H779,H$2:H778,1,FALSE),VLOOKUP(H779,H$478:H780,1,FALSE))</f>
        <v>#N/A</v>
      </c>
      <c r="J779" s="62" t="str">
        <f>IF($H779=0,"",VLOOKUP($H779,Исходные_данные,37,FALSE))</f>
        <v/>
      </c>
      <c r="K779" s="62" t="str">
        <f>IF($H779=0,"",VLOOKUP($H779,Исходные_данные,38,FALSE))</f>
        <v/>
      </c>
      <c r="L779" s="62" t="str">
        <f>IF($H779=0,"",VLOOKUP($H779,Исходные_данные,39,FALSE))</f>
        <v/>
      </c>
      <c r="M779" s="46" t="str">
        <f>IFERROR(VLOOKUP(H779,Нагрузка_диапазон_1,4,FALSE),"")</f>
        <v/>
      </c>
      <c r="N779" s="62" t="str">
        <f>IF($H779=0,"",VLOOKUP($H779,Исходные_данные,40,FALSE))</f>
        <v/>
      </c>
      <c r="O779" s="62"/>
      <c r="P779" s="62" t="str">
        <f>IF($H779=0,"",VLOOKUP($H779,Исходные_данные,42,FALSE))</f>
        <v/>
      </c>
      <c r="Q779" s="62" t="str">
        <f>IF($H779=0,"",VLOOKUP($H779,Исходные_данные,8,FALSE))</f>
        <v/>
      </c>
      <c r="R779" s="62">
        <f>IF(Q779=3,"L1,L2,L3",0)</f>
        <v>0</v>
      </c>
      <c r="S779" s="62">
        <f>IF(C779=1,1,IF(Q779=3,S778,IF(S778=3,1,S778+1)))</f>
        <v>3</v>
      </c>
      <c r="T779" s="62" t="str">
        <f>IF(R779=0,"L"&amp;S779,R779)</f>
        <v>L3</v>
      </c>
      <c r="U779" s="62" t="str">
        <f>IF($H779=0,"",VLOOKUP($H779,Исходные_данные,32,FALSE))</f>
        <v/>
      </c>
    </row>
    <row r="780" spans="1:21" x14ac:dyDescent="0.2">
      <c r="A780" s="62" t="str">
        <f t="shared" si="13"/>
        <v/>
      </c>
      <c r="B780" s="62" t="str">
        <f>IF(C780=1,MAX(B$2:$B779)+1,IF(F780=0,"",B779))</f>
        <v/>
      </c>
      <c r="C780" s="62">
        <f>COUNTIF($F$2:$F780,F780)</f>
        <v>0</v>
      </c>
      <c r="D780" s="62">
        <f>IF(F780=0,0,MAX($D$2:D779)+1)</f>
        <v>0</v>
      </c>
      <c r="E780" s="62">
        <f>IF(H780=0,0,MAX($E$2:E779)+1)</f>
        <v>0</v>
      </c>
      <c r="F780" s="71"/>
      <c r="G780" s="60"/>
      <c r="H780" s="60"/>
      <c r="I780" s="62" t="e">
        <f>IFERROR(VLOOKUP(H780,H$2:H779,1,FALSE),VLOOKUP(H780,H$478:H781,1,FALSE))</f>
        <v>#N/A</v>
      </c>
      <c r="J780" s="62" t="str">
        <f>IF($H780=0,"",VLOOKUP($H780,Исходные_данные,37,FALSE))</f>
        <v/>
      </c>
      <c r="K780" s="62" t="str">
        <f>IF($H780=0,"",VLOOKUP($H780,Исходные_данные,38,FALSE))</f>
        <v/>
      </c>
      <c r="L780" s="62" t="str">
        <f>IF($H780=0,"",VLOOKUP($H780,Исходные_данные,39,FALSE))</f>
        <v/>
      </c>
      <c r="M780" s="46" t="str">
        <f>IFERROR(VLOOKUP(H780,Нагрузка_диапазон_1,4,FALSE),"")</f>
        <v/>
      </c>
      <c r="N780" s="62" t="str">
        <f>IF($H780=0,"",VLOOKUP($H780,Исходные_данные,40,FALSE))</f>
        <v/>
      </c>
      <c r="O780" s="62"/>
      <c r="P780" s="62" t="str">
        <f>IF($H780=0,"",VLOOKUP($H780,Исходные_данные,42,FALSE))</f>
        <v/>
      </c>
      <c r="Q780" s="62" t="str">
        <f>IF($H780=0,"",VLOOKUP($H780,Исходные_данные,8,FALSE))</f>
        <v/>
      </c>
      <c r="R780" s="62">
        <f>IF(Q780=3,"L1,L2,L3",0)</f>
        <v>0</v>
      </c>
      <c r="S780" s="62">
        <f>IF(C780=1,1,IF(Q780=3,S779,IF(S779=3,1,S779+1)))</f>
        <v>1</v>
      </c>
      <c r="T780" s="62" t="str">
        <f>IF(R780=0,"L"&amp;S780,R780)</f>
        <v>L1</v>
      </c>
      <c r="U780" s="62" t="str">
        <f>IF($H780=0,"",VLOOKUP($H780,Исходные_данные,32,FALSE))</f>
        <v/>
      </c>
    </row>
    <row r="781" spans="1:21" x14ac:dyDescent="0.2">
      <c r="A781" s="62" t="str">
        <f t="shared" si="13"/>
        <v/>
      </c>
      <c r="B781" s="62" t="str">
        <f>IF(C781=1,MAX(B$2:$B780)+1,IF(F781=0,"",B780))</f>
        <v/>
      </c>
      <c r="C781" s="62">
        <f>COUNTIF($F$2:$F781,F781)</f>
        <v>0</v>
      </c>
      <c r="D781" s="62">
        <f>IF(F781=0,0,MAX($D$2:D780)+1)</f>
        <v>0</v>
      </c>
      <c r="E781" s="62">
        <f>IF(H781=0,0,MAX($E$2:E780)+1)</f>
        <v>0</v>
      </c>
      <c r="F781" s="71"/>
      <c r="G781" s="60"/>
      <c r="H781" s="60"/>
      <c r="I781" s="62" t="e">
        <f>IFERROR(VLOOKUP(H781,H$2:H780,1,FALSE),VLOOKUP(H781,H$478:H782,1,FALSE))</f>
        <v>#N/A</v>
      </c>
      <c r="J781" s="62" t="str">
        <f>IF($H781=0,"",VLOOKUP($H781,Исходные_данные,37,FALSE))</f>
        <v/>
      </c>
      <c r="K781" s="62" t="str">
        <f>IF($H781=0,"",VLOOKUP($H781,Исходные_данные,38,FALSE))</f>
        <v/>
      </c>
      <c r="L781" s="62" t="str">
        <f>IF($H781=0,"",VLOOKUP($H781,Исходные_данные,39,FALSE))</f>
        <v/>
      </c>
      <c r="M781" s="46" t="str">
        <f>IFERROR(VLOOKUP(H781,Нагрузка_диапазон_1,4,FALSE),"")</f>
        <v/>
      </c>
      <c r="N781" s="62" t="str">
        <f>IF($H781=0,"",VLOOKUP($H781,Исходные_данные,40,FALSE))</f>
        <v/>
      </c>
      <c r="O781" s="62"/>
      <c r="P781" s="62" t="str">
        <f>IF($H781=0,"",VLOOKUP($H781,Исходные_данные,42,FALSE))</f>
        <v/>
      </c>
      <c r="Q781" s="62" t="str">
        <f>IF($H781=0,"",VLOOKUP($H781,Исходные_данные,8,FALSE))</f>
        <v/>
      </c>
      <c r="R781" s="62">
        <f>IF(Q781=3,"L1,L2,L3",0)</f>
        <v>0</v>
      </c>
      <c r="S781" s="62">
        <f>IF(C781=1,1,IF(Q781=3,S780,IF(S780=3,1,S780+1)))</f>
        <v>2</v>
      </c>
      <c r="T781" s="62" t="str">
        <f>IF(R781=0,"L"&amp;S781,R781)</f>
        <v>L2</v>
      </c>
      <c r="U781" s="62" t="str">
        <f>IF($H781=0,"",VLOOKUP($H781,Исходные_данные,32,FALSE))</f>
        <v/>
      </c>
    </row>
    <row r="782" spans="1:21" x14ac:dyDescent="0.2">
      <c r="A782" s="62" t="str">
        <f t="shared" si="13"/>
        <v/>
      </c>
      <c r="B782" s="62" t="str">
        <f>IF(C782=1,MAX(B$2:$B781)+1,IF(F782=0,"",B781))</f>
        <v/>
      </c>
      <c r="C782" s="62">
        <f>COUNTIF($F$2:$F782,F782)</f>
        <v>0</v>
      </c>
      <c r="D782" s="62">
        <f>IF(F782=0,0,MAX($D$2:D781)+1)</f>
        <v>0</v>
      </c>
      <c r="E782" s="62">
        <f>IF(H782=0,0,MAX($E$2:E781)+1)</f>
        <v>0</v>
      </c>
      <c r="F782" s="71"/>
      <c r="G782" s="60"/>
      <c r="H782" s="60"/>
      <c r="I782" s="62" t="e">
        <f>IFERROR(VLOOKUP(H782,H$2:H781,1,FALSE),VLOOKUP(H782,H$478:H783,1,FALSE))</f>
        <v>#N/A</v>
      </c>
      <c r="J782" s="62" t="str">
        <f>IF($H782=0,"",VLOOKUP($H782,Исходные_данные,37,FALSE))</f>
        <v/>
      </c>
      <c r="K782" s="62" t="str">
        <f>IF($H782=0,"",VLOOKUP($H782,Исходные_данные,38,FALSE))</f>
        <v/>
      </c>
      <c r="L782" s="62" t="str">
        <f>IF($H782=0,"",VLOOKUP($H782,Исходные_данные,39,FALSE))</f>
        <v/>
      </c>
      <c r="M782" s="46" t="str">
        <f>IFERROR(VLOOKUP(H782,Нагрузка_диапазон_1,4,FALSE),"")</f>
        <v/>
      </c>
      <c r="N782" s="62" t="str">
        <f>IF($H782=0,"",VLOOKUP($H782,Исходные_данные,40,FALSE))</f>
        <v/>
      </c>
      <c r="O782" s="62"/>
      <c r="P782" s="62" t="str">
        <f>IF($H782=0,"",VLOOKUP($H782,Исходные_данные,42,FALSE))</f>
        <v/>
      </c>
      <c r="Q782" s="62" t="str">
        <f>IF($H782=0,"",VLOOKUP($H782,Исходные_данные,8,FALSE))</f>
        <v/>
      </c>
      <c r="R782" s="62">
        <f>IF(Q782=3,"L1,L2,L3",0)</f>
        <v>0</v>
      </c>
      <c r="S782" s="62">
        <f>IF(C782=1,1,IF(Q782=3,S781,IF(S781=3,1,S781+1)))</f>
        <v>3</v>
      </c>
      <c r="T782" s="62" t="str">
        <f>IF(R782=0,"L"&amp;S782,R782)</f>
        <v>L3</v>
      </c>
      <c r="U782" s="62" t="str">
        <f>IF($H782=0,"",VLOOKUP($H782,Исходные_данные,32,FALSE))</f>
        <v/>
      </c>
    </row>
    <row r="783" spans="1:21" x14ac:dyDescent="0.2">
      <c r="A783" s="62" t="str">
        <f t="shared" si="13"/>
        <v/>
      </c>
      <c r="B783" s="62" t="str">
        <f>IF(C783=1,MAX(B$2:$B782)+1,IF(F783=0,"",B782))</f>
        <v/>
      </c>
      <c r="C783" s="62">
        <f>COUNTIF($F$2:$F783,F783)</f>
        <v>0</v>
      </c>
      <c r="D783" s="62">
        <f>IF(F783=0,0,MAX($D$2:D782)+1)</f>
        <v>0</v>
      </c>
      <c r="E783" s="62">
        <f>IF(H783=0,0,MAX($E$2:E782)+1)</f>
        <v>0</v>
      </c>
      <c r="F783" s="71"/>
      <c r="G783" s="60"/>
      <c r="H783" s="60"/>
      <c r="I783" s="62" t="e">
        <f>IFERROR(VLOOKUP(H783,H$2:H782,1,FALSE),VLOOKUP(H783,H$478:H784,1,FALSE))</f>
        <v>#N/A</v>
      </c>
      <c r="J783" s="62" t="str">
        <f>IF($H783=0,"",VLOOKUP($H783,Исходные_данные,37,FALSE))</f>
        <v/>
      </c>
      <c r="K783" s="62" t="str">
        <f>IF($H783=0,"",VLOOKUP($H783,Исходные_данные,38,FALSE))</f>
        <v/>
      </c>
      <c r="L783" s="62" t="str">
        <f>IF($H783=0,"",VLOOKUP($H783,Исходные_данные,39,FALSE))</f>
        <v/>
      </c>
      <c r="M783" s="46" t="str">
        <f>IFERROR(VLOOKUP(H783,Нагрузка_диапазон_1,4,FALSE),"")</f>
        <v/>
      </c>
      <c r="N783" s="62" t="str">
        <f>IF($H783=0,"",VLOOKUP($H783,Исходные_данные,40,FALSE))</f>
        <v/>
      </c>
      <c r="O783" s="62"/>
      <c r="P783" s="62" t="str">
        <f>IF($H783=0,"",VLOOKUP($H783,Исходные_данные,42,FALSE))</f>
        <v/>
      </c>
      <c r="Q783" s="62" t="str">
        <f>IF($H783=0,"",VLOOKUP($H783,Исходные_данные,8,FALSE))</f>
        <v/>
      </c>
      <c r="R783" s="62">
        <f>IF(Q783=3,"L1,L2,L3",0)</f>
        <v>0</v>
      </c>
      <c r="S783" s="62">
        <f>IF(C783=1,1,IF(Q783=3,S782,IF(S782=3,1,S782+1)))</f>
        <v>1</v>
      </c>
      <c r="T783" s="62" t="str">
        <f>IF(R783=0,"L"&amp;S783,R783)</f>
        <v>L1</v>
      </c>
      <c r="U783" s="62" t="str">
        <f>IF($H783=0,"",VLOOKUP($H783,Исходные_данные,32,FALSE))</f>
        <v/>
      </c>
    </row>
    <row r="784" spans="1:21" x14ac:dyDescent="0.2">
      <c r="A784" s="62" t="str">
        <f t="shared" si="13"/>
        <v/>
      </c>
      <c r="B784" s="62" t="str">
        <f>IF(C784=1,MAX(B$2:$B783)+1,IF(F784=0,"",B783))</f>
        <v/>
      </c>
      <c r="C784" s="62">
        <f>COUNTIF($F$2:$F784,F784)</f>
        <v>0</v>
      </c>
      <c r="D784" s="62">
        <f>IF(F784=0,0,MAX($D$2:D783)+1)</f>
        <v>0</v>
      </c>
      <c r="E784" s="62">
        <f>IF(H784=0,0,MAX($E$2:E783)+1)</f>
        <v>0</v>
      </c>
      <c r="F784" s="71"/>
      <c r="G784" s="60"/>
      <c r="H784" s="60"/>
      <c r="I784" s="62" t="e">
        <f>IFERROR(VLOOKUP(H784,H$2:H783,1,FALSE),VLOOKUP(H784,H$478:H785,1,FALSE))</f>
        <v>#N/A</v>
      </c>
      <c r="J784" s="62" t="str">
        <f>IF($H784=0,"",VLOOKUP($H784,Исходные_данные,37,FALSE))</f>
        <v/>
      </c>
      <c r="K784" s="62" t="str">
        <f>IF($H784=0,"",VLOOKUP($H784,Исходные_данные,38,FALSE))</f>
        <v/>
      </c>
      <c r="L784" s="62" t="str">
        <f>IF($H784=0,"",VLOOKUP($H784,Исходные_данные,39,FALSE))</f>
        <v/>
      </c>
      <c r="M784" s="46" t="str">
        <f>IFERROR(VLOOKUP(H784,Нагрузка_диапазон_1,4,FALSE),"")</f>
        <v/>
      </c>
      <c r="N784" s="62" t="str">
        <f>IF($H784=0,"",VLOOKUP($H784,Исходные_данные,40,FALSE))</f>
        <v/>
      </c>
      <c r="O784" s="62"/>
      <c r="P784" s="62" t="str">
        <f>IF($H784=0,"",VLOOKUP($H784,Исходные_данные,42,FALSE))</f>
        <v/>
      </c>
      <c r="Q784" s="62" t="str">
        <f>IF($H784=0,"",VLOOKUP($H784,Исходные_данные,8,FALSE))</f>
        <v/>
      </c>
      <c r="R784" s="62">
        <f>IF(Q784=3,"L1,L2,L3",0)</f>
        <v>0</v>
      </c>
      <c r="S784" s="62">
        <f>IF(C784=1,1,IF(Q784=3,S783,IF(S783=3,1,S783+1)))</f>
        <v>2</v>
      </c>
      <c r="T784" s="62" t="str">
        <f>IF(R784=0,"L"&amp;S784,R784)</f>
        <v>L2</v>
      </c>
      <c r="U784" s="62" t="str">
        <f>IF($H784=0,"",VLOOKUP($H784,Исходные_данные,32,FALSE))</f>
        <v/>
      </c>
    </row>
    <row r="785" spans="1:21" x14ac:dyDescent="0.2">
      <c r="A785" s="62" t="str">
        <f t="shared" si="13"/>
        <v/>
      </c>
      <c r="B785" s="62" t="str">
        <f>IF(C785=1,MAX(B$2:$B784)+1,IF(F785=0,"",B784))</f>
        <v/>
      </c>
      <c r="C785" s="62">
        <f>COUNTIF($F$2:$F785,F785)</f>
        <v>0</v>
      </c>
      <c r="D785" s="62">
        <f>IF(F785=0,0,MAX($D$2:D784)+1)</f>
        <v>0</v>
      </c>
      <c r="E785" s="62">
        <f>IF(H785=0,0,MAX($E$2:E784)+1)</f>
        <v>0</v>
      </c>
      <c r="F785" s="71"/>
      <c r="G785" s="60"/>
      <c r="H785" s="60"/>
      <c r="I785" s="62" t="e">
        <f>IFERROR(VLOOKUP(H785,H$2:H784,1,FALSE),VLOOKUP(H785,H$478:H786,1,FALSE))</f>
        <v>#N/A</v>
      </c>
      <c r="J785" s="62" t="str">
        <f>IF($H785=0,"",VLOOKUP($H785,Исходные_данные,37,FALSE))</f>
        <v/>
      </c>
      <c r="K785" s="62" t="str">
        <f>IF($H785=0,"",VLOOKUP($H785,Исходные_данные,38,FALSE))</f>
        <v/>
      </c>
      <c r="L785" s="62" t="str">
        <f>IF($H785=0,"",VLOOKUP($H785,Исходные_данные,39,FALSE))</f>
        <v/>
      </c>
      <c r="M785" s="46" t="str">
        <f>IFERROR(VLOOKUP(H785,Нагрузка_диапазон_1,4,FALSE),"")</f>
        <v/>
      </c>
      <c r="N785" s="62" t="str">
        <f>IF($H785=0,"",VLOOKUP($H785,Исходные_данные,40,FALSE))</f>
        <v/>
      </c>
      <c r="O785" s="62"/>
      <c r="P785" s="62" t="str">
        <f>IF($H785=0,"",VLOOKUP($H785,Исходные_данные,42,FALSE))</f>
        <v/>
      </c>
      <c r="Q785" s="62" t="str">
        <f>IF($H785=0,"",VLOOKUP($H785,Исходные_данные,8,FALSE))</f>
        <v/>
      </c>
      <c r="R785" s="62">
        <f>IF(Q785=3,"L1,L2,L3",0)</f>
        <v>0</v>
      </c>
      <c r="S785" s="62">
        <f>IF(C785=1,1,IF(Q785=3,S784,IF(S784=3,1,S784+1)))</f>
        <v>3</v>
      </c>
      <c r="T785" s="62" t="str">
        <f>IF(R785=0,"L"&amp;S785,R785)</f>
        <v>L3</v>
      </c>
      <c r="U785" s="62" t="str">
        <f>IF($H785=0,"",VLOOKUP($H785,Исходные_данные,32,FALSE))</f>
        <v/>
      </c>
    </row>
    <row r="786" spans="1:21" x14ac:dyDescent="0.2">
      <c r="A786" s="62" t="str">
        <f t="shared" si="13"/>
        <v/>
      </c>
      <c r="B786" s="62" t="str">
        <f>IF(C786=1,MAX(B$2:$B785)+1,IF(F786=0,"",B785))</f>
        <v/>
      </c>
      <c r="C786" s="62">
        <f>COUNTIF($F$2:$F786,F786)</f>
        <v>0</v>
      </c>
      <c r="D786" s="62">
        <f>IF(F786=0,0,MAX($D$2:D785)+1)</f>
        <v>0</v>
      </c>
      <c r="E786" s="62">
        <f>IF(H786=0,0,MAX($E$2:E785)+1)</f>
        <v>0</v>
      </c>
      <c r="F786" s="71"/>
      <c r="G786" s="60"/>
      <c r="H786" s="60"/>
      <c r="I786" s="62" t="e">
        <f>IFERROR(VLOOKUP(H786,H$2:H785,1,FALSE),VLOOKUP(H786,H$478:H787,1,FALSE))</f>
        <v>#N/A</v>
      </c>
      <c r="J786" s="62" t="str">
        <f>IF($H786=0,"",VLOOKUP($H786,Исходные_данные,37,FALSE))</f>
        <v/>
      </c>
      <c r="K786" s="62" t="str">
        <f>IF($H786=0,"",VLOOKUP($H786,Исходные_данные,38,FALSE))</f>
        <v/>
      </c>
      <c r="L786" s="62" t="str">
        <f>IF($H786=0,"",VLOOKUP($H786,Исходные_данные,39,FALSE))</f>
        <v/>
      </c>
      <c r="M786" s="46" t="str">
        <f>IFERROR(VLOOKUP(H786,Нагрузка_диапазон_1,4,FALSE),"")</f>
        <v/>
      </c>
      <c r="N786" s="62" t="str">
        <f>IF($H786=0,"",VLOOKUP($H786,Исходные_данные,40,FALSE))</f>
        <v/>
      </c>
      <c r="O786" s="62"/>
      <c r="P786" s="62" t="str">
        <f>IF($H786=0,"",VLOOKUP($H786,Исходные_данные,42,FALSE))</f>
        <v/>
      </c>
      <c r="Q786" s="62" t="str">
        <f>IF($H786=0,"",VLOOKUP($H786,Исходные_данные,8,FALSE))</f>
        <v/>
      </c>
      <c r="R786" s="62">
        <f>IF(Q786=3,"L1,L2,L3",0)</f>
        <v>0</v>
      </c>
      <c r="S786" s="62">
        <f>IF(C786=1,1,IF(Q786=3,S785,IF(S785=3,1,S785+1)))</f>
        <v>1</v>
      </c>
      <c r="T786" s="62" t="str">
        <f>IF(R786=0,"L"&amp;S786,R786)</f>
        <v>L1</v>
      </c>
      <c r="U786" s="62" t="str">
        <f>IF($H786=0,"",VLOOKUP($H786,Исходные_данные,32,FALSE))</f>
        <v/>
      </c>
    </row>
    <row r="787" spans="1:21" x14ac:dyDescent="0.2">
      <c r="A787" s="62" t="str">
        <f t="shared" si="13"/>
        <v/>
      </c>
      <c r="B787" s="62" t="str">
        <f>IF(C787=1,MAX(B$2:$B786)+1,IF(F787=0,"",B786))</f>
        <v/>
      </c>
      <c r="C787" s="62">
        <f>COUNTIF($F$2:$F787,F787)</f>
        <v>0</v>
      </c>
      <c r="D787" s="62">
        <f>IF(F787=0,0,MAX($D$2:D786)+1)</f>
        <v>0</v>
      </c>
      <c r="E787" s="62">
        <f>IF(H787=0,0,MAX($E$2:E786)+1)</f>
        <v>0</v>
      </c>
      <c r="F787" s="71"/>
      <c r="G787" s="60"/>
      <c r="H787" s="60"/>
      <c r="I787" s="62" t="e">
        <f>IFERROR(VLOOKUP(H787,H$2:H786,1,FALSE),VLOOKUP(H787,H$478:H788,1,FALSE))</f>
        <v>#N/A</v>
      </c>
      <c r="J787" s="62" t="str">
        <f>IF($H787=0,"",VLOOKUP($H787,Исходные_данные,37,FALSE))</f>
        <v/>
      </c>
      <c r="K787" s="62" t="str">
        <f>IF($H787=0,"",VLOOKUP($H787,Исходные_данные,38,FALSE))</f>
        <v/>
      </c>
      <c r="L787" s="62" t="str">
        <f>IF($H787=0,"",VLOOKUP($H787,Исходные_данные,39,FALSE))</f>
        <v/>
      </c>
      <c r="M787" s="46" t="str">
        <f>IFERROR(VLOOKUP(H787,Нагрузка_диапазон_1,4,FALSE),"")</f>
        <v/>
      </c>
      <c r="N787" s="62" t="str">
        <f>IF($H787=0,"",VLOOKUP($H787,Исходные_данные,40,FALSE))</f>
        <v/>
      </c>
      <c r="O787" s="62"/>
      <c r="P787" s="62" t="str">
        <f>IF($H787=0,"",VLOOKUP($H787,Исходные_данные,42,FALSE))</f>
        <v/>
      </c>
      <c r="Q787" s="62" t="str">
        <f>IF($H787=0,"",VLOOKUP($H787,Исходные_данные,8,FALSE))</f>
        <v/>
      </c>
      <c r="R787" s="62">
        <f>IF(Q787=3,"L1,L2,L3",0)</f>
        <v>0</v>
      </c>
      <c r="S787" s="62">
        <f>IF(C787=1,1,IF(Q787=3,S786,IF(S786=3,1,S786+1)))</f>
        <v>2</v>
      </c>
      <c r="T787" s="62" t="str">
        <f>IF(R787=0,"L"&amp;S787,R787)</f>
        <v>L2</v>
      </c>
      <c r="U787" s="62" t="str">
        <f>IF($H787=0,"",VLOOKUP($H787,Исходные_данные,32,FALSE))</f>
        <v/>
      </c>
    </row>
    <row r="788" spans="1:21" x14ac:dyDescent="0.2">
      <c r="A788" s="62" t="str">
        <f t="shared" si="13"/>
        <v/>
      </c>
      <c r="B788" s="62" t="str">
        <f>IF(C788=1,MAX(B$2:$B787)+1,IF(F788=0,"",B787))</f>
        <v/>
      </c>
      <c r="C788" s="62">
        <f>COUNTIF($F$2:$F788,F788)</f>
        <v>0</v>
      </c>
      <c r="D788" s="62">
        <f>IF(F788=0,0,MAX($D$2:D787)+1)</f>
        <v>0</v>
      </c>
      <c r="E788" s="62">
        <f>IF(H788=0,0,MAX($E$2:E787)+1)</f>
        <v>0</v>
      </c>
      <c r="F788" s="71"/>
      <c r="G788" s="60"/>
      <c r="H788" s="60"/>
      <c r="I788" s="62" t="e">
        <f>IFERROR(VLOOKUP(H788,H$2:H787,1,FALSE),VLOOKUP(H788,H$478:H789,1,FALSE))</f>
        <v>#N/A</v>
      </c>
      <c r="J788" s="62" t="str">
        <f>IF($H788=0,"",VLOOKUP($H788,Исходные_данные,37,FALSE))</f>
        <v/>
      </c>
      <c r="K788" s="62" t="str">
        <f>IF($H788=0,"",VLOOKUP($H788,Исходные_данные,38,FALSE))</f>
        <v/>
      </c>
      <c r="L788" s="62" t="str">
        <f>IF($H788=0,"",VLOOKUP($H788,Исходные_данные,39,FALSE))</f>
        <v/>
      </c>
      <c r="M788" s="46" t="str">
        <f>IFERROR(VLOOKUP(H788,Нагрузка_диапазон_1,4,FALSE),"")</f>
        <v/>
      </c>
      <c r="N788" s="62" t="str">
        <f>IF($H788=0,"",VLOOKUP($H788,Исходные_данные,40,FALSE))</f>
        <v/>
      </c>
      <c r="O788" s="62"/>
      <c r="P788" s="62" t="str">
        <f>IF($H788=0,"",VLOOKUP($H788,Исходные_данные,42,FALSE))</f>
        <v/>
      </c>
      <c r="Q788" s="62" t="str">
        <f>IF($H788=0,"",VLOOKUP($H788,Исходные_данные,8,FALSE))</f>
        <v/>
      </c>
      <c r="R788" s="62">
        <f>IF(Q788=3,"L1,L2,L3",0)</f>
        <v>0</v>
      </c>
      <c r="S788" s="62">
        <f>IF(C788=1,1,IF(Q788=3,S787,IF(S787=3,1,S787+1)))</f>
        <v>3</v>
      </c>
      <c r="T788" s="62" t="str">
        <f>IF(R788=0,"L"&amp;S788,R788)</f>
        <v>L3</v>
      </c>
      <c r="U788" s="62" t="str">
        <f>IF($H788=0,"",VLOOKUP($H788,Исходные_данные,32,FALSE))</f>
        <v/>
      </c>
    </row>
    <row r="789" spans="1:21" x14ac:dyDescent="0.2">
      <c r="A789" s="62" t="str">
        <f t="shared" si="13"/>
        <v/>
      </c>
      <c r="B789" s="62" t="str">
        <f>IF(C789=1,MAX(B$2:$B788)+1,IF(F789=0,"",B788))</f>
        <v/>
      </c>
      <c r="C789" s="62">
        <f>COUNTIF($F$2:$F789,F789)</f>
        <v>0</v>
      </c>
      <c r="D789" s="62">
        <f>IF(F789=0,0,MAX($D$2:D788)+1)</f>
        <v>0</v>
      </c>
      <c r="E789" s="62">
        <f>IF(H789=0,0,MAX($E$2:E788)+1)</f>
        <v>0</v>
      </c>
      <c r="F789" s="71"/>
      <c r="G789" s="60"/>
      <c r="H789" s="60"/>
      <c r="I789" s="62" t="e">
        <f>IFERROR(VLOOKUP(H789,H$2:H788,1,FALSE),VLOOKUP(H789,H$478:H790,1,FALSE))</f>
        <v>#N/A</v>
      </c>
      <c r="J789" s="62" t="str">
        <f>IF($H789=0,"",VLOOKUP($H789,Исходные_данные,37,FALSE))</f>
        <v/>
      </c>
      <c r="K789" s="62" t="str">
        <f>IF($H789=0,"",VLOOKUP($H789,Исходные_данные,38,FALSE))</f>
        <v/>
      </c>
      <c r="L789" s="62" t="str">
        <f>IF($H789=0,"",VLOOKUP($H789,Исходные_данные,39,FALSE))</f>
        <v/>
      </c>
      <c r="M789" s="46" t="str">
        <f>IFERROR(VLOOKUP(H789,Нагрузка_диапазон_1,4,FALSE),"")</f>
        <v/>
      </c>
      <c r="N789" s="62" t="str">
        <f>IF($H789=0,"",VLOOKUP($H789,Исходные_данные,40,FALSE))</f>
        <v/>
      </c>
      <c r="O789" s="62"/>
      <c r="P789" s="62" t="str">
        <f>IF($H789=0,"",VLOOKUP($H789,Исходные_данные,42,FALSE))</f>
        <v/>
      </c>
      <c r="Q789" s="62" t="str">
        <f>IF($H789=0,"",VLOOKUP($H789,Исходные_данные,8,FALSE))</f>
        <v/>
      </c>
      <c r="R789" s="62">
        <f>IF(Q789=3,"L1,L2,L3",0)</f>
        <v>0</v>
      </c>
      <c r="S789" s="62">
        <f>IF(C789=1,1,IF(Q789=3,S788,IF(S788=3,1,S788+1)))</f>
        <v>1</v>
      </c>
      <c r="T789" s="62" t="str">
        <f>IF(R789=0,"L"&amp;S789,R789)</f>
        <v>L1</v>
      </c>
      <c r="U789" s="62" t="str">
        <f>IF($H789=0,"",VLOOKUP($H789,Исходные_данные,32,FALSE))</f>
        <v/>
      </c>
    </row>
    <row r="790" spans="1:21" x14ac:dyDescent="0.2">
      <c r="A790" s="62" t="str">
        <f t="shared" si="13"/>
        <v/>
      </c>
      <c r="B790" s="62" t="str">
        <f>IF(C790=1,MAX(B$2:$B789)+1,IF(F790=0,"",B789))</f>
        <v/>
      </c>
      <c r="C790" s="62">
        <f>COUNTIF($F$2:$F790,F790)</f>
        <v>0</v>
      </c>
      <c r="D790" s="62">
        <f>IF(F790=0,0,MAX($D$2:D789)+1)</f>
        <v>0</v>
      </c>
      <c r="E790" s="62">
        <f>IF(H790=0,0,MAX($E$2:E789)+1)</f>
        <v>0</v>
      </c>
      <c r="F790" s="71"/>
      <c r="G790" s="60"/>
      <c r="H790" s="60"/>
      <c r="I790" s="62" t="e">
        <f>IFERROR(VLOOKUP(H790,H$2:H789,1,FALSE),VLOOKUP(H790,H$478:H791,1,FALSE))</f>
        <v>#N/A</v>
      </c>
      <c r="J790" s="62" t="str">
        <f>IF($H790=0,"",VLOOKUP($H790,Исходные_данные,37,FALSE))</f>
        <v/>
      </c>
      <c r="K790" s="62" t="str">
        <f>IF($H790=0,"",VLOOKUP($H790,Исходные_данные,38,FALSE))</f>
        <v/>
      </c>
      <c r="L790" s="62" t="str">
        <f>IF($H790=0,"",VLOOKUP($H790,Исходные_данные,39,FALSE))</f>
        <v/>
      </c>
      <c r="M790" s="46" t="str">
        <f>IFERROR(VLOOKUP(H790,Нагрузка_диапазон_1,4,FALSE),"")</f>
        <v/>
      </c>
      <c r="N790" s="62" t="str">
        <f>IF($H790=0,"",VLOOKUP($H790,Исходные_данные,40,FALSE))</f>
        <v/>
      </c>
      <c r="O790" s="62"/>
      <c r="P790" s="62" t="str">
        <f>IF($H790=0,"",VLOOKUP($H790,Исходные_данные,42,FALSE))</f>
        <v/>
      </c>
      <c r="Q790" s="62" t="str">
        <f>IF($H790=0,"",VLOOKUP($H790,Исходные_данные,8,FALSE))</f>
        <v/>
      </c>
      <c r="R790" s="62">
        <f>IF(Q790=3,"L1,L2,L3",0)</f>
        <v>0</v>
      </c>
      <c r="S790" s="62">
        <f>IF(C790=1,1,IF(Q790=3,S789,IF(S789=3,1,S789+1)))</f>
        <v>2</v>
      </c>
      <c r="T790" s="62" t="str">
        <f>IF(R790=0,"L"&amp;S790,R790)</f>
        <v>L2</v>
      </c>
      <c r="U790" s="62" t="str">
        <f>IF($H790=0,"",VLOOKUP($H790,Исходные_данные,32,FALSE))</f>
        <v/>
      </c>
    </row>
    <row r="791" spans="1:21" x14ac:dyDescent="0.2">
      <c r="A791" s="62" t="str">
        <f t="shared" si="13"/>
        <v/>
      </c>
      <c r="B791" s="62" t="str">
        <f>IF(C791=1,MAX(B$2:$B790)+1,IF(F791=0,"",B790))</f>
        <v/>
      </c>
      <c r="C791" s="62">
        <f>COUNTIF($F$2:$F791,F791)</f>
        <v>0</v>
      </c>
      <c r="D791" s="62">
        <f>IF(F791=0,0,MAX($D$2:D790)+1)</f>
        <v>0</v>
      </c>
      <c r="E791" s="62">
        <f>IF(H791=0,0,MAX($E$2:E790)+1)</f>
        <v>0</v>
      </c>
      <c r="F791" s="71"/>
      <c r="G791" s="60"/>
      <c r="H791" s="60"/>
      <c r="I791" s="62" t="e">
        <f>IFERROR(VLOOKUP(H791,H$2:H790,1,FALSE),VLOOKUP(H791,H$478:H792,1,FALSE))</f>
        <v>#N/A</v>
      </c>
      <c r="J791" s="62" t="str">
        <f>IF($H791=0,"",VLOOKUP($H791,Исходные_данные,37,FALSE))</f>
        <v/>
      </c>
      <c r="K791" s="62" t="str">
        <f>IF($H791=0,"",VLOOKUP($H791,Исходные_данные,38,FALSE))</f>
        <v/>
      </c>
      <c r="L791" s="62" t="str">
        <f>IF($H791=0,"",VLOOKUP($H791,Исходные_данные,39,FALSE))</f>
        <v/>
      </c>
      <c r="M791" s="46" t="str">
        <f>IFERROR(VLOOKUP(H791,Нагрузка_диапазон_1,4,FALSE),"")</f>
        <v/>
      </c>
      <c r="N791" s="62" t="str">
        <f>IF($H791=0,"",VLOOKUP($H791,Исходные_данные,40,FALSE))</f>
        <v/>
      </c>
      <c r="O791" s="62"/>
      <c r="P791" s="62" t="str">
        <f>IF($H791=0,"",VLOOKUP($H791,Исходные_данные,42,FALSE))</f>
        <v/>
      </c>
      <c r="Q791" s="62" t="str">
        <f>IF($H791=0,"",VLOOKUP($H791,Исходные_данные,8,FALSE))</f>
        <v/>
      </c>
      <c r="R791" s="62">
        <f>IF(Q791=3,"L1,L2,L3",0)</f>
        <v>0</v>
      </c>
      <c r="S791" s="62">
        <f>IF(C791=1,1,IF(Q791=3,S790,IF(S790=3,1,S790+1)))</f>
        <v>3</v>
      </c>
      <c r="T791" s="62" t="str">
        <f>IF(R791=0,"L"&amp;S791,R791)</f>
        <v>L3</v>
      </c>
      <c r="U791" s="62" t="str">
        <f>IF($H791=0,"",VLOOKUP($H791,Исходные_данные,32,FALSE))</f>
        <v/>
      </c>
    </row>
    <row r="792" spans="1:21" x14ac:dyDescent="0.2">
      <c r="A792" s="62" t="str">
        <f t="shared" si="13"/>
        <v/>
      </c>
      <c r="B792" s="62" t="str">
        <f>IF(C792=1,MAX(B$2:$B791)+1,IF(F792=0,"",B791))</f>
        <v/>
      </c>
      <c r="C792" s="62">
        <f>COUNTIF($F$2:$F792,F792)</f>
        <v>0</v>
      </c>
      <c r="D792" s="62">
        <f>IF(F792=0,0,MAX($D$2:D791)+1)</f>
        <v>0</v>
      </c>
      <c r="E792" s="62">
        <f>IF(H792=0,0,MAX($E$2:E791)+1)</f>
        <v>0</v>
      </c>
      <c r="F792" s="71"/>
      <c r="G792" s="60"/>
      <c r="H792" s="60"/>
      <c r="I792" s="62" t="e">
        <f>IFERROR(VLOOKUP(H792,H$2:H791,1,FALSE),VLOOKUP(H792,H$478:H793,1,FALSE))</f>
        <v>#N/A</v>
      </c>
      <c r="J792" s="62" t="str">
        <f>IF($H792=0,"",VLOOKUP($H792,Исходные_данные,37,FALSE))</f>
        <v/>
      </c>
      <c r="K792" s="62" t="str">
        <f>IF($H792=0,"",VLOOKUP($H792,Исходные_данные,38,FALSE))</f>
        <v/>
      </c>
      <c r="L792" s="62" t="str">
        <f>IF($H792=0,"",VLOOKUP($H792,Исходные_данные,39,FALSE))</f>
        <v/>
      </c>
      <c r="M792" s="46" t="str">
        <f>IFERROR(VLOOKUP(H792,Нагрузка_диапазон_1,4,FALSE),"")</f>
        <v/>
      </c>
      <c r="N792" s="62" t="str">
        <f>IF($H792=0,"",VLOOKUP($H792,Исходные_данные,40,FALSE))</f>
        <v/>
      </c>
      <c r="O792" s="62"/>
      <c r="P792" s="62" t="str">
        <f>IF($H792=0,"",VLOOKUP($H792,Исходные_данные,42,FALSE))</f>
        <v/>
      </c>
      <c r="Q792" s="62" t="str">
        <f>IF($H792=0,"",VLOOKUP($H792,Исходные_данные,8,FALSE))</f>
        <v/>
      </c>
      <c r="R792" s="62">
        <f>IF(Q792=3,"L1,L2,L3",0)</f>
        <v>0</v>
      </c>
      <c r="S792" s="62">
        <f>IF(C792=1,1,IF(Q792=3,S791,IF(S791=3,1,S791+1)))</f>
        <v>1</v>
      </c>
      <c r="T792" s="62" t="str">
        <f>IF(R792=0,"L"&amp;S792,R792)</f>
        <v>L1</v>
      </c>
      <c r="U792" s="62" t="str">
        <f>IF($H792=0,"",VLOOKUP($H792,Исходные_данные,32,FALSE))</f>
        <v/>
      </c>
    </row>
    <row r="793" spans="1:21" x14ac:dyDescent="0.2">
      <c r="A793" s="62" t="str">
        <f t="shared" si="13"/>
        <v/>
      </c>
      <c r="B793" s="62" t="str">
        <f>IF(C793=1,MAX(B$2:$B792)+1,IF(F793=0,"",B792))</f>
        <v/>
      </c>
      <c r="C793" s="62">
        <f>COUNTIF($F$2:$F793,F793)</f>
        <v>0</v>
      </c>
      <c r="D793" s="62">
        <f>IF(F793=0,0,MAX($D$2:D792)+1)</f>
        <v>0</v>
      </c>
      <c r="E793" s="62">
        <f>IF(H793=0,0,MAX($E$2:E792)+1)</f>
        <v>0</v>
      </c>
      <c r="F793" s="71"/>
      <c r="G793" s="60"/>
      <c r="H793" s="60"/>
      <c r="I793" s="62" t="e">
        <f>IFERROR(VLOOKUP(H793,H$2:H792,1,FALSE),VLOOKUP(H793,H$478:H794,1,FALSE))</f>
        <v>#N/A</v>
      </c>
      <c r="J793" s="62" t="str">
        <f>IF($H793=0,"",VLOOKUP($H793,Исходные_данные,37,FALSE))</f>
        <v/>
      </c>
      <c r="K793" s="62" t="str">
        <f>IF($H793=0,"",VLOOKUP($H793,Исходные_данные,38,FALSE))</f>
        <v/>
      </c>
      <c r="L793" s="62" t="str">
        <f>IF($H793=0,"",VLOOKUP($H793,Исходные_данные,39,FALSE))</f>
        <v/>
      </c>
      <c r="M793" s="46" t="str">
        <f>IFERROR(VLOOKUP(H793,Нагрузка_диапазон_1,4,FALSE),"")</f>
        <v/>
      </c>
      <c r="N793" s="62" t="str">
        <f>IF($H793=0,"",VLOOKUP($H793,Исходные_данные,40,FALSE))</f>
        <v/>
      </c>
      <c r="O793" s="62"/>
      <c r="P793" s="62" t="str">
        <f>IF($H793=0,"",VLOOKUP($H793,Исходные_данные,42,FALSE))</f>
        <v/>
      </c>
      <c r="Q793" s="62" t="str">
        <f>IF($H793=0,"",VLOOKUP($H793,Исходные_данные,8,FALSE))</f>
        <v/>
      </c>
      <c r="R793" s="62">
        <f>IF(Q793=3,"L1,L2,L3",0)</f>
        <v>0</v>
      </c>
      <c r="S793" s="62">
        <f>IF(C793=1,1,IF(Q793=3,S792,IF(S792=3,1,S792+1)))</f>
        <v>2</v>
      </c>
      <c r="T793" s="62" t="str">
        <f>IF(R793=0,"L"&amp;S793,R793)</f>
        <v>L2</v>
      </c>
      <c r="U793" s="62" t="str">
        <f>IF($H793=0,"",VLOOKUP($H793,Исходные_данные,32,FALSE))</f>
        <v/>
      </c>
    </row>
    <row r="794" spans="1:21" x14ac:dyDescent="0.2">
      <c r="A794" s="62" t="str">
        <f t="shared" si="13"/>
        <v/>
      </c>
      <c r="B794" s="62" t="str">
        <f>IF(C794=1,MAX(B$2:$B793)+1,IF(F794=0,"",B793))</f>
        <v/>
      </c>
      <c r="C794" s="62">
        <f>COUNTIF($F$2:$F794,F794)</f>
        <v>0</v>
      </c>
      <c r="D794" s="62">
        <f>IF(F794=0,0,MAX($D$2:D793)+1)</f>
        <v>0</v>
      </c>
      <c r="E794" s="62">
        <f>IF(H794=0,0,MAX($E$2:E793)+1)</f>
        <v>0</v>
      </c>
      <c r="F794" s="71"/>
      <c r="G794" s="60"/>
      <c r="H794" s="60"/>
      <c r="I794" s="62" t="e">
        <f>IFERROR(VLOOKUP(H794,H$2:H793,1,FALSE),VLOOKUP(H794,H$478:H795,1,FALSE))</f>
        <v>#N/A</v>
      </c>
      <c r="J794" s="62" t="str">
        <f>IF($H794=0,"",VLOOKUP($H794,Исходные_данные,37,FALSE))</f>
        <v/>
      </c>
      <c r="K794" s="62" t="str">
        <f>IF($H794=0,"",VLOOKUP($H794,Исходные_данные,38,FALSE))</f>
        <v/>
      </c>
      <c r="L794" s="62" t="str">
        <f>IF($H794=0,"",VLOOKUP($H794,Исходные_данные,39,FALSE))</f>
        <v/>
      </c>
      <c r="M794" s="46" t="str">
        <f>IFERROR(VLOOKUP(H794,Нагрузка_диапазон_1,4,FALSE),"")</f>
        <v/>
      </c>
      <c r="N794" s="62" t="str">
        <f>IF($H794=0,"",VLOOKUP($H794,Исходные_данные,40,FALSE))</f>
        <v/>
      </c>
      <c r="O794" s="62"/>
      <c r="P794" s="62" t="str">
        <f>IF($H794=0,"",VLOOKUP($H794,Исходные_данные,42,FALSE))</f>
        <v/>
      </c>
      <c r="Q794" s="62" t="str">
        <f>IF($H794=0,"",VLOOKUP($H794,Исходные_данные,8,FALSE))</f>
        <v/>
      </c>
      <c r="R794" s="62">
        <f>IF(Q794=3,"L1,L2,L3",0)</f>
        <v>0</v>
      </c>
      <c r="S794" s="62">
        <f>IF(C794=1,1,IF(Q794=3,S793,IF(S793=3,1,S793+1)))</f>
        <v>3</v>
      </c>
      <c r="T794" s="62" t="str">
        <f>IF(R794=0,"L"&amp;S794,R794)</f>
        <v>L3</v>
      </c>
      <c r="U794" s="62" t="str">
        <f>IF($H794=0,"",VLOOKUP($H794,Исходные_данные,32,FALSE))</f>
        <v/>
      </c>
    </row>
    <row r="795" spans="1:21" x14ac:dyDescent="0.2">
      <c r="A795" s="62" t="str">
        <f t="shared" si="13"/>
        <v/>
      </c>
      <c r="B795" s="62" t="str">
        <f>IF(C795=1,MAX(B$2:$B794)+1,IF(F795=0,"",B794))</f>
        <v/>
      </c>
      <c r="C795" s="62">
        <f>COUNTIF($F$2:$F795,F795)</f>
        <v>0</v>
      </c>
      <c r="D795" s="62">
        <f>IF(F795=0,0,MAX($D$2:D794)+1)</f>
        <v>0</v>
      </c>
      <c r="E795" s="62">
        <f>IF(H795=0,0,MAX($E$2:E794)+1)</f>
        <v>0</v>
      </c>
      <c r="F795" s="71"/>
      <c r="G795" s="60"/>
      <c r="H795" s="60"/>
      <c r="I795" s="62" t="e">
        <f>IFERROR(VLOOKUP(H795,H$2:H794,1,FALSE),VLOOKUP(H795,H$478:H796,1,FALSE))</f>
        <v>#N/A</v>
      </c>
      <c r="J795" s="62" t="str">
        <f>IF($H795=0,"",VLOOKUP($H795,Исходные_данные,37,FALSE))</f>
        <v/>
      </c>
      <c r="K795" s="62" t="str">
        <f>IF($H795=0,"",VLOOKUP($H795,Исходные_данные,38,FALSE))</f>
        <v/>
      </c>
      <c r="L795" s="62" t="str">
        <f>IF($H795=0,"",VLOOKUP($H795,Исходные_данные,39,FALSE))</f>
        <v/>
      </c>
      <c r="M795" s="46" t="str">
        <f>IFERROR(VLOOKUP(H795,Нагрузка_диапазон_1,4,FALSE),"")</f>
        <v/>
      </c>
      <c r="N795" s="62" t="str">
        <f>IF($H795=0,"",VLOOKUP($H795,Исходные_данные,40,FALSE))</f>
        <v/>
      </c>
      <c r="O795" s="62"/>
      <c r="P795" s="62" t="str">
        <f>IF($H795=0,"",VLOOKUP($H795,Исходные_данные,42,FALSE))</f>
        <v/>
      </c>
      <c r="Q795" s="62" t="str">
        <f>IF($H795=0,"",VLOOKUP($H795,Исходные_данные,8,FALSE))</f>
        <v/>
      </c>
      <c r="R795" s="62">
        <f>IF(Q795=3,"L1,L2,L3",0)</f>
        <v>0</v>
      </c>
      <c r="S795" s="62">
        <f>IF(C795=1,1,IF(Q795=3,S794,IF(S794=3,1,S794+1)))</f>
        <v>1</v>
      </c>
      <c r="T795" s="62" t="str">
        <f>IF(R795=0,"L"&amp;S795,R795)</f>
        <v>L1</v>
      </c>
      <c r="U795" s="62" t="str">
        <f>IF($H795=0,"",VLOOKUP($H795,Исходные_данные,32,FALSE))</f>
        <v/>
      </c>
    </row>
    <row r="796" spans="1:21" x14ac:dyDescent="0.2">
      <c r="A796" s="62" t="str">
        <f t="shared" si="13"/>
        <v/>
      </c>
      <c r="B796" s="62" t="str">
        <f>IF(C796=1,MAX(B$2:$B795)+1,IF(F796=0,"",B795))</f>
        <v/>
      </c>
      <c r="C796" s="62">
        <f>COUNTIF($F$2:$F796,F796)</f>
        <v>0</v>
      </c>
      <c r="D796" s="62">
        <f>IF(F796=0,0,MAX($D$2:D795)+1)</f>
        <v>0</v>
      </c>
      <c r="E796" s="62">
        <f>IF(H796=0,0,MAX($E$2:E795)+1)</f>
        <v>0</v>
      </c>
      <c r="F796" s="71"/>
      <c r="G796" s="60"/>
      <c r="H796" s="60"/>
      <c r="I796" s="62" t="e">
        <f>IFERROR(VLOOKUP(H796,H$2:H795,1,FALSE),VLOOKUP(H796,H$478:H797,1,FALSE))</f>
        <v>#N/A</v>
      </c>
      <c r="J796" s="62" t="str">
        <f>IF($H796=0,"",VLOOKUP($H796,Исходные_данные,37,FALSE))</f>
        <v/>
      </c>
      <c r="K796" s="62" t="str">
        <f>IF($H796=0,"",VLOOKUP($H796,Исходные_данные,38,FALSE))</f>
        <v/>
      </c>
      <c r="L796" s="62" t="str">
        <f>IF($H796=0,"",VLOOKUP($H796,Исходные_данные,39,FALSE))</f>
        <v/>
      </c>
      <c r="M796" s="46" t="str">
        <f>IFERROR(VLOOKUP(H796,Нагрузка_диапазон_1,4,FALSE),"")</f>
        <v/>
      </c>
      <c r="N796" s="62" t="str">
        <f>IF($H796=0,"",VLOOKUP($H796,Исходные_данные,40,FALSE))</f>
        <v/>
      </c>
      <c r="O796" s="62"/>
      <c r="P796" s="62" t="str">
        <f>IF($H796=0,"",VLOOKUP($H796,Исходные_данные,42,FALSE))</f>
        <v/>
      </c>
      <c r="Q796" s="62" t="str">
        <f>IF($H796=0,"",VLOOKUP($H796,Исходные_данные,8,FALSE))</f>
        <v/>
      </c>
      <c r="R796" s="62">
        <f>IF(Q796=3,"L1,L2,L3",0)</f>
        <v>0</v>
      </c>
      <c r="S796" s="62">
        <f>IF(C796=1,1,IF(Q796=3,S795,IF(S795=3,1,S795+1)))</f>
        <v>2</v>
      </c>
      <c r="T796" s="62" t="str">
        <f>IF(R796=0,"L"&amp;S796,R796)</f>
        <v>L2</v>
      </c>
      <c r="U796" s="62" t="str">
        <f>IF($H796=0,"",VLOOKUP($H796,Исходные_данные,32,FALSE))</f>
        <v/>
      </c>
    </row>
    <row r="797" spans="1:21" x14ac:dyDescent="0.2">
      <c r="A797" s="62" t="str">
        <f t="shared" ref="A797:A860" si="14">IF(B797=B798,"",B797)</f>
        <v/>
      </c>
      <c r="B797" s="62" t="str">
        <f>IF(C797=1,MAX(B$2:$B796)+1,IF(F797=0,"",B796))</f>
        <v/>
      </c>
      <c r="C797" s="62">
        <f>COUNTIF($F$2:$F797,F797)</f>
        <v>0</v>
      </c>
      <c r="D797" s="62">
        <f>IF(F797=0,0,MAX($D$2:D796)+1)</f>
        <v>0</v>
      </c>
      <c r="E797" s="62">
        <f>IF(H797=0,0,MAX($E$2:E796)+1)</f>
        <v>0</v>
      </c>
      <c r="F797" s="71"/>
      <c r="G797" s="60"/>
      <c r="H797" s="60"/>
      <c r="I797" s="62" t="e">
        <f>IFERROR(VLOOKUP(H797,H$2:H796,1,FALSE),VLOOKUP(H797,H$478:H798,1,FALSE))</f>
        <v>#N/A</v>
      </c>
      <c r="J797" s="62" t="str">
        <f>IF($H797=0,"",VLOOKUP($H797,Исходные_данные,37,FALSE))</f>
        <v/>
      </c>
      <c r="K797" s="62" t="str">
        <f>IF($H797=0,"",VLOOKUP($H797,Исходные_данные,38,FALSE))</f>
        <v/>
      </c>
      <c r="L797" s="62" t="str">
        <f>IF($H797=0,"",VLOOKUP($H797,Исходные_данные,39,FALSE))</f>
        <v/>
      </c>
      <c r="M797" s="46" t="str">
        <f>IFERROR(VLOOKUP(H797,Нагрузка_диапазон_1,4,FALSE),"")</f>
        <v/>
      </c>
      <c r="N797" s="62" t="str">
        <f>IF($H797=0,"",VLOOKUP($H797,Исходные_данные,40,FALSE))</f>
        <v/>
      </c>
      <c r="O797" s="62"/>
      <c r="P797" s="62" t="str">
        <f>IF($H797=0,"",VLOOKUP($H797,Исходные_данные,42,FALSE))</f>
        <v/>
      </c>
      <c r="Q797" s="62" t="str">
        <f>IF($H797=0,"",VLOOKUP($H797,Исходные_данные,8,FALSE))</f>
        <v/>
      </c>
      <c r="R797" s="62">
        <f>IF(Q797=3,"L1,L2,L3",0)</f>
        <v>0</v>
      </c>
      <c r="S797" s="62">
        <f>IF(C797=1,1,IF(Q797=3,S796,IF(S796=3,1,S796+1)))</f>
        <v>3</v>
      </c>
      <c r="T797" s="62" t="str">
        <f>IF(R797=0,"L"&amp;S797,R797)</f>
        <v>L3</v>
      </c>
      <c r="U797" s="62" t="str">
        <f>IF($H797=0,"",VLOOKUP($H797,Исходные_данные,32,FALSE))</f>
        <v/>
      </c>
    </row>
    <row r="798" spans="1:21" x14ac:dyDescent="0.2">
      <c r="A798" s="62" t="str">
        <f t="shared" si="14"/>
        <v/>
      </c>
      <c r="B798" s="62" t="str">
        <f>IF(C798=1,MAX(B$2:$B797)+1,IF(F798=0,"",B797))</f>
        <v/>
      </c>
      <c r="C798" s="62">
        <f>COUNTIF($F$2:$F798,F798)</f>
        <v>0</v>
      </c>
      <c r="D798" s="62">
        <f>IF(F798=0,0,MAX($D$2:D797)+1)</f>
        <v>0</v>
      </c>
      <c r="E798" s="62">
        <f>IF(H798=0,0,MAX($E$2:E797)+1)</f>
        <v>0</v>
      </c>
      <c r="F798" s="71"/>
      <c r="G798" s="60"/>
      <c r="H798" s="60"/>
      <c r="I798" s="62" t="e">
        <f>IFERROR(VLOOKUP(H798,H$2:H797,1,FALSE),VLOOKUP(H798,H$478:H799,1,FALSE))</f>
        <v>#N/A</v>
      </c>
      <c r="J798" s="62" t="str">
        <f>IF($H798=0,"",VLOOKUP($H798,Исходные_данные,37,FALSE))</f>
        <v/>
      </c>
      <c r="K798" s="62" t="str">
        <f>IF($H798=0,"",VLOOKUP($H798,Исходные_данные,38,FALSE))</f>
        <v/>
      </c>
      <c r="L798" s="62" t="str">
        <f>IF($H798=0,"",VLOOKUP($H798,Исходные_данные,39,FALSE))</f>
        <v/>
      </c>
      <c r="M798" s="46" t="str">
        <f>IFERROR(VLOOKUP(H798,Нагрузка_диапазон_1,4,FALSE),"")</f>
        <v/>
      </c>
      <c r="N798" s="62" t="str">
        <f>IF($H798=0,"",VLOOKUP($H798,Исходные_данные,40,FALSE))</f>
        <v/>
      </c>
      <c r="O798" s="62"/>
      <c r="P798" s="62" t="str">
        <f>IF($H798=0,"",VLOOKUP($H798,Исходные_данные,42,FALSE))</f>
        <v/>
      </c>
      <c r="Q798" s="62" t="str">
        <f>IF($H798=0,"",VLOOKUP($H798,Исходные_данные,8,FALSE))</f>
        <v/>
      </c>
      <c r="R798" s="62">
        <f>IF(Q798=3,"L1,L2,L3",0)</f>
        <v>0</v>
      </c>
      <c r="S798" s="62">
        <f>IF(C798=1,1,IF(Q798=3,S797,IF(S797=3,1,S797+1)))</f>
        <v>1</v>
      </c>
      <c r="T798" s="62" t="str">
        <f>IF(R798=0,"L"&amp;S798,R798)</f>
        <v>L1</v>
      </c>
      <c r="U798" s="62" t="str">
        <f>IF($H798=0,"",VLOOKUP($H798,Исходные_данные,32,FALSE))</f>
        <v/>
      </c>
    </row>
    <row r="799" spans="1:21" x14ac:dyDescent="0.2">
      <c r="A799" s="62" t="str">
        <f t="shared" si="14"/>
        <v/>
      </c>
      <c r="B799" s="62" t="str">
        <f>IF(C799=1,MAX(B$2:$B798)+1,IF(F799=0,"",B798))</f>
        <v/>
      </c>
      <c r="C799" s="62">
        <f>COUNTIF($F$2:$F799,F799)</f>
        <v>0</v>
      </c>
      <c r="D799" s="62">
        <f>IF(F799=0,0,MAX($D$2:D798)+1)</f>
        <v>0</v>
      </c>
      <c r="E799" s="62">
        <f>IF(H799=0,0,MAX($E$2:E798)+1)</f>
        <v>0</v>
      </c>
      <c r="F799" s="71"/>
      <c r="G799" s="60"/>
      <c r="H799" s="60"/>
      <c r="I799" s="62" t="e">
        <f>IFERROR(VLOOKUP(H799,H$2:H798,1,FALSE),VLOOKUP(H799,H$478:H800,1,FALSE))</f>
        <v>#N/A</v>
      </c>
      <c r="J799" s="62" t="str">
        <f>IF($H799=0,"",VLOOKUP($H799,Исходные_данные,37,FALSE))</f>
        <v/>
      </c>
      <c r="K799" s="62" t="str">
        <f>IF($H799=0,"",VLOOKUP($H799,Исходные_данные,38,FALSE))</f>
        <v/>
      </c>
      <c r="L799" s="62" t="str">
        <f>IF($H799=0,"",VLOOKUP($H799,Исходные_данные,39,FALSE))</f>
        <v/>
      </c>
      <c r="M799" s="46" t="str">
        <f>IFERROR(VLOOKUP(H799,Нагрузка_диапазон_1,4,FALSE),"")</f>
        <v/>
      </c>
      <c r="N799" s="62" t="str">
        <f>IF($H799=0,"",VLOOKUP($H799,Исходные_данные,40,FALSE))</f>
        <v/>
      </c>
      <c r="O799" s="62"/>
      <c r="P799" s="62" t="str">
        <f>IF($H799=0,"",VLOOKUP($H799,Исходные_данные,42,FALSE))</f>
        <v/>
      </c>
      <c r="Q799" s="62" t="str">
        <f>IF($H799=0,"",VLOOKUP($H799,Исходные_данные,8,FALSE))</f>
        <v/>
      </c>
      <c r="R799" s="62">
        <f>IF(Q799=3,"L1,L2,L3",0)</f>
        <v>0</v>
      </c>
      <c r="S799" s="62">
        <f>IF(C799=1,1,IF(Q799=3,S798,IF(S798=3,1,S798+1)))</f>
        <v>2</v>
      </c>
      <c r="T799" s="62" t="str">
        <f>IF(R799=0,"L"&amp;S799,R799)</f>
        <v>L2</v>
      </c>
      <c r="U799" s="62" t="str">
        <f>IF($H799=0,"",VLOOKUP($H799,Исходные_данные,32,FALSE))</f>
        <v/>
      </c>
    </row>
    <row r="800" spans="1:21" x14ac:dyDescent="0.2">
      <c r="A800" s="62" t="str">
        <f t="shared" si="14"/>
        <v/>
      </c>
      <c r="B800" s="62" t="str">
        <f>IF(C800=1,MAX(B$2:$B799)+1,IF(F800=0,"",B799))</f>
        <v/>
      </c>
      <c r="C800" s="62">
        <f>COUNTIF($F$2:$F800,F800)</f>
        <v>0</v>
      </c>
      <c r="D800" s="62">
        <f>IF(F800=0,0,MAX($D$2:D799)+1)</f>
        <v>0</v>
      </c>
      <c r="E800" s="62">
        <f>IF(H800=0,0,MAX($E$2:E799)+1)</f>
        <v>0</v>
      </c>
      <c r="F800" s="71"/>
      <c r="G800" s="60"/>
      <c r="H800" s="60"/>
      <c r="I800" s="62" t="e">
        <f>IFERROR(VLOOKUP(H800,H$2:H799,1,FALSE),VLOOKUP(H800,H$478:H801,1,FALSE))</f>
        <v>#N/A</v>
      </c>
      <c r="J800" s="62" t="str">
        <f>IF($H800=0,"",VLOOKUP($H800,Исходные_данные,37,FALSE))</f>
        <v/>
      </c>
      <c r="K800" s="62" t="str">
        <f>IF($H800=0,"",VLOOKUP($H800,Исходные_данные,38,FALSE))</f>
        <v/>
      </c>
      <c r="L800" s="62" t="str">
        <f>IF($H800=0,"",VLOOKUP($H800,Исходные_данные,39,FALSE))</f>
        <v/>
      </c>
      <c r="M800" s="46" t="str">
        <f>IFERROR(VLOOKUP(H800,Нагрузка_диапазон_1,4,FALSE),"")</f>
        <v/>
      </c>
      <c r="N800" s="62" t="str">
        <f>IF($H800=0,"",VLOOKUP($H800,Исходные_данные,40,FALSE))</f>
        <v/>
      </c>
      <c r="O800" s="62"/>
      <c r="P800" s="62" t="str">
        <f>IF($H800=0,"",VLOOKUP($H800,Исходные_данные,42,FALSE))</f>
        <v/>
      </c>
      <c r="Q800" s="62" t="str">
        <f>IF($H800=0,"",VLOOKUP($H800,Исходные_данные,8,FALSE))</f>
        <v/>
      </c>
      <c r="R800" s="62">
        <f>IF(Q800=3,"L1,L2,L3",0)</f>
        <v>0</v>
      </c>
      <c r="S800" s="62">
        <f>IF(C800=1,1,IF(Q800=3,S799,IF(S799=3,1,S799+1)))</f>
        <v>3</v>
      </c>
      <c r="T800" s="62" t="str">
        <f>IF(R800=0,"L"&amp;S800,R800)</f>
        <v>L3</v>
      </c>
      <c r="U800" s="62" t="str">
        <f>IF($H800=0,"",VLOOKUP($H800,Исходные_данные,32,FALSE))</f>
        <v/>
      </c>
    </row>
    <row r="801" spans="1:21" x14ac:dyDescent="0.2">
      <c r="A801" s="62" t="str">
        <f t="shared" si="14"/>
        <v/>
      </c>
      <c r="B801" s="62" t="str">
        <f>IF(C801=1,MAX(B$2:$B800)+1,IF(F801=0,"",B800))</f>
        <v/>
      </c>
      <c r="C801" s="62">
        <f>COUNTIF($F$2:$F801,F801)</f>
        <v>0</v>
      </c>
      <c r="D801" s="62">
        <f>IF(F801=0,0,MAX($D$2:D800)+1)</f>
        <v>0</v>
      </c>
      <c r="E801" s="62">
        <f>IF(H801=0,0,MAX($E$2:E800)+1)</f>
        <v>0</v>
      </c>
      <c r="F801" s="71"/>
      <c r="G801" s="60"/>
      <c r="H801" s="60"/>
      <c r="I801" s="62" t="e">
        <f>IFERROR(VLOOKUP(H801,H$2:H800,1,FALSE),VLOOKUP(H801,H$478:H802,1,FALSE))</f>
        <v>#N/A</v>
      </c>
      <c r="J801" s="62" t="str">
        <f>IF($H801=0,"",VLOOKUP($H801,Исходные_данные,37,FALSE))</f>
        <v/>
      </c>
      <c r="K801" s="62" t="str">
        <f>IF($H801=0,"",VLOOKUP($H801,Исходные_данные,38,FALSE))</f>
        <v/>
      </c>
      <c r="L801" s="62" t="str">
        <f>IF($H801=0,"",VLOOKUP($H801,Исходные_данные,39,FALSE))</f>
        <v/>
      </c>
      <c r="M801" s="46" t="str">
        <f>IFERROR(VLOOKUP(H801,Нагрузка_диапазон_1,4,FALSE),"")</f>
        <v/>
      </c>
      <c r="N801" s="62" t="str">
        <f>IF($H801=0,"",VLOOKUP($H801,Исходные_данные,40,FALSE))</f>
        <v/>
      </c>
      <c r="O801" s="62"/>
      <c r="P801" s="62" t="str">
        <f>IF($H801=0,"",VLOOKUP($H801,Исходные_данные,42,FALSE))</f>
        <v/>
      </c>
      <c r="Q801" s="62" t="str">
        <f>IF($H801=0,"",VLOOKUP($H801,Исходные_данные,8,FALSE))</f>
        <v/>
      </c>
      <c r="R801" s="62">
        <f>IF(Q801=3,"L1,L2,L3",0)</f>
        <v>0</v>
      </c>
      <c r="S801" s="62">
        <f>IF(C801=1,1,IF(Q801=3,S800,IF(S800=3,1,S800+1)))</f>
        <v>1</v>
      </c>
      <c r="T801" s="62" t="str">
        <f>IF(R801=0,"L"&amp;S801,R801)</f>
        <v>L1</v>
      </c>
      <c r="U801" s="62" t="str">
        <f>IF($H801=0,"",VLOOKUP($H801,Исходные_данные,32,FALSE))</f>
        <v/>
      </c>
    </row>
    <row r="802" spans="1:21" x14ac:dyDescent="0.2">
      <c r="A802" s="62" t="str">
        <f t="shared" si="14"/>
        <v/>
      </c>
      <c r="B802" s="62" t="str">
        <f>IF(C802=1,MAX(B$2:$B801)+1,IF(F802=0,"",B801))</f>
        <v/>
      </c>
      <c r="C802" s="62">
        <f>COUNTIF($F$2:$F802,F802)</f>
        <v>0</v>
      </c>
      <c r="D802" s="62">
        <f>IF(F802=0,0,MAX($D$2:D801)+1)</f>
        <v>0</v>
      </c>
      <c r="E802" s="62">
        <f>IF(H802=0,0,MAX($E$2:E801)+1)</f>
        <v>0</v>
      </c>
      <c r="F802" s="71"/>
      <c r="G802" s="60"/>
      <c r="H802" s="60"/>
      <c r="I802" s="62" t="e">
        <f>IFERROR(VLOOKUP(H802,H$2:H801,1,FALSE),VLOOKUP(H802,H$478:H803,1,FALSE))</f>
        <v>#N/A</v>
      </c>
      <c r="J802" s="62" t="str">
        <f>IF($H802=0,"",VLOOKUP($H802,Исходные_данные,37,FALSE))</f>
        <v/>
      </c>
      <c r="K802" s="62" t="str">
        <f>IF($H802=0,"",VLOOKUP($H802,Исходные_данные,38,FALSE))</f>
        <v/>
      </c>
      <c r="L802" s="62" t="str">
        <f>IF($H802=0,"",VLOOKUP($H802,Исходные_данные,39,FALSE))</f>
        <v/>
      </c>
      <c r="M802" s="46" t="str">
        <f>IFERROR(VLOOKUP(H802,Нагрузка_диапазон_1,4,FALSE),"")</f>
        <v/>
      </c>
      <c r="N802" s="62" t="str">
        <f>IF($H802=0,"",VLOOKUP($H802,Исходные_данные,40,FALSE))</f>
        <v/>
      </c>
      <c r="O802" s="62"/>
      <c r="P802" s="62" t="str">
        <f>IF($H802=0,"",VLOOKUP($H802,Исходные_данные,42,FALSE))</f>
        <v/>
      </c>
      <c r="Q802" s="62" t="str">
        <f>IF($H802=0,"",VLOOKUP($H802,Исходные_данные,8,FALSE))</f>
        <v/>
      </c>
      <c r="R802" s="62">
        <f>IF(Q802=3,"L1,L2,L3",0)</f>
        <v>0</v>
      </c>
      <c r="S802" s="62">
        <f>IF(C802=1,1,IF(Q802=3,S801,IF(S801=3,1,S801+1)))</f>
        <v>2</v>
      </c>
      <c r="T802" s="62" t="str">
        <f>IF(R802=0,"L"&amp;S802,R802)</f>
        <v>L2</v>
      </c>
      <c r="U802" s="62" t="str">
        <f>IF($H802=0,"",VLOOKUP($H802,Исходные_данные,32,FALSE))</f>
        <v/>
      </c>
    </row>
    <row r="803" spans="1:21" x14ac:dyDescent="0.2">
      <c r="A803" s="62" t="str">
        <f t="shared" si="14"/>
        <v/>
      </c>
      <c r="B803" s="62" t="str">
        <f>IF(C803=1,MAX(B$2:$B802)+1,IF(F803=0,"",B802))</f>
        <v/>
      </c>
      <c r="C803" s="62">
        <f>COUNTIF($F$2:$F803,F803)</f>
        <v>0</v>
      </c>
      <c r="D803" s="62">
        <f>IF(F803=0,0,MAX($D$2:D802)+1)</f>
        <v>0</v>
      </c>
      <c r="E803" s="62">
        <f>IF(H803=0,0,MAX($E$2:E802)+1)</f>
        <v>0</v>
      </c>
      <c r="F803" s="71"/>
      <c r="G803" s="60"/>
      <c r="H803" s="60"/>
      <c r="I803" s="62" t="e">
        <f>IFERROR(VLOOKUP(H803,H$2:H802,1,FALSE),VLOOKUP(H803,H$478:H804,1,FALSE))</f>
        <v>#N/A</v>
      </c>
      <c r="J803" s="62" t="str">
        <f>IF($H803=0,"",VLOOKUP($H803,Исходные_данные,37,FALSE))</f>
        <v/>
      </c>
      <c r="K803" s="62" t="str">
        <f>IF($H803=0,"",VLOOKUP($H803,Исходные_данные,38,FALSE))</f>
        <v/>
      </c>
      <c r="L803" s="62" t="str">
        <f>IF($H803=0,"",VLOOKUP($H803,Исходные_данные,39,FALSE))</f>
        <v/>
      </c>
      <c r="M803" s="46" t="str">
        <f>IFERROR(VLOOKUP(H803,Нагрузка_диапазон_1,4,FALSE),"")</f>
        <v/>
      </c>
      <c r="N803" s="62" t="str">
        <f>IF($H803=0,"",VLOOKUP($H803,Исходные_данные,40,FALSE))</f>
        <v/>
      </c>
      <c r="O803" s="62"/>
      <c r="P803" s="62" t="str">
        <f>IF($H803=0,"",VLOOKUP($H803,Исходные_данные,42,FALSE))</f>
        <v/>
      </c>
      <c r="Q803" s="62" t="str">
        <f>IF($H803=0,"",VLOOKUP($H803,Исходные_данные,8,FALSE))</f>
        <v/>
      </c>
      <c r="R803" s="62">
        <f>IF(Q803=3,"L1,L2,L3",0)</f>
        <v>0</v>
      </c>
      <c r="S803" s="62">
        <f>IF(C803=1,1,IF(Q803=3,S802,IF(S802=3,1,S802+1)))</f>
        <v>3</v>
      </c>
      <c r="T803" s="62" t="str">
        <f>IF(R803=0,"L"&amp;S803,R803)</f>
        <v>L3</v>
      </c>
      <c r="U803" s="62" t="str">
        <f>IF($H803=0,"",VLOOKUP($H803,Исходные_данные,32,FALSE))</f>
        <v/>
      </c>
    </row>
    <row r="804" spans="1:21" x14ac:dyDescent="0.2">
      <c r="A804" s="62" t="str">
        <f t="shared" si="14"/>
        <v/>
      </c>
      <c r="B804" s="62" t="str">
        <f>IF(C804=1,MAX(B$2:$B803)+1,IF(F804=0,"",B803))</f>
        <v/>
      </c>
      <c r="C804" s="62">
        <f>COUNTIF($F$2:$F804,F804)</f>
        <v>0</v>
      </c>
      <c r="D804" s="62">
        <f>IF(F804=0,0,MAX($D$2:D803)+1)</f>
        <v>0</v>
      </c>
      <c r="E804" s="62">
        <f>IF(H804=0,0,MAX($E$2:E803)+1)</f>
        <v>0</v>
      </c>
      <c r="F804" s="71"/>
      <c r="G804" s="60"/>
      <c r="H804" s="60"/>
      <c r="I804" s="62" t="e">
        <f>IFERROR(VLOOKUP(H804,H$2:H803,1,FALSE),VLOOKUP(H804,H$478:H805,1,FALSE))</f>
        <v>#N/A</v>
      </c>
      <c r="J804" s="62" t="str">
        <f>IF($H804=0,"",VLOOKUP($H804,Исходные_данные,37,FALSE))</f>
        <v/>
      </c>
      <c r="K804" s="62" t="str">
        <f>IF($H804=0,"",VLOOKUP($H804,Исходные_данные,38,FALSE))</f>
        <v/>
      </c>
      <c r="L804" s="62" t="str">
        <f>IF($H804=0,"",VLOOKUP($H804,Исходные_данные,39,FALSE))</f>
        <v/>
      </c>
      <c r="M804" s="46" t="str">
        <f>IFERROR(VLOOKUP(H804,Нагрузка_диапазон_1,4,FALSE),"")</f>
        <v/>
      </c>
      <c r="N804" s="62" t="str">
        <f>IF($H804=0,"",VLOOKUP($H804,Исходные_данные,40,FALSE))</f>
        <v/>
      </c>
      <c r="O804" s="62"/>
      <c r="P804" s="62" t="str">
        <f>IF($H804=0,"",VLOOKUP($H804,Исходные_данные,42,FALSE))</f>
        <v/>
      </c>
      <c r="Q804" s="62" t="str">
        <f>IF($H804=0,"",VLOOKUP($H804,Исходные_данные,8,FALSE))</f>
        <v/>
      </c>
      <c r="R804" s="62">
        <f>IF(Q804=3,"L1,L2,L3",0)</f>
        <v>0</v>
      </c>
      <c r="S804" s="62">
        <f>IF(C804=1,1,IF(Q804=3,S803,IF(S803=3,1,S803+1)))</f>
        <v>1</v>
      </c>
      <c r="T804" s="62" t="str">
        <f>IF(R804=0,"L"&amp;S804,R804)</f>
        <v>L1</v>
      </c>
      <c r="U804" s="62" t="str">
        <f>IF($H804=0,"",VLOOKUP($H804,Исходные_данные,32,FALSE))</f>
        <v/>
      </c>
    </row>
    <row r="805" spans="1:21" x14ac:dyDescent="0.2">
      <c r="A805" s="62" t="str">
        <f t="shared" si="14"/>
        <v/>
      </c>
      <c r="B805" s="62" t="str">
        <f>IF(C805=1,MAX(B$2:$B804)+1,IF(F805=0,"",B804))</f>
        <v/>
      </c>
      <c r="C805" s="62">
        <f>COUNTIF($F$2:$F805,F805)</f>
        <v>0</v>
      </c>
      <c r="D805" s="62">
        <f>IF(F805=0,0,MAX($D$2:D804)+1)</f>
        <v>0</v>
      </c>
      <c r="E805" s="62">
        <f>IF(H805=0,0,MAX($E$2:E804)+1)</f>
        <v>0</v>
      </c>
      <c r="F805" s="71"/>
      <c r="G805" s="60"/>
      <c r="H805" s="60"/>
      <c r="I805" s="62" t="e">
        <f>IFERROR(VLOOKUP(H805,H$2:H804,1,FALSE),VLOOKUP(H805,H$478:H806,1,FALSE))</f>
        <v>#N/A</v>
      </c>
      <c r="J805" s="62" t="str">
        <f>IF($H805=0,"",VLOOKUP($H805,Исходные_данные,37,FALSE))</f>
        <v/>
      </c>
      <c r="K805" s="62" t="str">
        <f>IF($H805=0,"",VLOOKUP($H805,Исходные_данные,38,FALSE))</f>
        <v/>
      </c>
      <c r="L805" s="62" t="str">
        <f>IF($H805=0,"",VLOOKUP($H805,Исходные_данные,39,FALSE))</f>
        <v/>
      </c>
      <c r="M805" s="46" t="str">
        <f>IFERROR(VLOOKUP(H805,Нагрузка_диапазон_1,4,FALSE),"")</f>
        <v/>
      </c>
      <c r="N805" s="62" t="str">
        <f>IF($H805=0,"",VLOOKUP($H805,Исходные_данные,40,FALSE))</f>
        <v/>
      </c>
      <c r="O805" s="62"/>
      <c r="P805" s="62" t="str">
        <f>IF($H805=0,"",VLOOKUP($H805,Исходные_данные,42,FALSE))</f>
        <v/>
      </c>
      <c r="Q805" s="62" t="str">
        <f>IF($H805=0,"",VLOOKUP($H805,Исходные_данные,8,FALSE))</f>
        <v/>
      </c>
      <c r="R805" s="62">
        <f>IF(Q805=3,"L1,L2,L3",0)</f>
        <v>0</v>
      </c>
      <c r="S805" s="62">
        <f>IF(C805=1,1,IF(Q805=3,S804,IF(S804=3,1,S804+1)))</f>
        <v>2</v>
      </c>
      <c r="T805" s="62" t="str">
        <f>IF(R805=0,"L"&amp;S805,R805)</f>
        <v>L2</v>
      </c>
      <c r="U805" s="62" t="str">
        <f>IF($H805=0,"",VLOOKUP($H805,Исходные_данные,32,FALSE))</f>
        <v/>
      </c>
    </row>
    <row r="806" spans="1:21" x14ac:dyDescent="0.2">
      <c r="A806" s="62" t="str">
        <f t="shared" si="14"/>
        <v/>
      </c>
      <c r="B806" s="62" t="str">
        <f>IF(C806=1,MAX(B$2:$B805)+1,IF(F806=0,"",B805))</f>
        <v/>
      </c>
      <c r="C806" s="62">
        <f>COUNTIF($F$2:$F806,F806)</f>
        <v>0</v>
      </c>
      <c r="D806" s="62">
        <f>IF(F806=0,0,MAX($D$2:D805)+1)</f>
        <v>0</v>
      </c>
      <c r="E806" s="62">
        <f>IF(H806=0,0,MAX($E$2:E805)+1)</f>
        <v>0</v>
      </c>
      <c r="F806" s="71"/>
      <c r="G806" s="60"/>
      <c r="H806" s="60"/>
      <c r="I806" s="62" t="e">
        <f>IFERROR(VLOOKUP(H806,H$2:H805,1,FALSE),VLOOKUP(H806,H$478:H807,1,FALSE))</f>
        <v>#N/A</v>
      </c>
      <c r="J806" s="62" t="str">
        <f>IF($H806=0,"",VLOOKUP($H806,Исходные_данные,37,FALSE))</f>
        <v/>
      </c>
      <c r="K806" s="62" t="str">
        <f>IF($H806=0,"",VLOOKUP($H806,Исходные_данные,38,FALSE))</f>
        <v/>
      </c>
      <c r="L806" s="62" t="str">
        <f>IF($H806=0,"",VLOOKUP($H806,Исходные_данные,39,FALSE))</f>
        <v/>
      </c>
      <c r="M806" s="46" t="str">
        <f>IFERROR(VLOOKUP(H806,Нагрузка_диапазон_1,4,FALSE),"")</f>
        <v/>
      </c>
      <c r="N806" s="62" t="str">
        <f>IF($H806=0,"",VLOOKUP($H806,Исходные_данные,40,FALSE))</f>
        <v/>
      </c>
      <c r="O806" s="62"/>
      <c r="P806" s="62" t="str">
        <f>IF($H806=0,"",VLOOKUP($H806,Исходные_данные,42,FALSE))</f>
        <v/>
      </c>
      <c r="Q806" s="62" t="str">
        <f>IF($H806=0,"",VLOOKUP($H806,Исходные_данные,8,FALSE))</f>
        <v/>
      </c>
      <c r="R806" s="62">
        <f>IF(Q806=3,"L1,L2,L3",0)</f>
        <v>0</v>
      </c>
      <c r="S806" s="62">
        <f>IF(C806=1,1,IF(Q806=3,S805,IF(S805=3,1,S805+1)))</f>
        <v>3</v>
      </c>
      <c r="T806" s="62" t="str">
        <f>IF(R806=0,"L"&amp;S806,R806)</f>
        <v>L3</v>
      </c>
      <c r="U806" s="62" t="str">
        <f>IF($H806=0,"",VLOOKUP($H806,Исходные_данные,32,FALSE))</f>
        <v/>
      </c>
    </row>
    <row r="807" spans="1:21" x14ac:dyDescent="0.2">
      <c r="A807" s="62" t="str">
        <f t="shared" si="14"/>
        <v/>
      </c>
      <c r="B807" s="62" t="str">
        <f>IF(C807=1,MAX(B$2:$B806)+1,IF(F807=0,"",B806))</f>
        <v/>
      </c>
      <c r="C807" s="62">
        <f>COUNTIF($F$2:$F807,F807)</f>
        <v>0</v>
      </c>
      <c r="D807" s="62">
        <f>IF(F807=0,0,MAX($D$2:D806)+1)</f>
        <v>0</v>
      </c>
      <c r="E807" s="62">
        <f>IF(H807=0,0,MAX($E$2:E806)+1)</f>
        <v>0</v>
      </c>
      <c r="F807" s="71"/>
      <c r="G807" s="60"/>
      <c r="H807" s="60"/>
      <c r="I807" s="62" t="e">
        <f>IFERROR(VLOOKUP(H807,H$2:H806,1,FALSE),VLOOKUP(H807,H$478:H808,1,FALSE))</f>
        <v>#N/A</v>
      </c>
      <c r="J807" s="62" t="str">
        <f>IF($H807=0,"",VLOOKUP($H807,Исходные_данные,37,FALSE))</f>
        <v/>
      </c>
      <c r="K807" s="62" t="str">
        <f>IF($H807=0,"",VLOOKUP($H807,Исходные_данные,38,FALSE))</f>
        <v/>
      </c>
      <c r="L807" s="62" t="str">
        <f>IF($H807=0,"",VLOOKUP($H807,Исходные_данные,39,FALSE))</f>
        <v/>
      </c>
      <c r="M807" s="46" t="str">
        <f>IFERROR(VLOOKUP(H807,Нагрузка_диапазон_1,4,FALSE),"")</f>
        <v/>
      </c>
      <c r="N807" s="62" t="str">
        <f>IF($H807=0,"",VLOOKUP($H807,Исходные_данные,40,FALSE))</f>
        <v/>
      </c>
      <c r="O807" s="62"/>
      <c r="P807" s="62" t="str">
        <f>IF($H807=0,"",VLOOKUP($H807,Исходные_данные,42,FALSE))</f>
        <v/>
      </c>
      <c r="Q807" s="62" t="str">
        <f>IF($H807=0,"",VLOOKUP($H807,Исходные_данные,8,FALSE))</f>
        <v/>
      </c>
      <c r="R807" s="62">
        <f>IF(Q807=3,"L1,L2,L3",0)</f>
        <v>0</v>
      </c>
      <c r="S807" s="62">
        <f>IF(C807=1,1,IF(Q807=3,S806,IF(S806=3,1,S806+1)))</f>
        <v>1</v>
      </c>
      <c r="T807" s="62" t="str">
        <f>IF(R807=0,"L"&amp;S807,R807)</f>
        <v>L1</v>
      </c>
      <c r="U807" s="62" t="str">
        <f>IF($H807=0,"",VLOOKUP($H807,Исходные_данные,32,FALSE))</f>
        <v/>
      </c>
    </row>
    <row r="808" spans="1:21" x14ac:dyDescent="0.2">
      <c r="A808" s="62" t="str">
        <f t="shared" si="14"/>
        <v/>
      </c>
      <c r="B808" s="62" t="str">
        <f>IF(C808=1,MAX(B$2:$B807)+1,IF(F808=0,"",B807))</f>
        <v/>
      </c>
      <c r="C808" s="62">
        <f>COUNTIF($F$2:$F808,F808)</f>
        <v>0</v>
      </c>
      <c r="D808" s="62">
        <f>IF(F808=0,0,MAX($D$2:D807)+1)</f>
        <v>0</v>
      </c>
      <c r="E808" s="62">
        <f>IF(H808=0,0,MAX($E$2:E807)+1)</f>
        <v>0</v>
      </c>
      <c r="F808" s="71"/>
      <c r="G808" s="60"/>
      <c r="H808" s="60"/>
      <c r="I808" s="62" t="e">
        <f>IFERROR(VLOOKUP(H808,H$2:H807,1,FALSE),VLOOKUP(H808,H$478:H809,1,FALSE))</f>
        <v>#N/A</v>
      </c>
      <c r="J808" s="62" t="str">
        <f>IF($H808=0,"",VLOOKUP($H808,Исходные_данные,37,FALSE))</f>
        <v/>
      </c>
      <c r="K808" s="62" t="str">
        <f>IF($H808=0,"",VLOOKUP($H808,Исходные_данные,38,FALSE))</f>
        <v/>
      </c>
      <c r="L808" s="62" t="str">
        <f>IF($H808=0,"",VLOOKUP($H808,Исходные_данные,39,FALSE))</f>
        <v/>
      </c>
      <c r="M808" s="46" t="str">
        <f>IFERROR(VLOOKUP(H808,Нагрузка_диапазон_1,4,FALSE),"")</f>
        <v/>
      </c>
      <c r="N808" s="62" t="str">
        <f>IF($H808=0,"",VLOOKUP($H808,Исходные_данные,40,FALSE))</f>
        <v/>
      </c>
      <c r="O808" s="62"/>
      <c r="P808" s="62" t="str">
        <f>IF($H808=0,"",VLOOKUP($H808,Исходные_данные,42,FALSE))</f>
        <v/>
      </c>
      <c r="Q808" s="62" t="str">
        <f>IF($H808=0,"",VLOOKUP($H808,Исходные_данные,8,FALSE))</f>
        <v/>
      </c>
      <c r="R808" s="62">
        <f>IF(Q808=3,"L1,L2,L3",0)</f>
        <v>0</v>
      </c>
      <c r="S808" s="62">
        <f>IF(C808=1,1,IF(Q808=3,S807,IF(S807=3,1,S807+1)))</f>
        <v>2</v>
      </c>
      <c r="T808" s="62" t="str">
        <f>IF(R808=0,"L"&amp;S808,R808)</f>
        <v>L2</v>
      </c>
      <c r="U808" s="62" t="str">
        <f>IF($H808=0,"",VLOOKUP($H808,Исходные_данные,32,FALSE))</f>
        <v/>
      </c>
    </row>
    <row r="809" spans="1:21" x14ac:dyDescent="0.2">
      <c r="A809" s="62" t="str">
        <f t="shared" si="14"/>
        <v/>
      </c>
      <c r="B809" s="62" t="str">
        <f>IF(C809=1,MAX(B$2:$B808)+1,IF(F809=0,"",B808))</f>
        <v/>
      </c>
      <c r="C809" s="62">
        <f>COUNTIF($F$2:$F809,F809)</f>
        <v>0</v>
      </c>
      <c r="D809" s="62">
        <f>IF(F809=0,0,MAX($D$2:D808)+1)</f>
        <v>0</v>
      </c>
      <c r="E809" s="62">
        <f>IF(H809=0,0,MAX($E$2:E808)+1)</f>
        <v>0</v>
      </c>
      <c r="F809" s="71"/>
      <c r="G809" s="60"/>
      <c r="H809" s="60"/>
      <c r="I809" s="62" t="e">
        <f>IFERROR(VLOOKUP(H809,H$2:H808,1,FALSE),VLOOKUP(H809,H$478:H810,1,FALSE))</f>
        <v>#N/A</v>
      </c>
      <c r="J809" s="62" t="str">
        <f>IF($H809=0,"",VLOOKUP($H809,Исходные_данные,37,FALSE))</f>
        <v/>
      </c>
      <c r="K809" s="62" t="str">
        <f>IF($H809=0,"",VLOOKUP($H809,Исходные_данные,38,FALSE))</f>
        <v/>
      </c>
      <c r="L809" s="62" t="str">
        <f>IF($H809=0,"",VLOOKUP($H809,Исходные_данные,39,FALSE))</f>
        <v/>
      </c>
      <c r="M809" s="46" t="str">
        <f>IFERROR(VLOOKUP(H809,Нагрузка_диапазон_1,4,FALSE),"")</f>
        <v/>
      </c>
      <c r="N809" s="62" t="str">
        <f>IF($H809=0,"",VLOOKUP($H809,Исходные_данные,40,FALSE))</f>
        <v/>
      </c>
      <c r="O809" s="62"/>
      <c r="P809" s="62" t="str">
        <f>IF($H809=0,"",VLOOKUP($H809,Исходные_данные,42,FALSE))</f>
        <v/>
      </c>
      <c r="Q809" s="62" t="str">
        <f>IF($H809=0,"",VLOOKUP($H809,Исходные_данные,8,FALSE))</f>
        <v/>
      </c>
      <c r="R809" s="62">
        <f>IF(Q809=3,"L1,L2,L3",0)</f>
        <v>0</v>
      </c>
      <c r="S809" s="62">
        <f>IF(C809=1,1,IF(Q809=3,S808,IF(S808=3,1,S808+1)))</f>
        <v>3</v>
      </c>
      <c r="T809" s="62" t="str">
        <f>IF(R809=0,"L"&amp;S809,R809)</f>
        <v>L3</v>
      </c>
      <c r="U809" s="62" t="str">
        <f>IF($H809=0,"",VLOOKUP($H809,Исходные_данные,32,FALSE))</f>
        <v/>
      </c>
    </row>
    <row r="810" spans="1:21" x14ac:dyDescent="0.2">
      <c r="A810" s="62" t="str">
        <f t="shared" si="14"/>
        <v/>
      </c>
      <c r="B810" s="62" t="str">
        <f>IF(C810=1,MAX(B$2:$B809)+1,IF(F810=0,"",B809))</f>
        <v/>
      </c>
      <c r="C810" s="62">
        <f>COUNTIF($F$2:$F810,F810)</f>
        <v>0</v>
      </c>
      <c r="D810" s="62">
        <f>IF(F810=0,0,MAX($D$2:D809)+1)</f>
        <v>0</v>
      </c>
      <c r="E810" s="62">
        <f>IF(H810=0,0,MAX($E$2:E809)+1)</f>
        <v>0</v>
      </c>
      <c r="F810" s="71"/>
      <c r="G810" s="60"/>
      <c r="H810" s="60"/>
      <c r="I810" s="62" t="e">
        <f>IFERROR(VLOOKUP(H810,H$2:H809,1,FALSE),VLOOKUP(H810,H$478:H811,1,FALSE))</f>
        <v>#N/A</v>
      </c>
      <c r="J810" s="62" t="str">
        <f>IF($H810=0,"",VLOOKUP($H810,Исходные_данные,37,FALSE))</f>
        <v/>
      </c>
      <c r="K810" s="62" t="str">
        <f>IF($H810=0,"",VLOOKUP($H810,Исходные_данные,38,FALSE))</f>
        <v/>
      </c>
      <c r="L810" s="62" t="str">
        <f>IF($H810=0,"",VLOOKUP($H810,Исходные_данные,39,FALSE))</f>
        <v/>
      </c>
      <c r="M810" s="46" t="str">
        <f>IFERROR(VLOOKUP(H810,Нагрузка_диапазон_1,4,FALSE),"")</f>
        <v/>
      </c>
      <c r="N810" s="62" t="str">
        <f>IF($H810=0,"",VLOOKUP($H810,Исходные_данные,40,FALSE))</f>
        <v/>
      </c>
      <c r="O810" s="62"/>
      <c r="P810" s="62" t="str">
        <f>IF($H810=0,"",VLOOKUP($H810,Исходные_данные,42,FALSE))</f>
        <v/>
      </c>
      <c r="Q810" s="62" t="str">
        <f>IF($H810=0,"",VLOOKUP($H810,Исходные_данные,8,FALSE))</f>
        <v/>
      </c>
      <c r="R810" s="62">
        <f>IF(Q810=3,"L1,L2,L3",0)</f>
        <v>0</v>
      </c>
      <c r="S810" s="62">
        <f>IF(C810=1,1,IF(Q810=3,S809,IF(S809=3,1,S809+1)))</f>
        <v>1</v>
      </c>
      <c r="T810" s="62" t="str">
        <f>IF(R810=0,"L"&amp;S810,R810)</f>
        <v>L1</v>
      </c>
      <c r="U810" s="62" t="str">
        <f>IF($H810=0,"",VLOOKUP($H810,Исходные_данные,32,FALSE))</f>
        <v/>
      </c>
    </row>
    <row r="811" spans="1:21" x14ac:dyDescent="0.2">
      <c r="A811" s="62" t="str">
        <f t="shared" si="14"/>
        <v/>
      </c>
      <c r="B811" s="62" t="str">
        <f>IF(C811=1,MAX(B$2:$B810)+1,IF(F811=0,"",B810))</f>
        <v/>
      </c>
      <c r="C811" s="62">
        <f>COUNTIF($F$2:$F811,F811)</f>
        <v>0</v>
      </c>
      <c r="D811" s="62">
        <f>IF(F811=0,0,MAX($D$2:D810)+1)</f>
        <v>0</v>
      </c>
      <c r="E811" s="62">
        <f>IF(H811=0,0,MAX($E$2:E810)+1)</f>
        <v>0</v>
      </c>
      <c r="F811" s="71"/>
      <c r="G811" s="60"/>
      <c r="H811" s="60"/>
      <c r="I811" s="62" t="e">
        <f>IFERROR(VLOOKUP(H811,H$2:H810,1,FALSE),VLOOKUP(H811,H$478:H812,1,FALSE))</f>
        <v>#N/A</v>
      </c>
      <c r="J811" s="62" t="str">
        <f>IF($H811=0,"",VLOOKUP($H811,Исходные_данные,37,FALSE))</f>
        <v/>
      </c>
      <c r="K811" s="62" t="str">
        <f>IF($H811=0,"",VLOOKUP($H811,Исходные_данные,38,FALSE))</f>
        <v/>
      </c>
      <c r="L811" s="62" t="str">
        <f>IF($H811=0,"",VLOOKUP($H811,Исходные_данные,39,FALSE))</f>
        <v/>
      </c>
      <c r="M811" s="46" t="str">
        <f>IFERROR(VLOOKUP(H811,Нагрузка_диапазон_1,4,FALSE),"")</f>
        <v/>
      </c>
      <c r="N811" s="62" t="str">
        <f>IF($H811=0,"",VLOOKUP($H811,Исходные_данные,40,FALSE))</f>
        <v/>
      </c>
      <c r="O811" s="62"/>
      <c r="P811" s="62" t="str">
        <f>IF($H811=0,"",VLOOKUP($H811,Исходные_данные,42,FALSE))</f>
        <v/>
      </c>
      <c r="Q811" s="62" t="str">
        <f>IF($H811=0,"",VLOOKUP($H811,Исходные_данные,8,FALSE))</f>
        <v/>
      </c>
      <c r="R811" s="62">
        <f>IF(Q811=3,"L1,L2,L3",0)</f>
        <v>0</v>
      </c>
      <c r="S811" s="62">
        <f>IF(C811=1,1,IF(Q811=3,S810,IF(S810=3,1,S810+1)))</f>
        <v>2</v>
      </c>
      <c r="T811" s="62" t="str">
        <f>IF(R811=0,"L"&amp;S811,R811)</f>
        <v>L2</v>
      </c>
      <c r="U811" s="62" t="str">
        <f>IF($H811=0,"",VLOOKUP($H811,Исходные_данные,32,FALSE))</f>
        <v/>
      </c>
    </row>
    <row r="812" spans="1:21" x14ac:dyDescent="0.2">
      <c r="A812" s="62" t="str">
        <f t="shared" si="14"/>
        <v/>
      </c>
      <c r="B812" s="62" t="str">
        <f>IF(C812=1,MAX(B$2:$B811)+1,IF(F812=0,"",B811))</f>
        <v/>
      </c>
      <c r="C812" s="62">
        <f>COUNTIF($F$2:$F812,F812)</f>
        <v>0</v>
      </c>
      <c r="D812" s="62">
        <f>IF(F812=0,0,MAX($D$2:D811)+1)</f>
        <v>0</v>
      </c>
      <c r="E812" s="62">
        <f>IF(H812=0,0,MAX($E$2:E811)+1)</f>
        <v>0</v>
      </c>
      <c r="F812" s="71"/>
      <c r="G812" s="60"/>
      <c r="H812" s="60"/>
      <c r="I812" s="62" t="e">
        <f>IFERROR(VLOOKUP(H812,H$2:H811,1,FALSE),VLOOKUP(H812,H$478:H813,1,FALSE))</f>
        <v>#N/A</v>
      </c>
      <c r="J812" s="62" t="str">
        <f>IF($H812=0,"",VLOOKUP($H812,Исходные_данные,37,FALSE))</f>
        <v/>
      </c>
      <c r="K812" s="62" t="str">
        <f>IF($H812=0,"",VLOOKUP($H812,Исходные_данные,38,FALSE))</f>
        <v/>
      </c>
      <c r="L812" s="62" t="str">
        <f>IF($H812=0,"",VLOOKUP($H812,Исходные_данные,39,FALSE))</f>
        <v/>
      </c>
      <c r="M812" s="46" t="str">
        <f>IFERROR(VLOOKUP(H812,Нагрузка_диапазон_1,4,FALSE),"")</f>
        <v/>
      </c>
      <c r="N812" s="62" t="str">
        <f>IF($H812=0,"",VLOOKUP($H812,Исходные_данные,40,FALSE))</f>
        <v/>
      </c>
      <c r="O812" s="62"/>
      <c r="P812" s="62" t="str">
        <f>IF($H812=0,"",VLOOKUP($H812,Исходные_данные,42,FALSE))</f>
        <v/>
      </c>
      <c r="Q812" s="62" t="str">
        <f>IF($H812=0,"",VLOOKUP($H812,Исходные_данные,8,FALSE))</f>
        <v/>
      </c>
      <c r="R812" s="62">
        <f>IF(Q812=3,"L1,L2,L3",0)</f>
        <v>0</v>
      </c>
      <c r="S812" s="62">
        <f>IF(C812=1,1,IF(Q812=3,S811,IF(S811=3,1,S811+1)))</f>
        <v>3</v>
      </c>
      <c r="T812" s="62" t="str">
        <f>IF(R812=0,"L"&amp;S812,R812)</f>
        <v>L3</v>
      </c>
      <c r="U812" s="62" t="str">
        <f>IF($H812=0,"",VLOOKUP($H812,Исходные_данные,32,FALSE))</f>
        <v/>
      </c>
    </row>
    <row r="813" spans="1:21" x14ac:dyDescent="0.2">
      <c r="A813" s="62" t="str">
        <f t="shared" si="14"/>
        <v/>
      </c>
      <c r="B813" s="62" t="str">
        <f>IF(C813=1,MAX(B$2:$B812)+1,IF(F813=0,"",B812))</f>
        <v/>
      </c>
      <c r="C813" s="62">
        <f>COUNTIF($F$2:$F813,F813)</f>
        <v>0</v>
      </c>
      <c r="D813" s="62">
        <f>IF(F813=0,0,MAX($D$2:D812)+1)</f>
        <v>0</v>
      </c>
      <c r="E813" s="62">
        <f>IF(H813=0,0,MAX($E$2:E812)+1)</f>
        <v>0</v>
      </c>
      <c r="F813" s="71"/>
      <c r="G813" s="60"/>
      <c r="H813" s="60"/>
      <c r="I813" s="62" t="e">
        <f>IFERROR(VLOOKUP(H813,H$2:H812,1,FALSE),VLOOKUP(H813,H$478:H814,1,FALSE))</f>
        <v>#N/A</v>
      </c>
      <c r="J813" s="62" t="str">
        <f>IF($H813=0,"",VLOOKUP($H813,Исходные_данные,37,FALSE))</f>
        <v/>
      </c>
      <c r="K813" s="62" t="str">
        <f>IF($H813=0,"",VLOOKUP($H813,Исходные_данные,38,FALSE))</f>
        <v/>
      </c>
      <c r="L813" s="62" t="str">
        <f>IF($H813=0,"",VLOOKUP($H813,Исходные_данные,39,FALSE))</f>
        <v/>
      </c>
      <c r="M813" s="46" t="str">
        <f>IFERROR(VLOOKUP(H813,Нагрузка_диапазон_1,4,FALSE),"")</f>
        <v/>
      </c>
      <c r="N813" s="62" t="str">
        <f>IF($H813=0,"",VLOOKUP($H813,Исходные_данные,40,FALSE))</f>
        <v/>
      </c>
      <c r="O813" s="62"/>
      <c r="P813" s="62" t="str">
        <f>IF($H813=0,"",VLOOKUP($H813,Исходные_данные,42,FALSE))</f>
        <v/>
      </c>
      <c r="Q813" s="62" t="str">
        <f>IF($H813=0,"",VLOOKUP($H813,Исходные_данные,8,FALSE))</f>
        <v/>
      </c>
      <c r="R813" s="62">
        <f>IF(Q813=3,"L1,L2,L3",0)</f>
        <v>0</v>
      </c>
      <c r="S813" s="62">
        <f>IF(C813=1,1,IF(Q813=3,S812,IF(S812=3,1,S812+1)))</f>
        <v>1</v>
      </c>
      <c r="T813" s="62" t="str">
        <f>IF(R813=0,"L"&amp;S813,R813)</f>
        <v>L1</v>
      </c>
      <c r="U813" s="62" t="str">
        <f>IF($H813=0,"",VLOOKUP($H813,Исходные_данные,32,FALSE))</f>
        <v/>
      </c>
    </row>
    <row r="814" spans="1:21" x14ac:dyDescent="0.2">
      <c r="A814" s="62" t="str">
        <f t="shared" si="14"/>
        <v/>
      </c>
      <c r="B814" s="62" t="str">
        <f>IF(C814=1,MAX(B$2:$B813)+1,IF(F814=0,"",B813))</f>
        <v/>
      </c>
      <c r="C814" s="62">
        <f>COUNTIF($F$2:$F814,F814)</f>
        <v>0</v>
      </c>
      <c r="D814" s="62">
        <f>IF(F814=0,0,MAX($D$2:D813)+1)</f>
        <v>0</v>
      </c>
      <c r="E814" s="62">
        <f>IF(H814=0,0,MAX($E$2:E813)+1)</f>
        <v>0</v>
      </c>
      <c r="F814" s="71"/>
      <c r="G814" s="60"/>
      <c r="H814" s="60"/>
      <c r="I814" s="62" t="e">
        <f>IFERROR(VLOOKUP(H814,H$2:H813,1,FALSE),VLOOKUP(H814,H$478:H815,1,FALSE))</f>
        <v>#N/A</v>
      </c>
      <c r="J814" s="62" t="str">
        <f>IF($H814=0,"",VLOOKUP($H814,Исходные_данные,37,FALSE))</f>
        <v/>
      </c>
      <c r="K814" s="62" t="str">
        <f>IF($H814=0,"",VLOOKUP($H814,Исходные_данные,38,FALSE))</f>
        <v/>
      </c>
      <c r="L814" s="62" t="str">
        <f>IF($H814=0,"",VLOOKUP($H814,Исходные_данные,39,FALSE))</f>
        <v/>
      </c>
      <c r="M814" s="46" t="str">
        <f>IFERROR(VLOOKUP(H814,Нагрузка_диапазон_1,4,FALSE),"")</f>
        <v/>
      </c>
      <c r="N814" s="62" t="str">
        <f>IF($H814=0,"",VLOOKUP($H814,Исходные_данные,40,FALSE))</f>
        <v/>
      </c>
      <c r="O814" s="62"/>
      <c r="P814" s="62" t="str">
        <f>IF($H814=0,"",VLOOKUP($H814,Исходные_данные,42,FALSE))</f>
        <v/>
      </c>
      <c r="Q814" s="62" t="str">
        <f>IF($H814=0,"",VLOOKUP($H814,Исходные_данные,8,FALSE))</f>
        <v/>
      </c>
      <c r="R814" s="62">
        <f>IF(Q814=3,"L1,L2,L3",0)</f>
        <v>0</v>
      </c>
      <c r="S814" s="62">
        <f>IF(C814=1,1,IF(Q814=3,S813,IF(S813=3,1,S813+1)))</f>
        <v>2</v>
      </c>
      <c r="T814" s="62" t="str">
        <f>IF(R814=0,"L"&amp;S814,R814)</f>
        <v>L2</v>
      </c>
      <c r="U814" s="62" t="str">
        <f>IF($H814=0,"",VLOOKUP($H814,Исходные_данные,32,FALSE))</f>
        <v/>
      </c>
    </row>
    <row r="815" spans="1:21" x14ac:dyDescent="0.2">
      <c r="A815" s="62" t="str">
        <f t="shared" si="14"/>
        <v/>
      </c>
      <c r="B815" s="62" t="str">
        <f>IF(C815=1,MAX(B$2:$B814)+1,IF(F815=0,"",B814))</f>
        <v/>
      </c>
      <c r="C815" s="62">
        <f>COUNTIF($F$2:$F815,F815)</f>
        <v>0</v>
      </c>
      <c r="D815" s="62">
        <f>IF(F815=0,0,MAX($D$2:D814)+1)</f>
        <v>0</v>
      </c>
      <c r="E815" s="62">
        <f>IF(H815=0,0,MAX($E$2:E814)+1)</f>
        <v>0</v>
      </c>
      <c r="F815" s="71"/>
      <c r="G815" s="60"/>
      <c r="H815" s="60"/>
      <c r="I815" s="62" t="e">
        <f>IFERROR(VLOOKUP(H815,H$2:H814,1,FALSE),VLOOKUP(H815,H$478:H816,1,FALSE))</f>
        <v>#N/A</v>
      </c>
      <c r="J815" s="62" t="str">
        <f>IF($H815=0,"",VLOOKUP($H815,Исходные_данные,37,FALSE))</f>
        <v/>
      </c>
      <c r="K815" s="62" t="str">
        <f>IF($H815=0,"",VLOOKUP($H815,Исходные_данные,38,FALSE))</f>
        <v/>
      </c>
      <c r="L815" s="62" t="str">
        <f>IF($H815=0,"",VLOOKUP($H815,Исходные_данные,39,FALSE))</f>
        <v/>
      </c>
      <c r="M815" s="46" t="str">
        <f>IFERROR(VLOOKUP(H815,Нагрузка_диапазон_1,4,FALSE),"")</f>
        <v/>
      </c>
      <c r="N815" s="62" t="str">
        <f>IF($H815=0,"",VLOOKUP($H815,Исходные_данные,40,FALSE))</f>
        <v/>
      </c>
      <c r="O815" s="62"/>
      <c r="P815" s="62" t="str">
        <f>IF($H815=0,"",VLOOKUP($H815,Исходные_данные,42,FALSE))</f>
        <v/>
      </c>
      <c r="Q815" s="62" t="str">
        <f>IF($H815=0,"",VLOOKUP($H815,Исходные_данные,8,FALSE))</f>
        <v/>
      </c>
      <c r="R815" s="62">
        <f>IF(Q815=3,"L1,L2,L3",0)</f>
        <v>0</v>
      </c>
      <c r="S815" s="62">
        <f>IF(C815=1,1,IF(Q815=3,S814,IF(S814=3,1,S814+1)))</f>
        <v>3</v>
      </c>
      <c r="T815" s="62" t="str">
        <f>IF(R815=0,"L"&amp;S815,R815)</f>
        <v>L3</v>
      </c>
      <c r="U815" s="62" t="str">
        <f>IF($H815=0,"",VLOOKUP($H815,Исходные_данные,32,FALSE))</f>
        <v/>
      </c>
    </row>
    <row r="816" spans="1:21" x14ac:dyDescent="0.2">
      <c r="A816" s="62" t="str">
        <f t="shared" si="14"/>
        <v/>
      </c>
      <c r="B816" s="62" t="str">
        <f>IF(C816=1,MAX(B$2:$B815)+1,IF(F816=0,"",B815))</f>
        <v/>
      </c>
      <c r="C816" s="62">
        <f>COUNTIF($F$2:$F816,F816)</f>
        <v>0</v>
      </c>
      <c r="D816" s="62">
        <f>IF(F816=0,0,MAX($D$2:D815)+1)</f>
        <v>0</v>
      </c>
      <c r="E816" s="62">
        <f>IF(H816=0,0,MAX($E$2:E815)+1)</f>
        <v>0</v>
      </c>
      <c r="F816" s="71"/>
      <c r="G816" s="60"/>
      <c r="H816" s="60"/>
      <c r="I816" s="62" t="e">
        <f>IFERROR(VLOOKUP(H816,H$2:H815,1,FALSE),VLOOKUP(H816,H$478:H817,1,FALSE))</f>
        <v>#N/A</v>
      </c>
      <c r="J816" s="62" t="str">
        <f>IF($H816=0,"",VLOOKUP($H816,Исходные_данные,37,FALSE))</f>
        <v/>
      </c>
      <c r="K816" s="62" t="str">
        <f>IF($H816=0,"",VLOOKUP($H816,Исходные_данные,38,FALSE))</f>
        <v/>
      </c>
      <c r="L816" s="62" t="str">
        <f>IF($H816=0,"",VLOOKUP($H816,Исходные_данные,39,FALSE))</f>
        <v/>
      </c>
      <c r="M816" s="46" t="str">
        <f>IFERROR(VLOOKUP(H816,Нагрузка_диапазон_1,4,FALSE),"")</f>
        <v/>
      </c>
      <c r="N816" s="62" t="str">
        <f>IF($H816=0,"",VLOOKUP($H816,Исходные_данные,40,FALSE))</f>
        <v/>
      </c>
      <c r="O816" s="62"/>
      <c r="P816" s="62" t="str">
        <f>IF($H816=0,"",VLOOKUP($H816,Исходные_данные,42,FALSE))</f>
        <v/>
      </c>
      <c r="Q816" s="62" t="str">
        <f>IF($H816=0,"",VLOOKUP($H816,Исходные_данные,8,FALSE))</f>
        <v/>
      </c>
      <c r="R816" s="62">
        <f>IF(Q816=3,"L1,L2,L3",0)</f>
        <v>0</v>
      </c>
      <c r="S816" s="62">
        <f>IF(C816=1,1,IF(Q816=3,S815,IF(S815=3,1,S815+1)))</f>
        <v>1</v>
      </c>
      <c r="T816" s="62" t="str">
        <f>IF(R816=0,"L"&amp;S816,R816)</f>
        <v>L1</v>
      </c>
      <c r="U816" s="62" t="str">
        <f>IF($H816=0,"",VLOOKUP($H816,Исходные_данные,32,FALSE))</f>
        <v/>
      </c>
    </row>
    <row r="817" spans="1:21" x14ac:dyDescent="0.2">
      <c r="A817" s="62" t="str">
        <f t="shared" si="14"/>
        <v/>
      </c>
      <c r="B817" s="62" t="str">
        <f>IF(C817=1,MAX(B$2:$B816)+1,IF(F817=0,"",B816))</f>
        <v/>
      </c>
      <c r="C817" s="62">
        <f>COUNTIF($F$2:$F817,F817)</f>
        <v>0</v>
      </c>
      <c r="D817" s="62">
        <f>IF(F817=0,0,MAX($D$2:D816)+1)</f>
        <v>0</v>
      </c>
      <c r="E817" s="62">
        <f>IF(H817=0,0,MAX($E$2:E816)+1)</f>
        <v>0</v>
      </c>
      <c r="F817" s="71"/>
      <c r="G817" s="60"/>
      <c r="H817" s="60"/>
      <c r="I817" s="62" t="e">
        <f>IFERROR(VLOOKUP(H817,H$2:H816,1,FALSE),VLOOKUP(H817,H$478:H818,1,FALSE))</f>
        <v>#N/A</v>
      </c>
      <c r="J817" s="62" t="str">
        <f>IF($H817=0,"",VLOOKUP($H817,Исходные_данные,37,FALSE))</f>
        <v/>
      </c>
      <c r="K817" s="62" t="str">
        <f>IF($H817=0,"",VLOOKUP($H817,Исходные_данные,38,FALSE))</f>
        <v/>
      </c>
      <c r="L817" s="62" t="str">
        <f>IF($H817=0,"",VLOOKUP($H817,Исходные_данные,39,FALSE))</f>
        <v/>
      </c>
      <c r="M817" s="46" t="str">
        <f>IFERROR(VLOOKUP(H817,Нагрузка_диапазон_1,4,FALSE),"")</f>
        <v/>
      </c>
      <c r="N817" s="62" t="str">
        <f>IF($H817=0,"",VLOOKUP($H817,Исходные_данные,40,FALSE))</f>
        <v/>
      </c>
      <c r="O817" s="62"/>
      <c r="P817" s="62" t="str">
        <f>IF($H817=0,"",VLOOKUP($H817,Исходные_данные,42,FALSE))</f>
        <v/>
      </c>
      <c r="Q817" s="62" t="str">
        <f>IF($H817=0,"",VLOOKUP($H817,Исходные_данные,8,FALSE))</f>
        <v/>
      </c>
      <c r="R817" s="62">
        <f>IF(Q817=3,"L1,L2,L3",0)</f>
        <v>0</v>
      </c>
      <c r="S817" s="62">
        <f>IF(C817=1,1,IF(Q817=3,S816,IF(S816=3,1,S816+1)))</f>
        <v>2</v>
      </c>
      <c r="T817" s="62" t="str">
        <f>IF(R817=0,"L"&amp;S817,R817)</f>
        <v>L2</v>
      </c>
      <c r="U817" s="62" t="str">
        <f>IF($H817=0,"",VLOOKUP($H817,Исходные_данные,32,FALSE))</f>
        <v/>
      </c>
    </row>
    <row r="818" spans="1:21" x14ac:dyDescent="0.2">
      <c r="A818" s="62" t="str">
        <f t="shared" si="14"/>
        <v/>
      </c>
      <c r="B818" s="62" t="str">
        <f>IF(C818=1,MAX(B$2:$B817)+1,IF(F818=0,"",B817))</f>
        <v/>
      </c>
      <c r="C818" s="62">
        <f>COUNTIF($F$2:$F818,F818)</f>
        <v>0</v>
      </c>
      <c r="D818" s="62">
        <f>IF(F818=0,0,MAX($D$2:D817)+1)</f>
        <v>0</v>
      </c>
      <c r="E818" s="62">
        <f>IF(H818=0,0,MAX($E$2:E817)+1)</f>
        <v>0</v>
      </c>
      <c r="F818" s="71"/>
      <c r="G818" s="60"/>
      <c r="H818" s="60"/>
      <c r="I818" s="62" t="e">
        <f>IFERROR(VLOOKUP(H818,H$2:H817,1,FALSE),VLOOKUP(H818,H$478:H819,1,FALSE))</f>
        <v>#N/A</v>
      </c>
      <c r="J818" s="62" t="str">
        <f>IF($H818=0,"",VLOOKUP($H818,Исходные_данные,37,FALSE))</f>
        <v/>
      </c>
      <c r="K818" s="62" t="str">
        <f>IF($H818=0,"",VLOOKUP($H818,Исходные_данные,38,FALSE))</f>
        <v/>
      </c>
      <c r="L818" s="62" t="str">
        <f>IF($H818=0,"",VLOOKUP($H818,Исходные_данные,39,FALSE))</f>
        <v/>
      </c>
      <c r="M818" s="46" t="str">
        <f>IFERROR(VLOOKUP(H818,Нагрузка_диапазон_1,4,FALSE),"")</f>
        <v/>
      </c>
      <c r="N818" s="62" t="str">
        <f>IF($H818=0,"",VLOOKUP($H818,Исходные_данные,40,FALSE))</f>
        <v/>
      </c>
      <c r="O818" s="62"/>
      <c r="P818" s="62" t="str">
        <f>IF($H818=0,"",VLOOKUP($H818,Исходные_данные,42,FALSE))</f>
        <v/>
      </c>
      <c r="Q818" s="62" t="str">
        <f>IF($H818=0,"",VLOOKUP($H818,Исходные_данные,8,FALSE))</f>
        <v/>
      </c>
      <c r="R818" s="62">
        <f>IF(Q818=3,"L1,L2,L3",0)</f>
        <v>0</v>
      </c>
      <c r="S818" s="62">
        <f>IF(C818=1,1,IF(Q818=3,S817,IF(S817=3,1,S817+1)))</f>
        <v>3</v>
      </c>
      <c r="T818" s="62" t="str">
        <f>IF(R818=0,"L"&amp;S818,R818)</f>
        <v>L3</v>
      </c>
      <c r="U818" s="62" t="str">
        <f>IF($H818=0,"",VLOOKUP($H818,Исходные_данные,32,FALSE))</f>
        <v/>
      </c>
    </row>
    <row r="819" spans="1:21" x14ac:dyDescent="0.2">
      <c r="A819" s="62" t="str">
        <f t="shared" si="14"/>
        <v/>
      </c>
      <c r="B819" s="62" t="str">
        <f>IF(C819=1,MAX(B$2:$B818)+1,IF(F819=0,"",B818))</f>
        <v/>
      </c>
      <c r="C819" s="62">
        <f>COUNTIF($F$2:$F819,F819)</f>
        <v>0</v>
      </c>
      <c r="D819" s="62">
        <f>IF(F819=0,0,MAX($D$2:D818)+1)</f>
        <v>0</v>
      </c>
      <c r="E819" s="62">
        <f>IF(H819=0,0,MAX($E$2:E818)+1)</f>
        <v>0</v>
      </c>
      <c r="F819" s="71"/>
      <c r="G819" s="60"/>
      <c r="H819" s="60"/>
      <c r="I819" s="62" t="e">
        <f>IFERROR(VLOOKUP(H819,H$2:H818,1,FALSE),VLOOKUP(H819,H$478:H820,1,FALSE))</f>
        <v>#N/A</v>
      </c>
      <c r="J819" s="62" t="str">
        <f>IF($H819=0,"",VLOOKUP($H819,Исходные_данные,37,FALSE))</f>
        <v/>
      </c>
      <c r="K819" s="62" t="str">
        <f>IF($H819=0,"",VLOOKUP($H819,Исходные_данные,38,FALSE))</f>
        <v/>
      </c>
      <c r="L819" s="62" t="str">
        <f>IF($H819=0,"",VLOOKUP($H819,Исходные_данные,39,FALSE))</f>
        <v/>
      </c>
      <c r="M819" s="46" t="str">
        <f>IFERROR(VLOOKUP(H819,Нагрузка_диапазон_1,4,FALSE),"")</f>
        <v/>
      </c>
      <c r="N819" s="62" t="str">
        <f>IF($H819=0,"",VLOOKUP($H819,Исходные_данные,40,FALSE))</f>
        <v/>
      </c>
      <c r="O819" s="62"/>
      <c r="P819" s="62" t="str">
        <f>IF($H819=0,"",VLOOKUP($H819,Исходные_данные,42,FALSE))</f>
        <v/>
      </c>
      <c r="Q819" s="62" t="str">
        <f>IF($H819=0,"",VLOOKUP($H819,Исходные_данные,8,FALSE))</f>
        <v/>
      </c>
      <c r="R819" s="62">
        <f>IF(Q819=3,"L1,L2,L3",0)</f>
        <v>0</v>
      </c>
      <c r="S819" s="62">
        <f>IF(C819=1,1,IF(Q819=3,S818,IF(S818=3,1,S818+1)))</f>
        <v>1</v>
      </c>
      <c r="T819" s="62" t="str">
        <f>IF(R819=0,"L"&amp;S819,R819)</f>
        <v>L1</v>
      </c>
      <c r="U819" s="62" t="str">
        <f>IF($H819=0,"",VLOOKUP($H819,Исходные_данные,32,FALSE))</f>
        <v/>
      </c>
    </row>
    <row r="820" spans="1:21" x14ac:dyDescent="0.2">
      <c r="A820" s="62" t="str">
        <f t="shared" si="14"/>
        <v/>
      </c>
      <c r="B820" s="62" t="str">
        <f>IF(C820=1,MAX(B$2:$B819)+1,IF(F820=0,"",B819))</f>
        <v/>
      </c>
      <c r="C820" s="62">
        <f>COUNTIF($F$2:$F820,F820)</f>
        <v>0</v>
      </c>
      <c r="D820" s="62">
        <f>IF(F820=0,0,MAX($D$2:D819)+1)</f>
        <v>0</v>
      </c>
      <c r="E820" s="62">
        <f>IF(H820=0,0,MAX($E$2:E819)+1)</f>
        <v>0</v>
      </c>
      <c r="F820" s="71"/>
      <c r="G820" s="60"/>
      <c r="H820" s="60"/>
      <c r="I820" s="62" t="e">
        <f>IFERROR(VLOOKUP(H820,H$2:H819,1,FALSE),VLOOKUP(H820,H$478:H821,1,FALSE))</f>
        <v>#N/A</v>
      </c>
      <c r="J820" s="62" t="str">
        <f>IF($H820=0,"",VLOOKUP($H820,Исходные_данные,37,FALSE))</f>
        <v/>
      </c>
      <c r="K820" s="62" t="str">
        <f>IF($H820=0,"",VLOOKUP($H820,Исходные_данные,38,FALSE))</f>
        <v/>
      </c>
      <c r="L820" s="62" t="str">
        <f>IF($H820=0,"",VLOOKUP($H820,Исходные_данные,39,FALSE))</f>
        <v/>
      </c>
      <c r="M820" s="46" t="str">
        <f>IFERROR(VLOOKUP(H820,Нагрузка_диапазон_1,4,FALSE),"")</f>
        <v/>
      </c>
      <c r="N820" s="62" t="str">
        <f>IF($H820=0,"",VLOOKUP($H820,Исходные_данные,40,FALSE))</f>
        <v/>
      </c>
      <c r="O820" s="62"/>
      <c r="P820" s="62" t="str">
        <f>IF($H820=0,"",VLOOKUP($H820,Исходные_данные,42,FALSE))</f>
        <v/>
      </c>
      <c r="Q820" s="62" t="str">
        <f>IF($H820=0,"",VLOOKUP($H820,Исходные_данные,8,FALSE))</f>
        <v/>
      </c>
      <c r="R820" s="62">
        <f>IF(Q820=3,"L1,L2,L3",0)</f>
        <v>0</v>
      </c>
      <c r="S820" s="62">
        <f>IF(C820=1,1,IF(Q820=3,S819,IF(S819=3,1,S819+1)))</f>
        <v>2</v>
      </c>
      <c r="T820" s="62" t="str">
        <f>IF(R820=0,"L"&amp;S820,R820)</f>
        <v>L2</v>
      </c>
      <c r="U820" s="62" t="str">
        <f>IF($H820=0,"",VLOOKUP($H820,Исходные_данные,32,FALSE))</f>
        <v/>
      </c>
    </row>
    <row r="821" spans="1:21" x14ac:dyDescent="0.2">
      <c r="A821" s="62" t="str">
        <f t="shared" si="14"/>
        <v/>
      </c>
      <c r="B821" s="62" t="str">
        <f>IF(C821=1,MAX(B$2:$B820)+1,IF(F821=0,"",B820))</f>
        <v/>
      </c>
      <c r="C821" s="62">
        <f>COUNTIF($F$2:$F821,F821)</f>
        <v>0</v>
      </c>
      <c r="D821" s="62">
        <f>IF(F821=0,0,MAX($D$2:D820)+1)</f>
        <v>0</v>
      </c>
      <c r="E821" s="62">
        <f>IF(H821=0,0,MAX($E$2:E820)+1)</f>
        <v>0</v>
      </c>
      <c r="F821" s="71"/>
      <c r="G821" s="60"/>
      <c r="H821" s="60"/>
      <c r="I821" s="62" t="e">
        <f>IFERROR(VLOOKUP(H821,H$2:H820,1,FALSE),VLOOKUP(H821,H$478:H822,1,FALSE))</f>
        <v>#N/A</v>
      </c>
      <c r="J821" s="62" t="str">
        <f>IF($H821=0,"",VLOOKUP($H821,Исходные_данные,37,FALSE))</f>
        <v/>
      </c>
      <c r="K821" s="62" t="str">
        <f>IF($H821=0,"",VLOOKUP($H821,Исходные_данные,38,FALSE))</f>
        <v/>
      </c>
      <c r="L821" s="62" t="str">
        <f>IF($H821=0,"",VLOOKUP($H821,Исходные_данные,39,FALSE))</f>
        <v/>
      </c>
      <c r="M821" s="46" t="str">
        <f>IFERROR(VLOOKUP(H821,Нагрузка_диапазон_1,4,FALSE),"")</f>
        <v/>
      </c>
      <c r="N821" s="62" t="str">
        <f>IF($H821=0,"",VLOOKUP($H821,Исходные_данные,40,FALSE))</f>
        <v/>
      </c>
      <c r="O821" s="62"/>
      <c r="P821" s="62" t="str">
        <f>IF($H821=0,"",VLOOKUP($H821,Исходные_данные,42,FALSE))</f>
        <v/>
      </c>
      <c r="Q821" s="62" t="str">
        <f>IF($H821=0,"",VLOOKUP($H821,Исходные_данные,8,FALSE))</f>
        <v/>
      </c>
      <c r="R821" s="62">
        <f>IF(Q821=3,"L1,L2,L3",0)</f>
        <v>0</v>
      </c>
      <c r="S821" s="62">
        <f>IF(C821=1,1,IF(Q821=3,S820,IF(S820=3,1,S820+1)))</f>
        <v>3</v>
      </c>
      <c r="T821" s="62" t="str">
        <f>IF(R821=0,"L"&amp;S821,R821)</f>
        <v>L3</v>
      </c>
      <c r="U821" s="62" t="str">
        <f>IF($H821=0,"",VLOOKUP($H821,Исходные_данные,32,FALSE))</f>
        <v/>
      </c>
    </row>
    <row r="822" spans="1:21" x14ac:dyDescent="0.2">
      <c r="A822" s="62" t="str">
        <f t="shared" si="14"/>
        <v/>
      </c>
      <c r="B822" s="62" t="str">
        <f>IF(C822=1,MAX(B$2:$B821)+1,IF(F822=0,"",B821))</f>
        <v/>
      </c>
      <c r="C822" s="62">
        <f>COUNTIF($F$2:$F822,F822)</f>
        <v>0</v>
      </c>
      <c r="D822" s="62">
        <f>IF(F822=0,0,MAX($D$2:D821)+1)</f>
        <v>0</v>
      </c>
      <c r="E822" s="62">
        <f>IF(H822=0,0,MAX($E$2:E821)+1)</f>
        <v>0</v>
      </c>
      <c r="F822" s="71"/>
      <c r="G822" s="60"/>
      <c r="H822" s="60"/>
      <c r="I822" s="62" t="e">
        <f>IFERROR(VLOOKUP(H822,H$2:H821,1,FALSE),VLOOKUP(H822,H$478:H823,1,FALSE))</f>
        <v>#N/A</v>
      </c>
      <c r="J822" s="62" t="str">
        <f>IF($H822=0,"",VLOOKUP($H822,Исходные_данные,37,FALSE))</f>
        <v/>
      </c>
      <c r="K822" s="62" t="str">
        <f>IF($H822=0,"",VLOOKUP($H822,Исходные_данные,38,FALSE))</f>
        <v/>
      </c>
      <c r="L822" s="62" t="str">
        <f>IF($H822=0,"",VLOOKUP($H822,Исходные_данные,39,FALSE))</f>
        <v/>
      </c>
      <c r="M822" s="46" t="str">
        <f>IFERROR(VLOOKUP(H822,Нагрузка_диапазон_1,4,FALSE),"")</f>
        <v/>
      </c>
      <c r="N822" s="62" t="str">
        <f>IF($H822=0,"",VLOOKUP($H822,Исходные_данные,40,FALSE))</f>
        <v/>
      </c>
      <c r="O822" s="62"/>
      <c r="P822" s="62" t="str">
        <f>IF($H822=0,"",VLOOKUP($H822,Исходные_данные,42,FALSE))</f>
        <v/>
      </c>
      <c r="Q822" s="62" t="str">
        <f>IF($H822=0,"",VLOOKUP($H822,Исходные_данные,8,FALSE))</f>
        <v/>
      </c>
      <c r="R822" s="62">
        <f>IF(Q822=3,"L1,L2,L3",0)</f>
        <v>0</v>
      </c>
      <c r="S822" s="62">
        <f>IF(C822=1,1,IF(Q822=3,S821,IF(S821=3,1,S821+1)))</f>
        <v>1</v>
      </c>
      <c r="T822" s="62" t="str">
        <f>IF(R822=0,"L"&amp;S822,R822)</f>
        <v>L1</v>
      </c>
      <c r="U822" s="62" t="str">
        <f>IF($H822=0,"",VLOOKUP($H822,Исходные_данные,32,FALSE))</f>
        <v/>
      </c>
    </row>
    <row r="823" spans="1:21" x14ac:dyDescent="0.2">
      <c r="A823" s="62" t="str">
        <f t="shared" si="14"/>
        <v/>
      </c>
      <c r="B823" s="62" t="str">
        <f>IF(C823=1,MAX(B$2:$B822)+1,IF(F823=0,"",B822))</f>
        <v/>
      </c>
      <c r="C823" s="62">
        <f>COUNTIF($F$2:$F823,F823)</f>
        <v>0</v>
      </c>
      <c r="D823" s="62">
        <f>IF(F823=0,0,MAX($D$2:D822)+1)</f>
        <v>0</v>
      </c>
      <c r="E823" s="62">
        <f>IF(H823=0,0,MAX($E$2:E822)+1)</f>
        <v>0</v>
      </c>
      <c r="F823" s="71"/>
      <c r="G823" s="60"/>
      <c r="H823" s="60"/>
      <c r="I823" s="62" t="e">
        <f>IFERROR(VLOOKUP(H823,H$2:H822,1,FALSE),VLOOKUP(H823,H$478:H824,1,FALSE))</f>
        <v>#N/A</v>
      </c>
      <c r="J823" s="62" t="str">
        <f>IF($H823=0,"",VLOOKUP($H823,Исходные_данные,37,FALSE))</f>
        <v/>
      </c>
      <c r="K823" s="62" t="str">
        <f>IF($H823=0,"",VLOOKUP($H823,Исходные_данные,38,FALSE))</f>
        <v/>
      </c>
      <c r="L823" s="62" t="str">
        <f>IF($H823=0,"",VLOOKUP($H823,Исходные_данные,39,FALSE))</f>
        <v/>
      </c>
      <c r="M823" s="46" t="str">
        <f>IFERROR(VLOOKUP(H823,Нагрузка_диапазон_1,4,FALSE),"")</f>
        <v/>
      </c>
      <c r="N823" s="62" t="str">
        <f>IF($H823=0,"",VLOOKUP($H823,Исходные_данные,40,FALSE))</f>
        <v/>
      </c>
      <c r="O823" s="62"/>
      <c r="P823" s="62" t="str">
        <f>IF($H823=0,"",VLOOKUP($H823,Исходные_данные,42,FALSE))</f>
        <v/>
      </c>
      <c r="Q823" s="62" t="str">
        <f>IF($H823=0,"",VLOOKUP($H823,Исходные_данные,8,FALSE))</f>
        <v/>
      </c>
      <c r="R823" s="62">
        <f>IF(Q823=3,"L1,L2,L3",0)</f>
        <v>0</v>
      </c>
      <c r="S823" s="62">
        <f>IF(C823=1,1,IF(Q823=3,S822,IF(S822=3,1,S822+1)))</f>
        <v>2</v>
      </c>
      <c r="T823" s="62" t="str">
        <f>IF(R823=0,"L"&amp;S823,R823)</f>
        <v>L2</v>
      </c>
      <c r="U823" s="62" t="str">
        <f>IF($H823=0,"",VLOOKUP($H823,Исходные_данные,32,FALSE))</f>
        <v/>
      </c>
    </row>
    <row r="824" spans="1:21" x14ac:dyDescent="0.2">
      <c r="A824" s="62" t="str">
        <f t="shared" si="14"/>
        <v/>
      </c>
      <c r="B824" s="62" t="str">
        <f>IF(C824=1,MAX(B$2:$B823)+1,IF(F824=0,"",B823))</f>
        <v/>
      </c>
      <c r="C824" s="62">
        <f>COUNTIF($F$2:$F824,F824)</f>
        <v>0</v>
      </c>
      <c r="D824" s="62">
        <f>IF(F824=0,0,MAX($D$2:D823)+1)</f>
        <v>0</v>
      </c>
      <c r="E824" s="62">
        <f>IF(H824=0,0,MAX($E$2:E823)+1)</f>
        <v>0</v>
      </c>
      <c r="F824" s="71"/>
      <c r="G824" s="60"/>
      <c r="H824" s="60"/>
      <c r="I824" s="62" t="e">
        <f>IFERROR(VLOOKUP(H824,H$2:H823,1,FALSE),VLOOKUP(H824,H$478:H825,1,FALSE))</f>
        <v>#N/A</v>
      </c>
      <c r="J824" s="62" t="str">
        <f>IF($H824=0,"",VLOOKUP($H824,Исходные_данные,37,FALSE))</f>
        <v/>
      </c>
      <c r="K824" s="62" t="str">
        <f>IF($H824=0,"",VLOOKUP($H824,Исходные_данные,38,FALSE))</f>
        <v/>
      </c>
      <c r="L824" s="62" t="str">
        <f>IF($H824=0,"",VLOOKUP($H824,Исходные_данные,39,FALSE))</f>
        <v/>
      </c>
      <c r="M824" s="46" t="str">
        <f>IFERROR(VLOOKUP(H824,Нагрузка_диапазон_1,4,FALSE),"")</f>
        <v/>
      </c>
      <c r="N824" s="62" t="str">
        <f>IF($H824=0,"",VLOOKUP($H824,Исходные_данные,40,FALSE))</f>
        <v/>
      </c>
      <c r="O824" s="62"/>
      <c r="P824" s="62" t="str">
        <f>IF($H824=0,"",VLOOKUP($H824,Исходные_данные,42,FALSE))</f>
        <v/>
      </c>
      <c r="Q824" s="62" t="str">
        <f>IF($H824=0,"",VLOOKUP($H824,Исходные_данные,8,FALSE))</f>
        <v/>
      </c>
      <c r="R824" s="62">
        <f>IF(Q824=3,"L1,L2,L3",0)</f>
        <v>0</v>
      </c>
      <c r="S824" s="62">
        <f>IF(C824=1,1,IF(Q824=3,S823,IF(S823=3,1,S823+1)))</f>
        <v>3</v>
      </c>
      <c r="T824" s="62" t="str">
        <f>IF(R824=0,"L"&amp;S824,R824)</f>
        <v>L3</v>
      </c>
      <c r="U824" s="62" t="str">
        <f>IF($H824=0,"",VLOOKUP($H824,Исходные_данные,32,FALSE))</f>
        <v/>
      </c>
    </row>
    <row r="825" spans="1:21" x14ac:dyDescent="0.2">
      <c r="A825" s="62" t="str">
        <f t="shared" si="14"/>
        <v/>
      </c>
      <c r="B825" s="62" t="str">
        <f>IF(C825=1,MAX(B$2:$B824)+1,IF(F825=0,"",B824))</f>
        <v/>
      </c>
      <c r="C825" s="62">
        <f>COUNTIF($F$2:$F825,F825)</f>
        <v>0</v>
      </c>
      <c r="D825" s="62">
        <f>IF(F825=0,0,MAX($D$2:D824)+1)</f>
        <v>0</v>
      </c>
      <c r="E825" s="62">
        <f>IF(H825=0,0,MAX($E$2:E824)+1)</f>
        <v>0</v>
      </c>
      <c r="F825" s="71"/>
      <c r="G825" s="60"/>
      <c r="H825" s="60"/>
      <c r="I825" s="62" t="e">
        <f>IFERROR(VLOOKUP(H825,H$2:H824,1,FALSE),VLOOKUP(H825,H$478:H826,1,FALSE))</f>
        <v>#N/A</v>
      </c>
      <c r="J825" s="62" t="str">
        <f>IF($H825=0,"",VLOOKUP($H825,Исходные_данные,37,FALSE))</f>
        <v/>
      </c>
      <c r="K825" s="62" t="str">
        <f>IF($H825=0,"",VLOOKUP($H825,Исходные_данные,38,FALSE))</f>
        <v/>
      </c>
      <c r="L825" s="62" t="str">
        <f>IF($H825=0,"",VLOOKUP($H825,Исходные_данные,39,FALSE))</f>
        <v/>
      </c>
      <c r="M825" s="46" t="str">
        <f>IFERROR(VLOOKUP(H825,Нагрузка_диапазон_1,4,FALSE),"")</f>
        <v/>
      </c>
      <c r="N825" s="62" t="str">
        <f>IF($H825=0,"",VLOOKUP($H825,Исходные_данные,40,FALSE))</f>
        <v/>
      </c>
      <c r="O825" s="62"/>
      <c r="P825" s="62" t="str">
        <f>IF($H825=0,"",VLOOKUP($H825,Исходные_данные,42,FALSE))</f>
        <v/>
      </c>
      <c r="Q825" s="62" t="str">
        <f>IF($H825=0,"",VLOOKUP($H825,Исходные_данные,8,FALSE))</f>
        <v/>
      </c>
      <c r="R825" s="62">
        <f>IF(Q825=3,"L1,L2,L3",0)</f>
        <v>0</v>
      </c>
      <c r="S825" s="62">
        <f>IF(C825=1,1,IF(Q825=3,S824,IF(S824=3,1,S824+1)))</f>
        <v>1</v>
      </c>
      <c r="T825" s="62" t="str">
        <f>IF(R825=0,"L"&amp;S825,R825)</f>
        <v>L1</v>
      </c>
      <c r="U825" s="62" t="str">
        <f>IF($H825=0,"",VLOOKUP($H825,Исходные_данные,32,FALSE))</f>
        <v/>
      </c>
    </row>
    <row r="826" spans="1:21" x14ac:dyDescent="0.2">
      <c r="A826" s="62" t="str">
        <f t="shared" si="14"/>
        <v/>
      </c>
      <c r="B826" s="62" t="str">
        <f>IF(C826=1,MAX(B$2:$B825)+1,IF(F826=0,"",B825))</f>
        <v/>
      </c>
      <c r="C826" s="62">
        <f>COUNTIF($F$2:$F826,F826)</f>
        <v>0</v>
      </c>
      <c r="D826" s="62">
        <f>IF(F826=0,0,MAX($D$2:D825)+1)</f>
        <v>0</v>
      </c>
      <c r="E826" s="62">
        <f>IF(H826=0,0,MAX($E$2:E825)+1)</f>
        <v>0</v>
      </c>
      <c r="F826" s="71"/>
      <c r="G826" s="60"/>
      <c r="H826" s="60"/>
      <c r="I826" s="62" t="e">
        <f>IFERROR(VLOOKUP(H826,H$2:H825,1,FALSE),VLOOKUP(H826,H$478:H827,1,FALSE))</f>
        <v>#N/A</v>
      </c>
      <c r="J826" s="62" t="str">
        <f>IF($H826=0,"",VLOOKUP($H826,Исходные_данные,37,FALSE))</f>
        <v/>
      </c>
      <c r="K826" s="62" t="str">
        <f>IF($H826=0,"",VLOOKUP($H826,Исходные_данные,38,FALSE))</f>
        <v/>
      </c>
      <c r="L826" s="62" t="str">
        <f>IF($H826=0,"",VLOOKUP($H826,Исходные_данные,39,FALSE))</f>
        <v/>
      </c>
      <c r="M826" s="46" t="str">
        <f>IFERROR(VLOOKUP(H826,Нагрузка_диапазон_1,4,FALSE),"")</f>
        <v/>
      </c>
      <c r="N826" s="62" t="str">
        <f>IF($H826=0,"",VLOOKUP($H826,Исходные_данные,40,FALSE))</f>
        <v/>
      </c>
      <c r="O826" s="62"/>
      <c r="P826" s="62" t="str">
        <f>IF($H826=0,"",VLOOKUP($H826,Исходные_данные,42,FALSE))</f>
        <v/>
      </c>
      <c r="Q826" s="62" t="str">
        <f>IF($H826=0,"",VLOOKUP($H826,Исходные_данные,8,FALSE))</f>
        <v/>
      </c>
      <c r="R826" s="62">
        <f>IF(Q826=3,"L1,L2,L3",0)</f>
        <v>0</v>
      </c>
      <c r="S826" s="62">
        <f>IF(C826=1,1,IF(Q826=3,S825,IF(S825=3,1,S825+1)))</f>
        <v>2</v>
      </c>
      <c r="T826" s="62" t="str">
        <f>IF(R826=0,"L"&amp;S826,R826)</f>
        <v>L2</v>
      </c>
      <c r="U826" s="62" t="str">
        <f>IF($H826=0,"",VLOOKUP($H826,Исходные_данные,32,FALSE))</f>
        <v/>
      </c>
    </row>
    <row r="827" spans="1:21" x14ac:dyDescent="0.2">
      <c r="A827" s="62" t="str">
        <f t="shared" si="14"/>
        <v/>
      </c>
      <c r="B827" s="62" t="str">
        <f>IF(C827=1,MAX(B$2:$B826)+1,IF(F827=0,"",B826))</f>
        <v/>
      </c>
      <c r="C827" s="62">
        <f>COUNTIF($F$2:$F827,F827)</f>
        <v>0</v>
      </c>
      <c r="D827" s="62">
        <f>IF(F827=0,0,MAX($D$2:D826)+1)</f>
        <v>0</v>
      </c>
      <c r="E827" s="62">
        <f>IF(H827=0,0,MAX($E$2:E826)+1)</f>
        <v>0</v>
      </c>
      <c r="F827" s="71"/>
      <c r="G827" s="60"/>
      <c r="H827" s="60"/>
      <c r="I827" s="62" t="e">
        <f>IFERROR(VLOOKUP(H827,H$2:H826,1,FALSE),VLOOKUP(H827,H$478:H828,1,FALSE))</f>
        <v>#N/A</v>
      </c>
      <c r="J827" s="62" t="str">
        <f>IF($H827=0,"",VLOOKUP($H827,Исходные_данные,37,FALSE))</f>
        <v/>
      </c>
      <c r="K827" s="62" t="str">
        <f>IF($H827=0,"",VLOOKUP($H827,Исходные_данные,38,FALSE))</f>
        <v/>
      </c>
      <c r="L827" s="62" t="str">
        <f>IF($H827=0,"",VLOOKUP($H827,Исходные_данные,39,FALSE))</f>
        <v/>
      </c>
      <c r="M827" s="46" t="str">
        <f>IFERROR(VLOOKUP(H827,Нагрузка_диапазон_1,4,FALSE),"")</f>
        <v/>
      </c>
      <c r="N827" s="62" t="str">
        <f>IF($H827=0,"",VLOOKUP($H827,Исходные_данные,40,FALSE))</f>
        <v/>
      </c>
      <c r="O827" s="62"/>
      <c r="P827" s="62" t="str">
        <f>IF($H827=0,"",VLOOKUP($H827,Исходные_данные,42,FALSE))</f>
        <v/>
      </c>
      <c r="Q827" s="62" t="str">
        <f>IF($H827=0,"",VLOOKUP($H827,Исходные_данные,8,FALSE))</f>
        <v/>
      </c>
      <c r="R827" s="62">
        <f>IF(Q827=3,"L1,L2,L3",0)</f>
        <v>0</v>
      </c>
      <c r="S827" s="62">
        <f>IF(C827=1,1,IF(Q827=3,S826,IF(S826=3,1,S826+1)))</f>
        <v>3</v>
      </c>
      <c r="T827" s="62" t="str">
        <f>IF(R827=0,"L"&amp;S827,R827)</f>
        <v>L3</v>
      </c>
      <c r="U827" s="62" t="str">
        <f>IF($H827=0,"",VLOOKUP($H827,Исходные_данные,32,FALSE))</f>
        <v/>
      </c>
    </row>
    <row r="828" spans="1:21" x14ac:dyDescent="0.2">
      <c r="A828" s="62" t="str">
        <f t="shared" si="14"/>
        <v/>
      </c>
      <c r="B828" s="62" t="str">
        <f>IF(C828=1,MAX(B$2:$B827)+1,IF(F828=0,"",B827))</f>
        <v/>
      </c>
      <c r="C828" s="62">
        <f>COUNTIF($F$2:$F828,F828)</f>
        <v>0</v>
      </c>
      <c r="D828" s="62">
        <f>IF(F828=0,0,MAX($D$2:D827)+1)</f>
        <v>0</v>
      </c>
      <c r="E828" s="62">
        <f>IF(H828=0,0,MAX($E$2:E827)+1)</f>
        <v>0</v>
      </c>
      <c r="F828" s="71"/>
      <c r="G828" s="60"/>
      <c r="H828" s="60"/>
      <c r="I828" s="62" t="e">
        <f>IFERROR(VLOOKUP(H828,H$2:H827,1,FALSE),VLOOKUP(H828,H$478:H829,1,FALSE))</f>
        <v>#N/A</v>
      </c>
      <c r="J828" s="62" t="str">
        <f>IF($H828=0,"",VLOOKUP($H828,Исходные_данные,37,FALSE))</f>
        <v/>
      </c>
      <c r="K828" s="62" t="str">
        <f>IF($H828=0,"",VLOOKUP($H828,Исходные_данные,38,FALSE))</f>
        <v/>
      </c>
      <c r="L828" s="62" t="str">
        <f>IF($H828=0,"",VLOOKUP($H828,Исходные_данные,39,FALSE))</f>
        <v/>
      </c>
      <c r="M828" s="46" t="str">
        <f>IFERROR(VLOOKUP(H828,Нагрузка_диапазон_1,4,FALSE),"")</f>
        <v/>
      </c>
      <c r="N828" s="62" t="str">
        <f>IF($H828=0,"",VLOOKUP($H828,Исходные_данные,40,FALSE))</f>
        <v/>
      </c>
      <c r="O828" s="62"/>
      <c r="P828" s="62" t="str">
        <f>IF($H828=0,"",VLOOKUP($H828,Исходные_данные,42,FALSE))</f>
        <v/>
      </c>
      <c r="Q828" s="62" t="str">
        <f>IF($H828=0,"",VLOOKUP($H828,Исходные_данные,8,FALSE))</f>
        <v/>
      </c>
      <c r="R828" s="62">
        <f>IF(Q828=3,"L1,L2,L3",0)</f>
        <v>0</v>
      </c>
      <c r="S828" s="62">
        <f>IF(C828=1,1,IF(Q828=3,S827,IF(S827=3,1,S827+1)))</f>
        <v>1</v>
      </c>
      <c r="T828" s="62" t="str">
        <f>IF(R828=0,"L"&amp;S828,R828)</f>
        <v>L1</v>
      </c>
      <c r="U828" s="62" t="str">
        <f>IF($H828=0,"",VLOOKUP($H828,Исходные_данные,32,FALSE))</f>
        <v/>
      </c>
    </row>
    <row r="829" spans="1:21" x14ac:dyDescent="0.2">
      <c r="A829" s="62" t="str">
        <f t="shared" si="14"/>
        <v/>
      </c>
      <c r="B829" s="62" t="str">
        <f>IF(C829=1,MAX(B$2:$B828)+1,IF(F829=0,"",B828))</f>
        <v/>
      </c>
      <c r="C829" s="62">
        <f>COUNTIF($F$2:$F829,F829)</f>
        <v>0</v>
      </c>
      <c r="D829" s="62">
        <f>IF(F829=0,0,MAX($D$2:D828)+1)</f>
        <v>0</v>
      </c>
      <c r="E829" s="62">
        <f>IF(H829=0,0,MAX($E$2:E828)+1)</f>
        <v>0</v>
      </c>
      <c r="F829" s="71"/>
      <c r="G829" s="60"/>
      <c r="H829" s="60"/>
      <c r="I829" s="62" t="e">
        <f>IFERROR(VLOOKUP(H829,H$2:H828,1,FALSE),VLOOKUP(H829,H$478:H830,1,FALSE))</f>
        <v>#N/A</v>
      </c>
      <c r="J829" s="62" t="str">
        <f>IF($H829=0,"",VLOOKUP($H829,Исходные_данные,37,FALSE))</f>
        <v/>
      </c>
      <c r="K829" s="62" t="str">
        <f>IF($H829=0,"",VLOOKUP($H829,Исходные_данные,38,FALSE))</f>
        <v/>
      </c>
      <c r="L829" s="62" t="str">
        <f>IF($H829=0,"",VLOOKUP($H829,Исходные_данные,39,FALSE))</f>
        <v/>
      </c>
      <c r="M829" s="46" t="str">
        <f>IFERROR(VLOOKUP(H829,Нагрузка_диапазон_1,4,FALSE),"")</f>
        <v/>
      </c>
      <c r="N829" s="62" t="str">
        <f>IF($H829=0,"",VLOOKUP($H829,Исходные_данные,40,FALSE))</f>
        <v/>
      </c>
      <c r="O829" s="62"/>
      <c r="P829" s="62" t="str">
        <f>IF($H829=0,"",VLOOKUP($H829,Исходные_данные,42,FALSE))</f>
        <v/>
      </c>
      <c r="Q829" s="62" t="str">
        <f>IF($H829=0,"",VLOOKUP($H829,Исходные_данные,8,FALSE))</f>
        <v/>
      </c>
      <c r="R829" s="62">
        <f>IF(Q829=3,"L1,L2,L3",0)</f>
        <v>0</v>
      </c>
      <c r="S829" s="62">
        <f>IF(C829=1,1,IF(Q829=3,S828,IF(S828=3,1,S828+1)))</f>
        <v>2</v>
      </c>
      <c r="T829" s="62" t="str">
        <f>IF(R829=0,"L"&amp;S829,R829)</f>
        <v>L2</v>
      </c>
      <c r="U829" s="62" t="str">
        <f>IF($H829=0,"",VLOOKUP($H829,Исходные_данные,32,FALSE))</f>
        <v/>
      </c>
    </row>
    <row r="830" spans="1:21" x14ac:dyDescent="0.2">
      <c r="A830" s="62" t="str">
        <f t="shared" si="14"/>
        <v/>
      </c>
      <c r="B830" s="62" t="str">
        <f>IF(C830=1,MAX(B$2:$B829)+1,IF(F830=0,"",B829))</f>
        <v/>
      </c>
      <c r="C830" s="62">
        <f>COUNTIF($F$2:$F830,F830)</f>
        <v>0</v>
      </c>
      <c r="D830" s="62">
        <f>IF(F830=0,0,MAX($D$2:D829)+1)</f>
        <v>0</v>
      </c>
      <c r="E830" s="62">
        <f>IF(H830=0,0,MAX($E$2:E829)+1)</f>
        <v>0</v>
      </c>
      <c r="F830" s="71"/>
      <c r="G830" s="60"/>
      <c r="H830" s="60"/>
      <c r="I830" s="62" t="e">
        <f>IFERROR(VLOOKUP(H830,H$2:H829,1,FALSE),VLOOKUP(H830,H$478:H831,1,FALSE))</f>
        <v>#N/A</v>
      </c>
      <c r="J830" s="62" t="str">
        <f>IF($H830=0,"",VLOOKUP($H830,Исходные_данные,37,FALSE))</f>
        <v/>
      </c>
      <c r="K830" s="62" t="str">
        <f>IF($H830=0,"",VLOOKUP($H830,Исходные_данные,38,FALSE))</f>
        <v/>
      </c>
      <c r="L830" s="62" t="str">
        <f>IF($H830=0,"",VLOOKUP($H830,Исходные_данные,39,FALSE))</f>
        <v/>
      </c>
      <c r="M830" s="46" t="str">
        <f>IFERROR(VLOOKUP(H830,Нагрузка_диапазон_1,4,FALSE),"")</f>
        <v/>
      </c>
      <c r="N830" s="62" t="str">
        <f>IF($H830=0,"",VLOOKUP($H830,Исходные_данные,40,FALSE))</f>
        <v/>
      </c>
      <c r="O830" s="62"/>
      <c r="P830" s="62" t="str">
        <f>IF($H830=0,"",VLOOKUP($H830,Исходные_данные,42,FALSE))</f>
        <v/>
      </c>
      <c r="Q830" s="62" t="str">
        <f>IF($H830=0,"",VLOOKUP($H830,Исходные_данные,8,FALSE))</f>
        <v/>
      </c>
      <c r="R830" s="62">
        <f>IF(Q830=3,"L1,L2,L3",0)</f>
        <v>0</v>
      </c>
      <c r="S830" s="62">
        <f>IF(C830=1,1,IF(Q830=3,S829,IF(S829=3,1,S829+1)))</f>
        <v>3</v>
      </c>
      <c r="T830" s="62" t="str">
        <f>IF(R830=0,"L"&amp;S830,R830)</f>
        <v>L3</v>
      </c>
      <c r="U830" s="62" t="str">
        <f>IF($H830=0,"",VLOOKUP($H830,Исходные_данные,32,FALSE))</f>
        <v/>
      </c>
    </row>
    <row r="831" spans="1:21" x14ac:dyDescent="0.2">
      <c r="A831" s="62" t="str">
        <f t="shared" si="14"/>
        <v/>
      </c>
      <c r="B831" s="62" t="str">
        <f>IF(C831=1,MAX(B$2:$B830)+1,IF(F831=0,"",B830))</f>
        <v/>
      </c>
      <c r="C831" s="62">
        <f>COUNTIF($F$2:$F831,F831)</f>
        <v>0</v>
      </c>
      <c r="D831" s="62">
        <f>IF(F831=0,0,MAX($D$2:D830)+1)</f>
        <v>0</v>
      </c>
      <c r="E831" s="62">
        <f>IF(H831=0,0,MAX($E$2:E830)+1)</f>
        <v>0</v>
      </c>
      <c r="F831" s="71"/>
      <c r="G831" s="60"/>
      <c r="H831" s="60"/>
      <c r="I831" s="62" t="e">
        <f>IFERROR(VLOOKUP(H831,H$2:H830,1,FALSE),VLOOKUP(H831,H$478:H832,1,FALSE))</f>
        <v>#N/A</v>
      </c>
      <c r="J831" s="62" t="str">
        <f>IF($H831=0,"",VLOOKUP($H831,Исходные_данные,37,FALSE))</f>
        <v/>
      </c>
      <c r="K831" s="62" t="str">
        <f>IF($H831=0,"",VLOOKUP($H831,Исходные_данные,38,FALSE))</f>
        <v/>
      </c>
      <c r="L831" s="62" t="str">
        <f>IF($H831=0,"",VLOOKUP($H831,Исходные_данные,39,FALSE))</f>
        <v/>
      </c>
      <c r="M831" s="46" t="str">
        <f>IFERROR(VLOOKUP(H831,Нагрузка_диапазон_1,4,FALSE),"")</f>
        <v/>
      </c>
      <c r="N831" s="62" t="str">
        <f>IF($H831=0,"",VLOOKUP($H831,Исходные_данные,40,FALSE))</f>
        <v/>
      </c>
      <c r="O831" s="62"/>
      <c r="P831" s="62" t="str">
        <f>IF($H831=0,"",VLOOKUP($H831,Исходные_данные,42,FALSE))</f>
        <v/>
      </c>
      <c r="Q831" s="62" t="str">
        <f>IF($H831=0,"",VLOOKUP($H831,Исходные_данные,8,FALSE))</f>
        <v/>
      </c>
      <c r="R831" s="62">
        <f>IF(Q831=3,"L1,L2,L3",0)</f>
        <v>0</v>
      </c>
      <c r="S831" s="62">
        <f>IF(C831=1,1,IF(Q831=3,S830,IF(S830=3,1,S830+1)))</f>
        <v>1</v>
      </c>
      <c r="T831" s="62" t="str">
        <f>IF(R831=0,"L"&amp;S831,R831)</f>
        <v>L1</v>
      </c>
      <c r="U831" s="62" t="str">
        <f>IF($H831=0,"",VLOOKUP($H831,Исходные_данные,32,FALSE))</f>
        <v/>
      </c>
    </row>
    <row r="832" spans="1:21" x14ac:dyDescent="0.2">
      <c r="A832" s="62" t="str">
        <f t="shared" si="14"/>
        <v/>
      </c>
      <c r="B832" s="62" t="str">
        <f>IF(C832=1,MAX(B$2:$B831)+1,IF(F832=0,"",B831))</f>
        <v/>
      </c>
      <c r="C832" s="62">
        <f>COUNTIF($F$2:$F832,F832)</f>
        <v>0</v>
      </c>
      <c r="D832" s="62">
        <f>IF(F832=0,0,MAX($D$2:D831)+1)</f>
        <v>0</v>
      </c>
      <c r="E832" s="62">
        <f>IF(H832=0,0,MAX($E$2:E831)+1)</f>
        <v>0</v>
      </c>
      <c r="F832" s="71"/>
      <c r="G832" s="60"/>
      <c r="H832" s="60"/>
      <c r="I832" s="62" t="e">
        <f>IFERROR(VLOOKUP(H832,H$2:H831,1,FALSE),VLOOKUP(H832,H$478:H833,1,FALSE))</f>
        <v>#N/A</v>
      </c>
      <c r="J832" s="62" t="str">
        <f>IF($H832=0,"",VLOOKUP($H832,Исходные_данные,37,FALSE))</f>
        <v/>
      </c>
      <c r="K832" s="62" t="str">
        <f>IF($H832=0,"",VLOOKUP($H832,Исходные_данные,38,FALSE))</f>
        <v/>
      </c>
      <c r="L832" s="62" t="str">
        <f>IF($H832=0,"",VLOOKUP($H832,Исходные_данные,39,FALSE))</f>
        <v/>
      </c>
      <c r="M832" s="46" t="str">
        <f>IFERROR(VLOOKUP(H832,Нагрузка_диапазон_1,4,FALSE),"")</f>
        <v/>
      </c>
      <c r="N832" s="62" t="str">
        <f>IF($H832=0,"",VLOOKUP($H832,Исходные_данные,40,FALSE))</f>
        <v/>
      </c>
      <c r="O832" s="62"/>
      <c r="P832" s="62" t="str">
        <f>IF($H832=0,"",VLOOKUP($H832,Исходные_данные,42,FALSE))</f>
        <v/>
      </c>
      <c r="Q832" s="62" t="str">
        <f>IF($H832=0,"",VLOOKUP($H832,Исходные_данные,8,FALSE))</f>
        <v/>
      </c>
      <c r="R832" s="62">
        <f>IF(Q832=3,"L1,L2,L3",0)</f>
        <v>0</v>
      </c>
      <c r="S832" s="62">
        <f>IF(C832=1,1,IF(Q832=3,S831,IF(S831=3,1,S831+1)))</f>
        <v>2</v>
      </c>
      <c r="T832" s="62" t="str">
        <f>IF(R832=0,"L"&amp;S832,R832)</f>
        <v>L2</v>
      </c>
      <c r="U832" s="62" t="str">
        <f>IF($H832=0,"",VLOOKUP($H832,Исходные_данные,32,FALSE))</f>
        <v/>
      </c>
    </row>
    <row r="833" spans="1:21" x14ac:dyDescent="0.2">
      <c r="A833" s="62" t="str">
        <f t="shared" si="14"/>
        <v/>
      </c>
      <c r="B833" s="62" t="str">
        <f>IF(C833=1,MAX(B$2:$B832)+1,IF(F833=0,"",B832))</f>
        <v/>
      </c>
      <c r="C833" s="62">
        <f>COUNTIF($F$2:$F833,F833)</f>
        <v>0</v>
      </c>
      <c r="D833" s="62">
        <f>IF(F833=0,0,MAX($D$2:D832)+1)</f>
        <v>0</v>
      </c>
      <c r="E833" s="62">
        <f>IF(H833=0,0,MAX($E$2:E832)+1)</f>
        <v>0</v>
      </c>
      <c r="F833" s="71"/>
      <c r="G833" s="60"/>
      <c r="H833" s="60"/>
      <c r="I833" s="62" t="e">
        <f>IFERROR(VLOOKUP(H833,H$2:H832,1,FALSE),VLOOKUP(H833,H$478:H834,1,FALSE))</f>
        <v>#N/A</v>
      </c>
      <c r="J833" s="62" t="str">
        <f>IF($H833=0,"",VLOOKUP($H833,Исходные_данные,37,FALSE))</f>
        <v/>
      </c>
      <c r="K833" s="62" t="str">
        <f>IF($H833=0,"",VLOOKUP($H833,Исходные_данные,38,FALSE))</f>
        <v/>
      </c>
      <c r="L833" s="62" t="str">
        <f>IF($H833=0,"",VLOOKUP($H833,Исходные_данные,39,FALSE))</f>
        <v/>
      </c>
      <c r="M833" s="46" t="str">
        <f>IFERROR(VLOOKUP(H833,Нагрузка_диапазон_1,4,FALSE),"")</f>
        <v/>
      </c>
      <c r="N833" s="62" t="str">
        <f>IF($H833=0,"",VLOOKUP($H833,Исходные_данные,40,FALSE))</f>
        <v/>
      </c>
      <c r="O833" s="62"/>
      <c r="P833" s="62" t="str">
        <f>IF($H833=0,"",VLOOKUP($H833,Исходные_данные,42,FALSE))</f>
        <v/>
      </c>
      <c r="Q833" s="62" t="str">
        <f>IF($H833=0,"",VLOOKUP($H833,Исходные_данные,8,FALSE))</f>
        <v/>
      </c>
      <c r="R833" s="62">
        <f>IF(Q833=3,"L1,L2,L3",0)</f>
        <v>0</v>
      </c>
      <c r="S833" s="62">
        <f>IF(C833=1,1,IF(Q833=3,S832,IF(S832=3,1,S832+1)))</f>
        <v>3</v>
      </c>
      <c r="T833" s="62" t="str">
        <f>IF(R833=0,"L"&amp;S833,R833)</f>
        <v>L3</v>
      </c>
      <c r="U833" s="62" t="str">
        <f>IF($H833=0,"",VLOOKUP($H833,Исходные_данные,32,FALSE))</f>
        <v/>
      </c>
    </row>
    <row r="834" spans="1:21" x14ac:dyDescent="0.2">
      <c r="A834" s="62" t="str">
        <f t="shared" si="14"/>
        <v/>
      </c>
      <c r="B834" s="62" t="str">
        <f>IF(C834=1,MAX(B$2:$B833)+1,IF(F834=0,"",B833))</f>
        <v/>
      </c>
      <c r="C834" s="62">
        <f>COUNTIF($F$2:$F834,F834)</f>
        <v>0</v>
      </c>
      <c r="D834" s="62">
        <f>IF(F834=0,0,MAX($D$2:D833)+1)</f>
        <v>0</v>
      </c>
      <c r="E834" s="62">
        <f>IF(H834=0,0,MAX($E$2:E833)+1)</f>
        <v>0</v>
      </c>
      <c r="F834" s="71"/>
      <c r="G834" s="60"/>
      <c r="H834" s="60"/>
      <c r="I834" s="62" t="e">
        <f>IFERROR(VLOOKUP(H834,H$2:H833,1,FALSE),VLOOKUP(H834,H$478:H835,1,FALSE))</f>
        <v>#N/A</v>
      </c>
      <c r="J834" s="62" t="str">
        <f>IF($H834=0,"",VLOOKUP($H834,Исходные_данные,37,FALSE))</f>
        <v/>
      </c>
      <c r="K834" s="62" t="str">
        <f>IF($H834=0,"",VLOOKUP($H834,Исходные_данные,38,FALSE))</f>
        <v/>
      </c>
      <c r="L834" s="62" t="str">
        <f>IF($H834=0,"",VLOOKUP($H834,Исходные_данные,39,FALSE))</f>
        <v/>
      </c>
      <c r="M834" s="46" t="str">
        <f>IFERROR(VLOOKUP(H834,Нагрузка_диапазон_1,4,FALSE),"")</f>
        <v/>
      </c>
      <c r="N834" s="62" t="str">
        <f>IF($H834=0,"",VLOOKUP($H834,Исходные_данные,40,FALSE))</f>
        <v/>
      </c>
      <c r="O834" s="62"/>
      <c r="P834" s="62" t="str">
        <f>IF($H834=0,"",VLOOKUP($H834,Исходные_данные,42,FALSE))</f>
        <v/>
      </c>
      <c r="Q834" s="62" t="str">
        <f>IF($H834=0,"",VLOOKUP($H834,Исходные_данные,8,FALSE))</f>
        <v/>
      </c>
      <c r="R834" s="62">
        <f>IF(Q834=3,"L1,L2,L3",0)</f>
        <v>0</v>
      </c>
      <c r="S834" s="62">
        <f>IF(C834=1,1,IF(Q834=3,S833,IF(S833=3,1,S833+1)))</f>
        <v>1</v>
      </c>
      <c r="T834" s="62" t="str">
        <f>IF(R834=0,"L"&amp;S834,R834)</f>
        <v>L1</v>
      </c>
      <c r="U834" s="62" t="str">
        <f>IF($H834=0,"",VLOOKUP($H834,Исходные_данные,32,FALSE))</f>
        <v/>
      </c>
    </row>
    <row r="835" spans="1:21" x14ac:dyDescent="0.2">
      <c r="A835" s="62" t="str">
        <f t="shared" si="14"/>
        <v/>
      </c>
      <c r="B835" s="62" t="str">
        <f>IF(C835=1,MAX(B$2:$B834)+1,IF(F835=0,"",B834))</f>
        <v/>
      </c>
      <c r="C835" s="62">
        <f>COUNTIF($F$2:$F835,F835)</f>
        <v>0</v>
      </c>
      <c r="D835" s="62">
        <f>IF(F835=0,0,MAX($D$2:D834)+1)</f>
        <v>0</v>
      </c>
      <c r="E835" s="62">
        <f>IF(H835=0,0,MAX($E$2:E834)+1)</f>
        <v>0</v>
      </c>
      <c r="F835" s="71"/>
      <c r="G835" s="60"/>
      <c r="H835" s="60"/>
      <c r="I835" s="62" t="e">
        <f>IFERROR(VLOOKUP(H835,H$2:H834,1,FALSE),VLOOKUP(H835,H$478:H836,1,FALSE))</f>
        <v>#N/A</v>
      </c>
      <c r="J835" s="62" t="str">
        <f>IF($H835=0,"",VLOOKUP($H835,Исходные_данные,37,FALSE))</f>
        <v/>
      </c>
      <c r="K835" s="62" t="str">
        <f>IF($H835=0,"",VLOOKUP($H835,Исходные_данные,38,FALSE))</f>
        <v/>
      </c>
      <c r="L835" s="62" t="str">
        <f>IF($H835=0,"",VLOOKUP($H835,Исходные_данные,39,FALSE))</f>
        <v/>
      </c>
      <c r="M835" s="46" t="str">
        <f>IFERROR(VLOOKUP(H835,Нагрузка_диапазон_1,4,FALSE),"")</f>
        <v/>
      </c>
      <c r="N835" s="62" t="str">
        <f>IF($H835=0,"",VLOOKUP($H835,Исходные_данные,40,FALSE))</f>
        <v/>
      </c>
      <c r="O835" s="62"/>
      <c r="P835" s="62" t="str">
        <f>IF($H835=0,"",VLOOKUP($H835,Исходные_данные,42,FALSE))</f>
        <v/>
      </c>
      <c r="Q835" s="62" t="str">
        <f>IF($H835=0,"",VLOOKUP($H835,Исходные_данные,8,FALSE))</f>
        <v/>
      </c>
      <c r="R835" s="62">
        <f>IF(Q835=3,"L1,L2,L3",0)</f>
        <v>0</v>
      </c>
      <c r="S835" s="62">
        <f>IF(C835=1,1,IF(Q835=3,S834,IF(S834=3,1,S834+1)))</f>
        <v>2</v>
      </c>
      <c r="T835" s="62" t="str">
        <f>IF(R835=0,"L"&amp;S835,R835)</f>
        <v>L2</v>
      </c>
      <c r="U835" s="62" t="str">
        <f>IF($H835=0,"",VLOOKUP($H835,Исходные_данные,32,FALSE))</f>
        <v/>
      </c>
    </row>
    <row r="836" spans="1:21" x14ac:dyDescent="0.2">
      <c r="A836" s="62" t="str">
        <f t="shared" si="14"/>
        <v/>
      </c>
      <c r="B836" s="62" t="str">
        <f>IF(C836=1,MAX(B$2:$B835)+1,IF(F836=0,"",B835))</f>
        <v/>
      </c>
      <c r="C836" s="62">
        <f>COUNTIF($F$2:$F836,F836)</f>
        <v>0</v>
      </c>
      <c r="D836" s="62">
        <f>IF(F836=0,0,MAX($D$2:D835)+1)</f>
        <v>0</v>
      </c>
      <c r="E836" s="62">
        <f>IF(H836=0,0,MAX($E$2:E835)+1)</f>
        <v>0</v>
      </c>
      <c r="F836" s="71"/>
      <c r="G836" s="60"/>
      <c r="H836" s="60"/>
      <c r="I836" s="62" t="e">
        <f>IFERROR(VLOOKUP(H836,H$2:H835,1,FALSE),VLOOKUP(H836,H$478:H837,1,FALSE))</f>
        <v>#N/A</v>
      </c>
      <c r="J836" s="62" t="str">
        <f>IF($H836=0,"",VLOOKUP($H836,Исходные_данные,37,FALSE))</f>
        <v/>
      </c>
      <c r="K836" s="62" t="str">
        <f>IF($H836=0,"",VLOOKUP($H836,Исходные_данные,38,FALSE))</f>
        <v/>
      </c>
      <c r="L836" s="62" t="str">
        <f>IF($H836=0,"",VLOOKUP($H836,Исходные_данные,39,FALSE))</f>
        <v/>
      </c>
      <c r="M836" s="46" t="str">
        <f>IFERROR(VLOOKUP(H836,Нагрузка_диапазон_1,4,FALSE),"")</f>
        <v/>
      </c>
      <c r="N836" s="62" t="str">
        <f>IF($H836=0,"",VLOOKUP($H836,Исходные_данные,40,FALSE))</f>
        <v/>
      </c>
      <c r="O836" s="62"/>
      <c r="P836" s="62" t="str">
        <f>IF($H836=0,"",VLOOKUP($H836,Исходные_данные,42,FALSE))</f>
        <v/>
      </c>
      <c r="Q836" s="62" t="str">
        <f>IF($H836=0,"",VLOOKUP($H836,Исходные_данные,8,FALSE))</f>
        <v/>
      </c>
      <c r="R836" s="62">
        <f>IF(Q836=3,"L1,L2,L3",0)</f>
        <v>0</v>
      </c>
      <c r="S836" s="62">
        <f>IF(C836=1,1,IF(Q836=3,S835,IF(S835=3,1,S835+1)))</f>
        <v>3</v>
      </c>
      <c r="T836" s="62" t="str">
        <f>IF(R836=0,"L"&amp;S836,R836)</f>
        <v>L3</v>
      </c>
      <c r="U836" s="62" t="str">
        <f>IF($H836=0,"",VLOOKUP($H836,Исходные_данные,32,FALSE))</f>
        <v/>
      </c>
    </row>
    <row r="837" spans="1:21" x14ac:dyDescent="0.2">
      <c r="A837" s="62" t="str">
        <f t="shared" si="14"/>
        <v/>
      </c>
      <c r="B837" s="62" t="str">
        <f>IF(C837=1,MAX(B$2:$B836)+1,IF(F837=0,"",B836))</f>
        <v/>
      </c>
      <c r="C837" s="62">
        <f>COUNTIF($F$2:$F837,F837)</f>
        <v>0</v>
      </c>
      <c r="D837" s="62">
        <f>IF(F837=0,0,MAX($D$2:D836)+1)</f>
        <v>0</v>
      </c>
      <c r="E837" s="62">
        <f>IF(H837=0,0,MAX($E$2:E836)+1)</f>
        <v>0</v>
      </c>
      <c r="F837" s="71"/>
      <c r="G837" s="60"/>
      <c r="H837" s="60"/>
      <c r="I837" s="62" t="e">
        <f>IFERROR(VLOOKUP(H837,H$2:H836,1,FALSE),VLOOKUP(H837,H$478:H838,1,FALSE))</f>
        <v>#N/A</v>
      </c>
      <c r="J837" s="62" t="str">
        <f>IF($H837=0,"",VLOOKUP($H837,Исходные_данные,37,FALSE))</f>
        <v/>
      </c>
      <c r="K837" s="62" t="str">
        <f>IF($H837=0,"",VLOOKUP($H837,Исходные_данные,38,FALSE))</f>
        <v/>
      </c>
      <c r="L837" s="62" t="str">
        <f>IF($H837=0,"",VLOOKUP($H837,Исходные_данные,39,FALSE))</f>
        <v/>
      </c>
      <c r="M837" s="46" t="str">
        <f>IFERROR(VLOOKUP(H837,Нагрузка_диапазон_1,4,FALSE),"")</f>
        <v/>
      </c>
      <c r="N837" s="62" t="str">
        <f>IF($H837=0,"",VLOOKUP($H837,Исходные_данные,40,FALSE))</f>
        <v/>
      </c>
      <c r="O837" s="62"/>
      <c r="P837" s="62" t="str">
        <f>IF($H837=0,"",VLOOKUP($H837,Исходные_данные,42,FALSE))</f>
        <v/>
      </c>
      <c r="Q837" s="62" t="str">
        <f>IF($H837=0,"",VLOOKUP($H837,Исходные_данные,8,FALSE))</f>
        <v/>
      </c>
      <c r="R837" s="62">
        <f>IF(Q837=3,"L1,L2,L3",0)</f>
        <v>0</v>
      </c>
      <c r="S837" s="62">
        <f>IF(C837=1,1,IF(Q837=3,S836,IF(S836=3,1,S836+1)))</f>
        <v>1</v>
      </c>
      <c r="T837" s="62" t="str">
        <f>IF(R837=0,"L"&amp;S837,R837)</f>
        <v>L1</v>
      </c>
      <c r="U837" s="62" t="str">
        <f>IF($H837=0,"",VLOOKUP($H837,Исходные_данные,32,FALSE))</f>
        <v/>
      </c>
    </row>
    <row r="838" spans="1:21" x14ac:dyDescent="0.2">
      <c r="A838" s="62" t="str">
        <f t="shared" si="14"/>
        <v/>
      </c>
      <c r="B838" s="62" t="str">
        <f>IF(C838=1,MAX(B$2:$B837)+1,IF(F838=0,"",B837))</f>
        <v/>
      </c>
      <c r="C838" s="62">
        <f>COUNTIF($F$2:$F838,F838)</f>
        <v>0</v>
      </c>
      <c r="D838" s="62">
        <f>IF(F838=0,0,MAX($D$2:D837)+1)</f>
        <v>0</v>
      </c>
      <c r="E838" s="62">
        <f>IF(H838=0,0,MAX($E$2:E837)+1)</f>
        <v>0</v>
      </c>
      <c r="F838" s="71"/>
      <c r="G838" s="60"/>
      <c r="H838" s="60"/>
      <c r="I838" s="62" t="e">
        <f>IFERROR(VLOOKUP(H838,H$2:H837,1,FALSE),VLOOKUP(H838,H$478:H839,1,FALSE))</f>
        <v>#N/A</v>
      </c>
      <c r="J838" s="62" t="str">
        <f>IF($H838=0,"",VLOOKUP($H838,Исходные_данные,37,FALSE))</f>
        <v/>
      </c>
      <c r="K838" s="62" t="str">
        <f>IF($H838=0,"",VLOOKUP($H838,Исходные_данные,38,FALSE))</f>
        <v/>
      </c>
      <c r="L838" s="62" t="str">
        <f>IF($H838=0,"",VLOOKUP($H838,Исходные_данные,39,FALSE))</f>
        <v/>
      </c>
      <c r="M838" s="46" t="str">
        <f>IFERROR(VLOOKUP(H838,Нагрузка_диапазон_1,4,FALSE),"")</f>
        <v/>
      </c>
      <c r="N838" s="62" t="str">
        <f>IF($H838=0,"",VLOOKUP($H838,Исходные_данные,40,FALSE))</f>
        <v/>
      </c>
      <c r="O838" s="62"/>
      <c r="P838" s="62" t="str">
        <f>IF($H838=0,"",VLOOKUP($H838,Исходные_данные,42,FALSE))</f>
        <v/>
      </c>
      <c r="Q838" s="62" t="str">
        <f>IF($H838=0,"",VLOOKUP($H838,Исходные_данные,8,FALSE))</f>
        <v/>
      </c>
      <c r="R838" s="62">
        <f>IF(Q838=3,"L1,L2,L3",0)</f>
        <v>0</v>
      </c>
      <c r="S838" s="62">
        <f>IF(C838=1,1,IF(Q838=3,S837,IF(S837=3,1,S837+1)))</f>
        <v>2</v>
      </c>
      <c r="T838" s="62" t="str">
        <f>IF(R838=0,"L"&amp;S838,R838)</f>
        <v>L2</v>
      </c>
      <c r="U838" s="62" t="str">
        <f>IF($H838=0,"",VLOOKUP($H838,Исходные_данные,32,FALSE))</f>
        <v/>
      </c>
    </row>
    <row r="839" spans="1:21" x14ac:dyDescent="0.2">
      <c r="A839" s="62" t="str">
        <f t="shared" si="14"/>
        <v/>
      </c>
      <c r="B839" s="62" t="str">
        <f>IF(C839=1,MAX(B$2:$B838)+1,IF(F839=0,"",B838))</f>
        <v/>
      </c>
      <c r="C839" s="62">
        <f>COUNTIF($F$2:$F839,F839)</f>
        <v>0</v>
      </c>
      <c r="D839" s="62">
        <f>IF(F839=0,0,MAX($D$2:D838)+1)</f>
        <v>0</v>
      </c>
      <c r="E839" s="62">
        <f>IF(H839=0,0,MAX($E$2:E838)+1)</f>
        <v>0</v>
      </c>
      <c r="F839" s="71"/>
      <c r="G839" s="60"/>
      <c r="H839" s="60"/>
      <c r="I839" s="62" t="e">
        <f>IFERROR(VLOOKUP(H839,H$2:H838,1,FALSE),VLOOKUP(H839,H$478:H840,1,FALSE))</f>
        <v>#N/A</v>
      </c>
      <c r="J839" s="62" t="str">
        <f>IF($H839=0,"",VLOOKUP($H839,Исходные_данные,37,FALSE))</f>
        <v/>
      </c>
      <c r="K839" s="62" t="str">
        <f>IF($H839=0,"",VLOOKUP($H839,Исходные_данные,38,FALSE))</f>
        <v/>
      </c>
      <c r="L839" s="62" t="str">
        <f>IF($H839=0,"",VLOOKUP($H839,Исходные_данные,39,FALSE))</f>
        <v/>
      </c>
      <c r="M839" s="46" t="str">
        <f>IFERROR(VLOOKUP(H839,Нагрузка_диапазон_1,4,FALSE),"")</f>
        <v/>
      </c>
      <c r="N839" s="62" t="str">
        <f>IF($H839=0,"",VLOOKUP($H839,Исходные_данные,40,FALSE))</f>
        <v/>
      </c>
      <c r="O839" s="62"/>
      <c r="P839" s="62" t="str">
        <f>IF($H839=0,"",VLOOKUP($H839,Исходные_данные,42,FALSE))</f>
        <v/>
      </c>
      <c r="Q839" s="62" t="str">
        <f>IF($H839=0,"",VLOOKUP($H839,Исходные_данные,8,FALSE))</f>
        <v/>
      </c>
      <c r="R839" s="62">
        <f>IF(Q839=3,"L1,L2,L3",0)</f>
        <v>0</v>
      </c>
      <c r="S839" s="62">
        <f>IF(C839=1,1,IF(Q839=3,S838,IF(S838=3,1,S838+1)))</f>
        <v>3</v>
      </c>
      <c r="T839" s="62" t="str">
        <f>IF(R839=0,"L"&amp;S839,R839)</f>
        <v>L3</v>
      </c>
      <c r="U839" s="62" t="str">
        <f>IF($H839=0,"",VLOOKUP($H839,Исходные_данные,32,FALSE))</f>
        <v/>
      </c>
    </row>
    <row r="840" spans="1:21" x14ac:dyDescent="0.2">
      <c r="A840" s="62" t="str">
        <f t="shared" si="14"/>
        <v/>
      </c>
      <c r="B840" s="62" t="str">
        <f>IF(C840=1,MAX(B$2:$B839)+1,IF(F840=0,"",B839))</f>
        <v/>
      </c>
      <c r="C840" s="62">
        <f>COUNTIF($F$2:$F840,F840)</f>
        <v>0</v>
      </c>
      <c r="D840" s="62">
        <f>IF(F840=0,0,MAX($D$2:D839)+1)</f>
        <v>0</v>
      </c>
      <c r="E840" s="62">
        <f>IF(H840=0,0,MAX($E$2:E839)+1)</f>
        <v>0</v>
      </c>
      <c r="F840" s="71"/>
      <c r="G840" s="60"/>
      <c r="H840" s="60"/>
      <c r="I840" s="62" t="e">
        <f>IFERROR(VLOOKUP(H840,H$2:H839,1,FALSE),VLOOKUP(H840,H$478:H841,1,FALSE))</f>
        <v>#N/A</v>
      </c>
      <c r="J840" s="62" t="str">
        <f>IF($H840=0,"",VLOOKUP($H840,Исходные_данные,37,FALSE))</f>
        <v/>
      </c>
      <c r="K840" s="62" t="str">
        <f>IF($H840=0,"",VLOOKUP($H840,Исходные_данные,38,FALSE))</f>
        <v/>
      </c>
      <c r="L840" s="62" t="str">
        <f>IF($H840=0,"",VLOOKUP($H840,Исходные_данные,39,FALSE))</f>
        <v/>
      </c>
      <c r="M840" s="46" t="str">
        <f>IFERROR(VLOOKUP(H840,Нагрузка_диапазон_1,4,FALSE),"")</f>
        <v/>
      </c>
      <c r="N840" s="62" t="str">
        <f>IF($H840=0,"",VLOOKUP($H840,Исходные_данные,40,FALSE))</f>
        <v/>
      </c>
      <c r="O840" s="62"/>
      <c r="P840" s="62" t="str">
        <f>IF($H840=0,"",VLOOKUP($H840,Исходные_данные,42,FALSE))</f>
        <v/>
      </c>
      <c r="Q840" s="62" t="str">
        <f>IF($H840=0,"",VLOOKUP($H840,Исходные_данные,8,FALSE))</f>
        <v/>
      </c>
      <c r="R840" s="62">
        <f>IF(Q840=3,"L1,L2,L3",0)</f>
        <v>0</v>
      </c>
      <c r="S840" s="62">
        <f>IF(C840=1,1,IF(Q840=3,S839,IF(S839=3,1,S839+1)))</f>
        <v>1</v>
      </c>
      <c r="T840" s="62" t="str">
        <f>IF(R840=0,"L"&amp;S840,R840)</f>
        <v>L1</v>
      </c>
      <c r="U840" s="62" t="str">
        <f>IF($H840=0,"",VLOOKUP($H840,Исходные_данные,32,FALSE))</f>
        <v/>
      </c>
    </row>
    <row r="841" spans="1:21" x14ac:dyDescent="0.2">
      <c r="A841" s="62" t="str">
        <f t="shared" si="14"/>
        <v/>
      </c>
      <c r="B841" s="62" t="str">
        <f>IF(C841=1,MAX(B$2:$B840)+1,IF(F841=0,"",B840))</f>
        <v/>
      </c>
      <c r="C841" s="62">
        <f>COUNTIF($F$2:$F841,F841)</f>
        <v>0</v>
      </c>
      <c r="D841" s="62">
        <f>IF(F841=0,0,MAX($D$2:D840)+1)</f>
        <v>0</v>
      </c>
      <c r="E841" s="62">
        <f>IF(H841=0,0,MAX($E$2:E840)+1)</f>
        <v>0</v>
      </c>
      <c r="F841" s="71"/>
      <c r="G841" s="60"/>
      <c r="H841" s="60"/>
      <c r="I841" s="62" t="e">
        <f>IFERROR(VLOOKUP(H841,H$2:H840,1,FALSE),VLOOKUP(H841,H$478:H842,1,FALSE))</f>
        <v>#N/A</v>
      </c>
      <c r="J841" s="62" t="str">
        <f>IF($H841=0,"",VLOOKUP($H841,Исходные_данные,37,FALSE))</f>
        <v/>
      </c>
      <c r="K841" s="62" t="str">
        <f>IF($H841=0,"",VLOOKUP($H841,Исходные_данные,38,FALSE))</f>
        <v/>
      </c>
      <c r="L841" s="62" t="str">
        <f>IF($H841=0,"",VLOOKUP($H841,Исходные_данные,39,FALSE))</f>
        <v/>
      </c>
      <c r="M841" s="46" t="str">
        <f>IFERROR(VLOOKUP(H841,Нагрузка_диапазон_1,4,FALSE),"")</f>
        <v/>
      </c>
      <c r="N841" s="62" t="str">
        <f>IF($H841=0,"",VLOOKUP($H841,Исходные_данные,40,FALSE))</f>
        <v/>
      </c>
      <c r="O841" s="62"/>
      <c r="P841" s="62" t="str">
        <f>IF($H841=0,"",VLOOKUP($H841,Исходные_данные,42,FALSE))</f>
        <v/>
      </c>
      <c r="Q841" s="62" t="str">
        <f>IF($H841=0,"",VLOOKUP($H841,Исходные_данные,8,FALSE))</f>
        <v/>
      </c>
      <c r="R841" s="62">
        <f>IF(Q841=3,"L1,L2,L3",0)</f>
        <v>0</v>
      </c>
      <c r="S841" s="62">
        <f>IF(C841=1,1,IF(Q841=3,S840,IF(S840=3,1,S840+1)))</f>
        <v>2</v>
      </c>
      <c r="T841" s="62" t="str">
        <f>IF(R841=0,"L"&amp;S841,R841)</f>
        <v>L2</v>
      </c>
      <c r="U841" s="62" t="str">
        <f>IF($H841=0,"",VLOOKUP($H841,Исходные_данные,32,FALSE))</f>
        <v/>
      </c>
    </row>
    <row r="842" spans="1:21" x14ac:dyDescent="0.2">
      <c r="A842" s="62" t="str">
        <f t="shared" si="14"/>
        <v/>
      </c>
      <c r="B842" s="62" t="str">
        <f>IF(C842=1,MAX(B$2:$B841)+1,IF(F842=0,"",B841))</f>
        <v/>
      </c>
      <c r="C842" s="62">
        <f>COUNTIF($F$2:$F842,F842)</f>
        <v>0</v>
      </c>
      <c r="D842" s="62">
        <f>IF(F842=0,0,MAX($D$2:D841)+1)</f>
        <v>0</v>
      </c>
      <c r="E842" s="62">
        <f>IF(H842=0,0,MAX($E$2:E841)+1)</f>
        <v>0</v>
      </c>
      <c r="F842" s="71"/>
      <c r="G842" s="60"/>
      <c r="H842" s="60"/>
      <c r="I842" s="62" t="e">
        <f>IFERROR(VLOOKUP(H842,H$2:H841,1,FALSE),VLOOKUP(H842,H$478:H843,1,FALSE))</f>
        <v>#N/A</v>
      </c>
      <c r="J842" s="62" t="str">
        <f>IF($H842=0,"",VLOOKUP($H842,Исходные_данные,37,FALSE))</f>
        <v/>
      </c>
      <c r="K842" s="62" t="str">
        <f>IF($H842=0,"",VLOOKUP($H842,Исходные_данные,38,FALSE))</f>
        <v/>
      </c>
      <c r="L842" s="62" t="str">
        <f>IF($H842=0,"",VLOOKUP($H842,Исходные_данные,39,FALSE))</f>
        <v/>
      </c>
      <c r="M842" s="46" t="str">
        <f>IFERROR(VLOOKUP(H842,Нагрузка_диапазон_1,4,FALSE),"")</f>
        <v/>
      </c>
      <c r="N842" s="62" t="str">
        <f>IF($H842=0,"",VLOOKUP($H842,Исходные_данные,40,FALSE))</f>
        <v/>
      </c>
      <c r="O842" s="62"/>
      <c r="P842" s="62" t="str">
        <f>IF($H842=0,"",VLOOKUP($H842,Исходные_данные,42,FALSE))</f>
        <v/>
      </c>
      <c r="Q842" s="62" t="str">
        <f>IF($H842=0,"",VLOOKUP($H842,Исходные_данные,8,FALSE))</f>
        <v/>
      </c>
      <c r="R842" s="62">
        <f>IF(Q842=3,"L1,L2,L3",0)</f>
        <v>0</v>
      </c>
      <c r="S842" s="62">
        <f>IF(C842=1,1,IF(Q842=3,S841,IF(S841=3,1,S841+1)))</f>
        <v>3</v>
      </c>
      <c r="T842" s="62" t="str">
        <f>IF(R842=0,"L"&amp;S842,R842)</f>
        <v>L3</v>
      </c>
      <c r="U842" s="62" t="str">
        <f>IF($H842=0,"",VLOOKUP($H842,Исходные_данные,32,FALSE))</f>
        <v/>
      </c>
    </row>
    <row r="843" spans="1:21" x14ac:dyDescent="0.2">
      <c r="A843" s="62" t="str">
        <f t="shared" si="14"/>
        <v/>
      </c>
      <c r="B843" s="62" t="str">
        <f>IF(C843=1,MAX(B$2:$B842)+1,IF(F843=0,"",B842))</f>
        <v/>
      </c>
      <c r="C843" s="62">
        <f>COUNTIF($F$2:$F843,F843)</f>
        <v>0</v>
      </c>
      <c r="D843" s="62">
        <f>IF(F843=0,0,MAX($D$2:D842)+1)</f>
        <v>0</v>
      </c>
      <c r="E843" s="62">
        <f>IF(H843=0,0,MAX($E$2:E842)+1)</f>
        <v>0</v>
      </c>
      <c r="F843" s="71"/>
      <c r="G843" s="60"/>
      <c r="H843" s="60"/>
      <c r="I843" s="62" t="e">
        <f>IFERROR(VLOOKUP(H843,H$2:H842,1,FALSE),VLOOKUP(H843,H$478:H844,1,FALSE))</f>
        <v>#N/A</v>
      </c>
      <c r="J843" s="62" t="str">
        <f>IF($H843=0,"",VLOOKUP($H843,Исходные_данные,37,FALSE))</f>
        <v/>
      </c>
      <c r="K843" s="62" t="str">
        <f>IF($H843=0,"",VLOOKUP($H843,Исходные_данные,38,FALSE))</f>
        <v/>
      </c>
      <c r="L843" s="62" t="str">
        <f>IF($H843=0,"",VLOOKUP($H843,Исходные_данные,39,FALSE))</f>
        <v/>
      </c>
      <c r="M843" s="46" t="str">
        <f>IFERROR(VLOOKUP(H843,Нагрузка_диапазон_1,4,FALSE),"")</f>
        <v/>
      </c>
      <c r="N843" s="62" t="str">
        <f>IF($H843=0,"",VLOOKUP($H843,Исходные_данные,40,FALSE))</f>
        <v/>
      </c>
      <c r="O843" s="62"/>
      <c r="P843" s="62" t="str">
        <f>IF($H843=0,"",VLOOKUP($H843,Исходные_данные,42,FALSE))</f>
        <v/>
      </c>
      <c r="Q843" s="62" t="str">
        <f>IF($H843=0,"",VLOOKUP($H843,Исходные_данные,8,FALSE))</f>
        <v/>
      </c>
      <c r="R843" s="62">
        <f>IF(Q843=3,"L1,L2,L3",0)</f>
        <v>0</v>
      </c>
      <c r="S843" s="62">
        <f>IF(C843=1,1,IF(Q843=3,S842,IF(S842=3,1,S842+1)))</f>
        <v>1</v>
      </c>
      <c r="T843" s="62" t="str">
        <f>IF(R843=0,"L"&amp;S843,R843)</f>
        <v>L1</v>
      </c>
      <c r="U843" s="62" t="str">
        <f>IF($H843=0,"",VLOOKUP($H843,Исходные_данные,32,FALSE))</f>
        <v/>
      </c>
    </row>
    <row r="844" spans="1:21" x14ac:dyDescent="0.2">
      <c r="A844" s="62" t="str">
        <f t="shared" si="14"/>
        <v/>
      </c>
      <c r="B844" s="62" t="str">
        <f>IF(C844=1,MAX(B$2:$B843)+1,IF(F844=0,"",B843))</f>
        <v/>
      </c>
      <c r="C844" s="62">
        <f>COUNTIF($F$2:$F844,F844)</f>
        <v>0</v>
      </c>
      <c r="D844" s="62">
        <f>IF(F844=0,0,MAX($D$2:D843)+1)</f>
        <v>0</v>
      </c>
      <c r="E844" s="62">
        <f>IF(H844=0,0,MAX($E$2:E843)+1)</f>
        <v>0</v>
      </c>
      <c r="F844" s="71"/>
      <c r="G844" s="60"/>
      <c r="H844" s="60"/>
      <c r="I844" s="62" t="e">
        <f>IFERROR(VLOOKUP(H844,H$2:H843,1,FALSE),VLOOKUP(H844,H$478:H845,1,FALSE))</f>
        <v>#N/A</v>
      </c>
      <c r="J844" s="62" t="str">
        <f>IF($H844=0,"",VLOOKUP($H844,Исходные_данные,37,FALSE))</f>
        <v/>
      </c>
      <c r="K844" s="62" t="str">
        <f>IF($H844=0,"",VLOOKUP($H844,Исходные_данные,38,FALSE))</f>
        <v/>
      </c>
      <c r="L844" s="62" t="str">
        <f>IF($H844=0,"",VLOOKUP($H844,Исходные_данные,39,FALSE))</f>
        <v/>
      </c>
      <c r="M844" s="46" t="str">
        <f>IFERROR(VLOOKUP(H844,Нагрузка_диапазон_1,4,FALSE),"")</f>
        <v/>
      </c>
      <c r="N844" s="62" t="str">
        <f>IF($H844=0,"",VLOOKUP($H844,Исходные_данные,40,FALSE))</f>
        <v/>
      </c>
      <c r="O844" s="62"/>
      <c r="P844" s="62" t="str">
        <f>IF($H844=0,"",VLOOKUP($H844,Исходные_данные,42,FALSE))</f>
        <v/>
      </c>
      <c r="Q844" s="62" t="str">
        <f>IF($H844=0,"",VLOOKUP($H844,Исходные_данные,8,FALSE))</f>
        <v/>
      </c>
      <c r="R844" s="62">
        <f>IF(Q844=3,"L1,L2,L3",0)</f>
        <v>0</v>
      </c>
      <c r="S844" s="62">
        <f>IF(C844=1,1,IF(Q844=3,S843,IF(S843=3,1,S843+1)))</f>
        <v>2</v>
      </c>
      <c r="T844" s="62" t="str">
        <f>IF(R844=0,"L"&amp;S844,R844)</f>
        <v>L2</v>
      </c>
      <c r="U844" s="62" t="str">
        <f>IF($H844=0,"",VLOOKUP($H844,Исходные_данные,32,FALSE))</f>
        <v/>
      </c>
    </row>
    <row r="845" spans="1:21" x14ac:dyDescent="0.2">
      <c r="A845" s="62" t="str">
        <f t="shared" si="14"/>
        <v/>
      </c>
      <c r="B845" s="62" t="str">
        <f>IF(C845=1,MAX(B$2:$B844)+1,IF(F845=0,"",B844))</f>
        <v/>
      </c>
      <c r="C845" s="62">
        <f>COUNTIF($F$2:$F845,F845)</f>
        <v>0</v>
      </c>
      <c r="D845" s="62">
        <f>IF(F845=0,0,MAX($D$2:D844)+1)</f>
        <v>0</v>
      </c>
      <c r="E845" s="62">
        <f>IF(H845=0,0,MAX($E$2:E844)+1)</f>
        <v>0</v>
      </c>
      <c r="F845" s="71"/>
      <c r="G845" s="60"/>
      <c r="H845" s="60"/>
      <c r="I845" s="62" t="e">
        <f>IFERROR(VLOOKUP(H845,H$2:H844,1,FALSE),VLOOKUP(H845,H$478:H846,1,FALSE))</f>
        <v>#N/A</v>
      </c>
      <c r="J845" s="62" t="str">
        <f>IF($H845=0,"",VLOOKUP($H845,Исходные_данные,37,FALSE))</f>
        <v/>
      </c>
      <c r="K845" s="62" t="str">
        <f>IF($H845=0,"",VLOOKUP($H845,Исходные_данные,38,FALSE))</f>
        <v/>
      </c>
      <c r="L845" s="62" t="str">
        <f>IF($H845=0,"",VLOOKUP($H845,Исходные_данные,39,FALSE))</f>
        <v/>
      </c>
      <c r="M845" s="46" t="str">
        <f>IFERROR(VLOOKUP(H845,Нагрузка_диапазон_1,4,FALSE),"")</f>
        <v/>
      </c>
      <c r="N845" s="62" t="str">
        <f>IF($H845=0,"",VLOOKUP($H845,Исходные_данные,40,FALSE))</f>
        <v/>
      </c>
      <c r="O845" s="62"/>
      <c r="P845" s="62" t="str">
        <f>IF($H845=0,"",VLOOKUP($H845,Исходные_данные,42,FALSE))</f>
        <v/>
      </c>
      <c r="Q845" s="62" t="str">
        <f>IF($H845=0,"",VLOOKUP($H845,Исходные_данные,8,FALSE))</f>
        <v/>
      </c>
      <c r="R845" s="62">
        <f>IF(Q845=3,"L1,L2,L3",0)</f>
        <v>0</v>
      </c>
      <c r="S845" s="62">
        <f>IF(C845=1,1,IF(Q845=3,S844,IF(S844=3,1,S844+1)))</f>
        <v>3</v>
      </c>
      <c r="T845" s="62" t="str">
        <f>IF(R845=0,"L"&amp;S845,R845)</f>
        <v>L3</v>
      </c>
      <c r="U845" s="62" t="str">
        <f>IF($H845=0,"",VLOOKUP($H845,Исходные_данные,32,FALSE))</f>
        <v/>
      </c>
    </row>
    <row r="846" spans="1:21" x14ac:dyDescent="0.2">
      <c r="A846" s="62" t="str">
        <f t="shared" si="14"/>
        <v/>
      </c>
      <c r="B846" s="62" t="str">
        <f>IF(C846=1,MAX(B$2:$B845)+1,IF(F846=0,"",B845))</f>
        <v/>
      </c>
      <c r="C846" s="62">
        <f>COUNTIF($F$2:$F846,F846)</f>
        <v>0</v>
      </c>
      <c r="D846" s="62">
        <f>IF(F846=0,0,MAX($D$2:D845)+1)</f>
        <v>0</v>
      </c>
      <c r="E846" s="62">
        <f>IF(H846=0,0,MAX($E$2:E845)+1)</f>
        <v>0</v>
      </c>
      <c r="F846" s="71"/>
      <c r="G846" s="60"/>
      <c r="H846" s="60"/>
      <c r="I846" s="62" t="e">
        <f>IFERROR(VLOOKUP(H846,H$2:H845,1,FALSE),VLOOKUP(H846,H$478:H847,1,FALSE))</f>
        <v>#N/A</v>
      </c>
      <c r="J846" s="62" t="str">
        <f>IF($H846=0,"",VLOOKUP($H846,Исходные_данные,37,FALSE))</f>
        <v/>
      </c>
      <c r="K846" s="62" t="str">
        <f>IF($H846=0,"",VLOOKUP($H846,Исходные_данные,38,FALSE))</f>
        <v/>
      </c>
      <c r="L846" s="62" t="str">
        <f>IF($H846=0,"",VLOOKUP($H846,Исходные_данные,39,FALSE))</f>
        <v/>
      </c>
      <c r="M846" s="46" t="str">
        <f>IFERROR(VLOOKUP(H846,Нагрузка_диапазон_1,4,FALSE),"")</f>
        <v/>
      </c>
      <c r="N846" s="62" t="str">
        <f>IF($H846=0,"",VLOOKUP($H846,Исходные_данные,40,FALSE))</f>
        <v/>
      </c>
      <c r="O846" s="62"/>
      <c r="P846" s="62" t="str">
        <f>IF($H846=0,"",VLOOKUP($H846,Исходные_данные,42,FALSE))</f>
        <v/>
      </c>
      <c r="Q846" s="62" t="str">
        <f>IF($H846=0,"",VLOOKUP($H846,Исходные_данные,8,FALSE))</f>
        <v/>
      </c>
      <c r="R846" s="62">
        <f>IF(Q846=3,"L1,L2,L3",0)</f>
        <v>0</v>
      </c>
      <c r="S846" s="62">
        <f>IF(C846=1,1,IF(Q846=3,S845,IF(S845=3,1,S845+1)))</f>
        <v>1</v>
      </c>
      <c r="T846" s="62" t="str">
        <f>IF(R846=0,"L"&amp;S846,R846)</f>
        <v>L1</v>
      </c>
      <c r="U846" s="62" t="str">
        <f>IF($H846=0,"",VLOOKUP($H846,Исходные_данные,32,FALSE))</f>
        <v/>
      </c>
    </row>
    <row r="847" spans="1:21" x14ac:dyDescent="0.2">
      <c r="A847" s="62" t="str">
        <f t="shared" si="14"/>
        <v/>
      </c>
      <c r="B847" s="62" t="str">
        <f>IF(C847=1,MAX(B$2:$B846)+1,IF(F847=0,"",B846))</f>
        <v/>
      </c>
      <c r="C847" s="62">
        <f>COUNTIF($F$2:$F847,F847)</f>
        <v>0</v>
      </c>
      <c r="D847" s="62">
        <f>IF(F847=0,0,MAX($D$2:D846)+1)</f>
        <v>0</v>
      </c>
      <c r="E847" s="62">
        <f>IF(H847=0,0,MAX($E$2:E846)+1)</f>
        <v>0</v>
      </c>
      <c r="F847" s="71"/>
      <c r="G847" s="60"/>
      <c r="H847" s="60"/>
      <c r="I847" s="62" t="e">
        <f>IFERROR(VLOOKUP(H847,H$2:H846,1,FALSE),VLOOKUP(H847,H$478:H848,1,FALSE))</f>
        <v>#N/A</v>
      </c>
      <c r="J847" s="62" t="str">
        <f>IF($H847=0,"",VLOOKUP($H847,Исходные_данные,37,FALSE))</f>
        <v/>
      </c>
      <c r="K847" s="62" t="str">
        <f>IF($H847=0,"",VLOOKUP($H847,Исходные_данные,38,FALSE))</f>
        <v/>
      </c>
      <c r="L847" s="62" t="str">
        <f>IF($H847=0,"",VLOOKUP($H847,Исходные_данные,39,FALSE))</f>
        <v/>
      </c>
      <c r="M847" s="46" t="str">
        <f>IFERROR(VLOOKUP(H847,Нагрузка_диапазон_1,4,FALSE),"")</f>
        <v/>
      </c>
      <c r="N847" s="62" t="str">
        <f>IF($H847=0,"",VLOOKUP($H847,Исходные_данные,40,FALSE))</f>
        <v/>
      </c>
      <c r="O847" s="62"/>
      <c r="P847" s="62" t="str">
        <f>IF($H847=0,"",VLOOKUP($H847,Исходные_данные,42,FALSE))</f>
        <v/>
      </c>
      <c r="Q847" s="62" t="str">
        <f>IF($H847=0,"",VLOOKUP($H847,Исходные_данные,8,FALSE))</f>
        <v/>
      </c>
      <c r="R847" s="62">
        <f>IF(Q847=3,"L1,L2,L3",0)</f>
        <v>0</v>
      </c>
      <c r="S847" s="62">
        <f>IF(C847=1,1,IF(Q847=3,S846,IF(S846=3,1,S846+1)))</f>
        <v>2</v>
      </c>
      <c r="T847" s="62" t="str">
        <f>IF(R847=0,"L"&amp;S847,R847)</f>
        <v>L2</v>
      </c>
      <c r="U847" s="62" t="str">
        <f>IF($H847=0,"",VLOOKUP($H847,Исходные_данные,32,FALSE))</f>
        <v/>
      </c>
    </row>
    <row r="848" spans="1:21" x14ac:dyDescent="0.2">
      <c r="A848" s="62" t="str">
        <f t="shared" si="14"/>
        <v/>
      </c>
      <c r="B848" s="62" t="str">
        <f>IF(C848=1,MAX(B$2:$B847)+1,IF(F848=0,"",B847))</f>
        <v/>
      </c>
      <c r="C848" s="62">
        <f>COUNTIF($F$2:$F848,F848)</f>
        <v>0</v>
      </c>
      <c r="D848" s="62">
        <f>IF(F848=0,0,MAX($D$2:D847)+1)</f>
        <v>0</v>
      </c>
      <c r="E848" s="62">
        <f>IF(H848=0,0,MAX($E$2:E847)+1)</f>
        <v>0</v>
      </c>
      <c r="F848" s="71"/>
      <c r="G848" s="60"/>
      <c r="H848" s="60"/>
      <c r="I848" s="62" t="e">
        <f>IFERROR(VLOOKUP(H848,H$2:H847,1,FALSE),VLOOKUP(H848,H$478:H849,1,FALSE))</f>
        <v>#N/A</v>
      </c>
      <c r="J848" s="62" t="str">
        <f>IF($H848=0,"",VLOOKUP($H848,Исходные_данные,37,FALSE))</f>
        <v/>
      </c>
      <c r="K848" s="62" t="str">
        <f>IF($H848=0,"",VLOOKUP($H848,Исходные_данные,38,FALSE))</f>
        <v/>
      </c>
      <c r="L848" s="62" t="str">
        <f>IF($H848=0,"",VLOOKUP($H848,Исходные_данные,39,FALSE))</f>
        <v/>
      </c>
      <c r="M848" s="46" t="str">
        <f>IFERROR(VLOOKUP(H848,Нагрузка_диапазон_1,4,FALSE),"")</f>
        <v/>
      </c>
      <c r="N848" s="62" t="str">
        <f>IF($H848=0,"",VLOOKUP($H848,Исходные_данные,40,FALSE))</f>
        <v/>
      </c>
      <c r="O848" s="62"/>
      <c r="P848" s="62" t="str">
        <f>IF($H848=0,"",VLOOKUP($H848,Исходные_данные,42,FALSE))</f>
        <v/>
      </c>
      <c r="Q848" s="62" t="str">
        <f>IF($H848=0,"",VLOOKUP($H848,Исходные_данные,8,FALSE))</f>
        <v/>
      </c>
      <c r="R848" s="62">
        <f>IF(Q848=3,"L1,L2,L3",0)</f>
        <v>0</v>
      </c>
      <c r="S848" s="62">
        <f>IF(C848=1,1,IF(Q848=3,S847,IF(S847=3,1,S847+1)))</f>
        <v>3</v>
      </c>
      <c r="T848" s="62" t="str">
        <f>IF(R848=0,"L"&amp;S848,R848)</f>
        <v>L3</v>
      </c>
      <c r="U848" s="62" t="str">
        <f>IF($H848=0,"",VLOOKUP($H848,Исходные_данные,32,FALSE))</f>
        <v/>
      </c>
    </row>
    <row r="849" spans="1:21" x14ac:dyDescent="0.2">
      <c r="A849" s="62" t="str">
        <f t="shared" si="14"/>
        <v/>
      </c>
      <c r="B849" s="62" t="str">
        <f>IF(C849=1,MAX(B$2:$B848)+1,IF(F849=0,"",B848))</f>
        <v/>
      </c>
      <c r="C849" s="62">
        <f>COUNTIF($F$2:$F849,F849)</f>
        <v>0</v>
      </c>
      <c r="D849" s="62">
        <f>IF(F849=0,0,MAX($D$2:D848)+1)</f>
        <v>0</v>
      </c>
      <c r="E849" s="62">
        <f>IF(H849=0,0,MAX($E$2:E848)+1)</f>
        <v>0</v>
      </c>
      <c r="F849" s="71"/>
      <c r="G849" s="60"/>
      <c r="H849" s="60"/>
      <c r="I849" s="62" t="e">
        <f>IFERROR(VLOOKUP(H849,H$2:H848,1,FALSE),VLOOKUP(H849,H$478:H850,1,FALSE))</f>
        <v>#N/A</v>
      </c>
      <c r="J849" s="62" t="str">
        <f>IF($H849=0,"",VLOOKUP($H849,Исходные_данные,37,FALSE))</f>
        <v/>
      </c>
      <c r="K849" s="62" t="str">
        <f>IF($H849=0,"",VLOOKUP($H849,Исходные_данные,38,FALSE))</f>
        <v/>
      </c>
      <c r="L849" s="62" t="str">
        <f>IF($H849=0,"",VLOOKUP($H849,Исходные_данные,39,FALSE))</f>
        <v/>
      </c>
      <c r="M849" s="46" t="str">
        <f>IFERROR(VLOOKUP(H849,Нагрузка_диапазон_1,4,FALSE),"")</f>
        <v/>
      </c>
      <c r="N849" s="62" t="str">
        <f>IF($H849=0,"",VLOOKUP($H849,Исходные_данные,40,FALSE))</f>
        <v/>
      </c>
      <c r="O849" s="62"/>
      <c r="P849" s="62" t="str">
        <f>IF($H849=0,"",VLOOKUP($H849,Исходные_данные,42,FALSE))</f>
        <v/>
      </c>
      <c r="Q849" s="62" t="str">
        <f>IF($H849=0,"",VLOOKUP($H849,Исходные_данные,8,FALSE))</f>
        <v/>
      </c>
      <c r="R849" s="62">
        <f>IF(Q849=3,"L1,L2,L3",0)</f>
        <v>0</v>
      </c>
      <c r="S849" s="62">
        <f>IF(C849=1,1,IF(Q849=3,S848,IF(S848=3,1,S848+1)))</f>
        <v>1</v>
      </c>
      <c r="T849" s="62" t="str">
        <f>IF(R849=0,"L"&amp;S849,R849)</f>
        <v>L1</v>
      </c>
      <c r="U849" s="62" t="str">
        <f>IF($H849=0,"",VLOOKUP($H849,Исходные_данные,32,FALSE))</f>
        <v/>
      </c>
    </row>
    <row r="850" spans="1:21" x14ac:dyDescent="0.2">
      <c r="A850" s="62" t="str">
        <f t="shared" si="14"/>
        <v/>
      </c>
      <c r="B850" s="62" t="str">
        <f>IF(C850=1,MAX(B$2:$B849)+1,IF(F850=0,"",B849))</f>
        <v/>
      </c>
      <c r="C850" s="62">
        <f>COUNTIF($F$2:$F850,F850)</f>
        <v>0</v>
      </c>
      <c r="D850" s="62">
        <f>IF(F850=0,0,MAX($D$2:D849)+1)</f>
        <v>0</v>
      </c>
      <c r="E850" s="62">
        <f>IF(H850=0,0,MAX($E$2:E849)+1)</f>
        <v>0</v>
      </c>
      <c r="F850" s="71"/>
      <c r="G850" s="60"/>
      <c r="H850" s="60"/>
      <c r="I850" s="62" t="e">
        <f>IFERROR(VLOOKUP(H850,H$2:H849,1,FALSE),VLOOKUP(H850,H$478:H851,1,FALSE))</f>
        <v>#N/A</v>
      </c>
      <c r="J850" s="62" t="str">
        <f>IF($H850=0,"",VLOOKUP($H850,Исходные_данные,37,FALSE))</f>
        <v/>
      </c>
      <c r="K850" s="62" t="str">
        <f>IF($H850=0,"",VLOOKUP($H850,Исходные_данные,38,FALSE))</f>
        <v/>
      </c>
      <c r="L850" s="62" t="str">
        <f>IF($H850=0,"",VLOOKUP($H850,Исходные_данные,39,FALSE))</f>
        <v/>
      </c>
      <c r="M850" s="46" t="str">
        <f>IFERROR(VLOOKUP(H850,Нагрузка_диапазон_1,4,FALSE),"")</f>
        <v/>
      </c>
      <c r="N850" s="62" t="str">
        <f>IF($H850=0,"",VLOOKUP($H850,Исходные_данные,40,FALSE))</f>
        <v/>
      </c>
      <c r="O850" s="62"/>
      <c r="P850" s="62" t="str">
        <f>IF($H850=0,"",VLOOKUP($H850,Исходные_данные,42,FALSE))</f>
        <v/>
      </c>
      <c r="Q850" s="62" t="str">
        <f>IF($H850=0,"",VLOOKUP($H850,Исходные_данные,8,FALSE))</f>
        <v/>
      </c>
      <c r="R850" s="62">
        <f>IF(Q850=3,"L1,L2,L3",0)</f>
        <v>0</v>
      </c>
      <c r="S850" s="62">
        <f>IF(C850=1,1,IF(Q850=3,S849,IF(S849=3,1,S849+1)))</f>
        <v>2</v>
      </c>
      <c r="T850" s="62" t="str">
        <f>IF(R850=0,"L"&amp;S850,R850)</f>
        <v>L2</v>
      </c>
      <c r="U850" s="62" t="str">
        <f>IF($H850=0,"",VLOOKUP($H850,Исходные_данные,32,FALSE))</f>
        <v/>
      </c>
    </row>
    <row r="851" spans="1:21" x14ac:dyDescent="0.2">
      <c r="A851" s="62" t="str">
        <f t="shared" si="14"/>
        <v/>
      </c>
      <c r="B851" s="62" t="str">
        <f>IF(C851=1,MAX(B$2:$B850)+1,IF(F851=0,"",B850))</f>
        <v/>
      </c>
      <c r="C851" s="62">
        <f>COUNTIF($F$2:$F851,F851)</f>
        <v>0</v>
      </c>
      <c r="D851" s="62">
        <f>IF(F851=0,0,MAX($D$2:D850)+1)</f>
        <v>0</v>
      </c>
      <c r="E851" s="62">
        <f>IF(H851=0,0,MAX($E$2:E850)+1)</f>
        <v>0</v>
      </c>
      <c r="F851" s="71"/>
      <c r="G851" s="60"/>
      <c r="H851" s="60"/>
      <c r="I851" s="62" t="e">
        <f>IFERROR(VLOOKUP(H851,H$2:H850,1,FALSE),VLOOKUP(H851,H$478:H852,1,FALSE))</f>
        <v>#N/A</v>
      </c>
      <c r="J851" s="62" t="str">
        <f>IF($H851=0,"",VLOOKUP($H851,Исходные_данные,37,FALSE))</f>
        <v/>
      </c>
      <c r="K851" s="62" t="str">
        <f>IF($H851=0,"",VLOOKUP($H851,Исходные_данные,38,FALSE))</f>
        <v/>
      </c>
      <c r="L851" s="62" t="str">
        <f>IF($H851=0,"",VLOOKUP($H851,Исходные_данные,39,FALSE))</f>
        <v/>
      </c>
      <c r="M851" s="46" t="str">
        <f>IFERROR(VLOOKUP(H851,Нагрузка_диапазон_1,4,FALSE),"")</f>
        <v/>
      </c>
      <c r="N851" s="62" t="str">
        <f>IF($H851=0,"",VLOOKUP($H851,Исходные_данные,40,FALSE))</f>
        <v/>
      </c>
      <c r="O851" s="62"/>
      <c r="P851" s="62" t="str">
        <f>IF($H851=0,"",VLOOKUP($H851,Исходные_данные,42,FALSE))</f>
        <v/>
      </c>
      <c r="Q851" s="62" t="str">
        <f>IF($H851=0,"",VLOOKUP($H851,Исходные_данные,8,FALSE))</f>
        <v/>
      </c>
      <c r="R851" s="62">
        <f>IF(Q851=3,"L1,L2,L3",0)</f>
        <v>0</v>
      </c>
      <c r="S851" s="62">
        <f>IF(C851=1,1,IF(Q851=3,S850,IF(S850=3,1,S850+1)))</f>
        <v>3</v>
      </c>
      <c r="T851" s="62" t="str">
        <f>IF(R851=0,"L"&amp;S851,R851)</f>
        <v>L3</v>
      </c>
      <c r="U851" s="62" t="str">
        <f>IF($H851=0,"",VLOOKUP($H851,Исходные_данные,32,FALSE))</f>
        <v/>
      </c>
    </row>
    <row r="852" spans="1:21" x14ac:dyDescent="0.2">
      <c r="A852" s="62" t="str">
        <f t="shared" si="14"/>
        <v/>
      </c>
      <c r="B852" s="62" t="str">
        <f>IF(C852=1,MAX(B$2:$B851)+1,IF(F852=0,"",B851))</f>
        <v/>
      </c>
      <c r="C852" s="62">
        <f>COUNTIF($F$2:$F852,F852)</f>
        <v>0</v>
      </c>
      <c r="D852" s="62">
        <f>IF(F852=0,0,MAX($D$2:D851)+1)</f>
        <v>0</v>
      </c>
      <c r="E852" s="62">
        <f>IF(H852=0,0,MAX($E$2:E851)+1)</f>
        <v>0</v>
      </c>
      <c r="F852" s="71"/>
      <c r="G852" s="60"/>
      <c r="H852" s="60"/>
      <c r="I852" s="62" t="e">
        <f>IFERROR(VLOOKUP(H852,H$2:H851,1,FALSE),VLOOKUP(H852,H$478:H853,1,FALSE))</f>
        <v>#N/A</v>
      </c>
      <c r="J852" s="62" t="str">
        <f>IF($H852=0,"",VLOOKUP($H852,Исходные_данные,37,FALSE))</f>
        <v/>
      </c>
      <c r="K852" s="62" t="str">
        <f>IF($H852=0,"",VLOOKUP($H852,Исходные_данные,38,FALSE))</f>
        <v/>
      </c>
      <c r="L852" s="62" t="str">
        <f>IF($H852=0,"",VLOOKUP($H852,Исходные_данные,39,FALSE))</f>
        <v/>
      </c>
      <c r="M852" s="46" t="str">
        <f>IFERROR(VLOOKUP(H852,Нагрузка_диапазон_1,4,FALSE),"")</f>
        <v/>
      </c>
      <c r="N852" s="62" t="str">
        <f>IF($H852=0,"",VLOOKUP($H852,Исходные_данные,40,FALSE))</f>
        <v/>
      </c>
      <c r="O852" s="62"/>
      <c r="P852" s="62" t="str">
        <f>IF($H852=0,"",VLOOKUP($H852,Исходные_данные,42,FALSE))</f>
        <v/>
      </c>
      <c r="Q852" s="62" t="str">
        <f>IF($H852=0,"",VLOOKUP($H852,Исходные_данные,8,FALSE))</f>
        <v/>
      </c>
      <c r="R852" s="62">
        <f>IF(Q852=3,"L1,L2,L3",0)</f>
        <v>0</v>
      </c>
      <c r="S852" s="62">
        <f>IF(C852=1,1,IF(Q852=3,S851,IF(S851=3,1,S851+1)))</f>
        <v>1</v>
      </c>
      <c r="T852" s="62" t="str">
        <f>IF(R852=0,"L"&amp;S852,R852)</f>
        <v>L1</v>
      </c>
      <c r="U852" s="62" t="str">
        <f>IF($H852=0,"",VLOOKUP($H852,Исходные_данные,32,FALSE))</f>
        <v/>
      </c>
    </row>
    <row r="853" spans="1:21" x14ac:dyDescent="0.2">
      <c r="A853" s="62" t="str">
        <f t="shared" si="14"/>
        <v/>
      </c>
      <c r="B853" s="62" t="str">
        <f>IF(C853=1,MAX(B$2:$B852)+1,IF(F853=0,"",B852))</f>
        <v/>
      </c>
      <c r="C853" s="62">
        <f>COUNTIF($F$2:$F853,F853)</f>
        <v>0</v>
      </c>
      <c r="D853" s="62">
        <f>IF(F853=0,0,MAX($D$2:D852)+1)</f>
        <v>0</v>
      </c>
      <c r="E853" s="62">
        <f>IF(H853=0,0,MAX($E$2:E852)+1)</f>
        <v>0</v>
      </c>
      <c r="F853" s="71"/>
      <c r="G853" s="60"/>
      <c r="H853" s="60"/>
      <c r="I853" s="62" t="e">
        <f>IFERROR(VLOOKUP(H853,H$2:H852,1,FALSE),VLOOKUP(H853,H$478:H854,1,FALSE))</f>
        <v>#N/A</v>
      </c>
      <c r="J853" s="62" t="str">
        <f>IF($H853=0,"",VLOOKUP($H853,Исходные_данные,37,FALSE))</f>
        <v/>
      </c>
      <c r="K853" s="62" t="str">
        <f>IF($H853=0,"",VLOOKUP($H853,Исходные_данные,38,FALSE))</f>
        <v/>
      </c>
      <c r="L853" s="62" t="str">
        <f>IF($H853=0,"",VLOOKUP($H853,Исходные_данные,39,FALSE))</f>
        <v/>
      </c>
      <c r="M853" s="46" t="str">
        <f>IFERROR(VLOOKUP(H853,Нагрузка_диапазон_1,4,FALSE),"")</f>
        <v/>
      </c>
      <c r="N853" s="62" t="str">
        <f>IF($H853=0,"",VLOOKUP($H853,Исходные_данные,40,FALSE))</f>
        <v/>
      </c>
      <c r="O853" s="62"/>
      <c r="P853" s="62" t="str">
        <f>IF($H853=0,"",VLOOKUP($H853,Исходные_данные,42,FALSE))</f>
        <v/>
      </c>
      <c r="Q853" s="62" t="str">
        <f>IF($H853=0,"",VLOOKUP($H853,Исходные_данные,8,FALSE))</f>
        <v/>
      </c>
      <c r="R853" s="62">
        <f>IF(Q853=3,"L1,L2,L3",0)</f>
        <v>0</v>
      </c>
      <c r="S853" s="62">
        <f>IF(C853=1,1,IF(Q853=3,S852,IF(S852=3,1,S852+1)))</f>
        <v>2</v>
      </c>
      <c r="T853" s="62" t="str">
        <f>IF(R853=0,"L"&amp;S853,R853)</f>
        <v>L2</v>
      </c>
      <c r="U853" s="62" t="str">
        <f>IF($H853=0,"",VLOOKUP($H853,Исходные_данные,32,FALSE))</f>
        <v/>
      </c>
    </row>
    <row r="854" spans="1:21" x14ac:dyDescent="0.2">
      <c r="A854" s="62" t="str">
        <f t="shared" si="14"/>
        <v/>
      </c>
      <c r="B854" s="62" t="str">
        <f>IF(C854=1,MAX(B$2:$B853)+1,IF(F854=0,"",B853))</f>
        <v/>
      </c>
      <c r="C854" s="62">
        <f>COUNTIF($F$2:$F854,F854)</f>
        <v>0</v>
      </c>
      <c r="D854" s="62">
        <f>IF(F854=0,0,MAX($D$2:D853)+1)</f>
        <v>0</v>
      </c>
      <c r="E854" s="62">
        <f>IF(H854=0,0,MAX($E$2:E853)+1)</f>
        <v>0</v>
      </c>
      <c r="F854" s="71"/>
      <c r="G854" s="60"/>
      <c r="H854" s="60"/>
      <c r="I854" s="62" t="e">
        <f>IFERROR(VLOOKUP(H854,H$2:H853,1,FALSE),VLOOKUP(H854,H$478:H855,1,FALSE))</f>
        <v>#N/A</v>
      </c>
      <c r="J854" s="62" t="str">
        <f>IF($H854=0,"",VLOOKUP($H854,Исходные_данные,37,FALSE))</f>
        <v/>
      </c>
      <c r="K854" s="62" t="str">
        <f>IF($H854=0,"",VLOOKUP($H854,Исходные_данные,38,FALSE))</f>
        <v/>
      </c>
      <c r="L854" s="62" t="str">
        <f>IF($H854=0,"",VLOOKUP($H854,Исходные_данные,39,FALSE))</f>
        <v/>
      </c>
      <c r="M854" s="46" t="str">
        <f>IFERROR(VLOOKUP(H854,Нагрузка_диапазон_1,4,FALSE),"")</f>
        <v/>
      </c>
      <c r="N854" s="62" t="str">
        <f>IF($H854=0,"",VLOOKUP($H854,Исходные_данные,40,FALSE))</f>
        <v/>
      </c>
      <c r="O854" s="62"/>
      <c r="P854" s="62" t="str">
        <f>IF($H854=0,"",VLOOKUP($H854,Исходные_данные,42,FALSE))</f>
        <v/>
      </c>
      <c r="Q854" s="62" t="str">
        <f>IF($H854=0,"",VLOOKUP($H854,Исходные_данные,8,FALSE))</f>
        <v/>
      </c>
      <c r="R854" s="62">
        <f>IF(Q854=3,"L1,L2,L3",0)</f>
        <v>0</v>
      </c>
      <c r="S854" s="62">
        <f>IF(C854=1,1,IF(Q854=3,S853,IF(S853=3,1,S853+1)))</f>
        <v>3</v>
      </c>
      <c r="T854" s="62" t="str">
        <f>IF(R854=0,"L"&amp;S854,R854)</f>
        <v>L3</v>
      </c>
      <c r="U854" s="62" t="str">
        <f>IF($H854=0,"",VLOOKUP($H854,Исходные_данные,32,FALSE))</f>
        <v/>
      </c>
    </row>
    <row r="855" spans="1:21" x14ac:dyDescent="0.2">
      <c r="A855" s="62" t="str">
        <f t="shared" si="14"/>
        <v/>
      </c>
      <c r="B855" s="62" t="str">
        <f>IF(C855=1,MAX(B$2:$B854)+1,IF(F855=0,"",B854))</f>
        <v/>
      </c>
      <c r="C855" s="62">
        <f>COUNTIF($F$2:$F855,F855)</f>
        <v>0</v>
      </c>
      <c r="D855" s="62">
        <f>IF(F855=0,0,MAX($D$2:D854)+1)</f>
        <v>0</v>
      </c>
      <c r="E855" s="62">
        <f>IF(H855=0,0,MAX($E$2:E854)+1)</f>
        <v>0</v>
      </c>
      <c r="F855" s="71"/>
      <c r="G855" s="60"/>
      <c r="H855" s="60"/>
      <c r="I855" s="62" t="e">
        <f>IFERROR(VLOOKUP(H855,H$2:H854,1,FALSE),VLOOKUP(H855,H$478:H856,1,FALSE))</f>
        <v>#N/A</v>
      </c>
      <c r="J855" s="62" t="str">
        <f>IF($H855=0,"",VLOOKUP($H855,Исходные_данные,37,FALSE))</f>
        <v/>
      </c>
      <c r="K855" s="62" t="str">
        <f>IF($H855=0,"",VLOOKUP($H855,Исходные_данные,38,FALSE))</f>
        <v/>
      </c>
      <c r="L855" s="62" t="str">
        <f>IF($H855=0,"",VLOOKUP($H855,Исходные_данные,39,FALSE))</f>
        <v/>
      </c>
      <c r="M855" s="46" t="str">
        <f>IFERROR(VLOOKUP(H855,Нагрузка_диапазон_1,4,FALSE),"")</f>
        <v/>
      </c>
      <c r="N855" s="62" t="str">
        <f>IF($H855=0,"",VLOOKUP($H855,Исходные_данные,40,FALSE))</f>
        <v/>
      </c>
      <c r="O855" s="62"/>
      <c r="P855" s="62" t="str">
        <f>IF($H855=0,"",VLOOKUP($H855,Исходные_данные,42,FALSE))</f>
        <v/>
      </c>
      <c r="Q855" s="62" t="str">
        <f>IF($H855=0,"",VLOOKUP($H855,Исходные_данные,8,FALSE))</f>
        <v/>
      </c>
      <c r="R855" s="62">
        <f>IF(Q855=3,"L1,L2,L3",0)</f>
        <v>0</v>
      </c>
      <c r="S855" s="62">
        <f>IF(C855=1,1,IF(Q855=3,S854,IF(S854=3,1,S854+1)))</f>
        <v>1</v>
      </c>
      <c r="T855" s="62" t="str">
        <f>IF(R855=0,"L"&amp;S855,R855)</f>
        <v>L1</v>
      </c>
      <c r="U855" s="62" t="str">
        <f>IF($H855=0,"",VLOOKUP($H855,Исходные_данные,32,FALSE))</f>
        <v/>
      </c>
    </row>
    <row r="856" spans="1:21" x14ac:dyDescent="0.2">
      <c r="A856" s="62" t="str">
        <f t="shared" si="14"/>
        <v/>
      </c>
      <c r="B856" s="62" t="str">
        <f>IF(C856=1,MAX(B$2:$B855)+1,IF(F856=0,"",B855))</f>
        <v/>
      </c>
      <c r="C856" s="62">
        <f>COUNTIF($F$2:$F856,F856)</f>
        <v>0</v>
      </c>
      <c r="D856" s="62">
        <f>IF(F856=0,0,MAX($D$2:D855)+1)</f>
        <v>0</v>
      </c>
      <c r="E856" s="62">
        <f>IF(H856=0,0,MAX($E$2:E855)+1)</f>
        <v>0</v>
      </c>
      <c r="F856" s="71"/>
      <c r="G856" s="60"/>
      <c r="H856" s="60"/>
      <c r="I856" s="62" t="e">
        <f>IFERROR(VLOOKUP(H856,H$2:H855,1,FALSE),VLOOKUP(H856,H$478:H857,1,FALSE))</f>
        <v>#N/A</v>
      </c>
      <c r="J856" s="62" t="str">
        <f>IF($H856=0,"",VLOOKUP($H856,Исходные_данные,37,FALSE))</f>
        <v/>
      </c>
      <c r="K856" s="62" t="str">
        <f>IF($H856=0,"",VLOOKUP($H856,Исходные_данные,38,FALSE))</f>
        <v/>
      </c>
      <c r="L856" s="62" t="str">
        <f>IF($H856=0,"",VLOOKUP($H856,Исходные_данные,39,FALSE))</f>
        <v/>
      </c>
      <c r="M856" s="46" t="str">
        <f>IFERROR(VLOOKUP(H856,Нагрузка_диапазон_1,4,FALSE),"")</f>
        <v/>
      </c>
      <c r="N856" s="62" t="str">
        <f>IF($H856=0,"",VLOOKUP($H856,Исходные_данные,40,FALSE))</f>
        <v/>
      </c>
      <c r="O856" s="62"/>
      <c r="P856" s="62" t="str">
        <f>IF($H856=0,"",VLOOKUP($H856,Исходные_данные,42,FALSE))</f>
        <v/>
      </c>
      <c r="Q856" s="62" t="str">
        <f>IF($H856=0,"",VLOOKUP($H856,Исходные_данные,8,FALSE))</f>
        <v/>
      </c>
      <c r="R856" s="62">
        <f>IF(Q856=3,"L1,L2,L3",0)</f>
        <v>0</v>
      </c>
      <c r="S856" s="62">
        <f>IF(C856=1,1,IF(Q856=3,S855,IF(S855=3,1,S855+1)))</f>
        <v>2</v>
      </c>
      <c r="T856" s="62" t="str">
        <f>IF(R856=0,"L"&amp;S856,R856)</f>
        <v>L2</v>
      </c>
      <c r="U856" s="62" t="str">
        <f>IF($H856=0,"",VLOOKUP($H856,Исходные_данные,32,FALSE))</f>
        <v/>
      </c>
    </row>
    <row r="857" spans="1:21" x14ac:dyDescent="0.2">
      <c r="A857" s="62" t="str">
        <f t="shared" si="14"/>
        <v/>
      </c>
      <c r="B857" s="62" t="str">
        <f>IF(C857=1,MAX(B$2:$B856)+1,IF(F857=0,"",B856))</f>
        <v/>
      </c>
      <c r="C857" s="62">
        <f>COUNTIF($F$2:$F857,F857)</f>
        <v>0</v>
      </c>
      <c r="D857" s="62">
        <f>IF(F857=0,0,MAX($D$2:D856)+1)</f>
        <v>0</v>
      </c>
      <c r="E857" s="62">
        <f>IF(H857=0,0,MAX($E$2:E856)+1)</f>
        <v>0</v>
      </c>
      <c r="F857" s="71"/>
      <c r="G857" s="60"/>
      <c r="H857" s="60"/>
      <c r="I857" s="62" t="e">
        <f>IFERROR(VLOOKUP(H857,H$2:H856,1,FALSE),VLOOKUP(H857,H$478:H858,1,FALSE))</f>
        <v>#N/A</v>
      </c>
      <c r="J857" s="62" t="str">
        <f>IF($H857=0,"",VLOOKUP($H857,Исходные_данные,37,FALSE))</f>
        <v/>
      </c>
      <c r="K857" s="62" t="str">
        <f>IF($H857=0,"",VLOOKUP($H857,Исходные_данные,38,FALSE))</f>
        <v/>
      </c>
      <c r="L857" s="62" t="str">
        <f>IF($H857=0,"",VLOOKUP($H857,Исходные_данные,39,FALSE))</f>
        <v/>
      </c>
      <c r="M857" s="46" t="str">
        <f>IFERROR(VLOOKUP(H857,Нагрузка_диапазон_1,4,FALSE),"")</f>
        <v/>
      </c>
      <c r="N857" s="62" t="str">
        <f>IF($H857=0,"",VLOOKUP($H857,Исходные_данные,40,FALSE))</f>
        <v/>
      </c>
      <c r="O857" s="62"/>
      <c r="P857" s="62" t="str">
        <f>IF($H857=0,"",VLOOKUP($H857,Исходные_данные,42,FALSE))</f>
        <v/>
      </c>
      <c r="Q857" s="62" t="str">
        <f>IF($H857=0,"",VLOOKUP($H857,Исходные_данные,8,FALSE))</f>
        <v/>
      </c>
      <c r="R857" s="62">
        <f>IF(Q857=3,"L1,L2,L3",0)</f>
        <v>0</v>
      </c>
      <c r="S857" s="62">
        <f>IF(C857=1,1,IF(Q857=3,S856,IF(S856=3,1,S856+1)))</f>
        <v>3</v>
      </c>
      <c r="T857" s="62" t="str">
        <f>IF(R857=0,"L"&amp;S857,R857)</f>
        <v>L3</v>
      </c>
      <c r="U857" s="62" t="str">
        <f>IF($H857=0,"",VLOOKUP($H857,Исходные_данные,32,FALSE))</f>
        <v/>
      </c>
    </row>
    <row r="858" spans="1:21" x14ac:dyDescent="0.2">
      <c r="A858" s="62" t="str">
        <f t="shared" si="14"/>
        <v/>
      </c>
      <c r="B858" s="62" t="str">
        <f>IF(C858=1,MAX(B$2:$B857)+1,IF(F858=0,"",B857))</f>
        <v/>
      </c>
      <c r="C858" s="62">
        <f>COUNTIF($F$2:$F858,F858)</f>
        <v>0</v>
      </c>
      <c r="D858" s="62">
        <f>IF(F858=0,0,MAX($D$2:D857)+1)</f>
        <v>0</v>
      </c>
      <c r="E858" s="62">
        <f>IF(H858=0,0,MAX($E$2:E857)+1)</f>
        <v>0</v>
      </c>
      <c r="F858" s="71"/>
      <c r="G858" s="60"/>
      <c r="H858" s="60"/>
      <c r="I858" s="62" t="e">
        <f>IFERROR(VLOOKUP(H858,H$2:H857,1,FALSE),VLOOKUP(H858,H$478:H859,1,FALSE))</f>
        <v>#N/A</v>
      </c>
      <c r="J858" s="62" t="str">
        <f>IF($H858=0,"",VLOOKUP($H858,Исходные_данные,37,FALSE))</f>
        <v/>
      </c>
      <c r="K858" s="62" t="str">
        <f>IF($H858=0,"",VLOOKUP($H858,Исходные_данные,38,FALSE))</f>
        <v/>
      </c>
      <c r="L858" s="62" t="str">
        <f>IF($H858=0,"",VLOOKUP($H858,Исходные_данные,39,FALSE))</f>
        <v/>
      </c>
      <c r="M858" s="46" t="str">
        <f>IFERROR(VLOOKUP(H858,Нагрузка_диапазон_1,4,FALSE),"")</f>
        <v/>
      </c>
      <c r="N858" s="62" t="str">
        <f>IF($H858=0,"",VLOOKUP($H858,Исходные_данные,40,FALSE))</f>
        <v/>
      </c>
      <c r="O858" s="62"/>
      <c r="P858" s="62" t="str">
        <f>IF($H858=0,"",VLOOKUP($H858,Исходные_данные,42,FALSE))</f>
        <v/>
      </c>
      <c r="Q858" s="62" t="str">
        <f>IF($H858=0,"",VLOOKUP($H858,Исходные_данные,8,FALSE))</f>
        <v/>
      </c>
      <c r="R858" s="62">
        <f>IF(Q858=3,"L1,L2,L3",0)</f>
        <v>0</v>
      </c>
      <c r="S858" s="62">
        <f>IF(C858=1,1,IF(Q858=3,S857,IF(S857=3,1,S857+1)))</f>
        <v>1</v>
      </c>
      <c r="T858" s="62" t="str">
        <f>IF(R858=0,"L"&amp;S858,R858)</f>
        <v>L1</v>
      </c>
      <c r="U858" s="62" t="str">
        <f>IF($H858=0,"",VLOOKUP($H858,Исходные_данные,32,FALSE))</f>
        <v/>
      </c>
    </row>
    <row r="859" spans="1:21" x14ac:dyDescent="0.2">
      <c r="A859" s="62" t="str">
        <f t="shared" si="14"/>
        <v/>
      </c>
      <c r="B859" s="62" t="str">
        <f>IF(C859=1,MAX(B$2:$B858)+1,IF(F859=0,"",B858))</f>
        <v/>
      </c>
      <c r="C859" s="62">
        <f>COUNTIF($F$2:$F859,F859)</f>
        <v>0</v>
      </c>
      <c r="D859" s="62">
        <f>IF(F859=0,0,MAX($D$2:D858)+1)</f>
        <v>0</v>
      </c>
      <c r="E859" s="62">
        <f>IF(H859=0,0,MAX($E$2:E858)+1)</f>
        <v>0</v>
      </c>
      <c r="F859" s="71"/>
      <c r="G859" s="60"/>
      <c r="H859" s="60"/>
      <c r="I859" s="62" t="e">
        <f>IFERROR(VLOOKUP(H859,H$2:H858,1,FALSE),VLOOKUP(H859,H$478:H860,1,FALSE))</f>
        <v>#N/A</v>
      </c>
      <c r="J859" s="62" t="str">
        <f>IF($H859=0,"",VLOOKUP($H859,Исходные_данные,37,FALSE))</f>
        <v/>
      </c>
      <c r="K859" s="62" t="str">
        <f>IF($H859=0,"",VLOOKUP($H859,Исходные_данные,38,FALSE))</f>
        <v/>
      </c>
      <c r="L859" s="62" t="str">
        <f>IF($H859=0,"",VLOOKUP($H859,Исходные_данные,39,FALSE))</f>
        <v/>
      </c>
      <c r="M859" s="46" t="str">
        <f>IFERROR(VLOOKUP(H859,Нагрузка_диапазон_1,4,FALSE),"")</f>
        <v/>
      </c>
      <c r="N859" s="62" t="str">
        <f>IF($H859=0,"",VLOOKUP($H859,Исходные_данные,40,FALSE))</f>
        <v/>
      </c>
      <c r="O859" s="62"/>
      <c r="P859" s="62" t="str">
        <f>IF($H859=0,"",VLOOKUP($H859,Исходные_данные,42,FALSE))</f>
        <v/>
      </c>
      <c r="Q859" s="62" t="str">
        <f>IF($H859=0,"",VLOOKUP($H859,Исходные_данные,8,FALSE))</f>
        <v/>
      </c>
      <c r="R859" s="62">
        <f>IF(Q859=3,"L1,L2,L3",0)</f>
        <v>0</v>
      </c>
      <c r="S859" s="62">
        <f>IF(C859=1,1,IF(Q859=3,S858,IF(S858=3,1,S858+1)))</f>
        <v>2</v>
      </c>
      <c r="T859" s="62" t="str">
        <f>IF(R859=0,"L"&amp;S859,R859)</f>
        <v>L2</v>
      </c>
      <c r="U859" s="62" t="str">
        <f>IF($H859=0,"",VLOOKUP($H859,Исходные_данные,32,FALSE))</f>
        <v/>
      </c>
    </row>
    <row r="860" spans="1:21" x14ac:dyDescent="0.2">
      <c r="A860" s="62" t="str">
        <f t="shared" si="14"/>
        <v/>
      </c>
      <c r="B860" s="62" t="str">
        <f>IF(C860=1,MAX(B$2:$B859)+1,IF(F860=0,"",B859))</f>
        <v/>
      </c>
      <c r="C860" s="62">
        <f>COUNTIF($F$2:$F860,F860)</f>
        <v>0</v>
      </c>
      <c r="D860" s="62">
        <f>IF(F860=0,0,MAX($D$2:D859)+1)</f>
        <v>0</v>
      </c>
      <c r="E860" s="62">
        <f>IF(H860=0,0,MAX($E$2:E859)+1)</f>
        <v>0</v>
      </c>
      <c r="F860" s="71"/>
      <c r="G860" s="60"/>
      <c r="H860" s="60"/>
      <c r="I860" s="62" t="e">
        <f>IFERROR(VLOOKUP(H860,H$2:H859,1,FALSE),VLOOKUP(H860,H$478:H861,1,FALSE))</f>
        <v>#N/A</v>
      </c>
      <c r="J860" s="62" t="str">
        <f>IF($H860=0,"",VLOOKUP($H860,Исходные_данные,37,FALSE))</f>
        <v/>
      </c>
      <c r="K860" s="62" t="str">
        <f>IF($H860=0,"",VLOOKUP($H860,Исходные_данные,38,FALSE))</f>
        <v/>
      </c>
      <c r="L860" s="62" t="str">
        <f>IF($H860=0,"",VLOOKUP($H860,Исходные_данные,39,FALSE))</f>
        <v/>
      </c>
      <c r="M860" s="46" t="str">
        <f>IFERROR(VLOOKUP(H860,Нагрузка_диапазон_1,4,FALSE),"")</f>
        <v/>
      </c>
      <c r="N860" s="62" t="str">
        <f>IF($H860=0,"",VLOOKUP($H860,Исходные_данные,40,FALSE))</f>
        <v/>
      </c>
      <c r="O860" s="62"/>
      <c r="P860" s="62" t="str">
        <f>IF($H860=0,"",VLOOKUP($H860,Исходные_данные,42,FALSE))</f>
        <v/>
      </c>
      <c r="Q860" s="62" t="str">
        <f>IF($H860=0,"",VLOOKUP($H860,Исходные_данные,8,FALSE))</f>
        <v/>
      </c>
      <c r="R860" s="62">
        <f>IF(Q860=3,"L1,L2,L3",0)</f>
        <v>0</v>
      </c>
      <c r="S860" s="62">
        <f>IF(C860=1,1,IF(Q860=3,S859,IF(S859=3,1,S859+1)))</f>
        <v>3</v>
      </c>
      <c r="T860" s="62" t="str">
        <f>IF(R860=0,"L"&amp;S860,R860)</f>
        <v>L3</v>
      </c>
      <c r="U860" s="62" t="str">
        <f>IF($H860=0,"",VLOOKUP($H860,Исходные_данные,32,FALSE))</f>
        <v/>
      </c>
    </row>
    <row r="861" spans="1:21" x14ac:dyDescent="0.2">
      <c r="A861" s="62" t="str">
        <f t="shared" ref="A861:A924" si="15">IF(B861=B862,"",B861)</f>
        <v/>
      </c>
      <c r="B861" s="62" t="str">
        <f>IF(C861=1,MAX(B$2:$B860)+1,IF(F861=0,"",B860))</f>
        <v/>
      </c>
      <c r="C861" s="62">
        <f>COUNTIF($F$2:$F861,F861)</f>
        <v>0</v>
      </c>
      <c r="D861" s="62">
        <f>IF(F861=0,0,MAX($D$2:D860)+1)</f>
        <v>0</v>
      </c>
      <c r="E861" s="62">
        <f>IF(H861=0,0,MAX($E$2:E860)+1)</f>
        <v>0</v>
      </c>
      <c r="F861" s="71"/>
      <c r="G861" s="60"/>
      <c r="H861" s="60"/>
      <c r="I861" s="62" t="e">
        <f>IFERROR(VLOOKUP(H861,H$2:H860,1,FALSE),VLOOKUP(H861,H$478:H862,1,FALSE))</f>
        <v>#N/A</v>
      </c>
      <c r="J861" s="62" t="str">
        <f>IF($H861=0,"",VLOOKUP($H861,Исходные_данные,37,FALSE))</f>
        <v/>
      </c>
      <c r="K861" s="62" t="str">
        <f>IF($H861=0,"",VLOOKUP($H861,Исходные_данные,38,FALSE))</f>
        <v/>
      </c>
      <c r="L861" s="62" t="str">
        <f>IF($H861=0,"",VLOOKUP($H861,Исходные_данные,39,FALSE))</f>
        <v/>
      </c>
      <c r="M861" s="46" t="str">
        <f>IFERROR(VLOOKUP(H861,Нагрузка_диапазон_1,4,FALSE),"")</f>
        <v/>
      </c>
      <c r="N861" s="62" t="str">
        <f>IF($H861=0,"",VLOOKUP($H861,Исходные_данные,40,FALSE))</f>
        <v/>
      </c>
      <c r="O861" s="62"/>
      <c r="P861" s="62" t="str">
        <f>IF($H861=0,"",VLOOKUP($H861,Исходные_данные,42,FALSE))</f>
        <v/>
      </c>
      <c r="Q861" s="62" t="str">
        <f>IF($H861=0,"",VLOOKUP($H861,Исходные_данные,8,FALSE))</f>
        <v/>
      </c>
      <c r="R861" s="62">
        <f>IF(Q861=3,"L1,L2,L3",0)</f>
        <v>0</v>
      </c>
      <c r="S861" s="62">
        <f>IF(C861=1,1,IF(Q861=3,S860,IF(S860=3,1,S860+1)))</f>
        <v>1</v>
      </c>
      <c r="T861" s="62" t="str">
        <f>IF(R861=0,"L"&amp;S861,R861)</f>
        <v>L1</v>
      </c>
      <c r="U861" s="62" t="str">
        <f>IF($H861=0,"",VLOOKUP($H861,Исходные_данные,32,FALSE))</f>
        <v/>
      </c>
    </row>
    <row r="862" spans="1:21" x14ac:dyDescent="0.2">
      <c r="A862" s="62" t="str">
        <f t="shared" si="15"/>
        <v/>
      </c>
      <c r="B862" s="62" t="str">
        <f>IF(C862=1,MAX(B$2:$B861)+1,IF(F862=0,"",B861))</f>
        <v/>
      </c>
      <c r="C862" s="62">
        <f>COUNTIF($F$2:$F862,F862)</f>
        <v>0</v>
      </c>
      <c r="D862" s="62">
        <f>IF(F862=0,0,MAX($D$2:D861)+1)</f>
        <v>0</v>
      </c>
      <c r="E862" s="62">
        <f>IF(H862=0,0,MAX($E$2:E861)+1)</f>
        <v>0</v>
      </c>
      <c r="F862" s="71"/>
      <c r="G862" s="60"/>
      <c r="H862" s="60"/>
      <c r="I862" s="62" t="e">
        <f>IFERROR(VLOOKUP(H862,H$2:H861,1,FALSE),VLOOKUP(H862,H$478:H863,1,FALSE))</f>
        <v>#N/A</v>
      </c>
      <c r="J862" s="62" t="str">
        <f>IF($H862=0,"",VLOOKUP($H862,Исходные_данные,37,FALSE))</f>
        <v/>
      </c>
      <c r="K862" s="62" t="str">
        <f>IF($H862=0,"",VLOOKUP($H862,Исходные_данные,38,FALSE))</f>
        <v/>
      </c>
      <c r="L862" s="62" t="str">
        <f>IF($H862=0,"",VLOOKUP($H862,Исходные_данные,39,FALSE))</f>
        <v/>
      </c>
      <c r="M862" s="46" t="str">
        <f>IFERROR(VLOOKUP(H862,Нагрузка_диапазон_1,4,FALSE),"")</f>
        <v/>
      </c>
      <c r="N862" s="62" t="str">
        <f>IF($H862=0,"",VLOOKUP($H862,Исходные_данные,40,FALSE))</f>
        <v/>
      </c>
      <c r="O862" s="62"/>
      <c r="P862" s="62" t="str">
        <f>IF($H862=0,"",VLOOKUP($H862,Исходные_данные,42,FALSE))</f>
        <v/>
      </c>
      <c r="Q862" s="62" t="str">
        <f>IF($H862=0,"",VLOOKUP($H862,Исходные_данные,8,FALSE))</f>
        <v/>
      </c>
      <c r="R862" s="62">
        <f>IF(Q862=3,"L1,L2,L3",0)</f>
        <v>0</v>
      </c>
      <c r="S862" s="62">
        <f>IF(C862=1,1,IF(Q862=3,S861,IF(S861=3,1,S861+1)))</f>
        <v>2</v>
      </c>
      <c r="T862" s="62" t="str">
        <f>IF(R862=0,"L"&amp;S862,R862)</f>
        <v>L2</v>
      </c>
      <c r="U862" s="62" t="str">
        <f>IF($H862=0,"",VLOOKUP($H862,Исходные_данные,32,FALSE))</f>
        <v/>
      </c>
    </row>
    <row r="863" spans="1:21" x14ac:dyDescent="0.2">
      <c r="A863" s="62" t="str">
        <f t="shared" si="15"/>
        <v/>
      </c>
      <c r="B863" s="62" t="str">
        <f>IF(C863=1,MAX(B$2:$B862)+1,IF(F863=0,"",B862))</f>
        <v/>
      </c>
      <c r="C863" s="62">
        <f>COUNTIF($F$2:$F863,F863)</f>
        <v>0</v>
      </c>
      <c r="D863" s="62">
        <f>IF(F863=0,0,MAX($D$2:D862)+1)</f>
        <v>0</v>
      </c>
      <c r="E863" s="62">
        <f>IF(H863=0,0,MAX($E$2:E862)+1)</f>
        <v>0</v>
      </c>
      <c r="F863" s="71"/>
      <c r="G863" s="60"/>
      <c r="H863" s="60"/>
      <c r="I863" s="62" t="e">
        <f>IFERROR(VLOOKUP(H863,H$2:H862,1,FALSE),VLOOKUP(H863,H$478:H864,1,FALSE))</f>
        <v>#N/A</v>
      </c>
      <c r="J863" s="62" t="str">
        <f>IF($H863=0,"",VLOOKUP($H863,Исходные_данные,37,FALSE))</f>
        <v/>
      </c>
      <c r="K863" s="62" t="str">
        <f>IF($H863=0,"",VLOOKUP($H863,Исходные_данные,38,FALSE))</f>
        <v/>
      </c>
      <c r="L863" s="62" t="str">
        <f>IF($H863=0,"",VLOOKUP($H863,Исходные_данные,39,FALSE))</f>
        <v/>
      </c>
      <c r="M863" s="46" t="str">
        <f>IFERROR(VLOOKUP(H863,Нагрузка_диапазон_1,4,FALSE),"")</f>
        <v/>
      </c>
      <c r="N863" s="62" t="str">
        <f>IF($H863=0,"",VLOOKUP($H863,Исходные_данные,40,FALSE))</f>
        <v/>
      </c>
      <c r="O863" s="62"/>
      <c r="P863" s="62" t="str">
        <f>IF($H863=0,"",VLOOKUP($H863,Исходные_данные,42,FALSE))</f>
        <v/>
      </c>
      <c r="Q863" s="62" t="str">
        <f>IF($H863=0,"",VLOOKUP($H863,Исходные_данные,8,FALSE))</f>
        <v/>
      </c>
      <c r="R863" s="62">
        <f>IF(Q863=3,"L1,L2,L3",0)</f>
        <v>0</v>
      </c>
      <c r="S863" s="62">
        <f>IF(C863=1,1,IF(Q863=3,S862,IF(S862=3,1,S862+1)))</f>
        <v>3</v>
      </c>
      <c r="T863" s="62" t="str">
        <f>IF(R863=0,"L"&amp;S863,R863)</f>
        <v>L3</v>
      </c>
      <c r="U863" s="62" t="str">
        <f>IF($H863=0,"",VLOOKUP($H863,Исходные_данные,32,FALSE))</f>
        <v/>
      </c>
    </row>
    <row r="864" spans="1:21" x14ac:dyDescent="0.2">
      <c r="A864" s="62" t="str">
        <f t="shared" si="15"/>
        <v/>
      </c>
      <c r="B864" s="62" t="str">
        <f>IF(C864=1,MAX(B$2:$B863)+1,IF(F864=0,"",B863))</f>
        <v/>
      </c>
      <c r="C864" s="62">
        <f>COUNTIF($F$2:$F864,F864)</f>
        <v>0</v>
      </c>
      <c r="D864" s="62">
        <f>IF(F864=0,0,MAX($D$2:D863)+1)</f>
        <v>0</v>
      </c>
      <c r="E864" s="62">
        <f>IF(H864=0,0,MAX($E$2:E863)+1)</f>
        <v>0</v>
      </c>
      <c r="F864" s="71"/>
      <c r="G864" s="60"/>
      <c r="H864" s="60"/>
      <c r="I864" s="62" t="e">
        <f>IFERROR(VLOOKUP(H864,H$2:H863,1,FALSE),VLOOKUP(H864,H$478:H865,1,FALSE))</f>
        <v>#N/A</v>
      </c>
      <c r="J864" s="62" t="str">
        <f>IF($H864=0,"",VLOOKUP($H864,Исходные_данные,37,FALSE))</f>
        <v/>
      </c>
      <c r="K864" s="62" t="str">
        <f>IF($H864=0,"",VLOOKUP($H864,Исходные_данные,38,FALSE))</f>
        <v/>
      </c>
      <c r="L864" s="62" t="str">
        <f>IF($H864=0,"",VLOOKUP($H864,Исходные_данные,39,FALSE))</f>
        <v/>
      </c>
      <c r="M864" s="46" t="str">
        <f>IFERROR(VLOOKUP(H864,Нагрузка_диапазон_1,4,FALSE),"")</f>
        <v/>
      </c>
      <c r="N864" s="62" t="str">
        <f>IF($H864=0,"",VLOOKUP($H864,Исходные_данные,40,FALSE))</f>
        <v/>
      </c>
      <c r="O864" s="62"/>
      <c r="P864" s="62" t="str">
        <f>IF($H864=0,"",VLOOKUP($H864,Исходные_данные,42,FALSE))</f>
        <v/>
      </c>
      <c r="Q864" s="62" t="str">
        <f>IF($H864=0,"",VLOOKUP($H864,Исходные_данные,8,FALSE))</f>
        <v/>
      </c>
      <c r="R864" s="62">
        <f>IF(Q864=3,"L1,L2,L3",0)</f>
        <v>0</v>
      </c>
      <c r="S864" s="62">
        <f>IF(C864=1,1,IF(Q864=3,S863,IF(S863=3,1,S863+1)))</f>
        <v>1</v>
      </c>
      <c r="T864" s="62" t="str">
        <f>IF(R864=0,"L"&amp;S864,R864)</f>
        <v>L1</v>
      </c>
      <c r="U864" s="62" t="str">
        <f>IF($H864=0,"",VLOOKUP($H864,Исходные_данные,32,FALSE))</f>
        <v/>
      </c>
    </row>
    <row r="865" spans="1:21" x14ac:dyDescent="0.2">
      <c r="A865" s="62" t="str">
        <f t="shared" si="15"/>
        <v/>
      </c>
      <c r="B865" s="62" t="str">
        <f>IF(C865=1,MAX(B$2:$B864)+1,IF(F865=0,"",B864))</f>
        <v/>
      </c>
      <c r="C865" s="62">
        <f>COUNTIF($F$2:$F865,F865)</f>
        <v>0</v>
      </c>
      <c r="D865" s="62">
        <f>IF(F865=0,0,MAX($D$2:D864)+1)</f>
        <v>0</v>
      </c>
      <c r="E865" s="62">
        <f>IF(H865=0,0,MAX($E$2:E864)+1)</f>
        <v>0</v>
      </c>
      <c r="F865" s="71"/>
      <c r="G865" s="60"/>
      <c r="H865" s="60"/>
      <c r="I865" s="62" t="e">
        <f>IFERROR(VLOOKUP(H865,H$2:H864,1,FALSE),VLOOKUP(H865,H$478:H866,1,FALSE))</f>
        <v>#N/A</v>
      </c>
      <c r="J865" s="62" t="str">
        <f>IF($H865=0,"",VLOOKUP($H865,Исходные_данные,37,FALSE))</f>
        <v/>
      </c>
      <c r="K865" s="62" t="str">
        <f>IF($H865=0,"",VLOOKUP($H865,Исходные_данные,38,FALSE))</f>
        <v/>
      </c>
      <c r="L865" s="62" t="str">
        <f>IF($H865=0,"",VLOOKUP($H865,Исходные_данные,39,FALSE))</f>
        <v/>
      </c>
      <c r="M865" s="46" t="str">
        <f>IFERROR(VLOOKUP(H865,Нагрузка_диапазон_1,4,FALSE),"")</f>
        <v/>
      </c>
      <c r="N865" s="62" t="str">
        <f>IF($H865=0,"",VLOOKUP($H865,Исходные_данные,40,FALSE))</f>
        <v/>
      </c>
      <c r="O865" s="62"/>
      <c r="P865" s="62" t="str">
        <f>IF($H865=0,"",VLOOKUP($H865,Исходные_данные,42,FALSE))</f>
        <v/>
      </c>
      <c r="Q865" s="62" t="str">
        <f>IF($H865=0,"",VLOOKUP($H865,Исходные_данные,8,FALSE))</f>
        <v/>
      </c>
      <c r="R865" s="62">
        <f>IF(Q865=3,"L1,L2,L3",0)</f>
        <v>0</v>
      </c>
      <c r="S865" s="62">
        <f>IF(C865=1,1,IF(Q865=3,S864,IF(S864=3,1,S864+1)))</f>
        <v>2</v>
      </c>
      <c r="T865" s="62" t="str">
        <f>IF(R865=0,"L"&amp;S865,R865)</f>
        <v>L2</v>
      </c>
      <c r="U865" s="62" t="str">
        <f>IF($H865=0,"",VLOOKUP($H865,Исходные_данные,32,FALSE))</f>
        <v/>
      </c>
    </row>
    <row r="866" spans="1:21" x14ac:dyDescent="0.2">
      <c r="A866" s="62" t="str">
        <f t="shared" si="15"/>
        <v/>
      </c>
      <c r="B866" s="62" t="str">
        <f>IF(C866=1,MAX(B$2:$B865)+1,IF(F866=0,"",B865))</f>
        <v/>
      </c>
      <c r="C866" s="62">
        <f>COUNTIF($F$2:$F866,F866)</f>
        <v>0</v>
      </c>
      <c r="D866" s="62">
        <f>IF(F866=0,0,MAX($D$2:D865)+1)</f>
        <v>0</v>
      </c>
      <c r="E866" s="62">
        <f>IF(H866=0,0,MAX($E$2:E865)+1)</f>
        <v>0</v>
      </c>
      <c r="F866" s="71"/>
      <c r="G866" s="60"/>
      <c r="H866" s="60"/>
      <c r="I866" s="62" t="e">
        <f>IFERROR(VLOOKUP(H866,H$2:H865,1,FALSE),VLOOKUP(H866,H$478:H867,1,FALSE))</f>
        <v>#N/A</v>
      </c>
      <c r="J866" s="62" t="str">
        <f>IF($H866=0,"",VLOOKUP($H866,Исходные_данные,37,FALSE))</f>
        <v/>
      </c>
      <c r="K866" s="62" t="str">
        <f>IF($H866=0,"",VLOOKUP($H866,Исходные_данные,38,FALSE))</f>
        <v/>
      </c>
      <c r="L866" s="62" t="str">
        <f>IF($H866=0,"",VLOOKUP($H866,Исходные_данные,39,FALSE))</f>
        <v/>
      </c>
      <c r="M866" s="46" t="str">
        <f>IFERROR(VLOOKUP(H866,Нагрузка_диапазон_1,4,FALSE),"")</f>
        <v/>
      </c>
      <c r="N866" s="62" t="str">
        <f>IF($H866=0,"",VLOOKUP($H866,Исходные_данные,40,FALSE))</f>
        <v/>
      </c>
      <c r="O866" s="62"/>
      <c r="P866" s="62" t="str">
        <f>IF($H866=0,"",VLOOKUP($H866,Исходные_данные,42,FALSE))</f>
        <v/>
      </c>
      <c r="Q866" s="62" t="str">
        <f>IF($H866=0,"",VLOOKUP($H866,Исходные_данные,8,FALSE))</f>
        <v/>
      </c>
      <c r="R866" s="62">
        <f>IF(Q866=3,"L1,L2,L3",0)</f>
        <v>0</v>
      </c>
      <c r="S866" s="62">
        <f>IF(C866=1,1,IF(Q866=3,S865,IF(S865=3,1,S865+1)))</f>
        <v>3</v>
      </c>
      <c r="T866" s="62" t="str">
        <f>IF(R866=0,"L"&amp;S866,R866)</f>
        <v>L3</v>
      </c>
      <c r="U866" s="62" t="str">
        <f>IF($H866=0,"",VLOOKUP($H866,Исходные_данные,32,FALSE))</f>
        <v/>
      </c>
    </row>
    <row r="867" spans="1:21" x14ac:dyDescent="0.2">
      <c r="A867" s="62" t="str">
        <f t="shared" si="15"/>
        <v/>
      </c>
      <c r="B867" s="62" t="str">
        <f>IF(C867=1,MAX(B$2:$B866)+1,IF(F867=0,"",B866))</f>
        <v/>
      </c>
      <c r="C867" s="62">
        <f>COUNTIF($F$2:$F867,F867)</f>
        <v>0</v>
      </c>
      <c r="D867" s="62">
        <f>IF(F867=0,0,MAX($D$2:D866)+1)</f>
        <v>0</v>
      </c>
      <c r="E867" s="62">
        <f>IF(H867=0,0,MAX($E$2:E866)+1)</f>
        <v>0</v>
      </c>
      <c r="F867" s="71"/>
      <c r="G867" s="60"/>
      <c r="H867" s="60"/>
      <c r="I867" s="62" t="e">
        <f>IFERROR(VLOOKUP(H867,H$2:H866,1,FALSE),VLOOKUP(H867,H$478:H868,1,FALSE))</f>
        <v>#N/A</v>
      </c>
      <c r="J867" s="62" t="str">
        <f>IF($H867=0,"",VLOOKUP($H867,Исходные_данные,37,FALSE))</f>
        <v/>
      </c>
      <c r="K867" s="62" t="str">
        <f>IF($H867=0,"",VLOOKUP($H867,Исходные_данные,38,FALSE))</f>
        <v/>
      </c>
      <c r="L867" s="62" t="str">
        <f>IF($H867=0,"",VLOOKUP($H867,Исходные_данные,39,FALSE))</f>
        <v/>
      </c>
      <c r="M867" s="46" t="str">
        <f>IFERROR(VLOOKUP(H867,Нагрузка_диапазон_1,4,FALSE),"")</f>
        <v/>
      </c>
      <c r="N867" s="62" t="str">
        <f>IF($H867=0,"",VLOOKUP($H867,Исходные_данные,40,FALSE))</f>
        <v/>
      </c>
      <c r="O867" s="62"/>
      <c r="P867" s="62" t="str">
        <f>IF($H867=0,"",VLOOKUP($H867,Исходные_данные,42,FALSE))</f>
        <v/>
      </c>
      <c r="Q867" s="62" t="str">
        <f>IF($H867=0,"",VLOOKUP($H867,Исходные_данные,8,FALSE))</f>
        <v/>
      </c>
      <c r="R867" s="62">
        <f>IF(Q867=3,"L1,L2,L3",0)</f>
        <v>0</v>
      </c>
      <c r="S867" s="62">
        <f>IF(C867=1,1,IF(Q867=3,S866,IF(S866=3,1,S866+1)))</f>
        <v>1</v>
      </c>
      <c r="T867" s="62" t="str">
        <f>IF(R867=0,"L"&amp;S867,R867)</f>
        <v>L1</v>
      </c>
      <c r="U867" s="62" t="str">
        <f>IF($H867=0,"",VLOOKUP($H867,Исходные_данные,32,FALSE))</f>
        <v/>
      </c>
    </row>
    <row r="868" spans="1:21" x14ac:dyDescent="0.2">
      <c r="A868" s="62" t="str">
        <f t="shared" si="15"/>
        <v/>
      </c>
      <c r="B868" s="62" t="str">
        <f>IF(C868=1,MAX(B$2:$B867)+1,IF(F868=0,"",B867))</f>
        <v/>
      </c>
      <c r="C868" s="62">
        <f>COUNTIF($F$2:$F868,F868)</f>
        <v>0</v>
      </c>
      <c r="D868" s="62">
        <f>IF(F868=0,0,MAX($D$2:D867)+1)</f>
        <v>0</v>
      </c>
      <c r="E868" s="62">
        <f>IF(H868=0,0,MAX($E$2:E867)+1)</f>
        <v>0</v>
      </c>
      <c r="F868" s="71"/>
      <c r="G868" s="60"/>
      <c r="H868" s="60"/>
      <c r="I868" s="62" t="e">
        <f>IFERROR(VLOOKUP(H868,H$2:H867,1,FALSE),VLOOKUP(H868,H$478:H869,1,FALSE))</f>
        <v>#N/A</v>
      </c>
      <c r="J868" s="62" t="str">
        <f>IF($H868=0,"",VLOOKUP($H868,Исходные_данные,37,FALSE))</f>
        <v/>
      </c>
      <c r="K868" s="62" t="str">
        <f>IF($H868=0,"",VLOOKUP($H868,Исходные_данные,38,FALSE))</f>
        <v/>
      </c>
      <c r="L868" s="62" t="str">
        <f>IF($H868=0,"",VLOOKUP($H868,Исходные_данные,39,FALSE))</f>
        <v/>
      </c>
      <c r="M868" s="46" t="str">
        <f>IFERROR(VLOOKUP(H868,Нагрузка_диапазон_1,4,FALSE),"")</f>
        <v/>
      </c>
      <c r="N868" s="62" t="str">
        <f>IF($H868=0,"",VLOOKUP($H868,Исходные_данные,40,FALSE))</f>
        <v/>
      </c>
      <c r="O868" s="62"/>
      <c r="P868" s="62" t="str">
        <f>IF($H868=0,"",VLOOKUP($H868,Исходные_данные,42,FALSE))</f>
        <v/>
      </c>
      <c r="Q868" s="62" t="str">
        <f>IF($H868=0,"",VLOOKUP($H868,Исходные_данные,8,FALSE))</f>
        <v/>
      </c>
      <c r="R868" s="62">
        <f>IF(Q868=3,"L1,L2,L3",0)</f>
        <v>0</v>
      </c>
      <c r="S868" s="62">
        <f>IF(C868=1,1,IF(Q868=3,S867,IF(S867=3,1,S867+1)))</f>
        <v>2</v>
      </c>
      <c r="T868" s="62" t="str">
        <f>IF(R868=0,"L"&amp;S868,R868)</f>
        <v>L2</v>
      </c>
      <c r="U868" s="62" t="str">
        <f>IF($H868=0,"",VLOOKUP($H868,Исходные_данные,32,FALSE))</f>
        <v/>
      </c>
    </row>
    <row r="869" spans="1:21" x14ac:dyDescent="0.2">
      <c r="A869" s="62" t="str">
        <f t="shared" si="15"/>
        <v/>
      </c>
      <c r="B869" s="62" t="str">
        <f>IF(C869=1,MAX(B$2:$B868)+1,IF(F869=0,"",B868))</f>
        <v/>
      </c>
      <c r="C869" s="62">
        <f>COUNTIF($F$2:$F869,F869)</f>
        <v>0</v>
      </c>
      <c r="D869" s="62">
        <f>IF(F869=0,0,MAX($D$2:D868)+1)</f>
        <v>0</v>
      </c>
      <c r="E869" s="62">
        <f>IF(H869=0,0,MAX($E$2:E868)+1)</f>
        <v>0</v>
      </c>
      <c r="F869" s="71"/>
      <c r="G869" s="60"/>
      <c r="H869" s="60"/>
      <c r="I869" s="62" t="e">
        <f>IFERROR(VLOOKUP(H869,H$2:H868,1,FALSE),VLOOKUP(H869,H$478:H870,1,FALSE))</f>
        <v>#N/A</v>
      </c>
      <c r="J869" s="62" t="str">
        <f>IF($H869=0,"",VLOOKUP($H869,Исходные_данные,37,FALSE))</f>
        <v/>
      </c>
      <c r="K869" s="62" t="str">
        <f>IF($H869=0,"",VLOOKUP($H869,Исходные_данные,38,FALSE))</f>
        <v/>
      </c>
      <c r="L869" s="62" t="str">
        <f>IF($H869=0,"",VLOOKUP($H869,Исходные_данные,39,FALSE))</f>
        <v/>
      </c>
      <c r="M869" s="46" t="str">
        <f>IFERROR(VLOOKUP(H869,Нагрузка_диапазон_1,4,FALSE),"")</f>
        <v/>
      </c>
      <c r="N869" s="62" t="str">
        <f>IF($H869=0,"",VLOOKUP($H869,Исходные_данные,40,FALSE))</f>
        <v/>
      </c>
      <c r="O869" s="62"/>
      <c r="P869" s="62" t="str">
        <f>IF($H869=0,"",VLOOKUP($H869,Исходные_данные,42,FALSE))</f>
        <v/>
      </c>
      <c r="Q869" s="62" t="str">
        <f>IF($H869=0,"",VLOOKUP($H869,Исходные_данные,8,FALSE))</f>
        <v/>
      </c>
      <c r="R869" s="62">
        <f>IF(Q869=3,"L1,L2,L3",0)</f>
        <v>0</v>
      </c>
      <c r="S869" s="62">
        <f>IF(C869=1,1,IF(Q869=3,S868,IF(S868=3,1,S868+1)))</f>
        <v>3</v>
      </c>
      <c r="T869" s="62" t="str">
        <f>IF(R869=0,"L"&amp;S869,R869)</f>
        <v>L3</v>
      </c>
      <c r="U869" s="62" t="str">
        <f>IF($H869=0,"",VLOOKUP($H869,Исходные_данные,32,FALSE))</f>
        <v/>
      </c>
    </row>
    <row r="870" spans="1:21" x14ac:dyDescent="0.2">
      <c r="A870" s="62" t="str">
        <f t="shared" si="15"/>
        <v/>
      </c>
      <c r="B870" s="62" t="str">
        <f>IF(C870=1,MAX(B$2:$B869)+1,IF(F870=0,"",B869))</f>
        <v/>
      </c>
      <c r="C870" s="62">
        <f>COUNTIF($F$2:$F870,F870)</f>
        <v>0</v>
      </c>
      <c r="D870" s="62">
        <f>IF(F870=0,0,MAX($D$2:D869)+1)</f>
        <v>0</v>
      </c>
      <c r="E870" s="62">
        <f>IF(H870=0,0,MAX($E$2:E869)+1)</f>
        <v>0</v>
      </c>
      <c r="F870" s="71"/>
      <c r="G870" s="60"/>
      <c r="H870" s="60"/>
      <c r="I870" s="62" t="e">
        <f>IFERROR(VLOOKUP(H870,H$2:H869,1,FALSE),VLOOKUP(H870,H$478:H871,1,FALSE))</f>
        <v>#N/A</v>
      </c>
      <c r="J870" s="62" t="str">
        <f>IF($H870=0,"",VLOOKUP($H870,Исходные_данные,37,FALSE))</f>
        <v/>
      </c>
      <c r="K870" s="62" t="str">
        <f>IF($H870=0,"",VLOOKUP($H870,Исходные_данные,38,FALSE))</f>
        <v/>
      </c>
      <c r="L870" s="62" t="str">
        <f>IF($H870=0,"",VLOOKUP($H870,Исходные_данные,39,FALSE))</f>
        <v/>
      </c>
      <c r="M870" s="46" t="str">
        <f>IFERROR(VLOOKUP(H870,Нагрузка_диапазон_1,4,FALSE),"")</f>
        <v/>
      </c>
      <c r="N870" s="62" t="str">
        <f>IF($H870=0,"",VLOOKUP($H870,Исходные_данные,40,FALSE))</f>
        <v/>
      </c>
      <c r="O870" s="62"/>
      <c r="P870" s="62" t="str">
        <f>IF($H870=0,"",VLOOKUP($H870,Исходные_данные,42,FALSE))</f>
        <v/>
      </c>
      <c r="Q870" s="62" t="str">
        <f>IF($H870=0,"",VLOOKUP($H870,Исходные_данные,8,FALSE))</f>
        <v/>
      </c>
      <c r="R870" s="62">
        <f>IF(Q870=3,"L1,L2,L3",0)</f>
        <v>0</v>
      </c>
      <c r="S870" s="62">
        <f>IF(C870=1,1,IF(Q870=3,S869,IF(S869=3,1,S869+1)))</f>
        <v>1</v>
      </c>
      <c r="T870" s="62" t="str">
        <f>IF(R870=0,"L"&amp;S870,R870)</f>
        <v>L1</v>
      </c>
      <c r="U870" s="62" t="str">
        <f>IF($H870=0,"",VLOOKUP($H870,Исходные_данные,32,FALSE))</f>
        <v/>
      </c>
    </row>
    <row r="871" spans="1:21" x14ac:dyDescent="0.2">
      <c r="A871" s="62" t="str">
        <f t="shared" si="15"/>
        <v/>
      </c>
      <c r="B871" s="62" t="str">
        <f>IF(C871=1,MAX(B$2:$B870)+1,IF(F871=0,"",B870))</f>
        <v/>
      </c>
      <c r="C871" s="62">
        <f>COUNTIF($F$2:$F871,F871)</f>
        <v>0</v>
      </c>
      <c r="D871" s="62">
        <f>IF(F871=0,0,MAX($D$2:D870)+1)</f>
        <v>0</v>
      </c>
      <c r="E871" s="62">
        <f>IF(H871=0,0,MAX($E$2:E870)+1)</f>
        <v>0</v>
      </c>
      <c r="F871" s="71"/>
      <c r="G871" s="60"/>
      <c r="H871" s="60"/>
      <c r="I871" s="62" t="e">
        <f>IFERROR(VLOOKUP(H871,H$2:H870,1,FALSE),VLOOKUP(H871,H$478:H872,1,FALSE))</f>
        <v>#N/A</v>
      </c>
      <c r="J871" s="62" t="str">
        <f>IF($H871=0,"",VLOOKUP($H871,Исходные_данные,37,FALSE))</f>
        <v/>
      </c>
      <c r="K871" s="62" t="str">
        <f>IF($H871=0,"",VLOOKUP($H871,Исходные_данные,38,FALSE))</f>
        <v/>
      </c>
      <c r="L871" s="62" t="str">
        <f>IF($H871=0,"",VLOOKUP($H871,Исходные_данные,39,FALSE))</f>
        <v/>
      </c>
      <c r="M871" s="46" t="str">
        <f>IFERROR(VLOOKUP(H871,Нагрузка_диапазон_1,4,FALSE),"")</f>
        <v/>
      </c>
      <c r="N871" s="62" t="str">
        <f>IF($H871=0,"",VLOOKUP($H871,Исходные_данные,40,FALSE))</f>
        <v/>
      </c>
      <c r="O871" s="62"/>
      <c r="P871" s="62" t="str">
        <f>IF($H871=0,"",VLOOKUP($H871,Исходные_данные,42,FALSE))</f>
        <v/>
      </c>
      <c r="Q871" s="62" t="str">
        <f>IF($H871=0,"",VLOOKUP($H871,Исходные_данные,8,FALSE))</f>
        <v/>
      </c>
      <c r="R871" s="62">
        <f>IF(Q871=3,"L1,L2,L3",0)</f>
        <v>0</v>
      </c>
      <c r="S871" s="62">
        <f>IF(C871=1,1,IF(Q871=3,S870,IF(S870=3,1,S870+1)))</f>
        <v>2</v>
      </c>
      <c r="T871" s="62" t="str">
        <f>IF(R871=0,"L"&amp;S871,R871)</f>
        <v>L2</v>
      </c>
      <c r="U871" s="62" t="str">
        <f>IF($H871=0,"",VLOOKUP($H871,Исходные_данные,32,FALSE))</f>
        <v/>
      </c>
    </row>
    <row r="872" spans="1:21" x14ac:dyDescent="0.2">
      <c r="A872" s="62" t="str">
        <f t="shared" si="15"/>
        <v/>
      </c>
      <c r="B872" s="62" t="str">
        <f>IF(C872=1,MAX(B$2:$B871)+1,IF(F872=0,"",B871))</f>
        <v/>
      </c>
      <c r="C872" s="62">
        <f>COUNTIF($F$2:$F872,F872)</f>
        <v>0</v>
      </c>
      <c r="D872" s="62">
        <f>IF(F872=0,0,MAX($D$2:D871)+1)</f>
        <v>0</v>
      </c>
      <c r="E872" s="62">
        <f>IF(H872=0,0,MAX($E$2:E871)+1)</f>
        <v>0</v>
      </c>
      <c r="F872" s="71"/>
      <c r="G872" s="60"/>
      <c r="H872" s="60"/>
      <c r="I872" s="62" t="e">
        <f>IFERROR(VLOOKUP(H872,H$2:H871,1,FALSE),VLOOKUP(H872,H$478:H873,1,FALSE))</f>
        <v>#N/A</v>
      </c>
      <c r="J872" s="62" t="str">
        <f>IF($H872=0,"",VLOOKUP($H872,Исходные_данные,37,FALSE))</f>
        <v/>
      </c>
      <c r="K872" s="62" t="str">
        <f>IF($H872=0,"",VLOOKUP($H872,Исходные_данные,38,FALSE))</f>
        <v/>
      </c>
      <c r="L872" s="62" t="str">
        <f>IF($H872=0,"",VLOOKUP($H872,Исходные_данные,39,FALSE))</f>
        <v/>
      </c>
      <c r="M872" s="46" t="str">
        <f>IFERROR(VLOOKUP(H872,Нагрузка_диапазон_1,4,FALSE),"")</f>
        <v/>
      </c>
      <c r="N872" s="62" t="str">
        <f>IF($H872=0,"",VLOOKUP($H872,Исходные_данные,40,FALSE))</f>
        <v/>
      </c>
      <c r="O872" s="62"/>
      <c r="P872" s="62" t="str">
        <f>IF($H872=0,"",VLOOKUP($H872,Исходные_данные,42,FALSE))</f>
        <v/>
      </c>
      <c r="Q872" s="62" t="str">
        <f>IF($H872=0,"",VLOOKUP($H872,Исходные_данные,8,FALSE))</f>
        <v/>
      </c>
      <c r="R872" s="62">
        <f>IF(Q872=3,"L1,L2,L3",0)</f>
        <v>0</v>
      </c>
      <c r="S872" s="62">
        <f>IF(C872=1,1,IF(Q872=3,S871,IF(S871=3,1,S871+1)))</f>
        <v>3</v>
      </c>
      <c r="T872" s="62" t="str">
        <f>IF(R872=0,"L"&amp;S872,R872)</f>
        <v>L3</v>
      </c>
      <c r="U872" s="62" t="str">
        <f>IF($H872=0,"",VLOOKUP($H872,Исходные_данные,32,FALSE))</f>
        <v/>
      </c>
    </row>
    <row r="873" spans="1:21" x14ac:dyDescent="0.2">
      <c r="A873" s="62" t="str">
        <f t="shared" si="15"/>
        <v/>
      </c>
      <c r="B873" s="62" t="str">
        <f>IF(C873=1,MAX(B$2:$B872)+1,IF(F873=0,"",B872))</f>
        <v/>
      </c>
      <c r="C873" s="62">
        <f>COUNTIF($F$2:$F873,F873)</f>
        <v>0</v>
      </c>
      <c r="D873" s="62">
        <f>IF(F873=0,0,MAX($D$2:D872)+1)</f>
        <v>0</v>
      </c>
      <c r="E873" s="62">
        <f>IF(H873=0,0,MAX($E$2:E872)+1)</f>
        <v>0</v>
      </c>
      <c r="F873" s="71"/>
      <c r="G873" s="60"/>
      <c r="H873" s="60"/>
      <c r="I873" s="62" t="e">
        <f>IFERROR(VLOOKUP(H873,H$2:H872,1,FALSE),VLOOKUP(H873,H$478:H874,1,FALSE))</f>
        <v>#N/A</v>
      </c>
      <c r="J873" s="62" t="str">
        <f>IF($H873=0,"",VLOOKUP($H873,Исходные_данные,37,FALSE))</f>
        <v/>
      </c>
      <c r="K873" s="62" t="str">
        <f>IF($H873=0,"",VLOOKUP($H873,Исходные_данные,38,FALSE))</f>
        <v/>
      </c>
      <c r="L873" s="62" t="str">
        <f>IF($H873=0,"",VLOOKUP($H873,Исходные_данные,39,FALSE))</f>
        <v/>
      </c>
      <c r="M873" s="46" t="str">
        <f>IFERROR(VLOOKUP(H873,Нагрузка_диапазон_1,4,FALSE),"")</f>
        <v/>
      </c>
      <c r="N873" s="62" t="str">
        <f>IF($H873=0,"",VLOOKUP($H873,Исходные_данные,40,FALSE))</f>
        <v/>
      </c>
      <c r="O873" s="62"/>
      <c r="P873" s="62" t="str">
        <f>IF($H873=0,"",VLOOKUP($H873,Исходные_данные,42,FALSE))</f>
        <v/>
      </c>
      <c r="Q873" s="62" t="str">
        <f>IF($H873=0,"",VLOOKUP($H873,Исходные_данные,8,FALSE))</f>
        <v/>
      </c>
      <c r="R873" s="62">
        <f>IF(Q873=3,"L1,L2,L3",0)</f>
        <v>0</v>
      </c>
      <c r="S873" s="62">
        <f>IF(C873=1,1,IF(Q873=3,S872,IF(S872=3,1,S872+1)))</f>
        <v>1</v>
      </c>
      <c r="T873" s="62" t="str">
        <f>IF(R873=0,"L"&amp;S873,R873)</f>
        <v>L1</v>
      </c>
      <c r="U873" s="62" t="str">
        <f>IF($H873=0,"",VLOOKUP($H873,Исходные_данные,32,FALSE))</f>
        <v/>
      </c>
    </row>
    <row r="874" spans="1:21" x14ac:dyDescent="0.2">
      <c r="A874" s="62" t="str">
        <f t="shared" si="15"/>
        <v/>
      </c>
      <c r="B874" s="62" t="str">
        <f>IF(C874=1,MAX(B$2:$B873)+1,IF(F874=0,"",B873))</f>
        <v/>
      </c>
      <c r="C874" s="62">
        <f>COUNTIF($F$2:$F874,F874)</f>
        <v>0</v>
      </c>
      <c r="D874" s="62">
        <f>IF(F874=0,0,MAX($D$2:D873)+1)</f>
        <v>0</v>
      </c>
      <c r="E874" s="62">
        <f>IF(H874=0,0,MAX($E$2:E873)+1)</f>
        <v>0</v>
      </c>
      <c r="F874" s="71"/>
      <c r="G874" s="60"/>
      <c r="H874" s="60"/>
      <c r="I874" s="62" t="e">
        <f>IFERROR(VLOOKUP(H874,H$2:H873,1,FALSE),VLOOKUP(H874,H$478:H875,1,FALSE))</f>
        <v>#N/A</v>
      </c>
      <c r="J874" s="62" t="str">
        <f>IF($H874=0,"",VLOOKUP($H874,Исходные_данные,37,FALSE))</f>
        <v/>
      </c>
      <c r="K874" s="62" t="str">
        <f>IF($H874=0,"",VLOOKUP($H874,Исходные_данные,38,FALSE))</f>
        <v/>
      </c>
      <c r="L874" s="62" t="str">
        <f>IF($H874=0,"",VLOOKUP($H874,Исходные_данные,39,FALSE))</f>
        <v/>
      </c>
      <c r="M874" s="46" t="str">
        <f>IFERROR(VLOOKUP(H874,Нагрузка_диапазон_1,4,FALSE),"")</f>
        <v/>
      </c>
      <c r="N874" s="62" t="str">
        <f>IF($H874=0,"",VLOOKUP($H874,Исходные_данные,40,FALSE))</f>
        <v/>
      </c>
      <c r="O874" s="62"/>
      <c r="P874" s="62" t="str">
        <f>IF($H874=0,"",VLOOKUP($H874,Исходные_данные,42,FALSE))</f>
        <v/>
      </c>
      <c r="Q874" s="62" t="str">
        <f>IF($H874=0,"",VLOOKUP($H874,Исходные_данные,8,FALSE))</f>
        <v/>
      </c>
      <c r="R874" s="62">
        <f>IF(Q874=3,"L1,L2,L3",0)</f>
        <v>0</v>
      </c>
      <c r="S874" s="62">
        <f>IF(C874=1,1,IF(Q874=3,S873,IF(S873=3,1,S873+1)))</f>
        <v>2</v>
      </c>
      <c r="T874" s="62" t="str">
        <f>IF(R874=0,"L"&amp;S874,R874)</f>
        <v>L2</v>
      </c>
      <c r="U874" s="62" t="str">
        <f>IF($H874=0,"",VLOOKUP($H874,Исходные_данные,32,FALSE))</f>
        <v/>
      </c>
    </row>
    <row r="875" spans="1:21" x14ac:dyDescent="0.2">
      <c r="A875" s="62" t="str">
        <f t="shared" si="15"/>
        <v/>
      </c>
      <c r="B875" s="62" t="str">
        <f>IF(C875=1,MAX(B$2:$B874)+1,IF(F875=0,"",B874))</f>
        <v/>
      </c>
      <c r="C875" s="62">
        <f>COUNTIF($F$2:$F875,F875)</f>
        <v>0</v>
      </c>
      <c r="D875" s="62">
        <f>IF(F875=0,0,MAX($D$2:D874)+1)</f>
        <v>0</v>
      </c>
      <c r="E875" s="62">
        <f>IF(H875=0,0,MAX($E$2:E874)+1)</f>
        <v>0</v>
      </c>
      <c r="F875" s="71"/>
      <c r="G875" s="60"/>
      <c r="H875" s="60"/>
      <c r="I875" s="62" t="e">
        <f>IFERROR(VLOOKUP(H875,H$2:H874,1,FALSE),VLOOKUP(H875,H$478:H876,1,FALSE))</f>
        <v>#N/A</v>
      </c>
      <c r="J875" s="62" t="str">
        <f>IF($H875=0,"",VLOOKUP($H875,Исходные_данные,37,FALSE))</f>
        <v/>
      </c>
      <c r="K875" s="62" t="str">
        <f>IF($H875=0,"",VLOOKUP($H875,Исходные_данные,38,FALSE))</f>
        <v/>
      </c>
      <c r="L875" s="62" t="str">
        <f>IF($H875=0,"",VLOOKUP($H875,Исходные_данные,39,FALSE))</f>
        <v/>
      </c>
      <c r="M875" s="46" t="str">
        <f>IFERROR(VLOOKUP(H875,Нагрузка_диапазон_1,4,FALSE),"")</f>
        <v/>
      </c>
      <c r="N875" s="62" t="str">
        <f>IF($H875=0,"",VLOOKUP($H875,Исходные_данные,40,FALSE))</f>
        <v/>
      </c>
      <c r="O875" s="62"/>
      <c r="P875" s="62" t="str">
        <f>IF($H875=0,"",VLOOKUP($H875,Исходные_данные,42,FALSE))</f>
        <v/>
      </c>
      <c r="Q875" s="62" t="str">
        <f>IF($H875=0,"",VLOOKUP($H875,Исходные_данные,8,FALSE))</f>
        <v/>
      </c>
      <c r="R875" s="62">
        <f>IF(Q875=3,"L1,L2,L3",0)</f>
        <v>0</v>
      </c>
      <c r="S875" s="62">
        <f>IF(C875=1,1,IF(Q875=3,S874,IF(S874=3,1,S874+1)))</f>
        <v>3</v>
      </c>
      <c r="T875" s="62" t="str">
        <f>IF(R875=0,"L"&amp;S875,R875)</f>
        <v>L3</v>
      </c>
      <c r="U875" s="62" t="str">
        <f>IF($H875=0,"",VLOOKUP($H875,Исходные_данные,32,FALSE))</f>
        <v/>
      </c>
    </row>
    <row r="876" spans="1:21" x14ac:dyDescent="0.2">
      <c r="A876" s="62" t="str">
        <f t="shared" si="15"/>
        <v/>
      </c>
      <c r="B876" s="62" t="str">
        <f>IF(C876=1,MAX(B$2:$B875)+1,IF(F876=0,"",B875))</f>
        <v/>
      </c>
      <c r="C876" s="62">
        <f>COUNTIF($F$2:$F876,F876)</f>
        <v>0</v>
      </c>
      <c r="D876" s="62">
        <f>IF(F876=0,0,MAX($D$2:D875)+1)</f>
        <v>0</v>
      </c>
      <c r="E876" s="62">
        <f>IF(H876=0,0,MAX($E$2:E875)+1)</f>
        <v>0</v>
      </c>
      <c r="F876" s="71"/>
      <c r="G876" s="60"/>
      <c r="H876" s="60"/>
      <c r="I876" s="62" t="e">
        <f>IFERROR(VLOOKUP(H876,H$2:H875,1,FALSE),VLOOKUP(H876,H$478:H877,1,FALSE))</f>
        <v>#N/A</v>
      </c>
      <c r="J876" s="62" t="str">
        <f>IF($H876=0,"",VLOOKUP($H876,Исходные_данные,37,FALSE))</f>
        <v/>
      </c>
      <c r="K876" s="62" t="str">
        <f>IF($H876=0,"",VLOOKUP($H876,Исходные_данные,38,FALSE))</f>
        <v/>
      </c>
      <c r="L876" s="62" t="str">
        <f>IF($H876=0,"",VLOOKUP($H876,Исходные_данные,39,FALSE))</f>
        <v/>
      </c>
      <c r="M876" s="46" t="str">
        <f>IFERROR(VLOOKUP(H876,Нагрузка_диапазон_1,4,FALSE),"")</f>
        <v/>
      </c>
      <c r="N876" s="62" t="str">
        <f>IF($H876=0,"",VLOOKUP($H876,Исходные_данные,40,FALSE))</f>
        <v/>
      </c>
      <c r="O876" s="62"/>
      <c r="P876" s="62" t="str">
        <f>IF($H876=0,"",VLOOKUP($H876,Исходные_данные,42,FALSE))</f>
        <v/>
      </c>
      <c r="Q876" s="62" t="str">
        <f>IF($H876=0,"",VLOOKUP($H876,Исходные_данные,8,FALSE))</f>
        <v/>
      </c>
      <c r="R876" s="62">
        <f>IF(Q876=3,"L1,L2,L3",0)</f>
        <v>0</v>
      </c>
      <c r="S876" s="62">
        <f>IF(C876=1,1,IF(Q876=3,S875,IF(S875=3,1,S875+1)))</f>
        <v>1</v>
      </c>
      <c r="T876" s="62" t="str">
        <f>IF(R876=0,"L"&amp;S876,R876)</f>
        <v>L1</v>
      </c>
      <c r="U876" s="62" t="str">
        <f>IF($H876=0,"",VLOOKUP($H876,Исходные_данные,32,FALSE))</f>
        <v/>
      </c>
    </row>
    <row r="877" spans="1:21" x14ac:dyDescent="0.2">
      <c r="A877" s="62" t="str">
        <f t="shared" si="15"/>
        <v/>
      </c>
      <c r="B877" s="62" t="str">
        <f>IF(C877=1,MAX(B$2:$B876)+1,IF(F877=0,"",B876))</f>
        <v/>
      </c>
      <c r="C877" s="62">
        <f>COUNTIF($F$2:$F877,F877)</f>
        <v>0</v>
      </c>
      <c r="D877" s="62">
        <f>IF(F877=0,0,MAX($D$2:D876)+1)</f>
        <v>0</v>
      </c>
      <c r="E877" s="62">
        <f>IF(H877=0,0,MAX($E$2:E876)+1)</f>
        <v>0</v>
      </c>
      <c r="F877" s="71"/>
      <c r="G877" s="60"/>
      <c r="H877" s="60"/>
      <c r="I877" s="62" t="e">
        <f>IFERROR(VLOOKUP(H877,H$2:H876,1,FALSE),VLOOKUP(H877,H$478:H878,1,FALSE))</f>
        <v>#N/A</v>
      </c>
      <c r="J877" s="62" t="str">
        <f>IF($H877=0,"",VLOOKUP($H877,Исходные_данные,37,FALSE))</f>
        <v/>
      </c>
      <c r="K877" s="62" t="str">
        <f>IF($H877=0,"",VLOOKUP($H877,Исходные_данные,38,FALSE))</f>
        <v/>
      </c>
      <c r="L877" s="62" t="str">
        <f>IF($H877=0,"",VLOOKUP($H877,Исходные_данные,39,FALSE))</f>
        <v/>
      </c>
      <c r="M877" s="46" t="str">
        <f>IFERROR(VLOOKUP(H877,Нагрузка_диапазон_1,4,FALSE),"")</f>
        <v/>
      </c>
      <c r="N877" s="62" t="str">
        <f>IF($H877=0,"",VLOOKUP($H877,Исходные_данные,40,FALSE))</f>
        <v/>
      </c>
      <c r="O877" s="62"/>
      <c r="P877" s="62" t="str">
        <f>IF($H877=0,"",VLOOKUP($H877,Исходные_данные,42,FALSE))</f>
        <v/>
      </c>
      <c r="Q877" s="62" t="str">
        <f>IF($H877=0,"",VLOOKUP($H877,Исходные_данные,8,FALSE))</f>
        <v/>
      </c>
      <c r="R877" s="62">
        <f>IF(Q877=3,"L1,L2,L3",0)</f>
        <v>0</v>
      </c>
      <c r="S877" s="62">
        <f>IF(C877=1,1,IF(Q877=3,S876,IF(S876=3,1,S876+1)))</f>
        <v>2</v>
      </c>
      <c r="T877" s="62" t="str">
        <f>IF(R877=0,"L"&amp;S877,R877)</f>
        <v>L2</v>
      </c>
      <c r="U877" s="62" t="str">
        <f>IF($H877=0,"",VLOOKUP($H877,Исходные_данные,32,FALSE))</f>
        <v/>
      </c>
    </row>
    <row r="878" spans="1:21" x14ac:dyDescent="0.2">
      <c r="A878" s="62" t="str">
        <f t="shared" si="15"/>
        <v/>
      </c>
      <c r="B878" s="62" t="str">
        <f>IF(C878=1,MAX(B$2:$B877)+1,IF(F878=0,"",B877))</f>
        <v/>
      </c>
      <c r="C878" s="62">
        <f>COUNTIF($F$2:$F878,F878)</f>
        <v>0</v>
      </c>
      <c r="D878" s="62">
        <f>IF(F878=0,0,MAX($D$2:D877)+1)</f>
        <v>0</v>
      </c>
      <c r="E878" s="62">
        <f>IF(H878=0,0,MAX($E$2:E877)+1)</f>
        <v>0</v>
      </c>
      <c r="F878" s="71"/>
      <c r="G878" s="60"/>
      <c r="H878" s="60"/>
      <c r="I878" s="62" t="e">
        <f>IFERROR(VLOOKUP(H878,H$2:H877,1,FALSE),VLOOKUP(H878,H$478:H879,1,FALSE))</f>
        <v>#N/A</v>
      </c>
      <c r="J878" s="62" t="str">
        <f>IF($H878=0,"",VLOOKUP($H878,Исходные_данные,37,FALSE))</f>
        <v/>
      </c>
      <c r="K878" s="62" t="str">
        <f>IF($H878=0,"",VLOOKUP($H878,Исходные_данные,38,FALSE))</f>
        <v/>
      </c>
      <c r="L878" s="62" t="str">
        <f>IF($H878=0,"",VLOOKUP($H878,Исходные_данные,39,FALSE))</f>
        <v/>
      </c>
      <c r="M878" s="46" t="str">
        <f>IFERROR(VLOOKUP(H878,Нагрузка_диапазон_1,4,FALSE),"")</f>
        <v/>
      </c>
      <c r="N878" s="62" t="str">
        <f>IF($H878=0,"",VLOOKUP($H878,Исходные_данные,40,FALSE))</f>
        <v/>
      </c>
      <c r="O878" s="62"/>
      <c r="P878" s="62" t="str">
        <f>IF($H878=0,"",VLOOKUP($H878,Исходные_данные,42,FALSE))</f>
        <v/>
      </c>
      <c r="Q878" s="62" t="str">
        <f>IF($H878=0,"",VLOOKUP($H878,Исходные_данные,8,FALSE))</f>
        <v/>
      </c>
      <c r="R878" s="62">
        <f>IF(Q878=3,"L1,L2,L3",0)</f>
        <v>0</v>
      </c>
      <c r="S878" s="62">
        <f>IF(C878=1,1,IF(Q878=3,S877,IF(S877=3,1,S877+1)))</f>
        <v>3</v>
      </c>
      <c r="T878" s="62" t="str">
        <f>IF(R878=0,"L"&amp;S878,R878)</f>
        <v>L3</v>
      </c>
      <c r="U878" s="62" t="str">
        <f>IF($H878=0,"",VLOOKUP($H878,Исходные_данные,32,FALSE))</f>
        <v/>
      </c>
    </row>
    <row r="879" spans="1:21" x14ac:dyDescent="0.2">
      <c r="A879" s="62" t="str">
        <f t="shared" si="15"/>
        <v/>
      </c>
      <c r="B879" s="62" t="str">
        <f>IF(C879=1,MAX(B$2:$B878)+1,IF(F879=0,"",B878))</f>
        <v/>
      </c>
      <c r="C879" s="62">
        <f>COUNTIF($F$2:$F879,F879)</f>
        <v>0</v>
      </c>
      <c r="D879" s="62">
        <f>IF(F879=0,0,MAX($D$2:D878)+1)</f>
        <v>0</v>
      </c>
      <c r="E879" s="62">
        <f>IF(H879=0,0,MAX($E$2:E878)+1)</f>
        <v>0</v>
      </c>
      <c r="F879" s="71"/>
      <c r="G879" s="60"/>
      <c r="H879" s="60"/>
      <c r="I879" s="62" t="e">
        <f>IFERROR(VLOOKUP(H879,H$2:H878,1,FALSE),VLOOKUP(H879,H$478:H880,1,FALSE))</f>
        <v>#N/A</v>
      </c>
      <c r="J879" s="62" t="str">
        <f>IF($H879=0,"",VLOOKUP($H879,Исходные_данные,37,FALSE))</f>
        <v/>
      </c>
      <c r="K879" s="62" t="str">
        <f>IF($H879=0,"",VLOOKUP($H879,Исходные_данные,38,FALSE))</f>
        <v/>
      </c>
      <c r="L879" s="62" t="str">
        <f>IF($H879=0,"",VLOOKUP($H879,Исходные_данные,39,FALSE))</f>
        <v/>
      </c>
      <c r="M879" s="46" t="str">
        <f>IFERROR(VLOOKUP(H879,Нагрузка_диапазон_1,4,FALSE),"")</f>
        <v/>
      </c>
      <c r="N879" s="62" t="str">
        <f>IF($H879=0,"",VLOOKUP($H879,Исходные_данные,40,FALSE))</f>
        <v/>
      </c>
      <c r="O879" s="62"/>
      <c r="P879" s="62" t="str">
        <f>IF($H879=0,"",VLOOKUP($H879,Исходные_данные,42,FALSE))</f>
        <v/>
      </c>
      <c r="Q879" s="62" t="str">
        <f>IF($H879=0,"",VLOOKUP($H879,Исходные_данные,8,FALSE))</f>
        <v/>
      </c>
      <c r="R879" s="62">
        <f>IF(Q879=3,"L1,L2,L3",0)</f>
        <v>0</v>
      </c>
      <c r="S879" s="62">
        <f>IF(C879=1,1,IF(Q879=3,S878,IF(S878=3,1,S878+1)))</f>
        <v>1</v>
      </c>
      <c r="T879" s="62" t="str">
        <f>IF(R879=0,"L"&amp;S879,R879)</f>
        <v>L1</v>
      </c>
      <c r="U879" s="62" t="str">
        <f>IF($H879=0,"",VLOOKUP($H879,Исходные_данные,32,FALSE))</f>
        <v/>
      </c>
    </row>
    <row r="880" spans="1:21" x14ac:dyDescent="0.2">
      <c r="A880" s="62" t="str">
        <f t="shared" si="15"/>
        <v/>
      </c>
      <c r="B880" s="62" t="str">
        <f>IF(C880=1,MAX(B$2:$B879)+1,IF(F880=0,"",B879))</f>
        <v/>
      </c>
      <c r="C880" s="62">
        <f>COUNTIF($F$2:$F880,F880)</f>
        <v>0</v>
      </c>
      <c r="D880" s="62">
        <f>IF(F880=0,0,MAX($D$2:D879)+1)</f>
        <v>0</v>
      </c>
      <c r="E880" s="62">
        <f>IF(H880=0,0,MAX($E$2:E879)+1)</f>
        <v>0</v>
      </c>
      <c r="F880" s="71"/>
      <c r="G880" s="60"/>
      <c r="H880" s="60"/>
      <c r="I880" s="62" t="e">
        <f>IFERROR(VLOOKUP(H880,H$2:H879,1,FALSE),VLOOKUP(H880,H$478:H881,1,FALSE))</f>
        <v>#N/A</v>
      </c>
      <c r="J880" s="62" t="str">
        <f>IF($H880=0,"",VLOOKUP($H880,Исходные_данные,37,FALSE))</f>
        <v/>
      </c>
      <c r="K880" s="62" t="str">
        <f>IF($H880=0,"",VLOOKUP($H880,Исходные_данные,38,FALSE))</f>
        <v/>
      </c>
      <c r="L880" s="62" t="str">
        <f>IF($H880=0,"",VLOOKUP($H880,Исходные_данные,39,FALSE))</f>
        <v/>
      </c>
      <c r="M880" s="46" t="str">
        <f>IFERROR(VLOOKUP(H880,Нагрузка_диапазон_1,4,FALSE),"")</f>
        <v/>
      </c>
      <c r="N880" s="62" t="str">
        <f>IF($H880=0,"",VLOOKUP($H880,Исходные_данные,40,FALSE))</f>
        <v/>
      </c>
      <c r="O880" s="62"/>
      <c r="P880" s="62" t="str">
        <f>IF($H880=0,"",VLOOKUP($H880,Исходные_данные,42,FALSE))</f>
        <v/>
      </c>
      <c r="Q880" s="62" t="str">
        <f>IF($H880=0,"",VLOOKUP($H880,Исходные_данные,8,FALSE))</f>
        <v/>
      </c>
      <c r="R880" s="62">
        <f>IF(Q880=3,"L1,L2,L3",0)</f>
        <v>0</v>
      </c>
      <c r="S880" s="62">
        <f>IF(C880=1,1,IF(Q880=3,S879,IF(S879=3,1,S879+1)))</f>
        <v>2</v>
      </c>
      <c r="T880" s="62" t="str">
        <f>IF(R880=0,"L"&amp;S880,R880)</f>
        <v>L2</v>
      </c>
      <c r="U880" s="62" t="str">
        <f>IF($H880=0,"",VLOOKUP($H880,Исходные_данные,32,FALSE))</f>
        <v/>
      </c>
    </row>
    <row r="881" spans="1:21" x14ac:dyDescent="0.2">
      <c r="A881" s="62" t="str">
        <f t="shared" si="15"/>
        <v/>
      </c>
      <c r="B881" s="62" t="str">
        <f>IF(C881=1,MAX(B$2:$B880)+1,IF(F881=0,"",B880))</f>
        <v/>
      </c>
      <c r="C881" s="62">
        <f>COUNTIF($F$2:$F881,F881)</f>
        <v>0</v>
      </c>
      <c r="D881" s="62">
        <f>IF(F881=0,0,MAX($D$2:D880)+1)</f>
        <v>0</v>
      </c>
      <c r="E881" s="62">
        <f>IF(H881=0,0,MAX($E$2:E880)+1)</f>
        <v>0</v>
      </c>
      <c r="F881" s="71"/>
      <c r="G881" s="60"/>
      <c r="H881" s="60"/>
      <c r="I881" s="62" t="e">
        <f>IFERROR(VLOOKUP(H881,H$2:H880,1,FALSE),VLOOKUP(H881,H$478:H882,1,FALSE))</f>
        <v>#N/A</v>
      </c>
      <c r="J881" s="62" t="str">
        <f>IF($H881=0,"",VLOOKUP($H881,Исходные_данные,37,FALSE))</f>
        <v/>
      </c>
      <c r="K881" s="62" t="str">
        <f>IF($H881=0,"",VLOOKUP($H881,Исходные_данные,38,FALSE))</f>
        <v/>
      </c>
      <c r="L881" s="62" t="str">
        <f>IF($H881=0,"",VLOOKUP($H881,Исходные_данные,39,FALSE))</f>
        <v/>
      </c>
      <c r="M881" s="46" t="str">
        <f>IFERROR(VLOOKUP(H881,Нагрузка_диапазон_1,4,FALSE),"")</f>
        <v/>
      </c>
      <c r="N881" s="62" t="str">
        <f>IF($H881=0,"",VLOOKUP($H881,Исходные_данные,40,FALSE))</f>
        <v/>
      </c>
      <c r="O881" s="62"/>
      <c r="P881" s="62" t="str">
        <f>IF($H881=0,"",VLOOKUP($H881,Исходные_данные,42,FALSE))</f>
        <v/>
      </c>
      <c r="Q881" s="62" t="str">
        <f>IF($H881=0,"",VLOOKUP($H881,Исходные_данные,8,FALSE))</f>
        <v/>
      </c>
      <c r="R881" s="62">
        <f>IF(Q881=3,"L1,L2,L3",0)</f>
        <v>0</v>
      </c>
      <c r="S881" s="62">
        <f>IF(C881=1,1,IF(Q881=3,S880,IF(S880=3,1,S880+1)))</f>
        <v>3</v>
      </c>
      <c r="T881" s="62" t="str">
        <f>IF(R881=0,"L"&amp;S881,R881)</f>
        <v>L3</v>
      </c>
      <c r="U881" s="62" t="str">
        <f>IF($H881=0,"",VLOOKUP($H881,Исходные_данные,32,FALSE))</f>
        <v/>
      </c>
    </row>
    <row r="882" spans="1:21" x14ac:dyDescent="0.2">
      <c r="A882" s="62" t="str">
        <f t="shared" si="15"/>
        <v/>
      </c>
      <c r="B882" s="62" t="str">
        <f>IF(C882=1,MAX(B$2:$B881)+1,IF(F882=0,"",B881))</f>
        <v/>
      </c>
      <c r="C882" s="62">
        <f>COUNTIF($F$2:$F882,F882)</f>
        <v>0</v>
      </c>
      <c r="D882" s="62">
        <f>IF(F882=0,0,MAX($D$2:D881)+1)</f>
        <v>0</v>
      </c>
      <c r="E882" s="62">
        <f>IF(H882=0,0,MAX($E$2:E881)+1)</f>
        <v>0</v>
      </c>
      <c r="F882" s="71"/>
      <c r="G882" s="60"/>
      <c r="H882" s="60"/>
      <c r="I882" s="62" t="e">
        <f>IFERROR(VLOOKUP(H882,H$2:H881,1,FALSE),VLOOKUP(H882,H$478:H883,1,FALSE))</f>
        <v>#N/A</v>
      </c>
      <c r="J882" s="62" t="str">
        <f>IF($H882=0,"",VLOOKUP($H882,Исходные_данные,37,FALSE))</f>
        <v/>
      </c>
      <c r="K882" s="62" t="str">
        <f>IF($H882=0,"",VLOOKUP($H882,Исходные_данные,38,FALSE))</f>
        <v/>
      </c>
      <c r="L882" s="62" t="str">
        <f>IF($H882=0,"",VLOOKUP($H882,Исходные_данные,39,FALSE))</f>
        <v/>
      </c>
      <c r="M882" s="46" t="str">
        <f>IFERROR(VLOOKUP(H882,Нагрузка_диапазон_1,4,FALSE),"")</f>
        <v/>
      </c>
      <c r="N882" s="62" t="str">
        <f>IF($H882=0,"",VLOOKUP($H882,Исходные_данные,40,FALSE))</f>
        <v/>
      </c>
      <c r="O882" s="62"/>
      <c r="P882" s="62" t="str">
        <f>IF($H882=0,"",VLOOKUP($H882,Исходные_данные,42,FALSE))</f>
        <v/>
      </c>
      <c r="Q882" s="62" t="str">
        <f>IF($H882=0,"",VLOOKUP($H882,Исходные_данные,8,FALSE))</f>
        <v/>
      </c>
      <c r="R882" s="62">
        <f>IF(Q882=3,"L1,L2,L3",0)</f>
        <v>0</v>
      </c>
      <c r="S882" s="62">
        <f>IF(C882=1,1,IF(Q882=3,S881,IF(S881=3,1,S881+1)))</f>
        <v>1</v>
      </c>
      <c r="T882" s="62" t="str">
        <f>IF(R882=0,"L"&amp;S882,R882)</f>
        <v>L1</v>
      </c>
      <c r="U882" s="62" t="str">
        <f>IF($H882=0,"",VLOOKUP($H882,Исходные_данные,32,FALSE))</f>
        <v/>
      </c>
    </row>
    <row r="883" spans="1:21" x14ac:dyDescent="0.2">
      <c r="A883" s="62" t="str">
        <f t="shared" si="15"/>
        <v/>
      </c>
      <c r="B883" s="62" t="str">
        <f>IF(C883=1,MAX(B$2:$B882)+1,IF(F883=0,"",B882))</f>
        <v/>
      </c>
      <c r="C883" s="62">
        <f>COUNTIF($F$2:$F883,F883)</f>
        <v>0</v>
      </c>
      <c r="D883" s="62">
        <f>IF(F883=0,0,MAX($D$2:D882)+1)</f>
        <v>0</v>
      </c>
      <c r="E883" s="62">
        <f>IF(H883=0,0,MAX($E$2:E882)+1)</f>
        <v>0</v>
      </c>
      <c r="F883" s="71"/>
      <c r="G883" s="60"/>
      <c r="H883" s="60"/>
      <c r="I883" s="62" t="e">
        <f>IFERROR(VLOOKUP(H883,H$2:H882,1,FALSE),VLOOKUP(H883,H$478:H884,1,FALSE))</f>
        <v>#N/A</v>
      </c>
      <c r="J883" s="62" t="str">
        <f>IF($H883=0,"",VLOOKUP($H883,Исходные_данные,37,FALSE))</f>
        <v/>
      </c>
      <c r="K883" s="62" t="str">
        <f>IF($H883=0,"",VLOOKUP($H883,Исходные_данные,38,FALSE))</f>
        <v/>
      </c>
      <c r="L883" s="62" t="str">
        <f>IF($H883=0,"",VLOOKUP($H883,Исходные_данные,39,FALSE))</f>
        <v/>
      </c>
      <c r="M883" s="46" t="str">
        <f>IFERROR(VLOOKUP(H883,Нагрузка_диапазон_1,4,FALSE),"")</f>
        <v/>
      </c>
      <c r="N883" s="62" t="str">
        <f>IF($H883=0,"",VLOOKUP($H883,Исходные_данные,40,FALSE))</f>
        <v/>
      </c>
      <c r="O883" s="62"/>
      <c r="P883" s="62" t="str">
        <f>IF($H883=0,"",VLOOKUP($H883,Исходные_данные,42,FALSE))</f>
        <v/>
      </c>
      <c r="Q883" s="62" t="str">
        <f>IF($H883=0,"",VLOOKUP($H883,Исходные_данные,8,FALSE))</f>
        <v/>
      </c>
      <c r="R883" s="62">
        <f>IF(Q883=3,"L1,L2,L3",0)</f>
        <v>0</v>
      </c>
      <c r="S883" s="62">
        <f>IF(C883=1,1,IF(Q883=3,S882,IF(S882=3,1,S882+1)))</f>
        <v>2</v>
      </c>
      <c r="T883" s="62" t="str">
        <f>IF(R883=0,"L"&amp;S883,R883)</f>
        <v>L2</v>
      </c>
      <c r="U883" s="62" t="str">
        <f>IF($H883=0,"",VLOOKUP($H883,Исходные_данные,32,FALSE))</f>
        <v/>
      </c>
    </row>
    <row r="884" spans="1:21" x14ac:dyDescent="0.2">
      <c r="A884" s="62" t="str">
        <f t="shared" si="15"/>
        <v/>
      </c>
      <c r="B884" s="62" t="str">
        <f>IF(C884=1,MAX(B$2:$B883)+1,IF(F884=0,"",B883))</f>
        <v/>
      </c>
      <c r="C884" s="62">
        <f>COUNTIF($F$2:$F884,F884)</f>
        <v>0</v>
      </c>
      <c r="D884" s="62">
        <f>IF(F884=0,0,MAX($D$2:D883)+1)</f>
        <v>0</v>
      </c>
      <c r="E884" s="62">
        <f>IF(H884=0,0,MAX($E$2:E883)+1)</f>
        <v>0</v>
      </c>
      <c r="F884" s="71"/>
      <c r="G884" s="60"/>
      <c r="H884" s="60"/>
      <c r="I884" s="62" t="e">
        <f>IFERROR(VLOOKUP(H884,H$2:H883,1,FALSE),VLOOKUP(H884,H$478:H885,1,FALSE))</f>
        <v>#N/A</v>
      </c>
      <c r="J884" s="62" t="str">
        <f>IF($H884=0,"",VLOOKUP($H884,Исходные_данные,37,FALSE))</f>
        <v/>
      </c>
      <c r="K884" s="62" t="str">
        <f>IF($H884=0,"",VLOOKUP($H884,Исходные_данные,38,FALSE))</f>
        <v/>
      </c>
      <c r="L884" s="62" t="str">
        <f>IF($H884=0,"",VLOOKUP($H884,Исходные_данные,39,FALSE))</f>
        <v/>
      </c>
      <c r="M884" s="46" t="str">
        <f>IFERROR(VLOOKUP(H884,Нагрузка_диапазон_1,4,FALSE),"")</f>
        <v/>
      </c>
      <c r="N884" s="62" t="str">
        <f>IF($H884=0,"",VLOOKUP($H884,Исходные_данные,40,FALSE))</f>
        <v/>
      </c>
      <c r="O884" s="62"/>
      <c r="P884" s="62" t="str">
        <f>IF($H884=0,"",VLOOKUP($H884,Исходные_данные,42,FALSE))</f>
        <v/>
      </c>
      <c r="Q884" s="62" t="str">
        <f>IF($H884=0,"",VLOOKUP($H884,Исходные_данные,8,FALSE))</f>
        <v/>
      </c>
      <c r="R884" s="62">
        <f>IF(Q884=3,"L1,L2,L3",0)</f>
        <v>0</v>
      </c>
      <c r="S884" s="62">
        <f>IF(C884=1,1,IF(Q884=3,S883,IF(S883=3,1,S883+1)))</f>
        <v>3</v>
      </c>
      <c r="T884" s="62" t="str">
        <f>IF(R884=0,"L"&amp;S884,R884)</f>
        <v>L3</v>
      </c>
      <c r="U884" s="62" t="str">
        <f>IF($H884=0,"",VLOOKUP($H884,Исходные_данные,32,FALSE))</f>
        <v/>
      </c>
    </row>
    <row r="885" spans="1:21" x14ac:dyDescent="0.2">
      <c r="A885" s="62" t="str">
        <f t="shared" si="15"/>
        <v/>
      </c>
      <c r="B885" s="62" t="str">
        <f>IF(C885=1,MAX(B$2:$B884)+1,IF(F885=0,"",B884))</f>
        <v/>
      </c>
      <c r="C885" s="62">
        <f>COUNTIF($F$2:$F885,F885)</f>
        <v>0</v>
      </c>
      <c r="D885" s="62">
        <f>IF(F885=0,0,MAX($D$2:D884)+1)</f>
        <v>0</v>
      </c>
      <c r="E885" s="62">
        <f>IF(H885=0,0,MAX($E$2:E884)+1)</f>
        <v>0</v>
      </c>
      <c r="F885" s="71"/>
      <c r="G885" s="60"/>
      <c r="H885" s="60"/>
      <c r="I885" s="62" t="e">
        <f>IFERROR(VLOOKUP(H885,H$2:H884,1,FALSE),VLOOKUP(H885,H$478:H886,1,FALSE))</f>
        <v>#N/A</v>
      </c>
      <c r="J885" s="62" t="str">
        <f>IF($H885=0,"",VLOOKUP($H885,Исходные_данные,37,FALSE))</f>
        <v/>
      </c>
      <c r="K885" s="62" t="str">
        <f>IF($H885=0,"",VLOOKUP($H885,Исходные_данные,38,FALSE))</f>
        <v/>
      </c>
      <c r="L885" s="62" t="str">
        <f>IF($H885=0,"",VLOOKUP($H885,Исходные_данные,39,FALSE))</f>
        <v/>
      </c>
      <c r="M885" s="46" t="str">
        <f>IFERROR(VLOOKUP(H885,Нагрузка_диапазон_1,4,FALSE),"")</f>
        <v/>
      </c>
      <c r="N885" s="62" t="str">
        <f>IF($H885=0,"",VLOOKUP($H885,Исходные_данные,40,FALSE))</f>
        <v/>
      </c>
      <c r="O885" s="62"/>
      <c r="P885" s="62" t="str">
        <f>IF($H885=0,"",VLOOKUP($H885,Исходные_данные,42,FALSE))</f>
        <v/>
      </c>
      <c r="Q885" s="62" t="str">
        <f>IF($H885=0,"",VLOOKUP($H885,Исходные_данные,8,FALSE))</f>
        <v/>
      </c>
      <c r="R885" s="62">
        <f>IF(Q885=3,"L1,L2,L3",0)</f>
        <v>0</v>
      </c>
      <c r="S885" s="62">
        <f>IF(C885=1,1,IF(Q885=3,S884,IF(S884=3,1,S884+1)))</f>
        <v>1</v>
      </c>
      <c r="T885" s="62" t="str">
        <f>IF(R885=0,"L"&amp;S885,R885)</f>
        <v>L1</v>
      </c>
      <c r="U885" s="62" t="str">
        <f>IF($H885=0,"",VLOOKUP($H885,Исходные_данные,32,FALSE))</f>
        <v/>
      </c>
    </row>
    <row r="886" spans="1:21" x14ac:dyDescent="0.2">
      <c r="A886" s="62" t="str">
        <f t="shared" si="15"/>
        <v/>
      </c>
      <c r="B886" s="62" t="str">
        <f>IF(C886=1,MAX(B$2:$B885)+1,IF(F886=0,"",B885))</f>
        <v/>
      </c>
      <c r="C886" s="62">
        <f>COUNTIF($F$2:$F886,F886)</f>
        <v>0</v>
      </c>
      <c r="D886" s="62">
        <f>IF(F886=0,0,MAX($D$2:D885)+1)</f>
        <v>0</v>
      </c>
      <c r="E886" s="62">
        <f>IF(H886=0,0,MAX($E$2:E885)+1)</f>
        <v>0</v>
      </c>
      <c r="F886" s="71"/>
      <c r="G886" s="60"/>
      <c r="H886" s="60"/>
      <c r="I886" s="62" t="e">
        <f>IFERROR(VLOOKUP(H886,H$2:H885,1,FALSE),VLOOKUP(H886,H$478:H887,1,FALSE))</f>
        <v>#N/A</v>
      </c>
      <c r="J886" s="62" t="str">
        <f>IF($H886=0,"",VLOOKUP($H886,Исходные_данные,37,FALSE))</f>
        <v/>
      </c>
      <c r="K886" s="62" t="str">
        <f>IF($H886=0,"",VLOOKUP($H886,Исходные_данные,38,FALSE))</f>
        <v/>
      </c>
      <c r="L886" s="62" t="str">
        <f>IF($H886=0,"",VLOOKUP($H886,Исходные_данные,39,FALSE))</f>
        <v/>
      </c>
      <c r="M886" s="46" t="str">
        <f>IFERROR(VLOOKUP(H886,Нагрузка_диапазон_1,4,FALSE),"")</f>
        <v/>
      </c>
      <c r="N886" s="62" t="str">
        <f>IF($H886=0,"",VLOOKUP($H886,Исходные_данные,40,FALSE))</f>
        <v/>
      </c>
      <c r="O886" s="62"/>
      <c r="P886" s="62" t="str">
        <f>IF($H886=0,"",VLOOKUP($H886,Исходные_данные,42,FALSE))</f>
        <v/>
      </c>
      <c r="Q886" s="62" t="str">
        <f>IF($H886=0,"",VLOOKUP($H886,Исходные_данные,8,FALSE))</f>
        <v/>
      </c>
      <c r="R886" s="62">
        <f>IF(Q886=3,"L1,L2,L3",0)</f>
        <v>0</v>
      </c>
      <c r="S886" s="62">
        <f>IF(C886=1,1,IF(Q886=3,S885,IF(S885=3,1,S885+1)))</f>
        <v>2</v>
      </c>
      <c r="T886" s="62" t="str">
        <f>IF(R886=0,"L"&amp;S886,R886)</f>
        <v>L2</v>
      </c>
      <c r="U886" s="62" t="str">
        <f>IF($H886=0,"",VLOOKUP($H886,Исходные_данные,32,FALSE))</f>
        <v/>
      </c>
    </row>
    <row r="887" spans="1:21" x14ac:dyDescent="0.2">
      <c r="A887" s="62" t="str">
        <f t="shared" si="15"/>
        <v/>
      </c>
      <c r="B887" s="62" t="str">
        <f>IF(C887=1,MAX(B$2:$B886)+1,IF(F887=0,"",B886))</f>
        <v/>
      </c>
      <c r="C887" s="62">
        <f>COUNTIF($F$2:$F887,F887)</f>
        <v>0</v>
      </c>
      <c r="D887" s="62">
        <f>IF(F887=0,0,MAX($D$2:D886)+1)</f>
        <v>0</v>
      </c>
      <c r="E887" s="62">
        <f>IF(H887=0,0,MAX($E$2:E886)+1)</f>
        <v>0</v>
      </c>
      <c r="F887" s="71"/>
      <c r="G887" s="60"/>
      <c r="H887" s="60"/>
      <c r="I887" s="62" t="e">
        <f>IFERROR(VLOOKUP(H887,H$2:H886,1,FALSE),VLOOKUP(H887,H$478:H888,1,FALSE))</f>
        <v>#N/A</v>
      </c>
      <c r="J887" s="62" t="str">
        <f>IF($H887=0,"",VLOOKUP($H887,Исходные_данные,37,FALSE))</f>
        <v/>
      </c>
      <c r="K887" s="62" t="str">
        <f>IF($H887=0,"",VLOOKUP($H887,Исходные_данные,38,FALSE))</f>
        <v/>
      </c>
      <c r="L887" s="62" t="str">
        <f>IF($H887=0,"",VLOOKUP($H887,Исходные_данные,39,FALSE))</f>
        <v/>
      </c>
      <c r="M887" s="46" t="str">
        <f>IFERROR(VLOOKUP(H887,Нагрузка_диапазон_1,4,FALSE),"")</f>
        <v/>
      </c>
      <c r="N887" s="62" t="str">
        <f>IF($H887=0,"",VLOOKUP($H887,Исходные_данные,40,FALSE))</f>
        <v/>
      </c>
      <c r="O887" s="62"/>
      <c r="P887" s="62" t="str">
        <f>IF($H887=0,"",VLOOKUP($H887,Исходные_данные,42,FALSE))</f>
        <v/>
      </c>
      <c r="Q887" s="62" t="str">
        <f>IF($H887=0,"",VLOOKUP($H887,Исходные_данные,8,FALSE))</f>
        <v/>
      </c>
      <c r="R887" s="62">
        <f>IF(Q887=3,"L1,L2,L3",0)</f>
        <v>0</v>
      </c>
      <c r="S887" s="62">
        <f>IF(C887=1,1,IF(Q887=3,S886,IF(S886=3,1,S886+1)))</f>
        <v>3</v>
      </c>
      <c r="T887" s="62" t="str">
        <f>IF(R887=0,"L"&amp;S887,R887)</f>
        <v>L3</v>
      </c>
      <c r="U887" s="62" t="str">
        <f>IF($H887=0,"",VLOOKUP($H887,Исходные_данные,32,FALSE))</f>
        <v/>
      </c>
    </row>
    <row r="888" spans="1:21" x14ac:dyDescent="0.2">
      <c r="A888" s="62" t="str">
        <f t="shared" si="15"/>
        <v/>
      </c>
      <c r="B888" s="62" t="str">
        <f>IF(C888=1,MAX(B$2:$B887)+1,IF(F888=0,"",B887))</f>
        <v/>
      </c>
      <c r="C888" s="62">
        <f>COUNTIF($F$2:$F888,F888)</f>
        <v>0</v>
      </c>
      <c r="D888" s="62">
        <f>IF(F888=0,0,MAX($D$2:D887)+1)</f>
        <v>0</v>
      </c>
      <c r="E888" s="62">
        <f>IF(H888=0,0,MAX($E$2:E887)+1)</f>
        <v>0</v>
      </c>
      <c r="F888" s="71"/>
      <c r="G888" s="60"/>
      <c r="H888" s="60"/>
      <c r="I888" s="62" t="e">
        <f>IFERROR(VLOOKUP(H888,H$2:H887,1,FALSE),VLOOKUP(H888,H$478:H889,1,FALSE))</f>
        <v>#N/A</v>
      </c>
      <c r="J888" s="62" t="str">
        <f>IF($H888=0,"",VLOOKUP($H888,Исходные_данные,37,FALSE))</f>
        <v/>
      </c>
      <c r="K888" s="62" t="str">
        <f>IF($H888=0,"",VLOOKUP($H888,Исходные_данные,38,FALSE))</f>
        <v/>
      </c>
      <c r="L888" s="62" t="str">
        <f>IF($H888=0,"",VLOOKUP($H888,Исходные_данные,39,FALSE))</f>
        <v/>
      </c>
      <c r="M888" s="46" t="str">
        <f>IFERROR(VLOOKUP(H888,Нагрузка_диапазон_1,4,FALSE),"")</f>
        <v/>
      </c>
      <c r="N888" s="62" t="str">
        <f>IF($H888=0,"",VLOOKUP($H888,Исходные_данные,40,FALSE))</f>
        <v/>
      </c>
      <c r="O888" s="62"/>
      <c r="P888" s="62" t="str">
        <f>IF($H888=0,"",VLOOKUP($H888,Исходные_данные,42,FALSE))</f>
        <v/>
      </c>
      <c r="Q888" s="62" t="str">
        <f>IF($H888=0,"",VLOOKUP($H888,Исходные_данные,8,FALSE))</f>
        <v/>
      </c>
      <c r="R888" s="62">
        <f>IF(Q888=3,"L1,L2,L3",0)</f>
        <v>0</v>
      </c>
      <c r="S888" s="62">
        <f>IF(C888=1,1,IF(Q888=3,S887,IF(S887=3,1,S887+1)))</f>
        <v>1</v>
      </c>
      <c r="T888" s="62" t="str">
        <f>IF(R888=0,"L"&amp;S888,R888)</f>
        <v>L1</v>
      </c>
      <c r="U888" s="62" t="str">
        <f>IF($H888=0,"",VLOOKUP($H888,Исходные_данные,32,FALSE))</f>
        <v/>
      </c>
    </row>
    <row r="889" spans="1:21" x14ac:dyDescent="0.2">
      <c r="A889" s="62" t="str">
        <f t="shared" si="15"/>
        <v/>
      </c>
      <c r="B889" s="62" t="str">
        <f>IF(C889=1,MAX(B$2:$B888)+1,IF(F889=0,"",B888))</f>
        <v/>
      </c>
      <c r="C889" s="62">
        <f>COUNTIF($F$2:$F889,F889)</f>
        <v>0</v>
      </c>
      <c r="D889" s="62">
        <f>IF(F889=0,0,MAX($D$2:D888)+1)</f>
        <v>0</v>
      </c>
      <c r="E889" s="62">
        <f>IF(H889=0,0,MAX($E$2:E888)+1)</f>
        <v>0</v>
      </c>
      <c r="F889" s="71"/>
      <c r="G889" s="60"/>
      <c r="H889" s="60"/>
      <c r="I889" s="62" t="e">
        <f>IFERROR(VLOOKUP(H889,H$2:H888,1,FALSE),VLOOKUP(H889,H$478:H890,1,FALSE))</f>
        <v>#N/A</v>
      </c>
      <c r="J889" s="62" t="str">
        <f>IF($H889=0,"",VLOOKUP($H889,Исходные_данные,37,FALSE))</f>
        <v/>
      </c>
      <c r="K889" s="62" t="str">
        <f>IF($H889=0,"",VLOOKUP($H889,Исходные_данные,38,FALSE))</f>
        <v/>
      </c>
      <c r="L889" s="62" t="str">
        <f>IF($H889=0,"",VLOOKUP($H889,Исходные_данные,39,FALSE))</f>
        <v/>
      </c>
      <c r="M889" s="46" t="str">
        <f>IFERROR(VLOOKUP(H889,Нагрузка_диапазон_1,4,FALSE),"")</f>
        <v/>
      </c>
      <c r="N889" s="62" t="str">
        <f>IF($H889=0,"",VLOOKUP($H889,Исходные_данные,40,FALSE))</f>
        <v/>
      </c>
      <c r="O889" s="62"/>
      <c r="P889" s="62" t="str">
        <f>IF($H889=0,"",VLOOKUP($H889,Исходные_данные,42,FALSE))</f>
        <v/>
      </c>
      <c r="Q889" s="62" t="str">
        <f>IF($H889=0,"",VLOOKUP($H889,Исходные_данные,8,FALSE))</f>
        <v/>
      </c>
      <c r="R889" s="62">
        <f>IF(Q889=3,"L1,L2,L3",0)</f>
        <v>0</v>
      </c>
      <c r="S889" s="62">
        <f>IF(C889=1,1,IF(Q889=3,S888,IF(S888=3,1,S888+1)))</f>
        <v>2</v>
      </c>
      <c r="T889" s="62" t="str">
        <f>IF(R889=0,"L"&amp;S889,R889)</f>
        <v>L2</v>
      </c>
      <c r="U889" s="62" t="str">
        <f>IF($H889=0,"",VLOOKUP($H889,Исходные_данные,32,FALSE))</f>
        <v/>
      </c>
    </row>
    <row r="890" spans="1:21" x14ac:dyDescent="0.2">
      <c r="A890" s="62" t="str">
        <f t="shared" si="15"/>
        <v/>
      </c>
      <c r="B890" s="62" t="str">
        <f>IF(C890=1,MAX(B$2:$B889)+1,IF(F890=0,"",B889))</f>
        <v/>
      </c>
      <c r="C890" s="62">
        <f>COUNTIF($F$2:$F890,F890)</f>
        <v>0</v>
      </c>
      <c r="D890" s="62">
        <f>IF(F890=0,0,MAX($D$2:D889)+1)</f>
        <v>0</v>
      </c>
      <c r="E890" s="62">
        <f>IF(H890=0,0,MAX($E$2:E889)+1)</f>
        <v>0</v>
      </c>
      <c r="F890" s="71"/>
      <c r="G890" s="60"/>
      <c r="H890" s="60"/>
      <c r="I890" s="62" t="e">
        <f>IFERROR(VLOOKUP(H890,H$2:H889,1,FALSE),VLOOKUP(H890,H$478:H891,1,FALSE))</f>
        <v>#N/A</v>
      </c>
      <c r="J890" s="62" t="str">
        <f>IF($H890=0,"",VLOOKUP($H890,Исходные_данные,37,FALSE))</f>
        <v/>
      </c>
      <c r="K890" s="62" t="str">
        <f>IF($H890=0,"",VLOOKUP($H890,Исходные_данные,38,FALSE))</f>
        <v/>
      </c>
      <c r="L890" s="62" t="str">
        <f>IF($H890=0,"",VLOOKUP($H890,Исходные_данные,39,FALSE))</f>
        <v/>
      </c>
      <c r="M890" s="46" t="str">
        <f>IFERROR(VLOOKUP(H890,Нагрузка_диапазон_1,4,FALSE),"")</f>
        <v/>
      </c>
      <c r="N890" s="62" t="str">
        <f>IF($H890=0,"",VLOOKUP($H890,Исходные_данные,40,FALSE))</f>
        <v/>
      </c>
      <c r="O890" s="62"/>
      <c r="P890" s="62" t="str">
        <f>IF($H890=0,"",VLOOKUP($H890,Исходные_данные,42,FALSE))</f>
        <v/>
      </c>
      <c r="Q890" s="62" t="str">
        <f>IF($H890=0,"",VLOOKUP($H890,Исходные_данные,8,FALSE))</f>
        <v/>
      </c>
      <c r="R890" s="62">
        <f>IF(Q890=3,"L1,L2,L3",0)</f>
        <v>0</v>
      </c>
      <c r="S890" s="62">
        <f>IF(C890=1,1,IF(Q890=3,S889,IF(S889=3,1,S889+1)))</f>
        <v>3</v>
      </c>
      <c r="T890" s="62" t="str">
        <f>IF(R890=0,"L"&amp;S890,R890)</f>
        <v>L3</v>
      </c>
      <c r="U890" s="62" t="str">
        <f>IF($H890=0,"",VLOOKUP($H890,Исходные_данные,32,FALSE))</f>
        <v/>
      </c>
    </row>
    <row r="891" spans="1:21" x14ac:dyDescent="0.2">
      <c r="A891" s="62" t="str">
        <f t="shared" si="15"/>
        <v/>
      </c>
      <c r="B891" s="62" t="str">
        <f>IF(C891=1,MAX(B$2:$B890)+1,IF(F891=0,"",B890))</f>
        <v/>
      </c>
      <c r="C891" s="62">
        <f>COUNTIF($F$2:$F891,F891)</f>
        <v>0</v>
      </c>
      <c r="D891" s="62">
        <f>IF(F891=0,0,MAX($D$2:D890)+1)</f>
        <v>0</v>
      </c>
      <c r="E891" s="62">
        <f>IF(H891=0,0,MAX($E$2:E890)+1)</f>
        <v>0</v>
      </c>
      <c r="F891" s="71"/>
      <c r="G891" s="60"/>
      <c r="H891" s="60"/>
      <c r="I891" s="62" t="e">
        <f>IFERROR(VLOOKUP(H891,H$2:H890,1,FALSE),VLOOKUP(H891,H$478:H892,1,FALSE))</f>
        <v>#N/A</v>
      </c>
      <c r="J891" s="62" t="str">
        <f>IF($H891=0,"",VLOOKUP($H891,Исходные_данные,37,FALSE))</f>
        <v/>
      </c>
      <c r="K891" s="62" t="str">
        <f>IF($H891=0,"",VLOOKUP($H891,Исходные_данные,38,FALSE))</f>
        <v/>
      </c>
      <c r="L891" s="62" t="str">
        <f>IF($H891=0,"",VLOOKUP($H891,Исходные_данные,39,FALSE))</f>
        <v/>
      </c>
      <c r="M891" s="46" t="str">
        <f>IFERROR(VLOOKUP(H891,Нагрузка_диапазон_1,4,FALSE),"")</f>
        <v/>
      </c>
      <c r="N891" s="62" t="str">
        <f>IF($H891=0,"",VLOOKUP($H891,Исходные_данные,40,FALSE))</f>
        <v/>
      </c>
      <c r="O891" s="62"/>
      <c r="P891" s="62" t="str">
        <f>IF($H891=0,"",VLOOKUP($H891,Исходные_данные,42,FALSE))</f>
        <v/>
      </c>
      <c r="Q891" s="62" t="str">
        <f>IF($H891=0,"",VLOOKUP($H891,Исходные_данные,8,FALSE))</f>
        <v/>
      </c>
      <c r="R891" s="62">
        <f>IF(Q891=3,"L1,L2,L3",0)</f>
        <v>0</v>
      </c>
      <c r="S891" s="62">
        <f>IF(C891=1,1,IF(Q891=3,S890,IF(S890=3,1,S890+1)))</f>
        <v>1</v>
      </c>
      <c r="T891" s="62" t="str">
        <f>IF(R891=0,"L"&amp;S891,R891)</f>
        <v>L1</v>
      </c>
      <c r="U891" s="62" t="str">
        <f>IF($H891=0,"",VLOOKUP($H891,Исходные_данные,32,FALSE))</f>
        <v/>
      </c>
    </row>
    <row r="892" spans="1:21" x14ac:dyDescent="0.2">
      <c r="A892" s="62" t="str">
        <f t="shared" si="15"/>
        <v/>
      </c>
      <c r="B892" s="62" t="str">
        <f>IF(C892=1,MAX(B$2:$B891)+1,IF(F892=0,"",B891))</f>
        <v/>
      </c>
      <c r="C892" s="62">
        <f>COUNTIF($F$2:$F892,F892)</f>
        <v>0</v>
      </c>
      <c r="D892" s="62">
        <f>IF(F892=0,0,MAX($D$2:D891)+1)</f>
        <v>0</v>
      </c>
      <c r="E892" s="62">
        <f>IF(H892=0,0,MAX($E$2:E891)+1)</f>
        <v>0</v>
      </c>
      <c r="F892" s="71"/>
      <c r="G892" s="60"/>
      <c r="H892" s="60"/>
      <c r="I892" s="62" t="e">
        <f>IFERROR(VLOOKUP(H892,H$2:H891,1,FALSE),VLOOKUP(H892,H$478:H893,1,FALSE))</f>
        <v>#N/A</v>
      </c>
      <c r="J892" s="62" t="str">
        <f>IF($H892=0,"",VLOOKUP($H892,Исходные_данные,37,FALSE))</f>
        <v/>
      </c>
      <c r="K892" s="62" t="str">
        <f>IF($H892=0,"",VLOOKUP($H892,Исходные_данные,38,FALSE))</f>
        <v/>
      </c>
      <c r="L892" s="62" t="str">
        <f>IF($H892=0,"",VLOOKUP($H892,Исходные_данные,39,FALSE))</f>
        <v/>
      </c>
      <c r="M892" s="46" t="str">
        <f>IFERROR(VLOOKUP(H892,Нагрузка_диапазон_1,4,FALSE),"")</f>
        <v/>
      </c>
      <c r="N892" s="62" t="str">
        <f>IF($H892=0,"",VLOOKUP($H892,Исходные_данные,40,FALSE))</f>
        <v/>
      </c>
      <c r="O892" s="62"/>
      <c r="P892" s="62" t="str">
        <f>IF($H892=0,"",VLOOKUP($H892,Исходные_данные,42,FALSE))</f>
        <v/>
      </c>
      <c r="Q892" s="62" t="str">
        <f>IF($H892=0,"",VLOOKUP($H892,Исходные_данные,8,FALSE))</f>
        <v/>
      </c>
      <c r="R892" s="62">
        <f>IF(Q892=3,"L1,L2,L3",0)</f>
        <v>0</v>
      </c>
      <c r="S892" s="62">
        <f>IF(C892=1,1,IF(Q892=3,S891,IF(S891=3,1,S891+1)))</f>
        <v>2</v>
      </c>
      <c r="T892" s="62" t="str">
        <f>IF(R892=0,"L"&amp;S892,R892)</f>
        <v>L2</v>
      </c>
      <c r="U892" s="62" t="str">
        <f>IF($H892=0,"",VLOOKUP($H892,Исходные_данные,32,FALSE))</f>
        <v/>
      </c>
    </row>
    <row r="893" spans="1:21" x14ac:dyDescent="0.2">
      <c r="A893" s="62" t="str">
        <f t="shared" si="15"/>
        <v/>
      </c>
      <c r="B893" s="62" t="str">
        <f>IF(C893=1,MAX(B$2:$B892)+1,IF(F893=0,"",B892))</f>
        <v/>
      </c>
      <c r="C893" s="62">
        <f>COUNTIF($F$2:$F893,F893)</f>
        <v>0</v>
      </c>
      <c r="D893" s="62">
        <f>IF(F893=0,0,MAX($D$2:D892)+1)</f>
        <v>0</v>
      </c>
      <c r="E893" s="62">
        <f>IF(H893=0,0,MAX($E$2:E892)+1)</f>
        <v>0</v>
      </c>
      <c r="F893" s="71"/>
      <c r="G893" s="60"/>
      <c r="H893" s="60"/>
      <c r="I893" s="62" t="e">
        <f>IFERROR(VLOOKUP(H893,H$2:H892,1,FALSE),VLOOKUP(H893,H$478:H894,1,FALSE))</f>
        <v>#N/A</v>
      </c>
      <c r="J893" s="62" t="str">
        <f>IF($H893=0,"",VLOOKUP($H893,Исходные_данные,37,FALSE))</f>
        <v/>
      </c>
      <c r="K893" s="62" t="str">
        <f>IF($H893=0,"",VLOOKUP($H893,Исходные_данные,38,FALSE))</f>
        <v/>
      </c>
      <c r="L893" s="62" t="str">
        <f>IF($H893=0,"",VLOOKUP($H893,Исходные_данные,39,FALSE))</f>
        <v/>
      </c>
      <c r="M893" s="46" t="str">
        <f>IFERROR(VLOOKUP(H893,Нагрузка_диапазон_1,4,FALSE),"")</f>
        <v/>
      </c>
      <c r="N893" s="62" t="str">
        <f>IF($H893=0,"",VLOOKUP($H893,Исходные_данные,40,FALSE))</f>
        <v/>
      </c>
      <c r="O893" s="62"/>
      <c r="P893" s="62" t="str">
        <f>IF($H893=0,"",VLOOKUP($H893,Исходные_данные,42,FALSE))</f>
        <v/>
      </c>
      <c r="Q893" s="62" t="str">
        <f>IF($H893=0,"",VLOOKUP($H893,Исходные_данные,8,FALSE))</f>
        <v/>
      </c>
      <c r="R893" s="62">
        <f>IF(Q893=3,"L1,L2,L3",0)</f>
        <v>0</v>
      </c>
      <c r="S893" s="62">
        <f>IF(C893=1,1,IF(Q893=3,S892,IF(S892=3,1,S892+1)))</f>
        <v>3</v>
      </c>
      <c r="T893" s="62" t="str">
        <f>IF(R893=0,"L"&amp;S893,R893)</f>
        <v>L3</v>
      </c>
      <c r="U893" s="62" t="str">
        <f>IF($H893=0,"",VLOOKUP($H893,Исходные_данные,32,FALSE))</f>
        <v/>
      </c>
    </row>
    <row r="894" spans="1:21" x14ac:dyDescent="0.2">
      <c r="A894" s="62" t="str">
        <f t="shared" si="15"/>
        <v/>
      </c>
      <c r="B894" s="62" t="str">
        <f>IF(C894=1,MAX(B$2:$B893)+1,IF(F894=0,"",B893))</f>
        <v/>
      </c>
      <c r="C894" s="62">
        <f>COUNTIF($F$2:$F894,F894)</f>
        <v>0</v>
      </c>
      <c r="D894" s="62">
        <f>IF(F894=0,0,MAX($D$2:D893)+1)</f>
        <v>0</v>
      </c>
      <c r="E894" s="62">
        <f>IF(H894=0,0,MAX($E$2:E893)+1)</f>
        <v>0</v>
      </c>
      <c r="F894" s="71"/>
      <c r="G894" s="60"/>
      <c r="H894" s="60"/>
      <c r="I894" s="62" t="e">
        <f>IFERROR(VLOOKUP(H894,H$2:H893,1,FALSE),VLOOKUP(H894,H$478:H895,1,FALSE))</f>
        <v>#N/A</v>
      </c>
      <c r="J894" s="62" t="str">
        <f>IF($H894=0,"",VLOOKUP($H894,Исходные_данные,37,FALSE))</f>
        <v/>
      </c>
      <c r="K894" s="62" t="str">
        <f>IF($H894=0,"",VLOOKUP($H894,Исходные_данные,38,FALSE))</f>
        <v/>
      </c>
      <c r="L894" s="62" t="str">
        <f>IF($H894=0,"",VLOOKUP($H894,Исходные_данные,39,FALSE))</f>
        <v/>
      </c>
      <c r="M894" s="46" t="str">
        <f>IFERROR(VLOOKUP(H894,Нагрузка_диапазон_1,4,FALSE),"")</f>
        <v/>
      </c>
      <c r="N894" s="62" t="str">
        <f>IF($H894=0,"",VLOOKUP($H894,Исходные_данные,40,FALSE))</f>
        <v/>
      </c>
      <c r="O894" s="62"/>
      <c r="P894" s="62" t="str">
        <f>IF($H894=0,"",VLOOKUP($H894,Исходные_данные,42,FALSE))</f>
        <v/>
      </c>
      <c r="Q894" s="62" t="str">
        <f>IF($H894=0,"",VLOOKUP($H894,Исходные_данные,8,FALSE))</f>
        <v/>
      </c>
      <c r="R894" s="62">
        <f>IF(Q894=3,"L1,L2,L3",0)</f>
        <v>0</v>
      </c>
      <c r="S894" s="62">
        <f>IF(C894=1,1,IF(Q894=3,S893,IF(S893=3,1,S893+1)))</f>
        <v>1</v>
      </c>
      <c r="T894" s="62" t="str">
        <f>IF(R894=0,"L"&amp;S894,R894)</f>
        <v>L1</v>
      </c>
      <c r="U894" s="62" t="str">
        <f>IF($H894=0,"",VLOOKUP($H894,Исходные_данные,32,FALSE))</f>
        <v/>
      </c>
    </row>
    <row r="895" spans="1:21" x14ac:dyDescent="0.2">
      <c r="A895" s="62" t="str">
        <f t="shared" si="15"/>
        <v/>
      </c>
      <c r="B895" s="62" t="str">
        <f>IF(C895=1,MAX(B$2:$B894)+1,IF(F895=0,"",B894))</f>
        <v/>
      </c>
      <c r="C895" s="62">
        <f>COUNTIF($F$2:$F895,F895)</f>
        <v>0</v>
      </c>
      <c r="D895" s="62">
        <f>IF(F895=0,0,MAX($D$2:D894)+1)</f>
        <v>0</v>
      </c>
      <c r="E895" s="62">
        <f>IF(H895=0,0,MAX($E$2:E894)+1)</f>
        <v>0</v>
      </c>
      <c r="F895" s="71"/>
      <c r="G895" s="60"/>
      <c r="H895" s="60"/>
      <c r="I895" s="62" t="e">
        <f>IFERROR(VLOOKUP(H895,H$2:H894,1,FALSE),VLOOKUP(H895,H$478:H896,1,FALSE))</f>
        <v>#N/A</v>
      </c>
      <c r="J895" s="62" t="str">
        <f>IF($H895=0,"",VLOOKUP($H895,Исходные_данные,37,FALSE))</f>
        <v/>
      </c>
      <c r="K895" s="62" t="str">
        <f>IF($H895=0,"",VLOOKUP($H895,Исходные_данные,38,FALSE))</f>
        <v/>
      </c>
      <c r="L895" s="62" t="str">
        <f>IF($H895=0,"",VLOOKUP($H895,Исходные_данные,39,FALSE))</f>
        <v/>
      </c>
      <c r="M895" s="46" t="str">
        <f>IFERROR(VLOOKUP(H895,Нагрузка_диапазон_1,4,FALSE),"")</f>
        <v/>
      </c>
      <c r="N895" s="62" t="str">
        <f>IF($H895=0,"",VLOOKUP($H895,Исходные_данные,40,FALSE))</f>
        <v/>
      </c>
      <c r="O895" s="62"/>
      <c r="P895" s="62" t="str">
        <f>IF($H895=0,"",VLOOKUP($H895,Исходные_данные,42,FALSE))</f>
        <v/>
      </c>
      <c r="Q895" s="62" t="str">
        <f>IF($H895=0,"",VLOOKUP($H895,Исходные_данные,8,FALSE))</f>
        <v/>
      </c>
      <c r="R895" s="62">
        <f>IF(Q895=3,"L1,L2,L3",0)</f>
        <v>0</v>
      </c>
      <c r="S895" s="62">
        <f>IF(C895=1,1,IF(Q895=3,S894,IF(S894=3,1,S894+1)))</f>
        <v>2</v>
      </c>
      <c r="T895" s="62" t="str">
        <f>IF(R895=0,"L"&amp;S895,R895)</f>
        <v>L2</v>
      </c>
      <c r="U895" s="62" t="str">
        <f>IF($H895=0,"",VLOOKUP($H895,Исходные_данные,32,FALSE))</f>
        <v/>
      </c>
    </row>
    <row r="896" spans="1:21" x14ac:dyDescent="0.2">
      <c r="A896" s="62" t="str">
        <f t="shared" si="15"/>
        <v/>
      </c>
      <c r="B896" s="62" t="str">
        <f>IF(C896=1,MAX(B$2:$B895)+1,IF(F896=0,"",B895))</f>
        <v/>
      </c>
      <c r="C896" s="62">
        <f>COUNTIF($F$2:$F896,F896)</f>
        <v>0</v>
      </c>
      <c r="D896" s="62">
        <f>IF(F896=0,0,MAX($D$2:D895)+1)</f>
        <v>0</v>
      </c>
      <c r="E896" s="62">
        <f>IF(H896=0,0,MAX($E$2:E895)+1)</f>
        <v>0</v>
      </c>
      <c r="F896" s="71"/>
      <c r="G896" s="60"/>
      <c r="H896" s="60"/>
      <c r="I896" s="62" t="e">
        <f>IFERROR(VLOOKUP(H896,H$2:H895,1,FALSE),VLOOKUP(H896,H$478:H897,1,FALSE))</f>
        <v>#N/A</v>
      </c>
      <c r="J896" s="62" t="str">
        <f>IF($H896=0,"",VLOOKUP($H896,Исходные_данные,37,FALSE))</f>
        <v/>
      </c>
      <c r="K896" s="62" t="str">
        <f>IF($H896=0,"",VLOOKUP($H896,Исходные_данные,38,FALSE))</f>
        <v/>
      </c>
      <c r="L896" s="62" t="str">
        <f>IF($H896=0,"",VLOOKUP($H896,Исходные_данные,39,FALSE))</f>
        <v/>
      </c>
      <c r="M896" s="46" t="str">
        <f>IFERROR(VLOOKUP(H896,Нагрузка_диапазон_1,4,FALSE),"")</f>
        <v/>
      </c>
      <c r="N896" s="62" t="str">
        <f>IF($H896=0,"",VLOOKUP($H896,Исходные_данные,40,FALSE))</f>
        <v/>
      </c>
      <c r="O896" s="62"/>
      <c r="P896" s="62" t="str">
        <f>IF($H896=0,"",VLOOKUP($H896,Исходные_данные,42,FALSE))</f>
        <v/>
      </c>
      <c r="Q896" s="62" t="str">
        <f>IF($H896=0,"",VLOOKUP($H896,Исходные_данные,8,FALSE))</f>
        <v/>
      </c>
      <c r="R896" s="62">
        <f>IF(Q896=3,"L1,L2,L3",0)</f>
        <v>0</v>
      </c>
      <c r="S896" s="62">
        <f>IF(C896=1,1,IF(Q896=3,S895,IF(S895=3,1,S895+1)))</f>
        <v>3</v>
      </c>
      <c r="T896" s="62" t="str">
        <f>IF(R896=0,"L"&amp;S896,R896)</f>
        <v>L3</v>
      </c>
      <c r="U896" s="62" t="str">
        <f>IF($H896=0,"",VLOOKUP($H896,Исходные_данные,32,FALSE))</f>
        <v/>
      </c>
    </row>
    <row r="897" spans="1:21" x14ac:dyDescent="0.2">
      <c r="A897" s="62" t="str">
        <f t="shared" si="15"/>
        <v/>
      </c>
      <c r="B897" s="62" t="str">
        <f>IF(C897=1,MAX(B$2:$B896)+1,IF(F897=0,"",B896))</f>
        <v/>
      </c>
      <c r="C897" s="62">
        <f>COUNTIF($F$2:$F897,F897)</f>
        <v>0</v>
      </c>
      <c r="D897" s="62">
        <f>IF(F897=0,0,MAX($D$2:D896)+1)</f>
        <v>0</v>
      </c>
      <c r="E897" s="62">
        <f>IF(H897=0,0,MAX($E$2:E896)+1)</f>
        <v>0</v>
      </c>
      <c r="F897" s="71"/>
      <c r="G897" s="60"/>
      <c r="H897" s="60"/>
      <c r="I897" s="62" t="e">
        <f>IFERROR(VLOOKUP(H897,H$2:H896,1,FALSE),VLOOKUP(H897,H$478:H898,1,FALSE))</f>
        <v>#N/A</v>
      </c>
      <c r="J897" s="62" t="str">
        <f>IF($H897=0,"",VLOOKUP($H897,Исходные_данные,37,FALSE))</f>
        <v/>
      </c>
      <c r="K897" s="62" t="str">
        <f>IF($H897=0,"",VLOOKUP($H897,Исходные_данные,38,FALSE))</f>
        <v/>
      </c>
      <c r="L897" s="62" t="str">
        <f>IF($H897=0,"",VLOOKUP($H897,Исходные_данные,39,FALSE))</f>
        <v/>
      </c>
      <c r="M897" s="46" t="str">
        <f>IFERROR(VLOOKUP(H897,Нагрузка_диапазон_1,4,FALSE),"")</f>
        <v/>
      </c>
      <c r="N897" s="62" t="str">
        <f>IF($H897=0,"",VLOOKUP($H897,Исходные_данные,40,FALSE))</f>
        <v/>
      </c>
      <c r="O897" s="62"/>
      <c r="P897" s="62" t="str">
        <f>IF($H897=0,"",VLOOKUP($H897,Исходные_данные,42,FALSE))</f>
        <v/>
      </c>
      <c r="Q897" s="62" t="str">
        <f>IF($H897=0,"",VLOOKUP($H897,Исходные_данные,8,FALSE))</f>
        <v/>
      </c>
      <c r="R897" s="62">
        <f>IF(Q897=3,"L1,L2,L3",0)</f>
        <v>0</v>
      </c>
      <c r="S897" s="62">
        <f>IF(C897=1,1,IF(Q897=3,S896,IF(S896=3,1,S896+1)))</f>
        <v>1</v>
      </c>
      <c r="T897" s="62" t="str">
        <f>IF(R897=0,"L"&amp;S897,R897)</f>
        <v>L1</v>
      </c>
      <c r="U897" s="62" t="str">
        <f>IF($H897=0,"",VLOOKUP($H897,Исходные_данные,32,FALSE))</f>
        <v/>
      </c>
    </row>
    <row r="898" spans="1:21" x14ac:dyDescent="0.2">
      <c r="A898" s="62" t="str">
        <f t="shared" si="15"/>
        <v/>
      </c>
      <c r="B898" s="62" t="str">
        <f>IF(C898=1,MAX(B$2:$B897)+1,IF(F898=0,"",B897))</f>
        <v/>
      </c>
      <c r="C898" s="62">
        <f>COUNTIF($F$2:$F898,F898)</f>
        <v>0</v>
      </c>
      <c r="D898" s="62">
        <f>IF(F898=0,0,MAX($D$2:D897)+1)</f>
        <v>0</v>
      </c>
      <c r="E898" s="62">
        <f>IF(H898=0,0,MAX($E$2:E897)+1)</f>
        <v>0</v>
      </c>
      <c r="F898" s="71"/>
      <c r="G898" s="60"/>
      <c r="H898" s="60"/>
      <c r="I898" s="62" t="e">
        <f>IFERROR(VLOOKUP(H898,H$2:H897,1,FALSE),VLOOKUP(H898,H$478:H899,1,FALSE))</f>
        <v>#N/A</v>
      </c>
      <c r="J898" s="62" t="str">
        <f>IF($H898=0,"",VLOOKUP($H898,Исходные_данные,37,FALSE))</f>
        <v/>
      </c>
      <c r="K898" s="62" t="str">
        <f>IF($H898=0,"",VLOOKUP($H898,Исходные_данные,38,FALSE))</f>
        <v/>
      </c>
      <c r="L898" s="62" t="str">
        <f>IF($H898=0,"",VLOOKUP($H898,Исходные_данные,39,FALSE))</f>
        <v/>
      </c>
      <c r="M898" s="46" t="str">
        <f>IFERROR(VLOOKUP(H898,Нагрузка_диапазон_1,4,FALSE),"")</f>
        <v/>
      </c>
      <c r="N898" s="62" t="str">
        <f>IF($H898=0,"",VLOOKUP($H898,Исходные_данные,40,FALSE))</f>
        <v/>
      </c>
      <c r="O898" s="62"/>
      <c r="P898" s="62" t="str">
        <f>IF($H898=0,"",VLOOKUP($H898,Исходные_данные,42,FALSE))</f>
        <v/>
      </c>
      <c r="Q898" s="62" t="str">
        <f>IF($H898=0,"",VLOOKUP($H898,Исходные_данные,8,FALSE))</f>
        <v/>
      </c>
      <c r="R898" s="62">
        <f>IF(Q898=3,"L1,L2,L3",0)</f>
        <v>0</v>
      </c>
      <c r="S898" s="62">
        <f>IF(C898=1,1,IF(Q898=3,S897,IF(S897=3,1,S897+1)))</f>
        <v>2</v>
      </c>
      <c r="T898" s="62" t="str">
        <f>IF(R898=0,"L"&amp;S898,R898)</f>
        <v>L2</v>
      </c>
      <c r="U898" s="62" t="str">
        <f>IF($H898=0,"",VLOOKUP($H898,Исходные_данные,32,FALSE))</f>
        <v/>
      </c>
    </row>
    <row r="899" spans="1:21" x14ac:dyDescent="0.2">
      <c r="A899" s="62" t="str">
        <f t="shared" si="15"/>
        <v/>
      </c>
      <c r="B899" s="62" t="str">
        <f>IF(C899=1,MAX(B$2:$B898)+1,IF(F899=0,"",B898))</f>
        <v/>
      </c>
      <c r="C899" s="62">
        <f>COUNTIF($F$2:$F899,F899)</f>
        <v>0</v>
      </c>
      <c r="D899" s="62">
        <f>IF(F899=0,0,MAX($D$2:D898)+1)</f>
        <v>0</v>
      </c>
      <c r="E899" s="62">
        <f>IF(H899=0,0,MAX($E$2:E898)+1)</f>
        <v>0</v>
      </c>
      <c r="F899" s="71"/>
      <c r="G899" s="60"/>
      <c r="H899" s="60"/>
      <c r="I899" s="62" t="e">
        <f>IFERROR(VLOOKUP(H899,H$2:H898,1,FALSE),VLOOKUP(H899,H$478:H900,1,FALSE))</f>
        <v>#N/A</v>
      </c>
      <c r="J899" s="62" t="str">
        <f>IF($H899=0,"",VLOOKUP($H899,Исходные_данные,37,FALSE))</f>
        <v/>
      </c>
      <c r="K899" s="62" t="str">
        <f>IF($H899=0,"",VLOOKUP($H899,Исходные_данные,38,FALSE))</f>
        <v/>
      </c>
      <c r="L899" s="62" t="str">
        <f>IF($H899=0,"",VLOOKUP($H899,Исходные_данные,39,FALSE))</f>
        <v/>
      </c>
      <c r="M899" s="46" t="str">
        <f>IFERROR(VLOOKUP(H899,Нагрузка_диапазон_1,4,FALSE),"")</f>
        <v/>
      </c>
      <c r="N899" s="62" t="str">
        <f>IF($H899=0,"",VLOOKUP($H899,Исходные_данные,40,FALSE))</f>
        <v/>
      </c>
      <c r="O899" s="62"/>
      <c r="P899" s="62" t="str">
        <f>IF($H899=0,"",VLOOKUP($H899,Исходные_данные,42,FALSE))</f>
        <v/>
      </c>
      <c r="Q899" s="62" t="str">
        <f>IF($H899=0,"",VLOOKUP($H899,Исходные_данные,8,FALSE))</f>
        <v/>
      </c>
      <c r="R899" s="62">
        <f>IF(Q899=3,"L1,L2,L3",0)</f>
        <v>0</v>
      </c>
      <c r="S899" s="62">
        <f>IF(C899=1,1,IF(Q899=3,S898,IF(S898=3,1,S898+1)))</f>
        <v>3</v>
      </c>
      <c r="T899" s="62" t="str">
        <f>IF(R899=0,"L"&amp;S899,R899)</f>
        <v>L3</v>
      </c>
      <c r="U899" s="62" t="str">
        <f>IF($H899=0,"",VLOOKUP($H899,Исходные_данные,32,FALSE))</f>
        <v/>
      </c>
    </row>
    <row r="900" spans="1:21" x14ac:dyDescent="0.2">
      <c r="A900" s="62" t="str">
        <f t="shared" si="15"/>
        <v/>
      </c>
      <c r="B900" s="62" t="str">
        <f>IF(C900=1,MAX(B$2:$B899)+1,IF(F900=0,"",B899))</f>
        <v/>
      </c>
      <c r="C900" s="62">
        <f>COUNTIF($F$2:$F900,F900)</f>
        <v>0</v>
      </c>
      <c r="D900" s="62">
        <f>IF(F900=0,0,MAX($D$2:D899)+1)</f>
        <v>0</v>
      </c>
      <c r="E900" s="62">
        <f>IF(H900=0,0,MAX($E$2:E899)+1)</f>
        <v>0</v>
      </c>
      <c r="F900" s="71"/>
      <c r="G900" s="60"/>
      <c r="H900" s="60"/>
      <c r="I900" s="62" t="e">
        <f>IFERROR(VLOOKUP(H900,H$2:H899,1,FALSE),VLOOKUP(H900,H$478:H901,1,FALSE))</f>
        <v>#N/A</v>
      </c>
      <c r="J900" s="62" t="str">
        <f>IF($H900=0,"",VLOOKUP($H900,Исходные_данные,37,FALSE))</f>
        <v/>
      </c>
      <c r="K900" s="62" t="str">
        <f>IF($H900=0,"",VLOOKUP($H900,Исходные_данные,38,FALSE))</f>
        <v/>
      </c>
      <c r="L900" s="62" t="str">
        <f>IF($H900=0,"",VLOOKUP($H900,Исходные_данные,39,FALSE))</f>
        <v/>
      </c>
      <c r="M900" s="46" t="str">
        <f>IFERROR(VLOOKUP(H900,Нагрузка_диапазон_1,4,FALSE),"")</f>
        <v/>
      </c>
      <c r="N900" s="62" t="str">
        <f>IF($H900=0,"",VLOOKUP($H900,Исходные_данные,40,FALSE))</f>
        <v/>
      </c>
      <c r="O900" s="62"/>
      <c r="P900" s="62" t="str">
        <f>IF($H900=0,"",VLOOKUP($H900,Исходные_данные,42,FALSE))</f>
        <v/>
      </c>
      <c r="Q900" s="62" t="str">
        <f>IF($H900=0,"",VLOOKUP($H900,Исходные_данные,8,FALSE))</f>
        <v/>
      </c>
      <c r="R900" s="62">
        <f>IF(Q900=3,"L1,L2,L3",0)</f>
        <v>0</v>
      </c>
      <c r="S900" s="62">
        <f>IF(C900=1,1,IF(Q900=3,S899,IF(S899=3,1,S899+1)))</f>
        <v>1</v>
      </c>
      <c r="T900" s="62" t="str">
        <f>IF(R900=0,"L"&amp;S900,R900)</f>
        <v>L1</v>
      </c>
      <c r="U900" s="62" t="str">
        <f>IF($H900=0,"",VLOOKUP($H900,Исходные_данные,32,FALSE))</f>
        <v/>
      </c>
    </row>
    <row r="901" spans="1:21" x14ac:dyDescent="0.2">
      <c r="A901" s="62" t="str">
        <f t="shared" si="15"/>
        <v/>
      </c>
      <c r="B901" s="62" t="str">
        <f>IF(C901=1,MAX(B$2:$B900)+1,IF(F901=0,"",B900))</f>
        <v/>
      </c>
      <c r="C901" s="62">
        <f>COUNTIF($F$2:$F901,F901)</f>
        <v>0</v>
      </c>
      <c r="D901" s="62">
        <f>IF(F901=0,0,MAX($D$2:D900)+1)</f>
        <v>0</v>
      </c>
      <c r="E901" s="62">
        <f>IF(H901=0,0,MAX($E$2:E900)+1)</f>
        <v>0</v>
      </c>
      <c r="F901" s="71"/>
      <c r="G901" s="60"/>
      <c r="H901" s="60"/>
      <c r="I901" s="62" t="e">
        <f>IFERROR(VLOOKUP(H901,H$2:H900,1,FALSE),VLOOKUP(H901,H$478:H902,1,FALSE))</f>
        <v>#N/A</v>
      </c>
      <c r="J901" s="62" t="str">
        <f>IF($H901=0,"",VLOOKUP($H901,Исходные_данные,37,FALSE))</f>
        <v/>
      </c>
      <c r="K901" s="62" t="str">
        <f>IF($H901=0,"",VLOOKUP($H901,Исходные_данные,38,FALSE))</f>
        <v/>
      </c>
      <c r="L901" s="62" t="str">
        <f>IF($H901=0,"",VLOOKUP($H901,Исходные_данные,39,FALSE))</f>
        <v/>
      </c>
      <c r="M901" s="46" t="str">
        <f>IFERROR(VLOOKUP(H901,Нагрузка_диапазон_1,4,FALSE),"")</f>
        <v/>
      </c>
      <c r="N901" s="62" t="str">
        <f>IF($H901=0,"",VLOOKUP($H901,Исходные_данные,40,FALSE))</f>
        <v/>
      </c>
      <c r="O901" s="62"/>
      <c r="P901" s="62" t="str">
        <f>IF($H901=0,"",VLOOKUP($H901,Исходные_данные,42,FALSE))</f>
        <v/>
      </c>
      <c r="Q901" s="62" t="str">
        <f>IF($H901=0,"",VLOOKUP($H901,Исходные_данные,8,FALSE))</f>
        <v/>
      </c>
      <c r="R901" s="62">
        <f>IF(Q901=3,"L1,L2,L3",0)</f>
        <v>0</v>
      </c>
      <c r="S901" s="62">
        <f>IF(C901=1,1,IF(Q901=3,S900,IF(S900=3,1,S900+1)))</f>
        <v>2</v>
      </c>
      <c r="T901" s="62" t="str">
        <f>IF(R901=0,"L"&amp;S901,R901)</f>
        <v>L2</v>
      </c>
      <c r="U901" s="62" t="str">
        <f>IF($H901=0,"",VLOOKUP($H901,Исходные_данные,32,FALSE))</f>
        <v/>
      </c>
    </row>
    <row r="902" spans="1:21" x14ac:dyDescent="0.2">
      <c r="A902" s="62" t="str">
        <f t="shared" si="15"/>
        <v/>
      </c>
      <c r="B902" s="62" t="str">
        <f>IF(C902=1,MAX(B$2:$B901)+1,IF(F902=0,"",B901))</f>
        <v/>
      </c>
      <c r="C902" s="62">
        <f>COUNTIF($F$2:$F902,F902)</f>
        <v>0</v>
      </c>
      <c r="D902" s="62">
        <f>IF(F902=0,0,MAX($D$2:D901)+1)</f>
        <v>0</v>
      </c>
      <c r="E902" s="62">
        <f>IF(H902=0,0,MAX($E$2:E901)+1)</f>
        <v>0</v>
      </c>
      <c r="F902" s="71"/>
      <c r="G902" s="60"/>
      <c r="H902" s="60"/>
      <c r="I902" s="62" t="e">
        <f>IFERROR(VLOOKUP(H902,H$2:H901,1,FALSE),VLOOKUP(H902,H$478:H903,1,FALSE))</f>
        <v>#N/A</v>
      </c>
      <c r="J902" s="62" t="str">
        <f>IF($H902=0,"",VLOOKUP($H902,Исходные_данные,37,FALSE))</f>
        <v/>
      </c>
      <c r="K902" s="62" t="str">
        <f>IF($H902=0,"",VLOOKUP($H902,Исходные_данные,38,FALSE))</f>
        <v/>
      </c>
      <c r="L902" s="62" t="str">
        <f>IF($H902=0,"",VLOOKUP($H902,Исходные_данные,39,FALSE))</f>
        <v/>
      </c>
      <c r="M902" s="46" t="str">
        <f>IFERROR(VLOOKUP(H902,Нагрузка_диапазон_1,4,FALSE),"")</f>
        <v/>
      </c>
      <c r="N902" s="62" t="str">
        <f>IF($H902=0,"",VLOOKUP($H902,Исходные_данные,40,FALSE))</f>
        <v/>
      </c>
      <c r="O902" s="62"/>
      <c r="P902" s="62" t="str">
        <f>IF($H902=0,"",VLOOKUP($H902,Исходные_данные,42,FALSE))</f>
        <v/>
      </c>
      <c r="Q902" s="62" t="str">
        <f>IF($H902=0,"",VLOOKUP($H902,Исходные_данные,8,FALSE))</f>
        <v/>
      </c>
      <c r="R902" s="62">
        <f>IF(Q902=3,"L1,L2,L3",0)</f>
        <v>0</v>
      </c>
      <c r="S902" s="62">
        <f>IF(C902=1,1,IF(Q902=3,S901,IF(S901=3,1,S901+1)))</f>
        <v>3</v>
      </c>
      <c r="T902" s="62" t="str">
        <f>IF(R902=0,"L"&amp;S902,R902)</f>
        <v>L3</v>
      </c>
      <c r="U902" s="62" t="str">
        <f>IF($H902=0,"",VLOOKUP($H902,Исходные_данные,32,FALSE))</f>
        <v/>
      </c>
    </row>
    <row r="903" spans="1:21" x14ac:dyDescent="0.2">
      <c r="A903" s="62" t="str">
        <f t="shared" si="15"/>
        <v/>
      </c>
      <c r="B903" s="62" t="str">
        <f>IF(C903=1,MAX(B$2:$B902)+1,IF(F903=0,"",B902))</f>
        <v/>
      </c>
      <c r="C903" s="62">
        <f>COUNTIF($F$2:$F903,F903)</f>
        <v>0</v>
      </c>
      <c r="D903" s="62">
        <f>IF(F903=0,0,MAX($D$2:D902)+1)</f>
        <v>0</v>
      </c>
      <c r="E903" s="62">
        <f>IF(H903=0,0,MAX($E$2:E902)+1)</f>
        <v>0</v>
      </c>
      <c r="F903" s="71"/>
      <c r="G903" s="60"/>
      <c r="H903" s="60"/>
      <c r="I903" s="62" t="e">
        <f>IFERROR(VLOOKUP(H903,H$2:H902,1,FALSE),VLOOKUP(H903,H$478:H904,1,FALSE))</f>
        <v>#N/A</v>
      </c>
      <c r="J903" s="62" t="str">
        <f>IF($H903=0,"",VLOOKUP($H903,Исходные_данные,37,FALSE))</f>
        <v/>
      </c>
      <c r="K903" s="62" t="str">
        <f>IF($H903=0,"",VLOOKUP($H903,Исходные_данные,38,FALSE))</f>
        <v/>
      </c>
      <c r="L903" s="62" t="str">
        <f>IF($H903=0,"",VLOOKUP($H903,Исходные_данные,39,FALSE))</f>
        <v/>
      </c>
      <c r="M903" s="46" t="str">
        <f>IFERROR(VLOOKUP(H903,Нагрузка_диапазон_1,4,FALSE),"")</f>
        <v/>
      </c>
      <c r="N903" s="62" t="str">
        <f>IF($H903=0,"",VLOOKUP($H903,Исходные_данные,40,FALSE))</f>
        <v/>
      </c>
      <c r="O903" s="62"/>
      <c r="P903" s="62" t="str">
        <f>IF($H903=0,"",VLOOKUP($H903,Исходные_данные,42,FALSE))</f>
        <v/>
      </c>
      <c r="Q903" s="62" t="str">
        <f>IF($H903=0,"",VLOOKUP($H903,Исходные_данные,8,FALSE))</f>
        <v/>
      </c>
      <c r="R903" s="62">
        <f>IF(Q903=3,"L1,L2,L3",0)</f>
        <v>0</v>
      </c>
      <c r="S903" s="62">
        <f>IF(C903=1,1,IF(Q903=3,S902,IF(S902=3,1,S902+1)))</f>
        <v>1</v>
      </c>
      <c r="T903" s="62" t="str">
        <f>IF(R903=0,"L"&amp;S903,R903)</f>
        <v>L1</v>
      </c>
      <c r="U903" s="62" t="str">
        <f>IF($H903=0,"",VLOOKUP($H903,Исходные_данные,32,FALSE))</f>
        <v/>
      </c>
    </row>
    <row r="904" spans="1:21" x14ac:dyDescent="0.2">
      <c r="A904" s="62" t="str">
        <f t="shared" si="15"/>
        <v/>
      </c>
      <c r="B904" s="62" t="str">
        <f>IF(C904=1,MAX(B$2:$B903)+1,IF(F904=0,"",B903))</f>
        <v/>
      </c>
      <c r="C904" s="62">
        <f>COUNTIF($F$2:$F904,F904)</f>
        <v>0</v>
      </c>
      <c r="D904" s="62">
        <f>IF(F904=0,0,MAX($D$2:D903)+1)</f>
        <v>0</v>
      </c>
      <c r="E904" s="62">
        <f>IF(H904=0,0,MAX($E$2:E903)+1)</f>
        <v>0</v>
      </c>
      <c r="F904" s="71"/>
      <c r="G904" s="60"/>
      <c r="H904" s="60"/>
      <c r="I904" s="62" t="e">
        <f>IFERROR(VLOOKUP(H904,H$2:H903,1,FALSE),VLOOKUP(H904,H$478:H905,1,FALSE))</f>
        <v>#N/A</v>
      </c>
      <c r="J904" s="62" t="str">
        <f>IF($H904=0,"",VLOOKUP($H904,Исходные_данные,37,FALSE))</f>
        <v/>
      </c>
      <c r="K904" s="62" t="str">
        <f>IF($H904=0,"",VLOOKUP($H904,Исходные_данные,38,FALSE))</f>
        <v/>
      </c>
      <c r="L904" s="62" t="str">
        <f>IF($H904=0,"",VLOOKUP($H904,Исходные_данные,39,FALSE))</f>
        <v/>
      </c>
      <c r="M904" s="46" t="str">
        <f>IFERROR(VLOOKUP(H904,Нагрузка_диапазон_1,4,FALSE),"")</f>
        <v/>
      </c>
      <c r="N904" s="62" t="str">
        <f>IF($H904=0,"",VLOOKUP($H904,Исходные_данные,40,FALSE))</f>
        <v/>
      </c>
      <c r="O904" s="62"/>
      <c r="P904" s="62" t="str">
        <f>IF($H904=0,"",VLOOKUP($H904,Исходные_данные,42,FALSE))</f>
        <v/>
      </c>
      <c r="Q904" s="62" t="str">
        <f>IF($H904=0,"",VLOOKUP($H904,Исходные_данные,8,FALSE))</f>
        <v/>
      </c>
      <c r="R904" s="62">
        <f>IF(Q904=3,"L1,L2,L3",0)</f>
        <v>0</v>
      </c>
      <c r="S904" s="62">
        <f>IF(C904=1,1,IF(Q904=3,S903,IF(S903=3,1,S903+1)))</f>
        <v>2</v>
      </c>
      <c r="T904" s="62" t="str">
        <f>IF(R904=0,"L"&amp;S904,R904)</f>
        <v>L2</v>
      </c>
      <c r="U904" s="62" t="str">
        <f>IF($H904=0,"",VLOOKUP($H904,Исходные_данные,32,FALSE))</f>
        <v/>
      </c>
    </row>
    <row r="905" spans="1:21" x14ac:dyDescent="0.2">
      <c r="A905" s="62" t="str">
        <f t="shared" si="15"/>
        <v/>
      </c>
      <c r="B905" s="62" t="str">
        <f>IF(C905=1,MAX(B$2:$B904)+1,IF(F905=0,"",B904))</f>
        <v/>
      </c>
      <c r="C905" s="62">
        <f>COUNTIF($F$2:$F905,F905)</f>
        <v>0</v>
      </c>
      <c r="D905" s="62">
        <f>IF(F905=0,0,MAX($D$2:D904)+1)</f>
        <v>0</v>
      </c>
      <c r="E905" s="62">
        <f>IF(H905=0,0,MAX($E$2:E904)+1)</f>
        <v>0</v>
      </c>
      <c r="F905" s="71"/>
      <c r="G905" s="60"/>
      <c r="H905" s="60"/>
      <c r="I905" s="62" t="e">
        <f>IFERROR(VLOOKUP(H905,H$2:H904,1,FALSE),VLOOKUP(H905,H$478:H906,1,FALSE))</f>
        <v>#N/A</v>
      </c>
      <c r="J905" s="62" t="str">
        <f>IF($H905=0,"",VLOOKUP($H905,Исходные_данные,37,FALSE))</f>
        <v/>
      </c>
      <c r="K905" s="62" t="str">
        <f>IF($H905=0,"",VLOOKUP($H905,Исходные_данные,38,FALSE))</f>
        <v/>
      </c>
      <c r="L905" s="62" t="str">
        <f>IF($H905=0,"",VLOOKUP($H905,Исходные_данные,39,FALSE))</f>
        <v/>
      </c>
      <c r="M905" s="46" t="str">
        <f>IFERROR(VLOOKUP(H905,Нагрузка_диапазон_1,4,FALSE),"")</f>
        <v/>
      </c>
      <c r="N905" s="62" t="str">
        <f>IF($H905=0,"",VLOOKUP($H905,Исходные_данные,40,FALSE))</f>
        <v/>
      </c>
      <c r="O905" s="62"/>
      <c r="P905" s="62" t="str">
        <f>IF($H905=0,"",VLOOKUP($H905,Исходные_данные,42,FALSE))</f>
        <v/>
      </c>
      <c r="Q905" s="62" t="str">
        <f>IF($H905=0,"",VLOOKUP($H905,Исходные_данные,8,FALSE))</f>
        <v/>
      </c>
      <c r="R905" s="62">
        <f>IF(Q905=3,"L1,L2,L3",0)</f>
        <v>0</v>
      </c>
      <c r="S905" s="62">
        <f>IF(C905=1,1,IF(Q905=3,S904,IF(S904=3,1,S904+1)))</f>
        <v>3</v>
      </c>
      <c r="T905" s="62" t="str">
        <f>IF(R905=0,"L"&amp;S905,R905)</f>
        <v>L3</v>
      </c>
      <c r="U905" s="62" t="str">
        <f>IF($H905=0,"",VLOOKUP($H905,Исходные_данные,32,FALSE))</f>
        <v/>
      </c>
    </row>
    <row r="906" spans="1:21" x14ac:dyDescent="0.2">
      <c r="A906" s="62" t="str">
        <f t="shared" si="15"/>
        <v/>
      </c>
      <c r="B906" s="62" t="str">
        <f>IF(C906=1,MAX(B$2:$B905)+1,IF(F906=0,"",B905))</f>
        <v/>
      </c>
      <c r="C906" s="62">
        <f>COUNTIF($F$2:$F906,F906)</f>
        <v>0</v>
      </c>
      <c r="D906" s="62">
        <f>IF(F906=0,0,MAX($D$2:D905)+1)</f>
        <v>0</v>
      </c>
      <c r="E906" s="62">
        <f>IF(H906=0,0,MAX($E$2:E905)+1)</f>
        <v>0</v>
      </c>
      <c r="F906" s="71"/>
      <c r="G906" s="60"/>
      <c r="H906" s="60"/>
      <c r="I906" s="62" t="e">
        <f>IFERROR(VLOOKUP(H906,H$2:H905,1,FALSE),VLOOKUP(H906,H$478:H907,1,FALSE))</f>
        <v>#N/A</v>
      </c>
      <c r="J906" s="62" t="str">
        <f>IF($H906=0,"",VLOOKUP($H906,Исходные_данные,37,FALSE))</f>
        <v/>
      </c>
      <c r="K906" s="62" t="str">
        <f>IF($H906=0,"",VLOOKUP($H906,Исходные_данные,38,FALSE))</f>
        <v/>
      </c>
      <c r="L906" s="62" t="str">
        <f>IF($H906=0,"",VLOOKUP($H906,Исходные_данные,39,FALSE))</f>
        <v/>
      </c>
      <c r="M906" s="46" t="str">
        <f>IFERROR(VLOOKUP(H906,Нагрузка_диапазон_1,4,FALSE),"")</f>
        <v/>
      </c>
      <c r="N906" s="62" t="str">
        <f>IF($H906=0,"",VLOOKUP($H906,Исходные_данные,40,FALSE))</f>
        <v/>
      </c>
      <c r="O906" s="62"/>
      <c r="P906" s="62" t="str">
        <f>IF($H906=0,"",VLOOKUP($H906,Исходные_данные,42,FALSE))</f>
        <v/>
      </c>
      <c r="Q906" s="62" t="str">
        <f>IF($H906=0,"",VLOOKUP($H906,Исходные_данные,8,FALSE))</f>
        <v/>
      </c>
      <c r="R906" s="62">
        <f>IF(Q906=3,"L1,L2,L3",0)</f>
        <v>0</v>
      </c>
      <c r="S906" s="62">
        <f>IF(C906=1,1,IF(Q906=3,S905,IF(S905=3,1,S905+1)))</f>
        <v>1</v>
      </c>
      <c r="T906" s="62" t="str">
        <f>IF(R906=0,"L"&amp;S906,R906)</f>
        <v>L1</v>
      </c>
      <c r="U906" s="62" t="str">
        <f>IF($H906=0,"",VLOOKUP($H906,Исходные_данные,32,FALSE))</f>
        <v/>
      </c>
    </row>
    <row r="907" spans="1:21" x14ac:dyDescent="0.2">
      <c r="A907" s="62" t="str">
        <f t="shared" si="15"/>
        <v/>
      </c>
      <c r="B907" s="62" t="str">
        <f>IF(C907=1,MAX(B$2:$B906)+1,IF(F907=0,"",B906))</f>
        <v/>
      </c>
      <c r="C907" s="62">
        <f>COUNTIF($F$2:$F907,F907)</f>
        <v>0</v>
      </c>
      <c r="D907" s="62">
        <f>IF(F907=0,0,MAX($D$2:D906)+1)</f>
        <v>0</v>
      </c>
      <c r="E907" s="62">
        <f>IF(H907=0,0,MAX($E$2:E906)+1)</f>
        <v>0</v>
      </c>
      <c r="F907" s="71"/>
      <c r="G907" s="60"/>
      <c r="H907" s="60"/>
      <c r="I907" s="62" t="e">
        <f>IFERROR(VLOOKUP(H907,H$2:H906,1,FALSE),VLOOKUP(H907,H$478:H908,1,FALSE))</f>
        <v>#N/A</v>
      </c>
      <c r="J907" s="62" t="str">
        <f>IF($H907=0,"",VLOOKUP($H907,Исходные_данные,37,FALSE))</f>
        <v/>
      </c>
      <c r="K907" s="62" t="str">
        <f>IF($H907=0,"",VLOOKUP($H907,Исходные_данные,38,FALSE))</f>
        <v/>
      </c>
      <c r="L907" s="62" t="str">
        <f>IF($H907=0,"",VLOOKUP($H907,Исходные_данные,39,FALSE))</f>
        <v/>
      </c>
      <c r="M907" s="46" t="str">
        <f>IFERROR(VLOOKUP(H907,Нагрузка_диапазон_1,4,FALSE),"")</f>
        <v/>
      </c>
      <c r="N907" s="62" t="str">
        <f>IF($H907=0,"",VLOOKUP($H907,Исходные_данные,40,FALSE))</f>
        <v/>
      </c>
      <c r="O907" s="62"/>
      <c r="P907" s="62" t="str">
        <f>IF($H907=0,"",VLOOKUP($H907,Исходные_данные,42,FALSE))</f>
        <v/>
      </c>
      <c r="Q907" s="62" t="str">
        <f>IF($H907=0,"",VLOOKUP($H907,Исходные_данные,8,FALSE))</f>
        <v/>
      </c>
      <c r="R907" s="62">
        <f>IF(Q907=3,"L1,L2,L3",0)</f>
        <v>0</v>
      </c>
      <c r="S907" s="62">
        <f>IF(C907=1,1,IF(Q907=3,S906,IF(S906=3,1,S906+1)))</f>
        <v>2</v>
      </c>
      <c r="T907" s="62" t="str">
        <f>IF(R907=0,"L"&amp;S907,R907)</f>
        <v>L2</v>
      </c>
      <c r="U907" s="62" t="str">
        <f>IF($H907=0,"",VLOOKUP($H907,Исходные_данные,32,FALSE))</f>
        <v/>
      </c>
    </row>
    <row r="908" spans="1:21" x14ac:dyDescent="0.2">
      <c r="A908" s="62" t="str">
        <f t="shared" si="15"/>
        <v/>
      </c>
      <c r="B908" s="62" t="str">
        <f>IF(C908=1,MAX(B$2:$B907)+1,IF(F908=0,"",B907))</f>
        <v/>
      </c>
      <c r="C908" s="62">
        <f>COUNTIF($F$2:$F908,F908)</f>
        <v>0</v>
      </c>
      <c r="D908" s="62">
        <f>IF(F908=0,0,MAX($D$2:D907)+1)</f>
        <v>0</v>
      </c>
      <c r="E908" s="62">
        <f>IF(H908=0,0,MAX($E$2:E907)+1)</f>
        <v>0</v>
      </c>
      <c r="F908" s="71"/>
      <c r="G908" s="60"/>
      <c r="H908" s="60"/>
      <c r="I908" s="62" t="e">
        <f>IFERROR(VLOOKUP(H908,H$2:H907,1,FALSE),VLOOKUP(H908,H$478:H909,1,FALSE))</f>
        <v>#N/A</v>
      </c>
      <c r="J908" s="62" t="str">
        <f>IF($H908=0,"",VLOOKUP($H908,Исходные_данные,37,FALSE))</f>
        <v/>
      </c>
      <c r="K908" s="62" t="str">
        <f>IF($H908=0,"",VLOOKUP($H908,Исходные_данные,38,FALSE))</f>
        <v/>
      </c>
      <c r="L908" s="62" t="str">
        <f>IF($H908=0,"",VLOOKUP($H908,Исходные_данные,39,FALSE))</f>
        <v/>
      </c>
      <c r="M908" s="46" t="str">
        <f>IFERROR(VLOOKUP(H908,Нагрузка_диапазон_1,4,FALSE),"")</f>
        <v/>
      </c>
      <c r="N908" s="62" t="str">
        <f>IF($H908=0,"",VLOOKUP($H908,Исходные_данные,40,FALSE))</f>
        <v/>
      </c>
      <c r="O908" s="62"/>
      <c r="P908" s="62" t="str">
        <f>IF($H908=0,"",VLOOKUP($H908,Исходные_данные,42,FALSE))</f>
        <v/>
      </c>
      <c r="Q908" s="62" t="str">
        <f>IF($H908=0,"",VLOOKUP($H908,Исходные_данные,8,FALSE))</f>
        <v/>
      </c>
      <c r="R908" s="62">
        <f>IF(Q908=3,"L1,L2,L3",0)</f>
        <v>0</v>
      </c>
      <c r="S908" s="62">
        <f>IF(C908=1,1,IF(Q908=3,S907,IF(S907=3,1,S907+1)))</f>
        <v>3</v>
      </c>
      <c r="T908" s="62" t="str">
        <f>IF(R908=0,"L"&amp;S908,R908)</f>
        <v>L3</v>
      </c>
      <c r="U908" s="62" t="str">
        <f>IF($H908=0,"",VLOOKUP($H908,Исходные_данные,32,FALSE))</f>
        <v/>
      </c>
    </row>
    <row r="909" spans="1:21" x14ac:dyDescent="0.2">
      <c r="A909" s="62" t="str">
        <f t="shared" si="15"/>
        <v/>
      </c>
      <c r="B909" s="62" t="str">
        <f>IF(C909=1,MAX(B$2:$B908)+1,IF(F909=0,"",B908))</f>
        <v/>
      </c>
      <c r="C909" s="62">
        <f>COUNTIF($F$2:$F909,F909)</f>
        <v>0</v>
      </c>
      <c r="D909" s="62">
        <f>IF(F909=0,0,MAX($D$2:D908)+1)</f>
        <v>0</v>
      </c>
      <c r="E909" s="62">
        <f>IF(H909=0,0,MAX($E$2:E908)+1)</f>
        <v>0</v>
      </c>
      <c r="F909" s="71"/>
      <c r="G909" s="60"/>
      <c r="H909" s="60"/>
      <c r="I909" s="62" t="e">
        <f>IFERROR(VLOOKUP(H909,H$2:H908,1,FALSE),VLOOKUP(H909,H$478:H910,1,FALSE))</f>
        <v>#N/A</v>
      </c>
      <c r="J909" s="62" t="str">
        <f>IF($H909=0,"",VLOOKUP($H909,Исходные_данные,37,FALSE))</f>
        <v/>
      </c>
      <c r="K909" s="62" t="str">
        <f>IF($H909=0,"",VLOOKUP($H909,Исходные_данные,38,FALSE))</f>
        <v/>
      </c>
      <c r="L909" s="62" t="str">
        <f>IF($H909=0,"",VLOOKUP($H909,Исходные_данные,39,FALSE))</f>
        <v/>
      </c>
      <c r="M909" s="46" t="str">
        <f>IFERROR(VLOOKUP(H909,Нагрузка_диапазон_1,4,FALSE),"")</f>
        <v/>
      </c>
      <c r="N909" s="62" t="str">
        <f>IF($H909=0,"",VLOOKUP($H909,Исходные_данные,40,FALSE))</f>
        <v/>
      </c>
      <c r="O909" s="62"/>
      <c r="P909" s="62" t="str">
        <f>IF($H909=0,"",VLOOKUP($H909,Исходные_данные,42,FALSE))</f>
        <v/>
      </c>
      <c r="Q909" s="62" t="str">
        <f>IF($H909=0,"",VLOOKUP($H909,Исходные_данные,8,FALSE))</f>
        <v/>
      </c>
      <c r="R909" s="62">
        <f>IF(Q909=3,"L1,L2,L3",0)</f>
        <v>0</v>
      </c>
      <c r="S909" s="62">
        <f>IF(C909=1,1,IF(Q909=3,S908,IF(S908=3,1,S908+1)))</f>
        <v>1</v>
      </c>
      <c r="T909" s="62" t="str">
        <f>IF(R909=0,"L"&amp;S909,R909)</f>
        <v>L1</v>
      </c>
      <c r="U909" s="62" t="str">
        <f>IF($H909=0,"",VLOOKUP($H909,Исходные_данные,32,FALSE))</f>
        <v/>
      </c>
    </row>
    <row r="910" spans="1:21" x14ac:dyDescent="0.2">
      <c r="A910" s="62" t="str">
        <f t="shared" si="15"/>
        <v/>
      </c>
      <c r="B910" s="62" t="str">
        <f>IF(C910=1,MAX(B$2:$B909)+1,IF(F910=0,"",B909))</f>
        <v/>
      </c>
      <c r="C910" s="62">
        <f>COUNTIF($F$2:$F910,F910)</f>
        <v>0</v>
      </c>
      <c r="D910" s="62">
        <f>IF(F910=0,0,MAX($D$2:D909)+1)</f>
        <v>0</v>
      </c>
      <c r="E910" s="62">
        <f>IF(H910=0,0,MAX($E$2:E909)+1)</f>
        <v>0</v>
      </c>
      <c r="F910" s="71"/>
      <c r="G910" s="60"/>
      <c r="H910" s="60"/>
      <c r="I910" s="62" t="e">
        <f>IFERROR(VLOOKUP(H910,H$2:H909,1,FALSE),VLOOKUP(H910,H$478:H911,1,FALSE))</f>
        <v>#N/A</v>
      </c>
      <c r="J910" s="62" t="str">
        <f>IF($H910=0,"",VLOOKUP($H910,Исходные_данные,37,FALSE))</f>
        <v/>
      </c>
      <c r="K910" s="62" t="str">
        <f>IF($H910=0,"",VLOOKUP($H910,Исходные_данные,38,FALSE))</f>
        <v/>
      </c>
      <c r="L910" s="62" t="str">
        <f>IF($H910=0,"",VLOOKUP($H910,Исходные_данные,39,FALSE))</f>
        <v/>
      </c>
      <c r="M910" s="46" t="str">
        <f>IFERROR(VLOOKUP(H910,Нагрузка_диапазон_1,4,FALSE),"")</f>
        <v/>
      </c>
      <c r="N910" s="62" t="str">
        <f>IF($H910=0,"",VLOOKUP($H910,Исходные_данные,40,FALSE))</f>
        <v/>
      </c>
      <c r="O910" s="62"/>
      <c r="P910" s="62" t="str">
        <f>IF($H910=0,"",VLOOKUP($H910,Исходные_данные,42,FALSE))</f>
        <v/>
      </c>
      <c r="Q910" s="62" t="str">
        <f>IF($H910=0,"",VLOOKUP($H910,Исходные_данные,8,FALSE))</f>
        <v/>
      </c>
      <c r="R910" s="62">
        <f>IF(Q910=3,"L1,L2,L3",0)</f>
        <v>0</v>
      </c>
      <c r="S910" s="62">
        <f>IF(C910=1,1,IF(Q910=3,S909,IF(S909=3,1,S909+1)))</f>
        <v>2</v>
      </c>
      <c r="T910" s="62" t="str">
        <f>IF(R910=0,"L"&amp;S910,R910)</f>
        <v>L2</v>
      </c>
      <c r="U910" s="62" t="str">
        <f>IF($H910=0,"",VLOOKUP($H910,Исходные_данные,32,FALSE))</f>
        <v/>
      </c>
    </row>
    <row r="911" spans="1:21" x14ac:dyDescent="0.2">
      <c r="A911" s="62" t="str">
        <f t="shared" si="15"/>
        <v/>
      </c>
      <c r="B911" s="62" t="str">
        <f>IF(C911=1,MAX(B$2:$B910)+1,IF(F911=0,"",B910))</f>
        <v/>
      </c>
      <c r="C911" s="62">
        <f>COUNTIF($F$2:$F911,F911)</f>
        <v>0</v>
      </c>
      <c r="D911" s="62">
        <f>IF(F911=0,0,MAX($D$2:D910)+1)</f>
        <v>0</v>
      </c>
      <c r="E911" s="62">
        <f>IF(H911=0,0,MAX($E$2:E910)+1)</f>
        <v>0</v>
      </c>
      <c r="F911" s="71"/>
      <c r="G911" s="60"/>
      <c r="H911" s="60"/>
      <c r="I911" s="62" t="e">
        <f>IFERROR(VLOOKUP(H911,H$2:H910,1,FALSE),VLOOKUP(H911,H$478:H912,1,FALSE))</f>
        <v>#N/A</v>
      </c>
      <c r="J911" s="62" t="str">
        <f>IF($H911=0,"",VLOOKUP($H911,Исходные_данные,37,FALSE))</f>
        <v/>
      </c>
      <c r="K911" s="62" t="str">
        <f>IF($H911=0,"",VLOOKUP($H911,Исходные_данные,38,FALSE))</f>
        <v/>
      </c>
      <c r="L911" s="62" t="str">
        <f>IF($H911=0,"",VLOOKUP($H911,Исходные_данные,39,FALSE))</f>
        <v/>
      </c>
      <c r="M911" s="46" t="str">
        <f>IFERROR(VLOOKUP(H911,Нагрузка_диапазон_1,4,FALSE),"")</f>
        <v/>
      </c>
      <c r="N911" s="62" t="str">
        <f>IF($H911=0,"",VLOOKUP($H911,Исходные_данные,40,FALSE))</f>
        <v/>
      </c>
      <c r="O911" s="62"/>
      <c r="P911" s="62" t="str">
        <f>IF($H911=0,"",VLOOKUP($H911,Исходные_данные,42,FALSE))</f>
        <v/>
      </c>
      <c r="Q911" s="62" t="str">
        <f>IF($H911=0,"",VLOOKUP($H911,Исходные_данные,8,FALSE))</f>
        <v/>
      </c>
      <c r="R911" s="62">
        <f>IF(Q911=3,"L1,L2,L3",0)</f>
        <v>0</v>
      </c>
      <c r="S911" s="62">
        <f>IF(C911=1,1,IF(Q911=3,S910,IF(S910=3,1,S910+1)))</f>
        <v>3</v>
      </c>
      <c r="T911" s="62" t="str">
        <f>IF(R911=0,"L"&amp;S911,R911)</f>
        <v>L3</v>
      </c>
      <c r="U911" s="62" t="str">
        <f>IF($H911=0,"",VLOOKUP($H911,Исходные_данные,32,FALSE))</f>
        <v/>
      </c>
    </row>
    <row r="912" spans="1:21" x14ac:dyDescent="0.2">
      <c r="A912" s="62" t="str">
        <f t="shared" si="15"/>
        <v/>
      </c>
      <c r="B912" s="62" t="str">
        <f>IF(C912=1,MAX(B$2:$B911)+1,IF(F912=0,"",B911))</f>
        <v/>
      </c>
      <c r="C912" s="62">
        <f>COUNTIF($F$2:$F912,F912)</f>
        <v>0</v>
      </c>
      <c r="D912" s="62">
        <f>IF(F912=0,0,MAX($D$2:D911)+1)</f>
        <v>0</v>
      </c>
      <c r="E912" s="62">
        <f>IF(H912=0,0,MAX($E$2:E911)+1)</f>
        <v>0</v>
      </c>
      <c r="F912" s="71"/>
      <c r="G912" s="60"/>
      <c r="H912" s="60"/>
      <c r="I912" s="62" t="e">
        <f>IFERROR(VLOOKUP(H912,H$2:H911,1,FALSE),VLOOKUP(H912,H$478:H913,1,FALSE))</f>
        <v>#N/A</v>
      </c>
      <c r="J912" s="62" t="str">
        <f>IF($H912=0,"",VLOOKUP($H912,Исходные_данные,37,FALSE))</f>
        <v/>
      </c>
      <c r="K912" s="62" t="str">
        <f>IF($H912=0,"",VLOOKUP($H912,Исходные_данные,38,FALSE))</f>
        <v/>
      </c>
      <c r="L912" s="62" t="str">
        <f>IF($H912=0,"",VLOOKUP($H912,Исходные_данные,39,FALSE))</f>
        <v/>
      </c>
      <c r="M912" s="46" t="str">
        <f>IFERROR(VLOOKUP(H912,Нагрузка_диапазон_1,4,FALSE),"")</f>
        <v/>
      </c>
      <c r="N912" s="62" t="str">
        <f>IF($H912=0,"",VLOOKUP($H912,Исходные_данные,40,FALSE))</f>
        <v/>
      </c>
      <c r="O912" s="62"/>
      <c r="P912" s="62" t="str">
        <f>IF($H912=0,"",VLOOKUP($H912,Исходные_данные,42,FALSE))</f>
        <v/>
      </c>
      <c r="Q912" s="62" t="str">
        <f>IF($H912=0,"",VLOOKUP($H912,Исходные_данные,8,FALSE))</f>
        <v/>
      </c>
      <c r="R912" s="62">
        <f>IF(Q912=3,"L1,L2,L3",0)</f>
        <v>0</v>
      </c>
      <c r="S912" s="62">
        <f>IF(C912=1,1,IF(Q912=3,S911,IF(S911=3,1,S911+1)))</f>
        <v>1</v>
      </c>
      <c r="T912" s="62" t="str">
        <f>IF(R912=0,"L"&amp;S912,R912)</f>
        <v>L1</v>
      </c>
      <c r="U912" s="62" t="str">
        <f>IF($H912=0,"",VLOOKUP($H912,Исходные_данные,32,FALSE))</f>
        <v/>
      </c>
    </row>
    <row r="913" spans="1:21" x14ac:dyDescent="0.2">
      <c r="A913" s="62" t="str">
        <f t="shared" si="15"/>
        <v/>
      </c>
      <c r="B913" s="62" t="str">
        <f>IF(C913=1,MAX(B$2:$B912)+1,IF(F913=0,"",B912))</f>
        <v/>
      </c>
      <c r="C913" s="62">
        <f>COUNTIF($F$2:$F913,F913)</f>
        <v>0</v>
      </c>
      <c r="D913" s="62">
        <f>IF(F913=0,0,MAX($D$2:D912)+1)</f>
        <v>0</v>
      </c>
      <c r="E913" s="62">
        <f>IF(H913=0,0,MAX($E$2:E912)+1)</f>
        <v>0</v>
      </c>
      <c r="F913" s="71"/>
      <c r="G913" s="60"/>
      <c r="H913" s="60"/>
      <c r="I913" s="62" t="e">
        <f>IFERROR(VLOOKUP(H913,H$2:H912,1,FALSE),VLOOKUP(H913,H$478:H914,1,FALSE))</f>
        <v>#N/A</v>
      </c>
      <c r="J913" s="62" t="str">
        <f>IF($H913=0,"",VLOOKUP($H913,Исходные_данные,37,FALSE))</f>
        <v/>
      </c>
      <c r="K913" s="62" t="str">
        <f>IF($H913=0,"",VLOOKUP($H913,Исходные_данные,38,FALSE))</f>
        <v/>
      </c>
      <c r="L913" s="62" t="str">
        <f>IF($H913=0,"",VLOOKUP($H913,Исходные_данные,39,FALSE))</f>
        <v/>
      </c>
      <c r="M913" s="46" t="str">
        <f>IFERROR(VLOOKUP(H913,Нагрузка_диапазон_1,4,FALSE),"")</f>
        <v/>
      </c>
      <c r="N913" s="62" t="str">
        <f>IF($H913=0,"",VLOOKUP($H913,Исходные_данные,40,FALSE))</f>
        <v/>
      </c>
      <c r="O913" s="62"/>
      <c r="P913" s="62" t="str">
        <f>IF($H913=0,"",VLOOKUP($H913,Исходные_данные,42,FALSE))</f>
        <v/>
      </c>
      <c r="Q913" s="62" t="str">
        <f>IF($H913=0,"",VLOOKUP($H913,Исходные_данные,8,FALSE))</f>
        <v/>
      </c>
      <c r="R913" s="62">
        <f>IF(Q913=3,"L1,L2,L3",0)</f>
        <v>0</v>
      </c>
      <c r="S913" s="62">
        <f>IF(C913=1,1,IF(Q913=3,S912,IF(S912=3,1,S912+1)))</f>
        <v>2</v>
      </c>
      <c r="T913" s="62" t="str">
        <f>IF(R913=0,"L"&amp;S913,R913)</f>
        <v>L2</v>
      </c>
      <c r="U913" s="62" t="str">
        <f>IF($H913=0,"",VLOOKUP($H913,Исходные_данные,32,FALSE))</f>
        <v/>
      </c>
    </row>
    <row r="914" spans="1:21" x14ac:dyDescent="0.2">
      <c r="A914" s="62" t="str">
        <f t="shared" si="15"/>
        <v/>
      </c>
      <c r="B914" s="62" t="str">
        <f>IF(C914=1,MAX(B$2:$B913)+1,IF(F914=0,"",B913))</f>
        <v/>
      </c>
      <c r="C914" s="62">
        <f>COUNTIF($F$2:$F914,F914)</f>
        <v>0</v>
      </c>
      <c r="D914" s="62">
        <f>IF(F914=0,0,MAX($D$2:D913)+1)</f>
        <v>0</v>
      </c>
      <c r="E914" s="62">
        <f>IF(H914=0,0,MAX($E$2:E913)+1)</f>
        <v>0</v>
      </c>
      <c r="F914" s="71"/>
      <c r="G914" s="60"/>
      <c r="H914" s="60"/>
      <c r="I914" s="62" t="e">
        <f>IFERROR(VLOOKUP(H914,H$2:H913,1,FALSE),VLOOKUP(H914,H$478:H915,1,FALSE))</f>
        <v>#N/A</v>
      </c>
      <c r="J914" s="62" t="str">
        <f>IF($H914=0,"",VLOOKUP($H914,Исходные_данные,37,FALSE))</f>
        <v/>
      </c>
      <c r="K914" s="62" t="str">
        <f>IF($H914=0,"",VLOOKUP($H914,Исходные_данные,38,FALSE))</f>
        <v/>
      </c>
      <c r="L914" s="62" t="str">
        <f>IF($H914=0,"",VLOOKUP($H914,Исходные_данные,39,FALSE))</f>
        <v/>
      </c>
      <c r="M914" s="46" t="str">
        <f>IFERROR(VLOOKUP(H914,Нагрузка_диапазон_1,4,FALSE),"")</f>
        <v/>
      </c>
      <c r="N914" s="62" t="str">
        <f>IF($H914=0,"",VLOOKUP($H914,Исходные_данные,40,FALSE))</f>
        <v/>
      </c>
      <c r="O914" s="62"/>
      <c r="P914" s="62" t="str">
        <f>IF($H914=0,"",VLOOKUP($H914,Исходные_данные,42,FALSE))</f>
        <v/>
      </c>
      <c r="Q914" s="62" t="str">
        <f>IF($H914=0,"",VLOOKUP($H914,Исходные_данные,8,FALSE))</f>
        <v/>
      </c>
      <c r="R914" s="62">
        <f>IF(Q914=3,"L1,L2,L3",0)</f>
        <v>0</v>
      </c>
      <c r="S914" s="62">
        <f>IF(C914=1,1,IF(Q914=3,S913,IF(S913=3,1,S913+1)))</f>
        <v>3</v>
      </c>
      <c r="T914" s="62" t="str">
        <f>IF(R914=0,"L"&amp;S914,R914)</f>
        <v>L3</v>
      </c>
      <c r="U914" s="62" t="str">
        <f>IF($H914=0,"",VLOOKUP($H914,Исходные_данные,32,FALSE))</f>
        <v/>
      </c>
    </row>
    <row r="915" spans="1:21" x14ac:dyDescent="0.2">
      <c r="A915" s="62" t="str">
        <f t="shared" si="15"/>
        <v/>
      </c>
      <c r="B915" s="62" t="str">
        <f>IF(C915=1,MAX(B$2:$B914)+1,IF(F915=0,"",B914))</f>
        <v/>
      </c>
      <c r="C915" s="62">
        <f>COUNTIF($F$2:$F915,F915)</f>
        <v>0</v>
      </c>
      <c r="D915" s="62">
        <f>IF(F915=0,0,MAX($D$2:D914)+1)</f>
        <v>0</v>
      </c>
      <c r="E915" s="62">
        <f>IF(H915=0,0,MAX($E$2:E914)+1)</f>
        <v>0</v>
      </c>
      <c r="F915" s="71"/>
      <c r="G915" s="60"/>
      <c r="H915" s="60"/>
      <c r="I915" s="62" t="e">
        <f>IFERROR(VLOOKUP(H915,H$2:H914,1,FALSE),VLOOKUP(H915,H$478:H916,1,FALSE))</f>
        <v>#N/A</v>
      </c>
      <c r="J915" s="62" t="str">
        <f>IF($H915=0,"",VLOOKUP($H915,Исходные_данные,37,FALSE))</f>
        <v/>
      </c>
      <c r="K915" s="62" t="str">
        <f>IF($H915=0,"",VLOOKUP($H915,Исходные_данные,38,FALSE))</f>
        <v/>
      </c>
      <c r="L915" s="62" t="str">
        <f>IF($H915=0,"",VLOOKUP($H915,Исходные_данные,39,FALSE))</f>
        <v/>
      </c>
      <c r="M915" s="46" t="str">
        <f>IFERROR(VLOOKUP(H915,Нагрузка_диапазон_1,4,FALSE),"")</f>
        <v/>
      </c>
      <c r="N915" s="62" t="str">
        <f>IF($H915=0,"",VLOOKUP($H915,Исходные_данные,40,FALSE))</f>
        <v/>
      </c>
      <c r="O915" s="62"/>
      <c r="P915" s="62" t="str">
        <f>IF($H915=0,"",VLOOKUP($H915,Исходные_данные,42,FALSE))</f>
        <v/>
      </c>
      <c r="Q915" s="62" t="str">
        <f>IF($H915=0,"",VLOOKUP($H915,Исходные_данные,8,FALSE))</f>
        <v/>
      </c>
      <c r="R915" s="62">
        <f>IF(Q915=3,"L1,L2,L3",0)</f>
        <v>0</v>
      </c>
      <c r="S915" s="62">
        <f>IF(C915=1,1,IF(Q915=3,S914,IF(S914=3,1,S914+1)))</f>
        <v>1</v>
      </c>
      <c r="T915" s="62" t="str">
        <f>IF(R915=0,"L"&amp;S915,R915)</f>
        <v>L1</v>
      </c>
      <c r="U915" s="62" t="str">
        <f>IF($H915=0,"",VLOOKUP($H915,Исходные_данные,32,FALSE))</f>
        <v/>
      </c>
    </row>
    <row r="916" spans="1:21" x14ac:dyDescent="0.2">
      <c r="A916" s="62" t="str">
        <f t="shared" si="15"/>
        <v/>
      </c>
      <c r="B916" s="62" t="str">
        <f>IF(C916=1,MAX(B$2:$B915)+1,IF(F916=0,"",B915))</f>
        <v/>
      </c>
      <c r="C916" s="62">
        <f>COUNTIF($F$2:$F916,F916)</f>
        <v>0</v>
      </c>
      <c r="D916" s="62">
        <f>IF(F916=0,0,MAX($D$2:D915)+1)</f>
        <v>0</v>
      </c>
      <c r="E916" s="62">
        <f>IF(H916=0,0,MAX($E$2:E915)+1)</f>
        <v>0</v>
      </c>
      <c r="F916" s="71"/>
      <c r="G916" s="60"/>
      <c r="H916" s="60"/>
      <c r="I916" s="62" t="e">
        <f>IFERROR(VLOOKUP(H916,H$2:H915,1,FALSE),VLOOKUP(H916,H$478:H917,1,FALSE))</f>
        <v>#N/A</v>
      </c>
      <c r="J916" s="62" t="str">
        <f>IF($H916=0,"",VLOOKUP($H916,Исходные_данные,37,FALSE))</f>
        <v/>
      </c>
      <c r="K916" s="62" t="str">
        <f>IF($H916=0,"",VLOOKUP($H916,Исходные_данные,38,FALSE))</f>
        <v/>
      </c>
      <c r="L916" s="62" t="str">
        <f>IF($H916=0,"",VLOOKUP($H916,Исходные_данные,39,FALSE))</f>
        <v/>
      </c>
      <c r="M916" s="46" t="str">
        <f>IFERROR(VLOOKUP(H916,Нагрузка_диапазон_1,4,FALSE),"")</f>
        <v/>
      </c>
      <c r="N916" s="62" t="str">
        <f>IF($H916=0,"",VLOOKUP($H916,Исходные_данные,40,FALSE))</f>
        <v/>
      </c>
      <c r="O916" s="62"/>
      <c r="P916" s="62" t="str">
        <f>IF($H916=0,"",VLOOKUP($H916,Исходные_данные,42,FALSE))</f>
        <v/>
      </c>
      <c r="Q916" s="62" t="str">
        <f>IF($H916=0,"",VLOOKUP($H916,Исходные_данные,8,FALSE))</f>
        <v/>
      </c>
      <c r="R916" s="62">
        <f>IF(Q916=3,"L1,L2,L3",0)</f>
        <v>0</v>
      </c>
      <c r="S916" s="62">
        <f>IF(C916=1,1,IF(Q916=3,S915,IF(S915=3,1,S915+1)))</f>
        <v>2</v>
      </c>
      <c r="T916" s="62" t="str">
        <f>IF(R916=0,"L"&amp;S916,R916)</f>
        <v>L2</v>
      </c>
      <c r="U916" s="62" t="str">
        <f>IF($H916=0,"",VLOOKUP($H916,Исходные_данные,32,FALSE))</f>
        <v/>
      </c>
    </row>
    <row r="917" spans="1:21" x14ac:dyDescent="0.2">
      <c r="A917" s="62" t="str">
        <f t="shared" si="15"/>
        <v/>
      </c>
      <c r="B917" s="62" t="str">
        <f>IF(C917=1,MAX(B$2:$B916)+1,IF(F917=0,"",B916))</f>
        <v/>
      </c>
      <c r="C917" s="62">
        <f>COUNTIF($F$2:$F917,F917)</f>
        <v>0</v>
      </c>
      <c r="D917" s="62">
        <f>IF(F917=0,0,MAX($D$2:D916)+1)</f>
        <v>0</v>
      </c>
      <c r="E917" s="62">
        <f>IF(H917=0,0,MAX($E$2:E916)+1)</f>
        <v>0</v>
      </c>
      <c r="F917" s="71"/>
      <c r="G917" s="60"/>
      <c r="H917" s="60"/>
      <c r="I917" s="62" t="e">
        <f>IFERROR(VLOOKUP(H917,H$2:H916,1,FALSE),VLOOKUP(H917,H$478:H918,1,FALSE))</f>
        <v>#N/A</v>
      </c>
      <c r="J917" s="62" t="str">
        <f>IF($H917=0,"",VLOOKUP($H917,Исходные_данные,37,FALSE))</f>
        <v/>
      </c>
      <c r="K917" s="62" t="str">
        <f>IF($H917=0,"",VLOOKUP($H917,Исходные_данные,38,FALSE))</f>
        <v/>
      </c>
      <c r="L917" s="62" t="str">
        <f>IF($H917=0,"",VLOOKUP($H917,Исходные_данные,39,FALSE))</f>
        <v/>
      </c>
      <c r="M917" s="46" t="str">
        <f>IFERROR(VLOOKUP(H917,Нагрузка_диапазон_1,4,FALSE),"")</f>
        <v/>
      </c>
      <c r="N917" s="62" t="str">
        <f>IF($H917=0,"",VLOOKUP($H917,Исходные_данные,40,FALSE))</f>
        <v/>
      </c>
      <c r="O917" s="62"/>
      <c r="P917" s="62" t="str">
        <f>IF($H917=0,"",VLOOKUP($H917,Исходные_данные,42,FALSE))</f>
        <v/>
      </c>
      <c r="Q917" s="62" t="str">
        <f>IF($H917=0,"",VLOOKUP($H917,Исходные_данные,8,FALSE))</f>
        <v/>
      </c>
      <c r="R917" s="62">
        <f>IF(Q917=3,"L1,L2,L3",0)</f>
        <v>0</v>
      </c>
      <c r="S917" s="62">
        <f>IF(C917=1,1,IF(Q917=3,S916,IF(S916=3,1,S916+1)))</f>
        <v>3</v>
      </c>
      <c r="T917" s="62" t="str">
        <f>IF(R917=0,"L"&amp;S917,R917)</f>
        <v>L3</v>
      </c>
      <c r="U917" s="62" t="str">
        <f>IF($H917=0,"",VLOOKUP($H917,Исходные_данные,32,FALSE))</f>
        <v/>
      </c>
    </row>
    <row r="918" spans="1:21" x14ac:dyDescent="0.2">
      <c r="A918" s="62" t="str">
        <f t="shared" si="15"/>
        <v/>
      </c>
      <c r="B918" s="62" t="str">
        <f>IF(C918=1,MAX(B$2:$B917)+1,IF(F918=0,"",B917))</f>
        <v/>
      </c>
      <c r="C918" s="62">
        <f>COUNTIF($F$2:$F918,F918)</f>
        <v>0</v>
      </c>
      <c r="D918" s="62">
        <f>IF(F918=0,0,MAX($D$2:D917)+1)</f>
        <v>0</v>
      </c>
      <c r="E918" s="62">
        <f>IF(H918=0,0,MAX($E$2:E917)+1)</f>
        <v>0</v>
      </c>
      <c r="F918" s="71"/>
      <c r="G918" s="60"/>
      <c r="H918" s="60"/>
      <c r="I918" s="62" t="e">
        <f>IFERROR(VLOOKUP(H918,H$2:H917,1,FALSE),VLOOKUP(H918,H$478:H919,1,FALSE))</f>
        <v>#N/A</v>
      </c>
      <c r="J918" s="62" t="str">
        <f>IF($H918=0,"",VLOOKUP($H918,Исходные_данные,37,FALSE))</f>
        <v/>
      </c>
      <c r="K918" s="62" t="str">
        <f>IF($H918=0,"",VLOOKUP($H918,Исходные_данные,38,FALSE))</f>
        <v/>
      </c>
      <c r="L918" s="62" t="str">
        <f>IF($H918=0,"",VLOOKUP($H918,Исходные_данные,39,FALSE))</f>
        <v/>
      </c>
      <c r="M918" s="46" t="str">
        <f>IFERROR(VLOOKUP(H918,Нагрузка_диапазон_1,4,FALSE),"")</f>
        <v/>
      </c>
      <c r="N918" s="62" t="str">
        <f>IF($H918=0,"",VLOOKUP($H918,Исходные_данные,40,FALSE))</f>
        <v/>
      </c>
      <c r="O918" s="62"/>
      <c r="P918" s="62" t="str">
        <f>IF($H918=0,"",VLOOKUP($H918,Исходные_данные,42,FALSE))</f>
        <v/>
      </c>
      <c r="Q918" s="62" t="str">
        <f>IF($H918=0,"",VLOOKUP($H918,Исходные_данные,8,FALSE))</f>
        <v/>
      </c>
      <c r="R918" s="62">
        <f>IF(Q918=3,"L1,L2,L3",0)</f>
        <v>0</v>
      </c>
      <c r="S918" s="62">
        <f>IF(C918=1,1,IF(Q918=3,S917,IF(S917=3,1,S917+1)))</f>
        <v>1</v>
      </c>
      <c r="T918" s="62" t="str">
        <f>IF(R918=0,"L"&amp;S918,R918)</f>
        <v>L1</v>
      </c>
      <c r="U918" s="62" t="str">
        <f>IF($H918=0,"",VLOOKUP($H918,Исходные_данные,32,FALSE))</f>
        <v/>
      </c>
    </row>
    <row r="919" spans="1:21" x14ac:dyDescent="0.2">
      <c r="A919" s="62" t="str">
        <f t="shared" si="15"/>
        <v/>
      </c>
      <c r="B919" s="62" t="str">
        <f>IF(C919=1,MAX(B$2:$B918)+1,IF(F919=0,"",B918))</f>
        <v/>
      </c>
      <c r="C919" s="62">
        <f>COUNTIF($F$2:$F919,F919)</f>
        <v>0</v>
      </c>
      <c r="D919" s="62">
        <f>IF(F919=0,0,MAX($D$2:D918)+1)</f>
        <v>0</v>
      </c>
      <c r="E919" s="62">
        <f>IF(H919=0,0,MAX($E$2:E918)+1)</f>
        <v>0</v>
      </c>
      <c r="F919" s="71"/>
      <c r="G919" s="60"/>
      <c r="H919" s="60"/>
      <c r="I919" s="62" t="e">
        <f>IFERROR(VLOOKUP(H919,H$2:H918,1,FALSE),VLOOKUP(H919,H$478:H920,1,FALSE))</f>
        <v>#N/A</v>
      </c>
      <c r="J919" s="62" t="str">
        <f>IF($H919=0,"",VLOOKUP($H919,Исходные_данные,37,FALSE))</f>
        <v/>
      </c>
      <c r="K919" s="62" t="str">
        <f>IF($H919=0,"",VLOOKUP($H919,Исходные_данные,38,FALSE))</f>
        <v/>
      </c>
      <c r="L919" s="62" t="str">
        <f>IF($H919=0,"",VLOOKUP($H919,Исходные_данные,39,FALSE))</f>
        <v/>
      </c>
      <c r="M919" s="46" t="str">
        <f>IFERROR(VLOOKUP(H919,Нагрузка_диапазон_1,4,FALSE),"")</f>
        <v/>
      </c>
      <c r="N919" s="62" t="str">
        <f>IF($H919=0,"",VLOOKUP($H919,Исходные_данные,40,FALSE))</f>
        <v/>
      </c>
      <c r="O919" s="62"/>
      <c r="P919" s="62" t="str">
        <f>IF($H919=0,"",VLOOKUP($H919,Исходные_данные,42,FALSE))</f>
        <v/>
      </c>
      <c r="Q919" s="62" t="str">
        <f>IF($H919=0,"",VLOOKUP($H919,Исходные_данные,8,FALSE))</f>
        <v/>
      </c>
      <c r="R919" s="62">
        <f>IF(Q919=3,"L1,L2,L3",0)</f>
        <v>0</v>
      </c>
      <c r="S919" s="62">
        <f>IF(C919=1,1,IF(Q919=3,S918,IF(S918=3,1,S918+1)))</f>
        <v>2</v>
      </c>
      <c r="T919" s="62" t="str">
        <f>IF(R919=0,"L"&amp;S919,R919)</f>
        <v>L2</v>
      </c>
      <c r="U919" s="62" t="str">
        <f>IF($H919=0,"",VLOOKUP($H919,Исходные_данные,32,FALSE))</f>
        <v/>
      </c>
    </row>
    <row r="920" spans="1:21" x14ac:dyDescent="0.2">
      <c r="A920" s="62" t="str">
        <f t="shared" si="15"/>
        <v/>
      </c>
      <c r="B920" s="62" t="str">
        <f>IF(C920=1,MAX(B$2:$B919)+1,IF(F920=0,"",B919))</f>
        <v/>
      </c>
      <c r="C920" s="62">
        <f>COUNTIF($F$2:$F920,F920)</f>
        <v>0</v>
      </c>
      <c r="D920" s="62">
        <f>IF(F920=0,0,MAX($D$2:D919)+1)</f>
        <v>0</v>
      </c>
      <c r="E920" s="62">
        <f>IF(H920=0,0,MAX($E$2:E919)+1)</f>
        <v>0</v>
      </c>
      <c r="F920" s="71"/>
      <c r="G920" s="60"/>
      <c r="H920" s="60"/>
      <c r="I920" s="62" t="e">
        <f>IFERROR(VLOOKUP(H920,H$2:H919,1,FALSE),VLOOKUP(H920,H$478:H921,1,FALSE))</f>
        <v>#N/A</v>
      </c>
      <c r="J920" s="62" t="str">
        <f>IF($H920=0,"",VLOOKUP($H920,Исходные_данные,37,FALSE))</f>
        <v/>
      </c>
      <c r="K920" s="62" t="str">
        <f>IF($H920=0,"",VLOOKUP($H920,Исходные_данные,38,FALSE))</f>
        <v/>
      </c>
      <c r="L920" s="62" t="str">
        <f>IF($H920=0,"",VLOOKUP($H920,Исходные_данные,39,FALSE))</f>
        <v/>
      </c>
      <c r="M920" s="46" t="str">
        <f>IFERROR(VLOOKUP(H920,Нагрузка_диапазон_1,4,FALSE),"")</f>
        <v/>
      </c>
      <c r="N920" s="62" t="str">
        <f>IF($H920=0,"",VLOOKUP($H920,Исходные_данные,40,FALSE))</f>
        <v/>
      </c>
      <c r="O920" s="62"/>
      <c r="P920" s="62" t="str">
        <f>IF($H920=0,"",VLOOKUP($H920,Исходные_данные,42,FALSE))</f>
        <v/>
      </c>
      <c r="Q920" s="62" t="str">
        <f>IF($H920=0,"",VLOOKUP($H920,Исходные_данные,8,FALSE))</f>
        <v/>
      </c>
      <c r="R920" s="62">
        <f>IF(Q920=3,"L1,L2,L3",0)</f>
        <v>0</v>
      </c>
      <c r="S920" s="62">
        <f>IF(C920=1,1,IF(Q920=3,S919,IF(S919=3,1,S919+1)))</f>
        <v>3</v>
      </c>
      <c r="T920" s="62" t="str">
        <f>IF(R920=0,"L"&amp;S920,R920)</f>
        <v>L3</v>
      </c>
      <c r="U920" s="62" t="str">
        <f>IF($H920=0,"",VLOOKUP($H920,Исходные_данные,32,FALSE))</f>
        <v/>
      </c>
    </row>
    <row r="921" spans="1:21" x14ac:dyDescent="0.2">
      <c r="A921" s="62" t="str">
        <f t="shared" si="15"/>
        <v/>
      </c>
      <c r="B921" s="62" t="str">
        <f>IF(C921=1,MAX(B$2:$B920)+1,IF(F921=0,"",B920))</f>
        <v/>
      </c>
      <c r="C921" s="62">
        <f>COUNTIF($F$2:$F921,F921)</f>
        <v>0</v>
      </c>
      <c r="D921" s="62">
        <f>IF(F921=0,0,MAX($D$2:D920)+1)</f>
        <v>0</v>
      </c>
      <c r="E921" s="62">
        <f>IF(H921=0,0,MAX($E$2:E920)+1)</f>
        <v>0</v>
      </c>
      <c r="F921" s="71"/>
      <c r="G921" s="60"/>
      <c r="H921" s="60"/>
      <c r="I921" s="62" t="e">
        <f>IFERROR(VLOOKUP(H921,H$2:H920,1,FALSE),VLOOKUP(H921,H$478:H922,1,FALSE))</f>
        <v>#N/A</v>
      </c>
      <c r="J921" s="62" t="str">
        <f>IF($H921=0,"",VLOOKUP($H921,Исходные_данные,37,FALSE))</f>
        <v/>
      </c>
      <c r="K921" s="62" t="str">
        <f>IF($H921=0,"",VLOOKUP($H921,Исходные_данные,38,FALSE))</f>
        <v/>
      </c>
      <c r="L921" s="62" t="str">
        <f>IF($H921=0,"",VLOOKUP($H921,Исходные_данные,39,FALSE))</f>
        <v/>
      </c>
      <c r="M921" s="46" t="str">
        <f>IFERROR(VLOOKUP(H921,Нагрузка_диапазон_1,4,FALSE),"")</f>
        <v/>
      </c>
      <c r="N921" s="62" t="str">
        <f>IF($H921=0,"",VLOOKUP($H921,Исходные_данные,40,FALSE))</f>
        <v/>
      </c>
      <c r="O921" s="62"/>
      <c r="P921" s="62" t="str">
        <f>IF($H921=0,"",VLOOKUP($H921,Исходные_данные,42,FALSE))</f>
        <v/>
      </c>
      <c r="Q921" s="62" t="str">
        <f>IF($H921=0,"",VLOOKUP($H921,Исходные_данные,8,FALSE))</f>
        <v/>
      </c>
      <c r="R921" s="62">
        <f>IF(Q921=3,"L1,L2,L3",0)</f>
        <v>0</v>
      </c>
      <c r="S921" s="62">
        <f>IF(C921=1,1,IF(Q921=3,S920,IF(S920=3,1,S920+1)))</f>
        <v>1</v>
      </c>
      <c r="T921" s="62" t="str">
        <f>IF(R921=0,"L"&amp;S921,R921)</f>
        <v>L1</v>
      </c>
      <c r="U921" s="62" t="str">
        <f>IF($H921=0,"",VLOOKUP($H921,Исходные_данные,32,FALSE))</f>
        <v/>
      </c>
    </row>
    <row r="922" spans="1:21" x14ac:dyDescent="0.2">
      <c r="A922" s="62" t="str">
        <f t="shared" si="15"/>
        <v/>
      </c>
      <c r="B922" s="62" t="str">
        <f>IF(C922=1,MAX(B$2:$B921)+1,IF(F922=0,"",B921))</f>
        <v/>
      </c>
      <c r="C922" s="62">
        <f>COUNTIF($F$2:$F922,F922)</f>
        <v>0</v>
      </c>
      <c r="D922" s="62">
        <f>IF(F922=0,0,MAX($D$2:D921)+1)</f>
        <v>0</v>
      </c>
      <c r="E922" s="62">
        <f>IF(H922=0,0,MAX($E$2:E921)+1)</f>
        <v>0</v>
      </c>
      <c r="F922" s="71"/>
      <c r="G922" s="60"/>
      <c r="H922" s="60"/>
      <c r="I922" s="62" t="e">
        <f>IFERROR(VLOOKUP(H922,H$2:H921,1,FALSE),VLOOKUP(H922,H$478:H923,1,FALSE))</f>
        <v>#N/A</v>
      </c>
      <c r="J922" s="62" t="str">
        <f>IF($H922=0,"",VLOOKUP($H922,Исходные_данные,37,FALSE))</f>
        <v/>
      </c>
      <c r="K922" s="62" t="str">
        <f>IF($H922=0,"",VLOOKUP($H922,Исходные_данные,38,FALSE))</f>
        <v/>
      </c>
      <c r="L922" s="62" t="str">
        <f>IF($H922=0,"",VLOOKUP($H922,Исходные_данные,39,FALSE))</f>
        <v/>
      </c>
      <c r="M922" s="46" t="str">
        <f>IFERROR(VLOOKUP(H922,Нагрузка_диапазон_1,4,FALSE),"")</f>
        <v/>
      </c>
      <c r="N922" s="62" t="str">
        <f>IF($H922=0,"",VLOOKUP($H922,Исходные_данные,40,FALSE))</f>
        <v/>
      </c>
      <c r="O922" s="62"/>
      <c r="P922" s="62" t="str">
        <f>IF($H922=0,"",VLOOKUP($H922,Исходные_данные,42,FALSE))</f>
        <v/>
      </c>
      <c r="Q922" s="62" t="str">
        <f>IF($H922=0,"",VLOOKUP($H922,Исходные_данные,8,FALSE))</f>
        <v/>
      </c>
      <c r="R922" s="62">
        <f>IF(Q922=3,"L1,L2,L3",0)</f>
        <v>0</v>
      </c>
      <c r="S922" s="62">
        <f>IF(C922=1,1,IF(Q922=3,S921,IF(S921=3,1,S921+1)))</f>
        <v>2</v>
      </c>
      <c r="T922" s="62" t="str">
        <f>IF(R922=0,"L"&amp;S922,R922)</f>
        <v>L2</v>
      </c>
      <c r="U922" s="62" t="str">
        <f>IF($H922=0,"",VLOOKUP($H922,Исходные_данные,32,FALSE))</f>
        <v/>
      </c>
    </row>
    <row r="923" spans="1:21" x14ac:dyDescent="0.2">
      <c r="A923" s="62" t="str">
        <f t="shared" si="15"/>
        <v/>
      </c>
      <c r="B923" s="62" t="str">
        <f>IF(C923=1,MAX(B$2:$B922)+1,IF(F923=0,"",B922))</f>
        <v/>
      </c>
      <c r="C923" s="62">
        <f>COUNTIF($F$2:$F923,F923)</f>
        <v>0</v>
      </c>
      <c r="D923" s="62">
        <f>IF(F923=0,0,MAX($D$2:D922)+1)</f>
        <v>0</v>
      </c>
      <c r="E923" s="62">
        <f>IF(H923=0,0,MAX($E$2:E922)+1)</f>
        <v>0</v>
      </c>
      <c r="F923" s="71"/>
      <c r="G923" s="60"/>
      <c r="H923" s="60"/>
      <c r="I923" s="62" t="e">
        <f>IFERROR(VLOOKUP(H923,H$2:H922,1,FALSE),VLOOKUP(H923,H$478:H924,1,FALSE))</f>
        <v>#N/A</v>
      </c>
      <c r="J923" s="62" t="str">
        <f>IF($H923=0,"",VLOOKUP($H923,Исходные_данные,37,FALSE))</f>
        <v/>
      </c>
      <c r="K923" s="62" t="str">
        <f>IF($H923=0,"",VLOOKUP($H923,Исходные_данные,38,FALSE))</f>
        <v/>
      </c>
      <c r="L923" s="62" t="str">
        <f>IF($H923=0,"",VLOOKUP($H923,Исходные_данные,39,FALSE))</f>
        <v/>
      </c>
      <c r="M923" s="46" t="str">
        <f>IFERROR(VLOOKUP(H923,Нагрузка_диапазон_1,4,FALSE),"")</f>
        <v/>
      </c>
      <c r="N923" s="62" t="str">
        <f>IF($H923=0,"",VLOOKUP($H923,Исходные_данные,40,FALSE))</f>
        <v/>
      </c>
      <c r="O923" s="62"/>
      <c r="P923" s="62" t="str">
        <f>IF($H923=0,"",VLOOKUP($H923,Исходные_данные,42,FALSE))</f>
        <v/>
      </c>
      <c r="Q923" s="62" t="str">
        <f>IF($H923=0,"",VLOOKUP($H923,Исходные_данные,8,FALSE))</f>
        <v/>
      </c>
      <c r="R923" s="62">
        <f>IF(Q923=3,"L1,L2,L3",0)</f>
        <v>0</v>
      </c>
      <c r="S923" s="62">
        <f>IF(C923=1,1,IF(Q923=3,S922,IF(S922=3,1,S922+1)))</f>
        <v>3</v>
      </c>
      <c r="T923" s="62" t="str">
        <f>IF(R923=0,"L"&amp;S923,R923)</f>
        <v>L3</v>
      </c>
      <c r="U923" s="62" t="str">
        <f>IF($H923=0,"",VLOOKUP($H923,Исходные_данные,32,FALSE))</f>
        <v/>
      </c>
    </row>
    <row r="924" spans="1:21" x14ac:dyDescent="0.2">
      <c r="A924" s="62" t="str">
        <f t="shared" si="15"/>
        <v/>
      </c>
      <c r="B924" s="62" t="str">
        <f>IF(C924=1,MAX(B$2:$B923)+1,IF(F924=0,"",B923))</f>
        <v/>
      </c>
      <c r="C924" s="62">
        <f>COUNTIF($F$2:$F924,F924)</f>
        <v>0</v>
      </c>
      <c r="D924" s="62">
        <f>IF(F924=0,0,MAX($D$2:D923)+1)</f>
        <v>0</v>
      </c>
      <c r="E924" s="62">
        <f>IF(H924=0,0,MAX($E$2:E923)+1)</f>
        <v>0</v>
      </c>
      <c r="F924" s="71"/>
      <c r="G924" s="60"/>
      <c r="H924" s="60"/>
      <c r="I924" s="62" t="e">
        <f>IFERROR(VLOOKUP(H924,H$2:H923,1,FALSE),VLOOKUP(H924,H$478:H925,1,FALSE))</f>
        <v>#N/A</v>
      </c>
      <c r="J924" s="62" t="str">
        <f>IF($H924=0,"",VLOOKUP($H924,Исходные_данные,37,FALSE))</f>
        <v/>
      </c>
      <c r="K924" s="62" t="str">
        <f>IF($H924=0,"",VLOOKUP($H924,Исходные_данные,38,FALSE))</f>
        <v/>
      </c>
      <c r="L924" s="62" t="str">
        <f>IF($H924=0,"",VLOOKUP($H924,Исходные_данные,39,FALSE))</f>
        <v/>
      </c>
      <c r="M924" s="46" t="str">
        <f>IFERROR(VLOOKUP(H924,Нагрузка_диапазон_1,4,FALSE),"")</f>
        <v/>
      </c>
      <c r="N924" s="62" t="str">
        <f>IF($H924=0,"",VLOOKUP($H924,Исходные_данные,40,FALSE))</f>
        <v/>
      </c>
      <c r="O924" s="62"/>
      <c r="P924" s="62" t="str">
        <f>IF($H924=0,"",VLOOKUP($H924,Исходные_данные,42,FALSE))</f>
        <v/>
      </c>
      <c r="Q924" s="62" t="str">
        <f>IF($H924=0,"",VLOOKUP($H924,Исходные_данные,8,FALSE))</f>
        <v/>
      </c>
      <c r="R924" s="62">
        <f>IF(Q924=3,"L1,L2,L3",0)</f>
        <v>0</v>
      </c>
      <c r="S924" s="62">
        <f>IF(C924=1,1,IF(Q924=3,S923,IF(S923=3,1,S923+1)))</f>
        <v>1</v>
      </c>
      <c r="T924" s="62" t="str">
        <f>IF(R924=0,"L"&amp;S924,R924)</f>
        <v>L1</v>
      </c>
      <c r="U924" s="62" t="str">
        <f>IF($H924=0,"",VLOOKUP($H924,Исходные_данные,32,FALSE))</f>
        <v/>
      </c>
    </row>
    <row r="925" spans="1:21" x14ac:dyDescent="0.2">
      <c r="A925" s="62" t="str">
        <f t="shared" ref="A925:A988" si="16">IF(B925=B926,"",B925)</f>
        <v/>
      </c>
      <c r="B925" s="62" t="str">
        <f>IF(C925=1,MAX(B$2:$B924)+1,IF(F925=0,"",B924))</f>
        <v/>
      </c>
      <c r="C925" s="62">
        <f>COUNTIF($F$2:$F925,F925)</f>
        <v>0</v>
      </c>
      <c r="D925" s="62">
        <f>IF(F925=0,0,MAX($D$2:D924)+1)</f>
        <v>0</v>
      </c>
      <c r="E925" s="62">
        <f>IF(H925=0,0,MAX($E$2:E924)+1)</f>
        <v>0</v>
      </c>
      <c r="F925" s="71"/>
      <c r="G925" s="60"/>
      <c r="H925" s="60"/>
      <c r="I925" s="62" t="e">
        <f>IFERROR(VLOOKUP(H925,H$2:H924,1,FALSE),VLOOKUP(H925,H$478:H926,1,FALSE))</f>
        <v>#N/A</v>
      </c>
      <c r="J925" s="62" t="str">
        <f>IF($H925=0,"",VLOOKUP($H925,Исходные_данные,37,FALSE))</f>
        <v/>
      </c>
      <c r="K925" s="62" t="str">
        <f>IF($H925=0,"",VLOOKUP($H925,Исходные_данные,38,FALSE))</f>
        <v/>
      </c>
      <c r="L925" s="62" t="str">
        <f>IF($H925=0,"",VLOOKUP($H925,Исходные_данные,39,FALSE))</f>
        <v/>
      </c>
      <c r="M925" s="46" t="str">
        <f>IFERROR(VLOOKUP(H925,Нагрузка_диапазон_1,4,FALSE),"")</f>
        <v/>
      </c>
      <c r="N925" s="62" t="str">
        <f>IF($H925=0,"",VLOOKUP($H925,Исходные_данные,40,FALSE))</f>
        <v/>
      </c>
      <c r="O925" s="62"/>
      <c r="P925" s="62" t="str">
        <f>IF($H925=0,"",VLOOKUP($H925,Исходные_данные,42,FALSE))</f>
        <v/>
      </c>
      <c r="Q925" s="62" t="str">
        <f>IF($H925=0,"",VLOOKUP($H925,Исходные_данные,8,FALSE))</f>
        <v/>
      </c>
      <c r="R925" s="62">
        <f>IF(Q925=3,"L1,L2,L3",0)</f>
        <v>0</v>
      </c>
      <c r="S925" s="62">
        <f>IF(C925=1,1,IF(Q925=3,S924,IF(S924=3,1,S924+1)))</f>
        <v>2</v>
      </c>
      <c r="T925" s="62" t="str">
        <f>IF(R925=0,"L"&amp;S925,R925)</f>
        <v>L2</v>
      </c>
      <c r="U925" s="62" t="str">
        <f>IF($H925=0,"",VLOOKUP($H925,Исходные_данные,32,FALSE))</f>
        <v/>
      </c>
    </row>
    <row r="926" spans="1:21" x14ac:dyDescent="0.2">
      <c r="A926" s="62" t="str">
        <f t="shared" si="16"/>
        <v/>
      </c>
      <c r="B926" s="62" t="str">
        <f>IF(C926=1,MAX(B$2:$B925)+1,IF(F926=0,"",B925))</f>
        <v/>
      </c>
      <c r="C926" s="62">
        <f>COUNTIF($F$2:$F926,F926)</f>
        <v>0</v>
      </c>
      <c r="D926" s="62">
        <f>IF(F926=0,0,MAX($D$2:D925)+1)</f>
        <v>0</v>
      </c>
      <c r="E926" s="62">
        <f>IF(H926=0,0,MAX($E$2:E925)+1)</f>
        <v>0</v>
      </c>
      <c r="F926" s="71"/>
      <c r="G926" s="60"/>
      <c r="H926" s="60"/>
      <c r="I926" s="62" t="e">
        <f>IFERROR(VLOOKUP(H926,H$2:H925,1,FALSE),VLOOKUP(H926,H$478:H927,1,FALSE))</f>
        <v>#N/A</v>
      </c>
      <c r="J926" s="62" t="str">
        <f>IF($H926=0,"",VLOOKUP($H926,Исходные_данные,37,FALSE))</f>
        <v/>
      </c>
      <c r="K926" s="62" t="str">
        <f>IF($H926=0,"",VLOOKUP($H926,Исходные_данные,38,FALSE))</f>
        <v/>
      </c>
      <c r="L926" s="62" t="str">
        <f>IF($H926=0,"",VLOOKUP($H926,Исходные_данные,39,FALSE))</f>
        <v/>
      </c>
      <c r="M926" s="46" t="str">
        <f>IFERROR(VLOOKUP(H926,Нагрузка_диапазон_1,4,FALSE),"")</f>
        <v/>
      </c>
      <c r="N926" s="62" t="str">
        <f>IF($H926=0,"",VLOOKUP($H926,Исходные_данные,40,FALSE))</f>
        <v/>
      </c>
      <c r="O926" s="62"/>
      <c r="P926" s="62" t="str">
        <f>IF($H926=0,"",VLOOKUP($H926,Исходные_данные,42,FALSE))</f>
        <v/>
      </c>
      <c r="Q926" s="62" t="str">
        <f>IF($H926=0,"",VLOOKUP($H926,Исходные_данные,8,FALSE))</f>
        <v/>
      </c>
      <c r="R926" s="62">
        <f>IF(Q926=3,"L1,L2,L3",0)</f>
        <v>0</v>
      </c>
      <c r="S926" s="62">
        <f>IF(C926=1,1,IF(Q926=3,S925,IF(S925=3,1,S925+1)))</f>
        <v>3</v>
      </c>
      <c r="T926" s="62" t="str">
        <f>IF(R926=0,"L"&amp;S926,R926)</f>
        <v>L3</v>
      </c>
      <c r="U926" s="62" t="str">
        <f>IF($H926=0,"",VLOOKUP($H926,Исходные_данные,32,FALSE))</f>
        <v/>
      </c>
    </row>
    <row r="927" spans="1:21" x14ac:dyDescent="0.2">
      <c r="A927" s="62" t="str">
        <f t="shared" si="16"/>
        <v/>
      </c>
      <c r="B927" s="62" t="str">
        <f>IF(C927=1,MAX(B$2:$B926)+1,IF(F927=0,"",B926))</f>
        <v/>
      </c>
      <c r="C927" s="62">
        <f>COUNTIF($F$2:$F927,F927)</f>
        <v>0</v>
      </c>
      <c r="D927" s="62">
        <f>IF(F927=0,0,MAX($D$2:D926)+1)</f>
        <v>0</v>
      </c>
      <c r="E927" s="62">
        <f>IF(H927=0,0,MAX($E$2:E926)+1)</f>
        <v>0</v>
      </c>
      <c r="F927" s="71"/>
      <c r="G927" s="60"/>
      <c r="H927" s="60"/>
      <c r="I927" s="62" t="e">
        <f>IFERROR(VLOOKUP(H927,H$2:H926,1,FALSE),VLOOKUP(H927,H$478:H928,1,FALSE))</f>
        <v>#N/A</v>
      </c>
      <c r="J927" s="62" t="str">
        <f>IF($H927=0,"",VLOOKUP($H927,Исходные_данные,37,FALSE))</f>
        <v/>
      </c>
      <c r="K927" s="62" t="str">
        <f>IF($H927=0,"",VLOOKUP($H927,Исходные_данные,38,FALSE))</f>
        <v/>
      </c>
      <c r="L927" s="62" t="str">
        <f>IF($H927=0,"",VLOOKUP($H927,Исходные_данные,39,FALSE))</f>
        <v/>
      </c>
      <c r="M927" s="46" t="str">
        <f>IFERROR(VLOOKUP(H927,Нагрузка_диапазон_1,4,FALSE),"")</f>
        <v/>
      </c>
      <c r="N927" s="62" t="str">
        <f>IF($H927=0,"",VLOOKUP($H927,Исходные_данные,40,FALSE))</f>
        <v/>
      </c>
      <c r="O927" s="62"/>
      <c r="P927" s="62" t="str">
        <f>IF($H927=0,"",VLOOKUP($H927,Исходные_данные,42,FALSE))</f>
        <v/>
      </c>
      <c r="Q927" s="62" t="str">
        <f>IF($H927=0,"",VLOOKUP($H927,Исходные_данные,8,FALSE))</f>
        <v/>
      </c>
      <c r="R927" s="62">
        <f>IF(Q927=3,"L1,L2,L3",0)</f>
        <v>0</v>
      </c>
      <c r="S927" s="62">
        <f>IF(C927=1,1,IF(Q927=3,S926,IF(S926=3,1,S926+1)))</f>
        <v>1</v>
      </c>
      <c r="T927" s="62" t="str">
        <f>IF(R927=0,"L"&amp;S927,R927)</f>
        <v>L1</v>
      </c>
      <c r="U927" s="62" t="str">
        <f>IF($H927=0,"",VLOOKUP($H927,Исходные_данные,32,FALSE))</f>
        <v/>
      </c>
    </row>
    <row r="928" spans="1:21" x14ac:dyDescent="0.2">
      <c r="A928" s="62" t="str">
        <f t="shared" si="16"/>
        <v/>
      </c>
      <c r="B928" s="62" t="str">
        <f>IF(C928=1,MAX(B$2:$B927)+1,IF(F928=0,"",B927))</f>
        <v/>
      </c>
      <c r="C928" s="62">
        <f>COUNTIF($F$2:$F928,F928)</f>
        <v>0</v>
      </c>
      <c r="D928" s="62">
        <f>IF(F928=0,0,MAX($D$2:D927)+1)</f>
        <v>0</v>
      </c>
      <c r="E928" s="62">
        <f>IF(H928=0,0,MAX($E$2:E927)+1)</f>
        <v>0</v>
      </c>
      <c r="F928" s="71"/>
      <c r="G928" s="60"/>
      <c r="H928" s="60"/>
      <c r="I928" s="62" t="e">
        <f>IFERROR(VLOOKUP(H928,H$2:H927,1,FALSE),VLOOKUP(H928,H$478:H929,1,FALSE))</f>
        <v>#N/A</v>
      </c>
      <c r="J928" s="62" t="str">
        <f>IF($H928=0,"",VLOOKUP($H928,Исходные_данные,37,FALSE))</f>
        <v/>
      </c>
      <c r="K928" s="62" t="str">
        <f>IF($H928=0,"",VLOOKUP($H928,Исходные_данные,38,FALSE))</f>
        <v/>
      </c>
      <c r="L928" s="62" t="str">
        <f>IF($H928=0,"",VLOOKUP($H928,Исходные_данные,39,FALSE))</f>
        <v/>
      </c>
      <c r="M928" s="46" t="str">
        <f>IFERROR(VLOOKUP(H928,Нагрузка_диапазон_1,4,FALSE),"")</f>
        <v/>
      </c>
      <c r="N928" s="62" t="str">
        <f>IF($H928=0,"",VLOOKUP($H928,Исходные_данные,40,FALSE))</f>
        <v/>
      </c>
      <c r="O928" s="62"/>
      <c r="P928" s="62" t="str">
        <f>IF($H928=0,"",VLOOKUP($H928,Исходные_данные,42,FALSE))</f>
        <v/>
      </c>
      <c r="Q928" s="62" t="str">
        <f>IF($H928=0,"",VLOOKUP($H928,Исходные_данные,8,FALSE))</f>
        <v/>
      </c>
      <c r="R928" s="62">
        <f>IF(Q928=3,"L1,L2,L3",0)</f>
        <v>0</v>
      </c>
      <c r="S928" s="62">
        <f>IF(C928=1,1,IF(Q928=3,S927,IF(S927=3,1,S927+1)))</f>
        <v>2</v>
      </c>
      <c r="T928" s="62" t="str">
        <f>IF(R928=0,"L"&amp;S928,R928)</f>
        <v>L2</v>
      </c>
      <c r="U928" s="62" t="str">
        <f>IF($H928=0,"",VLOOKUP($H928,Исходные_данные,32,FALSE))</f>
        <v/>
      </c>
    </row>
    <row r="929" spans="1:21" x14ac:dyDescent="0.2">
      <c r="A929" s="62" t="str">
        <f t="shared" si="16"/>
        <v/>
      </c>
      <c r="B929" s="62" t="str">
        <f>IF(C929=1,MAX(B$2:$B928)+1,IF(F929=0,"",B928))</f>
        <v/>
      </c>
      <c r="C929" s="62">
        <f>COUNTIF($F$2:$F929,F929)</f>
        <v>0</v>
      </c>
      <c r="D929" s="62">
        <f>IF(F929=0,0,MAX($D$2:D928)+1)</f>
        <v>0</v>
      </c>
      <c r="E929" s="62">
        <f>IF(H929=0,0,MAX($E$2:E928)+1)</f>
        <v>0</v>
      </c>
      <c r="F929" s="71"/>
      <c r="G929" s="60"/>
      <c r="H929" s="60"/>
      <c r="I929" s="62" t="e">
        <f>IFERROR(VLOOKUP(H929,H$2:H928,1,FALSE),VLOOKUP(H929,H$478:H930,1,FALSE))</f>
        <v>#N/A</v>
      </c>
      <c r="J929" s="62" t="str">
        <f>IF($H929=0,"",VLOOKUP($H929,Исходные_данные,37,FALSE))</f>
        <v/>
      </c>
      <c r="K929" s="62" t="str">
        <f>IF($H929=0,"",VLOOKUP($H929,Исходные_данные,38,FALSE))</f>
        <v/>
      </c>
      <c r="L929" s="62" t="str">
        <f>IF($H929=0,"",VLOOKUP($H929,Исходные_данные,39,FALSE))</f>
        <v/>
      </c>
      <c r="M929" s="46" t="str">
        <f>IFERROR(VLOOKUP(H929,Нагрузка_диапазон_1,4,FALSE),"")</f>
        <v/>
      </c>
      <c r="N929" s="62" t="str">
        <f>IF($H929=0,"",VLOOKUP($H929,Исходные_данные,40,FALSE))</f>
        <v/>
      </c>
      <c r="O929" s="62"/>
      <c r="P929" s="62" t="str">
        <f>IF($H929=0,"",VLOOKUP($H929,Исходные_данные,42,FALSE))</f>
        <v/>
      </c>
      <c r="Q929" s="62" t="str">
        <f>IF($H929=0,"",VLOOKUP($H929,Исходные_данные,8,FALSE))</f>
        <v/>
      </c>
      <c r="R929" s="62">
        <f>IF(Q929=3,"L1,L2,L3",0)</f>
        <v>0</v>
      </c>
      <c r="S929" s="62">
        <f>IF(C929=1,1,IF(Q929=3,S928,IF(S928=3,1,S928+1)))</f>
        <v>3</v>
      </c>
      <c r="T929" s="62" t="str">
        <f>IF(R929=0,"L"&amp;S929,R929)</f>
        <v>L3</v>
      </c>
      <c r="U929" s="62" t="str">
        <f>IF($H929=0,"",VLOOKUP($H929,Исходные_данные,32,FALSE))</f>
        <v/>
      </c>
    </row>
    <row r="930" spans="1:21" x14ac:dyDescent="0.2">
      <c r="A930" s="62" t="str">
        <f t="shared" si="16"/>
        <v/>
      </c>
      <c r="B930" s="62" t="str">
        <f>IF(C930=1,MAX(B$2:$B929)+1,IF(F930=0,"",B929))</f>
        <v/>
      </c>
      <c r="C930" s="62">
        <f>COUNTIF($F$2:$F930,F930)</f>
        <v>0</v>
      </c>
      <c r="D930" s="62">
        <f>IF(F930=0,0,MAX($D$2:D929)+1)</f>
        <v>0</v>
      </c>
      <c r="E930" s="62">
        <f>IF(H930=0,0,MAX($E$2:E929)+1)</f>
        <v>0</v>
      </c>
      <c r="F930" s="71"/>
      <c r="G930" s="60"/>
      <c r="H930" s="60"/>
      <c r="I930" s="62" t="e">
        <f>IFERROR(VLOOKUP(H930,H$2:H929,1,FALSE),VLOOKUP(H930,H$478:H931,1,FALSE))</f>
        <v>#N/A</v>
      </c>
      <c r="J930" s="62" t="str">
        <f>IF($H930=0,"",VLOOKUP($H930,Исходные_данные,37,FALSE))</f>
        <v/>
      </c>
      <c r="K930" s="62" t="str">
        <f>IF($H930=0,"",VLOOKUP($H930,Исходные_данные,38,FALSE))</f>
        <v/>
      </c>
      <c r="L930" s="62" t="str">
        <f>IF($H930=0,"",VLOOKUP($H930,Исходные_данные,39,FALSE))</f>
        <v/>
      </c>
      <c r="M930" s="46" t="str">
        <f>IFERROR(VLOOKUP(H930,Нагрузка_диапазон_1,4,FALSE),"")</f>
        <v/>
      </c>
      <c r="N930" s="62" t="str">
        <f>IF($H930=0,"",VLOOKUP($H930,Исходные_данные,40,FALSE))</f>
        <v/>
      </c>
      <c r="O930" s="62"/>
      <c r="P930" s="62" t="str">
        <f>IF($H930=0,"",VLOOKUP($H930,Исходные_данные,42,FALSE))</f>
        <v/>
      </c>
      <c r="Q930" s="62" t="str">
        <f>IF($H930=0,"",VLOOKUP($H930,Исходные_данные,8,FALSE))</f>
        <v/>
      </c>
      <c r="R930" s="62">
        <f>IF(Q930=3,"L1,L2,L3",0)</f>
        <v>0</v>
      </c>
      <c r="S930" s="62">
        <f>IF(C930=1,1,IF(Q930=3,S929,IF(S929=3,1,S929+1)))</f>
        <v>1</v>
      </c>
      <c r="T930" s="62" t="str">
        <f>IF(R930=0,"L"&amp;S930,R930)</f>
        <v>L1</v>
      </c>
      <c r="U930" s="62" t="str">
        <f>IF($H930=0,"",VLOOKUP($H930,Исходные_данные,32,FALSE))</f>
        <v/>
      </c>
    </row>
    <row r="931" spans="1:21" x14ac:dyDescent="0.2">
      <c r="A931" s="62" t="str">
        <f t="shared" si="16"/>
        <v/>
      </c>
      <c r="B931" s="62" t="str">
        <f>IF(C931=1,MAX(B$2:$B930)+1,IF(F931=0,"",B930))</f>
        <v/>
      </c>
      <c r="C931" s="62">
        <f>COUNTIF($F$2:$F931,F931)</f>
        <v>0</v>
      </c>
      <c r="D931" s="62">
        <f>IF(F931=0,0,MAX($D$2:D930)+1)</f>
        <v>0</v>
      </c>
      <c r="E931" s="62">
        <f>IF(H931=0,0,MAX($E$2:E930)+1)</f>
        <v>0</v>
      </c>
      <c r="F931" s="71"/>
      <c r="G931" s="60"/>
      <c r="H931" s="60"/>
      <c r="I931" s="62" t="e">
        <f>IFERROR(VLOOKUP(H931,H$2:H930,1,FALSE),VLOOKUP(H931,H$478:H932,1,FALSE))</f>
        <v>#N/A</v>
      </c>
      <c r="J931" s="62" t="str">
        <f>IF($H931=0,"",VLOOKUP($H931,Исходные_данные,37,FALSE))</f>
        <v/>
      </c>
      <c r="K931" s="62" t="str">
        <f>IF($H931=0,"",VLOOKUP($H931,Исходные_данные,38,FALSE))</f>
        <v/>
      </c>
      <c r="L931" s="62" t="str">
        <f>IF($H931=0,"",VLOOKUP($H931,Исходные_данные,39,FALSE))</f>
        <v/>
      </c>
      <c r="M931" s="46" t="str">
        <f>IFERROR(VLOOKUP(H931,Нагрузка_диапазон_1,4,FALSE),"")</f>
        <v/>
      </c>
      <c r="N931" s="62" t="str">
        <f>IF($H931=0,"",VLOOKUP($H931,Исходные_данные,40,FALSE))</f>
        <v/>
      </c>
      <c r="O931" s="62"/>
      <c r="P931" s="62" t="str">
        <f>IF($H931=0,"",VLOOKUP($H931,Исходные_данные,42,FALSE))</f>
        <v/>
      </c>
      <c r="Q931" s="62" t="str">
        <f>IF($H931=0,"",VLOOKUP($H931,Исходные_данные,8,FALSE))</f>
        <v/>
      </c>
      <c r="R931" s="62">
        <f>IF(Q931=3,"L1,L2,L3",0)</f>
        <v>0</v>
      </c>
      <c r="S931" s="62">
        <f>IF(C931=1,1,IF(Q931=3,S930,IF(S930=3,1,S930+1)))</f>
        <v>2</v>
      </c>
      <c r="T931" s="62" t="str">
        <f>IF(R931=0,"L"&amp;S931,R931)</f>
        <v>L2</v>
      </c>
      <c r="U931" s="62" t="str">
        <f>IF($H931=0,"",VLOOKUP($H931,Исходные_данные,32,FALSE))</f>
        <v/>
      </c>
    </row>
    <row r="932" spans="1:21" x14ac:dyDescent="0.2">
      <c r="A932" s="62" t="str">
        <f t="shared" si="16"/>
        <v/>
      </c>
      <c r="B932" s="62" t="str">
        <f>IF(C932=1,MAX(B$2:$B931)+1,IF(F932=0,"",B931))</f>
        <v/>
      </c>
      <c r="C932" s="62">
        <f>COUNTIF($F$2:$F932,F932)</f>
        <v>0</v>
      </c>
      <c r="D932" s="62">
        <f>IF(F932=0,0,MAX($D$2:D931)+1)</f>
        <v>0</v>
      </c>
      <c r="E932" s="62">
        <f>IF(H932=0,0,MAX($E$2:E931)+1)</f>
        <v>0</v>
      </c>
      <c r="F932" s="71"/>
      <c r="G932" s="60"/>
      <c r="H932" s="60"/>
      <c r="I932" s="62" t="e">
        <f>IFERROR(VLOOKUP(H932,H$2:H931,1,FALSE),VLOOKUP(H932,H$478:H933,1,FALSE))</f>
        <v>#N/A</v>
      </c>
      <c r="J932" s="62" t="str">
        <f>IF($H932=0,"",VLOOKUP($H932,Исходные_данные,37,FALSE))</f>
        <v/>
      </c>
      <c r="K932" s="62" t="str">
        <f>IF($H932=0,"",VLOOKUP($H932,Исходные_данные,38,FALSE))</f>
        <v/>
      </c>
      <c r="L932" s="62" t="str">
        <f>IF($H932=0,"",VLOOKUP($H932,Исходные_данные,39,FALSE))</f>
        <v/>
      </c>
      <c r="M932" s="46" t="str">
        <f>IFERROR(VLOOKUP(H932,Нагрузка_диапазон_1,4,FALSE),"")</f>
        <v/>
      </c>
      <c r="N932" s="62" t="str">
        <f>IF($H932=0,"",VLOOKUP($H932,Исходные_данные,40,FALSE))</f>
        <v/>
      </c>
      <c r="O932" s="62"/>
      <c r="P932" s="62" t="str">
        <f>IF($H932=0,"",VLOOKUP($H932,Исходные_данные,42,FALSE))</f>
        <v/>
      </c>
      <c r="Q932" s="62" t="str">
        <f>IF($H932=0,"",VLOOKUP($H932,Исходные_данные,8,FALSE))</f>
        <v/>
      </c>
      <c r="R932" s="62">
        <f>IF(Q932=3,"L1,L2,L3",0)</f>
        <v>0</v>
      </c>
      <c r="S932" s="62">
        <f>IF(C932=1,1,IF(Q932=3,S931,IF(S931=3,1,S931+1)))</f>
        <v>3</v>
      </c>
      <c r="T932" s="62" t="str">
        <f>IF(R932=0,"L"&amp;S932,R932)</f>
        <v>L3</v>
      </c>
      <c r="U932" s="62" t="str">
        <f>IF($H932=0,"",VLOOKUP($H932,Исходные_данные,32,FALSE))</f>
        <v/>
      </c>
    </row>
    <row r="933" spans="1:21" x14ac:dyDescent="0.2">
      <c r="A933" s="62" t="str">
        <f t="shared" si="16"/>
        <v/>
      </c>
      <c r="B933" s="62" t="str">
        <f>IF(C933=1,MAX(B$2:$B932)+1,IF(F933=0,"",B932))</f>
        <v/>
      </c>
      <c r="C933" s="62">
        <f>COUNTIF($F$2:$F933,F933)</f>
        <v>0</v>
      </c>
      <c r="D933" s="62">
        <f>IF(F933=0,0,MAX($D$2:D932)+1)</f>
        <v>0</v>
      </c>
      <c r="E933" s="62">
        <f>IF(H933=0,0,MAX($E$2:E932)+1)</f>
        <v>0</v>
      </c>
      <c r="F933" s="71"/>
      <c r="G933" s="60"/>
      <c r="H933" s="60"/>
      <c r="I933" s="62" t="e">
        <f>IFERROR(VLOOKUP(H933,H$2:H932,1,FALSE),VLOOKUP(H933,H$478:H934,1,FALSE))</f>
        <v>#N/A</v>
      </c>
      <c r="J933" s="62" t="str">
        <f>IF($H933=0,"",VLOOKUP($H933,Исходные_данные,37,FALSE))</f>
        <v/>
      </c>
      <c r="K933" s="62" t="str">
        <f>IF($H933=0,"",VLOOKUP($H933,Исходные_данные,38,FALSE))</f>
        <v/>
      </c>
      <c r="L933" s="62" t="str">
        <f>IF($H933=0,"",VLOOKUP($H933,Исходные_данные,39,FALSE))</f>
        <v/>
      </c>
      <c r="M933" s="46" t="str">
        <f>IFERROR(VLOOKUP(H933,Нагрузка_диапазон_1,4,FALSE),"")</f>
        <v/>
      </c>
      <c r="N933" s="62" t="str">
        <f>IF($H933=0,"",VLOOKUP($H933,Исходные_данные,40,FALSE))</f>
        <v/>
      </c>
      <c r="O933" s="62"/>
      <c r="P933" s="62" t="str">
        <f>IF($H933=0,"",VLOOKUP($H933,Исходные_данные,42,FALSE))</f>
        <v/>
      </c>
      <c r="Q933" s="62" t="str">
        <f>IF($H933=0,"",VLOOKUP($H933,Исходные_данные,8,FALSE))</f>
        <v/>
      </c>
      <c r="R933" s="62">
        <f>IF(Q933=3,"L1,L2,L3",0)</f>
        <v>0</v>
      </c>
      <c r="S933" s="62">
        <f>IF(C933=1,1,IF(Q933=3,S932,IF(S932=3,1,S932+1)))</f>
        <v>1</v>
      </c>
      <c r="T933" s="62" t="str">
        <f>IF(R933=0,"L"&amp;S933,R933)</f>
        <v>L1</v>
      </c>
      <c r="U933" s="62" t="str">
        <f>IF($H933=0,"",VLOOKUP($H933,Исходные_данные,32,FALSE))</f>
        <v/>
      </c>
    </row>
    <row r="934" spans="1:21" x14ac:dyDescent="0.2">
      <c r="A934" s="62" t="str">
        <f t="shared" si="16"/>
        <v/>
      </c>
      <c r="B934" s="62" t="str">
        <f>IF(C934=1,MAX(B$2:$B933)+1,IF(F934=0,"",B933))</f>
        <v/>
      </c>
      <c r="C934" s="62">
        <f>COUNTIF($F$2:$F934,F934)</f>
        <v>0</v>
      </c>
      <c r="D934" s="62">
        <f>IF(F934=0,0,MAX($D$2:D933)+1)</f>
        <v>0</v>
      </c>
      <c r="E934" s="62">
        <f>IF(H934=0,0,MAX($E$2:E933)+1)</f>
        <v>0</v>
      </c>
      <c r="F934" s="71"/>
      <c r="G934" s="60"/>
      <c r="H934" s="60"/>
      <c r="I934" s="62" t="e">
        <f>IFERROR(VLOOKUP(H934,H$2:H933,1,FALSE),VLOOKUP(H934,H$478:H935,1,FALSE))</f>
        <v>#N/A</v>
      </c>
      <c r="J934" s="62" t="str">
        <f>IF($H934=0,"",VLOOKUP($H934,Исходные_данные,37,FALSE))</f>
        <v/>
      </c>
      <c r="K934" s="62" t="str">
        <f>IF($H934=0,"",VLOOKUP($H934,Исходные_данные,38,FALSE))</f>
        <v/>
      </c>
      <c r="L934" s="62" t="str">
        <f>IF($H934=0,"",VLOOKUP($H934,Исходные_данные,39,FALSE))</f>
        <v/>
      </c>
      <c r="M934" s="46" t="str">
        <f>IFERROR(VLOOKUP(H934,Нагрузка_диапазон_1,4,FALSE),"")</f>
        <v/>
      </c>
      <c r="N934" s="62" t="str">
        <f>IF($H934=0,"",VLOOKUP($H934,Исходные_данные,40,FALSE))</f>
        <v/>
      </c>
      <c r="O934" s="62"/>
      <c r="P934" s="62" t="str">
        <f>IF($H934=0,"",VLOOKUP($H934,Исходные_данные,42,FALSE))</f>
        <v/>
      </c>
      <c r="Q934" s="62" t="str">
        <f>IF($H934=0,"",VLOOKUP($H934,Исходные_данные,8,FALSE))</f>
        <v/>
      </c>
      <c r="R934" s="62">
        <f>IF(Q934=3,"L1,L2,L3",0)</f>
        <v>0</v>
      </c>
      <c r="S934" s="62">
        <f>IF(C934=1,1,IF(Q934=3,S933,IF(S933=3,1,S933+1)))</f>
        <v>2</v>
      </c>
      <c r="T934" s="62" t="str">
        <f>IF(R934=0,"L"&amp;S934,R934)</f>
        <v>L2</v>
      </c>
      <c r="U934" s="62" t="str">
        <f>IF($H934=0,"",VLOOKUP($H934,Исходные_данные,32,FALSE))</f>
        <v/>
      </c>
    </row>
    <row r="935" spans="1:21" x14ac:dyDescent="0.2">
      <c r="A935" s="62" t="str">
        <f t="shared" si="16"/>
        <v/>
      </c>
      <c r="B935" s="62" t="str">
        <f>IF(C935=1,MAX(B$2:$B934)+1,IF(F935=0,"",B934))</f>
        <v/>
      </c>
      <c r="C935" s="62">
        <f>COUNTIF($F$2:$F935,F935)</f>
        <v>0</v>
      </c>
      <c r="D935" s="62">
        <f>IF(F935=0,0,MAX($D$2:D934)+1)</f>
        <v>0</v>
      </c>
      <c r="E935" s="62">
        <f>IF(H935=0,0,MAX($E$2:E934)+1)</f>
        <v>0</v>
      </c>
      <c r="F935" s="71"/>
      <c r="G935" s="60"/>
      <c r="H935" s="60"/>
      <c r="I935" s="62" t="e">
        <f>IFERROR(VLOOKUP(H935,H$2:H934,1,FALSE),VLOOKUP(H935,H$478:H936,1,FALSE))</f>
        <v>#N/A</v>
      </c>
      <c r="J935" s="62" t="str">
        <f>IF($H935=0,"",VLOOKUP($H935,Исходные_данные,37,FALSE))</f>
        <v/>
      </c>
      <c r="K935" s="62" t="str">
        <f>IF($H935=0,"",VLOOKUP($H935,Исходные_данные,38,FALSE))</f>
        <v/>
      </c>
      <c r="L935" s="62" t="str">
        <f>IF($H935=0,"",VLOOKUP($H935,Исходные_данные,39,FALSE))</f>
        <v/>
      </c>
      <c r="M935" s="46" t="str">
        <f>IFERROR(VLOOKUP(H935,Нагрузка_диапазон_1,4,FALSE),"")</f>
        <v/>
      </c>
      <c r="N935" s="62" t="str">
        <f>IF($H935=0,"",VLOOKUP($H935,Исходные_данные,40,FALSE))</f>
        <v/>
      </c>
      <c r="O935" s="62"/>
      <c r="P935" s="62" t="str">
        <f>IF($H935=0,"",VLOOKUP($H935,Исходные_данные,42,FALSE))</f>
        <v/>
      </c>
      <c r="Q935" s="62" t="str">
        <f>IF($H935=0,"",VLOOKUP($H935,Исходные_данные,8,FALSE))</f>
        <v/>
      </c>
      <c r="R935" s="62">
        <f>IF(Q935=3,"L1,L2,L3",0)</f>
        <v>0</v>
      </c>
      <c r="S935" s="62">
        <f>IF(C935=1,1,IF(Q935=3,S934,IF(S934=3,1,S934+1)))</f>
        <v>3</v>
      </c>
      <c r="T935" s="62" t="str">
        <f>IF(R935=0,"L"&amp;S935,R935)</f>
        <v>L3</v>
      </c>
      <c r="U935" s="62" t="str">
        <f>IF($H935=0,"",VLOOKUP($H935,Исходные_данные,32,FALSE))</f>
        <v/>
      </c>
    </row>
    <row r="936" spans="1:21" x14ac:dyDescent="0.2">
      <c r="A936" s="62" t="str">
        <f t="shared" si="16"/>
        <v/>
      </c>
      <c r="B936" s="62" t="str">
        <f>IF(C936=1,MAX(B$2:$B935)+1,IF(F936=0,"",B935))</f>
        <v/>
      </c>
      <c r="C936" s="62">
        <f>COUNTIF($F$2:$F936,F936)</f>
        <v>0</v>
      </c>
      <c r="D936" s="62">
        <f>IF(F936=0,0,MAX($D$2:D935)+1)</f>
        <v>0</v>
      </c>
      <c r="E936" s="62">
        <f>IF(H936=0,0,MAX($E$2:E935)+1)</f>
        <v>0</v>
      </c>
      <c r="F936" s="71"/>
      <c r="G936" s="60"/>
      <c r="H936" s="60"/>
      <c r="I936" s="62" t="e">
        <f>IFERROR(VLOOKUP(H936,H$2:H935,1,FALSE),VLOOKUP(H936,H$478:H937,1,FALSE))</f>
        <v>#N/A</v>
      </c>
      <c r="J936" s="62" t="str">
        <f>IF($H936=0,"",VLOOKUP($H936,Исходные_данные,37,FALSE))</f>
        <v/>
      </c>
      <c r="K936" s="62" t="str">
        <f>IF($H936=0,"",VLOOKUP($H936,Исходные_данные,38,FALSE))</f>
        <v/>
      </c>
      <c r="L936" s="62" t="str">
        <f>IF($H936=0,"",VLOOKUP($H936,Исходные_данные,39,FALSE))</f>
        <v/>
      </c>
      <c r="M936" s="46" t="str">
        <f>IFERROR(VLOOKUP(H936,Нагрузка_диапазон_1,4,FALSE),"")</f>
        <v/>
      </c>
      <c r="N936" s="62" t="str">
        <f>IF($H936=0,"",VLOOKUP($H936,Исходные_данные,40,FALSE))</f>
        <v/>
      </c>
      <c r="O936" s="62"/>
      <c r="P936" s="62" t="str">
        <f>IF($H936=0,"",VLOOKUP($H936,Исходные_данные,42,FALSE))</f>
        <v/>
      </c>
      <c r="Q936" s="62" t="str">
        <f>IF($H936=0,"",VLOOKUP($H936,Исходные_данные,8,FALSE))</f>
        <v/>
      </c>
      <c r="R936" s="62">
        <f>IF(Q936=3,"L1,L2,L3",0)</f>
        <v>0</v>
      </c>
      <c r="S936" s="62">
        <f>IF(C936=1,1,IF(Q936=3,S935,IF(S935=3,1,S935+1)))</f>
        <v>1</v>
      </c>
      <c r="T936" s="62" t="str">
        <f>IF(R936=0,"L"&amp;S936,R936)</f>
        <v>L1</v>
      </c>
      <c r="U936" s="62" t="str">
        <f>IF($H936=0,"",VLOOKUP($H936,Исходные_данные,32,FALSE))</f>
        <v/>
      </c>
    </row>
    <row r="937" spans="1:21" x14ac:dyDescent="0.2">
      <c r="A937" s="62" t="str">
        <f t="shared" si="16"/>
        <v/>
      </c>
      <c r="B937" s="62" t="str">
        <f>IF(C937=1,MAX(B$2:$B936)+1,IF(F937=0,"",B936))</f>
        <v/>
      </c>
      <c r="C937" s="62">
        <f>COUNTIF($F$2:$F937,F937)</f>
        <v>0</v>
      </c>
      <c r="D937" s="62">
        <f>IF(F937=0,0,MAX($D$2:D936)+1)</f>
        <v>0</v>
      </c>
      <c r="E937" s="62">
        <f>IF(H937=0,0,MAX($E$2:E936)+1)</f>
        <v>0</v>
      </c>
      <c r="F937" s="71"/>
      <c r="G937" s="60"/>
      <c r="H937" s="60"/>
      <c r="I937" s="62" t="e">
        <f>IFERROR(VLOOKUP(H937,H$2:H936,1,FALSE),VLOOKUP(H937,H$478:H938,1,FALSE))</f>
        <v>#N/A</v>
      </c>
      <c r="J937" s="62" t="str">
        <f>IF($H937=0,"",VLOOKUP($H937,Исходные_данные,37,FALSE))</f>
        <v/>
      </c>
      <c r="K937" s="62" t="str">
        <f>IF($H937=0,"",VLOOKUP($H937,Исходные_данные,38,FALSE))</f>
        <v/>
      </c>
      <c r="L937" s="62" t="str">
        <f>IF($H937=0,"",VLOOKUP($H937,Исходные_данные,39,FALSE))</f>
        <v/>
      </c>
      <c r="M937" s="46" t="str">
        <f>IFERROR(VLOOKUP(H937,Нагрузка_диапазон_1,4,FALSE),"")</f>
        <v/>
      </c>
      <c r="N937" s="62" t="str">
        <f>IF($H937=0,"",VLOOKUP($H937,Исходные_данные,40,FALSE))</f>
        <v/>
      </c>
      <c r="O937" s="62"/>
      <c r="P937" s="62" t="str">
        <f>IF($H937=0,"",VLOOKUP($H937,Исходные_данные,42,FALSE))</f>
        <v/>
      </c>
      <c r="Q937" s="62" t="str">
        <f>IF($H937=0,"",VLOOKUP($H937,Исходные_данные,8,FALSE))</f>
        <v/>
      </c>
      <c r="R937" s="62">
        <f>IF(Q937=3,"L1,L2,L3",0)</f>
        <v>0</v>
      </c>
      <c r="S937" s="62">
        <f>IF(C937=1,1,IF(Q937=3,S936,IF(S936=3,1,S936+1)))</f>
        <v>2</v>
      </c>
      <c r="T937" s="62" t="str">
        <f>IF(R937=0,"L"&amp;S937,R937)</f>
        <v>L2</v>
      </c>
      <c r="U937" s="62" t="str">
        <f>IF($H937=0,"",VLOOKUP($H937,Исходные_данные,32,FALSE))</f>
        <v/>
      </c>
    </row>
    <row r="938" spans="1:21" x14ac:dyDescent="0.2">
      <c r="A938" s="62" t="str">
        <f t="shared" si="16"/>
        <v/>
      </c>
      <c r="B938" s="62" t="str">
        <f>IF(C938=1,MAX(B$2:$B937)+1,IF(F938=0,"",B937))</f>
        <v/>
      </c>
      <c r="C938" s="62">
        <f>COUNTIF($F$2:$F938,F938)</f>
        <v>0</v>
      </c>
      <c r="D938" s="62">
        <f>IF(F938=0,0,MAX($D$2:D937)+1)</f>
        <v>0</v>
      </c>
      <c r="E938" s="62">
        <f>IF(H938=0,0,MAX($E$2:E937)+1)</f>
        <v>0</v>
      </c>
      <c r="F938" s="71"/>
      <c r="G938" s="60"/>
      <c r="H938" s="60"/>
      <c r="I938" s="62" t="e">
        <f>IFERROR(VLOOKUP(H938,H$2:H937,1,FALSE),VLOOKUP(H938,H$478:H939,1,FALSE))</f>
        <v>#N/A</v>
      </c>
      <c r="J938" s="62" t="str">
        <f>IF($H938=0,"",VLOOKUP($H938,Исходные_данные,37,FALSE))</f>
        <v/>
      </c>
      <c r="K938" s="62" t="str">
        <f>IF($H938=0,"",VLOOKUP($H938,Исходные_данные,38,FALSE))</f>
        <v/>
      </c>
      <c r="L938" s="62" t="str">
        <f>IF($H938=0,"",VLOOKUP($H938,Исходные_данные,39,FALSE))</f>
        <v/>
      </c>
      <c r="M938" s="46" t="str">
        <f>IFERROR(VLOOKUP(H938,Нагрузка_диапазон_1,4,FALSE),"")</f>
        <v/>
      </c>
      <c r="N938" s="62" t="str">
        <f>IF($H938=0,"",VLOOKUP($H938,Исходные_данные,40,FALSE))</f>
        <v/>
      </c>
      <c r="O938" s="62"/>
      <c r="P938" s="62" t="str">
        <f>IF($H938=0,"",VLOOKUP($H938,Исходные_данные,42,FALSE))</f>
        <v/>
      </c>
      <c r="Q938" s="62" t="str">
        <f>IF($H938=0,"",VLOOKUP($H938,Исходные_данные,8,FALSE))</f>
        <v/>
      </c>
      <c r="R938" s="62">
        <f>IF(Q938=3,"L1,L2,L3",0)</f>
        <v>0</v>
      </c>
      <c r="S938" s="62">
        <f>IF(C938=1,1,IF(Q938=3,S937,IF(S937=3,1,S937+1)))</f>
        <v>3</v>
      </c>
      <c r="T938" s="62" t="str">
        <f>IF(R938=0,"L"&amp;S938,R938)</f>
        <v>L3</v>
      </c>
      <c r="U938" s="62" t="str">
        <f>IF($H938=0,"",VLOOKUP($H938,Исходные_данные,32,FALSE))</f>
        <v/>
      </c>
    </row>
    <row r="939" spans="1:21" x14ac:dyDescent="0.2">
      <c r="A939" s="62" t="str">
        <f t="shared" si="16"/>
        <v/>
      </c>
      <c r="B939" s="62" t="str">
        <f>IF(C939=1,MAX(B$2:$B938)+1,IF(F939=0,"",B938))</f>
        <v/>
      </c>
      <c r="C939" s="62">
        <f>COUNTIF($F$2:$F939,F939)</f>
        <v>0</v>
      </c>
      <c r="D939" s="62">
        <f>IF(F939=0,0,MAX($D$2:D938)+1)</f>
        <v>0</v>
      </c>
      <c r="E939" s="62">
        <f>IF(H939=0,0,MAX($E$2:E938)+1)</f>
        <v>0</v>
      </c>
      <c r="F939" s="71"/>
      <c r="G939" s="60"/>
      <c r="H939" s="60"/>
      <c r="I939" s="62" t="e">
        <f>IFERROR(VLOOKUP(H939,H$2:H938,1,FALSE),VLOOKUP(H939,H$478:H940,1,FALSE))</f>
        <v>#N/A</v>
      </c>
      <c r="J939" s="62" t="str">
        <f>IF($H939=0,"",VLOOKUP($H939,Исходные_данные,37,FALSE))</f>
        <v/>
      </c>
      <c r="K939" s="62" t="str">
        <f>IF($H939=0,"",VLOOKUP($H939,Исходные_данные,38,FALSE))</f>
        <v/>
      </c>
      <c r="L939" s="62" t="str">
        <f>IF($H939=0,"",VLOOKUP($H939,Исходные_данные,39,FALSE))</f>
        <v/>
      </c>
      <c r="M939" s="46" t="str">
        <f>IFERROR(VLOOKUP(H939,Нагрузка_диапазон_1,4,FALSE),"")</f>
        <v/>
      </c>
      <c r="N939" s="62" t="str">
        <f>IF($H939=0,"",VLOOKUP($H939,Исходные_данные,40,FALSE))</f>
        <v/>
      </c>
      <c r="O939" s="62"/>
      <c r="P939" s="62" t="str">
        <f>IF($H939=0,"",VLOOKUP($H939,Исходные_данные,42,FALSE))</f>
        <v/>
      </c>
      <c r="Q939" s="62" t="str">
        <f>IF($H939=0,"",VLOOKUP($H939,Исходные_данные,8,FALSE))</f>
        <v/>
      </c>
      <c r="R939" s="62">
        <f>IF(Q939=3,"L1,L2,L3",0)</f>
        <v>0</v>
      </c>
      <c r="S939" s="62">
        <f>IF(C939=1,1,IF(Q939=3,S938,IF(S938=3,1,S938+1)))</f>
        <v>1</v>
      </c>
      <c r="T939" s="62" t="str">
        <f>IF(R939=0,"L"&amp;S939,R939)</f>
        <v>L1</v>
      </c>
      <c r="U939" s="62" t="str">
        <f>IF($H939=0,"",VLOOKUP($H939,Исходные_данные,32,FALSE))</f>
        <v/>
      </c>
    </row>
    <row r="940" spans="1:21" x14ac:dyDescent="0.2">
      <c r="A940" s="62" t="str">
        <f t="shared" si="16"/>
        <v/>
      </c>
      <c r="B940" s="62" t="str">
        <f>IF(C940=1,MAX(B$2:$B939)+1,IF(F940=0,"",B939))</f>
        <v/>
      </c>
      <c r="C940" s="62">
        <f>COUNTIF($F$2:$F940,F940)</f>
        <v>0</v>
      </c>
      <c r="D940" s="62">
        <f>IF(F940=0,0,MAX($D$2:D939)+1)</f>
        <v>0</v>
      </c>
      <c r="E940" s="62">
        <f>IF(H940=0,0,MAX($E$2:E939)+1)</f>
        <v>0</v>
      </c>
      <c r="F940" s="71"/>
      <c r="G940" s="60"/>
      <c r="H940" s="60"/>
      <c r="I940" s="62" t="e">
        <f>IFERROR(VLOOKUP(H940,H$2:H939,1,FALSE),VLOOKUP(H940,H$478:H941,1,FALSE))</f>
        <v>#N/A</v>
      </c>
      <c r="J940" s="62" t="str">
        <f>IF($H940=0,"",VLOOKUP($H940,Исходные_данные,37,FALSE))</f>
        <v/>
      </c>
      <c r="K940" s="62" t="str">
        <f>IF($H940=0,"",VLOOKUP($H940,Исходные_данные,38,FALSE))</f>
        <v/>
      </c>
      <c r="L940" s="62" t="str">
        <f>IF($H940=0,"",VLOOKUP($H940,Исходные_данные,39,FALSE))</f>
        <v/>
      </c>
      <c r="M940" s="46" t="str">
        <f>IFERROR(VLOOKUP(H940,Нагрузка_диапазон_1,4,FALSE),"")</f>
        <v/>
      </c>
      <c r="N940" s="62" t="str">
        <f>IF($H940=0,"",VLOOKUP($H940,Исходные_данные,40,FALSE))</f>
        <v/>
      </c>
      <c r="O940" s="62"/>
      <c r="P940" s="62" t="str">
        <f>IF($H940=0,"",VLOOKUP($H940,Исходные_данные,42,FALSE))</f>
        <v/>
      </c>
      <c r="Q940" s="62" t="str">
        <f>IF($H940=0,"",VLOOKUP($H940,Исходные_данные,8,FALSE))</f>
        <v/>
      </c>
      <c r="R940" s="62">
        <f>IF(Q940=3,"L1,L2,L3",0)</f>
        <v>0</v>
      </c>
      <c r="S940" s="62">
        <f>IF(C940=1,1,IF(Q940=3,S939,IF(S939=3,1,S939+1)))</f>
        <v>2</v>
      </c>
      <c r="T940" s="62" t="str">
        <f>IF(R940=0,"L"&amp;S940,R940)</f>
        <v>L2</v>
      </c>
      <c r="U940" s="62" t="str">
        <f>IF($H940=0,"",VLOOKUP($H940,Исходные_данные,32,FALSE))</f>
        <v/>
      </c>
    </row>
    <row r="941" spans="1:21" x14ac:dyDescent="0.2">
      <c r="A941" s="62" t="str">
        <f t="shared" si="16"/>
        <v/>
      </c>
      <c r="B941" s="62" t="str">
        <f>IF(C941=1,MAX(B$2:$B940)+1,IF(F941=0,"",B940))</f>
        <v/>
      </c>
      <c r="C941" s="62">
        <f>COUNTIF($F$2:$F941,F941)</f>
        <v>0</v>
      </c>
      <c r="D941" s="62">
        <f>IF(F941=0,0,MAX($D$2:D940)+1)</f>
        <v>0</v>
      </c>
      <c r="E941" s="62">
        <f>IF(H941=0,0,MAX($E$2:E940)+1)</f>
        <v>0</v>
      </c>
      <c r="F941" s="71"/>
      <c r="G941" s="60"/>
      <c r="H941" s="60"/>
      <c r="I941" s="62" t="e">
        <f>IFERROR(VLOOKUP(H941,H$2:H940,1,FALSE),VLOOKUP(H941,H$478:H942,1,FALSE))</f>
        <v>#N/A</v>
      </c>
      <c r="J941" s="62" t="str">
        <f>IF($H941=0,"",VLOOKUP($H941,Исходные_данные,37,FALSE))</f>
        <v/>
      </c>
      <c r="K941" s="62" t="str">
        <f>IF($H941=0,"",VLOOKUP($H941,Исходные_данные,38,FALSE))</f>
        <v/>
      </c>
      <c r="L941" s="62" t="str">
        <f>IF($H941=0,"",VLOOKUP($H941,Исходные_данные,39,FALSE))</f>
        <v/>
      </c>
      <c r="M941" s="46" t="str">
        <f>IFERROR(VLOOKUP(H941,Нагрузка_диапазон_1,4,FALSE),"")</f>
        <v/>
      </c>
      <c r="N941" s="62" t="str">
        <f>IF($H941=0,"",VLOOKUP($H941,Исходные_данные,40,FALSE))</f>
        <v/>
      </c>
      <c r="O941" s="62"/>
      <c r="P941" s="62" t="str">
        <f>IF($H941=0,"",VLOOKUP($H941,Исходные_данные,42,FALSE))</f>
        <v/>
      </c>
      <c r="Q941" s="62" t="str">
        <f>IF($H941=0,"",VLOOKUP($H941,Исходные_данные,8,FALSE))</f>
        <v/>
      </c>
      <c r="R941" s="62">
        <f>IF(Q941=3,"L1,L2,L3",0)</f>
        <v>0</v>
      </c>
      <c r="S941" s="62">
        <f>IF(C941=1,1,IF(Q941=3,S940,IF(S940=3,1,S940+1)))</f>
        <v>3</v>
      </c>
      <c r="T941" s="62" t="str">
        <f>IF(R941=0,"L"&amp;S941,R941)</f>
        <v>L3</v>
      </c>
      <c r="U941" s="62" t="str">
        <f>IF($H941=0,"",VLOOKUP($H941,Исходные_данные,32,FALSE))</f>
        <v/>
      </c>
    </row>
    <row r="942" spans="1:21" x14ac:dyDescent="0.2">
      <c r="A942" s="62" t="str">
        <f t="shared" si="16"/>
        <v/>
      </c>
      <c r="B942" s="62" t="str">
        <f>IF(C942=1,MAX(B$2:$B941)+1,IF(F942=0,"",B941))</f>
        <v/>
      </c>
      <c r="C942" s="62">
        <f>COUNTIF($F$2:$F942,F942)</f>
        <v>0</v>
      </c>
      <c r="D942" s="62">
        <f>IF(F942=0,0,MAX($D$2:D941)+1)</f>
        <v>0</v>
      </c>
      <c r="E942" s="62">
        <f>IF(H942=0,0,MAX($E$2:E941)+1)</f>
        <v>0</v>
      </c>
      <c r="F942" s="71"/>
      <c r="G942" s="60"/>
      <c r="H942" s="60"/>
      <c r="I942" s="62" t="e">
        <f>IFERROR(VLOOKUP(H942,H$2:H941,1,FALSE),VLOOKUP(H942,H$478:H943,1,FALSE))</f>
        <v>#N/A</v>
      </c>
      <c r="J942" s="62" t="str">
        <f>IF($H942=0,"",VLOOKUP($H942,Исходные_данные,37,FALSE))</f>
        <v/>
      </c>
      <c r="K942" s="62" t="str">
        <f>IF($H942=0,"",VLOOKUP($H942,Исходные_данные,38,FALSE))</f>
        <v/>
      </c>
      <c r="L942" s="62" t="str">
        <f>IF($H942=0,"",VLOOKUP($H942,Исходные_данные,39,FALSE))</f>
        <v/>
      </c>
      <c r="M942" s="46" t="str">
        <f>IFERROR(VLOOKUP(H942,Нагрузка_диапазон_1,4,FALSE),"")</f>
        <v/>
      </c>
      <c r="N942" s="62" t="str">
        <f>IF($H942=0,"",VLOOKUP($H942,Исходные_данные,40,FALSE))</f>
        <v/>
      </c>
      <c r="O942" s="62"/>
      <c r="P942" s="62" t="str">
        <f>IF($H942=0,"",VLOOKUP($H942,Исходные_данные,42,FALSE))</f>
        <v/>
      </c>
      <c r="Q942" s="62" t="str">
        <f>IF($H942=0,"",VLOOKUP($H942,Исходные_данные,8,FALSE))</f>
        <v/>
      </c>
      <c r="R942" s="62">
        <f>IF(Q942=3,"L1,L2,L3",0)</f>
        <v>0</v>
      </c>
      <c r="S942" s="62">
        <f>IF(C942=1,1,IF(Q942=3,S941,IF(S941=3,1,S941+1)))</f>
        <v>1</v>
      </c>
      <c r="T942" s="62" t="str">
        <f>IF(R942=0,"L"&amp;S942,R942)</f>
        <v>L1</v>
      </c>
      <c r="U942" s="62" t="str">
        <f>IF($H942=0,"",VLOOKUP($H942,Исходные_данные,32,FALSE))</f>
        <v/>
      </c>
    </row>
    <row r="943" spans="1:21" x14ac:dyDescent="0.2">
      <c r="A943" s="62" t="str">
        <f t="shared" si="16"/>
        <v/>
      </c>
      <c r="B943" s="62" t="str">
        <f>IF(C943=1,MAX(B$2:$B942)+1,IF(F943=0,"",B942))</f>
        <v/>
      </c>
      <c r="C943" s="62">
        <f>COUNTIF($F$2:$F943,F943)</f>
        <v>0</v>
      </c>
      <c r="D943" s="62">
        <f>IF(F943=0,0,MAX($D$2:D942)+1)</f>
        <v>0</v>
      </c>
      <c r="E943" s="62">
        <f>IF(H943=0,0,MAX($E$2:E942)+1)</f>
        <v>0</v>
      </c>
      <c r="F943" s="71"/>
      <c r="G943" s="60"/>
      <c r="H943" s="60"/>
      <c r="I943" s="62" t="e">
        <f>IFERROR(VLOOKUP(H943,H$2:H942,1,FALSE),VLOOKUP(H943,H$478:H944,1,FALSE))</f>
        <v>#N/A</v>
      </c>
      <c r="J943" s="62" t="str">
        <f>IF($H943=0,"",VLOOKUP($H943,Исходные_данные,37,FALSE))</f>
        <v/>
      </c>
      <c r="K943" s="62" t="str">
        <f>IF($H943=0,"",VLOOKUP($H943,Исходные_данные,38,FALSE))</f>
        <v/>
      </c>
      <c r="L943" s="62" t="str">
        <f>IF($H943=0,"",VLOOKUP($H943,Исходные_данные,39,FALSE))</f>
        <v/>
      </c>
      <c r="M943" s="46" t="str">
        <f>IFERROR(VLOOKUP(H943,Нагрузка_диапазон_1,4,FALSE),"")</f>
        <v/>
      </c>
      <c r="N943" s="62" t="str">
        <f>IF($H943=0,"",VLOOKUP($H943,Исходные_данные,40,FALSE))</f>
        <v/>
      </c>
      <c r="O943" s="62"/>
      <c r="P943" s="62" t="str">
        <f>IF($H943=0,"",VLOOKUP($H943,Исходные_данные,42,FALSE))</f>
        <v/>
      </c>
      <c r="Q943" s="62" t="str">
        <f>IF($H943=0,"",VLOOKUP($H943,Исходные_данные,8,FALSE))</f>
        <v/>
      </c>
      <c r="R943" s="62">
        <f>IF(Q943=3,"L1,L2,L3",0)</f>
        <v>0</v>
      </c>
      <c r="S943" s="62">
        <f>IF(C943=1,1,IF(Q943=3,S942,IF(S942=3,1,S942+1)))</f>
        <v>2</v>
      </c>
      <c r="T943" s="62" t="str">
        <f>IF(R943=0,"L"&amp;S943,R943)</f>
        <v>L2</v>
      </c>
      <c r="U943" s="62" t="str">
        <f>IF($H943=0,"",VLOOKUP($H943,Исходные_данные,32,FALSE))</f>
        <v/>
      </c>
    </row>
    <row r="944" spans="1:21" x14ac:dyDescent="0.2">
      <c r="A944" s="62" t="str">
        <f t="shared" si="16"/>
        <v/>
      </c>
      <c r="B944" s="62" t="str">
        <f>IF(C944=1,MAX(B$2:$B943)+1,IF(F944=0,"",B943))</f>
        <v/>
      </c>
      <c r="C944" s="62">
        <f>COUNTIF($F$2:$F944,F944)</f>
        <v>0</v>
      </c>
      <c r="D944" s="62">
        <f>IF(F944=0,0,MAX($D$2:D943)+1)</f>
        <v>0</v>
      </c>
      <c r="E944" s="62">
        <f>IF(H944=0,0,MAX($E$2:E943)+1)</f>
        <v>0</v>
      </c>
      <c r="F944" s="71"/>
      <c r="G944" s="60"/>
      <c r="H944" s="60"/>
      <c r="I944" s="62" t="e">
        <f>IFERROR(VLOOKUP(H944,H$2:H943,1,FALSE),VLOOKUP(H944,H$478:H945,1,FALSE))</f>
        <v>#N/A</v>
      </c>
      <c r="J944" s="62" t="str">
        <f>IF($H944=0,"",VLOOKUP($H944,Исходные_данные,37,FALSE))</f>
        <v/>
      </c>
      <c r="K944" s="62" t="str">
        <f>IF($H944=0,"",VLOOKUP($H944,Исходные_данные,38,FALSE))</f>
        <v/>
      </c>
      <c r="L944" s="62" t="str">
        <f>IF($H944=0,"",VLOOKUP($H944,Исходные_данные,39,FALSE))</f>
        <v/>
      </c>
      <c r="M944" s="46" t="str">
        <f>IFERROR(VLOOKUP(H944,Нагрузка_диапазон_1,4,FALSE),"")</f>
        <v/>
      </c>
      <c r="N944" s="62" t="str">
        <f>IF($H944=0,"",VLOOKUP($H944,Исходные_данные,40,FALSE))</f>
        <v/>
      </c>
      <c r="O944" s="62"/>
      <c r="P944" s="62" t="str">
        <f>IF($H944=0,"",VLOOKUP($H944,Исходные_данные,42,FALSE))</f>
        <v/>
      </c>
      <c r="Q944" s="62" t="str">
        <f>IF($H944=0,"",VLOOKUP($H944,Исходные_данные,8,FALSE))</f>
        <v/>
      </c>
      <c r="R944" s="62">
        <f>IF(Q944=3,"L1,L2,L3",0)</f>
        <v>0</v>
      </c>
      <c r="S944" s="62">
        <f>IF(C944=1,1,IF(Q944=3,S943,IF(S943=3,1,S943+1)))</f>
        <v>3</v>
      </c>
      <c r="T944" s="62" t="str">
        <f>IF(R944=0,"L"&amp;S944,R944)</f>
        <v>L3</v>
      </c>
      <c r="U944" s="62" t="str">
        <f>IF($H944=0,"",VLOOKUP($H944,Исходные_данные,32,FALSE))</f>
        <v/>
      </c>
    </row>
    <row r="945" spans="1:21" x14ac:dyDescent="0.2">
      <c r="A945" s="62" t="str">
        <f t="shared" si="16"/>
        <v/>
      </c>
      <c r="B945" s="62" t="str">
        <f>IF(C945=1,MAX(B$2:$B944)+1,IF(F945=0,"",B944))</f>
        <v/>
      </c>
      <c r="C945" s="62">
        <f>COUNTIF($F$2:$F945,F945)</f>
        <v>0</v>
      </c>
      <c r="D945" s="62">
        <f>IF(F945=0,0,MAX($D$2:D944)+1)</f>
        <v>0</v>
      </c>
      <c r="E945" s="62">
        <f>IF(H945=0,0,MAX($E$2:E944)+1)</f>
        <v>0</v>
      </c>
      <c r="F945" s="71"/>
      <c r="G945" s="60"/>
      <c r="H945" s="60"/>
      <c r="I945" s="62" t="e">
        <f>IFERROR(VLOOKUP(H945,H$2:H944,1,FALSE),VLOOKUP(H945,H$478:H946,1,FALSE))</f>
        <v>#N/A</v>
      </c>
      <c r="J945" s="62" t="str">
        <f>IF($H945=0,"",VLOOKUP($H945,Исходные_данные,37,FALSE))</f>
        <v/>
      </c>
      <c r="K945" s="62" t="str">
        <f>IF($H945=0,"",VLOOKUP($H945,Исходные_данные,38,FALSE))</f>
        <v/>
      </c>
      <c r="L945" s="62" t="str">
        <f>IF($H945=0,"",VLOOKUP($H945,Исходные_данные,39,FALSE))</f>
        <v/>
      </c>
      <c r="M945" s="46" t="str">
        <f>IFERROR(VLOOKUP(H945,Нагрузка_диапазон_1,4,FALSE),"")</f>
        <v/>
      </c>
      <c r="N945" s="62" t="str">
        <f>IF($H945=0,"",VLOOKUP($H945,Исходные_данные,40,FALSE))</f>
        <v/>
      </c>
      <c r="O945" s="62"/>
      <c r="P945" s="62" t="str">
        <f>IF($H945=0,"",VLOOKUP($H945,Исходные_данные,42,FALSE))</f>
        <v/>
      </c>
      <c r="Q945" s="62" t="str">
        <f>IF($H945=0,"",VLOOKUP($H945,Исходные_данные,8,FALSE))</f>
        <v/>
      </c>
      <c r="R945" s="62">
        <f>IF(Q945=3,"L1,L2,L3",0)</f>
        <v>0</v>
      </c>
      <c r="S945" s="62">
        <f>IF(C945=1,1,IF(Q945=3,S944,IF(S944=3,1,S944+1)))</f>
        <v>1</v>
      </c>
      <c r="T945" s="62" t="str">
        <f>IF(R945=0,"L"&amp;S945,R945)</f>
        <v>L1</v>
      </c>
      <c r="U945" s="62" t="str">
        <f>IF($H945=0,"",VLOOKUP($H945,Исходные_данные,32,FALSE))</f>
        <v/>
      </c>
    </row>
    <row r="946" spans="1:21" x14ac:dyDescent="0.2">
      <c r="A946" s="62" t="str">
        <f t="shared" si="16"/>
        <v/>
      </c>
      <c r="B946" s="62" t="str">
        <f>IF(C946=1,MAX(B$2:$B945)+1,IF(F946=0,"",B945))</f>
        <v/>
      </c>
      <c r="C946" s="62">
        <f>COUNTIF($F$2:$F946,F946)</f>
        <v>0</v>
      </c>
      <c r="D946" s="62">
        <f>IF(F946=0,0,MAX($D$2:D945)+1)</f>
        <v>0</v>
      </c>
      <c r="E946" s="62">
        <f>IF(H946=0,0,MAX($E$2:E945)+1)</f>
        <v>0</v>
      </c>
      <c r="F946" s="71"/>
      <c r="G946" s="60"/>
      <c r="H946" s="60"/>
      <c r="I946" s="62" t="e">
        <f>IFERROR(VLOOKUP(H946,H$2:H945,1,FALSE),VLOOKUP(H946,H$478:H947,1,FALSE))</f>
        <v>#N/A</v>
      </c>
      <c r="J946" s="62" t="str">
        <f>IF($H946=0,"",VLOOKUP($H946,Исходные_данные,37,FALSE))</f>
        <v/>
      </c>
      <c r="K946" s="62" t="str">
        <f>IF($H946=0,"",VLOOKUP($H946,Исходные_данные,38,FALSE))</f>
        <v/>
      </c>
      <c r="L946" s="62" t="str">
        <f>IF($H946=0,"",VLOOKUP($H946,Исходные_данные,39,FALSE))</f>
        <v/>
      </c>
      <c r="M946" s="46" t="str">
        <f>IFERROR(VLOOKUP(H946,Нагрузка_диапазон_1,4,FALSE),"")</f>
        <v/>
      </c>
      <c r="N946" s="62" t="str">
        <f>IF($H946=0,"",VLOOKUP($H946,Исходные_данные,40,FALSE))</f>
        <v/>
      </c>
      <c r="O946" s="62"/>
      <c r="P946" s="62" t="str">
        <f>IF($H946=0,"",VLOOKUP($H946,Исходные_данные,42,FALSE))</f>
        <v/>
      </c>
      <c r="Q946" s="62" t="str">
        <f>IF($H946=0,"",VLOOKUP($H946,Исходные_данные,8,FALSE))</f>
        <v/>
      </c>
      <c r="R946" s="62">
        <f>IF(Q946=3,"L1,L2,L3",0)</f>
        <v>0</v>
      </c>
      <c r="S946" s="62">
        <f>IF(C946=1,1,IF(Q946=3,S945,IF(S945=3,1,S945+1)))</f>
        <v>2</v>
      </c>
      <c r="T946" s="62" t="str">
        <f>IF(R946=0,"L"&amp;S946,R946)</f>
        <v>L2</v>
      </c>
      <c r="U946" s="62" t="str">
        <f>IF($H946=0,"",VLOOKUP($H946,Исходные_данные,32,FALSE))</f>
        <v/>
      </c>
    </row>
    <row r="947" spans="1:21" x14ac:dyDescent="0.2">
      <c r="A947" s="62" t="str">
        <f t="shared" si="16"/>
        <v/>
      </c>
      <c r="B947" s="62" t="str">
        <f>IF(C947=1,MAX(B$2:$B946)+1,IF(F947=0,"",B946))</f>
        <v/>
      </c>
      <c r="C947" s="62">
        <f>COUNTIF($F$2:$F947,F947)</f>
        <v>0</v>
      </c>
      <c r="D947" s="62">
        <f>IF(F947=0,0,MAX($D$2:D946)+1)</f>
        <v>0</v>
      </c>
      <c r="E947" s="62">
        <f>IF(H947=0,0,MAX($E$2:E946)+1)</f>
        <v>0</v>
      </c>
      <c r="F947" s="71"/>
      <c r="G947" s="60"/>
      <c r="H947" s="60"/>
      <c r="I947" s="62" t="e">
        <f>IFERROR(VLOOKUP(H947,H$2:H946,1,FALSE),VLOOKUP(H947,H$478:H948,1,FALSE))</f>
        <v>#N/A</v>
      </c>
      <c r="J947" s="62" t="str">
        <f>IF($H947=0,"",VLOOKUP($H947,Исходные_данные,37,FALSE))</f>
        <v/>
      </c>
      <c r="K947" s="62" t="str">
        <f>IF($H947=0,"",VLOOKUP($H947,Исходные_данные,38,FALSE))</f>
        <v/>
      </c>
      <c r="L947" s="62" t="str">
        <f>IF($H947=0,"",VLOOKUP($H947,Исходные_данные,39,FALSE))</f>
        <v/>
      </c>
      <c r="M947" s="46" t="str">
        <f>IFERROR(VLOOKUP(H947,Нагрузка_диапазон_1,4,FALSE),"")</f>
        <v/>
      </c>
      <c r="N947" s="62" t="str">
        <f>IF($H947=0,"",VLOOKUP($H947,Исходные_данные,40,FALSE))</f>
        <v/>
      </c>
      <c r="O947" s="62"/>
      <c r="P947" s="62" t="str">
        <f>IF($H947=0,"",VLOOKUP($H947,Исходные_данные,42,FALSE))</f>
        <v/>
      </c>
      <c r="Q947" s="62" t="str">
        <f>IF($H947=0,"",VLOOKUP($H947,Исходные_данные,8,FALSE))</f>
        <v/>
      </c>
      <c r="R947" s="62">
        <f>IF(Q947=3,"L1,L2,L3",0)</f>
        <v>0</v>
      </c>
      <c r="S947" s="62">
        <f>IF(C947=1,1,IF(Q947=3,S946,IF(S946=3,1,S946+1)))</f>
        <v>3</v>
      </c>
      <c r="T947" s="62" t="str">
        <f>IF(R947=0,"L"&amp;S947,R947)</f>
        <v>L3</v>
      </c>
      <c r="U947" s="62" t="str">
        <f>IF($H947=0,"",VLOOKUP($H947,Исходные_данные,32,FALSE))</f>
        <v/>
      </c>
    </row>
    <row r="948" spans="1:21" x14ac:dyDescent="0.2">
      <c r="A948" s="62" t="str">
        <f t="shared" si="16"/>
        <v/>
      </c>
      <c r="B948" s="62" t="str">
        <f>IF(C948=1,MAX(B$2:$B947)+1,IF(F948=0,"",B947))</f>
        <v/>
      </c>
      <c r="C948" s="62">
        <f>COUNTIF($F$2:$F948,F948)</f>
        <v>0</v>
      </c>
      <c r="D948" s="62">
        <f>IF(F948=0,0,MAX($D$2:D947)+1)</f>
        <v>0</v>
      </c>
      <c r="E948" s="62">
        <f>IF(H948=0,0,MAX($E$2:E947)+1)</f>
        <v>0</v>
      </c>
      <c r="F948" s="71"/>
      <c r="G948" s="60"/>
      <c r="H948" s="60"/>
      <c r="I948" s="62" t="e">
        <f>IFERROR(VLOOKUP(H948,H$2:H947,1,FALSE),VLOOKUP(H948,H$478:H949,1,FALSE))</f>
        <v>#N/A</v>
      </c>
      <c r="J948" s="62" t="str">
        <f>IF($H948=0,"",VLOOKUP($H948,Исходные_данные,37,FALSE))</f>
        <v/>
      </c>
      <c r="K948" s="62" t="str">
        <f>IF($H948=0,"",VLOOKUP($H948,Исходные_данные,38,FALSE))</f>
        <v/>
      </c>
      <c r="L948" s="62" t="str">
        <f>IF($H948=0,"",VLOOKUP($H948,Исходные_данные,39,FALSE))</f>
        <v/>
      </c>
      <c r="M948" s="46" t="str">
        <f>IFERROR(VLOOKUP(H948,Нагрузка_диапазон_1,4,FALSE),"")</f>
        <v/>
      </c>
      <c r="N948" s="62" t="str">
        <f>IF($H948=0,"",VLOOKUP($H948,Исходные_данные,40,FALSE))</f>
        <v/>
      </c>
      <c r="O948" s="62"/>
      <c r="P948" s="62" t="str">
        <f>IF($H948=0,"",VLOOKUP($H948,Исходные_данные,42,FALSE))</f>
        <v/>
      </c>
      <c r="Q948" s="62" t="str">
        <f>IF($H948=0,"",VLOOKUP($H948,Исходные_данные,8,FALSE))</f>
        <v/>
      </c>
      <c r="R948" s="62">
        <f>IF(Q948=3,"L1,L2,L3",0)</f>
        <v>0</v>
      </c>
      <c r="S948" s="62">
        <f>IF(C948=1,1,IF(Q948=3,S947,IF(S947=3,1,S947+1)))</f>
        <v>1</v>
      </c>
      <c r="T948" s="62" t="str">
        <f>IF(R948=0,"L"&amp;S948,R948)</f>
        <v>L1</v>
      </c>
      <c r="U948" s="62" t="str">
        <f>IF($H948=0,"",VLOOKUP($H948,Исходные_данные,32,FALSE))</f>
        <v/>
      </c>
    </row>
    <row r="949" spans="1:21" x14ac:dyDescent="0.2">
      <c r="A949" s="62" t="str">
        <f t="shared" si="16"/>
        <v/>
      </c>
      <c r="B949" s="62" t="str">
        <f>IF(C949=1,MAX(B$2:$B948)+1,IF(F949=0,"",B948))</f>
        <v/>
      </c>
      <c r="C949" s="62">
        <f>COUNTIF($F$2:$F949,F949)</f>
        <v>0</v>
      </c>
      <c r="D949" s="62">
        <f>IF(F949=0,0,MAX($D$2:D948)+1)</f>
        <v>0</v>
      </c>
      <c r="E949" s="62">
        <f>IF(H949=0,0,MAX($E$2:E948)+1)</f>
        <v>0</v>
      </c>
      <c r="F949" s="71"/>
      <c r="G949" s="60"/>
      <c r="H949" s="60"/>
      <c r="I949" s="62" t="e">
        <f>IFERROR(VLOOKUP(H949,H$2:H948,1,FALSE),VLOOKUP(H949,H$478:H950,1,FALSE))</f>
        <v>#N/A</v>
      </c>
      <c r="J949" s="62" t="str">
        <f>IF($H949=0,"",VLOOKUP($H949,Исходные_данные,37,FALSE))</f>
        <v/>
      </c>
      <c r="K949" s="62" t="str">
        <f>IF($H949=0,"",VLOOKUP($H949,Исходные_данные,38,FALSE))</f>
        <v/>
      </c>
      <c r="L949" s="62" t="str">
        <f>IF($H949=0,"",VLOOKUP($H949,Исходные_данные,39,FALSE))</f>
        <v/>
      </c>
      <c r="M949" s="46" t="str">
        <f>IFERROR(VLOOKUP(H949,Нагрузка_диапазон_1,4,FALSE),"")</f>
        <v/>
      </c>
      <c r="N949" s="62" t="str">
        <f>IF($H949=0,"",VLOOKUP($H949,Исходные_данные,40,FALSE))</f>
        <v/>
      </c>
      <c r="O949" s="62"/>
      <c r="P949" s="62" t="str">
        <f>IF($H949=0,"",VLOOKUP($H949,Исходные_данные,42,FALSE))</f>
        <v/>
      </c>
      <c r="Q949" s="62" t="str">
        <f>IF($H949=0,"",VLOOKUP($H949,Исходные_данные,8,FALSE))</f>
        <v/>
      </c>
      <c r="R949" s="62">
        <f>IF(Q949=3,"L1,L2,L3",0)</f>
        <v>0</v>
      </c>
      <c r="S949" s="62">
        <f>IF(C949=1,1,IF(Q949=3,S948,IF(S948=3,1,S948+1)))</f>
        <v>2</v>
      </c>
      <c r="T949" s="62" t="str">
        <f>IF(R949=0,"L"&amp;S949,R949)</f>
        <v>L2</v>
      </c>
      <c r="U949" s="62" t="str">
        <f>IF($H949=0,"",VLOOKUP($H949,Исходные_данные,32,FALSE))</f>
        <v/>
      </c>
    </row>
    <row r="950" spans="1:21" x14ac:dyDescent="0.2">
      <c r="A950" s="62" t="str">
        <f t="shared" si="16"/>
        <v/>
      </c>
      <c r="B950" s="62" t="str">
        <f>IF(C950=1,MAX(B$2:$B949)+1,IF(F950=0,"",B949))</f>
        <v/>
      </c>
      <c r="C950" s="62">
        <f>COUNTIF($F$2:$F950,F950)</f>
        <v>0</v>
      </c>
      <c r="D950" s="62">
        <f>IF(F950=0,0,MAX($D$2:D949)+1)</f>
        <v>0</v>
      </c>
      <c r="E950" s="62">
        <f>IF(H950=0,0,MAX($E$2:E949)+1)</f>
        <v>0</v>
      </c>
      <c r="F950" s="71"/>
      <c r="G950" s="60"/>
      <c r="H950" s="60"/>
      <c r="I950" s="62" t="e">
        <f>IFERROR(VLOOKUP(H950,H$2:H949,1,FALSE),VLOOKUP(H950,H$478:H951,1,FALSE))</f>
        <v>#N/A</v>
      </c>
      <c r="J950" s="62" t="str">
        <f>IF($H950=0,"",VLOOKUP($H950,Исходные_данные,37,FALSE))</f>
        <v/>
      </c>
      <c r="K950" s="62" t="str">
        <f>IF($H950=0,"",VLOOKUP($H950,Исходные_данные,38,FALSE))</f>
        <v/>
      </c>
      <c r="L950" s="62" t="str">
        <f>IF($H950=0,"",VLOOKUP($H950,Исходные_данные,39,FALSE))</f>
        <v/>
      </c>
      <c r="M950" s="46" t="str">
        <f>IFERROR(VLOOKUP(H950,Нагрузка_диапазон_1,4,FALSE),"")</f>
        <v/>
      </c>
      <c r="N950" s="62" t="str">
        <f>IF($H950=0,"",VLOOKUP($H950,Исходные_данные,40,FALSE))</f>
        <v/>
      </c>
      <c r="O950" s="62"/>
      <c r="P950" s="62" t="str">
        <f>IF($H950=0,"",VLOOKUP($H950,Исходные_данные,42,FALSE))</f>
        <v/>
      </c>
      <c r="Q950" s="62" t="str">
        <f>IF($H950=0,"",VLOOKUP($H950,Исходные_данные,8,FALSE))</f>
        <v/>
      </c>
      <c r="R950" s="62">
        <f>IF(Q950=3,"L1,L2,L3",0)</f>
        <v>0</v>
      </c>
      <c r="S950" s="62">
        <f>IF(C950=1,1,IF(Q950=3,S949,IF(S949=3,1,S949+1)))</f>
        <v>3</v>
      </c>
      <c r="T950" s="62" t="str">
        <f>IF(R950=0,"L"&amp;S950,R950)</f>
        <v>L3</v>
      </c>
      <c r="U950" s="62" t="str">
        <f>IF($H950=0,"",VLOOKUP($H950,Исходные_данные,32,FALSE))</f>
        <v/>
      </c>
    </row>
    <row r="951" spans="1:21" x14ac:dyDescent="0.2">
      <c r="A951" s="62" t="str">
        <f t="shared" si="16"/>
        <v/>
      </c>
      <c r="B951" s="62" t="str">
        <f>IF(C951=1,MAX(B$2:$B950)+1,IF(F951=0,"",B950))</f>
        <v/>
      </c>
      <c r="C951" s="62">
        <f>COUNTIF($F$2:$F951,F951)</f>
        <v>0</v>
      </c>
      <c r="D951" s="62">
        <f>IF(F951=0,0,MAX($D$2:D950)+1)</f>
        <v>0</v>
      </c>
      <c r="E951" s="62">
        <f>IF(H951=0,0,MAX($E$2:E950)+1)</f>
        <v>0</v>
      </c>
      <c r="F951" s="71"/>
      <c r="G951" s="60"/>
      <c r="H951" s="60"/>
      <c r="I951" s="62" t="e">
        <f>IFERROR(VLOOKUP(H951,H$2:H950,1,FALSE),VLOOKUP(H951,H$478:H952,1,FALSE))</f>
        <v>#N/A</v>
      </c>
      <c r="J951" s="62" t="str">
        <f>IF($H951=0,"",VLOOKUP($H951,Исходные_данные,37,FALSE))</f>
        <v/>
      </c>
      <c r="K951" s="62" t="str">
        <f>IF($H951=0,"",VLOOKUP($H951,Исходные_данные,38,FALSE))</f>
        <v/>
      </c>
      <c r="L951" s="62" t="str">
        <f>IF($H951=0,"",VLOOKUP($H951,Исходные_данные,39,FALSE))</f>
        <v/>
      </c>
      <c r="M951" s="46" t="str">
        <f>IFERROR(VLOOKUP(H951,Нагрузка_диапазон_1,4,FALSE),"")</f>
        <v/>
      </c>
      <c r="N951" s="62" t="str">
        <f>IF($H951=0,"",VLOOKUP($H951,Исходные_данные,40,FALSE))</f>
        <v/>
      </c>
      <c r="O951" s="62"/>
      <c r="P951" s="62" t="str">
        <f>IF($H951=0,"",VLOOKUP($H951,Исходные_данные,42,FALSE))</f>
        <v/>
      </c>
      <c r="Q951" s="62" t="str">
        <f>IF($H951=0,"",VLOOKUP($H951,Исходные_данные,8,FALSE))</f>
        <v/>
      </c>
      <c r="R951" s="62">
        <f>IF(Q951=3,"L1,L2,L3",0)</f>
        <v>0</v>
      </c>
      <c r="S951" s="62">
        <f>IF(C951=1,1,IF(Q951=3,S950,IF(S950=3,1,S950+1)))</f>
        <v>1</v>
      </c>
      <c r="T951" s="62" t="str">
        <f>IF(R951=0,"L"&amp;S951,R951)</f>
        <v>L1</v>
      </c>
      <c r="U951" s="62" t="str">
        <f>IF($H951=0,"",VLOOKUP($H951,Исходные_данные,32,FALSE))</f>
        <v/>
      </c>
    </row>
    <row r="952" spans="1:21" x14ac:dyDescent="0.2">
      <c r="A952" s="62" t="str">
        <f t="shared" si="16"/>
        <v/>
      </c>
      <c r="B952" s="62" t="str">
        <f>IF(C952=1,MAX(B$2:$B951)+1,IF(F952=0,"",B951))</f>
        <v/>
      </c>
      <c r="C952" s="62">
        <f>COUNTIF($F$2:$F952,F952)</f>
        <v>0</v>
      </c>
      <c r="D952" s="62">
        <f>IF(F952=0,0,MAX($D$2:D951)+1)</f>
        <v>0</v>
      </c>
      <c r="E952" s="62">
        <f>IF(H952=0,0,MAX($E$2:E951)+1)</f>
        <v>0</v>
      </c>
      <c r="F952" s="71"/>
      <c r="G952" s="60"/>
      <c r="H952" s="60"/>
      <c r="I952" s="62" t="e">
        <f>IFERROR(VLOOKUP(H952,H$2:H951,1,FALSE),VLOOKUP(H952,H$478:H953,1,FALSE))</f>
        <v>#N/A</v>
      </c>
      <c r="J952" s="62" t="str">
        <f>IF($H952=0,"",VLOOKUP($H952,Исходные_данные,37,FALSE))</f>
        <v/>
      </c>
      <c r="K952" s="62" t="str">
        <f>IF($H952=0,"",VLOOKUP($H952,Исходные_данные,38,FALSE))</f>
        <v/>
      </c>
      <c r="L952" s="62" t="str">
        <f>IF($H952=0,"",VLOOKUP($H952,Исходные_данные,39,FALSE))</f>
        <v/>
      </c>
      <c r="M952" s="46" t="str">
        <f>IFERROR(VLOOKUP(H952,Нагрузка_диапазон_1,4,FALSE),"")</f>
        <v/>
      </c>
      <c r="N952" s="62" t="str">
        <f>IF($H952=0,"",VLOOKUP($H952,Исходные_данные,40,FALSE))</f>
        <v/>
      </c>
      <c r="O952" s="62"/>
      <c r="P952" s="62" t="str">
        <f>IF($H952=0,"",VLOOKUP($H952,Исходные_данные,42,FALSE))</f>
        <v/>
      </c>
      <c r="Q952" s="62" t="str">
        <f>IF($H952=0,"",VLOOKUP($H952,Исходные_данные,8,FALSE))</f>
        <v/>
      </c>
      <c r="R952" s="62">
        <f>IF(Q952=3,"L1,L2,L3",0)</f>
        <v>0</v>
      </c>
      <c r="S952" s="62">
        <f>IF(C952=1,1,IF(Q952=3,S951,IF(S951=3,1,S951+1)))</f>
        <v>2</v>
      </c>
      <c r="T952" s="62" t="str">
        <f>IF(R952=0,"L"&amp;S952,R952)</f>
        <v>L2</v>
      </c>
      <c r="U952" s="62" t="str">
        <f>IF($H952=0,"",VLOOKUP($H952,Исходные_данные,32,FALSE))</f>
        <v/>
      </c>
    </row>
    <row r="953" spans="1:21" x14ac:dyDescent="0.2">
      <c r="A953" s="62" t="str">
        <f t="shared" si="16"/>
        <v/>
      </c>
      <c r="B953" s="62" t="str">
        <f>IF(C953=1,MAX(B$2:$B952)+1,IF(F953=0,"",B952))</f>
        <v/>
      </c>
      <c r="C953" s="62">
        <f>COUNTIF($F$2:$F953,F953)</f>
        <v>0</v>
      </c>
      <c r="D953" s="62">
        <f>IF(F953=0,0,MAX($D$2:D952)+1)</f>
        <v>0</v>
      </c>
      <c r="E953" s="62">
        <f>IF(H953=0,0,MAX($E$2:E952)+1)</f>
        <v>0</v>
      </c>
      <c r="F953" s="71"/>
      <c r="G953" s="60"/>
      <c r="H953" s="60"/>
      <c r="I953" s="62" t="e">
        <f>IFERROR(VLOOKUP(H953,H$2:H952,1,FALSE),VLOOKUP(H953,H$478:H954,1,FALSE))</f>
        <v>#N/A</v>
      </c>
      <c r="J953" s="62" t="str">
        <f>IF($H953=0,"",VLOOKUP($H953,Исходные_данные,37,FALSE))</f>
        <v/>
      </c>
      <c r="K953" s="62" t="str">
        <f>IF($H953=0,"",VLOOKUP($H953,Исходные_данные,38,FALSE))</f>
        <v/>
      </c>
      <c r="L953" s="62" t="str">
        <f>IF($H953=0,"",VLOOKUP($H953,Исходные_данные,39,FALSE))</f>
        <v/>
      </c>
      <c r="M953" s="46" t="str">
        <f>IFERROR(VLOOKUP(H953,Нагрузка_диапазон_1,4,FALSE),"")</f>
        <v/>
      </c>
      <c r="N953" s="62" t="str">
        <f>IF($H953=0,"",VLOOKUP($H953,Исходные_данные,40,FALSE))</f>
        <v/>
      </c>
      <c r="O953" s="62"/>
      <c r="P953" s="62" t="str">
        <f>IF($H953=0,"",VLOOKUP($H953,Исходные_данные,42,FALSE))</f>
        <v/>
      </c>
      <c r="Q953" s="62" t="str">
        <f>IF($H953=0,"",VLOOKUP($H953,Исходные_данные,8,FALSE))</f>
        <v/>
      </c>
      <c r="R953" s="62">
        <f>IF(Q953=3,"L1,L2,L3",0)</f>
        <v>0</v>
      </c>
      <c r="S953" s="62">
        <f>IF(C953=1,1,IF(Q953=3,S952,IF(S952=3,1,S952+1)))</f>
        <v>3</v>
      </c>
      <c r="T953" s="62" t="str">
        <f>IF(R953=0,"L"&amp;S953,R953)</f>
        <v>L3</v>
      </c>
      <c r="U953" s="62" t="str">
        <f>IF($H953=0,"",VLOOKUP($H953,Исходные_данные,32,FALSE))</f>
        <v/>
      </c>
    </row>
    <row r="954" spans="1:21" x14ac:dyDescent="0.2">
      <c r="A954" s="62" t="str">
        <f t="shared" si="16"/>
        <v/>
      </c>
      <c r="B954" s="62" t="str">
        <f>IF(C954=1,MAX(B$2:$B953)+1,IF(F954=0,"",B953))</f>
        <v/>
      </c>
      <c r="C954" s="62">
        <f>COUNTIF($F$2:$F954,F954)</f>
        <v>0</v>
      </c>
      <c r="D954" s="62">
        <f>IF(F954=0,0,MAX($D$2:D953)+1)</f>
        <v>0</v>
      </c>
      <c r="E954" s="62">
        <f>IF(H954=0,0,MAX($E$2:E953)+1)</f>
        <v>0</v>
      </c>
      <c r="F954" s="71"/>
      <c r="G954" s="60"/>
      <c r="H954" s="60"/>
      <c r="I954" s="62" t="e">
        <f>IFERROR(VLOOKUP(H954,H$2:H953,1,FALSE),VLOOKUP(H954,H$478:H955,1,FALSE))</f>
        <v>#N/A</v>
      </c>
      <c r="J954" s="62" t="str">
        <f>IF($H954=0,"",VLOOKUP($H954,Исходные_данные,37,FALSE))</f>
        <v/>
      </c>
      <c r="K954" s="62" t="str">
        <f>IF($H954=0,"",VLOOKUP($H954,Исходные_данные,38,FALSE))</f>
        <v/>
      </c>
      <c r="L954" s="62" t="str">
        <f>IF($H954=0,"",VLOOKUP($H954,Исходные_данные,39,FALSE))</f>
        <v/>
      </c>
      <c r="M954" s="46" t="str">
        <f>IFERROR(VLOOKUP(H954,Нагрузка_диапазон_1,4,FALSE),"")</f>
        <v/>
      </c>
      <c r="N954" s="62" t="str">
        <f>IF($H954=0,"",VLOOKUP($H954,Исходные_данные,40,FALSE))</f>
        <v/>
      </c>
      <c r="O954" s="62"/>
      <c r="P954" s="62" t="str">
        <f>IF($H954=0,"",VLOOKUP($H954,Исходные_данные,42,FALSE))</f>
        <v/>
      </c>
      <c r="Q954" s="62" t="str">
        <f>IF($H954=0,"",VLOOKUP($H954,Исходные_данные,8,FALSE))</f>
        <v/>
      </c>
      <c r="R954" s="62">
        <f>IF(Q954=3,"L1,L2,L3",0)</f>
        <v>0</v>
      </c>
      <c r="S954" s="62">
        <f>IF(C954=1,1,IF(Q954=3,S953,IF(S953=3,1,S953+1)))</f>
        <v>1</v>
      </c>
      <c r="T954" s="62" t="str">
        <f>IF(R954=0,"L"&amp;S954,R954)</f>
        <v>L1</v>
      </c>
      <c r="U954" s="62" t="str">
        <f>IF($H954=0,"",VLOOKUP($H954,Исходные_данные,32,FALSE))</f>
        <v/>
      </c>
    </row>
    <row r="955" spans="1:21" x14ac:dyDescent="0.2">
      <c r="A955" s="62" t="str">
        <f t="shared" si="16"/>
        <v/>
      </c>
      <c r="B955" s="62" t="str">
        <f>IF(C955=1,MAX(B$2:$B954)+1,IF(F955=0,"",B954))</f>
        <v/>
      </c>
      <c r="C955" s="62">
        <f>COUNTIF($F$2:$F955,F955)</f>
        <v>0</v>
      </c>
      <c r="D955" s="62">
        <f>IF(F955=0,0,MAX($D$2:D954)+1)</f>
        <v>0</v>
      </c>
      <c r="E955" s="62">
        <f>IF(H955=0,0,MAX($E$2:E954)+1)</f>
        <v>0</v>
      </c>
      <c r="F955" s="71"/>
      <c r="G955" s="60"/>
      <c r="H955" s="60"/>
      <c r="I955" s="62" t="e">
        <f>IFERROR(VLOOKUP(H955,H$2:H954,1,FALSE),VLOOKUP(H955,H$478:H956,1,FALSE))</f>
        <v>#N/A</v>
      </c>
      <c r="J955" s="62" t="str">
        <f>IF($H955=0,"",VLOOKUP($H955,Исходные_данные,37,FALSE))</f>
        <v/>
      </c>
      <c r="K955" s="62" t="str">
        <f>IF($H955=0,"",VLOOKUP($H955,Исходные_данные,38,FALSE))</f>
        <v/>
      </c>
      <c r="L955" s="62" t="str">
        <f>IF($H955=0,"",VLOOKUP($H955,Исходные_данные,39,FALSE))</f>
        <v/>
      </c>
      <c r="M955" s="46" t="str">
        <f>IFERROR(VLOOKUP(H955,Нагрузка_диапазон_1,4,FALSE),"")</f>
        <v/>
      </c>
      <c r="N955" s="62" t="str">
        <f>IF($H955=0,"",VLOOKUP($H955,Исходные_данные,40,FALSE))</f>
        <v/>
      </c>
      <c r="O955" s="62"/>
      <c r="P955" s="62" t="str">
        <f>IF($H955=0,"",VLOOKUP($H955,Исходные_данные,42,FALSE))</f>
        <v/>
      </c>
      <c r="Q955" s="62" t="str">
        <f>IF($H955=0,"",VLOOKUP($H955,Исходные_данные,8,FALSE))</f>
        <v/>
      </c>
      <c r="R955" s="62">
        <f>IF(Q955=3,"L1,L2,L3",0)</f>
        <v>0</v>
      </c>
      <c r="S955" s="62">
        <f>IF(C955=1,1,IF(Q955=3,S954,IF(S954=3,1,S954+1)))</f>
        <v>2</v>
      </c>
      <c r="T955" s="62" t="str">
        <f>IF(R955=0,"L"&amp;S955,R955)</f>
        <v>L2</v>
      </c>
      <c r="U955" s="62" t="str">
        <f>IF($H955=0,"",VLOOKUP($H955,Исходные_данные,32,FALSE))</f>
        <v/>
      </c>
    </row>
    <row r="956" spans="1:21" x14ac:dyDescent="0.2">
      <c r="A956" s="62" t="str">
        <f t="shared" si="16"/>
        <v/>
      </c>
      <c r="B956" s="62" t="str">
        <f>IF(C956=1,MAX(B$2:$B955)+1,IF(F956=0,"",B955))</f>
        <v/>
      </c>
      <c r="C956" s="62">
        <f>COUNTIF($F$2:$F956,F956)</f>
        <v>0</v>
      </c>
      <c r="D956" s="62">
        <f>IF(F956=0,0,MAX($D$2:D955)+1)</f>
        <v>0</v>
      </c>
      <c r="E956" s="62">
        <f>IF(H956=0,0,MAX($E$2:E955)+1)</f>
        <v>0</v>
      </c>
      <c r="F956" s="71"/>
      <c r="G956" s="60"/>
      <c r="H956" s="60"/>
      <c r="I956" s="62" t="e">
        <f>IFERROR(VLOOKUP(H956,H$2:H955,1,FALSE),VLOOKUP(H956,H$478:H957,1,FALSE))</f>
        <v>#N/A</v>
      </c>
      <c r="J956" s="62" t="str">
        <f>IF($H956=0,"",VLOOKUP($H956,Исходные_данные,37,FALSE))</f>
        <v/>
      </c>
      <c r="K956" s="62" t="str">
        <f>IF($H956=0,"",VLOOKUP($H956,Исходные_данные,38,FALSE))</f>
        <v/>
      </c>
      <c r="L956" s="62" t="str">
        <f>IF($H956=0,"",VLOOKUP($H956,Исходные_данные,39,FALSE))</f>
        <v/>
      </c>
      <c r="M956" s="46" t="str">
        <f>IFERROR(VLOOKUP(H956,Нагрузка_диапазон_1,4,FALSE),"")</f>
        <v/>
      </c>
      <c r="N956" s="62" t="str">
        <f>IF($H956=0,"",VLOOKUP($H956,Исходные_данные,40,FALSE))</f>
        <v/>
      </c>
      <c r="O956" s="62"/>
      <c r="P956" s="62" t="str">
        <f>IF($H956=0,"",VLOOKUP($H956,Исходные_данные,42,FALSE))</f>
        <v/>
      </c>
      <c r="Q956" s="62" t="str">
        <f>IF($H956=0,"",VLOOKUP($H956,Исходные_данные,8,FALSE))</f>
        <v/>
      </c>
      <c r="R956" s="62">
        <f>IF(Q956=3,"L1,L2,L3",0)</f>
        <v>0</v>
      </c>
      <c r="S956" s="62">
        <f>IF(C956=1,1,IF(Q956=3,S955,IF(S955=3,1,S955+1)))</f>
        <v>3</v>
      </c>
      <c r="T956" s="62" t="str">
        <f>IF(R956=0,"L"&amp;S956,R956)</f>
        <v>L3</v>
      </c>
      <c r="U956" s="62" t="str">
        <f>IF($H956=0,"",VLOOKUP($H956,Исходные_данные,32,FALSE))</f>
        <v/>
      </c>
    </row>
    <row r="957" spans="1:21" x14ac:dyDescent="0.2">
      <c r="A957" s="62" t="str">
        <f t="shared" si="16"/>
        <v/>
      </c>
      <c r="B957" s="62" t="str">
        <f>IF(C957=1,MAX(B$2:$B956)+1,IF(F957=0,"",B956))</f>
        <v/>
      </c>
      <c r="C957" s="62">
        <f>COUNTIF($F$2:$F957,F957)</f>
        <v>0</v>
      </c>
      <c r="D957" s="62">
        <f>IF(F957=0,0,MAX($D$2:D956)+1)</f>
        <v>0</v>
      </c>
      <c r="E957" s="62">
        <f>IF(H957=0,0,MAX($E$2:E956)+1)</f>
        <v>0</v>
      </c>
      <c r="F957" s="71"/>
      <c r="G957" s="60"/>
      <c r="H957" s="60"/>
      <c r="I957" s="62" t="e">
        <f>IFERROR(VLOOKUP(H957,H$2:H956,1,FALSE),VLOOKUP(H957,H$478:H958,1,FALSE))</f>
        <v>#N/A</v>
      </c>
      <c r="J957" s="62" t="str">
        <f>IF($H957=0,"",VLOOKUP($H957,Исходные_данные,37,FALSE))</f>
        <v/>
      </c>
      <c r="K957" s="62" t="str">
        <f>IF($H957=0,"",VLOOKUP($H957,Исходные_данные,38,FALSE))</f>
        <v/>
      </c>
      <c r="L957" s="62" t="str">
        <f>IF($H957=0,"",VLOOKUP($H957,Исходные_данные,39,FALSE))</f>
        <v/>
      </c>
      <c r="M957" s="46" t="str">
        <f>IFERROR(VLOOKUP(H957,Нагрузка_диапазон_1,4,FALSE),"")</f>
        <v/>
      </c>
      <c r="N957" s="62" t="str">
        <f>IF($H957=0,"",VLOOKUP($H957,Исходные_данные,40,FALSE))</f>
        <v/>
      </c>
      <c r="O957" s="62"/>
      <c r="P957" s="62" t="str">
        <f>IF($H957=0,"",VLOOKUP($H957,Исходные_данные,42,FALSE))</f>
        <v/>
      </c>
      <c r="Q957" s="62" t="str">
        <f>IF($H957=0,"",VLOOKUP($H957,Исходные_данные,8,FALSE))</f>
        <v/>
      </c>
      <c r="R957" s="62">
        <f>IF(Q957=3,"L1,L2,L3",0)</f>
        <v>0</v>
      </c>
      <c r="S957" s="62">
        <f>IF(C957=1,1,IF(Q957=3,S956,IF(S956=3,1,S956+1)))</f>
        <v>1</v>
      </c>
      <c r="T957" s="62" t="str">
        <f>IF(R957=0,"L"&amp;S957,R957)</f>
        <v>L1</v>
      </c>
      <c r="U957" s="62" t="str">
        <f>IF($H957=0,"",VLOOKUP($H957,Исходные_данные,32,FALSE))</f>
        <v/>
      </c>
    </row>
    <row r="958" spans="1:21" x14ac:dyDescent="0.2">
      <c r="A958" s="62" t="str">
        <f t="shared" si="16"/>
        <v/>
      </c>
      <c r="B958" s="62" t="str">
        <f>IF(C958=1,MAX(B$2:$B957)+1,IF(F958=0,"",B957))</f>
        <v/>
      </c>
      <c r="C958" s="62">
        <f>COUNTIF($F$2:$F958,F958)</f>
        <v>0</v>
      </c>
      <c r="D958" s="62">
        <f>IF(F958=0,0,MAX($D$2:D957)+1)</f>
        <v>0</v>
      </c>
      <c r="E958" s="62">
        <f>IF(H958=0,0,MAX($E$2:E957)+1)</f>
        <v>0</v>
      </c>
      <c r="F958" s="71"/>
      <c r="G958" s="60"/>
      <c r="H958" s="60"/>
      <c r="I958" s="62" t="e">
        <f>IFERROR(VLOOKUP(H958,H$2:H957,1,FALSE),VLOOKUP(H958,H$478:H959,1,FALSE))</f>
        <v>#N/A</v>
      </c>
      <c r="J958" s="62" t="str">
        <f>IF($H958=0,"",VLOOKUP($H958,Исходные_данные,37,FALSE))</f>
        <v/>
      </c>
      <c r="K958" s="62" t="str">
        <f>IF($H958=0,"",VLOOKUP($H958,Исходные_данные,38,FALSE))</f>
        <v/>
      </c>
      <c r="L958" s="62" t="str">
        <f>IF($H958=0,"",VLOOKUP($H958,Исходные_данные,39,FALSE))</f>
        <v/>
      </c>
      <c r="M958" s="46" t="str">
        <f>IFERROR(VLOOKUP(H958,Нагрузка_диапазон_1,4,FALSE),"")</f>
        <v/>
      </c>
      <c r="N958" s="62" t="str">
        <f>IF($H958=0,"",VLOOKUP($H958,Исходные_данные,40,FALSE))</f>
        <v/>
      </c>
      <c r="O958" s="62"/>
      <c r="P958" s="62" t="str">
        <f>IF($H958=0,"",VLOOKUP($H958,Исходные_данные,42,FALSE))</f>
        <v/>
      </c>
      <c r="Q958" s="62" t="str">
        <f>IF($H958=0,"",VLOOKUP($H958,Исходные_данные,8,FALSE))</f>
        <v/>
      </c>
      <c r="R958" s="62">
        <f>IF(Q958=3,"L1,L2,L3",0)</f>
        <v>0</v>
      </c>
      <c r="S958" s="62">
        <f>IF(C958=1,1,IF(Q958=3,S957,IF(S957=3,1,S957+1)))</f>
        <v>2</v>
      </c>
      <c r="T958" s="62" t="str">
        <f>IF(R958=0,"L"&amp;S958,R958)</f>
        <v>L2</v>
      </c>
      <c r="U958" s="62" t="str">
        <f>IF($H958=0,"",VLOOKUP($H958,Исходные_данные,32,FALSE))</f>
        <v/>
      </c>
    </row>
    <row r="959" spans="1:21" x14ac:dyDescent="0.2">
      <c r="A959" s="62" t="str">
        <f t="shared" si="16"/>
        <v/>
      </c>
      <c r="B959" s="62" t="str">
        <f>IF(C959=1,MAX(B$2:$B958)+1,IF(F959=0,"",B958))</f>
        <v/>
      </c>
      <c r="C959" s="62">
        <f>COUNTIF($F$2:$F959,F959)</f>
        <v>0</v>
      </c>
      <c r="D959" s="62">
        <f>IF(F959=0,0,MAX($D$2:D958)+1)</f>
        <v>0</v>
      </c>
      <c r="E959" s="62">
        <f>IF(H959=0,0,MAX($E$2:E958)+1)</f>
        <v>0</v>
      </c>
      <c r="F959" s="71"/>
      <c r="G959" s="60"/>
      <c r="H959" s="60"/>
      <c r="I959" s="62" t="e">
        <f>IFERROR(VLOOKUP(H959,H$2:H958,1,FALSE),VLOOKUP(H959,H$478:H960,1,FALSE))</f>
        <v>#N/A</v>
      </c>
      <c r="J959" s="62" t="str">
        <f>IF($H959=0,"",VLOOKUP($H959,Исходные_данные,37,FALSE))</f>
        <v/>
      </c>
      <c r="K959" s="62" t="str">
        <f>IF($H959=0,"",VLOOKUP($H959,Исходные_данные,38,FALSE))</f>
        <v/>
      </c>
      <c r="L959" s="62" t="str">
        <f>IF($H959=0,"",VLOOKUP($H959,Исходные_данные,39,FALSE))</f>
        <v/>
      </c>
      <c r="M959" s="46" t="str">
        <f>IFERROR(VLOOKUP(H959,Нагрузка_диапазон_1,4,FALSE),"")</f>
        <v/>
      </c>
      <c r="N959" s="62" t="str">
        <f>IF($H959=0,"",VLOOKUP($H959,Исходные_данные,40,FALSE))</f>
        <v/>
      </c>
      <c r="O959" s="62"/>
      <c r="P959" s="62" t="str">
        <f>IF($H959=0,"",VLOOKUP($H959,Исходные_данные,42,FALSE))</f>
        <v/>
      </c>
      <c r="Q959" s="62" t="str">
        <f>IF($H959=0,"",VLOOKUP($H959,Исходные_данные,8,FALSE))</f>
        <v/>
      </c>
      <c r="R959" s="62">
        <f>IF(Q959=3,"L1,L2,L3",0)</f>
        <v>0</v>
      </c>
      <c r="S959" s="62">
        <f>IF(C959=1,1,IF(Q959=3,S958,IF(S958=3,1,S958+1)))</f>
        <v>3</v>
      </c>
      <c r="T959" s="62" t="str">
        <f>IF(R959=0,"L"&amp;S959,R959)</f>
        <v>L3</v>
      </c>
      <c r="U959" s="62" t="str">
        <f>IF($H959=0,"",VLOOKUP($H959,Исходные_данные,32,FALSE))</f>
        <v/>
      </c>
    </row>
    <row r="960" spans="1:21" x14ac:dyDescent="0.2">
      <c r="A960" s="62" t="str">
        <f t="shared" si="16"/>
        <v/>
      </c>
      <c r="B960" s="62" t="str">
        <f>IF(C960=1,MAX(B$2:$B959)+1,IF(F960=0,"",B959))</f>
        <v/>
      </c>
      <c r="C960" s="62">
        <f>COUNTIF($F$2:$F960,F960)</f>
        <v>0</v>
      </c>
      <c r="D960" s="62">
        <f>IF(F960=0,0,MAX($D$2:D959)+1)</f>
        <v>0</v>
      </c>
      <c r="E960" s="62">
        <f>IF(H960=0,0,MAX($E$2:E959)+1)</f>
        <v>0</v>
      </c>
      <c r="F960" s="71"/>
      <c r="G960" s="60"/>
      <c r="H960" s="60"/>
      <c r="I960" s="62" t="e">
        <f>IFERROR(VLOOKUP(H960,H$2:H959,1,FALSE),VLOOKUP(H960,H$478:H961,1,FALSE))</f>
        <v>#N/A</v>
      </c>
      <c r="J960" s="62" t="str">
        <f>IF($H960=0,"",VLOOKUP($H960,Исходные_данные,37,FALSE))</f>
        <v/>
      </c>
      <c r="K960" s="62" t="str">
        <f>IF($H960=0,"",VLOOKUP($H960,Исходные_данные,38,FALSE))</f>
        <v/>
      </c>
      <c r="L960" s="62" t="str">
        <f>IF($H960=0,"",VLOOKUP($H960,Исходные_данные,39,FALSE))</f>
        <v/>
      </c>
      <c r="M960" s="46" t="str">
        <f>IFERROR(VLOOKUP(H960,Нагрузка_диапазон_1,4,FALSE),"")</f>
        <v/>
      </c>
      <c r="N960" s="62" t="str">
        <f>IF($H960=0,"",VLOOKUP($H960,Исходные_данные,40,FALSE))</f>
        <v/>
      </c>
      <c r="O960" s="62"/>
      <c r="P960" s="62" t="str">
        <f>IF($H960=0,"",VLOOKUP($H960,Исходные_данные,42,FALSE))</f>
        <v/>
      </c>
      <c r="Q960" s="62" t="str">
        <f>IF($H960=0,"",VLOOKUP($H960,Исходные_данные,8,FALSE))</f>
        <v/>
      </c>
      <c r="R960" s="62">
        <f>IF(Q960=3,"L1,L2,L3",0)</f>
        <v>0</v>
      </c>
      <c r="S960" s="62">
        <f>IF(C960=1,1,IF(Q960=3,S959,IF(S959=3,1,S959+1)))</f>
        <v>1</v>
      </c>
      <c r="T960" s="62" t="str">
        <f>IF(R960=0,"L"&amp;S960,R960)</f>
        <v>L1</v>
      </c>
      <c r="U960" s="62" t="str">
        <f>IF($H960=0,"",VLOOKUP($H960,Исходные_данные,32,FALSE))</f>
        <v/>
      </c>
    </row>
    <row r="961" spans="1:21" x14ac:dyDescent="0.2">
      <c r="A961" s="62" t="str">
        <f t="shared" si="16"/>
        <v/>
      </c>
      <c r="B961" s="62" t="str">
        <f>IF(C961=1,MAX(B$2:$B960)+1,IF(F961=0,"",B960))</f>
        <v/>
      </c>
      <c r="C961" s="62">
        <f>COUNTIF($F$2:$F961,F961)</f>
        <v>0</v>
      </c>
      <c r="D961" s="62">
        <f>IF(F961=0,0,MAX($D$2:D960)+1)</f>
        <v>0</v>
      </c>
      <c r="E961" s="62">
        <f>IF(H961=0,0,MAX($E$2:E960)+1)</f>
        <v>0</v>
      </c>
      <c r="F961" s="71"/>
      <c r="G961" s="60"/>
      <c r="H961" s="60"/>
      <c r="I961" s="62" t="e">
        <f>IFERROR(VLOOKUP(H961,H$2:H960,1,FALSE),VLOOKUP(H961,H$478:H962,1,FALSE))</f>
        <v>#N/A</v>
      </c>
      <c r="J961" s="62" t="str">
        <f>IF($H961=0,"",VLOOKUP($H961,Исходные_данные,37,FALSE))</f>
        <v/>
      </c>
      <c r="K961" s="62" t="str">
        <f>IF($H961=0,"",VLOOKUP($H961,Исходные_данные,38,FALSE))</f>
        <v/>
      </c>
      <c r="L961" s="62" t="str">
        <f>IF($H961=0,"",VLOOKUP($H961,Исходные_данные,39,FALSE))</f>
        <v/>
      </c>
      <c r="M961" s="46" t="str">
        <f>IFERROR(VLOOKUP(H961,Нагрузка_диапазон_1,4,FALSE),"")</f>
        <v/>
      </c>
      <c r="N961" s="62" t="str">
        <f>IF($H961=0,"",VLOOKUP($H961,Исходные_данные,40,FALSE))</f>
        <v/>
      </c>
      <c r="O961" s="62"/>
      <c r="P961" s="62" t="str">
        <f>IF($H961=0,"",VLOOKUP($H961,Исходные_данные,42,FALSE))</f>
        <v/>
      </c>
      <c r="Q961" s="62" t="str">
        <f>IF($H961=0,"",VLOOKUP($H961,Исходные_данные,8,FALSE))</f>
        <v/>
      </c>
      <c r="R961" s="62">
        <f>IF(Q961=3,"L1,L2,L3",0)</f>
        <v>0</v>
      </c>
      <c r="S961" s="62">
        <f>IF(C961=1,1,IF(Q961=3,S960,IF(S960=3,1,S960+1)))</f>
        <v>2</v>
      </c>
      <c r="T961" s="62" t="str">
        <f>IF(R961=0,"L"&amp;S961,R961)</f>
        <v>L2</v>
      </c>
      <c r="U961" s="62" t="str">
        <f>IF($H961=0,"",VLOOKUP($H961,Исходные_данные,32,FALSE))</f>
        <v/>
      </c>
    </row>
    <row r="962" spans="1:21" x14ac:dyDescent="0.2">
      <c r="A962" s="62" t="str">
        <f t="shared" si="16"/>
        <v/>
      </c>
      <c r="B962" s="62" t="str">
        <f>IF(C962=1,MAX(B$2:$B961)+1,IF(F962=0,"",B961))</f>
        <v/>
      </c>
      <c r="C962" s="62">
        <f>COUNTIF($F$2:$F962,F962)</f>
        <v>0</v>
      </c>
      <c r="D962" s="62">
        <f>IF(F962=0,0,MAX($D$2:D961)+1)</f>
        <v>0</v>
      </c>
      <c r="E962" s="62">
        <f>IF(H962=0,0,MAX($E$2:E961)+1)</f>
        <v>0</v>
      </c>
      <c r="F962" s="71"/>
      <c r="G962" s="60"/>
      <c r="H962" s="60"/>
      <c r="I962" s="62" t="e">
        <f>IFERROR(VLOOKUP(H962,H$2:H961,1,FALSE),VLOOKUP(H962,H$478:H963,1,FALSE))</f>
        <v>#N/A</v>
      </c>
      <c r="J962" s="62" t="str">
        <f>IF($H962=0,"",VLOOKUP($H962,Исходные_данные,37,FALSE))</f>
        <v/>
      </c>
      <c r="K962" s="62" t="str">
        <f>IF($H962=0,"",VLOOKUP($H962,Исходные_данные,38,FALSE))</f>
        <v/>
      </c>
      <c r="L962" s="62" t="str">
        <f>IF($H962=0,"",VLOOKUP($H962,Исходные_данные,39,FALSE))</f>
        <v/>
      </c>
      <c r="M962" s="46" t="str">
        <f>IFERROR(VLOOKUP(H962,Нагрузка_диапазон_1,4,FALSE),"")</f>
        <v/>
      </c>
      <c r="N962" s="62" t="str">
        <f>IF($H962=0,"",VLOOKUP($H962,Исходные_данные,40,FALSE))</f>
        <v/>
      </c>
      <c r="O962" s="62"/>
      <c r="P962" s="62" t="str">
        <f>IF($H962=0,"",VLOOKUP($H962,Исходные_данные,42,FALSE))</f>
        <v/>
      </c>
      <c r="Q962" s="62" t="str">
        <f>IF($H962=0,"",VLOOKUP($H962,Исходные_данные,8,FALSE))</f>
        <v/>
      </c>
      <c r="R962" s="62">
        <f>IF(Q962=3,"L1,L2,L3",0)</f>
        <v>0</v>
      </c>
      <c r="S962" s="62">
        <f>IF(C962=1,1,IF(Q962=3,S961,IF(S961=3,1,S961+1)))</f>
        <v>3</v>
      </c>
      <c r="T962" s="62" t="str">
        <f>IF(R962=0,"L"&amp;S962,R962)</f>
        <v>L3</v>
      </c>
      <c r="U962" s="62" t="str">
        <f>IF($H962=0,"",VLOOKUP($H962,Исходные_данные,32,FALSE))</f>
        <v/>
      </c>
    </row>
    <row r="963" spans="1:21" x14ac:dyDescent="0.2">
      <c r="A963" s="62" t="str">
        <f t="shared" si="16"/>
        <v/>
      </c>
      <c r="B963" s="62" t="str">
        <f>IF(C963=1,MAX(B$2:$B962)+1,IF(F963=0,"",B962))</f>
        <v/>
      </c>
      <c r="C963" s="62">
        <f>COUNTIF($F$2:$F963,F963)</f>
        <v>0</v>
      </c>
      <c r="D963" s="62">
        <f>IF(F963=0,0,MAX($D$2:D962)+1)</f>
        <v>0</v>
      </c>
      <c r="E963" s="62">
        <f>IF(H963=0,0,MAX($E$2:E962)+1)</f>
        <v>0</v>
      </c>
      <c r="F963" s="71"/>
      <c r="G963" s="60"/>
      <c r="H963" s="60"/>
      <c r="I963" s="62" t="e">
        <f>IFERROR(VLOOKUP(H963,H$2:H962,1,FALSE),VLOOKUP(H963,H$478:H964,1,FALSE))</f>
        <v>#N/A</v>
      </c>
      <c r="J963" s="62" t="str">
        <f>IF($H963=0,"",VLOOKUP($H963,Исходные_данные,37,FALSE))</f>
        <v/>
      </c>
      <c r="K963" s="62" t="str">
        <f>IF($H963=0,"",VLOOKUP($H963,Исходные_данные,38,FALSE))</f>
        <v/>
      </c>
      <c r="L963" s="62" t="str">
        <f>IF($H963=0,"",VLOOKUP($H963,Исходные_данные,39,FALSE))</f>
        <v/>
      </c>
      <c r="M963" s="46" t="str">
        <f>IFERROR(VLOOKUP(H963,Нагрузка_диапазон_1,4,FALSE),"")</f>
        <v/>
      </c>
      <c r="N963" s="62" t="str">
        <f>IF($H963=0,"",VLOOKUP($H963,Исходные_данные,40,FALSE))</f>
        <v/>
      </c>
      <c r="O963" s="62"/>
      <c r="P963" s="62" t="str">
        <f>IF($H963=0,"",VLOOKUP($H963,Исходные_данные,42,FALSE))</f>
        <v/>
      </c>
      <c r="Q963" s="62" t="str">
        <f>IF($H963=0,"",VLOOKUP($H963,Исходные_данные,8,FALSE))</f>
        <v/>
      </c>
      <c r="R963" s="62">
        <f>IF(Q963=3,"L1,L2,L3",0)</f>
        <v>0</v>
      </c>
      <c r="S963" s="62">
        <f>IF(C963=1,1,IF(Q963=3,S962,IF(S962=3,1,S962+1)))</f>
        <v>1</v>
      </c>
      <c r="T963" s="62" t="str">
        <f>IF(R963=0,"L"&amp;S963,R963)</f>
        <v>L1</v>
      </c>
      <c r="U963" s="62" t="str">
        <f>IF($H963=0,"",VLOOKUP($H963,Исходные_данные,32,FALSE))</f>
        <v/>
      </c>
    </row>
    <row r="964" spans="1:21" x14ac:dyDescent="0.2">
      <c r="A964" s="62" t="str">
        <f t="shared" si="16"/>
        <v/>
      </c>
      <c r="B964" s="62" t="str">
        <f>IF(C964=1,MAX(B$2:$B963)+1,IF(F964=0,"",B963))</f>
        <v/>
      </c>
      <c r="C964" s="62">
        <f>COUNTIF($F$2:$F964,F964)</f>
        <v>0</v>
      </c>
      <c r="D964" s="62">
        <f>IF(F964=0,0,MAX($D$2:D963)+1)</f>
        <v>0</v>
      </c>
      <c r="E964" s="62">
        <f>IF(H964=0,0,MAX($E$2:E963)+1)</f>
        <v>0</v>
      </c>
      <c r="F964" s="71"/>
      <c r="G964" s="60"/>
      <c r="H964" s="60"/>
      <c r="I964" s="62" t="e">
        <f>IFERROR(VLOOKUP(H964,H$2:H963,1,FALSE),VLOOKUP(H964,H$478:H965,1,FALSE))</f>
        <v>#N/A</v>
      </c>
      <c r="J964" s="62" t="str">
        <f>IF($H964=0,"",VLOOKUP($H964,Исходные_данные,37,FALSE))</f>
        <v/>
      </c>
      <c r="K964" s="62" t="str">
        <f>IF($H964=0,"",VLOOKUP($H964,Исходные_данные,38,FALSE))</f>
        <v/>
      </c>
      <c r="L964" s="62" t="str">
        <f>IF($H964=0,"",VLOOKUP($H964,Исходные_данные,39,FALSE))</f>
        <v/>
      </c>
      <c r="M964" s="46" t="str">
        <f>IFERROR(VLOOKUP(H964,Нагрузка_диапазон_1,4,FALSE),"")</f>
        <v/>
      </c>
      <c r="N964" s="62" t="str">
        <f>IF($H964=0,"",VLOOKUP($H964,Исходные_данные,40,FALSE))</f>
        <v/>
      </c>
      <c r="O964" s="62"/>
      <c r="P964" s="62" t="str">
        <f>IF($H964=0,"",VLOOKUP($H964,Исходные_данные,42,FALSE))</f>
        <v/>
      </c>
      <c r="Q964" s="62" t="str">
        <f>IF($H964=0,"",VLOOKUP($H964,Исходные_данные,8,FALSE))</f>
        <v/>
      </c>
      <c r="R964" s="62">
        <f>IF(Q964=3,"L1,L2,L3",0)</f>
        <v>0</v>
      </c>
      <c r="S964" s="62">
        <f>IF(C964=1,1,IF(Q964=3,S963,IF(S963=3,1,S963+1)))</f>
        <v>2</v>
      </c>
      <c r="T964" s="62" t="str">
        <f>IF(R964=0,"L"&amp;S964,R964)</f>
        <v>L2</v>
      </c>
      <c r="U964" s="62" t="str">
        <f>IF($H964=0,"",VLOOKUP($H964,Исходные_данные,32,FALSE))</f>
        <v/>
      </c>
    </row>
    <row r="965" spans="1:21" x14ac:dyDescent="0.2">
      <c r="A965" s="62" t="str">
        <f t="shared" si="16"/>
        <v/>
      </c>
      <c r="B965" s="62" t="str">
        <f>IF(C965=1,MAX(B$2:$B964)+1,IF(F965=0,"",B964))</f>
        <v/>
      </c>
      <c r="C965" s="62">
        <f>COUNTIF($F$2:$F965,F965)</f>
        <v>0</v>
      </c>
      <c r="D965" s="62">
        <f>IF(F965=0,0,MAX($D$2:D964)+1)</f>
        <v>0</v>
      </c>
      <c r="E965" s="62">
        <f>IF(H965=0,0,MAX($E$2:E964)+1)</f>
        <v>0</v>
      </c>
      <c r="F965" s="71"/>
      <c r="G965" s="60"/>
      <c r="H965" s="60"/>
      <c r="I965" s="62" t="e">
        <f>IFERROR(VLOOKUP(H965,H$2:H964,1,FALSE),VLOOKUP(H965,H$478:H966,1,FALSE))</f>
        <v>#N/A</v>
      </c>
      <c r="J965" s="62" t="str">
        <f>IF($H965=0,"",VLOOKUP($H965,Исходные_данные,37,FALSE))</f>
        <v/>
      </c>
      <c r="K965" s="62" t="str">
        <f>IF($H965=0,"",VLOOKUP($H965,Исходные_данные,38,FALSE))</f>
        <v/>
      </c>
      <c r="L965" s="62" t="str">
        <f>IF($H965=0,"",VLOOKUP($H965,Исходные_данные,39,FALSE))</f>
        <v/>
      </c>
      <c r="M965" s="46" t="str">
        <f>IFERROR(VLOOKUP(H965,Нагрузка_диапазон_1,4,FALSE),"")</f>
        <v/>
      </c>
      <c r="N965" s="62" t="str">
        <f>IF($H965=0,"",VLOOKUP($H965,Исходные_данные,40,FALSE))</f>
        <v/>
      </c>
      <c r="O965" s="62"/>
      <c r="P965" s="62" t="str">
        <f>IF($H965=0,"",VLOOKUP($H965,Исходные_данные,42,FALSE))</f>
        <v/>
      </c>
      <c r="Q965" s="62" t="str">
        <f>IF($H965=0,"",VLOOKUP($H965,Исходные_данные,8,FALSE))</f>
        <v/>
      </c>
      <c r="R965" s="62">
        <f>IF(Q965=3,"L1,L2,L3",0)</f>
        <v>0</v>
      </c>
      <c r="S965" s="62">
        <f>IF(C965=1,1,IF(Q965=3,S964,IF(S964=3,1,S964+1)))</f>
        <v>3</v>
      </c>
      <c r="T965" s="62" t="str">
        <f>IF(R965=0,"L"&amp;S965,R965)</f>
        <v>L3</v>
      </c>
      <c r="U965" s="62" t="str">
        <f>IF($H965=0,"",VLOOKUP($H965,Исходные_данные,32,FALSE))</f>
        <v/>
      </c>
    </row>
    <row r="966" spans="1:21" x14ac:dyDescent="0.2">
      <c r="A966" s="62" t="str">
        <f t="shared" si="16"/>
        <v/>
      </c>
      <c r="B966" s="62" t="str">
        <f>IF(C966=1,MAX(B$2:$B965)+1,IF(F966=0,"",B965))</f>
        <v/>
      </c>
      <c r="C966" s="62">
        <f>COUNTIF($F$2:$F966,F966)</f>
        <v>0</v>
      </c>
      <c r="D966" s="62">
        <f>IF(F966=0,0,MAX($D$2:D965)+1)</f>
        <v>0</v>
      </c>
      <c r="E966" s="62">
        <f>IF(H966=0,0,MAX($E$2:E965)+1)</f>
        <v>0</v>
      </c>
      <c r="F966" s="71"/>
      <c r="G966" s="60"/>
      <c r="H966" s="60"/>
      <c r="I966" s="62" t="e">
        <f>IFERROR(VLOOKUP(H966,H$2:H965,1,FALSE),VLOOKUP(H966,H$478:H967,1,FALSE))</f>
        <v>#N/A</v>
      </c>
      <c r="J966" s="62" t="str">
        <f>IF($H966=0,"",VLOOKUP($H966,Исходные_данные,37,FALSE))</f>
        <v/>
      </c>
      <c r="K966" s="62" t="str">
        <f>IF($H966=0,"",VLOOKUP($H966,Исходные_данные,38,FALSE))</f>
        <v/>
      </c>
      <c r="L966" s="62" t="str">
        <f>IF($H966=0,"",VLOOKUP($H966,Исходные_данные,39,FALSE))</f>
        <v/>
      </c>
      <c r="M966" s="46" t="str">
        <f>IFERROR(VLOOKUP(H966,Нагрузка_диапазон_1,4,FALSE),"")</f>
        <v/>
      </c>
      <c r="N966" s="62" t="str">
        <f>IF($H966=0,"",VLOOKUP($H966,Исходные_данные,40,FALSE))</f>
        <v/>
      </c>
      <c r="O966" s="62"/>
      <c r="P966" s="62" t="str">
        <f>IF($H966=0,"",VLOOKUP($H966,Исходные_данные,42,FALSE))</f>
        <v/>
      </c>
      <c r="Q966" s="62" t="str">
        <f>IF($H966=0,"",VLOOKUP($H966,Исходные_данные,8,FALSE))</f>
        <v/>
      </c>
      <c r="R966" s="62">
        <f>IF(Q966=3,"L1,L2,L3",0)</f>
        <v>0</v>
      </c>
      <c r="S966" s="62">
        <f>IF(C966=1,1,IF(Q966=3,S965,IF(S965=3,1,S965+1)))</f>
        <v>1</v>
      </c>
      <c r="T966" s="62" t="str">
        <f>IF(R966=0,"L"&amp;S966,R966)</f>
        <v>L1</v>
      </c>
      <c r="U966" s="62" t="str">
        <f>IF($H966=0,"",VLOOKUP($H966,Исходные_данные,32,FALSE))</f>
        <v/>
      </c>
    </row>
    <row r="967" spans="1:21" x14ac:dyDescent="0.2">
      <c r="A967" s="62" t="str">
        <f t="shared" si="16"/>
        <v/>
      </c>
      <c r="B967" s="62" t="str">
        <f>IF(C967=1,MAX(B$2:$B966)+1,IF(F967=0,"",B966))</f>
        <v/>
      </c>
      <c r="C967" s="62">
        <f>COUNTIF($F$2:$F967,F967)</f>
        <v>0</v>
      </c>
      <c r="D967" s="62">
        <f>IF(F967=0,0,MAX($D$2:D966)+1)</f>
        <v>0</v>
      </c>
      <c r="E967" s="62">
        <f>IF(H967=0,0,MAX($E$2:E966)+1)</f>
        <v>0</v>
      </c>
      <c r="F967" s="71"/>
      <c r="G967" s="60"/>
      <c r="H967" s="60"/>
      <c r="I967" s="62" t="e">
        <f>IFERROR(VLOOKUP(H967,H$2:H966,1,FALSE),VLOOKUP(H967,H$478:H968,1,FALSE))</f>
        <v>#N/A</v>
      </c>
      <c r="J967" s="62" t="str">
        <f>IF($H967=0,"",VLOOKUP($H967,Исходные_данные,37,FALSE))</f>
        <v/>
      </c>
      <c r="K967" s="62" t="str">
        <f>IF($H967=0,"",VLOOKUP($H967,Исходные_данные,38,FALSE))</f>
        <v/>
      </c>
      <c r="L967" s="62" t="str">
        <f>IF($H967=0,"",VLOOKUP($H967,Исходные_данные,39,FALSE))</f>
        <v/>
      </c>
      <c r="M967" s="46" t="str">
        <f>IFERROR(VLOOKUP(H967,Нагрузка_диапазон_1,4,FALSE),"")</f>
        <v/>
      </c>
      <c r="N967" s="62" t="str">
        <f>IF($H967=0,"",VLOOKUP($H967,Исходные_данные,40,FALSE))</f>
        <v/>
      </c>
      <c r="O967" s="62"/>
      <c r="P967" s="62" t="str">
        <f>IF($H967=0,"",VLOOKUP($H967,Исходные_данные,42,FALSE))</f>
        <v/>
      </c>
      <c r="Q967" s="62" t="str">
        <f>IF($H967=0,"",VLOOKUP($H967,Исходные_данные,8,FALSE))</f>
        <v/>
      </c>
      <c r="R967" s="62">
        <f>IF(Q967=3,"L1,L2,L3",0)</f>
        <v>0</v>
      </c>
      <c r="S967" s="62">
        <f>IF(C967=1,1,IF(Q967=3,S966,IF(S966=3,1,S966+1)))</f>
        <v>2</v>
      </c>
      <c r="T967" s="62" t="str">
        <f>IF(R967=0,"L"&amp;S967,R967)</f>
        <v>L2</v>
      </c>
      <c r="U967" s="62" t="str">
        <f>IF($H967=0,"",VLOOKUP($H967,Исходные_данные,32,FALSE))</f>
        <v/>
      </c>
    </row>
    <row r="968" spans="1:21" x14ac:dyDescent="0.2">
      <c r="A968" s="62" t="str">
        <f t="shared" si="16"/>
        <v/>
      </c>
      <c r="B968" s="62" t="str">
        <f>IF(C968=1,MAX(B$2:$B967)+1,IF(F968=0,"",B967))</f>
        <v/>
      </c>
      <c r="C968" s="62">
        <f>COUNTIF($F$2:$F968,F968)</f>
        <v>0</v>
      </c>
      <c r="D968" s="62">
        <f>IF(F968=0,0,MAX($D$2:D967)+1)</f>
        <v>0</v>
      </c>
      <c r="E968" s="62">
        <f>IF(H968=0,0,MAX($E$2:E967)+1)</f>
        <v>0</v>
      </c>
      <c r="F968" s="71"/>
      <c r="G968" s="60"/>
      <c r="H968" s="60"/>
      <c r="I968" s="62" t="e">
        <f>IFERROR(VLOOKUP(H968,H$2:H967,1,FALSE),VLOOKUP(H968,H$478:H969,1,FALSE))</f>
        <v>#N/A</v>
      </c>
      <c r="J968" s="62" t="str">
        <f>IF($H968=0,"",VLOOKUP($H968,Исходные_данные,37,FALSE))</f>
        <v/>
      </c>
      <c r="K968" s="62" t="str">
        <f>IF($H968=0,"",VLOOKUP($H968,Исходные_данные,38,FALSE))</f>
        <v/>
      </c>
      <c r="L968" s="62" t="str">
        <f>IF($H968=0,"",VLOOKUP($H968,Исходные_данные,39,FALSE))</f>
        <v/>
      </c>
      <c r="M968" s="46" t="str">
        <f>IFERROR(VLOOKUP(H968,Нагрузка_диапазон_1,4,FALSE),"")</f>
        <v/>
      </c>
      <c r="N968" s="62" t="str">
        <f>IF($H968=0,"",VLOOKUP($H968,Исходные_данные,40,FALSE))</f>
        <v/>
      </c>
      <c r="O968" s="62"/>
      <c r="P968" s="62" t="str">
        <f>IF($H968=0,"",VLOOKUP($H968,Исходные_данные,42,FALSE))</f>
        <v/>
      </c>
      <c r="Q968" s="62" t="str">
        <f>IF($H968=0,"",VLOOKUP($H968,Исходные_данные,8,FALSE))</f>
        <v/>
      </c>
      <c r="R968" s="62">
        <f>IF(Q968=3,"L1,L2,L3",0)</f>
        <v>0</v>
      </c>
      <c r="S968" s="62">
        <f>IF(C968=1,1,IF(Q968=3,S967,IF(S967=3,1,S967+1)))</f>
        <v>3</v>
      </c>
      <c r="T968" s="62" t="str">
        <f>IF(R968=0,"L"&amp;S968,R968)</f>
        <v>L3</v>
      </c>
      <c r="U968" s="62" t="str">
        <f>IF($H968=0,"",VLOOKUP($H968,Исходные_данные,32,FALSE))</f>
        <v/>
      </c>
    </row>
    <row r="969" spans="1:21" x14ac:dyDescent="0.2">
      <c r="A969" s="62" t="str">
        <f t="shared" si="16"/>
        <v/>
      </c>
      <c r="B969" s="62" t="str">
        <f>IF(C969=1,MAX(B$2:$B968)+1,IF(F969=0,"",B968))</f>
        <v/>
      </c>
      <c r="C969" s="62">
        <f>COUNTIF($F$2:$F969,F969)</f>
        <v>0</v>
      </c>
      <c r="D969" s="62">
        <f>IF(F969=0,0,MAX($D$2:D968)+1)</f>
        <v>0</v>
      </c>
      <c r="E969" s="62">
        <f>IF(H969=0,0,MAX($E$2:E968)+1)</f>
        <v>0</v>
      </c>
      <c r="F969" s="71"/>
      <c r="G969" s="60"/>
      <c r="H969" s="60"/>
      <c r="I969" s="62" t="e">
        <f>IFERROR(VLOOKUP(H969,H$2:H968,1,FALSE),VLOOKUP(H969,H$478:H970,1,FALSE))</f>
        <v>#N/A</v>
      </c>
      <c r="J969" s="62" t="str">
        <f>IF($H969=0,"",VLOOKUP($H969,Исходные_данные,37,FALSE))</f>
        <v/>
      </c>
      <c r="K969" s="62" t="str">
        <f>IF($H969=0,"",VLOOKUP($H969,Исходные_данные,38,FALSE))</f>
        <v/>
      </c>
      <c r="L969" s="62" t="str">
        <f>IF($H969=0,"",VLOOKUP($H969,Исходные_данные,39,FALSE))</f>
        <v/>
      </c>
      <c r="M969" s="46" t="str">
        <f>IFERROR(VLOOKUP(H969,Нагрузка_диапазон_1,4,FALSE),"")</f>
        <v/>
      </c>
      <c r="N969" s="62" t="str">
        <f>IF($H969=0,"",VLOOKUP($H969,Исходные_данные,40,FALSE))</f>
        <v/>
      </c>
      <c r="O969" s="62"/>
      <c r="P969" s="62" t="str">
        <f>IF($H969=0,"",VLOOKUP($H969,Исходные_данные,42,FALSE))</f>
        <v/>
      </c>
      <c r="Q969" s="62" t="str">
        <f>IF($H969=0,"",VLOOKUP($H969,Исходные_данные,8,FALSE))</f>
        <v/>
      </c>
      <c r="R969" s="62">
        <f>IF(Q969=3,"L1,L2,L3",0)</f>
        <v>0</v>
      </c>
      <c r="S969" s="62">
        <f>IF(C969=1,1,IF(Q969=3,S968,IF(S968=3,1,S968+1)))</f>
        <v>1</v>
      </c>
      <c r="T969" s="62" t="str">
        <f>IF(R969=0,"L"&amp;S969,R969)</f>
        <v>L1</v>
      </c>
      <c r="U969" s="62" t="str">
        <f>IF($H969=0,"",VLOOKUP($H969,Исходные_данные,32,FALSE))</f>
        <v/>
      </c>
    </row>
    <row r="970" spans="1:21" x14ac:dyDescent="0.2">
      <c r="A970" s="62" t="str">
        <f t="shared" si="16"/>
        <v/>
      </c>
      <c r="B970" s="62" t="str">
        <f>IF(C970=1,MAX(B$2:$B969)+1,IF(F970=0,"",B969))</f>
        <v/>
      </c>
      <c r="C970" s="62">
        <f>COUNTIF($F$2:$F970,F970)</f>
        <v>0</v>
      </c>
      <c r="D970" s="62">
        <f>IF(F970=0,0,MAX($D$2:D969)+1)</f>
        <v>0</v>
      </c>
      <c r="E970" s="62">
        <f>IF(H970=0,0,MAX($E$2:E969)+1)</f>
        <v>0</v>
      </c>
      <c r="F970" s="71"/>
      <c r="G970" s="60"/>
      <c r="H970" s="60"/>
      <c r="I970" s="62" t="e">
        <f>IFERROR(VLOOKUP(H970,H$2:H969,1,FALSE),VLOOKUP(H970,H$478:H971,1,FALSE))</f>
        <v>#N/A</v>
      </c>
      <c r="J970" s="62" t="str">
        <f>IF($H970=0,"",VLOOKUP($H970,Исходные_данные,37,FALSE))</f>
        <v/>
      </c>
      <c r="K970" s="62" t="str">
        <f>IF($H970=0,"",VLOOKUP($H970,Исходные_данные,38,FALSE))</f>
        <v/>
      </c>
      <c r="L970" s="62" t="str">
        <f>IF($H970=0,"",VLOOKUP($H970,Исходные_данные,39,FALSE))</f>
        <v/>
      </c>
      <c r="M970" s="46" t="str">
        <f>IFERROR(VLOOKUP(H970,Нагрузка_диапазон_1,4,FALSE),"")</f>
        <v/>
      </c>
      <c r="N970" s="62" t="str">
        <f>IF($H970=0,"",VLOOKUP($H970,Исходные_данные,40,FALSE))</f>
        <v/>
      </c>
      <c r="O970" s="62"/>
      <c r="P970" s="62" t="str">
        <f>IF($H970=0,"",VLOOKUP($H970,Исходные_данные,42,FALSE))</f>
        <v/>
      </c>
      <c r="Q970" s="62" t="str">
        <f>IF($H970=0,"",VLOOKUP($H970,Исходные_данные,8,FALSE))</f>
        <v/>
      </c>
      <c r="R970" s="62">
        <f>IF(Q970=3,"L1,L2,L3",0)</f>
        <v>0</v>
      </c>
      <c r="S970" s="62">
        <f>IF(C970=1,1,IF(Q970=3,S969,IF(S969=3,1,S969+1)))</f>
        <v>2</v>
      </c>
      <c r="T970" s="62" t="str">
        <f>IF(R970=0,"L"&amp;S970,R970)</f>
        <v>L2</v>
      </c>
      <c r="U970" s="62" t="str">
        <f>IF($H970=0,"",VLOOKUP($H970,Исходные_данные,32,FALSE))</f>
        <v/>
      </c>
    </row>
    <row r="971" spans="1:21" x14ac:dyDescent="0.2">
      <c r="A971" s="62" t="str">
        <f t="shared" si="16"/>
        <v/>
      </c>
      <c r="B971" s="62" t="str">
        <f>IF(C971=1,MAX(B$2:$B970)+1,IF(F971=0,"",B970))</f>
        <v/>
      </c>
      <c r="C971" s="62">
        <f>COUNTIF($F$2:$F971,F971)</f>
        <v>0</v>
      </c>
      <c r="D971" s="62">
        <f>IF(F971=0,0,MAX($D$2:D970)+1)</f>
        <v>0</v>
      </c>
      <c r="E971" s="62">
        <f>IF(H971=0,0,MAX($E$2:E970)+1)</f>
        <v>0</v>
      </c>
      <c r="F971" s="71"/>
      <c r="G971" s="60"/>
      <c r="H971" s="60"/>
      <c r="I971" s="62" t="e">
        <f>IFERROR(VLOOKUP(H971,H$2:H970,1,FALSE),VLOOKUP(H971,H$478:H972,1,FALSE))</f>
        <v>#N/A</v>
      </c>
      <c r="J971" s="62" t="str">
        <f>IF($H971=0,"",VLOOKUP($H971,Исходные_данные,37,FALSE))</f>
        <v/>
      </c>
      <c r="K971" s="62" t="str">
        <f>IF($H971=0,"",VLOOKUP($H971,Исходные_данные,38,FALSE))</f>
        <v/>
      </c>
      <c r="L971" s="62" t="str">
        <f>IF($H971=0,"",VLOOKUP($H971,Исходные_данные,39,FALSE))</f>
        <v/>
      </c>
      <c r="M971" s="46" t="str">
        <f>IFERROR(VLOOKUP(H971,Нагрузка_диапазон_1,4,FALSE),"")</f>
        <v/>
      </c>
      <c r="N971" s="62" t="str">
        <f>IF($H971=0,"",VLOOKUP($H971,Исходные_данные,40,FALSE))</f>
        <v/>
      </c>
      <c r="O971" s="62"/>
      <c r="P971" s="62" t="str">
        <f>IF($H971=0,"",VLOOKUP($H971,Исходные_данные,42,FALSE))</f>
        <v/>
      </c>
      <c r="Q971" s="62" t="str">
        <f>IF($H971=0,"",VLOOKUP($H971,Исходные_данные,8,FALSE))</f>
        <v/>
      </c>
      <c r="R971" s="62">
        <f>IF(Q971=3,"L1,L2,L3",0)</f>
        <v>0</v>
      </c>
      <c r="S971" s="62">
        <f>IF(C971=1,1,IF(Q971=3,S970,IF(S970=3,1,S970+1)))</f>
        <v>3</v>
      </c>
      <c r="T971" s="62" t="str">
        <f>IF(R971=0,"L"&amp;S971,R971)</f>
        <v>L3</v>
      </c>
      <c r="U971" s="62" t="str">
        <f>IF($H971=0,"",VLOOKUP($H971,Исходные_данные,32,FALSE))</f>
        <v/>
      </c>
    </row>
    <row r="972" spans="1:21" x14ac:dyDescent="0.2">
      <c r="A972" s="62" t="str">
        <f t="shared" si="16"/>
        <v/>
      </c>
      <c r="B972" s="62" t="str">
        <f>IF(C972=1,MAX(B$2:$B971)+1,IF(F972=0,"",B971))</f>
        <v/>
      </c>
      <c r="C972" s="62">
        <f>COUNTIF($F$2:$F972,F972)</f>
        <v>0</v>
      </c>
      <c r="D972" s="62">
        <f>IF(F972=0,0,MAX($D$2:D971)+1)</f>
        <v>0</v>
      </c>
      <c r="E972" s="62">
        <f>IF(H972=0,0,MAX($E$2:E971)+1)</f>
        <v>0</v>
      </c>
      <c r="F972" s="71"/>
      <c r="G972" s="60"/>
      <c r="H972" s="60"/>
      <c r="I972" s="62" t="e">
        <f>IFERROR(VLOOKUP(H972,H$2:H971,1,FALSE),VLOOKUP(H972,H$478:H973,1,FALSE))</f>
        <v>#N/A</v>
      </c>
      <c r="J972" s="62" t="str">
        <f>IF($H972=0,"",VLOOKUP($H972,Исходные_данные,37,FALSE))</f>
        <v/>
      </c>
      <c r="K972" s="62" t="str">
        <f>IF($H972=0,"",VLOOKUP($H972,Исходные_данные,38,FALSE))</f>
        <v/>
      </c>
      <c r="L972" s="62" t="str">
        <f>IF($H972=0,"",VLOOKUP($H972,Исходные_данные,39,FALSE))</f>
        <v/>
      </c>
      <c r="M972" s="46" t="str">
        <f>IFERROR(VLOOKUP(H972,Нагрузка_диапазон_1,4,FALSE),"")</f>
        <v/>
      </c>
      <c r="N972" s="62" t="str">
        <f>IF($H972=0,"",VLOOKUP($H972,Исходные_данные,40,FALSE))</f>
        <v/>
      </c>
      <c r="O972" s="62"/>
      <c r="P972" s="62" t="str">
        <f>IF($H972=0,"",VLOOKUP($H972,Исходные_данные,42,FALSE))</f>
        <v/>
      </c>
      <c r="Q972" s="62" t="str">
        <f>IF($H972=0,"",VLOOKUP($H972,Исходные_данные,8,FALSE))</f>
        <v/>
      </c>
      <c r="R972" s="62">
        <f>IF(Q972=3,"L1,L2,L3",0)</f>
        <v>0</v>
      </c>
      <c r="S972" s="62">
        <f>IF(C972=1,1,IF(Q972=3,S971,IF(S971=3,1,S971+1)))</f>
        <v>1</v>
      </c>
      <c r="T972" s="62" t="str">
        <f>IF(R972=0,"L"&amp;S972,R972)</f>
        <v>L1</v>
      </c>
      <c r="U972" s="62" t="str">
        <f>IF($H972=0,"",VLOOKUP($H972,Исходные_данные,32,FALSE))</f>
        <v/>
      </c>
    </row>
    <row r="973" spans="1:21" x14ac:dyDescent="0.2">
      <c r="A973" s="62" t="str">
        <f t="shared" si="16"/>
        <v/>
      </c>
      <c r="B973" s="62" t="str">
        <f>IF(C973=1,MAX(B$2:$B972)+1,IF(F973=0,"",B972))</f>
        <v/>
      </c>
      <c r="C973" s="62">
        <f>COUNTIF($F$2:$F973,F973)</f>
        <v>0</v>
      </c>
      <c r="D973" s="62">
        <f>IF(F973=0,0,MAX($D$2:D972)+1)</f>
        <v>0</v>
      </c>
      <c r="E973" s="62">
        <f>IF(H973=0,0,MAX($E$2:E972)+1)</f>
        <v>0</v>
      </c>
      <c r="F973" s="71"/>
      <c r="G973" s="60"/>
      <c r="H973" s="60"/>
      <c r="I973" s="62" t="e">
        <f>IFERROR(VLOOKUP(H973,H$2:H972,1,FALSE),VLOOKUP(H973,H$478:H974,1,FALSE))</f>
        <v>#N/A</v>
      </c>
      <c r="J973" s="62" t="str">
        <f>IF($H973=0,"",VLOOKUP($H973,Исходные_данные,37,FALSE))</f>
        <v/>
      </c>
      <c r="K973" s="62" t="str">
        <f>IF($H973=0,"",VLOOKUP($H973,Исходные_данные,38,FALSE))</f>
        <v/>
      </c>
      <c r="L973" s="62" t="str">
        <f>IF($H973=0,"",VLOOKUP($H973,Исходные_данные,39,FALSE))</f>
        <v/>
      </c>
      <c r="M973" s="46" t="str">
        <f>IFERROR(VLOOKUP(H973,Нагрузка_диапазон_1,4,FALSE),"")</f>
        <v/>
      </c>
      <c r="N973" s="62" t="str">
        <f>IF($H973=0,"",VLOOKUP($H973,Исходные_данные,40,FALSE))</f>
        <v/>
      </c>
      <c r="O973" s="62"/>
      <c r="P973" s="62" t="str">
        <f>IF($H973=0,"",VLOOKUP($H973,Исходные_данные,42,FALSE))</f>
        <v/>
      </c>
      <c r="Q973" s="62" t="str">
        <f>IF($H973=0,"",VLOOKUP($H973,Исходные_данные,8,FALSE))</f>
        <v/>
      </c>
      <c r="R973" s="62">
        <f>IF(Q973=3,"L1,L2,L3",0)</f>
        <v>0</v>
      </c>
      <c r="S973" s="62">
        <f>IF(C973=1,1,IF(Q973=3,S972,IF(S972=3,1,S972+1)))</f>
        <v>2</v>
      </c>
      <c r="T973" s="62" t="str">
        <f>IF(R973=0,"L"&amp;S973,R973)</f>
        <v>L2</v>
      </c>
      <c r="U973" s="62" t="str">
        <f>IF($H973=0,"",VLOOKUP($H973,Исходные_данные,32,FALSE))</f>
        <v/>
      </c>
    </row>
    <row r="974" spans="1:21" x14ac:dyDescent="0.2">
      <c r="A974" s="62" t="str">
        <f t="shared" si="16"/>
        <v/>
      </c>
      <c r="B974" s="62" t="str">
        <f>IF(C974=1,MAX(B$2:$B973)+1,IF(F974=0,"",B973))</f>
        <v/>
      </c>
      <c r="C974" s="62">
        <f>COUNTIF($F$2:$F974,F974)</f>
        <v>0</v>
      </c>
      <c r="D974" s="62">
        <f>IF(F974=0,0,MAX($D$2:D973)+1)</f>
        <v>0</v>
      </c>
      <c r="E974" s="62">
        <f>IF(H974=0,0,MAX($E$2:E973)+1)</f>
        <v>0</v>
      </c>
      <c r="F974" s="71"/>
      <c r="G974" s="60"/>
      <c r="H974" s="60"/>
      <c r="I974" s="62" t="e">
        <f>IFERROR(VLOOKUP(H974,H$2:H973,1,FALSE),VLOOKUP(H974,H$478:H975,1,FALSE))</f>
        <v>#N/A</v>
      </c>
      <c r="J974" s="62" t="str">
        <f>IF($H974=0,"",VLOOKUP($H974,Исходные_данные,37,FALSE))</f>
        <v/>
      </c>
      <c r="K974" s="62" t="str">
        <f>IF($H974=0,"",VLOOKUP($H974,Исходные_данные,38,FALSE))</f>
        <v/>
      </c>
      <c r="L974" s="62" t="str">
        <f>IF($H974=0,"",VLOOKUP($H974,Исходные_данные,39,FALSE))</f>
        <v/>
      </c>
      <c r="M974" s="46" t="str">
        <f>IFERROR(VLOOKUP(H974,Нагрузка_диапазон_1,4,FALSE),"")</f>
        <v/>
      </c>
      <c r="N974" s="62" t="str">
        <f>IF($H974=0,"",VLOOKUP($H974,Исходные_данные,40,FALSE))</f>
        <v/>
      </c>
      <c r="O974" s="62"/>
      <c r="P974" s="62" t="str">
        <f>IF($H974=0,"",VLOOKUP($H974,Исходные_данные,42,FALSE))</f>
        <v/>
      </c>
      <c r="Q974" s="62" t="str">
        <f>IF($H974=0,"",VLOOKUP($H974,Исходные_данные,8,FALSE))</f>
        <v/>
      </c>
      <c r="R974" s="62">
        <f>IF(Q974=3,"L1,L2,L3",0)</f>
        <v>0</v>
      </c>
      <c r="S974" s="62">
        <f>IF(C974=1,1,IF(Q974=3,S973,IF(S973=3,1,S973+1)))</f>
        <v>3</v>
      </c>
      <c r="T974" s="62" t="str">
        <f>IF(R974=0,"L"&amp;S974,R974)</f>
        <v>L3</v>
      </c>
      <c r="U974" s="62" t="str">
        <f>IF($H974=0,"",VLOOKUP($H974,Исходные_данные,32,FALSE))</f>
        <v/>
      </c>
    </row>
    <row r="975" spans="1:21" x14ac:dyDescent="0.2">
      <c r="A975" s="62" t="str">
        <f t="shared" si="16"/>
        <v/>
      </c>
      <c r="B975" s="62" t="str">
        <f>IF(C975=1,MAX(B$2:$B974)+1,IF(F975=0,"",B974))</f>
        <v/>
      </c>
      <c r="C975" s="62">
        <f>COUNTIF($F$2:$F975,F975)</f>
        <v>0</v>
      </c>
      <c r="D975" s="62">
        <f>IF(F975=0,0,MAX($D$2:D974)+1)</f>
        <v>0</v>
      </c>
      <c r="E975" s="62">
        <f>IF(H975=0,0,MAX($E$2:E974)+1)</f>
        <v>0</v>
      </c>
      <c r="F975" s="71"/>
      <c r="G975" s="60"/>
      <c r="H975" s="60"/>
      <c r="I975" s="62" t="e">
        <f>IFERROR(VLOOKUP(H975,H$2:H974,1,FALSE),VLOOKUP(H975,H$478:H976,1,FALSE))</f>
        <v>#N/A</v>
      </c>
      <c r="J975" s="62" t="str">
        <f>IF($H975=0,"",VLOOKUP($H975,Исходные_данные,37,FALSE))</f>
        <v/>
      </c>
      <c r="K975" s="62" t="str">
        <f>IF($H975=0,"",VLOOKUP($H975,Исходные_данные,38,FALSE))</f>
        <v/>
      </c>
      <c r="L975" s="62" t="str">
        <f>IF($H975=0,"",VLOOKUP($H975,Исходные_данные,39,FALSE))</f>
        <v/>
      </c>
      <c r="M975" s="46" t="str">
        <f>IFERROR(VLOOKUP(H975,Нагрузка_диапазон_1,4,FALSE),"")</f>
        <v/>
      </c>
      <c r="N975" s="62" t="str">
        <f>IF($H975=0,"",VLOOKUP($H975,Исходные_данные,40,FALSE))</f>
        <v/>
      </c>
      <c r="O975" s="62"/>
      <c r="P975" s="62" t="str">
        <f>IF($H975=0,"",VLOOKUP($H975,Исходные_данные,42,FALSE))</f>
        <v/>
      </c>
      <c r="Q975" s="62" t="str">
        <f>IF($H975=0,"",VLOOKUP($H975,Исходные_данные,8,FALSE))</f>
        <v/>
      </c>
      <c r="R975" s="62">
        <f>IF(Q975=3,"L1,L2,L3",0)</f>
        <v>0</v>
      </c>
      <c r="S975" s="62">
        <f>IF(C975=1,1,IF(Q975=3,S974,IF(S974=3,1,S974+1)))</f>
        <v>1</v>
      </c>
      <c r="T975" s="62" t="str">
        <f>IF(R975=0,"L"&amp;S975,R975)</f>
        <v>L1</v>
      </c>
      <c r="U975" s="62" t="str">
        <f>IF($H975=0,"",VLOOKUP($H975,Исходные_данные,32,FALSE))</f>
        <v/>
      </c>
    </row>
    <row r="976" spans="1:21" x14ac:dyDescent="0.2">
      <c r="A976" s="62" t="str">
        <f t="shared" si="16"/>
        <v/>
      </c>
      <c r="B976" s="62" t="str">
        <f>IF(C976=1,MAX(B$2:$B975)+1,IF(F976=0,"",B975))</f>
        <v/>
      </c>
      <c r="C976" s="62">
        <f>COUNTIF($F$2:$F976,F976)</f>
        <v>0</v>
      </c>
      <c r="D976" s="62">
        <f>IF(F976=0,0,MAX($D$2:D975)+1)</f>
        <v>0</v>
      </c>
      <c r="E976" s="62">
        <f>IF(H976=0,0,MAX($E$2:E975)+1)</f>
        <v>0</v>
      </c>
      <c r="F976" s="71"/>
      <c r="G976" s="60"/>
      <c r="H976" s="60"/>
      <c r="I976" s="62" t="e">
        <f>IFERROR(VLOOKUP(H976,H$2:H975,1,FALSE),VLOOKUP(H976,H$478:H977,1,FALSE))</f>
        <v>#N/A</v>
      </c>
      <c r="J976" s="62" t="str">
        <f>IF($H976=0,"",VLOOKUP($H976,Исходные_данные,37,FALSE))</f>
        <v/>
      </c>
      <c r="K976" s="62" t="str">
        <f>IF($H976=0,"",VLOOKUP($H976,Исходные_данные,38,FALSE))</f>
        <v/>
      </c>
      <c r="L976" s="62" t="str">
        <f>IF($H976=0,"",VLOOKUP($H976,Исходные_данные,39,FALSE))</f>
        <v/>
      </c>
      <c r="M976" s="46" t="str">
        <f>IFERROR(VLOOKUP(H976,Нагрузка_диапазон_1,4,FALSE),"")</f>
        <v/>
      </c>
      <c r="N976" s="62" t="str">
        <f>IF($H976=0,"",VLOOKUP($H976,Исходные_данные,40,FALSE))</f>
        <v/>
      </c>
      <c r="O976" s="62"/>
      <c r="P976" s="62" t="str">
        <f>IF($H976=0,"",VLOOKUP($H976,Исходные_данные,42,FALSE))</f>
        <v/>
      </c>
      <c r="Q976" s="62" t="str">
        <f>IF($H976=0,"",VLOOKUP($H976,Исходные_данные,8,FALSE))</f>
        <v/>
      </c>
      <c r="R976" s="62">
        <f>IF(Q976=3,"L1,L2,L3",0)</f>
        <v>0</v>
      </c>
      <c r="S976" s="62">
        <f>IF(C976=1,1,IF(Q976=3,S975,IF(S975=3,1,S975+1)))</f>
        <v>2</v>
      </c>
      <c r="T976" s="62" t="str">
        <f>IF(R976=0,"L"&amp;S976,R976)</f>
        <v>L2</v>
      </c>
      <c r="U976" s="62" t="str">
        <f>IF($H976=0,"",VLOOKUP($H976,Исходные_данные,32,FALSE))</f>
        <v/>
      </c>
    </row>
    <row r="977" spans="1:21" x14ac:dyDescent="0.2">
      <c r="A977" s="62" t="str">
        <f t="shared" si="16"/>
        <v/>
      </c>
      <c r="B977" s="62" t="str">
        <f>IF(C977=1,MAX(B$2:$B976)+1,IF(F977=0,"",B976))</f>
        <v/>
      </c>
      <c r="C977" s="62">
        <f>COUNTIF($F$2:$F977,F977)</f>
        <v>0</v>
      </c>
      <c r="D977" s="62">
        <f>IF(F977=0,0,MAX($D$2:D976)+1)</f>
        <v>0</v>
      </c>
      <c r="E977" s="62">
        <f>IF(H977=0,0,MAX($E$2:E976)+1)</f>
        <v>0</v>
      </c>
      <c r="F977" s="71"/>
      <c r="G977" s="60"/>
      <c r="H977" s="60"/>
      <c r="I977" s="62" t="e">
        <f>IFERROR(VLOOKUP(H977,H$2:H976,1,FALSE),VLOOKUP(H977,H$478:H978,1,FALSE))</f>
        <v>#N/A</v>
      </c>
      <c r="J977" s="62" t="str">
        <f>IF($H977=0,"",VLOOKUP($H977,Исходные_данные,37,FALSE))</f>
        <v/>
      </c>
      <c r="K977" s="62" t="str">
        <f>IF($H977=0,"",VLOOKUP($H977,Исходные_данные,38,FALSE))</f>
        <v/>
      </c>
      <c r="L977" s="62" t="str">
        <f>IF($H977=0,"",VLOOKUP($H977,Исходные_данные,39,FALSE))</f>
        <v/>
      </c>
      <c r="M977" s="46" t="str">
        <f>IFERROR(VLOOKUP(H977,Нагрузка_диапазон_1,4,FALSE),"")</f>
        <v/>
      </c>
      <c r="N977" s="62" t="str">
        <f>IF($H977=0,"",VLOOKUP($H977,Исходные_данные,40,FALSE))</f>
        <v/>
      </c>
      <c r="O977" s="62"/>
      <c r="P977" s="62" t="str">
        <f>IF($H977=0,"",VLOOKUP($H977,Исходные_данные,42,FALSE))</f>
        <v/>
      </c>
      <c r="Q977" s="62" t="str">
        <f>IF($H977=0,"",VLOOKUP($H977,Исходные_данные,8,FALSE))</f>
        <v/>
      </c>
      <c r="R977" s="62">
        <f>IF(Q977=3,"L1,L2,L3",0)</f>
        <v>0</v>
      </c>
      <c r="S977" s="62">
        <f>IF(C977=1,1,IF(Q977=3,S976,IF(S976=3,1,S976+1)))</f>
        <v>3</v>
      </c>
      <c r="T977" s="62" t="str">
        <f>IF(R977=0,"L"&amp;S977,R977)</f>
        <v>L3</v>
      </c>
      <c r="U977" s="62" t="str">
        <f>IF($H977=0,"",VLOOKUP($H977,Исходные_данные,32,FALSE))</f>
        <v/>
      </c>
    </row>
    <row r="978" spans="1:21" x14ac:dyDescent="0.2">
      <c r="A978" s="62" t="str">
        <f t="shared" si="16"/>
        <v/>
      </c>
      <c r="B978" s="62" t="str">
        <f>IF(C978=1,MAX(B$2:$B977)+1,IF(F978=0,"",B977))</f>
        <v/>
      </c>
      <c r="C978" s="62">
        <f>COUNTIF($F$2:$F978,F978)</f>
        <v>0</v>
      </c>
      <c r="D978" s="62">
        <f>IF(F978=0,0,MAX($D$2:D977)+1)</f>
        <v>0</v>
      </c>
      <c r="E978" s="62">
        <f>IF(H978=0,0,MAX($E$2:E977)+1)</f>
        <v>0</v>
      </c>
      <c r="F978" s="71"/>
      <c r="G978" s="60"/>
      <c r="H978" s="60"/>
      <c r="I978" s="62" t="e">
        <f>IFERROR(VLOOKUP(H978,H$2:H977,1,FALSE),VLOOKUP(H978,H$478:H979,1,FALSE))</f>
        <v>#N/A</v>
      </c>
      <c r="J978" s="62" t="str">
        <f>IF($H978=0,"",VLOOKUP($H978,Исходные_данные,37,FALSE))</f>
        <v/>
      </c>
      <c r="K978" s="62" t="str">
        <f>IF($H978=0,"",VLOOKUP($H978,Исходные_данные,38,FALSE))</f>
        <v/>
      </c>
      <c r="L978" s="62" t="str">
        <f>IF($H978=0,"",VLOOKUP($H978,Исходные_данные,39,FALSE))</f>
        <v/>
      </c>
      <c r="M978" s="46" t="str">
        <f>IFERROR(VLOOKUP(H978,Нагрузка_диапазон_1,4,FALSE),"")</f>
        <v/>
      </c>
      <c r="N978" s="62" t="str">
        <f>IF($H978=0,"",VLOOKUP($H978,Исходные_данные,40,FALSE))</f>
        <v/>
      </c>
      <c r="O978" s="62"/>
      <c r="P978" s="62" t="str">
        <f>IF($H978=0,"",VLOOKUP($H978,Исходные_данные,42,FALSE))</f>
        <v/>
      </c>
      <c r="Q978" s="62" t="str">
        <f>IF($H978=0,"",VLOOKUP($H978,Исходные_данные,8,FALSE))</f>
        <v/>
      </c>
      <c r="R978" s="62">
        <f>IF(Q978=3,"L1,L2,L3",0)</f>
        <v>0</v>
      </c>
      <c r="S978" s="62">
        <f>IF(C978=1,1,IF(Q978=3,S977,IF(S977=3,1,S977+1)))</f>
        <v>1</v>
      </c>
      <c r="T978" s="62" t="str">
        <f>IF(R978=0,"L"&amp;S978,R978)</f>
        <v>L1</v>
      </c>
      <c r="U978" s="62" t="str">
        <f>IF($H978=0,"",VLOOKUP($H978,Исходные_данные,32,FALSE))</f>
        <v/>
      </c>
    </row>
    <row r="979" spans="1:21" x14ac:dyDescent="0.2">
      <c r="A979" s="62" t="str">
        <f t="shared" si="16"/>
        <v/>
      </c>
      <c r="B979" s="62" t="str">
        <f>IF(C979=1,MAX(B$2:$B978)+1,IF(F979=0,"",B978))</f>
        <v/>
      </c>
      <c r="C979" s="62">
        <f>COUNTIF($F$2:$F979,F979)</f>
        <v>0</v>
      </c>
      <c r="D979" s="62">
        <f>IF(F979=0,0,MAX($D$2:D978)+1)</f>
        <v>0</v>
      </c>
      <c r="E979" s="62">
        <f>IF(H979=0,0,MAX($E$2:E978)+1)</f>
        <v>0</v>
      </c>
      <c r="F979" s="71"/>
      <c r="G979" s="60"/>
      <c r="H979" s="60"/>
      <c r="I979" s="62" t="e">
        <f>IFERROR(VLOOKUP(H979,H$2:H978,1,FALSE),VLOOKUP(H979,H$478:H980,1,FALSE))</f>
        <v>#N/A</v>
      </c>
      <c r="J979" s="62" t="str">
        <f>IF($H979=0,"",VLOOKUP($H979,Исходные_данные,37,FALSE))</f>
        <v/>
      </c>
      <c r="K979" s="62" t="str">
        <f>IF($H979=0,"",VLOOKUP($H979,Исходные_данные,38,FALSE))</f>
        <v/>
      </c>
      <c r="L979" s="62" t="str">
        <f>IF($H979=0,"",VLOOKUP($H979,Исходные_данные,39,FALSE))</f>
        <v/>
      </c>
      <c r="M979" s="46" t="str">
        <f>IFERROR(VLOOKUP(H979,Нагрузка_диапазон_1,4,FALSE),"")</f>
        <v/>
      </c>
      <c r="N979" s="62" t="str">
        <f>IF($H979=0,"",VLOOKUP($H979,Исходные_данные,40,FALSE))</f>
        <v/>
      </c>
      <c r="O979" s="62"/>
      <c r="P979" s="62" t="str">
        <f>IF($H979=0,"",VLOOKUP($H979,Исходные_данные,42,FALSE))</f>
        <v/>
      </c>
      <c r="Q979" s="62" t="str">
        <f>IF($H979=0,"",VLOOKUP($H979,Исходные_данные,8,FALSE))</f>
        <v/>
      </c>
      <c r="R979" s="62">
        <f>IF(Q979=3,"L1,L2,L3",0)</f>
        <v>0</v>
      </c>
      <c r="S979" s="62">
        <f>IF(C979=1,1,IF(Q979=3,S978,IF(S978=3,1,S978+1)))</f>
        <v>2</v>
      </c>
      <c r="T979" s="62" t="str">
        <f>IF(R979=0,"L"&amp;S979,R979)</f>
        <v>L2</v>
      </c>
      <c r="U979" s="62" t="str">
        <f>IF($H979=0,"",VLOOKUP($H979,Исходные_данные,32,FALSE))</f>
        <v/>
      </c>
    </row>
    <row r="980" spans="1:21" x14ac:dyDescent="0.2">
      <c r="A980" s="62" t="str">
        <f t="shared" si="16"/>
        <v/>
      </c>
      <c r="B980" s="62" t="str">
        <f>IF(C980=1,MAX(B$2:$B979)+1,IF(F980=0,"",B979))</f>
        <v/>
      </c>
      <c r="C980" s="62">
        <f>COUNTIF($F$2:$F980,F980)</f>
        <v>0</v>
      </c>
      <c r="D980" s="62">
        <f>IF(F980=0,0,MAX($D$2:D979)+1)</f>
        <v>0</v>
      </c>
      <c r="E980" s="62">
        <f>IF(H980=0,0,MAX($E$2:E979)+1)</f>
        <v>0</v>
      </c>
      <c r="F980" s="71"/>
      <c r="G980" s="60"/>
      <c r="H980" s="60"/>
      <c r="I980" s="62" t="e">
        <f>IFERROR(VLOOKUP(H980,H$2:H979,1,FALSE),VLOOKUP(H980,H$478:H981,1,FALSE))</f>
        <v>#N/A</v>
      </c>
      <c r="J980" s="62" t="str">
        <f>IF($H980=0,"",VLOOKUP($H980,Исходные_данные,37,FALSE))</f>
        <v/>
      </c>
      <c r="K980" s="62" t="str">
        <f>IF($H980=0,"",VLOOKUP($H980,Исходные_данные,38,FALSE))</f>
        <v/>
      </c>
      <c r="L980" s="62" t="str">
        <f>IF($H980=0,"",VLOOKUP($H980,Исходные_данные,39,FALSE))</f>
        <v/>
      </c>
      <c r="M980" s="46" t="str">
        <f>IFERROR(VLOOKUP(H980,Нагрузка_диапазон_1,4,FALSE),"")</f>
        <v/>
      </c>
      <c r="N980" s="62" t="str">
        <f>IF($H980=0,"",VLOOKUP($H980,Исходные_данные,40,FALSE))</f>
        <v/>
      </c>
      <c r="O980" s="62"/>
      <c r="P980" s="62" t="str">
        <f>IF($H980=0,"",VLOOKUP($H980,Исходные_данные,42,FALSE))</f>
        <v/>
      </c>
      <c r="Q980" s="62" t="str">
        <f>IF($H980=0,"",VLOOKUP($H980,Исходные_данные,8,FALSE))</f>
        <v/>
      </c>
      <c r="R980" s="62">
        <f>IF(Q980=3,"L1,L2,L3",0)</f>
        <v>0</v>
      </c>
      <c r="S980" s="62">
        <f>IF(C980=1,1,IF(Q980=3,S979,IF(S979=3,1,S979+1)))</f>
        <v>3</v>
      </c>
      <c r="T980" s="62" t="str">
        <f>IF(R980=0,"L"&amp;S980,R980)</f>
        <v>L3</v>
      </c>
      <c r="U980" s="62" t="str">
        <f>IF($H980=0,"",VLOOKUP($H980,Исходные_данные,32,FALSE))</f>
        <v/>
      </c>
    </row>
    <row r="981" spans="1:21" x14ac:dyDescent="0.2">
      <c r="A981" s="62" t="str">
        <f t="shared" si="16"/>
        <v/>
      </c>
      <c r="B981" s="62" t="str">
        <f>IF(C981=1,MAX(B$2:$B980)+1,IF(F981=0,"",B980))</f>
        <v/>
      </c>
      <c r="C981" s="62">
        <f>COUNTIF($F$2:$F981,F981)</f>
        <v>0</v>
      </c>
      <c r="D981" s="62">
        <f>IF(F981=0,0,MAX($D$2:D980)+1)</f>
        <v>0</v>
      </c>
      <c r="E981" s="62">
        <f>IF(H981=0,0,MAX($E$2:E980)+1)</f>
        <v>0</v>
      </c>
      <c r="F981" s="71"/>
      <c r="G981" s="60"/>
      <c r="H981" s="60"/>
      <c r="I981" s="62" t="e">
        <f>IFERROR(VLOOKUP(H981,H$2:H980,1,FALSE),VLOOKUP(H981,H$478:H982,1,FALSE))</f>
        <v>#N/A</v>
      </c>
      <c r="J981" s="62" t="str">
        <f>IF($H981=0,"",VLOOKUP($H981,Исходные_данные,37,FALSE))</f>
        <v/>
      </c>
      <c r="K981" s="62" t="str">
        <f>IF($H981=0,"",VLOOKUP($H981,Исходные_данные,38,FALSE))</f>
        <v/>
      </c>
      <c r="L981" s="62" t="str">
        <f>IF($H981=0,"",VLOOKUP($H981,Исходные_данные,39,FALSE))</f>
        <v/>
      </c>
      <c r="M981" s="46" t="str">
        <f>IFERROR(VLOOKUP(H981,Нагрузка_диапазон_1,4,FALSE),"")</f>
        <v/>
      </c>
      <c r="N981" s="62" t="str">
        <f>IF($H981=0,"",VLOOKUP($H981,Исходные_данные,40,FALSE))</f>
        <v/>
      </c>
      <c r="O981" s="62"/>
      <c r="P981" s="62" t="str">
        <f>IF($H981=0,"",VLOOKUP($H981,Исходные_данные,42,FALSE))</f>
        <v/>
      </c>
      <c r="Q981" s="62" t="str">
        <f>IF($H981=0,"",VLOOKUP($H981,Исходные_данные,8,FALSE))</f>
        <v/>
      </c>
      <c r="R981" s="62">
        <f>IF(Q981=3,"L1,L2,L3",0)</f>
        <v>0</v>
      </c>
      <c r="S981" s="62">
        <f>IF(C981=1,1,IF(Q981=3,S980,IF(S980=3,1,S980+1)))</f>
        <v>1</v>
      </c>
      <c r="T981" s="62" t="str">
        <f>IF(R981=0,"L"&amp;S981,R981)</f>
        <v>L1</v>
      </c>
      <c r="U981" s="62" t="str">
        <f>IF($H981=0,"",VLOOKUP($H981,Исходные_данные,32,FALSE))</f>
        <v/>
      </c>
    </row>
    <row r="982" spans="1:21" x14ac:dyDescent="0.2">
      <c r="A982" s="62" t="str">
        <f t="shared" si="16"/>
        <v/>
      </c>
      <c r="B982" s="62" t="str">
        <f>IF(C982=1,MAX(B$2:$B981)+1,IF(F982=0,"",B981))</f>
        <v/>
      </c>
      <c r="C982" s="62">
        <f>COUNTIF($F$2:$F982,F982)</f>
        <v>0</v>
      </c>
      <c r="D982" s="62">
        <f>IF(F982=0,0,MAX($D$2:D981)+1)</f>
        <v>0</v>
      </c>
      <c r="E982" s="62">
        <f>IF(H982=0,0,MAX($E$2:E981)+1)</f>
        <v>0</v>
      </c>
      <c r="F982" s="71"/>
      <c r="G982" s="60"/>
      <c r="H982" s="60"/>
      <c r="I982" s="62" t="e">
        <f>IFERROR(VLOOKUP(H982,H$2:H981,1,FALSE),VLOOKUP(H982,H$478:H983,1,FALSE))</f>
        <v>#N/A</v>
      </c>
      <c r="J982" s="62" t="str">
        <f>IF($H982=0,"",VLOOKUP($H982,Исходные_данные,37,FALSE))</f>
        <v/>
      </c>
      <c r="K982" s="62" t="str">
        <f>IF($H982=0,"",VLOOKUP($H982,Исходные_данные,38,FALSE))</f>
        <v/>
      </c>
      <c r="L982" s="62" t="str">
        <f>IF($H982=0,"",VLOOKUP($H982,Исходные_данные,39,FALSE))</f>
        <v/>
      </c>
      <c r="M982" s="46" t="str">
        <f>IFERROR(VLOOKUP(H982,Нагрузка_диапазон_1,4,FALSE),"")</f>
        <v/>
      </c>
      <c r="N982" s="62" t="str">
        <f>IF($H982=0,"",VLOOKUP($H982,Исходные_данные,40,FALSE))</f>
        <v/>
      </c>
      <c r="O982" s="62"/>
      <c r="P982" s="62" t="str">
        <f>IF($H982=0,"",VLOOKUP($H982,Исходные_данные,42,FALSE))</f>
        <v/>
      </c>
      <c r="Q982" s="62" t="str">
        <f>IF($H982=0,"",VLOOKUP($H982,Исходные_данные,8,FALSE))</f>
        <v/>
      </c>
      <c r="R982" s="62">
        <f>IF(Q982=3,"L1,L2,L3",0)</f>
        <v>0</v>
      </c>
      <c r="S982" s="62">
        <f>IF(C982=1,1,IF(Q982=3,S981,IF(S981=3,1,S981+1)))</f>
        <v>2</v>
      </c>
      <c r="T982" s="62" t="str">
        <f>IF(R982=0,"L"&amp;S982,R982)</f>
        <v>L2</v>
      </c>
      <c r="U982" s="62" t="str">
        <f>IF($H982=0,"",VLOOKUP($H982,Исходные_данные,32,FALSE))</f>
        <v/>
      </c>
    </row>
    <row r="983" spans="1:21" x14ac:dyDescent="0.2">
      <c r="A983" s="62" t="str">
        <f t="shared" si="16"/>
        <v/>
      </c>
      <c r="B983" s="62" t="str">
        <f>IF(C983=1,MAX(B$2:$B982)+1,IF(F983=0,"",B982))</f>
        <v/>
      </c>
      <c r="C983" s="62">
        <f>COUNTIF($F$2:$F983,F983)</f>
        <v>0</v>
      </c>
      <c r="D983" s="62">
        <f>IF(F983=0,0,MAX($D$2:D982)+1)</f>
        <v>0</v>
      </c>
      <c r="E983" s="62">
        <f>IF(H983=0,0,MAX($E$2:E982)+1)</f>
        <v>0</v>
      </c>
      <c r="F983" s="71"/>
      <c r="G983" s="60"/>
      <c r="H983" s="60"/>
      <c r="I983" s="62" t="e">
        <f>IFERROR(VLOOKUP(H983,H$2:H982,1,FALSE),VLOOKUP(H983,H$478:H984,1,FALSE))</f>
        <v>#N/A</v>
      </c>
      <c r="J983" s="62" t="str">
        <f>IF($H983=0,"",VLOOKUP($H983,Исходные_данные,37,FALSE))</f>
        <v/>
      </c>
      <c r="K983" s="62" t="str">
        <f>IF($H983=0,"",VLOOKUP($H983,Исходные_данные,38,FALSE))</f>
        <v/>
      </c>
      <c r="L983" s="62" t="str">
        <f>IF($H983=0,"",VLOOKUP($H983,Исходные_данные,39,FALSE))</f>
        <v/>
      </c>
      <c r="M983" s="46" t="str">
        <f>IFERROR(VLOOKUP(H983,Нагрузка_диапазон_1,4,FALSE),"")</f>
        <v/>
      </c>
      <c r="N983" s="62" t="str">
        <f>IF($H983=0,"",VLOOKUP($H983,Исходные_данные,40,FALSE))</f>
        <v/>
      </c>
      <c r="O983" s="62"/>
      <c r="P983" s="62" t="str">
        <f>IF($H983=0,"",VLOOKUP($H983,Исходные_данные,42,FALSE))</f>
        <v/>
      </c>
      <c r="Q983" s="62" t="str">
        <f>IF($H983=0,"",VLOOKUP($H983,Исходные_данные,8,FALSE))</f>
        <v/>
      </c>
      <c r="R983" s="62">
        <f>IF(Q983=3,"L1,L2,L3",0)</f>
        <v>0</v>
      </c>
      <c r="S983" s="62">
        <f>IF(C983=1,1,IF(Q983=3,S982,IF(S982=3,1,S982+1)))</f>
        <v>3</v>
      </c>
      <c r="T983" s="62" t="str">
        <f>IF(R983=0,"L"&amp;S983,R983)</f>
        <v>L3</v>
      </c>
      <c r="U983" s="62" t="str">
        <f>IF($H983=0,"",VLOOKUP($H983,Исходные_данные,32,FALSE))</f>
        <v/>
      </c>
    </row>
    <row r="984" spans="1:21" x14ac:dyDescent="0.2">
      <c r="A984" s="62" t="str">
        <f t="shared" si="16"/>
        <v/>
      </c>
      <c r="B984" s="62" t="str">
        <f>IF(C984=1,MAX(B$2:$B983)+1,IF(F984=0,"",B983))</f>
        <v/>
      </c>
      <c r="C984" s="62">
        <f>COUNTIF($F$2:$F984,F984)</f>
        <v>0</v>
      </c>
      <c r="D984" s="62">
        <f>IF(F984=0,0,MAX($D$2:D983)+1)</f>
        <v>0</v>
      </c>
      <c r="E984" s="62">
        <f>IF(H984=0,0,MAX($E$2:E983)+1)</f>
        <v>0</v>
      </c>
      <c r="F984" s="71"/>
      <c r="G984" s="60"/>
      <c r="H984" s="60"/>
      <c r="I984" s="62" t="e">
        <f>IFERROR(VLOOKUP(H984,H$2:H983,1,FALSE),VLOOKUP(H984,H$478:H985,1,FALSE))</f>
        <v>#N/A</v>
      </c>
      <c r="J984" s="62" t="str">
        <f>IF($H984=0,"",VLOOKUP($H984,Исходные_данные,37,FALSE))</f>
        <v/>
      </c>
      <c r="K984" s="62" t="str">
        <f>IF($H984=0,"",VLOOKUP($H984,Исходные_данные,38,FALSE))</f>
        <v/>
      </c>
      <c r="L984" s="62" t="str">
        <f>IF($H984=0,"",VLOOKUP($H984,Исходные_данные,39,FALSE))</f>
        <v/>
      </c>
      <c r="M984" s="46" t="str">
        <f>IFERROR(VLOOKUP(H984,Нагрузка_диапазон_1,4,FALSE),"")</f>
        <v/>
      </c>
      <c r="N984" s="62" t="str">
        <f>IF($H984=0,"",VLOOKUP($H984,Исходные_данные,40,FALSE))</f>
        <v/>
      </c>
      <c r="O984" s="62"/>
      <c r="P984" s="62" t="str">
        <f>IF($H984=0,"",VLOOKUP($H984,Исходные_данные,42,FALSE))</f>
        <v/>
      </c>
      <c r="Q984" s="62" t="str">
        <f>IF($H984=0,"",VLOOKUP($H984,Исходные_данные,8,FALSE))</f>
        <v/>
      </c>
      <c r="R984" s="62">
        <f>IF(Q984=3,"L1,L2,L3",0)</f>
        <v>0</v>
      </c>
      <c r="S984" s="62">
        <f>IF(C984=1,1,IF(Q984=3,S983,IF(S983=3,1,S983+1)))</f>
        <v>1</v>
      </c>
      <c r="T984" s="62" t="str">
        <f>IF(R984=0,"L"&amp;S984,R984)</f>
        <v>L1</v>
      </c>
      <c r="U984" s="62" t="str">
        <f>IF($H984=0,"",VLOOKUP($H984,Исходные_данные,32,FALSE))</f>
        <v/>
      </c>
    </row>
    <row r="985" spans="1:21" x14ac:dyDescent="0.2">
      <c r="A985" s="62" t="str">
        <f t="shared" si="16"/>
        <v/>
      </c>
      <c r="B985" s="62" t="str">
        <f>IF(C985=1,MAX(B$2:$B984)+1,IF(F985=0,"",B984))</f>
        <v/>
      </c>
      <c r="C985" s="62">
        <f>COUNTIF($F$2:$F985,F985)</f>
        <v>0</v>
      </c>
      <c r="D985" s="62">
        <f>IF(F985=0,0,MAX($D$2:D984)+1)</f>
        <v>0</v>
      </c>
      <c r="E985" s="62">
        <f>IF(H985=0,0,MAX($E$2:E984)+1)</f>
        <v>0</v>
      </c>
      <c r="F985" s="71"/>
      <c r="G985" s="60"/>
      <c r="H985" s="60"/>
      <c r="I985" s="62" t="e">
        <f>IFERROR(VLOOKUP(H985,H$2:H984,1,FALSE),VLOOKUP(H985,H$478:H986,1,FALSE))</f>
        <v>#N/A</v>
      </c>
      <c r="J985" s="62" t="str">
        <f>IF($H985=0,"",VLOOKUP($H985,Исходные_данные,37,FALSE))</f>
        <v/>
      </c>
      <c r="K985" s="62" t="str">
        <f>IF($H985=0,"",VLOOKUP($H985,Исходные_данные,38,FALSE))</f>
        <v/>
      </c>
      <c r="L985" s="62" t="str">
        <f>IF($H985=0,"",VLOOKUP($H985,Исходные_данные,39,FALSE))</f>
        <v/>
      </c>
      <c r="M985" s="46" t="str">
        <f>IFERROR(VLOOKUP(H985,Нагрузка_диапазон_1,4,FALSE),"")</f>
        <v/>
      </c>
      <c r="N985" s="62" t="str">
        <f>IF($H985=0,"",VLOOKUP($H985,Исходные_данные,40,FALSE))</f>
        <v/>
      </c>
      <c r="O985" s="62"/>
      <c r="P985" s="62" t="str">
        <f>IF($H985=0,"",VLOOKUP($H985,Исходные_данные,42,FALSE))</f>
        <v/>
      </c>
      <c r="Q985" s="62" t="str">
        <f>IF($H985=0,"",VLOOKUP($H985,Исходные_данные,8,FALSE))</f>
        <v/>
      </c>
      <c r="R985" s="62">
        <f>IF(Q985=3,"L1,L2,L3",0)</f>
        <v>0</v>
      </c>
      <c r="S985" s="62">
        <f>IF(C985=1,1,IF(Q985=3,S984,IF(S984=3,1,S984+1)))</f>
        <v>2</v>
      </c>
      <c r="T985" s="62" t="str">
        <f>IF(R985=0,"L"&amp;S985,R985)</f>
        <v>L2</v>
      </c>
      <c r="U985" s="62" t="str">
        <f>IF($H985=0,"",VLOOKUP($H985,Исходные_данные,32,FALSE))</f>
        <v/>
      </c>
    </row>
    <row r="986" spans="1:21" x14ac:dyDescent="0.2">
      <c r="A986" s="62" t="str">
        <f t="shared" si="16"/>
        <v/>
      </c>
      <c r="B986" s="62" t="str">
        <f>IF(C986=1,MAX(B$2:$B985)+1,IF(F986=0,"",B985))</f>
        <v/>
      </c>
      <c r="C986" s="62">
        <f>COUNTIF($F$2:$F986,F986)</f>
        <v>0</v>
      </c>
      <c r="D986" s="62">
        <f>IF(F986=0,0,MAX($D$2:D985)+1)</f>
        <v>0</v>
      </c>
      <c r="E986" s="62">
        <f>IF(H986=0,0,MAX($E$2:E985)+1)</f>
        <v>0</v>
      </c>
      <c r="F986" s="71"/>
      <c r="G986" s="60"/>
      <c r="H986" s="60"/>
      <c r="I986" s="62" t="e">
        <f>IFERROR(VLOOKUP(H986,H$2:H985,1,FALSE),VLOOKUP(H986,H$478:H987,1,FALSE))</f>
        <v>#N/A</v>
      </c>
      <c r="J986" s="62" t="str">
        <f>IF($H986=0,"",VLOOKUP($H986,Исходные_данные,37,FALSE))</f>
        <v/>
      </c>
      <c r="K986" s="62" t="str">
        <f>IF($H986=0,"",VLOOKUP($H986,Исходные_данные,38,FALSE))</f>
        <v/>
      </c>
      <c r="L986" s="62" t="str">
        <f>IF($H986=0,"",VLOOKUP($H986,Исходные_данные,39,FALSE))</f>
        <v/>
      </c>
      <c r="M986" s="46" t="str">
        <f>IFERROR(VLOOKUP(H986,Нагрузка_диапазон_1,4,FALSE),"")</f>
        <v/>
      </c>
      <c r="N986" s="62" t="str">
        <f>IF($H986=0,"",VLOOKUP($H986,Исходные_данные,40,FALSE))</f>
        <v/>
      </c>
      <c r="O986" s="62"/>
      <c r="P986" s="62" t="str">
        <f>IF($H986=0,"",VLOOKUP($H986,Исходные_данные,42,FALSE))</f>
        <v/>
      </c>
      <c r="Q986" s="62" t="str">
        <f>IF($H986=0,"",VLOOKUP($H986,Исходные_данные,8,FALSE))</f>
        <v/>
      </c>
      <c r="R986" s="62">
        <f>IF(Q986=3,"L1,L2,L3",0)</f>
        <v>0</v>
      </c>
      <c r="S986" s="62">
        <f>IF(C986=1,1,IF(Q986=3,S985,IF(S985=3,1,S985+1)))</f>
        <v>3</v>
      </c>
      <c r="T986" s="62" t="str">
        <f>IF(R986=0,"L"&amp;S986,R986)</f>
        <v>L3</v>
      </c>
      <c r="U986" s="62" t="str">
        <f>IF($H986=0,"",VLOOKUP($H986,Исходные_данные,32,FALSE))</f>
        <v/>
      </c>
    </row>
    <row r="987" spans="1:21" x14ac:dyDescent="0.2">
      <c r="A987" s="62" t="str">
        <f t="shared" si="16"/>
        <v/>
      </c>
      <c r="B987" s="62" t="str">
        <f>IF(C987=1,MAX(B$2:$B986)+1,IF(F987=0,"",B986))</f>
        <v/>
      </c>
      <c r="C987" s="62">
        <f>COUNTIF($F$2:$F987,F987)</f>
        <v>0</v>
      </c>
      <c r="D987" s="62">
        <f>IF(F987=0,0,MAX($D$2:D986)+1)</f>
        <v>0</v>
      </c>
      <c r="E987" s="62">
        <f>IF(H987=0,0,MAX($E$2:E986)+1)</f>
        <v>0</v>
      </c>
      <c r="F987" s="71"/>
      <c r="G987" s="60"/>
      <c r="H987" s="60"/>
      <c r="I987" s="62" t="e">
        <f>IFERROR(VLOOKUP(H987,H$2:H986,1,FALSE),VLOOKUP(H987,H$478:H988,1,FALSE))</f>
        <v>#N/A</v>
      </c>
      <c r="J987" s="62" t="str">
        <f>IF($H987=0,"",VLOOKUP($H987,Исходные_данные,37,FALSE))</f>
        <v/>
      </c>
      <c r="K987" s="62" t="str">
        <f>IF($H987=0,"",VLOOKUP($H987,Исходные_данные,38,FALSE))</f>
        <v/>
      </c>
      <c r="L987" s="62" t="str">
        <f>IF($H987=0,"",VLOOKUP($H987,Исходные_данные,39,FALSE))</f>
        <v/>
      </c>
      <c r="M987" s="46" t="str">
        <f>IFERROR(VLOOKUP(H987,Нагрузка_диапазон_1,4,FALSE),"")</f>
        <v/>
      </c>
      <c r="N987" s="62" t="str">
        <f>IF($H987=0,"",VLOOKUP($H987,Исходные_данные,40,FALSE))</f>
        <v/>
      </c>
      <c r="O987" s="62"/>
      <c r="P987" s="62" t="str">
        <f>IF($H987=0,"",VLOOKUP($H987,Исходные_данные,42,FALSE))</f>
        <v/>
      </c>
      <c r="Q987" s="62" t="str">
        <f>IF($H987=0,"",VLOOKUP($H987,Исходные_данные,8,FALSE))</f>
        <v/>
      </c>
      <c r="R987" s="62">
        <f>IF(Q987=3,"L1,L2,L3",0)</f>
        <v>0</v>
      </c>
      <c r="S987" s="62">
        <f>IF(C987=1,1,IF(Q987=3,S986,IF(S986=3,1,S986+1)))</f>
        <v>1</v>
      </c>
      <c r="T987" s="62" t="str">
        <f>IF(R987=0,"L"&amp;S987,R987)</f>
        <v>L1</v>
      </c>
      <c r="U987" s="62" t="str">
        <f>IF($H987=0,"",VLOOKUP($H987,Исходные_данные,32,FALSE))</f>
        <v/>
      </c>
    </row>
    <row r="988" spans="1:21" x14ac:dyDescent="0.2">
      <c r="A988" s="62" t="str">
        <f t="shared" si="16"/>
        <v/>
      </c>
      <c r="B988" s="62" t="str">
        <f>IF(C988=1,MAX(B$2:$B987)+1,IF(F988=0,"",B987))</f>
        <v/>
      </c>
      <c r="C988" s="62">
        <f>COUNTIF($F$2:$F988,F988)</f>
        <v>0</v>
      </c>
      <c r="D988" s="62">
        <f>IF(F988=0,0,MAX($D$2:D987)+1)</f>
        <v>0</v>
      </c>
      <c r="E988" s="62">
        <f>IF(H988=0,0,MAX($E$2:E987)+1)</f>
        <v>0</v>
      </c>
      <c r="F988" s="71"/>
      <c r="G988" s="60"/>
      <c r="H988" s="60"/>
      <c r="I988" s="62" t="e">
        <f>IFERROR(VLOOKUP(H988,H$2:H987,1,FALSE),VLOOKUP(H988,H$478:H989,1,FALSE))</f>
        <v>#N/A</v>
      </c>
      <c r="J988" s="62" t="str">
        <f>IF($H988=0,"",VLOOKUP($H988,Исходные_данные,37,FALSE))</f>
        <v/>
      </c>
      <c r="K988" s="62" t="str">
        <f>IF($H988=0,"",VLOOKUP($H988,Исходные_данные,38,FALSE))</f>
        <v/>
      </c>
      <c r="L988" s="62" t="str">
        <f>IF($H988=0,"",VLOOKUP($H988,Исходные_данные,39,FALSE))</f>
        <v/>
      </c>
      <c r="M988" s="46" t="str">
        <f>IFERROR(VLOOKUP(H988,Нагрузка_диапазон_1,4,FALSE),"")</f>
        <v/>
      </c>
      <c r="N988" s="62" t="str">
        <f>IF($H988=0,"",VLOOKUP($H988,Исходные_данные,40,FALSE))</f>
        <v/>
      </c>
      <c r="O988" s="62"/>
      <c r="P988" s="62" t="str">
        <f>IF($H988=0,"",VLOOKUP($H988,Исходные_данные,42,FALSE))</f>
        <v/>
      </c>
      <c r="Q988" s="62" t="str">
        <f>IF($H988=0,"",VLOOKUP($H988,Исходные_данные,8,FALSE))</f>
        <v/>
      </c>
      <c r="R988" s="62">
        <f>IF(Q988=3,"L1,L2,L3",0)</f>
        <v>0</v>
      </c>
      <c r="S988" s="62">
        <f>IF(C988=1,1,IF(Q988=3,S987,IF(S987=3,1,S987+1)))</f>
        <v>2</v>
      </c>
      <c r="T988" s="62" t="str">
        <f>IF(R988=0,"L"&amp;S988,R988)</f>
        <v>L2</v>
      </c>
      <c r="U988" s="62" t="str">
        <f>IF($H988=0,"",VLOOKUP($H988,Исходные_данные,32,FALSE))</f>
        <v/>
      </c>
    </row>
    <row r="989" spans="1:21" x14ac:dyDescent="0.2">
      <c r="A989" s="62" t="str">
        <f t="shared" ref="A989:A1000" si="17">IF(B989=B990,"",B989)</f>
        <v/>
      </c>
      <c r="B989" s="62" t="str">
        <f>IF(C989=1,MAX(B$2:$B988)+1,IF(F989=0,"",B988))</f>
        <v/>
      </c>
      <c r="C989" s="62">
        <f>COUNTIF($F$2:$F989,F989)</f>
        <v>0</v>
      </c>
      <c r="D989" s="62">
        <f>IF(F989=0,0,MAX($D$2:D988)+1)</f>
        <v>0</v>
      </c>
      <c r="E989" s="62">
        <f>IF(H989=0,0,MAX($E$2:E988)+1)</f>
        <v>0</v>
      </c>
      <c r="F989" s="71"/>
      <c r="G989" s="60"/>
      <c r="H989" s="60"/>
      <c r="I989" s="62" t="e">
        <f>IFERROR(VLOOKUP(H989,H$2:H988,1,FALSE),VLOOKUP(H989,H$478:H990,1,FALSE))</f>
        <v>#N/A</v>
      </c>
      <c r="J989" s="62" t="str">
        <f>IF($H989=0,"",VLOOKUP($H989,Исходные_данные,37,FALSE))</f>
        <v/>
      </c>
      <c r="K989" s="62" t="str">
        <f>IF($H989=0,"",VLOOKUP($H989,Исходные_данные,38,FALSE))</f>
        <v/>
      </c>
      <c r="L989" s="62" t="str">
        <f>IF($H989=0,"",VLOOKUP($H989,Исходные_данные,39,FALSE))</f>
        <v/>
      </c>
      <c r="M989" s="46" t="str">
        <f>IFERROR(VLOOKUP(H989,Нагрузка_диапазон_1,4,FALSE),"")</f>
        <v/>
      </c>
      <c r="N989" s="62" t="str">
        <f>IF($H989=0,"",VLOOKUP($H989,Исходные_данные,40,FALSE))</f>
        <v/>
      </c>
      <c r="O989" s="62"/>
      <c r="P989" s="62" t="str">
        <f>IF($H989=0,"",VLOOKUP($H989,Исходные_данные,42,FALSE))</f>
        <v/>
      </c>
      <c r="Q989" s="62" t="str">
        <f>IF($H989=0,"",VLOOKUP($H989,Исходные_данные,8,FALSE))</f>
        <v/>
      </c>
      <c r="R989" s="62">
        <f>IF(Q989=3,"L1,L2,L3",0)</f>
        <v>0</v>
      </c>
      <c r="S989" s="62">
        <f>IF(C989=1,1,IF(Q989=3,S988,IF(S988=3,1,S988+1)))</f>
        <v>3</v>
      </c>
      <c r="T989" s="62" t="str">
        <f>IF(R989=0,"L"&amp;S989,R989)</f>
        <v>L3</v>
      </c>
      <c r="U989" s="62" t="str">
        <f>IF($H989=0,"",VLOOKUP($H989,Исходные_данные,32,FALSE))</f>
        <v/>
      </c>
    </row>
    <row r="990" spans="1:21" x14ac:dyDescent="0.2">
      <c r="A990" s="62" t="str">
        <f t="shared" si="17"/>
        <v/>
      </c>
      <c r="B990" s="62" t="str">
        <f>IF(C990=1,MAX(B$2:$B989)+1,IF(F990=0,"",B989))</f>
        <v/>
      </c>
      <c r="C990" s="62">
        <f>COUNTIF($F$2:$F990,F990)</f>
        <v>0</v>
      </c>
      <c r="D990" s="62">
        <f>IF(F990=0,0,MAX($D$2:D989)+1)</f>
        <v>0</v>
      </c>
      <c r="E990" s="62">
        <f>IF(H990=0,0,MAX($E$2:E989)+1)</f>
        <v>0</v>
      </c>
      <c r="F990" s="71"/>
      <c r="G990" s="60"/>
      <c r="H990" s="60"/>
      <c r="I990" s="62" t="e">
        <f>IFERROR(VLOOKUP(H990,H$2:H989,1,FALSE),VLOOKUP(H990,H$478:H991,1,FALSE))</f>
        <v>#N/A</v>
      </c>
      <c r="J990" s="62" t="str">
        <f>IF($H990=0,"",VLOOKUP($H990,Исходные_данные,37,FALSE))</f>
        <v/>
      </c>
      <c r="K990" s="62" t="str">
        <f>IF($H990=0,"",VLOOKUP($H990,Исходные_данные,38,FALSE))</f>
        <v/>
      </c>
      <c r="L990" s="62" t="str">
        <f>IF($H990=0,"",VLOOKUP($H990,Исходные_данные,39,FALSE))</f>
        <v/>
      </c>
      <c r="M990" s="46" t="str">
        <f>IFERROR(VLOOKUP(H990,Нагрузка_диапазон_1,4,FALSE),"")</f>
        <v/>
      </c>
      <c r="N990" s="62" t="str">
        <f>IF($H990=0,"",VLOOKUP($H990,Исходные_данные,40,FALSE))</f>
        <v/>
      </c>
      <c r="O990" s="62"/>
      <c r="P990" s="62" t="str">
        <f>IF($H990=0,"",VLOOKUP($H990,Исходные_данные,42,FALSE))</f>
        <v/>
      </c>
      <c r="Q990" s="62" t="str">
        <f>IF($H990=0,"",VLOOKUP($H990,Исходные_данные,8,FALSE))</f>
        <v/>
      </c>
      <c r="R990" s="62">
        <f>IF(Q990=3,"L1,L2,L3",0)</f>
        <v>0</v>
      </c>
      <c r="S990" s="62">
        <f>IF(C990=1,1,IF(Q990=3,S989,IF(S989=3,1,S989+1)))</f>
        <v>1</v>
      </c>
      <c r="T990" s="62" t="str">
        <f>IF(R990=0,"L"&amp;S990,R990)</f>
        <v>L1</v>
      </c>
      <c r="U990" s="62" t="str">
        <f>IF($H990=0,"",VLOOKUP($H990,Исходные_данные,32,FALSE))</f>
        <v/>
      </c>
    </row>
    <row r="991" spans="1:21" x14ac:dyDescent="0.2">
      <c r="A991" s="62" t="str">
        <f t="shared" si="17"/>
        <v/>
      </c>
      <c r="B991" s="62" t="str">
        <f>IF(C991=1,MAX(B$2:$B990)+1,IF(F991=0,"",B990))</f>
        <v/>
      </c>
      <c r="C991" s="62">
        <f>COUNTIF($F$2:$F991,F991)</f>
        <v>0</v>
      </c>
      <c r="D991" s="62">
        <f>IF(F991=0,0,MAX($D$2:D990)+1)</f>
        <v>0</v>
      </c>
      <c r="E991" s="62">
        <f>IF(H991=0,0,MAX($E$2:E990)+1)</f>
        <v>0</v>
      </c>
      <c r="F991" s="71"/>
      <c r="G991" s="60"/>
      <c r="H991" s="60"/>
      <c r="I991" s="62" t="e">
        <f>IFERROR(VLOOKUP(H991,H$2:H990,1,FALSE),VLOOKUP(H991,H$478:H992,1,FALSE))</f>
        <v>#N/A</v>
      </c>
      <c r="J991" s="62" t="str">
        <f>IF($H991=0,"",VLOOKUP($H991,Исходные_данные,37,FALSE))</f>
        <v/>
      </c>
      <c r="K991" s="62" t="str">
        <f>IF($H991=0,"",VLOOKUP($H991,Исходные_данные,38,FALSE))</f>
        <v/>
      </c>
      <c r="L991" s="62" t="str">
        <f>IF($H991=0,"",VLOOKUP($H991,Исходные_данные,39,FALSE))</f>
        <v/>
      </c>
      <c r="M991" s="46" t="str">
        <f>IFERROR(VLOOKUP(H991,Нагрузка_диапазон_1,4,FALSE),"")</f>
        <v/>
      </c>
      <c r="N991" s="62" t="str">
        <f>IF($H991=0,"",VLOOKUP($H991,Исходные_данные,40,FALSE))</f>
        <v/>
      </c>
      <c r="O991" s="62"/>
      <c r="P991" s="62" t="str">
        <f>IF($H991=0,"",VLOOKUP($H991,Исходные_данные,42,FALSE))</f>
        <v/>
      </c>
      <c r="Q991" s="62" t="str">
        <f>IF($H991=0,"",VLOOKUP($H991,Исходные_данные,8,FALSE))</f>
        <v/>
      </c>
      <c r="R991" s="62">
        <f>IF(Q991=3,"L1,L2,L3",0)</f>
        <v>0</v>
      </c>
      <c r="S991" s="62">
        <f>IF(C991=1,1,IF(Q991=3,S990,IF(S990=3,1,S990+1)))</f>
        <v>2</v>
      </c>
      <c r="T991" s="62" t="str">
        <f>IF(R991=0,"L"&amp;S991,R991)</f>
        <v>L2</v>
      </c>
      <c r="U991" s="62" t="str">
        <f>IF($H991=0,"",VLOOKUP($H991,Исходные_данные,32,FALSE))</f>
        <v/>
      </c>
    </row>
    <row r="992" spans="1:21" x14ac:dyDescent="0.2">
      <c r="A992" s="62" t="str">
        <f t="shared" si="17"/>
        <v/>
      </c>
      <c r="B992" s="62" t="str">
        <f>IF(C992=1,MAX(B$2:$B991)+1,IF(F992=0,"",B991))</f>
        <v/>
      </c>
      <c r="C992" s="62">
        <f>COUNTIF($F$2:$F992,F992)</f>
        <v>0</v>
      </c>
      <c r="D992" s="62">
        <f>IF(F992=0,0,MAX($D$2:D991)+1)</f>
        <v>0</v>
      </c>
      <c r="E992" s="62">
        <f>IF(H992=0,0,MAX($E$2:E991)+1)</f>
        <v>0</v>
      </c>
      <c r="F992" s="71"/>
      <c r="G992" s="60"/>
      <c r="H992" s="60"/>
      <c r="I992" s="62" t="e">
        <f>IFERROR(VLOOKUP(H992,H$2:H991,1,FALSE),VLOOKUP(H992,H$478:H993,1,FALSE))</f>
        <v>#N/A</v>
      </c>
      <c r="J992" s="62" t="str">
        <f>IF($H992=0,"",VLOOKUP($H992,Исходные_данные,37,FALSE))</f>
        <v/>
      </c>
      <c r="K992" s="62" t="str">
        <f>IF($H992=0,"",VLOOKUP($H992,Исходные_данные,38,FALSE))</f>
        <v/>
      </c>
      <c r="L992" s="62" t="str">
        <f>IF($H992=0,"",VLOOKUP($H992,Исходные_данные,39,FALSE))</f>
        <v/>
      </c>
      <c r="M992" s="46" t="str">
        <f>IFERROR(VLOOKUP(H992,Нагрузка_диапазон_1,4,FALSE),"")</f>
        <v/>
      </c>
      <c r="N992" s="62" t="str">
        <f>IF($H992=0,"",VLOOKUP($H992,Исходные_данные,40,FALSE))</f>
        <v/>
      </c>
      <c r="O992" s="62"/>
      <c r="P992" s="62" t="str">
        <f>IF($H992=0,"",VLOOKUP($H992,Исходные_данные,42,FALSE))</f>
        <v/>
      </c>
      <c r="Q992" s="62" t="str">
        <f>IF($H992=0,"",VLOOKUP($H992,Исходные_данные,8,FALSE))</f>
        <v/>
      </c>
      <c r="R992" s="62">
        <f>IF(Q992=3,"L1,L2,L3",0)</f>
        <v>0</v>
      </c>
      <c r="S992" s="62">
        <f>IF(C992=1,1,IF(Q992=3,S991,IF(S991=3,1,S991+1)))</f>
        <v>3</v>
      </c>
      <c r="T992" s="62" t="str">
        <f>IF(R992=0,"L"&amp;S992,R992)</f>
        <v>L3</v>
      </c>
      <c r="U992" s="62" t="str">
        <f>IF($H992=0,"",VLOOKUP($H992,Исходные_данные,32,FALSE))</f>
        <v/>
      </c>
    </row>
    <row r="993" spans="1:21" x14ac:dyDescent="0.2">
      <c r="A993" s="62" t="str">
        <f t="shared" si="17"/>
        <v/>
      </c>
      <c r="B993" s="62" t="str">
        <f>IF(C993=1,MAX(B$2:$B992)+1,IF(F993=0,"",B992))</f>
        <v/>
      </c>
      <c r="C993" s="62">
        <f>COUNTIF($F$2:$F993,F993)</f>
        <v>0</v>
      </c>
      <c r="D993" s="62">
        <f>IF(F993=0,0,MAX($D$2:D992)+1)</f>
        <v>0</v>
      </c>
      <c r="E993" s="62">
        <f>IF(H993=0,0,MAX($E$2:E992)+1)</f>
        <v>0</v>
      </c>
      <c r="F993" s="71"/>
      <c r="G993" s="60"/>
      <c r="H993" s="60"/>
      <c r="I993" s="62" t="e">
        <f>IFERROR(VLOOKUP(H993,H$2:H992,1,FALSE),VLOOKUP(H993,H$478:H994,1,FALSE))</f>
        <v>#N/A</v>
      </c>
      <c r="J993" s="62" t="str">
        <f>IF($H993=0,"",VLOOKUP($H993,Исходные_данные,37,FALSE))</f>
        <v/>
      </c>
      <c r="K993" s="62" t="str">
        <f>IF($H993=0,"",VLOOKUP($H993,Исходные_данные,38,FALSE))</f>
        <v/>
      </c>
      <c r="L993" s="62" t="str">
        <f>IF($H993=0,"",VLOOKUP($H993,Исходные_данные,39,FALSE))</f>
        <v/>
      </c>
      <c r="M993" s="46" t="str">
        <f>IFERROR(VLOOKUP(H993,Нагрузка_диапазон_1,4,FALSE),"")</f>
        <v/>
      </c>
      <c r="N993" s="62" t="str">
        <f>IF($H993=0,"",VLOOKUP($H993,Исходные_данные,40,FALSE))</f>
        <v/>
      </c>
      <c r="O993" s="62"/>
      <c r="P993" s="62" t="str">
        <f>IF($H993=0,"",VLOOKUP($H993,Исходные_данные,42,FALSE))</f>
        <v/>
      </c>
      <c r="Q993" s="62" t="str">
        <f>IF($H993=0,"",VLOOKUP($H993,Исходные_данные,8,FALSE))</f>
        <v/>
      </c>
      <c r="R993" s="62">
        <f>IF(Q993=3,"L1,L2,L3",0)</f>
        <v>0</v>
      </c>
      <c r="S993" s="62">
        <f>IF(C993=1,1,IF(Q993=3,S992,IF(S992=3,1,S992+1)))</f>
        <v>1</v>
      </c>
      <c r="T993" s="62" t="str">
        <f>IF(R993=0,"L"&amp;S993,R993)</f>
        <v>L1</v>
      </c>
      <c r="U993" s="62" t="str">
        <f>IF($H993=0,"",VLOOKUP($H993,Исходные_данные,32,FALSE))</f>
        <v/>
      </c>
    </row>
    <row r="994" spans="1:21" x14ac:dyDescent="0.2">
      <c r="A994" s="62" t="str">
        <f t="shared" si="17"/>
        <v/>
      </c>
      <c r="B994" s="62" t="str">
        <f>IF(C994=1,MAX(B$2:$B993)+1,IF(F994=0,"",B993))</f>
        <v/>
      </c>
      <c r="C994" s="62">
        <f>COUNTIF($F$2:$F994,F994)</f>
        <v>0</v>
      </c>
      <c r="D994" s="62">
        <f>IF(F994=0,0,MAX($D$2:D993)+1)</f>
        <v>0</v>
      </c>
      <c r="E994" s="62">
        <f>IF(H994=0,0,MAX($E$2:E993)+1)</f>
        <v>0</v>
      </c>
      <c r="F994" s="71"/>
      <c r="G994" s="60"/>
      <c r="H994" s="60"/>
      <c r="I994" s="62" t="e">
        <f>IFERROR(VLOOKUP(H994,H$2:H993,1,FALSE),VLOOKUP(H994,H$478:H995,1,FALSE))</f>
        <v>#N/A</v>
      </c>
      <c r="J994" s="62" t="str">
        <f>IF($H994=0,"",VLOOKUP($H994,Исходные_данные,37,FALSE))</f>
        <v/>
      </c>
      <c r="K994" s="62" t="str">
        <f>IF($H994=0,"",VLOOKUP($H994,Исходные_данные,38,FALSE))</f>
        <v/>
      </c>
      <c r="L994" s="62" t="str">
        <f>IF($H994=0,"",VLOOKUP($H994,Исходные_данные,39,FALSE))</f>
        <v/>
      </c>
      <c r="M994" s="46" t="str">
        <f>IFERROR(VLOOKUP(H994,Нагрузка_диапазон_1,4,FALSE),"")</f>
        <v/>
      </c>
      <c r="N994" s="62" t="str">
        <f>IF($H994=0,"",VLOOKUP($H994,Исходные_данные,40,FALSE))</f>
        <v/>
      </c>
      <c r="O994" s="62"/>
      <c r="P994" s="62" t="str">
        <f>IF($H994=0,"",VLOOKUP($H994,Исходные_данные,42,FALSE))</f>
        <v/>
      </c>
      <c r="Q994" s="62" t="str">
        <f>IF($H994=0,"",VLOOKUP($H994,Исходные_данные,8,FALSE))</f>
        <v/>
      </c>
      <c r="R994" s="62">
        <f>IF(Q994=3,"L1,L2,L3",0)</f>
        <v>0</v>
      </c>
      <c r="S994" s="62">
        <f>IF(C994=1,1,IF(Q994=3,S993,IF(S993=3,1,S993+1)))</f>
        <v>2</v>
      </c>
      <c r="T994" s="62" t="str">
        <f>IF(R994=0,"L"&amp;S994,R994)</f>
        <v>L2</v>
      </c>
      <c r="U994" s="62" t="str">
        <f>IF($H994=0,"",VLOOKUP($H994,Исходные_данные,32,FALSE))</f>
        <v/>
      </c>
    </row>
    <row r="995" spans="1:21" x14ac:dyDescent="0.2">
      <c r="A995" s="62" t="str">
        <f t="shared" si="17"/>
        <v/>
      </c>
      <c r="B995" s="62" t="str">
        <f>IF(C995=1,MAX(B$2:$B994)+1,IF(F995=0,"",B994))</f>
        <v/>
      </c>
      <c r="C995" s="62">
        <f>COUNTIF($F$2:$F995,F995)</f>
        <v>0</v>
      </c>
      <c r="D995" s="62">
        <f>IF(F995=0,0,MAX($D$2:D994)+1)</f>
        <v>0</v>
      </c>
      <c r="E995" s="62">
        <f>IF(H995=0,0,MAX($E$2:E994)+1)</f>
        <v>0</v>
      </c>
      <c r="F995" s="71"/>
      <c r="G995" s="60"/>
      <c r="H995" s="60"/>
      <c r="I995" s="62" t="e">
        <f>IFERROR(VLOOKUP(H995,H$2:H994,1,FALSE),VLOOKUP(H995,H$478:H996,1,FALSE))</f>
        <v>#N/A</v>
      </c>
      <c r="J995" s="62" t="str">
        <f>IF($H995=0,"",VLOOKUP($H995,Исходные_данные,37,FALSE))</f>
        <v/>
      </c>
      <c r="K995" s="62" t="str">
        <f>IF($H995=0,"",VLOOKUP($H995,Исходные_данные,38,FALSE))</f>
        <v/>
      </c>
      <c r="L995" s="62" t="str">
        <f>IF($H995=0,"",VLOOKUP($H995,Исходные_данные,39,FALSE))</f>
        <v/>
      </c>
      <c r="M995" s="46" t="str">
        <f>IFERROR(VLOOKUP(H995,Нагрузка_диапазон_1,4,FALSE),"")</f>
        <v/>
      </c>
      <c r="N995" s="62" t="str">
        <f>IF($H995=0,"",VLOOKUP($H995,Исходные_данные,40,FALSE))</f>
        <v/>
      </c>
      <c r="O995" s="62"/>
      <c r="P995" s="62" t="str">
        <f>IF($H995=0,"",VLOOKUP($H995,Исходные_данные,42,FALSE))</f>
        <v/>
      </c>
      <c r="Q995" s="62" t="str">
        <f>IF($H995=0,"",VLOOKUP($H995,Исходные_данные,8,FALSE))</f>
        <v/>
      </c>
      <c r="R995" s="62">
        <f>IF(Q995=3,"L1,L2,L3",0)</f>
        <v>0</v>
      </c>
      <c r="S995" s="62">
        <f>IF(C995=1,1,IF(Q995=3,S994,IF(S994=3,1,S994+1)))</f>
        <v>3</v>
      </c>
      <c r="T995" s="62" t="str">
        <f>IF(R995=0,"L"&amp;S995,R995)</f>
        <v>L3</v>
      </c>
      <c r="U995" s="62" t="str">
        <f>IF($H995=0,"",VLOOKUP($H995,Исходные_данные,32,FALSE))</f>
        <v/>
      </c>
    </row>
    <row r="996" spans="1:21" x14ac:dyDescent="0.2">
      <c r="A996" s="62" t="str">
        <f t="shared" si="17"/>
        <v/>
      </c>
      <c r="B996" s="62" t="str">
        <f>IF(C996=1,MAX(B$2:$B995)+1,IF(F996=0,"",B995))</f>
        <v/>
      </c>
      <c r="C996" s="62">
        <f>COUNTIF($F$2:$F996,F996)</f>
        <v>0</v>
      </c>
      <c r="D996" s="62">
        <f>IF(F996=0,0,MAX($D$2:D995)+1)</f>
        <v>0</v>
      </c>
      <c r="E996" s="62">
        <f>IF(H996=0,0,MAX($E$2:E995)+1)</f>
        <v>0</v>
      </c>
      <c r="F996" s="71"/>
      <c r="G996" s="60"/>
      <c r="H996" s="60"/>
      <c r="I996" s="62" t="e">
        <f>IFERROR(VLOOKUP(H996,H$2:H995,1,FALSE),VLOOKUP(H996,H$478:H997,1,FALSE))</f>
        <v>#N/A</v>
      </c>
      <c r="J996" s="62" t="str">
        <f>IF($H996=0,"",VLOOKUP($H996,Исходные_данные,37,FALSE))</f>
        <v/>
      </c>
      <c r="K996" s="62" t="str">
        <f>IF($H996=0,"",VLOOKUP($H996,Исходные_данные,38,FALSE))</f>
        <v/>
      </c>
      <c r="L996" s="62" t="str">
        <f>IF($H996=0,"",VLOOKUP($H996,Исходные_данные,39,FALSE))</f>
        <v/>
      </c>
      <c r="M996" s="46" t="str">
        <f>IFERROR(VLOOKUP(H996,Нагрузка_диапазон_1,4,FALSE),"")</f>
        <v/>
      </c>
      <c r="N996" s="62" t="str">
        <f>IF($H996=0,"",VLOOKUP($H996,Исходные_данные,40,FALSE))</f>
        <v/>
      </c>
      <c r="O996" s="62"/>
      <c r="P996" s="62" t="str">
        <f>IF($H996=0,"",VLOOKUP($H996,Исходные_данные,42,FALSE))</f>
        <v/>
      </c>
      <c r="Q996" s="62" t="str">
        <f>IF($H996=0,"",VLOOKUP($H996,Исходные_данные,8,FALSE))</f>
        <v/>
      </c>
      <c r="R996" s="62">
        <f>IF(Q996=3,"L1,L2,L3",0)</f>
        <v>0</v>
      </c>
      <c r="S996" s="62">
        <f>IF(C996=1,1,IF(Q996=3,S995,IF(S995=3,1,S995+1)))</f>
        <v>1</v>
      </c>
      <c r="T996" s="62" t="str">
        <f>IF(R996=0,"L"&amp;S996,R996)</f>
        <v>L1</v>
      </c>
      <c r="U996" s="62" t="str">
        <f>IF($H996=0,"",VLOOKUP($H996,Исходные_данные,32,FALSE))</f>
        <v/>
      </c>
    </row>
    <row r="997" spans="1:21" x14ac:dyDescent="0.2">
      <c r="A997" s="62" t="str">
        <f t="shared" si="17"/>
        <v/>
      </c>
      <c r="B997" s="62" t="str">
        <f>IF(C997=1,MAX(B$2:$B996)+1,IF(F997=0,"",B996))</f>
        <v/>
      </c>
      <c r="C997" s="62">
        <f>COUNTIF($F$2:$F997,F997)</f>
        <v>0</v>
      </c>
      <c r="D997" s="62">
        <f>IF(F997=0,0,MAX($D$2:D996)+1)</f>
        <v>0</v>
      </c>
      <c r="E997" s="62">
        <f>IF(H997=0,0,MAX($E$2:E996)+1)</f>
        <v>0</v>
      </c>
      <c r="F997" s="71"/>
      <c r="G997" s="60"/>
      <c r="H997" s="60"/>
      <c r="I997" s="62" t="e">
        <f>IFERROR(VLOOKUP(H997,H$2:H996,1,FALSE),VLOOKUP(H997,H$478:H998,1,FALSE))</f>
        <v>#N/A</v>
      </c>
      <c r="J997" s="62" t="str">
        <f>IF($H997=0,"",VLOOKUP($H997,Исходные_данные,37,FALSE))</f>
        <v/>
      </c>
      <c r="K997" s="62" t="str">
        <f>IF($H997=0,"",VLOOKUP($H997,Исходные_данные,38,FALSE))</f>
        <v/>
      </c>
      <c r="L997" s="62" t="str">
        <f>IF($H997=0,"",VLOOKUP($H997,Исходные_данные,39,FALSE))</f>
        <v/>
      </c>
      <c r="M997" s="46" t="str">
        <f>IFERROR(VLOOKUP(H997,Нагрузка_диапазон_1,4,FALSE),"")</f>
        <v/>
      </c>
      <c r="N997" s="62" t="str">
        <f>IF($H997=0,"",VLOOKUP($H997,Исходные_данные,40,FALSE))</f>
        <v/>
      </c>
      <c r="O997" s="62"/>
      <c r="P997" s="62" t="str">
        <f>IF($H997=0,"",VLOOKUP($H997,Исходные_данные,42,FALSE))</f>
        <v/>
      </c>
      <c r="Q997" s="62" t="str">
        <f>IF($H997=0,"",VLOOKUP($H997,Исходные_данные,8,FALSE))</f>
        <v/>
      </c>
      <c r="R997" s="62">
        <f>IF(Q997=3,"L1,L2,L3",0)</f>
        <v>0</v>
      </c>
      <c r="S997" s="62">
        <f>IF(C997=1,1,IF(Q997=3,S996,IF(S996=3,1,S996+1)))</f>
        <v>2</v>
      </c>
      <c r="T997" s="62" t="str">
        <f>IF(R997=0,"L"&amp;S997,R997)</f>
        <v>L2</v>
      </c>
      <c r="U997" s="62" t="str">
        <f>IF($H997=0,"",VLOOKUP($H997,Исходные_данные,32,FALSE))</f>
        <v/>
      </c>
    </row>
    <row r="998" spans="1:21" x14ac:dyDescent="0.2">
      <c r="A998" s="62" t="str">
        <f t="shared" si="17"/>
        <v/>
      </c>
      <c r="B998" s="62" t="str">
        <f>IF(C998=1,MAX(B$2:$B997)+1,IF(F998=0,"",B997))</f>
        <v/>
      </c>
      <c r="C998" s="62">
        <f>COUNTIF($F$2:$F998,F998)</f>
        <v>0</v>
      </c>
      <c r="D998" s="62">
        <f>IF(F998=0,0,MAX($D$2:D997)+1)</f>
        <v>0</v>
      </c>
      <c r="E998" s="62">
        <f>IF(H998=0,0,MAX($E$2:E997)+1)</f>
        <v>0</v>
      </c>
      <c r="F998" s="71"/>
      <c r="G998" s="60"/>
      <c r="H998" s="60"/>
      <c r="I998" s="62" t="e">
        <f>IFERROR(VLOOKUP(H998,H$2:H997,1,FALSE),VLOOKUP(H998,H$478:H999,1,FALSE))</f>
        <v>#N/A</v>
      </c>
      <c r="J998" s="62" t="str">
        <f>IF($H998=0,"",VLOOKUP($H998,Исходные_данные,37,FALSE))</f>
        <v/>
      </c>
      <c r="K998" s="62" t="str">
        <f>IF($H998=0,"",VLOOKUP($H998,Исходные_данные,38,FALSE))</f>
        <v/>
      </c>
      <c r="L998" s="62" t="str">
        <f>IF($H998=0,"",VLOOKUP($H998,Исходные_данные,39,FALSE))</f>
        <v/>
      </c>
      <c r="M998" s="46" t="str">
        <f>IFERROR(VLOOKUP(H998,Нагрузка_диапазон_1,4,FALSE),"")</f>
        <v/>
      </c>
      <c r="N998" s="62" t="str">
        <f>IF($H998=0,"",VLOOKUP($H998,Исходные_данные,40,FALSE))</f>
        <v/>
      </c>
      <c r="O998" s="62"/>
      <c r="P998" s="62" t="str">
        <f>IF($H998=0,"",VLOOKUP($H998,Исходные_данные,42,FALSE))</f>
        <v/>
      </c>
      <c r="Q998" s="62" t="str">
        <f>IF($H998=0,"",VLOOKUP($H998,Исходные_данные,8,FALSE))</f>
        <v/>
      </c>
      <c r="R998" s="62">
        <f>IF(Q998=3,"L1,L2,L3",0)</f>
        <v>0</v>
      </c>
      <c r="S998" s="62">
        <f>IF(C998=1,1,IF(Q998=3,S997,IF(S997=3,1,S997+1)))</f>
        <v>3</v>
      </c>
      <c r="T998" s="62" t="str">
        <f>IF(R998=0,"L"&amp;S998,R998)</f>
        <v>L3</v>
      </c>
      <c r="U998" s="62" t="str">
        <f>IF($H998=0,"",VLOOKUP($H998,Исходные_данные,32,FALSE))</f>
        <v/>
      </c>
    </row>
    <row r="999" spans="1:21" x14ac:dyDescent="0.2">
      <c r="A999" s="62" t="str">
        <f t="shared" si="17"/>
        <v/>
      </c>
      <c r="B999" s="62" t="str">
        <f>IF(C999=1,MAX(B$2:$B998)+1,IF(F999=0,"",B998))</f>
        <v/>
      </c>
      <c r="C999" s="62">
        <f>COUNTIF($F$2:$F999,F999)</f>
        <v>0</v>
      </c>
      <c r="D999" s="62">
        <f>IF(F999=0,0,MAX($D$2:D998)+1)</f>
        <v>0</v>
      </c>
      <c r="E999" s="62">
        <f>IF(H999=0,0,MAX($E$2:E998)+1)</f>
        <v>0</v>
      </c>
      <c r="F999" s="71"/>
      <c r="G999" s="60"/>
      <c r="H999" s="60"/>
      <c r="I999" s="62" t="e">
        <f>IFERROR(VLOOKUP(H999,H$2:H998,1,FALSE),VLOOKUP(H999,H$478:H1000,1,FALSE))</f>
        <v>#N/A</v>
      </c>
      <c r="J999" s="62" t="str">
        <f>IF($H999=0,"",VLOOKUP($H999,Исходные_данные,37,FALSE))</f>
        <v/>
      </c>
      <c r="K999" s="62" t="str">
        <f>IF($H999=0,"",VLOOKUP($H999,Исходные_данные,38,FALSE))</f>
        <v/>
      </c>
      <c r="L999" s="62" t="str">
        <f>IF($H999=0,"",VLOOKUP($H999,Исходные_данные,39,FALSE))</f>
        <v/>
      </c>
      <c r="M999" s="46" t="str">
        <f>IFERROR(VLOOKUP(H999,Нагрузка_диапазон_1,4,FALSE),"")</f>
        <v/>
      </c>
      <c r="N999" s="62" t="str">
        <f>IF($H999=0,"",VLOOKUP($H999,Исходные_данные,40,FALSE))</f>
        <v/>
      </c>
      <c r="O999" s="62"/>
      <c r="P999" s="62" t="str">
        <f>IF($H999=0,"",VLOOKUP($H999,Исходные_данные,42,FALSE))</f>
        <v/>
      </c>
      <c r="Q999" s="62" t="str">
        <f>IF($H999=0,"",VLOOKUP($H999,Исходные_данные,8,FALSE))</f>
        <v/>
      </c>
      <c r="R999" s="62">
        <f>IF(Q999=3,"L1,L2,L3",0)</f>
        <v>0</v>
      </c>
      <c r="S999" s="62">
        <f>IF(C999=1,1,IF(Q999=3,S998,IF(S998=3,1,S998+1)))</f>
        <v>1</v>
      </c>
      <c r="T999" s="62" t="str">
        <f>IF(R999=0,"L"&amp;S999,R999)</f>
        <v>L1</v>
      </c>
      <c r="U999" s="62" t="str">
        <f>IF($H999=0,"",VLOOKUP($H999,Исходные_данные,32,FALSE))</f>
        <v/>
      </c>
    </row>
    <row r="1000" spans="1:21" x14ac:dyDescent="0.2">
      <c r="A1000" s="62" t="str">
        <f t="shared" si="17"/>
        <v/>
      </c>
      <c r="B1000" s="62" t="str">
        <f>IF(C1000=1,MAX(B$2:$B999)+1,IF(F1000=0,"",B999))</f>
        <v/>
      </c>
      <c r="C1000" s="62">
        <f>COUNTIF($F$2:$F1000,F1000)</f>
        <v>0</v>
      </c>
      <c r="D1000" s="62">
        <f>IF(F1000=0,0,MAX($D$2:D999)+1)</f>
        <v>0</v>
      </c>
      <c r="E1000" s="62">
        <f>IF(H1000=0,0,MAX($E$2:E999)+1)</f>
        <v>0</v>
      </c>
      <c r="F1000" s="71"/>
      <c r="G1000" s="60"/>
      <c r="H1000" s="60"/>
      <c r="I1000" s="62" t="e">
        <f>IFERROR(VLOOKUP(H1000,H$2:H999,1,FALSE),VLOOKUP(H1000,H$478:H1001,1,FALSE))</f>
        <v>#N/A</v>
      </c>
      <c r="J1000" s="62" t="str">
        <f>IF($H1000=0,"",VLOOKUP($H1000,Исходные_данные,37,FALSE))</f>
        <v/>
      </c>
      <c r="K1000" s="62" t="str">
        <f>IF($H1000=0,"",VLOOKUP($H1000,Исходные_данные,38,FALSE))</f>
        <v/>
      </c>
      <c r="L1000" s="62" t="str">
        <f>IF($H1000=0,"",VLOOKUP($H1000,Исходные_данные,39,FALSE))</f>
        <v/>
      </c>
      <c r="M1000" s="46" t="str">
        <f>IFERROR(VLOOKUP(H1000,Нагрузка_диапазон_1,4,FALSE),"")</f>
        <v/>
      </c>
      <c r="N1000" s="62" t="str">
        <f>IF($H1000=0,"",VLOOKUP($H1000,Исходные_данные,40,FALSE))</f>
        <v/>
      </c>
      <c r="O1000" s="62"/>
      <c r="P1000" s="62" t="str">
        <f>IF($H1000=0,"",VLOOKUP($H1000,Исходные_данные,42,FALSE))</f>
        <v/>
      </c>
      <c r="Q1000" s="62" t="str">
        <f>IF($H1000=0,"",VLOOKUP($H1000,Исходные_данные,8,FALSE))</f>
        <v/>
      </c>
      <c r="R1000" s="62">
        <f>IF(Q1000=3,"L1,L2,L3",0)</f>
        <v>0</v>
      </c>
      <c r="S1000" s="62">
        <f>IF(C1000=1,1,IF(Q1000=3,S999,IF(S999=3,1,S999+1)))</f>
        <v>2</v>
      </c>
      <c r="T1000" s="62" t="str">
        <f>IF(R1000=0,"L"&amp;S1000,R1000)</f>
        <v>L2</v>
      </c>
      <c r="U1000" s="62" t="str">
        <f>IF($H1000=0,"",VLOOKUP($H1000,Исходные_данные,32,FALSE))</f>
        <v/>
      </c>
    </row>
  </sheetData>
  <conditionalFormatting sqref="A3:F1000">
    <cfRule type="expression" dxfId="1040" priority="910">
      <formula>_xlfn.ISFORMULA(A3)=TRUE</formula>
    </cfRule>
  </conditionalFormatting>
  <conditionalFormatting sqref="F2:U2">
    <cfRule type="expression" dxfId="1039" priority="1086">
      <formula>_xlfn.ISFORMULA(F2)=TRUE</formula>
    </cfRule>
  </conditionalFormatting>
  <conditionalFormatting sqref="G3:G9">
    <cfRule type="expression" dxfId="1038" priority="682">
      <formula>_xlfn.ISFORMULA(G3)=TRUE</formula>
    </cfRule>
  </conditionalFormatting>
  <conditionalFormatting sqref="G9">
    <cfRule type="duplicateValues" dxfId="1037" priority="677"/>
    <cfRule type="duplicateValues" dxfId="1036" priority="678"/>
    <cfRule type="duplicateValues" dxfId="1035" priority="679"/>
    <cfRule type="expression" dxfId="1034" priority="680">
      <formula>_xlfn.ISFORMULA(G9)=TRUE</formula>
    </cfRule>
    <cfRule type="duplicateValues" dxfId="1033" priority="681"/>
  </conditionalFormatting>
  <conditionalFormatting sqref="G10:G35">
    <cfRule type="expression" dxfId="1032" priority="1054">
      <formula>_xlfn.ISFORMULA(G10)=TRUE</formula>
    </cfRule>
  </conditionalFormatting>
  <conditionalFormatting sqref="G20">
    <cfRule type="duplicateValues" dxfId="1031" priority="1051"/>
    <cfRule type="duplicateValues" dxfId="1030" priority="1052"/>
    <cfRule type="duplicateValues" dxfId="1029" priority="1053"/>
  </conditionalFormatting>
  <conditionalFormatting sqref="G36:G64">
    <cfRule type="expression" dxfId="1028" priority="118">
      <formula>_xlfn.ISFORMULA(G36)=TRUE</formula>
    </cfRule>
  </conditionalFormatting>
  <conditionalFormatting sqref="G65:G118">
    <cfRule type="expression" dxfId="1027" priority="507">
      <formula>_xlfn.ISFORMULA(G65)=TRUE</formula>
    </cfRule>
  </conditionalFormatting>
  <conditionalFormatting sqref="G118">
    <cfRule type="duplicateValues" dxfId="1026" priority="504"/>
    <cfRule type="duplicateValues" dxfId="1025" priority="505"/>
    <cfRule type="duplicateValues" dxfId="1024" priority="506"/>
  </conditionalFormatting>
  <conditionalFormatting sqref="G119:G121">
    <cfRule type="expression" dxfId="1023" priority="111">
      <formula>_xlfn.ISFORMULA(G119)=TRUE</formula>
    </cfRule>
  </conditionalFormatting>
  <conditionalFormatting sqref="G122">
    <cfRule type="duplicateValues" dxfId="1022" priority="496"/>
    <cfRule type="duplicateValues" dxfId="1021" priority="497"/>
    <cfRule type="duplicateValues" dxfId="1020" priority="498"/>
    <cfRule type="expression" dxfId="1019" priority="499">
      <formula>_xlfn.ISFORMULA(G122)=TRUE</formula>
    </cfRule>
  </conditionalFormatting>
  <conditionalFormatting sqref="G123:G125">
    <cfRule type="expression" dxfId="1018" priority="534">
      <formula>_xlfn.ISFORMULA(G123)=TRUE</formula>
    </cfRule>
  </conditionalFormatting>
  <conditionalFormatting sqref="G123:G131">
    <cfRule type="expression" dxfId="1017" priority="567">
      <formula>_xlfn.ISFORMULA(G123)=TRUE</formula>
    </cfRule>
  </conditionalFormatting>
  <conditionalFormatting sqref="G124:G125">
    <cfRule type="duplicateValues" dxfId="1016" priority="530"/>
    <cfRule type="duplicateValues" dxfId="1015" priority="531"/>
    <cfRule type="duplicateValues" dxfId="1014" priority="532"/>
    <cfRule type="duplicateValues" dxfId="1013" priority="533"/>
  </conditionalFormatting>
  <conditionalFormatting sqref="G126:G127">
    <cfRule type="expression" dxfId="1012" priority="520">
      <formula>_xlfn.ISFORMULA(G126)=TRUE</formula>
    </cfRule>
  </conditionalFormatting>
  <conditionalFormatting sqref="G127:G128">
    <cfRule type="duplicateValues" dxfId="1011" priority="563"/>
    <cfRule type="duplicateValues" dxfId="1010" priority="564"/>
    <cfRule type="duplicateValues" dxfId="1009" priority="565"/>
    <cfRule type="duplicateValues" dxfId="1008" priority="566"/>
  </conditionalFormatting>
  <conditionalFormatting sqref="G132:G133">
    <cfRule type="expression" dxfId="1007" priority="487">
      <formula>_xlfn.ISFORMULA(G132)=TRUE</formula>
    </cfRule>
  </conditionalFormatting>
  <conditionalFormatting sqref="G133">
    <cfRule type="duplicateValues" dxfId="1006" priority="484"/>
    <cfRule type="duplicateValues" dxfId="1005" priority="485"/>
    <cfRule type="duplicateValues" dxfId="1004" priority="486"/>
  </conditionalFormatting>
  <conditionalFormatting sqref="G134:G136">
    <cfRule type="expression" dxfId="1003" priority="475">
      <formula>_xlfn.ISFORMULA(G134)=TRUE</formula>
    </cfRule>
  </conditionalFormatting>
  <conditionalFormatting sqref="G135">
    <cfRule type="duplicateValues" dxfId="1002" priority="472"/>
    <cfRule type="duplicateValues" dxfId="1001" priority="473"/>
    <cfRule type="duplicateValues" dxfId="1000" priority="474"/>
  </conditionalFormatting>
  <conditionalFormatting sqref="G137">
    <cfRule type="duplicateValues" dxfId="999" priority="460"/>
    <cfRule type="duplicateValues" dxfId="998" priority="461"/>
    <cfRule type="duplicateValues" dxfId="997" priority="462"/>
    <cfRule type="expression" dxfId="996" priority="463">
      <formula>_xlfn.ISFORMULA(G137)=TRUE</formula>
    </cfRule>
  </conditionalFormatting>
  <conditionalFormatting sqref="G138:G156">
    <cfRule type="expression" dxfId="995" priority="571">
      <formula>_xlfn.ISFORMULA(G138)=TRUE</formula>
    </cfRule>
  </conditionalFormatting>
  <conditionalFormatting sqref="G141:G143">
    <cfRule type="duplicateValues" dxfId="994" priority="568"/>
    <cfRule type="duplicateValues" dxfId="993" priority="569"/>
    <cfRule type="duplicateValues" dxfId="992" priority="570"/>
  </conditionalFormatting>
  <conditionalFormatting sqref="G157:G189">
    <cfRule type="expression" dxfId="991" priority="153">
      <formula>_xlfn.ISFORMULA(G157)=TRUE</formula>
    </cfRule>
  </conditionalFormatting>
  <conditionalFormatting sqref="G190">
    <cfRule type="duplicateValues" dxfId="990" priority="1055"/>
    <cfRule type="duplicateValues" dxfId="989" priority="1056"/>
    <cfRule type="expression" dxfId="988" priority="1057">
      <formula>_xlfn.ISFORMULA(G190)=TRUE</formula>
    </cfRule>
  </conditionalFormatting>
  <conditionalFormatting sqref="G191">
    <cfRule type="expression" dxfId="987" priority="595">
      <formula>_xlfn.ISFORMULA(G191)=TRUE</formula>
    </cfRule>
  </conditionalFormatting>
  <conditionalFormatting sqref="G192:G194">
    <cfRule type="duplicateValues" dxfId="986" priority="600"/>
    <cfRule type="duplicateValues" dxfId="985" priority="601"/>
    <cfRule type="duplicateValues" dxfId="984" priority="602"/>
  </conditionalFormatting>
  <conditionalFormatting sqref="G192:G195">
    <cfRule type="expression" dxfId="983" priority="603">
      <formula>_xlfn.ISFORMULA(G192)=TRUE</formula>
    </cfRule>
  </conditionalFormatting>
  <conditionalFormatting sqref="G196">
    <cfRule type="duplicateValues" dxfId="982" priority="596"/>
    <cfRule type="duplicateValues" dxfId="981" priority="597"/>
    <cfRule type="duplicateValues" dxfId="980" priority="598"/>
  </conditionalFormatting>
  <conditionalFormatting sqref="G196:G197">
    <cfRule type="expression" dxfId="979" priority="599">
      <formula>_xlfn.ISFORMULA(G196)=TRUE</formula>
    </cfRule>
  </conditionalFormatting>
  <conditionalFormatting sqref="G198:G199">
    <cfRule type="expression" dxfId="978" priority="148">
      <formula>_xlfn.ISFORMULA(G198)=TRUE</formula>
    </cfRule>
  </conditionalFormatting>
  <conditionalFormatting sqref="G200:G211">
    <cfRule type="expression" dxfId="977" priority="594">
      <formula>_xlfn.ISFORMULA(G200)=TRUE</formula>
    </cfRule>
  </conditionalFormatting>
  <conditionalFormatting sqref="G209:G210">
    <cfRule type="duplicateValues" dxfId="976" priority="587"/>
    <cfRule type="duplicateValues" dxfId="975" priority="588"/>
    <cfRule type="duplicateValues" dxfId="974" priority="589"/>
    <cfRule type="expression" dxfId="973" priority="590">
      <formula>_xlfn.ISFORMULA(G209)=TRUE</formula>
    </cfRule>
    <cfRule type="duplicateValues" dxfId="972" priority="591"/>
    <cfRule type="duplicateValues" dxfId="971" priority="592"/>
    <cfRule type="duplicateValues" dxfId="970" priority="593"/>
  </conditionalFormatting>
  <conditionalFormatting sqref="G212:G214">
    <cfRule type="duplicateValues" dxfId="969" priority="572"/>
    <cfRule type="duplicateValues" dxfId="968" priority="573"/>
    <cfRule type="duplicateValues" dxfId="967" priority="574"/>
    <cfRule type="duplicateValues" dxfId="966" priority="575"/>
    <cfRule type="expression" dxfId="965" priority="576">
      <formula>_xlfn.ISFORMULA(G212)=TRUE</formula>
    </cfRule>
    <cfRule type="duplicateValues" dxfId="964" priority="577"/>
    <cfRule type="duplicateValues" dxfId="963" priority="578"/>
    <cfRule type="duplicateValues" dxfId="962" priority="579"/>
    <cfRule type="duplicateValues" dxfId="961" priority="580"/>
    <cfRule type="expression" dxfId="960" priority="581">
      <formula>_xlfn.ISFORMULA(G212)=TRUE</formula>
    </cfRule>
    <cfRule type="duplicateValues" dxfId="959" priority="582"/>
    <cfRule type="duplicateValues" dxfId="958" priority="583"/>
    <cfRule type="duplicateValues" dxfId="957" priority="584"/>
    <cfRule type="duplicateValues" dxfId="956" priority="585"/>
    <cfRule type="expression" dxfId="955" priority="586">
      <formula>_xlfn.ISFORMULA(G212)=TRUE</formula>
    </cfRule>
  </conditionalFormatting>
  <conditionalFormatting sqref="G215">
    <cfRule type="expression" dxfId="954" priority="143">
      <formula>_xlfn.ISFORMULA(G215)=TRUE</formula>
    </cfRule>
  </conditionalFormatting>
  <conditionalFormatting sqref="G225:G240">
    <cfRule type="expression" dxfId="953" priority="138">
      <formula>_xlfn.ISFORMULA(G225)=TRUE</formula>
    </cfRule>
  </conditionalFormatting>
  <conditionalFormatting sqref="G242:G291">
    <cfRule type="expression" dxfId="952" priority="168">
      <formula>_xlfn.ISFORMULA(G242)=TRUE</formula>
    </cfRule>
  </conditionalFormatting>
  <conditionalFormatting sqref="G275">
    <cfRule type="duplicateValues" dxfId="951" priority="457"/>
    <cfRule type="duplicateValues" dxfId="950" priority="458"/>
    <cfRule type="expression" dxfId="949" priority="459">
      <formula>_xlfn.ISFORMULA(G275)=TRUE</formula>
    </cfRule>
  </conditionalFormatting>
  <conditionalFormatting sqref="G277:G279">
    <cfRule type="duplicateValues" dxfId="948" priority="308"/>
    <cfRule type="duplicateValues" dxfId="947" priority="309"/>
    <cfRule type="duplicateValues" dxfId="946" priority="310"/>
  </conditionalFormatting>
  <conditionalFormatting sqref="G277:G280">
    <cfRule type="expression" dxfId="945" priority="311">
      <formula>_xlfn.ISFORMULA(G277)=TRUE</formula>
    </cfRule>
  </conditionalFormatting>
  <conditionalFormatting sqref="G281">
    <cfRule type="duplicateValues" dxfId="944" priority="304"/>
    <cfRule type="duplicateValues" dxfId="943" priority="305"/>
    <cfRule type="duplicateValues" dxfId="942" priority="306"/>
  </conditionalFormatting>
  <conditionalFormatting sqref="G281:G292">
    <cfRule type="expression" dxfId="941" priority="307">
      <formula>_xlfn.ISFORMULA(G281)=TRUE</formula>
    </cfRule>
  </conditionalFormatting>
  <conditionalFormatting sqref="G292">
    <cfRule type="duplicateValues" dxfId="940" priority="278"/>
    <cfRule type="duplicateValues" dxfId="939" priority="279"/>
    <cfRule type="expression" dxfId="938" priority="280">
      <formula>_xlfn.ISFORMULA(G292)=TRUE</formula>
    </cfRule>
  </conditionalFormatting>
  <conditionalFormatting sqref="G293">
    <cfRule type="expression" dxfId="937" priority="201">
      <formula>_xlfn.ISFORMULA(G293)=TRUE</formula>
    </cfRule>
  </conditionalFormatting>
  <conditionalFormatting sqref="G293:G296">
    <cfRule type="expression" dxfId="936" priority="303">
      <formula>_xlfn.ISFORMULA(G293)=TRUE</formula>
    </cfRule>
  </conditionalFormatting>
  <conditionalFormatting sqref="G294:G295">
    <cfRule type="duplicateValues" dxfId="935" priority="296"/>
    <cfRule type="duplicateValues" dxfId="934" priority="297"/>
    <cfRule type="duplicateValues" dxfId="933" priority="298"/>
    <cfRule type="expression" dxfId="932" priority="299">
      <formula>_xlfn.ISFORMULA(G294)=TRUE</formula>
    </cfRule>
    <cfRule type="duplicateValues" dxfId="931" priority="300"/>
    <cfRule type="duplicateValues" dxfId="930" priority="301"/>
    <cfRule type="duplicateValues" dxfId="929" priority="302"/>
  </conditionalFormatting>
  <conditionalFormatting sqref="G294:G296">
    <cfRule type="duplicateValues" dxfId="928" priority="206"/>
    <cfRule type="duplicateValues" dxfId="927" priority="207"/>
    <cfRule type="duplicateValues" dxfId="926" priority="208"/>
  </conditionalFormatting>
  <conditionalFormatting sqref="G294:G297">
    <cfRule type="expression" dxfId="925" priority="209">
      <formula>_xlfn.ISFORMULA(G294)=TRUE</formula>
    </cfRule>
  </conditionalFormatting>
  <conditionalFormatting sqref="G297:G298">
    <cfRule type="duplicateValues" dxfId="924" priority="281"/>
    <cfRule type="duplicateValues" dxfId="923" priority="282"/>
    <cfRule type="duplicateValues" dxfId="922" priority="283"/>
    <cfRule type="duplicateValues" dxfId="921" priority="284"/>
    <cfRule type="expression" dxfId="920" priority="285">
      <formula>_xlfn.ISFORMULA(G297)=TRUE</formula>
    </cfRule>
    <cfRule type="duplicateValues" dxfId="919" priority="286"/>
    <cfRule type="duplicateValues" dxfId="918" priority="287"/>
    <cfRule type="duplicateValues" dxfId="917" priority="288"/>
    <cfRule type="duplicateValues" dxfId="916" priority="289"/>
    <cfRule type="expression" dxfId="915" priority="290">
      <formula>_xlfn.ISFORMULA(G297)=TRUE</formula>
    </cfRule>
    <cfRule type="duplicateValues" dxfId="914" priority="291"/>
    <cfRule type="duplicateValues" dxfId="913" priority="292"/>
    <cfRule type="duplicateValues" dxfId="912" priority="293"/>
    <cfRule type="duplicateValues" dxfId="911" priority="294"/>
    <cfRule type="expression" dxfId="910" priority="295">
      <formula>_xlfn.ISFORMULA(G297)=TRUE</formula>
    </cfRule>
  </conditionalFormatting>
  <conditionalFormatting sqref="G298">
    <cfRule type="duplicateValues" dxfId="909" priority="202"/>
    <cfRule type="duplicateValues" dxfId="908" priority="203"/>
    <cfRule type="duplicateValues" dxfId="907" priority="204"/>
    <cfRule type="expression" dxfId="906" priority="205">
      <formula>_xlfn.ISFORMULA(G298)=TRUE</formula>
    </cfRule>
  </conditionalFormatting>
  <conditionalFormatting sqref="G299:G301">
    <cfRule type="expression" dxfId="905" priority="104">
      <formula>_xlfn.ISFORMULA(G299)=TRUE</formula>
    </cfRule>
  </conditionalFormatting>
  <conditionalFormatting sqref="G302:G320">
    <cfRule type="expression" dxfId="904" priority="200">
      <formula>_xlfn.ISFORMULA(G302)=TRUE</formula>
    </cfRule>
  </conditionalFormatting>
  <conditionalFormatting sqref="G311:G312">
    <cfRule type="duplicateValues" dxfId="903" priority="193"/>
    <cfRule type="duplicateValues" dxfId="902" priority="194"/>
    <cfRule type="duplicateValues" dxfId="901" priority="195"/>
    <cfRule type="expression" dxfId="900" priority="196">
      <formula>_xlfn.ISFORMULA(G311)=TRUE</formula>
    </cfRule>
    <cfRule type="duplicateValues" dxfId="899" priority="197"/>
    <cfRule type="duplicateValues" dxfId="898" priority="198"/>
    <cfRule type="duplicateValues" dxfId="897" priority="199"/>
  </conditionalFormatting>
  <conditionalFormatting sqref="G314:G317">
    <cfRule type="duplicateValues" dxfId="896" priority="178"/>
    <cfRule type="duplicateValues" dxfId="895" priority="179"/>
    <cfRule type="duplicateValues" dxfId="894" priority="180"/>
    <cfRule type="duplicateValues" dxfId="893" priority="181"/>
    <cfRule type="expression" dxfId="892" priority="182">
      <formula>_xlfn.ISFORMULA(G314)=TRUE</formula>
    </cfRule>
    <cfRule type="duplicateValues" dxfId="891" priority="183"/>
    <cfRule type="duplicateValues" dxfId="890" priority="184"/>
    <cfRule type="duplicateValues" dxfId="889" priority="185"/>
    <cfRule type="duplicateValues" dxfId="888" priority="186"/>
    <cfRule type="expression" dxfId="887" priority="187">
      <formula>_xlfn.ISFORMULA(G314)=TRUE</formula>
    </cfRule>
    <cfRule type="duplicateValues" dxfId="886" priority="188"/>
    <cfRule type="duplicateValues" dxfId="885" priority="189"/>
    <cfRule type="duplicateValues" dxfId="884" priority="190"/>
    <cfRule type="duplicateValues" dxfId="883" priority="191"/>
    <cfRule type="expression" dxfId="882" priority="192">
      <formula>_xlfn.ISFORMULA(G314)=TRUE</formula>
    </cfRule>
  </conditionalFormatting>
  <conditionalFormatting sqref="G321:G383">
    <cfRule type="expression" dxfId="881" priority="1082">
      <formula>_xlfn.ISFORMULA(G321)=TRUE</formula>
    </cfRule>
  </conditionalFormatting>
  <conditionalFormatting sqref="G379:G381">
    <cfRule type="duplicateValues" dxfId="880" priority="1080"/>
    <cfRule type="duplicateValues" dxfId="879" priority="1081"/>
  </conditionalFormatting>
  <conditionalFormatting sqref="G384:G387">
    <cfRule type="duplicateValues" dxfId="878" priority="1077"/>
    <cfRule type="duplicateValues" dxfId="877" priority="1078"/>
  </conditionalFormatting>
  <conditionalFormatting sqref="G384:G388">
    <cfRule type="expression" dxfId="876" priority="1079">
      <formula>_xlfn.ISFORMULA(G384)=TRUE</formula>
    </cfRule>
  </conditionalFormatting>
  <conditionalFormatting sqref="G389:G393">
    <cfRule type="duplicateValues" dxfId="875" priority="1074"/>
    <cfRule type="duplicateValues" dxfId="874" priority="1075"/>
  </conditionalFormatting>
  <conditionalFormatting sqref="G389:G395">
    <cfRule type="expression" dxfId="873" priority="1076">
      <formula>_xlfn.ISFORMULA(G389)=TRUE</formula>
    </cfRule>
  </conditionalFormatting>
  <conditionalFormatting sqref="G396:G403">
    <cfRule type="duplicateValues" dxfId="872" priority="1071"/>
    <cfRule type="duplicateValues" dxfId="871" priority="1072"/>
  </conditionalFormatting>
  <conditionalFormatting sqref="G396:G404">
    <cfRule type="expression" dxfId="870" priority="1073">
      <formula>_xlfn.ISFORMULA(G396)=TRUE</formula>
    </cfRule>
  </conditionalFormatting>
  <conditionalFormatting sqref="G405:G408">
    <cfRule type="duplicateValues" dxfId="869" priority="1068"/>
    <cfRule type="duplicateValues" dxfId="868" priority="1069"/>
  </conditionalFormatting>
  <conditionalFormatting sqref="G405:G411">
    <cfRule type="expression" dxfId="867" priority="1070">
      <formula>_xlfn.ISFORMULA(G405)=TRUE</formula>
    </cfRule>
  </conditionalFormatting>
  <conditionalFormatting sqref="G412:G478">
    <cfRule type="expression" dxfId="866" priority="97">
      <formula>_xlfn.ISFORMULA(G412)=TRUE</formula>
    </cfRule>
  </conditionalFormatting>
  <conditionalFormatting sqref="G216:H223">
    <cfRule type="expression" dxfId="865" priority="822">
      <formula>_xlfn.ISFORMULA(G216)=TRUE</formula>
    </cfRule>
  </conditionalFormatting>
  <conditionalFormatting sqref="G224:H224">
    <cfRule type="expression" dxfId="864" priority="1005">
      <formula>_xlfn.ISFORMULA(G224)=TRUE</formula>
    </cfRule>
  </conditionalFormatting>
  <conditionalFormatting sqref="G241:H241">
    <cfRule type="expression" dxfId="863" priority="955">
      <formula>_xlfn.ISFORMULA(G241)=TRUE</formula>
    </cfRule>
  </conditionalFormatting>
  <conditionalFormatting sqref="G479:H1000">
    <cfRule type="expression" dxfId="862" priority="1085">
      <formula>_xlfn.ISFORMULA(G479)=TRUE</formula>
    </cfRule>
  </conditionalFormatting>
  <conditionalFormatting sqref="H1:H2 H321:H411 H424:H1048576">
    <cfRule type="duplicateValues" dxfId="861" priority="1046"/>
  </conditionalFormatting>
  <conditionalFormatting sqref="H3:H8 H11:H13 H16 H19">
    <cfRule type="expression" dxfId="860" priority="960">
      <formula>_xlfn.ISFORMULA(H3)=TRUE</formula>
    </cfRule>
  </conditionalFormatting>
  <conditionalFormatting sqref="H3:H8 H16 H19 H11:H13">
    <cfRule type="duplicateValues" dxfId="859" priority="956"/>
    <cfRule type="duplicateValues" dxfId="858" priority="957"/>
    <cfRule type="duplicateValues" dxfId="857" priority="958"/>
    <cfRule type="duplicateValues" dxfId="856" priority="959"/>
  </conditionalFormatting>
  <conditionalFormatting sqref="H14:H15">
    <cfRule type="duplicateValues" dxfId="855" priority="905"/>
    <cfRule type="duplicateValues" dxfId="854" priority="906"/>
    <cfRule type="duplicateValues" dxfId="853" priority="907"/>
    <cfRule type="duplicateValues" dxfId="852" priority="908"/>
    <cfRule type="expression" dxfId="851" priority="909">
      <formula>_xlfn.ISFORMULA(H14)=TRUE</formula>
    </cfRule>
  </conditionalFormatting>
  <conditionalFormatting sqref="H17">
    <cfRule type="duplicateValues" dxfId="850" priority="780"/>
    <cfRule type="duplicateValues" dxfId="849" priority="781"/>
    <cfRule type="duplicateValues" dxfId="848" priority="782"/>
    <cfRule type="duplicateValues" dxfId="847" priority="783"/>
    <cfRule type="expression" dxfId="846" priority="784">
      <formula>_xlfn.ISFORMULA(H17)=TRUE</formula>
    </cfRule>
  </conditionalFormatting>
  <conditionalFormatting sqref="H18">
    <cfRule type="duplicateValues" dxfId="845" priority="705"/>
    <cfRule type="duplicateValues" dxfId="844" priority="706"/>
    <cfRule type="duplicateValues" dxfId="843" priority="707"/>
    <cfRule type="expression" dxfId="842" priority="708">
      <formula>_xlfn.ISFORMULA(H18)=TRUE</formula>
    </cfRule>
    <cfRule type="duplicateValues" dxfId="841" priority="709"/>
    <cfRule type="expression" dxfId="840" priority="710">
      <formula>_xlfn.ISFORMULA(H18)=TRUE</formula>
    </cfRule>
    <cfRule type="duplicateValues" dxfId="839" priority="711"/>
    <cfRule type="duplicateValues" dxfId="838" priority="712"/>
    <cfRule type="duplicateValues" dxfId="837" priority="713"/>
    <cfRule type="expression" dxfId="836" priority="714">
      <formula>_xlfn.ISFORMULA(H18)=TRUE</formula>
    </cfRule>
    <cfRule type="duplicateValues" dxfId="835" priority="715"/>
    <cfRule type="expression" dxfId="834" priority="716">
      <formula>_xlfn.ISFORMULA(H18)=TRUE</formula>
    </cfRule>
  </conditionalFormatting>
  <conditionalFormatting sqref="H21">
    <cfRule type="duplicateValues" dxfId="833" priority="14"/>
    <cfRule type="duplicateValues" dxfId="832" priority="15"/>
    <cfRule type="duplicateValues" dxfId="831" priority="16"/>
    <cfRule type="duplicateValues" dxfId="830" priority="17"/>
    <cfRule type="duplicateValues" priority="18"/>
    <cfRule type="duplicateValues" dxfId="829" priority="19"/>
    <cfRule type="duplicateValues" dxfId="828" priority="20"/>
    <cfRule type="duplicateValues" dxfId="827" priority="21"/>
    <cfRule type="duplicateValues" dxfId="826" priority="22"/>
    <cfRule type="duplicateValues" dxfId="825" priority="23"/>
    <cfRule type="expression" dxfId="824" priority="24">
      <formula>_xlfn.ISFORMULA(H21)=TRUE</formula>
    </cfRule>
  </conditionalFormatting>
  <conditionalFormatting sqref="H21:H24">
    <cfRule type="expression" dxfId="823" priority="2">
      <formula>_xlfn.ISFORMULA(H21)=TRUE</formula>
    </cfRule>
  </conditionalFormatting>
  <conditionalFormatting sqref="H22">
    <cfRule type="duplicateValues" dxfId="822" priority="3"/>
    <cfRule type="duplicateValues" dxfId="821" priority="4"/>
    <cfRule type="duplicateValues" dxfId="820" priority="5"/>
    <cfRule type="duplicateValues" dxfId="819" priority="6"/>
    <cfRule type="duplicateValues" priority="7"/>
    <cfRule type="duplicateValues" dxfId="818" priority="8"/>
    <cfRule type="duplicateValues" dxfId="817" priority="9"/>
    <cfRule type="duplicateValues" dxfId="816" priority="10"/>
    <cfRule type="duplicateValues" dxfId="815" priority="11"/>
    <cfRule type="duplicateValues" dxfId="814" priority="12"/>
    <cfRule type="expression" dxfId="813" priority="13">
      <formula>_xlfn.ISFORMULA(H22)=TRUE</formula>
    </cfRule>
  </conditionalFormatting>
  <conditionalFormatting sqref="H26:H36">
    <cfRule type="expression" dxfId="812" priority="1">
      <formula>_xlfn.ISFORMULA(H26)=TRUE</formula>
    </cfRule>
  </conditionalFormatting>
  <conditionalFormatting sqref="H47:H49">
    <cfRule type="duplicateValues" dxfId="811" priority="895"/>
    <cfRule type="duplicateValues" dxfId="810" priority="896"/>
    <cfRule type="duplicateValues" dxfId="809" priority="897"/>
    <cfRule type="expression" dxfId="808" priority="898">
      <formula>_xlfn.ISFORMULA(H47)=TRUE</formula>
    </cfRule>
  </conditionalFormatting>
  <conditionalFormatting sqref="H50:H52">
    <cfRule type="duplicateValues" dxfId="807" priority="891"/>
    <cfRule type="duplicateValues" dxfId="806" priority="892"/>
    <cfRule type="duplicateValues" dxfId="805" priority="893"/>
    <cfRule type="expression" dxfId="804" priority="894">
      <formula>_xlfn.ISFORMULA(H50)=TRUE</formula>
    </cfRule>
  </conditionalFormatting>
  <conditionalFormatting sqref="H53">
    <cfRule type="duplicateValues" dxfId="803" priority="965"/>
    <cfRule type="duplicateValues" dxfId="802" priority="966"/>
    <cfRule type="duplicateValues" dxfId="801" priority="967"/>
    <cfRule type="expression" dxfId="800" priority="968">
      <formula>_xlfn.ISFORMULA(H53)=TRUE</formula>
    </cfRule>
    <cfRule type="duplicateValues" dxfId="799" priority="969"/>
    <cfRule type="expression" dxfId="798" priority="970">
      <formula>_xlfn.ISFORMULA(H53)=TRUE</formula>
    </cfRule>
    <cfRule type="duplicateValues" dxfId="797" priority="971"/>
    <cfRule type="duplicateValues" dxfId="796" priority="972"/>
    <cfRule type="duplicateValues" dxfId="795" priority="973"/>
    <cfRule type="expression" dxfId="794" priority="974">
      <formula>_xlfn.ISFORMULA(H53)=TRUE</formula>
    </cfRule>
    <cfRule type="duplicateValues" dxfId="793" priority="975"/>
    <cfRule type="expression" dxfId="792" priority="976">
      <formula>_xlfn.ISFORMULA(H53)=TRUE</formula>
    </cfRule>
  </conditionalFormatting>
  <conditionalFormatting sqref="H54">
    <cfRule type="duplicateValues" dxfId="791" priority="1039"/>
    <cfRule type="duplicateValues" dxfId="790" priority="1040"/>
    <cfRule type="duplicateValues" dxfId="789" priority="1041"/>
    <cfRule type="expression" dxfId="788" priority="1043">
      <formula>_xlfn.ISFORMULA(H54)=TRUE</formula>
    </cfRule>
    <cfRule type="duplicateValues" dxfId="787" priority="1044"/>
    <cfRule type="expression" dxfId="786" priority="1045">
      <formula>_xlfn.ISFORMULA(H54)=TRUE</formula>
    </cfRule>
  </conditionalFormatting>
  <conditionalFormatting sqref="H55:H61">
    <cfRule type="duplicateValues" dxfId="785" priority="887"/>
    <cfRule type="duplicateValues" dxfId="784" priority="888"/>
    <cfRule type="duplicateValues" dxfId="783" priority="889"/>
    <cfRule type="expression" dxfId="782" priority="890">
      <formula>_xlfn.ISFORMULA(H55)=TRUE</formula>
    </cfRule>
  </conditionalFormatting>
  <conditionalFormatting sqref="H56:H61">
    <cfRule type="duplicateValues" dxfId="781" priority="879"/>
    <cfRule type="duplicateValues" dxfId="780" priority="880"/>
    <cfRule type="duplicateValues" dxfId="779" priority="881"/>
    <cfRule type="expression" dxfId="778" priority="882">
      <formula>_xlfn.ISFORMULA(H56)=TRUE</formula>
    </cfRule>
  </conditionalFormatting>
  <conditionalFormatting sqref="H58">
    <cfRule type="duplicateValues" dxfId="777" priority="883"/>
    <cfRule type="duplicateValues" dxfId="776" priority="884"/>
    <cfRule type="duplicateValues" dxfId="775" priority="885"/>
    <cfRule type="expression" dxfId="774" priority="886">
      <formula>_xlfn.ISFORMULA(H58)=TRUE</formula>
    </cfRule>
  </conditionalFormatting>
  <conditionalFormatting sqref="H60:H61">
    <cfRule type="duplicateValues" dxfId="773" priority="871"/>
    <cfRule type="duplicateValues" dxfId="772" priority="872"/>
    <cfRule type="duplicateValues" dxfId="771" priority="873"/>
    <cfRule type="expression" dxfId="770" priority="874">
      <formula>_xlfn.ISFORMULA(H60)=TRUE</formula>
    </cfRule>
    <cfRule type="duplicateValues" dxfId="769" priority="875"/>
    <cfRule type="duplicateValues" dxfId="768" priority="876"/>
    <cfRule type="duplicateValues" dxfId="767" priority="877"/>
    <cfRule type="expression" dxfId="766" priority="878">
      <formula>_xlfn.ISFORMULA(H60)=TRUE</formula>
    </cfRule>
  </conditionalFormatting>
  <conditionalFormatting sqref="H62:H64">
    <cfRule type="duplicateValues" dxfId="765" priority="119"/>
    <cfRule type="duplicateValues" dxfId="764" priority="120"/>
    <cfRule type="duplicateValues" dxfId="763" priority="121"/>
    <cfRule type="expression" dxfId="762" priority="122">
      <formula>_xlfn.ISFORMULA(H62)=TRUE</formula>
    </cfRule>
  </conditionalFormatting>
  <conditionalFormatting sqref="H65:H71 H84:H86 H88 H128:H131 H139 H147:H151 H153:H154 H156 H159:H160 H162:H163 H167:H168 H170:H171 H190 H202 H204:H205 G232:H232 G236:H236 H238:H240">
    <cfRule type="expression" dxfId="761" priority="1038">
      <formula>_xlfn.ISFORMULA(G65)=TRUE</formula>
    </cfRule>
  </conditionalFormatting>
  <conditionalFormatting sqref="H65:H71 H84:H86 H88 H128:H131 H139 H147:H151 H153:H154 H156 H159:H160 H162:H163 H167:H171 H190 H202 H204:H205 H232 H236 H238:H240">
    <cfRule type="duplicateValues" dxfId="760" priority="1035"/>
    <cfRule type="duplicateValues" dxfId="759" priority="1036"/>
    <cfRule type="duplicateValues" dxfId="758" priority="1037"/>
  </conditionalFormatting>
  <conditionalFormatting sqref="H67">
    <cfRule type="duplicateValues" dxfId="757" priority="1027"/>
    <cfRule type="duplicateValues" dxfId="756" priority="1028"/>
    <cfRule type="duplicateValues" dxfId="755" priority="1029"/>
    <cfRule type="expression" dxfId="754" priority="1030">
      <formula>_xlfn.ISFORMULA(H67)=TRUE</formula>
    </cfRule>
  </conditionalFormatting>
  <conditionalFormatting sqref="H69">
    <cfRule type="duplicateValues" dxfId="753" priority="1031"/>
    <cfRule type="duplicateValues" dxfId="752" priority="1032"/>
    <cfRule type="duplicateValues" dxfId="751" priority="1033"/>
    <cfRule type="expression" dxfId="750" priority="1034">
      <formula>_xlfn.ISFORMULA(H69)=TRUE</formula>
    </cfRule>
  </conditionalFormatting>
  <conditionalFormatting sqref="H72:H76">
    <cfRule type="expression" dxfId="749" priority="864">
      <formula>_xlfn.ISFORMULA(H72)=TRUE</formula>
    </cfRule>
    <cfRule type="duplicateValues" dxfId="748" priority="865"/>
    <cfRule type="duplicateValues" dxfId="747" priority="866"/>
    <cfRule type="duplicateValues" dxfId="746" priority="867"/>
    <cfRule type="expression" dxfId="745" priority="868">
      <formula>_xlfn.ISFORMULA(H72)=TRUE</formula>
    </cfRule>
    <cfRule type="duplicateValues" dxfId="744" priority="869"/>
    <cfRule type="expression" dxfId="743" priority="870">
      <formula>_xlfn.ISFORMULA(H72)=TRUE</formula>
    </cfRule>
  </conditionalFormatting>
  <conditionalFormatting sqref="H77">
    <cfRule type="duplicateValues" dxfId="742" priority="944"/>
    <cfRule type="duplicateValues" dxfId="741" priority="945"/>
    <cfRule type="duplicateValues" dxfId="740" priority="946"/>
    <cfRule type="expression" dxfId="739" priority="947">
      <formula>_xlfn.ISFORMULA(H77)=TRUE</formula>
    </cfRule>
    <cfRule type="duplicateValues" dxfId="738" priority="948"/>
    <cfRule type="duplicateValues" dxfId="737" priority="949"/>
    <cfRule type="duplicateValues" dxfId="736" priority="950"/>
    <cfRule type="expression" dxfId="735" priority="951">
      <formula>_xlfn.ISFORMULA(H77)=TRUE</formula>
    </cfRule>
  </conditionalFormatting>
  <conditionalFormatting sqref="H78">
    <cfRule type="duplicateValues" dxfId="734" priority="932"/>
    <cfRule type="duplicateValues" dxfId="733" priority="933"/>
    <cfRule type="duplicateValues" dxfId="732" priority="934"/>
    <cfRule type="expression" dxfId="731" priority="935">
      <formula>_xlfn.ISFORMULA(H78)=TRUE</formula>
    </cfRule>
    <cfRule type="duplicateValues" dxfId="730" priority="936"/>
    <cfRule type="duplicateValues" dxfId="729" priority="937"/>
    <cfRule type="duplicateValues" dxfId="728" priority="938"/>
    <cfRule type="expression" dxfId="727" priority="939">
      <formula>_xlfn.ISFORMULA(H78)=TRUE</formula>
    </cfRule>
    <cfRule type="duplicateValues" dxfId="726" priority="940"/>
    <cfRule type="duplicateValues" dxfId="725" priority="941"/>
    <cfRule type="duplicateValues" dxfId="724" priority="942"/>
    <cfRule type="expression" dxfId="723" priority="943">
      <formula>_xlfn.ISFORMULA(H78)=TRUE</formula>
    </cfRule>
  </conditionalFormatting>
  <conditionalFormatting sqref="H79:H82">
    <cfRule type="duplicateValues" dxfId="722" priority="776"/>
    <cfRule type="duplicateValues" dxfId="721" priority="777"/>
    <cfRule type="duplicateValues" dxfId="720" priority="778"/>
    <cfRule type="expression" dxfId="719" priority="779">
      <formula>_xlfn.ISFORMULA(H79)=TRUE</formula>
    </cfRule>
  </conditionalFormatting>
  <conditionalFormatting sqref="H83">
    <cfRule type="duplicateValues" dxfId="718" priority="687"/>
    <cfRule type="duplicateValues" dxfId="717" priority="688"/>
    <cfRule type="duplicateValues" dxfId="716" priority="689"/>
    <cfRule type="expression" dxfId="715" priority="690">
      <formula>_xlfn.ISFORMULA(H83)=TRUE</formula>
    </cfRule>
    <cfRule type="duplicateValues" dxfId="714" priority="691"/>
    <cfRule type="expression" dxfId="713" priority="692">
      <formula>_xlfn.ISFORMULA(H83)=TRUE</formula>
    </cfRule>
    <cfRule type="duplicateValues" dxfId="712" priority="693"/>
    <cfRule type="duplicateValues" dxfId="711" priority="694"/>
    <cfRule type="duplicateValues" dxfId="710" priority="695"/>
    <cfRule type="expression" dxfId="709" priority="696">
      <formula>_xlfn.ISFORMULA(H83)=TRUE</formula>
    </cfRule>
    <cfRule type="duplicateValues" dxfId="708" priority="697"/>
    <cfRule type="expression" dxfId="707" priority="698">
      <formula>_xlfn.ISFORMULA(H83)=TRUE</formula>
    </cfRule>
    <cfRule type="duplicateValues" dxfId="706" priority="699"/>
    <cfRule type="duplicateValues" dxfId="705" priority="700"/>
    <cfRule type="duplicateValues" dxfId="704" priority="701"/>
    <cfRule type="expression" dxfId="703" priority="702">
      <formula>_xlfn.ISFORMULA(H83)=TRUE</formula>
    </cfRule>
    <cfRule type="duplicateValues" dxfId="702" priority="703"/>
    <cfRule type="expression" dxfId="701" priority="704">
      <formula>_xlfn.ISFORMULA(H83)=TRUE</formula>
    </cfRule>
  </conditionalFormatting>
  <conditionalFormatting sqref="H84:H86">
    <cfRule type="duplicateValues" dxfId="700" priority="1006"/>
    <cfRule type="duplicateValues" dxfId="699" priority="1007"/>
    <cfRule type="duplicateValues" dxfId="698" priority="1008"/>
    <cfRule type="duplicateValues" dxfId="697" priority="1009"/>
  </conditionalFormatting>
  <conditionalFormatting sqref="H84:H87">
    <cfRule type="expression" dxfId="696" priority="1010">
      <formula>_xlfn.ISFORMULA(H84)=TRUE</formula>
    </cfRule>
  </conditionalFormatting>
  <conditionalFormatting sqref="H89:H92 H98:H100">
    <cfRule type="duplicateValues" dxfId="695" priority="859"/>
    <cfRule type="duplicateValues" dxfId="694" priority="860"/>
    <cfRule type="duplicateValues" dxfId="693" priority="861"/>
    <cfRule type="duplicateValues" dxfId="692" priority="862"/>
    <cfRule type="expression" dxfId="691" priority="863">
      <formula>_xlfn.ISFORMULA(H89)=TRUE</formula>
    </cfRule>
  </conditionalFormatting>
  <conditionalFormatting sqref="H93:H95 H97">
    <cfRule type="expression" dxfId="690" priority="671">
      <formula>IF(COUNTIF(L93:L1334,H93)=1,1,0)</formula>
    </cfRule>
    <cfRule type="duplicateValues" dxfId="689" priority="672"/>
    <cfRule type="duplicateValues" dxfId="688" priority="673"/>
    <cfRule type="duplicateValues" dxfId="687" priority="674"/>
    <cfRule type="duplicateValues" dxfId="686" priority="675"/>
    <cfRule type="expression" dxfId="685" priority="676">
      <formula>_xlfn.ISFORMULA(H93)=TRUE</formula>
    </cfRule>
  </conditionalFormatting>
  <conditionalFormatting sqref="H96">
    <cfRule type="expression" dxfId="684" priority="604">
      <formula>IF(COUNTIF($H$3:$H$1244,H96)&gt;1,1,0)</formula>
    </cfRule>
    <cfRule type="expression" dxfId="683" priority="605">
      <formula>IF(COUNTIF($H$3:$H$1244,H96)=1,1,0)</formula>
    </cfRule>
    <cfRule type="duplicateValues" dxfId="682" priority="606"/>
    <cfRule type="duplicateValues" dxfId="681" priority="607"/>
    <cfRule type="duplicateValues" dxfId="680" priority="608"/>
    <cfRule type="duplicateValues" dxfId="679" priority="609"/>
    <cfRule type="expression" dxfId="678" priority="610">
      <formula>_xlfn.ISFORMULA(H96)=TRUE</formula>
    </cfRule>
  </conditionalFormatting>
  <conditionalFormatting sqref="H101:H102">
    <cfRule type="duplicateValues" dxfId="677" priority="683"/>
    <cfRule type="duplicateValues" dxfId="676" priority="684"/>
    <cfRule type="duplicateValues" dxfId="675" priority="685"/>
    <cfRule type="expression" dxfId="674" priority="686">
      <formula>_xlfn.ISFORMULA(H101)=TRUE</formula>
    </cfRule>
  </conditionalFormatting>
  <conditionalFormatting sqref="H103">
    <cfRule type="duplicateValues" dxfId="673" priority="977"/>
    <cfRule type="duplicateValues" dxfId="672" priority="978"/>
    <cfRule type="duplicateValues" dxfId="671" priority="979"/>
    <cfRule type="expression" dxfId="670" priority="980">
      <formula>_xlfn.ISFORMULA(H103)=TRUE</formula>
    </cfRule>
    <cfRule type="duplicateValues" dxfId="669" priority="981"/>
    <cfRule type="expression" dxfId="668" priority="982">
      <formula>_xlfn.ISFORMULA(H103)=TRUE</formula>
    </cfRule>
  </conditionalFormatting>
  <conditionalFormatting sqref="H104">
    <cfRule type="expression" dxfId="667" priority="1019">
      <formula>_xlfn.ISFORMULA(H104)=TRUE</formula>
    </cfRule>
  </conditionalFormatting>
  <conditionalFormatting sqref="H104:H105">
    <cfRule type="duplicateValues" dxfId="666" priority="1016"/>
    <cfRule type="duplicateValues" dxfId="665" priority="1017"/>
    <cfRule type="duplicateValues" dxfId="664" priority="1018"/>
    <cfRule type="duplicateValues" dxfId="663" priority="1020"/>
    <cfRule type="expression" dxfId="662" priority="1021">
      <formula>_xlfn.ISFORMULA(H104)=TRUE</formula>
    </cfRule>
  </conditionalFormatting>
  <conditionalFormatting sqref="H106">
    <cfRule type="duplicateValues" dxfId="661" priority="661"/>
    <cfRule type="duplicateValues" dxfId="660" priority="662"/>
    <cfRule type="duplicateValues" dxfId="659" priority="663"/>
    <cfRule type="expression" dxfId="658" priority="664">
      <formula>_xlfn.ISFORMULA(H106)=TRUE</formula>
    </cfRule>
  </conditionalFormatting>
  <conditionalFormatting sqref="H107:H108">
    <cfRule type="expression" dxfId="657" priority="629">
      <formula>IF(COUNTIF($H$3:$H$1244,H107)&gt;1,1,0)</formula>
    </cfRule>
    <cfRule type="expression" dxfId="656" priority="630">
      <formula>IF(COUNTIF($H$3:$H$1244,H107)=1,1,0)</formula>
    </cfRule>
    <cfRule type="expression" dxfId="655" priority="636">
      <formula>_xlfn.ISFORMULA(H107)=TRUE</formula>
    </cfRule>
    <cfRule type="duplicateValues" dxfId="654" priority="637"/>
    <cfRule type="duplicateValues" dxfId="653" priority="638"/>
    <cfRule type="duplicateValues" dxfId="652" priority="639"/>
    <cfRule type="expression" dxfId="651" priority="640">
      <formula>_xlfn.ISFORMULA(H107)=TRUE</formula>
    </cfRule>
    <cfRule type="duplicateValues" dxfId="650" priority="641"/>
    <cfRule type="expression" dxfId="649" priority="642">
      <formula>_xlfn.ISFORMULA(H107)=TRUE</formula>
    </cfRule>
    <cfRule type="duplicateValues" dxfId="648" priority="643"/>
    <cfRule type="duplicateValues" dxfId="647" priority="644"/>
    <cfRule type="duplicateValues" dxfId="646" priority="645"/>
    <cfRule type="expression" dxfId="645" priority="646">
      <formula>_xlfn.ISFORMULA(H107)=TRUE</formula>
    </cfRule>
    <cfRule type="duplicateValues" dxfId="644" priority="647"/>
    <cfRule type="expression" dxfId="643" priority="648">
      <formula>_xlfn.ISFORMULA(H107)=TRUE</formula>
    </cfRule>
  </conditionalFormatting>
  <conditionalFormatting sqref="H108">
    <cfRule type="duplicateValues" dxfId="642" priority="631"/>
    <cfRule type="duplicateValues" dxfId="641" priority="632"/>
    <cfRule type="duplicateValues" dxfId="640" priority="633"/>
    <cfRule type="expression" dxfId="639" priority="634">
      <formula>_xlfn.ISFORMULA(H108)=TRUE</formula>
    </cfRule>
    <cfRule type="duplicateValues" dxfId="638" priority="635"/>
  </conditionalFormatting>
  <conditionalFormatting sqref="H109">
    <cfRule type="duplicateValues" dxfId="637" priority="653"/>
    <cfRule type="duplicateValues" dxfId="636" priority="654"/>
    <cfRule type="duplicateValues" dxfId="635" priority="655"/>
    <cfRule type="expression" dxfId="634" priority="656">
      <formula>_xlfn.ISFORMULA(H109)=TRUE</formula>
    </cfRule>
    <cfRule type="duplicateValues" dxfId="633" priority="657"/>
    <cfRule type="duplicateValues" dxfId="632" priority="658"/>
    <cfRule type="duplicateValues" dxfId="631" priority="659"/>
    <cfRule type="expression" dxfId="630" priority="660">
      <formula>_xlfn.ISFORMULA(H109)=TRUE</formula>
    </cfRule>
  </conditionalFormatting>
  <conditionalFormatting sqref="H110:H111">
    <cfRule type="expression" dxfId="629" priority="623">
      <formula>IF(COUNTIF($H$3:$H$1244,H110)&gt;1,1,0)</formula>
    </cfRule>
    <cfRule type="expression" dxfId="628" priority="624">
      <formula>IF(COUNTIF($H$3:$H$1244,H110)=1,1,0)</formula>
    </cfRule>
    <cfRule type="duplicateValues" dxfId="627" priority="625"/>
    <cfRule type="duplicateValues" dxfId="626" priority="626"/>
    <cfRule type="duplicateValues" dxfId="625" priority="627"/>
    <cfRule type="expression" dxfId="624" priority="628">
      <formula>_xlfn.ISFORMULA(H110)=TRUE</formula>
    </cfRule>
  </conditionalFormatting>
  <conditionalFormatting sqref="H112">
    <cfRule type="duplicateValues" dxfId="623" priority="649"/>
    <cfRule type="duplicateValues" dxfId="622" priority="650"/>
    <cfRule type="duplicateValues" dxfId="621" priority="651"/>
    <cfRule type="expression" dxfId="620" priority="652">
      <formula>_xlfn.ISFORMULA(H112)=TRUE</formula>
    </cfRule>
  </conditionalFormatting>
  <conditionalFormatting sqref="H113:H114">
    <cfRule type="expression" dxfId="619" priority="617">
      <formula>IF(COUNTIF($H$3:$H$1244,H113)&gt;1,1,0)</formula>
    </cfRule>
    <cfRule type="expression" dxfId="618" priority="618">
      <formula>IF(COUNTIF($H$3:$H$1244,H113)=1,1,0)</formula>
    </cfRule>
    <cfRule type="duplicateValues" dxfId="617" priority="619"/>
    <cfRule type="expression" dxfId="616" priority="620">
      <formula>_xlfn.ISFORMULA(H113)=TRUE</formula>
    </cfRule>
    <cfRule type="duplicateValues" dxfId="615" priority="621"/>
    <cfRule type="expression" dxfId="614" priority="622">
      <formula>_xlfn.ISFORMULA(H113)=TRUE</formula>
    </cfRule>
  </conditionalFormatting>
  <conditionalFormatting sqref="H115">
    <cfRule type="duplicateValues" dxfId="613" priority="995"/>
    <cfRule type="duplicateValues" dxfId="612" priority="996"/>
    <cfRule type="duplicateValues" dxfId="611" priority="997"/>
    <cfRule type="expression" dxfId="610" priority="998">
      <formula>_xlfn.ISFORMULA(H115)=TRUE</formula>
    </cfRule>
    <cfRule type="duplicateValues" dxfId="609" priority="999"/>
    <cfRule type="expression" dxfId="608" priority="1000">
      <formula>_xlfn.ISFORMULA(H115)=TRUE</formula>
    </cfRule>
  </conditionalFormatting>
  <conditionalFormatting sqref="H116:H117">
    <cfRule type="expression" dxfId="607" priority="132">
      <formula>IF(COUNTIF($H$3:$H$1244,H116)&gt;1,1,0)</formula>
    </cfRule>
    <cfRule type="expression" dxfId="606" priority="133">
      <formula>IF(COUNTIF($H$3:$H$1244,H116)=1,1,0)</formula>
    </cfRule>
    <cfRule type="duplicateValues" dxfId="605" priority="134"/>
    <cfRule type="duplicateValues" dxfId="604" priority="135"/>
    <cfRule type="duplicateValues" dxfId="603" priority="136"/>
    <cfRule type="expression" dxfId="602" priority="137">
      <formula>_xlfn.ISFORMULA(H116)=TRUE</formula>
    </cfRule>
  </conditionalFormatting>
  <conditionalFormatting sqref="H118">
    <cfRule type="duplicateValues" dxfId="601" priority="508"/>
    <cfRule type="duplicateValues" dxfId="600" priority="509"/>
    <cfRule type="duplicateValues" dxfId="599" priority="510"/>
    <cfRule type="expression" dxfId="598" priority="511">
      <formula>_xlfn.ISFORMULA(H118)=TRUE</formula>
    </cfRule>
  </conditionalFormatting>
  <conditionalFormatting sqref="H119:H121">
    <cfRule type="expression" dxfId="597" priority="112">
      <formula>IF(COUNTIF($H$3:$H$1244,H119)&gt;1,1,0)</formula>
    </cfRule>
    <cfRule type="expression" dxfId="596" priority="113">
      <formula>IF(COUNTIF($H$3:$H$1244,H119)=1,1,0)</formula>
    </cfRule>
    <cfRule type="duplicateValues" dxfId="595" priority="114"/>
    <cfRule type="duplicateValues" dxfId="594" priority="115"/>
    <cfRule type="duplicateValues" dxfId="593" priority="116"/>
    <cfRule type="expression" dxfId="592" priority="117">
      <formula>_xlfn.ISFORMULA(H119)=TRUE</formula>
    </cfRule>
  </conditionalFormatting>
  <conditionalFormatting sqref="H122">
    <cfRule type="duplicateValues" dxfId="591" priority="500"/>
    <cfRule type="duplicateValues" dxfId="590" priority="501"/>
    <cfRule type="duplicateValues" dxfId="589" priority="502"/>
    <cfRule type="expression" dxfId="588" priority="503">
      <formula>_xlfn.ISFORMULA(H122)=TRUE</formula>
    </cfRule>
  </conditionalFormatting>
  <conditionalFormatting sqref="H123">
    <cfRule type="duplicateValues" dxfId="587" priority="545"/>
    <cfRule type="duplicateValues" dxfId="586" priority="546"/>
    <cfRule type="duplicateValues" dxfId="585" priority="547"/>
    <cfRule type="duplicateValues" dxfId="584" priority="548"/>
    <cfRule type="expression" dxfId="583" priority="549">
      <formula>_xlfn.ISFORMULA(H123)=TRUE</formula>
    </cfRule>
    <cfRule type="duplicateValues" dxfId="582" priority="559"/>
    <cfRule type="duplicateValues" dxfId="581" priority="560"/>
    <cfRule type="duplicateValues" dxfId="580" priority="561"/>
    <cfRule type="expression" dxfId="579" priority="562">
      <formula>_xlfn.ISFORMULA(H123)=TRUE</formula>
    </cfRule>
  </conditionalFormatting>
  <conditionalFormatting sqref="H124 H126">
    <cfRule type="duplicateValues" dxfId="578" priority="1011"/>
    <cfRule type="duplicateValues" dxfId="577" priority="1012"/>
    <cfRule type="duplicateValues" dxfId="576" priority="1013"/>
    <cfRule type="duplicateValues" dxfId="575" priority="1014"/>
    <cfRule type="expression" dxfId="574" priority="1015">
      <formula>_xlfn.ISFORMULA(H124)=TRUE</formula>
    </cfRule>
  </conditionalFormatting>
  <conditionalFormatting sqref="H124">
    <cfRule type="expression" dxfId="573" priority="535">
      <formula>_xlfn.ISFORMULA(H124)=TRUE</formula>
    </cfRule>
    <cfRule type="duplicateValues" dxfId="572" priority="536"/>
    <cfRule type="duplicateValues" dxfId="571" priority="537"/>
    <cfRule type="duplicateValues" dxfId="570" priority="538"/>
    <cfRule type="duplicateValues" dxfId="569" priority="539"/>
    <cfRule type="expression" dxfId="568" priority="540">
      <formula>_xlfn.ISFORMULA(H124)=TRUE</formula>
    </cfRule>
  </conditionalFormatting>
  <conditionalFormatting sqref="H125">
    <cfRule type="duplicateValues" dxfId="567" priority="541"/>
    <cfRule type="duplicateValues" dxfId="566" priority="542"/>
    <cfRule type="duplicateValues" dxfId="565" priority="543"/>
    <cfRule type="expression" dxfId="564" priority="544">
      <formula>_xlfn.ISFORMULA(H125)=TRUE</formula>
    </cfRule>
    <cfRule type="duplicateValues" dxfId="563" priority="555"/>
    <cfRule type="duplicateValues" dxfId="562" priority="556"/>
    <cfRule type="duplicateValues" dxfId="561" priority="557"/>
    <cfRule type="expression" dxfId="560" priority="558">
      <formula>_xlfn.ISFORMULA(H125)=TRUE</formula>
    </cfRule>
  </conditionalFormatting>
  <conditionalFormatting sqref="H126">
    <cfRule type="duplicateValues" dxfId="559" priority="525"/>
    <cfRule type="duplicateValues" dxfId="558" priority="526"/>
    <cfRule type="duplicateValues" dxfId="557" priority="527"/>
    <cfRule type="duplicateValues" dxfId="556" priority="528"/>
    <cfRule type="expression" dxfId="555" priority="529">
      <formula>_xlfn.ISFORMULA(H126)=TRUE</formula>
    </cfRule>
  </conditionalFormatting>
  <conditionalFormatting sqref="H127">
    <cfRule type="duplicateValues" dxfId="554" priority="521"/>
    <cfRule type="duplicateValues" dxfId="553" priority="522"/>
    <cfRule type="duplicateValues" dxfId="552" priority="523"/>
    <cfRule type="expression" dxfId="551" priority="524">
      <formula>_xlfn.ISFORMULA(H127)=TRUE</formula>
    </cfRule>
    <cfRule type="duplicateValues" dxfId="550" priority="854"/>
    <cfRule type="duplicateValues" dxfId="549" priority="855"/>
    <cfRule type="duplicateValues" dxfId="548" priority="856"/>
    <cfRule type="duplicateValues" dxfId="547" priority="857"/>
    <cfRule type="expression" dxfId="546" priority="858">
      <formula>_xlfn.ISFORMULA(H127)=TRUE</formula>
    </cfRule>
  </conditionalFormatting>
  <conditionalFormatting sqref="H127:H128 H130">
    <cfRule type="expression" dxfId="545" priority="554">
      <formula>_xlfn.ISFORMULA(H127)=TRUE</formula>
    </cfRule>
  </conditionalFormatting>
  <conditionalFormatting sqref="H128 H130">
    <cfRule type="duplicateValues" dxfId="544" priority="550"/>
    <cfRule type="duplicateValues" dxfId="543" priority="551"/>
    <cfRule type="duplicateValues" dxfId="542" priority="552"/>
    <cfRule type="duplicateValues" dxfId="541" priority="553"/>
  </conditionalFormatting>
  <conditionalFormatting sqref="H129">
    <cfRule type="duplicateValues" dxfId="540" priority="516"/>
    <cfRule type="duplicateValues" dxfId="539" priority="517"/>
    <cfRule type="duplicateValues" dxfId="538" priority="518"/>
    <cfRule type="expression" dxfId="537" priority="519">
      <formula>_xlfn.ISFORMULA(H129)=TRUE</formula>
    </cfRule>
  </conditionalFormatting>
  <conditionalFormatting sqref="H131">
    <cfRule type="duplicateValues" dxfId="536" priority="512"/>
    <cfRule type="duplicateValues" dxfId="535" priority="513"/>
    <cfRule type="duplicateValues" dxfId="534" priority="514"/>
    <cfRule type="expression" dxfId="533" priority="515">
      <formula>_xlfn.ISFORMULA(H131)=TRUE</formula>
    </cfRule>
  </conditionalFormatting>
  <conditionalFormatting sqref="H132">
    <cfRule type="duplicateValues" dxfId="532" priority="492"/>
    <cfRule type="duplicateValues" dxfId="531" priority="493"/>
    <cfRule type="duplicateValues" dxfId="530" priority="494"/>
    <cfRule type="expression" dxfId="529" priority="495">
      <formula>_xlfn.ISFORMULA(H132)=TRUE</formula>
    </cfRule>
  </conditionalFormatting>
  <conditionalFormatting sqref="H133">
    <cfRule type="duplicateValues" dxfId="528" priority="488"/>
    <cfRule type="duplicateValues" dxfId="527" priority="489"/>
    <cfRule type="duplicateValues" dxfId="526" priority="490"/>
    <cfRule type="expression" dxfId="525" priority="491">
      <formula>_xlfn.ISFORMULA(H133)=TRUE</formula>
    </cfRule>
  </conditionalFormatting>
  <conditionalFormatting sqref="H134">
    <cfRule type="duplicateValues" dxfId="524" priority="480"/>
    <cfRule type="duplicateValues" dxfId="523" priority="481"/>
    <cfRule type="duplicateValues" dxfId="522" priority="482"/>
    <cfRule type="expression" dxfId="521" priority="483">
      <formula>_xlfn.ISFORMULA(H134)=TRUE</formula>
    </cfRule>
  </conditionalFormatting>
  <conditionalFormatting sqref="H135">
    <cfRule type="duplicateValues" dxfId="520" priority="476"/>
    <cfRule type="duplicateValues" dxfId="519" priority="477"/>
    <cfRule type="duplicateValues" dxfId="518" priority="478"/>
    <cfRule type="expression" dxfId="517" priority="479">
      <formula>_xlfn.ISFORMULA(H135)=TRUE</formula>
    </cfRule>
  </conditionalFormatting>
  <conditionalFormatting sqref="H136">
    <cfRule type="duplicateValues" dxfId="516" priority="468"/>
    <cfRule type="duplicateValues" dxfId="515" priority="469"/>
    <cfRule type="duplicateValues" dxfId="514" priority="470"/>
    <cfRule type="expression" dxfId="513" priority="471">
      <formula>_xlfn.ISFORMULA(H136)=TRUE</formula>
    </cfRule>
  </conditionalFormatting>
  <conditionalFormatting sqref="H137">
    <cfRule type="duplicateValues" dxfId="512" priority="464"/>
    <cfRule type="duplicateValues" dxfId="511" priority="465"/>
    <cfRule type="duplicateValues" dxfId="510" priority="466"/>
  </conditionalFormatting>
  <conditionalFormatting sqref="H137:H138">
    <cfRule type="expression" dxfId="509" priority="467">
      <formula>_xlfn.ISFORMULA(H137)=TRUE</formula>
    </cfRule>
  </conditionalFormatting>
  <conditionalFormatting sqref="H140:H141">
    <cfRule type="duplicateValues" dxfId="508" priority="923"/>
    <cfRule type="duplicateValues" dxfId="507" priority="924"/>
    <cfRule type="duplicateValues" dxfId="506" priority="925"/>
    <cfRule type="expression" dxfId="505" priority="926">
      <formula>_xlfn.ISFORMULA(H140)=TRUE</formula>
    </cfRule>
  </conditionalFormatting>
  <conditionalFormatting sqref="H142:H143 H145:H146">
    <cfRule type="duplicateValues" dxfId="504" priority="927"/>
    <cfRule type="duplicateValues" dxfId="503" priority="928"/>
    <cfRule type="duplicateValues" dxfId="502" priority="929"/>
    <cfRule type="duplicateValues" dxfId="501" priority="930"/>
    <cfRule type="expression" dxfId="500" priority="931">
      <formula>_xlfn.ISFORMULA(H142)=TRUE</formula>
    </cfRule>
  </conditionalFormatting>
  <conditionalFormatting sqref="H144">
    <cfRule type="expression" dxfId="499" priority="761">
      <formula>_xlfn.ISFORMULA(H144)=TRUE</formula>
    </cfRule>
    <cfRule type="duplicateValues" dxfId="498" priority="762"/>
    <cfRule type="duplicateValues" dxfId="497" priority="763"/>
    <cfRule type="duplicateValues" dxfId="496" priority="764"/>
    <cfRule type="duplicateValues" dxfId="495" priority="765"/>
    <cfRule type="expression" dxfId="494" priority="766">
      <formula>_xlfn.ISFORMULA(H144)=TRUE</formula>
    </cfRule>
  </conditionalFormatting>
  <conditionalFormatting sqref="H152">
    <cfRule type="duplicateValues" dxfId="493" priority="987"/>
    <cfRule type="duplicateValues" dxfId="492" priority="988"/>
    <cfRule type="duplicateValues" dxfId="491" priority="989"/>
    <cfRule type="expression" dxfId="490" priority="990">
      <formula>_xlfn.ISFORMULA(H152)=TRUE</formula>
    </cfRule>
  </conditionalFormatting>
  <conditionalFormatting sqref="H155">
    <cfRule type="duplicateValues" dxfId="489" priority="983"/>
    <cfRule type="duplicateValues" dxfId="488" priority="984"/>
    <cfRule type="duplicateValues" dxfId="487" priority="985"/>
    <cfRule type="expression" dxfId="486" priority="986">
      <formula>_xlfn.ISFORMULA(H155)=TRUE</formula>
    </cfRule>
  </conditionalFormatting>
  <conditionalFormatting sqref="H157:H158">
    <cfRule type="duplicateValues" dxfId="485" priority="173"/>
    <cfRule type="duplicateValues" dxfId="484" priority="174"/>
    <cfRule type="duplicateValues" dxfId="483" priority="175"/>
    <cfRule type="duplicateValues" dxfId="482" priority="176"/>
    <cfRule type="expression" dxfId="481" priority="177">
      <formula>_xlfn.ISFORMULA(H157)=TRUE</formula>
    </cfRule>
  </conditionalFormatting>
  <conditionalFormatting sqref="H161">
    <cfRule type="duplicateValues" dxfId="480" priority="771"/>
    <cfRule type="duplicateValues" dxfId="479" priority="772"/>
    <cfRule type="duplicateValues" dxfId="478" priority="773"/>
    <cfRule type="duplicateValues" dxfId="477" priority="774"/>
    <cfRule type="expression" dxfId="476" priority="775">
      <formula>_xlfn.ISFORMULA(H161)=TRUE</formula>
    </cfRule>
  </conditionalFormatting>
  <conditionalFormatting sqref="H163 H165:H166">
    <cfRule type="duplicateValues" dxfId="475" priority="991"/>
    <cfRule type="expression" dxfId="474" priority="992">
      <formula>_xlfn.ISFORMULA(H163)=TRUE</formula>
    </cfRule>
    <cfRule type="duplicateValues" dxfId="473" priority="993"/>
    <cfRule type="expression" dxfId="472" priority="994">
      <formula>_xlfn.ISFORMULA(H163)=TRUE</formula>
    </cfRule>
  </conditionalFormatting>
  <conditionalFormatting sqref="H164">
    <cfRule type="duplicateValues" dxfId="471" priority="163"/>
    <cfRule type="duplicateValues" dxfId="470" priority="164"/>
    <cfRule type="duplicateValues" dxfId="469" priority="165"/>
    <cfRule type="duplicateValues" dxfId="468" priority="166"/>
    <cfRule type="expression" dxfId="467" priority="167">
      <formula>_xlfn.ISFORMULA(H164)=TRUE</formula>
    </cfRule>
  </conditionalFormatting>
  <conditionalFormatting sqref="H169:H173 H184:H189">
    <cfRule type="expression" dxfId="466" priority="770">
      <formula>_xlfn.ISFORMULA(H169)=TRUE</formula>
    </cfRule>
  </conditionalFormatting>
  <conditionalFormatting sqref="H173 H184:H188">
    <cfRule type="duplicateValues" dxfId="465" priority="767"/>
    <cfRule type="duplicateValues" dxfId="464" priority="768"/>
    <cfRule type="duplicateValues" dxfId="463" priority="769"/>
  </conditionalFormatting>
  <conditionalFormatting sqref="H174:H180">
    <cfRule type="expression" dxfId="462" priority="611">
      <formula>IF(COUNTIF($H$3:$H$1244,H174)&gt;1,1,0)</formula>
    </cfRule>
    <cfRule type="expression" dxfId="461" priority="612">
      <formula>IF(COUNTIF($H$3:$H$1244,H174)=1,1,0)</formula>
    </cfRule>
    <cfRule type="duplicateValues" dxfId="460" priority="613"/>
    <cfRule type="duplicateValues" dxfId="459" priority="614"/>
    <cfRule type="duplicateValues" dxfId="458" priority="615"/>
    <cfRule type="expression" dxfId="457" priority="616">
      <formula>_xlfn.ISFORMULA(H174)=TRUE</formula>
    </cfRule>
  </conditionalFormatting>
  <conditionalFormatting sqref="H181">
    <cfRule type="duplicateValues" dxfId="456" priority="154"/>
    <cfRule type="duplicateValues" dxfId="455" priority="155"/>
    <cfRule type="duplicateValues" dxfId="454" priority="156"/>
    <cfRule type="duplicateValues" dxfId="453" priority="157"/>
    <cfRule type="expression" dxfId="452" priority="158">
      <formula>_xlfn.ISFORMULA(H181)=TRUE</formula>
    </cfRule>
  </conditionalFormatting>
  <conditionalFormatting sqref="H182:H183">
    <cfRule type="duplicateValues" dxfId="451" priority="159"/>
    <cfRule type="duplicateValues" dxfId="450" priority="160"/>
    <cfRule type="duplicateValues" dxfId="449" priority="161"/>
    <cfRule type="expression" dxfId="448" priority="162">
      <formula>_xlfn.ISFORMULA(H182)=TRUE</formula>
    </cfRule>
  </conditionalFormatting>
  <conditionalFormatting sqref="H203">
    <cfRule type="expression" dxfId="447" priority="1026">
      <formula>_xlfn.ISFORMULA(H203)=TRUE</formula>
    </cfRule>
  </conditionalFormatting>
  <conditionalFormatting sqref="H206:H207">
    <cfRule type="expression" dxfId="446" priority="964">
      <formula>_xlfn.ISFORMULA(H206)=TRUE</formula>
    </cfRule>
  </conditionalFormatting>
  <conditionalFormatting sqref="H207">
    <cfRule type="duplicateValues" dxfId="445" priority="961"/>
    <cfRule type="duplicateValues" dxfId="444" priority="962"/>
    <cfRule type="duplicateValues" dxfId="443" priority="963"/>
  </conditionalFormatting>
  <conditionalFormatting sqref="H208:H209">
    <cfRule type="duplicateValues" dxfId="442" priority="842"/>
    <cfRule type="duplicateValues" dxfId="441" priority="843"/>
    <cfRule type="duplicateValues" dxfId="440" priority="844"/>
    <cfRule type="expression" dxfId="439" priority="845">
      <formula>_xlfn.ISFORMULA(H208)=TRUE</formula>
    </cfRule>
    <cfRule type="duplicateValues" dxfId="438" priority="850"/>
    <cfRule type="duplicateValues" dxfId="437" priority="851"/>
    <cfRule type="duplicateValues" dxfId="436" priority="852"/>
    <cfRule type="expression" dxfId="435" priority="853">
      <formula>_xlfn.ISFORMULA(H208)=TRUE</formula>
    </cfRule>
  </conditionalFormatting>
  <conditionalFormatting sqref="H209">
    <cfRule type="duplicateValues" dxfId="434" priority="846"/>
    <cfRule type="duplicateValues" dxfId="433" priority="847"/>
    <cfRule type="duplicateValues" dxfId="432" priority="848"/>
    <cfRule type="expression" dxfId="431" priority="849">
      <formula>_xlfn.ISFORMULA(H209)=TRUE</formula>
    </cfRule>
  </conditionalFormatting>
  <conditionalFormatting sqref="H210:H211">
    <cfRule type="duplicateValues" dxfId="430" priority="832"/>
    <cfRule type="duplicateValues" dxfId="429" priority="833"/>
    <cfRule type="duplicateValues" dxfId="428" priority="834"/>
    <cfRule type="duplicateValues" dxfId="427" priority="835"/>
    <cfRule type="expression" dxfId="426" priority="836">
      <formula>_xlfn.ISFORMULA(H210)=TRUE</formula>
    </cfRule>
  </conditionalFormatting>
  <conditionalFormatting sqref="H211">
    <cfRule type="duplicateValues" dxfId="425" priority="837"/>
    <cfRule type="duplicateValues" dxfId="424" priority="838"/>
    <cfRule type="duplicateValues" dxfId="423" priority="839"/>
    <cfRule type="duplicateValues" dxfId="422" priority="840"/>
    <cfRule type="expression" dxfId="421" priority="841">
      <formula>_xlfn.ISFORMULA(H211)=TRUE</formula>
    </cfRule>
  </conditionalFormatting>
  <conditionalFormatting sqref="H211:H214">
    <cfRule type="duplicateValues" dxfId="420" priority="823"/>
    <cfRule type="duplicateValues" dxfId="419" priority="824"/>
    <cfRule type="duplicateValues" dxfId="418" priority="825"/>
    <cfRule type="duplicateValues" dxfId="417" priority="826"/>
    <cfRule type="expression" dxfId="416" priority="827">
      <formula>_xlfn.ISFORMULA(H211)=TRUE</formula>
    </cfRule>
  </conditionalFormatting>
  <conditionalFormatting sqref="H212:H214">
    <cfRule type="duplicateValues" dxfId="415" priority="828"/>
    <cfRule type="duplicateValues" dxfId="414" priority="829"/>
    <cfRule type="duplicateValues" dxfId="413" priority="830"/>
    <cfRule type="expression" dxfId="412" priority="831">
      <formula>_xlfn.ISFORMULA(H212)=TRUE</formula>
    </cfRule>
  </conditionalFormatting>
  <conditionalFormatting sqref="H215">
    <cfRule type="duplicateValues" dxfId="411" priority="144"/>
    <cfRule type="duplicateValues" dxfId="410" priority="145"/>
    <cfRule type="duplicateValues" dxfId="409" priority="146"/>
    <cfRule type="expression" dxfId="408" priority="147">
      <formula>_xlfn.ISFORMULA(H215)=TRUE</formula>
    </cfRule>
  </conditionalFormatting>
  <conditionalFormatting sqref="H216:H223">
    <cfRule type="duplicateValues" dxfId="407" priority="814"/>
    <cfRule type="duplicateValues" dxfId="406" priority="815"/>
    <cfRule type="duplicateValues" dxfId="405" priority="816"/>
    <cfRule type="duplicateValues" dxfId="404" priority="817"/>
    <cfRule type="expression" dxfId="403" priority="818">
      <formula>_xlfn.ISFORMULA(H216)=TRUE</formula>
    </cfRule>
    <cfRule type="duplicateValues" dxfId="402" priority="819"/>
    <cfRule type="duplicateValues" dxfId="401" priority="820"/>
    <cfRule type="duplicateValues" dxfId="400" priority="821"/>
  </conditionalFormatting>
  <conditionalFormatting sqref="H224">
    <cfRule type="duplicateValues" dxfId="399" priority="752"/>
    <cfRule type="duplicateValues" dxfId="398" priority="753"/>
    <cfRule type="duplicateValues" dxfId="397" priority="754"/>
    <cfRule type="expression" dxfId="396" priority="755">
      <formula>_xlfn.ISFORMULA(H224)=TRUE</formula>
    </cfRule>
    <cfRule type="duplicateValues" dxfId="395" priority="1001"/>
    <cfRule type="duplicateValues" dxfId="394" priority="1002"/>
    <cfRule type="duplicateValues" dxfId="393" priority="1003"/>
    <cfRule type="duplicateValues" dxfId="392" priority="1004"/>
  </conditionalFormatting>
  <conditionalFormatting sqref="H225:H226">
    <cfRule type="duplicateValues" dxfId="391" priority="740"/>
    <cfRule type="duplicateValues" dxfId="390" priority="741"/>
    <cfRule type="duplicateValues" dxfId="389" priority="742"/>
    <cfRule type="expression" dxfId="388" priority="743">
      <formula>_xlfn.ISFORMULA(H225)=TRUE</formula>
    </cfRule>
    <cfRule type="duplicateValues" dxfId="387" priority="748"/>
    <cfRule type="duplicateValues" dxfId="386" priority="749"/>
    <cfRule type="duplicateValues" dxfId="385" priority="750"/>
    <cfRule type="expression" dxfId="384" priority="751">
      <formula>_xlfn.ISFORMULA(H225)=TRUE</formula>
    </cfRule>
  </conditionalFormatting>
  <conditionalFormatting sqref="H225:H227">
    <cfRule type="duplicateValues" dxfId="383" priority="785"/>
    <cfRule type="duplicateValues" dxfId="382" priority="786"/>
    <cfRule type="duplicateValues" dxfId="381" priority="787"/>
    <cfRule type="duplicateValues" dxfId="380" priority="788"/>
    <cfRule type="expression" dxfId="379" priority="789">
      <formula>_xlfn.ISFORMULA(H225)=TRUE</formula>
    </cfRule>
    <cfRule type="duplicateValues" dxfId="378" priority="790"/>
    <cfRule type="duplicateValues" dxfId="377" priority="791"/>
    <cfRule type="duplicateValues" dxfId="376" priority="792"/>
    <cfRule type="expression" dxfId="375" priority="793">
      <formula>_xlfn.ISFORMULA(H225)=TRUE</formula>
    </cfRule>
  </conditionalFormatting>
  <conditionalFormatting sqref="H226">
    <cfRule type="duplicateValues" dxfId="374" priority="744"/>
    <cfRule type="duplicateValues" dxfId="373" priority="745"/>
    <cfRule type="duplicateValues" dxfId="372" priority="746"/>
    <cfRule type="expression" dxfId="371" priority="747">
      <formula>_xlfn.ISFORMULA(H226)=TRUE</formula>
    </cfRule>
  </conditionalFormatting>
  <conditionalFormatting sqref="H227">
    <cfRule type="duplicateValues" dxfId="370" priority="735"/>
    <cfRule type="duplicateValues" dxfId="369" priority="736"/>
    <cfRule type="duplicateValues" dxfId="368" priority="737"/>
    <cfRule type="duplicateValues" dxfId="367" priority="738"/>
    <cfRule type="expression" dxfId="366" priority="739">
      <formula>_xlfn.ISFORMULA(H227)=TRUE</formula>
    </cfRule>
  </conditionalFormatting>
  <conditionalFormatting sqref="H228">
    <cfRule type="duplicateValues" dxfId="365" priority="139"/>
    <cfRule type="duplicateValues" dxfId="364" priority="140"/>
    <cfRule type="duplicateValues" dxfId="363" priority="141"/>
    <cfRule type="expression" dxfId="362" priority="142">
      <formula>_xlfn.ISFORMULA(H228)=TRUE</formula>
    </cfRule>
  </conditionalFormatting>
  <conditionalFormatting sqref="H229:H231">
    <cfRule type="duplicateValues" dxfId="361" priority="799"/>
    <cfRule type="duplicateValues" dxfId="360" priority="800"/>
    <cfRule type="duplicateValues" dxfId="359" priority="801"/>
    <cfRule type="duplicateValues" dxfId="358" priority="802"/>
    <cfRule type="expression" dxfId="357" priority="803">
      <formula>_xlfn.ISFORMULA(H229)=TRUE</formula>
    </cfRule>
    <cfRule type="duplicateValues" dxfId="356" priority="809"/>
    <cfRule type="duplicateValues" dxfId="355" priority="810"/>
    <cfRule type="duplicateValues" dxfId="354" priority="811"/>
    <cfRule type="duplicateValues" dxfId="353" priority="812"/>
    <cfRule type="expression" dxfId="352" priority="813">
      <formula>_xlfn.ISFORMULA(H229)=TRUE</formula>
    </cfRule>
  </conditionalFormatting>
  <conditionalFormatting sqref="H229:H232">
    <cfRule type="duplicateValues" dxfId="351" priority="726"/>
    <cfRule type="duplicateValues" dxfId="350" priority="727"/>
    <cfRule type="duplicateValues" dxfId="349" priority="728"/>
    <cfRule type="duplicateValues" dxfId="348" priority="729"/>
    <cfRule type="expression" dxfId="347" priority="730">
      <formula>_xlfn.ISFORMULA(H229)=TRUE</formula>
    </cfRule>
  </conditionalFormatting>
  <conditionalFormatting sqref="H230:H232">
    <cfRule type="duplicateValues" dxfId="346" priority="731"/>
    <cfRule type="duplicateValues" dxfId="345" priority="732"/>
    <cfRule type="duplicateValues" dxfId="344" priority="733"/>
    <cfRule type="expression" dxfId="343" priority="734">
      <formula>_xlfn.ISFORMULA(H230)=TRUE</formula>
    </cfRule>
  </conditionalFormatting>
  <conditionalFormatting sqref="H233:H235">
    <cfRule type="duplicateValues" dxfId="342" priority="794"/>
    <cfRule type="duplicateValues" dxfId="341" priority="795"/>
    <cfRule type="duplicateValues" dxfId="340" priority="796"/>
    <cfRule type="duplicateValues" dxfId="339" priority="797"/>
    <cfRule type="expression" dxfId="338" priority="798">
      <formula>_xlfn.ISFORMULA(H233)=TRUE</formula>
    </cfRule>
  </conditionalFormatting>
  <conditionalFormatting sqref="H233:H240">
    <cfRule type="duplicateValues" dxfId="337" priority="717"/>
    <cfRule type="duplicateValues" dxfId="336" priority="718"/>
    <cfRule type="duplicateValues" dxfId="335" priority="719"/>
    <cfRule type="duplicateValues" dxfId="334" priority="720"/>
    <cfRule type="expression" dxfId="333" priority="721">
      <formula>_xlfn.ISFORMULA(H233)=TRUE</formula>
    </cfRule>
    <cfRule type="duplicateValues" dxfId="332" priority="722"/>
    <cfRule type="duplicateValues" dxfId="331" priority="723"/>
    <cfRule type="duplicateValues" dxfId="330" priority="724"/>
    <cfRule type="expression" dxfId="329" priority="725">
      <formula>_xlfn.ISFORMULA(H233)=TRUE</formula>
    </cfRule>
    <cfRule type="duplicateValues" dxfId="328" priority="804"/>
    <cfRule type="duplicateValues" dxfId="327" priority="805"/>
    <cfRule type="duplicateValues" dxfId="326" priority="806"/>
    <cfRule type="duplicateValues" dxfId="325" priority="807"/>
    <cfRule type="expression" dxfId="324" priority="808">
      <formula>_xlfn.ISFORMULA(H233)=TRUE</formula>
    </cfRule>
  </conditionalFormatting>
  <conditionalFormatting sqref="H237">
    <cfRule type="duplicateValues" dxfId="323" priority="1022"/>
    <cfRule type="duplicateValues" dxfId="322" priority="1023"/>
    <cfRule type="duplicateValues" dxfId="321" priority="1024"/>
    <cfRule type="expression" dxfId="320" priority="1025">
      <formula>_xlfn.ISFORMULA(H237)=TRUE</formula>
    </cfRule>
  </conditionalFormatting>
  <conditionalFormatting sqref="H241">
    <cfRule type="duplicateValues" dxfId="319" priority="756"/>
    <cfRule type="duplicateValues" dxfId="318" priority="757"/>
    <cfRule type="duplicateValues" dxfId="317" priority="758"/>
    <cfRule type="duplicateValues" dxfId="316" priority="759"/>
    <cfRule type="expression" dxfId="315" priority="760">
      <formula>_xlfn.ISFORMULA(H241)=TRUE</formula>
    </cfRule>
    <cfRule type="duplicateValues" dxfId="314" priority="952"/>
    <cfRule type="duplicateValues" dxfId="313" priority="953"/>
    <cfRule type="duplicateValues" dxfId="312" priority="954"/>
  </conditionalFormatting>
  <conditionalFormatting sqref="H242:H243 H245 H247:H248 H252:H253 H255:H256 H275:H287 H289:H290 G313:H313 G317:H317">
    <cfRule type="expression" dxfId="311" priority="456">
      <formula>_xlfn.ISFORMULA(G242)=TRUE</formula>
    </cfRule>
  </conditionalFormatting>
  <conditionalFormatting sqref="H242:H243 H245 H247:H248 H252:H256 H275:H287 H289:H290 H313 H317">
    <cfRule type="duplicateValues" dxfId="310" priority="453"/>
    <cfRule type="duplicateValues" dxfId="309" priority="454"/>
    <cfRule type="duplicateValues" dxfId="308" priority="455"/>
  </conditionalFormatting>
  <conditionalFormatting sqref="H244">
    <cfRule type="duplicateValues" dxfId="307" priority="169"/>
    <cfRule type="duplicateValues" dxfId="306" priority="170"/>
    <cfRule type="duplicateValues" dxfId="305" priority="171"/>
    <cfRule type="expression" dxfId="304" priority="172">
      <formula>_xlfn.ISFORMULA(H244)=TRUE</formula>
    </cfRule>
  </conditionalFormatting>
  <conditionalFormatting sqref="H246">
    <cfRule type="duplicateValues" dxfId="303" priority="366"/>
    <cfRule type="duplicateValues" dxfId="302" priority="367"/>
    <cfRule type="duplicateValues" dxfId="301" priority="368"/>
    <cfRule type="duplicateValues" dxfId="300" priority="369"/>
    <cfRule type="expression" dxfId="299" priority="370">
      <formula>_xlfn.ISFORMULA(H246)=TRUE</formula>
    </cfRule>
  </conditionalFormatting>
  <conditionalFormatting sqref="H248:H251">
    <cfRule type="duplicateValues" dxfId="298" priority="444"/>
    <cfRule type="expression" dxfId="297" priority="445">
      <formula>_xlfn.ISFORMULA(H248)=TRUE</formula>
    </cfRule>
    <cfRule type="duplicateValues" dxfId="296" priority="446"/>
    <cfRule type="expression" dxfId="295" priority="447">
      <formula>_xlfn.ISFORMULA(H248)=TRUE</formula>
    </cfRule>
  </conditionalFormatting>
  <conditionalFormatting sqref="H254:H258 H269:H274">
    <cfRule type="expression" dxfId="294" priority="365">
      <formula>_xlfn.ISFORMULA(H254)=TRUE</formula>
    </cfRule>
  </conditionalFormatting>
  <conditionalFormatting sqref="H258 H269:H273">
    <cfRule type="duplicateValues" dxfId="293" priority="362"/>
    <cfRule type="duplicateValues" dxfId="292" priority="363"/>
    <cfRule type="duplicateValues" dxfId="291" priority="364"/>
  </conditionalFormatting>
  <conditionalFormatting sqref="H259:H262 H264:H265 H269:H270 H272:H273 H288:H298 H302:H304 H306:H307">
    <cfRule type="expression" dxfId="290" priority="277">
      <formula>_xlfn.ISFORMULA(H259)=TRUE</formula>
    </cfRule>
  </conditionalFormatting>
  <conditionalFormatting sqref="H259:H262 H264:H265 H269:H273 H292:H298 H302:H304 H306:H307">
    <cfRule type="duplicateValues" dxfId="289" priority="274"/>
    <cfRule type="duplicateValues" dxfId="288" priority="275"/>
    <cfRule type="duplicateValues" dxfId="287" priority="276"/>
  </conditionalFormatting>
  <conditionalFormatting sqref="H259:H268">
    <cfRule type="expression" dxfId="286" priority="312">
      <formula>IF(COUNTIF($H$3:$H$1244,H259)&gt;1,1,0)</formula>
    </cfRule>
    <cfRule type="expression" dxfId="285" priority="313">
      <formula>IF(COUNTIF($H$3:$H$1244,H259)=1,1,0)</formula>
    </cfRule>
    <cfRule type="duplicateValues" dxfId="284" priority="314"/>
    <cfRule type="duplicateValues" dxfId="283" priority="315"/>
    <cfRule type="duplicateValues" dxfId="282" priority="316"/>
    <cfRule type="expression" dxfId="281" priority="317">
      <formula>_xlfn.ISFORMULA(H259)=TRUE</formula>
    </cfRule>
  </conditionalFormatting>
  <conditionalFormatting sqref="H263">
    <cfRule type="duplicateValues" dxfId="280" priority="220"/>
    <cfRule type="duplicateValues" dxfId="279" priority="221"/>
    <cfRule type="duplicateValues" dxfId="278" priority="222"/>
    <cfRule type="duplicateValues" dxfId="277" priority="223"/>
    <cfRule type="expression" dxfId="276" priority="224">
      <formula>_xlfn.ISFORMULA(H263)=TRUE</formula>
    </cfRule>
  </conditionalFormatting>
  <conditionalFormatting sqref="H265:H268">
    <cfRule type="duplicateValues" dxfId="275" priority="269"/>
    <cfRule type="expression" dxfId="274" priority="270">
      <formula>_xlfn.ISFORMULA(H265)=TRUE</formula>
    </cfRule>
    <cfRule type="duplicateValues" dxfId="273" priority="271"/>
    <cfRule type="expression" dxfId="272" priority="272">
      <formula>_xlfn.ISFORMULA(H265)=TRUE</formula>
    </cfRule>
  </conditionalFormatting>
  <conditionalFormatting sqref="H275 H286:H287 H289:H290">
    <cfRule type="expression" dxfId="271" priority="219">
      <formula>_xlfn.ISFORMULA(H275)=TRUE</formula>
    </cfRule>
  </conditionalFormatting>
  <conditionalFormatting sqref="H275 H286:H290">
    <cfRule type="duplicateValues" dxfId="270" priority="216"/>
    <cfRule type="duplicateValues" dxfId="269" priority="217"/>
    <cfRule type="duplicateValues" dxfId="268" priority="218"/>
  </conditionalFormatting>
  <conditionalFormatting sqref="H276:H285">
    <cfRule type="expression" dxfId="267" priority="210">
      <formula>IF(COUNTIF($H$3:$H$1244,H276)&gt;1,1,0)</formula>
    </cfRule>
    <cfRule type="expression" dxfId="266" priority="211">
      <formula>IF(COUNTIF($H$3:$H$1244,H276)=1,1,0)</formula>
    </cfRule>
    <cfRule type="duplicateValues" dxfId="265" priority="212"/>
    <cfRule type="duplicateValues" dxfId="264" priority="213"/>
    <cfRule type="duplicateValues" dxfId="263" priority="214"/>
    <cfRule type="expression" dxfId="262" priority="215">
      <formula>_xlfn.ISFORMULA(H276)=TRUE</formula>
    </cfRule>
  </conditionalFormatting>
  <conditionalFormatting sqref="H291:H292">
    <cfRule type="expression" dxfId="261" priority="443">
      <formula>_xlfn.ISFORMULA(H291)=TRUE</formula>
    </cfRule>
  </conditionalFormatting>
  <conditionalFormatting sqref="H292">
    <cfRule type="duplicateValues" dxfId="260" priority="440"/>
    <cfRule type="duplicateValues" dxfId="259" priority="441"/>
    <cfRule type="duplicateValues" dxfId="258" priority="442"/>
  </conditionalFormatting>
  <conditionalFormatting sqref="H293:H294">
    <cfRule type="duplicateValues" dxfId="257" priority="428"/>
    <cfRule type="duplicateValues" dxfId="256" priority="429"/>
    <cfRule type="duplicateValues" dxfId="255" priority="430"/>
    <cfRule type="expression" dxfId="254" priority="431">
      <formula>_xlfn.ISFORMULA(H293)=TRUE</formula>
    </cfRule>
    <cfRule type="duplicateValues" dxfId="253" priority="436"/>
    <cfRule type="duplicateValues" dxfId="252" priority="437"/>
    <cfRule type="duplicateValues" dxfId="251" priority="438"/>
    <cfRule type="expression" dxfId="250" priority="439">
      <formula>_xlfn.ISFORMULA(H293)=TRUE</formula>
    </cfRule>
  </conditionalFormatting>
  <conditionalFormatting sqref="H294">
    <cfRule type="duplicateValues" dxfId="249" priority="432"/>
    <cfRule type="duplicateValues" dxfId="248" priority="433"/>
    <cfRule type="duplicateValues" dxfId="247" priority="434"/>
    <cfRule type="expression" dxfId="246" priority="435">
      <formula>_xlfn.ISFORMULA(H294)=TRUE</formula>
    </cfRule>
  </conditionalFormatting>
  <conditionalFormatting sqref="H295:H296">
    <cfRule type="duplicateValues" dxfId="245" priority="418"/>
    <cfRule type="duplicateValues" dxfId="244" priority="419"/>
    <cfRule type="duplicateValues" dxfId="243" priority="420"/>
    <cfRule type="duplicateValues" dxfId="242" priority="421"/>
    <cfRule type="expression" dxfId="241" priority="422">
      <formula>_xlfn.ISFORMULA(H295)=TRUE</formula>
    </cfRule>
  </conditionalFormatting>
  <conditionalFormatting sqref="H296">
    <cfRule type="duplicateValues" dxfId="240" priority="423"/>
    <cfRule type="duplicateValues" dxfId="239" priority="424"/>
    <cfRule type="duplicateValues" dxfId="238" priority="425"/>
    <cfRule type="duplicateValues" dxfId="237" priority="426"/>
    <cfRule type="expression" dxfId="236" priority="427">
      <formula>_xlfn.ISFORMULA(H296)=TRUE</formula>
    </cfRule>
  </conditionalFormatting>
  <conditionalFormatting sqref="H296:H298">
    <cfRule type="duplicateValues" dxfId="235" priority="409"/>
    <cfRule type="duplicateValues" dxfId="234" priority="410"/>
    <cfRule type="duplicateValues" dxfId="233" priority="411"/>
    <cfRule type="duplicateValues" dxfId="232" priority="412"/>
    <cfRule type="expression" dxfId="231" priority="413">
      <formula>_xlfn.ISFORMULA(H296)=TRUE</formula>
    </cfRule>
  </conditionalFormatting>
  <conditionalFormatting sqref="H297:H298">
    <cfRule type="duplicateValues" dxfId="230" priority="414"/>
    <cfRule type="duplicateValues" dxfId="229" priority="415"/>
    <cfRule type="duplicateValues" dxfId="228" priority="416"/>
    <cfRule type="expression" dxfId="227" priority="417">
      <formula>_xlfn.ISFORMULA(H297)=TRUE</formula>
    </cfRule>
  </conditionalFormatting>
  <conditionalFormatting sqref="H299:H301">
    <cfRule type="expression" dxfId="226" priority="105">
      <formula>IF(COUNTIF($H$3:$H$1244,H299)&gt;1,1,0)</formula>
    </cfRule>
    <cfRule type="expression" dxfId="225" priority="106">
      <formula>IF(COUNTIF($H$3:$H$1244,H299)=1,1,0)</formula>
    </cfRule>
    <cfRule type="duplicateValues" dxfId="224" priority="107"/>
    <cfRule type="duplicateValues" dxfId="223" priority="108"/>
    <cfRule type="duplicateValues" dxfId="222" priority="109"/>
    <cfRule type="expression" dxfId="221" priority="110">
      <formula>_xlfn.ISFORMULA(H299)=TRUE</formula>
    </cfRule>
  </conditionalFormatting>
  <conditionalFormatting sqref="H302:H308">
    <cfRule type="duplicateValues" dxfId="220" priority="400"/>
    <cfRule type="duplicateValues" dxfId="219" priority="401"/>
    <cfRule type="duplicateValues" dxfId="218" priority="402"/>
    <cfRule type="duplicateValues" dxfId="217" priority="403"/>
    <cfRule type="expression" dxfId="216" priority="404">
      <formula>_xlfn.ISFORMULA(H302)=TRUE</formula>
    </cfRule>
    <cfRule type="duplicateValues" dxfId="215" priority="405"/>
    <cfRule type="duplicateValues" dxfId="214" priority="406"/>
    <cfRule type="duplicateValues" dxfId="213" priority="407"/>
    <cfRule type="expression" dxfId="212" priority="408">
      <formula>_xlfn.ISFORMULA(H302)=TRUE</formula>
    </cfRule>
  </conditionalFormatting>
  <conditionalFormatting sqref="H305">
    <cfRule type="expression" dxfId="211" priority="273">
      <formula>_xlfn.ISFORMULA(H305)=TRUE</formula>
    </cfRule>
  </conditionalFormatting>
  <conditionalFormatting sqref="H308:H309">
    <cfRule type="expression" dxfId="210" priority="268">
      <formula>_xlfn.ISFORMULA(H308)=TRUE</formula>
    </cfRule>
  </conditionalFormatting>
  <conditionalFormatting sqref="H309">
    <cfRule type="duplicateValues" dxfId="209" priority="265"/>
    <cfRule type="duplicateValues" dxfId="208" priority="266"/>
    <cfRule type="duplicateValues" dxfId="207" priority="267"/>
    <cfRule type="duplicateValues" dxfId="206" priority="358"/>
    <cfRule type="duplicateValues" dxfId="205" priority="359"/>
    <cfRule type="duplicateValues" dxfId="204" priority="360"/>
    <cfRule type="expression" dxfId="203" priority="361">
      <formula>_xlfn.ISFORMULA(H309)=TRUE</formula>
    </cfRule>
    <cfRule type="duplicateValues" dxfId="202" priority="448"/>
    <cfRule type="duplicateValues" dxfId="201" priority="449"/>
    <cfRule type="duplicateValues" dxfId="200" priority="450"/>
    <cfRule type="duplicateValues" dxfId="199" priority="451"/>
    <cfRule type="expression" dxfId="198" priority="452">
      <formula>_xlfn.ISFORMULA(H309)=TRUE</formula>
    </cfRule>
  </conditionalFormatting>
  <conditionalFormatting sqref="H310:H311">
    <cfRule type="duplicateValues" dxfId="197" priority="253"/>
    <cfRule type="duplicateValues" dxfId="196" priority="254"/>
    <cfRule type="duplicateValues" dxfId="195" priority="255"/>
    <cfRule type="expression" dxfId="194" priority="256">
      <formula>_xlfn.ISFORMULA(H310)=TRUE</formula>
    </cfRule>
    <cfRule type="duplicateValues" dxfId="193" priority="261"/>
    <cfRule type="duplicateValues" dxfId="192" priority="262"/>
    <cfRule type="duplicateValues" dxfId="191" priority="263"/>
    <cfRule type="expression" dxfId="190" priority="264">
      <formula>_xlfn.ISFORMULA(H310)=TRUE</formula>
    </cfRule>
    <cfRule type="duplicateValues" dxfId="189" priority="346"/>
    <cfRule type="duplicateValues" dxfId="188" priority="347"/>
    <cfRule type="duplicateValues" dxfId="187" priority="348"/>
    <cfRule type="expression" dxfId="186" priority="349">
      <formula>_xlfn.ISFORMULA(H310)=TRUE</formula>
    </cfRule>
    <cfRule type="duplicateValues" dxfId="185" priority="354"/>
    <cfRule type="duplicateValues" dxfId="184" priority="355"/>
    <cfRule type="duplicateValues" dxfId="183" priority="356"/>
    <cfRule type="expression" dxfId="182" priority="357">
      <formula>_xlfn.ISFORMULA(H310)=TRUE</formula>
    </cfRule>
  </conditionalFormatting>
  <conditionalFormatting sqref="H310:H312">
    <cfRule type="duplicateValues" dxfId="181" priority="371"/>
    <cfRule type="duplicateValues" dxfId="180" priority="372"/>
    <cfRule type="duplicateValues" dxfId="179" priority="373"/>
    <cfRule type="duplicateValues" dxfId="178" priority="374"/>
    <cfRule type="expression" dxfId="177" priority="375">
      <formula>_xlfn.ISFORMULA(H310)=TRUE</formula>
    </cfRule>
    <cfRule type="duplicateValues" dxfId="176" priority="376"/>
    <cfRule type="duplicateValues" dxfId="175" priority="377"/>
    <cfRule type="duplicateValues" dxfId="174" priority="378"/>
    <cfRule type="expression" dxfId="173" priority="379">
      <formula>_xlfn.ISFORMULA(H310)=TRUE</formula>
    </cfRule>
  </conditionalFormatting>
  <conditionalFormatting sqref="H311">
    <cfRule type="duplicateValues" dxfId="172" priority="257"/>
    <cfRule type="duplicateValues" dxfId="171" priority="258"/>
    <cfRule type="duplicateValues" dxfId="170" priority="259"/>
    <cfRule type="expression" dxfId="169" priority="260">
      <formula>_xlfn.ISFORMULA(H311)=TRUE</formula>
    </cfRule>
    <cfRule type="duplicateValues" dxfId="168" priority="350"/>
    <cfRule type="duplicateValues" dxfId="167" priority="351"/>
    <cfRule type="duplicateValues" dxfId="166" priority="352"/>
    <cfRule type="expression" dxfId="165" priority="353">
      <formula>_xlfn.ISFORMULA(H311)=TRUE</formula>
    </cfRule>
  </conditionalFormatting>
  <conditionalFormatting sqref="H312:H313">
    <cfRule type="duplicateValues" dxfId="164" priority="243"/>
    <cfRule type="duplicateValues" dxfId="163" priority="244"/>
    <cfRule type="duplicateValues" dxfId="162" priority="245"/>
    <cfRule type="duplicateValues" dxfId="161" priority="246"/>
    <cfRule type="expression" dxfId="160" priority="247">
      <formula>_xlfn.ISFORMULA(H312)=TRUE</formula>
    </cfRule>
    <cfRule type="duplicateValues" dxfId="159" priority="336"/>
    <cfRule type="duplicateValues" dxfId="158" priority="337"/>
    <cfRule type="duplicateValues" dxfId="157" priority="338"/>
    <cfRule type="duplicateValues" dxfId="156" priority="339"/>
    <cfRule type="expression" dxfId="155" priority="340">
      <formula>_xlfn.ISFORMULA(H312)=TRUE</formula>
    </cfRule>
  </conditionalFormatting>
  <conditionalFormatting sqref="H313">
    <cfRule type="duplicateValues" dxfId="154" priority="248"/>
    <cfRule type="duplicateValues" dxfId="153" priority="249"/>
    <cfRule type="duplicateValues" dxfId="152" priority="250"/>
    <cfRule type="duplicateValues" dxfId="151" priority="251"/>
    <cfRule type="expression" dxfId="150" priority="252">
      <formula>_xlfn.ISFORMULA(H313)=TRUE</formula>
    </cfRule>
    <cfRule type="duplicateValues" dxfId="149" priority="341"/>
    <cfRule type="duplicateValues" dxfId="148" priority="342"/>
    <cfRule type="duplicateValues" dxfId="147" priority="343"/>
    <cfRule type="duplicateValues" dxfId="146" priority="344"/>
    <cfRule type="expression" dxfId="145" priority="345">
      <formula>_xlfn.ISFORMULA(H313)=TRUE</formula>
    </cfRule>
  </conditionalFormatting>
  <conditionalFormatting sqref="H313:H317">
    <cfRule type="duplicateValues" dxfId="144" priority="234"/>
    <cfRule type="duplicateValues" dxfId="143" priority="235"/>
    <cfRule type="duplicateValues" dxfId="142" priority="236"/>
    <cfRule type="duplicateValues" dxfId="141" priority="237"/>
    <cfRule type="expression" dxfId="140" priority="238">
      <formula>_xlfn.ISFORMULA(H313)=TRUE</formula>
    </cfRule>
  </conditionalFormatting>
  <conditionalFormatting sqref="H314:H316">
    <cfRule type="duplicateValues" dxfId="139" priority="385"/>
    <cfRule type="duplicateValues" dxfId="138" priority="386"/>
    <cfRule type="duplicateValues" dxfId="137" priority="387"/>
    <cfRule type="duplicateValues" dxfId="136" priority="388"/>
    <cfRule type="expression" dxfId="135" priority="389">
      <formula>_xlfn.ISFORMULA(H314)=TRUE</formula>
    </cfRule>
    <cfRule type="duplicateValues" dxfId="134" priority="395"/>
    <cfRule type="duplicateValues" dxfId="133" priority="396"/>
    <cfRule type="duplicateValues" dxfId="132" priority="397"/>
    <cfRule type="duplicateValues" dxfId="131" priority="398"/>
    <cfRule type="expression" dxfId="130" priority="399">
      <formula>_xlfn.ISFORMULA(H314)=TRUE</formula>
    </cfRule>
  </conditionalFormatting>
  <conditionalFormatting sqref="H314:H317">
    <cfRule type="duplicateValues" dxfId="129" priority="239"/>
    <cfRule type="duplicateValues" dxfId="128" priority="240"/>
    <cfRule type="duplicateValues" dxfId="127" priority="241"/>
    <cfRule type="expression" dxfId="126" priority="242">
      <formula>_xlfn.ISFORMULA(H314)=TRUE</formula>
    </cfRule>
    <cfRule type="duplicateValues" dxfId="125" priority="327"/>
    <cfRule type="duplicateValues" dxfId="124" priority="328"/>
    <cfRule type="duplicateValues" dxfId="123" priority="329"/>
    <cfRule type="duplicateValues" dxfId="122" priority="330"/>
    <cfRule type="expression" dxfId="121" priority="331">
      <formula>_xlfn.ISFORMULA(H314)=TRUE</formula>
    </cfRule>
  </conditionalFormatting>
  <conditionalFormatting sqref="H315:H317">
    <cfRule type="duplicateValues" dxfId="120" priority="332"/>
    <cfRule type="duplicateValues" dxfId="119" priority="333"/>
    <cfRule type="duplicateValues" dxfId="118" priority="334"/>
    <cfRule type="expression" dxfId="117" priority="335">
      <formula>_xlfn.ISFORMULA(H315)=TRUE</formula>
    </cfRule>
  </conditionalFormatting>
  <conditionalFormatting sqref="H317:H319">
    <cfRule type="duplicateValues" dxfId="116" priority="225"/>
    <cfRule type="duplicateValues" dxfId="115" priority="226"/>
    <cfRule type="duplicateValues" dxfId="114" priority="227"/>
    <cfRule type="duplicateValues" dxfId="113" priority="228"/>
    <cfRule type="expression" dxfId="112" priority="229">
      <formula>_xlfn.ISFORMULA(H317)=TRUE</formula>
    </cfRule>
    <cfRule type="duplicateValues" dxfId="111" priority="230"/>
    <cfRule type="duplicateValues" dxfId="110" priority="231"/>
    <cfRule type="duplicateValues" dxfId="109" priority="232"/>
    <cfRule type="expression" dxfId="108" priority="233">
      <formula>_xlfn.ISFORMULA(H317)=TRUE</formula>
    </cfRule>
  </conditionalFormatting>
  <conditionalFormatting sqref="H318:H320">
    <cfRule type="duplicateValues" dxfId="107" priority="318"/>
    <cfRule type="duplicateValues" dxfId="106" priority="319"/>
    <cfRule type="duplicateValues" dxfId="105" priority="320"/>
    <cfRule type="duplicateValues" dxfId="104" priority="321"/>
    <cfRule type="expression" dxfId="103" priority="322">
      <formula>_xlfn.ISFORMULA(H318)=TRUE</formula>
    </cfRule>
    <cfRule type="duplicateValues" dxfId="102" priority="323"/>
    <cfRule type="duplicateValues" dxfId="101" priority="324"/>
    <cfRule type="duplicateValues" dxfId="100" priority="325"/>
    <cfRule type="expression" dxfId="99" priority="326">
      <formula>_xlfn.ISFORMULA(H318)=TRUE</formula>
    </cfRule>
    <cfRule type="duplicateValues" dxfId="98" priority="380"/>
    <cfRule type="duplicateValues" dxfId="97" priority="381"/>
    <cfRule type="duplicateValues" dxfId="96" priority="382"/>
    <cfRule type="duplicateValues" dxfId="95" priority="383"/>
    <cfRule type="expression" dxfId="94" priority="384">
      <formula>_xlfn.ISFORMULA(H318)=TRUE</formula>
    </cfRule>
    <cfRule type="duplicateValues" dxfId="93" priority="390"/>
    <cfRule type="duplicateValues" dxfId="92" priority="391"/>
    <cfRule type="duplicateValues" dxfId="91" priority="392"/>
    <cfRule type="duplicateValues" dxfId="90" priority="393"/>
    <cfRule type="expression" dxfId="89" priority="394">
      <formula>_xlfn.ISFORMULA(H318)=TRUE</formula>
    </cfRule>
  </conditionalFormatting>
  <conditionalFormatting sqref="H321">
    <cfRule type="duplicateValues" dxfId="88" priority="1047"/>
    <cfRule type="duplicateValues" dxfId="87" priority="1048"/>
    <cfRule type="duplicateValues" dxfId="86" priority="1049"/>
    <cfRule type="expression" dxfId="85" priority="1050">
      <formula>_xlfn.ISFORMULA(H321)=TRUE</formula>
    </cfRule>
  </conditionalFormatting>
  <conditionalFormatting sqref="H321:H411 H424:H448">
    <cfRule type="duplicateValues" dxfId="84" priority="1058"/>
    <cfRule type="duplicateValues" dxfId="83" priority="1059"/>
    <cfRule type="duplicateValues" dxfId="82" priority="1060"/>
    <cfRule type="expression" dxfId="81" priority="1061">
      <formula>_xlfn.ISFORMULA(H321)=TRUE</formula>
    </cfRule>
  </conditionalFormatting>
  <conditionalFormatting sqref="H412:H423">
    <cfRule type="expression" dxfId="80" priority="98">
      <formula>IF(COUNTIF($H$3:$H$1244,H412)&gt;1,1,0)</formula>
    </cfRule>
    <cfRule type="expression" dxfId="79" priority="99">
      <formula>IF(COUNTIF($H$3:$H$1244,H412)=1,1,0)</formula>
    </cfRule>
    <cfRule type="duplicateValues" dxfId="78" priority="100"/>
    <cfRule type="duplicateValues" dxfId="77" priority="101"/>
    <cfRule type="duplicateValues" dxfId="76" priority="102"/>
    <cfRule type="expression" dxfId="75" priority="103">
      <formula>_xlfn.ISFORMULA(H412)=TRUE</formula>
    </cfRule>
  </conditionalFormatting>
  <conditionalFormatting sqref="H449:H461">
    <cfRule type="duplicateValues" dxfId="74" priority="1065"/>
    <cfRule type="duplicateValues" dxfId="73" priority="1066"/>
    <cfRule type="expression" dxfId="72" priority="1067">
      <formula>_xlfn.ISFORMULA(H449)=TRUE</formula>
    </cfRule>
  </conditionalFormatting>
  <conditionalFormatting sqref="H462:H483">
    <cfRule type="duplicateValues" dxfId="71" priority="1062"/>
    <cfRule type="duplicateValues" dxfId="70" priority="1063"/>
    <cfRule type="expression" dxfId="69" priority="1064">
      <formula>_xlfn.ISFORMULA(H462)=TRUE</formula>
    </cfRule>
  </conditionalFormatting>
  <conditionalFormatting sqref="H479:H1000">
    <cfRule type="expression" dxfId="68" priority="1084">
      <formula>IF(H479&lt;&gt;I479,"ЛОЖЬ","ИСТИНА")</formula>
    </cfRule>
  </conditionalFormatting>
  <conditionalFormatting sqref="I3:U1000">
    <cfRule type="expression" dxfId="67" priority="1083">
      <formula>_xlfn.ISFORMULA(I3)=TRUE</formula>
    </cfRule>
  </conditionalFormatting>
  <pageMargins left="0.7" right="0.7" top="0.75" bottom="0.75" header="0.3" footer="0.3"/>
  <pageSetup paperSize="9" orientation="portrait" horizontalDpi="4294967293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Y2000"/>
  <sheetViews>
    <sheetView topLeftCell="A16" workbookViewId="0">
      <selection activeCell="F56" sqref="F56"/>
    </sheetView>
  </sheetViews>
  <sheetFormatPr defaultRowHeight="15" x14ac:dyDescent="0.25"/>
  <cols>
    <col min="2" max="2" width="20.5703125" customWidth="1"/>
    <col min="3" max="3" width="17.42578125" customWidth="1"/>
    <col min="4" max="4" width="29.140625" customWidth="1"/>
    <col min="5" max="5" width="16.42578125" customWidth="1"/>
    <col min="6" max="6" width="10.28515625" bestFit="1" customWidth="1"/>
    <col min="7" max="7" width="7.7109375" customWidth="1"/>
    <col min="9" max="9" width="10.5703125" bestFit="1" customWidth="1"/>
    <col min="11" max="11" width="12.28515625" customWidth="1"/>
    <col min="14" max="14" width="11.5703125" bestFit="1" customWidth="1"/>
    <col min="16" max="16" width="11.5703125" bestFit="1" customWidth="1"/>
    <col min="19" max="19" width="11.85546875" customWidth="1"/>
  </cols>
  <sheetData>
    <row r="2" spans="2:25" x14ac:dyDescent="0.25">
      <c r="D2" s="115" t="s">
        <v>314</v>
      </c>
      <c r="K2" s="39" t="s">
        <v>315</v>
      </c>
      <c r="L2" s="39">
        <v>0.03</v>
      </c>
      <c r="V2" s="158" t="s">
        <v>316</v>
      </c>
      <c r="W2" s="39" t="s">
        <v>317</v>
      </c>
      <c r="X2" s="39">
        <v>5</v>
      </c>
      <c r="Y2" s="39">
        <v>6000</v>
      </c>
    </row>
    <row r="3" spans="2:25" x14ac:dyDescent="0.25">
      <c r="D3" s="114">
        <v>630</v>
      </c>
      <c r="K3" s="39" t="s">
        <v>318</v>
      </c>
      <c r="L3" s="39">
        <v>1.7500000000000002E-2</v>
      </c>
      <c r="V3" s="154"/>
      <c r="W3" s="39" t="s">
        <v>319</v>
      </c>
      <c r="X3" s="39">
        <v>10</v>
      </c>
      <c r="Y3" s="39">
        <v>6000</v>
      </c>
    </row>
    <row r="4" spans="2:25" x14ac:dyDescent="0.25">
      <c r="V4" s="150"/>
      <c r="W4" s="39" t="s">
        <v>320</v>
      </c>
      <c r="X4" s="39">
        <v>20</v>
      </c>
      <c r="Y4" s="39">
        <v>6000</v>
      </c>
    </row>
    <row r="5" spans="2:25" x14ac:dyDescent="0.25">
      <c r="B5" s="149" t="s">
        <v>321</v>
      </c>
      <c r="C5" s="149" t="s">
        <v>322</v>
      </c>
      <c r="D5" s="149" t="s">
        <v>323</v>
      </c>
      <c r="E5" s="149" t="s">
        <v>324</v>
      </c>
      <c r="F5" s="149" t="s">
        <v>325</v>
      </c>
      <c r="G5" s="149" t="s">
        <v>326</v>
      </c>
      <c r="H5" s="149" t="s">
        <v>327</v>
      </c>
      <c r="I5" s="149" t="s">
        <v>328</v>
      </c>
      <c r="J5" s="157"/>
      <c r="K5" s="149" t="s">
        <v>329</v>
      </c>
      <c r="L5" s="151" t="s">
        <v>330</v>
      </c>
      <c r="M5" s="155" t="s">
        <v>331</v>
      </c>
      <c r="N5" s="156"/>
      <c r="O5" s="157"/>
      <c r="P5" s="149" t="s">
        <v>332</v>
      </c>
      <c r="Q5" s="157"/>
      <c r="R5" s="149" t="s">
        <v>333</v>
      </c>
      <c r="S5" s="149" t="s">
        <v>334</v>
      </c>
      <c r="T5" s="149" t="s">
        <v>335</v>
      </c>
      <c r="V5" s="158" t="s">
        <v>316</v>
      </c>
      <c r="W5" s="39" t="s">
        <v>149</v>
      </c>
      <c r="X5" s="39">
        <v>5</v>
      </c>
      <c r="Y5" s="39">
        <v>6000</v>
      </c>
    </row>
    <row r="6" spans="2:25" ht="26.45" customHeight="1" x14ac:dyDescent="0.25">
      <c r="B6" s="150"/>
      <c r="C6" s="150"/>
      <c r="D6" s="150"/>
      <c r="E6" s="150"/>
      <c r="F6" s="150"/>
      <c r="G6" s="150"/>
      <c r="H6" s="150"/>
      <c r="I6" s="113" t="s">
        <v>336</v>
      </c>
      <c r="J6" s="113" t="s">
        <v>337</v>
      </c>
      <c r="K6" s="150"/>
      <c r="L6" s="152"/>
      <c r="M6" s="113" t="s">
        <v>338</v>
      </c>
      <c r="N6" s="113" t="s">
        <v>339</v>
      </c>
      <c r="O6" s="113" t="s">
        <v>340</v>
      </c>
      <c r="P6" s="113" t="s">
        <v>341</v>
      </c>
      <c r="Q6" s="113" t="s">
        <v>342</v>
      </c>
      <c r="R6" s="150"/>
      <c r="S6" s="150"/>
      <c r="T6" s="150"/>
      <c r="V6" s="154"/>
      <c r="W6" s="39" t="s">
        <v>343</v>
      </c>
      <c r="X6" s="39">
        <v>10</v>
      </c>
      <c r="Y6" s="39">
        <v>6000</v>
      </c>
    </row>
    <row r="7" spans="2:25" x14ac:dyDescent="0.25">
      <c r="B7" s="41" t="s">
        <v>344</v>
      </c>
      <c r="C7" s="38" t="str">
        <f>Диапазоны!B3</f>
        <v>Щит</v>
      </c>
      <c r="D7" s="38" t="str">
        <f t="shared" ref="D7:D37" si="0">B7&amp;"-"&amp;C7</f>
        <v>ТП-Щит</v>
      </c>
      <c r="E7" s="41" t="s">
        <v>345</v>
      </c>
      <c r="F7" s="41">
        <v>50</v>
      </c>
      <c r="G7" s="41">
        <v>200</v>
      </c>
      <c r="H7" s="41">
        <v>16</v>
      </c>
      <c r="I7" s="41">
        <v>240</v>
      </c>
      <c r="J7" s="38">
        <f t="shared" ref="J7:J37" si="1">I7</f>
        <v>240</v>
      </c>
      <c r="K7" s="41" t="s">
        <v>346</v>
      </c>
      <c r="L7" s="38">
        <f t="shared" ref="L7:L37" si="2">VLOOKUP(K7,$K$2:$L$3,2,FALSE)</f>
        <v>0.03</v>
      </c>
      <c r="M7" s="38">
        <f t="shared" ref="M7:M37" si="3">L7*F7*(1/I7+1/J7)</f>
        <v>1.2500000000000001E-2</v>
      </c>
      <c r="N7" s="38">
        <f>5.5*0.4^2/D$3</f>
        <v>1.396825396825397E-3</v>
      </c>
      <c r="O7" s="38">
        <f t="shared" ref="O7:O37" si="4">L7+M7</f>
        <v>4.2499999999999996E-2</v>
      </c>
      <c r="P7" s="38">
        <f t="shared" ref="P7:P37" si="5">220/O7</f>
        <v>5176.4705882352946</v>
      </c>
      <c r="Q7" s="38">
        <f t="shared" ref="Q7:Q37" si="6">O7/G7</f>
        <v>2.1249999999999999E-4</v>
      </c>
      <c r="R7" s="38">
        <f t="shared" ref="R7:R37" si="7">VLOOKUP(H7,$W$2:$Y$12,3,FALSE)</f>
        <v>16000</v>
      </c>
      <c r="S7" s="38" t="str">
        <f t="shared" ref="S7:S37" si="8">_xlfn.IFS(E7="щит",IF(P7&gt;R7,"Увел сеч",IF(T7&gt;P7,"Увел сеч","tср&lt;5с")),E7="потреб",IF(P7&gt;R7,"Увел сеч",IF(T7&gt;P7,"Увел сеч","tср&lt;0.4с")))</f>
        <v>tср&lt;5с</v>
      </c>
      <c r="T7" s="38">
        <f t="shared" ref="T7:T37" si="9">G7*VLOOKUP(H7,$W$2:$Y$12,2,FALSE)</f>
        <v>509.99999999999994</v>
      </c>
      <c r="V7" s="150"/>
      <c r="W7" s="39" t="s">
        <v>347</v>
      </c>
      <c r="X7" s="39">
        <v>20</v>
      </c>
      <c r="Y7" s="39">
        <v>6000</v>
      </c>
    </row>
    <row r="8" spans="2:25" x14ac:dyDescent="0.25">
      <c r="B8" s="41" t="s">
        <v>158</v>
      </c>
      <c r="C8" s="38" t="str">
        <f>Диапазоны!B4</f>
        <v>ГРЩ-ЖД</v>
      </c>
      <c r="D8" s="38" t="str">
        <f t="shared" si="0"/>
        <v>ВРУ-ГРЩ-ЖД</v>
      </c>
      <c r="E8" s="41" t="s">
        <v>345</v>
      </c>
      <c r="F8" s="41">
        <v>300</v>
      </c>
      <c r="G8" s="41">
        <v>100</v>
      </c>
      <c r="H8" s="41">
        <v>16</v>
      </c>
      <c r="I8" s="41">
        <v>50</v>
      </c>
      <c r="J8" s="38">
        <f t="shared" si="1"/>
        <v>50</v>
      </c>
      <c r="K8" s="41" t="s">
        <v>348</v>
      </c>
      <c r="L8" s="38">
        <f t="shared" si="2"/>
        <v>1.7500000000000002E-2</v>
      </c>
      <c r="M8" s="38">
        <f t="shared" si="3"/>
        <v>0.21000000000000005</v>
      </c>
      <c r="N8" s="38" t="e">
        <f>VLOOKUP(B8,$C$7:$T7,13,FALSE)</f>
        <v>#N/A</v>
      </c>
      <c r="O8" s="38">
        <f t="shared" si="4"/>
        <v>0.22750000000000004</v>
      </c>
      <c r="P8" s="38">
        <f t="shared" si="5"/>
        <v>967.03296703296689</v>
      </c>
      <c r="Q8" s="38">
        <f t="shared" si="6"/>
        <v>2.2750000000000005E-3</v>
      </c>
      <c r="R8" s="38">
        <f t="shared" si="7"/>
        <v>16000</v>
      </c>
      <c r="S8" s="38" t="str">
        <f t="shared" si="8"/>
        <v>tср&lt;5с</v>
      </c>
      <c r="T8" s="38">
        <f t="shared" si="9"/>
        <v>254.99999999999997</v>
      </c>
      <c r="V8" s="153" t="s">
        <v>349</v>
      </c>
      <c r="W8" s="39">
        <v>16</v>
      </c>
      <c r="X8" s="39">
        <v>2.5499999999999998</v>
      </c>
      <c r="Y8" s="39">
        <v>16000</v>
      </c>
    </row>
    <row r="9" spans="2:25" x14ac:dyDescent="0.25">
      <c r="B9" s="41" t="s">
        <v>158</v>
      </c>
      <c r="C9" s="38" t="e">
        <f>Диапазоны!B5</f>
        <v>#N/A</v>
      </c>
      <c r="D9" s="38" t="e">
        <f t="shared" si="0"/>
        <v>#N/A</v>
      </c>
      <c r="E9" s="41" t="s">
        <v>345</v>
      </c>
      <c r="F9" s="41">
        <v>50</v>
      </c>
      <c r="G9" s="41">
        <v>16</v>
      </c>
      <c r="H9" s="41" t="s">
        <v>350</v>
      </c>
      <c r="I9" s="41">
        <v>4</v>
      </c>
      <c r="J9" s="38">
        <f t="shared" si="1"/>
        <v>4</v>
      </c>
      <c r="K9" s="41" t="s">
        <v>348</v>
      </c>
      <c r="L9" s="38">
        <f t="shared" si="2"/>
        <v>1.7500000000000002E-2</v>
      </c>
      <c r="M9" s="38">
        <f t="shared" si="3"/>
        <v>0.43750000000000006</v>
      </c>
      <c r="N9" s="38" t="e">
        <f>VLOOKUP(B9,$C$7:$T8,13,FALSE)</f>
        <v>#N/A</v>
      </c>
      <c r="O9" s="38">
        <f t="shared" si="4"/>
        <v>0.45500000000000007</v>
      </c>
      <c r="P9" s="38">
        <f t="shared" si="5"/>
        <v>483.51648351648345</v>
      </c>
      <c r="Q9" s="38">
        <f t="shared" si="6"/>
        <v>2.8437500000000004E-2</v>
      </c>
      <c r="R9" s="38">
        <f t="shared" si="7"/>
        <v>6000</v>
      </c>
      <c r="S9" s="38" t="str">
        <f t="shared" si="8"/>
        <v>tср&lt;5с</v>
      </c>
      <c r="T9" s="38">
        <f t="shared" si="9"/>
        <v>160</v>
      </c>
      <c r="V9" s="154"/>
      <c r="W9" s="39">
        <v>25</v>
      </c>
      <c r="X9" s="39">
        <v>2.5499999999999998</v>
      </c>
      <c r="Y9" s="39">
        <v>25000</v>
      </c>
    </row>
    <row r="10" spans="2:25" ht="15" customHeight="1" x14ac:dyDescent="0.25">
      <c r="B10" s="41"/>
      <c r="C10" s="38" t="e">
        <f>Диапазоны!B6</f>
        <v>#N/A</v>
      </c>
      <c r="D10" s="38" t="e">
        <f t="shared" si="0"/>
        <v>#N/A</v>
      </c>
      <c r="E10" s="41" t="s">
        <v>345</v>
      </c>
      <c r="F10" s="41"/>
      <c r="G10" s="41"/>
      <c r="H10" s="41"/>
      <c r="I10" s="41"/>
      <c r="J10" s="38">
        <f t="shared" si="1"/>
        <v>0</v>
      </c>
      <c r="K10" s="41"/>
      <c r="L10" s="38" t="e">
        <f t="shared" si="2"/>
        <v>#N/A</v>
      </c>
      <c r="M10" s="38" t="e">
        <f t="shared" si="3"/>
        <v>#N/A</v>
      </c>
      <c r="N10" s="38" t="e">
        <f>VLOOKUP(B10,$C$7:$T9,13,FALSE)</f>
        <v>#N/A</v>
      </c>
      <c r="O10" s="38" t="e">
        <f t="shared" si="4"/>
        <v>#N/A</v>
      </c>
      <c r="P10" s="38" t="e">
        <f t="shared" si="5"/>
        <v>#N/A</v>
      </c>
      <c r="Q10" s="38" t="e">
        <f t="shared" si="6"/>
        <v>#N/A</v>
      </c>
      <c r="R10" s="38" t="e">
        <f t="shared" si="7"/>
        <v>#N/A</v>
      </c>
      <c r="S10" s="38" t="e">
        <f t="shared" si="8"/>
        <v>#N/A</v>
      </c>
      <c r="T10" s="38" t="e">
        <f t="shared" si="9"/>
        <v>#N/A</v>
      </c>
      <c r="V10" s="154"/>
      <c r="W10" s="39">
        <v>32</v>
      </c>
      <c r="X10" s="39">
        <v>2.5499999999999998</v>
      </c>
      <c r="Y10" s="39">
        <v>32000</v>
      </c>
    </row>
    <row r="11" spans="2:25" x14ac:dyDescent="0.25">
      <c r="B11" s="41"/>
      <c r="C11" s="38" t="e">
        <f>Диапазоны!B7</f>
        <v>#N/A</v>
      </c>
      <c r="D11" s="38" t="e">
        <f t="shared" si="0"/>
        <v>#N/A</v>
      </c>
      <c r="E11" s="41" t="s">
        <v>345</v>
      </c>
      <c r="F11" s="41"/>
      <c r="G11" s="41"/>
      <c r="H11" s="41"/>
      <c r="I11" s="41"/>
      <c r="J11" s="38">
        <f t="shared" si="1"/>
        <v>0</v>
      </c>
      <c r="K11" s="41"/>
      <c r="L11" s="38" t="e">
        <f t="shared" si="2"/>
        <v>#N/A</v>
      </c>
      <c r="M11" s="38" t="e">
        <f t="shared" si="3"/>
        <v>#N/A</v>
      </c>
      <c r="N11" s="38" t="e">
        <f>VLOOKUP(B11,$C$7:$T10,13,FALSE)</f>
        <v>#N/A</v>
      </c>
      <c r="O11" s="38" t="e">
        <f t="shared" si="4"/>
        <v>#N/A</v>
      </c>
      <c r="P11" s="38" t="e">
        <f t="shared" si="5"/>
        <v>#N/A</v>
      </c>
      <c r="Q11" s="38" t="e">
        <f t="shared" si="6"/>
        <v>#N/A</v>
      </c>
      <c r="R11" s="38" t="e">
        <f t="shared" si="7"/>
        <v>#N/A</v>
      </c>
      <c r="S11" s="38" t="e">
        <f t="shared" si="8"/>
        <v>#N/A</v>
      </c>
      <c r="T11" s="38" t="e">
        <f t="shared" si="9"/>
        <v>#N/A</v>
      </c>
      <c r="V11" s="154"/>
      <c r="W11" s="39">
        <v>40</v>
      </c>
      <c r="X11" s="39">
        <v>2.5499999999999998</v>
      </c>
      <c r="Y11" s="39">
        <v>40000</v>
      </c>
    </row>
    <row r="12" spans="2:25" x14ac:dyDescent="0.25">
      <c r="B12" s="41"/>
      <c r="C12" s="38" t="e">
        <f>Диапазоны!B8</f>
        <v>#N/A</v>
      </c>
      <c r="D12" s="38" t="e">
        <f t="shared" si="0"/>
        <v>#N/A</v>
      </c>
      <c r="E12" s="41" t="s">
        <v>345</v>
      </c>
      <c r="F12" s="41"/>
      <c r="G12" s="41"/>
      <c r="H12" s="41"/>
      <c r="I12" s="41"/>
      <c r="J12" s="38">
        <f t="shared" si="1"/>
        <v>0</v>
      </c>
      <c r="K12" s="41"/>
      <c r="L12" s="38" t="e">
        <f t="shared" si="2"/>
        <v>#N/A</v>
      </c>
      <c r="M12" s="38" t="e">
        <f t="shared" si="3"/>
        <v>#N/A</v>
      </c>
      <c r="N12" s="38" t="e">
        <f>VLOOKUP(B12,$C$7:$T11,13,FALSE)</f>
        <v>#N/A</v>
      </c>
      <c r="O12" s="38" t="e">
        <f t="shared" si="4"/>
        <v>#N/A</v>
      </c>
      <c r="P12" s="38" t="e">
        <f t="shared" si="5"/>
        <v>#N/A</v>
      </c>
      <c r="Q12" s="38" t="e">
        <f t="shared" si="6"/>
        <v>#N/A</v>
      </c>
      <c r="R12" s="38" t="e">
        <f t="shared" si="7"/>
        <v>#N/A</v>
      </c>
      <c r="S12" s="38" t="e">
        <f t="shared" si="8"/>
        <v>#N/A</v>
      </c>
      <c r="T12" s="38" t="e">
        <f t="shared" si="9"/>
        <v>#N/A</v>
      </c>
      <c r="V12" s="150"/>
      <c r="W12" s="39">
        <v>50</v>
      </c>
      <c r="X12" s="39">
        <v>2.5499999999999998</v>
      </c>
      <c r="Y12" s="39">
        <v>50000</v>
      </c>
    </row>
    <row r="13" spans="2:25" x14ac:dyDescent="0.25">
      <c r="B13" s="41"/>
      <c r="C13" s="38" t="e">
        <f>Диапазоны!B9</f>
        <v>#N/A</v>
      </c>
      <c r="D13" s="38" t="e">
        <f t="shared" si="0"/>
        <v>#N/A</v>
      </c>
      <c r="E13" s="41" t="s">
        <v>345</v>
      </c>
      <c r="F13" s="41"/>
      <c r="G13" s="41"/>
      <c r="H13" s="41"/>
      <c r="I13" s="41"/>
      <c r="J13" s="38">
        <f t="shared" si="1"/>
        <v>0</v>
      </c>
      <c r="K13" s="41"/>
      <c r="L13" s="38" t="e">
        <f t="shared" si="2"/>
        <v>#N/A</v>
      </c>
      <c r="M13" s="38" t="e">
        <f t="shared" si="3"/>
        <v>#N/A</v>
      </c>
      <c r="N13" s="38" t="e">
        <f>VLOOKUP(B13,$C$7:$T12,13,FALSE)</f>
        <v>#N/A</v>
      </c>
      <c r="O13" s="38" t="e">
        <f t="shared" si="4"/>
        <v>#N/A</v>
      </c>
      <c r="P13" s="38" t="e">
        <f t="shared" si="5"/>
        <v>#N/A</v>
      </c>
      <c r="Q13" s="38" t="e">
        <f t="shared" si="6"/>
        <v>#N/A</v>
      </c>
      <c r="R13" s="38" t="e">
        <f t="shared" si="7"/>
        <v>#N/A</v>
      </c>
      <c r="S13" s="38" t="e">
        <f t="shared" si="8"/>
        <v>#N/A</v>
      </c>
      <c r="T13" s="38" t="e">
        <f t="shared" si="9"/>
        <v>#N/A</v>
      </c>
    </row>
    <row r="14" spans="2:25" x14ac:dyDescent="0.25">
      <c r="B14" s="41"/>
      <c r="C14" s="38" t="e">
        <f>Диапазоны!B10</f>
        <v>#N/A</v>
      </c>
      <c r="D14" s="38" t="e">
        <f t="shared" si="0"/>
        <v>#N/A</v>
      </c>
      <c r="E14" s="41" t="s">
        <v>345</v>
      </c>
      <c r="F14" s="41"/>
      <c r="G14" s="41"/>
      <c r="H14" s="41"/>
      <c r="I14" s="41"/>
      <c r="J14" s="38">
        <f t="shared" si="1"/>
        <v>0</v>
      </c>
      <c r="K14" s="41"/>
      <c r="L14" s="38" t="e">
        <f t="shared" si="2"/>
        <v>#N/A</v>
      </c>
      <c r="M14" s="38" t="e">
        <f t="shared" si="3"/>
        <v>#N/A</v>
      </c>
      <c r="N14" s="38" t="e">
        <f>VLOOKUP(B14,$C$7:$T13,13,FALSE)</f>
        <v>#N/A</v>
      </c>
      <c r="O14" s="38" t="e">
        <f t="shared" si="4"/>
        <v>#N/A</v>
      </c>
      <c r="P14" s="38" t="e">
        <f t="shared" si="5"/>
        <v>#N/A</v>
      </c>
      <c r="Q14" s="38" t="e">
        <f t="shared" si="6"/>
        <v>#N/A</v>
      </c>
      <c r="R14" s="38" t="e">
        <f t="shared" si="7"/>
        <v>#N/A</v>
      </c>
      <c r="S14" s="38" t="e">
        <f t="shared" si="8"/>
        <v>#N/A</v>
      </c>
      <c r="T14" s="38" t="e">
        <f t="shared" si="9"/>
        <v>#N/A</v>
      </c>
    </row>
    <row r="15" spans="2:25" x14ac:dyDescent="0.25">
      <c r="B15" s="41"/>
      <c r="C15" s="38" t="e">
        <f>Диапазоны!B11</f>
        <v>#N/A</v>
      </c>
      <c r="D15" s="38" t="e">
        <f t="shared" si="0"/>
        <v>#N/A</v>
      </c>
      <c r="E15" s="41" t="s">
        <v>345</v>
      </c>
      <c r="F15" s="41"/>
      <c r="G15" s="41"/>
      <c r="H15" s="41"/>
      <c r="I15" s="41"/>
      <c r="J15" s="38">
        <f t="shared" si="1"/>
        <v>0</v>
      </c>
      <c r="K15" s="41"/>
      <c r="L15" s="38" t="e">
        <f t="shared" si="2"/>
        <v>#N/A</v>
      </c>
      <c r="M15" s="38" t="e">
        <f t="shared" si="3"/>
        <v>#N/A</v>
      </c>
      <c r="N15" s="38" t="e">
        <f>VLOOKUP(B15,$C$7:$T14,13,FALSE)</f>
        <v>#N/A</v>
      </c>
      <c r="O15" s="38" t="e">
        <f t="shared" si="4"/>
        <v>#N/A</v>
      </c>
      <c r="P15" s="38" t="e">
        <f t="shared" si="5"/>
        <v>#N/A</v>
      </c>
      <c r="Q15" s="38" t="e">
        <f t="shared" si="6"/>
        <v>#N/A</v>
      </c>
      <c r="R15" s="38" t="e">
        <f t="shared" si="7"/>
        <v>#N/A</v>
      </c>
      <c r="S15" s="38" t="e">
        <f t="shared" si="8"/>
        <v>#N/A</v>
      </c>
      <c r="T15" s="38" t="e">
        <f t="shared" si="9"/>
        <v>#N/A</v>
      </c>
    </row>
    <row r="16" spans="2:25" x14ac:dyDescent="0.25">
      <c r="B16" s="41"/>
      <c r="C16" s="38" t="e">
        <f>Диапазоны!B12</f>
        <v>#N/A</v>
      </c>
      <c r="D16" s="38" t="e">
        <f t="shared" si="0"/>
        <v>#N/A</v>
      </c>
      <c r="E16" s="41" t="s">
        <v>345</v>
      </c>
      <c r="F16" s="41"/>
      <c r="G16" s="41"/>
      <c r="H16" s="41"/>
      <c r="I16" s="41"/>
      <c r="J16" s="38">
        <f t="shared" si="1"/>
        <v>0</v>
      </c>
      <c r="K16" s="41"/>
      <c r="L16" s="38" t="e">
        <f t="shared" si="2"/>
        <v>#N/A</v>
      </c>
      <c r="M16" s="38" t="e">
        <f t="shared" si="3"/>
        <v>#N/A</v>
      </c>
      <c r="N16" s="38" t="e">
        <f>VLOOKUP(B16,$C$7:$T15,13,FALSE)</f>
        <v>#N/A</v>
      </c>
      <c r="O16" s="38" t="e">
        <f t="shared" si="4"/>
        <v>#N/A</v>
      </c>
      <c r="P16" s="38" t="e">
        <f t="shared" si="5"/>
        <v>#N/A</v>
      </c>
      <c r="Q16" s="38" t="e">
        <f t="shared" si="6"/>
        <v>#N/A</v>
      </c>
      <c r="R16" s="38" t="e">
        <f t="shared" si="7"/>
        <v>#N/A</v>
      </c>
      <c r="S16" s="38" t="e">
        <f t="shared" si="8"/>
        <v>#N/A</v>
      </c>
      <c r="T16" s="38" t="e">
        <f t="shared" si="9"/>
        <v>#N/A</v>
      </c>
    </row>
    <row r="17" spans="2:20" x14ac:dyDescent="0.25">
      <c r="B17" s="41"/>
      <c r="C17" s="38" t="e">
        <f>Диапазоны!B13</f>
        <v>#N/A</v>
      </c>
      <c r="D17" s="38" t="e">
        <f t="shared" si="0"/>
        <v>#N/A</v>
      </c>
      <c r="E17" s="41" t="s">
        <v>345</v>
      </c>
      <c r="F17" s="41"/>
      <c r="G17" s="41"/>
      <c r="H17" s="41"/>
      <c r="I17" s="41"/>
      <c r="J17" s="38">
        <f t="shared" si="1"/>
        <v>0</v>
      </c>
      <c r="K17" s="41"/>
      <c r="L17" s="38" t="e">
        <f t="shared" si="2"/>
        <v>#N/A</v>
      </c>
      <c r="M17" s="38" t="e">
        <f t="shared" si="3"/>
        <v>#N/A</v>
      </c>
      <c r="N17" s="38" t="e">
        <f>VLOOKUP(B17,$C$7:$T16,13,FALSE)</f>
        <v>#N/A</v>
      </c>
      <c r="O17" s="38" t="e">
        <f t="shared" si="4"/>
        <v>#N/A</v>
      </c>
      <c r="P17" s="38" t="e">
        <f t="shared" si="5"/>
        <v>#N/A</v>
      </c>
      <c r="Q17" s="38" t="e">
        <f t="shared" si="6"/>
        <v>#N/A</v>
      </c>
      <c r="R17" s="38" t="e">
        <f t="shared" si="7"/>
        <v>#N/A</v>
      </c>
      <c r="S17" s="38" t="e">
        <f t="shared" si="8"/>
        <v>#N/A</v>
      </c>
      <c r="T17" s="38" t="e">
        <f t="shared" si="9"/>
        <v>#N/A</v>
      </c>
    </row>
    <row r="18" spans="2:20" x14ac:dyDescent="0.25">
      <c r="B18" s="41"/>
      <c r="C18" s="38" t="e">
        <f>Диапазоны!B14</f>
        <v>#N/A</v>
      </c>
      <c r="D18" s="38" t="e">
        <f t="shared" si="0"/>
        <v>#N/A</v>
      </c>
      <c r="E18" s="41" t="s">
        <v>345</v>
      </c>
      <c r="F18" s="41"/>
      <c r="G18" s="41"/>
      <c r="H18" s="41"/>
      <c r="I18" s="41"/>
      <c r="J18" s="38">
        <f t="shared" si="1"/>
        <v>0</v>
      </c>
      <c r="K18" s="41"/>
      <c r="L18" s="38" t="e">
        <f t="shared" si="2"/>
        <v>#N/A</v>
      </c>
      <c r="M18" s="38" t="e">
        <f t="shared" si="3"/>
        <v>#N/A</v>
      </c>
      <c r="N18" s="38" t="e">
        <f>VLOOKUP(B18,$C$7:$T17,13,FALSE)</f>
        <v>#N/A</v>
      </c>
      <c r="O18" s="38" t="e">
        <f t="shared" si="4"/>
        <v>#N/A</v>
      </c>
      <c r="P18" s="38" t="e">
        <f t="shared" si="5"/>
        <v>#N/A</v>
      </c>
      <c r="Q18" s="38" t="e">
        <f t="shared" si="6"/>
        <v>#N/A</v>
      </c>
      <c r="R18" s="38" t="e">
        <f t="shared" si="7"/>
        <v>#N/A</v>
      </c>
      <c r="S18" s="38" t="e">
        <f t="shared" si="8"/>
        <v>#N/A</v>
      </c>
      <c r="T18" s="38" t="e">
        <f t="shared" si="9"/>
        <v>#N/A</v>
      </c>
    </row>
    <row r="19" spans="2:20" x14ac:dyDescent="0.25">
      <c r="B19" s="41"/>
      <c r="C19" s="38" t="e">
        <f>Диапазоны!B15</f>
        <v>#N/A</v>
      </c>
      <c r="D19" s="38" t="e">
        <f t="shared" si="0"/>
        <v>#N/A</v>
      </c>
      <c r="E19" s="41" t="s">
        <v>345</v>
      </c>
      <c r="F19" s="41"/>
      <c r="G19" s="41"/>
      <c r="H19" s="41"/>
      <c r="I19" s="41"/>
      <c r="J19" s="38">
        <f t="shared" si="1"/>
        <v>0</v>
      </c>
      <c r="K19" s="41"/>
      <c r="L19" s="38" t="e">
        <f t="shared" si="2"/>
        <v>#N/A</v>
      </c>
      <c r="M19" s="38" t="e">
        <f t="shared" si="3"/>
        <v>#N/A</v>
      </c>
      <c r="N19" s="38" t="e">
        <f>VLOOKUP(B19,$C$7:$T18,13,FALSE)</f>
        <v>#N/A</v>
      </c>
      <c r="O19" s="38" t="e">
        <f t="shared" si="4"/>
        <v>#N/A</v>
      </c>
      <c r="P19" s="38" t="e">
        <f t="shared" si="5"/>
        <v>#N/A</v>
      </c>
      <c r="Q19" s="38" t="e">
        <f t="shared" si="6"/>
        <v>#N/A</v>
      </c>
      <c r="R19" s="38" t="e">
        <f t="shared" si="7"/>
        <v>#N/A</v>
      </c>
      <c r="S19" s="38" t="e">
        <f t="shared" si="8"/>
        <v>#N/A</v>
      </c>
      <c r="T19" s="38" t="e">
        <f t="shared" si="9"/>
        <v>#N/A</v>
      </c>
    </row>
    <row r="20" spans="2:20" x14ac:dyDescent="0.25">
      <c r="B20" s="41"/>
      <c r="C20" s="38" t="e">
        <f>Диапазоны!B16</f>
        <v>#N/A</v>
      </c>
      <c r="D20" s="38" t="e">
        <f t="shared" si="0"/>
        <v>#N/A</v>
      </c>
      <c r="E20" s="41" t="s">
        <v>345</v>
      </c>
      <c r="F20" s="41"/>
      <c r="G20" s="41"/>
      <c r="H20" s="41"/>
      <c r="I20" s="41"/>
      <c r="J20" s="38">
        <f t="shared" si="1"/>
        <v>0</v>
      </c>
      <c r="K20" s="41"/>
      <c r="L20" s="38" t="e">
        <f t="shared" si="2"/>
        <v>#N/A</v>
      </c>
      <c r="M20" s="38" t="e">
        <f t="shared" si="3"/>
        <v>#N/A</v>
      </c>
      <c r="N20" s="38" t="e">
        <f>VLOOKUP(B20,$C$7:$T19,13,FALSE)</f>
        <v>#N/A</v>
      </c>
      <c r="O20" s="38" t="e">
        <f t="shared" si="4"/>
        <v>#N/A</v>
      </c>
      <c r="P20" s="38" t="e">
        <f t="shared" si="5"/>
        <v>#N/A</v>
      </c>
      <c r="Q20" s="38" t="e">
        <f t="shared" si="6"/>
        <v>#N/A</v>
      </c>
      <c r="R20" s="38" t="e">
        <f t="shared" si="7"/>
        <v>#N/A</v>
      </c>
      <c r="S20" s="38" t="e">
        <f t="shared" si="8"/>
        <v>#N/A</v>
      </c>
      <c r="T20" s="38" t="e">
        <f t="shared" si="9"/>
        <v>#N/A</v>
      </c>
    </row>
    <row r="21" spans="2:20" x14ac:dyDescent="0.25">
      <c r="B21" s="41"/>
      <c r="C21" s="38" t="e">
        <f>Диапазоны!B17</f>
        <v>#N/A</v>
      </c>
      <c r="D21" s="38" t="e">
        <f t="shared" si="0"/>
        <v>#N/A</v>
      </c>
      <c r="E21" s="41" t="s">
        <v>345</v>
      </c>
      <c r="F21" s="41"/>
      <c r="G21" s="41"/>
      <c r="H21" s="41"/>
      <c r="I21" s="41"/>
      <c r="J21" s="38">
        <f t="shared" si="1"/>
        <v>0</v>
      </c>
      <c r="K21" s="41"/>
      <c r="L21" s="38" t="e">
        <f t="shared" si="2"/>
        <v>#N/A</v>
      </c>
      <c r="M21" s="38" t="e">
        <f t="shared" si="3"/>
        <v>#N/A</v>
      </c>
      <c r="N21" s="38" t="e">
        <f>VLOOKUP(B21,$C$7:$T20,13,FALSE)</f>
        <v>#N/A</v>
      </c>
      <c r="O21" s="38" t="e">
        <f t="shared" si="4"/>
        <v>#N/A</v>
      </c>
      <c r="P21" s="38" t="e">
        <f t="shared" si="5"/>
        <v>#N/A</v>
      </c>
      <c r="Q21" s="38" t="e">
        <f t="shared" si="6"/>
        <v>#N/A</v>
      </c>
      <c r="R21" s="38" t="e">
        <f t="shared" si="7"/>
        <v>#N/A</v>
      </c>
      <c r="S21" s="38" t="e">
        <f t="shared" si="8"/>
        <v>#N/A</v>
      </c>
      <c r="T21" s="38" t="e">
        <f t="shared" si="9"/>
        <v>#N/A</v>
      </c>
    </row>
    <row r="22" spans="2:20" x14ac:dyDescent="0.25">
      <c r="B22" s="41"/>
      <c r="C22" s="38" t="e">
        <f>Диапазоны!B18</f>
        <v>#N/A</v>
      </c>
      <c r="D22" s="38" t="e">
        <f t="shared" si="0"/>
        <v>#N/A</v>
      </c>
      <c r="E22" s="41" t="s">
        <v>345</v>
      </c>
      <c r="F22" s="41"/>
      <c r="G22" s="41"/>
      <c r="H22" s="41"/>
      <c r="I22" s="41"/>
      <c r="J22" s="38">
        <f t="shared" si="1"/>
        <v>0</v>
      </c>
      <c r="K22" s="41"/>
      <c r="L22" s="38" t="e">
        <f t="shared" si="2"/>
        <v>#N/A</v>
      </c>
      <c r="M22" s="38" t="e">
        <f t="shared" si="3"/>
        <v>#N/A</v>
      </c>
      <c r="N22" s="38" t="e">
        <f>VLOOKUP(B22,$C$7:$T21,13,FALSE)</f>
        <v>#N/A</v>
      </c>
      <c r="O22" s="38" t="e">
        <f t="shared" si="4"/>
        <v>#N/A</v>
      </c>
      <c r="P22" s="38" t="e">
        <f t="shared" si="5"/>
        <v>#N/A</v>
      </c>
      <c r="Q22" s="38" t="e">
        <f t="shared" si="6"/>
        <v>#N/A</v>
      </c>
      <c r="R22" s="38" t="e">
        <f t="shared" si="7"/>
        <v>#N/A</v>
      </c>
      <c r="S22" s="38" t="e">
        <f t="shared" si="8"/>
        <v>#N/A</v>
      </c>
      <c r="T22" s="38" t="e">
        <f t="shared" si="9"/>
        <v>#N/A</v>
      </c>
    </row>
    <row r="23" spans="2:20" x14ac:dyDescent="0.25">
      <c r="B23" s="41"/>
      <c r="C23" s="38" t="e">
        <f>Диапазоны!B19</f>
        <v>#N/A</v>
      </c>
      <c r="D23" s="38" t="e">
        <f t="shared" si="0"/>
        <v>#N/A</v>
      </c>
      <c r="E23" s="41" t="s">
        <v>345</v>
      </c>
      <c r="F23" s="41"/>
      <c r="G23" s="41"/>
      <c r="H23" s="41"/>
      <c r="I23" s="41"/>
      <c r="J23" s="38">
        <f t="shared" si="1"/>
        <v>0</v>
      </c>
      <c r="K23" s="41"/>
      <c r="L23" s="38" t="e">
        <f t="shared" si="2"/>
        <v>#N/A</v>
      </c>
      <c r="M23" s="38" t="e">
        <f t="shared" si="3"/>
        <v>#N/A</v>
      </c>
      <c r="N23" s="38" t="e">
        <f>VLOOKUP(B23,$C$7:$T22,13,FALSE)</f>
        <v>#N/A</v>
      </c>
      <c r="O23" s="38" t="e">
        <f t="shared" si="4"/>
        <v>#N/A</v>
      </c>
      <c r="P23" s="38" t="e">
        <f t="shared" si="5"/>
        <v>#N/A</v>
      </c>
      <c r="Q23" s="38" t="e">
        <f t="shared" si="6"/>
        <v>#N/A</v>
      </c>
      <c r="R23" s="38" t="e">
        <f t="shared" si="7"/>
        <v>#N/A</v>
      </c>
      <c r="S23" s="38" t="e">
        <f t="shared" si="8"/>
        <v>#N/A</v>
      </c>
      <c r="T23" s="38" t="e">
        <f t="shared" si="9"/>
        <v>#N/A</v>
      </c>
    </row>
    <row r="24" spans="2:20" x14ac:dyDescent="0.25">
      <c r="B24" s="41"/>
      <c r="C24" s="38" t="e">
        <f>Диапазоны!B20</f>
        <v>#N/A</v>
      </c>
      <c r="D24" s="38" t="e">
        <f t="shared" si="0"/>
        <v>#N/A</v>
      </c>
      <c r="E24" s="41" t="s">
        <v>345</v>
      </c>
      <c r="F24" s="41"/>
      <c r="G24" s="41"/>
      <c r="H24" s="41"/>
      <c r="I24" s="41"/>
      <c r="J24" s="38">
        <f t="shared" si="1"/>
        <v>0</v>
      </c>
      <c r="K24" s="41"/>
      <c r="L24" s="38" t="e">
        <f t="shared" si="2"/>
        <v>#N/A</v>
      </c>
      <c r="M24" s="38" t="e">
        <f t="shared" si="3"/>
        <v>#N/A</v>
      </c>
      <c r="N24" s="38" t="e">
        <f>VLOOKUP(B24,$C$7:$T23,13,FALSE)</f>
        <v>#N/A</v>
      </c>
      <c r="O24" s="38" t="e">
        <f t="shared" si="4"/>
        <v>#N/A</v>
      </c>
      <c r="P24" s="38" t="e">
        <f t="shared" si="5"/>
        <v>#N/A</v>
      </c>
      <c r="Q24" s="38" t="e">
        <f t="shared" si="6"/>
        <v>#N/A</v>
      </c>
      <c r="R24" s="38" t="e">
        <f t="shared" si="7"/>
        <v>#N/A</v>
      </c>
      <c r="S24" s="38" t="e">
        <f t="shared" si="8"/>
        <v>#N/A</v>
      </c>
      <c r="T24" s="38" t="e">
        <f t="shared" si="9"/>
        <v>#N/A</v>
      </c>
    </row>
    <row r="25" spans="2:20" x14ac:dyDescent="0.25">
      <c r="B25" s="41"/>
      <c r="C25" s="38" t="e">
        <f>Диапазоны!B21</f>
        <v>#N/A</v>
      </c>
      <c r="D25" s="38" t="e">
        <f t="shared" si="0"/>
        <v>#N/A</v>
      </c>
      <c r="E25" s="41" t="s">
        <v>345</v>
      </c>
      <c r="F25" s="41"/>
      <c r="G25" s="41"/>
      <c r="H25" s="41"/>
      <c r="I25" s="41"/>
      <c r="J25" s="38">
        <f t="shared" si="1"/>
        <v>0</v>
      </c>
      <c r="K25" s="41"/>
      <c r="L25" s="38" t="e">
        <f t="shared" si="2"/>
        <v>#N/A</v>
      </c>
      <c r="M25" s="38" t="e">
        <f t="shared" si="3"/>
        <v>#N/A</v>
      </c>
      <c r="N25" s="38" t="e">
        <f>VLOOKUP(B25,$C$7:$T24,13,FALSE)</f>
        <v>#N/A</v>
      </c>
      <c r="O25" s="38" t="e">
        <f t="shared" si="4"/>
        <v>#N/A</v>
      </c>
      <c r="P25" s="38" t="e">
        <f t="shared" si="5"/>
        <v>#N/A</v>
      </c>
      <c r="Q25" s="38" t="e">
        <f t="shared" si="6"/>
        <v>#N/A</v>
      </c>
      <c r="R25" s="38" t="e">
        <f t="shared" si="7"/>
        <v>#N/A</v>
      </c>
      <c r="S25" s="38" t="e">
        <f t="shared" si="8"/>
        <v>#N/A</v>
      </c>
      <c r="T25" s="38" t="e">
        <f t="shared" si="9"/>
        <v>#N/A</v>
      </c>
    </row>
    <row r="26" spans="2:20" x14ac:dyDescent="0.25">
      <c r="B26" s="41"/>
      <c r="C26" s="38" t="e">
        <f>Диапазоны!B22</f>
        <v>#N/A</v>
      </c>
      <c r="D26" s="38" t="e">
        <f t="shared" si="0"/>
        <v>#N/A</v>
      </c>
      <c r="E26" s="41" t="s">
        <v>345</v>
      </c>
      <c r="F26" s="41"/>
      <c r="G26" s="41"/>
      <c r="H26" s="41"/>
      <c r="I26" s="41"/>
      <c r="J26" s="38">
        <f t="shared" si="1"/>
        <v>0</v>
      </c>
      <c r="K26" s="41"/>
      <c r="L26" s="38" t="e">
        <f t="shared" si="2"/>
        <v>#N/A</v>
      </c>
      <c r="M26" s="38" t="e">
        <f t="shared" si="3"/>
        <v>#N/A</v>
      </c>
      <c r="N26" s="38" t="e">
        <f>VLOOKUP(B26,$C$7:$T25,13,FALSE)</f>
        <v>#N/A</v>
      </c>
      <c r="O26" s="38" t="e">
        <f t="shared" si="4"/>
        <v>#N/A</v>
      </c>
      <c r="P26" s="38" t="e">
        <f t="shared" si="5"/>
        <v>#N/A</v>
      </c>
      <c r="Q26" s="38" t="e">
        <f t="shared" si="6"/>
        <v>#N/A</v>
      </c>
      <c r="R26" s="38" t="e">
        <f t="shared" si="7"/>
        <v>#N/A</v>
      </c>
      <c r="S26" s="38" t="e">
        <f t="shared" si="8"/>
        <v>#N/A</v>
      </c>
      <c r="T26" s="38" t="e">
        <f t="shared" si="9"/>
        <v>#N/A</v>
      </c>
    </row>
    <row r="27" spans="2:20" x14ac:dyDescent="0.25">
      <c r="B27" s="41"/>
      <c r="C27" s="38" t="e">
        <f>Диапазоны!B23</f>
        <v>#N/A</v>
      </c>
      <c r="D27" s="38" t="e">
        <f t="shared" si="0"/>
        <v>#N/A</v>
      </c>
      <c r="E27" s="41" t="s">
        <v>345</v>
      </c>
      <c r="F27" s="41"/>
      <c r="G27" s="41"/>
      <c r="H27" s="41"/>
      <c r="I27" s="41"/>
      <c r="J27" s="38">
        <f t="shared" si="1"/>
        <v>0</v>
      </c>
      <c r="K27" s="41"/>
      <c r="L27" s="38" t="e">
        <f t="shared" si="2"/>
        <v>#N/A</v>
      </c>
      <c r="M27" s="38" t="e">
        <f t="shared" si="3"/>
        <v>#N/A</v>
      </c>
      <c r="N27" s="38" t="e">
        <f>VLOOKUP(B27,$C$7:$T26,13,FALSE)</f>
        <v>#N/A</v>
      </c>
      <c r="O27" s="38" t="e">
        <f t="shared" si="4"/>
        <v>#N/A</v>
      </c>
      <c r="P27" s="38" t="e">
        <f t="shared" si="5"/>
        <v>#N/A</v>
      </c>
      <c r="Q27" s="38" t="e">
        <f t="shared" si="6"/>
        <v>#N/A</v>
      </c>
      <c r="R27" s="38" t="e">
        <f t="shared" si="7"/>
        <v>#N/A</v>
      </c>
      <c r="S27" s="38" t="e">
        <f t="shared" si="8"/>
        <v>#N/A</v>
      </c>
      <c r="T27" s="38" t="e">
        <f t="shared" si="9"/>
        <v>#N/A</v>
      </c>
    </row>
    <row r="28" spans="2:20" x14ac:dyDescent="0.25">
      <c r="B28" s="41"/>
      <c r="C28" s="38" t="e">
        <f>Диапазоны!B24</f>
        <v>#N/A</v>
      </c>
      <c r="D28" s="38" t="e">
        <f t="shared" si="0"/>
        <v>#N/A</v>
      </c>
      <c r="E28" s="41" t="s">
        <v>345</v>
      </c>
      <c r="F28" s="41"/>
      <c r="G28" s="41"/>
      <c r="H28" s="41"/>
      <c r="I28" s="41"/>
      <c r="J28" s="38">
        <f t="shared" si="1"/>
        <v>0</v>
      </c>
      <c r="K28" s="41"/>
      <c r="L28" s="38" t="e">
        <f t="shared" si="2"/>
        <v>#N/A</v>
      </c>
      <c r="M28" s="38" t="e">
        <f t="shared" si="3"/>
        <v>#N/A</v>
      </c>
      <c r="N28" s="38" t="e">
        <f>VLOOKUP(B28,$C$7:$T27,13,FALSE)</f>
        <v>#N/A</v>
      </c>
      <c r="O28" s="38" t="e">
        <f t="shared" si="4"/>
        <v>#N/A</v>
      </c>
      <c r="P28" s="38" t="e">
        <f t="shared" si="5"/>
        <v>#N/A</v>
      </c>
      <c r="Q28" s="38" t="e">
        <f t="shared" si="6"/>
        <v>#N/A</v>
      </c>
      <c r="R28" s="38" t="e">
        <f t="shared" si="7"/>
        <v>#N/A</v>
      </c>
      <c r="S28" s="38" t="e">
        <f t="shared" si="8"/>
        <v>#N/A</v>
      </c>
      <c r="T28" s="38" t="e">
        <f t="shared" si="9"/>
        <v>#N/A</v>
      </c>
    </row>
    <row r="29" spans="2:20" x14ac:dyDescent="0.25">
      <c r="B29" s="41"/>
      <c r="C29" s="38" t="e">
        <f>Диапазоны!B25</f>
        <v>#N/A</v>
      </c>
      <c r="D29" s="38" t="e">
        <f t="shared" si="0"/>
        <v>#N/A</v>
      </c>
      <c r="E29" s="41" t="s">
        <v>345</v>
      </c>
      <c r="F29" s="41"/>
      <c r="G29" s="41"/>
      <c r="H29" s="41"/>
      <c r="I29" s="41"/>
      <c r="J29" s="38">
        <f t="shared" si="1"/>
        <v>0</v>
      </c>
      <c r="K29" s="41"/>
      <c r="L29" s="38" t="e">
        <f t="shared" si="2"/>
        <v>#N/A</v>
      </c>
      <c r="M29" s="38" t="e">
        <f t="shared" si="3"/>
        <v>#N/A</v>
      </c>
      <c r="N29" s="38" t="e">
        <f>VLOOKUP(B29,$C$7:$T28,13,FALSE)</f>
        <v>#N/A</v>
      </c>
      <c r="O29" s="38" t="e">
        <f t="shared" si="4"/>
        <v>#N/A</v>
      </c>
      <c r="P29" s="38" t="e">
        <f t="shared" si="5"/>
        <v>#N/A</v>
      </c>
      <c r="Q29" s="38" t="e">
        <f t="shared" si="6"/>
        <v>#N/A</v>
      </c>
      <c r="R29" s="38" t="e">
        <f t="shared" si="7"/>
        <v>#N/A</v>
      </c>
      <c r="S29" s="38" t="e">
        <f t="shared" si="8"/>
        <v>#N/A</v>
      </c>
      <c r="T29" s="38" t="e">
        <f t="shared" si="9"/>
        <v>#N/A</v>
      </c>
    </row>
    <row r="30" spans="2:20" x14ac:dyDescent="0.25">
      <c r="B30" s="41"/>
      <c r="C30" s="38" t="e">
        <f>Диапазоны!B26</f>
        <v>#N/A</v>
      </c>
      <c r="D30" s="38" t="e">
        <f t="shared" si="0"/>
        <v>#N/A</v>
      </c>
      <c r="E30" s="41" t="s">
        <v>345</v>
      </c>
      <c r="F30" s="41"/>
      <c r="G30" s="41"/>
      <c r="H30" s="41"/>
      <c r="I30" s="41"/>
      <c r="J30" s="38">
        <f t="shared" si="1"/>
        <v>0</v>
      </c>
      <c r="K30" s="41"/>
      <c r="L30" s="38" t="e">
        <f t="shared" si="2"/>
        <v>#N/A</v>
      </c>
      <c r="M30" s="38" t="e">
        <f t="shared" si="3"/>
        <v>#N/A</v>
      </c>
      <c r="N30" s="38" t="e">
        <f>VLOOKUP(B30,$C$7:$T29,13,FALSE)</f>
        <v>#N/A</v>
      </c>
      <c r="O30" s="38" t="e">
        <f t="shared" si="4"/>
        <v>#N/A</v>
      </c>
      <c r="P30" s="38" t="e">
        <f t="shared" si="5"/>
        <v>#N/A</v>
      </c>
      <c r="Q30" s="38" t="e">
        <f t="shared" si="6"/>
        <v>#N/A</v>
      </c>
      <c r="R30" s="38" t="e">
        <f t="shared" si="7"/>
        <v>#N/A</v>
      </c>
      <c r="S30" s="38" t="e">
        <f t="shared" si="8"/>
        <v>#N/A</v>
      </c>
      <c r="T30" s="38" t="e">
        <f t="shared" si="9"/>
        <v>#N/A</v>
      </c>
    </row>
    <row r="31" spans="2:20" x14ac:dyDescent="0.25">
      <c r="B31" s="41"/>
      <c r="C31" s="38" t="e">
        <f>Диапазоны!B27</f>
        <v>#N/A</v>
      </c>
      <c r="D31" s="38" t="e">
        <f t="shared" si="0"/>
        <v>#N/A</v>
      </c>
      <c r="E31" s="41" t="s">
        <v>345</v>
      </c>
      <c r="F31" s="41"/>
      <c r="G31" s="41"/>
      <c r="H31" s="41"/>
      <c r="I31" s="41"/>
      <c r="J31" s="38">
        <f t="shared" si="1"/>
        <v>0</v>
      </c>
      <c r="K31" s="41"/>
      <c r="L31" s="38" t="e">
        <f t="shared" si="2"/>
        <v>#N/A</v>
      </c>
      <c r="M31" s="38" t="e">
        <f t="shared" si="3"/>
        <v>#N/A</v>
      </c>
      <c r="N31" s="38" t="e">
        <f>VLOOKUP(B31,$C$7:$T30,13,FALSE)</f>
        <v>#N/A</v>
      </c>
      <c r="O31" s="38" t="e">
        <f t="shared" si="4"/>
        <v>#N/A</v>
      </c>
      <c r="P31" s="38" t="e">
        <f t="shared" si="5"/>
        <v>#N/A</v>
      </c>
      <c r="Q31" s="38" t="e">
        <f t="shared" si="6"/>
        <v>#N/A</v>
      </c>
      <c r="R31" s="38" t="e">
        <f t="shared" si="7"/>
        <v>#N/A</v>
      </c>
      <c r="S31" s="38" t="e">
        <f t="shared" si="8"/>
        <v>#N/A</v>
      </c>
      <c r="T31" s="38" t="e">
        <f t="shared" si="9"/>
        <v>#N/A</v>
      </c>
    </row>
    <row r="32" spans="2:20" x14ac:dyDescent="0.25">
      <c r="B32" s="41"/>
      <c r="C32" s="38" t="e">
        <f>Диапазоны!B28</f>
        <v>#N/A</v>
      </c>
      <c r="D32" s="38" t="e">
        <f t="shared" si="0"/>
        <v>#N/A</v>
      </c>
      <c r="E32" s="41" t="s">
        <v>345</v>
      </c>
      <c r="F32" s="41"/>
      <c r="G32" s="41"/>
      <c r="H32" s="41"/>
      <c r="I32" s="41"/>
      <c r="J32" s="38">
        <f t="shared" si="1"/>
        <v>0</v>
      </c>
      <c r="K32" s="41"/>
      <c r="L32" s="38" t="e">
        <f t="shared" si="2"/>
        <v>#N/A</v>
      </c>
      <c r="M32" s="38" t="e">
        <f t="shared" si="3"/>
        <v>#N/A</v>
      </c>
      <c r="N32" s="38" t="e">
        <f>VLOOKUP(B32,$C$7:$T31,13,FALSE)</f>
        <v>#N/A</v>
      </c>
      <c r="O32" s="38" t="e">
        <f t="shared" si="4"/>
        <v>#N/A</v>
      </c>
      <c r="P32" s="38" t="e">
        <f t="shared" si="5"/>
        <v>#N/A</v>
      </c>
      <c r="Q32" s="38" t="e">
        <f t="shared" si="6"/>
        <v>#N/A</v>
      </c>
      <c r="R32" s="38" t="e">
        <f t="shared" si="7"/>
        <v>#N/A</v>
      </c>
      <c r="S32" s="38" t="e">
        <f t="shared" si="8"/>
        <v>#N/A</v>
      </c>
      <c r="T32" s="38" t="e">
        <f t="shared" si="9"/>
        <v>#N/A</v>
      </c>
    </row>
    <row r="33" spans="2:20" x14ac:dyDescent="0.25">
      <c r="B33" s="41"/>
      <c r="C33" s="38" t="e">
        <f>Диапазоны!B29</f>
        <v>#N/A</v>
      </c>
      <c r="D33" s="38" t="e">
        <f t="shared" si="0"/>
        <v>#N/A</v>
      </c>
      <c r="E33" s="41" t="s">
        <v>345</v>
      </c>
      <c r="F33" s="41"/>
      <c r="G33" s="41"/>
      <c r="H33" s="41"/>
      <c r="I33" s="41"/>
      <c r="J33" s="38">
        <f t="shared" si="1"/>
        <v>0</v>
      </c>
      <c r="K33" s="41"/>
      <c r="L33" s="38" t="e">
        <f t="shared" si="2"/>
        <v>#N/A</v>
      </c>
      <c r="M33" s="38" t="e">
        <f t="shared" si="3"/>
        <v>#N/A</v>
      </c>
      <c r="N33" s="38" t="e">
        <f>VLOOKUP(B33,$C$7:$T32,13,FALSE)</f>
        <v>#N/A</v>
      </c>
      <c r="O33" s="38" t="e">
        <f t="shared" si="4"/>
        <v>#N/A</v>
      </c>
      <c r="P33" s="38" t="e">
        <f t="shared" si="5"/>
        <v>#N/A</v>
      </c>
      <c r="Q33" s="38" t="e">
        <f t="shared" si="6"/>
        <v>#N/A</v>
      </c>
      <c r="R33" s="38" t="e">
        <f t="shared" si="7"/>
        <v>#N/A</v>
      </c>
      <c r="S33" s="38" t="e">
        <f t="shared" si="8"/>
        <v>#N/A</v>
      </c>
      <c r="T33" s="38" t="e">
        <f t="shared" si="9"/>
        <v>#N/A</v>
      </c>
    </row>
    <row r="34" spans="2:20" x14ac:dyDescent="0.25">
      <c r="B34" s="41"/>
      <c r="C34" s="38" t="e">
        <f>Диапазоны!B30</f>
        <v>#N/A</v>
      </c>
      <c r="D34" s="38" t="e">
        <f t="shared" si="0"/>
        <v>#N/A</v>
      </c>
      <c r="E34" s="41" t="s">
        <v>345</v>
      </c>
      <c r="F34" s="41"/>
      <c r="G34" s="41"/>
      <c r="H34" s="41"/>
      <c r="I34" s="41"/>
      <c r="J34" s="38">
        <f t="shared" si="1"/>
        <v>0</v>
      </c>
      <c r="K34" s="41"/>
      <c r="L34" s="38" t="e">
        <f t="shared" si="2"/>
        <v>#N/A</v>
      </c>
      <c r="M34" s="38" t="e">
        <f t="shared" si="3"/>
        <v>#N/A</v>
      </c>
      <c r="N34" s="38" t="e">
        <f>VLOOKUP(B34,$C$7:$T33,13,FALSE)</f>
        <v>#N/A</v>
      </c>
      <c r="O34" s="38" t="e">
        <f t="shared" si="4"/>
        <v>#N/A</v>
      </c>
      <c r="P34" s="38" t="e">
        <f t="shared" si="5"/>
        <v>#N/A</v>
      </c>
      <c r="Q34" s="38" t="e">
        <f t="shared" si="6"/>
        <v>#N/A</v>
      </c>
      <c r="R34" s="38" t="e">
        <f t="shared" si="7"/>
        <v>#N/A</v>
      </c>
      <c r="S34" s="38" t="e">
        <f t="shared" si="8"/>
        <v>#N/A</v>
      </c>
      <c r="T34" s="38" t="e">
        <f t="shared" si="9"/>
        <v>#N/A</v>
      </c>
    </row>
    <row r="35" spans="2:20" x14ac:dyDescent="0.25">
      <c r="B35" s="41"/>
      <c r="C35" s="38" t="e">
        <f>Диапазоны!B31</f>
        <v>#N/A</v>
      </c>
      <c r="D35" s="38" t="e">
        <f t="shared" si="0"/>
        <v>#N/A</v>
      </c>
      <c r="E35" s="41" t="s">
        <v>345</v>
      </c>
      <c r="F35" s="41"/>
      <c r="G35" s="41"/>
      <c r="H35" s="41"/>
      <c r="I35" s="41"/>
      <c r="J35" s="38">
        <f t="shared" si="1"/>
        <v>0</v>
      </c>
      <c r="K35" s="41"/>
      <c r="L35" s="38" t="e">
        <f t="shared" si="2"/>
        <v>#N/A</v>
      </c>
      <c r="M35" s="38" t="e">
        <f t="shared" si="3"/>
        <v>#N/A</v>
      </c>
      <c r="N35" s="38" t="e">
        <f>VLOOKUP(B35,$C$7:$T34,13,FALSE)</f>
        <v>#N/A</v>
      </c>
      <c r="O35" s="38" t="e">
        <f t="shared" si="4"/>
        <v>#N/A</v>
      </c>
      <c r="P35" s="38" t="e">
        <f t="shared" si="5"/>
        <v>#N/A</v>
      </c>
      <c r="Q35" s="38" t="e">
        <f t="shared" si="6"/>
        <v>#N/A</v>
      </c>
      <c r="R35" s="38" t="e">
        <f t="shared" si="7"/>
        <v>#N/A</v>
      </c>
      <c r="S35" s="38" t="e">
        <f t="shared" si="8"/>
        <v>#N/A</v>
      </c>
      <c r="T35" s="38" t="e">
        <f t="shared" si="9"/>
        <v>#N/A</v>
      </c>
    </row>
    <row r="36" spans="2:20" x14ac:dyDescent="0.25">
      <c r="B36" s="41"/>
      <c r="C36" s="38" t="e">
        <f>Диапазоны!B32</f>
        <v>#N/A</v>
      </c>
      <c r="D36" s="38" t="e">
        <f t="shared" si="0"/>
        <v>#N/A</v>
      </c>
      <c r="E36" s="41" t="s">
        <v>345</v>
      </c>
      <c r="F36" s="41"/>
      <c r="G36" s="41"/>
      <c r="H36" s="41"/>
      <c r="I36" s="41"/>
      <c r="J36" s="38">
        <f t="shared" si="1"/>
        <v>0</v>
      </c>
      <c r="K36" s="41"/>
      <c r="L36" s="38" t="e">
        <f t="shared" si="2"/>
        <v>#N/A</v>
      </c>
      <c r="M36" s="38" t="e">
        <f t="shared" si="3"/>
        <v>#N/A</v>
      </c>
      <c r="N36" s="38" t="e">
        <f>VLOOKUP(B36,$C$7:$T35,13,FALSE)</f>
        <v>#N/A</v>
      </c>
      <c r="O36" s="38" t="e">
        <f t="shared" si="4"/>
        <v>#N/A</v>
      </c>
      <c r="P36" s="38" t="e">
        <f t="shared" si="5"/>
        <v>#N/A</v>
      </c>
      <c r="Q36" s="38" t="e">
        <f t="shared" si="6"/>
        <v>#N/A</v>
      </c>
      <c r="R36" s="38" t="e">
        <f t="shared" si="7"/>
        <v>#N/A</v>
      </c>
      <c r="S36" s="38" t="e">
        <f t="shared" si="8"/>
        <v>#N/A</v>
      </c>
      <c r="T36" s="38" t="e">
        <f t="shared" si="9"/>
        <v>#N/A</v>
      </c>
    </row>
    <row r="37" spans="2:20" x14ac:dyDescent="0.25">
      <c r="B37" s="41"/>
      <c r="C37" s="38" t="e">
        <f>Диапазоны!B33</f>
        <v>#N/A</v>
      </c>
      <c r="D37" s="38" t="e">
        <f t="shared" si="0"/>
        <v>#N/A</v>
      </c>
      <c r="E37" s="41" t="s">
        <v>345</v>
      </c>
      <c r="F37" s="41"/>
      <c r="G37" s="41"/>
      <c r="H37" s="41"/>
      <c r="I37" s="41"/>
      <c r="J37" s="38">
        <f t="shared" si="1"/>
        <v>0</v>
      </c>
      <c r="K37" s="41"/>
      <c r="L37" s="38" t="e">
        <f t="shared" si="2"/>
        <v>#N/A</v>
      </c>
      <c r="M37" s="38" t="e">
        <f t="shared" si="3"/>
        <v>#N/A</v>
      </c>
      <c r="N37" s="38" t="e">
        <f>VLOOKUP(B37,$C$7:$T36,13,FALSE)</f>
        <v>#N/A</v>
      </c>
      <c r="O37" s="38" t="e">
        <f t="shared" si="4"/>
        <v>#N/A</v>
      </c>
      <c r="P37" s="38" t="e">
        <f t="shared" si="5"/>
        <v>#N/A</v>
      </c>
      <c r="Q37" s="38" t="e">
        <f t="shared" si="6"/>
        <v>#N/A</v>
      </c>
      <c r="R37" s="38" t="e">
        <f t="shared" si="7"/>
        <v>#N/A</v>
      </c>
      <c r="S37" s="38" t="e">
        <f t="shared" si="8"/>
        <v>#N/A</v>
      </c>
      <c r="T37" s="38" t="e">
        <f t="shared" si="9"/>
        <v>#N/A</v>
      </c>
    </row>
    <row r="38" spans="2:20" x14ac:dyDescent="0.25"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</row>
    <row r="39" spans="2:20" x14ac:dyDescent="0.25">
      <c r="B39" s="38" t="str">
        <f t="shared" ref="B39:B102" ca="1" si="10">VLOOKUP(C39,Кабельный_журнал,2,FALSE)</f>
        <v>ГРЩ-ЖД</v>
      </c>
      <c r="C39" s="40" t="str">
        <f>Кабельный_журнал!P5</f>
        <v>Ввод.1</v>
      </c>
      <c r="D39" s="38" t="str">
        <f t="shared" ref="D39:D102" ca="1" si="11">B39&amp;"-"&amp;C39</f>
        <v>ГРЩ-ЖД-Ввод.1</v>
      </c>
      <c r="E39" s="41" t="s">
        <v>351</v>
      </c>
      <c r="F39" s="38">
        <f t="shared" ref="F39:F102" ca="1" si="12">VLOOKUP(C39,Кабельный_журнал,8,FALSE)</f>
        <v>0</v>
      </c>
      <c r="G39" s="38">
        <f t="shared" ref="G39:G102" si="13">VLOOKUP(C39,Исходные_данные,21,FALSE)</f>
        <v>0</v>
      </c>
      <c r="H39" s="41">
        <v>16</v>
      </c>
      <c r="I39" s="38">
        <f t="shared" ref="I39:I102" si="14">VLOOKUP(C39,Исходные_данные,22,FALSE)</f>
        <v>6</v>
      </c>
      <c r="J39" s="38">
        <f t="shared" ref="J39:J102" si="15">I39</f>
        <v>6</v>
      </c>
      <c r="K39" s="41" t="s">
        <v>348</v>
      </c>
      <c r="L39" s="38">
        <f t="shared" ref="L39:L102" si="16">VLOOKUP(K39,$K$2:$L$3,2,FALSE)</f>
        <v>1.7500000000000002E-2</v>
      </c>
      <c r="M39" s="38">
        <f t="shared" ref="M39:M102" ca="1" si="17">L39*F39*(1/I39+1/J39)</f>
        <v>0</v>
      </c>
      <c r="N39" s="38">
        <f ca="1">VLOOKUP(B39,$C$7:$T37,13,FALSE)</f>
        <v>0.22750000000000004</v>
      </c>
      <c r="O39" s="38">
        <f t="shared" ref="O39:O102" ca="1" si="18">L39+M39</f>
        <v>1.7500000000000002E-2</v>
      </c>
      <c r="P39" s="38">
        <f t="shared" ref="P39:P102" ca="1" si="19">220/O39</f>
        <v>12571.428571428571</v>
      </c>
      <c r="Q39" s="38" t="e">
        <f t="shared" ref="Q39:Q102" ca="1" si="20">O39/G39</f>
        <v>#DIV/0!</v>
      </c>
      <c r="R39" s="38">
        <f t="shared" ref="R39:R102" si="21">VLOOKUP(H39,$W$2:$Y$12,3,FALSE)</f>
        <v>16000</v>
      </c>
      <c r="S39" s="38" t="str">
        <f t="shared" ref="S39:S102" ca="1" si="22">_xlfn.IFS(E39="щит",IF(P39&gt;R39,"Увел сеч",IF(T39&gt;P39,"Увел сеч","tср&lt;5с")),E39="потреб",IF(P39&gt;R39,"Увел сеч",IF(T39&gt;P39,"Увел сеч","tср&lt;0.4с")))</f>
        <v>tср&lt;0.4с</v>
      </c>
      <c r="T39" s="38">
        <f t="shared" ref="T39:T102" si="23">G39*VLOOKUP(H39,$W$2:$Y$12,2,FALSE)</f>
        <v>0</v>
      </c>
    </row>
    <row r="40" spans="2:20" x14ac:dyDescent="0.25">
      <c r="B40" s="38" t="str">
        <f t="shared" ca="1" si="10"/>
        <v>ГРЩ-ЖД</v>
      </c>
      <c r="C40" s="40" t="str">
        <f>Кабельный_журнал!P6</f>
        <v>Ввод.2</v>
      </c>
      <c r="D40" s="38" t="str">
        <f t="shared" ca="1" si="11"/>
        <v>ГРЩ-ЖД-Ввод.2</v>
      </c>
      <c r="E40" s="41" t="s">
        <v>351</v>
      </c>
      <c r="F40" s="38">
        <f t="shared" ca="1" si="12"/>
        <v>0</v>
      </c>
      <c r="G40" s="38">
        <f t="shared" si="13"/>
        <v>0</v>
      </c>
      <c r="H40" s="41" t="s">
        <v>350</v>
      </c>
      <c r="I40" s="38">
        <f t="shared" si="14"/>
        <v>6</v>
      </c>
      <c r="J40" s="38">
        <f t="shared" si="15"/>
        <v>6</v>
      </c>
      <c r="K40" s="41" t="s">
        <v>348</v>
      </c>
      <c r="L40" s="38">
        <f t="shared" si="16"/>
        <v>1.7500000000000002E-2</v>
      </c>
      <c r="M40" s="38">
        <f t="shared" ca="1" si="17"/>
        <v>0</v>
      </c>
      <c r="N40" s="38">
        <f ca="1">VLOOKUP(B40,$C$7:$T38,13,FALSE)</f>
        <v>0.22750000000000004</v>
      </c>
      <c r="O40" s="38">
        <f t="shared" ca="1" si="18"/>
        <v>1.7500000000000002E-2</v>
      </c>
      <c r="P40" s="38">
        <f t="shared" ca="1" si="19"/>
        <v>12571.428571428571</v>
      </c>
      <c r="Q40" s="38" t="e">
        <f t="shared" ca="1" si="20"/>
        <v>#DIV/0!</v>
      </c>
      <c r="R40" s="38">
        <f t="shared" si="21"/>
        <v>6000</v>
      </c>
      <c r="S40" s="38" t="str">
        <f t="shared" ca="1" si="22"/>
        <v>Увел сеч</v>
      </c>
      <c r="T40" s="38">
        <f t="shared" si="23"/>
        <v>0</v>
      </c>
    </row>
    <row r="41" spans="2:20" x14ac:dyDescent="0.25">
      <c r="B41" s="38" t="str">
        <f t="shared" ca="1" si="10"/>
        <v>ГРЩ-ЖД</v>
      </c>
      <c r="C41" s="40" t="str">
        <f>Кабельный_журнал!P7</f>
        <v>ЩСПЗ-ЖД.1</v>
      </c>
      <c r="D41" s="38" t="str">
        <f t="shared" ca="1" si="11"/>
        <v>ГРЩ-ЖД-ЩСПЗ-ЖД.1</v>
      </c>
      <c r="E41" s="41" t="s">
        <v>351</v>
      </c>
      <c r="F41" s="38">
        <f t="shared" ca="1" si="12"/>
        <v>19.5</v>
      </c>
      <c r="G41" s="38">
        <f t="shared" si="13"/>
        <v>7.2727272727272725</v>
      </c>
      <c r="H41" s="41" t="s">
        <v>350</v>
      </c>
      <c r="I41" s="38">
        <f t="shared" si="14"/>
        <v>10</v>
      </c>
      <c r="J41" s="38">
        <f t="shared" si="15"/>
        <v>10</v>
      </c>
      <c r="K41" s="41" t="s">
        <v>348</v>
      </c>
      <c r="L41" s="38">
        <f t="shared" si="16"/>
        <v>1.7500000000000002E-2</v>
      </c>
      <c r="M41" s="38">
        <f t="shared" ca="1" si="17"/>
        <v>6.8250000000000019E-2</v>
      </c>
      <c r="N41" s="38">
        <f ca="1">VLOOKUP(B41,$C$7:$T39,13,FALSE)</f>
        <v>0.22750000000000004</v>
      </c>
      <c r="O41" s="38">
        <f t="shared" ca="1" si="18"/>
        <v>8.5750000000000021E-2</v>
      </c>
      <c r="P41" s="38">
        <f t="shared" ca="1" si="19"/>
        <v>2565.5976676384835</v>
      </c>
      <c r="Q41" s="38">
        <f t="shared" ca="1" si="20"/>
        <v>1.1790625000000002E-2</v>
      </c>
      <c r="R41" s="38">
        <f t="shared" si="21"/>
        <v>6000</v>
      </c>
      <c r="S41" s="38" t="str">
        <f t="shared" ca="1" si="22"/>
        <v>tср&lt;0.4с</v>
      </c>
      <c r="T41" s="38">
        <f t="shared" si="23"/>
        <v>72.72727272727272</v>
      </c>
    </row>
    <row r="42" spans="2:20" x14ac:dyDescent="0.25">
      <c r="B42" s="38" t="str">
        <f t="shared" ca="1" si="10"/>
        <v>ГРЩ-ЖД</v>
      </c>
      <c r="C42" s="40" t="str">
        <f>Кабельный_журнал!P8</f>
        <v>ЩСПЗ-ЖД.2</v>
      </c>
      <c r="D42" s="38" t="str">
        <f t="shared" ca="1" si="11"/>
        <v>ГРЩ-ЖД-ЩСПЗ-ЖД.2</v>
      </c>
      <c r="E42" s="41" t="s">
        <v>351</v>
      </c>
      <c r="F42" s="38">
        <f t="shared" ca="1" si="12"/>
        <v>19.5</v>
      </c>
      <c r="G42" s="38">
        <f t="shared" si="13"/>
        <v>0</v>
      </c>
      <c r="H42" s="41" t="s">
        <v>350</v>
      </c>
      <c r="I42" s="38">
        <f t="shared" si="14"/>
        <v>10</v>
      </c>
      <c r="J42" s="38">
        <f t="shared" si="15"/>
        <v>10</v>
      </c>
      <c r="K42" s="41" t="s">
        <v>348</v>
      </c>
      <c r="L42" s="38">
        <f t="shared" si="16"/>
        <v>1.7500000000000002E-2</v>
      </c>
      <c r="M42" s="38">
        <f t="shared" ca="1" si="17"/>
        <v>6.8250000000000019E-2</v>
      </c>
      <c r="N42" s="38">
        <f ca="1">VLOOKUP(B42,$C$7:$T40,13,FALSE)</f>
        <v>0.22750000000000004</v>
      </c>
      <c r="O42" s="38">
        <f t="shared" ca="1" si="18"/>
        <v>8.5750000000000021E-2</v>
      </c>
      <c r="P42" s="38">
        <f t="shared" ca="1" si="19"/>
        <v>2565.5976676384835</v>
      </c>
      <c r="Q42" s="38" t="e">
        <f t="shared" ca="1" si="20"/>
        <v>#DIV/0!</v>
      </c>
      <c r="R42" s="38">
        <f t="shared" si="21"/>
        <v>6000</v>
      </c>
      <c r="S42" s="38" t="str">
        <f t="shared" ca="1" si="22"/>
        <v>tср&lt;0.4с</v>
      </c>
      <c r="T42" s="38">
        <f t="shared" si="23"/>
        <v>0</v>
      </c>
    </row>
    <row r="43" spans="2:20" x14ac:dyDescent="0.25">
      <c r="B43" s="38" t="str">
        <f t="shared" ca="1" si="10"/>
        <v>ГРЩ-ЖД</v>
      </c>
      <c r="C43" s="40" t="str">
        <f>Кабельный_журнал!P9</f>
        <v>ЩОВ-01</v>
      </c>
      <c r="D43" s="38" t="str">
        <f t="shared" ca="1" si="11"/>
        <v>ГРЩ-ЖД-ЩОВ-01</v>
      </c>
      <c r="E43" s="41" t="s">
        <v>351</v>
      </c>
      <c r="F43" s="38">
        <f t="shared" ca="1" si="12"/>
        <v>19.5</v>
      </c>
      <c r="G43" s="38">
        <f t="shared" si="13"/>
        <v>19.843199222073661</v>
      </c>
      <c r="H43" s="41" t="s">
        <v>350</v>
      </c>
      <c r="I43" s="38">
        <f t="shared" si="14"/>
        <v>25</v>
      </c>
      <c r="J43" s="38">
        <f t="shared" si="15"/>
        <v>25</v>
      </c>
      <c r="K43" s="41" t="s">
        <v>348</v>
      </c>
      <c r="L43" s="38">
        <f t="shared" si="16"/>
        <v>1.7500000000000002E-2</v>
      </c>
      <c r="M43" s="38">
        <f t="shared" ca="1" si="17"/>
        <v>2.7300000000000005E-2</v>
      </c>
      <c r="N43" s="38">
        <f ca="1">VLOOKUP(B43,$C$7:$T41,13,FALSE)</f>
        <v>0.22750000000000004</v>
      </c>
      <c r="O43" s="38">
        <f t="shared" ca="1" si="18"/>
        <v>4.4800000000000006E-2</v>
      </c>
      <c r="P43" s="38">
        <f t="shared" ca="1" si="19"/>
        <v>4910.7142857142853</v>
      </c>
      <c r="Q43" s="38">
        <f t="shared" ca="1" si="20"/>
        <v>2.2577004594180705E-3</v>
      </c>
      <c r="R43" s="38">
        <f t="shared" si="21"/>
        <v>6000</v>
      </c>
      <c r="S43" s="38" t="str">
        <f t="shared" ca="1" si="22"/>
        <v>tср&lt;0.4с</v>
      </c>
      <c r="T43" s="38">
        <f t="shared" si="23"/>
        <v>198.43199222073662</v>
      </c>
    </row>
    <row r="44" spans="2:20" x14ac:dyDescent="0.25">
      <c r="B44" s="38" t="str">
        <f t="shared" ca="1" si="10"/>
        <v>ГРЩ-ЖД</v>
      </c>
      <c r="C44" s="40" t="str">
        <f>Кабельный_журнал!P10</f>
        <v>ЩОВ-001</v>
      </c>
      <c r="D44" s="38" t="str">
        <f t="shared" ca="1" si="11"/>
        <v>ГРЩ-ЖД-ЩОВ-001</v>
      </c>
      <c r="E44" s="41" t="s">
        <v>351</v>
      </c>
      <c r="F44" s="38">
        <f t="shared" ca="1" si="12"/>
        <v>75.400000000000006</v>
      </c>
      <c r="G44" s="38">
        <f t="shared" si="13"/>
        <v>320.92500303877478</v>
      </c>
      <c r="H44" s="41" t="s">
        <v>350</v>
      </c>
      <c r="I44" s="38">
        <f t="shared" si="14"/>
        <v>400</v>
      </c>
      <c r="J44" s="38">
        <f t="shared" si="15"/>
        <v>400</v>
      </c>
      <c r="K44" s="41" t="s">
        <v>348</v>
      </c>
      <c r="L44" s="38">
        <f t="shared" si="16"/>
        <v>1.7500000000000002E-2</v>
      </c>
      <c r="M44" s="38">
        <f t="shared" ca="1" si="17"/>
        <v>6.5975000000000009E-3</v>
      </c>
      <c r="N44" s="38">
        <f ca="1">VLOOKUP(B44,$C$7:$T42,13,FALSE)</f>
        <v>0.22750000000000004</v>
      </c>
      <c r="O44" s="38">
        <f t="shared" ca="1" si="18"/>
        <v>2.4097500000000001E-2</v>
      </c>
      <c r="P44" s="38">
        <f t="shared" ca="1" si="19"/>
        <v>9129.5777570287373</v>
      </c>
      <c r="Q44" s="38">
        <f t="shared" ca="1" si="20"/>
        <v>7.5087636587444374E-5</v>
      </c>
      <c r="R44" s="38">
        <f t="shared" si="21"/>
        <v>6000</v>
      </c>
      <c r="S44" s="38" t="str">
        <f t="shared" ca="1" si="22"/>
        <v>Увел сеч</v>
      </c>
      <c r="T44" s="38">
        <f t="shared" si="23"/>
        <v>3209.2500303877478</v>
      </c>
    </row>
    <row r="45" spans="2:20" x14ac:dyDescent="0.25">
      <c r="B45" s="38" t="str">
        <f t="shared" ca="1" si="10"/>
        <v>ГРЩ-ЖД</v>
      </c>
      <c r="C45" s="40" t="str">
        <f>Кабельный_журнал!P11</f>
        <v>ЩОВ-002</v>
      </c>
      <c r="D45" s="38" t="str">
        <f t="shared" ca="1" si="11"/>
        <v>ГРЩ-ЖД-ЩОВ-002</v>
      </c>
      <c r="E45" s="41" t="s">
        <v>351</v>
      </c>
      <c r="F45" s="38">
        <f t="shared" ca="1" si="12"/>
        <v>59.800000000000004</v>
      </c>
      <c r="G45" s="38">
        <f t="shared" si="13"/>
        <v>10.620517807220129</v>
      </c>
      <c r="H45" s="41" t="s">
        <v>350</v>
      </c>
      <c r="I45" s="38">
        <f t="shared" si="14"/>
        <v>16</v>
      </c>
      <c r="J45" s="38">
        <f t="shared" si="15"/>
        <v>16</v>
      </c>
      <c r="K45" s="41" t="s">
        <v>348</v>
      </c>
      <c r="L45" s="38">
        <f t="shared" si="16"/>
        <v>1.7500000000000002E-2</v>
      </c>
      <c r="M45" s="38">
        <f t="shared" ca="1" si="17"/>
        <v>0.13081250000000003</v>
      </c>
      <c r="N45" s="38">
        <f ca="1">VLOOKUP(B45,$C$7:$T43,13,FALSE)</f>
        <v>0.22750000000000004</v>
      </c>
      <c r="O45" s="38">
        <f t="shared" ca="1" si="18"/>
        <v>0.14831250000000001</v>
      </c>
      <c r="P45" s="38">
        <f t="shared" ca="1" si="19"/>
        <v>1483.3544037083859</v>
      </c>
      <c r="Q45" s="38">
        <f t="shared" ca="1" si="20"/>
        <v>1.396471459227468E-2</v>
      </c>
      <c r="R45" s="38">
        <f t="shared" si="21"/>
        <v>6000</v>
      </c>
      <c r="S45" s="38" t="str">
        <f t="shared" ca="1" si="22"/>
        <v>tср&lt;0.4с</v>
      </c>
      <c r="T45" s="38">
        <f t="shared" si="23"/>
        <v>106.20517807220128</v>
      </c>
    </row>
    <row r="46" spans="2:20" x14ac:dyDescent="0.25">
      <c r="B46" s="38" t="str">
        <f t="shared" ca="1" si="10"/>
        <v>ГРЩ-ЖД</v>
      </c>
      <c r="C46" s="40" t="str">
        <f>Кабельный_журнал!P12</f>
        <v>ЩОВ-2</v>
      </c>
      <c r="D46" s="38" t="str">
        <f t="shared" ca="1" si="11"/>
        <v>ГРЩ-ЖД-ЩОВ-2</v>
      </c>
      <c r="E46" s="41" t="s">
        <v>351</v>
      </c>
      <c r="F46" s="38">
        <f t="shared" ca="1" si="12"/>
        <v>72.8</v>
      </c>
      <c r="G46" s="38">
        <f t="shared" si="13"/>
        <v>16.85000607754953</v>
      </c>
      <c r="H46" s="41" t="s">
        <v>350</v>
      </c>
      <c r="I46" s="38">
        <f t="shared" si="14"/>
        <v>20</v>
      </c>
      <c r="J46" s="38">
        <f t="shared" si="15"/>
        <v>20</v>
      </c>
      <c r="K46" s="41" t="s">
        <v>348</v>
      </c>
      <c r="L46" s="38">
        <f t="shared" si="16"/>
        <v>1.7500000000000002E-2</v>
      </c>
      <c r="M46" s="38">
        <f t="shared" ca="1" si="17"/>
        <v>0.12740000000000001</v>
      </c>
      <c r="N46" s="38">
        <f ca="1">VLOOKUP(B46,$C$7:$T44,13,FALSE)</f>
        <v>0.22750000000000004</v>
      </c>
      <c r="O46" s="38">
        <f t="shared" ca="1" si="18"/>
        <v>0.14490000000000003</v>
      </c>
      <c r="P46" s="38">
        <f t="shared" ca="1" si="19"/>
        <v>1518.2884748102135</v>
      </c>
      <c r="Q46" s="38">
        <f t="shared" ca="1" si="20"/>
        <v>8.5994034265103724E-3</v>
      </c>
      <c r="R46" s="38">
        <f t="shared" si="21"/>
        <v>6000</v>
      </c>
      <c r="S46" s="38" t="str">
        <f t="shared" ca="1" si="22"/>
        <v>tср&lt;0.4с</v>
      </c>
      <c r="T46" s="38">
        <f t="shared" si="23"/>
        <v>168.50006077549529</v>
      </c>
    </row>
    <row r="47" spans="2:20" x14ac:dyDescent="0.25">
      <c r="B47" s="38" t="str">
        <f t="shared" ca="1" si="10"/>
        <v>ГРЩ-ЖД</v>
      </c>
      <c r="C47" s="40" t="str">
        <f>Кабельный_журнал!P13</f>
        <v>ЩО-2</v>
      </c>
      <c r="D47" s="38" t="str">
        <f t="shared" ca="1" si="11"/>
        <v>ГРЩ-ЖД-ЩО-2</v>
      </c>
      <c r="E47" s="41" t="s">
        <v>351</v>
      </c>
      <c r="F47" s="38">
        <f t="shared" ca="1" si="12"/>
        <v>67.600000000000009</v>
      </c>
      <c r="G47" s="38">
        <f t="shared" si="13"/>
        <v>0</v>
      </c>
      <c r="H47" s="41" t="s">
        <v>350</v>
      </c>
      <c r="I47" s="38">
        <f t="shared" si="14"/>
        <v>6</v>
      </c>
      <c r="J47" s="38">
        <f t="shared" si="15"/>
        <v>6</v>
      </c>
      <c r="K47" s="41" t="s">
        <v>348</v>
      </c>
      <c r="L47" s="38">
        <f t="shared" si="16"/>
        <v>1.7500000000000002E-2</v>
      </c>
      <c r="M47" s="38">
        <f t="shared" ca="1" si="17"/>
        <v>0.39433333333333342</v>
      </c>
      <c r="N47" s="38">
        <f ca="1">VLOOKUP(B47,$C$7:$T45,13,FALSE)</f>
        <v>0.22750000000000004</v>
      </c>
      <c r="O47" s="38">
        <f t="shared" ca="1" si="18"/>
        <v>0.41183333333333344</v>
      </c>
      <c r="P47" s="38">
        <f t="shared" ca="1" si="19"/>
        <v>534.19668150546329</v>
      </c>
      <c r="Q47" s="38" t="e">
        <f t="shared" ca="1" si="20"/>
        <v>#DIV/0!</v>
      </c>
      <c r="R47" s="38">
        <f t="shared" si="21"/>
        <v>6000</v>
      </c>
      <c r="S47" s="38" t="str">
        <f t="shared" ca="1" si="22"/>
        <v>tср&lt;0.4с</v>
      </c>
      <c r="T47" s="38">
        <f t="shared" si="23"/>
        <v>0</v>
      </c>
    </row>
    <row r="48" spans="2:20" x14ac:dyDescent="0.25">
      <c r="B48" s="38" t="str">
        <f t="shared" ca="1" si="10"/>
        <v>ГРЩ-ЖД</v>
      </c>
      <c r="C48" s="40" t="str">
        <f>Кабельный_журнал!P14</f>
        <v>ЩР-001</v>
      </c>
      <c r="D48" s="38" t="str">
        <f t="shared" ca="1" si="11"/>
        <v>ГРЩ-ЖД-ЩР-001</v>
      </c>
      <c r="E48" s="41" t="s">
        <v>351</v>
      </c>
      <c r="F48" s="38">
        <f t="shared" ca="1" si="12"/>
        <v>53.300000000000004</v>
      </c>
      <c r="G48" s="38">
        <f t="shared" si="13"/>
        <v>18.019934362465055</v>
      </c>
      <c r="H48" s="41" t="s">
        <v>350</v>
      </c>
      <c r="I48" s="38">
        <f t="shared" si="14"/>
        <v>20</v>
      </c>
      <c r="J48" s="38">
        <f t="shared" si="15"/>
        <v>20</v>
      </c>
      <c r="K48" s="41" t="s">
        <v>348</v>
      </c>
      <c r="L48" s="38">
        <f t="shared" si="16"/>
        <v>1.7500000000000002E-2</v>
      </c>
      <c r="M48" s="38">
        <f t="shared" ca="1" si="17"/>
        <v>9.3275000000000025E-2</v>
      </c>
      <c r="N48" s="38">
        <f ca="1">VLOOKUP(B48,$C$7:$T46,13,FALSE)</f>
        <v>0.22750000000000004</v>
      </c>
      <c r="O48" s="38">
        <f t="shared" ca="1" si="18"/>
        <v>0.11077500000000003</v>
      </c>
      <c r="P48" s="38">
        <f t="shared" ca="1" si="19"/>
        <v>1986.0076732114642</v>
      </c>
      <c r="Q48" s="38">
        <f t="shared" ca="1" si="20"/>
        <v>6.1473586846543015E-3</v>
      </c>
      <c r="R48" s="38">
        <f t="shared" si="21"/>
        <v>6000</v>
      </c>
      <c r="S48" s="38" t="str">
        <f t="shared" ca="1" si="22"/>
        <v>tср&lt;0.4с</v>
      </c>
      <c r="T48" s="38">
        <f t="shared" si="23"/>
        <v>180.19934362465054</v>
      </c>
    </row>
    <row r="49" spans="2:20" x14ac:dyDescent="0.25">
      <c r="B49" s="38" t="str">
        <f t="shared" ca="1" si="10"/>
        <v>ГРЩ-ЖД</v>
      </c>
      <c r="C49" s="40" t="str">
        <f>Кабельный_журнал!P15</f>
        <v>ЩР-01</v>
      </c>
      <c r="D49" s="38" t="str">
        <f t="shared" ca="1" si="11"/>
        <v>ГРЩ-ЖД-ЩР-01</v>
      </c>
      <c r="E49" s="41" t="s">
        <v>351</v>
      </c>
      <c r="F49" s="38">
        <f t="shared" ca="1" si="12"/>
        <v>18.2</v>
      </c>
      <c r="G49" s="38">
        <f t="shared" si="13"/>
        <v>37.088246019205052</v>
      </c>
      <c r="H49" s="41" t="s">
        <v>350</v>
      </c>
      <c r="I49" s="38">
        <f t="shared" si="14"/>
        <v>40</v>
      </c>
      <c r="J49" s="38">
        <f t="shared" si="15"/>
        <v>40</v>
      </c>
      <c r="K49" s="41" t="s">
        <v>348</v>
      </c>
      <c r="L49" s="38">
        <f t="shared" si="16"/>
        <v>1.7500000000000002E-2</v>
      </c>
      <c r="M49" s="38">
        <f t="shared" ca="1" si="17"/>
        <v>1.5925000000000002E-2</v>
      </c>
      <c r="N49" s="38">
        <f ca="1">VLOOKUP(B49,$C$7:$T47,13,FALSE)</f>
        <v>0.22750000000000004</v>
      </c>
      <c r="O49" s="38">
        <f t="shared" ca="1" si="18"/>
        <v>3.3425000000000003E-2</v>
      </c>
      <c r="P49" s="38">
        <f t="shared" ca="1" si="19"/>
        <v>6581.899775617052</v>
      </c>
      <c r="Q49" s="38">
        <f t="shared" ca="1" si="20"/>
        <v>9.0122892257271626E-4</v>
      </c>
      <c r="R49" s="38">
        <f t="shared" si="21"/>
        <v>6000</v>
      </c>
      <c r="S49" s="38" t="str">
        <f t="shared" ca="1" si="22"/>
        <v>Увел сеч</v>
      </c>
      <c r="T49" s="38">
        <f t="shared" si="23"/>
        <v>370.88246019205053</v>
      </c>
    </row>
    <row r="50" spans="2:20" x14ac:dyDescent="0.25">
      <c r="B50" s="38" t="str">
        <f t="shared" ca="1" si="10"/>
        <v>ГРЩ-ЖД</v>
      </c>
      <c r="C50" s="40" t="str">
        <f>Кабельный_журнал!P16</f>
        <v>ЩР-1</v>
      </c>
      <c r="D50" s="38" t="str">
        <f t="shared" ca="1" si="11"/>
        <v>ГРЩ-ЖД-ЩР-1</v>
      </c>
      <c r="E50" s="41" t="s">
        <v>351</v>
      </c>
      <c r="F50" s="38">
        <f t="shared" ca="1" si="12"/>
        <v>84.5</v>
      </c>
      <c r="G50" s="38">
        <f t="shared" si="13"/>
        <v>52.93545642396986</v>
      </c>
      <c r="H50" s="41" t="s">
        <v>350</v>
      </c>
      <c r="I50" s="38">
        <f t="shared" si="14"/>
        <v>63</v>
      </c>
      <c r="J50" s="38">
        <f t="shared" si="15"/>
        <v>63</v>
      </c>
      <c r="K50" s="41" t="s">
        <v>348</v>
      </c>
      <c r="L50" s="38">
        <f t="shared" si="16"/>
        <v>1.7500000000000002E-2</v>
      </c>
      <c r="M50" s="38">
        <f t="shared" ca="1" si="17"/>
        <v>4.6944444444444448E-2</v>
      </c>
      <c r="N50" s="38">
        <f ca="1">VLOOKUP(B50,$C$7:$T48,13,FALSE)</f>
        <v>0.22750000000000004</v>
      </c>
      <c r="O50" s="38">
        <f t="shared" ca="1" si="18"/>
        <v>6.4444444444444443E-2</v>
      </c>
      <c r="P50" s="38">
        <f t="shared" ca="1" si="19"/>
        <v>3413.7931034482758</v>
      </c>
      <c r="Q50" s="38">
        <f t="shared" ca="1" si="20"/>
        <v>1.2174154866692178E-3</v>
      </c>
      <c r="R50" s="38">
        <f t="shared" si="21"/>
        <v>6000</v>
      </c>
      <c r="S50" s="38" t="str">
        <f t="shared" ca="1" si="22"/>
        <v>tср&lt;0.4с</v>
      </c>
      <c r="T50" s="38">
        <f t="shared" si="23"/>
        <v>529.35456423969856</v>
      </c>
    </row>
    <row r="51" spans="2:20" x14ac:dyDescent="0.25">
      <c r="B51" s="38" t="str">
        <f t="shared" ca="1" si="10"/>
        <v>ГРЩ-ЖД</v>
      </c>
      <c r="C51" s="40" t="str">
        <f>Кабельный_журнал!P17</f>
        <v>ЩР-2</v>
      </c>
      <c r="D51" s="38" t="str">
        <f t="shared" ca="1" si="11"/>
        <v>ГРЩ-ЖД-ЩР-2</v>
      </c>
      <c r="E51" s="41" t="s">
        <v>351</v>
      </c>
      <c r="F51" s="38">
        <f t="shared" ca="1" si="12"/>
        <v>72.8</v>
      </c>
      <c r="G51" s="38">
        <f t="shared" si="13"/>
        <v>15.163486082411572</v>
      </c>
      <c r="H51" s="41" t="s">
        <v>350</v>
      </c>
      <c r="I51" s="38">
        <f t="shared" si="14"/>
        <v>16</v>
      </c>
      <c r="J51" s="38">
        <f t="shared" si="15"/>
        <v>16</v>
      </c>
      <c r="K51" s="41" t="s">
        <v>348</v>
      </c>
      <c r="L51" s="38">
        <f t="shared" si="16"/>
        <v>1.7500000000000002E-2</v>
      </c>
      <c r="M51" s="38">
        <f t="shared" ca="1" si="17"/>
        <v>0.15925</v>
      </c>
      <c r="N51" s="38">
        <f ca="1">VLOOKUP(B51,$C$7:$T49,13,FALSE)</f>
        <v>0.22750000000000004</v>
      </c>
      <c r="O51" s="38">
        <f t="shared" ca="1" si="18"/>
        <v>0.17675000000000002</v>
      </c>
      <c r="P51" s="38">
        <f t="shared" ca="1" si="19"/>
        <v>1244.6958981612445</v>
      </c>
      <c r="Q51" s="38">
        <f t="shared" ca="1" si="20"/>
        <v>1.1656290581162326E-2</v>
      </c>
      <c r="R51" s="38">
        <f t="shared" si="21"/>
        <v>6000</v>
      </c>
      <c r="S51" s="38" t="str">
        <f t="shared" ca="1" si="22"/>
        <v>tср&lt;0.4с</v>
      </c>
      <c r="T51" s="38">
        <f t="shared" si="23"/>
        <v>151.63486082411572</v>
      </c>
    </row>
    <row r="52" spans="2:20" x14ac:dyDescent="0.25">
      <c r="B52" s="38" t="str">
        <f t="shared" ca="1" si="10"/>
        <v>ГРЩ-ЖД</v>
      </c>
      <c r="C52" s="40" t="str">
        <f>Кабельный_журнал!P18</f>
        <v>ЩС-Б</v>
      </c>
      <c r="D52" s="38" t="str">
        <f t="shared" ca="1" si="11"/>
        <v>ГРЩ-ЖД-ЩС-Б</v>
      </c>
      <c r="E52" s="41" t="s">
        <v>351</v>
      </c>
      <c r="F52" s="38">
        <f t="shared" ca="1" si="12"/>
        <v>68.900000000000006</v>
      </c>
      <c r="G52" s="38">
        <f t="shared" si="13"/>
        <v>37.969490701349216</v>
      </c>
      <c r="H52" s="41" t="s">
        <v>350</v>
      </c>
      <c r="I52" s="38">
        <f t="shared" si="14"/>
        <v>40</v>
      </c>
      <c r="J52" s="38">
        <f t="shared" si="15"/>
        <v>40</v>
      </c>
      <c r="K52" s="41" t="s">
        <v>348</v>
      </c>
      <c r="L52" s="38">
        <f t="shared" si="16"/>
        <v>1.7500000000000002E-2</v>
      </c>
      <c r="M52" s="38">
        <f t="shared" ca="1" si="17"/>
        <v>6.0287500000000022E-2</v>
      </c>
      <c r="N52" s="38">
        <f ca="1">VLOOKUP(B52,$C$7:$T50,13,FALSE)</f>
        <v>0.22750000000000004</v>
      </c>
      <c r="O52" s="38">
        <f t="shared" ca="1" si="18"/>
        <v>7.7787500000000023E-2</v>
      </c>
      <c r="P52" s="38">
        <f t="shared" ca="1" si="19"/>
        <v>2828.2179013337609</v>
      </c>
      <c r="Q52" s="38">
        <f t="shared" ca="1" si="20"/>
        <v>2.0486843137254907E-3</v>
      </c>
      <c r="R52" s="38">
        <f t="shared" si="21"/>
        <v>6000</v>
      </c>
      <c r="S52" s="38" t="str">
        <f t="shared" ca="1" si="22"/>
        <v>tср&lt;0.4с</v>
      </c>
      <c r="T52" s="38">
        <f t="shared" si="23"/>
        <v>379.69490701349218</v>
      </c>
    </row>
    <row r="53" spans="2:20" x14ac:dyDescent="0.25">
      <c r="B53" s="38" t="str">
        <f t="shared" ca="1" si="10"/>
        <v>ГРЩ-ЖД</v>
      </c>
      <c r="C53" s="40" t="str">
        <f>Кабельный_журнал!P19</f>
        <v>ЩС-ВК.001</v>
      </c>
      <c r="D53" s="38" t="str">
        <f t="shared" ca="1" si="11"/>
        <v>ГРЩ-ЖД-ЩС-ВК.001</v>
      </c>
      <c r="E53" s="41" t="s">
        <v>351</v>
      </c>
      <c r="F53" s="38">
        <f t="shared" ca="1" si="12"/>
        <v>67.600000000000009</v>
      </c>
      <c r="G53" s="38">
        <f t="shared" si="13"/>
        <v>17.272727272727273</v>
      </c>
      <c r="H53" s="41" t="s">
        <v>350</v>
      </c>
      <c r="I53" s="38">
        <f t="shared" si="14"/>
        <v>20</v>
      </c>
      <c r="J53" s="38">
        <f t="shared" si="15"/>
        <v>20</v>
      </c>
      <c r="K53" s="41" t="s">
        <v>348</v>
      </c>
      <c r="L53" s="38">
        <f t="shared" si="16"/>
        <v>1.7500000000000002E-2</v>
      </c>
      <c r="M53" s="38">
        <f t="shared" ca="1" si="17"/>
        <v>0.11830000000000003</v>
      </c>
      <c r="N53" s="38">
        <f ca="1">VLOOKUP(B53,$C$7:$T51,13,FALSE)</f>
        <v>0.22750000000000004</v>
      </c>
      <c r="O53" s="38">
        <f t="shared" ca="1" si="18"/>
        <v>0.13580000000000003</v>
      </c>
      <c r="P53" s="38">
        <f t="shared" ca="1" si="19"/>
        <v>1620.0294550810011</v>
      </c>
      <c r="Q53" s="38">
        <f t="shared" ca="1" si="20"/>
        <v>7.862105263157896E-3</v>
      </c>
      <c r="R53" s="38">
        <f t="shared" si="21"/>
        <v>6000</v>
      </c>
      <c r="S53" s="38" t="str">
        <f t="shared" ca="1" si="22"/>
        <v>tср&lt;0.4с</v>
      </c>
      <c r="T53" s="38">
        <f t="shared" si="23"/>
        <v>172.72727272727275</v>
      </c>
    </row>
    <row r="54" spans="2:20" x14ac:dyDescent="0.25">
      <c r="B54" s="38" t="str">
        <f t="shared" ca="1" si="10"/>
        <v>ГРЩ-ЖД</v>
      </c>
      <c r="C54" s="40" t="str">
        <f>Кабельный_журнал!P20</f>
        <v>ЩС-ВК.002</v>
      </c>
      <c r="D54" s="38" t="str">
        <f t="shared" ca="1" si="11"/>
        <v>ГРЩ-ЖД-ЩС-ВК.002</v>
      </c>
      <c r="E54" s="41" t="s">
        <v>351</v>
      </c>
      <c r="F54" s="38">
        <f t="shared" ca="1" si="12"/>
        <v>66.3</v>
      </c>
      <c r="G54" s="38">
        <f t="shared" si="13"/>
        <v>10.909090909090908</v>
      </c>
      <c r="H54" s="41" t="s">
        <v>350</v>
      </c>
      <c r="I54" s="38">
        <f t="shared" si="14"/>
        <v>16</v>
      </c>
      <c r="J54" s="38">
        <f t="shared" si="15"/>
        <v>16</v>
      </c>
      <c r="K54" s="41" t="s">
        <v>348</v>
      </c>
      <c r="L54" s="38">
        <f t="shared" si="16"/>
        <v>1.7500000000000002E-2</v>
      </c>
      <c r="M54" s="38">
        <f t="shared" ca="1" si="17"/>
        <v>0.14503125</v>
      </c>
      <c r="N54" s="38">
        <f ca="1">VLOOKUP(B54,$C$7:$T52,13,FALSE)</f>
        <v>0.22750000000000004</v>
      </c>
      <c r="O54" s="38">
        <f t="shared" ca="1" si="18"/>
        <v>0.16253125000000002</v>
      </c>
      <c r="P54" s="38">
        <f t="shared" ca="1" si="19"/>
        <v>1353.5858488752162</v>
      </c>
      <c r="Q54" s="38">
        <f t="shared" ca="1" si="20"/>
        <v>1.4898697916666669E-2</v>
      </c>
      <c r="R54" s="38">
        <f t="shared" si="21"/>
        <v>6000</v>
      </c>
      <c r="S54" s="38" t="str">
        <f t="shared" ca="1" si="22"/>
        <v>tср&lt;0.4с</v>
      </c>
      <c r="T54" s="38">
        <f t="shared" si="23"/>
        <v>109.09090909090908</v>
      </c>
    </row>
    <row r="55" spans="2:20" x14ac:dyDescent="0.25">
      <c r="B55" s="38" t="str">
        <f t="shared" ca="1" si="10"/>
        <v>ГРЩ-ЖД</v>
      </c>
      <c r="C55" s="40" t="str">
        <f>Кабельный_журнал!P21</f>
        <v>ЩС-ВК.003</v>
      </c>
      <c r="D55" s="38" t="str">
        <f t="shared" ca="1" si="11"/>
        <v>ГРЩ-ЖД-ЩС-ВК.003</v>
      </c>
      <c r="E55" s="41" t="s">
        <v>351</v>
      </c>
      <c r="F55" s="38">
        <f t="shared" ca="1" si="12"/>
        <v>68.900000000000006</v>
      </c>
      <c r="G55" s="38">
        <f t="shared" si="13"/>
        <v>19.727272727272727</v>
      </c>
      <c r="H55" s="41" t="s">
        <v>350</v>
      </c>
      <c r="I55" s="38">
        <f t="shared" si="14"/>
        <v>20</v>
      </c>
      <c r="J55" s="38">
        <f t="shared" si="15"/>
        <v>20</v>
      </c>
      <c r="K55" s="41" t="s">
        <v>348</v>
      </c>
      <c r="L55" s="38">
        <f t="shared" si="16"/>
        <v>1.7500000000000002E-2</v>
      </c>
      <c r="M55" s="38">
        <f t="shared" ca="1" si="17"/>
        <v>0.12057500000000004</v>
      </c>
      <c r="N55" s="38">
        <f ca="1">VLOOKUP(B55,$C$7:$T53,13,FALSE)</f>
        <v>0.22750000000000004</v>
      </c>
      <c r="O55" s="38">
        <f t="shared" ca="1" si="18"/>
        <v>0.13807500000000006</v>
      </c>
      <c r="P55" s="38">
        <f t="shared" ca="1" si="19"/>
        <v>1593.3369545536839</v>
      </c>
      <c r="Q55" s="38">
        <f t="shared" ca="1" si="20"/>
        <v>6.9991935483871004E-3</v>
      </c>
      <c r="R55" s="38">
        <f t="shared" si="21"/>
        <v>6000</v>
      </c>
      <c r="S55" s="38" t="str">
        <f t="shared" ca="1" si="22"/>
        <v>tср&lt;0.4с</v>
      </c>
      <c r="T55" s="38">
        <f t="shared" si="23"/>
        <v>197.27272727272725</v>
      </c>
    </row>
    <row r="56" spans="2:20" x14ac:dyDescent="0.25">
      <c r="B56" s="38" t="str">
        <f t="shared" ca="1" si="10"/>
        <v>ГРЩ-ЖД</v>
      </c>
      <c r="C56" s="40" t="str">
        <f>Кабельный_журнал!P22</f>
        <v>ЩУОВ</v>
      </c>
      <c r="D56" s="38" t="str">
        <f t="shared" ca="1" si="11"/>
        <v>ГРЩ-ЖД-ЩУОВ</v>
      </c>
      <c r="E56" s="41" t="s">
        <v>351</v>
      </c>
      <c r="F56" s="38">
        <f t="shared" ca="1" si="12"/>
        <v>67.600000000000009</v>
      </c>
      <c r="G56" s="38">
        <f t="shared" si="13"/>
        <v>24.978728576637899</v>
      </c>
      <c r="H56" s="41" t="s">
        <v>350</v>
      </c>
      <c r="I56" s="38">
        <f t="shared" si="14"/>
        <v>32</v>
      </c>
      <c r="J56" s="38">
        <f t="shared" si="15"/>
        <v>32</v>
      </c>
      <c r="K56" s="41" t="s">
        <v>348</v>
      </c>
      <c r="L56" s="38">
        <f t="shared" si="16"/>
        <v>1.7500000000000002E-2</v>
      </c>
      <c r="M56" s="38">
        <f t="shared" ca="1" si="17"/>
        <v>7.3937500000000017E-2</v>
      </c>
      <c r="N56" s="38">
        <f ca="1">VLOOKUP(B56,$C$7:$T54,13,FALSE)</f>
        <v>0.22750000000000004</v>
      </c>
      <c r="O56" s="38">
        <f t="shared" ca="1" si="18"/>
        <v>9.1437500000000019E-2</v>
      </c>
      <c r="P56" s="38">
        <f t="shared" ca="1" si="19"/>
        <v>2406.0150375939843</v>
      </c>
      <c r="Q56" s="38">
        <f t="shared" ca="1" si="20"/>
        <v>3.6606146593673975E-3</v>
      </c>
      <c r="R56" s="38">
        <f t="shared" si="21"/>
        <v>6000</v>
      </c>
      <c r="S56" s="38" t="str">
        <f t="shared" ca="1" si="22"/>
        <v>tср&lt;0.4с</v>
      </c>
      <c r="T56" s="38">
        <f t="shared" si="23"/>
        <v>249.787285766379</v>
      </c>
    </row>
    <row r="57" spans="2:20" x14ac:dyDescent="0.25">
      <c r="B57" s="38" t="str">
        <f t="shared" ca="1" si="10"/>
        <v>ГРЩ-ЖД</v>
      </c>
      <c r="C57" s="40" t="str">
        <f>Кабельный_журнал!P23</f>
        <v>ЩР-ПК</v>
      </c>
      <c r="D57" s="38" t="str">
        <f t="shared" ca="1" si="11"/>
        <v>ГРЩ-ЖД-ЩР-ПК</v>
      </c>
      <c r="E57" s="41" t="s">
        <v>351</v>
      </c>
      <c r="F57" s="38">
        <f t="shared" ca="1" si="12"/>
        <v>68.900000000000006</v>
      </c>
      <c r="G57" s="38">
        <f t="shared" si="13"/>
        <v>157.9403184635955</v>
      </c>
      <c r="H57" s="41" t="s">
        <v>350</v>
      </c>
      <c r="I57" s="38">
        <f t="shared" si="14"/>
        <v>200</v>
      </c>
      <c r="J57" s="38">
        <f t="shared" si="15"/>
        <v>200</v>
      </c>
      <c r="K57" s="41" t="s">
        <v>348</v>
      </c>
      <c r="L57" s="38">
        <f t="shared" si="16"/>
        <v>1.7500000000000002E-2</v>
      </c>
      <c r="M57" s="38">
        <f t="shared" ca="1" si="17"/>
        <v>1.2057500000000004E-2</v>
      </c>
      <c r="N57" s="38">
        <f ca="1">VLOOKUP(B57,$C$7:$T55,13,FALSE)</f>
        <v>0.22750000000000004</v>
      </c>
      <c r="O57" s="38">
        <f t="shared" ca="1" si="18"/>
        <v>2.9557500000000007E-2</v>
      </c>
      <c r="P57" s="38">
        <f t="shared" ca="1" si="19"/>
        <v>7443.1193436522017</v>
      </c>
      <c r="Q57" s="38">
        <f t="shared" ca="1" si="20"/>
        <v>1.8714347474747475E-4</v>
      </c>
      <c r="R57" s="38">
        <f t="shared" si="21"/>
        <v>6000</v>
      </c>
      <c r="S57" s="38" t="str">
        <f t="shared" ca="1" si="22"/>
        <v>Увел сеч</v>
      </c>
      <c r="T57" s="38">
        <f t="shared" si="23"/>
        <v>1579.4031846359551</v>
      </c>
    </row>
    <row r="58" spans="2:20" x14ac:dyDescent="0.25">
      <c r="B58" s="38" t="str">
        <f t="shared" ca="1" si="10"/>
        <v>ГРЩ-ЖД</v>
      </c>
      <c r="C58" s="40" t="str">
        <f>Кабельный_журнал!P24</f>
        <v>РЩ-1</v>
      </c>
      <c r="D58" s="38" t="str">
        <f t="shared" ca="1" si="11"/>
        <v>ГРЩ-ЖД-РЩ-1</v>
      </c>
      <c r="E58" s="41" t="s">
        <v>351</v>
      </c>
      <c r="F58" s="38">
        <f t="shared" ca="1" si="12"/>
        <v>76.7</v>
      </c>
      <c r="G58" s="38">
        <f t="shared" si="13"/>
        <v>57.736720554272516</v>
      </c>
      <c r="H58" s="41" t="s">
        <v>350</v>
      </c>
      <c r="I58" s="38">
        <f t="shared" si="14"/>
        <v>63</v>
      </c>
      <c r="J58" s="38">
        <f t="shared" si="15"/>
        <v>63</v>
      </c>
      <c r="K58" s="41" t="s">
        <v>348</v>
      </c>
      <c r="L58" s="38">
        <f t="shared" si="16"/>
        <v>1.7500000000000002E-2</v>
      </c>
      <c r="M58" s="38">
        <f t="shared" ca="1" si="17"/>
        <v>4.2611111111111113E-2</v>
      </c>
      <c r="N58" s="38">
        <f ca="1">VLOOKUP(B58,$C$7:$T56,13,FALSE)</f>
        <v>0.22750000000000004</v>
      </c>
      <c r="O58" s="38">
        <f t="shared" ca="1" si="18"/>
        <v>6.0111111111111115E-2</v>
      </c>
      <c r="P58" s="38">
        <f t="shared" ca="1" si="19"/>
        <v>3659.8890942698704</v>
      </c>
      <c r="Q58" s="38">
        <f t="shared" ca="1" si="20"/>
        <v>1.0411244444444446E-3</v>
      </c>
      <c r="R58" s="38">
        <f t="shared" si="21"/>
        <v>6000</v>
      </c>
      <c r="S58" s="38" t="str">
        <f t="shared" ca="1" si="22"/>
        <v>tср&lt;0.4с</v>
      </c>
      <c r="T58" s="38">
        <f t="shared" si="23"/>
        <v>577.36720554272517</v>
      </c>
    </row>
    <row r="59" spans="2:20" x14ac:dyDescent="0.25">
      <c r="B59" s="38" t="str">
        <f t="shared" ca="1" si="10"/>
        <v>ГРЩ-ЖД</v>
      </c>
      <c r="C59" s="40" t="str">
        <f>Кабельный_журнал!P25</f>
        <v>Э.4</v>
      </c>
      <c r="D59" s="38" t="str">
        <f t="shared" ca="1" si="11"/>
        <v>ГРЩ-ЖД-Э.4</v>
      </c>
      <c r="E59" s="41" t="s">
        <v>351</v>
      </c>
      <c r="F59" s="38">
        <f t="shared" ca="1" si="12"/>
        <v>78</v>
      </c>
      <c r="G59" s="38">
        <f t="shared" si="13"/>
        <v>22.727272727272727</v>
      </c>
      <c r="H59" s="41" t="s">
        <v>350</v>
      </c>
      <c r="I59" s="38">
        <f t="shared" si="14"/>
        <v>25</v>
      </c>
      <c r="J59" s="38">
        <f t="shared" si="15"/>
        <v>25</v>
      </c>
      <c r="K59" s="41" t="s">
        <v>348</v>
      </c>
      <c r="L59" s="38">
        <f t="shared" si="16"/>
        <v>1.7500000000000002E-2</v>
      </c>
      <c r="M59" s="38">
        <f t="shared" ca="1" si="17"/>
        <v>0.10920000000000002</v>
      </c>
      <c r="N59" s="38">
        <f ca="1">VLOOKUP(B59,$C$7:$T57,13,FALSE)</f>
        <v>0.22750000000000004</v>
      </c>
      <c r="O59" s="38">
        <f t="shared" ca="1" si="18"/>
        <v>0.12670000000000003</v>
      </c>
      <c r="P59" s="38">
        <f t="shared" ca="1" si="19"/>
        <v>1736.385161799526</v>
      </c>
      <c r="Q59" s="38">
        <f t="shared" ca="1" si="20"/>
        <v>5.5748000000000013E-3</v>
      </c>
      <c r="R59" s="38">
        <f t="shared" si="21"/>
        <v>6000</v>
      </c>
      <c r="S59" s="38" t="str">
        <f t="shared" ca="1" si="22"/>
        <v>tср&lt;0.4с</v>
      </c>
      <c r="T59" s="38">
        <f t="shared" si="23"/>
        <v>227.27272727272725</v>
      </c>
    </row>
    <row r="60" spans="2:20" x14ac:dyDescent="0.25">
      <c r="B60" s="38" t="str">
        <f t="shared" ca="1" si="10"/>
        <v>ГРЩ-ЖД</v>
      </c>
      <c r="C60" s="40" t="str">
        <f>Кабельный_журнал!P26</f>
        <v>SEC1-21</v>
      </c>
      <c r="D60" s="38" t="str">
        <f t="shared" ca="1" si="11"/>
        <v>ГРЩ-ЖД-SEC1-21</v>
      </c>
      <c r="E60" s="41" t="s">
        <v>351</v>
      </c>
      <c r="F60" s="38">
        <f t="shared" ca="1" si="12"/>
        <v>57.2</v>
      </c>
      <c r="G60" s="38">
        <f t="shared" si="13"/>
        <v>1.3636363636363635</v>
      </c>
      <c r="H60" s="41" t="s">
        <v>350</v>
      </c>
      <c r="I60" s="38">
        <f t="shared" si="14"/>
        <v>6</v>
      </c>
      <c r="J60" s="38">
        <f t="shared" si="15"/>
        <v>6</v>
      </c>
      <c r="K60" s="41" t="s">
        <v>348</v>
      </c>
      <c r="L60" s="38">
        <f t="shared" si="16"/>
        <v>1.7500000000000002E-2</v>
      </c>
      <c r="M60" s="38">
        <f t="shared" ca="1" si="17"/>
        <v>0.33366666666666667</v>
      </c>
      <c r="N60" s="38">
        <f ca="1">VLOOKUP(B60,$C$7:$T58,13,FALSE)</f>
        <v>0.22750000000000004</v>
      </c>
      <c r="O60" s="38">
        <f t="shared" ca="1" si="18"/>
        <v>0.35116666666666668</v>
      </c>
      <c r="P60" s="38">
        <f t="shared" ca="1" si="19"/>
        <v>626.48315140009493</v>
      </c>
      <c r="Q60" s="38">
        <f t="shared" ca="1" si="20"/>
        <v>0.25752222222222226</v>
      </c>
      <c r="R60" s="38">
        <f t="shared" si="21"/>
        <v>6000</v>
      </c>
      <c r="S60" s="38" t="str">
        <f t="shared" ca="1" si="22"/>
        <v>tср&lt;0.4с</v>
      </c>
      <c r="T60" s="38">
        <f t="shared" si="23"/>
        <v>13.636363636363635</v>
      </c>
    </row>
    <row r="61" spans="2:20" x14ac:dyDescent="0.25">
      <c r="B61" s="38" t="e">
        <f t="shared" ca="1" si="10"/>
        <v>#N/A</v>
      </c>
      <c r="C61" s="40" t="e">
        <f>Кабельный_журнал!P27</f>
        <v>#N/A</v>
      </c>
      <c r="D61" s="38" t="e">
        <f t="shared" ca="1" si="11"/>
        <v>#N/A</v>
      </c>
      <c r="E61" s="41" t="s">
        <v>351</v>
      </c>
      <c r="F61" s="38" t="e">
        <f t="shared" ca="1" si="12"/>
        <v>#N/A</v>
      </c>
      <c r="G61" s="38" t="e">
        <f t="shared" si="13"/>
        <v>#N/A</v>
      </c>
      <c r="H61" s="41" t="s">
        <v>350</v>
      </c>
      <c r="I61" s="38" t="e">
        <f t="shared" si="14"/>
        <v>#N/A</v>
      </c>
      <c r="J61" s="38" t="e">
        <f t="shared" si="15"/>
        <v>#N/A</v>
      </c>
      <c r="K61" s="41" t="s">
        <v>348</v>
      </c>
      <c r="L61" s="38">
        <f t="shared" si="16"/>
        <v>1.7500000000000002E-2</v>
      </c>
      <c r="M61" s="38" t="e">
        <f t="shared" ca="1" si="17"/>
        <v>#N/A</v>
      </c>
      <c r="N61" s="38" t="e">
        <f ca="1">VLOOKUP(B61,$C$7:$T59,13,FALSE)</f>
        <v>#N/A</v>
      </c>
      <c r="O61" s="38" t="e">
        <f t="shared" ca="1" si="18"/>
        <v>#N/A</v>
      </c>
      <c r="P61" s="38" t="e">
        <f t="shared" ca="1" si="19"/>
        <v>#N/A</v>
      </c>
      <c r="Q61" s="38" t="e">
        <f t="shared" ca="1" si="20"/>
        <v>#N/A</v>
      </c>
      <c r="R61" s="38">
        <f t="shared" si="21"/>
        <v>6000</v>
      </c>
      <c r="S61" s="38" t="e">
        <f t="shared" ca="1" si="22"/>
        <v>#N/A</v>
      </c>
      <c r="T61" s="38" t="e">
        <f t="shared" si="23"/>
        <v>#N/A</v>
      </c>
    </row>
    <row r="62" spans="2:20" x14ac:dyDescent="0.25">
      <c r="B62" s="38" t="e">
        <f t="shared" ca="1" si="10"/>
        <v>#N/A</v>
      </c>
      <c r="C62" s="40" t="e">
        <f>Кабельный_журнал!P28</f>
        <v>#N/A</v>
      </c>
      <c r="D62" s="38" t="e">
        <f t="shared" ca="1" si="11"/>
        <v>#N/A</v>
      </c>
      <c r="E62" s="41" t="s">
        <v>351</v>
      </c>
      <c r="F62" s="38" t="e">
        <f t="shared" ca="1" si="12"/>
        <v>#N/A</v>
      </c>
      <c r="G62" s="38" t="e">
        <f t="shared" si="13"/>
        <v>#N/A</v>
      </c>
      <c r="H62" s="41" t="s">
        <v>350</v>
      </c>
      <c r="I62" s="38" t="e">
        <f t="shared" si="14"/>
        <v>#N/A</v>
      </c>
      <c r="J62" s="38" t="e">
        <f t="shared" si="15"/>
        <v>#N/A</v>
      </c>
      <c r="K62" s="41" t="s">
        <v>348</v>
      </c>
      <c r="L62" s="38">
        <f t="shared" si="16"/>
        <v>1.7500000000000002E-2</v>
      </c>
      <c r="M62" s="38" t="e">
        <f t="shared" ca="1" si="17"/>
        <v>#N/A</v>
      </c>
      <c r="N62" s="38" t="e">
        <f ca="1">VLOOKUP(B62,$C$7:$T60,13,FALSE)</f>
        <v>#N/A</v>
      </c>
      <c r="O62" s="38" t="e">
        <f t="shared" ca="1" si="18"/>
        <v>#N/A</v>
      </c>
      <c r="P62" s="38" t="e">
        <f t="shared" ca="1" si="19"/>
        <v>#N/A</v>
      </c>
      <c r="Q62" s="38" t="e">
        <f t="shared" ca="1" si="20"/>
        <v>#N/A</v>
      </c>
      <c r="R62" s="38">
        <f t="shared" si="21"/>
        <v>6000</v>
      </c>
      <c r="S62" s="38" t="e">
        <f t="shared" ca="1" si="22"/>
        <v>#N/A</v>
      </c>
      <c r="T62" s="38" t="e">
        <f t="shared" si="23"/>
        <v>#N/A</v>
      </c>
    </row>
    <row r="63" spans="2:20" x14ac:dyDescent="0.25">
      <c r="B63" s="38" t="e">
        <f t="shared" ca="1" si="10"/>
        <v>#N/A</v>
      </c>
      <c r="C63" s="40" t="e">
        <f>Кабельный_журнал!P29</f>
        <v>#N/A</v>
      </c>
      <c r="D63" s="38" t="e">
        <f t="shared" ca="1" si="11"/>
        <v>#N/A</v>
      </c>
      <c r="E63" s="41" t="s">
        <v>351</v>
      </c>
      <c r="F63" s="38" t="e">
        <f t="shared" ca="1" si="12"/>
        <v>#N/A</v>
      </c>
      <c r="G63" s="38" t="e">
        <f t="shared" si="13"/>
        <v>#N/A</v>
      </c>
      <c r="H63" s="41" t="s">
        <v>350</v>
      </c>
      <c r="I63" s="38" t="e">
        <f t="shared" si="14"/>
        <v>#N/A</v>
      </c>
      <c r="J63" s="38" t="e">
        <f t="shared" si="15"/>
        <v>#N/A</v>
      </c>
      <c r="K63" s="41" t="s">
        <v>348</v>
      </c>
      <c r="L63" s="38">
        <f t="shared" si="16"/>
        <v>1.7500000000000002E-2</v>
      </c>
      <c r="M63" s="38" t="e">
        <f t="shared" ca="1" si="17"/>
        <v>#N/A</v>
      </c>
      <c r="N63" s="38" t="e">
        <f ca="1">VLOOKUP(B63,$C$7:$T61,13,FALSE)</f>
        <v>#N/A</v>
      </c>
      <c r="O63" s="38" t="e">
        <f t="shared" ca="1" si="18"/>
        <v>#N/A</v>
      </c>
      <c r="P63" s="38" t="e">
        <f t="shared" ca="1" si="19"/>
        <v>#N/A</v>
      </c>
      <c r="Q63" s="38" t="e">
        <f t="shared" ca="1" si="20"/>
        <v>#N/A</v>
      </c>
      <c r="R63" s="38">
        <f t="shared" si="21"/>
        <v>6000</v>
      </c>
      <c r="S63" s="38" t="e">
        <f t="shared" ca="1" si="22"/>
        <v>#N/A</v>
      </c>
      <c r="T63" s="38" t="e">
        <f t="shared" si="23"/>
        <v>#N/A</v>
      </c>
    </row>
    <row r="64" spans="2:20" x14ac:dyDescent="0.25">
      <c r="B64" s="38" t="e">
        <f t="shared" ca="1" si="10"/>
        <v>#N/A</v>
      </c>
      <c r="C64" s="40" t="e">
        <f>Кабельный_журнал!P30</f>
        <v>#N/A</v>
      </c>
      <c r="D64" s="38" t="e">
        <f t="shared" ca="1" si="11"/>
        <v>#N/A</v>
      </c>
      <c r="E64" s="41" t="s">
        <v>351</v>
      </c>
      <c r="F64" s="38" t="e">
        <f t="shared" ca="1" si="12"/>
        <v>#N/A</v>
      </c>
      <c r="G64" s="38" t="e">
        <f t="shared" si="13"/>
        <v>#N/A</v>
      </c>
      <c r="H64" s="41" t="s">
        <v>350</v>
      </c>
      <c r="I64" s="38" t="e">
        <f t="shared" si="14"/>
        <v>#N/A</v>
      </c>
      <c r="J64" s="38" t="e">
        <f t="shared" si="15"/>
        <v>#N/A</v>
      </c>
      <c r="K64" s="41" t="s">
        <v>348</v>
      </c>
      <c r="L64" s="38">
        <f t="shared" si="16"/>
        <v>1.7500000000000002E-2</v>
      </c>
      <c r="M64" s="38" t="e">
        <f t="shared" ca="1" si="17"/>
        <v>#N/A</v>
      </c>
      <c r="N64" s="38" t="e">
        <f ca="1">VLOOKUP(B64,$C$7:$T62,13,FALSE)</f>
        <v>#N/A</v>
      </c>
      <c r="O64" s="38" t="e">
        <f t="shared" ca="1" si="18"/>
        <v>#N/A</v>
      </c>
      <c r="P64" s="38" t="e">
        <f t="shared" ca="1" si="19"/>
        <v>#N/A</v>
      </c>
      <c r="Q64" s="38" t="e">
        <f t="shared" ca="1" si="20"/>
        <v>#N/A</v>
      </c>
      <c r="R64" s="38">
        <f t="shared" si="21"/>
        <v>6000</v>
      </c>
      <c r="S64" s="38" t="e">
        <f t="shared" ca="1" si="22"/>
        <v>#N/A</v>
      </c>
      <c r="T64" s="38" t="e">
        <f t="shared" si="23"/>
        <v>#N/A</v>
      </c>
    </row>
    <row r="65" spans="2:20" x14ac:dyDescent="0.25">
      <c r="B65" s="38" t="e">
        <f t="shared" ca="1" si="10"/>
        <v>#N/A</v>
      </c>
      <c r="C65" s="40" t="e">
        <f>Кабельный_журнал!P31</f>
        <v>#N/A</v>
      </c>
      <c r="D65" s="38" t="e">
        <f t="shared" ca="1" si="11"/>
        <v>#N/A</v>
      </c>
      <c r="E65" s="41" t="s">
        <v>351</v>
      </c>
      <c r="F65" s="38" t="e">
        <f t="shared" ca="1" si="12"/>
        <v>#N/A</v>
      </c>
      <c r="G65" s="38" t="e">
        <f t="shared" si="13"/>
        <v>#N/A</v>
      </c>
      <c r="H65" s="41" t="s">
        <v>350</v>
      </c>
      <c r="I65" s="38" t="e">
        <f t="shared" si="14"/>
        <v>#N/A</v>
      </c>
      <c r="J65" s="38" t="e">
        <f t="shared" si="15"/>
        <v>#N/A</v>
      </c>
      <c r="K65" s="41" t="s">
        <v>348</v>
      </c>
      <c r="L65" s="38">
        <f t="shared" si="16"/>
        <v>1.7500000000000002E-2</v>
      </c>
      <c r="M65" s="38" t="e">
        <f t="shared" ca="1" si="17"/>
        <v>#N/A</v>
      </c>
      <c r="N65" s="38" t="e">
        <f ca="1">VLOOKUP(B65,$C$7:$T63,13,FALSE)</f>
        <v>#N/A</v>
      </c>
      <c r="O65" s="38" t="e">
        <f t="shared" ca="1" si="18"/>
        <v>#N/A</v>
      </c>
      <c r="P65" s="38" t="e">
        <f t="shared" ca="1" si="19"/>
        <v>#N/A</v>
      </c>
      <c r="Q65" s="38" t="e">
        <f t="shared" ca="1" si="20"/>
        <v>#N/A</v>
      </c>
      <c r="R65" s="38">
        <f t="shared" si="21"/>
        <v>6000</v>
      </c>
      <c r="S65" s="38" t="e">
        <f t="shared" ca="1" si="22"/>
        <v>#N/A</v>
      </c>
      <c r="T65" s="38" t="e">
        <f t="shared" si="23"/>
        <v>#N/A</v>
      </c>
    </row>
    <row r="66" spans="2:20" x14ac:dyDescent="0.25">
      <c r="B66" s="38" t="e">
        <f t="shared" ca="1" si="10"/>
        <v>#N/A</v>
      </c>
      <c r="C66" s="40" t="e">
        <f>Кабельный_журнал!P32</f>
        <v>#N/A</v>
      </c>
      <c r="D66" s="38" t="e">
        <f t="shared" ca="1" si="11"/>
        <v>#N/A</v>
      </c>
      <c r="E66" s="41" t="s">
        <v>351</v>
      </c>
      <c r="F66" s="38" t="e">
        <f t="shared" ca="1" si="12"/>
        <v>#N/A</v>
      </c>
      <c r="G66" s="38" t="e">
        <f t="shared" si="13"/>
        <v>#N/A</v>
      </c>
      <c r="H66" s="41" t="s">
        <v>350</v>
      </c>
      <c r="I66" s="38" t="e">
        <f t="shared" si="14"/>
        <v>#N/A</v>
      </c>
      <c r="J66" s="38" t="e">
        <f t="shared" si="15"/>
        <v>#N/A</v>
      </c>
      <c r="K66" s="41" t="s">
        <v>348</v>
      </c>
      <c r="L66" s="38">
        <f t="shared" si="16"/>
        <v>1.7500000000000002E-2</v>
      </c>
      <c r="M66" s="38" t="e">
        <f t="shared" ca="1" si="17"/>
        <v>#N/A</v>
      </c>
      <c r="N66" s="38" t="e">
        <f ca="1">VLOOKUP(B66,$C$7:$T64,13,FALSE)</f>
        <v>#N/A</v>
      </c>
      <c r="O66" s="38" t="e">
        <f t="shared" ca="1" si="18"/>
        <v>#N/A</v>
      </c>
      <c r="P66" s="38" t="e">
        <f t="shared" ca="1" si="19"/>
        <v>#N/A</v>
      </c>
      <c r="Q66" s="38" t="e">
        <f t="shared" ca="1" si="20"/>
        <v>#N/A</v>
      </c>
      <c r="R66" s="38">
        <f t="shared" si="21"/>
        <v>6000</v>
      </c>
      <c r="S66" s="38" t="e">
        <f t="shared" ca="1" si="22"/>
        <v>#N/A</v>
      </c>
      <c r="T66" s="38" t="e">
        <f t="shared" si="23"/>
        <v>#N/A</v>
      </c>
    </row>
    <row r="67" spans="2:20" x14ac:dyDescent="0.25">
      <c r="B67" s="38" t="e">
        <f t="shared" ca="1" si="10"/>
        <v>#N/A</v>
      </c>
      <c r="C67" s="40" t="e">
        <f>Кабельный_журнал!P33</f>
        <v>#N/A</v>
      </c>
      <c r="D67" s="38" t="e">
        <f t="shared" ca="1" si="11"/>
        <v>#N/A</v>
      </c>
      <c r="E67" s="41" t="s">
        <v>351</v>
      </c>
      <c r="F67" s="38" t="e">
        <f t="shared" ca="1" si="12"/>
        <v>#N/A</v>
      </c>
      <c r="G67" s="38" t="e">
        <f t="shared" si="13"/>
        <v>#N/A</v>
      </c>
      <c r="H67" s="41" t="s">
        <v>350</v>
      </c>
      <c r="I67" s="38" t="e">
        <f t="shared" si="14"/>
        <v>#N/A</v>
      </c>
      <c r="J67" s="38" t="e">
        <f t="shared" si="15"/>
        <v>#N/A</v>
      </c>
      <c r="K67" s="41" t="s">
        <v>348</v>
      </c>
      <c r="L67" s="38">
        <f t="shared" si="16"/>
        <v>1.7500000000000002E-2</v>
      </c>
      <c r="M67" s="38" t="e">
        <f t="shared" ca="1" si="17"/>
        <v>#N/A</v>
      </c>
      <c r="N67" s="38" t="e">
        <f ca="1">VLOOKUP(B67,$C$7:$T65,13,FALSE)</f>
        <v>#N/A</v>
      </c>
      <c r="O67" s="38" t="e">
        <f t="shared" ca="1" si="18"/>
        <v>#N/A</v>
      </c>
      <c r="P67" s="38" t="e">
        <f t="shared" ca="1" si="19"/>
        <v>#N/A</v>
      </c>
      <c r="Q67" s="38" t="e">
        <f t="shared" ca="1" si="20"/>
        <v>#N/A</v>
      </c>
      <c r="R67" s="38">
        <f t="shared" si="21"/>
        <v>6000</v>
      </c>
      <c r="S67" s="38" t="e">
        <f t="shared" ca="1" si="22"/>
        <v>#N/A</v>
      </c>
      <c r="T67" s="38" t="e">
        <f t="shared" si="23"/>
        <v>#N/A</v>
      </c>
    </row>
    <row r="68" spans="2:20" x14ac:dyDescent="0.25">
      <c r="B68" s="38" t="e">
        <f t="shared" ca="1" si="10"/>
        <v>#N/A</v>
      </c>
      <c r="C68" s="40" t="e">
        <f>Кабельный_журнал!P34</f>
        <v>#N/A</v>
      </c>
      <c r="D68" s="38" t="e">
        <f t="shared" ca="1" si="11"/>
        <v>#N/A</v>
      </c>
      <c r="E68" s="41" t="s">
        <v>351</v>
      </c>
      <c r="F68" s="38" t="e">
        <f t="shared" ca="1" si="12"/>
        <v>#N/A</v>
      </c>
      <c r="G68" s="38" t="e">
        <f t="shared" si="13"/>
        <v>#N/A</v>
      </c>
      <c r="H68" s="41" t="s">
        <v>350</v>
      </c>
      <c r="I68" s="38" t="e">
        <f t="shared" si="14"/>
        <v>#N/A</v>
      </c>
      <c r="J68" s="38" t="e">
        <f t="shared" si="15"/>
        <v>#N/A</v>
      </c>
      <c r="K68" s="41" t="s">
        <v>348</v>
      </c>
      <c r="L68" s="38">
        <f t="shared" si="16"/>
        <v>1.7500000000000002E-2</v>
      </c>
      <c r="M68" s="38" t="e">
        <f t="shared" ca="1" si="17"/>
        <v>#N/A</v>
      </c>
      <c r="N68" s="38" t="e">
        <f ca="1">VLOOKUP(B68,$C$7:$T66,13,FALSE)</f>
        <v>#N/A</v>
      </c>
      <c r="O68" s="38" t="e">
        <f t="shared" ca="1" si="18"/>
        <v>#N/A</v>
      </c>
      <c r="P68" s="38" t="e">
        <f t="shared" ca="1" si="19"/>
        <v>#N/A</v>
      </c>
      <c r="Q68" s="38" t="e">
        <f t="shared" ca="1" si="20"/>
        <v>#N/A</v>
      </c>
      <c r="R68" s="38">
        <f t="shared" si="21"/>
        <v>6000</v>
      </c>
      <c r="S68" s="38" t="e">
        <f t="shared" ca="1" si="22"/>
        <v>#N/A</v>
      </c>
      <c r="T68" s="38" t="e">
        <f t="shared" si="23"/>
        <v>#N/A</v>
      </c>
    </row>
    <row r="69" spans="2:20" x14ac:dyDescent="0.25">
      <c r="B69" s="38" t="e">
        <f t="shared" ca="1" si="10"/>
        <v>#N/A</v>
      </c>
      <c r="C69" s="40" t="e">
        <f>Кабельный_журнал!P35</f>
        <v>#N/A</v>
      </c>
      <c r="D69" s="38" t="e">
        <f t="shared" ca="1" si="11"/>
        <v>#N/A</v>
      </c>
      <c r="E69" s="41" t="s">
        <v>351</v>
      </c>
      <c r="F69" s="38" t="e">
        <f t="shared" ca="1" si="12"/>
        <v>#N/A</v>
      </c>
      <c r="G69" s="38" t="e">
        <f t="shared" si="13"/>
        <v>#N/A</v>
      </c>
      <c r="H69" s="41" t="s">
        <v>350</v>
      </c>
      <c r="I69" s="38" t="e">
        <f t="shared" si="14"/>
        <v>#N/A</v>
      </c>
      <c r="J69" s="38" t="e">
        <f t="shared" si="15"/>
        <v>#N/A</v>
      </c>
      <c r="K69" s="41" t="s">
        <v>348</v>
      </c>
      <c r="L69" s="38">
        <f t="shared" si="16"/>
        <v>1.7500000000000002E-2</v>
      </c>
      <c r="M69" s="38" t="e">
        <f t="shared" ca="1" si="17"/>
        <v>#N/A</v>
      </c>
      <c r="N69" s="38" t="e">
        <f ca="1">VLOOKUP(B69,$C$7:$T67,13,FALSE)</f>
        <v>#N/A</v>
      </c>
      <c r="O69" s="38" t="e">
        <f t="shared" ca="1" si="18"/>
        <v>#N/A</v>
      </c>
      <c r="P69" s="38" t="e">
        <f t="shared" ca="1" si="19"/>
        <v>#N/A</v>
      </c>
      <c r="Q69" s="38" t="e">
        <f t="shared" ca="1" si="20"/>
        <v>#N/A</v>
      </c>
      <c r="R69" s="38">
        <f t="shared" si="21"/>
        <v>6000</v>
      </c>
      <c r="S69" s="38" t="e">
        <f t="shared" ca="1" si="22"/>
        <v>#N/A</v>
      </c>
      <c r="T69" s="38" t="e">
        <f t="shared" si="23"/>
        <v>#N/A</v>
      </c>
    </row>
    <row r="70" spans="2:20" x14ac:dyDescent="0.25">
      <c r="B70" s="38" t="e">
        <f t="shared" ca="1" si="10"/>
        <v>#N/A</v>
      </c>
      <c r="C70" s="40" t="e">
        <f>Кабельный_журнал!P36</f>
        <v>#N/A</v>
      </c>
      <c r="D70" s="38" t="e">
        <f t="shared" ca="1" si="11"/>
        <v>#N/A</v>
      </c>
      <c r="E70" s="41" t="s">
        <v>351</v>
      </c>
      <c r="F70" s="38" t="e">
        <f t="shared" ca="1" si="12"/>
        <v>#N/A</v>
      </c>
      <c r="G70" s="38" t="e">
        <f t="shared" si="13"/>
        <v>#N/A</v>
      </c>
      <c r="H70" s="41" t="s">
        <v>350</v>
      </c>
      <c r="I70" s="38" t="e">
        <f t="shared" si="14"/>
        <v>#N/A</v>
      </c>
      <c r="J70" s="38" t="e">
        <f t="shared" si="15"/>
        <v>#N/A</v>
      </c>
      <c r="K70" s="41" t="s">
        <v>348</v>
      </c>
      <c r="L70" s="38">
        <f t="shared" si="16"/>
        <v>1.7500000000000002E-2</v>
      </c>
      <c r="M70" s="38" t="e">
        <f t="shared" ca="1" si="17"/>
        <v>#N/A</v>
      </c>
      <c r="N70" s="38" t="e">
        <f ca="1">VLOOKUP(B70,$C$7:$T68,13,FALSE)</f>
        <v>#N/A</v>
      </c>
      <c r="O70" s="38" t="e">
        <f t="shared" ca="1" si="18"/>
        <v>#N/A</v>
      </c>
      <c r="P70" s="38" t="e">
        <f t="shared" ca="1" si="19"/>
        <v>#N/A</v>
      </c>
      <c r="Q70" s="38" t="e">
        <f t="shared" ca="1" si="20"/>
        <v>#N/A</v>
      </c>
      <c r="R70" s="38">
        <f t="shared" si="21"/>
        <v>6000</v>
      </c>
      <c r="S70" s="38" t="e">
        <f t="shared" ca="1" si="22"/>
        <v>#N/A</v>
      </c>
      <c r="T70" s="38" t="e">
        <f t="shared" si="23"/>
        <v>#N/A</v>
      </c>
    </row>
    <row r="71" spans="2:20" x14ac:dyDescent="0.25">
      <c r="B71" s="38" t="e">
        <f t="shared" ca="1" si="10"/>
        <v>#N/A</v>
      </c>
      <c r="C71" s="40" t="e">
        <f>Кабельный_журнал!P37</f>
        <v>#N/A</v>
      </c>
      <c r="D71" s="38" t="e">
        <f t="shared" ca="1" si="11"/>
        <v>#N/A</v>
      </c>
      <c r="E71" s="41" t="s">
        <v>351</v>
      </c>
      <c r="F71" s="38" t="e">
        <f t="shared" ca="1" si="12"/>
        <v>#N/A</v>
      </c>
      <c r="G71" s="38" t="e">
        <f t="shared" si="13"/>
        <v>#N/A</v>
      </c>
      <c r="H71" s="41" t="s">
        <v>350</v>
      </c>
      <c r="I71" s="38" t="e">
        <f t="shared" si="14"/>
        <v>#N/A</v>
      </c>
      <c r="J71" s="38" t="e">
        <f t="shared" si="15"/>
        <v>#N/A</v>
      </c>
      <c r="K71" s="41" t="s">
        <v>348</v>
      </c>
      <c r="L71" s="38">
        <f t="shared" si="16"/>
        <v>1.7500000000000002E-2</v>
      </c>
      <c r="M71" s="38" t="e">
        <f t="shared" ca="1" si="17"/>
        <v>#N/A</v>
      </c>
      <c r="N71" s="38" t="e">
        <f ca="1">VLOOKUP(B71,$C$7:$T69,13,FALSE)</f>
        <v>#N/A</v>
      </c>
      <c r="O71" s="38" t="e">
        <f t="shared" ca="1" si="18"/>
        <v>#N/A</v>
      </c>
      <c r="P71" s="38" t="e">
        <f t="shared" ca="1" si="19"/>
        <v>#N/A</v>
      </c>
      <c r="Q71" s="38" t="e">
        <f t="shared" ca="1" si="20"/>
        <v>#N/A</v>
      </c>
      <c r="R71" s="38">
        <f t="shared" si="21"/>
        <v>6000</v>
      </c>
      <c r="S71" s="38" t="e">
        <f t="shared" ca="1" si="22"/>
        <v>#N/A</v>
      </c>
      <c r="T71" s="38" t="e">
        <f t="shared" si="23"/>
        <v>#N/A</v>
      </c>
    </row>
    <row r="72" spans="2:20" x14ac:dyDescent="0.25">
      <c r="B72" s="38" t="e">
        <f t="shared" ca="1" si="10"/>
        <v>#N/A</v>
      </c>
      <c r="C72" s="40" t="e">
        <f>Кабельный_журнал!P38</f>
        <v>#N/A</v>
      </c>
      <c r="D72" s="38" t="e">
        <f t="shared" ca="1" si="11"/>
        <v>#N/A</v>
      </c>
      <c r="E72" s="41" t="s">
        <v>351</v>
      </c>
      <c r="F72" s="38" t="e">
        <f t="shared" ca="1" si="12"/>
        <v>#N/A</v>
      </c>
      <c r="G72" s="38" t="e">
        <f t="shared" si="13"/>
        <v>#N/A</v>
      </c>
      <c r="H72" s="41" t="s">
        <v>350</v>
      </c>
      <c r="I72" s="38" t="e">
        <f t="shared" si="14"/>
        <v>#N/A</v>
      </c>
      <c r="J72" s="38" t="e">
        <f t="shared" si="15"/>
        <v>#N/A</v>
      </c>
      <c r="K72" s="41" t="s">
        <v>348</v>
      </c>
      <c r="L72" s="38">
        <f t="shared" si="16"/>
        <v>1.7500000000000002E-2</v>
      </c>
      <c r="M72" s="38" t="e">
        <f t="shared" ca="1" si="17"/>
        <v>#N/A</v>
      </c>
      <c r="N72" s="38" t="e">
        <f ca="1">VLOOKUP(B72,$C$7:$T70,13,FALSE)</f>
        <v>#N/A</v>
      </c>
      <c r="O72" s="38" t="e">
        <f t="shared" ca="1" si="18"/>
        <v>#N/A</v>
      </c>
      <c r="P72" s="38" t="e">
        <f t="shared" ca="1" si="19"/>
        <v>#N/A</v>
      </c>
      <c r="Q72" s="38" t="e">
        <f t="shared" ca="1" si="20"/>
        <v>#N/A</v>
      </c>
      <c r="R72" s="38">
        <f t="shared" si="21"/>
        <v>6000</v>
      </c>
      <c r="S72" s="38" t="e">
        <f t="shared" ca="1" si="22"/>
        <v>#N/A</v>
      </c>
      <c r="T72" s="38" t="e">
        <f t="shared" si="23"/>
        <v>#N/A</v>
      </c>
    </row>
    <row r="73" spans="2:20" x14ac:dyDescent="0.25">
      <c r="B73" s="38" t="e">
        <f t="shared" ca="1" si="10"/>
        <v>#N/A</v>
      </c>
      <c r="C73" s="40" t="e">
        <f>Кабельный_журнал!P39</f>
        <v>#N/A</v>
      </c>
      <c r="D73" s="38" t="e">
        <f t="shared" ca="1" si="11"/>
        <v>#N/A</v>
      </c>
      <c r="E73" s="41" t="s">
        <v>351</v>
      </c>
      <c r="F73" s="38" t="e">
        <f t="shared" ca="1" si="12"/>
        <v>#N/A</v>
      </c>
      <c r="G73" s="38" t="e">
        <f t="shared" si="13"/>
        <v>#N/A</v>
      </c>
      <c r="H73" s="41" t="s">
        <v>350</v>
      </c>
      <c r="I73" s="38" t="e">
        <f t="shared" si="14"/>
        <v>#N/A</v>
      </c>
      <c r="J73" s="38" t="e">
        <f t="shared" si="15"/>
        <v>#N/A</v>
      </c>
      <c r="K73" s="41" t="s">
        <v>348</v>
      </c>
      <c r="L73" s="38">
        <f t="shared" si="16"/>
        <v>1.7500000000000002E-2</v>
      </c>
      <c r="M73" s="38" t="e">
        <f t="shared" ca="1" si="17"/>
        <v>#N/A</v>
      </c>
      <c r="N73" s="38" t="e">
        <f ca="1">VLOOKUP(B73,$C$7:$T71,13,FALSE)</f>
        <v>#N/A</v>
      </c>
      <c r="O73" s="38" t="e">
        <f t="shared" ca="1" si="18"/>
        <v>#N/A</v>
      </c>
      <c r="P73" s="38" t="e">
        <f t="shared" ca="1" si="19"/>
        <v>#N/A</v>
      </c>
      <c r="Q73" s="38" t="e">
        <f t="shared" ca="1" si="20"/>
        <v>#N/A</v>
      </c>
      <c r="R73" s="38">
        <f t="shared" si="21"/>
        <v>6000</v>
      </c>
      <c r="S73" s="38" t="e">
        <f t="shared" ca="1" si="22"/>
        <v>#N/A</v>
      </c>
      <c r="T73" s="38" t="e">
        <f t="shared" si="23"/>
        <v>#N/A</v>
      </c>
    </row>
    <row r="74" spans="2:20" x14ac:dyDescent="0.25">
      <c r="B74" s="38" t="e">
        <f t="shared" ca="1" si="10"/>
        <v>#N/A</v>
      </c>
      <c r="C74" s="40" t="e">
        <f>Кабельный_журнал!P40</f>
        <v>#N/A</v>
      </c>
      <c r="D74" s="38" t="e">
        <f t="shared" ca="1" si="11"/>
        <v>#N/A</v>
      </c>
      <c r="E74" s="41" t="s">
        <v>351</v>
      </c>
      <c r="F74" s="38" t="e">
        <f t="shared" ca="1" si="12"/>
        <v>#N/A</v>
      </c>
      <c r="G74" s="38" t="e">
        <f t="shared" si="13"/>
        <v>#N/A</v>
      </c>
      <c r="H74" s="41" t="s">
        <v>350</v>
      </c>
      <c r="I74" s="38" t="e">
        <f t="shared" si="14"/>
        <v>#N/A</v>
      </c>
      <c r="J74" s="38" t="e">
        <f t="shared" si="15"/>
        <v>#N/A</v>
      </c>
      <c r="K74" s="41" t="s">
        <v>348</v>
      </c>
      <c r="L74" s="38">
        <f t="shared" si="16"/>
        <v>1.7500000000000002E-2</v>
      </c>
      <c r="M74" s="38" t="e">
        <f t="shared" ca="1" si="17"/>
        <v>#N/A</v>
      </c>
      <c r="N74" s="38" t="e">
        <f ca="1">VLOOKUP(B74,$C$7:$T72,13,FALSE)</f>
        <v>#N/A</v>
      </c>
      <c r="O74" s="38" t="e">
        <f t="shared" ca="1" si="18"/>
        <v>#N/A</v>
      </c>
      <c r="P74" s="38" t="e">
        <f t="shared" ca="1" si="19"/>
        <v>#N/A</v>
      </c>
      <c r="Q74" s="38" t="e">
        <f t="shared" ca="1" si="20"/>
        <v>#N/A</v>
      </c>
      <c r="R74" s="38">
        <f t="shared" si="21"/>
        <v>6000</v>
      </c>
      <c r="S74" s="38" t="e">
        <f t="shared" ca="1" si="22"/>
        <v>#N/A</v>
      </c>
      <c r="T74" s="38" t="e">
        <f t="shared" si="23"/>
        <v>#N/A</v>
      </c>
    </row>
    <row r="75" spans="2:20" x14ac:dyDescent="0.25">
      <c r="B75" s="38" t="e">
        <f t="shared" ca="1" si="10"/>
        <v>#N/A</v>
      </c>
      <c r="C75" s="40" t="e">
        <f>Кабельный_журнал!P41</f>
        <v>#N/A</v>
      </c>
      <c r="D75" s="38" t="e">
        <f t="shared" ca="1" si="11"/>
        <v>#N/A</v>
      </c>
      <c r="E75" s="41" t="s">
        <v>351</v>
      </c>
      <c r="F75" s="38" t="e">
        <f t="shared" ca="1" si="12"/>
        <v>#N/A</v>
      </c>
      <c r="G75" s="38" t="e">
        <f t="shared" si="13"/>
        <v>#N/A</v>
      </c>
      <c r="H75" s="41" t="s">
        <v>350</v>
      </c>
      <c r="I75" s="38" t="e">
        <f t="shared" si="14"/>
        <v>#N/A</v>
      </c>
      <c r="J75" s="38" t="e">
        <f t="shared" si="15"/>
        <v>#N/A</v>
      </c>
      <c r="K75" s="41" t="s">
        <v>348</v>
      </c>
      <c r="L75" s="38">
        <f t="shared" si="16"/>
        <v>1.7500000000000002E-2</v>
      </c>
      <c r="M75" s="38" t="e">
        <f t="shared" ca="1" si="17"/>
        <v>#N/A</v>
      </c>
      <c r="N75" s="38" t="e">
        <f ca="1">VLOOKUP(B75,$C$7:$T73,13,FALSE)</f>
        <v>#N/A</v>
      </c>
      <c r="O75" s="38" t="e">
        <f t="shared" ca="1" si="18"/>
        <v>#N/A</v>
      </c>
      <c r="P75" s="38" t="e">
        <f t="shared" ca="1" si="19"/>
        <v>#N/A</v>
      </c>
      <c r="Q75" s="38" t="e">
        <f t="shared" ca="1" si="20"/>
        <v>#N/A</v>
      </c>
      <c r="R75" s="38">
        <f t="shared" si="21"/>
        <v>6000</v>
      </c>
      <c r="S75" s="38" t="e">
        <f t="shared" ca="1" si="22"/>
        <v>#N/A</v>
      </c>
      <c r="T75" s="38" t="e">
        <f t="shared" si="23"/>
        <v>#N/A</v>
      </c>
    </row>
    <row r="76" spans="2:20" x14ac:dyDescent="0.25">
      <c r="B76" s="38" t="e">
        <f t="shared" ca="1" si="10"/>
        <v>#N/A</v>
      </c>
      <c r="C76" s="40" t="e">
        <f>Кабельный_журнал!P42</f>
        <v>#N/A</v>
      </c>
      <c r="D76" s="38" t="e">
        <f t="shared" ca="1" si="11"/>
        <v>#N/A</v>
      </c>
      <c r="E76" s="41" t="s">
        <v>351</v>
      </c>
      <c r="F76" s="38" t="e">
        <f t="shared" ca="1" si="12"/>
        <v>#N/A</v>
      </c>
      <c r="G76" s="38" t="e">
        <f t="shared" si="13"/>
        <v>#N/A</v>
      </c>
      <c r="H76" s="41" t="s">
        <v>350</v>
      </c>
      <c r="I76" s="38" t="e">
        <f t="shared" si="14"/>
        <v>#N/A</v>
      </c>
      <c r="J76" s="38" t="e">
        <f t="shared" si="15"/>
        <v>#N/A</v>
      </c>
      <c r="K76" s="41" t="s">
        <v>348</v>
      </c>
      <c r="L76" s="38">
        <f t="shared" si="16"/>
        <v>1.7500000000000002E-2</v>
      </c>
      <c r="M76" s="38" t="e">
        <f t="shared" ca="1" si="17"/>
        <v>#N/A</v>
      </c>
      <c r="N76" s="38" t="e">
        <f ca="1">VLOOKUP(B76,$C$7:$T74,13,FALSE)</f>
        <v>#N/A</v>
      </c>
      <c r="O76" s="38" t="e">
        <f t="shared" ca="1" si="18"/>
        <v>#N/A</v>
      </c>
      <c r="P76" s="38" t="e">
        <f t="shared" ca="1" si="19"/>
        <v>#N/A</v>
      </c>
      <c r="Q76" s="38" t="e">
        <f t="shared" ca="1" si="20"/>
        <v>#N/A</v>
      </c>
      <c r="R76" s="38">
        <f t="shared" si="21"/>
        <v>6000</v>
      </c>
      <c r="S76" s="38" t="e">
        <f t="shared" ca="1" si="22"/>
        <v>#N/A</v>
      </c>
      <c r="T76" s="38" t="e">
        <f t="shared" si="23"/>
        <v>#N/A</v>
      </c>
    </row>
    <row r="77" spans="2:20" x14ac:dyDescent="0.25">
      <c r="B77" s="38" t="e">
        <f t="shared" ca="1" si="10"/>
        <v>#N/A</v>
      </c>
      <c r="C77" s="40" t="e">
        <f>Кабельный_журнал!P43</f>
        <v>#N/A</v>
      </c>
      <c r="D77" s="38" t="e">
        <f t="shared" ca="1" si="11"/>
        <v>#N/A</v>
      </c>
      <c r="E77" s="41" t="s">
        <v>351</v>
      </c>
      <c r="F77" s="38" t="e">
        <f t="shared" ca="1" si="12"/>
        <v>#N/A</v>
      </c>
      <c r="G77" s="38" t="e">
        <f t="shared" si="13"/>
        <v>#N/A</v>
      </c>
      <c r="H77" s="41" t="s">
        <v>350</v>
      </c>
      <c r="I77" s="38" t="e">
        <f t="shared" si="14"/>
        <v>#N/A</v>
      </c>
      <c r="J77" s="38" t="e">
        <f t="shared" si="15"/>
        <v>#N/A</v>
      </c>
      <c r="K77" s="41" t="s">
        <v>348</v>
      </c>
      <c r="L77" s="38">
        <f t="shared" si="16"/>
        <v>1.7500000000000002E-2</v>
      </c>
      <c r="M77" s="38" t="e">
        <f t="shared" ca="1" si="17"/>
        <v>#N/A</v>
      </c>
      <c r="N77" s="38" t="e">
        <f ca="1">VLOOKUP(B77,$C$7:$T75,13,FALSE)</f>
        <v>#N/A</v>
      </c>
      <c r="O77" s="38" t="e">
        <f t="shared" ca="1" si="18"/>
        <v>#N/A</v>
      </c>
      <c r="P77" s="38" t="e">
        <f t="shared" ca="1" si="19"/>
        <v>#N/A</v>
      </c>
      <c r="Q77" s="38" t="e">
        <f t="shared" ca="1" si="20"/>
        <v>#N/A</v>
      </c>
      <c r="R77" s="38">
        <f t="shared" si="21"/>
        <v>6000</v>
      </c>
      <c r="S77" s="38" t="e">
        <f t="shared" ca="1" si="22"/>
        <v>#N/A</v>
      </c>
      <c r="T77" s="38" t="e">
        <f t="shared" si="23"/>
        <v>#N/A</v>
      </c>
    </row>
    <row r="78" spans="2:20" x14ac:dyDescent="0.25">
      <c r="B78" s="38" t="e">
        <f t="shared" ca="1" si="10"/>
        <v>#N/A</v>
      </c>
      <c r="C78" s="40" t="e">
        <f>Кабельный_журнал!P44</f>
        <v>#N/A</v>
      </c>
      <c r="D78" s="38" t="e">
        <f t="shared" ca="1" si="11"/>
        <v>#N/A</v>
      </c>
      <c r="E78" s="41" t="s">
        <v>351</v>
      </c>
      <c r="F78" s="38" t="e">
        <f t="shared" ca="1" si="12"/>
        <v>#N/A</v>
      </c>
      <c r="G78" s="38" t="e">
        <f t="shared" si="13"/>
        <v>#N/A</v>
      </c>
      <c r="H78" s="41" t="s">
        <v>350</v>
      </c>
      <c r="I78" s="38" t="e">
        <f t="shared" si="14"/>
        <v>#N/A</v>
      </c>
      <c r="J78" s="38" t="e">
        <f t="shared" si="15"/>
        <v>#N/A</v>
      </c>
      <c r="K78" s="41" t="s">
        <v>348</v>
      </c>
      <c r="L78" s="38">
        <f t="shared" si="16"/>
        <v>1.7500000000000002E-2</v>
      </c>
      <c r="M78" s="38" t="e">
        <f t="shared" ca="1" si="17"/>
        <v>#N/A</v>
      </c>
      <c r="N78" s="38" t="e">
        <f ca="1">VLOOKUP(B78,$C$7:$T76,13,FALSE)</f>
        <v>#N/A</v>
      </c>
      <c r="O78" s="38" t="e">
        <f t="shared" ca="1" si="18"/>
        <v>#N/A</v>
      </c>
      <c r="P78" s="38" t="e">
        <f t="shared" ca="1" si="19"/>
        <v>#N/A</v>
      </c>
      <c r="Q78" s="38" t="e">
        <f t="shared" ca="1" si="20"/>
        <v>#N/A</v>
      </c>
      <c r="R78" s="38">
        <f t="shared" si="21"/>
        <v>6000</v>
      </c>
      <c r="S78" s="38" t="e">
        <f t="shared" ca="1" si="22"/>
        <v>#N/A</v>
      </c>
      <c r="T78" s="38" t="e">
        <f t="shared" si="23"/>
        <v>#N/A</v>
      </c>
    </row>
    <row r="79" spans="2:20" x14ac:dyDescent="0.25">
      <c r="B79" s="38" t="e">
        <f t="shared" ca="1" si="10"/>
        <v>#N/A</v>
      </c>
      <c r="C79" s="40" t="e">
        <f>Кабельный_журнал!P45</f>
        <v>#N/A</v>
      </c>
      <c r="D79" s="38" t="e">
        <f t="shared" ca="1" si="11"/>
        <v>#N/A</v>
      </c>
      <c r="E79" s="41" t="s">
        <v>351</v>
      </c>
      <c r="F79" s="38" t="e">
        <f t="shared" ca="1" si="12"/>
        <v>#N/A</v>
      </c>
      <c r="G79" s="38" t="e">
        <f t="shared" si="13"/>
        <v>#N/A</v>
      </c>
      <c r="H79" s="41" t="s">
        <v>350</v>
      </c>
      <c r="I79" s="38" t="e">
        <f t="shared" si="14"/>
        <v>#N/A</v>
      </c>
      <c r="J79" s="38" t="e">
        <f t="shared" si="15"/>
        <v>#N/A</v>
      </c>
      <c r="K79" s="41" t="s">
        <v>348</v>
      </c>
      <c r="L79" s="38">
        <f t="shared" si="16"/>
        <v>1.7500000000000002E-2</v>
      </c>
      <c r="M79" s="38" t="e">
        <f t="shared" ca="1" si="17"/>
        <v>#N/A</v>
      </c>
      <c r="N79" s="38" t="e">
        <f ca="1">VLOOKUP(B79,$C$7:$T77,13,FALSE)</f>
        <v>#N/A</v>
      </c>
      <c r="O79" s="38" t="e">
        <f t="shared" ca="1" si="18"/>
        <v>#N/A</v>
      </c>
      <c r="P79" s="38" t="e">
        <f t="shared" ca="1" si="19"/>
        <v>#N/A</v>
      </c>
      <c r="Q79" s="38" t="e">
        <f t="shared" ca="1" si="20"/>
        <v>#N/A</v>
      </c>
      <c r="R79" s="38">
        <f t="shared" si="21"/>
        <v>6000</v>
      </c>
      <c r="S79" s="38" t="e">
        <f t="shared" ca="1" si="22"/>
        <v>#N/A</v>
      </c>
      <c r="T79" s="38" t="e">
        <f t="shared" si="23"/>
        <v>#N/A</v>
      </c>
    </row>
    <row r="80" spans="2:20" x14ac:dyDescent="0.25">
      <c r="B80" s="38" t="e">
        <f t="shared" ca="1" si="10"/>
        <v>#N/A</v>
      </c>
      <c r="C80" s="40" t="e">
        <f>Кабельный_журнал!P46</f>
        <v>#N/A</v>
      </c>
      <c r="D80" s="38" t="e">
        <f t="shared" ca="1" si="11"/>
        <v>#N/A</v>
      </c>
      <c r="E80" s="41" t="s">
        <v>351</v>
      </c>
      <c r="F80" s="38" t="e">
        <f t="shared" ca="1" si="12"/>
        <v>#N/A</v>
      </c>
      <c r="G80" s="38" t="e">
        <f t="shared" si="13"/>
        <v>#N/A</v>
      </c>
      <c r="H80" s="41" t="s">
        <v>350</v>
      </c>
      <c r="I80" s="38" t="e">
        <f t="shared" si="14"/>
        <v>#N/A</v>
      </c>
      <c r="J80" s="38" t="e">
        <f t="shared" si="15"/>
        <v>#N/A</v>
      </c>
      <c r="K80" s="41" t="s">
        <v>348</v>
      </c>
      <c r="L80" s="38">
        <f t="shared" si="16"/>
        <v>1.7500000000000002E-2</v>
      </c>
      <c r="M80" s="38" t="e">
        <f t="shared" ca="1" si="17"/>
        <v>#N/A</v>
      </c>
      <c r="N80" s="38" t="e">
        <f ca="1">VLOOKUP(B80,$C$7:$T78,13,FALSE)</f>
        <v>#N/A</v>
      </c>
      <c r="O80" s="38" t="e">
        <f t="shared" ca="1" si="18"/>
        <v>#N/A</v>
      </c>
      <c r="P80" s="38" t="e">
        <f t="shared" ca="1" si="19"/>
        <v>#N/A</v>
      </c>
      <c r="Q80" s="38" t="e">
        <f t="shared" ca="1" si="20"/>
        <v>#N/A</v>
      </c>
      <c r="R80" s="38">
        <f t="shared" si="21"/>
        <v>6000</v>
      </c>
      <c r="S80" s="38" t="e">
        <f t="shared" ca="1" si="22"/>
        <v>#N/A</v>
      </c>
      <c r="T80" s="38" t="e">
        <f t="shared" si="23"/>
        <v>#N/A</v>
      </c>
    </row>
    <row r="81" spans="2:20" x14ac:dyDescent="0.25">
      <c r="B81" s="38" t="e">
        <f t="shared" ca="1" si="10"/>
        <v>#N/A</v>
      </c>
      <c r="C81" s="40" t="e">
        <f>Кабельный_журнал!P47</f>
        <v>#N/A</v>
      </c>
      <c r="D81" s="38" t="e">
        <f t="shared" ca="1" si="11"/>
        <v>#N/A</v>
      </c>
      <c r="E81" s="41" t="s">
        <v>351</v>
      </c>
      <c r="F81" s="38" t="e">
        <f t="shared" ca="1" si="12"/>
        <v>#N/A</v>
      </c>
      <c r="G81" s="38" t="e">
        <f t="shared" si="13"/>
        <v>#N/A</v>
      </c>
      <c r="H81" s="41" t="s">
        <v>350</v>
      </c>
      <c r="I81" s="38" t="e">
        <f t="shared" si="14"/>
        <v>#N/A</v>
      </c>
      <c r="J81" s="38" t="e">
        <f t="shared" si="15"/>
        <v>#N/A</v>
      </c>
      <c r="K81" s="41" t="s">
        <v>348</v>
      </c>
      <c r="L81" s="38">
        <f t="shared" si="16"/>
        <v>1.7500000000000002E-2</v>
      </c>
      <c r="M81" s="38" t="e">
        <f t="shared" ca="1" si="17"/>
        <v>#N/A</v>
      </c>
      <c r="N81" s="38" t="e">
        <f ca="1">VLOOKUP(B81,$C$7:$T79,13,FALSE)</f>
        <v>#N/A</v>
      </c>
      <c r="O81" s="38" t="e">
        <f t="shared" ca="1" si="18"/>
        <v>#N/A</v>
      </c>
      <c r="P81" s="38" t="e">
        <f t="shared" ca="1" si="19"/>
        <v>#N/A</v>
      </c>
      <c r="Q81" s="38" t="e">
        <f t="shared" ca="1" si="20"/>
        <v>#N/A</v>
      </c>
      <c r="R81" s="38">
        <f t="shared" si="21"/>
        <v>6000</v>
      </c>
      <c r="S81" s="38" t="e">
        <f t="shared" ca="1" si="22"/>
        <v>#N/A</v>
      </c>
      <c r="T81" s="38" t="e">
        <f t="shared" si="23"/>
        <v>#N/A</v>
      </c>
    </row>
    <row r="82" spans="2:20" x14ac:dyDescent="0.25">
      <c r="B82" s="38" t="e">
        <f t="shared" ca="1" si="10"/>
        <v>#N/A</v>
      </c>
      <c r="C82" s="40" t="e">
        <f>Кабельный_журнал!P48</f>
        <v>#N/A</v>
      </c>
      <c r="D82" s="38" t="e">
        <f t="shared" ca="1" si="11"/>
        <v>#N/A</v>
      </c>
      <c r="E82" s="41" t="s">
        <v>351</v>
      </c>
      <c r="F82" s="38" t="e">
        <f t="shared" ca="1" si="12"/>
        <v>#N/A</v>
      </c>
      <c r="G82" s="38" t="e">
        <f t="shared" si="13"/>
        <v>#N/A</v>
      </c>
      <c r="H82" s="41" t="s">
        <v>350</v>
      </c>
      <c r="I82" s="38" t="e">
        <f t="shared" si="14"/>
        <v>#N/A</v>
      </c>
      <c r="J82" s="38" t="e">
        <f t="shared" si="15"/>
        <v>#N/A</v>
      </c>
      <c r="K82" s="41" t="s">
        <v>348</v>
      </c>
      <c r="L82" s="38">
        <f t="shared" si="16"/>
        <v>1.7500000000000002E-2</v>
      </c>
      <c r="M82" s="38" t="e">
        <f t="shared" ca="1" si="17"/>
        <v>#N/A</v>
      </c>
      <c r="N82" s="38" t="e">
        <f ca="1">VLOOKUP(B82,$C$7:$T80,13,FALSE)</f>
        <v>#N/A</v>
      </c>
      <c r="O82" s="38" t="e">
        <f t="shared" ca="1" si="18"/>
        <v>#N/A</v>
      </c>
      <c r="P82" s="38" t="e">
        <f t="shared" ca="1" si="19"/>
        <v>#N/A</v>
      </c>
      <c r="Q82" s="38" t="e">
        <f t="shared" ca="1" si="20"/>
        <v>#N/A</v>
      </c>
      <c r="R82" s="38">
        <f t="shared" si="21"/>
        <v>6000</v>
      </c>
      <c r="S82" s="38" t="e">
        <f t="shared" ca="1" si="22"/>
        <v>#N/A</v>
      </c>
      <c r="T82" s="38" t="e">
        <f t="shared" si="23"/>
        <v>#N/A</v>
      </c>
    </row>
    <row r="83" spans="2:20" x14ac:dyDescent="0.25">
      <c r="B83" s="38" t="e">
        <f t="shared" ca="1" si="10"/>
        <v>#N/A</v>
      </c>
      <c r="C83" s="40" t="e">
        <f>Кабельный_журнал!P49</f>
        <v>#N/A</v>
      </c>
      <c r="D83" s="38" t="e">
        <f t="shared" ca="1" si="11"/>
        <v>#N/A</v>
      </c>
      <c r="E83" s="41" t="s">
        <v>351</v>
      </c>
      <c r="F83" s="38" t="e">
        <f t="shared" ca="1" si="12"/>
        <v>#N/A</v>
      </c>
      <c r="G83" s="38" t="e">
        <f t="shared" si="13"/>
        <v>#N/A</v>
      </c>
      <c r="H83" s="41" t="s">
        <v>350</v>
      </c>
      <c r="I83" s="38" t="e">
        <f t="shared" si="14"/>
        <v>#N/A</v>
      </c>
      <c r="J83" s="38" t="e">
        <f t="shared" si="15"/>
        <v>#N/A</v>
      </c>
      <c r="K83" s="41" t="s">
        <v>348</v>
      </c>
      <c r="L83" s="38">
        <f t="shared" si="16"/>
        <v>1.7500000000000002E-2</v>
      </c>
      <c r="M83" s="38" t="e">
        <f t="shared" ca="1" si="17"/>
        <v>#N/A</v>
      </c>
      <c r="N83" s="38" t="e">
        <f ca="1">VLOOKUP(B83,$C$7:$T81,13,FALSE)</f>
        <v>#N/A</v>
      </c>
      <c r="O83" s="38" t="e">
        <f t="shared" ca="1" si="18"/>
        <v>#N/A</v>
      </c>
      <c r="P83" s="38" t="e">
        <f t="shared" ca="1" si="19"/>
        <v>#N/A</v>
      </c>
      <c r="Q83" s="38" t="e">
        <f t="shared" ca="1" si="20"/>
        <v>#N/A</v>
      </c>
      <c r="R83" s="38">
        <f t="shared" si="21"/>
        <v>6000</v>
      </c>
      <c r="S83" s="38" t="e">
        <f t="shared" ca="1" si="22"/>
        <v>#N/A</v>
      </c>
      <c r="T83" s="38" t="e">
        <f t="shared" si="23"/>
        <v>#N/A</v>
      </c>
    </row>
    <row r="84" spans="2:20" x14ac:dyDescent="0.25">
      <c r="B84" s="38" t="e">
        <f t="shared" ca="1" si="10"/>
        <v>#N/A</v>
      </c>
      <c r="C84" s="40" t="e">
        <f>Кабельный_журнал!P50</f>
        <v>#N/A</v>
      </c>
      <c r="D84" s="38" t="e">
        <f t="shared" ca="1" si="11"/>
        <v>#N/A</v>
      </c>
      <c r="E84" s="41" t="s">
        <v>351</v>
      </c>
      <c r="F84" s="38" t="e">
        <f t="shared" ca="1" si="12"/>
        <v>#N/A</v>
      </c>
      <c r="G84" s="38" t="e">
        <f t="shared" si="13"/>
        <v>#N/A</v>
      </c>
      <c r="H84" s="41" t="s">
        <v>350</v>
      </c>
      <c r="I84" s="38" t="e">
        <f t="shared" si="14"/>
        <v>#N/A</v>
      </c>
      <c r="J84" s="38" t="e">
        <f t="shared" si="15"/>
        <v>#N/A</v>
      </c>
      <c r="K84" s="41" t="s">
        <v>348</v>
      </c>
      <c r="L84" s="38">
        <f t="shared" si="16"/>
        <v>1.7500000000000002E-2</v>
      </c>
      <c r="M84" s="38" t="e">
        <f t="shared" ca="1" si="17"/>
        <v>#N/A</v>
      </c>
      <c r="N84" s="38" t="e">
        <f ca="1">VLOOKUP(B84,$C$7:$T82,13,FALSE)</f>
        <v>#N/A</v>
      </c>
      <c r="O84" s="38" t="e">
        <f t="shared" ca="1" si="18"/>
        <v>#N/A</v>
      </c>
      <c r="P84" s="38" t="e">
        <f t="shared" ca="1" si="19"/>
        <v>#N/A</v>
      </c>
      <c r="Q84" s="38" t="e">
        <f t="shared" ca="1" si="20"/>
        <v>#N/A</v>
      </c>
      <c r="R84" s="38">
        <f t="shared" si="21"/>
        <v>6000</v>
      </c>
      <c r="S84" s="38" t="e">
        <f t="shared" ca="1" si="22"/>
        <v>#N/A</v>
      </c>
      <c r="T84" s="38" t="e">
        <f t="shared" si="23"/>
        <v>#N/A</v>
      </c>
    </row>
    <row r="85" spans="2:20" x14ac:dyDescent="0.25">
      <c r="B85" s="38" t="e">
        <f t="shared" ca="1" si="10"/>
        <v>#N/A</v>
      </c>
      <c r="C85" s="40" t="e">
        <f>Кабельный_журнал!P51</f>
        <v>#N/A</v>
      </c>
      <c r="D85" s="38" t="e">
        <f t="shared" ca="1" si="11"/>
        <v>#N/A</v>
      </c>
      <c r="E85" s="41" t="s">
        <v>351</v>
      </c>
      <c r="F85" s="38" t="e">
        <f t="shared" ca="1" si="12"/>
        <v>#N/A</v>
      </c>
      <c r="G85" s="38" t="e">
        <f t="shared" si="13"/>
        <v>#N/A</v>
      </c>
      <c r="H85" s="41" t="s">
        <v>350</v>
      </c>
      <c r="I85" s="38" t="e">
        <f t="shared" si="14"/>
        <v>#N/A</v>
      </c>
      <c r="J85" s="38" t="e">
        <f t="shared" si="15"/>
        <v>#N/A</v>
      </c>
      <c r="K85" s="41" t="s">
        <v>348</v>
      </c>
      <c r="L85" s="38">
        <f t="shared" si="16"/>
        <v>1.7500000000000002E-2</v>
      </c>
      <c r="M85" s="38" t="e">
        <f t="shared" ca="1" si="17"/>
        <v>#N/A</v>
      </c>
      <c r="N85" s="38" t="e">
        <f ca="1">VLOOKUP(B85,$C$7:$T83,13,FALSE)</f>
        <v>#N/A</v>
      </c>
      <c r="O85" s="38" t="e">
        <f t="shared" ca="1" si="18"/>
        <v>#N/A</v>
      </c>
      <c r="P85" s="38" t="e">
        <f t="shared" ca="1" si="19"/>
        <v>#N/A</v>
      </c>
      <c r="Q85" s="38" t="e">
        <f t="shared" ca="1" si="20"/>
        <v>#N/A</v>
      </c>
      <c r="R85" s="38">
        <f t="shared" si="21"/>
        <v>6000</v>
      </c>
      <c r="S85" s="38" t="e">
        <f t="shared" ca="1" si="22"/>
        <v>#N/A</v>
      </c>
      <c r="T85" s="38" t="e">
        <f t="shared" si="23"/>
        <v>#N/A</v>
      </c>
    </row>
    <row r="86" spans="2:20" x14ac:dyDescent="0.25">
      <c r="B86" s="38" t="e">
        <f t="shared" ca="1" si="10"/>
        <v>#N/A</v>
      </c>
      <c r="C86" s="40" t="e">
        <f>Кабельный_журнал!P52</f>
        <v>#N/A</v>
      </c>
      <c r="D86" s="38" t="e">
        <f t="shared" ca="1" si="11"/>
        <v>#N/A</v>
      </c>
      <c r="E86" s="41" t="s">
        <v>351</v>
      </c>
      <c r="F86" s="38" t="e">
        <f t="shared" ca="1" si="12"/>
        <v>#N/A</v>
      </c>
      <c r="G86" s="38" t="e">
        <f t="shared" si="13"/>
        <v>#N/A</v>
      </c>
      <c r="H86" s="41" t="s">
        <v>350</v>
      </c>
      <c r="I86" s="38" t="e">
        <f t="shared" si="14"/>
        <v>#N/A</v>
      </c>
      <c r="J86" s="38" t="e">
        <f t="shared" si="15"/>
        <v>#N/A</v>
      </c>
      <c r="K86" s="41" t="s">
        <v>348</v>
      </c>
      <c r="L86" s="38">
        <f t="shared" si="16"/>
        <v>1.7500000000000002E-2</v>
      </c>
      <c r="M86" s="38" t="e">
        <f t="shared" ca="1" si="17"/>
        <v>#N/A</v>
      </c>
      <c r="N86" s="38" t="e">
        <f ca="1">VLOOKUP(B86,$C$7:$T84,13,FALSE)</f>
        <v>#N/A</v>
      </c>
      <c r="O86" s="38" t="e">
        <f t="shared" ca="1" si="18"/>
        <v>#N/A</v>
      </c>
      <c r="P86" s="38" t="e">
        <f t="shared" ca="1" si="19"/>
        <v>#N/A</v>
      </c>
      <c r="Q86" s="38" t="e">
        <f t="shared" ca="1" si="20"/>
        <v>#N/A</v>
      </c>
      <c r="R86" s="38">
        <f t="shared" si="21"/>
        <v>6000</v>
      </c>
      <c r="S86" s="38" t="e">
        <f t="shared" ca="1" si="22"/>
        <v>#N/A</v>
      </c>
      <c r="T86" s="38" t="e">
        <f t="shared" si="23"/>
        <v>#N/A</v>
      </c>
    </row>
    <row r="87" spans="2:20" x14ac:dyDescent="0.25">
      <c r="B87" s="38" t="e">
        <f t="shared" ca="1" si="10"/>
        <v>#N/A</v>
      </c>
      <c r="C87" s="40" t="e">
        <f>Кабельный_журнал!P53</f>
        <v>#N/A</v>
      </c>
      <c r="D87" s="38" t="e">
        <f t="shared" ca="1" si="11"/>
        <v>#N/A</v>
      </c>
      <c r="E87" s="41" t="s">
        <v>351</v>
      </c>
      <c r="F87" s="38" t="e">
        <f t="shared" ca="1" si="12"/>
        <v>#N/A</v>
      </c>
      <c r="G87" s="38" t="e">
        <f t="shared" si="13"/>
        <v>#N/A</v>
      </c>
      <c r="H87" s="41" t="s">
        <v>350</v>
      </c>
      <c r="I87" s="38" t="e">
        <f t="shared" si="14"/>
        <v>#N/A</v>
      </c>
      <c r="J87" s="38" t="e">
        <f t="shared" si="15"/>
        <v>#N/A</v>
      </c>
      <c r="K87" s="41" t="s">
        <v>348</v>
      </c>
      <c r="L87" s="38">
        <f t="shared" si="16"/>
        <v>1.7500000000000002E-2</v>
      </c>
      <c r="M87" s="38" t="e">
        <f t="shared" ca="1" si="17"/>
        <v>#N/A</v>
      </c>
      <c r="N87" s="38" t="e">
        <f ca="1">VLOOKUP(B87,$C$7:$T85,13,FALSE)</f>
        <v>#N/A</v>
      </c>
      <c r="O87" s="38" t="e">
        <f t="shared" ca="1" si="18"/>
        <v>#N/A</v>
      </c>
      <c r="P87" s="38" t="e">
        <f t="shared" ca="1" si="19"/>
        <v>#N/A</v>
      </c>
      <c r="Q87" s="38" t="e">
        <f t="shared" ca="1" si="20"/>
        <v>#N/A</v>
      </c>
      <c r="R87" s="38">
        <f t="shared" si="21"/>
        <v>6000</v>
      </c>
      <c r="S87" s="38" t="e">
        <f t="shared" ca="1" si="22"/>
        <v>#N/A</v>
      </c>
      <c r="T87" s="38" t="e">
        <f t="shared" si="23"/>
        <v>#N/A</v>
      </c>
    </row>
    <row r="88" spans="2:20" x14ac:dyDescent="0.25">
      <c r="B88" s="38" t="e">
        <f t="shared" ca="1" si="10"/>
        <v>#N/A</v>
      </c>
      <c r="C88" s="40" t="e">
        <f>Кабельный_журнал!P54</f>
        <v>#N/A</v>
      </c>
      <c r="D88" s="38" t="e">
        <f t="shared" ca="1" si="11"/>
        <v>#N/A</v>
      </c>
      <c r="E88" s="41" t="s">
        <v>351</v>
      </c>
      <c r="F88" s="38" t="e">
        <f t="shared" ca="1" si="12"/>
        <v>#N/A</v>
      </c>
      <c r="G88" s="38" t="e">
        <f t="shared" si="13"/>
        <v>#N/A</v>
      </c>
      <c r="H88" s="41" t="s">
        <v>350</v>
      </c>
      <c r="I88" s="38" t="e">
        <f t="shared" si="14"/>
        <v>#N/A</v>
      </c>
      <c r="J88" s="38" t="e">
        <f t="shared" si="15"/>
        <v>#N/A</v>
      </c>
      <c r="K88" s="41" t="s">
        <v>348</v>
      </c>
      <c r="L88" s="38">
        <f t="shared" si="16"/>
        <v>1.7500000000000002E-2</v>
      </c>
      <c r="M88" s="38" t="e">
        <f t="shared" ca="1" si="17"/>
        <v>#N/A</v>
      </c>
      <c r="N88" s="38" t="e">
        <f ca="1">VLOOKUP(B88,$C$7:$T86,13,FALSE)</f>
        <v>#N/A</v>
      </c>
      <c r="O88" s="38" t="e">
        <f t="shared" ca="1" si="18"/>
        <v>#N/A</v>
      </c>
      <c r="P88" s="38" t="e">
        <f t="shared" ca="1" si="19"/>
        <v>#N/A</v>
      </c>
      <c r="Q88" s="38" t="e">
        <f t="shared" ca="1" si="20"/>
        <v>#N/A</v>
      </c>
      <c r="R88" s="38">
        <f t="shared" si="21"/>
        <v>6000</v>
      </c>
      <c r="S88" s="38" t="e">
        <f t="shared" ca="1" si="22"/>
        <v>#N/A</v>
      </c>
      <c r="T88" s="38" t="e">
        <f t="shared" si="23"/>
        <v>#N/A</v>
      </c>
    </row>
    <row r="89" spans="2:20" x14ac:dyDescent="0.25">
      <c r="B89" s="38" t="e">
        <f t="shared" ca="1" si="10"/>
        <v>#N/A</v>
      </c>
      <c r="C89" s="40" t="e">
        <f>Кабельный_журнал!P55</f>
        <v>#N/A</v>
      </c>
      <c r="D89" s="38" t="e">
        <f t="shared" ca="1" si="11"/>
        <v>#N/A</v>
      </c>
      <c r="E89" s="41" t="s">
        <v>351</v>
      </c>
      <c r="F89" s="38" t="e">
        <f t="shared" ca="1" si="12"/>
        <v>#N/A</v>
      </c>
      <c r="G89" s="38" t="e">
        <f t="shared" si="13"/>
        <v>#N/A</v>
      </c>
      <c r="H89" s="41" t="s">
        <v>350</v>
      </c>
      <c r="I89" s="38" t="e">
        <f t="shared" si="14"/>
        <v>#N/A</v>
      </c>
      <c r="J89" s="38" t="e">
        <f t="shared" si="15"/>
        <v>#N/A</v>
      </c>
      <c r="K89" s="41" t="s">
        <v>348</v>
      </c>
      <c r="L89" s="38">
        <f t="shared" si="16"/>
        <v>1.7500000000000002E-2</v>
      </c>
      <c r="M89" s="38" t="e">
        <f t="shared" ca="1" si="17"/>
        <v>#N/A</v>
      </c>
      <c r="N89" s="38" t="e">
        <f ca="1">VLOOKUP(B89,$C$7:$T87,13,FALSE)</f>
        <v>#N/A</v>
      </c>
      <c r="O89" s="38" t="e">
        <f t="shared" ca="1" si="18"/>
        <v>#N/A</v>
      </c>
      <c r="P89" s="38" t="e">
        <f t="shared" ca="1" si="19"/>
        <v>#N/A</v>
      </c>
      <c r="Q89" s="38" t="e">
        <f t="shared" ca="1" si="20"/>
        <v>#N/A</v>
      </c>
      <c r="R89" s="38">
        <f t="shared" si="21"/>
        <v>6000</v>
      </c>
      <c r="S89" s="38" t="e">
        <f t="shared" ca="1" si="22"/>
        <v>#N/A</v>
      </c>
      <c r="T89" s="38" t="e">
        <f t="shared" si="23"/>
        <v>#N/A</v>
      </c>
    </row>
    <row r="90" spans="2:20" x14ac:dyDescent="0.25">
      <c r="B90" s="38" t="e">
        <f t="shared" ca="1" si="10"/>
        <v>#N/A</v>
      </c>
      <c r="C90" s="40" t="e">
        <f>Кабельный_журнал!P56</f>
        <v>#N/A</v>
      </c>
      <c r="D90" s="38" t="e">
        <f t="shared" ca="1" si="11"/>
        <v>#N/A</v>
      </c>
      <c r="E90" s="41" t="s">
        <v>351</v>
      </c>
      <c r="F90" s="38" t="e">
        <f t="shared" ca="1" si="12"/>
        <v>#N/A</v>
      </c>
      <c r="G90" s="38" t="e">
        <f t="shared" si="13"/>
        <v>#N/A</v>
      </c>
      <c r="H90" s="41" t="s">
        <v>350</v>
      </c>
      <c r="I90" s="38" t="e">
        <f t="shared" si="14"/>
        <v>#N/A</v>
      </c>
      <c r="J90" s="38" t="e">
        <f t="shared" si="15"/>
        <v>#N/A</v>
      </c>
      <c r="K90" s="41" t="s">
        <v>348</v>
      </c>
      <c r="L90" s="38">
        <f t="shared" si="16"/>
        <v>1.7500000000000002E-2</v>
      </c>
      <c r="M90" s="38" t="e">
        <f t="shared" ca="1" si="17"/>
        <v>#N/A</v>
      </c>
      <c r="N90" s="38" t="e">
        <f ca="1">VLOOKUP(B90,$C$7:$T88,13,FALSE)</f>
        <v>#N/A</v>
      </c>
      <c r="O90" s="38" t="e">
        <f t="shared" ca="1" si="18"/>
        <v>#N/A</v>
      </c>
      <c r="P90" s="38" t="e">
        <f t="shared" ca="1" si="19"/>
        <v>#N/A</v>
      </c>
      <c r="Q90" s="38" t="e">
        <f t="shared" ca="1" si="20"/>
        <v>#N/A</v>
      </c>
      <c r="R90" s="38">
        <f t="shared" si="21"/>
        <v>6000</v>
      </c>
      <c r="S90" s="38" t="e">
        <f t="shared" ca="1" si="22"/>
        <v>#N/A</v>
      </c>
      <c r="T90" s="38" t="e">
        <f t="shared" si="23"/>
        <v>#N/A</v>
      </c>
    </row>
    <row r="91" spans="2:20" x14ac:dyDescent="0.25">
      <c r="B91" s="38" t="e">
        <f t="shared" ca="1" si="10"/>
        <v>#N/A</v>
      </c>
      <c r="C91" s="40" t="e">
        <f>Кабельный_журнал!P57</f>
        <v>#N/A</v>
      </c>
      <c r="D91" s="38" t="e">
        <f t="shared" ca="1" si="11"/>
        <v>#N/A</v>
      </c>
      <c r="E91" s="41" t="s">
        <v>351</v>
      </c>
      <c r="F91" s="38" t="e">
        <f t="shared" ca="1" si="12"/>
        <v>#N/A</v>
      </c>
      <c r="G91" s="38" t="e">
        <f t="shared" si="13"/>
        <v>#N/A</v>
      </c>
      <c r="H91" s="41" t="s">
        <v>350</v>
      </c>
      <c r="I91" s="38" t="e">
        <f t="shared" si="14"/>
        <v>#N/A</v>
      </c>
      <c r="J91" s="38" t="e">
        <f t="shared" si="15"/>
        <v>#N/A</v>
      </c>
      <c r="K91" s="41" t="s">
        <v>348</v>
      </c>
      <c r="L91" s="38">
        <f t="shared" si="16"/>
        <v>1.7500000000000002E-2</v>
      </c>
      <c r="M91" s="38" t="e">
        <f t="shared" ca="1" si="17"/>
        <v>#N/A</v>
      </c>
      <c r="N91" s="38" t="e">
        <f ca="1">VLOOKUP(B91,$C$7:$T89,13,FALSE)</f>
        <v>#N/A</v>
      </c>
      <c r="O91" s="38" t="e">
        <f t="shared" ca="1" si="18"/>
        <v>#N/A</v>
      </c>
      <c r="P91" s="38" t="e">
        <f t="shared" ca="1" si="19"/>
        <v>#N/A</v>
      </c>
      <c r="Q91" s="38" t="e">
        <f t="shared" ca="1" si="20"/>
        <v>#N/A</v>
      </c>
      <c r="R91" s="38">
        <f t="shared" si="21"/>
        <v>6000</v>
      </c>
      <c r="S91" s="38" t="e">
        <f t="shared" ca="1" si="22"/>
        <v>#N/A</v>
      </c>
      <c r="T91" s="38" t="e">
        <f t="shared" si="23"/>
        <v>#N/A</v>
      </c>
    </row>
    <row r="92" spans="2:20" x14ac:dyDescent="0.25">
      <c r="B92" s="38" t="e">
        <f t="shared" ca="1" si="10"/>
        <v>#N/A</v>
      </c>
      <c r="C92" s="40" t="e">
        <f>Кабельный_журнал!P58</f>
        <v>#N/A</v>
      </c>
      <c r="D92" s="38" t="e">
        <f t="shared" ca="1" si="11"/>
        <v>#N/A</v>
      </c>
      <c r="E92" s="41" t="s">
        <v>351</v>
      </c>
      <c r="F92" s="38" t="e">
        <f t="shared" ca="1" si="12"/>
        <v>#N/A</v>
      </c>
      <c r="G92" s="38" t="e">
        <f t="shared" si="13"/>
        <v>#N/A</v>
      </c>
      <c r="H92" s="41" t="s">
        <v>350</v>
      </c>
      <c r="I92" s="38" t="e">
        <f t="shared" si="14"/>
        <v>#N/A</v>
      </c>
      <c r="J92" s="38" t="e">
        <f t="shared" si="15"/>
        <v>#N/A</v>
      </c>
      <c r="K92" s="41" t="s">
        <v>348</v>
      </c>
      <c r="L92" s="38">
        <f t="shared" si="16"/>
        <v>1.7500000000000002E-2</v>
      </c>
      <c r="M92" s="38" t="e">
        <f t="shared" ca="1" si="17"/>
        <v>#N/A</v>
      </c>
      <c r="N92" s="38" t="e">
        <f ca="1">VLOOKUP(B92,$C$7:$T90,13,FALSE)</f>
        <v>#N/A</v>
      </c>
      <c r="O92" s="38" t="e">
        <f t="shared" ca="1" si="18"/>
        <v>#N/A</v>
      </c>
      <c r="P92" s="38" t="e">
        <f t="shared" ca="1" si="19"/>
        <v>#N/A</v>
      </c>
      <c r="Q92" s="38" t="e">
        <f t="shared" ca="1" si="20"/>
        <v>#N/A</v>
      </c>
      <c r="R92" s="38">
        <f t="shared" si="21"/>
        <v>6000</v>
      </c>
      <c r="S92" s="38" t="e">
        <f t="shared" ca="1" si="22"/>
        <v>#N/A</v>
      </c>
      <c r="T92" s="38" t="e">
        <f t="shared" si="23"/>
        <v>#N/A</v>
      </c>
    </row>
    <row r="93" spans="2:20" x14ac:dyDescent="0.25">
      <c r="B93" s="38" t="e">
        <f t="shared" ca="1" si="10"/>
        <v>#N/A</v>
      </c>
      <c r="C93" s="40" t="e">
        <f>Кабельный_журнал!P59</f>
        <v>#N/A</v>
      </c>
      <c r="D93" s="38" t="e">
        <f t="shared" ca="1" si="11"/>
        <v>#N/A</v>
      </c>
      <c r="E93" s="41" t="s">
        <v>351</v>
      </c>
      <c r="F93" s="38" t="e">
        <f t="shared" ca="1" si="12"/>
        <v>#N/A</v>
      </c>
      <c r="G93" s="38" t="e">
        <f t="shared" si="13"/>
        <v>#N/A</v>
      </c>
      <c r="H93" s="41" t="s">
        <v>350</v>
      </c>
      <c r="I93" s="38" t="e">
        <f t="shared" si="14"/>
        <v>#N/A</v>
      </c>
      <c r="J93" s="38" t="e">
        <f t="shared" si="15"/>
        <v>#N/A</v>
      </c>
      <c r="K93" s="41" t="s">
        <v>348</v>
      </c>
      <c r="L93" s="38">
        <f t="shared" si="16"/>
        <v>1.7500000000000002E-2</v>
      </c>
      <c r="M93" s="38" t="e">
        <f t="shared" ca="1" si="17"/>
        <v>#N/A</v>
      </c>
      <c r="N93" s="38" t="e">
        <f ca="1">VLOOKUP(B93,$C$7:$T91,13,FALSE)</f>
        <v>#N/A</v>
      </c>
      <c r="O93" s="38" t="e">
        <f t="shared" ca="1" si="18"/>
        <v>#N/A</v>
      </c>
      <c r="P93" s="38" t="e">
        <f t="shared" ca="1" si="19"/>
        <v>#N/A</v>
      </c>
      <c r="Q93" s="38" t="e">
        <f t="shared" ca="1" si="20"/>
        <v>#N/A</v>
      </c>
      <c r="R93" s="38">
        <f t="shared" si="21"/>
        <v>6000</v>
      </c>
      <c r="S93" s="38" t="e">
        <f t="shared" ca="1" si="22"/>
        <v>#N/A</v>
      </c>
      <c r="T93" s="38" t="e">
        <f t="shared" si="23"/>
        <v>#N/A</v>
      </c>
    </row>
    <row r="94" spans="2:20" x14ac:dyDescent="0.25">
      <c r="B94" s="38" t="e">
        <f t="shared" ca="1" si="10"/>
        <v>#N/A</v>
      </c>
      <c r="C94" s="40" t="e">
        <f>Кабельный_журнал!P60</f>
        <v>#N/A</v>
      </c>
      <c r="D94" s="38" t="e">
        <f t="shared" ca="1" si="11"/>
        <v>#N/A</v>
      </c>
      <c r="E94" s="41" t="s">
        <v>351</v>
      </c>
      <c r="F94" s="38" t="e">
        <f t="shared" ca="1" si="12"/>
        <v>#N/A</v>
      </c>
      <c r="G94" s="38" t="e">
        <f t="shared" si="13"/>
        <v>#N/A</v>
      </c>
      <c r="H94" s="41" t="s">
        <v>350</v>
      </c>
      <c r="I94" s="38" t="e">
        <f t="shared" si="14"/>
        <v>#N/A</v>
      </c>
      <c r="J94" s="38" t="e">
        <f t="shared" si="15"/>
        <v>#N/A</v>
      </c>
      <c r="K94" s="41" t="s">
        <v>348</v>
      </c>
      <c r="L94" s="38">
        <f t="shared" si="16"/>
        <v>1.7500000000000002E-2</v>
      </c>
      <c r="M94" s="38" t="e">
        <f t="shared" ca="1" si="17"/>
        <v>#N/A</v>
      </c>
      <c r="N94" s="38" t="e">
        <f ca="1">VLOOKUP(B94,$C$7:$T92,13,FALSE)</f>
        <v>#N/A</v>
      </c>
      <c r="O94" s="38" t="e">
        <f t="shared" ca="1" si="18"/>
        <v>#N/A</v>
      </c>
      <c r="P94" s="38" t="e">
        <f t="shared" ca="1" si="19"/>
        <v>#N/A</v>
      </c>
      <c r="Q94" s="38" t="e">
        <f t="shared" ca="1" si="20"/>
        <v>#N/A</v>
      </c>
      <c r="R94" s="38">
        <f t="shared" si="21"/>
        <v>6000</v>
      </c>
      <c r="S94" s="38" t="e">
        <f t="shared" ca="1" si="22"/>
        <v>#N/A</v>
      </c>
      <c r="T94" s="38" t="e">
        <f t="shared" si="23"/>
        <v>#N/A</v>
      </c>
    </row>
    <row r="95" spans="2:20" x14ac:dyDescent="0.25">
      <c r="B95" s="38" t="e">
        <f t="shared" ca="1" si="10"/>
        <v>#N/A</v>
      </c>
      <c r="C95" s="40" t="e">
        <f>Кабельный_журнал!P61</f>
        <v>#N/A</v>
      </c>
      <c r="D95" s="38" t="e">
        <f t="shared" ca="1" si="11"/>
        <v>#N/A</v>
      </c>
      <c r="E95" s="41" t="s">
        <v>351</v>
      </c>
      <c r="F95" s="38" t="e">
        <f t="shared" ca="1" si="12"/>
        <v>#N/A</v>
      </c>
      <c r="G95" s="38" t="e">
        <f t="shared" si="13"/>
        <v>#N/A</v>
      </c>
      <c r="H95" s="41" t="s">
        <v>350</v>
      </c>
      <c r="I95" s="38" t="e">
        <f t="shared" si="14"/>
        <v>#N/A</v>
      </c>
      <c r="J95" s="38" t="e">
        <f t="shared" si="15"/>
        <v>#N/A</v>
      </c>
      <c r="K95" s="41" t="s">
        <v>348</v>
      </c>
      <c r="L95" s="38">
        <f t="shared" si="16"/>
        <v>1.7500000000000002E-2</v>
      </c>
      <c r="M95" s="38" t="e">
        <f t="shared" ca="1" si="17"/>
        <v>#N/A</v>
      </c>
      <c r="N95" s="38" t="e">
        <f ca="1">VLOOKUP(B95,$C$7:$T93,13,FALSE)</f>
        <v>#N/A</v>
      </c>
      <c r="O95" s="38" t="e">
        <f t="shared" ca="1" si="18"/>
        <v>#N/A</v>
      </c>
      <c r="P95" s="38" t="e">
        <f t="shared" ca="1" si="19"/>
        <v>#N/A</v>
      </c>
      <c r="Q95" s="38" t="e">
        <f t="shared" ca="1" si="20"/>
        <v>#N/A</v>
      </c>
      <c r="R95" s="38">
        <f t="shared" si="21"/>
        <v>6000</v>
      </c>
      <c r="S95" s="38" t="e">
        <f t="shared" ca="1" si="22"/>
        <v>#N/A</v>
      </c>
      <c r="T95" s="38" t="e">
        <f t="shared" si="23"/>
        <v>#N/A</v>
      </c>
    </row>
    <row r="96" spans="2:20" x14ac:dyDescent="0.25">
      <c r="B96" s="38" t="e">
        <f t="shared" ca="1" si="10"/>
        <v>#N/A</v>
      </c>
      <c r="C96" s="40" t="e">
        <f>Кабельный_журнал!P62</f>
        <v>#N/A</v>
      </c>
      <c r="D96" s="38" t="e">
        <f t="shared" ca="1" si="11"/>
        <v>#N/A</v>
      </c>
      <c r="E96" s="41" t="s">
        <v>351</v>
      </c>
      <c r="F96" s="38" t="e">
        <f t="shared" ca="1" si="12"/>
        <v>#N/A</v>
      </c>
      <c r="G96" s="38" t="e">
        <f t="shared" si="13"/>
        <v>#N/A</v>
      </c>
      <c r="H96" s="41" t="s">
        <v>350</v>
      </c>
      <c r="I96" s="38" t="e">
        <f t="shared" si="14"/>
        <v>#N/A</v>
      </c>
      <c r="J96" s="38" t="e">
        <f t="shared" si="15"/>
        <v>#N/A</v>
      </c>
      <c r="K96" s="41" t="s">
        <v>348</v>
      </c>
      <c r="L96" s="38">
        <f t="shared" si="16"/>
        <v>1.7500000000000002E-2</v>
      </c>
      <c r="M96" s="38" t="e">
        <f t="shared" ca="1" si="17"/>
        <v>#N/A</v>
      </c>
      <c r="N96" s="38" t="e">
        <f ca="1">VLOOKUP(B96,$C$7:$T94,13,FALSE)</f>
        <v>#N/A</v>
      </c>
      <c r="O96" s="38" t="e">
        <f t="shared" ca="1" si="18"/>
        <v>#N/A</v>
      </c>
      <c r="P96" s="38" t="e">
        <f t="shared" ca="1" si="19"/>
        <v>#N/A</v>
      </c>
      <c r="Q96" s="38" t="e">
        <f t="shared" ca="1" si="20"/>
        <v>#N/A</v>
      </c>
      <c r="R96" s="38">
        <f t="shared" si="21"/>
        <v>6000</v>
      </c>
      <c r="S96" s="38" t="e">
        <f t="shared" ca="1" si="22"/>
        <v>#N/A</v>
      </c>
      <c r="T96" s="38" t="e">
        <f t="shared" si="23"/>
        <v>#N/A</v>
      </c>
    </row>
    <row r="97" spans="2:20" x14ac:dyDescent="0.25">
      <c r="B97" s="38" t="e">
        <f t="shared" ca="1" si="10"/>
        <v>#N/A</v>
      </c>
      <c r="C97" s="40" t="e">
        <f>Кабельный_журнал!P63</f>
        <v>#N/A</v>
      </c>
      <c r="D97" s="38" t="e">
        <f t="shared" ca="1" si="11"/>
        <v>#N/A</v>
      </c>
      <c r="E97" s="41" t="s">
        <v>351</v>
      </c>
      <c r="F97" s="38" t="e">
        <f t="shared" ca="1" si="12"/>
        <v>#N/A</v>
      </c>
      <c r="G97" s="38" t="e">
        <f t="shared" si="13"/>
        <v>#N/A</v>
      </c>
      <c r="H97" s="41" t="s">
        <v>350</v>
      </c>
      <c r="I97" s="38" t="e">
        <f t="shared" si="14"/>
        <v>#N/A</v>
      </c>
      <c r="J97" s="38" t="e">
        <f t="shared" si="15"/>
        <v>#N/A</v>
      </c>
      <c r="K97" s="41" t="s">
        <v>348</v>
      </c>
      <c r="L97" s="38">
        <f t="shared" si="16"/>
        <v>1.7500000000000002E-2</v>
      </c>
      <c r="M97" s="38" t="e">
        <f t="shared" ca="1" si="17"/>
        <v>#N/A</v>
      </c>
      <c r="N97" s="38" t="e">
        <f ca="1">VLOOKUP(B97,$C$7:$T95,13,FALSE)</f>
        <v>#N/A</v>
      </c>
      <c r="O97" s="38" t="e">
        <f t="shared" ca="1" si="18"/>
        <v>#N/A</v>
      </c>
      <c r="P97" s="38" t="e">
        <f t="shared" ca="1" si="19"/>
        <v>#N/A</v>
      </c>
      <c r="Q97" s="38" t="e">
        <f t="shared" ca="1" si="20"/>
        <v>#N/A</v>
      </c>
      <c r="R97" s="38">
        <f t="shared" si="21"/>
        <v>6000</v>
      </c>
      <c r="S97" s="38" t="e">
        <f t="shared" ca="1" si="22"/>
        <v>#N/A</v>
      </c>
      <c r="T97" s="38" t="e">
        <f t="shared" si="23"/>
        <v>#N/A</v>
      </c>
    </row>
    <row r="98" spans="2:20" x14ac:dyDescent="0.25">
      <c r="B98" s="38" t="e">
        <f t="shared" ca="1" si="10"/>
        <v>#N/A</v>
      </c>
      <c r="C98" s="40" t="e">
        <f>Кабельный_журнал!P64</f>
        <v>#N/A</v>
      </c>
      <c r="D98" s="38" t="e">
        <f t="shared" ca="1" si="11"/>
        <v>#N/A</v>
      </c>
      <c r="E98" s="41" t="s">
        <v>351</v>
      </c>
      <c r="F98" s="38" t="e">
        <f t="shared" ca="1" si="12"/>
        <v>#N/A</v>
      </c>
      <c r="G98" s="38" t="e">
        <f t="shared" si="13"/>
        <v>#N/A</v>
      </c>
      <c r="H98" s="41" t="s">
        <v>350</v>
      </c>
      <c r="I98" s="38" t="e">
        <f t="shared" si="14"/>
        <v>#N/A</v>
      </c>
      <c r="J98" s="38" t="e">
        <f t="shared" si="15"/>
        <v>#N/A</v>
      </c>
      <c r="K98" s="41" t="s">
        <v>348</v>
      </c>
      <c r="L98" s="38">
        <f t="shared" si="16"/>
        <v>1.7500000000000002E-2</v>
      </c>
      <c r="M98" s="38" t="e">
        <f t="shared" ca="1" si="17"/>
        <v>#N/A</v>
      </c>
      <c r="N98" s="38" t="e">
        <f ca="1">VLOOKUP(B98,$C$7:$T96,13,FALSE)</f>
        <v>#N/A</v>
      </c>
      <c r="O98" s="38" t="e">
        <f t="shared" ca="1" si="18"/>
        <v>#N/A</v>
      </c>
      <c r="P98" s="38" t="e">
        <f t="shared" ca="1" si="19"/>
        <v>#N/A</v>
      </c>
      <c r="Q98" s="38" t="e">
        <f t="shared" ca="1" si="20"/>
        <v>#N/A</v>
      </c>
      <c r="R98" s="38">
        <f t="shared" si="21"/>
        <v>6000</v>
      </c>
      <c r="S98" s="38" t="e">
        <f t="shared" ca="1" si="22"/>
        <v>#N/A</v>
      </c>
      <c r="T98" s="38" t="e">
        <f t="shared" si="23"/>
        <v>#N/A</v>
      </c>
    </row>
    <row r="99" spans="2:20" x14ac:dyDescent="0.25">
      <c r="B99" s="38" t="e">
        <f t="shared" ca="1" si="10"/>
        <v>#N/A</v>
      </c>
      <c r="C99" s="40" t="e">
        <f>Кабельный_журнал!P65</f>
        <v>#N/A</v>
      </c>
      <c r="D99" s="38" t="e">
        <f t="shared" ca="1" si="11"/>
        <v>#N/A</v>
      </c>
      <c r="E99" s="41" t="s">
        <v>351</v>
      </c>
      <c r="F99" s="38" t="e">
        <f t="shared" ca="1" si="12"/>
        <v>#N/A</v>
      </c>
      <c r="G99" s="38" t="e">
        <f t="shared" si="13"/>
        <v>#N/A</v>
      </c>
      <c r="H99" s="41" t="s">
        <v>350</v>
      </c>
      <c r="I99" s="38" t="e">
        <f t="shared" si="14"/>
        <v>#N/A</v>
      </c>
      <c r="J99" s="38" t="e">
        <f t="shared" si="15"/>
        <v>#N/A</v>
      </c>
      <c r="K99" s="41" t="s">
        <v>348</v>
      </c>
      <c r="L99" s="38">
        <f t="shared" si="16"/>
        <v>1.7500000000000002E-2</v>
      </c>
      <c r="M99" s="38" t="e">
        <f t="shared" ca="1" si="17"/>
        <v>#N/A</v>
      </c>
      <c r="N99" s="38" t="e">
        <f ca="1">VLOOKUP(B99,$C$7:$T97,13,FALSE)</f>
        <v>#N/A</v>
      </c>
      <c r="O99" s="38" t="e">
        <f t="shared" ca="1" si="18"/>
        <v>#N/A</v>
      </c>
      <c r="P99" s="38" t="e">
        <f t="shared" ca="1" si="19"/>
        <v>#N/A</v>
      </c>
      <c r="Q99" s="38" t="e">
        <f t="shared" ca="1" si="20"/>
        <v>#N/A</v>
      </c>
      <c r="R99" s="38">
        <f t="shared" si="21"/>
        <v>6000</v>
      </c>
      <c r="S99" s="38" t="e">
        <f t="shared" ca="1" si="22"/>
        <v>#N/A</v>
      </c>
      <c r="T99" s="38" t="e">
        <f t="shared" si="23"/>
        <v>#N/A</v>
      </c>
    </row>
    <row r="100" spans="2:20" x14ac:dyDescent="0.25">
      <c r="B100" s="38" t="e">
        <f t="shared" ca="1" si="10"/>
        <v>#N/A</v>
      </c>
      <c r="C100" s="40" t="e">
        <f>Кабельный_журнал!P66</f>
        <v>#N/A</v>
      </c>
      <c r="D100" s="38" t="e">
        <f t="shared" ca="1" si="11"/>
        <v>#N/A</v>
      </c>
      <c r="E100" s="41" t="s">
        <v>351</v>
      </c>
      <c r="F100" s="38" t="e">
        <f t="shared" ca="1" si="12"/>
        <v>#N/A</v>
      </c>
      <c r="G100" s="38" t="e">
        <f t="shared" si="13"/>
        <v>#N/A</v>
      </c>
      <c r="H100" s="41" t="s">
        <v>350</v>
      </c>
      <c r="I100" s="38" t="e">
        <f t="shared" si="14"/>
        <v>#N/A</v>
      </c>
      <c r="J100" s="38" t="e">
        <f t="shared" si="15"/>
        <v>#N/A</v>
      </c>
      <c r="K100" s="41" t="s">
        <v>348</v>
      </c>
      <c r="L100" s="38">
        <f t="shared" si="16"/>
        <v>1.7500000000000002E-2</v>
      </c>
      <c r="M100" s="38" t="e">
        <f t="shared" ca="1" si="17"/>
        <v>#N/A</v>
      </c>
      <c r="N100" s="38" t="e">
        <f ca="1">VLOOKUP(B100,$C$7:$T98,13,FALSE)</f>
        <v>#N/A</v>
      </c>
      <c r="O100" s="38" t="e">
        <f t="shared" ca="1" si="18"/>
        <v>#N/A</v>
      </c>
      <c r="P100" s="38" t="e">
        <f t="shared" ca="1" si="19"/>
        <v>#N/A</v>
      </c>
      <c r="Q100" s="38" t="e">
        <f t="shared" ca="1" si="20"/>
        <v>#N/A</v>
      </c>
      <c r="R100" s="38">
        <f t="shared" si="21"/>
        <v>6000</v>
      </c>
      <c r="S100" s="38" t="e">
        <f t="shared" ca="1" si="22"/>
        <v>#N/A</v>
      </c>
      <c r="T100" s="38" t="e">
        <f t="shared" si="23"/>
        <v>#N/A</v>
      </c>
    </row>
    <row r="101" spans="2:20" x14ac:dyDescent="0.25">
      <c r="B101" s="38" t="e">
        <f t="shared" ca="1" si="10"/>
        <v>#N/A</v>
      </c>
      <c r="C101" s="40" t="e">
        <f>Кабельный_журнал!P67</f>
        <v>#N/A</v>
      </c>
      <c r="D101" s="38" t="e">
        <f t="shared" ca="1" si="11"/>
        <v>#N/A</v>
      </c>
      <c r="E101" s="41" t="s">
        <v>351</v>
      </c>
      <c r="F101" s="38" t="e">
        <f t="shared" ca="1" si="12"/>
        <v>#N/A</v>
      </c>
      <c r="G101" s="38" t="e">
        <f t="shared" si="13"/>
        <v>#N/A</v>
      </c>
      <c r="H101" s="41" t="s">
        <v>350</v>
      </c>
      <c r="I101" s="38" t="e">
        <f t="shared" si="14"/>
        <v>#N/A</v>
      </c>
      <c r="J101" s="38" t="e">
        <f t="shared" si="15"/>
        <v>#N/A</v>
      </c>
      <c r="K101" s="41" t="s">
        <v>348</v>
      </c>
      <c r="L101" s="38">
        <f t="shared" si="16"/>
        <v>1.7500000000000002E-2</v>
      </c>
      <c r="M101" s="38" t="e">
        <f t="shared" ca="1" si="17"/>
        <v>#N/A</v>
      </c>
      <c r="N101" s="38" t="e">
        <f ca="1">VLOOKUP(B101,$C$7:$T99,13,FALSE)</f>
        <v>#N/A</v>
      </c>
      <c r="O101" s="38" t="e">
        <f t="shared" ca="1" si="18"/>
        <v>#N/A</v>
      </c>
      <c r="P101" s="38" t="e">
        <f t="shared" ca="1" si="19"/>
        <v>#N/A</v>
      </c>
      <c r="Q101" s="38" t="e">
        <f t="shared" ca="1" si="20"/>
        <v>#N/A</v>
      </c>
      <c r="R101" s="38">
        <f t="shared" si="21"/>
        <v>6000</v>
      </c>
      <c r="S101" s="38" t="e">
        <f t="shared" ca="1" si="22"/>
        <v>#N/A</v>
      </c>
      <c r="T101" s="38" t="e">
        <f t="shared" si="23"/>
        <v>#N/A</v>
      </c>
    </row>
    <row r="102" spans="2:20" x14ac:dyDescent="0.25">
      <c r="B102" s="38" t="e">
        <f t="shared" ca="1" si="10"/>
        <v>#N/A</v>
      </c>
      <c r="C102" s="40" t="e">
        <f>Кабельный_журнал!P68</f>
        <v>#N/A</v>
      </c>
      <c r="D102" s="38" t="e">
        <f t="shared" ca="1" si="11"/>
        <v>#N/A</v>
      </c>
      <c r="E102" s="41" t="s">
        <v>351</v>
      </c>
      <c r="F102" s="38" t="e">
        <f t="shared" ca="1" si="12"/>
        <v>#N/A</v>
      </c>
      <c r="G102" s="38" t="e">
        <f t="shared" si="13"/>
        <v>#N/A</v>
      </c>
      <c r="H102" s="41" t="s">
        <v>350</v>
      </c>
      <c r="I102" s="38" t="e">
        <f t="shared" si="14"/>
        <v>#N/A</v>
      </c>
      <c r="J102" s="38" t="e">
        <f t="shared" si="15"/>
        <v>#N/A</v>
      </c>
      <c r="K102" s="41" t="s">
        <v>348</v>
      </c>
      <c r="L102" s="38">
        <f t="shared" si="16"/>
        <v>1.7500000000000002E-2</v>
      </c>
      <c r="M102" s="38" t="e">
        <f t="shared" ca="1" si="17"/>
        <v>#N/A</v>
      </c>
      <c r="N102" s="38" t="e">
        <f ca="1">VLOOKUP(B102,$C$7:$T100,13,FALSE)</f>
        <v>#N/A</v>
      </c>
      <c r="O102" s="38" t="e">
        <f t="shared" ca="1" si="18"/>
        <v>#N/A</v>
      </c>
      <c r="P102" s="38" t="e">
        <f t="shared" ca="1" si="19"/>
        <v>#N/A</v>
      </c>
      <c r="Q102" s="38" t="e">
        <f t="shared" ca="1" si="20"/>
        <v>#N/A</v>
      </c>
      <c r="R102" s="38">
        <f t="shared" si="21"/>
        <v>6000</v>
      </c>
      <c r="S102" s="38" t="e">
        <f t="shared" ca="1" si="22"/>
        <v>#N/A</v>
      </c>
      <c r="T102" s="38" t="e">
        <f t="shared" si="23"/>
        <v>#N/A</v>
      </c>
    </row>
    <row r="103" spans="2:20" x14ac:dyDescent="0.25">
      <c r="B103" s="38" t="e">
        <f t="shared" ref="B103:B166" ca="1" si="24">VLOOKUP(C103,Кабельный_журнал,2,FALSE)</f>
        <v>#N/A</v>
      </c>
      <c r="C103" s="40" t="e">
        <f>Кабельный_журнал!P69</f>
        <v>#N/A</v>
      </c>
      <c r="D103" s="38" t="e">
        <f t="shared" ref="D103:D166" ca="1" si="25">B103&amp;"-"&amp;C103</f>
        <v>#N/A</v>
      </c>
      <c r="E103" s="41" t="s">
        <v>351</v>
      </c>
      <c r="F103" s="38" t="e">
        <f t="shared" ref="F103:F166" ca="1" si="26">VLOOKUP(C103,Кабельный_журнал,8,FALSE)</f>
        <v>#N/A</v>
      </c>
      <c r="G103" s="38" t="e">
        <f t="shared" ref="G103:G166" si="27">VLOOKUP(C103,Исходные_данные,21,FALSE)</f>
        <v>#N/A</v>
      </c>
      <c r="H103" s="41" t="s">
        <v>350</v>
      </c>
      <c r="I103" s="38" t="e">
        <f t="shared" ref="I103:I166" si="28">VLOOKUP(C103,Исходные_данные,22,FALSE)</f>
        <v>#N/A</v>
      </c>
      <c r="J103" s="38" t="e">
        <f t="shared" ref="J103:J166" si="29">I103</f>
        <v>#N/A</v>
      </c>
      <c r="K103" s="41" t="s">
        <v>348</v>
      </c>
      <c r="L103" s="38">
        <f t="shared" ref="L103:L166" si="30">VLOOKUP(K103,$K$2:$L$3,2,FALSE)</f>
        <v>1.7500000000000002E-2</v>
      </c>
      <c r="M103" s="38" t="e">
        <f t="shared" ref="M103:M166" ca="1" si="31">L103*F103*(1/I103+1/J103)</f>
        <v>#N/A</v>
      </c>
      <c r="N103" s="38" t="e">
        <f ca="1">VLOOKUP(B103,$C$7:$T101,13,FALSE)</f>
        <v>#N/A</v>
      </c>
      <c r="O103" s="38" t="e">
        <f t="shared" ref="O103:O166" ca="1" si="32">L103+M103</f>
        <v>#N/A</v>
      </c>
      <c r="P103" s="38" t="e">
        <f t="shared" ref="P103:P166" ca="1" si="33">220/O103</f>
        <v>#N/A</v>
      </c>
      <c r="Q103" s="38" t="e">
        <f t="shared" ref="Q103:Q166" ca="1" si="34">O103/G103</f>
        <v>#N/A</v>
      </c>
      <c r="R103" s="38">
        <f t="shared" ref="R103:R166" si="35">VLOOKUP(H103,$W$2:$Y$12,3,FALSE)</f>
        <v>6000</v>
      </c>
      <c r="S103" s="38" t="e">
        <f t="shared" ref="S103:S166" ca="1" si="36">_xlfn.IFS(E103="щит",IF(P103&gt;R103,"Увел сеч",IF(T103&gt;P103,"Увел сеч","tср&lt;5с")),E103="потреб",IF(P103&gt;R103,"Увел сеч",IF(T103&gt;P103,"Увел сеч","tср&lt;0.4с")))</f>
        <v>#N/A</v>
      </c>
      <c r="T103" s="38" t="e">
        <f t="shared" ref="T103:T166" si="37">G103*VLOOKUP(H103,$W$2:$Y$12,2,FALSE)</f>
        <v>#N/A</v>
      </c>
    </row>
    <row r="104" spans="2:20" x14ac:dyDescent="0.25">
      <c r="B104" s="38" t="e">
        <f t="shared" ca="1" si="24"/>
        <v>#N/A</v>
      </c>
      <c r="C104" s="40" t="e">
        <f>Кабельный_журнал!P70</f>
        <v>#N/A</v>
      </c>
      <c r="D104" s="38" t="e">
        <f t="shared" ca="1" si="25"/>
        <v>#N/A</v>
      </c>
      <c r="E104" s="41" t="s">
        <v>351</v>
      </c>
      <c r="F104" s="38" t="e">
        <f t="shared" ca="1" si="26"/>
        <v>#N/A</v>
      </c>
      <c r="G104" s="38" t="e">
        <f t="shared" si="27"/>
        <v>#N/A</v>
      </c>
      <c r="H104" s="41" t="s">
        <v>350</v>
      </c>
      <c r="I104" s="38" t="e">
        <f t="shared" si="28"/>
        <v>#N/A</v>
      </c>
      <c r="J104" s="38" t="e">
        <f t="shared" si="29"/>
        <v>#N/A</v>
      </c>
      <c r="K104" s="41" t="s">
        <v>348</v>
      </c>
      <c r="L104" s="38">
        <f t="shared" si="30"/>
        <v>1.7500000000000002E-2</v>
      </c>
      <c r="M104" s="38" t="e">
        <f t="shared" ca="1" si="31"/>
        <v>#N/A</v>
      </c>
      <c r="N104" s="38" t="e">
        <f ca="1">VLOOKUP(B104,$C$7:$T102,13,FALSE)</f>
        <v>#N/A</v>
      </c>
      <c r="O104" s="38" t="e">
        <f t="shared" ca="1" si="32"/>
        <v>#N/A</v>
      </c>
      <c r="P104" s="38" t="e">
        <f t="shared" ca="1" si="33"/>
        <v>#N/A</v>
      </c>
      <c r="Q104" s="38" t="e">
        <f t="shared" ca="1" si="34"/>
        <v>#N/A</v>
      </c>
      <c r="R104" s="38">
        <f t="shared" si="35"/>
        <v>6000</v>
      </c>
      <c r="S104" s="38" t="e">
        <f t="shared" ca="1" si="36"/>
        <v>#N/A</v>
      </c>
      <c r="T104" s="38" t="e">
        <f t="shared" si="37"/>
        <v>#N/A</v>
      </c>
    </row>
    <row r="105" spans="2:20" x14ac:dyDescent="0.25">
      <c r="B105" s="38" t="e">
        <f t="shared" ca="1" si="24"/>
        <v>#N/A</v>
      </c>
      <c r="C105" s="40" t="e">
        <f>Кабельный_журнал!P71</f>
        <v>#N/A</v>
      </c>
      <c r="D105" s="38" t="e">
        <f t="shared" ca="1" si="25"/>
        <v>#N/A</v>
      </c>
      <c r="E105" s="41" t="s">
        <v>351</v>
      </c>
      <c r="F105" s="38" t="e">
        <f t="shared" ca="1" si="26"/>
        <v>#N/A</v>
      </c>
      <c r="G105" s="38" t="e">
        <f t="shared" si="27"/>
        <v>#N/A</v>
      </c>
      <c r="H105" s="41" t="s">
        <v>350</v>
      </c>
      <c r="I105" s="38" t="e">
        <f t="shared" si="28"/>
        <v>#N/A</v>
      </c>
      <c r="J105" s="38" t="e">
        <f t="shared" si="29"/>
        <v>#N/A</v>
      </c>
      <c r="K105" s="41" t="s">
        <v>348</v>
      </c>
      <c r="L105" s="38">
        <f t="shared" si="30"/>
        <v>1.7500000000000002E-2</v>
      </c>
      <c r="M105" s="38" t="e">
        <f t="shared" ca="1" si="31"/>
        <v>#N/A</v>
      </c>
      <c r="N105" s="38" t="e">
        <f ca="1">VLOOKUP(B105,$C$7:$T103,13,FALSE)</f>
        <v>#N/A</v>
      </c>
      <c r="O105" s="38" t="e">
        <f t="shared" ca="1" si="32"/>
        <v>#N/A</v>
      </c>
      <c r="P105" s="38" t="e">
        <f t="shared" ca="1" si="33"/>
        <v>#N/A</v>
      </c>
      <c r="Q105" s="38" t="e">
        <f t="shared" ca="1" si="34"/>
        <v>#N/A</v>
      </c>
      <c r="R105" s="38">
        <f t="shared" si="35"/>
        <v>6000</v>
      </c>
      <c r="S105" s="38" t="e">
        <f t="shared" ca="1" si="36"/>
        <v>#N/A</v>
      </c>
      <c r="T105" s="38" t="e">
        <f t="shared" si="37"/>
        <v>#N/A</v>
      </c>
    </row>
    <row r="106" spans="2:20" x14ac:dyDescent="0.25">
      <c r="B106" s="38" t="e">
        <f t="shared" ca="1" si="24"/>
        <v>#N/A</v>
      </c>
      <c r="C106" s="40" t="e">
        <f>Кабельный_журнал!P72</f>
        <v>#N/A</v>
      </c>
      <c r="D106" s="38" t="e">
        <f t="shared" ca="1" si="25"/>
        <v>#N/A</v>
      </c>
      <c r="E106" s="41" t="s">
        <v>351</v>
      </c>
      <c r="F106" s="38" t="e">
        <f t="shared" ca="1" si="26"/>
        <v>#N/A</v>
      </c>
      <c r="G106" s="38" t="e">
        <f t="shared" si="27"/>
        <v>#N/A</v>
      </c>
      <c r="H106" s="41" t="s">
        <v>350</v>
      </c>
      <c r="I106" s="38" t="e">
        <f t="shared" si="28"/>
        <v>#N/A</v>
      </c>
      <c r="J106" s="38" t="e">
        <f t="shared" si="29"/>
        <v>#N/A</v>
      </c>
      <c r="K106" s="41" t="s">
        <v>348</v>
      </c>
      <c r="L106" s="38">
        <f t="shared" si="30"/>
        <v>1.7500000000000002E-2</v>
      </c>
      <c r="M106" s="38" t="e">
        <f t="shared" ca="1" si="31"/>
        <v>#N/A</v>
      </c>
      <c r="N106" s="38" t="e">
        <f ca="1">VLOOKUP(B106,$C$7:$T104,13,FALSE)</f>
        <v>#N/A</v>
      </c>
      <c r="O106" s="38" t="e">
        <f t="shared" ca="1" si="32"/>
        <v>#N/A</v>
      </c>
      <c r="P106" s="38" t="e">
        <f t="shared" ca="1" si="33"/>
        <v>#N/A</v>
      </c>
      <c r="Q106" s="38" t="e">
        <f t="shared" ca="1" si="34"/>
        <v>#N/A</v>
      </c>
      <c r="R106" s="38">
        <f t="shared" si="35"/>
        <v>6000</v>
      </c>
      <c r="S106" s="38" t="e">
        <f t="shared" ca="1" si="36"/>
        <v>#N/A</v>
      </c>
      <c r="T106" s="38" t="e">
        <f t="shared" si="37"/>
        <v>#N/A</v>
      </c>
    </row>
    <row r="107" spans="2:20" x14ac:dyDescent="0.25">
      <c r="B107" s="38" t="e">
        <f t="shared" ca="1" si="24"/>
        <v>#N/A</v>
      </c>
      <c r="C107" s="40" t="e">
        <f>Кабельный_журнал!P73</f>
        <v>#N/A</v>
      </c>
      <c r="D107" s="38" t="e">
        <f t="shared" ca="1" si="25"/>
        <v>#N/A</v>
      </c>
      <c r="E107" s="41" t="s">
        <v>351</v>
      </c>
      <c r="F107" s="38" t="e">
        <f t="shared" ca="1" si="26"/>
        <v>#N/A</v>
      </c>
      <c r="G107" s="38" t="e">
        <f t="shared" si="27"/>
        <v>#N/A</v>
      </c>
      <c r="H107" s="41" t="s">
        <v>350</v>
      </c>
      <c r="I107" s="38" t="e">
        <f t="shared" si="28"/>
        <v>#N/A</v>
      </c>
      <c r="J107" s="38" t="e">
        <f t="shared" si="29"/>
        <v>#N/A</v>
      </c>
      <c r="K107" s="41" t="s">
        <v>348</v>
      </c>
      <c r="L107" s="38">
        <f t="shared" si="30"/>
        <v>1.7500000000000002E-2</v>
      </c>
      <c r="M107" s="38" t="e">
        <f t="shared" ca="1" si="31"/>
        <v>#N/A</v>
      </c>
      <c r="N107" s="38" t="e">
        <f ca="1">VLOOKUP(B107,$C$7:$T105,13,FALSE)</f>
        <v>#N/A</v>
      </c>
      <c r="O107" s="38" t="e">
        <f t="shared" ca="1" si="32"/>
        <v>#N/A</v>
      </c>
      <c r="P107" s="38" t="e">
        <f t="shared" ca="1" si="33"/>
        <v>#N/A</v>
      </c>
      <c r="Q107" s="38" t="e">
        <f t="shared" ca="1" si="34"/>
        <v>#N/A</v>
      </c>
      <c r="R107" s="38">
        <f t="shared" si="35"/>
        <v>6000</v>
      </c>
      <c r="S107" s="38" t="e">
        <f t="shared" ca="1" si="36"/>
        <v>#N/A</v>
      </c>
      <c r="T107" s="38" t="e">
        <f t="shared" si="37"/>
        <v>#N/A</v>
      </c>
    </row>
    <row r="108" spans="2:20" x14ac:dyDescent="0.25">
      <c r="B108" s="38" t="e">
        <f t="shared" ca="1" si="24"/>
        <v>#N/A</v>
      </c>
      <c r="C108" s="40" t="e">
        <f>Кабельный_журнал!P74</f>
        <v>#N/A</v>
      </c>
      <c r="D108" s="38" t="e">
        <f t="shared" ca="1" si="25"/>
        <v>#N/A</v>
      </c>
      <c r="E108" s="41" t="s">
        <v>351</v>
      </c>
      <c r="F108" s="38" t="e">
        <f t="shared" ca="1" si="26"/>
        <v>#N/A</v>
      </c>
      <c r="G108" s="38" t="e">
        <f t="shared" si="27"/>
        <v>#N/A</v>
      </c>
      <c r="H108" s="41" t="s">
        <v>350</v>
      </c>
      <c r="I108" s="38" t="e">
        <f t="shared" si="28"/>
        <v>#N/A</v>
      </c>
      <c r="J108" s="38" t="e">
        <f t="shared" si="29"/>
        <v>#N/A</v>
      </c>
      <c r="K108" s="41" t="s">
        <v>348</v>
      </c>
      <c r="L108" s="38">
        <f t="shared" si="30"/>
        <v>1.7500000000000002E-2</v>
      </c>
      <c r="M108" s="38" t="e">
        <f t="shared" ca="1" si="31"/>
        <v>#N/A</v>
      </c>
      <c r="N108" s="38" t="e">
        <f ca="1">VLOOKUP(B108,$C$7:$T106,13,FALSE)</f>
        <v>#N/A</v>
      </c>
      <c r="O108" s="38" t="e">
        <f t="shared" ca="1" si="32"/>
        <v>#N/A</v>
      </c>
      <c r="P108" s="38" t="e">
        <f t="shared" ca="1" si="33"/>
        <v>#N/A</v>
      </c>
      <c r="Q108" s="38" t="e">
        <f t="shared" ca="1" si="34"/>
        <v>#N/A</v>
      </c>
      <c r="R108" s="38">
        <f t="shared" si="35"/>
        <v>6000</v>
      </c>
      <c r="S108" s="38" t="e">
        <f t="shared" ca="1" si="36"/>
        <v>#N/A</v>
      </c>
      <c r="T108" s="38" t="e">
        <f t="shared" si="37"/>
        <v>#N/A</v>
      </c>
    </row>
    <row r="109" spans="2:20" x14ac:dyDescent="0.25">
      <c r="B109" s="38" t="e">
        <f t="shared" ca="1" si="24"/>
        <v>#N/A</v>
      </c>
      <c r="C109" s="40" t="e">
        <f>Кабельный_журнал!P75</f>
        <v>#N/A</v>
      </c>
      <c r="D109" s="38" t="e">
        <f t="shared" ca="1" si="25"/>
        <v>#N/A</v>
      </c>
      <c r="E109" s="41" t="s">
        <v>351</v>
      </c>
      <c r="F109" s="38" t="e">
        <f t="shared" ca="1" si="26"/>
        <v>#N/A</v>
      </c>
      <c r="G109" s="38" t="e">
        <f t="shared" si="27"/>
        <v>#N/A</v>
      </c>
      <c r="H109" s="41" t="s">
        <v>350</v>
      </c>
      <c r="I109" s="38" t="e">
        <f t="shared" si="28"/>
        <v>#N/A</v>
      </c>
      <c r="J109" s="38" t="e">
        <f t="shared" si="29"/>
        <v>#N/A</v>
      </c>
      <c r="K109" s="41" t="s">
        <v>348</v>
      </c>
      <c r="L109" s="38">
        <f t="shared" si="30"/>
        <v>1.7500000000000002E-2</v>
      </c>
      <c r="M109" s="38" t="e">
        <f t="shared" ca="1" si="31"/>
        <v>#N/A</v>
      </c>
      <c r="N109" s="38" t="e">
        <f ca="1">VLOOKUP(B109,$C$7:$T107,13,FALSE)</f>
        <v>#N/A</v>
      </c>
      <c r="O109" s="38" t="e">
        <f t="shared" ca="1" si="32"/>
        <v>#N/A</v>
      </c>
      <c r="P109" s="38" t="e">
        <f t="shared" ca="1" si="33"/>
        <v>#N/A</v>
      </c>
      <c r="Q109" s="38" t="e">
        <f t="shared" ca="1" si="34"/>
        <v>#N/A</v>
      </c>
      <c r="R109" s="38">
        <f t="shared" si="35"/>
        <v>6000</v>
      </c>
      <c r="S109" s="38" t="e">
        <f t="shared" ca="1" si="36"/>
        <v>#N/A</v>
      </c>
      <c r="T109" s="38" t="e">
        <f t="shared" si="37"/>
        <v>#N/A</v>
      </c>
    </row>
    <row r="110" spans="2:20" x14ac:dyDescent="0.25">
      <c r="B110" s="38" t="e">
        <f t="shared" ca="1" si="24"/>
        <v>#N/A</v>
      </c>
      <c r="C110" s="40" t="e">
        <f>Кабельный_журнал!P76</f>
        <v>#N/A</v>
      </c>
      <c r="D110" s="38" t="e">
        <f t="shared" ca="1" si="25"/>
        <v>#N/A</v>
      </c>
      <c r="E110" s="41" t="s">
        <v>351</v>
      </c>
      <c r="F110" s="38" t="e">
        <f t="shared" ca="1" si="26"/>
        <v>#N/A</v>
      </c>
      <c r="G110" s="38" t="e">
        <f t="shared" si="27"/>
        <v>#N/A</v>
      </c>
      <c r="H110" s="41" t="s">
        <v>350</v>
      </c>
      <c r="I110" s="38" t="e">
        <f t="shared" si="28"/>
        <v>#N/A</v>
      </c>
      <c r="J110" s="38" t="e">
        <f t="shared" si="29"/>
        <v>#N/A</v>
      </c>
      <c r="K110" s="41" t="s">
        <v>348</v>
      </c>
      <c r="L110" s="38">
        <f t="shared" si="30"/>
        <v>1.7500000000000002E-2</v>
      </c>
      <c r="M110" s="38" t="e">
        <f t="shared" ca="1" si="31"/>
        <v>#N/A</v>
      </c>
      <c r="N110" s="38" t="e">
        <f ca="1">VLOOKUP(B110,$C$7:$T108,13,FALSE)</f>
        <v>#N/A</v>
      </c>
      <c r="O110" s="38" t="e">
        <f t="shared" ca="1" si="32"/>
        <v>#N/A</v>
      </c>
      <c r="P110" s="38" t="e">
        <f t="shared" ca="1" si="33"/>
        <v>#N/A</v>
      </c>
      <c r="Q110" s="38" t="e">
        <f t="shared" ca="1" si="34"/>
        <v>#N/A</v>
      </c>
      <c r="R110" s="38">
        <f t="shared" si="35"/>
        <v>6000</v>
      </c>
      <c r="S110" s="38" t="e">
        <f t="shared" ca="1" si="36"/>
        <v>#N/A</v>
      </c>
      <c r="T110" s="38" t="e">
        <f t="shared" si="37"/>
        <v>#N/A</v>
      </c>
    </row>
    <row r="111" spans="2:20" x14ac:dyDescent="0.25">
      <c r="B111" s="38" t="e">
        <f t="shared" ca="1" si="24"/>
        <v>#N/A</v>
      </c>
      <c r="C111" s="40" t="e">
        <f>Кабельный_журнал!P77</f>
        <v>#N/A</v>
      </c>
      <c r="D111" s="38" t="e">
        <f t="shared" ca="1" si="25"/>
        <v>#N/A</v>
      </c>
      <c r="E111" s="41" t="s">
        <v>351</v>
      </c>
      <c r="F111" s="38" t="e">
        <f t="shared" ca="1" si="26"/>
        <v>#N/A</v>
      </c>
      <c r="G111" s="38" t="e">
        <f t="shared" si="27"/>
        <v>#N/A</v>
      </c>
      <c r="H111" s="41" t="s">
        <v>350</v>
      </c>
      <c r="I111" s="38" t="e">
        <f t="shared" si="28"/>
        <v>#N/A</v>
      </c>
      <c r="J111" s="38" t="e">
        <f t="shared" si="29"/>
        <v>#N/A</v>
      </c>
      <c r="K111" s="41" t="s">
        <v>348</v>
      </c>
      <c r="L111" s="38">
        <f t="shared" si="30"/>
        <v>1.7500000000000002E-2</v>
      </c>
      <c r="M111" s="38" t="e">
        <f t="shared" ca="1" si="31"/>
        <v>#N/A</v>
      </c>
      <c r="N111" s="38" t="e">
        <f ca="1">VLOOKUP(B111,$C$7:$T109,13,FALSE)</f>
        <v>#N/A</v>
      </c>
      <c r="O111" s="38" t="e">
        <f t="shared" ca="1" si="32"/>
        <v>#N/A</v>
      </c>
      <c r="P111" s="38" t="e">
        <f t="shared" ca="1" si="33"/>
        <v>#N/A</v>
      </c>
      <c r="Q111" s="38" t="e">
        <f t="shared" ca="1" si="34"/>
        <v>#N/A</v>
      </c>
      <c r="R111" s="38">
        <f t="shared" si="35"/>
        <v>6000</v>
      </c>
      <c r="S111" s="38" t="e">
        <f t="shared" ca="1" si="36"/>
        <v>#N/A</v>
      </c>
      <c r="T111" s="38" t="e">
        <f t="shared" si="37"/>
        <v>#N/A</v>
      </c>
    </row>
    <row r="112" spans="2:20" x14ac:dyDescent="0.25">
      <c r="B112" s="38" t="e">
        <f t="shared" ca="1" si="24"/>
        <v>#N/A</v>
      </c>
      <c r="C112" s="40" t="e">
        <f>Кабельный_журнал!P78</f>
        <v>#N/A</v>
      </c>
      <c r="D112" s="38" t="e">
        <f t="shared" ca="1" si="25"/>
        <v>#N/A</v>
      </c>
      <c r="E112" s="41" t="s">
        <v>351</v>
      </c>
      <c r="F112" s="38" t="e">
        <f t="shared" ca="1" si="26"/>
        <v>#N/A</v>
      </c>
      <c r="G112" s="38" t="e">
        <f t="shared" si="27"/>
        <v>#N/A</v>
      </c>
      <c r="H112" s="41" t="s">
        <v>350</v>
      </c>
      <c r="I112" s="38" t="e">
        <f t="shared" si="28"/>
        <v>#N/A</v>
      </c>
      <c r="J112" s="38" t="e">
        <f t="shared" si="29"/>
        <v>#N/A</v>
      </c>
      <c r="K112" s="41" t="s">
        <v>348</v>
      </c>
      <c r="L112" s="38">
        <f t="shared" si="30"/>
        <v>1.7500000000000002E-2</v>
      </c>
      <c r="M112" s="38" t="e">
        <f t="shared" ca="1" si="31"/>
        <v>#N/A</v>
      </c>
      <c r="N112" s="38" t="e">
        <f ca="1">VLOOKUP(B112,$C$7:$T110,13,FALSE)</f>
        <v>#N/A</v>
      </c>
      <c r="O112" s="38" t="e">
        <f t="shared" ca="1" si="32"/>
        <v>#N/A</v>
      </c>
      <c r="P112" s="38" t="e">
        <f t="shared" ca="1" si="33"/>
        <v>#N/A</v>
      </c>
      <c r="Q112" s="38" t="e">
        <f t="shared" ca="1" si="34"/>
        <v>#N/A</v>
      </c>
      <c r="R112" s="38">
        <f t="shared" si="35"/>
        <v>6000</v>
      </c>
      <c r="S112" s="38" t="e">
        <f t="shared" ca="1" si="36"/>
        <v>#N/A</v>
      </c>
      <c r="T112" s="38" t="e">
        <f t="shared" si="37"/>
        <v>#N/A</v>
      </c>
    </row>
    <row r="113" spans="2:20" x14ac:dyDescent="0.25">
      <c r="B113" s="38" t="e">
        <f t="shared" ca="1" si="24"/>
        <v>#N/A</v>
      </c>
      <c r="C113" s="40" t="e">
        <f>Кабельный_журнал!P79</f>
        <v>#N/A</v>
      </c>
      <c r="D113" s="38" t="e">
        <f t="shared" ca="1" si="25"/>
        <v>#N/A</v>
      </c>
      <c r="E113" s="41" t="s">
        <v>351</v>
      </c>
      <c r="F113" s="38" t="e">
        <f t="shared" ca="1" si="26"/>
        <v>#N/A</v>
      </c>
      <c r="G113" s="38" t="e">
        <f t="shared" si="27"/>
        <v>#N/A</v>
      </c>
      <c r="H113" s="41" t="s">
        <v>350</v>
      </c>
      <c r="I113" s="38" t="e">
        <f t="shared" si="28"/>
        <v>#N/A</v>
      </c>
      <c r="J113" s="38" t="e">
        <f t="shared" si="29"/>
        <v>#N/A</v>
      </c>
      <c r="K113" s="41" t="s">
        <v>348</v>
      </c>
      <c r="L113" s="38">
        <f t="shared" si="30"/>
        <v>1.7500000000000002E-2</v>
      </c>
      <c r="M113" s="38" t="e">
        <f t="shared" ca="1" si="31"/>
        <v>#N/A</v>
      </c>
      <c r="N113" s="38" t="e">
        <f ca="1">VLOOKUP(B113,$C$7:$T111,13,FALSE)</f>
        <v>#N/A</v>
      </c>
      <c r="O113" s="38" t="e">
        <f t="shared" ca="1" si="32"/>
        <v>#N/A</v>
      </c>
      <c r="P113" s="38" t="e">
        <f t="shared" ca="1" si="33"/>
        <v>#N/A</v>
      </c>
      <c r="Q113" s="38" t="e">
        <f t="shared" ca="1" si="34"/>
        <v>#N/A</v>
      </c>
      <c r="R113" s="38">
        <f t="shared" si="35"/>
        <v>6000</v>
      </c>
      <c r="S113" s="38" t="e">
        <f t="shared" ca="1" si="36"/>
        <v>#N/A</v>
      </c>
      <c r="T113" s="38" t="e">
        <f t="shared" si="37"/>
        <v>#N/A</v>
      </c>
    </row>
    <row r="114" spans="2:20" x14ac:dyDescent="0.25">
      <c r="B114" s="38" t="e">
        <f t="shared" ca="1" si="24"/>
        <v>#N/A</v>
      </c>
      <c r="C114" s="40" t="e">
        <f>Кабельный_журнал!P80</f>
        <v>#N/A</v>
      </c>
      <c r="D114" s="38" t="e">
        <f t="shared" ca="1" si="25"/>
        <v>#N/A</v>
      </c>
      <c r="E114" s="41" t="s">
        <v>351</v>
      </c>
      <c r="F114" s="38" t="e">
        <f t="shared" ca="1" si="26"/>
        <v>#N/A</v>
      </c>
      <c r="G114" s="38" t="e">
        <f t="shared" si="27"/>
        <v>#N/A</v>
      </c>
      <c r="H114" s="41" t="s">
        <v>350</v>
      </c>
      <c r="I114" s="38" t="e">
        <f t="shared" si="28"/>
        <v>#N/A</v>
      </c>
      <c r="J114" s="38" t="e">
        <f t="shared" si="29"/>
        <v>#N/A</v>
      </c>
      <c r="K114" s="41" t="s">
        <v>348</v>
      </c>
      <c r="L114" s="38">
        <f t="shared" si="30"/>
        <v>1.7500000000000002E-2</v>
      </c>
      <c r="M114" s="38" t="e">
        <f t="shared" ca="1" si="31"/>
        <v>#N/A</v>
      </c>
      <c r="N114" s="38" t="e">
        <f ca="1">VLOOKUP(B114,$C$7:$T112,13,FALSE)</f>
        <v>#N/A</v>
      </c>
      <c r="O114" s="38" t="e">
        <f t="shared" ca="1" si="32"/>
        <v>#N/A</v>
      </c>
      <c r="P114" s="38" t="e">
        <f t="shared" ca="1" si="33"/>
        <v>#N/A</v>
      </c>
      <c r="Q114" s="38" t="e">
        <f t="shared" ca="1" si="34"/>
        <v>#N/A</v>
      </c>
      <c r="R114" s="38">
        <f t="shared" si="35"/>
        <v>6000</v>
      </c>
      <c r="S114" s="38" t="e">
        <f t="shared" ca="1" si="36"/>
        <v>#N/A</v>
      </c>
      <c r="T114" s="38" t="e">
        <f t="shared" si="37"/>
        <v>#N/A</v>
      </c>
    </row>
    <row r="115" spans="2:20" x14ac:dyDescent="0.25">
      <c r="B115" s="38" t="e">
        <f t="shared" ca="1" si="24"/>
        <v>#N/A</v>
      </c>
      <c r="C115" s="40" t="e">
        <f>Кабельный_журнал!P81</f>
        <v>#N/A</v>
      </c>
      <c r="D115" s="38" t="e">
        <f t="shared" ca="1" si="25"/>
        <v>#N/A</v>
      </c>
      <c r="E115" s="41" t="s">
        <v>351</v>
      </c>
      <c r="F115" s="38" t="e">
        <f t="shared" ca="1" si="26"/>
        <v>#N/A</v>
      </c>
      <c r="G115" s="38" t="e">
        <f t="shared" si="27"/>
        <v>#N/A</v>
      </c>
      <c r="H115" s="41" t="s">
        <v>350</v>
      </c>
      <c r="I115" s="38" t="e">
        <f t="shared" si="28"/>
        <v>#N/A</v>
      </c>
      <c r="J115" s="38" t="e">
        <f t="shared" si="29"/>
        <v>#N/A</v>
      </c>
      <c r="K115" s="41" t="s">
        <v>348</v>
      </c>
      <c r="L115" s="38">
        <f t="shared" si="30"/>
        <v>1.7500000000000002E-2</v>
      </c>
      <c r="M115" s="38" t="e">
        <f t="shared" ca="1" si="31"/>
        <v>#N/A</v>
      </c>
      <c r="N115" s="38" t="e">
        <f ca="1">VLOOKUP(B115,$C$7:$T113,13,FALSE)</f>
        <v>#N/A</v>
      </c>
      <c r="O115" s="38" t="e">
        <f t="shared" ca="1" si="32"/>
        <v>#N/A</v>
      </c>
      <c r="P115" s="38" t="e">
        <f t="shared" ca="1" si="33"/>
        <v>#N/A</v>
      </c>
      <c r="Q115" s="38" t="e">
        <f t="shared" ca="1" si="34"/>
        <v>#N/A</v>
      </c>
      <c r="R115" s="38">
        <f t="shared" si="35"/>
        <v>6000</v>
      </c>
      <c r="S115" s="38" t="e">
        <f t="shared" ca="1" si="36"/>
        <v>#N/A</v>
      </c>
      <c r="T115" s="38" t="e">
        <f t="shared" si="37"/>
        <v>#N/A</v>
      </c>
    </row>
    <row r="116" spans="2:20" x14ac:dyDescent="0.25">
      <c r="B116" s="38" t="e">
        <f t="shared" ca="1" si="24"/>
        <v>#N/A</v>
      </c>
      <c r="C116" s="40" t="e">
        <f>Кабельный_журнал!P82</f>
        <v>#N/A</v>
      </c>
      <c r="D116" s="38" t="e">
        <f t="shared" ca="1" si="25"/>
        <v>#N/A</v>
      </c>
      <c r="E116" s="41" t="s">
        <v>351</v>
      </c>
      <c r="F116" s="38" t="e">
        <f t="shared" ca="1" si="26"/>
        <v>#N/A</v>
      </c>
      <c r="G116" s="38" t="e">
        <f t="shared" si="27"/>
        <v>#N/A</v>
      </c>
      <c r="H116" s="41" t="s">
        <v>350</v>
      </c>
      <c r="I116" s="38" t="e">
        <f t="shared" si="28"/>
        <v>#N/A</v>
      </c>
      <c r="J116" s="38" t="e">
        <f t="shared" si="29"/>
        <v>#N/A</v>
      </c>
      <c r="K116" s="41" t="s">
        <v>348</v>
      </c>
      <c r="L116" s="38">
        <f t="shared" si="30"/>
        <v>1.7500000000000002E-2</v>
      </c>
      <c r="M116" s="38" t="e">
        <f t="shared" ca="1" si="31"/>
        <v>#N/A</v>
      </c>
      <c r="N116" s="38" t="e">
        <f ca="1">VLOOKUP(B116,$C$7:$T114,13,FALSE)</f>
        <v>#N/A</v>
      </c>
      <c r="O116" s="38" t="e">
        <f t="shared" ca="1" si="32"/>
        <v>#N/A</v>
      </c>
      <c r="P116" s="38" t="e">
        <f t="shared" ca="1" si="33"/>
        <v>#N/A</v>
      </c>
      <c r="Q116" s="38" t="e">
        <f t="shared" ca="1" si="34"/>
        <v>#N/A</v>
      </c>
      <c r="R116" s="38">
        <f t="shared" si="35"/>
        <v>6000</v>
      </c>
      <c r="S116" s="38" t="e">
        <f t="shared" ca="1" si="36"/>
        <v>#N/A</v>
      </c>
      <c r="T116" s="38" t="e">
        <f t="shared" si="37"/>
        <v>#N/A</v>
      </c>
    </row>
    <row r="117" spans="2:20" x14ac:dyDescent="0.25">
      <c r="B117" s="38" t="e">
        <f t="shared" ca="1" si="24"/>
        <v>#N/A</v>
      </c>
      <c r="C117" s="40" t="e">
        <f>Кабельный_журнал!P83</f>
        <v>#N/A</v>
      </c>
      <c r="D117" s="38" t="e">
        <f t="shared" ca="1" si="25"/>
        <v>#N/A</v>
      </c>
      <c r="E117" s="41" t="s">
        <v>351</v>
      </c>
      <c r="F117" s="38" t="e">
        <f t="shared" ca="1" si="26"/>
        <v>#N/A</v>
      </c>
      <c r="G117" s="38" t="e">
        <f t="shared" si="27"/>
        <v>#N/A</v>
      </c>
      <c r="H117" s="41" t="s">
        <v>350</v>
      </c>
      <c r="I117" s="38" t="e">
        <f t="shared" si="28"/>
        <v>#N/A</v>
      </c>
      <c r="J117" s="38" t="e">
        <f t="shared" si="29"/>
        <v>#N/A</v>
      </c>
      <c r="K117" s="41" t="s">
        <v>348</v>
      </c>
      <c r="L117" s="38">
        <f t="shared" si="30"/>
        <v>1.7500000000000002E-2</v>
      </c>
      <c r="M117" s="38" t="e">
        <f t="shared" ca="1" si="31"/>
        <v>#N/A</v>
      </c>
      <c r="N117" s="38" t="e">
        <f ca="1">VLOOKUP(B117,$C$7:$T115,13,FALSE)</f>
        <v>#N/A</v>
      </c>
      <c r="O117" s="38" t="e">
        <f t="shared" ca="1" si="32"/>
        <v>#N/A</v>
      </c>
      <c r="P117" s="38" t="e">
        <f t="shared" ca="1" si="33"/>
        <v>#N/A</v>
      </c>
      <c r="Q117" s="38" t="e">
        <f t="shared" ca="1" si="34"/>
        <v>#N/A</v>
      </c>
      <c r="R117" s="38">
        <f t="shared" si="35"/>
        <v>6000</v>
      </c>
      <c r="S117" s="38" t="e">
        <f t="shared" ca="1" si="36"/>
        <v>#N/A</v>
      </c>
      <c r="T117" s="38" t="e">
        <f t="shared" si="37"/>
        <v>#N/A</v>
      </c>
    </row>
    <row r="118" spans="2:20" x14ac:dyDescent="0.25">
      <c r="B118" s="38" t="e">
        <f t="shared" ca="1" si="24"/>
        <v>#N/A</v>
      </c>
      <c r="C118" s="40" t="e">
        <f>Кабельный_журнал!P84</f>
        <v>#N/A</v>
      </c>
      <c r="D118" s="38" t="e">
        <f t="shared" ca="1" si="25"/>
        <v>#N/A</v>
      </c>
      <c r="E118" s="41" t="s">
        <v>351</v>
      </c>
      <c r="F118" s="38" t="e">
        <f t="shared" ca="1" si="26"/>
        <v>#N/A</v>
      </c>
      <c r="G118" s="38" t="e">
        <f t="shared" si="27"/>
        <v>#N/A</v>
      </c>
      <c r="H118" s="41" t="s">
        <v>350</v>
      </c>
      <c r="I118" s="38" t="e">
        <f t="shared" si="28"/>
        <v>#N/A</v>
      </c>
      <c r="J118" s="38" t="e">
        <f t="shared" si="29"/>
        <v>#N/A</v>
      </c>
      <c r="K118" s="41" t="s">
        <v>348</v>
      </c>
      <c r="L118" s="38">
        <f t="shared" si="30"/>
        <v>1.7500000000000002E-2</v>
      </c>
      <c r="M118" s="38" t="e">
        <f t="shared" ca="1" si="31"/>
        <v>#N/A</v>
      </c>
      <c r="N118" s="38" t="e">
        <f ca="1">VLOOKUP(B118,$C$7:$T116,13,FALSE)</f>
        <v>#N/A</v>
      </c>
      <c r="O118" s="38" t="e">
        <f t="shared" ca="1" si="32"/>
        <v>#N/A</v>
      </c>
      <c r="P118" s="38" t="e">
        <f t="shared" ca="1" si="33"/>
        <v>#N/A</v>
      </c>
      <c r="Q118" s="38" t="e">
        <f t="shared" ca="1" si="34"/>
        <v>#N/A</v>
      </c>
      <c r="R118" s="38">
        <f t="shared" si="35"/>
        <v>6000</v>
      </c>
      <c r="S118" s="38" t="e">
        <f t="shared" ca="1" si="36"/>
        <v>#N/A</v>
      </c>
      <c r="T118" s="38" t="e">
        <f t="shared" si="37"/>
        <v>#N/A</v>
      </c>
    </row>
    <row r="119" spans="2:20" x14ac:dyDescent="0.25">
      <c r="B119" s="38" t="e">
        <f t="shared" ca="1" si="24"/>
        <v>#N/A</v>
      </c>
      <c r="C119" s="40" t="e">
        <f>Кабельный_журнал!P85</f>
        <v>#N/A</v>
      </c>
      <c r="D119" s="38" t="e">
        <f t="shared" ca="1" si="25"/>
        <v>#N/A</v>
      </c>
      <c r="E119" s="41" t="s">
        <v>351</v>
      </c>
      <c r="F119" s="38" t="e">
        <f t="shared" ca="1" si="26"/>
        <v>#N/A</v>
      </c>
      <c r="G119" s="38" t="e">
        <f t="shared" si="27"/>
        <v>#N/A</v>
      </c>
      <c r="H119" s="41" t="s">
        <v>350</v>
      </c>
      <c r="I119" s="38" t="e">
        <f t="shared" si="28"/>
        <v>#N/A</v>
      </c>
      <c r="J119" s="38" t="e">
        <f t="shared" si="29"/>
        <v>#N/A</v>
      </c>
      <c r="K119" s="41" t="s">
        <v>348</v>
      </c>
      <c r="L119" s="38">
        <f t="shared" si="30"/>
        <v>1.7500000000000002E-2</v>
      </c>
      <c r="M119" s="38" t="e">
        <f t="shared" ca="1" si="31"/>
        <v>#N/A</v>
      </c>
      <c r="N119" s="38" t="e">
        <f ca="1">VLOOKUP(B119,$C$7:$T117,13,FALSE)</f>
        <v>#N/A</v>
      </c>
      <c r="O119" s="38" t="e">
        <f t="shared" ca="1" si="32"/>
        <v>#N/A</v>
      </c>
      <c r="P119" s="38" t="e">
        <f t="shared" ca="1" si="33"/>
        <v>#N/A</v>
      </c>
      <c r="Q119" s="38" t="e">
        <f t="shared" ca="1" si="34"/>
        <v>#N/A</v>
      </c>
      <c r="R119" s="38">
        <f t="shared" si="35"/>
        <v>6000</v>
      </c>
      <c r="S119" s="38" t="e">
        <f t="shared" ca="1" si="36"/>
        <v>#N/A</v>
      </c>
      <c r="T119" s="38" t="e">
        <f t="shared" si="37"/>
        <v>#N/A</v>
      </c>
    </row>
    <row r="120" spans="2:20" x14ac:dyDescent="0.25">
      <c r="B120" s="38" t="e">
        <f t="shared" ca="1" si="24"/>
        <v>#N/A</v>
      </c>
      <c r="C120" s="40" t="e">
        <f>Кабельный_журнал!P86</f>
        <v>#N/A</v>
      </c>
      <c r="D120" s="38" t="e">
        <f t="shared" ca="1" si="25"/>
        <v>#N/A</v>
      </c>
      <c r="E120" s="41" t="s">
        <v>351</v>
      </c>
      <c r="F120" s="38" t="e">
        <f t="shared" ca="1" si="26"/>
        <v>#N/A</v>
      </c>
      <c r="G120" s="38" t="e">
        <f t="shared" si="27"/>
        <v>#N/A</v>
      </c>
      <c r="H120" s="41" t="s">
        <v>350</v>
      </c>
      <c r="I120" s="38" t="e">
        <f t="shared" si="28"/>
        <v>#N/A</v>
      </c>
      <c r="J120" s="38" t="e">
        <f t="shared" si="29"/>
        <v>#N/A</v>
      </c>
      <c r="K120" s="41" t="s">
        <v>348</v>
      </c>
      <c r="L120" s="38">
        <f t="shared" si="30"/>
        <v>1.7500000000000002E-2</v>
      </c>
      <c r="M120" s="38" t="e">
        <f t="shared" ca="1" si="31"/>
        <v>#N/A</v>
      </c>
      <c r="N120" s="38" t="e">
        <f ca="1">VLOOKUP(B120,$C$7:$T118,13,FALSE)</f>
        <v>#N/A</v>
      </c>
      <c r="O120" s="38" t="e">
        <f t="shared" ca="1" si="32"/>
        <v>#N/A</v>
      </c>
      <c r="P120" s="38" t="e">
        <f t="shared" ca="1" si="33"/>
        <v>#N/A</v>
      </c>
      <c r="Q120" s="38" t="e">
        <f t="shared" ca="1" si="34"/>
        <v>#N/A</v>
      </c>
      <c r="R120" s="38">
        <f t="shared" si="35"/>
        <v>6000</v>
      </c>
      <c r="S120" s="38" t="e">
        <f t="shared" ca="1" si="36"/>
        <v>#N/A</v>
      </c>
      <c r="T120" s="38" t="e">
        <f t="shared" si="37"/>
        <v>#N/A</v>
      </c>
    </row>
    <row r="121" spans="2:20" x14ac:dyDescent="0.25">
      <c r="B121" s="38" t="e">
        <f t="shared" ca="1" si="24"/>
        <v>#N/A</v>
      </c>
      <c r="C121" s="40" t="e">
        <f>Кабельный_журнал!P87</f>
        <v>#N/A</v>
      </c>
      <c r="D121" s="38" t="e">
        <f t="shared" ca="1" si="25"/>
        <v>#N/A</v>
      </c>
      <c r="E121" s="41" t="s">
        <v>351</v>
      </c>
      <c r="F121" s="38" t="e">
        <f t="shared" ca="1" si="26"/>
        <v>#N/A</v>
      </c>
      <c r="G121" s="38" t="e">
        <f t="shared" si="27"/>
        <v>#N/A</v>
      </c>
      <c r="H121" s="41" t="s">
        <v>350</v>
      </c>
      <c r="I121" s="38" t="e">
        <f t="shared" si="28"/>
        <v>#N/A</v>
      </c>
      <c r="J121" s="38" t="e">
        <f t="shared" si="29"/>
        <v>#N/A</v>
      </c>
      <c r="K121" s="41" t="s">
        <v>348</v>
      </c>
      <c r="L121" s="38">
        <f t="shared" si="30"/>
        <v>1.7500000000000002E-2</v>
      </c>
      <c r="M121" s="38" t="e">
        <f t="shared" ca="1" si="31"/>
        <v>#N/A</v>
      </c>
      <c r="N121" s="38" t="e">
        <f ca="1">VLOOKUP(B121,$C$7:$T119,13,FALSE)</f>
        <v>#N/A</v>
      </c>
      <c r="O121" s="38" t="e">
        <f t="shared" ca="1" si="32"/>
        <v>#N/A</v>
      </c>
      <c r="P121" s="38" t="e">
        <f t="shared" ca="1" si="33"/>
        <v>#N/A</v>
      </c>
      <c r="Q121" s="38" t="e">
        <f t="shared" ca="1" si="34"/>
        <v>#N/A</v>
      </c>
      <c r="R121" s="38">
        <f t="shared" si="35"/>
        <v>6000</v>
      </c>
      <c r="S121" s="38" t="e">
        <f t="shared" ca="1" si="36"/>
        <v>#N/A</v>
      </c>
      <c r="T121" s="38" t="e">
        <f t="shared" si="37"/>
        <v>#N/A</v>
      </c>
    </row>
    <row r="122" spans="2:20" x14ac:dyDescent="0.25">
      <c r="B122" s="38" t="e">
        <f t="shared" ca="1" si="24"/>
        <v>#N/A</v>
      </c>
      <c r="C122" s="40" t="e">
        <f>Кабельный_журнал!P88</f>
        <v>#N/A</v>
      </c>
      <c r="D122" s="38" t="e">
        <f t="shared" ca="1" si="25"/>
        <v>#N/A</v>
      </c>
      <c r="E122" s="41" t="s">
        <v>351</v>
      </c>
      <c r="F122" s="38" t="e">
        <f t="shared" ca="1" si="26"/>
        <v>#N/A</v>
      </c>
      <c r="G122" s="38" t="e">
        <f t="shared" si="27"/>
        <v>#N/A</v>
      </c>
      <c r="H122" s="41" t="s">
        <v>350</v>
      </c>
      <c r="I122" s="38" t="e">
        <f t="shared" si="28"/>
        <v>#N/A</v>
      </c>
      <c r="J122" s="38" t="e">
        <f t="shared" si="29"/>
        <v>#N/A</v>
      </c>
      <c r="K122" s="41" t="s">
        <v>348</v>
      </c>
      <c r="L122" s="38">
        <f t="shared" si="30"/>
        <v>1.7500000000000002E-2</v>
      </c>
      <c r="M122" s="38" t="e">
        <f t="shared" ca="1" si="31"/>
        <v>#N/A</v>
      </c>
      <c r="N122" s="38" t="e">
        <f ca="1">VLOOKUP(B122,$C$7:$T120,13,FALSE)</f>
        <v>#N/A</v>
      </c>
      <c r="O122" s="38" t="e">
        <f t="shared" ca="1" si="32"/>
        <v>#N/A</v>
      </c>
      <c r="P122" s="38" t="e">
        <f t="shared" ca="1" si="33"/>
        <v>#N/A</v>
      </c>
      <c r="Q122" s="38" t="e">
        <f t="shared" ca="1" si="34"/>
        <v>#N/A</v>
      </c>
      <c r="R122" s="38">
        <f t="shared" si="35"/>
        <v>6000</v>
      </c>
      <c r="S122" s="38" t="e">
        <f t="shared" ca="1" si="36"/>
        <v>#N/A</v>
      </c>
      <c r="T122" s="38" t="e">
        <f t="shared" si="37"/>
        <v>#N/A</v>
      </c>
    </row>
    <row r="123" spans="2:20" x14ac:dyDescent="0.25">
      <c r="B123" s="38" t="e">
        <f t="shared" ca="1" si="24"/>
        <v>#N/A</v>
      </c>
      <c r="C123" s="40" t="e">
        <f>Кабельный_журнал!P89</f>
        <v>#N/A</v>
      </c>
      <c r="D123" s="38" t="e">
        <f t="shared" ca="1" si="25"/>
        <v>#N/A</v>
      </c>
      <c r="E123" s="41" t="s">
        <v>351</v>
      </c>
      <c r="F123" s="38" t="e">
        <f t="shared" ca="1" si="26"/>
        <v>#N/A</v>
      </c>
      <c r="G123" s="38" t="e">
        <f t="shared" si="27"/>
        <v>#N/A</v>
      </c>
      <c r="H123" s="41" t="s">
        <v>350</v>
      </c>
      <c r="I123" s="38" t="e">
        <f t="shared" si="28"/>
        <v>#N/A</v>
      </c>
      <c r="J123" s="38" t="e">
        <f t="shared" si="29"/>
        <v>#N/A</v>
      </c>
      <c r="K123" s="41" t="s">
        <v>348</v>
      </c>
      <c r="L123" s="38">
        <f t="shared" si="30"/>
        <v>1.7500000000000002E-2</v>
      </c>
      <c r="M123" s="38" t="e">
        <f t="shared" ca="1" si="31"/>
        <v>#N/A</v>
      </c>
      <c r="N123" s="38" t="e">
        <f ca="1">VLOOKUP(B123,$C$7:$T121,13,FALSE)</f>
        <v>#N/A</v>
      </c>
      <c r="O123" s="38" t="e">
        <f t="shared" ca="1" si="32"/>
        <v>#N/A</v>
      </c>
      <c r="P123" s="38" t="e">
        <f t="shared" ca="1" si="33"/>
        <v>#N/A</v>
      </c>
      <c r="Q123" s="38" t="e">
        <f t="shared" ca="1" si="34"/>
        <v>#N/A</v>
      </c>
      <c r="R123" s="38">
        <f t="shared" si="35"/>
        <v>6000</v>
      </c>
      <c r="S123" s="38" t="e">
        <f t="shared" ca="1" si="36"/>
        <v>#N/A</v>
      </c>
      <c r="T123" s="38" t="e">
        <f t="shared" si="37"/>
        <v>#N/A</v>
      </c>
    </row>
    <row r="124" spans="2:20" x14ac:dyDescent="0.25">
      <c r="B124" s="38" t="e">
        <f t="shared" ca="1" si="24"/>
        <v>#N/A</v>
      </c>
      <c r="C124" s="40" t="e">
        <f>Кабельный_журнал!P90</f>
        <v>#N/A</v>
      </c>
      <c r="D124" s="38" t="e">
        <f t="shared" ca="1" si="25"/>
        <v>#N/A</v>
      </c>
      <c r="E124" s="41" t="s">
        <v>351</v>
      </c>
      <c r="F124" s="38" t="e">
        <f t="shared" ca="1" si="26"/>
        <v>#N/A</v>
      </c>
      <c r="G124" s="38" t="e">
        <f t="shared" si="27"/>
        <v>#N/A</v>
      </c>
      <c r="H124" s="41" t="s">
        <v>350</v>
      </c>
      <c r="I124" s="38" t="e">
        <f t="shared" si="28"/>
        <v>#N/A</v>
      </c>
      <c r="J124" s="38" t="e">
        <f t="shared" si="29"/>
        <v>#N/A</v>
      </c>
      <c r="K124" s="41" t="s">
        <v>348</v>
      </c>
      <c r="L124" s="38">
        <f t="shared" si="30"/>
        <v>1.7500000000000002E-2</v>
      </c>
      <c r="M124" s="38" t="e">
        <f t="shared" ca="1" si="31"/>
        <v>#N/A</v>
      </c>
      <c r="N124" s="38" t="e">
        <f ca="1">VLOOKUP(B124,$C$7:$T122,13,FALSE)</f>
        <v>#N/A</v>
      </c>
      <c r="O124" s="38" t="e">
        <f t="shared" ca="1" si="32"/>
        <v>#N/A</v>
      </c>
      <c r="P124" s="38" t="e">
        <f t="shared" ca="1" si="33"/>
        <v>#N/A</v>
      </c>
      <c r="Q124" s="38" t="e">
        <f t="shared" ca="1" si="34"/>
        <v>#N/A</v>
      </c>
      <c r="R124" s="38">
        <f t="shared" si="35"/>
        <v>6000</v>
      </c>
      <c r="S124" s="38" t="e">
        <f t="shared" ca="1" si="36"/>
        <v>#N/A</v>
      </c>
      <c r="T124" s="38" t="e">
        <f t="shared" si="37"/>
        <v>#N/A</v>
      </c>
    </row>
    <row r="125" spans="2:20" x14ac:dyDescent="0.25">
      <c r="B125" s="38" t="e">
        <f t="shared" ca="1" si="24"/>
        <v>#N/A</v>
      </c>
      <c r="C125" s="40" t="e">
        <f>Кабельный_журнал!P91</f>
        <v>#N/A</v>
      </c>
      <c r="D125" s="38" t="e">
        <f t="shared" ca="1" si="25"/>
        <v>#N/A</v>
      </c>
      <c r="E125" s="41" t="s">
        <v>351</v>
      </c>
      <c r="F125" s="38" t="e">
        <f t="shared" ca="1" si="26"/>
        <v>#N/A</v>
      </c>
      <c r="G125" s="38" t="e">
        <f t="shared" si="27"/>
        <v>#N/A</v>
      </c>
      <c r="H125" s="41" t="s">
        <v>350</v>
      </c>
      <c r="I125" s="38" t="e">
        <f t="shared" si="28"/>
        <v>#N/A</v>
      </c>
      <c r="J125" s="38" t="e">
        <f t="shared" si="29"/>
        <v>#N/A</v>
      </c>
      <c r="K125" s="41" t="s">
        <v>348</v>
      </c>
      <c r="L125" s="38">
        <f t="shared" si="30"/>
        <v>1.7500000000000002E-2</v>
      </c>
      <c r="M125" s="38" t="e">
        <f t="shared" ca="1" si="31"/>
        <v>#N/A</v>
      </c>
      <c r="N125" s="38" t="e">
        <f ca="1">VLOOKUP(B125,$C$7:$T123,13,FALSE)</f>
        <v>#N/A</v>
      </c>
      <c r="O125" s="38" t="e">
        <f t="shared" ca="1" si="32"/>
        <v>#N/A</v>
      </c>
      <c r="P125" s="38" t="e">
        <f t="shared" ca="1" si="33"/>
        <v>#N/A</v>
      </c>
      <c r="Q125" s="38" t="e">
        <f t="shared" ca="1" si="34"/>
        <v>#N/A</v>
      </c>
      <c r="R125" s="38">
        <f t="shared" si="35"/>
        <v>6000</v>
      </c>
      <c r="S125" s="38" t="e">
        <f t="shared" ca="1" si="36"/>
        <v>#N/A</v>
      </c>
      <c r="T125" s="38" t="e">
        <f t="shared" si="37"/>
        <v>#N/A</v>
      </c>
    </row>
    <row r="126" spans="2:20" x14ac:dyDescent="0.25">
      <c r="B126" s="38" t="e">
        <f t="shared" ca="1" si="24"/>
        <v>#N/A</v>
      </c>
      <c r="C126" s="40" t="e">
        <f>Кабельный_журнал!P92</f>
        <v>#N/A</v>
      </c>
      <c r="D126" s="38" t="e">
        <f t="shared" ca="1" si="25"/>
        <v>#N/A</v>
      </c>
      <c r="E126" s="41" t="s">
        <v>351</v>
      </c>
      <c r="F126" s="38" t="e">
        <f t="shared" ca="1" si="26"/>
        <v>#N/A</v>
      </c>
      <c r="G126" s="38" t="e">
        <f t="shared" si="27"/>
        <v>#N/A</v>
      </c>
      <c r="H126" s="41" t="s">
        <v>350</v>
      </c>
      <c r="I126" s="38" t="e">
        <f t="shared" si="28"/>
        <v>#N/A</v>
      </c>
      <c r="J126" s="38" t="e">
        <f t="shared" si="29"/>
        <v>#N/A</v>
      </c>
      <c r="K126" s="41" t="s">
        <v>348</v>
      </c>
      <c r="L126" s="38">
        <f t="shared" si="30"/>
        <v>1.7500000000000002E-2</v>
      </c>
      <c r="M126" s="38" t="e">
        <f t="shared" ca="1" si="31"/>
        <v>#N/A</v>
      </c>
      <c r="N126" s="38" t="e">
        <f ca="1">VLOOKUP(B126,$C$7:$T124,13,FALSE)</f>
        <v>#N/A</v>
      </c>
      <c r="O126" s="38" t="e">
        <f t="shared" ca="1" si="32"/>
        <v>#N/A</v>
      </c>
      <c r="P126" s="38" t="e">
        <f t="shared" ca="1" si="33"/>
        <v>#N/A</v>
      </c>
      <c r="Q126" s="38" t="e">
        <f t="shared" ca="1" si="34"/>
        <v>#N/A</v>
      </c>
      <c r="R126" s="38">
        <f t="shared" si="35"/>
        <v>6000</v>
      </c>
      <c r="S126" s="38" t="e">
        <f t="shared" ca="1" si="36"/>
        <v>#N/A</v>
      </c>
      <c r="T126" s="38" t="e">
        <f t="shared" si="37"/>
        <v>#N/A</v>
      </c>
    </row>
    <row r="127" spans="2:20" x14ac:dyDescent="0.25">
      <c r="B127" s="38" t="e">
        <f t="shared" ca="1" si="24"/>
        <v>#N/A</v>
      </c>
      <c r="C127" s="40" t="e">
        <f>Кабельный_журнал!P93</f>
        <v>#N/A</v>
      </c>
      <c r="D127" s="38" t="e">
        <f t="shared" ca="1" si="25"/>
        <v>#N/A</v>
      </c>
      <c r="E127" s="41" t="s">
        <v>351</v>
      </c>
      <c r="F127" s="38" t="e">
        <f t="shared" ca="1" si="26"/>
        <v>#N/A</v>
      </c>
      <c r="G127" s="38" t="e">
        <f t="shared" si="27"/>
        <v>#N/A</v>
      </c>
      <c r="H127" s="41" t="s">
        <v>350</v>
      </c>
      <c r="I127" s="38" t="e">
        <f t="shared" si="28"/>
        <v>#N/A</v>
      </c>
      <c r="J127" s="38" t="e">
        <f t="shared" si="29"/>
        <v>#N/A</v>
      </c>
      <c r="K127" s="41" t="s">
        <v>348</v>
      </c>
      <c r="L127" s="38">
        <f t="shared" si="30"/>
        <v>1.7500000000000002E-2</v>
      </c>
      <c r="M127" s="38" t="e">
        <f t="shared" ca="1" si="31"/>
        <v>#N/A</v>
      </c>
      <c r="N127" s="38" t="e">
        <f ca="1">VLOOKUP(B127,$C$7:$T125,13,FALSE)</f>
        <v>#N/A</v>
      </c>
      <c r="O127" s="38" t="e">
        <f t="shared" ca="1" si="32"/>
        <v>#N/A</v>
      </c>
      <c r="P127" s="38" t="e">
        <f t="shared" ca="1" si="33"/>
        <v>#N/A</v>
      </c>
      <c r="Q127" s="38" t="e">
        <f t="shared" ca="1" si="34"/>
        <v>#N/A</v>
      </c>
      <c r="R127" s="38">
        <f t="shared" si="35"/>
        <v>6000</v>
      </c>
      <c r="S127" s="38" t="e">
        <f t="shared" ca="1" si="36"/>
        <v>#N/A</v>
      </c>
      <c r="T127" s="38" t="e">
        <f t="shared" si="37"/>
        <v>#N/A</v>
      </c>
    </row>
    <row r="128" spans="2:20" x14ac:dyDescent="0.25">
      <c r="B128" s="38" t="e">
        <f t="shared" ca="1" si="24"/>
        <v>#N/A</v>
      </c>
      <c r="C128" s="40" t="e">
        <f>Кабельный_журнал!P94</f>
        <v>#N/A</v>
      </c>
      <c r="D128" s="38" t="e">
        <f t="shared" ca="1" si="25"/>
        <v>#N/A</v>
      </c>
      <c r="E128" s="41" t="s">
        <v>351</v>
      </c>
      <c r="F128" s="38" t="e">
        <f t="shared" ca="1" si="26"/>
        <v>#N/A</v>
      </c>
      <c r="G128" s="38" t="e">
        <f t="shared" si="27"/>
        <v>#N/A</v>
      </c>
      <c r="H128" s="41" t="s">
        <v>350</v>
      </c>
      <c r="I128" s="38" t="e">
        <f t="shared" si="28"/>
        <v>#N/A</v>
      </c>
      <c r="J128" s="38" t="e">
        <f t="shared" si="29"/>
        <v>#N/A</v>
      </c>
      <c r="K128" s="41" t="s">
        <v>348</v>
      </c>
      <c r="L128" s="38">
        <f t="shared" si="30"/>
        <v>1.7500000000000002E-2</v>
      </c>
      <c r="M128" s="38" t="e">
        <f t="shared" ca="1" si="31"/>
        <v>#N/A</v>
      </c>
      <c r="N128" s="38" t="e">
        <f ca="1">VLOOKUP(B128,$C$7:$T126,13,FALSE)</f>
        <v>#N/A</v>
      </c>
      <c r="O128" s="38" t="e">
        <f t="shared" ca="1" si="32"/>
        <v>#N/A</v>
      </c>
      <c r="P128" s="38" t="e">
        <f t="shared" ca="1" si="33"/>
        <v>#N/A</v>
      </c>
      <c r="Q128" s="38" t="e">
        <f t="shared" ca="1" si="34"/>
        <v>#N/A</v>
      </c>
      <c r="R128" s="38">
        <f t="shared" si="35"/>
        <v>6000</v>
      </c>
      <c r="S128" s="38" t="e">
        <f t="shared" ca="1" si="36"/>
        <v>#N/A</v>
      </c>
      <c r="T128" s="38" t="e">
        <f t="shared" si="37"/>
        <v>#N/A</v>
      </c>
    </row>
    <row r="129" spans="2:20" x14ac:dyDescent="0.25">
      <c r="B129" s="38" t="e">
        <f t="shared" ca="1" si="24"/>
        <v>#N/A</v>
      </c>
      <c r="C129" s="40" t="e">
        <f>Кабельный_журнал!P95</f>
        <v>#N/A</v>
      </c>
      <c r="D129" s="38" t="e">
        <f t="shared" ca="1" si="25"/>
        <v>#N/A</v>
      </c>
      <c r="E129" s="41" t="s">
        <v>351</v>
      </c>
      <c r="F129" s="38" t="e">
        <f t="shared" ca="1" si="26"/>
        <v>#N/A</v>
      </c>
      <c r="G129" s="38" t="e">
        <f t="shared" si="27"/>
        <v>#N/A</v>
      </c>
      <c r="H129" s="41" t="s">
        <v>350</v>
      </c>
      <c r="I129" s="38" t="e">
        <f t="shared" si="28"/>
        <v>#N/A</v>
      </c>
      <c r="J129" s="38" t="e">
        <f t="shared" si="29"/>
        <v>#N/A</v>
      </c>
      <c r="K129" s="41" t="s">
        <v>348</v>
      </c>
      <c r="L129" s="38">
        <f t="shared" si="30"/>
        <v>1.7500000000000002E-2</v>
      </c>
      <c r="M129" s="38" t="e">
        <f t="shared" ca="1" si="31"/>
        <v>#N/A</v>
      </c>
      <c r="N129" s="38" t="e">
        <f ca="1">VLOOKUP(B129,$C$7:$T127,13,FALSE)</f>
        <v>#N/A</v>
      </c>
      <c r="O129" s="38" t="e">
        <f t="shared" ca="1" si="32"/>
        <v>#N/A</v>
      </c>
      <c r="P129" s="38" t="e">
        <f t="shared" ca="1" si="33"/>
        <v>#N/A</v>
      </c>
      <c r="Q129" s="38" t="e">
        <f t="shared" ca="1" si="34"/>
        <v>#N/A</v>
      </c>
      <c r="R129" s="38">
        <f t="shared" si="35"/>
        <v>6000</v>
      </c>
      <c r="S129" s="38" t="e">
        <f t="shared" ca="1" si="36"/>
        <v>#N/A</v>
      </c>
      <c r="T129" s="38" t="e">
        <f t="shared" si="37"/>
        <v>#N/A</v>
      </c>
    </row>
    <row r="130" spans="2:20" x14ac:dyDescent="0.25">
      <c r="B130" s="38" t="e">
        <f t="shared" ca="1" si="24"/>
        <v>#N/A</v>
      </c>
      <c r="C130" s="40" t="e">
        <f>Кабельный_журнал!P96</f>
        <v>#N/A</v>
      </c>
      <c r="D130" s="38" t="e">
        <f t="shared" ca="1" si="25"/>
        <v>#N/A</v>
      </c>
      <c r="E130" s="41" t="s">
        <v>351</v>
      </c>
      <c r="F130" s="38" t="e">
        <f t="shared" ca="1" si="26"/>
        <v>#N/A</v>
      </c>
      <c r="G130" s="38" t="e">
        <f t="shared" si="27"/>
        <v>#N/A</v>
      </c>
      <c r="H130" s="41" t="s">
        <v>350</v>
      </c>
      <c r="I130" s="38" t="e">
        <f t="shared" si="28"/>
        <v>#N/A</v>
      </c>
      <c r="J130" s="38" t="e">
        <f t="shared" si="29"/>
        <v>#N/A</v>
      </c>
      <c r="K130" s="41" t="s">
        <v>348</v>
      </c>
      <c r="L130" s="38">
        <f t="shared" si="30"/>
        <v>1.7500000000000002E-2</v>
      </c>
      <c r="M130" s="38" t="e">
        <f t="shared" ca="1" si="31"/>
        <v>#N/A</v>
      </c>
      <c r="N130" s="38" t="e">
        <f ca="1">VLOOKUP(B130,$C$7:$T128,13,FALSE)</f>
        <v>#N/A</v>
      </c>
      <c r="O130" s="38" t="e">
        <f t="shared" ca="1" si="32"/>
        <v>#N/A</v>
      </c>
      <c r="P130" s="38" t="e">
        <f t="shared" ca="1" si="33"/>
        <v>#N/A</v>
      </c>
      <c r="Q130" s="38" t="e">
        <f t="shared" ca="1" si="34"/>
        <v>#N/A</v>
      </c>
      <c r="R130" s="38">
        <f t="shared" si="35"/>
        <v>6000</v>
      </c>
      <c r="S130" s="38" t="e">
        <f t="shared" ca="1" si="36"/>
        <v>#N/A</v>
      </c>
      <c r="T130" s="38" t="e">
        <f t="shared" si="37"/>
        <v>#N/A</v>
      </c>
    </row>
    <row r="131" spans="2:20" x14ac:dyDescent="0.25">
      <c r="B131" s="38" t="e">
        <f t="shared" ca="1" si="24"/>
        <v>#N/A</v>
      </c>
      <c r="C131" s="40" t="e">
        <f>Кабельный_журнал!P97</f>
        <v>#N/A</v>
      </c>
      <c r="D131" s="38" t="e">
        <f t="shared" ca="1" si="25"/>
        <v>#N/A</v>
      </c>
      <c r="E131" s="41" t="s">
        <v>351</v>
      </c>
      <c r="F131" s="38" t="e">
        <f t="shared" ca="1" si="26"/>
        <v>#N/A</v>
      </c>
      <c r="G131" s="38" t="e">
        <f t="shared" si="27"/>
        <v>#N/A</v>
      </c>
      <c r="H131" s="41" t="s">
        <v>350</v>
      </c>
      <c r="I131" s="38" t="e">
        <f t="shared" si="28"/>
        <v>#N/A</v>
      </c>
      <c r="J131" s="38" t="e">
        <f t="shared" si="29"/>
        <v>#N/A</v>
      </c>
      <c r="K131" s="41" t="s">
        <v>348</v>
      </c>
      <c r="L131" s="38">
        <f t="shared" si="30"/>
        <v>1.7500000000000002E-2</v>
      </c>
      <c r="M131" s="38" t="e">
        <f t="shared" ca="1" si="31"/>
        <v>#N/A</v>
      </c>
      <c r="N131" s="38" t="e">
        <f ca="1">VLOOKUP(B131,$C$7:$T129,13,FALSE)</f>
        <v>#N/A</v>
      </c>
      <c r="O131" s="38" t="e">
        <f t="shared" ca="1" si="32"/>
        <v>#N/A</v>
      </c>
      <c r="P131" s="38" t="e">
        <f t="shared" ca="1" si="33"/>
        <v>#N/A</v>
      </c>
      <c r="Q131" s="38" t="e">
        <f t="shared" ca="1" si="34"/>
        <v>#N/A</v>
      </c>
      <c r="R131" s="38">
        <f t="shared" si="35"/>
        <v>6000</v>
      </c>
      <c r="S131" s="38" t="e">
        <f t="shared" ca="1" si="36"/>
        <v>#N/A</v>
      </c>
      <c r="T131" s="38" t="e">
        <f t="shared" si="37"/>
        <v>#N/A</v>
      </c>
    </row>
    <row r="132" spans="2:20" x14ac:dyDescent="0.25">
      <c r="B132" s="38" t="e">
        <f t="shared" ca="1" si="24"/>
        <v>#N/A</v>
      </c>
      <c r="C132" s="40" t="e">
        <f>Кабельный_журнал!P98</f>
        <v>#N/A</v>
      </c>
      <c r="D132" s="38" t="e">
        <f t="shared" ca="1" si="25"/>
        <v>#N/A</v>
      </c>
      <c r="E132" s="41" t="s">
        <v>351</v>
      </c>
      <c r="F132" s="38" t="e">
        <f t="shared" ca="1" si="26"/>
        <v>#N/A</v>
      </c>
      <c r="G132" s="38" t="e">
        <f t="shared" si="27"/>
        <v>#N/A</v>
      </c>
      <c r="H132" s="41" t="s">
        <v>350</v>
      </c>
      <c r="I132" s="38" t="e">
        <f t="shared" si="28"/>
        <v>#N/A</v>
      </c>
      <c r="J132" s="38" t="e">
        <f t="shared" si="29"/>
        <v>#N/A</v>
      </c>
      <c r="K132" s="41" t="s">
        <v>348</v>
      </c>
      <c r="L132" s="38">
        <f t="shared" si="30"/>
        <v>1.7500000000000002E-2</v>
      </c>
      <c r="M132" s="38" t="e">
        <f t="shared" ca="1" si="31"/>
        <v>#N/A</v>
      </c>
      <c r="N132" s="38" t="e">
        <f ca="1">VLOOKUP(B132,$C$7:$T130,13,FALSE)</f>
        <v>#N/A</v>
      </c>
      <c r="O132" s="38" t="e">
        <f t="shared" ca="1" si="32"/>
        <v>#N/A</v>
      </c>
      <c r="P132" s="38" t="e">
        <f t="shared" ca="1" si="33"/>
        <v>#N/A</v>
      </c>
      <c r="Q132" s="38" t="e">
        <f t="shared" ca="1" si="34"/>
        <v>#N/A</v>
      </c>
      <c r="R132" s="38">
        <f t="shared" si="35"/>
        <v>6000</v>
      </c>
      <c r="S132" s="38" t="e">
        <f t="shared" ca="1" si="36"/>
        <v>#N/A</v>
      </c>
      <c r="T132" s="38" t="e">
        <f t="shared" si="37"/>
        <v>#N/A</v>
      </c>
    </row>
    <row r="133" spans="2:20" x14ac:dyDescent="0.25">
      <c r="B133" s="38" t="e">
        <f t="shared" ca="1" si="24"/>
        <v>#N/A</v>
      </c>
      <c r="C133" s="40" t="e">
        <f>Кабельный_журнал!P99</f>
        <v>#N/A</v>
      </c>
      <c r="D133" s="38" t="e">
        <f t="shared" ca="1" si="25"/>
        <v>#N/A</v>
      </c>
      <c r="E133" s="41" t="s">
        <v>351</v>
      </c>
      <c r="F133" s="38" t="e">
        <f t="shared" ca="1" si="26"/>
        <v>#N/A</v>
      </c>
      <c r="G133" s="38" t="e">
        <f t="shared" si="27"/>
        <v>#N/A</v>
      </c>
      <c r="H133" s="41" t="s">
        <v>350</v>
      </c>
      <c r="I133" s="38" t="e">
        <f t="shared" si="28"/>
        <v>#N/A</v>
      </c>
      <c r="J133" s="38" t="e">
        <f t="shared" si="29"/>
        <v>#N/A</v>
      </c>
      <c r="K133" s="41" t="s">
        <v>348</v>
      </c>
      <c r="L133" s="38">
        <f t="shared" si="30"/>
        <v>1.7500000000000002E-2</v>
      </c>
      <c r="M133" s="38" t="e">
        <f t="shared" ca="1" si="31"/>
        <v>#N/A</v>
      </c>
      <c r="N133" s="38" t="e">
        <f ca="1">VLOOKUP(B133,$C$7:$T131,13,FALSE)</f>
        <v>#N/A</v>
      </c>
      <c r="O133" s="38" t="e">
        <f t="shared" ca="1" si="32"/>
        <v>#N/A</v>
      </c>
      <c r="P133" s="38" t="e">
        <f t="shared" ca="1" si="33"/>
        <v>#N/A</v>
      </c>
      <c r="Q133" s="38" t="e">
        <f t="shared" ca="1" si="34"/>
        <v>#N/A</v>
      </c>
      <c r="R133" s="38">
        <f t="shared" si="35"/>
        <v>6000</v>
      </c>
      <c r="S133" s="38" t="e">
        <f t="shared" ca="1" si="36"/>
        <v>#N/A</v>
      </c>
      <c r="T133" s="38" t="e">
        <f t="shared" si="37"/>
        <v>#N/A</v>
      </c>
    </row>
    <row r="134" spans="2:20" x14ac:dyDescent="0.25">
      <c r="B134" s="38" t="e">
        <f t="shared" ca="1" si="24"/>
        <v>#N/A</v>
      </c>
      <c r="C134" s="40" t="e">
        <f>Кабельный_журнал!P100</f>
        <v>#N/A</v>
      </c>
      <c r="D134" s="38" t="e">
        <f t="shared" ca="1" si="25"/>
        <v>#N/A</v>
      </c>
      <c r="E134" s="41" t="s">
        <v>351</v>
      </c>
      <c r="F134" s="38" t="e">
        <f t="shared" ca="1" si="26"/>
        <v>#N/A</v>
      </c>
      <c r="G134" s="38" t="e">
        <f t="shared" si="27"/>
        <v>#N/A</v>
      </c>
      <c r="H134" s="41" t="s">
        <v>350</v>
      </c>
      <c r="I134" s="38" t="e">
        <f t="shared" si="28"/>
        <v>#N/A</v>
      </c>
      <c r="J134" s="38" t="e">
        <f t="shared" si="29"/>
        <v>#N/A</v>
      </c>
      <c r="K134" s="41" t="s">
        <v>348</v>
      </c>
      <c r="L134" s="38">
        <f t="shared" si="30"/>
        <v>1.7500000000000002E-2</v>
      </c>
      <c r="M134" s="38" t="e">
        <f t="shared" ca="1" si="31"/>
        <v>#N/A</v>
      </c>
      <c r="N134" s="38" t="e">
        <f ca="1">VLOOKUP(B134,$C$7:$T132,13,FALSE)</f>
        <v>#N/A</v>
      </c>
      <c r="O134" s="38" t="e">
        <f t="shared" ca="1" si="32"/>
        <v>#N/A</v>
      </c>
      <c r="P134" s="38" t="e">
        <f t="shared" ca="1" si="33"/>
        <v>#N/A</v>
      </c>
      <c r="Q134" s="38" t="e">
        <f t="shared" ca="1" si="34"/>
        <v>#N/A</v>
      </c>
      <c r="R134" s="38">
        <f t="shared" si="35"/>
        <v>6000</v>
      </c>
      <c r="S134" s="38" t="e">
        <f t="shared" ca="1" si="36"/>
        <v>#N/A</v>
      </c>
      <c r="T134" s="38" t="e">
        <f t="shared" si="37"/>
        <v>#N/A</v>
      </c>
    </row>
    <row r="135" spans="2:20" x14ac:dyDescent="0.25">
      <c r="B135" s="38" t="e">
        <f t="shared" ca="1" si="24"/>
        <v>#N/A</v>
      </c>
      <c r="C135" s="40" t="e">
        <f>Кабельный_журнал!P101</f>
        <v>#N/A</v>
      </c>
      <c r="D135" s="38" t="e">
        <f t="shared" ca="1" si="25"/>
        <v>#N/A</v>
      </c>
      <c r="E135" s="41" t="s">
        <v>351</v>
      </c>
      <c r="F135" s="38" t="e">
        <f t="shared" ca="1" si="26"/>
        <v>#N/A</v>
      </c>
      <c r="G135" s="38" t="e">
        <f t="shared" si="27"/>
        <v>#N/A</v>
      </c>
      <c r="H135" s="41" t="s">
        <v>350</v>
      </c>
      <c r="I135" s="38" t="e">
        <f t="shared" si="28"/>
        <v>#N/A</v>
      </c>
      <c r="J135" s="38" t="e">
        <f t="shared" si="29"/>
        <v>#N/A</v>
      </c>
      <c r="K135" s="41" t="s">
        <v>348</v>
      </c>
      <c r="L135" s="38">
        <f t="shared" si="30"/>
        <v>1.7500000000000002E-2</v>
      </c>
      <c r="M135" s="38" t="e">
        <f t="shared" ca="1" si="31"/>
        <v>#N/A</v>
      </c>
      <c r="N135" s="38" t="e">
        <f ca="1">VLOOKUP(B135,$C$7:$T133,13,FALSE)</f>
        <v>#N/A</v>
      </c>
      <c r="O135" s="38" t="e">
        <f t="shared" ca="1" si="32"/>
        <v>#N/A</v>
      </c>
      <c r="P135" s="38" t="e">
        <f t="shared" ca="1" si="33"/>
        <v>#N/A</v>
      </c>
      <c r="Q135" s="38" t="e">
        <f t="shared" ca="1" si="34"/>
        <v>#N/A</v>
      </c>
      <c r="R135" s="38">
        <f t="shared" si="35"/>
        <v>6000</v>
      </c>
      <c r="S135" s="38" t="e">
        <f t="shared" ca="1" si="36"/>
        <v>#N/A</v>
      </c>
      <c r="T135" s="38" t="e">
        <f t="shared" si="37"/>
        <v>#N/A</v>
      </c>
    </row>
    <row r="136" spans="2:20" x14ac:dyDescent="0.25">
      <c r="B136" s="38" t="e">
        <f t="shared" ca="1" si="24"/>
        <v>#N/A</v>
      </c>
      <c r="C136" s="40" t="e">
        <f>Кабельный_журнал!P102</f>
        <v>#N/A</v>
      </c>
      <c r="D136" s="38" t="e">
        <f t="shared" ca="1" si="25"/>
        <v>#N/A</v>
      </c>
      <c r="E136" s="41" t="s">
        <v>351</v>
      </c>
      <c r="F136" s="38" t="e">
        <f t="shared" ca="1" si="26"/>
        <v>#N/A</v>
      </c>
      <c r="G136" s="38" t="e">
        <f t="shared" si="27"/>
        <v>#N/A</v>
      </c>
      <c r="H136" s="41" t="s">
        <v>350</v>
      </c>
      <c r="I136" s="38" t="e">
        <f t="shared" si="28"/>
        <v>#N/A</v>
      </c>
      <c r="J136" s="38" t="e">
        <f t="shared" si="29"/>
        <v>#N/A</v>
      </c>
      <c r="K136" s="41" t="s">
        <v>348</v>
      </c>
      <c r="L136" s="38">
        <f t="shared" si="30"/>
        <v>1.7500000000000002E-2</v>
      </c>
      <c r="M136" s="38" t="e">
        <f t="shared" ca="1" si="31"/>
        <v>#N/A</v>
      </c>
      <c r="N136" s="38" t="e">
        <f ca="1">VLOOKUP(B136,$C$7:$T134,13,FALSE)</f>
        <v>#N/A</v>
      </c>
      <c r="O136" s="38" t="e">
        <f t="shared" ca="1" si="32"/>
        <v>#N/A</v>
      </c>
      <c r="P136" s="38" t="e">
        <f t="shared" ca="1" si="33"/>
        <v>#N/A</v>
      </c>
      <c r="Q136" s="38" t="e">
        <f t="shared" ca="1" si="34"/>
        <v>#N/A</v>
      </c>
      <c r="R136" s="38">
        <f t="shared" si="35"/>
        <v>6000</v>
      </c>
      <c r="S136" s="38" t="e">
        <f t="shared" ca="1" si="36"/>
        <v>#N/A</v>
      </c>
      <c r="T136" s="38" t="e">
        <f t="shared" si="37"/>
        <v>#N/A</v>
      </c>
    </row>
    <row r="137" spans="2:20" x14ac:dyDescent="0.25">
      <c r="B137" s="38" t="e">
        <f t="shared" ca="1" si="24"/>
        <v>#N/A</v>
      </c>
      <c r="C137" s="40" t="e">
        <f>Кабельный_журнал!P103</f>
        <v>#N/A</v>
      </c>
      <c r="D137" s="38" t="e">
        <f t="shared" ca="1" si="25"/>
        <v>#N/A</v>
      </c>
      <c r="E137" s="41" t="s">
        <v>351</v>
      </c>
      <c r="F137" s="38" t="e">
        <f t="shared" ca="1" si="26"/>
        <v>#N/A</v>
      </c>
      <c r="G137" s="38" t="e">
        <f t="shared" si="27"/>
        <v>#N/A</v>
      </c>
      <c r="H137" s="41" t="s">
        <v>350</v>
      </c>
      <c r="I137" s="38" t="e">
        <f t="shared" si="28"/>
        <v>#N/A</v>
      </c>
      <c r="J137" s="38" t="e">
        <f t="shared" si="29"/>
        <v>#N/A</v>
      </c>
      <c r="K137" s="41" t="s">
        <v>348</v>
      </c>
      <c r="L137" s="38">
        <f t="shared" si="30"/>
        <v>1.7500000000000002E-2</v>
      </c>
      <c r="M137" s="38" t="e">
        <f t="shared" ca="1" si="31"/>
        <v>#N/A</v>
      </c>
      <c r="N137" s="38" t="e">
        <f ca="1">VLOOKUP(B137,$C$7:$T135,13,FALSE)</f>
        <v>#N/A</v>
      </c>
      <c r="O137" s="38" t="e">
        <f t="shared" ca="1" si="32"/>
        <v>#N/A</v>
      </c>
      <c r="P137" s="38" t="e">
        <f t="shared" ca="1" si="33"/>
        <v>#N/A</v>
      </c>
      <c r="Q137" s="38" t="e">
        <f t="shared" ca="1" si="34"/>
        <v>#N/A</v>
      </c>
      <c r="R137" s="38">
        <f t="shared" si="35"/>
        <v>6000</v>
      </c>
      <c r="S137" s="38" t="e">
        <f t="shared" ca="1" si="36"/>
        <v>#N/A</v>
      </c>
      <c r="T137" s="38" t="e">
        <f t="shared" si="37"/>
        <v>#N/A</v>
      </c>
    </row>
    <row r="138" spans="2:20" x14ac:dyDescent="0.25">
      <c r="B138" s="38" t="e">
        <f t="shared" ca="1" si="24"/>
        <v>#N/A</v>
      </c>
      <c r="C138" s="40" t="e">
        <f>Кабельный_журнал!P104</f>
        <v>#N/A</v>
      </c>
      <c r="D138" s="38" t="e">
        <f t="shared" ca="1" si="25"/>
        <v>#N/A</v>
      </c>
      <c r="E138" s="41" t="s">
        <v>351</v>
      </c>
      <c r="F138" s="38" t="e">
        <f t="shared" ca="1" si="26"/>
        <v>#N/A</v>
      </c>
      <c r="G138" s="38" t="e">
        <f t="shared" si="27"/>
        <v>#N/A</v>
      </c>
      <c r="H138" s="41" t="s">
        <v>350</v>
      </c>
      <c r="I138" s="38" t="e">
        <f t="shared" si="28"/>
        <v>#N/A</v>
      </c>
      <c r="J138" s="38" t="e">
        <f t="shared" si="29"/>
        <v>#N/A</v>
      </c>
      <c r="K138" s="41" t="s">
        <v>348</v>
      </c>
      <c r="L138" s="38">
        <f t="shared" si="30"/>
        <v>1.7500000000000002E-2</v>
      </c>
      <c r="M138" s="38" t="e">
        <f t="shared" ca="1" si="31"/>
        <v>#N/A</v>
      </c>
      <c r="N138" s="38" t="e">
        <f ca="1">VLOOKUP(B138,$C$7:$T136,13,FALSE)</f>
        <v>#N/A</v>
      </c>
      <c r="O138" s="38" t="e">
        <f t="shared" ca="1" si="32"/>
        <v>#N/A</v>
      </c>
      <c r="P138" s="38" t="e">
        <f t="shared" ca="1" si="33"/>
        <v>#N/A</v>
      </c>
      <c r="Q138" s="38" t="e">
        <f t="shared" ca="1" si="34"/>
        <v>#N/A</v>
      </c>
      <c r="R138" s="38">
        <f t="shared" si="35"/>
        <v>6000</v>
      </c>
      <c r="S138" s="38" t="e">
        <f t="shared" ca="1" si="36"/>
        <v>#N/A</v>
      </c>
      <c r="T138" s="38" t="e">
        <f t="shared" si="37"/>
        <v>#N/A</v>
      </c>
    </row>
    <row r="139" spans="2:20" x14ac:dyDescent="0.25">
      <c r="B139" s="38" t="e">
        <f t="shared" ca="1" si="24"/>
        <v>#N/A</v>
      </c>
      <c r="C139" s="40" t="e">
        <f>Кабельный_журнал!P105</f>
        <v>#N/A</v>
      </c>
      <c r="D139" s="38" t="e">
        <f t="shared" ca="1" si="25"/>
        <v>#N/A</v>
      </c>
      <c r="E139" s="41" t="s">
        <v>351</v>
      </c>
      <c r="F139" s="38" t="e">
        <f t="shared" ca="1" si="26"/>
        <v>#N/A</v>
      </c>
      <c r="G139" s="38" t="e">
        <f t="shared" si="27"/>
        <v>#N/A</v>
      </c>
      <c r="H139" s="41" t="s">
        <v>350</v>
      </c>
      <c r="I139" s="38" t="e">
        <f t="shared" si="28"/>
        <v>#N/A</v>
      </c>
      <c r="J139" s="38" t="e">
        <f t="shared" si="29"/>
        <v>#N/A</v>
      </c>
      <c r="K139" s="41" t="s">
        <v>348</v>
      </c>
      <c r="L139" s="38">
        <f t="shared" si="30"/>
        <v>1.7500000000000002E-2</v>
      </c>
      <c r="M139" s="38" t="e">
        <f t="shared" ca="1" si="31"/>
        <v>#N/A</v>
      </c>
      <c r="N139" s="38" t="e">
        <f ca="1">VLOOKUP(B139,$C$7:$T137,13,FALSE)</f>
        <v>#N/A</v>
      </c>
      <c r="O139" s="38" t="e">
        <f t="shared" ca="1" si="32"/>
        <v>#N/A</v>
      </c>
      <c r="P139" s="38" t="e">
        <f t="shared" ca="1" si="33"/>
        <v>#N/A</v>
      </c>
      <c r="Q139" s="38" t="e">
        <f t="shared" ca="1" si="34"/>
        <v>#N/A</v>
      </c>
      <c r="R139" s="38">
        <f t="shared" si="35"/>
        <v>6000</v>
      </c>
      <c r="S139" s="38" t="e">
        <f t="shared" ca="1" si="36"/>
        <v>#N/A</v>
      </c>
      <c r="T139" s="38" t="e">
        <f t="shared" si="37"/>
        <v>#N/A</v>
      </c>
    </row>
    <row r="140" spans="2:20" x14ac:dyDescent="0.25">
      <c r="B140" s="38" t="e">
        <f t="shared" ca="1" si="24"/>
        <v>#N/A</v>
      </c>
      <c r="C140" s="40" t="e">
        <f>Кабельный_журнал!P106</f>
        <v>#N/A</v>
      </c>
      <c r="D140" s="38" t="e">
        <f t="shared" ca="1" si="25"/>
        <v>#N/A</v>
      </c>
      <c r="E140" s="41" t="s">
        <v>351</v>
      </c>
      <c r="F140" s="38" t="e">
        <f t="shared" ca="1" si="26"/>
        <v>#N/A</v>
      </c>
      <c r="G140" s="38" t="e">
        <f t="shared" si="27"/>
        <v>#N/A</v>
      </c>
      <c r="H140" s="41" t="s">
        <v>350</v>
      </c>
      <c r="I140" s="38" t="e">
        <f t="shared" si="28"/>
        <v>#N/A</v>
      </c>
      <c r="J140" s="38" t="e">
        <f t="shared" si="29"/>
        <v>#N/A</v>
      </c>
      <c r="K140" s="41" t="s">
        <v>348</v>
      </c>
      <c r="L140" s="38">
        <f t="shared" si="30"/>
        <v>1.7500000000000002E-2</v>
      </c>
      <c r="M140" s="38" t="e">
        <f t="shared" ca="1" si="31"/>
        <v>#N/A</v>
      </c>
      <c r="N140" s="38" t="e">
        <f ca="1">VLOOKUP(B140,$C$7:$T138,13,FALSE)</f>
        <v>#N/A</v>
      </c>
      <c r="O140" s="38" t="e">
        <f t="shared" ca="1" si="32"/>
        <v>#N/A</v>
      </c>
      <c r="P140" s="38" t="e">
        <f t="shared" ca="1" si="33"/>
        <v>#N/A</v>
      </c>
      <c r="Q140" s="38" t="e">
        <f t="shared" ca="1" si="34"/>
        <v>#N/A</v>
      </c>
      <c r="R140" s="38">
        <f t="shared" si="35"/>
        <v>6000</v>
      </c>
      <c r="S140" s="38" t="e">
        <f t="shared" ca="1" si="36"/>
        <v>#N/A</v>
      </c>
      <c r="T140" s="38" t="e">
        <f t="shared" si="37"/>
        <v>#N/A</v>
      </c>
    </row>
    <row r="141" spans="2:20" x14ac:dyDescent="0.25">
      <c r="B141" s="38" t="e">
        <f t="shared" ca="1" si="24"/>
        <v>#N/A</v>
      </c>
      <c r="C141" s="40" t="e">
        <f>Кабельный_журнал!P107</f>
        <v>#N/A</v>
      </c>
      <c r="D141" s="38" t="e">
        <f t="shared" ca="1" si="25"/>
        <v>#N/A</v>
      </c>
      <c r="E141" s="41" t="s">
        <v>351</v>
      </c>
      <c r="F141" s="38" t="e">
        <f t="shared" ca="1" si="26"/>
        <v>#N/A</v>
      </c>
      <c r="G141" s="38" t="e">
        <f t="shared" si="27"/>
        <v>#N/A</v>
      </c>
      <c r="H141" s="41" t="s">
        <v>350</v>
      </c>
      <c r="I141" s="38" t="e">
        <f t="shared" si="28"/>
        <v>#N/A</v>
      </c>
      <c r="J141" s="38" t="e">
        <f t="shared" si="29"/>
        <v>#N/A</v>
      </c>
      <c r="K141" s="41" t="s">
        <v>348</v>
      </c>
      <c r="L141" s="38">
        <f t="shared" si="30"/>
        <v>1.7500000000000002E-2</v>
      </c>
      <c r="M141" s="38" t="e">
        <f t="shared" ca="1" si="31"/>
        <v>#N/A</v>
      </c>
      <c r="N141" s="38" t="e">
        <f ca="1">VLOOKUP(B141,$C$7:$T139,13,FALSE)</f>
        <v>#N/A</v>
      </c>
      <c r="O141" s="38" t="e">
        <f t="shared" ca="1" si="32"/>
        <v>#N/A</v>
      </c>
      <c r="P141" s="38" t="e">
        <f t="shared" ca="1" si="33"/>
        <v>#N/A</v>
      </c>
      <c r="Q141" s="38" t="e">
        <f t="shared" ca="1" si="34"/>
        <v>#N/A</v>
      </c>
      <c r="R141" s="38">
        <f t="shared" si="35"/>
        <v>6000</v>
      </c>
      <c r="S141" s="38" t="e">
        <f t="shared" ca="1" si="36"/>
        <v>#N/A</v>
      </c>
      <c r="T141" s="38" t="e">
        <f t="shared" si="37"/>
        <v>#N/A</v>
      </c>
    </row>
    <row r="142" spans="2:20" x14ac:dyDescent="0.25">
      <c r="B142" s="38" t="e">
        <f t="shared" ca="1" si="24"/>
        <v>#N/A</v>
      </c>
      <c r="C142" s="40" t="e">
        <f>Кабельный_журнал!P108</f>
        <v>#N/A</v>
      </c>
      <c r="D142" s="38" t="e">
        <f t="shared" ca="1" si="25"/>
        <v>#N/A</v>
      </c>
      <c r="E142" s="41" t="s">
        <v>351</v>
      </c>
      <c r="F142" s="38" t="e">
        <f t="shared" ca="1" si="26"/>
        <v>#N/A</v>
      </c>
      <c r="G142" s="38" t="e">
        <f t="shared" si="27"/>
        <v>#N/A</v>
      </c>
      <c r="H142" s="41" t="s">
        <v>350</v>
      </c>
      <c r="I142" s="38" t="e">
        <f t="shared" si="28"/>
        <v>#N/A</v>
      </c>
      <c r="J142" s="38" t="e">
        <f t="shared" si="29"/>
        <v>#N/A</v>
      </c>
      <c r="K142" s="41" t="s">
        <v>348</v>
      </c>
      <c r="L142" s="38">
        <f t="shared" si="30"/>
        <v>1.7500000000000002E-2</v>
      </c>
      <c r="M142" s="38" t="e">
        <f t="shared" ca="1" si="31"/>
        <v>#N/A</v>
      </c>
      <c r="N142" s="38" t="e">
        <f ca="1">VLOOKUP(B142,$C$7:$T140,13,FALSE)</f>
        <v>#N/A</v>
      </c>
      <c r="O142" s="38" t="e">
        <f t="shared" ca="1" si="32"/>
        <v>#N/A</v>
      </c>
      <c r="P142" s="38" t="e">
        <f t="shared" ca="1" si="33"/>
        <v>#N/A</v>
      </c>
      <c r="Q142" s="38" t="e">
        <f t="shared" ca="1" si="34"/>
        <v>#N/A</v>
      </c>
      <c r="R142" s="38">
        <f t="shared" si="35"/>
        <v>6000</v>
      </c>
      <c r="S142" s="38" t="e">
        <f t="shared" ca="1" si="36"/>
        <v>#N/A</v>
      </c>
      <c r="T142" s="38" t="e">
        <f t="shared" si="37"/>
        <v>#N/A</v>
      </c>
    </row>
    <row r="143" spans="2:20" x14ac:dyDescent="0.25">
      <c r="B143" s="38" t="e">
        <f t="shared" ca="1" si="24"/>
        <v>#N/A</v>
      </c>
      <c r="C143" s="40" t="e">
        <f>Кабельный_журнал!P109</f>
        <v>#N/A</v>
      </c>
      <c r="D143" s="38" t="e">
        <f t="shared" ca="1" si="25"/>
        <v>#N/A</v>
      </c>
      <c r="E143" s="41" t="s">
        <v>351</v>
      </c>
      <c r="F143" s="38" t="e">
        <f t="shared" ca="1" si="26"/>
        <v>#N/A</v>
      </c>
      <c r="G143" s="38" t="e">
        <f t="shared" si="27"/>
        <v>#N/A</v>
      </c>
      <c r="H143" s="41" t="s">
        <v>350</v>
      </c>
      <c r="I143" s="38" t="e">
        <f t="shared" si="28"/>
        <v>#N/A</v>
      </c>
      <c r="J143" s="38" t="e">
        <f t="shared" si="29"/>
        <v>#N/A</v>
      </c>
      <c r="K143" s="41" t="s">
        <v>348</v>
      </c>
      <c r="L143" s="38">
        <f t="shared" si="30"/>
        <v>1.7500000000000002E-2</v>
      </c>
      <c r="M143" s="38" t="e">
        <f t="shared" ca="1" si="31"/>
        <v>#N/A</v>
      </c>
      <c r="N143" s="38" t="e">
        <f ca="1">VLOOKUP(B143,$C$7:$T141,13,FALSE)</f>
        <v>#N/A</v>
      </c>
      <c r="O143" s="38" t="e">
        <f t="shared" ca="1" si="32"/>
        <v>#N/A</v>
      </c>
      <c r="P143" s="38" t="e">
        <f t="shared" ca="1" si="33"/>
        <v>#N/A</v>
      </c>
      <c r="Q143" s="38" t="e">
        <f t="shared" ca="1" si="34"/>
        <v>#N/A</v>
      </c>
      <c r="R143" s="38">
        <f t="shared" si="35"/>
        <v>6000</v>
      </c>
      <c r="S143" s="38" t="e">
        <f t="shared" ca="1" si="36"/>
        <v>#N/A</v>
      </c>
      <c r="T143" s="38" t="e">
        <f t="shared" si="37"/>
        <v>#N/A</v>
      </c>
    </row>
    <row r="144" spans="2:20" x14ac:dyDescent="0.25">
      <c r="B144" s="38" t="e">
        <f t="shared" ca="1" si="24"/>
        <v>#N/A</v>
      </c>
      <c r="C144" s="40" t="e">
        <f>Кабельный_журнал!P110</f>
        <v>#N/A</v>
      </c>
      <c r="D144" s="38" t="e">
        <f t="shared" ca="1" si="25"/>
        <v>#N/A</v>
      </c>
      <c r="E144" s="41" t="s">
        <v>351</v>
      </c>
      <c r="F144" s="38" t="e">
        <f t="shared" ca="1" si="26"/>
        <v>#N/A</v>
      </c>
      <c r="G144" s="38" t="e">
        <f t="shared" si="27"/>
        <v>#N/A</v>
      </c>
      <c r="H144" s="41" t="s">
        <v>350</v>
      </c>
      <c r="I144" s="38" t="e">
        <f t="shared" si="28"/>
        <v>#N/A</v>
      </c>
      <c r="J144" s="38" t="e">
        <f t="shared" si="29"/>
        <v>#N/A</v>
      </c>
      <c r="K144" s="41" t="s">
        <v>348</v>
      </c>
      <c r="L144" s="38">
        <f t="shared" si="30"/>
        <v>1.7500000000000002E-2</v>
      </c>
      <c r="M144" s="38" t="e">
        <f t="shared" ca="1" si="31"/>
        <v>#N/A</v>
      </c>
      <c r="N144" s="38" t="e">
        <f ca="1">VLOOKUP(B144,$C$7:$T142,13,FALSE)</f>
        <v>#N/A</v>
      </c>
      <c r="O144" s="38" t="e">
        <f t="shared" ca="1" si="32"/>
        <v>#N/A</v>
      </c>
      <c r="P144" s="38" t="e">
        <f t="shared" ca="1" si="33"/>
        <v>#N/A</v>
      </c>
      <c r="Q144" s="38" t="e">
        <f t="shared" ca="1" si="34"/>
        <v>#N/A</v>
      </c>
      <c r="R144" s="38">
        <f t="shared" si="35"/>
        <v>6000</v>
      </c>
      <c r="S144" s="38" t="e">
        <f t="shared" ca="1" si="36"/>
        <v>#N/A</v>
      </c>
      <c r="T144" s="38" t="e">
        <f t="shared" si="37"/>
        <v>#N/A</v>
      </c>
    </row>
    <row r="145" spans="2:20" x14ac:dyDescent="0.25">
      <c r="B145" s="38" t="e">
        <f t="shared" ca="1" si="24"/>
        <v>#N/A</v>
      </c>
      <c r="C145" s="40" t="e">
        <f>Кабельный_журнал!P111</f>
        <v>#N/A</v>
      </c>
      <c r="D145" s="38" t="e">
        <f t="shared" ca="1" si="25"/>
        <v>#N/A</v>
      </c>
      <c r="E145" s="41" t="s">
        <v>351</v>
      </c>
      <c r="F145" s="38" t="e">
        <f t="shared" ca="1" si="26"/>
        <v>#N/A</v>
      </c>
      <c r="G145" s="38" t="e">
        <f t="shared" si="27"/>
        <v>#N/A</v>
      </c>
      <c r="H145" s="41" t="s">
        <v>350</v>
      </c>
      <c r="I145" s="38" t="e">
        <f t="shared" si="28"/>
        <v>#N/A</v>
      </c>
      <c r="J145" s="38" t="e">
        <f t="shared" si="29"/>
        <v>#N/A</v>
      </c>
      <c r="K145" s="41" t="s">
        <v>348</v>
      </c>
      <c r="L145" s="38">
        <f t="shared" si="30"/>
        <v>1.7500000000000002E-2</v>
      </c>
      <c r="M145" s="38" t="e">
        <f t="shared" ca="1" si="31"/>
        <v>#N/A</v>
      </c>
      <c r="N145" s="38" t="e">
        <f ca="1">VLOOKUP(B145,$C$7:$T143,13,FALSE)</f>
        <v>#N/A</v>
      </c>
      <c r="O145" s="38" t="e">
        <f t="shared" ca="1" si="32"/>
        <v>#N/A</v>
      </c>
      <c r="P145" s="38" t="e">
        <f t="shared" ca="1" si="33"/>
        <v>#N/A</v>
      </c>
      <c r="Q145" s="38" t="e">
        <f t="shared" ca="1" si="34"/>
        <v>#N/A</v>
      </c>
      <c r="R145" s="38">
        <f t="shared" si="35"/>
        <v>6000</v>
      </c>
      <c r="S145" s="38" t="e">
        <f t="shared" ca="1" si="36"/>
        <v>#N/A</v>
      </c>
      <c r="T145" s="38" t="e">
        <f t="shared" si="37"/>
        <v>#N/A</v>
      </c>
    </row>
    <row r="146" spans="2:20" x14ac:dyDescent="0.25">
      <c r="B146" s="38" t="e">
        <f t="shared" ca="1" si="24"/>
        <v>#N/A</v>
      </c>
      <c r="C146" s="40" t="e">
        <f>Кабельный_журнал!P112</f>
        <v>#N/A</v>
      </c>
      <c r="D146" s="38" t="e">
        <f t="shared" ca="1" si="25"/>
        <v>#N/A</v>
      </c>
      <c r="E146" s="41" t="s">
        <v>351</v>
      </c>
      <c r="F146" s="38" t="e">
        <f t="shared" ca="1" si="26"/>
        <v>#N/A</v>
      </c>
      <c r="G146" s="38" t="e">
        <f t="shared" si="27"/>
        <v>#N/A</v>
      </c>
      <c r="H146" s="41" t="s">
        <v>350</v>
      </c>
      <c r="I146" s="38" t="e">
        <f t="shared" si="28"/>
        <v>#N/A</v>
      </c>
      <c r="J146" s="38" t="e">
        <f t="shared" si="29"/>
        <v>#N/A</v>
      </c>
      <c r="K146" s="41" t="s">
        <v>348</v>
      </c>
      <c r="L146" s="38">
        <f t="shared" si="30"/>
        <v>1.7500000000000002E-2</v>
      </c>
      <c r="M146" s="38" t="e">
        <f t="shared" ca="1" si="31"/>
        <v>#N/A</v>
      </c>
      <c r="N146" s="38" t="e">
        <f ca="1">VLOOKUP(B146,$C$7:$T144,13,FALSE)</f>
        <v>#N/A</v>
      </c>
      <c r="O146" s="38" t="e">
        <f t="shared" ca="1" si="32"/>
        <v>#N/A</v>
      </c>
      <c r="P146" s="38" t="e">
        <f t="shared" ca="1" si="33"/>
        <v>#N/A</v>
      </c>
      <c r="Q146" s="38" t="e">
        <f t="shared" ca="1" si="34"/>
        <v>#N/A</v>
      </c>
      <c r="R146" s="38">
        <f t="shared" si="35"/>
        <v>6000</v>
      </c>
      <c r="S146" s="38" t="e">
        <f t="shared" ca="1" si="36"/>
        <v>#N/A</v>
      </c>
      <c r="T146" s="38" t="e">
        <f t="shared" si="37"/>
        <v>#N/A</v>
      </c>
    </row>
    <row r="147" spans="2:20" x14ac:dyDescent="0.25">
      <c r="B147" s="38" t="e">
        <f t="shared" ca="1" si="24"/>
        <v>#N/A</v>
      </c>
      <c r="C147" s="40" t="e">
        <f>Кабельный_журнал!P113</f>
        <v>#N/A</v>
      </c>
      <c r="D147" s="38" t="e">
        <f t="shared" ca="1" si="25"/>
        <v>#N/A</v>
      </c>
      <c r="E147" s="41" t="s">
        <v>351</v>
      </c>
      <c r="F147" s="38" t="e">
        <f t="shared" ca="1" si="26"/>
        <v>#N/A</v>
      </c>
      <c r="G147" s="38" t="e">
        <f t="shared" si="27"/>
        <v>#N/A</v>
      </c>
      <c r="H147" s="41" t="s">
        <v>350</v>
      </c>
      <c r="I147" s="38" t="e">
        <f t="shared" si="28"/>
        <v>#N/A</v>
      </c>
      <c r="J147" s="38" t="e">
        <f t="shared" si="29"/>
        <v>#N/A</v>
      </c>
      <c r="K147" s="41" t="s">
        <v>348</v>
      </c>
      <c r="L147" s="38">
        <f t="shared" si="30"/>
        <v>1.7500000000000002E-2</v>
      </c>
      <c r="M147" s="38" t="e">
        <f t="shared" ca="1" si="31"/>
        <v>#N/A</v>
      </c>
      <c r="N147" s="38" t="e">
        <f ca="1">VLOOKUP(B147,$C$7:$T145,13,FALSE)</f>
        <v>#N/A</v>
      </c>
      <c r="O147" s="38" t="e">
        <f t="shared" ca="1" si="32"/>
        <v>#N/A</v>
      </c>
      <c r="P147" s="38" t="e">
        <f t="shared" ca="1" si="33"/>
        <v>#N/A</v>
      </c>
      <c r="Q147" s="38" t="e">
        <f t="shared" ca="1" si="34"/>
        <v>#N/A</v>
      </c>
      <c r="R147" s="38">
        <f t="shared" si="35"/>
        <v>6000</v>
      </c>
      <c r="S147" s="38" t="e">
        <f t="shared" ca="1" si="36"/>
        <v>#N/A</v>
      </c>
      <c r="T147" s="38" t="e">
        <f t="shared" si="37"/>
        <v>#N/A</v>
      </c>
    </row>
    <row r="148" spans="2:20" x14ac:dyDescent="0.25">
      <c r="B148" s="38" t="e">
        <f t="shared" ca="1" si="24"/>
        <v>#N/A</v>
      </c>
      <c r="C148" s="40" t="e">
        <f>Кабельный_журнал!P114</f>
        <v>#N/A</v>
      </c>
      <c r="D148" s="38" t="e">
        <f t="shared" ca="1" si="25"/>
        <v>#N/A</v>
      </c>
      <c r="E148" s="41" t="s">
        <v>351</v>
      </c>
      <c r="F148" s="38" t="e">
        <f t="shared" ca="1" si="26"/>
        <v>#N/A</v>
      </c>
      <c r="G148" s="38" t="e">
        <f t="shared" si="27"/>
        <v>#N/A</v>
      </c>
      <c r="H148" s="41" t="s">
        <v>350</v>
      </c>
      <c r="I148" s="38" t="e">
        <f t="shared" si="28"/>
        <v>#N/A</v>
      </c>
      <c r="J148" s="38" t="e">
        <f t="shared" si="29"/>
        <v>#N/A</v>
      </c>
      <c r="K148" s="41" t="s">
        <v>348</v>
      </c>
      <c r="L148" s="38">
        <f t="shared" si="30"/>
        <v>1.7500000000000002E-2</v>
      </c>
      <c r="M148" s="38" t="e">
        <f t="shared" ca="1" si="31"/>
        <v>#N/A</v>
      </c>
      <c r="N148" s="38" t="e">
        <f ca="1">VLOOKUP(B148,$C$7:$T146,13,FALSE)</f>
        <v>#N/A</v>
      </c>
      <c r="O148" s="38" t="e">
        <f t="shared" ca="1" si="32"/>
        <v>#N/A</v>
      </c>
      <c r="P148" s="38" t="e">
        <f t="shared" ca="1" si="33"/>
        <v>#N/A</v>
      </c>
      <c r="Q148" s="38" t="e">
        <f t="shared" ca="1" si="34"/>
        <v>#N/A</v>
      </c>
      <c r="R148" s="38">
        <f t="shared" si="35"/>
        <v>6000</v>
      </c>
      <c r="S148" s="38" t="e">
        <f t="shared" ca="1" si="36"/>
        <v>#N/A</v>
      </c>
      <c r="T148" s="38" t="e">
        <f t="shared" si="37"/>
        <v>#N/A</v>
      </c>
    </row>
    <row r="149" spans="2:20" x14ac:dyDescent="0.25">
      <c r="B149" s="38" t="e">
        <f t="shared" ca="1" si="24"/>
        <v>#N/A</v>
      </c>
      <c r="C149" s="40" t="e">
        <f>Кабельный_журнал!P115</f>
        <v>#N/A</v>
      </c>
      <c r="D149" s="38" t="e">
        <f t="shared" ca="1" si="25"/>
        <v>#N/A</v>
      </c>
      <c r="E149" s="41" t="s">
        <v>351</v>
      </c>
      <c r="F149" s="38" t="e">
        <f t="shared" ca="1" si="26"/>
        <v>#N/A</v>
      </c>
      <c r="G149" s="38" t="e">
        <f t="shared" si="27"/>
        <v>#N/A</v>
      </c>
      <c r="H149" s="41" t="s">
        <v>350</v>
      </c>
      <c r="I149" s="38" t="e">
        <f t="shared" si="28"/>
        <v>#N/A</v>
      </c>
      <c r="J149" s="38" t="e">
        <f t="shared" si="29"/>
        <v>#N/A</v>
      </c>
      <c r="K149" s="41" t="s">
        <v>348</v>
      </c>
      <c r="L149" s="38">
        <f t="shared" si="30"/>
        <v>1.7500000000000002E-2</v>
      </c>
      <c r="M149" s="38" t="e">
        <f t="shared" ca="1" si="31"/>
        <v>#N/A</v>
      </c>
      <c r="N149" s="38" t="e">
        <f ca="1">VLOOKUP(B149,$C$7:$T147,13,FALSE)</f>
        <v>#N/A</v>
      </c>
      <c r="O149" s="38" t="e">
        <f t="shared" ca="1" si="32"/>
        <v>#N/A</v>
      </c>
      <c r="P149" s="38" t="e">
        <f t="shared" ca="1" si="33"/>
        <v>#N/A</v>
      </c>
      <c r="Q149" s="38" t="e">
        <f t="shared" ca="1" si="34"/>
        <v>#N/A</v>
      </c>
      <c r="R149" s="38">
        <f t="shared" si="35"/>
        <v>6000</v>
      </c>
      <c r="S149" s="38" t="e">
        <f t="shared" ca="1" si="36"/>
        <v>#N/A</v>
      </c>
      <c r="T149" s="38" t="e">
        <f t="shared" si="37"/>
        <v>#N/A</v>
      </c>
    </row>
    <row r="150" spans="2:20" x14ac:dyDescent="0.25">
      <c r="B150" s="38" t="e">
        <f t="shared" ca="1" si="24"/>
        <v>#N/A</v>
      </c>
      <c r="C150" s="40" t="e">
        <f>Кабельный_журнал!P116</f>
        <v>#N/A</v>
      </c>
      <c r="D150" s="38" t="e">
        <f t="shared" ca="1" si="25"/>
        <v>#N/A</v>
      </c>
      <c r="E150" s="41" t="s">
        <v>351</v>
      </c>
      <c r="F150" s="38" t="e">
        <f t="shared" ca="1" si="26"/>
        <v>#N/A</v>
      </c>
      <c r="G150" s="38" t="e">
        <f t="shared" si="27"/>
        <v>#N/A</v>
      </c>
      <c r="H150" s="41" t="s">
        <v>350</v>
      </c>
      <c r="I150" s="38" t="e">
        <f t="shared" si="28"/>
        <v>#N/A</v>
      </c>
      <c r="J150" s="38" t="e">
        <f t="shared" si="29"/>
        <v>#N/A</v>
      </c>
      <c r="K150" s="41" t="s">
        <v>348</v>
      </c>
      <c r="L150" s="38">
        <f t="shared" si="30"/>
        <v>1.7500000000000002E-2</v>
      </c>
      <c r="M150" s="38" t="e">
        <f t="shared" ca="1" si="31"/>
        <v>#N/A</v>
      </c>
      <c r="N150" s="38" t="e">
        <f ca="1">VLOOKUP(B150,$C$7:$T148,13,FALSE)</f>
        <v>#N/A</v>
      </c>
      <c r="O150" s="38" t="e">
        <f t="shared" ca="1" si="32"/>
        <v>#N/A</v>
      </c>
      <c r="P150" s="38" t="e">
        <f t="shared" ca="1" si="33"/>
        <v>#N/A</v>
      </c>
      <c r="Q150" s="38" t="e">
        <f t="shared" ca="1" si="34"/>
        <v>#N/A</v>
      </c>
      <c r="R150" s="38">
        <f t="shared" si="35"/>
        <v>6000</v>
      </c>
      <c r="S150" s="38" t="e">
        <f t="shared" ca="1" si="36"/>
        <v>#N/A</v>
      </c>
      <c r="T150" s="38" t="e">
        <f t="shared" si="37"/>
        <v>#N/A</v>
      </c>
    </row>
    <row r="151" spans="2:20" x14ac:dyDescent="0.25">
      <c r="B151" s="38" t="e">
        <f t="shared" ca="1" si="24"/>
        <v>#N/A</v>
      </c>
      <c r="C151" s="40" t="e">
        <f>Кабельный_журнал!P117</f>
        <v>#N/A</v>
      </c>
      <c r="D151" s="38" t="e">
        <f t="shared" ca="1" si="25"/>
        <v>#N/A</v>
      </c>
      <c r="E151" s="41" t="s">
        <v>351</v>
      </c>
      <c r="F151" s="38" t="e">
        <f t="shared" ca="1" si="26"/>
        <v>#N/A</v>
      </c>
      <c r="G151" s="38" t="e">
        <f t="shared" si="27"/>
        <v>#N/A</v>
      </c>
      <c r="H151" s="41" t="s">
        <v>350</v>
      </c>
      <c r="I151" s="38" t="e">
        <f t="shared" si="28"/>
        <v>#N/A</v>
      </c>
      <c r="J151" s="38" t="e">
        <f t="shared" si="29"/>
        <v>#N/A</v>
      </c>
      <c r="K151" s="41" t="s">
        <v>348</v>
      </c>
      <c r="L151" s="38">
        <f t="shared" si="30"/>
        <v>1.7500000000000002E-2</v>
      </c>
      <c r="M151" s="38" t="e">
        <f t="shared" ca="1" si="31"/>
        <v>#N/A</v>
      </c>
      <c r="N151" s="38" t="e">
        <f ca="1">VLOOKUP(B151,$C$7:$T149,13,FALSE)</f>
        <v>#N/A</v>
      </c>
      <c r="O151" s="38" t="e">
        <f t="shared" ca="1" si="32"/>
        <v>#N/A</v>
      </c>
      <c r="P151" s="38" t="e">
        <f t="shared" ca="1" si="33"/>
        <v>#N/A</v>
      </c>
      <c r="Q151" s="38" t="e">
        <f t="shared" ca="1" si="34"/>
        <v>#N/A</v>
      </c>
      <c r="R151" s="38">
        <f t="shared" si="35"/>
        <v>6000</v>
      </c>
      <c r="S151" s="38" t="e">
        <f t="shared" ca="1" si="36"/>
        <v>#N/A</v>
      </c>
      <c r="T151" s="38" t="e">
        <f t="shared" si="37"/>
        <v>#N/A</v>
      </c>
    </row>
    <row r="152" spans="2:20" x14ac:dyDescent="0.25">
      <c r="B152" s="38" t="e">
        <f t="shared" ca="1" si="24"/>
        <v>#N/A</v>
      </c>
      <c r="C152" s="40" t="e">
        <f>Кабельный_журнал!P118</f>
        <v>#N/A</v>
      </c>
      <c r="D152" s="38" t="e">
        <f t="shared" ca="1" si="25"/>
        <v>#N/A</v>
      </c>
      <c r="E152" s="41" t="s">
        <v>351</v>
      </c>
      <c r="F152" s="38" t="e">
        <f t="shared" ca="1" si="26"/>
        <v>#N/A</v>
      </c>
      <c r="G152" s="38" t="e">
        <f t="shared" si="27"/>
        <v>#N/A</v>
      </c>
      <c r="H152" s="41" t="s">
        <v>350</v>
      </c>
      <c r="I152" s="38" t="e">
        <f t="shared" si="28"/>
        <v>#N/A</v>
      </c>
      <c r="J152" s="38" t="e">
        <f t="shared" si="29"/>
        <v>#N/A</v>
      </c>
      <c r="K152" s="41" t="s">
        <v>348</v>
      </c>
      <c r="L152" s="38">
        <f t="shared" si="30"/>
        <v>1.7500000000000002E-2</v>
      </c>
      <c r="M152" s="38" t="e">
        <f t="shared" ca="1" si="31"/>
        <v>#N/A</v>
      </c>
      <c r="N152" s="38" t="e">
        <f ca="1">VLOOKUP(B152,$C$7:$T150,13,FALSE)</f>
        <v>#N/A</v>
      </c>
      <c r="O152" s="38" t="e">
        <f t="shared" ca="1" si="32"/>
        <v>#N/A</v>
      </c>
      <c r="P152" s="38" t="e">
        <f t="shared" ca="1" si="33"/>
        <v>#N/A</v>
      </c>
      <c r="Q152" s="38" t="e">
        <f t="shared" ca="1" si="34"/>
        <v>#N/A</v>
      </c>
      <c r="R152" s="38">
        <f t="shared" si="35"/>
        <v>6000</v>
      </c>
      <c r="S152" s="38" t="e">
        <f t="shared" ca="1" si="36"/>
        <v>#N/A</v>
      </c>
      <c r="T152" s="38" t="e">
        <f t="shared" si="37"/>
        <v>#N/A</v>
      </c>
    </row>
    <row r="153" spans="2:20" x14ac:dyDescent="0.25">
      <c r="B153" s="38" t="e">
        <f t="shared" ca="1" si="24"/>
        <v>#N/A</v>
      </c>
      <c r="C153" s="40" t="e">
        <f>Кабельный_журнал!P119</f>
        <v>#N/A</v>
      </c>
      <c r="D153" s="38" t="e">
        <f t="shared" ca="1" si="25"/>
        <v>#N/A</v>
      </c>
      <c r="E153" s="41" t="s">
        <v>351</v>
      </c>
      <c r="F153" s="38" t="e">
        <f t="shared" ca="1" si="26"/>
        <v>#N/A</v>
      </c>
      <c r="G153" s="38" t="e">
        <f t="shared" si="27"/>
        <v>#N/A</v>
      </c>
      <c r="H153" s="41" t="s">
        <v>350</v>
      </c>
      <c r="I153" s="38" t="e">
        <f t="shared" si="28"/>
        <v>#N/A</v>
      </c>
      <c r="J153" s="38" t="e">
        <f t="shared" si="29"/>
        <v>#N/A</v>
      </c>
      <c r="K153" s="41" t="s">
        <v>348</v>
      </c>
      <c r="L153" s="38">
        <f t="shared" si="30"/>
        <v>1.7500000000000002E-2</v>
      </c>
      <c r="M153" s="38" t="e">
        <f t="shared" ca="1" si="31"/>
        <v>#N/A</v>
      </c>
      <c r="N153" s="38" t="e">
        <f ca="1">VLOOKUP(B153,$C$7:$T151,13,FALSE)</f>
        <v>#N/A</v>
      </c>
      <c r="O153" s="38" t="e">
        <f t="shared" ca="1" si="32"/>
        <v>#N/A</v>
      </c>
      <c r="P153" s="38" t="e">
        <f t="shared" ca="1" si="33"/>
        <v>#N/A</v>
      </c>
      <c r="Q153" s="38" t="e">
        <f t="shared" ca="1" si="34"/>
        <v>#N/A</v>
      </c>
      <c r="R153" s="38">
        <f t="shared" si="35"/>
        <v>6000</v>
      </c>
      <c r="S153" s="38" t="e">
        <f t="shared" ca="1" si="36"/>
        <v>#N/A</v>
      </c>
      <c r="T153" s="38" t="e">
        <f t="shared" si="37"/>
        <v>#N/A</v>
      </c>
    </row>
    <row r="154" spans="2:20" x14ac:dyDescent="0.25">
      <c r="B154" s="38" t="e">
        <f t="shared" ca="1" si="24"/>
        <v>#N/A</v>
      </c>
      <c r="C154" s="40" t="e">
        <f>Кабельный_журнал!P120</f>
        <v>#N/A</v>
      </c>
      <c r="D154" s="38" t="e">
        <f t="shared" ca="1" si="25"/>
        <v>#N/A</v>
      </c>
      <c r="E154" s="41" t="s">
        <v>351</v>
      </c>
      <c r="F154" s="38" t="e">
        <f t="shared" ca="1" si="26"/>
        <v>#N/A</v>
      </c>
      <c r="G154" s="38" t="e">
        <f t="shared" si="27"/>
        <v>#N/A</v>
      </c>
      <c r="H154" s="41" t="s">
        <v>350</v>
      </c>
      <c r="I154" s="38" t="e">
        <f t="shared" si="28"/>
        <v>#N/A</v>
      </c>
      <c r="J154" s="38" t="e">
        <f t="shared" si="29"/>
        <v>#N/A</v>
      </c>
      <c r="K154" s="41" t="s">
        <v>348</v>
      </c>
      <c r="L154" s="38">
        <f t="shared" si="30"/>
        <v>1.7500000000000002E-2</v>
      </c>
      <c r="M154" s="38" t="e">
        <f t="shared" ca="1" si="31"/>
        <v>#N/A</v>
      </c>
      <c r="N154" s="38" t="e">
        <f ca="1">VLOOKUP(B154,$C$7:$T152,13,FALSE)</f>
        <v>#N/A</v>
      </c>
      <c r="O154" s="38" t="e">
        <f t="shared" ca="1" si="32"/>
        <v>#N/A</v>
      </c>
      <c r="P154" s="38" t="e">
        <f t="shared" ca="1" si="33"/>
        <v>#N/A</v>
      </c>
      <c r="Q154" s="38" t="e">
        <f t="shared" ca="1" si="34"/>
        <v>#N/A</v>
      </c>
      <c r="R154" s="38">
        <f t="shared" si="35"/>
        <v>6000</v>
      </c>
      <c r="S154" s="38" t="e">
        <f t="shared" ca="1" si="36"/>
        <v>#N/A</v>
      </c>
      <c r="T154" s="38" t="e">
        <f t="shared" si="37"/>
        <v>#N/A</v>
      </c>
    </row>
    <row r="155" spans="2:20" x14ac:dyDescent="0.25">
      <c r="B155" s="38" t="e">
        <f t="shared" ca="1" si="24"/>
        <v>#N/A</v>
      </c>
      <c r="C155" s="40" t="e">
        <f>Кабельный_журнал!P121</f>
        <v>#N/A</v>
      </c>
      <c r="D155" s="38" t="e">
        <f t="shared" ca="1" si="25"/>
        <v>#N/A</v>
      </c>
      <c r="E155" s="41" t="s">
        <v>351</v>
      </c>
      <c r="F155" s="38" t="e">
        <f t="shared" ca="1" si="26"/>
        <v>#N/A</v>
      </c>
      <c r="G155" s="38" t="e">
        <f t="shared" si="27"/>
        <v>#N/A</v>
      </c>
      <c r="H155" s="41" t="s">
        <v>350</v>
      </c>
      <c r="I155" s="38" t="e">
        <f t="shared" si="28"/>
        <v>#N/A</v>
      </c>
      <c r="J155" s="38" t="e">
        <f t="shared" si="29"/>
        <v>#N/A</v>
      </c>
      <c r="K155" s="41" t="s">
        <v>348</v>
      </c>
      <c r="L155" s="38">
        <f t="shared" si="30"/>
        <v>1.7500000000000002E-2</v>
      </c>
      <c r="M155" s="38" t="e">
        <f t="shared" ca="1" si="31"/>
        <v>#N/A</v>
      </c>
      <c r="N155" s="38" t="e">
        <f ca="1">VLOOKUP(B155,$C$7:$T153,13,FALSE)</f>
        <v>#N/A</v>
      </c>
      <c r="O155" s="38" t="e">
        <f t="shared" ca="1" si="32"/>
        <v>#N/A</v>
      </c>
      <c r="P155" s="38" t="e">
        <f t="shared" ca="1" si="33"/>
        <v>#N/A</v>
      </c>
      <c r="Q155" s="38" t="e">
        <f t="shared" ca="1" si="34"/>
        <v>#N/A</v>
      </c>
      <c r="R155" s="38">
        <f t="shared" si="35"/>
        <v>6000</v>
      </c>
      <c r="S155" s="38" t="e">
        <f t="shared" ca="1" si="36"/>
        <v>#N/A</v>
      </c>
      <c r="T155" s="38" t="e">
        <f t="shared" si="37"/>
        <v>#N/A</v>
      </c>
    </row>
    <row r="156" spans="2:20" x14ac:dyDescent="0.25">
      <c r="B156" s="38" t="e">
        <f t="shared" ca="1" si="24"/>
        <v>#N/A</v>
      </c>
      <c r="C156" s="40" t="e">
        <f>Кабельный_журнал!P122</f>
        <v>#N/A</v>
      </c>
      <c r="D156" s="38" t="e">
        <f t="shared" ca="1" si="25"/>
        <v>#N/A</v>
      </c>
      <c r="E156" s="41" t="s">
        <v>351</v>
      </c>
      <c r="F156" s="38" t="e">
        <f t="shared" ca="1" si="26"/>
        <v>#N/A</v>
      </c>
      <c r="G156" s="38" t="e">
        <f t="shared" si="27"/>
        <v>#N/A</v>
      </c>
      <c r="H156" s="41" t="s">
        <v>350</v>
      </c>
      <c r="I156" s="38" t="e">
        <f t="shared" si="28"/>
        <v>#N/A</v>
      </c>
      <c r="J156" s="38" t="e">
        <f t="shared" si="29"/>
        <v>#N/A</v>
      </c>
      <c r="K156" s="41" t="s">
        <v>348</v>
      </c>
      <c r="L156" s="38">
        <f t="shared" si="30"/>
        <v>1.7500000000000002E-2</v>
      </c>
      <c r="M156" s="38" t="e">
        <f t="shared" ca="1" si="31"/>
        <v>#N/A</v>
      </c>
      <c r="N156" s="38" t="e">
        <f ca="1">VLOOKUP(B156,$C$7:$T154,13,FALSE)</f>
        <v>#N/A</v>
      </c>
      <c r="O156" s="38" t="e">
        <f t="shared" ca="1" si="32"/>
        <v>#N/A</v>
      </c>
      <c r="P156" s="38" t="e">
        <f t="shared" ca="1" si="33"/>
        <v>#N/A</v>
      </c>
      <c r="Q156" s="38" t="e">
        <f t="shared" ca="1" si="34"/>
        <v>#N/A</v>
      </c>
      <c r="R156" s="38">
        <f t="shared" si="35"/>
        <v>6000</v>
      </c>
      <c r="S156" s="38" t="e">
        <f t="shared" ca="1" si="36"/>
        <v>#N/A</v>
      </c>
      <c r="T156" s="38" t="e">
        <f t="shared" si="37"/>
        <v>#N/A</v>
      </c>
    </row>
    <row r="157" spans="2:20" x14ac:dyDescent="0.25">
      <c r="B157" s="38" t="e">
        <f t="shared" ca="1" si="24"/>
        <v>#N/A</v>
      </c>
      <c r="C157" s="40" t="e">
        <f>Кабельный_журнал!P123</f>
        <v>#N/A</v>
      </c>
      <c r="D157" s="38" t="e">
        <f t="shared" ca="1" si="25"/>
        <v>#N/A</v>
      </c>
      <c r="E157" s="41" t="s">
        <v>351</v>
      </c>
      <c r="F157" s="38" t="e">
        <f t="shared" ca="1" si="26"/>
        <v>#N/A</v>
      </c>
      <c r="G157" s="38" t="e">
        <f t="shared" si="27"/>
        <v>#N/A</v>
      </c>
      <c r="H157" s="41" t="s">
        <v>350</v>
      </c>
      <c r="I157" s="38" t="e">
        <f t="shared" si="28"/>
        <v>#N/A</v>
      </c>
      <c r="J157" s="38" t="e">
        <f t="shared" si="29"/>
        <v>#N/A</v>
      </c>
      <c r="K157" s="41" t="s">
        <v>348</v>
      </c>
      <c r="L157" s="38">
        <f t="shared" si="30"/>
        <v>1.7500000000000002E-2</v>
      </c>
      <c r="M157" s="38" t="e">
        <f t="shared" ca="1" si="31"/>
        <v>#N/A</v>
      </c>
      <c r="N157" s="38" t="e">
        <f ca="1">VLOOKUP(B157,$C$7:$T155,13,FALSE)</f>
        <v>#N/A</v>
      </c>
      <c r="O157" s="38" t="e">
        <f t="shared" ca="1" si="32"/>
        <v>#N/A</v>
      </c>
      <c r="P157" s="38" t="e">
        <f t="shared" ca="1" si="33"/>
        <v>#N/A</v>
      </c>
      <c r="Q157" s="38" t="e">
        <f t="shared" ca="1" si="34"/>
        <v>#N/A</v>
      </c>
      <c r="R157" s="38">
        <f t="shared" si="35"/>
        <v>6000</v>
      </c>
      <c r="S157" s="38" t="e">
        <f t="shared" ca="1" si="36"/>
        <v>#N/A</v>
      </c>
      <c r="T157" s="38" t="e">
        <f t="shared" si="37"/>
        <v>#N/A</v>
      </c>
    </row>
    <row r="158" spans="2:20" x14ac:dyDescent="0.25">
      <c r="B158" s="38" t="e">
        <f t="shared" ca="1" si="24"/>
        <v>#N/A</v>
      </c>
      <c r="C158" s="40" t="e">
        <f>Кабельный_журнал!P124</f>
        <v>#N/A</v>
      </c>
      <c r="D158" s="38" t="e">
        <f t="shared" ca="1" si="25"/>
        <v>#N/A</v>
      </c>
      <c r="E158" s="41" t="s">
        <v>351</v>
      </c>
      <c r="F158" s="38" t="e">
        <f t="shared" ca="1" si="26"/>
        <v>#N/A</v>
      </c>
      <c r="G158" s="38" t="e">
        <f t="shared" si="27"/>
        <v>#N/A</v>
      </c>
      <c r="H158" s="41" t="s">
        <v>350</v>
      </c>
      <c r="I158" s="38" t="e">
        <f t="shared" si="28"/>
        <v>#N/A</v>
      </c>
      <c r="J158" s="38" t="e">
        <f t="shared" si="29"/>
        <v>#N/A</v>
      </c>
      <c r="K158" s="41" t="s">
        <v>348</v>
      </c>
      <c r="L158" s="38">
        <f t="shared" si="30"/>
        <v>1.7500000000000002E-2</v>
      </c>
      <c r="M158" s="38" t="e">
        <f t="shared" ca="1" si="31"/>
        <v>#N/A</v>
      </c>
      <c r="N158" s="38" t="e">
        <f ca="1">VLOOKUP(B158,$C$7:$T156,13,FALSE)</f>
        <v>#N/A</v>
      </c>
      <c r="O158" s="38" t="e">
        <f t="shared" ca="1" si="32"/>
        <v>#N/A</v>
      </c>
      <c r="P158" s="38" t="e">
        <f t="shared" ca="1" si="33"/>
        <v>#N/A</v>
      </c>
      <c r="Q158" s="38" t="e">
        <f t="shared" ca="1" si="34"/>
        <v>#N/A</v>
      </c>
      <c r="R158" s="38">
        <f t="shared" si="35"/>
        <v>6000</v>
      </c>
      <c r="S158" s="38" t="e">
        <f t="shared" ca="1" si="36"/>
        <v>#N/A</v>
      </c>
      <c r="T158" s="38" t="e">
        <f t="shared" si="37"/>
        <v>#N/A</v>
      </c>
    </row>
    <row r="159" spans="2:20" x14ac:dyDescent="0.25">
      <c r="B159" s="38" t="e">
        <f t="shared" ca="1" si="24"/>
        <v>#N/A</v>
      </c>
      <c r="C159" s="40" t="e">
        <f>Кабельный_журнал!P125</f>
        <v>#N/A</v>
      </c>
      <c r="D159" s="38" t="e">
        <f t="shared" ca="1" si="25"/>
        <v>#N/A</v>
      </c>
      <c r="E159" s="41" t="s">
        <v>351</v>
      </c>
      <c r="F159" s="38" t="e">
        <f t="shared" ca="1" si="26"/>
        <v>#N/A</v>
      </c>
      <c r="G159" s="38" t="e">
        <f t="shared" si="27"/>
        <v>#N/A</v>
      </c>
      <c r="H159" s="41" t="s">
        <v>350</v>
      </c>
      <c r="I159" s="38" t="e">
        <f t="shared" si="28"/>
        <v>#N/A</v>
      </c>
      <c r="J159" s="38" t="e">
        <f t="shared" si="29"/>
        <v>#N/A</v>
      </c>
      <c r="K159" s="41" t="s">
        <v>348</v>
      </c>
      <c r="L159" s="38">
        <f t="shared" si="30"/>
        <v>1.7500000000000002E-2</v>
      </c>
      <c r="M159" s="38" t="e">
        <f t="shared" ca="1" si="31"/>
        <v>#N/A</v>
      </c>
      <c r="N159" s="38" t="e">
        <f ca="1">VLOOKUP(B159,$C$7:$T157,13,FALSE)</f>
        <v>#N/A</v>
      </c>
      <c r="O159" s="38" t="e">
        <f t="shared" ca="1" si="32"/>
        <v>#N/A</v>
      </c>
      <c r="P159" s="38" t="e">
        <f t="shared" ca="1" si="33"/>
        <v>#N/A</v>
      </c>
      <c r="Q159" s="38" t="e">
        <f t="shared" ca="1" si="34"/>
        <v>#N/A</v>
      </c>
      <c r="R159" s="38">
        <f t="shared" si="35"/>
        <v>6000</v>
      </c>
      <c r="S159" s="38" t="e">
        <f t="shared" ca="1" si="36"/>
        <v>#N/A</v>
      </c>
      <c r="T159" s="38" t="e">
        <f t="shared" si="37"/>
        <v>#N/A</v>
      </c>
    </row>
    <row r="160" spans="2:20" x14ac:dyDescent="0.25">
      <c r="B160" s="38" t="e">
        <f t="shared" ca="1" si="24"/>
        <v>#N/A</v>
      </c>
      <c r="C160" s="40" t="e">
        <f>Кабельный_журнал!P126</f>
        <v>#N/A</v>
      </c>
      <c r="D160" s="38" t="e">
        <f t="shared" ca="1" si="25"/>
        <v>#N/A</v>
      </c>
      <c r="E160" s="41" t="s">
        <v>351</v>
      </c>
      <c r="F160" s="38" t="e">
        <f t="shared" ca="1" si="26"/>
        <v>#N/A</v>
      </c>
      <c r="G160" s="38" t="e">
        <f t="shared" si="27"/>
        <v>#N/A</v>
      </c>
      <c r="H160" s="41" t="s">
        <v>350</v>
      </c>
      <c r="I160" s="38" t="e">
        <f t="shared" si="28"/>
        <v>#N/A</v>
      </c>
      <c r="J160" s="38" t="e">
        <f t="shared" si="29"/>
        <v>#N/A</v>
      </c>
      <c r="K160" s="41" t="s">
        <v>348</v>
      </c>
      <c r="L160" s="38">
        <f t="shared" si="30"/>
        <v>1.7500000000000002E-2</v>
      </c>
      <c r="M160" s="38" t="e">
        <f t="shared" ca="1" si="31"/>
        <v>#N/A</v>
      </c>
      <c r="N160" s="38" t="e">
        <f ca="1">VLOOKUP(B160,$C$7:$T158,13,FALSE)</f>
        <v>#N/A</v>
      </c>
      <c r="O160" s="38" t="e">
        <f t="shared" ca="1" si="32"/>
        <v>#N/A</v>
      </c>
      <c r="P160" s="38" t="e">
        <f t="shared" ca="1" si="33"/>
        <v>#N/A</v>
      </c>
      <c r="Q160" s="38" t="e">
        <f t="shared" ca="1" si="34"/>
        <v>#N/A</v>
      </c>
      <c r="R160" s="38">
        <f t="shared" si="35"/>
        <v>6000</v>
      </c>
      <c r="S160" s="38" t="e">
        <f t="shared" ca="1" si="36"/>
        <v>#N/A</v>
      </c>
      <c r="T160" s="38" t="e">
        <f t="shared" si="37"/>
        <v>#N/A</v>
      </c>
    </row>
    <row r="161" spans="2:20" x14ac:dyDescent="0.25">
      <c r="B161" s="38" t="e">
        <f t="shared" ca="1" si="24"/>
        <v>#N/A</v>
      </c>
      <c r="C161" s="40" t="e">
        <f>Кабельный_журнал!P127</f>
        <v>#N/A</v>
      </c>
      <c r="D161" s="38" t="e">
        <f t="shared" ca="1" si="25"/>
        <v>#N/A</v>
      </c>
      <c r="E161" s="41" t="s">
        <v>351</v>
      </c>
      <c r="F161" s="38" t="e">
        <f t="shared" ca="1" si="26"/>
        <v>#N/A</v>
      </c>
      <c r="G161" s="38" t="e">
        <f t="shared" si="27"/>
        <v>#N/A</v>
      </c>
      <c r="H161" s="41" t="s">
        <v>350</v>
      </c>
      <c r="I161" s="38" t="e">
        <f t="shared" si="28"/>
        <v>#N/A</v>
      </c>
      <c r="J161" s="38" t="e">
        <f t="shared" si="29"/>
        <v>#N/A</v>
      </c>
      <c r="K161" s="41" t="s">
        <v>348</v>
      </c>
      <c r="L161" s="38">
        <f t="shared" si="30"/>
        <v>1.7500000000000002E-2</v>
      </c>
      <c r="M161" s="38" t="e">
        <f t="shared" ca="1" si="31"/>
        <v>#N/A</v>
      </c>
      <c r="N161" s="38" t="e">
        <f ca="1">VLOOKUP(B161,$C$7:$T159,13,FALSE)</f>
        <v>#N/A</v>
      </c>
      <c r="O161" s="38" t="e">
        <f t="shared" ca="1" si="32"/>
        <v>#N/A</v>
      </c>
      <c r="P161" s="38" t="e">
        <f t="shared" ca="1" si="33"/>
        <v>#N/A</v>
      </c>
      <c r="Q161" s="38" t="e">
        <f t="shared" ca="1" si="34"/>
        <v>#N/A</v>
      </c>
      <c r="R161" s="38">
        <f t="shared" si="35"/>
        <v>6000</v>
      </c>
      <c r="S161" s="38" t="e">
        <f t="shared" ca="1" si="36"/>
        <v>#N/A</v>
      </c>
      <c r="T161" s="38" t="e">
        <f t="shared" si="37"/>
        <v>#N/A</v>
      </c>
    </row>
    <row r="162" spans="2:20" x14ac:dyDescent="0.25">
      <c r="B162" s="38" t="e">
        <f t="shared" ca="1" si="24"/>
        <v>#N/A</v>
      </c>
      <c r="C162" s="40" t="e">
        <f>Кабельный_журнал!P128</f>
        <v>#N/A</v>
      </c>
      <c r="D162" s="38" t="e">
        <f t="shared" ca="1" si="25"/>
        <v>#N/A</v>
      </c>
      <c r="E162" s="41" t="s">
        <v>351</v>
      </c>
      <c r="F162" s="38" t="e">
        <f t="shared" ca="1" si="26"/>
        <v>#N/A</v>
      </c>
      <c r="G162" s="38" t="e">
        <f t="shared" si="27"/>
        <v>#N/A</v>
      </c>
      <c r="H162" s="41" t="s">
        <v>350</v>
      </c>
      <c r="I162" s="38" t="e">
        <f t="shared" si="28"/>
        <v>#N/A</v>
      </c>
      <c r="J162" s="38" t="e">
        <f t="shared" si="29"/>
        <v>#N/A</v>
      </c>
      <c r="K162" s="41" t="s">
        <v>348</v>
      </c>
      <c r="L162" s="38">
        <f t="shared" si="30"/>
        <v>1.7500000000000002E-2</v>
      </c>
      <c r="M162" s="38" t="e">
        <f t="shared" ca="1" si="31"/>
        <v>#N/A</v>
      </c>
      <c r="N162" s="38" t="e">
        <f ca="1">VLOOKUP(B162,$C$7:$T160,13,FALSE)</f>
        <v>#N/A</v>
      </c>
      <c r="O162" s="38" t="e">
        <f t="shared" ca="1" si="32"/>
        <v>#N/A</v>
      </c>
      <c r="P162" s="38" t="e">
        <f t="shared" ca="1" si="33"/>
        <v>#N/A</v>
      </c>
      <c r="Q162" s="38" t="e">
        <f t="shared" ca="1" si="34"/>
        <v>#N/A</v>
      </c>
      <c r="R162" s="38">
        <f t="shared" si="35"/>
        <v>6000</v>
      </c>
      <c r="S162" s="38" t="e">
        <f t="shared" ca="1" si="36"/>
        <v>#N/A</v>
      </c>
      <c r="T162" s="38" t="e">
        <f t="shared" si="37"/>
        <v>#N/A</v>
      </c>
    </row>
    <row r="163" spans="2:20" x14ac:dyDescent="0.25">
      <c r="B163" s="38" t="e">
        <f t="shared" ca="1" si="24"/>
        <v>#N/A</v>
      </c>
      <c r="C163" s="40" t="e">
        <f>Кабельный_журнал!P129</f>
        <v>#N/A</v>
      </c>
      <c r="D163" s="38" t="e">
        <f t="shared" ca="1" si="25"/>
        <v>#N/A</v>
      </c>
      <c r="E163" s="41" t="s">
        <v>351</v>
      </c>
      <c r="F163" s="38" t="e">
        <f t="shared" ca="1" si="26"/>
        <v>#N/A</v>
      </c>
      <c r="G163" s="38" t="e">
        <f t="shared" si="27"/>
        <v>#N/A</v>
      </c>
      <c r="H163" s="41" t="s">
        <v>350</v>
      </c>
      <c r="I163" s="38" t="e">
        <f t="shared" si="28"/>
        <v>#N/A</v>
      </c>
      <c r="J163" s="38" t="e">
        <f t="shared" si="29"/>
        <v>#N/A</v>
      </c>
      <c r="K163" s="41" t="s">
        <v>348</v>
      </c>
      <c r="L163" s="38">
        <f t="shared" si="30"/>
        <v>1.7500000000000002E-2</v>
      </c>
      <c r="M163" s="38" t="e">
        <f t="shared" ca="1" si="31"/>
        <v>#N/A</v>
      </c>
      <c r="N163" s="38" t="e">
        <f ca="1">VLOOKUP(B163,$C$7:$T161,13,FALSE)</f>
        <v>#N/A</v>
      </c>
      <c r="O163" s="38" t="e">
        <f t="shared" ca="1" si="32"/>
        <v>#N/A</v>
      </c>
      <c r="P163" s="38" t="e">
        <f t="shared" ca="1" si="33"/>
        <v>#N/A</v>
      </c>
      <c r="Q163" s="38" t="e">
        <f t="shared" ca="1" si="34"/>
        <v>#N/A</v>
      </c>
      <c r="R163" s="38">
        <f t="shared" si="35"/>
        <v>6000</v>
      </c>
      <c r="S163" s="38" t="e">
        <f t="shared" ca="1" si="36"/>
        <v>#N/A</v>
      </c>
      <c r="T163" s="38" t="e">
        <f t="shared" si="37"/>
        <v>#N/A</v>
      </c>
    </row>
    <row r="164" spans="2:20" x14ac:dyDescent="0.25">
      <c r="B164" s="38" t="e">
        <f t="shared" ca="1" si="24"/>
        <v>#N/A</v>
      </c>
      <c r="C164" s="40" t="e">
        <f>Кабельный_журнал!P130</f>
        <v>#N/A</v>
      </c>
      <c r="D164" s="38" t="e">
        <f t="shared" ca="1" si="25"/>
        <v>#N/A</v>
      </c>
      <c r="E164" s="41" t="s">
        <v>351</v>
      </c>
      <c r="F164" s="38" t="e">
        <f t="shared" ca="1" si="26"/>
        <v>#N/A</v>
      </c>
      <c r="G164" s="38" t="e">
        <f t="shared" si="27"/>
        <v>#N/A</v>
      </c>
      <c r="H164" s="41" t="s">
        <v>350</v>
      </c>
      <c r="I164" s="38" t="e">
        <f t="shared" si="28"/>
        <v>#N/A</v>
      </c>
      <c r="J164" s="38" t="e">
        <f t="shared" si="29"/>
        <v>#N/A</v>
      </c>
      <c r="K164" s="41" t="s">
        <v>348</v>
      </c>
      <c r="L164" s="38">
        <f t="shared" si="30"/>
        <v>1.7500000000000002E-2</v>
      </c>
      <c r="M164" s="38" t="e">
        <f t="shared" ca="1" si="31"/>
        <v>#N/A</v>
      </c>
      <c r="N164" s="38" t="e">
        <f ca="1">VLOOKUP(B164,$C$7:$T162,13,FALSE)</f>
        <v>#N/A</v>
      </c>
      <c r="O164" s="38" t="e">
        <f t="shared" ca="1" si="32"/>
        <v>#N/A</v>
      </c>
      <c r="P164" s="38" t="e">
        <f t="shared" ca="1" si="33"/>
        <v>#N/A</v>
      </c>
      <c r="Q164" s="38" t="e">
        <f t="shared" ca="1" si="34"/>
        <v>#N/A</v>
      </c>
      <c r="R164" s="38">
        <f t="shared" si="35"/>
        <v>6000</v>
      </c>
      <c r="S164" s="38" t="e">
        <f t="shared" ca="1" si="36"/>
        <v>#N/A</v>
      </c>
      <c r="T164" s="38" t="e">
        <f t="shared" si="37"/>
        <v>#N/A</v>
      </c>
    </row>
    <row r="165" spans="2:20" x14ac:dyDescent="0.25">
      <c r="B165" s="38" t="e">
        <f t="shared" ca="1" si="24"/>
        <v>#N/A</v>
      </c>
      <c r="C165" s="40" t="e">
        <f>Кабельный_журнал!P131</f>
        <v>#N/A</v>
      </c>
      <c r="D165" s="38" t="e">
        <f t="shared" ca="1" si="25"/>
        <v>#N/A</v>
      </c>
      <c r="E165" s="41" t="s">
        <v>351</v>
      </c>
      <c r="F165" s="38" t="e">
        <f t="shared" ca="1" si="26"/>
        <v>#N/A</v>
      </c>
      <c r="G165" s="38" t="e">
        <f t="shared" si="27"/>
        <v>#N/A</v>
      </c>
      <c r="H165" s="41" t="s">
        <v>350</v>
      </c>
      <c r="I165" s="38" t="e">
        <f t="shared" si="28"/>
        <v>#N/A</v>
      </c>
      <c r="J165" s="38" t="e">
        <f t="shared" si="29"/>
        <v>#N/A</v>
      </c>
      <c r="K165" s="41" t="s">
        <v>348</v>
      </c>
      <c r="L165" s="38">
        <f t="shared" si="30"/>
        <v>1.7500000000000002E-2</v>
      </c>
      <c r="M165" s="38" t="e">
        <f t="shared" ca="1" si="31"/>
        <v>#N/A</v>
      </c>
      <c r="N165" s="38" t="e">
        <f ca="1">VLOOKUP(B165,$C$7:$T163,13,FALSE)</f>
        <v>#N/A</v>
      </c>
      <c r="O165" s="38" t="e">
        <f t="shared" ca="1" si="32"/>
        <v>#N/A</v>
      </c>
      <c r="P165" s="38" t="e">
        <f t="shared" ca="1" si="33"/>
        <v>#N/A</v>
      </c>
      <c r="Q165" s="38" t="e">
        <f t="shared" ca="1" si="34"/>
        <v>#N/A</v>
      </c>
      <c r="R165" s="38">
        <f t="shared" si="35"/>
        <v>6000</v>
      </c>
      <c r="S165" s="38" t="e">
        <f t="shared" ca="1" si="36"/>
        <v>#N/A</v>
      </c>
      <c r="T165" s="38" t="e">
        <f t="shared" si="37"/>
        <v>#N/A</v>
      </c>
    </row>
    <row r="166" spans="2:20" x14ac:dyDescent="0.25">
      <c r="B166" s="38" t="e">
        <f t="shared" ca="1" si="24"/>
        <v>#N/A</v>
      </c>
      <c r="C166" s="40" t="e">
        <f>Кабельный_журнал!P132</f>
        <v>#N/A</v>
      </c>
      <c r="D166" s="38" t="e">
        <f t="shared" ca="1" si="25"/>
        <v>#N/A</v>
      </c>
      <c r="E166" s="41" t="s">
        <v>351</v>
      </c>
      <c r="F166" s="38" t="e">
        <f t="shared" ca="1" si="26"/>
        <v>#N/A</v>
      </c>
      <c r="G166" s="38" t="e">
        <f t="shared" si="27"/>
        <v>#N/A</v>
      </c>
      <c r="H166" s="41" t="s">
        <v>350</v>
      </c>
      <c r="I166" s="38" t="e">
        <f t="shared" si="28"/>
        <v>#N/A</v>
      </c>
      <c r="J166" s="38" t="e">
        <f t="shared" si="29"/>
        <v>#N/A</v>
      </c>
      <c r="K166" s="41" t="s">
        <v>348</v>
      </c>
      <c r="L166" s="38">
        <f t="shared" si="30"/>
        <v>1.7500000000000002E-2</v>
      </c>
      <c r="M166" s="38" t="e">
        <f t="shared" ca="1" si="31"/>
        <v>#N/A</v>
      </c>
      <c r="N166" s="38" t="e">
        <f ca="1">VLOOKUP(B166,$C$7:$T164,13,FALSE)</f>
        <v>#N/A</v>
      </c>
      <c r="O166" s="38" t="e">
        <f t="shared" ca="1" si="32"/>
        <v>#N/A</v>
      </c>
      <c r="P166" s="38" t="e">
        <f t="shared" ca="1" si="33"/>
        <v>#N/A</v>
      </c>
      <c r="Q166" s="38" t="e">
        <f t="shared" ca="1" si="34"/>
        <v>#N/A</v>
      </c>
      <c r="R166" s="38">
        <f t="shared" si="35"/>
        <v>6000</v>
      </c>
      <c r="S166" s="38" t="e">
        <f t="shared" ca="1" si="36"/>
        <v>#N/A</v>
      </c>
      <c r="T166" s="38" t="e">
        <f t="shared" si="37"/>
        <v>#N/A</v>
      </c>
    </row>
    <row r="167" spans="2:20" x14ac:dyDescent="0.25">
      <c r="B167" s="38" t="e">
        <f t="shared" ref="B167:B230" ca="1" si="38">VLOOKUP(C167,Кабельный_журнал,2,FALSE)</f>
        <v>#N/A</v>
      </c>
      <c r="C167" s="40" t="e">
        <f>Кабельный_журнал!P133</f>
        <v>#N/A</v>
      </c>
      <c r="D167" s="38" t="e">
        <f t="shared" ref="D167:D230" ca="1" si="39">B167&amp;"-"&amp;C167</f>
        <v>#N/A</v>
      </c>
      <c r="E167" s="41" t="s">
        <v>351</v>
      </c>
      <c r="F167" s="38" t="e">
        <f t="shared" ref="F167:F230" ca="1" si="40">VLOOKUP(C167,Кабельный_журнал,8,FALSE)</f>
        <v>#N/A</v>
      </c>
      <c r="G167" s="38" t="e">
        <f t="shared" ref="G167:G230" si="41">VLOOKUP(C167,Исходные_данные,21,FALSE)</f>
        <v>#N/A</v>
      </c>
      <c r="H167" s="41" t="s">
        <v>350</v>
      </c>
      <c r="I167" s="38" t="e">
        <f t="shared" ref="I167:I230" si="42">VLOOKUP(C167,Исходные_данные,22,FALSE)</f>
        <v>#N/A</v>
      </c>
      <c r="J167" s="38" t="e">
        <f t="shared" ref="J167:J230" si="43">I167</f>
        <v>#N/A</v>
      </c>
      <c r="K167" s="41" t="s">
        <v>348</v>
      </c>
      <c r="L167" s="38">
        <f t="shared" ref="L167:L230" si="44">VLOOKUP(K167,$K$2:$L$3,2,FALSE)</f>
        <v>1.7500000000000002E-2</v>
      </c>
      <c r="M167" s="38" t="e">
        <f t="shared" ref="M167:M230" ca="1" si="45">L167*F167*(1/I167+1/J167)</f>
        <v>#N/A</v>
      </c>
      <c r="N167" s="38" t="e">
        <f ca="1">VLOOKUP(B167,$C$7:$T165,13,FALSE)</f>
        <v>#N/A</v>
      </c>
      <c r="O167" s="38" t="e">
        <f t="shared" ref="O167:O230" ca="1" si="46">L167+M167</f>
        <v>#N/A</v>
      </c>
      <c r="P167" s="38" t="e">
        <f t="shared" ref="P167:P230" ca="1" si="47">220/O167</f>
        <v>#N/A</v>
      </c>
      <c r="Q167" s="38" t="e">
        <f t="shared" ref="Q167:Q230" ca="1" si="48">O167/G167</f>
        <v>#N/A</v>
      </c>
      <c r="R167" s="38">
        <f t="shared" ref="R167:R230" si="49">VLOOKUP(H167,$W$2:$Y$12,3,FALSE)</f>
        <v>6000</v>
      </c>
      <c r="S167" s="38" t="e">
        <f t="shared" ref="S167:S230" ca="1" si="50">_xlfn.IFS(E167="щит",IF(P167&gt;R167,"Увел сеч",IF(T167&gt;P167,"Увел сеч","tср&lt;5с")),E167="потреб",IF(P167&gt;R167,"Увел сеч",IF(T167&gt;P167,"Увел сеч","tср&lt;0.4с")))</f>
        <v>#N/A</v>
      </c>
      <c r="T167" s="38" t="e">
        <f t="shared" ref="T167:T230" si="51">G167*VLOOKUP(H167,$W$2:$Y$12,2,FALSE)</f>
        <v>#N/A</v>
      </c>
    </row>
    <row r="168" spans="2:20" x14ac:dyDescent="0.25">
      <c r="B168" s="38" t="e">
        <f t="shared" ca="1" si="38"/>
        <v>#N/A</v>
      </c>
      <c r="C168" s="40" t="e">
        <f>Кабельный_журнал!P134</f>
        <v>#N/A</v>
      </c>
      <c r="D168" s="38" t="e">
        <f t="shared" ca="1" si="39"/>
        <v>#N/A</v>
      </c>
      <c r="E168" s="41" t="s">
        <v>351</v>
      </c>
      <c r="F168" s="38" t="e">
        <f t="shared" ca="1" si="40"/>
        <v>#N/A</v>
      </c>
      <c r="G168" s="38" t="e">
        <f t="shared" si="41"/>
        <v>#N/A</v>
      </c>
      <c r="H168" s="41" t="s">
        <v>350</v>
      </c>
      <c r="I168" s="38" t="e">
        <f t="shared" si="42"/>
        <v>#N/A</v>
      </c>
      <c r="J168" s="38" t="e">
        <f t="shared" si="43"/>
        <v>#N/A</v>
      </c>
      <c r="K168" s="41" t="s">
        <v>348</v>
      </c>
      <c r="L168" s="38">
        <f t="shared" si="44"/>
        <v>1.7500000000000002E-2</v>
      </c>
      <c r="M168" s="38" t="e">
        <f t="shared" ca="1" si="45"/>
        <v>#N/A</v>
      </c>
      <c r="N168" s="38" t="e">
        <f ca="1">VLOOKUP(B168,$C$7:$T166,13,FALSE)</f>
        <v>#N/A</v>
      </c>
      <c r="O168" s="38" t="e">
        <f t="shared" ca="1" si="46"/>
        <v>#N/A</v>
      </c>
      <c r="P168" s="38" t="e">
        <f t="shared" ca="1" si="47"/>
        <v>#N/A</v>
      </c>
      <c r="Q168" s="38" t="e">
        <f t="shared" ca="1" si="48"/>
        <v>#N/A</v>
      </c>
      <c r="R168" s="38">
        <f t="shared" si="49"/>
        <v>6000</v>
      </c>
      <c r="S168" s="38" t="e">
        <f t="shared" ca="1" si="50"/>
        <v>#N/A</v>
      </c>
      <c r="T168" s="38" t="e">
        <f t="shared" si="51"/>
        <v>#N/A</v>
      </c>
    </row>
    <row r="169" spans="2:20" x14ac:dyDescent="0.25">
      <c r="B169" s="38" t="e">
        <f t="shared" ca="1" si="38"/>
        <v>#N/A</v>
      </c>
      <c r="C169" s="40" t="e">
        <f>Кабельный_журнал!P135</f>
        <v>#N/A</v>
      </c>
      <c r="D169" s="38" t="e">
        <f t="shared" ca="1" si="39"/>
        <v>#N/A</v>
      </c>
      <c r="E169" s="41" t="s">
        <v>351</v>
      </c>
      <c r="F169" s="38" t="e">
        <f t="shared" ca="1" si="40"/>
        <v>#N/A</v>
      </c>
      <c r="G169" s="38" t="e">
        <f t="shared" si="41"/>
        <v>#N/A</v>
      </c>
      <c r="H169" s="41" t="s">
        <v>350</v>
      </c>
      <c r="I169" s="38" t="e">
        <f t="shared" si="42"/>
        <v>#N/A</v>
      </c>
      <c r="J169" s="38" t="e">
        <f t="shared" si="43"/>
        <v>#N/A</v>
      </c>
      <c r="K169" s="41" t="s">
        <v>348</v>
      </c>
      <c r="L169" s="38">
        <f t="shared" si="44"/>
        <v>1.7500000000000002E-2</v>
      </c>
      <c r="M169" s="38" t="e">
        <f t="shared" ca="1" si="45"/>
        <v>#N/A</v>
      </c>
      <c r="N169" s="38" t="e">
        <f ca="1">VLOOKUP(B169,$C$7:$T167,13,FALSE)</f>
        <v>#N/A</v>
      </c>
      <c r="O169" s="38" t="e">
        <f t="shared" ca="1" si="46"/>
        <v>#N/A</v>
      </c>
      <c r="P169" s="38" t="e">
        <f t="shared" ca="1" si="47"/>
        <v>#N/A</v>
      </c>
      <c r="Q169" s="38" t="e">
        <f t="shared" ca="1" si="48"/>
        <v>#N/A</v>
      </c>
      <c r="R169" s="38">
        <f t="shared" si="49"/>
        <v>6000</v>
      </c>
      <c r="S169" s="38" t="e">
        <f t="shared" ca="1" si="50"/>
        <v>#N/A</v>
      </c>
      <c r="T169" s="38" t="e">
        <f t="shared" si="51"/>
        <v>#N/A</v>
      </c>
    </row>
    <row r="170" spans="2:20" x14ac:dyDescent="0.25">
      <c r="B170" s="38" t="e">
        <f t="shared" ca="1" si="38"/>
        <v>#N/A</v>
      </c>
      <c r="C170" s="40" t="e">
        <f>Кабельный_журнал!P136</f>
        <v>#N/A</v>
      </c>
      <c r="D170" s="38" t="e">
        <f t="shared" ca="1" si="39"/>
        <v>#N/A</v>
      </c>
      <c r="E170" s="41" t="s">
        <v>351</v>
      </c>
      <c r="F170" s="38" t="e">
        <f t="shared" ca="1" si="40"/>
        <v>#N/A</v>
      </c>
      <c r="G170" s="38" t="e">
        <f t="shared" si="41"/>
        <v>#N/A</v>
      </c>
      <c r="H170" s="41" t="s">
        <v>350</v>
      </c>
      <c r="I170" s="38" t="e">
        <f t="shared" si="42"/>
        <v>#N/A</v>
      </c>
      <c r="J170" s="38" t="e">
        <f t="shared" si="43"/>
        <v>#N/A</v>
      </c>
      <c r="K170" s="41" t="s">
        <v>348</v>
      </c>
      <c r="L170" s="38">
        <f t="shared" si="44"/>
        <v>1.7500000000000002E-2</v>
      </c>
      <c r="M170" s="38" t="e">
        <f t="shared" ca="1" si="45"/>
        <v>#N/A</v>
      </c>
      <c r="N170" s="38" t="e">
        <f ca="1">VLOOKUP(B170,$C$7:$T168,13,FALSE)</f>
        <v>#N/A</v>
      </c>
      <c r="O170" s="38" t="e">
        <f t="shared" ca="1" si="46"/>
        <v>#N/A</v>
      </c>
      <c r="P170" s="38" t="e">
        <f t="shared" ca="1" si="47"/>
        <v>#N/A</v>
      </c>
      <c r="Q170" s="38" t="e">
        <f t="shared" ca="1" si="48"/>
        <v>#N/A</v>
      </c>
      <c r="R170" s="38">
        <f t="shared" si="49"/>
        <v>6000</v>
      </c>
      <c r="S170" s="38" t="e">
        <f t="shared" ca="1" si="50"/>
        <v>#N/A</v>
      </c>
      <c r="T170" s="38" t="e">
        <f t="shared" si="51"/>
        <v>#N/A</v>
      </c>
    </row>
    <row r="171" spans="2:20" x14ac:dyDescent="0.25">
      <c r="B171" s="38" t="e">
        <f t="shared" ca="1" si="38"/>
        <v>#N/A</v>
      </c>
      <c r="C171" s="40" t="e">
        <f>Кабельный_журнал!P137</f>
        <v>#N/A</v>
      </c>
      <c r="D171" s="38" t="e">
        <f t="shared" ca="1" si="39"/>
        <v>#N/A</v>
      </c>
      <c r="E171" s="41" t="s">
        <v>351</v>
      </c>
      <c r="F171" s="38" t="e">
        <f t="shared" ca="1" si="40"/>
        <v>#N/A</v>
      </c>
      <c r="G171" s="38" t="e">
        <f t="shared" si="41"/>
        <v>#N/A</v>
      </c>
      <c r="H171" s="41" t="s">
        <v>350</v>
      </c>
      <c r="I171" s="38" t="e">
        <f t="shared" si="42"/>
        <v>#N/A</v>
      </c>
      <c r="J171" s="38" t="e">
        <f t="shared" si="43"/>
        <v>#N/A</v>
      </c>
      <c r="K171" s="41" t="s">
        <v>348</v>
      </c>
      <c r="L171" s="38">
        <f t="shared" si="44"/>
        <v>1.7500000000000002E-2</v>
      </c>
      <c r="M171" s="38" t="e">
        <f t="shared" ca="1" si="45"/>
        <v>#N/A</v>
      </c>
      <c r="N171" s="38" t="e">
        <f ca="1">VLOOKUP(B171,$C$7:$T169,13,FALSE)</f>
        <v>#N/A</v>
      </c>
      <c r="O171" s="38" t="e">
        <f t="shared" ca="1" si="46"/>
        <v>#N/A</v>
      </c>
      <c r="P171" s="38" t="e">
        <f t="shared" ca="1" si="47"/>
        <v>#N/A</v>
      </c>
      <c r="Q171" s="38" t="e">
        <f t="shared" ca="1" si="48"/>
        <v>#N/A</v>
      </c>
      <c r="R171" s="38">
        <f t="shared" si="49"/>
        <v>6000</v>
      </c>
      <c r="S171" s="38" t="e">
        <f t="shared" ca="1" si="50"/>
        <v>#N/A</v>
      </c>
      <c r="T171" s="38" t="e">
        <f t="shared" si="51"/>
        <v>#N/A</v>
      </c>
    </row>
    <row r="172" spans="2:20" x14ac:dyDescent="0.25">
      <c r="B172" s="38" t="e">
        <f t="shared" ca="1" si="38"/>
        <v>#N/A</v>
      </c>
      <c r="C172" s="40" t="e">
        <f>Кабельный_журнал!P138</f>
        <v>#N/A</v>
      </c>
      <c r="D172" s="38" t="e">
        <f t="shared" ca="1" si="39"/>
        <v>#N/A</v>
      </c>
      <c r="E172" s="41" t="s">
        <v>351</v>
      </c>
      <c r="F172" s="38" t="e">
        <f t="shared" ca="1" si="40"/>
        <v>#N/A</v>
      </c>
      <c r="G172" s="38" t="e">
        <f t="shared" si="41"/>
        <v>#N/A</v>
      </c>
      <c r="H172" s="41" t="s">
        <v>350</v>
      </c>
      <c r="I172" s="38" t="e">
        <f t="shared" si="42"/>
        <v>#N/A</v>
      </c>
      <c r="J172" s="38" t="e">
        <f t="shared" si="43"/>
        <v>#N/A</v>
      </c>
      <c r="K172" s="41" t="s">
        <v>348</v>
      </c>
      <c r="L172" s="38">
        <f t="shared" si="44"/>
        <v>1.7500000000000002E-2</v>
      </c>
      <c r="M172" s="38" t="e">
        <f t="shared" ca="1" si="45"/>
        <v>#N/A</v>
      </c>
      <c r="N172" s="38" t="e">
        <f ca="1">VLOOKUP(B172,$C$7:$T170,13,FALSE)</f>
        <v>#N/A</v>
      </c>
      <c r="O172" s="38" t="e">
        <f t="shared" ca="1" si="46"/>
        <v>#N/A</v>
      </c>
      <c r="P172" s="38" t="e">
        <f t="shared" ca="1" si="47"/>
        <v>#N/A</v>
      </c>
      <c r="Q172" s="38" t="e">
        <f t="shared" ca="1" si="48"/>
        <v>#N/A</v>
      </c>
      <c r="R172" s="38">
        <f t="shared" si="49"/>
        <v>6000</v>
      </c>
      <c r="S172" s="38" t="e">
        <f t="shared" ca="1" si="50"/>
        <v>#N/A</v>
      </c>
      <c r="T172" s="38" t="e">
        <f t="shared" si="51"/>
        <v>#N/A</v>
      </c>
    </row>
    <row r="173" spans="2:20" x14ac:dyDescent="0.25">
      <c r="B173" s="38" t="e">
        <f t="shared" ca="1" si="38"/>
        <v>#N/A</v>
      </c>
      <c r="C173" s="40" t="e">
        <f>Кабельный_журнал!P139</f>
        <v>#N/A</v>
      </c>
      <c r="D173" s="38" t="e">
        <f t="shared" ca="1" si="39"/>
        <v>#N/A</v>
      </c>
      <c r="E173" s="41" t="s">
        <v>351</v>
      </c>
      <c r="F173" s="38" t="e">
        <f t="shared" ca="1" si="40"/>
        <v>#N/A</v>
      </c>
      <c r="G173" s="38" t="e">
        <f t="shared" si="41"/>
        <v>#N/A</v>
      </c>
      <c r="H173" s="41" t="s">
        <v>350</v>
      </c>
      <c r="I173" s="38" t="e">
        <f t="shared" si="42"/>
        <v>#N/A</v>
      </c>
      <c r="J173" s="38" t="e">
        <f t="shared" si="43"/>
        <v>#N/A</v>
      </c>
      <c r="K173" s="41" t="s">
        <v>348</v>
      </c>
      <c r="L173" s="38">
        <f t="shared" si="44"/>
        <v>1.7500000000000002E-2</v>
      </c>
      <c r="M173" s="38" t="e">
        <f t="shared" ca="1" si="45"/>
        <v>#N/A</v>
      </c>
      <c r="N173" s="38" t="e">
        <f ca="1">VLOOKUP(B173,$C$7:$T171,13,FALSE)</f>
        <v>#N/A</v>
      </c>
      <c r="O173" s="38" t="e">
        <f t="shared" ca="1" si="46"/>
        <v>#N/A</v>
      </c>
      <c r="P173" s="38" t="e">
        <f t="shared" ca="1" si="47"/>
        <v>#N/A</v>
      </c>
      <c r="Q173" s="38" t="e">
        <f t="shared" ca="1" si="48"/>
        <v>#N/A</v>
      </c>
      <c r="R173" s="38">
        <f t="shared" si="49"/>
        <v>6000</v>
      </c>
      <c r="S173" s="38" t="e">
        <f t="shared" ca="1" si="50"/>
        <v>#N/A</v>
      </c>
      <c r="T173" s="38" t="e">
        <f t="shared" si="51"/>
        <v>#N/A</v>
      </c>
    </row>
    <row r="174" spans="2:20" x14ac:dyDescent="0.25">
      <c r="B174" s="38" t="e">
        <f t="shared" ca="1" si="38"/>
        <v>#N/A</v>
      </c>
      <c r="C174" s="40" t="e">
        <f>Кабельный_журнал!P140</f>
        <v>#N/A</v>
      </c>
      <c r="D174" s="38" t="e">
        <f t="shared" ca="1" si="39"/>
        <v>#N/A</v>
      </c>
      <c r="E174" s="41" t="s">
        <v>351</v>
      </c>
      <c r="F174" s="38" t="e">
        <f t="shared" ca="1" si="40"/>
        <v>#N/A</v>
      </c>
      <c r="G174" s="38" t="e">
        <f t="shared" si="41"/>
        <v>#N/A</v>
      </c>
      <c r="H174" s="41" t="s">
        <v>350</v>
      </c>
      <c r="I174" s="38" t="e">
        <f t="shared" si="42"/>
        <v>#N/A</v>
      </c>
      <c r="J174" s="38" t="e">
        <f t="shared" si="43"/>
        <v>#N/A</v>
      </c>
      <c r="K174" s="41" t="s">
        <v>348</v>
      </c>
      <c r="L174" s="38">
        <f t="shared" si="44"/>
        <v>1.7500000000000002E-2</v>
      </c>
      <c r="M174" s="38" t="e">
        <f t="shared" ca="1" si="45"/>
        <v>#N/A</v>
      </c>
      <c r="N174" s="38" t="e">
        <f ca="1">VLOOKUP(B174,$C$7:$T172,13,FALSE)</f>
        <v>#N/A</v>
      </c>
      <c r="O174" s="38" t="e">
        <f t="shared" ca="1" si="46"/>
        <v>#N/A</v>
      </c>
      <c r="P174" s="38" t="e">
        <f t="shared" ca="1" si="47"/>
        <v>#N/A</v>
      </c>
      <c r="Q174" s="38" t="e">
        <f t="shared" ca="1" si="48"/>
        <v>#N/A</v>
      </c>
      <c r="R174" s="38">
        <f t="shared" si="49"/>
        <v>6000</v>
      </c>
      <c r="S174" s="38" t="e">
        <f t="shared" ca="1" si="50"/>
        <v>#N/A</v>
      </c>
      <c r="T174" s="38" t="e">
        <f t="shared" si="51"/>
        <v>#N/A</v>
      </c>
    </row>
    <row r="175" spans="2:20" x14ac:dyDescent="0.25">
      <c r="B175" s="38" t="e">
        <f t="shared" ca="1" si="38"/>
        <v>#N/A</v>
      </c>
      <c r="C175" s="40" t="e">
        <f>Кабельный_журнал!P141</f>
        <v>#N/A</v>
      </c>
      <c r="D175" s="38" t="e">
        <f t="shared" ca="1" si="39"/>
        <v>#N/A</v>
      </c>
      <c r="E175" s="41" t="s">
        <v>351</v>
      </c>
      <c r="F175" s="38" t="e">
        <f t="shared" ca="1" si="40"/>
        <v>#N/A</v>
      </c>
      <c r="G175" s="38" t="e">
        <f t="shared" si="41"/>
        <v>#N/A</v>
      </c>
      <c r="H175" s="41" t="s">
        <v>350</v>
      </c>
      <c r="I175" s="38" t="e">
        <f t="shared" si="42"/>
        <v>#N/A</v>
      </c>
      <c r="J175" s="38" t="e">
        <f t="shared" si="43"/>
        <v>#N/A</v>
      </c>
      <c r="K175" s="41" t="s">
        <v>348</v>
      </c>
      <c r="L175" s="38">
        <f t="shared" si="44"/>
        <v>1.7500000000000002E-2</v>
      </c>
      <c r="M175" s="38" t="e">
        <f t="shared" ca="1" si="45"/>
        <v>#N/A</v>
      </c>
      <c r="N175" s="38" t="e">
        <f ca="1">VLOOKUP(B175,$C$7:$T173,13,FALSE)</f>
        <v>#N/A</v>
      </c>
      <c r="O175" s="38" t="e">
        <f t="shared" ca="1" si="46"/>
        <v>#N/A</v>
      </c>
      <c r="P175" s="38" t="e">
        <f t="shared" ca="1" si="47"/>
        <v>#N/A</v>
      </c>
      <c r="Q175" s="38" t="e">
        <f t="shared" ca="1" si="48"/>
        <v>#N/A</v>
      </c>
      <c r="R175" s="38">
        <f t="shared" si="49"/>
        <v>6000</v>
      </c>
      <c r="S175" s="38" t="e">
        <f t="shared" ca="1" si="50"/>
        <v>#N/A</v>
      </c>
      <c r="T175" s="38" t="e">
        <f t="shared" si="51"/>
        <v>#N/A</v>
      </c>
    </row>
    <row r="176" spans="2:20" x14ac:dyDescent="0.25">
      <c r="B176" s="38" t="e">
        <f t="shared" ca="1" si="38"/>
        <v>#N/A</v>
      </c>
      <c r="C176" s="40" t="e">
        <f>Кабельный_журнал!P142</f>
        <v>#N/A</v>
      </c>
      <c r="D176" s="38" t="e">
        <f t="shared" ca="1" si="39"/>
        <v>#N/A</v>
      </c>
      <c r="E176" s="41" t="s">
        <v>351</v>
      </c>
      <c r="F176" s="38" t="e">
        <f t="shared" ca="1" si="40"/>
        <v>#N/A</v>
      </c>
      <c r="G176" s="38" t="e">
        <f t="shared" si="41"/>
        <v>#N/A</v>
      </c>
      <c r="H176" s="41" t="s">
        <v>350</v>
      </c>
      <c r="I176" s="38" t="e">
        <f t="shared" si="42"/>
        <v>#N/A</v>
      </c>
      <c r="J176" s="38" t="e">
        <f t="shared" si="43"/>
        <v>#N/A</v>
      </c>
      <c r="K176" s="41" t="s">
        <v>348</v>
      </c>
      <c r="L176" s="38">
        <f t="shared" si="44"/>
        <v>1.7500000000000002E-2</v>
      </c>
      <c r="M176" s="38" t="e">
        <f t="shared" ca="1" si="45"/>
        <v>#N/A</v>
      </c>
      <c r="N176" s="38" t="e">
        <f ca="1">VLOOKUP(B176,$C$7:$T174,13,FALSE)</f>
        <v>#N/A</v>
      </c>
      <c r="O176" s="38" t="e">
        <f t="shared" ca="1" si="46"/>
        <v>#N/A</v>
      </c>
      <c r="P176" s="38" t="e">
        <f t="shared" ca="1" si="47"/>
        <v>#N/A</v>
      </c>
      <c r="Q176" s="38" t="e">
        <f t="shared" ca="1" si="48"/>
        <v>#N/A</v>
      </c>
      <c r="R176" s="38">
        <f t="shared" si="49"/>
        <v>6000</v>
      </c>
      <c r="S176" s="38" t="e">
        <f t="shared" ca="1" si="50"/>
        <v>#N/A</v>
      </c>
      <c r="T176" s="38" t="e">
        <f t="shared" si="51"/>
        <v>#N/A</v>
      </c>
    </row>
    <row r="177" spans="2:20" x14ac:dyDescent="0.25">
      <c r="B177" s="38" t="e">
        <f t="shared" ca="1" si="38"/>
        <v>#N/A</v>
      </c>
      <c r="C177" s="40" t="e">
        <f>Кабельный_журнал!P143</f>
        <v>#N/A</v>
      </c>
      <c r="D177" s="38" t="e">
        <f t="shared" ca="1" si="39"/>
        <v>#N/A</v>
      </c>
      <c r="E177" s="41" t="s">
        <v>351</v>
      </c>
      <c r="F177" s="38" t="e">
        <f t="shared" ca="1" si="40"/>
        <v>#N/A</v>
      </c>
      <c r="G177" s="38" t="e">
        <f t="shared" si="41"/>
        <v>#N/A</v>
      </c>
      <c r="H177" s="41" t="s">
        <v>350</v>
      </c>
      <c r="I177" s="38" t="e">
        <f t="shared" si="42"/>
        <v>#N/A</v>
      </c>
      <c r="J177" s="38" t="e">
        <f t="shared" si="43"/>
        <v>#N/A</v>
      </c>
      <c r="K177" s="41" t="s">
        <v>348</v>
      </c>
      <c r="L177" s="38">
        <f t="shared" si="44"/>
        <v>1.7500000000000002E-2</v>
      </c>
      <c r="M177" s="38" t="e">
        <f t="shared" ca="1" si="45"/>
        <v>#N/A</v>
      </c>
      <c r="N177" s="38" t="e">
        <f ca="1">VLOOKUP(B177,$C$7:$T175,13,FALSE)</f>
        <v>#N/A</v>
      </c>
      <c r="O177" s="38" t="e">
        <f t="shared" ca="1" si="46"/>
        <v>#N/A</v>
      </c>
      <c r="P177" s="38" t="e">
        <f t="shared" ca="1" si="47"/>
        <v>#N/A</v>
      </c>
      <c r="Q177" s="38" t="e">
        <f t="shared" ca="1" si="48"/>
        <v>#N/A</v>
      </c>
      <c r="R177" s="38">
        <f t="shared" si="49"/>
        <v>6000</v>
      </c>
      <c r="S177" s="38" t="e">
        <f t="shared" ca="1" si="50"/>
        <v>#N/A</v>
      </c>
      <c r="T177" s="38" t="e">
        <f t="shared" si="51"/>
        <v>#N/A</v>
      </c>
    </row>
    <row r="178" spans="2:20" x14ac:dyDescent="0.25">
      <c r="B178" s="38" t="e">
        <f t="shared" ca="1" si="38"/>
        <v>#N/A</v>
      </c>
      <c r="C178" s="40" t="e">
        <f>Кабельный_журнал!P144</f>
        <v>#N/A</v>
      </c>
      <c r="D178" s="38" t="e">
        <f t="shared" ca="1" si="39"/>
        <v>#N/A</v>
      </c>
      <c r="E178" s="41" t="s">
        <v>351</v>
      </c>
      <c r="F178" s="38" t="e">
        <f t="shared" ca="1" si="40"/>
        <v>#N/A</v>
      </c>
      <c r="G178" s="38" t="e">
        <f t="shared" si="41"/>
        <v>#N/A</v>
      </c>
      <c r="H178" s="41" t="s">
        <v>350</v>
      </c>
      <c r="I178" s="38" t="e">
        <f t="shared" si="42"/>
        <v>#N/A</v>
      </c>
      <c r="J178" s="38" t="e">
        <f t="shared" si="43"/>
        <v>#N/A</v>
      </c>
      <c r="K178" s="41" t="s">
        <v>348</v>
      </c>
      <c r="L178" s="38">
        <f t="shared" si="44"/>
        <v>1.7500000000000002E-2</v>
      </c>
      <c r="M178" s="38" t="e">
        <f t="shared" ca="1" si="45"/>
        <v>#N/A</v>
      </c>
      <c r="N178" s="38" t="e">
        <f ca="1">VLOOKUP(B178,$C$7:$T176,13,FALSE)</f>
        <v>#N/A</v>
      </c>
      <c r="O178" s="38" t="e">
        <f t="shared" ca="1" si="46"/>
        <v>#N/A</v>
      </c>
      <c r="P178" s="38" t="e">
        <f t="shared" ca="1" si="47"/>
        <v>#N/A</v>
      </c>
      <c r="Q178" s="38" t="e">
        <f t="shared" ca="1" si="48"/>
        <v>#N/A</v>
      </c>
      <c r="R178" s="38">
        <f t="shared" si="49"/>
        <v>6000</v>
      </c>
      <c r="S178" s="38" t="e">
        <f t="shared" ca="1" si="50"/>
        <v>#N/A</v>
      </c>
      <c r="T178" s="38" t="e">
        <f t="shared" si="51"/>
        <v>#N/A</v>
      </c>
    </row>
    <row r="179" spans="2:20" x14ac:dyDescent="0.25">
      <c r="B179" s="38" t="e">
        <f t="shared" ca="1" si="38"/>
        <v>#N/A</v>
      </c>
      <c r="C179" s="40" t="e">
        <f>Кабельный_журнал!P145</f>
        <v>#N/A</v>
      </c>
      <c r="D179" s="38" t="e">
        <f t="shared" ca="1" si="39"/>
        <v>#N/A</v>
      </c>
      <c r="E179" s="41" t="s">
        <v>351</v>
      </c>
      <c r="F179" s="38" t="e">
        <f t="shared" ca="1" si="40"/>
        <v>#N/A</v>
      </c>
      <c r="G179" s="38" t="e">
        <f t="shared" si="41"/>
        <v>#N/A</v>
      </c>
      <c r="H179" s="41" t="s">
        <v>350</v>
      </c>
      <c r="I179" s="38" t="e">
        <f t="shared" si="42"/>
        <v>#N/A</v>
      </c>
      <c r="J179" s="38" t="e">
        <f t="shared" si="43"/>
        <v>#N/A</v>
      </c>
      <c r="K179" s="41" t="s">
        <v>348</v>
      </c>
      <c r="L179" s="38">
        <f t="shared" si="44"/>
        <v>1.7500000000000002E-2</v>
      </c>
      <c r="M179" s="38" t="e">
        <f t="shared" ca="1" si="45"/>
        <v>#N/A</v>
      </c>
      <c r="N179" s="38" t="e">
        <f ca="1">VLOOKUP(B179,$C$7:$T177,13,FALSE)</f>
        <v>#N/A</v>
      </c>
      <c r="O179" s="38" t="e">
        <f t="shared" ca="1" si="46"/>
        <v>#N/A</v>
      </c>
      <c r="P179" s="38" t="e">
        <f t="shared" ca="1" si="47"/>
        <v>#N/A</v>
      </c>
      <c r="Q179" s="38" t="e">
        <f t="shared" ca="1" si="48"/>
        <v>#N/A</v>
      </c>
      <c r="R179" s="38">
        <f t="shared" si="49"/>
        <v>6000</v>
      </c>
      <c r="S179" s="38" t="e">
        <f t="shared" ca="1" si="50"/>
        <v>#N/A</v>
      </c>
      <c r="T179" s="38" t="e">
        <f t="shared" si="51"/>
        <v>#N/A</v>
      </c>
    </row>
    <row r="180" spans="2:20" x14ac:dyDescent="0.25">
      <c r="B180" s="38" t="e">
        <f t="shared" ca="1" si="38"/>
        <v>#N/A</v>
      </c>
      <c r="C180" s="40" t="e">
        <f>Кабельный_журнал!P146</f>
        <v>#N/A</v>
      </c>
      <c r="D180" s="38" t="e">
        <f t="shared" ca="1" si="39"/>
        <v>#N/A</v>
      </c>
      <c r="E180" s="41" t="s">
        <v>351</v>
      </c>
      <c r="F180" s="38" t="e">
        <f t="shared" ca="1" si="40"/>
        <v>#N/A</v>
      </c>
      <c r="G180" s="38" t="e">
        <f t="shared" si="41"/>
        <v>#N/A</v>
      </c>
      <c r="H180" s="41" t="s">
        <v>350</v>
      </c>
      <c r="I180" s="38" t="e">
        <f t="shared" si="42"/>
        <v>#N/A</v>
      </c>
      <c r="J180" s="38" t="e">
        <f t="shared" si="43"/>
        <v>#N/A</v>
      </c>
      <c r="K180" s="41" t="s">
        <v>348</v>
      </c>
      <c r="L180" s="38">
        <f t="shared" si="44"/>
        <v>1.7500000000000002E-2</v>
      </c>
      <c r="M180" s="38" t="e">
        <f t="shared" ca="1" si="45"/>
        <v>#N/A</v>
      </c>
      <c r="N180" s="38" t="e">
        <f ca="1">VLOOKUP(B180,$C$7:$T178,13,FALSE)</f>
        <v>#N/A</v>
      </c>
      <c r="O180" s="38" t="e">
        <f t="shared" ca="1" si="46"/>
        <v>#N/A</v>
      </c>
      <c r="P180" s="38" t="e">
        <f t="shared" ca="1" si="47"/>
        <v>#N/A</v>
      </c>
      <c r="Q180" s="38" t="e">
        <f t="shared" ca="1" si="48"/>
        <v>#N/A</v>
      </c>
      <c r="R180" s="38">
        <f t="shared" si="49"/>
        <v>6000</v>
      </c>
      <c r="S180" s="38" t="e">
        <f t="shared" ca="1" si="50"/>
        <v>#N/A</v>
      </c>
      <c r="T180" s="38" t="e">
        <f t="shared" si="51"/>
        <v>#N/A</v>
      </c>
    </row>
    <row r="181" spans="2:20" x14ac:dyDescent="0.25">
      <c r="B181" s="38" t="e">
        <f t="shared" ca="1" si="38"/>
        <v>#N/A</v>
      </c>
      <c r="C181" s="40" t="e">
        <f>Кабельный_журнал!P147</f>
        <v>#N/A</v>
      </c>
      <c r="D181" s="38" t="e">
        <f t="shared" ca="1" si="39"/>
        <v>#N/A</v>
      </c>
      <c r="E181" s="41" t="s">
        <v>351</v>
      </c>
      <c r="F181" s="38" t="e">
        <f t="shared" ca="1" si="40"/>
        <v>#N/A</v>
      </c>
      <c r="G181" s="38" t="e">
        <f t="shared" si="41"/>
        <v>#N/A</v>
      </c>
      <c r="H181" s="41" t="s">
        <v>350</v>
      </c>
      <c r="I181" s="38" t="e">
        <f t="shared" si="42"/>
        <v>#N/A</v>
      </c>
      <c r="J181" s="38" t="e">
        <f t="shared" si="43"/>
        <v>#N/A</v>
      </c>
      <c r="K181" s="41" t="s">
        <v>348</v>
      </c>
      <c r="L181" s="38">
        <f t="shared" si="44"/>
        <v>1.7500000000000002E-2</v>
      </c>
      <c r="M181" s="38" t="e">
        <f t="shared" ca="1" si="45"/>
        <v>#N/A</v>
      </c>
      <c r="N181" s="38" t="e">
        <f ca="1">VLOOKUP(B181,$C$7:$T179,13,FALSE)</f>
        <v>#N/A</v>
      </c>
      <c r="O181" s="38" t="e">
        <f t="shared" ca="1" si="46"/>
        <v>#N/A</v>
      </c>
      <c r="P181" s="38" t="e">
        <f t="shared" ca="1" si="47"/>
        <v>#N/A</v>
      </c>
      <c r="Q181" s="38" t="e">
        <f t="shared" ca="1" si="48"/>
        <v>#N/A</v>
      </c>
      <c r="R181" s="38">
        <f t="shared" si="49"/>
        <v>6000</v>
      </c>
      <c r="S181" s="38" t="e">
        <f t="shared" ca="1" si="50"/>
        <v>#N/A</v>
      </c>
      <c r="T181" s="38" t="e">
        <f t="shared" si="51"/>
        <v>#N/A</v>
      </c>
    </row>
    <row r="182" spans="2:20" x14ac:dyDescent="0.25">
      <c r="B182" s="38" t="e">
        <f t="shared" ca="1" si="38"/>
        <v>#N/A</v>
      </c>
      <c r="C182" s="40" t="e">
        <f>Кабельный_журнал!P148</f>
        <v>#N/A</v>
      </c>
      <c r="D182" s="38" t="e">
        <f t="shared" ca="1" si="39"/>
        <v>#N/A</v>
      </c>
      <c r="E182" s="41" t="s">
        <v>351</v>
      </c>
      <c r="F182" s="38" t="e">
        <f t="shared" ca="1" si="40"/>
        <v>#N/A</v>
      </c>
      <c r="G182" s="38" t="e">
        <f t="shared" si="41"/>
        <v>#N/A</v>
      </c>
      <c r="H182" s="41" t="s">
        <v>350</v>
      </c>
      <c r="I182" s="38" t="e">
        <f t="shared" si="42"/>
        <v>#N/A</v>
      </c>
      <c r="J182" s="38" t="e">
        <f t="shared" si="43"/>
        <v>#N/A</v>
      </c>
      <c r="K182" s="41" t="s">
        <v>348</v>
      </c>
      <c r="L182" s="38">
        <f t="shared" si="44"/>
        <v>1.7500000000000002E-2</v>
      </c>
      <c r="M182" s="38" t="e">
        <f t="shared" ca="1" si="45"/>
        <v>#N/A</v>
      </c>
      <c r="N182" s="38" t="e">
        <f ca="1">VLOOKUP(B182,$C$7:$T180,13,FALSE)</f>
        <v>#N/A</v>
      </c>
      <c r="O182" s="38" t="e">
        <f t="shared" ca="1" si="46"/>
        <v>#N/A</v>
      </c>
      <c r="P182" s="38" t="e">
        <f t="shared" ca="1" si="47"/>
        <v>#N/A</v>
      </c>
      <c r="Q182" s="38" t="e">
        <f t="shared" ca="1" si="48"/>
        <v>#N/A</v>
      </c>
      <c r="R182" s="38">
        <f t="shared" si="49"/>
        <v>6000</v>
      </c>
      <c r="S182" s="38" t="e">
        <f t="shared" ca="1" si="50"/>
        <v>#N/A</v>
      </c>
      <c r="T182" s="38" t="e">
        <f t="shared" si="51"/>
        <v>#N/A</v>
      </c>
    </row>
    <row r="183" spans="2:20" x14ac:dyDescent="0.25">
      <c r="B183" s="38" t="e">
        <f t="shared" ca="1" si="38"/>
        <v>#N/A</v>
      </c>
      <c r="C183" s="40" t="e">
        <f>Кабельный_журнал!P149</f>
        <v>#N/A</v>
      </c>
      <c r="D183" s="38" t="e">
        <f t="shared" ca="1" si="39"/>
        <v>#N/A</v>
      </c>
      <c r="E183" s="41" t="s">
        <v>351</v>
      </c>
      <c r="F183" s="38" t="e">
        <f t="shared" ca="1" si="40"/>
        <v>#N/A</v>
      </c>
      <c r="G183" s="38" t="e">
        <f t="shared" si="41"/>
        <v>#N/A</v>
      </c>
      <c r="H183" s="41" t="s">
        <v>350</v>
      </c>
      <c r="I183" s="38" t="e">
        <f t="shared" si="42"/>
        <v>#N/A</v>
      </c>
      <c r="J183" s="38" t="e">
        <f t="shared" si="43"/>
        <v>#N/A</v>
      </c>
      <c r="K183" s="41" t="s">
        <v>348</v>
      </c>
      <c r="L183" s="38">
        <f t="shared" si="44"/>
        <v>1.7500000000000002E-2</v>
      </c>
      <c r="M183" s="38" t="e">
        <f t="shared" ca="1" si="45"/>
        <v>#N/A</v>
      </c>
      <c r="N183" s="38" t="e">
        <f ca="1">VLOOKUP(B183,$C$7:$T181,13,FALSE)</f>
        <v>#N/A</v>
      </c>
      <c r="O183" s="38" t="e">
        <f t="shared" ca="1" si="46"/>
        <v>#N/A</v>
      </c>
      <c r="P183" s="38" t="e">
        <f t="shared" ca="1" si="47"/>
        <v>#N/A</v>
      </c>
      <c r="Q183" s="38" t="e">
        <f t="shared" ca="1" si="48"/>
        <v>#N/A</v>
      </c>
      <c r="R183" s="38">
        <f t="shared" si="49"/>
        <v>6000</v>
      </c>
      <c r="S183" s="38" t="e">
        <f t="shared" ca="1" si="50"/>
        <v>#N/A</v>
      </c>
      <c r="T183" s="38" t="e">
        <f t="shared" si="51"/>
        <v>#N/A</v>
      </c>
    </row>
    <row r="184" spans="2:20" x14ac:dyDescent="0.25">
      <c r="B184" s="38" t="e">
        <f t="shared" ca="1" si="38"/>
        <v>#N/A</v>
      </c>
      <c r="C184" s="40" t="e">
        <f>Кабельный_журнал!P150</f>
        <v>#N/A</v>
      </c>
      <c r="D184" s="38" t="e">
        <f t="shared" ca="1" si="39"/>
        <v>#N/A</v>
      </c>
      <c r="E184" s="41" t="s">
        <v>351</v>
      </c>
      <c r="F184" s="38" t="e">
        <f t="shared" ca="1" si="40"/>
        <v>#N/A</v>
      </c>
      <c r="G184" s="38" t="e">
        <f t="shared" si="41"/>
        <v>#N/A</v>
      </c>
      <c r="H184" s="41" t="s">
        <v>350</v>
      </c>
      <c r="I184" s="38" t="e">
        <f t="shared" si="42"/>
        <v>#N/A</v>
      </c>
      <c r="J184" s="38" t="e">
        <f t="shared" si="43"/>
        <v>#N/A</v>
      </c>
      <c r="K184" s="41" t="s">
        <v>348</v>
      </c>
      <c r="L184" s="38">
        <f t="shared" si="44"/>
        <v>1.7500000000000002E-2</v>
      </c>
      <c r="M184" s="38" t="e">
        <f t="shared" ca="1" si="45"/>
        <v>#N/A</v>
      </c>
      <c r="N184" s="38" t="e">
        <f ca="1">VLOOKUP(B184,$C$7:$T182,13,FALSE)</f>
        <v>#N/A</v>
      </c>
      <c r="O184" s="38" t="e">
        <f t="shared" ca="1" si="46"/>
        <v>#N/A</v>
      </c>
      <c r="P184" s="38" t="e">
        <f t="shared" ca="1" si="47"/>
        <v>#N/A</v>
      </c>
      <c r="Q184" s="38" t="e">
        <f t="shared" ca="1" si="48"/>
        <v>#N/A</v>
      </c>
      <c r="R184" s="38">
        <f t="shared" si="49"/>
        <v>6000</v>
      </c>
      <c r="S184" s="38" t="e">
        <f t="shared" ca="1" si="50"/>
        <v>#N/A</v>
      </c>
      <c r="T184" s="38" t="e">
        <f t="shared" si="51"/>
        <v>#N/A</v>
      </c>
    </row>
    <row r="185" spans="2:20" x14ac:dyDescent="0.25">
      <c r="B185" s="38" t="e">
        <f t="shared" ca="1" si="38"/>
        <v>#N/A</v>
      </c>
      <c r="C185" s="40" t="e">
        <f>Кабельный_журнал!P151</f>
        <v>#N/A</v>
      </c>
      <c r="D185" s="38" t="e">
        <f t="shared" ca="1" si="39"/>
        <v>#N/A</v>
      </c>
      <c r="E185" s="41" t="s">
        <v>351</v>
      </c>
      <c r="F185" s="38" t="e">
        <f t="shared" ca="1" si="40"/>
        <v>#N/A</v>
      </c>
      <c r="G185" s="38" t="e">
        <f t="shared" si="41"/>
        <v>#N/A</v>
      </c>
      <c r="H185" s="41" t="s">
        <v>350</v>
      </c>
      <c r="I185" s="38" t="e">
        <f t="shared" si="42"/>
        <v>#N/A</v>
      </c>
      <c r="J185" s="38" t="e">
        <f t="shared" si="43"/>
        <v>#N/A</v>
      </c>
      <c r="K185" s="41" t="s">
        <v>348</v>
      </c>
      <c r="L185" s="38">
        <f t="shared" si="44"/>
        <v>1.7500000000000002E-2</v>
      </c>
      <c r="M185" s="38" t="e">
        <f t="shared" ca="1" si="45"/>
        <v>#N/A</v>
      </c>
      <c r="N185" s="38" t="e">
        <f ca="1">VLOOKUP(B185,$C$7:$T183,13,FALSE)</f>
        <v>#N/A</v>
      </c>
      <c r="O185" s="38" t="e">
        <f t="shared" ca="1" si="46"/>
        <v>#N/A</v>
      </c>
      <c r="P185" s="38" t="e">
        <f t="shared" ca="1" si="47"/>
        <v>#N/A</v>
      </c>
      <c r="Q185" s="38" t="e">
        <f t="shared" ca="1" si="48"/>
        <v>#N/A</v>
      </c>
      <c r="R185" s="38">
        <f t="shared" si="49"/>
        <v>6000</v>
      </c>
      <c r="S185" s="38" t="e">
        <f t="shared" ca="1" si="50"/>
        <v>#N/A</v>
      </c>
      <c r="T185" s="38" t="e">
        <f t="shared" si="51"/>
        <v>#N/A</v>
      </c>
    </row>
    <row r="186" spans="2:20" x14ac:dyDescent="0.25">
      <c r="B186" s="38" t="e">
        <f t="shared" ca="1" si="38"/>
        <v>#N/A</v>
      </c>
      <c r="C186" s="40" t="e">
        <f>Кабельный_журнал!P152</f>
        <v>#N/A</v>
      </c>
      <c r="D186" s="38" t="e">
        <f t="shared" ca="1" si="39"/>
        <v>#N/A</v>
      </c>
      <c r="E186" s="41" t="s">
        <v>351</v>
      </c>
      <c r="F186" s="38" t="e">
        <f t="shared" ca="1" si="40"/>
        <v>#N/A</v>
      </c>
      <c r="G186" s="38" t="e">
        <f t="shared" si="41"/>
        <v>#N/A</v>
      </c>
      <c r="H186" s="41" t="s">
        <v>350</v>
      </c>
      <c r="I186" s="38" t="e">
        <f t="shared" si="42"/>
        <v>#N/A</v>
      </c>
      <c r="J186" s="38" t="e">
        <f t="shared" si="43"/>
        <v>#N/A</v>
      </c>
      <c r="K186" s="41" t="s">
        <v>348</v>
      </c>
      <c r="L186" s="38">
        <f t="shared" si="44"/>
        <v>1.7500000000000002E-2</v>
      </c>
      <c r="M186" s="38" t="e">
        <f t="shared" ca="1" si="45"/>
        <v>#N/A</v>
      </c>
      <c r="N186" s="38" t="e">
        <f ca="1">VLOOKUP(B186,$C$7:$T184,13,FALSE)</f>
        <v>#N/A</v>
      </c>
      <c r="O186" s="38" t="e">
        <f t="shared" ca="1" si="46"/>
        <v>#N/A</v>
      </c>
      <c r="P186" s="38" t="e">
        <f t="shared" ca="1" si="47"/>
        <v>#N/A</v>
      </c>
      <c r="Q186" s="38" t="e">
        <f t="shared" ca="1" si="48"/>
        <v>#N/A</v>
      </c>
      <c r="R186" s="38">
        <f t="shared" si="49"/>
        <v>6000</v>
      </c>
      <c r="S186" s="38" t="e">
        <f t="shared" ca="1" si="50"/>
        <v>#N/A</v>
      </c>
      <c r="T186" s="38" t="e">
        <f t="shared" si="51"/>
        <v>#N/A</v>
      </c>
    </row>
    <row r="187" spans="2:20" x14ac:dyDescent="0.25">
      <c r="B187" s="38" t="e">
        <f t="shared" ca="1" si="38"/>
        <v>#N/A</v>
      </c>
      <c r="C187" s="40" t="e">
        <f>Кабельный_журнал!P153</f>
        <v>#N/A</v>
      </c>
      <c r="D187" s="38" t="e">
        <f t="shared" ca="1" si="39"/>
        <v>#N/A</v>
      </c>
      <c r="E187" s="41" t="s">
        <v>351</v>
      </c>
      <c r="F187" s="38" t="e">
        <f t="shared" ca="1" si="40"/>
        <v>#N/A</v>
      </c>
      <c r="G187" s="38" t="e">
        <f t="shared" si="41"/>
        <v>#N/A</v>
      </c>
      <c r="H187" s="41" t="s">
        <v>350</v>
      </c>
      <c r="I187" s="38" t="e">
        <f t="shared" si="42"/>
        <v>#N/A</v>
      </c>
      <c r="J187" s="38" t="e">
        <f t="shared" si="43"/>
        <v>#N/A</v>
      </c>
      <c r="K187" s="41" t="s">
        <v>348</v>
      </c>
      <c r="L187" s="38">
        <f t="shared" si="44"/>
        <v>1.7500000000000002E-2</v>
      </c>
      <c r="M187" s="38" t="e">
        <f t="shared" ca="1" si="45"/>
        <v>#N/A</v>
      </c>
      <c r="N187" s="38" t="e">
        <f ca="1">VLOOKUP(B187,$C$7:$T185,13,FALSE)</f>
        <v>#N/A</v>
      </c>
      <c r="O187" s="38" t="e">
        <f t="shared" ca="1" si="46"/>
        <v>#N/A</v>
      </c>
      <c r="P187" s="38" t="e">
        <f t="shared" ca="1" si="47"/>
        <v>#N/A</v>
      </c>
      <c r="Q187" s="38" t="e">
        <f t="shared" ca="1" si="48"/>
        <v>#N/A</v>
      </c>
      <c r="R187" s="38">
        <f t="shared" si="49"/>
        <v>6000</v>
      </c>
      <c r="S187" s="38" t="e">
        <f t="shared" ca="1" si="50"/>
        <v>#N/A</v>
      </c>
      <c r="T187" s="38" t="e">
        <f t="shared" si="51"/>
        <v>#N/A</v>
      </c>
    </row>
    <row r="188" spans="2:20" x14ac:dyDescent="0.25">
      <c r="B188" s="38" t="e">
        <f t="shared" ca="1" si="38"/>
        <v>#N/A</v>
      </c>
      <c r="C188" s="40" t="e">
        <f>Кабельный_журнал!P154</f>
        <v>#N/A</v>
      </c>
      <c r="D188" s="38" t="e">
        <f t="shared" ca="1" si="39"/>
        <v>#N/A</v>
      </c>
      <c r="E188" s="41" t="s">
        <v>351</v>
      </c>
      <c r="F188" s="38" t="e">
        <f t="shared" ca="1" si="40"/>
        <v>#N/A</v>
      </c>
      <c r="G188" s="38" t="e">
        <f t="shared" si="41"/>
        <v>#N/A</v>
      </c>
      <c r="H188" s="41" t="s">
        <v>350</v>
      </c>
      <c r="I188" s="38" t="e">
        <f t="shared" si="42"/>
        <v>#N/A</v>
      </c>
      <c r="J188" s="38" t="e">
        <f t="shared" si="43"/>
        <v>#N/A</v>
      </c>
      <c r="K188" s="41" t="s">
        <v>348</v>
      </c>
      <c r="L188" s="38">
        <f t="shared" si="44"/>
        <v>1.7500000000000002E-2</v>
      </c>
      <c r="M188" s="38" t="e">
        <f t="shared" ca="1" si="45"/>
        <v>#N/A</v>
      </c>
      <c r="N188" s="38" t="e">
        <f ca="1">VLOOKUP(B188,$C$7:$T186,13,FALSE)</f>
        <v>#N/A</v>
      </c>
      <c r="O188" s="38" t="e">
        <f t="shared" ca="1" si="46"/>
        <v>#N/A</v>
      </c>
      <c r="P188" s="38" t="e">
        <f t="shared" ca="1" si="47"/>
        <v>#N/A</v>
      </c>
      <c r="Q188" s="38" t="e">
        <f t="shared" ca="1" si="48"/>
        <v>#N/A</v>
      </c>
      <c r="R188" s="38">
        <f t="shared" si="49"/>
        <v>6000</v>
      </c>
      <c r="S188" s="38" t="e">
        <f t="shared" ca="1" si="50"/>
        <v>#N/A</v>
      </c>
      <c r="T188" s="38" t="e">
        <f t="shared" si="51"/>
        <v>#N/A</v>
      </c>
    </row>
    <row r="189" spans="2:20" x14ac:dyDescent="0.25">
      <c r="B189" s="38" t="e">
        <f t="shared" ca="1" si="38"/>
        <v>#N/A</v>
      </c>
      <c r="C189" s="40" t="e">
        <f>Кабельный_журнал!P155</f>
        <v>#N/A</v>
      </c>
      <c r="D189" s="38" t="e">
        <f t="shared" ca="1" si="39"/>
        <v>#N/A</v>
      </c>
      <c r="E189" s="41" t="s">
        <v>351</v>
      </c>
      <c r="F189" s="38" t="e">
        <f t="shared" ca="1" si="40"/>
        <v>#N/A</v>
      </c>
      <c r="G189" s="38" t="e">
        <f t="shared" si="41"/>
        <v>#N/A</v>
      </c>
      <c r="H189" s="41" t="s">
        <v>350</v>
      </c>
      <c r="I189" s="38" t="e">
        <f t="shared" si="42"/>
        <v>#N/A</v>
      </c>
      <c r="J189" s="38" t="e">
        <f t="shared" si="43"/>
        <v>#N/A</v>
      </c>
      <c r="K189" s="41" t="s">
        <v>348</v>
      </c>
      <c r="L189" s="38">
        <f t="shared" si="44"/>
        <v>1.7500000000000002E-2</v>
      </c>
      <c r="M189" s="38" t="e">
        <f t="shared" ca="1" si="45"/>
        <v>#N/A</v>
      </c>
      <c r="N189" s="38" t="e">
        <f ca="1">VLOOKUP(B189,$C$7:$T187,13,FALSE)</f>
        <v>#N/A</v>
      </c>
      <c r="O189" s="38" t="e">
        <f t="shared" ca="1" si="46"/>
        <v>#N/A</v>
      </c>
      <c r="P189" s="38" t="e">
        <f t="shared" ca="1" si="47"/>
        <v>#N/A</v>
      </c>
      <c r="Q189" s="38" t="e">
        <f t="shared" ca="1" si="48"/>
        <v>#N/A</v>
      </c>
      <c r="R189" s="38">
        <f t="shared" si="49"/>
        <v>6000</v>
      </c>
      <c r="S189" s="38" t="e">
        <f t="shared" ca="1" si="50"/>
        <v>#N/A</v>
      </c>
      <c r="T189" s="38" t="e">
        <f t="shared" si="51"/>
        <v>#N/A</v>
      </c>
    </row>
    <row r="190" spans="2:20" x14ac:dyDescent="0.25">
      <c r="B190" s="38" t="e">
        <f t="shared" ca="1" si="38"/>
        <v>#N/A</v>
      </c>
      <c r="C190" s="40" t="e">
        <f>Кабельный_журнал!P156</f>
        <v>#N/A</v>
      </c>
      <c r="D190" s="38" t="e">
        <f t="shared" ca="1" si="39"/>
        <v>#N/A</v>
      </c>
      <c r="E190" s="41" t="s">
        <v>351</v>
      </c>
      <c r="F190" s="38" t="e">
        <f t="shared" ca="1" si="40"/>
        <v>#N/A</v>
      </c>
      <c r="G190" s="38" t="e">
        <f t="shared" si="41"/>
        <v>#N/A</v>
      </c>
      <c r="H190" s="41" t="s">
        <v>350</v>
      </c>
      <c r="I190" s="38" t="e">
        <f t="shared" si="42"/>
        <v>#N/A</v>
      </c>
      <c r="J190" s="38" t="e">
        <f t="shared" si="43"/>
        <v>#N/A</v>
      </c>
      <c r="K190" s="41" t="s">
        <v>348</v>
      </c>
      <c r="L190" s="38">
        <f t="shared" si="44"/>
        <v>1.7500000000000002E-2</v>
      </c>
      <c r="M190" s="38" t="e">
        <f t="shared" ca="1" si="45"/>
        <v>#N/A</v>
      </c>
      <c r="N190" s="38" t="e">
        <f ca="1">VLOOKUP(B190,$C$7:$T188,13,FALSE)</f>
        <v>#N/A</v>
      </c>
      <c r="O190" s="38" t="e">
        <f t="shared" ca="1" si="46"/>
        <v>#N/A</v>
      </c>
      <c r="P190" s="38" t="e">
        <f t="shared" ca="1" si="47"/>
        <v>#N/A</v>
      </c>
      <c r="Q190" s="38" t="e">
        <f t="shared" ca="1" si="48"/>
        <v>#N/A</v>
      </c>
      <c r="R190" s="38">
        <f t="shared" si="49"/>
        <v>6000</v>
      </c>
      <c r="S190" s="38" t="e">
        <f t="shared" ca="1" si="50"/>
        <v>#N/A</v>
      </c>
      <c r="T190" s="38" t="e">
        <f t="shared" si="51"/>
        <v>#N/A</v>
      </c>
    </row>
    <row r="191" spans="2:20" x14ac:dyDescent="0.25">
      <c r="B191" s="38" t="e">
        <f t="shared" ca="1" si="38"/>
        <v>#N/A</v>
      </c>
      <c r="C191" s="40" t="e">
        <f>Кабельный_журнал!P157</f>
        <v>#N/A</v>
      </c>
      <c r="D191" s="38" t="e">
        <f t="shared" ca="1" si="39"/>
        <v>#N/A</v>
      </c>
      <c r="E191" s="41" t="s">
        <v>351</v>
      </c>
      <c r="F191" s="38" t="e">
        <f t="shared" ca="1" si="40"/>
        <v>#N/A</v>
      </c>
      <c r="G191" s="38" t="e">
        <f t="shared" si="41"/>
        <v>#N/A</v>
      </c>
      <c r="H191" s="41" t="s">
        <v>350</v>
      </c>
      <c r="I191" s="38" t="e">
        <f t="shared" si="42"/>
        <v>#N/A</v>
      </c>
      <c r="J191" s="38" t="e">
        <f t="shared" si="43"/>
        <v>#N/A</v>
      </c>
      <c r="K191" s="41" t="s">
        <v>348</v>
      </c>
      <c r="L191" s="38">
        <f t="shared" si="44"/>
        <v>1.7500000000000002E-2</v>
      </c>
      <c r="M191" s="38" t="e">
        <f t="shared" ca="1" si="45"/>
        <v>#N/A</v>
      </c>
      <c r="N191" s="38" t="e">
        <f ca="1">VLOOKUP(B191,$C$7:$T189,13,FALSE)</f>
        <v>#N/A</v>
      </c>
      <c r="O191" s="38" t="e">
        <f t="shared" ca="1" si="46"/>
        <v>#N/A</v>
      </c>
      <c r="P191" s="38" t="e">
        <f t="shared" ca="1" si="47"/>
        <v>#N/A</v>
      </c>
      <c r="Q191" s="38" t="e">
        <f t="shared" ca="1" si="48"/>
        <v>#N/A</v>
      </c>
      <c r="R191" s="38">
        <f t="shared" si="49"/>
        <v>6000</v>
      </c>
      <c r="S191" s="38" t="e">
        <f t="shared" ca="1" si="50"/>
        <v>#N/A</v>
      </c>
      <c r="T191" s="38" t="e">
        <f t="shared" si="51"/>
        <v>#N/A</v>
      </c>
    </row>
    <row r="192" spans="2:20" x14ac:dyDescent="0.25">
      <c r="B192" s="38" t="e">
        <f t="shared" ca="1" si="38"/>
        <v>#N/A</v>
      </c>
      <c r="C192" s="40" t="e">
        <f>Кабельный_журнал!P158</f>
        <v>#N/A</v>
      </c>
      <c r="D192" s="38" t="e">
        <f t="shared" ca="1" si="39"/>
        <v>#N/A</v>
      </c>
      <c r="E192" s="41" t="s">
        <v>351</v>
      </c>
      <c r="F192" s="38" t="e">
        <f t="shared" ca="1" si="40"/>
        <v>#N/A</v>
      </c>
      <c r="G192" s="38" t="e">
        <f t="shared" si="41"/>
        <v>#N/A</v>
      </c>
      <c r="H192" s="41" t="s">
        <v>350</v>
      </c>
      <c r="I192" s="38" t="e">
        <f t="shared" si="42"/>
        <v>#N/A</v>
      </c>
      <c r="J192" s="38" t="e">
        <f t="shared" si="43"/>
        <v>#N/A</v>
      </c>
      <c r="K192" s="41" t="s">
        <v>348</v>
      </c>
      <c r="L192" s="38">
        <f t="shared" si="44"/>
        <v>1.7500000000000002E-2</v>
      </c>
      <c r="M192" s="38" t="e">
        <f t="shared" ca="1" si="45"/>
        <v>#N/A</v>
      </c>
      <c r="N192" s="38" t="e">
        <f ca="1">VLOOKUP(B192,$C$7:$T190,13,FALSE)</f>
        <v>#N/A</v>
      </c>
      <c r="O192" s="38" t="e">
        <f t="shared" ca="1" si="46"/>
        <v>#N/A</v>
      </c>
      <c r="P192" s="38" t="e">
        <f t="shared" ca="1" si="47"/>
        <v>#N/A</v>
      </c>
      <c r="Q192" s="38" t="e">
        <f t="shared" ca="1" si="48"/>
        <v>#N/A</v>
      </c>
      <c r="R192" s="38">
        <f t="shared" si="49"/>
        <v>6000</v>
      </c>
      <c r="S192" s="38" t="e">
        <f t="shared" ca="1" si="50"/>
        <v>#N/A</v>
      </c>
      <c r="T192" s="38" t="e">
        <f t="shared" si="51"/>
        <v>#N/A</v>
      </c>
    </row>
    <row r="193" spans="2:20" x14ac:dyDescent="0.25">
      <c r="B193" s="38" t="e">
        <f t="shared" ca="1" si="38"/>
        <v>#N/A</v>
      </c>
      <c r="C193" s="40" t="e">
        <f>Кабельный_журнал!P159</f>
        <v>#N/A</v>
      </c>
      <c r="D193" s="38" t="e">
        <f t="shared" ca="1" si="39"/>
        <v>#N/A</v>
      </c>
      <c r="E193" s="41" t="s">
        <v>351</v>
      </c>
      <c r="F193" s="38" t="e">
        <f t="shared" ca="1" si="40"/>
        <v>#N/A</v>
      </c>
      <c r="G193" s="38" t="e">
        <f t="shared" si="41"/>
        <v>#N/A</v>
      </c>
      <c r="H193" s="41" t="s">
        <v>350</v>
      </c>
      <c r="I193" s="38" t="e">
        <f t="shared" si="42"/>
        <v>#N/A</v>
      </c>
      <c r="J193" s="38" t="e">
        <f t="shared" si="43"/>
        <v>#N/A</v>
      </c>
      <c r="K193" s="41" t="s">
        <v>348</v>
      </c>
      <c r="L193" s="38">
        <f t="shared" si="44"/>
        <v>1.7500000000000002E-2</v>
      </c>
      <c r="M193" s="38" t="e">
        <f t="shared" ca="1" si="45"/>
        <v>#N/A</v>
      </c>
      <c r="N193" s="38" t="e">
        <f ca="1">VLOOKUP(B193,$C$7:$T191,13,FALSE)</f>
        <v>#N/A</v>
      </c>
      <c r="O193" s="38" t="e">
        <f t="shared" ca="1" si="46"/>
        <v>#N/A</v>
      </c>
      <c r="P193" s="38" t="e">
        <f t="shared" ca="1" si="47"/>
        <v>#N/A</v>
      </c>
      <c r="Q193" s="38" t="e">
        <f t="shared" ca="1" si="48"/>
        <v>#N/A</v>
      </c>
      <c r="R193" s="38">
        <f t="shared" si="49"/>
        <v>6000</v>
      </c>
      <c r="S193" s="38" t="e">
        <f t="shared" ca="1" si="50"/>
        <v>#N/A</v>
      </c>
      <c r="T193" s="38" t="e">
        <f t="shared" si="51"/>
        <v>#N/A</v>
      </c>
    </row>
    <row r="194" spans="2:20" x14ac:dyDescent="0.25">
      <c r="B194" s="38" t="e">
        <f t="shared" ca="1" si="38"/>
        <v>#N/A</v>
      </c>
      <c r="C194" s="40" t="e">
        <f>Кабельный_журнал!P160</f>
        <v>#N/A</v>
      </c>
      <c r="D194" s="38" t="e">
        <f t="shared" ca="1" si="39"/>
        <v>#N/A</v>
      </c>
      <c r="E194" s="41" t="s">
        <v>351</v>
      </c>
      <c r="F194" s="38" t="e">
        <f t="shared" ca="1" si="40"/>
        <v>#N/A</v>
      </c>
      <c r="G194" s="38" t="e">
        <f t="shared" si="41"/>
        <v>#N/A</v>
      </c>
      <c r="H194" s="41" t="s">
        <v>350</v>
      </c>
      <c r="I194" s="38" t="e">
        <f t="shared" si="42"/>
        <v>#N/A</v>
      </c>
      <c r="J194" s="38" t="e">
        <f t="shared" si="43"/>
        <v>#N/A</v>
      </c>
      <c r="K194" s="41" t="s">
        <v>348</v>
      </c>
      <c r="L194" s="38">
        <f t="shared" si="44"/>
        <v>1.7500000000000002E-2</v>
      </c>
      <c r="M194" s="38" t="e">
        <f t="shared" ca="1" si="45"/>
        <v>#N/A</v>
      </c>
      <c r="N194" s="38" t="e">
        <f ca="1">VLOOKUP(B194,$C$7:$T192,13,FALSE)</f>
        <v>#N/A</v>
      </c>
      <c r="O194" s="38" t="e">
        <f t="shared" ca="1" si="46"/>
        <v>#N/A</v>
      </c>
      <c r="P194" s="38" t="e">
        <f t="shared" ca="1" si="47"/>
        <v>#N/A</v>
      </c>
      <c r="Q194" s="38" t="e">
        <f t="shared" ca="1" si="48"/>
        <v>#N/A</v>
      </c>
      <c r="R194" s="38">
        <f t="shared" si="49"/>
        <v>6000</v>
      </c>
      <c r="S194" s="38" t="e">
        <f t="shared" ca="1" si="50"/>
        <v>#N/A</v>
      </c>
      <c r="T194" s="38" t="e">
        <f t="shared" si="51"/>
        <v>#N/A</v>
      </c>
    </row>
    <row r="195" spans="2:20" x14ac:dyDescent="0.25">
      <c r="B195" s="38" t="e">
        <f t="shared" ca="1" si="38"/>
        <v>#N/A</v>
      </c>
      <c r="C195" s="40" t="e">
        <f>Кабельный_журнал!P161</f>
        <v>#N/A</v>
      </c>
      <c r="D195" s="38" t="e">
        <f t="shared" ca="1" si="39"/>
        <v>#N/A</v>
      </c>
      <c r="E195" s="41" t="s">
        <v>351</v>
      </c>
      <c r="F195" s="38" t="e">
        <f t="shared" ca="1" si="40"/>
        <v>#N/A</v>
      </c>
      <c r="G195" s="38" t="e">
        <f t="shared" si="41"/>
        <v>#N/A</v>
      </c>
      <c r="H195" s="41" t="s">
        <v>350</v>
      </c>
      <c r="I195" s="38" t="e">
        <f t="shared" si="42"/>
        <v>#N/A</v>
      </c>
      <c r="J195" s="38" t="e">
        <f t="shared" si="43"/>
        <v>#N/A</v>
      </c>
      <c r="K195" s="41" t="s">
        <v>348</v>
      </c>
      <c r="L195" s="38">
        <f t="shared" si="44"/>
        <v>1.7500000000000002E-2</v>
      </c>
      <c r="M195" s="38" t="e">
        <f t="shared" ca="1" si="45"/>
        <v>#N/A</v>
      </c>
      <c r="N195" s="38" t="e">
        <f ca="1">VLOOKUP(B195,$C$7:$T193,13,FALSE)</f>
        <v>#N/A</v>
      </c>
      <c r="O195" s="38" t="e">
        <f t="shared" ca="1" si="46"/>
        <v>#N/A</v>
      </c>
      <c r="P195" s="38" t="e">
        <f t="shared" ca="1" si="47"/>
        <v>#N/A</v>
      </c>
      <c r="Q195" s="38" t="e">
        <f t="shared" ca="1" si="48"/>
        <v>#N/A</v>
      </c>
      <c r="R195" s="38">
        <f t="shared" si="49"/>
        <v>6000</v>
      </c>
      <c r="S195" s="38" t="e">
        <f t="shared" ca="1" si="50"/>
        <v>#N/A</v>
      </c>
      <c r="T195" s="38" t="e">
        <f t="shared" si="51"/>
        <v>#N/A</v>
      </c>
    </row>
    <row r="196" spans="2:20" x14ac:dyDescent="0.25">
      <c r="B196" s="38" t="e">
        <f t="shared" ca="1" si="38"/>
        <v>#N/A</v>
      </c>
      <c r="C196" s="40" t="e">
        <f>Кабельный_журнал!P162</f>
        <v>#N/A</v>
      </c>
      <c r="D196" s="38" t="e">
        <f t="shared" ca="1" si="39"/>
        <v>#N/A</v>
      </c>
      <c r="E196" s="41" t="s">
        <v>351</v>
      </c>
      <c r="F196" s="38" t="e">
        <f t="shared" ca="1" si="40"/>
        <v>#N/A</v>
      </c>
      <c r="G196" s="38" t="e">
        <f t="shared" si="41"/>
        <v>#N/A</v>
      </c>
      <c r="H196" s="41" t="s">
        <v>350</v>
      </c>
      <c r="I196" s="38" t="e">
        <f t="shared" si="42"/>
        <v>#N/A</v>
      </c>
      <c r="J196" s="38" t="e">
        <f t="shared" si="43"/>
        <v>#N/A</v>
      </c>
      <c r="K196" s="41" t="s">
        <v>348</v>
      </c>
      <c r="L196" s="38">
        <f t="shared" si="44"/>
        <v>1.7500000000000002E-2</v>
      </c>
      <c r="M196" s="38" t="e">
        <f t="shared" ca="1" si="45"/>
        <v>#N/A</v>
      </c>
      <c r="N196" s="38" t="e">
        <f ca="1">VLOOKUP(B196,$C$7:$T194,13,FALSE)</f>
        <v>#N/A</v>
      </c>
      <c r="O196" s="38" t="e">
        <f t="shared" ca="1" si="46"/>
        <v>#N/A</v>
      </c>
      <c r="P196" s="38" t="e">
        <f t="shared" ca="1" si="47"/>
        <v>#N/A</v>
      </c>
      <c r="Q196" s="38" t="e">
        <f t="shared" ca="1" si="48"/>
        <v>#N/A</v>
      </c>
      <c r="R196" s="38">
        <f t="shared" si="49"/>
        <v>6000</v>
      </c>
      <c r="S196" s="38" t="e">
        <f t="shared" ca="1" si="50"/>
        <v>#N/A</v>
      </c>
      <c r="T196" s="38" t="e">
        <f t="shared" si="51"/>
        <v>#N/A</v>
      </c>
    </row>
    <row r="197" spans="2:20" x14ac:dyDescent="0.25">
      <c r="B197" s="38" t="e">
        <f t="shared" ca="1" si="38"/>
        <v>#N/A</v>
      </c>
      <c r="C197" s="40" t="e">
        <f>Кабельный_журнал!P163</f>
        <v>#N/A</v>
      </c>
      <c r="D197" s="38" t="e">
        <f t="shared" ca="1" si="39"/>
        <v>#N/A</v>
      </c>
      <c r="E197" s="41" t="s">
        <v>351</v>
      </c>
      <c r="F197" s="38" t="e">
        <f t="shared" ca="1" si="40"/>
        <v>#N/A</v>
      </c>
      <c r="G197" s="38" t="e">
        <f t="shared" si="41"/>
        <v>#N/A</v>
      </c>
      <c r="H197" s="41" t="s">
        <v>350</v>
      </c>
      <c r="I197" s="38" t="e">
        <f t="shared" si="42"/>
        <v>#N/A</v>
      </c>
      <c r="J197" s="38" t="e">
        <f t="shared" si="43"/>
        <v>#N/A</v>
      </c>
      <c r="K197" s="41" t="s">
        <v>348</v>
      </c>
      <c r="L197" s="38">
        <f t="shared" si="44"/>
        <v>1.7500000000000002E-2</v>
      </c>
      <c r="M197" s="38" t="e">
        <f t="shared" ca="1" si="45"/>
        <v>#N/A</v>
      </c>
      <c r="N197" s="38" t="e">
        <f ca="1">VLOOKUP(B197,$C$7:$T195,13,FALSE)</f>
        <v>#N/A</v>
      </c>
      <c r="O197" s="38" t="e">
        <f t="shared" ca="1" si="46"/>
        <v>#N/A</v>
      </c>
      <c r="P197" s="38" t="e">
        <f t="shared" ca="1" si="47"/>
        <v>#N/A</v>
      </c>
      <c r="Q197" s="38" t="e">
        <f t="shared" ca="1" si="48"/>
        <v>#N/A</v>
      </c>
      <c r="R197" s="38">
        <f t="shared" si="49"/>
        <v>6000</v>
      </c>
      <c r="S197" s="38" t="e">
        <f t="shared" ca="1" si="50"/>
        <v>#N/A</v>
      </c>
      <c r="T197" s="38" t="e">
        <f t="shared" si="51"/>
        <v>#N/A</v>
      </c>
    </row>
    <row r="198" spans="2:20" x14ac:dyDescent="0.25">
      <c r="B198" s="38" t="e">
        <f t="shared" ca="1" si="38"/>
        <v>#N/A</v>
      </c>
      <c r="C198" s="40" t="e">
        <f>Кабельный_журнал!P164</f>
        <v>#N/A</v>
      </c>
      <c r="D198" s="38" t="e">
        <f t="shared" ca="1" si="39"/>
        <v>#N/A</v>
      </c>
      <c r="E198" s="41" t="s">
        <v>351</v>
      </c>
      <c r="F198" s="38" t="e">
        <f t="shared" ca="1" si="40"/>
        <v>#N/A</v>
      </c>
      <c r="G198" s="38" t="e">
        <f t="shared" si="41"/>
        <v>#N/A</v>
      </c>
      <c r="H198" s="41" t="s">
        <v>350</v>
      </c>
      <c r="I198" s="38" t="e">
        <f t="shared" si="42"/>
        <v>#N/A</v>
      </c>
      <c r="J198" s="38" t="e">
        <f t="shared" si="43"/>
        <v>#N/A</v>
      </c>
      <c r="K198" s="41" t="s">
        <v>348</v>
      </c>
      <c r="L198" s="38">
        <f t="shared" si="44"/>
        <v>1.7500000000000002E-2</v>
      </c>
      <c r="M198" s="38" t="e">
        <f t="shared" ca="1" si="45"/>
        <v>#N/A</v>
      </c>
      <c r="N198" s="38" t="e">
        <f ca="1">VLOOKUP(B198,$C$7:$T196,13,FALSE)</f>
        <v>#N/A</v>
      </c>
      <c r="O198" s="38" t="e">
        <f t="shared" ca="1" si="46"/>
        <v>#N/A</v>
      </c>
      <c r="P198" s="38" t="e">
        <f t="shared" ca="1" si="47"/>
        <v>#N/A</v>
      </c>
      <c r="Q198" s="38" t="e">
        <f t="shared" ca="1" si="48"/>
        <v>#N/A</v>
      </c>
      <c r="R198" s="38">
        <f t="shared" si="49"/>
        <v>6000</v>
      </c>
      <c r="S198" s="38" t="e">
        <f t="shared" ca="1" si="50"/>
        <v>#N/A</v>
      </c>
      <c r="T198" s="38" t="e">
        <f t="shared" si="51"/>
        <v>#N/A</v>
      </c>
    </row>
    <row r="199" spans="2:20" x14ac:dyDescent="0.25">
      <c r="B199" s="38" t="e">
        <f t="shared" ca="1" si="38"/>
        <v>#N/A</v>
      </c>
      <c r="C199" s="40" t="e">
        <f>Кабельный_журнал!P165</f>
        <v>#N/A</v>
      </c>
      <c r="D199" s="38" t="e">
        <f t="shared" ca="1" si="39"/>
        <v>#N/A</v>
      </c>
      <c r="E199" s="41" t="s">
        <v>351</v>
      </c>
      <c r="F199" s="38" t="e">
        <f t="shared" ca="1" si="40"/>
        <v>#N/A</v>
      </c>
      <c r="G199" s="38" t="e">
        <f t="shared" si="41"/>
        <v>#N/A</v>
      </c>
      <c r="H199" s="41" t="s">
        <v>350</v>
      </c>
      <c r="I199" s="38" t="e">
        <f t="shared" si="42"/>
        <v>#N/A</v>
      </c>
      <c r="J199" s="38" t="e">
        <f t="shared" si="43"/>
        <v>#N/A</v>
      </c>
      <c r="K199" s="41" t="s">
        <v>348</v>
      </c>
      <c r="L199" s="38">
        <f t="shared" si="44"/>
        <v>1.7500000000000002E-2</v>
      </c>
      <c r="M199" s="38" t="e">
        <f t="shared" ca="1" si="45"/>
        <v>#N/A</v>
      </c>
      <c r="N199" s="38" t="e">
        <f ca="1">VLOOKUP(B199,$C$7:$T197,13,FALSE)</f>
        <v>#N/A</v>
      </c>
      <c r="O199" s="38" t="e">
        <f t="shared" ca="1" si="46"/>
        <v>#N/A</v>
      </c>
      <c r="P199" s="38" t="e">
        <f t="shared" ca="1" si="47"/>
        <v>#N/A</v>
      </c>
      <c r="Q199" s="38" t="e">
        <f t="shared" ca="1" si="48"/>
        <v>#N/A</v>
      </c>
      <c r="R199" s="38">
        <f t="shared" si="49"/>
        <v>6000</v>
      </c>
      <c r="S199" s="38" t="e">
        <f t="shared" ca="1" si="50"/>
        <v>#N/A</v>
      </c>
      <c r="T199" s="38" t="e">
        <f t="shared" si="51"/>
        <v>#N/A</v>
      </c>
    </row>
    <row r="200" spans="2:20" x14ac:dyDescent="0.25">
      <c r="B200" s="38" t="e">
        <f t="shared" ca="1" si="38"/>
        <v>#N/A</v>
      </c>
      <c r="C200" s="40" t="e">
        <f>Кабельный_журнал!P166</f>
        <v>#N/A</v>
      </c>
      <c r="D200" s="38" t="e">
        <f t="shared" ca="1" si="39"/>
        <v>#N/A</v>
      </c>
      <c r="E200" s="41" t="s">
        <v>351</v>
      </c>
      <c r="F200" s="38" t="e">
        <f t="shared" ca="1" si="40"/>
        <v>#N/A</v>
      </c>
      <c r="G200" s="38" t="e">
        <f t="shared" si="41"/>
        <v>#N/A</v>
      </c>
      <c r="H200" s="41" t="s">
        <v>350</v>
      </c>
      <c r="I200" s="38" t="e">
        <f t="shared" si="42"/>
        <v>#N/A</v>
      </c>
      <c r="J200" s="38" t="e">
        <f t="shared" si="43"/>
        <v>#N/A</v>
      </c>
      <c r="K200" s="41" t="s">
        <v>348</v>
      </c>
      <c r="L200" s="38">
        <f t="shared" si="44"/>
        <v>1.7500000000000002E-2</v>
      </c>
      <c r="M200" s="38" t="e">
        <f t="shared" ca="1" si="45"/>
        <v>#N/A</v>
      </c>
      <c r="N200" s="38" t="e">
        <f ca="1">VLOOKUP(B200,$C$7:$T198,13,FALSE)</f>
        <v>#N/A</v>
      </c>
      <c r="O200" s="38" t="e">
        <f t="shared" ca="1" si="46"/>
        <v>#N/A</v>
      </c>
      <c r="P200" s="38" t="e">
        <f t="shared" ca="1" si="47"/>
        <v>#N/A</v>
      </c>
      <c r="Q200" s="38" t="e">
        <f t="shared" ca="1" si="48"/>
        <v>#N/A</v>
      </c>
      <c r="R200" s="38">
        <f t="shared" si="49"/>
        <v>6000</v>
      </c>
      <c r="S200" s="38" t="e">
        <f t="shared" ca="1" si="50"/>
        <v>#N/A</v>
      </c>
      <c r="T200" s="38" t="e">
        <f t="shared" si="51"/>
        <v>#N/A</v>
      </c>
    </row>
    <row r="201" spans="2:20" x14ac:dyDescent="0.25">
      <c r="B201" s="38" t="e">
        <f t="shared" ca="1" si="38"/>
        <v>#N/A</v>
      </c>
      <c r="C201" s="40" t="e">
        <f>Кабельный_журнал!P167</f>
        <v>#N/A</v>
      </c>
      <c r="D201" s="38" t="e">
        <f t="shared" ca="1" si="39"/>
        <v>#N/A</v>
      </c>
      <c r="E201" s="41" t="s">
        <v>351</v>
      </c>
      <c r="F201" s="38" t="e">
        <f t="shared" ca="1" si="40"/>
        <v>#N/A</v>
      </c>
      <c r="G201" s="38" t="e">
        <f t="shared" si="41"/>
        <v>#N/A</v>
      </c>
      <c r="H201" s="41" t="s">
        <v>350</v>
      </c>
      <c r="I201" s="38" t="e">
        <f t="shared" si="42"/>
        <v>#N/A</v>
      </c>
      <c r="J201" s="38" t="e">
        <f t="shared" si="43"/>
        <v>#N/A</v>
      </c>
      <c r="K201" s="41" t="s">
        <v>348</v>
      </c>
      <c r="L201" s="38">
        <f t="shared" si="44"/>
        <v>1.7500000000000002E-2</v>
      </c>
      <c r="M201" s="38" t="e">
        <f t="shared" ca="1" si="45"/>
        <v>#N/A</v>
      </c>
      <c r="N201" s="38" t="e">
        <f ca="1">VLOOKUP(B201,$C$7:$T199,13,FALSE)</f>
        <v>#N/A</v>
      </c>
      <c r="O201" s="38" t="e">
        <f t="shared" ca="1" si="46"/>
        <v>#N/A</v>
      </c>
      <c r="P201" s="38" t="e">
        <f t="shared" ca="1" si="47"/>
        <v>#N/A</v>
      </c>
      <c r="Q201" s="38" t="e">
        <f t="shared" ca="1" si="48"/>
        <v>#N/A</v>
      </c>
      <c r="R201" s="38">
        <f t="shared" si="49"/>
        <v>6000</v>
      </c>
      <c r="S201" s="38" t="e">
        <f t="shared" ca="1" si="50"/>
        <v>#N/A</v>
      </c>
      <c r="T201" s="38" t="e">
        <f t="shared" si="51"/>
        <v>#N/A</v>
      </c>
    </row>
    <row r="202" spans="2:20" x14ac:dyDescent="0.25">
      <c r="B202" s="38" t="e">
        <f t="shared" ca="1" si="38"/>
        <v>#N/A</v>
      </c>
      <c r="C202" s="40" t="e">
        <f>Кабельный_журнал!P168</f>
        <v>#N/A</v>
      </c>
      <c r="D202" s="38" t="e">
        <f t="shared" ca="1" si="39"/>
        <v>#N/A</v>
      </c>
      <c r="E202" s="41" t="s">
        <v>351</v>
      </c>
      <c r="F202" s="38" t="e">
        <f t="shared" ca="1" si="40"/>
        <v>#N/A</v>
      </c>
      <c r="G202" s="38" t="e">
        <f t="shared" si="41"/>
        <v>#N/A</v>
      </c>
      <c r="H202" s="41" t="s">
        <v>350</v>
      </c>
      <c r="I202" s="38" t="e">
        <f t="shared" si="42"/>
        <v>#N/A</v>
      </c>
      <c r="J202" s="38" t="e">
        <f t="shared" si="43"/>
        <v>#N/A</v>
      </c>
      <c r="K202" s="41" t="s">
        <v>348</v>
      </c>
      <c r="L202" s="38">
        <f t="shared" si="44"/>
        <v>1.7500000000000002E-2</v>
      </c>
      <c r="M202" s="38" t="e">
        <f t="shared" ca="1" si="45"/>
        <v>#N/A</v>
      </c>
      <c r="N202" s="38" t="e">
        <f ca="1">VLOOKUP(B202,$C$7:$T200,13,FALSE)</f>
        <v>#N/A</v>
      </c>
      <c r="O202" s="38" t="e">
        <f t="shared" ca="1" si="46"/>
        <v>#N/A</v>
      </c>
      <c r="P202" s="38" t="e">
        <f t="shared" ca="1" si="47"/>
        <v>#N/A</v>
      </c>
      <c r="Q202" s="38" t="e">
        <f t="shared" ca="1" si="48"/>
        <v>#N/A</v>
      </c>
      <c r="R202" s="38">
        <f t="shared" si="49"/>
        <v>6000</v>
      </c>
      <c r="S202" s="38" t="e">
        <f t="shared" ca="1" si="50"/>
        <v>#N/A</v>
      </c>
      <c r="T202" s="38" t="e">
        <f t="shared" si="51"/>
        <v>#N/A</v>
      </c>
    </row>
    <row r="203" spans="2:20" x14ac:dyDescent="0.25">
      <c r="B203" s="38" t="e">
        <f t="shared" ca="1" si="38"/>
        <v>#N/A</v>
      </c>
      <c r="C203" s="40" t="e">
        <f>Кабельный_журнал!P169</f>
        <v>#N/A</v>
      </c>
      <c r="D203" s="38" t="e">
        <f t="shared" ca="1" si="39"/>
        <v>#N/A</v>
      </c>
      <c r="E203" s="41" t="s">
        <v>351</v>
      </c>
      <c r="F203" s="38" t="e">
        <f t="shared" ca="1" si="40"/>
        <v>#N/A</v>
      </c>
      <c r="G203" s="38" t="e">
        <f t="shared" si="41"/>
        <v>#N/A</v>
      </c>
      <c r="H203" s="41" t="s">
        <v>350</v>
      </c>
      <c r="I203" s="38" t="e">
        <f t="shared" si="42"/>
        <v>#N/A</v>
      </c>
      <c r="J203" s="38" t="e">
        <f t="shared" si="43"/>
        <v>#N/A</v>
      </c>
      <c r="K203" s="41" t="s">
        <v>348</v>
      </c>
      <c r="L203" s="38">
        <f t="shared" si="44"/>
        <v>1.7500000000000002E-2</v>
      </c>
      <c r="M203" s="38" t="e">
        <f t="shared" ca="1" si="45"/>
        <v>#N/A</v>
      </c>
      <c r="N203" s="38" t="e">
        <f ca="1">VLOOKUP(B203,$C$7:$T201,13,FALSE)</f>
        <v>#N/A</v>
      </c>
      <c r="O203" s="38" t="e">
        <f t="shared" ca="1" si="46"/>
        <v>#N/A</v>
      </c>
      <c r="P203" s="38" t="e">
        <f t="shared" ca="1" si="47"/>
        <v>#N/A</v>
      </c>
      <c r="Q203" s="38" t="e">
        <f t="shared" ca="1" si="48"/>
        <v>#N/A</v>
      </c>
      <c r="R203" s="38">
        <f t="shared" si="49"/>
        <v>6000</v>
      </c>
      <c r="S203" s="38" t="e">
        <f t="shared" ca="1" si="50"/>
        <v>#N/A</v>
      </c>
      <c r="T203" s="38" t="e">
        <f t="shared" si="51"/>
        <v>#N/A</v>
      </c>
    </row>
    <row r="204" spans="2:20" x14ac:dyDescent="0.25">
      <c r="B204" s="38" t="e">
        <f t="shared" ca="1" si="38"/>
        <v>#N/A</v>
      </c>
      <c r="C204" s="40" t="e">
        <f>Кабельный_журнал!P170</f>
        <v>#N/A</v>
      </c>
      <c r="D204" s="38" t="e">
        <f t="shared" ca="1" si="39"/>
        <v>#N/A</v>
      </c>
      <c r="E204" s="41" t="s">
        <v>351</v>
      </c>
      <c r="F204" s="38" t="e">
        <f t="shared" ca="1" si="40"/>
        <v>#N/A</v>
      </c>
      <c r="G204" s="38" t="e">
        <f t="shared" si="41"/>
        <v>#N/A</v>
      </c>
      <c r="H204" s="41" t="s">
        <v>350</v>
      </c>
      <c r="I204" s="38" t="e">
        <f t="shared" si="42"/>
        <v>#N/A</v>
      </c>
      <c r="J204" s="38" t="e">
        <f t="shared" si="43"/>
        <v>#N/A</v>
      </c>
      <c r="K204" s="41" t="s">
        <v>348</v>
      </c>
      <c r="L204" s="38">
        <f t="shared" si="44"/>
        <v>1.7500000000000002E-2</v>
      </c>
      <c r="M204" s="38" t="e">
        <f t="shared" ca="1" si="45"/>
        <v>#N/A</v>
      </c>
      <c r="N204" s="38" t="e">
        <f ca="1">VLOOKUP(B204,$C$7:$T202,13,FALSE)</f>
        <v>#N/A</v>
      </c>
      <c r="O204" s="38" t="e">
        <f t="shared" ca="1" si="46"/>
        <v>#N/A</v>
      </c>
      <c r="P204" s="38" t="e">
        <f t="shared" ca="1" si="47"/>
        <v>#N/A</v>
      </c>
      <c r="Q204" s="38" t="e">
        <f t="shared" ca="1" si="48"/>
        <v>#N/A</v>
      </c>
      <c r="R204" s="38">
        <f t="shared" si="49"/>
        <v>6000</v>
      </c>
      <c r="S204" s="38" t="e">
        <f t="shared" ca="1" si="50"/>
        <v>#N/A</v>
      </c>
      <c r="T204" s="38" t="e">
        <f t="shared" si="51"/>
        <v>#N/A</v>
      </c>
    </row>
    <row r="205" spans="2:20" x14ac:dyDescent="0.25">
      <c r="B205" s="38" t="e">
        <f t="shared" ca="1" si="38"/>
        <v>#N/A</v>
      </c>
      <c r="C205" s="40" t="e">
        <f>Кабельный_журнал!P171</f>
        <v>#N/A</v>
      </c>
      <c r="D205" s="38" t="e">
        <f t="shared" ca="1" si="39"/>
        <v>#N/A</v>
      </c>
      <c r="E205" s="41" t="s">
        <v>351</v>
      </c>
      <c r="F205" s="38" t="e">
        <f t="shared" ca="1" si="40"/>
        <v>#N/A</v>
      </c>
      <c r="G205" s="38" t="e">
        <f t="shared" si="41"/>
        <v>#N/A</v>
      </c>
      <c r="H205" s="41" t="s">
        <v>350</v>
      </c>
      <c r="I205" s="38" t="e">
        <f t="shared" si="42"/>
        <v>#N/A</v>
      </c>
      <c r="J205" s="38" t="e">
        <f t="shared" si="43"/>
        <v>#N/A</v>
      </c>
      <c r="K205" s="41" t="s">
        <v>348</v>
      </c>
      <c r="L205" s="38">
        <f t="shared" si="44"/>
        <v>1.7500000000000002E-2</v>
      </c>
      <c r="M205" s="38" t="e">
        <f t="shared" ca="1" si="45"/>
        <v>#N/A</v>
      </c>
      <c r="N205" s="38" t="e">
        <f ca="1">VLOOKUP(B205,$C$7:$T203,13,FALSE)</f>
        <v>#N/A</v>
      </c>
      <c r="O205" s="38" t="e">
        <f t="shared" ca="1" si="46"/>
        <v>#N/A</v>
      </c>
      <c r="P205" s="38" t="e">
        <f t="shared" ca="1" si="47"/>
        <v>#N/A</v>
      </c>
      <c r="Q205" s="38" t="e">
        <f t="shared" ca="1" si="48"/>
        <v>#N/A</v>
      </c>
      <c r="R205" s="38">
        <f t="shared" si="49"/>
        <v>6000</v>
      </c>
      <c r="S205" s="38" t="e">
        <f t="shared" ca="1" si="50"/>
        <v>#N/A</v>
      </c>
      <c r="T205" s="38" t="e">
        <f t="shared" si="51"/>
        <v>#N/A</v>
      </c>
    </row>
    <row r="206" spans="2:20" x14ac:dyDescent="0.25">
      <c r="B206" s="38" t="e">
        <f t="shared" ca="1" si="38"/>
        <v>#N/A</v>
      </c>
      <c r="C206" s="40" t="e">
        <f>Кабельный_журнал!P172</f>
        <v>#N/A</v>
      </c>
      <c r="D206" s="38" t="e">
        <f t="shared" ca="1" si="39"/>
        <v>#N/A</v>
      </c>
      <c r="E206" s="41" t="s">
        <v>351</v>
      </c>
      <c r="F206" s="38" t="e">
        <f t="shared" ca="1" si="40"/>
        <v>#N/A</v>
      </c>
      <c r="G206" s="38" t="e">
        <f t="shared" si="41"/>
        <v>#N/A</v>
      </c>
      <c r="H206" s="41" t="s">
        <v>350</v>
      </c>
      <c r="I206" s="38" t="e">
        <f t="shared" si="42"/>
        <v>#N/A</v>
      </c>
      <c r="J206" s="38" t="e">
        <f t="shared" si="43"/>
        <v>#N/A</v>
      </c>
      <c r="K206" s="41" t="s">
        <v>348</v>
      </c>
      <c r="L206" s="38">
        <f t="shared" si="44"/>
        <v>1.7500000000000002E-2</v>
      </c>
      <c r="M206" s="38" t="e">
        <f t="shared" ca="1" si="45"/>
        <v>#N/A</v>
      </c>
      <c r="N206" s="38" t="e">
        <f ca="1">VLOOKUP(B206,$C$7:$T204,13,FALSE)</f>
        <v>#N/A</v>
      </c>
      <c r="O206" s="38" t="e">
        <f t="shared" ca="1" si="46"/>
        <v>#N/A</v>
      </c>
      <c r="P206" s="38" t="e">
        <f t="shared" ca="1" si="47"/>
        <v>#N/A</v>
      </c>
      <c r="Q206" s="38" t="e">
        <f t="shared" ca="1" si="48"/>
        <v>#N/A</v>
      </c>
      <c r="R206" s="38">
        <f t="shared" si="49"/>
        <v>6000</v>
      </c>
      <c r="S206" s="38" t="e">
        <f t="shared" ca="1" si="50"/>
        <v>#N/A</v>
      </c>
      <c r="T206" s="38" t="e">
        <f t="shared" si="51"/>
        <v>#N/A</v>
      </c>
    </row>
    <row r="207" spans="2:20" x14ac:dyDescent="0.25">
      <c r="B207" s="38" t="e">
        <f t="shared" ca="1" si="38"/>
        <v>#N/A</v>
      </c>
      <c r="C207" s="40" t="e">
        <f>Кабельный_журнал!P173</f>
        <v>#N/A</v>
      </c>
      <c r="D207" s="38" t="e">
        <f t="shared" ca="1" si="39"/>
        <v>#N/A</v>
      </c>
      <c r="E207" s="41" t="s">
        <v>351</v>
      </c>
      <c r="F207" s="38" t="e">
        <f t="shared" ca="1" si="40"/>
        <v>#N/A</v>
      </c>
      <c r="G207" s="38" t="e">
        <f t="shared" si="41"/>
        <v>#N/A</v>
      </c>
      <c r="H207" s="41" t="s">
        <v>350</v>
      </c>
      <c r="I207" s="38" t="e">
        <f t="shared" si="42"/>
        <v>#N/A</v>
      </c>
      <c r="J207" s="38" t="e">
        <f t="shared" si="43"/>
        <v>#N/A</v>
      </c>
      <c r="K207" s="41" t="s">
        <v>348</v>
      </c>
      <c r="L207" s="38">
        <f t="shared" si="44"/>
        <v>1.7500000000000002E-2</v>
      </c>
      <c r="M207" s="38" t="e">
        <f t="shared" ca="1" si="45"/>
        <v>#N/A</v>
      </c>
      <c r="N207" s="38" t="e">
        <f ca="1">VLOOKUP(B207,$C$7:$T205,13,FALSE)</f>
        <v>#N/A</v>
      </c>
      <c r="O207" s="38" t="e">
        <f t="shared" ca="1" si="46"/>
        <v>#N/A</v>
      </c>
      <c r="P207" s="38" t="e">
        <f t="shared" ca="1" si="47"/>
        <v>#N/A</v>
      </c>
      <c r="Q207" s="38" t="e">
        <f t="shared" ca="1" si="48"/>
        <v>#N/A</v>
      </c>
      <c r="R207" s="38">
        <f t="shared" si="49"/>
        <v>6000</v>
      </c>
      <c r="S207" s="38" t="e">
        <f t="shared" ca="1" si="50"/>
        <v>#N/A</v>
      </c>
      <c r="T207" s="38" t="e">
        <f t="shared" si="51"/>
        <v>#N/A</v>
      </c>
    </row>
    <row r="208" spans="2:20" x14ac:dyDescent="0.25">
      <c r="B208" s="38" t="e">
        <f t="shared" ca="1" si="38"/>
        <v>#N/A</v>
      </c>
      <c r="C208" s="40" t="e">
        <f>Кабельный_журнал!P174</f>
        <v>#N/A</v>
      </c>
      <c r="D208" s="38" t="e">
        <f t="shared" ca="1" si="39"/>
        <v>#N/A</v>
      </c>
      <c r="E208" s="41" t="s">
        <v>351</v>
      </c>
      <c r="F208" s="38" t="e">
        <f t="shared" ca="1" si="40"/>
        <v>#N/A</v>
      </c>
      <c r="G208" s="38" t="e">
        <f t="shared" si="41"/>
        <v>#N/A</v>
      </c>
      <c r="H208" s="41" t="s">
        <v>350</v>
      </c>
      <c r="I208" s="38" t="e">
        <f t="shared" si="42"/>
        <v>#N/A</v>
      </c>
      <c r="J208" s="38" t="e">
        <f t="shared" si="43"/>
        <v>#N/A</v>
      </c>
      <c r="K208" s="41" t="s">
        <v>348</v>
      </c>
      <c r="L208" s="38">
        <f t="shared" si="44"/>
        <v>1.7500000000000002E-2</v>
      </c>
      <c r="M208" s="38" t="e">
        <f t="shared" ca="1" si="45"/>
        <v>#N/A</v>
      </c>
      <c r="N208" s="38" t="e">
        <f ca="1">VLOOKUP(B208,$C$7:$T206,13,FALSE)</f>
        <v>#N/A</v>
      </c>
      <c r="O208" s="38" t="e">
        <f t="shared" ca="1" si="46"/>
        <v>#N/A</v>
      </c>
      <c r="P208" s="38" t="e">
        <f t="shared" ca="1" si="47"/>
        <v>#N/A</v>
      </c>
      <c r="Q208" s="38" t="e">
        <f t="shared" ca="1" si="48"/>
        <v>#N/A</v>
      </c>
      <c r="R208" s="38">
        <f t="shared" si="49"/>
        <v>6000</v>
      </c>
      <c r="S208" s="38" t="e">
        <f t="shared" ca="1" si="50"/>
        <v>#N/A</v>
      </c>
      <c r="T208" s="38" t="e">
        <f t="shared" si="51"/>
        <v>#N/A</v>
      </c>
    </row>
    <row r="209" spans="2:20" x14ac:dyDescent="0.25">
      <c r="B209" s="38" t="e">
        <f t="shared" ca="1" si="38"/>
        <v>#N/A</v>
      </c>
      <c r="C209" s="40" t="e">
        <f>Кабельный_журнал!P175</f>
        <v>#N/A</v>
      </c>
      <c r="D209" s="38" t="e">
        <f t="shared" ca="1" si="39"/>
        <v>#N/A</v>
      </c>
      <c r="E209" s="41" t="s">
        <v>351</v>
      </c>
      <c r="F209" s="38" t="e">
        <f t="shared" ca="1" si="40"/>
        <v>#N/A</v>
      </c>
      <c r="G209" s="38" t="e">
        <f t="shared" si="41"/>
        <v>#N/A</v>
      </c>
      <c r="H209" s="41" t="s">
        <v>350</v>
      </c>
      <c r="I209" s="38" t="e">
        <f t="shared" si="42"/>
        <v>#N/A</v>
      </c>
      <c r="J209" s="38" t="e">
        <f t="shared" si="43"/>
        <v>#N/A</v>
      </c>
      <c r="K209" s="41" t="s">
        <v>348</v>
      </c>
      <c r="L209" s="38">
        <f t="shared" si="44"/>
        <v>1.7500000000000002E-2</v>
      </c>
      <c r="M209" s="38" t="e">
        <f t="shared" ca="1" si="45"/>
        <v>#N/A</v>
      </c>
      <c r="N209" s="38" t="e">
        <f ca="1">VLOOKUP(B209,$C$7:$T207,13,FALSE)</f>
        <v>#N/A</v>
      </c>
      <c r="O209" s="38" t="e">
        <f t="shared" ca="1" si="46"/>
        <v>#N/A</v>
      </c>
      <c r="P209" s="38" t="e">
        <f t="shared" ca="1" si="47"/>
        <v>#N/A</v>
      </c>
      <c r="Q209" s="38" t="e">
        <f t="shared" ca="1" si="48"/>
        <v>#N/A</v>
      </c>
      <c r="R209" s="38">
        <f t="shared" si="49"/>
        <v>6000</v>
      </c>
      <c r="S209" s="38" t="e">
        <f t="shared" ca="1" si="50"/>
        <v>#N/A</v>
      </c>
      <c r="T209" s="38" t="e">
        <f t="shared" si="51"/>
        <v>#N/A</v>
      </c>
    </row>
    <row r="210" spans="2:20" x14ac:dyDescent="0.25">
      <c r="B210" s="38" t="e">
        <f t="shared" ca="1" si="38"/>
        <v>#N/A</v>
      </c>
      <c r="C210" s="40" t="e">
        <f>Кабельный_журнал!P176</f>
        <v>#N/A</v>
      </c>
      <c r="D210" s="38" t="e">
        <f t="shared" ca="1" si="39"/>
        <v>#N/A</v>
      </c>
      <c r="E210" s="41" t="s">
        <v>351</v>
      </c>
      <c r="F210" s="38" t="e">
        <f t="shared" ca="1" si="40"/>
        <v>#N/A</v>
      </c>
      <c r="G210" s="38" t="e">
        <f t="shared" si="41"/>
        <v>#N/A</v>
      </c>
      <c r="H210" s="41" t="s">
        <v>350</v>
      </c>
      <c r="I210" s="38" t="e">
        <f t="shared" si="42"/>
        <v>#N/A</v>
      </c>
      <c r="J210" s="38" t="e">
        <f t="shared" si="43"/>
        <v>#N/A</v>
      </c>
      <c r="K210" s="41" t="s">
        <v>348</v>
      </c>
      <c r="L210" s="38">
        <f t="shared" si="44"/>
        <v>1.7500000000000002E-2</v>
      </c>
      <c r="M210" s="38" t="e">
        <f t="shared" ca="1" si="45"/>
        <v>#N/A</v>
      </c>
      <c r="N210" s="38" t="e">
        <f ca="1">VLOOKUP(B210,$C$7:$T208,13,FALSE)</f>
        <v>#N/A</v>
      </c>
      <c r="O210" s="38" t="e">
        <f t="shared" ca="1" si="46"/>
        <v>#N/A</v>
      </c>
      <c r="P210" s="38" t="e">
        <f t="shared" ca="1" si="47"/>
        <v>#N/A</v>
      </c>
      <c r="Q210" s="38" t="e">
        <f t="shared" ca="1" si="48"/>
        <v>#N/A</v>
      </c>
      <c r="R210" s="38">
        <f t="shared" si="49"/>
        <v>6000</v>
      </c>
      <c r="S210" s="38" t="e">
        <f t="shared" ca="1" si="50"/>
        <v>#N/A</v>
      </c>
      <c r="T210" s="38" t="e">
        <f t="shared" si="51"/>
        <v>#N/A</v>
      </c>
    </row>
    <row r="211" spans="2:20" x14ac:dyDescent="0.25">
      <c r="B211" s="38" t="e">
        <f t="shared" ca="1" si="38"/>
        <v>#N/A</v>
      </c>
      <c r="C211" s="40" t="e">
        <f>Кабельный_журнал!P177</f>
        <v>#N/A</v>
      </c>
      <c r="D211" s="38" t="e">
        <f t="shared" ca="1" si="39"/>
        <v>#N/A</v>
      </c>
      <c r="E211" s="41" t="s">
        <v>351</v>
      </c>
      <c r="F211" s="38" t="e">
        <f t="shared" ca="1" si="40"/>
        <v>#N/A</v>
      </c>
      <c r="G211" s="38" t="e">
        <f t="shared" si="41"/>
        <v>#N/A</v>
      </c>
      <c r="H211" s="41" t="s">
        <v>350</v>
      </c>
      <c r="I211" s="38" t="e">
        <f t="shared" si="42"/>
        <v>#N/A</v>
      </c>
      <c r="J211" s="38" t="e">
        <f t="shared" si="43"/>
        <v>#N/A</v>
      </c>
      <c r="K211" s="41" t="s">
        <v>348</v>
      </c>
      <c r="L211" s="38">
        <f t="shared" si="44"/>
        <v>1.7500000000000002E-2</v>
      </c>
      <c r="M211" s="38" t="e">
        <f t="shared" ca="1" si="45"/>
        <v>#N/A</v>
      </c>
      <c r="N211" s="38" t="e">
        <f ca="1">VLOOKUP(B211,$C$7:$T209,13,FALSE)</f>
        <v>#N/A</v>
      </c>
      <c r="O211" s="38" t="e">
        <f t="shared" ca="1" si="46"/>
        <v>#N/A</v>
      </c>
      <c r="P211" s="38" t="e">
        <f t="shared" ca="1" si="47"/>
        <v>#N/A</v>
      </c>
      <c r="Q211" s="38" t="e">
        <f t="shared" ca="1" si="48"/>
        <v>#N/A</v>
      </c>
      <c r="R211" s="38">
        <f t="shared" si="49"/>
        <v>6000</v>
      </c>
      <c r="S211" s="38" t="e">
        <f t="shared" ca="1" si="50"/>
        <v>#N/A</v>
      </c>
      <c r="T211" s="38" t="e">
        <f t="shared" si="51"/>
        <v>#N/A</v>
      </c>
    </row>
    <row r="212" spans="2:20" x14ac:dyDescent="0.25">
      <c r="B212" s="38" t="e">
        <f t="shared" ca="1" si="38"/>
        <v>#N/A</v>
      </c>
      <c r="C212" s="40" t="e">
        <f>Кабельный_журнал!P178</f>
        <v>#N/A</v>
      </c>
      <c r="D212" s="38" t="e">
        <f t="shared" ca="1" si="39"/>
        <v>#N/A</v>
      </c>
      <c r="E212" s="41" t="s">
        <v>351</v>
      </c>
      <c r="F212" s="38" t="e">
        <f t="shared" ca="1" si="40"/>
        <v>#N/A</v>
      </c>
      <c r="G212" s="38" t="e">
        <f t="shared" si="41"/>
        <v>#N/A</v>
      </c>
      <c r="H212" s="41" t="s">
        <v>350</v>
      </c>
      <c r="I212" s="38" t="e">
        <f t="shared" si="42"/>
        <v>#N/A</v>
      </c>
      <c r="J212" s="38" t="e">
        <f t="shared" si="43"/>
        <v>#N/A</v>
      </c>
      <c r="K212" s="41" t="s">
        <v>348</v>
      </c>
      <c r="L212" s="38">
        <f t="shared" si="44"/>
        <v>1.7500000000000002E-2</v>
      </c>
      <c r="M212" s="38" t="e">
        <f t="shared" ca="1" si="45"/>
        <v>#N/A</v>
      </c>
      <c r="N212" s="38" t="e">
        <f ca="1">VLOOKUP(B212,$C$7:$T210,13,FALSE)</f>
        <v>#N/A</v>
      </c>
      <c r="O212" s="38" t="e">
        <f t="shared" ca="1" si="46"/>
        <v>#N/A</v>
      </c>
      <c r="P212" s="38" t="e">
        <f t="shared" ca="1" si="47"/>
        <v>#N/A</v>
      </c>
      <c r="Q212" s="38" t="e">
        <f t="shared" ca="1" si="48"/>
        <v>#N/A</v>
      </c>
      <c r="R212" s="38">
        <f t="shared" si="49"/>
        <v>6000</v>
      </c>
      <c r="S212" s="38" t="e">
        <f t="shared" ca="1" si="50"/>
        <v>#N/A</v>
      </c>
      <c r="T212" s="38" t="e">
        <f t="shared" si="51"/>
        <v>#N/A</v>
      </c>
    </row>
    <row r="213" spans="2:20" x14ac:dyDescent="0.25">
      <c r="B213" s="38" t="e">
        <f t="shared" ca="1" si="38"/>
        <v>#N/A</v>
      </c>
      <c r="C213" s="40" t="e">
        <f>Кабельный_журнал!P179</f>
        <v>#N/A</v>
      </c>
      <c r="D213" s="38" t="e">
        <f t="shared" ca="1" si="39"/>
        <v>#N/A</v>
      </c>
      <c r="E213" s="41" t="s">
        <v>351</v>
      </c>
      <c r="F213" s="38" t="e">
        <f t="shared" ca="1" si="40"/>
        <v>#N/A</v>
      </c>
      <c r="G213" s="38" t="e">
        <f t="shared" si="41"/>
        <v>#N/A</v>
      </c>
      <c r="H213" s="41" t="s">
        <v>350</v>
      </c>
      <c r="I213" s="38" t="e">
        <f t="shared" si="42"/>
        <v>#N/A</v>
      </c>
      <c r="J213" s="38" t="e">
        <f t="shared" si="43"/>
        <v>#N/A</v>
      </c>
      <c r="K213" s="41" t="s">
        <v>348</v>
      </c>
      <c r="L213" s="38">
        <f t="shared" si="44"/>
        <v>1.7500000000000002E-2</v>
      </c>
      <c r="M213" s="38" t="e">
        <f t="shared" ca="1" si="45"/>
        <v>#N/A</v>
      </c>
      <c r="N213" s="38" t="e">
        <f ca="1">VLOOKUP(B213,$C$7:$T211,13,FALSE)</f>
        <v>#N/A</v>
      </c>
      <c r="O213" s="38" t="e">
        <f t="shared" ca="1" si="46"/>
        <v>#N/A</v>
      </c>
      <c r="P213" s="38" t="e">
        <f t="shared" ca="1" si="47"/>
        <v>#N/A</v>
      </c>
      <c r="Q213" s="38" t="e">
        <f t="shared" ca="1" si="48"/>
        <v>#N/A</v>
      </c>
      <c r="R213" s="38">
        <f t="shared" si="49"/>
        <v>6000</v>
      </c>
      <c r="S213" s="38" t="e">
        <f t="shared" ca="1" si="50"/>
        <v>#N/A</v>
      </c>
      <c r="T213" s="38" t="e">
        <f t="shared" si="51"/>
        <v>#N/A</v>
      </c>
    </row>
    <row r="214" spans="2:20" x14ac:dyDescent="0.25">
      <c r="B214" s="38" t="e">
        <f t="shared" ca="1" si="38"/>
        <v>#N/A</v>
      </c>
      <c r="C214" s="40" t="e">
        <f>Кабельный_журнал!P180</f>
        <v>#N/A</v>
      </c>
      <c r="D214" s="38" t="e">
        <f t="shared" ca="1" si="39"/>
        <v>#N/A</v>
      </c>
      <c r="E214" s="41" t="s">
        <v>351</v>
      </c>
      <c r="F214" s="38" t="e">
        <f t="shared" ca="1" si="40"/>
        <v>#N/A</v>
      </c>
      <c r="G214" s="38" t="e">
        <f t="shared" si="41"/>
        <v>#N/A</v>
      </c>
      <c r="H214" s="41" t="s">
        <v>350</v>
      </c>
      <c r="I214" s="38" t="e">
        <f t="shared" si="42"/>
        <v>#N/A</v>
      </c>
      <c r="J214" s="38" t="e">
        <f t="shared" si="43"/>
        <v>#N/A</v>
      </c>
      <c r="K214" s="41" t="s">
        <v>348</v>
      </c>
      <c r="L214" s="38">
        <f t="shared" si="44"/>
        <v>1.7500000000000002E-2</v>
      </c>
      <c r="M214" s="38" t="e">
        <f t="shared" ca="1" si="45"/>
        <v>#N/A</v>
      </c>
      <c r="N214" s="38" t="e">
        <f ca="1">VLOOKUP(B214,$C$7:$T212,13,FALSE)</f>
        <v>#N/A</v>
      </c>
      <c r="O214" s="38" t="e">
        <f t="shared" ca="1" si="46"/>
        <v>#N/A</v>
      </c>
      <c r="P214" s="38" t="e">
        <f t="shared" ca="1" si="47"/>
        <v>#N/A</v>
      </c>
      <c r="Q214" s="38" t="e">
        <f t="shared" ca="1" si="48"/>
        <v>#N/A</v>
      </c>
      <c r="R214" s="38">
        <f t="shared" si="49"/>
        <v>6000</v>
      </c>
      <c r="S214" s="38" t="e">
        <f t="shared" ca="1" si="50"/>
        <v>#N/A</v>
      </c>
      <c r="T214" s="38" t="e">
        <f t="shared" si="51"/>
        <v>#N/A</v>
      </c>
    </row>
    <row r="215" spans="2:20" x14ac:dyDescent="0.25">
      <c r="B215" s="38" t="e">
        <f t="shared" ca="1" si="38"/>
        <v>#N/A</v>
      </c>
      <c r="C215" s="40" t="e">
        <f>Кабельный_журнал!P181</f>
        <v>#N/A</v>
      </c>
      <c r="D215" s="38" t="e">
        <f t="shared" ca="1" si="39"/>
        <v>#N/A</v>
      </c>
      <c r="E215" s="41" t="s">
        <v>351</v>
      </c>
      <c r="F215" s="38" t="e">
        <f t="shared" ca="1" si="40"/>
        <v>#N/A</v>
      </c>
      <c r="G215" s="38" t="e">
        <f t="shared" si="41"/>
        <v>#N/A</v>
      </c>
      <c r="H215" s="41" t="s">
        <v>350</v>
      </c>
      <c r="I215" s="38" t="e">
        <f t="shared" si="42"/>
        <v>#N/A</v>
      </c>
      <c r="J215" s="38" t="e">
        <f t="shared" si="43"/>
        <v>#N/A</v>
      </c>
      <c r="K215" s="41" t="s">
        <v>348</v>
      </c>
      <c r="L215" s="38">
        <f t="shared" si="44"/>
        <v>1.7500000000000002E-2</v>
      </c>
      <c r="M215" s="38" t="e">
        <f t="shared" ca="1" si="45"/>
        <v>#N/A</v>
      </c>
      <c r="N215" s="38" t="e">
        <f ca="1">VLOOKUP(B215,$C$7:$T213,13,FALSE)</f>
        <v>#N/A</v>
      </c>
      <c r="O215" s="38" t="e">
        <f t="shared" ca="1" si="46"/>
        <v>#N/A</v>
      </c>
      <c r="P215" s="38" t="e">
        <f t="shared" ca="1" si="47"/>
        <v>#N/A</v>
      </c>
      <c r="Q215" s="38" t="e">
        <f t="shared" ca="1" si="48"/>
        <v>#N/A</v>
      </c>
      <c r="R215" s="38">
        <f t="shared" si="49"/>
        <v>6000</v>
      </c>
      <c r="S215" s="38" t="e">
        <f t="shared" ca="1" si="50"/>
        <v>#N/A</v>
      </c>
      <c r="T215" s="38" t="e">
        <f t="shared" si="51"/>
        <v>#N/A</v>
      </c>
    </row>
    <row r="216" spans="2:20" x14ac:dyDescent="0.25">
      <c r="B216" s="38" t="e">
        <f t="shared" ca="1" si="38"/>
        <v>#N/A</v>
      </c>
      <c r="C216" s="40" t="e">
        <f>Кабельный_журнал!P182</f>
        <v>#N/A</v>
      </c>
      <c r="D216" s="38" t="e">
        <f t="shared" ca="1" si="39"/>
        <v>#N/A</v>
      </c>
      <c r="E216" s="41" t="s">
        <v>351</v>
      </c>
      <c r="F216" s="38" t="e">
        <f t="shared" ca="1" si="40"/>
        <v>#N/A</v>
      </c>
      <c r="G216" s="38" t="e">
        <f t="shared" si="41"/>
        <v>#N/A</v>
      </c>
      <c r="H216" s="41" t="s">
        <v>350</v>
      </c>
      <c r="I216" s="38" t="e">
        <f t="shared" si="42"/>
        <v>#N/A</v>
      </c>
      <c r="J216" s="38" t="e">
        <f t="shared" si="43"/>
        <v>#N/A</v>
      </c>
      <c r="K216" s="41" t="s">
        <v>348</v>
      </c>
      <c r="L216" s="38">
        <f t="shared" si="44"/>
        <v>1.7500000000000002E-2</v>
      </c>
      <c r="M216" s="38" t="e">
        <f t="shared" ca="1" si="45"/>
        <v>#N/A</v>
      </c>
      <c r="N216" s="38" t="e">
        <f ca="1">VLOOKUP(B216,$C$7:$T214,13,FALSE)</f>
        <v>#N/A</v>
      </c>
      <c r="O216" s="38" t="e">
        <f t="shared" ca="1" si="46"/>
        <v>#N/A</v>
      </c>
      <c r="P216" s="38" t="e">
        <f t="shared" ca="1" si="47"/>
        <v>#N/A</v>
      </c>
      <c r="Q216" s="38" t="e">
        <f t="shared" ca="1" si="48"/>
        <v>#N/A</v>
      </c>
      <c r="R216" s="38">
        <f t="shared" si="49"/>
        <v>6000</v>
      </c>
      <c r="S216" s="38" t="e">
        <f t="shared" ca="1" si="50"/>
        <v>#N/A</v>
      </c>
      <c r="T216" s="38" t="e">
        <f t="shared" si="51"/>
        <v>#N/A</v>
      </c>
    </row>
    <row r="217" spans="2:20" x14ac:dyDescent="0.25">
      <c r="B217" s="38" t="e">
        <f t="shared" ca="1" si="38"/>
        <v>#N/A</v>
      </c>
      <c r="C217" s="40" t="e">
        <f>Кабельный_журнал!P183</f>
        <v>#N/A</v>
      </c>
      <c r="D217" s="38" t="e">
        <f t="shared" ca="1" si="39"/>
        <v>#N/A</v>
      </c>
      <c r="E217" s="41" t="s">
        <v>351</v>
      </c>
      <c r="F217" s="38" t="e">
        <f t="shared" ca="1" si="40"/>
        <v>#N/A</v>
      </c>
      <c r="G217" s="38" t="e">
        <f t="shared" si="41"/>
        <v>#N/A</v>
      </c>
      <c r="H217" s="41" t="s">
        <v>350</v>
      </c>
      <c r="I217" s="38" t="e">
        <f t="shared" si="42"/>
        <v>#N/A</v>
      </c>
      <c r="J217" s="38" t="e">
        <f t="shared" si="43"/>
        <v>#N/A</v>
      </c>
      <c r="K217" s="41" t="s">
        <v>348</v>
      </c>
      <c r="L217" s="38">
        <f t="shared" si="44"/>
        <v>1.7500000000000002E-2</v>
      </c>
      <c r="M217" s="38" t="e">
        <f t="shared" ca="1" si="45"/>
        <v>#N/A</v>
      </c>
      <c r="N217" s="38" t="e">
        <f ca="1">VLOOKUP(B217,$C$7:$T215,13,FALSE)</f>
        <v>#N/A</v>
      </c>
      <c r="O217" s="38" t="e">
        <f t="shared" ca="1" si="46"/>
        <v>#N/A</v>
      </c>
      <c r="P217" s="38" t="e">
        <f t="shared" ca="1" si="47"/>
        <v>#N/A</v>
      </c>
      <c r="Q217" s="38" t="e">
        <f t="shared" ca="1" si="48"/>
        <v>#N/A</v>
      </c>
      <c r="R217" s="38">
        <f t="shared" si="49"/>
        <v>6000</v>
      </c>
      <c r="S217" s="38" t="e">
        <f t="shared" ca="1" si="50"/>
        <v>#N/A</v>
      </c>
      <c r="T217" s="38" t="e">
        <f t="shared" si="51"/>
        <v>#N/A</v>
      </c>
    </row>
    <row r="218" spans="2:20" x14ac:dyDescent="0.25">
      <c r="B218" s="38" t="e">
        <f t="shared" ca="1" si="38"/>
        <v>#N/A</v>
      </c>
      <c r="C218" s="40" t="e">
        <f>Кабельный_журнал!P184</f>
        <v>#N/A</v>
      </c>
      <c r="D218" s="38" t="e">
        <f t="shared" ca="1" si="39"/>
        <v>#N/A</v>
      </c>
      <c r="E218" s="41" t="s">
        <v>351</v>
      </c>
      <c r="F218" s="38" t="e">
        <f t="shared" ca="1" si="40"/>
        <v>#N/A</v>
      </c>
      <c r="G218" s="38" t="e">
        <f t="shared" si="41"/>
        <v>#N/A</v>
      </c>
      <c r="H218" s="41" t="s">
        <v>350</v>
      </c>
      <c r="I218" s="38" t="e">
        <f t="shared" si="42"/>
        <v>#N/A</v>
      </c>
      <c r="J218" s="38" t="e">
        <f t="shared" si="43"/>
        <v>#N/A</v>
      </c>
      <c r="K218" s="41" t="s">
        <v>348</v>
      </c>
      <c r="L218" s="38">
        <f t="shared" si="44"/>
        <v>1.7500000000000002E-2</v>
      </c>
      <c r="M218" s="38" t="e">
        <f t="shared" ca="1" si="45"/>
        <v>#N/A</v>
      </c>
      <c r="N218" s="38" t="e">
        <f ca="1">VLOOKUP(B218,$C$7:$T216,13,FALSE)</f>
        <v>#N/A</v>
      </c>
      <c r="O218" s="38" t="e">
        <f t="shared" ca="1" si="46"/>
        <v>#N/A</v>
      </c>
      <c r="P218" s="38" t="e">
        <f t="shared" ca="1" si="47"/>
        <v>#N/A</v>
      </c>
      <c r="Q218" s="38" t="e">
        <f t="shared" ca="1" si="48"/>
        <v>#N/A</v>
      </c>
      <c r="R218" s="38">
        <f t="shared" si="49"/>
        <v>6000</v>
      </c>
      <c r="S218" s="38" t="e">
        <f t="shared" ca="1" si="50"/>
        <v>#N/A</v>
      </c>
      <c r="T218" s="38" t="e">
        <f t="shared" si="51"/>
        <v>#N/A</v>
      </c>
    </row>
    <row r="219" spans="2:20" x14ac:dyDescent="0.25">
      <c r="B219" s="38" t="e">
        <f t="shared" ca="1" si="38"/>
        <v>#N/A</v>
      </c>
      <c r="C219" s="40" t="e">
        <f>Кабельный_журнал!P185</f>
        <v>#N/A</v>
      </c>
      <c r="D219" s="38" t="e">
        <f t="shared" ca="1" si="39"/>
        <v>#N/A</v>
      </c>
      <c r="E219" s="41" t="s">
        <v>351</v>
      </c>
      <c r="F219" s="38" t="e">
        <f t="shared" ca="1" si="40"/>
        <v>#N/A</v>
      </c>
      <c r="G219" s="38" t="e">
        <f t="shared" si="41"/>
        <v>#N/A</v>
      </c>
      <c r="H219" s="41" t="s">
        <v>350</v>
      </c>
      <c r="I219" s="38" t="e">
        <f t="shared" si="42"/>
        <v>#N/A</v>
      </c>
      <c r="J219" s="38" t="e">
        <f t="shared" si="43"/>
        <v>#N/A</v>
      </c>
      <c r="K219" s="41" t="s">
        <v>348</v>
      </c>
      <c r="L219" s="38">
        <f t="shared" si="44"/>
        <v>1.7500000000000002E-2</v>
      </c>
      <c r="M219" s="38" t="e">
        <f t="shared" ca="1" si="45"/>
        <v>#N/A</v>
      </c>
      <c r="N219" s="38" t="e">
        <f ca="1">VLOOKUP(B219,$C$7:$T217,13,FALSE)</f>
        <v>#N/A</v>
      </c>
      <c r="O219" s="38" t="e">
        <f t="shared" ca="1" si="46"/>
        <v>#N/A</v>
      </c>
      <c r="P219" s="38" t="e">
        <f t="shared" ca="1" si="47"/>
        <v>#N/A</v>
      </c>
      <c r="Q219" s="38" t="e">
        <f t="shared" ca="1" si="48"/>
        <v>#N/A</v>
      </c>
      <c r="R219" s="38">
        <f t="shared" si="49"/>
        <v>6000</v>
      </c>
      <c r="S219" s="38" t="e">
        <f t="shared" ca="1" si="50"/>
        <v>#N/A</v>
      </c>
      <c r="T219" s="38" t="e">
        <f t="shared" si="51"/>
        <v>#N/A</v>
      </c>
    </row>
    <row r="220" spans="2:20" x14ac:dyDescent="0.25">
      <c r="B220" s="38" t="e">
        <f t="shared" ca="1" si="38"/>
        <v>#N/A</v>
      </c>
      <c r="C220" s="40" t="e">
        <f>Кабельный_журнал!P186</f>
        <v>#N/A</v>
      </c>
      <c r="D220" s="38" t="e">
        <f t="shared" ca="1" si="39"/>
        <v>#N/A</v>
      </c>
      <c r="E220" s="41" t="s">
        <v>351</v>
      </c>
      <c r="F220" s="38" t="e">
        <f t="shared" ca="1" si="40"/>
        <v>#N/A</v>
      </c>
      <c r="G220" s="38" t="e">
        <f t="shared" si="41"/>
        <v>#N/A</v>
      </c>
      <c r="H220" s="41" t="s">
        <v>350</v>
      </c>
      <c r="I220" s="38" t="e">
        <f t="shared" si="42"/>
        <v>#N/A</v>
      </c>
      <c r="J220" s="38" t="e">
        <f t="shared" si="43"/>
        <v>#N/A</v>
      </c>
      <c r="K220" s="41" t="s">
        <v>348</v>
      </c>
      <c r="L220" s="38">
        <f t="shared" si="44"/>
        <v>1.7500000000000002E-2</v>
      </c>
      <c r="M220" s="38" t="e">
        <f t="shared" ca="1" si="45"/>
        <v>#N/A</v>
      </c>
      <c r="N220" s="38" t="e">
        <f ca="1">VLOOKUP(B220,$C$7:$T218,13,FALSE)</f>
        <v>#N/A</v>
      </c>
      <c r="O220" s="38" t="e">
        <f t="shared" ca="1" si="46"/>
        <v>#N/A</v>
      </c>
      <c r="P220" s="38" t="e">
        <f t="shared" ca="1" si="47"/>
        <v>#N/A</v>
      </c>
      <c r="Q220" s="38" t="e">
        <f t="shared" ca="1" si="48"/>
        <v>#N/A</v>
      </c>
      <c r="R220" s="38">
        <f t="shared" si="49"/>
        <v>6000</v>
      </c>
      <c r="S220" s="38" t="e">
        <f t="shared" ca="1" si="50"/>
        <v>#N/A</v>
      </c>
      <c r="T220" s="38" t="e">
        <f t="shared" si="51"/>
        <v>#N/A</v>
      </c>
    </row>
    <row r="221" spans="2:20" x14ac:dyDescent="0.25">
      <c r="B221" s="38" t="e">
        <f t="shared" ca="1" si="38"/>
        <v>#N/A</v>
      </c>
      <c r="C221" s="40" t="e">
        <f>Кабельный_журнал!P187</f>
        <v>#N/A</v>
      </c>
      <c r="D221" s="38" t="e">
        <f t="shared" ca="1" si="39"/>
        <v>#N/A</v>
      </c>
      <c r="E221" s="41" t="s">
        <v>351</v>
      </c>
      <c r="F221" s="38" t="e">
        <f t="shared" ca="1" si="40"/>
        <v>#N/A</v>
      </c>
      <c r="G221" s="38" t="e">
        <f t="shared" si="41"/>
        <v>#N/A</v>
      </c>
      <c r="H221" s="41" t="s">
        <v>350</v>
      </c>
      <c r="I221" s="38" t="e">
        <f t="shared" si="42"/>
        <v>#N/A</v>
      </c>
      <c r="J221" s="38" t="e">
        <f t="shared" si="43"/>
        <v>#N/A</v>
      </c>
      <c r="K221" s="41" t="s">
        <v>348</v>
      </c>
      <c r="L221" s="38">
        <f t="shared" si="44"/>
        <v>1.7500000000000002E-2</v>
      </c>
      <c r="M221" s="38" t="e">
        <f t="shared" ca="1" si="45"/>
        <v>#N/A</v>
      </c>
      <c r="N221" s="38" t="e">
        <f ca="1">VLOOKUP(B221,$C$7:$T219,13,FALSE)</f>
        <v>#N/A</v>
      </c>
      <c r="O221" s="38" t="e">
        <f t="shared" ca="1" si="46"/>
        <v>#N/A</v>
      </c>
      <c r="P221" s="38" t="e">
        <f t="shared" ca="1" si="47"/>
        <v>#N/A</v>
      </c>
      <c r="Q221" s="38" t="e">
        <f t="shared" ca="1" si="48"/>
        <v>#N/A</v>
      </c>
      <c r="R221" s="38">
        <f t="shared" si="49"/>
        <v>6000</v>
      </c>
      <c r="S221" s="38" t="e">
        <f t="shared" ca="1" si="50"/>
        <v>#N/A</v>
      </c>
      <c r="T221" s="38" t="e">
        <f t="shared" si="51"/>
        <v>#N/A</v>
      </c>
    </row>
    <row r="222" spans="2:20" x14ac:dyDescent="0.25">
      <c r="B222" s="38" t="e">
        <f t="shared" ca="1" si="38"/>
        <v>#N/A</v>
      </c>
      <c r="C222" s="40" t="e">
        <f>Кабельный_журнал!P188</f>
        <v>#N/A</v>
      </c>
      <c r="D222" s="38" t="e">
        <f t="shared" ca="1" si="39"/>
        <v>#N/A</v>
      </c>
      <c r="E222" s="41" t="s">
        <v>351</v>
      </c>
      <c r="F222" s="38" t="e">
        <f t="shared" ca="1" si="40"/>
        <v>#N/A</v>
      </c>
      <c r="G222" s="38" t="e">
        <f t="shared" si="41"/>
        <v>#N/A</v>
      </c>
      <c r="H222" s="41" t="s">
        <v>350</v>
      </c>
      <c r="I222" s="38" t="e">
        <f t="shared" si="42"/>
        <v>#N/A</v>
      </c>
      <c r="J222" s="38" t="e">
        <f t="shared" si="43"/>
        <v>#N/A</v>
      </c>
      <c r="K222" s="41" t="s">
        <v>348</v>
      </c>
      <c r="L222" s="38">
        <f t="shared" si="44"/>
        <v>1.7500000000000002E-2</v>
      </c>
      <c r="M222" s="38" t="e">
        <f t="shared" ca="1" si="45"/>
        <v>#N/A</v>
      </c>
      <c r="N222" s="38" t="e">
        <f ca="1">VLOOKUP(B222,$C$7:$T220,13,FALSE)</f>
        <v>#N/A</v>
      </c>
      <c r="O222" s="38" t="e">
        <f t="shared" ca="1" si="46"/>
        <v>#N/A</v>
      </c>
      <c r="P222" s="38" t="e">
        <f t="shared" ca="1" si="47"/>
        <v>#N/A</v>
      </c>
      <c r="Q222" s="38" t="e">
        <f t="shared" ca="1" si="48"/>
        <v>#N/A</v>
      </c>
      <c r="R222" s="38">
        <f t="shared" si="49"/>
        <v>6000</v>
      </c>
      <c r="S222" s="38" t="e">
        <f t="shared" ca="1" si="50"/>
        <v>#N/A</v>
      </c>
      <c r="T222" s="38" t="e">
        <f t="shared" si="51"/>
        <v>#N/A</v>
      </c>
    </row>
    <row r="223" spans="2:20" x14ac:dyDescent="0.25">
      <c r="B223" s="38" t="e">
        <f t="shared" ca="1" si="38"/>
        <v>#N/A</v>
      </c>
      <c r="C223" s="40" t="e">
        <f>Кабельный_журнал!P189</f>
        <v>#N/A</v>
      </c>
      <c r="D223" s="38" t="e">
        <f t="shared" ca="1" si="39"/>
        <v>#N/A</v>
      </c>
      <c r="E223" s="41" t="s">
        <v>351</v>
      </c>
      <c r="F223" s="38" t="e">
        <f t="shared" ca="1" si="40"/>
        <v>#N/A</v>
      </c>
      <c r="G223" s="38" t="e">
        <f t="shared" si="41"/>
        <v>#N/A</v>
      </c>
      <c r="H223" s="41" t="s">
        <v>350</v>
      </c>
      <c r="I223" s="38" t="e">
        <f t="shared" si="42"/>
        <v>#N/A</v>
      </c>
      <c r="J223" s="38" t="e">
        <f t="shared" si="43"/>
        <v>#N/A</v>
      </c>
      <c r="K223" s="41" t="s">
        <v>348</v>
      </c>
      <c r="L223" s="38">
        <f t="shared" si="44"/>
        <v>1.7500000000000002E-2</v>
      </c>
      <c r="M223" s="38" t="e">
        <f t="shared" ca="1" si="45"/>
        <v>#N/A</v>
      </c>
      <c r="N223" s="38" t="e">
        <f ca="1">VLOOKUP(B223,$C$7:$T221,13,FALSE)</f>
        <v>#N/A</v>
      </c>
      <c r="O223" s="38" t="e">
        <f t="shared" ca="1" si="46"/>
        <v>#N/A</v>
      </c>
      <c r="P223" s="38" t="e">
        <f t="shared" ca="1" si="47"/>
        <v>#N/A</v>
      </c>
      <c r="Q223" s="38" t="e">
        <f t="shared" ca="1" si="48"/>
        <v>#N/A</v>
      </c>
      <c r="R223" s="38">
        <f t="shared" si="49"/>
        <v>6000</v>
      </c>
      <c r="S223" s="38" t="e">
        <f t="shared" ca="1" si="50"/>
        <v>#N/A</v>
      </c>
      <c r="T223" s="38" t="e">
        <f t="shared" si="51"/>
        <v>#N/A</v>
      </c>
    </row>
    <row r="224" spans="2:20" x14ac:dyDescent="0.25">
      <c r="B224" s="38" t="e">
        <f t="shared" ca="1" si="38"/>
        <v>#N/A</v>
      </c>
      <c r="C224" s="40" t="e">
        <f>Кабельный_журнал!P190</f>
        <v>#N/A</v>
      </c>
      <c r="D224" s="38" t="e">
        <f t="shared" ca="1" si="39"/>
        <v>#N/A</v>
      </c>
      <c r="E224" s="41" t="s">
        <v>351</v>
      </c>
      <c r="F224" s="38" t="e">
        <f t="shared" ca="1" si="40"/>
        <v>#N/A</v>
      </c>
      <c r="G224" s="38" t="e">
        <f t="shared" si="41"/>
        <v>#N/A</v>
      </c>
      <c r="H224" s="41" t="s">
        <v>350</v>
      </c>
      <c r="I224" s="38" t="e">
        <f t="shared" si="42"/>
        <v>#N/A</v>
      </c>
      <c r="J224" s="38" t="e">
        <f t="shared" si="43"/>
        <v>#N/A</v>
      </c>
      <c r="K224" s="41" t="s">
        <v>348</v>
      </c>
      <c r="L224" s="38">
        <f t="shared" si="44"/>
        <v>1.7500000000000002E-2</v>
      </c>
      <c r="M224" s="38" t="e">
        <f t="shared" ca="1" si="45"/>
        <v>#N/A</v>
      </c>
      <c r="N224" s="38" t="e">
        <f ca="1">VLOOKUP(B224,$C$7:$T222,13,FALSE)</f>
        <v>#N/A</v>
      </c>
      <c r="O224" s="38" t="e">
        <f t="shared" ca="1" si="46"/>
        <v>#N/A</v>
      </c>
      <c r="P224" s="38" t="e">
        <f t="shared" ca="1" si="47"/>
        <v>#N/A</v>
      </c>
      <c r="Q224" s="38" t="e">
        <f t="shared" ca="1" si="48"/>
        <v>#N/A</v>
      </c>
      <c r="R224" s="38">
        <f t="shared" si="49"/>
        <v>6000</v>
      </c>
      <c r="S224" s="38" t="e">
        <f t="shared" ca="1" si="50"/>
        <v>#N/A</v>
      </c>
      <c r="T224" s="38" t="e">
        <f t="shared" si="51"/>
        <v>#N/A</v>
      </c>
    </row>
    <row r="225" spans="2:20" x14ac:dyDescent="0.25">
      <c r="B225" s="38" t="e">
        <f t="shared" ca="1" si="38"/>
        <v>#N/A</v>
      </c>
      <c r="C225" s="40" t="e">
        <f>Кабельный_журнал!P191</f>
        <v>#N/A</v>
      </c>
      <c r="D225" s="38" t="e">
        <f t="shared" ca="1" si="39"/>
        <v>#N/A</v>
      </c>
      <c r="E225" s="41" t="s">
        <v>351</v>
      </c>
      <c r="F225" s="38" t="e">
        <f t="shared" ca="1" si="40"/>
        <v>#N/A</v>
      </c>
      <c r="G225" s="38" t="e">
        <f t="shared" si="41"/>
        <v>#N/A</v>
      </c>
      <c r="H225" s="41" t="s">
        <v>350</v>
      </c>
      <c r="I225" s="38" t="e">
        <f t="shared" si="42"/>
        <v>#N/A</v>
      </c>
      <c r="J225" s="38" t="e">
        <f t="shared" si="43"/>
        <v>#N/A</v>
      </c>
      <c r="K225" s="41" t="s">
        <v>348</v>
      </c>
      <c r="L225" s="38">
        <f t="shared" si="44"/>
        <v>1.7500000000000002E-2</v>
      </c>
      <c r="M225" s="38" t="e">
        <f t="shared" ca="1" si="45"/>
        <v>#N/A</v>
      </c>
      <c r="N225" s="38" t="e">
        <f ca="1">VLOOKUP(B225,$C$7:$T223,13,FALSE)</f>
        <v>#N/A</v>
      </c>
      <c r="O225" s="38" t="e">
        <f t="shared" ca="1" si="46"/>
        <v>#N/A</v>
      </c>
      <c r="P225" s="38" t="e">
        <f t="shared" ca="1" si="47"/>
        <v>#N/A</v>
      </c>
      <c r="Q225" s="38" t="e">
        <f t="shared" ca="1" si="48"/>
        <v>#N/A</v>
      </c>
      <c r="R225" s="38">
        <f t="shared" si="49"/>
        <v>6000</v>
      </c>
      <c r="S225" s="38" t="e">
        <f t="shared" ca="1" si="50"/>
        <v>#N/A</v>
      </c>
      <c r="T225" s="38" t="e">
        <f t="shared" si="51"/>
        <v>#N/A</v>
      </c>
    </row>
    <row r="226" spans="2:20" x14ac:dyDescent="0.25">
      <c r="B226" s="38" t="e">
        <f t="shared" ca="1" si="38"/>
        <v>#N/A</v>
      </c>
      <c r="C226" s="40" t="e">
        <f>Кабельный_журнал!P192</f>
        <v>#N/A</v>
      </c>
      <c r="D226" s="38" t="e">
        <f t="shared" ca="1" si="39"/>
        <v>#N/A</v>
      </c>
      <c r="E226" s="41" t="s">
        <v>351</v>
      </c>
      <c r="F226" s="38" t="e">
        <f t="shared" ca="1" si="40"/>
        <v>#N/A</v>
      </c>
      <c r="G226" s="38" t="e">
        <f t="shared" si="41"/>
        <v>#N/A</v>
      </c>
      <c r="H226" s="41" t="s">
        <v>350</v>
      </c>
      <c r="I226" s="38" t="e">
        <f t="shared" si="42"/>
        <v>#N/A</v>
      </c>
      <c r="J226" s="38" t="e">
        <f t="shared" si="43"/>
        <v>#N/A</v>
      </c>
      <c r="K226" s="41" t="s">
        <v>348</v>
      </c>
      <c r="L226" s="38">
        <f t="shared" si="44"/>
        <v>1.7500000000000002E-2</v>
      </c>
      <c r="M226" s="38" t="e">
        <f t="shared" ca="1" si="45"/>
        <v>#N/A</v>
      </c>
      <c r="N226" s="38" t="e">
        <f ca="1">VLOOKUP(B226,$C$7:$T224,13,FALSE)</f>
        <v>#N/A</v>
      </c>
      <c r="O226" s="38" t="e">
        <f t="shared" ca="1" si="46"/>
        <v>#N/A</v>
      </c>
      <c r="P226" s="38" t="e">
        <f t="shared" ca="1" si="47"/>
        <v>#N/A</v>
      </c>
      <c r="Q226" s="38" t="e">
        <f t="shared" ca="1" si="48"/>
        <v>#N/A</v>
      </c>
      <c r="R226" s="38">
        <f t="shared" si="49"/>
        <v>6000</v>
      </c>
      <c r="S226" s="38" t="e">
        <f t="shared" ca="1" si="50"/>
        <v>#N/A</v>
      </c>
      <c r="T226" s="38" t="e">
        <f t="shared" si="51"/>
        <v>#N/A</v>
      </c>
    </row>
    <row r="227" spans="2:20" x14ac:dyDescent="0.25">
      <c r="B227" s="38" t="e">
        <f t="shared" ca="1" si="38"/>
        <v>#N/A</v>
      </c>
      <c r="C227" s="40" t="e">
        <f>Кабельный_журнал!P193</f>
        <v>#N/A</v>
      </c>
      <c r="D227" s="38" t="e">
        <f t="shared" ca="1" si="39"/>
        <v>#N/A</v>
      </c>
      <c r="E227" s="41" t="s">
        <v>351</v>
      </c>
      <c r="F227" s="38" t="e">
        <f t="shared" ca="1" si="40"/>
        <v>#N/A</v>
      </c>
      <c r="G227" s="38" t="e">
        <f t="shared" si="41"/>
        <v>#N/A</v>
      </c>
      <c r="H227" s="41" t="s">
        <v>350</v>
      </c>
      <c r="I227" s="38" t="e">
        <f t="shared" si="42"/>
        <v>#N/A</v>
      </c>
      <c r="J227" s="38" t="e">
        <f t="shared" si="43"/>
        <v>#N/A</v>
      </c>
      <c r="K227" s="41" t="s">
        <v>348</v>
      </c>
      <c r="L227" s="38">
        <f t="shared" si="44"/>
        <v>1.7500000000000002E-2</v>
      </c>
      <c r="M227" s="38" t="e">
        <f t="shared" ca="1" si="45"/>
        <v>#N/A</v>
      </c>
      <c r="N227" s="38" t="e">
        <f ca="1">VLOOKUP(B227,$C$7:$T225,13,FALSE)</f>
        <v>#N/A</v>
      </c>
      <c r="O227" s="38" t="e">
        <f t="shared" ca="1" si="46"/>
        <v>#N/A</v>
      </c>
      <c r="P227" s="38" t="e">
        <f t="shared" ca="1" si="47"/>
        <v>#N/A</v>
      </c>
      <c r="Q227" s="38" t="e">
        <f t="shared" ca="1" si="48"/>
        <v>#N/A</v>
      </c>
      <c r="R227" s="38">
        <f t="shared" si="49"/>
        <v>6000</v>
      </c>
      <c r="S227" s="38" t="e">
        <f t="shared" ca="1" si="50"/>
        <v>#N/A</v>
      </c>
      <c r="T227" s="38" t="e">
        <f t="shared" si="51"/>
        <v>#N/A</v>
      </c>
    </row>
    <row r="228" spans="2:20" x14ac:dyDescent="0.25">
      <c r="B228" s="38" t="e">
        <f t="shared" ca="1" si="38"/>
        <v>#N/A</v>
      </c>
      <c r="C228" s="40" t="e">
        <f>Кабельный_журнал!P194</f>
        <v>#N/A</v>
      </c>
      <c r="D228" s="38" t="e">
        <f t="shared" ca="1" si="39"/>
        <v>#N/A</v>
      </c>
      <c r="E228" s="41" t="s">
        <v>351</v>
      </c>
      <c r="F228" s="38" t="e">
        <f t="shared" ca="1" si="40"/>
        <v>#N/A</v>
      </c>
      <c r="G228" s="38" t="e">
        <f t="shared" si="41"/>
        <v>#N/A</v>
      </c>
      <c r="H228" s="41" t="s">
        <v>350</v>
      </c>
      <c r="I228" s="38" t="e">
        <f t="shared" si="42"/>
        <v>#N/A</v>
      </c>
      <c r="J228" s="38" t="e">
        <f t="shared" si="43"/>
        <v>#N/A</v>
      </c>
      <c r="K228" s="41" t="s">
        <v>348</v>
      </c>
      <c r="L228" s="38">
        <f t="shared" si="44"/>
        <v>1.7500000000000002E-2</v>
      </c>
      <c r="M228" s="38" t="e">
        <f t="shared" ca="1" si="45"/>
        <v>#N/A</v>
      </c>
      <c r="N228" s="38" t="e">
        <f ca="1">VLOOKUP(B228,$C$7:$T226,13,FALSE)</f>
        <v>#N/A</v>
      </c>
      <c r="O228" s="38" t="e">
        <f t="shared" ca="1" si="46"/>
        <v>#N/A</v>
      </c>
      <c r="P228" s="38" t="e">
        <f t="shared" ca="1" si="47"/>
        <v>#N/A</v>
      </c>
      <c r="Q228" s="38" t="e">
        <f t="shared" ca="1" si="48"/>
        <v>#N/A</v>
      </c>
      <c r="R228" s="38">
        <f t="shared" si="49"/>
        <v>6000</v>
      </c>
      <c r="S228" s="38" t="e">
        <f t="shared" ca="1" si="50"/>
        <v>#N/A</v>
      </c>
      <c r="T228" s="38" t="e">
        <f t="shared" si="51"/>
        <v>#N/A</v>
      </c>
    </row>
    <row r="229" spans="2:20" x14ac:dyDescent="0.25">
      <c r="B229" s="38" t="e">
        <f t="shared" ca="1" si="38"/>
        <v>#N/A</v>
      </c>
      <c r="C229" s="40" t="e">
        <f>Кабельный_журнал!P195</f>
        <v>#N/A</v>
      </c>
      <c r="D229" s="38" t="e">
        <f t="shared" ca="1" si="39"/>
        <v>#N/A</v>
      </c>
      <c r="E229" s="41" t="s">
        <v>351</v>
      </c>
      <c r="F229" s="38" t="e">
        <f t="shared" ca="1" si="40"/>
        <v>#N/A</v>
      </c>
      <c r="G229" s="38" t="e">
        <f t="shared" si="41"/>
        <v>#N/A</v>
      </c>
      <c r="H229" s="41" t="s">
        <v>350</v>
      </c>
      <c r="I229" s="38" t="e">
        <f t="shared" si="42"/>
        <v>#N/A</v>
      </c>
      <c r="J229" s="38" t="e">
        <f t="shared" si="43"/>
        <v>#N/A</v>
      </c>
      <c r="K229" s="41" t="s">
        <v>348</v>
      </c>
      <c r="L229" s="38">
        <f t="shared" si="44"/>
        <v>1.7500000000000002E-2</v>
      </c>
      <c r="M229" s="38" t="e">
        <f t="shared" ca="1" si="45"/>
        <v>#N/A</v>
      </c>
      <c r="N229" s="38" t="e">
        <f ca="1">VLOOKUP(B229,$C$7:$T227,13,FALSE)</f>
        <v>#N/A</v>
      </c>
      <c r="O229" s="38" t="e">
        <f t="shared" ca="1" si="46"/>
        <v>#N/A</v>
      </c>
      <c r="P229" s="38" t="e">
        <f t="shared" ca="1" si="47"/>
        <v>#N/A</v>
      </c>
      <c r="Q229" s="38" t="e">
        <f t="shared" ca="1" si="48"/>
        <v>#N/A</v>
      </c>
      <c r="R229" s="38">
        <f t="shared" si="49"/>
        <v>6000</v>
      </c>
      <c r="S229" s="38" t="e">
        <f t="shared" ca="1" si="50"/>
        <v>#N/A</v>
      </c>
      <c r="T229" s="38" t="e">
        <f t="shared" si="51"/>
        <v>#N/A</v>
      </c>
    </row>
    <row r="230" spans="2:20" x14ac:dyDescent="0.25">
      <c r="B230" s="38" t="e">
        <f t="shared" ca="1" si="38"/>
        <v>#N/A</v>
      </c>
      <c r="C230" s="40" t="e">
        <f>Кабельный_журнал!P196</f>
        <v>#N/A</v>
      </c>
      <c r="D230" s="38" t="e">
        <f t="shared" ca="1" si="39"/>
        <v>#N/A</v>
      </c>
      <c r="E230" s="41" t="s">
        <v>351</v>
      </c>
      <c r="F230" s="38" t="e">
        <f t="shared" ca="1" si="40"/>
        <v>#N/A</v>
      </c>
      <c r="G230" s="38" t="e">
        <f t="shared" si="41"/>
        <v>#N/A</v>
      </c>
      <c r="H230" s="41" t="s">
        <v>350</v>
      </c>
      <c r="I230" s="38" t="e">
        <f t="shared" si="42"/>
        <v>#N/A</v>
      </c>
      <c r="J230" s="38" t="e">
        <f t="shared" si="43"/>
        <v>#N/A</v>
      </c>
      <c r="K230" s="41" t="s">
        <v>348</v>
      </c>
      <c r="L230" s="38">
        <f t="shared" si="44"/>
        <v>1.7500000000000002E-2</v>
      </c>
      <c r="M230" s="38" t="e">
        <f t="shared" ca="1" si="45"/>
        <v>#N/A</v>
      </c>
      <c r="N230" s="38" t="e">
        <f ca="1">VLOOKUP(B230,$C$7:$T228,13,FALSE)</f>
        <v>#N/A</v>
      </c>
      <c r="O230" s="38" t="e">
        <f t="shared" ca="1" si="46"/>
        <v>#N/A</v>
      </c>
      <c r="P230" s="38" t="e">
        <f t="shared" ca="1" si="47"/>
        <v>#N/A</v>
      </c>
      <c r="Q230" s="38" t="e">
        <f t="shared" ca="1" si="48"/>
        <v>#N/A</v>
      </c>
      <c r="R230" s="38">
        <f t="shared" si="49"/>
        <v>6000</v>
      </c>
      <c r="S230" s="38" t="e">
        <f t="shared" ca="1" si="50"/>
        <v>#N/A</v>
      </c>
      <c r="T230" s="38" t="e">
        <f t="shared" si="51"/>
        <v>#N/A</v>
      </c>
    </row>
    <row r="231" spans="2:20" x14ac:dyDescent="0.25">
      <c r="B231" s="38" t="e">
        <f t="shared" ref="B231:B294" ca="1" si="52">VLOOKUP(C231,Кабельный_журнал,2,FALSE)</f>
        <v>#N/A</v>
      </c>
      <c r="C231" s="40" t="e">
        <f>Кабельный_журнал!P197</f>
        <v>#N/A</v>
      </c>
      <c r="D231" s="38" t="e">
        <f t="shared" ref="D231:D294" ca="1" si="53">B231&amp;"-"&amp;C231</f>
        <v>#N/A</v>
      </c>
      <c r="E231" s="41" t="s">
        <v>351</v>
      </c>
      <c r="F231" s="38" t="e">
        <f t="shared" ref="F231:F294" ca="1" si="54">VLOOKUP(C231,Кабельный_журнал,8,FALSE)</f>
        <v>#N/A</v>
      </c>
      <c r="G231" s="38" t="e">
        <f t="shared" ref="G231:G294" si="55">VLOOKUP(C231,Исходные_данные,21,FALSE)</f>
        <v>#N/A</v>
      </c>
      <c r="H231" s="41" t="s">
        <v>350</v>
      </c>
      <c r="I231" s="38" t="e">
        <f t="shared" ref="I231:I294" si="56">VLOOKUP(C231,Исходные_данные,22,FALSE)</f>
        <v>#N/A</v>
      </c>
      <c r="J231" s="38" t="e">
        <f t="shared" ref="J231:J294" si="57">I231</f>
        <v>#N/A</v>
      </c>
      <c r="K231" s="41" t="s">
        <v>348</v>
      </c>
      <c r="L231" s="38">
        <f t="shared" ref="L231:L294" si="58">VLOOKUP(K231,$K$2:$L$3,2,FALSE)</f>
        <v>1.7500000000000002E-2</v>
      </c>
      <c r="M231" s="38" t="e">
        <f t="shared" ref="M231:M294" ca="1" si="59">L231*F231*(1/I231+1/J231)</f>
        <v>#N/A</v>
      </c>
      <c r="N231" s="38" t="e">
        <f ca="1">VLOOKUP(B231,$C$7:$T229,13,FALSE)</f>
        <v>#N/A</v>
      </c>
      <c r="O231" s="38" t="e">
        <f t="shared" ref="O231:O294" ca="1" si="60">L231+M231</f>
        <v>#N/A</v>
      </c>
      <c r="P231" s="38" t="e">
        <f t="shared" ref="P231:P294" ca="1" si="61">220/O231</f>
        <v>#N/A</v>
      </c>
      <c r="Q231" s="38" t="e">
        <f t="shared" ref="Q231:Q294" ca="1" si="62">O231/G231</f>
        <v>#N/A</v>
      </c>
      <c r="R231" s="38">
        <f t="shared" ref="R231:R294" si="63">VLOOKUP(H231,$W$2:$Y$12,3,FALSE)</f>
        <v>6000</v>
      </c>
      <c r="S231" s="38" t="e">
        <f t="shared" ref="S231:S294" ca="1" si="64">_xlfn.IFS(E231="щит",IF(P231&gt;R231,"Увел сеч",IF(T231&gt;P231,"Увел сеч","tср&lt;5с")),E231="потреб",IF(P231&gt;R231,"Увел сеч",IF(T231&gt;P231,"Увел сеч","tср&lt;0.4с")))</f>
        <v>#N/A</v>
      </c>
      <c r="T231" s="38" t="e">
        <f t="shared" ref="T231:T294" si="65">G231*VLOOKUP(H231,$W$2:$Y$12,2,FALSE)</f>
        <v>#N/A</v>
      </c>
    </row>
    <row r="232" spans="2:20" x14ac:dyDescent="0.25">
      <c r="B232" s="38" t="e">
        <f t="shared" ca="1" si="52"/>
        <v>#N/A</v>
      </c>
      <c r="C232" s="40" t="e">
        <f>Кабельный_журнал!P198</f>
        <v>#N/A</v>
      </c>
      <c r="D232" s="38" t="e">
        <f t="shared" ca="1" si="53"/>
        <v>#N/A</v>
      </c>
      <c r="E232" s="41" t="s">
        <v>351</v>
      </c>
      <c r="F232" s="38" t="e">
        <f t="shared" ca="1" si="54"/>
        <v>#N/A</v>
      </c>
      <c r="G232" s="38" t="e">
        <f t="shared" si="55"/>
        <v>#N/A</v>
      </c>
      <c r="H232" s="41" t="s">
        <v>350</v>
      </c>
      <c r="I232" s="38" t="e">
        <f t="shared" si="56"/>
        <v>#N/A</v>
      </c>
      <c r="J232" s="38" t="e">
        <f t="shared" si="57"/>
        <v>#N/A</v>
      </c>
      <c r="K232" s="41" t="s">
        <v>348</v>
      </c>
      <c r="L232" s="38">
        <f t="shared" si="58"/>
        <v>1.7500000000000002E-2</v>
      </c>
      <c r="M232" s="38" t="e">
        <f t="shared" ca="1" si="59"/>
        <v>#N/A</v>
      </c>
      <c r="N232" s="38" t="e">
        <f ca="1">VLOOKUP(B232,$C$7:$T230,13,FALSE)</f>
        <v>#N/A</v>
      </c>
      <c r="O232" s="38" t="e">
        <f t="shared" ca="1" si="60"/>
        <v>#N/A</v>
      </c>
      <c r="P232" s="38" t="e">
        <f t="shared" ca="1" si="61"/>
        <v>#N/A</v>
      </c>
      <c r="Q232" s="38" t="e">
        <f t="shared" ca="1" si="62"/>
        <v>#N/A</v>
      </c>
      <c r="R232" s="38">
        <f t="shared" si="63"/>
        <v>6000</v>
      </c>
      <c r="S232" s="38" t="e">
        <f t="shared" ca="1" si="64"/>
        <v>#N/A</v>
      </c>
      <c r="T232" s="38" t="e">
        <f t="shared" si="65"/>
        <v>#N/A</v>
      </c>
    </row>
    <row r="233" spans="2:20" x14ac:dyDescent="0.25">
      <c r="B233" s="38" t="e">
        <f t="shared" ca="1" si="52"/>
        <v>#N/A</v>
      </c>
      <c r="C233" s="40" t="e">
        <f>Кабельный_журнал!P199</f>
        <v>#N/A</v>
      </c>
      <c r="D233" s="38" t="e">
        <f t="shared" ca="1" si="53"/>
        <v>#N/A</v>
      </c>
      <c r="E233" s="41" t="s">
        <v>351</v>
      </c>
      <c r="F233" s="38" t="e">
        <f t="shared" ca="1" si="54"/>
        <v>#N/A</v>
      </c>
      <c r="G233" s="38" t="e">
        <f t="shared" si="55"/>
        <v>#N/A</v>
      </c>
      <c r="H233" s="41" t="s">
        <v>350</v>
      </c>
      <c r="I233" s="38" t="e">
        <f t="shared" si="56"/>
        <v>#N/A</v>
      </c>
      <c r="J233" s="38" t="e">
        <f t="shared" si="57"/>
        <v>#N/A</v>
      </c>
      <c r="K233" s="41" t="s">
        <v>348</v>
      </c>
      <c r="L233" s="38">
        <f t="shared" si="58"/>
        <v>1.7500000000000002E-2</v>
      </c>
      <c r="M233" s="38" t="e">
        <f t="shared" ca="1" si="59"/>
        <v>#N/A</v>
      </c>
      <c r="N233" s="38" t="e">
        <f ca="1">VLOOKUP(B233,$C$7:$T231,13,FALSE)</f>
        <v>#N/A</v>
      </c>
      <c r="O233" s="38" t="e">
        <f t="shared" ca="1" si="60"/>
        <v>#N/A</v>
      </c>
      <c r="P233" s="38" t="e">
        <f t="shared" ca="1" si="61"/>
        <v>#N/A</v>
      </c>
      <c r="Q233" s="38" t="e">
        <f t="shared" ca="1" si="62"/>
        <v>#N/A</v>
      </c>
      <c r="R233" s="38">
        <f t="shared" si="63"/>
        <v>6000</v>
      </c>
      <c r="S233" s="38" t="e">
        <f t="shared" ca="1" si="64"/>
        <v>#N/A</v>
      </c>
      <c r="T233" s="38" t="e">
        <f t="shared" si="65"/>
        <v>#N/A</v>
      </c>
    </row>
    <row r="234" spans="2:20" x14ac:dyDescent="0.25">
      <c r="B234" s="38" t="e">
        <f t="shared" ca="1" si="52"/>
        <v>#N/A</v>
      </c>
      <c r="C234" s="40" t="e">
        <f>Кабельный_журнал!P200</f>
        <v>#N/A</v>
      </c>
      <c r="D234" s="38" t="e">
        <f t="shared" ca="1" si="53"/>
        <v>#N/A</v>
      </c>
      <c r="E234" s="41" t="s">
        <v>351</v>
      </c>
      <c r="F234" s="38" t="e">
        <f t="shared" ca="1" si="54"/>
        <v>#N/A</v>
      </c>
      <c r="G234" s="38" t="e">
        <f t="shared" si="55"/>
        <v>#N/A</v>
      </c>
      <c r="H234" s="41" t="s">
        <v>350</v>
      </c>
      <c r="I234" s="38" t="e">
        <f t="shared" si="56"/>
        <v>#N/A</v>
      </c>
      <c r="J234" s="38" t="e">
        <f t="shared" si="57"/>
        <v>#N/A</v>
      </c>
      <c r="K234" s="41" t="s">
        <v>348</v>
      </c>
      <c r="L234" s="38">
        <f t="shared" si="58"/>
        <v>1.7500000000000002E-2</v>
      </c>
      <c r="M234" s="38" t="e">
        <f t="shared" ca="1" si="59"/>
        <v>#N/A</v>
      </c>
      <c r="N234" s="38" t="e">
        <f ca="1">VLOOKUP(B234,$C$7:$T232,13,FALSE)</f>
        <v>#N/A</v>
      </c>
      <c r="O234" s="38" t="e">
        <f t="shared" ca="1" si="60"/>
        <v>#N/A</v>
      </c>
      <c r="P234" s="38" t="e">
        <f t="shared" ca="1" si="61"/>
        <v>#N/A</v>
      </c>
      <c r="Q234" s="38" t="e">
        <f t="shared" ca="1" si="62"/>
        <v>#N/A</v>
      </c>
      <c r="R234" s="38">
        <f t="shared" si="63"/>
        <v>6000</v>
      </c>
      <c r="S234" s="38" t="e">
        <f t="shared" ca="1" si="64"/>
        <v>#N/A</v>
      </c>
      <c r="T234" s="38" t="e">
        <f t="shared" si="65"/>
        <v>#N/A</v>
      </c>
    </row>
    <row r="235" spans="2:20" x14ac:dyDescent="0.25">
      <c r="B235" s="38" t="e">
        <f t="shared" ca="1" si="52"/>
        <v>#N/A</v>
      </c>
      <c r="C235" s="40" t="e">
        <f>Кабельный_журнал!P201</f>
        <v>#N/A</v>
      </c>
      <c r="D235" s="38" t="e">
        <f t="shared" ca="1" si="53"/>
        <v>#N/A</v>
      </c>
      <c r="E235" s="41" t="s">
        <v>351</v>
      </c>
      <c r="F235" s="38" t="e">
        <f t="shared" ca="1" si="54"/>
        <v>#N/A</v>
      </c>
      <c r="G235" s="38" t="e">
        <f t="shared" si="55"/>
        <v>#N/A</v>
      </c>
      <c r="H235" s="41" t="s">
        <v>350</v>
      </c>
      <c r="I235" s="38" t="e">
        <f t="shared" si="56"/>
        <v>#N/A</v>
      </c>
      <c r="J235" s="38" t="e">
        <f t="shared" si="57"/>
        <v>#N/A</v>
      </c>
      <c r="K235" s="41" t="s">
        <v>348</v>
      </c>
      <c r="L235" s="38">
        <f t="shared" si="58"/>
        <v>1.7500000000000002E-2</v>
      </c>
      <c r="M235" s="38" t="e">
        <f t="shared" ca="1" si="59"/>
        <v>#N/A</v>
      </c>
      <c r="N235" s="38" t="e">
        <f ca="1">VLOOKUP(B235,$C$7:$T233,13,FALSE)</f>
        <v>#N/A</v>
      </c>
      <c r="O235" s="38" t="e">
        <f t="shared" ca="1" si="60"/>
        <v>#N/A</v>
      </c>
      <c r="P235" s="38" t="e">
        <f t="shared" ca="1" si="61"/>
        <v>#N/A</v>
      </c>
      <c r="Q235" s="38" t="e">
        <f t="shared" ca="1" si="62"/>
        <v>#N/A</v>
      </c>
      <c r="R235" s="38">
        <f t="shared" si="63"/>
        <v>6000</v>
      </c>
      <c r="S235" s="38" t="e">
        <f t="shared" ca="1" si="64"/>
        <v>#N/A</v>
      </c>
      <c r="T235" s="38" t="e">
        <f t="shared" si="65"/>
        <v>#N/A</v>
      </c>
    </row>
    <row r="236" spans="2:20" x14ac:dyDescent="0.25">
      <c r="B236" s="38" t="e">
        <f t="shared" ca="1" si="52"/>
        <v>#N/A</v>
      </c>
      <c r="C236" s="40" t="e">
        <f>Кабельный_журнал!P202</f>
        <v>#N/A</v>
      </c>
      <c r="D236" s="38" t="e">
        <f t="shared" ca="1" si="53"/>
        <v>#N/A</v>
      </c>
      <c r="E236" s="41" t="s">
        <v>351</v>
      </c>
      <c r="F236" s="38" t="e">
        <f t="shared" ca="1" si="54"/>
        <v>#N/A</v>
      </c>
      <c r="G236" s="38" t="e">
        <f t="shared" si="55"/>
        <v>#N/A</v>
      </c>
      <c r="H236" s="41" t="s">
        <v>350</v>
      </c>
      <c r="I236" s="38" t="e">
        <f t="shared" si="56"/>
        <v>#N/A</v>
      </c>
      <c r="J236" s="38" t="e">
        <f t="shared" si="57"/>
        <v>#N/A</v>
      </c>
      <c r="K236" s="41" t="s">
        <v>348</v>
      </c>
      <c r="L236" s="38">
        <f t="shared" si="58"/>
        <v>1.7500000000000002E-2</v>
      </c>
      <c r="M236" s="38" t="e">
        <f t="shared" ca="1" si="59"/>
        <v>#N/A</v>
      </c>
      <c r="N236" s="38" t="e">
        <f ca="1">VLOOKUP(B236,$C$7:$T234,13,FALSE)</f>
        <v>#N/A</v>
      </c>
      <c r="O236" s="38" t="e">
        <f t="shared" ca="1" si="60"/>
        <v>#N/A</v>
      </c>
      <c r="P236" s="38" t="e">
        <f t="shared" ca="1" si="61"/>
        <v>#N/A</v>
      </c>
      <c r="Q236" s="38" t="e">
        <f t="shared" ca="1" si="62"/>
        <v>#N/A</v>
      </c>
      <c r="R236" s="38">
        <f t="shared" si="63"/>
        <v>6000</v>
      </c>
      <c r="S236" s="38" t="e">
        <f t="shared" ca="1" si="64"/>
        <v>#N/A</v>
      </c>
      <c r="T236" s="38" t="e">
        <f t="shared" si="65"/>
        <v>#N/A</v>
      </c>
    </row>
    <row r="237" spans="2:20" x14ac:dyDescent="0.25">
      <c r="B237" s="38" t="e">
        <f t="shared" ca="1" si="52"/>
        <v>#N/A</v>
      </c>
      <c r="C237" s="40" t="e">
        <f>Кабельный_журнал!P203</f>
        <v>#N/A</v>
      </c>
      <c r="D237" s="38" t="e">
        <f t="shared" ca="1" si="53"/>
        <v>#N/A</v>
      </c>
      <c r="E237" s="41" t="s">
        <v>351</v>
      </c>
      <c r="F237" s="38" t="e">
        <f t="shared" ca="1" si="54"/>
        <v>#N/A</v>
      </c>
      <c r="G237" s="38" t="e">
        <f t="shared" si="55"/>
        <v>#N/A</v>
      </c>
      <c r="H237" s="41" t="s">
        <v>350</v>
      </c>
      <c r="I237" s="38" t="e">
        <f t="shared" si="56"/>
        <v>#N/A</v>
      </c>
      <c r="J237" s="38" t="e">
        <f t="shared" si="57"/>
        <v>#N/A</v>
      </c>
      <c r="K237" s="41" t="s">
        <v>348</v>
      </c>
      <c r="L237" s="38">
        <f t="shared" si="58"/>
        <v>1.7500000000000002E-2</v>
      </c>
      <c r="M237" s="38" t="e">
        <f t="shared" ca="1" si="59"/>
        <v>#N/A</v>
      </c>
      <c r="N237" s="38" t="e">
        <f ca="1">VLOOKUP(B237,$C$7:$T235,13,FALSE)</f>
        <v>#N/A</v>
      </c>
      <c r="O237" s="38" t="e">
        <f t="shared" ca="1" si="60"/>
        <v>#N/A</v>
      </c>
      <c r="P237" s="38" t="e">
        <f t="shared" ca="1" si="61"/>
        <v>#N/A</v>
      </c>
      <c r="Q237" s="38" t="e">
        <f t="shared" ca="1" si="62"/>
        <v>#N/A</v>
      </c>
      <c r="R237" s="38">
        <f t="shared" si="63"/>
        <v>6000</v>
      </c>
      <c r="S237" s="38" t="e">
        <f t="shared" ca="1" si="64"/>
        <v>#N/A</v>
      </c>
      <c r="T237" s="38" t="e">
        <f t="shared" si="65"/>
        <v>#N/A</v>
      </c>
    </row>
    <row r="238" spans="2:20" x14ac:dyDescent="0.25">
      <c r="B238" s="38" t="e">
        <f t="shared" ca="1" si="52"/>
        <v>#N/A</v>
      </c>
      <c r="C238" s="40" t="e">
        <f>Кабельный_журнал!P204</f>
        <v>#N/A</v>
      </c>
      <c r="D238" s="38" t="e">
        <f t="shared" ca="1" si="53"/>
        <v>#N/A</v>
      </c>
      <c r="E238" s="41" t="s">
        <v>351</v>
      </c>
      <c r="F238" s="38" t="e">
        <f t="shared" ca="1" si="54"/>
        <v>#N/A</v>
      </c>
      <c r="G238" s="38" t="e">
        <f t="shared" si="55"/>
        <v>#N/A</v>
      </c>
      <c r="H238" s="41" t="s">
        <v>350</v>
      </c>
      <c r="I238" s="38" t="e">
        <f t="shared" si="56"/>
        <v>#N/A</v>
      </c>
      <c r="J238" s="38" t="e">
        <f t="shared" si="57"/>
        <v>#N/A</v>
      </c>
      <c r="K238" s="41" t="s">
        <v>348</v>
      </c>
      <c r="L238" s="38">
        <f t="shared" si="58"/>
        <v>1.7500000000000002E-2</v>
      </c>
      <c r="M238" s="38" t="e">
        <f t="shared" ca="1" si="59"/>
        <v>#N/A</v>
      </c>
      <c r="N238" s="38" t="e">
        <f ca="1">VLOOKUP(B238,$C$7:$T236,13,FALSE)</f>
        <v>#N/A</v>
      </c>
      <c r="O238" s="38" t="e">
        <f t="shared" ca="1" si="60"/>
        <v>#N/A</v>
      </c>
      <c r="P238" s="38" t="e">
        <f t="shared" ca="1" si="61"/>
        <v>#N/A</v>
      </c>
      <c r="Q238" s="38" t="e">
        <f t="shared" ca="1" si="62"/>
        <v>#N/A</v>
      </c>
      <c r="R238" s="38">
        <f t="shared" si="63"/>
        <v>6000</v>
      </c>
      <c r="S238" s="38" t="e">
        <f t="shared" ca="1" si="64"/>
        <v>#N/A</v>
      </c>
      <c r="T238" s="38" t="e">
        <f t="shared" si="65"/>
        <v>#N/A</v>
      </c>
    </row>
    <row r="239" spans="2:20" x14ac:dyDescent="0.25">
      <c r="B239" s="38" t="e">
        <f t="shared" ca="1" si="52"/>
        <v>#N/A</v>
      </c>
      <c r="C239" s="40" t="e">
        <f>Кабельный_журнал!P205</f>
        <v>#N/A</v>
      </c>
      <c r="D239" s="38" t="e">
        <f t="shared" ca="1" si="53"/>
        <v>#N/A</v>
      </c>
      <c r="E239" s="41" t="s">
        <v>351</v>
      </c>
      <c r="F239" s="38" t="e">
        <f t="shared" ca="1" si="54"/>
        <v>#N/A</v>
      </c>
      <c r="G239" s="38" t="e">
        <f t="shared" si="55"/>
        <v>#N/A</v>
      </c>
      <c r="H239" s="41" t="s">
        <v>350</v>
      </c>
      <c r="I239" s="38" t="e">
        <f t="shared" si="56"/>
        <v>#N/A</v>
      </c>
      <c r="J239" s="38" t="e">
        <f t="shared" si="57"/>
        <v>#N/A</v>
      </c>
      <c r="K239" s="41" t="s">
        <v>348</v>
      </c>
      <c r="L239" s="38">
        <f t="shared" si="58"/>
        <v>1.7500000000000002E-2</v>
      </c>
      <c r="M239" s="38" t="e">
        <f t="shared" ca="1" si="59"/>
        <v>#N/A</v>
      </c>
      <c r="N239" s="38" t="e">
        <f ca="1">VLOOKUP(B239,$C$7:$T237,13,FALSE)</f>
        <v>#N/A</v>
      </c>
      <c r="O239" s="38" t="e">
        <f t="shared" ca="1" si="60"/>
        <v>#N/A</v>
      </c>
      <c r="P239" s="38" t="e">
        <f t="shared" ca="1" si="61"/>
        <v>#N/A</v>
      </c>
      <c r="Q239" s="38" t="e">
        <f t="shared" ca="1" si="62"/>
        <v>#N/A</v>
      </c>
      <c r="R239" s="38">
        <f t="shared" si="63"/>
        <v>6000</v>
      </c>
      <c r="S239" s="38" t="e">
        <f t="shared" ca="1" si="64"/>
        <v>#N/A</v>
      </c>
      <c r="T239" s="38" t="e">
        <f t="shared" si="65"/>
        <v>#N/A</v>
      </c>
    </row>
    <row r="240" spans="2:20" x14ac:dyDescent="0.25">
      <c r="B240" s="38" t="e">
        <f t="shared" ca="1" si="52"/>
        <v>#N/A</v>
      </c>
      <c r="C240" s="40" t="e">
        <f>Кабельный_журнал!P206</f>
        <v>#N/A</v>
      </c>
      <c r="D240" s="38" t="e">
        <f t="shared" ca="1" si="53"/>
        <v>#N/A</v>
      </c>
      <c r="E240" s="41" t="s">
        <v>351</v>
      </c>
      <c r="F240" s="38" t="e">
        <f t="shared" ca="1" si="54"/>
        <v>#N/A</v>
      </c>
      <c r="G240" s="38" t="e">
        <f t="shared" si="55"/>
        <v>#N/A</v>
      </c>
      <c r="H240" s="41" t="s">
        <v>350</v>
      </c>
      <c r="I240" s="38" t="e">
        <f t="shared" si="56"/>
        <v>#N/A</v>
      </c>
      <c r="J240" s="38" t="e">
        <f t="shared" si="57"/>
        <v>#N/A</v>
      </c>
      <c r="K240" s="41" t="s">
        <v>348</v>
      </c>
      <c r="L240" s="38">
        <f t="shared" si="58"/>
        <v>1.7500000000000002E-2</v>
      </c>
      <c r="M240" s="38" t="e">
        <f t="shared" ca="1" si="59"/>
        <v>#N/A</v>
      </c>
      <c r="N240" s="38" t="e">
        <f ca="1">VLOOKUP(B240,$C$7:$T238,13,FALSE)</f>
        <v>#N/A</v>
      </c>
      <c r="O240" s="38" t="e">
        <f t="shared" ca="1" si="60"/>
        <v>#N/A</v>
      </c>
      <c r="P240" s="38" t="e">
        <f t="shared" ca="1" si="61"/>
        <v>#N/A</v>
      </c>
      <c r="Q240" s="38" t="e">
        <f t="shared" ca="1" si="62"/>
        <v>#N/A</v>
      </c>
      <c r="R240" s="38">
        <f t="shared" si="63"/>
        <v>6000</v>
      </c>
      <c r="S240" s="38" t="e">
        <f t="shared" ca="1" si="64"/>
        <v>#N/A</v>
      </c>
      <c r="T240" s="38" t="e">
        <f t="shared" si="65"/>
        <v>#N/A</v>
      </c>
    </row>
    <row r="241" spans="2:20" x14ac:dyDescent="0.25">
      <c r="B241" s="38" t="e">
        <f t="shared" ca="1" si="52"/>
        <v>#N/A</v>
      </c>
      <c r="C241" s="40" t="e">
        <f>Кабельный_журнал!P207</f>
        <v>#N/A</v>
      </c>
      <c r="D241" s="38" t="e">
        <f t="shared" ca="1" si="53"/>
        <v>#N/A</v>
      </c>
      <c r="E241" s="41" t="s">
        <v>351</v>
      </c>
      <c r="F241" s="38" t="e">
        <f t="shared" ca="1" si="54"/>
        <v>#N/A</v>
      </c>
      <c r="G241" s="38" t="e">
        <f t="shared" si="55"/>
        <v>#N/A</v>
      </c>
      <c r="H241" s="41" t="s">
        <v>350</v>
      </c>
      <c r="I241" s="38" t="e">
        <f t="shared" si="56"/>
        <v>#N/A</v>
      </c>
      <c r="J241" s="38" t="e">
        <f t="shared" si="57"/>
        <v>#N/A</v>
      </c>
      <c r="K241" s="41" t="s">
        <v>348</v>
      </c>
      <c r="L241" s="38">
        <f t="shared" si="58"/>
        <v>1.7500000000000002E-2</v>
      </c>
      <c r="M241" s="38" t="e">
        <f t="shared" ca="1" si="59"/>
        <v>#N/A</v>
      </c>
      <c r="N241" s="38" t="e">
        <f ca="1">VLOOKUP(B241,$C$7:$T239,13,FALSE)</f>
        <v>#N/A</v>
      </c>
      <c r="O241" s="38" t="e">
        <f t="shared" ca="1" si="60"/>
        <v>#N/A</v>
      </c>
      <c r="P241" s="38" t="e">
        <f t="shared" ca="1" si="61"/>
        <v>#N/A</v>
      </c>
      <c r="Q241" s="38" t="e">
        <f t="shared" ca="1" si="62"/>
        <v>#N/A</v>
      </c>
      <c r="R241" s="38">
        <f t="shared" si="63"/>
        <v>6000</v>
      </c>
      <c r="S241" s="38" t="e">
        <f t="shared" ca="1" si="64"/>
        <v>#N/A</v>
      </c>
      <c r="T241" s="38" t="e">
        <f t="shared" si="65"/>
        <v>#N/A</v>
      </c>
    </row>
    <row r="242" spans="2:20" x14ac:dyDescent="0.25">
      <c r="B242" s="38" t="e">
        <f t="shared" ca="1" si="52"/>
        <v>#N/A</v>
      </c>
      <c r="C242" s="40" t="e">
        <f>Кабельный_журнал!P208</f>
        <v>#N/A</v>
      </c>
      <c r="D242" s="38" t="e">
        <f t="shared" ca="1" si="53"/>
        <v>#N/A</v>
      </c>
      <c r="E242" s="41" t="s">
        <v>351</v>
      </c>
      <c r="F242" s="38" t="e">
        <f t="shared" ca="1" si="54"/>
        <v>#N/A</v>
      </c>
      <c r="G242" s="38" t="e">
        <f t="shared" si="55"/>
        <v>#N/A</v>
      </c>
      <c r="H242" s="41" t="s">
        <v>350</v>
      </c>
      <c r="I242" s="38" t="e">
        <f t="shared" si="56"/>
        <v>#N/A</v>
      </c>
      <c r="J242" s="38" t="e">
        <f t="shared" si="57"/>
        <v>#N/A</v>
      </c>
      <c r="K242" s="41" t="s">
        <v>348</v>
      </c>
      <c r="L242" s="38">
        <f t="shared" si="58"/>
        <v>1.7500000000000002E-2</v>
      </c>
      <c r="M242" s="38" t="e">
        <f t="shared" ca="1" si="59"/>
        <v>#N/A</v>
      </c>
      <c r="N242" s="38" t="e">
        <f ca="1">VLOOKUP(B242,$C$7:$T240,13,FALSE)</f>
        <v>#N/A</v>
      </c>
      <c r="O242" s="38" t="e">
        <f t="shared" ca="1" si="60"/>
        <v>#N/A</v>
      </c>
      <c r="P242" s="38" t="e">
        <f t="shared" ca="1" si="61"/>
        <v>#N/A</v>
      </c>
      <c r="Q242" s="38" t="e">
        <f t="shared" ca="1" si="62"/>
        <v>#N/A</v>
      </c>
      <c r="R242" s="38">
        <f t="shared" si="63"/>
        <v>6000</v>
      </c>
      <c r="S242" s="38" t="e">
        <f t="shared" ca="1" si="64"/>
        <v>#N/A</v>
      </c>
      <c r="T242" s="38" t="e">
        <f t="shared" si="65"/>
        <v>#N/A</v>
      </c>
    </row>
    <row r="243" spans="2:20" x14ac:dyDescent="0.25">
      <c r="B243" s="38" t="e">
        <f t="shared" ca="1" si="52"/>
        <v>#N/A</v>
      </c>
      <c r="C243" s="40" t="e">
        <f>Кабельный_журнал!P209</f>
        <v>#N/A</v>
      </c>
      <c r="D243" s="38" t="e">
        <f t="shared" ca="1" si="53"/>
        <v>#N/A</v>
      </c>
      <c r="E243" s="41" t="s">
        <v>351</v>
      </c>
      <c r="F243" s="38" t="e">
        <f t="shared" ca="1" si="54"/>
        <v>#N/A</v>
      </c>
      <c r="G243" s="38" t="e">
        <f t="shared" si="55"/>
        <v>#N/A</v>
      </c>
      <c r="H243" s="41" t="s">
        <v>350</v>
      </c>
      <c r="I243" s="38" t="e">
        <f t="shared" si="56"/>
        <v>#N/A</v>
      </c>
      <c r="J243" s="38" t="e">
        <f t="shared" si="57"/>
        <v>#N/A</v>
      </c>
      <c r="K243" s="41" t="s">
        <v>348</v>
      </c>
      <c r="L243" s="38">
        <f t="shared" si="58"/>
        <v>1.7500000000000002E-2</v>
      </c>
      <c r="M243" s="38" t="e">
        <f t="shared" ca="1" si="59"/>
        <v>#N/A</v>
      </c>
      <c r="N243" s="38" t="e">
        <f ca="1">VLOOKUP(B243,$C$7:$T241,13,FALSE)</f>
        <v>#N/A</v>
      </c>
      <c r="O243" s="38" t="e">
        <f t="shared" ca="1" si="60"/>
        <v>#N/A</v>
      </c>
      <c r="P243" s="38" t="e">
        <f t="shared" ca="1" si="61"/>
        <v>#N/A</v>
      </c>
      <c r="Q243" s="38" t="e">
        <f t="shared" ca="1" si="62"/>
        <v>#N/A</v>
      </c>
      <c r="R243" s="38">
        <f t="shared" si="63"/>
        <v>6000</v>
      </c>
      <c r="S243" s="38" t="e">
        <f t="shared" ca="1" si="64"/>
        <v>#N/A</v>
      </c>
      <c r="T243" s="38" t="e">
        <f t="shared" si="65"/>
        <v>#N/A</v>
      </c>
    </row>
    <row r="244" spans="2:20" x14ac:dyDescent="0.25">
      <c r="B244" s="38" t="e">
        <f t="shared" ca="1" si="52"/>
        <v>#N/A</v>
      </c>
      <c r="C244" s="40" t="e">
        <f>Кабельный_журнал!P210</f>
        <v>#N/A</v>
      </c>
      <c r="D244" s="38" t="e">
        <f t="shared" ca="1" si="53"/>
        <v>#N/A</v>
      </c>
      <c r="E244" s="41" t="s">
        <v>351</v>
      </c>
      <c r="F244" s="38" t="e">
        <f t="shared" ca="1" si="54"/>
        <v>#N/A</v>
      </c>
      <c r="G244" s="38" t="e">
        <f t="shared" si="55"/>
        <v>#N/A</v>
      </c>
      <c r="H244" s="41" t="s">
        <v>350</v>
      </c>
      <c r="I244" s="38" t="e">
        <f t="shared" si="56"/>
        <v>#N/A</v>
      </c>
      <c r="J244" s="38" t="e">
        <f t="shared" si="57"/>
        <v>#N/A</v>
      </c>
      <c r="K244" s="41" t="s">
        <v>348</v>
      </c>
      <c r="L244" s="38">
        <f t="shared" si="58"/>
        <v>1.7500000000000002E-2</v>
      </c>
      <c r="M244" s="38" t="e">
        <f t="shared" ca="1" si="59"/>
        <v>#N/A</v>
      </c>
      <c r="N244" s="38" t="e">
        <f ca="1">VLOOKUP(B244,$C$7:$T242,13,FALSE)</f>
        <v>#N/A</v>
      </c>
      <c r="O244" s="38" t="e">
        <f t="shared" ca="1" si="60"/>
        <v>#N/A</v>
      </c>
      <c r="P244" s="38" t="e">
        <f t="shared" ca="1" si="61"/>
        <v>#N/A</v>
      </c>
      <c r="Q244" s="38" t="e">
        <f t="shared" ca="1" si="62"/>
        <v>#N/A</v>
      </c>
      <c r="R244" s="38">
        <f t="shared" si="63"/>
        <v>6000</v>
      </c>
      <c r="S244" s="38" t="e">
        <f t="shared" ca="1" si="64"/>
        <v>#N/A</v>
      </c>
      <c r="T244" s="38" t="e">
        <f t="shared" si="65"/>
        <v>#N/A</v>
      </c>
    </row>
    <row r="245" spans="2:20" x14ac:dyDescent="0.25">
      <c r="B245" s="38" t="e">
        <f t="shared" ca="1" si="52"/>
        <v>#N/A</v>
      </c>
      <c r="C245" s="40" t="e">
        <f>Кабельный_журнал!P211</f>
        <v>#N/A</v>
      </c>
      <c r="D245" s="38" t="e">
        <f t="shared" ca="1" si="53"/>
        <v>#N/A</v>
      </c>
      <c r="E245" s="41" t="s">
        <v>351</v>
      </c>
      <c r="F245" s="38" t="e">
        <f t="shared" ca="1" si="54"/>
        <v>#N/A</v>
      </c>
      <c r="G245" s="38" t="e">
        <f t="shared" si="55"/>
        <v>#N/A</v>
      </c>
      <c r="H245" s="41" t="s">
        <v>350</v>
      </c>
      <c r="I245" s="38" t="e">
        <f t="shared" si="56"/>
        <v>#N/A</v>
      </c>
      <c r="J245" s="38" t="e">
        <f t="shared" si="57"/>
        <v>#N/A</v>
      </c>
      <c r="K245" s="41" t="s">
        <v>348</v>
      </c>
      <c r="L245" s="38">
        <f t="shared" si="58"/>
        <v>1.7500000000000002E-2</v>
      </c>
      <c r="M245" s="38" t="e">
        <f t="shared" ca="1" si="59"/>
        <v>#N/A</v>
      </c>
      <c r="N245" s="38" t="e">
        <f ca="1">VLOOKUP(B245,$C$7:$T243,13,FALSE)</f>
        <v>#N/A</v>
      </c>
      <c r="O245" s="38" t="e">
        <f t="shared" ca="1" si="60"/>
        <v>#N/A</v>
      </c>
      <c r="P245" s="38" t="e">
        <f t="shared" ca="1" si="61"/>
        <v>#N/A</v>
      </c>
      <c r="Q245" s="38" t="e">
        <f t="shared" ca="1" si="62"/>
        <v>#N/A</v>
      </c>
      <c r="R245" s="38">
        <f t="shared" si="63"/>
        <v>6000</v>
      </c>
      <c r="S245" s="38" t="e">
        <f t="shared" ca="1" si="64"/>
        <v>#N/A</v>
      </c>
      <c r="T245" s="38" t="e">
        <f t="shared" si="65"/>
        <v>#N/A</v>
      </c>
    </row>
    <row r="246" spans="2:20" x14ac:dyDescent="0.25">
      <c r="B246" s="38" t="e">
        <f t="shared" ca="1" si="52"/>
        <v>#N/A</v>
      </c>
      <c r="C246" s="40" t="e">
        <f>Кабельный_журнал!P212</f>
        <v>#N/A</v>
      </c>
      <c r="D246" s="38" t="e">
        <f t="shared" ca="1" si="53"/>
        <v>#N/A</v>
      </c>
      <c r="E246" s="41" t="s">
        <v>351</v>
      </c>
      <c r="F246" s="38" t="e">
        <f t="shared" ca="1" si="54"/>
        <v>#N/A</v>
      </c>
      <c r="G246" s="38" t="e">
        <f t="shared" si="55"/>
        <v>#N/A</v>
      </c>
      <c r="H246" s="41" t="s">
        <v>350</v>
      </c>
      <c r="I246" s="38" t="e">
        <f t="shared" si="56"/>
        <v>#N/A</v>
      </c>
      <c r="J246" s="38" t="e">
        <f t="shared" si="57"/>
        <v>#N/A</v>
      </c>
      <c r="K246" s="41" t="s">
        <v>348</v>
      </c>
      <c r="L246" s="38">
        <f t="shared" si="58"/>
        <v>1.7500000000000002E-2</v>
      </c>
      <c r="M246" s="38" t="e">
        <f t="shared" ca="1" si="59"/>
        <v>#N/A</v>
      </c>
      <c r="N246" s="38" t="e">
        <f ca="1">VLOOKUP(B246,$C$7:$T244,13,FALSE)</f>
        <v>#N/A</v>
      </c>
      <c r="O246" s="38" t="e">
        <f t="shared" ca="1" si="60"/>
        <v>#N/A</v>
      </c>
      <c r="P246" s="38" t="e">
        <f t="shared" ca="1" si="61"/>
        <v>#N/A</v>
      </c>
      <c r="Q246" s="38" t="e">
        <f t="shared" ca="1" si="62"/>
        <v>#N/A</v>
      </c>
      <c r="R246" s="38">
        <f t="shared" si="63"/>
        <v>6000</v>
      </c>
      <c r="S246" s="38" t="e">
        <f t="shared" ca="1" si="64"/>
        <v>#N/A</v>
      </c>
      <c r="T246" s="38" t="e">
        <f t="shared" si="65"/>
        <v>#N/A</v>
      </c>
    </row>
    <row r="247" spans="2:20" x14ac:dyDescent="0.25">
      <c r="B247" s="38" t="e">
        <f t="shared" ca="1" si="52"/>
        <v>#N/A</v>
      </c>
      <c r="C247" s="40" t="e">
        <f>Кабельный_журнал!P213</f>
        <v>#N/A</v>
      </c>
      <c r="D247" s="38" t="e">
        <f t="shared" ca="1" si="53"/>
        <v>#N/A</v>
      </c>
      <c r="E247" s="41" t="s">
        <v>351</v>
      </c>
      <c r="F247" s="38" t="e">
        <f t="shared" ca="1" si="54"/>
        <v>#N/A</v>
      </c>
      <c r="G247" s="38" t="e">
        <f t="shared" si="55"/>
        <v>#N/A</v>
      </c>
      <c r="H247" s="41" t="s">
        <v>350</v>
      </c>
      <c r="I247" s="38" t="e">
        <f t="shared" si="56"/>
        <v>#N/A</v>
      </c>
      <c r="J247" s="38" t="e">
        <f t="shared" si="57"/>
        <v>#N/A</v>
      </c>
      <c r="K247" s="41" t="s">
        <v>348</v>
      </c>
      <c r="L247" s="38">
        <f t="shared" si="58"/>
        <v>1.7500000000000002E-2</v>
      </c>
      <c r="M247" s="38" t="e">
        <f t="shared" ca="1" si="59"/>
        <v>#N/A</v>
      </c>
      <c r="N247" s="38" t="e">
        <f ca="1">VLOOKUP(B247,$C$7:$T245,13,FALSE)</f>
        <v>#N/A</v>
      </c>
      <c r="O247" s="38" t="e">
        <f t="shared" ca="1" si="60"/>
        <v>#N/A</v>
      </c>
      <c r="P247" s="38" t="e">
        <f t="shared" ca="1" si="61"/>
        <v>#N/A</v>
      </c>
      <c r="Q247" s="38" t="e">
        <f t="shared" ca="1" si="62"/>
        <v>#N/A</v>
      </c>
      <c r="R247" s="38">
        <f t="shared" si="63"/>
        <v>6000</v>
      </c>
      <c r="S247" s="38" t="e">
        <f t="shared" ca="1" si="64"/>
        <v>#N/A</v>
      </c>
      <c r="T247" s="38" t="e">
        <f t="shared" si="65"/>
        <v>#N/A</v>
      </c>
    </row>
    <row r="248" spans="2:20" x14ac:dyDescent="0.25">
      <c r="B248" s="38" t="e">
        <f t="shared" ca="1" si="52"/>
        <v>#N/A</v>
      </c>
      <c r="C248" s="40" t="e">
        <f>Кабельный_журнал!P214</f>
        <v>#N/A</v>
      </c>
      <c r="D248" s="38" t="e">
        <f t="shared" ca="1" si="53"/>
        <v>#N/A</v>
      </c>
      <c r="E248" s="41" t="s">
        <v>351</v>
      </c>
      <c r="F248" s="38" t="e">
        <f t="shared" ca="1" si="54"/>
        <v>#N/A</v>
      </c>
      <c r="G248" s="38" t="e">
        <f t="shared" si="55"/>
        <v>#N/A</v>
      </c>
      <c r="H248" s="41" t="s">
        <v>350</v>
      </c>
      <c r="I248" s="38" t="e">
        <f t="shared" si="56"/>
        <v>#N/A</v>
      </c>
      <c r="J248" s="38" t="e">
        <f t="shared" si="57"/>
        <v>#N/A</v>
      </c>
      <c r="K248" s="41" t="s">
        <v>348</v>
      </c>
      <c r="L248" s="38">
        <f t="shared" si="58"/>
        <v>1.7500000000000002E-2</v>
      </c>
      <c r="M248" s="38" t="e">
        <f t="shared" ca="1" si="59"/>
        <v>#N/A</v>
      </c>
      <c r="N248" s="38" t="e">
        <f ca="1">VLOOKUP(B248,$C$7:$T246,13,FALSE)</f>
        <v>#N/A</v>
      </c>
      <c r="O248" s="38" t="e">
        <f t="shared" ca="1" si="60"/>
        <v>#N/A</v>
      </c>
      <c r="P248" s="38" t="e">
        <f t="shared" ca="1" si="61"/>
        <v>#N/A</v>
      </c>
      <c r="Q248" s="38" t="e">
        <f t="shared" ca="1" si="62"/>
        <v>#N/A</v>
      </c>
      <c r="R248" s="38">
        <f t="shared" si="63"/>
        <v>6000</v>
      </c>
      <c r="S248" s="38" t="e">
        <f t="shared" ca="1" si="64"/>
        <v>#N/A</v>
      </c>
      <c r="T248" s="38" t="e">
        <f t="shared" si="65"/>
        <v>#N/A</v>
      </c>
    </row>
    <row r="249" spans="2:20" x14ac:dyDescent="0.25">
      <c r="B249" s="38" t="e">
        <f t="shared" ca="1" si="52"/>
        <v>#N/A</v>
      </c>
      <c r="C249" s="40" t="e">
        <f>Кабельный_журнал!P215</f>
        <v>#N/A</v>
      </c>
      <c r="D249" s="38" t="e">
        <f t="shared" ca="1" si="53"/>
        <v>#N/A</v>
      </c>
      <c r="E249" s="41" t="s">
        <v>351</v>
      </c>
      <c r="F249" s="38" t="e">
        <f t="shared" ca="1" si="54"/>
        <v>#N/A</v>
      </c>
      <c r="G249" s="38" t="e">
        <f t="shared" si="55"/>
        <v>#N/A</v>
      </c>
      <c r="H249" s="41" t="s">
        <v>350</v>
      </c>
      <c r="I249" s="38" t="e">
        <f t="shared" si="56"/>
        <v>#N/A</v>
      </c>
      <c r="J249" s="38" t="e">
        <f t="shared" si="57"/>
        <v>#N/A</v>
      </c>
      <c r="K249" s="41" t="s">
        <v>348</v>
      </c>
      <c r="L249" s="38">
        <f t="shared" si="58"/>
        <v>1.7500000000000002E-2</v>
      </c>
      <c r="M249" s="38" t="e">
        <f t="shared" ca="1" si="59"/>
        <v>#N/A</v>
      </c>
      <c r="N249" s="38" t="e">
        <f ca="1">VLOOKUP(B249,$C$7:$T247,13,FALSE)</f>
        <v>#N/A</v>
      </c>
      <c r="O249" s="38" t="e">
        <f t="shared" ca="1" si="60"/>
        <v>#N/A</v>
      </c>
      <c r="P249" s="38" t="e">
        <f t="shared" ca="1" si="61"/>
        <v>#N/A</v>
      </c>
      <c r="Q249" s="38" t="e">
        <f t="shared" ca="1" si="62"/>
        <v>#N/A</v>
      </c>
      <c r="R249" s="38">
        <f t="shared" si="63"/>
        <v>6000</v>
      </c>
      <c r="S249" s="38" t="e">
        <f t="shared" ca="1" si="64"/>
        <v>#N/A</v>
      </c>
      <c r="T249" s="38" t="e">
        <f t="shared" si="65"/>
        <v>#N/A</v>
      </c>
    </row>
    <row r="250" spans="2:20" x14ac:dyDescent="0.25">
      <c r="B250" s="38" t="e">
        <f t="shared" ca="1" si="52"/>
        <v>#N/A</v>
      </c>
      <c r="C250" s="40" t="e">
        <f>Кабельный_журнал!P216</f>
        <v>#N/A</v>
      </c>
      <c r="D250" s="38" t="e">
        <f t="shared" ca="1" si="53"/>
        <v>#N/A</v>
      </c>
      <c r="E250" s="41" t="s">
        <v>351</v>
      </c>
      <c r="F250" s="38" t="e">
        <f t="shared" ca="1" si="54"/>
        <v>#N/A</v>
      </c>
      <c r="G250" s="38" t="e">
        <f t="shared" si="55"/>
        <v>#N/A</v>
      </c>
      <c r="H250" s="41" t="s">
        <v>350</v>
      </c>
      <c r="I250" s="38" t="e">
        <f t="shared" si="56"/>
        <v>#N/A</v>
      </c>
      <c r="J250" s="38" t="e">
        <f t="shared" si="57"/>
        <v>#N/A</v>
      </c>
      <c r="K250" s="41" t="s">
        <v>348</v>
      </c>
      <c r="L250" s="38">
        <f t="shared" si="58"/>
        <v>1.7500000000000002E-2</v>
      </c>
      <c r="M250" s="38" t="e">
        <f t="shared" ca="1" si="59"/>
        <v>#N/A</v>
      </c>
      <c r="N250" s="38" t="e">
        <f ca="1">VLOOKUP(B250,$C$7:$T248,13,FALSE)</f>
        <v>#N/A</v>
      </c>
      <c r="O250" s="38" t="e">
        <f t="shared" ca="1" si="60"/>
        <v>#N/A</v>
      </c>
      <c r="P250" s="38" t="e">
        <f t="shared" ca="1" si="61"/>
        <v>#N/A</v>
      </c>
      <c r="Q250" s="38" t="e">
        <f t="shared" ca="1" si="62"/>
        <v>#N/A</v>
      </c>
      <c r="R250" s="38">
        <f t="shared" si="63"/>
        <v>6000</v>
      </c>
      <c r="S250" s="38" t="e">
        <f t="shared" ca="1" si="64"/>
        <v>#N/A</v>
      </c>
      <c r="T250" s="38" t="e">
        <f t="shared" si="65"/>
        <v>#N/A</v>
      </c>
    </row>
    <row r="251" spans="2:20" x14ac:dyDescent="0.25">
      <c r="B251" s="38" t="e">
        <f t="shared" ca="1" si="52"/>
        <v>#N/A</v>
      </c>
      <c r="C251" s="40" t="e">
        <f>Кабельный_журнал!P217</f>
        <v>#N/A</v>
      </c>
      <c r="D251" s="38" t="e">
        <f t="shared" ca="1" si="53"/>
        <v>#N/A</v>
      </c>
      <c r="E251" s="41" t="s">
        <v>351</v>
      </c>
      <c r="F251" s="38" t="e">
        <f t="shared" ca="1" si="54"/>
        <v>#N/A</v>
      </c>
      <c r="G251" s="38" t="e">
        <f t="shared" si="55"/>
        <v>#N/A</v>
      </c>
      <c r="H251" s="41" t="s">
        <v>350</v>
      </c>
      <c r="I251" s="38" t="e">
        <f t="shared" si="56"/>
        <v>#N/A</v>
      </c>
      <c r="J251" s="38" t="e">
        <f t="shared" si="57"/>
        <v>#N/A</v>
      </c>
      <c r="K251" s="41" t="s">
        <v>348</v>
      </c>
      <c r="L251" s="38">
        <f t="shared" si="58"/>
        <v>1.7500000000000002E-2</v>
      </c>
      <c r="M251" s="38" t="e">
        <f t="shared" ca="1" si="59"/>
        <v>#N/A</v>
      </c>
      <c r="N251" s="38" t="e">
        <f ca="1">VLOOKUP(B251,$C$7:$T249,13,FALSE)</f>
        <v>#N/A</v>
      </c>
      <c r="O251" s="38" t="e">
        <f t="shared" ca="1" si="60"/>
        <v>#N/A</v>
      </c>
      <c r="P251" s="38" t="e">
        <f t="shared" ca="1" si="61"/>
        <v>#N/A</v>
      </c>
      <c r="Q251" s="38" t="e">
        <f t="shared" ca="1" si="62"/>
        <v>#N/A</v>
      </c>
      <c r="R251" s="38">
        <f t="shared" si="63"/>
        <v>6000</v>
      </c>
      <c r="S251" s="38" t="e">
        <f t="shared" ca="1" si="64"/>
        <v>#N/A</v>
      </c>
      <c r="T251" s="38" t="e">
        <f t="shared" si="65"/>
        <v>#N/A</v>
      </c>
    </row>
    <row r="252" spans="2:20" x14ac:dyDescent="0.25">
      <c r="B252" s="38" t="e">
        <f t="shared" ca="1" si="52"/>
        <v>#N/A</v>
      </c>
      <c r="C252" s="40" t="e">
        <f>Кабельный_журнал!P218</f>
        <v>#N/A</v>
      </c>
      <c r="D252" s="38" t="e">
        <f t="shared" ca="1" si="53"/>
        <v>#N/A</v>
      </c>
      <c r="E252" s="41" t="s">
        <v>351</v>
      </c>
      <c r="F252" s="38" t="e">
        <f t="shared" ca="1" si="54"/>
        <v>#N/A</v>
      </c>
      <c r="G252" s="38" t="e">
        <f t="shared" si="55"/>
        <v>#N/A</v>
      </c>
      <c r="H252" s="41" t="s">
        <v>350</v>
      </c>
      <c r="I252" s="38" t="e">
        <f t="shared" si="56"/>
        <v>#N/A</v>
      </c>
      <c r="J252" s="38" t="e">
        <f t="shared" si="57"/>
        <v>#N/A</v>
      </c>
      <c r="K252" s="41" t="s">
        <v>348</v>
      </c>
      <c r="L252" s="38">
        <f t="shared" si="58"/>
        <v>1.7500000000000002E-2</v>
      </c>
      <c r="M252" s="38" t="e">
        <f t="shared" ca="1" si="59"/>
        <v>#N/A</v>
      </c>
      <c r="N252" s="38" t="e">
        <f ca="1">VLOOKUP(B252,$C$7:$T250,13,FALSE)</f>
        <v>#N/A</v>
      </c>
      <c r="O252" s="38" t="e">
        <f t="shared" ca="1" si="60"/>
        <v>#N/A</v>
      </c>
      <c r="P252" s="38" t="e">
        <f t="shared" ca="1" si="61"/>
        <v>#N/A</v>
      </c>
      <c r="Q252" s="38" t="e">
        <f t="shared" ca="1" si="62"/>
        <v>#N/A</v>
      </c>
      <c r="R252" s="38">
        <f t="shared" si="63"/>
        <v>6000</v>
      </c>
      <c r="S252" s="38" t="e">
        <f t="shared" ca="1" si="64"/>
        <v>#N/A</v>
      </c>
      <c r="T252" s="38" t="e">
        <f t="shared" si="65"/>
        <v>#N/A</v>
      </c>
    </row>
    <row r="253" spans="2:20" x14ac:dyDescent="0.25">
      <c r="B253" s="38" t="e">
        <f t="shared" ca="1" si="52"/>
        <v>#N/A</v>
      </c>
      <c r="C253" s="40" t="e">
        <f>Кабельный_журнал!P219</f>
        <v>#N/A</v>
      </c>
      <c r="D253" s="38" t="e">
        <f t="shared" ca="1" si="53"/>
        <v>#N/A</v>
      </c>
      <c r="E253" s="41" t="s">
        <v>351</v>
      </c>
      <c r="F253" s="38" t="e">
        <f t="shared" ca="1" si="54"/>
        <v>#N/A</v>
      </c>
      <c r="G253" s="38" t="e">
        <f t="shared" si="55"/>
        <v>#N/A</v>
      </c>
      <c r="H253" s="41" t="s">
        <v>350</v>
      </c>
      <c r="I253" s="38" t="e">
        <f t="shared" si="56"/>
        <v>#N/A</v>
      </c>
      <c r="J253" s="38" t="e">
        <f t="shared" si="57"/>
        <v>#N/A</v>
      </c>
      <c r="K253" s="41" t="s">
        <v>348</v>
      </c>
      <c r="L253" s="38">
        <f t="shared" si="58"/>
        <v>1.7500000000000002E-2</v>
      </c>
      <c r="M253" s="38" t="e">
        <f t="shared" ca="1" si="59"/>
        <v>#N/A</v>
      </c>
      <c r="N253" s="38" t="e">
        <f ca="1">VLOOKUP(B253,$C$7:$T251,13,FALSE)</f>
        <v>#N/A</v>
      </c>
      <c r="O253" s="38" t="e">
        <f t="shared" ca="1" si="60"/>
        <v>#N/A</v>
      </c>
      <c r="P253" s="38" t="e">
        <f t="shared" ca="1" si="61"/>
        <v>#N/A</v>
      </c>
      <c r="Q253" s="38" t="e">
        <f t="shared" ca="1" si="62"/>
        <v>#N/A</v>
      </c>
      <c r="R253" s="38">
        <f t="shared" si="63"/>
        <v>6000</v>
      </c>
      <c r="S253" s="38" t="e">
        <f t="shared" ca="1" si="64"/>
        <v>#N/A</v>
      </c>
      <c r="T253" s="38" t="e">
        <f t="shared" si="65"/>
        <v>#N/A</v>
      </c>
    </row>
    <row r="254" spans="2:20" x14ac:dyDescent="0.25">
      <c r="B254" s="38" t="e">
        <f t="shared" ca="1" si="52"/>
        <v>#N/A</v>
      </c>
      <c r="C254" s="40" t="e">
        <f>Кабельный_журнал!P220</f>
        <v>#N/A</v>
      </c>
      <c r="D254" s="38" t="e">
        <f t="shared" ca="1" si="53"/>
        <v>#N/A</v>
      </c>
      <c r="E254" s="41" t="s">
        <v>351</v>
      </c>
      <c r="F254" s="38" t="e">
        <f t="shared" ca="1" si="54"/>
        <v>#N/A</v>
      </c>
      <c r="G254" s="38" t="e">
        <f t="shared" si="55"/>
        <v>#N/A</v>
      </c>
      <c r="H254" s="41" t="s">
        <v>350</v>
      </c>
      <c r="I254" s="38" t="e">
        <f t="shared" si="56"/>
        <v>#N/A</v>
      </c>
      <c r="J254" s="38" t="e">
        <f t="shared" si="57"/>
        <v>#N/A</v>
      </c>
      <c r="K254" s="41" t="s">
        <v>348</v>
      </c>
      <c r="L254" s="38">
        <f t="shared" si="58"/>
        <v>1.7500000000000002E-2</v>
      </c>
      <c r="M254" s="38" t="e">
        <f t="shared" ca="1" si="59"/>
        <v>#N/A</v>
      </c>
      <c r="N254" s="38" t="e">
        <f ca="1">VLOOKUP(B254,$C$7:$T252,13,FALSE)</f>
        <v>#N/A</v>
      </c>
      <c r="O254" s="38" t="e">
        <f t="shared" ca="1" si="60"/>
        <v>#N/A</v>
      </c>
      <c r="P254" s="38" t="e">
        <f t="shared" ca="1" si="61"/>
        <v>#N/A</v>
      </c>
      <c r="Q254" s="38" t="e">
        <f t="shared" ca="1" si="62"/>
        <v>#N/A</v>
      </c>
      <c r="R254" s="38">
        <f t="shared" si="63"/>
        <v>6000</v>
      </c>
      <c r="S254" s="38" t="e">
        <f t="shared" ca="1" si="64"/>
        <v>#N/A</v>
      </c>
      <c r="T254" s="38" t="e">
        <f t="shared" si="65"/>
        <v>#N/A</v>
      </c>
    </row>
    <row r="255" spans="2:20" x14ac:dyDescent="0.25">
      <c r="B255" s="38" t="e">
        <f t="shared" ca="1" si="52"/>
        <v>#N/A</v>
      </c>
      <c r="C255" s="40" t="e">
        <f>Кабельный_журнал!P221</f>
        <v>#N/A</v>
      </c>
      <c r="D255" s="38" t="e">
        <f t="shared" ca="1" si="53"/>
        <v>#N/A</v>
      </c>
      <c r="E255" s="41" t="s">
        <v>351</v>
      </c>
      <c r="F255" s="38" t="e">
        <f t="shared" ca="1" si="54"/>
        <v>#N/A</v>
      </c>
      <c r="G255" s="38" t="e">
        <f t="shared" si="55"/>
        <v>#N/A</v>
      </c>
      <c r="H255" s="41" t="s">
        <v>350</v>
      </c>
      <c r="I255" s="38" t="e">
        <f t="shared" si="56"/>
        <v>#N/A</v>
      </c>
      <c r="J255" s="38" t="e">
        <f t="shared" si="57"/>
        <v>#N/A</v>
      </c>
      <c r="K255" s="41" t="s">
        <v>348</v>
      </c>
      <c r="L255" s="38">
        <f t="shared" si="58"/>
        <v>1.7500000000000002E-2</v>
      </c>
      <c r="M255" s="38" t="e">
        <f t="shared" ca="1" si="59"/>
        <v>#N/A</v>
      </c>
      <c r="N255" s="38" t="e">
        <f ca="1">VLOOKUP(B255,$C$7:$T253,13,FALSE)</f>
        <v>#N/A</v>
      </c>
      <c r="O255" s="38" t="e">
        <f t="shared" ca="1" si="60"/>
        <v>#N/A</v>
      </c>
      <c r="P255" s="38" t="e">
        <f t="shared" ca="1" si="61"/>
        <v>#N/A</v>
      </c>
      <c r="Q255" s="38" t="e">
        <f t="shared" ca="1" si="62"/>
        <v>#N/A</v>
      </c>
      <c r="R255" s="38">
        <f t="shared" si="63"/>
        <v>6000</v>
      </c>
      <c r="S255" s="38" t="e">
        <f t="shared" ca="1" si="64"/>
        <v>#N/A</v>
      </c>
      <c r="T255" s="38" t="e">
        <f t="shared" si="65"/>
        <v>#N/A</v>
      </c>
    </row>
    <row r="256" spans="2:20" x14ac:dyDescent="0.25">
      <c r="B256" s="38" t="e">
        <f t="shared" ca="1" si="52"/>
        <v>#N/A</v>
      </c>
      <c r="C256" s="40" t="e">
        <f>Кабельный_журнал!P222</f>
        <v>#N/A</v>
      </c>
      <c r="D256" s="38" t="e">
        <f t="shared" ca="1" si="53"/>
        <v>#N/A</v>
      </c>
      <c r="E256" s="41" t="s">
        <v>351</v>
      </c>
      <c r="F256" s="38" t="e">
        <f t="shared" ca="1" si="54"/>
        <v>#N/A</v>
      </c>
      <c r="G256" s="38" t="e">
        <f t="shared" si="55"/>
        <v>#N/A</v>
      </c>
      <c r="H256" s="41" t="s">
        <v>350</v>
      </c>
      <c r="I256" s="38" t="e">
        <f t="shared" si="56"/>
        <v>#N/A</v>
      </c>
      <c r="J256" s="38" t="e">
        <f t="shared" si="57"/>
        <v>#N/A</v>
      </c>
      <c r="K256" s="41" t="s">
        <v>348</v>
      </c>
      <c r="L256" s="38">
        <f t="shared" si="58"/>
        <v>1.7500000000000002E-2</v>
      </c>
      <c r="M256" s="38" t="e">
        <f t="shared" ca="1" si="59"/>
        <v>#N/A</v>
      </c>
      <c r="N256" s="38" t="e">
        <f ca="1">VLOOKUP(B256,$C$7:$T254,13,FALSE)</f>
        <v>#N/A</v>
      </c>
      <c r="O256" s="38" t="e">
        <f t="shared" ca="1" si="60"/>
        <v>#N/A</v>
      </c>
      <c r="P256" s="38" t="e">
        <f t="shared" ca="1" si="61"/>
        <v>#N/A</v>
      </c>
      <c r="Q256" s="38" t="e">
        <f t="shared" ca="1" si="62"/>
        <v>#N/A</v>
      </c>
      <c r="R256" s="38">
        <f t="shared" si="63"/>
        <v>6000</v>
      </c>
      <c r="S256" s="38" t="e">
        <f t="shared" ca="1" si="64"/>
        <v>#N/A</v>
      </c>
      <c r="T256" s="38" t="e">
        <f t="shared" si="65"/>
        <v>#N/A</v>
      </c>
    </row>
    <row r="257" spans="2:20" x14ac:dyDescent="0.25">
      <c r="B257" s="38" t="e">
        <f t="shared" ca="1" si="52"/>
        <v>#N/A</v>
      </c>
      <c r="C257" s="40" t="e">
        <f>Кабельный_журнал!P223</f>
        <v>#N/A</v>
      </c>
      <c r="D257" s="38" t="e">
        <f t="shared" ca="1" si="53"/>
        <v>#N/A</v>
      </c>
      <c r="E257" s="41" t="s">
        <v>351</v>
      </c>
      <c r="F257" s="38" t="e">
        <f t="shared" ca="1" si="54"/>
        <v>#N/A</v>
      </c>
      <c r="G257" s="38" t="e">
        <f t="shared" si="55"/>
        <v>#N/A</v>
      </c>
      <c r="H257" s="41" t="s">
        <v>350</v>
      </c>
      <c r="I257" s="38" t="e">
        <f t="shared" si="56"/>
        <v>#N/A</v>
      </c>
      <c r="J257" s="38" t="e">
        <f t="shared" si="57"/>
        <v>#N/A</v>
      </c>
      <c r="K257" s="41" t="s">
        <v>348</v>
      </c>
      <c r="L257" s="38">
        <f t="shared" si="58"/>
        <v>1.7500000000000002E-2</v>
      </c>
      <c r="M257" s="38" t="e">
        <f t="shared" ca="1" si="59"/>
        <v>#N/A</v>
      </c>
      <c r="N257" s="38" t="e">
        <f ca="1">VLOOKUP(B257,$C$7:$T255,13,FALSE)</f>
        <v>#N/A</v>
      </c>
      <c r="O257" s="38" t="e">
        <f t="shared" ca="1" si="60"/>
        <v>#N/A</v>
      </c>
      <c r="P257" s="38" t="e">
        <f t="shared" ca="1" si="61"/>
        <v>#N/A</v>
      </c>
      <c r="Q257" s="38" t="e">
        <f t="shared" ca="1" si="62"/>
        <v>#N/A</v>
      </c>
      <c r="R257" s="38">
        <f t="shared" si="63"/>
        <v>6000</v>
      </c>
      <c r="S257" s="38" t="e">
        <f t="shared" ca="1" si="64"/>
        <v>#N/A</v>
      </c>
      <c r="T257" s="38" t="e">
        <f t="shared" si="65"/>
        <v>#N/A</v>
      </c>
    </row>
    <row r="258" spans="2:20" x14ac:dyDescent="0.25">
      <c r="B258" s="38" t="e">
        <f t="shared" ca="1" si="52"/>
        <v>#N/A</v>
      </c>
      <c r="C258" s="40" t="e">
        <f>Кабельный_журнал!P224</f>
        <v>#N/A</v>
      </c>
      <c r="D258" s="38" t="e">
        <f t="shared" ca="1" si="53"/>
        <v>#N/A</v>
      </c>
      <c r="E258" s="41" t="s">
        <v>351</v>
      </c>
      <c r="F258" s="38" t="e">
        <f t="shared" ca="1" si="54"/>
        <v>#N/A</v>
      </c>
      <c r="G258" s="38" t="e">
        <f t="shared" si="55"/>
        <v>#N/A</v>
      </c>
      <c r="H258" s="41" t="s">
        <v>350</v>
      </c>
      <c r="I258" s="38" t="e">
        <f t="shared" si="56"/>
        <v>#N/A</v>
      </c>
      <c r="J258" s="38" t="e">
        <f t="shared" si="57"/>
        <v>#N/A</v>
      </c>
      <c r="K258" s="41" t="s">
        <v>348</v>
      </c>
      <c r="L258" s="38">
        <f t="shared" si="58"/>
        <v>1.7500000000000002E-2</v>
      </c>
      <c r="M258" s="38" t="e">
        <f t="shared" ca="1" si="59"/>
        <v>#N/A</v>
      </c>
      <c r="N258" s="38" t="e">
        <f ca="1">VLOOKUP(B258,$C$7:$T256,13,FALSE)</f>
        <v>#N/A</v>
      </c>
      <c r="O258" s="38" t="e">
        <f t="shared" ca="1" si="60"/>
        <v>#N/A</v>
      </c>
      <c r="P258" s="38" t="e">
        <f t="shared" ca="1" si="61"/>
        <v>#N/A</v>
      </c>
      <c r="Q258" s="38" t="e">
        <f t="shared" ca="1" si="62"/>
        <v>#N/A</v>
      </c>
      <c r="R258" s="38">
        <f t="shared" si="63"/>
        <v>6000</v>
      </c>
      <c r="S258" s="38" t="e">
        <f t="shared" ca="1" si="64"/>
        <v>#N/A</v>
      </c>
      <c r="T258" s="38" t="e">
        <f t="shared" si="65"/>
        <v>#N/A</v>
      </c>
    </row>
    <row r="259" spans="2:20" x14ac:dyDescent="0.25">
      <c r="B259" s="38" t="e">
        <f t="shared" ca="1" si="52"/>
        <v>#N/A</v>
      </c>
      <c r="C259" s="40" t="e">
        <f>Кабельный_журнал!P225</f>
        <v>#N/A</v>
      </c>
      <c r="D259" s="38" t="e">
        <f t="shared" ca="1" si="53"/>
        <v>#N/A</v>
      </c>
      <c r="E259" s="41" t="s">
        <v>351</v>
      </c>
      <c r="F259" s="38" t="e">
        <f t="shared" ca="1" si="54"/>
        <v>#N/A</v>
      </c>
      <c r="G259" s="38" t="e">
        <f t="shared" si="55"/>
        <v>#N/A</v>
      </c>
      <c r="H259" s="41" t="s">
        <v>350</v>
      </c>
      <c r="I259" s="38" t="e">
        <f t="shared" si="56"/>
        <v>#N/A</v>
      </c>
      <c r="J259" s="38" t="e">
        <f t="shared" si="57"/>
        <v>#N/A</v>
      </c>
      <c r="K259" s="41" t="s">
        <v>348</v>
      </c>
      <c r="L259" s="38">
        <f t="shared" si="58"/>
        <v>1.7500000000000002E-2</v>
      </c>
      <c r="M259" s="38" t="e">
        <f t="shared" ca="1" si="59"/>
        <v>#N/A</v>
      </c>
      <c r="N259" s="38" t="e">
        <f ca="1">VLOOKUP(B259,$C$7:$T257,13,FALSE)</f>
        <v>#N/A</v>
      </c>
      <c r="O259" s="38" t="e">
        <f t="shared" ca="1" si="60"/>
        <v>#N/A</v>
      </c>
      <c r="P259" s="38" t="e">
        <f t="shared" ca="1" si="61"/>
        <v>#N/A</v>
      </c>
      <c r="Q259" s="38" t="e">
        <f t="shared" ca="1" si="62"/>
        <v>#N/A</v>
      </c>
      <c r="R259" s="38">
        <f t="shared" si="63"/>
        <v>6000</v>
      </c>
      <c r="S259" s="38" t="e">
        <f t="shared" ca="1" si="64"/>
        <v>#N/A</v>
      </c>
      <c r="T259" s="38" t="e">
        <f t="shared" si="65"/>
        <v>#N/A</v>
      </c>
    </row>
    <row r="260" spans="2:20" x14ac:dyDescent="0.25">
      <c r="B260" s="38" t="e">
        <f t="shared" ca="1" si="52"/>
        <v>#N/A</v>
      </c>
      <c r="C260" s="40" t="e">
        <f>Кабельный_журнал!P226</f>
        <v>#N/A</v>
      </c>
      <c r="D260" s="38" t="e">
        <f t="shared" ca="1" si="53"/>
        <v>#N/A</v>
      </c>
      <c r="E260" s="41" t="s">
        <v>351</v>
      </c>
      <c r="F260" s="38" t="e">
        <f t="shared" ca="1" si="54"/>
        <v>#N/A</v>
      </c>
      <c r="G260" s="38" t="e">
        <f t="shared" si="55"/>
        <v>#N/A</v>
      </c>
      <c r="H260" s="41" t="s">
        <v>350</v>
      </c>
      <c r="I260" s="38" t="e">
        <f t="shared" si="56"/>
        <v>#N/A</v>
      </c>
      <c r="J260" s="38" t="e">
        <f t="shared" si="57"/>
        <v>#N/A</v>
      </c>
      <c r="K260" s="41" t="s">
        <v>348</v>
      </c>
      <c r="L260" s="38">
        <f t="shared" si="58"/>
        <v>1.7500000000000002E-2</v>
      </c>
      <c r="M260" s="38" t="e">
        <f t="shared" ca="1" si="59"/>
        <v>#N/A</v>
      </c>
      <c r="N260" s="38" t="e">
        <f ca="1">VLOOKUP(B260,$C$7:$T258,13,FALSE)</f>
        <v>#N/A</v>
      </c>
      <c r="O260" s="38" t="e">
        <f t="shared" ca="1" si="60"/>
        <v>#N/A</v>
      </c>
      <c r="P260" s="38" t="e">
        <f t="shared" ca="1" si="61"/>
        <v>#N/A</v>
      </c>
      <c r="Q260" s="38" t="e">
        <f t="shared" ca="1" si="62"/>
        <v>#N/A</v>
      </c>
      <c r="R260" s="38">
        <f t="shared" si="63"/>
        <v>6000</v>
      </c>
      <c r="S260" s="38" t="e">
        <f t="shared" ca="1" si="64"/>
        <v>#N/A</v>
      </c>
      <c r="T260" s="38" t="e">
        <f t="shared" si="65"/>
        <v>#N/A</v>
      </c>
    </row>
    <row r="261" spans="2:20" x14ac:dyDescent="0.25">
      <c r="B261" s="38" t="e">
        <f t="shared" ca="1" si="52"/>
        <v>#N/A</v>
      </c>
      <c r="C261" s="40" t="e">
        <f>Кабельный_журнал!P227</f>
        <v>#N/A</v>
      </c>
      <c r="D261" s="38" t="e">
        <f t="shared" ca="1" si="53"/>
        <v>#N/A</v>
      </c>
      <c r="E261" s="41" t="s">
        <v>351</v>
      </c>
      <c r="F261" s="38" t="e">
        <f t="shared" ca="1" si="54"/>
        <v>#N/A</v>
      </c>
      <c r="G261" s="38" t="e">
        <f t="shared" si="55"/>
        <v>#N/A</v>
      </c>
      <c r="H261" s="41" t="s">
        <v>350</v>
      </c>
      <c r="I261" s="38" t="e">
        <f t="shared" si="56"/>
        <v>#N/A</v>
      </c>
      <c r="J261" s="38" t="e">
        <f t="shared" si="57"/>
        <v>#N/A</v>
      </c>
      <c r="K261" s="41" t="s">
        <v>348</v>
      </c>
      <c r="L261" s="38">
        <f t="shared" si="58"/>
        <v>1.7500000000000002E-2</v>
      </c>
      <c r="M261" s="38" t="e">
        <f t="shared" ca="1" si="59"/>
        <v>#N/A</v>
      </c>
      <c r="N261" s="38" t="e">
        <f ca="1">VLOOKUP(B261,$C$7:$T259,13,FALSE)</f>
        <v>#N/A</v>
      </c>
      <c r="O261" s="38" t="e">
        <f t="shared" ca="1" si="60"/>
        <v>#N/A</v>
      </c>
      <c r="P261" s="38" t="e">
        <f t="shared" ca="1" si="61"/>
        <v>#N/A</v>
      </c>
      <c r="Q261" s="38" t="e">
        <f t="shared" ca="1" si="62"/>
        <v>#N/A</v>
      </c>
      <c r="R261" s="38">
        <f t="shared" si="63"/>
        <v>6000</v>
      </c>
      <c r="S261" s="38" t="e">
        <f t="shared" ca="1" si="64"/>
        <v>#N/A</v>
      </c>
      <c r="T261" s="38" t="e">
        <f t="shared" si="65"/>
        <v>#N/A</v>
      </c>
    </row>
    <row r="262" spans="2:20" x14ac:dyDescent="0.25">
      <c r="B262" s="38" t="e">
        <f t="shared" ca="1" si="52"/>
        <v>#N/A</v>
      </c>
      <c r="C262" s="40" t="e">
        <f>Кабельный_журнал!P228</f>
        <v>#N/A</v>
      </c>
      <c r="D262" s="38" t="e">
        <f t="shared" ca="1" si="53"/>
        <v>#N/A</v>
      </c>
      <c r="E262" s="41" t="s">
        <v>351</v>
      </c>
      <c r="F262" s="38" t="e">
        <f t="shared" ca="1" si="54"/>
        <v>#N/A</v>
      </c>
      <c r="G262" s="38" t="e">
        <f t="shared" si="55"/>
        <v>#N/A</v>
      </c>
      <c r="H262" s="41" t="s">
        <v>350</v>
      </c>
      <c r="I262" s="38" t="e">
        <f t="shared" si="56"/>
        <v>#N/A</v>
      </c>
      <c r="J262" s="38" t="e">
        <f t="shared" si="57"/>
        <v>#N/A</v>
      </c>
      <c r="K262" s="41" t="s">
        <v>348</v>
      </c>
      <c r="L262" s="38">
        <f t="shared" si="58"/>
        <v>1.7500000000000002E-2</v>
      </c>
      <c r="M262" s="38" t="e">
        <f t="shared" ca="1" si="59"/>
        <v>#N/A</v>
      </c>
      <c r="N262" s="38" t="e">
        <f ca="1">VLOOKUP(B262,$C$7:$T260,13,FALSE)</f>
        <v>#N/A</v>
      </c>
      <c r="O262" s="38" t="e">
        <f t="shared" ca="1" si="60"/>
        <v>#N/A</v>
      </c>
      <c r="P262" s="38" t="e">
        <f t="shared" ca="1" si="61"/>
        <v>#N/A</v>
      </c>
      <c r="Q262" s="38" t="e">
        <f t="shared" ca="1" si="62"/>
        <v>#N/A</v>
      </c>
      <c r="R262" s="38">
        <f t="shared" si="63"/>
        <v>6000</v>
      </c>
      <c r="S262" s="38" t="e">
        <f t="shared" ca="1" si="64"/>
        <v>#N/A</v>
      </c>
      <c r="T262" s="38" t="e">
        <f t="shared" si="65"/>
        <v>#N/A</v>
      </c>
    </row>
    <row r="263" spans="2:20" x14ac:dyDescent="0.25">
      <c r="B263" s="38" t="e">
        <f t="shared" ca="1" si="52"/>
        <v>#N/A</v>
      </c>
      <c r="C263" s="40" t="e">
        <f>Кабельный_журнал!P229</f>
        <v>#N/A</v>
      </c>
      <c r="D263" s="38" t="e">
        <f t="shared" ca="1" si="53"/>
        <v>#N/A</v>
      </c>
      <c r="E263" s="41" t="s">
        <v>351</v>
      </c>
      <c r="F263" s="38" t="e">
        <f t="shared" ca="1" si="54"/>
        <v>#N/A</v>
      </c>
      <c r="G263" s="38" t="e">
        <f t="shared" si="55"/>
        <v>#N/A</v>
      </c>
      <c r="H263" s="41" t="s">
        <v>350</v>
      </c>
      <c r="I263" s="38" t="e">
        <f t="shared" si="56"/>
        <v>#N/A</v>
      </c>
      <c r="J263" s="38" t="e">
        <f t="shared" si="57"/>
        <v>#N/A</v>
      </c>
      <c r="K263" s="41" t="s">
        <v>348</v>
      </c>
      <c r="L263" s="38">
        <f t="shared" si="58"/>
        <v>1.7500000000000002E-2</v>
      </c>
      <c r="M263" s="38" t="e">
        <f t="shared" ca="1" si="59"/>
        <v>#N/A</v>
      </c>
      <c r="N263" s="38" t="e">
        <f ca="1">VLOOKUP(B263,$C$7:$T261,13,FALSE)</f>
        <v>#N/A</v>
      </c>
      <c r="O263" s="38" t="e">
        <f t="shared" ca="1" si="60"/>
        <v>#N/A</v>
      </c>
      <c r="P263" s="38" t="e">
        <f t="shared" ca="1" si="61"/>
        <v>#N/A</v>
      </c>
      <c r="Q263" s="38" t="e">
        <f t="shared" ca="1" si="62"/>
        <v>#N/A</v>
      </c>
      <c r="R263" s="38">
        <f t="shared" si="63"/>
        <v>6000</v>
      </c>
      <c r="S263" s="38" t="e">
        <f t="shared" ca="1" si="64"/>
        <v>#N/A</v>
      </c>
      <c r="T263" s="38" t="e">
        <f t="shared" si="65"/>
        <v>#N/A</v>
      </c>
    </row>
    <row r="264" spans="2:20" x14ac:dyDescent="0.25">
      <c r="B264" s="38" t="e">
        <f t="shared" ca="1" si="52"/>
        <v>#N/A</v>
      </c>
      <c r="C264" s="40" t="e">
        <f>Кабельный_журнал!P230</f>
        <v>#N/A</v>
      </c>
      <c r="D264" s="38" t="e">
        <f t="shared" ca="1" si="53"/>
        <v>#N/A</v>
      </c>
      <c r="E264" s="41" t="s">
        <v>351</v>
      </c>
      <c r="F264" s="38" t="e">
        <f t="shared" ca="1" si="54"/>
        <v>#N/A</v>
      </c>
      <c r="G264" s="38" t="e">
        <f t="shared" si="55"/>
        <v>#N/A</v>
      </c>
      <c r="H264" s="41" t="s">
        <v>350</v>
      </c>
      <c r="I264" s="38" t="e">
        <f t="shared" si="56"/>
        <v>#N/A</v>
      </c>
      <c r="J264" s="38" t="e">
        <f t="shared" si="57"/>
        <v>#N/A</v>
      </c>
      <c r="K264" s="41" t="s">
        <v>348</v>
      </c>
      <c r="L264" s="38">
        <f t="shared" si="58"/>
        <v>1.7500000000000002E-2</v>
      </c>
      <c r="M264" s="38" t="e">
        <f t="shared" ca="1" si="59"/>
        <v>#N/A</v>
      </c>
      <c r="N264" s="38" t="e">
        <f ca="1">VLOOKUP(B264,$C$7:$T262,13,FALSE)</f>
        <v>#N/A</v>
      </c>
      <c r="O264" s="38" t="e">
        <f t="shared" ca="1" si="60"/>
        <v>#N/A</v>
      </c>
      <c r="P264" s="38" t="e">
        <f t="shared" ca="1" si="61"/>
        <v>#N/A</v>
      </c>
      <c r="Q264" s="38" t="e">
        <f t="shared" ca="1" si="62"/>
        <v>#N/A</v>
      </c>
      <c r="R264" s="38">
        <f t="shared" si="63"/>
        <v>6000</v>
      </c>
      <c r="S264" s="38" t="e">
        <f t="shared" ca="1" si="64"/>
        <v>#N/A</v>
      </c>
      <c r="T264" s="38" t="e">
        <f t="shared" si="65"/>
        <v>#N/A</v>
      </c>
    </row>
    <row r="265" spans="2:20" x14ac:dyDescent="0.25">
      <c r="B265" s="38" t="e">
        <f t="shared" ca="1" si="52"/>
        <v>#N/A</v>
      </c>
      <c r="C265" s="40" t="e">
        <f>Кабельный_журнал!P231</f>
        <v>#N/A</v>
      </c>
      <c r="D265" s="38" t="e">
        <f t="shared" ca="1" si="53"/>
        <v>#N/A</v>
      </c>
      <c r="E265" s="41" t="s">
        <v>351</v>
      </c>
      <c r="F265" s="38" t="e">
        <f t="shared" ca="1" si="54"/>
        <v>#N/A</v>
      </c>
      <c r="G265" s="38" t="e">
        <f t="shared" si="55"/>
        <v>#N/A</v>
      </c>
      <c r="H265" s="41" t="s">
        <v>350</v>
      </c>
      <c r="I265" s="38" t="e">
        <f t="shared" si="56"/>
        <v>#N/A</v>
      </c>
      <c r="J265" s="38" t="e">
        <f t="shared" si="57"/>
        <v>#N/A</v>
      </c>
      <c r="K265" s="41" t="s">
        <v>348</v>
      </c>
      <c r="L265" s="38">
        <f t="shared" si="58"/>
        <v>1.7500000000000002E-2</v>
      </c>
      <c r="M265" s="38" t="e">
        <f t="shared" ca="1" si="59"/>
        <v>#N/A</v>
      </c>
      <c r="N265" s="38" t="e">
        <f ca="1">VLOOKUP(B265,$C$7:$T263,13,FALSE)</f>
        <v>#N/A</v>
      </c>
      <c r="O265" s="38" t="e">
        <f t="shared" ca="1" si="60"/>
        <v>#N/A</v>
      </c>
      <c r="P265" s="38" t="e">
        <f t="shared" ca="1" si="61"/>
        <v>#N/A</v>
      </c>
      <c r="Q265" s="38" t="e">
        <f t="shared" ca="1" si="62"/>
        <v>#N/A</v>
      </c>
      <c r="R265" s="38">
        <f t="shared" si="63"/>
        <v>6000</v>
      </c>
      <c r="S265" s="38" t="e">
        <f t="shared" ca="1" si="64"/>
        <v>#N/A</v>
      </c>
      <c r="T265" s="38" t="e">
        <f t="shared" si="65"/>
        <v>#N/A</v>
      </c>
    </row>
    <row r="266" spans="2:20" x14ac:dyDescent="0.25">
      <c r="B266" s="38" t="e">
        <f t="shared" ca="1" si="52"/>
        <v>#N/A</v>
      </c>
      <c r="C266" s="40" t="e">
        <f>Кабельный_журнал!P232</f>
        <v>#N/A</v>
      </c>
      <c r="D266" s="38" t="e">
        <f t="shared" ca="1" si="53"/>
        <v>#N/A</v>
      </c>
      <c r="E266" s="41" t="s">
        <v>351</v>
      </c>
      <c r="F266" s="38" t="e">
        <f t="shared" ca="1" si="54"/>
        <v>#N/A</v>
      </c>
      <c r="G266" s="38" t="e">
        <f t="shared" si="55"/>
        <v>#N/A</v>
      </c>
      <c r="H266" s="41" t="s">
        <v>350</v>
      </c>
      <c r="I266" s="38" t="e">
        <f t="shared" si="56"/>
        <v>#N/A</v>
      </c>
      <c r="J266" s="38" t="e">
        <f t="shared" si="57"/>
        <v>#N/A</v>
      </c>
      <c r="K266" s="41" t="s">
        <v>348</v>
      </c>
      <c r="L266" s="38">
        <f t="shared" si="58"/>
        <v>1.7500000000000002E-2</v>
      </c>
      <c r="M266" s="38" t="e">
        <f t="shared" ca="1" si="59"/>
        <v>#N/A</v>
      </c>
      <c r="N266" s="38" t="e">
        <f ca="1">VLOOKUP(B266,$C$7:$T264,13,FALSE)</f>
        <v>#N/A</v>
      </c>
      <c r="O266" s="38" t="e">
        <f t="shared" ca="1" si="60"/>
        <v>#N/A</v>
      </c>
      <c r="P266" s="38" t="e">
        <f t="shared" ca="1" si="61"/>
        <v>#N/A</v>
      </c>
      <c r="Q266" s="38" t="e">
        <f t="shared" ca="1" si="62"/>
        <v>#N/A</v>
      </c>
      <c r="R266" s="38">
        <f t="shared" si="63"/>
        <v>6000</v>
      </c>
      <c r="S266" s="38" t="e">
        <f t="shared" ca="1" si="64"/>
        <v>#N/A</v>
      </c>
      <c r="T266" s="38" t="e">
        <f t="shared" si="65"/>
        <v>#N/A</v>
      </c>
    </row>
    <row r="267" spans="2:20" x14ac:dyDescent="0.25">
      <c r="B267" s="38" t="e">
        <f t="shared" ca="1" si="52"/>
        <v>#N/A</v>
      </c>
      <c r="C267" s="40" t="e">
        <f>Кабельный_журнал!P233</f>
        <v>#N/A</v>
      </c>
      <c r="D267" s="38" t="e">
        <f t="shared" ca="1" si="53"/>
        <v>#N/A</v>
      </c>
      <c r="E267" s="41" t="s">
        <v>351</v>
      </c>
      <c r="F267" s="38" t="e">
        <f t="shared" ca="1" si="54"/>
        <v>#N/A</v>
      </c>
      <c r="G267" s="38" t="e">
        <f t="shared" si="55"/>
        <v>#N/A</v>
      </c>
      <c r="H267" s="41" t="s">
        <v>350</v>
      </c>
      <c r="I267" s="38" t="e">
        <f t="shared" si="56"/>
        <v>#N/A</v>
      </c>
      <c r="J267" s="38" t="e">
        <f t="shared" si="57"/>
        <v>#N/A</v>
      </c>
      <c r="K267" s="41" t="s">
        <v>348</v>
      </c>
      <c r="L267" s="38">
        <f t="shared" si="58"/>
        <v>1.7500000000000002E-2</v>
      </c>
      <c r="M267" s="38" t="e">
        <f t="shared" ca="1" si="59"/>
        <v>#N/A</v>
      </c>
      <c r="N267" s="38" t="e">
        <f ca="1">VLOOKUP(B267,$C$7:$T265,13,FALSE)</f>
        <v>#N/A</v>
      </c>
      <c r="O267" s="38" t="e">
        <f t="shared" ca="1" si="60"/>
        <v>#N/A</v>
      </c>
      <c r="P267" s="38" t="e">
        <f t="shared" ca="1" si="61"/>
        <v>#N/A</v>
      </c>
      <c r="Q267" s="38" t="e">
        <f t="shared" ca="1" si="62"/>
        <v>#N/A</v>
      </c>
      <c r="R267" s="38">
        <f t="shared" si="63"/>
        <v>6000</v>
      </c>
      <c r="S267" s="38" t="e">
        <f t="shared" ca="1" si="64"/>
        <v>#N/A</v>
      </c>
      <c r="T267" s="38" t="e">
        <f t="shared" si="65"/>
        <v>#N/A</v>
      </c>
    </row>
    <row r="268" spans="2:20" x14ac:dyDescent="0.25">
      <c r="B268" s="38" t="e">
        <f t="shared" ca="1" si="52"/>
        <v>#N/A</v>
      </c>
      <c r="C268" s="40" t="e">
        <f>Кабельный_журнал!P234</f>
        <v>#N/A</v>
      </c>
      <c r="D268" s="38" t="e">
        <f t="shared" ca="1" si="53"/>
        <v>#N/A</v>
      </c>
      <c r="E268" s="41" t="s">
        <v>351</v>
      </c>
      <c r="F268" s="38" t="e">
        <f t="shared" ca="1" si="54"/>
        <v>#N/A</v>
      </c>
      <c r="G268" s="38" t="e">
        <f t="shared" si="55"/>
        <v>#N/A</v>
      </c>
      <c r="H268" s="41" t="s">
        <v>350</v>
      </c>
      <c r="I268" s="38" t="e">
        <f t="shared" si="56"/>
        <v>#N/A</v>
      </c>
      <c r="J268" s="38" t="e">
        <f t="shared" si="57"/>
        <v>#N/A</v>
      </c>
      <c r="K268" s="41" t="s">
        <v>348</v>
      </c>
      <c r="L268" s="38">
        <f t="shared" si="58"/>
        <v>1.7500000000000002E-2</v>
      </c>
      <c r="M268" s="38" t="e">
        <f t="shared" ca="1" si="59"/>
        <v>#N/A</v>
      </c>
      <c r="N268" s="38" t="e">
        <f ca="1">VLOOKUP(B268,$C$7:$T266,13,FALSE)</f>
        <v>#N/A</v>
      </c>
      <c r="O268" s="38" t="e">
        <f t="shared" ca="1" si="60"/>
        <v>#N/A</v>
      </c>
      <c r="P268" s="38" t="e">
        <f t="shared" ca="1" si="61"/>
        <v>#N/A</v>
      </c>
      <c r="Q268" s="38" t="e">
        <f t="shared" ca="1" si="62"/>
        <v>#N/A</v>
      </c>
      <c r="R268" s="38">
        <f t="shared" si="63"/>
        <v>6000</v>
      </c>
      <c r="S268" s="38" t="e">
        <f t="shared" ca="1" si="64"/>
        <v>#N/A</v>
      </c>
      <c r="T268" s="38" t="e">
        <f t="shared" si="65"/>
        <v>#N/A</v>
      </c>
    </row>
    <row r="269" spans="2:20" x14ac:dyDescent="0.25">
      <c r="B269" s="38" t="e">
        <f t="shared" ca="1" si="52"/>
        <v>#N/A</v>
      </c>
      <c r="C269" s="40" t="e">
        <f>Кабельный_журнал!P235</f>
        <v>#N/A</v>
      </c>
      <c r="D269" s="38" t="e">
        <f t="shared" ca="1" si="53"/>
        <v>#N/A</v>
      </c>
      <c r="E269" s="41" t="s">
        <v>351</v>
      </c>
      <c r="F269" s="38" t="e">
        <f t="shared" ca="1" si="54"/>
        <v>#N/A</v>
      </c>
      <c r="G269" s="38" t="e">
        <f t="shared" si="55"/>
        <v>#N/A</v>
      </c>
      <c r="H269" s="41" t="s">
        <v>350</v>
      </c>
      <c r="I269" s="38" t="e">
        <f t="shared" si="56"/>
        <v>#N/A</v>
      </c>
      <c r="J269" s="38" t="e">
        <f t="shared" si="57"/>
        <v>#N/A</v>
      </c>
      <c r="K269" s="41" t="s">
        <v>348</v>
      </c>
      <c r="L269" s="38">
        <f t="shared" si="58"/>
        <v>1.7500000000000002E-2</v>
      </c>
      <c r="M269" s="38" t="e">
        <f t="shared" ca="1" si="59"/>
        <v>#N/A</v>
      </c>
      <c r="N269" s="38" t="e">
        <f ca="1">VLOOKUP(B269,$C$7:$T267,13,FALSE)</f>
        <v>#N/A</v>
      </c>
      <c r="O269" s="38" t="e">
        <f t="shared" ca="1" si="60"/>
        <v>#N/A</v>
      </c>
      <c r="P269" s="38" t="e">
        <f t="shared" ca="1" si="61"/>
        <v>#N/A</v>
      </c>
      <c r="Q269" s="38" t="e">
        <f t="shared" ca="1" si="62"/>
        <v>#N/A</v>
      </c>
      <c r="R269" s="38">
        <f t="shared" si="63"/>
        <v>6000</v>
      </c>
      <c r="S269" s="38" t="e">
        <f t="shared" ca="1" si="64"/>
        <v>#N/A</v>
      </c>
      <c r="T269" s="38" t="e">
        <f t="shared" si="65"/>
        <v>#N/A</v>
      </c>
    </row>
    <row r="270" spans="2:20" x14ac:dyDescent="0.25">
      <c r="B270" s="38" t="e">
        <f t="shared" ca="1" si="52"/>
        <v>#N/A</v>
      </c>
      <c r="C270" s="40" t="e">
        <f>Кабельный_журнал!P236</f>
        <v>#N/A</v>
      </c>
      <c r="D270" s="38" t="e">
        <f t="shared" ca="1" si="53"/>
        <v>#N/A</v>
      </c>
      <c r="E270" s="41" t="s">
        <v>351</v>
      </c>
      <c r="F270" s="38" t="e">
        <f t="shared" ca="1" si="54"/>
        <v>#N/A</v>
      </c>
      <c r="G270" s="38" t="e">
        <f t="shared" si="55"/>
        <v>#N/A</v>
      </c>
      <c r="H270" s="41" t="s">
        <v>350</v>
      </c>
      <c r="I270" s="38" t="e">
        <f t="shared" si="56"/>
        <v>#N/A</v>
      </c>
      <c r="J270" s="38" t="e">
        <f t="shared" si="57"/>
        <v>#N/A</v>
      </c>
      <c r="K270" s="41" t="s">
        <v>348</v>
      </c>
      <c r="L270" s="38">
        <f t="shared" si="58"/>
        <v>1.7500000000000002E-2</v>
      </c>
      <c r="M270" s="38" t="e">
        <f t="shared" ca="1" si="59"/>
        <v>#N/A</v>
      </c>
      <c r="N270" s="38" t="e">
        <f ca="1">VLOOKUP(B270,$C$7:$T268,13,FALSE)</f>
        <v>#N/A</v>
      </c>
      <c r="O270" s="38" t="e">
        <f t="shared" ca="1" si="60"/>
        <v>#N/A</v>
      </c>
      <c r="P270" s="38" t="e">
        <f t="shared" ca="1" si="61"/>
        <v>#N/A</v>
      </c>
      <c r="Q270" s="38" t="e">
        <f t="shared" ca="1" si="62"/>
        <v>#N/A</v>
      </c>
      <c r="R270" s="38">
        <f t="shared" si="63"/>
        <v>6000</v>
      </c>
      <c r="S270" s="38" t="e">
        <f t="shared" ca="1" si="64"/>
        <v>#N/A</v>
      </c>
      <c r="T270" s="38" t="e">
        <f t="shared" si="65"/>
        <v>#N/A</v>
      </c>
    </row>
    <row r="271" spans="2:20" x14ac:dyDescent="0.25">
      <c r="B271" s="38" t="e">
        <f t="shared" ca="1" si="52"/>
        <v>#N/A</v>
      </c>
      <c r="C271" s="40" t="e">
        <f>Кабельный_журнал!P237</f>
        <v>#N/A</v>
      </c>
      <c r="D271" s="38" t="e">
        <f t="shared" ca="1" si="53"/>
        <v>#N/A</v>
      </c>
      <c r="E271" s="41" t="s">
        <v>351</v>
      </c>
      <c r="F271" s="38" t="e">
        <f t="shared" ca="1" si="54"/>
        <v>#N/A</v>
      </c>
      <c r="G271" s="38" t="e">
        <f t="shared" si="55"/>
        <v>#N/A</v>
      </c>
      <c r="H271" s="41" t="s">
        <v>350</v>
      </c>
      <c r="I271" s="38" t="e">
        <f t="shared" si="56"/>
        <v>#N/A</v>
      </c>
      <c r="J271" s="38" t="e">
        <f t="shared" si="57"/>
        <v>#N/A</v>
      </c>
      <c r="K271" s="41" t="s">
        <v>348</v>
      </c>
      <c r="L271" s="38">
        <f t="shared" si="58"/>
        <v>1.7500000000000002E-2</v>
      </c>
      <c r="M271" s="38" t="e">
        <f t="shared" ca="1" si="59"/>
        <v>#N/A</v>
      </c>
      <c r="N271" s="38" t="e">
        <f ca="1">VLOOKUP(B271,$C$7:$T269,13,FALSE)</f>
        <v>#N/A</v>
      </c>
      <c r="O271" s="38" t="e">
        <f t="shared" ca="1" si="60"/>
        <v>#N/A</v>
      </c>
      <c r="P271" s="38" t="e">
        <f t="shared" ca="1" si="61"/>
        <v>#N/A</v>
      </c>
      <c r="Q271" s="38" t="e">
        <f t="shared" ca="1" si="62"/>
        <v>#N/A</v>
      </c>
      <c r="R271" s="38">
        <f t="shared" si="63"/>
        <v>6000</v>
      </c>
      <c r="S271" s="38" t="e">
        <f t="shared" ca="1" si="64"/>
        <v>#N/A</v>
      </c>
      <c r="T271" s="38" t="e">
        <f t="shared" si="65"/>
        <v>#N/A</v>
      </c>
    </row>
    <row r="272" spans="2:20" x14ac:dyDescent="0.25">
      <c r="B272" s="38" t="e">
        <f t="shared" ca="1" si="52"/>
        <v>#N/A</v>
      </c>
      <c r="C272" s="40" t="e">
        <f>Кабельный_журнал!P238</f>
        <v>#N/A</v>
      </c>
      <c r="D272" s="38" t="e">
        <f t="shared" ca="1" si="53"/>
        <v>#N/A</v>
      </c>
      <c r="E272" s="41" t="s">
        <v>351</v>
      </c>
      <c r="F272" s="38" t="e">
        <f t="shared" ca="1" si="54"/>
        <v>#N/A</v>
      </c>
      <c r="G272" s="38" t="e">
        <f t="shared" si="55"/>
        <v>#N/A</v>
      </c>
      <c r="H272" s="41" t="s">
        <v>350</v>
      </c>
      <c r="I272" s="38" t="e">
        <f t="shared" si="56"/>
        <v>#N/A</v>
      </c>
      <c r="J272" s="38" t="e">
        <f t="shared" si="57"/>
        <v>#N/A</v>
      </c>
      <c r="K272" s="41" t="s">
        <v>348</v>
      </c>
      <c r="L272" s="38">
        <f t="shared" si="58"/>
        <v>1.7500000000000002E-2</v>
      </c>
      <c r="M272" s="38" t="e">
        <f t="shared" ca="1" si="59"/>
        <v>#N/A</v>
      </c>
      <c r="N272" s="38" t="e">
        <f ca="1">VLOOKUP(B272,$C$7:$T270,13,FALSE)</f>
        <v>#N/A</v>
      </c>
      <c r="O272" s="38" t="e">
        <f t="shared" ca="1" si="60"/>
        <v>#N/A</v>
      </c>
      <c r="P272" s="38" t="e">
        <f t="shared" ca="1" si="61"/>
        <v>#N/A</v>
      </c>
      <c r="Q272" s="38" t="e">
        <f t="shared" ca="1" si="62"/>
        <v>#N/A</v>
      </c>
      <c r="R272" s="38">
        <f t="shared" si="63"/>
        <v>6000</v>
      </c>
      <c r="S272" s="38" t="e">
        <f t="shared" ca="1" si="64"/>
        <v>#N/A</v>
      </c>
      <c r="T272" s="38" t="e">
        <f t="shared" si="65"/>
        <v>#N/A</v>
      </c>
    </row>
    <row r="273" spans="2:20" x14ac:dyDescent="0.25">
      <c r="B273" s="38" t="e">
        <f t="shared" ca="1" si="52"/>
        <v>#N/A</v>
      </c>
      <c r="C273" s="40" t="e">
        <f>Кабельный_журнал!P239</f>
        <v>#N/A</v>
      </c>
      <c r="D273" s="38" t="e">
        <f t="shared" ca="1" si="53"/>
        <v>#N/A</v>
      </c>
      <c r="E273" s="41" t="s">
        <v>351</v>
      </c>
      <c r="F273" s="38" t="e">
        <f t="shared" ca="1" si="54"/>
        <v>#N/A</v>
      </c>
      <c r="G273" s="38" t="e">
        <f t="shared" si="55"/>
        <v>#N/A</v>
      </c>
      <c r="H273" s="41" t="s">
        <v>350</v>
      </c>
      <c r="I273" s="38" t="e">
        <f t="shared" si="56"/>
        <v>#N/A</v>
      </c>
      <c r="J273" s="38" t="e">
        <f t="shared" si="57"/>
        <v>#N/A</v>
      </c>
      <c r="K273" s="41" t="s">
        <v>348</v>
      </c>
      <c r="L273" s="38">
        <f t="shared" si="58"/>
        <v>1.7500000000000002E-2</v>
      </c>
      <c r="M273" s="38" t="e">
        <f t="shared" ca="1" si="59"/>
        <v>#N/A</v>
      </c>
      <c r="N273" s="38" t="e">
        <f ca="1">VLOOKUP(B273,$C$7:$T271,13,FALSE)</f>
        <v>#N/A</v>
      </c>
      <c r="O273" s="38" t="e">
        <f t="shared" ca="1" si="60"/>
        <v>#N/A</v>
      </c>
      <c r="P273" s="38" t="e">
        <f t="shared" ca="1" si="61"/>
        <v>#N/A</v>
      </c>
      <c r="Q273" s="38" t="e">
        <f t="shared" ca="1" si="62"/>
        <v>#N/A</v>
      </c>
      <c r="R273" s="38">
        <f t="shared" si="63"/>
        <v>6000</v>
      </c>
      <c r="S273" s="38" t="e">
        <f t="shared" ca="1" si="64"/>
        <v>#N/A</v>
      </c>
      <c r="T273" s="38" t="e">
        <f t="shared" si="65"/>
        <v>#N/A</v>
      </c>
    </row>
    <row r="274" spans="2:20" x14ac:dyDescent="0.25">
      <c r="B274" s="38" t="e">
        <f t="shared" ca="1" si="52"/>
        <v>#N/A</v>
      </c>
      <c r="C274" s="40" t="e">
        <f>Кабельный_журнал!P240</f>
        <v>#N/A</v>
      </c>
      <c r="D274" s="38" t="e">
        <f t="shared" ca="1" si="53"/>
        <v>#N/A</v>
      </c>
      <c r="E274" s="41" t="s">
        <v>351</v>
      </c>
      <c r="F274" s="38" t="e">
        <f t="shared" ca="1" si="54"/>
        <v>#N/A</v>
      </c>
      <c r="G274" s="38" t="e">
        <f t="shared" si="55"/>
        <v>#N/A</v>
      </c>
      <c r="H274" s="41" t="s">
        <v>350</v>
      </c>
      <c r="I274" s="38" t="e">
        <f t="shared" si="56"/>
        <v>#N/A</v>
      </c>
      <c r="J274" s="38" t="e">
        <f t="shared" si="57"/>
        <v>#N/A</v>
      </c>
      <c r="K274" s="41" t="s">
        <v>348</v>
      </c>
      <c r="L274" s="38">
        <f t="shared" si="58"/>
        <v>1.7500000000000002E-2</v>
      </c>
      <c r="M274" s="38" t="e">
        <f t="shared" ca="1" si="59"/>
        <v>#N/A</v>
      </c>
      <c r="N274" s="38" t="e">
        <f ca="1">VLOOKUP(B274,$C$7:$T272,13,FALSE)</f>
        <v>#N/A</v>
      </c>
      <c r="O274" s="38" t="e">
        <f t="shared" ca="1" si="60"/>
        <v>#N/A</v>
      </c>
      <c r="P274" s="38" t="e">
        <f t="shared" ca="1" si="61"/>
        <v>#N/A</v>
      </c>
      <c r="Q274" s="38" t="e">
        <f t="shared" ca="1" si="62"/>
        <v>#N/A</v>
      </c>
      <c r="R274" s="38">
        <f t="shared" si="63"/>
        <v>6000</v>
      </c>
      <c r="S274" s="38" t="e">
        <f t="shared" ca="1" si="64"/>
        <v>#N/A</v>
      </c>
      <c r="T274" s="38" t="e">
        <f t="shared" si="65"/>
        <v>#N/A</v>
      </c>
    </row>
    <row r="275" spans="2:20" x14ac:dyDescent="0.25">
      <c r="B275" s="38" t="e">
        <f t="shared" ca="1" si="52"/>
        <v>#N/A</v>
      </c>
      <c r="C275" s="40" t="e">
        <f>Кабельный_журнал!P241</f>
        <v>#N/A</v>
      </c>
      <c r="D275" s="38" t="e">
        <f t="shared" ca="1" si="53"/>
        <v>#N/A</v>
      </c>
      <c r="E275" s="41" t="s">
        <v>351</v>
      </c>
      <c r="F275" s="38" t="e">
        <f t="shared" ca="1" si="54"/>
        <v>#N/A</v>
      </c>
      <c r="G275" s="38" t="e">
        <f t="shared" si="55"/>
        <v>#N/A</v>
      </c>
      <c r="H275" s="41" t="s">
        <v>350</v>
      </c>
      <c r="I275" s="38" t="e">
        <f t="shared" si="56"/>
        <v>#N/A</v>
      </c>
      <c r="J275" s="38" t="e">
        <f t="shared" si="57"/>
        <v>#N/A</v>
      </c>
      <c r="K275" s="41" t="s">
        <v>348</v>
      </c>
      <c r="L275" s="38">
        <f t="shared" si="58"/>
        <v>1.7500000000000002E-2</v>
      </c>
      <c r="M275" s="38" t="e">
        <f t="shared" ca="1" si="59"/>
        <v>#N/A</v>
      </c>
      <c r="N275" s="38" t="e">
        <f ca="1">VLOOKUP(B275,$C$7:$T273,13,FALSE)</f>
        <v>#N/A</v>
      </c>
      <c r="O275" s="38" t="e">
        <f t="shared" ca="1" si="60"/>
        <v>#N/A</v>
      </c>
      <c r="P275" s="38" t="e">
        <f t="shared" ca="1" si="61"/>
        <v>#N/A</v>
      </c>
      <c r="Q275" s="38" t="e">
        <f t="shared" ca="1" si="62"/>
        <v>#N/A</v>
      </c>
      <c r="R275" s="38">
        <f t="shared" si="63"/>
        <v>6000</v>
      </c>
      <c r="S275" s="38" t="e">
        <f t="shared" ca="1" si="64"/>
        <v>#N/A</v>
      </c>
      <c r="T275" s="38" t="e">
        <f t="shared" si="65"/>
        <v>#N/A</v>
      </c>
    </row>
    <row r="276" spans="2:20" x14ac:dyDescent="0.25">
      <c r="B276" s="38" t="e">
        <f t="shared" ca="1" si="52"/>
        <v>#N/A</v>
      </c>
      <c r="C276" s="40" t="e">
        <f>Кабельный_журнал!P242</f>
        <v>#N/A</v>
      </c>
      <c r="D276" s="38" t="e">
        <f t="shared" ca="1" si="53"/>
        <v>#N/A</v>
      </c>
      <c r="E276" s="41" t="s">
        <v>351</v>
      </c>
      <c r="F276" s="38" t="e">
        <f t="shared" ca="1" si="54"/>
        <v>#N/A</v>
      </c>
      <c r="G276" s="38" t="e">
        <f t="shared" si="55"/>
        <v>#N/A</v>
      </c>
      <c r="H276" s="41" t="s">
        <v>350</v>
      </c>
      <c r="I276" s="38" t="e">
        <f t="shared" si="56"/>
        <v>#N/A</v>
      </c>
      <c r="J276" s="38" t="e">
        <f t="shared" si="57"/>
        <v>#N/A</v>
      </c>
      <c r="K276" s="41" t="s">
        <v>348</v>
      </c>
      <c r="L276" s="38">
        <f t="shared" si="58"/>
        <v>1.7500000000000002E-2</v>
      </c>
      <c r="M276" s="38" t="e">
        <f t="shared" ca="1" si="59"/>
        <v>#N/A</v>
      </c>
      <c r="N276" s="38" t="e">
        <f ca="1">VLOOKUP(B276,$C$7:$T274,13,FALSE)</f>
        <v>#N/A</v>
      </c>
      <c r="O276" s="38" t="e">
        <f t="shared" ca="1" si="60"/>
        <v>#N/A</v>
      </c>
      <c r="P276" s="38" t="e">
        <f t="shared" ca="1" si="61"/>
        <v>#N/A</v>
      </c>
      <c r="Q276" s="38" t="e">
        <f t="shared" ca="1" si="62"/>
        <v>#N/A</v>
      </c>
      <c r="R276" s="38">
        <f t="shared" si="63"/>
        <v>6000</v>
      </c>
      <c r="S276" s="38" t="e">
        <f t="shared" ca="1" si="64"/>
        <v>#N/A</v>
      </c>
      <c r="T276" s="38" t="e">
        <f t="shared" si="65"/>
        <v>#N/A</v>
      </c>
    </row>
    <row r="277" spans="2:20" x14ac:dyDescent="0.25">
      <c r="B277" s="38" t="e">
        <f t="shared" ca="1" si="52"/>
        <v>#N/A</v>
      </c>
      <c r="C277" s="40" t="e">
        <f>Кабельный_журнал!P243</f>
        <v>#N/A</v>
      </c>
      <c r="D277" s="38" t="e">
        <f t="shared" ca="1" si="53"/>
        <v>#N/A</v>
      </c>
      <c r="E277" s="41" t="s">
        <v>351</v>
      </c>
      <c r="F277" s="38" t="e">
        <f t="shared" ca="1" si="54"/>
        <v>#N/A</v>
      </c>
      <c r="G277" s="38" t="e">
        <f t="shared" si="55"/>
        <v>#N/A</v>
      </c>
      <c r="H277" s="41" t="s">
        <v>350</v>
      </c>
      <c r="I277" s="38" t="e">
        <f t="shared" si="56"/>
        <v>#N/A</v>
      </c>
      <c r="J277" s="38" t="e">
        <f t="shared" si="57"/>
        <v>#N/A</v>
      </c>
      <c r="K277" s="41" t="s">
        <v>348</v>
      </c>
      <c r="L277" s="38">
        <f t="shared" si="58"/>
        <v>1.7500000000000002E-2</v>
      </c>
      <c r="M277" s="38" t="e">
        <f t="shared" ca="1" si="59"/>
        <v>#N/A</v>
      </c>
      <c r="N277" s="38" t="e">
        <f ca="1">VLOOKUP(B277,$C$7:$T275,13,FALSE)</f>
        <v>#N/A</v>
      </c>
      <c r="O277" s="38" t="e">
        <f t="shared" ca="1" si="60"/>
        <v>#N/A</v>
      </c>
      <c r="P277" s="38" t="e">
        <f t="shared" ca="1" si="61"/>
        <v>#N/A</v>
      </c>
      <c r="Q277" s="38" t="e">
        <f t="shared" ca="1" si="62"/>
        <v>#N/A</v>
      </c>
      <c r="R277" s="38">
        <f t="shared" si="63"/>
        <v>6000</v>
      </c>
      <c r="S277" s="38" t="e">
        <f t="shared" ca="1" si="64"/>
        <v>#N/A</v>
      </c>
      <c r="T277" s="38" t="e">
        <f t="shared" si="65"/>
        <v>#N/A</v>
      </c>
    </row>
    <row r="278" spans="2:20" x14ac:dyDescent="0.25">
      <c r="B278" s="38" t="e">
        <f t="shared" ca="1" si="52"/>
        <v>#N/A</v>
      </c>
      <c r="C278" s="40" t="e">
        <f>Кабельный_журнал!P244</f>
        <v>#N/A</v>
      </c>
      <c r="D278" s="38" t="e">
        <f t="shared" ca="1" si="53"/>
        <v>#N/A</v>
      </c>
      <c r="E278" s="41" t="s">
        <v>351</v>
      </c>
      <c r="F278" s="38" t="e">
        <f t="shared" ca="1" si="54"/>
        <v>#N/A</v>
      </c>
      <c r="G278" s="38" t="e">
        <f t="shared" si="55"/>
        <v>#N/A</v>
      </c>
      <c r="H278" s="41" t="s">
        <v>350</v>
      </c>
      <c r="I278" s="38" t="e">
        <f t="shared" si="56"/>
        <v>#N/A</v>
      </c>
      <c r="J278" s="38" t="e">
        <f t="shared" si="57"/>
        <v>#N/A</v>
      </c>
      <c r="K278" s="41" t="s">
        <v>348</v>
      </c>
      <c r="L278" s="38">
        <f t="shared" si="58"/>
        <v>1.7500000000000002E-2</v>
      </c>
      <c r="M278" s="38" t="e">
        <f t="shared" ca="1" si="59"/>
        <v>#N/A</v>
      </c>
      <c r="N278" s="38" t="e">
        <f ca="1">VLOOKUP(B278,$C$7:$T276,13,FALSE)</f>
        <v>#N/A</v>
      </c>
      <c r="O278" s="38" t="e">
        <f t="shared" ca="1" si="60"/>
        <v>#N/A</v>
      </c>
      <c r="P278" s="38" t="e">
        <f t="shared" ca="1" si="61"/>
        <v>#N/A</v>
      </c>
      <c r="Q278" s="38" t="e">
        <f t="shared" ca="1" si="62"/>
        <v>#N/A</v>
      </c>
      <c r="R278" s="38">
        <f t="shared" si="63"/>
        <v>6000</v>
      </c>
      <c r="S278" s="38" t="e">
        <f t="shared" ca="1" si="64"/>
        <v>#N/A</v>
      </c>
      <c r="T278" s="38" t="e">
        <f t="shared" si="65"/>
        <v>#N/A</v>
      </c>
    </row>
    <row r="279" spans="2:20" x14ac:dyDescent="0.25">
      <c r="B279" s="38" t="e">
        <f t="shared" ca="1" si="52"/>
        <v>#N/A</v>
      </c>
      <c r="C279" s="40" t="e">
        <f>Кабельный_журнал!P245</f>
        <v>#N/A</v>
      </c>
      <c r="D279" s="38" t="e">
        <f t="shared" ca="1" si="53"/>
        <v>#N/A</v>
      </c>
      <c r="E279" s="41" t="s">
        <v>351</v>
      </c>
      <c r="F279" s="38" t="e">
        <f t="shared" ca="1" si="54"/>
        <v>#N/A</v>
      </c>
      <c r="G279" s="38" t="e">
        <f t="shared" si="55"/>
        <v>#N/A</v>
      </c>
      <c r="H279" s="41" t="s">
        <v>350</v>
      </c>
      <c r="I279" s="38" t="e">
        <f t="shared" si="56"/>
        <v>#N/A</v>
      </c>
      <c r="J279" s="38" t="e">
        <f t="shared" si="57"/>
        <v>#N/A</v>
      </c>
      <c r="K279" s="41" t="s">
        <v>348</v>
      </c>
      <c r="L279" s="38">
        <f t="shared" si="58"/>
        <v>1.7500000000000002E-2</v>
      </c>
      <c r="M279" s="38" t="e">
        <f t="shared" ca="1" si="59"/>
        <v>#N/A</v>
      </c>
      <c r="N279" s="38" t="e">
        <f ca="1">VLOOKUP(B279,$C$7:$T277,13,FALSE)</f>
        <v>#N/A</v>
      </c>
      <c r="O279" s="38" t="e">
        <f t="shared" ca="1" si="60"/>
        <v>#N/A</v>
      </c>
      <c r="P279" s="38" t="e">
        <f t="shared" ca="1" si="61"/>
        <v>#N/A</v>
      </c>
      <c r="Q279" s="38" t="e">
        <f t="shared" ca="1" si="62"/>
        <v>#N/A</v>
      </c>
      <c r="R279" s="38">
        <f t="shared" si="63"/>
        <v>6000</v>
      </c>
      <c r="S279" s="38" t="e">
        <f t="shared" ca="1" si="64"/>
        <v>#N/A</v>
      </c>
      <c r="T279" s="38" t="e">
        <f t="shared" si="65"/>
        <v>#N/A</v>
      </c>
    </row>
    <row r="280" spans="2:20" x14ac:dyDescent="0.25">
      <c r="B280" s="38" t="e">
        <f t="shared" ca="1" si="52"/>
        <v>#N/A</v>
      </c>
      <c r="C280" s="40" t="e">
        <f>Кабельный_журнал!P246</f>
        <v>#N/A</v>
      </c>
      <c r="D280" s="38" t="e">
        <f t="shared" ca="1" si="53"/>
        <v>#N/A</v>
      </c>
      <c r="E280" s="41" t="s">
        <v>351</v>
      </c>
      <c r="F280" s="38" t="e">
        <f t="shared" ca="1" si="54"/>
        <v>#N/A</v>
      </c>
      <c r="G280" s="38" t="e">
        <f t="shared" si="55"/>
        <v>#N/A</v>
      </c>
      <c r="H280" s="41" t="s">
        <v>350</v>
      </c>
      <c r="I280" s="38" t="e">
        <f t="shared" si="56"/>
        <v>#N/A</v>
      </c>
      <c r="J280" s="38" t="e">
        <f t="shared" si="57"/>
        <v>#N/A</v>
      </c>
      <c r="K280" s="41" t="s">
        <v>348</v>
      </c>
      <c r="L280" s="38">
        <f t="shared" si="58"/>
        <v>1.7500000000000002E-2</v>
      </c>
      <c r="M280" s="38" t="e">
        <f t="shared" ca="1" si="59"/>
        <v>#N/A</v>
      </c>
      <c r="N280" s="38" t="e">
        <f ca="1">VLOOKUP(B280,$C$7:$T278,13,FALSE)</f>
        <v>#N/A</v>
      </c>
      <c r="O280" s="38" t="e">
        <f t="shared" ca="1" si="60"/>
        <v>#N/A</v>
      </c>
      <c r="P280" s="38" t="e">
        <f t="shared" ca="1" si="61"/>
        <v>#N/A</v>
      </c>
      <c r="Q280" s="38" t="e">
        <f t="shared" ca="1" si="62"/>
        <v>#N/A</v>
      </c>
      <c r="R280" s="38">
        <f t="shared" si="63"/>
        <v>6000</v>
      </c>
      <c r="S280" s="38" t="e">
        <f t="shared" ca="1" si="64"/>
        <v>#N/A</v>
      </c>
      <c r="T280" s="38" t="e">
        <f t="shared" si="65"/>
        <v>#N/A</v>
      </c>
    </row>
    <row r="281" spans="2:20" x14ac:dyDescent="0.25">
      <c r="B281" s="38" t="e">
        <f t="shared" ca="1" si="52"/>
        <v>#N/A</v>
      </c>
      <c r="C281" s="40" t="e">
        <f>Кабельный_журнал!P247</f>
        <v>#N/A</v>
      </c>
      <c r="D281" s="38" t="e">
        <f t="shared" ca="1" si="53"/>
        <v>#N/A</v>
      </c>
      <c r="E281" s="41" t="s">
        <v>351</v>
      </c>
      <c r="F281" s="38" t="e">
        <f t="shared" ca="1" si="54"/>
        <v>#N/A</v>
      </c>
      <c r="G281" s="38" t="e">
        <f t="shared" si="55"/>
        <v>#N/A</v>
      </c>
      <c r="H281" s="41" t="s">
        <v>350</v>
      </c>
      <c r="I281" s="38" t="e">
        <f t="shared" si="56"/>
        <v>#N/A</v>
      </c>
      <c r="J281" s="38" t="e">
        <f t="shared" si="57"/>
        <v>#N/A</v>
      </c>
      <c r="K281" s="41" t="s">
        <v>348</v>
      </c>
      <c r="L281" s="38">
        <f t="shared" si="58"/>
        <v>1.7500000000000002E-2</v>
      </c>
      <c r="M281" s="38" t="e">
        <f t="shared" ca="1" si="59"/>
        <v>#N/A</v>
      </c>
      <c r="N281" s="38" t="e">
        <f ca="1">VLOOKUP(B281,$C$7:$T279,13,FALSE)</f>
        <v>#N/A</v>
      </c>
      <c r="O281" s="38" t="e">
        <f t="shared" ca="1" si="60"/>
        <v>#N/A</v>
      </c>
      <c r="P281" s="38" t="e">
        <f t="shared" ca="1" si="61"/>
        <v>#N/A</v>
      </c>
      <c r="Q281" s="38" t="e">
        <f t="shared" ca="1" si="62"/>
        <v>#N/A</v>
      </c>
      <c r="R281" s="38">
        <f t="shared" si="63"/>
        <v>6000</v>
      </c>
      <c r="S281" s="38" t="e">
        <f t="shared" ca="1" si="64"/>
        <v>#N/A</v>
      </c>
      <c r="T281" s="38" t="e">
        <f t="shared" si="65"/>
        <v>#N/A</v>
      </c>
    </row>
    <row r="282" spans="2:20" x14ac:dyDescent="0.25">
      <c r="B282" s="38" t="e">
        <f t="shared" ca="1" si="52"/>
        <v>#N/A</v>
      </c>
      <c r="C282" s="40" t="e">
        <f>Кабельный_журнал!P248</f>
        <v>#N/A</v>
      </c>
      <c r="D282" s="38" t="e">
        <f t="shared" ca="1" si="53"/>
        <v>#N/A</v>
      </c>
      <c r="E282" s="41" t="s">
        <v>351</v>
      </c>
      <c r="F282" s="38" t="e">
        <f t="shared" ca="1" si="54"/>
        <v>#N/A</v>
      </c>
      <c r="G282" s="38" t="e">
        <f t="shared" si="55"/>
        <v>#N/A</v>
      </c>
      <c r="H282" s="41" t="s">
        <v>350</v>
      </c>
      <c r="I282" s="38" t="e">
        <f t="shared" si="56"/>
        <v>#N/A</v>
      </c>
      <c r="J282" s="38" t="e">
        <f t="shared" si="57"/>
        <v>#N/A</v>
      </c>
      <c r="K282" s="41" t="s">
        <v>348</v>
      </c>
      <c r="L282" s="38">
        <f t="shared" si="58"/>
        <v>1.7500000000000002E-2</v>
      </c>
      <c r="M282" s="38" t="e">
        <f t="shared" ca="1" si="59"/>
        <v>#N/A</v>
      </c>
      <c r="N282" s="38" t="e">
        <f ca="1">VLOOKUP(B282,$C$7:$T280,13,FALSE)</f>
        <v>#N/A</v>
      </c>
      <c r="O282" s="38" t="e">
        <f t="shared" ca="1" si="60"/>
        <v>#N/A</v>
      </c>
      <c r="P282" s="38" t="e">
        <f t="shared" ca="1" si="61"/>
        <v>#N/A</v>
      </c>
      <c r="Q282" s="38" t="e">
        <f t="shared" ca="1" si="62"/>
        <v>#N/A</v>
      </c>
      <c r="R282" s="38">
        <f t="shared" si="63"/>
        <v>6000</v>
      </c>
      <c r="S282" s="38" t="e">
        <f t="shared" ca="1" si="64"/>
        <v>#N/A</v>
      </c>
      <c r="T282" s="38" t="e">
        <f t="shared" si="65"/>
        <v>#N/A</v>
      </c>
    </row>
    <row r="283" spans="2:20" x14ac:dyDescent="0.25">
      <c r="B283" s="38" t="e">
        <f t="shared" ca="1" si="52"/>
        <v>#N/A</v>
      </c>
      <c r="C283" s="40" t="e">
        <f>Кабельный_журнал!P249</f>
        <v>#N/A</v>
      </c>
      <c r="D283" s="38" t="e">
        <f t="shared" ca="1" si="53"/>
        <v>#N/A</v>
      </c>
      <c r="E283" s="41" t="s">
        <v>351</v>
      </c>
      <c r="F283" s="38" t="e">
        <f t="shared" ca="1" si="54"/>
        <v>#N/A</v>
      </c>
      <c r="G283" s="38" t="e">
        <f t="shared" si="55"/>
        <v>#N/A</v>
      </c>
      <c r="H283" s="41" t="s">
        <v>350</v>
      </c>
      <c r="I283" s="38" t="e">
        <f t="shared" si="56"/>
        <v>#N/A</v>
      </c>
      <c r="J283" s="38" t="e">
        <f t="shared" si="57"/>
        <v>#N/A</v>
      </c>
      <c r="K283" s="41" t="s">
        <v>348</v>
      </c>
      <c r="L283" s="38">
        <f t="shared" si="58"/>
        <v>1.7500000000000002E-2</v>
      </c>
      <c r="M283" s="38" t="e">
        <f t="shared" ca="1" si="59"/>
        <v>#N/A</v>
      </c>
      <c r="N283" s="38" t="e">
        <f ca="1">VLOOKUP(B283,$C$7:$T281,13,FALSE)</f>
        <v>#N/A</v>
      </c>
      <c r="O283" s="38" t="e">
        <f t="shared" ca="1" si="60"/>
        <v>#N/A</v>
      </c>
      <c r="P283" s="38" t="e">
        <f t="shared" ca="1" si="61"/>
        <v>#N/A</v>
      </c>
      <c r="Q283" s="38" t="e">
        <f t="shared" ca="1" si="62"/>
        <v>#N/A</v>
      </c>
      <c r="R283" s="38">
        <f t="shared" si="63"/>
        <v>6000</v>
      </c>
      <c r="S283" s="38" t="e">
        <f t="shared" ca="1" si="64"/>
        <v>#N/A</v>
      </c>
      <c r="T283" s="38" t="e">
        <f t="shared" si="65"/>
        <v>#N/A</v>
      </c>
    </row>
    <row r="284" spans="2:20" x14ac:dyDescent="0.25">
      <c r="B284" s="38" t="e">
        <f t="shared" ca="1" si="52"/>
        <v>#N/A</v>
      </c>
      <c r="C284" s="40" t="e">
        <f>Кабельный_журнал!P250</f>
        <v>#N/A</v>
      </c>
      <c r="D284" s="38" t="e">
        <f t="shared" ca="1" si="53"/>
        <v>#N/A</v>
      </c>
      <c r="E284" s="41" t="s">
        <v>351</v>
      </c>
      <c r="F284" s="38" t="e">
        <f t="shared" ca="1" si="54"/>
        <v>#N/A</v>
      </c>
      <c r="G284" s="38" t="e">
        <f t="shared" si="55"/>
        <v>#N/A</v>
      </c>
      <c r="H284" s="41" t="s">
        <v>350</v>
      </c>
      <c r="I284" s="38" t="e">
        <f t="shared" si="56"/>
        <v>#N/A</v>
      </c>
      <c r="J284" s="38" t="e">
        <f t="shared" si="57"/>
        <v>#N/A</v>
      </c>
      <c r="K284" s="41" t="s">
        <v>348</v>
      </c>
      <c r="L284" s="38">
        <f t="shared" si="58"/>
        <v>1.7500000000000002E-2</v>
      </c>
      <c r="M284" s="38" t="e">
        <f t="shared" ca="1" si="59"/>
        <v>#N/A</v>
      </c>
      <c r="N284" s="38" t="e">
        <f ca="1">VLOOKUP(B284,$C$7:$T282,13,FALSE)</f>
        <v>#N/A</v>
      </c>
      <c r="O284" s="38" t="e">
        <f t="shared" ca="1" si="60"/>
        <v>#N/A</v>
      </c>
      <c r="P284" s="38" t="e">
        <f t="shared" ca="1" si="61"/>
        <v>#N/A</v>
      </c>
      <c r="Q284" s="38" t="e">
        <f t="shared" ca="1" si="62"/>
        <v>#N/A</v>
      </c>
      <c r="R284" s="38">
        <f t="shared" si="63"/>
        <v>6000</v>
      </c>
      <c r="S284" s="38" t="e">
        <f t="shared" ca="1" si="64"/>
        <v>#N/A</v>
      </c>
      <c r="T284" s="38" t="e">
        <f t="shared" si="65"/>
        <v>#N/A</v>
      </c>
    </row>
    <row r="285" spans="2:20" x14ac:dyDescent="0.25">
      <c r="B285" s="38" t="e">
        <f t="shared" ca="1" si="52"/>
        <v>#N/A</v>
      </c>
      <c r="C285" s="40" t="e">
        <f>Кабельный_журнал!P251</f>
        <v>#N/A</v>
      </c>
      <c r="D285" s="38" t="e">
        <f t="shared" ca="1" si="53"/>
        <v>#N/A</v>
      </c>
      <c r="E285" s="41" t="s">
        <v>351</v>
      </c>
      <c r="F285" s="38" t="e">
        <f t="shared" ca="1" si="54"/>
        <v>#N/A</v>
      </c>
      <c r="G285" s="38" t="e">
        <f t="shared" si="55"/>
        <v>#N/A</v>
      </c>
      <c r="H285" s="41" t="s">
        <v>350</v>
      </c>
      <c r="I285" s="38" t="e">
        <f t="shared" si="56"/>
        <v>#N/A</v>
      </c>
      <c r="J285" s="38" t="e">
        <f t="shared" si="57"/>
        <v>#N/A</v>
      </c>
      <c r="K285" s="41" t="s">
        <v>348</v>
      </c>
      <c r="L285" s="38">
        <f t="shared" si="58"/>
        <v>1.7500000000000002E-2</v>
      </c>
      <c r="M285" s="38" t="e">
        <f t="shared" ca="1" si="59"/>
        <v>#N/A</v>
      </c>
      <c r="N285" s="38" t="e">
        <f ca="1">VLOOKUP(B285,$C$7:$T283,13,FALSE)</f>
        <v>#N/A</v>
      </c>
      <c r="O285" s="38" t="e">
        <f t="shared" ca="1" si="60"/>
        <v>#N/A</v>
      </c>
      <c r="P285" s="38" t="e">
        <f t="shared" ca="1" si="61"/>
        <v>#N/A</v>
      </c>
      <c r="Q285" s="38" t="e">
        <f t="shared" ca="1" si="62"/>
        <v>#N/A</v>
      </c>
      <c r="R285" s="38">
        <f t="shared" si="63"/>
        <v>6000</v>
      </c>
      <c r="S285" s="38" t="e">
        <f t="shared" ca="1" si="64"/>
        <v>#N/A</v>
      </c>
      <c r="T285" s="38" t="e">
        <f t="shared" si="65"/>
        <v>#N/A</v>
      </c>
    </row>
    <row r="286" spans="2:20" x14ac:dyDescent="0.25">
      <c r="B286" s="38" t="e">
        <f t="shared" ca="1" si="52"/>
        <v>#N/A</v>
      </c>
      <c r="C286" s="40" t="e">
        <f>Кабельный_журнал!P252</f>
        <v>#N/A</v>
      </c>
      <c r="D286" s="38" t="e">
        <f t="shared" ca="1" si="53"/>
        <v>#N/A</v>
      </c>
      <c r="E286" s="41" t="s">
        <v>351</v>
      </c>
      <c r="F286" s="38" t="e">
        <f t="shared" ca="1" si="54"/>
        <v>#N/A</v>
      </c>
      <c r="G286" s="38" t="e">
        <f t="shared" si="55"/>
        <v>#N/A</v>
      </c>
      <c r="H286" s="41" t="s">
        <v>350</v>
      </c>
      <c r="I286" s="38" t="e">
        <f t="shared" si="56"/>
        <v>#N/A</v>
      </c>
      <c r="J286" s="38" t="e">
        <f t="shared" si="57"/>
        <v>#N/A</v>
      </c>
      <c r="K286" s="41" t="s">
        <v>348</v>
      </c>
      <c r="L286" s="38">
        <f t="shared" si="58"/>
        <v>1.7500000000000002E-2</v>
      </c>
      <c r="M286" s="38" t="e">
        <f t="shared" ca="1" si="59"/>
        <v>#N/A</v>
      </c>
      <c r="N286" s="38" t="e">
        <f ca="1">VLOOKUP(B286,$C$7:$T284,13,FALSE)</f>
        <v>#N/A</v>
      </c>
      <c r="O286" s="38" t="e">
        <f t="shared" ca="1" si="60"/>
        <v>#N/A</v>
      </c>
      <c r="P286" s="38" t="e">
        <f t="shared" ca="1" si="61"/>
        <v>#N/A</v>
      </c>
      <c r="Q286" s="38" t="e">
        <f t="shared" ca="1" si="62"/>
        <v>#N/A</v>
      </c>
      <c r="R286" s="38">
        <f t="shared" si="63"/>
        <v>6000</v>
      </c>
      <c r="S286" s="38" t="e">
        <f t="shared" ca="1" si="64"/>
        <v>#N/A</v>
      </c>
      <c r="T286" s="38" t="e">
        <f t="shared" si="65"/>
        <v>#N/A</v>
      </c>
    </row>
    <row r="287" spans="2:20" x14ac:dyDescent="0.25">
      <c r="B287" s="38" t="e">
        <f t="shared" ca="1" si="52"/>
        <v>#N/A</v>
      </c>
      <c r="C287" s="40" t="e">
        <f>Кабельный_журнал!P253</f>
        <v>#N/A</v>
      </c>
      <c r="D287" s="38" t="e">
        <f t="shared" ca="1" si="53"/>
        <v>#N/A</v>
      </c>
      <c r="E287" s="41" t="s">
        <v>351</v>
      </c>
      <c r="F287" s="38" t="e">
        <f t="shared" ca="1" si="54"/>
        <v>#N/A</v>
      </c>
      <c r="G287" s="38" t="e">
        <f t="shared" si="55"/>
        <v>#N/A</v>
      </c>
      <c r="H287" s="41" t="s">
        <v>350</v>
      </c>
      <c r="I287" s="38" t="e">
        <f t="shared" si="56"/>
        <v>#N/A</v>
      </c>
      <c r="J287" s="38" t="e">
        <f t="shared" si="57"/>
        <v>#N/A</v>
      </c>
      <c r="K287" s="41" t="s">
        <v>348</v>
      </c>
      <c r="L287" s="38">
        <f t="shared" si="58"/>
        <v>1.7500000000000002E-2</v>
      </c>
      <c r="M287" s="38" t="e">
        <f t="shared" ca="1" si="59"/>
        <v>#N/A</v>
      </c>
      <c r="N287" s="38" t="e">
        <f ca="1">VLOOKUP(B287,$C$7:$T285,13,FALSE)</f>
        <v>#N/A</v>
      </c>
      <c r="O287" s="38" t="e">
        <f t="shared" ca="1" si="60"/>
        <v>#N/A</v>
      </c>
      <c r="P287" s="38" t="e">
        <f t="shared" ca="1" si="61"/>
        <v>#N/A</v>
      </c>
      <c r="Q287" s="38" t="e">
        <f t="shared" ca="1" si="62"/>
        <v>#N/A</v>
      </c>
      <c r="R287" s="38">
        <f t="shared" si="63"/>
        <v>6000</v>
      </c>
      <c r="S287" s="38" t="e">
        <f t="shared" ca="1" si="64"/>
        <v>#N/A</v>
      </c>
      <c r="T287" s="38" t="e">
        <f t="shared" si="65"/>
        <v>#N/A</v>
      </c>
    </row>
    <row r="288" spans="2:20" x14ac:dyDescent="0.25">
      <c r="B288" s="38" t="e">
        <f t="shared" ca="1" si="52"/>
        <v>#N/A</v>
      </c>
      <c r="C288" s="40" t="e">
        <f>Кабельный_журнал!P254</f>
        <v>#N/A</v>
      </c>
      <c r="D288" s="38" t="e">
        <f t="shared" ca="1" si="53"/>
        <v>#N/A</v>
      </c>
      <c r="E288" s="41" t="s">
        <v>351</v>
      </c>
      <c r="F288" s="38" t="e">
        <f t="shared" ca="1" si="54"/>
        <v>#N/A</v>
      </c>
      <c r="G288" s="38" t="e">
        <f t="shared" si="55"/>
        <v>#N/A</v>
      </c>
      <c r="H288" s="41" t="s">
        <v>350</v>
      </c>
      <c r="I288" s="38" t="e">
        <f t="shared" si="56"/>
        <v>#N/A</v>
      </c>
      <c r="J288" s="38" t="e">
        <f t="shared" si="57"/>
        <v>#N/A</v>
      </c>
      <c r="K288" s="41" t="s">
        <v>348</v>
      </c>
      <c r="L288" s="38">
        <f t="shared" si="58"/>
        <v>1.7500000000000002E-2</v>
      </c>
      <c r="M288" s="38" t="e">
        <f t="shared" ca="1" si="59"/>
        <v>#N/A</v>
      </c>
      <c r="N288" s="38" t="e">
        <f ca="1">VLOOKUP(B288,$C$7:$T286,13,FALSE)</f>
        <v>#N/A</v>
      </c>
      <c r="O288" s="38" t="e">
        <f t="shared" ca="1" si="60"/>
        <v>#N/A</v>
      </c>
      <c r="P288" s="38" t="e">
        <f t="shared" ca="1" si="61"/>
        <v>#N/A</v>
      </c>
      <c r="Q288" s="38" t="e">
        <f t="shared" ca="1" si="62"/>
        <v>#N/A</v>
      </c>
      <c r="R288" s="38">
        <f t="shared" si="63"/>
        <v>6000</v>
      </c>
      <c r="S288" s="38" t="e">
        <f t="shared" ca="1" si="64"/>
        <v>#N/A</v>
      </c>
      <c r="T288" s="38" t="e">
        <f t="shared" si="65"/>
        <v>#N/A</v>
      </c>
    </row>
    <row r="289" spans="2:20" x14ac:dyDescent="0.25">
      <c r="B289" s="38" t="e">
        <f t="shared" ca="1" si="52"/>
        <v>#N/A</v>
      </c>
      <c r="C289" s="40" t="e">
        <f>Кабельный_журнал!P255</f>
        <v>#N/A</v>
      </c>
      <c r="D289" s="38" t="e">
        <f t="shared" ca="1" si="53"/>
        <v>#N/A</v>
      </c>
      <c r="E289" s="41" t="s">
        <v>351</v>
      </c>
      <c r="F289" s="38" t="e">
        <f t="shared" ca="1" si="54"/>
        <v>#N/A</v>
      </c>
      <c r="G289" s="38" t="e">
        <f t="shared" si="55"/>
        <v>#N/A</v>
      </c>
      <c r="H289" s="41" t="s">
        <v>350</v>
      </c>
      <c r="I289" s="38" t="e">
        <f t="shared" si="56"/>
        <v>#N/A</v>
      </c>
      <c r="J289" s="38" t="e">
        <f t="shared" si="57"/>
        <v>#N/A</v>
      </c>
      <c r="K289" s="41" t="s">
        <v>348</v>
      </c>
      <c r="L289" s="38">
        <f t="shared" si="58"/>
        <v>1.7500000000000002E-2</v>
      </c>
      <c r="M289" s="38" t="e">
        <f t="shared" ca="1" si="59"/>
        <v>#N/A</v>
      </c>
      <c r="N289" s="38" t="e">
        <f ca="1">VLOOKUP(B289,$C$7:$T287,13,FALSE)</f>
        <v>#N/A</v>
      </c>
      <c r="O289" s="38" t="e">
        <f t="shared" ca="1" si="60"/>
        <v>#N/A</v>
      </c>
      <c r="P289" s="38" t="e">
        <f t="shared" ca="1" si="61"/>
        <v>#N/A</v>
      </c>
      <c r="Q289" s="38" t="e">
        <f t="shared" ca="1" si="62"/>
        <v>#N/A</v>
      </c>
      <c r="R289" s="38">
        <f t="shared" si="63"/>
        <v>6000</v>
      </c>
      <c r="S289" s="38" t="e">
        <f t="shared" ca="1" si="64"/>
        <v>#N/A</v>
      </c>
      <c r="T289" s="38" t="e">
        <f t="shared" si="65"/>
        <v>#N/A</v>
      </c>
    </row>
    <row r="290" spans="2:20" x14ac:dyDescent="0.25">
      <c r="B290" s="38" t="e">
        <f t="shared" ca="1" si="52"/>
        <v>#N/A</v>
      </c>
      <c r="C290" s="40" t="e">
        <f>Кабельный_журнал!P256</f>
        <v>#N/A</v>
      </c>
      <c r="D290" s="38" t="e">
        <f t="shared" ca="1" si="53"/>
        <v>#N/A</v>
      </c>
      <c r="E290" s="41" t="s">
        <v>351</v>
      </c>
      <c r="F290" s="38" t="e">
        <f t="shared" ca="1" si="54"/>
        <v>#N/A</v>
      </c>
      <c r="G290" s="38" t="e">
        <f t="shared" si="55"/>
        <v>#N/A</v>
      </c>
      <c r="H290" s="41" t="s">
        <v>350</v>
      </c>
      <c r="I290" s="38" t="e">
        <f t="shared" si="56"/>
        <v>#N/A</v>
      </c>
      <c r="J290" s="38" t="e">
        <f t="shared" si="57"/>
        <v>#N/A</v>
      </c>
      <c r="K290" s="41" t="s">
        <v>348</v>
      </c>
      <c r="L290" s="38">
        <f t="shared" si="58"/>
        <v>1.7500000000000002E-2</v>
      </c>
      <c r="M290" s="38" t="e">
        <f t="shared" ca="1" si="59"/>
        <v>#N/A</v>
      </c>
      <c r="N290" s="38" t="e">
        <f ca="1">VLOOKUP(B290,$C$7:$T288,13,FALSE)</f>
        <v>#N/A</v>
      </c>
      <c r="O290" s="38" t="e">
        <f t="shared" ca="1" si="60"/>
        <v>#N/A</v>
      </c>
      <c r="P290" s="38" t="e">
        <f t="shared" ca="1" si="61"/>
        <v>#N/A</v>
      </c>
      <c r="Q290" s="38" t="e">
        <f t="shared" ca="1" si="62"/>
        <v>#N/A</v>
      </c>
      <c r="R290" s="38">
        <f t="shared" si="63"/>
        <v>6000</v>
      </c>
      <c r="S290" s="38" t="e">
        <f t="shared" ca="1" si="64"/>
        <v>#N/A</v>
      </c>
      <c r="T290" s="38" t="e">
        <f t="shared" si="65"/>
        <v>#N/A</v>
      </c>
    </row>
    <row r="291" spans="2:20" x14ac:dyDescent="0.25">
      <c r="B291" s="38" t="e">
        <f t="shared" ca="1" si="52"/>
        <v>#N/A</v>
      </c>
      <c r="C291" s="40" t="e">
        <f>Кабельный_журнал!P257</f>
        <v>#N/A</v>
      </c>
      <c r="D291" s="38" t="e">
        <f t="shared" ca="1" si="53"/>
        <v>#N/A</v>
      </c>
      <c r="E291" s="41" t="s">
        <v>351</v>
      </c>
      <c r="F291" s="38" t="e">
        <f t="shared" ca="1" si="54"/>
        <v>#N/A</v>
      </c>
      <c r="G291" s="38" t="e">
        <f t="shared" si="55"/>
        <v>#N/A</v>
      </c>
      <c r="H291" s="41" t="s">
        <v>350</v>
      </c>
      <c r="I291" s="38" t="e">
        <f t="shared" si="56"/>
        <v>#N/A</v>
      </c>
      <c r="J291" s="38" t="e">
        <f t="shared" si="57"/>
        <v>#N/A</v>
      </c>
      <c r="K291" s="41" t="s">
        <v>348</v>
      </c>
      <c r="L291" s="38">
        <f t="shared" si="58"/>
        <v>1.7500000000000002E-2</v>
      </c>
      <c r="M291" s="38" t="e">
        <f t="shared" ca="1" si="59"/>
        <v>#N/A</v>
      </c>
      <c r="N291" s="38" t="e">
        <f ca="1">VLOOKUP(B291,$C$7:$T289,13,FALSE)</f>
        <v>#N/A</v>
      </c>
      <c r="O291" s="38" t="e">
        <f t="shared" ca="1" si="60"/>
        <v>#N/A</v>
      </c>
      <c r="P291" s="38" t="e">
        <f t="shared" ca="1" si="61"/>
        <v>#N/A</v>
      </c>
      <c r="Q291" s="38" t="e">
        <f t="shared" ca="1" si="62"/>
        <v>#N/A</v>
      </c>
      <c r="R291" s="38">
        <f t="shared" si="63"/>
        <v>6000</v>
      </c>
      <c r="S291" s="38" t="e">
        <f t="shared" ca="1" si="64"/>
        <v>#N/A</v>
      </c>
      <c r="T291" s="38" t="e">
        <f t="shared" si="65"/>
        <v>#N/A</v>
      </c>
    </row>
    <row r="292" spans="2:20" x14ac:dyDescent="0.25">
      <c r="B292" s="38" t="e">
        <f t="shared" ca="1" si="52"/>
        <v>#N/A</v>
      </c>
      <c r="C292" s="40" t="e">
        <f>Кабельный_журнал!P258</f>
        <v>#N/A</v>
      </c>
      <c r="D292" s="38" t="e">
        <f t="shared" ca="1" si="53"/>
        <v>#N/A</v>
      </c>
      <c r="E292" s="41" t="s">
        <v>351</v>
      </c>
      <c r="F292" s="38" t="e">
        <f t="shared" ca="1" si="54"/>
        <v>#N/A</v>
      </c>
      <c r="G292" s="38" t="e">
        <f t="shared" si="55"/>
        <v>#N/A</v>
      </c>
      <c r="H292" s="41" t="s">
        <v>350</v>
      </c>
      <c r="I292" s="38" t="e">
        <f t="shared" si="56"/>
        <v>#N/A</v>
      </c>
      <c r="J292" s="38" t="e">
        <f t="shared" si="57"/>
        <v>#N/A</v>
      </c>
      <c r="K292" s="41" t="s">
        <v>348</v>
      </c>
      <c r="L292" s="38">
        <f t="shared" si="58"/>
        <v>1.7500000000000002E-2</v>
      </c>
      <c r="M292" s="38" t="e">
        <f t="shared" ca="1" si="59"/>
        <v>#N/A</v>
      </c>
      <c r="N292" s="38" t="e">
        <f ca="1">VLOOKUP(B292,$C$7:$T290,13,FALSE)</f>
        <v>#N/A</v>
      </c>
      <c r="O292" s="38" t="e">
        <f t="shared" ca="1" si="60"/>
        <v>#N/A</v>
      </c>
      <c r="P292" s="38" t="e">
        <f t="shared" ca="1" si="61"/>
        <v>#N/A</v>
      </c>
      <c r="Q292" s="38" t="e">
        <f t="shared" ca="1" si="62"/>
        <v>#N/A</v>
      </c>
      <c r="R292" s="38">
        <f t="shared" si="63"/>
        <v>6000</v>
      </c>
      <c r="S292" s="38" t="e">
        <f t="shared" ca="1" si="64"/>
        <v>#N/A</v>
      </c>
      <c r="T292" s="38" t="e">
        <f t="shared" si="65"/>
        <v>#N/A</v>
      </c>
    </row>
    <row r="293" spans="2:20" x14ac:dyDescent="0.25">
      <c r="B293" s="38" t="e">
        <f t="shared" ca="1" si="52"/>
        <v>#N/A</v>
      </c>
      <c r="C293" s="40" t="e">
        <f>Кабельный_журнал!P259</f>
        <v>#N/A</v>
      </c>
      <c r="D293" s="38" t="e">
        <f t="shared" ca="1" si="53"/>
        <v>#N/A</v>
      </c>
      <c r="E293" s="41" t="s">
        <v>351</v>
      </c>
      <c r="F293" s="38" t="e">
        <f t="shared" ca="1" si="54"/>
        <v>#N/A</v>
      </c>
      <c r="G293" s="38" t="e">
        <f t="shared" si="55"/>
        <v>#N/A</v>
      </c>
      <c r="H293" s="41" t="s">
        <v>350</v>
      </c>
      <c r="I293" s="38" t="e">
        <f t="shared" si="56"/>
        <v>#N/A</v>
      </c>
      <c r="J293" s="38" t="e">
        <f t="shared" si="57"/>
        <v>#N/A</v>
      </c>
      <c r="K293" s="41" t="s">
        <v>348</v>
      </c>
      <c r="L293" s="38">
        <f t="shared" si="58"/>
        <v>1.7500000000000002E-2</v>
      </c>
      <c r="M293" s="38" t="e">
        <f t="shared" ca="1" si="59"/>
        <v>#N/A</v>
      </c>
      <c r="N293" s="38" t="e">
        <f ca="1">VLOOKUP(B293,$C$7:$T291,13,FALSE)</f>
        <v>#N/A</v>
      </c>
      <c r="O293" s="38" t="e">
        <f t="shared" ca="1" si="60"/>
        <v>#N/A</v>
      </c>
      <c r="P293" s="38" t="e">
        <f t="shared" ca="1" si="61"/>
        <v>#N/A</v>
      </c>
      <c r="Q293" s="38" t="e">
        <f t="shared" ca="1" si="62"/>
        <v>#N/A</v>
      </c>
      <c r="R293" s="38">
        <f t="shared" si="63"/>
        <v>6000</v>
      </c>
      <c r="S293" s="38" t="e">
        <f t="shared" ca="1" si="64"/>
        <v>#N/A</v>
      </c>
      <c r="T293" s="38" t="e">
        <f t="shared" si="65"/>
        <v>#N/A</v>
      </c>
    </row>
    <row r="294" spans="2:20" x14ac:dyDescent="0.25">
      <c r="B294" s="38" t="e">
        <f t="shared" ca="1" si="52"/>
        <v>#N/A</v>
      </c>
      <c r="C294" s="40" t="e">
        <f>Кабельный_журнал!P260</f>
        <v>#N/A</v>
      </c>
      <c r="D294" s="38" t="e">
        <f t="shared" ca="1" si="53"/>
        <v>#N/A</v>
      </c>
      <c r="E294" s="41" t="s">
        <v>351</v>
      </c>
      <c r="F294" s="38" t="e">
        <f t="shared" ca="1" si="54"/>
        <v>#N/A</v>
      </c>
      <c r="G294" s="38" t="e">
        <f t="shared" si="55"/>
        <v>#N/A</v>
      </c>
      <c r="H294" s="41" t="s">
        <v>350</v>
      </c>
      <c r="I294" s="38" t="e">
        <f t="shared" si="56"/>
        <v>#N/A</v>
      </c>
      <c r="J294" s="38" t="e">
        <f t="shared" si="57"/>
        <v>#N/A</v>
      </c>
      <c r="K294" s="41" t="s">
        <v>348</v>
      </c>
      <c r="L294" s="38">
        <f t="shared" si="58"/>
        <v>1.7500000000000002E-2</v>
      </c>
      <c r="M294" s="38" t="e">
        <f t="shared" ca="1" si="59"/>
        <v>#N/A</v>
      </c>
      <c r="N294" s="38" t="e">
        <f ca="1">VLOOKUP(B294,$C$7:$T292,13,FALSE)</f>
        <v>#N/A</v>
      </c>
      <c r="O294" s="38" t="e">
        <f t="shared" ca="1" si="60"/>
        <v>#N/A</v>
      </c>
      <c r="P294" s="38" t="e">
        <f t="shared" ca="1" si="61"/>
        <v>#N/A</v>
      </c>
      <c r="Q294" s="38" t="e">
        <f t="shared" ca="1" si="62"/>
        <v>#N/A</v>
      </c>
      <c r="R294" s="38">
        <f t="shared" si="63"/>
        <v>6000</v>
      </c>
      <c r="S294" s="38" t="e">
        <f t="shared" ca="1" si="64"/>
        <v>#N/A</v>
      </c>
      <c r="T294" s="38" t="e">
        <f t="shared" si="65"/>
        <v>#N/A</v>
      </c>
    </row>
    <row r="295" spans="2:20" x14ac:dyDescent="0.25">
      <c r="B295" s="38" t="e">
        <f t="shared" ref="B295:B358" ca="1" si="66">VLOOKUP(C295,Кабельный_журнал,2,FALSE)</f>
        <v>#N/A</v>
      </c>
      <c r="C295" s="40" t="e">
        <f>Кабельный_журнал!P261</f>
        <v>#N/A</v>
      </c>
      <c r="D295" s="38" t="e">
        <f t="shared" ref="D295:D358" ca="1" si="67">B295&amp;"-"&amp;C295</f>
        <v>#N/A</v>
      </c>
      <c r="E295" s="41" t="s">
        <v>351</v>
      </c>
      <c r="F295" s="38" t="e">
        <f t="shared" ref="F295:F358" ca="1" si="68">VLOOKUP(C295,Кабельный_журнал,8,FALSE)</f>
        <v>#N/A</v>
      </c>
      <c r="G295" s="38" t="e">
        <f t="shared" ref="G295:G358" si="69">VLOOKUP(C295,Исходные_данные,21,FALSE)</f>
        <v>#N/A</v>
      </c>
      <c r="H295" s="41" t="s">
        <v>350</v>
      </c>
      <c r="I295" s="38" t="e">
        <f t="shared" ref="I295:I358" si="70">VLOOKUP(C295,Исходные_данные,22,FALSE)</f>
        <v>#N/A</v>
      </c>
      <c r="J295" s="38" t="e">
        <f t="shared" ref="J295:J358" si="71">I295</f>
        <v>#N/A</v>
      </c>
      <c r="K295" s="41" t="s">
        <v>348</v>
      </c>
      <c r="L295" s="38">
        <f t="shared" ref="L295:L358" si="72">VLOOKUP(K295,$K$2:$L$3,2,FALSE)</f>
        <v>1.7500000000000002E-2</v>
      </c>
      <c r="M295" s="38" t="e">
        <f t="shared" ref="M295:M358" ca="1" si="73">L295*F295*(1/I295+1/J295)</f>
        <v>#N/A</v>
      </c>
      <c r="N295" s="38" t="e">
        <f ca="1">VLOOKUP(B295,$C$7:$T293,13,FALSE)</f>
        <v>#N/A</v>
      </c>
      <c r="O295" s="38" t="e">
        <f t="shared" ref="O295:O358" ca="1" si="74">L295+M295</f>
        <v>#N/A</v>
      </c>
      <c r="P295" s="38" t="e">
        <f t="shared" ref="P295:P358" ca="1" si="75">220/O295</f>
        <v>#N/A</v>
      </c>
      <c r="Q295" s="38" t="e">
        <f t="shared" ref="Q295:Q358" ca="1" si="76">O295/G295</f>
        <v>#N/A</v>
      </c>
      <c r="R295" s="38">
        <f t="shared" ref="R295:R358" si="77">VLOOKUP(H295,$W$2:$Y$12,3,FALSE)</f>
        <v>6000</v>
      </c>
      <c r="S295" s="38" t="e">
        <f t="shared" ref="S295:S358" ca="1" si="78">_xlfn.IFS(E295="щит",IF(P295&gt;R295,"Увел сеч",IF(T295&gt;P295,"Увел сеч","tср&lt;5с")),E295="потреб",IF(P295&gt;R295,"Увел сеч",IF(T295&gt;P295,"Увел сеч","tср&lt;0.4с")))</f>
        <v>#N/A</v>
      </c>
      <c r="T295" s="38" t="e">
        <f t="shared" ref="T295:T358" si="79">G295*VLOOKUP(H295,$W$2:$Y$12,2,FALSE)</f>
        <v>#N/A</v>
      </c>
    </row>
    <row r="296" spans="2:20" x14ac:dyDescent="0.25">
      <c r="B296" s="38" t="e">
        <f t="shared" ca="1" si="66"/>
        <v>#N/A</v>
      </c>
      <c r="C296" s="40" t="e">
        <f>Кабельный_журнал!P262</f>
        <v>#N/A</v>
      </c>
      <c r="D296" s="38" t="e">
        <f t="shared" ca="1" si="67"/>
        <v>#N/A</v>
      </c>
      <c r="E296" s="41" t="s">
        <v>351</v>
      </c>
      <c r="F296" s="38" t="e">
        <f t="shared" ca="1" si="68"/>
        <v>#N/A</v>
      </c>
      <c r="G296" s="38" t="e">
        <f t="shared" si="69"/>
        <v>#N/A</v>
      </c>
      <c r="H296" s="41" t="s">
        <v>350</v>
      </c>
      <c r="I296" s="38" t="e">
        <f t="shared" si="70"/>
        <v>#N/A</v>
      </c>
      <c r="J296" s="38" t="e">
        <f t="shared" si="71"/>
        <v>#N/A</v>
      </c>
      <c r="K296" s="41" t="s">
        <v>348</v>
      </c>
      <c r="L296" s="38">
        <f t="shared" si="72"/>
        <v>1.7500000000000002E-2</v>
      </c>
      <c r="M296" s="38" t="e">
        <f t="shared" ca="1" si="73"/>
        <v>#N/A</v>
      </c>
      <c r="N296" s="38" t="e">
        <f ca="1">VLOOKUP(B296,$C$7:$T294,13,FALSE)</f>
        <v>#N/A</v>
      </c>
      <c r="O296" s="38" t="e">
        <f t="shared" ca="1" si="74"/>
        <v>#N/A</v>
      </c>
      <c r="P296" s="38" t="e">
        <f t="shared" ca="1" si="75"/>
        <v>#N/A</v>
      </c>
      <c r="Q296" s="38" t="e">
        <f t="shared" ca="1" si="76"/>
        <v>#N/A</v>
      </c>
      <c r="R296" s="38">
        <f t="shared" si="77"/>
        <v>6000</v>
      </c>
      <c r="S296" s="38" t="e">
        <f t="shared" ca="1" si="78"/>
        <v>#N/A</v>
      </c>
      <c r="T296" s="38" t="e">
        <f t="shared" si="79"/>
        <v>#N/A</v>
      </c>
    </row>
    <row r="297" spans="2:20" x14ac:dyDescent="0.25">
      <c r="B297" s="38" t="e">
        <f t="shared" ca="1" si="66"/>
        <v>#N/A</v>
      </c>
      <c r="C297" s="40" t="e">
        <f>Кабельный_журнал!P263</f>
        <v>#N/A</v>
      </c>
      <c r="D297" s="38" t="e">
        <f t="shared" ca="1" si="67"/>
        <v>#N/A</v>
      </c>
      <c r="E297" s="41" t="s">
        <v>351</v>
      </c>
      <c r="F297" s="38" t="e">
        <f t="shared" ca="1" si="68"/>
        <v>#N/A</v>
      </c>
      <c r="G297" s="38" t="e">
        <f t="shared" si="69"/>
        <v>#N/A</v>
      </c>
      <c r="H297" s="41" t="s">
        <v>350</v>
      </c>
      <c r="I297" s="38" t="e">
        <f t="shared" si="70"/>
        <v>#N/A</v>
      </c>
      <c r="J297" s="38" t="e">
        <f t="shared" si="71"/>
        <v>#N/A</v>
      </c>
      <c r="K297" s="41" t="s">
        <v>348</v>
      </c>
      <c r="L297" s="38">
        <f t="shared" si="72"/>
        <v>1.7500000000000002E-2</v>
      </c>
      <c r="M297" s="38" t="e">
        <f t="shared" ca="1" si="73"/>
        <v>#N/A</v>
      </c>
      <c r="N297" s="38" t="e">
        <f ca="1">VLOOKUP(B297,$C$7:$T295,13,FALSE)</f>
        <v>#N/A</v>
      </c>
      <c r="O297" s="38" t="e">
        <f t="shared" ca="1" si="74"/>
        <v>#N/A</v>
      </c>
      <c r="P297" s="38" t="e">
        <f t="shared" ca="1" si="75"/>
        <v>#N/A</v>
      </c>
      <c r="Q297" s="38" t="e">
        <f t="shared" ca="1" si="76"/>
        <v>#N/A</v>
      </c>
      <c r="R297" s="38">
        <f t="shared" si="77"/>
        <v>6000</v>
      </c>
      <c r="S297" s="38" t="e">
        <f t="shared" ca="1" si="78"/>
        <v>#N/A</v>
      </c>
      <c r="T297" s="38" t="e">
        <f t="shared" si="79"/>
        <v>#N/A</v>
      </c>
    </row>
    <row r="298" spans="2:20" x14ac:dyDescent="0.25">
      <c r="B298" s="38" t="e">
        <f t="shared" ca="1" si="66"/>
        <v>#N/A</v>
      </c>
      <c r="C298" s="40" t="e">
        <f>Кабельный_журнал!P264</f>
        <v>#N/A</v>
      </c>
      <c r="D298" s="38" t="e">
        <f t="shared" ca="1" si="67"/>
        <v>#N/A</v>
      </c>
      <c r="E298" s="41" t="s">
        <v>351</v>
      </c>
      <c r="F298" s="38" t="e">
        <f t="shared" ca="1" si="68"/>
        <v>#N/A</v>
      </c>
      <c r="G298" s="38" t="e">
        <f t="shared" si="69"/>
        <v>#N/A</v>
      </c>
      <c r="H298" s="41" t="s">
        <v>350</v>
      </c>
      <c r="I298" s="38" t="e">
        <f t="shared" si="70"/>
        <v>#N/A</v>
      </c>
      <c r="J298" s="38" t="e">
        <f t="shared" si="71"/>
        <v>#N/A</v>
      </c>
      <c r="K298" s="41" t="s">
        <v>348</v>
      </c>
      <c r="L298" s="38">
        <f t="shared" si="72"/>
        <v>1.7500000000000002E-2</v>
      </c>
      <c r="M298" s="38" t="e">
        <f t="shared" ca="1" si="73"/>
        <v>#N/A</v>
      </c>
      <c r="N298" s="38" t="e">
        <f ca="1">VLOOKUP(B298,$C$7:$T296,13,FALSE)</f>
        <v>#N/A</v>
      </c>
      <c r="O298" s="38" t="e">
        <f t="shared" ca="1" si="74"/>
        <v>#N/A</v>
      </c>
      <c r="P298" s="38" t="e">
        <f t="shared" ca="1" si="75"/>
        <v>#N/A</v>
      </c>
      <c r="Q298" s="38" t="e">
        <f t="shared" ca="1" si="76"/>
        <v>#N/A</v>
      </c>
      <c r="R298" s="38">
        <f t="shared" si="77"/>
        <v>6000</v>
      </c>
      <c r="S298" s="38" t="e">
        <f t="shared" ca="1" si="78"/>
        <v>#N/A</v>
      </c>
      <c r="T298" s="38" t="e">
        <f t="shared" si="79"/>
        <v>#N/A</v>
      </c>
    </row>
    <row r="299" spans="2:20" x14ac:dyDescent="0.25">
      <c r="B299" s="38" t="e">
        <f t="shared" ca="1" si="66"/>
        <v>#N/A</v>
      </c>
      <c r="C299" s="40" t="e">
        <f>Кабельный_журнал!P265</f>
        <v>#N/A</v>
      </c>
      <c r="D299" s="38" t="e">
        <f t="shared" ca="1" si="67"/>
        <v>#N/A</v>
      </c>
      <c r="E299" s="41" t="s">
        <v>351</v>
      </c>
      <c r="F299" s="38" t="e">
        <f t="shared" ca="1" si="68"/>
        <v>#N/A</v>
      </c>
      <c r="G299" s="38" t="e">
        <f t="shared" si="69"/>
        <v>#N/A</v>
      </c>
      <c r="H299" s="41" t="s">
        <v>350</v>
      </c>
      <c r="I299" s="38" t="e">
        <f t="shared" si="70"/>
        <v>#N/A</v>
      </c>
      <c r="J299" s="38" t="e">
        <f t="shared" si="71"/>
        <v>#N/A</v>
      </c>
      <c r="K299" s="41" t="s">
        <v>348</v>
      </c>
      <c r="L299" s="38">
        <f t="shared" si="72"/>
        <v>1.7500000000000002E-2</v>
      </c>
      <c r="M299" s="38" t="e">
        <f t="shared" ca="1" si="73"/>
        <v>#N/A</v>
      </c>
      <c r="N299" s="38" t="e">
        <f ca="1">VLOOKUP(B299,$C$7:$T297,13,FALSE)</f>
        <v>#N/A</v>
      </c>
      <c r="O299" s="38" t="e">
        <f t="shared" ca="1" si="74"/>
        <v>#N/A</v>
      </c>
      <c r="P299" s="38" t="e">
        <f t="shared" ca="1" si="75"/>
        <v>#N/A</v>
      </c>
      <c r="Q299" s="38" t="e">
        <f t="shared" ca="1" si="76"/>
        <v>#N/A</v>
      </c>
      <c r="R299" s="38">
        <f t="shared" si="77"/>
        <v>6000</v>
      </c>
      <c r="S299" s="38" t="e">
        <f t="shared" ca="1" si="78"/>
        <v>#N/A</v>
      </c>
      <c r="T299" s="38" t="e">
        <f t="shared" si="79"/>
        <v>#N/A</v>
      </c>
    </row>
    <row r="300" spans="2:20" x14ac:dyDescent="0.25">
      <c r="B300" s="38" t="e">
        <f t="shared" ca="1" si="66"/>
        <v>#N/A</v>
      </c>
      <c r="C300" s="40" t="e">
        <f>Кабельный_журнал!P266</f>
        <v>#N/A</v>
      </c>
      <c r="D300" s="38" t="e">
        <f t="shared" ca="1" si="67"/>
        <v>#N/A</v>
      </c>
      <c r="E300" s="41" t="s">
        <v>351</v>
      </c>
      <c r="F300" s="38" t="e">
        <f t="shared" ca="1" si="68"/>
        <v>#N/A</v>
      </c>
      <c r="G300" s="38" t="e">
        <f t="shared" si="69"/>
        <v>#N/A</v>
      </c>
      <c r="H300" s="41" t="s">
        <v>350</v>
      </c>
      <c r="I300" s="38" t="e">
        <f t="shared" si="70"/>
        <v>#N/A</v>
      </c>
      <c r="J300" s="38" t="e">
        <f t="shared" si="71"/>
        <v>#N/A</v>
      </c>
      <c r="K300" s="41" t="s">
        <v>348</v>
      </c>
      <c r="L300" s="38">
        <f t="shared" si="72"/>
        <v>1.7500000000000002E-2</v>
      </c>
      <c r="M300" s="38" t="e">
        <f t="shared" ca="1" si="73"/>
        <v>#N/A</v>
      </c>
      <c r="N300" s="38" t="e">
        <f ca="1">VLOOKUP(B300,$C$7:$T298,13,FALSE)</f>
        <v>#N/A</v>
      </c>
      <c r="O300" s="38" t="e">
        <f t="shared" ca="1" si="74"/>
        <v>#N/A</v>
      </c>
      <c r="P300" s="38" t="e">
        <f t="shared" ca="1" si="75"/>
        <v>#N/A</v>
      </c>
      <c r="Q300" s="38" t="e">
        <f t="shared" ca="1" si="76"/>
        <v>#N/A</v>
      </c>
      <c r="R300" s="38">
        <f t="shared" si="77"/>
        <v>6000</v>
      </c>
      <c r="S300" s="38" t="e">
        <f t="shared" ca="1" si="78"/>
        <v>#N/A</v>
      </c>
      <c r="T300" s="38" t="e">
        <f t="shared" si="79"/>
        <v>#N/A</v>
      </c>
    </row>
    <row r="301" spans="2:20" x14ac:dyDescent="0.25">
      <c r="B301" s="38" t="e">
        <f t="shared" ca="1" si="66"/>
        <v>#N/A</v>
      </c>
      <c r="C301" s="40" t="e">
        <f>Кабельный_журнал!P267</f>
        <v>#N/A</v>
      </c>
      <c r="D301" s="38" t="e">
        <f t="shared" ca="1" si="67"/>
        <v>#N/A</v>
      </c>
      <c r="E301" s="41" t="s">
        <v>351</v>
      </c>
      <c r="F301" s="38" t="e">
        <f t="shared" ca="1" si="68"/>
        <v>#N/A</v>
      </c>
      <c r="G301" s="38" t="e">
        <f t="shared" si="69"/>
        <v>#N/A</v>
      </c>
      <c r="H301" s="41" t="s">
        <v>350</v>
      </c>
      <c r="I301" s="38" t="e">
        <f t="shared" si="70"/>
        <v>#N/A</v>
      </c>
      <c r="J301" s="38" t="e">
        <f t="shared" si="71"/>
        <v>#N/A</v>
      </c>
      <c r="K301" s="41" t="s">
        <v>348</v>
      </c>
      <c r="L301" s="38">
        <f t="shared" si="72"/>
        <v>1.7500000000000002E-2</v>
      </c>
      <c r="M301" s="38" t="e">
        <f t="shared" ca="1" si="73"/>
        <v>#N/A</v>
      </c>
      <c r="N301" s="38" t="e">
        <f ca="1">VLOOKUP(B301,$C$7:$T299,13,FALSE)</f>
        <v>#N/A</v>
      </c>
      <c r="O301" s="38" t="e">
        <f t="shared" ca="1" si="74"/>
        <v>#N/A</v>
      </c>
      <c r="P301" s="38" t="e">
        <f t="shared" ca="1" si="75"/>
        <v>#N/A</v>
      </c>
      <c r="Q301" s="38" t="e">
        <f t="shared" ca="1" si="76"/>
        <v>#N/A</v>
      </c>
      <c r="R301" s="38">
        <f t="shared" si="77"/>
        <v>6000</v>
      </c>
      <c r="S301" s="38" t="e">
        <f t="shared" ca="1" si="78"/>
        <v>#N/A</v>
      </c>
      <c r="T301" s="38" t="e">
        <f t="shared" si="79"/>
        <v>#N/A</v>
      </c>
    </row>
    <row r="302" spans="2:20" x14ac:dyDescent="0.25">
      <c r="B302" s="38" t="e">
        <f t="shared" ca="1" si="66"/>
        <v>#N/A</v>
      </c>
      <c r="C302" s="40" t="e">
        <f>Кабельный_журнал!P268</f>
        <v>#N/A</v>
      </c>
      <c r="D302" s="38" t="e">
        <f t="shared" ca="1" si="67"/>
        <v>#N/A</v>
      </c>
      <c r="E302" s="41" t="s">
        <v>351</v>
      </c>
      <c r="F302" s="38" t="e">
        <f t="shared" ca="1" si="68"/>
        <v>#N/A</v>
      </c>
      <c r="G302" s="38" t="e">
        <f t="shared" si="69"/>
        <v>#N/A</v>
      </c>
      <c r="H302" s="41" t="s">
        <v>350</v>
      </c>
      <c r="I302" s="38" t="e">
        <f t="shared" si="70"/>
        <v>#N/A</v>
      </c>
      <c r="J302" s="38" t="e">
        <f t="shared" si="71"/>
        <v>#N/A</v>
      </c>
      <c r="K302" s="41" t="s">
        <v>348</v>
      </c>
      <c r="L302" s="38">
        <f t="shared" si="72"/>
        <v>1.7500000000000002E-2</v>
      </c>
      <c r="M302" s="38" t="e">
        <f t="shared" ca="1" si="73"/>
        <v>#N/A</v>
      </c>
      <c r="N302" s="38" t="e">
        <f ca="1">VLOOKUP(B302,$C$7:$T300,13,FALSE)</f>
        <v>#N/A</v>
      </c>
      <c r="O302" s="38" t="e">
        <f t="shared" ca="1" si="74"/>
        <v>#N/A</v>
      </c>
      <c r="P302" s="38" t="e">
        <f t="shared" ca="1" si="75"/>
        <v>#N/A</v>
      </c>
      <c r="Q302" s="38" t="e">
        <f t="shared" ca="1" si="76"/>
        <v>#N/A</v>
      </c>
      <c r="R302" s="38">
        <f t="shared" si="77"/>
        <v>6000</v>
      </c>
      <c r="S302" s="38" t="e">
        <f t="shared" ca="1" si="78"/>
        <v>#N/A</v>
      </c>
      <c r="T302" s="38" t="e">
        <f t="shared" si="79"/>
        <v>#N/A</v>
      </c>
    </row>
    <row r="303" spans="2:20" x14ac:dyDescent="0.25">
      <c r="B303" s="38" t="e">
        <f t="shared" ca="1" si="66"/>
        <v>#N/A</v>
      </c>
      <c r="C303" s="40" t="e">
        <f>Кабельный_журнал!P269</f>
        <v>#N/A</v>
      </c>
      <c r="D303" s="38" t="e">
        <f t="shared" ca="1" si="67"/>
        <v>#N/A</v>
      </c>
      <c r="E303" s="41" t="s">
        <v>351</v>
      </c>
      <c r="F303" s="38" t="e">
        <f t="shared" ca="1" si="68"/>
        <v>#N/A</v>
      </c>
      <c r="G303" s="38" t="e">
        <f t="shared" si="69"/>
        <v>#N/A</v>
      </c>
      <c r="H303" s="41" t="s">
        <v>350</v>
      </c>
      <c r="I303" s="38" t="e">
        <f t="shared" si="70"/>
        <v>#N/A</v>
      </c>
      <c r="J303" s="38" t="e">
        <f t="shared" si="71"/>
        <v>#N/A</v>
      </c>
      <c r="K303" s="41" t="s">
        <v>348</v>
      </c>
      <c r="L303" s="38">
        <f t="shared" si="72"/>
        <v>1.7500000000000002E-2</v>
      </c>
      <c r="M303" s="38" t="e">
        <f t="shared" ca="1" si="73"/>
        <v>#N/A</v>
      </c>
      <c r="N303" s="38" t="e">
        <f ca="1">VLOOKUP(B303,$C$7:$T301,13,FALSE)</f>
        <v>#N/A</v>
      </c>
      <c r="O303" s="38" t="e">
        <f t="shared" ca="1" si="74"/>
        <v>#N/A</v>
      </c>
      <c r="P303" s="38" t="e">
        <f t="shared" ca="1" si="75"/>
        <v>#N/A</v>
      </c>
      <c r="Q303" s="38" t="e">
        <f t="shared" ca="1" si="76"/>
        <v>#N/A</v>
      </c>
      <c r="R303" s="38">
        <f t="shared" si="77"/>
        <v>6000</v>
      </c>
      <c r="S303" s="38" t="e">
        <f t="shared" ca="1" si="78"/>
        <v>#N/A</v>
      </c>
      <c r="T303" s="38" t="e">
        <f t="shared" si="79"/>
        <v>#N/A</v>
      </c>
    </row>
    <row r="304" spans="2:20" x14ac:dyDescent="0.25">
      <c r="B304" s="38" t="e">
        <f t="shared" ca="1" si="66"/>
        <v>#N/A</v>
      </c>
      <c r="C304" s="40" t="e">
        <f>Кабельный_журнал!P270</f>
        <v>#N/A</v>
      </c>
      <c r="D304" s="38" t="e">
        <f t="shared" ca="1" si="67"/>
        <v>#N/A</v>
      </c>
      <c r="E304" s="41" t="s">
        <v>351</v>
      </c>
      <c r="F304" s="38" t="e">
        <f t="shared" ca="1" si="68"/>
        <v>#N/A</v>
      </c>
      <c r="G304" s="38" t="e">
        <f t="shared" si="69"/>
        <v>#N/A</v>
      </c>
      <c r="H304" s="41" t="s">
        <v>350</v>
      </c>
      <c r="I304" s="38" t="e">
        <f t="shared" si="70"/>
        <v>#N/A</v>
      </c>
      <c r="J304" s="38" t="e">
        <f t="shared" si="71"/>
        <v>#N/A</v>
      </c>
      <c r="K304" s="41" t="s">
        <v>348</v>
      </c>
      <c r="L304" s="38">
        <f t="shared" si="72"/>
        <v>1.7500000000000002E-2</v>
      </c>
      <c r="M304" s="38" t="e">
        <f t="shared" ca="1" si="73"/>
        <v>#N/A</v>
      </c>
      <c r="N304" s="38" t="e">
        <f ca="1">VLOOKUP(B304,$C$7:$T302,13,FALSE)</f>
        <v>#N/A</v>
      </c>
      <c r="O304" s="38" t="e">
        <f t="shared" ca="1" si="74"/>
        <v>#N/A</v>
      </c>
      <c r="P304" s="38" t="e">
        <f t="shared" ca="1" si="75"/>
        <v>#N/A</v>
      </c>
      <c r="Q304" s="38" t="e">
        <f t="shared" ca="1" si="76"/>
        <v>#N/A</v>
      </c>
      <c r="R304" s="38">
        <f t="shared" si="77"/>
        <v>6000</v>
      </c>
      <c r="S304" s="38" t="e">
        <f t="shared" ca="1" si="78"/>
        <v>#N/A</v>
      </c>
      <c r="T304" s="38" t="e">
        <f t="shared" si="79"/>
        <v>#N/A</v>
      </c>
    </row>
    <row r="305" spans="2:20" x14ac:dyDescent="0.25">
      <c r="B305" s="38" t="e">
        <f t="shared" ca="1" si="66"/>
        <v>#N/A</v>
      </c>
      <c r="C305" s="40" t="e">
        <f>Кабельный_журнал!P271</f>
        <v>#N/A</v>
      </c>
      <c r="D305" s="38" t="e">
        <f t="shared" ca="1" si="67"/>
        <v>#N/A</v>
      </c>
      <c r="E305" s="41" t="s">
        <v>351</v>
      </c>
      <c r="F305" s="38" t="e">
        <f t="shared" ca="1" si="68"/>
        <v>#N/A</v>
      </c>
      <c r="G305" s="38" t="e">
        <f t="shared" si="69"/>
        <v>#N/A</v>
      </c>
      <c r="H305" s="41" t="s">
        <v>350</v>
      </c>
      <c r="I305" s="38" t="e">
        <f t="shared" si="70"/>
        <v>#N/A</v>
      </c>
      <c r="J305" s="38" t="e">
        <f t="shared" si="71"/>
        <v>#N/A</v>
      </c>
      <c r="K305" s="41" t="s">
        <v>348</v>
      </c>
      <c r="L305" s="38">
        <f t="shared" si="72"/>
        <v>1.7500000000000002E-2</v>
      </c>
      <c r="M305" s="38" t="e">
        <f t="shared" ca="1" si="73"/>
        <v>#N/A</v>
      </c>
      <c r="N305" s="38" t="e">
        <f ca="1">VLOOKUP(B305,$C$7:$T303,13,FALSE)</f>
        <v>#N/A</v>
      </c>
      <c r="O305" s="38" t="e">
        <f t="shared" ca="1" si="74"/>
        <v>#N/A</v>
      </c>
      <c r="P305" s="38" t="e">
        <f t="shared" ca="1" si="75"/>
        <v>#N/A</v>
      </c>
      <c r="Q305" s="38" t="e">
        <f t="shared" ca="1" si="76"/>
        <v>#N/A</v>
      </c>
      <c r="R305" s="38">
        <f t="shared" si="77"/>
        <v>6000</v>
      </c>
      <c r="S305" s="38" t="e">
        <f t="shared" ca="1" si="78"/>
        <v>#N/A</v>
      </c>
      <c r="T305" s="38" t="e">
        <f t="shared" si="79"/>
        <v>#N/A</v>
      </c>
    </row>
    <row r="306" spans="2:20" x14ac:dyDescent="0.25">
      <c r="B306" s="38" t="e">
        <f t="shared" ca="1" si="66"/>
        <v>#N/A</v>
      </c>
      <c r="C306" s="40" t="e">
        <f>Кабельный_журнал!P272</f>
        <v>#N/A</v>
      </c>
      <c r="D306" s="38" t="e">
        <f t="shared" ca="1" si="67"/>
        <v>#N/A</v>
      </c>
      <c r="E306" s="41" t="s">
        <v>351</v>
      </c>
      <c r="F306" s="38" t="e">
        <f t="shared" ca="1" si="68"/>
        <v>#N/A</v>
      </c>
      <c r="G306" s="38" t="e">
        <f t="shared" si="69"/>
        <v>#N/A</v>
      </c>
      <c r="H306" s="41" t="s">
        <v>350</v>
      </c>
      <c r="I306" s="38" t="e">
        <f t="shared" si="70"/>
        <v>#N/A</v>
      </c>
      <c r="J306" s="38" t="e">
        <f t="shared" si="71"/>
        <v>#N/A</v>
      </c>
      <c r="K306" s="41" t="s">
        <v>348</v>
      </c>
      <c r="L306" s="38">
        <f t="shared" si="72"/>
        <v>1.7500000000000002E-2</v>
      </c>
      <c r="M306" s="38" t="e">
        <f t="shared" ca="1" si="73"/>
        <v>#N/A</v>
      </c>
      <c r="N306" s="38" t="e">
        <f ca="1">VLOOKUP(B306,$C$7:$T304,13,FALSE)</f>
        <v>#N/A</v>
      </c>
      <c r="O306" s="38" t="e">
        <f t="shared" ca="1" si="74"/>
        <v>#N/A</v>
      </c>
      <c r="P306" s="38" t="e">
        <f t="shared" ca="1" si="75"/>
        <v>#N/A</v>
      </c>
      <c r="Q306" s="38" t="e">
        <f t="shared" ca="1" si="76"/>
        <v>#N/A</v>
      </c>
      <c r="R306" s="38">
        <f t="shared" si="77"/>
        <v>6000</v>
      </c>
      <c r="S306" s="38" t="e">
        <f t="shared" ca="1" si="78"/>
        <v>#N/A</v>
      </c>
      <c r="T306" s="38" t="e">
        <f t="shared" si="79"/>
        <v>#N/A</v>
      </c>
    </row>
    <row r="307" spans="2:20" x14ac:dyDescent="0.25">
      <c r="B307" s="38" t="e">
        <f t="shared" ca="1" si="66"/>
        <v>#N/A</v>
      </c>
      <c r="C307" s="40" t="e">
        <f>Кабельный_журнал!P273</f>
        <v>#N/A</v>
      </c>
      <c r="D307" s="38" t="e">
        <f t="shared" ca="1" si="67"/>
        <v>#N/A</v>
      </c>
      <c r="E307" s="41" t="s">
        <v>351</v>
      </c>
      <c r="F307" s="38" t="e">
        <f t="shared" ca="1" si="68"/>
        <v>#N/A</v>
      </c>
      <c r="G307" s="38" t="e">
        <f t="shared" si="69"/>
        <v>#N/A</v>
      </c>
      <c r="H307" s="41" t="s">
        <v>350</v>
      </c>
      <c r="I307" s="38" t="e">
        <f t="shared" si="70"/>
        <v>#N/A</v>
      </c>
      <c r="J307" s="38" t="e">
        <f t="shared" si="71"/>
        <v>#N/A</v>
      </c>
      <c r="K307" s="41" t="s">
        <v>348</v>
      </c>
      <c r="L307" s="38">
        <f t="shared" si="72"/>
        <v>1.7500000000000002E-2</v>
      </c>
      <c r="M307" s="38" t="e">
        <f t="shared" ca="1" si="73"/>
        <v>#N/A</v>
      </c>
      <c r="N307" s="38" t="e">
        <f ca="1">VLOOKUP(B307,$C$7:$T305,13,FALSE)</f>
        <v>#N/A</v>
      </c>
      <c r="O307" s="38" t="e">
        <f t="shared" ca="1" si="74"/>
        <v>#N/A</v>
      </c>
      <c r="P307" s="38" t="e">
        <f t="shared" ca="1" si="75"/>
        <v>#N/A</v>
      </c>
      <c r="Q307" s="38" t="e">
        <f t="shared" ca="1" si="76"/>
        <v>#N/A</v>
      </c>
      <c r="R307" s="38">
        <f t="shared" si="77"/>
        <v>6000</v>
      </c>
      <c r="S307" s="38" t="e">
        <f t="shared" ca="1" si="78"/>
        <v>#N/A</v>
      </c>
      <c r="T307" s="38" t="e">
        <f t="shared" si="79"/>
        <v>#N/A</v>
      </c>
    </row>
    <row r="308" spans="2:20" x14ac:dyDescent="0.25">
      <c r="B308" s="38" t="e">
        <f t="shared" ca="1" si="66"/>
        <v>#N/A</v>
      </c>
      <c r="C308" s="40" t="e">
        <f>Кабельный_журнал!P274</f>
        <v>#N/A</v>
      </c>
      <c r="D308" s="38" t="e">
        <f t="shared" ca="1" si="67"/>
        <v>#N/A</v>
      </c>
      <c r="E308" s="41" t="s">
        <v>351</v>
      </c>
      <c r="F308" s="38" t="e">
        <f t="shared" ca="1" si="68"/>
        <v>#N/A</v>
      </c>
      <c r="G308" s="38" t="e">
        <f t="shared" si="69"/>
        <v>#N/A</v>
      </c>
      <c r="H308" s="41" t="s">
        <v>350</v>
      </c>
      <c r="I308" s="38" t="e">
        <f t="shared" si="70"/>
        <v>#N/A</v>
      </c>
      <c r="J308" s="38" t="e">
        <f t="shared" si="71"/>
        <v>#N/A</v>
      </c>
      <c r="K308" s="41" t="s">
        <v>348</v>
      </c>
      <c r="L308" s="38">
        <f t="shared" si="72"/>
        <v>1.7500000000000002E-2</v>
      </c>
      <c r="M308" s="38" t="e">
        <f t="shared" ca="1" si="73"/>
        <v>#N/A</v>
      </c>
      <c r="N308" s="38" t="e">
        <f ca="1">VLOOKUP(B308,$C$7:$T306,13,FALSE)</f>
        <v>#N/A</v>
      </c>
      <c r="O308" s="38" t="e">
        <f t="shared" ca="1" si="74"/>
        <v>#N/A</v>
      </c>
      <c r="P308" s="38" t="e">
        <f t="shared" ca="1" si="75"/>
        <v>#N/A</v>
      </c>
      <c r="Q308" s="38" t="e">
        <f t="shared" ca="1" si="76"/>
        <v>#N/A</v>
      </c>
      <c r="R308" s="38">
        <f t="shared" si="77"/>
        <v>6000</v>
      </c>
      <c r="S308" s="38" t="e">
        <f t="shared" ca="1" si="78"/>
        <v>#N/A</v>
      </c>
      <c r="T308" s="38" t="e">
        <f t="shared" si="79"/>
        <v>#N/A</v>
      </c>
    </row>
    <row r="309" spans="2:20" x14ac:dyDescent="0.25">
      <c r="B309" s="38" t="e">
        <f t="shared" ca="1" si="66"/>
        <v>#N/A</v>
      </c>
      <c r="C309" s="40" t="e">
        <f>Кабельный_журнал!P275</f>
        <v>#N/A</v>
      </c>
      <c r="D309" s="38" t="e">
        <f t="shared" ca="1" si="67"/>
        <v>#N/A</v>
      </c>
      <c r="E309" s="41" t="s">
        <v>351</v>
      </c>
      <c r="F309" s="38" t="e">
        <f t="shared" ca="1" si="68"/>
        <v>#N/A</v>
      </c>
      <c r="G309" s="38" t="e">
        <f t="shared" si="69"/>
        <v>#N/A</v>
      </c>
      <c r="H309" s="41" t="s">
        <v>350</v>
      </c>
      <c r="I309" s="38" t="e">
        <f t="shared" si="70"/>
        <v>#N/A</v>
      </c>
      <c r="J309" s="38" t="e">
        <f t="shared" si="71"/>
        <v>#N/A</v>
      </c>
      <c r="K309" s="41" t="s">
        <v>348</v>
      </c>
      <c r="L309" s="38">
        <f t="shared" si="72"/>
        <v>1.7500000000000002E-2</v>
      </c>
      <c r="M309" s="38" t="e">
        <f t="shared" ca="1" si="73"/>
        <v>#N/A</v>
      </c>
      <c r="N309" s="38" t="e">
        <f ca="1">VLOOKUP(B309,$C$7:$T307,13,FALSE)</f>
        <v>#N/A</v>
      </c>
      <c r="O309" s="38" t="e">
        <f t="shared" ca="1" si="74"/>
        <v>#N/A</v>
      </c>
      <c r="P309" s="38" t="e">
        <f t="shared" ca="1" si="75"/>
        <v>#N/A</v>
      </c>
      <c r="Q309" s="38" t="e">
        <f t="shared" ca="1" si="76"/>
        <v>#N/A</v>
      </c>
      <c r="R309" s="38">
        <f t="shared" si="77"/>
        <v>6000</v>
      </c>
      <c r="S309" s="38" t="e">
        <f t="shared" ca="1" si="78"/>
        <v>#N/A</v>
      </c>
      <c r="T309" s="38" t="e">
        <f t="shared" si="79"/>
        <v>#N/A</v>
      </c>
    </row>
    <row r="310" spans="2:20" x14ac:dyDescent="0.25">
      <c r="B310" s="38" t="e">
        <f t="shared" ca="1" si="66"/>
        <v>#N/A</v>
      </c>
      <c r="C310" s="40" t="e">
        <f>Кабельный_журнал!P276</f>
        <v>#N/A</v>
      </c>
      <c r="D310" s="38" t="e">
        <f t="shared" ca="1" si="67"/>
        <v>#N/A</v>
      </c>
      <c r="E310" s="41" t="s">
        <v>351</v>
      </c>
      <c r="F310" s="38" t="e">
        <f t="shared" ca="1" si="68"/>
        <v>#N/A</v>
      </c>
      <c r="G310" s="38" t="e">
        <f t="shared" si="69"/>
        <v>#N/A</v>
      </c>
      <c r="H310" s="41" t="s">
        <v>350</v>
      </c>
      <c r="I310" s="38" t="e">
        <f t="shared" si="70"/>
        <v>#N/A</v>
      </c>
      <c r="J310" s="38" t="e">
        <f t="shared" si="71"/>
        <v>#N/A</v>
      </c>
      <c r="K310" s="41" t="s">
        <v>348</v>
      </c>
      <c r="L310" s="38">
        <f t="shared" si="72"/>
        <v>1.7500000000000002E-2</v>
      </c>
      <c r="M310" s="38" t="e">
        <f t="shared" ca="1" si="73"/>
        <v>#N/A</v>
      </c>
      <c r="N310" s="38" t="e">
        <f ca="1">VLOOKUP(B310,$C$7:$T308,13,FALSE)</f>
        <v>#N/A</v>
      </c>
      <c r="O310" s="38" t="e">
        <f t="shared" ca="1" si="74"/>
        <v>#N/A</v>
      </c>
      <c r="P310" s="38" t="e">
        <f t="shared" ca="1" si="75"/>
        <v>#N/A</v>
      </c>
      <c r="Q310" s="38" t="e">
        <f t="shared" ca="1" si="76"/>
        <v>#N/A</v>
      </c>
      <c r="R310" s="38">
        <f t="shared" si="77"/>
        <v>6000</v>
      </c>
      <c r="S310" s="38" t="e">
        <f t="shared" ca="1" si="78"/>
        <v>#N/A</v>
      </c>
      <c r="T310" s="38" t="e">
        <f t="shared" si="79"/>
        <v>#N/A</v>
      </c>
    </row>
    <row r="311" spans="2:20" x14ac:dyDescent="0.25">
      <c r="B311" s="38" t="e">
        <f t="shared" ca="1" si="66"/>
        <v>#N/A</v>
      </c>
      <c r="C311" s="40" t="e">
        <f>Кабельный_журнал!P277</f>
        <v>#N/A</v>
      </c>
      <c r="D311" s="38" t="e">
        <f t="shared" ca="1" si="67"/>
        <v>#N/A</v>
      </c>
      <c r="E311" s="41" t="s">
        <v>351</v>
      </c>
      <c r="F311" s="38" t="e">
        <f t="shared" ca="1" si="68"/>
        <v>#N/A</v>
      </c>
      <c r="G311" s="38" t="e">
        <f t="shared" si="69"/>
        <v>#N/A</v>
      </c>
      <c r="H311" s="41" t="s">
        <v>350</v>
      </c>
      <c r="I311" s="38" t="e">
        <f t="shared" si="70"/>
        <v>#N/A</v>
      </c>
      <c r="J311" s="38" t="e">
        <f t="shared" si="71"/>
        <v>#N/A</v>
      </c>
      <c r="K311" s="41" t="s">
        <v>348</v>
      </c>
      <c r="L311" s="38">
        <f t="shared" si="72"/>
        <v>1.7500000000000002E-2</v>
      </c>
      <c r="M311" s="38" t="e">
        <f t="shared" ca="1" si="73"/>
        <v>#N/A</v>
      </c>
      <c r="N311" s="38" t="e">
        <f ca="1">VLOOKUP(B311,$C$7:$T309,13,FALSE)</f>
        <v>#N/A</v>
      </c>
      <c r="O311" s="38" t="e">
        <f t="shared" ca="1" si="74"/>
        <v>#N/A</v>
      </c>
      <c r="P311" s="38" t="e">
        <f t="shared" ca="1" si="75"/>
        <v>#N/A</v>
      </c>
      <c r="Q311" s="38" t="e">
        <f t="shared" ca="1" si="76"/>
        <v>#N/A</v>
      </c>
      <c r="R311" s="38">
        <f t="shared" si="77"/>
        <v>6000</v>
      </c>
      <c r="S311" s="38" t="e">
        <f t="shared" ca="1" si="78"/>
        <v>#N/A</v>
      </c>
      <c r="T311" s="38" t="e">
        <f t="shared" si="79"/>
        <v>#N/A</v>
      </c>
    </row>
    <row r="312" spans="2:20" x14ac:dyDescent="0.25">
      <c r="B312" s="38" t="e">
        <f t="shared" ca="1" si="66"/>
        <v>#N/A</v>
      </c>
      <c r="C312" s="40" t="e">
        <f>Кабельный_журнал!P278</f>
        <v>#N/A</v>
      </c>
      <c r="D312" s="38" t="e">
        <f t="shared" ca="1" si="67"/>
        <v>#N/A</v>
      </c>
      <c r="E312" s="41" t="s">
        <v>351</v>
      </c>
      <c r="F312" s="38" t="e">
        <f t="shared" ca="1" si="68"/>
        <v>#N/A</v>
      </c>
      <c r="G312" s="38" t="e">
        <f t="shared" si="69"/>
        <v>#N/A</v>
      </c>
      <c r="H312" s="41" t="s">
        <v>350</v>
      </c>
      <c r="I312" s="38" t="e">
        <f t="shared" si="70"/>
        <v>#N/A</v>
      </c>
      <c r="J312" s="38" t="e">
        <f t="shared" si="71"/>
        <v>#N/A</v>
      </c>
      <c r="K312" s="41" t="s">
        <v>348</v>
      </c>
      <c r="L312" s="38">
        <f t="shared" si="72"/>
        <v>1.7500000000000002E-2</v>
      </c>
      <c r="M312" s="38" t="e">
        <f t="shared" ca="1" si="73"/>
        <v>#N/A</v>
      </c>
      <c r="N312" s="38" t="e">
        <f ca="1">VLOOKUP(B312,$C$7:$T310,13,FALSE)</f>
        <v>#N/A</v>
      </c>
      <c r="O312" s="38" t="e">
        <f t="shared" ca="1" si="74"/>
        <v>#N/A</v>
      </c>
      <c r="P312" s="38" t="e">
        <f t="shared" ca="1" si="75"/>
        <v>#N/A</v>
      </c>
      <c r="Q312" s="38" t="e">
        <f t="shared" ca="1" si="76"/>
        <v>#N/A</v>
      </c>
      <c r="R312" s="38">
        <f t="shared" si="77"/>
        <v>6000</v>
      </c>
      <c r="S312" s="38" t="e">
        <f t="shared" ca="1" si="78"/>
        <v>#N/A</v>
      </c>
      <c r="T312" s="38" t="e">
        <f t="shared" si="79"/>
        <v>#N/A</v>
      </c>
    </row>
    <row r="313" spans="2:20" x14ac:dyDescent="0.25">
      <c r="B313" s="38" t="e">
        <f t="shared" ca="1" si="66"/>
        <v>#N/A</v>
      </c>
      <c r="C313" s="40" t="e">
        <f>Кабельный_журнал!P279</f>
        <v>#N/A</v>
      </c>
      <c r="D313" s="38" t="e">
        <f t="shared" ca="1" si="67"/>
        <v>#N/A</v>
      </c>
      <c r="E313" s="41" t="s">
        <v>351</v>
      </c>
      <c r="F313" s="38" t="e">
        <f t="shared" ca="1" si="68"/>
        <v>#N/A</v>
      </c>
      <c r="G313" s="38" t="e">
        <f t="shared" si="69"/>
        <v>#N/A</v>
      </c>
      <c r="H313" s="41" t="s">
        <v>350</v>
      </c>
      <c r="I313" s="38" t="e">
        <f t="shared" si="70"/>
        <v>#N/A</v>
      </c>
      <c r="J313" s="38" t="e">
        <f t="shared" si="71"/>
        <v>#N/A</v>
      </c>
      <c r="K313" s="41" t="s">
        <v>348</v>
      </c>
      <c r="L313" s="38">
        <f t="shared" si="72"/>
        <v>1.7500000000000002E-2</v>
      </c>
      <c r="M313" s="38" t="e">
        <f t="shared" ca="1" si="73"/>
        <v>#N/A</v>
      </c>
      <c r="N313" s="38" t="e">
        <f ca="1">VLOOKUP(B313,$C$7:$T311,13,FALSE)</f>
        <v>#N/A</v>
      </c>
      <c r="O313" s="38" t="e">
        <f t="shared" ca="1" si="74"/>
        <v>#N/A</v>
      </c>
      <c r="P313" s="38" t="e">
        <f t="shared" ca="1" si="75"/>
        <v>#N/A</v>
      </c>
      <c r="Q313" s="38" t="e">
        <f t="shared" ca="1" si="76"/>
        <v>#N/A</v>
      </c>
      <c r="R313" s="38">
        <f t="shared" si="77"/>
        <v>6000</v>
      </c>
      <c r="S313" s="38" t="e">
        <f t="shared" ca="1" si="78"/>
        <v>#N/A</v>
      </c>
      <c r="T313" s="38" t="e">
        <f t="shared" si="79"/>
        <v>#N/A</v>
      </c>
    </row>
    <row r="314" spans="2:20" x14ac:dyDescent="0.25">
      <c r="B314" s="38" t="e">
        <f t="shared" ca="1" si="66"/>
        <v>#N/A</v>
      </c>
      <c r="C314" s="40" t="e">
        <f>Кабельный_журнал!P280</f>
        <v>#N/A</v>
      </c>
      <c r="D314" s="38" t="e">
        <f t="shared" ca="1" si="67"/>
        <v>#N/A</v>
      </c>
      <c r="E314" s="41" t="s">
        <v>351</v>
      </c>
      <c r="F314" s="38" t="e">
        <f t="shared" ca="1" si="68"/>
        <v>#N/A</v>
      </c>
      <c r="G314" s="38" t="e">
        <f t="shared" si="69"/>
        <v>#N/A</v>
      </c>
      <c r="H314" s="41" t="s">
        <v>350</v>
      </c>
      <c r="I314" s="38" t="e">
        <f t="shared" si="70"/>
        <v>#N/A</v>
      </c>
      <c r="J314" s="38" t="e">
        <f t="shared" si="71"/>
        <v>#N/A</v>
      </c>
      <c r="K314" s="41" t="s">
        <v>348</v>
      </c>
      <c r="L314" s="38">
        <f t="shared" si="72"/>
        <v>1.7500000000000002E-2</v>
      </c>
      <c r="M314" s="38" t="e">
        <f t="shared" ca="1" si="73"/>
        <v>#N/A</v>
      </c>
      <c r="N314" s="38" t="e">
        <f ca="1">VLOOKUP(B314,$C$7:$T312,13,FALSE)</f>
        <v>#N/A</v>
      </c>
      <c r="O314" s="38" t="e">
        <f t="shared" ca="1" si="74"/>
        <v>#N/A</v>
      </c>
      <c r="P314" s="38" t="e">
        <f t="shared" ca="1" si="75"/>
        <v>#N/A</v>
      </c>
      <c r="Q314" s="38" t="e">
        <f t="shared" ca="1" si="76"/>
        <v>#N/A</v>
      </c>
      <c r="R314" s="38">
        <f t="shared" si="77"/>
        <v>6000</v>
      </c>
      <c r="S314" s="38" t="e">
        <f t="shared" ca="1" si="78"/>
        <v>#N/A</v>
      </c>
      <c r="T314" s="38" t="e">
        <f t="shared" si="79"/>
        <v>#N/A</v>
      </c>
    </row>
    <row r="315" spans="2:20" x14ac:dyDescent="0.25">
      <c r="B315" s="38" t="e">
        <f t="shared" ca="1" si="66"/>
        <v>#N/A</v>
      </c>
      <c r="C315" s="40" t="e">
        <f>Кабельный_журнал!P281</f>
        <v>#N/A</v>
      </c>
      <c r="D315" s="38" t="e">
        <f t="shared" ca="1" si="67"/>
        <v>#N/A</v>
      </c>
      <c r="E315" s="41" t="s">
        <v>351</v>
      </c>
      <c r="F315" s="38" t="e">
        <f t="shared" ca="1" si="68"/>
        <v>#N/A</v>
      </c>
      <c r="G315" s="38" t="e">
        <f t="shared" si="69"/>
        <v>#N/A</v>
      </c>
      <c r="H315" s="41" t="s">
        <v>350</v>
      </c>
      <c r="I315" s="38" t="e">
        <f t="shared" si="70"/>
        <v>#N/A</v>
      </c>
      <c r="J315" s="38" t="e">
        <f t="shared" si="71"/>
        <v>#N/A</v>
      </c>
      <c r="K315" s="41" t="s">
        <v>348</v>
      </c>
      <c r="L315" s="38">
        <f t="shared" si="72"/>
        <v>1.7500000000000002E-2</v>
      </c>
      <c r="M315" s="38" t="e">
        <f t="shared" ca="1" si="73"/>
        <v>#N/A</v>
      </c>
      <c r="N315" s="38" t="e">
        <f ca="1">VLOOKUP(B315,$C$7:$T313,13,FALSE)</f>
        <v>#N/A</v>
      </c>
      <c r="O315" s="38" t="e">
        <f t="shared" ca="1" si="74"/>
        <v>#N/A</v>
      </c>
      <c r="P315" s="38" t="e">
        <f t="shared" ca="1" si="75"/>
        <v>#N/A</v>
      </c>
      <c r="Q315" s="38" t="e">
        <f t="shared" ca="1" si="76"/>
        <v>#N/A</v>
      </c>
      <c r="R315" s="38">
        <f t="shared" si="77"/>
        <v>6000</v>
      </c>
      <c r="S315" s="38" t="e">
        <f t="shared" ca="1" si="78"/>
        <v>#N/A</v>
      </c>
      <c r="T315" s="38" t="e">
        <f t="shared" si="79"/>
        <v>#N/A</v>
      </c>
    </row>
    <row r="316" spans="2:20" x14ac:dyDescent="0.25">
      <c r="B316" s="38" t="e">
        <f t="shared" ca="1" si="66"/>
        <v>#N/A</v>
      </c>
      <c r="C316" s="40" t="e">
        <f>Кабельный_журнал!P282</f>
        <v>#N/A</v>
      </c>
      <c r="D316" s="38" t="e">
        <f t="shared" ca="1" si="67"/>
        <v>#N/A</v>
      </c>
      <c r="E316" s="41" t="s">
        <v>351</v>
      </c>
      <c r="F316" s="38" t="e">
        <f t="shared" ca="1" si="68"/>
        <v>#N/A</v>
      </c>
      <c r="G316" s="38" t="e">
        <f t="shared" si="69"/>
        <v>#N/A</v>
      </c>
      <c r="H316" s="41" t="s">
        <v>350</v>
      </c>
      <c r="I316" s="38" t="e">
        <f t="shared" si="70"/>
        <v>#N/A</v>
      </c>
      <c r="J316" s="38" t="e">
        <f t="shared" si="71"/>
        <v>#N/A</v>
      </c>
      <c r="K316" s="41" t="s">
        <v>348</v>
      </c>
      <c r="L316" s="38">
        <f t="shared" si="72"/>
        <v>1.7500000000000002E-2</v>
      </c>
      <c r="M316" s="38" t="e">
        <f t="shared" ca="1" si="73"/>
        <v>#N/A</v>
      </c>
      <c r="N316" s="38" t="e">
        <f ca="1">VLOOKUP(B316,$C$7:$T314,13,FALSE)</f>
        <v>#N/A</v>
      </c>
      <c r="O316" s="38" t="e">
        <f t="shared" ca="1" si="74"/>
        <v>#N/A</v>
      </c>
      <c r="P316" s="38" t="e">
        <f t="shared" ca="1" si="75"/>
        <v>#N/A</v>
      </c>
      <c r="Q316" s="38" t="e">
        <f t="shared" ca="1" si="76"/>
        <v>#N/A</v>
      </c>
      <c r="R316" s="38">
        <f t="shared" si="77"/>
        <v>6000</v>
      </c>
      <c r="S316" s="38" t="e">
        <f t="shared" ca="1" si="78"/>
        <v>#N/A</v>
      </c>
      <c r="T316" s="38" t="e">
        <f t="shared" si="79"/>
        <v>#N/A</v>
      </c>
    </row>
    <row r="317" spans="2:20" x14ac:dyDescent="0.25">
      <c r="B317" s="38" t="e">
        <f t="shared" ca="1" si="66"/>
        <v>#N/A</v>
      </c>
      <c r="C317" s="40" t="e">
        <f>Кабельный_журнал!P283</f>
        <v>#N/A</v>
      </c>
      <c r="D317" s="38" t="e">
        <f t="shared" ca="1" si="67"/>
        <v>#N/A</v>
      </c>
      <c r="E317" s="41" t="s">
        <v>351</v>
      </c>
      <c r="F317" s="38" t="e">
        <f t="shared" ca="1" si="68"/>
        <v>#N/A</v>
      </c>
      <c r="G317" s="38" t="e">
        <f t="shared" si="69"/>
        <v>#N/A</v>
      </c>
      <c r="H317" s="41" t="s">
        <v>350</v>
      </c>
      <c r="I317" s="38" t="e">
        <f t="shared" si="70"/>
        <v>#N/A</v>
      </c>
      <c r="J317" s="38" t="e">
        <f t="shared" si="71"/>
        <v>#N/A</v>
      </c>
      <c r="K317" s="41" t="s">
        <v>348</v>
      </c>
      <c r="L317" s="38">
        <f t="shared" si="72"/>
        <v>1.7500000000000002E-2</v>
      </c>
      <c r="M317" s="38" t="e">
        <f t="shared" ca="1" si="73"/>
        <v>#N/A</v>
      </c>
      <c r="N317" s="38" t="e">
        <f ca="1">VLOOKUP(B317,$C$7:$T315,13,FALSE)</f>
        <v>#N/A</v>
      </c>
      <c r="O317" s="38" t="e">
        <f t="shared" ca="1" si="74"/>
        <v>#N/A</v>
      </c>
      <c r="P317" s="38" t="e">
        <f t="shared" ca="1" si="75"/>
        <v>#N/A</v>
      </c>
      <c r="Q317" s="38" t="e">
        <f t="shared" ca="1" si="76"/>
        <v>#N/A</v>
      </c>
      <c r="R317" s="38">
        <f t="shared" si="77"/>
        <v>6000</v>
      </c>
      <c r="S317" s="38" t="e">
        <f t="shared" ca="1" si="78"/>
        <v>#N/A</v>
      </c>
      <c r="T317" s="38" t="e">
        <f t="shared" si="79"/>
        <v>#N/A</v>
      </c>
    </row>
    <row r="318" spans="2:20" x14ac:dyDescent="0.25">
      <c r="B318" s="38" t="e">
        <f t="shared" ca="1" si="66"/>
        <v>#N/A</v>
      </c>
      <c r="C318" s="40" t="e">
        <f>Кабельный_журнал!P284</f>
        <v>#N/A</v>
      </c>
      <c r="D318" s="38" t="e">
        <f t="shared" ca="1" si="67"/>
        <v>#N/A</v>
      </c>
      <c r="E318" s="41" t="s">
        <v>351</v>
      </c>
      <c r="F318" s="38" t="e">
        <f t="shared" ca="1" si="68"/>
        <v>#N/A</v>
      </c>
      <c r="G318" s="38" t="e">
        <f t="shared" si="69"/>
        <v>#N/A</v>
      </c>
      <c r="H318" s="41" t="s">
        <v>350</v>
      </c>
      <c r="I318" s="38" t="e">
        <f t="shared" si="70"/>
        <v>#N/A</v>
      </c>
      <c r="J318" s="38" t="e">
        <f t="shared" si="71"/>
        <v>#N/A</v>
      </c>
      <c r="K318" s="41" t="s">
        <v>348</v>
      </c>
      <c r="L318" s="38">
        <f t="shared" si="72"/>
        <v>1.7500000000000002E-2</v>
      </c>
      <c r="M318" s="38" t="e">
        <f t="shared" ca="1" si="73"/>
        <v>#N/A</v>
      </c>
      <c r="N318" s="38" t="e">
        <f ca="1">VLOOKUP(B318,$C$7:$T316,13,FALSE)</f>
        <v>#N/A</v>
      </c>
      <c r="O318" s="38" t="e">
        <f t="shared" ca="1" si="74"/>
        <v>#N/A</v>
      </c>
      <c r="P318" s="38" t="e">
        <f t="shared" ca="1" si="75"/>
        <v>#N/A</v>
      </c>
      <c r="Q318" s="38" t="e">
        <f t="shared" ca="1" si="76"/>
        <v>#N/A</v>
      </c>
      <c r="R318" s="38">
        <f t="shared" si="77"/>
        <v>6000</v>
      </c>
      <c r="S318" s="38" t="e">
        <f t="shared" ca="1" si="78"/>
        <v>#N/A</v>
      </c>
      <c r="T318" s="38" t="e">
        <f t="shared" si="79"/>
        <v>#N/A</v>
      </c>
    </row>
    <row r="319" spans="2:20" x14ac:dyDescent="0.25">
      <c r="B319" s="38" t="e">
        <f t="shared" ca="1" si="66"/>
        <v>#N/A</v>
      </c>
      <c r="C319" s="40" t="e">
        <f>Кабельный_журнал!P285</f>
        <v>#N/A</v>
      </c>
      <c r="D319" s="38" t="e">
        <f t="shared" ca="1" si="67"/>
        <v>#N/A</v>
      </c>
      <c r="E319" s="41" t="s">
        <v>351</v>
      </c>
      <c r="F319" s="38" t="e">
        <f t="shared" ca="1" si="68"/>
        <v>#N/A</v>
      </c>
      <c r="G319" s="38" t="e">
        <f t="shared" si="69"/>
        <v>#N/A</v>
      </c>
      <c r="H319" s="41" t="s">
        <v>350</v>
      </c>
      <c r="I319" s="38" t="e">
        <f t="shared" si="70"/>
        <v>#N/A</v>
      </c>
      <c r="J319" s="38" t="e">
        <f t="shared" si="71"/>
        <v>#N/A</v>
      </c>
      <c r="K319" s="41" t="s">
        <v>348</v>
      </c>
      <c r="L319" s="38">
        <f t="shared" si="72"/>
        <v>1.7500000000000002E-2</v>
      </c>
      <c r="M319" s="38" t="e">
        <f t="shared" ca="1" si="73"/>
        <v>#N/A</v>
      </c>
      <c r="N319" s="38" t="e">
        <f ca="1">VLOOKUP(B319,$C$7:$T317,13,FALSE)</f>
        <v>#N/A</v>
      </c>
      <c r="O319" s="38" t="e">
        <f t="shared" ca="1" si="74"/>
        <v>#N/A</v>
      </c>
      <c r="P319" s="38" t="e">
        <f t="shared" ca="1" si="75"/>
        <v>#N/A</v>
      </c>
      <c r="Q319" s="38" t="e">
        <f t="shared" ca="1" si="76"/>
        <v>#N/A</v>
      </c>
      <c r="R319" s="38">
        <f t="shared" si="77"/>
        <v>6000</v>
      </c>
      <c r="S319" s="38" t="e">
        <f t="shared" ca="1" si="78"/>
        <v>#N/A</v>
      </c>
      <c r="T319" s="38" t="e">
        <f t="shared" si="79"/>
        <v>#N/A</v>
      </c>
    </row>
    <row r="320" spans="2:20" x14ac:dyDescent="0.25">
      <c r="B320" s="38" t="e">
        <f t="shared" ca="1" si="66"/>
        <v>#N/A</v>
      </c>
      <c r="C320" s="40" t="e">
        <f>Кабельный_журнал!P286</f>
        <v>#N/A</v>
      </c>
      <c r="D320" s="38" t="e">
        <f t="shared" ca="1" si="67"/>
        <v>#N/A</v>
      </c>
      <c r="E320" s="41" t="s">
        <v>351</v>
      </c>
      <c r="F320" s="38" t="e">
        <f t="shared" ca="1" si="68"/>
        <v>#N/A</v>
      </c>
      <c r="G320" s="38" t="e">
        <f t="shared" si="69"/>
        <v>#N/A</v>
      </c>
      <c r="H320" s="41" t="s">
        <v>350</v>
      </c>
      <c r="I320" s="38" t="e">
        <f t="shared" si="70"/>
        <v>#N/A</v>
      </c>
      <c r="J320" s="38" t="e">
        <f t="shared" si="71"/>
        <v>#N/A</v>
      </c>
      <c r="K320" s="41" t="s">
        <v>348</v>
      </c>
      <c r="L320" s="38">
        <f t="shared" si="72"/>
        <v>1.7500000000000002E-2</v>
      </c>
      <c r="M320" s="38" t="e">
        <f t="shared" ca="1" si="73"/>
        <v>#N/A</v>
      </c>
      <c r="N320" s="38" t="e">
        <f ca="1">VLOOKUP(B320,$C$7:$T318,13,FALSE)</f>
        <v>#N/A</v>
      </c>
      <c r="O320" s="38" t="e">
        <f t="shared" ca="1" si="74"/>
        <v>#N/A</v>
      </c>
      <c r="P320" s="38" t="e">
        <f t="shared" ca="1" si="75"/>
        <v>#N/A</v>
      </c>
      <c r="Q320" s="38" t="e">
        <f t="shared" ca="1" si="76"/>
        <v>#N/A</v>
      </c>
      <c r="R320" s="38">
        <f t="shared" si="77"/>
        <v>6000</v>
      </c>
      <c r="S320" s="38" t="e">
        <f t="shared" ca="1" si="78"/>
        <v>#N/A</v>
      </c>
      <c r="T320" s="38" t="e">
        <f t="shared" si="79"/>
        <v>#N/A</v>
      </c>
    </row>
    <row r="321" spans="2:20" x14ac:dyDescent="0.25">
      <c r="B321" s="38" t="e">
        <f t="shared" ca="1" si="66"/>
        <v>#N/A</v>
      </c>
      <c r="C321" s="40" t="e">
        <f>Кабельный_журнал!P287</f>
        <v>#N/A</v>
      </c>
      <c r="D321" s="38" t="e">
        <f t="shared" ca="1" si="67"/>
        <v>#N/A</v>
      </c>
      <c r="E321" s="41" t="s">
        <v>351</v>
      </c>
      <c r="F321" s="38" t="e">
        <f t="shared" ca="1" si="68"/>
        <v>#N/A</v>
      </c>
      <c r="G321" s="38" t="e">
        <f t="shared" si="69"/>
        <v>#N/A</v>
      </c>
      <c r="H321" s="41" t="s">
        <v>350</v>
      </c>
      <c r="I321" s="38" t="e">
        <f t="shared" si="70"/>
        <v>#N/A</v>
      </c>
      <c r="J321" s="38" t="e">
        <f t="shared" si="71"/>
        <v>#N/A</v>
      </c>
      <c r="K321" s="41" t="s">
        <v>348</v>
      </c>
      <c r="L321" s="38">
        <f t="shared" si="72"/>
        <v>1.7500000000000002E-2</v>
      </c>
      <c r="M321" s="38" t="e">
        <f t="shared" ca="1" si="73"/>
        <v>#N/A</v>
      </c>
      <c r="N321" s="38" t="e">
        <f ca="1">VLOOKUP(B321,$C$7:$T319,13,FALSE)</f>
        <v>#N/A</v>
      </c>
      <c r="O321" s="38" t="e">
        <f t="shared" ca="1" si="74"/>
        <v>#N/A</v>
      </c>
      <c r="P321" s="38" t="e">
        <f t="shared" ca="1" si="75"/>
        <v>#N/A</v>
      </c>
      <c r="Q321" s="38" t="e">
        <f t="shared" ca="1" si="76"/>
        <v>#N/A</v>
      </c>
      <c r="R321" s="38">
        <f t="shared" si="77"/>
        <v>6000</v>
      </c>
      <c r="S321" s="38" t="e">
        <f t="shared" ca="1" si="78"/>
        <v>#N/A</v>
      </c>
      <c r="T321" s="38" t="e">
        <f t="shared" si="79"/>
        <v>#N/A</v>
      </c>
    </row>
    <row r="322" spans="2:20" x14ac:dyDescent="0.25">
      <c r="B322" s="38" t="e">
        <f t="shared" ca="1" si="66"/>
        <v>#N/A</v>
      </c>
      <c r="C322" s="40" t="e">
        <f>Кабельный_журнал!P288</f>
        <v>#N/A</v>
      </c>
      <c r="D322" s="38" t="e">
        <f t="shared" ca="1" si="67"/>
        <v>#N/A</v>
      </c>
      <c r="E322" s="41" t="s">
        <v>351</v>
      </c>
      <c r="F322" s="38" t="e">
        <f t="shared" ca="1" si="68"/>
        <v>#N/A</v>
      </c>
      <c r="G322" s="38" t="e">
        <f t="shared" si="69"/>
        <v>#N/A</v>
      </c>
      <c r="H322" s="41" t="s">
        <v>350</v>
      </c>
      <c r="I322" s="38" t="e">
        <f t="shared" si="70"/>
        <v>#N/A</v>
      </c>
      <c r="J322" s="38" t="e">
        <f t="shared" si="71"/>
        <v>#N/A</v>
      </c>
      <c r="K322" s="41" t="s">
        <v>348</v>
      </c>
      <c r="L322" s="38">
        <f t="shared" si="72"/>
        <v>1.7500000000000002E-2</v>
      </c>
      <c r="M322" s="38" t="e">
        <f t="shared" ca="1" si="73"/>
        <v>#N/A</v>
      </c>
      <c r="N322" s="38" t="e">
        <f ca="1">VLOOKUP(B322,$C$7:$T320,13,FALSE)</f>
        <v>#N/A</v>
      </c>
      <c r="O322" s="38" t="e">
        <f t="shared" ca="1" si="74"/>
        <v>#N/A</v>
      </c>
      <c r="P322" s="38" t="e">
        <f t="shared" ca="1" si="75"/>
        <v>#N/A</v>
      </c>
      <c r="Q322" s="38" t="e">
        <f t="shared" ca="1" si="76"/>
        <v>#N/A</v>
      </c>
      <c r="R322" s="38">
        <f t="shared" si="77"/>
        <v>6000</v>
      </c>
      <c r="S322" s="38" t="e">
        <f t="shared" ca="1" si="78"/>
        <v>#N/A</v>
      </c>
      <c r="T322" s="38" t="e">
        <f t="shared" si="79"/>
        <v>#N/A</v>
      </c>
    </row>
    <row r="323" spans="2:20" x14ac:dyDescent="0.25">
      <c r="B323" s="38" t="e">
        <f t="shared" ca="1" si="66"/>
        <v>#N/A</v>
      </c>
      <c r="C323" s="40" t="e">
        <f>Кабельный_журнал!P289</f>
        <v>#N/A</v>
      </c>
      <c r="D323" s="38" t="e">
        <f t="shared" ca="1" si="67"/>
        <v>#N/A</v>
      </c>
      <c r="E323" s="41" t="s">
        <v>351</v>
      </c>
      <c r="F323" s="38" t="e">
        <f t="shared" ca="1" si="68"/>
        <v>#N/A</v>
      </c>
      <c r="G323" s="38" t="e">
        <f t="shared" si="69"/>
        <v>#N/A</v>
      </c>
      <c r="H323" s="41" t="s">
        <v>350</v>
      </c>
      <c r="I323" s="38" t="e">
        <f t="shared" si="70"/>
        <v>#N/A</v>
      </c>
      <c r="J323" s="38" t="e">
        <f t="shared" si="71"/>
        <v>#N/A</v>
      </c>
      <c r="K323" s="41" t="s">
        <v>348</v>
      </c>
      <c r="L323" s="38">
        <f t="shared" si="72"/>
        <v>1.7500000000000002E-2</v>
      </c>
      <c r="M323" s="38" t="e">
        <f t="shared" ca="1" si="73"/>
        <v>#N/A</v>
      </c>
      <c r="N323" s="38" t="e">
        <f ca="1">VLOOKUP(B323,$C$7:$T321,13,FALSE)</f>
        <v>#N/A</v>
      </c>
      <c r="O323" s="38" t="e">
        <f t="shared" ca="1" si="74"/>
        <v>#N/A</v>
      </c>
      <c r="P323" s="38" t="e">
        <f t="shared" ca="1" si="75"/>
        <v>#N/A</v>
      </c>
      <c r="Q323" s="38" t="e">
        <f t="shared" ca="1" si="76"/>
        <v>#N/A</v>
      </c>
      <c r="R323" s="38">
        <f t="shared" si="77"/>
        <v>6000</v>
      </c>
      <c r="S323" s="38" t="e">
        <f t="shared" ca="1" si="78"/>
        <v>#N/A</v>
      </c>
      <c r="T323" s="38" t="e">
        <f t="shared" si="79"/>
        <v>#N/A</v>
      </c>
    </row>
    <row r="324" spans="2:20" x14ac:dyDescent="0.25">
      <c r="B324" s="38" t="e">
        <f t="shared" ca="1" si="66"/>
        <v>#N/A</v>
      </c>
      <c r="C324" s="40" t="e">
        <f>Кабельный_журнал!P290</f>
        <v>#N/A</v>
      </c>
      <c r="D324" s="38" t="e">
        <f t="shared" ca="1" si="67"/>
        <v>#N/A</v>
      </c>
      <c r="E324" s="41" t="s">
        <v>351</v>
      </c>
      <c r="F324" s="38" t="e">
        <f t="shared" ca="1" si="68"/>
        <v>#N/A</v>
      </c>
      <c r="G324" s="38" t="e">
        <f t="shared" si="69"/>
        <v>#N/A</v>
      </c>
      <c r="H324" s="41" t="s">
        <v>350</v>
      </c>
      <c r="I324" s="38" t="e">
        <f t="shared" si="70"/>
        <v>#N/A</v>
      </c>
      <c r="J324" s="38" t="e">
        <f t="shared" si="71"/>
        <v>#N/A</v>
      </c>
      <c r="K324" s="41" t="s">
        <v>348</v>
      </c>
      <c r="L324" s="38">
        <f t="shared" si="72"/>
        <v>1.7500000000000002E-2</v>
      </c>
      <c r="M324" s="38" t="e">
        <f t="shared" ca="1" si="73"/>
        <v>#N/A</v>
      </c>
      <c r="N324" s="38" t="e">
        <f ca="1">VLOOKUP(B324,$C$7:$T322,13,FALSE)</f>
        <v>#N/A</v>
      </c>
      <c r="O324" s="38" t="e">
        <f t="shared" ca="1" si="74"/>
        <v>#N/A</v>
      </c>
      <c r="P324" s="38" t="e">
        <f t="shared" ca="1" si="75"/>
        <v>#N/A</v>
      </c>
      <c r="Q324" s="38" t="e">
        <f t="shared" ca="1" si="76"/>
        <v>#N/A</v>
      </c>
      <c r="R324" s="38">
        <f t="shared" si="77"/>
        <v>6000</v>
      </c>
      <c r="S324" s="38" t="e">
        <f t="shared" ca="1" si="78"/>
        <v>#N/A</v>
      </c>
      <c r="T324" s="38" t="e">
        <f t="shared" si="79"/>
        <v>#N/A</v>
      </c>
    </row>
    <row r="325" spans="2:20" x14ac:dyDescent="0.25">
      <c r="B325" s="38" t="e">
        <f t="shared" ca="1" si="66"/>
        <v>#N/A</v>
      </c>
      <c r="C325" s="40" t="e">
        <f>Кабельный_журнал!P291</f>
        <v>#N/A</v>
      </c>
      <c r="D325" s="38" t="e">
        <f t="shared" ca="1" si="67"/>
        <v>#N/A</v>
      </c>
      <c r="E325" s="41" t="s">
        <v>351</v>
      </c>
      <c r="F325" s="38" t="e">
        <f t="shared" ca="1" si="68"/>
        <v>#N/A</v>
      </c>
      <c r="G325" s="38" t="e">
        <f t="shared" si="69"/>
        <v>#N/A</v>
      </c>
      <c r="H325" s="41" t="s">
        <v>350</v>
      </c>
      <c r="I325" s="38" t="e">
        <f t="shared" si="70"/>
        <v>#N/A</v>
      </c>
      <c r="J325" s="38" t="e">
        <f t="shared" si="71"/>
        <v>#N/A</v>
      </c>
      <c r="K325" s="41" t="s">
        <v>348</v>
      </c>
      <c r="L325" s="38">
        <f t="shared" si="72"/>
        <v>1.7500000000000002E-2</v>
      </c>
      <c r="M325" s="38" t="e">
        <f t="shared" ca="1" si="73"/>
        <v>#N/A</v>
      </c>
      <c r="N325" s="38" t="e">
        <f ca="1">VLOOKUP(B325,$C$7:$T323,13,FALSE)</f>
        <v>#N/A</v>
      </c>
      <c r="O325" s="38" t="e">
        <f t="shared" ca="1" si="74"/>
        <v>#N/A</v>
      </c>
      <c r="P325" s="38" t="e">
        <f t="shared" ca="1" si="75"/>
        <v>#N/A</v>
      </c>
      <c r="Q325" s="38" t="e">
        <f t="shared" ca="1" si="76"/>
        <v>#N/A</v>
      </c>
      <c r="R325" s="38">
        <f t="shared" si="77"/>
        <v>6000</v>
      </c>
      <c r="S325" s="38" t="e">
        <f t="shared" ca="1" si="78"/>
        <v>#N/A</v>
      </c>
      <c r="T325" s="38" t="e">
        <f t="shared" si="79"/>
        <v>#N/A</v>
      </c>
    </row>
    <row r="326" spans="2:20" x14ac:dyDescent="0.25">
      <c r="B326" s="38" t="e">
        <f t="shared" ca="1" si="66"/>
        <v>#N/A</v>
      </c>
      <c r="C326" s="40" t="e">
        <f>Кабельный_журнал!P292</f>
        <v>#N/A</v>
      </c>
      <c r="D326" s="38" t="e">
        <f t="shared" ca="1" si="67"/>
        <v>#N/A</v>
      </c>
      <c r="E326" s="41" t="s">
        <v>351</v>
      </c>
      <c r="F326" s="38" t="e">
        <f t="shared" ca="1" si="68"/>
        <v>#N/A</v>
      </c>
      <c r="G326" s="38" t="e">
        <f t="shared" si="69"/>
        <v>#N/A</v>
      </c>
      <c r="H326" s="41" t="s">
        <v>350</v>
      </c>
      <c r="I326" s="38" t="e">
        <f t="shared" si="70"/>
        <v>#N/A</v>
      </c>
      <c r="J326" s="38" t="e">
        <f t="shared" si="71"/>
        <v>#N/A</v>
      </c>
      <c r="K326" s="41" t="s">
        <v>348</v>
      </c>
      <c r="L326" s="38">
        <f t="shared" si="72"/>
        <v>1.7500000000000002E-2</v>
      </c>
      <c r="M326" s="38" t="e">
        <f t="shared" ca="1" si="73"/>
        <v>#N/A</v>
      </c>
      <c r="N326" s="38" t="e">
        <f ca="1">VLOOKUP(B326,$C$7:$T324,13,FALSE)</f>
        <v>#N/A</v>
      </c>
      <c r="O326" s="38" t="e">
        <f t="shared" ca="1" si="74"/>
        <v>#N/A</v>
      </c>
      <c r="P326" s="38" t="e">
        <f t="shared" ca="1" si="75"/>
        <v>#N/A</v>
      </c>
      <c r="Q326" s="38" t="e">
        <f t="shared" ca="1" si="76"/>
        <v>#N/A</v>
      </c>
      <c r="R326" s="38">
        <f t="shared" si="77"/>
        <v>6000</v>
      </c>
      <c r="S326" s="38" t="e">
        <f t="shared" ca="1" si="78"/>
        <v>#N/A</v>
      </c>
      <c r="T326" s="38" t="e">
        <f t="shared" si="79"/>
        <v>#N/A</v>
      </c>
    </row>
    <row r="327" spans="2:20" x14ac:dyDescent="0.25">
      <c r="B327" s="38" t="e">
        <f t="shared" ca="1" si="66"/>
        <v>#N/A</v>
      </c>
      <c r="C327" s="40" t="e">
        <f>Кабельный_журнал!P293</f>
        <v>#N/A</v>
      </c>
      <c r="D327" s="38" t="e">
        <f t="shared" ca="1" si="67"/>
        <v>#N/A</v>
      </c>
      <c r="E327" s="41" t="s">
        <v>351</v>
      </c>
      <c r="F327" s="38" t="e">
        <f t="shared" ca="1" si="68"/>
        <v>#N/A</v>
      </c>
      <c r="G327" s="38" t="e">
        <f t="shared" si="69"/>
        <v>#N/A</v>
      </c>
      <c r="H327" s="41" t="s">
        <v>350</v>
      </c>
      <c r="I327" s="38" t="e">
        <f t="shared" si="70"/>
        <v>#N/A</v>
      </c>
      <c r="J327" s="38" t="e">
        <f t="shared" si="71"/>
        <v>#N/A</v>
      </c>
      <c r="K327" s="41" t="s">
        <v>348</v>
      </c>
      <c r="L327" s="38">
        <f t="shared" si="72"/>
        <v>1.7500000000000002E-2</v>
      </c>
      <c r="M327" s="38" t="e">
        <f t="shared" ca="1" si="73"/>
        <v>#N/A</v>
      </c>
      <c r="N327" s="38" t="e">
        <f ca="1">VLOOKUP(B327,$C$7:$T325,13,FALSE)</f>
        <v>#N/A</v>
      </c>
      <c r="O327" s="38" t="e">
        <f t="shared" ca="1" si="74"/>
        <v>#N/A</v>
      </c>
      <c r="P327" s="38" t="e">
        <f t="shared" ca="1" si="75"/>
        <v>#N/A</v>
      </c>
      <c r="Q327" s="38" t="e">
        <f t="shared" ca="1" si="76"/>
        <v>#N/A</v>
      </c>
      <c r="R327" s="38">
        <f t="shared" si="77"/>
        <v>6000</v>
      </c>
      <c r="S327" s="38" t="e">
        <f t="shared" ca="1" si="78"/>
        <v>#N/A</v>
      </c>
      <c r="T327" s="38" t="e">
        <f t="shared" si="79"/>
        <v>#N/A</v>
      </c>
    </row>
    <row r="328" spans="2:20" x14ac:dyDescent="0.25">
      <c r="B328" s="38" t="e">
        <f t="shared" ca="1" si="66"/>
        <v>#N/A</v>
      </c>
      <c r="C328" s="40" t="e">
        <f>Кабельный_журнал!P294</f>
        <v>#N/A</v>
      </c>
      <c r="D328" s="38" t="e">
        <f t="shared" ca="1" si="67"/>
        <v>#N/A</v>
      </c>
      <c r="E328" s="41" t="s">
        <v>351</v>
      </c>
      <c r="F328" s="38" t="e">
        <f t="shared" ca="1" si="68"/>
        <v>#N/A</v>
      </c>
      <c r="G328" s="38" t="e">
        <f t="shared" si="69"/>
        <v>#N/A</v>
      </c>
      <c r="H328" s="41" t="s">
        <v>350</v>
      </c>
      <c r="I328" s="38" t="e">
        <f t="shared" si="70"/>
        <v>#N/A</v>
      </c>
      <c r="J328" s="38" t="e">
        <f t="shared" si="71"/>
        <v>#N/A</v>
      </c>
      <c r="K328" s="41" t="s">
        <v>348</v>
      </c>
      <c r="L328" s="38">
        <f t="shared" si="72"/>
        <v>1.7500000000000002E-2</v>
      </c>
      <c r="M328" s="38" t="e">
        <f t="shared" ca="1" si="73"/>
        <v>#N/A</v>
      </c>
      <c r="N328" s="38" t="e">
        <f ca="1">VLOOKUP(B328,$C$7:$T326,13,FALSE)</f>
        <v>#N/A</v>
      </c>
      <c r="O328" s="38" t="e">
        <f t="shared" ca="1" si="74"/>
        <v>#N/A</v>
      </c>
      <c r="P328" s="38" t="e">
        <f t="shared" ca="1" si="75"/>
        <v>#N/A</v>
      </c>
      <c r="Q328" s="38" t="e">
        <f t="shared" ca="1" si="76"/>
        <v>#N/A</v>
      </c>
      <c r="R328" s="38">
        <f t="shared" si="77"/>
        <v>6000</v>
      </c>
      <c r="S328" s="38" t="e">
        <f t="shared" ca="1" si="78"/>
        <v>#N/A</v>
      </c>
      <c r="T328" s="38" t="e">
        <f t="shared" si="79"/>
        <v>#N/A</v>
      </c>
    </row>
    <row r="329" spans="2:20" x14ac:dyDescent="0.25">
      <c r="B329" s="38" t="e">
        <f t="shared" ca="1" si="66"/>
        <v>#N/A</v>
      </c>
      <c r="C329" s="40" t="e">
        <f>Кабельный_журнал!P295</f>
        <v>#N/A</v>
      </c>
      <c r="D329" s="38" t="e">
        <f t="shared" ca="1" si="67"/>
        <v>#N/A</v>
      </c>
      <c r="E329" s="41" t="s">
        <v>351</v>
      </c>
      <c r="F329" s="38" t="e">
        <f t="shared" ca="1" si="68"/>
        <v>#N/A</v>
      </c>
      <c r="G329" s="38" t="e">
        <f t="shared" si="69"/>
        <v>#N/A</v>
      </c>
      <c r="H329" s="41" t="s">
        <v>350</v>
      </c>
      <c r="I329" s="38" t="e">
        <f t="shared" si="70"/>
        <v>#N/A</v>
      </c>
      <c r="J329" s="38" t="e">
        <f t="shared" si="71"/>
        <v>#N/A</v>
      </c>
      <c r="K329" s="41" t="s">
        <v>348</v>
      </c>
      <c r="L329" s="38">
        <f t="shared" si="72"/>
        <v>1.7500000000000002E-2</v>
      </c>
      <c r="M329" s="38" t="e">
        <f t="shared" ca="1" si="73"/>
        <v>#N/A</v>
      </c>
      <c r="N329" s="38" t="e">
        <f ca="1">VLOOKUP(B329,$C$7:$T327,13,FALSE)</f>
        <v>#N/A</v>
      </c>
      <c r="O329" s="38" t="e">
        <f t="shared" ca="1" si="74"/>
        <v>#N/A</v>
      </c>
      <c r="P329" s="38" t="e">
        <f t="shared" ca="1" si="75"/>
        <v>#N/A</v>
      </c>
      <c r="Q329" s="38" t="e">
        <f t="shared" ca="1" si="76"/>
        <v>#N/A</v>
      </c>
      <c r="R329" s="38">
        <f t="shared" si="77"/>
        <v>6000</v>
      </c>
      <c r="S329" s="38" t="e">
        <f t="shared" ca="1" si="78"/>
        <v>#N/A</v>
      </c>
      <c r="T329" s="38" t="e">
        <f t="shared" si="79"/>
        <v>#N/A</v>
      </c>
    </row>
    <row r="330" spans="2:20" x14ac:dyDescent="0.25">
      <c r="B330" s="38" t="e">
        <f t="shared" ca="1" si="66"/>
        <v>#N/A</v>
      </c>
      <c r="C330" s="40" t="e">
        <f>Кабельный_журнал!P296</f>
        <v>#N/A</v>
      </c>
      <c r="D330" s="38" t="e">
        <f t="shared" ca="1" si="67"/>
        <v>#N/A</v>
      </c>
      <c r="E330" s="41" t="s">
        <v>351</v>
      </c>
      <c r="F330" s="38" t="e">
        <f t="shared" ca="1" si="68"/>
        <v>#N/A</v>
      </c>
      <c r="G330" s="38" t="e">
        <f t="shared" si="69"/>
        <v>#N/A</v>
      </c>
      <c r="H330" s="41" t="s">
        <v>350</v>
      </c>
      <c r="I330" s="38" t="e">
        <f t="shared" si="70"/>
        <v>#N/A</v>
      </c>
      <c r="J330" s="38" t="e">
        <f t="shared" si="71"/>
        <v>#N/A</v>
      </c>
      <c r="K330" s="41" t="s">
        <v>348</v>
      </c>
      <c r="L330" s="38">
        <f t="shared" si="72"/>
        <v>1.7500000000000002E-2</v>
      </c>
      <c r="M330" s="38" t="e">
        <f t="shared" ca="1" si="73"/>
        <v>#N/A</v>
      </c>
      <c r="N330" s="38" t="e">
        <f ca="1">VLOOKUP(B330,$C$7:$T328,13,FALSE)</f>
        <v>#N/A</v>
      </c>
      <c r="O330" s="38" t="e">
        <f t="shared" ca="1" si="74"/>
        <v>#N/A</v>
      </c>
      <c r="P330" s="38" t="e">
        <f t="shared" ca="1" si="75"/>
        <v>#N/A</v>
      </c>
      <c r="Q330" s="38" t="e">
        <f t="shared" ca="1" si="76"/>
        <v>#N/A</v>
      </c>
      <c r="R330" s="38">
        <f t="shared" si="77"/>
        <v>6000</v>
      </c>
      <c r="S330" s="38" t="e">
        <f t="shared" ca="1" si="78"/>
        <v>#N/A</v>
      </c>
      <c r="T330" s="38" t="e">
        <f t="shared" si="79"/>
        <v>#N/A</v>
      </c>
    </row>
    <row r="331" spans="2:20" x14ac:dyDescent="0.25">
      <c r="B331" s="38" t="e">
        <f t="shared" ca="1" si="66"/>
        <v>#N/A</v>
      </c>
      <c r="C331" s="40" t="e">
        <f>Кабельный_журнал!P297</f>
        <v>#N/A</v>
      </c>
      <c r="D331" s="38" t="e">
        <f t="shared" ca="1" si="67"/>
        <v>#N/A</v>
      </c>
      <c r="E331" s="41" t="s">
        <v>351</v>
      </c>
      <c r="F331" s="38" t="e">
        <f t="shared" ca="1" si="68"/>
        <v>#N/A</v>
      </c>
      <c r="G331" s="38" t="e">
        <f t="shared" si="69"/>
        <v>#N/A</v>
      </c>
      <c r="H331" s="41" t="s">
        <v>350</v>
      </c>
      <c r="I331" s="38" t="e">
        <f t="shared" si="70"/>
        <v>#N/A</v>
      </c>
      <c r="J331" s="38" t="e">
        <f t="shared" si="71"/>
        <v>#N/A</v>
      </c>
      <c r="K331" s="41" t="s">
        <v>348</v>
      </c>
      <c r="L331" s="38">
        <f t="shared" si="72"/>
        <v>1.7500000000000002E-2</v>
      </c>
      <c r="M331" s="38" t="e">
        <f t="shared" ca="1" si="73"/>
        <v>#N/A</v>
      </c>
      <c r="N331" s="38" t="e">
        <f ca="1">VLOOKUP(B331,$C$7:$T329,13,FALSE)</f>
        <v>#N/A</v>
      </c>
      <c r="O331" s="38" t="e">
        <f t="shared" ca="1" si="74"/>
        <v>#N/A</v>
      </c>
      <c r="P331" s="38" t="e">
        <f t="shared" ca="1" si="75"/>
        <v>#N/A</v>
      </c>
      <c r="Q331" s="38" t="e">
        <f t="shared" ca="1" si="76"/>
        <v>#N/A</v>
      </c>
      <c r="R331" s="38">
        <f t="shared" si="77"/>
        <v>6000</v>
      </c>
      <c r="S331" s="38" t="e">
        <f t="shared" ca="1" si="78"/>
        <v>#N/A</v>
      </c>
      <c r="T331" s="38" t="e">
        <f t="shared" si="79"/>
        <v>#N/A</v>
      </c>
    </row>
    <row r="332" spans="2:20" x14ac:dyDescent="0.25">
      <c r="B332" s="38" t="e">
        <f t="shared" ca="1" si="66"/>
        <v>#N/A</v>
      </c>
      <c r="C332" s="40" t="e">
        <f>Кабельный_журнал!P298</f>
        <v>#N/A</v>
      </c>
      <c r="D332" s="38" t="e">
        <f t="shared" ca="1" si="67"/>
        <v>#N/A</v>
      </c>
      <c r="E332" s="41" t="s">
        <v>351</v>
      </c>
      <c r="F332" s="38" t="e">
        <f t="shared" ca="1" si="68"/>
        <v>#N/A</v>
      </c>
      <c r="G332" s="38" t="e">
        <f t="shared" si="69"/>
        <v>#N/A</v>
      </c>
      <c r="H332" s="41" t="s">
        <v>350</v>
      </c>
      <c r="I332" s="38" t="e">
        <f t="shared" si="70"/>
        <v>#N/A</v>
      </c>
      <c r="J332" s="38" t="e">
        <f t="shared" si="71"/>
        <v>#N/A</v>
      </c>
      <c r="K332" s="41" t="s">
        <v>348</v>
      </c>
      <c r="L332" s="38">
        <f t="shared" si="72"/>
        <v>1.7500000000000002E-2</v>
      </c>
      <c r="M332" s="38" t="e">
        <f t="shared" ca="1" si="73"/>
        <v>#N/A</v>
      </c>
      <c r="N332" s="38" t="e">
        <f ca="1">VLOOKUP(B332,$C$7:$T330,13,FALSE)</f>
        <v>#N/A</v>
      </c>
      <c r="O332" s="38" t="e">
        <f t="shared" ca="1" si="74"/>
        <v>#N/A</v>
      </c>
      <c r="P332" s="38" t="e">
        <f t="shared" ca="1" si="75"/>
        <v>#N/A</v>
      </c>
      <c r="Q332" s="38" t="e">
        <f t="shared" ca="1" si="76"/>
        <v>#N/A</v>
      </c>
      <c r="R332" s="38">
        <f t="shared" si="77"/>
        <v>6000</v>
      </c>
      <c r="S332" s="38" t="e">
        <f t="shared" ca="1" si="78"/>
        <v>#N/A</v>
      </c>
      <c r="T332" s="38" t="e">
        <f t="shared" si="79"/>
        <v>#N/A</v>
      </c>
    </row>
    <row r="333" spans="2:20" x14ac:dyDescent="0.25">
      <c r="B333" s="38" t="e">
        <f t="shared" ca="1" si="66"/>
        <v>#N/A</v>
      </c>
      <c r="C333" s="40" t="e">
        <f>Кабельный_журнал!P299</f>
        <v>#N/A</v>
      </c>
      <c r="D333" s="38" t="e">
        <f t="shared" ca="1" si="67"/>
        <v>#N/A</v>
      </c>
      <c r="E333" s="41" t="s">
        <v>351</v>
      </c>
      <c r="F333" s="38" t="e">
        <f t="shared" ca="1" si="68"/>
        <v>#N/A</v>
      </c>
      <c r="G333" s="38" t="e">
        <f t="shared" si="69"/>
        <v>#N/A</v>
      </c>
      <c r="H333" s="41" t="s">
        <v>350</v>
      </c>
      <c r="I333" s="38" t="e">
        <f t="shared" si="70"/>
        <v>#N/A</v>
      </c>
      <c r="J333" s="38" t="e">
        <f t="shared" si="71"/>
        <v>#N/A</v>
      </c>
      <c r="K333" s="41" t="s">
        <v>348</v>
      </c>
      <c r="L333" s="38">
        <f t="shared" si="72"/>
        <v>1.7500000000000002E-2</v>
      </c>
      <c r="M333" s="38" t="e">
        <f t="shared" ca="1" si="73"/>
        <v>#N/A</v>
      </c>
      <c r="N333" s="38" t="e">
        <f ca="1">VLOOKUP(B333,$C$7:$T331,13,FALSE)</f>
        <v>#N/A</v>
      </c>
      <c r="O333" s="38" t="e">
        <f t="shared" ca="1" si="74"/>
        <v>#N/A</v>
      </c>
      <c r="P333" s="38" t="e">
        <f t="shared" ca="1" si="75"/>
        <v>#N/A</v>
      </c>
      <c r="Q333" s="38" t="e">
        <f t="shared" ca="1" si="76"/>
        <v>#N/A</v>
      </c>
      <c r="R333" s="38">
        <f t="shared" si="77"/>
        <v>6000</v>
      </c>
      <c r="S333" s="38" t="e">
        <f t="shared" ca="1" si="78"/>
        <v>#N/A</v>
      </c>
      <c r="T333" s="38" t="e">
        <f t="shared" si="79"/>
        <v>#N/A</v>
      </c>
    </row>
    <row r="334" spans="2:20" x14ac:dyDescent="0.25">
      <c r="B334" s="38" t="e">
        <f t="shared" ca="1" si="66"/>
        <v>#N/A</v>
      </c>
      <c r="C334" s="40" t="e">
        <f>Кабельный_журнал!P300</f>
        <v>#N/A</v>
      </c>
      <c r="D334" s="38" t="e">
        <f t="shared" ca="1" si="67"/>
        <v>#N/A</v>
      </c>
      <c r="E334" s="41" t="s">
        <v>351</v>
      </c>
      <c r="F334" s="38" t="e">
        <f t="shared" ca="1" si="68"/>
        <v>#N/A</v>
      </c>
      <c r="G334" s="38" t="e">
        <f t="shared" si="69"/>
        <v>#N/A</v>
      </c>
      <c r="H334" s="41" t="s">
        <v>350</v>
      </c>
      <c r="I334" s="38" t="e">
        <f t="shared" si="70"/>
        <v>#N/A</v>
      </c>
      <c r="J334" s="38" t="e">
        <f t="shared" si="71"/>
        <v>#N/A</v>
      </c>
      <c r="K334" s="41" t="s">
        <v>348</v>
      </c>
      <c r="L334" s="38">
        <f t="shared" si="72"/>
        <v>1.7500000000000002E-2</v>
      </c>
      <c r="M334" s="38" t="e">
        <f t="shared" ca="1" si="73"/>
        <v>#N/A</v>
      </c>
      <c r="N334" s="38" t="e">
        <f ca="1">VLOOKUP(B334,$C$7:$T332,13,FALSE)</f>
        <v>#N/A</v>
      </c>
      <c r="O334" s="38" t="e">
        <f t="shared" ca="1" si="74"/>
        <v>#N/A</v>
      </c>
      <c r="P334" s="38" t="e">
        <f t="shared" ca="1" si="75"/>
        <v>#N/A</v>
      </c>
      <c r="Q334" s="38" t="e">
        <f t="shared" ca="1" si="76"/>
        <v>#N/A</v>
      </c>
      <c r="R334" s="38">
        <f t="shared" si="77"/>
        <v>6000</v>
      </c>
      <c r="S334" s="38" t="e">
        <f t="shared" ca="1" si="78"/>
        <v>#N/A</v>
      </c>
      <c r="T334" s="38" t="e">
        <f t="shared" si="79"/>
        <v>#N/A</v>
      </c>
    </row>
    <row r="335" spans="2:20" x14ac:dyDescent="0.25">
      <c r="B335" s="38" t="e">
        <f t="shared" ca="1" si="66"/>
        <v>#N/A</v>
      </c>
      <c r="C335" s="40" t="e">
        <f>Кабельный_журнал!P301</f>
        <v>#N/A</v>
      </c>
      <c r="D335" s="38" t="e">
        <f t="shared" ca="1" si="67"/>
        <v>#N/A</v>
      </c>
      <c r="E335" s="41" t="s">
        <v>351</v>
      </c>
      <c r="F335" s="38" t="e">
        <f t="shared" ca="1" si="68"/>
        <v>#N/A</v>
      </c>
      <c r="G335" s="38" t="e">
        <f t="shared" si="69"/>
        <v>#N/A</v>
      </c>
      <c r="H335" s="41" t="s">
        <v>350</v>
      </c>
      <c r="I335" s="38" t="e">
        <f t="shared" si="70"/>
        <v>#N/A</v>
      </c>
      <c r="J335" s="38" t="e">
        <f t="shared" si="71"/>
        <v>#N/A</v>
      </c>
      <c r="K335" s="41" t="s">
        <v>348</v>
      </c>
      <c r="L335" s="38">
        <f t="shared" si="72"/>
        <v>1.7500000000000002E-2</v>
      </c>
      <c r="M335" s="38" t="e">
        <f t="shared" ca="1" si="73"/>
        <v>#N/A</v>
      </c>
      <c r="N335" s="38" t="e">
        <f ca="1">VLOOKUP(B335,$C$7:$T333,13,FALSE)</f>
        <v>#N/A</v>
      </c>
      <c r="O335" s="38" t="e">
        <f t="shared" ca="1" si="74"/>
        <v>#N/A</v>
      </c>
      <c r="P335" s="38" t="e">
        <f t="shared" ca="1" si="75"/>
        <v>#N/A</v>
      </c>
      <c r="Q335" s="38" t="e">
        <f t="shared" ca="1" si="76"/>
        <v>#N/A</v>
      </c>
      <c r="R335" s="38">
        <f t="shared" si="77"/>
        <v>6000</v>
      </c>
      <c r="S335" s="38" t="e">
        <f t="shared" ca="1" si="78"/>
        <v>#N/A</v>
      </c>
      <c r="T335" s="38" t="e">
        <f t="shared" si="79"/>
        <v>#N/A</v>
      </c>
    </row>
    <row r="336" spans="2:20" x14ac:dyDescent="0.25">
      <c r="B336" s="38" t="e">
        <f t="shared" ca="1" si="66"/>
        <v>#N/A</v>
      </c>
      <c r="C336" s="40" t="e">
        <f>Кабельный_журнал!P302</f>
        <v>#N/A</v>
      </c>
      <c r="D336" s="38" t="e">
        <f t="shared" ca="1" si="67"/>
        <v>#N/A</v>
      </c>
      <c r="E336" s="41" t="s">
        <v>351</v>
      </c>
      <c r="F336" s="38" t="e">
        <f t="shared" ca="1" si="68"/>
        <v>#N/A</v>
      </c>
      <c r="G336" s="38" t="e">
        <f t="shared" si="69"/>
        <v>#N/A</v>
      </c>
      <c r="H336" s="41" t="s">
        <v>350</v>
      </c>
      <c r="I336" s="38" t="e">
        <f t="shared" si="70"/>
        <v>#N/A</v>
      </c>
      <c r="J336" s="38" t="e">
        <f t="shared" si="71"/>
        <v>#N/A</v>
      </c>
      <c r="K336" s="41" t="s">
        <v>348</v>
      </c>
      <c r="L336" s="38">
        <f t="shared" si="72"/>
        <v>1.7500000000000002E-2</v>
      </c>
      <c r="M336" s="38" t="e">
        <f t="shared" ca="1" si="73"/>
        <v>#N/A</v>
      </c>
      <c r="N336" s="38" t="e">
        <f ca="1">VLOOKUP(B336,$C$7:$T334,13,FALSE)</f>
        <v>#N/A</v>
      </c>
      <c r="O336" s="38" t="e">
        <f t="shared" ca="1" si="74"/>
        <v>#N/A</v>
      </c>
      <c r="P336" s="38" t="e">
        <f t="shared" ca="1" si="75"/>
        <v>#N/A</v>
      </c>
      <c r="Q336" s="38" t="e">
        <f t="shared" ca="1" si="76"/>
        <v>#N/A</v>
      </c>
      <c r="R336" s="38">
        <f t="shared" si="77"/>
        <v>6000</v>
      </c>
      <c r="S336" s="38" t="e">
        <f t="shared" ca="1" si="78"/>
        <v>#N/A</v>
      </c>
      <c r="T336" s="38" t="e">
        <f t="shared" si="79"/>
        <v>#N/A</v>
      </c>
    </row>
    <row r="337" spans="2:20" x14ac:dyDescent="0.25">
      <c r="B337" s="38" t="e">
        <f t="shared" ca="1" si="66"/>
        <v>#N/A</v>
      </c>
      <c r="C337" s="40" t="e">
        <f>Кабельный_журнал!P303</f>
        <v>#N/A</v>
      </c>
      <c r="D337" s="38" t="e">
        <f t="shared" ca="1" si="67"/>
        <v>#N/A</v>
      </c>
      <c r="E337" s="41" t="s">
        <v>351</v>
      </c>
      <c r="F337" s="38" t="e">
        <f t="shared" ca="1" si="68"/>
        <v>#N/A</v>
      </c>
      <c r="G337" s="38" t="e">
        <f t="shared" si="69"/>
        <v>#N/A</v>
      </c>
      <c r="H337" s="41" t="s">
        <v>350</v>
      </c>
      <c r="I337" s="38" t="e">
        <f t="shared" si="70"/>
        <v>#N/A</v>
      </c>
      <c r="J337" s="38" t="e">
        <f t="shared" si="71"/>
        <v>#N/A</v>
      </c>
      <c r="K337" s="41" t="s">
        <v>348</v>
      </c>
      <c r="L337" s="38">
        <f t="shared" si="72"/>
        <v>1.7500000000000002E-2</v>
      </c>
      <c r="M337" s="38" t="e">
        <f t="shared" ca="1" si="73"/>
        <v>#N/A</v>
      </c>
      <c r="N337" s="38" t="e">
        <f ca="1">VLOOKUP(B337,$C$7:$T335,13,FALSE)</f>
        <v>#N/A</v>
      </c>
      <c r="O337" s="38" t="e">
        <f t="shared" ca="1" si="74"/>
        <v>#N/A</v>
      </c>
      <c r="P337" s="38" t="e">
        <f t="shared" ca="1" si="75"/>
        <v>#N/A</v>
      </c>
      <c r="Q337" s="38" t="e">
        <f t="shared" ca="1" si="76"/>
        <v>#N/A</v>
      </c>
      <c r="R337" s="38">
        <f t="shared" si="77"/>
        <v>6000</v>
      </c>
      <c r="S337" s="38" t="e">
        <f t="shared" ca="1" si="78"/>
        <v>#N/A</v>
      </c>
      <c r="T337" s="38" t="e">
        <f t="shared" si="79"/>
        <v>#N/A</v>
      </c>
    </row>
    <row r="338" spans="2:20" x14ac:dyDescent="0.25">
      <c r="B338" s="38" t="e">
        <f t="shared" ca="1" si="66"/>
        <v>#N/A</v>
      </c>
      <c r="C338" s="40" t="e">
        <f>Кабельный_журнал!P304</f>
        <v>#N/A</v>
      </c>
      <c r="D338" s="38" t="e">
        <f t="shared" ca="1" si="67"/>
        <v>#N/A</v>
      </c>
      <c r="E338" s="41" t="s">
        <v>351</v>
      </c>
      <c r="F338" s="38" t="e">
        <f t="shared" ca="1" si="68"/>
        <v>#N/A</v>
      </c>
      <c r="G338" s="38" t="e">
        <f t="shared" si="69"/>
        <v>#N/A</v>
      </c>
      <c r="H338" s="41" t="s">
        <v>350</v>
      </c>
      <c r="I338" s="38" t="e">
        <f t="shared" si="70"/>
        <v>#N/A</v>
      </c>
      <c r="J338" s="38" t="e">
        <f t="shared" si="71"/>
        <v>#N/A</v>
      </c>
      <c r="K338" s="41" t="s">
        <v>348</v>
      </c>
      <c r="L338" s="38">
        <f t="shared" si="72"/>
        <v>1.7500000000000002E-2</v>
      </c>
      <c r="M338" s="38" t="e">
        <f t="shared" ca="1" si="73"/>
        <v>#N/A</v>
      </c>
      <c r="N338" s="38" t="e">
        <f ca="1">VLOOKUP(B338,$C$7:$T336,13,FALSE)</f>
        <v>#N/A</v>
      </c>
      <c r="O338" s="38" t="e">
        <f t="shared" ca="1" si="74"/>
        <v>#N/A</v>
      </c>
      <c r="P338" s="38" t="e">
        <f t="shared" ca="1" si="75"/>
        <v>#N/A</v>
      </c>
      <c r="Q338" s="38" t="e">
        <f t="shared" ca="1" si="76"/>
        <v>#N/A</v>
      </c>
      <c r="R338" s="38">
        <f t="shared" si="77"/>
        <v>6000</v>
      </c>
      <c r="S338" s="38" t="e">
        <f t="shared" ca="1" si="78"/>
        <v>#N/A</v>
      </c>
      <c r="T338" s="38" t="e">
        <f t="shared" si="79"/>
        <v>#N/A</v>
      </c>
    </row>
    <row r="339" spans="2:20" x14ac:dyDescent="0.25">
      <c r="B339" s="38" t="e">
        <f t="shared" ca="1" si="66"/>
        <v>#N/A</v>
      </c>
      <c r="C339" s="40" t="e">
        <f>Кабельный_журнал!P305</f>
        <v>#N/A</v>
      </c>
      <c r="D339" s="38" t="e">
        <f t="shared" ca="1" si="67"/>
        <v>#N/A</v>
      </c>
      <c r="E339" s="41" t="s">
        <v>351</v>
      </c>
      <c r="F339" s="38" t="e">
        <f t="shared" ca="1" si="68"/>
        <v>#N/A</v>
      </c>
      <c r="G339" s="38" t="e">
        <f t="shared" si="69"/>
        <v>#N/A</v>
      </c>
      <c r="H339" s="41" t="s">
        <v>350</v>
      </c>
      <c r="I339" s="38" t="e">
        <f t="shared" si="70"/>
        <v>#N/A</v>
      </c>
      <c r="J339" s="38" t="e">
        <f t="shared" si="71"/>
        <v>#N/A</v>
      </c>
      <c r="K339" s="41" t="s">
        <v>348</v>
      </c>
      <c r="L339" s="38">
        <f t="shared" si="72"/>
        <v>1.7500000000000002E-2</v>
      </c>
      <c r="M339" s="38" t="e">
        <f t="shared" ca="1" si="73"/>
        <v>#N/A</v>
      </c>
      <c r="N339" s="38" t="e">
        <f ca="1">VLOOKUP(B339,$C$7:$T337,13,FALSE)</f>
        <v>#N/A</v>
      </c>
      <c r="O339" s="38" t="e">
        <f t="shared" ca="1" si="74"/>
        <v>#N/A</v>
      </c>
      <c r="P339" s="38" t="e">
        <f t="shared" ca="1" si="75"/>
        <v>#N/A</v>
      </c>
      <c r="Q339" s="38" t="e">
        <f t="shared" ca="1" si="76"/>
        <v>#N/A</v>
      </c>
      <c r="R339" s="38">
        <f t="shared" si="77"/>
        <v>6000</v>
      </c>
      <c r="S339" s="38" t="e">
        <f t="shared" ca="1" si="78"/>
        <v>#N/A</v>
      </c>
      <c r="T339" s="38" t="e">
        <f t="shared" si="79"/>
        <v>#N/A</v>
      </c>
    </row>
    <row r="340" spans="2:20" x14ac:dyDescent="0.25">
      <c r="B340" s="38" t="e">
        <f t="shared" ca="1" si="66"/>
        <v>#N/A</v>
      </c>
      <c r="C340" s="40" t="e">
        <f>Кабельный_журнал!P306</f>
        <v>#N/A</v>
      </c>
      <c r="D340" s="38" t="e">
        <f t="shared" ca="1" si="67"/>
        <v>#N/A</v>
      </c>
      <c r="E340" s="41" t="s">
        <v>351</v>
      </c>
      <c r="F340" s="38" t="e">
        <f t="shared" ca="1" si="68"/>
        <v>#N/A</v>
      </c>
      <c r="G340" s="38" t="e">
        <f t="shared" si="69"/>
        <v>#N/A</v>
      </c>
      <c r="H340" s="41" t="s">
        <v>350</v>
      </c>
      <c r="I340" s="38" t="e">
        <f t="shared" si="70"/>
        <v>#N/A</v>
      </c>
      <c r="J340" s="38" t="e">
        <f t="shared" si="71"/>
        <v>#N/A</v>
      </c>
      <c r="K340" s="41" t="s">
        <v>348</v>
      </c>
      <c r="L340" s="38">
        <f t="shared" si="72"/>
        <v>1.7500000000000002E-2</v>
      </c>
      <c r="M340" s="38" t="e">
        <f t="shared" ca="1" si="73"/>
        <v>#N/A</v>
      </c>
      <c r="N340" s="38" t="e">
        <f ca="1">VLOOKUP(B340,$C$7:$T338,13,FALSE)</f>
        <v>#N/A</v>
      </c>
      <c r="O340" s="38" t="e">
        <f t="shared" ca="1" si="74"/>
        <v>#N/A</v>
      </c>
      <c r="P340" s="38" t="e">
        <f t="shared" ca="1" si="75"/>
        <v>#N/A</v>
      </c>
      <c r="Q340" s="38" t="e">
        <f t="shared" ca="1" si="76"/>
        <v>#N/A</v>
      </c>
      <c r="R340" s="38">
        <f t="shared" si="77"/>
        <v>6000</v>
      </c>
      <c r="S340" s="38" t="e">
        <f t="shared" ca="1" si="78"/>
        <v>#N/A</v>
      </c>
      <c r="T340" s="38" t="e">
        <f t="shared" si="79"/>
        <v>#N/A</v>
      </c>
    </row>
    <row r="341" spans="2:20" x14ac:dyDescent="0.25">
      <c r="B341" s="38" t="e">
        <f t="shared" ca="1" si="66"/>
        <v>#N/A</v>
      </c>
      <c r="C341" s="40" t="e">
        <f>Кабельный_журнал!P307</f>
        <v>#N/A</v>
      </c>
      <c r="D341" s="38" t="e">
        <f t="shared" ca="1" si="67"/>
        <v>#N/A</v>
      </c>
      <c r="E341" s="41" t="s">
        <v>351</v>
      </c>
      <c r="F341" s="38" t="e">
        <f t="shared" ca="1" si="68"/>
        <v>#N/A</v>
      </c>
      <c r="G341" s="38" t="e">
        <f t="shared" si="69"/>
        <v>#N/A</v>
      </c>
      <c r="H341" s="41" t="s">
        <v>350</v>
      </c>
      <c r="I341" s="38" t="e">
        <f t="shared" si="70"/>
        <v>#N/A</v>
      </c>
      <c r="J341" s="38" t="e">
        <f t="shared" si="71"/>
        <v>#N/A</v>
      </c>
      <c r="K341" s="41" t="s">
        <v>348</v>
      </c>
      <c r="L341" s="38">
        <f t="shared" si="72"/>
        <v>1.7500000000000002E-2</v>
      </c>
      <c r="M341" s="38" t="e">
        <f t="shared" ca="1" si="73"/>
        <v>#N/A</v>
      </c>
      <c r="N341" s="38" t="e">
        <f ca="1">VLOOKUP(B341,$C$7:$T339,13,FALSE)</f>
        <v>#N/A</v>
      </c>
      <c r="O341" s="38" t="e">
        <f t="shared" ca="1" si="74"/>
        <v>#N/A</v>
      </c>
      <c r="P341" s="38" t="e">
        <f t="shared" ca="1" si="75"/>
        <v>#N/A</v>
      </c>
      <c r="Q341" s="38" t="e">
        <f t="shared" ca="1" si="76"/>
        <v>#N/A</v>
      </c>
      <c r="R341" s="38">
        <f t="shared" si="77"/>
        <v>6000</v>
      </c>
      <c r="S341" s="38" t="e">
        <f t="shared" ca="1" si="78"/>
        <v>#N/A</v>
      </c>
      <c r="T341" s="38" t="e">
        <f t="shared" si="79"/>
        <v>#N/A</v>
      </c>
    </row>
    <row r="342" spans="2:20" x14ac:dyDescent="0.25">
      <c r="B342" s="38" t="e">
        <f t="shared" ca="1" si="66"/>
        <v>#N/A</v>
      </c>
      <c r="C342" s="40" t="e">
        <f>Кабельный_журнал!P308</f>
        <v>#N/A</v>
      </c>
      <c r="D342" s="38" t="e">
        <f t="shared" ca="1" si="67"/>
        <v>#N/A</v>
      </c>
      <c r="E342" s="41" t="s">
        <v>351</v>
      </c>
      <c r="F342" s="38" t="e">
        <f t="shared" ca="1" si="68"/>
        <v>#N/A</v>
      </c>
      <c r="G342" s="38" t="e">
        <f t="shared" si="69"/>
        <v>#N/A</v>
      </c>
      <c r="H342" s="41" t="s">
        <v>350</v>
      </c>
      <c r="I342" s="38" t="e">
        <f t="shared" si="70"/>
        <v>#N/A</v>
      </c>
      <c r="J342" s="38" t="e">
        <f t="shared" si="71"/>
        <v>#N/A</v>
      </c>
      <c r="K342" s="41" t="s">
        <v>348</v>
      </c>
      <c r="L342" s="38">
        <f t="shared" si="72"/>
        <v>1.7500000000000002E-2</v>
      </c>
      <c r="M342" s="38" t="e">
        <f t="shared" ca="1" si="73"/>
        <v>#N/A</v>
      </c>
      <c r="N342" s="38" t="e">
        <f ca="1">VLOOKUP(B342,$C$7:$T340,13,FALSE)</f>
        <v>#N/A</v>
      </c>
      <c r="O342" s="38" t="e">
        <f t="shared" ca="1" si="74"/>
        <v>#N/A</v>
      </c>
      <c r="P342" s="38" t="e">
        <f t="shared" ca="1" si="75"/>
        <v>#N/A</v>
      </c>
      <c r="Q342" s="38" t="e">
        <f t="shared" ca="1" si="76"/>
        <v>#N/A</v>
      </c>
      <c r="R342" s="38">
        <f t="shared" si="77"/>
        <v>6000</v>
      </c>
      <c r="S342" s="38" t="e">
        <f t="shared" ca="1" si="78"/>
        <v>#N/A</v>
      </c>
      <c r="T342" s="38" t="e">
        <f t="shared" si="79"/>
        <v>#N/A</v>
      </c>
    </row>
    <row r="343" spans="2:20" x14ac:dyDescent="0.25">
      <c r="B343" s="38" t="e">
        <f t="shared" ca="1" si="66"/>
        <v>#N/A</v>
      </c>
      <c r="C343" s="40" t="e">
        <f>Кабельный_журнал!P309</f>
        <v>#N/A</v>
      </c>
      <c r="D343" s="38" t="e">
        <f t="shared" ca="1" si="67"/>
        <v>#N/A</v>
      </c>
      <c r="E343" s="41" t="s">
        <v>351</v>
      </c>
      <c r="F343" s="38" t="e">
        <f t="shared" ca="1" si="68"/>
        <v>#N/A</v>
      </c>
      <c r="G343" s="38" t="e">
        <f t="shared" si="69"/>
        <v>#N/A</v>
      </c>
      <c r="H343" s="41" t="s">
        <v>350</v>
      </c>
      <c r="I343" s="38" t="e">
        <f t="shared" si="70"/>
        <v>#N/A</v>
      </c>
      <c r="J343" s="38" t="e">
        <f t="shared" si="71"/>
        <v>#N/A</v>
      </c>
      <c r="K343" s="41" t="s">
        <v>348</v>
      </c>
      <c r="L343" s="38">
        <f t="shared" si="72"/>
        <v>1.7500000000000002E-2</v>
      </c>
      <c r="M343" s="38" t="e">
        <f t="shared" ca="1" si="73"/>
        <v>#N/A</v>
      </c>
      <c r="N343" s="38" t="e">
        <f ca="1">VLOOKUP(B343,$C$7:$T341,13,FALSE)</f>
        <v>#N/A</v>
      </c>
      <c r="O343" s="38" t="e">
        <f t="shared" ca="1" si="74"/>
        <v>#N/A</v>
      </c>
      <c r="P343" s="38" t="e">
        <f t="shared" ca="1" si="75"/>
        <v>#N/A</v>
      </c>
      <c r="Q343" s="38" t="e">
        <f t="shared" ca="1" si="76"/>
        <v>#N/A</v>
      </c>
      <c r="R343" s="38">
        <f t="shared" si="77"/>
        <v>6000</v>
      </c>
      <c r="S343" s="38" t="e">
        <f t="shared" ca="1" si="78"/>
        <v>#N/A</v>
      </c>
      <c r="T343" s="38" t="e">
        <f t="shared" si="79"/>
        <v>#N/A</v>
      </c>
    </row>
    <row r="344" spans="2:20" x14ac:dyDescent="0.25">
      <c r="B344" s="38" t="e">
        <f t="shared" ca="1" si="66"/>
        <v>#N/A</v>
      </c>
      <c r="C344" s="40" t="e">
        <f>Кабельный_журнал!P310</f>
        <v>#N/A</v>
      </c>
      <c r="D344" s="38" t="e">
        <f t="shared" ca="1" si="67"/>
        <v>#N/A</v>
      </c>
      <c r="E344" s="41" t="s">
        <v>351</v>
      </c>
      <c r="F344" s="38" t="e">
        <f t="shared" ca="1" si="68"/>
        <v>#N/A</v>
      </c>
      <c r="G344" s="38" t="e">
        <f t="shared" si="69"/>
        <v>#N/A</v>
      </c>
      <c r="H344" s="41" t="s">
        <v>350</v>
      </c>
      <c r="I344" s="38" t="e">
        <f t="shared" si="70"/>
        <v>#N/A</v>
      </c>
      <c r="J344" s="38" t="e">
        <f t="shared" si="71"/>
        <v>#N/A</v>
      </c>
      <c r="K344" s="41" t="s">
        <v>348</v>
      </c>
      <c r="L344" s="38">
        <f t="shared" si="72"/>
        <v>1.7500000000000002E-2</v>
      </c>
      <c r="M344" s="38" t="e">
        <f t="shared" ca="1" si="73"/>
        <v>#N/A</v>
      </c>
      <c r="N344" s="38" t="e">
        <f ca="1">VLOOKUP(B344,$C$7:$T342,13,FALSE)</f>
        <v>#N/A</v>
      </c>
      <c r="O344" s="38" t="e">
        <f t="shared" ca="1" si="74"/>
        <v>#N/A</v>
      </c>
      <c r="P344" s="38" t="e">
        <f t="shared" ca="1" si="75"/>
        <v>#N/A</v>
      </c>
      <c r="Q344" s="38" t="e">
        <f t="shared" ca="1" si="76"/>
        <v>#N/A</v>
      </c>
      <c r="R344" s="38">
        <f t="shared" si="77"/>
        <v>6000</v>
      </c>
      <c r="S344" s="38" t="e">
        <f t="shared" ca="1" si="78"/>
        <v>#N/A</v>
      </c>
      <c r="T344" s="38" t="e">
        <f t="shared" si="79"/>
        <v>#N/A</v>
      </c>
    </row>
    <row r="345" spans="2:20" x14ac:dyDescent="0.25">
      <c r="B345" s="38" t="e">
        <f t="shared" ca="1" si="66"/>
        <v>#N/A</v>
      </c>
      <c r="C345" s="40" t="e">
        <f>Кабельный_журнал!P311</f>
        <v>#N/A</v>
      </c>
      <c r="D345" s="38" t="e">
        <f t="shared" ca="1" si="67"/>
        <v>#N/A</v>
      </c>
      <c r="E345" s="41" t="s">
        <v>351</v>
      </c>
      <c r="F345" s="38" t="e">
        <f t="shared" ca="1" si="68"/>
        <v>#N/A</v>
      </c>
      <c r="G345" s="38" t="e">
        <f t="shared" si="69"/>
        <v>#N/A</v>
      </c>
      <c r="H345" s="41" t="s">
        <v>350</v>
      </c>
      <c r="I345" s="38" t="e">
        <f t="shared" si="70"/>
        <v>#N/A</v>
      </c>
      <c r="J345" s="38" t="e">
        <f t="shared" si="71"/>
        <v>#N/A</v>
      </c>
      <c r="K345" s="41" t="s">
        <v>348</v>
      </c>
      <c r="L345" s="38">
        <f t="shared" si="72"/>
        <v>1.7500000000000002E-2</v>
      </c>
      <c r="M345" s="38" t="e">
        <f t="shared" ca="1" si="73"/>
        <v>#N/A</v>
      </c>
      <c r="N345" s="38" t="e">
        <f ca="1">VLOOKUP(B345,$C$7:$T343,13,FALSE)</f>
        <v>#N/A</v>
      </c>
      <c r="O345" s="38" t="e">
        <f t="shared" ca="1" si="74"/>
        <v>#N/A</v>
      </c>
      <c r="P345" s="38" t="e">
        <f t="shared" ca="1" si="75"/>
        <v>#N/A</v>
      </c>
      <c r="Q345" s="38" t="e">
        <f t="shared" ca="1" si="76"/>
        <v>#N/A</v>
      </c>
      <c r="R345" s="38">
        <f t="shared" si="77"/>
        <v>6000</v>
      </c>
      <c r="S345" s="38" t="e">
        <f t="shared" ca="1" si="78"/>
        <v>#N/A</v>
      </c>
      <c r="T345" s="38" t="e">
        <f t="shared" si="79"/>
        <v>#N/A</v>
      </c>
    </row>
    <row r="346" spans="2:20" x14ac:dyDescent="0.25">
      <c r="B346" s="38" t="e">
        <f t="shared" ca="1" si="66"/>
        <v>#N/A</v>
      </c>
      <c r="C346" s="40" t="e">
        <f>Кабельный_журнал!P312</f>
        <v>#N/A</v>
      </c>
      <c r="D346" s="38" t="e">
        <f t="shared" ca="1" si="67"/>
        <v>#N/A</v>
      </c>
      <c r="E346" s="41" t="s">
        <v>351</v>
      </c>
      <c r="F346" s="38" t="e">
        <f t="shared" ca="1" si="68"/>
        <v>#N/A</v>
      </c>
      <c r="G346" s="38" t="e">
        <f t="shared" si="69"/>
        <v>#N/A</v>
      </c>
      <c r="H346" s="41" t="s">
        <v>350</v>
      </c>
      <c r="I346" s="38" t="e">
        <f t="shared" si="70"/>
        <v>#N/A</v>
      </c>
      <c r="J346" s="38" t="e">
        <f t="shared" si="71"/>
        <v>#N/A</v>
      </c>
      <c r="K346" s="41" t="s">
        <v>348</v>
      </c>
      <c r="L346" s="38">
        <f t="shared" si="72"/>
        <v>1.7500000000000002E-2</v>
      </c>
      <c r="M346" s="38" t="e">
        <f t="shared" ca="1" si="73"/>
        <v>#N/A</v>
      </c>
      <c r="N346" s="38" t="e">
        <f ca="1">VLOOKUP(B346,$C$7:$T344,13,FALSE)</f>
        <v>#N/A</v>
      </c>
      <c r="O346" s="38" t="e">
        <f t="shared" ca="1" si="74"/>
        <v>#N/A</v>
      </c>
      <c r="P346" s="38" t="e">
        <f t="shared" ca="1" si="75"/>
        <v>#N/A</v>
      </c>
      <c r="Q346" s="38" t="e">
        <f t="shared" ca="1" si="76"/>
        <v>#N/A</v>
      </c>
      <c r="R346" s="38">
        <f t="shared" si="77"/>
        <v>6000</v>
      </c>
      <c r="S346" s="38" t="e">
        <f t="shared" ca="1" si="78"/>
        <v>#N/A</v>
      </c>
      <c r="T346" s="38" t="e">
        <f t="shared" si="79"/>
        <v>#N/A</v>
      </c>
    </row>
    <row r="347" spans="2:20" x14ac:dyDescent="0.25">
      <c r="B347" s="38" t="e">
        <f t="shared" ca="1" si="66"/>
        <v>#N/A</v>
      </c>
      <c r="C347" s="40" t="e">
        <f>Кабельный_журнал!P313</f>
        <v>#N/A</v>
      </c>
      <c r="D347" s="38" t="e">
        <f t="shared" ca="1" si="67"/>
        <v>#N/A</v>
      </c>
      <c r="E347" s="41" t="s">
        <v>351</v>
      </c>
      <c r="F347" s="38" t="e">
        <f t="shared" ca="1" si="68"/>
        <v>#N/A</v>
      </c>
      <c r="G347" s="38" t="e">
        <f t="shared" si="69"/>
        <v>#N/A</v>
      </c>
      <c r="H347" s="41" t="s">
        <v>350</v>
      </c>
      <c r="I347" s="38" t="e">
        <f t="shared" si="70"/>
        <v>#N/A</v>
      </c>
      <c r="J347" s="38" t="e">
        <f t="shared" si="71"/>
        <v>#N/A</v>
      </c>
      <c r="K347" s="41" t="s">
        <v>348</v>
      </c>
      <c r="L347" s="38">
        <f t="shared" si="72"/>
        <v>1.7500000000000002E-2</v>
      </c>
      <c r="M347" s="38" t="e">
        <f t="shared" ca="1" si="73"/>
        <v>#N/A</v>
      </c>
      <c r="N347" s="38" t="e">
        <f ca="1">VLOOKUP(B347,$C$7:$T345,13,FALSE)</f>
        <v>#N/A</v>
      </c>
      <c r="O347" s="38" t="e">
        <f t="shared" ca="1" si="74"/>
        <v>#N/A</v>
      </c>
      <c r="P347" s="38" t="e">
        <f t="shared" ca="1" si="75"/>
        <v>#N/A</v>
      </c>
      <c r="Q347" s="38" t="e">
        <f t="shared" ca="1" si="76"/>
        <v>#N/A</v>
      </c>
      <c r="R347" s="38">
        <f t="shared" si="77"/>
        <v>6000</v>
      </c>
      <c r="S347" s="38" t="e">
        <f t="shared" ca="1" si="78"/>
        <v>#N/A</v>
      </c>
      <c r="T347" s="38" t="e">
        <f t="shared" si="79"/>
        <v>#N/A</v>
      </c>
    </row>
    <row r="348" spans="2:20" x14ac:dyDescent="0.25">
      <c r="B348" s="38" t="e">
        <f t="shared" ca="1" si="66"/>
        <v>#N/A</v>
      </c>
      <c r="C348" s="40" t="e">
        <f>Кабельный_журнал!P314</f>
        <v>#N/A</v>
      </c>
      <c r="D348" s="38" t="e">
        <f t="shared" ca="1" si="67"/>
        <v>#N/A</v>
      </c>
      <c r="E348" s="41" t="s">
        <v>351</v>
      </c>
      <c r="F348" s="38" t="e">
        <f t="shared" ca="1" si="68"/>
        <v>#N/A</v>
      </c>
      <c r="G348" s="38" t="e">
        <f t="shared" si="69"/>
        <v>#N/A</v>
      </c>
      <c r="H348" s="41" t="s">
        <v>350</v>
      </c>
      <c r="I348" s="38" t="e">
        <f t="shared" si="70"/>
        <v>#N/A</v>
      </c>
      <c r="J348" s="38" t="e">
        <f t="shared" si="71"/>
        <v>#N/A</v>
      </c>
      <c r="K348" s="41" t="s">
        <v>348</v>
      </c>
      <c r="L348" s="38">
        <f t="shared" si="72"/>
        <v>1.7500000000000002E-2</v>
      </c>
      <c r="M348" s="38" t="e">
        <f t="shared" ca="1" si="73"/>
        <v>#N/A</v>
      </c>
      <c r="N348" s="38" t="e">
        <f ca="1">VLOOKUP(B348,$C$7:$T346,13,FALSE)</f>
        <v>#N/A</v>
      </c>
      <c r="O348" s="38" t="e">
        <f t="shared" ca="1" si="74"/>
        <v>#N/A</v>
      </c>
      <c r="P348" s="38" t="e">
        <f t="shared" ca="1" si="75"/>
        <v>#N/A</v>
      </c>
      <c r="Q348" s="38" t="e">
        <f t="shared" ca="1" si="76"/>
        <v>#N/A</v>
      </c>
      <c r="R348" s="38">
        <f t="shared" si="77"/>
        <v>6000</v>
      </c>
      <c r="S348" s="38" t="e">
        <f t="shared" ca="1" si="78"/>
        <v>#N/A</v>
      </c>
      <c r="T348" s="38" t="e">
        <f t="shared" si="79"/>
        <v>#N/A</v>
      </c>
    </row>
    <row r="349" spans="2:20" x14ac:dyDescent="0.25">
      <c r="B349" s="38" t="e">
        <f t="shared" ca="1" si="66"/>
        <v>#N/A</v>
      </c>
      <c r="C349" s="40" t="e">
        <f>Кабельный_журнал!P315</f>
        <v>#N/A</v>
      </c>
      <c r="D349" s="38" t="e">
        <f t="shared" ca="1" si="67"/>
        <v>#N/A</v>
      </c>
      <c r="E349" s="41" t="s">
        <v>351</v>
      </c>
      <c r="F349" s="38" t="e">
        <f t="shared" ca="1" si="68"/>
        <v>#N/A</v>
      </c>
      <c r="G349" s="38" t="e">
        <f t="shared" si="69"/>
        <v>#N/A</v>
      </c>
      <c r="H349" s="41" t="s">
        <v>350</v>
      </c>
      <c r="I349" s="38" t="e">
        <f t="shared" si="70"/>
        <v>#N/A</v>
      </c>
      <c r="J349" s="38" t="e">
        <f t="shared" si="71"/>
        <v>#N/A</v>
      </c>
      <c r="K349" s="41" t="s">
        <v>348</v>
      </c>
      <c r="L349" s="38">
        <f t="shared" si="72"/>
        <v>1.7500000000000002E-2</v>
      </c>
      <c r="M349" s="38" t="e">
        <f t="shared" ca="1" si="73"/>
        <v>#N/A</v>
      </c>
      <c r="N349" s="38" t="e">
        <f ca="1">VLOOKUP(B349,$C$7:$T347,13,FALSE)</f>
        <v>#N/A</v>
      </c>
      <c r="O349" s="38" t="e">
        <f t="shared" ca="1" si="74"/>
        <v>#N/A</v>
      </c>
      <c r="P349" s="38" t="e">
        <f t="shared" ca="1" si="75"/>
        <v>#N/A</v>
      </c>
      <c r="Q349" s="38" t="e">
        <f t="shared" ca="1" si="76"/>
        <v>#N/A</v>
      </c>
      <c r="R349" s="38">
        <f t="shared" si="77"/>
        <v>6000</v>
      </c>
      <c r="S349" s="38" t="e">
        <f t="shared" ca="1" si="78"/>
        <v>#N/A</v>
      </c>
      <c r="T349" s="38" t="e">
        <f t="shared" si="79"/>
        <v>#N/A</v>
      </c>
    </row>
    <row r="350" spans="2:20" x14ac:dyDescent="0.25">
      <c r="B350" s="38" t="e">
        <f t="shared" ca="1" si="66"/>
        <v>#N/A</v>
      </c>
      <c r="C350" s="40" t="e">
        <f>Кабельный_журнал!P316</f>
        <v>#N/A</v>
      </c>
      <c r="D350" s="38" t="e">
        <f t="shared" ca="1" si="67"/>
        <v>#N/A</v>
      </c>
      <c r="E350" s="41" t="s">
        <v>351</v>
      </c>
      <c r="F350" s="38" t="e">
        <f t="shared" ca="1" si="68"/>
        <v>#N/A</v>
      </c>
      <c r="G350" s="38" t="e">
        <f t="shared" si="69"/>
        <v>#N/A</v>
      </c>
      <c r="H350" s="41" t="s">
        <v>350</v>
      </c>
      <c r="I350" s="38" t="e">
        <f t="shared" si="70"/>
        <v>#N/A</v>
      </c>
      <c r="J350" s="38" t="e">
        <f t="shared" si="71"/>
        <v>#N/A</v>
      </c>
      <c r="K350" s="41" t="s">
        <v>348</v>
      </c>
      <c r="L350" s="38">
        <f t="shared" si="72"/>
        <v>1.7500000000000002E-2</v>
      </c>
      <c r="M350" s="38" t="e">
        <f t="shared" ca="1" si="73"/>
        <v>#N/A</v>
      </c>
      <c r="N350" s="38" t="e">
        <f ca="1">VLOOKUP(B350,$C$7:$T348,13,FALSE)</f>
        <v>#N/A</v>
      </c>
      <c r="O350" s="38" t="e">
        <f t="shared" ca="1" si="74"/>
        <v>#N/A</v>
      </c>
      <c r="P350" s="38" t="e">
        <f t="shared" ca="1" si="75"/>
        <v>#N/A</v>
      </c>
      <c r="Q350" s="38" t="e">
        <f t="shared" ca="1" si="76"/>
        <v>#N/A</v>
      </c>
      <c r="R350" s="38">
        <f t="shared" si="77"/>
        <v>6000</v>
      </c>
      <c r="S350" s="38" t="e">
        <f t="shared" ca="1" si="78"/>
        <v>#N/A</v>
      </c>
      <c r="T350" s="38" t="e">
        <f t="shared" si="79"/>
        <v>#N/A</v>
      </c>
    </row>
    <row r="351" spans="2:20" x14ac:dyDescent="0.25">
      <c r="B351" s="38" t="e">
        <f t="shared" ca="1" si="66"/>
        <v>#N/A</v>
      </c>
      <c r="C351" s="40" t="e">
        <f>Кабельный_журнал!P317</f>
        <v>#N/A</v>
      </c>
      <c r="D351" s="38" t="e">
        <f t="shared" ca="1" si="67"/>
        <v>#N/A</v>
      </c>
      <c r="E351" s="41" t="s">
        <v>351</v>
      </c>
      <c r="F351" s="38" t="e">
        <f t="shared" ca="1" si="68"/>
        <v>#N/A</v>
      </c>
      <c r="G351" s="38" t="e">
        <f t="shared" si="69"/>
        <v>#N/A</v>
      </c>
      <c r="H351" s="41" t="s">
        <v>350</v>
      </c>
      <c r="I351" s="38" t="e">
        <f t="shared" si="70"/>
        <v>#N/A</v>
      </c>
      <c r="J351" s="38" t="e">
        <f t="shared" si="71"/>
        <v>#N/A</v>
      </c>
      <c r="K351" s="41" t="s">
        <v>348</v>
      </c>
      <c r="L351" s="38">
        <f t="shared" si="72"/>
        <v>1.7500000000000002E-2</v>
      </c>
      <c r="M351" s="38" t="e">
        <f t="shared" ca="1" si="73"/>
        <v>#N/A</v>
      </c>
      <c r="N351" s="38" t="e">
        <f ca="1">VLOOKUP(B351,$C$7:$T349,13,FALSE)</f>
        <v>#N/A</v>
      </c>
      <c r="O351" s="38" t="e">
        <f t="shared" ca="1" si="74"/>
        <v>#N/A</v>
      </c>
      <c r="P351" s="38" t="e">
        <f t="shared" ca="1" si="75"/>
        <v>#N/A</v>
      </c>
      <c r="Q351" s="38" t="e">
        <f t="shared" ca="1" si="76"/>
        <v>#N/A</v>
      </c>
      <c r="R351" s="38">
        <f t="shared" si="77"/>
        <v>6000</v>
      </c>
      <c r="S351" s="38" t="e">
        <f t="shared" ca="1" si="78"/>
        <v>#N/A</v>
      </c>
      <c r="T351" s="38" t="e">
        <f t="shared" si="79"/>
        <v>#N/A</v>
      </c>
    </row>
    <row r="352" spans="2:20" x14ac:dyDescent="0.25">
      <c r="B352" s="38" t="e">
        <f t="shared" ca="1" si="66"/>
        <v>#N/A</v>
      </c>
      <c r="C352" s="40" t="e">
        <f>Кабельный_журнал!P318</f>
        <v>#N/A</v>
      </c>
      <c r="D352" s="38" t="e">
        <f t="shared" ca="1" si="67"/>
        <v>#N/A</v>
      </c>
      <c r="E352" s="41" t="s">
        <v>351</v>
      </c>
      <c r="F352" s="38" t="e">
        <f t="shared" ca="1" si="68"/>
        <v>#N/A</v>
      </c>
      <c r="G352" s="38" t="e">
        <f t="shared" si="69"/>
        <v>#N/A</v>
      </c>
      <c r="H352" s="41" t="s">
        <v>350</v>
      </c>
      <c r="I352" s="38" t="e">
        <f t="shared" si="70"/>
        <v>#N/A</v>
      </c>
      <c r="J352" s="38" t="e">
        <f t="shared" si="71"/>
        <v>#N/A</v>
      </c>
      <c r="K352" s="41" t="s">
        <v>348</v>
      </c>
      <c r="L352" s="38">
        <f t="shared" si="72"/>
        <v>1.7500000000000002E-2</v>
      </c>
      <c r="M352" s="38" t="e">
        <f t="shared" ca="1" si="73"/>
        <v>#N/A</v>
      </c>
      <c r="N352" s="38" t="e">
        <f ca="1">VLOOKUP(B352,$C$7:$T350,13,FALSE)</f>
        <v>#N/A</v>
      </c>
      <c r="O352" s="38" t="e">
        <f t="shared" ca="1" si="74"/>
        <v>#N/A</v>
      </c>
      <c r="P352" s="38" t="e">
        <f t="shared" ca="1" si="75"/>
        <v>#N/A</v>
      </c>
      <c r="Q352" s="38" t="e">
        <f t="shared" ca="1" si="76"/>
        <v>#N/A</v>
      </c>
      <c r="R352" s="38">
        <f t="shared" si="77"/>
        <v>6000</v>
      </c>
      <c r="S352" s="38" t="e">
        <f t="shared" ca="1" si="78"/>
        <v>#N/A</v>
      </c>
      <c r="T352" s="38" t="e">
        <f t="shared" si="79"/>
        <v>#N/A</v>
      </c>
    </row>
    <row r="353" spans="2:20" x14ac:dyDescent="0.25">
      <c r="B353" s="38" t="e">
        <f t="shared" ca="1" si="66"/>
        <v>#N/A</v>
      </c>
      <c r="C353" s="40" t="e">
        <f>Кабельный_журнал!P319</f>
        <v>#N/A</v>
      </c>
      <c r="D353" s="38" t="e">
        <f t="shared" ca="1" si="67"/>
        <v>#N/A</v>
      </c>
      <c r="E353" s="41" t="s">
        <v>351</v>
      </c>
      <c r="F353" s="38" t="e">
        <f t="shared" ca="1" si="68"/>
        <v>#N/A</v>
      </c>
      <c r="G353" s="38" t="e">
        <f t="shared" si="69"/>
        <v>#N/A</v>
      </c>
      <c r="H353" s="41" t="s">
        <v>350</v>
      </c>
      <c r="I353" s="38" t="e">
        <f t="shared" si="70"/>
        <v>#N/A</v>
      </c>
      <c r="J353" s="38" t="e">
        <f t="shared" si="71"/>
        <v>#N/A</v>
      </c>
      <c r="K353" s="41" t="s">
        <v>348</v>
      </c>
      <c r="L353" s="38">
        <f t="shared" si="72"/>
        <v>1.7500000000000002E-2</v>
      </c>
      <c r="M353" s="38" t="e">
        <f t="shared" ca="1" si="73"/>
        <v>#N/A</v>
      </c>
      <c r="N353" s="38" t="e">
        <f ca="1">VLOOKUP(B353,$C$7:$T351,13,FALSE)</f>
        <v>#N/A</v>
      </c>
      <c r="O353" s="38" t="e">
        <f t="shared" ca="1" si="74"/>
        <v>#N/A</v>
      </c>
      <c r="P353" s="38" t="e">
        <f t="shared" ca="1" si="75"/>
        <v>#N/A</v>
      </c>
      <c r="Q353" s="38" t="e">
        <f t="shared" ca="1" si="76"/>
        <v>#N/A</v>
      </c>
      <c r="R353" s="38">
        <f t="shared" si="77"/>
        <v>6000</v>
      </c>
      <c r="S353" s="38" t="e">
        <f t="shared" ca="1" si="78"/>
        <v>#N/A</v>
      </c>
      <c r="T353" s="38" t="e">
        <f t="shared" si="79"/>
        <v>#N/A</v>
      </c>
    </row>
    <row r="354" spans="2:20" x14ac:dyDescent="0.25">
      <c r="B354" s="38" t="e">
        <f t="shared" ca="1" si="66"/>
        <v>#N/A</v>
      </c>
      <c r="C354" s="40" t="e">
        <f>Кабельный_журнал!P320</f>
        <v>#N/A</v>
      </c>
      <c r="D354" s="38" t="e">
        <f t="shared" ca="1" si="67"/>
        <v>#N/A</v>
      </c>
      <c r="E354" s="41" t="s">
        <v>351</v>
      </c>
      <c r="F354" s="38" t="e">
        <f t="shared" ca="1" si="68"/>
        <v>#N/A</v>
      </c>
      <c r="G354" s="38" t="e">
        <f t="shared" si="69"/>
        <v>#N/A</v>
      </c>
      <c r="H354" s="41" t="s">
        <v>350</v>
      </c>
      <c r="I354" s="38" t="e">
        <f t="shared" si="70"/>
        <v>#N/A</v>
      </c>
      <c r="J354" s="38" t="e">
        <f t="shared" si="71"/>
        <v>#N/A</v>
      </c>
      <c r="K354" s="41" t="s">
        <v>348</v>
      </c>
      <c r="L354" s="38">
        <f t="shared" si="72"/>
        <v>1.7500000000000002E-2</v>
      </c>
      <c r="M354" s="38" t="e">
        <f t="shared" ca="1" si="73"/>
        <v>#N/A</v>
      </c>
      <c r="N354" s="38" t="e">
        <f ca="1">VLOOKUP(B354,$C$7:$T352,13,FALSE)</f>
        <v>#N/A</v>
      </c>
      <c r="O354" s="38" t="e">
        <f t="shared" ca="1" si="74"/>
        <v>#N/A</v>
      </c>
      <c r="P354" s="38" t="e">
        <f t="shared" ca="1" si="75"/>
        <v>#N/A</v>
      </c>
      <c r="Q354" s="38" t="e">
        <f t="shared" ca="1" si="76"/>
        <v>#N/A</v>
      </c>
      <c r="R354" s="38">
        <f t="shared" si="77"/>
        <v>6000</v>
      </c>
      <c r="S354" s="38" t="e">
        <f t="shared" ca="1" si="78"/>
        <v>#N/A</v>
      </c>
      <c r="T354" s="38" t="e">
        <f t="shared" si="79"/>
        <v>#N/A</v>
      </c>
    </row>
    <row r="355" spans="2:20" x14ac:dyDescent="0.25">
      <c r="B355" s="38" t="e">
        <f t="shared" ca="1" si="66"/>
        <v>#N/A</v>
      </c>
      <c r="C355" s="40" t="e">
        <f>Кабельный_журнал!P321</f>
        <v>#N/A</v>
      </c>
      <c r="D355" s="38" t="e">
        <f t="shared" ca="1" si="67"/>
        <v>#N/A</v>
      </c>
      <c r="E355" s="41" t="s">
        <v>351</v>
      </c>
      <c r="F355" s="38" t="e">
        <f t="shared" ca="1" si="68"/>
        <v>#N/A</v>
      </c>
      <c r="G355" s="38" t="e">
        <f t="shared" si="69"/>
        <v>#N/A</v>
      </c>
      <c r="H355" s="41" t="s">
        <v>350</v>
      </c>
      <c r="I355" s="38" t="e">
        <f t="shared" si="70"/>
        <v>#N/A</v>
      </c>
      <c r="J355" s="38" t="e">
        <f t="shared" si="71"/>
        <v>#N/A</v>
      </c>
      <c r="K355" s="41" t="s">
        <v>348</v>
      </c>
      <c r="L355" s="38">
        <f t="shared" si="72"/>
        <v>1.7500000000000002E-2</v>
      </c>
      <c r="M355" s="38" t="e">
        <f t="shared" ca="1" si="73"/>
        <v>#N/A</v>
      </c>
      <c r="N355" s="38" t="e">
        <f ca="1">VLOOKUP(B355,$C$7:$T353,13,FALSE)</f>
        <v>#N/A</v>
      </c>
      <c r="O355" s="38" t="e">
        <f t="shared" ca="1" si="74"/>
        <v>#N/A</v>
      </c>
      <c r="P355" s="38" t="e">
        <f t="shared" ca="1" si="75"/>
        <v>#N/A</v>
      </c>
      <c r="Q355" s="38" t="e">
        <f t="shared" ca="1" si="76"/>
        <v>#N/A</v>
      </c>
      <c r="R355" s="38">
        <f t="shared" si="77"/>
        <v>6000</v>
      </c>
      <c r="S355" s="38" t="e">
        <f t="shared" ca="1" si="78"/>
        <v>#N/A</v>
      </c>
      <c r="T355" s="38" t="e">
        <f t="shared" si="79"/>
        <v>#N/A</v>
      </c>
    </row>
    <row r="356" spans="2:20" x14ac:dyDescent="0.25">
      <c r="B356" s="38" t="e">
        <f t="shared" ca="1" si="66"/>
        <v>#N/A</v>
      </c>
      <c r="C356" s="40" t="e">
        <f>Кабельный_журнал!P322</f>
        <v>#N/A</v>
      </c>
      <c r="D356" s="38" t="e">
        <f t="shared" ca="1" si="67"/>
        <v>#N/A</v>
      </c>
      <c r="E356" s="41" t="s">
        <v>351</v>
      </c>
      <c r="F356" s="38" t="e">
        <f t="shared" ca="1" si="68"/>
        <v>#N/A</v>
      </c>
      <c r="G356" s="38" t="e">
        <f t="shared" si="69"/>
        <v>#N/A</v>
      </c>
      <c r="H356" s="41" t="s">
        <v>350</v>
      </c>
      <c r="I356" s="38" t="e">
        <f t="shared" si="70"/>
        <v>#N/A</v>
      </c>
      <c r="J356" s="38" t="e">
        <f t="shared" si="71"/>
        <v>#N/A</v>
      </c>
      <c r="K356" s="41" t="s">
        <v>348</v>
      </c>
      <c r="L356" s="38">
        <f t="shared" si="72"/>
        <v>1.7500000000000002E-2</v>
      </c>
      <c r="M356" s="38" t="e">
        <f t="shared" ca="1" si="73"/>
        <v>#N/A</v>
      </c>
      <c r="N356" s="38" t="e">
        <f ca="1">VLOOKUP(B356,$C$7:$T354,13,FALSE)</f>
        <v>#N/A</v>
      </c>
      <c r="O356" s="38" t="e">
        <f t="shared" ca="1" si="74"/>
        <v>#N/A</v>
      </c>
      <c r="P356" s="38" t="e">
        <f t="shared" ca="1" si="75"/>
        <v>#N/A</v>
      </c>
      <c r="Q356" s="38" t="e">
        <f t="shared" ca="1" si="76"/>
        <v>#N/A</v>
      </c>
      <c r="R356" s="38">
        <f t="shared" si="77"/>
        <v>6000</v>
      </c>
      <c r="S356" s="38" t="e">
        <f t="shared" ca="1" si="78"/>
        <v>#N/A</v>
      </c>
      <c r="T356" s="38" t="e">
        <f t="shared" si="79"/>
        <v>#N/A</v>
      </c>
    </row>
    <row r="357" spans="2:20" x14ac:dyDescent="0.25">
      <c r="B357" s="38" t="e">
        <f t="shared" ca="1" si="66"/>
        <v>#N/A</v>
      </c>
      <c r="C357" s="40" t="e">
        <f>Кабельный_журнал!P323</f>
        <v>#N/A</v>
      </c>
      <c r="D357" s="38" t="e">
        <f t="shared" ca="1" si="67"/>
        <v>#N/A</v>
      </c>
      <c r="E357" s="41" t="s">
        <v>351</v>
      </c>
      <c r="F357" s="38" t="e">
        <f t="shared" ca="1" si="68"/>
        <v>#N/A</v>
      </c>
      <c r="G357" s="38" t="e">
        <f t="shared" si="69"/>
        <v>#N/A</v>
      </c>
      <c r="H357" s="41" t="s">
        <v>350</v>
      </c>
      <c r="I357" s="38" t="e">
        <f t="shared" si="70"/>
        <v>#N/A</v>
      </c>
      <c r="J357" s="38" t="e">
        <f t="shared" si="71"/>
        <v>#N/A</v>
      </c>
      <c r="K357" s="41" t="s">
        <v>348</v>
      </c>
      <c r="L357" s="38">
        <f t="shared" si="72"/>
        <v>1.7500000000000002E-2</v>
      </c>
      <c r="M357" s="38" t="e">
        <f t="shared" ca="1" si="73"/>
        <v>#N/A</v>
      </c>
      <c r="N357" s="38" t="e">
        <f ca="1">VLOOKUP(B357,$C$7:$T355,13,FALSE)</f>
        <v>#N/A</v>
      </c>
      <c r="O357" s="38" t="e">
        <f t="shared" ca="1" si="74"/>
        <v>#N/A</v>
      </c>
      <c r="P357" s="38" t="e">
        <f t="shared" ca="1" si="75"/>
        <v>#N/A</v>
      </c>
      <c r="Q357" s="38" t="e">
        <f t="shared" ca="1" si="76"/>
        <v>#N/A</v>
      </c>
      <c r="R357" s="38">
        <f t="shared" si="77"/>
        <v>6000</v>
      </c>
      <c r="S357" s="38" t="e">
        <f t="shared" ca="1" si="78"/>
        <v>#N/A</v>
      </c>
      <c r="T357" s="38" t="e">
        <f t="shared" si="79"/>
        <v>#N/A</v>
      </c>
    </row>
    <row r="358" spans="2:20" x14ac:dyDescent="0.25">
      <c r="B358" s="38" t="e">
        <f t="shared" ca="1" si="66"/>
        <v>#N/A</v>
      </c>
      <c r="C358" s="40" t="e">
        <f>Кабельный_журнал!P324</f>
        <v>#N/A</v>
      </c>
      <c r="D358" s="38" t="e">
        <f t="shared" ca="1" si="67"/>
        <v>#N/A</v>
      </c>
      <c r="E358" s="41" t="s">
        <v>351</v>
      </c>
      <c r="F358" s="38" t="e">
        <f t="shared" ca="1" si="68"/>
        <v>#N/A</v>
      </c>
      <c r="G358" s="38" t="e">
        <f t="shared" si="69"/>
        <v>#N/A</v>
      </c>
      <c r="H358" s="41" t="s">
        <v>350</v>
      </c>
      <c r="I358" s="38" t="e">
        <f t="shared" si="70"/>
        <v>#N/A</v>
      </c>
      <c r="J358" s="38" t="e">
        <f t="shared" si="71"/>
        <v>#N/A</v>
      </c>
      <c r="K358" s="41" t="s">
        <v>348</v>
      </c>
      <c r="L358" s="38">
        <f t="shared" si="72"/>
        <v>1.7500000000000002E-2</v>
      </c>
      <c r="M358" s="38" t="e">
        <f t="shared" ca="1" si="73"/>
        <v>#N/A</v>
      </c>
      <c r="N358" s="38" t="e">
        <f ca="1">VLOOKUP(B358,$C$7:$T356,13,FALSE)</f>
        <v>#N/A</v>
      </c>
      <c r="O358" s="38" t="e">
        <f t="shared" ca="1" si="74"/>
        <v>#N/A</v>
      </c>
      <c r="P358" s="38" t="e">
        <f t="shared" ca="1" si="75"/>
        <v>#N/A</v>
      </c>
      <c r="Q358" s="38" t="e">
        <f t="shared" ca="1" si="76"/>
        <v>#N/A</v>
      </c>
      <c r="R358" s="38">
        <f t="shared" si="77"/>
        <v>6000</v>
      </c>
      <c r="S358" s="38" t="e">
        <f t="shared" ca="1" si="78"/>
        <v>#N/A</v>
      </c>
      <c r="T358" s="38" t="e">
        <f t="shared" si="79"/>
        <v>#N/A</v>
      </c>
    </row>
    <row r="359" spans="2:20" x14ac:dyDescent="0.25">
      <c r="B359" s="38" t="e">
        <f t="shared" ref="B359:B422" ca="1" si="80">VLOOKUP(C359,Кабельный_журнал,2,FALSE)</f>
        <v>#N/A</v>
      </c>
      <c r="C359" s="40" t="e">
        <f>Кабельный_журнал!P325</f>
        <v>#N/A</v>
      </c>
      <c r="D359" s="38" t="e">
        <f t="shared" ref="D359:D422" ca="1" si="81">B359&amp;"-"&amp;C359</f>
        <v>#N/A</v>
      </c>
      <c r="E359" s="41" t="s">
        <v>351</v>
      </c>
      <c r="F359" s="38" t="e">
        <f t="shared" ref="F359:F422" ca="1" si="82">VLOOKUP(C359,Кабельный_журнал,8,FALSE)</f>
        <v>#N/A</v>
      </c>
      <c r="G359" s="38" t="e">
        <f t="shared" ref="G359:G422" si="83">VLOOKUP(C359,Исходные_данные,21,FALSE)</f>
        <v>#N/A</v>
      </c>
      <c r="H359" s="41" t="s">
        <v>350</v>
      </c>
      <c r="I359" s="38" t="e">
        <f t="shared" ref="I359:I422" si="84">VLOOKUP(C359,Исходные_данные,22,FALSE)</f>
        <v>#N/A</v>
      </c>
      <c r="J359" s="38" t="e">
        <f t="shared" ref="J359:J422" si="85">I359</f>
        <v>#N/A</v>
      </c>
      <c r="K359" s="41" t="s">
        <v>348</v>
      </c>
      <c r="L359" s="38">
        <f t="shared" ref="L359:L422" si="86">VLOOKUP(K359,$K$2:$L$3,2,FALSE)</f>
        <v>1.7500000000000002E-2</v>
      </c>
      <c r="M359" s="38" t="e">
        <f t="shared" ref="M359:M422" ca="1" si="87">L359*F359*(1/I359+1/J359)</f>
        <v>#N/A</v>
      </c>
      <c r="N359" s="38" t="e">
        <f ca="1">VLOOKUP(B359,$C$7:$T357,13,FALSE)</f>
        <v>#N/A</v>
      </c>
      <c r="O359" s="38" t="e">
        <f t="shared" ref="O359:O422" ca="1" si="88">L359+M359</f>
        <v>#N/A</v>
      </c>
      <c r="P359" s="38" t="e">
        <f t="shared" ref="P359:P422" ca="1" si="89">220/O359</f>
        <v>#N/A</v>
      </c>
      <c r="Q359" s="38" t="e">
        <f t="shared" ref="Q359:Q422" ca="1" si="90">O359/G359</f>
        <v>#N/A</v>
      </c>
      <c r="R359" s="38">
        <f t="shared" ref="R359:R422" si="91">VLOOKUP(H359,$W$2:$Y$12,3,FALSE)</f>
        <v>6000</v>
      </c>
      <c r="S359" s="38" t="e">
        <f t="shared" ref="S359:S422" ca="1" si="92">_xlfn.IFS(E359="щит",IF(P359&gt;R359,"Увел сеч",IF(T359&gt;P359,"Увел сеч","tср&lt;5с")),E359="потреб",IF(P359&gt;R359,"Увел сеч",IF(T359&gt;P359,"Увел сеч","tср&lt;0.4с")))</f>
        <v>#N/A</v>
      </c>
      <c r="T359" s="38" t="e">
        <f t="shared" ref="T359:T422" si="93">G359*VLOOKUP(H359,$W$2:$Y$12,2,FALSE)</f>
        <v>#N/A</v>
      </c>
    </row>
    <row r="360" spans="2:20" x14ac:dyDescent="0.25">
      <c r="B360" s="38" t="e">
        <f t="shared" ca="1" si="80"/>
        <v>#N/A</v>
      </c>
      <c r="C360" s="40" t="e">
        <f>Кабельный_журнал!P326</f>
        <v>#N/A</v>
      </c>
      <c r="D360" s="38" t="e">
        <f t="shared" ca="1" si="81"/>
        <v>#N/A</v>
      </c>
      <c r="E360" s="41" t="s">
        <v>351</v>
      </c>
      <c r="F360" s="38" t="e">
        <f t="shared" ca="1" si="82"/>
        <v>#N/A</v>
      </c>
      <c r="G360" s="38" t="e">
        <f t="shared" si="83"/>
        <v>#N/A</v>
      </c>
      <c r="H360" s="41" t="s">
        <v>350</v>
      </c>
      <c r="I360" s="38" t="e">
        <f t="shared" si="84"/>
        <v>#N/A</v>
      </c>
      <c r="J360" s="38" t="e">
        <f t="shared" si="85"/>
        <v>#N/A</v>
      </c>
      <c r="K360" s="41" t="s">
        <v>348</v>
      </c>
      <c r="L360" s="38">
        <f t="shared" si="86"/>
        <v>1.7500000000000002E-2</v>
      </c>
      <c r="M360" s="38" t="e">
        <f t="shared" ca="1" si="87"/>
        <v>#N/A</v>
      </c>
      <c r="N360" s="38" t="e">
        <f ca="1">VLOOKUP(B360,$C$7:$T358,13,FALSE)</f>
        <v>#N/A</v>
      </c>
      <c r="O360" s="38" t="e">
        <f t="shared" ca="1" si="88"/>
        <v>#N/A</v>
      </c>
      <c r="P360" s="38" t="e">
        <f t="shared" ca="1" si="89"/>
        <v>#N/A</v>
      </c>
      <c r="Q360" s="38" t="e">
        <f t="shared" ca="1" si="90"/>
        <v>#N/A</v>
      </c>
      <c r="R360" s="38">
        <f t="shared" si="91"/>
        <v>6000</v>
      </c>
      <c r="S360" s="38" t="e">
        <f t="shared" ca="1" si="92"/>
        <v>#N/A</v>
      </c>
      <c r="T360" s="38" t="e">
        <f t="shared" si="93"/>
        <v>#N/A</v>
      </c>
    </row>
    <row r="361" spans="2:20" x14ac:dyDescent="0.25">
      <c r="B361" s="38" t="e">
        <f t="shared" ca="1" si="80"/>
        <v>#N/A</v>
      </c>
      <c r="C361" s="40" t="e">
        <f>Кабельный_журнал!P327</f>
        <v>#N/A</v>
      </c>
      <c r="D361" s="38" t="e">
        <f t="shared" ca="1" si="81"/>
        <v>#N/A</v>
      </c>
      <c r="E361" s="41" t="s">
        <v>351</v>
      </c>
      <c r="F361" s="38" t="e">
        <f t="shared" ca="1" si="82"/>
        <v>#N/A</v>
      </c>
      <c r="G361" s="38" t="e">
        <f t="shared" si="83"/>
        <v>#N/A</v>
      </c>
      <c r="H361" s="41" t="s">
        <v>350</v>
      </c>
      <c r="I361" s="38" t="e">
        <f t="shared" si="84"/>
        <v>#N/A</v>
      </c>
      <c r="J361" s="38" t="e">
        <f t="shared" si="85"/>
        <v>#N/A</v>
      </c>
      <c r="K361" s="41" t="s">
        <v>348</v>
      </c>
      <c r="L361" s="38">
        <f t="shared" si="86"/>
        <v>1.7500000000000002E-2</v>
      </c>
      <c r="M361" s="38" t="e">
        <f t="shared" ca="1" si="87"/>
        <v>#N/A</v>
      </c>
      <c r="N361" s="38" t="e">
        <f ca="1">VLOOKUP(B361,$C$7:$T359,13,FALSE)</f>
        <v>#N/A</v>
      </c>
      <c r="O361" s="38" t="e">
        <f t="shared" ca="1" si="88"/>
        <v>#N/A</v>
      </c>
      <c r="P361" s="38" t="e">
        <f t="shared" ca="1" si="89"/>
        <v>#N/A</v>
      </c>
      <c r="Q361" s="38" t="e">
        <f t="shared" ca="1" si="90"/>
        <v>#N/A</v>
      </c>
      <c r="R361" s="38">
        <f t="shared" si="91"/>
        <v>6000</v>
      </c>
      <c r="S361" s="38" t="e">
        <f t="shared" ca="1" si="92"/>
        <v>#N/A</v>
      </c>
      <c r="T361" s="38" t="e">
        <f t="shared" si="93"/>
        <v>#N/A</v>
      </c>
    </row>
    <row r="362" spans="2:20" x14ac:dyDescent="0.25">
      <c r="B362" s="38" t="e">
        <f t="shared" ca="1" si="80"/>
        <v>#N/A</v>
      </c>
      <c r="C362" s="40" t="e">
        <f>Кабельный_журнал!P328</f>
        <v>#N/A</v>
      </c>
      <c r="D362" s="38" t="e">
        <f t="shared" ca="1" si="81"/>
        <v>#N/A</v>
      </c>
      <c r="E362" s="41" t="s">
        <v>351</v>
      </c>
      <c r="F362" s="38" t="e">
        <f t="shared" ca="1" si="82"/>
        <v>#N/A</v>
      </c>
      <c r="G362" s="38" t="e">
        <f t="shared" si="83"/>
        <v>#N/A</v>
      </c>
      <c r="H362" s="41" t="s">
        <v>350</v>
      </c>
      <c r="I362" s="38" t="e">
        <f t="shared" si="84"/>
        <v>#N/A</v>
      </c>
      <c r="J362" s="38" t="e">
        <f t="shared" si="85"/>
        <v>#N/A</v>
      </c>
      <c r="K362" s="41" t="s">
        <v>348</v>
      </c>
      <c r="L362" s="38">
        <f t="shared" si="86"/>
        <v>1.7500000000000002E-2</v>
      </c>
      <c r="M362" s="38" t="e">
        <f t="shared" ca="1" si="87"/>
        <v>#N/A</v>
      </c>
      <c r="N362" s="38" t="e">
        <f ca="1">VLOOKUP(B362,$C$7:$T360,13,FALSE)</f>
        <v>#N/A</v>
      </c>
      <c r="O362" s="38" t="e">
        <f t="shared" ca="1" si="88"/>
        <v>#N/A</v>
      </c>
      <c r="P362" s="38" t="e">
        <f t="shared" ca="1" si="89"/>
        <v>#N/A</v>
      </c>
      <c r="Q362" s="38" t="e">
        <f t="shared" ca="1" si="90"/>
        <v>#N/A</v>
      </c>
      <c r="R362" s="38">
        <f t="shared" si="91"/>
        <v>6000</v>
      </c>
      <c r="S362" s="38" t="e">
        <f t="shared" ca="1" si="92"/>
        <v>#N/A</v>
      </c>
      <c r="T362" s="38" t="e">
        <f t="shared" si="93"/>
        <v>#N/A</v>
      </c>
    </row>
    <row r="363" spans="2:20" x14ac:dyDescent="0.25">
      <c r="B363" s="38" t="e">
        <f t="shared" ca="1" si="80"/>
        <v>#N/A</v>
      </c>
      <c r="C363" s="40" t="e">
        <f>Кабельный_журнал!P329</f>
        <v>#N/A</v>
      </c>
      <c r="D363" s="38" t="e">
        <f t="shared" ca="1" si="81"/>
        <v>#N/A</v>
      </c>
      <c r="E363" s="41" t="s">
        <v>351</v>
      </c>
      <c r="F363" s="38" t="e">
        <f t="shared" ca="1" si="82"/>
        <v>#N/A</v>
      </c>
      <c r="G363" s="38" t="e">
        <f t="shared" si="83"/>
        <v>#N/A</v>
      </c>
      <c r="H363" s="41" t="s">
        <v>350</v>
      </c>
      <c r="I363" s="38" t="e">
        <f t="shared" si="84"/>
        <v>#N/A</v>
      </c>
      <c r="J363" s="38" t="e">
        <f t="shared" si="85"/>
        <v>#N/A</v>
      </c>
      <c r="K363" s="41" t="s">
        <v>348</v>
      </c>
      <c r="L363" s="38">
        <f t="shared" si="86"/>
        <v>1.7500000000000002E-2</v>
      </c>
      <c r="M363" s="38" t="e">
        <f t="shared" ca="1" si="87"/>
        <v>#N/A</v>
      </c>
      <c r="N363" s="38" t="e">
        <f ca="1">VLOOKUP(B363,$C$7:$T361,13,FALSE)</f>
        <v>#N/A</v>
      </c>
      <c r="O363" s="38" t="e">
        <f t="shared" ca="1" si="88"/>
        <v>#N/A</v>
      </c>
      <c r="P363" s="38" t="e">
        <f t="shared" ca="1" si="89"/>
        <v>#N/A</v>
      </c>
      <c r="Q363" s="38" t="e">
        <f t="shared" ca="1" si="90"/>
        <v>#N/A</v>
      </c>
      <c r="R363" s="38">
        <f t="shared" si="91"/>
        <v>6000</v>
      </c>
      <c r="S363" s="38" t="e">
        <f t="shared" ca="1" si="92"/>
        <v>#N/A</v>
      </c>
      <c r="T363" s="38" t="e">
        <f t="shared" si="93"/>
        <v>#N/A</v>
      </c>
    </row>
    <row r="364" spans="2:20" x14ac:dyDescent="0.25">
      <c r="B364" s="38" t="e">
        <f t="shared" ca="1" si="80"/>
        <v>#N/A</v>
      </c>
      <c r="C364" s="40" t="e">
        <f>Кабельный_журнал!P330</f>
        <v>#N/A</v>
      </c>
      <c r="D364" s="38" t="e">
        <f t="shared" ca="1" si="81"/>
        <v>#N/A</v>
      </c>
      <c r="E364" s="41" t="s">
        <v>351</v>
      </c>
      <c r="F364" s="38" t="e">
        <f t="shared" ca="1" si="82"/>
        <v>#N/A</v>
      </c>
      <c r="G364" s="38" t="e">
        <f t="shared" si="83"/>
        <v>#N/A</v>
      </c>
      <c r="H364" s="41" t="s">
        <v>350</v>
      </c>
      <c r="I364" s="38" t="e">
        <f t="shared" si="84"/>
        <v>#N/A</v>
      </c>
      <c r="J364" s="38" t="e">
        <f t="shared" si="85"/>
        <v>#N/A</v>
      </c>
      <c r="K364" s="41" t="s">
        <v>348</v>
      </c>
      <c r="L364" s="38">
        <f t="shared" si="86"/>
        <v>1.7500000000000002E-2</v>
      </c>
      <c r="M364" s="38" t="e">
        <f t="shared" ca="1" si="87"/>
        <v>#N/A</v>
      </c>
      <c r="N364" s="38" t="e">
        <f ca="1">VLOOKUP(B364,$C$7:$T362,13,FALSE)</f>
        <v>#N/A</v>
      </c>
      <c r="O364" s="38" t="e">
        <f t="shared" ca="1" si="88"/>
        <v>#N/A</v>
      </c>
      <c r="P364" s="38" t="e">
        <f t="shared" ca="1" si="89"/>
        <v>#N/A</v>
      </c>
      <c r="Q364" s="38" t="e">
        <f t="shared" ca="1" si="90"/>
        <v>#N/A</v>
      </c>
      <c r="R364" s="38">
        <f t="shared" si="91"/>
        <v>6000</v>
      </c>
      <c r="S364" s="38" t="e">
        <f t="shared" ca="1" si="92"/>
        <v>#N/A</v>
      </c>
      <c r="T364" s="38" t="e">
        <f t="shared" si="93"/>
        <v>#N/A</v>
      </c>
    </row>
    <row r="365" spans="2:20" x14ac:dyDescent="0.25">
      <c r="B365" s="38" t="e">
        <f t="shared" ca="1" si="80"/>
        <v>#N/A</v>
      </c>
      <c r="C365" s="40" t="e">
        <f>Кабельный_журнал!P331</f>
        <v>#N/A</v>
      </c>
      <c r="D365" s="38" t="e">
        <f t="shared" ca="1" si="81"/>
        <v>#N/A</v>
      </c>
      <c r="E365" s="41" t="s">
        <v>351</v>
      </c>
      <c r="F365" s="38" t="e">
        <f t="shared" ca="1" si="82"/>
        <v>#N/A</v>
      </c>
      <c r="G365" s="38" t="e">
        <f t="shared" si="83"/>
        <v>#N/A</v>
      </c>
      <c r="H365" s="41" t="s">
        <v>350</v>
      </c>
      <c r="I365" s="38" t="e">
        <f t="shared" si="84"/>
        <v>#N/A</v>
      </c>
      <c r="J365" s="38" t="e">
        <f t="shared" si="85"/>
        <v>#N/A</v>
      </c>
      <c r="K365" s="41" t="s">
        <v>348</v>
      </c>
      <c r="L365" s="38">
        <f t="shared" si="86"/>
        <v>1.7500000000000002E-2</v>
      </c>
      <c r="M365" s="38" t="e">
        <f t="shared" ca="1" si="87"/>
        <v>#N/A</v>
      </c>
      <c r="N365" s="38" t="e">
        <f ca="1">VLOOKUP(B365,$C$7:$T363,13,FALSE)</f>
        <v>#N/A</v>
      </c>
      <c r="O365" s="38" t="e">
        <f t="shared" ca="1" si="88"/>
        <v>#N/A</v>
      </c>
      <c r="P365" s="38" t="e">
        <f t="shared" ca="1" si="89"/>
        <v>#N/A</v>
      </c>
      <c r="Q365" s="38" t="e">
        <f t="shared" ca="1" si="90"/>
        <v>#N/A</v>
      </c>
      <c r="R365" s="38">
        <f t="shared" si="91"/>
        <v>6000</v>
      </c>
      <c r="S365" s="38" t="e">
        <f t="shared" ca="1" si="92"/>
        <v>#N/A</v>
      </c>
      <c r="T365" s="38" t="e">
        <f t="shared" si="93"/>
        <v>#N/A</v>
      </c>
    </row>
    <row r="366" spans="2:20" x14ac:dyDescent="0.25">
      <c r="B366" s="38" t="e">
        <f t="shared" ca="1" si="80"/>
        <v>#N/A</v>
      </c>
      <c r="C366" s="40" t="e">
        <f>Кабельный_журнал!P332</f>
        <v>#N/A</v>
      </c>
      <c r="D366" s="38" t="e">
        <f t="shared" ca="1" si="81"/>
        <v>#N/A</v>
      </c>
      <c r="E366" s="41" t="s">
        <v>351</v>
      </c>
      <c r="F366" s="38" t="e">
        <f t="shared" ca="1" si="82"/>
        <v>#N/A</v>
      </c>
      <c r="G366" s="38" t="e">
        <f t="shared" si="83"/>
        <v>#N/A</v>
      </c>
      <c r="H366" s="41" t="s">
        <v>350</v>
      </c>
      <c r="I366" s="38" t="e">
        <f t="shared" si="84"/>
        <v>#N/A</v>
      </c>
      <c r="J366" s="38" t="e">
        <f t="shared" si="85"/>
        <v>#N/A</v>
      </c>
      <c r="K366" s="41" t="s">
        <v>348</v>
      </c>
      <c r="L366" s="38">
        <f t="shared" si="86"/>
        <v>1.7500000000000002E-2</v>
      </c>
      <c r="M366" s="38" t="e">
        <f t="shared" ca="1" si="87"/>
        <v>#N/A</v>
      </c>
      <c r="N366" s="38" t="e">
        <f ca="1">VLOOKUP(B366,$C$7:$T364,13,FALSE)</f>
        <v>#N/A</v>
      </c>
      <c r="O366" s="38" t="e">
        <f t="shared" ca="1" si="88"/>
        <v>#N/A</v>
      </c>
      <c r="P366" s="38" t="e">
        <f t="shared" ca="1" si="89"/>
        <v>#N/A</v>
      </c>
      <c r="Q366" s="38" t="e">
        <f t="shared" ca="1" si="90"/>
        <v>#N/A</v>
      </c>
      <c r="R366" s="38">
        <f t="shared" si="91"/>
        <v>6000</v>
      </c>
      <c r="S366" s="38" t="e">
        <f t="shared" ca="1" si="92"/>
        <v>#N/A</v>
      </c>
      <c r="T366" s="38" t="e">
        <f t="shared" si="93"/>
        <v>#N/A</v>
      </c>
    </row>
    <row r="367" spans="2:20" x14ac:dyDescent="0.25">
      <c r="B367" s="38" t="e">
        <f t="shared" ca="1" si="80"/>
        <v>#N/A</v>
      </c>
      <c r="C367" s="40" t="e">
        <f>Кабельный_журнал!P333</f>
        <v>#N/A</v>
      </c>
      <c r="D367" s="38" t="e">
        <f t="shared" ca="1" si="81"/>
        <v>#N/A</v>
      </c>
      <c r="E367" s="41" t="s">
        <v>351</v>
      </c>
      <c r="F367" s="38" t="e">
        <f t="shared" ca="1" si="82"/>
        <v>#N/A</v>
      </c>
      <c r="G367" s="38" t="e">
        <f t="shared" si="83"/>
        <v>#N/A</v>
      </c>
      <c r="H367" s="41" t="s">
        <v>350</v>
      </c>
      <c r="I367" s="38" t="e">
        <f t="shared" si="84"/>
        <v>#N/A</v>
      </c>
      <c r="J367" s="38" t="e">
        <f t="shared" si="85"/>
        <v>#N/A</v>
      </c>
      <c r="K367" s="41" t="s">
        <v>348</v>
      </c>
      <c r="L367" s="38">
        <f t="shared" si="86"/>
        <v>1.7500000000000002E-2</v>
      </c>
      <c r="M367" s="38" t="e">
        <f t="shared" ca="1" si="87"/>
        <v>#N/A</v>
      </c>
      <c r="N367" s="38" t="e">
        <f ca="1">VLOOKUP(B367,$C$7:$T365,13,FALSE)</f>
        <v>#N/A</v>
      </c>
      <c r="O367" s="38" t="e">
        <f t="shared" ca="1" si="88"/>
        <v>#N/A</v>
      </c>
      <c r="P367" s="38" t="e">
        <f t="shared" ca="1" si="89"/>
        <v>#N/A</v>
      </c>
      <c r="Q367" s="38" t="e">
        <f t="shared" ca="1" si="90"/>
        <v>#N/A</v>
      </c>
      <c r="R367" s="38">
        <f t="shared" si="91"/>
        <v>6000</v>
      </c>
      <c r="S367" s="38" t="e">
        <f t="shared" ca="1" si="92"/>
        <v>#N/A</v>
      </c>
      <c r="T367" s="38" t="e">
        <f t="shared" si="93"/>
        <v>#N/A</v>
      </c>
    </row>
    <row r="368" spans="2:20" x14ac:dyDescent="0.25">
      <c r="B368" s="38" t="e">
        <f t="shared" ca="1" si="80"/>
        <v>#N/A</v>
      </c>
      <c r="C368" s="40" t="e">
        <f>Кабельный_журнал!P334</f>
        <v>#N/A</v>
      </c>
      <c r="D368" s="38" t="e">
        <f t="shared" ca="1" si="81"/>
        <v>#N/A</v>
      </c>
      <c r="E368" s="41" t="s">
        <v>351</v>
      </c>
      <c r="F368" s="38" t="e">
        <f t="shared" ca="1" si="82"/>
        <v>#N/A</v>
      </c>
      <c r="G368" s="38" t="e">
        <f t="shared" si="83"/>
        <v>#N/A</v>
      </c>
      <c r="H368" s="41" t="s">
        <v>350</v>
      </c>
      <c r="I368" s="38" t="e">
        <f t="shared" si="84"/>
        <v>#N/A</v>
      </c>
      <c r="J368" s="38" t="e">
        <f t="shared" si="85"/>
        <v>#N/A</v>
      </c>
      <c r="K368" s="41" t="s">
        <v>348</v>
      </c>
      <c r="L368" s="38">
        <f t="shared" si="86"/>
        <v>1.7500000000000002E-2</v>
      </c>
      <c r="M368" s="38" t="e">
        <f t="shared" ca="1" si="87"/>
        <v>#N/A</v>
      </c>
      <c r="N368" s="38" t="e">
        <f ca="1">VLOOKUP(B368,$C$7:$T366,13,FALSE)</f>
        <v>#N/A</v>
      </c>
      <c r="O368" s="38" t="e">
        <f t="shared" ca="1" si="88"/>
        <v>#N/A</v>
      </c>
      <c r="P368" s="38" t="e">
        <f t="shared" ca="1" si="89"/>
        <v>#N/A</v>
      </c>
      <c r="Q368" s="38" t="e">
        <f t="shared" ca="1" si="90"/>
        <v>#N/A</v>
      </c>
      <c r="R368" s="38">
        <f t="shared" si="91"/>
        <v>6000</v>
      </c>
      <c r="S368" s="38" t="e">
        <f t="shared" ca="1" si="92"/>
        <v>#N/A</v>
      </c>
      <c r="T368" s="38" t="e">
        <f t="shared" si="93"/>
        <v>#N/A</v>
      </c>
    </row>
    <row r="369" spans="2:20" x14ac:dyDescent="0.25">
      <c r="B369" s="38" t="e">
        <f t="shared" ca="1" si="80"/>
        <v>#N/A</v>
      </c>
      <c r="C369" s="40" t="e">
        <f>Кабельный_журнал!P335</f>
        <v>#N/A</v>
      </c>
      <c r="D369" s="38" t="e">
        <f t="shared" ca="1" si="81"/>
        <v>#N/A</v>
      </c>
      <c r="E369" s="41" t="s">
        <v>351</v>
      </c>
      <c r="F369" s="38" t="e">
        <f t="shared" ca="1" si="82"/>
        <v>#N/A</v>
      </c>
      <c r="G369" s="38" t="e">
        <f t="shared" si="83"/>
        <v>#N/A</v>
      </c>
      <c r="H369" s="41" t="s">
        <v>350</v>
      </c>
      <c r="I369" s="38" t="e">
        <f t="shared" si="84"/>
        <v>#N/A</v>
      </c>
      <c r="J369" s="38" t="e">
        <f t="shared" si="85"/>
        <v>#N/A</v>
      </c>
      <c r="K369" s="41" t="s">
        <v>348</v>
      </c>
      <c r="L369" s="38">
        <f t="shared" si="86"/>
        <v>1.7500000000000002E-2</v>
      </c>
      <c r="M369" s="38" t="e">
        <f t="shared" ca="1" si="87"/>
        <v>#N/A</v>
      </c>
      <c r="N369" s="38" t="e">
        <f ca="1">VLOOKUP(B369,$C$7:$T367,13,FALSE)</f>
        <v>#N/A</v>
      </c>
      <c r="O369" s="38" t="e">
        <f t="shared" ca="1" si="88"/>
        <v>#N/A</v>
      </c>
      <c r="P369" s="38" t="e">
        <f t="shared" ca="1" si="89"/>
        <v>#N/A</v>
      </c>
      <c r="Q369" s="38" t="e">
        <f t="shared" ca="1" si="90"/>
        <v>#N/A</v>
      </c>
      <c r="R369" s="38">
        <f t="shared" si="91"/>
        <v>6000</v>
      </c>
      <c r="S369" s="38" t="e">
        <f t="shared" ca="1" si="92"/>
        <v>#N/A</v>
      </c>
      <c r="T369" s="38" t="e">
        <f t="shared" si="93"/>
        <v>#N/A</v>
      </c>
    </row>
    <row r="370" spans="2:20" x14ac:dyDescent="0.25">
      <c r="B370" s="38" t="e">
        <f t="shared" ca="1" si="80"/>
        <v>#N/A</v>
      </c>
      <c r="C370" s="40" t="e">
        <f>Кабельный_журнал!P336</f>
        <v>#N/A</v>
      </c>
      <c r="D370" s="38" t="e">
        <f t="shared" ca="1" si="81"/>
        <v>#N/A</v>
      </c>
      <c r="E370" s="41" t="s">
        <v>351</v>
      </c>
      <c r="F370" s="38" t="e">
        <f t="shared" ca="1" si="82"/>
        <v>#N/A</v>
      </c>
      <c r="G370" s="38" t="e">
        <f t="shared" si="83"/>
        <v>#N/A</v>
      </c>
      <c r="H370" s="41" t="s">
        <v>350</v>
      </c>
      <c r="I370" s="38" t="e">
        <f t="shared" si="84"/>
        <v>#N/A</v>
      </c>
      <c r="J370" s="38" t="e">
        <f t="shared" si="85"/>
        <v>#N/A</v>
      </c>
      <c r="K370" s="41" t="s">
        <v>348</v>
      </c>
      <c r="L370" s="38">
        <f t="shared" si="86"/>
        <v>1.7500000000000002E-2</v>
      </c>
      <c r="M370" s="38" t="e">
        <f t="shared" ca="1" si="87"/>
        <v>#N/A</v>
      </c>
      <c r="N370" s="38" t="e">
        <f ca="1">VLOOKUP(B370,$C$7:$T368,13,FALSE)</f>
        <v>#N/A</v>
      </c>
      <c r="O370" s="38" t="e">
        <f t="shared" ca="1" si="88"/>
        <v>#N/A</v>
      </c>
      <c r="P370" s="38" t="e">
        <f t="shared" ca="1" si="89"/>
        <v>#N/A</v>
      </c>
      <c r="Q370" s="38" t="e">
        <f t="shared" ca="1" si="90"/>
        <v>#N/A</v>
      </c>
      <c r="R370" s="38">
        <f t="shared" si="91"/>
        <v>6000</v>
      </c>
      <c r="S370" s="38" t="e">
        <f t="shared" ca="1" si="92"/>
        <v>#N/A</v>
      </c>
      <c r="T370" s="38" t="e">
        <f t="shared" si="93"/>
        <v>#N/A</v>
      </c>
    </row>
    <row r="371" spans="2:20" x14ac:dyDescent="0.25">
      <c r="B371" s="38" t="e">
        <f t="shared" ca="1" si="80"/>
        <v>#N/A</v>
      </c>
      <c r="C371" s="40" t="e">
        <f>Кабельный_журнал!P337</f>
        <v>#N/A</v>
      </c>
      <c r="D371" s="38" t="e">
        <f t="shared" ca="1" si="81"/>
        <v>#N/A</v>
      </c>
      <c r="E371" s="41" t="s">
        <v>351</v>
      </c>
      <c r="F371" s="38" t="e">
        <f t="shared" ca="1" si="82"/>
        <v>#N/A</v>
      </c>
      <c r="G371" s="38" t="e">
        <f t="shared" si="83"/>
        <v>#N/A</v>
      </c>
      <c r="H371" s="41" t="s">
        <v>350</v>
      </c>
      <c r="I371" s="38" t="e">
        <f t="shared" si="84"/>
        <v>#N/A</v>
      </c>
      <c r="J371" s="38" t="e">
        <f t="shared" si="85"/>
        <v>#N/A</v>
      </c>
      <c r="K371" s="41" t="s">
        <v>348</v>
      </c>
      <c r="L371" s="38">
        <f t="shared" si="86"/>
        <v>1.7500000000000002E-2</v>
      </c>
      <c r="M371" s="38" t="e">
        <f t="shared" ca="1" si="87"/>
        <v>#N/A</v>
      </c>
      <c r="N371" s="38" t="e">
        <f ca="1">VLOOKUP(B371,$C$7:$T369,13,FALSE)</f>
        <v>#N/A</v>
      </c>
      <c r="O371" s="38" t="e">
        <f t="shared" ca="1" si="88"/>
        <v>#N/A</v>
      </c>
      <c r="P371" s="38" t="e">
        <f t="shared" ca="1" si="89"/>
        <v>#N/A</v>
      </c>
      <c r="Q371" s="38" t="e">
        <f t="shared" ca="1" si="90"/>
        <v>#N/A</v>
      </c>
      <c r="R371" s="38">
        <f t="shared" si="91"/>
        <v>6000</v>
      </c>
      <c r="S371" s="38" t="e">
        <f t="shared" ca="1" si="92"/>
        <v>#N/A</v>
      </c>
      <c r="T371" s="38" t="e">
        <f t="shared" si="93"/>
        <v>#N/A</v>
      </c>
    </row>
    <row r="372" spans="2:20" x14ac:dyDescent="0.25">
      <c r="B372" s="38" t="e">
        <f t="shared" ca="1" si="80"/>
        <v>#N/A</v>
      </c>
      <c r="C372" s="40" t="e">
        <f>Кабельный_журнал!P338</f>
        <v>#N/A</v>
      </c>
      <c r="D372" s="38" t="e">
        <f t="shared" ca="1" si="81"/>
        <v>#N/A</v>
      </c>
      <c r="E372" s="41" t="s">
        <v>351</v>
      </c>
      <c r="F372" s="38" t="e">
        <f t="shared" ca="1" si="82"/>
        <v>#N/A</v>
      </c>
      <c r="G372" s="38" t="e">
        <f t="shared" si="83"/>
        <v>#N/A</v>
      </c>
      <c r="H372" s="41" t="s">
        <v>350</v>
      </c>
      <c r="I372" s="38" t="e">
        <f t="shared" si="84"/>
        <v>#N/A</v>
      </c>
      <c r="J372" s="38" t="e">
        <f t="shared" si="85"/>
        <v>#N/A</v>
      </c>
      <c r="K372" s="41" t="s">
        <v>348</v>
      </c>
      <c r="L372" s="38">
        <f t="shared" si="86"/>
        <v>1.7500000000000002E-2</v>
      </c>
      <c r="M372" s="38" t="e">
        <f t="shared" ca="1" si="87"/>
        <v>#N/A</v>
      </c>
      <c r="N372" s="38" t="e">
        <f ca="1">VLOOKUP(B372,$C$7:$T370,13,FALSE)</f>
        <v>#N/A</v>
      </c>
      <c r="O372" s="38" t="e">
        <f t="shared" ca="1" si="88"/>
        <v>#N/A</v>
      </c>
      <c r="P372" s="38" t="e">
        <f t="shared" ca="1" si="89"/>
        <v>#N/A</v>
      </c>
      <c r="Q372" s="38" t="e">
        <f t="shared" ca="1" si="90"/>
        <v>#N/A</v>
      </c>
      <c r="R372" s="38">
        <f t="shared" si="91"/>
        <v>6000</v>
      </c>
      <c r="S372" s="38" t="e">
        <f t="shared" ca="1" si="92"/>
        <v>#N/A</v>
      </c>
      <c r="T372" s="38" t="e">
        <f t="shared" si="93"/>
        <v>#N/A</v>
      </c>
    </row>
    <row r="373" spans="2:20" x14ac:dyDescent="0.25">
      <c r="B373" s="38" t="e">
        <f t="shared" ca="1" si="80"/>
        <v>#N/A</v>
      </c>
      <c r="C373" s="40" t="e">
        <f>Кабельный_журнал!P339</f>
        <v>#N/A</v>
      </c>
      <c r="D373" s="38" t="e">
        <f t="shared" ca="1" si="81"/>
        <v>#N/A</v>
      </c>
      <c r="E373" s="41" t="s">
        <v>351</v>
      </c>
      <c r="F373" s="38" t="e">
        <f t="shared" ca="1" si="82"/>
        <v>#N/A</v>
      </c>
      <c r="G373" s="38" t="e">
        <f t="shared" si="83"/>
        <v>#N/A</v>
      </c>
      <c r="H373" s="41" t="s">
        <v>350</v>
      </c>
      <c r="I373" s="38" t="e">
        <f t="shared" si="84"/>
        <v>#N/A</v>
      </c>
      <c r="J373" s="38" t="e">
        <f t="shared" si="85"/>
        <v>#N/A</v>
      </c>
      <c r="K373" s="41" t="s">
        <v>348</v>
      </c>
      <c r="L373" s="38">
        <f t="shared" si="86"/>
        <v>1.7500000000000002E-2</v>
      </c>
      <c r="M373" s="38" t="e">
        <f t="shared" ca="1" si="87"/>
        <v>#N/A</v>
      </c>
      <c r="N373" s="38" t="e">
        <f ca="1">VLOOKUP(B373,$C$7:$T371,13,FALSE)</f>
        <v>#N/A</v>
      </c>
      <c r="O373" s="38" t="e">
        <f t="shared" ca="1" si="88"/>
        <v>#N/A</v>
      </c>
      <c r="P373" s="38" t="e">
        <f t="shared" ca="1" si="89"/>
        <v>#N/A</v>
      </c>
      <c r="Q373" s="38" t="e">
        <f t="shared" ca="1" si="90"/>
        <v>#N/A</v>
      </c>
      <c r="R373" s="38">
        <f t="shared" si="91"/>
        <v>6000</v>
      </c>
      <c r="S373" s="38" t="e">
        <f t="shared" ca="1" si="92"/>
        <v>#N/A</v>
      </c>
      <c r="T373" s="38" t="e">
        <f t="shared" si="93"/>
        <v>#N/A</v>
      </c>
    </row>
    <row r="374" spans="2:20" x14ac:dyDescent="0.25">
      <c r="B374" s="38" t="e">
        <f t="shared" ca="1" si="80"/>
        <v>#N/A</v>
      </c>
      <c r="C374" s="40" t="e">
        <f>Кабельный_журнал!P340</f>
        <v>#N/A</v>
      </c>
      <c r="D374" s="38" t="e">
        <f t="shared" ca="1" si="81"/>
        <v>#N/A</v>
      </c>
      <c r="E374" s="41" t="s">
        <v>351</v>
      </c>
      <c r="F374" s="38" t="e">
        <f t="shared" ca="1" si="82"/>
        <v>#N/A</v>
      </c>
      <c r="G374" s="38" t="e">
        <f t="shared" si="83"/>
        <v>#N/A</v>
      </c>
      <c r="H374" s="41" t="s">
        <v>350</v>
      </c>
      <c r="I374" s="38" t="e">
        <f t="shared" si="84"/>
        <v>#N/A</v>
      </c>
      <c r="J374" s="38" t="e">
        <f t="shared" si="85"/>
        <v>#N/A</v>
      </c>
      <c r="K374" s="41" t="s">
        <v>348</v>
      </c>
      <c r="L374" s="38">
        <f t="shared" si="86"/>
        <v>1.7500000000000002E-2</v>
      </c>
      <c r="M374" s="38" t="e">
        <f t="shared" ca="1" si="87"/>
        <v>#N/A</v>
      </c>
      <c r="N374" s="38" t="e">
        <f ca="1">VLOOKUP(B374,$C$7:$T372,13,FALSE)</f>
        <v>#N/A</v>
      </c>
      <c r="O374" s="38" t="e">
        <f t="shared" ca="1" si="88"/>
        <v>#N/A</v>
      </c>
      <c r="P374" s="38" t="e">
        <f t="shared" ca="1" si="89"/>
        <v>#N/A</v>
      </c>
      <c r="Q374" s="38" t="e">
        <f t="shared" ca="1" si="90"/>
        <v>#N/A</v>
      </c>
      <c r="R374" s="38">
        <f t="shared" si="91"/>
        <v>6000</v>
      </c>
      <c r="S374" s="38" t="e">
        <f t="shared" ca="1" si="92"/>
        <v>#N/A</v>
      </c>
      <c r="T374" s="38" t="e">
        <f t="shared" si="93"/>
        <v>#N/A</v>
      </c>
    </row>
    <row r="375" spans="2:20" x14ac:dyDescent="0.25">
      <c r="B375" s="38" t="e">
        <f t="shared" ca="1" si="80"/>
        <v>#N/A</v>
      </c>
      <c r="C375" s="40" t="e">
        <f>Кабельный_журнал!P341</f>
        <v>#N/A</v>
      </c>
      <c r="D375" s="38" t="e">
        <f t="shared" ca="1" si="81"/>
        <v>#N/A</v>
      </c>
      <c r="E375" s="41" t="s">
        <v>351</v>
      </c>
      <c r="F375" s="38" t="e">
        <f t="shared" ca="1" si="82"/>
        <v>#N/A</v>
      </c>
      <c r="G375" s="38" t="e">
        <f t="shared" si="83"/>
        <v>#N/A</v>
      </c>
      <c r="H375" s="41" t="s">
        <v>350</v>
      </c>
      <c r="I375" s="38" t="e">
        <f t="shared" si="84"/>
        <v>#N/A</v>
      </c>
      <c r="J375" s="38" t="e">
        <f t="shared" si="85"/>
        <v>#N/A</v>
      </c>
      <c r="K375" s="41" t="s">
        <v>348</v>
      </c>
      <c r="L375" s="38">
        <f t="shared" si="86"/>
        <v>1.7500000000000002E-2</v>
      </c>
      <c r="M375" s="38" t="e">
        <f t="shared" ca="1" si="87"/>
        <v>#N/A</v>
      </c>
      <c r="N375" s="38" t="e">
        <f ca="1">VLOOKUP(B375,$C$7:$T373,13,FALSE)</f>
        <v>#N/A</v>
      </c>
      <c r="O375" s="38" t="e">
        <f t="shared" ca="1" si="88"/>
        <v>#N/A</v>
      </c>
      <c r="P375" s="38" t="e">
        <f t="shared" ca="1" si="89"/>
        <v>#N/A</v>
      </c>
      <c r="Q375" s="38" t="e">
        <f t="shared" ca="1" si="90"/>
        <v>#N/A</v>
      </c>
      <c r="R375" s="38">
        <f t="shared" si="91"/>
        <v>6000</v>
      </c>
      <c r="S375" s="38" t="e">
        <f t="shared" ca="1" si="92"/>
        <v>#N/A</v>
      </c>
      <c r="T375" s="38" t="e">
        <f t="shared" si="93"/>
        <v>#N/A</v>
      </c>
    </row>
    <row r="376" spans="2:20" x14ac:dyDescent="0.25">
      <c r="B376" s="38" t="e">
        <f t="shared" ca="1" si="80"/>
        <v>#N/A</v>
      </c>
      <c r="C376" s="40" t="e">
        <f>Кабельный_журнал!P342</f>
        <v>#N/A</v>
      </c>
      <c r="D376" s="38" t="e">
        <f t="shared" ca="1" si="81"/>
        <v>#N/A</v>
      </c>
      <c r="E376" s="41" t="s">
        <v>351</v>
      </c>
      <c r="F376" s="38" t="e">
        <f t="shared" ca="1" si="82"/>
        <v>#N/A</v>
      </c>
      <c r="G376" s="38" t="e">
        <f t="shared" si="83"/>
        <v>#N/A</v>
      </c>
      <c r="H376" s="41" t="s">
        <v>350</v>
      </c>
      <c r="I376" s="38" t="e">
        <f t="shared" si="84"/>
        <v>#N/A</v>
      </c>
      <c r="J376" s="38" t="e">
        <f t="shared" si="85"/>
        <v>#N/A</v>
      </c>
      <c r="K376" s="41" t="s">
        <v>348</v>
      </c>
      <c r="L376" s="38">
        <f t="shared" si="86"/>
        <v>1.7500000000000002E-2</v>
      </c>
      <c r="M376" s="38" t="e">
        <f t="shared" ca="1" si="87"/>
        <v>#N/A</v>
      </c>
      <c r="N376" s="38" t="e">
        <f ca="1">VLOOKUP(B376,$C$7:$T374,13,FALSE)</f>
        <v>#N/A</v>
      </c>
      <c r="O376" s="38" t="e">
        <f t="shared" ca="1" si="88"/>
        <v>#N/A</v>
      </c>
      <c r="P376" s="38" t="e">
        <f t="shared" ca="1" si="89"/>
        <v>#N/A</v>
      </c>
      <c r="Q376" s="38" t="e">
        <f t="shared" ca="1" si="90"/>
        <v>#N/A</v>
      </c>
      <c r="R376" s="38">
        <f t="shared" si="91"/>
        <v>6000</v>
      </c>
      <c r="S376" s="38" t="e">
        <f t="shared" ca="1" si="92"/>
        <v>#N/A</v>
      </c>
      <c r="T376" s="38" t="e">
        <f t="shared" si="93"/>
        <v>#N/A</v>
      </c>
    </row>
    <row r="377" spans="2:20" x14ac:dyDescent="0.25">
      <c r="B377" s="38" t="e">
        <f t="shared" ca="1" si="80"/>
        <v>#N/A</v>
      </c>
      <c r="C377" s="40" t="e">
        <f>Кабельный_журнал!P343</f>
        <v>#N/A</v>
      </c>
      <c r="D377" s="38" t="e">
        <f t="shared" ca="1" si="81"/>
        <v>#N/A</v>
      </c>
      <c r="E377" s="41" t="s">
        <v>351</v>
      </c>
      <c r="F377" s="38" t="e">
        <f t="shared" ca="1" si="82"/>
        <v>#N/A</v>
      </c>
      <c r="G377" s="38" t="e">
        <f t="shared" si="83"/>
        <v>#N/A</v>
      </c>
      <c r="H377" s="41" t="s">
        <v>350</v>
      </c>
      <c r="I377" s="38" t="e">
        <f t="shared" si="84"/>
        <v>#N/A</v>
      </c>
      <c r="J377" s="38" t="e">
        <f t="shared" si="85"/>
        <v>#N/A</v>
      </c>
      <c r="K377" s="41" t="s">
        <v>348</v>
      </c>
      <c r="L377" s="38">
        <f t="shared" si="86"/>
        <v>1.7500000000000002E-2</v>
      </c>
      <c r="M377" s="38" t="e">
        <f t="shared" ca="1" si="87"/>
        <v>#N/A</v>
      </c>
      <c r="N377" s="38" t="e">
        <f ca="1">VLOOKUP(B377,$C$7:$T375,13,FALSE)</f>
        <v>#N/A</v>
      </c>
      <c r="O377" s="38" t="e">
        <f t="shared" ca="1" si="88"/>
        <v>#N/A</v>
      </c>
      <c r="P377" s="38" t="e">
        <f t="shared" ca="1" si="89"/>
        <v>#N/A</v>
      </c>
      <c r="Q377" s="38" t="e">
        <f t="shared" ca="1" si="90"/>
        <v>#N/A</v>
      </c>
      <c r="R377" s="38">
        <f t="shared" si="91"/>
        <v>6000</v>
      </c>
      <c r="S377" s="38" t="e">
        <f t="shared" ca="1" si="92"/>
        <v>#N/A</v>
      </c>
      <c r="T377" s="38" t="e">
        <f t="shared" si="93"/>
        <v>#N/A</v>
      </c>
    </row>
    <row r="378" spans="2:20" x14ac:dyDescent="0.25">
      <c r="B378" s="38" t="e">
        <f t="shared" ca="1" si="80"/>
        <v>#N/A</v>
      </c>
      <c r="C378" s="40" t="e">
        <f>Кабельный_журнал!P344</f>
        <v>#N/A</v>
      </c>
      <c r="D378" s="38" t="e">
        <f t="shared" ca="1" si="81"/>
        <v>#N/A</v>
      </c>
      <c r="E378" s="41" t="s">
        <v>351</v>
      </c>
      <c r="F378" s="38" t="e">
        <f t="shared" ca="1" si="82"/>
        <v>#N/A</v>
      </c>
      <c r="G378" s="38" t="e">
        <f t="shared" si="83"/>
        <v>#N/A</v>
      </c>
      <c r="H378" s="41" t="s">
        <v>350</v>
      </c>
      <c r="I378" s="38" t="e">
        <f t="shared" si="84"/>
        <v>#N/A</v>
      </c>
      <c r="J378" s="38" t="e">
        <f t="shared" si="85"/>
        <v>#N/A</v>
      </c>
      <c r="K378" s="41" t="s">
        <v>348</v>
      </c>
      <c r="L378" s="38">
        <f t="shared" si="86"/>
        <v>1.7500000000000002E-2</v>
      </c>
      <c r="M378" s="38" t="e">
        <f t="shared" ca="1" si="87"/>
        <v>#N/A</v>
      </c>
      <c r="N378" s="38" t="e">
        <f ca="1">VLOOKUP(B378,$C$7:$T376,13,FALSE)</f>
        <v>#N/A</v>
      </c>
      <c r="O378" s="38" t="e">
        <f t="shared" ca="1" si="88"/>
        <v>#N/A</v>
      </c>
      <c r="P378" s="38" t="e">
        <f t="shared" ca="1" si="89"/>
        <v>#N/A</v>
      </c>
      <c r="Q378" s="38" t="e">
        <f t="shared" ca="1" si="90"/>
        <v>#N/A</v>
      </c>
      <c r="R378" s="38">
        <f t="shared" si="91"/>
        <v>6000</v>
      </c>
      <c r="S378" s="38" t="e">
        <f t="shared" ca="1" si="92"/>
        <v>#N/A</v>
      </c>
      <c r="T378" s="38" t="e">
        <f t="shared" si="93"/>
        <v>#N/A</v>
      </c>
    </row>
    <row r="379" spans="2:20" x14ac:dyDescent="0.25">
      <c r="B379" s="38" t="e">
        <f t="shared" ca="1" si="80"/>
        <v>#N/A</v>
      </c>
      <c r="C379" s="40" t="e">
        <f>Кабельный_журнал!P345</f>
        <v>#N/A</v>
      </c>
      <c r="D379" s="38" t="e">
        <f t="shared" ca="1" si="81"/>
        <v>#N/A</v>
      </c>
      <c r="E379" s="41" t="s">
        <v>351</v>
      </c>
      <c r="F379" s="38" t="e">
        <f t="shared" ca="1" si="82"/>
        <v>#N/A</v>
      </c>
      <c r="G379" s="38" t="e">
        <f t="shared" si="83"/>
        <v>#N/A</v>
      </c>
      <c r="H379" s="41" t="s">
        <v>350</v>
      </c>
      <c r="I379" s="38" t="e">
        <f t="shared" si="84"/>
        <v>#N/A</v>
      </c>
      <c r="J379" s="38" t="e">
        <f t="shared" si="85"/>
        <v>#N/A</v>
      </c>
      <c r="K379" s="41" t="s">
        <v>348</v>
      </c>
      <c r="L379" s="38">
        <f t="shared" si="86"/>
        <v>1.7500000000000002E-2</v>
      </c>
      <c r="M379" s="38" t="e">
        <f t="shared" ca="1" si="87"/>
        <v>#N/A</v>
      </c>
      <c r="N379" s="38" t="e">
        <f ca="1">VLOOKUP(B379,$C$7:$T377,13,FALSE)</f>
        <v>#N/A</v>
      </c>
      <c r="O379" s="38" t="e">
        <f t="shared" ca="1" si="88"/>
        <v>#N/A</v>
      </c>
      <c r="P379" s="38" t="e">
        <f t="shared" ca="1" si="89"/>
        <v>#N/A</v>
      </c>
      <c r="Q379" s="38" t="e">
        <f t="shared" ca="1" si="90"/>
        <v>#N/A</v>
      </c>
      <c r="R379" s="38">
        <f t="shared" si="91"/>
        <v>6000</v>
      </c>
      <c r="S379" s="38" t="e">
        <f t="shared" ca="1" si="92"/>
        <v>#N/A</v>
      </c>
      <c r="T379" s="38" t="e">
        <f t="shared" si="93"/>
        <v>#N/A</v>
      </c>
    </row>
    <row r="380" spans="2:20" x14ac:dyDescent="0.25">
      <c r="B380" s="38" t="e">
        <f t="shared" ca="1" si="80"/>
        <v>#N/A</v>
      </c>
      <c r="C380" s="40" t="e">
        <f>Кабельный_журнал!P346</f>
        <v>#N/A</v>
      </c>
      <c r="D380" s="38" t="e">
        <f t="shared" ca="1" si="81"/>
        <v>#N/A</v>
      </c>
      <c r="E380" s="41" t="s">
        <v>351</v>
      </c>
      <c r="F380" s="38" t="e">
        <f t="shared" ca="1" si="82"/>
        <v>#N/A</v>
      </c>
      <c r="G380" s="38" t="e">
        <f t="shared" si="83"/>
        <v>#N/A</v>
      </c>
      <c r="H380" s="41" t="s">
        <v>350</v>
      </c>
      <c r="I380" s="38" t="e">
        <f t="shared" si="84"/>
        <v>#N/A</v>
      </c>
      <c r="J380" s="38" t="e">
        <f t="shared" si="85"/>
        <v>#N/A</v>
      </c>
      <c r="K380" s="41" t="s">
        <v>348</v>
      </c>
      <c r="L380" s="38">
        <f t="shared" si="86"/>
        <v>1.7500000000000002E-2</v>
      </c>
      <c r="M380" s="38" t="e">
        <f t="shared" ca="1" si="87"/>
        <v>#N/A</v>
      </c>
      <c r="N380" s="38" t="e">
        <f ca="1">VLOOKUP(B380,$C$7:$T378,13,FALSE)</f>
        <v>#N/A</v>
      </c>
      <c r="O380" s="38" t="e">
        <f t="shared" ca="1" si="88"/>
        <v>#N/A</v>
      </c>
      <c r="P380" s="38" t="e">
        <f t="shared" ca="1" si="89"/>
        <v>#N/A</v>
      </c>
      <c r="Q380" s="38" t="e">
        <f t="shared" ca="1" si="90"/>
        <v>#N/A</v>
      </c>
      <c r="R380" s="38">
        <f t="shared" si="91"/>
        <v>6000</v>
      </c>
      <c r="S380" s="38" t="e">
        <f t="shared" ca="1" si="92"/>
        <v>#N/A</v>
      </c>
      <c r="T380" s="38" t="e">
        <f t="shared" si="93"/>
        <v>#N/A</v>
      </c>
    </row>
    <row r="381" spans="2:20" x14ac:dyDescent="0.25">
      <c r="B381" s="38" t="e">
        <f t="shared" ca="1" si="80"/>
        <v>#N/A</v>
      </c>
      <c r="C381" s="40" t="e">
        <f>Кабельный_журнал!P347</f>
        <v>#N/A</v>
      </c>
      <c r="D381" s="38" t="e">
        <f t="shared" ca="1" si="81"/>
        <v>#N/A</v>
      </c>
      <c r="E381" s="41" t="s">
        <v>351</v>
      </c>
      <c r="F381" s="38" t="e">
        <f t="shared" ca="1" si="82"/>
        <v>#N/A</v>
      </c>
      <c r="G381" s="38" t="e">
        <f t="shared" si="83"/>
        <v>#N/A</v>
      </c>
      <c r="H381" s="41" t="s">
        <v>350</v>
      </c>
      <c r="I381" s="38" t="e">
        <f t="shared" si="84"/>
        <v>#N/A</v>
      </c>
      <c r="J381" s="38" t="e">
        <f t="shared" si="85"/>
        <v>#N/A</v>
      </c>
      <c r="K381" s="41" t="s">
        <v>348</v>
      </c>
      <c r="L381" s="38">
        <f t="shared" si="86"/>
        <v>1.7500000000000002E-2</v>
      </c>
      <c r="M381" s="38" t="e">
        <f t="shared" ca="1" si="87"/>
        <v>#N/A</v>
      </c>
      <c r="N381" s="38" t="e">
        <f ca="1">VLOOKUP(B381,$C$7:$T379,13,FALSE)</f>
        <v>#N/A</v>
      </c>
      <c r="O381" s="38" t="e">
        <f t="shared" ca="1" si="88"/>
        <v>#N/A</v>
      </c>
      <c r="P381" s="38" t="e">
        <f t="shared" ca="1" si="89"/>
        <v>#N/A</v>
      </c>
      <c r="Q381" s="38" t="e">
        <f t="shared" ca="1" si="90"/>
        <v>#N/A</v>
      </c>
      <c r="R381" s="38">
        <f t="shared" si="91"/>
        <v>6000</v>
      </c>
      <c r="S381" s="38" t="e">
        <f t="shared" ca="1" si="92"/>
        <v>#N/A</v>
      </c>
      <c r="T381" s="38" t="e">
        <f t="shared" si="93"/>
        <v>#N/A</v>
      </c>
    </row>
    <row r="382" spans="2:20" x14ac:dyDescent="0.25">
      <c r="B382" s="38" t="e">
        <f t="shared" ca="1" si="80"/>
        <v>#N/A</v>
      </c>
      <c r="C382" s="40" t="e">
        <f>Кабельный_журнал!P348</f>
        <v>#N/A</v>
      </c>
      <c r="D382" s="38" t="e">
        <f t="shared" ca="1" si="81"/>
        <v>#N/A</v>
      </c>
      <c r="E382" s="41" t="s">
        <v>351</v>
      </c>
      <c r="F382" s="38" t="e">
        <f t="shared" ca="1" si="82"/>
        <v>#N/A</v>
      </c>
      <c r="G382" s="38" t="e">
        <f t="shared" si="83"/>
        <v>#N/A</v>
      </c>
      <c r="H382" s="41" t="s">
        <v>350</v>
      </c>
      <c r="I382" s="38" t="e">
        <f t="shared" si="84"/>
        <v>#N/A</v>
      </c>
      <c r="J382" s="38" t="e">
        <f t="shared" si="85"/>
        <v>#N/A</v>
      </c>
      <c r="K382" s="41" t="s">
        <v>348</v>
      </c>
      <c r="L382" s="38">
        <f t="shared" si="86"/>
        <v>1.7500000000000002E-2</v>
      </c>
      <c r="M382" s="38" t="e">
        <f t="shared" ca="1" si="87"/>
        <v>#N/A</v>
      </c>
      <c r="N382" s="38" t="e">
        <f ca="1">VLOOKUP(B382,$C$7:$T380,13,FALSE)</f>
        <v>#N/A</v>
      </c>
      <c r="O382" s="38" t="e">
        <f t="shared" ca="1" si="88"/>
        <v>#N/A</v>
      </c>
      <c r="P382" s="38" t="e">
        <f t="shared" ca="1" si="89"/>
        <v>#N/A</v>
      </c>
      <c r="Q382" s="38" t="e">
        <f t="shared" ca="1" si="90"/>
        <v>#N/A</v>
      </c>
      <c r="R382" s="38">
        <f t="shared" si="91"/>
        <v>6000</v>
      </c>
      <c r="S382" s="38" t="e">
        <f t="shared" ca="1" si="92"/>
        <v>#N/A</v>
      </c>
      <c r="T382" s="38" t="e">
        <f t="shared" si="93"/>
        <v>#N/A</v>
      </c>
    </row>
    <row r="383" spans="2:20" x14ac:dyDescent="0.25">
      <c r="B383" s="38" t="e">
        <f t="shared" ca="1" si="80"/>
        <v>#N/A</v>
      </c>
      <c r="C383" s="40" t="e">
        <f>Кабельный_журнал!P349</f>
        <v>#N/A</v>
      </c>
      <c r="D383" s="38" t="e">
        <f t="shared" ca="1" si="81"/>
        <v>#N/A</v>
      </c>
      <c r="E383" s="41" t="s">
        <v>351</v>
      </c>
      <c r="F383" s="38" t="e">
        <f t="shared" ca="1" si="82"/>
        <v>#N/A</v>
      </c>
      <c r="G383" s="38" t="e">
        <f t="shared" si="83"/>
        <v>#N/A</v>
      </c>
      <c r="H383" s="41" t="s">
        <v>350</v>
      </c>
      <c r="I383" s="38" t="e">
        <f t="shared" si="84"/>
        <v>#N/A</v>
      </c>
      <c r="J383" s="38" t="e">
        <f t="shared" si="85"/>
        <v>#N/A</v>
      </c>
      <c r="K383" s="41" t="s">
        <v>348</v>
      </c>
      <c r="L383" s="38">
        <f t="shared" si="86"/>
        <v>1.7500000000000002E-2</v>
      </c>
      <c r="M383" s="38" t="e">
        <f t="shared" ca="1" si="87"/>
        <v>#N/A</v>
      </c>
      <c r="N383" s="38" t="e">
        <f ca="1">VLOOKUP(B383,$C$7:$T381,13,FALSE)</f>
        <v>#N/A</v>
      </c>
      <c r="O383" s="38" t="e">
        <f t="shared" ca="1" si="88"/>
        <v>#N/A</v>
      </c>
      <c r="P383" s="38" t="e">
        <f t="shared" ca="1" si="89"/>
        <v>#N/A</v>
      </c>
      <c r="Q383" s="38" t="e">
        <f t="shared" ca="1" si="90"/>
        <v>#N/A</v>
      </c>
      <c r="R383" s="38">
        <f t="shared" si="91"/>
        <v>6000</v>
      </c>
      <c r="S383" s="38" t="e">
        <f t="shared" ca="1" si="92"/>
        <v>#N/A</v>
      </c>
      <c r="T383" s="38" t="e">
        <f t="shared" si="93"/>
        <v>#N/A</v>
      </c>
    </row>
    <row r="384" spans="2:20" x14ac:dyDescent="0.25">
      <c r="B384" s="38" t="e">
        <f t="shared" ca="1" si="80"/>
        <v>#N/A</v>
      </c>
      <c r="C384" s="40" t="e">
        <f>Кабельный_журнал!P350</f>
        <v>#N/A</v>
      </c>
      <c r="D384" s="38" t="e">
        <f t="shared" ca="1" si="81"/>
        <v>#N/A</v>
      </c>
      <c r="E384" s="41" t="s">
        <v>351</v>
      </c>
      <c r="F384" s="38" t="e">
        <f t="shared" ca="1" si="82"/>
        <v>#N/A</v>
      </c>
      <c r="G384" s="38" t="e">
        <f t="shared" si="83"/>
        <v>#N/A</v>
      </c>
      <c r="H384" s="41" t="s">
        <v>350</v>
      </c>
      <c r="I384" s="38" t="e">
        <f t="shared" si="84"/>
        <v>#N/A</v>
      </c>
      <c r="J384" s="38" t="e">
        <f t="shared" si="85"/>
        <v>#N/A</v>
      </c>
      <c r="K384" s="41" t="s">
        <v>348</v>
      </c>
      <c r="L384" s="38">
        <f t="shared" si="86"/>
        <v>1.7500000000000002E-2</v>
      </c>
      <c r="M384" s="38" t="e">
        <f t="shared" ca="1" si="87"/>
        <v>#N/A</v>
      </c>
      <c r="N384" s="38" t="e">
        <f ca="1">VLOOKUP(B384,$C$7:$T382,13,FALSE)</f>
        <v>#N/A</v>
      </c>
      <c r="O384" s="38" t="e">
        <f t="shared" ca="1" si="88"/>
        <v>#N/A</v>
      </c>
      <c r="P384" s="38" t="e">
        <f t="shared" ca="1" si="89"/>
        <v>#N/A</v>
      </c>
      <c r="Q384" s="38" t="e">
        <f t="shared" ca="1" si="90"/>
        <v>#N/A</v>
      </c>
      <c r="R384" s="38">
        <f t="shared" si="91"/>
        <v>6000</v>
      </c>
      <c r="S384" s="38" t="e">
        <f t="shared" ca="1" si="92"/>
        <v>#N/A</v>
      </c>
      <c r="T384" s="38" t="e">
        <f t="shared" si="93"/>
        <v>#N/A</v>
      </c>
    </row>
    <row r="385" spans="2:20" x14ac:dyDescent="0.25">
      <c r="B385" s="38" t="e">
        <f t="shared" ca="1" si="80"/>
        <v>#N/A</v>
      </c>
      <c r="C385" s="40" t="e">
        <f>Кабельный_журнал!P351</f>
        <v>#N/A</v>
      </c>
      <c r="D385" s="38" t="e">
        <f t="shared" ca="1" si="81"/>
        <v>#N/A</v>
      </c>
      <c r="E385" s="41" t="s">
        <v>351</v>
      </c>
      <c r="F385" s="38" t="e">
        <f t="shared" ca="1" si="82"/>
        <v>#N/A</v>
      </c>
      <c r="G385" s="38" t="e">
        <f t="shared" si="83"/>
        <v>#N/A</v>
      </c>
      <c r="H385" s="41" t="s">
        <v>350</v>
      </c>
      <c r="I385" s="38" t="e">
        <f t="shared" si="84"/>
        <v>#N/A</v>
      </c>
      <c r="J385" s="38" t="e">
        <f t="shared" si="85"/>
        <v>#N/A</v>
      </c>
      <c r="K385" s="41" t="s">
        <v>348</v>
      </c>
      <c r="L385" s="38">
        <f t="shared" si="86"/>
        <v>1.7500000000000002E-2</v>
      </c>
      <c r="M385" s="38" t="e">
        <f t="shared" ca="1" si="87"/>
        <v>#N/A</v>
      </c>
      <c r="N385" s="38" t="e">
        <f ca="1">VLOOKUP(B385,$C$7:$T383,13,FALSE)</f>
        <v>#N/A</v>
      </c>
      <c r="O385" s="38" t="e">
        <f t="shared" ca="1" si="88"/>
        <v>#N/A</v>
      </c>
      <c r="P385" s="38" t="e">
        <f t="shared" ca="1" si="89"/>
        <v>#N/A</v>
      </c>
      <c r="Q385" s="38" t="e">
        <f t="shared" ca="1" si="90"/>
        <v>#N/A</v>
      </c>
      <c r="R385" s="38">
        <f t="shared" si="91"/>
        <v>6000</v>
      </c>
      <c r="S385" s="38" t="e">
        <f t="shared" ca="1" si="92"/>
        <v>#N/A</v>
      </c>
      <c r="T385" s="38" t="e">
        <f t="shared" si="93"/>
        <v>#N/A</v>
      </c>
    </row>
    <row r="386" spans="2:20" x14ac:dyDescent="0.25">
      <c r="B386" s="38" t="e">
        <f t="shared" ca="1" si="80"/>
        <v>#N/A</v>
      </c>
      <c r="C386" s="40" t="e">
        <f>Кабельный_журнал!P352</f>
        <v>#N/A</v>
      </c>
      <c r="D386" s="38" t="e">
        <f t="shared" ca="1" si="81"/>
        <v>#N/A</v>
      </c>
      <c r="E386" s="41" t="s">
        <v>351</v>
      </c>
      <c r="F386" s="38" t="e">
        <f t="shared" ca="1" si="82"/>
        <v>#N/A</v>
      </c>
      <c r="G386" s="38" t="e">
        <f t="shared" si="83"/>
        <v>#N/A</v>
      </c>
      <c r="H386" s="41" t="s">
        <v>350</v>
      </c>
      <c r="I386" s="38" t="e">
        <f t="shared" si="84"/>
        <v>#N/A</v>
      </c>
      <c r="J386" s="38" t="e">
        <f t="shared" si="85"/>
        <v>#N/A</v>
      </c>
      <c r="K386" s="41" t="s">
        <v>348</v>
      </c>
      <c r="L386" s="38">
        <f t="shared" si="86"/>
        <v>1.7500000000000002E-2</v>
      </c>
      <c r="M386" s="38" t="e">
        <f t="shared" ca="1" si="87"/>
        <v>#N/A</v>
      </c>
      <c r="N386" s="38" t="e">
        <f ca="1">VLOOKUP(B386,$C$7:$T384,13,FALSE)</f>
        <v>#N/A</v>
      </c>
      <c r="O386" s="38" t="e">
        <f t="shared" ca="1" si="88"/>
        <v>#N/A</v>
      </c>
      <c r="P386" s="38" t="e">
        <f t="shared" ca="1" si="89"/>
        <v>#N/A</v>
      </c>
      <c r="Q386" s="38" t="e">
        <f t="shared" ca="1" si="90"/>
        <v>#N/A</v>
      </c>
      <c r="R386" s="38">
        <f t="shared" si="91"/>
        <v>6000</v>
      </c>
      <c r="S386" s="38" t="e">
        <f t="shared" ca="1" si="92"/>
        <v>#N/A</v>
      </c>
      <c r="T386" s="38" t="e">
        <f t="shared" si="93"/>
        <v>#N/A</v>
      </c>
    </row>
    <row r="387" spans="2:20" x14ac:dyDescent="0.25">
      <c r="B387" s="38" t="e">
        <f t="shared" ca="1" si="80"/>
        <v>#N/A</v>
      </c>
      <c r="C387" s="40" t="e">
        <f>Кабельный_журнал!P353</f>
        <v>#N/A</v>
      </c>
      <c r="D387" s="38" t="e">
        <f t="shared" ca="1" si="81"/>
        <v>#N/A</v>
      </c>
      <c r="E387" s="41" t="s">
        <v>351</v>
      </c>
      <c r="F387" s="38" t="e">
        <f t="shared" ca="1" si="82"/>
        <v>#N/A</v>
      </c>
      <c r="G387" s="38" t="e">
        <f t="shared" si="83"/>
        <v>#N/A</v>
      </c>
      <c r="H387" s="41" t="s">
        <v>350</v>
      </c>
      <c r="I387" s="38" t="e">
        <f t="shared" si="84"/>
        <v>#N/A</v>
      </c>
      <c r="J387" s="38" t="e">
        <f t="shared" si="85"/>
        <v>#N/A</v>
      </c>
      <c r="K387" s="41" t="s">
        <v>348</v>
      </c>
      <c r="L387" s="38">
        <f t="shared" si="86"/>
        <v>1.7500000000000002E-2</v>
      </c>
      <c r="M387" s="38" t="e">
        <f t="shared" ca="1" si="87"/>
        <v>#N/A</v>
      </c>
      <c r="N387" s="38" t="e">
        <f ca="1">VLOOKUP(B387,$C$7:$T385,13,FALSE)</f>
        <v>#N/A</v>
      </c>
      <c r="O387" s="38" t="e">
        <f t="shared" ca="1" si="88"/>
        <v>#N/A</v>
      </c>
      <c r="P387" s="38" t="e">
        <f t="shared" ca="1" si="89"/>
        <v>#N/A</v>
      </c>
      <c r="Q387" s="38" t="e">
        <f t="shared" ca="1" si="90"/>
        <v>#N/A</v>
      </c>
      <c r="R387" s="38">
        <f t="shared" si="91"/>
        <v>6000</v>
      </c>
      <c r="S387" s="38" t="e">
        <f t="shared" ca="1" si="92"/>
        <v>#N/A</v>
      </c>
      <c r="T387" s="38" t="e">
        <f t="shared" si="93"/>
        <v>#N/A</v>
      </c>
    </row>
    <row r="388" spans="2:20" x14ac:dyDescent="0.25">
      <c r="B388" s="38" t="e">
        <f t="shared" ca="1" si="80"/>
        <v>#N/A</v>
      </c>
      <c r="C388" s="40" t="e">
        <f>Кабельный_журнал!P354</f>
        <v>#N/A</v>
      </c>
      <c r="D388" s="38" t="e">
        <f t="shared" ca="1" si="81"/>
        <v>#N/A</v>
      </c>
      <c r="E388" s="41" t="s">
        <v>351</v>
      </c>
      <c r="F388" s="38" t="e">
        <f t="shared" ca="1" si="82"/>
        <v>#N/A</v>
      </c>
      <c r="G388" s="38" t="e">
        <f t="shared" si="83"/>
        <v>#N/A</v>
      </c>
      <c r="H388" s="41" t="s">
        <v>350</v>
      </c>
      <c r="I388" s="38" t="e">
        <f t="shared" si="84"/>
        <v>#N/A</v>
      </c>
      <c r="J388" s="38" t="e">
        <f t="shared" si="85"/>
        <v>#N/A</v>
      </c>
      <c r="K388" s="41" t="s">
        <v>348</v>
      </c>
      <c r="L388" s="38">
        <f t="shared" si="86"/>
        <v>1.7500000000000002E-2</v>
      </c>
      <c r="M388" s="38" t="e">
        <f t="shared" ca="1" si="87"/>
        <v>#N/A</v>
      </c>
      <c r="N388" s="38" t="e">
        <f ca="1">VLOOKUP(B388,$C$7:$T386,13,FALSE)</f>
        <v>#N/A</v>
      </c>
      <c r="O388" s="38" t="e">
        <f t="shared" ca="1" si="88"/>
        <v>#N/A</v>
      </c>
      <c r="P388" s="38" t="e">
        <f t="shared" ca="1" si="89"/>
        <v>#N/A</v>
      </c>
      <c r="Q388" s="38" t="e">
        <f t="shared" ca="1" si="90"/>
        <v>#N/A</v>
      </c>
      <c r="R388" s="38">
        <f t="shared" si="91"/>
        <v>6000</v>
      </c>
      <c r="S388" s="38" t="e">
        <f t="shared" ca="1" si="92"/>
        <v>#N/A</v>
      </c>
      <c r="T388" s="38" t="e">
        <f t="shared" si="93"/>
        <v>#N/A</v>
      </c>
    </row>
    <row r="389" spans="2:20" x14ac:dyDescent="0.25">
      <c r="B389" s="38" t="e">
        <f t="shared" ca="1" si="80"/>
        <v>#N/A</v>
      </c>
      <c r="C389" s="40" t="e">
        <f>Кабельный_журнал!P355</f>
        <v>#N/A</v>
      </c>
      <c r="D389" s="38" t="e">
        <f t="shared" ca="1" si="81"/>
        <v>#N/A</v>
      </c>
      <c r="E389" s="41" t="s">
        <v>351</v>
      </c>
      <c r="F389" s="38" t="e">
        <f t="shared" ca="1" si="82"/>
        <v>#N/A</v>
      </c>
      <c r="G389" s="38" t="e">
        <f t="shared" si="83"/>
        <v>#N/A</v>
      </c>
      <c r="H389" s="41" t="s">
        <v>350</v>
      </c>
      <c r="I389" s="38" t="e">
        <f t="shared" si="84"/>
        <v>#N/A</v>
      </c>
      <c r="J389" s="38" t="e">
        <f t="shared" si="85"/>
        <v>#N/A</v>
      </c>
      <c r="K389" s="41" t="s">
        <v>348</v>
      </c>
      <c r="L389" s="38">
        <f t="shared" si="86"/>
        <v>1.7500000000000002E-2</v>
      </c>
      <c r="M389" s="38" t="e">
        <f t="shared" ca="1" si="87"/>
        <v>#N/A</v>
      </c>
      <c r="N389" s="38" t="e">
        <f ca="1">VLOOKUP(B389,$C$7:$T387,13,FALSE)</f>
        <v>#N/A</v>
      </c>
      <c r="O389" s="38" t="e">
        <f t="shared" ca="1" si="88"/>
        <v>#N/A</v>
      </c>
      <c r="P389" s="38" t="e">
        <f t="shared" ca="1" si="89"/>
        <v>#N/A</v>
      </c>
      <c r="Q389" s="38" t="e">
        <f t="shared" ca="1" si="90"/>
        <v>#N/A</v>
      </c>
      <c r="R389" s="38">
        <f t="shared" si="91"/>
        <v>6000</v>
      </c>
      <c r="S389" s="38" t="e">
        <f t="shared" ca="1" si="92"/>
        <v>#N/A</v>
      </c>
      <c r="T389" s="38" t="e">
        <f t="shared" si="93"/>
        <v>#N/A</v>
      </c>
    </row>
    <row r="390" spans="2:20" x14ac:dyDescent="0.25">
      <c r="B390" s="38" t="e">
        <f t="shared" ca="1" si="80"/>
        <v>#N/A</v>
      </c>
      <c r="C390" s="40" t="e">
        <f>Кабельный_журнал!P356</f>
        <v>#N/A</v>
      </c>
      <c r="D390" s="38" t="e">
        <f t="shared" ca="1" si="81"/>
        <v>#N/A</v>
      </c>
      <c r="E390" s="41" t="s">
        <v>351</v>
      </c>
      <c r="F390" s="38" t="e">
        <f t="shared" ca="1" si="82"/>
        <v>#N/A</v>
      </c>
      <c r="G390" s="38" t="e">
        <f t="shared" si="83"/>
        <v>#N/A</v>
      </c>
      <c r="H390" s="41" t="s">
        <v>350</v>
      </c>
      <c r="I390" s="38" t="e">
        <f t="shared" si="84"/>
        <v>#N/A</v>
      </c>
      <c r="J390" s="38" t="e">
        <f t="shared" si="85"/>
        <v>#N/A</v>
      </c>
      <c r="K390" s="41" t="s">
        <v>348</v>
      </c>
      <c r="L390" s="38">
        <f t="shared" si="86"/>
        <v>1.7500000000000002E-2</v>
      </c>
      <c r="M390" s="38" t="e">
        <f t="shared" ca="1" si="87"/>
        <v>#N/A</v>
      </c>
      <c r="N390" s="38" t="e">
        <f ca="1">VLOOKUP(B390,$C$7:$T388,13,FALSE)</f>
        <v>#N/A</v>
      </c>
      <c r="O390" s="38" t="e">
        <f t="shared" ca="1" si="88"/>
        <v>#N/A</v>
      </c>
      <c r="P390" s="38" t="e">
        <f t="shared" ca="1" si="89"/>
        <v>#N/A</v>
      </c>
      <c r="Q390" s="38" t="e">
        <f t="shared" ca="1" si="90"/>
        <v>#N/A</v>
      </c>
      <c r="R390" s="38">
        <f t="shared" si="91"/>
        <v>6000</v>
      </c>
      <c r="S390" s="38" t="e">
        <f t="shared" ca="1" si="92"/>
        <v>#N/A</v>
      </c>
      <c r="T390" s="38" t="e">
        <f t="shared" si="93"/>
        <v>#N/A</v>
      </c>
    </row>
    <row r="391" spans="2:20" x14ac:dyDescent="0.25">
      <c r="B391" s="38" t="e">
        <f t="shared" ca="1" si="80"/>
        <v>#N/A</v>
      </c>
      <c r="C391" s="40" t="e">
        <f>Кабельный_журнал!P357</f>
        <v>#N/A</v>
      </c>
      <c r="D391" s="38" t="e">
        <f t="shared" ca="1" si="81"/>
        <v>#N/A</v>
      </c>
      <c r="E391" s="41" t="s">
        <v>351</v>
      </c>
      <c r="F391" s="38" t="e">
        <f t="shared" ca="1" si="82"/>
        <v>#N/A</v>
      </c>
      <c r="G391" s="38" t="e">
        <f t="shared" si="83"/>
        <v>#N/A</v>
      </c>
      <c r="H391" s="41" t="s">
        <v>350</v>
      </c>
      <c r="I391" s="38" t="e">
        <f t="shared" si="84"/>
        <v>#N/A</v>
      </c>
      <c r="J391" s="38" t="e">
        <f t="shared" si="85"/>
        <v>#N/A</v>
      </c>
      <c r="K391" s="41" t="s">
        <v>348</v>
      </c>
      <c r="L391" s="38">
        <f t="shared" si="86"/>
        <v>1.7500000000000002E-2</v>
      </c>
      <c r="M391" s="38" t="e">
        <f t="shared" ca="1" si="87"/>
        <v>#N/A</v>
      </c>
      <c r="N391" s="38" t="e">
        <f ca="1">VLOOKUP(B391,$C$7:$T389,13,FALSE)</f>
        <v>#N/A</v>
      </c>
      <c r="O391" s="38" t="e">
        <f t="shared" ca="1" si="88"/>
        <v>#N/A</v>
      </c>
      <c r="P391" s="38" t="e">
        <f t="shared" ca="1" si="89"/>
        <v>#N/A</v>
      </c>
      <c r="Q391" s="38" t="e">
        <f t="shared" ca="1" si="90"/>
        <v>#N/A</v>
      </c>
      <c r="R391" s="38">
        <f t="shared" si="91"/>
        <v>6000</v>
      </c>
      <c r="S391" s="38" t="e">
        <f t="shared" ca="1" si="92"/>
        <v>#N/A</v>
      </c>
      <c r="T391" s="38" t="e">
        <f t="shared" si="93"/>
        <v>#N/A</v>
      </c>
    </row>
    <row r="392" spans="2:20" x14ac:dyDescent="0.25">
      <c r="B392" s="38" t="e">
        <f t="shared" ca="1" si="80"/>
        <v>#N/A</v>
      </c>
      <c r="C392" s="40" t="e">
        <f>Кабельный_журнал!P358</f>
        <v>#N/A</v>
      </c>
      <c r="D392" s="38" t="e">
        <f t="shared" ca="1" si="81"/>
        <v>#N/A</v>
      </c>
      <c r="E392" s="41" t="s">
        <v>351</v>
      </c>
      <c r="F392" s="38" t="e">
        <f t="shared" ca="1" si="82"/>
        <v>#N/A</v>
      </c>
      <c r="G392" s="38" t="e">
        <f t="shared" si="83"/>
        <v>#N/A</v>
      </c>
      <c r="H392" s="41" t="s">
        <v>350</v>
      </c>
      <c r="I392" s="38" t="e">
        <f t="shared" si="84"/>
        <v>#N/A</v>
      </c>
      <c r="J392" s="38" t="e">
        <f t="shared" si="85"/>
        <v>#N/A</v>
      </c>
      <c r="K392" s="41" t="s">
        <v>348</v>
      </c>
      <c r="L392" s="38">
        <f t="shared" si="86"/>
        <v>1.7500000000000002E-2</v>
      </c>
      <c r="M392" s="38" t="e">
        <f t="shared" ca="1" si="87"/>
        <v>#N/A</v>
      </c>
      <c r="N392" s="38" t="e">
        <f ca="1">VLOOKUP(B392,$C$7:$T390,13,FALSE)</f>
        <v>#N/A</v>
      </c>
      <c r="O392" s="38" t="e">
        <f t="shared" ca="1" si="88"/>
        <v>#N/A</v>
      </c>
      <c r="P392" s="38" t="e">
        <f t="shared" ca="1" si="89"/>
        <v>#N/A</v>
      </c>
      <c r="Q392" s="38" t="e">
        <f t="shared" ca="1" si="90"/>
        <v>#N/A</v>
      </c>
      <c r="R392" s="38">
        <f t="shared" si="91"/>
        <v>6000</v>
      </c>
      <c r="S392" s="38" t="e">
        <f t="shared" ca="1" si="92"/>
        <v>#N/A</v>
      </c>
      <c r="T392" s="38" t="e">
        <f t="shared" si="93"/>
        <v>#N/A</v>
      </c>
    </row>
    <row r="393" spans="2:20" x14ac:dyDescent="0.25">
      <c r="B393" s="38" t="e">
        <f t="shared" ca="1" si="80"/>
        <v>#N/A</v>
      </c>
      <c r="C393" s="40" t="e">
        <f>Кабельный_журнал!P359</f>
        <v>#N/A</v>
      </c>
      <c r="D393" s="38" t="e">
        <f t="shared" ca="1" si="81"/>
        <v>#N/A</v>
      </c>
      <c r="E393" s="41" t="s">
        <v>351</v>
      </c>
      <c r="F393" s="38" t="e">
        <f t="shared" ca="1" si="82"/>
        <v>#N/A</v>
      </c>
      <c r="G393" s="38" t="e">
        <f t="shared" si="83"/>
        <v>#N/A</v>
      </c>
      <c r="H393" s="41" t="s">
        <v>350</v>
      </c>
      <c r="I393" s="38" t="e">
        <f t="shared" si="84"/>
        <v>#N/A</v>
      </c>
      <c r="J393" s="38" t="e">
        <f t="shared" si="85"/>
        <v>#N/A</v>
      </c>
      <c r="K393" s="41" t="s">
        <v>348</v>
      </c>
      <c r="L393" s="38">
        <f t="shared" si="86"/>
        <v>1.7500000000000002E-2</v>
      </c>
      <c r="M393" s="38" t="e">
        <f t="shared" ca="1" si="87"/>
        <v>#N/A</v>
      </c>
      <c r="N393" s="38" t="e">
        <f ca="1">VLOOKUP(B393,$C$7:$T391,13,FALSE)</f>
        <v>#N/A</v>
      </c>
      <c r="O393" s="38" t="e">
        <f t="shared" ca="1" si="88"/>
        <v>#N/A</v>
      </c>
      <c r="P393" s="38" t="e">
        <f t="shared" ca="1" si="89"/>
        <v>#N/A</v>
      </c>
      <c r="Q393" s="38" t="e">
        <f t="shared" ca="1" si="90"/>
        <v>#N/A</v>
      </c>
      <c r="R393" s="38">
        <f t="shared" si="91"/>
        <v>6000</v>
      </c>
      <c r="S393" s="38" t="e">
        <f t="shared" ca="1" si="92"/>
        <v>#N/A</v>
      </c>
      <c r="T393" s="38" t="e">
        <f t="shared" si="93"/>
        <v>#N/A</v>
      </c>
    </row>
    <row r="394" spans="2:20" x14ac:dyDescent="0.25">
      <c r="B394" s="38" t="e">
        <f t="shared" ca="1" si="80"/>
        <v>#N/A</v>
      </c>
      <c r="C394" s="40" t="e">
        <f>Кабельный_журнал!P360</f>
        <v>#N/A</v>
      </c>
      <c r="D394" s="38" t="e">
        <f t="shared" ca="1" si="81"/>
        <v>#N/A</v>
      </c>
      <c r="E394" s="41" t="s">
        <v>351</v>
      </c>
      <c r="F394" s="38" t="e">
        <f t="shared" ca="1" si="82"/>
        <v>#N/A</v>
      </c>
      <c r="G394" s="38" t="e">
        <f t="shared" si="83"/>
        <v>#N/A</v>
      </c>
      <c r="H394" s="41" t="s">
        <v>350</v>
      </c>
      <c r="I394" s="38" t="e">
        <f t="shared" si="84"/>
        <v>#N/A</v>
      </c>
      <c r="J394" s="38" t="e">
        <f t="shared" si="85"/>
        <v>#N/A</v>
      </c>
      <c r="K394" s="41" t="s">
        <v>348</v>
      </c>
      <c r="L394" s="38">
        <f t="shared" si="86"/>
        <v>1.7500000000000002E-2</v>
      </c>
      <c r="M394" s="38" t="e">
        <f t="shared" ca="1" si="87"/>
        <v>#N/A</v>
      </c>
      <c r="N394" s="38" t="e">
        <f ca="1">VLOOKUP(B394,$C$7:$T392,13,FALSE)</f>
        <v>#N/A</v>
      </c>
      <c r="O394" s="38" t="e">
        <f t="shared" ca="1" si="88"/>
        <v>#N/A</v>
      </c>
      <c r="P394" s="38" t="e">
        <f t="shared" ca="1" si="89"/>
        <v>#N/A</v>
      </c>
      <c r="Q394" s="38" t="e">
        <f t="shared" ca="1" si="90"/>
        <v>#N/A</v>
      </c>
      <c r="R394" s="38">
        <f t="shared" si="91"/>
        <v>6000</v>
      </c>
      <c r="S394" s="38" t="e">
        <f t="shared" ca="1" si="92"/>
        <v>#N/A</v>
      </c>
      <c r="T394" s="38" t="e">
        <f t="shared" si="93"/>
        <v>#N/A</v>
      </c>
    </row>
    <row r="395" spans="2:20" x14ac:dyDescent="0.25">
      <c r="B395" s="38" t="e">
        <f t="shared" ca="1" si="80"/>
        <v>#N/A</v>
      </c>
      <c r="C395" s="40" t="e">
        <f>Кабельный_журнал!P361</f>
        <v>#N/A</v>
      </c>
      <c r="D395" s="38" t="e">
        <f t="shared" ca="1" si="81"/>
        <v>#N/A</v>
      </c>
      <c r="E395" s="41" t="s">
        <v>351</v>
      </c>
      <c r="F395" s="38" t="e">
        <f t="shared" ca="1" si="82"/>
        <v>#N/A</v>
      </c>
      <c r="G395" s="38" t="e">
        <f t="shared" si="83"/>
        <v>#N/A</v>
      </c>
      <c r="H395" s="41" t="s">
        <v>350</v>
      </c>
      <c r="I395" s="38" t="e">
        <f t="shared" si="84"/>
        <v>#N/A</v>
      </c>
      <c r="J395" s="38" t="e">
        <f t="shared" si="85"/>
        <v>#N/A</v>
      </c>
      <c r="K395" s="41" t="s">
        <v>348</v>
      </c>
      <c r="L395" s="38">
        <f t="shared" si="86"/>
        <v>1.7500000000000002E-2</v>
      </c>
      <c r="M395" s="38" t="e">
        <f t="shared" ca="1" si="87"/>
        <v>#N/A</v>
      </c>
      <c r="N395" s="38" t="e">
        <f ca="1">VLOOKUP(B395,$C$7:$T393,13,FALSE)</f>
        <v>#N/A</v>
      </c>
      <c r="O395" s="38" t="e">
        <f t="shared" ca="1" si="88"/>
        <v>#N/A</v>
      </c>
      <c r="P395" s="38" t="e">
        <f t="shared" ca="1" si="89"/>
        <v>#N/A</v>
      </c>
      <c r="Q395" s="38" t="e">
        <f t="shared" ca="1" si="90"/>
        <v>#N/A</v>
      </c>
      <c r="R395" s="38">
        <f t="shared" si="91"/>
        <v>6000</v>
      </c>
      <c r="S395" s="38" t="e">
        <f t="shared" ca="1" si="92"/>
        <v>#N/A</v>
      </c>
      <c r="T395" s="38" t="e">
        <f t="shared" si="93"/>
        <v>#N/A</v>
      </c>
    </row>
    <row r="396" spans="2:20" x14ac:dyDescent="0.25">
      <c r="B396" s="38" t="e">
        <f t="shared" ca="1" si="80"/>
        <v>#N/A</v>
      </c>
      <c r="C396" s="40" t="e">
        <f>Кабельный_журнал!P362</f>
        <v>#N/A</v>
      </c>
      <c r="D396" s="38" t="e">
        <f t="shared" ca="1" si="81"/>
        <v>#N/A</v>
      </c>
      <c r="E396" s="41" t="s">
        <v>351</v>
      </c>
      <c r="F396" s="38" t="e">
        <f t="shared" ca="1" si="82"/>
        <v>#N/A</v>
      </c>
      <c r="G396" s="38" t="e">
        <f t="shared" si="83"/>
        <v>#N/A</v>
      </c>
      <c r="H396" s="41" t="s">
        <v>350</v>
      </c>
      <c r="I396" s="38" t="e">
        <f t="shared" si="84"/>
        <v>#N/A</v>
      </c>
      <c r="J396" s="38" t="e">
        <f t="shared" si="85"/>
        <v>#N/A</v>
      </c>
      <c r="K396" s="41" t="s">
        <v>348</v>
      </c>
      <c r="L396" s="38">
        <f t="shared" si="86"/>
        <v>1.7500000000000002E-2</v>
      </c>
      <c r="M396" s="38" t="e">
        <f t="shared" ca="1" si="87"/>
        <v>#N/A</v>
      </c>
      <c r="N396" s="38" t="e">
        <f ca="1">VLOOKUP(B396,$C$7:$T394,13,FALSE)</f>
        <v>#N/A</v>
      </c>
      <c r="O396" s="38" t="e">
        <f t="shared" ca="1" si="88"/>
        <v>#N/A</v>
      </c>
      <c r="P396" s="38" t="e">
        <f t="shared" ca="1" si="89"/>
        <v>#N/A</v>
      </c>
      <c r="Q396" s="38" t="e">
        <f t="shared" ca="1" si="90"/>
        <v>#N/A</v>
      </c>
      <c r="R396" s="38">
        <f t="shared" si="91"/>
        <v>6000</v>
      </c>
      <c r="S396" s="38" t="e">
        <f t="shared" ca="1" si="92"/>
        <v>#N/A</v>
      </c>
      <c r="T396" s="38" t="e">
        <f t="shared" si="93"/>
        <v>#N/A</v>
      </c>
    </row>
    <row r="397" spans="2:20" x14ac:dyDescent="0.25">
      <c r="B397" s="38" t="e">
        <f t="shared" ca="1" si="80"/>
        <v>#N/A</v>
      </c>
      <c r="C397" s="40" t="e">
        <f>Кабельный_журнал!P363</f>
        <v>#N/A</v>
      </c>
      <c r="D397" s="38" t="e">
        <f t="shared" ca="1" si="81"/>
        <v>#N/A</v>
      </c>
      <c r="E397" s="41" t="s">
        <v>351</v>
      </c>
      <c r="F397" s="38" t="e">
        <f t="shared" ca="1" si="82"/>
        <v>#N/A</v>
      </c>
      <c r="G397" s="38" t="e">
        <f t="shared" si="83"/>
        <v>#N/A</v>
      </c>
      <c r="H397" s="41" t="s">
        <v>350</v>
      </c>
      <c r="I397" s="38" t="e">
        <f t="shared" si="84"/>
        <v>#N/A</v>
      </c>
      <c r="J397" s="38" t="e">
        <f t="shared" si="85"/>
        <v>#N/A</v>
      </c>
      <c r="K397" s="41" t="s">
        <v>348</v>
      </c>
      <c r="L397" s="38">
        <f t="shared" si="86"/>
        <v>1.7500000000000002E-2</v>
      </c>
      <c r="M397" s="38" t="e">
        <f t="shared" ca="1" si="87"/>
        <v>#N/A</v>
      </c>
      <c r="N397" s="38" t="e">
        <f ca="1">VLOOKUP(B397,$C$7:$T395,13,FALSE)</f>
        <v>#N/A</v>
      </c>
      <c r="O397" s="38" t="e">
        <f t="shared" ca="1" si="88"/>
        <v>#N/A</v>
      </c>
      <c r="P397" s="38" t="e">
        <f t="shared" ca="1" si="89"/>
        <v>#N/A</v>
      </c>
      <c r="Q397" s="38" t="e">
        <f t="shared" ca="1" si="90"/>
        <v>#N/A</v>
      </c>
      <c r="R397" s="38">
        <f t="shared" si="91"/>
        <v>6000</v>
      </c>
      <c r="S397" s="38" t="e">
        <f t="shared" ca="1" si="92"/>
        <v>#N/A</v>
      </c>
      <c r="T397" s="38" t="e">
        <f t="shared" si="93"/>
        <v>#N/A</v>
      </c>
    </row>
    <row r="398" spans="2:20" x14ac:dyDescent="0.25">
      <c r="B398" s="38" t="e">
        <f t="shared" ca="1" si="80"/>
        <v>#N/A</v>
      </c>
      <c r="C398" s="40" t="e">
        <f>Кабельный_журнал!P364</f>
        <v>#N/A</v>
      </c>
      <c r="D398" s="38" t="e">
        <f t="shared" ca="1" si="81"/>
        <v>#N/A</v>
      </c>
      <c r="E398" s="41" t="s">
        <v>351</v>
      </c>
      <c r="F398" s="38" t="e">
        <f t="shared" ca="1" si="82"/>
        <v>#N/A</v>
      </c>
      <c r="G398" s="38" t="e">
        <f t="shared" si="83"/>
        <v>#N/A</v>
      </c>
      <c r="H398" s="41" t="s">
        <v>350</v>
      </c>
      <c r="I398" s="38" t="e">
        <f t="shared" si="84"/>
        <v>#N/A</v>
      </c>
      <c r="J398" s="38" t="e">
        <f t="shared" si="85"/>
        <v>#N/A</v>
      </c>
      <c r="K398" s="41" t="s">
        <v>348</v>
      </c>
      <c r="L398" s="38">
        <f t="shared" si="86"/>
        <v>1.7500000000000002E-2</v>
      </c>
      <c r="M398" s="38" t="e">
        <f t="shared" ca="1" si="87"/>
        <v>#N/A</v>
      </c>
      <c r="N398" s="38" t="e">
        <f ca="1">VLOOKUP(B398,$C$7:$T396,13,FALSE)</f>
        <v>#N/A</v>
      </c>
      <c r="O398" s="38" t="e">
        <f t="shared" ca="1" si="88"/>
        <v>#N/A</v>
      </c>
      <c r="P398" s="38" t="e">
        <f t="shared" ca="1" si="89"/>
        <v>#N/A</v>
      </c>
      <c r="Q398" s="38" t="e">
        <f t="shared" ca="1" si="90"/>
        <v>#N/A</v>
      </c>
      <c r="R398" s="38">
        <f t="shared" si="91"/>
        <v>6000</v>
      </c>
      <c r="S398" s="38" t="e">
        <f t="shared" ca="1" si="92"/>
        <v>#N/A</v>
      </c>
      <c r="T398" s="38" t="e">
        <f t="shared" si="93"/>
        <v>#N/A</v>
      </c>
    </row>
    <row r="399" spans="2:20" x14ac:dyDescent="0.25">
      <c r="B399" s="38" t="e">
        <f t="shared" ca="1" si="80"/>
        <v>#N/A</v>
      </c>
      <c r="C399" s="40" t="e">
        <f>Кабельный_журнал!P365</f>
        <v>#N/A</v>
      </c>
      <c r="D399" s="38" t="e">
        <f t="shared" ca="1" si="81"/>
        <v>#N/A</v>
      </c>
      <c r="E399" s="41" t="s">
        <v>351</v>
      </c>
      <c r="F399" s="38" t="e">
        <f t="shared" ca="1" si="82"/>
        <v>#N/A</v>
      </c>
      <c r="G399" s="38" t="e">
        <f t="shared" si="83"/>
        <v>#N/A</v>
      </c>
      <c r="H399" s="41" t="s">
        <v>350</v>
      </c>
      <c r="I399" s="38" t="e">
        <f t="shared" si="84"/>
        <v>#N/A</v>
      </c>
      <c r="J399" s="38" t="e">
        <f t="shared" si="85"/>
        <v>#N/A</v>
      </c>
      <c r="K399" s="41" t="s">
        <v>348</v>
      </c>
      <c r="L399" s="38">
        <f t="shared" si="86"/>
        <v>1.7500000000000002E-2</v>
      </c>
      <c r="M399" s="38" t="e">
        <f t="shared" ca="1" si="87"/>
        <v>#N/A</v>
      </c>
      <c r="N399" s="38" t="e">
        <f ca="1">VLOOKUP(B399,$C$7:$T397,13,FALSE)</f>
        <v>#N/A</v>
      </c>
      <c r="O399" s="38" t="e">
        <f t="shared" ca="1" si="88"/>
        <v>#N/A</v>
      </c>
      <c r="P399" s="38" t="e">
        <f t="shared" ca="1" si="89"/>
        <v>#N/A</v>
      </c>
      <c r="Q399" s="38" t="e">
        <f t="shared" ca="1" si="90"/>
        <v>#N/A</v>
      </c>
      <c r="R399" s="38">
        <f t="shared" si="91"/>
        <v>6000</v>
      </c>
      <c r="S399" s="38" t="e">
        <f t="shared" ca="1" si="92"/>
        <v>#N/A</v>
      </c>
      <c r="T399" s="38" t="e">
        <f t="shared" si="93"/>
        <v>#N/A</v>
      </c>
    </row>
    <row r="400" spans="2:20" x14ac:dyDescent="0.25">
      <c r="B400" s="38" t="e">
        <f t="shared" ca="1" si="80"/>
        <v>#N/A</v>
      </c>
      <c r="C400" s="40" t="e">
        <f>Кабельный_журнал!P366</f>
        <v>#N/A</v>
      </c>
      <c r="D400" s="38" t="e">
        <f t="shared" ca="1" si="81"/>
        <v>#N/A</v>
      </c>
      <c r="E400" s="41" t="s">
        <v>351</v>
      </c>
      <c r="F400" s="38" t="e">
        <f t="shared" ca="1" si="82"/>
        <v>#N/A</v>
      </c>
      <c r="G400" s="38" t="e">
        <f t="shared" si="83"/>
        <v>#N/A</v>
      </c>
      <c r="H400" s="41" t="s">
        <v>350</v>
      </c>
      <c r="I400" s="38" t="e">
        <f t="shared" si="84"/>
        <v>#N/A</v>
      </c>
      <c r="J400" s="38" t="e">
        <f t="shared" si="85"/>
        <v>#N/A</v>
      </c>
      <c r="K400" s="41" t="s">
        <v>348</v>
      </c>
      <c r="L400" s="38">
        <f t="shared" si="86"/>
        <v>1.7500000000000002E-2</v>
      </c>
      <c r="M400" s="38" t="e">
        <f t="shared" ca="1" si="87"/>
        <v>#N/A</v>
      </c>
      <c r="N400" s="38" t="e">
        <f ca="1">VLOOKUP(B400,$C$7:$T398,13,FALSE)</f>
        <v>#N/A</v>
      </c>
      <c r="O400" s="38" t="e">
        <f t="shared" ca="1" si="88"/>
        <v>#N/A</v>
      </c>
      <c r="P400" s="38" t="e">
        <f t="shared" ca="1" si="89"/>
        <v>#N/A</v>
      </c>
      <c r="Q400" s="38" t="e">
        <f t="shared" ca="1" si="90"/>
        <v>#N/A</v>
      </c>
      <c r="R400" s="38">
        <f t="shared" si="91"/>
        <v>6000</v>
      </c>
      <c r="S400" s="38" t="e">
        <f t="shared" ca="1" si="92"/>
        <v>#N/A</v>
      </c>
      <c r="T400" s="38" t="e">
        <f t="shared" si="93"/>
        <v>#N/A</v>
      </c>
    </row>
    <row r="401" spans="2:20" x14ac:dyDescent="0.25">
      <c r="B401" s="38" t="e">
        <f t="shared" ca="1" si="80"/>
        <v>#N/A</v>
      </c>
      <c r="C401" s="40" t="e">
        <f>Кабельный_журнал!P367</f>
        <v>#N/A</v>
      </c>
      <c r="D401" s="38" t="e">
        <f t="shared" ca="1" si="81"/>
        <v>#N/A</v>
      </c>
      <c r="E401" s="41" t="s">
        <v>351</v>
      </c>
      <c r="F401" s="38" t="e">
        <f t="shared" ca="1" si="82"/>
        <v>#N/A</v>
      </c>
      <c r="G401" s="38" t="e">
        <f t="shared" si="83"/>
        <v>#N/A</v>
      </c>
      <c r="H401" s="41" t="s">
        <v>350</v>
      </c>
      <c r="I401" s="38" t="e">
        <f t="shared" si="84"/>
        <v>#N/A</v>
      </c>
      <c r="J401" s="38" t="e">
        <f t="shared" si="85"/>
        <v>#N/A</v>
      </c>
      <c r="K401" s="41" t="s">
        <v>348</v>
      </c>
      <c r="L401" s="38">
        <f t="shared" si="86"/>
        <v>1.7500000000000002E-2</v>
      </c>
      <c r="M401" s="38" t="e">
        <f t="shared" ca="1" si="87"/>
        <v>#N/A</v>
      </c>
      <c r="N401" s="38" t="e">
        <f ca="1">VLOOKUP(B401,$C$7:$T399,13,FALSE)</f>
        <v>#N/A</v>
      </c>
      <c r="O401" s="38" t="e">
        <f t="shared" ca="1" si="88"/>
        <v>#N/A</v>
      </c>
      <c r="P401" s="38" t="e">
        <f t="shared" ca="1" si="89"/>
        <v>#N/A</v>
      </c>
      <c r="Q401" s="38" t="e">
        <f t="shared" ca="1" si="90"/>
        <v>#N/A</v>
      </c>
      <c r="R401" s="38">
        <f t="shared" si="91"/>
        <v>6000</v>
      </c>
      <c r="S401" s="38" t="e">
        <f t="shared" ca="1" si="92"/>
        <v>#N/A</v>
      </c>
      <c r="T401" s="38" t="e">
        <f t="shared" si="93"/>
        <v>#N/A</v>
      </c>
    </row>
    <row r="402" spans="2:20" x14ac:dyDescent="0.25">
      <c r="B402" s="38" t="e">
        <f t="shared" ca="1" si="80"/>
        <v>#N/A</v>
      </c>
      <c r="C402" s="40" t="e">
        <f>Кабельный_журнал!P368</f>
        <v>#N/A</v>
      </c>
      <c r="D402" s="38" t="e">
        <f t="shared" ca="1" si="81"/>
        <v>#N/A</v>
      </c>
      <c r="E402" s="41" t="s">
        <v>351</v>
      </c>
      <c r="F402" s="38" t="e">
        <f t="shared" ca="1" si="82"/>
        <v>#N/A</v>
      </c>
      <c r="G402" s="38" t="e">
        <f t="shared" si="83"/>
        <v>#N/A</v>
      </c>
      <c r="H402" s="41" t="s">
        <v>350</v>
      </c>
      <c r="I402" s="38" t="e">
        <f t="shared" si="84"/>
        <v>#N/A</v>
      </c>
      <c r="J402" s="38" t="e">
        <f t="shared" si="85"/>
        <v>#N/A</v>
      </c>
      <c r="K402" s="41" t="s">
        <v>348</v>
      </c>
      <c r="L402" s="38">
        <f t="shared" si="86"/>
        <v>1.7500000000000002E-2</v>
      </c>
      <c r="M402" s="38" t="e">
        <f t="shared" ca="1" si="87"/>
        <v>#N/A</v>
      </c>
      <c r="N402" s="38" t="e">
        <f ca="1">VLOOKUP(B402,$C$7:$T400,13,FALSE)</f>
        <v>#N/A</v>
      </c>
      <c r="O402" s="38" t="e">
        <f t="shared" ca="1" si="88"/>
        <v>#N/A</v>
      </c>
      <c r="P402" s="38" t="e">
        <f t="shared" ca="1" si="89"/>
        <v>#N/A</v>
      </c>
      <c r="Q402" s="38" t="e">
        <f t="shared" ca="1" si="90"/>
        <v>#N/A</v>
      </c>
      <c r="R402" s="38">
        <f t="shared" si="91"/>
        <v>6000</v>
      </c>
      <c r="S402" s="38" t="e">
        <f t="shared" ca="1" si="92"/>
        <v>#N/A</v>
      </c>
      <c r="T402" s="38" t="e">
        <f t="shared" si="93"/>
        <v>#N/A</v>
      </c>
    </row>
    <row r="403" spans="2:20" x14ac:dyDescent="0.25">
      <c r="B403" s="38" t="e">
        <f t="shared" ca="1" si="80"/>
        <v>#N/A</v>
      </c>
      <c r="C403" s="40" t="e">
        <f>Кабельный_журнал!P369</f>
        <v>#N/A</v>
      </c>
      <c r="D403" s="38" t="e">
        <f t="shared" ca="1" si="81"/>
        <v>#N/A</v>
      </c>
      <c r="E403" s="41" t="s">
        <v>351</v>
      </c>
      <c r="F403" s="38" t="e">
        <f t="shared" ca="1" si="82"/>
        <v>#N/A</v>
      </c>
      <c r="G403" s="38" t="e">
        <f t="shared" si="83"/>
        <v>#N/A</v>
      </c>
      <c r="H403" s="41" t="s">
        <v>350</v>
      </c>
      <c r="I403" s="38" t="e">
        <f t="shared" si="84"/>
        <v>#N/A</v>
      </c>
      <c r="J403" s="38" t="e">
        <f t="shared" si="85"/>
        <v>#N/A</v>
      </c>
      <c r="K403" s="41" t="s">
        <v>348</v>
      </c>
      <c r="L403" s="38">
        <f t="shared" si="86"/>
        <v>1.7500000000000002E-2</v>
      </c>
      <c r="M403" s="38" t="e">
        <f t="shared" ca="1" si="87"/>
        <v>#N/A</v>
      </c>
      <c r="N403" s="38" t="e">
        <f ca="1">VLOOKUP(B403,$C$7:$T401,13,FALSE)</f>
        <v>#N/A</v>
      </c>
      <c r="O403" s="38" t="e">
        <f t="shared" ca="1" si="88"/>
        <v>#N/A</v>
      </c>
      <c r="P403" s="38" t="e">
        <f t="shared" ca="1" si="89"/>
        <v>#N/A</v>
      </c>
      <c r="Q403" s="38" t="e">
        <f t="shared" ca="1" si="90"/>
        <v>#N/A</v>
      </c>
      <c r="R403" s="38">
        <f t="shared" si="91"/>
        <v>6000</v>
      </c>
      <c r="S403" s="38" t="e">
        <f t="shared" ca="1" si="92"/>
        <v>#N/A</v>
      </c>
      <c r="T403" s="38" t="e">
        <f t="shared" si="93"/>
        <v>#N/A</v>
      </c>
    </row>
    <row r="404" spans="2:20" x14ac:dyDescent="0.25">
      <c r="B404" s="38" t="e">
        <f t="shared" ca="1" si="80"/>
        <v>#N/A</v>
      </c>
      <c r="C404" s="40" t="e">
        <f>Кабельный_журнал!P370</f>
        <v>#N/A</v>
      </c>
      <c r="D404" s="38" t="e">
        <f t="shared" ca="1" si="81"/>
        <v>#N/A</v>
      </c>
      <c r="E404" s="41" t="s">
        <v>351</v>
      </c>
      <c r="F404" s="38" t="e">
        <f t="shared" ca="1" si="82"/>
        <v>#N/A</v>
      </c>
      <c r="G404" s="38" t="e">
        <f t="shared" si="83"/>
        <v>#N/A</v>
      </c>
      <c r="H404" s="41" t="s">
        <v>350</v>
      </c>
      <c r="I404" s="38" t="e">
        <f t="shared" si="84"/>
        <v>#N/A</v>
      </c>
      <c r="J404" s="38" t="e">
        <f t="shared" si="85"/>
        <v>#N/A</v>
      </c>
      <c r="K404" s="41" t="s">
        <v>348</v>
      </c>
      <c r="L404" s="38">
        <f t="shared" si="86"/>
        <v>1.7500000000000002E-2</v>
      </c>
      <c r="M404" s="38" t="e">
        <f t="shared" ca="1" si="87"/>
        <v>#N/A</v>
      </c>
      <c r="N404" s="38" t="e">
        <f ca="1">VLOOKUP(B404,$C$7:$T402,13,FALSE)</f>
        <v>#N/A</v>
      </c>
      <c r="O404" s="38" t="e">
        <f t="shared" ca="1" si="88"/>
        <v>#N/A</v>
      </c>
      <c r="P404" s="38" t="e">
        <f t="shared" ca="1" si="89"/>
        <v>#N/A</v>
      </c>
      <c r="Q404" s="38" t="e">
        <f t="shared" ca="1" si="90"/>
        <v>#N/A</v>
      </c>
      <c r="R404" s="38">
        <f t="shared" si="91"/>
        <v>6000</v>
      </c>
      <c r="S404" s="38" t="e">
        <f t="shared" ca="1" si="92"/>
        <v>#N/A</v>
      </c>
      <c r="T404" s="38" t="e">
        <f t="shared" si="93"/>
        <v>#N/A</v>
      </c>
    </row>
    <row r="405" spans="2:20" x14ac:dyDescent="0.25">
      <c r="B405" s="38" t="e">
        <f t="shared" ca="1" si="80"/>
        <v>#N/A</v>
      </c>
      <c r="C405" s="40" t="e">
        <f>Кабельный_журнал!P371</f>
        <v>#N/A</v>
      </c>
      <c r="D405" s="38" t="e">
        <f t="shared" ca="1" si="81"/>
        <v>#N/A</v>
      </c>
      <c r="E405" s="41" t="s">
        <v>351</v>
      </c>
      <c r="F405" s="38" t="e">
        <f t="shared" ca="1" si="82"/>
        <v>#N/A</v>
      </c>
      <c r="G405" s="38" t="e">
        <f t="shared" si="83"/>
        <v>#N/A</v>
      </c>
      <c r="H405" s="41" t="s">
        <v>350</v>
      </c>
      <c r="I405" s="38" t="e">
        <f t="shared" si="84"/>
        <v>#N/A</v>
      </c>
      <c r="J405" s="38" t="e">
        <f t="shared" si="85"/>
        <v>#N/A</v>
      </c>
      <c r="K405" s="41" t="s">
        <v>348</v>
      </c>
      <c r="L405" s="38">
        <f t="shared" si="86"/>
        <v>1.7500000000000002E-2</v>
      </c>
      <c r="M405" s="38" t="e">
        <f t="shared" ca="1" si="87"/>
        <v>#N/A</v>
      </c>
      <c r="N405" s="38" t="e">
        <f ca="1">VLOOKUP(B405,$C$7:$T403,13,FALSE)</f>
        <v>#N/A</v>
      </c>
      <c r="O405" s="38" t="e">
        <f t="shared" ca="1" si="88"/>
        <v>#N/A</v>
      </c>
      <c r="P405" s="38" t="e">
        <f t="shared" ca="1" si="89"/>
        <v>#N/A</v>
      </c>
      <c r="Q405" s="38" t="e">
        <f t="shared" ca="1" si="90"/>
        <v>#N/A</v>
      </c>
      <c r="R405" s="38">
        <f t="shared" si="91"/>
        <v>6000</v>
      </c>
      <c r="S405" s="38" t="e">
        <f t="shared" ca="1" si="92"/>
        <v>#N/A</v>
      </c>
      <c r="T405" s="38" t="e">
        <f t="shared" si="93"/>
        <v>#N/A</v>
      </c>
    </row>
    <row r="406" spans="2:20" x14ac:dyDescent="0.25">
      <c r="B406" s="38" t="e">
        <f t="shared" ca="1" si="80"/>
        <v>#N/A</v>
      </c>
      <c r="C406" s="40" t="e">
        <f>Кабельный_журнал!P372</f>
        <v>#N/A</v>
      </c>
      <c r="D406" s="38" t="e">
        <f t="shared" ca="1" si="81"/>
        <v>#N/A</v>
      </c>
      <c r="E406" s="41" t="s">
        <v>351</v>
      </c>
      <c r="F406" s="38" t="e">
        <f t="shared" ca="1" si="82"/>
        <v>#N/A</v>
      </c>
      <c r="G406" s="38" t="e">
        <f t="shared" si="83"/>
        <v>#N/A</v>
      </c>
      <c r="H406" s="41" t="s">
        <v>350</v>
      </c>
      <c r="I406" s="38" t="e">
        <f t="shared" si="84"/>
        <v>#N/A</v>
      </c>
      <c r="J406" s="38" t="e">
        <f t="shared" si="85"/>
        <v>#N/A</v>
      </c>
      <c r="K406" s="41" t="s">
        <v>348</v>
      </c>
      <c r="L406" s="38">
        <f t="shared" si="86"/>
        <v>1.7500000000000002E-2</v>
      </c>
      <c r="M406" s="38" t="e">
        <f t="shared" ca="1" si="87"/>
        <v>#N/A</v>
      </c>
      <c r="N406" s="38" t="e">
        <f ca="1">VLOOKUP(B406,$C$7:$T404,13,FALSE)</f>
        <v>#N/A</v>
      </c>
      <c r="O406" s="38" t="e">
        <f t="shared" ca="1" si="88"/>
        <v>#N/A</v>
      </c>
      <c r="P406" s="38" t="e">
        <f t="shared" ca="1" si="89"/>
        <v>#N/A</v>
      </c>
      <c r="Q406" s="38" t="e">
        <f t="shared" ca="1" si="90"/>
        <v>#N/A</v>
      </c>
      <c r="R406" s="38">
        <f t="shared" si="91"/>
        <v>6000</v>
      </c>
      <c r="S406" s="38" t="e">
        <f t="shared" ca="1" si="92"/>
        <v>#N/A</v>
      </c>
      <c r="T406" s="38" t="e">
        <f t="shared" si="93"/>
        <v>#N/A</v>
      </c>
    </row>
    <row r="407" spans="2:20" x14ac:dyDescent="0.25">
      <c r="B407" s="38" t="e">
        <f t="shared" ca="1" si="80"/>
        <v>#N/A</v>
      </c>
      <c r="C407" s="40" t="e">
        <f>Кабельный_журнал!P373</f>
        <v>#N/A</v>
      </c>
      <c r="D407" s="38" t="e">
        <f t="shared" ca="1" si="81"/>
        <v>#N/A</v>
      </c>
      <c r="E407" s="41" t="s">
        <v>351</v>
      </c>
      <c r="F407" s="38" t="e">
        <f t="shared" ca="1" si="82"/>
        <v>#N/A</v>
      </c>
      <c r="G407" s="38" t="e">
        <f t="shared" si="83"/>
        <v>#N/A</v>
      </c>
      <c r="H407" s="41" t="s">
        <v>350</v>
      </c>
      <c r="I407" s="38" t="e">
        <f t="shared" si="84"/>
        <v>#N/A</v>
      </c>
      <c r="J407" s="38" t="e">
        <f t="shared" si="85"/>
        <v>#N/A</v>
      </c>
      <c r="K407" s="41" t="s">
        <v>348</v>
      </c>
      <c r="L407" s="38">
        <f t="shared" si="86"/>
        <v>1.7500000000000002E-2</v>
      </c>
      <c r="M407" s="38" t="e">
        <f t="shared" ca="1" si="87"/>
        <v>#N/A</v>
      </c>
      <c r="N407" s="38" t="e">
        <f ca="1">VLOOKUP(B407,$C$7:$T405,13,FALSE)</f>
        <v>#N/A</v>
      </c>
      <c r="O407" s="38" t="e">
        <f t="shared" ca="1" si="88"/>
        <v>#N/A</v>
      </c>
      <c r="P407" s="38" t="e">
        <f t="shared" ca="1" si="89"/>
        <v>#N/A</v>
      </c>
      <c r="Q407" s="38" t="e">
        <f t="shared" ca="1" si="90"/>
        <v>#N/A</v>
      </c>
      <c r="R407" s="38">
        <f t="shared" si="91"/>
        <v>6000</v>
      </c>
      <c r="S407" s="38" t="e">
        <f t="shared" ca="1" si="92"/>
        <v>#N/A</v>
      </c>
      <c r="T407" s="38" t="e">
        <f t="shared" si="93"/>
        <v>#N/A</v>
      </c>
    </row>
    <row r="408" spans="2:20" x14ac:dyDescent="0.25">
      <c r="B408" s="38" t="e">
        <f t="shared" ca="1" si="80"/>
        <v>#N/A</v>
      </c>
      <c r="C408" s="40" t="e">
        <f>Кабельный_журнал!P374</f>
        <v>#N/A</v>
      </c>
      <c r="D408" s="38" t="e">
        <f t="shared" ca="1" si="81"/>
        <v>#N/A</v>
      </c>
      <c r="E408" s="41" t="s">
        <v>351</v>
      </c>
      <c r="F408" s="38" t="e">
        <f t="shared" ca="1" si="82"/>
        <v>#N/A</v>
      </c>
      <c r="G408" s="38" t="e">
        <f t="shared" si="83"/>
        <v>#N/A</v>
      </c>
      <c r="H408" s="41" t="s">
        <v>350</v>
      </c>
      <c r="I408" s="38" t="e">
        <f t="shared" si="84"/>
        <v>#N/A</v>
      </c>
      <c r="J408" s="38" t="e">
        <f t="shared" si="85"/>
        <v>#N/A</v>
      </c>
      <c r="K408" s="41" t="s">
        <v>348</v>
      </c>
      <c r="L408" s="38">
        <f t="shared" si="86"/>
        <v>1.7500000000000002E-2</v>
      </c>
      <c r="M408" s="38" t="e">
        <f t="shared" ca="1" si="87"/>
        <v>#N/A</v>
      </c>
      <c r="N408" s="38" t="e">
        <f ca="1">VLOOKUP(B408,$C$7:$T406,13,FALSE)</f>
        <v>#N/A</v>
      </c>
      <c r="O408" s="38" t="e">
        <f t="shared" ca="1" si="88"/>
        <v>#N/A</v>
      </c>
      <c r="P408" s="38" t="e">
        <f t="shared" ca="1" si="89"/>
        <v>#N/A</v>
      </c>
      <c r="Q408" s="38" t="e">
        <f t="shared" ca="1" si="90"/>
        <v>#N/A</v>
      </c>
      <c r="R408" s="38">
        <f t="shared" si="91"/>
        <v>6000</v>
      </c>
      <c r="S408" s="38" t="e">
        <f t="shared" ca="1" si="92"/>
        <v>#N/A</v>
      </c>
      <c r="T408" s="38" t="e">
        <f t="shared" si="93"/>
        <v>#N/A</v>
      </c>
    </row>
    <row r="409" spans="2:20" x14ac:dyDescent="0.25">
      <c r="B409" s="38" t="e">
        <f t="shared" ca="1" si="80"/>
        <v>#N/A</v>
      </c>
      <c r="C409" s="40" t="e">
        <f>Кабельный_журнал!P375</f>
        <v>#N/A</v>
      </c>
      <c r="D409" s="38" t="e">
        <f t="shared" ca="1" si="81"/>
        <v>#N/A</v>
      </c>
      <c r="E409" s="41" t="s">
        <v>351</v>
      </c>
      <c r="F409" s="38" t="e">
        <f t="shared" ca="1" si="82"/>
        <v>#N/A</v>
      </c>
      <c r="G409" s="38" t="e">
        <f t="shared" si="83"/>
        <v>#N/A</v>
      </c>
      <c r="H409" s="41" t="s">
        <v>350</v>
      </c>
      <c r="I409" s="38" t="e">
        <f t="shared" si="84"/>
        <v>#N/A</v>
      </c>
      <c r="J409" s="38" t="e">
        <f t="shared" si="85"/>
        <v>#N/A</v>
      </c>
      <c r="K409" s="41" t="s">
        <v>348</v>
      </c>
      <c r="L409" s="38">
        <f t="shared" si="86"/>
        <v>1.7500000000000002E-2</v>
      </c>
      <c r="M409" s="38" t="e">
        <f t="shared" ca="1" si="87"/>
        <v>#N/A</v>
      </c>
      <c r="N409" s="38" t="e">
        <f ca="1">VLOOKUP(B409,$C$7:$T407,13,FALSE)</f>
        <v>#N/A</v>
      </c>
      <c r="O409" s="38" t="e">
        <f t="shared" ca="1" si="88"/>
        <v>#N/A</v>
      </c>
      <c r="P409" s="38" t="e">
        <f t="shared" ca="1" si="89"/>
        <v>#N/A</v>
      </c>
      <c r="Q409" s="38" t="e">
        <f t="shared" ca="1" si="90"/>
        <v>#N/A</v>
      </c>
      <c r="R409" s="38">
        <f t="shared" si="91"/>
        <v>6000</v>
      </c>
      <c r="S409" s="38" t="e">
        <f t="shared" ca="1" si="92"/>
        <v>#N/A</v>
      </c>
      <c r="T409" s="38" t="e">
        <f t="shared" si="93"/>
        <v>#N/A</v>
      </c>
    </row>
    <row r="410" spans="2:20" x14ac:dyDescent="0.25">
      <c r="B410" s="38" t="e">
        <f t="shared" ca="1" si="80"/>
        <v>#N/A</v>
      </c>
      <c r="C410" s="40" t="e">
        <f>Кабельный_журнал!P376</f>
        <v>#N/A</v>
      </c>
      <c r="D410" s="38" t="e">
        <f t="shared" ca="1" si="81"/>
        <v>#N/A</v>
      </c>
      <c r="E410" s="41" t="s">
        <v>351</v>
      </c>
      <c r="F410" s="38" t="e">
        <f t="shared" ca="1" si="82"/>
        <v>#N/A</v>
      </c>
      <c r="G410" s="38" t="e">
        <f t="shared" si="83"/>
        <v>#N/A</v>
      </c>
      <c r="H410" s="41" t="s">
        <v>350</v>
      </c>
      <c r="I410" s="38" t="e">
        <f t="shared" si="84"/>
        <v>#N/A</v>
      </c>
      <c r="J410" s="38" t="e">
        <f t="shared" si="85"/>
        <v>#N/A</v>
      </c>
      <c r="K410" s="41" t="s">
        <v>348</v>
      </c>
      <c r="L410" s="38">
        <f t="shared" si="86"/>
        <v>1.7500000000000002E-2</v>
      </c>
      <c r="M410" s="38" t="e">
        <f t="shared" ca="1" si="87"/>
        <v>#N/A</v>
      </c>
      <c r="N410" s="38" t="e">
        <f ca="1">VLOOKUP(B410,$C$7:$T408,13,FALSE)</f>
        <v>#N/A</v>
      </c>
      <c r="O410" s="38" t="e">
        <f t="shared" ca="1" si="88"/>
        <v>#N/A</v>
      </c>
      <c r="P410" s="38" t="e">
        <f t="shared" ca="1" si="89"/>
        <v>#N/A</v>
      </c>
      <c r="Q410" s="38" t="e">
        <f t="shared" ca="1" si="90"/>
        <v>#N/A</v>
      </c>
      <c r="R410" s="38">
        <f t="shared" si="91"/>
        <v>6000</v>
      </c>
      <c r="S410" s="38" t="e">
        <f t="shared" ca="1" si="92"/>
        <v>#N/A</v>
      </c>
      <c r="T410" s="38" t="e">
        <f t="shared" si="93"/>
        <v>#N/A</v>
      </c>
    </row>
    <row r="411" spans="2:20" x14ac:dyDescent="0.25">
      <c r="B411" s="38" t="e">
        <f t="shared" ca="1" si="80"/>
        <v>#N/A</v>
      </c>
      <c r="C411" s="40" t="e">
        <f>Кабельный_журнал!P377</f>
        <v>#N/A</v>
      </c>
      <c r="D411" s="38" t="e">
        <f t="shared" ca="1" si="81"/>
        <v>#N/A</v>
      </c>
      <c r="E411" s="41" t="s">
        <v>351</v>
      </c>
      <c r="F411" s="38" t="e">
        <f t="shared" ca="1" si="82"/>
        <v>#N/A</v>
      </c>
      <c r="G411" s="38" t="e">
        <f t="shared" si="83"/>
        <v>#N/A</v>
      </c>
      <c r="H411" s="41" t="s">
        <v>350</v>
      </c>
      <c r="I411" s="38" t="e">
        <f t="shared" si="84"/>
        <v>#N/A</v>
      </c>
      <c r="J411" s="38" t="e">
        <f t="shared" si="85"/>
        <v>#N/A</v>
      </c>
      <c r="K411" s="41" t="s">
        <v>348</v>
      </c>
      <c r="L411" s="38">
        <f t="shared" si="86"/>
        <v>1.7500000000000002E-2</v>
      </c>
      <c r="M411" s="38" t="e">
        <f t="shared" ca="1" si="87"/>
        <v>#N/A</v>
      </c>
      <c r="N411" s="38" t="e">
        <f ca="1">VLOOKUP(B411,$C$7:$T409,13,FALSE)</f>
        <v>#N/A</v>
      </c>
      <c r="O411" s="38" t="e">
        <f t="shared" ca="1" si="88"/>
        <v>#N/A</v>
      </c>
      <c r="P411" s="38" t="e">
        <f t="shared" ca="1" si="89"/>
        <v>#N/A</v>
      </c>
      <c r="Q411" s="38" t="e">
        <f t="shared" ca="1" si="90"/>
        <v>#N/A</v>
      </c>
      <c r="R411" s="38">
        <f t="shared" si="91"/>
        <v>6000</v>
      </c>
      <c r="S411" s="38" t="e">
        <f t="shared" ca="1" si="92"/>
        <v>#N/A</v>
      </c>
      <c r="T411" s="38" t="e">
        <f t="shared" si="93"/>
        <v>#N/A</v>
      </c>
    </row>
    <row r="412" spans="2:20" x14ac:dyDescent="0.25">
      <c r="B412" s="38" t="e">
        <f t="shared" ca="1" si="80"/>
        <v>#N/A</v>
      </c>
      <c r="C412" s="40" t="e">
        <f>Кабельный_журнал!P378</f>
        <v>#N/A</v>
      </c>
      <c r="D412" s="38" t="e">
        <f t="shared" ca="1" si="81"/>
        <v>#N/A</v>
      </c>
      <c r="E412" s="41" t="s">
        <v>351</v>
      </c>
      <c r="F412" s="38" t="e">
        <f t="shared" ca="1" si="82"/>
        <v>#N/A</v>
      </c>
      <c r="G412" s="38" t="e">
        <f t="shared" si="83"/>
        <v>#N/A</v>
      </c>
      <c r="H412" s="41" t="s">
        <v>350</v>
      </c>
      <c r="I412" s="38" t="e">
        <f t="shared" si="84"/>
        <v>#N/A</v>
      </c>
      <c r="J412" s="38" t="e">
        <f t="shared" si="85"/>
        <v>#N/A</v>
      </c>
      <c r="K412" s="41" t="s">
        <v>348</v>
      </c>
      <c r="L412" s="38">
        <f t="shared" si="86"/>
        <v>1.7500000000000002E-2</v>
      </c>
      <c r="M412" s="38" t="e">
        <f t="shared" ca="1" si="87"/>
        <v>#N/A</v>
      </c>
      <c r="N412" s="38" t="e">
        <f ca="1">VLOOKUP(B412,$C$7:$T410,13,FALSE)</f>
        <v>#N/A</v>
      </c>
      <c r="O412" s="38" t="e">
        <f t="shared" ca="1" si="88"/>
        <v>#N/A</v>
      </c>
      <c r="P412" s="38" t="e">
        <f t="shared" ca="1" si="89"/>
        <v>#N/A</v>
      </c>
      <c r="Q412" s="38" t="e">
        <f t="shared" ca="1" si="90"/>
        <v>#N/A</v>
      </c>
      <c r="R412" s="38">
        <f t="shared" si="91"/>
        <v>6000</v>
      </c>
      <c r="S412" s="38" t="e">
        <f t="shared" ca="1" si="92"/>
        <v>#N/A</v>
      </c>
      <c r="T412" s="38" t="e">
        <f t="shared" si="93"/>
        <v>#N/A</v>
      </c>
    </row>
    <row r="413" spans="2:20" x14ac:dyDescent="0.25">
      <c r="B413" s="38" t="e">
        <f t="shared" ca="1" si="80"/>
        <v>#N/A</v>
      </c>
      <c r="C413" s="40" t="e">
        <f>Кабельный_журнал!P379</f>
        <v>#N/A</v>
      </c>
      <c r="D413" s="38" t="e">
        <f t="shared" ca="1" si="81"/>
        <v>#N/A</v>
      </c>
      <c r="E413" s="41" t="s">
        <v>351</v>
      </c>
      <c r="F413" s="38" t="e">
        <f t="shared" ca="1" si="82"/>
        <v>#N/A</v>
      </c>
      <c r="G413" s="38" t="e">
        <f t="shared" si="83"/>
        <v>#N/A</v>
      </c>
      <c r="H413" s="41" t="s">
        <v>350</v>
      </c>
      <c r="I413" s="38" t="e">
        <f t="shared" si="84"/>
        <v>#N/A</v>
      </c>
      <c r="J413" s="38" t="e">
        <f t="shared" si="85"/>
        <v>#N/A</v>
      </c>
      <c r="K413" s="41" t="s">
        <v>348</v>
      </c>
      <c r="L413" s="38">
        <f t="shared" si="86"/>
        <v>1.7500000000000002E-2</v>
      </c>
      <c r="M413" s="38" t="e">
        <f t="shared" ca="1" si="87"/>
        <v>#N/A</v>
      </c>
      <c r="N413" s="38" t="e">
        <f ca="1">VLOOKUP(B413,$C$7:$T411,13,FALSE)</f>
        <v>#N/A</v>
      </c>
      <c r="O413" s="38" t="e">
        <f t="shared" ca="1" si="88"/>
        <v>#N/A</v>
      </c>
      <c r="P413" s="38" t="e">
        <f t="shared" ca="1" si="89"/>
        <v>#N/A</v>
      </c>
      <c r="Q413" s="38" t="e">
        <f t="shared" ca="1" si="90"/>
        <v>#N/A</v>
      </c>
      <c r="R413" s="38">
        <f t="shared" si="91"/>
        <v>6000</v>
      </c>
      <c r="S413" s="38" t="e">
        <f t="shared" ca="1" si="92"/>
        <v>#N/A</v>
      </c>
      <c r="T413" s="38" t="e">
        <f t="shared" si="93"/>
        <v>#N/A</v>
      </c>
    </row>
    <row r="414" spans="2:20" x14ac:dyDescent="0.25">
      <c r="B414" s="38" t="e">
        <f t="shared" ca="1" si="80"/>
        <v>#N/A</v>
      </c>
      <c r="C414" s="40" t="e">
        <f>Кабельный_журнал!P380</f>
        <v>#N/A</v>
      </c>
      <c r="D414" s="38" t="e">
        <f t="shared" ca="1" si="81"/>
        <v>#N/A</v>
      </c>
      <c r="E414" s="41" t="s">
        <v>351</v>
      </c>
      <c r="F414" s="38" t="e">
        <f t="shared" ca="1" si="82"/>
        <v>#N/A</v>
      </c>
      <c r="G414" s="38" t="e">
        <f t="shared" si="83"/>
        <v>#N/A</v>
      </c>
      <c r="H414" s="41" t="s">
        <v>350</v>
      </c>
      <c r="I414" s="38" t="e">
        <f t="shared" si="84"/>
        <v>#N/A</v>
      </c>
      <c r="J414" s="38" t="e">
        <f t="shared" si="85"/>
        <v>#N/A</v>
      </c>
      <c r="K414" s="41" t="s">
        <v>348</v>
      </c>
      <c r="L414" s="38">
        <f t="shared" si="86"/>
        <v>1.7500000000000002E-2</v>
      </c>
      <c r="M414" s="38" t="e">
        <f t="shared" ca="1" si="87"/>
        <v>#N/A</v>
      </c>
      <c r="N414" s="38" t="e">
        <f ca="1">VLOOKUP(B414,$C$7:$T412,13,FALSE)</f>
        <v>#N/A</v>
      </c>
      <c r="O414" s="38" t="e">
        <f t="shared" ca="1" si="88"/>
        <v>#N/A</v>
      </c>
      <c r="P414" s="38" t="e">
        <f t="shared" ca="1" si="89"/>
        <v>#N/A</v>
      </c>
      <c r="Q414" s="38" t="e">
        <f t="shared" ca="1" si="90"/>
        <v>#N/A</v>
      </c>
      <c r="R414" s="38">
        <f t="shared" si="91"/>
        <v>6000</v>
      </c>
      <c r="S414" s="38" t="e">
        <f t="shared" ca="1" si="92"/>
        <v>#N/A</v>
      </c>
      <c r="T414" s="38" t="e">
        <f t="shared" si="93"/>
        <v>#N/A</v>
      </c>
    </row>
    <row r="415" spans="2:20" x14ac:dyDescent="0.25">
      <c r="B415" s="38" t="e">
        <f t="shared" ca="1" si="80"/>
        <v>#N/A</v>
      </c>
      <c r="C415" s="40" t="e">
        <f>Кабельный_журнал!P381</f>
        <v>#N/A</v>
      </c>
      <c r="D415" s="38" t="e">
        <f t="shared" ca="1" si="81"/>
        <v>#N/A</v>
      </c>
      <c r="E415" s="41" t="s">
        <v>351</v>
      </c>
      <c r="F415" s="38" t="e">
        <f t="shared" ca="1" si="82"/>
        <v>#N/A</v>
      </c>
      <c r="G415" s="38" t="e">
        <f t="shared" si="83"/>
        <v>#N/A</v>
      </c>
      <c r="H415" s="41" t="s">
        <v>350</v>
      </c>
      <c r="I415" s="38" t="e">
        <f t="shared" si="84"/>
        <v>#N/A</v>
      </c>
      <c r="J415" s="38" t="e">
        <f t="shared" si="85"/>
        <v>#N/A</v>
      </c>
      <c r="K415" s="41" t="s">
        <v>348</v>
      </c>
      <c r="L415" s="38">
        <f t="shared" si="86"/>
        <v>1.7500000000000002E-2</v>
      </c>
      <c r="M415" s="38" t="e">
        <f t="shared" ca="1" si="87"/>
        <v>#N/A</v>
      </c>
      <c r="N415" s="38" t="e">
        <f ca="1">VLOOKUP(B415,$C$7:$T413,13,FALSE)</f>
        <v>#N/A</v>
      </c>
      <c r="O415" s="38" t="e">
        <f t="shared" ca="1" si="88"/>
        <v>#N/A</v>
      </c>
      <c r="P415" s="38" t="e">
        <f t="shared" ca="1" si="89"/>
        <v>#N/A</v>
      </c>
      <c r="Q415" s="38" t="e">
        <f t="shared" ca="1" si="90"/>
        <v>#N/A</v>
      </c>
      <c r="R415" s="38">
        <f t="shared" si="91"/>
        <v>6000</v>
      </c>
      <c r="S415" s="38" t="e">
        <f t="shared" ca="1" si="92"/>
        <v>#N/A</v>
      </c>
      <c r="T415" s="38" t="e">
        <f t="shared" si="93"/>
        <v>#N/A</v>
      </c>
    </row>
    <row r="416" spans="2:20" x14ac:dyDescent="0.25">
      <c r="B416" s="38" t="e">
        <f t="shared" ca="1" si="80"/>
        <v>#N/A</v>
      </c>
      <c r="C416" s="40" t="e">
        <f>Кабельный_журнал!P382</f>
        <v>#N/A</v>
      </c>
      <c r="D416" s="38" t="e">
        <f t="shared" ca="1" si="81"/>
        <v>#N/A</v>
      </c>
      <c r="E416" s="41" t="s">
        <v>351</v>
      </c>
      <c r="F416" s="38" t="e">
        <f t="shared" ca="1" si="82"/>
        <v>#N/A</v>
      </c>
      <c r="G416" s="38" t="e">
        <f t="shared" si="83"/>
        <v>#N/A</v>
      </c>
      <c r="H416" s="41" t="s">
        <v>350</v>
      </c>
      <c r="I416" s="38" t="e">
        <f t="shared" si="84"/>
        <v>#N/A</v>
      </c>
      <c r="J416" s="38" t="e">
        <f t="shared" si="85"/>
        <v>#N/A</v>
      </c>
      <c r="K416" s="41" t="s">
        <v>348</v>
      </c>
      <c r="L416" s="38">
        <f t="shared" si="86"/>
        <v>1.7500000000000002E-2</v>
      </c>
      <c r="M416" s="38" t="e">
        <f t="shared" ca="1" si="87"/>
        <v>#N/A</v>
      </c>
      <c r="N416" s="38" t="e">
        <f ca="1">VLOOKUP(B416,$C$7:$T414,13,FALSE)</f>
        <v>#N/A</v>
      </c>
      <c r="O416" s="38" t="e">
        <f t="shared" ca="1" si="88"/>
        <v>#N/A</v>
      </c>
      <c r="P416" s="38" t="e">
        <f t="shared" ca="1" si="89"/>
        <v>#N/A</v>
      </c>
      <c r="Q416" s="38" t="e">
        <f t="shared" ca="1" si="90"/>
        <v>#N/A</v>
      </c>
      <c r="R416" s="38">
        <f t="shared" si="91"/>
        <v>6000</v>
      </c>
      <c r="S416" s="38" t="e">
        <f t="shared" ca="1" si="92"/>
        <v>#N/A</v>
      </c>
      <c r="T416" s="38" t="e">
        <f t="shared" si="93"/>
        <v>#N/A</v>
      </c>
    </row>
    <row r="417" spans="2:20" x14ac:dyDescent="0.25">
      <c r="B417" s="38" t="e">
        <f t="shared" ca="1" si="80"/>
        <v>#N/A</v>
      </c>
      <c r="C417" s="40" t="e">
        <f>Кабельный_журнал!P383</f>
        <v>#N/A</v>
      </c>
      <c r="D417" s="38" t="e">
        <f t="shared" ca="1" si="81"/>
        <v>#N/A</v>
      </c>
      <c r="E417" s="41" t="s">
        <v>351</v>
      </c>
      <c r="F417" s="38" t="e">
        <f t="shared" ca="1" si="82"/>
        <v>#N/A</v>
      </c>
      <c r="G417" s="38" t="e">
        <f t="shared" si="83"/>
        <v>#N/A</v>
      </c>
      <c r="H417" s="41" t="s">
        <v>350</v>
      </c>
      <c r="I417" s="38" t="e">
        <f t="shared" si="84"/>
        <v>#N/A</v>
      </c>
      <c r="J417" s="38" t="e">
        <f t="shared" si="85"/>
        <v>#N/A</v>
      </c>
      <c r="K417" s="41" t="s">
        <v>348</v>
      </c>
      <c r="L417" s="38">
        <f t="shared" si="86"/>
        <v>1.7500000000000002E-2</v>
      </c>
      <c r="M417" s="38" t="e">
        <f t="shared" ca="1" si="87"/>
        <v>#N/A</v>
      </c>
      <c r="N417" s="38" t="e">
        <f ca="1">VLOOKUP(B417,$C$7:$T415,13,FALSE)</f>
        <v>#N/A</v>
      </c>
      <c r="O417" s="38" t="e">
        <f t="shared" ca="1" si="88"/>
        <v>#N/A</v>
      </c>
      <c r="P417" s="38" t="e">
        <f t="shared" ca="1" si="89"/>
        <v>#N/A</v>
      </c>
      <c r="Q417" s="38" t="e">
        <f t="shared" ca="1" si="90"/>
        <v>#N/A</v>
      </c>
      <c r="R417" s="38">
        <f t="shared" si="91"/>
        <v>6000</v>
      </c>
      <c r="S417" s="38" t="e">
        <f t="shared" ca="1" si="92"/>
        <v>#N/A</v>
      </c>
      <c r="T417" s="38" t="e">
        <f t="shared" si="93"/>
        <v>#N/A</v>
      </c>
    </row>
    <row r="418" spans="2:20" x14ac:dyDescent="0.25">
      <c r="B418" s="38" t="e">
        <f t="shared" ca="1" si="80"/>
        <v>#N/A</v>
      </c>
      <c r="C418" s="40" t="e">
        <f>Кабельный_журнал!P384</f>
        <v>#N/A</v>
      </c>
      <c r="D418" s="38" t="e">
        <f t="shared" ca="1" si="81"/>
        <v>#N/A</v>
      </c>
      <c r="E418" s="41" t="s">
        <v>351</v>
      </c>
      <c r="F418" s="38" t="e">
        <f t="shared" ca="1" si="82"/>
        <v>#N/A</v>
      </c>
      <c r="G418" s="38" t="e">
        <f t="shared" si="83"/>
        <v>#N/A</v>
      </c>
      <c r="H418" s="41" t="s">
        <v>350</v>
      </c>
      <c r="I418" s="38" t="e">
        <f t="shared" si="84"/>
        <v>#N/A</v>
      </c>
      <c r="J418" s="38" t="e">
        <f t="shared" si="85"/>
        <v>#N/A</v>
      </c>
      <c r="K418" s="41" t="s">
        <v>348</v>
      </c>
      <c r="L418" s="38">
        <f t="shared" si="86"/>
        <v>1.7500000000000002E-2</v>
      </c>
      <c r="M418" s="38" t="e">
        <f t="shared" ca="1" si="87"/>
        <v>#N/A</v>
      </c>
      <c r="N418" s="38" t="e">
        <f ca="1">VLOOKUP(B418,$C$7:$T416,13,FALSE)</f>
        <v>#N/A</v>
      </c>
      <c r="O418" s="38" t="e">
        <f t="shared" ca="1" si="88"/>
        <v>#N/A</v>
      </c>
      <c r="P418" s="38" t="e">
        <f t="shared" ca="1" si="89"/>
        <v>#N/A</v>
      </c>
      <c r="Q418" s="38" t="e">
        <f t="shared" ca="1" si="90"/>
        <v>#N/A</v>
      </c>
      <c r="R418" s="38">
        <f t="shared" si="91"/>
        <v>6000</v>
      </c>
      <c r="S418" s="38" t="e">
        <f t="shared" ca="1" si="92"/>
        <v>#N/A</v>
      </c>
      <c r="T418" s="38" t="e">
        <f t="shared" si="93"/>
        <v>#N/A</v>
      </c>
    </row>
    <row r="419" spans="2:20" x14ac:dyDescent="0.25">
      <c r="B419" s="38" t="e">
        <f t="shared" ca="1" si="80"/>
        <v>#N/A</v>
      </c>
      <c r="C419" s="40" t="e">
        <f>Кабельный_журнал!P385</f>
        <v>#N/A</v>
      </c>
      <c r="D419" s="38" t="e">
        <f t="shared" ca="1" si="81"/>
        <v>#N/A</v>
      </c>
      <c r="E419" s="41" t="s">
        <v>351</v>
      </c>
      <c r="F419" s="38" t="e">
        <f t="shared" ca="1" si="82"/>
        <v>#N/A</v>
      </c>
      <c r="G419" s="38" t="e">
        <f t="shared" si="83"/>
        <v>#N/A</v>
      </c>
      <c r="H419" s="41" t="s">
        <v>350</v>
      </c>
      <c r="I419" s="38" t="e">
        <f t="shared" si="84"/>
        <v>#N/A</v>
      </c>
      <c r="J419" s="38" t="e">
        <f t="shared" si="85"/>
        <v>#N/A</v>
      </c>
      <c r="K419" s="41" t="s">
        <v>348</v>
      </c>
      <c r="L419" s="38">
        <f t="shared" si="86"/>
        <v>1.7500000000000002E-2</v>
      </c>
      <c r="M419" s="38" t="e">
        <f t="shared" ca="1" si="87"/>
        <v>#N/A</v>
      </c>
      <c r="N419" s="38" t="e">
        <f ca="1">VLOOKUP(B419,$C$7:$T417,13,FALSE)</f>
        <v>#N/A</v>
      </c>
      <c r="O419" s="38" t="e">
        <f t="shared" ca="1" si="88"/>
        <v>#N/A</v>
      </c>
      <c r="P419" s="38" t="e">
        <f t="shared" ca="1" si="89"/>
        <v>#N/A</v>
      </c>
      <c r="Q419" s="38" t="e">
        <f t="shared" ca="1" si="90"/>
        <v>#N/A</v>
      </c>
      <c r="R419" s="38">
        <f t="shared" si="91"/>
        <v>6000</v>
      </c>
      <c r="S419" s="38" t="e">
        <f t="shared" ca="1" si="92"/>
        <v>#N/A</v>
      </c>
      <c r="T419" s="38" t="e">
        <f t="shared" si="93"/>
        <v>#N/A</v>
      </c>
    </row>
    <row r="420" spans="2:20" x14ac:dyDescent="0.25">
      <c r="B420" s="38" t="e">
        <f t="shared" ca="1" si="80"/>
        <v>#N/A</v>
      </c>
      <c r="C420" s="40" t="e">
        <f>Кабельный_журнал!P386</f>
        <v>#N/A</v>
      </c>
      <c r="D420" s="38" t="e">
        <f t="shared" ca="1" si="81"/>
        <v>#N/A</v>
      </c>
      <c r="E420" s="41" t="s">
        <v>351</v>
      </c>
      <c r="F420" s="38" t="e">
        <f t="shared" ca="1" si="82"/>
        <v>#N/A</v>
      </c>
      <c r="G420" s="38" t="e">
        <f t="shared" si="83"/>
        <v>#N/A</v>
      </c>
      <c r="H420" s="41" t="s">
        <v>350</v>
      </c>
      <c r="I420" s="38" t="e">
        <f t="shared" si="84"/>
        <v>#N/A</v>
      </c>
      <c r="J420" s="38" t="e">
        <f t="shared" si="85"/>
        <v>#N/A</v>
      </c>
      <c r="K420" s="41" t="s">
        <v>348</v>
      </c>
      <c r="L420" s="38">
        <f t="shared" si="86"/>
        <v>1.7500000000000002E-2</v>
      </c>
      <c r="M420" s="38" t="e">
        <f t="shared" ca="1" si="87"/>
        <v>#N/A</v>
      </c>
      <c r="N420" s="38" t="e">
        <f ca="1">VLOOKUP(B420,$C$7:$T418,13,FALSE)</f>
        <v>#N/A</v>
      </c>
      <c r="O420" s="38" t="e">
        <f t="shared" ca="1" si="88"/>
        <v>#N/A</v>
      </c>
      <c r="P420" s="38" t="e">
        <f t="shared" ca="1" si="89"/>
        <v>#N/A</v>
      </c>
      <c r="Q420" s="38" t="e">
        <f t="shared" ca="1" si="90"/>
        <v>#N/A</v>
      </c>
      <c r="R420" s="38">
        <f t="shared" si="91"/>
        <v>6000</v>
      </c>
      <c r="S420" s="38" t="e">
        <f t="shared" ca="1" si="92"/>
        <v>#N/A</v>
      </c>
      <c r="T420" s="38" t="e">
        <f t="shared" si="93"/>
        <v>#N/A</v>
      </c>
    </row>
    <row r="421" spans="2:20" x14ac:dyDescent="0.25">
      <c r="B421" s="38" t="e">
        <f t="shared" ca="1" si="80"/>
        <v>#N/A</v>
      </c>
      <c r="C421" s="40" t="e">
        <f>Кабельный_журнал!P387</f>
        <v>#N/A</v>
      </c>
      <c r="D421" s="38" t="e">
        <f t="shared" ca="1" si="81"/>
        <v>#N/A</v>
      </c>
      <c r="E421" s="41" t="s">
        <v>351</v>
      </c>
      <c r="F421" s="38" t="e">
        <f t="shared" ca="1" si="82"/>
        <v>#N/A</v>
      </c>
      <c r="G421" s="38" t="e">
        <f t="shared" si="83"/>
        <v>#N/A</v>
      </c>
      <c r="H421" s="41" t="s">
        <v>350</v>
      </c>
      <c r="I421" s="38" t="e">
        <f t="shared" si="84"/>
        <v>#N/A</v>
      </c>
      <c r="J421" s="38" t="e">
        <f t="shared" si="85"/>
        <v>#N/A</v>
      </c>
      <c r="K421" s="41" t="s">
        <v>348</v>
      </c>
      <c r="L421" s="38">
        <f t="shared" si="86"/>
        <v>1.7500000000000002E-2</v>
      </c>
      <c r="M421" s="38" t="e">
        <f t="shared" ca="1" si="87"/>
        <v>#N/A</v>
      </c>
      <c r="N421" s="38" t="e">
        <f ca="1">VLOOKUP(B421,$C$7:$T419,13,FALSE)</f>
        <v>#N/A</v>
      </c>
      <c r="O421" s="38" t="e">
        <f t="shared" ca="1" si="88"/>
        <v>#N/A</v>
      </c>
      <c r="P421" s="38" t="e">
        <f t="shared" ca="1" si="89"/>
        <v>#N/A</v>
      </c>
      <c r="Q421" s="38" t="e">
        <f t="shared" ca="1" si="90"/>
        <v>#N/A</v>
      </c>
      <c r="R421" s="38">
        <f t="shared" si="91"/>
        <v>6000</v>
      </c>
      <c r="S421" s="38" t="e">
        <f t="shared" ca="1" si="92"/>
        <v>#N/A</v>
      </c>
      <c r="T421" s="38" t="e">
        <f t="shared" si="93"/>
        <v>#N/A</v>
      </c>
    </row>
    <row r="422" spans="2:20" x14ac:dyDescent="0.25">
      <c r="B422" s="38" t="e">
        <f t="shared" ca="1" si="80"/>
        <v>#N/A</v>
      </c>
      <c r="C422" s="40" t="e">
        <f>Кабельный_журнал!P388</f>
        <v>#N/A</v>
      </c>
      <c r="D422" s="38" t="e">
        <f t="shared" ca="1" si="81"/>
        <v>#N/A</v>
      </c>
      <c r="E422" s="41" t="s">
        <v>351</v>
      </c>
      <c r="F422" s="38" t="e">
        <f t="shared" ca="1" si="82"/>
        <v>#N/A</v>
      </c>
      <c r="G422" s="38" t="e">
        <f t="shared" si="83"/>
        <v>#N/A</v>
      </c>
      <c r="H422" s="41" t="s">
        <v>350</v>
      </c>
      <c r="I422" s="38" t="e">
        <f t="shared" si="84"/>
        <v>#N/A</v>
      </c>
      <c r="J422" s="38" t="e">
        <f t="shared" si="85"/>
        <v>#N/A</v>
      </c>
      <c r="K422" s="41" t="s">
        <v>348</v>
      </c>
      <c r="L422" s="38">
        <f t="shared" si="86"/>
        <v>1.7500000000000002E-2</v>
      </c>
      <c r="M422" s="38" t="e">
        <f t="shared" ca="1" si="87"/>
        <v>#N/A</v>
      </c>
      <c r="N422" s="38" t="e">
        <f ca="1">VLOOKUP(B422,$C$7:$T420,13,FALSE)</f>
        <v>#N/A</v>
      </c>
      <c r="O422" s="38" t="e">
        <f t="shared" ca="1" si="88"/>
        <v>#N/A</v>
      </c>
      <c r="P422" s="38" t="e">
        <f t="shared" ca="1" si="89"/>
        <v>#N/A</v>
      </c>
      <c r="Q422" s="38" t="e">
        <f t="shared" ca="1" si="90"/>
        <v>#N/A</v>
      </c>
      <c r="R422" s="38">
        <f t="shared" si="91"/>
        <v>6000</v>
      </c>
      <c r="S422" s="38" t="e">
        <f t="shared" ca="1" si="92"/>
        <v>#N/A</v>
      </c>
      <c r="T422" s="38" t="e">
        <f t="shared" si="93"/>
        <v>#N/A</v>
      </c>
    </row>
    <row r="423" spans="2:20" x14ac:dyDescent="0.25">
      <c r="B423" s="38" t="e">
        <f t="shared" ref="B423:B486" ca="1" si="94">VLOOKUP(C423,Кабельный_журнал,2,FALSE)</f>
        <v>#N/A</v>
      </c>
      <c r="C423" s="40" t="e">
        <f>Кабельный_журнал!P389</f>
        <v>#N/A</v>
      </c>
      <c r="D423" s="38" t="e">
        <f t="shared" ref="D423:D486" ca="1" si="95">B423&amp;"-"&amp;C423</f>
        <v>#N/A</v>
      </c>
      <c r="E423" s="41" t="s">
        <v>351</v>
      </c>
      <c r="F423" s="38" t="e">
        <f t="shared" ref="F423:F486" ca="1" si="96">VLOOKUP(C423,Кабельный_журнал,8,FALSE)</f>
        <v>#N/A</v>
      </c>
      <c r="G423" s="38" t="e">
        <f t="shared" ref="G423:G486" si="97">VLOOKUP(C423,Исходные_данные,21,FALSE)</f>
        <v>#N/A</v>
      </c>
      <c r="H423" s="41" t="s">
        <v>350</v>
      </c>
      <c r="I423" s="38" t="e">
        <f t="shared" ref="I423:I486" si="98">VLOOKUP(C423,Исходные_данные,22,FALSE)</f>
        <v>#N/A</v>
      </c>
      <c r="J423" s="38" t="e">
        <f t="shared" ref="J423:J486" si="99">I423</f>
        <v>#N/A</v>
      </c>
      <c r="K423" s="41" t="s">
        <v>348</v>
      </c>
      <c r="L423" s="38">
        <f t="shared" ref="L423:L486" si="100">VLOOKUP(K423,$K$2:$L$3,2,FALSE)</f>
        <v>1.7500000000000002E-2</v>
      </c>
      <c r="M423" s="38" t="e">
        <f t="shared" ref="M423:M486" ca="1" si="101">L423*F423*(1/I423+1/J423)</f>
        <v>#N/A</v>
      </c>
      <c r="N423" s="38" t="e">
        <f ca="1">VLOOKUP(B423,$C$7:$T421,13,FALSE)</f>
        <v>#N/A</v>
      </c>
      <c r="O423" s="38" t="e">
        <f t="shared" ref="O423:O486" ca="1" si="102">L423+M423</f>
        <v>#N/A</v>
      </c>
      <c r="P423" s="38" t="e">
        <f t="shared" ref="P423:P486" ca="1" si="103">220/O423</f>
        <v>#N/A</v>
      </c>
      <c r="Q423" s="38" t="e">
        <f t="shared" ref="Q423:Q486" ca="1" si="104">O423/G423</f>
        <v>#N/A</v>
      </c>
      <c r="R423" s="38">
        <f t="shared" ref="R423:R486" si="105">VLOOKUP(H423,$W$2:$Y$12,3,FALSE)</f>
        <v>6000</v>
      </c>
      <c r="S423" s="38" t="e">
        <f t="shared" ref="S423:S486" ca="1" si="106">_xlfn.IFS(E423="щит",IF(P423&gt;R423,"Увел сеч",IF(T423&gt;P423,"Увел сеч","tср&lt;5с")),E423="потреб",IF(P423&gt;R423,"Увел сеч",IF(T423&gt;P423,"Увел сеч","tср&lt;0.4с")))</f>
        <v>#N/A</v>
      </c>
      <c r="T423" s="38" t="e">
        <f t="shared" ref="T423:T486" si="107">G423*VLOOKUP(H423,$W$2:$Y$12,2,FALSE)</f>
        <v>#N/A</v>
      </c>
    </row>
    <row r="424" spans="2:20" x14ac:dyDescent="0.25">
      <c r="B424" s="38" t="e">
        <f t="shared" ca="1" si="94"/>
        <v>#N/A</v>
      </c>
      <c r="C424" s="40" t="e">
        <f>Кабельный_журнал!P390</f>
        <v>#N/A</v>
      </c>
      <c r="D424" s="38" t="e">
        <f t="shared" ca="1" si="95"/>
        <v>#N/A</v>
      </c>
      <c r="E424" s="41" t="s">
        <v>351</v>
      </c>
      <c r="F424" s="38" t="e">
        <f t="shared" ca="1" si="96"/>
        <v>#N/A</v>
      </c>
      <c r="G424" s="38" t="e">
        <f t="shared" si="97"/>
        <v>#N/A</v>
      </c>
      <c r="H424" s="41" t="s">
        <v>350</v>
      </c>
      <c r="I424" s="38" t="e">
        <f t="shared" si="98"/>
        <v>#N/A</v>
      </c>
      <c r="J424" s="38" t="e">
        <f t="shared" si="99"/>
        <v>#N/A</v>
      </c>
      <c r="K424" s="41" t="s">
        <v>348</v>
      </c>
      <c r="L424" s="38">
        <f t="shared" si="100"/>
        <v>1.7500000000000002E-2</v>
      </c>
      <c r="M424" s="38" t="e">
        <f t="shared" ca="1" si="101"/>
        <v>#N/A</v>
      </c>
      <c r="N424" s="38" t="e">
        <f ca="1">VLOOKUP(B424,$C$7:$T422,13,FALSE)</f>
        <v>#N/A</v>
      </c>
      <c r="O424" s="38" t="e">
        <f t="shared" ca="1" si="102"/>
        <v>#N/A</v>
      </c>
      <c r="P424" s="38" t="e">
        <f t="shared" ca="1" si="103"/>
        <v>#N/A</v>
      </c>
      <c r="Q424" s="38" t="e">
        <f t="shared" ca="1" si="104"/>
        <v>#N/A</v>
      </c>
      <c r="R424" s="38">
        <f t="shared" si="105"/>
        <v>6000</v>
      </c>
      <c r="S424" s="38" t="e">
        <f t="shared" ca="1" si="106"/>
        <v>#N/A</v>
      </c>
      <c r="T424" s="38" t="e">
        <f t="shared" si="107"/>
        <v>#N/A</v>
      </c>
    </row>
    <row r="425" spans="2:20" x14ac:dyDescent="0.25">
      <c r="B425" s="38" t="e">
        <f t="shared" ca="1" si="94"/>
        <v>#N/A</v>
      </c>
      <c r="C425" s="40" t="e">
        <f>Кабельный_журнал!P391</f>
        <v>#N/A</v>
      </c>
      <c r="D425" s="38" t="e">
        <f t="shared" ca="1" si="95"/>
        <v>#N/A</v>
      </c>
      <c r="E425" s="41" t="s">
        <v>351</v>
      </c>
      <c r="F425" s="38" t="e">
        <f t="shared" ca="1" si="96"/>
        <v>#N/A</v>
      </c>
      <c r="G425" s="38" t="e">
        <f t="shared" si="97"/>
        <v>#N/A</v>
      </c>
      <c r="H425" s="41" t="s">
        <v>350</v>
      </c>
      <c r="I425" s="38" t="e">
        <f t="shared" si="98"/>
        <v>#N/A</v>
      </c>
      <c r="J425" s="38" t="e">
        <f t="shared" si="99"/>
        <v>#N/A</v>
      </c>
      <c r="K425" s="41" t="s">
        <v>348</v>
      </c>
      <c r="L425" s="38">
        <f t="shared" si="100"/>
        <v>1.7500000000000002E-2</v>
      </c>
      <c r="M425" s="38" t="e">
        <f t="shared" ca="1" si="101"/>
        <v>#N/A</v>
      </c>
      <c r="N425" s="38" t="e">
        <f ca="1">VLOOKUP(B425,$C$7:$T423,13,FALSE)</f>
        <v>#N/A</v>
      </c>
      <c r="O425" s="38" t="e">
        <f t="shared" ca="1" si="102"/>
        <v>#N/A</v>
      </c>
      <c r="P425" s="38" t="e">
        <f t="shared" ca="1" si="103"/>
        <v>#N/A</v>
      </c>
      <c r="Q425" s="38" t="e">
        <f t="shared" ca="1" si="104"/>
        <v>#N/A</v>
      </c>
      <c r="R425" s="38">
        <f t="shared" si="105"/>
        <v>6000</v>
      </c>
      <c r="S425" s="38" t="e">
        <f t="shared" ca="1" si="106"/>
        <v>#N/A</v>
      </c>
      <c r="T425" s="38" t="e">
        <f t="shared" si="107"/>
        <v>#N/A</v>
      </c>
    </row>
    <row r="426" spans="2:20" x14ac:dyDescent="0.25">
      <c r="B426" s="38" t="e">
        <f t="shared" ca="1" si="94"/>
        <v>#N/A</v>
      </c>
      <c r="C426" s="40" t="e">
        <f>Кабельный_журнал!P392</f>
        <v>#N/A</v>
      </c>
      <c r="D426" s="38" t="e">
        <f t="shared" ca="1" si="95"/>
        <v>#N/A</v>
      </c>
      <c r="E426" s="41" t="s">
        <v>351</v>
      </c>
      <c r="F426" s="38" t="e">
        <f t="shared" ca="1" si="96"/>
        <v>#N/A</v>
      </c>
      <c r="G426" s="38" t="e">
        <f t="shared" si="97"/>
        <v>#N/A</v>
      </c>
      <c r="H426" s="41" t="s">
        <v>350</v>
      </c>
      <c r="I426" s="38" t="e">
        <f t="shared" si="98"/>
        <v>#N/A</v>
      </c>
      <c r="J426" s="38" t="e">
        <f t="shared" si="99"/>
        <v>#N/A</v>
      </c>
      <c r="K426" s="41" t="s">
        <v>348</v>
      </c>
      <c r="L426" s="38">
        <f t="shared" si="100"/>
        <v>1.7500000000000002E-2</v>
      </c>
      <c r="M426" s="38" t="e">
        <f t="shared" ca="1" si="101"/>
        <v>#N/A</v>
      </c>
      <c r="N426" s="38" t="e">
        <f ca="1">VLOOKUP(B426,$C$7:$T424,13,FALSE)</f>
        <v>#N/A</v>
      </c>
      <c r="O426" s="38" t="e">
        <f t="shared" ca="1" si="102"/>
        <v>#N/A</v>
      </c>
      <c r="P426" s="38" t="e">
        <f t="shared" ca="1" si="103"/>
        <v>#N/A</v>
      </c>
      <c r="Q426" s="38" t="e">
        <f t="shared" ca="1" si="104"/>
        <v>#N/A</v>
      </c>
      <c r="R426" s="38">
        <f t="shared" si="105"/>
        <v>6000</v>
      </c>
      <c r="S426" s="38" t="e">
        <f t="shared" ca="1" si="106"/>
        <v>#N/A</v>
      </c>
      <c r="T426" s="38" t="e">
        <f t="shared" si="107"/>
        <v>#N/A</v>
      </c>
    </row>
    <row r="427" spans="2:20" x14ac:dyDescent="0.25">
      <c r="B427" s="38" t="e">
        <f t="shared" ca="1" si="94"/>
        <v>#N/A</v>
      </c>
      <c r="C427" s="40" t="e">
        <f>Кабельный_журнал!P393</f>
        <v>#N/A</v>
      </c>
      <c r="D427" s="38" t="e">
        <f t="shared" ca="1" si="95"/>
        <v>#N/A</v>
      </c>
      <c r="E427" s="41" t="s">
        <v>351</v>
      </c>
      <c r="F427" s="38" t="e">
        <f t="shared" ca="1" si="96"/>
        <v>#N/A</v>
      </c>
      <c r="G427" s="38" t="e">
        <f t="shared" si="97"/>
        <v>#N/A</v>
      </c>
      <c r="H427" s="41" t="s">
        <v>350</v>
      </c>
      <c r="I427" s="38" t="e">
        <f t="shared" si="98"/>
        <v>#N/A</v>
      </c>
      <c r="J427" s="38" t="e">
        <f t="shared" si="99"/>
        <v>#N/A</v>
      </c>
      <c r="K427" s="41" t="s">
        <v>348</v>
      </c>
      <c r="L427" s="38">
        <f t="shared" si="100"/>
        <v>1.7500000000000002E-2</v>
      </c>
      <c r="M427" s="38" t="e">
        <f t="shared" ca="1" si="101"/>
        <v>#N/A</v>
      </c>
      <c r="N427" s="38" t="e">
        <f ca="1">VLOOKUP(B427,$C$7:$T425,13,FALSE)</f>
        <v>#N/A</v>
      </c>
      <c r="O427" s="38" t="e">
        <f t="shared" ca="1" si="102"/>
        <v>#N/A</v>
      </c>
      <c r="P427" s="38" t="e">
        <f t="shared" ca="1" si="103"/>
        <v>#N/A</v>
      </c>
      <c r="Q427" s="38" t="e">
        <f t="shared" ca="1" si="104"/>
        <v>#N/A</v>
      </c>
      <c r="R427" s="38">
        <f t="shared" si="105"/>
        <v>6000</v>
      </c>
      <c r="S427" s="38" t="e">
        <f t="shared" ca="1" si="106"/>
        <v>#N/A</v>
      </c>
      <c r="T427" s="38" t="e">
        <f t="shared" si="107"/>
        <v>#N/A</v>
      </c>
    </row>
    <row r="428" spans="2:20" x14ac:dyDescent="0.25">
      <c r="B428" s="38" t="e">
        <f t="shared" ca="1" si="94"/>
        <v>#N/A</v>
      </c>
      <c r="C428" s="40" t="e">
        <f>Кабельный_журнал!P394</f>
        <v>#N/A</v>
      </c>
      <c r="D428" s="38" t="e">
        <f t="shared" ca="1" si="95"/>
        <v>#N/A</v>
      </c>
      <c r="E428" s="41" t="s">
        <v>351</v>
      </c>
      <c r="F428" s="38" t="e">
        <f t="shared" ca="1" si="96"/>
        <v>#N/A</v>
      </c>
      <c r="G428" s="38" t="e">
        <f t="shared" si="97"/>
        <v>#N/A</v>
      </c>
      <c r="H428" s="41" t="s">
        <v>350</v>
      </c>
      <c r="I428" s="38" t="e">
        <f t="shared" si="98"/>
        <v>#N/A</v>
      </c>
      <c r="J428" s="38" t="e">
        <f t="shared" si="99"/>
        <v>#N/A</v>
      </c>
      <c r="K428" s="41" t="s">
        <v>348</v>
      </c>
      <c r="L428" s="38">
        <f t="shared" si="100"/>
        <v>1.7500000000000002E-2</v>
      </c>
      <c r="M428" s="38" t="e">
        <f t="shared" ca="1" si="101"/>
        <v>#N/A</v>
      </c>
      <c r="N428" s="38" t="e">
        <f ca="1">VLOOKUP(B428,$C$7:$T426,13,FALSE)</f>
        <v>#N/A</v>
      </c>
      <c r="O428" s="38" t="e">
        <f t="shared" ca="1" si="102"/>
        <v>#N/A</v>
      </c>
      <c r="P428" s="38" t="e">
        <f t="shared" ca="1" si="103"/>
        <v>#N/A</v>
      </c>
      <c r="Q428" s="38" t="e">
        <f t="shared" ca="1" si="104"/>
        <v>#N/A</v>
      </c>
      <c r="R428" s="38">
        <f t="shared" si="105"/>
        <v>6000</v>
      </c>
      <c r="S428" s="38" t="e">
        <f t="shared" ca="1" si="106"/>
        <v>#N/A</v>
      </c>
      <c r="T428" s="38" t="e">
        <f t="shared" si="107"/>
        <v>#N/A</v>
      </c>
    </row>
    <row r="429" spans="2:20" x14ac:dyDescent="0.25">
      <c r="B429" s="38" t="e">
        <f t="shared" ca="1" si="94"/>
        <v>#N/A</v>
      </c>
      <c r="C429" s="40" t="e">
        <f>Кабельный_журнал!P395</f>
        <v>#N/A</v>
      </c>
      <c r="D429" s="38" t="e">
        <f t="shared" ca="1" si="95"/>
        <v>#N/A</v>
      </c>
      <c r="E429" s="41" t="s">
        <v>351</v>
      </c>
      <c r="F429" s="38" t="e">
        <f t="shared" ca="1" si="96"/>
        <v>#N/A</v>
      </c>
      <c r="G429" s="38" t="e">
        <f t="shared" si="97"/>
        <v>#N/A</v>
      </c>
      <c r="H429" s="41" t="s">
        <v>350</v>
      </c>
      <c r="I429" s="38" t="e">
        <f t="shared" si="98"/>
        <v>#N/A</v>
      </c>
      <c r="J429" s="38" t="e">
        <f t="shared" si="99"/>
        <v>#N/A</v>
      </c>
      <c r="K429" s="41" t="s">
        <v>348</v>
      </c>
      <c r="L429" s="38">
        <f t="shared" si="100"/>
        <v>1.7500000000000002E-2</v>
      </c>
      <c r="M429" s="38" t="e">
        <f t="shared" ca="1" si="101"/>
        <v>#N/A</v>
      </c>
      <c r="N429" s="38" t="e">
        <f ca="1">VLOOKUP(B429,$C$7:$T427,13,FALSE)</f>
        <v>#N/A</v>
      </c>
      <c r="O429" s="38" t="e">
        <f t="shared" ca="1" si="102"/>
        <v>#N/A</v>
      </c>
      <c r="P429" s="38" t="e">
        <f t="shared" ca="1" si="103"/>
        <v>#N/A</v>
      </c>
      <c r="Q429" s="38" t="e">
        <f t="shared" ca="1" si="104"/>
        <v>#N/A</v>
      </c>
      <c r="R429" s="38">
        <f t="shared" si="105"/>
        <v>6000</v>
      </c>
      <c r="S429" s="38" t="e">
        <f t="shared" ca="1" si="106"/>
        <v>#N/A</v>
      </c>
      <c r="T429" s="38" t="e">
        <f t="shared" si="107"/>
        <v>#N/A</v>
      </c>
    </row>
    <row r="430" spans="2:20" x14ac:dyDescent="0.25">
      <c r="B430" s="38" t="e">
        <f t="shared" ca="1" si="94"/>
        <v>#N/A</v>
      </c>
      <c r="C430" s="40" t="e">
        <f>Кабельный_журнал!P396</f>
        <v>#N/A</v>
      </c>
      <c r="D430" s="38" t="e">
        <f t="shared" ca="1" si="95"/>
        <v>#N/A</v>
      </c>
      <c r="E430" s="41" t="s">
        <v>351</v>
      </c>
      <c r="F430" s="38" t="e">
        <f t="shared" ca="1" si="96"/>
        <v>#N/A</v>
      </c>
      <c r="G430" s="38" t="e">
        <f t="shared" si="97"/>
        <v>#N/A</v>
      </c>
      <c r="H430" s="41" t="s">
        <v>350</v>
      </c>
      <c r="I430" s="38" t="e">
        <f t="shared" si="98"/>
        <v>#N/A</v>
      </c>
      <c r="J430" s="38" t="e">
        <f t="shared" si="99"/>
        <v>#N/A</v>
      </c>
      <c r="K430" s="41" t="s">
        <v>348</v>
      </c>
      <c r="L430" s="38">
        <f t="shared" si="100"/>
        <v>1.7500000000000002E-2</v>
      </c>
      <c r="M430" s="38" t="e">
        <f t="shared" ca="1" si="101"/>
        <v>#N/A</v>
      </c>
      <c r="N430" s="38" t="e">
        <f ca="1">VLOOKUP(B430,$C$7:$T428,13,FALSE)</f>
        <v>#N/A</v>
      </c>
      <c r="O430" s="38" t="e">
        <f t="shared" ca="1" si="102"/>
        <v>#N/A</v>
      </c>
      <c r="P430" s="38" t="e">
        <f t="shared" ca="1" si="103"/>
        <v>#N/A</v>
      </c>
      <c r="Q430" s="38" t="e">
        <f t="shared" ca="1" si="104"/>
        <v>#N/A</v>
      </c>
      <c r="R430" s="38">
        <f t="shared" si="105"/>
        <v>6000</v>
      </c>
      <c r="S430" s="38" t="e">
        <f t="shared" ca="1" si="106"/>
        <v>#N/A</v>
      </c>
      <c r="T430" s="38" t="e">
        <f t="shared" si="107"/>
        <v>#N/A</v>
      </c>
    </row>
    <row r="431" spans="2:20" x14ac:dyDescent="0.25">
      <c r="B431" s="38" t="e">
        <f t="shared" ca="1" si="94"/>
        <v>#N/A</v>
      </c>
      <c r="C431" s="40" t="e">
        <f>Кабельный_журнал!P397</f>
        <v>#N/A</v>
      </c>
      <c r="D431" s="38" t="e">
        <f t="shared" ca="1" si="95"/>
        <v>#N/A</v>
      </c>
      <c r="E431" s="41" t="s">
        <v>351</v>
      </c>
      <c r="F431" s="38" t="e">
        <f t="shared" ca="1" si="96"/>
        <v>#N/A</v>
      </c>
      <c r="G431" s="38" t="e">
        <f t="shared" si="97"/>
        <v>#N/A</v>
      </c>
      <c r="H431" s="41" t="s">
        <v>350</v>
      </c>
      <c r="I431" s="38" t="e">
        <f t="shared" si="98"/>
        <v>#N/A</v>
      </c>
      <c r="J431" s="38" t="e">
        <f t="shared" si="99"/>
        <v>#N/A</v>
      </c>
      <c r="K431" s="41" t="s">
        <v>348</v>
      </c>
      <c r="L431" s="38">
        <f t="shared" si="100"/>
        <v>1.7500000000000002E-2</v>
      </c>
      <c r="M431" s="38" t="e">
        <f t="shared" ca="1" si="101"/>
        <v>#N/A</v>
      </c>
      <c r="N431" s="38" t="e">
        <f ca="1">VLOOKUP(B431,$C$7:$T429,13,FALSE)</f>
        <v>#N/A</v>
      </c>
      <c r="O431" s="38" t="e">
        <f t="shared" ca="1" si="102"/>
        <v>#N/A</v>
      </c>
      <c r="P431" s="38" t="e">
        <f t="shared" ca="1" si="103"/>
        <v>#N/A</v>
      </c>
      <c r="Q431" s="38" t="e">
        <f t="shared" ca="1" si="104"/>
        <v>#N/A</v>
      </c>
      <c r="R431" s="38">
        <f t="shared" si="105"/>
        <v>6000</v>
      </c>
      <c r="S431" s="38" t="e">
        <f t="shared" ca="1" si="106"/>
        <v>#N/A</v>
      </c>
      <c r="T431" s="38" t="e">
        <f t="shared" si="107"/>
        <v>#N/A</v>
      </c>
    </row>
    <row r="432" spans="2:20" x14ac:dyDescent="0.25">
      <c r="B432" s="38" t="e">
        <f t="shared" ca="1" si="94"/>
        <v>#N/A</v>
      </c>
      <c r="C432" s="40" t="e">
        <f>Кабельный_журнал!P398</f>
        <v>#N/A</v>
      </c>
      <c r="D432" s="38" t="e">
        <f t="shared" ca="1" si="95"/>
        <v>#N/A</v>
      </c>
      <c r="E432" s="41" t="s">
        <v>351</v>
      </c>
      <c r="F432" s="38" t="e">
        <f t="shared" ca="1" si="96"/>
        <v>#N/A</v>
      </c>
      <c r="G432" s="38" t="e">
        <f t="shared" si="97"/>
        <v>#N/A</v>
      </c>
      <c r="H432" s="41" t="s">
        <v>350</v>
      </c>
      <c r="I432" s="38" t="e">
        <f t="shared" si="98"/>
        <v>#N/A</v>
      </c>
      <c r="J432" s="38" t="e">
        <f t="shared" si="99"/>
        <v>#N/A</v>
      </c>
      <c r="K432" s="41" t="s">
        <v>348</v>
      </c>
      <c r="L432" s="38">
        <f t="shared" si="100"/>
        <v>1.7500000000000002E-2</v>
      </c>
      <c r="M432" s="38" t="e">
        <f t="shared" ca="1" si="101"/>
        <v>#N/A</v>
      </c>
      <c r="N432" s="38" t="e">
        <f ca="1">VLOOKUP(B432,$C$7:$T430,13,FALSE)</f>
        <v>#N/A</v>
      </c>
      <c r="O432" s="38" t="e">
        <f t="shared" ca="1" si="102"/>
        <v>#N/A</v>
      </c>
      <c r="P432" s="38" t="e">
        <f t="shared" ca="1" si="103"/>
        <v>#N/A</v>
      </c>
      <c r="Q432" s="38" t="e">
        <f t="shared" ca="1" si="104"/>
        <v>#N/A</v>
      </c>
      <c r="R432" s="38">
        <f t="shared" si="105"/>
        <v>6000</v>
      </c>
      <c r="S432" s="38" t="e">
        <f t="shared" ca="1" si="106"/>
        <v>#N/A</v>
      </c>
      <c r="T432" s="38" t="e">
        <f t="shared" si="107"/>
        <v>#N/A</v>
      </c>
    </row>
    <row r="433" spans="2:20" x14ac:dyDescent="0.25">
      <c r="B433" s="38" t="e">
        <f t="shared" ca="1" si="94"/>
        <v>#N/A</v>
      </c>
      <c r="C433" s="40" t="e">
        <f>Кабельный_журнал!P399</f>
        <v>#N/A</v>
      </c>
      <c r="D433" s="38" t="e">
        <f t="shared" ca="1" si="95"/>
        <v>#N/A</v>
      </c>
      <c r="E433" s="41" t="s">
        <v>351</v>
      </c>
      <c r="F433" s="38" t="e">
        <f t="shared" ca="1" si="96"/>
        <v>#N/A</v>
      </c>
      <c r="G433" s="38" t="e">
        <f t="shared" si="97"/>
        <v>#N/A</v>
      </c>
      <c r="H433" s="41" t="s">
        <v>350</v>
      </c>
      <c r="I433" s="38" t="e">
        <f t="shared" si="98"/>
        <v>#N/A</v>
      </c>
      <c r="J433" s="38" t="e">
        <f t="shared" si="99"/>
        <v>#N/A</v>
      </c>
      <c r="K433" s="41" t="s">
        <v>348</v>
      </c>
      <c r="L433" s="38">
        <f t="shared" si="100"/>
        <v>1.7500000000000002E-2</v>
      </c>
      <c r="M433" s="38" t="e">
        <f t="shared" ca="1" si="101"/>
        <v>#N/A</v>
      </c>
      <c r="N433" s="38" t="e">
        <f ca="1">VLOOKUP(B433,$C$7:$T431,13,FALSE)</f>
        <v>#N/A</v>
      </c>
      <c r="O433" s="38" t="e">
        <f t="shared" ca="1" si="102"/>
        <v>#N/A</v>
      </c>
      <c r="P433" s="38" t="e">
        <f t="shared" ca="1" si="103"/>
        <v>#N/A</v>
      </c>
      <c r="Q433" s="38" t="e">
        <f t="shared" ca="1" si="104"/>
        <v>#N/A</v>
      </c>
      <c r="R433" s="38">
        <f t="shared" si="105"/>
        <v>6000</v>
      </c>
      <c r="S433" s="38" t="e">
        <f t="shared" ca="1" si="106"/>
        <v>#N/A</v>
      </c>
      <c r="T433" s="38" t="e">
        <f t="shared" si="107"/>
        <v>#N/A</v>
      </c>
    </row>
    <row r="434" spans="2:20" x14ac:dyDescent="0.25">
      <c r="B434" s="38" t="e">
        <f t="shared" ca="1" si="94"/>
        <v>#N/A</v>
      </c>
      <c r="C434" s="40" t="e">
        <f>Кабельный_журнал!P400</f>
        <v>#N/A</v>
      </c>
      <c r="D434" s="38" t="e">
        <f t="shared" ca="1" si="95"/>
        <v>#N/A</v>
      </c>
      <c r="E434" s="41" t="s">
        <v>351</v>
      </c>
      <c r="F434" s="38" t="e">
        <f t="shared" ca="1" si="96"/>
        <v>#N/A</v>
      </c>
      <c r="G434" s="38" t="e">
        <f t="shared" si="97"/>
        <v>#N/A</v>
      </c>
      <c r="H434" s="41" t="s">
        <v>350</v>
      </c>
      <c r="I434" s="38" t="e">
        <f t="shared" si="98"/>
        <v>#N/A</v>
      </c>
      <c r="J434" s="38" t="e">
        <f t="shared" si="99"/>
        <v>#N/A</v>
      </c>
      <c r="K434" s="41" t="s">
        <v>348</v>
      </c>
      <c r="L434" s="38">
        <f t="shared" si="100"/>
        <v>1.7500000000000002E-2</v>
      </c>
      <c r="M434" s="38" t="e">
        <f t="shared" ca="1" si="101"/>
        <v>#N/A</v>
      </c>
      <c r="N434" s="38" t="e">
        <f ca="1">VLOOKUP(B434,$C$7:$T432,13,FALSE)</f>
        <v>#N/A</v>
      </c>
      <c r="O434" s="38" t="e">
        <f t="shared" ca="1" si="102"/>
        <v>#N/A</v>
      </c>
      <c r="P434" s="38" t="e">
        <f t="shared" ca="1" si="103"/>
        <v>#N/A</v>
      </c>
      <c r="Q434" s="38" t="e">
        <f t="shared" ca="1" si="104"/>
        <v>#N/A</v>
      </c>
      <c r="R434" s="38">
        <f t="shared" si="105"/>
        <v>6000</v>
      </c>
      <c r="S434" s="38" t="e">
        <f t="shared" ca="1" si="106"/>
        <v>#N/A</v>
      </c>
      <c r="T434" s="38" t="e">
        <f t="shared" si="107"/>
        <v>#N/A</v>
      </c>
    </row>
    <row r="435" spans="2:20" x14ac:dyDescent="0.25">
      <c r="B435" s="38" t="e">
        <f t="shared" ca="1" si="94"/>
        <v>#N/A</v>
      </c>
      <c r="C435" s="40" t="e">
        <f>Кабельный_журнал!P401</f>
        <v>#N/A</v>
      </c>
      <c r="D435" s="38" t="e">
        <f t="shared" ca="1" si="95"/>
        <v>#N/A</v>
      </c>
      <c r="E435" s="41" t="s">
        <v>351</v>
      </c>
      <c r="F435" s="38" t="e">
        <f t="shared" ca="1" si="96"/>
        <v>#N/A</v>
      </c>
      <c r="G435" s="38" t="e">
        <f t="shared" si="97"/>
        <v>#N/A</v>
      </c>
      <c r="H435" s="41" t="s">
        <v>350</v>
      </c>
      <c r="I435" s="38" t="e">
        <f t="shared" si="98"/>
        <v>#N/A</v>
      </c>
      <c r="J435" s="38" t="e">
        <f t="shared" si="99"/>
        <v>#N/A</v>
      </c>
      <c r="K435" s="41" t="s">
        <v>348</v>
      </c>
      <c r="L435" s="38">
        <f t="shared" si="100"/>
        <v>1.7500000000000002E-2</v>
      </c>
      <c r="M435" s="38" t="e">
        <f t="shared" ca="1" si="101"/>
        <v>#N/A</v>
      </c>
      <c r="N435" s="38" t="e">
        <f ca="1">VLOOKUP(B435,$C$7:$T433,13,FALSE)</f>
        <v>#N/A</v>
      </c>
      <c r="O435" s="38" t="e">
        <f t="shared" ca="1" si="102"/>
        <v>#N/A</v>
      </c>
      <c r="P435" s="38" t="e">
        <f t="shared" ca="1" si="103"/>
        <v>#N/A</v>
      </c>
      <c r="Q435" s="38" t="e">
        <f t="shared" ca="1" si="104"/>
        <v>#N/A</v>
      </c>
      <c r="R435" s="38">
        <f t="shared" si="105"/>
        <v>6000</v>
      </c>
      <c r="S435" s="38" t="e">
        <f t="shared" ca="1" si="106"/>
        <v>#N/A</v>
      </c>
      <c r="T435" s="38" t="e">
        <f t="shared" si="107"/>
        <v>#N/A</v>
      </c>
    </row>
    <row r="436" spans="2:20" x14ac:dyDescent="0.25">
      <c r="B436" s="38" t="e">
        <f t="shared" ca="1" si="94"/>
        <v>#N/A</v>
      </c>
      <c r="C436" s="40" t="e">
        <f>Кабельный_журнал!P402</f>
        <v>#N/A</v>
      </c>
      <c r="D436" s="38" t="e">
        <f t="shared" ca="1" si="95"/>
        <v>#N/A</v>
      </c>
      <c r="E436" s="41" t="s">
        <v>351</v>
      </c>
      <c r="F436" s="38" t="e">
        <f t="shared" ca="1" si="96"/>
        <v>#N/A</v>
      </c>
      <c r="G436" s="38" t="e">
        <f t="shared" si="97"/>
        <v>#N/A</v>
      </c>
      <c r="H436" s="41" t="s">
        <v>350</v>
      </c>
      <c r="I436" s="38" t="e">
        <f t="shared" si="98"/>
        <v>#N/A</v>
      </c>
      <c r="J436" s="38" t="e">
        <f t="shared" si="99"/>
        <v>#N/A</v>
      </c>
      <c r="K436" s="41" t="s">
        <v>348</v>
      </c>
      <c r="L436" s="38">
        <f t="shared" si="100"/>
        <v>1.7500000000000002E-2</v>
      </c>
      <c r="M436" s="38" t="e">
        <f t="shared" ca="1" si="101"/>
        <v>#N/A</v>
      </c>
      <c r="N436" s="38" t="e">
        <f ca="1">VLOOKUP(B436,$C$7:$T434,13,FALSE)</f>
        <v>#N/A</v>
      </c>
      <c r="O436" s="38" t="e">
        <f t="shared" ca="1" si="102"/>
        <v>#N/A</v>
      </c>
      <c r="P436" s="38" t="e">
        <f t="shared" ca="1" si="103"/>
        <v>#N/A</v>
      </c>
      <c r="Q436" s="38" t="e">
        <f t="shared" ca="1" si="104"/>
        <v>#N/A</v>
      </c>
      <c r="R436" s="38">
        <f t="shared" si="105"/>
        <v>6000</v>
      </c>
      <c r="S436" s="38" t="e">
        <f t="shared" ca="1" si="106"/>
        <v>#N/A</v>
      </c>
      <c r="T436" s="38" t="e">
        <f t="shared" si="107"/>
        <v>#N/A</v>
      </c>
    </row>
    <row r="437" spans="2:20" x14ac:dyDescent="0.25">
      <c r="B437" s="38" t="e">
        <f t="shared" ca="1" si="94"/>
        <v>#N/A</v>
      </c>
      <c r="C437" s="40" t="e">
        <f>Кабельный_журнал!P403</f>
        <v>#N/A</v>
      </c>
      <c r="D437" s="38" t="e">
        <f t="shared" ca="1" si="95"/>
        <v>#N/A</v>
      </c>
      <c r="E437" s="41" t="s">
        <v>351</v>
      </c>
      <c r="F437" s="38" t="e">
        <f t="shared" ca="1" si="96"/>
        <v>#N/A</v>
      </c>
      <c r="G437" s="38" t="e">
        <f t="shared" si="97"/>
        <v>#N/A</v>
      </c>
      <c r="H437" s="41" t="s">
        <v>350</v>
      </c>
      <c r="I437" s="38" t="e">
        <f t="shared" si="98"/>
        <v>#N/A</v>
      </c>
      <c r="J437" s="38" t="e">
        <f t="shared" si="99"/>
        <v>#N/A</v>
      </c>
      <c r="K437" s="41" t="s">
        <v>348</v>
      </c>
      <c r="L437" s="38">
        <f t="shared" si="100"/>
        <v>1.7500000000000002E-2</v>
      </c>
      <c r="M437" s="38" t="e">
        <f t="shared" ca="1" si="101"/>
        <v>#N/A</v>
      </c>
      <c r="N437" s="38" t="e">
        <f ca="1">VLOOKUP(B437,$C$7:$T435,13,FALSE)</f>
        <v>#N/A</v>
      </c>
      <c r="O437" s="38" t="e">
        <f t="shared" ca="1" si="102"/>
        <v>#N/A</v>
      </c>
      <c r="P437" s="38" t="e">
        <f t="shared" ca="1" si="103"/>
        <v>#N/A</v>
      </c>
      <c r="Q437" s="38" t="e">
        <f t="shared" ca="1" si="104"/>
        <v>#N/A</v>
      </c>
      <c r="R437" s="38">
        <f t="shared" si="105"/>
        <v>6000</v>
      </c>
      <c r="S437" s="38" t="e">
        <f t="shared" ca="1" si="106"/>
        <v>#N/A</v>
      </c>
      <c r="T437" s="38" t="e">
        <f t="shared" si="107"/>
        <v>#N/A</v>
      </c>
    </row>
    <row r="438" spans="2:20" x14ac:dyDescent="0.25">
      <c r="B438" s="38" t="e">
        <f t="shared" ca="1" si="94"/>
        <v>#N/A</v>
      </c>
      <c r="C438" s="40" t="e">
        <f>Кабельный_журнал!P404</f>
        <v>#N/A</v>
      </c>
      <c r="D438" s="38" t="e">
        <f t="shared" ca="1" si="95"/>
        <v>#N/A</v>
      </c>
      <c r="E438" s="41" t="s">
        <v>351</v>
      </c>
      <c r="F438" s="38" t="e">
        <f t="shared" ca="1" si="96"/>
        <v>#N/A</v>
      </c>
      <c r="G438" s="38" t="e">
        <f t="shared" si="97"/>
        <v>#N/A</v>
      </c>
      <c r="H438" s="41" t="s">
        <v>350</v>
      </c>
      <c r="I438" s="38" t="e">
        <f t="shared" si="98"/>
        <v>#N/A</v>
      </c>
      <c r="J438" s="38" t="e">
        <f t="shared" si="99"/>
        <v>#N/A</v>
      </c>
      <c r="K438" s="41" t="s">
        <v>348</v>
      </c>
      <c r="L438" s="38">
        <f t="shared" si="100"/>
        <v>1.7500000000000002E-2</v>
      </c>
      <c r="M438" s="38" t="e">
        <f t="shared" ca="1" si="101"/>
        <v>#N/A</v>
      </c>
      <c r="N438" s="38" t="e">
        <f ca="1">VLOOKUP(B438,$C$7:$T436,13,FALSE)</f>
        <v>#N/A</v>
      </c>
      <c r="O438" s="38" t="e">
        <f t="shared" ca="1" si="102"/>
        <v>#N/A</v>
      </c>
      <c r="P438" s="38" t="e">
        <f t="shared" ca="1" si="103"/>
        <v>#N/A</v>
      </c>
      <c r="Q438" s="38" t="e">
        <f t="shared" ca="1" si="104"/>
        <v>#N/A</v>
      </c>
      <c r="R438" s="38">
        <f t="shared" si="105"/>
        <v>6000</v>
      </c>
      <c r="S438" s="38" t="e">
        <f t="shared" ca="1" si="106"/>
        <v>#N/A</v>
      </c>
      <c r="T438" s="38" t="e">
        <f t="shared" si="107"/>
        <v>#N/A</v>
      </c>
    </row>
    <row r="439" spans="2:20" x14ac:dyDescent="0.25">
      <c r="B439" s="38" t="e">
        <f t="shared" ca="1" si="94"/>
        <v>#N/A</v>
      </c>
      <c r="C439" s="40" t="e">
        <f>Кабельный_журнал!P405</f>
        <v>#N/A</v>
      </c>
      <c r="D439" s="38" t="e">
        <f t="shared" ca="1" si="95"/>
        <v>#N/A</v>
      </c>
      <c r="E439" s="41" t="s">
        <v>351</v>
      </c>
      <c r="F439" s="38" t="e">
        <f t="shared" ca="1" si="96"/>
        <v>#N/A</v>
      </c>
      <c r="G439" s="38" t="e">
        <f t="shared" si="97"/>
        <v>#N/A</v>
      </c>
      <c r="H439" s="41" t="s">
        <v>350</v>
      </c>
      <c r="I439" s="38" t="e">
        <f t="shared" si="98"/>
        <v>#N/A</v>
      </c>
      <c r="J439" s="38" t="e">
        <f t="shared" si="99"/>
        <v>#N/A</v>
      </c>
      <c r="K439" s="41" t="s">
        <v>348</v>
      </c>
      <c r="L439" s="38">
        <f t="shared" si="100"/>
        <v>1.7500000000000002E-2</v>
      </c>
      <c r="M439" s="38" t="e">
        <f t="shared" ca="1" si="101"/>
        <v>#N/A</v>
      </c>
      <c r="N439" s="38" t="e">
        <f ca="1">VLOOKUP(B439,$C$7:$T437,13,FALSE)</f>
        <v>#N/A</v>
      </c>
      <c r="O439" s="38" t="e">
        <f t="shared" ca="1" si="102"/>
        <v>#N/A</v>
      </c>
      <c r="P439" s="38" t="e">
        <f t="shared" ca="1" si="103"/>
        <v>#N/A</v>
      </c>
      <c r="Q439" s="38" t="e">
        <f t="shared" ca="1" si="104"/>
        <v>#N/A</v>
      </c>
      <c r="R439" s="38">
        <f t="shared" si="105"/>
        <v>6000</v>
      </c>
      <c r="S439" s="38" t="e">
        <f t="shared" ca="1" si="106"/>
        <v>#N/A</v>
      </c>
      <c r="T439" s="38" t="e">
        <f t="shared" si="107"/>
        <v>#N/A</v>
      </c>
    </row>
    <row r="440" spans="2:20" x14ac:dyDescent="0.25">
      <c r="B440" s="38" t="e">
        <f t="shared" ca="1" si="94"/>
        <v>#N/A</v>
      </c>
      <c r="C440" s="40" t="e">
        <f>Кабельный_журнал!P406</f>
        <v>#N/A</v>
      </c>
      <c r="D440" s="38" t="e">
        <f t="shared" ca="1" si="95"/>
        <v>#N/A</v>
      </c>
      <c r="E440" s="41" t="s">
        <v>351</v>
      </c>
      <c r="F440" s="38" t="e">
        <f t="shared" ca="1" si="96"/>
        <v>#N/A</v>
      </c>
      <c r="G440" s="38" t="e">
        <f t="shared" si="97"/>
        <v>#N/A</v>
      </c>
      <c r="H440" s="41" t="s">
        <v>350</v>
      </c>
      <c r="I440" s="38" t="e">
        <f t="shared" si="98"/>
        <v>#N/A</v>
      </c>
      <c r="J440" s="38" t="e">
        <f t="shared" si="99"/>
        <v>#N/A</v>
      </c>
      <c r="K440" s="41" t="s">
        <v>348</v>
      </c>
      <c r="L440" s="38">
        <f t="shared" si="100"/>
        <v>1.7500000000000002E-2</v>
      </c>
      <c r="M440" s="38" t="e">
        <f t="shared" ca="1" si="101"/>
        <v>#N/A</v>
      </c>
      <c r="N440" s="38" t="e">
        <f ca="1">VLOOKUP(B440,$C$7:$T438,13,FALSE)</f>
        <v>#N/A</v>
      </c>
      <c r="O440" s="38" t="e">
        <f t="shared" ca="1" si="102"/>
        <v>#N/A</v>
      </c>
      <c r="P440" s="38" t="e">
        <f t="shared" ca="1" si="103"/>
        <v>#N/A</v>
      </c>
      <c r="Q440" s="38" t="e">
        <f t="shared" ca="1" si="104"/>
        <v>#N/A</v>
      </c>
      <c r="R440" s="38">
        <f t="shared" si="105"/>
        <v>6000</v>
      </c>
      <c r="S440" s="38" t="e">
        <f t="shared" ca="1" si="106"/>
        <v>#N/A</v>
      </c>
      <c r="T440" s="38" t="e">
        <f t="shared" si="107"/>
        <v>#N/A</v>
      </c>
    </row>
    <row r="441" spans="2:20" x14ac:dyDescent="0.25">
      <c r="B441" s="38" t="e">
        <f t="shared" ca="1" si="94"/>
        <v>#N/A</v>
      </c>
      <c r="C441" s="40" t="e">
        <f>Кабельный_журнал!P407</f>
        <v>#N/A</v>
      </c>
      <c r="D441" s="38" t="e">
        <f t="shared" ca="1" si="95"/>
        <v>#N/A</v>
      </c>
      <c r="E441" s="41" t="s">
        <v>351</v>
      </c>
      <c r="F441" s="38" t="e">
        <f t="shared" ca="1" si="96"/>
        <v>#N/A</v>
      </c>
      <c r="G441" s="38" t="e">
        <f t="shared" si="97"/>
        <v>#N/A</v>
      </c>
      <c r="H441" s="41" t="s">
        <v>350</v>
      </c>
      <c r="I441" s="38" t="e">
        <f t="shared" si="98"/>
        <v>#N/A</v>
      </c>
      <c r="J441" s="38" t="e">
        <f t="shared" si="99"/>
        <v>#N/A</v>
      </c>
      <c r="K441" s="41" t="s">
        <v>348</v>
      </c>
      <c r="L441" s="38">
        <f t="shared" si="100"/>
        <v>1.7500000000000002E-2</v>
      </c>
      <c r="M441" s="38" t="e">
        <f t="shared" ca="1" si="101"/>
        <v>#N/A</v>
      </c>
      <c r="N441" s="38" t="e">
        <f ca="1">VLOOKUP(B441,$C$7:$T439,13,FALSE)</f>
        <v>#N/A</v>
      </c>
      <c r="O441" s="38" t="e">
        <f t="shared" ca="1" si="102"/>
        <v>#N/A</v>
      </c>
      <c r="P441" s="38" t="e">
        <f t="shared" ca="1" si="103"/>
        <v>#N/A</v>
      </c>
      <c r="Q441" s="38" t="e">
        <f t="shared" ca="1" si="104"/>
        <v>#N/A</v>
      </c>
      <c r="R441" s="38">
        <f t="shared" si="105"/>
        <v>6000</v>
      </c>
      <c r="S441" s="38" t="e">
        <f t="shared" ca="1" si="106"/>
        <v>#N/A</v>
      </c>
      <c r="T441" s="38" t="e">
        <f t="shared" si="107"/>
        <v>#N/A</v>
      </c>
    </row>
    <row r="442" spans="2:20" x14ac:dyDescent="0.25">
      <c r="B442" s="38" t="e">
        <f t="shared" ca="1" si="94"/>
        <v>#N/A</v>
      </c>
      <c r="C442" s="40" t="e">
        <f>Кабельный_журнал!P408</f>
        <v>#N/A</v>
      </c>
      <c r="D442" s="38" t="e">
        <f t="shared" ca="1" si="95"/>
        <v>#N/A</v>
      </c>
      <c r="E442" s="41" t="s">
        <v>351</v>
      </c>
      <c r="F442" s="38" t="e">
        <f t="shared" ca="1" si="96"/>
        <v>#N/A</v>
      </c>
      <c r="G442" s="38" t="e">
        <f t="shared" si="97"/>
        <v>#N/A</v>
      </c>
      <c r="H442" s="41" t="s">
        <v>350</v>
      </c>
      <c r="I442" s="38" t="e">
        <f t="shared" si="98"/>
        <v>#N/A</v>
      </c>
      <c r="J442" s="38" t="e">
        <f t="shared" si="99"/>
        <v>#N/A</v>
      </c>
      <c r="K442" s="41" t="s">
        <v>348</v>
      </c>
      <c r="L442" s="38">
        <f t="shared" si="100"/>
        <v>1.7500000000000002E-2</v>
      </c>
      <c r="M442" s="38" t="e">
        <f t="shared" ca="1" si="101"/>
        <v>#N/A</v>
      </c>
      <c r="N442" s="38" t="e">
        <f ca="1">VLOOKUP(B442,$C$7:$T440,13,FALSE)</f>
        <v>#N/A</v>
      </c>
      <c r="O442" s="38" t="e">
        <f t="shared" ca="1" si="102"/>
        <v>#N/A</v>
      </c>
      <c r="P442" s="38" t="e">
        <f t="shared" ca="1" si="103"/>
        <v>#N/A</v>
      </c>
      <c r="Q442" s="38" t="e">
        <f t="shared" ca="1" si="104"/>
        <v>#N/A</v>
      </c>
      <c r="R442" s="38">
        <f t="shared" si="105"/>
        <v>6000</v>
      </c>
      <c r="S442" s="38" t="e">
        <f t="shared" ca="1" si="106"/>
        <v>#N/A</v>
      </c>
      <c r="T442" s="38" t="e">
        <f t="shared" si="107"/>
        <v>#N/A</v>
      </c>
    </row>
    <row r="443" spans="2:20" x14ac:dyDescent="0.25">
      <c r="B443" s="38" t="e">
        <f t="shared" ca="1" si="94"/>
        <v>#N/A</v>
      </c>
      <c r="C443" s="40" t="e">
        <f>Кабельный_журнал!P409</f>
        <v>#N/A</v>
      </c>
      <c r="D443" s="38" t="e">
        <f t="shared" ca="1" si="95"/>
        <v>#N/A</v>
      </c>
      <c r="E443" s="41" t="s">
        <v>351</v>
      </c>
      <c r="F443" s="38" t="e">
        <f t="shared" ca="1" si="96"/>
        <v>#N/A</v>
      </c>
      <c r="G443" s="38" t="e">
        <f t="shared" si="97"/>
        <v>#N/A</v>
      </c>
      <c r="H443" s="41" t="s">
        <v>350</v>
      </c>
      <c r="I443" s="38" t="e">
        <f t="shared" si="98"/>
        <v>#N/A</v>
      </c>
      <c r="J443" s="38" t="e">
        <f t="shared" si="99"/>
        <v>#N/A</v>
      </c>
      <c r="K443" s="41" t="s">
        <v>348</v>
      </c>
      <c r="L443" s="38">
        <f t="shared" si="100"/>
        <v>1.7500000000000002E-2</v>
      </c>
      <c r="M443" s="38" t="e">
        <f t="shared" ca="1" si="101"/>
        <v>#N/A</v>
      </c>
      <c r="N443" s="38" t="e">
        <f ca="1">VLOOKUP(B443,$C$7:$T441,13,FALSE)</f>
        <v>#N/A</v>
      </c>
      <c r="O443" s="38" t="e">
        <f t="shared" ca="1" si="102"/>
        <v>#N/A</v>
      </c>
      <c r="P443" s="38" t="e">
        <f t="shared" ca="1" si="103"/>
        <v>#N/A</v>
      </c>
      <c r="Q443" s="38" t="e">
        <f t="shared" ca="1" si="104"/>
        <v>#N/A</v>
      </c>
      <c r="R443" s="38">
        <f t="shared" si="105"/>
        <v>6000</v>
      </c>
      <c r="S443" s="38" t="e">
        <f t="shared" ca="1" si="106"/>
        <v>#N/A</v>
      </c>
      <c r="T443" s="38" t="e">
        <f t="shared" si="107"/>
        <v>#N/A</v>
      </c>
    </row>
    <row r="444" spans="2:20" x14ac:dyDescent="0.25">
      <c r="B444" s="38" t="e">
        <f t="shared" ca="1" si="94"/>
        <v>#N/A</v>
      </c>
      <c r="C444" s="40" t="e">
        <f>Кабельный_журнал!P410</f>
        <v>#N/A</v>
      </c>
      <c r="D444" s="38" t="e">
        <f t="shared" ca="1" si="95"/>
        <v>#N/A</v>
      </c>
      <c r="E444" s="41" t="s">
        <v>351</v>
      </c>
      <c r="F444" s="38" t="e">
        <f t="shared" ca="1" si="96"/>
        <v>#N/A</v>
      </c>
      <c r="G444" s="38" t="e">
        <f t="shared" si="97"/>
        <v>#N/A</v>
      </c>
      <c r="H444" s="41" t="s">
        <v>350</v>
      </c>
      <c r="I444" s="38" t="e">
        <f t="shared" si="98"/>
        <v>#N/A</v>
      </c>
      <c r="J444" s="38" t="e">
        <f t="shared" si="99"/>
        <v>#N/A</v>
      </c>
      <c r="K444" s="41" t="s">
        <v>348</v>
      </c>
      <c r="L444" s="38">
        <f t="shared" si="100"/>
        <v>1.7500000000000002E-2</v>
      </c>
      <c r="M444" s="38" t="e">
        <f t="shared" ca="1" si="101"/>
        <v>#N/A</v>
      </c>
      <c r="N444" s="38" t="e">
        <f ca="1">VLOOKUP(B444,$C$7:$T442,13,FALSE)</f>
        <v>#N/A</v>
      </c>
      <c r="O444" s="38" t="e">
        <f t="shared" ca="1" si="102"/>
        <v>#N/A</v>
      </c>
      <c r="P444" s="38" t="e">
        <f t="shared" ca="1" si="103"/>
        <v>#N/A</v>
      </c>
      <c r="Q444" s="38" t="e">
        <f t="shared" ca="1" si="104"/>
        <v>#N/A</v>
      </c>
      <c r="R444" s="38">
        <f t="shared" si="105"/>
        <v>6000</v>
      </c>
      <c r="S444" s="38" t="e">
        <f t="shared" ca="1" si="106"/>
        <v>#N/A</v>
      </c>
      <c r="T444" s="38" t="e">
        <f t="shared" si="107"/>
        <v>#N/A</v>
      </c>
    </row>
    <row r="445" spans="2:20" x14ac:dyDescent="0.25">
      <c r="B445" s="38" t="e">
        <f t="shared" ca="1" si="94"/>
        <v>#N/A</v>
      </c>
      <c r="C445" s="40" t="e">
        <f>Кабельный_журнал!P411</f>
        <v>#N/A</v>
      </c>
      <c r="D445" s="38" t="e">
        <f t="shared" ca="1" si="95"/>
        <v>#N/A</v>
      </c>
      <c r="E445" s="41" t="s">
        <v>351</v>
      </c>
      <c r="F445" s="38" t="e">
        <f t="shared" ca="1" si="96"/>
        <v>#N/A</v>
      </c>
      <c r="G445" s="38" t="e">
        <f t="shared" si="97"/>
        <v>#N/A</v>
      </c>
      <c r="H445" s="41" t="s">
        <v>350</v>
      </c>
      <c r="I445" s="38" t="e">
        <f t="shared" si="98"/>
        <v>#N/A</v>
      </c>
      <c r="J445" s="38" t="e">
        <f t="shared" si="99"/>
        <v>#N/A</v>
      </c>
      <c r="K445" s="41" t="s">
        <v>348</v>
      </c>
      <c r="L445" s="38">
        <f t="shared" si="100"/>
        <v>1.7500000000000002E-2</v>
      </c>
      <c r="M445" s="38" t="e">
        <f t="shared" ca="1" si="101"/>
        <v>#N/A</v>
      </c>
      <c r="N445" s="38" t="e">
        <f ca="1">VLOOKUP(B445,$C$7:$T443,13,FALSE)</f>
        <v>#N/A</v>
      </c>
      <c r="O445" s="38" t="e">
        <f t="shared" ca="1" si="102"/>
        <v>#N/A</v>
      </c>
      <c r="P445" s="38" t="e">
        <f t="shared" ca="1" si="103"/>
        <v>#N/A</v>
      </c>
      <c r="Q445" s="38" t="e">
        <f t="shared" ca="1" si="104"/>
        <v>#N/A</v>
      </c>
      <c r="R445" s="38">
        <f t="shared" si="105"/>
        <v>6000</v>
      </c>
      <c r="S445" s="38" t="e">
        <f t="shared" ca="1" si="106"/>
        <v>#N/A</v>
      </c>
      <c r="T445" s="38" t="e">
        <f t="shared" si="107"/>
        <v>#N/A</v>
      </c>
    </row>
    <row r="446" spans="2:20" x14ac:dyDescent="0.25">
      <c r="B446" s="38" t="e">
        <f t="shared" ca="1" si="94"/>
        <v>#N/A</v>
      </c>
      <c r="C446" s="40" t="e">
        <f>Кабельный_журнал!P412</f>
        <v>#N/A</v>
      </c>
      <c r="D446" s="38" t="e">
        <f t="shared" ca="1" si="95"/>
        <v>#N/A</v>
      </c>
      <c r="E446" s="41" t="s">
        <v>351</v>
      </c>
      <c r="F446" s="38" t="e">
        <f t="shared" ca="1" si="96"/>
        <v>#N/A</v>
      </c>
      <c r="G446" s="38" t="e">
        <f t="shared" si="97"/>
        <v>#N/A</v>
      </c>
      <c r="H446" s="41" t="s">
        <v>350</v>
      </c>
      <c r="I446" s="38" t="e">
        <f t="shared" si="98"/>
        <v>#N/A</v>
      </c>
      <c r="J446" s="38" t="e">
        <f t="shared" si="99"/>
        <v>#N/A</v>
      </c>
      <c r="K446" s="41" t="s">
        <v>348</v>
      </c>
      <c r="L446" s="38">
        <f t="shared" si="100"/>
        <v>1.7500000000000002E-2</v>
      </c>
      <c r="M446" s="38" t="e">
        <f t="shared" ca="1" si="101"/>
        <v>#N/A</v>
      </c>
      <c r="N446" s="38" t="e">
        <f ca="1">VLOOKUP(B446,$C$7:$T444,13,FALSE)</f>
        <v>#N/A</v>
      </c>
      <c r="O446" s="38" t="e">
        <f t="shared" ca="1" si="102"/>
        <v>#N/A</v>
      </c>
      <c r="P446" s="38" t="e">
        <f t="shared" ca="1" si="103"/>
        <v>#N/A</v>
      </c>
      <c r="Q446" s="38" t="e">
        <f t="shared" ca="1" si="104"/>
        <v>#N/A</v>
      </c>
      <c r="R446" s="38">
        <f t="shared" si="105"/>
        <v>6000</v>
      </c>
      <c r="S446" s="38" t="e">
        <f t="shared" ca="1" si="106"/>
        <v>#N/A</v>
      </c>
      <c r="T446" s="38" t="e">
        <f t="shared" si="107"/>
        <v>#N/A</v>
      </c>
    </row>
    <row r="447" spans="2:20" x14ac:dyDescent="0.25">
      <c r="B447" s="38" t="e">
        <f t="shared" ca="1" si="94"/>
        <v>#N/A</v>
      </c>
      <c r="C447" s="40" t="e">
        <f>Кабельный_журнал!P413</f>
        <v>#N/A</v>
      </c>
      <c r="D447" s="38" t="e">
        <f t="shared" ca="1" si="95"/>
        <v>#N/A</v>
      </c>
      <c r="E447" s="41" t="s">
        <v>351</v>
      </c>
      <c r="F447" s="38" t="e">
        <f t="shared" ca="1" si="96"/>
        <v>#N/A</v>
      </c>
      <c r="G447" s="38" t="e">
        <f t="shared" si="97"/>
        <v>#N/A</v>
      </c>
      <c r="H447" s="41" t="s">
        <v>350</v>
      </c>
      <c r="I447" s="38" t="e">
        <f t="shared" si="98"/>
        <v>#N/A</v>
      </c>
      <c r="J447" s="38" t="e">
        <f t="shared" si="99"/>
        <v>#N/A</v>
      </c>
      <c r="K447" s="41" t="s">
        <v>348</v>
      </c>
      <c r="L447" s="38">
        <f t="shared" si="100"/>
        <v>1.7500000000000002E-2</v>
      </c>
      <c r="M447" s="38" t="e">
        <f t="shared" ca="1" si="101"/>
        <v>#N/A</v>
      </c>
      <c r="N447" s="38" t="e">
        <f ca="1">VLOOKUP(B447,$C$7:$T445,13,FALSE)</f>
        <v>#N/A</v>
      </c>
      <c r="O447" s="38" t="e">
        <f t="shared" ca="1" si="102"/>
        <v>#N/A</v>
      </c>
      <c r="P447" s="38" t="e">
        <f t="shared" ca="1" si="103"/>
        <v>#N/A</v>
      </c>
      <c r="Q447" s="38" t="e">
        <f t="shared" ca="1" si="104"/>
        <v>#N/A</v>
      </c>
      <c r="R447" s="38">
        <f t="shared" si="105"/>
        <v>6000</v>
      </c>
      <c r="S447" s="38" t="e">
        <f t="shared" ca="1" si="106"/>
        <v>#N/A</v>
      </c>
      <c r="T447" s="38" t="e">
        <f t="shared" si="107"/>
        <v>#N/A</v>
      </c>
    </row>
    <row r="448" spans="2:20" x14ac:dyDescent="0.25">
      <c r="B448" s="38" t="e">
        <f t="shared" ca="1" si="94"/>
        <v>#N/A</v>
      </c>
      <c r="C448" s="40" t="e">
        <f>Кабельный_журнал!P414</f>
        <v>#N/A</v>
      </c>
      <c r="D448" s="38" t="e">
        <f t="shared" ca="1" si="95"/>
        <v>#N/A</v>
      </c>
      <c r="E448" s="41" t="s">
        <v>351</v>
      </c>
      <c r="F448" s="38" t="e">
        <f t="shared" ca="1" si="96"/>
        <v>#N/A</v>
      </c>
      <c r="G448" s="38" t="e">
        <f t="shared" si="97"/>
        <v>#N/A</v>
      </c>
      <c r="H448" s="41" t="s">
        <v>350</v>
      </c>
      <c r="I448" s="38" t="e">
        <f t="shared" si="98"/>
        <v>#N/A</v>
      </c>
      <c r="J448" s="38" t="e">
        <f t="shared" si="99"/>
        <v>#N/A</v>
      </c>
      <c r="K448" s="41" t="s">
        <v>348</v>
      </c>
      <c r="L448" s="38">
        <f t="shared" si="100"/>
        <v>1.7500000000000002E-2</v>
      </c>
      <c r="M448" s="38" t="e">
        <f t="shared" ca="1" si="101"/>
        <v>#N/A</v>
      </c>
      <c r="N448" s="38" t="e">
        <f ca="1">VLOOKUP(B448,$C$7:$T446,13,FALSE)</f>
        <v>#N/A</v>
      </c>
      <c r="O448" s="38" t="e">
        <f t="shared" ca="1" si="102"/>
        <v>#N/A</v>
      </c>
      <c r="P448" s="38" t="e">
        <f t="shared" ca="1" si="103"/>
        <v>#N/A</v>
      </c>
      <c r="Q448" s="38" t="e">
        <f t="shared" ca="1" si="104"/>
        <v>#N/A</v>
      </c>
      <c r="R448" s="38">
        <f t="shared" si="105"/>
        <v>6000</v>
      </c>
      <c r="S448" s="38" t="e">
        <f t="shared" ca="1" si="106"/>
        <v>#N/A</v>
      </c>
      <c r="T448" s="38" t="e">
        <f t="shared" si="107"/>
        <v>#N/A</v>
      </c>
    </row>
    <row r="449" spans="2:20" x14ac:dyDescent="0.25">
      <c r="B449" s="38" t="e">
        <f t="shared" ca="1" si="94"/>
        <v>#N/A</v>
      </c>
      <c r="C449" s="40" t="e">
        <f>Кабельный_журнал!P415</f>
        <v>#N/A</v>
      </c>
      <c r="D449" s="38" t="e">
        <f t="shared" ca="1" si="95"/>
        <v>#N/A</v>
      </c>
      <c r="E449" s="41" t="s">
        <v>351</v>
      </c>
      <c r="F449" s="38" t="e">
        <f t="shared" ca="1" si="96"/>
        <v>#N/A</v>
      </c>
      <c r="G449" s="38" t="e">
        <f t="shared" si="97"/>
        <v>#N/A</v>
      </c>
      <c r="H449" s="41" t="s">
        <v>350</v>
      </c>
      <c r="I449" s="38" t="e">
        <f t="shared" si="98"/>
        <v>#N/A</v>
      </c>
      <c r="J449" s="38" t="e">
        <f t="shared" si="99"/>
        <v>#N/A</v>
      </c>
      <c r="K449" s="41" t="s">
        <v>348</v>
      </c>
      <c r="L449" s="38">
        <f t="shared" si="100"/>
        <v>1.7500000000000002E-2</v>
      </c>
      <c r="M449" s="38" t="e">
        <f t="shared" ca="1" si="101"/>
        <v>#N/A</v>
      </c>
      <c r="N449" s="38" t="e">
        <f ca="1">VLOOKUP(B449,$C$7:$T447,13,FALSE)</f>
        <v>#N/A</v>
      </c>
      <c r="O449" s="38" t="e">
        <f t="shared" ca="1" si="102"/>
        <v>#N/A</v>
      </c>
      <c r="P449" s="38" t="e">
        <f t="shared" ca="1" si="103"/>
        <v>#N/A</v>
      </c>
      <c r="Q449" s="38" t="e">
        <f t="shared" ca="1" si="104"/>
        <v>#N/A</v>
      </c>
      <c r="R449" s="38">
        <f t="shared" si="105"/>
        <v>6000</v>
      </c>
      <c r="S449" s="38" t="e">
        <f t="shared" ca="1" si="106"/>
        <v>#N/A</v>
      </c>
      <c r="T449" s="38" t="e">
        <f t="shared" si="107"/>
        <v>#N/A</v>
      </c>
    </row>
    <row r="450" spans="2:20" x14ac:dyDescent="0.25">
      <c r="B450" s="38" t="e">
        <f t="shared" ca="1" si="94"/>
        <v>#N/A</v>
      </c>
      <c r="C450" s="40" t="e">
        <f>Кабельный_журнал!P416</f>
        <v>#N/A</v>
      </c>
      <c r="D450" s="38" t="e">
        <f t="shared" ca="1" si="95"/>
        <v>#N/A</v>
      </c>
      <c r="E450" s="41" t="s">
        <v>351</v>
      </c>
      <c r="F450" s="38" t="e">
        <f t="shared" ca="1" si="96"/>
        <v>#N/A</v>
      </c>
      <c r="G450" s="38" t="e">
        <f t="shared" si="97"/>
        <v>#N/A</v>
      </c>
      <c r="H450" s="41" t="s">
        <v>350</v>
      </c>
      <c r="I450" s="38" t="e">
        <f t="shared" si="98"/>
        <v>#N/A</v>
      </c>
      <c r="J450" s="38" t="e">
        <f t="shared" si="99"/>
        <v>#N/A</v>
      </c>
      <c r="K450" s="41" t="s">
        <v>348</v>
      </c>
      <c r="L450" s="38">
        <f t="shared" si="100"/>
        <v>1.7500000000000002E-2</v>
      </c>
      <c r="M450" s="38" t="e">
        <f t="shared" ca="1" si="101"/>
        <v>#N/A</v>
      </c>
      <c r="N450" s="38" t="e">
        <f ca="1">VLOOKUP(B450,$C$7:$T448,13,FALSE)</f>
        <v>#N/A</v>
      </c>
      <c r="O450" s="38" t="e">
        <f t="shared" ca="1" si="102"/>
        <v>#N/A</v>
      </c>
      <c r="P450" s="38" t="e">
        <f t="shared" ca="1" si="103"/>
        <v>#N/A</v>
      </c>
      <c r="Q450" s="38" t="e">
        <f t="shared" ca="1" si="104"/>
        <v>#N/A</v>
      </c>
      <c r="R450" s="38">
        <f t="shared" si="105"/>
        <v>6000</v>
      </c>
      <c r="S450" s="38" t="e">
        <f t="shared" ca="1" si="106"/>
        <v>#N/A</v>
      </c>
      <c r="T450" s="38" t="e">
        <f t="shared" si="107"/>
        <v>#N/A</v>
      </c>
    </row>
    <row r="451" spans="2:20" x14ac:dyDescent="0.25">
      <c r="B451" s="38" t="e">
        <f t="shared" ca="1" si="94"/>
        <v>#N/A</v>
      </c>
      <c r="C451" s="40" t="e">
        <f>Кабельный_журнал!P417</f>
        <v>#N/A</v>
      </c>
      <c r="D451" s="38" t="e">
        <f t="shared" ca="1" si="95"/>
        <v>#N/A</v>
      </c>
      <c r="E451" s="41" t="s">
        <v>351</v>
      </c>
      <c r="F451" s="38" t="e">
        <f t="shared" ca="1" si="96"/>
        <v>#N/A</v>
      </c>
      <c r="G451" s="38" t="e">
        <f t="shared" si="97"/>
        <v>#N/A</v>
      </c>
      <c r="H451" s="41" t="s">
        <v>350</v>
      </c>
      <c r="I451" s="38" t="e">
        <f t="shared" si="98"/>
        <v>#N/A</v>
      </c>
      <c r="J451" s="38" t="e">
        <f t="shared" si="99"/>
        <v>#N/A</v>
      </c>
      <c r="K451" s="41" t="s">
        <v>348</v>
      </c>
      <c r="L451" s="38">
        <f t="shared" si="100"/>
        <v>1.7500000000000002E-2</v>
      </c>
      <c r="M451" s="38" t="e">
        <f t="shared" ca="1" si="101"/>
        <v>#N/A</v>
      </c>
      <c r="N451" s="38" t="e">
        <f ca="1">VLOOKUP(B451,$C$7:$T449,13,FALSE)</f>
        <v>#N/A</v>
      </c>
      <c r="O451" s="38" t="e">
        <f t="shared" ca="1" si="102"/>
        <v>#N/A</v>
      </c>
      <c r="P451" s="38" t="e">
        <f t="shared" ca="1" si="103"/>
        <v>#N/A</v>
      </c>
      <c r="Q451" s="38" t="e">
        <f t="shared" ca="1" si="104"/>
        <v>#N/A</v>
      </c>
      <c r="R451" s="38">
        <f t="shared" si="105"/>
        <v>6000</v>
      </c>
      <c r="S451" s="38" t="e">
        <f t="shared" ca="1" si="106"/>
        <v>#N/A</v>
      </c>
      <c r="T451" s="38" t="e">
        <f t="shared" si="107"/>
        <v>#N/A</v>
      </c>
    </row>
    <row r="452" spans="2:20" x14ac:dyDescent="0.25">
      <c r="B452" s="38" t="e">
        <f t="shared" ca="1" si="94"/>
        <v>#N/A</v>
      </c>
      <c r="C452" s="40" t="e">
        <f>Кабельный_журнал!P418</f>
        <v>#N/A</v>
      </c>
      <c r="D452" s="38" t="e">
        <f t="shared" ca="1" si="95"/>
        <v>#N/A</v>
      </c>
      <c r="E452" s="41" t="s">
        <v>351</v>
      </c>
      <c r="F452" s="38" t="e">
        <f t="shared" ca="1" si="96"/>
        <v>#N/A</v>
      </c>
      <c r="G452" s="38" t="e">
        <f t="shared" si="97"/>
        <v>#N/A</v>
      </c>
      <c r="H452" s="41" t="s">
        <v>350</v>
      </c>
      <c r="I452" s="38" t="e">
        <f t="shared" si="98"/>
        <v>#N/A</v>
      </c>
      <c r="J452" s="38" t="e">
        <f t="shared" si="99"/>
        <v>#N/A</v>
      </c>
      <c r="K452" s="41" t="s">
        <v>348</v>
      </c>
      <c r="L452" s="38">
        <f t="shared" si="100"/>
        <v>1.7500000000000002E-2</v>
      </c>
      <c r="M452" s="38" t="e">
        <f t="shared" ca="1" si="101"/>
        <v>#N/A</v>
      </c>
      <c r="N452" s="38" t="e">
        <f ca="1">VLOOKUP(B452,$C$7:$T450,13,FALSE)</f>
        <v>#N/A</v>
      </c>
      <c r="O452" s="38" t="e">
        <f t="shared" ca="1" si="102"/>
        <v>#N/A</v>
      </c>
      <c r="P452" s="38" t="e">
        <f t="shared" ca="1" si="103"/>
        <v>#N/A</v>
      </c>
      <c r="Q452" s="38" t="e">
        <f t="shared" ca="1" si="104"/>
        <v>#N/A</v>
      </c>
      <c r="R452" s="38">
        <f t="shared" si="105"/>
        <v>6000</v>
      </c>
      <c r="S452" s="38" t="e">
        <f t="shared" ca="1" si="106"/>
        <v>#N/A</v>
      </c>
      <c r="T452" s="38" t="e">
        <f t="shared" si="107"/>
        <v>#N/A</v>
      </c>
    </row>
    <row r="453" spans="2:20" x14ac:dyDescent="0.25">
      <c r="B453" s="38" t="e">
        <f t="shared" ca="1" si="94"/>
        <v>#N/A</v>
      </c>
      <c r="C453" s="40" t="e">
        <f>Кабельный_журнал!P419</f>
        <v>#N/A</v>
      </c>
      <c r="D453" s="38" t="e">
        <f t="shared" ca="1" si="95"/>
        <v>#N/A</v>
      </c>
      <c r="E453" s="41" t="s">
        <v>351</v>
      </c>
      <c r="F453" s="38" t="e">
        <f t="shared" ca="1" si="96"/>
        <v>#N/A</v>
      </c>
      <c r="G453" s="38" t="e">
        <f t="shared" si="97"/>
        <v>#N/A</v>
      </c>
      <c r="H453" s="41" t="s">
        <v>350</v>
      </c>
      <c r="I453" s="38" t="e">
        <f t="shared" si="98"/>
        <v>#N/A</v>
      </c>
      <c r="J453" s="38" t="e">
        <f t="shared" si="99"/>
        <v>#N/A</v>
      </c>
      <c r="K453" s="41" t="s">
        <v>348</v>
      </c>
      <c r="L453" s="38">
        <f t="shared" si="100"/>
        <v>1.7500000000000002E-2</v>
      </c>
      <c r="M453" s="38" t="e">
        <f t="shared" ca="1" si="101"/>
        <v>#N/A</v>
      </c>
      <c r="N453" s="38" t="e">
        <f ca="1">VLOOKUP(B453,$C$7:$T451,13,FALSE)</f>
        <v>#N/A</v>
      </c>
      <c r="O453" s="38" t="e">
        <f t="shared" ca="1" si="102"/>
        <v>#N/A</v>
      </c>
      <c r="P453" s="38" t="e">
        <f t="shared" ca="1" si="103"/>
        <v>#N/A</v>
      </c>
      <c r="Q453" s="38" t="e">
        <f t="shared" ca="1" si="104"/>
        <v>#N/A</v>
      </c>
      <c r="R453" s="38">
        <f t="shared" si="105"/>
        <v>6000</v>
      </c>
      <c r="S453" s="38" t="e">
        <f t="shared" ca="1" si="106"/>
        <v>#N/A</v>
      </c>
      <c r="T453" s="38" t="e">
        <f t="shared" si="107"/>
        <v>#N/A</v>
      </c>
    </row>
    <row r="454" spans="2:20" x14ac:dyDescent="0.25">
      <c r="B454" s="38" t="e">
        <f t="shared" ca="1" si="94"/>
        <v>#N/A</v>
      </c>
      <c r="C454" s="40" t="e">
        <f>Кабельный_журнал!P420</f>
        <v>#N/A</v>
      </c>
      <c r="D454" s="38" t="e">
        <f t="shared" ca="1" si="95"/>
        <v>#N/A</v>
      </c>
      <c r="E454" s="41" t="s">
        <v>351</v>
      </c>
      <c r="F454" s="38" t="e">
        <f t="shared" ca="1" si="96"/>
        <v>#N/A</v>
      </c>
      <c r="G454" s="38" t="e">
        <f t="shared" si="97"/>
        <v>#N/A</v>
      </c>
      <c r="H454" s="41" t="s">
        <v>350</v>
      </c>
      <c r="I454" s="38" t="e">
        <f t="shared" si="98"/>
        <v>#N/A</v>
      </c>
      <c r="J454" s="38" t="e">
        <f t="shared" si="99"/>
        <v>#N/A</v>
      </c>
      <c r="K454" s="41" t="s">
        <v>348</v>
      </c>
      <c r="L454" s="38">
        <f t="shared" si="100"/>
        <v>1.7500000000000002E-2</v>
      </c>
      <c r="M454" s="38" t="e">
        <f t="shared" ca="1" si="101"/>
        <v>#N/A</v>
      </c>
      <c r="N454" s="38" t="e">
        <f ca="1">VLOOKUP(B454,$C$7:$T452,13,FALSE)</f>
        <v>#N/A</v>
      </c>
      <c r="O454" s="38" t="e">
        <f t="shared" ca="1" si="102"/>
        <v>#N/A</v>
      </c>
      <c r="P454" s="38" t="e">
        <f t="shared" ca="1" si="103"/>
        <v>#N/A</v>
      </c>
      <c r="Q454" s="38" t="e">
        <f t="shared" ca="1" si="104"/>
        <v>#N/A</v>
      </c>
      <c r="R454" s="38">
        <f t="shared" si="105"/>
        <v>6000</v>
      </c>
      <c r="S454" s="38" t="e">
        <f t="shared" ca="1" si="106"/>
        <v>#N/A</v>
      </c>
      <c r="T454" s="38" t="e">
        <f t="shared" si="107"/>
        <v>#N/A</v>
      </c>
    </row>
    <row r="455" spans="2:20" x14ac:dyDescent="0.25">
      <c r="B455" s="38" t="e">
        <f t="shared" ca="1" si="94"/>
        <v>#N/A</v>
      </c>
      <c r="C455" s="40" t="e">
        <f>Кабельный_журнал!P421</f>
        <v>#N/A</v>
      </c>
      <c r="D455" s="38" t="e">
        <f t="shared" ca="1" si="95"/>
        <v>#N/A</v>
      </c>
      <c r="E455" s="41" t="s">
        <v>351</v>
      </c>
      <c r="F455" s="38" t="e">
        <f t="shared" ca="1" si="96"/>
        <v>#N/A</v>
      </c>
      <c r="G455" s="38" t="e">
        <f t="shared" si="97"/>
        <v>#N/A</v>
      </c>
      <c r="H455" s="41" t="s">
        <v>350</v>
      </c>
      <c r="I455" s="38" t="e">
        <f t="shared" si="98"/>
        <v>#N/A</v>
      </c>
      <c r="J455" s="38" t="e">
        <f t="shared" si="99"/>
        <v>#N/A</v>
      </c>
      <c r="K455" s="41" t="s">
        <v>348</v>
      </c>
      <c r="L455" s="38">
        <f t="shared" si="100"/>
        <v>1.7500000000000002E-2</v>
      </c>
      <c r="M455" s="38" t="e">
        <f t="shared" ca="1" si="101"/>
        <v>#N/A</v>
      </c>
      <c r="N455" s="38" t="e">
        <f ca="1">VLOOKUP(B455,$C$7:$T453,13,FALSE)</f>
        <v>#N/A</v>
      </c>
      <c r="O455" s="38" t="e">
        <f t="shared" ca="1" si="102"/>
        <v>#N/A</v>
      </c>
      <c r="P455" s="38" t="e">
        <f t="shared" ca="1" si="103"/>
        <v>#N/A</v>
      </c>
      <c r="Q455" s="38" t="e">
        <f t="shared" ca="1" si="104"/>
        <v>#N/A</v>
      </c>
      <c r="R455" s="38">
        <f t="shared" si="105"/>
        <v>6000</v>
      </c>
      <c r="S455" s="38" t="e">
        <f t="shared" ca="1" si="106"/>
        <v>#N/A</v>
      </c>
      <c r="T455" s="38" t="e">
        <f t="shared" si="107"/>
        <v>#N/A</v>
      </c>
    </row>
    <row r="456" spans="2:20" x14ac:dyDescent="0.25">
      <c r="B456" s="38" t="e">
        <f t="shared" ca="1" si="94"/>
        <v>#N/A</v>
      </c>
      <c r="C456" s="40" t="e">
        <f>Кабельный_журнал!P422</f>
        <v>#N/A</v>
      </c>
      <c r="D456" s="38" t="e">
        <f t="shared" ca="1" si="95"/>
        <v>#N/A</v>
      </c>
      <c r="E456" s="41" t="s">
        <v>351</v>
      </c>
      <c r="F456" s="38" t="e">
        <f t="shared" ca="1" si="96"/>
        <v>#N/A</v>
      </c>
      <c r="G456" s="38" t="e">
        <f t="shared" si="97"/>
        <v>#N/A</v>
      </c>
      <c r="H456" s="41" t="s">
        <v>350</v>
      </c>
      <c r="I456" s="38" t="e">
        <f t="shared" si="98"/>
        <v>#N/A</v>
      </c>
      <c r="J456" s="38" t="e">
        <f t="shared" si="99"/>
        <v>#N/A</v>
      </c>
      <c r="K456" s="41" t="s">
        <v>348</v>
      </c>
      <c r="L456" s="38">
        <f t="shared" si="100"/>
        <v>1.7500000000000002E-2</v>
      </c>
      <c r="M456" s="38" t="e">
        <f t="shared" ca="1" si="101"/>
        <v>#N/A</v>
      </c>
      <c r="N456" s="38" t="e">
        <f ca="1">VLOOKUP(B456,$C$7:$T454,13,FALSE)</f>
        <v>#N/A</v>
      </c>
      <c r="O456" s="38" t="e">
        <f t="shared" ca="1" si="102"/>
        <v>#N/A</v>
      </c>
      <c r="P456" s="38" t="e">
        <f t="shared" ca="1" si="103"/>
        <v>#N/A</v>
      </c>
      <c r="Q456" s="38" t="e">
        <f t="shared" ca="1" si="104"/>
        <v>#N/A</v>
      </c>
      <c r="R456" s="38">
        <f t="shared" si="105"/>
        <v>6000</v>
      </c>
      <c r="S456" s="38" t="e">
        <f t="shared" ca="1" si="106"/>
        <v>#N/A</v>
      </c>
      <c r="T456" s="38" t="e">
        <f t="shared" si="107"/>
        <v>#N/A</v>
      </c>
    </row>
    <row r="457" spans="2:20" x14ac:dyDescent="0.25">
      <c r="B457" s="38" t="e">
        <f t="shared" ca="1" si="94"/>
        <v>#N/A</v>
      </c>
      <c r="C457" s="40" t="e">
        <f>Кабельный_журнал!P423</f>
        <v>#N/A</v>
      </c>
      <c r="D457" s="38" t="e">
        <f t="shared" ca="1" si="95"/>
        <v>#N/A</v>
      </c>
      <c r="E457" s="41" t="s">
        <v>351</v>
      </c>
      <c r="F457" s="38" t="e">
        <f t="shared" ca="1" si="96"/>
        <v>#N/A</v>
      </c>
      <c r="G457" s="38" t="e">
        <f t="shared" si="97"/>
        <v>#N/A</v>
      </c>
      <c r="H457" s="41" t="s">
        <v>350</v>
      </c>
      <c r="I457" s="38" t="e">
        <f t="shared" si="98"/>
        <v>#N/A</v>
      </c>
      <c r="J457" s="38" t="e">
        <f t="shared" si="99"/>
        <v>#N/A</v>
      </c>
      <c r="K457" s="41" t="s">
        <v>348</v>
      </c>
      <c r="L457" s="38">
        <f t="shared" si="100"/>
        <v>1.7500000000000002E-2</v>
      </c>
      <c r="M457" s="38" t="e">
        <f t="shared" ca="1" si="101"/>
        <v>#N/A</v>
      </c>
      <c r="N457" s="38" t="e">
        <f ca="1">VLOOKUP(B457,$C$7:$T455,13,FALSE)</f>
        <v>#N/A</v>
      </c>
      <c r="O457" s="38" t="e">
        <f t="shared" ca="1" si="102"/>
        <v>#N/A</v>
      </c>
      <c r="P457" s="38" t="e">
        <f t="shared" ca="1" si="103"/>
        <v>#N/A</v>
      </c>
      <c r="Q457" s="38" t="e">
        <f t="shared" ca="1" si="104"/>
        <v>#N/A</v>
      </c>
      <c r="R457" s="38">
        <f t="shared" si="105"/>
        <v>6000</v>
      </c>
      <c r="S457" s="38" t="e">
        <f t="shared" ca="1" si="106"/>
        <v>#N/A</v>
      </c>
      <c r="T457" s="38" t="e">
        <f t="shared" si="107"/>
        <v>#N/A</v>
      </c>
    </row>
    <row r="458" spans="2:20" x14ac:dyDescent="0.25">
      <c r="B458" s="38" t="e">
        <f t="shared" ca="1" si="94"/>
        <v>#N/A</v>
      </c>
      <c r="C458" s="40" t="e">
        <f>Кабельный_журнал!P424</f>
        <v>#N/A</v>
      </c>
      <c r="D458" s="38" t="e">
        <f t="shared" ca="1" si="95"/>
        <v>#N/A</v>
      </c>
      <c r="E458" s="41" t="s">
        <v>351</v>
      </c>
      <c r="F458" s="38" t="e">
        <f t="shared" ca="1" si="96"/>
        <v>#N/A</v>
      </c>
      <c r="G458" s="38" t="e">
        <f t="shared" si="97"/>
        <v>#N/A</v>
      </c>
      <c r="H458" s="41" t="s">
        <v>350</v>
      </c>
      <c r="I458" s="38" t="e">
        <f t="shared" si="98"/>
        <v>#N/A</v>
      </c>
      <c r="J458" s="38" t="e">
        <f t="shared" si="99"/>
        <v>#N/A</v>
      </c>
      <c r="K458" s="41" t="s">
        <v>348</v>
      </c>
      <c r="L458" s="38">
        <f t="shared" si="100"/>
        <v>1.7500000000000002E-2</v>
      </c>
      <c r="M458" s="38" t="e">
        <f t="shared" ca="1" si="101"/>
        <v>#N/A</v>
      </c>
      <c r="N458" s="38" t="e">
        <f ca="1">VLOOKUP(B458,$C$7:$T456,13,FALSE)</f>
        <v>#N/A</v>
      </c>
      <c r="O458" s="38" t="e">
        <f t="shared" ca="1" si="102"/>
        <v>#N/A</v>
      </c>
      <c r="P458" s="38" t="e">
        <f t="shared" ca="1" si="103"/>
        <v>#N/A</v>
      </c>
      <c r="Q458" s="38" t="e">
        <f t="shared" ca="1" si="104"/>
        <v>#N/A</v>
      </c>
      <c r="R458" s="38">
        <f t="shared" si="105"/>
        <v>6000</v>
      </c>
      <c r="S458" s="38" t="e">
        <f t="shared" ca="1" si="106"/>
        <v>#N/A</v>
      </c>
      <c r="T458" s="38" t="e">
        <f t="shared" si="107"/>
        <v>#N/A</v>
      </c>
    </row>
    <row r="459" spans="2:20" x14ac:dyDescent="0.25">
      <c r="B459" s="38" t="e">
        <f t="shared" ca="1" si="94"/>
        <v>#N/A</v>
      </c>
      <c r="C459" s="40" t="e">
        <f>Кабельный_журнал!P425</f>
        <v>#N/A</v>
      </c>
      <c r="D459" s="38" t="e">
        <f t="shared" ca="1" si="95"/>
        <v>#N/A</v>
      </c>
      <c r="E459" s="41" t="s">
        <v>351</v>
      </c>
      <c r="F459" s="38" t="e">
        <f t="shared" ca="1" si="96"/>
        <v>#N/A</v>
      </c>
      <c r="G459" s="38" t="e">
        <f t="shared" si="97"/>
        <v>#N/A</v>
      </c>
      <c r="H459" s="41" t="s">
        <v>350</v>
      </c>
      <c r="I459" s="38" t="e">
        <f t="shared" si="98"/>
        <v>#N/A</v>
      </c>
      <c r="J459" s="38" t="e">
        <f t="shared" si="99"/>
        <v>#N/A</v>
      </c>
      <c r="K459" s="41" t="s">
        <v>348</v>
      </c>
      <c r="L459" s="38">
        <f t="shared" si="100"/>
        <v>1.7500000000000002E-2</v>
      </c>
      <c r="M459" s="38" t="e">
        <f t="shared" ca="1" si="101"/>
        <v>#N/A</v>
      </c>
      <c r="N459" s="38" t="e">
        <f ca="1">VLOOKUP(B459,$C$7:$T457,13,FALSE)</f>
        <v>#N/A</v>
      </c>
      <c r="O459" s="38" t="e">
        <f t="shared" ca="1" si="102"/>
        <v>#N/A</v>
      </c>
      <c r="P459" s="38" t="e">
        <f t="shared" ca="1" si="103"/>
        <v>#N/A</v>
      </c>
      <c r="Q459" s="38" t="e">
        <f t="shared" ca="1" si="104"/>
        <v>#N/A</v>
      </c>
      <c r="R459" s="38">
        <f t="shared" si="105"/>
        <v>6000</v>
      </c>
      <c r="S459" s="38" t="e">
        <f t="shared" ca="1" si="106"/>
        <v>#N/A</v>
      </c>
      <c r="T459" s="38" t="e">
        <f t="shared" si="107"/>
        <v>#N/A</v>
      </c>
    </row>
    <row r="460" spans="2:20" x14ac:dyDescent="0.25">
      <c r="B460" s="38" t="e">
        <f t="shared" ca="1" si="94"/>
        <v>#N/A</v>
      </c>
      <c r="C460" s="40" t="e">
        <f>Кабельный_журнал!P426</f>
        <v>#N/A</v>
      </c>
      <c r="D460" s="38" t="e">
        <f t="shared" ca="1" si="95"/>
        <v>#N/A</v>
      </c>
      <c r="E460" s="41" t="s">
        <v>351</v>
      </c>
      <c r="F460" s="38" t="e">
        <f t="shared" ca="1" si="96"/>
        <v>#N/A</v>
      </c>
      <c r="G460" s="38" t="e">
        <f t="shared" si="97"/>
        <v>#N/A</v>
      </c>
      <c r="H460" s="41" t="s">
        <v>350</v>
      </c>
      <c r="I460" s="38" t="e">
        <f t="shared" si="98"/>
        <v>#N/A</v>
      </c>
      <c r="J460" s="38" t="e">
        <f t="shared" si="99"/>
        <v>#N/A</v>
      </c>
      <c r="K460" s="41" t="s">
        <v>348</v>
      </c>
      <c r="L460" s="38">
        <f t="shared" si="100"/>
        <v>1.7500000000000002E-2</v>
      </c>
      <c r="M460" s="38" t="e">
        <f t="shared" ca="1" si="101"/>
        <v>#N/A</v>
      </c>
      <c r="N460" s="38" t="e">
        <f ca="1">VLOOKUP(B460,$C$7:$T458,13,FALSE)</f>
        <v>#N/A</v>
      </c>
      <c r="O460" s="38" t="e">
        <f t="shared" ca="1" si="102"/>
        <v>#N/A</v>
      </c>
      <c r="P460" s="38" t="e">
        <f t="shared" ca="1" si="103"/>
        <v>#N/A</v>
      </c>
      <c r="Q460" s="38" t="e">
        <f t="shared" ca="1" si="104"/>
        <v>#N/A</v>
      </c>
      <c r="R460" s="38">
        <f t="shared" si="105"/>
        <v>6000</v>
      </c>
      <c r="S460" s="38" t="e">
        <f t="shared" ca="1" si="106"/>
        <v>#N/A</v>
      </c>
      <c r="T460" s="38" t="e">
        <f t="shared" si="107"/>
        <v>#N/A</v>
      </c>
    </row>
    <row r="461" spans="2:20" x14ac:dyDescent="0.25">
      <c r="B461" s="38" t="e">
        <f t="shared" ca="1" si="94"/>
        <v>#N/A</v>
      </c>
      <c r="C461" s="40" t="e">
        <f>Кабельный_журнал!P427</f>
        <v>#N/A</v>
      </c>
      <c r="D461" s="38" t="e">
        <f t="shared" ca="1" si="95"/>
        <v>#N/A</v>
      </c>
      <c r="E461" s="41" t="s">
        <v>351</v>
      </c>
      <c r="F461" s="38" t="e">
        <f t="shared" ca="1" si="96"/>
        <v>#N/A</v>
      </c>
      <c r="G461" s="38" t="e">
        <f t="shared" si="97"/>
        <v>#N/A</v>
      </c>
      <c r="H461" s="41" t="s">
        <v>350</v>
      </c>
      <c r="I461" s="38" t="e">
        <f t="shared" si="98"/>
        <v>#N/A</v>
      </c>
      <c r="J461" s="38" t="e">
        <f t="shared" si="99"/>
        <v>#N/A</v>
      </c>
      <c r="K461" s="41" t="s">
        <v>348</v>
      </c>
      <c r="L461" s="38">
        <f t="shared" si="100"/>
        <v>1.7500000000000002E-2</v>
      </c>
      <c r="M461" s="38" t="e">
        <f t="shared" ca="1" si="101"/>
        <v>#N/A</v>
      </c>
      <c r="N461" s="38" t="e">
        <f ca="1">VLOOKUP(B461,$C$7:$T459,13,FALSE)</f>
        <v>#N/A</v>
      </c>
      <c r="O461" s="38" t="e">
        <f t="shared" ca="1" si="102"/>
        <v>#N/A</v>
      </c>
      <c r="P461" s="38" t="e">
        <f t="shared" ca="1" si="103"/>
        <v>#N/A</v>
      </c>
      <c r="Q461" s="38" t="e">
        <f t="shared" ca="1" si="104"/>
        <v>#N/A</v>
      </c>
      <c r="R461" s="38">
        <f t="shared" si="105"/>
        <v>6000</v>
      </c>
      <c r="S461" s="38" t="e">
        <f t="shared" ca="1" si="106"/>
        <v>#N/A</v>
      </c>
      <c r="T461" s="38" t="e">
        <f t="shared" si="107"/>
        <v>#N/A</v>
      </c>
    </row>
    <row r="462" spans="2:20" x14ac:dyDescent="0.25">
      <c r="B462" s="38" t="e">
        <f t="shared" ca="1" si="94"/>
        <v>#N/A</v>
      </c>
      <c r="C462" s="40" t="e">
        <f>Кабельный_журнал!P428</f>
        <v>#N/A</v>
      </c>
      <c r="D462" s="38" t="e">
        <f t="shared" ca="1" si="95"/>
        <v>#N/A</v>
      </c>
      <c r="E462" s="41" t="s">
        <v>351</v>
      </c>
      <c r="F462" s="38" t="e">
        <f t="shared" ca="1" si="96"/>
        <v>#N/A</v>
      </c>
      <c r="G462" s="38" t="e">
        <f t="shared" si="97"/>
        <v>#N/A</v>
      </c>
      <c r="H462" s="41" t="s">
        <v>350</v>
      </c>
      <c r="I462" s="38" t="e">
        <f t="shared" si="98"/>
        <v>#N/A</v>
      </c>
      <c r="J462" s="38" t="e">
        <f t="shared" si="99"/>
        <v>#N/A</v>
      </c>
      <c r="K462" s="41" t="s">
        <v>348</v>
      </c>
      <c r="L462" s="38">
        <f t="shared" si="100"/>
        <v>1.7500000000000002E-2</v>
      </c>
      <c r="M462" s="38" t="e">
        <f t="shared" ca="1" si="101"/>
        <v>#N/A</v>
      </c>
      <c r="N462" s="38" t="e">
        <f ca="1">VLOOKUP(B462,$C$7:$T460,13,FALSE)</f>
        <v>#N/A</v>
      </c>
      <c r="O462" s="38" t="e">
        <f t="shared" ca="1" si="102"/>
        <v>#N/A</v>
      </c>
      <c r="P462" s="38" t="e">
        <f t="shared" ca="1" si="103"/>
        <v>#N/A</v>
      </c>
      <c r="Q462" s="38" t="e">
        <f t="shared" ca="1" si="104"/>
        <v>#N/A</v>
      </c>
      <c r="R462" s="38">
        <f t="shared" si="105"/>
        <v>6000</v>
      </c>
      <c r="S462" s="38" t="e">
        <f t="shared" ca="1" si="106"/>
        <v>#N/A</v>
      </c>
      <c r="T462" s="38" t="e">
        <f t="shared" si="107"/>
        <v>#N/A</v>
      </c>
    </row>
    <row r="463" spans="2:20" x14ac:dyDescent="0.25">
      <c r="B463" s="38" t="e">
        <f t="shared" ca="1" si="94"/>
        <v>#N/A</v>
      </c>
      <c r="C463" s="40" t="e">
        <f>Кабельный_журнал!P429</f>
        <v>#N/A</v>
      </c>
      <c r="D463" s="38" t="e">
        <f t="shared" ca="1" si="95"/>
        <v>#N/A</v>
      </c>
      <c r="E463" s="41" t="s">
        <v>351</v>
      </c>
      <c r="F463" s="38" t="e">
        <f t="shared" ca="1" si="96"/>
        <v>#N/A</v>
      </c>
      <c r="G463" s="38" t="e">
        <f t="shared" si="97"/>
        <v>#N/A</v>
      </c>
      <c r="H463" s="41" t="s">
        <v>350</v>
      </c>
      <c r="I463" s="38" t="e">
        <f t="shared" si="98"/>
        <v>#N/A</v>
      </c>
      <c r="J463" s="38" t="e">
        <f t="shared" si="99"/>
        <v>#N/A</v>
      </c>
      <c r="K463" s="41" t="s">
        <v>348</v>
      </c>
      <c r="L463" s="38">
        <f t="shared" si="100"/>
        <v>1.7500000000000002E-2</v>
      </c>
      <c r="M463" s="38" t="e">
        <f t="shared" ca="1" si="101"/>
        <v>#N/A</v>
      </c>
      <c r="N463" s="38" t="e">
        <f ca="1">VLOOKUP(B463,$C$7:$T461,13,FALSE)</f>
        <v>#N/A</v>
      </c>
      <c r="O463" s="38" t="e">
        <f t="shared" ca="1" si="102"/>
        <v>#N/A</v>
      </c>
      <c r="P463" s="38" t="e">
        <f t="shared" ca="1" si="103"/>
        <v>#N/A</v>
      </c>
      <c r="Q463" s="38" t="e">
        <f t="shared" ca="1" si="104"/>
        <v>#N/A</v>
      </c>
      <c r="R463" s="38">
        <f t="shared" si="105"/>
        <v>6000</v>
      </c>
      <c r="S463" s="38" t="e">
        <f t="shared" ca="1" si="106"/>
        <v>#N/A</v>
      </c>
      <c r="T463" s="38" t="e">
        <f t="shared" si="107"/>
        <v>#N/A</v>
      </c>
    </row>
    <row r="464" spans="2:20" x14ac:dyDescent="0.25">
      <c r="B464" s="38" t="e">
        <f t="shared" ca="1" si="94"/>
        <v>#N/A</v>
      </c>
      <c r="C464" s="40" t="e">
        <f>Кабельный_журнал!P430</f>
        <v>#N/A</v>
      </c>
      <c r="D464" s="38" t="e">
        <f t="shared" ca="1" si="95"/>
        <v>#N/A</v>
      </c>
      <c r="E464" s="41" t="s">
        <v>351</v>
      </c>
      <c r="F464" s="38" t="e">
        <f t="shared" ca="1" si="96"/>
        <v>#N/A</v>
      </c>
      <c r="G464" s="38" t="e">
        <f t="shared" si="97"/>
        <v>#N/A</v>
      </c>
      <c r="H464" s="41" t="s">
        <v>350</v>
      </c>
      <c r="I464" s="38" t="e">
        <f t="shared" si="98"/>
        <v>#N/A</v>
      </c>
      <c r="J464" s="38" t="e">
        <f t="shared" si="99"/>
        <v>#N/A</v>
      </c>
      <c r="K464" s="41" t="s">
        <v>348</v>
      </c>
      <c r="L464" s="38">
        <f t="shared" si="100"/>
        <v>1.7500000000000002E-2</v>
      </c>
      <c r="M464" s="38" t="e">
        <f t="shared" ca="1" si="101"/>
        <v>#N/A</v>
      </c>
      <c r="N464" s="38" t="e">
        <f ca="1">VLOOKUP(B464,$C$7:$T462,13,FALSE)</f>
        <v>#N/A</v>
      </c>
      <c r="O464" s="38" t="e">
        <f t="shared" ca="1" si="102"/>
        <v>#N/A</v>
      </c>
      <c r="P464" s="38" t="e">
        <f t="shared" ca="1" si="103"/>
        <v>#N/A</v>
      </c>
      <c r="Q464" s="38" t="e">
        <f t="shared" ca="1" si="104"/>
        <v>#N/A</v>
      </c>
      <c r="R464" s="38">
        <f t="shared" si="105"/>
        <v>6000</v>
      </c>
      <c r="S464" s="38" t="e">
        <f t="shared" ca="1" si="106"/>
        <v>#N/A</v>
      </c>
      <c r="T464" s="38" t="e">
        <f t="shared" si="107"/>
        <v>#N/A</v>
      </c>
    </row>
    <row r="465" spans="2:20" x14ac:dyDescent="0.25">
      <c r="B465" s="38" t="e">
        <f t="shared" ca="1" si="94"/>
        <v>#N/A</v>
      </c>
      <c r="C465" s="40" t="e">
        <f>Кабельный_журнал!P431</f>
        <v>#N/A</v>
      </c>
      <c r="D465" s="38" t="e">
        <f t="shared" ca="1" si="95"/>
        <v>#N/A</v>
      </c>
      <c r="E465" s="41" t="s">
        <v>351</v>
      </c>
      <c r="F465" s="38" t="e">
        <f t="shared" ca="1" si="96"/>
        <v>#N/A</v>
      </c>
      <c r="G465" s="38" t="e">
        <f t="shared" si="97"/>
        <v>#N/A</v>
      </c>
      <c r="H465" s="41" t="s">
        <v>350</v>
      </c>
      <c r="I465" s="38" t="e">
        <f t="shared" si="98"/>
        <v>#N/A</v>
      </c>
      <c r="J465" s="38" t="e">
        <f t="shared" si="99"/>
        <v>#N/A</v>
      </c>
      <c r="K465" s="41" t="s">
        <v>348</v>
      </c>
      <c r="L465" s="38">
        <f t="shared" si="100"/>
        <v>1.7500000000000002E-2</v>
      </c>
      <c r="M465" s="38" t="e">
        <f t="shared" ca="1" si="101"/>
        <v>#N/A</v>
      </c>
      <c r="N465" s="38" t="e">
        <f ca="1">VLOOKUP(B465,$C$7:$T463,13,FALSE)</f>
        <v>#N/A</v>
      </c>
      <c r="O465" s="38" t="e">
        <f t="shared" ca="1" si="102"/>
        <v>#N/A</v>
      </c>
      <c r="P465" s="38" t="e">
        <f t="shared" ca="1" si="103"/>
        <v>#N/A</v>
      </c>
      <c r="Q465" s="38" t="e">
        <f t="shared" ca="1" si="104"/>
        <v>#N/A</v>
      </c>
      <c r="R465" s="38">
        <f t="shared" si="105"/>
        <v>6000</v>
      </c>
      <c r="S465" s="38" t="e">
        <f t="shared" ca="1" si="106"/>
        <v>#N/A</v>
      </c>
      <c r="T465" s="38" t="e">
        <f t="shared" si="107"/>
        <v>#N/A</v>
      </c>
    </row>
    <row r="466" spans="2:20" x14ac:dyDescent="0.25">
      <c r="B466" s="38" t="e">
        <f t="shared" ca="1" si="94"/>
        <v>#N/A</v>
      </c>
      <c r="C466" s="40" t="e">
        <f>Кабельный_журнал!P432</f>
        <v>#N/A</v>
      </c>
      <c r="D466" s="38" t="e">
        <f t="shared" ca="1" si="95"/>
        <v>#N/A</v>
      </c>
      <c r="E466" s="41" t="s">
        <v>351</v>
      </c>
      <c r="F466" s="38" t="e">
        <f t="shared" ca="1" si="96"/>
        <v>#N/A</v>
      </c>
      <c r="G466" s="38" t="e">
        <f t="shared" si="97"/>
        <v>#N/A</v>
      </c>
      <c r="H466" s="41" t="s">
        <v>350</v>
      </c>
      <c r="I466" s="38" t="e">
        <f t="shared" si="98"/>
        <v>#N/A</v>
      </c>
      <c r="J466" s="38" t="e">
        <f t="shared" si="99"/>
        <v>#N/A</v>
      </c>
      <c r="K466" s="41" t="s">
        <v>348</v>
      </c>
      <c r="L466" s="38">
        <f t="shared" si="100"/>
        <v>1.7500000000000002E-2</v>
      </c>
      <c r="M466" s="38" t="e">
        <f t="shared" ca="1" si="101"/>
        <v>#N/A</v>
      </c>
      <c r="N466" s="38" t="e">
        <f ca="1">VLOOKUP(B466,$C$7:$T464,13,FALSE)</f>
        <v>#N/A</v>
      </c>
      <c r="O466" s="38" t="e">
        <f t="shared" ca="1" si="102"/>
        <v>#N/A</v>
      </c>
      <c r="P466" s="38" t="e">
        <f t="shared" ca="1" si="103"/>
        <v>#N/A</v>
      </c>
      <c r="Q466" s="38" t="e">
        <f t="shared" ca="1" si="104"/>
        <v>#N/A</v>
      </c>
      <c r="R466" s="38">
        <f t="shared" si="105"/>
        <v>6000</v>
      </c>
      <c r="S466" s="38" t="e">
        <f t="shared" ca="1" si="106"/>
        <v>#N/A</v>
      </c>
      <c r="T466" s="38" t="e">
        <f t="shared" si="107"/>
        <v>#N/A</v>
      </c>
    </row>
    <row r="467" spans="2:20" x14ac:dyDescent="0.25">
      <c r="B467" s="38" t="e">
        <f t="shared" ca="1" si="94"/>
        <v>#N/A</v>
      </c>
      <c r="C467" s="40" t="e">
        <f>Кабельный_журнал!P433</f>
        <v>#N/A</v>
      </c>
      <c r="D467" s="38" t="e">
        <f t="shared" ca="1" si="95"/>
        <v>#N/A</v>
      </c>
      <c r="E467" s="41" t="s">
        <v>351</v>
      </c>
      <c r="F467" s="38" t="e">
        <f t="shared" ca="1" si="96"/>
        <v>#N/A</v>
      </c>
      <c r="G467" s="38" t="e">
        <f t="shared" si="97"/>
        <v>#N/A</v>
      </c>
      <c r="H467" s="41" t="s">
        <v>350</v>
      </c>
      <c r="I467" s="38" t="e">
        <f t="shared" si="98"/>
        <v>#N/A</v>
      </c>
      <c r="J467" s="38" t="e">
        <f t="shared" si="99"/>
        <v>#N/A</v>
      </c>
      <c r="K467" s="41" t="s">
        <v>348</v>
      </c>
      <c r="L467" s="38">
        <f t="shared" si="100"/>
        <v>1.7500000000000002E-2</v>
      </c>
      <c r="M467" s="38" t="e">
        <f t="shared" ca="1" si="101"/>
        <v>#N/A</v>
      </c>
      <c r="N467" s="38" t="e">
        <f ca="1">VLOOKUP(B467,$C$7:$T465,13,FALSE)</f>
        <v>#N/A</v>
      </c>
      <c r="O467" s="38" t="e">
        <f t="shared" ca="1" si="102"/>
        <v>#N/A</v>
      </c>
      <c r="P467" s="38" t="e">
        <f t="shared" ca="1" si="103"/>
        <v>#N/A</v>
      </c>
      <c r="Q467" s="38" t="e">
        <f t="shared" ca="1" si="104"/>
        <v>#N/A</v>
      </c>
      <c r="R467" s="38">
        <f t="shared" si="105"/>
        <v>6000</v>
      </c>
      <c r="S467" s="38" t="e">
        <f t="shared" ca="1" si="106"/>
        <v>#N/A</v>
      </c>
      <c r="T467" s="38" t="e">
        <f t="shared" si="107"/>
        <v>#N/A</v>
      </c>
    </row>
    <row r="468" spans="2:20" x14ac:dyDescent="0.25">
      <c r="B468" s="38" t="e">
        <f t="shared" ca="1" si="94"/>
        <v>#N/A</v>
      </c>
      <c r="C468" s="40" t="e">
        <f>Кабельный_журнал!P434</f>
        <v>#N/A</v>
      </c>
      <c r="D468" s="38" t="e">
        <f t="shared" ca="1" si="95"/>
        <v>#N/A</v>
      </c>
      <c r="E468" s="41" t="s">
        <v>351</v>
      </c>
      <c r="F468" s="38" t="e">
        <f t="shared" ca="1" si="96"/>
        <v>#N/A</v>
      </c>
      <c r="G468" s="38" t="e">
        <f t="shared" si="97"/>
        <v>#N/A</v>
      </c>
      <c r="H468" s="41" t="s">
        <v>350</v>
      </c>
      <c r="I468" s="38" t="e">
        <f t="shared" si="98"/>
        <v>#N/A</v>
      </c>
      <c r="J468" s="38" t="e">
        <f t="shared" si="99"/>
        <v>#N/A</v>
      </c>
      <c r="K468" s="41" t="s">
        <v>348</v>
      </c>
      <c r="L468" s="38">
        <f t="shared" si="100"/>
        <v>1.7500000000000002E-2</v>
      </c>
      <c r="M468" s="38" t="e">
        <f t="shared" ca="1" si="101"/>
        <v>#N/A</v>
      </c>
      <c r="N468" s="38" t="e">
        <f ca="1">VLOOKUP(B468,$C$7:$T466,13,FALSE)</f>
        <v>#N/A</v>
      </c>
      <c r="O468" s="38" t="e">
        <f t="shared" ca="1" si="102"/>
        <v>#N/A</v>
      </c>
      <c r="P468" s="38" t="e">
        <f t="shared" ca="1" si="103"/>
        <v>#N/A</v>
      </c>
      <c r="Q468" s="38" t="e">
        <f t="shared" ca="1" si="104"/>
        <v>#N/A</v>
      </c>
      <c r="R468" s="38">
        <f t="shared" si="105"/>
        <v>6000</v>
      </c>
      <c r="S468" s="38" t="e">
        <f t="shared" ca="1" si="106"/>
        <v>#N/A</v>
      </c>
      <c r="T468" s="38" t="e">
        <f t="shared" si="107"/>
        <v>#N/A</v>
      </c>
    </row>
    <row r="469" spans="2:20" x14ac:dyDescent="0.25">
      <c r="B469" s="38" t="e">
        <f t="shared" ca="1" si="94"/>
        <v>#N/A</v>
      </c>
      <c r="C469" s="40" t="e">
        <f>Кабельный_журнал!P435</f>
        <v>#N/A</v>
      </c>
      <c r="D469" s="38" t="e">
        <f t="shared" ca="1" si="95"/>
        <v>#N/A</v>
      </c>
      <c r="E469" s="41" t="s">
        <v>351</v>
      </c>
      <c r="F469" s="38" t="e">
        <f t="shared" ca="1" si="96"/>
        <v>#N/A</v>
      </c>
      <c r="G469" s="38" t="e">
        <f t="shared" si="97"/>
        <v>#N/A</v>
      </c>
      <c r="H469" s="41" t="s">
        <v>350</v>
      </c>
      <c r="I469" s="38" t="e">
        <f t="shared" si="98"/>
        <v>#N/A</v>
      </c>
      <c r="J469" s="38" t="e">
        <f t="shared" si="99"/>
        <v>#N/A</v>
      </c>
      <c r="K469" s="41" t="s">
        <v>348</v>
      </c>
      <c r="L469" s="38">
        <f t="shared" si="100"/>
        <v>1.7500000000000002E-2</v>
      </c>
      <c r="M469" s="38" t="e">
        <f t="shared" ca="1" si="101"/>
        <v>#N/A</v>
      </c>
      <c r="N469" s="38" t="e">
        <f ca="1">VLOOKUP(B469,$C$7:$T467,13,FALSE)</f>
        <v>#N/A</v>
      </c>
      <c r="O469" s="38" t="e">
        <f t="shared" ca="1" si="102"/>
        <v>#N/A</v>
      </c>
      <c r="P469" s="38" t="e">
        <f t="shared" ca="1" si="103"/>
        <v>#N/A</v>
      </c>
      <c r="Q469" s="38" t="e">
        <f t="shared" ca="1" si="104"/>
        <v>#N/A</v>
      </c>
      <c r="R469" s="38">
        <f t="shared" si="105"/>
        <v>6000</v>
      </c>
      <c r="S469" s="38" t="e">
        <f t="shared" ca="1" si="106"/>
        <v>#N/A</v>
      </c>
      <c r="T469" s="38" t="e">
        <f t="shared" si="107"/>
        <v>#N/A</v>
      </c>
    </row>
    <row r="470" spans="2:20" x14ac:dyDescent="0.25">
      <c r="B470" s="38" t="e">
        <f t="shared" ca="1" si="94"/>
        <v>#N/A</v>
      </c>
      <c r="C470" s="40" t="e">
        <f>Кабельный_журнал!P436</f>
        <v>#N/A</v>
      </c>
      <c r="D470" s="38" t="e">
        <f t="shared" ca="1" si="95"/>
        <v>#N/A</v>
      </c>
      <c r="E470" s="41" t="s">
        <v>351</v>
      </c>
      <c r="F470" s="38" t="e">
        <f t="shared" ca="1" si="96"/>
        <v>#N/A</v>
      </c>
      <c r="G470" s="38" t="e">
        <f t="shared" si="97"/>
        <v>#N/A</v>
      </c>
      <c r="H470" s="41" t="s">
        <v>350</v>
      </c>
      <c r="I470" s="38" t="e">
        <f t="shared" si="98"/>
        <v>#N/A</v>
      </c>
      <c r="J470" s="38" t="e">
        <f t="shared" si="99"/>
        <v>#N/A</v>
      </c>
      <c r="K470" s="41" t="s">
        <v>348</v>
      </c>
      <c r="L470" s="38">
        <f t="shared" si="100"/>
        <v>1.7500000000000002E-2</v>
      </c>
      <c r="M470" s="38" t="e">
        <f t="shared" ca="1" si="101"/>
        <v>#N/A</v>
      </c>
      <c r="N470" s="38" t="e">
        <f ca="1">VLOOKUP(B470,$C$7:$T468,13,FALSE)</f>
        <v>#N/A</v>
      </c>
      <c r="O470" s="38" t="e">
        <f t="shared" ca="1" si="102"/>
        <v>#N/A</v>
      </c>
      <c r="P470" s="38" t="e">
        <f t="shared" ca="1" si="103"/>
        <v>#N/A</v>
      </c>
      <c r="Q470" s="38" t="e">
        <f t="shared" ca="1" si="104"/>
        <v>#N/A</v>
      </c>
      <c r="R470" s="38">
        <f t="shared" si="105"/>
        <v>6000</v>
      </c>
      <c r="S470" s="38" t="e">
        <f t="shared" ca="1" si="106"/>
        <v>#N/A</v>
      </c>
      <c r="T470" s="38" t="e">
        <f t="shared" si="107"/>
        <v>#N/A</v>
      </c>
    </row>
    <row r="471" spans="2:20" x14ac:dyDescent="0.25">
      <c r="B471" s="38" t="e">
        <f t="shared" ca="1" si="94"/>
        <v>#N/A</v>
      </c>
      <c r="C471" s="40" t="e">
        <f>Кабельный_журнал!P437</f>
        <v>#N/A</v>
      </c>
      <c r="D471" s="38" t="e">
        <f t="shared" ca="1" si="95"/>
        <v>#N/A</v>
      </c>
      <c r="E471" s="41" t="s">
        <v>351</v>
      </c>
      <c r="F471" s="38" t="e">
        <f t="shared" ca="1" si="96"/>
        <v>#N/A</v>
      </c>
      <c r="G471" s="38" t="e">
        <f t="shared" si="97"/>
        <v>#N/A</v>
      </c>
      <c r="H471" s="41" t="s">
        <v>350</v>
      </c>
      <c r="I471" s="38" t="e">
        <f t="shared" si="98"/>
        <v>#N/A</v>
      </c>
      <c r="J471" s="38" t="e">
        <f t="shared" si="99"/>
        <v>#N/A</v>
      </c>
      <c r="K471" s="41" t="s">
        <v>348</v>
      </c>
      <c r="L471" s="38">
        <f t="shared" si="100"/>
        <v>1.7500000000000002E-2</v>
      </c>
      <c r="M471" s="38" t="e">
        <f t="shared" ca="1" si="101"/>
        <v>#N/A</v>
      </c>
      <c r="N471" s="38" t="e">
        <f ca="1">VLOOKUP(B471,$C$7:$T469,13,FALSE)</f>
        <v>#N/A</v>
      </c>
      <c r="O471" s="38" t="e">
        <f t="shared" ca="1" si="102"/>
        <v>#N/A</v>
      </c>
      <c r="P471" s="38" t="e">
        <f t="shared" ca="1" si="103"/>
        <v>#N/A</v>
      </c>
      <c r="Q471" s="38" t="e">
        <f t="shared" ca="1" si="104"/>
        <v>#N/A</v>
      </c>
      <c r="R471" s="38">
        <f t="shared" si="105"/>
        <v>6000</v>
      </c>
      <c r="S471" s="38" t="e">
        <f t="shared" ca="1" si="106"/>
        <v>#N/A</v>
      </c>
      <c r="T471" s="38" t="e">
        <f t="shared" si="107"/>
        <v>#N/A</v>
      </c>
    </row>
    <row r="472" spans="2:20" x14ac:dyDescent="0.25">
      <c r="B472" s="38" t="e">
        <f t="shared" ca="1" si="94"/>
        <v>#N/A</v>
      </c>
      <c r="C472" s="40" t="e">
        <f>Кабельный_журнал!P438</f>
        <v>#N/A</v>
      </c>
      <c r="D472" s="38" t="e">
        <f t="shared" ca="1" si="95"/>
        <v>#N/A</v>
      </c>
      <c r="E472" s="41" t="s">
        <v>351</v>
      </c>
      <c r="F472" s="38" t="e">
        <f t="shared" ca="1" si="96"/>
        <v>#N/A</v>
      </c>
      <c r="G472" s="38" t="e">
        <f t="shared" si="97"/>
        <v>#N/A</v>
      </c>
      <c r="H472" s="41" t="s">
        <v>350</v>
      </c>
      <c r="I472" s="38" t="e">
        <f t="shared" si="98"/>
        <v>#N/A</v>
      </c>
      <c r="J472" s="38" t="e">
        <f t="shared" si="99"/>
        <v>#N/A</v>
      </c>
      <c r="K472" s="41" t="s">
        <v>348</v>
      </c>
      <c r="L472" s="38">
        <f t="shared" si="100"/>
        <v>1.7500000000000002E-2</v>
      </c>
      <c r="M472" s="38" t="e">
        <f t="shared" ca="1" si="101"/>
        <v>#N/A</v>
      </c>
      <c r="N472" s="38" t="e">
        <f ca="1">VLOOKUP(B472,$C$7:$T470,13,FALSE)</f>
        <v>#N/A</v>
      </c>
      <c r="O472" s="38" t="e">
        <f t="shared" ca="1" si="102"/>
        <v>#N/A</v>
      </c>
      <c r="P472" s="38" t="e">
        <f t="shared" ca="1" si="103"/>
        <v>#N/A</v>
      </c>
      <c r="Q472" s="38" t="e">
        <f t="shared" ca="1" si="104"/>
        <v>#N/A</v>
      </c>
      <c r="R472" s="38">
        <f t="shared" si="105"/>
        <v>6000</v>
      </c>
      <c r="S472" s="38" t="e">
        <f t="shared" ca="1" si="106"/>
        <v>#N/A</v>
      </c>
      <c r="T472" s="38" t="e">
        <f t="shared" si="107"/>
        <v>#N/A</v>
      </c>
    </row>
    <row r="473" spans="2:20" x14ac:dyDescent="0.25">
      <c r="B473" s="38" t="e">
        <f t="shared" ca="1" si="94"/>
        <v>#N/A</v>
      </c>
      <c r="C473" s="40" t="e">
        <f>Кабельный_журнал!P439</f>
        <v>#N/A</v>
      </c>
      <c r="D473" s="38" t="e">
        <f t="shared" ca="1" si="95"/>
        <v>#N/A</v>
      </c>
      <c r="E473" s="41" t="s">
        <v>351</v>
      </c>
      <c r="F473" s="38" t="e">
        <f t="shared" ca="1" si="96"/>
        <v>#N/A</v>
      </c>
      <c r="G473" s="38" t="e">
        <f t="shared" si="97"/>
        <v>#N/A</v>
      </c>
      <c r="H473" s="41" t="s">
        <v>350</v>
      </c>
      <c r="I473" s="38" t="e">
        <f t="shared" si="98"/>
        <v>#N/A</v>
      </c>
      <c r="J473" s="38" t="e">
        <f t="shared" si="99"/>
        <v>#N/A</v>
      </c>
      <c r="K473" s="41" t="s">
        <v>348</v>
      </c>
      <c r="L473" s="38">
        <f t="shared" si="100"/>
        <v>1.7500000000000002E-2</v>
      </c>
      <c r="M473" s="38" t="e">
        <f t="shared" ca="1" si="101"/>
        <v>#N/A</v>
      </c>
      <c r="N473" s="38" t="e">
        <f ca="1">VLOOKUP(B473,$C$7:$T471,13,FALSE)</f>
        <v>#N/A</v>
      </c>
      <c r="O473" s="38" t="e">
        <f t="shared" ca="1" si="102"/>
        <v>#N/A</v>
      </c>
      <c r="P473" s="38" t="e">
        <f t="shared" ca="1" si="103"/>
        <v>#N/A</v>
      </c>
      <c r="Q473" s="38" t="e">
        <f t="shared" ca="1" si="104"/>
        <v>#N/A</v>
      </c>
      <c r="R473" s="38">
        <f t="shared" si="105"/>
        <v>6000</v>
      </c>
      <c r="S473" s="38" t="e">
        <f t="shared" ca="1" si="106"/>
        <v>#N/A</v>
      </c>
      <c r="T473" s="38" t="e">
        <f t="shared" si="107"/>
        <v>#N/A</v>
      </c>
    </row>
    <row r="474" spans="2:20" x14ac:dyDescent="0.25">
      <c r="B474" s="38" t="e">
        <f t="shared" ca="1" si="94"/>
        <v>#N/A</v>
      </c>
      <c r="C474" s="40" t="e">
        <f>Кабельный_журнал!P440</f>
        <v>#N/A</v>
      </c>
      <c r="D474" s="38" t="e">
        <f t="shared" ca="1" si="95"/>
        <v>#N/A</v>
      </c>
      <c r="E474" s="41" t="s">
        <v>351</v>
      </c>
      <c r="F474" s="38" t="e">
        <f t="shared" ca="1" si="96"/>
        <v>#N/A</v>
      </c>
      <c r="G474" s="38" t="e">
        <f t="shared" si="97"/>
        <v>#N/A</v>
      </c>
      <c r="H474" s="41" t="s">
        <v>350</v>
      </c>
      <c r="I474" s="38" t="e">
        <f t="shared" si="98"/>
        <v>#N/A</v>
      </c>
      <c r="J474" s="38" t="e">
        <f t="shared" si="99"/>
        <v>#N/A</v>
      </c>
      <c r="K474" s="41" t="s">
        <v>348</v>
      </c>
      <c r="L474" s="38">
        <f t="shared" si="100"/>
        <v>1.7500000000000002E-2</v>
      </c>
      <c r="M474" s="38" t="e">
        <f t="shared" ca="1" si="101"/>
        <v>#N/A</v>
      </c>
      <c r="N474" s="38" t="e">
        <f ca="1">VLOOKUP(B474,$C$7:$T472,13,FALSE)</f>
        <v>#N/A</v>
      </c>
      <c r="O474" s="38" t="e">
        <f t="shared" ca="1" si="102"/>
        <v>#N/A</v>
      </c>
      <c r="P474" s="38" t="e">
        <f t="shared" ca="1" si="103"/>
        <v>#N/A</v>
      </c>
      <c r="Q474" s="38" t="e">
        <f t="shared" ca="1" si="104"/>
        <v>#N/A</v>
      </c>
      <c r="R474" s="38">
        <f t="shared" si="105"/>
        <v>6000</v>
      </c>
      <c r="S474" s="38" t="e">
        <f t="shared" ca="1" si="106"/>
        <v>#N/A</v>
      </c>
      <c r="T474" s="38" t="e">
        <f t="shared" si="107"/>
        <v>#N/A</v>
      </c>
    </row>
    <row r="475" spans="2:20" x14ac:dyDescent="0.25">
      <c r="B475" s="38" t="e">
        <f t="shared" ca="1" si="94"/>
        <v>#N/A</v>
      </c>
      <c r="C475" s="40" t="e">
        <f>Кабельный_журнал!P441</f>
        <v>#N/A</v>
      </c>
      <c r="D475" s="38" t="e">
        <f t="shared" ca="1" si="95"/>
        <v>#N/A</v>
      </c>
      <c r="E475" s="41" t="s">
        <v>351</v>
      </c>
      <c r="F475" s="38" t="e">
        <f t="shared" ca="1" si="96"/>
        <v>#N/A</v>
      </c>
      <c r="G475" s="38" t="e">
        <f t="shared" si="97"/>
        <v>#N/A</v>
      </c>
      <c r="H475" s="41" t="s">
        <v>350</v>
      </c>
      <c r="I475" s="38" t="e">
        <f t="shared" si="98"/>
        <v>#N/A</v>
      </c>
      <c r="J475" s="38" t="e">
        <f t="shared" si="99"/>
        <v>#N/A</v>
      </c>
      <c r="K475" s="41" t="s">
        <v>348</v>
      </c>
      <c r="L475" s="38">
        <f t="shared" si="100"/>
        <v>1.7500000000000002E-2</v>
      </c>
      <c r="M475" s="38" t="e">
        <f t="shared" ca="1" si="101"/>
        <v>#N/A</v>
      </c>
      <c r="N475" s="38" t="e">
        <f ca="1">VLOOKUP(B475,$C$7:$T473,13,FALSE)</f>
        <v>#N/A</v>
      </c>
      <c r="O475" s="38" t="e">
        <f t="shared" ca="1" si="102"/>
        <v>#N/A</v>
      </c>
      <c r="P475" s="38" t="e">
        <f t="shared" ca="1" si="103"/>
        <v>#N/A</v>
      </c>
      <c r="Q475" s="38" t="e">
        <f t="shared" ca="1" si="104"/>
        <v>#N/A</v>
      </c>
      <c r="R475" s="38">
        <f t="shared" si="105"/>
        <v>6000</v>
      </c>
      <c r="S475" s="38" t="e">
        <f t="shared" ca="1" si="106"/>
        <v>#N/A</v>
      </c>
      <c r="T475" s="38" t="e">
        <f t="shared" si="107"/>
        <v>#N/A</v>
      </c>
    </row>
    <row r="476" spans="2:20" x14ac:dyDescent="0.25">
      <c r="B476" s="38" t="e">
        <f t="shared" ca="1" si="94"/>
        <v>#N/A</v>
      </c>
      <c r="C476" s="40" t="e">
        <f>Кабельный_журнал!P442</f>
        <v>#N/A</v>
      </c>
      <c r="D476" s="38" t="e">
        <f t="shared" ca="1" si="95"/>
        <v>#N/A</v>
      </c>
      <c r="E476" s="41" t="s">
        <v>351</v>
      </c>
      <c r="F476" s="38" t="e">
        <f t="shared" ca="1" si="96"/>
        <v>#N/A</v>
      </c>
      <c r="G476" s="38" t="e">
        <f t="shared" si="97"/>
        <v>#N/A</v>
      </c>
      <c r="H476" s="41" t="s">
        <v>350</v>
      </c>
      <c r="I476" s="38" t="e">
        <f t="shared" si="98"/>
        <v>#N/A</v>
      </c>
      <c r="J476" s="38" t="e">
        <f t="shared" si="99"/>
        <v>#N/A</v>
      </c>
      <c r="K476" s="41" t="s">
        <v>348</v>
      </c>
      <c r="L476" s="38">
        <f t="shared" si="100"/>
        <v>1.7500000000000002E-2</v>
      </c>
      <c r="M476" s="38" t="e">
        <f t="shared" ca="1" si="101"/>
        <v>#N/A</v>
      </c>
      <c r="N476" s="38" t="e">
        <f ca="1">VLOOKUP(B476,$C$7:$T474,13,FALSE)</f>
        <v>#N/A</v>
      </c>
      <c r="O476" s="38" t="e">
        <f t="shared" ca="1" si="102"/>
        <v>#N/A</v>
      </c>
      <c r="P476" s="38" t="e">
        <f t="shared" ca="1" si="103"/>
        <v>#N/A</v>
      </c>
      <c r="Q476" s="38" t="e">
        <f t="shared" ca="1" si="104"/>
        <v>#N/A</v>
      </c>
      <c r="R476" s="38">
        <f t="shared" si="105"/>
        <v>6000</v>
      </c>
      <c r="S476" s="38" t="e">
        <f t="shared" ca="1" si="106"/>
        <v>#N/A</v>
      </c>
      <c r="T476" s="38" t="e">
        <f t="shared" si="107"/>
        <v>#N/A</v>
      </c>
    </row>
    <row r="477" spans="2:20" x14ac:dyDescent="0.25">
      <c r="B477" s="38" t="e">
        <f t="shared" ca="1" si="94"/>
        <v>#N/A</v>
      </c>
      <c r="C477" s="40" t="e">
        <f>Кабельный_журнал!P443</f>
        <v>#N/A</v>
      </c>
      <c r="D477" s="38" t="e">
        <f t="shared" ca="1" si="95"/>
        <v>#N/A</v>
      </c>
      <c r="E477" s="41" t="s">
        <v>351</v>
      </c>
      <c r="F477" s="38" t="e">
        <f t="shared" ca="1" si="96"/>
        <v>#N/A</v>
      </c>
      <c r="G477" s="38" t="e">
        <f t="shared" si="97"/>
        <v>#N/A</v>
      </c>
      <c r="H477" s="41" t="s">
        <v>350</v>
      </c>
      <c r="I477" s="38" t="e">
        <f t="shared" si="98"/>
        <v>#N/A</v>
      </c>
      <c r="J477" s="38" t="e">
        <f t="shared" si="99"/>
        <v>#N/A</v>
      </c>
      <c r="K477" s="41" t="s">
        <v>348</v>
      </c>
      <c r="L477" s="38">
        <f t="shared" si="100"/>
        <v>1.7500000000000002E-2</v>
      </c>
      <c r="M477" s="38" t="e">
        <f t="shared" ca="1" si="101"/>
        <v>#N/A</v>
      </c>
      <c r="N477" s="38" t="e">
        <f ca="1">VLOOKUP(B477,$C$7:$T475,13,FALSE)</f>
        <v>#N/A</v>
      </c>
      <c r="O477" s="38" t="e">
        <f t="shared" ca="1" si="102"/>
        <v>#N/A</v>
      </c>
      <c r="P477" s="38" t="e">
        <f t="shared" ca="1" si="103"/>
        <v>#N/A</v>
      </c>
      <c r="Q477" s="38" t="e">
        <f t="shared" ca="1" si="104"/>
        <v>#N/A</v>
      </c>
      <c r="R477" s="38">
        <f t="shared" si="105"/>
        <v>6000</v>
      </c>
      <c r="S477" s="38" t="e">
        <f t="shared" ca="1" si="106"/>
        <v>#N/A</v>
      </c>
      <c r="T477" s="38" t="e">
        <f t="shared" si="107"/>
        <v>#N/A</v>
      </c>
    </row>
    <row r="478" spans="2:20" x14ac:dyDescent="0.25">
      <c r="B478" s="38" t="e">
        <f t="shared" ca="1" si="94"/>
        <v>#N/A</v>
      </c>
      <c r="C478" s="40" t="e">
        <f>Кабельный_журнал!P444</f>
        <v>#N/A</v>
      </c>
      <c r="D478" s="38" t="e">
        <f t="shared" ca="1" si="95"/>
        <v>#N/A</v>
      </c>
      <c r="E478" s="41" t="s">
        <v>351</v>
      </c>
      <c r="F478" s="38" t="e">
        <f t="shared" ca="1" si="96"/>
        <v>#N/A</v>
      </c>
      <c r="G478" s="38" t="e">
        <f t="shared" si="97"/>
        <v>#N/A</v>
      </c>
      <c r="H478" s="41" t="s">
        <v>350</v>
      </c>
      <c r="I478" s="38" t="e">
        <f t="shared" si="98"/>
        <v>#N/A</v>
      </c>
      <c r="J478" s="38" t="e">
        <f t="shared" si="99"/>
        <v>#N/A</v>
      </c>
      <c r="K478" s="41" t="s">
        <v>348</v>
      </c>
      <c r="L478" s="38">
        <f t="shared" si="100"/>
        <v>1.7500000000000002E-2</v>
      </c>
      <c r="M478" s="38" t="e">
        <f t="shared" ca="1" si="101"/>
        <v>#N/A</v>
      </c>
      <c r="N478" s="38" t="e">
        <f ca="1">VLOOKUP(B478,$C$7:$T476,13,FALSE)</f>
        <v>#N/A</v>
      </c>
      <c r="O478" s="38" t="e">
        <f t="shared" ca="1" si="102"/>
        <v>#N/A</v>
      </c>
      <c r="P478" s="38" t="e">
        <f t="shared" ca="1" si="103"/>
        <v>#N/A</v>
      </c>
      <c r="Q478" s="38" t="e">
        <f t="shared" ca="1" si="104"/>
        <v>#N/A</v>
      </c>
      <c r="R478" s="38">
        <f t="shared" si="105"/>
        <v>6000</v>
      </c>
      <c r="S478" s="38" t="e">
        <f t="shared" ca="1" si="106"/>
        <v>#N/A</v>
      </c>
      <c r="T478" s="38" t="e">
        <f t="shared" si="107"/>
        <v>#N/A</v>
      </c>
    </row>
    <row r="479" spans="2:20" x14ac:dyDescent="0.25">
      <c r="B479" s="38" t="e">
        <f t="shared" ca="1" si="94"/>
        <v>#N/A</v>
      </c>
      <c r="C479" s="40" t="e">
        <f>Кабельный_журнал!P445</f>
        <v>#N/A</v>
      </c>
      <c r="D479" s="38" t="e">
        <f t="shared" ca="1" si="95"/>
        <v>#N/A</v>
      </c>
      <c r="E479" s="41" t="s">
        <v>351</v>
      </c>
      <c r="F479" s="38" t="e">
        <f t="shared" ca="1" si="96"/>
        <v>#N/A</v>
      </c>
      <c r="G479" s="38" t="e">
        <f t="shared" si="97"/>
        <v>#N/A</v>
      </c>
      <c r="H479" s="41" t="s">
        <v>350</v>
      </c>
      <c r="I479" s="38" t="e">
        <f t="shared" si="98"/>
        <v>#N/A</v>
      </c>
      <c r="J479" s="38" t="e">
        <f t="shared" si="99"/>
        <v>#N/A</v>
      </c>
      <c r="K479" s="41" t="s">
        <v>348</v>
      </c>
      <c r="L479" s="38">
        <f t="shared" si="100"/>
        <v>1.7500000000000002E-2</v>
      </c>
      <c r="M479" s="38" t="e">
        <f t="shared" ca="1" si="101"/>
        <v>#N/A</v>
      </c>
      <c r="N479" s="38" t="e">
        <f ca="1">VLOOKUP(B479,$C$7:$T477,13,FALSE)</f>
        <v>#N/A</v>
      </c>
      <c r="O479" s="38" t="e">
        <f t="shared" ca="1" si="102"/>
        <v>#N/A</v>
      </c>
      <c r="P479" s="38" t="e">
        <f t="shared" ca="1" si="103"/>
        <v>#N/A</v>
      </c>
      <c r="Q479" s="38" t="e">
        <f t="shared" ca="1" si="104"/>
        <v>#N/A</v>
      </c>
      <c r="R479" s="38">
        <f t="shared" si="105"/>
        <v>6000</v>
      </c>
      <c r="S479" s="38" t="e">
        <f t="shared" ca="1" si="106"/>
        <v>#N/A</v>
      </c>
      <c r="T479" s="38" t="e">
        <f t="shared" si="107"/>
        <v>#N/A</v>
      </c>
    </row>
    <row r="480" spans="2:20" x14ac:dyDescent="0.25">
      <c r="B480" s="38" t="e">
        <f t="shared" ca="1" si="94"/>
        <v>#N/A</v>
      </c>
      <c r="C480" s="40" t="e">
        <f>Кабельный_журнал!P446</f>
        <v>#N/A</v>
      </c>
      <c r="D480" s="38" t="e">
        <f t="shared" ca="1" si="95"/>
        <v>#N/A</v>
      </c>
      <c r="E480" s="41" t="s">
        <v>351</v>
      </c>
      <c r="F480" s="38" t="e">
        <f t="shared" ca="1" si="96"/>
        <v>#N/A</v>
      </c>
      <c r="G480" s="38" t="e">
        <f t="shared" si="97"/>
        <v>#N/A</v>
      </c>
      <c r="H480" s="41" t="s">
        <v>350</v>
      </c>
      <c r="I480" s="38" t="e">
        <f t="shared" si="98"/>
        <v>#N/A</v>
      </c>
      <c r="J480" s="38" t="e">
        <f t="shared" si="99"/>
        <v>#N/A</v>
      </c>
      <c r="K480" s="41" t="s">
        <v>348</v>
      </c>
      <c r="L480" s="38">
        <f t="shared" si="100"/>
        <v>1.7500000000000002E-2</v>
      </c>
      <c r="M480" s="38" t="e">
        <f t="shared" ca="1" si="101"/>
        <v>#N/A</v>
      </c>
      <c r="N480" s="38" t="e">
        <f ca="1">VLOOKUP(B480,$C$7:$T478,13,FALSE)</f>
        <v>#N/A</v>
      </c>
      <c r="O480" s="38" t="e">
        <f t="shared" ca="1" si="102"/>
        <v>#N/A</v>
      </c>
      <c r="P480" s="38" t="e">
        <f t="shared" ca="1" si="103"/>
        <v>#N/A</v>
      </c>
      <c r="Q480" s="38" t="e">
        <f t="shared" ca="1" si="104"/>
        <v>#N/A</v>
      </c>
      <c r="R480" s="38">
        <f t="shared" si="105"/>
        <v>6000</v>
      </c>
      <c r="S480" s="38" t="e">
        <f t="shared" ca="1" si="106"/>
        <v>#N/A</v>
      </c>
      <c r="T480" s="38" t="e">
        <f t="shared" si="107"/>
        <v>#N/A</v>
      </c>
    </row>
    <row r="481" spans="2:20" x14ac:dyDescent="0.25">
      <c r="B481" s="38" t="e">
        <f t="shared" ca="1" si="94"/>
        <v>#N/A</v>
      </c>
      <c r="C481" s="40" t="e">
        <f>Кабельный_журнал!P447</f>
        <v>#N/A</v>
      </c>
      <c r="D481" s="38" t="e">
        <f t="shared" ca="1" si="95"/>
        <v>#N/A</v>
      </c>
      <c r="E481" s="41" t="s">
        <v>351</v>
      </c>
      <c r="F481" s="38" t="e">
        <f t="shared" ca="1" si="96"/>
        <v>#N/A</v>
      </c>
      <c r="G481" s="38" t="e">
        <f t="shared" si="97"/>
        <v>#N/A</v>
      </c>
      <c r="H481" s="41" t="s">
        <v>350</v>
      </c>
      <c r="I481" s="38" t="e">
        <f t="shared" si="98"/>
        <v>#N/A</v>
      </c>
      <c r="J481" s="38" t="e">
        <f t="shared" si="99"/>
        <v>#N/A</v>
      </c>
      <c r="K481" s="41" t="s">
        <v>348</v>
      </c>
      <c r="L481" s="38">
        <f t="shared" si="100"/>
        <v>1.7500000000000002E-2</v>
      </c>
      <c r="M481" s="38" t="e">
        <f t="shared" ca="1" si="101"/>
        <v>#N/A</v>
      </c>
      <c r="N481" s="38" t="e">
        <f ca="1">VLOOKUP(B481,$C$7:$T479,13,FALSE)</f>
        <v>#N/A</v>
      </c>
      <c r="O481" s="38" t="e">
        <f t="shared" ca="1" si="102"/>
        <v>#N/A</v>
      </c>
      <c r="P481" s="38" t="e">
        <f t="shared" ca="1" si="103"/>
        <v>#N/A</v>
      </c>
      <c r="Q481" s="38" t="e">
        <f t="shared" ca="1" si="104"/>
        <v>#N/A</v>
      </c>
      <c r="R481" s="38">
        <f t="shared" si="105"/>
        <v>6000</v>
      </c>
      <c r="S481" s="38" t="e">
        <f t="shared" ca="1" si="106"/>
        <v>#N/A</v>
      </c>
      <c r="T481" s="38" t="e">
        <f t="shared" si="107"/>
        <v>#N/A</v>
      </c>
    </row>
    <row r="482" spans="2:20" x14ac:dyDescent="0.25">
      <c r="B482" s="38" t="e">
        <f t="shared" ca="1" si="94"/>
        <v>#N/A</v>
      </c>
      <c r="C482" s="40" t="e">
        <f>Кабельный_журнал!P448</f>
        <v>#N/A</v>
      </c>
      <c r="D482" s="38" t="e">
        <f t="shared" ca="1" si="95"/>
        <v>#N/A</v>
      </c>
      <c r="E482" s="41" t="s">
        <v>351</v>
      </c>
      <c r="F482" s="38" t="e">
        <f t="shared" ca="1" si="96"/>
        <v>#N/A</v>
      </c>
      <c r="G482" s="38" t="e">
        <f t="shared" si="97"/>
        <v>#N/A</v>
      </c>
      <c r="H482" s="41" t="s">
        <v>350</v>
      </c>
      <c r="I482" s="38" t="e">
        <f t="shared" si="98"/>
        <v>#N/A</v>
      </c>
      <c r="J482" s="38" t="e">
        <f t="shared" si="99"/>
        <v>#N/A</v>
      </c>
      <c r="K482" s="41" t="s">
        <v>348</v>
      </c>
      <c r="L482" s="38">
        <f t="shared" si="100"/>
        <v>1.7500000000000002E-2</v>
      </c>
      <c r="M482" s="38" t="e">
        <f t="shared" ca="1" si="101"/>
        <v>#N/A</v>
      </c>
      <c r="N482" s="38" t="e">
        <f ca="1">VLOOKUP(B482,$C$7:$T480,13,FALSE)</f>
        <v>#N/A</v>
      </c>
      <c r="O482" s="38" t="e">
        <f t="shared" ca="1" si="102"/>
        <v>#N/A</v>
      </c>
      <c r="P482" s="38" t="e">
        <f t="shared" ca="1" si="103"/>
        <v>#N/A</v>
      </c>
      <c r="Q482" s="38" t="e">
        <f t="shared" ca="1" si="104"/>
        <v>#N/A</v>
      </c>
      <c r="R482" s="38">
        <f t="shared" si="105"/>
        <v>6000</v>
      </c>
      <c r="S482" s="38" t="e">
        <f t="shared" ca="1" si="106"/>
        <v>#N/A</v>
      </c>
      <c r="T482" s="38" t="e">
        <f t="shared" si="107"/>
        <v>#N/A</v>
      </c>
    </row>
    <row r="483" spans="2:20" x14ac:dyDescent="0.25">
      <c r="B483" s="38" t="e">
        <f t="shared" ca="1" si="94"/>
        <v>#N/A</v>
      </c>
      <c r="C483" s="40" t="e">
        <f>Кабельный_журнал!P449</f>
        <v>#N/A</v>
      </c>
      <c r="D483" s="38" t="e">
        <f t="shared" ca="1" si="95"/>
        <v>#N/A</v>
      </c>
      <c r="E483" s="41" t="s">
        <v>351</v>
      </c>
      <c r="F483" s="38" t="e">
        <f t="shared" ca="1" si="96"/>
        <v>#N/A</v>
      </c>
      <c r="G483" s="38" t="e">
        <f t="shared" si="97"/>
        <v>#N/A</v>
      </c>
      <c r="H483" s="41" t="s">
        <v>350</v>
      </c>
      <c r="I483" s="38" t="e">
        <f t="shared" si="98"/>
        <v>#N/A</v>
      </c>
      <c r="J483" s="38" t="e">
        <f t="shared" si="99"/>
        <v>#N/A</v>
      </c>
      <c r="K483" s="41" t="s">
        <v>348</v>
      </c>
      <c r="L483" s="38">
        <f t="shared" si="100"/>
        <v>1.7500000000000002E-2</v>
      </c>
      <c r="M483" s="38" t="e">
        <f t="shared" ca="1" si="101"/>
        <v>#N/A</v>
      </c>
      <c r="N483" s="38" t="e">
        <f ca="1">VLOOKUP(B483,$C$7:$T481,13,FALSE)</f>
        <v>#N/A</v>
      </c>
      <c r="O483" s="38" t="e">
        <f t="shared" ca="1" si="102"/>
        <v>#N/A</v>
      </c>
      <c r="P483" s="38" t="e">
        <f t="shared" ca="1" si="103"/>
        <v>#N/A</v>
      </c>
      <c r="Q483" s="38" t="e">
        <f t="shared" ca="1" si="104"/>
        <v>#N/A</v>
      </c>
      <c r="R483" s="38">
        <f t="shared" si="105"/>
        <v>6000</v>
      </c>
      <c r="S483" s="38" t="e">
        <f t="shared" ca="1" si="106"/>
        <v>#N/A</v>
      </c>
      <c r="T483" s="38" t="e">
        <f t="shared" si="107"/>
        <v>#N/A</v>
      </c>
    </row>
    <row r="484" spans="2:20" x14ac:dyDescent="0.25">
      <c r="B484" s="38" t="e">
        <f t="shared" ca="1" si="94"/>
        <v>#N/A</v>
      </c>
      <c r="C484" s="40" t="e">
        <f>Кабельный_журнал!P450</f>
        <v>#N/A</v>
      </c>
      <c r="D484" s="38" t="e">
        <f t="shared" ca="1" si="95"/>
        <v>#N/A</v>
      </c>
      <c r="E484" s="41" t="s">
        <v>351</v>
      </c>
      <c r="F484" s="38" t="e">
        <f t="shared" ca="1" si="96"/>
        <v>#N/A</v>
      </c>
      <c r="G484" s="38" t="e">
        <f t="shared" si="97"/>
        <v>#N/A</v>
      </c>
      <c r="H484" s="41" t="s">
        <v>350</v>
      </c>
      <c r="I484" s="38" t="e">
        <f t="shared" si="98"/>
        <v>#N/A</v>
      </c>
      <c r="J484" s="38" t="e">
        <f t="shared" si="99"/>
        <v>#N/A</v>
      </c>
      <c r="K484" s="41" t="s">
        <v>348</v>
      </c>
      <c r="L484" s="38">
        <f t="shared" si="100"/>
        <v>1.7500000000000002E-2</v>
      </c>
      <c r="M484" s="38" t="e">
        <f t="shared" ca="1" si="101"/>
        <v>#N/A</v>
      </c>
      <c r="N484" s="38" t="e">
        <f ca="1">VLOOKUP(B484,$C$7:$T482,13,FALSE)</f>
        <v>#N/A</v>
      </c>
      <c r="O484" s="38" t="e">
        <f t="shared" ca="1" si="102"/>
        <v>#N/A</v>
      </c>
      <c r="P484" s="38" t="e">
        <f t="shared" ca="1" si="103"/>
        <v>#N/A</v>
      </c>
      <c r="Q484" s="38" t="e">
        <f t="shared" ca="1" si="104"/>
        <v>#N/A</v>
      </c>
      <c r="R484" s="38">
        <f t="shared" si="105"/>
        <v>6000</v>
      </c>
      <c r="S484" s="38" t="e">
        <f t="shared" ca="1" si="106"/>
        <v>#N/A</v>
      </c>
      <c r="T484" s="38" t="e">
        <f t="shared" si="107"/>
        <v>#N/A</v>
      </c>
    </row>
    <row r="485" spans="2:20" x14ac:dyDescent="0.25">
      <c r="B485" s="38" t="e">
        <f t="shared" ca="1" si="94"/>
        <v>#N/A</v>
      </c>
      <c r="C485" s="40" t="e">
        <f>Кабельный_журнал!P451</f>
        <v>#N/A</v>
      </c>
      <c r="D485" s="38" t="e">
        <f t="shared" ca="1" si="95"/>
        <v>#N/A</v>
      </c>
      <c r="E485" s="41" t="s">
        <v>351</v>
      </c>
      <c r="F485" s="38" t="e">
        <f t="shared" ca="1" si="96"/>
        <v>#N/A</v>
      </c>
      <c r="G485" s="38" t="e">
        <f t="shared" si="97"/>
        <v>#N/A</v>
      </c>
      <c r="H485" s="41" t="s">
        <v>350</v>
      </c>
      <c r="I485" s="38" t="e">
        <f t="shared" si="98"/>
        <v>#N/A</v>
      </c>
      <c r="J485" s="38" t="e">
        <f t="shared" si="99"/>
        <v>#N/A</v>
      </c>
      <c r="K485" s="41" t="s">
        <v>348</v>
      </c>
      <c r="L485" s="38">
        <f t="shared" si="100"/>
        <v>1.7500000000000002E-2</v>
      </c>
      <c r="M485" s="38" t="e">
        <f t="shared" ca="1" si="101"/>
        <v>#N/A</v>
      </c>
      <c r="N485" s="38" t="e">
        <f ca="1">VLOOKUP(B485,$C$7:$T483,13,FALSE)</f>
        <v>#N/A</v>
      </c>
      <c r="O485" s="38" t="e">
        <f t="shared" ca="1" si="102"/>
        <v>#N/A</v>
      </c>
      <c r="P485" s="38" t="e">
        <f t="shared" ca="1" si="103"/>
        <v>#N/A</v>
      </c>
      <c r="Q485" s="38" t="e">
        <f t="shared" ca="1" si="104"/>
        <v>#N/A</v>
      </c>
      <c r="R485" s="38">
        <f t="shared" si="105"/>
        <v>6000</v>
      </c>
      <c r="S485" s="38" t="e">
        <f t="shared" ca="1" si="106"/>
        <v>#N/A</v>
      </c>
      <c r="T485" s="38" t="e">
        <f t="shared" si="107"/>
        <v>#N/A</v>
      </c>
    </row>
    <row r="486" spans="2:20" x14ac:dyDescent="0.25">
      <c r="B486" s="38" t="e">
        <f t="shared" ca="1" si="94"/>
        <v>#N/A</v>
      </c>
      <c r="C486" s="40" t="e">
        <f>Кабельный_журнал!P452</f>
        <v>#N/A</v>
      </c>
      <c r="D486" s="38" t="e">
        <f t="shared" ca="1" si="95"/>
        <v>#N/A</v>
      </c>
      <c r="E486" s="41" t="s">
        <v>351</v>
      </c>
      <c r="F486" s="38" t="e">
        <f t="shared" ca="1" si="96"/>
        <v>#N/A</v>
      </c>
      <c r="G486" s="38" t="e">
        <f t="shared" si="97"/>
        <v>#N/A</v>
      </c>
      <c r="H486" s="41" t="s">
        <v>350</v>
      </c>
      <c r="I486" s="38" t="e">
        <f t="shared" si="98"/>
        <v>#N/A</v>
      </c>
      <c r="J486" s="38" t="e">
        <f t="shared" si="99"/>
        <v>#N/A</v>
      </c>
      <c r="K486" s="41" t="s">
        <v>348</v>
      </c>
      <c r="L486" s="38">
        <f t="shared" si="100"/>
        <v>1.7500000000000002E-2</v>
      </c>
      <c r="M486" s="38" t="e">
        <f t="shared" ca="1" si="101"/>
        <v>#N/A</v>
      </c>
      <c r="N486" s="38" t="e">
        <f ca="1">VLOOKUP(B486,$C$7:$T484,13,FALSE)</f>
        <v>#N/A</v>
      </c>
      <c r="O486" s="38" t="e">
        <f t="shared" ca="1" si="102"/>
        <v>#N/A</v>
      </c>
      <c r="P486" s="38" t="e">
        <f t="shared" ca="1" si="103"/>
        <v>#N/A</v>
      </c>
      <c r="Q486" s="38" t="e">
        <f t="shared" ca="1" si="104"/>
        <v>#N/A</v>
      </c>
      <c r="R486" s="38">
        <f t="shared" si="105"/>
        <v>6000</v>
      </c>
      <c r="S486" s="38" t="e">
        <f t="shared" ca="1" si="106"/>
        <v>#N/A</v>
      </c>
      <c r="T486" s="38" t="e">
        <f t="shared" si="107"/>
        <v>#N/A</v>
      </c>
    </row>
    <row r="487" spans="2:20" x14ac:dyDescent="0.25">
      <c r="B487" s="38" t="e">
        <f t="shared" ref="B487:B550" ca="1" si="108">VLOOKUP(C487,Кабельный_журнал,2,FALSE)</f>
        <v>#N/A</v>
      </c>
      <c r="C487" s="40" t="e">
        <f>Кабельный_журнал!P453</f>
        <v>#N/A</v>
      </c>
      <c r="D487" s="38" t="e">
        <f t="shared" ref="D487:D550" ca="1" si="109">B487&amp;"-"&amp;C487</f>
        <v>#N/A</v>
      </c>
      <c r="E487" s="41" t="s">
        <v>351</v>
      </c>
      <c r="F487" s="38" t="e">
        <f t="shared" ref="F487:F550" ca="1" si="110">VLOOKUP(C487,Кабельный_журнал,8,FALSE)</f>
        <v>#N/A</v>
      </c>
      <c r="G487" s="38" t="e">
        <f t="shared" ref="G487:G550" si="111">VLOOKUP(C487,Исходные_данные,21,FALSE)</f>
        <v>#N/A</v>
      </c>
      <c r="H487" s="41" t="s">
        <v>350</v>
      </c>
      <c r="I487" s="38" t="e">
        <f t="shared" ref="I487:I550" si="112">VLOOKUP(C487,Исходные_данные,22,FALSE)</f>
        <v>#N/A</v>
      </c>
      <c r="J487" s="38" t="e">
        <f t="shared" ref="J487:J550" si="113">I487</f>
        <v>#N/A</v>
      </c>
      <c r="K487" s="41" t="s">
        <v>348</v>
      </c>
      <c r="L487" s="38">
        <f t="shared" ref="L487:L550" si="114">VLOOKUP(K487,$K$2:$L$3,2,FALSE)</f>
        <v>1.7500000000000002E-2</v>
      </c>
      <c r="M487" s="38" t="e">
        <f t="shared" ref="M487:M550" ca="1" si="115">L487*F487*(1/I487+1/J487)</f>
        <v>#N/A</v>
      </c>
      <c r="N487" s="38" t="e">
        <f ca="1">VLOOKUP(B487,$C$7:$T485,13,FALSE)</f>
        <v>#N/A</v>
      </c>
      <c r="O487" s="38" t="e">
        <f t="shared" ref="O487:O550" ca="1" si="116">L487+M487</f>
        <v>#N/A</v>
      </c>
      <c r="P487" s="38" t="e">
        <f t="shared" ref="P487:P550" ca="1" si="117">220/O487</f>
        <v>#N/A</v>
      </c>
      <c r="Q487" s="38" t="e">
        <f t="shared" ref="Q487:Q550" ca="1" si="118">O487/G487</f>
        <v>#N/A</v>
      </c>
      <c r="R487" s="38">
        <f t="shared" ref="R487:R550" si="119">VLOOKUP(H487,$W$2:$Y$12,3,FALSE)</f>
        <v>6000</v>
      </c>
      <c r="S487" s="38" t="e">
        <f t="shared" ref="S487:S550" ca="1" si="120">_xlfn.IFS(E487="щит",IF(P487&gt;R487,"Увел сеч",IF(T487&gt;P487,"Увел сеч","tср&lt;5с")),E487="потреб",IF(P487&gt;R487,"Увел сеч",IF(T487&gt;P487,"Увел сеч","tср&lt;0.4с")))</f>
        <v>#N/A</v>
      </c>
      <c r="T487" s="38" t="e">
        <f t="shared" ref="T487:T550" si="121">G487*VLOOKUP(H487,$W$2:$Y$12,2,FALSE)</f>
        <v>#N/A</v>
      </c>
    </row>
    <row r="488" spans="2:20" x14ac:dyDescent="0.25">
      <c r="B488" s="38" t="e">
        <f t="shared" ca="1" si="108"/>
        <v>#N/A</v>
      </c>
      <c r="C488" s="40" t="e">
        <f>Кабельный_журнал!P454</f>
        <v>#N/A</v>
      </c>
      <c r="D488" s="38" t="e">
        <f t="shared" ca="1" si="109"/>
        <v>#N/A</v>
      </c>
      <c r="E488" s="41" t="s">
        <v>351</v>
      </c>
      <c r="F488" s="38" t="e">
        <f t="shared" ca="1" si="110"/>
        <v>#N/A</v>
      </c>
      <c r="G488" s="38" t="e">
        <f t="shared" si="111"/>
        <v>#N/A</v>
      </c>
      <c r="H488" s="41" t="s">
        <v>350</v>
      </c>
      <c r="I488" s="38" t="e">
        <f t="shared" si="112"/>
        <v>#N/A</v>
      </c>
      <c r="J488" s="38" t="e">
        <f t="shared" si="113"/>
        <v>#N/A</v>
      </c>
      <c r="K488" s="41" t="s">
        <v>348</v>
      </c>
      <c r="L488" s="38">
        <f t="shared" si="114"/>
        <v>1.7500000000000002E-2</v>
      </c>
      <c r="M488" s="38" t="e">
        <f t="shared" ca="1" si="115"/>
        <v>#N/A</v>
      </c>
      <c r="N488" s="38" t="e">
        <f ca="1">VLOOKUP(B488,$C$7:$T486,13,FALSE)</f>
        <v>#N/A</v>
      </c>
      <c r="O488" s="38" t="e">
        <f t="shared" ca="1" si="116"/>
        <v>#N/A</v>
      </c>
      <c r="P488" s="38" t="e">
        <f t="shared" ca="1" si="117"/>
        <v>#N/A</v>
      </c>
      <c r="Q488" s="38" t="e">
        <f t="shared" ca="1" si="118"/>
        <v>#N/A</v>
      </c>
      <c r="R488" s="38">
        <f t="shared" si="119"/>
        <v>6000</v>
      </c>
      <c r="S488" s="38" t="e">
        <f t="shared" ca="1" si="120"/>
        <v>#N/A</v>
      </c>
      <c r="T488" s="38" t="e">
        <f t="shared" si="121"/>
        <v>#N/A</v>
      </c>
    </row>
    <row r="489" spans="2:20" x14ac:dyDescent="0.25">
      <c r="B489" s="38" t="e">
        <f t="shared" ca="1" si="108"/>
        <v>#N/A</v>
      </c>
      <c r="C489" s="40" t="e">
        <f>Кабельный_журнал!P455</f>
        <v>#N/A</v>
      </c>
      <c r="D489" s="38" t="e">
        <f t="shared" ca="1" si="109"/>
        <v>#N/A</v>
      </c>
      <c r="E489" s="41" t="s">
        <v>351</v>
      </c>
      <c r="F489" s="38" t="e">
        <f t="shared" ca="1" si="110"/>
        <v>#N/A</v>
      </c>
      <c r="G489" s="38" t="e">
        <f t="shared" si="111"/>
        <v>#N/A</v>
      </c>
      <c r="H489" s="41" t="s">
        <v>350</v>
      </c>
      <c r="I489" s="38" t="e">
        <f t="shared" si="112"/>
        <v>#N/A</v>
      </c>
      <c r="J489" s="38" t="e">
        <f t="shared" si="113"/>
        <v>#N/A</v>
      </c>
      <c r="K489" s="41" t="s">
        <v>348</v>
      </c>
      <c r="L489" s="38">
        <f t="shared" si="114"/>
        <v>1.7500000000000002E-2</v>
      </c>
      <c r="M489" s="38" t="e">
        <f t="shared" ca="1" si="115"/>
        <v>#N/A</v>
      </c>
      <c r="N489" s="38" t="e">
        <f ca="1">VLOOKUP(B489,$C$7:$T487,13,FALSE)</f>
        <v>#N/A</v>
      </c>
      <c r="O489" s="38" t="e">
        <f t="shared" ca="1" si="116"/>
        <v>#N/A</v>
      </c>
      <c r="P489" s="38" t="e">
        <f t="shared" ca="1" si="117"/>
        <v>#N/A</v>
      </c>
      <c r="Q489" s="38" t="e">
        <f t="shared" ca="1" si="118"/>
        <v>#N/A</v>
      </c>
      <c r="R489" s="38">
        <f t="shared" si="119"/>
        <v>6000</v>
      </c>
      <c r="S489" s="38" t="e">
        <f t="shared" ca="1" si="120"/>
        <v>#N/A</v>
      </c>
      <c r="T489" s="38" t="e">
        <f t="shared" si="121"/>
        <v>#N/A</v>
      </c>
    </row>
    <row r="490" spans="2:20" x14ac:dyDescent="0.25">
      <c r="B490" s="38" t="e">
        <f t="shared" ca="1" si="108"/>
        <v>#N/A</v>
      </c>
      <c r="C490" s="40" t="e">
        <f>Кабельный_журнал!P456</f>
        <v>#N/A</v>
      </c>
      <c r="D490" s="38" t="e">
        <f t="shared" ca="1" si="109"/>
        <v>#N/A</v>
      </c>
      <c r="E490" s="41" t="s">
        <v>351</v>
      </c>
      <c r="F490" s="38" t="e">
        <f t="shared" ca="1" si="110"/>
        <v>#N/A</v>
      </c>
      <c r="G490" s="38" t="e">
        <f t="shared" si="111"/>
        <v>#N/A</v>
      </c>
      <c r="H490" s="41" t="s">
        <v>350</v>
      </c>
      <c r="I490" s="38" t="e">
        <f t="shared" si="112"/>
        <v>#N/A</v>
      </c>
      <c r="J490" s="38" t="e">
        <f t="shared" si="113"/>
        <v>#N/A</v>
      </c>
      <c r="K490" s="41" t="s">
        <v>348</v>
      </c>
      <c r="L490" s="38">
        <f t="shared" si="114"/>
        <v>1.7500000000000002E-2</v>
      </c>
      <c r="M490" s="38" t="e">
        <f t="shared" ca="1" si="115"/>
        <v>#N/A</v>
      </c>
      <c r="N490" s="38" t="e">
        <f ca="1">VLOOKUP(B490,$C$7:$T488,13,FALSE)</f>
        <v>#N/A</v>
      </c>
      <c r="O490" s="38" t="e">
        <f t="shared" ca="1" si="116"/>
        <v>#N/A</v>
      </c>
      <c r="P490" s="38" t="e">
        <f t="shared" ca="1" si="117"/>
        <v>#N/A</v>
      </c>
      <c r="Q490" s="38" t="e">
        <f t="shared" ca="1" si="118"/>
        <v>#N/A</v>
      </c>
      <c r="R490" s="38">
        <f t="shared" si="119"/>
        <v>6000</v>
      </c>
      <c r="S490" s="38" t="e">
        <f t="shared" ca="1" si="120"/>
        <v>#N/A</v>
      </c>
      <c r="T490" s="38" t="e">
        <f t="shared" si="121"/>
        <v>#N/A</v>
      </c>
    </row>
    <row r="491" spans="2:20" x14ac:dyDescent="0.25">
      <c r="B491" s="38" t="e">
        <f t="shared" ca="1" si="108"/>
        <v>#N/A</v>
      </c>
      <c r="C491" s="40" t="e">
        <f>Кабельный_журнал!P457</f>
        <v>#N/A</v>
      </c>
      <c r="D491" s="38" t="e">
        <f t="shared" ca="1" si="109"/>
        <v>#N/A</v>
      </c>
      <c r="E491" s="41" t="s">
        <v>351</v>
      </c>
      <c r="F491" s="38" t="e">
        <f t="shared" ca="1" si="110"/>
        <v>#N/A</v>
      </c>
      <c r="G491" s="38" t="e">
        <f t="shared" si="111"/>
        <v>#N/A</v>
      </c>
      <c r="H491" s="41" t="s">
        <v>350</v>
      </c>
      <c r="I491" s="38" t="e">
        <f t="shared" si="112"/>
        <v>#N/A</v>
      </c>
      <c r="J491" s="38" t="e">
        <f t="shared" si="113"/>
        <v>#N/A</v>
      </c>
      <c r="K491" s="41" t="s">
        <v>348</v>
      </c>
      <c r="L491" s="38">
        <f t="shared" si="114"/>
        <v>1.7500000000000002E-2</v>
      </c>
      <c r="M491" s="38" t="e">
        <f t="shared" ca="1" si="115"/>
        <v>#N/A</v>
      </c>
      <c r="N491" s="38" t="e">
        <f ca="1">VLOOKUP(B491,$C$7:$T489,13,FALSE)</f>
        <v>#N/A</v>
      </c>
      <c r="O491" s="38" t="e">
        <f t="shared" ca="1" si="116"/>
        <v>#N/A</v>
      </c>
      <c r="P491" s="38" t="e">
        <f t="shared" ca="1" si="117"/>
        <v>#N/A</v>
      </c>
      <c r="Q491" s="38" t="e">
        <f t="shared" ca="1" si="118"/>
        <v>#N/A</v>
      </c>
      <c r="R491" s="38">
        <f t="shared" si="119"/>
        <v>6000</v>
      </c>
      <c r="S491" s="38" t="e">
        <f t="shared" ca="1" si="120"/>
        <v>#N/A</v>
      </c>
      <c r="T491" s="38" t="e">
        <f t="shared" si="121"/>
        <v>#N/A</v>
      </c>
    </row>
    <row r="492" spans="2:20" x14ac:dyDescent="0.25">
      <c r="B492" s="38" t="e">
        <f t="shared" ca="1" si="108"/>
        <v>#N/A</v>
      </c>
      <c r="C492" s="40" t="e">
        <f>Кабельный_журнал!P458</f>
        <v>#N/A</v>
      </c>
      <c r="D492" s="38" t="e">
        <f t="shared" ca="1" si="109"/>
        <v>#N/A</v>
      </c>
      <c r="E492" s="41" t="s">
        <v>351</v>
      </c>
      <c r="F492" s="38" t="e">
        <f t="shared" ca="1" si="110"/>
        <v>#N/A</v>
      </c>
      <c r="G492" s="38" t="e">
        <f t="shared" si="111"/>
        <v>#N/A</v>
      </c>
      <c r="H492" s="41" t="s">
        <v>350</v>
      </c>
      <c r="I492" s="38" t="e">
        <f t="shared" si="112"/>
        <v>#N/A</v>
      </c>
      <c r="J492" s="38" t="e">
        <f t="shared" si="113"/>
        <v>#N/A</v>
      </c>
      <c r="K492" s="41" t="s">
        <v>348</v>
      </c>
      <c r="L492" s="38">
        <f t="shared" si="114"/>
        <v>1.7500000000000002E-2</v>
      </c>
      <c r="M492" s="38" t="e">
        <f t="shared" ca="1" si="115"/>
        <v>#N/A</v>
      </c>
      <c r="N492" s="38" t="e">
        <f ca="1">VLOOKUP(B492,$C$7:$T490,13,FALSE)</f>
        <v>#N/A</v>
      </c>
      <c r="O492" s="38" t="e">
        <f t="shared" ca="1" si="116"/>
        <v>#N/A</v>
      </c>
      <c r="P492" s="38" t="e">
        <f t="shared" ca="1" si="117"/>
        <v>#N/A</v>
      </c>
      <c r="Q492" s="38" t="e">
        <f t="shared" ca="1" si="118"/>
        <v>#N/A</v>
      </c>
      <c r="R492" s="38">
        <f t="shared" si="119"/>
        <v>6000</v>
      </c>
      <c r="S492" s="38" t="e">
        <f t="shared" ca="1" si="120"/>
        <v>#N/A</v>
      </c>
      <c r="T492" s="38" t="e">
        <f t="shared" si="121"/>
        <v>#N/A</v>
      </c>
    </row>
    <row r="493" spans="2:20" x14ac:dyDescent="0.25">
      <c r="B493" s="38" t="e">
        <f t="shared" ca="1" si="108"/>
        <v>#N/A</v>
      </c>
      <c r="C493" s="40" t="e">
        <f>Кабельный_журнал!P459</f>
        <v>#N/A</v>
      </c>
      <c r="D493" s="38" t="e">
        <f t="shared" ca="1" si="109"/>
        <v>#N/A</v>
      </c>
      <c r="E493" s="41" t="s">
        <v>351</v>
      </c>
      <c r="F493" s="38" t="e">
        <f t="shared" ca="1" si="110"/>
        <v>#N/A</v>
      </c>
      <c r="G493" s="38" t="e">
        <f t="shared" si="111"/>
        <v>#N/A</v>
      </c>
      <c r="H493" s="41" t="s">
        <v>350</v>
      </c>
      <c r="I493" s="38" t="e">
        <f t="shared" si="112"/>
        <v>#N/A</v>
      </c>
      <c r="J493" s="38" t="e">
        <f t="shared" si="113"/>
        <v>#N/A</v>
      </c>
      <c r="K493" s="41" t="s">
        <v>348</v>
      </c>
      <c r="L493" s="38">
        <f t="shared" si="114"/>
        <v>1.7500000000000002E-2</v>
      </c>
      <c r="M493" s="38" t="e">
        <f t="shared" ca="1" si="115"/>
        <v>#N/A</v>
      </c>
      <c r="N493" s="38" t="e">
        <f ca="1">VLOOKUP(B493,$C$7:$T491,13,FALSE)</f>
        <v>#N/A</v>
      </c>
      <c r="O493" s="38" t="e">
        <f t="shared" ca="1" si="116"/>
        <v>#N/A</v>
      </c>
      <c r="P493" s="38" t="e">
        <f t="shared" ca="1" si="117"/>
        <v>#N/A</v>
      </c>
      <c r="Q493" s="38" t="e">
        <f t="shared" ca="1" si="118"/>
        <v>#N/A</v>
      </c>
      <c r="R493" s="38">
        <f t="shared" si="119"/>
        <v>6000</v>
      </c>
      <c r="S493" s="38" t="e">
        <f t="shared" ca="1" si="120"/>
        <v>#N/A</v>
      </c>
      <c r="T493" s="38" t="e">
        <f t="shared" si="121"/>
        <v>#N/A</v>
      </c>
    </row>
    <row r="494" spans="2:20" x14ac:dyDescent="0.25">
      <c r="B494" s="38" t="e">
        <f t="shared" ca="1" si="108"/>
        <v>#N/A</v>
      </c>
      <c r="C494" s="40" t="e">
        <f>Кабельный_журнал!P460</f>
        <v>#N/A</v>
      </c>
      <c r="D494" s="38" t="e">
        <f t="shared" ca="1" si="109"/>
        <v>#N/A</v>
      </c>
      <c r="E494" s="41" t="s">
        <v>351</v>
      </c>
      <c r="F494" s="38" t="e">
        <f t="shared" ca="1" si="110"/>
        <v>#N/A</v>
      </c>
      <c r="G494" s="38" t="e">
        <f t="shared" si="111"/>
        <v>#N/A</v>
      </c>
      <c r="H494" s="41" t="s">
        <v>350</v>
      </c>
      <c r="I494" s="38" t="e">
        <f t="shared" si="112"/>
        <v>#N/A</v>
      </c>
      <c r="J494" s="38" t="e">
        <f t="shared" si="113"/>
        <v>#N/A</v>
      </c>
      <c r="K494" s="41" t="s">
        <v>348</v>
      </c>
      <c r="L494" s="38">
        <f t="shared" si="114"/>
        <v>1.7500000000000002E-2</v>
      </c>
      <c r="M494" s="38" t="e">
        <f t="shared" ca="1" si="115"/>
        <v>#N/A</v>
      </c>
      <c r="N494" s="38" t="e">
        <f ca="1">VLOOKUP(B494,$C$7:$T492,13,FALSE)</f>
        <v>#N/A</v>
      </c>
      <c r="O494" s="38" t="e">
        <f t="shared" ca="1" si="116"/>
        <v>#N/A</v>
      </c>
      <c r="P494" s="38" t="e">
        <f t="shared" ca="1" si="117"/>
        <v>#N/A</v>
      </c>
      <c r="Q494" s="38" t="e">
        <f t="shared" ca="1" si="118"/>
        <v>#N/A</v>
      </c>
      <c r="R494" s="38">
        <f t="shared" si="119"/>
        <v>6000</v>
      </c>
      <c r="S494" s="38" t="e">
        <f t="shared" ca="1" si="120"/>
        <v>#N/A</v>
      </c>
      <c r="T494" s="38" t="e">
        <f t="shared" si="121"/>
        <v>#N/A</v>
      </c>
    </row>
    <row r="495" spans="2:20" x14ac:dyDescent="0.25">
      <c r="B495" s="38" t="e">
        <f t="shared" ca="1" si="108"/>
        <v>#N/A</v>
      </c>
      <c r="C495" s="40" t="e">
        <f>Кабельный_журнал!P461</f>
        <v>#N/A</v>
      </c>
      <c r="D495" s="38" t="e">
        <f t="shared" ca="1" si="109"/>
        <v>#N/A</v>
      </c>
      <c r="E495" s="41" t="s">
        <v>351</v>
      </c>
      <c r="F495" s="38" t="e">
        <f t="shared" ca="1" si="110"/>
        <v>#N/A</v>
      </c>
      <c r="G495" s="38" t="e">
        <f t="shared" si="111"/>
        <v>#N/A</v>
      </c>
      <c r="H495" s="41" t="s">
        <v>350</v>
      </c>
      <c r="I495" s="38" t="e">
        <f t="shared" si="112"/>
        <v>#N/A</v>
      </c>
      <c r="J495" s="38" t="e">
        <f t="shared" si="113"/>
        <v>#N/A</v>
      </c>
      <c r="K495" s="41" t="s">
        <v>348</v>
      </c>
      <c r="L495" s="38">
        <f t="shared" si="114"/>
        <v>1.7500000000000002E-2</v>
      </c>
      <c r="M495" s="38" t="e">
        <f t="shared" ca="1" si="115"/>
        <v>#N/A</v>
      </c>
      <c r="N495" s="38" t="e">
        <f ca="1">VLOOKUP(B495,$C$7:$T493,13,FALSE)</f>
        <v>#N/A</v>
      </c>
      <c r="O495" s="38" t="e">
        <f t="shared" ca="1" si="116"/>
        <v>#N/A</v>
      </c>
      <c r="P495" s="38" t="e">
        <f t="shared" ca="1" si="117"/>
        <v>#N/A</v>
      </c>
      <c r="Q495" s="38" t="e">
        <f t="shared" ca="1" si="118"/>
        <v>#N/A</v>
      </c>
      <c r="R495" s="38">
        <f t="shared" si="119"/>
        <v>6000</v>
      </c>
      <c r="S495" s="38" t="e">
        <f t="shared" ca="1" si="120"/>
        <v>#N/A</v>
      </c>
      <c r="T495" s="38" t="e">
        <f t="shared" si="121"/>
        <v>#N/A</v>
      </c>
    </row>
    <row r="496" spans="2:20" x14ac:dyDescent="0.25">
      <c r="B496" s="38" t="e">
        <f t="shared" ca="1" si="108"/>
        <v>#N/A</v>
      </c>
      <c r="C496" s="40" t="e">
        <f>Кабельный_журнал!P462</f>
        <v>#N/A</v>
      </c>
      <c r="D496" s="38" t="e">
        <f t="shared" ca="1" si="109"/>
        <v>#N/A</v>
      </c>
      <c r="E496" s="41" t="s">
        <v>351</v>
      </c>
      <c r="F496" s="38" t="e">
        <f t="shared" ca="1" si="110"/>
        <v>#N/A</v>
      </c>
      <c r="G496" s="38" t="e">
        <f t="shared" si="111"/>
        <v>#N/A</v>
      </c>
      <c r="H496" s="41" t="s">
        <v>350</v>
      </c>
      <c r="I496" s="38" t="e">
        <f t="shared" si="112"/>
        <v>#N/A</v>
      </c>
      <c r="J496" s="38" t="e">
        <f t="shared" si="113"/>
        <v>#N/A</v>
      </c>
      <c r="K496" s="41" t="s">
        <v>348</v>
      </c>
      <c r="L496" s="38">
        <f t="shared" si="114"/>
        <v>1.7500000000000002E-2</v>
      </c>
      <c r="M496" s="38" t="e">
        <f t="shared" ca="1" si="115"/>
        <v>#N/A</v>
      </c>
      <c r="N496" s="38" t="e">
        <f ca="1">VLOOKUP(B496,$C$7:$T494,13,FALSE)</f>
        <v>#N/A</v>
      </c>
      <c r="O496" s="38" t="e">
        <f t="shared" ca="1" si="116"/>
        <v>#N/A</v>
      </c>
      <c r="P496" s="38" t="e">
        <f t="shared" ca="1" si="117"/>
        <v>#N/A</v>
      </c>
      <c r="Q496" s="38" t="e">
        <f t="shared" ca="1" si="118"/>
        <v>#N/A</v>
      </c>
      <c r="R496" s="38">
        <f t="shared" si="119"/>
        <v>6000</v>
      </c>
      <c r="S496" s="38" t="e">
        <f t="shared" ca="1" si="120"/>
        <v>#N/A</v>
      </c>
      <c r="T496" s="38" t="e">
        <f t="shared" si="121"/>
        <v>#N/A</v>
      </c>
    </row>
    <row r="497" spans="2:20" x14ac:dyDescent="0.25">
      <c r="B497" s="38" t="e">
        <f t="shared" ca="1" si="108"/>
        <v>#N/A</v>
      </c>
      <c r="C497" s="40" t="e">
        <f>Кабельный_журнал!P463</f>
        <v>#N/A</v>
      </c>
      <c r="D497" s="38" t="e">
        <f t="shared" ca="1" si="109"/>
        <v>#N/A</v>
      </c>
      <c r="E497" s="41" t="s">
        <v>351</v>
      </c>
      <c r="F497" s="38" t="e">
        <f t="shared" ca="1" si="110"/>
        <v>#N/A</v>
      </c>
      <c r="G497" s="38" t="e">
        <f t="shared" si="111"/>
        <v>#N/A</v>
      </c>
      <c r="H497" s="41" t="s">
        <v>350</v>
      </c>
      <c r="I497" s="38" t="e">
        <f t="shared" si="112"/>
        <v>#N/A</v>
      </c>
      <c r="J497" s="38" t="e">
        <f t="shared" si="113"/>
        <v>#N/A</v>
      </c>
      <c r="K497" s="41" t="s">
        <v>348</v>
      </c>
      <c r="L497" s="38">
        <f t="shared" si="114"/>
        <v>1.7500000000000002E-2</v>
      </c>
      <c r="M497" s="38" t="e">
        <f t="shared" ca="1" si="115"/>
        <v>#N/A</v>
      </c>
      <c r="N497" s="38" t="e">
        <f ca="1">VLOOKUP(B497,$C$7:$T495,13,FALSE)</f>
        <v>#N/A</v>
      </c>
      <c r="O497" s="38" t="e">
        <f t="shared" ca="1" si="116"/>
        <v>#N/A</v>
      </c>
      <c r="P497" s="38" t="e">
        <f t="shared" ca="1" si="117"/>
        <v>#N/A</v>
      </c>
      <c r="Q497" s="38" t="e">
        <f t="shared" ca="1" si="118"/>
        <v>#N/A</v>
      </c>
      <c r="R497" s="38">
        <f t="shared" si="119"/>
        <v>6000</v>
      </c>
      <c r="S497" s="38" t="e">
        <f t="shared" ca="1" si="120"/>
        <v>#N/A</v>
      </c>
      <c r="T497" s="38" t="e">
        <f t="shared" si="121"/>
        <v>#N/A</v>
      </c>
    </row>
    <row r="498" spans="2:20" x14ac:dyDescent="0.25">
      <c r="B498" s="38" t="e">
        <f t="shared" ca="1" si="108"/>
        <v>#N/A</v>
      </c>
      <c r="C498" s="40" t="e">
        <f>Кабельный_журнал!P464</f>
        <v>#N/A</v>
      </c>
      <c r="D498" s="38" t="e">
        <f t="shared" ca="1" si="109"/>
        <v>#N/A</v>
      </c>
      <c r="E498" s="41" t="s">
        <v>351</v>
      </c>
      <c r="F498" s="38" t="e">
        <f t="shared" ca="1" si="110"/>
        <v>#N/A</v>
      </c>
      <c r="G498" s="38" t="e">
        <f t="shared" si="111"/>
        <v>#N/A</v>
      </c>
      <c r="H498" s="41" t="s">
        <v>350</v>
      </c>
      <c r="I498" s="38" t="e">
        <f t="shared" si="112"/>
        <v>#N/A</v>
      </c>
      <c r="J498" s="38" t="e">
        <f t="shared" si="113"/>
        <v>#N/A</v>
      </c>
      <c r="K498" s="41" t="s">
        <v>348</v>
      </c>
      <c r="L498" s="38">
        <f t="shared" si="114"/>
        <v>1.7500000000000002E-2</v>
      </c>
      <c r="M498" s="38" t="e">
        <f t="shared" ca="1" si="115"/>
        <v>#N/A</v>
      </c>
      <c r="N498" s="38" t="e">
        <f ca="1">VLOOKUP(B498,$C$7:$T496,13,FALSE)</f>
        <v>#N/A</v>
      </c>
      <c r="O498" s="38" t="e">
        <f t="shared" ca="1" si="116"/>
        <v>#N/A</v>
      </c>
      <c r="P498" s="38" t="e">
        <f t="shared" ca="1" si="117"/>
        <v>#N/A</v>
      </c>
      <c r="Q498" s="38" t="e">
        <f t="shared" ca="1" si="118"/>
        <v>#N/A</v>
      </c>
      <c r="R498" s="38">
        <f t="shared" si="119"/>
        <v>6000</v>
      </c>
      <c r="S498" s="38" t="e">
        <f t="shared" ca="1" si="120"/>
        <v>#N/A</v>
      </c>
      <c r="T498" s="38" t="e">
        <f t="shared" si="121"/>
        <v>#N/A</v>
      </c>
    </row>
    <row r="499" spans="2:20" x14ac:dyDescent="0.25">
      <c r="B499" s="38" t="e">
        <f t="shared" ca="1" si="108"/>
        <v>#N/A</v>
      </c>
      <c r="C499" s="40" t="e">
        <f>Кабельный_журнал!P465</f>
        <v>#N/A</v>
      </c>
      <c r="D499" s="38" t="e">
        <f t="shared" ca="1" si="109"/>
        <v>#N/A</v>
      </c>
      <c r="E499" s="41" t="s">
        <v>351</v>
      </c>
      <c r="F499" s="38" t="e">
        <f t="shared" ca="1" si="110"/>
        <v>#N/A</v>
      </c>
      <c r="G499" s="38" t="e">
        <f t="shared" si="111"/>
        <v>#N/A</v>
      </c>
      <c r="H499" s="41" t="s">
        <v>350</v>
      </c>
      <c r="I499" s="38" t="e">
        <f t="shared" si="112"/>
        <v>#N/A</v>
      </c>
      <c r="J499" s="38" t="e">
        <f t="shared" si="113"/>
        <v>#N/A</v>
      </c>
      <c r="K499" s="41" t="s">
        <v>348</v>
      </c>
      <c r="L499" s="38">
        <f t="shared" si="114"/>
        <v>1.7500000000000002E-2</v>
      </c>
      <c r="M499" s="38" t="e">
        <f t="shared" ca="1" si="115"/>
        <v>#N/A</v>
      </c>
      <c r="N499" s="38" t="e">
        <f ca="1">VLOOKUP(B499,$C$7:$T497,13,FALSE)</f>
        <v>#N/A</v>
      </c>
      <c r="O499" s="38" t="e">
        <f t="shared" ca="1" si="116"/>
        <v>#N/A</v>
      </c>
      <c r="P499" s="38" t="e">
        <f t="shared" ca="1" si="117"/>
        <v>#N/A</v>
      </c>
      <c r="Q499" s="38" t="e">
        <f t="shared" ca="1" si="118"/>
        <v>#N/A</v>
      </c>
      <c r="R499" s="38">
        <f t="shared" si="119"/>
        <v>6000</v>
      </c>
      <c r="S499" s="38" t="e">
        <f t="shared" ca="1" si="120"/>
        <v>#N/A</v>
      </c>
      <c r="T499" s="38" t="e">
        <f t="shared" si="121"/>
        <v>#N/A</v>
      </c>
    </row>
    <row r="500" spans="2:20" x14ac:dyDescent="0.25">
      <c r="B500" s="38" t="e">
        <f t="shared" ca="1" si="108"/>
        <v>#N/A</v>
      </c>
      <c r="C500" s="40" t="e">
        <f>Кабельный_журнал!P466</f>
        <v>#N/A</v>
      </c>
      <c r="D500" s="38" t="e">
        <f t="shared" ca="1" si="109"/>
        <v>#N/A</v>
      </c>
      <c r="E500" s="41" t="s">
        <v>351</v>
      </c>
      <c r="F500" s="38" t="e">
        <f t="shared" ca="1" si="110"/>
        <v>#N/A</v>
      </c>
      <c r="G500" s="38" t="e">
        <f t="shared" si="111"/>
        <v>#N/A</v>
      </c>
      <c r="H500" s="41" t="s">
        <v>350</v>
      </c>
      <c r="I500" s="38" t="e">
        <f t="shared" si="112"/>
        <v>#N/A</v>
      </c>
      <c r="J500" s="38" t="e">
        <f t="shared" si="113"/>
        <v>#N/A</v>
      </c>
      <c r="K500" s="41" t="s">
        <v>348</v>
      </c>
      <c r="L500" s="38">
        <f t="shared" si="114"/>
        <v>1.7500000000000002E-2</v>
      </c>
      <c r="M500" s="38" t="e">
        <f t="shared" ca="1" si="115"/>
        <v>#N/A</v>
      </c>
      <c r="N500" s="38" t="e">
        <f ca="1">VLOOKUP(B500,$C$7:$T498,13,FALSE)</f>
        <v>#N/A</v>
      </c>
      <c r="O500" s="38" t="e">
        <f t="shared" ca="1" si="116"/>
        <v>#N/A</v>
      </c>
      <c r="P500" s="38" t="e">
        <f t="shared" ca="1" si="117"/>
        <v>#N/A</v>
      </c>
      <c r="Q500" s="38" t="e">
        <f t="shared" ca="1" si="118"/>
        <v>#N/A</v>
      </c>
      <c r="R500" s="38">
        <f t="shared" si="119"/>
        <v>6000</v>
      </c>
      <c r="S500" s="38" t="e">
        <f t="shared" ca="1" si="120"/>
        <v>#N/A</v>
      </c>
      <c r="T500" s="38" t="e">
        <f t="shared" si="121"/>
        <v>#N/A</v>
      </c>
    </row>
    <row r="501" spans="2:20" x14ac:dyDescent="0.25">
      <c r="B501" s="38" t="e">
        <f t="shared" ca="1" si="108"/>
        <v>#N/A</v>
      </c>
      <c r="C501" s="40" t="e">
        <f>Кабельный_журнал!P467</f>
        <v>#N/A</v>
      </c>
      <c r="D501" s="38" t="e">
        <f t="shared" ca="1" si="109"/>
        <v>#N/A</v>
      </c>
      <c r="E501" s="41" t="s">
        <v>351</v>
      </c>
      <c r="F501" s="38" t="e">
        <f t="shared" ca="1" si="110"/>
        <v>#N/A</v>
      </c>
      <c r="G501" s="38" t="e">
        <f t="shared" si="111"/>
        <v>#N/A</v>
      </c>
      <c r="H501" s="41" t="s">
        <v>350</v>
      </c>
      <c r="I501" s="38" t="e">
        <f t="shared" si="112"/>
        <v>#N/A</v>
      </c>
      <c r="J501" s="38" t="e">
        <f t="shared" si="113"/>
        <v>#N/A</v>
      </c>
      <c r="K501" s="41" t="s">
        <v>348</v>
      </c>
      <c r="L501" s="38">
        <f t="shared" si="114"/>
        <v>1.7500000000000002E-2</v>
      </c>
      <c r="M501" s="38" t="e">
        <f t="shared" ca="1" si="115"/>
        <v>#N/A</v>
      </c>
      <c r="N501" s="38" t="e">
        <f ca="1">VLOOKUP(B501,$C$7:$T499,13,FALSE)</f>
        <v>#N/A</v>
      </c>
      <c r="O501" s="38" t="e">
        <f t="shared" ca="1" si="116"/>
        <v>#N/A</v>
      </c>
      <c r="P501" s="38" t="e">
        <f t="shared" ca="1" si="117"/>
        <v>#N/A</v>
      </c>
      <c r="Q501" s="38" t="e">
        <f t="shared" ca="1" si="118"/>
        <v>#N/A</v>
      </c>
      <c r="R501" s="38">
        <f t="shared" si="119"/>
        <v>6000</v>
      </c>
      <c r="S501" s="38" t="e">
        <f t="shared" ca="1" si="120"/>
        <v>#N/A</v>
      </c>
      <c r="T501" s="38" t="e">
        <f t="shared" si="121"/>
        <v>#N/A</v>
      </c>
    </row>
    <row r="502" spans="2:20" x14ac:dyDescent="0.25">
      <c r="B502" s="38" t="e">
        <f t="shared" ca="1" si="108"/>
        <v>#N/A</v>
      </c>
      <c r="C502" s="40" t="e">
        <f>Кабельный_журнал!P468</f>
        <v>#N/A</v>
      </c>
      <c r="D502" s="38" t="e">
        <f t="shared" ca="1" si="109"/>
        <v>#N/A</v>
      </c>
      <c r="E502" s="41" t="s">
        <v>351</v>
      </c>
      <c r="F502" s="38" t="e">
        <f t="shared" ca="1" si="110"/>
        <v>#N/A</v>
      </c>
      <c r="G502" s="38" t="e">
        <f t="shared" si="111"/>
        <v>#N/A</v>
      </c>
      <c r="H502" s="41" t="s">
        <v>350</v>
      </c>
      <c r="I502" s="38" t="e">
        <f t="shared" si="112"/>
        <v>#N/A</v>
      </c>
      <c r="J502" s="38" t="e">
        <f t="shared" si="113"/>
        <v>#N/A</v>
      </c>
      <c r="K502" s="41" t="s">
        <v>348</v>
      </c>
      <c r="L502" s="38">
        <f t="shared" si="114"/>
        <v>1.7500000000000002E-2</v>
      </c>
      <c r="M502" s="38" t="e">
        <f t="shared" ca="1" si="115"/>
        <v>#N/A</v>
      </c>
      <c r="N502" s="38" t="e">
        <f ca="1">VLOOKUP(B502,$C$7:$T500,13,FALSE)</f>
        <v>#N/A</v>
      </c>
      <c r="O502" s="38" t="e">
        <f t="shared" ca="1" si="116"/>
        <v>#N/A</v>
      </c>
      <c r="P502" s="38" t="e">
        <f t="shared" ca="1" si="117"/>
        <v>#N/A</v>
      </c>
      <c r="Q502" s="38" t="e">
        <f t="shared" ca="1" si="118"/>
        <v>#N/A</v>
      </c>
      <c r="R502" s="38">
        <f t="shared" si="119"/>
        <v>6000</v>
      </c>
      <c r="S502" s="38" t="e">
        <f t="shared" ca="1" si="120"/>
        <v>#N/A</v>
      </c>
      <c r="T502" s="38" t="e">
        <f t="shared" si="121"/>
        <v>#N/A</v>
      </c>
    </row>
    <row r="503" spans="2:20" x14ac:dyDescent="0.25">
      <c r="B503" s="38" t="e">
        <f t="shared" ca="1" si="108"/>
        <v>#N/A</v>
      </c>
      <c r="C503" s="40" t="e">
        <f>Кабельный_журнал!P469</f>
        <v>#N/A</v>
      </c>
      <c r="D503" s="38" t="e">
        <f t="shared" ca="1" si="109"/>
        <v>#N/A</v>
      </c>
      <c r="E503" s="41" t="s">
        <v>351</v>
      </c>
      <c r="F503" s="38" t="e">
        <f t="shared" ca="1" si="110"/>
        <v>#N/A</v>
      </c>
      <c r="G503" s="38" t="e">
        <f t="shared" si="111"/>
        <v>#N/A</v>
      </c>
      <c r="H503" s="41" t="s">
        <v>350</v>
      </c>
      <c r="I503" s="38" t="e">
        <f t="shared" si="112"/>
        <v>#N/A</v>
      </c>
      <c r="J503" s="38" t="e">
        <f t="shared" si="113"/>
        <v>#N/A</v>
      </c>
      <c r="K503" s="41" t="s">
        <v>348</v>
      </c>
      <c r="L503" s="38">
        <f t="shared" si="114"/>
        <v>1.7500000000000002E-2</v>
      </c>
      <c r="M503" s="38" t="e">
        <f t="shared" ca="1" si="115"/>
        <v>#N/A</v>
      </c>
      <c r="N503" s="38" t="e">
        <f ca="1">VLOOKUP(B503,$C$7:$T501,13,FALSE)</f>
        <v>#N/A</v>
      </c>
      <c r="O503" s="38" t="e">
        <f t="shared" ca="1" si="116"/>
        <v>#N/A</v>
      </c>
      <c r="P503" s="38" t="e">
        <f t="shared" ca="1" si="117"/>
        <v>#N/A</v>
      </c>
      <c r="Q503" s="38" t="e">
        <f t="shared" ca="1" si="118"/>
        <v>#N/A</v>
      </c>
      <c r="R503" s="38">
        <f t="shared" si="119"/>
        <v>6000</v>
      </c>
      <c r="S503" s="38" t="e">
        <f t="shared" ca="1" si="120"/>
        <v>#N/A</v>
      </c>
      <c r="T503" s="38" t="e">
        <f t="shared" si="121"/>
        <v>#N/A</v>
      </c>
    </row>
    <row r="504" spans="2:20" x14ac:dyDescent="0.25">
      <c r="B504" s="38" t="e">
        <f t="shared" ca="1" si="108"/>
        <v>#N/A</v>
      </c>
      <c r="C504" s="40" t="e">
        <f>Кабельный_журнал!P470</f>
        <v>#N/A</v>
      </c>
      <c r="D504" s="38" t="e">
        <f t="shared" ca="1" si="109"/>
        <v>#N/A</v>
      </c>
      <c r="E504" s="41" t="s">
        <v>351</v>
      </c>
      <c r="F504" s="38" t="e">
        <f t="shared" ca="1" si="110"/>
        <v>#N/A</v>
      </c>
      <c r="G504" s="38" t="e">
        <f t="shared" si="111"/>
        <v>#N/A</v>
      </c>
      <c r="H504" s="41" t="s">
        <v>350</v>
      </c>
      <c r="I504" s="38" t="e">
        <f t="shared" si="112"/>
        <v>#N/A</v>
      </c>
      <c r="J504" s="38" t="e">
        <f t="shared" si="113"/>
        <v>#N/A</v>
      </c>
      <c r="K504" s="41" t="s">
        <v>348</v>
      </c>
      <c r="L504" s="38">
        <f t="shared" si="114"/>
        <v>1.7500000000000002E-2</v>
      </c>
      <c r="M504" s="38" t="e">
        <f t="shared" ca="1" si="115"/>
        <v>#N/A</v>
      </c>
      <c r="N504" s="38" t="e">
        <f ca="1">VLOOKUP(B504,$C$7:$T502,13,FALSE)</f>
        <v>#N/A</v>
      </c>
      <c r="O504" s="38" t="e">
        <f t="shared" ca="1" si="116"/>
        <v>#N/A</v>
      </c>
      <c r="P504" s="38" t="e">
        <f t="shared" ca="1" si="117"/>
        <v>#N/A</v>
      </c>
      <c r="Q504" s="38" t="e">
        <f t="shared" ca="1" si="118"/>
        <v>#N/A</v>
      </c>
      <c r="R504" s="38">
        <f t="shared" si="119"/>
        <v>6000</v>
      </c>
      <c r="S504" s="38" t="e">
        <f t="shared" ca="1" si="120"/>
        <v>#N/A</v>
      </c>
      <c r="T504" s="38" t="e">
        <f t="shared" si="121"/>
        <v>#N/A</v>
      </c>
    </row>
    <row r="505" spans="2:20" x14ac:dyDescent="0.25">
      <c r="B505" s="38" t="e">
        <f t="shared" ca="1" si="108"/>
        <v>#N/A</v>
      </c>
      <c r="C505" s="40" t="e">
        <f>Кабельный_журнал!P471</f>
        <v>#N/A</v>
      </c>
      <c r="D505" s="38" t="e">
        <f t="shared" ca="1" si="109"/>
        <v>#N/A</v>
      </c>
      <c r="E505" s="41" t="s">
        <v>351</v>
      </c>
      <c r="F505" s="38" t="e">
        <f t="shared" ca="1" si="110"/>
        <v>#N/A</v>
      </c>
      <c r="G505" s="38" t="e">
        <f t="shared" si="111"/>
        <v>#N/A</v>
      </c>
      <c r="H505" s="41" t="s">
        <v>350</v>
      </c>
      <c r="I505" s="38" t="e">
        <f t="shared" si="112"/>
        <v>#N/A</v>
      </c>
      <c r="J505" s="38" t="e">
        <f t="shared" si="113"/>
        <v>#N/A</v>
      </c>
      <c r="K505" s="41" t="s">
        <v>348</v>
      </c>
      <c r="L505" s="38">
        <f t="shared" si="114"/>
        <v>1.7500000000000002E-2</v>
      </c>
      <c r="M505" s="38" t="e">
        <f t="shared" ca="1" si="115"/>
        <v>#N/A</v>
      </c>
      <c r="N505" s="38" t="e">
        <f ca="1">VLOOKUP(B505,$C$7:$T503,13,FALSE)</f>
        <v>#N/A</v>
      </c>
      <c r="O505" s="38" t="e">
        <f t="shared" ca="1" si="116"/>
        <v>#N/A</v>
      </c>
      <c r="P505" s="38" t="e">
        <f t="shared" ca="1" si="117"/>
        <v>#N/A</v>
      </c>
      <c r="Q505" s="38" t="e">
        <f t="shared" ca="1" si="118"/>
        <v>#N/A</v>
      </c>
      <c r="R505" s="38">
        <f t="shared" si="119"/>
        <v>6000</v>
      </c>
      <c r="S505" s="38" t="e">
        <f t="shared" ca="1" si="120"/>
        <v>#N/A</v>
      </c>
      <c r="T505" s="38" t="e">
        <f t="shared" si="121"/>
        <v>#N/A</v>
      </c>
    </row>
    <row r="506" spans="2:20" x14ac:dyDescent="0.25">
      <c r="B506" s="38" t="e">
        <f t="shared" ca="1" si="108"/>
        <v>#N/A</v>
      </c>
      <c r="C506" s="40" t="e">
        <f>Кабельный_журнал!P472</f>
        <v>#N/A</v>
      </c>
      <c r="D506" s="38" t="e">
        <f t="shared" ca="1" si="109"/>
        <v>#N/A</v>
      </c>
      <c r="E506" s="41" t="s">
        <v>351</v>
      </c>
      <c r="F506" s="38" t="e">
        <f t="shared" ca="1" si="110"/>
        <v>#N/A</v>
      </c>
      <c r="G506" s="38" t="e">
        <f t="shared" si="111"/>
        <v>#N/A</v>
      </c>
      <c r="H506" s="41" t="s">
        <v>350</v>
      </c>
      <c r="I506" s="38" t="e">
        <f t="shared" si="112"/>
        <v>#N/A</v>
      </c>
      <c r="J506" s="38" t="e">
        <f t="shared" si="113"/>
        <v>#N/A</v>
      </c>
      <c r="K506" s="41" t="s">
        <v>348</v>
      </c>
      <c r="L506" s="38">
        <f t="shared" si="114"/>
        <v>1.7500000000000002E-2</v>
      </c>
      <c r="M506" s="38" t="e">
        <f t="shared" ca="1" si="115"/>
        <v>#N/A</v>
      </c>
      <c r="N506" s="38" t="e">
        <f ca="1">VLOOKUP(B506,$C$7:$T504,13,FALSE)</f>
        <v>#N/A</v>
      </c>
      <c r="O506" s="38" t="e">
        <f t="shared" ca="1" si="116"/>
        <v>#N/A</v>
      </c>
      <c r="P506" s="38" t="e">
        <f t="shared" ca="1" si="117"/>
        <v>#N/A</v>
      </c>
      <c r="Q506" s="38" t="e">
        <f t="shared" ca="1" si="118"/>
        <v>#N/A</v>
      </c>
      <c r="R506" s="38">
        <f t="shared" si="119"/>
        <v>6000</v>
      </c>
      <c r="S506" s="38" t="e">
        <f t="shared" ca="1" si="120"/>
        <v>#N/A</v>
      </c>
      <c r="T506" s="38" t="e">
        <f t="shared" si="121"/>
        <v>#N/A</v>
      </c>
    </row>
    <row r="507" spans="2:20" x14ac:dyDescent="0.25">
      <c r="B507" s="38" t="e">
        <f t="shared" ca="1" si="108"/>
        <v>#N/A</v>
      </c>
      <c r="C507" s="40" t="e">
        <f>Кабельный_журнал!P473</f>
        <v>#N/A</v>
      </c>
      <c r="D507" s="38" t="e">
        <f t="shared" ca="1" si="109"/>
        <v>#N/A</v>
      </c>
      <c r="E507" s="41" t="s">
        <v>351</v>
      </c>
      <c r="F507" s="38" t="e">
        <f t="shared" ca="1" si="110"/>
        <v>#N/A</v>
      </c>
      <c r="G507" s="38" t="e">
        <f t="shared" si="111"/>
        <v>#N/A</v>
      </c>
      <c r="H507" s="41" t="s">
        <v>350</v>
      </c>
      <c r="I507" s="38" t="e">
        <f t="shared" si="112"/>
        <v>#N/A</v>
      </c>
      <c r="J507" s="38" t="e">
        <f t="shared" si="113"/>
        <v>#N/A</v>
      </c>
      <c r="K507" s="41" t="s">
        <v>348</v>
      </c>
      <c r="L507" s="38">
        <f t="shared" si="114"/>
        <v>1.7500000000000002E-2</v>
      </c>
      <c r="M507" s="38" t="e">
        <f t="shared" ca="1" si="115"/>
        <v>#N/A</v>
      </c>
      <c r="N507" s="38" t="e">
        <f ca="1">VLOOKUP(B507,$C$7:$T505,13,FALSE)</f>
        <v>#N/A</v>
      </c>
      <c r="O507" s="38" t="e">
        <f t="shared" ca="1" si="116"/>
        <v>#N/A</v>
      </c>
      <c r="P507" s="38" t="e">
        <f t="shared" ca="1" si="117"/>
        <v>#N/A</v>
      </c>
      <c r="Q507" s="38" t="e">
        <f t="shared" ca="1" si="118"/>
        <v>#N/A</v>
      </c>
      <c r="R507" s="38">
        <f t="shared" si="119"/>
        <v>6000</v>
      </c>
      <c r="S507" s="38" t="e">
        <f t="shared" ca="1" si="120"/>
        <v>#N/A</v>
      </c>
      <c r="T507" s="38" t="e">
        <f t="shared" si="121"/>
        <v>#N/A</v>
      </c>
    </row>
    <row r="508" spans="2:20" x14ac:dyDescent="0.25">
      <c r="B508" s="38" t="e">
        <f t="shared" ca="1" si="108"/>
        <v>#N/A</v>
      </c>
      <c r="C508" s="40" t="e">
        <f>Кабельный_журнал!P474</f>
        <v>#N/A</v>
      </c>
      <c r="D508" s="38" t="e">
        <f t="shared" ca="1" si="109"/>
        <v>#N/A</v>
      </c>
      <c r="E508" s="41" t="s">
        <v>351</v>
      </c>
      <c r="F508" s="38" t="e">
        <f t="shared" ca="1" si="110"/>
        <v>#N/A</v>
      </c>
      <c r="G508" s="38" t="e">
        <f t="shared" si="111"/>
        <v>#N/A</v>
      </c>
      <c r="H508" s="41" t="s">
        <v>350</v>
      </c>
      <c r="I508" s="38" t="e">
        <f t="shared" si="112"/>
        <v>#N/A</v>
      </c>
      <c r="J508" s="38" t="e">
        <f t="shared" si="113"/>
        <v>#N/A</v>
      </c>
      <c r="K508" s="41" t="s">
        <v>348</v>
      </c>
      <c r="L508" s="38">
        <f t="shared" si="114"/>
        <v>1.7500000000000002E-2</v>
      </c>
      <c r="M508" s="38" t="e">
        <f t="shared" ca="1" si="115"/>
        <v>#N/A</v>
      </c>
      <c r="N508" s="38" t="e">
        <f ca="1">VLOOKUP(B508,$C$7:$T506,13,FALSE)</f>
        <v>#N/A</v>
      </c>
      <c r="O508" s="38" t="e">
        <f t="shared" ca="1" si="116"/>
        <v>#N/A</v>
      </c>
      <c r="P508" s="38" t="e">
        <f t="shared" ca="1" si="117"/>
        <v>#N/A</v>
      </c>
      <c r="Q508" s="38" t="e">
        <f t="shared" ca="1" si="118"/>
        <v>#N/A</v>
      </c>
      <c r="R508" s="38">
        <f t="shared" si="119"/>
        <v>6000</v>
      </c>
      <c r="S508" s="38" t="e">
        <f t="shared" ca="1" si="120"/>
        <v>#N/A</v>
      </c>
      <c r="T508" s="38" t="e">
        <f t="shared" si="121"/>
        <v>#N/A</v>
      </c>
    </row>
    <row r="509" spans="2:20" x14ac:dyDescent="0.25">
      <c r="B509" s="38" t="e">
        <f t="shared" ca="1" si="108"/>
        <v>#N/A</v>
      </c>
      <c r="C509" s="40" t="e">
        <f>Кабельный_журнал!P475</f>
        <v>#N/A</v>
      </c>
      <c r="D509" s="38" t="e">
        <f t="shared" ca="1" si="109"/>
        <v>#N/A</v>
      </c>
      <c r="E509" s="41" t="s">
        <v>351</v>
      </c>
      <c r="F509" s="38" t="e">
        <f t="shared" ca="1" si="110"/>
        <v>#N/A</v>
      </c>
      <c r="G509" s="38" t="e">
        <f t="shared" si="111"/>
        <v>#N/A</v>
      </c>
      <c r="H509" s="41" t="s">
        <v>350</v>
      </c>
      <c r="I509" s="38" t="e">
        <f t="shared" si="112"/>
        <v>#N/A</v>
      </c>
      <c r="J509" s="38" t="e">
        <f t="shared" si="113"/>
        <v>#N/A</v>
      </c>
      <c r="K509" s="41" t="s">
        <v>348</v>
      </c>
      <c r="L509" s="38">
        <f t="shared" si="114"/>
        <v>1.7500000000000002E-2</v>
      </c>
      <c r="M509" s="38" t="e">
        <f t="shared" ca="1" si="115"/>
        <v>#N/A</v>
      </c>
      <c r="N509" s="38" t="e">
        <f ca="1">VLOOKUP(B509,$C$7:$T507,13,FALSE)</f>
        <v>#N/A</v>
      </c>
      <c r="O509" s="38" t="e">
        <f t="shared" ca="1" si="116"/>
        <v>#N/A</v>
      </c>
      <c r="P509" s="38" t="e">
        <f t="shared" ca="1" si="117"/>
        <v>#N/A</v>
      </c>
      <c r="Q509" s="38" t="e">
        <f t="shared" ca="1" si="118"/>
        <v>#N/A</v>
      </c>
      <c r="R509" s="38">
        <f t="shared" si="119"/>
        <v>6000</v>
      </c>
      <c r="S509" s="38" t="e">
        <f t="shared" ca="1" si="120"/>
        <v>#N/A</v>
      </c>
      <c r="T509" s="38" t="e">
        <f t="shared" si="121"/>
        <v>#N/A</v>
      </c>
    </row>
    <row r="510" spans="2:20" x14ac:dyDescent="0.25">
      <c r="B510" s="38" t="e">
        <f t="shared" ca="1" si="108"/>
        <v>#N/A</v>
      </c>
      <c r="C510" s="40" t="e">
        <f>Кабельный_журнал!P476</f>
        <v>#N/A</v>
      </c>
      <c r="D510" s="38" t="e">
        <f t="shared" ca="1" si="109"/>
        <v>#N/A</v>
      </c>
      <c r="E510" s="41" t="s">
        <v>351</v>
      </c>
      <c r="F510" s="38" t="e">
        <f t="shared" ca="1" si="110"/>
        <v>#N/A</v>
      </c>
      <c r="G510" s="38" t="e">
        <f t="shared" si="111"/>
        <v>#N/A</v>
      </c>
      <c r="H510" s="41" t="s">
        <v>350</v>
      </c>
      <c r="I510" s="38" t="e">
        <f t="shared" si="112"/>
        <v>#N/A</v>
      </c>
      <c r="J510" s="38" t="e">
        <f t="shared" si="113"/>
        <v>#N/A</v>
      </c>
      <c r="K510" s="41" t="s">
        <v>348</v>
      </c>
      <c r="L510" s="38">
        <f t="shared" si="114"/>
        <v>1.7500000000000002E-2</v>
      </c>
      <c r="M510" s="38" t="e">
        <f t="shared" ca="1" si="115"/>
        <v>#N/A</v>
      </c>
      <c r="N510" s="38" t="e">
        <f ca="1">VLOOKUP(B510,$C$7:$T508,13,FALSE)</f>
        <v>#N/A</v>
      </c>
      <c r="O510" s="38" t="e">
        <f t="shared" ca="1" si="116"/>
        <v>#N/A</v>
      </c>
      <c r="P510" s="38" t="e">
        <f t="shared" ca="1" si="117"/>
        <v>#N/A</v>
      </c>
      <c r="Q510" s="38" t="e">
        <f t="shared" ca="1" si="118"/>
        <v>#N/A</v>
      </c>
      <c r="R510" s="38">
        <f t="shared" si="119"/>
        <v>6000</v>
      </c>
      <c r="S510" s="38" t="e">
        <f t="shared" ca="1" si="120"/>
        <v>#N/A</v>
      </c>
      <c r="T510" s="38" t="e">
        <f t="shared" si="121"/>
        <v>#N/A</v>
      </c>
    </row>
    <row r="511" spans="2:20" x14ac:dyDescent="0.25">
      <c r="B511" s="38" t="e">
        <f t="shared" ca="1" si="108"/>
        <v>#N/A</v>
      </c>
      <c r="C511" s="40" t="e">
        <f>Кабельный_журнал!P477</f>
        <v>#N/A</v>
      </c>
      <c r="D511" s="38" t="e">
        <f t="shared" ca="1" si="109"/>
        <v>#N/A</v>
      </c>
      <c r="E511" s="41" t="s">
        <v>351</v>
      </c>
      <c r="F511" s="38" t="e">
        <f t="shared" ca="1" si="110"/>
        <v>#N/A</v>
      </c>
      <c r="G511" s="38" t="e">
        <f t="shared" si="111"/>
        <v>#N/A</v>
      </c>
      <c r="H511" s="41" t="s">
        <v>350</v>
      </c>
      <c r="I511" s="38" t="e">
        <f t="shared" si="112"/>
        <v>#N/A</v>
      </c>
      <c r="J511" s="38" t="e">
        <f t="shared" si="113"/>
        <v>#N/A</v>
      </c>
      <c r="K511" s="41" t="s">
        <v>348</v>
      </c>
      <c r="L511" s="38">
        <f t="shared" si="114"/>
        <v>1.7500000000000002E-2</v>
      </c>
      <c r="M511" s="38" t="e">
        <f t="shared" ca="1" si="115"/>
        <v>#N/A</v>
      </c>
      <c r="N511" s="38" t="e">
        <f ca="1">VLOOKUP(B511,$C$7:$T509,13,FALSE)</f>
        <v>#N/A</v>
      </c>
      <c r="O511" s="38" t="e">
        <f t="shared" ca="1" si="116"/>
        <v>#N/A</v>
      </c>
      <c r="P511" s="38" t="e">
        <f t="shared" ca="1" si="117"/>
        <v>#N/A</v>
      </c>
      <c r="Q511" s="38" t="e">
        <f t="shared" ca="1" si="118"/>
        <v>#N/A</v>
      </c>
      <c r="R511" s="38">
        <f t="shared" si="119"/>
        <v>6000</v>
      </c>
      <c r="S511" s="38" t="e">
        <f t="shared" ca="1" si="120"/>
        <v>#N/A</v>
      </c>
      <c r="T511" s="38" t="e">
        <f t="shared" si="121"/>
        <v>#N/A</v>
      </c>
    </row>
    <row r="512" spans="2:20" x14ac:dyDescent="0.25">
      <c r="B512" s="38" t="e">
        <f t="shared" ca="1" si="108"/>
        <v>#N/A</v>
      </c>
      <c r="C512" s="40" t="e">
        <f>Кабельный_журнал!P478</f>
        <v>#N/A</v>
      </c>
      <c r="D512" s="38" t="e">
        <f t="shared" ca="1" si="109"/>
        <v>#N/A</v>
      </c>
      <c r="E512" s="41" t="s">
        <v>351</v>
      </c>
      <c r="F512" s="38" t="e">
        <f t="shared" ca="1" si="110"/>
        <v>#N/A</v>
      </c>
      <c r="G512" s="38" t="e">
        <f t="shared" si="111"/>
        <v>#N/A</v>
      </c>
      <c r="H512" s="41" t="s">
        <v>350</v>
      </c>
      <c r="I512" s="38" t="e">
        <f t="shared" si="112"/>
        <v>#N/A</v>
      </c>
      <c r="J512" s="38" t="e">
        <f t="shared" si="113"/>
        <v>#N/A</v>
      </c>
      <c r="K512" s="41" t="s">
        <v>348</v>
      </c>
      <c r="L512" s="38">
        <f t="shared" si="114"/>
        <v>1.7500000000000002E-2</v>
      </c>
      <c r="M512" s="38" t="e">
        <f t="shared" ca="1" si="115"/>
        <v>#N/A</v>
      </c>
      <c r="N512" s="38" t="e">
        <f ca="1">VLOOKUP(B512,$C$7:$T510,13,FALSE)</f>
        <v>#N/A</v>
      </c>
      <c r="O512" s="38" t="e">
        <f t="shared" ca="1" si="116"/>
        <v>#N/A</v>
      </c>
      <c r="P512" s="38" t="e">
        <f t="shared" ca="1" si="117"/>
        <v>#N/A</v>
      </c>
      <c r="Q512" s="38" t="e">
        <f t="shared" ca="1" si="118"/>
        <v>#N/A</v>
      </c>
      <c r="R512" s="38">
        <f t="shared" si="119"/>
        <v>6000</v>
      </c>
      <c r="S512" s="38" t="e">
        <f t="shared" ca="1" si="120"/>
        <v>#N/A</v>
      </c>
      <c r="T512" s="38" t="e">
        <f t="shared" si="121"/>
        <v>#N/A</v>
      </c>
    </row>
    <row r="513" spans="2:20" x14ac:dyDescent="0.25">
      <c r="B513" s="38" t="e">
        <f t="shared" ca="1" si="108"/>
        <v>#N/A</v>
      </c>
      <c r="C513" s="40" t="e">
        <f>Кабельный_журнал!P479</f>
        <v>#N/A</v>
      </c>
      <c r="D513" s="38" t="e">
        <f t="shared" ca="1" si="109"/>
        <v>#N/A</v>
      </c>
      <c r="E513" s="41" t="s">
        <v>351</v>
      </c>
      <c r="F513" s="38" t="e">
        <f t="shared" ca="1" si="110"/>
        <v>#N/A</v>
      </c>
      <c r="G513" s="38" t="e">
        <f t="shared" si="111"/>
        <v>#N/A</v>
      </c>
      <c r="H513" s="41" t="s">
        <v>350</v>
      </c>
      <c r="I513" s="38" t="e">
        <f t="shared" si="112"/>
        <v>#N/A</v>
      </c>
      <c r="J513" s="38" t="e">
        <f t="shared" si="113"/>
        <v>#N/A</v>
      </c>
      <c r="K513" s="41" t="s">
        <v>348</v>
      </c>
      <c r="L513" s="38">
        <f t="shared" si="114"/>
        <v>1.7500000000000002E-2</v>
      </c>
      <c r="M513" s="38" t="e">
        <f t="shared" ca="1" si="115"/>
        <v>#N/A</v>
      </c>
      <c r="N513" s="38" t="e">
        <f ca="1">VLOOKUP(B513,$C$7:$T511,13,FALSE)</f>
        <v>#N/A</v>
      </c>
      <c r="O513" s="38" t="e">
        <f t="shared" ca="1" si="116"/>
        <v>#N/A</v>
      </c>
      <c r="P513" s="38" t="e">
        <f t="shared" ca="1" si="117"/>
        <v>#N/A</v>
      </c>
      <c r="Q513" s="38" t="e">
        <f t="shared" ca="1" si="118"/>
        <v>#N/A</v>
      </c>
      <c r="R513" s="38">
        <f t="shared" si="119"/>
        <v>6000</v>
      </c>
      <c r="S513" s="38" t="e">
        <f t="shared" ca="1" si="120"/>
        <v>#N/A</v>
      </c>
      <c r="T513" s="38" t="e">
        <f t="shared" si="121"/>
        <v>#N/A</v>
      </c>
    </row>
    <row r="514" spans="2:20" x14ac:dyDescent="0.25">
      <c r="B514" s="38" t="e">
        <f t="shared" ca="1" si="108"/>
        <v>#N/A</v>
      </c>
      <c r="C514" s="40" t="e">
        <f>Кабельный_журнал!P480</f>
        <v>#N/A</v>
      </c>
      <c r="D514" s="38" t="e">
        <f t="shared" ca="1" si="109"/>
        <v>#N/A</v>
      </c>
      <c r="E514" s="41" t="s">
        <v>351</v>
      </c>
      <c r="F514" s="38" t="e">
        <f t="shared" ca="1" si="110"/>
        <v>#N/A</v>
      </c>
      <c r="G514" s="38" t="e">
        <f t="shared" si="111"/>
        <v>#N/A</v>
      </c>
      <c r="H514" s="41" t="s">
        <v>350</v>
      </c>
      <c r="I514" s="38" t="e">
        <f t="shared" si="112"/>
        <v>#N/A</v>
      </c>
      <c r="J514" s="38" t="e">
        <f t="shared" si="113"/>
        <v>#N/A</v>
      </c>
      <c r="K514" s="41" t="s">
        <v>348</v>
      </c>
      <c r="L514" s="38">
        <f t="shared" si="114"/>
        <v>1.7500000000000002E-2</v>
      </c>
      <c r="M514" s="38" t="e">
        <f t="shared" ca="1" si="115"/>
        <v>#N/A</v>
      </c>
      <c r="N514" s="38" t="e">
        <f ca="1">VLOOKUP(B514,$C$7:$T512,13,FALSE)</f>
        <v>#N/A</v>
      </c>
      <c r="O514" s="38" t="e">
        <f t="shared" ca="1" si="116"/>
        <v>#N/A</v>
      </c>
      <c r="P514" s="38" t="e">
        <f t="shared" ca="1" si="117"/>
        <v>#N/A</v>
      </c>
      <c r="Q514" s="38" t="e">
        <f t="shared" ca="1" si="118"/>
        <v>#N/A</v>
      </c>
      <c r="R514" s="38">
        <f t="shared" si="119"/>
        <v>6000</v>
      </c>
      <c r="S514" s="38" t="e">
        <f t="shared" ca="1" si="120"/>
        <v>#N/A</v>
      </c>
      <c r="T514" s="38" t="e">
        <f t="shared" si="121"/>
        <v>#N/A</v>
      </c>
    </row>
    <row r="515" spans="2:20" x14ac:dyDescent="0.25">
      <c r="B515" s="38" t="e">
        <f t="shared" ca="1" si="108"/>
        <v>#N/A</v>
      </c>
      <c r="C515" s="40" t="e">
        <f>Кабельный_журнал!P481</f>
        <v>#N/A</v>
      </c>
      <c r="D515" s="38" t="e">
        <f t="shared" ca="1" si="109"/>
        <v>#N/A</v>
      </c>
      <c r="E515" s="41" t="s">
        <v>351</v>
      </c>
      <c r="F515" s="38" t="e">
        <f t="shared" ca="1" si="110"/>
        <v>#N/A</v>
      </c>
      <c r="G515" s="38" t="e">
        <f t="shared" si="111"/>
        <v>#N/A</v>
      </c>
      <c r="H515" s="41" t="s">
        <v>350</v>
      </c>
      <c r="I515" s="38" t="e">
        <f t="shared" si="112"/>
        <v>#N/A</v>
      </c>
      <c r="J515" s="38" t="e">
        <f t="shared" si="113"/>
        <v>#N/A</v>
      </c>
      <c r="K515" s="41" t="s">
        <v>348</v>
      </c>
      <c r="L515" s="38">
        <f t="shared" si="114"/>
        <v>1.7500000000000002E-2</v>
      </c>
      <c r="M515" s="38" t="e">
        <f t="shared" ca="1" si="115"/>
        <v>#N/A</v>
      </c>
      <c r="N515" s="38" t="e">
        <f ca="1">VLOOKUP(B515,$C$7:$T513,13,FALSE)</f>
        <v>#N/A</v>
      </c>
      <c r="O515" s="38" t="e">
        <f t="shared" ca="1" si="116"/>
        <v>#N/A</v>
      </c>
      <c r="P515" s="38" t="e">
        <f t="shared" ca="1" si="117"/>
        <v>#N/A</v>
      </c>
      <c r="Q515" s="38" t="e">
        <f t="shared" ca="1" si="118"/>
        <v>#N/A</v>
      </c>
      <c r="R515" s="38">
        <f t="shared" si="119"/>
        <v>6000</v>
      </c>
      <c r="S515" s="38" t="e">
        <f t="shared" ca="1" si="120"/>
        <v>#N/A</v>
      </c>
      <c r="T515" s="38" t="e">
        <f t="shared" si="121"/>
        <v>#N/A</v>
      </c>
    </row>
    <row r="516" spans="2:20" x14ac:dyDescent="0.25">
      <c r="B516" s="38" t="e">
        <f t="shared" ca="1" si="108"/>
        <v>#N/A</v>
      </c>
      <c r="C516" s="40" t="e">
        <f>Кабельный_журнал!P482</f>
        <v>#N/A</v>
      </c>
      <c r="D516" s="38" t="e">
        <f t="shared" ca="1" si="109"/>
        <v>#N/A</v>
      </c>
      <c r="E516" s="41" t="s">
        <v>351</v>
      </c>
      <c r="F516" s="38" t="e">
        <f t="shared" ca="1" si="110"/>
        <v>#N/A</v>
      </c>
      <c r="G516" s="38" t="e">
        <f t="shared" si="111"/>
        <v>#N/A</v>
      </c>
      <c r="H516" s="41" t="s">
        <v>350</v>
      </c>
      <c r="I516" s="38" t="e">
        <f t="shared" si="112"/>
        <v>#N/A</v>
      </c>
      <c r="J516" s="38" t="e">
        <f t="shared" si="113"/>
        <v>#N/A</v>
      </c>
      <c r="K516" s="41" t="s">
        <v>348</v>
      </c>
      <c r="L516" s="38">
        <f t="shared" si="114"/>
        <v>1.7500000000000002E-2</v>
      </c>
      <c r="M516" s="38" t="e">
        <f t="shared" ca="1" si="115"/>
        <v>#N/A</v>
      </c>
      <c r="N516" s="38" t="e">
        <f ca="1">VLOOKUP(B516,$C$7:$T514,13,FALSE)</f>
        <v>#N/A</v>
      </c>
      <c r="O516" s="38" t="e">
        <f t="shared" ca="1" si="116"/>
        <v>#N/A</v>
      </c>
      <c r="P516" s="38" t="e">
        <f t="shared" ca="1" si="117"/>
        <v>#N/A</v>
      </c>
      <c r="Q516" s="38" t="e">
        <f t="shared" ca="1" si="118"/>
        <v>#N/A</v>
      </c>
      <c r="R516" s="38">
        <f t="shared" si="119"/>
        <v>6000</v>
      </c>
      <c r="S516" s="38" t="e">
        <f t="shared" ca="1" si="120"/>
        <v>#N/A</v>
      </c>
      <c r="T516" s="38" t="e">
        <f t="shared" si="121"/>
        <v>#N/A</v>
      </c>
    </row>
    <row r="517" spans="2:20" x14ac:dyDescent="0.25">
      <c r="B517" s="38" t="e">
        <f t="shared" ca="1" si="108"/>
        <v>#N/A</v>
      </c>
      <c r="C517" s="40" t="e">
        <f>Кабельный_журнал!P483</f>
        <v>#N/A</v>
      </c>
      <c r="D517" s="38" t="e">
        <f t="shared" ca="1" si="109"/>
        <v>#N/A</v>
      </c>
      <c r="E517" s="41" t="s">
        <v>351</v>
      </c>
      <c r="F517" s="38" t="e">
        <f t="shared" ca="1" si="110"/>
        <v>#N/A</v>
      </c>
      <c r="G517" s="38" t="e">
        <f t="shared" si="111"/>
        <v>#N/A</v>
      </c>
      <c r="H517" s="41" t="s">
        <v>350</v>
      </c>
      <c r="I517" s="38" t="e">
        <f t="shared" si="112"/>
        <v>#N/A</v>
      </c>
      <c r="J517" s="38" t="e">
        <f t="shared" si="113"/>
        <v>#N/A</v>
      </c>
      <c r="K517" s="41" t="s">
        <v>348</v>
      </c>
      <c r="L517" s="38">
        <f t="shared" si="114"/>
        <v>1.7500000000000002E-2</v>
      </c>
      <c r="M517" s="38" t="e">
        <f t="shared" ca="1" si="115"/>
        <v>#N/A</v>
      </c>
      <c r="N517" s="38" t="e">
        <f ca="1">VLOOKUP(B517,$C$7:$T515,13,FALSE)</f>
        <v>#N/A</v>
      </c>
      <c r="O517" s="38" t="e">
        <f t="shared" ca="1" si="116"/>
        <v>#N/A</v>
      </c>
      <c r="P517" s="38" t="e">
        <f t="shared" ca="1" si="117"/>
        <v>#N/A</v>
      </c>
      <c r="Q517" s="38" t="e">
        <f t="shared" ca="1" si="118"/>
        <v>#N/A</v>
      </c>
      <c r="R517" s="38">
        <f t="shared" si="119"/>
        <v>6000</v>
      </c>
      <c r="S517" s="38" t="e">
        <f t="shared" ca="1" si="120"/>
        <v>#N/A</v>
      </c>
      <c r="T517" s="38" t="e">
        <f t="shared" si="121"/>
        <v>#N/A</v>
      </c>
    </row>
    <row r="518" spans="2:20" x14ac:dyDescent="0.25">
      <c r="B518" s="38" t="e">
        <f t="shared" ca="1" si="108"/>
        <v>#N/A</v>
      </c>
      <c r="C518" s="40" t="e">
        <f>Кабельный_журнал!P484</f>
        <v>#N/A</v>
      </c>
      <c r="D518" s="38" t="e">
        <f t="shared" ca="1" si="109"/>
        <v>#N/A</v>
      </c>
      <c r="E518" s="41" t="s">
        <v>351</v>
      </c>
      <c r="F518" s="38" t="e">
        <f t="shared" ca="1" si="110"/>
        <v>#N/A</v>
      </c>
      <c r="G518" s="38" t="e">
        <f t="shared" si="111"/>
        <v>#N/A</v>
      </c>
      <c r="H518" s="41" t="s">
        <v>350</v>
      </c>
      <c r="I518" s="38" t="e">
        <f t="shared" si="112"/>
        <v>#N/A</v>
      </c>
      <c r="J518" s="38" t="e">
        <f t="shared" si="113"/>
        <v>#N/A</v>
      </c>
      <c r="K518" s="41" t="s">
        <v>348</v>
      </c>
      <c r="L518" s="38">
        <f t="shared" si="114"/>
        <v>1.7500000000000002E-2</v>
      </c>
      <c r="M518" s="38" t="e">
        <f t="shared" ca="1" si="115"/>
        <v>#N/A</v>
      </c>
      <c r="N518" s="38" t="e">
        <f ca="1">VLOOKUP(B518,$C$7:$T516,13,FALSE)</f>
        <v>#N/A</v>
      </c>
      <c r="O518" s="38" t="e">
        <f t="shared" ca="1" si="116"/>
        <v>#N/A</v>
      </c>
      <c r="P518" s="38" t="e">
        <f t="shared" ca="1" si="117"/>
        <v>#N/A</v>
      </c>
      <c r="Q518" s="38" t="e">
        <f t="shared" ca="1" si="118"/>
        <v>#N/A</v>
      </c>
      <c r="R518" s="38">
        <f t="shared" si="119"/>
        <v>6000</v>
      </c>
      <c r="S518" s="38" t="e">
        <f t="shared" ca="1" si="120"/>
        <v>#N/A</v>
      </c>
      <c r="T518" s="38" t="e">
        <f t="shared" si="121"/>
        <v>#N/A</v>
      </c>
    </row>
    <row r="519" spans="2:20" x14ac:dyDescent="0.25">
      <c r="B519" s="38" t="e">
        <f t="shared" ca="1" si="108"/>
        <v>#N/A</v>
      </c>
      <c r="C519" s="40" t="e">
        <f>Кабельный_журнал!P485</f>
        <v>#N/A</v>
      </c>
      <c r="D519" s="38" t="e">
        <f t="shared" ca="1" si="109"/>
        <v>#N/A</v>
      </c>
      <c r="E519" s="41" t="s">
        <v>351</v>
      </c>
      <c r="F519" s="38" t="e">
        <f t="shared" ca="1" si="110"/>
        <v>#N/A</v>
      </c>
      <c r="G519" s="38" t="e">
        <f t="shared" si="111"/>
        <v>#N/A</v>
      </c>
      <c r="H519" s="41" t="s">
        <v>350</v>
      </c>
      <c r="I519" s="38" t="e">
        <f t="shared" si="112"/>
        <v>#N/A</v>
      </c>
      <c r="J519" s="38" t="e">
        <f t="shared" si="113"/>
        <v>#N/A</v>
      </c>
      <c r="K519" s="41" t="s">
        <v>348</v>
      </c>
      <c r="L519" s="38">
        <f t="shared" si="114"/>
        <v>1.7500000000000002E-2</v>
      </c>
      <c r="M519" s="38" t="e">
        <f t="shared" ca="1" si="115"/>
        <v>#N/A</v>
      </c>
      <c r="N519" s="38" t="e">
        <f ca="1">VLOOKUP(B519,$C$7:$T517,13,FALSE)</f>
        <v>#N/A</v>
      </c>
      <c r="O519" s="38" t="e">
        <f t="shared" ca="1" si="116"/>
        <v>#N/A</v>
      </c>
      <c r="P519" s="38" t="e">
        <f t="shared" ca="1" si="117"/>
        <v>#N/A</v>
      </c>
      <c r="Q519" s="38" t="e">
        <f t="shared" ca="1" si="118"/>
        <v>#N/A</v>
      </c>
      <c r="R519" s="38">
        <f t="shared" si="119"/>
        <v>6000</v>
      </c>
      <c r="S519" s="38" t="e">
        <f t="shared" ca="1" si="120"/>
        <v>#N/A</v>
      </c>
      <c r="T519" s="38" t="e">
        <f t="shared" si="121"/>
        <v>#N/A</v>
      </c>
    </row>
    <row r="520" spans="2:20" x14ac:dyDescent="0.25">
      <c r="B520" s="38" t="e">
        <f t="shared" ca="1" si="108"/>
        <v>#N/A</v>
      </c>
      <c r="C520" s="40" t="e">
        <f>Кабельный_журнал!P486</f>
        <v>#N/A</v>
      </c>
      <c r="D520" s="38" t="e">
        <f t="shared" ca="1" si="109"/>
        <v>#N/A</v>
      </c>
      <c r="E520" s="41" t="s">
        <v>351</v>
      </c>
      <c r="F520" s="38" t="e">
        <f t="shared" ca="1" si="110"/>
        <v>#N/A</v>
      </c>
      <c r="G520" s="38" t="e">
        <f t="shared" si="111"/>
        <v>#N/A</v>
      </c>
      <c r="H520" s="41" t="s">
        <v>350</v>
      </c>
      <c r="I520" s="38" t="e">
        <f t="shared" si="112"/>
        <v>#N/A</v>
      </c>
      <c r="J520" s="38" t="e">
        <f t="shared" si="113"/>
        <v>#N/A</v>
      </c>
      <c r="K520" s="41" t="s">
        <v>348</v>
      </c>
      <c r="L520" s="38">
        <f t="shared" si="114"/>
        <v>1.7500000000000002E-2</v>
      </c>
      <c r="M520" s="38" t="e">
        <f t="shared" ca="1" si="115"/>
        <v>#N/A</v>
      </c>
      <c r="N520" s="38" t="e">
        <f ca="1">VLOOKUP(B520,$C$7:$T518,13,FALSE)</f>
        <v>#N/A</v>
      </c>
      <c r="O520" s="38" t="e">
        <f t="shared" ca="1" si="116"/>
        <v>#N/A</v>
      </c>
      <c r="P520" s="38" t="e">
        <f t="shared" ca="1" si="117"/>
        <v>#N/A</v>
      </c>
      <c r="Q520" s="38" t="e">
        <f t="shared" ca="1" si="118"/>
        <v>#N/A</v>
      </c>
      <c r="R520" s="38">
        <f t="shared" si="119"/>
        <v>6000</v>
      </c>
      <c r="S520" s="38" t="e">
        <f t="shared" ca="1" si="120"/>
        <v>#N/A</v>
      </c>
      <c r="T520" s="38" t="e">
        <f t="shared" si="121"/>
        <v>#N/A</v>
      </c>
    </row>
    <row r="521" spans="2:20" x14ac:dyDescent="0.25">
      <c r="B521" s="38" t="e">
        <f t="shared" ca="1" si="108"/>
        <v>#N/A</v>
      </c>
      <c r="C521" s="40" t="e">
        <f>Кабельный_журнал!P487</f>
        <v>#N/A</v>
      </c>
      <c r="D521" s="38" t="e">
        <f t="shared" ca="1" si="109"/>
        <v>#N/A</v>
      </c>
      <c r="E521" s="41" t="s">
        <v>351</v>
      </c>
      <c r="F521" s="38" t="e">
        <f t="shared" ca="1" si="110"/>
        <v>#N/A</v>
      </c>
      <c r="G521" s="38" t="e">
        <f t="shared" si="111"/>
        <v>#N/A</v>
      </c>
      <c r="H521" s="41" t="s">
        <v>350</v>
      </c>
      <c r="I521" s="38" t="e">
        <f t="shared" si="112"/>
        <v>#N/A</v>
      </c>
      <c r="J521" s="38" t="e">
        <f t="shared" si="113"/>
        <v>#N/A</v>
      </c>
      <c r="K521" s="41" t="s">
        <v>348</v>
      </c>
      <c r="L521" s="38">
        <f t="shared" si="114"/>
        <v>1.7500000000000002E-2</v>
      </c>
      <c r="M521" s="38" t="e">
        <f t="shared" ca="1" si="115"/>
        <v>#N/A</v>
      </c>
      <c r="N521" s="38" t="e">
        <f ca="1">VLOOKUP(B521,$C$7:$T519,13,FALSE)</f>
        <v>#N/A</v>
      </c>
      <c r="O521" s="38" t="e">
        <f t="shared" ca="1" si="116"/>
        <v>#N/A</v>
      </c>
      <c r="P521" s="38" t="e">
        <f t="shared" ca="1" si="117"/>
        <v>#N/A</v>
      </c>
      <c r="Q521" s="38" t="e">
        <f t="shared" ca="1" si="118"/>
        <v>#N/A</v>
      </c>
      <c r="R521" s="38">
        <f t="shared" si="119"/>
        <v>6000</v>
      </c>
      <c r="S521" s="38" t="e">
        <f t="shared" ca="1" si="120"/>
        <v>#N/A</v>
      </c>
      <c r="T521" s="38" t="e">
        <f t="shared" si="121"/>
        <v>#N/A</v>
      </c>
    </row>
    <row r="522" spans="2:20" x14ac:dyDescent="0.25">
      <c r="B522" s="38" t="e">
        <f t="shared" ca="1" si="108"/>
        <v>#N/A</v>
      </c>
      <c r="C522" s="40" t="e">
        <f>Кабельный_журнал!P488</f>
        <v>#N/A</v>
      </c>
      <c r="D522" s="38" t="e">
        <f t="shared" ca="1" si="109"/>
        <v>#N/A</v>
      </c>
      <c r="E522" s="41" t="s">
        <v>351</v>
      </c>
      <c r="F522" s="38" t="e">
        <f t="shared" ca="1" si="110"/>
        <v>#N/A</v>
      </c>
      <c r="G522" s="38" t="e">
        <f t="shared" si="111"/>
        <v>#N/A</v>
      </c>
      <c r="H522" s="41" t="s">
        <v>350</v>
      </c>
      <c r="I522" s="38" t="e">
        <f t="shared" si="112"/>
        <v>#N/A</v>
      </c>
      <c r="J522" s="38" t="e">
        <f t="shared" si="113"/>
        <v>#N/A</v>
      </c>
      <c r="K522" s="41" t="s">
        <v>348</v>
      </c>
      <c r="L522" s="38">
        <f t="shared" si="114"/>
        <v>1.7500000000000002E-2</v>
      </c>
      <c r="M522" s="38" t="e">
        <f t="shared" ca="1" si="115"/>
        <v>#N/A</v>
      </c>
      <c r="N522" s="38" t="e">
        <f ca="1">VLOOKUP(B522,$C$7:$T520,13,FALSE)</f>
        <v>#N/A</v>
      </c>
      <c r="O522" s="38" t="e">
        <f t="shared" ca="1" si="116"/>
        <v>#N/A</v>
      </c>
      <c r="P522" s="38" t="e">
        <f t="shared" ca="1" si="117"/>
        <v>#N/A</v>
      </c>
      <c r="Q522" s="38" t="e">
        <f t="shared" ca="1" si="118"/>
        <v>#N/A</v>
      </c>
      <c r="R522" s="38">
        <f t="shared" si="119"/>
        <v>6000</v>
      </c>
      <c r="S522" s="38" t="e">
        <f t="shared" ca="1" si="120"/>
        <v>#N/A</v>
      </c>
      <c r="T522" s="38" t="e">
        <f t="shared" si="121"/>
        <v>#N/A</v>
      </c>
    </row>
    <row r="523" spans="2:20" x14ac:dyDescent="0.25">
      <c r="B523" s="38" t="e">
        <f t="shared" ca="1" si="108"/>
        <v>#N/A</v>
      </c>
      <c r="C523" s="40" t="e">
        <f>Кабельный_журнал!P489</f>
        <v>#N/A</v>
      </c>
      <c r="D523" s="38" t="e">
        <f t="shared" ca="1" si="109"/>
        <v>#N/A</v>
      </c>
      <c r="E523" s="41" t="s">
        <v>351</v>
      </c>
      <c r="F523" s="38" t="e">
        <f t="shared" ca="1" si="110"/>
        <v>#N/A</v>
      </c>
      <c r="G523" s="38" t="e">
        <f t="shared" si="111"/>
        <v>#N/A</v>
      </c>
      <c r="H523" s="41" t="s">
        <v>350</v>
      </c>
      <c r="I523" s="38" t="e">
        <f t="shared" si="112"/>
        <v>#N/A</v>
      </c>
      <c r="J523" s="38" t="e">
        <f t="shared" si="113"/>
        <v>#N/A</v>
      </c>
      <c r="K523" s="41" t="s">
        <v>348</v>
      </c>
      <c r="L523" s="38">
        <f t="shared" si="114"/>
        <v>1.7500000000000002E-2</v>
      </c>
      <c r="M523" s="38" t="e">
        <f t="shared" ca="1" si="115"/>
        <v>#N/A</v>
      </c>
      <c r="N523" s="38" t="e">
        <f ca="1">VLOOKUP(B523,$C$7:$T521,13,FALSE)</f>
        <v>#N/A</v>
      </c>
      <c r="O523" s="38" t="e">
        <f t="shared" ca="1" si="116"/>
        <v>#N/A</v>
      </c>
      <c r="P523" s="38" t="e">
        <f t="shared" ca="1" si="117"/>
        <v>#N/A</v>
      </c>
      <c r="Q523" s="38" t="e">
        <f t="shared" ca="1" si="118"/>
        <v>#N/A</v>
      </c>
      <c r="R523" s="38">
        <f t="shared" si="119"/>
        <v>6000</v>
      </c>
      <c r="S523" s="38" t="e">
        <f t="shared" ca="1" si="120"/>
        <v>#N/A</v>
      </c>
      <c r="T523" s="38" t="e">
        <f t="shared" si="121"/>
        <v>#N/A</v>
      </c>
    </row>
    <row r="524" spans="2:20" x14ac:dyDescent="0.25">
      <c r="B524" s="38" t="e">
        <f t="shared" ca="1" si="108"/>
        <v>#N/A</v>
      </c>
      <c r="C524" s="40" t="e">
        <f>Кабельный_журнал!P490</f>
        <v>#N/A</v>
      </c>
      <c r="D524" s="38" t="e">
        <f t="shared" ca="1" si="109"/>
        <v>#N/A</v>
      </c>
      <c r="E524" s="41" t="s">
        <v>351</v>
      </c>
      <c r="F524" s="38" t="e">
        <f t="shared" ca="1" si="110"/>
        <v>#N/A</v>
      </c>
      <c r="G524" s="38" t="e">
        <f t="shared" si="111"/>
        <v>#N/A</v>
      </c>
      <c r="H524" s="41" t="s">
        <v>350</v>
      </c>
      <c r="I524" s="38" t="e">
        <f t="shared" si="112"/>
        <v>#N/A</v>
      </c>
      <c r="J524" s="38" t="e">
        <f t="shared" si="113"/>
        <v>#N/A</v>
      </c>
      <c r="K524" s="41" t="s">
        <v>348</v>
      </c>
      <c r="L524" s="38">
        <f t="shared" si="114"/>
        <v>1.7500000000000002E-2</v>
      </c>
      <c r="M524" s="38" t="e">
        <f t="shared" ca="1" si="115"/>
        <v>#N/A</v>
      </c>
      <c r="N524" s="38" t="e">
        <f ca="1">VLOOKUP(B524,$C$7:$T522,13,FALSE)</f>
        <v>#N/A</v>
      </c>
      <c r="O524" s="38" t="e">
        <f t="shared" ca="1" si="116"/>
        <v>#N/A</v>
      </c>
      <c r="P524" s="38" t="e">
        <f t="shared" ca="1" si="117"/>
        <v>#N/A</v>
      </c>
      <c r="Q524" s="38" t="e">
        <f t="shared" ca="1" si="118"/>
        <v>#N/A</v>
      </c>
      <c r="R524" s="38">
        <f t="shared" si="119"/>
        <v>6000</v>
      </c>
      <c r="S524" s="38" t="e">
        <f t="shared" ca="1" si="120"/>
        <v>#N/A</v>
      </c>
      <c r="T524" s="38" t="e">
        <f t="shared" si="121"/>
        <v>#N/A</v>
      </c>
    </row>
    <row r="525" spans="2:20" x14ac:dyDescent="0.25">
      <c r="B525" s="38" t="e">
        <f t="shared" ca="1" si="108"/>
        <v>#N/A</v>
      </c>
      <c r="C525" s="40" t="e">
        <f>Кабельный_журнал!P491</f>
        <v>#N/A</v>
      </c>
      <c r="D525" s="38" t="e">
        <f t="shared" ca="1" si="109"/>
        <v>#N/A</v>
      </c>
      <c r="E525" s="41" t="s">
        <v>351</v>
      </c>
      <c r="F525" s="38" t="e">
        <f t="shared" ca="1" si="110"/>
        <v>#N/A</v>
      </c>
      <c r="G525" s="38" t="e">
        <f t="shared" si="111"/>
        <v>#N/A</v>
      </c>
      <c r="H525" s="41" t="s">
        <v>350</v>
      </c>
      <c r="I525" s="38" t="e">
        <f t="shared" si="112"/>
        <v>#N/A</v>
      </c>
      <c r="J525" s="38" t="e">
        <f t="shared" si="113"/>
        <v>#N/A</v>
      </c>
      <c r="K525" s="41" t="s">
        <v>348</v>
      </c>
      <c r="L525" s="38">
        <f t="shared" si="114"/>
        <v>1.7500000000000002E-2</v>
      </c>
      <c r="M525" s="38" t="e">
        <f t="shared" ca="1" si="115"/>
        <v>#N/A</v>
      </c>
      <c r="N525" s="38" t="e">
        <f ca="1">VLOOKUP(B525,$C$7:$T523,13,FALSE)</f>
        <v>#N/A</v>
      </c>
      <c r="O525" s="38" t="e">
        <f t="shared" ca="1" si="116"/>
        <v>#N/A</v>
      </c>
      <c r="P525" s="38" t="e">
        <f t="shared" ca="1" si="117"/>
        <v>#N/A</v>
      </c>
      <c r="Q525" s="38" t="e">
        <f t="shared" ca="1" si="118"/>
        <v>#N/A</v>
      </c>
      <c r="R525" s="38">
        <f t="shared" si="119"/>
        <v>6000</v>
      </c>
      <c r="S525" s="38" t="e">
        <f t="shared" ca="1" si="120"/>
        <v>#N/A</v>
      </c>
      <c r="T525" s="38" t="e">
        <f t="shared" si="121"/>
        <v>#N/A</v>
      </c>
    </row>
    <row r="526" spans="2:20" x14ac:dyDescent="0.25">
      <c r="B526" s="38" t="e">
        <f t="shared" ca="1" si="108"/>
        <v>#N/A</v>
      </c>
      <c r="C526" s="40" t="e">
        <f>Кабельный_журнал!P492</f>
        <v>#N/A</v>
      </c>
      <c r="D526" s="38" t="e">
        <f t="shared" ca="1" si="109"/>
        <v>#N/A</v>
      </c>
      <c r="E526" s="41" t="s">
        <v>351</v>
      </c>
      <c r="F526" s="38" t="e">
        <f t="shared" ca="1" si="110"/>
        <v>#N/A</v>
      </c>
      <c r="G526" s="38" t="e">
        <f t="shared" si="111"/>
        <v>#N/A</v>
      </c>
      <c r="H526" s="41" t="s">
        <v>350</v>
      </c>
      <c r="I526" s="38" t="e">
        <f t="shared" si="112"/>
        <v>#N/A</v>
      </c>
      <c r="J526" s="38" t="e">
        <f t="shared" si="113"/>
        <v>#N/A</v>
      </c>
      <c r="K526" s="41" t="s">
        <v>348</v>
      </c>
      <c r="L526" s="38">
        <f t="shared" si="114"/>
        <v>1.7500000000000002E-2</v>
      </c>
      <c r="M526" s="38" t="e">
        <f t="shared" ca="1" si="115"/>
        <v>#N/A</v>
      </c>
      <c r="N526" s="38" t="e">
        <f ca="1">VLOOKUP(B526,$C$7:$T524,13,FALSE)</f>
        <v>#N/A</v>
      </c>
      <c r="O526" s="38" t="e">
        <f t="shared" ca="1" si="116"/>
        <v>#N/A</v>
      </c>
      <c r="P526" s="38" t="e">
        <f t="shared" ca="1" si="117"/>
        <v>#N/A</v>
      </c>
      <c r="Q526" s="38" t="e">
        <f t="shared" ca="1" si="118"/>
        <v>#N/A</v>
      </c>
      <c r="R526" s="38">
        <f t="shared" si="119"/>
        <v>6000</v>
      </c>
      <c r="S526" s="38" t="e">
        <f t="shared" ca="1" si="120"/>
        <v>#N/A</v>
      </c>
      <c r="T526" s="38" t="e">
        <f t="shared" si="121"/>
        <v>#N/A</v>
      </c>
    </row>
    <row r="527" spans="2:20" x14ac:dyDescent="0.25">
      <c r="B527" s="38" t="e">
        <f t="shared" ca="1" si="108"/>
        <v>#N/A</v>
      </c>
      <c r="C527" s="40" t="e">
        <f>Кабельный_журнал!P493</f>
        <v>#N/A</v>
      </c>
      <c r="D527" s="38" t="e">
        <f t="shared" ca="1" si="109"/>
        <v>#N/A</v>
      </c>
      <c r="E527" s="41" t="s">
        <v>351</v>
      </c>
      <c r="F527" s="38" t="e">
        <f t="shared" ca="1" si="110"/>
        <v>#N/A</v>
      </c>
      <c r="G527" s="38" t="e">
        <f t="shared" si="111"/>
        <v>#N/A</v>
      </c>
      <c r="H527" s="41" t="s">
        <v>350</v>
      </c>
      <c r="I527" s="38" t="e">
        <f t="shared" si="112"/>
        <v>#N/A</v>
      </c>
      <c r="J527" s="38" t="e">
        <f t="shared" si="113"/>
        <v>#N/A</v>
      </c>
      <c r="K527" s="41" t="s">
        <v>348</v>
      </c>
      <c r="L527" s="38">
        <f t="shared" si="114"/>
        <v>1.7500000000000002E-2</v>
      </c>
      <c r="M527" s="38" t="e">
        <f t="shared" ca="1" si="115"/>
        <v>#N/A</v>
      </c>
      <c r="N527" s="38" t="e">
        <f ca="1">VLOOKUP(B527,$C$7:$T525,13,FALSE)</f>
        <v>#N/A</v>
      </c>
      <c r="O527" s="38" t="e">
        <f t="shared" ca="1" si="116"/>
        <v>#N/A</v>
      </c>
      <c r="P527" s="38" t="e">
        <f t="shared" ca="1" si="117"/>
        <v>#N/A</v>
      </c>
      <c r="Q527" s="38" t="e">
        <f t="shared" ca="1" si="118"/>
        <v>#N/A</v>
      </c>
      <c r="R527" s="38">
        <f t="shared" si="119"/>
        <v>6000</v>
      </c>
      <c r="S527" s="38" t="e">
        <f t="shared" ca="1" si="120"/>
        <v>#N/A</v>
      </c>
      <c r="T527" s="38" t="e">
        <f t="shared" si="121"/>
        <v>#N/A</v>
      </c>
    </row>
    <row r="528" spans="2:20" x14ac:dyDescent="0.25">
      <c r="B528" s="38" t="e">
        <f t="shared" ca="1" si="108"/>
        <v>#N/A</v>
      </c>
      <c r="C528" s="40" t="e">
        <f>Кабельный_журнал!P494</f>
        <v>#N/A</v>
      </c>
      <c r="D528" s="38" t="e">
        <f t="shared" ca="1" si="109"/>
        <v>#N/A</v>
      </c>
      <c r="E528" s="41" t="s">
        <v>351</v>
      </c>
      <c r="F528" s="38" t="e">
        <f t="shared" ca="1" si="110"/>
        <v>#N/A</v>
      </c>
      <c r="G528" s="38" t="e">
        <f t="shared" si="111"/>
        <v>#N/A</v>
      </c>
      <c r="H528" s="41" t="s">
        <v>350</v>
      </c>
      <c r="I528" s="38" t="e">
        <f t="shared" si="112"/>
        <v>#N/A</v>
      </c>
      <c r="J528" s="38" t="e">
        <f t="shared" si="113"/>
        <v>#N/A</v>
      </c>
      <c r="K528" s="41" t="s">
        <v>348</v>
      </c>
      <c r="L528" s="38">
        <f t="shared" si="114"/>
        <v>1.7500000000000002E-2</v>
      </c>
      <c r="M528" s="38" t="e">
        <f t="shared" ca="1" si="115"/>
        <v>#N/A</v>
      </c>
      <c r="N528" s="38" t="e">
        <f ca="1">VLOOKUP(B528,$C$7:$T526,13,FALSE)</f>
        <v>#N/A</v>
      </c>
      <c r="O528" s="38" t="e">
        <f t="shared" ca="1" si="116"/>
        <v>#N/A</v>
      </c>
      <c r="P528" s="38" t="e">
        <f t="shared" ca="1" si="117"/>
        <v>#N/A</v>
      </c>
      <c r="Q528" s="38" t="e">
        <f t="shared" ca="1" si="118"/>
        <v>#N/A</v>
      </c>
      <c r="R528" s="38">
        <f t="shared" si="119"/>
        <v>6000</v>
      </c>
      <c r="S528" s="38" t="e">
        <f t="shared" ca="1" si="120"/>
        <v>#N/A</v>
      </c>
      <c r="T528" s="38" t="e">
        <f t="shared" si="121"/>
        <v>#N/A</v>
      </c>
    </row>
    <row r="529" spans="2:20" x14ac:dyDescent="0.25">
      <c r="B529" s="38" t="e">
        <f t="shared" ca="1" si="108"/>
        <v>#N/A</v>
      </c>
      <c r="C529" s="40" t="e">
        <f>Кабельный_журнал!P495</f>
        <v>#N/A</v>
      </c>
      <c r="D529" s="38" t="e">
        <f t="shared" ca="1" si="109"/>
        <v>#N/A</v>
      </c>
      <c r="E529" s="41" t="s">
        <v>351</v>
      </c>
      <c r="F529" s="38" t="e">
        <f t="shared" ca="1" si="110"/>
        <v>#N/A</v>
      </c>
      <c r="G529" s="38" t="e">
        <f t="shared" si="111"/>
        <v>#N/A</v>
      </c>
      <c r="H529" s="41" t="s">
        <v>350</v>
      </c>
      <c r="I529" s="38" t="e">
        <f t="shared" si="112"/>
        <v>#N/A</v>
      </c>
      <c r="J529" s="38" t="e">
        <f t="shared" si="113"/>
        <v>#N/A</v>
      </c>
      <c r="K529" s="41" t="s">
        <v>348</v>
      </c>
      <c r="L529" s="38">
        <f t="shared" si="114"/>
        <v>1.7500000000000002E-2</v>
      </c>
      <c r="M529" s="38" t="e">
        <f t="shared" ca="1" si="115"/>
        <v>#N/A</v>
      </c>
      <c r="N529" s="38" t="e">
        <f ca="1">VLOOKUP(B529,$C$7:$T527,13,FALSE)</f>
        <v>#N/A</v>
      </c>
      <c r="O529" s="38" t="e">
        <f t="shared" ca="1" si="116"/>
        <v>#N/A</v>
      </c>
      <c r="P529" s="38" t="e">
        <f t="shared" ca="1" si="117"/>
        <v>#N/A</v>
      </c>
      <c r="Q529" s="38" t="e">
        <f t="shared" ca="1" si="118"/>
        <v>#N/A</v>
      </c>
      <c r="R529" s="38">
        <f t="shared" si="119"/>
        <v>6000</v>
      </c>
      <c r="S529" s="38" t="e">
        <f t="shared" ca="1" si="120"/>
        <v>#N/A</v>
      </c>
      <c r="T529" s="38" t="e">
        <f t="shared" si="121"/>
        <v>#N/A</v>
      </c>
    </row>
    <row r="530" spans="2:20" x14ac:dyDescent="0.25">
      <c r="B530" s="38" t="e">
        <f t="shared" ca="1" si="108"/>
        <v>#N/A</v>
      </c>
      <c r="C530" s="40" t="e">
        <f>Кабельный_журнал!P496</f>
        <v>#N/A</v>
      </c>
      <c r="D530" s="38" t="e">
        <f t="shared" ca="1" si="109"/>
        <v>#N/A</v>
      </c>
      <c r="E530" s="41" t="s">
        <v>351</v>
      </c>
      <c r="F530" s="38" t="e">
        <f t="shared" ca="1" si="110"/>
        <v>#N/A</v>
      </c>
      <c r="G530" s="38" t="e">
        <f t="shared" si="111"/>
        <v>#N/A</v>
      </c>
      <c r="H530" s="41" t="s">
        <v>350</v>
      </c>
      <c r="I530" s="38" t="e">
        <f t="shared" si="112"/>
        <v>#N/A</v>
      </c>
      <c r="J530" s="38" t="e">
        <f t="shared" si="113"/>
        <v>#N/A</v>
      </c>
      <c r="K530" s="41" t="s">
        <v>348</v>
      </c>
      <c r="L530" s="38">
        <f t="shared" si="114"/>
        <v>1.7500000000000002E-2</v>
      </c>
      <c r="M530" s="38" t="e">
        <f t="shared" ca="1" si="115"/>
        <v>#N/A</v>
      </c>
      <c r="N530" s="38" t="e">
        <f ca="1">VLOOKUP(B530,$C$7:$T528,13,FALSE)</f>
        <v>#N/A</v>
      </c>
      <c r="O530" s="38" t="e">
        <f t="shared" ca="1" si="116"/>
        <v>#N/A</v>
      </c>
      <c r="P530" s="38" t="e">
        <f t="shared" ca="1" si="117"/>
        <v>#N/A</v>
      </c>
      <c r="Q530" s="38" t="e">
        <f t="shared" ca="1" si="118"/>
        <v>#N/A</v>
      </c>
      <c r="R530" s="38">
        <f t="shared" si="119"/>
        <v>6000</v>
      </c>
      <c r="S530" s="38" t="e">
        <f t="shared" ca="1" si="120"/>
        <v>#N/A</v>
      </c>
      <c r="T530" s="38" t="e">
        <f t="shared" si="121"/>
        <v>#N/A</v>
      </c>
    </row>
    <row r="531" spans="2:20" x14ac:dyDescent="0.25">
      <c r="B531" s="38" t="e">
        <f t="shared" ca="1" si="108"/>
        <v>#N/A</v>
      </c>
      <c r="C531" s="40" t="e">
        <f>Кабельный_журнал!P497</f>
        <v>#N/A</v>
      </c>
      <c r="D531" s="38" t="e">
        <f t="shared" ca="1" si="109"/>
        <v>#N/A</v>
      </c>
      <c r="E531" s="41" t="s">
        <v>351</v>
      </c>
      <c r="F531" s="38" t="e">
        <f t="shared" ca="1" si="110"/>
        <v>#N/A</v>
      </c>
      <c r="G531" s="38" t="e">
        <f t="shared" si="111"/>
        <v>#N/A</v>
      </c>
      <c r="H531" s="41" t="s">
        <v>350</v>
      </c>
      <c r="I531" s="38" t="e">
        <f t="shared" si="112"/>
        <v>#N/A</v>
      </c>
      <c r="J531" s="38" t="e">
        <f t="shared" si="113"/>
        <v>#N/A</v>
      </c>
      <c r="K531" s="41" t="s">
        <v>348</v>
      </c>
      <c r="L531" s="38">
        <f t="shared" si="114"/>
        <v>1.7500000000000002E-2</v>
      </c>
      <c r="M531" s="38" t="e">
        <f t="shared" ca="1" si="115"/>
        <v>#N/A</v>
      </c>
      <c r="N531" s="38" t="e">
        <f ca="1">VLOOKUP(B531,$C$7:$T529,13,FALSE)</f>
        <v>#N/A</v>
      </c>
      <c r="O531" s="38" t="e">
        <f t="shared" ca="1" si="116"/>
        <v>#N/A</v>
      </c>
      <c r="P531" s="38" t="e">
        <f t="shared" ca="1" si="117"/>
        <v>#N/A</v>
      </c>
      <c r="Q531" s="38" t="e">
        <f t="shared" ca="1" si="118"/>
        <v>#N/A</v>
      </c>
      <c r="R531" s="38">
        <f t="shared" si="119"/>
        <v>6000</v>
      </c>
      <c r="S531" s="38" t="e">
        <f t="shared" ca="1" si="120"/>
        <v>#N/A</v>
      </c>
      <c r="T531" s="38" t="e">
        <f t="shared" si="121"/>
        <v>#N/A</v>
      </c>
    </row>
    <row r="532" spans="2:20" x14ac:dyDescent="0.25">
      <c r="B532" s="38" t="e">
        <f t="shared" ca="1" si="108"/>
        <v>#N/A</v>
      </c>
      <c r="C532" s="40" t="e">
        <f>Кабельный_журнал!P498</f>
        <v>#N/A</v>
      </c>
      <c r="D532" s="38" t="e">
        <f t="shared" ca="1" si="109"/>
        <v>#N/A</v>
      </c>
      <c r="E532" s="41" t="s">
        <v>351</v>
      </c>
      <c r="F532" s="38" t="e">
        <f t="shared" ca="1" si="110"/>
        <v>#N/A</v>
      </c>
      <c r="G532" s="38" t="e">
        <f t="shared" si="111"/>
        <v>#N/A</v>
      </c>
      <c r="H532" s="41" t="s">
        <v>350</v>
      </c>
      <c r="I532" s="38" t="e">
        <f t="shared" si="112"/>
        <v>#N/A</v>
      </c>
      <c r="J532" s="38" t="e">
        <f t="shared" si="113"/>
        <v>#N/A</v>
      </c>
      <c r="K532" s="41" t="s">
        <v>348</v>
      </c>
      <c r="L532" s="38">
        <f t="shared" si="114"/>
        <v>1.7500000000000002E-2</v>
      </c>
      <c r="M532" s="38" t="e">
        <f t="shared" ca="1" si="115"/>
        <v>#N/A</v>
      </c>
      <c r="N532" s="38" t="e">
        <f ca="1">VLOOKUP(B532,$C$7:$T530,13,FALSE)</f>
        <v>#N/A</v>
      </c>
      <c r="O532" s="38" t="e">
        <f t="shared" ca="1" si="116"/>
        <v>#N/A</v>
      </c>
      <c r="P532" s="38" t="e">
        <f t="shared" ca="1" si="117"/>
        <v>#N/A</v>
      </c>
      <c r="Q532" s="38" t="e">
        <f t="shared" ca="1" si="118"/>
        <v>#N/A</v>
      </c>
      <c r="R532" s="38">
        <f t="shared" si="119"/>
        <v>6000</v>
      </c>
      <c r="S532" s="38" t="e">
        <f t="shared" ca="1" si="120"/>
        <v>#N/A</v>
      </c>
      <c r="T532" s="38" t="e">
        <f t="shared" si="121"/>
        <v>#N/A</v>
      </c>
    </row>
    <row r="533" spans="2:20" x14ac:dyDescent="0.25">
      <c r="B533" s="38" t="e">
        <f t="shared" ca="1" si="108"/>
        <v>#N/A</v>
      </c>
      <c r="C533" s="40" t="e">
        <f>Кабельный_журнал!P499</f>
        <v>#N/A</v>
      </c>
      <c r="D533" s="38" t="e">
        <f t="shared" ca="1" si="109"/>
        <v>#N/A</v>
      </c>
      <c r="E533" s="41" t="s">
        <v>351</v>
      </c>
      <c r="F533" s="38" t="e">
        <f t="shared" ca="1" si="110"/>
        <v>#N/A</v>
      </c>
      <c r="G533" s="38" t="e">
        <f t="shared" si="111"/>
        <v>#N/A</v>
      </c>
      <c r="H533" s="41" t="s">
        <v>350</v>
      </c>
      <c r="I533" s="38" t="e">
        <f t="shared" si="112"/>
        <v>#N/A</v>
      </c>
      <c r="J533" s="38" t="e">
        <f t="shared" si="113"/>
        <v>#N/A</v>
      </c>
      <c r="K533" s="41" t="s">
        <v>348</v>
      </c>
      <c r="L533" s="38">
        <f t="shared" si="114"/>
        <v>1.7500000000000002E-2</v>
      </c>
      <c r="M533" s="38" t="e">
        <f t="shared" ca="1" si="115"/>
        <v>#N/A</v>
      </c>
      <c r="N533" s="38" t="e">
        <f ca="1">VLOOKUP(B533,$C$7:$T531,13,FALSE)</f>
        <v>#N/A</v>
      </c>
      <c r="O533" s="38" t="e">
        <f t="shared" ca="1" si="116"/>
        <v>#N/A</v>
      </c>
      <c r="P533" s="38" t="e">
        <f t="shared" ca="1" si="117"/>
        <v>#N/A</v>
      </c>
      <c r="Q533" s="38" t="e">
        <f t="shared" ca="1" si="118"/>
        <v>#N/A</v>
      </c>
      <c r="R533" s="38">
        <f t="shared" si="119"/>
        <v>6000</v>
      </c>
      <c r="S533" s="38" t="e">
        <f t="shared" ca="1" si="120"/>
        <v>#N/A</v>
      </c>
      <c r="T533" s="38" t="e">
        <f t="shared" si="121"/>
        <v>#N/A</v>
      </c>
    </row>
    <row r="534" spans="2:20" x14ac:dyDescent="0.25">
      <c r="B534" s="38" t="e">
        <f t="shared" ca="1" si="108"/>
        <v>#N/A</v>
      </c>
      <c r="C534" s="40" t="e">
        <f>Кабельный_журнал!P500</f>
        <v>#N/A</v>
      </c>
      <c r="D534" s="38" t="e">
        <f t="shared" ca="1" si="109"/>
        <v>#N/A</v>
      </c>
      <c r="E534" s="41" t="s">
        <v>351</v>
      </c>
      <c r="F534" s="38" t="e">
        <f t="shared" ca="1" si="110"/>
        <v>#N/A</v>
      </c>
      <c r="G534" s="38" t="e">
        <f t="shared" si="111"/>
        <v>#N/A</v>
      </c>
      <c r="H534" s="41" t="s">
        <v>350</v>
      </c>
      <c r="I534" s="38" t="e">
        <f t="shared" si="112"/>
        <v>#N/A</v>
      </c>
      <c r="J534" s="38" t="e">
        <f t="shared" si="113"/>
        <v>#N/A</v>
      </c>
      <c r="K534" s="41" t="s">
        <v>348</v>
      </c>
      <c r="L534" s="38">
        <f t="shared" si="114"/>
        <v>1.7500000000000002E-2</v>
      </c>
      <c r="M534" s="38" t="e">
        <f t="shared" ca="1" si="115"/>
        <v>#N/A</v>
      </c>
      <c r="N534" s="38" t="e">
        <f ca="1">VLOOKUP(B534,$C$7:$T532,13,FALSE)</f>
        <v>#N/A</v>
      </c>
      <c r="O534" s="38" t="e">
        <f t="shared" ca="1" si="116"/>
        <v>#N/A</v>
      </c>
      <c r="P534" s="38" t="e">
        <f t="shared" ca="1" si="117"/>
        <v>#N/A</v>
      </c>
      <c r="Q534" s="38" t="e">
        <f t="shared" ca="1" si="118"/>
        <v>#N/A</v>
      </c>
      <c r="R534" s="38">
        <f t="shared" si="119"/>
        <v>6000</v>
      </c>
      <c r="S534" s="38" t="e">
        <f t="shared" ca="1" si="120"/>
        <v>#N/A</v>
      </c>
      <c r="T534" s="38" t="e">
        <f t="shared" si="121"/>
        <v>#N/A</v>
      </c>
    </row>
    <row r="535" spans="2:20" x14ac:dyDescent="0.25">
      <c r="B535" s="38" t="e">
        <f t="shared" ca="1" si="108"/>
        <v>#N/A</v>
      </c>
      <c r="C535" s="40" t="e">
        <f>Кабельный_журнал!P501</f>
        <v>#N/A</v>
      </c>
      <c r="D535" s="38" t="e">
        <f t="shared" ca="1" si="109"/>
        <v>#N/A</v>
      </c>
      <c r="E535" s="41" t="s">
        <v>351</v>
      </c>
      <c r="F535" s="38" t="e">
        <f t="shared" ca="1" si="110"/>
        <v>#N/A</v>
      </c>
      <c r="G535" s="38" t="e">
        <f t="shared" si="111"/>
        <v>#N/A</v>
      </c>
      <c r="H535" s="41" t="s">
        <v>350</v>
      </c>
      <c r="I535" s="38" t="e">
        <f t="shared" si="112"/>
        <v>#N/A</v>
      </c>
      <c r="J535" s="38" t="e">
        <f t="shared" si="113"/>
        <v>#N/A</v>
      </c>
      <c r="K535" s="41" t="s">
        <v>348</v>
      </c>
      <c r="L535" s="38">
        <f t="shared" si="114"/>
        <v>1.7500000000000002E-2</v>
      </c>
      <c r="M535" s="38" t="e">
        <f t="shared" ca="1" si="115"/>
        <v>#N/A</v>
      </c>
      <c r="N535" s="38" t="e">
        <f ca="1">VLOOKUP(B535,$C$7:$T533,13,FALSE)</f>
        <v>#N/A</v>
      </c>
      <c r="O535" s="38" t="e">
        <f t="shared" ca="1" si="116"/>
        <v>#N/A</v>
      </c>
      <c r="P535" s="38" t="e">
        <f t="shared" ca="1" si="117"/>
        <v>#N/A</v>
      </c>
      <c r="Q535" s="38" t="e">
        <f t="shared" ca="1" si="118"/>
        <v>#N/A</v>
      </c>
      <c r="R535" s="38">
        <f t="shared" si="119"/>
        <v>6000</v>
      </c>
      <c r="S535" s="38" t="e">
        <f t="shared" ca="1" si="120"/>
        <v>#N/A</v>
      </c>
      <c r="T535" s="38" t="e">
        <f t="shared" si="121"/>
        <v>#N/A</v>
      </c>
    </row>
    <row r="536" spans="2:20" x14ac:dyDescent="0.25">
      <c r="B536" s="38" t="e">
        <f t="shared" ca="1" si="108"/>
        <v>#N/A</v>
      </c>
      <c r="C536" s="40" t="e">
        <f>Кабельный_журнал!P502</f>
        <v>#N/A</v>
      </c>
      <c r="D536" s="38" t="e">
        <f t="shared" ca="1" si="109"/>
        <v>#N/A</v>
      </c>
      <c r="E536" s="41" t="s">
        <v>351</v>
      </c>
      <c r="F536" s="38" t="e">
        <f t="shared" ca="1" si="110"/>
        <v>#N/A</v>
      </c>
      <c r="G536" s="38" t="e">
        <f t="shared" si="111"/>
        <v>#N/A</v>
      </c>
      <c r="H536" s="41" t="s">
        <v>350</v>
      </c>
      <c r="I536" s="38" t="e">
        <f t="shared" si="112"/>
        <v>#N/A</v>
      </c>
      <c r="J536" s="38" t="e">
        <f t="shared" si="113"/>
        <v>#N/A</v>
      </c>
      <c r="K536" s="41" t="s">
        <v>348</v>
      </c>
      <c r="L536" s="38">
        <f t="shared" si="114"/>
        <v>1.7500000000000002E-2</v>
      </c>
      <c r="M536" s="38" t="e">
        <f t="shared" ca="1" si="115"/>
        <v>#N/A</v>
      </c>
      <c r="N536" s="38" t="e">
        <f ca="1">VLOOKUP(B536,$C$7:$T534,13,FALSE)</f>
        <v>#N/A</v>
      </c>
      <c r="O536" s="38" t="e">
        <f t="shared" ca="1" si="116"/>
        <v>#N/A</v>
      </c>
      <c r="P536" s="38" t="e">
        <f t="shared" ca="1" si="117"/>
        <v>#N/A</v>
      </c>
      <c r="Q536" s="38" t="e">
        <f t="shared" ca="1" si="118"/>
        <v>#N/A</v>
      </c>
      <c r="R536" s="38">
        <f t="shared" si="119"/>
        <v>6000</v>
      </c>
      <c r="S536" s="38" t="e">
        <f t="shared" ca="1" si="120"/>
        <v>#N/A</v>
      </c>
      <c r="T536" s="38" t="e">
        <f t="shared" si="121"/>
        <v>#N/A</v>
      </c>
    </row>
    <row r="537" spans="2:20" x14ac:dyDescent="0.25">
      <c r="B537" s="38" t="e">
        <f t="shared" ca="1" si="108"/>
        <v>#N/A</v>
      </c>
      <c r="C537" s="40" t="e">
        <f>Кабельный_журнал!P503</f>
        <v>#N/A</v>
      </c>
      <c r="D537" s="38" t="e">
        <f t="shared" ca="1" si="109"/>
        <v>#N/A</v>
      </c>
      <c r="E537" s="41" t="s">
        <v>351</v>
      </c>
      <c r="F537" s="38" t="e">
        <f t="shared" ca="1" si="110"/>
        <v>#N/A</v>
      </c>
      <c r="G537" s="38" t="e">
        <f t="shared" si="111"/>
        <v>#N/A</v>
      </c>
      <c r="H537" s="41" t="s">
        <v>350</v>
      </c>
      <c r="I537" s="38" t="e">
        <f t="shared" si="112"/>
        <v>#N/A</v>
      </c>
      <c r="J537" s="38" t="e">
        <f t="shared" si="113"/>
        <v>#N/A</v>
      </c>
      <c r="K537" s="41" t="s">
        <v>348</v>
      </c>
      <c r="L537" s="38">
        <f t="shared" si="114"/>
        <v>1.7500000000000002E-2</v>
      </c>
      <c r="M537" s="38" t="e">
        <f t="shared" ca="1" si="115"/>
        <v>#N/A</v>
      </c>
      <c r="N537" s="38" t="e">
        <f ca="1">VLOOKUP(B537,$C$7:$T535,13,FALSE)</f>
        <v>#N/A</v>
      </c>
      <c r="O537" s="38" t="e">
        <f t="shared" ca="1" si="116"/>
        <v>#N/A</v>
      </c>
      <c r="P537" s="38" t="e">
        <f t="shared" ca="1" si="117"/>
        <v>#N/A</v>
      </c>
      <c r="Q537" s="38" t="e">
        <f t="shared" ca="1" si="118"/>
        <v>#N/A</v>
      </c>
      <c r="R537" s="38">
        <f t="shared" si="119"/>
        <v>6000</v>
      </c>
      <c r="S537" s="38" t="e">
        <f t="shared" ca="1" si="120"/>
        <v>#N/A</v>
      </c>
      <c r="T537" s="38" t="e">
        <f t="shared" si="121"/>
        <v>#N/A</v>
      </c>
    </row>
    <row r="538" spans="2:20" x14ac:dyDescent="0.25">
      <c r="B538" s="38" t="e">
        <f t="shared" ca="1" si="108"/>
        <v>#N/A</v>
      </c>
      <c r="C538" s="40" t="e">
        <f>Кабельный_журнал!P504</f>
        <v>#N/A</v>
      </c>
      <c r="D538" s="38" t="e">
        <f t="shared" ca="1" si="109"/>
        <v>#N/A</v>
      </c>
      <c r="E538" s="41" t="s">
        <v>351</v>
      </c>
      <c r="F538" s="38" t="e">
        <f t="shared" ca="1" si="110"/>
        <v>#N/A</v>
      </c>
      <c r="G538" s="38" t="e">
        <f t="shared" si="111"/>
        <v>#N/A</v>
      </c>
      <c r="H538" s="41" t="s">
        <v>350</v>
      </c>
      <c r="I538" s="38" t="e">
        <f t="shared" si="112"/>
        <v>#N/A</v>
      </c>
      <c r="J538" s="38" t="e">
        <f t="shared" si="113"/>
        <v>#N/A</v>
      </c>
      <c r="K538" s="41" t="s">
        <v>348</v>
      </c>
      <c r="L538" s="38">
        <f t="shared" si="114"/>
        <v>1.7500000000000002E-2</v>
      </c>
      <c r="M538" s="38" t="e">
        <f t="shared" ca="1" si="115"/>
        <v>#N/A</v>
      </c>
      <c r="N538" s="38" t="e">
        <f ca="1">VLOOKUP(B538,$C$7:$T536,13,FALSE)</f>
        <v>#N/A</v>
      </c>
      <c r="O538" s="38" t="e">
        <f t="shared" ca="1" si="116"/>
        <v>#N/A</v>
      </c>
      <c r="P538" s="38" t="e">
        <f t="shared" ca="1" si="117"/>
        <v>#N/A</v>
      </c>
      <c r="Q538" s="38" t="e">
        <f t="shared" ca="1" si="118"/>
        <v>#N/A</v>
      </c>
      <c r="R538" s="38">
        <f t="shared" si="119"/>
        <v>6000</v>
      </c>
      <c r="S538" s="38" t="e">
        <f t="shared" ca="1" si="120"/>
        <v>#N/A</v>
      </c>
      <c r="T538" s="38" t="e">
        <f t="shared" si="121"/>
        <v>#N/A</v>
      </c>
    </row>
    <row r="539" spans="2:20" x14ac:dyDescent="0.25">
      <c r="B539" s="38" t="e">
        <f t="shared" ca="1" si="108"/>
        <v>#N/A</v>
      </c>
      <c r="C539" s="40" t="e">
        <f>Кабельный_журнал!P505</f>
        <v>#N/A</v>
      </c>
      <c r="D539" s="38" t="e">
        <f t="shared" ca="1" si="109"/>
        <v>#N/A</v>
      </c>
      <c r="E539" s="41" t="s">
        <v>351</v>
      </c>
      <c r="F539" s="38" t="e">
        <f t="shared" ca="1" si="110"/>
        <v>#N/A</v>
      </c>
      <c r="G539" s="38" t="e">
        <f t="shared" si="111"/>
        <v>#N/A</v>
      </c>
      <c r="H539" s="41" t="s">
        <v>350</v>
      </c>
      <c r="I539" s="38" t="e">
        <f t="shared" si="112"/>
        <v>#N/A</v>
      </c>
      <c r="J539" s="38" t="e">
        <f t="shared" si="113"/>
        <v>#N/A</v>
      </c>
      <c r="K539" s="41" t="s">
        <v>348</v>
      </c>
      <c r="L539" s="38">
        <f t="shared" si="114"/>
        <v>1.7500000000000002E-2</v>
      </c>
      <c r="M539" s="38" t="e">
        <f t="shared" ca="1" si="115"/>
        <v>#N/A</v>
      </c>
      <c r="N539" s="38" t="e">
        <f ca="1">VLOOKUP(B539,$C$7:$T537,13,FALSE)</f>
        <v>#N/A</v>
      </c>
      <c r="O539" s="38" t="e">
        <f t="shared" ca="1" si="116"/>
        <v>#N/A</v>
      </c>
      <c r="P539" s="38" t="e">
        <f t="shared" ca="1" si="117"/>
        <v>#N/A</v>
      </c>
      <c r="Q539" s="38" t="e">
        <f t="shared" ca="1" si="118"/>
        <v>#N/A</v>
      </c>
      <c r="R539" s="38">
        <f t="shared" si="119"/>
        <v>6000</v>
      </c>
      <c r="S539" s="38" t="e">
        <f t="shared" ca="1" si="120"/>
        <v>#N/A</v>
      </c>
      <c r="T539" s="38" t="e">
        <f t="shared" si="121"/>
        <v>#N/A</v>
      </c>
    </row>
    <row r="540" spans="2:20" x14ac:dyDescent="0.25">
      <c r="B540" s="38" t="e">
        <f t="shared" ca="1" si="108"/>
        <v>#N/A</v>
      </c>
      <c r="C540" s="40" t="e">
        <f>Кабельный_журнал!P506</f>
        <v>#N/A</v>
      </c>
      <c r="D540" s="38" t="e">
        <f t="shared" ca="1" si="109"/>
        <v>#N/A</v>
      </c>
      <c r="E540" s="41" t="s">
        <v>351</v>
      </c>
      <c r="F540" s="38" t="e">
        <f t="shared" ca="1" si="110"/>
        <v>#N/A</v>
      </c>
      <c r="G540" s="38" t="e">
        <f t="shared" si="111"/>
        <v>#N/A</v>
      </c>
      <c r="H540" s="41" t="s">
        <v>350</v>
      </c>
      <c r="I540" s="38" t="e">
        <f t="shared" si="112"/>
        <v>#N/A</v>
      </c>
      <c r="J540" s="38" t="e">
        <f t="shared" si="113"/>
        <v>#N/A</v>
      </c>
      <c r="K540" s="41" t="s">
        <v>348</v>
      </c>
      <c r="L540" s="38">
        <f t="shared" si="114"/>
        <v>1.7500000000000002E-2</v>
      </c>
      <c r="M540" s="38" t="e">
        <f t="shared" ca="1" si="115"/>
        <v>#N/A</v>
      </c>
      <c r="N540" s="38" t="e">
        <f ca="1">VLOOKUP(B540,$C$7:$T538,13,FALSE)</f>
        <v>#N/A</v>
      </c>
      <c r="O540" s="38" t="e">
        <f t="shared" ca="1" si="116"/>
        <v>#N/A</v>
      </c>
      <c r="P540" s="38" t="e">
        <f t="shared" ca="1" si="117"/>
        <v>#N/A</v>
      </c>
      <c r="Q540" s="38" t="e">
        <f t="shared" ca="1" si="118"/>
        <v>#N/A</v>
      </c>
      <c r="R540" s="38">
        <f t="shared" si="119"/>
        <v>6000</v>
      </c>
      <c r="S540" s="38" t="e">
        <f t="shared" ca="1" si="120"/>
        <v>#N/A</v>
      </c>
      <c r="T540" s="38" t="e">
        <f t="shared" si="121"/>
        <v>#N/A</v>
      </c>
    </row>
    <row r="541" spans="2:20" x14ac:dyDescent="0.25">
      <c r="B541" s="38" t="e">
        <f t="shared" ca="1" si="108"/>
        <v>#N/A</v>
      </c>
      <c r="C541" s="40" t="e">
        <f>Кабельный_журнал!P507</f>
        <v>#N/A</v>
      </c>
      <c r="D541" s="38" t="e">
        <f t="shared" ca="1" si="109"/>
        <v>#N/A</v>
      </c>
      <c r="E541" s="41" t="s">
        <v>351</v>
      </c>
      <c r="F541" s="38" t="e">
        <f t="shared" ca="1" si="110"/>
        <v>#N/A</v>
      </c>
      <c r="G541" s="38" t="e">
        <f t="shared" si="111"/>
        <v>#N/A</v>
      </c>
      <c r="H541" s="41" t="s">
        <v>350</v>
      </c>
      <c r="I541" s="38" t="e">
        <f t="shared" si="112"/>
        <v>#N/A</v>
      </c>
      <c r="J541" s="38" t="e">
        <f t="shared" si="113"/>
        <v>#N/A</v>
      </c>
      <c r="K541" s="41" t="s">
        <v>348</v>
      </c>
      <c r="L541" s="38">
        <f t="shared" si="114"/>
        <v>1.7500000000000002E-2</v>
      </c>
      <c r="M541" s="38" t="e">
        <f t="shared" ca="1" si="115"/>
        <v>#N/A</v>
      </c>
      <c r="N541" s="38" t="e">
        <f ca="1">VLOOKUP(B541,$C$7:$T539,13,FALSE)</f>
        <v>#N/A</v>
      </c>
      <c r="O541" s="38" t="e">
        <f t="shared" ca="1" si="116"/>
        <v>#N/A</v>
      </c>
      <c r="P541" s="38" t="e">
        <f t="shared" ca="1" si="117"/>
        <v>#N/A</v>
      </c>
      <c r="Q541" s="38" t="e">
        <f t="shared" ca="1" si="118"/>
        <v>#N/A</v>
      </c>
      <c r="R541" s="38">
        <f t="shared" si="119"/>
        <v>6000</v>
      </c>
      <c r="S541" s="38" t="e">
        <f t="shared" ca="1" si="120"/>
        <v>#N/A</v>
      </c>
      <c r="T541" s="38" t="e">
        <f t="shared" si="121"/>
        <v>#N/A</v>
      </c>
    </row>
    <row r="542" spans="2:20" x14ac:dyDescent="0.25">
      <c r="B542" s="38" t="e">
        <f t="shared" ca="1" si="108"/>
        <v>#N/A</v>
      </c>
      <c r="C542" s="40" t="e">
        <f>Кабельный_журнал!P508</f>
        <v>#N/A</v>
      </c>
      <c r="D542" s="38" t="e">
        <f t="shared" ca="1" si="109"/>
        <v>#N/A</v>
      </c>
      <c r="E542" s="41" t="s">
        <v>351</v>
      </c>
      <c r="F542" s="38" t="e">
        <f t="shared" ca="1" si="110"/>
        <v>#N/A</v>
      </c>
      <c r="G542" s="38" t="e">
        <f t="shared" si="111"/>
        <v>#N/A</v>
      </c>
      <c r="H542" s="41" t="s">
        <v>350</v>
      </c>
      <c r="I542" s="38" t="e">
        <f t="shared" si="112"/>
        <v>#N/A</v>
      </c>
      <c r="J542" s="38" t="e">
        <f t="shared" si="113"/>
        <v>#N/A</v>
      </c>
      <c r="K542" s="41" t="s">
        <v>348</v>
      </c>
      <c r="L542" s="38">
        <f t="shared" si="114"/>
        <v>1.7500000000000002E-2</v>
      </c>
      <c r="M542" s="38" t="e">
        <f t="shared" ca="1" si="115"/>
        <v>#N/A</v>
      </c>
      <c r="N542" s="38" t="e">
        <f ca="1">VLOOKUP(B542,$C$7:$T540,13,FALSE)</f>
        <v>#N/A</v>
      </c>
      <c r="O542" s="38" t="e">
        <f t="shared" ca="1" si="116"/>
        <v>#N/A</v>
      </c>
      <c r="P542" s="38" t="e">
        <f t="shared" ca="1" si="117"/>
        <v>#N/A</v>
      </c>
      <c r="Q542" s="38" t="e">
        <f t="shared" ca="1" si="118"/>
        <v>#N/A</v>
      </c>
      <c r="R542" s="38">
        <f t="shared" si="119"/>
        <v>6000</v>
      </c>
      <c r="S542" s="38" t="e">
        <f t="shared" ca="1" si="120"/>
        <v>#N/A</v>
      </c>
      <c r="T542" s="38" t="e">
        <f t="shared" si="121"/>
        <v>#N/A</v>
      </c>
    </row>
    <row r="543" spans="2:20" x14ac:dyDescent="0.25">
      <c r="B543" s="38" t="e">
        <f t="shared" ca="1" si="108"/>
        <v>#N/A</v>
      </c>
      <c r="C543" s="40" t="e">
        <f>Кабельный_журнал!P509</f>
        <v>#N/A</v>
      </c>
      <c r="D543" s="38" t="e">
        <f t="shared" ca="1" si="109"/>
        <v>#N/A</v>
      </c>
      <c r="E543" s="41" t="s">
        <v>351</v>
      </c>
      <c r="F543" s="38" t="e">
        <f t="shared" ca="1" si="110"/>
        <v>#N/A</v>
      </c>
      <c r="G543" s="38" t="e">
        <f t="shared" si="111"/>
        <v>#N/A</v>
      </c>
      <c r="H543" s="41" t="s">
        <v>350</v>
      </c>
      <c r="I543" s="38" t="e">
        <f t="shared" si="112"/>
        <v>#N/A</v>
      </c>
      <c r="J543" s="38" t="e">
        <f t="shared" si="113"/>
        <v>#N/A</v>
      </c>
      <c r="K543" s="41" t="s">
        <v>348</v>
      </c>
      <c r="L543" s="38">
        <f t="shared" si="114"/>
        <v>1.7500000000000002E-2</v>
      </c>
      <c r="M543" s="38" t="e">
        <f t="shared" ca="1" si="115"/>
        <v>#N/A</v>
      </c>
      <c r="N543" s="38" t="e">
        <f ca="1">VLOOKUP(B543,$C$7:$T541,13,FALSE)</f>
        <v>#N/A</v>
      </c>
      <c r="O543" s="38" t="e">
        <f t="shared" ca="1" si="116"/>
        <v>#N/A</v>
      </c>
      <c r="P543" s="38" t="e">
        <f t="shared" ca="1" si="117"/>
        <v>#N/A</v>
      </c>
      <c r="Q543" s="38" t="e">
        <f t="shared" ca="1" si="118"/>
        <v>#N/A</v>
      </c>
      <c r="R543" s="38">
        <f t="shared" si="119"/>
        <v>6000</v>
      </c>
      <c r="S543" s="38" t="e">
        <f t="shared" ca="1" si="120"/>
        <v>#N/A</v>
      </c>
      <c r="T543" s="38" t="e">
        <f t="shared" si="121"/>
        <v>#N/A</v>
      </c>
    </row>
    <row r="544" spans="2:20" x14ac:dyDescent="0.25">
      <c r="B544" s="38" t="e">
        <f t="shared" ca="1" si="108"/>
        <v>#N/A</v>
      </c>
      <c r="C544" s="40" t="e">
        <f>Кабельный_журнал!P510</f>
        <v>#N/A</v>
      </c>
      <c r="D544" s="38" t="e">
        <f t="shared" ca="1" si="109"/>
        <v>#N/A</v>
      </c>
      <c r="E544" s="41" t="s">
        <v>351</v>
      </c>
      <c r="F544" s="38" t="e">
        <f t="shared" ca="1" si="110"/>
        <v>#N/A</v>
      </c>
      <c r="G544" s="38" t="e">
        <f t="shared" si="111"/>
        <v>#N/A</v>
      </c>
      <c r="H544" s="41" t="s">
        <v>350</v>
      </c>
      <c r="I544" s="38" t="e">
        <f t="shared" si="112"/>
        <v>#N/A</v>
      </c>
      <c r="J544" s="38" t="e">
        <f t="shared" si="113"/>
        <v>#N/A</v>
      </c>
      <c r="K544" s="41" t="s">
        <v>348</v>
      </c>
      <c r="L544" s="38">
        <f t="shared" si="114"/>
        <v>1.7500000000000002E-2</v>
      </c>
      <c r="M544" s="38" t="e">
        <f t="shared" ca="1" si="115"/>
        <v>#N/A</v>
      </c>
      <c r="N544" s="38" t="e">
        <f ca="1">VLOOKUP(B544,$C$7:$T542,13,FALSE)</f>
        <v>#N/A</v>
      </c>
      <c r="O544" s="38" t="e">
        <f t="shared" ca="1" si="116"/>
        <v>#N/A</v>
      </c>
      <c r="P544" s="38" t="e">
        <f t="shared" ca="1" si="117"/>
        <v>#N/A</v>
      </c>
      <c r="Q544" s="38" t="e">
        <f t="shared" ca="1" si="118"/>
        <v>#N/A</v>
      </c>
      <c r="R544" s="38">
        <f t="shared" si="119"/>
        <v>6000</v>
      </c>
      <c r="S544" s="38" t="e">
        <f t="shared" ca="1" si="120"/>
        <v>#N/A</v>
      </c>
      <c r="T544" s="38" t="e">
        <f t="shared" si="121"/>
        <v>#N/A</v>
      </c>
    </row>
    <row r="545" spans="2:20" x14ac:dyDescent="0.25">
      <c r="B545" s="38" t="e">
        <f t="shared" ca="1" si="108"/>
        <v>#N/A</v>
      </c>
      <c r="C545" s="40" t="e">
        <f>Кабельный_журнал!P511</f>
        <v>#N/A</v>
      </c>
      <c r="D545" s="38" t="e">
        <f t="shared" ca="1" si="109"/>
        <v>#N/A</v>
      </c>
      <c r="E545" s="41" t="s">
        <v>351</v>
      </c>
      <c r="F545" s="38" t="e">
        <f t="shared" ca="1" si="110"/>
        <v>#N/A</v>
      </c>
      <c r="G545" s="38" t="e">
        <f t="shared" si="111"/>
        <v>#N/A</v>
      </c>
      <c r="H545" s="41" t="s">
        <v>350</v>
      </c>
      <c r="I545" s="38" t="e">
        <f t="shared" si="112"/>
        <v>#N/A</v>
      </c>
      <c r="J545" s="38" t="e">
        <f t="shared" si="113"/>
        <v>#N/A</v>
      </c>
      <c r="K545" s="41" t="s">
        <v>348</v>
      </c>
      <c r="L545" s="38">
        <f t="shared" si="114"/>
        <v>1.7500000000000002E-2</v>
      </c>
      <c r="M545" s="38" t="e">
        <f t="shared" ca="1" si="115"/>
        <v>#N/A</v>
      </c>
      <c r="N545" s="38" t="e">
        <f ca="1">VLOOKUP(B545,$C$7:$T543,13,FALSE)</f>
        <v>#N/A</v>
      </c>
      <c r="O545" s="38" t="e">
        <f t="shared" ca="1" si="116"/>
        <v>#N/A</v>
      </c>
      <c r="P545" s="38" t="e">
        <f t="shared" ca="1" si="117"/>
        <v>#N/A</v>
      </c>
      <c r="Q545" s="38" t="e">
        <f t="shared" ca="1" si="118"/>
        <v>#N/A</v>
      </c>
      <c r="R545" s="38">
        <f t="shared" si="119"/>
        <v>6000</v>
      </c>
      <c r="S545" s="38" t="e">
        <f t="shared" ca="1" si="120"/>
        <v>#N/A</v>
      </c>
      <c r="T545" s="38" t="e">
        <f t="shared" si="121"/>
        <v>#N/A</v>
      </c>
    </row>
    <row r="546" spans="2:20" x14ac:dyDescent="0.25">
      <c r="B546" s="38" t="e">
        <f t="shared" ca="1" si="108"/>
        <v>#N/A</v>
      </c>
      <c r="C546" s="40" t="e">
        <f>Кабельный_журнал!P512</f>
        <v>#N/A</v>
      </c>
      <c r="D546" s="38" t="e">
        <f t="shared" ca="1" si="109"/>
        <v>#N/A</v>
      </c>
      <c r="E546" s="41" t="s">
        <v>351</v>
      </c>
      <c r="F546" s="38" t="e">
        <f t="shared" ca="1" si="110"/>
        <v>#N/A</v>
      </c>
      <c r="G546" s="38" t="e">
        <f t="shared" si="111"/>
        <v>#N/A</v>
      </c>
      <c r="H546" s="41" t="s">
        <v>350</v>
      </c>
      <c r="I546" s="38" t="e">
        <f t="shared" si="112"/>
        <v>#N/A</v>
      </c>
      <c r="J546" s="38" t="e">
        <f t="shared" si="113"/>
        <v>#N/A</v>
      </c>
      <c r="K546" s="41" t="s">
        <v>348</v>
      </c>
      <c r="L546" s="38">
        <f t="shared" si="114"/>
        <v>1.7500000000000002E-2</v>
      </c>
      <c r="M546" s="38" t="e">
        <f t="shared" ca="1" si="115"/>
        <v>#N/A</v>
      </c>
      <c r="N546" s="38" t="e">
        <f ca="1">VLOOKUP(B546,$C$7:$T544,13,FALSE)</f>
        <v>#N/A</v>
      </c>
      <c r="O546" s="38" t="e">
        <f t="shared" ca="1" si="116"/>
        <v>#N/A</v>
      </c>
      <c r="P546" s="38" t="e">
        <f t="shared" ca="1" si="117"/>
        <v>#N/A</v>
      </c>
      <c r="Q546" s="38" t="e">
        <f t="shared" ca="1" si="118"/>
        <v>#N/A</v>
      </c>
      <c r="R546" s="38">
        <f t="shared" si="119"/>
        <v>6000</v>
      </c>
      <c r="S546" s="38" t="e">
        <f t="shared" ca="1" si="120"/>
        <v>#N/A</v>
      </c>
      <c r="T546" s="38" t="e">
        <f t="shared" si="121"/>
        <v>#N/A</v>
      </c>
    </row>
    <row r="547" spans="2:20" x14ac:dyDescent="0.25">
      <c r="B547" s="38" t="e">
        <f t="shared" ca="1" si="108"/>
        <v>#N/A</v>
      </c>
      <c r="C547" s="40" t="e">
        <f>Кабельный_журнал!P513</f>
        <v>#N/A</v>
      </c>
      <c r="D547" s="38" t="e">
        <f t="shared" ca="1" si="109"/>
        <v>#N/A</v>
      </c>
      <c r="E547" s="41" t="s">
        <v>351</v>
      </c>
      <c r="F547" s="38" t="e">
        <f t="shared" ca="1" si="110"/>
        <v>#N/A</v>
      </c>
      <c r="G547" s="38" t="e">
        <f t="shared" si="111"/>
        <v>#N/A</v>
      </c>
      <c r="H547" s="41" t="s">
        <v>350</v>
      </c>
      <c r="I547" s="38" t="e">
        <f t="shared" si="112"/>
        <v>#N/A</v>
      </c>
      <c r="J547" s="38" t="e">
        <f t="shared" si="113"/>
        <v>#N/A</v>
      </c>
      <c r="K547" s="41" t="s">
        <v>348</v>
      </c>
      <c r="L547" s="38">
        <f t="shared" si="114"/>
        <v>1.7500000000000002E-2</v>
      </c>
      <c r="M547" s="38" t="e">
        <f t="shared" ca="1" si="115"/>
        <v>#N/A</v>
      </c>
      <c r="N547" s="38" t="e">
        <f ca="1">VLOOKUP(B547,$C$7:$T545,13,FALSE)</f>
        <v>#N/A</v>
      </c>
      <c r="O547" s="38" t="e">
        <f t="shared" ca="1" si="116"/>
        <v>#N/A</v>
      </c>
      <c r="P547" s="38" t="e">
        <f t="shared" ca="1" si="117"/>
        <v>#N/A</v>
      </c>
      <c r="Q547" s="38" t="e">
        <f t="shared" ca="1" si="118"/>
        <v>#N/A</v>
      </c>
      <c r="R547" s="38">
        <f t="shared" si="119"/>
        <v>6000</v>
      </c>
      <c r="S547" s="38" t="e">
        <f t="shared" ca="1" si="120"/>
        <v>#N/A</v>
      </c>
      <c r="T547" s="38" t="e">
        <f t="shared" si="121"/>
        <v>#N/A</v>
      </c>
    </row>
    <row r="548" spans="2:20" x14ac:dyDescent="0.25">
      <c r="B548" s="38" t="e">
        <f t="shared" ca="1" si="108"/>
        <v>#N/A</v>
      </c>
      <c r="C548" s="40" t="e">
        <f>Кабельный_журнал!P514</f>
        <v>#N/A</v>
      </c>
      <c r="D548" s="38" t="e">
        <f t="shared" ca="1" si="109"/>
        <v>#N/A</v>
      </c>
      <c r="E548" s="41" t="s">
        <v>351</v>
      </c>
      <c r="F548" s="38" t="e">
        <f t="shared" ca="1" si="110"/>
        <v>#N/A</v>
      </c>
      <c r="G548" s="38" t="e">
        <f t="shared" si="111"/>
        <v>#N/A</v>
      </c>
      <c r="H548" s="41" t="s">
        <v>350</v>
      </c>
      <c r="I548" s="38" t="e">
        <f t="shared" si="112"/>
        <v>#N/A</v>
      </c>
      <c r="J548" s="38" t="e">
        <f t="shared" si="113"/>
        <v>#N/A</v>
      </c>
      <c r="K548" s="41" t="s">
        <v>348</v>
      </c>
      <c r="L548" s="38">
        <f t="shared" si="114"/>
        <v>1.7500000000000002E-2</v>
      </c>
      <c r="M548" s="38" t="e">
        <f t="shared" ca="1" si="115"/>
        <v>#N/A</v>
      </c>
      <c r="N548" s="38" t="e">
        <f ca="1">VLOOKUP(B548,$C$7:$T546,13,FALSE)</f>
        <v>#N/A</v>
      </c>
      <c r="O548" s="38" t="e">
        <f t="shared" ca="1" si="116"/>
        <v>#N/A</v>
      </c>
      <c r="P548" s="38" t="e">
        <f t="shared" ca="1" si="117"/>
        <v>#N/A</v>
      </c>
      <c r="Q548" s="38" t="e">
        <f t="shared" ca="1" si="118"/>
        <v>#N/A</v>
      </c>
      <c r="R548" s="38">
        <f t="shared" si="119"/>
        <v>6000</v>
      </c>
      <c r="S548" s="38" t="e">
        <f t="shared" ca="1" si="120"/>
        <v>#N/A</v>
      </c>
      <c r="T548" s="38" t="e">
        <f t="shared" si="121"/>
        <v>#N/A</v>
      </c>
    </row>
    <row r="549" spans="2:20" x14ac:dyDescent="0.25">
      <c r="B549" s="38" t="e">
        <f t="shared" ca="1" si="108"/>
        <v>#N/A</v>
      </c>
      <c r="C549" s="40" t="e">
        <f>Кабельный_журнал!P515</f>
        <v>#N/A</v>
      </c>
      <c r="D549" s="38" t="e">
        <f t="shared" ca="1" si="109"/>
        <v>#N/A</v>
      </c>
      <c r="E549" s="41" t="s">
        <v>351</v>
      </c>
      <c r="F549" s="38" t="e">
        <f t="shared" ca="1" si="110"/>
        <v>#N/A</v>
      </c>
      <c r="G549" s="38" t="e">
        <f t="shared" si="111"/>
        <v>#N/A</v>
      </c>
      <c r="H549" s="41" t="s">
        <v>350</v>
      </c>
      <c r="I549" s="38" t="e">
        <f t="shared" si="112"/>
        <v>#N/A</v>
      </c>
      <c r="J549" s="38" t="e">
        <f t="shared" si="113"/>
        <v>#N/A</v>
      </c>
      <c r="K549" s="41" t="s">
        <v>348</v>
      </c>
      <c r="L549" s="38">
        <f t="shared" si="114"/>
        <v>1.7500000000000002E-2</v>
      </c>
      <c r="M549" s="38" t="e">
        <f t="shared" ca="1" si="115"/>
        <v>#N/A</v>
      </c>
      <c r="N549" s="38" t="e">
        <f ca="1">VLOOKUP(B549,$C$7:$T547,13,FALSE)</f>
        <v>#N/A</v>
      </c>
      <c r="O549" s="38" t="e">
        <f t="shared" ca="1" si="116"/>
        <v>#N/A</v>
      </c>
      <c r="P549" s="38" t="e">
        <f t="shared" ca="1" si="117"/>
        <v>#N/A</v>
      </c>
      <c r="Q549" s="38" t="e">
        <f t="shared" ca="1" si="118"/>
        <v>#N/A</v>
      </c>
      <c r="R549" s="38">
        <f t="shared" si="119"/>
        <v>6000</v>
      </c>
      <c r="S549" s="38" t="e">
        <f t="shared" ca="1" si="120"/>
        <v>#N/A</v>
      </c>
      <c r="T549" s="38" t="e">
        <f t="shared" si="121"/>
        <v>#N/A</v>
      </c>
    </row>
    <row r="550" spans="2:20" x14ac:dyDescent="0.25">
      <c r="B550" s="38" t="e">
        <f t="shared" ca="1" si="108"/>
        <v>#N/A</v>
      </c>
      <c r="C550" s="40" t="e">
        <f>Кабельный_журнал!P516</f>
        <v>#N/A</v>
      </c>
      <c r="D550" s="38" t="e">
        <f t="shared" ca="1" si="109"/>
        <v>#N/A</v>
      </c>
      <c r="E550" s="41" t="s">
        <v>351</v>
      </c>
      <c r="F550" s="38" t="e">
        <f t="shared" ca="1" si="110"/>
        <v>#N/A</v>
      </c>
      <c r="G550" s="38" t="e">
        <f t="shared" si="111"/>
        <v>#N/A</v>
      </c>
      <c r="H550" s="41" t="s">
        <v>350</v>
      </c>
      <c r="I550" s="38" t="e">
        <f t="shared" si="112"/>
        <v>#N/A</v>
      </c>
      <c r="J550" s="38" t="e">
        <f t="shared" si="113"/>
        <v>#N/A</v>
      </c>
      <c r="K550" s="41" t="s">
        <v>348</v>
      </c>
      <c r="L550" s="38">
        <f t="shared" si="114"/>
        <v>1.7500000000000002E-2</v>
      </c>
      <c r="M550" s="38" t="e">
        <f t="shared" ca="1" si="115"/>
        <v>#N/A</v>
      </c>
      <c r="N550" s="38" t="e">
        <f ca="1">VLOOKUP(B550,$C$7:$T548,13,FALSE)</f>
        <v>#N/A</v>
      </c>
      <c r="O550" s="38" t="e">
        <f t="shared" ca="1" si="116"/>
        <v>#N/A</v>
      </c>
      <c r="P550" s="38" t="e">
        <f t="shared" ca="1" si="117"/>
        <v>#N/A</v>
      </c>
      <c r="Q550" s="38" t="e">
        <f t="shared" ca="1" si="118"/>
        <v>#N/A</v>
      </c>
      <c r="R550" s="38">
        <f t="shared" si="119"/>
        <v>6000</v>
      </c>
      <c r="S550" s="38" t="e">
        <f t="shared" ca="1" si="120"/>
        <v>#N/A</v>
      </c>
      <c r="T550" s="38" t="e">
        <f t="shared" si="121"/>
        <v>#N/A</v>
      </c>
    </row>
    <row r="551" spans="2:20" x14ac:dyDescent="0.25">
      <c r="B551" s="38" t="e">
        <f t="shared" ref="B551:B614" ca="1" si="122">VLOOKUP(C551,Кабельный_журнал,2,FALSE)</f>
        <v>#N/A</v>
      </c>
      <c r="C551" s="40" t="e">
        <f>Кабельный_журнал!P517</f>
        <v>#N/A</v>
      </c>
      <c r="D551" s="38" t="e">
        <f t="shared" ref="D551:D614" ca="1" si="123">B551&amp;"-"&amp;C551</f>
        <v>#N/A</v>
      </c>
      <c r="E551" s="41" t="s">
        <v>351</v>
      </c>
      <c r="F551" s="38" t="e">
        <f t="shared" ref="F551:F614" ca="1" si="124">VLOOKUP(C551,Кабельный_журнал,8,FALSE)</f>
        <v>#N/A</v>
      </c>
      <c r="G551" s="38" t="e">
        <f t="shared" ref="G551:G614" si="125">VLOOKUP(C551,Исходные_данные,21,FALSE)</f>
        <v>#N/A</v>
      </c>
      <c r="H551" s="41" t="s">
        <v>350</v>
      </c>
      <c r="I551" s="38" t="e">
        <f t="shared" ref="I551:I614" si="126">VLOOKUP(C551,Исходные_данные,22,FALSE)</f>
        <v>#N/A</v>
      </c>
      <c r="J551" s="38" t="e">
        <f t="shared" ref="J551:J614" si="127">I551</f>
        <v>#N/A</v>
      </c>
      <c r="K551" s="41" t="s">
        <v>348</v>
      </c>
      <c r="L551" s="38">
        <f t="shared" ref="L551:L614" si="128">VLOOKUP(K551,$K$2:$L$3,2,FALSE)</f>
        <v>1.7500000000000002E-2</v>
      </c>
      <c r="M551" s="38" t="e">
        <f t="shared" ref="M551:M614" ca="1" si="129">L551*F551*(1/I551+1/J551)</f>
        <v>#N/A</v>
      </c>
      <c r="N551" s="38" t="e">
        <f ca="1">VLOOKUP(B551,$C$7:$T549,13,FALSE)</f>
        <v>#N/A</v>
      </c>
      <c r="O551" s="38" t="e">
        <f t="shared" ref="O551:O614" ca="1" si="130">L551+M551</f>
        <v>#N/A</v>
      </c>
      <c r="P551" s="38" t="e">
        <f t="shared" ref="P551:P614" ca="1" si="131">220/O551</f>
        <v>#N/A</v>
      </c>
      <c r="Q551" s="38" t="e">
        <f t="shared" ref="Q551:Q614" ca="1" si="132">O551/G551</f>
        <v>#N/A</v>
      </c>
      <c r="R551" s="38">
        <f t="shared" ref="R551:R614" si="133">VLOOKUP(H551,$W$2:$Y$12,3,FALSE)</f>
        <v>6000</v>
      </c>
      <c r="S551" s="38" t="e">
        <f t="shared" ref="S551:S614" ca="1" si="134">_xlfn.IFS(E551="щит",IF(P551&gt;R551,"Увел сеч",IF(T551&gt;P551,"Увел сеч","tср&lt;5с")),E551="потреб",IF(P551&gt;R551,"Увел сеч",IF(T551&gt;P551,"Увел сеч","tср&lt;0.4с")))</f>
        <v>#N/A</v>
      </c>
      <c r="T551" s="38" t="e">
        <f t="shared" ref="T551:T614" si="135">G551*VLOOKUP(H551,$W$2:$Y$12,2,FALSE)</f>
        <v>#N/A</v>
      </c>
    </row>
    <row r="552" spans="2:20" x14ac:dyDescent="0.25">
      <c r="B552" s="38" t="e">
        <f t="shared" ca="1" si="122"/>
        <v>#N/A</v>
      </c>
      <c r="C552" s="40" t="e">
        <f>Кабельный_журнал!P518</f>
        <v>#N/A</v>
      </c>
      <c r="D552" s="38" t="e">
        <f t="shared" ca="1" si="123"/>
        <v>#N/A</v>
      </c>
      <c r="E552" s="41" t="s">
        <v>351</v>
      </c>
      <c r="F552" s="38" t="e">
        <f t="shared" ca="1" si="124"/>
        <v>#N/A</v>
      </c>
      <c r="G552" s="38" t="e">
        <f t="shared" si="125"/>
        <v>#N/A</v>
      </c>
      <c r="H552" s="41" t="s">
        <v>350</v>
      </c>
      <c r="I552" s="38" t="e">
        <f t="shared" si="126"/>
        <v>#N/A</v>
      </c>
      <c r="J552" s="38" t="e">
        <f t="shared" si="127"/>
        <v>#N/A</v>
      </c>
      <c r="K552" s="41" t="s">
        <v>348</v>
      </c>
      <c r="L552" s="38">
        <f t="shared" si="128"/>
        <v>1.7500000000000002E-2</v>
      </c>
      <c r="M552" s="38" t="e">
        <f t="shared" ca="1" si="129"/>
        <v>#N/A</v>
      </c>
      <c r="N552" s="38" t="e">
        <f ca="1">VLOOKUP(B552,$C$7:$T550,13,FALSE)</f>
        <v>#N/A</v>
      </c>
      <c r="O552" s="38" t="e">
        <f t="shared" ca="1" si="130"/>
        <v>#N/A</v>
      </c>
      <c r="P552" s="38" t="e">
        <f t="shared" ca="1" si="131"/>
        <v>#N/A</v>
      </c>
      <c r="Q552" s="38" t="e">
        <f t="shared" ca="1" si="132"/>
        <v>#N/A</v>
      </c>
      <c r="R552" s="38">
        <f t="shared" si="133"/>
        <v>6000</v>
      </c>
      <c r="S552" s="38" t="e">
        <f t="shared" ca="1" si="134"/>
        <v>#N/A</v>
      </c>
      <c r="T552" s="38" t="e">
        <f t="shared" si="135"/>
        <v>#N/A</v>
      </c>
    </row>
    <row r="553" spans="2:20" x14ac:dyDescent="0.25">
      <c r="B553" s="38" t="e">
        <f t="shared" ca="1" si="122"/>
        <v>#N/A</v>
      </c>
      <c r="C553" s="40" t="e">
        <f>Кабельный_журнал!P519</f>
        <v>#N/A</v>
      </c>
      <c r="D553" s="38" t="e">
        <f t="shared" ca="1" si="123"/>
        <v>#N/A</v>
      </c>
      <c r="E553" s="41" t="s">
        <v>351</v>
      </c>
      <c r="F553" s="38" t="e">
        <f t="shared" ca="1" si="124"/>
        <v>#N/A</v>
      </c>
      <c r="G553" s="38" t="e">
        <f t="shared" si="125"/>
        <v>#N/A</v>
      </c>
      <c r="H553" s="41" t="s">
        <v>350</v>
      </c>
      <c r="I553" s="38" t="e">
        <f t="shared" si="126"/>
        <v>#N/A</v>
      </c>
      <c r="J553" s="38" t="e">
        <f t="shared" si="127"/>
        <v>#N/A</v>
      </c>
      <c r="K553" s="41" t="s">
        <v>348</v>
      </c>
      <c r="L553" s="38">
        <f t="shared" si="128"/>
        <v>1.7500000000000002E-2</v>
      </c>
      <c r="M553" s="38" t="e">
        <f t="shared" ca="1" si="129"/>
        <v>#N/A</v>
      </c>
      <c r="N553" s="38" t="e">
        <f ca="1">VLOOKUP(B553,$C$7:$T551,13,FALSE)</f>
        <v>#N/A</v>
      </c>
      <c r="O553" s="38" t="e">
        <f t="shared" ca="1" si="130"/>
        <v>#N/A</v>
      </c>
      <c r="P553" s="38" t="e">
        <f t="shared" ca="1" si="131"/>
        <v>#N/A</v>
      </c>
      <c r="Q553" s="38" t="e">
        <f t="shared" ca="1" si="132"/>
        <v>#N/A</v>
      </c>
      <c r="R553" s="38">
        <f t="shared" si="133"/>
        <v>6000</v>
      </c>
      <c r="S553" s="38" t="e">
        <f t="shared" ca="1" si="134"/>
        <v>#N/A</v>
      </c>
      <c r="T553" s="38" t="e">
        <f t="shared" si="135"/>
        <v>#N/A</v>
      </c>
    </row>
    <row r="554" spans="2:20" x14ac:dyDescent="0.25">
      <c r="B554" s="38" t="e">
        <f t="shared" ca="1" si="122"/>
        <v>#N/A</v>
      </c>
      <c r="C554" s="40" t="e">
        <f>Кабельный_журнал!P520</f>
        <v>#N/A</v>
      </c>
      <c r="D554" s="38" t="e">
        <f t="shared" ca="1" si="123"/>
        <v>#N/A</v>
      </c>
      <c r="E554" s="41" t="s">
        <v>351</v>
      </c>
      <c r="F554" s="38" t="e">
        <f t="shared" ca="1" si="124"/>
        <v>#N/A</v>
      </c>
      <c r="G554" s="38" t="e">
        <f t="shared" si="125"/>
        <v>#N/A</v>
      </c>
      <c r="H554" s="41" t="s">
        <v>350</v>
      </c>
      <c r="I554" s="38" t="e">
        <f t="shared" si="126"/>
        <v>#N/A</v>
      </c>
      <c r="J554" s="38" t="e">
        <f t="shared" si="127"/>
        <v>#N/A</v>
      </c>
      <c r="K554" s="41" t="s">
        <v>348</v>
      </c>
      <c r="L554" s="38">
        <f t="shared" si="128"/>
        <v>1.7500000000000002E-2</v>
      </c>
      <c r="M554" s="38" t="e">
        <f t="shared" ca="1" si="129"/>
        <v>#N/A</v>
      </c>
      <c r="N554" s="38" t="e">
        <f ca="1">VLOOKUP(B554,$C$7:$T552,13,FALSE)</f>
        <v>#N/A</v>
      </c>
      <c r="O554" s="38" t="e">
        <f t="shared" ca="1" si="130"/>
        <v>#N/A</v>
      </c>
      <c r="P554" s="38" t="e">
        <f t="shared" ca="1" si="131"/>
        <v>#N/A</v>
      </c>
      <c r="Q554" s="38" t="e">
        <f t="shared" ca="1" si="132"/>
        <v>#N/A</v>
      </c>
      <c r="R554" s="38">
        <f t="shared" si="133"/>
        <v>6000</v>
      </c>
      <c r="S554" s="38" t="e">
        <f t="shared" ca="1" si="134"/>
        <v>#N/A</v>
      </c>
      <c r="T554" s="38" t="e">
        <f t="shared" si="135"/>
        <v>#N/A</v>
      </c>
    </row>
    <row r="555" spans="2:20" x14ac:dyDescent="0.25">
      <c r="B555" s="38" t="e">
        <f t="shared" ca="1" si="122"/>
        <v>#N/A</v>
      </c>
      <c r="C555" s="40" t="e">
        <f>Кабельный_журнал!P521</f>
        <v>#N/A</v>
      </c>
      <c r="D555" s="38" t="e">
        <f t="shared" ca="1" si="123"/>
        <v>#N/A</v>
      </c>
      <c r="E555" s="41" t="s">
        <v>351</v>
      </c>
      <c r="F555" s="38" t="e">
        <f t="shared" ca="1" si="124"/>
        <v>#N/A</v>
      </c>
      <c r="G555" s="38" t="e">
        <f t="shared" si="125"/>
        <v>#N/A</v>
      </c>
      <c r="H555" s="41" t="s">
        <v>350</v>
      </c>
      <c r="I555" s="38" t="e">
        <f t="shared" si="126"/>
        <v>#N/A</v>
      </c>
      <c r="J555" s="38" t="e">
        <f t="shared" si="127"/>
        <v>#N/A</v>
      </c>
      <c r="K555" s="41" t="s">
        <v>348</v>
      </c>
      <c r="L555" s="38">
        <f t="shared" si="128"/>
        <v>1.7500000000000002E-2</v>
      </c>
      <c r="M555" s="38" t="e">
        <f t="shared" ca="1" si="129"/>
        <v>#N/A</v>
      </c>
      <c r="N555" s="38" t="e">
        <f ca="1">VLOOKUP(B555,$C$7:$T553,13,FALSE)</f>
        <v>#N/A</v>
      </c>
      <c r="O555" s="38" t="e">
        <f t="shared" ca="1" si="130"/>
        <v>#N/A</v>
      </c>
      <c r="P555" s="38" t="e">
        <f t="shared" ca="1" si="131"/>
        <v>#N/A</v>
      </c>
      <c r="Q555" s="38" t="e">
        <f t="shared" ca="1" si="132"/>
        <v>#N/A</v>
      </c>
      <c r="R555" s="38">
        <f t="shared" si="133"/>
        <v>6000</v>
      </c>
      <c r="S555" s="38" t="e">
        <f t="shared" ca="1" si="134"/>
        <v>#N/A</v>
      </c>
      <c r="T555" s="38" t="e">
        <f t="shared" si="135"/>
        <v>#N/A</v>
      </c>
    </row>
    <row r="556" spans="2:20" x14ac:dyDescent="0.25">
      <c r="B556" s="38" t="e">
        <f t="shared" ca="1" si="122"/>
        <v>#N/A</v>
      </c>
      <c r="C556" s="40" t="e">
        <f>Кабельный_журнал!P522</f>
        <v>#N/A</v>
      </c>
      <c r="D556" s="38" t="e">
        <f t="shared" ca="1" si="123"/>
        <v>#N/A</v>
      </c>
      <c r="E556" s="41" t="s">
        <v>351</v>
      </c>
      <c r="F556" s="38" t="e">
        <f t="shared" ca="1" si="124"/>
        <v>#N/A</v>
      </c>
      <c r="G556" s="38" t="e">
        <f t="shared" si="125"/>
        <v>#N/A</v>
      </c>
      <c r="H556" s="41" t="s">
        <v>350</v>
      </c>
      <c r="I556" s="38" t="e">
        <f t="shared" si="126"/>
        <v>#N/A</v>
      </c>
      <c r="J556" s="38" t="e">
        <f t="shared" si="127"/>
        <v>#N/A</v>
      </c>
      <c r="K556" s="41" t="s">
        <v>348</v>
      </c>
      <c r="L556" s="38">
        <f t="shared" si="128"/>
        <v>1.7500000000000002E-2</v>
      </c>
      <c r="M556" s="38" t="e">
        <f t="shared" ca="1" si="129"/>
        <v>#N/A</v>
      </c>
      <c r="N556" s="38" t="e">
        <f ca="1">VLOOKUP(B556,$C$7:$T554,13,FALSE)</f>
        <v>#N/A</v>
      </c>
      <c r="O556" s="38" t="e">
        <f t="shared" ca="1" si="130"/>
        <v>#N/A</v>
      </c>
      <c r="P556" s="38" t="e">
        <f t="shared" ca="1" si="131"/>
        <v>#N/A</v>
      </c>
      <c r="Q556" s="38" t="e">
        <f t="shared" ca="1" si="132"/>
        <v>#N/A</v>
      </c>
      <c r="R556" s="38">
        <f t="shared" si="133"/>
        <v>6000</v>
      </c>
      <c r="S556" s="38" t="e">
        <f t="shared" ca="1" si="134"/>
        <v>#N/A</v>
      </c>
      <c r="T556" s="38" t="e">
        <f t="shared" si="135"/>
        <v>#N/A</v>
      </c>
    </row>
    <row r="557" spans="2:20" x14ac:dyDescent="0.25">
      <c r="B557" s="38" t="e">
        <f t="shared" ca="1" si="122"/>
        <v>#N/A</v>
      </c>
      <c r="C557" s="40" t="e">
        <f>Кабельный_журнал!P523</f>
        <v>#N/A</v>
      </c>
      <c r="D557" s="38" t="e">
        <f t="shared" ca="1" si="123"/>
        <v>#N/A</v>
      </c>
      <c r="E557" s="41" t="s">
        <v>351</v>
      </c>
      <c r="F557" s="38" t="e">
        <f t="shared" ca="1" si="124"/>
        <v>#N/A</v>
      </c>
      <c r="G557" s="38" t="e">
        <f t="shared" si="125"/>
        <v>#N/A</v>
      </c>
      <c r="H557" s="41" t="s">
        <v>350</v>
      </c>
      <c r="I557" s="38" t="e">
        <f t="shared" si="126"/>
        <v>#N/A</v>
      </c>
      <c r="J557" s="38" t="e">
        <f t="shared" si="127"/>
        <v>#N/A</v>
      </c>
      <c r="K557" s="41" t="s">
        <v>348</v>
      </c>
      <c r="L557" s="38">
        <f t="shared" si="128"/>
        <v>1.7500000000000002E-2</v>
      </c>
      <c r="M557" s="38" t="e">
        <f t="shared" ca="1" si="129"/>
        <v>#N/A</v>
      </c>
      <c r="N557" s="38" t="e">
        <f ca="1">VLOOKUP(B557,$C$7:$T555,13,FALSE)</f>
        <v>#N/A</v>
      </c>
      <c r="O557" s="38" t="e">
        <f t="shared" ca="1" si="130"/>
        <v>#N/A</v>
      </c>
      <c r="P557" s="38" t="e">
        <f t="shared" ca="1" si="131"/>
        <v>#N/A</v>
      </c>
      <c r="Q557" s="38" t="e">
        <f t="shared" ca="1" si="132"/>
        <v>#N/A</v>
      </c>
      <c r="R557" s="38">
        <f t="shared" si="133"/>
        <v>6000</v>
      </c>
      <c r="S557" s="38" t="e">
        <f t="shared" ca="1" si="134"/>
        <v>#N/A</v>
      </c>
      <c r="T557" s="38" t="e">
        <f t="shared" si="135"/>
        <v>#N/A</v>
      </c>
    </row>
    <row r="558" spans="2:20" x14ac:dyDescent="0.25">
      <c r="B558" s="38" t="e">
        <f t="shared" ca="1" si="122"/>
        <v>#N/A</v>
      </c>
      <c r="C558" s="40" t="e">
        <f>Кабельный_журнал!P524</f>
        <v>#N/A</v>
      </c>
      <c r="D558" s="38" t="e">
        <f t="shared" ca="1" si="123"/>
        <v>#N/A</v>
      </c>
      <c r="E558" s="41" t="s">
        <v>351</v>
      </c>
      <c r="F558" s="38" t="e">
        <f t="shared" ca="1" si="124"/>
        <v>#N/A</v>
      </c>
      <c r="G558" s="38" t="e">
        <f t="shared" si="125"/>
        <v>#N/A</v>
      </c>
      <c r="H558" s="41" t="s">
        <v>350</v>
      </c>
      <c r="I558" s="38" t="e">
        <f t="shared" si="126"/>
        <v>#N/A</v>
      </c>
      <c r="J558" s="38" t="e">
        <f t="shared" si="127"/>
        <v>#N/A</v>
      </c>
      <c r="K558" s="41" t="s">
        <v>348</v>
      </c>
      <c r="L558" s="38">
        <f t="shared" si="128"/>
        <v>1.7500000000000002E-2</v>
      </c>
      <c r="M558" s="38" t="e">
        <f t="shared" ca="1" si="129"/>
        <v>#N/A</v>
      </c>
      <c r="N558" s="38" t="e">
        <f ca="1">VLOOKUP(B558,$C$7:$T556,13,FALSE)</f>
        <v>#N/A</v>
      </c>
      <c r="O558" s="38" t="e">
        <f t="shared" ca="1" si="130"/>
        <v>#N/A</v>
      </c>
      <c r="P558" s="38" t="e">
        <f t="shared" ca="1" si="131"/>
        <v>#N/A</v>
      </c>
      <c r="Q558" s="38" t="e">
        <f t="shared" ca="1" si="132"/>
        <v>#N/A</v>
      </c>
      <c r="R558" s="38">
        <f t="shared" si="133"/>
        <v>6000</v>
      </c>
      <c r="S558" s="38" t="e">
        <f t="shared" ca="1" si="134"/>
        <v>#N/A</v>
      </c>
      <c r="T558" s="38" t="e">
        <f t="shared" si="135"/>
        <v>#N/A</v>
      </c>
    </row>
    <row r="559" spans="2:20" x14ac:dyDescent="0.25">
      <c r="B559" s="38" t="e">
        <f t="shared" ca="1" si="122"/>
        <v>#N/A</v>
      </c>
      <c r="C559" s="40" t="e">
        <f>Кабельный_журнал!P525</f>
        <v>#N/A</v>
      </c>
      <c r="D559" s="38" t="e">
        <f t="shared" ca="1" si="123"/>
        <v>#N/A</v>
      </c>
      <c r="E559" s="41" t="s">
        <v>351</v>
      </c>
      <c r="F559" s="38" t="e">
        <f t="shared" ca="1" si="124"/>
        <v>#N/A</v>
      </c>
      <c r="G559" s="38" t="e">
        <f t="shared" si="125"/>
        <v>#N/A</v>
      </c>
      <c r="H559" s="41" t="s">
        <v>350</v>
      </c>
      <c r="I559" s="38" t="e">
        <f t="shared" si="126"/>
        <v>#N/A</v>
      </c>
      <c r="J559" s="38" t="e">
        <f t="shared" si="127"/>
        <v>#N/A</v>
      </c>
      <c r="K559" s="41" t="s">
        <v>348</v>
      </c>
      <c r="L559" s="38">
        <f t="shared" si="128"/>
        <v>1.7500000000000002E-2</v>
      </c>
      <c r="M559" s="38" t="e">
        <f t="shared" ca="1" si="129"/>
        <v>#N/A</v>
      </c>
      <c r="N559" s="38" t="e">
        <f ca="1">VLOOKUP(B559,$C$7:$T557,13,FALSE)</f>
        <v>#N/A</v>
      </c>
      <c r="O559" s="38" t="e">
        <f t="shared" ca="1" si="130"/>
        <v>#N/A</v>
      </c>
      <c r="P559" s="38" t="e">
        <f t="shared" ca="1" si="131"/>
        <v>#N/A</v>
      </c>
      <c r="Q559" s="38" t="e">
        <f t="shared" ca="1" si="132"/>
        <v>#N/A</v>
      </c>
      <c r="R559" s="38">
        <f t="shared" si="133"/>
        <v>6000</v>
      </c>
      <c r="S559" s="38" t="e">
        <f t="shared" ca="1" si="134"/>
        <v>#N/A</v>
      </c>
      <c r="T559" s="38" t="e">
        <f t="shared" si="135"/>
        <v>#N/A</v>
      </c>
    </row>
    <row r="560" spans="2:20" x14ac:dyDescent="0.25">
      <c r="B560" s="38" t="e">
        <f t="shared" ca="1" si="122"/>
        <v>#N/A</v>
      </c>
      <c r="C560" s="40" t="e">
        <f>Кабельный_журнал!P526</f>
        <v>#N/A</v>
      </c>
      <c r="D560" s="38" t="e">
        <f t="shared" ca="1" si="123"/>
        <v>#N/A</v>
      </c>
      <c r="E560" s="41" t="s">
        <v>351</v>
      </c>
      <c r="F560" s="38" t="e">
        <f t="shared" ca="1" si="124"/>
        <v>#N/A</v>
      </c>
      <c r="G560" s="38" t="e">
        <f t="shared" si="125"/>
        <v>#N/A</v>
      </c>
      <c r="H560" s="41" t="s">
        <v>350</v>
      </c>
      <c r="I560" s="38" t="e">
        <f t="shared" si="126"/>
        <v>#N/A</v>
      </c>
      <c r="J560" s="38" t="e">
        <f t="shared" si="127"/>
        <v>#N/A</v>
      </c>
      <c r="K560" s="41" t="s">
        <v>348</v>
      </c>
      <c r="L560" s="38">
        <f t="shared" si="128"/>
        <v>1.7500000000000002E-2</v>
      </c>
      <c r="M560" s="38" t="e">
        <f t="shared" ca="1" si="129"/>
        <v>#N/A</v>
      </c>
      <c r="N560" s="38" t="e">
        <f ca="1">VLOOKUP(B560,$C$7:$T558,13,FALSE)</f>
        <v>#N/A</v>
      </c>
      <c r="O560" s="38" t="e">
        <f t="shared" ca="1" si="130"/>
        <v>#N/A</v>
      </c>
      <c r="P560" s="38" t="e">
        <f t="shared" ca="1" si="131"/>
        <v>#N/A</v>
      </c>
      <c r="Q560" s="38" t="e">
        <f t="shared" ca="1" si="132"/>
        <v>#N/A</v>
      </c>
      <c r="R560" s="38">
        <f t="shared" si="133"/>
        <v>6000</v>
      </c>
      <c r="S560" s="38" t="e">
        <f t="shared" ca="1" si="134"/>
        <v>#N/A</v>
      </c>
      <c r="T560" s="38" t="e">
        <f t="shared" si="135"/>
        <v>#N/A</v>
      </c>
    </row>
    <row r="561" spans="2:20" x14ac:dyDescent="0.25">
      <c r="B561" s="38" t="e">
        <f t="shared" ca="1" si="122"/>
        <v>#N/A</v>
      </c>
      <c r="C561" s="40" t="e">
        <f>Кабельный_журнал!P527</f>
        <v>#N/A</v>
      </c>
      <c r="D561" s="38" t="e">
        <f t="shared" ca="1" si="123"/>
        <v>#N/A</v>
      </c>
      <c r="E561" s="41" t="s">
        <v>351</v>
      </c>
      <c r="F561" s="38" t="e">
        <f t="shared" ca="1" si="124"/>
        <v>#N/A</v>
      </c>
      <c r="G561" s="38" t="e">
        <f t="shared" si="125"/>
        <v>#N/A</v>
      </c>
      <c r="H561" s="41" t="s">
        <v>350</v>
      </c>
      <c r="I561" s="38" t="e">
        <f t="shared" si="126"/>
        <v>#N/A</v>
      </c>
      <c r="J561" s="38" t="e">
        <f t="shared" si="127"/>
        <v>#N/A</v>
      </c>
      <c r="K561" s="41" t="s">
        <v>348</v>
      </c>
      <c r="L561" s="38">
        <f t="shared" si="128"/>
        <v>1.7500000000000002E-2</v>
      </c>
      <c r="M561" s="38" t="e">
        <f t="shared" ca="1" si="129"/>
        <v>#N/A</v>
      </c>
      <c r="N561" s="38" t="e">
        <f ca="1">VLOOKUP(B561,$C$7:$T559,13,FALSE)</f>
        <v>#N/A</v>
      </c>
      <c r="O561" s="38" t="e">
        <f t="shared" ca="1" si="130"/>
        <v>#N/A</v>
      </c>
      <c r="P561" s="38" t="e">
        <f t="shared" ca="1" si="131"/>
        <v>#N/A</v>
      </c>
      <c r="Q561" s="38" t="e">
        <f t="shared" ca="1" si="132"/>
        <v>#N/A</v>
      </c>
      <c r="R561" s="38">
        <f t="shared" si="133"/>
        <v>6000</v>
      </c>
      <c r="S561" s="38" t="e">
        <f t="shared" ca="1" si="134"/>
        <v>#N/A</v>
      </c>
      <c r="T561" s="38" t="e">
        <f t="shared" si="135"/>
        <v>#N/A</v>
      </c>
    </row>
    <row r="562" spans="2:20" x14ac:dyDescent="0.25">
      <c r="B562" s="38" t="e">
        <f t="shared" ca="1" si="122"/>
        <v>#N/A</v>
      </c>
      <c r="C562" s="40" t="e">
        <f>Кабельный_журнал!P528</f>
        <v>#N/A</v>
      </c>
      <c r="D562" s="38" t="e">
        <f t="shared" ca="1" si="123"/>
        <v>#N/A</v>
      </c>
      <c r="E562" s="41" t="s">
        <v>351</v>
      </c>
      <c r="F562" s="38" t="e">
        <f t="shared" ca="1" si="124"/>
        <v>#N/A</v>
      </c>
      <c r="G562" s="38" t="e">
        <f t="shared" si="125"/>
        <v>#N/A</v>
      </c>
      <c r="H562" s="41" t="s">
        <v>350</v>
      </c>
      <c r="I562" s="38" t="e">
        <f t="shared" si="126"/>
        <v>#N/A</v>
      </c>
      <c r="J562" s="38" t="e">
        <f t="shared" si="127"/>
        <v>#N/A</v>
      </c>
      <c r="K562" s="41" t="s">
        <v>348</v>
      </c>
      <c r="L562" s="38">
        <f t="shared" si="128"/>
        <v>1.7500000000000002E-2</v>
      </c>
      <c r="M562" s="38" t="e">
        <f t="shared" ca="1" si="129"/>
        <v>#N/A</v>
      </c>
      <c r="N562" s="38" t="e">
        <f ca="1">VLOOKUP(B562,$C$7:$T560,13,FALSE)</f>
        <v>#N/A</v>
      </c>
      <c r="O562" s="38" t="e">
        <f t="shared" ca="1" si="130"/>
        <v>#N/A</v>
      </c>
      <c r="P562" s="38" t="e">
        <f t="shared" ca="1" si="131"/>
        <v>#N/A</v>
      </c>
      <c r="Q562" s="38" t="e">
        <f t="shared" ca="1" si="132"/>
        <v>#N/A</v>
      </c>
      <c r="R562" s="38">
        <f t="shared" si="133"/>
        <v>6000</v>
      </c>
      <c r="S562" s="38" t="e">
        <f t="shared" ca="1" si="134"/>
        <v>#N/A</v>
      </c>
      <c r="T562" s="38" t="e">
        <f t="shared" si="135"/>
        <v>#N/A</v>
      </c>
    </row>
    <row r="563" spans="2:20" x14ac:dyDescent="0.25">
      <c r="B563" s="38" t="e">
        <f t="shared" ca="1" si="122"/>
        <v>#N/A</v>
      </c>
      <c r="C563" s="40" t="e">
        <f>Кабельный_журнал!P529</f>
        <v>#N/A</v>
      </c>
      <c r="D563" s="38" t="e">
        <f t="shared" ca="1" si="123"/>
        <v>#N/A</v>
      </c>
      <c r="E563" s="41" t="s">
        <v>351</v>
      </c>
      <c r="F563" s="38" t="e">
        <f t="shared" ca="1" si="124"/>
        <v>#N/A</v>
      </c>
      <c r="G563" s="38" t="e">
        <f t="shared" si="125"/>
        <v>#N/A</v>
      </c>
      <c r="H563" s="41" t="s">
        <v>350</v>
      </c>
      <c r="I563" s="38" t="e">
        <f t="shared" si="126"/>
        <v>#N/A</v>
      </c>
      <c r="J563" s="38" t="e">
        <f t="shared" si="127"/>
        <v>#N/A</v>
      </c>
      <c r="K563" s="41" t="s">
        <v>348</v>
      </c>
      <c r="L563" s="38">
        <f t="shared" si="128"/>
        <v>1.7500000000000002E-2</v>
      </c>
      <c r="M563" s="38" t="e">
        <f t="shared" ca="1" si="129"/>
        <v>#N/A</v>
      </c>
      <c r="N563" s="38" t="e">
        <f ca="1">VLOOKUP(B563,$C$7:$T561,13,FALSE)</f>
        <v>#N/A</v>
      </c>
      <c r="O563" s="38" t="e">
        <f t="shared" ca="1" si="130"/>
        <v>#N/A</v>
      </c>
      <c r="P563" s="38" t="e">
        <f t="shared" ca="1" si="131"/>
        <v>#N/A</v>
      </c>
      <c r="Q563" s="38" t="e">
        <f t="shared" ca="1" si="132"/>
        <v>#N/A</v>
      </c>
      <c r="R563" s="38">
        <f t="shared" si="133"/>
        <v>6000</v>
      </c>
      <c r="S563" s="38" t="e">
        <f t="shared" ca="1" si="134"/>
        <v>#N/A</v>
      </c>
      <c r="T563" s="38" t="e">
        <f t="shared" si="135"/>
        <v>#N/A</v>
      </c>
    </row>
    <row r="564" spans="2:20" x14ac:dyDescent="0.25">
      <c r="B564" s="38" t="e">
        <f t="shared" ca="1" si="122"/>
        <v>#N/A</v>
      </c>
      <c r="C564" s="40" t="e">
        <f>Кабельный_журнал!P530</f>
        <v>#N/A</v>
      </c>
      <c r="D564" s="38" t="e">
        <f t="shared" ca="1" si="123"/>
        <v>#N/A</v>
      </c>
      <c r="E564" s="41" t="s">
        <v>351</v>
      </c>
      <c r="F564" s="38" t="e">
        <f t="shared" ca="1" si="124"/>
        <v>#N/A</v>
      </c>
      <c r="G564" s="38" t="e">
        <f t="shared" si="125"/>
        <v>#N/A</v>
      </c>
      <c r="H564" s="41" t="s">
        <v>350</v>
      </c>
      <c r="I564" s="38" t="e">
        <f t="shared" si="126"/>
        <v>#N/A</v>
      </c>
      <c r="J564" s="38" t="e">
        <f t="shared" si="127"/>
        <v>#N/A</v>
      </c>
      <c r="K564" s="41" t="s">
        <v>348</v>
      </c>
      <c r="L564" s="38">
        <f t="shared" si="128"/>
        <v>1.7500000000000002E-2</v>
      </c>
      <c r="M564" s="38" t="e">
        <f t="shared" ca="1" si="129"/>
        <v>#N/A</v>
      </c>
      <c r="N564" s="38" t="e">
        <f ca="1">VLOOKUP(B564,$C$7:$T562,13,FALSE)</f>
        <v>#N/A</v>
      </c>
      <c r="O564" s="38" t="e">
        <f t="shared" ca="1" si="130"/>
        <v>#N/A</v>
      </c>
      <c r="P564" s="38" t="e">
        <f t="shared" ca="1" si="131"/>
        <v>#N/A</v>
      </c>
      <c r="Q564" s="38" t="e">
        <f t="shared" ca="1" si="132"/>
        <v>#N/A</v>
      </c>
      <c r="R564" s="38">
        <f t="shared" si="133"/>
        <v>6000</v>
      </c>
      <c r="S564" s="38" t="e">
        <f t="shared" ca="1" si="134"/>
        <v>#N/A</v>
      </c>
      <c r="T564" s="38" t="e">
        <f t="shared" si="135"/>
        <v>#N/A</v>
      </c>
    </row>
    <row r="565" spans="2:20" x14ac:dyDescent="0.25">
      <c r="B565" s="38" t="e">
        <f t="shared" ca="1" si="122"/>
        <v>#N/A</v>
      </c>
      <c r="C565" s="40" t="e">
        <f>Кабельный_журнал!P531</f>
        <v>#N/A</v>
      </c>
      <c r="D565" s="38" t="e">
        <f t="shared" ca="1" si="123"/>
        <v>#N/A</v>
      </c>
      <c r="E565" s="41" t="s">
        <v>351</v>
      </c>
      <c r="F565" s="38" t="e">
        <f t="shared" ca="1" si="124"/>
        <v>#N/A</v>
      </c>
      <c r="G565" s="38" t="e">
        <f t="shared" si="125"/>
        <v>#N/A</v>
      </c>
      <c r="H565" s="41" t="s">
        <v>350</v>
      </c>
      <c r="I565" s="38" t="e">
        <f t="shared" si="126"/>
        <v>#N/A</v>
      </c>
      <c r="J565" s="38" t="e">
        <f t="shared" si="127"/>
        <v>#N/A</v>
      </c>
      <c r="K565" s="41" t="s">
        <v>348</v>
      </c>
      <c r="L565" s="38">
        <f t="shared" si="128"/>
        <v>1.7500000000000002E-2</v>
      </c>
      <c r="M565" s="38" t="e">
        <f t="shared" ca="1" si="129"/>
        <v>#N/A</v>
      </c>
      <c r="N565" s="38" t="e">
        <f ca="1">VLOOKUP(B565,$C$7:$T563,13,FALSE)</f>
        <v>#N/A</v>
      </c>
      <c r="O565" s="38" t="e">
        <f t="shared" ca="1" si="130"/>
        <v>#N/A</v>
      </c>
      <c r="P565" s="38" t="e">
        <f t="shared" ca="1" si="131"/>
        <v>#N/A</v>
      </c>
      <c r="Q565" s="38" t="e">
        <f t="shared" ca="1" si="132"/>
        <v>#N/A</v>
      </c>
      <c r="R565" s="38">
        <f t="shared" si="133"/>
        <v>6000</v>
      </c>
      <c r="S565" s="38" t="e">
        <f t="shared" ca="1" si="134"/>
        <v>#N/A</v>
      </c>
      <c r="T565" s="38" t="e">
        <f t="shared" si="135"/>
        <v>#N/A</v>
      </c>
    </row>
    <row r="566" spans="2:20" x14ac:dyDescent="0.25">
      <c r="B566" s="38" t="e">
        <f t="shared" ca="1" si="122"/>
        <v>#N/A</v>
      </c>
      <c r="C566" s="40" t="e">
        <f>Кабельный_журнал!P532</f>
        <v>#N/A</v>
      </c>
      <c r="D566" s="38" t="e">
        <f t="shared" ca="1" si="123"/>
        <v>#N/A</v>
      </c>
      <c r="E566" s="41" t="s">
        <v>351</v>
      </c>
      <c r="F566" s="38" t="e">
        <f t="shared" ca="1" si="124"/>
        <v>#N/A</v>
      </c>
      <c r="G566" s="38" t="e">
        <f t="shared" si="125"/>
        <v>#N/A</v>
      </c>
      <c r="H566" s="41" t="s">
        <v>350</v>
      </c>
      <c r="I566" s="38" t="e">
        <f t="shared" si="126"/>
        <v>#N/A</v>
      </c>
      <c r="J566" s="38" t="e">
        <f t="shared" si="127"/>
        <v>#N/A</v>
      </c>
      <c r="K566" s="41" t="s">
        <v>348</v>
      </c>
      <c r="L566" s="38">
        <f t="shared" si="128"/>
        <v>1.7500000000000002E-2</v>
      </c>
      <c r="M566" s="38" t="e">
        <f t="shared" ca="1" si="129"/>
        <v>#N/A</v>
      </c>
      <c r="N566" s="38" t="e">
        <f ca="1">VLOOKUP(B566,$C$7:$T564,13,FALSE)</f>
        <v>#N/A</v>
      </c>
      <c r="O566" s="38" t="e">
        <f t="shared" ca="1" si="130"/>
        <v>#N/A</v>
      </c>
      <c r="P566" s="38" t="e">
        <f t="shared" ca="1" si="131"/>
        <v>#N/A</v>
      </c>
      <c r="Q566" s="38" t="e">
        <f t="shared" ca="1" si="132"/>
        <v>#N/A</v>
      </c>
      <c r="R566" s="38">
        <f t="shared" si="133"/>
        <v>6000</v>
      </c>
      <c r="S566" s="38" t="e">
        <f t="shared" ca="1" si="134"/>
        <v>#N/A</v>
      </c>
      <c r="T566" s="38" t="e">
        <f t="shared" si="135"/>
        <v>#N/A</v>
      </c>
    </row>
    <row r="567" spans="2:20" x14ac:dyDescent="0.25">
      <c r="B567" s="38" t="e">
        <f t="shared" ca="1" si="122"/>
        <v>#N/A</v>
      </c>
      <c r="C567" s="40" t="e">
        <f>Кабельный_журнал!P533</f>
        <v>#N/A</v>
      </c>
      <c r="D567" s="38" t="e">
        <f t="shared" ca="1" si="123"/>
        <v>#N/A</v>
      </c>
      <c r="E567" s="41" t="s">
        <v>351</v>
      </c>
      <c r="F567" s="38" t="e">
        <f t="shared" ca="1" si="124"/>
        <v>#N/A</v>
      </c>
      <c r="G567" s="38" t="e">
        <f t="shared" si="125"/>
        <v>#N/A</v>
      </c>
      <c r="H567" s="41" t="s">
        <v>350</v>
      </c>
      <c r="I567" s="38" t="e">
        <f t="shared" si="126"/>
        <v>#N/A</v>
      </c>
      <c r="J567" s="38" t="e">
        <f t="shared" si="127"/>
        <v>#N/A</v>
      </c>
      <c r="K567" s="41" t="s">
        <v>348</v>
      </c>
      <c r="L567" s="38">
        <f t="shared" si="128"/>
        <v>1.7500000000000002E-2</v>
      </c>
      <c r="M567" s="38" t="e">
        <f t="shared" ca="1" si="129"/>
        <v>#N/A</v>
      </c>
      <c r="N567" s="38" t="e">
        <f ca="1">VLOOKUP(B567,$C$7:$T565,13,FALSE)</f>
        <v>#N/A</v>
      </c>
      <c r="O567" s="38" t="e">
        <f t="shared" ca="1" si="130"/>
        <v>#N/A</v>
      </c>
      <c r="P567" s="38" t="e">
        <f t="shared" ca="1" si="131"/>
        <v>#N/A</v>
      </c>
      <c r="Q567" s="38" t="e">
        <f t="shared" ca="1" si="132"/>
        <v>#N/A</v>
      </c>
      <c r="R567" s="38">
        <f t="shared" si="133"/>
        <v>6000</v>
      </c>
      <c r="S567" s="38" t="e">
        <f t="shared" ca="1" si="134"/>
        <v>#N/A</v>
      </c>
      <c r="T567" s="38" t="e">
        <f t="shared" si="135"/>
        <v>#N/A</v>
      </c>
    </row>
    <row r="568" spans="2:20" x14ac:dyDescent="0.25">
      <c r="B568" s="38" t="e">
        <f t="shared" ca="1" si="122"/>
        <v>#N/A</v>
      </c>
      <c r="C568" s="40" t="e">
        <f>Кабельный_журнал!P534</f>
        <v>#N/A</v>
      </c>
      <c r="D568" s="38" t="e">
        <f t="shared" ca="1" si="123"/>
        <v>#N/A</v>
      </c>
      <c r="E568" s="41" t="s">
        <v>351</v>
      </c>
      <c r="F568" s="38" t="e">
        <f t="shared" ca="1" si="124"/>
        <v>#N/A</v>
      </c>
      <c r="G568" s="38" t="e">
        <f t="shared" si="125"/>
        <v>#N/A</v>
      </c>
      <c r="H568" s="41" t="s">
        <v>350</v>
      </c>
      <c r="I568" s="38" t="e">
        <f t="shared" si="126"/>
        <v>#N/A</v>
      </c>
      <c r="J568" s="38" t="e">
        <f t="shared" si="127"/>
        <v>#N/A</v>
      </c>
      <c r="K568" s="41" t="s">
        <v>348</v>
      </c>
      <c r="L568" s="38">
        <f t="shared" si="128"/>
        <v>1.7500000000000002E-2</v>
      </c>
      <c r="M568" s="38" t="e">
        <f t="shared" ca="1" si="129"/>
        <v>#N/A</v>
      </c>
      <c r="N568" s="38" t="e">
        <f ca="1">VLOOKUP(B568,$C$7:$T566,13,FALSE)</f>
        <v>#N/A</v>
      </c>
      <c r="O568" s="38" t="e">
        <f t="shared" ca="1" si="130"/>
        <v>#N/A</v>
      </c>
      <c r="P568" s="38" t="e">
        <f t="shared" ca="1" si="131"/>
        <v>#N/A</v>
      </c>
      <c r="Q568" s="38" t="e">
        <f t="shared" ca="1" si="132"/>
        <v>#N/A</v>
      </c>
      <c r="R568" s="38">
        <f t="shared" si="133"/>
        <v>6000</v>
      </c>
      <c r="S568" s="38" t="e">
        <f t="shared" ca="1" si="134"/>
        <v>#N/A</v>
      </c>
      <c r="T568" s="38" t="e">
        <f t="shared" si="135"/>
        <v>#N/A</v>
      </c>
    </row>
    <row r="569" spans="2:20" x14ac:dyDescent="0.25">
      <c r="B569" s="38" t="e">
        <f t="shared" ca="1" si="122"/>
        <v>#N/A</v>
      </c>
      <c r="C569" s="40" t="e">
        <f>Кабельный_журнал!P535</f>
        <v>#N/A</v>
      </c>
      <c r="D569" s="38" t="e">
        <f t="shared" ca="1" si="123"/>
        <v>#N/A</v>
      </c>
      <c r="E569" s="41" t="s">
        <v>351</v>
      </c>
      <c r="F569" s="38" t="e">
        <f t="shared" ca="1" si="124"/>
        <v>#N/A</v>
      </c>
      <c r="G569" s="38" t="e">
        <f t="shared" si="125"/>
        <v>#N/A</v>
      </c>
      <c r="H569" s="41" t="s">
        <v>350</v>
      </c>
      <c r="I569" s="38" t="e">
        <f t="shared" si="126"/>
        <v>#N/A</v>
      </c>
      <c r="J569" s="38" t="e">
        <f t="shared" si="127"/>
        <v>#N/A</v>
      </c>
      <c r="K569" s="41" t="s">
        <v>348</v>
      </c>
      <c r="L569" s="38">
        <f t="shared" si="128"/>
        <v>1.7500000000000002E-2</v>
      </c>
      <c r="M569" s="38" t="e">
        <f t="shared" ca="1" si="129"/>
        <v>#N/A</v>
      </c>
      <c r="N569" s="38" t="e">
        <f ca="1">VLOOKUP(B569,$C$7:$T567,13,FALSE)</f>
        <v>#N/A</v>
      </c>
      <c r="O569" s="38" t="e">
        <f t="shared" ca="1" si="130"/>
        <v>#N/A</v>
      </c>
      <c r="P569" s="38" t="e">
        <f t="shared" ca="1" si="131"/>
        <v>#N/A</v>
      </c>
      <c r="Q569" s="38" t="e">
        <f t="shared" ca="1" si="132"/>
        <v>#N/A</v>
      </c>
      <c r="R569" s="38">
        <f t="shared" si="133"/>
        <v>6000</v>
      </c>
      <c r="S569" s="38" t="e">
        <f t="shared" ca="1" si="134"/>
        <v>#N/A</v>
      </c>
      <c r="T569" s="38" t="e">
        <f t="shared" si="135"/>
        <v>#N/A</v>
      </c>
    </row>
    <row r="570" spans="2:20" x14ac:dyDescent="0.25">
      <c r="B570" s="38" t="e">
        <f t="shared" ca="1" si="122"/>
        <v>#N/A</v>
      </c>
      <c r="C570" s="40" t="e">
        <f>Кабельный_журнал!P536</f>
        <v>#N/A</v>
      </c>
      <c r="D570" s="38" t="e">
        <f t="shared" ca="1" si="123"/>
        <v>#N/A</v>
      </c>
      <c r="E570" s="41" t="s">
        <v>351</v>
      </c>
      <c r="F570" s="38" t="e">
        <f t="shared" ca="1" si="124"/>
        <v>#N/A</v>
      </c>
      <c r="G570" s="38" t="e">
        <f t="shared" si="125"/>
        <v>#N/A</v>
      </c>
      <c r="H570" s="41" t="s">
        <v>350</v>
      </c>
      <c r="I570" s="38" t="e">
        <f t="shared" si="126"/>
        <v>#N/A</v>
      </c>
      <c r="J570" s="38" t="e">
        <f t="shared" si="127"/>
        <v>#N/A</v>
      </c>
      <c r="K570" s="41" t="s">
        <v>348</v>
      </c>
      <c r="L570" s="38">
        <f t="shared" si="128"/>
        <v>1.7500000000000002E-2</v>
      </c>
      <c r="M570" s="38" t="e">
        <f t="shared" ca="1" si="129"/>
        <v>#N/A</v>
      </c>
      <c r="N570" s="38" t="e">
        <f ca="1">VLOOKUP(B570,$C$7:$T568,13,FALSE)</f>
        <v>#N/A</v>
      </c>
      <c r="O570" s="38" t="e">
        <f t="shared" ca="1" si="130"/>
        <v>#N/A</v>
      </c>
      <c r="P570" s="38" t="e">
        <f t="shared" ca="1" si="131"/>
        <v>#N/A</v>
      </c>
      <c r="Q570" s="38" t="e">
        <f t="shared" ca="1" si="132"/>
        <v>#N/A</v>
      </c>
      <c r="R570" s="38">
        <f t="shared" si="133"/>
        <v>6000</v>
      </c>
      <c r="S570" s="38" t="e">
        <f t="shared" ca="1" si="134"/>
        <v>#N/A</v>
      </c>
      <c r="T570" s="38" t="e">
        <f t="shared" si="135"/>
        <v>#N/A</v>
      </c>
    </row>
    <row r="571" spans="2:20" x14ac:dyDescent="0.25">
      <c r="B571" s="38" t="e">
        <f t="shared" ca="1" si="122"/>
        <v>#N/A</v>
      </c>
      <c r="C571" s="40" t="e">
        <f>Кабельный_журнал!P537</f>
        <v>#N/A</v>
      </c>
      <c r="D571" s="38" t="e">
        <f t="shared" ca="1" si="123"/>
        <v>#N/A</v>
      </c>
      <c r="E571" s="41" t="s">
        <v>351</v>
      </c>
      <c r="F571" s="38" t="e">
        <f t="shared" ca="1" si="124"/>
        <v>#N/A</v>
      </c>
      <c r="G571" s="38" t="e">
        <f t="shared" si="125"/>
        <v>#N/A</v>
      </c>
      <c r="H571" s="41" t="s">
        <v>350</v>
      </c>
      <c r="I571" s="38" t="e">
        <f t="shared" si="126"/>
        <v>#N/A</v>
      </c>
      <c r="J571" s="38" t="e">
        <f t="shared" si="127"/>
        <v>#N/A</v>
      </c>
      <c r="K571" s="41" t="s">
        <v>348</v>
      </c>
      <c r="L571" s="38">
        <f t="shared" si="128"/>
        <v>1.7500000000000002E-2</v>
      </c>
      <c r="M571" s="38" t="e">
        <f t="shared" ca="1" si="129"/>
        <v>#N/A</v>
      </c>
      <c r="N571" s="38" t="e">
        <f ca="1">VLOOKUP(B571,$C$7:$T569,13,FALSE)</f>
        <v>#N/A</v>
      </c>
      <c r="O571" s="38" t="e">
        <f t="shared" ca="1" si="130"/>
        <v>#N/A</v>
      </c>
      <c r="P571" s="38" t="e">
        <f t="shared" ca="1" si="131"/>
        <v>#N/A</v>
      </c>
      <c r="Q571" s="38" t="e">
        <f t="shared" ca="1" si="132"/>
        <v>#N/A</v>
      </c>
      <c r="R571" s="38">
        <f t="shared" si="133"/>
        <v>6000</v>
      </c>
      <c r="S571" s="38" t="e">
        <f t="shared" ca="1" si="134"/>
        <v>#N/A</v>
      </c>
      <c r="T571" s="38" t="e">
        <f t="shared" si="135"/>
        <v>#N/A</v>
      </c>
    </row>
    <row r="572" spans="2:20" x14ac:dyDescent="0.25">
      <c r="B572" s="38" t="e">
        <f t="shared" ca="1" si="122"/>
        <v>#N/A</v>
      </c>
      <c r="C572" s="40" t="e">
        <f>Кабельный_журнал!P538</f>
        <v>#N/A</v>
      </c>
      <c r="D572" s="38" t="e">
        <f t="shared" ca="1" si="123"/>
        <v>#N/A</v>
      </c>
      <c r="E572" s="41" t="s">
        <v>351</v>
      </c>
      <c r="F572" s="38" t="e">
        <f t="shared" ca="1" si="124"/>
        <v>#N/A</v>
      </c>
      <c r="G572" s="38" t="e">
        <f t="shared" si="125"/>
        <v>#N/A</v>
      </c>
      <c r="H572" s="41" t="s">
        <v>350</v>
      </c>
      <c r="I572" s="38" t="e">
        <f t="shared" si="126"/>
        <v>#N/A</v>
      </c>
      <c r="J572" s="38" t="e">
        <f t="shared" si="127"/>
        <v>#N/A</v>
      </c>
      <c r="K572" s="41" t="s">
        <v>348</v>
      </c>
      <c r="L572" s="38">
        <f t="shared" si="128"/>
        <v>1.7500000000000002E-2</v>
      </c>
      <c r="M572" s="38" t="e">
        <f t="shared" ca="1" si="129"/>
        <v>#N/A</v>
      </c>
      <c r="N572" s="38" t="e">
        <f ca="1">VLOOKUP(B572,$C$7:$T570,13,FALSE)</f>
        <v>#N/A</v>
      </c>
      <c r="O572" s="38" t="e">
        <f t="shared" ca="1" si="130"/>
        <v>#N/A</v>
      </c>
      <c r="P572" s="38" t="e">
        <f t="shared" ca="1" si="131"/>
        <v>#N/A</v>
      </c>
      <c r="Q572" s="38" t="e">
        <f t="shared" ca="1" si="132"/>
        <v>#N/A</v>
      </c>
      <c r="R572" s="38">
        <f t="shared" si="133"/>
        <v>6000</v>
      </c>
      <c r="S572" s="38" t="e">
        <f t="shared" ca="1" si="134"/>
        <v>#N/A</v>
      </c>
      <c r="T572" s="38" t="e">
        <f t="shared" si="135"/>
        <v>#N/A</v>
      </c>
    </row>
    <row r="573" spans="2:20" x14ac:dyDescent="0.25">
      <c r="B573" s="38" t="e">
        <f t="shared" ca="1" si="122"/>
        <v>#N/A</v>
      </c>
      <c r="C573" s="40" t="e">
        <f>Кабельный_журнал!P539</f>
        <v>#N/A</v>
      </c>
      <c r="D573" s="38" t="e">
        <f t="shared" ca="1" si="123"/>
        <v>#N/A</v>
      </c>
      <c r="E573" s="41" t="s">
        <v>351</v>
      </c>
      <c r="F573" s="38" t="e">
        <f t="shared" ca="1" si="124"/>
        <v>#N/A</v>
      </c>
      <c r="G573" s="38" t="e">
        <f t="shared" si="125"/>
        <v>#N/A</v>
      </c>
      <c r="H573" s="41" t="s">
        <v>350</v>
      </c>
      <c r="I573" s="38" t="e">
        <f t="shared" si="126"/>
        <v>#N/A</v>
      </c>
      <c r="J573" s="38" t="e">
        <f t="shared" si="127"/>
        <v>#N/A</v>
      </c>
      <c r="K573" s="41" t="s">
        <v>348</v>
      </c>
      <c r="L573" s="38">
        <f t="shared" si="128"/>
        <v>1.7500000000000002E-2</v>
      </c>
      <c r="M573" s="38" t="e">
        <f t="shared" ca="1" si="129"/>
        <v>#N/A</v>
      </c>
      <c r="N573" s="38" t="e">
        <f ca="1">VLOOKUP(B573,$C$7:$T571,13,FALSE)</f>
        <v>#N/A</v>
      </c>
      <c r="O573" s="38" t="e">
        <f t="shared" ca="1" si="130"/>
        <v>#N/A</v>
      </c>
      <c r="P573" s="38" t="e">
        <f t="shared" ca="1" si="131"/>
        <v>#N/A</v>
      </c>
      <c r="Q573" s="38" t="e">
        <f t="shared" ca="1" si="132"/>
        <v>#N/A</v>
      </c>
      <c r="R573" s="38">
        <f t="shared" si="133"/>
        <v>6000</v>
      </c>
      <c r="S573" s="38" t="e">
        <f t="shared" ca="1" si="134"/>
        <v>#N/A</v>
      </c>
      <c r="T573" s="38" t="e">
        <f t="shared" si="135"/>
        <v>#N/A</v>
      </c>
    </row>
    <row r="574" spans="2:20" x14ac:dyDescent="0.25">
      <c r="B574" s="38" t="e">
        <f t="shared" ca="1" si="122"/>
        <v>#N/A</v>
      </c>
      <c r="C574" s="40" t="e">
        <f>Кабельный_журнал!P540</f>
        <v>#N/A</v>
      </c>
      <c r="D574" s="38" t="e">
        <f t="shared" ca="1" si="123"/>
        <v>#N/A</v>
      </c>
      <c r="E574" s="41" t="s">
        <v>351</v>
      </c>
      <c r="F574" s="38" t="e">
        <f t="shared" ca="1" si="124"/>
        <v>#N/A</v>
      </c>
      <c r="G574" s="38" t="e">
        <f t="shared" si="125"/>
        <v>#N/A</v>
      </c>
      <c r="H574" s="41" t="s">
        <v>350</v>
      </c>
      <c r="I574" s="38" t="e">
        <f t="shared" si="126"/>
        <v>#N/A</v>
      </c>
      <c r="J574" s="38" t="e">
        <f t="shared" si="127"/>
        <v>#N/A</v>
      </c>
      <c r="K574" s="41" t="s">
        <v>348</v>
      </c>
      <c r="L574" s="38">
        <f t="shared" si="128"/>
        <v>1.7500000000000002E-2</v>
      </c>
      <c r="M574" s="38" t="e">
        <f t="shared" ca="1" si="129"/>
        <v>#N/A</v>
      </c>
      <c r="N574" s="38" t="e">
        <f ca="1">VLOOKUP(B574,$C$7:$T572,13,FALSE)</f>
        <v>#N/A</v>
      </c>
      <c r="O574" s="38" t="e">
        <f t="shared" ca="1" si="130"/>
        <v>#N/A</v>
      </c>
      <c r="P574" s="38" t="e">
        <f t="shared" ca="1" si="131"/>
        <v>#N/A</v>
      </c>
      <c r="Q574" s="38" t="e">
        <f t="shared" ca="1" si="132"/>
        <v>#N/A</v>
      </c>
      <c r="R574" s="38">
        <f t="shared" si="133"/>
        <v>6000</v>
      </c>
      <c r="S574" s="38" t="e">
        <f t="shared" ca="1" si="134"/>
        <v>#N/A</v>
      </c>
      <c r="T574" s="38" t="e">
        <f t="shared" si="135"/>
        <v>#N/A</v>
      </c>
    </row>
    <row r="575" spans="2:20" x14ac:dyDescent="0.25">
      <c r="B575" s="38" t="e">
        <f t="shared" ca="1" si="122"/>
        <v>#N/A</v>
      </c>
      <c r="C575" s="40" t="e">
        <f>Кабельный_журнал!P541</f>
        <v>#N/A</v>
      </c>
      <c r="D575" s="38" t="e">
        <f t="shared" ca="1" si="123"/>
        <v>#N/A</v>
      </c>
      <c r="E575" s="41" t="s">
        <v>351</v>
      </c>
      <c r="F575" s="38" t="e">
        <f t="shared" ca="1" si="124"/>
        <v>#N/A</v>
      </c>
      <c r="G575" s="38" t="e">
        <f t="shared" si="125"/>
        <v>#N/A</v>
      </c>
      <c r="H575" s="41" t="s">
        <v>350</v>
      </c>
      <c r="I575" s="38" t="e">
        <f t="shared" si="126"/>
        <v>#N/A</v>
      </c>
      <c r="J575" s="38" t="e">
        <f t="shared" si="127"/>
        <v>#N/A</v>
      </c>
      <c r="K575" s="41" t="s">
        <v>348</v>
      </c>
      <c r="L575" s="38">
        <f t="shared" si="128"/>
        <v>1.7500000000000002E-2</v>
      </c>
      <c r="M575" s="38" t="e">
        <f t="shared" ca="1" si="129"/>
        <v>#N/A</v>
      </c>
      <c r="N575" s="38" t="e">
        <f ca="1">VLOOKUP(B575,$C$7:$T573,13,FALSE)</f>
        <v>#N/A</v>
      </c>
      <c r="O575" s="38" t="e">
        <f t="shared" ca="1" si="130"/>
        <v>#N/A</v>
      </c>
      <c r="P575" s="38" t="e">
        <f t="shared" ca="1" si="131"/>
        <v>#N/A</v>
      </c>
      <c r="Q575" s="38" t="e">
        <f t="shared" ca="1" si="132"/>
        <v>#N/A</v>
      </c>
      <c r="R575" s="38">
        <f t="shared" si="133"/>
        <v>6000</v>
      </c>
      <c r="S575" s="38" t="e">
        <f t="shared" ca="1" si="134"/>
        <v>#N/A</v>
      </c>
      <c r="T575" s="38" t="e">
        <f t="shared" si="135"/>
        <v>#N/A</v>
      </c>
    </row>
    <row r="576" spans="2:20" x14ac:dyDescent="0.25">
      <c r="B576" s="38" t="e">
        <f t="shared" ca="1" si="122"/>
        <v>#N/A</v>
      </c>
      <c r="C576" s="40" t="e">
        <f>Кабельный_журнал!P542</f>
        <v>#N/A</v>
      </c>
      <c r="D576" s="38" t="e">
        <f t="shared" ca="1" si="123"/>
        <v>#N/A</v>
      </c>
      <c r="E576" s="41" t="s">
        <v>351</v>
      </c>
      <c r="F576" s="38" t="e">
        <f t="shared" ca="1" si="124"/>
        <v>#N/A</v>
      </c>
      <c r="G576" s="38" t="e">
        <f t="shared" si="125"/>
        <v>#N/A</v>
      </c>
      <c r="H576" s="41" t="s">
        <v>350</v>
      </c>
      <c r="I576" s="38" t="e">
        <f t="shared" si="126"/>
        <v>#N/A</v>
      </c>
      <c r="J576" s="38" t="e">
        <f t="shared" si="127"/>
        <v>#N/A</v>
      </c>
      <c r="K576" s="41" t="s">
        <v>348</v>
      </c>
      <c r="L576" s="38">
        <f t="shared" si="128"/>
        <v>1.7500000000000002E-2</v>
      </c>
      <c r="M576" s="38" t="e">
        <f t="shared" ca="1" si="129"/>
        <v>#N/A</v>
      </c>
      <c r="N576" s="38" t="e">
        <f ca="1">VLOOKUP(B576,$C$7:$T574,13,FALSE)</f>
        <v>#N/A</v>
      </c>
      <c r="O576" s="38" t="e">
        <f t="shared" ca="1" si="130"/>
        <v>#N/A</v>
      </c>
      <c r="P576" s="38" t="e">
        <f t="shared" ca="1" si="131"/>
        <v>#N/A</v>
      </c>
      <c r="Q576" s="38" t="e">
        <f t="shared" ca="1" si="132"/>
        <v>#N/A</v>
      </c>
      <c r="R576" s="38">
        <f t="shared" si="133"/>
        <v>6000</v>
      </c>
      <c r="S576" s="38" t="e">
        <f t="shared" ca="1" si="134"/>
        <v>#N/A</v>
      </c>
      <c r="T576" s="38" t="e">
        <f t="shared" si="135"/>
        <v>#N/A</v>
      </c>
    </row>
    <row r="577" spans="2:20" x14ac:dyDescent="0.25">
      <c r="B577" s="38" t="e">
        <f t="shared" ca="1" si="122"/>
        <v>#N/A</v>
      </c>
      <c r="C577" s="40" t="e">
        <f>Кабельный_журнал!P543</f>
        <v>#N/A</v>
      </c>
      <c r="D577" s="38" t="e">
        <f t="shared" ca="1" si="123"/>
        <v>#N/A</v>
      </c>
      <c r="E577" s="41" t="s">
        <v>351</v>
      </c>
      <c r="F577" s="38" t="e">
        <f t="shared" ca="1" si="124"/>
        <v>#N/A</v>
      </c>
      <c r="G577" s="38" t="e">
        <f t="shared" si="125"/>
        <v>#N/A</v>
      </c>
      <c r="H577" s="41" t="s">
        <v>350</v>
      </c>
      <c r="I577" s="38" t="e">
        <f t="shared" si="126"/>
        <v>#N/A</v>
      </c>
      <c r="J577" s="38" t="e">
        <f t="shared" si="127"/>
        <v>#N/A</v>
      </c>
      <c r="K577" s="41" t="s">
        <v>348</v>
      </c>
      <c r="L577" s="38">
        <f t="shared" si="128"/>
        <v>1.7500000000000002E-2</v>
      </c>
      <c r="M577" s="38" t="e">
        <f t="shared" ca="1" si="129"/>
        <v>#N/A</v>
      </c>
      <c r="N577" s="38" t="e">
        <f ca="1">VLOOKUP(B577,$C$7:$T575,13,FALSE)</f>
        <v>#N/A</v>
      </c>
      <c r="O577" s="38" t="e">
        <f t="shared" ca="1" si="130"/>
        <v>#N/A</v>
      </c>
      <c r="P577" s="38" t="e">
        <f t="shared" ca="1" si="131"/>
        <v>#N/A</v>
      </c>
      <c r="Q577" s="38" t="e">
        <f t="shared" ca="1" si="132"/>
        <v>#N/A</v>
      </c>
      <c r="R577" s="38">
        <f t="shared" si="133"/>
        <v>6000</v>
      </c>
      <c r="S577" s="38" t="e">
        <f t="shared" ca="1" si="134"/>
        <v>#N/A</v>
      </c>
      <c r="T577" s="38" t="e">
        <f t="shared" si="135"/>
        <v>#N/A</v>
      </c>
    </row>
    <row r="578" spans="2:20" x14ac:dyDescent="0.25">
      <c r="B578" s="38" t="e">
        <f t="shared" ca="1" si="122"/>
        <v>#N/A</v>
      </c>
      <c r="C578" s="40" t="e">
        <f>Кабельный_журнал!P544</f>
        <v>#N/A</v>
      </c>
      <c r="D578" s="38" t="e">
        <f t="shared" ca="1" si="123"/>
        <v>#N/A</v>
      </c>
      <c r="E578" s="41" t="s">
        <v>351</v>
      </c>
      <c r="F578" s="38" t="e">
        <f t="shared" ca="1" si="124"/>
        <v>#N/A</v>
      </c>
      <c r="G578" s="38" t="e">
        <f t="shared" si="125"/>
        <v>#N/A</v>
      </c>
      <c r="H578" s="41" t="s">
        <v>350</v>
      </c>
      <c r="I578" s="38" t="e">
        <f t="shared" si="126"/>
        <v>#N/A</v>
      </c>
      <c r="J578" s="38" t="e">
        <f t="shared" si="127"/>
        <v>#N/A</v>
      </c>
      <c r="K578" s="41" t="s">
        <v>348</v>
      </c>
      <c r="L578" s="38">
        <f t="shared" si="128"/>
        <v>1.7500000000000002E-2</v>
      </c>
      <c r="M578" s="38" t="e">
        <f t="shared" ca="1" si="129"/>
        <v>#N/A</v>
      </c>
      <c r="N578" s="38" t="e">
        <f ca="1">VLOOKUP(B578,$C$7:$T576,13,FALSE)</f>
        <v>#N/A</v>
      </c>
      <c r="O578" s="38" t="e">
        <f t="shared" ca="1" si="130"/>
        <v>#N/A</v>
      </c>
      <c r="P578" s="38" t="e">
        <f t="shared" ca="1" si="131"/>
        <v>#N/A</v>
      </c>
      <c r="Q578" s="38" t="e">
        <f t="shared" ca="1" si="132"/>
        <v>#N/A</v>
      </c>
      <c r="R578" s="38">
        <f t="shared" si="133"/>
        <v>6000</v>
      </c>
      <c r="S578" s="38" t="e">
        <f t="shared" ca="1" si="134"/>
        <v>#N/A</v>
      </c>
      <c r="T578" s="38" t="e">
        <f t="shared" si="135"/>
        <v>#N/A</v>
      </c>
    </row>
    <row r="579" spans="2:20" x14ac:dyDescent="0.25">
      <c r="B579" s="38" t="e">
        <f t="shared" ca="1" si="122"/>
        <v>#N/A</v>
      </c>
      <c r="C579" s="40" t="e">
        <f>Кабельный_журнал!P545</f>
        <v>#N/A</v>
      </c>
      <c r="D579" s="38" t="e">
        <f t="shared" ca="1" si="123"/>
        <v>#N/A</v>
      </c>
      <c r="E579" s="41" t="s">
        <v>351</v>
      </c>
      <c r="F579" s="38" t="e">
        <f t="shared" ca="1" si="124"/>
        <v>#N/A</v>
      </c>
      <c r="G579" s="38" t="e">
        <f t="shared" si="125"/>
        <v>#N/A</v>
      </c>
      <c r="H579" s="41" t="s">
        <v>350</v>
      </c>
      <c r="I579" s="38" t="e">
        <f t="shared" si="126"/>
        <v>#N/A</v>
      </c>
      <c r="J579" s="38" t="e">
        <f t="shared" si="127"/>
        <v>#N/A</v>
      </c>
      <c r="K579" s="41" t="s">
        <v>348</v>
      </c>
      <c r="L579" s="38">
        <f t="shared" si="128"/>
        <v>1.7500000000000002E-2</v>
      </c>
      <c r="M579" s="38" t="e">
        <f t="shared" ca="1" si="129"/>
        <v>#N/A</v>
      </c>
      <c r="N579" s="38" t="e">
        <f ca="1">VLOOKUP(B579,$C$7:$T577,13,FALSE)</f>
        <v>#N/A</v>
      </c>
      <c r="O579" s="38" t="e">
        <f t="shared" ca="1" si="130"/>
        <v>#N/A</v>
      </c>
      <c r="P579" s="38" t="e">
        <f t="shared" ca="1" si="131"/>
        <v>#N/A</v>
      </c>
      <c r="Q579" s="38" t="e">
        <f t="shared" ca="1" si="132"/>
        <v>#N/A</v>
      </c>
      <c r="R579" s="38">
        <f t="shared" si="133"/>
        <v>6000</v>
      </c>
      <c r="S579" s="38" t="e">
        <f t="shared" ca="1" si="134"/>
        <v>#N/A</v>
      </c>
      <c r="T579" s="38" t="e">
        <f t="shared" si="135"/>
        <v>#N/A</v>
      </c>
    </row>
    <row r="580" spans="2:20" x14ac:dyDescent="0.25">
      <c r="B580" s="38" t="e">
        <f t="shared" ca="1" si="122"/>
        <v>#N/A</v>
      </c>
      <c r="C580" s="40" t="e">
        <f>Кабельный_журнал!P546</f>
        <v>#N/A</v>
      </c>
      <c r="D580" s="38" t="e">
        <f t="shared" ca="1" si="123"/>
        <v>#N/A</v>
      </c>
      <c r="E580" s="41" t="s">
        <v>351</v>
      </c>
      <c r="F580" s="38" t="e">
        <f t="shared" ca="1" si="124"/>
        <v>#N/A</v>
      </c>
      <c r="G580" s="38" t="e">
        <f t="shared" si="125"/>
        <v>#N/A</v>
      </c>
      <c r="H580" s="41" t="s">
        <v>350</v>
      </c>
      <c r="I580" s="38" t="e">
        <f t="shared" si="126"/>
        <v>#N/A</v>
      </c>
      <c r="J580" s="38" t="e">
        <f t="shared" si="127"/>
        <v>#N/A</v>
      </c>
      <c r="K580" s="41" t="s">
        <v>348</v>
      </c>
      <c r="L580" s="38">
        <f t="shared" si="128"/>
        <v>1.7500000000000002E-2</v>
      </c>
      <c r="M580" s="38" t="e">
        <f t="shared" ca="1" si="129"/>
        <v>#N/A</v>
      </c>
      <c r="N580" s="38" t="e">
        <f ca="1">VLOOKUP(B580,$C$7:$T578,13,FALSE)</f>
        <v>#N/A</v>
      </c>
      <c r="O580" s="38" t="e">
        <f t="shared" ca="1" si="130"/>
        <v>#N/A</v>
      </c>
      <c r="P580" s="38" t="e">
        <f t="shared" ca="1" si="131"/>
        <v>#N/A</v>
      </c>
      <c r="Q580" s="38" t="e">
        <f t="shared" ca="1" si="132"/>
        <v>#N/A</v>
      </c>
      <c r="R580" s="38">
        <f t="shared" si="133"/>
        <v>6000</v>
      </c>
      <c r="S580" s="38" t="e">
        <f t="shared" ca="1" si="134"/>
        <v>#N/A</v>
      </c>
      <c r="T580" s="38" t="e">
        <f t="shared" si="135"/>
        <v>#N/A</v>
      </c>
    </row>
    <row r="581" spans="2:20" x14ac:dyDescent="0.25">
      <c r="B581" s="38" t="e">
        <f t="shared" ca="1" si="122"/>
        <v>#N/A</v>
      </c>
      <c r="C581" s="40" t="e">
        <f>Кабельный_журнал!P547</f>
        <v>#N/A</v>
      </c>
      <c r="D581" s="38" t="e">
        <f t="shared" ca="1" si="123"/>
        <v>#N/A</v>
      </c>
      <c r="E581" s="41" t="s">
        <v>351</v>
      </c>
      <c r="F581" s="38" t="e">
        <f t="shared" ca="1" si="124"/>
        <v>#N/A</v>
      </c>
      <c r="G581" s="38" t="e">
        <f t="shared" si="125"/>
        <v>#N/A</v>
      </c>
      <c r="H581" s="41" t="s">
        <v>350</v>
      </c>
      <c r="I581" s="38" t="e">
        <f t="shared" si="126"/>
        <v>#N/A</v>
      </c>
      <c r="J581" s="38" t="e">
        <f t="shared" si="127"/>
        <v>#N/A</v>
      </c>
      <c r="K581" s="41" t="s">
        <v>348</v>
      </c>
      <c r="L581" s="38">
        <f t="shared" si="128"/>
        <v>1.7500000000000002E-2</v>
      </c>
      <c r="M581" s="38" t="e">
        <f t="shared" ca="1" si="129"/>
        <v>#N/A</v>
      </c>
      <c r="N581" s="38" t="e">
        <f ca="1">VLOOKUP(B581,$C$7:$T579,13,FALSE)</f>
        <v>#N/A</v>
      </c>
      <c r="O581" s="38" t="e">
        <f t="shared" ca="1" si="130"/>
        <v>#N/A</v>
      </c>
      <c r="P581" s="38" t="e">
        <f t="shared" ca="1" si="131"/>
        <v>#N/A</v>
      </c>
      <c r="Q581" s="38" t="e">
        <f t="shared" ca="1" si="132"/>
        <v>#N/A</v>
      </c>
      <c r="R581" s="38">
        <f t="shared" si="133"/>
        <v>6000</v>
      </c>
      <c r="S581" s="38" t="e">
        <f t="shared" ca="1" si="134"/>
        <v>#N/A</v>
      </c>
      <c r="T581" s="38" t="e">
        <f t="shared" si="135"/>
        <v>#N/A</v>
      </c>
    </row>
    <row r="582" spans="2:20" x14ac:dyDescent="0.25">
      <c r="B582" s="38" t="e">
        <f t="shared" ca="1" si="122"/>
        <v>#N/A</v>
      </c>
      <c r="C582" s="40" t="e">
        <f>Кабельный_журнал!P548</f>
        <v>#N/A</v>
      </c>
      <c r="D582" s="38" t="e">
        <f t="shared" ca="1" si="123"/>
        <v>#N/A</v>
      </c>
      <c r="E582" s="41" t="s">
        <v>351</v>
      </c>
      <c r="F582" s="38" t="e">
        <f t="shared" ca="1" si="124"/>
        <v>#N/A</v>
      </c>
      <c r="G582" s="38" t="e">
        <f t="shared" si="125"/>
        <v>#N/A</v>
      </c>
      <c r="H582" s="41" t="s">
        <v>350</v>
      </c>
      <c r="I582" s="38" t="e">
        <f t="shared" si="126"/>
        <v>#N/A</v>
      </c>
      <c r="J582" s="38" t="e">
        <f t="shared" si="127"/>
        <v>#N/A</v>
      </c>
      <c r="K582" s="41" t="s">
        <v>348</v>
      </c>
      <c r="L582" s="38">
        <f t="shared" si="128"/>
        <v>1.7500000000000002E-2</v>
      </c>
      <c r="M582" s="38" t="e">
        <f t="shared" ca="1" si="129"/>
        <v>#N/A</v>
      </c>
      <c r="N582" s="38" t="e">
        <f ca="1">VLOOKUP(B582,$C$7:$T580,13,FALSE)</f>
        <v>#N/A</v>
      </c>
      <c r="O582" s="38" t="e">
        <f t="shared" ca="1" si="130"/>
        <v>#N/A</v>
      </c>
      <c r="P582" s="38" t="e">
        <f t="shared" ca="1" si="131"/>
        <v>#N/A</v>
      </c>
      <c r="Q582" s="38" t="e">
        <f t="shared" ca="1" si="132"/>
        <v>#N/A</v>
      </c>
      <c r="R582" s="38">
        <f t="shared" si="133"/>
        <v>6000</v>
      </c>
      <c r="S582" s="38" t="e">
        <f t="shared" ca="1" si="134"/>
        <v>#N/A</v>
      </c>
      <c r="T582" s="38" t="e">
        <f t="shared" si="135"/>
        <v>#N/A</v>
      </c>
    </row>
    <row r="583" spans="2:20" x14ac:dyDescent="0.25">
      <c r="B583" s="38" t="e">
        <f t="shared" ca="1" si="122"/>
        <v>#N/A</v>
      </c>
      <c r="C583" s="40" t="e">
        <f>Кабельный_журнал!P549</f>
        <v>#N/A</v>
      </c>
      <c r="D583" s="38" t="e">
        <f t="shared" ca="1" si="123"/>
        <v>#N/A</v>
      </c>
      <c r="E583" s="41" t="s">
        <v>351</v>
      </c>
      <c r="F583" s="38" t="e">
        <f t="shared" ca="1" si="124"/>
        <v>#N/A</v>
      </c>
      <c r="G583" s="38" t="e">
        <f t="shared" si="125"/>
        <v>#N/A</v>
      </c>
      <c r="H583" s="41" t="s">
        <v>350</v>
      </c>
      <c r="I583" s="38" t="e">
        <f t="shared" si="126"/>
        <v>#N/A</v>
      </c>
      <c r="J583" s="38" t="e">
        <f t="shared" si="127"/>
        <v>#N/A</v>
      </c>
      <c r="K583" s="41" t="s">
        <v>348</v>
      </c>
      <c r="L583" s="38">
        <f t="shared" si="128"/>
        <v>1.7500000000000002E-2</v>
      </c>
      <c r="M583" s="38" t="e">
        <f t="shared" ca="1" si="129"/>
        <v>#N/A</v>
      </c>
      <c r="N583" s="38" t="e">
        <f ca="1">VLOOKUP(B583,$C$7:$T581,13,FALSE)</f>
        <v>#N/A</v>
      </c>
      <c r="O583" s="38" t="e">
        <f t="shared" ca="1" si="130"/>
        <v>#N/A</v>
      </c>
      <c r="P583" s="38" t="e">
        <f t="shared" ca="1" si="131"/>
        <v>#N/A</v>
      </c>
      <c r="Q583" s="38" t="e">
        <f t="shared" ca="1" si="132"/>
        <v>#N/A</v>
      </c>
      <c r="R583" s="38">
        <f t="shared" si="133"/>
        <v>6000</v>
      </c>
      <c r="S583" s="38" t="e">
        <f t="shared" ca="1" si="134"/>
        <v>#N/A</v>
      </c>
      <c r="T583" s="38" t="e">
        <f t="shared" si="135"/>
        <v>#N/A</v>
      </c>
    </row>
    <row r="584" spans="2:20" x14ac:dyDescent="0.25">
      <c r="B584" s="38" t="e">
        <f t="shared" ca="1" si="122"/>
        <v>#N/A</v>
      </c>
      <c r="C584" s="40" t="e">
        <f>Кабельный_журнал!P550</f>
        <v>#N/A</v>
      </c>
      <c r="D584" s="38" t="e">
        <f t="shared" ca="1" si="123"/>
        <v>#N/A</v>
      </c>
      <c r="E584" s="41" t="s">
        <v>351</v>
      </c>
      <c r="F584" s="38" t="e">
        <f t="shared" ca="1" si="124"/>
        <v>#N/A</v>
      </c>
      <c r="G584" s="38" t="e">
        <f t="shared" si="125"/>
        <v>#N/A</v>
      </c>
      <c r="H584" s="41" t="s">
        <v>350</v>
      </c>
      <c r="I584" s="38" t="e">
        <f t="shared" si="126"/>
        <v>#N/A</v>
      </c>
      <c r="J584" s="38" t="e">
        <f t="shared" si="127"/>
        <v>#N/A</v>
      </c>
      <c r="K584" s="41" t="s">
        <v>348</v>
      </c>
      <c r="L584" s="38">
        <f t="shared" si="128"/>
        <v>1.7500000000000002E-2</v>
      </c>
      <c r="M584" s="38" t="e">
        <f t="shared" ca="1" si="129"/>
        <v>#N/A</v>
      </c>
      <c r="N584" s="38" t="e">
        <f ca="1">VLOOKUP(B584,$C$7:$T582,13,FALSE)</f>
        <v>#N/A</v>
      </c>
      <c r="O584" s="38" t="e">
        <f t="shared" ca="1" si="130"/>
        <v>#N/A</v>
      </c>
      <c r="P584" s="38" t="e">
        <f t="shared" ca="1" si="131"/>
        <v>#N/A</v>
      </c>
      <c r="Q584" s="38" t="e">
        <f t="shared" ca="1" si="132"/>
        <v>#N/A</v>
      </c>
      <c r="R584" s="38">
        <f t="shared" si="133"/>
        <v>6000</v>
      </c>
      <c r="S584" s="38" t="e">
        <f t="shared" ca="1" si="134"/>
        <v>#N/A</v>
      </c>
      <c r="T584" s="38" t="e">
        <f t="shared" si="135"/>
        <v>#N/A</v>
      </c>
    </row>
    <row r="585" spans="2:20" x14ac:dyDescent="0.25">
      <c r="B585" s="38" t="e">
        <f t="shared" ca="1" si="122"/>
        <v>#N/A</v>
      </c>
      <c r="C585" s="40" t="e">
        <f>Кабельный_журнал!P551</f>
        <v>#N/A</v>
      </c>
      <c r="D585" s="38" t="e">
        <f t="shared" ca="1" si="123"/>
        <v>#N/A</v>
      </c>
      <c r="E585" s="41" t="s">
        <v>351</v>
      </c>
      <c r="F585" s="38" t="e">
        <f t="shared" ca="1" si="124"/>
        <v>#N/A</v>
      </c>
      <c r="G585" s="38" t="e">
        <f t="shared" si="125"/>
        <v>#N/A</v>
      </c>
      <c r="H585" s="41" t="s">
        <v>350</v>
      </c>
      <c r="I585" s="38" t="e">
        <f t="shared" si="126"/>
        <v>#N/A</v>
      </c>
      <c r="J585" s="38" t="e">
        <f t="shared" si="127"/>
        <v>#N/A</v>
      </c>
      <c r="K585" s="41" t="s">
        <v>348</v>
      </c>
      <c r="L585" s="38">
        <f t="shared" si="128"/>
        <v>1.7500000000000002E-2</v>
      </c>
      <c r="M585" s="38" t="e">
        <f t="shared" ca="1" si="129"/>
        <v>#N/A</v>
      </c>
      <c r="N585" s="38" t="e">
        <f ca="1">VLOOKUP(B585,$C$7:$T583,13,FALSE)</f>
        <v>#N/A</v>
      </c>
      <c r="O585" s="38" t="e">
        <f t="shared" ca="1" si="130"/>
        <v>#N/A</v>
      </c>
      <c r="P585" s="38" t="e">
        <f t="shared" ca="1" si="131"/>
        <v>#N/A</v>
      </c>
      <c r="Q585" s="38" t="e">
        <f t="shared" ca="1" si="132"/>
        <v>#N/A</v>
      </c>
      <c r="R585" s="38">
        <f t="shared" si="133"/>
        <v>6000</v>
      </c>
      <c r="S585" s="38" t="e">
        <f t="shared" ca="1" si="134"/>
        <v>#N/A</v>
      </c>
      <c r="T585" s="38" t="e">
        <f t="shared" si="135"/>
        <v>#N/A</v>
      </c>
    </row>
    <row r="586" spans="2:20" x14ac:dyDescent="0.25">
      <c r="B586" s="38" t="e">
        <f t="shared" ca="1" si="122"/>
        <v>#N/A</v>
      </c>
      <c r="C586" s="40" t="e">
        <f>Кабельный_журнал!P552</f>
        <v>#N/A</v>
      </c>
      <c r="D586" s="38" t="e">
        <f t="shared" ca="1" si="123"/>
        <v>#N/A</v>
      </c>
      <c r="E586" s="41" t="s">
        <v>351</v>
      </c>
      <c r="F586" s="38" t="e">
        <f t="shared" ca="1" si="124"/>
        <v>#N/A</v>
      </c>
      <c r="G586" s="38" t="e">
        <f t="shared" si="125"/>
        <v>#N/A</v>
      </c>
      <c r="H586" s="41" t="s">
        <v>350</v>
      </c>
      <c r="I586" s="38" t="e">
        <f t="shared" si="126"/>
        <v>#N/A</v>
      </c>
      <c r="J586" s="38" t="e">
        <f t="shared" si="127"/>
        <v>#N/A</v>
      </c>
      <c r="K586" s="41" t="s">
        <v>348</v>
      </c>
      <c r="L586" s="38">
        <f t="shared" si="128"/>
        <v>1.7500000000000002E-2</v>
      </c>
      <c r="M586" s="38" t="e">
        <f t="shared" ca="1" si="129"/>
        <v>#N/A</v>
      </c>
      <c r="N586" s="38" t="e">
        <f ca="1">VLOOKUP(B586,$C$7:$T584,13,FALSE)</f>
        <v>#N/A</v>
      </c>
      <c r="O586" s="38" t="e">
        <f t="shared" ca="1" si="130"/>
        <v>#N/A</v>
      </c>
      <c r="P586" s="38" t="e">
        <f t="shared" ca="1" si="131"/>
        <v>#N/A</v>
      </c>
      <c r="Q586" s="38" t="e">
        <f t="shared" ca="1" si="132"/>
        <v>#N/A</v>
      </c>
      <c r="R586" s="38">
        <f t="shared" si="133"/>
        <v>6000</v>
      </c>
      <c r="S586" s="38" t="e">
        <f t="shared" ca="1" si="134"/>
        <v>#N/A</v>
      </c>
      <c r="T586" s="38" t="e">
        <f t="shared" si="135"/>
        <v>#N/A</v>
      </c>
    </row>
    <row r="587" spans="2:20" x14ac:dyDescent="0.25">
      <c r="B587" s="38" t="e">
        <f t="shared" ca="1" si="122"/>
        <v>#N/A</v>
      </c>
      <c r="C587" s="40" t="e">
        <f>Кабельный_журнал!P553</f>
        <v>#N/A</v>
      </c>
      <c r="D587" s="38" t="e">
        <f t="shared" ca="1" si="123"/>
        <v>#N/A</v>
      </c>
      <c r="E587" s="41" t="s">
        <v>351</v>
      </c>
      <c r="F587" s="38" t="e">
        <f t="shared" ca="1" si="124"/>
        <v>#N/A</v>
      </c>
      <c r="G587" s="38" t="e">
        <f t="shared" si="125"/>
        <v>#N/A</v>
      </c>
      <c r="H587" s="41" t="s">
        <v>350</v>
      </c>
      <c r="I587" s="38" t="e">
        <f t="shared" si="126"/>
        <v>#N/A</v>
      </c>
      <c r="J587" s="38" t="e">
        <f t="shared" si="127"/>
        <v>#N/A</v>
      </c>
      <c r="K587" s="41" t="s">
        <v>348</v>
      </c>
      <c r="L587" s="38">
        <f t="shared" si="128"/>
        <v>1.7500000000000002E-2</v>
      </c>
      <c r="M587" s="38" t="e">
        <f t="shared" ca="1" si="129"/>
        <v>#N/A</v>
      </c>
      <c r="N587" s="38" t="e">
        <f ca="1">VLOOKUP(B587,$C$7:$T585,13,FALSE)</f>
        <v>#N/A</v>
      </c>
      <c r="O587" s="38" t="e">
        <f t="shared" ca="1" si="130"/>
        <v>#N/A</v>
      </c>
      <c r="P587" s="38" t="e">
        <f t="shared" ca="1" si="131"/>
        <v>#N/A</v>
      </c>
      <c r="Q587" s="38" t="e">
        <f t="shared" ca="1" si="132"/>
        <v>#N/A</v>
      </c>
      <c r="R587" s="38">
        <f t="shared" si="133"/>
        <v>6000</v>
      </c>
      <c r="S587" s="38" t="e">
        <f t="shared" ca="1" si="134"/>
        <v>#N/A</v>
      </c>
      <c r="T587" s="38" t="e">
        <f t="shared" si="135"/>
        <v>#N/A</v>
      </c>
    </row>
    <row r="588" spans="2:20" x14ac:dyDescent="0.25">
      <c r="B588" s="38" t="e">
        <f t="shared" ca="1" si="122"/>
        <v>#N/A</v>
      </c>
      <c r="C588" s="40" t="e">
        <f>Кабельный_журнал!P554</f>
        <v>#N/A</v>
      </c>
      <c r="D588" s="38" t="e">
        <f t="shared" ca="1" si="123"/>
        <v>#N/A</v>
      </c>
      <c r="E588" s="41" t="s">
        <v>351</v>
      </c>
      <c r="F588" s="38" t="e">
        <f t="shared" ca="1" si="124"/>
        <v>#N/A</v>
      </c>
      <c r="G588" s="38" t="e">
        <f t="shared" si="125"/>
        <v>#N/A</v>
      </c>
      <c r="H588" s="41" t="s">
        <v>350</v>
      </c>
      <c r="I588" s="38" t="e">
        <f t="shared" si="126"/>
        <v>#N/A</v>
      </c>
      <c r="J588" s="38" t="e">
        <f t="shared" si="127"/>
        <v>#N/A</v>
      </c>
      <c r="K588" s="41" t="s">
        <v>348</v>
      </c>
      <c r="L588" s="38">
        <f t="shared" si="128"/>
        <v>1.7500000000000002E-2</v>
      </c>
      <c r="M588" s="38" t="e">
        <f t="shared" ca="1" si="129"/>
        <v>#N/A</v>
      </c>
      <c r="N588" s="38" t="e">
        <f ca="1">VLOOKUP(B588,$C$7:$T586,13,FALSE)</f>
        <v>#N/A</v>
      </c>
      <c r="O588" s="38" t="e">
        <f t="shared" ca="1" si="130"/>
        <v>#N/A</v>
      </c>
      <c r="P588" s="38" t="e">
        <f t="shared" ca="1" si="131"/>
        <v>#N/A</v>
      </c>
      <c r="Q588" s="38" t="e">
        <f t="shared" ca="1" si="132"/>
        <v>#N/A</v>
      </c>
      <c r="R588" s="38">
        <f t="shared" si="133"/>
        <v>6000</v>
      </c>
      <c r="S588" s="38" t="e">
        <f t="shared" ca="1" si="134"/>
        <v>#N/A</v>
      </c>
      <c r="T588" s="38" t="e">
        <f t="shared" si="135"/>
        <v>#N/A</v>
      </c>
    </row>
    <row r="589" spans="2:20" x14ac:dyDescent="0.25">
      <c r="B589" s="38" t="e">
        <f t="shared" ca="1" si="122"/>
        <v>#N/A</v>
      </c>
      <c r="C589" s="40" t="e">
        <f>Кабельный_журнал!P555</f>
        <v>#N/A</v>
      </c>
      <c r="D589" s="38" t="e">
        <f t="shared" ca="1" si="123"/>
        <v>#N/A</v>
      </c>
      <c r="E589" s="41" t="s">
        <v>351</v>
      </c>
      <c r="F589" s="38" t="e">
        <f t="shared" ca="1" si="124"/>
        <v>#N/A</v>
      </c>
      <c r="G589" s="38" t="e">
        <f t="shared" si="125"/>
        <v>#N/A</v>
      </c>
      <c r="H589" s="41" t="s">
        <v>350</v>
      </c>
      <c r="I589" s="38" t="e">
        <f t="shared" si="126"/>
        <v>#N/A</v>
      </c>
      <c r="J589" s="38" t="e">
        <f t="shared" si="127"/>
        <v>#N/A</v>
      </c>
      <c r="K589" s="41" t="s">
        <v>348</v>
      </c>
      <c r="L589" s="38">
        <f t="shared" si="128"/>
        <v>1.7500000000000002E-2</v>
      </c>
      <c r="M589" s="38" t="e">
        <f t="shared" ca="1" si="129"/>
        <v>#N/A</v>
      </c>
      <c r="N589" s="38" t="e">
        <f ca="1">VLOOKUP(B589,$C$7:$T587,13,FALSE)</f>
        <v>#N/A</v>
      </c>
      <c r="O589" s="38" t="e">
        <f t="shared" ca="1" si="130"/>
        <v>#N/A</v>
      </c>
      <c r="P589" s="38" t="e">
        <f t="shared" ca="1" si="131"/>
        <v>#N/A</v>
      </c>
      <c r="Q589" s="38" t="e">
        <f t="shared" ca="1" si="132"/>
        <v>#N/A</v>
      </c>
      <c r="R589" s="38">
        <f t="shared" si="133"/>
        <v>6000</v>
      </c>
      <c r="S589" s="38" t="e">
        <f t="shared" ca="1" si="134"/>
        <v>#N/A</v>
      </c>
      <c r="T589" s="38" t="e">
        <f t="shared" si="135"/>
        <v>#N/A</v>
      </c>
    </row>
    <row r="590" spans="2:20" x14ac:dyDescent="0.25">
      <c r="B590" s="38" t="e">
        <f t="shared" ca="1" si="122"/>
        <v>#N/A</v>
      </c>
      <c r="C590" s="40" t="e">
        <f>Кабельный_журнал!P556</f>
        <v>#N/A</v>
      </c>
      <c r="D590" s="38" t="e">
        <f t="shared" ca="1" si="123"/>
        <v>#N/A</v>
      </c>
      <c r="E590" s="41" t="s">
        <v>351</v>
      </c>
      <c r="F590" s="38" t="e">
        <f t="shared" ca="1" si="124"/>
        <v>#N/A</v>
      </c>
      <c r="G590" s="38" t="e">
        <f t="shared" si="125"/>
        <v>#N/A</v>
      </c>
      <c r="H590" s="41" t="s">
        <v>350</v>
      </c>
      <c r="I590" s="38" t="e">
        <f t="shared" si="126"/>
        <v>#N/A</v>
      </c>
      <c r="J590" s="38" t="e">
        <f t="shared" si="127"/>
        <v>#N/A</v>
      </c>
      <c r="K590" s="41" t="s">
        <v>348</v>
      </c>
      <c r="L590" s="38">
        <f t="shared" si="128"/>
        <v>1.7500000000000002E-2</v>
      </c>
      <c r="M590" s="38" t="e">
        <f t="shared" ca="1" si="129"/>
        <v>#N/A</v>
      </c>
      <c r="N590" s="38" t="e">
        <f ca="1">VLOOKUP(B590,$C$7:$T588,13,FALSE)</f>
        <v>#N/A</v>
      </c>
      <c r="O590" s="38" t="e">
        <f t="shared" ca="1" si="130"/>
        <v>#N/A</v>
      </c>
      <c r="P590" s="38" t="e">
        <f t="shared" ca="1" si="131"/>
        <v>#N/A</v>
      </c>
      <c r="Q590" s="38" t="e">
        <f t="shared" ca="1" si="132"/>
        <v>#N/A</v>
      </c>
      <c r="R590" s="38">
        <f t="shared" si="133"/>
        <v>6000</v>
      </c>
      <c r="S590" s="38" t="e">
        <f t="shared" ca="1" si="134"/>
        <v>#N/A</v>
      </c>
      <c r="T590" s="38" t="e">
        <f t="shared" si="135"/>
        <v>#N/A</v>
      </c>
    </row>
    <row r="591" spans="2:20" x14ac:dyDescent="0.25">
      <c r="B591" s="38" t="e">
        <f t="shared" ca="1" si="122"/>
        <v>#N/A</v>
      </c>
      <c r="C591" s="40" t="e">
        <f>Кабельный_журнал!P557</f>
        <v>#N/A</v>
      </c>
      <c r="D591" s="38" t="e">
        <f t="shared" ca="1" si="123"/>
        <v>#N/A</v>
      </c>
      <c r="E591" s="41" t="s">
        <v>351</v>
      </c>
      <c r="F591" s="38" t="e">
        <f t="shared" ca="1" si="124"/>
        <v>#N/A</v>
      </c>
      <c r="G591" s="38" t="e">
        <f t="shared" si="125"/>
        <v>#N/A</v>
      </c>
      <c r="H591" s="41" t="s">
        <v>350</v>
      </c>
      <c r="I591" s="38" t="e">
        <f t="shared" si="126"/>
        <v>#N/A</v>
      </c>
      <c r="J591" s="38" t="e">
        <f t="shared" si="127"/>
        <v>#N/A</v>
      </c>
      <c r="K591" s="41" t="s">
        <v>348</v>
      </c>
      <c r="L591" s="38">
        <f t="shared" si="128"/>
        <v>1.7500000000000002E-2</v>
      </c>
      <c r="M591" s="38" t="e">
        <f t="shared" ca="1" si="129"/>
        <v>#N/A</v>
      </c>
      <c r="N591" s="38" t="e">
        <f ca="1">VLOOKUP(B591,$C$7:$T589,13,FALSE)</f>
        <v>#N/A</v>
      </c>
      <c r="O591" s="38" t="e">
        <f t="shared" ca="1" si="130"/>
        <v>#N/A</v>
      </c>
      <c r="P591" s="38" t="e">
        <f t="shared" ca="1" si="131"/>
        <v>#N/A</v>
      </c>
      <c r="Q591" s="38" t="e">
        <f t="shared" ca="1" si="132"/>
        <v>#N/A</v>
      </c>
      <c r="R591" s="38">
        <f t="shared" si="133"/>
        <v>6000</v>
      </c>
      <c r="S591" s="38" t="e">
        <f t="shared" ca="1" si="134"/>
        <v>#N/A</v>
      </c>
      <c r="T591" s="38" t="e">
        <f t="shared" si="135"/>
        <v>#N/A</v>
      </c>
    </row>
    <row r="592" spans="2:20" x14ac:dyDescent="0.25">
      <c r="B592" s="38" t="e">
        <f t="shared" ca="1" si="122"/>
        <v>#N/A</v>
      </c>
      <c r="C592" s="40" t="e">
        <f>Кабельный_журнал!P558</f>
        <v>#N/A</v>
      </c>
      <c r="D592" s="38" t="e">
        <f t="shared" ca="1" si="123"/>
        <v>#N/A</v>
      </c>
      <c r="E592" s="41" t="s">
        <v>351</v>
      </c>
      <c r="F592" s="38" t="e">
        <f t="shared" ca="1" si="124"/>
        <v>#N/A</v>
      </c>
      <c r="G592" s="38" t="e">
        <f t="shared" si="125"/>
        <v>#N/A</v>
      </c>
      <c r="H592" s="41" t="s">
        <v>350</v>
      </c>
      <c r="I592" s="38" t="e">
        <f t="shared" si="126"/>
        <v>#N/A</v>
      </c>
      <c r="J592" s="38" t="e">
        <f t="shared" si="127"/>
        <v>#N/A</v>
      </c>
      <c r="K592" s="41" t="s">
        <v>348</v>
      </c>
      <c r="L592" s="38">
        <f t="shared" si="128"/>
        <v>1.7500000000000002E-2</v>
      </c>
      <c r="M592" s="38" t="e">
        <f t="shared" ca="1" si="129"/>
        <v>#N/A</v>
      </c>
      <c r="N592" s="38" t="e">
        <f ca="1">VLOOKUP(B592,$C$7:$T590,13,FALSE)</f>
        <v>#N/A</v>
      </c>
      <c r="O592" s="38" t="e">
        <f t="shared" ca="1" si="130"/>
        <v>#N/A</v>
      </c>
      <c r="P592" s="38" t="e">
        <f t="shared" ca="1" si="131"/>
        <v>#N/A</v>
      </c>
      <c r="Q592" s="38" t="e">
        <f t="shared" ca="1" si="132"/>
        <v>#N/A</v>
      </c>
      <c r="R592" s="38">
        <f t="shared" si="133"/>
        <v>6000</v>
      </c>
      <c r="S592" s="38" t="e">
        <f t="shared" ca="1" si="134"/>
        <v>#N/A</v>
      </c>
      <c r="T592" s="38" t="e">
        <f t="shared" si="135"/>
        <v>#N/A</v>
      </c>
    </row>
    <row r="593" spans="2:20" x14ac:dyDescent="0.25">
      <c r="B593" s="38" t="e">
        <f t="shared" ca="1" si="122"/>
        <v>#N/A</v>
      </c>
      <c r="C593" s="40" t="e">
        <f>Кабельный_журнал!P559</f>
        <v>#N/A</v>
      </c>
      <c r="D593" s="38" t="e">
        <f t="shared" ca="1" si="123"/>
        <v>#N/A</v>
      </c>
      <c r="E593" s="41" t="s">
        <v>351</v>
      </c>
      <c r="F593" s="38" t="e">
        <f t="shared" ca="1" si="124"/>
        <v>#N/A</v>
      </c>
      <c r="G593" s="38" t="e">
        <f t="shared" si="125"/>
        <v>#N/A</v>
      </c>
      <c r="H593" s="41" t="s">
        <v>350</v>
      </c>
      <c r="I593" s="38" t="e">
        <f t="shared" si="126"/>
        <v>#N/A</v>
      </c>
      <c r="J593" s="38" t="e">
        <f t="shared" si="127"/>
        <v>#N/A</v>
      </c>
      <c r="K593" s="41" t="s">
        <v>348</v>
      </c>
      <c r="L593" s="38">
        <f t="shared" si="128"/>
        <v>1.7500000000000002E-2</v>
      </c>
      <c r="M593" s="38" t="e">
        <f t="shared" ca="1" si="129"/>
        <v>#N/A</v>
      </c>
      <c r="N593" s="38" t="e">
        <f ca="1">VLOOKUP(B593,$C$7:$T591,13,FALSE)</f>
        <v>#N/A</v>
      </c>
      <c r="O593" s="38" t="e">
        <f t="shared" ca="1" si="130"/>
        <v>#N/A</v>
      </c>
      <c r="P593" s="38" t="e">
        <f t="shared" ca="1" si="131"/>
        <v>#N/A</v>
      </c>
      <c r="Q593" s="38" t="e">
        <f t="shared" ca="1" si="132"/>
        <v>#N/A</v>
      </c>
      <c r="R593" s="38">
        <f t="shared" si="133"/>
        <v>6000</v>
      </c>
      <c r="S593" s="38" t="e">
        <f t="shared" ca="1" si="134"/>
        <v>#N/A</v>
      </c>
      <c r="T593" s="38" t="e">
        <f t="shared" si="135"/>
        <v>#N/A</v>
      </c>
    </row>
    <row r="594" spans="2:20" x14ac:dyDescent="0.25">
      <c r="B594" s="38" t="e">
        <f t="shared" ca="1" si="122"/>
        <v>#N/A</v>
      </c>
      <c r="C594" s="40" t="e">
        <f>Кабельный_журнал!P560</f>
        <v>#N/A</v>
      </c>
      <c r="D594" s="38" t="e">
        <f t="shared" ca="1" si="123"/>
        <v>#N/A</v>
      </c>
      <c r="E594" s="41" t="s">
        <v>351</v>
      </c>
      <c r="F594" s="38" t="e">
        <f t="shared" ca="1" si="124"/>
        <v>#N/A</v>
      </c>
      <c r="G594" s="38" t="e">
        <f t="shared" si="125"/>
        <v>#N/A</v>
      </c>
      <c r="H594" s="41" t="s">
        <v>350</v>
      </c>
      <c r="I594" s="38" t="e">
        <f t="shared" si="126"/>
        <v>#N/A</v>
      </c>
      <c r="J594" s="38" t="e">
        <f t="shared" si="127"/>
        <v>#N/A</v>
      </c>
      <c r="K594" s="41" t="s">
        <v>348</v>
      </c>
      <c r="L594" s="38">
        <f t="shared" si="128"/>
        <v>1.7500000000000002E-2</v>
      </c>
      <c r="M594" s="38" t="e">
        <f t="shared" ca="1" si="129"/>
        <v>#N/A</v>
      </c>
      <c r="N594" s="38" t="e">
        <f ca="1">VLOOKUP(B594,$C$7:$T592,13,FALSE)</f>
        <v>#N/A</v>
      </c>
      <c r="O594" s="38" t="e">
        <f t="shared" ca="1" si="130"/>
        <v>#N/A</v>
      </c>
      <c r="P594" s="38" t="e">
        <f t="shared" ca="1" si="131"/>
        <v>#N/A</v>
      </c>
      <c r="Q594" s="38" t="e">
        <f t="shared" ca="1" si="132"/>
        <v>#N/A</v>
      </c>
      <c r="R594" s="38">
        <f t="shared" si="133"/>
        <v>6000</v>
      </c>
      <c r="S594" s="38" t="e">
        <f t="shared" ca="1" si="134"/>
        <v>#N/A</v>
      </c>
      <c r="T594" s="38" t="e">
        <f t="shared" si="135"/>
        <v>#N/A</v>
      </c>
    </row>
    <row r="595" spans="2:20" x14ac:dyDescent="0.25">
      <c r="B595" s="38" t="e">
        <f t="shared" ca="1" si="122"/>
        <v>#N/A</v>
      </c>
      <c r="C595" s="40" t="e">
        <f>Кабельный_журнал!P561</f>
        <v>#N/A</v>
      </c>
      <c r="D595" s="38" t="e">
        <f t="shared" ca="1" si="123"/>
        <v>#N/A</v>
      </c>
      <c r="E595" s="41" t="s">
        <v>351</v>
      </c>
      <c r="F595" s="38" t="e">
        <f t="shared" ca="1" si="124"/>
        <v>#N/A</v>
      </c>
      <c r="G595" s="38" t="e">
        <f t="shared" si="125"/>
        <v>#N/A</v>
      </c>
      <c r="H595" s="41" t="s">
        <v>350</v>
      </c>
      <c r="I595" s="38" t="e">
        <f t="shared" si="126"/>
        <v>#N/A</v>
      </c>
      <c r="J595" s="38" t="e">
        <f t="shared" si="127"/>
        <v>#N/A</v>
      </c>
      <c r="K595" s="41" t="s">
        <v>348</v>
      </c>
      <c r="L595" s="38">
        <f t="shared" si="128"/>
        <v>1.7500000000000002E-2</v>
      </c>
      <c r="M595" s="38" t="e">
        <f t="shared" ca="1" si="129"/>
        <v>#N/A</v>
      </c>
      <c r="N595" s="38" t="e">
        <f ca="1">VLOOKUP(B595,$C$7:$T593,13,FALSE)</f>
        <v>#N/A</v>
      </c>
      <c r="O595" s="38" t="e">
        <f t="shared" ca="1" si="130"/>
        <v>#N/A</v>
      </c>
      <c r="P595" s="38" t="e">
        <f t="shared" ca="1" si="131"/>
        <v>#N/A</v>
      </c>
      <c r="Q595" s="38" t="e">
        <f t="shared" ca="1" si="132"/>
        <v>#N/A</v>
      </c>
      <c r="R595" s="38">
        <f t="shared" si="133"/>
        <v>6000</v>
      </c>
      <c r="S595" s="38" t="e">
        <f t="shared" ca="1" si="134"/>
        <v>#N/A</v>
      </c>
      <c r="T595" s="38" t="e">
        <f t="shared" si="135"/>
        <v>#N/A</v>
      </c>
    </row>
    <row r="596" spans="2:20" x14ac:dyDescent="0.25">
      <c r="B596" s="38" t="e">
        <f t="shared" ca="1" si="122"/>
        <v>#N/A</v>
      </c>
      <c r="C596" s="40" t="e">
        <f>Кабельный_журнал!P562</f>
        <v>#N/A</v>
      </c>
      <c r="D596" s="38" t="e">
        <f t="shared" ca="1" si="123"/>
        <v>#N/A</v>
      </c>
      <c r="E596" s="41" t="s">
        <v>351</v>
      </c>
      <c r="F596" s="38" t="e">
        <f t="shared" ca="1" si="124"/>
        <v>#N/A</v>
      </c>
      <c r="G596" s="38" t="e">
        <f t="shared" si="125"/>
        <v>#N/A</v>
      </c>
      <c r="H596" s="41" t="s">
        <v>350</v>
      </c>
      <c r="I596" s="38" t="e">
        <f t="shared" si="126"/>
        <v>#N/A</v>
      </c>
      <c r="J596" s="38" t="e">
        <f t="shared" si="127"/>
        <v>#N/A</v>
      </c>
      <c r="K596" s="41" t="s">
        <v>348</v>
      </c>
      <c r="L596" s="38">
        <f t="shared" si="128"/>
        <v>1.7500000000000002E-2</v>
      </c>
      <c r="M596" s="38" t="e">
        <f t="shared" ca="1" si="129"/>
        <v>#N/A</v>
      </c>
      <c r="N596" s="38" t="e">
        <f ca="1">VLOOKUP(B596,$C$7:$T594,13,FALSE)</f>
        <v>#N/A</v>
      </c>
      <c r="O596" s="38" t="e">
        <f t="shared" ca="1" si="130"/>
        <v>#N/A</v>
      </c>
      <c r="P596" s="38" t="e">
        <f t="shared" ca="1" si="131"/>
        <v>#N/A</v>
      </c>
      <c r="Q596" s="38" t="e">
        <f t="shared" ca="1" si="132"/>
        <v>#N/A</v>
      </c>
      <c r="R596" s="38">
        <f t="shared" si="133"/>
        <v>6000</v>
      </c>
      <c r="S596" s="38" t="e">
        <f t="shared" ca="1" si="134"/>
        <v>#N/A</v>
      </c>
      <c r="T596" s="38" t="e">
        <f t="shared" si="135"/>
        <v>#N/A</v>
      </c>
    </row>
    <row r="597" spans="2:20" x14ac:dyDescent="0.25">
      <c r="B597" s="38" t="e">
        <f t="shared" ca="1" si="122"/>
        <v>#N/A</v>
      </c>
      <c r="C597" s="40" t="e">
        <f>Кабельный_журнал!P563</f>
        <v>#N/A</v>
      </c>
      <c r="D597" s="38" t="e">
        <f t="shared" ca="1" si="123"/>
        <v>#N/A</v>
      </c>
      <c r="E597" s="41" t="s">
        <v>351</v>
      </c>
      <c r="F597" s="38" t="e">
        <f t="shared" ca="1" si="124"/>
        <v>#N/A</v>
      </c>
      <c r="G597" s="38" t="e">
        <f t="shared" si="125"/>
        <v>#N/A</v>
      </c>
      <c r="H597" s="41" t="s">
        <v>350</v>
      </c>
      <c r="I597" s="38" t="e">
        <f t="shared" si="126"/>
        <v>#N/A</v>
      </c>
      <c r="J597" s="38" t="e">
        <f t="shared" si="127"/>
        <v>#N/A</v>
      </c>
      <c r="K597" s="41" t="s">
        <v>348</v>
      </c>
      <c r="L597" s="38">
        <f t="shared" si="128"/>
        <v>1.7500000000000002E-2</v>
      </c>
      <c r="M597" s="38" t="e">
        <f t="shared" ca="1" si="129"/>
        <v>#N/A</v>
      </c>
      <c r="N597" s="38" t="e">
        <f ca="1">VLOOKUP(B597,$C$7:$T595,13,FALSE)</f>
        <v>#N/A</v>
      </c>
      <c r="O597" s="38" t="e">
        <f t="shared" ca="1" si="130"/>
        <v>#N/A</v>
      </c>
      <c r="P597" s="38" t="e">
        <f t="shared" ca="1" si="131"/>
        <v>#N/A</v>
      </c>
      <c r="Q597" s="38" t="e">
        <f t="shared" ca="1" si="132"/>
        <v>#N/A</v>
      </c>
      <c r="R597" s="38">
        <f t="shared" si="133"/>
        <v>6000</v>
      </c>
      <c r="S597" s="38" t="e">
        <f t="shared" ca="1" si="134"/>
        <v>#N/A</v>
      </c>
      <c r="T597" s="38" t="e">
        <f t="shared" si="135"/>
        <v>#N/A</v>
      </c>
    </row>
    <row r="598" spans="2:20" x14ac:dyDescent="0.25">
      <c r="B598" s="38" t="e">
        <f t="shared" ca="1" si="122"/>
        <v>#N/A</v>
      </c>
      <c r="C598" s="40" t="e">
        <f>Кабельный_журнал!P564</f>
        <v>#N/A</v>
      </c>
      <c r="D598" s="38" t="e">
        <f t="shared" ca="1" si="123"/>
        <v>#N/A</v>
      </c>
      <c r="E598" s="41" t="s">
        <v>351</v>
      </c>
      <c r="F598" s="38" t="e">
        <f t="shared" ca="1" si="124"/>
        <v>#N/A</v>
      </c>
      <c r="G598" s="38" t="e">
        <f t="shared" si="125"/>
        <v>#N/A</v>
      </c>
      <c r="H598" s="41" t="s">
        <v>350</v>
      </c>
      <c r="I598" s="38" t="e">
        <f t="shared" si="126"/>
        <v>#N/A</v>
      </c>
      <c r="J598" s="38" t="e">
        <f t="shared" si="127"/>
        <v>#N/A</v>
      </c>
      <c r="K598" s="41" t="s">
        <v>348</v>
      </c>
      <c r="L598" s="38">
        <f t="shared" si="128"/>
        <v>1.7500000000000002E-2</v>
      </c>
      <c r="M598" s="38" t="e">
        <f t="shared" ca="1" si="129"/>
        <v>#N/A</v>
      </c>
      <c r="N598" s="38" t="e">
        <f ca="1">VLOOKUP(B598,$C$7:$T596,13,FALSE)</f>
        <v>#N/A</v>
      </c>
      <c r="O598" s="38" t="e">
        <f t="shared" ca="1" si="130"/>
        <v>#N/A</v>
      </c>
      <c r="P598" s="38" t="e">
        <f t="shared" ca="1" si="131"/>
        <v>#N/A</v>
      </c>
      <c r="Q598" s="38" t="e">
        <f t="shared" ca="1" si="132"/>
        <v>#N/A</v>
      </c>
      <c r="R598" s="38">
        <f t="shared" si="133"/>
        <v>6000</v>
      </c>
      <c r="S598" s="38" t="e">
        <f t="shared" ca="1" si="134"/>
        <v>#N/A</v>
      </c>
      <c r="T598" s="38" t="e">
        <f t="shared" si="135"/>
        <v>#N/A</v>
      </c>
    </row>
    <row r="599" spans="2:20" x14ac:dyDescent="0.25">
      <c r="B599" s="38" t="e">
        <f t="shared" ca="1" si="122"/>
        <v>#N/A</v>
      </c>
      <c r="C599" s="40" t="e">
        <f>Кабельный_журнал!P565</f>
        <v>#N/A</v>
      </c>
      <c r="D599" s="38" t="e">
        <f t="shared" ca="1" si="123"/>
        <v>#N/A</v>
      </c>
      <c r="E599" s="41" t="s">
        <v>351</v>
      </c>
      <c r="F599" s="38" t="e">
        <f t="shared" ca="1" si="124"/>
        <v>#N/A</v>
      </c>
      <c r="G599" s="38" t="e">
        <f t="shared" si="125"/>
        <v>#N/A</v>
      </c>
      <c r="H599" s="41" t="s">
        <v>350</v>
      </c>
      <c r="I599" s="38" t="e">
        <f t="shared" si="126"/>
        <v>#N/A</v>
      </c>
      <c r="J599" s="38" t="e">
        <f t="shared" si="127"/>
        <v>#N/A</v>
      </c>
      <c r="K599" s="41" t="s">
        <v>348</v>
      </c>
      <c r="L599" s="38">
        <f t="shared" si="128"/>
        <v>1.7500000000000002E-2</v>
      </c>
      <c r="M599" s="38" t="e">
        <f t="shared" ca="1" si="129"/>
        <v>#N/A</v>
      </c>
      <c r="N599" s="38" t="e">
        <f ca="1">VLOOKUP(B599,$C$7:$T597,13,FALSE)</f>
        <v>#N/A</v>
      </c>
      <c r="O599" s="38" t="e">
        <f t="shared" ca="1" si="130"/>
        <v>#N/A</v>
      </c>
      <c r="P599" s="38" t="e">
        <f t="shared" ca="1" si="131"/>
        <v>#N/A</v>
      </c>
      <c r="Q599" s="38" t="e">
        <f t="shared" ca="1" si="132"/>
        <v>#N/A</v>
      </c>
      <c r="R599" s="38">
        <f t="shared" si="133"/>
        <v>6000</v>
      </c>
      <c r="S599" s="38" t="e">
        <f t="shared" ca="1" si="134"/>
        <v>#N/A</v>
      </c>
      <c r="T599" s="38" t="e">
        <f t="shared" si="135"/>
        <v>#N/A</v>
      </c>
    </row>
    <row r="600" spans="2:20" x14ac:dyDescent="0.25">
      <c r="B600" s="38" t="e">
        <f t="shared" ca="1" si="122"/>
        <v>#N/A</v>
      </c>
      <c r="C600" s="40" t="e">
        <f>Кабельный_журнал!P566</f>
        <v>#N/A</v>
      </c>
      <c r="D600" s="38" t="e">
        <f t="shared" ca="1" si="123"/>
        <v>#N/A</v>
      </c>
      <c r="E600" s="41" t="s">
        <v>351</v>
      </c>
      <c r="F600" s="38" t="e">
        <f t="shared" ca="1" si="124"/>
        <v>#N/A</v>
      </c>
      <c r="G600" s="38" t="e">
        <f t="shared" si="125"/>
        <v>#N/A</v>
      </c>
      <c r="H600" s="41" t="s">
        <v>350</v>
      </c>
      <c r="I600" s="38" t="e">
        <f t="shared" si="126"/>
        <v>#N/A</v>
      </c>
      <c r="J600" s="38" t="e">
        <f t="shared" si="127"/>
        <v>#N/A</v>
      </c>
      <c r="K600" s="41" t="s">
        <v>348</v>
      </c>
      <c r="L600" s="38">
        <f t="shared" si="128"/>
        <v>1.7500000000000002E-2</v>
      </c>
      <c r="M600" s="38" t="e">
        <f t="shared" ca="1" si="129"/>
        <v>#N/A</v>
      </c>
      <c r="N600" s="38" t="e">
        <f ca="1">VLOOKUP(B600,$C$7:$T598,13,FALSE)</f>
        <v>#N/A</v>
      </c>
      <c r="O600" s="38" t="e">
        <f t="shared" ca="1" si="130"/>
        <v>#N/A</v>
      </c>
      <c r="P600" s="38" t="e">
        <f t="shared" ca="1" si="131"/>
        <v>#N/A</v>
      </c>
      <c r="Q600" s="38" t="e">
        <f t="shared" ca="1" si="132"/>
        <v>#N/A</v>
      </c>
      <c r="R600" s="38">
        <f t="shared" si="133"/>
        <v>6000</v>
      </c>
      <c r="S600" s="38" t="e">
        <f t="shared" ca="1" si="134"/>
        <v>#N/A</v>
      </c>
      <c r="T600" s="38" t="e">
        <f t="shared" si="135"/>
        <v>#N/A</v>
      </c>
    </row>
    <row r="601" spans="2:20" x14ac:dyDescent="0.25">
      <c r="B601" s="38" t="e">
        <f t="shared" ca="1" si="122"/>
        <v>#N/A</v>
      </c>
      <c r="C601" s="40" t="e">
        <f>Кабельный_журнал!P567</f>
        <v>#N/A</v>
      </c>
      <c r="D601" s="38" t="e">
        <f t="shared" ca="1" si="123"/>
        <v>#N/A</v>
      </c>
      <c r="E601" s="41" t="s">
        <v>351</v>
      </c>
      <c r="F601" s="38" t="e">
        <f t="shared" ca="1" si="124"/>
        <v>#N/A</v>
      </c>
      <c r="G601" s="38" t="e">
        <f t="shared" si="125"/>
        <v>#N/A</v>
      </c>
      <c r="H601" s="41" t="s">
        <v>350</v>
      </c>
      <c r="I601" s="38" t="e">
        <f t="shared" si="126"/>
        <v>#N/A</v>
      </c>
      <c r="J601" s="38" t="e">
        <f t="shared" si="127"/>
        <v>#N/A</v>
      </c>
      <c r="K601" s="41" t="s">
        <v>348</v>
      </c>
      <c r="L601" s="38">
        <f t="shared" si="128"/>
        <v>1.7500000000000002E-2</v>
      </c>
      <c r="M601" s="38" t="e">
        <f t="shared" ca="1" si="129"/>
        <v>#N/A</v>
      </c>
      <c r="N601" s="38" t="e">
        <f ca="1">VLOOKUP(B601,$C$7:$T599,13,FALSE)</f>
        <v>#N/A</v>
      </c>
      <c r="O601" s="38" t="e">
        <f t="shared" ca="1" si="130"/>
        <v>#N/A</v>
      </c>
      <c r="P601" s="38" t="e">
        <f t="shared" ca="1" si="131"/>
        <v>#N/A</v>
      </c>
      <c r="Q601" s="38" t="e">
        <f t="shared" ca="1" si="132"/>
        <v>#N/A</v>
      </c>
      <c r="R601" s="38">
        <f t="shared" si="133"/>
        <v>6000</v>
      </c>
      <c r="S601" s="38" t="e">
        <f t="shared" ca="1" si="134"/>
        <v>#N/A</v>
      </c>
      <c r="T601" s="38" t="e">
        <f t="shared" si="135"/>
        <v>#N/A</v>
      </c>
    </row>
    <row r="602" spans="2:20" x14ac:dyDescent="0.25">
      <c r="B602" s="38" t="e">
        <f t="shared" ca="1" si="122"/>
        <v>#N/A</v>
      </c>
      <c r="C602" s="40" t="e">
        <f>Кабельный_журнал!P568</f>
        <v>#N/A</v>
      </c>
      <c r="D602" s="38" t="e">
        <f t="shared" ca="1" si="123"/>
        <v>#N/A</v>
      </c>
      <c r="E602" s="41" t="s">
        <v>351</v>
      </c>
      <c r="F602" s="38" t="e">
        <f t="shared" ca="1" si="124"/>
        <v>#N/A</v>
      </c>
      <c r="G602" s="38" t="e">
        <f t="shared" si="125"/>
        <v>#N/A</v>
      </c>
      <c r="H602" s="41" t="s">
        <v>350</v>
      </c>
      <c r="I602" s="38" t="e">
        <f t="shared" si="126"/>
        <v>#N/A</v>
      </c>
      <c r="J602" s="38" t="e">
        <f t="shared" si="127"/>
        <v>#N/A</v>
      </c>
      <c r="K602" s="41" t="s">
        <v>348</v>
      </c>
      <c r="L602" s="38">
        <f t="shared" si="128"/>
        <v>1.7500000000000002E-2</v>
      </c>
      <c r="M602" s="38" t="e">
        <f t="shared" ca="1" si="129"/>
        <v>#N/A</v>
      </c>
      <c r="N602" s="38" t="e">
        <f ca="1">VLOOKUP(B602,$C$7:$T600,13,FALSE)</f>
        <v>#N/A</v>
      </c>
      <c r="O602" s="38" t="e">
        <f t="shared" ca="1" si="130"/>
        <v>#N/A</v>
      </c>
      <c r="P602" s="38" t="e">
        <f t="shared" ca="1" si="131"/>
        <v>#N/A</v>
      </c>
      <c r="Q602" s="38" t="e">
        <f t="shared" ca="1" si="132"/>
        <v>#N/A</v>
      </c>
      <c r="R602" s="38">
        <f t="shared" si="133"/>
        <v>6000</v>
      </c>
      <c r="S602" s="38" t="e">
        <f t="shared" ca="1" si="134"/>
        <v>#N/A</v>
      </c>
      <c r="T602" s="38" t="e">
        <f t="shared" si="135"/>
        <v>#N/A</v>
      </c>
    </row>
    <row r="603" spans="2:20" x14ac:dyDescent="0.25">
      <c r="B603" s="38" t="e">
        <f t="shared" ca="1" si="122"/>
        <v>#N/A</v>
      </c>
      <c r="C603" s="40" t="e">
        <f>Кабельный_журнал!P569</f>
        <v>#N/A</v>
      </c>
      <c r="D603" s="38" t="e">
        <f t="shared" ca="1" si="123"/>
        <v>#N/A</v>
      </c>
      <c r="E603" s="41" t="s">
        <v>351</v>
      </c>
      <c r="F603" s="38" t="e">
        <f t="shared" ca="1" si="124"/>
        <v>#N/A</v>
      </c>
      <c r="G603" s="38" t="e">
        <f t="shared" si="125"/>
        <v>#N/A</v>
      </c>
      <c r="H603" s="41" t="s">
        <v>350</v>
      </c>
      <c r="I603" s="38" t="e">
        <f t="shared" si="126"/>
        <v>#N/A</v>
      </c>
      <c r="J603" s="38" t="e">
        <f t="shared" si="127"/>
        <v>#N/A</v>
      </c>
      <c r="K603" s="41" t="s">
        <v>348</v>
      </c>
      <c r="L603" s="38">
        <f t="shared" si="128"/>
        <v>1.7500000000000002E-2</v>
      </c>
      <c r="M603" s="38" t="e">
        <f t="shared" ca="1" si="129"/>
        <v>#N/A</v>
      </c>
      <c r="N603" s="38" t="e">
        <f ca="1">VLOOKUP(B603,$C$7:$T601,13,FALSE)</f>
        <v>#N/A</v>
      </c>
      <c r="O603" s="38" t="e">
        <f t="shared" ca="1" si="130"/>
        <v>#N/A</v>
      </c>
      <c r="P603" s="38" t="e">
        <f t="shared" ca="1" si="131"/>
        <v>#N/A</v>
      </c>
      <c r="Q603" s="38" t="e">
        <f t="shared" ca="1" si="132"/>
        <v>#N/A</v>
      </c>
      <c r="R603" s="38">
        <f t="shared" si="133"/>
        <v>6000</v>
      </c>
      <c r="S603" s="38" t="e">
        <f t="shared" ca="1" si="134"/>
        <v>#N/A</v>
      </c>
      <c r="T603" s="38" t="e">
        <f t="shared" si="135"/>
        <v>#N/A</v>
      </c>
    </row>
    <row r="604" spans="2:20" x14ac:dyDescent="0.25">
      <c r="B604" s="38" t="e">
        <f t="shared" ca="1" si="122"/>
        <v>#N/A</v>
      </c>
      <c r="C604" s="40" t="e">
        <f>Кабельный_журнал!P570</f>
        <v>#N/A</v>
      </c>
      <c r="D604" s="38" t="e">
        <f t="shared" ca="1" si="123"/>
        <v>#N/A</v>
      </c>
      <c r="E604" s="41" t="s">
        <v>351</v>
      </c>
      <c r="F604" s="38" t="e">
        <f t="shared" ca="1" si="124"/>
        <v>#N/A</v>
      </c>
      <c r="G604" s="38" t="e">
        <f t="shared" si="125"/>
        <v>#N/A</v>
      </c>
      <c r="H604" s="41" t="s">
        <v>350</v>
      </c>
      <c r="I604" s="38" t="e">
        <f t="shared" si="126"/>
        <v>#N/A</v>
      </c>
      <c r="J604" s="38" t="e">
        <f t="shared" si="127"/>
        <v>#N/A</v>
      </c>
      <c r="K604" s="41" t="s">
        <v>348</v>
      </c>
      <c r="L604" s="38">
        <f t="shared" si="128"/>
        <v>1.7500000000000002E-2</v>
      </c>
      <c r="M604" s="38" t="e">
        <f t="shared" ca="1" si="129"/>
        <v>#N/A</v>
      </c>
      <c r="N604" s="38" t="e">
        <f ca="1">VLOOKUP(B604,$C$7:$T602,13,FALSE)</f>
        <v>#N/A</v>
      </c>
      <c r="O604" s="38" t="e">
        <f t="shared" ca="1" si="130"/>
        <v>#N/A</v>
      </c>
      <c r="P604" s="38" t="e">
        <f t="shared" ca="1" si="131"/>
        <v>#N/A</v>
      </c>
      <c r="Q604" s="38" t="e">
        <f t="shared" ca="1" si="132"/>
        <v>#N/A</v>
      </c>
      <c r="R604" s="38">
        <f t="shared" si="133"/>
        <v>6000</v>
      </c>
      <c r="S604" s="38" t="e">
        <f t="shared" ca="1" si="134"/>
        <v>#N/A</v>
      </c>
      <c r="T604" s="38" t="e">
        <f t="shared" si="135"/>
        <v>#N/A</v>
      </c>
    </row>
    <row r="605" spans="2:20" x14ac:dyDescent="0.25">
      <c r="B605" s="38" t="e">
        <f t="shared" ca="1" si="122"/>
        <v>#N/A</v>
      </c>
      <c r="C605" s="40" t="e">
        <f>Кабельный_журнал!P571</f>
        <v>#N/A</v>
      </c>
      <c r="D605" s="38" t="e">
        <f t="shared" ca="1" si="123"/>
        <v>#N/A</v>
      </c>
      <c r="E605" s="41" t="s">
        <v>351</v>
      </c>
      <c r="F605" s="38" t="e">
        <f t="shared" ca="1" si="124"/>
        <v>#N/A</v>
      </c>
      <c r="G605" s="38" t="e">
        <f t="shared" si="125"/>
        <v>#N/A</v>
      </c>
      <c r="H605" s="41" t="s">
        <v>350</v>
      </c>
      <c r="I605" s="38" t="e">
        <f t="shared" si="126"/>
        <v>#N/A</v>
      </c>
      <c r="J605" s="38" t="e">
        <f t="shared" si="127"/>
        <v>#N/A</v>
      </c>
      <c r="K605" s="41" t="s">
        <v>348</v>
      </c>
      <c r="L605" s="38">
        <f t="shared" si="128"/>
        <v>1.7500000000000002E-2</v>
      </c>
      <c r="M605" s="38" t="e">
        <f t="shared" ca="1" si="129"/>
        <v>#N/A</v>
      </c>
      <c r="N605" s="38" t="e">
        <f ca="1">VLOOKUP(B605,$C$7:$T603,13,FALSE)</f>
        <v>#N/A</v>
      </c>
      <c r="O605" s="38" t="e">
        <f t="shared" ca="1" si="130"/>
        <v>#N/A</v>
      </c>
      <c r="P605" s="38" t="e">
        <f t="shared" ca="1" si="131"/>
        <v>#N/A</v>
      </c>
      <c r="Q605" s="38" t="e">
        <f t="shared" ca="1" si="132"/>
        <v>#N/A</v>
      </c>
      <c r="R605" s="38">
        <f t="shared" si="133"/>
        <v>6000</v>
      </c>
      <c r="S605" s="38" t="e">
        <f t="shared" ca="1" si="134"/>
        <v>#N/A</v>
      </c>
      <c r="T605" s="38" t="e">
        <f t="shared" si="135"/>
        <v>#N/A</v>
      </c>
    </row>
    <row r="606" spans="2:20" x14ac:dyDescent="0.25">
      <c r="B606" s="38" t="e">
        <f t="shared" ca="1" si="122"/>
        <v>#N/A</v>
      </c>
      <c r="C606" s="40" t="e">
        <f>Кабельный_журнал!P572</f>
        <v>#N/A</v>
      </c>
      <c r="D606" s="38" t="e">
        <f t="shared" ca="1" si="123"/>
        <v>#N/A</v>
      </c>
      <c r="E606" s="41" t="s">
        <v>351</v>
      </c>
      <c r="F606" s="38" t="e">
        <f t="shared" ca="1" si="124"/>
        <v>#N/A</v>
      </c>
      <c r="G606" s="38" t="e">
        <f t="shared" si="125"/>
        <v>#N/A</v>
      </c>
      <c r="H606" s="41" t="s">
        <v>350</v>
      </c>
      <c r="I606" s="38" t="e">
        <f t="shared" si="126"/>
        <v>#N/A</v>
      </c>
      <c r="J606" s="38" t="e">
        <f t="shared" si="127"/>
        <v>#N/A</v>
      </c>
      <c r="K606" s="41" t="s">
        <v>348</v>
      </c>
      <c r="L606" s="38">
        <f t="shared" si="128"/>
        <v>1.7500000000000002E-2</v>
      </c>
      <c r="M606" s="38" t="e">
        <f t="shared" ca="1" si="129"/>
        <v>#N/A</v>
      </c>
      <c r="N606" s="38" t="e">
        <f ca="1">VLOOKUP(B606,$C$7:$T604,13,FALSE)</f>
        <v>#N/A</v>
      </c>
      <c r="O606" s="38" t="e">
        <f t="shared" ca="1" si="130"/>
        <v>#N/A</v>
      </c>
      <c r="P606" s="38" t="e">
        <f t="shared" ca="1" si="131"/>
        <v>#N/A</v>
      </c>
      <c r="Q606" s="38" t="e">
        <f t="shared" ca="1" si="132"/>
        <v>#N/A</v>
      </c>
      <c r="R606" s="38">
        <f t="shared" si="133"/>
        <v>6000</v>
      </c>
      <c r="S606" s="38" t="e">
        <f t="shared" ca="1" si="134"/>
        <v>#N/A</v>
      </c>
      <c r="T606" s="38" t="e">
        <f t="shared" si="135"/>
        <v>#N/A</v>
      </c>
    </row>
    <row r="607" spans="2:20" x14ac:dyDescent="0.25">
      <c r="B607" s="38" t="e">
        <f t="shared" ca="1" si="122"/>
        <v>#N/A</v>
      </c>
      <c r="C607" s="40" t="e">
        <f>Кабельный_журнал!P573</f>
        <v>#N/A</v>
      </c>
      <c r="D607" s="38" t="e">
        <f t="shared" ca="1" si="123"/>
        <v>#N/A</v>
      </c>
      <c r="E607" s="41" t="s">
        <v>351</v>
      </c>
      <c r="F607" s="38" t="e">
        <f t="shared" ca="1" si="124"/>
        <v>#N/A</v>
      </c>
      <c r="G607" s="38" t="e">
        <f t="shared" si="125"/>
        <v>#N/A</v>
      </c>
      <c r="H607" s="41" t="s">
        <v>350</v>
      </c>
      <c r="I607" s="38" t="e">
        <f t="shared" si="126"/>
        <v>#N/A</v>
      </c>
      <c r="J607" s="38" t="e">
        <f t="shared" si="127"/>
        <v>#N/A</v>
      </c>
      <c r="K607" s="41" t="s">
        <v>348</v>
      </c>
      <c r="L607" s="38">
        <f t="shared" si="128"/>
        <v>1.7500000000000002E-2</v>
      </c>
      <c r="M607" s="38" t="e">
        <f t="shared" ca="1" si="129"/>
        <v>#N/A</v>
      </c>
      <c r="N607" s="38" t="e">
        <f ca="1">VLOOKUP(B607,$C$7:$T605,13,FALSE)</f>
        <v>#N/A</v>
      </c>
      <c r="O607" s="38" t="e">
        <f t="shared" ca="1" si="130"/>
        <v>#N/A</v>
      </c>
      <c r="P607" s="38" t="e">
        <f t="shared" ca="1" si="131"/>
        <v>#N/A</v>
      </c>
      <c r="Q607" s="38" t="e">
        <f t="shared" ca="1" si="132"/>
        <v>#N/A</v>
      </c>
      <c r="R607" s="38">
        <f t="shared" si="133"/>
        <v>6000</v>
      </c>
      <c r="S607" s="38" t="e">
        <f t="shared" ca="1" si="134"/>
        <v>#N/A</v>
      </c>
      <c r="T607" s="38" t="e">
        <f t="shared" si="135"/>
        <v>#N/A</v>
      </c>
    </row>
    <row r="608" spans="2:20" x14ac:dyDescent="0.25">
      <c r="B608" s="38" t="e">
        <f t="shared" ca="1" si="122"/>
        <v>#N/A</v>
      </c>
      <c r="C608" s="40" t="e">
        <f>Кабельный_журнал!P574</f>
        <v>#N/A</v>
      </c>
      <c r="D608" s="38" t="e">
        <f t="shared" ca="1" si="123"/>
        <v>#N/A</v>
      </c>
      <c r="E608" s="41" t="s">
        <v>351</v>
      </c>
      <c r="F608" s="38" t="e">
        <f t="shared" ca="1" si="124"/>
        <v>#N/A</v>
      </c>
      <c r="G608" s="38" t="e">
        <f t="shared" si="125"/>
        <v>#N/A</v>
      </c>
      <c r="H608" s="41" t="s">
        <v>350</v>
      </c>
      <c r="I608" s="38" t="e">
        <f t="shared" si="126"/>
        <v>#N/A</v>
      </c>
      <c r="J608" s="38" t="e">
        <f t="shared" si="127"/>
        <v>#N/A</v>
      </c>
      <c r="K608" s="41" t="s">
        <v>348</v>
      </c>
      <c r="L608" s="38">
        <f t="shared" si="128"/>
        <v>1.7500000000000002E-2</v>
      </c>
      <c r="M608" s="38" t="e">
        <f t="shared" ca="1" si="129"/>
        <v>#N/A</v>
      </c>
      <c r="N608" s="38" t="e">
        <f ca="1">VLOOKUP(B608,$C$7:$T606,13,FALSE)</f>
        <v>#N/A</v>
      </c>
      <c r="O608" s="38" t="e">
        <f t="shared" ca="1" si="130"/>
        <v>#N/A</v>
      </c>
      <c r="P608" s="38" t="e">
        <f t="shared" ca="1" si="131"/>
        <v>#N/A</v>
      </c>
      <c r="Q608" s="38" t="e">
        <f t="shared" ca="1" si="132"/>
        <v>#N/A</v>
      </c>
      <c r="R608" s="38">
        <f t="shared" si="133"/>
        <v>6000</v>
      </c>
      <c r="S608" s="38" t="e">
        <f t="shared" ca="1" si="134"/>
        <v>#N/A</v>
      </c>
      <c r="T608" s="38" t="e">
        <f t="shared" si="135"/>
        <v>#N/A</v>
      </c>
    </row>
    <row r="609" spans="2:20" x14ac:dyDescent="0.25">
      <c r="B609" s="38" t="e">
        <f t="shared" ca="1" si="122"/>
        <v>#N/A</v>
      </c>
      <c r="C609" s="40" t="e">
        <f>Кабельный_журнал!P575</f>
        <v>#N/A</v>
      </c>
      <c r="D609" s="38" t="e">
        <f t="shared" ca="1" si="123"/>
        <v>#N/A</v>
      </c>
      <c r="E609" s="41" t="s">
        <v>351</v>
      </c>
      <c r="F609" s="38" t="e">
        <f t="shared" ca="1" si="124"/>
        <v>#N/A</v>
      </c>
      <c r="G609" s="38" t="e">
        <f t="shared" si="125"/>
        <v>#N/A</v>
      </c>
      <c r="H609" s="41" t="s">
        <v>350</v>
      </c>
      <c r="I609" s="38" t="e">
        <f t="shared" si="126"/>
        <v>#N/A</v>
      </c>
      <c r="J609" s="38" t="e">
        <f t="shared" si="127"/>
        <v>#N/A</v>
      </c>
      <c r="K609" s="41" t="s">
        <v>348</v>
      </c>
      <c r="L609" s="38">
        <f t="shared" si="128"/>
        <v>1.7500000000000002E-2</v>
      </c>
      <c r="M609" s="38" t="e">
        <f t="shared" ca="1" si="129"/>
        <v>#N/A</v>
      </c>
      <c r="N609" s="38" t="e">
        <f ca="1">VLOOKUP(B609,$C$7:$T607,13,FALSE)</f>
        <v>#N/A</v>
      </c>
      <c r="O609" s="38" t="e">
        <f t="shared" ca="1" si="130"/>
        <v>#N/A</v>
      </c>
      <c r="P609" s="38" t="e">
        <f t="shared" ca="1" si="131"/>
        <v>#N/A</v>
      </c>
      <c r="Q609" s="38" t="e">
        <f t="shared" ca="1" si="132"/>
        <v>#N/A</v>
      </c>
      <c r="R609" s="38">
        <f t="shared" si="133"/>
        <v>6000</v>
      </c>
      <c r="S609" s="38" t="e">
        <f t="shared" ca="1" si="134"/>
        <v>#N/A</v>
      </c>
      <c r="T609" s="38" t="e">
        <f t="shared" si="135"/>
        <v>#N/A</v>
      </c>
    </row>
    <row r="610" spans="2:20" x14ac:dyDescent="0.25">
      <c r="B610" s="38" t="e">
        <f t="shared" ca="1" si="122"/>
        <v>#N/A</v>
      </c>
      <c r="C610" s="40" t="e">
        <f>Кабельный_журнал!P576</f>
        <v>#N/A</v>
      </c>
      <c r="D610" s="38" t="e">
        <f t="shared" ca="1" si="123"/>
        <v>#N/A</v>
      </c>
      <c r="E610" s="41" t="s">
        <v>351</v>
      </c>
      <c r="F610" s="38" t="e">
        <f t="shared" ca="1" si="124"/>
        <v>#N/A</v>
      </c>
      <c r="G610" s="38" t="e">
        <f t="shared" si="125"/>
        <v>#N/A</v>
      </c>
      <c r="H610" s="41" t="s">
        <v>350</v>
      </c>
      <c r="I610" s="38" t="e">
        <f t="shared" si="126"/>
        <v>#N/A</v>
      </c>
      <c r="J610" s="38" t="e">
        <f t="shared" si="127"/>
        <v>#N/A</v>
      </c>
      <c r="K610" s="41" t="s">
        <v>348</v>
      </c>
      <c r="L610" s="38">
        <f t="shared" si="128"/>
        <v>1.7500000000000002E-2</v>
      </c>
      <c r="M610" s="38" t="e">
        <f t="shared" ca="1" si="129"/>
        <v>#N/A</v>
      </c>
      <c r="N610" s="38" t="e">
        <f ca="1">VLOOKUP(B610,$C$7:$T608,13,FALSE)</f>
        <v>#N/A</v>
      </c>
      <c r="O610" s="38" t="e">
        <f t="shared" ca="1" si="130"/>
        <v>#N/A</v>
      </c>
      <c r="P610" s="38" t="e">
        <f t="shared" ca="1" si="131"/>
        <v>#N/A</v>
      </c>
      <c r="Q610" s="38" t="e">
        <f t="shared" ca="1" si="132"/>
        <v>#N/A</v>
      </c>
      <c r="R610" s="38">
        <f t="shared" si="133"/>
        <v>6000</v>
      </c>
      <c r="S610" s="38" t="e">
        <f t="shared" ca="1" si="134"/>
        <v>#N/A</v>
      </c>
      <c r="T610" s="38" t="e">
        <f t="shared" si="135"/>
        <v>#N/A</v>
      </c>
    </row>
    <row r="611" spans="2:20" x14ac:dyDescent="0.25">
      <c r="B611" s="38" t="e">
        <f t="shared" ca="1" si="122"/>
        <v>#N/A</v>
      </c>
      <c r="C611" s="40" t="e">
        <f>Кабельный_журнал!P577</f>
        <v>#N/A</v>
      </c>
      <c r="D611" s="38" t="e">
        <f t="shared" ca="1" si="123"/>
        <v>#N/A</v>
      </c>
      <c r="E611" s="41" t="s">
        <v>351</v>
      </c>
      <c r="F611" s="38" t="e">
        <f t="shared" ca="1" si="124"/>
        <v>#N/A</v>
      </c>
      <c r="G611" s="38" t="e">
        <f t="shared" si="125"/>
        <v>#N/A</v>
      </c>
      <c r="H611" s="41" t="s">
        <v>350</v>
      </c>
      <c r="I611" s="38" t="e">
        <f t="shared" si="126"/>
        <v>#N/A</v>
      </c>
      <c r="J611" s="38" t="e">
        <f t="shared" si="127"/>
        <v>#N/A</v>
      </c>
      <c r="K611" s="41" t="s">
        <v>348</v>
      </c>
      <c r="L611" s="38">
        <f t="shared" si="128"/>
        <v>1.7500000000000002E-2</v>
      </c>
      <c r="M611" s="38" t="e">
        <f t="shared" ca="1" si="129"/>
        <v>#N/A</v>
      </c>
      <c r="N611" s="38" t="e">
        <f ca="1">VLOOKUP(B611,$C$7:$T609,13,FALSE)</f>
        <v>#N/A</v>
      </c>
      <c r="O611" s="38" t="e">
        <f t="shared" ca="1" si="130"/>
        <v>#N/A</v>
      </c>
      <c r="P611" s="38" t="e">
        <f t="shared" ca="1" si="131"/>
        <v>#N/A</v>
      </c>
      <c r="Q611" s="38" t="e">
        <f t="shared" ca="1" si="132"/>
        <v>#N/A</v>
      </c>
      <c r="R611" s="38">
        <f t="shared" si="133"/>
        <v>6000</v>
      </c>
      <c r="S611" s="38" t="e">
        <f t="shared" ca="1" si="134"/>
        <v>#N/A</v>
      </c>
      <c r="T611" s="38" t="e">
        <f t="shared" si="135"/>
        <v>#N/A</v>
      </c>
    </row>
    <row r="612" spans="2:20" x14ac:dyDescent="0.25">
      <c r="B612" s="38" t="e">
        <f t="shared" ca="1" si="122"/>
        <v>#N/A</v>
      </c>
      <c r="C612" s="40" t="e">
        <f>Кабельный_журнал!P578</f>
        <v>#N/A</v>
      </c>
      <c r="D612" s="38" t="e">
        <f t="shared" ca="1" si="123"/>
        <v>#N/A</v>
      </c>
      <c r="E612" s="41" t="s">
        <v>351</v>
      </c>
      <c r="F612" s="38" t="e">
        <f t="shared" ca="1" si="124"/>
        <v>#N/A</v>
      </c>
      <c r="G612" s="38" t="e">
        <f t="shared" si="125"/>
        <v>#N/A</v>
      </c>
      <c r="H612" s="41" t="s">
        <v>350</v>
      </c>
      <c r="I612" s="38" t="e">
        <f t="shared" si="126"/>
        <v>#N/A</v>
      </c>
      <c r="J612" s="38" t="e">
        <f t="shared" si="127"/>
        <v>#N/A</v>
      </c>
      <c r="K612" s="41" t="s">
        <v>348</v>
      </c>
      <c r="L612" s="38">
        <f t="shared" si="128"/>
        <v>1.7500000000000002E-2</v>
      </c>
      <c r="M612" s="38" t="e">
        <f t="shared" ca="1" si="129"/>
        <v>#N/A</v>
      </c>
      <c r="N612" s="38" t="e">
        <f ca="1">VLOOKUP(B612,$C$7:$T610,13,FALSE)</f>
        <v>#N/A</v>
      </c>
      <c r="O612" s="38" t="e">
        <f t="shared" ca="1" si="130"/>
        <v>#N/A</v>
      </c>
      <c r="P612" s="38" t="e">
        <f t="shared" ca="1" si="131"/>
        <v>#N/A</v>
      </c>
      <c r="Q612" s="38" t="e">
        <f t="shared" ca="1" si="132"/>
        <v>#N/A</v>
      </c>
      <c r="R612" s="38">
        <f t="shared" si="133"/>
        <v>6000</v>
      </c>
      <c r="S612" s="38" t="e">
        <f t="shared" ca="1" si="134"/>
        <v>#N/A</v>
      </c>
      <c r="T612" s="38" t="e">
        <f t="shared" si="135"/>
        <v>#N/A</v>
      </c>
    </row>
    <row r="613" spans="2:20" x14ac:dyDescent="0.25">
      <c r="B613" s="38" t="e">
        <f t="shared" ca="1" si="122"/>
        <v>#N/A</v>
      </c>
      <c r="C613" s="40" t="e">
        <f>Кабельный_журнал!P579</f>
        <v>#N/A</v>
      </c>
      <c r="D613" s="38" t="e">
        <f t="shared" ca="1" si="123"/>
        <v>#N/A</v>
      </c>
      <c r="E613" s="41" t="s">
        <v>351</v>
      </c>
      <c r="F613" s="38" t="e">
        <f t="shared" ca="1" si="124"/>
        <v>#N/A</v>
      </c>
      <c r="G613" s="38" t="e">
        <f t="shared" si="125"/>
        <v>#N/A</v>
      </c>
      <c r="H613" s="41" t="s">
        <v>350</v>
      </c>
      <c r="I613" s="38" t="e">
        <f t="shared" si="126"/>
        <v>#N/A</v>
      </c>
      <c r="J613" s="38" t="e">
        <f t="shared" si="127"/>
        <v>#N/A</v>
      </c>
      <c r="K613" s="41" t="s">
        <v>348</v>
      </c>
      <c r="L613" s="38">
        <f t="shared" si="128"/>
        <v>1.7500000000000002E-2</v>
      </c>
      <c r="M613" s="38" t="e">
        <f t="shared" ca="1" si="129"/>
        <v>#N/A</v>
      </c>
      <c r="N613" s="38" t="e">
        <f ca="1">VLOOKUP(B613,$C$7:$T611,13,FALSE)</f>
        <v>#N/A</v>
      </c>
      <c r="O613" s="38" t="e">
        <f t="shared" ca="1" si="130"/>
        <v>#N/A</v>
      </c>
      <c r="P613" s="38" t="e">
        <f t="shared" ca="1" si="131"/>
        <v>#N/A</v>
      </c>
      <c r="Q613" s="38" t="e">
        <f t="shared" ca="1" si="132"/>
        <v>#N/A</v>
      </c>
      <c r="R613" s="38">
        <f t="shared" si="133"/>
        <v>6000</v>
      </c>
      <c r="S613" s="38" t="e">
        <f t="shared" ca="1" si="134"/>
        <v>#N/A</v>
      </c>
      <c r="T613" s="38" t="e">
        <f t="shared" si="135"/>
        <v>#N/A</v>
      </c>
    </row>
    <row r="614" spans="2:20" x14ac:dyDescent="0.25">
      <c r="B614" s="38" t="e">
        <f t="shared" ca="1" si="122"/>
        <v>#N/A</v>
      </c>
      <c r="C614" s="40" t="e">
        <f>Кабельный_журнал!P580</f>
        <v>#N/A</v>
      </c>
      <c r="D614" s="38" t="e">
        <f t="shared" ca="1" si="123"/>
        <v>#N/A</v>
      </c>
      <c r="E614" s="41" t="s">
        <v>351</v>
      </c>
      <c r="F614" s="38" t="e">
        <f t="shared" ca="1" si="124"/>
        <v>#N/A</v>
      </c>
      <c r="G614" s="38" t="e">
        <f t="shared" si="125"/>
        <v>#N/A</v>
      </c>
      <c r="H614" s="41" t="s">
        <v>350</v>
      </c>
      <c r="I614" s="38" t="e">
        <f t="shared" si="126"/>
        <v>#N/A</v>
      </c>
      <c r="J614" s="38" t="e">
        <f t="shared" si="127"/>
        <v>#N/A</v>
      </c>
      <c r="K614" s="41" t="s">
        <v>348</v>
      </c>
      <c r="L614" s="38">
        <f t="shared" si="128"/>
        <v>1.7500000000000002E-2</v>
      </c>
      <c r="M614" s="38" t="e">
        <f t="shared" ca="1" si="129"/>
        <v>#N/A</v>
      </c>
      <c r="N614" s="38" t="e">
        <f ca="1">VLOOKUP(B614,$C$7:$T612,13,FALSE)</f>
        <v>#N/A</v>
      </c>
      <c r="O614" s="38" t="e">
        <f t="shared" ca="1" si="130"/>
        <v>#N/A</v>
      </c>
      <c r="P614" s="38" t="e">
        <f t="shared" ca="1" si="131"/>
        <v>#N/A</v>
      </c>
      <c r="Q614" s="38" t="e">
        <f t="shared" ca="1" si="132"/>
        <v>#N/A</v>
      </c>
      <c r="R614" s="38">
        <f t="shared" si="133"/>
        <v>6000</v>
      </c>
      <c r="S614" s="38" t="e">
        <f t="shared" ca="1" si="134"/>
        <v>#N/A</v>
      </c>
      <c r="T614" s="38" t="e">
        <f t="shared" si="135"/>
        <v>#N/A</v>
      </c>
    </row>
    <row r="615" spans="2:20" x14ac:dyDescent="0.25">
      <c r="B615" s="38" t="e">
        <f t="shared" ref="B615:B678" ca="1" si="136">VLOOKUP(C615,Кабельный_журнал,2,FALSE)</f>
        <v>#N/A</v>
      </c>
      <c r="C615" s="40" t="e">
        <f>Кабельный_журнал!P581</f>
        <v>#N/A</v>
      </c>
      <c r="D615" s="38" t="e">
        <f t="shared" ref="D615:D678" ca="1" si="137">B615&amp;"-"&amp;C615</f>
        <v>#N/A</v>
      </c>
      <c r="E615" s="41" t="s">
        <v>351</v>
      </c>
      <c r="F615" s="38" t="e">
        <f t="shared" ref="F615:F678" ca="1" si="138">VLOOKUP(C615,Кабельный_журнал,8,FALSE)</f>
        <v>#N/A</v>
      </c>
      <c r="G615" s="38" t="e">
        <f t="shared" ref="G615:G678" si="139">VLOOKUP(C615,Исходные_данные,21,FALSE)</f>
        <v>#N/A</v>
      </c>
      <c r="H615" s="41" t="s">
        <v>350</v>
      </c>
      <c r="I615" s="38" t="e">
        <f t="shared" ref="I615:I678" si="140">VLOOKUP(C615,Исходные_данные,22,FALSE)</f>
        <v>#N/A</v>
      </c>
      <c r="J615" s="38" t="e">
        <f t="shared" ref="J615:J678" si="141">I615</f>
        <v>#N/A</v>
      </c>
      <c r="K615" s="41" t="s">
        <v>348</v>
      </c>
      <c r="L615" s="38">
        <f t="shared" ref="L615:L678" si="142">VLOOKUP(K615,$K$2:$L$3,2,FALSE)</f>
        <v>1.7500000000000002E-2</v>
      </c>
      <c r="M615" s="38" t="e">
        <f t="shared" ref="M615:M678" ca="1" si="143">L615*F615*(1/I615+1/J615)</f>
        <v>#N/A</v>
      </c>
      <c r="N615" s="38" t="e">
        <f ca="1">VLOOKUP(B615,$C$7:$T613,13,FALSE)</f>
        <v>#N/A</v>
      </c>
      <c r="O615" s="38" t="e">
        <f t="shared" ref="O615:O678" ca="1" si="144">L615+M615</f>
        <v>#N/A</v>
      </c>
      <c r="P615" s="38" t="e">
        <f t="shared" ref="P615:P678" ca="1" si="145">220/O615</f>
        <v>#N/A</v>
      </c>
      <c r="Q615" s="38" t="e">
        <f t="shared" ref="Q615:Q678" ca="1" si="146">O615/G615</f>
        <v>#N/A</v>
      </c>
      <c r="R615" s="38">
        <f t="shared" ref="R615:R678" si="147">VLOOKUP(H615,$W$2:$Y$12,3,FALSE)</f>
        <v>6000</v>
      </c>
      <c r="S615" s="38" t="e">
        <f t="shared" ref="S615:S678" ca="1" si="148">_xlfn.IFS(E615="щит",IF(P615&gt;R615,"Увел сеч",IF(T615&gt;P615,"Увел сеч","tср&lt;5с")),E615="потреб",IF(P615&gt;R615,"Увел сеч",IF(T615&gt;P615,"Увел сеч","tср&lt;0.4с")))</f>
        <v>#N/A</v>
      </c>
      <c r="T615" s="38" t="e">
        <f t="shared" ref="T615:T678" si="149">G615*VLOOKUP(H615,$W$2:$Y$12,2,FALSE)</f>
        <v>#N/A</v>
      </c>
    </row>
    <row r="616" spans="2:20" x14ac:dyDescent="0.25">
      <c r="B616" s="38" t="e">
        <f t="shared" ca="1" si="136"/>
        <v>#N/A</v>
      </c>
      <c r="C616" s="40" t="e">
        <f>Кабельный_журнал!P582</f>
        <v>#N/A</v>
      </c>
      <c r="D616" s="38" t="e">
        <f t="shared" ca="1" si="137"/>
        <v>#N/A</v>
      </c>
      <c r="E616" s="41" t="s">
        <v>351</v>
      </c>
      <c r="F616" s="38" t="e">
        <f t="shared" ca="1" si="138"/>
        <v>#N/A</v>
      </c>
      <c r="G616" s="38" t="e">
        <f t="shared" si="139"/>
        <v>#N/A</v>
      </c>
      <c r="H616" s="41" t="s">
        <v>350</v>
      </c>
      <c r="I616" s="38" t="e">
        <f t="shared" si="140"/>
        <v>#N/A</v>
      </c>
      <c r="J616" s="38" t="e">
        <f t="shared" si="141"/>
        <v>#N/A</v>
      </c>
      <c r="K616" s="41" t="s">
        <v>348</v>
      </c>
      <c r="L616" s="38">
        <f t="shared" si="142"/>
        <v>1.7500000000000002E-2</v>
      </c>
      <c r="M616" s="38" t="e">
        <f t="shared" ca="1" si="143"/>
        <v>#N/A</v>
      </c>
      <c r="N616" s="38" t="e">
        <f ca="1">VLOOKUP(B616,$C$7:$T614,13,FALSE)</f>
        <v>#N/A</v>
      </c>
      <c r="O616" s="38" t="e">
        <f t="shared" ca="1" si="144"/>
        <v>#N/A</v>
      </c>
      <c r="P616" s="38" t="e">
        <f t="shared" ca="1" si="145"/>
        <v>#N/A</v>
      </c>
      <c r="Q616" s="38" t="e">
        <f t="shared" ca="1" si="146"/>
        <v>#N/A</v>
      </c>
      <c r="R616" s="38">
        <f t="shared" si="147"/>
        <v>6000</v>
      </c>
      <c r="S616" s="38" t="e">
        <f t="shared" ca="1" si="148"/>
        <v>#N/A</v>
      </c>
      <c r="T616" s="38" t="e">
        <f t="shared" si="149"/>
        <v>#N/A</v>
      </c>
    </row>
    <row r="617" spans="2:20" x14ac:dyDescent="0.25">
      <c r="B617" s="38" t="e">
        <f t="shared" ca="1" si="136"/>
        <v>#N/A</v>
      </c>
      <c r="C617" s="40" t="e">
        <f>Кабельный_журнал!P583</f>
        <v>#N/A</v>
      </c>
      <c r="D617" s="38" t="e">
        <f t="shared" ca="1" si="137"/>
        <v>#N/A</v>
      </c>
      <c r="E617" s="41" t="s">
        <v>351</v>
      </c>
      <c r="F617" s="38" t="e">
        <f t="shared" ca="1" si="138"/>
        <v>#N/A</v>
      </c>
      <c r="G617" s="38" t="e">
        <f t="shared" si="139"/>
        <v>#N/A</v>
      </c>
      <c r="H617" s="41" t="s">
        <v>350</v>
      </c>
      <c r="I617" s="38" t="e">
        <f t="shared" si="140"/>
        <v>#N/A</v>
      </c>
      <c r="J617" s="38" t="e">
        <f t="shared" si="141"/>
        <v>#N/A</v>
      </c>
      <c r="K617" s="41" t="s">
        <v>348</v>
      </c>
      <c r="L617" s="38">
        <f t="shared" si="142"/>
        <v>1.7500000000000002E-2</v>
      </c>
      <c r="M617" s="38" t="e">
        <f t="shared" ca="1" si="143"/>
        <v>#N/A</v>
      </c>
      <c r="N617" s="38" t="e">
        <f ca="1">VLOOKUP(B617,$C$7:$T615,13,FALSE)</f>
        <v>#N/A</v>
      </c>
      <c r="O617" s="38" t="e">
        <f t="shared" ca="1" si="144"/>
        <v>#N/A</v>
      </c>
      <c r="P617" s="38" t="e">
        <f t="shared" ca="1" si="145"/>
        <v>#N/A</v>
      </c>
      <c r="Q617" s="38" t="e">
        <f t="shared" ca="1" si="146"/>
        <v>#N/A</v>
      </c>
      <c r="R617" s="38">
        <f t="shared" si="147"/>
        <v>6000</v>
      </c>
      <c r="S617" s="38" t="e">
        <f t="shared" ca="1" si="148"/>
        <v>#N/A</v>
      </c>
      <c r="T617" s="38" t="e">
        <f t="shared" si="149"/>
        <v>#N/A</v>
      </c>
    </row>
    <row r="618" spans="2:20" x14ac:dyDescent="0.25">
      <c r="B618" s="38" t="e">
        <f t="shared" ca="1" si="136"/>
        <v>#N/A</v>
      </c>
      <c r="C618" s="40" t="e">
        <f>Кабельный_журнал!P584</f>
        <v>#N/A</v>
      </c>
      <c r="D618" s="38" t="e">
        <f t="shared" ca="1" si="137"/>
        <v>#N/A</v>
      </c>
      <c r="E618" s="41" t="s">
        <v>351</v>
      </c>
      <c r="F618" s="38" t="e">
        <f t="shared" ca="1" si="138"/>
        <v>#N/A</v>
      </c>
      <c r="G618" s="38" t="e">
        <f t="shared" si="139"/>
        <v>#N/A</v>
      </c>
      <c r="H618" s="41" t="s">
        <v>350</v>
      </c>
      <c r="I618" s="38" t="e">
        <f t="shared" si="140"/>
        <v>#N/A</v>
      </c>
      <c r="J618" s="38" t="e">
        <f t="shared" si="141"/>
        <v>#N/A</v>
      </c>
      <c r="K618" s="41" t="s">
        <v>348</v>
      </c>
      <c r="L618" s="38">
        <f t="shared" si="142"/>
        <v>1.7500000000000002E-2</v>
      </c>
      <c r="M618" s="38" t="e">
        <f t="shared" ca="1" si="143"/>
        <v>#N/A</v>
      </c>
      <c r="N618" s="38" t="e">
        <f ca="1">VLOOKUP(B618,$C$7:$T616,13,FALSE)</f>
        <v>#N/A</v>
      </c>
      <c r="O618" s="38" t="e">
        <f t="shared" ca="1" si="144"/>
        <v>#N/A</v>
      </c>
      <c r="P618" s="38" t="e">
        <f t="shared" ca="1" si="145"/>
        <v>#N/A</v>
      </c>
      <c r="Q618" s="38" t="e">
        <f t="shared" ca="1" si="146"/>
        <v>#N/A</v>
      </c>
      <c r="R618" s="38">
        <f t="shared" si="147"/>
        <v>6000</v>
      </c>
      <c r="S618" s="38" t="e">
        <f t="shared" ca="1" si="148"/>
        <v>#N/A</v>
      </c>
      <c r="T618" s="38" t="e">
        <f t="shared" si="149"/>
        <v>#N/A</v>
      </c>
    </row>
    <row r="619" spans="2:20" x14ac:dyDescent="0.25">
      <c r="B619" s="38" t="e">
        <f t="shared" ca="1" si="136"/>
        <v>#N/A</v>
      </c>
      <c r="C619" s="40" t="e">
        <f>Кабельный_журнал!P585</f>
        <v>#N/A</v>
      </c>
      <c r="D619" s="38" t="e">
        <f t="shared" ca="1" si="137"/>
        <v>#N/A</v>
      </c>
      <c r="E619" s="41" t="s">
        <v>351</v>
      </c>
      <c r="F619" s="38" t="e">
        <f t="shared" ca="1" si="138"/>
        <v>#N/A</v>
      </c>
      <c r="G619" s="38" t="e">
        <f t="shared" si="139"/>
        <v>#N/A</v>
      </c>
      <c r="H619" s="41" t="s">
        <v>350</v>
      </c>
      <c r="I619" s="38" t="e">
        <f t="shared" si="140"/>
        <v>#N/A</v>
      </c>
      <c r="J619" s="38" t="e">
        <f t="shared" si="141"/>
        <v>#N/A</v>
      </c>
      <c r="K619" s="41" t="s">
        <v>348</v>
      </c>
      <c r="L619" s="38">
        <f t="shared" si="142"/>
        <v>1.7500000000000002E-2</v>
      </c>
      <c r="M619" s="38" t="e">
        <f t="shared" ca="1" si="143"/>
        <v>#N/A</v>
      </c>
      <c r="N619" s="38" t="e">
        <f ca="1">VLOOKUP(B619,$C$7:$T617,13,FALSE)</f>
        <v>#N/A</v>
      </c>
      <c r="O619" s="38" t="e">
        <f t="shared" ca="1" si="144"/>
        <v>#N/A</v>
      </c>
      <c r="P619" s="38" t="e">
        <f t="shared" ca="1" si="145"/>
        <v>#N/A</v>
      </c>
      <c r="Q619" s="38" t="e">
        <f t="shared" ca="1" si="146"/>
        <v>#N/A</v>
      </c>
      <c r="R619" s="38">
        <f t="shared" si="147"/>
        <v>6000</v>
      </c>
      <c r="S619" s="38" t="e">
        <f t="shared" ca="1" si="148"/>
        <v>#N/A</v>
      </c>
      <c r="T619" s="38" t="e">
        <f t="shared" si="149"/>
        <v>#N/A</v>
      </c>
    </row>
    <row r="620" spans="2:20" x14ac:dyDescent="0.25">
      <c r="B620" s="38" t="e">
        <f t="shared" ca="1" si="136"/>
        <v>#N/A</v>
      </c>
      <c r="C620" s="40" t="e">
        <f>Кабельный_журнал!P586</f>
        <v>#N/A</v>
      </c>
      <c r="D620" s="38" t="e">
        <f t="shared" ca="1" si="137"/>
        <v>#N/A</v>
      </c>
      <c r="E620" s="41" t="s">
        <v>351</v>
      </c>
      <c r="F620" s="38" t="e">
        <f t="shared" ca="1" si="138"/>
        <v>#N/A</v>
      </c>
      <c r="G620" s="38" t="e">
        <f t="shared" si="139"/>
        <v>#N/A</v>
      </c>
      <c r="H620" s="41" t="s">
        <v>350</v>
      </c>
      <c r="I620" s="38" t="e">
        <f t="shared" si="140"/>
        <v>#N/A</v>
      </c>
      <c r="J620" s="38" t="e">
        <f t="shared" si="141"/>
        <v>#N/A</v>
      </c>
      <c r="K620" s="41" t="s">
        <v>348</v>
      </c>
      <c r="L620" s="38">
        <f t="shared" si="142"/>
        <v>1.7500000000000002E-2</v>
      </c>
      <c r="M620" s="38" t="e">
        <f t="shared" ca="1" si="143"/>
        <v>#N/A</v>
      </c>
      <c r="N620" s="38" t="e">
        <f ca="1">VLOOKUP(B620,$C$7:$T618,13,FALSE)</f>
        <v>#N/A</v>
      </c>
      <c r="O620" s="38" t="e">
        <f t="shared" ca="1" si="144"/>
        <v>#N/A</v>
      </c>
      <c r="P620" s="38" t="e">
        <f t="shared" ca="1" si="145"/>
        <v>#N/A</v>
      </c>
      <c r="Q620" s="38" t="e">
        <f t="shared" ca="1" si="146"/>
        <v>#N/A</v>
      </c>
      <c r="R620" s="38">
        <f t="shared" si="147"/>
        <v>6000</v>
      </c>
      <c r="S620" s="38" t="e">
        <f t="shared" ca="1" si="148"/>
        <v>#N/A</v>
      </c>
      <c r="T620" s="38" t="e">
        <f t="shared" si="149"/>
        <v>#N/A</v>
      </c>
    </row>
    <row r="621" spans="2:20" x14ac:dyDescent="0.25">
      <c r="B621" s="38" t="e">
        <f t="shared" ca="1" si="136"/>
        <v>#N/A</v>
      </c>
      <c r="C621" s="40" t="e">
        <f>Кабельный_журнал!P587</f>
        <v>#N/A</v>
      </c>
      <c r="D621" s="38" t="e">
        <f t="shared" ca="1" si="137"/>
        <v>#N/A</v>
      </c>
      <c r="E621" s="41" t="s">
        <v>351</v>
      </c>
      <c r="F621" s="38" t="e">
        <f t="shared" ca="1" si="138"/>
        <v>#N/A</v>
      </c>
      <c r="G621" s="38" t="e">
        <f t="shared" si="139"/>
        <v>#N/A</v>
      </c>
      <c r="H621" s="41" t="s">
        <v>350</v>
      </c>
      <c r="I621" s="38" t="e">
        <f t="shared" si="140"/>
        <v>#N/A</v>
      </c>
      <c r="J621" s="38" t="e">
        <f t="shared" si="141"/>
        <v>#N/A</v>
      </c>
      <c r="K621" s="41" t="s">
        <v>348</v>
      </c>
      <c r="L621" s="38">
        <f t="shared" si="142"/>
        <v>1.7500000000000002E-2</v>
      </c>
      <c r="M621" s="38" t="e">
        <f t="shared" ca="1" si="143"/>
        <v>#N/A</v>
      </c>
      <c r="N621" s="38" t="e">
        <f ca="1">VLOOKUP(B621,$C$7:$T619,13,FALSE)</f>
        <v>#N/A</v>
      </c>
      <c r="O621" s="38" t="e">
        <f t="shared" ca="1" si="144"/>
        <v>#N/A</v>
      </c>
      <c r="P621" s="38" t="e">
        <f t="shared" ca="1" si="145"/>
        <v>#N/A</v>
      </c>
      <c r="Q621" s="38" t="e">
        <f t="shared" ca="1" si="146"/>
        <v>#N/A</v>
      </c>
      <c r="R621" s="38">
        <f t="shared" si="147"/>
        <v>6000</v>
      </c>
      <c r="S621" s="38" t="e">
        <f t="shared" ca="1" si="148"/>
        <v>#N/A</v>
      </c>
      <c r="T621" s="38" t="e">
        <f t="shared" si="149"/>
        <v>#N/A</v>
      </c>
    </row>
    <row r="622" spans="2:20" x14ac:dyDescent="0.25">
      <c r="B622" s="38" t="e">
        <f t="shared" ca="1" si="136"/>
        <v>#N/A</v>
      </c>
      <c r="C622" s="40" t="e">
        <f>Кабельный_журнал!P588</f>
        <v>#N/A</v>
      </c>
      <c r="D622" s="38" t="e">
        <f t="shared" ca="1" si="137"/>
        <v>#N/A</v>
      </c>
      <c r="E622" s="41" t="s">
        <v>351</v>
      </c>
      <c r="F622" s="38" t="e">
        <f t="shared" ca="1" si="138"/>
        <v>#N/A</v>
      </c>
      <c r="G622" s="38" t="e">
        <f t="shared" si="139"/>
        <v>#N/A</v>
      </c>
      <c r="H622" s="41" t="s">
        <v>350</v>
      </c>
      <c r="I622" s="38" t="e">
        <f t="shared" si="140"/>
        <v>#N/A</v>
      </c>
      <c r="J622" s="38" t="e">
        <f t="shared" si="141"/>
        <v>#N/A</v>
      </c>
      <c r="K622" s="41" t="s">
        <v>348</v>
      </c>
      <c r="L622" s="38">
        <f t="shared" si="142"/>
        <v>1.7500000000000002E-2</v>
      </c>
      <c r="M622" s="38" t="e">
        <f t="shared" ca="1" si="143"/>
        <v>#N/A</v>
      </c>
      <c r="N622" s="38" t="e">
        <f ca="1">VLOOKUP(B622,$C$7:$T620,13,FALSE)</f>
        <v>#N/A</v>
      </c>
      <c r="O622" s="38" t="e">
        <f t="shared" ca="1" si="144"/>
        <v>#N/A</v>
      </c>
      <c r="P622" s="38" t="e">
        <f t="shared" ca="1" si="145"/>
        <v>#N/A</v>
      </c>
      <c r="Q622" s="38" t="e">
        <f t="shared" ca="1" si="146"/>
        <v>#N/A</v>
      </c>
      <c r="R622" s="38">
        <f t="shared" si="147"/>
        <v>6000</v>
      </c>
      <c r="S622" s="38" t="e">
        <f t="shared" ca="1" si="148"/>
        <v>#N/A</v>
      </c>
      <c r="T622" s="38" t="e">
        <f t="shared" si="149"/>
        <v>#N/A</v>
      </c>
    </row>
    <row r="623" spans="2:20" x14ac:dyDescent="0.25">
      <c r="B623" s="38" t="e">
        <f t="shared" ca="1" si="136"/>
        <v>#N/A</v>
      </c>
      <c r="C623" s="40" t="e">
        <f>Кабельный_журнал!P589</f>
        <v>#N/A</v>
      </c>
      <c r="D623" s="38" t="e">
        <f t="shared" ca="1" si="137"/>
        <v>#N/A</v>
      </c>
      <c r="E623" s="41" t="s">
        <v>351</v>
      </c>
      <c r="F623" s="38" t="e">
        <f t="shared" ca="1" si="138"/>
        <v>#N/A</v>
      </c>
      <c r="G623" s="38" t="e">
        <f t="shared" si="139"/>
        <v>#N/A</v>
      </c>
      <c r="H623" s="41" t="s">
        <v>350</v>
      </c>
      <c r="I623" s="38" t="e">
        <f t="shared" si="140"/>
        <v>#N/A</v>
      </c>
      <c r="J623" s="38" t="e">
        <f t="shared" si="141"/>
        <v>#N/A</v>
      </c>
      <c r="K623" s="41" t="s">
        <v>348</v>
      </c>
      <c r="L623" s="38">
        <f t="shared" si="142"/>
        <v>1.7500000000000002E-2</v>
      </c>
      <c r="M623" s="38" t="e">
        <f t="shared" ca="1" si="143"/>
        <v>#N/A</v>
      </c>
      <c r="N623" s="38" t="e">
        <f ca="1">VLOOKUP(B623,$C$7:$T621,13,FALSE)</f>
        <v>#N/A</v>
      </c>
      <c r="O623" s="38" t="e">
        <f t="shared" ca="1" si="144"/>
        <v>#N/A</v>
      </c>
      <c r="P623" s="38" t="e">
        <f t="shared" ca="1" si="145"/>
        <v>#N/A</v>
      </c>
      <c r="Q623" s="38" t="e">
        <f t="shared" ca="1" si="146"/>
        <v>#N/A</v>
      </c>
      <c r="R623" s="38">
        <f t="shared" si="147"/>
        <v>6000</v>
      </c>
      <c r="S623" s="38" t="e">
        <f t="shared" ca="1" si="148"/>
        <v>#N/A</v>
      </c>
      <c r="T623" s="38" t="e">
        <f t="shared" si="149"/>
        <v>#N/A</v>
      </c>
    </row>
    <row r="624" spans="2:20" x14ac:dyDescent="0.25">
      <c r="B624" s="38" t="e">
        <f t="shared" ca="1" si="136"/>
        <v>#N/A</v>
      </c>
      <c r="C624" s="40" t="e">
        <f>Кабельный_журнал!P590</f>
        <v>#N/A</v>
      </c>
      <c r="D624" s="38" t="e">
        <f t="shared" ca="1" si="137"/>
        <v>#N/A</v>
      </c>
      <c r="E624" s="41" t="s">
        <v>351</v>
      </c>
      <c r="F624" s="38" t="e">
        <f t="shared" ca="1" si="138"/>
        <v>#N/A</v>
      </c>
      <c r="G624" s="38" t="e">
        <f t="shared" si="139"/>
        <v>#N/A</v>
      </c>
      <c r="H624" s="41" t="s">
        <v>350</v>
      </c>
      <c r="I624" s="38" t="e">
        <f t="shared" si="140"/>
        <v>#N/A</v>
      </c>
      <c r="J624" s="38" t="e">
        <f t="shared" si="141"/>
        <v>#N/A</v>
      </c>
      <c r="K624" s="41" t="s">
        <v>348</v>
      </c>
      <c r="L624" s="38">
        <f t="shared" si="142"/>
        <v>1.7500000000000002E-2</v>
      </c>
      <c r="M624" s="38" t="e">
        <f t="shared" ca="1" si="143"/>
        <v>#N/A</v>
      </c>
      <c r="N624" s="38" t="e">
        <f ca="1">VLOOKUP(B624,$C$7:$T622,13,FALSE)</f>
        <v>#N/A</v>
      </c>
      <c r="O624" s="38" t="e">
        <f t="shared" ca="1" si="144"/>
        <v>#N/A</v>
      </c>
      <c r="P624" s="38" t="e">
        <f t="shared" ca="1" si="145"/>
        <v>#N/A</v>
      </c>
      <c r="Q624" s="38" t="e">
        <f t="shared" ca="1" si="146"/>
        <v>#N/A</v>
      </c>
      <c r="R624" s="38">
        <f t="shared" si="147"/>
        <v>6000</v>
      </c>
      <c r="S624" s="38" t="e">
        <f t="shared" ca="1" si="148"/>
        <v>#N/A</v>
      </c>
      <c r="T624" s="38" t="e">
        <f t="shared" si="149"/>
        <v>#N/A</v>
      </c>
    </row>
    <row r="625" spans="2:20" x14ac:dyDescent="0.25">
      <c r="B625" s="38" t="e">
        <f t="shared" ca="1" si="136"/>
        <v>#N/A</v>
      </c>
      <c r="C625" s="40" t="e">
        <f>Кабельный_журнал!P591</f>
        <v>#N/A</v>
      </c>
      <c r="D625" s="38" t="e">
        <f t="shared" ca="1" si="137"/>
        <v>#N/A</v>
      </c>
      <c r="E625" s="41" t="s">
        <v>351</v>
      </c>
      <c r="F625" s="38" t="e">
        <f t="shared" ca="1" si="138"/>
        <v>#N/A</v>
      </c>
      <c r="G625" s="38" t="e">
        <f t="shared" si="139"/>
        <v>#N/A</v>
      </c>
      <c r="H625" s="41" t="s">
        <v>350</v>
      </c>
      <c r="I625" s="38" t="e">
        <f t="shared" si="140"/>
        <v>#N/A</v>
      </c>
      <c r="J625" s="38" t="e">
        <f t="shared" si="141"/>
        <v>#N/A</v>
      </c>
      <c r="K625" s="41" t="s">
        <v>348</v>
      </c>
      <c r="L625" s="38">
        <f t="shared" si="142"/>
        <v>1.7500000000000002E-2</v>
      </c>
      <c r="M625" s="38" t="e">
        <f t="shared" ca="1" si="143"/>
        <v>#N/A</v>
      </c>
      <c r="N625" s="38" t="e">
        <f ca="1">VLOOKUP(B625,$C$7:$T623,13,FALSE)</f>
        <v>#N/A</v>
      </c>
      <c r="O625" s="38" t="e">
        <f t="shared" ca="1" si="144"/>
        <v>#N/A</v>
      </c>
      <c r="P625" s="38" t="e">
        <f t="shared" ca="1" si="145"/>
        <v>#N/A</v>
      </c>
      <c r="Q625" s="38" t="e">
        <f t="shared" ca="1" si="146"/>
        <v>#N/A</v>
      </c>
      <c r="R625" s="38">
        <f t="shared" si="147"/>
        <v>6000</v>
      </c>
      <c r="S625" s="38" t="e">
        <f t="shared" ca="1" si="148"/>
        <v>#N/A</v>
      </c>
      <c r="T625" s="38" t="e">
        <f t="shared" si="149"/>
        <v>#N/A</v>
      </c>
    </row>
    <row r="626" spans="2:20" x14ac:dyDescent="0.25">
      <c r="B626" s="38" t="e">
        <f t="shared" ca="1" si="136"/>
        <v>#N/A</v>
      </c>
      <c r="C626" s="40" t="e">
        <f>Кабельный_журнал!P592</f>
        <v>#N/A</v>
      </c>
      <c r="D626" s="38" t="e">
        <f t="shared" ca="1" si="137"/>
        <v>#N/A</v>
      </c>
      <c r="E626" s="41" t="s">
        <v>351</v>
      </c>
      <c r="F626" s="38" t="e">
        <f t="shared" ca="1" si="138"/>
        <v>#N/A</v>
      </c>
      <c r="G626" s="38" t="e">
        <f t="shared" si="139"/>
        <v>#N/A</v>
      </c>
      <c r="H626" s="41" t="s">
        <v>350</v>
      </c>
      <c r="I626" s="38" t="e">
        <f t="shared" si="140"/>
        <v>#N/A</v>
      </c>
      <c r="J626" s="38" t="e">
        <f t="shared" si="141"/>
        <v>#N/A</v>
      </c>
      <c r="K626" s="41" t="s">
        <v>348</v>
      </c>
      <c r="L626" s="38">
        <f t="shared" si="142"/>
        <v>1.7500000000000002E-2</v>
      </c>
      <c r="M626" s="38" t="e">
        <f t="shared" ca="1" si="143"/>
        <v>#N/A</v>
      </c>
      <c r="N626" s="38" t="e">
        <f ca="1">VLOOKUP(B626,$C$7:$T624,13,FALSE)</f>
        <v>#N/A</v>
      </c>
      <c r="O626" s="38" t="e">
        <f t="shared" ca="1" si="144"/>
        <v>#N/A</v>
      </c>
      <c r="P626" s="38" t="e">
        <f t="shared" ca="1" si="145"/>
        <v>#N/A</v>
      </c>
      <c r="Q626" s="38" t="e">
        <f t="shared" ca="1" si="146"/>
        <v>#N/A</v>
      </c>
      <c r="R626" s="38">
        <f t="shared" si="147"/>
        <v>6000</v>
      </c>
      <c r="S626" s="38" t="e">
        <f t="shared" ca="1" si="148"/>
        <v>#N/A</v>
      </c>
      <c r="T626" s="38" t="e">
        <f t="shared" si="149"/>
        <v>#N/A</v>
      </c>
    </row>
    <row r="627" spans="2:20" x14ac:dyDescent="0.25">
      <c r="B627" s="38" t="e">
        <f t="shared" ca="1" si="136"/>
        <v>#N/A</v>
      </c>
      <c r="C627" s="40" t="e">
        <f>Кабельный_журнал!P593</f>
        <v>#N/A</v>
      </c>
      <c r="D627" s="38" t="e">
        <f t="shared" ca="1" si="137"/>
        <v>#N/A</v>
      </c>
      <c r="E627" s="41" t="s">
        <v>351</v>
      </c>
      <c r="F627" s="38" t="e">
        <f t="shared" ca="1" si="138"/>
        <v>#N/A</v>
      </c>
      <c r="G627" s="38" t="e">
        <f t="shared" si="139"/>
        <v>#N/A</v>
      </c>
      <c r="H627" s="41" t="s">
        <v>350</v>
      </c>
      <c r="I627" s="38" t="e">
        <f t="shared" si="140"/>
        <v>#N/A</v>
      </c>
      <c r="J627" s="38" t="e">
        <f t="shared" si="141"/>
        <v>#N/A</v>
      </c>
      <c r="K627" s="41" t="s">
        <v>348</v>
      </c>
      <c r="L627" s="38">
        <f t="shared" si="142"/>
        <v>1.7500000000000002E-2</v>
      </c>
      <c r="M627" s="38" t="e">
        <f t="shared" ca="1" si="143"/>
        <v>#N/A</v>
      </c>
      <c r="N627" s="38" t="e">
        <f ca="1">VLOOKUP(B627,$C$7:$T625,13,FALSE)</f>
        <v>#N/A</v>
      </c>
      <c r="O627" s="38" t="e">
        <f t="shared" ca="1" si="144"/>
        <v>#N/A</v>
      </c>
      <c r="P627" s="38" t="e">
        <f t="shared" ca="1" si="145"/>
        <v>#N/A</v>
      </c>
      <c r="Q627" s="38" t="e">
        <f t="shared" ca="1" si="146"/>
        <v>#N/A</v>
      </c>
      <c r="R627" s="38">
        <f t="shared" si="147"/>
        <v>6000</v>
      </c>
      <c r="S627" s="38" t="e">
        <f t="shared" ca="1" si="148"/>
        <v>#N/A</v>
      </c>
      <c r="T627" s="38" t="e">
        <f t="shared" si="149"/>
        <v>#N/A</v>
      </c>
    </row>
    <row r="628" spans="2:20" x14ac:dyDescent="0.25">
      <c r="B628" s="38" t="e">
        <f t="shared" ca="1" si="136"/>
        <v>#N/A</v>
      </c>
      <c r="C628" s="40" t="e">
        <f>Кабельный_журнал!P594</f>
        <v>#N/A</v>
      </c>
      <c r="D628" s="38" t="e">
        <f t="shared" ca="1" si="137"/>
        <v>#N/A</v>
      </c>
      <c r="E628" s="41" t="s">
        <v>351</v>
      </c>
      <c r="F628" s="38" t="e">
        <f t="shared" ca="1" si="138"/>
        <v>#N/A</v>
      </c>
      <c r="G628" s="38" t="e">
        <f t="shared" si="139"/>
        <v>#N/A</v>
      </c>
      <c r="H628" s="41" t="s">
        <v>350</v>
      </c>
      <c r="I628" s="38" t="e">
        <f t="shared" si="140"/>
        <v>#N/A</v>
      </c>
      <c r="J628" s="38" t="e">
        <f t="shared" si="141"/>
        <v>#N/A</v>
      </c>
      <c r="K628" s="41" t="s">
        <v>348</v>
      </c>
      <c r="L628" s="38">
        <f t="shared" si="142"/>
        <v>1.7500000000000002E-2</v>
      </c>
      <c r="M628" s="38" t="e">
        <f t="shared" ca="1" si="143"/>
        <v>#N/A</v>
      </c>
      <c r="N628" s="38" t="e">
        <f ca="1">VLOOKUP(B628,$C$7:$T626,13,FALSE)</f>
        <v>#N/A</v>
      </c>
      <c r="O628" s="38" t="e">
        <f t="shared" ca="1" si="144"/>
        <v>#N/A</v>
      </c>
      <c r="P628" s="38" t="e">
        <f t="shared" ca="1" si="145"/>
        <v>#N/A</v>
      </c>
      <c r="Q628" s="38" t="e">
        <f t="shared" ca="1" si="146"/>
        <v>#N/A</v>
      </c>
      <c r="R628" s="38">
        <f t="shared" si="147"/>
        <v>6000</v>
      </c>
      <c r="S628" s="38" t="e">
        <f t="shared" ca="1" si="148"/>
        <v>#N/A</v>
      </c>
      <c r="T628" s="38" t="e">
        <f t="shared" si="149"/>
        <v>#N/A</v>
      </c>
    </row>
    <row r="629" spans="2:20" x14ac:dyDescent="0.25">
      <c r="B629" s="38" t="e">
        <f t="shared" ca="1" si="136"/>
        <v>#N/A</v>
      </c>
      <c r="C629" s="40" t="e">
        <f>Кабельный_журнал!P595</f>
        <v>#N/A</v>
      </c>
      <c r="D629" s="38" t="e">
        <f t="shared" ca="1" si="137"/>
        <v>#N/A</v>
      </c>
      <c r="E629" s="41" t="s">
        <v>351</v>
      </c>
      <c r="F629" s="38" t="e">
        <f t="shared" ca="1" si="138"/>
        <v>#N/A</v>
      </c>
      <c r="G629" s="38" t="e">
        <f t="shared" si="139"/>
        <v>#N/A</v>
      </c>
      <c r="H629" s="41" t="s">
        <v>350</v>
      </c>
      <c r="I629" s="38" t="e">
        <f t="shared" si="140"/>
        <v>#N/A</v>
      </c>
      <c r="J629" s="38" t="e">
        <f t="shared" si="141"/>
        <v>#N/A</v>
      </c>
      <c r="K629" s="41" t="s">
        <v>348</v>
      </c>
      <c r="L629" s="38">
        <f t="shared" si="142"/>
        <v>1.7500000000000002E-2</v>
      </c>
      <c r="M629" s="38" t="e">
        <f t="shared" ca="1" si="143"/>
        <v>#N/A</v>
      </c>
      <c r="N629" s="38" t="e">
        <f ca="1">VLOOKUP(B629,$C$7:$T627,13,FALSE)</f>
        <v>#N/A</v>
      </c>
      <c r="O629" s="38" t="e">
        <f t="shared" ca="1" si="144"/>
        <v>#N/A</v>
      </c>
      <c r="P629" s="38" t="e">
        <f t="shared" ca="1" si="145"/>
        <v>#N/A</v>
      </c>
      <c r="Q629" s="38" t="e">
        <f t="shared" ca="1" si="146"/>
        <v>#N/A</v>
      </c>
      <c r="R629" s="38">
        <f t="shared" si="147"/>
        <v>6000</v>
      </c>
      <c r="S629" s="38" t="e">
        <f t="shared" ca="1" si="148"/>
        <v>#N/A</v>
      </c>
      <c r="T629" s="38" t="e">
        <f t="shared" si="149"/>
        <v>#N/A</v>
      </c>
    </row>
    <row r="630" spans="2:20" x14ac:dyDescent="0.25">
      <c r="B630" s="38" t="e">
        <f t="shared" ca="1" si="136"/>
        <v>#N/A</v>
      </c>
      <c r="C630" s="40" t="e">
        <f>Кабельный_журнал!P596</f>
        <v>#N/A</v>
      </c>
      <c r="D630" s="38" t="e">
        <f t="shared" ca="1" si="137"/>
        <v>#N/A</v>
      </c>
      <c r="E630" s="41" t="s">
        <v>351</v>
      </c>
      <c r="F630" s="38" t="e">
        <f t="shared" ca="1" si="138"/>
        <v>#N/A</v>
      </c>
      <c r="G630" s="38" t="e">
        <f t="shared" si="139"/>
        <v>#N/A</v>
      </c>
      <c r="H630" s="41" t="s">
        <v>350</v>
      </c>
      <c r="I630" s="38" t="e">
        <f t="shared" si="140"/>
        <v>#N/A</v>
      </c>
      <c r="J630" s="38" t="e">
        <f t="shared" si="141"/>
        <v>#N/A</v>
      </c>
      <c r="K630" s="41" t="s">
        <v>348</v>
      </c>
      <c r="L630" s="38">
        <f t="shared" si="142"/>
        <v>1.7500000000000002E-2</v>
      </c>
      <c r="M630" s="38" t="e">
        <f t="shared" ca="1" si="143"/>
        <v>#N/A</v>
      </c>
      <c r="N630" s="38" t="e">
        <f ca="1">VLOOKUP(B630,$C$7:$T628,13,FALSE)</f>
        <v>#N/A</v>
      </c>
      <c r="O630" s="38" t="e">
        <f t="shared" ca="1" si="144"/>
        <v>#N/A</v>
      </c>
      <c r="P630" s="38" t="e">
        <f t="shared" ca="1" si="145"/>
        <v>#N/A</v>
      </c>
      <c r="Q630" s="38" t="e">
        <f t="shared" ca="1" si="146"/>
        <v>#N/A</v>
      </c>
      <c r="R630" s="38">
        <f t="shared" si="147"/>
        <v>6000</v>
      </c>
      <c r="S630" s="38" t="e">
        <f t="shared" ca="1" si="148"/>
        <v>#N/A</v>
      </c>
      <c r="T630" s="38" t="e">
        <f t="shared" si="149"/>
        <v>#N/A</v>
      </c>
    </row>
    <row r="631" spans="2:20" x14ac:dyDescent="0.25">
      <c r="B631" s="38" t="e">
        <f t="shared" ca="1" si="136"/>
        <v>#N/A</v>
      </c>
      <c r="C631" s="40" t="e">
        <f>Кабельный_журнал!P597</f>
        <v>#N/A</v>
      </c>
      <c r="D631" s="38" t="e">
        <f t="shared" ca="1" si="137"/>
        <v>#N/A</v>
      </c>
      <c r="E631" s="41" t="s">
        <v>351</v>
      </c>
      <c r="F631" s="38" t="e">
        <f t="shared" ca="1" si="138"/>
        <v>#N/A</v>
      </c>
      <c r="G631" s="38" t="e">
        <f t="shared" si="139"/>
        <v>#N/A</v>
      </c>
      <c r="H631" s="41" t="s">
        <v>350</v>
      </c>
      <c r="I631" s="38" t="e">
        <f t="shared" si="140"/>
        <v>#N/A</v>
      </c>
      <c r="J631" s="38" t="e">
        <f t="shared" si="141"/>
        <v>#N/A</v>
      </c>
      <c r="K631" s="41" t="s">
        <v>348</v>
      </c>
      <c r="L631" s="38">
        <f t="shared" si="142"/>
        <v>1.7500000000000002E-2</v>
      </c>
      <c r="M631" s="38" t="e">
        <f t="shared" ca="1" si="143"/>
        <v>#N/A</v>
      </c>
      <c r="N631" s="38" t="e">
        <f ca="1">VLOOKUP(B631,$C$7:$T629,13,FALSE)</f>
        <v>#N/A</v>
      </c>
      <c r="O631" s="38" t="e">
        <f t="shared" ca="1" si="144"/>
        <v>#N/A</v>
      </c>
      <c r="P631" s="38" t="e">
        <f t="shared" ca="1" si="145"/>
        <v>#N/A</v>
      </c>
      <c r="Q631" s="38" t="e">
        <f t="shared" ca="1" si="146"/>
        <v>#N/A</v>
      </c>
      <c r="R631" s="38">
        <f t="shared" si="147"/>
        <v>6000</v>
      </c>
      <c r="S631" s="38" t="e">
        <f t="shared" ca="1" si="148"/>
        <v>#N/A</v>
      </c>
      <c r="T631" s="38" t="e">
        <f t="shared" si="149"/>
        <v>#N/A</v>
      </c>
    </row>
    <row r="632" spans="2:20" x14ac:dyDescent="0.25">
      <c r="B632" s="38" t="e">
        <f t="shared" ca="1" si="136"/>
        <v>#N/A</v>
      </c>
      <c r="C632" s="40" t="e">
        <f>Кабельный_журнал!P598</f>
        <v>#N/A</v>
      </c>
      <c r="D632" s="38" t="e">
        <f t="shared" ca="1" si="137"/>
        <v>#N/A</v>
      </c>
      <c r="E632" s="41" t="s">
        <v>351</v>
      </c>
      <c r="F632" s="38" t="e">
        <f t="shared" ca="1" si="138"/>
        <v>#N/A</v>
      </c>
      <c r="G632" s="38" t="e">
        <f t="shared" si="139"/>
        <v>#N/A</v>
      </c>
      <c r="H632" s="41" t="s">
        <v>350</v>
      </c>
      <c r="I632" s="38" t="e">
        <f t="shared" si="140"/>
        <v>#N/A</v>
      </c>
      <c r="J632" s="38" t="e">
        <f t="shared" si="141"/>
        <v>#N/A</v>
      </c>
      <c r="K632" s="41" t="s">
        <v>348</v>
      </c>
      <c r="L632" s="38">
        <f t="shared" si="142"/>
        <v>1.7500000000000002E-2</v>
      </c>
      <c r="M632" s="38" t="e">
        <f t="shared" ca="1" si="143"/>
        <v>#N/A</v>
      </c>
      <c r="N632" s="38" t="e">
        <f ca="1">VLOOKUP(B632,$C$7:$T630,13,FALSE)</f>
        <v>#N/A</v>
      </c>
      <c r="O632" s="38" t="e">
        <f t="shared" ca="1" si="144"/>
        <v>#N/A</v>
      </c>
      <c r="P632" s="38" t="e">
        <f t="shared" ca="1" si="145"/>
        <v>#N/A</v>
      </c>
      <c r="Q632" s="38" t="e">
        <f t="shared" ca="1" si="146"/>
        <v>#N/A</v>
      </c>
      <c r="R632" s="38">
        <f t="shared" si="147"/>
        <v>6000</v>
      </c>
      <c r="S632" s="38" t="e">
        <f t="shared" ca="1" si="148"/>
        <v>#N/A</v>
      </c>
      <c r="T632" s="38" t="e">
        <f t="shared" si="149"/>
        <v>#N/A</v>
      </c>
    </row>
    <row r="633" spans="2:20" x14ac:dyDescent="0.25">
      <c r="B633" s="38" t="e">
        <f t="shared" ca="1" si="136"/>
        <v>#N/A</v>
      </c>
      <c r="C633" s="40" t="e">
        <f>Кабельный_журнал!P599</f>
        <v>#N/A</v>
      </c>
      <c r="D633" s="38" t="e">
        <f t="shared" ca="1" si="137"/>
        <v>#N/A</v>
      </c>
      <c r="E633" s="41" t="s">
        <v>351</v>
      </c>
      <c r="F633" s="38" t="e">
        <f t="shared" ca="1" si="138"/>
        <v>#N/A</v>
      </c>
      <c r="G633" s="38" t="e">
        <f t="shared" si="139"/>
        <v>#N/A</v>
      </c>
      <c r="H633" s="41" t="s">
        <v>350</v>
      </c>
      <c r="I633" s="38" t="e">
        <f t="shared" si="140"/>
        <v>#N/A</v>
      </c>
      <c r="J633" s="38" t="e">
        <f t="shared" si="141"/>
        <v>#N/A</v>
      </c>
      <c r="K633" s="41" t="s">
        <v>348</v>
      </c>
      <c r="L633" s="38">
        <f t="shared" si="142"/>
        <v>1.7500000000000002E-2</v>
      </c>
      <c r="M633" s="38" t="e">
        <f t="shared" ca="1" si="143"/>
        <v>#N/A</v>
      </c>
      <c r="N633" s="38" t="e">
        <f ca="1">VLOOKUP(B633,$C$7:$T631,13,FALSE)</f>
        <v>#N/A</v>
      </c>
      <c r="O633" s="38" t="e">
        <f t="shared" ca="1" si="144"/>
        <v>#N/A</v>
      </c>
      <c r="P633" s="38" t="e">
        <f t="shared" ca="1" si="145"/>
        <v>#N/A</v>
      </c>
      <c r="Q633" s="38" t="e">
        <f t="shared" ca="1" si="146"/>
        <v>#N/A</v>
      </c>
      <c r="R633" s="38">
        <f t="shared" si="147"/>
        <v>6000</v>
      </c>
      <c r="S633" s="38" t="e">
        <f t="shared" ca="1" si="148"/>
        <v>#N/A</v>
      </c>
      <c r="T633" s="38" t="e">
        <f t="shared" si="149"/>
        <v>#N/A</v>
      </c>
    </row>
    <row r="634" spans="2:20" x14ac:dyDescent="0.25">
      <c r="B634" s="38" t="e">
        <f t="shared" ca="1" si="136"/>
        <v>#N/A</v>
      </c>
      <c r="C634" s="40" t="e">
        <f>Кабельный_журнал!P600</f>
        <v>#N/A</v>
      </c>
      <c r="D634" s="38" t="e">
        <f t="shared" ca="1" si="137"/>
        <v>#N/A</v>
      </c>
      <c r="E634" s="41" t="s">
        <v>351</v>
      </c>
      <c r="F634" s="38" t="e">
        <f t="shared" ca="1" si="138"/>
        <v>#N/A</v>
      </c>
      <c r="G634" s="38" t="e">
        <f t="shared" si="139"/>
        <v>#N/A</v>
      </c>
      <c r="H634" s="41" t="s">
        <v>350</v>
      </c>
      <c r="I634" s="38" t="e">
        <f t="shared" si="140"/>
        <v>#N/A</v>
      </c>
      <c r="J634" s="38" t="e">
        <f t="shared" si="141"/>
        <v>#N/A</v>
      </c>
      <c r="K634" s="41" t="s">
        <v>348</v>
      </c>
      <c r="L634" s="38">
        <f t="shared" si="142"/>
        <v>1.7500000000000002E-2</v>
      </c>
      <c r="M634" s="38" t="e">
        <f t="shared" ca="1" si="143"/>
        <v>#N/A</v>
      </c>
      <c r="N634" s="38" t="e">
        <f ca="1">VLOOKUP(B634,$C$7:$T632,13,FALSE)</f>
        <v>#N/A</v>
      </c>
      <c r="O634" s="38" t="e">
        <f t="shared" ca="1" si="144"/>
        <v>#N/A</v>
      </c>
      <c r="P634" s="38" t="e">
        <f t="shared" ca="1" si="145"/>
        <v>#N/A</v>
      </c>
      <c r="Q634" s="38" t="e">
        <f t="shared" ca="1" si="146"/>
        <v>#N/A</v>
      </c>
      <c r="R634" s="38">
        <f t="shared" si="147"/>
        <v>6000</v>
      </c>
      <c r="S634" s="38" t="e">
        <f t="shared" ca="1" si="148"/>
        <v>#N/A</v>
      </c>
      <c r="T634" s="38" t="e">
        <f t="shared" si="149"/>
        <v>#N/A</v>
      </c>
    </row>
    <row r="635" spans="2:20" x14ac:dyDescent="0.25">
      <c r="B635" s="38" t="e">
        <f t="shared" ca="1" si="136"/>
        <v>#N/A</v>
      </c>
      <c r="C635" s="40" t="e">
        <f>Кабельный_журнал!P601</f>
        <v>#N/A</v>
      </c>
      <c r="D635" s="38" t="e">
        <f t="shared" ca="1" si="137"/>
        <v>#N/A</v>
      </c>
      <c r="E635" s="41" t="s">
        <v>351</v>
      </c>
      <c r="F635" s="38" t="e">
        <f t="shared" ca="1" si="138"/>
        <v>#N/A</v>
      </c>
      <c r="G635" s="38" t="e">
        <f t="shared" si="139"/>
        <v>#N/A</v>
      </c>
      <c r="H635" s="41" t="s">
        <v>350</v>
      </c>
      <c r="I635" s="38" t="e">
        <f t="shared" si="140"/>
        <v>#N/A</v>
      </c>
      <c r="J635" s="38" t="e">
        <f t="shared" si="141"/>
        <v>#N/A</v>
      </c>
      <c r="K635" s="41" t="s">
        <v>348</v>
      </c>
      <c r="L635" s="38">
        <f t="shared" si="142"/>
        <v>1.7500000000000002E-2</v>
      </c>
      <c r="M635" s="38" t="e">
        <f t="shared" ca="1" si="143"/>
        <v>#N/A</v>
      </c>
      <c r="N635" s="38" t="e">
        <f ca="1">VLOOKUP(B635,$C$7:$T633,13,FALSE)</f>
        <v>#N/A</v>
      </c>
      <c r="O635" s="38" t="e">
        <f t="shared" ca="1" si="144"/>
        <v>#N/A</v>
      </c>
      <c r="P635" s="38" t="e">
        <f t="shared" ca="1" si="145"/>
        <v>#N/A</v>
      </c>
      <c r="Q635" s="38" t="e">
        <f t="shared" ca="1" si="146"/>
        <v>#N/A</v>
      </c>
      <c r="R635" s="38">
        <f t="shared" si="147"/>
        <v>6000</v>
      </c>
      <c r="S635" s="38" t="e">
        <f t="shared" ca="1" si="148"/>
        <v>#N/A</v>
      </c>
      <c r="T635" s="38" t="e">
        <f t="shared" si="149"/>
        <v>#N/A</v>
      </c>
    </row>
    <row r="636" spans="2:20" x14ac:dyDescent="0.25">
      <c r="B636" s="38" t="e">
        <f t="shared" ca="1" si="136"/>
        <v>#N/A</v>
      </c>
      <c r="C636" s="40" t="e">
        <f>Кабельный_журнал!P602</f>
        <v>#N/A</v>
      </c>
      <c r="D636" s="38" t="e">
        <f t="shared" ca="1" si="137"/>
        <v>#N/A</v>
      </c>
      <c r="E636" s="41" t="s">
        <v>351</v>
      </c>
      <c r="F636" s="38" t="e">
        <f t="shared" ca="1" si="138"/>
        <v>#N/A</v>
      </c>
      <c r="G636" s="38" t="e">
        <f t="shared" si="139"/>
        <v>#N/A</v>
      </c>
      <c r="H636" s="41" t="s">
        <v>350</v>
      </c>
      <c r="I636" s="38" t="e">
        <f t="shared" si="140"/>
        <v>#N/A</v>
      </c>
      <c r="J636" s="38" t="e">
        <f t="shared" si="141"/>
        <v>#N/A</v>
      </c>
      <c r="K636" s="41" t="s">
        <v>348</v>
      </c>
      <c r="L636" s="38">
        <f t="shared" si="142"/>
        <v>1.7500000000000002E-2</v>
      </c>
      <c r="M636" s="38" t="e">
        <f t="shared" ca="1" si="143"/>
        <v>#N/A</v>
      </c>
      <c r="N636" s="38" t="e">
        <f ca="1">VLOOKUP(B636,$C$7:$T634,13,FALSE)</f>
        <v>#N/A</v>
      </c>
      <c r="O636" s="38" t="e">
        <f t="shared" ca="1" si="144"/>
        <v>#N/A</v>
      </c>
      <c r="P636" s="38" t="e">
        <f t="shared" ca="1" si="145"/>
        <v>#N/A</v>
      </c>
      <c r="Q636" s="38" t="e">
        <f t="shared" ca="1" si="146"/>
        <v>#N/A</v>
      </c>
      <c r="R636" s="38">
        <f t="shared" si="147"/>
        <v>6000</v>
      </c>
      <c r="S636" s="38" t="e">
        <f t="shared" ca="1" si="148"/>
        <v>#N/A</v>
      </c>
      <c r="T636" s="38" t="e">
        <f t="shared" si="149"/>
        <v>#N/A</v>
      </c>
    </row>
    <row r="637" spans="2:20" x14ac:dyDescent="0.25">
      <c r="B637" s="38" t="e">
        <f t="shared" ca="1" si="136"/>
        <v>#N/A</v>
      </c>
      <c r="C637" s="40" t="e">
        <f>Кабельный_журнал!P603</f>
        <v>#N/A</v>
      </c>
      <c r="D637" s="38" t="e">
        <f t="shared" ca="1" si="137"/>
        <v>#N/A</v>
      </c>
      <c r="E637" s="41" t="s">
        <v>351</v>
      </c>
      <c r="F637" s="38" t="e">
        <f t="shared" ca="1" si="138"/>
        <v>#N/A</v>
      </c>
      <c r="G637" s="38" t="e">
        <f t="shared" si="139"/>
        <v>#N/A</v>
      </c>
      <c r="H637" s="41" t="s">
        <v>350</v>
      </c>
      <c r="I637" s="38" t="e">
        <f t="shared" si="140"/>
        <v>#N/A</v>
      </c>
      <c r="J637" s="38" t="e">
        <f t="shared" si="141"/>
        <v>#N/A</v>
      </c>
      <c r="K637" s="41" t="s">
        <v>348</v>
      </c>
      <c r="L637" s="38">
        <f t="shared" si="142"/>
        <v>1.7500000000000002E-2</v>
      </c>
      <c r="M637" s="38" t="e">
        <f t="shared" ca="1" si="143"/>
        <v>#N/A</v>
      </c>
      <c r="N637" s="38" t="e">
        <f ca="1">VLOOKUP(B637,$C$7:$T635,13,FALSE)</f>
        <v>#N/A</v>
      </c>
      <c r="O637" s="38" t="e">
        <f t="shared" ca="1" si="144"/>
        <v>#N/A</v>
      </c>
      <c r="P637" s="38" t="e">
        <f t="shared" ca="1" si="145"/>
        <v>#N/A</v>
      </c>
      <c r="Q637" s="38" t="e">
        <f t="shared" ca="1" si="146"/>
        <v>#N/A</v>
      </c>
      <c r="R637" s="38">
        <f t="shared" si="147"/>
        <v>6000</v>
      </c>
      <c r="S637" s="38" t="e">
        <f t="shared" ca="1" si="148"/>
        <v>#N/A</v>
      </c>
      <c r="T637" s="38" t="e">
        <f t="shared" si="149"/>
        <v>#N/A</v>
      </c>
    </row>
    <row r="638" spans="2:20" x14ac:dyDescent="0.25">
      <c r="B638" s="38" t="e">
        <f t="shared" ca="1" si="136"/>
        <v>#N/A</v>
      </c>
      <c r="C638" s="40" t="e">
        <f>Кабельный_журнал!P604</f>
        <v>#N/A</v>
      </c>
      <c r="D638" s="38" t="e">
        <f t="shared" ca="1" si="137"/>
        <v>#N/A</v>
      </c>
      <c r="E638" s="41" t="s">
        <v>351</v>
      </c>
      <c r="F638" s="38" t="e">
        <f t="shared" ca="1" si="138"/>
        <v>#N/A</v>
      </c>
      <c r="G638" s="38" t="e">
        <f t="shared" si="139"/>
        <v>#N/A</v>
      </c>
      <c r="H638" s="41" t="s">
        <v>350</v>
      </c>
      <c r="I638" s="38" t="e">
        <f t="shared" si="140"/>
        <v>#N/A</v>
      </c>
      <c r="J638" s="38" t="e">
        <f t="shared" si="141"/>
        <v>#N/A</v>
      </c>
      <c r="K638" s="41" t="s">
        <v>348</v>
      </c>
      <c r="L638" s="38">
        <f t="shared" si="142"/>
        <v>1.7500000000000002E-2</v>
      </c>
      <c r="M638" s="38" t="e">
        <f t="shared" ca="1" si="143"/>
        <v>#N/A</v>
      </c>
      <c r="N638" s="38" t="e">
        <f ca="1">VLOOKUP(B638,$C$7:$T636,13,FALSE)</f>
        <v>#N/A</v>
      </c>
      <c r="O638" s="38" t="e">
        <f t="shared" ca="1" si="144"/>
        <v>#N/A</v>
      </c>
      <c r="P638" s="38" t="e">
        <f t="shared" ca="1" si="145"/>
        <v>#N/A</v>
      </c>
      <c r="Q638" s="38" t="e">
        <f t="shared" ca="1" si="146"/>
        <v>#N/A</v>
      </c>
      <c r="R638" s="38">
        <f t="shared" si="147"/>
        <v>6000</v>
      </c>
      <c r="S638" s="38" t="e">
        <f t="shared" ca="1" si="148"/>
        <v>#N/A</v>
      </c>
      <c r="T638" s="38" t="e">
        <f t="shared" si="149"/>
        <v>#N/A</v>
      </c>
    </row>
    <row r="639" spans="2:20" x14ac:dyDescent="0.25">
      <c r="B639" s="38" t="e">
        <f t="shared" ca="1" si="136"/>
        <v>#N/A</v>
      </c>
      <c r="C639" s="40" t="e">
        <f>Кабельный_журнал!P605</f>
        <v>#N/A</v>
      </c>
      <c r="D639" s="38" t="e">
        <f t="shared" ca="1" si="137"/>
        <v>#N/A</v>
      </c>
      <c r="E639" s="41" t="s">
        <v>351</v>
      </c>
      <c r="F639" s="38" t="e">
        <f t="shared" ca="1" si="138"/>
        <v>#N/A</v>
      </c>
      <c r="G639" s="38" t="e">
        <f t="shared" si="139"/>
        <v>#N/A</v>
      </c>
      <c r="H639" s="41" t="s">
        <v>350</v>
      </c>
      <c r="I639" s="38" t="e">
        <f t="shared" si="140"/>
        <v>#N/A</v>
      </c>
      <c r="J639" s="38" t="e">
        <f t="shared" si="141"/>
        <v>#N/A</v>
      </c>
      <c r="K639" s="41" t="s">
        <v>348</v>
      </c>
      <c r="L639" s="38">
        <f t="shared" si="142"/>
        <v>1.7500000000000002E-2</v>
      </c>
      <c r="M639" s="38" t="e">
        <f t="shared" ca="1" si="143"/>
        <v>#N/A</v>
      </c>
      <c r="N639" s="38" t="e">
        <f ca="1">VLOOKUP(B639,$C$7:$T637,13,FALSE)</f>
        <v>#N/A</v>
      </c>
      <c r="O639" s="38" t="e">
        <f t="shared" ca="1" si="144"/>
        <v>#N/A</v>
      </c>
      <c r="P639" s="38" t="e">
        <f t="shared" ca="1" si="145"/>
        <v>#N/A</v>
      </c>
      <c r="Q639" s="38" t="e">
        <f t="shared" ca="1" si="146"/>
        <v>#N/A</v>
      </c>
      <c r="R639" s="38">
        <f t="shared" si="147"/>
        <v>6000</v>
      </c>
      <c r="S639" s="38" t="e">
        <f t="shared" ca="1" si="148"/>
        <v>#N/A</v>
      </c>
      <c r="T639" s="38" t="e">
        <f t="shared" si="149"/>
        <v>#N/A</v>
      </c>
    </row>
    <row r="640" spans="2:20" x14ac:dyDescent="0.25">
      <c r="B640" s="38" t="e">
        <f t="shared" ca="1" si="136"/>
        <v>#N/A</v>
      </c>
      <c r="C640" s="40" t="e">
        <f>Кабельный_журнал!P606</f>
        <v>#N/A</v>
      </c>
      <c r="D640" s="38" t="e">
        <f t="shared" ca="1" si="137"/>
        <v>#N/A</v>
      </c>
      <c r="E640" s="41" t="s">
        <v>351</v>
      </c>
      <c r="F640" s="38" t="e">
        <f t="shared" ca="1" si="138"/>
        <v>#N/A</v>
      </c>
      <c r="G640" s="38" t="e">
        <f t="shared" si="139"/>
        <v>#N/A</v>
      </c>
      <c r="H640" s="41" t="s">
        <v>350</v>
      </c>
      <c r="I640" s="38" t="e">
        <f t="shared" si="140"/>
        <v>#N/A</v>
      </c>
      <c r="J640" s="38" t="e">
        <f t="shared" si="141"/>
        <v>#N/A</v>
      </c>
      <c r="K640" s="41" t="s">
        <v>348</v>
      </c>
      <c r="L640" s="38">
        <f t="shared" si="142"/>
        <v>1.7500000000000002E-2</v>
      </c>
      <c r="M640" s="38" t="e">
        <f t="shared" ca="1" si="143"/>
        <v>#N/A</v>
      </c>
      <c r="N640" s="38" t="e">
        <f ca="1">VLOOKUP(B640,$C$7:$T638,13,FALSE)</f>
        <v>#N/A</v>
      </c>
      <c r="O640" s="38" t="e">
        <f t="shared" ca="1" si="144"/>
        <v>#N/A</v>
      </c>
      <c r="P640" s="38" t="e">
        <f t="shared" ca="1" si="145"/>
        <v>#N/A</v>
      </c>
      <c r="Q640" s="38" t="e">
        <f t="shared" ca="1" si="146"/>
        <v>#N/A</v>
      </c>
      <c r="R640" s="38">
        <f t="shared" si="147"/>
        <v>6000</v>
      </c>
      <c r="S640" s="38" t="e">
        <f t="shared" ca="1" si="148"/>
        <v>#N/A</v>
      </c>
      <c r="T640" s="38" t="e">
        <f t="shared" si="149"/>
        <v>#N/A</v>
      </c>
    </row>
    <row r="641" spans="2:20" x14ac:dyDescent="0.25">
      <c r="B641" s="38" t="e">
        <f t="shared" ca="1" si="136"/>
        <v>#N/A</v>
      </c>
      <c r="C641" s="40" t="e">
        <f>Кабельный_журнал!P607</f>
        <v>#N/A</v>
      </c>
      <c r="D641" s="38" t="e">
        <f t="shared" ca="1" si="137"/>
        <v>#N/A</v>
      </c>
      <c r="E641" s="41" t="s">
        <v>351</v>
      </c>
      <c r="F641" s="38" t="e">
        <f t="shared" ca="1" si="138"/>
        <v>#N/A</v>
      </c>
      <c r="G641" s="38" t="e">
        <f t="shared" si="139"/>
        <v>#N/A</v>
      </c>
      <c r="H641" s="41" t="s">
        <v>350</v>
      </c>
      <c r="I641" s="38" t="e">
        <f t="shared" si="140"/>
        <v>#N/A</v>
      </c>
      <c r="J641" s="38" t="e">
        <f t="shared" si="141"/>
        <v>#N/A</v>
      </c>
      <c r="K641" s="41" t="s">
        <v>348</v>
      </c>
      <c r="L641" s="38">
        <f t="shared" si="142"/>
        <v>1.7500000000000002E-2</v>
      </c>
      <c r="M641" s="38" t="e">
        <f t="shared" ca="1" si="143"/>
        <v>#N/A</v>
      </c>
      <c r="N641" s="38" t="e">
        <f ca="1">VLOOKUP(B641,$C$7:$T639,13,FALSE)</f>
        <v>#N/A</v>
      </c>
      <c r="O641" s="38" t="e">
        <f t="shared" ca="1" si="144"/>
        <v>#N/A</v>
      </c>
      <c r="P641" s="38" t="e">
        <f t="shared" ca="1" si="145"/>
        <v>#N/A</v>
      </c>
      <c r="Q641" s="38" t="e">
        <f t="shared" ca="1" si="146"/>
        <v>#N/A</v>
      </c>
      <c r="R641" s="38">
        <f t="shared" si="147"/>
        <v>6000</v>
      </c>
      <c r="S641" s="38" t="e">
        <f t="shared" ca="1" si="148"/>
        <v>#N/A</v>
      </c>
      <c r="T641" s="38" t="e">
        <f t="shared" si="149"/>
        <v>#N/A</v>
      </c>
    </row>
    <row r="642" spans="2:20" x14ac:dyDescent="0.25">
      <c r="B642" s="38" t="e">
        <f t="shared" ca="1" si="136"/>
        <v>#N/A</v>
      </c>
      <c r="C642" s="40" t="e">
        <f>Кабельный_журнал!P608</f>
        <v>#N/A</v>
      </c>
      <c r="D642" s="38" t="e">
        <f t="shared" ca="1" si="137"/>
        <v>#N/A</v>
      </c>
      <c r="E642" s="41" t="s">
        <v>351</v>
      </c>
      <c r="F642" s="38" t="e">
        <f t="shared" ca="1" si="138"/>
        <v>#N/A</v>
      </c>
      <c r="G642" s="38" t="e">
        <f t="shared" si="139"/>
        <v>#N/A</v>
      </c>
      <c r="H642" s="41" t="s">
        <v>350</v>
      </c>
      <c r="I642" s="38" t="e">
        <f t="shared" si="140"/>
        <v>#N/A</v>
      </c>
      <c r="J642" s="38" t="e">
        <f t="shared" si="141"/>
        <v>#N/A</v>
      </c>
      <c r="K642" s="41" t="s">
        <v>348</v>
      </c>
      <c r="L642" s="38">
        <f t="shared" si="142"/>
        <v>1.7500000000000002E-2</v>
      </c>
      <c r="M642" s="38" t="e">
        <f t="shared" ca="1" si="143"/>
        <v>#N/A</v>
      </c>
      <c r="N642" s="38" t="e">
        <f ca="1">VLOOKUP(B642,$C$7:$T640,13,FALSE)</f>
        <v>#N/A</v>
      </c>
      <c r="O642" s="38" t="e">
        <f t="shared" ca="1" si="144"/>
        <v>#N/A</v>
      </c>
      <c r="P642" s="38" t="e">
        <f t="shared" ca="1" si="145"/>
        <v>#N/A</v>
      </c>
      <c r="Q642" s="38" t="e">
        <f t="shared" ca="1" si="146"/>
        <v>#N/A</v>
      </c>
      <c r="R642" s="38">
        <f t="shared" si="147"/>
        <v>6000</v>
      </c>
      <c r="S642" s="38" t="e">
        <f t="shared" ca="1" si="148"/>
        <v>#N/A</v>
      </c>
      <c r="T642" s="38" t="e">
        <f t="shared" si="149"/>
        <v>#N/A</v>
      </c>
    </row>
    <row r="643" spans="2:20" x14ac:dyDescent="0.25">
      <c r="B643" s="38" t="e">
        <f t="shared" ca="1" si="136"/>
        <v>#N/A</v>
      </c>
      <c r="C643" s="40" t="e">
        <f>Кабельный_журнал!P609</f>
        <v>#N/A</v>
      </c>
      <c r="D643" s="38" t="e">
        <f t="shared" ca="1" si="137"/>
        <v>#N/A</v>
      </c>
      <c r="E643" s="41" t="s">
        <v>351</v>
      </c>
      <c r="F643" s="38" t="e">
        <f t="shared" ca="1" si="138"/>
        <v>#N/A</v>
      </c>
      <c r="G643" s="38" t="e">
        <f t="shared" si="139"/>
        <v>#N/A</v>
      </c>
      <c r="H643" s="41" t="s">
        <v>350</v>
      </c>
      <c r="I643" s="38" t="e">
        <f t="shared" si="140"/>
        <v>#N/A</v>
      </c>
      <c r="J643" s="38" t="e">
        <f t="shared" si="141"/>
        <v>#N/A</v>
      </c>
      <c r="K643" s="41" t="s">
        <v>348</v>
      </c>
      <c r="L643" s="38">
        <f t="shared" si="142"/>
        <v>1.7500000000000002E-2</v>
      </c>
      <c r="M643" s="38" t="e">
        <f t="shared" ca="1" si="143"/>
        <v>#N/A</v>
      </c>
      <c r="N643" s="38" t="e">
        <f ca="1">VLOOKUP(B643,$C$7:$T641,13,FALSE)</f>
        <v>#N/A</v>
      </c>
      <c r="O643" s="38" t="e">
        <f t="shared" ca="1" si="144"/>
        <v>#N/A</v>
      </c>
      <c r="P643" s="38" t="e">
        <f t="shared" ca="1" si="145"/>
        <v>#N/A</v>
      </c>
      <c r="Q643" s="38" t="e">
        <f t="shared" ca="1" si="146"/>
        <v>#N/A</v>
      </c>
      <c r="R643" s="38">
        <f t="shared" si="147"/>
        <v>6000</v>
      </c>
      <c r="S643" s="38" t="e">
        <f t="shared" ca="1" si="148"/>
        <v>#N/A</v>
      </c>
      <c r="T643" s="38" t="e">
        <f t="shared" si="149"/>
        <v>#N/A</v>
      </c>
    </row>
    <row r="644" spans="2:20" x14ac:dyDescent="0.25">
      <c r="B644" s="38" t="e">
        <f t="shared" ca="1" si="136"/>
        <v>#N/A</v>
      </c>
      <c r="C644" s="40" t="e">
        <f>Кабельный_журнал!P610</f>
        <v>#N/A</v>
      </c>
      <c r="D644" s="38" t="e">
        <f t="shared" ca="1" si="137"/>
        <v>#N/A</v>
      </c>
      <c r="E644" s="41" t="s">
        <v>351</v>
      </c>
      <c r="F644" s="38" t="e">
        <f t="shared" ca="1" si="138"/>
        <v>#N/A</v>
      </c>
      <c r="G644" s="38" t="e">
        <f t="shared" si="139"/>
        <v>#N/A</v>
      </c>
      <c r="H644" s="41" t="s">
        <v>350</v>
      </c>
      <c r="I644" s="38" t="e">
        <f t="shared" si="140"/>
        <v>#N/A</v>
      </c>
      <c r="J644" s="38" t="e">
        <f t="shared" si="141"/>
        <v>#N/A</v>
      </c>
      <c r="K644" s="41" t="s">
        <v>348</v>
      </c>
      <c r="L644" s="38">
        <f t="shared" si="142"/>
        <v>1.7500000000000002E-2</v>
      </c>
      <c r="M644" s="38" t="e">
        <f t="shared" ca="1" si="143"/>
        <v>#N/A</v>
      </c>
      <c r="N644" s="38" t="e">
        <f ca="1">VLOOKUP(B644,$C$7:$T642,13,FALSE)</f>
        <v>#N/A</v>
      </c>
      <c r="O644" s="38" t="e">
        <f t="shared" ca="1" si="144"/>
        <v>#N/A</v>
      </c>
      <c r="P644" s="38" t="e">
        <f t="shared" ca="1" si="145"/>
        <v>#N/A</v>
      </c>
      <c r="Q644" s="38" t="e">
        <f t="shared" ca="1" si="146"/>
        <v>#N/A</v>
      </c>
      <c r="R644" s="38">
        <f t="shared" si="147"/>
        <v>6000</v>
      </c>
      <c r="S644" s="38" t="e">
        <f t="shared" ca="1" si="148"/>
        <v>#N/A</v>
      </c>
      <c r="T644" s="38" t="e">
        <f t="shared" si="149"/>
        <v>#N/A</v>
      </c>
    </row>
    <row r="645" spans="2:20" x14ac:dyDescent="0.25">
      <c r="B645" s="38" t="e">
        <f t="shared" ca="1" si="136"/>
        <v>#N/A</v>
      </c>
      <c r="C645" s="40" t="e">
        <f>Кабельный_журнал!P611</f>
        <v>#N/A</v>
      </c>
      <c r="D645" s="38" t="e">
        <f t="shared" ca="1" si="137"/>
        <v>#N/A</v>
      </c>
      <c r="E645" s="41" t="s">
        <v>351</v>
      </c>
      <c r="F645" s="38" t="e">
        <f t="shared" ca="1" si="138"/>
        <v>#N/A</v>
      </c>
      <c r="G645" s="38" t="e">
        <f t="shared" si="139"/>
        <v>#N/A</v>
      </c>
      <c r="H645" s="41" t="s">
        <v>350</v>
      </c>
      <c r="I645" s="38" t="e">
        <f t="shared" si="140"/>
        <v>#N/A</v>
      </c>
      <c r="J645" s="38" t="e">
        <f t="shared" si="141"/>
        <v>#N/A</v>
      </c>
      <c r="K645" s="41" t="s">
        <v>348</v>
      </c>
      <c r="L645" s="38">
        <f t="shared" si="142"/>
        <v>1.7500000000000002E-2</v>
      </c>
      <c r="M645" s="38" t="e">
        <f t="shared" ca="1" si="143"/>
        <v>#N/A</v>
      </c>
      <c r="N645" s="38" t="e">
        <f ca="1">VLOOKUP(B645,$C$7:$T643,13,FALSE)</f>
        <v>#N/A</v>
      </c>
      <c r="O645" s="38" t="e">
        <f t="shared" ca="1" si="144"/>
        <v>#N/A</v>
      </c>
      <c r="P645" s="38" t="e">
        <f t="shared" ca="1" si="145"/>
        <v>#N/A</v>
      </c>
      <c r="Q645" s="38" t="e">
        <f t="shared" ca="1" si="146"/>
        <v>#N/A</v>
      </c>
      <c r="R645" s="38">
        <f t="shared" si="147"/>
        <v>6000</v>
      </c>
      <c r="S645" s="38" t="e">
        <f t="shared" ca="1" si="148"/>
        <v>#N/A</v>
      </c>
      <c r="T645" s="38" t="e">
        <f t="shared" si="149"/>
        <v>#N/A</v>
      </c>
    </row>
    <row r="646" spans="2:20" x14ac:dyDescent="0.25">
      <c r="B646" s="38" t="e">
        <f t="shared" ca="1" si="136"/>
        <v>#N/A</v>
      </c>
      <c r="C646" s="40" t="e">
        <f>Кабельный_журнал!P612</f>
        <v>#N/A</v>
      </c>
      <c r="D646" s="38" t="e">
        <f t="shared" ca="1" si="137"/>
        <v>#N/A</v>
      </c>
      <c r="E646" s="41" t="s">
        <v>351</v>
      </c>
      <c r="F646" s="38" t="e">
        <f t="shared" ca="1" si="138"/>
        <v>#N/A</v>
      </c>
      <c r="G646" s="38" t="e">
        <f t="shared" si="139"/>
        <v>#N/A</v>
      </c>
      <c r="H646" s="41" t="s">
        <v>350</v>
      </c>
      <c r="I646" s="38" t="e">
        <f t="shared" si="140"/>
        <v>#N/A</v>
      </c>
      <c r="J646" s="38" t="e">
        <f t="shared" si="141"/>
        <v>#N/A</v>
      </c>
      <c r="K646" s="41" t="s">
        <v>348</v>
      </c>
      <c r="L646" s="38">
        <f t="shared" si="142"/>
        <v>1.7500000000000002E-2</v>
      </c>
      <c r="M646" s="38" t="e">
        <f t="shared" ca="1" si="143"/>
        <v>#N/A</v>
      </c>
      <c r="N646" s="38" t="e">
        <f ca="1">VLOOKUP(B646,$C$7:$T644,13,FALSE)</f>
        <v>#N/A</v>
      </c>
      <c r="O646" s="38" t="e">
        <f t="shared" ca="1" si="144"/>
        <v>#N/A</v>
      </c>
      <c r="P646" s="38" t="e">
        <f t="shared" ca="1" si="145"/>
        <v>#N/A</v>
      </c>
      <c r="Q646" s="38" t="e">
        <f t="shared" ca="1" si="146"/>
        <v>#N/A</v>
      </c>
      <c r="R646" s="38">
        <f t="shared" si="147"/>
        <v>6000</v>
      </c>
      <c r="S646" s="38" t="e">
        <f t="shared" ca="1" si="148"/>
        <v>#N/A</v>
      </c>
      <c r="T646" s="38" t="e">
        <f t="shared" si="149"/>
        <v>#N/A</v>
      </c>
    </row>
    <row r="647" spans="2:20" x14ac:dyDescent="0.25">
      <c r="B647" s="38" t="e">
        <f t="shared" ca="1" si="136"/>
        <v>#N/A</v>
      </c>
      <c r="C647" s="40" t="e">
        <f>Кабельный_журнал!P613</f>
        <v>#N/A</v>
      </c>
      <c r="D647" s="38" t="e">
        <f t="shared" ca="1" si="137"/>
        <v>#N/A</v>
      </c>
      <c r="E647" s="41" t="s">
        <v>351</v>
      </c>
      <c r="F647" s="38" t="e">
        <f t="shared" ca="1" si="138"/>
        <v>#N/A</v>
      </c>
      <c r="G647" s="38" t="e">
        <f t="shared" si="139"/>
        <v>#N/A</v>
      </c>
      <c r="H647" s="41" t="s">
        <v>350</v>
      </c>
      <c r="I647" s="38" t="e">
        <f t="shared" si="140"/>
        <v>#N/A</v>
      </c>
      <c r="J647" s="38" t="e">
        <f t="shared" si="141"/>
        <v>#N/A</v>
      </c>
      <c r="K647" s="41" t="s">
        <v>348</v>
      </c>
      <c r="L647" s="38">
        <f t="shared" si="142"/>
        <v>1.7500000000000002E-2</v>
      </c>
      <c r="M647" s="38" t="e">
        <f t="shared" ca="1" si="143"/>
        <v>#N/A</v>
      </c>
      <c r="N647" s="38" t="e">
        <f ca="1">VLOOKUP(B647,$C$7:$T645,13,FALSE)</f>
        <v>#N/A</v>
      </c>
      <c r="O647" s="38" t="e">
        <f t="shared" ca="1" si="144"/>
        <v>#N/A</v>
      </c>
      <c r="P647" s="38" t="e">
        <f t="shared" ca="1" si="145"/>
        <v>#N/A</v>
      </c>
      <c r="Q647" s="38" t="e">
        <f t="shared" ca="1" si="146"/>
        <v>#N/A</v>
      </c>
      <c r="R647" s="38">
        <f t="shared" si="147"/>
        <v>6000</v>
      </c>
      <c r="S647" s="38" t="e">
        <f t="shared" ca="1" si="148"/>
        <v>#N/A</v>
      </c>
      <c r="T647" s="38" t="e">
        <f t="shared" si="149"/>
        <v>#N/A</v>
      </c>
    </row>
    <row r="648" spans="2:20" x14ac:dyDescent="0.25">
      <c r="B648" s="38" t="e">
        <f t="shared" ca="1" si="136"/>
        <v>#N/A</v>
      </c>
      <c r="C648" s="40" t="e">
        <f>Кабельный_журнал!P614</f>
        <v>#N/A</v>
      </c>
      <c r="D648" s="38" t="e">
        <f t="shared" ca="1" si="137"/>
        <v>#N/A</v>
      </c>
      <c r="E648" s="41" t="s">
        <v>351</v>
      </c>
      <c r="F648" s="38" t="e">
        <f t="shared" ca="1" si="138"/>
        <v>#N/A</v>
      </c>
      <c r="G648" s="38" t="e">
        <f t="shared" si="139"/>
        <v>#N/A</v>
      </c>
      <c r="H648" s="41" t="s">
        <v>350</v>
      </c>
      <c r="I648" s="38" t="e">
        <f t="shared" si="140"/>
        <v>#N/A</v>
      </c>
      <c r="J648" s="38" t="e">
        <f t="shared" si="141"/>
        <v>#N/A</v>
      </c>
      <c r="K648" s="41" t="s">
        <v>348</v>
      </c>
      <c r="L648" s="38">
        <f t="shared" si="142"/>
        <v>1.7500000000000002E-2</v>
      </c>
      <c r="M648" s="38" t="e">
        <f t="shared" ca="1" si="143"/>
        <v>#N/A</v>
      </c>
      <c r="N648" s="38" t="e">
        <f ca="1">VLOOKUP(B648,$C$7:$T646,13,FALSE)</f>
        <v>#N/A</v>
      </c>
      <c r="O648" s="38" t="e">
        <f t="shared" ca="1" si="144"/>
        <v>#N/A</v>
      </c>
      <c r="P648" s="38" t="e">
        <f t="shared" ca="1" si="145"/>
        <v>#N/A</v>
      </c>
      <c r="Q648" s="38" t="e">
        <f t="shared" ca="1" si="146"/>
        <v>#N/A</v>
      </c>
      <c r="R648" s="38">
        <f t="shared" si="147"/>
        <v>6000</v>
      </c>
      <c r="S648" s="38" t="e">
        <f t="shared" ca="1" si="148"/>
        <v>#N/A</v>
      </c>
      <c r="T648" s="38" t="e">
        <f t="shared" si="149"/>
        <v>#N/A</v>
      </c>
    </row>
    <row r="649" spans="2:20" x14ac:dyDescent="0.25">
      <c r="B649" s="38" t="e">
        <f t="shared" ca="1" si="136"/>
        <v>#N/A</v>
      </c>
      <c r="C649" s="40" t="e">
        <f>Кабельный_журнал!P615</f>
        <v>#N/A</v>
      </c>
      <c r="D649" s="38" t="e">
        <f t="shared" ca="1" si="137"/>
        <v>#N/A</v>
      </c>
      <c r="E649" s="41" t="s">
        <v>351</v>
      </c>
      <c r="F649" s="38" t="e">
        <f t="shared" ca="1" si="138"/>
        <v>#N/A</v>
      </c>
      <c r="G649" s="38" t="e">
        <f t="shared" si="139"/>
        <v>#N/A</v>
      </c>
      <c r="H649" s="41" t="s">
        <v>350</v>
      </c>
      <c r="I649" s="38" t="e">
        <f t="shared" si="140"/>
        <v>#N/A</v>
      </c>
      <c r="J649" s="38" t="e">
        <f t="shared" si="141"/>
        <v>#N/A</v>
      </c>
      <c r="K649" s="41" t="s">
        <v>348</v>
      </c>
      <c r="L649" s="38">
        <f t="shared" si="142"/>
        <v>1.7500000000000002E-2</v>
      </c>
      <c r="M649" s="38" t="e">
        <f t="shared" ca="1" si="143"/>
        <v>#N/A</v>
      </c>
      <c r="N649" s="38" t="e">
        <f ca="1">VLOOKUP(B649,$C$7:$T647,13,FALSE)</f>
        <v>#N/A</v>
      </c>
      <c r="O649" s="38" t="e">
        <f t="shared" ca="1" si="144"/>
        <v>#N/A</v>
      </c>
      <c r="P649" s="38" t="e">
        <f t="shared" ca="1" si="145"/>
        <v>#N/A</v>
      </c>
      <c r="Q649" s="38" t="e">
        <f t="shared" ca="1" si="146"/>
        <v>#N/A</v>
      </c>
      <c r="R649" s="38">
        <f t="shared" si="147"/>
        <v>6000</v>
      </c>
      <c r="S649" s="38" t="e">
        <f t="shared" ca="1" si="148"/>
        <v>#N/A</v>
      </c>
      <c r="T649" s="38" t="e">
        <f t="shared" si="149"/>
        <v>#N/A</v>
      </c>
    </row>
    <row r="650" spans="2:20" x14ac:dyDescent="0.25">
      <c r="B650" s="38" t="e">
        <f t="shared" ca="1" si="136"/>
        <v>#N/A</v>
      </c>
      <c r="C650" s="40" t="e">
        <f>Кабельный_журнал!P616</f>
        <v>#N/A</v>
      </c>
      <c r="D650" s="38" t="e">
        <f t="shared" ca="1" si="137"/>
        <v>#N/A</v>
      </c>
      <c r="E650" s="41" t="s">
        <v>351</v>
      </c>
      <c r="F650" s="38" t="e">
        <f t="shared" ca="1" si="138"/>
        <v>#N/A</v>
      </c>
      <c r="G650" s="38" t="e">
        <f t="shared" si="139"/>
        <v>#N/A</v>
      </c>
      <c r="H650" s="41" t="s">
        <v>350</v>
      </c>
      <c r="I650" s="38" t="e">
        <f t="shared" si="140"/>
        <v>#N/A</v>
      </c>
      <c r="J650" s="38" t="e">
        <f t="shared" si="141"/>
        <v>#N/A</v>
      </c>
      <c r="K650" s="41" t="s">
        <v>348</v>
      </c>
      <c r="L650" s="38">
        <f t="shared" si="142"/>
        <v>1.7500000000000002E-2</v>
      </c>
      <c r="M650" s="38" t="e">
        <f t="shared" ca="1" si="143"/>
        <v>#N/A</v>
      </c>
      <c r="N650" s="38" t="e">
        <f ca="1">VLOOKUP(B650,$C$7:$T648,13,FALSE)</f>
        <v>#N/A</v>
      </c>
      <c r="O650" s="38" t="e">
        <f t="shared" ca="1" si="144"/>
        <v>#N/A</v>
      </c>
      <c r="P650" s="38" t="e">
        <f t="shared" ca="1" si="145"/>
        <v>#N/A</v>
      </c>
      <c r="Q650" s="38" t="e">
        <f t="shared" ca="1" si="146"/>
        <v>#N/A</v>
      </c>
      <c r="R650" s="38">
        <f t="shared" si="147"/>
        <v>6000</v>
      </c>
      <c r="S650" s="38" t="e">
        <f t="shared" ca="1" si="148"/>
        <v>#N/A</v>
      </c>
      <c r="T650" s="38" t="e">
        <f t="shared" si="149"/>
        <v>#N/A</v>
      </c>
    </row>
    <row r="651" spans="2:20" x14ac:dyDescent="0.25">
      <c r="B651" s="38" t="e">
        <f t="shared" ca="1" si="136"/>
        <v>#N/A</v>
      </c>
      <c r="C651" s="40" t="e">
        <f>Кабельный_журнал!P617</f>
        <v>#N/A</v>
      </c>
      <c r="D651" s="38" t="e">
        <f t="shared" ca="1" si="137"/>
        <v>#N/A</v>
      </c>
      <c r="E651" s="41" t="s">
        <v>351</v>
      </c>
      <c r="F651" s="38" t="e">
        <f t="shared" ca="1" si="138"/>
        <v>#N/A</v>
      </c>
      <c r="G651" s="38" t="e">
        <f t="shared" si="139"/>
        <v>#N/A</v>
      </c>
      <c r="H651" s="41" t="s">
        <v>350</v>
      </c>
      <c r="I651" s="38" t="e">
        <f t="shared" si="140"/>
        <v>#N/A</v>
      </c>
      <c r="J651" s="38" t="e">
        <f t="shared" si="141"/>
        <v>#N/A</v>
      </c>
      <c r="K651" s="41" t="s">
        <v>348</v>
      </c>
      <c r="L651" s="38">
        <f t="shared" si="142"/>
        <v>1.7500000000000002E-2</v>
      </c>
      <c r="M651" s="38" t="e">
        <f t="shared" ca="1" si="143"/>
        <v>#N/A</v>
      </c>
      <c r="N651" s="38" t="e">
        <f ca="1">VLOOKUP(B651,$C$7:$T649,13,FALSE)</f>
        <v>#N/A</v>
      </c>
      <c r="O651" s="38" t="e">
        <f t="shared" ca="1" si="144"/>
        <v>#N/A</v>
      </c>
      <c r="P651" s="38" t="e">
        <f t="shared" ca="1" si="145"/>
        <v>#N/A</v>
      </c>
      <c r="Q651" s="38" t="e">
        <f t="shared" ca="1" si="146"/>
        <v>#N/A</v>
      </c>
      <c r="R651" s="38">
        <f t="shared" si="147"/>
        <v>6000</v>
      </c>
      <c r="S651" s="38" t="e">
        <f t="shared" ca="1" si="148"/>
        <v>#N/A</v>
      </c>
      <c r="T651" s="38" t="e">
        <f t="shared" si="149"/>
        <v>#N/A</v>
      </c>
    </row>
    <row r="652" spans="2:20" x14ac:dyDescent="0.25">
      <c r="B652" s="38" t="e">
        <f t="shared" ca="1" si="136"/>
        <v>#N/A</v>
      </c>
      <c r="C652" s="40" t="e">
        <f>Кабельный_журнал!P618</f>
        <v>#N/A</v>
      </c>
      <c r="D652" s="38" t="e">
        <f t="shared" ca="1" si="137"/>
        <v>#N/A</v>
      </c>
      <c r="E652" s="41" t="s">
        <v>351</v>
      </c>
      <c r="F652" s="38" t="e">
        <f t="shared" ca="1" si="138"/>
        <v>#N/A</v>
      </c>
      <c r="G652" s="38" t="e">
        <f t="shared" si="139"/>
        <v>#N/A</v>
      </c>
      <c r="H652" s="41" t="s">
        <v>350</v>
      </c>
      <c r="I652" s="38" t="e">
        <f t="shared" si="140"/>
        <v>#N/A</v>
      </c>
      <c r="J652" s="38" t="e">
        <f t="shared" si="141"/>
        <v>#N/A</v>
      </c>
      <c r="K652" s="41" t="s">
        <v>348</v>
      </c>
      <c r="L652" s="38">
        <f t="shared" si="142"/>
        <v>1.7500000000000002E-2</v>
      </c>
      <c r="M652" s="38" t="e">
        <f t="shared" ca="1" si="143"/>
        <v>#N/A</v>
      </c>
      <c r="N652" s="38" t="e">
        <f ca="1">VLOOKUP(B652,$C$7:$T650,13,FALSE)</f>
        <v>#N/A</v>
      </c>
      <c r="O652" s="38" t="e">
        <f t="shared" ca="1" si="144"/>
        <v>#N/A</v>
      </c>
      <c r="P652" s="38" t="e">
        <f t="shared" ca="1" si="145"/>
        <v>#N/A</v>
      </c>
      <c r="Q652" s="38" t="e">
        <f t="shared" ca="1" si="146"/>
        <v>#N/A</v>
      </c>
      <c r="R652" s="38">
        <f t="shared" si="147"/>
        <v>6000</v>
      </c>
      <c r="S652" s="38" t="e">
        <f t="shared" ca="1" si="148"/>
        <v>#N/A</v>
      </c>
      <c r="T652" s="38" t="e">
        <f t="shared" si="149"/>
        <v>#N/A</v>
      </c>
    </row>
    <row r="653" spans="2:20" x14ac:dyDescent="0.25">
      <c r="B653" s="38" t="e">
        <f t="shared" ca="1" si="136"/>
        <v>#N/A</v>
      </c>
      <c r="C653" s="40" t="e">
        <f>Кабельный_журнал!P619</f>
        <v>#N/A</v>
      </c>
      <c r="D653" s="38" t="e">
        <f t="shared" ca="1" si="137"/>
        <v>#N/A</v>
      </c>
      <c r="E653" s="41" t="s">
        <v>351</v>
      </c>
      <c r="F653" s="38" t="e">
        <f t="shared" ca="1" si="138"/>
        <v>#N/A</v>
      </c>
      <c r="G653" s="38" t="e">
        <f t="shared" si="139"/>
        <v>#N/A</v>
      </c>
      <c r="H653" s="41" t="s">
        <v>350</v>
      </c>
      <c r="I653" s="38" t="e">
        <f t="shared" si="140"/>
        <v>#N/A</v>
      </c>
      <c r="J653" s="38" t="e">
        <f t="shared" si="141"/>
        <v>#N/A</v>
      </c>
      <c r="K653" s="41" t="s">
        <v>348</v>
      </c>
      <c r="L653" s="38">
        <f t="shared" si="142"/>
        <v>1.7500000000000002E-2</v>
      </c>
      <c r="M653" s="38" t="e">
        <f t="shared" ca="1" si="143"/>
        <v>#N/A</v>
      </c>
      <c r="N653" s="38" t="e">
        <f ca="1">VLOOKUP(B653,$C$7:$T651,13,FALSE)</f>
        <v>#N/A</v>
      </c>
      <c r="O653" s="38" t="e">
        <f t="shared" ca="1" si="144"/>
        <v>#N/A</v>
      </c>
      <c r="P653" s="38" t="e">
        <f t="shared" ca="1" si="145"/>
        <v>#N/A</v>
      </c>
      <c r="Q653" s="38" t="e">
        <f t="shared" ca="1" si="146"/>
        <v>#N/A</v>
      </c>
      <c r="R653" s="38">
        <f t="shared" si="147"/>
        <v>6000</v>
      </c>
      <c r="S653" s="38" t="e">
        <f t="shared" ca="1" si="148"/>
        <v>#N/A</v>
      </c>
      <c r="T653" s="38" t="e">
        <f t="shared" si="149"/>
        <v>#N/A</v>
      </c>
    </row>
    <row r="654" spans="2:20" x14ac:dyDescent="0.25">
      <c r="B654" s="38" t="e">
        <f t="shared" ca="1" si="136"/>
        <v>#N/A</v>
      </c>
      <c r="C654" s="40" t="e">
        <f>Кабельный_журнал!P620</f>
        <v>#N/A</v>
      </c>
      <c r="D654" s="38" t="e">
        <f t="shared" ca="1" si="137"/>
        <v>#N/A</v>
      </c>
      <c r="E654" s="41" t="s">
        <v>351</v>
      </c>
      <c r="F654" s="38" t="e">
        <f t="shared" ca="1" si="138"/>
        <v>#N/A</v>
      </c>
      <c r="G654" s="38" t="e">
        <f t="shared" si="139"/>
        <v>#N/A</v>
      </c>
      <c r="H654" s="41" t="s">
        <v>350</v>
      </c>
      <c r="I654" s="38" t="e">
        <f t="shared" si="140"/>
        <v>#N/A</v>
      </c>
      <c r="J654" s="38" t="e">
        <f t="shared" si="141"/>
        <v>#N/A</v>
      </c>
      <c r="K654" s="41" t="s">
        <v>348</v>
      </c>
      <c r="L654" s="38">
        <f t="shared" si="142"/>
        <v>1.7500000000000002E-2</v>
      </c>
      <c r="M654" s="38" t="e">
        <f t="shared" ca="1" si="143"/>
        <v>#N/A</v>
      </c>
      <c r="N654" s="38" t="e">
        <f ca="1">VLOOKUP(B654,$C$7:$T652,13,FALSE)</f>
        <v>#N/A</v>
      </c>
      <c r="O654" s="38" t="e">
        <f t="shared" ca="1" si="144"/>
        <v>#N/A</v>
      </c>
      <c r="P654" s="38" t="e">
        <f t="shared" ca="1" si="145"/>
        <v>#N/A</v>
      </c>
      <c r="Q654" s="38" t="e">
        <f t="shared" ca="1" si="146"/>
        <v>#N/A</v>
      </c>
      <c r="R654" s="38">
        <f t="shared" si="147"/>
        <v>6000</v>
      </c>
      <c r="S654" s="38" t="e">
        <f t="shared" ca="1" si="148"/>
        <v>#N/A</v>
      </c>
      <c r="T654" s="38" t="e">
        <f t="shared" si="149"/>
        <v>#N/A</v>
      </c>
    </row>
    <row r="655" spans="2:20" x14ac:dyDescent="0.25">
      <c r="B655" s="38" t="e">
        <f t="shared" ca="1" si="136"/>
        <v>#N/A</v>
      </c>
      <c r="C655" s="40" t="e">
        <f>Кабельный_журнал!P621</f>
        <v>#N/A</v>
      </c>
      <c r="D655" s="38" t="e">
        <f t="shared" ca="1" si="137"/>
        <v>#N/A</v>
      </c>
      <c r="E655" s="41" t="s">
        <v>351</v>
      </c>
      <c r="F655" s="38" t="e">
        <f t="shared" ca="1" si="138"/>
        <v>#N/A</v>
      </c>
      <c r="G655" s="38" t="e">
        <f t="shared" si="139"/>
        <v>#N/A</v>
      </c>
      <c r="H655" s="41" t="s">
        <v>350</v>
      </c>
      <c r="I655" s="38" t="e">
        <f t="shared" si="140"/>
        <v>#N/A</v>
      </c>
      <c r="J655" s="38" t="e">
        <f t="shared" si="141"/>
        <v>#N/A</v>
      </c>
      <c r="K655" s="41" t="s">
        <v>348</v>
      </c>
      <c r="L655" s="38">
        <f t="shared" si="142"/>
        <v>1.7500000000000002E-2</v>
      </c>
      <c r="M655" s="38" t="e">
        <f t="shared" ca="1" si="143"/>
        <v>#N/A</v>
      </c>
      <c r="N655" s="38" t="e">
        <f ca="1">VLOOKUP(B655,$C$7:$T653,13,FALSE)</f>
        <v>#N/A</v>
      </c>
      <c r="O655" s="38" t="e">
        <f t="shared" ca="1" si="144"/>
        <v>#N/A</v>
      </c>
      <c r="P655" s="38" t="e">
        <f t="shared" ca="1" si="145"/>
        <v>#N/A</v>
      </c>
      <c r="Q655" s="38" t="e">
        <f t="shared" ca="1" si="146"/>
        <v>#N/A</v>
      </c>
      <c r="R655" s="38">
        <f t="shared" si="147"/>
        <v>6000</v>
      </c>
      <c r="S655" s="38" t="e">
        <f t="shared" ca="1" si="148"/>
        <v>#N/A</v>
      </c>
      <c r="T655" s="38" t="e">
        <f t="shared" si="149"/>
        <v>#N/A</v>
      </c>
    </row>
    <row r="656" spans="2:20" x14ac:dyDescent="0.25">
      <c r="B656" s="38" t="e">
        <f t="shared" ca="1" si="136"/>
        <v>#N/A</v>
      </c>
      <c r="C656" s="40" t="e">
        <f>Кабельный_журнал!P622</f>
        <v>#N/A</v>
      </c>
      <c r="D656" s="38" t="e">
        <f t="shared" ca="1" si="137"/>
        <v>#N/A</v>
      </c>
      <c r="E656" s="41" t="s">
        <v>351</v>
      </c>
      <c r="F656" s="38" t="e">
        <f t="shared" ca="1" si="138"/>
        <v>#N/A</v>
      </c>
      <c r="G656" s="38" t="e">
        <f t="shared" si="139"/>
        <v>#N/A</v>
      </c>
      <c r="H656" s="41" t="s">
        <v>350</v>
      </c>
      <c r="I656" s="38" t="e">
        <f t="shared" si="140"/>
        <v>#N/A</v>
      </c>
      <c r="J656" s="38" t="e">
        <f t="shared" si="141"/>
        <v>#N/A</v>
      </c>
      <c r="K656" s="41" t="s">
        <v>348</v>
      </c>
      <c r="L656" s="38">
        <f t="shared" si="142"/>
        <v>1.7500000000000002E-2</v>
      </c>
      <c r="M656" s="38" t="e">
        <f t="shared" ca="1" si="143"/>
        <v>#N/A</v>
      </c>
      <c r="N656" s="38" t="e">
        <f ca="1">VLOOKUP(B656,$C$7:$T654,13,FALSE)</f>
        <v>#N/A</v>
      </c>
      <c r="O656" s="38" t="e">
        <f t="shared" ca="1" si="144"/>
        <v>#N/A</v>
      </c>
      <c r="P656" s="38" t="e">
        <f t="shared" ca="1" si="145"/>
        <v>#N/A</v>
      </c>
      <c r="Q656" s="38" t="e">
        <f t="shared" ca="1" si="146"/>
        <v>#N/A</v>
      </c>
      <c r="R656" s="38">
        <f t="shared" si="147"/>
        <v>6000</v>
      </c>
      <c r="S656" s="38" t="e">
        <f t="shared" ca="1" si="148"/>
        <v>#N/A</v>
      </c>
      <c r="T656" s="38" t="e">
        <f t="shared" si="149"/>
        <v>#N/A</v>
      </c>
    </row>
    <row r="657" spans="2:20" x14ac:dyDescent="0.25">
      <c r="B657" s="38" t="e">
        <f t="shared" ca="1" si="136"/>
        <v>#N/A</v>
      </c>
      <c r="C657" s="40" t="e">
        <f>Кабельный_журнал!P623</f>
        <v>#N/A</v>
      </c>
      <c r="D657" s="38" t="e">
        <f t="shared" ca="1" si="137"/>
        <v>#N/A</v>
      </c>
      <c r="E657" s="41" t="s">
        <v>351</v>
      </c>
      <c r="F657" s="38" t="e">
        <f t="shared" ca="1" si="138"/>
        <v>#N/A</v>
      </c>
      <c r="G657" s="38" t="e">
        <f t="shared" si="139"/>
        <v>#N/A</v>
      </c>
      <c r="H657" s="41" t="s">
        <v>350</v>
      </c>
      <c r="I657" s="38" t="e">
        <f t="shared" si="140"/>
        <v>#N/A</v>
      </c>
      <c r="J657" s="38" t="e">
        <f t="shared" si="141"/>
        <v>#N/A</v>
      </c>
      <c r="K657" s="41" t="s">
        <v>348</v>
      </c>
      <c r="L657" s="38">
        <f t="shared" si="142"/>
        <v>1.7500000000000002E-2</v>
      </c>
      <c r="M657" s="38" t="e">
        <f t="shared" ca="1" si="143"/>
        <v>#N/A</v>
      </c>
      <c r="N657" s="38" t="e">
        <f ca="1">VLOOKUP(B657,$C$7:$T655,13,FALSE)</f>
        <v>#N/A</v>
      </c>
      <c r="O657" s="38" t="e">
        <f t="shared" ca="1" si="144"/>
        <v>#N/A</v>
      </c>
      <c r="P657" s="38" t="e">
        <f t="shared" ca="1" si="145"/>
        <v>#N/A</v>
      </c>
      <c r="Q657" s="38" t="e">
        <f t="shared" ca="1" si="146"/>
        <v>#N/A</v>
      </c>
      <c r="R657" s="38">
        <f t="shared" si="147"/>
        <v>6000</v>
      </c>
      <c r="S657" s="38" t="e">
        <f t="shared" ca="1" si="148"/>
        <v>#N/A</v>
      </c>
      <c r="T657" s="38" t="e">
        <f t="shared" si="149"/>
        <v>#N/A</v>
      </c>
    </row>
    <row r="658" spans="2:20" x14ac:dyDescent="0.25">
      <c r="B658" s="38" t="e">
        <f t="shared" ca="1" si="136"/>
        <v>#N/A</v>
      </c>
      <c r="C658" s="40" t="e">
        <f>Кабельный_журнал!P624</f>
        <v>#N/A</v>
      </c>
      <c r="D658" s="38" t="e">
        <f t="shared" ca="1" si="137"/>
        <v>#N/A</v>
      </c>
      <c r="E658" s="41" t="s">
        <v>351</v>
      </c>
      <c r="F658" s="38" t="e">
        <f t="shared" ca="1" si="138"/>
        <v>#N/A</v>
      </c>
      <c r="G658" s="38" t="e">
        <f t="shared" si="139"/>
        <v>#N/A</v>
      </c>
      <c r="H658" s="41" t="s">
        <v>350</v>
      </c>
      <c r="I658" s="38" t="e">
        <f t="shared" si="140"/>
        <v>#N/A</v>
      </c>
      <c r="J658" s="38" t="e">
        <f t="shared" si="141"/>
        <v>#N/A</v>
      </c>
      <c r="K658" s="41" t="s">
        <v>348</v>
      </c>
      <c r="L658" s="38">
        <f t="shared" si="142"/>
        <v>1.7500000000000002E-2</v>
      </c>
      <c r="M658" s="38" t="e">
        <f t="shared" ca="1" si="143"/>
        <v>#N/A</v>
      </c>
      <c r="N658" s="38" t="e">
        <f ca="1">VLOOKUP(B658,$C$7:$T656,13,FALSE)</f>
        <v>#N/A</v>
      </c>
      <c r="O658" s="38" t="e">
        <f t="shared" ca="1" si="144"/>
        <v>#N/A</v>
      </c>
      <c r="P658" s="38" t="e">
        <f t="shared" ca="1" si="145"/>
        <v>#N/A</v>
      </c>
      <c r="Q658" s="38" t="e">
        <f t="shared" ca="1" si="146"/>
        <v>#N/A</v>
      </c>
      <c r="R658" s="38">
        <f t="shared" si="147"/>
        <v>6000</v>
      </c>
      <c r="S658" s="38" t="e">
        <f t="shared" ca="1" si="148"/>
        <v>#N/A</v>
      </c>
      <c r="T658" s="38" t="e">
        <f t="shared" si="149"/>
        <v>#N/A</v>
      </c>
    </row>
    <row r="659" spans="2:20" x14ac:dyDescent="0.25">
      <c r="B659" s="38" t="e">
        <f t="shared" ca="1" si="136"/>
        <v>#N/A</v>
      </c>
      <c r="C659" s="40" t="e">
        <f>Кабельный_журнал!P625</f>
        <v>#N/A</v>
      </c>
      <c r="D659" s="38" t="e">
        <f t="shared" ca="1" si="137"/>
        <v>#N/A</v>
      </c>
      <c r="E659" s="41" t="s">
        <v>351</v>
      </c>
      <c r="F659" s="38" t="e">
        <f t="shared" ca="1" si="138"/>
        <v>#N/A</v>
      </c>
      <c r="G659" s="38" t="e">
        <f t="shared" si="139"/>
        <v>#N/A</v>
      </c>
      <c r="H659" s="41" t="s">
        <v>350</v>
      </c>
      <c r="I659" s="38" t="e">
        <f t="shared" si="140"/>
        <v>#N/A</v>
      </c>
      <c r="J659" s="38" t="e">
        <f t="shared" si="141"/>
        <v>#N/A</v>
      </c>
      <c r="K659" s="41" t="s">
        <v>348</v>
      </c>
      <c r="L659" s="38">
        <f t="shared" si="142"/>
        <v>1.7500000000000002E-2</v>
      </c>
      <c r="M659" s="38" t="e">
        <f t="shared" ca="1" si="143"/>
        <v>#N/A</v>
      </c>
      <c r="N659" s="38" t="e">
        <f ca="1">VLOOKUP(B659,$C$7:$T657,13,FALSE)</f>
        <v>#N/A</v>
      </c>
      <c r="O659" s="38" t="e">
        <f t="shared" ca="1" si="144"/>
        <v>#N/A</v>
      </c>
      <c r="P659" s="38" t="e">
        <f t="shared" ca="1" si="145"/>
        <v>#N/A</v>
      </c>
      <c r="Q659" s="38" t="e">
        <f t="shared" ca="1" si="146"/>
        <v>#N/A</v>
      </c>
      <c r="R659" s="38">
        <f t="shared" si="147"/>
        <v>6000</v>
      </c>
      <c r="S659" s="38" t="e">
        <f t="shared" ca="1" si="148"/>
        <v>#N/A</v>
      </c>
      <c r="T659" s="38" t="e">
        <f t="shared" si="149"/>
        <v>#N/A</v>
      </c>
    </row>
    <row r="660" spans="2:20" x14ac:dyDescent="0.25">
      <c r="B660" s="38" t="e">
        <f t="shared" ca="1" si="136"/>
        <v>#N/A</v>
      </c>
      <c r="C660" s="40" t="e">
        <f>Кабельный_журнал!P626</f>
        <v>#N/A</v>
      </c>
      <c r="D660" s="38" t="e">
        <f t="shared" ca="1" si="137"/>
        <v>#N/A</v>
      </c>
      <c r="E660" s="41" t="s">
        <v>351</v>
      </c>
      <c r="F660" s="38" t="e">
        <f t="shared" ca="1" si="138"/>
        <v>#N/A</v>
      </c>
      <c r="G660" s="38" t="e">
        <f t="shared" si="139"/>
        <v>#N/A</v>
      </c>
      <c r="H660" s="41" t="s">
        <v>350</v>
      </c>
      <c r="I660" s="38" t="e">
        <f t="shared" si="140"/>
        <v>#N/A</v>
      </c>
      <c r="J660" s="38" t="e">
        <f t="shared" si="141"/>
        <v>#N/A</v>
      </c>
      <c r="K660" s="41" t="s">
        <v>348</v>
      </c>
      <c r="L660" s="38">
        <f t="shared" si="142"/>
        <v>1.7500000000000002E-2</v>
      </c>
      <c r="M660" s="38" t="e">
        <f t="shared" ca="1" si="143"/>
        <v>#N/A</v>
      </c>
      <c r="N660" s="38" t="e">
        <f ca="1">VLOOKUP(B660,$C$7:$T658,13,FALSE)</f>
        <v>#N/A</v>
      </c>
      <c r="O660" s="38" t="e">
        <f t="shared" ca="1" si="144"/>
        <v>#N/A</v>
      </c>
      <c r="P660" s="38" t="e">
        <f t="shared" ca="1" si="145"/>
        <v>#N/A</v>
      </c>
      <c r="Q660" s="38" t="e">
        <f t="shared" ca="1" si="146"/>
        <v>#N/A</v>
      </c>
      <c r="R660" s="38">
        <f t="shared" si="147"/>
        <v>6000</v>
      </c>
      <c r="S660" s="38" t="e">
        <f t="shared" ca="1" si="148"/>
        <v>#N/A</v>
      </c>
      <c r="T660" s="38" t="e">
        <f t="shared" si="149"/>
        <v>#N/A</v>
      </c>
    </row>
    <row r="661" spans="2:20" x14ac:dyDescent="0.25">
      <c r="B661" s="38" t="e">
        <f t="shared" ca="1" si="136"/>
        <v>#N/A</v>
      </c>
      <c r="C661" s="40" t="e">
        <f>Кабельный_журнал!P627</f>
        <v>#N/A</v>
      </c>
      <c r="D661" s="38" t="e">
        <f t="shared" ca="1" si="137"/>
        <v>#N/A</v>
      </c>
      <c r="E661" s="41" t="s">
        <v>351</v>
      </c>
      <c r="F661" s="38" t="e">
        <f t="shared" ca="1" si="138"/>
        <v>#N/A</v>
      </c>
      <c r="G661" s="38" t="e">
        <f t="shared" si="139"/>
        <v>#N/A</v>
      </c>
      <c r="H661" s="41" t="s">
        <v>350</v>
      </c>
      <c r="I661" s="38" t="e">
        <f t="shared" si="140"/>
        <v>#N/A</v>
      </c>
      <c r="J661" s="38" t="e">
        <f t="shared" si="141"/>
        <v>#N/A</v>
      </c>
      <c r="K661" s="41" t="s">
        <v>348</v>
      </c>
      <c r="L661" s="38">
        <f t="shared" si="142"/>
        <v>1.7500000000000002E-2</v>
      </c>
      <c r="M661" s="38" t="e">
        <f t="shared" ca="1" si="143"/>
        <v>#N/A</v>
      </c>
      <c r="N661" s="38" t="e">
        <f ca="1">VLOOKUP(B661,$C$7:$T659,13,FALSE)</f>
        <v>#N/A</v>
      </c>
      <c r="O661" s="38" t="e">
        <f t="shared" ca="1" si="144"/>
        <v>#N/A</v>
      </c>
      <c r="P661" s="38" t="e">
        <f t="shared" ca="1" si="145"/>
        <v>#N/A</v>
      </c>
      <c r="Q661" s="38" t="e">
        <f t="shared" ca="1" si="146"/>
        <v>#N/A</v>
      </c>
      <c r="R661" s="38">
        <f t="shared" si="147"/>
        <v>6000</v>
      </c>
      <c r="S661" s="38" t="e">
        <f t="shared" ca="1" si="148"/>
        <v>#N/A</v>
      </c>
      <c r="T661" s="38" t="e">
        <f t="shared" si="149"/>
        <v>#N/A</v>
      </c>
    </row>
    <row r="662" spans="2:20" x14ac:dyDescent="0.25">
      <c r="B662" s="38" t="e">
        <f t="shared" ca="1" si="136"/>
        <v>#N/A</v>
      </c>
      <c r="C662" s="40" t="e">
        <f>Кабельный_журнал!P628</f>
        <v>#N/A</v>
      </c>
      <c r="D662" s="38" t="e">
        <f t="shared" ca="1" si="137"/>
        <v>#N/A</v>
      </c>
      <c r="E662" s="41" t="s">
        <v>351</v>
      </c>
      <c r="F662" s="38" t="e">
        <f t="shared" ca="1" si="138"/>
        <v>#N/A</v>
      </c>
      <c r="G662" s="38" t="e">
        <f t="shared" si="139"/>
        <v>#N/A</v>
      </c>
      <c r="H662" s="41" t="s">
        <v>350</v>
      </c>
      <c r="I662" s="38" t="e">
        <f t="shared" si="140"/>
        <v>#N/A</v>
      </c>
      <c r="J662" s="38" t="e">
        <f t="shared" si="141"/>
        <v>#N/A</v>
      </c>
      <c r="K662" s="41" t="s">
        <v>348</v>
      </c>
      <c r="L662" s="38">
        <f t="shared" si="142"/>
        <v>1.7500000000000002E-2</v>
      </c>
      <c r="M662" s="38" t="e">
        <f t="shared" ca="1" si="143"/>
        <v>#N/A</v>
      </c>
      <c r="N662" s="38" t="e">
        <f ca="1">VLOOKUP(B662,$C$7:$T660,13,FALSE)</f>
        <v>#N/A</v>
      </c>
      <c r="O662" s="38" t="e">
        <f t="shared" ca="1" si="144"/>
        <v>#N/A</v>
      </c>
      <c r="P662" s="38" t="e">
        <f t="shared" ca="1" si="145"/>
        <v>#N/A</v>
      </c>
      <c r="Q662" s="38" t="e">
        <f t="shared" ca="1" si="146"/>
        <v>#N/A</v>
      </c>
      <c r="R662" s="38">
        <f t="shared" si="147"/>
        <v>6000</v>
      </c>
      <c r="S662" s="38" t="e">
        <f t="shared" ca="1" si="148"/>
        <v>#N/A</v>
      </c>
      <c r="T662" s="38" t="e">
        <f t="shared" si="149"/>
        <v>#N/A</v>
      </c>
    </row>
    <row r="663" spans="2:20" x14ac:dyDescent="0.25">
      <c r="B663" s="38" t="e">
        <f t="shared" ca="1" si="136"/>
        <v>#N/A</v>
      </c>
      <c r="C663" s="40" t="e">
        <f>Кабельный_журнал!P629</f>
        <v>#N/A</v>
      </c>
      <c r="D663" s="38" t="e">
        <f t="shared" ca="1" si="137"/>
        <v>#N/A</v>
      </c>
      <c r="E663" s="41" t="s">
        <v>351</v>
      </c>
      <c r="F663" s="38" t="e">
        <f t="shared" ca="1" si="138"/>
        <v>#N/A</v>
      </c>
      <c r="G663" s="38" t="e">
        <f t="shared" si="139"/>
        <v>#N/A</v>
      </c>
      <c r="H663" s="41" t="s">
        <v>350</v>
      </c>
      <c r="I663" s="38" t="e">
        <f t="shared" si="140"/>
        <v>#N/A</v>
      </c>
      <c r="J663" s="38" t="e">
        <f t="shared" si="141"/>
        <v>#N/A</v>
      </c>
      <c r="K663" s="41" t="s">
        <v>348</v>
      </c>
      <c r="L663" s="38">
        <f t="shared" si="142"/>
        <v>1.7500000000000002E-2</v>
      </c>
      <c r="M663" s="38" t="e">
        <f t="shared" ca="1" si="143"/>
        <v>#N/A</v>
      </c>
      <c r="N663" s="38" t="e">
        <f ca="1">VLOOKUP(B663,$C$7:$T661,13,FALSE)</f>
        <v>#N/A</v>
      </c>
      <c r="O663" s="38" t="e">
        <f t="shared" ca="1" si="144"/>
        <v>#N/A</v>
      </c>
      <c r="P663" s="38" t="e">
        <f t="shared" ca="1" si="145"/>
        <v>#N/A</v>
      </c>
      <c r="Q663" s="38" t="e">
        <f t="shared" ca="1" si="146"/>
        <v>#N/A</v>
      </c>
      <c r="R663" s="38">
        <f t="shared" si="147"/>
        <v>6000</v>
      </c>
      <c r="S663" s="38" t="e">
        <f t="shared" ca="1" si="148"/>
        <v>#N/A</v>
      </c>
      <c r="T663" s="38" t="e">
        <f t="shared" si="149"/>
        <v>#N/A</v>
      </c>
    </row>
    <row r="664" spans="2:20" x14ac:dyDescent="0.25">
      <c r="B664" s="38" t="e">
        <f t="shared" ca="1" si="136"/>
        <v>#N/A</v>
      </c>
      <c r="C664" s="40" t="e">
        <f>Кабельный_журнал!P630</f>
        <v>#N/A</v>
      </c>
      <c r="D664" s="38" t="e">
        <f t="shared" ca="1" si="137"/>
        <v>#N/A</v>
      </c>
      <c r="E664" s="41" t="s">
        <v>351</v>
      </c>
      <c r="F664" s="38" t="e">
        <f t="shared" ca="1" si="138"/>
        <v>#N/A</v>
      </c>
      <c r="G664" s="38" t="e">
        <f t="shared" si="139"/>
        <v>#N/A</v>
      </c>
      <c r="H664" s="41" t="s">
        <v>350</v>
      </c>
      <c r="I664" s="38" t="e">
        <f t="shared" si="140"/>
        <v>#N/A</v>
      </c>
      <c r="J664" s="38" t="e">
        <f t="shared" si="141"/>
        <v>#N/A</v>
      </c>
      <c r="K664" s="41" t="s">
        <v>348</v>
      </c>
      <c r="L664" s="38">
        <f t="shared" si="142"/>
        <v>1.7500000000000002E-2</v>
      </c>
      <c r="M664" s="38" t="e">
        <f t="shared" ca="1" si="143"/>
        <v>#N/A</v>
      </c>
      <c r="N664" s="38" t="e">
        <f ca="1">VLOOKUP(B664,$C$7:$T662,13,FALSE)</f>
        <v>#N/A</v>
      </c>
      <c r="O664" s="38" t="e">
        <f t="shared" ca="1" si="144"/>
        <v>#N/A</v>
      </c>
      <c r="P664" s="38" t="e">
        <f t="shared" ca="1" si="145"/>
        <v>#N/A</v>
      </c>
      <c r="Q664" s="38" t="e">
        <f t="shared" ca="1" si="146"/>
        <v>#N/A</v>
      </c>
      <c r="R664" s="38">
        <f t="shared" si="147"/>
        <v>6000</v>
      </c>
      <c r="S664" s="38" t="e">
        <f t="shared" ca="1" si="148"/>
        <v>#N/A</v>
      </c>
      <c r="T664" s="38" t="e">
        <f t="shared" si="149"/>
        <v>#N/A</v>
      </c>
    </row>
    <row r="665" spans="2:20" x14ac:dyDescent="0.25">
      <c r="B665" s="38" t="e">
        <f t="shared" ca="1" si="136"/>
        <v>#N/A</v>
      </c>
      <c r="C665" s="40" t="e">
        <f>Кабельный_журнал!P631</f>
        <v>#N/A</v>
      </c>
      <c r="D665" s="38" t="e">
        <f t="shared" ca="1" si="137"/>
        <v>#N/A</v>
      </c>
      <c r="E665" s="41" t="s">
        <v>351</v>
      </c>
      <c r="F665" s="38" t="e">
        <f t="shared" ca="1" si="138"/>
        <v>#N/A</v>
      </c>
      <c r="G665" s="38" t="e">
        <f t="shared" si="139"/>
        <v>#N/A</v>
      </c>
      <c r="H665" s="41" t="s">
        <v>350</v>
      </c>
      <c r="I665" s="38" t="e">
        <f t="shared" si="140"/>
        <v>#N/A</v>
      </c>
      <c r="J665" s="38" t="e">
        <f t="shared" si="141"/>
        <v>#N/A</v>
      </c>
      <c r="K665" s="41" t="s">
        <v>348</v>
      </c>
      <c r="L665" s="38">
        <f t="shared" si="142"/>
        <v>1.7500000000000002E-2</v>
      </c>
      <c r="M665" s="38" t="e">
        <f t="shared" ca="1" si="143"/>
        <v>#N/A</v>
      </c>
      <c r="N665" s="38" t="e">
        <f ca="1">VLOOKUP(B665,$C$7:$T663,13,FALSE)</f>
        <v>#N/A</v>
      </c>
      <c r="O665" s="38" t="e">
        <f t="shared" ca="1" si="144"/>
        <v>#N/A</v>
      </c>
      <c r="P665" s="38" t="e">
        <f t="shared" ca="1" si="145"/>
        <v>#N/A</v>
      </c>
      <c r="Q665" s="38" t="e">
        <f t="shared" ca="1" si="146"/>
        <v>#N/A</v>
      </c>
      <c r="R665" s="38">
        <f t="shared" si="147"/>
        <v>6000</v>
      </c>
      <c r="S665" s="38" t="e">
        <f t="shared" ca="1" si="148"/>
        <v>#N/A</v>
      </c>
      <c r="T665" s="38" t="e">
        <f t="shared" si="149"/>
        <v>#N/A</v>
      </c>
    </row>
    <row r="666" spans="2:20" x14ac:dyDescent="0.25">
      <c r="B666" s="38" t="e">
        <f t="shared" ca="1" si="136"/>
        <v>#N/A</v>
      </c>
      <c r="C666" s="40" t="e">
        <f>Кабельный_журнал!P632</f>
        <v>#N/A</v>
      </c>
      <c r="D666" s="38" t="e">
        <f t="shared" ca="1" si="137"/>
        <v>#N/A</v>
      </c>
      <c r="E666" s="41" t="s">
        <v>351</v>
      </c>
      <c r="F666" s="38" t="e">
        <f t="shared" ca="1" si="138"/>
        <v>#N/A</v>
      </c>
      <c r="G666" s="38" t="e">
        <f t="shared" si="139"/>
        <v>#N/A</v>
      </c>
      <c r="H666" s="41" t="s">
        <v>350</v>
      </c>
      <c r="I666" s="38" t="e">
        <f t="shared" si="140"/>
        <v>#N/A</v>
      </c>
      <c r="J666" s="38" t="e">
        <f t="shared" si="141"/>
        <v>#N/A</v>
      </c>
      <c r="K666" s="41" t="s">
        <v>348</v>
      </c>
      <c r="L666" s="38">
        <f t="shared" si="142"/>
        <v>1.7500000000000002E-2</v>
      </c>
      <c r="M666" s="38" t="e">
        <f t="shared" ca="1" si="143"/>
        <v>#N/A</v>
      </c>
      <c r="N666" s="38" t="e">
        <f ca="1">VLOOKUP(B666,$C$7:$T664,13,FALSE)</f>
        <v>#N/A</v>
      </c>
      <c r="O666" s="38" t="e">
        <f t="shared" ca="1" si="144"/>
        <v>#N/A</v>
      </c>
      <c r="P666" s="38" t="e">
        <f t="shared" ca="1" si="145"/>
        <v>#N/A</v>
      </c>
      <c r="Q666" s="38" t="e">
        <f t="shared" ca="1" si="146"/>
        <v>#N/A</v>
      </c>
      <c r="R666" s="38">
        <f t="shared" si="147"/>
        <v>6000</v>
      </c>
      <c r="S666" s="38" t="e">
        <f t="shared" ca="1" si="148"/>
        <v>#N/A</v>
      </c>
      <c r="T666" s="38" t="e">
        <f t="shared" si="149"/>
        <v>#N/A</v>
      </c>
    </row>
    <row r="667" spans="2:20" x14ac:dyDescent="0.25">
      <c r="B667" s="38" t="e">
        <f t="shared" ca="1" si="136"/>
        <v>#N/A</v>
      </c>
      <c r="C667" s="40" t="e">
        <f>Кабельный_журнал!P633</f>
        <v>#N/A</v>
      </c>
      <c r="D667" s="38" t="e">
        <f t="shared" ca="1" si="137"/>
        <v>#N/A</v>
      </c>
      <c r="E667" s="41" t="s">
        <v>351</v>
      </c>
      <c r="F667" s="38" t="e">
        <f t="shared" ca="1" si="138"/>
        <v>#N/A</v>
      </c>
      <c r="G667" s="38" t="e">
        <f t="shared" si="139"/>
        <v>#N/A</v>
      </c>
      <c r="H667" s="41" t="s">
        <v>350</v>
      </c>
      <c r="I667" s="38" t="e">
        <f t="shared" si="140"/>
        <v>#N/A</v>
      </c>
      <c r="J667" s="38" t="e">
        <f t="shared" si="141"/>
        <v>#N/A</v>
      </c>
      <c r="K667" s="41" t="s">
        <v>348</v>
      </c>
      <c r="L667" s="38">
        <f t="shared" si="142"/>
        <v>1.7500000000000002E-2</v>
      </c>
      <c r="M667" s="38" t="e">
        <f t="shared" ca="1" si="143"/>
        <v>#N/A</v>
      </c>
      <c r="N667" s="38" t="e">
        <f ca="1">VLOOKUP(B667,$C$7:$T665,13,FALSE)</f>
        <v>#N/A</v>
      </c>
      <c r="O667" s="38" t="e">
        <f t="shared" ca="1" si="144"/>
        <v>#N/A</v>
      </c>
      <c r="P667" s="38" t="e">
        <f t="shared" ca="1" si="145"/>
        <v>#N/A</v>
      </c>
      <c r="Q667" s="38" t="e">
        <f t="shared" ca="1" si="146"/>
        <v>#N/A</v>
      </c>
      <c r="R667" s="38">
        <f t="shared" si="147"/>
        <v>6000</v>
      </c>
      <c r="S667" s="38" t="e">
        <f t="shared" ca="1" si="148"/>
        <v>#N/A</v>
      </c>
      <c r="T667" s="38" t="e">
        <f t="shared" si="149"/>
        <v>#N/A</v>
      </c>
    </row>
    <row r="668" spans="2:20" x14ac:dyDescent="0.25">
      <c r="B668" s="38" t="e">
        <f t="shared" ca="1" si="136"/>
        <v>#N/A</v>
      </c>
      <c r="C668" s="40" t="e">
        <f>Кабельный_журнал!P634</f>
        <v>#N/A</v>
      </c>
      <c r="D668" s="38" t="e">
        <f t="shared" ca="1" si="137"/>
        <v>#N/A</v>
      </c>
      <c r="E668" s="41" t="s">
        <v>351</v>
      </c>
      <c r="F668" s="38" t="e">
        <f t="shared" ca="1" si="138"/>
        <v>#N/A</v>
      </c>
      <c r="G668" s="38" t="e">
        <f t="shared" si="139"/>
        <v>#N/A</v>
      </c>
      <c r="H668" s="41" t="s">
        <v>350</v>
      </c>
      <c r="I668" s="38" t="e">
        <f t="shared" si="140"/>
        <v>#N/A</v>
      </c>
      <c r="J668" s="38" t="e">
        <f t="shared" si="141"/>
        <v>#N/A</v>
      </c>
      <c r="K668" s="41" t="s">
        <v>348</v>
      </c>
      <c r="L668" s="38">
        <f t="shared" si="142"/>
        <v>1.7500000000000002E-2</v>
      </c>
      <c r="M668" s="38" t="e">
        <f t="shared" ca="1" si="143"/>
        <v>#N/A</v>
      </c>
      <c r="N668" s="38" t="e">
        <f ca="1">VLOOKUP(B668,$C$7:$T666,13,FALSE)</f>
        <v>#N/A</v>
      </c>
      <c r="O668" s="38" t="e">
        <f t="shared" ca="1" si="144"/>
        <v>#N/A</v>
      </c>
      <c r="P668" s="38" t="e">
        <f t="shared" ca="1" si="145"/>
        <v>#N/A</v>
      </c>
      <c r="Q668" s="38" t="e">
        <f t="shared" ca="1" si="146"/>
        <v>#N/A</v>
      </c>
      <c r="R668" s="38">
        <f t="shared" si="147"/>
        <v>6000</v>
      </c>
      <c r="S668" s="38" t="e">
        <f t="shared" ca="1" si="148"/>
        <v>#N/A</v>
      </c>
      <c r="T668" s="38" t="e">
        <f t="shared" si="149"/>
        <v>#N/A</v>
      </c>
    </row>
    <row r="669" spans="2:20" x14ac:dyDescent="0.25">
      <c r="B669" s="38" t="e">
        <f t="shared" ca="1" si="136"/>
        <v>#N/A</v>
      </c>
      <c r="C669" s="40" t="e">
        <f>Кабельный_журнал!P635</f>
        <v>#N/A</v>
      </c>
      <c r="D669" s="38" t="e">
        <f t="shared" ca="1" si="137"/>
        <v>#N/A</v>
      </c>
      <c r="E669" s="41" t="s">
        <v>351</v>
      </c>
      <c r="F669" s="38" t="e">
        <f t="shared" ca="1" si="138"/>
        <v>#N/A</v>
      </c>
      <c r="G669" s="38" t="e">
        <f t="shared" si="139"/>
        <v>#N/A</v>
      </c>
      <c r="H669" s="41" t="s">
        <v>350</v>
      </c>
      <c r="I669" s="38" t="e">
        <f t="shared" si="140"/>
        <v>#N/A</v>
      </c>
      <c r="J669" s="38" t="e">
        <f t="shared" si="141"/>
        <v>#N/A</v>
      </c>
      <c r="K669" s="41" t="s">
        <v>348</v>
      </c>
      <c r="L669" s="38">
        <f t="shared" si="142"/>
        <v>1.7500000000000002E-2</v>
      </c>
      <c r="M669" s="38" t="e">
        <f t="shared" ca="1" si="143"/>
        <v>#N/A</v>
      </c>
      <c r="N669" s="38" t="e">
        <f ca="1">VLOOKUP(B669,$C$7:$T667,13,FALSE)</f>
        <v>#N/A</v>
      </c>
      <c r="O669" s="38" t="e">
        <f t="shared" ca="1" si="144"/>
        <v>#N/A</v>
      </c>
      <c r="P669" s="38" t="e">
        <f t="shared" ca="1" si="145"/>
        <v>#N/A</v>
      </c>
      <c r="Q669" s="38" t="e">
        <f t="shared" ca="1" si="146"/>
        <v>#N/A</v>
      </c>
      <c r="R669" s="38">
        <f t="shared" si="147"/>
        <v>6000</v>
      </c>
      <c r="S669" s="38" t="e">
        <f t="shared" ca="1" si="148"/>
        <v>#N/A</v>
      </c>
      <c r="T669" s="38" t="e">
        <f t="shared" si="149"/>
        <v>#N/A</v>
      </c>
    </row>
    <row r="670" spans="2:20" x14ac:dyDescent="0.25">
      <c r="B670" s="38" t="e">
        <f t="shared" ca="1" si="136"/>
        <v>#N/A</v>
      </c>
      <c r="C670" s="40" t="e">
        <f>Кабельный_журнал!P636</f>
        <v>#N/A</v>
      </c>
      <c r="D670" s="38" t="e">
        <f t="shared" ca="1" si="137"/>
        <v>#N/A</v>
      </c>
      <c r="E670" s="41" t="s">
        <v>351</v>
      </c>
      <c r="F670" s="38" t="e">
        <f t="shared" ca="1" si="138"/>
        <v>#N/A</v>
      </c>
      <c r="G670" s="38" t="e">
        <f t="shared" si="139"/>
        <v>#N/A</v>
      </c>
      <c r="H670" s="41" t="s">
        <v>350</v>
      </c>
      <c r="I670" s="38" t="e">
        <f t="shared" si="140"/>
        <v>#N/A</v>
      </c>
      <c r="J670" s="38" t="e">
        <f t="shared" si="141"/>
        <v>#N/A</v>
      </c>
      <c r="K670" s="41" t="s">
        <v>348</v>
      </c>
      <c r="L670" s="38">
        <f t="shared" si="142"/>
        <v>1.7500000000000002E-2</v>
      </c>
      <c r="M670" s="38" t="e">
        <f t="shared" ca="1" si="143"/>
        <v>#N/A</v>
      </c>
      <c r="N670" s="38" t="e">
        <f ca="1">VLOOKUP(B670,$C$7:$T668,13,FALSE)</f>
        <v>#N/A</v>
      </c>
      <c r="O670" s="38" t="e">
        <f t="shared" ca="1" si="144"/>
        <v>#N/A</v>
      </c>
      <c r="P670" s="38" t="e">
        <f t="shared" ca="1" si="145"/>
        <v>#N/A</v>
      </c>
      <c r="Q670" s="38" t="e">
        <f t="shared" ca="1" si="146"/>
        <v>#N/A</v>
      </c>
      <c r="R670" s="38">
        <f t="shared" si="147"/>
        <v>6000</v>
      </c>
      <c r="S670" s="38" t="e">
        <f t="shared" ca="1" si="148"/>
        <v>#N/A</v>
      </c>
      <c r="T670" s="38" t="e">
        <f t="shared" si="149"/>
        <v>#N/A</v>
      </c>
    </row>
    <row r="671" spans="2:20" x14ac:dyDescent="0.25">
      <c r="B671" s="38" t="e">
        <f t="shared" ca="1" si="136"/>
        <v>#N/A</v>
      </c>
      <c r="C671" s="40" t="e">
        <f>Кабельный_журнал!P637</f>
        <v>#N/A</v>
      </c>
      <c r="D671" s="38" t="e">
        <f t="shared" ca="1" si="137"/>
        <v>#N/A</v>
      </c>
      <c r="E671" s="41" t="s">
        <v>351</v>
      </c>
      <c r="F671" s="38" t="e">
        <f t="shared" ca="1" si="138"/>
        <v>#N/A</v>
      </c>
      <c r="G671" s="38" t="e">
        <f t="shared" si="139"/>
        <v>#N/A</v>
      </c>
      <c r="H671" s="41" t="s">
        <v>350</v>
      </c>
      <c r="I671" s="38" t="e">
        <f t="shared" si="140"/>
        <v>#N/A</v>
      </c>
      <c r="J671" s="38" t="e">
        <f t="shared" si="141"/>
        <v>#N/A</v>
      </c>
      <c r="K671" s="41" t="s">
        <v>348</v>
      </c>
      <c r="L671" s="38">
        <f t="shared" si="142"/>
        <v>1.7500000000000002E-2</v>
      </c>
      <c r="M671" s="38" t="e">
        <f t="shared" ca="1" si="143"/>
        <v>#N/A</v>
      </c>
      <c r="N671" s="38" t="e">
        <f ca="1">VLOOKUP(B671,$C$7:$T669,13,FALSE)</f>
        <v>#N/A</v>
      </c>
      <c r="O671" s="38" t="e">
        <f t="shared" ca="1" si="144"/>
        <v>#N/A</v>
      </c>
      <c r="P671" s="38" t="e">
        <f t="shared" ca="1" si="145"/>
        <v>#N/A</v>
      </c>
      <c r="Q671" s="38" t="e">
        <f t="shared" ca="1" si="146"/>
        <v>#N/A</v>
      </c>
      <c r="R671" s="38">
        <f t="shared" si="147"/>
        <v>6000</v>
      </c>
      <c r="S671" s="38" t="e">
        <f t="shared" ca="1" si="148"/>
        <v>#N/A</v>
      </c>
      <c r="T671" s="38" t="e">
        <f t="shared" si="149"/>
        <v>#N/A</v>
      </c>
    </row>
    <row r="672" spans="2:20" x14ac:dyDescent="0.25">
      <c r="B672" s="38" t="e">
        <f t="shared" ca="1" si="136"/>
        <v>#N/A</v>
      </c>
      <c r="C672" s="40" t="e">
        <f>Кабельный_журнал!P638</f>
        <v>#N/A</v>
      </c>
      <c r="D672" s="38" t="e">
        <f t="shared" ca="1" si="137"/>
        <v>#N/A</v>
      </c>
      <c r="E672" s="41" t="s">
        <v>351</v>
      </c>
      <c r="F672" s="38" t="e">
        <f t="shared" ca="1" si="138"/>
        <v>#N/A</v>
      </c>
      <c r="G672" s="38" t="e">
        <f t="shared" si="139"/>
        <v>#N/A</v>
      </c>
      <c r="H672" s="41" t="s">
        <v>350</v>
      </c>
      <c r="I672" s="38" t="e">
        <f t="shared" si="140"/>
        <v>#N/A</v>
      </c>
      <c r="J672" s="38" t="e">
        <f t="shared" si="141"/>
        <v>#N/A</v>
      </c>
      <c r="K672" s="41" t="s">
        <v>348</v>
      </c>
      <c r="L672" s="38">
        <f t="shared" si="142"/>
        <v>1.7500000000000002E-2</v>
      </c>
      <c r="M672" s="38" t="e">
        <f t="shared" ca="1" si="143"/>
        <v>#N/A</v>
      </c>
      <c r="N672" s="38" t="e">
        <f ca="1">VLOOKUP(B672,$C$7:$T670,13,FALSE)</f>
        <v>#N/A</v>
      </c>
      <c r="O672" s="38" t="e">
        <f t="shared" ca="1" si="144"/>
        <v>#N/A</v>
      </c>
      <c r="P672" s="38" t="e">
        <f t="shared" ca="1" si="145"/>
        <v>#N/A</v>
      </c>
      <c r="Q672" s="38" t="e">
        <f t="shared" ca="1" si="146"/>
        <v>#N/A</v>
      </c>
      <c r="R672" s="38">
        <f t="shared" si="147"/>
        <v>6000</v>
      </c>
      <c r="S672" s="38" t="e">
        <f t="shared" ca="1" si="148"/>
        <v>#N/A</v>
      </c>
      <c r="T672" s="38" t="e">
        <f t="shared" si="149"/>
        <v>#N/A</v>
      </c>
    </row>
    <row r="673" spans="2:20" x14ac:dyDescent="0.25">
      <c r="B673" s="38" t="e">
        <f t="shared" ca="1" si="136"/>
        <v>#N/A</v>
      </c>
      <c r="C673" s="40" t="e">
        <f>Кабельный_журнал!P639</f>
        <v>#N/A</v>
      </c>
      <c r="D673" s="38" t="e">
        <f t="shared" ca="1" si="137"/>
        <v>#N/A</v>
      </c>
      <c r="E673" s="41" t="s">
        <v>351</v>
      </c>
      <c r="F673" s="38" t="e">
        <f t="shared" ca="1" si="138"/>
        <v>#N/A</v>
      </c>
      <c r="G673" s="38" t="e">
        <f t="shared" si="139"/>
        <v>#N/A</v>
      </c>
      <c r="H673" s="41" t="s">
        <v>350</v>
      </c>
      <c r="I673" s="38" t="e">
        <f t="shared" si="140"/>
        <v>#N/A</v>
      </c>
      <c r="J673" s="38" t="e">
        <f t="shared" si="141"/>
        <v>#N/A</v>
      </c>
      <c r="K673" s="41" t="s">
        <v>348</v>
      </c>
      <c r="L673" s="38">
        <f t="shared" si="142"/>
        <v>1.7500000000000002E-2</v>
      </c>
      <c r="M673" s="38" t="e">
        <f t="shared" ca="1" si="143"/>
        <v>#N/A</v>
      </c>
      <c r="N673" s="38" t="e">
        <f ca="1">VLOOKUP(B673,$C$7:$T671,13,FALSE)</f>
        <v>#N/A</v>
      </c>
      <c r="O673" s="38" t="e">
        <f t="shared" ca="1" si="144"/>
        <v>#N/A</v>
      </c>
      <c r="P673" s="38" t="e">
        <f t="shared" ca="1" si="145"/>
        <v>#N/A</v>
      </c>
      <c r="Q673" s="38" t="e">
        <f t="shared" ca="1" si="146"/>
        <v>#N/A</v>
      </c>
      <c r="R673" s="38">
        <f t="shared" si="147"/>
        <v>6000</v>
      </c>
      <c r="S673" s="38" t="e">
        <f t="shared" ca="1" si="148"/>
        <v>#N/A</v>
      </c>
      <c r="T673" s="38" t="e">
        <f t="shared" si="149"/>
        <v>#N/A</v>
      </c>
    </row>
    <row r="674" spans="2:20" x14ac:dyDescent="0.25">
      <c r="B674" s="38" t="e">
        <f t="shared" ca="1" si="136"/>
        <v>#N/A</v>
      </c>
      <c r="C674" s="40" t="e">
        <f>Кабельный_журнал!P640</f>
        <v>#N/A</v>
      </c>
      <c r="D674" s="38" t="e">
        <f t="shared" ca="1" si="137"/>
        <v>#N/A</v>
      </c>
      <c r="E674" s="41" t="s">
        <v>351</v>
      </c>
      <c r="F674" s="38" t="e">
        <f t="shared" ca="1" si="138"/>
        <v>#N/A</v>
      </c>
      <c r="G674" s="38" t="e">
        <f t="shared" si="139"/>
        <v>#N/A</v>
      </c>
      <c r="H674" s="41" t="s">
        <v>350</v>
      </c>
      <c r="I674" s="38" t="e">
        <f t="shared" si="140"/>
        <v>#N/A</v>
      </c>
      <c r="J674" s="38" t="e">
        <f t="shared" si="141"/>
        <v>#N/A</v>
      </c>
      <c r="K674" s="41" t="s">
        <v>348</v>
      </c>
      <c r="L674" s="38">
        <f t="shared" si="142"/>
        <v>1.7500000000000002E-2</v>
      </c>
      <c r="M674" s="38" t="e">
        <f t="shared" ca="1" si="143"/>
        <v>#N/A</v>
      </c>
      <c r="N674" s="38" t="e">
        <f ca="1">VLOOKUP(B674,$C$7:$T672,13,FALSE)</f>
        <v>#N/A</v>
      </c>
      <c r="O674" s="38" t="e">
        <f t="shared" ca="1" si="144"/>
        <v>#N/A</v>
      </c>
      <c r="P674" s="38" t="e">
        <f t="shared" ca="1" si="145"/>
        <v>#N/A</v>
      </c>
      <c r="Q674" s="38" t="e">
        <f t="shared" ca="1" si="146"/>
        <v>#N/A</v>
      </c>
      <c r="R674" s="38">
        <f t="shared" si="147"/>
        <v>6000</v>
      </c>
      <c r="S674" s="38" t="e">
        <f t="shared" ca="1" si="148"/>
        <v>#N/A</v>
      </c>
      <c r="T674" s="38" t="e">
        <f t="shared" si="149"/>
        <v>#N/A</v>
      </c>
    </row>
    <row r="675" spans="2:20" x14ac:dyDescent="0.25">
      <c r="B675" s="38" t="e">
        <f t="shared" ca="1" si="136"/>
        <v>#N/A</v>
      </c>
      <c r="C675" s="40" t="e">
        <f>Кабельный_журнал!P641</f>
        <v>#N/A</v>
      </c>
      <c r="D675" s="38" t="e">
        <f t="shared" ca="1" si="137"/>
        <v>#N/A</v>
      </c>
      <c r="E675" s="41" t="s">
        <v>351</v>
      </c>
      <c r="F675" s="38" t="e">
        <f t="shared" ca="1" si="138"/>
        <v>#N/A</v>
      </c>
      <c r="G675" s="38" t="e">
        <f t="shared" si="139"/>
        <v>#N/A</v>
      </c>
      <c r="H675" s="41" t="s">
        <v>350</v>
      </c>
      <c r="I675" s="38" t="e">
        <f t="shared" si="140"/>
        <v>#N/A</v>
      </c>
      <c r="J675" s="38" t="e">
        <f t="shared" si="141"/>
        <v>#N/A</v>
      </c>
      <c r="K675" s="41" t="s">
        <v>348</v>
      </c>
      <c r="L675" s="38">
        <f t="shared" si="142"/>
        <v>1.7500000000000002E-2</v>
      </c>
      <c r="M675" s="38" t="e">
        <f t="shared" ca="1" si="143"/>
        <v>#N/A</v>
      </c>
      <c r="N675" s="38" t="e">
        <f ca="1">VLOOKUP(B675,$C$7:$T673,13,FALSE)</f>
        <v>#N/A</v>
      </c>
      <c r="O675" s="38" t="e">
        <f t="shared" ca="1" si="144"/>
        <v>#N/A</v>
      </c>
      <c r="P675" s="38" t="e">
        <f t="shared" ca="1" si="145"/>
        <v>#N/A</v>
      </c>
      <c r="Q675" s="38" t="e">
        <f t="shared" ca="1" si="146"/>
        <v>#N/A</v>
      </c>
      <c r="R675" s="38">
        <f t="shared" si="147"/>
        <v>6000</v>
      </c>
      <c r="S675" s="38" t="e">
        <f t="shared" ca="1" si="148"/>
        <v>#N/A</v>
      </c>
      <c r="T675" s="38" t="e">
        <f t="shared" si="149"/>
        <v>#N/A</v>
      </c>
    </row>
    <row r="676" spans="2:20" x14ac:dyDescent="0.25">
      <c r="B676" s="38" t="e">
        <f t="shared" ca="1" si="136"/>
        <v>#N/A</v>
      </c>
      <c r="C676" s="40" t="e">
        <f>Кабельный_журнал!P642</f>
        <v>#N/A</v>
      </c>
      <c r="D676" s="38" t="e">
        <f t="shared" ca="1" si="137"/>
        <v>#N/A</v>
      </c>
      <c r="E676" s="41" t="s">
        <v>351</v>
      </c>
      <c r="F676" s="38" t="e">
        <f t="shared" ca="1" si="138"/>
        <v>#N/A</v>
      </c>
      <c r="G676" s="38" t="e">
        <f t="shared" si="139"/>
        <v>#N/A</v>
      </c>
      <c r="H676" s="41" t="s">
        <v>350</v>
      </c>
      <c r="I676" s="38" t="e">
        <f t="shared" si="140"/>
        <v>#N/A</v>
      </c>
      <c r="J676" s="38" t="e">
        <f t="shared" si="141"/>
        <v>#N/A</v>
      </c>
      <c r="K676" s="41" t="s">
        <v>348</v>
      </c>
      <c r="L676" s="38">
        <f t="shared" si="142"/>
        <v>1.7500000000000002E-2</v>
      </c>
      <c r="M676" s="38" t="e">
        <f t="shared" ca="1" si="143"/>
        <v>#N/A</v>
      </c>
      <c r="N676" s="38" t="e">
        <f ca="1">VLOOKUP(B676,$C$7:$T674,13,FALSE)</f>
        <v>#N/A</v>
      </c>
      <c r="O676" s="38" t="e">
        <f t="shared" ca="1" si="144"/>
        <v>#N/A</v>
      </c>
      <c r="P676" s="38" t="e">
        <f t="shared" ca="1" si="145"/>
        <v>#N/A</v>
      </c>
      <c r="Q676" s="38" t="e">
        <f t="shared" ca="1" si="146"/>
        <v>#N/A</v>
      </c>
      <c r="R676" s="38">
        <f t="shared" si="147"/>
        <v>6000</v>
      </c>
      <c r="S676" s="38" t="e">
        <f t="shared" ca="1" si="148"/>
        <v>#N/A</v>
      </c>
      <c r="T676" s="38" t="e">
        <f t="shared" si="149"/>
        <v>#N/A</v>
      </c>
    </row>
    <row r="677" spans="2:20" x14ac:dyDescent="0.25">
      <c r="B677" s="38" t="e">
        <f t="shared" ca="1" si="136"/>
        <v>#N/A</v>
      </c>
      <c r="C677" s="40" t="e">
        <f>Кабельный_журнал!P643</f>
        <v>#N/A</v>
      </c>
      <c r="D677" s="38" t="e">
        <f t="shared" ca="1" si="137"/>
        <v>#N/A</v>
      </c>
      <c r="E677" s="41" t="s">
        <v>351</v>
      </c>
      <c r="F677" s="38" t="e">
        <f t="shared" ca="1" si="138"/>
        <v>#N/A</v>
      </c>
      <c r="G677" s="38" t="e">
        <f t="shared" si="139"/>
        <v>#N/A</v>
      </c>
      <c r="H677" s="41" t="s">
        <v>350</v>
      </c>
      <c r="I677" s="38" t="e">
        <f t="shared" si="140"/>
        <v>#N/A</v>
      </c>
      <c r="J677" s="38" t="e">
        <f t="shared" si="141"/>
        <v>#N/A</v>
      </c>
      <c r="K677" s="41" t="s">
        <v>348</v>
      </c>
      <c r="L677" s="38">
        <f t="shared" si="142"/>
        <v>1.7500000000000002E-2</v>
      </c>
      <c r="M677" s="38" t="e">
        <f t="shared" ca="1" si="143"/>
        <v>#N/A</v>
      </c>
      <c r="N677" s="38" t="e">
        <f ca="1">VLOOKUP(B677,$C$7:$T675,13,FALSE)</f>
        <v>#N/A</v>
      </c>
      <c r="O677" s="38" t="e">
        <f t="shared" ca="1" si="144"/>
        <v>#N/A</v>
      </c>
      <c r="P677" s="38" t="e">
        <f t="shared" ca="1" si="145"/>
        <v>#N/A</v>
      </c>
      <c r="Q677" s="38" t="e">
        <f t="shared" ca="1" si="146"/>
        <v>#N/A</v>
      </c>
      <c r="R677" s="38">
        <f t="shared" si="147"/>
        <v>6000</v>
      </c>
      <c r="S677" s="38" t="e">
        <f t="shared" ca="1" si="148"/>
        <v>#N/A</v>
      </c>
      <c r="T677" s="38" t="e">
        <f t="shared" si="149"/>
        <v>#N/A</v>
      </c>
    </row>
    <row r="678" spans="2:20" x14ac:dyDescent="0.25">
      <c r="B678" s="38" t="e">
        <f t="shared" ca="1" si="136"/>
        <v>#N/A</v>
      </c>
      <c r="C678" s="40" t="e">
        <f>Кабельный_журнал!P644</f>
        <v>#N/A</v>
      </c>
      <c r="D678" s="38" t="e">
        <f t="shared" ca="1" si="137"/>
        <v>#N/A</v>
      </c>
      <c r="E678" s="41" t="s">
        <v>351</v>
      </c>
      <c r="F678" s="38" t="e">
        <f t="shared" ca="1" si="138"/>
        <v>#N/A</v>
      </c>
      <c r="G678" s="38" t="e">
        <f t="shared" si="139"/>
        <v>#N/A</v>
      </c>
      <c r="H678" s="41" t="s">
        <v>350</v>
      </c>
      <c r="I678" s="38" t="e">
        <f t="shared" si="140"/>
        <v>#N/A</v>
      </c>
      <c r="J678" s="38" t="e">
        <f t="shared" si="141"/>
        <v>#N/A</v>
      </c>
      <c r="K678" s="41" t="s">
        <v>348</v>
      </c>
      <c r="L678" s="38">
        <f t="shared" si="142"/>
        <v>1.7500000000000002E-2</v>
      </c>
      <c r="M678" s="38" t="e">
        <f t="shared" ca="1" si="143"/>
        <v>#N/A</v>
      </c>
      <c r="N678" s="38" t="e">
        <f ca="1">VLOOKUP(B678,$C$7:$T676,13,FALSE)</f>
        <v>#N/A</v>
      </c>
      <c r="O678" s="38" t="e">
        <f t="shared" ca="1" si="144"/>
        <v>#N/A</v>
      </c>
      <c r="P678" s="38" t="e">
        <f t="shared" ca="1" si="145"/>
        <v>#N/A</v>
      </c>
      <c r="Q678" s="38" t="e">
        <f t="shared" ca="1" si="146"/>
        <v>#N/A</v>
      </c>
      <c r="R678" s="38">
        <f t="shared" si="147"/>
        <v>6000</v>
      </c>
      <c r="S678" s="38" t="e">
        <f t="shared" ca="1" si="148"/>
        <v>#N/A</v>
      </c>
      <c r="T678" s="38" t="e">
        <f t="shared" si="149"/>
        <v>#N/A</v>
      </c>
    </row>
    <row r="679" spans="2:20" x14ac:dyDescent="0.25">
      <c r="B679" s="38" t="e">
        <f t="shared" ref="B679:B742" ca="1" si="150">VLOOKUP(C679,Кабельный_журнал,2,FALSE)</f>
        <v>#N/A</v>
      </c>
      <c r="C679" s="40" t="e">
        <f>Кабельный_журнал!P645</f>
        <v>#N/A</v>
      </c>
      <c r="D679" s="38" t="e">
        <f t="shared" ref="D679:D742" ca="1" si="151">B679&amp;"-"&amp;C679</f>
        <v>#N/A</v>
      </c>
      <c r="E679" s="41" t="s">
        <v>351</v>
      </c>
      <c r="F679" s="38" t="e">
        <f t="shared" ref="F679:F742" ca="1" si="152">VLOOKUP(C679,Кабельный_журнал,8,FALSE)</f>
        <v>#N/A</v>
      </c>
      <c r="G679" s="38" t="e">
        <f t="shared" ref="G679:G742" si="153">VLOOKUP(C679,Исходные_данные,21,FALSE)</f>
        <v>#N/A</v>
      </c>
      <c r="H679" s="41" t="s">
        <v>350</v>
      </c>
      <c r="I679" s="38" t="e">
        <f t="shared" ref="I679:I742" si="154">VLOOKUP(C679,Исходные_данные,22,FALSE)</f>
        <v>#N/A</v>
      </c>
      <c r="J679" s="38" t="e">
        <f t="shared" ref="J679:J742" si="155">I679</f>
        <v>#N/A</v>
      </c>
      <c r="K679" s="41" t="s">
        <v>348</v>
      </c>
      <c r="L679" s="38">
        <f t="shared" ref="L679:L742" si="156">VLOOKUP(K679,$K$2:$L$3,2,FALSE)</f>
        <v>1.7500000000000002E-2</v>
      </c>
      <c r="M679" s="38" t="e">
        <f t="shared" ref="M679:M742" ca="1" si="157">L679*F679*(1/I679+1/J679)</f>
        <v>#N/A</v>
      </c>
      <c r="N679" s="38" t="e">
        <f ca="1">VLOOKUP(B679,$C$7:$T677,13,FALSE)</f>
        <v>#N/A</v>
      </c>
      <c r="O679" s="38" t="e">
        <f t="shared" ref="O679:O742" ca="1" si="158">L679+M679</f>
        <v>#N/A</v>
      </c>
      <c r="P679" s="38" t="e">
        <f t="shared" ref="P679:P742" ca="1" si="159">220/O679</f>
        <v>#N/A</v>
      </c>
      <c r="Q679" s="38" t="e">
        <f t="shared" ref="Q679:Q742" ca="1" si="160">O679/G679</f>
        <v>#N/A</v>
      </c>
      <c r="R679" s="38">
        <f t="shared" ref="R679:R742" si="161">VLOOKUP(H679,$W$2:$Y$12,3,FALSE)</f>
        <v>6000</v>
      </c>
      <c r="S679" s="38" t="e">
        <f t="shared" ref="S679:S742" ca="1" si="162">_xlfn.IFS(E679="щит",IF(P679&gt;R679,"Увел сеч",IF(T679&gt;P679,"Увел сеч","tср&lt;5с")),E679="потреб",IF(P679&gt;R679,"Увел сеч",IF(T679&gt;P679,"Увел сеч","tср&lt;0.4с")))</f>
        <v>#N/A</v>
      </c>
      <c r="T679" s="38" t="e">
        <f t="shared" ref="T679:T742" si="163">G679*VLOOKUP(H679,$W$2:$Y$12,2,FALSE)</f>
        <v>#N/A</v>
      </c>
    </row>
    <row r="680" spans="2:20" x14ac:dyDescent="0.25">
      <c r="B680" s="38" t="e">
        <f t="shared" ca="1" si="150"/>
        <v>#N/A</v>
      </c>
      <c r="C680" s="40" t="e">
        <f>Кабельный_журнал!P646</f>
        <v>#N/A</v>
      </c>
      <c r="D680" s="38" t="e">
        <f t="shared" ca="1" si="151"/>
        <v>#N/A</v>
      </c>
      <c r="E680" s="41" t="s">
        <v>351</v>
      </c>
      <c r="F680" s="38" t="e">
        <f t="shared" ca="1" si="152"/>
        <v>#N/A</v>
      </c>
      <c r="G680" s="38" t="e">
        <f t="shared" si="153"/>
        <v>#N/A</v>
      </c>
      <c r="H680" s="41" t="s">
        <v>350</v>
      </c>
      <c r="I680" s="38" t="e">
        <f t="shared" si="154"/>
        <v>#N/A</v>
      </c>
      <c r="J680" s="38" t="e">
        <f t="shared" si="155"/>
        <v>#N/A</v>
      </c>
      <c r="K680" s="41" t="s">
        <v>348</v>
      </c>
      <c r="L680" s="38">
        <f t="shared" si="156"/>
        <v>1.7500000000000002E-2</v>
      </c>
      <c r="M680" s="38" t="e">
        <f t="shared" ca="1" si="157"/>
        <v>#N/A</v>
      </c>
      <c r="N680" s="38" t="e">
        <f ca="1">VLOOKUP(B680,$C$7:$T678,13,FALSE)</f>
        <v>#N/A</v>
      </c>
      <c r="O680" s="38" t="e">
        <f t="shared" ca="1" si="158"/>
        <v>#N/A</v>
      </c>
      <c r="P680" s="38" t="e">
        <f t="shared" ca="1" si="159"/>
        <v>#N/A</v>
      </c>
      <c r="Q680" s="38" t="e">
        <f t="shared" ca="1" si="160"/>
        <v>#N/A</v>
      </c>
      <c r="R680" s="38">
        <f t="shared" si="161"/>
        <v>6000</v>
      </c>
      <c r="S680" s="38" t="e">
        <f t="shared" ca="1" si="162"/>
        <v>#N/A</v>
      </c>
      <c r="T680" s="38" t="e">
        <f t="shared" si="163"/>
        <v>#N/A</v>
      </c>
    </row>
    <row r="681" spans="2:20" x14ac:dyDescent="0.25">
      <c r="B681" s="38" t="e">
        <f t="shared" ca="1" si="150"/>
        <v>#N/A</v>
      </c>
      <c r="C681" s="40" t="e">
        <f>Кабельный_журнал!P647</f>
        <v>#N/A</v>
      </c>
      <c r="D681" s="38" t="e">
        <f t="shared" ca="1" si="151"/>
        <v>#N/A</v>
      </c>
      <c r="E681" s="41" t="s">
        <v>351</v>
      </c>
      <c r="F681" s="38" t="e">
        <f t="shared" ca="1" si="152"/>
        <v>#N/A</v>
      </c>
      <c r="G681" s="38" t="e">
        <f t="shared" si="153"/>
        <v>#N/A</v>
      </c>
      <c r="H681" s="41" t="s">
        <v>350</v>
      </c>
      <c r="I681" s="38" t="e">
        <f t="shared" si="154"/>
        <v>#N/A</v>
      </c>
      <c r="J681" s="38" t="e">
        <f t="shared" si="155"/>
        <v>#N/A</v>
      </c>
      <c r="K681" s="41" t="s">
        <v>348</v>
      </c>
      <c r="L681" s="38">
        <f t="shared" si="156"/>
        <v>1.7500000000000002E-2</v>
      </c>
      <c r="M681" s="38" t="e">
        <f t="shared" ca="1" si="157"/>
        <v>#N/A</v>
      </c>
      <c r="N681" s="38" t="e">
        <f ca="1">VLOOKUP(B681,$C$7:$T679,13,FALSE)</f>
        <v>#N/A</v>
      </c>
      <c r="O681" s="38" t="e">
        <f t="shared" ca="1" si="158"/>
        <v>#N/A</v>
      </c>
      <c r="P681" s="38" t="e">
        <f t="shared" ca="1" si="159"/>
        <v>#N/A</v>
      </c>
      <c r="Q681" s="38" t="e">
        <f t="shared" ca="1" si="160"/>
        <v>#N/A</v>
      </c>
      <c r="R681" s="38">
        <f t="shared" si="161"/>
        <v>6000</v>
      </c>
      <c r="S681" s="38" t="e">
        <f t="shared" ca="1" si="162"/>
        <v>#N/A</v>
      </c>
      <c r="T681" s="38" t="e">
        <f t="shared" si="163"/>
        <v>#N/A</v>
      </c>
    </row>
    <row r="682" spans="2:20" x14ac:dyDescent="0.25">
      <c r="B682" s="38" t="e">
        <f t="shared" ca="1" si="150"/>
        <v>#N/A</v>
      </c>
      <c r="C682" s="40" t="e">
        <f>Кабельный_журнал!P648</f>
        <v>#N/A</v>
      </c>
      <c r="D682" s="38" t="e">
        <f t="shared" ca="1" si="151"/>
        <v>#N/A</v>
      </c>
      <c r="E682" s="41" t="s">
        <v>351</v>
      </c>
      <c r="F682" s="38" t="e">
        <f t="shared" ca="1" si="152"/>
        <v>#N/A</v>
      </c>
      <c r="G682" s="38" t="e">
        <f t="shared" si="153"/>
        <v>#N/A</v>
      </c>
      <c r="H682" s="41" t="s">
        <v>350</v>
      </c>
      <c r="I682" s="38" t="e">
        <f t="shared" si="154"/>
        <v>#N/A</v>
      </c>
      <c r="J682" s="38" t="e">
        <f t="shared" si="155"/>
        <v>#N/A</v>
      </c>
      <c r="K682" s="41" t="s">
        <v>348</v>
      </c>
      <c r="L682" s="38">
        <f t="shared" si="156"/>
        <v>1.7500000000000002E-2</v>
      </c>
      <c r="M682" s="38" t="e">
        <f t="shared" ca="1" si="157"/>
        <v>#N/A</v>
      </c>
      <c r="N682" s="38" t="e">
        <f ca="1">VLOOKUP(B682,$C$7:$T680,13,FALSE)</f>
        <v>#N/A</v>
      </c>
      <c r="O682" s="38" t="e">
        <f t="shared" ca="1" si="158"/>
        <v>#N/A</v>
      </c>
      <c r="P682" s="38" t="e">
        <f t="shared" ca="1" si="159"/>
        <v>#N/A</v>
      </c>
      <c r="Q682" s="38" t="e">
        <f t="shared" ca="1" si="160"/>
        <v>#N/A</v>
      </c>
      <c r="R682" s="38">
        <f t="shared" si="161"/>
        <v>6000</v>
      </c>
      <c r="S682" s="38" t="e">
        <f t="shared" ca="1" si="162"/>
        <v>#N/A</v>
      </c>
      <c r="T682" s="38" t="e">
        <f t="shared" si="163"/>
        <v>#N/A</v>
      </c>
    </row>
    <row r="683" spans="2:20" x14ac:dyDescent="0.25">
      <c r="B683" s="38" t="e">
        <f t="shared" ca="1" si="150"/>
        <v>#N/A</v>
      </c>
      <c r="C683" s="40" t="e">
        <f>Кабельный_журнал!P649</f>
        <v>#N/A</v>
      </c>
      <c r="D683" s="38" t="e">
        <f t="shared" ca="1" si="151"/>
        <v>#N/A</v>
      </c>
      <c r="E683" s="41" t="s">
        <v>351</v>
      </c>
      <c r="F683" s="38" t="e">
        <f t="shared" ca="1" si="152"/>
        <v>#N/A</v>
      </c>
      <c r="G683" s="38" t="e">
        <f t="shared" si="153"/>
        <v>#N/A</v>
      </c>
      <c r="H683" s="41" t="s">
        <v>350</v>
      </c>
      <c r="I683" s="38" t="e">
        <f t="shared" si="154"/>
        <v>#N/A</v>
      </c>
      <c r="J683" s="38" t="e">
        <f t="shared" si="155"/>
        <v>#N/A</v>
      </c>
      <c r="K683" s="41" t="s">
        <v>348</v>
      </c>
      <c r="L683" s="38">
        <f t="shared" si="156"/>
        <v>1.7500000000000002E-2</v>
      </c>
      <c r="M683" s="38" t="e">
        <f t="shared" ca="1" si="157"/>
        <v>#N/A</v>
      </c>
      <c r="N683" s="38" t="e">
        <f ca="1">VLOOKUP(B683,$C$7:$T681,13,FALSE)</f>
        <v>#N/A</v>
      </c>
      <c r="O683" s="38" t="e">
        <f t="shared" ca="1" si="158"/>
        <v>#N/A</v>
      </c>
      <c r="P683" s="38" t="e">
        <f t="shared" ca="1" si="159"/>
        <v>#N/A</v>
      </c>
      <c r="Q683" s="38" t="e">
        <f t="shared" ca="1" si="160"/>
        <v>#N/A</v>
      </c>
      <c r="R683" s="38">
        <f t="shared" si="161"/>
        <v>6000</v>
      </c>
      <c r="S683" s="38" t="e">
        <f t="shared" ca="1" si="162"/>
        <v>#N/A</v>
      </c>
      <c r="T683" s="38" t="e">
        <f t="shared" si="163"/>
        <v>#N/A</v>
      </c>
    </row>
    <row r="684" spans="2:20" x14ac:dyDescent="0.25">
      <c r="B684" s="38" t="e">
        <f t="shared" ca="1" si="150"/>
        <v>#N/A</v>
      </c>
      <c r="C684" s="40" t="e">
        <f>Кабельный_журнал!P650</f>
        <v>#N/A</v>
      </c>
      <c r="D684" s="38" t="e">
        <f t="shared" ca="1" si="151"/>
        <v>#N/A</v>
      </c>
      <c r="E684" s="41" t="s">
        <v>351</v>
      </c>
      <c r="F684" s="38" t="e">
        <f t="shared" ca="1" si="152"/>
        <v>#N/A</v>
      </c>
      <c r="G684" s="38" t="e">
        <f t="shared" si="153"/>
        <v>#N/A</v>
      </c>
      <c r="H684" s="41" t="s">
        <v>350</v>
      </c>
      <c r="I684" s="38" t="e">
        <f t="shared" si="154"/>
        <v>#N/A</v>
      </c>
      <c r="J684" s="38" t="e">
        <f t="shared" si="155"/>
        <v>#N/A</v>
      </c>
      <c r="K684" s="41" t="s">
        <v>348</v>
      </c>
      <c r="L684" s="38">
        <f t="shared" si="156"/>
        <v>1.7500000000000002E-2</v>
      </c>
      <c r="M684" s="38" t="e">
        <f t="shared" ca="1" si="157"/>
        <v>#N/A</v>
      </c>
      <c r="N684" s="38" t="e">
        <f ca="1">VLOOKUP(B684,$C$7:$T682,13,FALSE)</f>
        <v>#N/A</v>
      </c>
      <c r="O684" s="38" t="e">
        <f t="shared" ca="1" si="158"/>
        <v>#N/A</v>
      </c>
      <c r="P684" s="38" t="e">
        <f t="shared" ca="1" si="159"/>
        <v>#N/A</v>
      </c>
      <c r="Q684" s="38" t="e">
        <f t="shared" ca="1" si="160"/>
        <v>#N/A</v>
      </c>
      <c r="R684" s="38">
        <f t="shared" si="161"/>
        <v>6000</v>
      </c>
      <c r="S684" s="38" t="e">
        <f t="shared" ca="1" si="162"/>
        <v>#N/A</v>
      </c>
      <c r="T684" s="38" t="e">
        <f t="shared" si="163"/>
        <v>#N/A</v>
      </c>
    </row>
    <row r="685" spans="2:20" x14ac:dyDescent="0.25">
      <c r="B685" s="38" t="e">
        <f t="shared" ca="1" si="150"/>
        <v>#N/A</v>
      </c>
      <c r="C685" s="40" t="e">
        <f>Кабельный_журнал!P651</f>
        <v>#N/A</v>
      </c>
      <c r="D685" s="38" t="e">
        <f t="shared" ca="1" si="151"/>
        <v>#N/A</v>
      </c>
      <c r="E685" s="41" t="s">
        <v>351</v>
      </c>
      <c r="F685" s="38" t="e">
        <f t="shared" ca="1" si="152"/>
        <v>#N/A</v>
      </c>
      <c r="G685" s="38" t="e">
        <f t="shared" si="153"/>
        <v>#N/A</v>
      </c>
      <c r="H685" s="41" t="s">
        <v>350</v>
      </c>
      <c r="I685" s="38" t="e">
        <f t="shared" si="154"/>
        <v>#N/A</v>
      </c>
      <c r="J685" s="38" t="e">
        <f t="shared" si="155"/>
        <v>#N/A</v>
      </c>
      <c r="K685" s="41" t="s">
        <v>348</v>
      </c>
      <c r="L685" s="38">
        <f t="shared" si="156"/>
        <v>1.7500000000000002E-2</v>
      </c>
      <c r="M685" s="38" t="e">
        <f t="shared" ca="1" si="157"/>
        <v>#N/A</v>
      </c>
      <c r="N685" s="38" t="e">
        <f ca="1">VLOOKUP(B685,$C$7:$T683,13,FALSE)</f>
        <v>#N/A</v>
      </c>
      <c r="O685" s="38" t="e">
        <f t="shared" ca="1" si="158"/>
        <v>#N/A</v>
      </c>
      <c r="P685" s="38" t="e">
        <f t="shared" ca="1" si="159"/>
        <v>#N/A</v>
      </c>
      <c r="Q685" s="38" t="e">
        <f t="shared" ca="1" si="160"/>
        <v>#N/A</v>
      </c>
      <c r="R685" s="38">
        <f t="shared" si="161"/>
        <v>6000</v>
      </c>
      <c r="S685" s="38" t="e">
        <f t="shared" ca="1" si="162"/>
        <v>#N/A</v>
      </c>
      <c r="T685" s="38" t="e">
        <f t="shared" si="163"/>
        <v>#N/A</v>
      </c>
    </row>
    <row r="686" spans="2:20" x14ac:dyDescent="0.25">
      <c r="B686" s="38" t="e">
        <f t="shared" ca="1" si="150"/>
        <v>#N/A</v>
      </c>
      <c r="C686" s="40" t="e">
        <f>Кабельный_журнал!P652</f>
        <v>#N/A</v>
      </c>
      <c r="D686" s="38" t="e">
        <f t="shared" ca="1" si="151"/>
        <v>#N/A</v>
      </c>
      <c r="E686" s="41" t="s">
        <v>351</v>
      </c>
      <c r="F686" s="38" t="e">
        <f t="shared" ca="1" si="152"/>
        <v>#N/A</v>
      </c>
      <c r="G686" s="38" t="e">
        <f t="shared" si="153"/>
        <v>#N/A</v>
      </c>
      <c r="H686" s="41" t="s">
        <v>350</v>
      </c>
      <c r="I686" s="38" t="e">
        <f t="shared" si="154"/>
        <v>#N/A</v>
      </c>
      <c r="J686" s="38" t="e">
        <f t="shared" si="155"/>
        <v>#N/A</v>
      </c>
      <c r="K686" s="41" t="s">
        <v>348</v>
      </c>
      <c r="L686" s="38">
        <f t="shared" si="156"/>
        <v>1.7500000000000002E-2</v>
      </c>
      <c r="M686" s="38" t="e">
        <f t="shared" ca="1" si="157"/>
        <v>#N/A</v>
      </c>
      <c r="N686" s="38" t="e">
        <f ca="1">VLOOKUP(B686,$C$7:$T684,13,FALSE)</f>
        <v>#N/A</v>
      </c>
      <c r="O686" s="38" t="e">
        <f t="shared" ca="1" si="158"/>
        <v>#N/A</v>
      </c>
      <c r="P686" s="38" t="e">
        <f t="shared" ca="1" si="159"/>
        <v>#N/A</v>
      </c>
      <c r="Q686" s="38" t="e">
        <f t="shared" ca="1" si="160"/>
        <v>#N/A</v>
      </c>
      <c r="R686" s="38">
        <f t="shared" si="161"/>
        <v>6000</v>
      </c>
      <c r="S686" s="38" t="e">
        <f t="shared" ca="1" si="162"/>
        <v>#N/A</v>
      </c>
      <c r="T686" s="38" t="e">
        <f t="shared" si="163"/>
        <v>#N/A</v>
      </c>
    </row>
    <row r="687" spans="2:20" x14ac:dyDescent="0.25">
      <c r="B687" s="38" t="e">
        <f t="shared" ca="1" si="150"/>
        <v>#N/A</v>
      </c>
      <c r="C687" s="40" t="e">
        <f>Кабельный_журнал!P653</f>
        <v>#N/A</v>
      </c>
      <c r="D687" s="38" t="e">
        <f t="shared" ca="1" si="151"/>
        <v>#N/A</v>
      </c>
      <c r="E687" s="41" t="s">
        <v>351</v>
      </c>
      <c r="F687" s="38" t="e">
        <f t="shared" ca="1" si="152"/>
        <v>#N/A</v>
      </c>
      <c r="G687" s="38" t="e">
        <f t="shared" si="153"/>
        <v>#N/A</v>
      </c>
      <c r="H687" s="41" t="s">
        <v>350</v>
      </c>
      <c r="I687" s="38" t="e">
        <f t="shared" si="154"/>
        <v>#N/A</v>
      </c>
      <c r="J687" s="38" t="e">
        <f t="shared" si="155"/>
        <v>#N/A</v>
      </c>
      <c r="K687" s="41" t="s">
        <v>348</v>
      </c>
      <c r="L687" s="38">
        <f t="shared" si="156"/>
        <v>1.7500000000000002E-2</v>
      </c>
      <c r="M687" s="38" t="e">
        <f t="shared" ca="1" si="157"/>
        <v>#N/A</v>
      </c>
      <c r="N687" s="38" t="e">
        <f ca="1">VLOOKUP(B687,$C$7:$T685,13,FALSE)</f>
        <v>#N/A</v>
      </c>
      <c r="O687" s="38" t="e">
        <f t="shared" ca="1" si="158"/>
        <v>#N/A</v>
      </c>
      <c r="P687" s="38" t="e">
        <f t="shared" ca="1" si="159"/>
        <v>#N/A</v>
      </c>
      <c r="Q687" s="38" t="e">
        <f t="shared" ca="1" si="160"/>
        <v>#N/A</v>
      </c>
      <c r="R687" s="38">
        <f t="shared" si="161"/>
        <v>6000</v>
      </c>
      <c r="S687" s="38" t="e">
        <f t="shared" ca="1" si="162"/>
        <v>#N/A</v>
      </c>
      <c r="T687" s="38" t="e">
        <f t="shared" si="163"/>
        <v>#N/A</v>
      </c>
    </row>
    <row r="688" spans="2:20" x14ac:dyDescent="0.25">
      <c r="B688" s="38" t="e">
        <f t="shared" ca="1" si="150"/>
        <v>#N/A</v>
      </c>
      <c r="C688" s="40" t="e">
        <f>Кабельный_журнал!P654</f>
        <v>#N/A</v>
      </c>
      <c r="D688" s="38" t="e">
        <f t="shared" ca="1" si="151"/>
        <v>#N/A</v>
      </c>
      <c r="E688" s="41" t="s">
        <v>351</v>
      </c>
      <c r="F688" s="38" t="e">
        <f t="shared" ca="1" si="152"/>
        <v>#N/A</v>
      </c>
      <c r="G688" s="38" t="e">
        <f t="shared" si="153"/>
        <v>#N/A</v>
      </c>
      <c r="H688" s="41" t="s">
        <v>350</v>
      </c>
      <c r="I688" s="38" t="e">
        <f t="shared" si="154"/>
        <v>#N/A</v>
      </c>
      <c r="J688" s="38" t="e">
        <f t="shared" si="155"/>
        <v>#N/A</v>
      </c>
      <c r="K688" s="41" t="s">
        <v>348</v>
      </c>
      <c r="L688" s="38">
        <f t="shared" si="156"/>
        <v>1.7500000000000002E-2</v>
      </c>
      <c r="M688" s="38" t="e">
        <f t="shared" ca="1" si="157"/>
        <v>#N/A</v>
      </c>
      <c r="N688" s="38" t="e">
        <f ca="1">VLOOKUP(B688,$C$7:$T686,13,FALSE)</f>
        <v>#N/A</v>
      </c>
      <c r="O688" s="38" t="e">
        <f t="shared" ca="1" si="158"/>
        <v>#N/A</v>
      </c>
      <c r="P688" s="38" t="e">
        <f t="shared" ca="1" si="159"/>
        <v>#N/A</v>
      </c>
      <c r="Q688" s="38" t="e">
        <f t="shared" ca="1" si="160"/>
        <v>#N/A</v>
      </c>
      <c r="R688" s="38">
        <f t="shared" si="161"/>
        <v>6000</v>
      </c>
      <c r="S688" s="38" t="e">
        <f t="shared" ca="1" si="162"/>
        <v>#N/A</v>
      </c>
      <c r="T688" s="38" t="e">
        <f t="shared" si="163"/>
        <v>#N/A</v>
      </c>
    </row>
    <row r="689" spans="2:20" x14ac:dyDescent="0.25">
      <c r="B689" s="38" t="e">
        <f t="shared" ca="1" si="150"/>
        <v>#N/A</v>
      </c>
      <c r="C689" s="40" t="e">
        <f>Кабельный_журнал!P655</f>
        <v>#N/A</v>
      </c>
      <c r="D689" s="38" t="e">
        <f t="shared" ca="1" si="151"/>
        <v>#N/A</v>
      </c>
      <c r="E689" s="41" t="s">
        <v>351</v>
      </c>
      <c r="F689" s="38" t="e">
        <f t="shared" ca="1" si="152"/>
        <v>#N/A</v>
      </c>
      <c r="G689" s="38" t="e">
        <f t="shared" si="153"/>
        <v>#N/A</v>
      </c>
      <c r="H689" s="41" t="s">
        <v>350</v>
      </c>
      <c r="I689" s="38" t="e">
        <f t="shared" si="154"/>
        <v>#N/A</v>
      </c>
      <c r="J689" s="38" t="e">
        <f t="shared" si="155"/>
        <v>#N/A</v>
      </c>
      <c r="K689" s="41" t="s">
        <v>348</v>
      </c>
      <c r="L689" s="38">
        <f t="shared" si="156"/>
        <v>1.7500000000000002E-2</v>
      </c>
      <c r="M689" s="38" t="e">
        <f t="shared" ca="1" si="157"/>
        <v>#N/A</v>
      </c>
      <c r="N689" s="38" t="e">
        <f ca="1">VLOOKUP(B689,$C$7:$T687,13,FALSE)</f>
        <v>#N/A</v>
      </c>
      <c r="O689" s="38" t="e">
        <f t="shared" ca="1" si="158"/>
        <v>#N/A</v>
      </c>
      <c r="P689" s="38" t="e">
        <f t="shared" ca="1" si="159"/>
        <v>#N/A</v>
      </c>
      <c r="Q689" s="38" t="e">
        <f t="shared" ca="1" si="160"/>
        <v>#N/A</v>
      </c>
      <c r="R689" s="38">
        <f t="shared" si="161"/>
        <v>6000</v>
      </c>
      <c r="S689" s="38" t="e">
        <f t="shared" ca="1" si="162"/>
        <v>#N/A</v>
      </c>
      <c r="T689" s="38" t="e">
        <f t="shared" si="163"/>
        <v>#N/A</v>
      </c>
    </row>
    <row r="690" spans="2:20" x14ac:dyDescent="0.25">
      <c r="B690" s="38" t="e">
        <f t="shared" ca="1" si="150"/>
        <v>#N/A</v>
      </c>
      <c r="C690" s="40" t="e">
        <f>Кабельный_журнал!P656</f>
        <v>#N/A</v>
      </c>
      <c r="D690" s="38" t="e">
        <f t="shared" ca="1" si="151"/>
        <v>#N/A</v>
      </c>
      <c r="E690" s="41" t="s">
        <v>351</v>
      </c>
      <c r="F690" s="38" t="e">
        <f t="shared" ca="1" si="152"/>
        <v>#N/A</v>
      </c>
      <c r="G690" s="38" t="e">
        <f t="shared" si="153"/>
        <v>#N/A</v>
      </c>
      <c r="H690" s="41" t="s">
        <v>350</v>
      </c>
      <c r="I690" s="38" t="e">
        <f t="shared" si="154"/>
        <v>#N/A</v>
      </c>
      <c r="J690" s="38" t="e">
        <f t="shared" si="155"/>
        <v>#N/A</v>
      </c>
      <c r="K690" s="41" t="s">
        <v>348</v>
      </c>
      <c r="L690" s="38">
        <f t="shared" si="156"/>
        <v>1.7500000000000002E-2</v>
      </c>
      <c r="M690" s="38" t="e">
        <f t="shared" ca="1" si="157"/>
        <v>#N/A</v>
      </c>
      <c r="N690" s="38" t="e">
        <f ca="1">VLOOKUP(B690,$C$7:$T688,13,FALSE)</f>
        <v>#N/A</v>
      </c>
      <c r="O690" s="38" t="e">
        <f t="shared" ca="1" si="158"/>
        <v>#N/A</v>
      </c>
      <c r="P690" s="38" t="e">
        <f t="shared" ca="1" si="159"/>
        <v>#N/A</v>
      </c>
      <c r="Q690" s="38" t="e">
        <f t="shared" ca="1" si="160"/>
        <v>#N/A</v>
      </c>
      <c r="R690" s="38">
        <f t="shared" si="161"/>
        <v>6000</v>
      </c>
      <c r="S690" s="38" t="e">
        <f t="shared" ca="1" si="162"/>
        <v>#N/A</v>
      </c>
      <c r="T690" s="38" t="e">
        <f t="shared" si="163"/>
        <v>#N/A</v>
      </c>
    </row>
    <row r="691" spans="2:20" x14ac:dyDescent="0.25">
      <c r="B691" s="38" t="e">
        <f t="shared" ca="1" si="150"/>
        <v>#N/A</v>
      </c>
      <c r="C691" s="40" t="e">
        <f>Кабельный_журнал!P657</f>
        <v>#N/A</v>
      </c>
      <c r="D691" s="38" t="e">
        <f t="shared" ca="1" si="151"/>
        <v>#N/A</v>
      </c>
      <c r="E691" s="41" t="s">
        <v>351</v>
      </c>
      <c r="F691" s="38" t="e">
        <f t="shared" ca="1" si="152"/>
        <v>#N/A</v>
      </c>
      <c r="G691" s="38" t="e">
        <f t="shared" si="153"/>
        <v>#N/A</v>
      </c>
      <c r="H691" s="41" t="s">
        <v>350</v>
      </c>
      <c r="I691" s="38" t="e">
        <f t="shared" si="154"/>
        <v>#N/A</v>
      </c>
      <c r="J691" s="38" t="e">
        <f t="shared" si="155"/>
        <v>#N/A</v>
      </c>
      <c r="K691" s="41" t="s">
        <v>348</v>
      </c>
      <c r="L691" s="38">
        <f t="shared" si="156"/>
        <v>1.7500000000000002E-2</v>
      </c>
      <c r="M691" s="38" t="e">
        <f t="shared" ca="1" si="157"/>
        <v>#N/A</v>
      </c>
      <c r="N691" s="38" t="e">
        <f ca="1">VLOOKUP(B691,$C$7:$T689,13,FALSE)</f>
        <v>#N/A</v>
      </c>
      <c r="O691" s="38" t="e">
        <f t="shared" ca="1" si="158"/>
        <v>#N/A</v>
      </c>
      <c r="P691" s="38" t="e">
        <f t="shared" ca="1" si="159"/>
        <v>#N/A</v>
      </c>
      <c r="Q691" s="38" t="e">
        <f t="shared" ca="1" si="160"/>
        <v>#N/A</v>
      </c>
      <c r="R691" s="38">
        <f t="shared" si="161"/>
        <v>6000</v>
      </c>
      <c r="S691" s="38" t="e">
        <f t="shared" ca="1" si="162"/>
        <v>#N/A</v>
      </c>
      <c r="T691" s="38" t="e">
        <f t="shared" si="163"/>
        <v>#N/A</v>
      </c>
    </row>
    <row r="692" spans="2:20" x14ac:dyDescent="0.25">
      <c r="B692" s="38" t="e">
        <f t="shared" ca="1" si="150"/>
        <v>#N/A</v>
      </c>
      <c r="C692" s="40" t="e">
        <f>Кабельный_журнал!P658</f>
        <v>#N/A</v>
      </c>
      <c r="D692" s="38" t="e">
        <f t="shared" ca="1" si="151"/>
        <v>#N/A</v>
      </c>
      <c r="E692" s="41" t="s">
        <v>351</v>
      </c>
      <c r="F692" s="38" t="e">
        <f t="shared" ca="1" si="152"/>
        <v>#N/A</v>
      </c>
      <c r="G692" s="38" t="e">
        <f t="shared" si="153"/>
        <v>#N/A</v>
      </c>
      <c r="H692" s="41" t="s">
        <v>350</v>
      </c>
      <c r="I692" s="38" t="e">
        <f t="shared" si="154"/>
        <v>#N/A</v>
      </c>
      <c r="J692" s="38" t="e">
        <f t="shared" si="155"/>
        <v>#N/A</v>
      </c>
      <c r="K692" s="41" t="s">
        <v>348</v>
      </c>
      <c r="L692" s="38">
        <f t="shared" si="156"/>
        <v>1.7500000000000002E-2</v>
      </c>
      <c r="M692" s="38" t="e">
        <f t="shared" ca="1" si="157"/>
        <v>#N/A</v>
      </c>
      <c r="N692" s="38" t="e">
        <f ca="1">VLOOKUP(B692,$C$7:$T690,13,FALSE)</f>
        <v>#N/A</v>
      </c>
      <c r="O692" s="38" t="e">
        <f t="shared" ca="1" si="158"/>
        <v>#N/A</v>
      </c>
      <c r="P692" s="38" t="e">
        <f t="shared" ca="1" si="159"/>
        <v>#N/A</v>
      </c>
      <c r="Q692" s="38" t="e">
        <f t="shared" ca="1" si="160"/>
        <v>#N/A</v>
      </c>
      <c r="R692" s="38">
        <f t="shared" si="161"/>
        <v>6000</v>
      </c>
      <c r="S692" s="38" t="e">
        <f t="shared" ca="1" si="162"/>
        <v>#N/A</v>
      </c>
      <c r="T692" s="38" t="e">
        <f t="shared" si="163"/>
        <v>#N/A</v>
      </c>
    </row>
    <row r="693" spans="2:20" x14ac:dyDescent="0.25">
      <c r="B693" s="38" t="e">
        <f t="shared" ca="1" si="150"/>
        <v>#N/A</v>
      </c>
      <c r="C693" s="40" t="e">
        <f>Кабельный_журнал!P659</f>
        <v>#N/A</v>
      </c>
      <c r="D693" s="38" t="e">
        <f t="shared" ca="1" si="151"/>
        <v>#N/A</v>
      </c>
      <c r="E693" s="41" t="s">
        <v>351</v>
      </c>
      <c r="F693" s="38" t="e">
        <f t="shared" ca="1" si="152"/>
        <v>#N/A</v>
      </c>
      <c r="G693" s="38" t="e">
        <f t="shared" si="153"/>
        <v>#N/A</v>
      </c>
      <c r="H693" s="41" t="s">
        <v>350</v>
      </c>
      <c r="I693" s="38" t="e">
        <f t="shared" si="154"/>
        <v>#N/A</v>
      </c>
      <c r="J693" s="38" t="e">
        <f t="shared" si="155"/>
        <v>#N/A</v>
      </c>
      <c r="K693" s="41" t="s">
        <v>348</v>
      </c>
      <c r="L693" s="38">
        <f t="shared" si="156"/>
        <v>1.7500000000000002E-2</v>
      </c>
      <c r="M693" s="38" t="e">
        <f t="shared" ca="1" si="157"/>
        <v>#N/A</v>
      </c>
      <c r="N693" s="38" t="e">
        <f ca="1">VLOOKUP(B693,$C$7:$T691,13,FALSE)</f>
        <v>#N/A</v>
      </c>
      <c r="O693" s="38" t="e">
        <f t="shared" ca="1" si="158"/>
        <v>#N/A</v>
      </c>
      <c r="P693" s="38" t="e">
        <f t="shared" ca="1" si="159"/>
        <v>#N/A</v>
      </c>
      <c r="Q693" s="38" t="e">
        <f t="shared" ca="1" si="160"/>
        <v>#N/A</v>
      </c>
      <c r="R693" s="38">
        <f t="shared" si="161"/>
        <v>6000</v>
      </c>
      <c r="S693" s="38" t="e">
        <f t="shared" ca="1" si="162"/>
        <v>#N/A</v>
      </c>
      <c r="T693" s="38" t="e">
        <f t="shared" si="163"/>
        <v>#N/A</v>
      </c>
    </row>
    <row r="694" spans="2:20" x14ac:dyDescent="0.25">
      <c r="B694" s="38" t="e">
        <f t="shared" ca="1" si="150"/>
        <v>#N/A</v>
      </c>
      <c r="C694" s="40" t="e">
        <f>Кабельный_журнал!P660</f>
        <v>#N/A</v>
      </c>
      <c r="D694" s="38" t="e">
        <f t="shared" ca="1" si="151"/>
        <v>#N/A</v>
      </c>
      <c r="E694" s="41" t="s">
        <v>351</v>
      </c>
      <c r="F694" s="38" t="e">
        <f t="shared" ca="1" si="152"/>
        <v>#N/A</v>
      </c>
      <c r="G694" s="38" t="e">
        <f t="shared" si="153"/>
        <v>#N/A</v>
      </c>
      <c r="H694" s="41" t="s">
        <v>350</v>
      </c>
      <c r="I694" s="38" t="e">
        <f t="shared" si="154"/>
        <v>#N/A</v>
      </c>
      <c r="J694" s="38" t="e">
        <f t="shared" si="155"/>
        <v>#N/A</v>
      </c>
      <c r="K694" s="41" t="s">
        <v>348</v>
      </c>
      <c r="L694" s="38">
        <f t="shared" si="156"/>
        <v>1.7500000000000002E-2</v>
      </c>
      <c r="M694" s="38" t="e">
        <f t="shared" ca="1" si="157"/>
        <v>#N/A</v>
      </c>
      <c r="N694" s="38" t="e">
        <f ca="1">VLOOKUP(B694,$C$7:$T692,13,FALSE)</f>
        <v>#N/A</v>
      </c>
      <c r="O694" s="38" t="e">
        <f t="shared" ca="1" si="158"/>
        <v>#N/A</v>
      </c>
      <c r="P694" s="38" t="e">
        <f t="shared" ca="1" si="159"/>
        <v>#N/A</v>
      </c>
      <c r="Q694" s="38" t="e">
        <f t="shared" ca="1" si="160"/>
        <v>#N/A</v>
      </c>
      <c r="R694" s="38">
        <f t="shared" si="161"/>
        <v>6000</v>
      </c>
      <c r="S694" s="38" t="e">
        <f t="shared" ca="1" si="162"/>
        <v>#N/A</v>
      </c>
      <c r="T694" s="38" t="e">
        <f t="shared" si="163"/>
        <v>#N/A</v>
      </c>
    </row>
    <row r="695" spans="2:20" x14ac:dyDescent="0.25">
      <c r="B695" s="38" t="e">
        <f t="shared" ca="1" si="150"/>
        <v>#N/A</v>
      </c>
      <c r="C695" s="40" t="e">
        <f>Кабельный_журнал!P661</f>
        <v>#N/A</v>
      </c>
      <c r="D695" s="38" t="e">
        <f t="shared" ca="1" si="151"/>
        <v>#N/A</v>
      </c>
      <c r="E695" s="41" t="s">
        <v>351</v>
      </c>
      <c r="F695" s="38" t="e">
        <f t="shared" ca="1" si="152"/>
        <v>#N/A</v>
      </c>
      <c r="G695" s="38" t="e">
        <f t="shared" si="153"/>
        <v>#N/A</v>
      </c>
      <c r="H695" s="41" t="s">
        <v>350</v>
      </c>
      <c r="I695" s="38" t="e">
        <f t="shared" si="154"/>
        <v>#N/A</v>
      </c>
      <c r="J695" s="38" t="e">
        <f t="shared" si="155"/>
        <v>#N/A</v>
      </c>
      <c r="K695" s="41" t="s">
        <v>348</v>
      </c>
      <c r="L695" s="38">
        <f t="shared" si="156"/>
        <v>1.7500000000000002E-2</v>
      </c>
      <c r="M695" s="38" t="e">
        <f t="shared" ca="1" si="157"/>
        <v>#N/A</v>
      </c>
      <c r="N695" s="38" t="e">
        <f ca="1">VLOOKUP(B695,$C$7:$T693,13,FALSE)</f>
        <v>#N/A</v>
      </c>
      <c r="O695" s="38" t="e">
        <f t="shared" ca="1" si="158"/>
        <v>#N/A</v>
      </c>
      <c r="P695" s="38" t="e">
        <f t="shared" ca="1" si="159"/>
        <v>#N/A</v>
      </c>
      <c r="Q695" s="38" t="e">
        <f t="shared" ca="1" si="160"/>
        <v>#N/A</v>
      </c>
      <c r="R695" s="38">
        <f t="shared" si="161"/>
        <v>6000</v>
      </c>
      <c r="S695" s="38" t="e">
        <f t="shared" ca="1" si="162"/>
        <v>#N/A</v>
      </c>
      <c r="T695" s="38" t="e">
        <f t="shared" si="163"/>
        <v>#N/A</v>
      </c>
    </row>
    <row r="696" spans="2:20" x14ac:dyDescent="0.25">
      <c r="B696" s="38" t="e">
        <f t="shared" ca="1" si="150"/>
        <v>#N/A</v>
      </c>
      <c r="C696" s="40" t="e">
        <f>Кабельный_журнал!P662</f>
        <v>#N/A</v>
      </c>
      <c r="D696" s="38" t="e">
        <f t="shared" ca="1" si="151"/>
        <v>#N/A</v>
      </c>
      <c r="E696" s="41" t="s">
        <v>351</v>
      </c>
      <c r="F696" s="38" t="e">
        <f t="shared" ca="1" si="152"/>
        <v>#N/A</v>
      </c>
      <c r="G696" s="38" t="e">
        <f t="shared" si="153"/>
        <v>#N/A</v>
      </c>
      <c r="H696" s="41" t="s">
        <v>350</v>
      </c>
      <c r="I696" s="38" t="e">
        <f t="shared" si="154"/>
        <v>#N/A</v>
      </c>
      <c r="J696" s="38" t="e">
        <f t="shared" si="155"/>
        <v>#N/A</v>
      </c>
      <c r="K696" s="41" t="s">
        <v>348</v>
      </c>
      <c r="L696" s="38">
        <f t="shared" si="156"/>
        <v>1.7500000000000002E-2</v>
      </c>
      <c r="M696" s="38" t="e">
        <f t="shared" ca="1" si="157"/>
        <v>#N/A</v>
      </c>
      <c r="N696" s="38" t="e">
        <f ca="1">VLOOKUP(B696,$C$7:$T694,13,FALSE)</f>
        <v>#N/A</v>
      </c>
      <c r="O696" s="38" t="e">
        <f t="shared" ca="1" si="158"/>
        <v>#N/A</v>
      </c>
      <c r="P696" s="38" t="e">
        <f t="shared" ca="1" si="159"/>
        <v>#N/A</v>
      </c>
      <c r="Q696" s="38" t="e">
        <f t="shared" ca="1" si="160"/>
        <v>#N/A</v>
      </c>
      <c r="R696" s="38">
        <f t="shared" si="161"/>
        <v>6000</v>
      </c>
      <c r="S696" s="38" t="e">
        <f t="shared" ca="1" si="162"/>
        <v>#N/A</v>
      </c>
      <c r="T696" s="38" t="e">
        <f t="shared" si="163"/>
        <v>#N/A</v>
      </c>
    </row>
    <row r="697" spans="2:20" x14ac:dyDescent="0.25">
      <c r="B697" s="38" t="e">
        <f t="shared" ca="1" si="150"/>
        <v>#N/A</v>
      </c>
      <c r="C697" s="40" t="e">
        <f>Кабельный_журнал!P663</f>
        <v>#N/A</v>
      </c>
      <c r="D697" s="38" t="e">
        <f t="shared" ca="1" si="151"/>
        <v>#N/A</v>
      </c>
      <c r="E697" s="41" t="s">
        <v>351</v>
      </c>
      <c r="F697" s="38" t="e">
        <f t="shared" ca="1" si="152"/>
        <v>#N/A</v>
      </c>
      <c r="G697" s="38" t="e">
        <f t="shared" si="153"/>
        <v>#N/A</v>
      </c>
      <c r="H697" s="41" t="s">
        <v>350</v>
      </c>
      <c r="I697" s="38" t="e">
        <f t="shared" si="154"/>
        <v>#N/A</v>
      </c>
      <c r="J697" s="38" t="e">
        <f t="shared" si="155"/>
        <v>#N/A</v>
      </c>
      <c r="K697" s="41" t="s">
        <v>348</v>
      </c>
      <c r="L697" s="38">
        <f t="shared" si="156"/>
        <v>1.7500000000000002E-2</v>
      </c>
      <c r="M697" s="38" t="e">
        <f t="shared" ca="1" si="157"/>
        <v>#N/A</v>
      </c>
      <c r="N697" s="38" t="e">
        <f ca="1">VLOOKUP(B697,$C$7:$T695,13,FALSE)</f>
        <v>#N/A</v>
      </c>
      <c r="O697" s="38" t="e">
        <f t="shared" ca="1" si="158"/>
        <v>#N/A</v>
      </c>
      <c r="P697" s="38" t="e">
        <f t="shared" ca="1" si="159"/>
        <v>#N/A</v>
      </c>
      <c r="Q697" s="38" t="e">
        <f t="shared" ca="1" si="160"/>
        <v>#N/A</v>
      </c>
      <c r="R697" s="38">
        <f t="shared" si="161"/>
        <v>6000</v>
      </c>
      <c r="S697" s="38" t="e">
        <f t="shared" ca="1" si="162"/>
        <v>#N/A</v>
      </c>
      <c r="T697" s="38" t="e">
        <f t="shared" si="163"/>
        <v>#N/A</v>
      </c>
    </row>
    <row r="698" spans="2:20" x14ac:dyDescent="0.25">
      <c r="B698" s="38" t="e">
        <f t="shared" ca="1" si="150"/>
        <v>#N/A</v>
      </c>
      <c r="C698" s="40" t="e">
        <f>Кабельный_журнал!P664</f>
        <v>#N/A</v>
      </c>
      <c r="D698" s="38" t="e">
        <f t="shared" ca="1" si="151"/>
        <v>#N/A</v>
      </c>
      <c r="E698" s="41" t="s">
        <v>351</v>
      </c>
      <c r="F698" s="38" t="e">
        <f t="shared" ca="1" si="152"/>
        <v>#N/A</v>
      </c>
      <c r="G698" s="38" t="e">
        <f t="shared" si="153"/>
        <v>#N/A</v>
      </c>
      <c r="H698" s="41" t="s">
        <v>350</v>
      </c>
      <c r="I698" s="38" t="e">
        <f t="shared" si="154"/>
        <v>#N/A</v>
      </c>
      <c r="J698" s="38" t="e">
        <f t="shared" si="155"/>
        <v>#N/A</v>
      </c>
      <c r="K698" s="41" t="s">
        <v>348</v>
      </c>
      <c r="L698" s="38">
        <f t="shared" si="156"/>
        <v>1.7500000000000002E-2</v>
      </c>
      <c r="M698" s="38" t="e">
        <f t="shared" ca="1" si="157"/>
        <v>#N/A</v>
      </c>
      <c r="N698" s="38" t="e">
        <f ca="1">VLOOKUP(B698,$C$7:$T696,13,FALSE)</f>
        <v>#N/A</v>
      </c>
      <c r="O698" s="38" t="e">
        <f t="shared" ca="1" si="158"/>
        <v>#N/A</v>
      </c>
      <c r="P698" s="38" t="e">
        <f t="shared" ca="1" si="159"/>
        <v>#N/A</v>
      </c>
      <c r="Q698" s="38" t="e">
        <f t="shared" ca="1" si="160"/>
        <v>#N/A</v>
      </c>
      <c r="R698" s="38">
        <f t="shared" si="161"/>
        <v>6000</v>
      </c>
      <c r="S698" s="38" t="e">
        <f t="shared" ca="1" si="162"/>
        <v>#N/A</v>
      </c>
      <c r="T698" s="38" t="e">
        <f t="shared" si="163"/>
        <v>#N/A</v>
      </c>
    </row>
    <row r="699" spans="2:20" x14ac:dyDescent="0.25">
      <c r="B699" s="38" t="e">
        <f t="shared" ca="1" si="150"/>
        <v>#N/A</v>
      </c>
      <c r="C699" s="40" t="e">
        <f>Кабельный_журнал!P665</f>
        <v>#N/A</v>
      </c>
      <c r="D699" s="38" t="e">
        <f t="shared" ca="1" si="151"/>
        <v>#N/A</v>
      </c>
      <c r="E699" s="41" t="s">
        <v>351</v>
      </c>
      <c r="F699" s="38" t="e">
        <f t="shared" ca="1" si="152"/>
        <v>#N/A</v>
      </c>
      <c r="G699" s="38" t="e">
        <f t="shared" si="153"/>
        <v>#N/A</v>
      </c>
      <c r="H699" s="41" t="s">
        <v>350</v>
      </c>
      <c r="I699" s="38" t="e">
        <f t="shared" si="154"/>
        <v>#N/A</v>
      </c>
      <c r="J699" s="38" t="e">
        <f t="shared" si="155"/>
        <v>#N/A</v>
      </c>
      <c r="K699" s="41" t="s">
        <v>348</v>
      </c>
      <c r="L699" s="38">
        <f t="shared" si="156"/>
        <v>1.7500000000000002E-2</v>
      </c>
      <c r="M699" s="38" t="e">
        <f t="shared" ca="1" si="157"/>
        <v>#N/A</v>
      </c>
      <c r="N699" s="38" t="e">
        <f ca="1">VLOOKUP(B699,$C$7:$T697,13,FALSE)</f>
        <v>#N/A</v>
      </c>
      <c r="O699" s="38" t="e">
        <f t="shared" ca="1" si="158"/>
        <v>#N/A</v>
      </c>
      <c r="P699" s="38" t="e">
        <f t="shared" ca="1" si="159"/>
        <v>#N/A</v>
      </c>
      <c r="Q699" s="38" t="e">
        <f t="shared" ca="1" si="160"/>
        <v>#N/A</v>
      </c>
      <c r="R699" s="38">
        <f t="shared" si="161"/>
        <v>6000</v>
      </c>
      <c r="S699" s="38" t="e">
        <f t="shared" ca="1" si="162"/>
        <v>#N/A</v>
      </c>
      <c r="T699" s="38" t="e">
        <f t="shared" si="163"/>
        <v>#N/A</v>
      </c>
    </row>
    <row r="700" spans="2:20" x14ac:dyDescent="0.25">
      <c r="B700" s="38" t="e">
        <f t="shared" ca="1" si="150"/>
        <v>#N/A</v>
      </c>
      <c r="C700" s="40" t="e">
        <f>Кабельный_журнал!P666</f>
        <v>#N/A</v>
      </c>
      <c r="D700" s="38" t="e">
        <f t="shared" ca="1" si="151"/>
        <v>#N/A</v>
      </c>
      <c r="E700" s="41" t="s">
        <v>351</v>
      </c>
      <c r="F700" s="38" t="e">
        <f t="shared" ca="1" si="152"/>
        <v>#N/A</v>
      </c>
      <c r="G700" s="38" t="e">
        <f t="shared" si="153"/>
        <v>#N/A</v>
      </c>
      <c r="H700" s="41" t="s">
        <v>350</v>
      </c>
      <c r="I700" s="38" t="e">
        <f t="shared" si="154"/>
        <v>#N/A</v>
      </c>
      <c r="J700" s="38" t="e">
        <f t="shared" si="155"/>
        <v>#N/A</v>
      </c>
      <c r="K700" s="41" t="s">
        <v>348</v>
      </c>
      <c r="L700" s="38">
        <f t="shared" si="156"/>
        <v>1.7500000000000002E-2</v>
      </c>
      <c r="M700" s="38" t="e">
        <f t="shared" ca="1" si="157"/>
        <v>#N/A</v>
      </c>
      <c r="N700" s="38" t="e">
        <f ca="1">VLOOKUP(B700,$C$7:$T698,13,FALSE)</f>
        <v>#N/A</v>
      </c>
      <c r="O700" s="38" t="e">
        <f t="shared" ca="1" si="158"/>
        <v>#N/A</v>
      </c>
      <c r="P700" s="38" t="e">
        <f t="shared" ca="1" si="159"/>
        <v>#N/A</v>
      </c>
      <c r="Q700" s="38" t="e">
        <f t="shared" ca="1" si="160"/>
        <v>#N/A</v>
      </c>
      <c r="R700" s="38">
        <f t="shared" si="161"/>
        <v>6000</v>
      </c>
      <c r="S700" s="38" t="e">
        <f t="shared" ca="1" si="162"/>
        <v>#N/A</v>
      </c>
      <c r="T700" s="38" t="e">
        <f t="shared" si="163"/>
        <v>#N/A</v>
      </c>
    </row>
    <row r="701" spans="2:20" x14ac:dyDescent="0.25">
      <c r="B701" s="38" t="e">
        <f t="shared" ca="1" si="150"/>
        <v>#N/A</v>
      </c>
      <c r="C701" s="40" t="e">
        <f>Кабельный_журнал!P667</f>
        <v>#N/A</v>
      </c>
      <c r="D701" s="38" t="e">
        <f t="shared" ca="1" si="151"/>
        <v>#N/A</v>
      </c>
      <c r="E701" s="41" t="s">
        <v>351</v>
      </c>
      <c r="F701" s="38" t="e">
        <f t="shared" ca="1" si="152"/>
        <v>#N/A</v>
      </c>
      <c r="G701" s="38" t="e">
        <f t="shared" si="153"/>
        <v>#N/A</v>
      </c>
      <c r="H701" s="41" t="s">
        <v>350</v>
      </c>
      <c r="I701" s="38" t="e">
        <f t="shared" si="154"/>
        <v>#N/A</v>
      </c>
      <c r="J701" s="38" t="e">
        <f t="shared" si="155"/>
        <v>#N/A</v>
      </c>
      <c r="K701" s="41" t="s">
        <v>348</v>
      </c>
      <c r="L701" s="38">
        <f t="shared" si="156"/>
        <v>1.7500000000000002E-2</v>
      </c>
      <c r="M701" s="38" t="e">
        <f t="shared" ca="1" si="157"/>
        <v>#N/A</v>
      </c>
      <c r="N701" s="38" t="e">
        <f ca="1">VLOOKUP(B701,$C$7:$T699,13,FALSE)</f>
        <v>#N/A</v>
      </c>
      <c r="O701" s="38" t="e">
        <f t="shared" ca="1" si="158"/>
        <v>#N/A</v>
      </c>
      <c r="P701" s="38" t="e">
        <f t="shared" ca="1" si="159"/>
        <v>#N/A</v>
      </c>
      <c r="Q701" s="38" t="e">
        <f t="shared" ca="1" si="160"/>
        <v>#N/A</v>
      </c>
      <c r="R701" s="38">
        <f t="shared" si="161"/>
        <v>6000</v>
      </c>
      <c r="S701" s="38" t="e">
        <f t="shared" ca="1" si="162"/>
        <v>#N/A</v>
      </c>
      <c r="T701" s="38" t="e">
        <f t="shared" si="163"/>
        <v>#N/A</v>
      </c>
    </row>
    <row r="702" spans="2:20" x14ac:dyDescent="0.25">
      <c r="B702" s="38" t="e">
        <f t="shared" ca="1" si="150"/>
        <v>#N/A</v>
      </c>
      <c r="C702" s="40" t="e">
        <f>Кабельный_журнал!P668</f>
        <v>#N/A</v>
      </c>
      <c r="D702" s="38" t="e">
        <f t="shared" ca="1" si="151"/>
        <v>#N/A</v>
      </c>
      <c r="E702" s="41" t="s">
        <v>351</v>
      </c>
      <c r="F702" s="38" t="e">
        <f t="shared" ca="1" si="152"/>
        <v>#N/A</v>
      </c>
      <c r="G702" s="38" t="e">
        <f t="shared" si="153"/>
        <v>#N/A</v>
      </c>
      <c r="H702" s="41" t="s">
        <v>350</v>
      </c>
      <c r="I702" s="38" t="e">
        <f t="shared" si="154"/>
        <v>#N/A</v>
      </c>
      <c r="J702" s="38" t="e">
        <f t="shared" si="155"/>
        <v>#N/A</v>
      </c>
      <c r="K702" s="41" t="s">
        <v>348</v>
      </c>
      <c r="L702" s="38">
        <f t="shared" si="156"/>
        <v>1.7500000000000002E-2</v>
      </c>
      <c r="M702" s="38" t="e">
        <f t="shared" ca="1" si="157"/>
        <v>#N/A</v>
      </c>
      <c r="N702" s="38" t="e">
        <f ca="1">VLOOKUP(B702,$C$7:$T700,13,FALSE)</f>
        <v>#N/A</v>
      </c>
      <c r="O702" s="38" t="e">
        <f t="shared" ca="1" si="158"/>
        <v>#N/A</v>
      </c>
      <c r="P702" s="38" t="e">
        <f t="shared" ca="1" si="159"/>
        <v>#N/A</v>
      </c>
      <c r="Q702" s="38" t="e">
        <f t="shared" ca="1" si="160"/>
        <v>#N/A</v>
      </c>
      <c r="R702" s="38">
        <f t="shared" si="161"/>
        <v>6000</v>
      </c>
      <c r="S702" s="38" t="e">
        <f t="shared" ca="1" si="162"/>
        <v>#N/A</v>
      </c>
      <c r="T702" s="38" t="e">
        <f t="shared" si="163"/>
        <v>#N/A</v>
      </c>
    </row>
    <row r="703" spans="2:20" x14ac:dyDescent="0.25">
      <c r="B703" s="38" t="e">
        <f t="shared" ca="1" si="150"/>
        <v>#N/A</v>
      </c>
      <c r="C703" s="40" t="e">
        <f>Кабельный_журнал!P669</f>
        <v>#N/A</v>
      </c>
      <c r="D703" s="38" t="e">
        <f t="shared" ca="1" si="151"/>
        <v>#N/A</v>
      </c>
      <c r="E703" s="41" t="s">
        <v>351</v>
      </c>
      <c r="F703" s="38" t="e">
        <f t="shared" ca="1" si="152"/>
        <v>#N/A</v>
      </c>
      <c r="G703" s="38" t="e">
        <f t="shared" si="153"/>
        <v>#N/A</v>
      </c>
      <c r="H703" s="41" t="s">
        <v>350</v>
      </c>
      <c r="I703" s="38" t="e">
        <f t="shared" si="154"/>
        <v>#N/A</v>
      </c>
      <c r="J703" s="38" t="e">
        <f t="shared" si="155"/>
        <v>#N/A</v>
      </c>
      <c r="K703" s="41" t="s">
        <v>348</v>
      </c>
      <c r="L703" s="38">
        <f t="shared" si="156"/>
        <v>1.7500000000000002E-2</v>
      </c>
      <c r="M703" s="38" t="e">
        <f t="shared" ca="1" si="157"/>
        <v>#N/A</v>
      </c>
      <c r="N703" s="38" t="e">
        <f ca="1">VLOOKUP(B703,$C$7:$T701,13,FALSE)</f>
        <v>#N/A</v>
      </c>
      <c r="O703" s="38" t="e">
        <f t="shared" ca="1" si="158"/>
        <v>#N/A</v>
      </c>
      <c r="P703" s="38" t="e">
        <f t="shared" ca="1" si="159"/>
        <v>#N/A</v>
      </c>
      <c r="Q703" s="38" t="e">
        <f t="shared" ca="1" si="160"/>
        <v>#N/A</v>
      </c>
      <c r="R703" s="38">
        <f t="shared" si="161"/>
        <v>6000</v>
      </c>
      <c r="S703" s="38" t="e">
        <f t="shared" ca="1" si="162"/>
        <v>#N/A</v>
      </c>
      <c r="T703" s="38" t="e">
        <f t="shared" si="163"/>
        <v>#N/A</v>
      </c>
    </row>
    <row r="704" spans="2:20" x14ac:dyDescent="0.25">
      <c r="B704" s="38" t="e">
        <f t="shared" ca="1" si="150"/>
        <v>#N/A</v>
      </c>
      <c r="C704" s="40" t="e">
        <f>Кабельный_журнал!P670</f>
        <v>#N/A</v>
      </c>
      <c r="D704" s="38" t="e">
        <f t="shared" ca="1" si="151"/>
        <v>#N/A</v>
      </c>
      <c r="E704" s="41" t="s">
        <v>351</v>
      </c>
      <c r="F704" s="38" t="e">
        <f t="shared" ca="1" si="152"/>
        <v>#N/A</v>
      </c>
      <c r="G704" s="38" t="e">
        <f t="shared" si="153"/>
        <v>#N/A</v>
      </c>
      <c r="H704" s="41" t="s">
        <v>350</v>
      </c>
      <c r="I704" s="38" t="e">
        <f t="shared" si="154"/>
        <v>#N/A</v>
      </c>
      <c r="J704" s="38" t="e">
        <f t="shared" si="155"/>
        <v>#N/A</v>
      </c>
      <c r="K704" s="41" t="s">
        <v>348</v>
      </c>
      <c r="L704" s="38">
        <f t="shared" si="156"/>
        <v>1.7500000000000002E-2</v>
      </c>
      <c r="M704" s="38" t="e">
        <f t="shared" ca="1" si="157"/>
        <v>#N/A</v>
      </c>
      <c r="N704" s="38" t="e">
        <f ca="1">VLOOKUP(B704,$C$7:$T702,13,FALSE)</f>
        <v>#N/A</v>
      </c>
      <c r="O704" s="38" t="e">
        <f t="shared" ca="1" si="158"/>
        <v>#N/A</v>
      </c>
      <c r="P704" s="38" t="e">
        <f t="shared" ca="1" si="159"/>
        <v>#N/A</v>
      </c>
      <c r="Q704" s="38" t="e">
        <f t="shared" ca="1" si="160"/>
        <v>#N/A</v>
      </c>
      <c r="R704" s="38">
        <f t="shared" si="161"/>
        <v>6000</v>
      </c>
      <c r="S704" s="38" t="e">
        <f t="shared" ca="1" si="162"/>
        <v>#N/A</v>
      </c>
      <c r="T704" s="38" t="e">
        <f t="shared" si="163"/>
        <v>#N/A</v>
      </c>
    </row>
    <row r="705" spans="2:20" x14ac:dyDescent="0.25">
      <c r="B705" s="38" t="e">
        <f t="shared" ca="1" si="150"/>
        <v>#N/A</v>
      </c>
      <c r="C705" s="40" t="e">
        <f>Кабельный_журнал!P671</f>
        <v>#N/A</v>
      </c>
      <c r="D705" s="38" t="e">
        <f t="shared" ca="1" si="151"/>
        <v>#N/A</v>
      </c>
      <c r="E705" s="41" t="s">
        <v>351</v>
      </c>
      <c r="F705" s="38" t="e">
        <f t="shared" ca="1" si="152"/>
        <v>#N/A</v>
      </c>
      <c r="G705" s="38" t="e">
        <f t="shared" si="153"/>
        <v>#N/A</v>
      </c>
      <c r="H705" s="41" t="s">
        <v>350</v>
      </c>
      <c r="I705" s="38" t="e">
        <f t="shared" si="154"/>
        <v>#N/A</v>
      </c>
      <c r="J705" s="38" t="e">
        <f t="shared" si="155"/>
        <v>#N/A</v>
      </c>
      <c r="K705" s="41" t="s">
        <v>348</v>
      </c>
      <c r="L705" s="38">
        <f t="shared" si="156"/>
        <v>1.7500000000000002E-2</v>
      </c>
      <c r="M705" s="38" t="e">
        <f t="shared" ca="1" si="157"/>
        <v>#N/A</v>
      </c>
      <c r="N705" s="38" t="e">
        <f ca="1">VLOOKUP(B705,$C$7:$T703,13,FALSE)</f>
        <v>#N/A</v>
      </c>
      <c r="O705" s="38" t="e">
        <f t="shared" ca="1" si="158"/>
        <v>#N/A</v>
      </c>
      <c r="P705" s="38" t="e">
        <f t="shared" ca="1" si="159"/>
        <v>#N/A</v>
      </c>
      <c r="Q705" s="38" t="e">
        <f t="shared" ca="1" si="160"/>
        <v>#N/A</v>
      </c>
      <c r="R705" s="38">
        <f t="shared" si="161"/>
        <v>6000</v>
      </c>
      <c r="S705" s="38" t="e">
        <f t="shared" ca="1" si="162"/>
        <v>#N/A</v>
      </c>
      <c r="T705" s="38" t="e">
        <f t="shared" si="163"/>
        <v>#N/A</v>
      </c>
    </row>
    <row r="706" spans="2:20" x14ac:dyDescent="0.25">
      <c r="B706" s="38" t="e">
        <f t="shared" ca="1" si="150"/>
        <v>#N/A</v>
      </c>
      <c r="C706" s="40" t="e">
        <f>Кабельный_журнал!P672</f>
        <v>#N/A</v>
      </c>
      <c r="D706" s="38" t="e">
        <f t="shared" ca="1" si="151"/>
        <v>#N/A</v>
      </c>
      <c r="E706" s="41" t="s">
        <v>351</v>
      </c>
      <c r="F706" s="38" t="e">
        <f t="shared" ca="1" si="152"/>
        <v>#N/A</v>
      </c>
      <c r="G706" s="38" t="e">
        <f t="shared" si="153"/>
        <v>#N/A</v>
      </c>
      <c r="H706" s="41" t="s">
        <v>350</v>
      </c>
      <c r="I706" s="38" t="e">
        <f t="shared" si="154"/>
        <v>#N/A</v>
      </c>
      <c r="J706" s="38" t="e">
        <f t="shared" si="155"/>
        <v>#N/A</v>
      </c>
      <c r="K706" s="41" t="s">
        <v>348</v>
      </c>
      <c r="L706" s="38">
        <f t="shared" si="156"/>
        <v>1.7500000000000002E-2</v>
      </c>
      <c r="M706" s="38" t="e">
        <f t="shared" ca="1" si="157"/>
        <v>#N/A</v>
      </c>
      <c r="N706" s="38" t="e">
        <f ca="1">VLOOKUP(B706,$C$7:$T704,13,FALSE)</f>
        <v>#N/A</v>
      </c>
      <c r="O706" s="38" t="e">
        <f t="shared" ca="1" si="158"/>
        <v>#N/A</v>
      </c>
      <c r="P706" s="38" t="e">
        <f t="shared" ca="1" si="159"/>
        <v>#N/A</v>
      </c>
      <c r="Q706" s="38" t="e">
        <f t="shared" ca="1" si="160"/>
        <v>#N/A</v>
      </c>
      <c r="R706" s="38">
        <f t="shared" si="161"/>
        <v>6000</v>
      </c>
      <c r="S706" s="38" t="e">
        <f t="shared" ca="1" si="162"/>
        <v>#N/A</v>
      </c>
      <c r="T706" s="38" t="e">
        <f t="shared" si="163"/>
        <v>#N/A</v>
      </c>
    </row>
    <row r="707" spans="2:20" x14ac:dyDescent="0.25">
      <c r="B707" s="38" t="e">
        <f t="shared" ca="1" si="150"/>
        <v>#N/A</v>
      </c>
      <c r="C707" s="40" t="e">
        <f>Кабельный_журнал!P673</f>
        <v>#N/A</v>
      </c>
      <c r="D707" s="38" t="e">
        <f t="shared" ca="1" si="151"/>
        <v>#N/A</v>
      </c>
      <c r="E707" s="41" t="s">
        <v>351</v>
      </c>
      <c r="F707" s="38" t="e">
        <f t="shared" ca="1" si="152"/>
        <v>#N/A</v>
      </c>
      <c r="G707" s="38" t="e">
        <f t="shared" si="153"/>
        <v>#N/A</v>
      </c>
      <c r="H707" s="41" t="s">
        <v>350</v>
      </c>
      <c r="I707" s="38" t="e">
        <f t="shared" si="154"/>
        <v>#N/A</v>
      </c>
      <c r="J707" s="38" t="e">
        <f t="shared" si="155"/>
        <v>#N/A</v>
      </c>
      <c r="K707" s="41" t="s">
        <v>348</v>
      </c>
      <c r="L707" s="38">
        <f t="shared" si="156"/>
        <v>1.7500000000000002E-2</v>
      </c>
      <c r="M707" s="38" t="e">
        <f t="shared" ca="1" si="157"/>
        <v>#N/A</v>
      </c>
      <c r="N707" s="38" t="e">
        <f ca="1">VLOOKUP(B707,$C$7:$T705,13,FALSE)</f>
        <v>#N/A</v>
      </c>
      <c r="O707" s="38" t="e">
        <f t="shared" ca="1" si="158"/>
        <v>#N/A</v>
      </c>
      <c r="P707" s="38" t="e">
        <f t="shared" ca="1" si="159"/>
        <v>#N/A</v>
      </c>
      <c r="Q707" s="38" t="e">
        <f t="shared" ca="1" si="160"/>
        <v>#N/A</v>
      </c>
      <c r="R707" s="38">
        <f t="shared" si="161"/>
        <v>6000</v>
      </c>
      <c r="S707" s="38" t="e">
        <f t="shared" ca="1" si="162"/>
        <v>#N/A</v>
      </c>
      <c r="T707" s="38" t="e">
        <f t="shared" si="163"/>
        <v>#N/A</v>
      </c>
    </row>
    <row r="708" spans="2:20" x14ac:dyDescent="0.25">
      <c r="B708" s="38" t="e">
        <f t="shared" ca="1" si="150"/>
        <v>#N/A</v>
      </c>
      <c r="C708" s="40" t="e">
        <f>Кабельный_журнал!P674</f>
        <v>#N/A</v>
      </c>
      <c r="D708" s="38" t="e">
        <f t="shared" ca="1" si="151"/>
        <v>#N/A</v>
      </c>
      <c r="E708" s="41" t="s">
        <v>351</v>
      </c>
      <c r="F708" s="38" t="e">
        <f t="shared" ca="1" si="152"/>
        <v>#N/A</v>
      </c>
      <c r="G708" s="38" t="e">
        <f t="shared" si="153"/>
        <v>#N/A</v>
      </c>
      <c r="H708" s="41" t="s">
        <v>350</v>
      </c>
      <c r="I708" s="38" t="e">
        <f t="shared" si="154"/>
        <v>#N/A</v>
      </c>
      <c r="J708" s="38" t="e">
        <f t="shared" si="155"/>
        <v>#N/A</v>
      </c>
      <c r="K708" s="41" t="s">
        <v>348</v>
      </c>
      <c r="L708" s="38">
        <f t="shared" si="156"/>
        <v>1.7500000000000002E-2</v>
      </c>
      <c r="M708" s="38" t="e">
        <f t="shared" ca="1" si="157"/>
        <v>#N/A</v>
      </c>
      <c r="N708" s="38" t="e">
        <f ca="1">VLOOKUP(B708,$C$7:$T706,13,FALSE)</f>
        <v>#N/A</v>
      </c>
      <c r="O708" s="38" t="e">
        <f t="shared" ca="1" si="158"/>
        <v>#N/A</v>
      </c>
      <c r="P708" s="38" t="e">
        <f t="shared" ca="1" si="159"/>
        <v>#N/A</v>
      </c>
      <c r="Q708" s="38" t="e">
        <f t="shared" ca="1" si="160"/>
        <v>#N/A</v>
      </c>
      <c r="R708" s="38">
        <f t="shared" si="161"/>
        <v>6000</v>
      </c>
      <c r="S708" s="38" t="e">
        <f t="shared" ca="1" si="162"/>
        <v>#N/A</v>
      </c>
      <c r="T708" s="38" t="e">
        <f t="shared" si="163"/>
        <v>#N/A</v>
      </c>
    </row>
    <row r="709" spans="2:20" x14ac:dyDescent="0.25">
      <c r="B709" s="38" t="e">
        <f t="shared" ca="1" si="150"/>
        <v>#N/A</v>
      </c>
      <c r="C709" s="40" t="e">
        <f>Кабельный_журнал!P675</f>
        <v>#N/A</v>
      </c>
      <c r="D709" s="38" t="e">
        <f t="shared" ca="1" si="151"/>
        <v>#N/A</v>
      </c>
      <c r="E709" s="41" t="s">
        <v>351</v>
      </c>
      <c r="F709" s="38" t="e">
        <f t="shared" ca="1" si="152"/>
        <v>#N/A</v>
      </c>
      <c r="G709" s="38" t="e">
        <f t="shared" si="153"/>
        <v>#N/A</v>
      </c>
      <c r="H709" s="41" t="s">
        <v>350</v>
      </c>
      <c r="I709" s="38" t="e">
        <f t="shared" si="154"/>
        <v>#N/A</v>
      </c>
      <c r="J709" s="38" t="e">
        <f t="shared" si="155"/>
        <v>#N/A</v>
      </c>
      <c r="K709" s="41" t="s">
        <v>348</v>
      </c>
      <c r="L709" s="38">
        <f t="shared" si="156"/>
        <v>1.7500000000000002E-2</v>
      </c>
      <c r="M709" s="38" t="e">
        <f t="shared" ca="1" si="157"/>
        <v>#N/A</v>
      </c>
      <c r="N709" s="38" t="e">
        <f ca="1">VLOOKUP(B709,$C$7:$T707,13,FALSE)</f>
        <v>#N/A</v>
      </c>
      <c r="O709" s="38" t="e">
        <f t="shared" ca="1" si="158"/>
        <v>#N/A</v>
      </c>
      <c r="P709" s="38" t="e">
        <f t="shared" ca="1" si="159"/>
        <v>#N/A</v>
      </c>
      <c r="Q709" s="38" t="e">
        <f t="shared" ca="1" si="160"/>
        <v>#N/A</v>
      </c>
      <c r="R709" s="38">
        <f t="shared" si="161"/>
        <v>6000</v>
      </c>
      <c r="S709" s="38" t="e">
        <f t="shared" ca="1" si="162"/>
        <v>#N/A</v>
      </c>
      <c r="T709" s="38" t="e">
        <f t="shared" si="163"/>
        <v>#N/A</v>
      </c>
    </row>
    <row r="710" spans="2:20" x14ac:dyDescent="0.25">
      <c r="B710" s="38" t="e">
        <f t="shared" ca="1" si="150"/>
        <v>#N/A</v>
      </c>
      <c r="C710" s="40" t="e">
        <f>Кабельный_журнал!P676</f>
        <v>#N/A</v>
      </c>
      <c r="D710" s="38" t="e">
        <f t="shared" ca="1" si="151"/>
        <v>#N/A</v>
      </c>
      <c r="E710" s="41" t="s">
        <v>351</v>
      </c>
      <c r="F710" s="38" t="e">
        <f t="shared" ca="1" si="152"/>
        <v>#N/A</v>
      </c>
      <c r="G710" s="38" t="e">
        <f t="shared" si="153"/>
        <v>#N/A</v>
      </c>
      <c r="H710" s="41" t="s">
        <v>350</v>
      </c>
      <c r="I710" s="38" t="e">
        <f t="shared" si="154"/>
        <v>#N/A</v>
      </c>
      <c r="J710" s="38" t="e">
        <f t="shared" si="155"/>
        <v>#N/A</v>
      </c>
      <c r="K710" s="41" t="s">
        <v>348</v>
      </c>
      <c r="L710" s="38">
        <f t="shared" si="156"/>
        <v>1.7500000000000002E-2</v>
      </c>
      <c r="M710" s="38" t="e">
        <f t="shared" ca="1" si="157"/>
        <v>#N/A</v>
      </c>
      <c r="N710" s="38" t="e">
        <f ca="1">VLOOKUP(B710,$C$7:$T708,13,FALSE)</f>
        <v>#N/A</v>
      </c>
      <c r="O710" s="38" t="e">
        <f t="shared" ca="1" si="158"/>
        <v>#N/A</v>
      </c>
      <c r="P710" s="38" t="e">
        <f t="shared" ca="1" si="159"/>
        <v>#N/A</v>
      </c>
      <c r="Q710" s="38" t="e">
        <f t="shared" ca="1" si="160"/>
        <v>#N/A</v>
      </c>
      <c r="R710" s="38">
        <f t="shared" si="161"/>
        <v>6000</v>
      </c>
      <c r="S710" s="38" t="e">
        <f t="shared" ca="1" si="162"/>
        <v>#N/A</v>
      </c>
      <c r="T710" s="38" t="e">
        <f t="shared" si="163"/>
        <v>#N/A</v>
      </c>
    </row>
    <row r="711" spans="2:20" x14ac:dyDescent="0.25">
      <c r="B711" s="38" t="e">
        <f t="shared" ca="1" si="150"/>
        <v>#N/A</v>
      </c>
      <c r="C711" s="40" t="e">
        <f>Кабельный_журнал!P677</f>
        <v>#N/A</v>
      </c>
      <c r="D711" s="38" t="e">
        <f t="shared" ca="1" si="151"/>
        <v>#N/A</v>
      </c>
      <c r="E711" s="41" t="s">
        <v>351</v>
      </c>
      <c r="F711" s="38" t="e">
        <f t="shared" ca="1" si="152"/>
        <v>#N/A</v>
      </c>
      <c r="G711" s="38" t="e">
        <f t="shared" si="153"/>
        <v>#N/A</v>
      </c>
      <c r="H711" s="41" t="s">
        <v>350</v>
      </c>
      <c r="I711" s="38" t="e">
        <f t="shared" si="154"/>
        <v>#N/A</v>
      </c>
      <c r="J711" s="38" t="e">
        <f t="shared" si="155"/>
        <v>#N/A</v>
      </c>
      <c r="K711" s="41" t="s">
        <v>348</v>
      </c>
      <c r="L711" s="38">
        <f t="shared" si="156"/>
        <v>1.7500000000000002E-2</v>
      </c>
      <c r="M711" s="38" t="e">
        <f t="shared" ca="1" si="157"/>
        <v>#N/A</v>
      </c>
      <c r="N711" s="38" t="e">
        <f ca="1">VLOOKUP(B711,$C$7:$T709,13,FALSE)</f>
        <v>#N/A</v>
      </c>
      <c r="O711" s="38" t="e">
        <f t="shared" ca="1" si="158"/>
        <v>#N/A</v>
      </c>
      <c r="P711" s="38" t="e">
        <f t="shared" ca="1" si="159"/>
        <v>#N/A</v>
      </c>
      <c r="Q711" s="38" t="e">
        <f t="shared" ca="1" si="160"/>
        <v>#N/A</v>
      </c>
      <c r="R711" s="38">
        <f t="shared" si="161"/>
        <v>6000</v>
      </c>
      <c r="S711" s="38" t="e">
        <f t="shared" ca="1" si="162"/>
        <v>#N/A</v>
      </c>
      <c r="T711" s="38" t="e">
        <f t="shared" si="163"/>
        <v>#N/A</v>
      </c>
    </row>
    <row r="712" spans="2:20" x14ac:dyDescent="0.25">
      <c r="B712" s="38" t="e">
        <f t="shared" ca="1" si="150"/>
        <v>#N/A</v>
      </c>
      <c r="C712" s="40" t="e">
        <f>Кабельный_журнал!P678</f>
        <v>#N/A</v>
      </c>
      <c r="D712" s="38" t="e">
        <f t="shared" ca="1" si="151"/>
        <v>#N/A</v>
      </c>
      <c r="E712" s="41" t="s">
        <v>351</v>
      </c>
      <c r="F712" s="38" t="e">
        <f t="shared" ca="1" si="152"/>
        <v>#N/A</v>
      </c>
      <c r="G712" s="38" t="e">
        <f t="shared" si="153"/>
        <v>#N/A</v>
      </c>
      <c r="H712" s="41" t="s">
        <v>350</v>
      </c>
      <c r="I712" s="38" t="e">
        <f t="shared" si="154"/>
        <v>#N/A</v>
      </c>
      <c r="J712" s="38" t="e">
        <f t="shared" si="155"/>
        <v>#N/A</v>
      </c>
      <c r="K712" s="41" t="s">
        <v>348</v>
      </c>
      <c r="L712" s="38">
        <f t="shared" si="156"/>
        <v>1.7500000000000002E-2</v>
      </c>
      <c r="M712" s="38" t="e">
        <f t="shared" ca="1" si="157"/>
        <v>#N/A</v>
      </c>
      <c r="N712" s="38" t="e">
        <f ca="1">VLOOKUP(B712,$C$7:$T710,13,FALSE)</f>
        <v>#N/A</v>
      </c>
      <c r="O712" s="38" t="e">
        <f t="shared" ca="1" si="158"/>
        <v>#N/A</v>
      </c>
      <c r="P712" s="38" t="e">
        <f t="shared" ca="1" si="159"/>
        <v>#N/A</v>
      </c>
      <c r="Q712" s="38" t="e">
        <f t="shared" ca="1" si="160"/>
        <v>#N/A</v>
      </c>
      <c r="R712" s="38">
        <f t="shared" si="161"/>
        <v>6000</v>
      </c>
      <c r="S712" s="38" t="e">
        <f t="shared" ca="1" si="162"/>
        <v>#N/A</v>
      </c>
      <c r="T712" s="38" t="e">
        <f t="shared" si="163"/>
        <v>#N/A</v>
      </c>
    </row>
    <row r="713" spans="2:20" x14ac:dyDescent="0.25">
      <c r="B713" s="38" t="e">
        <f t="shared" ca="1" si="150"/>
        <v>#N/A</v>
      </c>
      <c r="C713" s="40" t="e">
        <f>Кабельный_журнал!P679</f>
        <v>#N/A</v>
      </c>
      <c r="D713" s="38" t="e">
        <f t="shared" ca="1" si="151"/>
        <v>#N/A</v>
      </c>
      <c r="E713" s="41" t="s">
        <v>351</v>
      </c>
      <c r="F713" s="38" t="e">
        <f t="shared" ca="1" si="152"/>
        <v>#N/A</v>
      </c>
      <c r="G713" s="38" t="e">
        <f t="shared" si="153"/>
        <v>#N/A</v>
      </c>
      <c r="H713" s="41" t="s">
        <v>350</v>
      </c>
      <c r="I713" s="38" t="e">
        <f t="shared" si="154"/>
        <v>#N/A</v>
      </c>
      <c r="J713" s="38" t="e">
        <f t="shared" si="155"/>
        <v>#N/A</v>
      </c>
      <c r="K713" s="41" t="s">
        <v>348</v>
      </c>
      <c r="L713" s="38">
        <f t="shared" si="156"/>
        <v>1.7500000000000002E-2</v>
      </c>
      <c r="M713" s="38" t="e">
        <f t="shared" ca="1" si="157"/>
        <v>#N/A</v>
      </c>
      <c r="N713" s="38" t="e">
        <f ca="1">VLOOKUP(B713,$C$7:$T711,13,FALSE)</f>
        <v>#N/A</v>
      </c>
      <c r="O713" s="38" t="e">
        <f t="shared" ca="1" si="158"/>
        <v>#N/A</v>
      </c>
      <c r="P713" s="38" t="e">
        <f t="shared" ca="1" si="159"/>
        <v>#N/A</v>
      </c>
      <c r="Q713" s="38" t="e">
        <f t="shared" ca="1" si="160"/>
        <v>#N/A</v>
      </c>
      <c r="R713" s="38">
        <f t="shared" si="161"/>
        <v>6000</v>
      </c>
      <c r="S713" s="38" t="e">
        <f t="shared" ca="1" si="162"/>
        <v>#N/A</v>
      </c>
      <c r="T713" s="38" t="e">
        <f t="shared" si="163"/>
        <v>#N/A</v>
      </c>
    </row>
    <row r="714" spans="2:20" x14ac:dyDescent="0.25">
      <c r="B714" s="38" t="e">
        <f t="shared" ca="1" si="150"/>
        <v>#N/A</v>
      </c>
      <c r="C714" s="40" t="e">
        <f>Кабельный_журнал!P680</f>
        <v>#N/A</v>
      </c>
      <c r="D714" s="38" t="e">
        <f t="shared" ca="1" si="151"/>
        <v>#N/A</v>
      </c>
      <c r="E714" s="41" t="s">
        <v>351</v>
      </c>
      <c r="F714" s="38" t="e">
        <f t="shared" ca="1" si="152"/>
        <v>#N/A</v>
      </c>
      <c r="G714" s="38" t="e">
        <f t="shared" si="153"/>
        <v>#N/A</v>
      </c>
      <c r="H714" s="41" t="s">
        <v>350</v>
      </c>
      <c r="I714" s="38" t="e">
        <f t="shared" si="154"/>
        <v>#N/A</v>
      </c>
      <c r="J714" s="38" t="e">
        <f t="shared" si="155"/>
        <v>#N/A</v>
      </c>
      <c r="K714" s="41" t="s">
        <v>348</v>
      </c>
      <c r="L714" s="38">
        <f t="shared" si="156"/>
        <v>1.7500000000000002E-2</v>
      </c>
      <c r="M714" s="38" t="e">
        <f t="shared" ca="1" si="157"/>
        <v>#N/A</v>
      </c>
      <c r="N714" s="38" t="e">
        <f ca="1">VLOOKUP(B714,$C$7:$T712,13,FALSE)</f>
        <v>#N/A</v>
      </c>
      <c r="O714" s="38" t="e">
        <f t="shared" ca="1" si="158"/>
        <v>#N/A</v>
      </c>
      <c r="P714" s="38" t="e">
        <f t="shared" ca="1" si="159"/>
        <v>#N/A</v>
      </c>
      <c r="Q714" s="38" t="e">
        <f t="shared" ca="1" si="160"/>
        <v>#N/A</v>
      </c>
      <c r="R714" s="38">
        <f t="shared" si="161"/>
        <v>6000</v>
      </c>
      <c r="S714" s="38" t="e">
        <f t="shared" ca="1" si="162"/>
        <v>#N/A</v>
      </c>
      <c r="T714" s="38" t="e">
        <f t="shared" si="163"/>
        <v>#N/A</v>
      </c>
    </row>
    <row r="715" spans="2:20" x14ac:dyDescent="0.25">
      <c r="B715" s="38" t="e">
        <f t="shared" ca="1" si="150"/>
        <v>#N/A</v>
      </c>
      <c r="C715" s="40" t="e">
        <f>Кабельный_журнал!P681</f>
        <v>#N/A</v>
      </c>
      <c r="D715" s="38" t="e">
        <f t="shared" ca="1" si="151"/>
        <v>#N/A</v>
      </c>
      <c r="E715" s="41" t="s">
        <v>351</v>
      </c>
      <c r="F715" s="38" t="e">
        <f t="shared" ca="1" si="152"/>
        <v>#N/A</v>
      </c>
      <c r="G715" s="38" t="e">
        <f t="shared" si="153"/>
        <v>#N/A</v>
      </c>
      <c r="H715" s="41" t="s">
        <v>350</v>
      </c>
      <c r="I715" s="38" t="e">
        <f t="shared" si="154"/>
        <v>#N/A</v>
      </c>
      <c r="J715" s="38" t="e">
        <f t="shared" si="155"/>
        <v>#N/A</v>
      </c>
      <c r="K715" s="41" t="s">
        <v>348</v>
      </c>
      <c r="L715" s="38">
        <f t="shared" si="156"/>
        <v>1.7500000000000002E-2</v>
      </c>
      <c r="M715" s="38" t="e">
        <f t="shared" ca="1" si="157"/>
        <v>#N/A</v>
      </c>
      <c r="N715" s="38" t="e">
        <f ca="1">VLOOKUP(B715,$C$7:$T713,13,FALSE)</f>
        <v>#N/A</v>
      </c>
      <c r="O715" s="38" t="e">
        <f t="shared" ca="1" si="158"/>
        <v>#N/A</v>
      </c>
      <c r="P715" s="38" t="e">
        <f t="shared" ca="1" si="159"/>
        <v>#N/A</v>
      </c>
      <c r="Q715" s="38" t="e">
        <f t="shared" ca="1" si="160"/>
        <v>#N/A</v>
      </c>
      <c r="R715" s="38">
        <f t="shared" si="161"/>
        <v>6000</v>
      </c>
      <c r="S715" s="38" t="e">
        <f t="shared" ca="1" si="162"/>
        <v>#N/A</v>
      </c>
      <c r="T715" s="38" t="e">
        <f t="shared" si="163"/>
        <v>#N/A</v>
      </c>
    </row>
    <row r="716" spans="2:20" x14ac:dyDescent="0.25">
      <c r="B716" s="38" t="e">
        <f t="shared" ca="1" si="150"/>
        <v>#N/A</v>
      </c>
      <c r="C716" s="40" t="e">
        <f>Кабельный_журнал!P682</f>
        <v>#N/A</v>
      </c>
      <c r="D716" s="38" t="e">
        <f t="shared" ca="1" si="151"/>
        <v>#N/A</v>
      </c>
      <c r="E716" s="41" t="s">
        <v>351</v>
      </c>
      <c r="F716" s="38" t="e">
        <f t="shared" ca="1" si="152"/>
        <v>#N/A</v>
      </c>
      <c r="G716" s="38" t="e">
        <f t="shared" si="153"/>
        <v>#N/A</v>
      </c>
      <c r="H716" s="41" t="s">
        <v>350</v>
      </c>
      <c r="I716" s="38" t="e">
        <f t="shared" si="154"/>
        <v>#N/A</v>
      </c>
      <c r="J716" s="38" t="e">
        <f t="shared" si="155"/>
        <v>#N/A</v>
      </c>
      <c r="K716" s="41" t="s">
        <v>348</v>
      </c>
      <c r="L716" s="38">
        <f t="shared" si="156"/>
        <v>1.7500000000000002E-2</v>
      </c>
      <c r="M716" s="38" t="e">
        <f t="shared" ca="1" si="157"/>
        <v>#N/A</v>
      </c>
      <c r="N716" s="38" t="e">
        <f ca="1">VLOOKUP(B716,$C$7:$T714,13,FALSE)</f>
        <v>#N/A</v>
      </c>
      <c r="O716" s="38" t="e">
        <f t="shared" ca="1" si="158"/>
        <v>#N/A</v>
      </c>
      <c r="P716" s="38" t="e">
        <f t="shared" ca="1" si="159"/>
        <v>#N/A</v>
      </c>
      <c r="Q716" s="38" t="e">
        <f t="shared" ca="1" si="160"/>
        <v>#N/A</v>
      </c>
      <c r="R716" s="38">
        <f t="shared" si="161"/>
        <v>6000</v>
      </c>
      <c r="S716" s="38" t="e">
        <f t="shared" ca="1" si="162"/>
        <v>#N/A</v>
      </c>
      <c r="T716" s="38" t="e">
        <f t="shared" si="163"/>
        <v>#N/A</v>
      </c>
    </row>
    <row r="717" spans="2:20" x14ac:dyDescent="0.25">
      <c r="B717" s="38" t="e">
        <f t="shared" ca="1" si="150"/>
        <v>#N/A</v>
      </c>
      <c r="C717" s="40" t="e">
        <f>Кабельный_журнал!P683</f>
        <v>#N/A</v>
      </c>
      <c r="D717" s="38" t="e">
        <f t="shared" ca="1" si="151"/>
        <v>#N/A</v>
      </c>
      <c r="E717" s="41" t="s">
        <v>351</v>
      </c>
      <c r="F717" s="38" t="e">
        <f t="shared" ca="1" si="152"/>
        <v>#N/A</v>
      </c>
      <c r="G717" s="38" t="e">
        <f t="shared" si="153"/>
        <v>#N/A</v>
      </c>
      <c r="H717" s="41" t="s">
        <v>350</v>
      </c>
      <c r="I717" s="38" t="e">
        <f t="shared" si="154"/>
        <v>#N/A</v>
      </c>
      <c r="J717" s="38" t="e">
        <f t="shared" si="155"/>
        <v>#N/A</v>
      </c>
      <c r="K717" s="41" t="s">
        <v>348</v>
      </c>
      <c r="L717" s="38">
        <f t="shared" si="156"/>
        <v>1.7500000000000002E-2</v>
      </c>
      <c r="M717" s="38" t="e">
        <f t="shared" ca="1" si="157"/>
        <v>#N/A</v>
      </c>
      <c r="N717" s="38" t="e">
        <f ca="1">VLOOKUP(B717,$C$7:$T715,13,FALSE)</f>
        <v>#N/A</v>
      </c>
      <c r="O717" s="38" t="e">
        <f t="shared" ca="1" si="158"/>
        <v>#N/A</v>
      </c>
      <c r="P717" s="38" t="e">
        <f t="shared" ca="1" si="159"/>
        <v>#N/A</v>
      </c>
      <c r="Q717" s="38" t="e">
        <f t="shared" ca="1" si="160"/>
        <v>#N/A</v>
      </c>
      <c r="R717" s="38">
        <f t="shared" si="161"/>
        <v>6000</v>
      </c>
      <c r="S717" s="38" t="e">
        <f t="shared" ca="1" si="162"/>
        <v>#N/A</v>
      </c>
      <c r="T717" s="38" t="e">
        <f t="shared" si="163"/>
        <v>#N/A</v>
      </c>
    </row>
    <row r="718" spans="2:20" x14ac:dyDescent="0.25">
      <c r="B718" s="38" t="e">
        <f t="shared" ca="1" si="150"/>
        <v>#N/A</v>
      </c>
      <c r="C718" s="40" t="e">
        <f>Кабельный_журнал!P684</f>
        <v>#N/A</v>
      </c>
      <c r="D718" s="38" t="e">
        <f t="shared" ca="1" si="151"/>
        <v>#N/A</v>
      </c>
      <c r="E718" s="41" t="s">
        <v>351</v>
      </c>
      <c r="F718" s="38" t="e">
        <f t="shared" ca="1" si="152"/>
        <v>#N/A</v>
      </c>
      <c r="G718" s="38" t="e">
        <f t="shared" si="153"/>
        <v>#N/A</v>
      </c>
      <c r="H718" s="41" t="s">
        <v>350</v>
      </c>
      <c r="I718" s="38" t="e">
        <f t="shared" si="154"/>
        <v>#N/A</v>
      </c>
      <c r="J718" s="38" t="e">
        <f t="shared" si="155"/>
        <v>#N/A</v>
      </c>
      <c r="K718" s="41" t="s">
        <v>348</v>
      </c>
      <c r="L718" s="38">
        <f t="shared" si="156"/>
        <v>1.7500000000000002E-2</v>
      </c>
      <c r="M718" s="38" t="e">
        <f t="shared" ca="1" si="157"/>
        <v>#N/A</v>
      </c>
      <c r="N718" s="38" t="e">
        <f ca="1">VLOOKUP(B718,$C$7:$T716,13,FALSE)</f>
        <v>#N/A</v>
      </c>
      <c r="O718" s="38" t="e">
        <f t="shared" ca="1" si="158"/>
        <v>#N/A</v>
      </c>
      <c r="P718" s="38" t="e">
        <f t="shared" ca="1" si="159"/>
        <v>#N/A</v>
      </c>
      <c r="Q718" s="38" t="e">
        <f t="shared" ca="1" si="160"/>
        <v>#N/A</v>
      </c>
      <c r="R718" s="38">
        <f t="shared" si="161"/>
        <v>6000</v>
      </c>
      <c r="S718" s="38" t="e">
        <f t="shared" ca="1" si="162"/>
        <v>#N/A</v>
      </c>
      <c r="T718" s="38" t="e">
        <f t="shared" si="163"/>
        <v>#N/A</v>
      </c>
    </row>
    <row r="719" spans="2:20" x14ac:dyDescent="0.25">
      <c r="B719" s="38" t="e">
        <f t="shared" ca="1" si="150"/>
        <v>#N/A</v>
      </c>
      <c r="C719" s="40" t="e">
        <f>Кабельный_журнал!P685</f>
        <v>#N/A</v>
      </c>
      <c r="D719" s="38" t="e">
        <f t="shared" ca="1" si="151"/>
        <v>#N/A</v>
      </c>
      <c r="E719" s="41" t="s">
        <v>351</v>
      </c>
      <c r="F719" s="38" t="e">
        <f t="shared" ca="1" si="152"/>
        <v>#N/A</v>
      </c>
      <c r="G719" s="38" t="e">
        <f t="shared" si="153"/>
        <v>#N/A</v>
      </c>
      <c r="H719" s="41" t="s">
        <v>350</v>
      </c>
      <c r="I719" s="38" t="e">
        <f t="shared" si="154"/>
        <v>#N/A</v>
      </c>
      <c r="J719" s="38" t="e">
        <f t="shared" si="155"/>
        <v>#N/A</v>
      </c>
      <c r="K719" s="41" t="s">
        <v>348</v>
      </c>
      <c r="L719" s="38">
        <f t="shared" si="156"/>
        <v>1.7500000000000002E-2</v>
      </c>
      <c r="M719" s="38" t="e">
        <f t="shared" ca="1" si="157"/>
        <v>#N/A</v>
      </c>
      <c r="N719" s="38" t="e">
        <f ca="1">VLOOKUP(B719,$C$7:$T717,13,FALSE)</f>
        <v>#N/A</v>
      </c>
      <c r="O719" s="38" t="e">
        <f t="shared" ca="1" si="158"/>
        <v>#N/A</v>
      </c>
      <c r="P719" s="38" t="e">
        <f t="shared" ca="1" si="159"/>
        <v>#N/A</v>
      </c>
      <c r="Q719" s="38" t="e">
        <f t="shared" ca="1" si="160"/>
        <v>#N/A</v>
      </c>
      <c r="R719" s="38">
        <f t="shared" si="161"/>
        <v>6000</v>
      </c>
      <c r="S719" s="38" t="e">
        <f t="shared" ca="1" si="162"/>
        <v>#N/A</v>
      </c>
      <c r="T719" s="38" t="e">
        <f t="shared" si="163"/>
        <v>#N/A</v>
      </c>
    </row>
    <row r="720" spans="2:20" x14ac:dyDescent="0.25">
      <c r="B720" s="38" t="e">
        <f t="shared" ca="1" si="150"/>
        <v>#N/A</v>
      </c>
      <c r="C720" s="40" t="e">
        <f>Кабельный_журнал!P686</f>
        <v>#N/A</v>
      </c>
      <c r="D720" s="38" t="e">
        <f t="shared" ca="1" si="151"/>
        <v>#N/A</v>
      </c>
      <c r="E720" s="41" t="s">
        <v>351</v>
      </c>
      <c r="F720" s="38" t="e">
        <f t="shared" ca="1" si="152"/>
        <v>#N/A</v>
      </c>
      <c r="G720" s="38" t="e">
        <f t="shared" si="153"/>
        <v>#N/A</v>
      </c>
      <c r="H720" s="41" t="s">
        <v>350</v>
      </c>
      <c r="I720" s="38" t="e">
        <f t="shared" si="154"/>
        <v>#N/A</v>
      </c>
      <c r="J720" s="38" t="e">
        <f t="shared" si="155"/>
        <v>#N/A</v>
      </c>
      <c r="K720" s="41" t="s">
        <v>348</v>
      </c>
      <c r="L720" s="38">
        <f t="shared" si="156"/>
        <v>1.7500000000000002E-2</v>
      </c>
      <c r="M720" s="38" t="e">
        <f t="shared" ca="1" si="157"/>
        <v>#N/A</v>
      </c>
      <c r="N720" s="38" t="e">
        <f ca="1">VLOOKUP(B720,$C$7:$T718,13,FALSE)</f>
        <v>#N/A</v>
      </c>
      <c r="O720" s="38" t="e">
        <f t="shared" ca="1" si="158"/>
        <v>#N/A</v>
      </c>
      <c r="P720" s="38" t="e">
        <f t="shared" ca="1" si="159"/>
        <v>#N/A</v>
      </c>
      <c r="Q720" s="38" t="e">
        <f t="shared" ca="1" si="160"/>
        <v>#N/A</v>
      </c>
      <c r="R720" s="38">
        <f t="shared" si="161"/>
        <v>6000</v>
      </c>
      <c r="S720" s="38" t="e">
        <f t="shared" ca="1" si="162"/>
        <v>#N/A</v>
      </c>
      <c r="T720" s="38" t="e">
        <f t="shared" si="163"/>
        <v>#N/A</v>
      </c>
    </row>
    <row r="721" spans="2:20" x14ac:dyDescent="0.25">
      <c r="B721" s="38" t="e">
        <f t="shared" ca="1" si="150"/>
        <v>#N/A</v>
      </c>
      <c r="C721" s="40" t="e">
        <f>Кабельный_журнал!P687</f>
        <v>#N/A</v>
      </c>
      <c r="D721" s="38" t="e">
        <f t="shared" ca="1" si="151"/>
        <v>#N/A</v>
      </c>
      <c r="E721" s="41" t="s">
        <v>351</v>
      </c>
      <c r="F721" s="38" t="e">
        <f t="shared" ca="1" si="152"/>
        <v>#N/A</v>
      </c>
      <c r="G721" s="38" t="e">
        <f t="shared" si="153"/>
        <v>#N/A</v>
      </c>
      <c r="H721" s="41" t="s">
        <v>350</v>
      </c>
      <c r="I721" s="38" t="e">
        <f t="shared" si="154"/>
        <v>#N/A</v>
      </c>
      <c r="J721" s="38" t="e">
        <f t="shared" si="155"/>
        <v>#N/A</v>
      </c>
      <c r="K721" s="41" t="s">
        <v>348</v>
      </c>
      <c r="L721" s="38">
        <f t="shared" si="156"/>
        <v>1.7500000000000002E-2</v>
      </c>
      <c r="M721" s="38" t="e">
        <f t="shared" ca="1" si="157"/>
        <v>#N/A</v>
      </c>
      <c r="N721" s="38" t="e">
        <f ca="1">VLOOKUP(B721,$C$7:$T719,13,FALSE)</f>
        <v>#N/A</v>
      </c>
      <c r="O721" s="38" t="e">
        <f t="shared" ca="1" si="158"/>
        <v>#N/A</v>
      </c>
      <c r="P721" s="38" t="e">
        <f t="shared" ca="1" si="159"/>
        <v>#N/A</v>
      </c>
      <c r="Q721" s="38" t="e">
        <f t="shared" ca="1" si="160"/>
        <v>#N/A</v>
      </c>
      <c r="R721" s="38">
        <f t="shared" si="161"/>
        <v>6000</v>
      </c>
      <c r="S721" s="38" t="e">
        <f t="shared" ca="1" si="162"/>
        <v>#N/A</v>
      </c>
      <c r="T721" s="38" t="e">
        <f t="shared" si="163"/>
        <v>#N/A</v>
      </c>
    </row>
    <row r="722" spans="2:20" x14ac:dyDescent="0.25">
      <c r="B722" s="38" t="e">
        <f t="shared" ca="1" si="150"/>
        <v>#N/A</v>
      </c>
      <c r="C722" s="40" t="e">
        <f>Кабельный_журнал!P688</f>
        <v>#N/A</v>
      </c>
      <c r="D722" s="38" t="e">
        <f t="shared" ca="1" si="151"/>
        <v>#N/A</v>
      </c>
      <c r="E722" s="41" t="s">
        <v>351</v>
      </c>
      <c r="F722" s="38" t="e">
        <f t="shared" ca="1" si="152"/>
        <v>#N/A</v>
      </c>
      <c r="G722" s="38" t="e">
        <f t="shared" si="153"/>
        <v>#N/A</v>
      </c>
      <c r="H722" s="41" t="s">
        <v>350</v>
      </c>
      <c r="I722" s="38" t="e">
        <f t="shared" si="154"/>
        <v>#N/A</v>
      </c>
      <c r="J722" s="38" t="e">
        <f t="shared" si="155"/>
        <v>#N/A</v>
      </c>
      <c r="K722" s="41" t="s">
        <v>348</v>
      </c>
      <c r="L722" s="38">
        <f t="shared" si="156"/>
        <v>1.7500000000000002E-2</v>
      </c>
      <c r="M722" s="38" t="e">
        <f t="shared" ca="1" si="157"/>
        <v>#N/A</v>
      </c>
      <c r="N722" s="38" t="e">
        <f ca="1">VLOOKUP(B722,$C$7:$T720,13,FALSE)</f>
        <v>#N/A</v>
      </c>
      <c r="O722" s="38" t="e">
        <f t="shared" ca="1" si="158"/>
        <v>#N/A</v>
      </c>
      <c r="P722" s="38" t="e">
        <f t="shared" ca="1" si="159"/>
        <v>#N/A</v>
      </c>
      <c r="Q722" s="38" t="e">
        <f t="shared" ca="1" si="160"/>
        <v>#N/A</v>
      </c>
      <c r="R722" s="38">
        <f t="shared" si="161"/>
        <v>6000</v>
      </c>
      <c r="S722" s="38" t="e">
        <f t="shared" ca="1" si="162"/>
        <v>#N/A</v>
      </c>
      <c r="T722" s="38" t="e">
        <f t="shared" si="163"/>
        <v>#N/A</v>
      </c>
    </row>
    <row r="723" spans="2:20" x14ac:dyDescent="0.25">
      <c r="B723" s="38" t="e">
        <f t="shared" ca="1" si="150"/>
        <v>#N/A</v>
      </c>
      <c r="C723" s="40" t="e">
        <f>Кабельный_журнал!P689</f>
        <v>#N/A</v>
      </c>
      <c r="D723" s="38" t="e">
        <f t="shared" ca="1" si="151"/>
        <v>#N/A</v>
      </c>
      <c r="E723" s="41" t="s">
        <v>351</v>
      </c>
      <c r="F723" s="38" t="e">
        <f t="shared" ca="1" si="152"/>
        <v>#N/A</v>
      </c>
      <c r="G723" s="38" t="e">
        <f t="shared" si="153"/>
        <v>#N/A</v>
      </c>
      <c r="H723" s="41" t="s">
        <v>350</v>
      </c>
      <c r="I723" s="38" t="e">
        <f t="shared" si="154"/>
        <v>#N/A</v>
      </c>
      <c r="J723" s="38" t="e">
        <f t="shared" si="155"/>
        <v>#N/A</v>
      </c>
      <c r="K723" s="41" t="s">
        <v>348</v>
      </c>
      <c r="L723" s="38">
        <f t="shared" si="156"/>
        <v>1.7500000000000002E-2</v>
      </c>
      <c r="M723" s="38" t="e">
        <f t="shared" ca="1" si="157"/>
        <v>#N/A</v>
      </c>
      <c r="N723" s="38" t="e">
        <f ca="1">VLOOKUP(B723,$C$7:$T721,13,FALSE)</f>
        <v>#N/A</v>
      </c>
      <c r="O723" s="38" t="e">
        <f t="shared" ca="1" si="158"/>
        <v>#N/A</v>
      </c>
      <c r="P723" s="38" t="e">
        <f t="shared" ca="1" si="159"/>
        <v>#N/A</v>
      </c>
      <c r="Q723" s="38" t="e">
        <f t="shared" ca="1" si="160"/>
        <v>#N/A</v>
      </c>
      <c r="R723" s="38">
        <f t="shared" si="161"/>
        <v>6000</v>
      </c>
      <c r="S723" s="38" t="e">
        <f t="shared" ca="1" si="162"/>
        <v>#N/A</v>
      </c>
      <c r="T723" s="38" t="e">
        <f t="shared" si="163"/>
        <v>#N/A</v>
      </c>
    </row>
    <row r="724" spans="2:20" x14ac:dyDescent="0.25">
      <c r="B724" s="38" t="e">
        <f t="shared" ca="1" si="150"/>
        <v>#N/A</v>
      </c>
      <c r="C724" s="40" t="e">
        <f>Кабельный_журнал!P690</f>
        <v>#N/A</v>
      </c>
      <c r="D724" s="38" t="e">
        <f t="shared" ca="1" si="151"/>
        <v>#N/A</v>
      </c>
      <c r="E724" s="41" t="s">
        <v>351</v>
      </c>
      <c r="F724" s="38" t="e">
        <f t="shared" ca="1" si="152"/>
        <v>#N/A</v>
      </c>
      <c r="G724" s="38" t="e">
        <f t="shared" si="153"/>
        <v>#N/A</v>
      </c>
      <c r="H724" s="41" t="s">
        <v>350</v>
      </c>
      <c r="I724" s="38" t="e">
        <f t="shared" si="154"/>
        <v>#N/A</v>
      </c>
      <c r="J724" s="38" t="e">
        <f t="shared" si="155"/>
        <v>#N/A</v>
      </c>
      <c r="K724" s="41" t="s">
        <v>348</v>
      </c>
      <c r="L724" s="38">
        <f t="shared" si="156"/>
        <v>1.7500000000000002E-2</v>
      </c>
      <c r="M724" s="38" t="e">
        <f t="shared" ca="1" si="157"/>
        <v>#N/A</v>
      </c>
      <c r="N724" s="38" t="e">
        <f ca="1">VLOOKUP(B724,$C$7:$T722,13,FALSE)</f>
        <v>#N/A</v>
      </c>
      <c r="O724" s="38" t="e">
        <f t="shared" ca="1" si="158"/>
        <v>#N/A</v>
      </c>
      <c r="P724" s="38" t="e">
        <f t="shared" ca="1" si="159"/>
        <v>#N/A</v>
      </c>
      <c r="Q724" s="38" t="e">
        <f t="shared" ca="1" si="160"/>
        <v>#N/A</v>
      </c>
      <c r="R724" s="38">
        <f t="shared" si="161"/>
        <v>6000</v>
      </c>
      <c r="S724" s="38" t="e">
        <f t="shared" ca="1" si="162"/>
        <v>#N/A</v>
      </c>
      <c r="T724" s="38" t="e">
        <f t="shared" si="163"/>
        <v>#N/A</v>
      </c>
    </row>
    <row r="725" spans="2:20" x14ac:dyDescent="0.25">
      <c r="B725" s="38" t="e">
        <f t="shared" ca="1" si="150"/>
        <v>#N/A</v>
      </c>
      <c r="C725" s="40" t="e">
        <f>Кабельный_журнал!P691</f>
        <v>#N/A</v>
      </c>
      <c r="D725" s="38" t="e">
        <f t="shared" ca="1" si="151"/>
        <v>#N/A</v>
      </c>
      <c r="E725" s="41" t="s">
        <v>351</v>
      </c>
      <c r="F725" s="38" t="e">
        <f t="shared" ca="1" si="152"/>
        <v>#N/A</v>
      </c>
      <c r="G725" s="38" t="e">
        <f t="shared" si="153"/>
        <v>#N/A</v>
      </c>
      <c r="H725" s="41" t="s">
        <v>350</v>
      </c>
      <c r="I725" s="38" t="e">
        <f t="shared" si="154"/>
        <v>#N/A</v>
      </c>
      <c r="J725" s="38" t="e">
        <f t="shared" si="155"/>
        <v>#N/A</v>
      </c>
      <c r="K725" s="41" t="s">
        <v>348</v>
      </c>
      <c r="L725" s="38">
        <f t="shared" si="156"/>
        <v>1.7500000000000002E-2</v>
      </c>
      <c r="M725" s="38" t="e">
        <f t="shared" ca="1" si="157"/>
        <v>#N/A</v>
      </c>
      <c r="N725" s="38" t="e">
        <f ca="1">VLOOKUP(B725,$C$7:$T723,13,FALSE)</f>
        <v>#N/A</v>
      </c>
      <c r="O725" s="38" t="e">
        <f t="shared" ca="1" si="158"/>
        <v>#N/A</v>
      </c>
      <c r="P725" s="38" t="e">
        <f t="shared" ca="1" si="159"/>
        <v>#N/A</v>
      </c>
      <c r="Q725" s="38" t="e">
        <f t="shared" ca="1" si="160"/>
        <v>#N/A</v>
      </c>
      <c r="R725" s="38">
        <f t="shared" si="161"/>
        <v>6000</v>
      </c>
      <c r="S725" s="38" t="e">
        <f t="shared" ca="1" si="162"/>
        <v>#N/A</v>
      </c>
      <c r="T725" s="38" t="e">
        <f t="shared" si="163"/>
        <v>#N/A</v>
      </c>
    </row>
    <row r="726" spans="2:20" x14ac:dyDescent="0.25">
      <c r="B726" s="38" t="e">
        <f t="shared" ca="1" si="150"/>
        <v>#N/A</v>
      </c>
      <c r="C726" s="40" t="e">
        <f>Кабельный_журнал!P692</f>
        <v>#N/A</v>
      </c>
      <c r="D726" s="38" t="e">
        <f t="shared" ca="1" si="151"/>
        <v>#N/A</v>
      </c>
      <c r="E726" s="41" t="s">
        <v>351</v>
      </c>
      <c r="F726" s="38" t="e">
        <f t="shared" ca="1" si="152"/>
        <v>#N/A</v>
      </c>
      <c r="G726" s="38" t="e">
        <f t="shared" si="153"/>
        <v>#N/A</v>
      </c>
      <c r="H726" s="41" t="s">
        <v>350</v>
      </c>
      <c r="I726" s="38" t="e">
        <f t="shared" si="154"/>
        <v>#N/A</v>
      </c>
      <c r="J726" s="38" t="e">
        <f t="shared" si="155"/>
        <v>#N/A</v>
      </c>
      <c r="K726" s="41" t="s">
        <v>348</v>
      </c>
      <c r="L726" s="38">
        <f t="shared" si="156"/>
        <v>1.7500000000000002E-2</v>
      </c>
      <c r="M726" s="38" t="e">
        <f t="shared" ca="1" si="157"/>
        <v>#N/A</v>
      </c>
      <c r="N726" s="38" t="e">
        <f ca="1">VLOOKUP(B726,$C$7:$T724,13,FALSE)</f>
        <v>#N/A</v>
      </c>
      <c r="O726" s="38" t="e">
        <f t="shared" ca="1" si="158"/>
        <v>#N/A</v>
      </c>
      <c r="P726" s="38" t="e">
        <f t="shared" ca="1" si="159"/>
        <v>#N/A</v>
      </c>
      <c r="Q726" s="38" t="e">
        <f t="shared" ca="1" si="160"/>
        <v>#N/A</v>
      </c>
      <c r="R726" s="38">
        <f t="shared" si="161"/>
        <v>6000</v>
      </c>
      <c r="S726" s="38" t="e">
        <f t="shared" ca="1" si="162"/>
        <v>#N/A</v>
      </c>
      <c r="T726" s="38" t="e">
        <f t="shared" si="163"/>
        <v>#N/A</v>
      </c>
    </row>
    <row r="727" spans="2:20" x14ac:dyDescent="0.25">
      <c r="B727" s="38" t="e">
        <f t="shared" ca="1" si="150"/>
        <v>#N/A</v>
      </c>
      <c r="C727" s="40" t="e">
        <f>Кабельный_журнал!P693</f>
        <v>#N/A</v>
      </c>
      <c r="D727" s="38" t="e">
        <f t="shared" ca="1" si="151"/>
        <v>#N/A</v>
      </c>
      <c r="E727" s="41" t="s">
        <v>351</v>
      </c>
      <c r="F727" s="38" t="e">
        <f t="shared" ca="1" si="152"/>
        <v>#N/A</v>
      </c>
      <c r="G727" s="38" t="e">
        <f t="shared" si="153"/>
        <v>#N/A</v>
      </c>
      <c r="H727" s="41" t="s">
        <v>350</v>
      </c>
      <c r="I727" s="38" t="e">
        <f t="shared" si="154"/>
        <v>#N/A</v>
      </c>
      <c r="J727" s="38" t="e">
        <f t="shared" si="155"/>
        <v>#N/A</v>
      </c>
      <c r="K727" s="41" t="s">
        <v>348</v>
      </c>
      <c r="L727" s="38">
        <f t="shared" si="156"/>
        <v>1.7500000000000002E-2</v>
      </c>
      <c r="M727" s="38" t="e">
        <f t="shared" ca="1" si="157"/>
        <v>#N/A</v>
      </c>
      <c r="N727" s="38" t="e">
        <f ca="1">VLOOKUP(B727,$C$7:$T725,13,FALSE)</f>
        <v>#N/A</v>
      </c>
      <c r="O727" s="38" t="e">
        <f t="shared" ca="1" si="158"/>
        <v>#N/A</v>
      </c>
      <c r="P727" s="38" t="e">
        <f t="shared" ca="1" si="159"/>
        <v>#N/A</v>
      </c>
      <c r="Q727" s="38" t="e">
        <f t="shared" ca="1" si="160"/>
        <v>#N/A</v>
      </c>
      <c r="R727" s="38">
        <f t="shared" si="161"/>
        <v>6000</v>
      </c>
      <c r="S727" s="38" t="e">
        <f t="shared" ca="1" si="162"/>
        <v>#N/A</v>
      </c>
      <c r="T727" s="38" t="e">
        <f t="shared" si="163"/>
        <v>#N/A</v>
      </c>
    </row>
    <row r="728" spans="2:20" x14ac:dyDescent="0.25">
      <c r="B728" s="38" t="e">
        <f t="shared" ca="1" si="150"/>
        <v>#N/A</v>
      </c>
      <c r="C728" s="40" t="e">
        <f>Кабельный_журнал!P694</f>
        <v>#N/A</v>
      </c>
      <c r="D728" s="38" t="e">
        <f t="shared" ca="1" si="151"/>
        <v>#N/A</v>
      </c>
      <c r="E728" s="41" t="s">
        <v>351</v>
      </c>
      <c r="F728" s="38" t="e">
        <f t="shared" ca="1" si="152"/>
        <v>#N/A</v>
      </c>
      <c r="G728" s="38" t="e">
        <f t="shared" si="153"/>
        <v>#N/A</v>
      </c>
      <c r="H728" s="41" t="s">
        <v>350</v>
      </c>
      <c r="I728" s="38" t="e">
        <f t="shared" si="154"/>
        <v>#N/A</v>
      </c>
      <c r="J728" s="38" t="e">
        <f t="shared" si="155"/>
        <v>#N/A</v>
      </c>
      <c r="K728" s="41" t="s">
        <v>348</v>
      </c>
      <c r="L728" s="38">
        <f t="shared" si="156"/>
        <v>1.7500000000000002E-2</v>
      </c>
      <c r="M728" s="38" t="e">
        <f t="shared" ca="1" si="157"/>
        <v>#N/A</v>
      </c>
      <c r="N728" s="38" t="e">
        <f ca="1">VLOOKUP(B728,$C$7:$T726,13,FALSE)</f>
        <v>#N/A</v>
      </c>
      <c r="O728" s="38" t="e">
        <f t="shared" ca="1" si="158"/>
        <v>#N/A</v>
      </c>
      <c r="P728" s="38" t="e">
        <f t="shared" ca="1" si="159"/>
        <v>#N/A</v>
      </c>
      <c r="Q728" s="38" t="e">
        <f t="shared" ca="1" si="160"/>
        <v>#N/A</v>
      </c>
      <c r="R728" s="38">
        <f t="shared" si="161"/>
        <v>6000</v>
      </c>
      <c r="S728" s="38" t="e">
        <f t="shared" ca="1" si="162"/>
        <v>#N/A</v>
      </c>
      <c r="T728" s="38" t="e">
        <f t="shared" si="163"/>
        <v>#N/A</v>
      </c>
    </row>
    <row r="729" spans="2:20" x14ac:dyDescent="0.25">
      <c r="B729" s="38" t="e">
        <f t="shared" ca="1" si="150"/>
        <v>#N/A</v>
      </c>
      <c r="C729" s="40" t="e">
        <f>Кабельный_журнал!P695</f>
        <v>#N/A</v>
      </c>
      <c r="D729" s="38" t="e">
        <f t="shared" ca="1" si="151"/>
        <v>#N/A</v>
      </c>
      <c r="E729" s="41" t="s">
        <v>351</v>
      </c>
      <c r="F729" s="38" t="e">
        <f t="shared" ca="1" si="152"/>
        <v>#N/A</v>
      </c>
      <c r="G729" s="38" t="e">
        <f t="shared" si="153"/>
        <v>#N/A</v>
      </c>
      <c r="H729" s="41" t="s">
        <v>350</v>
      </c>
      <c r="I729" s="38" t="e">
        <f t="shared" si="154"/>
        <v>#N/A</v>
      </c>
      <c r="J729" s="38" t="e">
        <f t="shared" si="155"/>
        <v>#N/A</v>
      </c>
      <c r="K729" s="41" t="s">
        <v>348</v>
      </c>
      <c r="L729" s="38">
        <f t="shared" si="156"/>
        <v>1.7500000000000002E-2</v>
      </c>
      <c r="M729" s="38" t="e">
        <f t="shared" ca="1" si="157"/>
        <v>#N/A</v>
      </c>
      <c r="N729" s="38" t="e">
        <f ca="1">VLOOKUP(B729,$C$7:$T727,13,FALSE)</f>
        <v>#N/A</v>
      </c>
      <c r="O729" s="38" t="e">
        <f t="shared" ca="1" si="158"/>
        <v>#N/A</v>
      </c>
      <c r="P729" s="38" t="e">
        <f t="shared" ca="1" si="159"/>
        <v>#N/A</v>
      </c>
      <c r="Q729" s="38" t="e">
        <f t="shared" ca="1" si="160"/>
        <v>#N/A</v>
      </c>
      <c r="R729" s="38">
        <f t="shared" si="161"/>
        <v>6000</v>
      </c>
      <c r="S729" s="38" t="e">
        <f t="shared" ca="1" si="162"/>
        <v>#N/A</v>
      </c>
      <c r="T729" s="38" t="e">
        <f t="shared" si="163"/>
        <v>#N/A</v>
      </c>
    </row>
    <row r="730" spans="2:20" x14ac:dyDescent="0.25">
      <c r="B730" s="38" t="e">
        <f t="shared" ca="1" si="150"/>
        <v>#N/A</v>
      </c>
      <c r="C730" s="40" t="e">
        <f>Кабельный_журнал!P696</f>
        <v>#N/A</v>
      </c>
      <c r="D730" s="38" t="e">
        <f t="shared" ca="1" si="151"/>
        <v>#N/A</v>
      </c>
      <c r="E730" s="41" t="s">
        <v>351</v>
      </c>
      <c r="F730" s="38" t="e">
        <f t="shared" ca="1" si="152"/>
        <v>#N/A</v>
      </c>
      <c r="G730" s="38" t="e">
        <f t="shared" si="153"/>
        <v>#N/A</v>
      </c>
      <c r="H730" s="41" t="s">
        <v>350</v>
      </c>
      <c r="I730" s="38" t="e">
        <f t="shared" si="154"/>
        <v>#N/A</v>
      </c>
      <c r="J730" s="38" t="e">
        <f t="shared" si="155"/>
        <v>#N/A</v>
      </c>
      <c r="K730" s="41" t="s">
        <v>348</v>
      </c>
      <c r="L730" s="38">
        <f t="shared" si="156"/>
        <v>1.7500000000000002E-2</v>
      </c>
      <c r="M730" s="38" t="e">
        <f t="shared" ca="1" si="157"/>
        <v>#N/A</v>
      </c>
      <c r="N730" s="38" t="e">
        <f ca="1">VLOOKUP(B730,$C$7:$T728,13,FALSE)</f>
        <v>#N/A</v>
      </c>
      <c r="O730" s="38" t="e">
        <f t="shared" ca="1" si="158"/>
        <v>#N/A</v>
      </c>
      <c r="P730" s="38" t="e">
        <f t="shared" ca="1" si="159"/>
        <v>#N/A</v>
      </c>
      <c r="Q730" s="38" t="e">
        <f t="shared" ca="1" si="160"/>
        <v>#N/A</v>
      </c>
      <c r="R730" s="38">
        <f t="shared" si="161"/>
        <v>6000</v>
      </c>
      <c r="S730" s="38" t="e">
        <f t="shared" ca="1" si="162"/>
        <v>#N/A</v>
      </c>
      <c r="T730" s="38" t="e">
        <f t="shared" si="163"/>
        <v>#N/A</v>
      </c>
    </row>
    <row r="731" spans="2:20" x14ac:dyDescent="0.25">
      <c r="B731" s="38" t="e">
        <f t="shared" ca="1" si="150"/>
        <v>#N/A</v>
      </c>
      <c r="C731" s="40" t="e">
        <f>Кабельный_журнал!P697</f>
        <v>#N/A</v>
      </c>
      <c r="D731" s="38" t="e">
        <f t="shared" ca="1" si="151"/>
        <v>#N/A</v>
      </c>
      <c r="E731" s="41" t="s">
        <v>351</v>
      </c>
      <c r="F731" s="38" t="e">
        <f t="shared" ca="1" si="152"/>
        <v>#N/A</v>
      </c>
      <c r="G731" s="38" t="e">
        <f t="shared" si="153"/>
        <v>#N/A</v>
      </c>
      <c r="H731" s="41" t="s">
        <v>350</v>
      </c>
      <c r="I731" s="38" t="e">
        <f t="shared" si="154"/>
        <v>#N/A</v>
      </c>
      <c r="J731" s="38" t="e">
        <f t="shared" si="155"/>
        <v>#N/A</v>
      </c>
      <c r="K731" s="41" t="s">
        <v>348</v>
      </c>
      <c r="L731" s="38">
        <f t="shared" si="156"/>
        <v>1.7500000000000002E-2</v>
      </c>
      <c r="M731" s="38" t="e">
        <f t="shared" ca="1" si="157"/>
        <v>#N/A</v>
      </c>
      <c r="N731" s="38" t="e">
        <f ca="1">VLOOKUP(B731,$C$7:$T729,13,FALSE)</f>
        <v>#N/A</v>
      </c>
      <c r="O731" s="38" t="e">
        <f t="shared" ca="1" si="158"/>
        <v>#N/A</v>
      </c>
      <c r="P731" s="38" t="e">
        <f t="shared" ca="1" si="159"/>
        <v>#N/A</v>
      </c>
      <c r="Q731" s="38" t="e">
        <f t="shared" ca="1" si="160"/>
        <v>#N/A</v>
      </c>
      <c r="R731" s="38">
        <f t="shared" si="161"/>
        <v>6000</v>
      </c>
      <c r="S731" s="38" t="e">
        <f t="shared" ca="1" si="162"/>
        <v>#N/A</v>
      </c>
      <c r="T731" s="38" t="e">
        <f t="shared" si="163"/>
        <v>#N/A</v>
      </c>
    </row>
    <row r="732" spans="2:20" x14ac:dyDescent="0.25">
      <c r="B732" s="38" t="e">
        <f t="shared" ca="1" si="150"/>
        <v>#N/A</v>
      </c>
      <c r="C732" s="40" t="e">
        <f>Кабельный_журнал!P698</f>
        <v>#N/A</v>
      </c>
      <c r="D732" s="38" t="e">
        <f t="shared" ca="1" si="151"/>
        <v>#N/A</v>
      </c>
      <c r="E732" s="41" t="s">
        <v>351</v>
      </c>
      <c r="F732" s="38" t="e">
        <f t="shared" ca="1" si="152"/>
        <v>#N/A</v>
      </c>
      <c r="G732" s="38" t="e">
        <f t="shared" si="153"/>
        <v>#N/A</v>
      </c>
      <c r="H732" s="41" t="s">
        <v>350</v>
      </c>
      <c r="I732" s="38" t="e">
        <f t="shared" si="154"/>
        <v>#N/A</v>
      </c>
      <c r="J732" s="38" t="e">
        <f t="shared" si="155"/>
        <v>#N/A</v>
      </c>
      <c r="K732" s="41" t="s">
        <v>348</v>
      </c>
      <c r="L732" s="38">
        <f t="shared" si="156"/>
        <v>1.7500000000000002E-2</v>
      </c>
      <c r="M732" s="38" t="e">
        <f t="shared" ca="1" si="157"/>
        <v>#N/A</v>
      </c>
      <c r="N732" s="38" t="e">
        <f ca="1">VLOOKUP(B732,$C$7:$T730,13,FALSE)</f>
        <v>#N/A</v>
      </c>
      <c r="O732" s="38" t="e">
        <f t="shared" ca="1" si="158"/>
        <v>#N/A</v>
      </c>
      <c r="P732" s="38" t="e">
        <f t="shared" ca="1" si="159"/>
        <v>#N/A</v>
      </c>
      <c r="Q732" s="38" t="e">
        <f t="shared" ca="1" si="160"/>
        <v>#N/A</v>
      </c>
      <c r="R732" s="38">
        <f t="shared" si="161"/>
        <v>6000</v>
      </c>
      <c r="S732" s="38" t="e">
        <f t="shared" ca="1" si="162"/>
        <v>#N/A</v>
      </c>
      <c r="T732" s="38" t="e">
        <f t="shared" si="163"/>
        <v>#N/A</v>
      </c>
    </row>
    <row r="733" spans="2:20" x14ac:dyDescent="0.25">
      <c r="B733" s="38" t="e">
        <f t="shared" ca="1" si="150"/>
        <v>#N/A</v>
      </c>
      <c r="C733" s="40" t="e">
        <f>Кабельный_журнал!P699</f>
        <v>#N/A</v>
      </c>
      <c r="D733" s="38" t="e">
        <f t="shared" ca="1" si="151"/>
        <v>#N/A</v>
      </c>
      <c r="E733" s="41" t="s">
        <v>351</v>
      </c>
      <c r="F733" s="38" t="e">
        <f t="shared" ca="1" si="152"/>
        <v>#N/A</v>
      </c>
      <c r="G733" s="38" t="e">
        <f t="shared" si="153"/>
        <v>#N/A</v>
      </c>
      <c r="H733" s="41" t="s">
        <v>350</v>
      </c>
      <c r="I733" s="38" t="e">
        <f t="shared" si="154"/>
        <v>#N/A</v>
      </c>
      <c r="J733" s="38" t="e">
        <f t="shared" si="155"/>
        <v>#N/A</v>
      </c>
      <c r="K733" s="41" t="s">
        <v>348</v>
      </c>
      <c r="L733" s="38">
        <f t="shared" si="156"/>
        <v>1.7500000000000002E-2</v>
      </c>
      <c r="M733" s="38" t="e">
        <f t="shared" ca="1" si="157"/>
        <v>#N/A</v>
      </c>
      <c r="N733" s="38" t="e">
        <f ca="1">VLOOKUP(B733,$C$7:$T731,13,FALSE)</f>
        <v>#N/A</v>
      </c>
      <c r="O733" s="38" t="e">
        <f t="shared" ca="1" si="158"/>
        <v>#N/A</v>
      </c>
      <c r="P733" s="38" t="e">
        <f t="shared" ca="1" si="159"/>
        <v>#N/A</v>
      </c>
      <c r="Q733" s="38" t="e">
        <f t="shared" ca="1" si="160"/>
        <v>#N/A</v>
      </c>
      <c r="R733" s="38">
        <f t="shared" si="161"/>
        <v>6000</v>
      </c>
      <c r="S733" s="38" t="e">
        <f t="shared" ca="1" si="162"/>
        <v>#N/A</v>
      </c>
      <c r="T733" s="38" t="e">
        <f t="shared" si="163"/>
        <v>#N/A</v>
      </c>
    </row>
    <row r="734" spans="2:20" x14ac:dyDescent="0.25">
      <c r="B734" s="38" t="e">
        <f t="shared" ca="1" si="150"/>
        <v>#N/A</v>
      </c>
      <c r="C734" s="40" t="e">
        <f>Кабельный_журнал!P700</f>
        <v>#N/A</v>
      </c>
      <c r="D734" s="38" t="e">
        <f t="shared" ca="1" si="151"/>
        <v>#N/A</v>
      </c>
      <c r="E734" s="41" t="s">
        <v>351</v>
      </c>
      <c r="F734" s="38" t="e">
        <f t="shared" ca="1" si="152"/>
        <v>#N/A</v>
      </c>
      <c r="G734" s="38" t="e">
        <f t="shared" si="153"/>
        <v>#N/A</v>
      </c>
      <c r="H734" s="41" t="s">
        <v>350</v>
      </c>
      <c r="I734" s="38" t="e">
        <f t="shared" si="154"/>
        <v>#N/A</v>
      </c>
      <c r="J734" s="38" t="e">
        <f t="shared" si="155"/>
        <v>#N/A</v>
      </c>
      <c r="K734" s="41" t="s">
        <v>348</v>
      </c>
      <c r="L734" s="38">
        <f t="shared" si="156"/>
        <v>1.7500000000000002E-2</v>
      </c>
      <c r="M734" s="38" t="e">
        <f t="shared" ca="1" si="157"/>
        <v>#N/A</v>
      </c>
      <c r="N734" s="38" t="e">
        <f ca="1">VLOOKUP(B734,$C$7:$T732,13,FALSE)</f>
        <v>#N/A</v>
      </c>
      <c r="O734" s="38" t="e">
        <f t="shared" ca="1" si="158"/>
        <v>#N/A</v>
      </c>
      <c r="P734" s="38" t="e">
        <f t="shared" ca="1" si="159"/>
        <v>#N/A</v>
      </c>
      <c r="Q734" s="38" t="e">
        <f t="shared" ca="1" si="160"/>
        <v>#N/A</v>
      </c>
      <c r="R734" s="38">
        <f t="shared" si="161"/>
        <v>6000</v>
      </c>
      <c r="S734" s="38" t="e">
        <f t="shared" ca="1" si="162"/>
        <v>#N/A</v>
      </c>
      <c r="T734" s="38" t="e">
        <f t="shared" si="163"/>
        <v>#N/A</v>
      </c>
    </row>
    <row r="735" spans="2:20" x14ac:dyDescent="0.25">
      <c r="B735" s="38" t="e">
        <f t="shared" ca="1" si="150"/>
        <v>#N/A</v>
      </c>
      <c r="C735" s="40" t="e">
        <f>Кабельный_журнал!P701</f>
        <v>#N/A</v>
      </c>
      <c r="D735" s="38" t="e">
        <f t="shared" ca="1" si="151"/>
        <v>#N/A</v>
      </c>
      <c r="E735" s="41" t="s">
        <v>351</v>
      </c>
      <c r="F735" s="38" t="e">
        <f t="shared" ca="1" si="152"/>
        <v>#N/A</v>
      </c>
      <c r="G735" s="38" t="e">
        <f t="shared" si="153"/>
        <v>#N/A</v>
      </c>
      <c r="H735" s="41" t="s">
        <v>350</v>
      </c>
      <c r="I735" s="38" t="e">
        <f t="shared" si="154"/>
        <v>#N/A</v>
      </c>
      <c r="J735" s="38" t="e">
        <f t="shared" si="155"/>
        <v>#N/A</v>
      </c>
      <c r="K735" s="41" t="s">
        <v>348</v>
      </c>
      <c r="L735" s="38">
        <f t="shared" si="156"/>
        <v>1.7500000000000002E-2</v>
      </c>
      <c r="M735" s="38" t="e">
        <f t="shared" ca="1" si="157"/>
        <v>#N/A</v>
      </c>
      <c r="N735" s="38" t="e">
        <f ca="1">VLOOKUP(B735,$C$7:$T733,13,FALSE)</f>
        <v>#N/A</v>
      </c>
      <c r="O735" s="38" t="e">
        <f t="shared" ca="1" si="158"/>
        <v>#N/A</v>
      </c>
      <c r="P735" s="38" t="e">
        <f t="shared" ca="1" si="159"/>
        <v>#N/A</v>
      </c>
      <c r="Q735" s="38" t="e">
        <f t="shared" ca="1" si="160"/>
        <v>#N/A</v>
      </c>
      <c r="R735" s="38">
        <f t="shared" si="161"/>
        <v>6000</v>
      </c>
      <c r="S735" s="38" t="e">
        <f t="shared" ca="1" si="162"/>
        <v>#N/A</v>
      </c>
      <c r="T735" s="38" t="e">
        <f t="shared" si="163"/>
        <v>#N/A</v>
      </c>
    </row>
    <row r="736" spans="2:20" x14ac:dyDescent="0.25">
      <c r="B736" s="38" t="e">
        <f t="shared" ca="1" si="150"/>
        <v>#N/A</v>
      </c>
      <c r="C736" s="40" t="e">
        <f>Кабельный_журнал!P702</f>
        <v>#N/A</v>
      </c>
      <c r="D736" s="38" t="e">
        <f t="shared" ca="1" si="151"/>
        <v>#N/A</v>
      </c>
      <c r="E736" s="41" t="s">
        <v>351</v>
      </c>
      <c r="F736" s="38" t="e">
        <f t="shared" ca="1" si="152"/>
        <v>#N/A</v>
      </c>
      <c r="G736" s="38" t="e">
        <f t="shared" si="153"/>
        <v>#N/A</v>
      </c>
      <c r="H736" s="41" t="s">
        <v>350</v>
      </c>
      <c r="I736" s="38" t="e">
        <f t="shared" si="154"/>
        <v>#N/A</v>
      </c>
      <c r="J736" s="38" t="e">
        <f t="shared" si="155"/>
        <v>#N/A</v>
      </c>
      <c r="K736" s="41" t="s">
        <v>348</v>
      </c>
      <c r="L736" s="38">
        <f t="shared" si="156"/>
        <v>1.7500000000000002E-2</v>
      </c>
      <c r="M736" s="38" t="e">
        <f t="shared" ca="1" si="157"/>
        <v>#N/A</v>
      </c>
      <c r="N736" s="38" t="e">
        <f ca="1">VLOOKUP(B736,$C$7:$T734,13,FALSE)</f>
        <v>#N/A</v>
      </c>
      <c r="O736" s="38" t="e">
        <f t="shared" ca="1" si="158"/>
        <v>#N/A</v>
      </c>
      <c r="P736" s="38" t="e">
        <f t="shared" ca="1" si="159"/>
        <v>#N/A</v>
      </c>
      <c r="Q736" s="38" t="e">
        <f t="shared" ca="1" si="160"/>
        <v>#N/A</v>
      </c>
      <c r="R736" s="38">
        <f t="shared" si="161"/>
        <v>6000</v>
      </c>
      <c r="S736" s="38" t="e">
        <f t="shared" ca="1" si="162"/>
        <v>#N/A</v>
      </c>
      <c r="T736" s="38" t="e">
        <f t="shared" si="163"/>
        <v>#N/A</v>
      </c>
    </row>
    <row r="737" spans="2:20" x14ac:dyDescent="0.25">
      <c r="B737" s="38" t="e">
        <f t="shared" ca="1" si="150"/>
        <v>#N/A</v>
      </c>
      <c r="C737" s="40" t="e">
        <f>Кабельный_журнал!P703</f>
        <v>#N/A</v>
      </c>
      <c r="D737" s="38" t="e">
        <f t="shared" ca="1" si="151"/>
        <v>#N/A</v>
      </c>
      <c r="E737" s="41" t="s">
        <v>351</v>
      </c>
      <c r="F737" s="38" t="e">
        <f t="shared" ca="1" si="152"/>
        <v>#N/A</v>
      </c>
      <c r="G737" s="38" t="e">
        <f t="shared" si="153"/>
        <v>#N/A</v>
      </c>
      <c r="H737" s="41" t="s">
        <v>350</v>
      </c>
      <c r="I737" s="38" t="e">
        <f t="shared" si="154"/>
        <v>#N/A</v>
      </c>
      <c r="J737" s="38" t="e">
        <f t="shared" si="155"/>
        <v>#N/A</v>
      </c>
      <c r="K737" s="41" t="s">
        <v>348</v>
      </c>
      <c r="L737" s="38">
        <f t="shared" si="156"/>
        <v>1.7500000000000002E-2</v>
      </c>
      <c r="M737" s="38" t="e">
        <f t="shared" ca="1" si="157"/>
        <v>#N/A</v>
      </c>
      <c r="N737" s="38" t="e">
        <f ca="1">VLOOKUP(B737,$C$7:$T735,13,FALSE)</f>
        <v>#N/A</v>
      </c>
      <c r="O737" s="38" t="e">
        <f t="shared" ca="1" si="158"/>
        <v>#N/A</v>
      </c>
      <c r="P737" s="38" t="e">
        <f t="shared" ca="1" si="159"/>
        <v>#N/A</v>
      </c>
      <c r="Q737" s="38" t="e">
        <f t="shared" ca="1" si="160"/>
        <v>#N/A</v>
      </c>
      <c r="R737" s="38">
        <f t="shared" si="161"/>
        <v>6000</v>
      </c>
      <c r="S737" s="38" t="e">
        <f t="shared" ca="1" si="162"/>
        <v>#N/A</v>
      </c>
      <c r="T737" s="38" t="e">
        <f t="shared" si="163"/>
        <v>#N/A</v>
      </c>
    </row>
    <row r="738" spans="2:20" x14ac:dyDescent="0.25">
      <c r="B738" s="38" t="e">
        <f t="shared" ca="1" si="150"/>
        <v>#N/A</v>
      </c>
      <c r="C738" s="40" t="e">
        <f>Кабельный_журнал!P704</f>
        <v>#N/A</v>
      </c>
      <c r="D738" s="38" t="e">
        <f t="shared" ca="1" si="151"/>
        <v>#N/A</v>
      </c>
      <c r="E738" s="41" t="s">
        <v>351</v>
      </c>
      <c r="F738" s="38" t="e">
        <f t="shared" ca="1" si="152"/>
        <v>#N/A</v>
      </c>
      <c r="G738" s="38" t="e">
        <f t="shared" si="153"/>
        <v>#N/A</v>
      </c>
      <c r="H738" s="41" t="s">
        <v>350</v>
      </c>
      <c r="I738" s="38" t="e">
        <f t="shared" si="154"/>
        <v>#N/A</v>
      </c>
      <c r="J738" s="38" t="e">
        <f t="shared" si="155"/>
        <v>#N/A</v>
      </c>
      <c r="K738" s="41" t="s">
        <v>348</v>
      </c>
      <c r="L738" s="38">
        <f t="shared" si="156"/>
        <v>1.7500000000000002E-2</v>
      </c>
      <c r="M738" s="38" t="e">
        <f t="shared" ca="1" si="157"/>
        <v>#N/A</v>
      </c>
      <c r="N738" s="38" t="e">
        <f ca="1">VLOOKUP(B738,$C$7:$T736,13,FALSE)</f>
        <v>#N/A</v>
      </c>
      <c r="O738" s="38" t="e">
        <f t="shared" ca="1" si="158"/>
        <v>#N/A</v>
      </c>
      <c r="P738" s="38" t="e">
        <f t="shared" ca="1" si="159"/>
        <v>#N/A</v>
      </c>
      <c r="Q738" s="38" t="e">
        <f t="shared" ca="1" si="160"/>
        <v>#N/A</v>
      </c>
      <c r="R738" s="38">
        <f t="shared" si="161"/>
        <v>6000</v>
      </c>
      <c r="S738" s="38" t="e">
        <f t="shared" ca="1" si="162"/>
        <v>#N/A</v>
      </c>
      <c r="T738" s="38" t="e">
        <f t="shared" si="163"/>
        <v>#N/A</v>
      </c>
    </row>
    <row r="739" spans="2:20" x14ac:dyDescent="0.25">
      <c r="B739" s="38" t="e">
        <f t="shared" ca="1" si="150"/>
        <v>#N/A</v>
      </c>
      <c r="C739" s="40" t="e">
        <f>Кабельный_журнал!P705</f>
        <v>#N/A</v>
      </c>
      <c r="D739" s="38" t="e">
        <f t="shared" ca="1" si="151"/>
        <v>#N/A</v>
      </c>
      <c r="E739" s="41" t="s">
        <v>351</v>
      </c>
      <c r="F739" s="38" t="e">
        <f t="shared" ca="1" si="152"/>
        <v>#N/A</v>
      </c>
      <c r="G739" s="38" t="e">
        <f t="shared" si="153"/>
        <v>#N/A</v>
      </c>
      <c r="H739" s="41" t="s">
        <v>350</v>
      </c>
      <c r="I739" s="38" t="e">
        <f t="shared" si="154"/>
        <v>#N/A</v>
      </c>
      <c r="J739" s="38" t="e">
        <f t="shared" si="155"/>
        <v>#N/A</v>
      </c>
      <c r="K739" s="41" t="s">
        <v>348</v>
      </c>
      <c r="L739" s="38">
        <f t="shared" si="156"/>
        <v>1.7500000000000002E-2</v>
      </c>
      <c r="M739" s="38" t="e">
        <f t="shared" ca="1" si="157"/>
        <v>#N/A</v>
      </c>
      <c r="N739" s="38" t="e">
        <f ca="1">VLOOKUP(B739,$C$7:$T737,13,FALSE)</f>
        <v>#N/A</v>
      </c>
      <c r="O739" s="38" t="e">
        <f t="shared" ca="1" si="158"/>
        <v>#N/A</v>
      </c>
      <c r="P739" s="38" t="e">
        <f t="shared" ca="1" si="159"/>
        <v>#N/A</v>
      </c>
      <c r="Q739" s="38" t="e">
        <f t="shared" ca="1" si="160"/>
        <v>#N/A</v>
      </c>
      <c r="R739" s="38">
        <f t="shared" si="161"/>
        <v>6000</v>
      </c>
      <c r="S739" s="38" t="e">
        <f t="shared" ca="1" si="162"/>
        <v>#N/A</v>
      </c>
      <c r="T739" s="38" t="e">
        <f t="shared" si="163"/>
        <v>#N/A</v>
      </c>
    </row>
    <row r="740" spans="2:20" x14ac:dyDescent="0.25">
      <c r="B740" s="38" t="e">
        <f t="shared" ca="1" si="150"/>
        <v>#N/A</v>
      </c>
      <c r="C740" s="40" t="e">
        <f>Кабельный_журнал!P706</f>
        <v>#N/A</v>
      </c>
      <c r="D740" s="38" t="e">
        <f t="shared" ca="1" si="151"/>
        <v>#N/A</v>
      </c>
      <c r="E740" s="41" t="s">
        <v>351</v>
      </c>
      <c r="F740" s="38" t="e">
        <f t="shared" ca="1" si="152"/>
        <v>#N/A</v>
      </c>
      <c r="G740" s="38" t="e">
        <f t="shared" si="153"/>
        <v>#N/A</v>
      </c>
      <c r="H740" s="41" t="s">
        <v>350</v>
      </c>
      <c r="I740" s="38" t="e">
        <f t="shared" si="154"/>
        <v>#N/A</v>
      </c>
      <c r="J740" s="38" t="e">
        <f t="shared" si="155"/>
        <v>#N/A</v>
      </c>
      <c r="K740" s="41" t="s">
        <v>348</v>
      </c>
      <c r="L740" s="38">
        <f t="shared" si="156"/>
        <v>1.7500000000000002E-2</v>
      </c>
      <c r="M740" s="38" t="e">
        <f t="shared" ca="1" si="157"/>
        <v>#N/A</v>
      </c>
      <c r="N740" s="38" t="e">
        <f ca="1">VLOOKUP(B740,$C$7:$T738,13,FALSE)</f>
        <v>#N/A</v>
      </c>
      <c r="O740" s="38" t="e">
        <f t="shared" ca="1" si="158"/>
        <v>#N/A</v>
      </c>
      <c r="P740" s="38" t="e">
        <f t="shared" ca="1" si="159"/>
        <v>#N/A</v>
      </c>
      <c r="Q740" s="38" t="e">
        <f t="shared" ca="1" si="160"/>
        <v>#N/A</v>
      </c>
      <c r="R740" s="38">
        <f t="shared" si="161"/>
        <v>6000</v>
      </c>
      <c r="S740" s="38" t="e">
        <f t="shared" ca="1" si="162"/>
        <v>#N/A</v>
      </c>
      <c r="T740" s="38" t="e">
        <f t="shared" si="163"/>
        <v>#N/A</v>
      </c>
    </row>
    <row r="741" spans="2:20" x14ac:dyDescent="0.25">
      <c r="B741" s="38" t="e">
        <f t="shared" ca="1" si="150"/>
        <v>#N/A</v>
      </c>
      <c r="C741" s="40" t="e">
        <f>Кабельный_журнал!P707</f>
        <v>#N/A</v>
      </c>
      <c r="D741" s="38" t="e">
        <f t="shared" ca="1" si="151"/>
        <v>#N/A</v>
      </c>
      <c r="E741" s="41" t="s">
        <v>351</v>
      </c>
      <c r="F741" s="38" t="e">
        <f t="shared" ca="1" si="152"/>
        <v>#N/A</v>
      </c>
      <c r="G741" s="38" t="e">
        <f t="shared" si="153"/>
        <v>#N/A</v>
      </c>
      <c r="H741" s="41" t="s">
        <v>350</v>
      </c>
      <c r="I741" s="38" t="e">
        <f t="shared" si="154"/>
        <v>#N/A</v>
      </c>
      <c r="J741" s="38" t="e">
        <f t="shared" si="155"/>
        <v>#N/A</v>
      </c>
      <c r="K741" s="41" t="s">
        <v>348</v>
      </c>
      <c r="L741" s="38">
        <f t="shared" si="156"/>
        <v>1.7500000000000002E-2</v>
      </c>
      <c r="M741" s="38" t="e">
        <f t="shared" ca="1" si="157"/>
        <v>#N/A</v>
      </c>
      <c r="N741" s="38" t="e">
        <f ca="1">VLOOKUP(B741,$C$7:$T739,13,FALSE)</f>
        <v>#N/A</v>
      </c>
      <c r="O741" s="38" t="e">
        <f t="shared" ca="1" si="158"/>
        <v>#N/A</v>
      </c>
      <c r="P741" s="38" t="e">
        <f t="shared" ca="1" si="159"/>
        <v>#N/A</v>
      </c>
      <c r="Q741" s="38" t="e">
        <f t="shared" ca="1" si="160"/>
        <v>#N/A</v>
      </c>
      <c r="R741" s="38">
        <f t="shared" si="161"/>
        <v>6000</v>
      </c>
      <c r="S741" s="38" t="e">
        <f t="shared" ca="1" si="162"/>
        <v>#N/A</v>
      </c>
      <c r="T741" s="38" t="e">
        <f t="shared" si="163"/>
        <v>#N/A</v>
      </c>
    </row>
    <row r="742" spans="2:20" x14ac:dyDescent="0.25">
      <c r="B742" s="38" t="e">
        <f t="shared" ca="1" si="150"/>
        <v>#N/A</v>
      </c>
      <c r="C742" s="40" t="e">
        <f>Кабельный_журнал!P708</f>
        <v>#N/A</v>
      </c>
      <c r="D742" s="38" t="e">
        <f t="shared" ca="1" si="151"/>
        <v>#N/A</v>
      </c>
      <c r="E742" s="41" t="s">
        <v>351</v>
      </c>
      <c r="F742" s="38" t="e">
        <f t="shared" ca="1" si="152"/>
        <v>#N/A</v>
      </c>
      <c r="G742" s="38" t="e">
        <f t="shared" si="153"/>
        <v>#N/A</v>
      </c>
      <c r="H742" s="41" t="s">
        <v>350</v>
      </c>
      <c r="I742" s="38" t="e">
        <f t="shared" si="154"/>
        <v>#N/A</v>
      </c>
      <c r="J742" s="38" t="e">
        <f t="shared" si="155"/>
        <v>#N/A</v>
      </c>
      <c r="K742" s="41" t="s">
        <v>348</v>
      </c>
      <c r="L742" s="38">
        <f t="shared" si="156"/>
        <v>1.7500000000000002E-2</v>
      </c>
      <c r="M742" s="38" t="e">
        <f t="shared" ca="1" si="157"/>
        <v>#N/A</v>
      </c>
      <c r="N742" s="38" t="e">
        <f ca="1">VLOOKUP(B742,$C$7:$T740,13,FALSE)</f>
        <v>#N/A</v>
      </c>
      <c r="O742" s="38" t="e">
        <f t="shared" ca="1" si="158"/>
        <v>#N/A</v>
      </c>
      <c r="P742" s="38" t="e">
        <f t="shared" ca="1" si="159"/>
        <v>#N/A</v>
      </c>
      <c r="Q742" s="38" t="e">
        <f t="shared" ca="1" si="160"/>
        <v>#N/A</v>
      </c>
      <c r="R742" s="38">
        <f t="shared" si="161"/>
        <v>6000</v>
      </c>
      <c r="S742" s="38" t="e">
        <f t="shared" ca="1" si="162"/>
        <v>#N/A</v>
      </c>
      <c r="T742" s="38" t="e">
        <f t="shared" si="163"/>
        <v>#N/A</v>
      </c>
    </row>
    <row r="743" spans="2:20" x14ac:dyDescent="0.25">
      <c r="B743" s="38" t="e">
        <f t="shared" ref="B743:B806" ca="1" si="164">VLOOKUP(C743,Кабельный_журнал,2,FALSE)</f>
        <v>#N/A</v>
      </c>
      <c r="C743" s="40" t="e">
        <f>Кабельный_журнал!P709</f>
        <v>#N/A</v>
      </c>
      <c r="D743" s="38" t="e">
        <f t="shared" ref="D743:D806" ca="1" si="165">B743&amp;"-"&amp;C743</f>
        <v>#N/A</v>
      </c>
      <c r="E743" s="41" t="s">
        <v>351</v>
      </c>
      <c r="F743" s="38" t="e">
        <f t="shared" ref="F743:F806" ca="1" si="166">VLOOKUP(C743,Кабельный_журнал,8,FALSE)</f>
        <v>#N/A</v>
      </c>
      <c r="G743" s="38" t="e">
        <f t="shared" ref="G743:G806" si="167">VLOOKUP(C743,Исходные_данные,21,FALSE)</f>
        <v>#N/A</v>
      </c>
      <c r="H743" s="41" t="s">
        <v>350</v>
      </c>
      <c r="I743" s="38" t="e">
        <f t="shared" ref="I743:I806" si="168">VLOOKUP(C743,Исходные_данные,22,FALSE)</f>
        <v>#N/A</v>
      </c>
      <c r="J743" s="38" t="e">
        <f t="shared" ref="J743:J806" si="169">I743</f>
        <v>#N/A</v>
      </c>
      <c r="K743" s="41" t="s">
        <v>348</v>
      </c>
      <c r="L743" s="38">
        <f t="shared" ref="L743:L806" si="170">VLOOKUP(K743,$K$2:$L$3,2,FALSE)</f>
        <v>1.7500000000000002E-2</v>
      </c>
      <c r="M743" s="38" t="e">
        <f t="shared" ref="M743:M806" ca="1" si="171">L743*F743*(1/I743+1/J743)</f>
        <v>#N/A</v>
      </c>
      <c r="N743" s="38" t="e">
        <f ca="1">VLOOKUP(B743,$C$7:$T741,13,FALSE)</f>
        <v>#N/A</v>
      </c>
      <c r="O743" s="38" t="e">
        <f t="shared" ref="O743:O806" ca="1" si="172">L743+M743</f>
        <v>#N/A</v>
      </c>
      <c r="P743" s="38" t="e">
        <f t="shared" ref="P743:P806" ca="1" si="173">220/O743</f>
        <v>#N/A</v>
      </c>
      <c r="Q743" s="38" t="e">
        <f t="shared" ref="Q743:Q806" ca="1" si="174">O743/G743</f>
        <v>#N/A</v>
      </c>
      <c r="R743" s="38">
        <f t="shared" ref="R743:R806" si="175">VLOOKUP(H743,$W$2:$Y$12,3,FALSE)</f>
        <v>6000</v>
      </c>
      <c r="S743" s="38" t="e">
        <f t="shared" ref="S743:S806" ca="1" si="176">_xlfn.IFS(E743="щит",IF(P743&gt;R743,"Увел сеч",IF(T743&gt;P743,"Увел сеч","tср&lt;5с")),E743="потреб",IF(P743&gt;R743,"Увел сеч",IF(T743&gt;P743,"Увел сеч","tср&lt;0.4с")))</f>
        <v>#N/A</v>
      </c>
      <c r="T743" s="38" t="e">
        <f t="shared" ref="T743:T806" si="177">G743*VLOOKUP(H743,$W$2:$Y$12,2,FALSE)</f>
        <v>#N/A</v>
      </c>
    </row>
    <row r="744" spans="2:20" x14ac:dyDescent="0.25">
      <c r="B744" s="38" t="e">
        <f t="shared" ca="1" si="164"/>
        <v>#N/A</v>
      </c>
      <c r="C744" s="40" t="e">
        <f>Кабельный_журнал!P710</f>
        <v>#N/A</v>
      </c>
      <c r="D744" s="38" t="e">
        <f t="shared" ca="1" si="165"/>
        <v>#N/A</v>
      </c>
      <c r="E744" s="41" t="s">
        <v>351</v>
      </c>
      <c r="F744" s="38" t="e">
        <f t="shared" ca="1" si="166"/>
        <v>#N/A</v>
      </c>
      <c r="G744" s="38" t="e">
        <f t="shared" si="167"/>
        <v>#N/A</v>
      </c>
      <c r="H744" s="41" t="s">
        <v>350</v>
      </c>
      <c r="I744" s="38" t="e">
        <f t="shared" si="168"/>
        <v>#N/A</v>
      </c>
      <c r="J744" s="38" t="e">
        <f t="shared" si="169"/>
        <v>#N/A</v>
      </c>
      <c r="K744" s="41" t="s">
        <v>348</v>
      </c>
      <c r="L744" s="38">
        <f t="shared" si="170"/>
        <v>1.7500000000000002E-2</v>
      </c>
      <c r="M744" s="38" t="e">
        <f t="shared" ca="1" si="171"/>
        <v>#N/A</v>
      </c>
      <c r="N744" s="38" t="e">
        <f ca="1">VLOOKUP(B744,$C$7:$T742,13,FALSE)</f>
        <v>#N/A</v>
      </c>
      <c r="O744" s="38" t="e">
        <f t="shared" ca="1" si="172"/>
        <v>#N/A</v>
      </c>
      <c r="P744" s="38" t="e">
        <f t="shared" ca="1" si="173"/>
        <v>#N/A</v>
      </c>
      <c r="Q744" s="38" t="e">
        <f t="shared" ca="1" si="174"/>
        <v>#N/A</v>
      </c>
      <c r="R744" s="38">
        <f t="shared" si="175"/>
        <v>6000</v>
      </c>
      <c r="S744" s="38" t="e">
        <f t="shared" ca="1" si="176"/>
        <v>#N/A</v>
      </c>
      <c r="T744" s="38" t="e">
        <f t="shared" si="177"/>
        <v>#N/A</v>
      </c>
    </row>
    <row r="745" spans="2:20" x14ac:dyDescent="0.25">
      <c r="B745" s="38" t="e">
        <f t="shared" ca="1" si="164"/>
        <v>#N/A</v>
      </c>
      <c r="C745" s="40" t="e">
        <f>Кабельный_журнал!P711</f>
        <v>#N/A</v>
      </c>
      <c r="D745" s="38" t="e">
        <f t="shared" ca="1" si="165"/>
        <v>#N/A</v>
      </c>
      <c r="E745" s="41" t="s">
        <v>351</v>
      </c>
      <c r="F745" s="38" t="e">
        <f t="shared" ca="1" si="166"/>
        <v>#N/A</v>
      </c>
      <c r="G745" s="38" t="e">
        <f t="shared" si="167"/>
        <v>#N/A</v>
      </c>
      <c r="H745" s="41" t="s">
        <v>350</v>
      </c>
      <c r="I745" s="38" t="e">
        <f t="shared" si="168"/>
        <v>#N/A</v>
      </c>
      <c r="J745" s="38" t="e">
        <f t="shared" si="169"/>
        <v>#N/A</v>
      </c>
      <c r="K745" s="41" t="s">
        <v>348</v>
      </c>
      <c r="L745" s="38">
        <f t="shared" si="170"/>
        <v>1.7500000000000002E-2</v>
      </c>
      <c r="M745" s="38" t="e">
        <f t="shared" ca="1" si="171"/>
        <v>#N/A</v>
      </c>
      <c r="N745" s="38" t="e">
        <f ca="1">VLOOKUP(B745,$C$7:$T743,13,FALSE)</f>
        <v>#N/A</v>
      </c>
      <c r="O745" s="38" t="e">
        <f t="shared" ca="1" si="172"/>
        <v>#N/A</v>
      </c>
      <c r="P745" s="38" t="e">
        <f t="shared" ca="1" si="173"/>
        <v>#N/A</v>
      </c>
      <c r="Q745" s="38" t="e">
        <f t="shared" ca="1" si="174"/>
        <v>#N/A</v>
      </c>
      <c r="R745" s="38">
        <f t="shared" si="175"/>
        <v>6000</v>
      </c>
      <c r="S745" s="38" t="e">
        <f t="shared" ca="1" si="176"/>
        <v>#N/A</v>
      </c>
      <c r="T745" s="38" t="e">
        <f t="shared" si="177"/>
        <v>#N/A</v>
      </c>
    </row>
    <row r="746" spans="2:20" x14ac:dyDescent="0.25">
      <c r="B746" s="38" t="e">
        <f t="shared" ca="1" si="164"/>
        <v>#N/A</v>
      </c>
      <c r="C746" s="40" t="e">
        <f>Кабельный_журнал!P712</f>
        <v>#N/A</v>
      </c>
      <c r="D746" s="38" t="e">
        <f t="shared" ca="1" si="165"/>
        <v>#N/A</v>
      </c>
      <c r="E746" s="41" t="s">
        <v>351</v>
      </c>
      <c r="F746" s="38" t="e">
        <f t="shared" ca="1" si="166"/>
        <v>#N/A</v>
      </c>
      <c r="G746" s="38" t="e">
        <f t="shared" si="167"/>
        <v>#N/A</v>
      </c>
      <c r="H746" s="41" t="s">
        <v>350</v>
      </c>
      <c r="I746" s="38" t="e">
        <f t="shared" si="168"/>
        <v>#N/A</v>
      </c>
      <c r="J746" s="38" t="e">
        <f t="shared" si="169"/>
        <v>#N/A</v>
      </c>
      <c r="K746" s="41" t="s">
        <v>348</v>
      </c>
      <c r="L746" s="38">
        <f t="shared" si="170"/>
        <v>1.7500000000000002E-2</v>
      </c>
      <c r="M746" s="38" t="e">
        <f t="shared" ca="1" si="171"/>
        <v>#N/A</v>
      </c>
      <c r="N746" s="38" t="e">
        <f ca="1">VLOOKUP(B746,$C$7:$T744,13,FALSE)</f>
        <v>#N/A</v>
      </c>
      <c r="O746" s="38" t="e">
        <f t="shared" ca="1" si="172"/>
        <v>#N/A</v>
      </c>
      <c r="P746" s="38" t="e">
        <f t="shared" ca="1" si="173"/>
        <v>#N/A</v>
      </c>
      <c r="Q746" s="38" t="e">
        <f t="shared" ca="1" si="174"/>
        <v>#N/A</v>
      </c>
      <c r="R746" s="38">
        <f t="shared" si="175"/>
        <v>6000</v>
      </c>
      <c r="S746" s="38" t="e">
        <f t="shared" ca="1" si="176"/>
        <v>#N/A</v>
      </c>
      <c r="T746" s="38" t="e">
        <f t="shared" si="177"/>
        <v>#N/A</v>
      </c>
    </row>
    <row r="747" spans="2:20" x14ac:dyDescent="0.25">
      <c r="B747" s="38" t="e">
        <f t="shared" ca="1" si="164"/>
        <v>#N/A</v>
      </c>
      <c r="C747" s="40" t="e">
        <f>Кабельный_журнал!P713</f>
        <v>#N/A</v>
      </c>
      <c r="D747" s="38" t="e">
        <f t="shared" ca="1" si="165"/>
        <v>#N/A</v>
      </c>
      <c r="E747" s="41" t="s">
        <v>351</v>
      </c>
      <c r="F747" s="38" t="e">
        <f t="shared" ca="1" si="166"/>
        <v>#N/A</v>
      </c>
      <c r="G747" s="38" t="e">
        <f t="shared" si="167"/>
        <v>#N/A</v>
      </c>
      <c r="H747" s="41" t="s">
        <v>350</v>
      </c>
      <c r="I747" s="38" t="e">
        <f t="shared" si="168"/>
        <v>#N/A</v>
      </c>
      <c r="J747" s="38" t="e">
        <f t="shared" si="169"/>
        <v>#N/A</v>
      </c>
      <c r="K747" s="41" t="s">
        <v>348</v>
      </c>
      <c r="L747" s="38">
        <f t="shared" si="170"/>
        <v>1.7500000000000002E-2</v>
      </c>
      <c r="M747" s="38" t="e">
        <f t="shared" ca="1" si="171"/>
        <v>#N/A</v>
      </c>
      <c r="N747" s="38" t="e">
        <f ca="1">VLOOKUP(B747,$C$7:$T745,13,FALSE)</f>
        <v>#N/A</v>
      </c>
      <c r="O747" s="38" t="e">
        <f t="shared" ca="1" si="172"/>
        <v>#N/A</v>
      </c>
      <c r="P747" s="38" t="e">
        <f t="shared" ca="1" si="173"/>
        <v>#N/A</v>
      </c>
      <c r="Q747" s="38" t="e">
        <f t="shared" ca="1" si="174"/>
        <v>#N/A</v>
      </c>
      <c r="R747" s="38">
        <f t="shared" si="175"/>
        <v>6000</v>
      </c>
      <c r="S747" s="38" t="e">
        <f t="shared" ca="1" si="176"/>
        <v>#N/A</v>
      </c>
      <c r="T747" s="38" t="e">
        <f t="shared" si="177"/>
        <v>#N/A</v>
      </c>
    </row>
    <row r="748" spans="2:20" x14ac:dyDescent="0.25">
      <c r="B748" s="38" t="e">
        <f t="shared" ca="1" si="164"/>
        <v>#N/A</v>
      </c>
      <c r="C748" s="40" t="e">
        <f>Кабельный_журнал!P714</f>
        <v>#N/A</v>
      </c>
      <c r="D748" s="38" t="e">
        <f t="shared" ca="1" si="165"/>
        <v>#N/A</v>
      </c>
      <c r="E748" s="41" t="s">
        <v>351</v>
      </c>
      <c r="F748" s="38" t="e">
        <f t="shared" ca="1" si="166"/>
        <v>#N/A</v>
      </c>
      <c r="G748" s="38" t="e">
        <f t="shared" si="167"/>
        <v>#N/A</v>
      </c>
      <c r="H748" s="41" t="s">
        <v>350</v>
      </c>
      <c r="I748" s="38" t="e">
        <f t="shared" si="168"/>
        <v>#N/A</v>
      </c>
      <c r="J748" s="38" t="e">
        <f t="shared" si="169"/>
        <v>#N/A</v>
      </c>
      <c r="K748" s="41" t="s">
        <v>348</v>
      </c>
      <c r="L748" s="38">
        <f t="shared" si="170"/>
        <v>1.7500000000000002E-2</v>
      </c>
      <c r="M748" s="38" t="e">
        <f t="shared" ca="1" si="171"/>
        <v>#N/A</v>
      </c>
      <c r="N748" s="38" t="e">
        <f ca="1">VLOOKUP(B748,$C$7:$T746,13,FALSE)</f>
        <v>#N/A</v>
      </c>
      <c r="O748" s="38" t="e">
        <f t="shared" ca="1" si="172"/>
        <v>#N/A</v>
      </c>
      <c r="P748" s="38" t="e">
        <f t="shared" ca="1" si="173"/>
        <v>#N/A</v>
      </c>
      <c r="Q748" s="38" t="e">
        <f t="shared" ca="1" si="174"/>
        <v>#N/A</v>
      </c>
      <c r="R748" s="38">
        <f t="shared" si="175"/>
        <v>6000</v>
      </c>
      <c r="S748" s="38" t="e">
        <f t="shared" ca="1" si="176"/>
        <v>#N/A</v>
      </c>
      <c r="T748" s="38" t="e">
        <f t="shared" si="177"/>
        <v>#N/A</v>
      </c>
    </row>
    <row r="749" spans="2:20" x14ac:dyDescent="0.25">
      <c r="B749" s="38" t="e">
        <f t="shared" ca="1" si="164"/>
        <v>#N/A</v>
      </c>
      <c r="C749" s="40" t="e">
        <f>Кабельный_журнал!P715</f>
        <v>#N/A</v>
      </c>
      <c r="D749" s="38" t="e">
        <f t="shared" ca="1" si="165"/>
        <v>#N/A</v>
      </c>
      <c r="E749" s="41" t="s">
        <v>351</v>
      </c>
      <c r="F749" s="38" t="e">
        <f t="shared" ca="1" si="166"/>
        <v>#N/A</v>
      </c>
      <c r="G749" s="38" t="e">
        <f t="shared" si="167"/>
        <v>#N/A</v>
      </c>
      <c r="H749" s="41" t="s">
        <v>350</v>
      </c>
      <c r="I749" s="38" t="e">
        <f t="shared" si="168"/>
        <v>#N/A</v>
      </c>
      <c r="J749" s="38" t="e">
        <f t="shared" si="169"/>
        <v>#N/A</v>
      </c>
      <c r="K749" s="41" t="s">
        <v>348</v>
      </c>
      <c r="L749" s="38">
        <f t="shared" si="170"/>
        <v>1.7500000000000002E-2</v>
      </c>
      <c r="M749" s="38" t="e">
        <f t="shared" ca="1" si="171"/>
        <v>#N/A</v>
      </c>
      <c r="N749" s="38" t="e">
        <f ca="1">VLOOKUP(B749,$C$7:$T747,13,FALSE)</f>
        <v>#N/A</v>
      </c>
      <c r="O749" s="38" t="e">
        <f t="shared" ca="1" si="172"/>
        <v>#N/A</v>
      </c>
      <c r="P749" s="38" t="e">
        <f t="shared" ca="1" si="173"/>
        <v>#N/A</v>
      </c>
      <c r="Q749" s="38" t="e">
        <f t="shared" ca="1" si="174"/>
        <v>#N/A</v>
      </c>
      <c r="R749" s="38">
        <f t="shared" si="175"/>
        <v>6000</v>
      </c>
      <c r="S749" s="38" t="e">
        <f t="shared" ca="1" si="176"/>
        <v>#N/A</v>
      </c>
      <c r="T749" s="38" t="e">
        <f t="shared" si="177"/>
        <v>#N/A</v>
      </c>
    </row>
    <row r="750" spans="2:20" x14ac:dyDescent="0.25">
      <c r="B750" s="38" t="e">
        <f t="shared" ca="1" si="164"/>
        <v>#N/A</v>
      </c>
      <c r="C750" s="40" t="e">
        <f>Кабельный_журнал!P716</f>
        <v>#N/A</v>
      </c>
      <c r="D750" s="38" t="e">
        <f t="shared" ca="1" si="165"/>
        <v>#N/A</v>
      </c>
      <c r="E750" s="41" t="s">
        <v>351</v>
      </c>
      <c r="F750" s="38" t="e">
        <f t="shared" ca="1" si="166"/>
        <v>#N/A</v>
      </c>
      <c r="G750" s="38" t="e">
        <f t="shared" si="167"/>
        <v>#N/A</v>
      </c>
      <c r="H750" s="41" t="s">
        <v>350</v>
      </c>
      <c r="I750" s="38" t="e">
        <f t="shared" si="168"/>
        <v>#N/A</v>
      </c>
      <c r="J750" s="38" t="e">
        <f t="shared" si="169"/>
        <v>#N/A</v>
      </c>
      <c r="K750" s="41" t="s">
        <v>348</v>
      </c>
      <c r="L750" s="38">
        <f t="shared" si="170"/>
        <v>1.7500000000000002E-2</v>
      </c>
      <c r="M750" s="38" t="e">
        <f t="shared" ca="1" si="171"/>
        <v>#N/A</v>
      </c>
      <c r="N750" s="38" t="e">
        <f ca="1">VLOOKUP(B750,$C$7:$T748,13,FALSE)</f>
        <v>#N/A</v>
      </c>
      <c r="O750" s="38" t="e">
        <f t="shared" ca="1" si="172"/>
        <v>#N/A</v>
      </c>
      <c r="P750" s="38" t="e">
        <f t="shared" ca="1" si="173"/>
        <v>#N/A</v>
      </c>
      <c r="Q750" s="38" t="e">
        <f t="shared" ca="1" si="174"/>
        <v>#N/A</v>
      </c>
      <c r="R750" s="38">
        <f t="shared" si="175"/>
        <v>6000</v>
      </c>
      <c r="S750" s="38" t="e">
        <f t="shared" ca="1" si="176"/>
        <v>#N/A</v>
      </c>
      <c r="T750" s="38" t="e">
        <f t="shared" si="177"/>
        <v>#N/A</v>
      </c>
    </row>
    <row r="751" spans="2:20" x14ac:dyDescent="0.25">
      <c r="B751" s="38" t="e">
        <f t="shared" ca="1" si="164"/>
        <v>#N/A</v>
      </c>
      <c r="C751" s="40" t="e">
        <f>Кабельный_журнал!P717</f>
        <v>#N/A</v>
      </c>
      <c r="D751" s="38" t="e">
        <f t="shared" ca="1" si="165"/>
        <v>#N/A</v>
      </c>
      <c r="E751" s="41" t="s">
        <v>351</v>
      </c>
      <c r="F751" s="38" t="e">
        <f t="shared" ca="1" si="166"/>
        <v>#N/A</v>
      </c>
      <c r="G751" s="38" t="e">
        <f t="shared" si="167"/>
        <v>#N/A</v>
      </c>
      <c r="H751" s="41" t="s">
        <v>350</v>
      </c>
      <c r="I751" s="38" t="e">
        <f t="shared" si="168"/>
        <v>#N/A</v>
      </c>
      <c r="J751" s="38" t="e">
        <f t="shared" si="169"/>
        <v>#N/A</v>
      </c>
      <c r="K751" s="41" t="s">
        <v>348</v>
      </c>
      <c r="L751" s="38">
        <f t="shared" si="170"/>
        <v>1.7500000000000002E-2</v>
      </c>
      <c r="M751" s="38" t="e">
        <f t="shared" ca="1" si="171"/>
        <v>#N/A</v>
      </c>
      <c r="N751" s="38" t="e">
        <f ca="1">VLOOKUP(B751,$C$7:$T749,13,FALSE)</f>
        <v>#N/A</v>
      </c>
      <c r="O751" s="38" t="e">
        <f t="shared" ca="1" si="172"/>
        <v>#N/A</v>
      </c>
      <c r="P751" s="38" t="e">
        <f t="shared" ca="1" si="173"/>
        <v>#N/A</v>
      </c>
      <c r="Q751" s="38" t="e">
        <f t="shared" ca="1" si="174"/>
        <v>#N/A</v>
      </c>
      <c r="R751" s="38">
        <f t="shared" si="175"/>
        <v>6000</v>
      </c>
      <c r="S751" s="38" t="e">
        <f t="shared" ca="1" si="176"/>
        <v>#N/A</v>
      </c>
      <c r="T751" s="38" t="e">
        <f t="shared" si="177"/>
        <v>#N/A</v>
      </c>
    </row>
    <row r="752" spans="2:20" x14ac:dyDescent="0.25">
      <c r="B752" s="38" t="e">
        <f t="shared" ca="1" si="164"/>
        <v>#N/A</v>
      </c>
      <c r="C752" s="40" t="e">
        <f>Кабельный_журнал!P718</f>
        <v>#N/A</v>
      </c>
      <c r="D752" s="38" t="e">
        <f t="shared" ca="1" si="165"/>
        <v>#N/A</v>
      </c>
      <c r="E752" s="41" t="s">
        <v>351</v>
      </c>
      <c r="F752" s="38" t="e">
        <f t="shared" ca="1" si="166"/>
        <v>#N/A</v>
      </c>
      <c r="G752" s="38" t="e">
        <f t="shared" si="167"/>
        <v>#N/A</v>
      </c>
      <c r="H752" s="41" t="s">
        <v>350</v>
      </c>
      <c r="I752" s="38" t="e">
        <f t="shared" si="168"/>
        <v>#N/A</v>
      </c>
      <c r="J752" s="38" t="e">
        <f t="shared" si="169"/>
        <v>#N/A</v>
      </c>
      <c r="K752" s="41" t="s">
        <v>348</v>
      </c>
      <c r="L752" s="38">
        <f t="shared" si="170"/>
        <v>1.7500000000000002E-2</v>
      </c>
      <c r="M752" s="38" t="e">
        <f t="shared" ca="1" si="171"/>
        <v>#N/A</v>
      </c>
      <c r="N752" s="38" t="e">
        <f ca="1">VLOOKUP(B752,$C$7:$T750,13,FALSE)</f>
        <v>#N/A</v>
      </c>
      <c r="O752" s="38" t="e">
        <f t="shared" ca="1" si="172"/>
        <v>#N/A</v>
      </c>
      <c r="P752" s="38" t="e">
        <f t="shared" ca="1" si="173"/>
        <v>#N/A</v>
      </c>
      <c r="Q752" s="38" t="e">
        <f t="shared" ca="1" si="174"/>
        <v>#N/A</v>
      </c>
      <c r="R752" s="38">
        <f t="shared" si="175"/>
        <v>6000</v>
      </c>
      <c r="S752" s="38" t="e">
        <f t="shared" ca="1" si="176"/>
        <v>#N/A</v>
      </c>
      <c r="T752" s="38" t="e">
        <f t="shared" si="177"/>
        <v>#N/A</v>
      </c>
    </row>
    <row r="753" spans="2:20" x14ac:dyDescent="0.25">
      <c r="B753" s="38" t="e">
        <f t="shared" ca="1" si="164"/>
        <v>#N/A</v>
      </c>
      <c r="C753" s="40" t="e">
        <f>Кабельный_журнал!P719</f>
        <v>#N/A</v>
      </c>
      <c r="D753" s="38" t="e">
        <f t="shared" ca="1" si="165"/>
        <v>#N/A</v>
      </c>
      <c r="E753" s="41" t="s">
        <v>351</v>
      </c>
      <c r="F753" s="38" t="e">
        <f t="shared" ca="1" si="166"/>
        <v>#N/A</v>
      </c>
      <c r="G753" s="38" t="e">
        <f t="shared" si="167"/>
        <v>#N/A</v>
      </c>
      <c r="H753" s="41" t="s">
        <v>350</v>
      </c>
      <c r="I753" s="38" t="e">
        <f t="shared" si="168"/>
        <v>#N/A</v>
      </c>
      <c r="J753" s="38" t="e">
        <f t="shared" si="169"/>
        <v>#N/A</v>
      </c>
      <c r="K753" s="41" t="s">
        <v>348</v>
      </c>
      <c r="L753" s="38">
        <f t="shared" si="170"/>
        <v>1.7500000000000002E-2</v>
      </c>
      <c r="M753" s="38" t="e">
        <f t="shared" ca="1" si="171"/>
        <v>#N/A</v>
      </c>
      <c r="N753" s="38" t="e">
        <f ca="1">VLOOKUP(B753,$C$7:$T751,13,FALSE)</f>
        <v>#N/A</v>
      </c>
      <c r="O753" s="38" t="e">
        <f t="shared" ca="1" si="172"/>
        <v>#N/A</v>
      </c>
      <c r="P753" s="38" t="e">
        <f t="shared" ca="1" si="173"/>
        <v>#N/A</v>
      </c>
      <c r="Q753" s="38" t="e">
        <f t="shared" ca="1" si="174"/>
        <v>#N/A</v>
      </c>
      <c r="R753" s="38">
        <f t="shared" si="175"/>
        <v>6000</v>
      </c>
      <c r="S753" s="38" t="e">
        <f t="shared" ca="1" si="176"/>
        <v>#N/A</v>
      </c>
      <c r="T753" s="38" t="e">
        <f t="shared" si="177"/>
        <v>#N/A</v>
      </c>
    </row>
    <row r="754" spans="2:20" x14ac:dyDescent="0.25">
      <c r="B754" s="38" t="e">
        <f t="shared" ca="1" si="164"/>
        <v>#N/A</v>
      </c>
      <c r="C754" s="40" t="e">
        <f>Кабельный_журнал!P720</f>
        <v>#N/A</v>
      </c>
      <c r="D754" s="38" t="e">
        <f t="shared" ca="1" si="165"/>
        <v>#N/A</v>
      </c>
      <c r="E754" s="41" t="s">
        <v>351</v>
      </c>
      <c r="F754" s="38" t="e">
        <f t="shared" ca="1" si="166"/>
        <v>#N/A</v>
      </c>
      <c r="G754" s="38" t="e">
        <f t="shared" si="167"/>
        <v>#N/A</v>
      </c>
      <c r="H754" s="41" t="s">
        <v>350</v>
      </c>
      <c r="I754" s="38" t="e">
        <f t="shared" si="168"/>
        <v>#N/A</v>
      </c>
      <c r="J754" s="38" t="e">
        <f t="shared" si="169"/>
        <v>#N/A</v>
      </c>
      <c r="K754" s="41" t="s">
        <v>348</v>
      </c>
      <c r="L754" s="38">
        <f t="shared" si="170"/>
        <v>1.7500000000000002E-2</v>
      </c>
      <c r="M754" s="38" t="e">
        <f t="shared" ca="1" si="171"/>
        <v>#N/A</v>
      </c>
      <c r="N754" s="38" t="e">
        <f ca="1">VLOOKUP(B754,$C$7:$T752,13,FALSE)</f>
        <v>#N/A</v>
      </c>
      <c r="O754" s="38" t="e">
        <f t="shared" ca="1" si="172"/>
        <v>#N/A</v>
      </c>
      <c r="P754" s="38" t="e">
        <f t="shared" ca="1" si="173"/>
        <v>#N/A</v>
      </c>
      <c r="Q754" s="38" t="e">
        <f t="shared" ca="1" si="174"/>
        <v>#N/A</v>
      </c>
      <c r="R754" s="38">
        <f t="shared" si="175"/>
        <v>6000</v>
      </c>
      <c r="S754" s="38" t="e">
        <f t="shared" ca="1" si="176"/>
        <v>#N/A</v>
      </c>
      <c r="T754" s="38" t="e">
        <f t="shared" si="177"/>
        <v>#N/A</v>
      </c>
    </row>
    <row r="755" spans="2:20" x14ac:dyDescent="0.25">
      <c r="B755" s="38" t="e">
        <f t="shared" ca="1" si="164"/>
        <v>#N/A</v>
      </c>
      <c r="C755" s="40" t="e">
        <f>Кабельный_журнал!P721</f>
        <v>#N/A</v>
      </c>
      <c r="D755" s="38" t="e">
        <f t="shared" ca="1" si="165"/>
        <v>#N/A</v>
      </c>
      <c r="E755" s="41" t="s">
        <v>351</v>
      </c>
      <c r="F755" s="38" t="e">
        <f t="shared" ca="1" si="166"/>
        <v>#N/A</v>
      </c>
      <c r="G755" s="38" t="e">
        <f t="shared" si="167"/>
        <v>#N/A</v>
      </c>
      <c r="H755" s="41" t="s">
        <v>350</v>
      </c>
      <c r="I755" s="38" t="e">
        <f t="shared" si="168"/>
        <v>#N/A</v>
      </c>
      <c r="J755" s="38" t="e">
        <f t="shared" si="169"/>
        <v>#N/A</v>
      </c>
      <c r="K755" s="41" t="s">
        <v>348</v>
      </c>
      <c r="L755" s="38">
        <f t="shared" si="170"/>
        <v>1.7500000000000002E-2</v>
      </c>
      <c r="M755" s="38" t="e">
        <f t="shared" ca="1" si="171"/>
        <v>#N/A</v>
      </c>
      <c r="N755" s="38" t="e">
        <f ca="1">VLOOKUP(B755,$C$7:$T753,13,FALSE)</f>
        <v>#N/A</v>
      </c>
      <c r="O755" s="38" t="e">
        <f t="shared" ca="1" si="172"/>
        <v>#N/A</v>
      </c>
      <c r="P755" s="38" t="e">
        <f t="shared" ca="1" si="173"/>
        <v>#N/A</v>
      </c>
      <c r="Q755" s="38" t="e">
        <f t="shared" ca="1" si="174"/>
        <v>#N/A</v>
      </c>
      <c r="R755" s="38">
        <f t="shared" si="175"/>
        <v>6000</v>
      </c>
      <c r="S755" s="38" t="e">
        <f t="shared" ca="1" si="176"/>
        <v>#N/A</v>
      </c>
      <c r="T755" s="38" t="e">
        <f t="shared" si="177"/>
        <v>#N/A</v>
      </c>
    </row>
    <row r="756" spans="2:20" x14ac:dyDescent="0.25">
      <c r="B756" s="38" t="e">
        <f t="shared" ca="1" si="164"/>
        <v>#N/A</v>
      </c>
      <c r="C756" s="40" t="e">
        <f>Кабельный_журнал!P722</f>
        <v>#N/A</v>
      </c>
      <c r="D756" s="38" t="e">
        <f t="shared" ca="1" si="165"/>
        <v>#N/A</v>
      </c>
      <c r="E756" s="41" t="s">
        <v>351</v>
      </c>
      <c r="F756" s="38" t="e">
        <f t="shared" ca="1" si="166"/>
        <v>#N/A</v>
      </c>
      <c r="G756" s="38" t="e">
        <f t="shared" si="167"/>
        <v>#N/A</v>
      </c>
      <c r="H756" s="41" t="s">
        <v>350</v>
      </c>
      <c r="I756" s="38" t="e">
        <f t="shared" si="168"/>
        <v>#N/A</v>
      </c>
      <c r="J756" s="38" t="e">
        <f t="shared" si="169"/>
        <v>#N/A</v>
      </c>
      <c r="K756" s="41" t="s">
        <v>348</v>
      </c>
      <c r="L756" s="38">
        <f t="shared" si="170"/>
        <v>1.7500000000000002E-2</v>
      </c>
      <c r="M756" s="38" t="e">
        <f t="shared" ca="1" si="171"/>
        <v>#N/A</v>
      </c>
      <c r="N756" s="38" t="e">
        <f ca="1">VLOOKUP(B756,$C$7:$T754,13,FALSE)</f>
        <v>#N/A</v>
      </c>
      <c r="O756" s="38" t="e">
        <f t="shared" ca="1" si="172"/>
        <v>#N/A</v>
      </c>
      <c r="P756" s="38" t="e">
        <f t="shared" ca="1" si="173"/>
        <v>#N/A</v>
      </c>
      <c r="Q756" s="38" t="e">
        <f t="shared" ca="1" si="174"/>
        <v>#N/A</v>
      </c>
      <c r="R756" s="38">
        <f t="shared" si="175"/>
        <v>6000</v>
      </c>
      <c r="S756" s="38" t="e">
        <f t="shared" ca="1" si="176"/>
        <v>#N/A</v>
      </c>
      <c r="T756" s="38" t="e">
        <f t="shared" si="177"/>
        <v>#N/A</v>
      </c>
    </row>
    <row r="757" spans="2:20" x14ac:dyDescent="0.25">
      <c r="B757" s="38" t="e">
        <f t="shared" ca="1" si="164"/>
        <v>#N/A</v>
      </c>
      <c r="C757" s="40" t="e">
        <f>Кабельный_журнал!P723</f>
        <v>#N/A</v>
      </c>
      <c r="D757" s="38" t="e">
        <f t="shared" ca="1" si="165"/>
        <v>#N/A</v>
      </c>
      <c r="E757" s="41" t="s">
        <v>351</v>
      </c>
      <c r="F757" s="38" t="e">
        <f t="shared" ca="1" si="166"/>
        <v>#N/A</v>
      </c>
      <c r="G757" s="38" t="e">
        <f t="shared" si="167"/>
        <v>#N/A</v>
      </c>
      <c r="H757" s="41" t="s">
        <v>350</v>
      </c>
      <c r="I757" s="38" t="e">
        <f t="shared" si="168"/>
        <v>#N/A</v>
      </c>
      <c r="J757" s="38" t="e">
        <f t="shared" si="169"/>
        <v>#N/A</v>
      </c>
      <c r="K757" s="41" t="s">
        <v>348</v>
      </c>
      <c r="L757" s="38">
        <f t="shared" si="170"/>
        <v>1.7500000000000002E-2</v>
      </c>
      <c r="M757" s="38" t="e">
        <f t="shared" ca="1" si="171"/>
        <v>#N/A</v>
      </c>
      <c r="N757" s="38" t="e">
        <f ca="1">VLOOKUP(B757,$C$7:$T755,13,FALSE)</f>
        <v>#N/A</v>
      </c>
      <c r="O757" s="38" t="e">
        <f t="shared" ca="1" si="172"/>
        <v>#N/A</v>
      </c>
      <c r="P757" s="38" t="e">
        <f t="shared" ca="1" si="173"/>
        <v>#N/A</v>
      </c>
      <c r="Q757" s="38" t="e">
        <f t="shared" ca="1" si="174"/>
        <v>#N/A</v>
      </c>
      <c r="R757" s="38">
        <f t="shared" si="175"/>
        <v>6000</v>
      </c>
      <c r="S757" s="38" t="e">
        <f t="shared" ca="1" si="176"/>
        <v>#N/A</v>
      </c>
      <c r="T757" s="38" t="e">
        <f t="shared" si="177"/>
        <v>#N/A</v>
      </c>
    </row>
    <row r="758" spans="2:20" x14ac:dyDescent="0.25">
      <c r="B758" s="38" t="e">
        <f t="shared" ca="1" si="164"/>
        <v>#N/A</v>
      </c>
      <c r="C758" s="40" t="e">
        <f>Кабельный_журнал!P724</f>
        <v>#N/A</v>
      </c>
      <c r="D758" s="38" t="e">
        <f t="shared" ca="1" si="165"/>
        <v>#N/A</v>
      </c>
      <c r="E758" s="41" t="s">
        <v>351</v>
      </c>
      <c r="F758" s="38" t="e">
        <f t="shared" ca="1" si="166"/>
        <v>#N/A</v>
      </c>
      <c r="G758" s="38" t="e">
        <f t="shared" si="167"/>
        <v>#N/A</v>
      </c>
      <c r="H758" s="41" t="s">
        <v>350</v>
      </c>
      <c r="I758" s="38" t="e">
        <f t="shared" si="168"/>
        <v>#N/A</v>
      </c>
      <c r="J758" s="38" t="e">
        <f t="shared" si="169"/>
        <v>#N/A</v>
      </c>
      <c r="K758" s="41" t="s">
        <v>348</v>
      </c>
      <c r="L758" s="38">
        <f t="shared" si="170"/>
        <v>1.7500000000000002E-2</v>
      </c>
      <c r="M758" s="38" t="e">
        <f t="shared" ca="1" si="171"/>
        <v>#N/A</v>
      </c>
      <c r="N758" s="38" t="e">
        <f ca="1">VLOOKUP(B758,$C$7:$T756,13,FALSE)</f>
        <v>#N/A</v>
      </c>
      <c r="O758" s="38" t="e">
        <f t="shared" ca="1" si="172"/>
        <v>#N/A</v>
      </c>
      <c r="P758" s="38" t="e">
        <f t="shared" ca="1" si="173"/>
        <v>#N/A</v>
      </c>
      <c r="Q758" s="38" t="e">
        <f t="shared" ca="1" si="174"/>
        <v>#N/A</v>
      </c>
      <c r="R758" s="38">
        <f t="shared" si="175"/>
        <v>6000</v>
      </c>
      <c r="S758" s="38" t="e">
        <f t="shared" ca="1" si="176"/>
        <v>#N/A</v>
      </c>
      <c r="T758" s="38" t="e">
        <f t="shared" si="177"/>
        <v>#N/A</v>
      </c>
    </row>
    <row r="759" spans="2:20" x14ac:dyDescent="0.25">
      <c r="B759" s="38" t="e">
        <f t="shared" ca="1" si="164"/>
        <v>#N/A</v>
      </c>
      <c r="C759" s="40" t="e">
        <f>Кабельный_журнал!P725</f>
        <v>#N/A</v>
      </c>
      <c r="D759" s="38" t="e">
        <f t="shared" ca="1" si="165"/>
        <v>#N/A</v>
      </c>
      <c r="E759" s="41" t="s">
        <v>351</v>
      </c>
      <c r="F759" s="38" t="e">
        <f t="shared" ca="1" si="166"/>
        <v>#N/A</v>
      </c>
      <c r="G759" s="38" t="e">
        <f t="shared" si="167"/>
        <v>#N/A</v>
      </c>
      <c r="H759" s="41" t="s">
        <v>350</v>
      </c>
      <c r="I759" s="38" t="e">
        <f t="shared" si="168"/>
        <v>#N/A</v>
      </c>
      <c r="J759" s="38" t="e">
        <f t="shared" si="169"/>
        <v>#N/A</v>
      </c>
      <c r="K759" s="41" t="s">
        <v>348</v>
      </c>
      <c r="L759" s="38">
        <f t="shared" si="170"/>
        <v>1.7500000000000002E-2</v>
      </c>
      <c r="M759" s="38" t="e">
        <f t="shared" ca="1" si="171"/>
        <v>#N/A</v>
      </c>
      <c r="N759" s="38" t="e">
        <f ca="1">VLOOKUP(B759,$C$7:$T757,13,FALSE)</f>
        <v>#N/A</v>
      </c>
      <c r="O759" s="38" t="e">
        <f t="shared" ca="1" si="172"/>
        <v>#N/A</v>
      </c>
      <c r="P759" s="38" t="e">
        <f t="shared" ca="1" si="173"/>
        <v>#N/A</v>
      </c>
      <c r="Q759" s="38" t="e">
        <f t="shared" ca="1" si="174"/>
        <v>#N/A</v>
      </c>
      <c r="R759" s="38">
        <f t="shared" si="175"/>
        <v>6000</v>
      </c>
      <c r="S759" s="38" t="e">
        <f t="shared" ca="1" si="176"/>
        <v>#N/A</v>
      </c>
      <c r="T759" s="38" t="e">
        <f t="shared" si="177"/>
        <v>#N/A</v>
      </c>
    </row>
    <row r="760" spans="2:20" x14ac:dyDescent="0.25">
      <c r="B760" s="38" t="e">
        <f t="shared" ca="1" si="164"/>
        <v>#N/A</v>
      </c>
      <c r="C760" s="40" t="e">
        <f>Кабельный_журнал!P726</f>
        <v>#N/A</v>
      </c>
      <c r="D760" s="38" t="e">
        <f t="shared" ca="1" si="165"/>
        <v>#N/A</v>
      </c>
      <c r="E760" s="41" t="s">
        <v>351</v>
      </c>
      <c r="F760" s="38" t="e">
        <f t="shared" ca="1" si="166"/>
        <v>#N/A</v>
      </c>
      <c r="G760" s="38" t="e">
        <f t="shared" si="167"/>
        <v>#N/A</v>
      </c>
      <c r="H760" s="41" t="s">
        <v>350</v>
      </c>
      <c r="I760" s="38" t="e">
        <f t="shared" si="168"/>
        <v>#N/A</v>
      </c>
      <c r="J760" s="38" t="e">
        <f t="shared" si="169"/>
        <v>#N/A</v>
      </c>
      <c r="K760" s="41" t="s">
        <v>348</v>
      </c>
      <c r="L760" s="38">
        <f t="shared" si="170"/>
        <v>1.7500000000000002E-2</v>
      </c>
      <c r="M760" s="38" t="e">
        <f t="shared" ca="1" si="171"/>
        <v>#N/A</v>
      </c>
      <c r="N760" s="38" t="e">
        <f ca="1">VLOOKUP(B760,$C$7:$T758,13,FALSE)</f>
        <v>#N/A</v>
      </c>
      <c r="O760" s="38" t="e">
        <f t="shared" ca="1" si="172"/>
        <v>#N/A</v>
      </c>
      <c r="P760" s="38" t="e">
        <f t="shared" ca="1" si="173"/>
        <v>#N/A</v>
      </c>
      <c r="Q760" s="38" t="e">
        <f t="shared" ca="1" si="174"/>
        <v>#N/A</v>
      </c>
      <c r="R760" s="38">
        <f t="shared" si="175"/>
        <v>6000</v>
      </c>
      <c r="S760" s="38" t="e">
        <f t="shared" ca="1" si="176"/>
        <v>#N/A</v>
      </c>
      <c r="T760" s="38" t="e">
        <f t="shared" si="177"/>
        <v>#N/A</v>
      </c>
    </row>
    <row r="761" spans="2:20" x14ac:dyDescent="0.25">
      <c r="B761" s="38" t="e">
        <f t="shared" ca="1" si="164"/>
        <v>#N/A</v>
      </c>
      <c r="C761" s="40" t="e">
        <f>Кабельный_журнал!P727</f>
        <v>#N/A</v>
      </c>
      <c r="D761" s="38" t="e">
        <f t="shared" ca="1" si="165"/>
        <v>#N/A</v>
      </c>
      <c r="E761" s="41" t="s">
        <v>351</v>
      </c>
      <c r="F761" s="38" t="e">
        <f t="shared" ca="1" si="166"/>
        <v>#N/A</v>
      </c>
      <c r="G761" s="38" t="e">
        <f t="shared" si="167"/>
        <v>#N/A</v>
      </c>
      <c r="H761" s="41" t="s">
        <v>350</v>
      </c>
      <c r="I761" s="38" t="e">
        <f t="shared" si="168"/>
        <v>#N/A</v>
      </c>
      <c r="J761" s="38" t="e">
        <f t="shared" si="169"/>
        <v>#N/A</v>
      </c>
      <c r="K761" s="41" t="s">
        <v>348</v>
      </c>
      <c r="L761" s="38">
        <f t="shared" si="170"/>
        <v>1.7500000000000002E-2</v>
      </c>
      <c r="M761" s="38" t="e">
        <f t="shared" ca="1" si="171"/>
        <v>#N/A</v>
      </c>
      <c r="N761" s="38" t="e">
        <f ca="1">VLOOKUP(B761,$C$7:$T759,13,FALSE)</f>
        <v>#N/A</v>
      </c>
      <c r="O761" s="38" t="e">
        <f t="shared" ca="1" si="172"/>
        <v>#N/A</v>
      </c>
      <c r="P761" s="38" t="e">
        <f t="shared" ca="1" si="173"/>
        <v>#N/A</v>
      </c>
      <c r="Q761" s="38" t="e">
        <f t="shared" ca="1" si="174"/>
        <v>#N/A</v>
      </c>
      <c r="R761" s="38">
        <f t="shared" si="175"/>
        <v>6000</v>
      </c>
      <c r="S761" s="38" t="e">
        <f t="shared" ca="1" si="176"/>
        <v>#N/A</v>
      </c>
      <c r="T761" s="38" t="e">
        <f t="shared" si="177"/>
        <v>#N/A</v>
      </c>
    </row>
    <row r="762" spans="2:20" x14ac:dyDescent="0.25">
      <c r="B762" s="38" t="e">
        <f t="shared" ca="1" si="164"/>
        <v>#N/A</v>
      </c>
      <c r="C762" s="40" t="e">
        <f>Кабельный_журнал!P728</f>
        <v>#N/A</v>
      </c>
      <c r="D762" s="38" t="e">
        <f t="shared" ca="1" si="165"/>
        <v>#N/A</v>
      </c>
      <c r="E762" s="41" t="s">
        <v>351</v>
      </c>
      <c r="F762" s="38" t="e">
        <f t="shared" ca="1" si="166"/>
        <v>#N/A</v>
      </c>
      <c r="G762" s="38" t="e">
        <f t="shared" si="167"/>
        <v>#N/A</v>
      </c>
      <c r="H762" s="41" t="s">
        <v>350</v>
      </c>
      <c r="I762" s="38" t="e">
        <f t="shared" si="168"/>
        <v>#N/A</v>
      </c>
      <c r="J762" s="38" t="e">
        <f t="shared" si="169"/>
        <v>#N/A</v>
      </c>
      <c r="K762" s="41" t="s">
        <v>348</v>
      </c>
      <c r="L762" s="38">
        <f t="shared" si="170"/>
        <v>1.7500000000000002E-2</v>
      </c>
      <c r="M762" s="38" t="e">
        <f t="shared" ca="1" si="171"/>
        <v>#N/A</v>
      </c>
      <c r="N762" s="38" t="e">
        <f ca="1">VLOOKUP(B762,$C$7:$T760,13,FALSE)</f>
        <v>#N/A</v>
      </c>
      <c r="O762" s="38" t="e">
        <f t="shared" ca="1" si="172"/>
        <v>#N/A</v>
      </c>
      <c r="P762" s="38" t="e">
        <f t="shared" ca="1" si="173"/>
        <v>#N/A</v>
      </c>
      <c r="Q762" s="38" t="e">
        <f t="shared" ca="1" si="174"/>
        <v>#N/A</v>
      </c>
      <c r="R762" s="38">
        <f t="shared" si="175"/>
        <v>6000</v>
      </c>
      <c r="S762" s="38" t="e">
        <f t="shared" ca="1" si="176"/>
        <v>#N/A</v>
      </c>
      <c r="T762" s="38" t="e">
        <f t="shared" si="177"/>
        <v>#N/A</v>
      </c>
    </row>
    <row r="763" spans="2:20" x14ac:dyDescent="0.25">
      <c r="B763" s="38" t="e">
        <f t="shared" ca="1" si="164"/>
        <v>#N/A</v>
      </c>
      <c r="C763" s="40" t="e">
        <f>Кабельный_журнал!P729</f>
        <v>#N/A</v>
      </c>
      <c r="D763" s="38" t="e">
        <f t="shared" ca="1" si="165"/>
        <v>#N/A</v>
      </c>
      <c r="E763" s="41" t="s">
        <v>351</v>
      </c>
      <c r="F763" s="38" t="e">
        <f t="shared" ca="1" si="166"/>
        <v>#N/A</v>
      </c>
      <c r="G763" s="38" t="e">
        <f t="shared" si="167"/>
        <v>#N/A</v>
      </c>
      <c r="H763" s="41" t="s">
        <v>350</v>
      </c>
      <c r="I763" s="38" t="e">
        <f t="shared" si="168"/>
        <v>#N/A</v>
      </c>
      <c r="J763" s="38" t="e">
        <f t="shared" si="169"/>
        <v>#N/A</v>
      </c>
      <c r="K763" s="41" t="s">
        <v>348</v>
      </c>
      <c r="L763" s="38">
        <f t="shared" si="170"/>
        <v>1.7500000000000002E-2</v>
      </c>
      <c r="M763" s="38" t="e">
        <f t="shared" ca="1" si="171"/>
        <v>#N/A</v>
      </c>
      <c r="N763" s="38" t="e">
        <f ca="1">VLOOKUP(B763,$C$7:$T761,13,FALSE)</f>
        <v>#N/A</v>
      </c>
      <c r="O763" s="38" t="e">
        <f t="shared" ca="1" si="172"/>
        <v>#N/A</v>
      </c>
      <c r="P763" s="38" t="e">
        <f t="shared" ca="1" si="173"/>
        <v>#N/A</v>
      </c>
      <c r="Q763" s="38" t="e">
        <f t="shared" ca="1" si="174"/>
        <v>#N/A</v>
      </c>
      <c r="R763" s="38">
        <f t="shared" si="175"/>
        <v>6000</v>
      </c>
      <c r="S763" s="38" t="e">
        <f t="shared" ca="1" si="176"/>
        <v>#N/A</v>
      </c>
      <c r="T763" s="38" t="e">
        <f t="shared" si="177"/>
        <v>#N/A</v>
      </c>
    </row>
    <row r="764" spans="2:20" x14ac:dyDescent="0.25">
      <c r="B764" s="38" t="e">
        <f t="shared" ca="1" si="164"/>
        <v>#N/A</v>
      </c>
      <c r="C764" s="40" t="e">
        <f>Кабельный_журнал!P730</f>
        <v>#N/A</v>
      </c>
      <c r="D764" s="38" t="e">
        <f t="shared" ca="1" si="165"/>
        <v>#N/A</v>
      </c>
      <c r="E764" s="41" t="s">
        <v>351</v>
      </c>
      <c r="F764" s="38" t="e">
        <f t="shared" ca="1" si="166"/>
        <v>#N/A</v>
      </c>
      <c r="G764" s="38" t="e">
        <f t="shared" si="167"/>
        <v>#N/A</v>
      </c>
      <c r="H764" s="41" t="s">
        <v>350</v>
      </c>
      <c r="I764" s="38" t="e">
        <f t="shared" si="168"/>
        <v>#N/A</v>
      </c>
      <c r="J764" s="38" t="e">
        <f t="shared" si="169"/>
        <v>#N/A</v>
      </c>
      <c r="K764" s="41" t="s">
        <v>348</v>
      </c>
      <c r="L764" s="38">
        <f t="shared" si="170"/>
        <v>1.7500000000000002E-2</v>
      </c>
      <c r="M764" s="38" t="e">
        <f t="shared" ca="1" si="171"/>
        <v>#N/A</v>
      </c>
      <c r="N764" s="38" t="e">
        <f ca="1">VLOOKUP(B764,$C$7:$T762,13,FALSE)</f>
        <v>#N/A</v>
      </c>
      <c r="O764" s="38" t="e">
        <f t="shared" ca="1" si="172"/>
        <v>#N/A</v>
      </c>
      <c r="P764" s="38" t="e">
        <f t="shared" ca="1" si="173"/>
        <v>#N/A</v>
      </c>
      <c r="Q764" s="38" t="e">
        <f t="shared" ca="1" si="174"/>
        <v>#N/A</v>
      </c>
      <c r="R764" s="38">
        <f t="shared" si="175"/>
        <v>6000</v>
      </c>
      <c r="S764" s="38" t="e">
        <f t="shared" ca="1" si="176"/>
        <v>#N/A</v>
      </c>
      <c r="T764" s="38" t="e">
        <f t="shared" si="177"/>
        <v>#N/A</v>
      </c>
    </row>
    <row r="765" spans="2:20" x14ac:dyDescent="0.25">
      <c r="B765" s="38" t="e">
        <f t="shared" ca="1" si="164"/>
        <v>#N/A</v>
      </c>
      <c r="C765" s="40" t="e">
        <f>Кабельный_журнал!P731</f>
        <v>#N/A</v>
      </c>
      <c r="D765" s="38" t="e">
        <f t="shared" ca="1" si="165"/>
        <v>#N/A</v>
      </c>
      <c r="E765" s="41" t="s">
        <v>351</v>
      </c>
      <c r="F765" s="38" t="e">
        <f t="shared" ca="1" si="166"/>
        <v>#N/A</v>
      </c>
      <c r="G765" s="38" t="e">
        <f t="shared" si="167"/>
        <v>#N/A</v>
      </c>
      <c r="H765" s="41" t="s">
        <v>350</v>
      </c>
      <c r="I765" s="38" t="e">
        <f t="shared" si="168"/>
        <v>#N/A</v>
      </c>
      <c r="J765" s="38" t="e">
        <f t="shared" si="169"/>
        <v>#N/A</v>
      </c>
      <c r="K765" s="41" t="s">
        <v>348</v>
      </c>
      <c r="L765" s="38">
        <f t="shared" si="170"/>
        <v>1.7500000000000002E-2</v>
      </c>
      <c r="M765" s="38" t="e">
        <f t="shared" ca="1" si="171"/>
        <v>#N/A</v>
      </c>
      <c r="N765" s="38" t="e">
        <f ca="1">VLOOKUP(B765,$C$7:$T763,13,FALSE)</f>
        <v>#N/A</v>
      </c>
      <c r="O765" s="38" t="e">
        <f t="shared" ca="1" si="172"/>
        <v>#N/A</v>
      </c>
      <c r="P765" s="38" t="e">
        <f t="shared" ca="1" si="173"/>
        <v>#N/A</v>
      </c>
      <c r="Q765" s="38" t="e">
        <f t="shared" ca="1" si="174"/>
        <v>#N/A</v>
      </c>
      <c r="R765" s="38">
        <f t="shared" si="175"/>
        <v>6000</v>
      </c>
      <c r="S765" s="38" t="e">
        <f t="shared" ca="1" si="176"/>
        <v>#N/A</v>
      </c>
      <c r="T765" s="38" t="e">
        <f t="shared" si="177"/>
        <v>#N/A</v>
      </c>
    </row>
    <row r="766" spans="2:20" x14ac:dyDescent="0.25">
      <c r="B766" s="38" t="e">
        <f t="shared" ca="1" si="164"/>
        <v>#N/A</v>
      </c>
      <c r="C766" s="40" t="e">
        <f>Кабельный_журнал!P732</f>
        <v>#N/A</v>
      </c>
      <c r="D766" s="38" t="e">
        <f t="shared" ca="1" si="165"/>
        <v>#N/A</v>
      </c>
      <c r="E766" s="41" t="s">
        <v>351</v>
      </c>
      <c r="F766" s="38" t="e">
        <f t="shared" ca="1" si="166"/>
        <v>#N/A</v>
      </c>
      <c r="G766" s="38" t="e">
        <f t="shared" si="167"/>
        <v>#N/A</v>
      </c>
      <c r="H766" s="41" t="s">
        <v>350</v>
      </c>
      <c r="I766" s="38" t="e">
        <f t="shared" si="168"/>
        <v>#N/A</v>
      </c>
      <c r="J766" s="38" t="e">
        <f t="shared" si="169"/>
        <v>#N/A</v>
      </c>
      <c r="K766" s="41" t="s">
        <v>348</v>
      </c>
      <c r="L766" s="38">
        <f t="shared" si="170"/>
        <v>1.7500000000000002E-2</v>
      </c>
      <c r="M766" s="38" t="e">
        <f t="shared" ca="1" si="171"/>
        <v>#N/A</v>
      </c>
      <c r="N766" s="38" t="e">
        <f ca="1">VLOOKUP(B766,$C$7:$T764,13,FALSE)</f>
        <v>#N/A</v>
      </c>
      <c r="O766" s="38" t="e">
        <f t="shared" ca="1" si="172"/>
        <v>#N/A</v>
      </c>
      <c r="P766" s="38" t="e">
        <f t="shared" ca="1" si="173"/>
        <v>#N/A</v>
      </c>
      <c r="Q766" s="38" t="e">
        <f t="shared" ca="1" si="174"/>
        <v>#N/A</v>
      </c>
      <c r="R766" s="38">
        <f t="shared" si="175"/>
        <v>6000</v>
      </c>
      <c r="S766" s="38" t="e">
        <f t="shared" ca="1" si="176"/>
        <v>#N/A</v>
      </c>
      <c r="T766" s="38" t="e">
        <f t="shared" si="177"/>
        <v>#N/A</v>
      </c>
    </row>
    <row r="767" spans="2:20" x14ac:dyDescent="0.25">
      <c r="B767" s="38" t="e">
        <f t="shared" ca="1" si="164"/>
        <v>#N/A</v>
      </c>
      <c r="C767" s="40" t="e">
        <f>Кабельный_журнал!P733</f>
        <v>#N/A</v>
      </c>
      <c r="D767" s="38" t="e">
        <f t="shared" ca="1" si="165"/>
        <v>#N/A</v>
      </c>
      <c r="E767" s="41" t="s">
        <v>351</v>
      </c>
      <c r="F767" s="38" t="e">
        <f t="shared" ca="1" si="166"/>
        <v>#N/A</v>
      </c>
      <c r="G767" s="38" t="e">
        <f t="shared" si="167"/>
        <v>#N/A</v>
      </c>
      <c r="H767" s="41" t="s">
        <v>350</v>
      </c>
      <c r="I767" s="38" t="e">
        <f t="shared" si="168"/>
        <v>#N/A</v>
      </c>
      <c r="J767" s="38" t="e">
        <f t="shared" si="169"/>
        <v>#N/A</v>
      </c>
      <c r="K767" s="41" t="s">
        <v>348</v>
      </c>
      <c r="L767" s="38">
        <f t="shared" si="170"/>
        <v>1.7500000000000002E-2</v>
      </c>
      <c r="M767" s="38" t="e">
        <f t="shared" ca="1" si="171"/>
        <v>#N/A</v>
      </c>
      <c r="N767" s="38" t="e">
        <f ca="1">VLOOKUP(B767,$C$7:$T765,13,FALSE)</f>
        <v>#N/A</v>
      </c>
      <c r="O767" s="38" t="e">
        <f t="shared" ca="1" si="172"/>
        <v>#N/A</v>
      </c>
      <c r="P767" s="38" t="e">
        <f t="shared" ca="1" si="173"/>
        <v>#N/A</v>
      </c>
      <c r="Q767" s="38" t="e">
        <f t="shared" ca="1" si="174"/>
        <v>#N/A</v>
      </c>
      <c r="R767" s="38">
        <f t="shared" si="175"/>
        <v>6000</v>
      </c>
      <c r="S767" s="38" t="e">
        <f t="shared" ca="1" si="176"/>
        <v>#N/A</v>
      </c>
      <c r="T767" s="38" t="e">
        <f t="shared" si="177"/>
        <v>#N/A</v>
      </c>
    </row>
    <row r="768" spans="2:20" x14ac:dyDescent="0.25">
      <c r="B768" s="38" t="e">
        <f t="shared" ca="1" si="164"/>
        <v>#N/A</v>
      </c>
      <c r="C768" s="40" t="e">
        <f>Кабельный_журнал!P734</f>
        <v>#N/A</v>
      </c>
      <c r="D768" s="38" t="e">
        <f t="shared" ca="1" si="165"/>
        <v>#N/A</v>
      </c>
      <c r="E768" s="41" t="s">
        <v>351</v>
      </c>
      <c r="F768" s="38" t="e">
        <f t="shared" ca="1" si="166"/>
        <v>#N/A</v>
      </c>
      <c r="G768" s="38" t="e">
        <f t="shared" si="167"/>
        <v>#N/A</v>
      </c>
      <c r="H768" s="41" t="s">
        <v>350</v>
      </c>
      <c r="I768" s="38" t="e">
        <f t="shared" si="168"/>
        <v>#N/A</v>
      </c>
      <c r="J768" s="38" t="e">
        <f t="shared" si="169"/>
        <v>#N/A</v>
      </c>
      <c r="K768" s="41" t="s">
        <v>348</v>
      </c>
      <c r="L768" s="38">
        <f t="shared" si="170"/>
        <v>1.7500000000000002E-2</v>
      </c>
      <c r="M768" s="38" t="e">
        <f t="shared" ca="1" si="171"/>
        <v>#N/A</v>
      </c>
      <c r="N768" s="38" t="e">
        <f ca="1">VLOOKUP(B768,$C$7:$T766,13,FALSE)</f>
        <v>#N/A</v>
      </c>
      <c r="O768" s="38" t="e">
        <f t="shared" ca="1" si="172"/>
        <v>#N/A</v>
      </c>
      <c r="P768" s="38" t="e">
        <f t="shared" ca="1" si="173"/>
        <v>#N/A</v>
      </c>
      <c r="Q768" s="38" t="e">
        <f t="shared" ca="1" si="174"/>
        <v>#N/A</v>
      </c>
      <c r="R768" s="38">
        <f t="shared" si="175"/>
        <v>6000</v>
      </c>
      <c r="S768" s="38" t="e">
        <f t="shared" ca="1" si="176"/>
        <v>#N/A</v>
      </c>
      <c r="T768" s="38" t="e">
        <f t="shared" si="177"/>
        <v>#N/A</v>
      </c>
    </row>
    <row r="769" spans="2:20" x14ac:dyDescent="0.25">
      <c r="B769" s="38" t="e">
        <f t="shared" ca="1" si="164"/>
        <v>#N/A</v>
      </c>
      <c r="C769" s="40" t="e">
        <f>Кабельный_журнал!P735</f>
        <v>#N/A</v>
      </c>
      <c r="D769" s="38" t="e">
        <f t="shared" ca="1" si="165"/>
        <v>#N/A</v>
      </c>
      <c r="E769" s="41" t="s">
        <v>351</v>
      </c>
      <c r="F769" s="38" t="e">
        <f t="shared" ca="1" si="166"/>
        <v>#N/A</v>
      </c>
      <c r="G769" s="38" t="e">
        <f t="shared" si="167"/>
        <v>#N/A</v>
      </c>
      <c r="H769" s="41" t="s">
        <v>350</v>
      </c>
      <c r="I769" s="38" t="e">
        <f t="shared" si="168"/>
        <v>#N/A</v>
      </c>
      <c r="J769" s="38" t="e">
        <f t="shared" si="169"/>
        <v>#N/A</v>
      </c>
      <c r="K769" s="41" t="s">
        <v>348</v>
      </c>
      <c r="L769" s="38">
        <f t="shared" si="170"/>
        <v>1.7500000000000002E-2</v>
      </c>
      <c r="M769" s="38" t="e">
        <f t="shared" ca="1" si="171"/>
        <v>#N/A</v>
      </c>
      <c r="N769" s="38" t="e">
        <f ca="1">VLOOKUP(B769,$C$7:$T767,13,FALSE)</f>
        <v>#N/A</v>
      </c>
      <c r="O769" s="38" t="e">
        <f t="shared" ca="1" si="172"/>
        <v>#N/A</v>
      </c>
      <c r="P769" s="38" t="e">
        <f t="shared" ca="1" si="173"/>
        <v>#N/A</v>
      </c>
      <c r="Q769" s="38" t="e">
        <f t="shared" ca="1" si="174"/>
        <v>#N/A</v>
      </c>
      <c r="R769" s="38">
        <f t="shared" si="175"/>
        <v>6000</v>
      </c>
      <c r="S769" s="38" t="e">
        <f t="shared" ca="1" si="176"/>
        <v>#N/A</v>
      </c>
      <c r="T769" s="38" t="e">
        <f t="shared" si="177"/>
        <v>#N/A</v>
      </c>
    </row>
    <row r="770" spans="2:20" x14ac:dyDescent="0.25">
      <c r="B770" s="38" t="e">
        <f t="shared" ca="1" si="164"/>
        <v>#N/A</v>
      </c>
      <c r="C770" s="40" t="e">
        <f>Кабельный_журнал!P736</f>
        <v>#N/A</v>
      </c>
      <c r="D770" s="38" t="e">
        <f t="shared" ca="1" si="165"/>
        <v>#N/A</v>
      </c>
      <c r="E770" s="41" t="s">
        <v>351</v>
      </c>
      <c r="F770" s="38" t="e">
        <f t="shared" ca="1" si="166"/>
        <v>#N/A</v>
      </c>
      <c r="G770" s="38" t="e">
        <f t="shared" si="167"/>
        <v>#N/A</v>
      </c>
      <c r="H770" s="41" t="s">
        <v>350</v>
      </c>
      <c r="I770" s="38" t="e">
        <f t="shared" si="168"/>
        <v>#N/A</v>
      </c>
      <c r="J770" s="38" t="e">
        <f t="shared" si="169"/>
        <v>#N/A</v>
      </c>
      <c r="K770" s="41" t="s">
        <v>348</v>
      </c>
      <c r="L770" s="38">
        <f t="shared" si="170"/>
        <v>1.7500000000000002E-2</v>
      </c>
      <c r="M770" s="38" t="e">
        <f t="shared" ca="1" si="171"/>
        <v>#N/A</v>
      </c>
      <c r="N770" s="38" t="e">
        <f ca="1">VLOOKUP(B770,$C$7:$T768,13,FALSE)</f>
        <v>#N/A</v>
      </c>
      <c r="O770" s="38" t="e">
        <f t="shared" ca="1" si="172"/>
        <v>#N/A</v>
      </c>
      <c r="P770" s="38" t="e">
        <f t="shared" ca="1" si="173"/>
        <v>#N/A</v>
      </c>
      <c r="Q770" s="38" t="e">
        <f t="shared" ca="1" si="174"/>
        <v>#N/A</v>
      </c>
      <c r="R770" s="38">
        <f t="shared" si="175"/>
        <v>6000</v>
      </c>
      <c r="S770" s="38" t="e">
        <f t="shared" ca="1" si="176"/>
        <v>#N/A</v>
      </c>
      <c r="T770" s="38" t="e">
        <f t="shared" si="177"/>
        <v>#N/A</v>
      </c>
    </row>
    <row r="771" spans="2:20" x14ac:dyDescent="0.25">
      <c r="B771" s="38" t="e">
        <f t="shared" ca="1" si="164"/>
        <v>#N/A</v>
      </c>
      <c r="C771" s="40" t="e">
        <f>Кабельный_журнал!P737</f>
        <v>#N/A</v>
      </c>
      <c r="D771" s="38" t="e">
        <f t="shared" ca="1" si="165"/>
        <v>#N/A</v>
      </c>
      <c r="E771" s="41" t="s">
        <v>351</v>
      </c>
      <c r="F771" s="38" t="e">
        <f t="shared" ca="1" si="166"/>
        <v>#N/A</v>
      </c>
      <c r="G771" s="38" t="e">
        <f t="shared" si="167"/>
        <v>#N/A</v>
      </c>
      <c r="H771" s="41" t="s">
        <v>350</v>
      </c>
      <c r="I771" s="38" t="e">
        <f t="shared" si="168"/>
        <v>#N/A</v>
      </c>
      <c r="J771" s="38" t="e">
        <f t="shared" si="169"/>
        <v>#N/A</v>
      </c>
      <c r="K771" s="41" t="s">
        <v>348</v>
      </c>
      <c r="L771" s="38">
        <f t="shared" si="170"/>
        <v>1.7500000000000002E-2</v>
      </c>
      <c r="M771" s="38" t="e">
        <f t="shared" ca="1" si="171"/>
        <v>#N/A</v>
      </c>
      <c r="N771" s="38" t="e">
        <f ca="1">VLOOKUP(B771,$C$7:$T769,13,FALSE)</f>
        <v>#N/A</v>
      </c>
      <c r="O771" s="38" t="e">
        <f t="shared" ca="1" si="172"/>
        <v>#N/A</v>
      </c>
      <c r="P771" s="38" t="e">
        <f t="shared" ca="1" si="173"/>
        <v>#N/A</v>
      </c>
      <c r="Q771" s="38" t="e">
        <f t="shared" ca="1" si="174"/>
        <v>#N/A</v>
      </c>
      <c r="R771" s="38">
        <f t="shared" si="175"/>
        <v>6000</v>
      </c>
      <c r="S771" s="38" t="e">
        <f t="shared" ca="1" si="176"/>
        <v>#N/A</v>
      </c>
      <c r="T771" s="38" t="e">
        <f t="shared" si="177"/>
        <v>#N/A</v>
      </c>
    </row>
    <row r="772" spans="2:20" x14ac:dyDescent="0.25">
      <c r="B772" s="38" t="e">
        <f t="shared" ca="1" si="164"/>
        <v>#N/A</v>
      </c>
      <c r="C772" s="40" t="e">
        <f>Кабельный_журнал!P738</f>
        <v>#N/A</v>
      </c>
      <c r="D772" s="38" t="e">
        <f t="shared" ca="1" si="165"/>
        <v>#N/A</v>
      </c>
      <c r="E772" s="41" t="s">
        <v>351</v>
      </c>
      <c r="F772" s="38" t="e">
        <f t="shared" ca="1" si="166"/>
        <v>#N/A</v>
      </c>
      <c r="G772" s="38" t="e">
        <f t="shared" si="167"/>
        <v>#N/A</v>
      </c>
      <c r="H772" s="41" t="s">
        <v>350</v>
      </c>
      <c r="I772" s="38" t="e">
        <f t="shared" si="168"/>
        <v>#N/A</v>
      </c>
      <c r="J772" s="38" t="e">
        <f t="shared" si="169"/>
        <v>#N/A</v>
      </c>
      <c r="K772" s="41" t="s">
        <v>348</v>
      </c>
      <c r="L772" s="38">
        <f t="shared" si="170"/>
        <v>1.7500000000000002E-2</v>
      </c>
      <c r="M772" s="38" t="e">
        <f t="shared" ca="1" si="171"/>
        <v>#N/A</v>
      </c>
      <c r="N772" s="38" t="e">
        <f ca="1">VLOOKUP(B772,$C$7:$T770,13,FALSE)</f>
        <v>#N/A</v>
      </c>
      <c r="O772" s="38" t="e">
        <f t="shared" ca="1" si="172"/>
        <v>#N/A</v>
      </c>
      <c r="P772" s="38" t="e">
        <f t="shared" ca="1" si="173"/>
        <v>#N/A</v>
      </c>
      <c r="Q772" s="38" t="e">
        <f t="shared" ca="1" si="174"/>
        <v>#N/A</v>
      </c>
      <c r="R772" s="38">
        <f t="shared" si="175"/>
        <v>6000</v>
      </c>
      <c r="S772" s="38" t="e">
        <f t="shared" ca="1" si="176"/>
        <v>#N/A</v>
      </c>
      <c r="T772" s="38" t="e">
        <f t="shared" si="177"/>
        <v>#N/A</v>
      </c>
    </row>
    <row r="773" spans="2:20" x14ac:dyDescent="0.25">
      <c r="B773" s="38" t="e">
        <f t="shared" ca="1" si="164"/>
        <v>#N/A</v>
      </c>
      <c r="C773" s="40" t="e">
        <f>Кабельный_журнал!P739</f>
        <v>#N/A</v>
      </c>
      <c r="D773" s="38" t="e">
        <f t="shared" ca="1" si="165"/>
        <v>#N/A</v>
      </c>
      <c r="E773" s="41" t="s">
        <v>351</v>
      </c>
      <c r="F773" s="38" t="e">
        <f t="shared" ca="1" si="166"/>
        <v>#N/A</v>
      </c>
      <c r="G773" s="38" t="e">
        <f t="shared" si="167"/>
        <v>#N/A</v>
      </c>
      <c r="H773" s="41" t="s">
        <v>350</v>
      </c>
      <c r="I773" s="38" t="e">
        <f t="shared" si="168"/>
        <v>#N/A</v>
      </c>
      <c r="J773" s="38" t="e">
        <f t="shared" si="169"/>
        <v>#N/A</v>
      </c>
      <c r="K773" s="41" t="s">
        <v>348</v>
      </c>
      <c r="L773" s="38">
        <f t="shared" si="170"/>
        <v>1.7500000000000002E-2</v>
      </c>
      <c r="M773" s="38" t="e">
        <f t="shared" ca="1" si="171"/>
        <v>#N/A</v>
      </c>
      <c r="N773" s="38" t="e">
        <f ca="1">VLOOKUP(B773,$C$7:$T771,13,FALSE)</f>
        <v>#N/A</v>
      </c>
      <c r="O773" s="38" t="e">
        <f t="shared" ca="1" si="172"/>
        <v>#N/A</v>
      </c>
      <c r="P773" s="38" t="e">
        <f t="shared" ca="1" si="173"/>
        <v>#N/A</v>
      </c>
      <c r="Q773" s="38" t="e">
        <f t="shared" ca="1" si="174"/>
        <v>#N/A</v>
      </c>
      <c r="R773" s="38">
        <f t="shared" si="175"/>
        <v>6000</v>
      </c>
      <c r="S773" s="38" t="e">
        <f t="shared" ca="1" si="176"/>
        <v>#N/A</v>
      </c>
      <c r="T773" s="38" t="e">
        <f t="shared" si="177"/>
        <v>#N/A</v>
      </c>
    </row>
    <row r="774" spans="2:20" x14ac:dyDescent="0.25">
      <c r="B774" s="38" t="e">
        <f t="shared" ca="1" si="164"/>
        <v>#N/A</v>
      </c>
      <c r="C774" s="40" t="e">
        <f>Кабельный_журнал!P740</f>
        <v>#N/A</v>
      </c>
      <c r="D774" s="38" t="e">
        <f t="shared" ca="1" si="165"/>
        <v>#N/A</v>
      </c>
      <c r="E774" s="41" t="s">
        <v>351</v>
      </c>
      <c r="F774" s="38" t="e">
        <f t="shared" ca="1" si="166"/>
        <v>#N/A</v>
      </c>
      <c r="G774" s="38" t="e">
        <f t="shared" si="167"/>
        <v>#N/A</v>
      </c>
      <c r="H774" s="41" t="s">
        <v>350</v>
      </c>
      <c r="I774" s="38" t="e">
        <f t="shared" si="168"/>
        <v>#N/A</v>
      </c>
      <c r="J774" s="38" t="e">
        <f t="shared" si="169"/>
        <v>#N/A</v>
      </c>
      <c r="K774" s="41" t="s">
        <v>348</v>
      </c>
      <c r="L774" s="38">
        <f t="shared" si="170"/>
        <v>1.7500000000000002E-2</v>
      </c>
      <c r="M774" s="38" t="e">
        <f t="shared" ca="1" si="171"/>
        <v>#N/A</v>
      </c>
      <c r="N774" s="38" t="e">
        <f ca="1">VLOOKUP(B774,$C$7:$T772,13,FALSE)</f>
        <v>#N/A</v>
      </c>
      <c r="O774" s="38" t="e">
        <f t="shared" ca="1" si="172"/>
        <v>#N/A</v>
      </c>
      <c r="P774" s="38" t="e">
        <f t="shared" ca="1" si="173"/>
        <v>#N/A</v>
      </c>
      <c r="Q774" s="38" t="e">
        <f t="shared" ca="1" si="174"/>
        <v>#N/A</v>
      </c>
      <c r="R774" s="38">
        <f t="shared" si="175"/>
        <v>6000</v>
      </c>
      <c r="S774" s="38" t="e">
        <f t="shared" ca="1" si="176"/>
        <v>#N/A</v>
      </c>
      <c r="T774" s="38" t="e">
        <f t="shared" si="177"/>
        <v>#N/A</v>
      </c>
    </row>
    <row r="775" spans="2:20" x14ac:dyDescent="0.25">
      <c r="B775" s="38" t="e">
        <f t="shared" ca="1" si="164"/>
        <v>#N/A</v>
      </c>
      <c r="C775" s="40" t="e">
        <f>Кабельный_журнал!P741</f>
        <v>#N/A</v>
      </c>
      <c r="D775" s="38" t="e">
        <f t="shared" ca="1" si="165"/>
        <v>#N/A</v>
      </c>
      <c r="E775" s="41" t="s">
        <v>351</v>
      </c>
      <c r="F775" s="38" t="e">
        <f t="shared" ca="1" si="166"/>
        <v>#N/A</v>
      </c>
      <c r="G775" s="38" t="e">
        <f t="shared" si="167"/>
        <v>#N/A</v>
      </c>
      <c r="H775" s="41" t="s">
        <v>350</v>
      </c>
      <c r="I775" s="38" t="e">
        <f t="shared" si="168"/>
        <v>#N/A</v>
      </c>
      <c r="J775" s="38" t="e">
        <f t="shared" si="169"/>
        <v>#N/A</v>
      </c>
      <c r="K775" s="41" t="s">
        <v>348</v>
      </c>
      <c r="L775" s="38">
        <f t="shared" si="170"/>
        <v>1.7500000000000002E-2</v>
      </c>
      <c r="M775" s="38" t="e">
        <f t="shared" ca="1" si="171"/>
        <v>#N/A</v>
      </c>
      <c r="N775" s="38" t="e">
        <f ca="1">VLOOKUP(B775,$C$7:$T773,13,FALSE)</f>
        <v>#N/A</v>
      </c>
      <c r="O775" s="38" t="e">
        <f t="shared" ca="1" si="172"/>
        <v>#N/A</v>
      </c>
      <c r="P775" s="38" t="e">
        <f t="shared" ca="1" si="173"/>
        <v>#N/A</v>
      </c>
      <c r="Q775" s="38" t="e">
        <f t="shared" ca="1" si="174"/>
        <v>#N/A</v>
      </c>
      <c r="R775" s="38">
        <f t="shared" si="175"/>
        <v>6000</v>
      </c>
      <c r="S775" s="38" t="e">
        <f t="shared" ca="1" si="176"/>
        <v>#N/A</v>
      </c>
      <c r="T775" s="38" t="e">
        <f t="shared" si="177"/>
        <v>#N/A</v>
      </c>
    </row>
    <row r="776" spans="2:20" x14ac:dyDescent="0.25">
      <c r="B776" s="38" t="e">
        <f t="shared" ca="1" si="164"/>
        <v>#N/A</v>
      </c>
      <c r="C776" s="40" t="e">
        <f>Кабельный_журнал!P742</f>
        <v>#N/A</v>
      </c>
      <c r="D776" s="38" t="e">
        <f t="shared" ca="1" si="165"/>
        <v>#N/A</v>
      </c>
      <c r="E776" s="41" t="s">
        <v>351</v>
      </c>
      <c r="F776" s="38" t="e">
        <f t="shared" ca="1" si="166"/>
        <v>#N/A</v>
      </c>
      <c r="G776" s="38" t="e">
        <f t="shared" si="167"/>
        <v>#N/A</v>
      </c>
      <c r="H776" s="41" t="s">
        <v>350</v>
      </c>
      <c r="I776" s="38" t="e">
        <f t="shared" si="168"/>
        <v>#N/A</v>
      </c>
      <c r="J776" s="38" t="e">
        <f t="shared" si="169"/>
        <v>#N/A</v>
      </c>
      <c r="K776" s="41" t="s">
        <v>348</v>
      </c>
      <c r="L776" s="38">
        <f t="shared" si="170"/>
        <v>1.7500000000000002E-2</v>
      </c>
      <c r="M776" s="38" t="e">
        <f t="shared" ca="1" si="171"/>
        <v>#N/A</v>
      </c>
      <c r="N776" s="38" t="e">
        <f ca="1">VLOOKUP(B776,$C$7:$T774,13,FALSE)</f>
        <v>#N/A</v>
      </c>
      <c r="O776" s="38" t="e">
        <f t="shared" ca="1" si="172"/>
        <v>#N/A</v>
      </c>
      <c r="P776" s="38" t="e">
        <f t="shared" ca="1" si="173"/>
        <v>#N/A</v>
      </c>
      <c r="Q776" s="38" t="e">
        <f t="shared" ca="1" si="174"/>
        <v>#N/A</v>
      </c>
      <c r="R776" s="38">
        <f t="shared" si="175"/>
        <v>6000</v>
      </c>
      <c r="S776" s="38" t="e">
        <f t="shared" ca="1" si="176"/>
        <v>#N/A</v>
      </c>
      <c r="T776" s="38" t="e">
        <f t="shared" si="177"/>
        <v>#N/A</v>
      </c>
    </row>
    <row r="777" spans="2:20" x14ac:dyDescent="0.25">
      <c r="B777" s="38" t="e">
        <f t="shared" ca="1" si="164"/>
        <v>#N/A</v>
      </c>
      <c r="C777" s="40" t="e">
        <f>Кабельный_журнал!P743</f>
        <v>#N/A</v>
      </c>
      <c r="D777" s="38" t="e">
        <f t="shared" ca="1" si="165"/>
        <v>#N/A</v>
      </c>
      <c r="E777" s="41" t="s">
        <v>351</v>
      </c>
      <c r="F777" s="38" t="e">
        <f t="shared" ca="1" si="166"/>
        <v>#N/A</v>
      </c>
      <c r="G777" s="38" t="e">
        <f t="shared" si="167"/>
        <v>#N/A</v>
      </c>
      <c r="H777" s="41" t="s">
        <v>350</v>
      </c>
      <c r="I777" s="38" t="e">
        <f t="shared" si="168"/>
        <v>#N/A</v>
      </c>
      <c r="J777" s="38" t="e">
        <f t="shared" si="169"/>
        <v>#N/A</v>
      </c>
      <c r="K777" s="41" t="s">
        <v>348</v>
      </c>
      <c r="L777" s="38">
        <f t="shared" si="170"/>
        <v>1.7500000000000002E-2</v>
      </c>
      <c r="M777" s="38" t="e">
        <f t="shared" ca="1" si="171"/>
        <v>#N/A</v>
      </c>
      <c r="N777" s="38" t="e">
        <f ca="1">VLOOKUP(B777,$C$7:$T775,13,FALSE)</f>
        <v>#N/A</v>
      </c>
      <c r="O777" s="38" t="e">
        <f t="shared" ca="1" si="172"/>
        <v>#N/A</v>
      </c>
      <c r="P777" s="38" t="e">
        <f t="shared" ca="1" si="173"/>
        <v>#N/A</v>
      </c>
      <c r="Q777" s="38" t="e">
        <f t="shared" ca="1" si="174"/>
        <v>#N/A</v>
      </c>
      <c r="R777" s="38">
        <f t="shared" si="175"/>
        <v>6000</v>
      </c>
      <c r="S777" s="38" t="e">
        <f t="shared" ca="1" si="176"/>
        <v>#N/A</v>
      </c>
      <c r="T777" s="38" t="e">
        <f t="shared" si="177"/>
        <v>#N/A</v>
      </c>
    </row>
    <row r="778" spans="2:20" x14ac:dyDescent="0.25">
      <c r="B778" s="38" t="e">
        <f t="shared" ca="1" si="164"/>
        <v>#N/A</v>
      </c>
      <c r="C778" s="40" t="e">
        <f>Кабельный_журнал!P744</f>
        <v>#N/A</v>
      </c>
      <c r="D778" s="38" t="e">
        <f t="shared" ca="1" si="165"/>
        <v>#N/A</v>
      </c>
      <c r="E778" s="41" t="s">
        <v>351</v>
      </c>
      <c r="F778" s="38" t="e">
        <f t="shared" ca="1" si="166"/>
        <v>#N/A</v>
      </c>
      <c r="G778" s="38" t="e">
        <f t="shared" si="167"/>
        <v>#N/A</v>
      </c>
      <c r="H778" s="41" t="s">
        <v>350</v>
      </c>
      <c r="I778" s="38" t="e">
        <f t="shared" si="168"/>
        <v>#N/A</v>
      </c>
      <c r="J778" s="38" t="e">
        <f t="shared" si="169"/>
        <v>#N/A</v>
      </c>
      <c r="K778" s="41" t="s">
        <v>348</v>
      </c>
      <c r="L778" s="38">
        <f t="shared" si="170"/>
        <v>1.7500000000000002E-2</v>
      </c>
      <c r="M778" s="38" t="e">
        <f t="shared" ca="1" si="171"/>
        <v>#N/A</v>
      </c>
      <c r="N778" s="38" t="e">
        <f ca="1">VLOOKUP(B778,$C$7:$T776,13,FALSE)</f>
        <v>#N/A</v>
      </c>
      <c r="O778" s="38" t="e">
        <f t="shared" ca="1" si="172"/>
        <v>#N/A</v>
      </c>
      <c r="P778" s="38" t="e">
        <f t="shared" ca="1" si="173"/>
        <v>#N/A</v>
      </c>
      <c r="Q778" s="38" t="e">
        <f t="shared" ca="1" si="174"/>
        <v>#N/A</v>
      </c>
      <c r="R778" s="38">
        <f t="shared" si="175"/>
        <v>6000</v>
      </c>
      <c r="S778" s="38" t="e">
        <f t="shared" ca="1" si="176"/>
        <v>#N/A</v>
      </c>
      <c r="T778" s="38" t="e">
        <f t="shared" si="177"/>
        <v>#N/A</v>
      </c>
    </row>
    <row r="779" spans="2:20" x14ac:dyDescent="0.25">
      <c r="B779" s="38" t="e">
        <f t="shared" ca="1" si="164"/>
        <v>#N/A</v>
      </c>
      <c r="C779" s="40" t="e">
        <f>Кабельный_журнал!P745</f>
        <v>#N/A</v>
      </c>
      <c r="D779" s="38" t="e">
        <f t="shared" ca="1" si="165"/>
        <v>#N/A</v>
      </c>
      <c r="E779" s="41" t="s">
        <v>351</v>
      </c>
      <c r="F779" s="38" t="e">
        <f t="shared" ca="1" si="166"/>
        <v>#N/A</v>
      </c>
      <c r="G779" s="38" t="e">
        <f t="shared" si="167"/>
        <v>#N/A</v>
      </c>
      <c r="H779" s="41" t="s">
        <v>350</v>
      </c>
      <c r="I779" s="38" t="e">
        <f t="shared" si="168"/>
        <v>#N/A</v>
      </c>
      <c r="J779" s="38" t="e">
        <f t="shared" si="169"/>
        <v>#N/A</v>
      </c>
      <c r="K779" s="41" t="s">
        <v>348</v>
      </c>
      <c r="L779" s="38">
        <f t="shared" si="170"/>
        <v>1.7500000000000002E-2</v>
      </c>
      <c r="M779" s="38" t="e">
        <f t="shared" ca="1" si="171"/>
        <v>#N/A</v>
      </c>
      <c r="N779" s="38" t="e">
        <f ca="1">VLOOKUP(B779,$C$7:$T777,13,FALSE)</f>
        <v>#N/A</v>
      </c>
      <c r="O779" s="38" t="e">
        <f t="shared" ca="1" si="172"/>
        <v>#N/A</v>
      </c>
      <c r="P779" s="38" t="e">
        <f t="shared" ca="1" si="173"/>
        <v>#N/A</v>
      </c>
      <c r="Q779" s="38" t="e">
        <f t="shared" ca="1" si="174"/>
        <v>#N/A</v>
      </c>
      <c r="R779" s="38">
        <f t="shared" si="175"/>
        <v>6000</v>
      </c>
      <c r="S779" s="38" t="e">
        <f t="shared" ca="1" si="176"/>
        <v>#N/A</v>
      </c>
      <c r="T779" s="38" t="e">
        <f t="shared" si="177"/>
        <v>#N/A</v>
      </c>
    </row>
    <row r="780" spans="2:20" x14ac:dyDescent="0.25">
      <c r="B780" s="38" t="e">
        <f t="shared" ca="1" si="164"/>
        <v>#N/A</v>
      </c>
      <c r="C780" s="40" t="e">
        <f>Кабельный_журнал!P746</f>
        <v>#N/A</v>
      </c>
      <c r="D780" s="38" t="e">
        <f t="shared" ca="1" si="165"/>
        <v>#N/A</v>
      </c>
      <c r="E780" s="41" t="s">
        <v>351</v>
      </c>
      <c r="F780" s="38" t="e">
        <f t="shared" ca="1" si="166"/>
        <v>#N/A</v>
      </c>
      <c r="G780" s="38" t="e">
        <f t="shared" si="167"/>
        <v>#N/A</v>
      </c>
      <c r="H780" s="41" t="s">
        <v>350</v>
      </c>
      <c r="I780" s="38" t="e">
        <f t="shared" si="168"/>
        <v>#N/A</v>
      </c>
      <c r="J780" s="38" t="e">
        <f t="shared" si="169"/>
        <v>#N/A</v>
      </c>
      <c r="K780" s="41" t="s">
        <v>348</v>
      </c>
      <c r="L780" s="38">
        <f t="shared" si="170"/>
        <v>1.7500000000000002E-2</v>
      </c>
      <c r="M780" s="38" t="e">
        <f t="shared" ca="1" si="171"/>
        <v>#N/A</v>
      </c>
      <c r="N780" s="38" t="e">
        <f ca="1">VLOOKUP(B780,$C$7:$T778,13,FALSE)</f>
        <v>#N/A</v>
      </c>
      <c r="O780" s="38" t="e">
        <f t="shared" ca="1" si="172"/>
        <v>#N/A</v>
      </c>
      <c r="P780" s="38" t="e">
        <f t="shared" ca="1" si="173"/>
        <v>#N/A</v>
      </c>
      <c r="Q780" s="38" t="e">
        <f t="shared" ca="1" si="174"/>
        <v>#N/A</v>
      </c>
      <c r="R780" s="38">
        <f t="shared" si="175"/>
        <v>6000</v>
      </c>
      <c r="S780" s="38" t="e">
        <f t="shared" ca="1" si="176"/>
        <v>#N/A</v>
      </c>
      <c r="T780" s="38" t="e">
        <f t="shared" si="177"/>
        <v>#N/A</v>
      </c>
    </row>
    <row r="781" spans="2:20" x14ac:dyDescent="0.25">
      <c r="B781" s="38" t="e">
        <f t="shared" ca="1" si="164"/>
        <v>#N/A</v>
      </c>
      <c r="C781" s="40" t="e">
        <f>Кабельный_журнал!P747</f>
        <v>#N/A</v>
      </c>
      <c r="D781" s="38" t="e">
        <f t="shared" ca="1" si="165"/>
        <v>#N/A</v>
      </c>
      <c r="E781" s="41" t="s">
        <v>351</v>
      </c>
      <c r="F781" s="38" t="e">
        <f t="shared" ca="1" si="166"/>
        <v>#N/A</v>
      </c>
      <c r="G781" s="38" t="e">
        <f t="shared" si="167"/>
        <v>#N/A</v>
      </c>
      <c r="H781" s="41" t="s">
        <v>350</v>
      </c>
      <c r="I781" s="38" t="e">
        <f t="shared" si="168"/>
        <v>#N/A</v>
      </c>
      <c r="J781" s="38" t="e">
        <f t="shared" si="169"/>
        <v>#N/A</v>
      </c>
      <c r="K781" s="41" t="s">
        <v>348</v>
      </c>
      <c r="L781" s="38">
        <f t="shared" si="170"/>
        <v>1.7500000000000002E-2</v>
      </c>
      <c r="M781" s="38" t="e">
        <f t="shared" ca="1" si="171"/>
        <v>#N/A</v>
      </c>
      <c r="N781" s="38" t="e">
        <f ca="1">VLOOKUP(B781,$C$7:$T779,13,FALSE)</f>
        <v>#N/A</v>
      </c>
      <c r="O781" s="38" t="e">
        <f t="shared" ca="1" si="172"/>
        <v>#N/A</v>
      </c>
      <c r="P781" s="38" t="e">
        <f t="shared" ca="1" si="173"/>
        <v>#N/A</v>
      </c>
      <c r="Q781" s="38" t="e">
        <f t="shared" ca="1" si="174"/>
        <v>#N/A</v>
      </c>
      <c r="R781" s="38">
        <f t="shared" si="175"/>
        <v>6000</v>
      </c>
      <c r="S781" s="38" t="e">
        <f t="shared" ca="1" si="176"/>
        <v>#N/A</v>
      </c>
      <c r="T781" s="38" t="e">
        <f t="shared" si="177"/>
        <v>#N/A</v>
      </c>
    </row>
    <row r="782" spans="2:20" x14ac:dyDescent="0.25">
      <c r="B782" s="38" t="e">
        <f t="shared" ca="1" si="164"/>
        <v>#N/A</v>
      </c>
      <c r="C782" s="40" t="e">
        <f>Кабельный_журнал!P748</f>
        <v>#N/A</v>
      </c>
      <c r="D782" s="38" t="e">
        <f t="shared" ca="1" si="165"/>
        <v>#N/A</v>
      </c>
      <c r="E782" s="41" t="s">
        <v>351</v>
      </c>
      <c r="F782" s="38" t="e">
        <f t="shared" ca="1" si="166"/>
        <v>#N/A</v>
      </c>
      <c r="G782" s="38" t="e">
        <f t="shared" si="167"/>
        <v>#N/A</v>
      </c>
      <c r="H782" s="41" t="s">
        <v>350</v>
      </c>
      <c r="I782" s="38" t="e">
        <f t="shared" si="168"/>
        <v>#N/A</v>
      </c>
      <c r="J782" s="38" t="e">
        <f t="shared" si="169"/>
        <v>#N/A</v>
      </c>
      <c r="K782" s="41" t="s">
        <v>348</v>
      </c>
      <c r="L782" s="38">
        <f t="shared" si="170"/>
        <v>1.7500000000000002E-2</v>
      </c>
      <c r="M782" s="38" t="e">
        <f t="shared" ca="1" si="171"/>
        <v>#N/A</v>
      </c>
      <c r="N782" s="38" t="e">
        <f ca="1">VLOOKUP(B782,$C$7:$T780,13,FALSE)</f>
        <v>#N/A</v>
      </c>
      <c r="O782" s="38" t="e">
        <f t="shared" ca="1" si="172"/>
        <v>#N/A</v>
      </c>
      <c r="P782" s="38" t="e">
        <f t="shared" ca="1" si="173"/>
        <v>#N/A</v>
      </c>
      <c r="Q782" s="38" t="e">
        <f t="shared" ca="1" si="174"/>
        <v>#N/A</v>
      </c>
      <c r="R782" s="38">
        <f t="shared" si="175"/>
        <v>6000</v>
      </c>
      <c r="S782" s="38" t="e">
        <f t="shared" ca="1" si="176"/>
        <v>#N/A</v>
      </c>
      <c r="T782" s="38" t="e">
        <f t="shared" si="177"/>
        <v>#N/A</v>
      </c>
    </row>
    <row r="783" spans="2:20" x14ac:dyDescent="0.25">
      <c r="B783" s="38" t="e">
        <f t="shared" ca="1" si="164"/>
        <v>#N/A</v>
      </c>
      <c r="C783" s="40" t="e">
        <f>Кабельный_журнал!P749</f>
        <v>#N/A</v>
      </c>
      <c r="D783" s="38" t="e">
        <f t="shared" ca="1" si="165"/>
        <v>#N/A</v>
      </c>
      <c r="E783" s="41" t="s">
        <v>351</v>
      </c>
      <c r="F783" s="38" t="e">
        <f t="shared" ca="1" si="166"/>
        <v>#N/A</v>
      </c>
      <c r="G783" s="38" t="e">
        <f t="shared" si="167"/>
        <v>#N/A</v>
      </c>
      <c r="H783" s="41" t="s">
        <v>350</v>
      </c>
      <c r="I783" s="38" t="e">
        <f t="shared" si="168"/>
        <v>#N/A</v>
      </c>
      <c r="J783" s="38" t="e">
        <f t="shared" si="169"/>
        <v>#N/A</v>
      </c>
      <c r="K783" s="41" t="s">
        <v>348</v>
      </c>
      <c r="L783" s="38">
        <f t="shared" si="170"/>
        <v>1.7500000000000002E-2</v>
      </c>
      <c r="M783" s="38" t="e">
        <f t="shared" ca="1" si="171"/>
        <v>#N/A</v>
      </c>
      <c r="N783" s="38" t="e">
        <f ca="1">VLOOKUP(B783,$C$7:$T781,13,FALSE)</f>
        <v>#N/A</v>
      </c>
      <c r="O783" s="38" t="e">
        <f t="shared" ca="1" si="172"/>
        <v>#N/A</v>
      </c>
      <c r="P783" s="38" t="e">
        <f t="shared" ca="1" si="173"/>
        <v>#N/A</v>
      </c>
      <c r="Q783" s="38" t="e">
        <f t="shared" ca="1" si="174"/>
        <v>#N/A</v>
      </c>
      <c r="R783" s="38">
        <f t="shared" si="175"/>
        <v>6000</v>
      </c>
      <c r="S783" s="38" t="e">
        <f t="shared" ca="1" si="176"/>
        <v>#N/A</v>
      </c>
      <c r="T783" s="38" t="e">
        <f t="shared" si="177"/>
        <v>#N/A</v>
      </c>
    </row>
    <row r="784" spans="2:20" x14ac:dyDescent="0.25">
      <c r="B784" s="38" t="e">
        <f t="shared" ca="1" si="164"/>
        <v>#N/A</v>
      </c>
      <c r="C784" s="40" t="e">
        <f>Кабельный_журнал!P750</f>
        <v>#N/A</v>
      </c>
      <c r="D784" s="38" t="e">
        <f t="shared" ca="1" si="165"/>
        <v>#N/A</v>
      </c>
      <c r="E784" s="41" t="s">
        <v>351</v>
      </c>
      <c r="F784" s="38" t="e">
        <f t="shared" ca="1" si="166"/>
        <v>#N/A</v>
      </c>
      <c r="G784" s="38" t="e">
        <f t="shared" si="167"/>
        <v>#N/A</v>
      </c>
      <c r="H784" s="41" t="s">
        <v>350</v>
      </c>
      <c r="I784" s="38" t="e">
        <f t="shared" si="168"/>
        <v>#N/A</v>
      </c>
      <c r="J784" s="38" t="e">
        <f t="shared" si="169"/>
        <v>#N/A</v>
      </c>
      <c r="K784" s="41" t="s">
        <v>348</v>
      </c>
      <c r="L784" s="38">
        <f t="shared" si="170"/>
        <v>1.7500000000000002E-2</v>
      </c>
      <c r="M784" s="38" t="e">
        <f t="shared" ca="1" si="171"/>
        <v>#N/A</v>
      </c>
      <c r="N784" s="38" t="e">
        <f ca="1">VLOOKUP(B784,$C$7:$T782,13,FALSE)</f>
        <v>#N/A</v>
      </c>
      <c r="O784" s="38" t="e">
        <f t="shared" ca="1" si="172"/>
        <v>#N/A</v>
      </c>
      <c r="P784" s="38" t="e">
        <f t="shared" ca="1" si="173"/>
        <v>#N/A</v>
      </c>
      <c r="Q784" s="38" t="e">
        <f t="shared" ca="1" si="174"/>
        <v>#N/A</v>
      </c>
      <c r="R784" s="38">
        <f t="shared" si="175"/>
        <v>6000</v>
      </c>
      <c r="S784" s="38" t="e">
        <f t="shared" ca="1" si="176"/>
        <v>#N/A</v>
      </c>
      <c r="T784" s="38" t="e">
        <f t="shared" si="177"/>
        <v>#N/A</v>
      </c>
    </row>
    <row r="785" spans="2:20" x14ac:dyDescent="0.25">
      <c r="B785" s="38" t="e">
        <f t="shared" ca="1" si="164"/>
        <v>#N/A</v>
      </c>
      <c r="C785" s="40" t="e">
        <f>Кабельный_журнал!P751</f>
        <v>#N/A</v>
      </c>
      <c r="D785" s="38" t="e">
        <f t="shared" ca="1" si="165"/>
        <v>#N/A</v>
      </c>
      <c r="E785" s="41" t="s">
        <v>351</v>
      </c>
      <c r="F785" s="38" t="e">
        <f t="shared" ca="1" si="166"/>
        <v>#N/A</v>
      </c>
      <c r="G785" s="38" t="e">
        <f t="shared" si="167"/>
        <v>#N/A</v>
      </c>
      <c r="H785" s="41" t="s">
        <v>350</v>
      </c>
      <c r="I785" s="38" t="e">
        <f t="shared" si="168"/>
        <v>#N/A</v>
      </c>
      <c r="J785" s="38" t="e">
        <f t="shared" si="169"/>
        <v>#N/A</v>
      </c>
      <c r="K785" s="41" t="s">
        <v>348</v>
      </c>
      <c r="L785" s="38">
        <f t="shared" si="170"/>
        <v>1.7500000000000002E-2</v>
      </c>
      <c r="M785" s="38" t="e">
        <f t="shared" ca="1" si="171"/>
        <v>#N/A</v>
      </c>
      <c r="N785" s="38" t="e">
        <f ca="1">VLOOKUP(B785,$C$7:$T783,13,FALSE)</f>
        <v>#N/A</v>
      </c>
      <c r="O785" s="38" t="e">
        <f t="shared" ca="1" si="172"/>
        <v>#N/A</v>
      </c>
      <c r="P785" s="38" t="e">
        <f t="shared" ca="1" si="173"/>
        <v>#N/A</v>
      </c>
      <c r="Q785" s="38" t="e">
        <f t="shared" ca="1" si="174"/>
        <v>#N/A</v>
      </c>
      <c r="R785" s="38">
        <f t="shared" si="175"/>
        <v>6000</v>
      </c>
      <c r="S785" s="38" t="e">
        <f t="shared" ca="1" si="176"/>
        <v>#N/A</v>
      </c>
      <c r="T785" s="38" t="e">
        <f t="shared" si="177"/>
        <v>#N/A</v>
      </c>
    </row>
    <row r="786" spans="2:20" x14ac:dyDescent="0.25">
      <c r="B786" s="38" t="e">
        <f t="shared" ca="1" si="164"/>
        <v>#N/A</v>
      </c>
      <c r="C786" s="40" t="e">
        <f>Кабельный_журнал!P752</f>
        <v>#N/A</v>
      </c>
      <c r="D786" s="38" t="e">
        <f t="shared" ca="1" si="165"/>
        <v>#N/A</v>
      </c>
      <c r="E786" s="41" t="s">
        <v>351</v>
      </c>
      <c r="F786" s="38" t="e">
        <f t="shared" ca="1" si="166"/>
        <v>#N/A</v>
      </c>
      <c r="G786" s="38" t="e">
        <f t="shared" si="167"/>
        <v>#N/A</v>
      </c>
      <c r="H786" s="41" t="s">
        <v>350</v>
      </c>
      <c r="I786" s="38" t="e">
        <f t="shared" si="168"/>
        <v>#N/A</v>
      </c>
      <c r="J786" s="38" t="e">
        <f t="shared" si="169"/>
        <v>#N/A</v>
      </c>
      <c r="K786" s="41" t="s">
        <v>348</v>
      </c>
      <c r="L786" s="38">
        <f t="shared" si="170"/>
        <v>1.7500000000000002E-2</v>
      </c>
      <c r="M786" s="38" t="e">
        <f t="shared" ca="1" si="171"/>
        <v>#N/A</v>
      </c>
      <c r="N786" s="38" t="e">
        <f ca="1">VLOOKUP(B786,$C$7:$T784,13,FALSE)</f>
        <v>#N/A</v>
      </c>
      <c r="O786" s="38" t="e">
        <f t="shared" ca="1" si="172"/>
        <v>#N/A</v>
      </c>
      <c r="P786" s="38" t="e">
        <f t="shared" ca="1" si="173"/>
        <v>#N/A</v>
      </c>
      <c r="Q786" s="38" t="e">
        <f t="shared" ca="1" si="174"/>
        <v>#N/A</v>
      </c>
      <c r="R786" s="38">
        <f t="shared" si="175"/>
        <v>6000</v>
      </c>
      <c r="S786" s="38" t="e">
        <f t="shared" ca="1" si="176"/>
        <v>#N/A</v>
      </c>
      <c r="T786" s="38" t="e">
        <f t="shared" si="177"/>
        <v>#N/A</v>
      </c>
    </row>
    <row r="787" spans="2:20" x14ac:dyDescent="0.25">
      <c r="B787" s="38" t="e">
        <f t="shared" ca="1" si="164"/>
        <v>#N/A</v>
      </c>
      <c r="C787" s="40" t="e">
        <f>Кабельный_журнал!P753</f>
        <v>#N/A</v>
      </c>
      <c r="D787" s="38" t="e">
        <f t="shared" ca="1" si="165"/>
        <v>#N/A</v>
      </c>
      <c r="E787" s="41" t="s">
        <v>351</v>
      </c>
      <c r="F787" s="38" t="e">
        <f t="shared" ca="1" si="166"/>
        <v>#N/A</v>
      </c>
      <c r="G787" s="38" t="e">
        <f t="shared" si="167"/>
        <v>#N/A</v>
      </c>
      <c r="H787" s="41" t="s">
        <v>350</v>
      </c>
      <c r="I787" s="38" t="e">
        <f t="shared" si="168"/>
        <v>#N/A</v>
      </c>
      <c r="J787" s="38" t="e">
        <f t="shared" si="169"/>
        <v>#N/A</v>
      </c>
      <c r="K787" s="41" t="s">
        <v>348</v>
      </c>
      <c r="L787" s="38">
        <f t="shared" si="170"/>
        <v>1.7500000000000002E-2</v>
      </c>
      <c r="M787" s="38" t="e">
        <f t="shared" ca="1" si="171"/>
        <v>#N/A</v>
      </c>
      <c r="N787" s="38" t="e">
        <f ca="1">VLOOKUP(B787,$C$7:$T785,13,FALSE)</f>
        <v>#N/A</v>
      </c>
      <c r="O787" s="38" t="e">
        <f t="shared" ca="1" si="172"/>
        <v>#N/A</v>
      </c>
      <c r="P787" s="38" t="e">
        <f t="shared" ca="1" si="173"/>
        <v>#N/A</v>
      </c>
      <c r="Q787" s="38" t="e">
        <f t="shared" ca="1" si="174"/>
        <v>#N/A</v>
      </c>
      <c r="R787" s="38">
        <f t="shared" si="175"/>
        <v>6000</v>
      </c>
      <c r="S787" s="38" t="e">
        <f t="shared" ca="1" si="176"/>
        <v>#N/A</v>
      </c>
      <c r="T787" s="38" t="e">
        <f t="shared" si="177"/>
        <v>#N/A</v>
      </c>
    </row>
    <row r="788" spans="2:20" x14ac:dyDescent="0.25">
      <c r="B788" s="38" t="e">
        <f t="shared" ca="1" si="164"/>
        <v>#N/A</v>
      </c>
      <c r="C788" s="40" t="e">
        <f>Кабельный_журнал!P754</f>
        <v>#N/A</v>
      </c>
      <c r="D788" s="38" t="e">
        <f t="shared" ca="1" si="165"/>
        <v>#N/A</v>
      </c>
      <c r="E788" s="41" t="s">
        <v>351</v>
      </c>
      <c r="F788" s="38" t="e">
        <f t="shared" ca="1" si="166"/>
        <v>#N/A</v>
      </c>
      <c r="G788" s="38" t="e">
        <f t="shared" si="167"/>
        <v>#N/A</v>
      </c>
      <c r="H788" s="41" t="s">
        <v>350</v>
      </c>
      <c r="I788" s="38" t="e">
        <f t="shared" si="168"/>
        <v>#N/A</v>
      </c>
      <c r="J788" s="38" t="e">
        <f t="shared" si="169"/>
        <v>#N/A</v>
      </c>
      <c r="K788" s="41" t="s">
        <v>348</v>
      </c>
      <c r="L788" s="38">
        <f t="shared" si="170"/>
        <v>1.7500000000000002E-2</v>
      </c>
      <c r="M788" s="38" t="e">
        <f t="shared" ca="1" si="171"/>
        <v>#N/A</v>
      </c>
      <c r="N788" s="38" t="e">
        <f ca="1">VLOOKUP(B788,$C$7:$T786,13,FALSE)</f>
        <v>#N/A</v>
      </c>
      <c r="O788" s="38" t="e">
        <f t="shared" ca="1" si="172"/>
        <v>#N/A</v>
      </c>
      <c r="P788" s="38" t="e">
        <f t="shared" ca="1" si="173"/>
        <v>#N/A</v>
      </c>
      <c r="Q788" s="38" t="e">
        <f t="shared" ca="1" si="174"/>
        <v>#N/A</v>
      </c>
      <c r="R788" s="38">
        <f t="shared" si="175"/>
        <v>6000</v>
      </c>
      <c r="S788" s="38" t="e">
        <f t="shared" ca="1" si="176"/>
        <v>#N/A</v>
      </c>
      <c r="T788" s="38" t="e">
        <f t="shared" si="177"/>
        <v>#N/A</v>
      </c>
    </row>
    <row r="789" spans="2:20" x14ac:dyDescent="0.25">
      <c r="B789" s="38" t="e">
        <f t="shared" ca="1" si="164"/>
        <v>#N/A</v>
      </c>
      <c r="C789" s="40" t="e">
        <f>Кабельный_журнал!P755</f>
        <v>#N/A</v>
      </c>
      <c r="D789" s="38" t="e">
        <f t="shared" ca="1" si="165"/>
        <v>#N/A</v>
      </c>
      <c r="E789" s="41" t="s">
        <v>351</v>
      </c>
      <c r="F789" s="38" t="e">
        <f t="shared" ca="1" si="166"/>
        <v>#N/A</v>
      </c>
      <c r="G789" s="38" t="e">
        <f t="shared" si="167"/>
        <v>#N/A</v>
      </c>
      <c r="H789" s="41" t="s">
        <v>350</v>
      </c>
      <c r="I789" s="38" t="e">
        <f t="shared" si="168"/>
        <v>#N/A</v>
      </c>
      <c r="J789" s="38" t="e">
        <f t="shared" si="169"/>
        <v>#N/A</v>
      </c>
      <c r="K789" s="41" t="s">
        <v>348</v>
      </c>
      <c r="L789" s="38">
        <f t="shared" si="170"/>
        <v>1.7500000000000002E-2</v>
      </c>
      <c r="M789" s="38" t="e">
        <f t="shared" ca="1" si="171"/>
        <v>#N/A</v>
      </c>
      <c r="N789" s="38" t="e">
        <f ca="1">VLOOKUP(B789,$C$7:$T787,13,FALSE)</f>
        <v>#N/A</v>
      </c>
      <c r="O789" s="38" t="e">
        <f t="shared" ca="1" si="172"/>
        <v>#N/A</v>
      </c>
      <c r="P789" s="38" t="e">
        <f t="shared" ca="1" si="173"/>
        <v>#N/A</v>
      </c>
      <c r="Q789" s="38" t="e">
        <f t="shared" ca="1" si="174"/>
        <v>#N/A</v>
      </c>
      <c r="R789" s="38">
        <f t="shared" si="175"/>
        <v>6000</v>
      </c>
      <c r="S789" s="38" t="e">
        <f t="shared" ca="1" si="176"/>
        <v>#N/A</v>
      </c>
      <c r="T789" s="38" t="e">
        <f t="shared" si="177"/>
        <v>#N/A</v>
      </c>
    </row>
    <row r="790" spans="2:20" x14ac:dyDescent="0.25">
      <c r="B790" s="38" t="e">
        <f t="shared" ca="1" si="164"/>
        <v>#N/A</v>
      </c>
      <c r="C790" s="40" t="e">
        <f>Кабельный_журнал!P756</f>
        <v>#N/A</v>
      </c>
      <c r="D790" s="38" t="e">
        <f t="shared" ca="1" si="165"/>
        <v>#N/A</v>
      </c>
      <c r="E790" s="41" t="s">
        <v>351</v>
      </c>
      <c r="F790" s="38" t="e">
        <f t="shared" ca="1" si="166"/>
        <v>#N/A</v>
      </c>
      <c r="G790" s="38" t="e">
        <f t="shared" si="167"/>
        <v>#N/A</v>
      </c>
      <c r="H790" s="41" t="s">
        <v>350</v>
      </c>
      <c r="I790" s="38" t="e">
        <f t="shared" si="168"/>
        <v>#N/A</v>
      </c>
      <c r="J790" s="38" t="e">
        <f t="shared" si="169"/>
        <v>#N/A</v>
      </c>
      <c r="K790" s="41" t="s">
        <v>348</v>
      </c>
      <c r="L790" s="38">
        <f t="shared" si="170"/>
        <v>1.7500000000000002E-2</v>
      </c>
      <c r="M790" s="38" t="e">
        <f t="shared" ca="1" si="171"/>
        <v>#N/A</v>
      </c>
      <c r="N790" s="38" t="e">
        <f ca="1">VLOOKUP(B790,$C$7:$T788,13,FALSE)</f>
        <v>#N/A</v>
      </c>
      <c r="O790" s="38" t="e">
        <f t="shared" ca="1" si="172"/>
        <v>#N/A</v>
      </c>
      <c r="P790" s="38" t="e">
        <f t="shared" ca="1" si="173"/>
        <v>#N/A</v>
      </c>
      <c r="Q790" s="38" t="e">
        <f t="shared" ca="1" si="174"/>
        <v>#N/A</v>
      </c>
      <c r="R790" s="38">
        <f t="shared" si="175"/>
        <v>6000</v>
      </c>
      <c r="S790" s="38" t="e">
        <f t="shared" ca="1" si="176"/>
        <v>#N/A</v>
      </c>
      <c r="T790" s="38" t="e">
        <f t="shared" si="177"/>
        <v>#N/A</v>
      </c>
    </row>
    <row r="791" spans="2:20" x14ac:dyDescent="0.25">
      <c r="B791" s="38" t="e">
        <f t="shared" ca="1" si="164"/>
        <v>#N/A</v>
      </c>
      <c r="C791" s="40" t="e">
        <f>Кабельный_журнал!P757</f>
        <v>#N/A</v>
      </c>
      <c r="D791" s="38" t="e">
        <f t="shared" ca="1" si="165"/>
        <v>#N/A</v>
      </c>
      <c r="E791" s="41" t="s">
        <v>351</v>
      </c>
      <c r="F791" s="38" t="e">
        <f t="shared" ca="1" si="166"/>
        <v>#N/A</v>
      </c>
      <c r="G791" s="38" t="e">
        <f t="shared" si="167"/>
        <v>#N/A</v>
      </c>
      <c r="H791" s="41" t="s">
        <v>350</v>
      </c>
      <c r="I791" s="38" t="e">
        <f t="shared" si="168"/>
        <v>#N/A</v>
      </c>
      <c r="J791" s="38" t="e">
        <f t="shared" si="169"/>
        <v>#N/A</v>
      </c>
      <c r="K791" s="41" t="s">
        <v>348</v>
      </c>
      <c r="L791" s="38">
        <f t="shared" si="170"/>
        <v>1.7500000000000002E-2</v>
      </c>
      <c r="M791" s="38" t="e">
        <f t="shared" ca="1" si="171"/>
        <v>#N/A</v>
      </c>
      <c r="N791" s="38" t="e">
        <f ca="1">VLOOKUP(B791,$C$7:$T789,13,FALSE)</f>
        <v>#N/A</v>
      </c>
      <c r="O791" s="38" t="e">
        <f t="shared" ca="1" si="172"/>
        <v>#N/A</v>
      </c>
      <c r="P791" s="38" t="e">
        <f t="shared" ca="1" si="173"/>
        <v>#N/A</v>
      </c>
      <c r="Q791" s="38" t="e">
        <f t="shared" ca="1" si="174"/>
        <v>#N/A</v>
      </c>
      <c r="R791" s="38">
        <f t="shared" si="175"/>
        <v>6000</v>
      </c>
      <c r="S791" s="38" t="e">
        <f t="shared" ca="1" si="176"/>
        <v>#N/A</v>
      </c>
      <c r="T791" s="38" t="e">
        <f t="shared" si="177"/>
        <v>#N/A</v>
      </c>
    </row>
    <row r="792" spans="2:20" x14ac:dyDescent="0.25">
      <c r="B792" s="38" t="e">
        <f t="shared" ca="1" si="164"/>
        <v>#N/A</v>
      </c>
      <c r="C792" s="40" t="e">
        <f>Кабельный_журнал!P758</f>
        <v>#N/A</v>
      </c>
      <c r="D792" s="38" t="e">
        <f t="shared" ca="1" si="165"/>
        <v>#N/A</v>
      </c>
      <c r="E792" s="41" t="s">
        <v>351</v>
      </c>
      <c r="F792" s="38" t="e">
        <f t="shared" ca="1" si="166"/>
        <v>#N/A</v>
      </c>
      <c r="G792" s="38" t="e">
        <f t="shared" si="167"/>
        <v>#N/A</v>
      </c>
      <c r="H792" s="41" t="s">
        <v>350</v>
      </c>
      <c r="I792" s="38" t="e">
        <f t="shared" si="168"/>
        <v>#N/A</v>
      </c>
      <c r="J792" s="38" t="e">
        <f t="shared" si="169"/>
        <v>#N/A</v>
      </c>
      <c r="K792" s="41" t="s">
        <v>348</v>
      </c>
      <c r="L792" s="38">
        <f t="shared" si="170"/>
        <v>1.7500000000000002E-2</v>
      </c>
      <c r="M792" s="38" t="e">
        <f t="shared" ca="1" si="171"/>
        <v>#N/A</v>
      </c>
      <c r="N792" s="38" t="e">
        <f ca="1">VLOOKUP(B792,$C$7:$T790,13,FALSE)</f>
        <v>#N/A</v>
      </c>
      <c r="O792" s="38" t="e">
        <f t="shared" ca="1" si="172"/>
        <v>#N/A</v>
      </c>
      <c r="P792" s="38" t="e">
        <f t="shared" ca="1" si="173"/>
        <v>#N/A</v>
      </c>
      <c r="Q792" s="38" t="e">
        <f t="shared" ca="1" si="174"/>
        <v>#N/A</v>
      </c>
      <c r="R792" s="38">
        <f t="shared" si="175"/>
        <v>6000</v>
      </c>
      <c r="S792" s="38" t="e">
        <f t="shared" ca="1" si="176"/>
        <v>#N/A</v>
      </c>
      <c r="T792" s="38" t="e">
        <f t="shared" si="177"/>
        <v>#N/A</v>
      </c>
    </row>
    <row r="793" spans="2:20" x14ac:dyDescent="0.25">
      <c r="B793" s="38" t="e">
        <f t="shared" ca="1" si="164"/>
        <v>#N/A</v>
      </c>
      <c r="C793" s="40" t="e">
        <f>Кабельный_журнал!P759</f>
        <v>#N/A</v>
      </c>
      <c r="D793" s="38" t="e">
        <f t="shared" ca="1" si="165"/>
        <v>#N/A</v>
      </c>
      <c r="E793" s="41" t="s">
        <v>351</v>
      </c>
      <c r="F793" s="38" t="e">
        <f t="shared" ca="1" si="166"/>
        <v>#N/A</v>
      </c>
      <c r="G793" s="38" t="e">
        <f t="shared" si="167"/>
        <v>#N/A</v>
      </c>
      <c r="H793" s="41" t="s">
        <v>350</v>
      </c>
      <c r="I793" s="38" t="e">
        <f t="shared" si="168"/>
        <v>#N/A</v>
      </c>
      <c r="J793" s="38" t="e">
        <f t="shared" si="169"/>
        <v>#N/A</v>
      </c>
      <c r="K793" s="41" t="s">
        <v>348</v>
      </c>
      <c r="L793" s="38">
        <f t="shared" si="170"/>
        <v>1.7500000000000002E-2</v>
      </c>
      <c r="M793" s="38" t="e">
        <f t="shared" ca="1" si="171"/>
        <v>#N/A</v>
      </c>
      <c r="N793" s="38" t="e">
        <f ca="1">VLOOKUP(B793,$C$7:$T791,13,FALSE)</f>
        <v>#N/A</v>
      </c>
      <c r="O793" s="38" t="e">
        <f t="shared" ca="1" si="172"/>
        <v>#N/A</v>
      </c>
      <c r="P793" s="38" t="e">
        <f t="shared" ca="1" si="173"/>
        <v>#N/A</v>
      </c>
      <c r="Q793" s="38" t="e">
        <f t="shared" ca="1" si="174"/>
        <v>#N/A</v>
      </c>
      <c r="R793" s="38">
        <f t="shared" si="175"/>
        <v>6000</v>
      </c>
      <c r="S793" s="38" t="e">
        <f t="shared" ca="1" si="176"/>
        <v>#N/A</v>
      </c>
      <c r="T793" s="38" t="e">
        <f t="shared" si="177"/>
        <v>#N/A</v>
      </c>
    </row>
    <row r="794" spans="2:20" x14ac:dyDescent="0.25">
      <c r="B794" s="38" t="e">
        <f t="shared" ca="1" si="164"/>
        <v>#N/A</v>
      </c>
      <c r="C794" s="40" t="e">
        <f>Кабельный_журнал!P760</f>
        <v>#N/A</v>
      </c>
      <c r="D794" s="38" t="e">
        <f t="shared" ca="1" si="165"/>
        <v>#N/A</v>
      </c>
      <c r="E794" s="41" t="s">
        <v>351</v>
      </c>
      <c r="F794" s="38" t="e">
        <f t="shared" ca="1" si="166"/>
        <v>#N/A</v>
      </c>
      <c r="G794" s="38" t="e">
        <f t="shared" si="167"/>
        <v>#N/A</v>
      </c>
      <c r="H794" s="41" t="s">
        <v>350</v>
      </c>
      <c r="I794" s="38" t="e">
        <f t="shared" si="168"/>
        <v>#N/A</v>
      </c>
      <c r="J794" s="38" t="e">
        <f t="shared" si="169"/>
        <v>#N/A</v>
      </c>
      <c r="K794" s="41" t="s">
        <v>348</v>
      </c>
      <c r="L794" s="38">
        <f t="shared" si="170"/>
        <v>1.7500000000000002E-2</v>
      </c>
      <c r="M794" s="38" t="e">
        <f t="shared" ca="1" si="171"/>
        <v>#N/A</v>
      </c>
      <c r="N794" s="38" t="e">
        <f ca="1">VLOOKUP(B794,$C$7:$T792,13,FALSE)</f>
        <v>#N/A</v>
      </c>
      <c r="O794" s="38" t="e">
        <f t="shared" ca="1" si="172"/>
        <v>#N/A</v>
      </c>
      <c r="P794" s="38" t="e">
        <f t="shared" ca="1" si="173"/>
        <v>#N/A</v>
      </c>
      <c r="Q794" s="38" t="e">
        <f t="shared" ca="1" si="174"/>
        <v>#N/A</v>
      </c>
      <c r="R794" s="38">
        <f t="shared" si="175"/>
        <v>6000</v>
      </c>
      <c r="S794" s="38" t="e">
        <f t="shared" ca="1" si="176"/>
        <v>#N/A</v>
      </c>
      <c r="T794" s="38" t="e">
        <f t="shared" si="177"/>
        <v>#N/A</v>
      </c>
    </row>
    <row r="795" spans="2:20" x14ac:dyDescent="0.25">
      <c r="B795" s="38" t="e">
        <f t="shared" ca="1" si="164"/>
        <v>#N/A</v>
      </c>
      <c r="C795" s="40" t="e">
        <f>Кабельный_журнал!P761</f>
        <v>#N/A</v>
      </c>
      <c r="D795" s="38" t="e">
        <f t="shared" ca="1" si="165"/>
        <v>#N/A</v>
      </c>
      <c r="E795" s="41" t="s">
        <v>351</v>
      </c>
      <c r="F795" s="38" t="e">
        <f t="shared" ca="1" si="166"/>
        <v>#N/A</v>
      </c>
      <c r="G795" s="38" t="e">
        <f t="shared" si="167"/>
        <v>#N/A</v>
      </c>
      <c r="H795" s="41" t="s">
        <v>350</v>
      </c>
      <c r="I795" s="38" t="e">
        <f t="shared" si="168"/>
        <v>#N/A</v>
      </c>
      <c r="J795" s="38" t="e">
        <f t="shared" si="169"/>
        <v>#N/A</v>
      </c>
      <c r="K795" s="41" t="s">
        <v>348</v>
      </c>
      <c r="L795" s="38">
        <f t="shared" si="170"/>
        <v>1.7500000000000002E-2</v>
      </c>
      <c r="M795" s="38" t="e">
        <f t="shared" ca="1" si="171"/>
        <v>#N/A</v>
      </c>
      <c r="N795" s="38" t="e">
        <f ca="1">VLOOKUP(B795,$C$7:$T793,13,FALSE)</f>
        <v>#N/A</v>
      </c>
      <c r="O795" s="38" t="e">
        <f t="shared" ca="1" si="172"/>
        <v>#N/A</v>
      </c>
      <c r="P795" s="38" t="e">
        <f t="shared" ca="1" si="173"/>
        <v>#N/A</v>
      </c>
      <c r="Q795" s="38" t="e">
        <f t="shared" ca="1" si="174"/>
        <v>#N/A</v>
      </c>
      <c r="R795" s="38">
        <f t="shared" si="175"/>
        <v>6000</v>
      </c>
      <c r="S795" s="38" t="e">
        <f t="shared" ca="1" si="176"/>
        <v>#N/A</v>
      </c>
      <c r="T795" s="38" t="e">
        <f t="shared" si="177"/>
        <v>#N/A</v>
      </c>
    </row>
    <row r="796" spans="2:20" x14ac:dyDescent="0.25">
      <c r="B796" s="38" t="e">
        <f t="shared" ca="1" si="164"/>
        <v>#N/A</v>
      </c>
      <c r="C796" s="40" t="e">
        <f>Кабельный_журнал!P762</f>
        <v>#N/A</v>
      </c>
      <c r="D796" s="38" t="e">
        <f t="shared" ca="1" si="165"/>
        <v>#N/A</v>
      </c>
      <c r="E796" s="41" t="s">
        <v>351</v>
      </c>
      <c r="F796" s="38" t="e">
        <f t="shared" ca="1" si="166"/>
        <v>#N/A</v>
      </c>
      <c r="G796" s="38" t="e">
        <f t="shared" si="167"/>
        <v>#N/A</v>
      </c>
      <c r="H796" s="41" t="s">
        <v>350</v>
      </c>
      <c r="I796" s="38" t="e">
        <f t="shared" si="168"/>
        <v>#N/A</v>
      </c>
      <c r="J796" s="38" t="e">
        <f t="shared" si="169"/>
        <v>#N/A</v>
      </c>
      <c r="K796" s="41" t="s">
        <v>348</v>
      </c>
      <c r="L796" s="38">
        <f t="shared" si="170"/>
        <v>1.7500000000000002E-2</v>
      </c>
      <c r="M796" s="38" t="e">
        <f t="shared" ca="1" si="171"/>
        <v>#N/A</v>
      </c>
      <c r="N796" s="38" t="e">
        <f ca="1">VLOOKUP(B796,$C$7:$T794,13,FALSE)</f>
        <v>#N/A</v>
      </c>
      <c r="O796" s="38" t="e">
        <f t="shared" ca="1" si="172"/>
        <v>#N/A</v>
      </c>
      <c r="P796" s="38" t="e">
        <f t="shared" ca="1" si="173"/>
        <v>#N/A</v>
      </c>
      <c r="Q796" s="38" t="e">
        <f t="shared" ca="1" si="174"/>
        <v>#N/A</v>
      </c>
      <c r="R796" s="38">
        <f t="shared" si="175"/>
        <v>6000</v>
      </c>
      <c r="S796" s="38" t="e">
        <f t="shared" ca="1" si="176"/>
        <v>#N/A</v>
      </c>
      <c r="T796" s="38" t="e">
        <f t="shared" si="177"/>
        <v>#N/A</v>
      </c>
    </row>
    <row r="797" spans="2:20" x14ac:dyDescent="0.25">
      <c r="B797" s="38" t="e">
        <f t="shared" ca="1" si="164"/>
        <v>#N/A</v>
      </c>
      <c r="C797" s="40" t="e">
        <f>Кабельный_журнал!P763</f>
        <v>#N/A</v>
      </c>
      <c r="D797" s="38" t="e">
        <f t="shared" ca="1" si="165"/>
        <v>#N/A</v>
      </c>
      <c r="E797" s="41" t="s">
        <v>351</v>
      </c>
      <c r="F797" s="38" t="e">
        <f t="shared" ca="1" si="166"/>
        <v>#N/A</v>
      </c>
      <c r="G797" s="38" t="e">
        <f t="shared" si="167"/>
        <v>#N/A</v>
      </c>
      <c r="H797" s="41" t="s">
        <v>350</v>
      </c>
      <c r="I797" s="38" t="e">
        <f t="shared" si="168"/>
        <v>#N/A</v>
      </c>
      <c r="J797" s="38" t="e">
        <f t="shared" si="169"/>
        <v>#N/A</v>
      </c>
      <c r="K797" s="41" t="s">
        <v>348</v>
      </c>
      <c r="L797" s="38">
        <f t="shared" si="170"/>
        <v>1.7500000000000002E-2</v>
      </c>
      <c r="M797" s="38" t="e">
        <f t="shared" ca="1" si="171"/>
        <v>#N/A</v>
      </c>
      <c r="N797" s="38" t="e">
        <f ca="1">VLOOKUP(B797,$C$7:$T795,13,FALSE)</f>
        <v>#N/A</v>
      </c>
      <c r="O797" s="38" t="e">
        <f t="shared" ca="1" si="172"/>
        <v>#N/A</v>
      </c>
      <c r="P797" s="38" t="e">
        <f t="shared" ca="1" si="173"/>
        <v>#N/A</v>
      </c>
      <c r="Q797" s="38" t="e">
        <f t="shared" ca="1" si="174"/>
        <v>#N/A</v>
      </c>
      <c r="R797" s="38">
        <f t="shared" si="175"/>
        <v>6000</v>
      </c>
      <c r="S797" s="38" t="e">
        <f t="shared" ca="1" si="176"/>
        <v>#N/A</v>
      </c>
      <c r="T797" s="38" t="e">
        <f t="shared" si="177"/>
        <v>#N/A</v>
      </c>
    </row>
    <row r="798" spans="2:20" x14ac:dyDescent="0.25">
      <c r="B798" s="38" t="e">
        <f t="shared" ca="1" si="164"/>
        <v>#N/A</v>
      </c>
      <c r="C798" s="40" t="e">
        <f>Кабельный_журнал!P764</f>
        <v>#N/A</v>
      </c>
      <c r="D798" s="38" t="e">
        <f t="shared" ca="1" si="165"/>
        <v>#N/A</v>
      </c>
      <c r="E798" s="41" t="s">
        <v>351</v>
      </c>
      <c r="F798" s="38" t="e">
        <f t="shared" ca="1" si="166"/>
        <v>#N/A</v>
      </c>
      <c r="G798" s="38" t="e">
        <f t="shared" si="167"/>
        <v>#N/A</v>
      </c>
      <c r="H798" s="41" t="s">
        <v>350</v>
      </c>
      <c r="I798" s="38" t="e">
        <f t="shared" si="168"/>
        <v>#N/A</v>
      </c>
      <c r="J798" s="38" t="e">
        <f t="shared" si="169"/>
        <v>#N/A</v>
      </c>
      <c r="K798" s="41" t="s">
        <v>348</v>
      </c>
      <c r="L798" s="38">
        <f t="shared" si="170"/>
        <v>1.7500000000000002E-2</v>
      </c>
      <c r="M798" s="38" t="e">
        <f t="shared" ca="1" si="171"/>
        <v>#N/A</v>
      </c>
      <c r="N798" s="38" t="e">
        <f ca="1">VLOOKUP(B798,$C$7:$T796,13,FALSE)</f>
        <v>#N/A</v>
      </c>
      <c r="O798" s="38" t="e">
        <f t="shared" ca="1" si="172"/>
        <v>#N/A</v>
      </c>
      <c r="P798" s="38" t="e">
        <f t="shared" ca="1" si="173"/>
        <v>#N/A</v>
      </c>
      <c r="Q798" s="38" t="e">
        <f t="shared" ca="1" si="174"/>
        <v>#N/A</v>
      </c>
      <c r="R798" s="38">
        <f t="shared" si="175"/>
        <v>6000</v>
      </c>
      <c r="S798" s="38" t="e">
        <f t="shared" ca="1" si="176"/>
        <v>#N/A</v>
      </c>
      <c r="T798" s="38" t="e">
        <f t="shared" si="177"/>
        <v>#N/A</v>
      </c>
    </row>
    <row r="799" spans="2:20" x14ac:dyDescent="0.25">
      <c r="B799" s="38" t="e">
        <f t="shared" ca="1" si="164"/>
        <v>#N/A</v>
      </c>
      <c r="C799" s="40" t="e">
        <f>Кабельный_журнал!P765</f>
        <v>#N/A</v>
      </c>
      <c r="D799" s="38" t="e">
        <f t="shared" ca="1" si="165"/>
        <v>#N/A</v>
      </c>
      <c r="E799" s="41" t="s">
        <v>351</v>
      </c>
      <c r="F799" s="38" t="e">
        <f t="shared" ca="1" si="166"/>
        <v>#N/A</v>
      </c>
      <c r="G799" s="38" t="e">
        <f t="shared" si="167"/>
        <v>#N/A</v>
      </c>
      <c r="H799" s="41" t="s">
        <v>350</v>
      </c>
      <c r="I799" s="38" t="e">
        <f t="shared" si="168"/>
        <v>#N/A</v>
      </c>
      <c r="J799" s="38" t="e">
        <f t="shared" si="169"/>
        <v>#N/A</v>
      </c>
      <c r="K799" s="41" t="s">
        <v>348</v>
      </c>
      <c r="L799" s="38">
        <f t="shared" si="170"/>
        <v>1.7500000000000002E-2</v>
      </c>
      <c r="M799" s="38" t="e">
        <f t="shared" ca="1" si="171"/>
        <v>#N/A</v>
      </c>
      <c r="N799" s="38" t="e">
        <f ca="1">VLOOKUP(B799,$C$7:$T797,13,FALSE)</f>
        <v>#N/A</v>
      </c>
      <c r="O799" s="38" t="e">
        <f t="shared" ca="1" si="172"/>
        <v>#N/A</v>
      </c>
      <c r="P799" s="38" t="e">
        <f t="shared" ca="1" si="173"/>
        <v>#N/A</v>
      </c>
      <c r="Q799" s="38" t="e">
        <f t="shared" ca="1" si="174"/>
        <v>#N/A</v>
      </c>
      <c r="R799" s="38">
        <f t="shared" si="175"/>
        <v>6000</v>
      </c>
      <c r="S799" s="38" t="e">
        <f t="shared" ca="1" si="176"/>
        <v>#N/A</v>
      </c>
      <c r="T799" s="38" t="e">
        <f t="shared" si="177"/>
        <v>#N/A</v>
      </c>
    </row>
    <row r="800" spans="2:20" x14ac:dyDescent="0.25">
      <c r="B800" s="38" t="e">
        <f t="shared" ca="1" si="164"/>
        <v>#N/A</v>
      </c>
      <c r="C800" s="40" t="e">
        <f>Кабельный_журнал!P766</f>
        <v>#N/A</v>
      </c>
      <c r="D800" s="38" t="e">
        <f t="shared" ca="1" si="165"/>
        <v>#N/A</v>
      </c>
      <c r="E800" s="41" t="s">
        <v>351</v>
      </c>
      <c r="F800" s="38" t="e">
        <f t="shared" ca="1" si="166"/>
        <v>#N/A</v>
      </c>
      <c r="G800" s="38" t="e">
        <f t="shared" si="167"/>
        <v>#N/A</v>
      </c>
      <c r="H800" s="41" t="s">
        <v>350</v>
      </c>
      <c r="I800" s="38" t="e">
        <f t="shared" si="168"/>
        <v>#N/A</v>
      </c>
      <c r="J800" s="38" t="e">
        <f t="shared" si="169"/>
        <v>#N/A</v>
      </c>
      <c r="K800" s="41" t="s">
        <v>348</v>
      </c>
      <c r="L800" s="38">
        <f t="shared" si="170"/>
        <v>1.7500000000000002E-2</v>
      </c>
      <c r="M800" s="38" t="e">
        <f t="shared" ca="1" si="171"/>
        <v>#N/A</v>
      </c>
      <c r="N800" s="38" t="e">
        <f ca="1">VLOOKUP(B800,$C$7:$T798,13,FALSE)</f>
        <v>#N/A</v>
      </c>
      <c r="O800" s="38" t="e">
        <f t="shared" ca="1" si="172"/>
        <v>#N/A</v>
      </c>
      <c r="P800" s="38" t="e">
        <f t="shared" ca="1" si="173"/>
        <v>#N/A</v>
      </c>
      <c r="Q800" s="38" t="e">
        <f t="shared" ca="1" si="174"/>
        <v>#N/A</v>
      </c>
      <c r="R800" s="38">
        <f t="shared" si="175"/>
        <v>6000</v>
      </c>
      <c r="S800" s="38" t="e">
        <f t="shared" ca="1" si="176"/>
        <v>#N/A</v>
      </c>
      <c r="T800" s="38" t="e">
        <f t="shared" si="177"/>
        <v>#N/A</v>
      </c>
    </row>
    <row r="801" spans="2:20" x14ac:dyDescent="0.25">
      <c r="B801" s="38" t="e">
        <f t="shared" ca="1" si="164"/>
        <v>#N/A</v>
      </c>
      <c r="C801" s="40" t="e">
        <f>Кабельный_журнал!P767</f>
        <v>#N/A</v>
      </c>
      <c r="D801" s="38" t="e">
        <f t="shared" ca="1" si="165"/>
        <v>#N/A</v>
      </c>
      <c r="E801" s="41" t="s">
        <v>351</v>
      </c>
      <c r="F801" s="38" t="e">
        <f t="shared" ca="1" si="166"/>
        <v>#N/A</v>
      </c>
      <c r="G801" s="38" t="e">
        <f t="shared" si="167"/>
        <v>#N/A</v>
      </c>
      <c r="H801" s="41" t="s">
        <v>350</v>
      </c>
      <c r="I801" s="38" t="e">
        <f t="shared" si="168"/>
        <v>#N/A</v>
      </c>
      <c r="J801" s="38" t="e">
        <f t="shared" si="169"/>
        <v>#N/A</v>
      </c>
      <c r="K801" s="41" t="s">
        <v>348</v>
      </c>
      <c r="L801" s="38">
        <f t="shared" si="170"/>
        <v>1.7500000000000002E-2</v>
      </c>
      <c r="M801" s="38" t="e">
        <f t="shared" ca="1" si="171"/>
        <v>#N/A</v>
      </c>
      <c r="N801" s="38" t="e">
        <f ca="1">VLOOKUP(B801,$C$7:$T799,13,FALSE)</f>
        <v>#N/A</v>
      </c>
      <c r="O801" s="38" t="e">
        <f t="shared" ca="1" si="172"/>
        <v>#N/A</v>
      </c>
      <c r="P801" s="38" t="e">
        <f t="shared" ca="1" si="173"/>
        <v>#N/A</v>
      </c>
      <c r="Q801" s="38" t="e">
        <f t="shared" ca="1" si="174"/>
        <v>#N/A</v>
      </c>
      <c r="R801" s="38">
        <f t="shared" si="175"/>
        <v>6000</v>
      </c>
      <c r="S801" s="38" t="e">
        <f t="shared" ca="1" si="176"/>
        <v>#N/A</v>
      </c>
      <c r="T801" s="38" t="e">
        <f t="shared" si="177"/>
        <v>#N/A</v>
      </c>
    </row>
    <row r="802" spans="2:20" x14ac:dyDescent="0.25">
      <c r="B802" s="38" t="e">
        <f t="shared" ca="1" si="164"/>
        <v>#N/A</v>
      </c>
      <c r="C802" s="40" t="e">
        <f>Кабельный_журнал!P768</f>
        <v>#N/A</v>
      </c>
      <c r="D802" s="38" t="e">
        <f t="shared" ca="1" si="165"/>
        <v>#N/A</v>
      </c>
      <c r="E802" s="41" t="s">
        <v>351</v>
      </c>
      <c r="F802" s="38" t="e">
        <f t="shared" ca="1" si="166"/>
        <v>#N/A</v>
      </c>
      <c r="G802" s="38" t="e">
        <f t="shared" si="167"/>
        <v>#N/A</v>
      </c>
      <c r="H802" s="41" t="s">
        <v>350</v>
      </c>
      <c r="I802" s="38" t="e">
        <f t="shared" si="168"/>
        <v>#N/A</v>
      </c>
      <c r="J802" s="38" t="e">
        <f t="shared" si="169"/>
        <v>#N/A</v>
      </c>
      <c r="K802" s="41" t="s">
        <v>348</v>
      </c>
      <c r="L802" s="38">
        <f t="shared" si="170"/>
        <v>1.7500000000000002E-2</v>
      </c>
      <c r="M802" s="38" t="e">
        <f t="shared" ca="1" si="171"/>
        <v>#N/A</v>
      </c>
      <c r="N802" s="38" t="e">
        <f ca="1">VLOOKUP(B802,$C$7:$T800,13,FALSE)</f>
        <v>#N/A</v>
      </c>
      <c r="O802" s="38" t="e">
        <f t="shared" ca="1" si="172"/>
        <v>#N/A</v>
      </c>
      <c r="P802" s="38" t="e">
        <f t="shared" ca="1" si="173"/>
        <v>#N/A</v>
      </c>
      <c r="Q802" s="38" t="e">
        <f t="shared" ca="1" si="174"/>
        <v>#N/A</v>
      </c>
      <c r="R802" s="38">
        <f t="shared" si="175"/>
        <v>6000</v>
      </c>
      <c r="S802" s="38" t="e">
        <f t="shared" ca="1" si="176"/>
        <v>#N/A</v>
      </c>
      <c r="T802" s="38" t="e">
        <f t="shared" si="177"/>
        <v>#N/A</v>
      </c>
    </row>
    <row r="803" spans="2:20" x14ac:dyDescent="0.25">
      <c r="B803" s="38" t="e">
        <f t="shared" ca="1" si="164"/>
        <v>#N/A</v>
      </c>
      <c r="C803" s="40" t="e">
        <f>Кабельный_журнал!P769</f>
        <v>#N/A</v>
      </c>
      <c r="D803" s="38" t="e">
        <f t="shared" ca="1" si="165"/>
        <v>#N/A</v>
      </c>
      <c r="E803" s="41" t="s">
        <v>351</v>
      </c>
      <c r="F803" s="38" t="e">
        <f t="shared" ca="1" si="166"/>
        <v>#N/A</v>
      </c>
      <c r="G803" s="38" t="e">
        <f t="shared" si="167"/>
        <v>#N/A</v>
      </c>
      <c r="H803" s="41" t="s">
        <v>350</v>
      </c>
      <c r="I803" s="38" t="e">
        <f t="shared" si="168"/>
        <v>#N/A</v>
      </c>
      <c r="J803" s="38" t="e">
        <f t="shared" si="169"/>
        <v>#N/A</v>
      </c>
      <c r="K803" s="41" t="s">
        <v>348</v>
      </c>
      <c r="L803" s="38">
        <f t="shared" si="170"/>
        <v>1.7500000000000002E-2</v>
      </c>
      <c r="M803" s="38" t="e">
        <f t="shared" ca="1" si="171"/>
        <v>#N/A</v>
      </c>
      <c r="N803" s="38" t="e">
        <f ca="1">VLOOKUP(B803,$C$7:$T801,13,FALSE)</f>
        <v>#N/A</v>
      </c>
      <c r="O803" s="38" t="e">
        <f t="shared" ca="1" si="172"/>
        <v>#N/A</v>
      </c>
      <c r="P803" s="38" t="e">
        <f t="shared" ca="1" si="173"/>
        <v>#N/A</v>
      </c>
      <c r="Q803" s="38" t="e">
        <f t="shared" ca="1" si="174"/>
        <v>#N/A</v>
      </c>
      <c r="R803" s="38">
        <f t="shared" si="175"/>
        <v>6000</v>
      </c>
      <c r="S803" s="38" t="e">
        <f t="shared" ca="1" si="176"/>
        <v>#N/A</v>
      </c>
      <c r="T803" s="38" t="e">
        <f t="shared" si="177"/>
        <v>#N/A</v>
      </c>
    </row>
    <row r="804" spans="2:20" x14ac:dyDescent="0.25">
      <c r="B804" s="38" t="e">
        <f t="shared" ca="1" si="164"/>
        <v>#N/A</v>
      </c>
      <c r="C804" s="40" t="e">
        <f>Кабельный_журнал!P770</f>
        <v>#N/A</v>
      </c>
      <c r="D804" s="38" t="e">
        <f t="shared" ca="1" si="165"/>
        <v>#N/A</v>
      </c>
      <c r="E804" s="41" t="s">
        <v>351</v>
      </c>
      <c r="F804" s="38" t="e">
        <f t="shared" ca="1" si="166"/>
        <v>#N/A</v>
      </c>
      <c r="G804" s="38" t="e">
        <f t="shared" si="167"/>
        <v>#N/A</v>
      </c>
      <c r="H804" s="41" t="s">
        <v>350</v>
      </c>
      <c r="I804" s="38" t="e">
        <f t="shared" si="168"/>
        <v>#N/A</v>
      </c>
      <c r="J804" s="38" t="e">
        <f t="shared" si="169"/>
        <v>#N/A</v>
      </c>
      <c r="K804" s="41" t="s">
        <v>348</v>
      </c>
      <c r="L804" s="38">
        <f t="shared" si="170"/>
        <v>1.7500000000000002E-2</v>
      </c>
      <c r="M804" s="38" t="e">
        <f t="shared" ca="1" si="171"/>
        <v>#N/A</v>
      </c>
      <c r="N804" s="38" t="e">
        <f ca="1">VLOOKUP(B804,$C$7:$T802,13,FALSE)</f>
        <v>#N/A</v>
      </c>
      <c r="O804" s="38" t="e">
        <f t="shared" ca="1" si="172"/>
        <v>#N/A</v>
      </c>
      <c r="P804" s="38" t="e">
        <f t="shared" ca="1" si="173"/>
        <v>#N/A</v>
      </c>
      <c r="Q804" s="38" t="e">
        <f t="shared" ca="1" si="174"/>
        <v>#N/A</v>
      </c>
      <c r="R804" s="38">
        <f t="shared" si="175"/>
        <v>6000</v>
      </c>
      <c r="S804" s="38" t="e">
        <f t="shared" ca="1" si="176"/>
        <v>#N/A</v>
      </c>
      <c r="T804" s="38" t="e">
        <f t="shared" si="177"/>
        <v>#N/A</v>
      </c>
    </row>
    <row r="805" spans="2:20" x14ac:dyDescent="0.25">
      <c r="B805" s="38" t="e">
        <f t="shared" ca="1" si="164"/>
        <v>#N/A</v>
      </c>
      <c r="C805" s="40" t="e">
        <f>Кабельный_журнал!P771</f>
        <v>#N/A</v>
      </c>
      <c r="D805" s="38" t="e">
        <f t="shared" ca="1" si="165"/>
        <v>#N/A</v>
      </c>
      <c r="E805" s="41" t="s">
        <v>351</v>
      </c>
      <c r="F805" s="38" t="e">
        <f t="shared" ca="1" si="166"/>
        <v>#N/A</v>
      </c>
      <c r="G805" s="38" t="e">
        <f t="shared" si="167"/>
        <v>#N/A</v>
      </c>
      <c r="H805" s="41" t="s">
        <v>350</v>
      </c>
      <c r="I805" s="38" t="e">
        <f t="shared" si="168"/>
        <v>#N/A</v>
      </c>
      <c r="J805" s="38" t="e">
        <f t="shared" si="169"/>
        <v>#N/A</v>
      </c>
      <c r="K805" s="41" t="s">
        <v>348</v>
      </c>
      <c r="L805" s="38">
        <f t="shared" si="170"/>
        <v>1.7500000000000002E-2</v>
      </c>
      <c r="M805" s="38" t="e">
        <f t="shared" ca="1" si="171"/>
        <v>#N/A</v>
      </c>
      <c r="N805" s="38" t="e">
        <f ca="1">VLOOKUP(B805,$C$7:$T803,13,FALSE)</f>
        <v>#N/A</v>
      </c>
      <c r="O805" s="38" t="e">
        <f t="shared" ca="1" si="172"/>
        <v>#N/A</v>
      </c>
      <c r="P805" s="38" t="e">
        <f t="shared" ca="1" si="173"/>
        <v>#N/A</v>
      </c>
      <c r="Q805" s="38" t="e">
        <f t="shared" ca="1" si="174"/>
        <v>#N/A</v>
      </c>
      <c r="R805" s="38">
        <f t="shared" si="175"/>
        <v>6000</v>
      </c>
      <c r="S805" s="38" t="e">
        <f t="shared" ca="1" si="176"/>
        <v>#N/A</v>
      </c>
      <c r="T805" s="38" t="e">
        <f t="shared" si="177"/>
        <v>#N/A</v>
      </c>
    </row>
    <row r="806" spans="2:20" x14ac:dyDescent="0.25">
      <c r="B806" s="38" t="e">
        <f t="shared" ca="1" si="164"/>
        <v>#N/A</v>
      </c>
      <c r="C806" s="40" t="e">
        <f>Кабельный_журнал!P772</f>
        <v>#N/A</v>
      </c>
      <c r="D806" s="38" t="e">
        <f t="shared" ca="1" si="165"/>
        <v>#N/A</v>
      </c>
      <c r="E806" s="41" t="s">
        <v>351</v>
      </c>
      <c r="F806" s="38" t="e">
        <f t="shared" ca="1" si="166"/>
        <v>#N/A</v>
      </c>
      <c r="G806" s="38" t="e">
        <f t="shared" si="167"/>
        <v>#N/A</v>
      </c>
      <c r="H806" s="41" t="s">
        <v>350</v>
      </c>
      <c r="I806" s="38" t="e">
        <f t="shared" si="168"/>
        <v>#N/A</v>
      </c>
      <c r="J806" s="38" t="e">
        <f t="shared" si="169"/>
        <v>#N/A</v>
      </c>
      <c r="K806" s="41" t="s">
        <v>348</v>
      </c>
      <c r="L806" s="38">
        <f t="shared" si="170"/>
        <v>1.7500000000000002E-2</v>
      </c>
      <c r="M806" s="38" t="e">
        <f t="shared" ca="1" si="171"/>
        <v>#N/A</v>
      </c>
      <c r="N806" s="38" t="e">
        <f ca="1">VLOOKUP(B806,$C$7:$T804,13,FALSE)</f>
        <v>#N/A</v>
      </c>
      <c r="O806" s="38" t="e">
        <f t="shared" ca="1" si="172"/>
        <v>#N/A</v>
      </c>
      <c r="P806" s="38" t="e">
        <f t="shared" ca="1" si="173"/>
        <v>#N/A</v>
      </c>
      <c r="Q806" s="38" t="e">
        <f t="shared" ca="1" si="174"/>
        <v>#N/A</v>
      </c>
      <c r="R806" s="38">
        <f t="shared" si="175"/>
        <v>6000</v>
      </c>
      <c r="S806" s="38" t="e">
        <f t="shared" ca="1" si="176"/>
        <v>#N/A</v>
      </c>
      <c r="T806" s="38" t="e">
        <f t="shared" si="177"/>
        <v>#N/A</v>
      </c>
    </row>
    <row r="807" spans="2:20" x14ac:dyDescent="0.25">
      <c r="B807" s="38" t="e">
        <f t="shared" ref="B807:B870" ca="1" si="178">VLOOKUP(C807,Кабельный_журнал,2,FALSE)</f>
        <v>#N/A</v>
      </c>
      <c r="C807" s="40" t="e">
        <f>Кабельный_журнал!P773</f>
        <v>#N/A</v>
      </c>
      <c r="D807" s="38" t="e">
        <f t="shared" ref="D807:D870" ca="1" si="179">B807&amp;"-"&amp;C807</f>
        <v>#N/A</v>
      </c>
      <c r="E807" s="41" t="s">
        <v>351</v>
      </c>
      <c r="F807" s="38" t="e">
        <f t="shared" ref="F807:F870" ca="1" si="180">VLOOKUP(C807,Кабельный_журнал,8,FALSE)</f>
        <v>#N/A</v>
      </c>
      <c r="G807" s="38" t="e">
        <f t="shared" ref="G807:G870" si="181">VLOOKUP(C807,Исходные_данные,21,FALSE)</f>
        <v>#N/A</v>
      </c>
      <c r="H807" s="41" t="s">
        <v>350</v>
      </c>
      <c r="I807" s="38" t="e">
        <f t="shared" ref="I807:I870" si="182">VLOOKUP(C807,Исходные_данные,22,FALSE)</f>
        <v>#N/A</v>
      </c>
      <c r="J807" s="38" t="e">
        <f t="shared" ref="J807:J870" si="183">I807</f>
        <v>#N/A</v>
      </c>
      <c r="K807" s="41" t="s">
        <v>348</v>
      </c>
      <c r="L807" s="38">
        <f t="shared" ref="L807:L870" si="184">VLOOKUP(K807,$K$2:$L$3,2,FALSE)</f>
        <v>1.7500000000000002E-2</v>
      </c>
      <c r="M807" s="38" t="e">
        <f t="shared" ref="M807:M870" ca="1" si="185">L807*F807*(1/I807+1/J807)</f>
        <v>#N/A</v>
      </c>
      <c r="N807" s="38" t="e">
        <f ca="1">VLOOKUP(B807,$C$7:$T805,13,FALSE)</f>
        <v>#N/A</v>
      </c>
      <c r="O807" s="38" t="e">
        <f t="shared" ref="O807:O870" ca="1" si="186">L807+M807</f>
        <v>#N/A</v>
      </c>
      <c r="P807" s="38" t="e">
        <f t="shared" ref="P807:P870" ca="1" si="187">220/O807</f>
        <v>#N/A</v>
      </c>
      <c r="Q807" s="38" t="e">
        <f t="shared" ref="Q807:Q870" ca="1" si="188">O807/G807</f>
        <v>#N/A</v>
      </c>
      <c r="R807" s="38">
        <f t="shared" ref="R807:R870" si="189">VLOOKUP(H807,$W$2:$Y$12,3,FALSE)</f>
        <v>6000</v>
      </c>
      <c r="S807" s="38" t="e">
        <f t="shared" ref="S807:S870" ca="1" si="190">_xlfn.IFS(E807="щит",IF(P807&gt;R807,"Увел сеч",IF(T807&gt;P807,"Увел сеч","tср&lt;5с")),E807="потреб",IF(P807&gt;R807,"Увел сеч",IF(T807&gt;P807,"Увел сеч","tср&lt;0.4с")))</f>
        <v>#N/A</v>
      </c>
      <c r="T807" s="38" t="e">
        <f t="shared" ref="T807:T870" si="191">G807*VLOOKUP(H807,$W$2:$Y$12,2,FALSE)</f>
        <v>#N/A</v>
      </c>
    </row>
    <row r="808" spans="2:20" x14ac:dyDescent="0.25">
      <c r="B808" s="38" t="e">
        <f t="shared" ca="1" si="178"/>
        <v>#N/A</v>
      </c>
      <c r="C808" s="40" t="e">
        <f>Кабельный_журнал!P774</f>
        <v>#N/A</v>
      </c>
      <c r="D808" s="38" t="e">
        <f t="shared" ca="1" si="179"/>
        <v>#N/A</v>
      </c>
      <c r="E808" s="41" t="s">
        <v>351</v>
      </c>
      <c r="F808" s="38" t="e">
        <f t="shared" ca="1" si="180"/>
        <v>#N/A</v>
      </c>
      <c r="G808" s="38" t="e">
        <f t="shared" si="181"/>
        <v>#N/A</v>
      </c>
      <c r="H808" s="41" t="s">
        <v>350</v>
      </c>
      <c r="I808" s="38" t="e">
        <f t="shared" si="182"/>
        <v>#N/A</v>
      </c>
      <c r="J808" s="38" t="e">
        <f t="shared" si="183"/>
        <v>#N/A</v>
      </c>
      <c r="K808" s="41" t="s">
        <v>348</v>
      </c>
      <c r="L808" s="38">
        <f t="shared" si="184"/>
        <v>1.7500000000000002E-2</v>
      </c>
      <c r="M808" s="38" t="e">
        <f t="shared" ca="1" si="185"/>
        <v>#N/A</v>
      </c>
      <c r="N808" s="38" t="e">
        <f ca="1">VLOOKUP(B808,$C$7:$T806,13,FALSE)</f>
        <v>#N/A</v>
      </c>
      <c r="O808" s="38" t="e">
        <f t="shared" ca="1" si="186"/>
        <v>#N/A</v>
      </c>
      <c r="P808" s="38" t="e">
        <f t="shared" ca="1" si="187"/>
        <v>#N/A</v>
      </c>
      <c r="Q808" s="38" t="e">
        <f t="shared" ca="1" si="188"/>
        <v>#N/A</v>
      </c>
      <c r="R808" s="38">
        <f t="shared" si="189"/>
        <v>6000</v>
      </c>
      <c r="S808" s="38" t="e">
        <f t="shared" ca="1" si="190"/>
        <v>#N/A</v>
      </c>
      <c r="T808" s="38" t="e">
        <f t="shared" si="191"/>
        <v>#N/A</v>
      </c>
    </row>
    <row r="809" spans="2:20" x14ac:dyDescent="0.25">
      <c r="B809" s="38" t="e">
        <f t="shared" ca="1" si="178"/>
        <v>#N/A</v>
      </c>
      <c r="C809" s="40" t="e">
        <f>Кабельный_журнал!P775</f>
        <v>#N/A</v>
      </c>
      <c r="D809" s="38" t="e">
        <f t="shared" ca="1" si="179"/>
        <v>#N/A</v>
      </c>
      <c r="E809" s="41" t="s">
        <v>351</v>
      </c>
      <c r="F809" s="38" t="e">
        <f t="shared" ca="1" si="180"/>
        <v>#N/A</v>
      </c>
      <c r="G809" s="38" t="e">
        <f t="shared" si="181"/>
        <v>#N/A</v>
      </c>
      <c r="H809" s="41" t="s">
        <v>350</v>
      </c>
      <c r="I809" s="38" t="e">
        <f t="shared" si="182"/>
        <v>#N/A</v>
      </c>
      <c r="J809" s="38" t="e">
        <f t="shared" si="183"/>
        <v>#N/A</v>
      </c>
      <c r="K809" s="41" t="s">
        <v>348</v>
      </c>
      <c r="L809" s="38">
        <f t="shared" si="184"/>
        <v>1.7500000000000002E-2</v>
      </c>
      <c r="M809" s="38" t="e">
        <f t="shared" ca="1" si="185"/>
        <v>#N/A</v>
      </c>
      <c r="N809" s="38" t="e">
        <f ca="1">VLOOKUP(B809,$C$7:$T807,13,FALSE)</f>
        <v>#N/A</v>
      </c>
      <c r="O809" s="38" t="e">
        <f t="shared" ca="1" si="186"/>
        <v>#N/A</v>
      </c>
      <c r="P809" s="38" t="e">
        <f t="shared" ca="1" si="187"/>
        <v>#N/A</v>
      </c>
      <c r="Q809" s="38" t="e">
        <f t="shared" ca="1" si="188"/>
        <v>#N/A</v>
      </c>
      <c r="R809" s="38">
        <f t="shared" si="189"/>
        <v>6000</v>
      </c>
      <c r="S809" s="38" t="e">
        <f t="shared" ca="1" si="190"/>
        <v>#N/A</v>
      </c>
      <c r="T809" s="38" t="e">
        <f t="shared" si="191"/>
        <v>#N/A</v>
      </c>
    </row>
    <row r="810" spans="2:20" x14ac:dyDescent="0.25">
      <c r="B810" s="38" t="e">
        <f t="shared" ca="1" si="178"/>
        <v>#N/A</v>
      </c>
      <c r="C810" s="40" t="e">
        <f>Кабельный_журнал!P776</f>
        <v>#N/A</v>
      </c>
      <c r="D810" s="38" t="e">
        <f t="shared" ca="1" si="179"/>
        <v>#N/A</v>
      </c>
      <c r="E810" s="41" t="s">
        <v>351</v>
      </c>
      <c r="F810" s="38" t="e">
        <f t="shared" ca="1" si="180"/>
        <v>#N/A</v>
      </c>
      <c r="G810" s="38" t="e">
        <f t="shared" si="181"/>
        <v>#N/A</v>
      </c>
      <c r="H810" s="41" t="s">
        <v>350</v>
      </c>
      <c r="I810" s="38" t="e">
        <f t="shared" si="182"/>
        <v>#N/A</v>
      </c>
      <c r="J810" s="38" t="e">
        <f t="shared" si="183"/>
        <v>#N/A</v>
      </c>
      <c r="K810" s="41" t="s">
        <v>348</v>
      </c>
      <c r="L810" s="38">
        <f t="shared" si="184"/>
        <v>1.7500000000000002E-2</v>
      </c>
      <c r="M810" s="38" t="e">
        <f t="shared" ca="1" si="185"/>
        <v>#N/A</v>
      </c>
      <c r="N810" s="38" t="e">
        <f ca="1">VLOOKUP(B810,$C$7:$T808,13,FALSE)</f>
        <v>#N/A</v>
      </c>
      <c r="O810" s="38" t="e">
        <f t="shared" ca="1" si="186"/>
        <v>#N/A</v>
      </c>
      <c r="P810" s="38" t="e">
        <f t="shared" ca="1" si="187"/>
        <v>#N/A</v>
      </c>
      <c r="Q810" s="38" t="e">
        <f t="shared" ca="1" si="188"/>
        <v>#N/A</v>
      </c>
      <c r="R810" s="38">
        <f t="shared" si="189"/>
        <v>6000</v>
      </c>
      <c r="S810" s="38" t="e">
        <f t="shared" ca="1" si="190"/>
        <v>#N/A</v>
      </c>
      <c r="T810" s="38" t="e">
        <f t="shared" si="191"/>
        <v>#N/A</v>
      </c>
    </row>
    <row r="811" spans="2:20" x14ac:dyDescent="0.25">
      <c r="B811" s="38" t="e">
        <f t="shared" ca="1" si="178"/>
        <v>#N/A</v>
      </c>
      <c r="C811" s="40" t="e">
        <f>Кабельный_журнал!P777</f>
        <v>#N/A</v>
      </c>
      <c r="D811" s="38" t="e">
        <f t="shared" ca="1" si="179"/>
        <v>#N/A</v>
      </c>
      <c r="E811" s="41" t="s">
        <v>351</v>
      </c>
      <c r="F811" s="38" t="e">
        <f t="shared" ca="1" si="180"/>
        <v>#N/A</v>
      </c>
      <c r="G811" s="38" t="e">
        <f t="shared" si="181"/>
        <v>#N/A</v>
      </c>
      <c r="H811" s="41" t="s">
        <v>350</v>
      </c>
      <c r="I811" s="38" t="e">
        <f t="shared" si="182"/>
        <v>#N/A</v>
      </c>
      <c r="J811" s="38" t="e">
        <f t="shared" si="183"/>
        <v>#N/A</v>
      </c>
      <c r="K811" s="41" t="s">
        <v>348</v>
      </c>
      <c r="L811" s="38">
        <f t="shared" si="184"/>
        <v>1.7500000000000002E-2</v>
      </c>
      <c r="M811" s="38" t="e">
        <f t="shared" ca="1" si="185"/>
        <v>#N/A</v>
      </c>
      <c r="N811" s="38" t="e">
        <f ca="1">VLOOKUP(B811,$C$7:$T809,13,FALSE)</f>
        <v>#N/A</v>
      </c>
      <c r="O811" s="38" t="e">
        <f t="shared" ca="1" si="186"/>
        <v>#N/A</v>
      </c>
      <c r="P811" s="38" t="e">
        <f t="shared" ca="1" si="187"/>
        <v>#N/A</v>
      </c>
      <c r="Q811" s="38" t="e">
        <f t="shared" ca="1" si="188"/>
        <v>#N/A</v>
      </c>
      <c r="R811" s="38">
        <f t="shared" si="189"/>
        <v>6000</v>
      </c>
      <c r="S811" s="38" t="e">
        <f t="shared" ca="1" si="190"/>
        <v>#N/A</v>
      </c>
      <c r="T811" s="38" t="e">
        <f t="shared" si="191"/>
        <v>#N/A</v>
      </c>
    </row>
    <row r="812" spans="2:20" x14ac:dyDescent="0.25">
      <c r="B812" s="38" t="e">
        <f t="shared" ca="1" si="178"/>
        <v>#N/A</v>
      </c>
      <c r="C812" s="40" t="e">
        <f>Кабельный_журнал!P778</f>
        <v>#N/A</v>
      </c>
      <c r="D812" s="38" t="e">
        <f t="shared" ca="1" si="179"/>
        <v>#N/A</v>
      </c>
      <c r="E812" s="41" t="s">
        <v>351</v>
      </c>
      <c r="F812" s="38" t="e">
        <f t="shared" ca="1" si="180"/>
        <v>#N/A</v>
      </c>
      <c r="G812" s="38" t="e">
        <f t="shared" si="181"/>
        <v>#N/A</v>
      </c>
      <c r="H812" s="41" t="s">
        <v>350</v>
      </c>
      <c r="I812" s="38" t="e">
        <f t="shared" si="182"/>
        <v>#N/A</v>
      </c>
      <c r="J812" s="38" t="e">
        <f t="shared" si="183"/>
        <v>#N/A</v>
      </c>
      <c r="K812" s="41" t="s">
        <v>348</v>
      </c>
      <c r="L812" s="38">
        <f t="shared" si="184"/>
        <v>1.7500000000000002E-2</v>
      </c>
      <c r="M812" s="38" t="e">
        <f t="shared" ca="1" si="185"/>
        <v>#N/A</v>
      </c>
      <c r="N812" s="38" t="e">
        <f ca="1">VLOOKUP(B812,$C$7:$T810,13,FALSE)</f>
        <v>#N/A</v>
      </c>
      <c r="O812" s="38" t="e">
        <f t="shared" ca="1" si="186"/>
        <v>#N/A</v>
      </c>
      <c r="P812" s="38" t="e">
        <f t="shared" ca="1" si="187"/>
        <v>#N/A</v>
      </c>
      <c r="Q812" s="38" t="e">
        <f t="shared" ca="1" si="188"/>
        <v>#N/A</v>
      </c>
      <c r="R812" s="38">
        <f t="shared" si="189"/>
        <v>6000</v>
      </c>
      <c r="S812" s="38" t="e">
        <f t="shared" ca="1" si="190"/>
        <v>#N/A</v>
      </c>
      <c r="T812" s="38" t="e">
        <f t="shared" si="191"/>
        <v>#N/A</v>
      </c>
    </row>
    <row r="813" spans="2:20" x14ac:dyDescent="0.25">
      <c r="B813" s="38" t="e">
        <f t="shared" ca="1" si="178"/>
        <v>#N/A</v>
      </c>
      <c r="C813" s="40" t="e">
        <f>Кабельный_журнал!P779</f>
        <v>#N/A</v>
      </c>
      <c r="D813" s="38" t="e">
        <f t="shared" ca="1" si="179"/>
        <v>#N/A</v>
      </c>
      <c r="E813" s="41" t="s">
        <v>351</v>
      </c>
      <c r="F813" s="38" t="e">
        <f t="shared" ca="1" si="180"/>
        <v>#N/A</v>
      </c>
      <c r="G813" s="38" t="e">
        <f t="shared" si="181"/>
        <v>#N/A</v>
      </c>
      <c r="H813" s="41" t="s">
        <v>350</v>
      </c>
      <c r="I813" s="38" t="e">
        <f t="shared" si="182"/>
        <v>#N/A</v>
      </c>
      <c r="J813" s="38" t="e">
        <f t="shared" si="183"/>
        <v>#N/A</v>
      </c>
      <c r="K813" s="41" t="s">
        <v>348</v>
      </c>
      <c r="L813" s="38">
        <f t="shared" si="184"/>
        <v>1.7500000000000002E-2</v>
      </c>
      <c r="M813" s="38" t="e">
        <f t="shared" ca="1" si="185"/>
        <v>#N/A</v>
      </c>
      <c r="N813" s="38" t="e">
        <f ca="1">VLOOKUP(B813,$C$7:$T811,13,FALSE)</f>
        <v>#N/A</v>
      </c>
      <c r="O813" s="38" t="e">
        <f t="shared" ca="1" si="186"/>
        <v>#N/A</v>
      </c>
      <c r="P813" s="38" t="e">
        <f t="shared" ca="1" si="187"/>
        <v>#N/A</v>
      </c>
      <c r="Q813" s="38" t="e">
        <f t="shared" ca="1" si="188"/>
        <v>#N/A</v>
      </c>
      <c r="R813" s="38">
        <f t="shared" si="189"/>
        <v>6000</v>
      </c>
      <c r="S813" s="38" t="e">
        <f t="shared" ca="1" si="190"/>
        <v>#N/A</v>
      </c>
      <c r="T813" s="38" t="e">
        <f t="shared" si="191"/>
        <v>#N/A</v>
      </c>
    </row>
    <row r="814" spans="2:20" x14ac:dyDescent="0.25">
      <c r="B814" s="38" t="e">
        <f t="shared" ca="1" si="178"/>
        <v>#N/A</v>
      </c>
      <c r="C814" s="40" t="e">
        <f>Кабельный_журнал!P780</f>
        <v>#N/A</v>
      </c>
      <c r="D814" s="38" t="e">
        <f t="shared" ca="1" si="179"/>
        <v>#N/A</v>
      </c>
      <c r="E814" s="41" t="s">
        <v>351</v>
      </c>
      <c r="F814" s="38" t="e">
        <f t="shared" ca="1" si="180"/>
        <v>#N/A</v>
      </c>
      <c r="G814" s="38" t="e">
        <f t="shared" si="181"/>
        <v>#N/A</v>
      </c>
      <c r="H814" s="41" t="s">
        <v>350</v>
      </c>
      <c r="I814" s="38" t="e">
        <f t="shared" si="182"/>
        <v>#N/A</v>
      </c>
      <c r="J814" s="38" t="e">
        <f t="shared" si="183"/>
        <v>#N/A</v>
      </c>
      <c r="K814" s="41" t="s">
        <v>348</v>
      </c>
      <c r="L814" s="38">
        <f t="shared" si="184"/>
        <v>1.7500000000000002E-2</v>
      </c>
      <c r="M814" s="38" t="e">
        <f t="shared" ca="1" si="185"/>
        <v>#N/A</v>
      </c>
      <c r="N814" s="38" t="e">
        <f ca="1">VLOOKUP(B814,$C$7:$T812,13,FALSE)</f>
        <v>#N/A</v>
      </c>
      <c r="O814" s="38" t="e">
        <f t="shared" ca="1" si="186"/>
        <v>#N/A</v>
      </c>
      <c r="P814" s="38" t="e">
        <f t="shared" ca="1" si="187"/>
        <v>#N/A</v>
      </c>
      <c r="Q814" s="38" t="e">
        <f t="shared" ca="1" si="188"/>
        <v>#N/A</v>
      </c>
      <c r="R814" s="38">
        <f t="shared" si="189"/>
        <v>6000</v>
      </c>
      <c r="S814" s="38" t="e">
        <f t="shared" ca="1" si="190"/>
        <v>#N/A</v>
      </c>
      <c r="T814" s="38" t="e">
        <f t="shared" si="191"/>
        <v>#N/A</v>
      </c>
    </row>
    <row r="815" spans="2:20" x14ac:dyDescent="0.25">
      <c r="B815" s="38" t="e">
        <f t="shared" ca="1" si="178"/>
        <v>#N/A</v>
      </c>
      <c r="C815" s="40" t="e">
        <f>Кабельный_журнал!P781</f>
        <v>#N/A</v>
      </c>
      <c r="D815" s="38" t="e">
        <f t="shared" ca="1" si="179"/>
        <v>#N/A</v>
      </c>
      <c r="E815" s="41" t="s">
        <v>351</v>
      </c>
      <c r="F815" s="38" t="e">
        <f t="shared" ca="1" si="180"/>
        <v>#N/A</v>
      </c>
      <c r="G815" s="38" t="e">
        <f t="shared" si="181"/>
        <v>#N/A</v>
      </c>
      <c r="H815" s="41" t="s">
        <v>350</v>
      </c>
      <c r="I815" s="38" t="e">
        <f t="shared" si="182"/>
        <v>#N/A</v>
      </c>
      <c r="J815" s="38" t="e">
        <f t="shared" si="183"/>
        <v>#N/A</v>
      </c>
      <c r="K815" s="41" t="s">
        <v>348</v>
      </c>
      <c r="L815" s="38">
        <f t="shared" si="184"/>
        <v>1.7500000000000002E-2</v>
      </c>
      <c r="M815" s="38" t="e">
        <f t="shared" ca="1" si="185"/>
        <v>#N/A</v>
      </c>
      <c r="N815" s="38" t="e">
        <f ca="1">VLOOKUP(B815,$C$7:$T813,13,FALSE)</f>
        <v>#N/A</v>
      </c>
      <c r="O815" s="38" t="e">
        <f t="shared" ca="1" si="186"/>
        <v>#N/A</v>
      </c>
      <c r="P815" s="38" t="e">
        <f t="shared" ca="1" si="187"/>
        <v>#N/A</v>
      </c>
      <c r="Q815" s="38" t="e">
        <f t="shared" ca="1" si="188"/>
        <v>#N/A</v>
      </c>
      <c r="R815" s="38">
        <f t="shared" si="189"/>
        <v>6000</v>
      </c>
      <c r="S815" s="38" t="e">
        <f t="shared" ca="1" si="190"/>
        <v>#N/A</v>
      </c>
      <c r="T815" s="38" t="e">
        <f t="shared" si="191"/>
        <v>#N/A</v>
      </c>
    </row>
    <row r="816" spans="2:20" x14ac:dyDescent="0.25">
      <c r="B816" s="38" t="e">
        <f t="shared" ca="1" si="178"/>
        <v>#N/A</v>
      </c>
      <c r="C816" s="40" t="e">
        <f>Кабельный_журнал!P782</f>
        <v>#N/A</v>
      </c>
      <c r="D816" s="38" t="e">
        <f t="shared" ca="1" si="179"/>
        <v>#N/A</v>
      </c>
      <c r="E816" s="41" t="s">
        <v>351</v>
      </c>
      <c r="F816" s="38" t="e">
        <f t="shared" ca="1" si="180"/>
        <v>#N/A</v>
      </c>
      <c r="G816" s="38" t="e">
        <f t="shared" si="181"/>
        <v>#N/A</v>
      </c>
      <c r="H816" s="41" t="s">
        <v>350</v>
      </c>
      <c r="I816" s="38" t="e">
        <f t="shared" si="182"/>
        <v>#N/A</v>
      </c>
      <c r="J816" s="38" t="e">
        <f t="shared" si="183"/>
        <v>#N/A</v>
      </c>
      <c r="K816" s="41" t="s">
        <v>348</v>
      </c>
      <c r="L816" s="38">
        <f t="shared" si="184"/>
        <v>1.7500000000000002E-2</v>
      </c>
      <c r="M816" s="38" t="e">
        <f t="shared" ca="1" si="185"/>
        <v>#N/A</v>
      </c>
      <c r="N816" s="38" t="e">
        <f ca="1">VLOOKUP(B816,$C$7:$T814,13,FALSE)</f>
        <v>#N/A</v>
      </c>
      <c r="O816" s="38" t="e">
        <f t="shared" ca="1" si="186"/>
        <v>#N/A</v>
      </c>
      <c r="P816" s="38" t="e">
        <f t="shared" ca="1" si="187"/>
        <v>#N/A</v>
      </c>
      <c r="Q816" s="38" t="e">
        <f t="shared" ca="1" si="188"/>
        <v>#N/A</v>
      </c>
      <c r="R816" s="38">
        <f t="shared" si="189"/>
        <v>6000</v>
      </c>
      <c r="S816" s="38" t="e">
        <f t="shared" ca="1" si="190"/>
        <v>#N/A</v>
      </c>
      <c r="T816" s="38" t="e">
        <f t="shared" si="191"/>
        <v>#N/A</v>
      </c>
    </row>
    <row r="817" spans="2:20" x14ac:dyDescent="0.25">
      <c r="B817" s="38" t="e">
        <f t="shared" ca="1" si="178"/>
        <v>#N/A</v>
      </c>
      <c r="C817" s="40" t="e">
        <f>Кабельный_журнал!P783</f>
        <v>#N/A</v>
      </c>
      <c r="D817" s="38" t="e">
        <f t="shared" ca="1" si="179"/>
        <v>#N/A</v>
      </c>
      <c r="E817" s="41" t="s">
        <v>351</v>
      </c>
      <c r="F817" s="38" t="e">
        <f t="shared" ca="1" si="180"/>
        <v>#N/A</v>
      </c>
      <c r="G817" s="38" t="e">
        <f t="shared" si="181"/>
        <v>#N/A</v>
      </c>
      <c r="H817" s="41" t="s">
        <v>350</v>
      </c>
      <c r="I817" s="38" t="e">
        <f t="shared" si="182"/>
        <v>#N/A</v>
      </c>
      <c r="J817" s="38" t="e">
        <f t="shared" si="183"/>
        <v>#N/A</v>
      </c>
      <c r="K817" s="41" t="s">
        <v>348</v>
      </c>
      <c r="L817" s="38">
        <f t="shared" si="184"/>
        <v>1.7500000000000002E-2</v>
      </c>
      <c r="M817" s="38" t="e">
        <f t="shared" ca="1" si="185"/>
        <v>#N/A</v>
      </c>
      <c r="N817" s="38" t="e">
        <f ca="1">VLOOKUP(B817,$C$7:$T815,13,FALSE)</f>
        <v>#N/A</v>
      </c>
      <c r="O817" s="38" t="e">
        <f t="shared" ca="1" si="186"/>
        <v>#N/A</v>
      </c>
      <c r="P817" s="38" t="e">
        <f t="shared" ca="1" si="187"/>
        <v>#N/A</v>
      </c>
      <c r="Q817" s="38" t="e">
        <f t="shared" ca="1" si="188"/>
        <v>#N/A</v>
      </c>
      <c r="R817" s="38">
        <f t="shared" si="189"/>
        <v>6000</v>
      </c>
      <c r="S817" s="38" t="e">
        <f t="shared" ca="1" si="190"/>
        <v>#N/A</v>
      </c>
      <c r="T817" s="38" t="e">
        <f t="shared" si="191"/>
        <v>#N/A</v>
      </c>
    </row>
    <row r="818" spans="2:20" x14ac:dyDescent="0.25">
      <c r="B818" s="38" t="e">
        <f t="shared" ca="1" si="178"/>
        <v>#N/A</v>
      </c>
      <c r="C818" s="40" t="e">
        <f>Кабельный_журнал!P784</f>
        <v>#N/A</v>
      </c>
      <c r="D818" s="38" t="e">
        <f t="shared" ca="1" si="179"/>
        <v>#N/A</v>
      </c>
      <c r="E818" s="41" t="s">
        <v>351</v>
      </c>
      <c r="F818" s="38" t="e">
        <f t="shared" ca="1" si="180"/>
        <v>#N/A</v>
      </c>
      <c r="G818" s="38" t="e">
        <f t="shared" si="181"/>
        <v>#N/A</v>
      </c>
      <c r="H818" s="41" t="s">
        <v>350</v>
      </c>
      <c r="I818" s="38" t="e">
        <f t="shared" si="182"/>
        <v>#N/A</v>
      </c>
      <c r="J818" s="38" t="e">
        <f t="shared" si="183"/>
        <v>#N/A</v>
      </c>
      <c r="K818" s="41" t="s">
        <v>348</v>
      </c>
      <c r="L818" s="38">
        <f t="shared" si="184"/>
        <v>1.7500000000000002E-2</v>
      </c>
      <c r="M818" s="38" t="e">
        <f t="shared" ca="1" si="185"/>
        <v>#N/A</v>
      </c>
      <c r="N818" s="38" t="e">
        <f ca="1">VLOOKUP(B818,$C$7:$T816,13,FALSE)</f>
        <v>#N/A</v>
      </c>
      <c r="O818" s="38" t="e">
        <f t="shared" ca="1" si="186"/>
        <v>#N/A</v>
      </c>
      <c r="P818" s="38" t="e">
        <f t="shared" ca="1" si="187"/>
        <v>#N/A</v>
      </c>
      <c r="Q818" s="38" t="e">
        <f t="shared" ca="1" si="188"/>
        <v>#N/A</v>
      </c>
      <c r="R818" s="38">
        <f t="shared" si="189"/>
        <v>6000</v>
      </c>
      <c r="S818" s="38" t="e">
        <f t="shared" ca="1" si="190"/>
        <v>#N/A</v>
      </c>
      <c r="T818" s="38" t="e">
        <f t="shared" si="191"/>
        <v>#N/A</v>
      </c>
    </row>
    <row r="819" spans="2:20" x14ac:dyDescent="0.25">
      <c r="B819" s="38" t="e">
        <f t="shared" ca="1" si="178"/>
        <v>#N/A</v>
      </c>
      <c r="C819" s="40" t="e">
        <f>Кабельный_журнал!P785</f>
        <v>#N/A</v>
      </c>
      <c r="D819" s="38" t="e">
        <f t="shared" ca="1" si="179"/>
        <v>#N/A</v>
      </c>
      <c r="E819" s="41" t="s">
        <v>351</v>
      </c>
      <c r="F819" s="38" t="e">
        <f t="shared" ca="1" si="180"/>
        <v>#N/A</v>
      </c>
      <c r="G819" s="38" t="e">
        <f t="shared" si="181"/>
        <v>#N/A</v>
      </c>
      <c r="H819" s="41" t="s">
        <v>350</v>
      </c>
      <c r="I819" s="38" t="e">
        <f t="shared" si="182"/>
        <v>#N/A</v>
      </c>
      <c r="J819" s="38" t="e">
        <f t="shared" si="183"/>
        <v>#N/A</v>
      </c>
      <c r="K819" s="41" t="s">
        <v>348</v>
      </c>
      <c r="L819" s="38">
        <f t="shared" si="184"/>
        <v>1.7500000000000002E-2</v>
      </c>
      <c r="M819" s="38" t="e">
        <f t="shared" ca="1" si="185"/>
        <v>#N/A</v>
      </c>
      <c r="N819" s="38" t="e">
        <f ca="1">VLOOKUP(B819,$C$7:$T817,13,FALSE)</f>
        <v>#N/A</v>
      </c>
      <c r="O819" s="38" t="e">
        <f t="shared" ca="1" si="186"/>
        <v>#N/A</v>
      </c>
      <c r="P819" s="38" t="e">
        <f t="shared" ca="1" si="187"/>
        <v>#N/A</v>
      </c>
      <c r="Q819" s="38" t="e">
        <f t="shared" ca="1" si="188"/>
        <v>#N/A</v>
      </c>
      <c r="R819" s="38">
        <f t="shared" si="189"/>
        <v>6000</v>
      </c>
      <c r="S819" s="38" t="e">
        <f t="shared" ca="1" si="190"/>
        <v>#N/A</v>
      </c>
      <c r="T819" s="38" t="e">
        <f t="shared" si="191"/>
        <v>#N/A</v>
      </c>
    </row>
    <row r="820" spans="2:20" x14ac:dyDescent="0.25">
      <c r="B820" s="38" t="e">
        <f t="shared" ca="1" si="178"/>
        <v>#N/A</v>
      </c>
      <c r="C820" s="40" t="e">
        <f>Кабельный_журнал!P786</f>
        <v>#N/A</v>
      </c>
      <c r="D820" s="38" t="e">
        <f t="shared" ca="1" si="179"/>
        <v>#N/A</v>
      </c>
      <c r="E820" s="41" t="s">
        <v>351</v>
      </c>
      <c r="F820" s="38" t="e">
        <f t="shared" ca="1" si="180"/>
        <v>#N/A</v>
      </c>
      <c r="G820" s="38" t="e">
        <f t="shared" si="181"/>
        <v>#N/A</v>
      </c>
      <c r="H820" s="41" t="s">
        <v>350</v>
      </c>
      <c r="I820" s="38" t="e">
        <f t="shared" si="182"/>
        <v>#N/A</v>
      </c>
      <c r="J820" s="38" t="e">
        <f t="shared" si="183"/>
        <v>#N/A</v>
      </c>
      <c r="K820" s="41" t="s">
        <v>348</v>
      </c>
      <c r="L820" s="38">
        <f t="shared" si="184"/>
        <v>1.7500000000000002E-2</v>
      </c>
      <c r="M820" s="38" t="e">
        <f t="shared" ca="1" si="185"/>
        <v>#N/A</v>
      </c>
      <c r="N820" s="38" t="e">
        <f ca="1">VLOOKUP(B820,$C$7:$T818,13,FALSE)</f>
        <v>#N/A</v>
      </c>
      <c r="O820" s="38" t="e">
        <f t="shared" ca="1" si="186"/>
        <v>#N/A</v>
      </c>
      <c r="P820" s="38" t="e">
        <f t="shared" ca="1" si="187"/>
        <v>#N/A</v>
      </c>
      <c r="Q820" s="38" t="e">
        <f t="shared" ca="1" si="188"/>
        <v>#N/A</v>
      </c>
      <c r="R820" s="38">
        <f t="shared" si="189"/>
        <v>6000</v>
      </c>
      <c r="S820" s="38" t="e">
        <f t="shared" ca="1" si="190"/>
        <v>#N/A</v>
      </c>
      <c r="T820" s="38" t="e">
        <f t="shared" si="191"/>
        <v>#N/A</v>
      </c>
    </row>
    <row r="821" spans="2:20" x14ac:dyDescent="0.25">
      <c r="B821" s="38" t="e">
        <f t="shared" ca="1" si="178"/>
        <v>#N/A</v>
      </c>
      <c r="C821" s="40" t="e">
        <f>Кабельный_журнал!P787</f>
        <v>#N/A</v>
      </c>
      <c r="D821" s="38" t="e">
        <f t="shared" ca="1" si="179"/>
        <v>#N/A</v>
      </c>
      <c r="E821" s="41" t="s">
        <v>351</v>
      </c>
      <c r="F821" s="38" t="e">
        <f t="shared" ca="1" si="180"/>
        <v>#N/A</v>
      </c>
      <c r="G821" s="38" t="e">
        <f t="shared" si="181"/>
        <v>#N/A</v>
      </c>
      <c r="H821" s="41" t="s">
        <v>350</v>
      </c>
      <c r="I821" s="38" t="e">
        <f t="shared" si="182"/>
        <v>#N/A</v>
      </c>
      <c r="J821" s="38" t="e">
        <f t="shared" si="183"/>
        <v>#N/A</v>
      </c>
      <c r="K821" s="41" t="s">
        <v>348</v>
      </c>
      <c r="L821" s="38">
        <f t="shared" si="184"/>
        <v>1.7500000000000002E-2</v>
      </c>
      <c r="M821" s="38" t="e">
        <f t="shared" ca="1" si="185"/>
        <v>#N/A</v>
      </c>
      <c r="N821" s="38" t="e">
        <f ca="1">VLOOKUP(B821,$C$7:$T819,13,FALSE)</f>
        <v>#N/A</v>
      </c>
      <c r="O821" s="38" t="e">
        <f t="shared" ca="1" si="186"/>
        <v>#N/A</v>
      </c>
      <c r="P821" s="38" t="e">
        <f t="shared" ca="1" si="187"/>
        <v>#N/A</v>
      </c>
      <c r="Q821" s="38" t="e">
        <f t="shared" ca="1" si="188"/>
        <v>#N/A</v>
      </c>
      <c r="R821" s="38">
        <f t="shared" si="189"/>
        <v>6000</v>
      </c>
      <c r="S821" s="38" t="e">
        <f t="shared" ca="1" si="190"/>
        <v>#N/A</v>
      </c>
      <c r="T821" s="38" t="e">
        <f t="shared" si="191"/>
        <v>#N/A</v>
      </c>
    </row>
    <row r="822" spans="2:20" x14ac:dyDescent="0.25">
      <c r="B822" s="38" t="e">
        <f t="shared" ca="1" si="178"/>
        <v>#N/A</v>
      </c>
      <c r="C822" s="40" t="e">
        <f>Кабельный_журнал!P788</f>
        <v>#N/A</v>
      </c>
      <c r="D822" s="38" t="e">
        <f t="shared" ca="1" si="179"/>
        <v>#N/A</v>
      </c>
      <c r="E822" s="41" t="s">
        <v>351</v>
      </c>
      <c r="F822" s="38" t="e">
        <f t="shared" ca="1" si="180"/>
        <v>#N/A</v>
      </c>
      <c r="G822" s="38" t="e">
        <f t="shared" si="181"/>
        <v>#N/A</v>
      </c>
      <c r="H822" s="41" t="s">
        <v>350</v>
      </c>
      <c r="I822" s="38" t="e">
        <f t="shared" si="182"/>
        <v>#N/A</v>
      </c>
      <c r="J822" s="38" t="e">
        <f t="shared" si="183"/>
        <v>#N/A</v>
      </c>
      <c r="K822" s="41" t="s">
        <v>348</v>
      </c>
      <c r="L822" s="38">
        <f t="shared" si="184"/>
        <v>1.7500000000000002E-2</v>
      </c>
      <c r="M822" s="38" t="e">
        <f t="shared" ca="1" si="185"/>
        <v>#N/A</v>
      </c>
      <c r="N822" s="38" t="e">
        <f ca="1">VLOOKUP(B822,$C$7:$T820,13,FALSE)</f>
        <v>#N/A</v>
      </c>
      <c r="O822" s="38" t="e">
        <f t="shared" ca="1" si="186"/>
        <v>#N/A</v>
      </c>
      <c r="P822" s="38" t="e">
        <f t="shared" ca="1" si="187"/>
        <v>#N/A</v>
      </c>
      <c r="Q822" s="38" t="e">
        <f t="shared" ca="1" si="188"/>
        <v>#N/A</v>
      </c>
      <c r="R822" s="38">
        <f t="shared" si="189"/>
        <v>6000</v>
      </c>
      <c r="S822" s="38" t="e">
        <f t="shared" ca="1" si="190"/>
        <v>#N/A</v>
      </c>
      <c r="T822" s="38" t="e">
        <f t="shared" si="191"/>
        <v>#N/A</v>
      </c>
    </row>
    <row r="823" spans="2:20" x14ac:dyDescent="0.25">
      <c r="B823" s="38" t="e">
        <f t="shared" ca="1" si="178"/>
        <v>#N/A</v>
      </c>
      <c r="C823" s="40" t="e">
        <f>Кабельный_журнал!P789</f>
        <v>#N/A</v>
      </c>
      <c r="D823" s="38" t="e">
        <f t="shared" ca="1" si="179"/>
        <v>#N/A</v>
      </c>
      <c r="E823" s="41" t="s">
        <v>351</v>
      </c>
      <c r="F823" s="38" t="e">
        <f t="shared" ca="1" si="180"/>
        <v>#N/A</v>
      </c>
      <c r="G823" s="38" t="e">
        <f t="shared" si="181"/>
        <v>#N/A</v>
      </c>
      <c r="H823" s="41" t="s">
        <v>350</v>
      </c>
      <c r="I823" s="38" t="e">
        <f t="shared" si="182"/>
        <v>#N/A</v>
      </c>
      <c r="J823" s="38" t="e">
        <f t="shared" si="183"/>
        <v>#N/A</v>
      </c>
      <c r="K823" s="41" t="s">
        <v>348</v>
      </c>
      <c r="L823" s="38">
        <f t="shared" si="184"/>
        <v>1.7500000000000002E-2</v>
      </c>
      <c r="M823" s="38" t="e">
        <f t="shared" ca="1" si="185"/>
        <v>#N/A</v>
      </c>
      <c r="N823" s="38" t="e">
        <f ca="1">VLOOKUP(B823,$C$7:$T821,13,FALSE)</f>
        <v>#N/A</v>
      </c>
      <c r="O823" s="38" t="e">
        <f t="shared" ca="1" si="186"/>
        <v>#N/A</v>
      </c>
      <c r="P823" s="38" t="e">
        <f t="shared" ca="1" si="187"/>
        <v>#N/A</v>
      </c>
      <c r="Q823" s="38" t="e">
        <f t="shared" ca="1" si="188"/>
        <v>#N/A</v>
      </c>
      <c r="R823" s="38">
        <f t="shared" si="189"/>
        <v>6000</v>
      </c>
      <c r="S823" s="38" t="e">
        <f t="shared" ca="1" si="190"/>
        <v>#N/A</v>
      </c>
      <c r="T823" s="38" t="e">
        <f t="shared" si="191"/>
        <v>#N/A</v>
      </c>
    </row>
    <row r="824" spans="2:20" x14ac:dyDescent="0.25">
      <c r="B824" s="38" t="e">
        <f t="shared" ca="1" si="178"/>
        <v>#N/A</v>
      </c>
      <c r="C824" s="40" t="e">
        <f>Кабельный_журнал!P790</f>
        <v>#N/A</v>
      </c>
      <c r="D824" s="38" t="e">
        <f t="shared" ca="1" si="179"/>
        <v>#N/A</v>
      </c>
      <c r="E824" s="41" t="s">
        <v>351</v>
      </c>
      <c r="F824" s="38" t="e">
        <f t="shared" ca="1" si="180"/>
        <v>#N/A</v>
      </c>
      <c r="G824" s="38" t="e">
        <f t="shared" si="181"/>
        <v>#N/A</v>
      </c>
      <c r="H824" s="41" t="s">
        <v>350</v>
      </c>
      <c r="I824" s="38" t="e">
        <f t="shared" si="182"/>
        <v>#N/A</v>
      </c>
      <c r="J824" s="38" t="e">
        <f t="shared" si="183"/>
        <v>#N/A</v>
      </c>
      <c r="K824" s="41" t="s">
        <v>348</v>
      </c>
      <c r="L824" s="38">
        <f t="shared" si="184"/>
        <v>1.7500000000000002E-2</v>
      </c>
      <c r="M824" s="38" t="e">
        <f t="shared" ca="1" si="185"/>
        <v>#N/A</v>
      </c>
      <c r="N824" s="38" t="e">
        <f ca="1">VLOOKUP(B824,$C$7:$T822,13,FALSE)</f>
        <v>#N/A</v>
      </c>
      <c r="O824" s="38" t="e">
        <f t="shared" ca="1" si="186"/>
        <v>#N/A</v>
      </c>
      <c r="P824" s="38" t="e">
        <f t="shared" ca="1" si="187"/>
        <v>#N/A</v>
      </c>
      <c r="Q824" s="38" t="e">
        <f t="shared" ca="1" si="188"/>
        <v>#N/A</v>
      </c>
      <c r="R824" s="38">
        <f t="shared" si="189"/>
        <v>6000</v>
      </c>
      <c r="S824" s="38" t="e">
        <f t="shared" ca="1" si="190"/>
        <v>#N/A</v>
      </c>
      <c r="T824" s="38" t="e">
        <f t="shared" si="191"/>
        <v>#N/A</v>
      </c>
    </row>
    <row r="825" spans="2:20" x14ac:dyDescent="0.25">
      <c r="B825" s="38" t="e">
        <f t="shared" ca="1" si="178"/>
        <v>#N/A</v>
      </c>
      <c r="C825" s="40" t="e">
        <f>Кабельный_журнал!P791</f>
        <v>#N/A</v>
      </c>
      <c r="D825" s="38" t="e">
        <f t="shared" ca="1" si="179"/>
        <v>#N/A</v>
      </c>
      <c r="E825" s="41" t="s">
        <v>351</v>
      </c>
      <c r="F825" s="38" t="e">
        <f t="shared" ca="1" si="180"/>
        <v>#N/A</v>
      </c>
      <c r="G825" s="38" t="e">
        <f t="shared" si="181"/>
        <v>#N/A</v>
      </c>
      <c r="H825" s="41" t="s">
        <v>350</v>
      </c>
      <c r="I825" s="38" t="e">
        <f t="shared" si="182"/>
        <v>#N/A</v>
      </c>
      <c r="J825" s="38" t="e">
        <f t="shared" si="183"/>
        <v>#N/A</v>
      </c>
      <c r="K825" s="41" t="s">
        <v>348</v>
      </c>
      <c r="L825" s="38">
        <f t="shared" si="184"/>
        <v>1.7500000000000002E-2</v>
      </c>
      <c r="M825" s="38" t="e">
        <f t="shared" ca="1" si="185"/>
        <v>#N/A</v>
      </c>
      <c r="N825" s="38" t="e">
        <f ca="1">VLOOKUP(B825,$C$7:$T823,13,FALSE)</f>
        <v>#N/A</v>
      </c>
      <c r="O825" s="38" t="e">
        <f t="shared" ca="1" si="186"/>
        <v>#N/A</v>
      </c>
      <c r="P825" s="38" t="e">
        <f t="shared" ca="1" si="187"/>
        <v>#N/A</v>
      </c>
      <c r="Q825" s="38" t="e">
        <f t="shared" ca="1" si="188"/>
        <v>#N/A</v>
      </c>
      <c r="R825" s="38">
        <f t="shared" si="189"/>
        <v>6000</v>
      </c>
      <c r="S825" s="38" t="e">
        <f t="shared" ca="1" si="190"/>
        <v>#N/A</v>
      </c>
      <c r="T825" s="38" t="e">
        <f t="shared" si="191"/>
        <v>#N/A</v>
      </c>
    </row>
    <row r="826" spans="2:20" x14ac:dyDescent="0.25">
      <c r="B826" s="38" t="e">
        <f t="shared" ca="1" si="178"/>
        <v>#N/A</v>
      </c>
      <c r="C826" s="40" t="e">
        <f>Кабельный_журнал!P792</f>
        <v>#N/A</v>
      </c>
      <c r="D826" s="38" t="e">
        <f t="shared" ca="1" si="179"/>
        <v>#N/A</v>
      </c>
      <c r="E826" s="41" t="s">
        <v>351</v>
      </c>
      <c r="F826" s="38" t="e">
        <f t="shared" ca="1" si="180"/>
        <v>#N/A</v>
      </c>
      <c r="G826" s="38" t="e">
        <f t="shared" si="181"/>
        <v>#N/A</v>
      </c>
      <c r="H826" s="41" t="s">
        <v>350</v>
      </c>
      <c r="I826" s="38" t="e">
        <f t="shared" si="182"/>
        <v>#N/A</v>
      </c>
      <c r="J826" s="38" t="e">
        <f t="shared" si="183"/>
        <v>#N/A</v>
      </c>
      <c r="K826" s="41" t="s">
        <v>348</v>
      </c>
      <c r="L826" s="38">
        <f t="shared" si="184"/>
        <v>1.7500000000000002E-2</v>
      </c>
      <c r="M826" s="38" t="e">
        <f t="shared" ca="1" si="185"/>
        <v>#N/A</v>
      </c>
      <c r="N826" s="38" t="e">
        <f ca="1">VLOOKUP(B826,$C$7:$T824,13,FALSE)</f>
        <v>#N/A</v>
      </c>
      <c r="O826" s="38" t="e">
        <f t="shared" ca="1" si="186"/>
        <v>#N/A</v>
      </c>
      <c r="P826" s="38" t="e">
        <f t="shared" ca="1" si="187"/>
        <v>#N/A</v>
      </c>
      <c r="Q826" s="38" t="e">
        <f t="shared" ca="1" si="188"/>
        <v>#N/A</v>
      </c>
      <c r="R826" s="38">
        <f t="shared" si="189"/>
        <v>6000</v>
      </c>
      <c r="S826" s="38" t="e">
        <f t="shared" ca="1" si="190"/>
        <v>#N/A</v>
      </c>
      <c r="T826" s="38" t="e">
        <f t="shared" si="191"/>
        <v>#N/A</v>
      </c>
    </row>
    <row r="827" spans="2:20" x14ac:dyDescent="0.25">
      <c r="B827" s="38" t="e">
        <f t="shared" ca="1" si="178"/>
        <v>#N/A</v>
      </c>
      <c r="C827" s="40" t="e">
        <f>Кабельный_журнал!P793</f>
        <v>#N/A</v>
      </c>
      <c r="D827" s="38" t="e">
        <f t="shared" ca="1" si="179"/>
        <v>#N/A</v>
      </c>
      <c r="E827" s="41" t="s">
        <v>351</v>
      </c>
      <c r="F827" s="38" t="e">
        <f t="shared" ca="1" si="180"/>
        <v>#N/A</v>
      </c>
      <c r="G827" s="38" t="e">
        <f t="shared" si="181"/>
        <v>#N/A</v>
      </c>
      <c r="H827" s="41" t="s">
        <v>350</v>
      </c>
      <c r="I827" s="38" t="e">
        <f t="shared" si="182"/>
        <v>#N/A</v>
      </c>
      <c r="J827" s="38" t="e">
        <f t="shared" si="183"/>
        <v>#N/A</v>
      </c>
      <c r="K827" s="41" t="s">
        <v>348</v>
      </c>
      <c r="L827" s="38">
        <f t="shared" si="184"/>
        <v>1.7500000000000002E-2</v>
      </c>
      <c r="M827" s="38" t="e">
        <f t="shared" ca="1" si="185"/>
        <v>#N/A</v>
      </c>
      <c r="N827" s="38" t="e">
        <f ca="1">VLOOKUP(B827,$C$7:$T825,13,FALSE)</f>
        <v>#N/A</v>
      </c>
      <c r="O827" s="38" t="e">
        <f t="shared" ca="1" si="186"/>
        <v>#N/A</v>
      </c>
      <c r="P827" s="38" t="e">
        <f t="shared" ca="1" si="187"/>
        <v>#N/A</v>
      </c>
      <c r="Q827" s="38" t="e">
        <f t="shared" ca="1" si="188"/>
        <v>#N/A</v>
      </c>
      <c r="R827" s="38">
        <f t="shared" si="189"/>
        <v>6000</v>
      </c>
      <c r="S827" s="38" t="e">
        <f t="shared" ca="1" si="190"/>
        <v>#N/A</v>
      </c>
      <c r="T827" s="38" t="e">
        <f t="shared" si="191"/>
        <v>#N/A</v>
      </c>
    </row>
    <row r="828" spans="2:20" x14ac:dyDescent="0.25">
      <c r="B828" s="38" t="e">
        <f t="shared" ca="1" si="178"/>
        <v>#N/A</v>
      </c>
      <c r="C828" s="40" t="e">
        <f>Кабельный_журнал!P794</f>
        <v>#N/A</v>
      </c>
      <c r="D828" s="38" t="e">
        <f t="shared" ca="1" si="179"/>
        <v>#N/A</v>
      </c>
      <c r="E828" s="41" t="s">
        <v>351</v>
      </c>
      <c r="F828" s="38" t="e">
        <f t="shared" ca="1" si="180"/>
        <v>#N/A</v>
      </c>
      <c r="G828" s="38" t="e">
        <f t="shared" si="181"/>
        <v>#N/A</v>
      </c>
      <c r="H828" s="41" t="s">
        <v>350</v>
      </c>
      <c r="I828" s="38" t="e">
        <f t="shared" si="182"/>
        <v>#N/A</v>
      </c>
      <c r="J828" s="38" t="e">
        <f t="shared" si="183"/>
        <v>#N/A</v>
      </c>
      <c r="K828" s="41" t="s">
        <v>348</v>
      </c>
      <c r="L828" s="38">
        <f t="shared" si="184"/>
        <v>1.7500000000000002E-2</v>
      </c>
      <c r="M828" s="38" t="e">
        <f t="shared" ca="1" si="185"/>
        <v>#N/A</v>
      </c>
      <c r="N828" s="38" t="e">
        <f ca="1">VLOOKUP(B828,$C$7:$T826,13,FALSE)</f>
        <v>#N/A</v>
      </c>
      <c r="O828" s="38" t="e">
        <f t="shared" ca="1" si="186"/>
        <v>#N/A</v>
      </c>
      <c r="P828" s="38" t="e">
        <f t="shared" ca="1" si="187"/>
        <v>#N/A</v>
      </c>
      <c r="Q828" s="38" t="e">
        <f t="shared" ca="1" si="188"/>
        <v>#N/A</v>
      </c>
      <c r="R828" s="38">
        <f t="shared" si="189"/>
        <v>6000</v>
      </c>
      <c r="S828" s="38" t="e">
        <f t="shared" ca="1" si="190"/>
        <v>#N/A</v>
      </c>
      <c r="T828" s="38" t="e">
        <f t="shared" si="191"/>
        <v>#N/A</v>
      </c>
    </row>
    <row r="829" spans="2:20" x14ac:dyDescent="0.25">
      <c r="B829" s="38" t="e">
        <f t="shared" ca="1" si="178"/>
        <v>#N/A</v>
      </c>
      <c r="C829" s="40" t="e">
        <f>Кабельный_журнал!P795</f>
        <v>#N/A</v>
      </c>
      <c r="D829" s="38" t="e">
        <f t="shared" ca="1" si="179"/>
        <v>#N/A</v>
      </c>
      <c r="E829" s="41" t="s">
        <v>351</v>
      </c>
      <c r="F829" s="38" t="e">
        <f t="shared" ca="1" si="180"/>
        <v>#N/A</v>
      </c>
      <c r="G829" s="38" t="e">
        <f t="shared" si="181"/>
        <v>#N/A</v>
      </c>
      <c r="H829" s="41" t="s">
        <v>350</v>
      </c>
      <c r="I829" s="38" t="e">
        <f t="shared" si="182"/>
        <v>#N/A</v>
      </c>
      <c r="J829" s="38" t="e">
        <f t="shared" si="183"/>
        <v>#N/A</v>
      </c>
      <c r="K829" s="41" t="s">
        <v>348</v>
      </c>
      <c r="L829" s="38">
        <f t="shared" si="184"/>
        <v>1.7500000000000002E-2</v>
      </c>
      <c r="M829" s="38" t="e">
        <f t="shared" ca="1" si="185"/>
        <v>#N/A</v>
      </c>
      <c r="N829" s="38" t="e">
        <f ca="1">VLOOKUP(B829,$C$7:$T827,13,FALSE)</f>
        <v>#N/A</v>
      </c>
      <c r="O829" s="38" t="e">
        <f t="shared" ca="1" si="186"/>
        <v>#N/A</v>
      </c>
      <c r="P829" s="38" t="e">
        <f t="shared" ca="1" si="187"/>
        <v>#N/A</v>
      </c>
      <c r="Q829" s="38" t="e">
        <f t="shared" ca="1" si="188"/>
        <v>#N/A</v>
      </c>
      <c r="R829" s="38">
        <f t="shared" si="189"/>
        <v>6000</v>
      </c>
      <c r="S829" s="38" t="e">
        <f t="shared" ca="1" si="190"/>
        <v>#N/A</v>
      </c>
      <c r="T829" s="38" t="e">
        <f t="shared" si="191"/>
        <v>#N/A</v>
      </c>
    </row>
    <row r="830" spans="2:20" x14ac:dyDescent="0.25">
      <c r="B830" s="38" t="e">
        <f t="shared" ca="1" si="178"/>
        <v>#N/A</v>
      </c>
      <c r="C830" s="40" t="e">
        <f>Кабельный_журнал!P796</f>
        <v>#N/A</v>
      </c>
      <c r="D830" s="38" t="e">
        <f t="shared" ca="1" si="179"/>
        <v>#N/A</v>
      </c>
      <c r="E830" s="41" t="s">
        <v>351</v>
      </c>
      <c r="F830" s="38" t="e">
        <f t="shared" ca="1" si="180"/>
        <v>#N/A</v>
      </c>
      <c r="G830" s="38" t="e">
        <f t="shared" si="181"/>
        <v>#N/A</v>
      </c>
      <c r="H830" s="41" t="s">
        <v>350</v>
      </c>
      <c r="I830" s="38" t="e">
        <f t="shared" si="182"/>
        <v>#N/A</v>
      </c>
      <c r="J830" s="38" t="e">
        <f t="shared" si="183"/>
        <v>#N/A</v>
      </c>
      <c r="K830" s="41" t="s">
        <v>348</v>
      </c>
      <c r="L830" s="38">
        <f t="shared" si="184"/>
        <v>1.7500000000000002E-2</v>
      </c>
      <c r="M830" s="38" t="e">
        <f t="shared" ca="1" si="185"/>
        <v>#N/A</v>
      </c>
      <c r="N830" s="38" t="e">
        <f ca="1">VLOOKUP(B830,$C$7:$T828,13,FALSE)</f>
        <v>#N/A</v>
      </c>
      <c r="O830" s="38" t="e">
        <f t="shared" ca="1" si="186"/>
        <v>#N/A</v>
      </c>
      <c r="P830" s="38" t="e">
        <f t="shared" ca="1" si="187"/>
        <v>#N/A</v>
      </c>
      <c r="Q830" s="38" t="e">
        <f t="shared" ca="1" si="188"/>
        <v>#N/A</v>
      </c>
      <c r="R830" s="38">
        <f t="shared" si="189"/>
        <v>6000</v>
      </c>
      <c r="S830" s="38" t="e">
        <f t="shared" ca="1" si="190"/>
        <v>#N/A</v>
      </c>
      <c r="T830" s="38" t="e">
        <f t="shared" si="191"/>
        <v>#N/A</v>
      </c>
    </row>
    <row r="831" spans="2:20" x14ac:dyDescent="0.25">
      <c r="B831" s="38" t="e">
        <f t="shared" ca="1" si="178"/>
        <v>#N/A</v>
      </c>
      <c r="C831" s="40" t="e">
        <f>Кабельный_журнал!P797</f>
        <v>#N/A</v>
      </c>
      <c r="D831" s="38" t="e">
        <f t="shared" ca="1" si="179"/>
        <v>#N/A</v>
      </c>
      <c r="E831" s="41" t="s">
        <v>351</v>
      </c>
      <c r="F831" s="38" t="e">
        <f t="shared" ca="1" si="180"/>
        <v>#N/A</v>
      </c>
      <c r="G831" s="38" t="e">
        <f t="shared" si="181"/>
        <v>#N/A</v>
      </c>
      <c r="H831" s="41" t="s">
        <v>350</v>
      </c>
      <c r="I831" s="38" t="e">
        <f t="shared" si="182"/>
        <v>#N/A</v>
      </c>
      <c r="J831" s="38" t="e">
        <f t="shared" si="183"/>
        <v>#N/A</v>
      </c>
      <c r="K831" s="41" t="s">
        <v>348</v>
      </c>
      <c r="L831" s="38">
        <f t="shared" si="184"/>
        <v>1.7500000000000002E-2</v>
      </c>
      <c r="M831" s="38" t="e">
        <f t="shared" ca="1" si="185"/>
        <v>#N/A</v>
      </c>
      <c r="N831" s="38" t="e">
        <f ca="1">VLOOKUP(B831,$C$7:$T829,13,FALSE)</f>
        <v>#N/A</v>
      </c>
      <c r="O831" s="38" t="e">
        <f t="shared" ca="1" si="186"/>
        <v>#N/A</v>
      </c>
      <c r="P831" s="38" t="e">
        <f t="shared" ca="1" si="187"/>
        <v>#N/A</v>
      </c>
      <c r="Q831" s="38" t="e">
        <f t="shared" ca="1" si="188"/>
        <v>#N/A</v>
      </c>
      <c r="R831" s="38">
        <f t="shared" si="189"/>
        <v>6000</v>
      </c>
      <c r="S831" s="38" t="e">
        <f t="shared" ca="1" si="190"/>
        <v>#N/A</v>
      </c>
      <c r="T831" s="38" t="e">
        <f t="shared" si="191"/>
        <v>#N/A</v>
      </c>
    </row>
    <row r="832" spans="2:20" x14ac:dyDescent="0.25">
      <c r="B832" s="38" t="e">
        <f t="shared" ca="1" si="178"/>
        <v>#N/A</v>
      </c>
      <c r="C832" s="40" t="e">
        <f>Кабельный_журнал!P798</f>
        <v>#N/A</v>
      </c>
      <c r="D832" s="38" t="e">
        <f t="shared" ca="1" si="179"/>
        <v>#N/A</v>
      </c>
      <c r="E832" s="41" t="s">
        <v>351</v>
      </c>
      <c r="F832" s="38" t="e">
        <f t="shared" ca="1" si="180"/>
        <v>#N/A</v>
      </c>
      <c r="G832" s="38" t="e">
        <f t="shared" si="181"/>
        <v>#N/A</v>
      </c>
      <c r="H832" s="41" t="s">
        <v>350</v>
      </c>
      <c r="I832" s="38" t="e">
        <f t="shared" si="182"/>
        <v>#N/A</v>
      </c>
      <c r="J832" s="38" t="e">
        <f t="shared" si="183"/>
        <v>#N/A</v>
      </c>
      <c r="K832" s="41" t="s">
        <v>348</v>
      </c>
      <c r="L832" s="38">
        <f t="shared" si="184"/>
        <v>1.7500000000000002E-2</v>
      </c>
      <c r="M832" s="38" t="e">
        <f t="shared" ca="1" si="185"/>
        <v>#N/A</v>
      </c>
      <c r="N832" s="38" t="e">
        <f ca="1">VLOOKUP(B832,$C$7:$T830,13,FALSE)</f>
        <v>#N/A</v>
      </c>
      <c r="O832" s="38" t="e">
        <f t="shared" ca="1" si="186"/>
        <v>#N/A</v>
      </c>
      <c r="P832" s="38" t="e">
        <f t="shared" ca="1" si="187"/>
        <v>#N/A</v>
      </c>
      <c r="Q832" s="38" t="e">
        <f t="shared" ca="1" si="188"/>
        <v>#N/A</v>
      </c>
      <c r="R832" s="38">
        <f t="shared" si="189"/>
        <v>6000</v>
      </c>
      <c r="S832" s="38" t="e">
        <f t="shared" ca="1" si="190"/>
        <v>#N/A</v>
      </c>
      <c r="T832" s="38" t="e">
        <f t="shared" si="191"/>
        <v>#N/A</v>
      </c>
    </row>
    <row r="833" spans="2:20" x14ac:dyDescent="0.25">
      <c r="B833" s="38" t="e">
        <f t="shared" ca="1" si="178"/>
        <v>#N/A</v>
      </c>
      <c r="C833" s="40" t="e">
        <f>Кабельный_журнал!P799</f>
        <v>#N/A</v>
      </c>
      <c r="D833" s="38" t="e">
        <f t="shared" ca="1" si="179"/>
        <v>#N/A</v>
      </c>
      <c r="E833" s="41" t="s">
        <v>351</v>
      </c>
      <c r="F833" s="38" t="e">
        <f t="shared" ca="1" si="180"/>
        <v>#N/A</v>
      </c>
      <c r="G833" s="38" t="e">
        <f t="shared" si="181"/>
        <v>#N/A</v>
      </c>
      <c r="H833" s="41" t="s">
        <v>350</v>
      </c>
      <c r="I833" s="38" t="e">
        <f t="shared" si="182"/>
        <v>#N/A</v>
      </c>
      <c r="J833" s="38" t="e">
        <f t="shared" si="183"/>
        <v>#N/A</v>
      </c>
      <c r="K833" s="41" t="s">
        <v>348</v>
      </c>
      <c r="L833" s="38">
        <f t="shared" si="184"/>
        <v>1.7500000000000002E-2</v>
      </c>
      <c r="M833" s="38" t="e">
        <f t="shared" ca="1" si="185"/>
        <v>#N/A</v>
      </c>
      <c r="N833" s="38" t="e">
        <f ca="1">VLOOKUP(B833,$C$7:$T831,13,FALSE)</f>
        <v>#N/A</v>
      </c>
      <c r="O833" s="38" t="e">
        <f t="shared" ca="1" si="186"/>
        <v>#N/A</v>
      </c>
      <c r="P833" s="38" t="e">
        <f t="shared" ca="1" si="187"/>
        <v>#N/A</v>
      </c>
      <c r="Q833" s="38" t="e">
        <f t="shared" ca="1" si="188"/>
        <v>#N/A</v>
      </c>
      <c r="R833" s="38">
        <f t="shared" si="189"/>
        <v>6000</v>
      </c>
      <c r="S833" s="38" t="e">
        <f t="shared" ca="1" si="190"/>
        <v>#N/A</v>
      </c>
      <c r="T833" s="38" t="e">
        <f t="shared" si="191"/>
        <v>#N/A</v>
      </c>
    </row>
    <row r="834" spans="2:20" x14ac:dyDescent="0.25">
      <c r="B834" s="38" t="e">
        <f t="shared" ca="1" si="178"/>
        <v>#N/A</v>
      </c>
      <c r="C834" s="40" t="e">
        <f>Кабельный_журнал!P800</f>
        <v>#N/A</v>
      </c>
      <c r="D834" s="38" t="e">
        <f t="shared" ca="1" si="179"/>
        <v>#N/A</v>
      </c>
      <c r="E834" s="41" t="s">
        <v>351</v>
      </c>
      <c r="F834" s="38" t="e">
        <f t="shared" ca="1" si="180"/>
        <v>#N/A</v>
      </c>
      <c r="G834" s="38" t="e">
        <f t="shared" si="181"/>
        <v>#N/A</v>
      </c>
      <c r="H834" s="41" t="s">
        <v>350</v>
      </c>
      <c r="I834" s="38" t="e">
        <f t="shared" si="182"/>
        <v>#N/A</v>
      </c>
      <c r="J834" s="38" t="e">
        <f t="shared" si="183"/>
        <v>#N/A</v>
      </c>
      <c r="K834" s="41" t="s">
        <v>348</v>
      </c>
      <c r="L834" s="38">
        <f t="shared" si="184"/>
        <v>1.7500000000000002E-2</v>
      </c>
      <c r="M834" s="38" t="e">
        <f t="shared" ca="1" si="185"/>
        <v>#N/A</v>
      </c>
      <c r="N834" s="38" t="e">
        <f ca="1">VLOOKUP(B834,$C$7:$T832,13,FALSE)</f>
        <v>#N/A</v>
      </c>
      <c r="O834" s="38" t="e">
        <f t="shared" ca="1" si="186"/>
        <v>#N/A</v>
      </c>
      <c r="P834" s="38" t="e">
        <f t="shared" ca="1" si="187"/>
        <v>#N/A</v>
      </c>
      <c r="Q834" s="38" t="e">
        <f t="shared" ca="1" si="188"/>
        <v>#N/A</v>
      </c>
      <c r="R834" s="38">
        <f t="shared" si="189"/>
        <v>6000</v>
      </c>
      <c r="S834" s="38" t="e">
        <f t="shared" ca="1" si="190"/>
        <v>#N/A</v>
      </c>
      <c r="T834" s="38" t="e">
        <f t="shared" si="191"/>
        <v>#N/A</v>
      </c>
    </row>
    <row r="835" spans="2:20" x14ac:dyDescent="0.25">
      <c r="B835" s="38" t="e">
        <f t="shared" ca="1" si="178"/>
        <v>#N/A</v>
      </c>
      <c r="C835" s="40" t="e">
        <f>Кабельный_журнал!P801</f>
        <v>#N/A</v>
      </c>
      <c r="D835" s="38" t="e">
        <f t="shared" ca="1" si="179"/>
        <v>#N/A</v>
      </c>
      <c r="E835" s="41" t="s">
        <v>351</v>
      </c>
      <c r="F835" s="38" t="e">
        <f t="shared" ca="1" si="180"/>
        <v>#N/A</v>
      </c>
      <c r="G835" s="38" t="e">
        <f t="shared" si="181"/>
        <v>#N/A</v>
      </c>
      <c r="H835" s="41" t="s">
        <v>350</v>
      </c>
      <c r="I835" s="38" t="e">
        <f t="shared" si="182"/>
        <v>#N/A</v>
      </c>
      <c r="J835" s="38" t="e">
        <f t="shared" si="183"/>
        <v>#N/A</v>
      </c>
      <c r="K835" s="41" t="s">
        <v>348</v>
      </c>
      <c r="L835" s="38">
        <f t="shared" si="184"/>
        <v>1.7500000000000002E-2</v>
      </c>
      <c r="M835" s="38" t="e">
        <f t="shared" ca="1" si="185"/>
        <v>#N/A</v>
      </c>
      <c r="N835" s="38" t="e">
        <f ca="1">VLOOKUP(B835,$C$7:$T833,13,FALSE)</f>
        <v>#N/A</v>
      </c>
      <c r="O835" s="38" t="e">
        <f t="shared" ca="1" si="186"/>
        <v>#N/A</v>
      </c>
      <c r="P835" s="38" t="e">
        <f t="shared" ca="1" si="187"/>
        <v>#N/A</v>
      </c>
      <c r="Q835" s="38" t="e">
        <f t="shared" ca="1" si="188"/>
        <v>#N/A</v>
      </c>
      <c r="R835" s="38">
        <f t="shared" si="189"/>
        <v>6000</v>
      </c>
      <c r="S835" s="38" t="e">
        <f t="shared" ca="1" si="190"/>
        <v>#N/A</v>
      </c>
      <c r="T835" s="38" t="e">
        <f t="shared" si="191"/>
        <v>#N/A</v>
      </c>
    </row>
    <row r="836" spans="2:20" x14ac:dyDescent="0.25">
      <c r="B836" s="38" t="e">
        <f t="shared" ca="1" si="178"/>
        <v>#N/A</v>
      </c>
      <c r="C836" s="40" t="e">
        <f>Кабельный_журнал!P802</f>
        <v>#N/A</v>
      </c>
      <c r="D836" s="38" t="e">
        <f t="shared" ca="1" si="179"/>
        <v>#N/A</v>
      </c>
      <c r="E836" s="41" t="s">
        <v>351</v>
      </c>
      <c r="F836" s="38" t="e">
        <f t="shared" ca="1" si="180"/>
        <v>#N/A</v>
      </c>
      <c r="G836" s="38" t="e">
        <f t="shared" si="181"/>
        <v>#N/A</v>
      </c>
      <c r="H836" s="41" t="s">
        <v>350</v>
      </c>
      <c r="I836" s="38" t="e">
        <f t="shared" si="182"/>
        <v>#N/A</v>
      </c>
      <c r="J836" s="38" t="e">
        <f t="shared" si="183"/>
        <v>#N/A</v>
      </c>
      <c r="K836" s="41" t="s">
        <v>348</v>
      </c>
      <c r="L836" s="38">
        <f t="shared" si="184"/>
        <v>1.7500000000000002E-2</v>
      </c>
      <c r="M836" s="38" t="e">
        <f t="shared" ca="1" si="185"/>
        <v>#N/A</v>
      </c>
      <c r="N836" s="38" t="e">
        <f ca="1">VLOOKUP(B836,$C$7:$T834,13,FALSE)</f>
        <v>#N/A</v>
      </c>
      <c r="O836" s="38" t="e">
        <f t="shared" ca="1" si="186"/>
        <v>#N/A</v>
      </c>
      <c r="P836" s="38" t="e">
        <f t="shared" ca="1" si="187"/>
        <v>#N/A</v>
      </c>
      <c r="Q836" s="38" t="e">
        <f t="shared" ca="1" si="188"/>
        <v>#N/A</v>
      </c>
      <c r="R836" s="38">
        <f t="shared" si="189"/>
        <v>6000</v>
      </c>
      <c r="S836" s="38" t="e">
        <f t="shared" ca="1" si="190"/>
        <v>#N/A</v>
      </c>
      <c r="T836" s="38" t="e">
        <f t="shared" si="191"/>
        <v>#N/A</v>
      </c>
    </row>
    <row r="837" spans="2:20" x14ac:dyDescent="0.25">
      <c r="B837" s="38" t="e">
        <f t="shared" ca="1" si="178"/>
        <v>#N/A</v>
      </c>
      <c r="C837" s="40" t="e">
        <f>Кабельный_журнал!P803</f>
        <v>#N/A</v>
      </c>
      <c r="D837" s="38" t="e">
        <f t="shared" ca="1" si="179"/>
        <v>#N/A</v>
      </c>
      <c r="E837" s="41" t="s">
        <v>351</v>
      </c>
      <c r="F837" s="38" t="e">
        <f t="shared" ca="1" si="180"/>
        <v>#N/A</v>
      </c>
      <c r="G837" s="38" t="e">
        <f t="shared" si="181"/>
        <v>#N/A</v>
      </c>
      <c r="H837" s="41" t="s">
        <v>350</v>
      </c>
      <c r="I837" s="38" t="e">
        <f t="shared" si="182"/>
        <v>#N/A</v>
      </c>
      <c r="J837" s="38" t="e">
        <f t="shared" si="183"/>
        <v>#N/A</v>
      </c>
      <c r="K837" s="41" t="s">
        <v>348</v>
      </c>
      <c r="L837" s="38">
        <f t="shared" si="184"/>
        <v>1.7500000000000002E-2</v>
      </c>
      <c r="M837" s="38" t="e">
        <f t="shared" ca="1" si="185"/>
        <v>#N/A</v>
      </c>
      <c r="N837" s="38" t="e">
        <f ca="1">VLOOKUP(B837,$C$7:$T835,13,FALSE)</f>
        <v>#N/A</v>
      </c>
      <c r="O837" s="38" t="e">
        <f t="shared" ca="1" si="186"/>
        <v>#N/A</v>
      </c>
      <c r="P837" s="38" t="e">
        <f t="shared" ca="1" si="187"/>
        <v>#N/A</v>
      </c>
      <c r="Q837" s="38" t="e">
        <f t="shared" ca="1" si="188"/>
        <v>#N/A</v>
      </c>
      <c r="R837" s="38">
        <f t="shared" si="189"/>
        <v>6000</v>
      </c>
      <c r="S837" s="38" t="e">
        <f t="shared" ca="1" si="190"/>
        <v>#N/A</v>
      </c>
      <c r="T837" s="38" t="e">
        <f t="shared" si="191"/>
        <v>#N/A</v>
      </c>
    </row>
    <row r="838" spans="2:20" x14ac:dyDescent="0.25">
      <c r="B838" s="38" t="e">
        <f t="shared" ca="1" si="178"/>
        <v>#N/A</v>
      </c>
      <c r="C838" s="40" t="e">
        <f>Кабельный_журнал!P804</f>
        <v>#N/A</v>
      </c>
      <c r="D838" s="38" t="e">
        <f t="shared" ca="1" si="179"/>
        <v>#N/A</v>
      </c>
      <c r="E838" s="41" t="s">
        <v>351</v>
      </c>
      <c r="F838" s="38" t="e">
        <f t="shared" ca="1" si="180"/>
        <v>#N/A</v>
      </c>
      <c r="G838" s="38" t="e">
        <f t="shared" si="181"/>
        <v>#N/A</v>
      </c>
      <c r="H838" s="41" t="s">
        <v>350</v>
      </c>
      <c r="I838" s="38" t="e">
        <f t="shared" si="182"/>
        <v>#N/A</v>
      </c>
      <c r="J838" s="38" t="e">
        <f t="shared" si="183"/>
        <v>#N/A</v>
      </c>
      <c r="K838" s="41" t="s">
        <v>348</v>
      </c>
      <c r="L838" s="38">
        <f t="shared" si="184"/>
        <v>1.7500000000000002E-2</v>
      </c>
      <c r="M838" s="38" t="e">
        <f t="shared" ca="1" si="185"/>
        <v>#N/A</v>
      </c>
      <c r="N838" s="38" t="e">
        <f ca="1">VLOOKUP(B838,$C$7:$T836,13,FALSE)</f>
        <v>#N/A</v>
      </c>
      <c r="O838" s="38" t="e">
        <f t="shared" ca="1" si="186"/>
        <v>#N/A</v>
      </c>
      <c r="P838" s="38" t="e">
        <f t="shared" ca="1" si="187"/>
        <v>#N/A</v>
      </c>
      <c r="Q838" s="38" t="e">
        <f t="shared" ca="1" si="188"/>
        <v>#N/A</v>
      </c>
      <c r="R838" s="38">
        <f t="shared" si="189"/>
        <v>6000</v>
      </c>
      <c r="S838" s="38" t="e">
        <f t="shared" ca="1" si="190"/>
        <v>#N/A</v>
      </c>
      <c r="T838" s="38" t="e">
        <f t="shared" si="191"/>
        <v>#N/A</v>
      </c>
    </row>
    <row r="839" spans="2:20" x14ac:dyDescent="0.25">
      <c r="B839" s="38" t="e">
        <f t="shared" ca="1" si="178"/>
        <v>#N/A</v>
      </c>
      <c r="C839" s="40" t="e">
        <f>Кабельный_журнал!P805</f>
        <v>#N/A</v>
      </c>
      <c r="D839" s="38" t="e">
        <f t="shared" ca="1" si="179"/>
        <v>#N/A</v>
      </c>
      <c r="E839" s="41" t="s">
        <v>351</v>
      </c>
      <c r="F839" s="38" t="e">
        <f t="shared" ca="1" si="180"/>
        <v>#N/A</v>
      </c>
      <c r="G839" s="38" t="e">
        <f t="shared" si="181"/>
        <v>#N/A</v>
      </c>
      <c r="H839" s="41" t="s">
        <v>350</v>
      </c>
      <c r="I839" s="38" t="e">
        <f t="shared" si="182"/>
        <v>#N/A</v>
      </c>
      <c r="J839" s="38" t="e">
        <f t="shared" si="183"/>
        <v>#N/A</v>
      </c>
      <c r="K839" s="41" t="s">
        <v>348</v>
      </c>
      <c r="L839" s="38">
        <f t="shared" si="184"/>
        <v>1.7500000000000002E-2</v>
      </c>
      <c r="M839" s="38" t="e">
        <f t="shared" ca="1" si="185"/>
        <v>#N/A</v>
      </c>
      <c r="N839" s="38" t="e">
        <f ca="1">VLOOKUP(B839,$C$7:$T837,13,FALSE)</f>
        <v>#N/A</v>
      </c>
      <c r="O839" s="38" t="e">
        <f t="shared" ca="1" si="186"/>
        <v>#N/A</v>
      </c>
      <c r="P839" s="38" t="e">
        <f t="shared" ca="1" si="187"/>
        <v>#N/A</v>
      </c>
      <c r="Q839" s="38" t="e">
        <f t="shared" ca="1" si="188"/>
        <v>#N/A</v>
      </c>
      <c r="R839" s="38">
        <f t="shared" si="189"/>
        <v>6000</v>
      </c>
      <c r="S839" s="38" t="e">
        <f t="shared" ca="1" si="190"/>
        <v>#N/A</v>
      </c>
      <c r="T839" s="38" t="e">
        <f t="shared" si="191"/>
        <v>#N/A</v>
      </c>
    </row>
    <row r="840" spans="2:20" x14ac:dyDescent="0.25">
      <c r="B840" s="38" t="e">
        <f t="shared" ca="1" si="178"/>
        <v>#N/A</v>
      </c>
      <c r="C840" s="40" t="e">
        <f>Кабельный_журнал!P806</f>
        <v>#N/A</v>
      </c>
      <c r="D840" s="38" t="e">
        <f t="shared" ca="1" si="179"/>
        <v>#N/A</v>
      </c>
      <c r="E840" s="41" t="s">
        <v>351</v>
      </c>
      <c r="F840" s="38" t="e">
        <f t="shared" ca="1" si="180"/>
        <v>#N/A</v>
      </c>
      <c r="G840" s="38" t="e">
        <f t="shared" si="181"/>
        <v>#N/A</v>
      </c>
      <c r="H840" s="41" t="s">
        <v>350</v>
      </c>
      <c r="I840" s="38" t="e">
        <f t="shared" si="182"/>
        <v>#N/A</v>
      </c>
      <c r="J840" s="38" t="e">
        <f t="shared" si="183"/>
        <v>#N/A</v>
      </c>
      <c r="K840" s="41" t="s">
        <v>348</v>
      </c>
      <c r="L840" s="38">
        <f t="shared" si="184"/>
        <v>1.7500000000000002E-2</v>
      </c>
      <c r="M840" s="38" t="e">
        <f t="shared" ca="1" si="185"/>
        <v>#N/A</v>
      </c>
      <c r="N840" s="38" t="e">
        <f ca="1">VLOOKUP(B840,$C$7:$T838,13,FALSE)</f>
        <v>#N/A</v>
      </c>
      <c r="O840" s="38" t="e">
        <f t="shared" ca="1" si="186"/>
        <v>#N/A</v>
      </c>
      <c r="P840" s="38" t="e">
        <f t="shared" ca="1" si="187"/>
        <v>#N/A</v>
      </c>
      <c r="Q840" s="38" t="e">
        <f t="shared" ca="1" si="188"/>
        <v>#N/A</v>
      </c>
      <c r="R840" s="38">
        <f t="shared" si="189"/>
        <v>6000</v>
      </c>
      <c r="S840" s="38" t="e">
        <f t="shared" ca="1" si="190"/>
        <v>#N/A</v>
      </c>
      <c r="T840" s="38" t="e">
        <f t="shared" si="191"/>
        <v>#N/A</v>
      </c>
    </row>
    <row r="841" spans="2:20" x14ac:dyDescent="0.25">
      <c r="B841" s="38" t="e">
        <f t="shared" ca="1" si="178"/>
        <v>#N/A</v>
      </c>
      <c r="C841" s="40" t="e">
        <f>Кабельный_журнал!P807</f>
        <v>#N/A</v>
      </c>
      <c r="D841" s="38" t="e">
        <f t="shared" ca="1" si="179"/>
        <v>#N/A</v>
      </c>
      <c r="E841" s="41" t="s">
        <v>351</v>
      </c>
      <c r="F841" s="38" t="e">
        <f t="shared" ca="1" si="180"/>
        <v>#N/A</v>
      </c>
      <c r="G841" s="38" t="e">
        <f t="shared" si="181"/>
        <v>#N/A</v>
      </c>
      <c r="H841" s="41" t="s">
        <v>350</v>
      </c>
      <c r="I841" s="38" t="e">
        <f t="shared" si="182"/>
        <v>#N/A</v>
      </c>
      <c r="J841" s="38" t="e">
        <f t="shared" si="183"/>
        <v>#N/A</v>
      </c>
      <c r="K841" s="41" t="s">
        <v>348</v>
      </c>
      <c r="L841" s="38">
        <f t="shared" si="184"/>
        <v>1.7500000000000002E-2</v>
      </c>
      <c r="M841" s="38" t="e">
        <f t="shared" ca="1" si="185"/>
        <v>#N/A</v>
      </c>
      <c r="N841" s="38" t="e">
        <f ca="1">VLOOKUP(B841,$C$7:$T839,13,FALSE)</f>
        <v>#N/A</v>
      </c>
      <c r="O841" s="38" t="e">
        <f t="shared" ca="1" si="186"/>
        <v>#N/A</v>
      </c>
      <c r="P841" s="38" t="e">
        <f t="shared" ca="1" si="187"/>
        <v>#N/A</v>
      </c>
      <c r="Q841" s="38" t="e">
        <f t="shared" ca="1" si="188"/>
        <v>#N/A</v>
      </c>
      <c r="R841" s="38">
        <f t="shared" si="189"/>
        <v>6000</v>
      </c>
      <c r="S841" s="38" t="e">
        <f t="shared" ca="1" si="190"/>
        <v>#N/A</v>
      </c>
      <c r="T841" s="38" t="e">
        <f t="shared" si="191"/>
        <v>#N/A</v>
      </c>
    </row>
    <row r="842" spans="2:20" x14ac:dyDescent="0.25">
      <c r="B842" s="38" t="e">
        <f t="shared" ca="1" si="178"/>
        <v>#N/A</v>
      </c>
      <c r="C842" s="40" t="e">
        <f>Кабельный_журнал!P808</f>
        <v>#N/A</v>
      </c>
      <c r="D842" s="38" t="e">
        <f t="shared" ca="1" si="179"/>
        <v>#N/A</v>
      </c>
      <c r="E842" s="41" t="s">
        <v>351</v>
      </c>
      <c r="F842" s="38" t="e">
        <f t="shared" ca="1" si="180"/>
        <v>#N/A</v>
      </c>
      <c r="G842" s="38" t="e">
        <f t="shared" si="181"/>
        <v>#N/A</v>
      </c>
      <c r="H842" s="41" t="s">
        <v>350</v>
      </c>
      <c r="I842" s="38" t="e">
        <f t="shared" si="182"/>
        <v>#N/A</v>
      </c>
      <c r="J842" s="38" t="e">
        <f t="shared" si="183"/>
        <v>#N/A</v>
      </c>
      <c r="K842" s="41" t="s">
        <v>348</v>
      </c>
      <c r="L842" s="38">
        <f t="shared" si="184"/>
        <v>1.7500000000000002E-2</v>
      </c>
      <c r="M842" s="38" t="e">
        <f t="shared" ca="1" si="185"/>
        <v>#N/A</v>
      </c>
      <c r="N842" s="38" t="e">
        <f ca="1">VLOOKUP(B842,$C$7:$T840,13,FALSE)</f>
        <v>#N/A</v>
      </c>
      <c r="O842" s="38" t="e">
        <f t="shared" ca="1" si="186"/>
        <v>#N/A</v>
      </c>
      <c r="P842" s="38" t="e">
        <f t="shared" ca="1" si="187"/>
        <v>#N/A</v>
      </c>
      <c r="Q842" s="38" t="e">
        <f t="shared" ca="1" si="188"/>
        <v>#N/A</v>
      </c>
      <c r="R842" s="38">
        <f t="shared" si="189"/>
        <v>6000</v>
      </c>
      <c r="S842" s="38" t="e">
        <f t="shared" ca="1" si="190"/>
        <v>#N/A</v>
      </c>
      <c r="T842" s="38" t="e">
        <f t="shared" si="191"/>
        <v>#N/A</v>
      </c>
    </row>
    <row r="843" spans="2:20" x14ac:dyDescent="0.25">
      <c r="B843" s="38" t="e">
        <f t="shared" ca="1" si="178"/>
        <v>#N/A</v>
      </c>
      <c r="C843" s="40" t="e">
        <f>Кабельный_журнал!P809</f>
        <v>#N/A</v>
      </c>
      <c r="D843" s="38" t="e">
        <f t="shared" ca="1" si="179"/>
        <v>#N/A</v>
      </c>
      <c r="E843" s="41" t="s">
        <v>351</v>
      </c>
      <c r="F843" s="38" t="e">
        <f t="shared" ca="1" si="180"/>
        <v>#N/A</v>
      </c>
      <c r="G843" s="38" t="e">
        <f t="shared" si="181"/>
        <v>#N/A</v>
      </c>
      <c r="H843" s="41" t="s">
        <v>350</v>
      </c>
      <c r="I843" s="38" t="e">
        <f t="shared" si="182"/>
        <v>#N/A</v>
      </c>
      <c r="J843" s="38" t="e">
        <f t="shared" si="183"/>
        <v>#N/A</v>
      </c>
      <c r="K843" s="41" t="s">
        <v>348</v>
      </c>
      <c r="L843" s="38">
        <f t="shared" si="184"/>
        <v>1.7500000000000002E-2</v>
      </c>
      <c r="M843" s="38" t="e">
        <f t="shared" ca="1" si="185"/>
        <v>#N/A</v>
      </c>
      <c r="N843" s="38" t="e">
        <f ca="1">VLOOKUP(B843,$C$7:$T841,13,FALSE)</f>
        <v>#N/A</v>
      </c>
      <c r="O843" s="38" t="e">
        <f t="shared" ca="1" si="186"/>
        <v>#N/A</v>
      </c>
      <c r="P843" s="38" t="e">
        <f t="shared" ca="1" si="187"/>
        <v>#N/A</v>
      </c>
      <c r="Q843" s="38" t="e">
        <f t="shared" ca="1" si="188"/>
        <v>#N/A</v>
      </c>
      <c r="R843" s="38">
        <f t="shared" si="189"/>
        <v>6000</v>
      </c>
      <c r="S843" s="38" t="e">
        <f t="shared" ca="1" si="190"/>
        <v>#N/A</v>
      </c>
      <c r="T843" s="38" t="e">
        <f t="shared" si="191"/>
        <v>#N/A</v>
      </c>
    </row>
    <row r="844" spans="2:20" x14ac:dyDescent="0.25">
      <c r="B844" s="38" t="e">
        <f t="shared" ca="1" si="178"/>
        <v>#N/A</v>
      </c>
      <c r="C844" s="40" t="e">
        <f>Кабельный_журнал!P810</f>
        <v>#N/A</v>
      </c>
      <c r="D844" s="38" t="e">
        <f t="shared" ca="1" si="179"/>
        <v>#N/A</v>
      </c>
      <c r="E844" s="41" t="s">
        <v>351</v>
      </c>
      <c r="F844" s="38" t="e">
        <f t="shared" ca="1" si="180"/>
        <v>#N/A</v>
      </c>
      <c r="G844" s="38" t="e">
        <f t="shared" si="181"/>
        <v>#N/A</v>
      </c>
      <c r="H844" s="41" t="s">
        <v>350</v>
      </c>
      <c r="I844" s="38" t="e">
        <f t="shared" si="182"/>
        <v>#N/A</v>
      </c>
      <c r="J844" s="38" t="e">
        <f t="shared" si="183"/>
        <v>#N/A</v>
      </c>
      <c r="K844" s="41" t="s">
        <v>348</v>
      </c>
      <c r="L844" s="38">
        <f t="shared" si="184"/>
        <v>1.7500000000000002E-2</v>
      </c>
      <c r="M844" s="38" t="e">
        <f t="shared" ca="1" si="185"/>
        <v>#N/A</v>
      </c>
      <c r="N844" s="38" t="e">
        <f ca="1">VLOOKUP(B844,$C$7:$T842,13,FALSE)</f>
        <v>#N/A</v>
      </c>
      <c r="O844" s="38" t="e">
        <f t="shared" ca="1" si="186"/>
        <v>#N/A</v>
      </c>
      <c r="P844" s="38" t="e">
        <f t="shared" ca="1" si="187"/>
        <v>#N/A</v>
      </c>
      <c r="Q844" s="38" t="e">
        <f t="shared" ca="1" si="188"/>
        <v>#N/A</v>
      </c>
      <c r="R844" s="38">
        <f t="shared" si="189"/>
        <v>6000</v>
      </c>
      <c r="S844" s="38" t="e">
        <f t="shared" ca="1" si="190"/>
        <v>#N/A</v>
      </c>
      <c r="T844" s="38" t="e">
        <f t="shared" si="191"/>
        <v>#N/A</v>
      </c>
    </row>
    <row r="845" spans="2:20" x14ac:dyDescent="0.25">
      <c r="B845" s="38" t="e">
        <f t="shared" ca="1" si="178"/>
        <v>#N/A</v>
      </c>
      <c r="C845" s="40" t="e">
        <f>Кабельный_журнал!P811</f>
        <v>#N/A</v>
      </c>
      <c r="D845" s="38" t="e">
        <f t="shared" ca="1" si="179"/>
        <v>#N/A</v>
      </c>
      <c r="E845" s="41" t="s">
        <v>351</v>
      </c>
      <c r="F845" s="38" t="e">
        <f t="shared" ca="1" si="180"/>
        <v>#N/A</v>
      </c>
      <c r="G845" s="38" t="e">
        <f t="shared" si="181"/>
        <v>#N/A</v>
      </c>
      <c r="H845" s="41" t="s">
        <v>350</v>
      </c>
      <c r="I845" s="38" t="e">
        <f t="shared" si="182"/>
        <v>#N/A</v>
      </c>
      <c r="J845" s="38" t="e">
        <f t="shared" si="183"/>
        <v>#N/A</v>
      </c>
      <c r="K845" s="41" t="s">
        <v>348</v>
      </c>
      <c r="L845" s="38">
        <f t="shared" si="184"/>
        <v>1.7500000000000002E-2</v>
      </c>
      <c r="M845" s="38" t="e">
        <f t="shared" ca="1" si="185"/>
        <v>#N/A</v>
      </c>
      <c r="N845" s="38" t="e">
        <f ca="1">VLOOKUP(B845,$C$7:$T843,13,FALSE)</f>
        <v>#N/A</v>
      </c>
      <c r="O845" s="38" t="e">
        <f t="shared" ca="1" si="186"/>
        <v>#N/A</v>
      </c>
      <c r="P845" s="38" t="e">
        <f t="shared" ca="1" si="187"/>
        <v>#N/A</v>
      </c>
      <c r="Q845" s="38" t="e">
        <f t="shared" ca="1" si="188"/>
        <v>#N/A</v>
      </c>
      <c r="R845" s="38">
        <f t="shared" si="189"/>
        <v>6000</v>
      </c>
      <c r="S845" s="38" t="e">
        <f t="shared" ca="1" si="190"/>
        <v>#N/A</v>
      </c>
      <c r="T845" s="38" t="e">
        <f t="shared" si="191"/>
        <v>#N/A</v>
      </c>
    </row>
    <row r="846" spans="2:20" x14ac:dyDescent="0.25">
      <c r="B846" s="38" t="e">
        <f t="shared" ca="1" si="178"/>
        <v>#N/A</v>
      </c>
      <c r="C846" s="40" t="e">
        <f>Кабельный_журнал!P812</f>
        <v>#N/A</v>
      </c>
      <c r="D846" s="38" t="e">
        <f t="shared" ca="1" si="179"/>
        <v>#N/A</v>
      </c>
      <c r="E846" s="41" t="s">
        <v>351</v>
      </c>
      <c r="F846" s="38" t="e">
        <f t="shared" ca="1" si="180"/>
        <v>#N/A</v>
      </c>
      <c r="G846" s="38" t="e">
        <f t="shared" si="181"/>
        <v>#N/A</v>
      </c>
      <c r="H846" s="41" t="s">
        <v>350</v>
      </c>
      <c r="I846" s="38" t="e">
        <f t="shared" si="182"/>
        <v>#N/A</v>
      </c>
      <c r="J846" s="38" t="e">
        <f t="shared" si="183"/>
        <v>#N/A</v>
      </c>
      <c r="K846" s="41" t="s">
        <v>348</v>
      </c>
      <c r="L846" s="38">
        <f t="shared" si="184"/>
        <v>1.7500000000000002E-2</v>
      </c>
      <c r="M846" s="38" t="e">
        <f t="shared" ca="1" si="185"/>
        <v>#N/A</v>
      </c>
      <c r="N846" s="38" t="e">
        <f ca="1">VLOOKUP(B846,$C$7:$T844,13,FALSE)</f>
        <v>#N/A</v>
      </c>
      <c r="O846" s="38" t="e">
        <f t="shared" ca="1" si="186"/>
        <v>#N/A</v>
      </c>
      <c r="P846" s="38" t="e">
        <f t="shared" ca="1" si="187"/>
        <v>#N/A</v>
      </c>
      <c r="Q846" s="38" t="e">
        <f t="shared" ca="1" si="188"/>
        <v>#N/A</v>
      </c>
      <c r="R846" s="38">
        <f t="shared" si="189"/>
        <v>6000</v>
      </c>
      <c r="S846" s="38" t="e">
        <f t="shared" ca="1" si="190"/>
        <v>#N/A</v>
      </c>
      <c r="T846" s="38" t="e">
        <f t="shared" si="191"/>
        <v>#N/A</v>
      </c>
    </row>
    <row r="847" spans="2:20" x14ac:dyDescent="0.25">
      <c r="B847" s="38" t="e">
        <f t="shared" ca="1" si="178"/>
        <v>#N/A</v>
      </c>
      <c r="C847" s="40" t="e">
        <f>Кабельный_журнал!P813</f>
        <v>#N/A</v>
      </c>
      <c r="D847" s="38" t="e">
        <f t="shared" ca="1" si="179"/>
        <v>#N/A</v>
      </c>
      <c r="E847" s="41" t="s">
        <v>351</v>
      </c>
      <c r="F847" s="38" t="e">
        <f t="shared" ca="1" si="180"/>
        <v>#N/A</v>
      </c>
      <c r="G847" s="38" t="e">
        <f t="shared" si="181"/>
        <v>#N/A</v>
      </c>
      <c r="H847" s="41" t="s">
        <v>350</v>
      </c>
      <c r="I847" s="38" t="e">
        <f t="shared" si="182"/>
        <v>#N/A</v>
      </c>
      <c r="J847" s="38" t="e">
        <f t="shared" si="183"/>
        <v>#N/A</v>
      </c>
      <c r="K847" s="41" t="s">
        <v>348</v>
      </c>
      <c r="L847" s="38">
        <f t="shared" si="184"/>
        <v>1.7500000000000002E-2</v>
      </c>
      <c r="M847" s="38" t="e">
        <f t="shared" ca="1" si="185"/>
        <v>#N/A</v>
      </c>
      <c r="N847" s="38" t="e">
        <f ca="1">VLOOKUP(B847,$C$7:$T845,13,FALSE)</f>
        <v>#N/A</v>
      </c>
      <c r="O847" s="38" t="e">
        <f t="shared" ca="1" si="186"/>
        <v>#N/A</v>
      </c>
      <c r="P847" s="38" t="e">
        <f t="shared" ca="1" si="187"/>
        <v>#N/A</v>
      </c>
      <c r="Q847" s="38" t="e">
        <f t="shared" ca="1" si="188"/>
        <v>#N/A</v>
      </c>
      <c r="R847" s="38">
        <f t="shared" si="189"/>
        <v>6000</v>
      </c>
      <c r="S847" s="38" t="e">
        <f t="shared" ca="1" si="190"/>
        <v>#N/A</v>
      </c>
      <c r="T847" s="38" t="e">
        <f t="shared" si="191"/>
        <v>#N/A</v>
      </c>
    </row>
    <row r="848" spans="2:20" x14ac:dyDescent="0.25">
      <c r="B848" s="38" t="e">
        <f t="shared" ca="1" si="178"/>
        <v>#N/A</v>
      </c>
      <c r="C848" s="40" t="e">
        <f>Кабельный_журнал!P814</f>
        <v>#N/A</v>
      </c>
      <c r="D848" s="38" t="e">
        <f t="shared" ca="1" si="179"/>
        <v>#N/A</v>
      </c>
      <c r="E848" s="41" t="s">
        <v>351</v>
      </c>
      <c r="F848" s="38" t="e">
        <f t="shared" ca="1" si="180"/>
        <v>#N/A</v>
      </c>
      <c r="G848" s="38" t="e">
        <f t="shared" si="181"/>
        <v>#N/A</v>
      </c>
      <c r="H848" s="41" t="s">
        <v>350</v>
      </c>
      <c r="I848" s="38" t="e">
        <f t="shared" si="182"/>
        <v>#N/A</v>
      </c>
      <c r="J848" s="38" t="e">
        <f t="shared" si="183"/>
        <v>#N/A</v>
      </c>
      <c r="K848" s="41" t="s">
        <v>348</v>
      </c>
      <c r="L848" s="38">
        <f t="shared" si="184"/>
        <v>1.7500000000000002E-2</v>
      </c>
      <c r="M848" s="38" t="e">
        <f t="shared" ca="1" si="185"/>
        <v>#N/A</v>
      </c>
      <c r="N848" s="38" t="e">
        <f ca="1">VLOOKUP(B848,$C$7:$T846,13,FALSE)</f>
        <v>#N/A</v>
      </c>
      <c r="O848" s="38" t="e">
        <f t="shared" ca="1" si="186"/>
        <v>#N/A</v>
      </c>
      <c r="P848" s="38" t="e">
        <f t="shared" ca="1" si="187"/>
        <v>#N/A</v>
      </c>
      <c r="Q848" s="38" t="e">
        <f t="shared" ca="1" si="188"/>
        <v>#N/A</v>
      </c>
      <c r="R848" s="38">
        <f t="shared" si="189"/>
        <v>6000</v>
      </c>
      <c r="S848" s="38" t="e">
        <f t="shared" ca="1" si="190"/>
        <v>#N/A</v>
      </c>
      <c r="T848" s="38" t="e">
        <f t="shared" si="191"/>
        <v>#N/A</v>
      </c>
    </row>
    <row r="849" spans="2:20" x14ac:dyDescent="0.25">
      <c r="B849" s="38" t="e">
        <f t="shared" ca="1" si="178"/>
        <v>#N/A</v>
      </c>
      <c r="C849" s="40" t="e">
        <f>Кабельный_журнал!P815</f>
        <v>#N/A</v>
      </c>
      <c r="D849" s="38" t="e">
        <f t="shared" ca="1" si="179"/>
        <v>#N/A</v>
      </c>
      <c r="E849" s="41" t="s">
        <v>351</v>
      </c>
      <c r="F849" s="38" t="e">
        <f t="shared" ca="1" si="180"/>
        <v>#N/A</v>
      </c>
      <c r="G849" s="38" t="e">
        <f t="shared" si="181"/>
        <v>#N/A</v>
      </c>
      <c r="H849" s="41" t="s">
        <v>350</v>
      </c>
      <c r="I849" s="38" t="e">
        <f t="shared" si="182"/>
        <v>#N/A</v>
      </c>
      <c r="J849" s="38" t="e">
        <f t="shared" si="183"/>
        <v>#N/A</v>
      </c>
      <c r="K849" s="41" t="s">
        <v>348</v>
      </c>
      <c r="L849" s="38">
        <f t="shared" si="184"/>
        <v>1.7500000000000002E-2</v>
      </c>
      <c r="M849" s="38" t="e">
        <f t="shared" ca="1" si="185"/>
        <v>#N/A</v>
      </c>
      <c r="N849" s="38" t="e">
        <f ca="1">VLOOKUP(B849,$C$7:$T847,13,FALSE)</f>
        <v>#N/A</v>
      </c>
      <c r="O849" s="38" t="e">
        <f t="shared" ca="1" si="186"/>
        <v>#N/A</v>
      </c>
      <c r="P849" s="38" t="e">
        <f t="shared" ca="1" si="187"/>
        <v>#N/A</v>
      </c>
      <c r="Q849" s="38" t="e">
        <f t="shared" ca="1" si="188"/>
        <v>#N/A</v>
      </c>
      <c r="R849" s="38">
        <f t="shared" si="189"/>
        <v>6000</v>
      </c>
      <c r="S849" s="38" t="e">
        <f t="shared" ca="1" si="190"/>
        <v>#N/A</v>
      </c>
      <c r="T849" s="38" t="e">
        <f t="shared" si="191"/>
        <v>#N/A</v>
      </c>
    </row>
    <row r="850" spans="2:20" x14ac:dyDescent="0.25">
      <c r="B850" s="38" t="e">
        <f t="shared" ca="1" si="178"/>
        <v>#N/A</v>
      </c>
      <c r="C850" s="40" t="e">
        <f>Кабельный_журнал!P816</f>
        <v>#N/A</v>
      </c>
      <c r="D850" s="38" t="e">
        <f t="shared" ca="1" si="179"/>
        <v>#N/A</v>
      </c>
      <c r="E850" s="41" t="s">
        <v>351</v>
      </c>
      <c r="F850" s="38" t="e">
        <f t="shared" ca="1" si="180"/>
        <v>#N/A</v>
      </c>
      <c r="G850" s="38" t="e">
        <f t="shared" si="181"/>
        <v>#N/A</v>
      </c>
      <c r="H850" s="41" t="s">
        <v>350</v>
      </c>
      <c r="I850" s="38" t="e">
        <f t="shared" si="182"/>
        <v>#N/A</v>
      </c>
      <c r="J850" s="38" t="e">
        <f t="shared" si="183"/>
        <v>#N/A</v>
      </c>
      <c r="K850" s="41" t="s">
        <v>348</v>
      </c>
      <c r="L850" s="38">
        <f t="shared" si="184"/>
        <v>1.7500000000000002E-2</v>
      </c>
      <c r="M850" s="38" t="e">
        <f t="shared" ca="1" si="185"/>
        <v>#N/A</v>
      </c>
      <c r="N850" s="38" t="e">
        <f ca="1">VLOOKUP(B850,$C$7:$T848,13,FALSE)</f>
        <v>#N/A</v>
      </c>
      <c r="O850" s="38" t="e">
        <f t="shared" ca="1" si="186"/>
        <v>#N/A</v>
      </c>
      <c r="P850" s="38" t="e">
        <f t="shared" ca="1" si="187"/>
        <v>#N/A</v>
      </c>
      <c r="Q850" s="38" t="e">
        <f t="shared" ca="1" si="188"/>
        <v>#N/A</v>
      </c>
      <c r="R850" s="38">
        <f t="shared" si="189"/>
        <v>6000</v>
      </c>
      <c r="S850" s="38" t="e">
        <f t="shared" ca="1" si="190"/>
        <v>#N/A</v>
      </c>
      <c r="T850" s="38" t="e">
        <f t="shared" si="191"/>
        <v>#N/A</v>
      </c>
    </row>
    <row r="851" spans="2:20" x14ac:dyDescent="0.25">
      <c r="B851" s="38" t="e">
        <f t="shared" ca="1" si="178"/>
        <v>#N/A</v>
      </c>
      <c r="C851" s="40" t="e">
        <f>Кабельный_журнал!P817</f>
        <v>#N/A</v>
      </c>
      <c r="D851" s="38" t="e">
        <f t="shared" ca="1" si="179"/>
        <v>#N/A</v>
      </c>
      <c r="E851" s="41" t="s">
        <v>351</v>
      </c>
      <c r="F851" s="38" t="e">
        <f t="shared" ca="1" si="180"/>
        <v>#N/A</v>
      </c>
      <c r="G851" s="38" t="e">
        <f t="shared" si="181"/>
        <v>#N/A</v>
      </c>
      <c r="H851" s="41" t="s">
        <v>350</v>
      </c>
      <c r="I851" s="38" t="e">
        <f t="shared" si="182"/>
        <v>#N/A</v>
      </c>
      <c r="J851" s="38" t="e">
        <f t="shared" si="183"/>
        <v>#N/A</v>
      </c>
      <c r="K851" s="41" t="s">
        <v>348</v>
      </c>
      <c r="L851" s="38">
        <f t="shared" si="184"/>
        <v>1.7500000000000002E-2</v>
      </c>
      <c r="M851" s="38" t="e">
        <f t="shared" ca="1" si="185"/>
        <v>#N/A</v>
      </c>
      <c r="N851" s="38" t="e">
        <f ca="1">VLOOKUP(B851,$C$7:$T849,13,FALSE)</f>
        <v>#N/A</v>
      </c>
      <c r="O851" s="38" t="e">
        <f t="shared" ca="1" si="186"/>
        <v>#N/A</v>
      </c>
      <c r="P851" s="38" t="e">
        <f t="shared" ca="1" si="187"/>
        <v>#N/A</v>
      </c>
      <c r="Q851" s="38" t="e">
        <f t="shared" ca="1" si="188"/>
        <v>#N/A</v>
      </c>
      <c r="R851" s="38">
        <f t="shared" si="189"/>
        <v>6000</v>
      </c>
      <c r="S851" s="38" t="e">
        <f t="shared" ca="1" si="190"/>
        <v>#N/A</v>
      </c>
      <c r="T851" s="38" t="e">
        <f t="shared" si="191"/>
        <v>#N/A</v>
      </c>
    </row>
    <row r="852" spans="2:20" x14ac:dyDescent="0.25">
      <c r="B852" s="38" t="e">
        <f t="shared" ca="1" si="178"/>
        <v>#N/A</v>
      </c>
      <c r="C852" s="40" t="e">
        <f>Кабельный_журнал!P818</f>
        <v>#N/A</v>
      </c>
      <c r="D852" s="38" t="e">
        <f t="shared" ca="1" si="179"/>
        <v>#N/A</v>
      </c>
      <c r="E852" s="41" t="s">
        <v>351</v>
      </c>
      <c r="F852" s="38" t="e">
        <f t="shared" ca="1" si="180"/>
        <v>#N/A</v>
      </c>
      <c r="G852" s="38" t="e">
        <f t="shared" si="181"/>
        <v>#N/A</v>
      </c>
      <c r="H852" s="41" t="s">
        <v>350</v>
      </c>
      <c r="I852" s="38" t="e">
        <f t="shared" si="182"/>
        <v>#N/A</v>
      </c>
      <c r="J852" s="38" t="e">
        <f t="shared" si="183"/>
        <v>#N/A</v>
      </c>
      <c r="K852" s="41" t="s">
        <v>348</v>
      </c>
      <c r="L852" s="38">
        <f t="shared" si="184"/>
        <v>1.7500000000000002E-2</v>
      </c>
      <c r="M852" s="38" t="e">
        <f t="shared" ca="1" si="185"/>
        <v>#N/A</v>
      </c>
      <c r="N852" s="38" t="e">
        <f ca="1">VLOOKUP(B852,$C$7:$T850,13,FALSE)</f>
        <v>#N/A</v>
      </c>
      <c r="O852" s="38" t="e">
        <f t="shared" ca="1" si="186"/>
        <v>#N/A</v>
      </c>
      <c r="P852" s="38" t="e">
        <f t="shared" ca="1" si="187"/>
        <v>#N/A</v>
      </c>
      <c r="Q852" s="38" t="e">
        <f t="shared" ca="1" si="188"/>
        <v>#N/A</v>
      </c>
      <c r="R852" s="38">
        <f t="shared" si="189"/>
        <v>6000</v>
      </c>
      <c r="S852" s="38" t="e">
        <f t="shared" ca="1" si="190"/>
        <v>#N/A</v>
      </c>
      <c r="T852" s="38" t="e">
        <f t="shared" si="191"/>
        <v>#N/A</v>
      </c>
    </row>
    <row r="853" spans="2:20" x14ac:dyDescent="0.25">
      <c r="B853" s="38" t="e">
        <f t="shared" ca="1" si="178"/>
        <v>#N/A</v>
      </c>
      <c r="C853" s="40" t="e">
        <f>Кабельный_журнал!P819</f>
        <v>#N/A</v>
      </c>
      <c r="D853" s="38" t="e">
        <f t="shared" ca="1" si="179"/>
        <v>#N/A</v>
      </c>
      <c r="E853" s="41" t="s">
        <v>351</v>
      </c>
      <c r="F853" s="38" t="e">
        <f t="shared" ca="1" si="180"/>
        <v>#N/A</v>
      </c>
      <c r="G853" s="38" t="e">
        <f t="shared" si="181"/>
        <v>#N/A</v>
      </c>
      <c r="H853" s="41" t="s">
        <v>350</v>
      </c>
      <c r="I853" s="38" t="e">
        <f t="shared" si="182"/>
        <v>#N/A</v>
      </c>
      <c r="J853" s="38" t="e">
        <f t="shared" si="183"/>
        <v>#N/A</v>
      </c>
      <c r="K853" s="41" t="s">
        <v>348</v>
      </c>
      <c r="L853" s="38">
        <f t="shared" si="184"/>
        <v>1.7500000000000002E-2</v>
      </c>
      <c r="M853" s="38" t="e">
        <f t="shared" ca="1" si="185"/>
        <v>#N/A</v>
      </c>
      <c r="N853" s="38" t="e">
        <f ca="1">VLOOKUP(B853,$C$7:$T851,13,FALSE)</f>
        <v>#N/A</v>
      </c>
      <c r="O853" s="38" t="e">
        <f t="shared" ca="1" si="186"/>
        <v>#N/A</v>
      </c>
      <c r="P853" s="38" t="e">
        <f t="shared" ca="1" si="187"/>
        <v>#N/A</v>
      </c>
      <c r="Q853" s="38" t="e">
        <f t="shared" ca="1" si="188"/>
        <v>#N/A</v>
      </c>
      <c r="R853" s="38">
        <f t="shared" si="189"/>
        <v>6000</v>
      </c>
      <c r="S853" s="38" t="e">
        <f t="shared" ca="1" si="190"/>
        <v>#N/A</v>
      </c>
      <c r="T853" s="38" t="e">
        <f t="shared" si="191"/>
        <v>#N/A</v>
      </c>
    </row>
    <row r="854" spans="2:20" x14ac:dyDescent="0.25">
      <c r="B854" s="38" t="e">
        <f t="shared" ca="1" si="178"/>
        <v>#N/A</v>
      </c>
      <c r="C854" s="40" t="e">
        <f>Кабельный_журнал!P820</f>
        <v>#N/A</v>
      </c>
      <c r="D854" s="38" t="e">
        <f t="shared" ca="1" si="179"/>
        <v>#N/A</v>
      </c>
      <c r="E854" s="41" t="s">
        <v>351</v>
      </c>
      <c r="F854" s="38" t="e">
        <f t="shared" ca="1" si="180"/>
        <v>#N/A</v>
      </c>
      <c r="G854" s="38" t="e">
        <f t="shared" si="181"/>
        <v>#N/A</v>
      </c>
      <c r="H854" s="41" t="s">
        <v>350</v>
      </c>
      <c r="I854" s="38" t="e">
        <f t="shared" si="182"/>
        <v>#N/A</v>
      </c>
      <c r="J854" s="38" t="e">
        <f t="shared" si="183"/>
        <v>#N/A</v>
      </c>
      <c r="K854" s="41" t="s">
        <v>348</v>
      </c>
      <c r="L854" s="38">
        <f t="shared" si="184"/>
        <v>1.7500000000000002E-2</v>
      </c>
      <c r="M854" s="38" t="e">
        <f t="shared" ca="1" si="185"/>
        <v>#N/A</v>
      </c>
      <c r="N854" s="38" t="e">
        <f ca="1">VLOOKUP(B854,$C$7:$T852,13,FALSE)</f>
        <v>#N/A</v>
      </c>
      <c r="O854" s="38" t="e">
        <f t="shared" ca="1" si="186"/>
        <v>#N/A</v>
      </c>
      <c r="P854" s="38" t="e">
        <f t="shared" ca="1" si="187"/>
        <v>#N/A</v>
      </c>
      <c r="Q854" s="38" t="e">
        <f t="shared" ca="1" si="188"/>
        <v>#N/A</v>
      </c>
      <c r="R854" s="38">
        <f t="shared" si="189"/>
        <v>6000</v>
      </c>
      <c r="S854" s="38" t="e">
        <f t="shared" ca="1" si="190"/>
        <v>#N/A</v>
      </c>
      <c r="T854" s="38" t="e">
        <f t="shared" si="191"/>
        <v>#N/A</v>
      </c>
    </row>
    <row r="855" spans="2:20" x14ac:dyDescent="0.25">
      <c r="B855" s="38" t="e">
        <f t="shared" ca="1" si="178"/>
        <v>#N/A</v>
      </c>
      <c r="C855" s="40" t="e">
        <f>Кабельный_журнал!P821</f>
        <v>#N/A</v>
      </c>
      <c r="D855" s="38" t="e">
        <f t="shared" ca="1" si="179"/>
        <v>#N/A</v>
      </c>
      <c r="E855" s="41" t="s">
        <v>351</v>
      </c>
      <c r="F855" s="38" t="e">
        <f t="shared" ca="1" si="180"/>
        <v>#N/A</v>
      </c>
      <c r="G855" s="38" t="e">
        <f t="shared" si="181"/>
        <v>#N/A</v>
      </c>
      <c r="H855" s="41" t="s">
        <v>350</v>
      </c>
      <c r="I855" s="38" t="e">
        <f t="shared" si="182"/>
        <v>#N/A</v>
      </c>
      <c r="J855" s="38" t="e">
        <f t="shared" si="183"/>
        <v>#N/A</v>
      </c>
      <c r="K855" s="41" t="s">
        <v>348</v>
      </c>
      <c r="L855" s="38">
        <f t="shared" si="184"/>
        <v>1.7500000000000002E-2</v>
      </c>
      <c r="M855" s="38" t="e">
        <f t="shared" ca="1" si="185"/>
        <v>#N/A</v>
      </c>
      <c r="N855" s="38" t="e">
        <f ca="1">VLOOKUP(B855,$C$7:$T853,13,FALSE)</f>
        <v>#N/A</v>
      </c>
      <c r="O855" s="38" t="e">
        <f t="shared" ca="1" si="186"/>
        <v>#N/A</v>
      </c>
      <c r="P855" s="38" t="e">
        <f t="shared" ca="1" si="187"/>
        <v>#N/A</v>
      </c>
      <c r="Q855" s="38" t="e">
        <f t="shared" ca="1" si="188"/>
        <v>#N/A</v>
      </c>
      <c r="R855" s="38">
        <f t="shared" si="189"/>
        <v>6000</v>
      </c>
      <c r="S855" s="38" t="e">
        <f t="shared" ca="1" si="190"/>
        <v>#N/A</v>
      </c>
      <c r="T855" s="38" t="e">
        <f t="shared" si="191"/>
        <v>#N/A</v>
      </c>
    </row>
    <row r="856" spans="2:20" x14ac:dyDescent="0.25">
      <c r="B856" s="38" t="e">
        <f t="shared" ca="1" si="178"/>
        <v>#N/A</v>
      </c>
      <c r="C856" s="40" t="e">
        <f>Кабельный_журнал!P822</f>
        <v>#N/A</v>
      </c>
      <c r="D856" s="38" t="e">
        <f t="shared" ca="1" si="179"/>
        <v>#N/A</v>
      </c>
      <c r="E856" s="41" t="s">
        <v>351</v>
      </c>
      <c r="F856" s="38" t="e">
        <f t="shared" ca="1" si="180"/>
        <v>#N/A</v>
      </c>
      <c r="G856" s="38" t="e">
        <f t="shared" si="181"/>
        <v>#N/A</v>
      </c>
      <c r="H856" s="41" t="s">
        <v>350</v>
      </c>
      <c r="I856" s="38" t="e">
        <f t="shared" si="182"/>
        <v>#N/A</v>
      </c>
      <c r="J856" s="38" t="e">
        <f t="shared" si="183"/>
        <v>#N/A</v>
      </c>
      <c r="K856" s="41" t="s">
        <v>348</v>
      </c>
      <c r="L856" s="38">
        <f t="shared" si="184"/>
        <v>1.7500000000000002E-2</v>
      </c>
      <c r="M856" s="38" t="e">
        <f t="shared" ca="1" si="185"/>
        <v>#N/A</v>
      </c>
      <c r="N856" s="38" t="e">
        <f ca="1">VLOOKUP(B856,$C$7:$T854,13,FALSE)</f>
        <v>#N/A</v>
      </c>
      <c r="O856" s="38" t="e">
        <f t="shared" ca="1" si="186"/>
        <v>#N/A</v>
      </c>
      <c r="P856" s="38" t="e">
        <f t="shared" ca="1" si="187"/>
        <v>#N/A</v>
      </c>
      <c r="Q856" s="38" t="e">
        <f t="shared" ca="1" si="188"/>
        <v>#N/A</v>
      </c>
      <c r="R856" s="38">
        <f t="shared" si="189"/>
        <v>6000</v>
      </c>
      <c r="S856" s="38" t="e">
        <f t="shared" ca="1" si="190"/>
        <v>#N/A</v>
      </c>
      <c r="T856" s="38" t="e">
        <f t="shared" si="191"/>
        <v>#N/A</v>
      </c>
    </row>
    <row r="857" spans="2:20" x14ac:dyDescent="0.25">
      <c r="B857" s="38" t="e">
        <f t="shared" ca="1" si="178"/>
        <v>#N/A</v>
      </c>
      <c r="C857" s="40" t="e">
        <f>Кабельный_журнал!P823</f>
        <v>#N/A</v>
      </c>
      <c r="D857" s="38" t="e">
        <f t="shared" ca="1" si="179"/>
        <v>#N/A</v>
      </c>
      <c r="E857" s="41" t="s">
        <v>351</v>
      </c>
      <c r="F857" s="38" t="e">
        <f t="shared" ca="1" si="180"/>
        <v>#N/A</v>
      </c>
      <c r="G857" s="38" t="e">
        <f t="shared" si="181"/>
        <v>#N/A</v>
      </c>
      <c r="H857" s="41" t="s">
        <v>350</v>
      </c>
      <c r="I857" s="38" t="e">
        <f t="shared" si="182"/>
        <v>#N/A</v>
      </c>
      <c r="J857" s="38" t="e">
        <f t="shared" si="183"/>
        <v>#N/A</v>
      </c>
      <c r="K857" s="41" t="s">
        <v>348</v>
      </c>
      <c r="L857" s="38">
        <f t="shared" si="184"/>
        <v>1.7500000000000002E-2</v>
      </c>
      <c r="M857" s="38" t="e">
        <f t="shared" ca="1" si="185"/>
        <v>#N/A</v>
      </c>
      <c r="N857" s="38" t="e">
        <f ca="1">VLOOKUP(B857,$C$7:$T855,13,FALSE)</f>
        <v>#N/A</v>
      </c>
      <c r="O857" s="38" t="e">
        <f t="shared" ca="1" si="186"/>
        <v>#N/A</v>
      </c>
      <c r="P857" s="38" t="e">
        <f t="shared" ca="1" si="187"/>
        <v>#N/A</v>
      </c>
      <c r="Q857" s="38" t="e">
        <f t="shared" ca="1" si="188"/>
        <v>#N/A</v>
      </c>
      <c r="R857" s="38">
        <f t="shared" si="189"/>
        <v>6000</v>
      </c>
      <c r="S857" s="38" t="e">
        <f t="shared" ca="1" si="190"/>
        <v>#N/A</v>
      </c>
      <c r="T857" s="38" t="e">
        <f t="shared" si="191"/>
        <v>#N/A</v>
      </c>
    </row>
    <row r="858" spans="2:20" x14ac:dyDescent="0.25">
      <c r="B858" s="38" t="e">
        <f t="shared" ca="1" si="178"/>
        <v>#N/A</v>
      </c>
      <c r="C858" s="40" t="e">
        <f>Кабельный_журнал!P824</f>
        <v>#N/A</v>
      </c>
      <c r="D858" s="38" t="e">
        <f t="shared" ca="1" si="179"/>
        <v>#N/A</v>
      </c>
      <c r="E858" s="41" t="s">
        <v>351</v>
      </c>
      <c r="F858" s="38" t="e">
        <f t="shared" ca="1" si="180"/>
        <v>#N/A</v>
      </c>
      <c r="G858" s="38" t="e">
        <f t="shared" si="181"/>
        <v>#N/A</v>
      </c>
      <c r="H858" s="41" t="s">
        <v>350</v>
      </c>
      <c r="I858" s="38" t="e">
        <f t="shared" si="182"/>
        <v>#N/A</v>
      </c>
      <c r="J858" s="38" t="e">
        <f t="shared" si="183"/>
        <v>#N/A</v>
      </c>
      <c r="K858" s="41" t="s">
        <v>348</v>
      </c>
      <c r="L858" s="38">
        <f t="shared" si="184"/>
        <v>1.7500000000000002E-2</v>
      </c>
      <c r="M858" s="38" t="e">
        <f t="shared" ca="1" si="185"/>
        <v>#N/A</v>
      </c>
      <c r="N858" s="38" t="e">
        <f ca="1">VLOOKUP(B858,$C$7:$T856,13,FALSE)</f>
        <v>#N/A</v>
      </c>
      <c r="O858" s="38" t="e">
        <f t="shared" ca="1" si="186"/>
        <v>#N/A</v>
      </c>
      <c r="P858" s="38" t="e">
        <f t="shared" ca="1" si="187"/>
        <v>#N/A</v>
      </c>
      <c r="Q858" s="38" t="e">
        <f t="shared" ca="1" si="188"/>
        <v>#N/A</v>
      </c>
      <c r="R858" s="38">
        <f t="shared" si="189"/>
        <v>6000</v>
      </c>
      <c r="S858" s="38" t="e">
        <f t="shared" ca="1" si="190"/>
        <v>#N/A</v>
      </c>
      <c r="T858" s="38" t="e">
        <f t="shared" si="191"/>
        <v>#N/A</v>
      </c>
    </row>
    <row r="859" spans="2:20" x14ac:dyDescent="0.25">
      <c r="B859" s="38" t="e">
        <f t="shared" ca="1" si="178"/>
        <v>#N/A</v>
      </c>
      <c r="C859" s="40" t="e">
        <f>Кабельный_журнал!P825</f>
        <v>#N/A</v>
      </c>
      <c r="D859" s="38" t="e">
        <f t="shared" ca="1" si="179"/>
        <v>#N/A</v>
      </c>
      <c r="E859" s="41" t="s">
        <v>351</v>
      </c>
      <c r="F859" s="38" t="e">
        <f t="shared" ca="1" si="180"/>
        <v>#N/A</v>
      </c>
      <c r="G859" s="38" t="e">
        <f t="shared" si="181"/>
        <v>#N/A</v>
      </c>
      <c r="H859" s="41" t="s">
        <v>350</v>
      </c>
      <c r="I859" s="38" t="e">
        <f t="shared" si="182"/>
        <v>#N/A</v>
      </c>
      <c r="J859" s="38" t="e">
        <f t="shared" si="183"/>
        <v>#N/A</v>
      </c>
      <c r="K859" s="41" t="s">
        <v>348</v>
      </c>
      <c r="L859" s="38">
        <f t="shared" si="184"/>
        <v>1.7500000000000002E-2</v>
      </c>
      <c r="M859" s="38" t="e">
        <f t="shared" ca="1" si="185"/>
        <v>#N/A</v>
      </c>
      <c r="N859" s="38" t="e">
        <f ca="1">VLOOKUP(B859,$C$7:$T857,13,FALSE)</f>
        <v>#N/A</v>
      </c>
      <c r="O859" s="38" t="e">
        <f t="shared" ca="1" si="186"/>
        <v>#N/A</v>
      </c>
      <c r="P859" s="38" t="e">
        <f t="shared" ca="1" si="187"/>
        <v>#N/A</v>
      </c>
      <c r="Q859" s="38" t="e">
        <f t="shared" ca="1" si="188"/>
        <v>#N/A</v>
      </c>
      <c r="R859" s="38">
        <f t="shared" si="189"/>
        <v>6000</v>
      </c>
      <c r="S859" s="38" t="e">
        <f t="shared" ca="1" si="190"/>
        <v>#N/A</v>
      </c>
      <c r="T859" s="38" t="e">
        <f t="shared" si="191"/>
        <v>#N/A</v>
      </c>
    </row>
    <row r="860" spans="2:20" x14ac:dyDescent="0.25">
      <c r="B860" s="38" t="e">
        <f t="shared" ca="1" si="178"/>
        <v>#N/A</v>
      </c>
      <c r="C860" s="40" t="e">
        <f>Кабельный_журнал!P826</f>
        <v>#N/A</v>
      </c>
      <c r="D860" s="38" t="e">
        <f t="shared" ca="1" si="179"/>
        <v>#N/A</v>
      </c>
      <c r="E860" s="41" t="s">
        <v>351</v>
      </c>
      <c r="F860" s="38" t="e">
        <f t="shared" ca="1" si="180"/>
        <v>#N/A</v>
      </c>
      <c r="G860" s="38" t="e">
        <f t="shared" si="181"/>
        <v>#N/A</v>
      </c>
      <c r="H860" s="41" t="s">
        <v>350</v>
      </c>
      <c r="I860" s="38" t="e">
        <f t="shared" si="182"/>
        <v>#N/A</v>
      </c>
      <c r="J860" s="38" t="e">
        <f t="shared" si="183"/>
        <v>#N/A</v>
      </c>
      <c r="K860" s="41" t="s">
        <v>348</v>
      </c>
      <c r="L860" s="38">
        <f t="shared" si="184"/>
        <v>1.7500000000000002E-2</v>
      </c>
      <c r="M860" s="38" t="e">
        <f t="shared" ca="1" si="185"/>
        <v>#N/A</v>
      </c>
      <c r="N860" s="38" t="e">
        <f ca="1">VLOOKUP(B860,$C$7:$T858,13,FALSE)</f>
        <v>#N/A</v>
      </c>
      <c r="O860" s="38" t="e">
        <f t="shared" ca="1" si="186"/>
        <v>#N/A</v>
      </c>
      <c r="P860" s="38" t="e">
        <f t="shared" ca="1" si="187"/>
        <v>#N/A</v>
      </c>
      <c r="Q860" s="38" t="e">
        <f t="shared" ca="1" si="188"/>
        <v>#N/A</v>
      </c>
      <c r="R860" s="38">
        <f t="shared" si="189"/>
        <v>6000</v>
      </c>
      <c r="S860" s="38" t="e">
        <f t="shared" ca="1" si="190"/>
        <v>#N/A</v>
      </c>
      <c r="T860" s="38" t="e">
        <f t="shared" si="191"/>
        <v>#N/A</v>
      </c>
    </row>
    <row r="861" spans="2:20" x14ac:dyDescent="0.25">
      <c r="B861" s="38" t="e">
        <f t="shared" ca="1" si="178"/>
        <v>#N/A</v>
      </c>
      <c r="C861" s="40" t="e">
        <f>Кабельный_журнал!P827</f>
        <v>#N/A</v>
      </c>
      <c r="D861" s="38" t="e">
        <f t="shared" ca="1" si="179"/>
        <v>#N/A</v>
      </c>
      <c r="E861" s="41" t="s">
        <v>351</v>
      </c>
      <c r="F861" s="38" t="e">
        <f t="shared" ca="1" si="180"/>
        <v>#N/A</v>
      </c>
      <c r="G861" s="38" t="e">
        <f t="shared" si="181"/>
        <v>#N/A</v>
      </c>
      <c r="H861" s="41" t="s">
        <v>350</v>
      </c>
      <c r="I861" s="38" t="e">
        <f t="shared" si="182"/>
        <v>#N/A</v>
      </c>
      <c r="J861" s="38" t="e">
        <f t="shared" si="183"/>
        <v>#N/A</v>
      </c>
      <c r="K861" s="41" t="s">
        <v>348</v>
      </c>
      <c r="L861" s="38">
        <f t="shared" si="184"/>
        <v>1.7500000000000002E-2</v>
      </c>
      <c r="M861" s="38" t="e">
        <f t="shared" ca="1" si="185"/>
        <v>#N/A</v>
      </c>
      <c r="N861" s="38" t="e">
        <f ca="1">VLOOKUP(B861,$C$7:$T859,13,FALSE)</f>
        <v>#N/A</v>
      </c>
      <c r="O861" s="38" t="e">
        <f t="shared" ca="1" si="186"/>
        <v>#N/A</v>
      </c>
      <c r="P861" s="38" t="e">
        <f t="shared" ca="1" si="187"/>
        <v>#N/A</v>
      </c>
      <c r="Q861" s="38" t="e">
        <f t="shared" ca="1" si="188"/>
        <v>#N/A</v>
      </c>
      <c r="R861" s="38">
        <f t="shared" si="189"/>
        <v>6000</v>
      </c>
      <c r="S861" s="38" t="e">
        <f t="shared" ca="1" si="190"/>
        <v>#N/A</v>
      </c>
      <c r="T861" s="38" t="e">
        <f t="shared" si="191"/>
        <v>#N/A</v>
      </c>
    </row>
    <row r="862" spans="2:20" x14ac:dyDescent="0.25">
      <c r="B862" s="38" t="e">
        <f t="shared" ca="1" si="178"/>
        <v>#N/A</v>
      </c>
      <c r="C862" s="40" t="e">
        <f>Кабельный_журнал!P828</f>
        <v>#N/A</v>
      </c>
      <c r="D862" s="38" t="e">
        <f t="shared" ca="1" si="179"/>
        <v>#N/A</v>
      </c>
      <c r="E862" s="41" t="s">
        <v>351</v>
      </c>
      <c r="F862" s="38" t="e">
        <f t="shared" ca="1" si="180"/>
        <v>#N/A</v>
      </c>
      <c r="G862" s="38" t="e">
        <f t="shared" si="181"/>
        <v>#N/A</v>
      </c>
      <c r="H862" s="41" t="s">
        <v>350</v>
      </c>
      <c r="I862" s="38" t="e">
        <f t="shared" si="182"/>
        <v>#N/A</v>
      </c>
      <c r="J862" s="38" t="e">
        <f t="shared" si="183"/>
        <v>#N/A</v>
      </c>
      <c r="K862" s="41" t="s">
        <v>348</v>
      </c>
      <c r="L862" s="38">
        <f t="shared" si="184"/>
        <v>1.7500000000000002E-2</v>
      </c>
      <c r="M862" s="38" t="e">
        <f t="shared" ca="1" si="185"/>
        <v>#N/A</v>
      </c>
      <c r="N862" s="38" t="e">
        <f ca="1">VLOOKUP(B862,$C$7:$T860,13,FALSE)</f>
        <v>#N/A</v>
      </c>
      <c r="O862" s="38" t="e">
        <f t="shared" ca="1" si="186"/>
        <v>#N/A</v>
      </c>
      <c r="P862" s="38" t="e">
        <f t="shared" ca="1" si="187"/>
        <v>#N/A</v>
      </c>
      <c r="Q862" s="38" t="e">
        <f t="shared" ca="1" si="188"/>
        <v>#N/A</v>
      </c>
      <c r="R862" s="38">
        <f t="shared" si="189"/>
        <v>6000</v>
      </c>
      <c r="S862" s="38" t="e">
        <f t="shared" ca="1" si="190"/>
        <v>#N/A</v>
      </c>
      <c r="T862" s="38" t="e">
        <f t="shared" si="191"/>
        <v>#N/A</v>
      </c>
    </row>
    <row r="863" spans="2:20" x14ac:dyDescent="0.25">
      <c r="B863" s="38" t="e">
        <f t="shared" ca="1" si="178"/>
        <v>#N/A</v>
      </c>
      <c r="C863" s="40" t="e">
        <f>Кабельный_журнал!P829</f>
        <v>#N/A</v>
      </c>
      <c r="D863" s="38" t="e">
        <f t="shared" ca="1" si="179"/>
        <v>#N/A</v>
      </c>
      <c r="E863" s="41" t="s">
        <v>351</v>
      </c>
      <c r="F863" s="38" t="e">
        <f t="shared" ca="1" si="180"/>
        <v>#N/A</v>
      </c>
      <c r="G863" s="38" t="e">
        <f t="shared" si="181"/>
        <v>#N/A</v>
      </c>
      <c r="H863" s="41" t="s">
        <v>350</v>
      </c>
      <c r="I863" s="38" t="e">
        <f t="shared" si="182"/>
        <v>#N/A</v>
      </c>
      <c r="J863" s="38" t="e">
        <f t="shared" si="183"/>
        <v>#N/A</v>
      </c>
      <c r="K863" s="41" t="s">
        <v>348</v>
      </c>
      <c r="L863" s="38">
        <f t="shared" si="184"/>
        <v>1.7500000000000002E-2</v>
      </c>
      <c r="M863" s="38" t="e">
        <f t="shared" ca="1" si="185"/>
        <v>#N/A</v>
      </c>
      <c r="N863" s="38" t="e">
        <f ca="1">VLOOKUP(B863,$C$7:$T861,13,FALSE)</f>
        <v>#N/A</v>
      </c>
      <c r="O863" s="38" t="e">
        <f t="shared" ca="1" si="186"/>
        <v>#N/A</v>
      </c>
      <c r="P863" s="38" t="e">
        <f t="shared" ca="1" si="187"/>
        <v>#N/A</v>
      </c>
      <c r="Q863" s="38" t="e">
        <f t="shared" ca="1" si="188"/>
        <v>#N/A</v>
      </c>
      <c r="R863" s="38">
        <f t="shared" si="189"/>
        <v>6000</v>
      </c>
      <c r="S863" s="38" t="e">
        <f t="shared" ca="1" si="190"/>
        <v>#N/A</v>
      </c>
      <c r="T863" s="38" t="e">
        <f t="shared" si="191"/>
        <v>#N/A</v>
      </c>
    </row>
    <row r="864" spans="2:20" x14ac:dyDescent="0.25">
      <c r="B864" s="38" t="e">
        <f t="shared" ca="1" si="178"/>
        <v>#N/A</v>
      </c>
      <c r="C864" s="40" t="e">
        <f>Кабельный_журнал!P830</f>
        <v>#N/A</v>
      </c>
      <c r="D864" s="38" t="e">
        <f t="shared" ca="1" si="179"/>
        <v>#N/A</v>
      </c>
      <c r="E864" s="41" t="s">
        <v>351</v>
      </c>
      <c r="F864" s="38" t="e">
        <f t="shared" ca="1" si="180"/>
        <v>#N/A</v>
      </c>
      <c r="G864" s="38" t="e">
        <f t="shared" si="181"/>
        <v>#N/A</v>
      </c>
      <c r="H864" s="41" t="s">
        <v>350</v>
      </c>
      <c r="I864" s="38" t="e">
        <f t="shared" si="182"/>
        <v>#N/A</v>
      </c>
      <c r="J864" s="38" t="e">
        <f t="shared" si="183"/>
        <v>#N/A</v>
      </c>
      <c r="K864" s="41" t="s">
        <v>348</v>
      </c>
      <c r="L864" s="38">
        <f t="shared" si="184"/>
        <v>1.7500000000000002E-2</v>
      </c>
      <c r="M864" s="38" t="e">
        <f t="shared" ca="1" si="185"/>
        <v>#N/A</v>
      </c>
      <c r="N864" s="38" t="e">
        <f ca="1">VLOOKUP(B864,$C$7:$T862,13,FALSE)</f>
        <v>#N/A</v>
      </c>
      <c r="O864" s="38" t="e">
        <f t="shared" ca="1" si="186"/>
        <v>#N/A</v>
      </c>
      <c r="P864" s="38" t="e">
        <f t="shared" ca="1" si="187"/>
        <v>#N/A</v>
      </c>
      <c r="Q864" s="38" t="e">
        <f t="shared" ca="1" si="188"/>
        <v>#N/A</v>
      </c>
      <c r="R864" s="38">
        <f t="shared" si="189"/>
        <v>6000</v>
      </c>
      <c r="S864" s="38" t="e">
        <f t="shared" ca="1" si="190"/>
        <v>#N/A</v>
      </c>
      <c r="T864" s="38" t="e">
        <f t="shared" si="191"/>
        <v>#N/A</v>
      </c>
    </row>
    <row r="865" spans="2:20" x14ac:dyDescent="0.25">
      <c r="B865" s="38" t="e">
        <f t="shared" ca="1" si="178"/>
        <v>#N/A</v>
      </c>
      <c r="C865" s="40" t="e">
        <f>Кабельный_журнал!P831</f>
        <v>#N/A</v>
      </c>
      <c r="D865" s="38" t="e">
        <f t="shared" ca="1" si="179"/>
        <v>#N/A</v>
      </c>
      <c r="E865" s="41" t="s">
        <v>351</v>
      </c>
      <c r="F865" s="38" t="e">
        <f t="shared" ca="1" si="180"/>
        <v>#N/A</v>
      </c>
      <c r="G865" s="38" t="e">
        <f t="shared" si="181"/>
        <v>#N/A</v>
      </c>
      <c r="H865" s="41" t="s">
        <v>350</v>
      </c>
      <c r="I865" s="38" t="e">
        <f t="shared" si="182"/>
        <v>#N/A</v>
      </c>
      <c r="J865" s="38" t="e">
        <f t="shared" si="183"/>
        <v>#N/A</v>
      </c>
      <c r="K865" s="41" t="s">
        <v>348</v>
      </c>
      <c r="L865" s="38">
        <f t="shared" si="184"/>
        <v>1.7500000000000002E-2</v>
      </c>
      <c r="M865" s="38" t="e">
        <f t="shared" ca="1" si="185"/>
        <v>#N/A</v>
      </c>
      <c r="N865" s="38" t="e">
        <f ca="1">VLOOKUP(B865,$C$7:$T863,13,FALSE)</f>
        <v>#N/A</v>
      </c>
      <c r="O865" s="38" t="e">
        <f t="shared" ca="1" si="186"/>
        <v>#N/A</v>
      </c>
      <c r="P865" s="38" t="e">
        <f t="shared" ca="1" si="187"/>
        <v>#N/A</v>
      </c>
      <c r="Q865" s="38" t="e">
        <f t="shared" ca="1" si="188"/>
        <v>#N/A</v>
      </c>
      <c r="R865" s="38">
        <f t="shared" si="189"/>
        <v>6000</v>
      </c>
      <c r="S865" s="38" t="e">
        <f t="shared" ca="1" si="190"/>
        <v>#N/A</v>
      </c>
      <c r="T865" s="38" t="e">
        <f t="shared" si="191"/>
        <v>#N/A</v>
      </c>
    </row>
    <row r="866" spans="2:20" x14ac:dyDescent="0.25">
      <c r="B866" s="38" t="e">
        <f t="shared" ca="1" si="178"/>
        <v>#N/A</v>
      </c>
      <c r="C866" s="40" t="e">
        <f>Кабельный_журнал!P832</f>
        <v>#N/A</v>
      </c>
      <c r="D866" s="38" t="e">
        <f t="shared" ca="1" si="179"/>
        <v>#N/A</v>
      </c>
      <c r="E866" s="41" t="s">
        <v>351</v>
      </c>
      <c r="F866" s="38" t="e">
        <f t="shared" ca="1" si="180"/>
        <v>#N/A</v>
      </c>
      <c r="G866" s="38" t="e">
        <f t="shared" si="181"/>
        <v>#N/A</v>
      </c>
      <c r="H866" s="41" t="s">
        <v>350</v>
      </c>
      <c r="I866" s="38" t="e">
        <f t="shared" si="182"/>
        <v>#N/A</v>
      </c>
      <c r="J866" s="38" t="e">
        <f t="shared" si="183"/>
        <v>#N/A</v>
      </c>
      <c r="K866" s="41" t="s">
        <v>348</v>
      </c>
      <c r="L866" s="38">
        <f t="shared" si="184"/>
        <v>1.7500000000000002E-2</v>
      </c>
      <c r="M866" s="38" t="e">
        <f t="shared" ca="1" si="185"/>
        <v>#N/A</v>
      </c>
      <c r="N866" s="38" t="e">
        <f ca="1">VLOOKUP(B866,$C$7:$T864,13,FALSE)</f>
        <v>#N/A</v>
      </c>
      <c r="O866" s="38" t="e">
        <f t="shared" ca="1" si="186"/>
        <v>#N/A</v>
      </c>
      <c r="P866" s="38" t="e">
        <f t="shared" ca="1" si="187"/>
        <v>#N/A</v>
      </c>
      <c r="Q866" s="38" t="e">
        <f t="shared" ca="1" si="188"/>
        <v>#N/A</v>
      </c>
      <c r="R866" s="38">
        <f t="shared" si="189"/>
        <v>6000</v>
      </c>
      <c r="S866" s="38" t="e">
        <f t="shared" ca="1" si="190"/>
        <v>#N/A</v>
      </c>
      <c r="T866" s="38" t="e">
        <f t="shared" si="191"/>
        <v>#N/A</v>
      </c>
    </row>
    <row r="867" spans="2:20" x14ac:dyDescent="0.25">
      <c r="B867" s="38" t="e">
        <f t="shared" ca="1" si="178"/>
        <v>#N/A</v>
      </c>
      <c r="C867" s="40" t="e">
        <f>Кабельный_журнал!P833</f>
        <v>#N/A</v>
      </c>
      <c r="D867" s="38" t="e">
        <f t="shared" ca="1" si="179"/>
        <v>#N/A</v>
      </c>
      <c r="E867" s="41" t="s">
        <v>351</v>
      </c>
      <c r="F867" s="38" t="e">
        <f t="shared" ca="1" si="180"/>
        <v>#N/A</v>
      </c>
      <c r="G867" s="38" t="e">
        <f t="shared" si="181"/>
        <v>#N/A</v>
      </c>
      <c r="H867" s="41" t="s">
        <v>350</v>
      </c>
      <c r="I867" s="38" t="e">
        <f t="shared" si="182"/>
        <v>#N/A</v>
      </c>
      <c r="J867" s="38" t="e">
        <f t="shared" si="183"/>
        <v>#N/A</v>
      </c>
      <c r="K867" s="41" t="s">
        <v>348</v>
      </c>
      <c r="L867" s="38">
        <f t="shared" si="184"/>
        <v>1.7500000000000002E-2</v>
      </c>
      <c r="M867" s="38" t="e">
        <f t="shared" ca="1" si="185"/>
        <v>#N/A</v>
      </c>
      <c r="N867" s="38" t="e">
        <f ca="1">VLOOKUP(B867,$C$7:$T865,13,FALSE)</f>
        <v>#N/A</v>
      </c>
      <c r="O867" s="38" t="e">
        <f t="shared" ca="1" si="186"/>
        <v>#N/A</v>
      </c>
      <c r="P867" s="38" t="e">
        <f t="shared" ca="1" si="187"/>
        <v>#N/A</v>
      </c>
      <c r="Q867" s="38" t="e">
        <f t="shared" ca="1" si="188"/>
        <v>#N/A</v>
      </c>
      <c r="R867" s="38">
        <f t="shared" si="189"/>
        <v>6000</v>
      </c>
      <c r="S867" s="38" t="e">
        <f t="shared" ca="1" si="190"/>
        <v>#N/A</v>
      </c>
      <c r="T867" s="38" t="e">
        <f t="shared" si="191"/>
        <v>#N/A</v>
      </c>
    </row>
    <row r="868" spans="2:20" x14ac:dyDescent="0.25">
      <c r="B868" s="38" t="e">
        <f t="shared" ca="1" si="178"/>
        <v>#N/A</v>
      </c>
      <c r="C868" s="40" t="e">
        <f>Кабельный_журнал!P834</f>
        <v>#N/A</v>
      </c>
      <c r="D868" s="38" t="e">
        <f t="shared" ca="1" si="179"/>
        <v>#N/A</v>
      </c>
      <c r="E868" s="41" t="s">
        <v>351</v>
      </c>
      <c r="F868" s="38" t="e">
        <f t="shared" ca="1" si="180"/>
        <v>#N/A</v>
      </c>
      <c r="G868" s="38" t="e">
        <f t="shared" si="181"/>
        <v>#N/A</v>
      </c>
      <c r="H868" s="41" t="s">
        <v>350</v>
      </c>
      <c r="I868" s="38" t="e">
        <f t="shared" si="182"/>
        <v>#N/A</v>
      </c>
      <c r="J868" s="38" t="e">
        <f t="shared" si="183"/>
        <v>#N/A</v>
      </c>
      <c r="K868" s="41" t="s">
        <v>348</v>
      </c>
      <c r="L868" s="38">
        <f t="shared" si="184"/>
        <v>1.7500000000000002E-2</v>
      </c>
      <c r="M868" s="38" t="e">
        <f t="shared" ca="1" si="185"/>
        <v>#N/A</v>
      </c>
      <c r="N868" s="38" t="e">
        <f ca="1">VLOOKUP(B868,$C$7:$T866,13,FALSE)</f>
        <v>#N/A</v>
      </c>
      <c r="O868" s="38" t="e">
        <f t="shared" ca="1" si="186"/>
        <v>#N/A</v>
      </c>
      <c r="P868" s="38" t="e">
        <f t="shared" ca="1" si="187"/>
        <v>#N/A</v>
      </c>
      <c r="Q868" s="38" t="e">
        <f t="shared" ca="1" si="188"/>
        <v>#N/A</v>
      </c>
      <c r="R868" s="38">
        <f t="shared" si="189"/>
        <v>6000</v>
      </c>
      <c r="S868" s="38" t="e">
        <f t="shared" ca="1" si="190"/>
        <v>#N/A</v>
      </c>
      <c r="T868" s="38" t="e">
        <f t="shared" si="191"/>
        <v>#N/A</v>
      </c>
    </row>
    <row r="869" spans="2:20" x14ac:dyDescent="0.25">
      <c r="B869" s="38" t="e">
        <f t="shared" ca="1" si="178"/>
        <v>#N/A</v>
      </c>
      <c r="C869" s="40" t="e">
        <f>Кабельный_журнал!P835</f>
        <v>#N/A</v>
      </c>
      <c r="D869" s="38" t="e">
        <f t="shared" ca="1" si="179"/>
        <v>#N/A</v>
      </c>
      <c r="E869" s="41" t="s">
        <v>351</v>
      </c>
      <c r="F869" s="38" t="e">
        <f t="shared" ca="1" si="180"/>
        <v>#N/A</v>
      </c>
      <c r="G869" s="38" t="e">
        <f t="shared" si="181"/>
        <v>#N/A</v>
      </c>
      <c r="H869" s="41" t="s">
        <v>350</v>
      </c>
      <c r="I869" s="38" t="e">
        <f t="shared" si="182"/>
        <v>#N/A</v>
      </c>
      <c r="J869" s="38" t="e">
        <f t="shared" si="183"/>
        <v>#N/A</v>
      </c>
      <c r="K869" s="41" t="s">
        <v>348</v>
      </c>
      <c r="L869" s="38">
        <f t="shared" si="184"/>
        <v>1.7500000000000002E-2</v>
      </c>
      <c r="M869" s="38" t="e">
        <f t="shared" ca="1" si="185"/>
        <v>#N/A</v>
      </c>
      <c r="N869" s="38" t="e">
        <f ca="1">VLOOKUP(B869,$C$7:$T867,13,FALSE)</f>
        <v>#N/A</v>
      </c>
      <c r="O869" s="38" t="e">
        <f t="shared" ca="1" si="186"/>
        <v>#N/A</v>
      </c>
      <c r="P869" s="38" t="e">
        <f t="shared" ca="1" si="187"/>
        <v>#N/A</v>
      </c>
      <c r="Q869" s="38" t="e">
        <f t="shared" ca="1" si="188"/>
        <v>#N/A</v>
      </c>
      <c r="R869" s="38">
        <f t="shared" si="189"/>
        <v>6000</v>
      </c>
      <c r="S869" s="38" t="e">
        <f t="shared" ca="1" si="190"/>
        <v>#N/A</v>
      </c>
      <c r="T869" s="38" t="e">
        <f t="shared" si="191"/>
        <v>#N/A</v>
      </c>
    </row>
    <row r="870" spans="2:20" x14ac:dyDescent="0.25">
      <c r="B870" s="38" t="e">
        <f t="shared" ca="1" si="178"/>
        <v>#N/A</v>
      </c>
      <c r="C870" s="40" t="e">
        <f>Кабельный_журнал!P836</f>
        <v>#N/A</v>
      </c>
      <c r="D870" s="38" t="e">
        <f t="shared" ca="1" si="179"/>
        <v>#N/A</v>
      </c>
      <c r="E870" s="41" t="s">
        <v>351</v>
      </c>
      <c r="F870" s="38" t="e">
        <f t="shared" ca="1" si="180"/>
        <v>#N/A</v>
      </c>
      <c r="G870" s="38" t="e">
        <f t="shared" si="181"/>
        <v>#N/A</v>
      </c>
      <c r="H870" s="41" t="s">
        <v>350</v>
      </c>
      <c r="I870" s="38" t="e">
        <f t="shared" si="182"/>
        <v>#N/A</v>
      </c>
      <c r="J870" s="38" t="e">
        <f t="shared" si="183"/>
        <v>#N/A</v>
      </c>
      <c r="K870" s="41" t="s">
        <v>348</v>
      </c>
      <c r="L870" s="38">
        <f t="shared" si="184"/>
        <v>1.7500000000000002E-2</v>
      </c>
      <c r="M870" s="38" t="e">
        <f t="shared" ca="1" si="185"/>
        <v>#N/A</v>
      </c>
      <c r="N870" s="38" t="e">
        <f ca="1">VLOOKUP(B870,$C$7:$T868,13,FALSE)</f>
        <v>#N/A</v>
      </c>
      <c r="O870" s="38" t="e">
        <f t="shared" ca="1" si="186"/>
        <v>#N/A</v>
      </c>
      <c r="P870" s="38" t="e">
        <f t="shared" ca="1" si="187"/>
        <v>#N/A</v>
      </c>
      <c r="Q870" s="38" t="e">
        <f t="shared" ca="1" si="188"/>
        <v>#N/A</v>
      </c>
      <c r="R870" s="38">
        <f t="shared" si="189"/>
        <v>6000</v>
      </c>
      <c r="S870" s="38" t="e">
        <f t="shared" ca="1" si="190"/>
        <v>#N/A</v>
      </c>
      <c r="T870" s="38" t="e">
        <f t="shared" si="191"/>
        <v>#N/A</v>
      </c>
    </row>
    <row r="871" spans="2:20" x14ac:dyDescent="0.25">
      <c r="B871" s="38" t="e">
        <f t="shared" ref="B871:B934" ca="1" si="192">VLOOKUP(C871,Кабельный_журнал,2,FALSE)</f>
        <v>#N/A</v>
      </c>
      <c r="C871" s="40" t="e">
        <f>Кабельный_журнал!P837</f>
        <v>#N/A</v>
      </c>
      <c r="D871" s="38" t="e">
        <f t="shared" ref="D871:D934" ca="1" si="193">B871&amp;"-"&amp;C871</f>
        <v>#N/A</v>
      </c>
      <c r="E871" s="41" t="s">
        <v>351</v>
      </c>
      <c r="F871" s="38" t="e">
        <f t="shared" ref="F871:F934" ca="1" si="194">VLOOKUP(C871,Кабельный_журнал,8,FALSE)</f>
        <v>#N/A</v>
      </c>
      <c r="G871" s="38" t="e">
        <f t="shared" ref="G871:G934" si="195">VLOOKUP(C871,Исходные_данные,21,FALSE)</f>
        <v>#N/A</v>
      </c>
      <c r="H871" s="41" t="s">
        <v>350</v>
      </c>
      <c r="I871" s="38" t="e">
        <f t="shared" ref="I871:I934" si="196">VLOOKUP(C871,Исходные_данные,22,FALSE)</f>
        <v>#N/A</v>
      </c>
      <c r="J871" s="38" t="e">
        <f t="shared" ref="J871:J934" si="197">I871</f>
        <v>#N/A</v>
      </c>
      <c r="K871" s="41" t="s">
        <v>348</v>
      </c>
      <c r="L871" s="38">
        <f t="shared" ref="L871:L934" si="198">VLOOKUP(K871,$K$2:$L$3,2,FALSE)</f>
        <v>1.7500000000000002E-2</v>
      </c>
      <c r="M871" s="38" t="e">
        <f t="shared" ref="M871:M934" ca="1" si="199">L871*F871*(1/I871+1/J871)</f>
        <v>#N/A</v>
      </c>
      <c r="N871" s="38" t="e">
        <f ca="1">VLOOKUP(B871,$C$7:$T869,13,FALSE)</f>
        <v>#N/A</v>
      </c>
      <c r="O871" s="38" t="e">
        <f t="shared" ref="O871:O934" ca="1" si="200">L871+M871</f>
        <v>#N/A</v>
      </c>
      <c r="P871" s="38" t="e">
        <f t="shared" ref="P871:P934" ca="1" si="201">220/O871</f>
        <v>#N/A</v>
      </c>
      <c r="Q871" s="38" t="e">
        <f t="shared" ref="Q871:Q934" ca="1" si="202">O871/G871</f>
        <v>#N/A</v>
      </c>
      <c r="R871" s="38">
        <f t="shared" ref="R871:R934" si="203">VLOOKUP(H871,$W$2:$Y$12,3,FALSE)</f>
        <v>6000</v>
      </c>
      <c r="S871" s="38" t="e">
        <f t="shared" ref="S871:S934" ca="1" si="204">_xlfn.IFS(E871="щит",IF(P871&gt;R871,"Увел сеч",IF(T871&gt;P871,"Увел сеч","tср&lt;5с")),E871="потреб",IF(P871&gt;R871,"Увел сеч",IF(T871&gt;P871,"Увел сеч","tср&lt;0.4с")))</f>
        <v>#N/A</v>
      </c>
      <c r="T871" s="38" t="e">
        <f t="shared" ref="T871:T934" si="205">G871*VLOOKUP(H871,$W$2:$Y$12,2,FALSE)</f>
        <v>#N/A</v>
      </c>
    </row>
    <row r="872" spans="2:20" x14ac:dyDescent="0.25">
      <c r="B872" s="38" t="e">
        <f t="shared" ca="1" si="192"/>
        <v>#N/A</v>
      </c>
      <c r="C872" s="40" t="e">
        <f>Кабельный_журнал!P838</f>
        <v>#N/A</v>
      </c>
      <c r="D872" s="38" t="e">
        <f t="shared" ca="1" si="193"/>
        <v>#N/A</v>
      </c>
      <c r="E872" s="41" t="s">
        <v>351</v>
      </c>
      <c r="F872" s="38" t="e">
        <f t="shared" ca="1" si="194"/>
        <v>#N/A</v>
      </c>
      <c r="G872" s="38" t="e">
        <f t="shared" si="195"/>
        <v>#N/A</v>
      </c>
      <c r="H872" s="41" t="s">
        <v>350</v>
      </c>
      <c r="I872" s="38" t="e">
        <f t="shared" si="196"/>
        <v>#N/A</v>
      </c>
      <c r="J872" s="38" t="e">
        <f t="shared" si="197"/>
        <v>#N/A</v>
      </c>
      <c r="K872" s="41" t="s">
        <v>348</v>
      </c>
      <c r="L872" s="38">
        <f t="shared" si="198"/>
        <v>1.7500000000000002E-2</v>
      </c>
      <c r="M872" s="38" t="e">
        <f t="shared" ca="1" si="199"/>
        <v>#N/A</v>
      </c>
      <c r="N872" s="38" t="e">
        <f ca="1">VLOOKUP(B872,$C$7:$T870,13,FALSE)</f>
        <v>#N/A</v>
      </c>
      <c r="O872" s="38" t="e">
        <f t="shared" ca="1" si="200"/>
        <v>#N/A</v>
      </c>
      <c r="P872" s="38" t="e">
        <f t="shared" ca="1" si="201"/>
        <v>#N/A</v>
      </c>
      <c r="Q872" s="38" t="e">
        <f t="shared" ca="1" si="202"/>
        <v>#N/A</v>
      </c>
      <c r="R872" s="38">
        <f t="shared" si="203"/>
        <v>6000</v>
      </c>
      <c r="S872" s="38" t="e">
        <f t="shared" ca="1" si="204"/>
        <v>#N/A</v>
      </c>
      <c r="T872" s="38" t="e">
        <f t="shared" si="205"/>
        <v>#N/A</v>
      </c>
    </row>
    <row r="873" spans="2:20" x14ac:dyDescent="0.25">
      <c r="B873" s="38" t="e">
        <f t="shared" ca="1" si="192"/>
        <v>#N/A</v>
      </c>
      <c r="C873" s="40" t="e">
        <f>Кабельный_журнал!P839</f>
        <v>#N/A</v>
      </c>
      <c r="D873" s="38" t="e">
        <f t="shared" ca="1" si="193"/>
        <v>#N/A</v>
      </c>
      <c r="E873" s="41" t="s">
        <v>351</v>
      </c>
      <c r="F873" s="38" t="e">
        <f t="shared" ca="1" si="194"/>
        <v>#N/A</v>
      </c>
      <c r="G873" s="38" t="e">
        <f t="shared" si="195"/>
        <v>#N/A</v>
      </c>
      <c r="H873" s="41" t="s">
        <v>350</v>
      </c>
      <c r="I873" s="38" t="e">
        <f t="shared" si="196"/>
        <v>#N/A</v>
      </c>
      <c r="J873" s="38" t="e">
        <f t="shared" si="197"/>
        <v>#N/A</v>
      </c>
      <c r="K873" s="41" t="s">
        <v>348</v>
      </c>
      <c r="L873" s="38">
        <f t="shared" si="198"/>
        <v>1.7500000000000002E-2</v>
      </c>
      <c r="M873" s="38" t="e">
        <f t="shared" ca="1" si="199"/>
        <v>#N/A</v>
      </c>
      <c r="N873" s="38" t="e">
        <f ca="1">VLOOKUP(B873,$C$7:$T871,13,FALSE)</f>
        <v>#N/A</v>
      </c>
      <c r="O873" s="38" t="e">
        <f t="shared" ca="1" si="200"/>
        <v>#N/A</v>
      </c>
      <c r="P873" s="38" t="e">
        <f t="shared" ca="1" si="201"/>
        <v>#N/A</v>
      </c>
      <c r="Q873" s="38" t="e">
        <f t="shared" ca="1" si="202"/>
        <v>#N/A</v>
      </c>
      <c r="R873" s="38">
        <f t="shared" si="203"/>
        <v>6000</v>
      </c>
      <c r="S873" s="38" t="e">
        <f t="shared" ca="1" si="204"/>
        <v>#N/A</v>
      </c>
      <c r="T873" s="38" t="e">
        <f t="shared" si="205"/>
        <v>#N/A</v>
      </c>
    </row>
    <row r="874" spans="2:20" x14ac:dyDescent="0.25">
      <c r="B874" s="38" t="e">
        <f t="shared" ca="1" si="192"/>
        <v>#N/A</v>
      </c>
      <c r="C874" s="40" t="e">
        <f>Кабельный_журнал!P840</f>
        <v>#N/A</v>
      </c>
      <c r="D874" s="38" t="e">
        <f t="shared" ca="1" si="193"/>
        <v>#N/A</v>
      </c>
      <c r="E874" s="41" t="s">
        <v>351</v>
      </c>
      <c r="F874" s="38" t="e">
        <f t="shared" ca="1" si="194"/>
        <v>#N/A</v>
      </c>
      <c r="G874" s="38" t="e">
        <f t="shared" si="195"/>
        <v>#N/A</v>
      </c>
      <c r="H874" s="41" t="s">
        <v>350</v>
      </c>
      <c r="I874" s="38" t="e">
        <f t="shared" si="196"/>
        <v>#N/A</v>
      </c>
      <c r="J874" s="38" t="e">
        <f t="shared" si="197"/>
        <v>#N/A</v>
      </c>
      <c r="K874" s="41" t="s">
        <v>348</v>
      </c>
      <c r="L874" s="38">
        <f t="shared" si="198"/>
        <v>1.7500000000000002E-2</v>
      </c>
      <c r="M874" s="38" t="e">
        <f t="shared" ca="1" si="199"/>
        <v>#N/A</v>
      </c>
      <c r="N874" s="38" t="e">
        <f ca="1">VLOOKUP(B874,$C$7:$T872,13,FALSE)</f>
        <v>#N/A</v>
      </c>
      <c r="O874" s="38" t="e">
        <f t="shared" ca="1" si="200"/>
        <v>#N/A</v>
      </c>
      <c r="P874" s="38" t="e">
        <f t="shared" ca="1" si="201"/>
        <v>#N/A</v>
      </c>
      <c r="Q874" s="38" t="e">
        <f t="shared" ca="1" si="202"/>
        <v>#N/A</v>
      </c>
      <c r="R874" s="38">
        <f t="shared" si="203"/>
        <v>6000</v>
      </c>
      <c r="S874" s="38" t="e">
        <f t="shared" ca="1" si="204"/>
        <v>#N/A</v>
      </c>
      <c r="T874" s="38" t="e">
        <f t="shared" si="205"/>
        <v>#N/A</v>
      </c>
    </row>
    <row r="875" spans="2:20" x14ac:dyDescent="0.25">
      <c r="B875" s="38" t="e">
        <f t="shared" ca="1" si="192"/>
        <v>#N/A</v>
      </c>
      <c r="C875" s="40" t="e">
        <f>Кабельный_журнал!P841</f>
        <v>#N/A</v>
      </c>
      <c r="D875" s="38" t="e">
        <f t="shared" ca="1" si="193"/>
        <v>#N/A</v>
      </c>
      <c r="E875" s="41" t="s">
        <v>351</v>
      </c>
      <c r="F875" s="38" t="e">
        <f t="shared" ca="1" si="194"/>
        <v>#N/A</v>
      </c>
      <c r="G875" s="38" t="e">
        <f t="shared" si="195"/>
        <v>#N/A</v>
      </c>
      <c r="H875" s="41" t="s">
        <v>350</v>
      </c>
      <c r="I875" s="38" t="e">
        <f t="shared" si="196"/>
        <v>#N/A</v>
      </c>
      <c r="J875" s="38" t="e">
        <f t="shared" si="197"/>
        <v>#N/A</v>
      </c>
      <c r="K875" s="41" t="s">
        <v>348</v>
      </c>
      <c r="L875" s="38">
        <f t="shared" si="198"/>
        <v>1.7500000000000002E-2</v>
      </c>
      <c r="M875" s="38" t="e">
        <f t="shared" ca="1" si="199"/>
        <v>#N/A</v>
      </c>
      <c r="N875" s="38" t="e">
        <f ca="1">VLOOKUP(B875,$C$7:$T873,13,FALSE)</f>
        <v>#N/A</v>
      </c>
      <c r="O875" s="38" t="e">
        <f t="shared" ca="1" si="200"/>
        <v>#N/A</v>
      </c>
      <c r="P875" s="38" t="e">
        <f t="shared" ca="1" si="201"/>
        <v>#N/A</v>
      </c>
      <c r="Q875" s="38" t="e">
        <f t="shared" ca="1" si="202"/>
        <v>#N/A</v>
      </c>
      <c r="R875" s="38">
        <f t="shared" si="203"/>
        <v>6000</v>
      </c>
      <c r="S875" s="38" t="e">
        <f t="shared" ca="1" si="204"/>
        <v>#N/A</v>
      </c>
      <c r="T875" s="38" t="e">
        <f t="shared" si="205"/>
        <v>#N/A</v>
      </c>
    </row>
    <row r="876" spans="2:20" x14ac:dyDescent="0.25">
      <c r="B876" s="38" t="e">
        <f t="shared" ca="1" si="192"/>
        <v>#N/A</v>
      </c>
      <c r="C876" s="40" t="e">
        <f>Кабельный_журнал!P842</f>
        <v>#N/A</v>
      </c>
      <c r="D876" s="38" t="e">
        <f t="shared" ca="1" si="193"/>
        <v>#N/A</v>
      </c>
      <c r="E876" s="41" t="s">
        <v>351</v>
      </c>
      <c r="F876" s="38" t="e">
        <f t="shared" ca="1" si="194"/>
        <v>#N/A</v>
      </c>
      <c r="G876" s="38" t="e">
        <f t="shared" si="195"/>
        <v>#N/A</v>
      </c>
      <c r="H876" s="41" t="s">
        <v>350</v>
      </c>
      <c r="I876" s="38" t="e">
        <f t="shared" si="196"/>
        <v>#N/A</v>
      </c>
      <c r="J876" s="38" t="e">
        <f t="shared" si="197"/>
        <v>#N/A</v>
      </c>
      <c r="K876" s="41" t="s">
        <v>348</v>
      </c>
      <c r="L876" s="38">
        <f t="shared" si="198"/>
        <v>1.7500000000000002E-2</v>
      </c>
      <c r="M876" s="38" t="e">
        <f t="shared" ca="1" si="199"/>
        <v>#N/A</v>
      </c>
      <c r="N876" s="38" t="e">
        <f ca="1">VLOOKUP(B876,$C$7:$T874,13,FALSE)</f>
        <v>#N/A</v>
      </c>
      <c r="O876" s="38" t="e">
        <f t="shared" ca="1" si="200"/>
        <v>#N/A</v>
      </c>
      <c r="P876" s="38" t="e">
        <f t="shared" ca="1" si="201"/>
        <v>#N/A</v>
      </c>
      <c r="Q876" s="38" t="e">
        <f t="shared" ca="1" si="202"/>
        <v>#N/A</v>
      </c>
      <c r="R876" s="38">
        <f t="shared" si="203"/>
        <v>6000</v>
      </c>
      <c r="S876" s="38" t="e">
        <f t="shared" ca="1" si="204"/>
        <v>#N/A</v>
      </c>
      <c r="T876" s="38" t="e">
        <f t="shared" si="205"/>
        <v>#N/A</v>
      </c>
    </row>
    <row r="877" spans="2:20" x14ac:dyDescent="0.25">
      <c r="B877" s="38" t="e">
        <f t="shared" ca="1" si="192"/>
        <v>#N/A</v>
      </c>
      <c r="C877" s="40" t="e">
        <f>Кабельный_журнал!P843</f>
        <v>#N/A</v>
      </c>
      <c r="D877" s="38" t="e">
        <f t="shared" ca="1" si="193"/>
        <v>#N/A</v>
      </c>
      <c r="E877" s="41" t="s">
        <v>351</v>
      </c>
      <c r="F877" s="38" t="e">
        <f t="shared" ca="1" si="194"/>
        <v>#N/A</v>
      </c>
      <c r="G877" s="38" t="e">
        <f t="shared" si="195"/>
        <v>#N/A</v>
      </c>
      <c r="H877" s="41" t="s">
        <v>350</v>
      </c>
      <c r="I877" s="38" t="e">
        <f t="shared" si="196"/>
        <v>#N/A</v>
      </c>
      <c r="J877" s="38" t="e">
        <f t="shared" si="197"/>
        <v>#N/A</v>
      </c>
      <c r="K877" s="41" t="s">
        <v>348</v>
      </c>
      <c r="L877" s="38">
        <f t="shared" si="198"/>
        <v>1.7500000000000002E-2</v>
      </c>
      <c r="M877" s="38" t="e">
        <f t="shared" ca="1" si="199"/>
        <v>#N/A</v>
      </c>
      <c r="N877" s="38" t="e">
        <f ca="1">VLOOKUP(B877,$C$7:$T875,13,FALSE)</f>
        <v>#N/A</v>
      </c>
      <c r="O877" s="38" t="e">
        <f t="shared" ca="1" si="200"/>
        <v>#N/A</v>
      </c>
      <c r="P877" s="38" t="e">
        <f t="shared" ca="1" si="201"/>
        <v>#N/A</v>
      </c>
      <c r="Q877" s="38" t="e">
        <f t="shared" ca="1" si="202"/>
        <v>#N/A</v>
      </c>
      <c r="R877" s="38">
        <f t="shared" si="203"/>
        <v>6000</v>
      </c>
      <c r="S877" s="38" t="e">
        <f t="shared" ca="1" si="204"/>
        <v>#N/A</v>
      </c>
      <c r="T877" s="38" t="e">
        <f t="shared" si="205"/>
        <v>#N/A</v>
      </c>
    </row>
    <row r="878" spans="2:20" x14ac:dyDescent="0.25">
      <c r="B878" s="38" t="e">
        <f t="shared" ca="1" si="192"/>
        <v>#N/A</v>
      </c>
      <c r="C878" s="40" t="e">
        <f>Кабельный_журнал!P844</f>
        <v>#N/A</v>
      </c>
      <c r="D878" s="38" t="e">
        <f t="shared" ca="1" si="193"/>
        <v>#N/A</v>
      </c>
      <c r="E878" s="41" t="s">
        <v>351</v>
      </c>
      <c r="F878" s="38" t="e">
        <f t="shared" ca="1" si="194"/>
        <v>#N/A</v>
      </c>
      <c r="G878" s="38" t="e">
        <f t="shared" si="195"/>
        <v>#N/A</v>
      </c>
      <c r="H878" s="41" t="s">
        <v>350</v>
      </c>
      <c r="I878" s="38" t="e">
        <f t="shared" si="196"/>
        <v>#N/A</v>
      </c>
      <c r="J878" s="38" t="e">
        <f t="shared" si="197"/>
        <v>#N/A</v>
      </c>
      <c r="K878" s="41" t="s">
        <v>348</v>
      </c>
      <c r="L878" s="38">
        <f t="shared" si="198"/>
        <v>1.7500000000000002E-2</v>
      </c>
      <c r="M878" s="38" t="e">
        <f t="shared" ca="1" si="199"/>
        <v>#N/A</v>
      </c>
      <c r="N878" s="38" t="e">
        <f ca="1">VLOOKUP(B878,$C$7:$T876,13,FALSE)</f>
        <v>#N/A</v>
      </c>
      <c r="O878" s="38" t="e">
        <f t="shared" ca="1" si="200"/>
        <v>#N/A</v>
      </c>
      <c r="P878" s="38" t="e">
        <f t="shared" ca="1" si="201"/>
        <v>#N/A</v>
      </c>
      <c r="Q878" s="38" t="e">
        <f t="shared" ca="1" si="202"/>
        <v>#N/A</v>
      </c>
      <c r="R878" s="38">
        <f t="shared" si="203"/>
        <v>6000</v>
      </c>
      <c r="S878" s="38" t="e">
        <f t="shared" ca="1" si="204"/>
        <v>#N/A</v>
      </c>
      <c r="T878" s="38" t="e">
        <f t="shared" si="205"/>
        <v>#N/A</v>
      </c>
    </row>
    <row r="879" spans="2:20" x14ac:dyDescent="0.25">
      <c r="B879" s="38" t="e">
        <f t="shared" ca="1" si="192"/>
        <v>#N/A</v>
      </c>
      <c r="C879" s="40" t="e">
        <f>Кабельный_журнал!P845</f>
        <v>#N/A</v>
      </c>
      <c r="D879" s="38" t="e">
        <f t="shared" ca="1" si="193"/>
        <v>#N/A</v>
      </c>
      <c r="E879" s="41" t="s">
        <v>351</v>
      </c>
      <c r="F879" s="38" t="e">
        <f t="shared" ca="1" si="194"/>
        <v>#N/A</v>
      </c>
      <c r="G879" s="38" t="e">
        <f t="shared" si="195"/>
        <v>#N/A</v>
      </c>
      <c r="H879" s="41" t="s">
        <v>350</v>
      </c>
      <c r="I879" s="38" t="e">
        <f t="shared" si="196"/>
        <v>#N/A</v>
      </c>
      <c r="J879" s="38" t="e">
        <f t="shared" si="197"/>
        <v>#N/A</v>
      </c>
      <c r="K879" s="41" t="s">
        <v>348</v>
      </c>
      <c r="L879" s="38">
        <f t="shared" si="198"/>
        <v>1.7500000000000002E-2</v>
      </c>
      <c r="M879" s="38" t="e">
        <f t="shared" ca="1" si="199"/>
        <v>#N/A</v>
      </c>
      <c r="N879" s="38" t="e">
        <f ca="1">VLOOKUP(B879,$C$7:$T877,13,FALSE)</f>
        <v>#N/A</v>
      </c>
      <c r="O879" s="38" t="e">
        <f t="shared" ca="1" si="200"/>
        <v>#N/A</v>
      </c>
      <c r="P879" s="38" t="e">
        <f t="shared" ca="1" si="201"/>
        <v>#N/A</v>
      </c>
      <c r="Q879" s="38" t="e">
        <f t="shared" ca="1" si="202"/>
        <v>#N/A</v>
      </c>
      <c r="R879" s="38">
        <f t="shared" si="203"/>
        <v>6000</v>
      </c>
      <c r="S879" s="38" t="e">
        <f t="shared" ca="1" si="204"/>
        <v>#N/A</v>
      </c>
      <c r="T879" s="38" t="e">
        <f t="shared" si="205"/>
        <v>#N/A</v>
      </c>
    </row>
    <row r="880" spans="2:20" x14ac:dyDescent="0.25">
      <c r="B880" s="38" t="e">
        <f t="shared" ca="1" si="192"/>
        <v>#N/A</v>
      </c>
      <c r="C880" s="40" t="e">
        <f>Кабельный_журнал!P846</f>
        <v>#N/A</v>
      </c>
      <c r="D880" s="38" t="e">
        <f t="shared" ca="1" si="193"/>
        <v>#N/A</v>
      </c>
      <c r="E880" s="41" t="s">
        <v>351</v>
      </c>
      <c r="F880" s="38" t="e">
        <f t="shared" ca="1" si="194"/>
        <v>#N/A</v>
      </c>
      <c r="G880" s="38" t="e">
        <f t="shared" si="195"/>
        <v>#N/A</v>
      </c>
      <c r="H880" s="41" t="s">
        <v>350</v>
      </c>
      <c r="I880" s="38" t="e">
        <f t="shared" si="196"/>
        <v>#N/A</v>
      </c>
      <c r="J880" s="38" t="e">
        <f t="shared" si="197"/>
        <v>#N/A</v>
      </c>
      <c r="K880" s="41" t="s">
        <v>348</v>
      </c>
      <c r="L880" s="38">
        <f t="shared" si="198"/>
        <v>1.7500000000000002E-2</v>
      </c>
      <c r="M880" s="38" t="e">
        <f t="shared" ca="1" si="199"/>
        <v>#N/A</v>
      </c>
      <c r="N880" s="38" t="e">
        <f ca="1">VLOOKUP(B880,$C$7:$T878,13,FALSE)</f>
        <v>#N/A</v>
      </c>
      <c r="O880" s="38" t="e">
        <f t="shared" ca="1" si="200"/>
        <v>#N/A</v>
      </c>
      <c r="P880" s="38" t="e">
        <f t="shared" ca="1" si="201"/>
        <v>#N/A</v>
      </c>
      <c r="Q880" s="38" t="e">
        <f t="shared" ca="1" si="202"/>
        <v>#N/A</v>
      </c>
      <c r="R880" s="38">
        <f t="shared" si="203"/>
        <v>6000</v>
      </c>
      <c r="S880" s="38" t="e">
        <f t="shared" ca="1" si="204"/>
        <v>#N/A</v>
      </c>
      <c r="T880" s="38" t="e">
        <f t="shared" si="205"/>
        <v>#N/A</v>
      </c>
    </row>
    <row r="881" spans="2:20" x14ac:dyDescent="0.25">
      <c r="B881" s="38" t="e">
        <f t="shared" ca="1" si="192"/>
        <v>#N/A</v>
      </c>
      <c r="C881" s="40" t="e">
        <f>Кабельный_журнал!P847</f>
        <v>#N/A</v>
      </c>
      <c r="D881" s="38" t="e">
        <f t="shared" ca="1" si="193"/>
        <v>#N/A</v>
      </c>
      <c r="E881" s="41" t="s">
        <v>351</v>
      </c>
      <c r="F881" s="38" t="e">
        <f t="shared" ca="1" si="194"/>
        <v>#N/A</v>
      </c>
      <c r="G881" s="38" t="e">
        <f t="shared" si="195"/>
        <v>#N/A</v>
      </c>
      <c r="H881" s="41" t="s">
        <v>350</v>
      </c>
      <c r="I881" s="38" t="e">
        <f t="shared" si="196"/>
        <v>#N/A</v>
      </c>
      <c r="J881" s="38" t="e">
        <f t="shared" si="197"/>
        <v>#N/A</v>
      </c>
      <c r="K881" s="41" t="s">
        <v>348</v>
      </c>
      <c r="L881" s="38">
        <f t="shared" si="198"/>
        <v>1.7500000000000002E-2</v>
      </c>
      <c r="M881" s="38" t="e">
        <f t="shared" ca="1" si="199"/>
        <v>#N/A</v>
      </c>
      <c r="N881" s="38" t="e">
        <f ca="1">VLOOKUP(B881,$C$7:$T879,13,FALSE)</f>
        <v>#N/A</v>
      </c>
      <c r="O881" s="38" t="e">
        <f t="shared" ca="1" si="200"/>
        <v>#N/A</v>
      </c>
      <c r="P881" s="38" t="e">
        <f t="shared" ca="1" si="201"/>
        <v>#N/A</v>
      </c>
      <c r="Q881" s="38" t="e">
        <f t="shared" ca="1" si="202"/>
        <v>#N/A</v>
      </c>
      <c r="R881" s="38">
        <f t="shared" si="203"/>
        <v>6000</v>
      </c>
      <c r="S881" s="38" t="e">
        <f t="shared" ca="1" si="204"/>
        <v>#N/A</v>
      </c>
      <c r="T881" s="38" t="e">
        <f t="shared" si="205"/>
        <v>#N/A</v>
      </c>
    </row>
    <row r="882" spans="2:20" x14ac:dyDescent="0.25">
      <c r="B882" s="38" t="e">
        <f t="shared" ca="1" si="192"/>
        <v>#N/A</v>
      </c>
      <c r="C882" s="40" t="e">
        <f>Кабельный_журнал!P848</f>
        <v>#N/A</v>
      </c>
      <c r="D882" s="38" t="e">
        <f t="shared" ca="1" si="193"/>
        <v>#N/A</v>
      </c>
      <c r="E882" s="41" t="s">
        <v>351</v>
      </c>
      <c r="F882" s="38" t="e">
        <f t="shared" ca="1" si="194"/>
        <v>#N/A</v>
      </c>
      <c r="G882" s="38" t="e">
        <f t="shared" si="195"/>
        <v>#N/A</v>
      </c>
      <c r="H882" s="41" t="s">
        <v>350</v>
      </c>
      <c r="I882" s="38" t="e">
        <f t="shared" si="196"/>
        <v>#N/A</v>
      </c>
      <c r="J882" s="38" t="e">
        <f t="shared" si="197"/>
        <v>#N/A</v>
      </c>
      <c r="K882" s="41" t="s">
        <v>348</v>
      </c>
      <c r="L882" s="38">
        <f t="shared" si="198"/>
        <v>1.7500000000000002E-2</v>
      </c>
      <c r="M882" s="38" t="e">
        <f t="shared" ca="1" si="199"/>
        <v>#N/A</v>
      </c>
      <c r="N882" s="38" t="e">
        <f ca="1">VLOOKUP(B882,$C$7:$T880,13,FALSE)</f>
        <v>#N/A</v>
      </c>
      <c r="O882" s="38" t="e">
        <f t="shared" ca="1" si="200"/>
        <v>#N/A</v>
      </c>
      <c r="P882" s="38" t="e">
        <f t="shared" ca="1" si="201"/>
        <v>#N/A</v>
      </c>
      <c r="Q882" s="38" t="e">
        <f t="shared" ca="1" si="202"/>
        <v>#N/A</v>
      </c>
      <c r="R882" s="38">
        <f t="shared" si="203"/>
        <v>6000</v>
      </c>
      <c r="S882" s="38" t="e">
        <f t="shared" ca="1" si="204"/>
        <v>#N/A</v>
      </c>
      <c r="T882" s="38" t="e">
        <f t="shared" si="205"/>
        <v>#N/A</v>
      </c>
    </row>
    <row r="883" spans="2:20" x14ac:dyDescent="0.25">
      <c r="B883" s="38" t="e">
        <f t="shared" ca="1" si="192"/>
        <v>#N/A</v>
      </c>
      <c r="C883" s="40" t="e">
        <f>Кабельный_журнал!P849</f>
        <v>#N/A</v>
      </c>
      <c r="D883" s="38" t="e">
        <f t="shared" ca="1" si="193"/>
        <v>#N/A</v>
      </c>
      <c r="E883" s="41" t="s">
        <v>351</v>
      </c>
      <c r="F883" s="38" t="e">
        <f t="shared" ca="1" si="194"/>
        <v>#N/A</v>
      </c>
      <c r="G883" s="38" t="e">
        <f t="shared" si="195"/>
        <v>#N/A</v>
      </c>
      <c r="H883" s="41" t="s">
        <v>350</v>
      </c>
      <c r="I883" s="38" t="e">
        <f t="shared" si="196"/>
        <v>#N/A</v>
      </c>
      <c r="J883" s="38" t="e">
        <f t="shared" si="197"/>
        <v>#N/A</v>
      </c>
      <c r="K883" s="41" t="s">
        <v>348</v>
      </c>
      <c r="L883" s="38">
        <f t="shared" si="198"/>
        <v>1.7500000000000002E-2</v>
      </c>
      <c r="M883" s="38" t="e">
        <f t="shared" ca="1" si="199"/>
        <v>#N/A</v>
      </c>
      <c r="N883" s="38" t="e">
        <f ca="1">VLOOKUP(B883,$C$7:$T881,13,FALSE)</f>
        <v>#N/A</v>
      </c>
      <c r="O883" s="38" t="e">
        <f t="shared" ca="1" si="200"/>
        <v>#N/A</v>
      </c>
      <c r="P883" s="38" t="e">
        <f t="shared" ca="1" si="201"/>
        <v>#N/A</v>
      </c>
      <c r="Q883" s="38" t="e">
        <f t="shared" ca="1" si="202"/>
        <v>#N/A</v>
      </c>
      <c r="R883" s="38">
        <f t="shared" si="203"/>
        <v>6000</v>
      </c>
      <c r="S883" s="38" t="e">
        <f t="shared" ca="1" si="204"/>
        <v>#N/A</v>
      </c>
      <c r="T883" s="38" t="e">
        <f t="shared" si="205"/>
        <v>#N/A</v>
      </c>
    </row>
    <row r="884" spans="2:20" x14ac:dyDescent="0.25">
      <c r="B884" s="38" t="e">
        <f t="shared" ca="1" si="192"/>
        <v>#N/A</v>
      </c>
      <c r="C884" s="40" t="e">
        <f>Кабельный_журнал!P850</f>
        <v>#N/A</v>
      </c>
      <c r="D884" s="38" t="e">
        <f t="shared" ca="1" si="193"/>
        <v>#N/A</v>
      </c>
      <c r="E884" s="41" t="s">
        <v>351</v>
      </c>
      <c r="F884" s="38" t="e">
        <f t="shared" ca="1" si="194"/>
        <v>#N/A</v>
      </c>
      <c r="G884" s="38" t="e">
        <f t="shared" si="195"/>
        <v>#N/A</v>
      </c>
      <c r="H884" s="41" t="s">
        <v>350</v>
      </c>
      <c r="I884" s="38" t="e">
        <f t="shared" si="196"/>
        <v>#N/A</v>
      </c>
      <c r="J884" s="38" t="e">
        <f t="shared" si="197"/>
        <v>#N/A</v>
      </c>
      <c r="K884" s="41" t="s">
        <v>348</v>
      </c>
      <c r="L884" s="38">
        <f t="shared" si="198"/>
        <v>1.7500000000000002E-2</v>
      </c>
      <c r="M884" s="38" t="e">
        <f t="shared" ca="1" si="199"/>
        <v>#N/A</v>
      </c>
      <c r="N884" s="38" t="e">
        <f ca="1">VLOOKUP(B884,$C$7:$T882,13,FALSE)</f>
        <v>#N/A</v>
      </c>
      <c r="O884" s="38" t="e">
        <f t="shared" ca="1" si="200"/>
        <v>#N/A</v>
      </c>
      <c r="P884" s="38" t="e">
        <f t="shared" ca="1" si="201"/>
        <v>#N/A</v>
      </c>
      <c r="Q884" s="38" t="e">
        <f t="shared" ca="1" si="202"/>
        <v>#N/A</v>
      </c>
      <c r="R884" s="38">
        <f t="shared" si="203"/>
        <v>6000</v>
      </c>
      <c r="S884" s="38" t="e">
        <f t="shared" ca="1" si="204"/>
        <v>#N/A</v>
      </c>
      <c r="T884" s="38" t="e">
        <f t="shared" si="205"/>
        <v>#N/A</v>
      </c>
    </row>
    <row r="885" spans="2:20" x14ac:dyDescent="0.25">
      <c r="B885" s="38" t="e">
        <f t="shared" ca="1" si="192"/>
        <v>#N/A</v>
      </c>
      <c r="C885" s="40" t="e">
        <f>Кабельный_журнал!P851</f>
        <v>#N/A</v>
      </c>
      <c r="D885" s="38" t="e">
        <f t="shared" ca="1" si="193"/>
        <v>#N/A</v>
      </c>
      <c r="E885" s="41" t="s">
        <v>351</v>
      </c>
      <c r="F885" s="38" t="e">
        <f t="shared" ca="1" si="194"/>
        <v>#N/A</v>
      </c>
      <c r="G885" s="38" t="e">
        <f t="shared" si="195"/>
        <v>#N/A</v>
      </c>
      <c r="H885" s="41" t="s">
        <v>350</v>
      </c>
      <c r="I885" s="38" t="e">
        <f t="shared" si="196"/>
        <v>#N/A</v>
      </c>
      <c r="J885" s="38" t="e">
        <f t="shared" si="197"/>
        <v>#N/A</v>
      </c>
      <c r="K885" s="41" t="s">
        <v>348</v>
      </c>
      <c r="L885" s="38">
        <f t="shared" si="198"/>
        <v>1.7500000000000002E-2</v>
      </c>
      <c r="M885" s="38" t="e">
        <f t="shared" ca="1" si="199"/>
        <v>#N/A</v>
      </c>
      <c r="N885" s="38" t="e">
        <f ca="1">VLOOKUP(B885,$C$7:$T883,13,FALSE)</f>
        <v>#N/A</v>
      </c>
      <c r="O885" s="38" t="e">
        <f t="shared" ca="1" si="200"/>
        <v>#N/A</v>
      </c>
      <c r="P885" s="38" t="e">
        <f t="shared" ca="1" si="201"/>
        <v>#N/A</v>
      </c>
      <c r="Q885" s="38" t="e">
        <f t="shared" ca="1" si="202"/>
        <v>#N/A</v>
      </c>
      <c r="R885" s="38">
        <f t="shared" si="203"/>
        <v>6000</v>
      </c>
      <c r="S885" s="38" t="e">
        <f t="shared" ca="1" si="204"/>
        <v>#N/A</v>
      </c>
      <c r="T885" s="38" t="e">
        <f t="shared" si="205"/>
        <v>#N/A</v>
      </c>
    </row>
    <row r="886" spans="2:20" x14ac:dyDescent="0.25">
      <c r="B886" s="38" t="e">
        <f t="shared" ca="1" si="192"/>
        <v>#N/A</v>
      </c>
      <c r="C886" s="40" t="e">
        <f>Кабельный_журнал!P852</f>
        <v>#N/A</v>
      </c>
      <c r="D886" s="38" t="e">
        <f t="shared" ca="1" si="193"/>
        <v>#N/A</v>
      </c>
      <c r="E886" s="41" t="s">
        <v>351</v>
      </c>
      <c r="F886" s="38" t="e">
        <f t="shared" ca="1" si="194"/>
        <v>#N/A</v>
      </c>
      <c r="G886" s="38" t="e">
        <f t="shared" si="195"/>
        <v>#N/A</v>
      </c>
      <c r="H886" s="41" t="s">
        <v>350</v>
      </c>
      <c r="I886" s="38" t="e">
        <f t="shared" si="196"/>
        <v>#N/A</v>
      </c>
      <c r="J886" s="38" t="e">
        <f t="shared" si="197"/>
        <v>#N/A</v>
      </c>
      <c r="K886" s="41" t="s">
        <v>348</v>
      </c>
      <c r="L886" s="38">
        <f t="shared" si="198"/>
        <v>1.7500000000000002E-2</v>
      </c>
      <c r="M886" s="38" t="e">
        <f t="shared" ca="1" si="199"/>
        <v>#N/A</v>
      </c>
      <c r="N886" s="38" t="e">
        <f ca="1">VLOOKUP(B886,$C$7:$T884,13,FALSE)</f>
        <v>#N/A</v>
      </c>
      <c r="O886" s="38" t="e">
        <f t="shared" ca="1" si="200"/>
        <v>#N/A</v>
      </c>
      <c r="P886" s="38" t="e">
        <f t="shared" ca="1" si="201"/>
        <v>#N/A</v>
      </c>
      <c r="Q886" s="38" t="e">
        <f t="shared" ca="1" si="202"/>
        <v>#N/A</v>
      </c>
      <c r="R886" s="38">
        <f t="shared" si="203"/>
        <v>6000</v>
      </c>
      <c r="S886" s="38" t="e">
        <f t="shared" ca="1" si="204"/>
        <v>#N/A</v>
      </c>
      <c r="T886" s="38" t="e">
        <f t="shared" si="205"/>
        <v>#N/A</v>
      </c>
    </row>
    <row r="887" spans="2:20" x14ac:dyDescent="0.25">
      <c r="B887" s="38" t="e">
        <f t="shared" ca="1" si="192"/>
        <v>#N/A</v>
      </c>
      <c r="C887" s="40" t="e">
        <f>Кабельный_журнал!P853</f>
        <v>#N/A</v>
      </c>
      <c r="D887" s="38" t="e">
        <f t="shared" ca="1" si="193"/>
        <v>#N/A</v>
      </c>
      <c r="E887" s="41" t="s">
        <v>351</v>
      </c>
      <c r="F887" s="38" t="e">
        <f t="shared" ca="1" si="194"/>
        <v>#N/A</v>
      </c>
      <c r="G887" s="38" t="e">
        <f t="shared" si="195"/>
        <v>#N/A</v>
      </c>
      <c r="H887" s="41" t="s">
        <v>350</v>
      </c>
      <c r="I887" s="38" t="e">
        <f t="shared" si="196"/>
        <v>#N/A</v>
      </c>
      <c r="J887" s="38" t="e">
        <f t="shared" si="197"/>
        <v>#N/A</v>
      </c>
      <c r="K887" s="41" t="s">
        <v>348</v>
      </c>
      <c r="L887" s="38">
        <f t="shared" si="198"/>
        <v>1.7500000000000002E-2</v>
      </c>
      <c r="M887" s="38" t="e">
        <f t="shared" ca="1" si="199"/>
        <v>#N/A</v>
      </c>
      <c r="N887" s="38" t="e">
        <f ca="1">VLOOKUP(B887,$C$7:$T885,13,FALSE)</f>
        <v>#N/A</v>
      </c>
      <c r="O887" s="38" t="e">
        <f t="shared" ca="1" si="200"/>
        <v>#N/A</v>
      </c>
      <c r="P887" s="38" t="e">
        <f t="shared" ca="1" si="201"/>
        <v>#N/A</v>
      </c>
      <c r="Q887" s="38" t="e">
        <f t="shared" ca="1" si="202"/>
        <v>#N/A</v>
      </c>
      <c r="R887" s="38">
        <f t="shared" si="203"/>
        <v>6000</v>
      </c>
      <c r="S887" s="38" t="e">
        <f t="shared" ca="1" si="204"/>
        <v>#N/A</v>
      </c>
      <c r="T887" s="38" t="e">
        <f t="shared" si="205"/>
        <v>#N/A</v>
      </c>
    </row>
    <row r="888" spans="2:20" x14ac:dyDescent="0.25">
      <c r="B888" s="38" t="e">
        <f t="shared" ca="1" si="192"/>
        <v>#N/A</v>
      </c>
      <c r="C888" s="40" t="e">
        <f>Кабельный_журнал!P854</f>
        <v>#N/A</v>
      </c>
      <c r="D888" s="38" t="e">
        <f t="shared" ca="1" si="193"/>
        <v>#N/A</v>
      </c>
      <c r="E888" s="41" t="s">
        <v>351</v>
      </c>
      <c r="F888" s="38" t="e">
        <f t="shared" ca="1" si="194"/>
        <v>#N/A</v>
      </c>
      <c r="G888" s="38" t="e">
        <f t="shared" si="195"/>
        <v>#N/A</v>
      </c>
      <c r="H888" s="41" t="s">
        <v>350</v>
      </c>
      <c r="I888" s="38" t="e">
        <f t="shared" si="196"/>
        <v>#N/A</v>
      </c>
      <c r="J888" s="38" t="e">
        <f t="shared" si="197"/>
        <v>#N/A</v>
      </c>
      <c r="K888" s="41" t="s">
        <v>348</v>
      </c>
      <c r="L888" s="38">
        <f t="shared" si="198"/>
        <v>1.7500000000000002E-2</v>
      </c>
      <c r="M888" s="38" t="e">
        <f t="shared" ca="1" si="199"/>
        <v>#N/A</v>
      </c>
      <c r="N888" s="38" t="e">
        <f ca="1">VLOOKUP(B888,$C$7:$T886,13,FALSE)</f>
        <v>#N/A</v>
      </c>
      <c r="O888" s="38" t="e">
        <f t="shared" ca="1" si="200"/>
        <v>#N/A</v>
      </c>
      <c r="P888" s="38" t="e">
        <f t="shared" ca="1" si="201"/>
        <v>#N/A</v>
      </c>
      <c r="Q888" s="38" t="e">
        <f t="shared" ca="1" si="202"/>
        <v>#N/A</v>
      </c>
      <c r="R888" s="38">
        <f t="shared" si="203"/>
        <v>6000</v>
      </c>
      <c r="S888" s="38" t="e">
        <f t="shared" ca="1" si="204"/>
        <v>#N/A</v>
      </c>
      <c r="T888" s="38" t="e">
        <f t="shared" si="205"/>
        <v>#N/A</v>
      </c>
    </row>
    <row r="889" spans="2:20" x14ac:dyDescent="0.25">
      <c r="B889" s="38" t="e">
        <f t="shared" ca="1" si="192"/>
        <v>#N/A</v>
      </c>
      <c r="C889" s="40" t="e">
        <f>Кабельный_журнал!P855</f>
        <v>#N/A</v>
      </c>
      <c r="D889" s="38" t="e">
        <f t="shared" ca="1" si="193"/>
        <v>#N/A</v>
      </c>
      <c r="E889" s="41" t="s">
        <v>351</v>
      </c>
      <c r="F889" s="38" t="e">
        <f t="shared" ca="1" si="194"/>
        <v>#N/A</v>
      </c>
      <c r="G889" s="38" t="e">
        <f t="shared" si="195"/>
        <v>#N/A</v>
      </c>
      <c r="H889" s="41" t="s">
        <v>350</v>
      </c>
      <c r="I889" s="38" t="e">
        <f t="shared" si="196"/>
        <v>#N/A</v>
      </c>
      <c r="J889" s="38" t="e">
        <f t="shared" si="197"/>
        <v>#N/A</v>
      </c>
      <c r="K889" s="41" t="s">
        <v>348</v>
      </c>
      <c r="L889" s="38">
        <f t="shared" si="198"/>
        <v>1.7500000000000002E-2</v>
      </c>
      <c r="M889" s="38" t="e">
        <f t="shared" ca="1" si="199"/>
        <v>#N/A</v>
      </c>
      <c r="N889" s="38" t="e">
        <f ca="1">VLOOKUP(B889,$C$7:$T887,13,FALSE)</f>
        <v>#N/A</v>
      </c>
      <c r="O889" s="38" t="e">
        <f t="shared" ca="1" si="200"/>
        <v>#N/A</v>
      </c>
      <c r="P889" s="38" t="e">
        <f t="shared" ca="1" si="201"/>
        <v>#N/A</v>
      </c>
      <c r="Q889" s="38" t="e">
        <f t="shared" ca="1" si="202"/>
        <v>#N/A</v>
      </c>
      <c r="R889" s="38">
        <f t="shared" si="203"/>
        <v>6000</v>
      </c>
      <c r="S889" s="38" t="e">
        <f t="shared" ca="1" si="204"/>
        <v>#N/A</v>
      </c>
      <c r="T889" s="38" t="e">
        <f t="shared" si="205"/>
        <v>#N/A</v>
      </c>
    </row>
    <row r="890" spans="2:20" x14ac:dyDescent="0.25">
      <c r="B890" s="38" t="e">
        <f t="shared" ca="1" si="192"/>
        <v>#N/A</v>
      </c>
      <c r="C890" s="40" t="e">
        <f>Кабельный_журнал!P856</f>
        <v>#N/A</v>
      </c>
      <c r="D890" s="38" t="e">
        <f t="shared" ca="1" si="193"/>
        <v>#N/A</v>
      </c>
      <c r="E890" s="41" t="s">
        <v>351</v>
      </c>
      <c r="F890" s="38" t="e">
        <f t="shared" ca="1" si="194"/>
        <v>#N/A</v>
      </c>
      <c r="G890" s="38" t="e">
        <f t="shared" si="195"/>
        <v>#N/A</v>
      </c>
      <c r="H890" s="41" t="s">
        <v>350</v>
      </c>
      <c r="I890" s="38" t="e">
        <f t="shared" si="196"/>
        <v>#N/A</v>
      </c>
      <c r="J890" s="38" t="e">
        <f t="shared" si="197"/>
        <v>#N/A</v>
      </c>
      <c r="K890" s="41" t="s">
        <v>348</v>
      </c>
      <c r="L890" s="38">
        <f t="shared" si="198"/>
        <v>1.7500000000000002E-2</v>
      </c>
      <c r="M890" s="38" t="e">
        <f t="shared" ca="1" si="199"/>
        <v>#N/A</v>
      </c>
      <c r="N890" s="38" t="e">
        <f ca="1">VLOOKUP(B890,$C$7:$T888,13,FALSE)</f>
        <v>#N/A</v>
      </c>
      <c r="O890" s="38" t="e">
        <f t="shared" ca="1" si="200"/>
        <v>#N/A</v>
      </c>
      <c r="P890" s="38" t="e">
        <f t="shared" ca="1" si="201"/>
        <v>#N/A</v>
      </c>
      <c r="Q890" s="38" t="e">
        <f t="shared" ca="1" si="202"/>
        <v>#N/A</v>
      </c>
      <c r="R890" s="38">
        <f t="shared" si="203"/>
        <v>6000</v>
      </c>
      <c r="S890" s="38" t="e">
        <f t="shared" ca="1" si="204"/>
        <v>#N/A</v>
      </c>
      <c r="T890" s="38" t="e">
        <f t="shared" si="205"/>
        <v>#N/A</v>
      </c>
    </row>
    <row r="891" spans="2:20" x14ac:dyDescent="0.25">
      <c r="B891" s="38" t="e">
        <f t="shared" ca="1" si="192"/>
        <v>#N/A</v>
      </c>
      <c r="C891" s="40" t="e">
        <f>Кабельный_журнал!P857</f>
        <v>#N/A</v>
      </c>
      <c r="D891" s="38" t="e">
        <f t="shared" ca="1" si="193"/>
        <v>#N/A</v>
      </c>
      <c r="E891" s="41" t="s">
        <v>351</v>
      </c>
      <c r="F891" s="38" t="e">
        <f t="shared" ca="1" si="194"/>
        <v>#N/A</v>
      </c>
      <c r="G891" s="38" t="e">
        <f t="shared" si="195"/>
        <v>#N/A</v>
      </c>
      <c r="H891" s="41" t="s">
        <v>350</v>
      </c>
      <c r="I891" s="38" t="e">
        <f t="shared" si="196"/>
        <v>#N/A</v>
      </c>
      <c r="J891" s="38" t="e">
        <f t="shared" si="197"/>
        <v>#N/A</v>
      </c>
      <c r="K891" s="41" t="s">
        <v>348</v>
      </c>
      <c r="L891" s="38">
        <f t="shared" si="198"/>
        <v>1.7500000000000002E-2</v>
      </c>
      <c r="M891" s="38" t="e">
        <f t="shared" ca="1" si="199"/>
        <v>#N/A</v>
      </c>
      <c r="N891" s="38" t="e">
        <f ca="1">VLOOKUP(B891,$C$7:$T889,13,FALSE)</f>
        <v>#N/A</v>
      </c>
      <c r="O891" s="38" t="e">
        <f t="shared" ca="1" si="200"/>
        <v>#N/A</v>
      </c>
      <c r="P891" s="38" t="e">
        <f t="shared" ca="1" si="201"/>
        <v>#N/A</v>
      </c>
      <c r="Q891" s="38" t="e">
        <f t="shared" ca="1" si="202"/>
        <v>#N/A</v>
      </c>
      <c r="R891" s="38">
        <f t="shared" si="203"/>
        <v>6000</v>
      </c>
      <c r="S891" s="38" t="e">
        <f t="shared" ca="1" si="204"/>
        <v>#N/A</v>
      </c>
      <c r="T891" s="38" t="e">
        <f t="shared" si="205"/>
        <v>#N/A</v>
      </c>
    </row>
    <row r="892" spans="2:20" x14ac:dyDescent="0.25">
      <c r="B892" s="38" t="e">
        <f t="shared" ca="1" si="192"/>
        <v>#N/A</v>
      </c>
      <c r="C892" s="40" t="e">
        <f>Кабельный_журнал!P858</f>
        <v>#N/A</v>
      </c>
      <c r="D892" s="38" t="e">
        <f t="shared" ca="1" si="193"/>
        <v>#N/A</v>
      </c>
      <c r="E892" s="41" t="s">
        <v>351</v>
      </c>
      <c r="F892" s="38" t="e">
        <f t="shared" ca="1" si="194"/>
        <v>#N/A</v>
      </c>
      <c r="G892" s="38" t="e">
        <f t="shared" si="195"/>
        <v>#N/A</v>
      </c>
      <c r="H892" s="41" t="s">
        <v>350</v>
      </c>
      <c r="I892" s="38" t="e">
        <f t="shared" si="196"/>
        <v>#N/A</v>
      </c>
      <c r="J892" s="38" t="e">
        <f t="shared" si="197"/>
        <v>#N/A</v>
      </c>
      <c r="K892" s="41" t="s">
        <v>348</v>
      </c>
      <c r="L892" s="38">
        <f t="shared" si="198"/>
        <v>1.7500000000000002E-2</v>
      </c>
      <c r="M892" s="38" t="e">
        <f t="shared" ca="1" si="199"/>
        <v>#N/A</v>
      </c>
      <c r="N892" s="38" t="e">
        <f ca="1">VLOOKUP(B892,$C$7:$T890,13,FALSE)</f>
        <v>#N/A</v>
      </c>
      <c r="O892" s="38" t="e">
        <f t="shared" ca="1" si="200"/>
        <v>#N/A</v>
      </c>
      <c r="P892" s="38" t="e">
        <f t="shared" ca="1" si="201"/>
        <v>#N/A</v>
      </c>
      <c r="Q892" s="38" t="e">
        <f t="shared" ca="1" si="202"/>
        <v>#N/A</v>
      </c>
      <c r="R892" s="38">
        <f t="shared" si="203"/>
        <v>6000</v>
      </c>
      <c r="S892" s="38" t="e">
        <f t="shared" ca="1" si="204"/>
        <v>#N/A</v>
      </c>
      <c r="T892" s="38" t="e">
        <f t="shared" si="205"/>
        <v>#N/A</v>
      </c>
    </row>
    <row r="893" spans="2:20" x14ac:dyDescent="0.25">
      <c r="B893" s="38" t="e">
        <f t="shared" ca="1" si="192"/>
        <v>#N/A</v>
      </c>
      <c r="C893" s="40" t="e">
        <f>Кабельный_журнал!P859</f>
        <v>#N/A</v>
      </c>
      <c r="D893" s="38" t="e">
        <f t="shared" ca="1" si="193"/>
        <v>#N/A</v>
      </c>
      <c r="E893" s="41" t="s">
        <v>351</v>
      </c>
      <c r="F893" s="38" t="e">
        <f t="shared" ca="1" si="194"/>
        <v>#N/A</v>
      </c>
      <c r="G893" s="38" t="e">
        <f t="shared" si="195"/>
        <v>#N/A</v>
      </c>
      <c r="H893" s="41" t="s">
        <v>350</v>
      </c>
      <c r="I893" s="38" t="e">
        <f t="shared" si="196"/>
        <v>#N/A</v>
      </c>
      <c r="J893" s="38" t="e">
        <f t="shared" si="197"/>
        <v>#N/A</v>
      </c>
      <c r="K893" s="41" t="s">
        <v>348</v>
      </c>
      <c r="L893" s="38">
        <f t="shared" si="198"/>
        <v>1.7500000000000002E-2</v>
      </c>
      <c r="M893" s="38" t="e">
        <f t="shared" ca="1" si="199"/>
        <v>#N/A</v>
      </c>
      <c r="N893" s="38" t="e">
        <f ca="1">VLOOKUP(B893,$C$7:$T891,13,FALSE)</f>
        <v>#N/A</v>
      </c>
      <c r="O893" s="38" t="e">
        <f t="shared" ca="1" si="200"/>
        <v>#N/A</v>
      </c>
      <c r="P893" s="38" t="e">
        <f t="shared" ca="1" si="201"/>
        <v>#N/A</v>
      </c>
      <c r="Q893" s="38" t="e">
        <f t="shared" ca="1" si="202"/>
        <v>#N/A</v>
      </c>
      <c r="R893" s="38">
        <f t="shared" si="203"/>
        <v>6000</v>
      </c>
      <c r="S893" s="38" t="e">
        <f t="shared" ca="1" si="204"/>
        <v>#N/A</v>
      </c>
      <c r="T893" s="38" t="e">
        <f t="shared" si="205"/>
        <v>#N/A</v>
      </c>
    </row>
    <row r="894" spans="2:20" x14ac:dyDescent="0.25">
      <c r="B894" s="38" t="e">
        <f t="shared" ca="1" si="192"/>
        <v>#N/A</v>
      </c>
      <c r="C894" s="40" t="e">
        <f>Кабельный_журнал!P860</f>
        <v>#N/A</v>
      </c>
      <c r="D894" s="38" t="e">
        <f t="shared" ca="1" si="193"/>
        <v>#N/A</v>
      </c>
      <c r="E894" s="41" t="s">
        <v>351</v>
      </c>
      <c r="F894" s="38" t="e">
        <f t="shared" ca="1" si="194"/>
        <v>#N/A</v>
      </c>
      <c r="G894" s="38" t="e">
        <f t="shared" si="195"/>
        <v>#N/A</v>
      </c>
      <c r="H894" s="41" t="s">
        <v>350</v>
      </c>
      <c r="I894" s="38" t="e">
        <f t="shared" si="196"/>
        <v>#N/A</v>
      </c>
      <c r="J894" s="38" t="e">
        <f t="shared" si="197"/>
        <v>#N/A</v>
      </c>
      <c r="K894" s="41" t="s">
        <v>348</v>
      </c>
      <c r="L894" s="38">
        <f t="shared" si="198"/>
        <v>1.7500000000000002E-2</v>
      </c>
      <c r="M894" s="38" t="e">
        <f t="shared" ca="1" si="199"/>
        <v>#N/A</v>
      </c>
      <c r="N894" s="38" t="e">
        <f ca="1">VLOOKUP(B894,$C$7:$T892,13,FALSE)</f>
        <v>#N/A</v>
      </c>
      <c r="O894" s="38" t="e">
        <f t="shared" ca="1" si="200"/>
        <v>#N/A</v>
      </c>
      <c r="P894" s="38" t="e">
        <f t="shared" ca="1" si="201"/>
        <v>#N/A</v>
      </c>
      <c r="Q894" s="38" t="e">
        <f t="shared" ca="1" si="202"/>
        <v>#N/A</v>
      </c>
      <c r="R894" s="38">
        <f t="shared" si="203"/>
        <v>6000</v>
      </c>
      <c r="S894" s="38" t="e">
        <f t="shared" ca="1" si="204"/>
        <v>#N/A</v>
      </c>
      <c r="T894" s="38" t="e">
        <f t="shared" si="205"/>
        <v>#N/A</v>
      </c>
    </row>
    <row r="895" spans="2:20" x14ac:dyDescent="0.25">
      <c r="B895" s="38" t="e">
        <f t="shared" ca="1" si="192"/>
        <v>#N/A</v>
      </c>
      <c r="C895" s="40" t="e">
        <f>Кабельный_журнал!P861</f>
        <v>#N/A</v>
      </c>
      <c r="D895" s="38" t="e">
        <f t="shared" ca="1" si="193"/>
        <v>#N/A</v>
      </c>
      <c r="E895" s="41" t="s">
        <v>351</v>
      </c>
      <c r="F895" s="38" t="e">
        <f t="shared" ca="1" si="194"/>
        <v>#N/A</v>
      </c>
      <c r="G895" s="38" t="e">
        <f t="shared" si="195"/>
        <v>#N/A</v>
      </c>
      <c r="H895" s="41" t="s">
        <v>350</v>
      </c>
      <c r="I895" s="38" t="e">
        <f t="shared" si="196"/>
        <v>#N/A</v>
      </c>
      <c r="J895" s="38" t="e">
        <f t="shared" si="197"/>
        <v>#N/A</v>
      </c>
      <c r="K895" s="41" t="s">
        <v>348</v>
      </c>
      <c r="L895" s="38">
        <f t="shared" si="198"/>
        <v>1.7500000000000002E-2</v>
      </c>
      <c r="M895" s="38" t="e">
        <f t="shared" ca="1" si="199"/>
        <v>#N/A</v>
      </c>
      <c r="N895" s="38" t="e">
        <f ca="1">VLOOKUP(B895,$C$7:$T893,13,FALSE)</f>
        <v>#N/A</v>
      </c>
      <c r="O895" s="38" t="e">
        <f t="shared" ca="1" si="200"/>
        <v>#N/A</v>
      </c>
      <c r="P895" s="38" t="e">
        <f t="shared" ca="1" si="201"/>
        <v>#N/A</v>
      </c>
      <c r="Q895" s="38" t="e">
        <f t="shared" ca="1" si="202"/>
        <v>#N/A</v>
      </c>
      <c r="R895" s="38">
        <f t="shared" si="203"/>
        <v>6000</v>
      </c>
      <c r="S895" s="38" t="e">
        <f t="shared" ca="1" si="204"/>
        <v>#N/A</v>
      </c>
      <c r="T895" s="38" t="e">
        <f t="shared" si="205"/>
        <v>#N/A</v>
      </c>
    </row>
    <row r="896" spans="2:20" x14ac:dyDescent="0.25">
      <c r="B896" s="38" t="e">
        <f t="shared" ca="1" si="192"/>
        <v>#N/A</v>
      </c>
      <c r="C896" s="40" t="e">
        <f>Кабельный_журнал!P862</f>
        <v>#N/A</v>
      </c>
      <c r="D896" s="38" t="e">
        <f t="shared" ca="1" si="193"/>
        <v>#N/A</v>
      </c>
      <c r="E896" s="41" t="s">
        <v>351</v>
      </c>
      <c r="F896" s="38" t="e">
        <f t="shared" ca="1" si="194"/>
        <v>#N/A</v>
      </c>
      <c r="G896" s="38" t="e">
        <f t="shared" si="195"/>
        <v>#N/A</v>
      </c>
      <c r="H896" s="41" t="s">
        <v>350</v>
      </c>
      <c r="I896" s="38" t="e">
        <f t="shared" si="196"/>
        <v>#N/A</v>
      </c>
      <c r="J896" s="38" t="e">
        <f t="shared" si="197"/>
        <v>#N/A</v>
      </c>
      <c r="K896" s="41" t="s">
        <v>348</v>
      </c>
      <c r="L896" s="38">
        <f t="shared" si="198"/>
        <v>1.7500000000000002E-2</v>
      </c>
      <c r="M896" s="38" t="e">
        <f t="shared" ca="1" si="199"/>
        <v>#N/A</v>
      </c>
      <c r="N896" s="38" t="e">
        <f ca="1">VLOOKUP(B896,$C$7:$T894,13,FALSE)</f>
        <v>#N/A</v>
      </c>
      <c r="O896" s="38" t="e">
        <f t="shared" ca="1" si="200"/>
        <v>#N/A</v>
      </c>
      <c r="P896" s="38" t="e">
        <f t="shared" ca="1" si="201"/>
        <v>#N/A</v>
      </c>
      <c r="Q896" s="38" t="e">
        <f t="shared" ca="1" si="202"/>
        <v>#N/A</v>
      </c>
      <c r="R896" s="38">
        <f t="shared" si="203"/>
        <v>6000</v>
      </c>
      <c r="S896" s="38" t="e">
        <f t="shared" ca="1" si="204"/>
        <v>#N/A</v>
      </c>
      <c r="T896" s="38" t="e">
        <f t="shared" si="205"/>
        <v>#N/A</v>
      </c>
    </row>
    <row r="897" spans="2:20" x14ac:dyDescent="0.25">
      <c r="B897" s="38" t="e">
        <f t="shared" ca="1" si="192"/>
        <v>#N/A</v>
      </c>
      <c r="C897" s="40" t="e">
        <f>Кабельный_журнал!P863</f>
        <v>#N/A</v>
      </c>
      <c r="D897" s="38" t="e">
        <f t="shared" ca="1" si="193"/>
        <v>#N/A</v>
      </c>
      <c r="E897" s="41" t="s">
        <v>351</v>
      </c>
      <c r="F897" s="38" t="e">
        <f t="shared" ca="1" si="194"/>
        <v>#N/A</v>
      </c>
      <c r="G897" s="38" t="e">
        <f t="shared" si="195"/>
        <v>#N/A</v>
      </c>
      <c r="H897" s="41" t="s">
        <v>350</v>
      </c>
      <c r="I897" s="38" t="e">
        <f t="shared" si="196"/>
        <v>#N/A</v>
      </c>
      <c r="J897" s="38" t="e">
        <f t="shared" si="197"/>
        <v>#N/A</v>
      </c>
      <c r="K897" s="41" t="s">
        <v>348</v>
      </c>
      <c r="L897" s="38">
        <f t="shared" si="198"/>
        <v>1.7500000000000002E-2</v>
      </c>
      <c r="M897" s="38" t="e">
        <f t="shared" ca="1" si="199"/>
        <v>#N/A</v>
      </c>
      <c r="N897" s="38" t="e">
        <f ca="1">VLOOKUP(B897,$C$7:$T895,13,FALSE)</f>
        <v>#N/A</v>
      </c>
      <c r="O897" s="38" t="e">
        <f t="shared" ca="1" si="200"/>
        <v>#N/A</v>
      </c>
      <c r="P897" s="38" t="e">
        <f t="shared" ca="1" si="201"/>
        <v>#N/A</v>
      </c>
      <c r="Q897" s="38" t="e">
        <f t="shared" ca="1" si="202"/>
        <v>#N/A</v>
      </c>
      <c r="R897" s="38">
        <f t="shared" si="203"/>
        <v>6000</v>
      </c>
      <c r="S897" s="38" t="e">
        <f t="shared" ca="1" si="204"/>
        <v>#N/A</v>
      </c>
      <c r="T897" s="38" t="e">
        <f t="shared" si="205"/>
        <v>#N/A</v>
      </c>
    </row>
    <row r="898" spans="2:20" x14ac:dyDescent="0.25">
      <c r="B898" s="38" t="e">
        <f t="shared" ca="1" si="192"/>
        <v>#N/A</v>
      </c>
      <c r="C898" s="40" t="e">
        <f>Кабельный_журнал!P864</f>
        <v>#N/A</v>
      </c>
      <c r="D898" s="38" t="e">
        <f t="shared" ca="1" si="193"/>
        <v>#N/A</v>
      </c>
      <c r="E898" s="41" t="s">
        <v>351</v>
      </c>
      <c r="F898" s="38" t="e">
        <f t="shared" ca="1" si="194"/>
        <v>#N/A</v>
      </c>
      <c r="G898" s="38" t="e">
        <f t="shared" si="195"/>
        <v>#N/A</v>
      </c>
      <c r="H898" s="41" t="s">
        <v>350</v>
      </c>
      <c r="I898" s="38" t="e">
        <f t="shared" si="196"/>
        <v>#N/A</v>
      </c>
      <c r="J898" s="38" t="e">
        <f t="shared" si="197"/>
        <v>#N/A</v>
      </c>
      <c r="K898" s="41" t="s">
        <v>348</v>
      </c>
      <c r="L898" s="38">
        <f t="shared" si="198"/>
        <v>1.7500000000000002E-2</v>
      </c>
      <c r="M898" s="38" t="e">
        <f t="shared" ca="1" si="199"/>
        <v>#N/A</v>
      </c>
      <c r="N898" s="38" t="e">
        <f ca="1">VLOOKUP(B898,$C$7:$T896,13,FALSE)</f>
        <v>#N/A</v>
      </c>
      <c r="O898" s="38" t="e">
        <f t="shared" ca="1" si="200"/>
        <v>#N/A</v>
      </c>
      <c r="P898" s="38" t="e">
        <f t="shared" ca="1" si="201"/>
        <v>#N/A</v>
      </c>
      <c r="Q898" s="38" t="e">
        <f t="shared" ca="1" si="202"/>
        <v>#N/A</v>
      </c>
      <c r="R898" s="38">
        <f t="shared" si="203"/>
        <v>6000</v>
      </c>
      <c r="S898" s="38" t="e">
        <f t="shared" ca="1" si="204"/>
        <v>#N/A</v>
      </c>
      <c r="T898" s="38" t="e">
        <f t="shared" si="205"/>
        <v>#N/A</v>
      </c>
    </row>
    <row r="899" spans="2:20" x14ac:dyDescent="0.25">
      <c r="B899" s="38" t="e">
        <f t="shared" ca="1" si="192"/>
        <v>#N/A</v>
      </c>
      <c r="C899" s="40" t="e">
        <f>Кабельный_журнал!P865</f>
        <v>#N/A</v>
      </c>
      <c r="D899" s="38" t="e">
        <f t="shared" ca="1" si="193"/>
        <v>#N/A</v>
      </c>
      <c r="E899" s="41" t="s">
        <v>351</v>
      </c>
      <c r="F899" s="38" t="e">
        <f t="shared" ca="1" si="194"/>
        <v>#N/A</v>
      </c>
      <c r="G899" s="38" t="e">
        <f t="shared" si="195"/>
        <v>#N/A</v>
      </c>
      <c r="H899" s="41" t="s">
        <v>350</v>
      </c>
      <c r="I899" s="38" t="e">
        <f t="shared" si="196"/>
        <v>#N/A</v>
      </c>
      <c r="J899" s="38" t="e">
        <f t="shared" si="197"/>
        <v>#N/A</v>
      </c>
      <c r="K899" s="41" t="s">
        <v>348</v>
      </c>
      <c r="L899" s="38">
        <f t="shared" si="198"/>
        <v>1.7500000000000002E-2</v>
      </c>
      <c r="M899" s="38" t="e">
        <f t="shared" ca="1" si="199"/>
        <v>#N/A</v>
      </c>
      <c r="N899" s="38" t="e">
        <f ca="1">VLOOKUP(B899,$C$7:$T897,13,FALSE)</f>
        <v>#N/A</v>
      </c>
      <c r="O899" s="38" t="e">
        <f t="shared" ca="1" si="200"/>
        <v>#N/A</v>
      </c>
      <c r="P899" s="38" t="e">
        <f t="shared" ca="1" si="201"/>
        <v>#N/A</v>
      </c>
      <c r="Q899" s="38" t="e">
        <f t="shared" ca="1" si="202"/>
        <v>#N/A</v>
      </c>
      <c r="R899" s="38">
        <f t="shared" si="203"/>
        <v>6000</v>
      </c>
      <c r="S899" s="38" t="e">
        <f t="shared" ca="1" si="204"/>
        <v>#N/A</v>
      </c>
      <c r="T899" s="38" t="e">
        <f t="shared" si="205"/>
        <v>#N/A</v>
      </c>
    </row>
    <row r="900" spans="2:20" x14ac:dyDescent="0.25">
      <c r="B900" s="38" t="e">
        <f t="shared" ca="1" si="192"/>
        <v>#N/A</v>
      </c>
      <c r="C900" s="40" t="e">
        <f>Кабельный_журнал!P866</f>
        <v>#N/A</v>
      </c>
      <c r="D900" s="38" t="e">
        <f t="shared" ca="1" si="193"/>
        <v>#N/A</v>
      </c>
      <c r="E900" s="41" t="s">
        <v>351</v>
      </c>
      <c r="F900" s="38" t="e">
        <f t="shared" ca="1" si="194"/>
        <v>#N/A</v>
      </c>
      <c r="G900" s="38" t="e">
        <f t="shared" si="195"/>
        <v>#N/A</v>
      </c>
      <c r="H900" s="41" t="s">
        <v>350</v>
      </c>
      <c r="I900" s="38" t="e">
        <f t="shared" si="196"/>
        <v>#N/A</v>
      </c>
      <c r="J900" s="38" t="e">
        <f t="shared" si="197"/>
        <v>#N/A</v>
      </c>
      <c r="K900" s="41" t="s">
        <v>348</v>
      </c>
      <c r="L900" s="38">
        <f t="shared" si="198"/>
        <v>1.7500000000000002E-2</v>
      </c>
      <c r="M900" s="38" t="e">
        <f t="shared" ca="1" si="199"/>
        <v>#N/A</v>
      </c>
      <c r="N900" s="38" t="e">
        <f ca="1">VLOOKUP(B900,$C$7:$T898,13,FALSE)</f>
        <v>#N/A</v>
      </c>
      <c r="O900" s="38" t="e">
        <f t="shared" ca="1" si="200"/>
        <v>#N/A</v>
      </c>
      <c r="P900" s="38" t="e">
        <f t="shared" ca="1" si="201"/>
        <v>#N/A</v>
      </c>
      <c r="Q900" s="38" t="e">
        <f t="shared" ca="1" si="202"/>
        <v>#N/A</v>
      </c>
      <c r="R900" s="38">
        <f t="shared" si="203"/>
        <v>6000</v>
      </c>
      <c r="S900" s="38" t="e">
        <f t="shared" ca="1" si="204"/>
        <v>#N/A</v>
      </c>
      <c r="T900" s="38" t="e">
        <f t="shared" si="205"/>
        <v>#N/A</v>
      </c>
    </row>
    <row r="901" spans="2:20" x14ac:dyDescent="0.25">
      <c r="B901" s="38" t="e">
        <f t="shared" ca="1" si="192"/>
        <v>#N/A</v>
      </c>
      <c r="C901" s="40" t="e">
        <f>Кабельный_журнал!P867</f>
        <v>#N/A</v>
      </c>
      <c r="D901" s="38" t="e">
        <f t="shared" ca="1" si="193"/>
        <v>#N/A</v>
      </c>
      <c r="E901" s="41" t="s">
        <v>351</v>
      </c>
      <c r="F901" s="38" t="e">
        <f t="shared" ca="1" si="194"/>
        <v>#N/A</v>
      </c>
      <c r="G901" s="38" t="e">
        <f t="shared" si="195"/>
        <v>#N/A</v>
      </c>
      <c r="H901" s="41" t="s">
        <v>350</v>
      </c>
      <c r="I901" s="38" t="e">
        <f t="shared" si="196"/>
        <v>#N/A</v>
      </c>
      <c r="J901" s="38" t="e">
        <f t="shared" si="197"/>
        <v>#N/A</v>
      </c>
      <c r="K901" s="41" t="s">
        <v>348</v>
      </c>
      <c r="L901" s="38">
        <f t="shared" si="198"/>
        <v>1.7500000000000002E-2</v>
      </c>
      <c r="M901" s="38" t="e">
        <f t="shared" ca="1" si="199"/>
        <v>#N/A</v>
      </c>
      <c r="N901" s="38" t="e">
        <f ca="1">VLOOKUP(B901,$C$7:$T899,13,FALSE)</f>
        <v>#N/A</v>
      </c>
      <c r="O901" s="38" t="e">
        <f t="shared" ca="1" si="200"/>
        <v>#N/A</v>
      </c>
      <c r="P901" s="38" t="e">
        <f t="shared" ca="1" si="201"/>
        <v>#N/A</v>
      </c>
      <c r="Q901" s="38" t="e">
        <f t="shared" ca="1" si="202"/>
        <v>#N/A</v>
      </c>
      <c r="R901" s="38">
        <f t="shared" si="203"/>
        <v>6000</v>
      </c>
      <c r="S901" s="38" t="e">
        <f t="shared" ca="1" si="204"/>
        <v>#N/A</v>
      </c>
      <c r="T901" s="38" t="e">
        <f t="shared" si="205"/>
        <v>#N/A</v>
      </c>
    </row>
    <row r="902" spans="2:20" x14ac:dyDescent="0.25">
      <c r="B902" s="38" t="e">
        <f t="shared" ca="1" si="192"/>
        <v>#N/A</v>
      </c>
      <c r="C902" s="40" t="e">
        <f>Кабельный_журнал!P868</f>
        <v>#N/A</v>
      </c>
      <c r="D902" s="38" t="e">
        <f t="shared" ca="1" si="193"/>
        <v>#N/A</v>
      </c>
      <c r="E902" s="41" t="s">
        <v>351</v>
      </c>
      <c r="F902" s="38" t="e">
        <f t="shared" ca="1" si="194"/>
        <v>#N/A</v>
      </c>
      <c r="G902" s="38" t="e">
        <f t="shared" si="195"/>
        <v>#N/A</v>
      </c>
      <c r="H902" s="41" t="s">
        <v>350</v>
      </c>
      <c r="I902" s="38" t="e">
        <f t="shared" si="196"/>
        <v>#N/A</v>
      </c>
      <c r="J902" s="38" t="e">
        <f t="shared" si="197"/>
        <v>#N/A</v>
      </c>
      <c r="K902" s="41" t="s">
        <v>348</v>
      </c>
      <c r="L902" s="38">
        <f t="shared" si="198"/>
        <v>1.7500000000000002E-2</v>
      </c>
      <c r="M902" s="38" t="e">
        <f t="shared" ca="1" si="199"/>
        <v>#N/A</v>
      </c>
      <c r="N902" s="38" t="e">
        <f ca="1">VLOOKUP(B902,$C$7:$T900,13,FALSE)</f>
        <v>#N/A</v>
      </c>
      <c r="O902" s="38" t="e">
        <f t="shared" ca="1" si="200"/>
        <v>#N/A</v>
      </c>
      <c r="P902" s="38" t="e">
        <f t="shared" ca="1" si="201"/>
        <v>#N/A</v>
      </c>
      <c r="Q902" s="38" t="e">
        <f t="shared" ca="1" si="202"/>
        <v>#N/A</v>
      </c>
      <c r="R902" s="38">
        <f t="shared" si="203"/>
        <v>6000</v>
      </c>
      <c r="S902" s="38" t="e">
        <f t="shared" ca="1" si="204"/>
        <v>#N/A</v>
      </c>
      <c r="T902" s="38" t="e">
        <f t="shared" si="205"/>
        <v>#N/A</v>
      </c>
    </row>
    <row r="903" spans="2:20" x14ac:dyDescent="0.25">
      <c r="B903" s="38" t="e">
        <f t="shared" ca="1" si="192"/>
        <v>#N/A</v>
      </c>
      <c r="C903" s="40" t="e">
        <f>Кабельный_журнал!P869</f>
        <v>#N/A</v>
      </c>
      <c r="D903" s="38" t="e">
        <f t="shared" ca="1" si="193"/>
        <v>#N/A</v>
      </c>
      <c r="E903" s="41" t="s">
        <v>351</v>
      </c>
      <c r="F903" s="38" t="e">
        <f t="shared" ca="1" si="194"/>
        <v>#N/A</v>
      </c>
      <c r="G903" s="38" t="e">
        <f t="shared" si="195"/>
        <v>#N/A</v>
      </c>
      <c r="H903" s="41" t="s">
        <v>350</v>
      </c>
      <c r="I903" s="38" t="e">
        <f t="shared" si="196"/>
        <v>#N/A</v>
      </c>
      <c r="J903" s="38" t="e">
        <f t="shared" si="197"/>
        <v>#N/A</v>
      </c>
      <c r="K903" s="41" t="s">
        <v>348</v>
      </c>
      <c r="L903" s="38">
        <f t="shared" si="198"/>
        <v>1.7500000000000002E-2</v>
      </c>
      <c r="M903" s="38" t="e">
        <f t="shared" ca="1" si="199"/>
        <v>#N/A</v>
      </c>
      <c r="N903" s="38" t="e">
        <f ca="1">VLOOKUP(B903,$C$7:$T901,13,FALSE)</f>
        <v>#N/A</v>
      </c>
      <c r="O903" s="38" t="e">
        <f t="shared" ca="1" si="200"/>
        <v>#N/A</v>
      </c>
      <c r="P903" s="38" t="e">
        <f t="shared" ca="1" si="201"/>
        <v>#N/A</v>
      </c>
      <c r="Q903" s="38" t="e">
        <f t="shared" ca="1" si="202"/>
        <v>#N/A</v>
      </c>
      <c r="R903" s="38">
        <f t="shared" si="203"/>
        <v>6000</v>
      </c>
      <c r="S903" s="38" t="e">
        <f t="shared" ca="1" si="204"/>
        <v>#N/A</v>
      </c>
      <c r="T903" s="38" t="e">
        <f t="shared" si="205"/>
        <v>#N/A</v>
      </c>
    </row>
    <row r="904" spans="2:20" x14ac:dyDescent="0.25">
      <c r="B904" s="38" t="e">
        <f t="shared" ca="1" si="192"/>
        <v>#N/A</v>
      </c>
      <c r="C904" s="40" t="e">
        <f>Кабельный_журнал!P870</f>
        <v>#N/A</v>
      </c>
      <c r="D904" s="38" t="e">
        <f t="shared" ca="1" si="193"/>
        <v>#N/A</v>
      </c>
      <c r="E904" s="41" t="s">
        <v>351</v>
      </c>
      <c r="F904" s="38" t="e">
        <f t="shared" ca="1" si="194"/>
        <v>#N/A</v>
      </c>
      <c r="G904" s="38" t="e">
        <f t="shared" si="195"/>
        <v>#N/A</v>
      </c>
      <c r="H904" s="41" t="s">
        <v>350</v>
      </c>
      <c r="I904" s="38" t="e">
        <f t="shared" si="196"/>
        <v>#N/A</v>
      </c>
      <c r="J904" s="38" t="e">
        <f t="shared" si="197"/>
        <v>#N/A</v>
      </c>
      <c r="K904" s="41" t="s">
        <v>348</v>
      </c>
      <c r="L904" s="38">
        <f t="shared" si="198"/>
        <v>1.7500000000000002E-2</v>
      </c>
      <c r="M904" s="38" t="e">
        <f t="shared" ca="1" si="199"/>
        <v>#N/A</v>
      </c>
      <c r="N904" s="38" t="e">
        <f ca="1">VLOOKUP(B904,$C$7:$T902,13,FALSE)</f>
        <v>#N/A</v>
      </c>
      <c r="O904" s="38" t="e">
        <f t="shared" ca="1" si="200"/>
        <v>#N/A</v>
      </c>
      <c r="P904" s="38" t="e">
        <f t="shared" ca="1" si="201"/>
        <v>#N/A</v>
      </c>
      <c r="Q904" s="38" t="e">
        <f t="shared" ca="1" si="202"/>
        <v>#N/A</v>
      </c>
      <c r="R904" s="38">
        <f t="shared" si="203"/>
        <v>6000</v>
      </c>
      <c r="S904" s="38" t="e">
        <f t="shared" ca="1" si="204"/>
        <v>#N/A</v>
      </c>
      <c r="T904" s="38" t="e">
        <f t="shared" si="205"/>
        <v>#N/A</v>
      </c>
    </row>
    <row r="905" spans="2:20" x14ac:dyDescent="0.25">
      <c r="B905" s="38" t="e">
        <f t="shared" ca="1" si="192"/>
        <v>#N/A</v>
      </c>
      <c r="C905" s="40" t="e">
        <f>Кабельный_журнал!P871</f>
        <v>#N/A</v>
      </c>
      <c r="D905" s="38" t="e">
        <f t="shared" ca="1" si="193"/>
        <v>#N/A</v>
      </c>
      <c r="E905" s="41" t="s">
        <v>351</v>
      </c>
      <c r="F905" s="38" t="e">
        <f t="shared" ca="1" si="194"/>
        <v>#N/A</v>
      </c>
      <c r="G905" s="38" t="e">
        <f t="shared" si="195"/>
        <v>#N/A</v>
      </c>
      <c r="H905" s="41" t="s">
        <v>350</v>
      </c>
      <c r="I905" s="38" t="e">
        <f t="shared" si="196"/>
        <v>#N/A</v>
      </c>
      <c r="J905" s="38" t="e">
        <f t="shared" si="197"/>
        <v>#N/A</v>
      </c>
      <c r="K905" s="41" t="s">
        <v>348</v>
      </c>
      <c r="L905" s="38">
        <f t="shared" si="198"/>
        <v>1.7500000000000002E-2</v>
      </c>
      <c r="M905" s="38" t="e">
        <f t="shared" ca="1" si="199"/>
        <v>#N/A</v>
      </c>
      <c r="N905" s="38" t="e">
        <f ca="1">VLOOKUP(B905,$C$7:$T903,13,FALSE)</f>
        <v>#N/A</v>
      </c>
      <c r="O905" s="38" t="e">
        <f t="shared" ca="1" si="200"/>
        <v>#N/A</v>
      </c>
      <c r="P905" s="38" t="e">
        <f t="shared" ca="1" si="201"/>
        <v>#N/A</v>
      </c>
      <c r="Q905" s="38" t="e">
        <f t="shared" ca="1" si="202"/>
        <v>#N/A</v>
      </c>
      <c r="R905" s="38">
        <f t="shared" si="203"/>
        <v>6000</v>
      </c>
      <c r="S905" s="38" t="e">
        <f t="shared" ca="1" si="204"/>
        <v>#N/A</v>
      </c>
      <c r="T905" s="38" t="e">
        <f t="shared" si="205"/>
        <v>#N/A</v>
      </c>
    </row>
    <row r="906" spans="2:20" x14ac:dyDescent="0.25">
      <c r="B906" s="38" t="e">
        <f t="shared" ca="1" si="192"/>
        <v>#N/A</v>
      </c>
      <c r="C906" s="40" t="e">
        <f>Кабельный_журнал!P872</f>
        <v>#N/A</v>
      </c>
      <c r="D906" s="38" t="e">
        <f t="shared" ca="1" si="193"/>
        <v>#N/A</v>
      </c>
      <c r="E906" s="41" t="s">
        <v>351</v>
      </c>
      <c r="F906" s="38" t="e">
        <f t="shared" ca="1" si="194"/>
        <v>#N/A</v>
      </c>
      <c r="G906" s="38" t="e">
        <f t="shared" si="195"/>
        <v>#N/A</v>
      </c>
      <c r="H906" s="41" t="s">
        <v>350</v>
      </c>
      <c r="I906" s="38" t="e">
        <f t="shared" si="196"/>
        <v>#N/A</v>
      </c>
      <c r="J906" s="38" t="e">
        <f t="shared" si="197"/>
        <v>#N/A</v>
      </c>
      <c r="K906" s="41" t="s">
        <v>348</v>
      </c>
      <c r="L906" s="38">
        <f t="shared" si="198"/>
        <v>1.7500000000000002E-2</v>
      </c>
      <c r="M906" s="38" t="e">
        <f t="shared" ca="1" si="199"/>
        <v>#N/A</v>
      </c>
      <c r="N906" s="38" t="e">
        <f ca="1">VLOOKUP(B906,$C$7:$T904,13,FALSE)</f>
        <v>#N/A</v>
      </c>
      <c r="O906" s="38" t="e">
        <f t="shared" ca="1" si="200"/>
        <v>#N/A</v>
      </c>
      <c r="P906" s="38" t="e">
        <f t="shared" ca="1" si="201"/>
        <v>#N/A</v>
      </c>
      <c r="Q906" s="38" t="e">
        <f t="shared" ca="1" si="202"/>
        <v>#N/A</v>
      </c>
      <c r="R906" s="38">
        <f t="shared" si="203"/>
        <v>6000</v>
      </c>
      <c r="S906" s="38" t="e">
        <f t="shared" ca="1" si="204"/>
        <v>#N/A</v>
      </c>
      <c r="T906" s="38" t="e">
        <f t="shared" si="205"/>
        <v>#N/A</v>
      </c>
    </row>
    <row r="907" spans="2:20" x14ac:dyDescent="0.25">
      <c r="B907" s="38" t="e">
        <f t="shared" ca="1" si="192"/>
        <v>#N/A</v>
      </c>
      <c r="C907" s="40" t="e">
        <f>Кабельный_журнал!P873</f>
        <v>#N/A</v>
      </c>
      <c r="D907" s="38" t="e">
        <f t="shared" ca="1" si="193"/>
        <v>#N/A</v>
      </c>
      <c r="E907" s="41" t="s">
        <v>351</v>
      </c>
      <c r="F907" s="38" t="e">
        <f t="shared" ca="1" si="194"/>
        <v>#N/A</v>
      </c>
      <c r="G907" s="38" t="e">
        <f t="shared" si="195"/>
        <v>#N/A</v>
      </c>
      <c r="H907" s="41" t="s">
        <v>350</v>
      </c>
      <c r="I907" s="38" t="e">
        <f t="shared" si="196"/>
        <v>#N/A</v>
      </c>
      <c r="J907" s="38" t="e">
        <f t="shared" si="197"/>
        <v>#N/A</v>
      </c>
      <c r="K907" s="41" t="s">
        <v>348</v>
      </c>
      <c r="L907" s="38">
        <f t="shared" si="198"/>
        <v>1.7500000000000002E-2</v>
      </c>
      <c r="M907" s="38" t="e">
        <f t="shared" ca="1" si="199"/>
        <v>#N/A</v>
      </c>
      <c r="N907" s="38" t="e">
        <f ca="1">VLOOKUP(B907,$C$7:$T905,13,FALSE)</f>
        <v>#N/A</v>
      </c>
      <c r="O907" s="38" t="e">
        <f t="shared" ca="1" si="200"/>
        <v>#N/A</v>
      </c>
      <c r="P907" s="38" t="e">
        <f t="shared" ca="1" si="201"/>
        <v>#N/A</v>
      </c>
      <c r="Q907" s="38" t="e">
        <f t="shared" ca="1" si="202"/>
        <v>#N/A</v>
      </c>
      <c r="R907" s="38">
        <f t="shared" si="203"/>
        <v>6000</v>
      </c>
      <c r="S907" s="38" t="e">
        <f t="shared" ca="1" si="204"/>
        <v>#N/A</v>
      </c>
      <c r="T907" s="38" t="e">
        <f t="shared" si="205"/>
        <v>#N/A</v>
      </c>
    </row>
    <row r="908" spans="2:20" x14ac:dyDescent="0.25">
      <c r="B908" s="38" t="e">
        <f t="shared" ca="1" si="192"/>
        <v>#N/A</v>
      </c>
      <c r="C908" s="40" t="e">
        <f>Кабельный_журнал!P874</f>
        <v>#N/A</v>
      </c>
      <c r="D908" s="38" t="e">
        <f t="shared" ca="1" si="193"/>
        <v>#N/A</v>
      </c>
      <c r="E908" s="41" t="s">
        <v>351</v>
      </c>
      <c r="F908" s="38" t="e">
        <f t="shared" ca="1" si="194"/>
        <v>#N/A</v>
      </c>
      <c r="G908" s="38" t="e">
        <f t="shared" si="195"/>
        <v>#N/A</v>
      </c>
      <c r="H908" s="41" t="s">
        <v>350</v>
      </c>
      <c r="I908" s="38" t="e">
        <f t="shared" si="196"/>
        <v>#N/A</v>
      </c>
      <c r="J908" s="38" t="e">
        <f t="shared" si="197"/>
        <v>#N/A</v>
      </c>
      <c r="K908" s="41" t="s">
        <v>348</v>
      </c>
      <c r="L908" s="38">
        <f t="shared" si="198"/>
        <v>1.7500000000000002E-2</v>
      </c>
      <c r="M908" s="38" t="e">
        <f t="shared" ca="1" si="199"/>
        <v>#N/A</v>
      </c>
      <c r="N908" s="38" t="e">
        <f ca="1">VLOOKUP(B908,$C$7:$T906,13,FALSE)</f>
        <v>#N/A</v>
      </c>
      <c r="O908" s="38" t="e">
        <f t="shared" ca="1" si="200"/>
        <v>#N/A</v>
      </c>
      <c r="P908" s="38" t="e">
        <f t="shared" ca="1" si="201"/>
        <v>#N/A</v>
      </c>
      <c r="Q908" s="38" t="e">
        <f t="shared" ca="1" si="202"/>
        <v>#N/A</v>
      </c>
      <c r="R908" s="38">
        <f t="shared" si="203"/>
        <v>6000</v>
      </c>
      <c r="S908" s="38" t="e">
        <f t="shared" ca="1" si="204"/>
        <v>#N/A</v>
      </c>
      <c r="T908" s="38" t="e">
        <f t="shared" si="205"/>
        <v>#N/A</v>
      </c>
    </row>
    <row r="909" spans="2:20" x14ac:dyDescent="0.25">
      <c r="B909" s="38" t="e">
        <f t="shared" ca="1" si="192"/>
        <v>#N/A</v>
      </c>
      <c r="C909" s="40" t="e">
        <f>Кабельный_журнал!P875</f>
        <v>#N/A</v>
      </c>
      <c r="D909" s="38" t="e">
        <f t="shared" ca="1" si="193"/>
        <v>#N/A</v>
      </c>
      <c r="E909" s="41" t="s">
        <v>351</v>
      </c>
      <c r="F909" s="38" t="e">
        <f t="shared" ca="1" si="194"/>
        <v>#N/A</v>
      </c>
      <c r="G909" s="38" t="e">
        <f t="shared" si="195"/>
        <v>#N/A</v>
      </c>
      <c r="H909" s="41" t="s">
        <v>350</v>
      </c>
      <c r="I909" s="38" t="e">
        <f t="shared" si="196"/>
        <v>#N/A</v>
      </c>
      <c r="J909" s="38" t="e">
        <f t="shared" si="197"/>
        <v>#N/A</v>
      </c>
      <c r="K909" s="41" t="s">
        <v>348</v>
      </c>
      <c r="L909" s="38">
        <f t="shared" si="198"/>
        <v>1.7500000000000002E-2</v>
      </c>
      <c r="M909" s="38" t="e">
        <f t="shared" ca="1" si="199"/>
        <v>#N/A</v>
      </c>
      <c r="N909" s="38" t="e">
        <f ca="1">VLOOKUP(B909,$C$7:$T907,13,FALSE)</f>
        <v>#N/A</v>
      </c>
      <c r="O909" s="38" t="e">
        <f t="shared" ca="1" si="200"/>
        <v>#N/A</v>
      </c>
      <c r="P909" s="38" t="e">
        <f t="shared" ca="1" si="201"/>
        <v>#N/A</v>
      </c>
      <c r="Q909" s="38" t="e">
        <f t="shared" ca="1" si="202"/>
        <v>#N/A</v>
      </c>
      <c r="R909" s="38">
        <f t="shared" si="203"/>
        <v>6000</v>
      </c>
      <c r="S909" s="38" t="e">
        <f t="shared" ca="1" si="204"/>
        <v>#N/A</v>
      </c>
      <c r="T909" s="38" t="e">
        <f t="shared" si="205"/>
        <v>#N/A</v>
      </c>
    </row>
    <row r="910" spans="2:20" x14ac:dyDescent="0.25">
      <c r="B910" s="38" t="e">
        <f t="shared" ca="1" si="192"/>
        <v>#N/A</v>
      </c>
      <c r="C910" s="40" t="e">
        <f>Кабельный_журнал!P876</f>
        <v>#N/A</v>
      </c>
      <c r="D910" s="38" t="e">
        <f t="shared" ca="1" si="193"/>
        <v>#N/A</v>
      </c>
      <c r="E910" s="41" t="s">
        <v>351</v>
      </c>
      <c r="F910" s="38" t="e">
        <f t="shared" ca="1" si="194"/>
        <v>#N/A</v>
      </c>
      <c r="G910" s="38" t="e">
        <f t="shared" si="195"/>
        <v>#N/A</v>
      </c>
      <c r="H910" s="41" t="s">
        <v>350</v>
      </c>
      <c r="I910" s="38" t="e">
        <f t="shared" si="196"/>
        <v>#N/A</v>
      </c>
      <c r="J910" s="38" t="e">
        <f t="shared" si="197"/>
        <v>#N/A</v>
      </c>
      <c r="K910" s="41" t="s">
        <v>348</v>
      </c>
      <c r="L910" s="38">
        <f t="shared" si="198"/>
        <v>1.7500000000000002E-2</v>
      </c>
      <c r="M910" s="38" t="e">
        <f t="shared" ca="1" si="199"/>
        <v>#N/A</v>
      </c>
      <c r="N910" s="38" t="e">
        <f ca="1">VLOOKUP(B910,$C$7:$T908,13,FALSE)</f>
        <v>#N/A</v>
      </c>
      <c r="O910" s="38" t="e">
        <f t="shared" ca="1" si="200"/>
        <v>#N/A</v>
      </c>
      <c r="P910" s="38" t="e">
        <f t="shared" ca="1" si="201"/>
        <v>#N/A</v>
      </c>
      <c r="Q910" s="38" t="e">
        <f t="shared" ca="1" si="202"/>
        <v>#N/A</v>
      </c>
      <c r="R910" s="38">
        <f t="shared" si="203"/>
        <v>6000</v>
      </c>
      <c r="S910" s="38" t="e">
        <f t="shared" ca="1" si="204"/>
        <v>#N/A</v>
      </c>
      <c r="T910" s="38" t="e">
        <f t="shared" si="205"/>
        <v>#N/A</v>
      </c>
    </row>
    <row r="911" spans="2:20" x14ac:dyDescent="0.25">
      <c r="B911" s="38" t="e">
        <f t="shared" ca="1" si="192"/>
        <v>#N/A</v>
      </c>
      <c r="C911" s="40" t="e">
        <f>Кабельный_журнал!P877</f>
        <v>#N/A</v>
      </c>
      <c r="D911" s="38" t="e">
        <f t="shared" ca="1" si="193"/>
        <v>#N/A</v>
      </c>
      <c r="E911" s="41" t="s">
        <v>351</v>
      </c>
      <c r="F911" s="38" t="e">
        <f t="shared" ca="1" si="194"/>
        <v>#N/A</v>
      </c>
      <c r="G911" s="38" t="e">
        <f t="shared" si="195"/>
        <v>#N/A</v>
      </c>
      <c r="H911" s="41" t="s">
        <v>350</v>
      </c>
      <c r="I911" s="38" t="e">
        <f t="shared" si="196"/>
        <v>#N/A</v>
      </c>
      <c r="J911" s="38" t="e">
        <f t="shared" si="197"/>
        <v>#N/A</v>
      </c>
      <c r="K911" s="41" t="s">
        <v>348</v>
      </c>
      <c r="L911" s="38">
        <f t="shared" si="198"/>
        <v>1.7500000000000002E-2</v>
      </c>
      <c r="M911" s="38" t="e">
        <f t="shared" ca="1" si="199"/>
        <v>#N/A</v>
      </c>
      <c r="N911" s="38" t="e">
        <f ca="1">VLOOKUP(B911,$C$7:$T909,13,FALSE)</f>
        <v>#N/A</v>
      </c>
      <c r="O911" s="38" t="e">
        <f t="shared" ca="1" si="200"/>
        <v>#N/A</v>
      </c>
      <c r="P911" s="38" t="e">
        <f t="shared" ca="1" si="201"/>
        <v>#N/A</v>
      </c>
      <c r="Q911" s="38" t="e">
        <f t="shared" ca="1" si="202"/>
        <v>#N/A</v>
      </c>
      <c r="R911" s="38">
        <f t="shared" si="203"/>
        <v>6000</v>
      </c>
      <c r="S911" s="38" t="e">
        <f t="shared" ca="1" si="204"/>
        <v>#N/A</v>
      </c>
      <c r="T911" s="38" t="e">
        <f t="shared" si="205"/>
        <v>#N/A</v>
      </c>
    </row>
    <row r="912" spans="2:20" x14ac:dyDescent="0.25">
      <c r="B912" s="38" t="e">
        <f t="shared" ca="1" si="192"/>
        <v>#N/A</v>
      </c>
      <c r="C912" s="40" t="e">
        <f>Кабельный_журнал!P878</f>
        <v>#N/A</v>
      </c>
      <c r="D912" s="38" t="e">
        <f t="shared" ca="1" si="193"/>
        <v>#N/A</v>
      </c>
      <c r="E912" s="41" t="s">
        <v>351</v>
      </c>
      <c r="F912" s="38" t="e">
        <f t="shared" ca="1" si="194"/>
        <v>#N/A</v>
      </c>
      <c r="G912" s="38" t="e">
        <f t="shared" si="195"/>
        <v>#N/A</v>
      </c>
      <c r="H912" s="41" t="s">
        <v>350</v>
      </c>
      <c r="I912" s="38" t="e">
        <f t="shared" si="196"/>
        <v>#N/A</v>
      </c>
      <c r="J912" s="38" t="e">
        <f t="shared" si="197"/>
        <v>#N/A</v>
      </c>
      <c r="K912" s="41" t="s">
        <v>348</v>
      </c>
      <c r="L912" s="38">
        <f t="shared" si="198"/>
        <v>1.7500000000000002E-2</v>
      </c>
      <c r="M912" s="38" t="e">
        <f t="shared" ca="1" si="199"/>
        <v>#N/A</v>
      </c>
      <c r="N912" s="38" t="e">
        <f ca="1">VLOOKUP(B912,$C$7:$T910,13,FALSE)</f>
        <v>#N/A</v>
      </c>
      <c r="O912" s="38" t="e">
        <f t="shared" ca="1" si="200"/>
        <v>#N/A</v>
      </c>
      <c r="P912" s="38" t="e">
        <f t="shared" ca="1" si="201"/>
        <v>#N/A</v>
      </c>
      <c r="Q912" s="38" t="e">
        <f t="shared" ca="1" si="202"/>
        <v>#N/A</v>
      </c>
      <c r="R912" s="38">
        <f t="shared" si="203"/>
        <v>6000</v>
      </c>
      <c r="S912" s="38" t="e">
        <f t="shared" ca="1" si="204"/>
        <v>#N/A</v>
      </c>
      <c r="T912" s="38" t="e">
        <f t="shared" si="205"/>
        <v>#N/A</v>
      </c>
    </row>
    <row r="913" spans="2:20" x14ac:dyDescent="0.25">
      <c r="B913" s="38" t="e">
        <f t="shared" ca="1" si="192"/>
        <v>#N/A</v>
      </c>
      <c r="C913" s="40" t="e">
        <f>Кабельный_журнал!P879</f>
        <v>#N/A</v>
      </c>
      <c r="D913" s="38" t="e">
        <f t="shared" ca="1" si="193"/>
        <v>#N/A</v>
      </c>
      <c r="E913" s="41" t="s">
        <v>351</v>
      </c>
      <c r="F913" s="38" t="e">
        <f t="shared" ca="1" si="194"/>
        <v>#N/A</v>
      </c>
      <c r="G913" s="38" t="e">
        <f t="shared" si="195"/>
        <v>#N/A</v>
      </c>
      <c r="H913" s="41" t="s">
        <v>350</v>
      </c>
      <c r="I913" s="38" t="e">
        <f t="shared" si="196"/>
        <v>#N/A</v>
      </c>
      <c r="J913" s="38" t="e">
        <f t="shared" si="197"/>
        <v>#N/A</v>
      </c>
      <c r="K913" s="41" t="s">
        <v>348</v>
      </c>
      <c r="L913" s="38">
        <f t="shared" si="198"/>
        <v>1.7500000000000002E-2</v>
      </c>
      <c r="M913" s="38" t="e">
        <f t="shared" ca="1" si="199"/>
        <v>#N/A</v>
      </c>
      <c r="N913" s="38" t="e">
        <f ca="1">VLOOKUP(B913,$C$7:$T911,13,FALSE)</f>
        <v>#N/A</v>
      </c>
      <c r="O913" s="38" t="e">
        <f t="shared" ca="1" si="200"/>
        <v>#N/A</v>
      </c>
      <c r="P913" s="38" t="e">
        <f t="shared" ca="1" si="201"/>
        <v>#N/A</v>
      </c>
      <c r="Q913" s="38" t="e">
        <f t="shared" ca="1" si="202"/>
        <v>#N/A</v>
      </c>
      <c r="R913" s="38">
        <f t="shared" si="203"/>
        <v>6000</v>
      </c>
      <c r="S913" s="38" t="e">
        <f t="shared" ca="1" si="204"/>
        <v>#N/A</v>
      </c>
      <c r="T913" s="38" t="e">
        <f t="shared" si="205"/>
        <v>#N/A</v>
      </c>
    </row>
    <row r="914" spans="2:20" x14ac:dyDescent="0.25">
      <c r="B914" s="38" t="e">
        <f t="shared" ca="1" si="192"/>
        <v>#N/A</v>
      </c>
      <c r="C914" s="40" t="e">
        <f>Кабельный_журнал!P880</f>
        <v>#N/A</v>
      </c>
      <c r="D914" s="38" t="e">
        <f t="shared" ca="1" si="193"/>
        <v>#N/A</v>
      </c>
      <c r="E914" s="41" t="s">
        <v>351</v>
      </c>
      <c r="F914" s="38" t="e">
        <f t="shared" ca="1" si="194"/>
        <v>#N/A</v>
      </c>
      <c r="G914" s="38" t="e">
        <f t="shared" si="195"/>
        <v>#N/A</v>
      </c>
      <c r="H914" s="41" t="s">
        <v>350</v>
      </c>
      <c r="I914" s="38" t="e">
        <f t="shared" si="196"/>
        <v>#N/A</v>
      </c>
      <c r="J914" s="38" t="e">
        <f t="shared" si="197"/>
        <v>#N/A</v>
      </c>
      <c r="K914" s="41" t="s">
        <v>348</v>
      </c>
      <c r="L914" s="38">
        <f t="shared" si="198"/>
        <v>1.7500000000000002E-2</v>
      </c>
      <c r="M914" s="38" t="e">
        <f t="shared" ca="1" si="199"/>
        <v>#N/A</v>
      </c>
      <c r="N914" s="38" t="e">
        <f ca="1">VLOOKUP(B914,$C$7:$T912,13,FALSE)</f>
        <v>#N/A</v>
      </c>
      <c r="O914" s="38" t="e">
        <f t="shared" ca="1" si="200"/>
        <v>#N/A</v>
      </c>
      <c r="P914" s="38" t="e">
        <f t="shared" ca="1" si="201"/>
        <v>#N/A</v>
      </c>
      <c r="Q914" s="38" t="e">
        <f t="shared" ca="1" si="202"/>
        <v>#N/A</v>
      </c>
      <c r="R914" s="38">
        <f t="shared" si="203"/>
        <v>6000</v>
      </c>
      <c r="S914" s="38" t="e">
        <f t="shared" ca="1" si="204"/>
        <v>#N/A</v>
      </c>
      <c r="T914" s="38" t="e">
        <f t="shared" si="205"/>
        <v>#N/A</v>
      </c>
    </row>
    <row r="915" spans="2:20" x14ac:dyDescent="0.25">
      <c r="B915" s="38" t="e">
        <f t="shared" ca="1" si="192"/>
        <v>#N/A</v>
      </c>
      <c r="C915" s="40" t="e">
        <f>Кабельный_журнал!P881</f>
        <v>#N/A</v>
      </c>
      <c r="D915" s="38" t="e">
        <f t="shared" ca="1" si="193"/>
        <v>#N/A</v>
      </c>
      <c r="E915" s="41" t="s">
        <v>351</v>
      </c>
      <c r="F915" s="38" t="e">
        <f t="shared" ca="1" si="194"/>
        <v>#N/A</v>
      </c>
      <c r="G915" s="38" t="e">
        <f t="shared" si="195"/>
        <v>#N/A</v>
      </c>
      <c r="H915" s="41" t="s">
        <v>350</v>
      </c>
      <c r="I915" s="38" t="e">
        <f t="shared" si="196"/>
        <v>#N/A</v>
      </c>
      <c r="J915" s="38" t="e">
        <f t="shared" si="197"/>
        <v>#N/A</v>
      </c>
      <c r="K915" s="41" t="s">
        <v>348</v>
      </c>
      <c r="L915" s="38">
        <f t="shared" si="198"/>
        <v>1.7500000000000002E-2</v>
      </c>
      <c r="M915" s="38" t="e">
        <f t="shared" ca="1" si="199"/>
        <v>#N/A</v>
      </c>
      <c r="N915" s="38" t="e">
        <f ca="1">VLOOKUP(B915,$C$7:$T913,13,FALSE)</f>
        <v>#N/A</v>
      </c>
      <c r="O915" s="38" t="e">
        <f t="shared" ca="1" si="200"/>
        <v>#N/A</v>
      </c>
      <c r="P915" s="38" t="e">
        <f t="shared" ca="1" si="201"/>
        <v>#N/A</v>
      </c>
      <c r="Q915" s="38" t="e">
        <f t="shared" ca="1" si="202"/>
        <v>#N/A</v>
      </c>
      <c r="R915" s="38">
        <f t="shared" si="203"/>
        <v>6000</v>
      </c>
      <c r="S915" s="38" t="e">
        <f t="shared" ca="1" si="204"/>
        <v>#N/A</v>
      </c>
      <c r="T915" s="38" t="e">
        <f t="shared" si="205"/>
        <v>#N/A</v>
      </c>
    </row>
    <row r="916" spans="2:20" x14ac:dyDescent="0.25">
      <c r="B916" s="38" t="e">
        <f t="shared" ca="1" si="192"/>
        <v>#N/A</v>
      </c>
      <c r="C916" s="40" t="e">
        <f>Кабельный_журнал!P882</f>
        <v>#N/A</v>
      </c>
      <c r="D916" s="38" t="e">
        <f t="shared" ca="1" si="193"/>
        <v>#N/A</v>
      </c>
      <c r="E916" s="41" t="s">
        <v>351</v>
      </c>
      <c r="F916" s="38" t="e">
        <f t="shared" ca="1" si="194"/>
        <v>#N/A</v>
      </c>
      <c r="G916" s="38" t="e">
        <f t="shared" si="195"/>
        <v>#N/A</v>
      </c>
      <c r="H916" s="41" t="s">
        <v>350</v>
      </c>
      <c r="I916" s="38" t="e">
        <f t="shared" si="196"/>
        <v>#N/A</v>
      </c>
      <c r="J916" s="38" t="e">
        <f t="shared" si="197"/>
        <v>#N/A</v>
      </c>
      <c r="K916" s="41" t="s">
        <v>348</v>
      </c>
      <c r="L916" s="38">
        <f t="shared" si="198"/>
        <v>1.7500000000000002E-2</v>
      </c>
      <c r="M916" s="38" t="e">
        <f t="shared" ca="1" si="199"/>
        <v>#N/A</v>
      </c>
      <c r="N916" s="38" t="e">
        <f ca="1">VLOOKUP(B916,$C$7:$T914,13,FALSE)</f>
        <v>#N/A</v>
      </c>
      <c r="O916" s="38" t="e">
        <f t="shared" ca="1" si="200"/>
        <v>#N/A</v>
      </c>
      <c r="P916" s="38" t="e">
        <f t="shared" ca="1" si="201"/>
        <v>#N/A</v>
      </c>
      <c r="Q916" s="38" t="e">
        <f t="shared" ca="1" si="202"/>
        <v>#N/A</v>
      </c>
      <c r="R916" s="38">
        <f t="shared" si="203"/>
        <v>6000</v>
      </c>
      <c r="S916" s="38" t="e">
        <f t="shared" ca="1" si="204"/>
        <v>#N/A</v>
      </c>
      <c r="T916" s="38" t="e">
        <f t="shared" si="205"/>
        <v>#N/A</v>
      </c>
    </row>
    <row r="917" spans="2:20" x14ac:dyDescent="0.25">
      <c r="B917" s="38" t="e">
        <f t="shared" ca="1" si="192"/>
        <v>#N/A</v>
      </c>
      <c r="C917" s="40" t="e">
        <f>Кабельный_журнал!P883</f>
        <v>#N/A</v>
      </c>
      <c r="D917" s="38" t="e">
        <f t="shared" ca="1" si="193"/>
        <v>#N/A</v>
      </c>
      <c r="E917" s="41" t="s">
        <v>351</v>
      </c>
      <c r="F917" s="38" t="e">
        <f t="shared" ca="1" si="194"/>
        <v>#N/A</v>
      </c>
      <c r="G917" s="38" t="e">
        <f t="shared" si="195"/>
        <v>#N/A</v>
      </c>
      <c r="H917" s="41" t="s">
        <v>350</v>
      </c>
      <c r="I917" s="38" t="e">
        <f t="shared" si="196"/>
        <v>#N/A</v>
      </c>
      <c r="J917" s="38" t="e">
        <f t="shared" si="197"/>
        <v>#N/A</v>
      </c>
      <c r="K917" s="41" t="s">
        <v>348</v>
      </c>
      <c r="L917" s="38">
        <f t="shared" si="198"/>
        <v>1.7500000000000002E-2</v>
      </c>
      <c r="M917" s="38" t="e">
        <f t="shared" ca="1" si="199"/>
        <v>#N/A</v>
      </c>
      <c r="N917" s="38" t="e">
        <f ca="1">VLOOKUP(B917,$C$7:$T915,13,FALSE)</f>
        <v>#N/A</v>
      </c>
      <c r="O917" s="38" t="e">
        <f t="shared" ca="1" si="200"/>
        <v>#N/A</v>
      </c>
      <c r="P917" s="38" t="e">
        <f t="shared" ca="1" si="201"/>
        <v>#N/A</v>
      </c>
      <c r="Q917" s="38" t="e">
        <f t="shared" ca="1" si="202"/>
        <v>#N/A</v>
      </c>
      <c r="R917" s="38">
        <f t="shared" si="203"/>
        <v>6000</v>
      </c>
      <c r="S917" s="38" t="e">
        <f t="shared" ca="1" si="204"/>
        <v>#N/A</v>
      </c>
      <c r="T917" s="38" t="e">
        <f t="shared" si="205"/>
        <v>#N/A</v>
      </c>
    </row>
    <row r="918" spans="2:20" x14ac:dyDescent="0.25">
      <c r="B918" s="38" t="e">
        <f t="shared" ca="1" si="192"/>
        <v>#N/A</v>
      </c>
      <c r="C918" s="40" t="e">
        <f>Кабельный_журнал!P884</f>
        <v>#N/A</v>
      </c>
      <c r="D918" s="38" t="e">
        <f t="shared" ca="1" si="193"/>
        <v>#N/A</v>
      </c>
      <c r="E918" s="41" t="s">
        <v>351</v>
      </c>
      <c r="F918" s="38" t="e">
        <f t="shared" ca="1" si="194"/>
        <v>#N/A</v>
      </c>
      <c r="G918" s="38" t="e">
        <f t="shared" si="195"/>
        <v>#N/A</v>
      </c>
      <c r="H918" s="41" t="s">
        <v>350</v>
      </c>
      <c r="I918" s="38" t="e">
        <f t="shared" si="196"/>
        <v>#N/A</v>
      </c>
      <c r="J918" s="38" t="e">
        <f t="shared" si="197"/>
        <v>#N/A</v>
      </c>
      <c r="K918" s="41" t="s">
        <v>348</v>
      </c>
      <c r="L918" s="38">
        <f t="shared" si="198"/>
        <v>1.7500000000000002E-2</v>
      </c>
      <c r="M918" s="38" t="e">
        <f t="shared" ca="1" si="199"/>
        <v>#N/A</v>
      </c>
      <c r="N918" s="38" t="e">
        <f ca="1">VLOOKUP(B918,$C$7:$T916,13,FALSE)</f>
        <v>#N/A</v>
      </c>
      <c r="O918" s="38" t="e">
        <f t="shared" ca="1" si="200"/>
        <v>#N/A</v>
      </c>
      <c r="P918" s="38" t="e">
        <f t="shared" ca="1" si="201"/>
        <v>#N/A</v>
      </c>
      <c r="Q918" s="38" t="e">
        <f t="shared" ca="1" si="202"/>
        <v>#N/A</v>
      </c>
      <c r="R918" s="38">
        <f t="shared" si="203"/>
        <v>6000</v>
      </c>
      <c r="S918" s="38" t="e">
        <f t="shared" ca="1" si="204"/>
        <v>#N/A</v>
      </c>
      <c r="T918" s="38" t="e">
        <f t="shared" si="205"/>
        <v>#N/A</v>
      </c>
    </row>
    <row r="919" spans="2:20" x14ac:dyDescent="0.25">
      <c r="B919" s="38" t="e">
        <f t="shared" ca="1" si="192"/>
        <v>#N/A</v>
      </c>
      <c r="C919" s="40" t="e">
        <f>Кабельный_журнал!P885</f>
        <v>#N/A</v>
      </c>
      <c r="D919" s="38" t="e">
        <f t="shared" ca="1" si="193"/>
        <v>#N/A</v>
      </c>
      <c r="E919" s="41" t="s">
        <v>351</v>
      </c>
      <c r="F919" s="38" t="e">
        <f t="shared" ca="1" si="194"/>
        <v>#N/A</v>
      </c>
      <c r="G919" s="38" t="e">
        <f t="shared" si="195"/>
        <v>#N/A</v>
      </c>
      <c r="H919" s="41" t="s">
        <v>350</v>
      </c>
      <c r="I919" s="38" t="e">
        <f t="shared" si="196"/>
        <v>#N/A</v>
      </c>
      <c r="J919" s="38" t="e">
        <f t="shared" si="197"/>
        <v>#N/A</v>
      </c>
      <c r="K919" s="41" t="s">
        <v>348</v>
      </c>
      <c r="L919" s="38">
        <f t="shared" si="198"/>
        <v>1.7500000000000002E-2</v>
      </c>
      <c r="M919" s="38" t="e">
        <f t="shared" ca="1" si="199"/>
        <v>#N/A</v>
      </c>
      <c r="N919" s="38" t="e">
        <f ca="1">VLOOKUP(B919,$C$7:$T917,13,FALSE)</f>
        <v>#N/A</v>
      </c>
      <c r="O919" s="38" t="e">
        <f t="shared" ca="1" si="200"/>
        <v>#N/A</v>
      </c>
      <c r="P919" s="38" t="e">
        <f t="shared" ca="1" si="201"/>
        <v>#N/A</v>
      </c>
      <c r="Q919" s="38" t="e">
        <f t="shared" ca="1" si="202"/>
        <v>#N/A</v>
      </c>
      <c r="R919" s="38">
        <f t="shared" si="203"/>
        <v>6000</v>
      </c>
      <c r="S919" s="38" t="e">
        <f t="shared" ca="1" si="204"/>
        <v>#N/A</v>
      </c>
      <c r="T919" s="38" t="e">
        <f t="shared" si="205"/>
        <v>#N/A</v>
      </c>
    </row>
    <row r="920" spans="2:20" x14ac:dyDescent="0.25">
      <c r="B920" s="38" t="e">
        <f t="shared" ca="1" si="192"/>
        <v>#N/A</v>
      </c>
      <c r="C920" s="40" t="e">
        <f>Кабельный_журнал!P886</f>
        <v>#N/A</v>
      </c>
      <c r="D920" s="38" t="e">
        <f t="shared" ca="1" si="193"/>
        <v>#N/A</v>
      </c>
      <c r="E920" s="41" t="s">
        <v>351</v>
      </c>
      <c r="F920" s="38" t="e">
        <f t="shared" ca="1" si="194"/>
        <v>#N/A</v>
      </c>
      <c r="G920" s="38" t="e">
        <f t="shared" si="195"/>
        <v>#N/A</v>
      </c>
      <c r="H920" s="41" t="s">
        <v>350</v>
      </c>
      <c r="I920" s="38" t="e">
        <f t="shared" si="196"/>
        <v>#N/A</v>
      </c>
      <c r="J920" s="38" t="e">
        <f t="shared" si="197"/>
        <v>#N/A</v>
      </c>
      <c r="K920" s="41" t="s">
        <v>348</v>
      </c>
      <c r="L920" s="38">
        <f t="shared" si="198"/>
        <v>1.7500000000000002E-2</v>
      </c>
      <c r="M920" s="38" t="e">
        <f t="shared" ca="1" si="199"/>
        <v>#N/A</v>
      </c>
      <c r="N920" s="38" t="e">
        <f ca="1">VLOOKUP(B920,$C$7:$T918,13,FALSE)</f>
        <v>#N/A</v>
      </c>
      <c r="O920" s="38" t="e">
        <f t="shared" ca="1" si="200"/>
        <v>#N/A</v>
      </c>
      <c r="P920" s="38" t="e">
        <f t="shared" ca="1" si="201"/>
        <v>#N/A</v>
      </c>
      <c r="Q920" s="38" t="e">
        <f t="shared" ca="1" si="202"/>
        <v>#N/A</v>
      </c>
      <c r="R920" s="38">
        <f t="shared" si="203"/>
        <v>6000</v>
      </c>
      <c r="S920" s="38" t="e">
        <f t="shared" ca="1" si="204"/>
        <v>#N/A</v>
      </c>
      <c r="T920" s="38" t="e">
        <f t="shared" si="205"/>
        <v>#N/A</v>
      </c>
    </row>
    <row r="921" spans="2:20" x14ac:dyDescent="0.25">
      <c r="B921" s="38" t="e">
        <f t="shared" ca="1" si="192"/>
        <v>#N/A</v>
      </c>
      <c r="C921" s="40" t="e">
        <f>Кабельный_журнал!P887</f>
        <v>#N/A</v>
      </c>
      <c r="D921" s="38" t="e">
        <f t="shared" ca="1" si="193"/>
        <v>#N/A</v>
      </c>
      <c r="E921" s="41" t="s">
        <v>351</v>
      </c>
      <c r="F921" s="38" t="e">
        <f t="shared" ca="1" si="194"/>
        <v>#N/A</v>
      </c>
      <c r="G921" s="38" t="e">
        <f t="shared" si="195"/>
        <v>#N/A</v>
      </c>
      <c r="H921" s="41" t="s">
        <v>350</v>
      </c>
      <c r="I921" s="38" t="e">
        <f t="shared" si="196"/>
        <v>#N/A</v>
      </c>
      <c r="J921" s="38" t="e">
        <f t="shared" si="197"/>
        <v>#N/A</v>
      </c>
      <c r="K921" s="41" t="s">
        <v>348</v>
      </c>
      <c r="L921" s="38">
        <f t="shared" si="198"/>
        <v>1.7500000000000002E-2</v>
      </c>
      <c r="M921" s="38" t="e">
        <f t="shared" ca="1" si="199"/>
        <v>#N/A</v>
      </c>
      <c r="N921" s="38" t="e">
        <f ca="1">VLOOKUP(B921,$C$7:$T919,13,FALSE)</f>
        <v>#N/A</v>
      </c>
      <c r="O921" s="38" t="e">
        <f t="shared" ca="1" si="200"/>
        <v>#N/A</v>
      </c>
      <c r="P921" s="38" t="e">
        <f t="shared" ca="1" si="201"/>
        <v>#N/A</v>
      </c>
      <c r="Q921" s="38" t="e">
        <f t="shared" ca="1" si="202"/>
        <v>#N/A</v>
      </c>
      <c r="R921" s="38">
        <f t="shared" si="203"/>
        <v>6000</v>
      </c>
      <c r="S921" s="38" t="e">
        <f t="shared" ca="1" si="204"/>
        <v>#N/A</v>
      </c>
      <c r="T921" s="38" t="e">
        <f t="shared" si="205"/>
        <v>#N/A</v>
      </c>
    </row>
    <row r="922" spans="2:20" x14ac:dyDescent="0.25">
      <c r="B922" s="38" t="e">
        <f t="shared" ca="1" si="192"/>
        <v>#N/A</v>
      </c>
      <c r="C922" s="40" t="e">
        <f>Кабельный_журнал!P888</f>
        <v>#N/A</v>
      </c>
      <c r="D922" s="38" t="e">
        <f t="shared" ca="1" si="193"/>
        <v>#N/A</v>
      </c>
      <c r="E922" s="41" t="s">
        <v>351</v>
      </c>
      <c r="F922" s="38" t="e">
        <f t="shared" ca="1" si="194"/>
        <v>#N/A</v>
      </c>
      <c r="G922" s="38" t="e">
        <f t="shared" si="195"/>
        <v>#N/A</v>
      </c>
      <c r="H922" s="41" t="s">
        <v>350</v>
      </c>
      <c r="I922" s="38" t="e">
        <f t="shared" si="196"/>
        <v>#N/A</v>
      </c>
      <c r="J922" s="38" t="e">
        <f t="shared" si="197"/>
        <v>#N/A</v>
      </c>
      <c r="K922" s="41" t="s">
        <v>348</v>
      </c>
      <c r="L922" s="38">
        <f t="shared" si="198"/>
        <v>1.7500000000000002E-2</v>
      </c>
      <c r="M922" s="38" t="e">
        <f t="shared" ca="1" si="199"/>
        <v>#N/A</v>
      </c>
      <c r="N922" s="38" t="e">
        <f ca="1">VLOOKUP(B922,$C$7:$T920,13,FALSE)</f>
        <v>#N/A</v>
      </c>
      <c r="O922" s="38" t="e">
        <f t="shared" ca="1" si="200"/>
        <v>#N/A</v>
      </c>
      <c r="P922" s="38" t="e">
        <f t="shared" ca="1" si="201"/>
        <v>#N/A</v>
      </c>
      <c r="Q922" s="38" t="e">
        <f t="shared" ca="1" si="202"/>
        <v>#N/A</v>
      </c>
      <c r="R922" s="38">
        <f t="shared" si="203"/>
        <v>6000</v>
      </c>
      <c r="S922" s="38" t="e">
        <f t="shared" ca="1" si="204"/>
        <v>#N/A</v>
      </c>
      <c r="T922" s="38" t="e">
        <f t="shared" si="205"/>
        <v>#N/A</v>
      </c>
    </row>
    <row r="923" spans="2:20" x14ac:dyDescent="0.25">
      <c r="B923" s="38" t="e">
        <f t="shared" ca="1" si="192"/>
        <v>#N/A</v>
      </c>
      <c r="C923" s="40" t="e">
        <f>Кабельный_журнал!P889</f>
        <v>#N/A</v>
      </c>
      <c r="D923" s="38" t="e">
        <f t="shared" ca="1" si="193"/>
        <v>#N/A</v>
      </c>
      <c r="E923" s="41" t="s">
        <v>351</v>
      </c>
      <c r="F923" s="38" t="e">
        <f t="shared" ca="1" si="194"/>
        <v>#N/A</v>
      </c>
      <c r="G923" s="38" t="e">
        <f t="shared" si="195"/>
        <v>#N/A</v>
      </c>
      <c r="H923" s="41" t="s">
        <v>350</v>
      </c>
      <c r="I923" s="38" t="e">
        <f t="shared" si="196"/>
        <v>#N/A</v>
      </c>
      <c r="J923" s="38" t="e">
        <f t="shared" si="197"/>
        <v>#N/A</v>
      </c>
      <c r="K923" s="41" t="s">
        <v>348</v>
      </c>
      <c r="L923" s="38">
        <f t="shared" si="198"/>
        <v>1.7500000000000002E-2</v>
      </c>
      <c r="M923" s="38" t="e">
        <f t="shared" ca="1" si="199"/>
        <v>#N/A</v>
      </c>
      <c r="N923" s="38" t="e">
        <f ca="1">VLOOKUP(B923,$C$7:$T921,13,FALSE)</f>
        <v>#N/A</v>
      </c>
      <c r="O923" s="38" t="e">
        <f t="shared" ca="1" si="200"/>
        <v>#N/A</v>
      </c>
      <c r="P923" s="38" t="e">
        <f t="shared" ca="1" si="201"/>
        <v>#N/A</v>
      </c>
      <c r="Q923" s="38" t="e">
        <f t="shared" ca="1" si="202"/>
        <v>#N/A</v>
      </c>
      <c r="R923" s="38">
        <f t="shared" si="203"/>
        <v>6000</v>
      </c>
      <c r="S923" s="38" t="e">
        <f t="shared" ca="1" si="204"/>
        <v>#N/A</v>
      </c>
      <c r="T923" s="38" t="e">
        <f t="shared" si="205"/>
        <v>#N/A</v>
      </c>
    </row>
    <row r="924" spans="2:20" x14ac:dyDescent="0.25">
      <c r="B924" s="38" t="e">
        <f t="shared" ca="1" si="192"/>
        <v>#N/A</v>
      </c>
      <c r="C924" s="40" t="e">
        <f>Кабельный_журнал!P890</f>
        <v>#N/A</v>
      </c>
      <c r="D924" s="38" t="e">
        <f t="shared" ca="1" si="193"/>
        <v>#N/A</v>
      </c>
      <c r="E924" s="41" t="s">
        <v>351</v>
      </c>
      <c r="F924" s="38" t="e">
        <f t="shared" ca="1" si="194"/>
        <v>#N/A</v>
      </c>
      <c r="G924" s="38" t="e">
        <f t="shared" si="195"/>
        <v>#N/A</v>
      </c>
      <c r="H924" s="41" t="s">
        <v>350</v>
      </c>
      <c r="I924" s="38" t="e">
        <f t="shared" si="196"/>
        <v>#N/A</v>
      </c>
      <c r="J924" s="38" t="e">
        <f t="shared" si="197"/>
        <v>#N/A</v>
      </c>
      <c r="K924" s="41" t="s">
        <v>348</v>
      </c>
      <c r="L924" s="38">
        <f t="shared" si="198"/>
        <v>1.7500000000000002E-2</v>
      </c>
      <c r="M924" s="38" t="e">
        <f t="shared" ca="1" si="199"/>
        <v>#N/A</v>
      </c>
      <c r="N924" s="38" t="e">
        <f ca="1">VLOOKUP(B924,$C$7:$T922,13,FALSE)</f>
        <v>#N/A</v>
      </c>
      <c r="O924" s="38" t="e">
        <f t="shared" ca="1" si="200"/>
        <v>#N/A</v>
      </c>
      <c r="P924" s="38" t="e">
        <f t="shared" ca="1" si="201"/>
        <v>#N/A</v>
      </c>
      <c r="Q924" s="38" t="e">
        <f t="shared" ca="1" si="202"/>
        <v>#N/A</v>
      </c>
      <c r="R924" s="38">
        <f t="shared" si="203"/>
        <v>6000</v>
      </c>
      <c r="S924" s="38" t="e">
        <f t="shared" ca="1" si="204"/>
        <v>#N/A</v>
      </c>
      <c r="T924" s="38" t="e">
        <f t="shared" si="205"/>
        <v>#N/A</v>
      </c>
    </row>
    <row r="925" spans="2:20" x14ac:dyDescent="0.25">
      <c r="B925" s="38" t="e">
        <f t="shared" ca="1" si="192"/>
        <v>#N/A</v>
      </c>
      <c r="C925" s="40" t="e">
        <f>Кабельный_журнал!P891</f>
        <v>#N/A</v>
      </c>
      <c r="D925" s="38" t="e">
        <f t="shared" ca="1" si="193"/>
        <v>#N/A</v>
      </c>
      <c r="E925" s="41" t="s">
        <v>351</v>
      </c>
      <c r="F925" s="38" t="e">
        <f t="shared" ca="1" si="194"/>
        <v>#N/A</v>
      </c>
      <c r="G925" s="38" t="e">
        <f t="shared" si="195"/>
        <v>#N/A</v>
      </c>
      <c r="H925" s="41" t="s">
        <v>350</v>
      </c>
      <c r="I925" s="38" t="e">
        <f t="shared" si="196"/>
        <v>#N/A</v>
      </c>
      <c r="J925" s="38" t="e">
        <f t="shared" si="197"/>
        <v>#N/A</v>
      </c>
      <c r="K925" s="41" t="s">
        <v>348</v>
      </c>
      <c r="L925" s="38">
        <f t="shared" si="198"/>
        <v>1.7500000000000002E-2</v>
      </c>
      <c r="M925" s="38" t="e">
        <f t="shared" ca="1" si="199"/>
        <v>#N/A</v>
      </c>
      <c r="N925" s="38" t="e">
        <f ca="1">VLOOKUP(B925,$C$7:$T923,13,FALSE)</f>
        <v>#N/A</v>
      </c>
      <c r="O925" s="38" t="e">
        <f t="shared" ca="1" si="200"/>
        <v>#N/A</v>
      </c>
      <c r="P925" s="38" t="e">
        <f t="shared" ca="1" si="201"/>
        <v>#N/A</v>
      </c>
      <c r="Q925" s="38" t="e">
        <f t="shared" ca="1" si="202"/>
        <v>#N/A</v>
      </c>
      <c r="R925" s="38">
        <f t="shared" si="203"/>
        <v>6000</v>
      </c>
      <c r="S925" s="38" t="e">
        <f t="shared" ca="1" si="204"/>
        <v>#N/A</v>
      </c>
      <c r="T925" s="38" t="e">
        <f t="shared" si="205"/>
        <v>#N/A</v>
      </c>
    </row>
    <row r="926" spans="2:20" x14ac:dyDescent="0.25">
      <c r="B926" s="38" t="e">
        <f t="shared" ca="1" si="192"/>
        <v>#N/A</v>
      </c>
      <c r="C926" s="40" t="e">
        <f>Кабельный_журнал!P892</f>
        <v>#N/A</v>
      </c>
      <c r="D926" s="38" t="e">
        <f t="shared" ca="1" si="193"/>
        <v>#N/A</v>
      </c>
      <c r="E926" s="41" t="s">
        <v>351</v>
      </c>
      <c r="F926" s="38" t="e">
        <f t="shared" ca="1" si="194"/>
        <v>#N/A</v>
      </c>
      <c r="G926" s="38" t="e">
        <f t="shared" si="195"/>
        <v>#N/A</v>
      </c>
      <c r="H926" s="41" t="s">
        <v>350</v>
      </c>
      <c r="I926" s="38" t="e">
        <f t="shared" si="196"/>
        <v>#N/A</v>
      </c>
      <c r="J926" s="38" t="e">
        <f t="shared" si="197"/>
        <v>#N/A</v>
      </c>
      <c r="K926" s="41" t="s">
        <v>348</v>
      </c>
      <c r="L926" s="38">
        <f t="shared" si="198"/>
        <v>1.7500000000000002E-2</v>
      </c>
      <c r="M926" s="38" t="e">
        <f t="shared" ca="1" si="199"/>
        <v>#N/A</v>
      </c>
      <c r="N926" s="38" t="e">
        <f ca="1">VLOOKUP(B926,$C$7:$T924,13,FALSE)</f>
        <v>#N/A</v>
      </c>
      <c r="O926" s="38" t="e">
        <f t="shared" ca="1" si="200"/>
        <v>#N/A</v>
      </c>
      <c r="P926" s="38" t="e">
        <f t="shared" ca="1" si="201"/>
        <v>#N/A</v>
      </c>
      <c r="Q926" s="38" t="e">
        <f t="shared" ca="1" si="202"/>
        <v>#N/A</v>
      </c>
      <c r="R926" s="38">
        <f t="shared" si="203"/>
        <v>6000</v>
      </c>
      <c r="S926" s="38" t="e">
        <f t="shared" ca="1" si="204"/>
        <v>#N/A</v>
      </c>
      <c r="T926" s="38" t="e">
        <f t="shared" si="205"/>
        <v>#N/A</v>
      </c>
    </row>
    <row r="927" spans="2:20" x14ac:dyDescent="0.25">
      <c r="B927" s="38" t="e">
        <f t="shared" ca="1" si="192"/>
        <v>#N/A</v>
      </c>
      <c r="C927" s="40" t="e">
        <f>Кабельный_журнал!P893</f>
        <v>#N/A</v>
      </c>
      <c r="D927" s="38" t="e">
        <f t="shared" ca="1" si="193"/>
        <v>#N/A</v>
      </c>
      <c r="E927" s="41" t="s">
        <v>351</v>
      </c>
      <c r="F927" s="38" t="e">
        <f t="shared" ca="1" si="194"/>
        <v>#N/A</v>
      </c>
      <c r="G927" s="38" t="e">
        <f t="shared" si="195"/>
        <v>#N/A</v>
      </c>
      <c r="H927" s="41" t="s">
        <v>350</v>
      </c>
      <c r="I927" s="38" t="e">
        <f t="shared" si="196"/>
        <v>#N/A</v>
      </c>
      <c r="J927" s="38" t="e">
        <f t="shared" si="197"/>
        <v>#N/A</v>
      </c>
      <c r="K927" s="41" t="s">
        <v>348</v>
      </c>
      <c r="L927" s="38">
        <f t="shared" si="198"/>
        <v>1.7500000000000002E-2</v>
      </c>
      <c r="M927" s="38" t="e">
        <f t="shared" ca="1" si="199"/>
        <v>#N/A</v>
      </c>
      <c r="N927" s="38" t="e">
        <f ca="1">VLOOKUP(B927,$C$7:$T925,13,FALSE)</f>
        <v>#N/A</v>
      </c>
      <c r="O927" s="38" t="e">
        <f t="shared" ca="1" si="200"/>
        <v>#N/A</v>
      </c>
      <c r="P927" s="38" t="e">
        <f t="shared" ca="1" si="201"/>
        <v>#N/A</v>
      </c>
      <c r="Q927" s="38" t="e">
        <f t="shared" ca="1" si="202"/>
        <v>#N/A</v>
      </c>
      <c r="R927" s="38">
        <f t="shared" si="203"/>
        <v>6000</v>
      </c>
      <c r="S927" s="38" t="e">
        <f t="shared" ca="1" si="204"/>
        <v>#N/A</v>
      </c>
      <c r="T927" s="38" t="e">
        <f t="shared" si="205"/>
        <v>#N/A</v>
      </c>
    </row>
    <row r="928" spans="2:20" x14ac:dyDescent="0.25">
      <c r="B928" s="38" t="e">
        <f t="shared" ca="1" si="192"/>
        <v>#N/A</v>
      </c>
      <c r="C928" s="40" t="e">
        <f>Кабельный_журнал!P894</f>
        <v>#N/A</v>
      </c>
      <c r="D928" s="38" t="e">
        <f t="shared" ca="1" si="193"/>
        <v>#N/A</v>
      </c>
      <c r="E928" s="41" t="s">
        <v>351</v>
      </c>
      <c r="F928" s="38" t="e">
        <f t="shared" ca="1" si="194"/>
        <v>#N/A</v>
      </c>
      <c r="G928" s="38" t="e">
        <f t="shared" si="195"/>
        <v>#N/A</v>
      </c>
      <c r="H928" s="41" t="s">
        <v>350</v>
      </c>
      <c r="I928" s="38" t="e">
        <f t="shared" si="196"/>
        <v>#N/A</v>
      </c>
      <c r="J928" s="38" t="e">
        <f t="shared" si="197"/>
        <v>#N/A</v>
      </c>
      <c r="K928" s="41" t="s">
        <v>348</v>
      </c>
      <c r="L928" s="38">
        <f t="shared" si="198"/>
        <v>1.7500000000000002E-2</v>
      </c>
      <c r="M928" s="38" t="e">
        <f t="shared" ca="1" si="199"/>
        <v>#N/A</v>
      </c>
      <c r="N928" s="38" t="e">
        <f ca="1">VLOOKUP(B928,$C$7:$T926,13,FALSE)</f>
        <v>#N/A</v>
      </c>
      <c r="O928" s="38" t="e">
        <f t="shared" ca="1" si="200"/>
        <v>#N/A</v>
      </c>
      <c r="P928" s="38" t="e">
        <f t="shared" ca="1" si="201"/>
        <v>#N/A</v>
      </c>
      <c r="Q928" s="38" t="e">
        <f t="shared" ca="1" si="202"/>
        <v>#N/A</v>
      </c>
      <c r="R928" s="38">
        <f t="shared" si="203"/>
        <v>6000</v>
      </c>
      <c r="S928" s="38" t="e">
        <f t="shared" ca="1" si="204"/>
        <v>#N/A</v>
      </c>
      <c r="T928" s="38" t="e">
        <f t="shared" si="205"/>
        <v>#N/A</v>
      </c>
    </row>
    <row r="929" spans="2:20" x14ac:dyDescent="0.25">
      <c r="B929" s="38" t="e">
        <f t="shared" ca="1" si="192"/>
        <v>#N/A</v>
      </c>
      <c r="C929" s="40" t="e">
        <f>Кабельный_журнал!P895</f>
        <v>#N/A</v>
      </c>
      <c r="D929" s="38" t="e">
        <f t="shared" ca="1" si="193"/>
        <v>#N/A</v>
      </c>
      <c r="E929" s="41" t="s">
        <v>351</v>
      </c>
      <c r="F929" s="38" t="e">
        <f t="shared" ca="1" si="194"/>
        <v>#N/A</v>
      </c>
      <c r="G929" s="38" t="e">
        <f t="shared" si="195"/>
        <v>#N/A</v>
      </c>
      <c r="H929" s="41" t="s">
        <v>350</v>
      </c>
      <c r="I929" s="38" t="e">
        <f t="shared" si="196"/>
        <v>#N/A</v>
      </c>
      <c r="J929" s="38" t="e">
        <f t="shared" si="197"/>
        <v>#N/A</v>
      </c>
      <c r="K929" s="41" t="s">
        <v>348</v>
      </c>
      <c r="L929" s="38">
        <f t="shared" si="198"/>
        <v>1.7500000000000002E-2</v>
      </c>
      <c r="M929" s="38" t="e">
        <f t="shared" ca="1" si="199"/>
        <v>#N/A</v>
      </c>
      <c r="N929" s="38" t="e">
        <f ca="1">VLOOKUP(B929,$C$7:$T927,13,FALSE)</f>
        <v>#N/A</v>
      </c>
      <c r="O929" s="38" t="e">
        <f t="shared" ca="1" si="200"/>
        <v>#N/A</v>
      </c>
      <c r="P929" s="38" t="e">
        <f t="shared" ca="1" si="201"/>
        <v>#N/A</v>
      </c>
      <c r="Q929" s="38" t="e">
        <f t="shared" ca="1" si="202"/>
        <v>#N/A</v>
      </c>
      <c r="R929" s="38">
        <f t="shared" si="203"/>
        <v>6000</v>
      </c>
      <c r="S929" s="38" t="e">
        <f t="shared" ca="1" si="204"/>
        <v>#N/A</v>
      </c>
      <c r="T929" s="38" t="e">
        <f t="shared" si="205"/>
        <v>#N/A</v>
      </c>
    </row>
    <row r="930" spans="2:20" x14ac:dyDescent="0.25">
      <c r="B930" s="38" t="e">
        <f t="shared" ca="1" si="192"/>
        <v>#N/A</v>
      </c>
      <c r="C930" s="40" t="e">
        <f>Кабельный_журнал!P896</f>
        <v>#N/A</v>
      </c>
      <c r="D930" s="38" t="e">
        <f t="shared" ca="1" si="193"/>
        <v>#N/A</v>
      </c>
      <c r="E930" s="41" t="s">
        <v>351</v>
      </c>
      <c r="F930" s="38" t="e">
        <f t="shared" ca="1" si="194"/>
        <v>#N/A</v>
      </c>
      <c r="G930" s="38" t="e">
        <f t="shared" si="195"/>
        <v>#N/A</v>
      </c>
      <c r="H930" s="41" t="s">
        <v>350</v>
      </c>
      <c r="I930" s="38" t="e">
        <f t="shared" si="196"/>
        <v>#N/A</v>
      </c>
      <c r="J930" s="38" t="e">
        <f t="shared" si="197"/>
        <v>#N/A</v>
      </c>
      <c r="K930" s="41" t="s">
        <v>348</v>
      </c>
      <c r="L930" s="38">
        <f t="shared" si="198"/>
        <v>1.7500000000000002E-2</v>
      </c>
      <c r="M930" s="38" t="e">
        <f t="shared" ca="1" si="199"/>
        <v>#N/A</v>
      </c>
      <c r="N930" s="38" t="e">
        <f ca="1">VLOOKUP(B930,$C$7:$T928,13,FALSE)</f>
        <v>#N/A</v>
      </c>
      <c r="O930" s="38" t="e">
        <f t="shared" ca="1" si="200"/>
        <v>#N/A</v>
      </c>
      <c r="P930" s="38" t="e">
        <f t="shared" ca="1" si="201"/>
        <v>#N/A</v>
      </c>
      <c r="Q930" s="38" t="e">
        <f t="shared" ca="1" si="202"/>
        <v>#N/A</v>
      </c>
      <c r="R930" s="38">
        <f t="shared" si="203"/>
        <v>6000</v>
      </c>
      <c r="S930" s="38" t="e">
        <f t="shared" ca="1" si="204"/>
        <v>#N/A</v>
      </c>
      <c r="T930" s="38" t="e">
        <f t="shared" si="205"/>
        <v>#N/A</v>
      </c>
    </row>
    <row r="931" spans="2:20" x14ac:dyDescent="0.25">
      <c r="B931" s="38" t="e">
        <f t="shared" ca="1" si="192"/>
        <v>#N/A</v>
      </c>
      <c r="C931" s="40" t="e">
        <f>Кабельный_журнал!P897</f>
        <v>#N/A</v>
      </c>
      <c r="D931" s="38" t="e">
        <f t="shared" ca="1" si="193"/>
        <v>#N/A</v>
      </c>
      <c r="E931" s="41" t="s">
        <v>351</v>
      </c>
      <c r="F931" s="38" t="e">
        <f t="shared" ca="1" si="194"/>
        <v>#N/A</v>
      </c>
      <c r="G931" s="38" t="e">
        <f t="shared" si="195"/>
        <v>#N/A</v>
      </c>
      <c r="H931" s="41" t="s">
        <v>350</v>
      </c>
      <c r="I931" s="38" t="e">
        <f t="shared" si="196"/>
        <v>#N/A</v>
      </c>
      <c r="J931" s="38" t="e">
        <f t="shared" si="197"/>
        <v>#N/A</v>
      </c>
      <c r="K931" s="41" t="s">
        <v>348</v>
      </c>
      <c r="L931" s="38">
        <f t="shared" si="198"/>
        <v>1.7500000000000002E-2</v>
      </c>
      <c r="M931" s="38" t="e">
        <f t="shared" ca="1" si="199"/>
        <v>#N/A</v>
      </c>
      <c r="N931" s="38" t="e">
        <f ca="1">VLOOKUP(B931,$C$7:$T929,13,FALSE)</f>
        <v>#N/A</v>
      </c>
      <c r="O931" s="38" t="e">
        <f t="shared" ca="1" si="200"/>
        <v>#N/A</v>
      </c>
      <c r="P931" s="38" t="e">
        <f t="shared" ca="1" si="201"/>
        <v>#N/A</v>
      </c>
      <c r="Q931" s="38" t="e">
        <f t="shared" ca="1" si="202"/>
        <v>#N/A</v>
      </c>
      <c r="R931" s="38">
        <f t="shared" si="203"/>
        <v>6000</v>
      </c>
      <c r="S931" s="38" t="e">
        <f t="shared" ca="1" si="204"/>
        <v>#N/A</v>
      </c>
      <c r="T931" s="38" t="e">
        <f t="shared" si="205"/>
        <v>#N/A</v>
      </c>
    </row>
    <row r="932" spans="2:20" x14ac:dyDescent="0.25">
      <c r="B932" s="38" t="e">
        <f t="shared" ca="1" si="192"/>
        <v>#N/A</v>
      </c>
      <c r="C932" s="40" t="e">
        <f>Кабельный_журнал!P898</f>
        <v>#N/A</v>
      </c>
      <c r="D932" s="38" t="e">
        <f t="shared" ca="1" si="193"/>
        <v>#N/A</v>
      </c>
      <c r="E932" s="41" t="s">
        <v>351</v>
      </c>
      <c r="F932" s="38" t="e">
        <f t="shared" ca="1" si="194"/>
        <v>#N/A</v>
      </c>
      <c r="G932" s="38" t="e">
        <f t="shared" si="195"/>
        <v>#N/A</v>
      </c>
      <c r="H932" s="41" t="s">
        <v>350</v>
      </c>
      <c r="I932" s="38" t="e">
        <f t="shared" si="196"/>
        <v>#N/A</v>
      </c>
      <c r="J932" s="38" t="e">
        <f t="shared" si="197"/>
        <v>#N/A</v>
      </c>
      <c r="K932" s="41" t="s">
        <v>348</v>
      </c>
      <c r="L932" s="38">
        <f t="shared" si="198"/>
        <v>1.7500000000000002E-2</v>
      </c>
      <c r="M932" s="38" t="e">
        <f t="shared" ca="1" si="199"/>
        <v>#N/A</v>
      </c>
      <c r="N932" s="38" t="e">
        <f ca="1">VLOOKUP(B932,$C$7:$T930,13,FALSE)</f>
        <v>#N/A</v>
      </c>
      <c r="O932" s="38" t="e">
        <f t="shared" ca="1" si="200"/>
        <v>#N/A</v>
      </c>
      <c r="P932" s="38" t="e">
        <f t="shared" ca="1" si="201"/>
        <v>#N/A</v>
      </c>
      <c r="Q932" s="38" t="e">
        <f t="shared" ca="1" si="202"/>
        <v>#N/A</v>
      </c>
      <c r="R932" s="38">
        <f t="shared" si="203"/>
        <v>6000</v>
      </c>
      <c r="S932" s="38" t="e">
        <f t="shared" ca="1" si="204"/>
        <v>#N/A</v>
      </c>
      <c r="T932" s="38" t="e">
        <f t="shared" si="205"/>
        <v>#N/A</v>
      </c>
    </row>
    <row r="933" spans="2:20" x14ac:dyDescent="0.25">
      <c r="B933" s="38" t="e">
        <f t="shared" ca="1" si="192"/>
        <v>#N/A</v>
      </c>
      <c r="C933" s="40" t="e">
        <f>Кабельный_журнал!P899</f>
        <v>#N/A</v>
      </c>
      <c r="D933" s="38" t="e">
        <f t="shared" ca="1" si="193"/>
        <v>#N/A</v>
      </c>
      <c r="E933" s="41" t="s">
        <v>351</v>
      </c>
      <c r="F933" s="38" t="e">
        <f t="shared" ca="1" si="194"/>
        <v>#N/A</v>
      </c>
      <c r="G933" s="38" t="e">
        <f t="shared" si="195"/>
        <v>#N/A</v>
      </c>
      <c r="H933" s="41" t="s">
        <v>350</v>
      </c>
      <c r="I933" s="38" t="e">
        <f t="shared" si="196"/>
        <v>#N/A</v>
      </c>
      <c r="J933" s="38" t="e">
        <f t="shared" si="197"/>
        <v>#N/A</v>
      </c>
      <c r="K933" s="41" t="s">
        <v>348</v>
      </c>
      <c r="L933" s="38">
        <f t="shared" si="198"/>
        <v>1.7500000000000002E-2</v>
      </c>
      <c r="M933" s="38" t="e">
        <f t="shared" ca="1" si="199"/>
        <v>#N/A</v>
      </c>
      <c r="N933" s="38" t="e">
        <f ca="1">VLOOKUP(B933,$C$7:$T931,13,FALSE)</f>
        <v>#N/A</v>
      </c>
      <c r="O933" s="38" t="e">
        <f t="shared" ca="1" si="200"/>
        <v>#N/A</v>
      </c>
      <c r="P933" s="38" t="e">
        <f t="shared" ca="1" si="201"/>
        <v>#N/A</v>
      </c>
      <c r="Q933" s="38" t="e">
        <f t="shared" ca="1" si="202"/>
        <v>#N/A</v>
      </c>
      <c r="R933" s="38">
        <f t="shared" si="203"/>
        <v>6000</v>
      </c>
      <c r="S933" s="38" t="e">
        <f t="shared" ca="1" si="204"/>
        <v>#N/A</v>
      </c>
      <c r="T933" s="38" t="e">
        <f t="shared" si="205"/>
        <v>#N/A</v>
      </c>
    </row>
    <row r="934" spans="2:20" x14ac:dyDescent="0.25">
      <c r="B934" s="38" t="e">
        <f t="shared" ca="1" si="192"/>
        <v>#N/A</v>
      </c>
      <c r="C934" s="40" t="e">
        <f>Кабельный_журнал!P900</f>
        <v>#N/A</v>
      </c>
      <c r="D934" s="38" t="e">
        <f t="shared" ca="1" si="193"/>
        <v>#N/A</v>
      </c>
      <c r="E934" s="41" t="s">
        <v>351</v>
      </c>
      <c r="F934" s="38" t="e">
        <f t="shared" ca="1" si="194"/>
        <v>#N/A</v>
      </c>
      <c r="G934" s="38" t="e">
        <f t="shared" si="195"/>
        <v>#N/A</v>
      </c>
      <c r="H934" s="41" t="s">
        <v>350</v>
      </c>
      <c r="I934" s="38" t="e">
        <f t="shared" si="196"/>
        <v>#N/A</v>
      </c>
      <c r="J934" s="38" t="e">
        <f t="shared" si="197"/>
        <v>#N/A</v>
      </c>
      <c r="K934" s="41" t="s">
        <v>348</v>
      </c>
      <c r="L934" s="38">
        <f t="shared" si="198"/>
        <v>1.7500000000000002E-2</v>
      </c>
      <c r="M934" s="38" t="e">
        <f t="shared" ca="1" si="199"/>
        <v>#N/A</v>
      </c>
      <c r="N934" s="38" t="e">
        <f ca="1">VLOOKUP(B934,$C$7:$T932,13,FALSE)</f>
        <v>#N/A</v>
      </c>
      <c r="O934" s="38" t="e">
        <f t="shared" ca="1" si="200"/>
        <v>#N/A</v>
      </c>
      <c r="P934" s="38" t="e">
        <f t="shared" ca="1" si="201"/>
        <v>#N/A</v>
      </c>
      <c r="Q934" s="38" t="e">
        <f t="shared" ca="1" si="202"/>
        <v>#N/A</v>
      </c>
      <c r="R934" s="38">
        <f t="shared" si="203"/>
        <v>6000</v>
      </c>
      <c r="S934" s="38" t="e">
        <f t="shared" ca="1" si="204"/>
        <v>#N/A</v>
      </c>
      <c r="T934" s="38" t="e">
        <f t="shared" si="205"/>
        <v>#N/A</v>
      </c>
    </row>
    <row r="935" spans="2:20" x14ac:dyDescent="0.25">
      <c r="B935" s="38" t="e">
        <f t="shared" ref="B935:B998" ca="1" si="206">VLOOKUP(C935,Кабельный_журнал,2,FALSE)</f>
        <v>#N/A</v>
      </c>
      <c r="C935" s="40" t="e">
        <f>Кабельный_журнал!P901</f>
        <v>#N/A</v>
      </c>
      <c r="D935" s="38" t="e">
        <f t="shared" ref="D935:D998" ca="1" si="207">B935&amp;"-"&amp;C935</f>
        <v>#N/A</v>
      </c>
      <c r="E935" s="41" t="s">
        <v>351</v>
      </c>
      <c r="F935" s="38" t="e">
        <f t="shared" ref="F935:F998" ca="1" si="208">VLOOKUP(C935,Кабельный_журнал,8,FALSE)</f>
        <v>#N/A</v>
      </c>
      <c r="G935" s="38" t="e">
        <f t="shared" ref="G935:G998" si="209">VLOOKUP(C935,Исходные_данные,21,FALSE)</f>
        <v>#N/A</v>
      </c>
      <c r="H935" s="41" t="s">
        <v>350</v>
      </c>
      <c r="I935" s="38" t="e">
        <f t="shared" ref="I935:I998" si="210">VLOOKUP(C935,Исходные_данные,22,FALSE)</f>
        <v>#N/A</v>
      </c>
      <c r="J935" s="38" t="e">
        <f t="shared" ref="J935:J998" si="211">I935</f>
        <v>#N/A</v>
      </c>
      <c r="K935" s="41" t="s">
        <v>348</v>
      </c>
      <c r="L935" s="38">
        <f t="shared" ref="L935:L998" si="212">VLOOKUP(K935,$K$2:$L$3,2,FALSE)</f>
        <v>1.7500000000000002E-2</v>
      </c>
      <c r="M935" s="38" t="e">
        <f t="shared" ref="M935:M998" ca="1" si="213">L935*F935*(1/I935+1/J935)</f>
        <v>#N/A</v>
      </c>
      <c r="N935" s="38" t="e">
        <f ca="1">VLOOKUP(B935,$C$7:$T933,13,FALSE)</f>
        <v>#N/A</v>
      </c>
      <c r="O935" s="38" t="e">
        <f t="shared" ref="O935:O998" ca="1" si="214">L935+M935</f>
        <v>#N/A</v>
      </c>
      <c r="P935" s="38" t="e">
        <f t="shared" ref="P935:P998" ca="1" si="215">220/O935</f>
        <v>#N/A</v>
      </c>
      <c r="Q935" s="38" t="e">
        <f t="shared" ref="Q935:Q998" ca="1" si="216">O935/G935</f>
        <v>#N/A</v>
      </c>
      <c r="R935" s="38">
        <f t="shared" ref="R935:R998" si="217">VLOOKUP(H935,$W$2:$Y$12,3,FALSE)</f>
        <v>6000</v>
      </c>
      <c r="S935" s="38" t="e">
        <f t="shared" ref="S935:S998" ca="1" si="218">_xlfn.IFS(E935="щит",IF(P935&gt;R935,"Увел сеч",IF(T935&gt;P935,"Увел сеч","tср&lt;5с")),E935="потреб",IF(P935&gt;R935,"Увел сеч",IF(T935&gt;P935,"Увел сеч","tср&lt;0.4с")))</f>
        <v>#N/A</v>
      </c>
      <c r="T935" s="38" t="e">
        <f t="shared" ref="T935:T998" si="219">G935*VLOOKUP(H935,$W$2:$Y$12,2,FALSE)</f>
        <v>#N/A</v>
      </c>
    </row>
    <row r="936" spans="2:20" x14ac:dyDescent="0.25">
      <c r="B936" s="38" t="e">
        <f t="shared" ca="1" si="206"/>
        <v>#N/A</v>
      </c>
      <c r="C936" s="40" t="e">
        <f>Кабельный_журнал!P902</f>
        <v>#N/A</v>
      </c>
      <c r="D936" s="38" t="e">
        <f t="shared" ca="1" si="207"/>
        <v>#N/A</v>
      </c>
      <c r="E936" s="41" t="s">
        <v>351</v>
      </c>
      <c r="F936" s="38" t="e">
        <f t="shared" ca="1" si="208"/>
        <v>#N/A</v>
      </c>
      <c r="G936" s="38" t="e">
        <f t="shared" si="209"/>
        <v>#N/A</v>
      </c>
      <c r="H936" s="41" t="s">
        <v>350</v>
      </c>
      <c r="I936" s="38" t="e">
        <f t="shared" si="210"/>
        <v>#N/A</v>
      </c>
      <c r="J936" s="38" t="e">
        <f t="shared" si="211"/>
        <v>#N/A</v>
      </c>
      <c r="K936" s="41" t="s">
        <v>348</v>
      </c>
      <c r="L936" s="38">
        <f t="shared" si="212"/>
        <v>1.7500000000000002E-2</v>
      </c>
      <c r="M936" s="38" t="e">
        <f t="shared" ca="1" si="213"/>
        <v>#N/A</v>
      </c>
      <c r="N936" s="38" t="e">
        <f ca="1">VLOOKUP(B936,$C$7:$T934,13,FALSE)</f>
        <v>#N/A</v>
      </c>
      <c r="O936" s="38" t="e">
        <f t="shared" ca="1" si="214"/>
        <v>#N/A</v>
      </c>
      <c r="P936" s="38" t="e">
        <f t="shared" ca="1" si="215"/>
        <v>#N/A</v>
      </c>
      <c r="Q936" s="38" t="e">
        <f t="shared" ca="1" si="216"/>
        <v>#N/A</v>
      </c>
      <c r="R936" s="38">
        <f t="shared" si="217"/>
        <v>6000</v>
      </c>
      <c r="S936" s="38" t="e">
        <f t="shared" ca="1" si="218"/>
        <v>#N/A</v>
      </c>
      <c r="T936" s="38" t="e">
        <f t="shared" si="219"/>
        <v>#N/A</v>
      </c>
    </row>
    <row r="937" spans="2:20" x14ac:dyDescent="0.25">
      <c r="B937" s="38" t="e">
        <f t="shared" ca="1" si="206"/>
        <v>#N/A</v>
      </c>
      <c r="C937" s="40" t="e">
        <f>Кабельный_журнал!P903</f>
        <v>#N/A</v>
      </c>
      <c r="D937" s="38" t="e">
        <f t="shared" ca="1" si="207"/>
        <v>#N/A</v>
      </c>
      <c r="E937" s="41" t="s">
        <v>351</v>
      </c>
      <c r="F937" s="38" t="e">
        <f t="shared" ca="1" si="208"/>
        <v>#N/A</v>
      </c>
      <c r="G937" s="38" t="e">
        <f t="shared" si="209"/>
        <v>#N/A</v>
      </c>
      <c r="H937" s="41" t="s">
        <v>350</v>
      </c>
      <c r="I937" s="38" t="e">
        <f t="shared" si="210"/>
        <v>#N/A</v>
      </c>
      <c r="J937" s="38" t="e">
        <f t="shared" si="211"/>
        <v>#N/A</v>
      </c>
      <c r="K937" s="41" t="s">
        <v>348</v>
      </c>
      <c r="L937" s="38">
        <f t="shared" si="212"/>
        <v>1.7500000000000002E-2</v>
      </c>
      <c r="M937" s="38" t="e">
        <f t="shared" ca="1" si="213"/>
        <v>#N/A</v>
      </c>
      <c r="N937" s="38" t="e">
        <f ca="1">VLOOKUP(B937,$C$7:$T935,13,FALSE)</f>
        <v>#N/A</v>
      </c>
      <c r="O937" s="38" t="e">
        <f t="shared" ca="1" si="214"/>
        <v>#N/A</v>
      </c>
      <c r="P937" s="38" t="e">
        <f t="shared" ca="1" si="215"/>
        <v>#N/A</v>
      </c>
      <c r="Q937" s="38" t="e">
        <f t="shared" ca="1" si="216"/>
        <v>#N/A</v>
      </c>
      <c r="R937" s="38">
        <f t="shared" si="217"/>
        <v>6000</v>
      </c>
      <c r="S937" s="38" t="e">
        <f t="shared" ca="1" si="218"/>
        <v>#N/A</v>
      </c>
      <c r="T937" s="38" t="e">
        <f t="shared" si="219"/>
        <v>#N/A</v>
      </c>
    </row>
    <row r="938" spans="2:20" x14ac:dyDescent="0.25">
      <c r="B938" s="38" t="e">
        <f t="shared" ca="1" si="206"/>
        <v>#N/A</v>
      </c>
      <c r="C938" s="40" t="e">
        <f>Кабельный_журнал!P904</f>
        <v>#N/A</v>
      </c>
      <c r="D938" s="38" t="e">
        <f t="shared" ca="1" si="207"/>
        <v>#N/A</v>
      </c>
      <c r="E938" s="41" t="s">
        <v>351</v>
      </c>
      <c r="F938" s="38" t="e">
        <f t="shared" ca="1" si="208"/>
        <v>#N/A</v>
      </c>
      <c r="G938" s="38" t="e">
        <f t="shared" si="209"/>
        <v>#N/A</v>
      </c>
      <c r="H938" s="41" t="s">
        <v>350</v>
      </c>
      <c r="I938" s="38" t="e">
        <f t="shared" si="210"/>
        <v>#N/A</v>
      </c>
      <c r="J938" s="38" t="e">
        <f t="shared" si="211"/>
        <v>#N/A</v>
      </c>
      <c r="K938" s="41" t="s">
        <v>348</v>
      </c>
      <c r="L938" s="38">
        <f t="shared" si="212"/>
        <v>1.7500000000000002E-2</v>
      </c>
      <c r="M938" s="38" t="e">
        <f t="shared" ca="1" si="213"/>
        <v>#N/A</v>
      </c>
      <c r="N938" s="38" t="e">
        <f ca="1">VLOOKUP(B938,$C$7:$T936,13,FALSE)</f>
        <v>#N/A</v>
      </c>
      <c r="O938" s="38" t="e">
        <f t="shared" ca="1" si="214"/>
        <v>#N/A</v>
      </c>
      <c r="P938" s="38" t="e">
        <f t="shared" ca="1" si="215"/>
        <v>#N/A</v>
      </c>
      <c r="Q938" s="38" t="e">
        <f t="shared" ca="1" si="216"/>
        <v>#N/A</v>
      </c>
      <c r="R938" s="38">
        <f t="shared" si="217"/>
        <v>6000</v>
      </c>
      <c r="S938" s="38" t="e">
        <f t="shared" ca="1" si="218"/>
        <v>#N/A</v>
      </c>
      <c r="T938" s="38" t="e">
        <f t="shared" si="219"/>
        <v>#N/A</v>
      </c>
    </row>
    <row r="939" spans="2:20" x14ac:dyDescent="0.25">
      <c r="B939" s="38" t="e">
        <f t="shared" ca="1" si="206"/>
        <v>#N/A</v>
      </c>
      <c r="C939" s="40" t="e">
        <f>Кабельный_журнал!P905</f>
        <v>#N/A</v>
      </c>
      <c r="D939" s="38" t="e">
        <f t="shared" ca="1" si="207"/>
        <v>#N/A</v>
      </c>
      <c r="E939" s="41" t="s">
        <v>351</v>
      </c>
      <c r="F939" s="38" t="e">
        <f t="shared" ca="1" si="208"/>
        <v>#N/A</v>
      </c>
      <c r="G939" s="38" t="e">
        <f t="shared" si="209"/>
        <v>#N/A</v>
      </c>
      <c r="H939" s="41" t="s">
        <v>350</v>
      </c>
      <c r="I939" s="38" t="e">
        <f t="shared" si="210"/>
        <v>#N/A</v>
      </c>
      <c r="J939" s="38" t="e">
        <f t="shared" si="211"/>
        <v>#N/A</v>
      </c>
      <c r="K939" s="41" t="s">
        <v>348</v>
      </c>
      <c r="L939" s="38">
        <f t="shared" si="212"/>
        <v>1.7500000000000002E-2</v>
      </c>
      <c r="M939" s="38" t="e">
        <f t="shared" ca="1" si="213"/>
        <v>#N/A</v>
      </c>
      <c r="N939" s="38" t="e">
        <f ca="1">VLOOKUP(B939,$C$7:$T937,13,FALSE)</f>
        <v>#N/A</v>
      </c>
      <c r="O939" s="38" t="e">
        <f t="shared" ca="1" si="214"/>
        <v>#N/A</v>
      </c>
      <c r="P939" s="38" t="e">
        <f t="shared" ca="1" si="215"/>
        <v>#N/A</v>
      </c>
      <c r="Q939" s="38" t="e">
        <f t="shared" ca="1" si="216"/>
        <v>#N/A</v>
      </c>
      <c r="R939" s="38">
        <f t="shared" si="217"/>
        <v>6000</v>
      </c>
      <c r="S939" s="38" t="e">
        <f t="shared" ca="1" si="218"/>
        <v>#N/A</v>
      </c>
      <c r="T939" s="38" t="e">
        <f t="shared" si="219"/>
        <v>#N/A</v>
      </c>
    </row>
    <row r="940" spans="2:20" x14ac:dyDescent="0.25">
      <c r="B940" s="38" t="e">
        <f t="shared" ca="1" si="206"/>
        <v>#N/A</v>
      </c>
      <c r="C940" s="40" t="e">
        <f>Кабельный_журнал!P906</f>
        <v>#N/A</v>
      </c>
      <c r="D940" s="38" t="e">
        <f t="shared" ca="1" si="207"/>
        <v>#N/A</v>
      </c>
      <c r="E940" s="41" t="s">
        <v>351</v>
      </c>
      <c r="F940" s="38" t="e">
        <f t="shared" ca="1" si="208"/>
        <v>#N/A</v>
      </c>
      <c r="G940" s="38" t="e">
        <f t="shared" si="209"/>
        <v>#N/A</v>
      </c>
      <c r="H940" s="41" t="s">
        <v>350</v>
      </c>
      <c r="I940" s="38" t="e">
        <f t="shared" si="210"/>
        <v>#N/A</v>
      </c>
      <c r="J940" s="38" t="e">
        <f t="shared" si="211"/>
        <v>#N/A</v>
      </c>
      <c r="K940" s="41" t="s">
        <v>348</v>
      </c>
      <c r="L940" s="38">
        <f t="shared" si="212"/>
        <v>1.7500000000000002E-2</v>
      </c>
      <c r="M940" s="38" t="e">
        <f t="shared" ca="1" si="213"/>
        <v>#N/A</v>
      </c>
      <c r="N940" s="38" t="e">
        <f ca="1">VLOOKUP(B940,$C$7:$T938,13,FALSE)</f>
        <v>#N/A</v>
      </c>
      <c r="O940" s="38" t="e">
        <f t="shared" ca="1" si="214"/>
        <v>#N/A</v>
      </c>
      <c r="P940" s="38" t="e">
        <f t="shared" ca="1" si="215"/>
        <v>#N/A</v>
      </c>
      <c r="Q940" s="38" t="e">
        <f t="shared" ca="1" si="216"/>
        <v>#N/A</v>
      </c>
      <c r="R940" s="38">
        <f t="shared" si="217"/>
        <v>6000</v>
      </c>
      <c r="S940" s="38" t="e">
        <f t="shared" ca="1" si="218"/>
        <v>#N/A</v>
      </c>
      <c r="T940" s="38" t="e">
        <f t="shared" si="219"/>
        <v>#N/A</v>
      </c>
    </row>
    <row r="941" spans="2:20" x14ac:dyDescent="0.25">
      <c r="B941" s="38" t="e">
        <f t="shared" ca="1" si="206"/>
        <v>#N/A</v>
      </c>
      <c r="C941" s="40" t="e">
        <f>Кабельный_журнал!P907</f>
        <v>#N/A</v>
      </c>
      <c r="D941" s="38" t="e">
        <f t="shared" ca="1" si="207"/>
        <v>#N/A</v>
      </c>
      <c r="E941" s="41" t="s">
        <v>351</v>
      </c>
      <c r="F941" s="38" t="e">
        <f t="shared" ca="1" si="208"/>
        <v>#N/A</v>
      </c>
      <c r="G941" s="38" t="e">
        <f t="shared" si="209"/>
        <v>#N/A</v>
      </c>
      <c r="H941" s="41" t="s">
        <v>350</v>
      </c>
      <c r="I941" s="38" t="e">
        <f t="shared" si="210"/>
        <v>#N/A</v>
      </c>
      <c r="J941" s="38" t="e">
        <f t="shared" si="211"/>
        <v>#N/A</v>
      </c>
      <c r="K941" s="41" t="s">
        <v>348</v>
      </c>
      <c r="L941" s="38">
        <f t="shared" si="212"/>
        <v>1.7500000000000002E-2</v>
      </c>
      <c r="M941" s="38" t="e">
        <f t="shared" ca="1" si="213"/>
        <v>#N/A</v>
      </c>
      <c r="N941" s="38" t="e">
        <f ca="1">VLOOKUP(B941,$C$7:$T939,13,FALSE)</f>
        <v>#N/A</v>
      </c>
      <c r="O941" s="38" t="e">
        <f t="shared" ca="1" si="214"/>
        <v>#N/A</v>
      </c>
      <c r="P941" s="38" t="e">
        <f t="shared" ca="1" si="215"/>
        <v>#N/A</v>
      </c>
      <c r="Q941" s="38" t="e">
        <f t="shared" ca="1" si="216"/>
        <v>#N/A</v>
      </c>
      <c r="R941" s="38">
        <f t="shared" si="217"/>
        <v>6000</v>
      </c>
      <c r="S941" s="38" t="e">
        <f t="shared" ca="1" si="218"/>
        <v>#N/A</v>
      </c>
      <c r="T941" s="38" t="e">
        <f t="shared" si="219"/>
        <v>#N/A</v>
      </c>
    </row>
    <row r="942" spans="2:20" x14ac:dyDescent="0.25">
      <c r="B942" s="38" t="e">
        <f t="shared" ca="1" si="206"/>
        <v>#N/A</v>
      </c>
      <c r="C942" s="40" t="e">
        <f>Кабельный_журнал!P908</f>
        <v>#N/A</v>
      </c>
      <c r="D942" s="38" t="e">
        <f t="shared" ca="1" si="207"/>
        <v>#N/A</v>
      </c>
      <c r="E942" s="41" t="s">
        <v>351</v>
      </c>
      <c r="F942" s="38" t="e">
        <f t="shared" ca="1" si="208"/>
        <v>#N/A</v>
      </c>
      <c r="G942" s="38" t="e">
        <f t="shared" si="209"/>
        <v>#N/A</v>
      </c>
      <c r="H942" s="41" t="s">
        <v>350</v>
      </c>
      <c r="I942" s="38" t="e">
        <f t="shared" si="210"/>
        <v>#N/A</v>
      </c>
      <c r="J942" s="38" t="e">
        <f t="shared" si="211"/>
        <v>#N/A</v>
      </c>
      <c r="K942" s="41" t="s">
        <v>348</v>
      </c>
      <c r="L942" s="38">
        <f t="shared" si="212"/>
        <v>1.7500000000000002E-2</v>
      </c>
      <c r="M942" s="38" t="e">
        <f t="shared" ca="1" si="213"/>
        <v>#N/A</v>
      </c>
      <c r="N942" s="38" t="e">
        <f ca="1">VLOOKUP(B942,$C$7:$T940,13,FALSE)</f>
        <v>#N/A</v>
      </c>
      <c r="O942" s="38" t="e">
        <f t="shared" ca="1" si="214"/>
        <v>#N/A</v>
      </c>
      <c r="P942" s="38" t="e">
        <f t="shared" ca="1" si="215"/>
        <v>#N/A</v>
      </c>
      <c r="Q942" s="38" t="e">
        <f t="shared" ca="1" si="216"/>
        <v>#N/A</v>
      </c>
      <c r="R942" s="38">
        <f t="shared" si="217"/>
        <v>6000</v>
      </c>
      <c r="S942" s="38" t="e">
        <f t="shared" ca="1" si="218"/>
        <v>#N/A</v>
      </c>
      <c r="T942" s="38" t="e">
        <f t="shared" si="219"/>
        <v>#N/A</v>
      </c>
    </row>
    <row r="943" spans="2:20" x14ac:dyDescent="0.25">
      <c r="B943" s="38" t="e">
        <f t="shared" ca="1" si="206"/>
        <v>#N/A</v>
      </c>
      <c r="C943" s="40" t="e">
        <f>Кабельный_журнал!P909</f>
        <v>#N/A</v>
      </c>
      <c r="D943" s="38" t="e">
        <f t="shared" ca="1" si="207"/>
        <v>#N/A</v>
      </c>
      <c r="E943" s="41" t="s">
        <v>351</v>
      </c>
      <c r="F943" s="38" t="e">
        <f t="shared" ca="1" si="208"/>
        <v>#N/A</v>
      </c>
      <c r="G943" s="38" t="e">
        <f t="shared" si="209"/>
        <v>#N/A</v>
      </c>
      <c r="H943" s="41" t="s">
        <v>350</v>
      </c>
      <c r="I943" s="38" t="e">
        <f t="shared" si="210"/>
        <v>#N/A</v>
      </c>
      <c r="J943" s="38" t="e">
        <f t="shared" si="211"/>
        <v>#N/A</v>
      </c>
      <c r="K943" s="41" t="s">
        <v>348</v>
      </c>
      <c r="L943" s="38">
        <f t="shared" si="212"/>
        <v>1.7500000000000002E-2</v>
      </c>
      <c r="M943" s="38" t="e">
        <f t="shared" ca="1" si="213"/>
        <v>#N/A</v>
      </c>
      <c r="N943" s="38" t="e">
        <f ca="1">VLOOKUP(B943,$C$7:$T941,13,FALSE)</f>
        <v>#N/A</v>
      </c>
      <c r="O943" s="38" t="e">
        <f t="shared" ca="1" si="214"/>
        <v>#N/A</v>
      </c>
      <c r="P943" s="38" t="e">
        <f t="shared" ca="1" si="215"/>
        <v>#N/A</v>
      </c>
      <c r="Q943" s="38" t="e">
        <f t="shared" ca="1" si="216"/>
        <v>#N/A</v>
      </c>
      <c r="R943" s="38">
        <f t="shared" si="217"/>
        <v>6000</v>
      </c>
      <c r="S943" s="38" t="e">
        <f t="shared" ca="1" si="218"/>
        <v>#N/A</v>
      </c>
      <c r="T943" s="38" t="e">
        <f t="shared" si="219"/>
        <v>#N/A</v>
      </c>
    </row>
    <row r="944" spans="2:20" x14ac:dyDescent="0.25">
      <c r="B944" s="38" t="e">
        <f t="shared" ca="1" si="206"/>
        <v>#N/A</v>
      </c>
      <c r="C944" s="40" t="e">
        <f>Кабельный_журнал!P910</f>
        <v>#N/A</v>
      </c>
      <c r="D944" s="38" t="e">
        <f t="shared" ca="1" si="207"/>
        <v>#N/A</v>
      </c>
      <c r="E944" s="41" t="s">
        <v>351</v>
      </c>
      <c r="F944" s="38" t="e">
        <f t="shared" ca="1" si="208"/>
        <v>#N/A</v>
      </c>
      <c r="G944" s="38" t="e">
        <f t="shared" si="209"/>
        <v>#N/A</v>
      </c>
      <c r="H944" s="41" t="s">
        <v>350</v>
      </c>
      <c r="I944" s="38" t="e">
        <f t="shared" si="210"/>
        <v>#N/A</v>
      </c>
      <c r="J944" s="38" t="e">
        <f t="shared" si="211"/>
        <v>#N/A</v>
      </c>
      <c r="K944" s="41" t="s">
        <v>348</v>
      </c>
      <c r="L944" s="38">
        <f t="shared" si="212"/>
        <v>1.7500000000000002E-2</v>
      </c>
      <c r="M944" s="38" t="e">
        <f t="shared" ca="1" si="213"/>
        <v>#N/A</v>
      </c>
      <c r="N944" s="38" t="e">
        <f ca="1">VLOOKUP(B944,$C$7:$T942,13,FALSE)</f>
        <v>#N/A</v>
      </c>
      <c r="O944" s="38" t="e">
        <f t="shared" ca="1" si="214"/>
        <v>#N/A</v>
      </c>
      <c r="P944" s="38" t="e">
        <f t="shared" ca="1" si="215"/>
        <v>#N/A</v>
      </c>
      <c r="Q944" s="38" t="e">
        <f t="shared" ca="1" si="216"/>
        <v>#N/A</v>
      </c>
      <c r="R944" s="38">
        <f t="shared" si="217"/>
        <v>6000</v>
      </c>
      <c r="S944" s="38" t="e">
        <f t="shared" ca="1" si="218"/>
        <v>#N/A</v>
      </c>
      <c r="T944" s="38" t="e">
        <f t="shared" si="219"/>
        <v>#N/A</v>
      </c>
    </row>
    <row r="945" spans="2:20" x14ac:dyDescent="0.25">
      <c r="B945" s="38" t="e">
        <f t="shared" ca="1" si="206"/>
        <v>#N/A</v>
      </c>
      <c r="C945" s="40" t="e">
        <f>Кабельный_журнал!P911</f>
        <v>#N/A</v>
      </c>
      <c r="D945" s="38" t="e">
        <f t="shared" ca="1" si="207"/>
        <v>#N/A</v>
      </c>
      <c r="E945" s="41" t="s">
        <v>351</v>
      </c>
      <c r="F945" s="38" t="e">
        <f t="shared" ca="1" si="208"/>
        <v>#N/A</v>
      </c>
      <c r="G945" s="38" t="e">
        <f t="shared" si="209"/>
        <v>#N/A</v>
      </c>
      <c r="H945" s="41" t="s">
        <v>350</v>
      </c>
      <c r="I945" s="38" t="e">
        <f t="shared" si="210"/>
        <v>#N/A</v>
      </c>
      <c r="J945" s="38" t="e">
        <f t="shared" si="211"/>
        <v>#N/A</v>
      </c>
      <c r="K945" s="41" t="s">
        <v>348</v>
      </c>
      <c r="L945" s="38">
        <f t="shared" si="212"/>
        <v>1.7500000000000002E-2</v>
      </c>
      <c r="M945" s="38" t="e">
        <f t="shared" ca="1" si="213"/>
        <v>#N/A</v>
      </c>
      <c r="N945" s="38" t="e">
        <f ca="1">VLOOKUP(B945,$C$7:$T943,13,FALSE)</f>
        <v>#N/A</v>
      </c>
      <c r="O945" s="38" t="e">
        <f t="shared" ca="1" si="214"/>
        <v>#N/A</v>
      </c>
      <c r="P945" s="38" t="e">
        <f t="shared" ca="1" si="215"/>
        <v>#N/A</v>
      </c>
      <c r="Q945" s="38" t="e">
        <f t="shared" ca="1" si="216"/>
        <v>#N/A</v>
      </c>
      <c r="R945" s="38">
        <f t="shared" si="217"/>
        <v>6000</v>
      </c>
      <c r="S945" s="38" t="e">
        <f t="shared" ca="1" si="218"/>
        <v>#N/A</v>
      </c>
      <c r="T945" s="38" t="e">
        <f t="shared" si="219"/>
        <v>#N/A</v>
      </c>
    </row>
    <row r="946" spans="2:20" x14ac:dyDescent="0.25">
      <c r="B946" s="38" t="e">
        <f t="shared" ca="1" si="206"/>
        <v>#N/A</v>
      </c>
      <c r="C946" s="40" t="e">
        <f>Кабельный_журнал!P912</f>
        <v>#N/A</v>
      </c>
      <c r="D946" s="38" t="e">
        <f t="shared" ca="1" si="207"/>
        <v>#N/A</v>
      </c>
      <c r="E946" s="41" t="s">
        <v>351</v>
      </c>
      <c r="F946" s="38" t="e">
        <f t="shared" ca="1" si="208"/>
        <v>#N/A</v>
      </c>
      <c r="G946" s="38" t="e">
        <f t="shared" si="209"/>
        <v>#N/A</v>
      </c>
      <c r="H946" s="41" t="s">
        <v>350</v>
      </c>
      <c r="I946" s="38" t="e">
        <f t="shared" si="210"/>
        <v>#N/A</v>
      </c>
      <c r="J946" s="38" t="e">
        <f t="shared" si="211"/>
        <v>#N/A</v>
      </c>
      <c r="K946" s="41" t="s">
        <v>348</v>
      </c>
      <c r="L946" s="38">
        <f t="shared" si="212"/>
        <v>1.7500000000000002E-2</v>
      </c>
      <c r="M946" s="38" t="e">
        <f t="shared" ca="1" si="213"/>
        <v>#N/A</v>
      </c>
      <c r="N946" s="38" t="e">
        <f ca="1">VLOOKUP(B946,$C$7:$T944,13,FALSE)</f>
        <v>#N/A</v>
      </c>
      <c r="O946" s="38" t="e">
        <f t="shared" ca="1" si="214"/>
        <v>#N/A</v>
      </c>
      <c r="P946" s="38" t="e">
        <f t="shared" ca="1" si="215"/>
        <v>#N/A</v>
      </c>
      <c r="Q946" s="38" t="e">
        <f t="shared" ca="1" si="216"/>
        <v>#N/A</v>
      </c>
      <c r="R946" s="38">
        <f t="shared" si="217"/>
        <v>6000</v>
      </c>
      <c r="S946" s="38" t="e">
        <f t="shared" ca="1" si="218"/>
        <v>#N/A</v>
      </c>
      <c r="T946" s="38" t="e">
        <f t="shared" si="219"/>
        <v>#N/A</v>
      </c>
    </row>
    <row r="947" spans="2:20" x14ac:dyDescent="0.25">
      <c r="B947" s="38" t="e">
        <f t="shared" ca="1" si="206"/>
        <v>#N/A</v>
      </c>
      <c r="C947" s="40" t="e">
        <f>Кабельный_журнал!P913</f>
        <v>#N/A</v>
      </c>
      <c r="D947" s="38" t="e">
        <f t="shared" ca="1" si="207"/>
        <v>#N/A</v>
      </c>
      <c r="E947" s="41" t="s">
        <v>351</v>
      </c>
      <c r="F947" s="38" t="e">
        <f t="shared" ca="1" si="208"/>
        <v>#N/A</v>
      </c>
      <c r="G947" s="38" t="e">
        <f t="shared" si="209"/>
        <v>#N/A</v>
      </c>
      <c r="H947" s="41" t="s">
        <v>350</v>
      </c>
      <c r="I947" s="38" t="e">
        <f t="shared" si="210"/>
        <v>#N/A</v>
      </c>
      <c r="J947" s="38" t="e">
        <f t="shared" si="211"/>
        <v>#N/A</v>
      </c>
      <c r="K947" s="41" t="s">
        <v>348</v>
      </c>
      <c r="L947" s="38">
        <f t="shared" si="212"/>
        <v>1.7500000000000002E-2</v>
      </c>
      <c r="M947" s="38" t="e">
        <f t="shared" ca="1" si="213"/>
        <v>#N/A</v>
      </c>
      <c r="N947" s="38" t="e">
        <f ca="1">VLOOKUP(B947,$C$7:$T945,13,FALSE)</f>
        <v>#N/A</v>
      </c>
      <c r="O947" s="38" t="e">
        <f t="shared" ca="1" si="214"/>
        <v>#N/A</v>
      </c>
      <c r="P947" s="38" t="e">
        <f t="shared" ca="1" si="215"/>
        <v>#N/A</v>
      </c>
      <c r="Q947" s="38" t="e">
        <f t="shared" ca="1" si="216"/>
        <v>#N/A</v>
      </c>
      <c r="R947" s="38">
        <f t="shared" si="217"/>
        <v>6000</v>
      </c>
      <c r="S947" s="38" t="e">
        <f t="shared" ca="1" si="218"/>
        <v>#N/A</v>
      </c>
      <c r="T947" s="38" t="e">
        <f t="shared" si="219"/>
        <v>#N/A</v>
      </c>
    </row>
    <row r="948" spans="2:20" x14ac:dyDescent="0.25">
      <c r="B948" s="38" t="e">
        <f t="shared" ca="1" si="206"/>
        <v>#N/A</v>
      </c>
      <c r="C948" s="40" t="e">
        <f>Кабельный_журнал!P914</f>
        <v>#N/A</v>
      </c>
      <c r="D948" s="38" t="e">
        <f t="shared" ca="1" si="207"/>
        <v>#N/A</v>
      </c>
      <c r="E948" s="41" t="s">
        <v>351</v>
      </c>
      <c r="F948" s="38" t="e">
        <f t="shared" ca="1" si="208"/>
        <v>#N/A</v>
      </c>
      <c r="G948" s="38" t="e">
        <f t="shared" si="209"/>
        <v>#N/A</v>
      </c>
      <c r="H948" s="41" t="s">
        <v>350</v>
      </c>
      <c r="I948" s="38" t="e">
        <f t="shared" si="210"/>
        <v>#N/A</v>
      </c>
      <c r="J948" s="38" t="e">
        <f t="shared" si="211"/>
        <v>#N/A</v>
      </c>
      <c r="K948" s="41" t="s">
        <v>348</v>
      </c>
      <c r="L948" s="38">
        <f t="shared" si="212"/>
        <v>1.7500000000000002E-2</v>
      </c>
      <c r="M948" s="38" t="e">
        <f t="shared" ca="1" si="213"/>
        <v>#N/A</v>
      </c>
      <c r="N948" s="38" t="e">
        <f ca="1">VLOOKUP(B948,$C$7:$T946,13,FALSE)</f>
        <v>#N/A</v>
      </c>
      <c r="O948" s="38" t="e">
        <f t="shared" ca="1" si="214"/>
        <v>#N/A</v>
      </c>
      <c r="P948" s="38" t="e">
        <f t="shared" ca="1" si="215"/>
        <v>#N/A</v>
      </c>
      <c r="Q948" s="38" t="e">
        <f t="shared" ca="1" si="216"/>
        <v>#N/A</v>
      </c>
      <c r="R948" s="38">
        <f t="shared" si="217"/>
        <v>6000</v>
      </c>
      <c r="S948" s="38" t="e">
        <f t="shared" ca="1" si="218"/>
        <v>#N/A</v>
      </c>
      <c r="T948" s="38" t="e">
        <f t="shared" si="219"/>
        <v>#N/A</v>
      </c>
    </row>
    <row r="949" spans="2:20" x14ac:dyDescent="0.25">
      <c r="B949" s="38" t="e">
        <f t="shared" ca="1" si="206"/>
        <v>#N/A</v>
      </c>
      <c r="C949" s="40" t="e">
        <f>Кабельный_журнал!P915</f>
        <v>#N/A</v>
      </c>
      <c r="D949" s="38" t="e">
        <f t="shared" ca="1" si="207"/>
        <v>#N/A</v>
      </c>
      <c r="E949" s="41" t="s">
        <v>351</v>
      </c>
      <c r="F949" s="38" t="e">
        <f t="shared" ca="1" si="208"/>
        <v>#N/A</v>
      </c>
      <c r="G949" s="38" t="e">
        <f t="shared" si="209"/>
        <v>#N/A</v>
      </c>
      <c r="H949" s="41" t="s">
        <v>350</v>
      </c>
      <c r="I949" s="38" t="e">
        <f t="shared" si="210"/>
        <v>#N/A</v>
      </c>
      <c r="J949" s="38" t="e">
        <f t="shared" si="211"/>
        <v>#N/A</v>
      </c>
      <c r="K949" s="41" t="s">
        <v>348</v>
      </c>
      <c r="L949" s="38">
        <f t="shared" si="212"/>
        <v>1.7500000000000002E-2</v>
      </c>
      <c r="M949" s="38" t="e">
        <f t="shared" ca="1" si="213"/>
        <v>#N/A</v>
      </c>
      <c r="N949" s="38" t="e">
        <f ca="1">VLOOKUP(B949,$C$7:$T947,13,FALSE)</f>
        <v>#N/A</v>
      </c>
      <c r="O949" s="38" t="e">
        <f t="shared" ca="1" si="214"/>
        <v>#N/A</v>
      </c>
      <c r="P949" s="38" t="e">
        <f t="shared" ca="1" si="215"/>
        <v>#N/A</v>
      </c>
      <c r="Q949" s="38" t="e">
        <f t="shared" ca="1" si="216"/>
        <v>#N/A</v>
      </c>
      <c r="R949" s="38">
        <f t="shared" si="217"/>
        <v>6000</v>
      </c>
      <c r="S949" s="38" t="e">
        <f t="shared" ca="1" si="218"/>
        <v>#N/A</v>
      </c>
      <c r="T949" s="38" t="e">
        <f t="shared" si="219"/>
        <v>#N/A</v>
      </c>
    </row>
    <row r="950" spans="2:20" x14ac:dyDescent="0.25">
      <c r="B950" s="38" t="e">
        <f t="shared" ca="1" si="206"/>
        <v>#N/A</v>
      </c>
      <c r="C950" s="40" t="e">
        <f>Кабельный_журнал!P916</f>
        <v>#N/A</v>
      </c>
      <c r="D950" s="38" t="e">
        <f t="shared" ca="1" si="207"/>
        <v>#N/A</v>
      </c>
      <c r="E950" s="41" t="s">
        <v>351</v>
      </c>
      <c r="F950" s="38" t="e">
        <f t="shared" ca="1" si="208"/>
        <v>#N/A</v>
      </c>
      <c r="G950" s="38" t="e">
        <f t="shared" si="209"/>
        <v>#N/A</v>
      </c>
      <c r="H950" s="41" t="s">
        <v>350</v>
      </c>
      <c r="I950" s="38" t="e">
        <f t="shared" si="210"/>
        <v>#N/A</v>
      </c>
      <c r="J950" s="38" t="e">
        <f t="shared" si="211"/>
        <v>#N/A</v>
      </c>
      <c r="K950" s="41" t="s">
        <v>348</v>
      </c>
      <c r="L950" s="38">
        <f t="shared" si="212"/>
        <v>1.7500000000000002E-2</v>
      </c>
      <c r="M950" s="38" t="e">
        <f t="shared" ca="1" si="213"/>
        <v>#N/A</v>
      </c>
      <c r="N950" s="38" t="e">
        <f ca="1">VLOOKUP(B950,$C$7:$T948,13,FALSE)</f>
        <v>#N/A</v>
      </c>
      <c r="O950" s="38" t="e">
        <f t="shared" ca="1" si="214"/>
        <v>#N/A</v>
      </c>
      <c r="P950" s="38" t="e">
        <f t="shared" ca="1" si="215"/>
        <v>#N/A</v>
      </c>
      <c r="Q950" s="38" t="e">
        <f t="shared" ca="1" si="216"/>
        <v>#N/A</v>
      </c>
      <c r="R950" s="38">
        <f t="shared" si="217"/>
        <v>6000</v>
      </c>
      <c r="S950" s="38" t="e">
        <f t="shared" ca="1" si="218"/>
        <v>#N/A</v>
      </c>
      <c r="T950" s="38" t="e">
        <f t="shared" si="219"/>
        <v>#N/A</v>
      </c>
    </row>
    <row r="951" spans="2:20" x14ac:dyDescent="0.25">
      <c r="B951" s="38" t="e">
        <f t="shared" ca="1" si="206"/>
        <v>#N/A</v>
      </c>
      <c r="C951" s="40" t="e">
        <f>Кабельный_журнал!P917</f>
        <v>#N/A</v>
      </c>
      <c r="D951" s="38" t="e">
        <f t="shared" ca="1" si="207"/>
        <v>#N/A</v>
      </c>
      <c r="E951" s="41" t="s">
        <v>351</v>
      </c>
      <c r="F951" s="38" t="e">
        <f t="shared" ca="1" si="208"/>
        <v>#N/A</v>
      </c>
      <c r="G951" s="38" t="e">
        <f t="shared" si="209"/>
        <v>#N/A</v>
      </c>
      <c r="H951" s="41" t="s">
        <v>350</v>
      </c>
      <c r="I951" s="38" t="e">
        <f t="shared" si="210"/>
        <v>#N/A</v>
      </c>
      <c r="J951" s="38" t="e">
        <f t="shared" si="211"/>
        <v>#N/A</v>
      </c>
      <c r="K951" s="41" t="s">
        <v>348</v>
      </c>
      <c r="L951" s="38">
        <f t="shared" si="212"/>
        <v>1.7500000000000002E-2</v>
      </c>
      <c r="M951" s="38" t="e">
        <f t="shared" ca="1" si="213"/>
        <v>#N/A</v>
      </c>
      <c r="N951" s="38" t="e">
        <f ca="1">VLOOKUP(B951,$C$7:$T949,13,FALSE)</f>
        <v>#N/A</v>
      </c>
      <c r="O951" s="38" t="e">
        <f t="shared" ca="1" si="214"/>
        <v>#N/A</v>
      </c>
      <c r="P951" s="38" t="e">
        <f t="shared" ca="1" si="215"/>
        <v>#N/A</v>
      </c>
      <c r="Q951" s="38" t="e">
        <f t="shared" ca="1" si="216"/>
        <v>#N/A</v>
      </c>
      <c r="R951" s="38">
        <f t="shared" si="217"/>
        <v>6000</v>
      </c>
      <c r="S951" s="38" t="e">
        <f t="shared" ca="1" si="218"/>
        <v>#N/A</v>
      </c>
      <c r="T951" s="38" t="e">
        <f t="shared" si="219"/>
        <v>#N/A</v>
      </c>
    </row>
    <row r="952" spans="2:20" x14ac:dyDescent="0.25">
      <c r="B952" s="38" t="e">
        <f t="shared" ca="1" si="206"/>
        <v>#N/A</v>
      </c>
      <c r="C952" s="40" t="e">
        <f>Кабельный_журнал!P918</f>
        <v>#N/A</v>
      </c>
      <c r="D952" s="38" t="e">
        <f t="shared" ca="1" si="207"/>
        <v>#N/A</v>
      </c>
      <c r="E952" s="41" t="s">
        <v>351</v>
      </c>
      <c r="F952" s="38" t="e">
        <f t="shared" ca="1" si="208"/>
        <v>#N/A</v>
      </c>
      <c r="G952" s="38" t="e">
        <f t="shared" si="209"/>
        <v>#N/A</v>
      </c>
      <c r="H952" s="41" t="s">
        <v>350</v>
      </c>
      <c r="I952" s="38" t="e">
        <f t="shared" si="210"/>
        <v>#N/A</v>
      </c>
      <c r="J952" s="38" t="e">
        <f t="shared" si="211"/>
        <v>#N/A</v>
      </c>
      <c r="K952" s="41" t="s">
        <v>348</v>
      </c>
      <c r="L952" s="38">
        <f t="shared" si="212"/>
        <v>1.7500000000000002E-2</v>
      </c>
      <c r="M952" s="38" t="e">
        <f t="shared" ca="1" si="213"/>
        <v>#N/A</v>
      </c>
      <c r="N952" s="38" t="e">
        <f ca="1">VLOOKUP(B952,$C$7:$T950,13,FALSE)</f>
        <v>#N/A</v>
      </c>
      <c r="O952" s="38" t="e">
        <f t="shared" ca="1" si="214"/>
        <v>#N/A</v>
      </c>
      <c r="P952" s="38" t="e">
        <f t="shared" ca="1" si="215"/>
        <v>#N/A</v>
      </c>
      <c r="Q952" s="38" t="e">
        <f t="shared" ca="1" si="216"/>
        <v>#N/A</v>
      </c>
      <c r="R952" s="38">
        <f t="shared" si="217"/>
        <v>6000</v>
      </c>
      <c r="S952" s="38" t="e">
        <f t="shared" ca="1" si="218"/>
        <v>#N/A</v>
      </c>
      <c r="T952" s="38" t="e">
        <f t="shared" si="219"/>
        <v>#N/A</v>
      </c>
    </row>
    <row r="953" spans="2:20" x14ac:dyDescent="0.25">
      <c r="B953" s="38" t="e">
        <f t="shared" ca="1" si="206"/>
        <v>#N/A</v>
      </c>
      <c r="C953" s="40" t="e">
        <f>Кабельный_журнал!P919</f>
        <v>#N/A</v>
      </c>
      <c r="D953" s="38" t="e">
        <f t="shared" ca="1" si="207"/>
        <v>#N/A</v>
      </c>
      <c r="E953" s="41" t="s">
        <v>351</v>
      </c>
      <c r="F953" s="38" t="e">
        <f t="shared" ca="1" si="208"/>
        <v>#N/A</v>
      </c>
      <c r="G953" s="38" t="e">
        <f t="shared" si="209"/>
        <v>#N/A</v>
      </c>
      <c r="H953" s="41" t="s">
        <v>350</v>
      </c>
      <c r="I953" s="38" t="e">
        <f t="shared" si="210"/>
        <v>#N/A</v>
      </c>
      <c r="J953" s="38" t="e">
        <f t="shared" si="211"/>
        <v>#N/A</v>
      </c>
      <c r="K953" s="41" t="s">
        <v>348</v>
      </c>
      <c r="L953" s="38">
        <f t="shared" si="212"/>
        <v>1.7500000000000002E-2</v>
      </c>
      <c r="M953" s="38" t="e">
        <f t="shared" ca="1" si="213"/>
        <v>#N/A</v>
      </c>
      <c r="N953" s="38" t="e">
        <f ca="1">VLOOKUP(B953,$C$7:$T951,13,FALSE)</f>
        <v>#N/A</v>
      </c>
      <c r="O953" s="38" t="e">
        <f t="shared" ca="1" si="214"/>
        <v>#N/A</v>
      </c>
      <c r="P953" s="38" t="e">
        <f t="shared" ca="1" si="215"/>
        <v>#N/A</v>
      </c>
      <c r="Q953" s="38" t="e">
        <f t="shared" ca="1" si="216"/>
        <v>#N/A</v>
      </c>
      <c r="R953" s="38">
        <f t="shared" si="217"/>
        <v>6000</v>
      </c>
      <c r="S953" s="38" t="e">
        <f t="shared" ca="1" si="218"/>
        <v>#N/A</v>
      </c>
      <c r="T953" s="38" t="e">
        <f t="shared" si="219"/>
        <v>#N/A</v>
      </c>
    </row>
    <row r="954" spans="2:20" x14ac:dyDescent="0.25">
      <c r="B954" s="38" t="e">
        <f t="shared" ca="1" si="206"/>
        <v>#N/A</v>
      </c>
      <c r="C954" s="40" t="e">
        <f>Кабельный_журнал!P920</f>
        <v>#N/A</v>
      </c>
      <c r="D954" s="38" t="e">
        <f t="shared" ca="1" si="207"/>
        <v>#N/A</v>
      </c>
      <c r="E954" s="41" t="s">
        <v>351</v>
      </c>
      <c r="F954" s="38" t="e">
        <f t="shared" ca="1" si="208"/>
        <v>#N/A</v>
      </c>
      <c r="G954" s="38" t="e">
        <f t="shared" si="209"/>
        <v>#N/A</v>
      </c>
      <c r="H954" s="41" t="s">
        <v>350</v>
      </c>
      <c r="I954" s="38" t="e">
        <f t="shared" si="210"/>
        <v>#N/A</v>
      </c>
      <c r="J954" s="38" t="e">
        <f t="shared" si="211"/>
        <v>#N/A</v>
      </c>
      <c r="K954" s="41" t="s">
        <v>348</v>
      </c>
      <c r="L954" s="38">
        <f t="shared" si="212"/>
        <v>1.7500000000000002E-2</v>
      </c>
      <c r="M954" s="38" t="e">
        <f t="shared" ca="1" si="213"/>
        <v>#N/A</v>
      </c>
      <c r="N954" s="38" t="e">
        <f ca="1">VLOOKUP(B954,$C$7:$T952,13,FALSE)</f>
        <v>#N/A</v>
      </c>
      <c r="O954" s="38" t="e">
        <f t="shared" ca="1" si="214"/>
        <v>#N/A</v>
      </c>
      <c r="P954" s="38" t="e">
        <f t="shared" ca="1" si="215"/>
        <v>#N/A</v>
      </c>
      <c r="Q954" s="38" t="e">
        <f t="shared" ca="1" si="216"/>
        <v>#N/A</v>
      </c>
      <c r="R954" s="38">
        <f t="shared" si="217"/>
        <v>6000</v>
      </c>
      <c r="S954" s="38" t="e">
        <f t="shared" ca="1" si="218"/>
        <v>#N/A</v>
      </c>
      <c r="T954" s="38" t="e">
        <f t="shared" si="219"/>
        <v>#N/A</v>
      </c>
    </row>
    <row r="955" spans="2:20" x14ac:dyDescent="0.25">
      <c r="B955" s="38" t="e">
        <f t="shared" ca="1" si="206"/>
        <v>#N/A</v>
      </c>
      <c r="C955" s="40" t="e">
        <f>Кабельный_журнал!P921</f>
        <v>#N/A</v>
      </c>
      <c r="D955" s="38" t="e">
        <f t="shared" ca="1" si="207"/>
        <v>#N/A</v>
      </c>
      <c r="E955" s="41" t="s">
        <v>351</v>
      </c>
      <c r="F955" s="38" t="e">
        <f t="shared" ca="1" si="208"/>
        <v>#N/A</v>
      </c>
      <c r="G955" s="38" t="e">
        <f t="shared" si="209"/>
        <v>#N/A</v>
      </c>
      <c r="H955" s="41" t="s">
        <v>350</v>
      </c>
      <c r="I955" s="38" t="e">
        <f t="shared" si="210"/>
        <v>#N/A</v>
      </c>
      <c r="J955" s="38" t="e">
        <f t="shared" si="211"/>
        <v>#N/A</v>
      </c>
      <c r="K955" s="41" t="s">
        <v>348</v>
      </c>
      <c r="L955" s="38">
        <f t="shared" si="212"/>
        <v>1.7500000000000002E-2</v>
      </c>
      <c r="M955" s="38" t="e">
        <f t="shared" ca="1" si="213"/>
        <v>#N/A</v>
      </c>
      <c r="N955" s="38" t="e">
        <f ca="1">VLOOKUP(B955,$C$7:$T953,13,FALSE)</f>
        <v>#N/A</v>
      </c>
      <c r="O955" s="38" t="e">
        <f t="shared" ca="1" si="214"/>
        <v>#N/A</v>
      </c>
      <c r="P955" s="38" t="e">
        <f t="shared" ca="1" si="215"/>
        <v>#N/A</v>
      </c>
      <c r="Q955" s="38" t="e">
        <f t="shared" ca="1" si="216"/>
        <v>#N/A</v>
      </c>
      <c r="R955" s="38">
        <f t="shared" si="217"/>
        <v>6000</v>
      </c>
      <c r="S955" s="38" t="e">
        <f t="shared" ca="1" si="218"/>
        <v>#N/A</v>
      </c>
      <c r="T955" s="38" t="e">
        <f t="shared" si="219"/>
        <v>#N/A</v>
      </c>
    </row>
    <row r="956" spans="2:20" x14ac:dyDescent="0.25">
      <c r="B956" s="38" t="e">
        <f t="shared" ca="1" si="206"/>
        <v>#N/A</v>
      </c>
      <c r="C956" s="40" t="e">
        <f>Кабельный_журнал!P922</f>
        <v>#N/A</v>
      </c>
      <c r="D956" s="38" t="e">
        <f t="shared" ca="1" si="207"/>
        <v>#N/A</v>
      </c>
      <c r="E956" s="41" t="s">
        <v>351</v>
      </c>
      <c r="F956" s="38" t="e">
        <f t="shared" ca="1" si="208"/>
        <v>#N/A</v>
      </c>
      <c r="G956" s="38" t="e">
        <f t="shared" si="209"/>
        <v>#N/A</v>
      </c>
      <c r="H956" s="41" t="s">
        <v>350</v>
      </c>
      <c r="I956" s="38" t="e">
        <f t="shared" si="210"/>
        <v>#N/A</v>
      </c>
      <c r="J956" s="38" t="e">
        <f t="shared" si="211"/>
        <v>#N/A</v>
      </c>
      <c r="K956" s="41" t="s">
        <v>348</v>
      </c>
      <c r="L956" s="38">
        <f t="shared" si="212"/>
        <v>1.7500000000000002E-2</v>
      </c>
      <c r="M956" s="38" t="e">
        <f t="shared" ca="1" si="213"/>
        <v>#N/A</v>
      </c>
      <c r="N956" s="38" t="e">
        <f ca="1">VLOOKUP(B956,$C$7:$T954,13,FALSE)</f>
        <v>#N/A</v>
      </c>
      <c r="O956" s="38" t="e">
        <f t="shared" ca="1" si="214"/>
        <v>#N/A</v>
      </c>
      <c r="P956" s="38" t="e">
        <f t="shared" ca="1" si="215"/>
        <v>#N/A</v>
      </c>
      <c r="Q956" s="38" t="e">
        <f t="shared" ca="1" si="216"/>
        <v>#N/A</v>
      </c>
      <c r="R956" s="38">
        <f t="shared" si="217"/>
        <v>6000</v>
      </c>
      <c r="S956" s="38" t="e">
        <f t="shared" ca="1" si="218"/>
        <v>#N/A</v>
      </c>
      <c r="T956" s="38" t="e">
        <f t="shared" si="219"/>
        <v>#N/A</v>
      </c>
    </row>
    <row r="957" spans="2:20" x14ac:dyDescent="0.25">
      <c r="B957" s="38" t="e">
        <f t="shared" ca="1" si="206"/>
        <v>#N/A</v>
      </c>
      <c r="C957" s="40" t="e">
        <f>Кабельный_журнал!P923</f>
        <v>#N/A</v>
      </c>
      <c r="D957" s="38" t="e">
        <f t="shared" ca="1" si="207"/>
        <v>#N/A</v>
      </c>
      <c r="E957" s="41" t="s">
        <v>351</v>
      </c>
      <c r="F957" s="38" t="e">
        <f t="shared" ca="1" si="208"/>
        <v>#N/A</v>
      </c>
      <c r="G957" s="38" t="e">
        <f t="shared" si="209"/>
        <v>#N/A</v>
      </c>
      <c r="H957" s="41" t="s">
        <v>350</v>
      </c>
      <c r="I957" s="38" t="e">
        <f t="shared" si="210"/>
        <v>#N/A</v>
      </c>
      <c r="J957" s="38" t="e">
        <f t="shared" si="211"/>
        <v>#N/A</v>
      </c>
      <c r="K957" s="41" t="s">
        <v>348</v>
      </c>
      <c r="L957" s="38">
        <f t="shared" si="212"/>
        <v>1.7500000000000002E-2</v>
      </c>
      <c r="M957" s="38" t="e">
        <f t="shared" ca="1" si="213"/>
        <v>#N/A</v>
      </c>
      <c r="N957" s="38" t="e">
        <f ca="1">VLOOKUP(B957,$C$7:$T955,13,FALSE)</f>
        <v>#N/A</v>
      </c>
      <c r="O957" s="38" t="e">
        <f t="shared" ca="1" si="214"/>
        <v>#N/A</v>
      </c>
      <c r="P957" s="38" t="e">
        <f t="shared" ca="1" si="215"/>
        <v>#N/A</v>
      </c>
      <c r="Q957" s="38" t="e">
        <f t="shared" ca="1" si="216"/>
        <v>#N/A</v>
      </c>
      <c r="R957" s="38">
        <f t="shared" si="217"/>
        <v>6000</v>
      </c>
      <c r="S957" s="38" t="e">
        <f t="shared" ca="1" si="218"/>
        <v>#N/A</v>
      </c>
      <c r="T957" s="38" t="e">
        <f t="shared" si="219"/>
        <v>#N/A</v>
      </c>
    </row>
    <row r="958" spans="2:20" x14ac:dyDescent="0.25">
      <c r="B958" s="38" t="e">
        <f t="shared" ca="1" si="206"/>
        <v>#N/A</v>
      </c>
      <c r="C958" s="40" t="e">
        <f>Кабельный_журнал!P924</f>
        <v>#N/A</v>
      </c>
      <c r="D958" s="38" t="e">
        <f t="shared" ca="1" si="207"/>
        <v>#N/A</v>
      </c>
      <c r="E958" s="41" t="s">
        <v>351</v>
      </c>
      <c r="F958" s="38" t="e">
        <f t="shared" ca="1" si="208"/>
        <v>#N/A</v>
      </c>
      <c r="G958" s="38" t="e">
        <f t="shared" si="209"/>
        <v>#N/A</v>
      </c>
      <c r="H958" s="41" t="s">
        <v>350</v>
      </c>
      <c r="I958" s="38" t="e">
        <f t="shared" si="210"/>
        <v>#N/A</v>
      </c>
      <c r="J958" s="38" t="e">
        <f t="shared" si="211"/>
        <v>#N/A</v>
      </c>
      <c r="K958" s="41" t="s">
        <v>348</v>
      </c>
      <c r="L958" s="38">
        <f t="shared" si="212"/>
        <v>1.7500000000000002E-2</v>
      </c>
      <c r="M958" s="38" t="e">
        <f t="shared" ca="1" si="213"/>
        <v>#N/A</v>
      </c>
      <c r="N958" s="38" t="e">
        <f ca="1">VLOOKUP(B958,$C$7:$T956,13,FALSE)</f>
        <v>#N/A</v>
      </c>
      <c r="O958" s="38" t="e">
        <f t="shared" ca="1" si="214"/>
        <v>#N/A</v>
      </c>
      <c r="P958" s="38" t="e">
        <f t="shared" ca="1" si="215"/>
        <v>#N/A</v>
      </c>
      <c r="Q958" s="38" t="e">
        <f t="shared" ca="1" si="216"/>
        <v>#N/A</v>
      </c>
      <c r="R958" s="38">
        <f t="shared" si="217"/>
        <v>6000</v>
      </c>
      <c r="S958" s="38" t="e">
        <f t="shared" ca="1" si="218"/>
        <v>#N/A</v>
      </c>
      <c r="T958" s="38" t="e">
        <f t="shared" si="219"/>
        <v>#N/A</v>
      </c>
    </row>
    <row r="959" spans="2:20" x14ac:dyDescent="0.25">
      <c r="B959" s="38" t="e">
        <f t="shared" ca="1" si="206"/>
        <v>#N/A</v>
      </c>
      <c r="C959" s="40" t="e">
        <f>Кабельный_журнал!P925</f>
        <v>#N/A</v>
      </c>
      <c r="D959" s="38" t="e">
        <f t="shared" ca="1" si="207"/>
        <v>#N/A</v>
      </c>
      <c r="E959" s="41" t="s">
        <v>351</v>
      </c>
      <c r="F959" s="38" t="e">
        <f t="shared" ca="1" si="208"/>
        <v>#N/A</v>
      </c>
      <c r="G959" s="38" t="e">
        <f t="shared" si="209"/>
        <v>#N/A</v>
      </c>
      <c r="H959" s="41" t="s">
        <v>350</v>
      </c>
      <c r="I959" s="38" t="e">
        <f t="shared" si="210"/>
        <v>#N/A</v>
      </c>
      <c r="J959" s="38" t="e">
        <f t="shared" si="211"/>
        <v>#N/A</v>
      </c>
      <c r="K959" s="41" t="s">
        <v>348</v>
      </c>
      <c r="L959" s="38">
        <f t="shared" si="212"/>
        <v>1.7500000000000002E-2</v>
      </c>
      <c r="M959" s="38" t="e">
        <f t="shared" ca="1" si="213"/>
        <v>#N/A</v>
      </c>
      <c r="N959" s="38" t="e">
        <f ca="1">VLOOKUP(B959,$C$7:$T957,13,FALSE)</f>
        <v>#N/A</v>
      </c>
      <c r="O959" s="38" t="e">
        <f t="shared" ca="1" si="214"/>
        <v>#N/A</v>
      </c>
      <c r="P959" s="38" t="e">
        <f t="shared" ca="1" si="215"/>
        <v>#N/A</v>
      </c>
      <c r="Q959" s="38" t="e">
        <f t="shared" ca="1" si="216"/>
        <v>#N/A</v>
      </c>
      <c r="R959" s="38">
        <f t="shared" si="217"/>
        <v>6000</v>
      </c>
      <c r="S959" s="38" t="e">
        <f t="shared" ca="1" si="218"/>
        <v>#N/A</v>
      </c>
      <c r="T959" s="38" t="e">
        <f t="shared" si="219"/>
        <v>#N/A</v>
      </c>
    </row>
    <row r="960" spans="2:20" x14ac:dyDescent="0.25">
      <c r="B960" s="38" t="e">
        <f t="shared" ca="1" si="206"/>
        <v>#N/A</v>
      </c>
      <c r="C960" s="40" t="e">
        <f>Кабельный_журнал!P926</f>
        <v>#N/A</v>
      </c>
      <c r="D960" s="38" t="e">
        <f t="shared" ca="1" si="207"/>
        <v>#N/A</v>
      </c>
      <c r="E960" s="41" t="s">
        <v>351</v>
      </c>
      <c r="F960" s="38" t="e">
        <f t="shared" ca="1" si="208"/>
        <v>#N/A</v>
      </c>
      <c r="G960" s="38" t="e">
        <f t="shared" si="209"/>
        <v>#N/A</v>
      </c>
      <c r="H960" s="41" t="s">
        <v>350</v>
      </c>
      <c r="I960" s="38" t="e">
        <f t="shared" si="210"/>
        <v>#N/A</v>
      </c>
      <c r="J960" s="38" t="e">
        <f t="shared" si="211"/>
        <v>#N/A</v>
      </c>
      <c r="K960" s="41" t="s">
        <v>348</v>
      </c>
      <c r="L960" s="38">
        <f t="shared" si="212"/>
        <v>1.7500000000000002E-2</v>
      </c>
      <c r="M960" s="38" t="e">
        <f t="shared" ca="1" si="213"/>
        <v>#N/A</v>
      </c>
      <c r="N960" s="38" t="e">
        <f ca="1">VLOOKUP(B960,$C$7:$T958,13,FALSE)</f>
        <v>#N/A</v>
      </c>
      <c r="O960" s="38" t="e">
        <f t="shared" ca="1" si="214"/>
        <v>#N/A</v>
      </c>
      <c r="P960" s="38" t="e">
        <f t="shared" ca="1" si="215"/>
        <v>#N/A</v>
      </c>
      <c r="Q960" s="38" t="e">
        <f t="shared" ca="1" si="216"/>
        <v>#N/A</v>
      </c>
      <c r="R960" s="38">
        <f t="shared" si="217"/>
        <v>6000</v>
      </c>
      <c r="S960" s="38" t="e">
        <f t="shared" ca="1" si="218"/>
        <v>#N/A</v>
      </c>
      <c r="T960" s="38" t="e">
        <f t="shared" si="219"/>
        <v>#N/A</v>
      </c>
    </row>
    <row r="961" spans="2:20" x14ac:dyDescent="0.25">
      <c r="B961" s="38" t="e">
        <f t="shared" ca="1" si="206"/>
        <v>#N/A</v>
      </c>
      <c r="C961" s="40" t="e">
        <f>Кабельный_журнал!P927</f>
        <v>#N/A</v>
      </c>
      <c r="D961" s="38" t="e">
        <f t="shared" ca="1" si="207"/>
        <v>#N/A</v>
      </c>
      <c r="E961" s="41" t="s">
        <v>351</v>
      </c>
      <c r="F961" s="38" t="e">
        <f t="shared" ca="1" si="208"/>
        <v>#N/A</v>
      </c>
      <c r="G961" s="38" t="e">
        <f t="shared" si="209"/>
        <v>#N/A</v>
      </c>
      <c r="H961" s="41" t="s">
        <v>350</v>
      </c>
      <c r="I961" s="38" t="e">
        <f t="shared" si="210"/>
        <v>#N/A</v>
      </c>
      <c r="J961" s="38" t="e">
        <f t="shared" si="211"/>
        <v>#N/A</v>
      </c>
      <c r="K961" s="41" t="s">
        <v>348</v>
      </c>
      <c r="L961" s="38">
        <f t="shared" si="212"/>
        <v>1.7500000000000002E-2</v>
      </c>
      <c r="M961" s="38" t="e">
        <f t="shared" ca="1" si="213"/>
        <v>#N/A</v>
      </c>
      <c r="N961" s="38" t="e">
        <f ca="1">VLOOKUP(B961,$C$7:$T959,13,FALSE)</f>
        <v>#N/A</v>
      </c>
      <c r="O961" s="38" t="e">
        <f t="shared" ca="1" si="214"/>
        <v>#N/A</v>
      </c>
      <c r="P961" s="38" t="e">
        <f t="shared" ca="1" si="215"/>
        <v>#N/A</v>
      </c>
      <c r="Q961" s="38" t="e">
        <f t="shared" ca="1" si="216"/>
        <v>#N/A</v>
      </c>
      <c r="R961" s="38">
        <f t="shared" si="217"/>
        <v>6000</v>
      </c>
      <c r="S961" s="38" t="e">
        <f t="shared" ca="1" si="218"/>
        <v>#N/A</v>
      </c>
      <c r="T961" s="38" t="e">
        <f t="shared" si="219"/>
        <v>#N/A</v>
      </c>
    </row>
    <row r="962" spans="2:20" x14ac:dyDescent="0.25">
      <c r="B962" s="38" t="e">
        <f t="shared" ca="1" si="206"/>
        <v>#N/A</v>
      </c>
      <c r="C962" s="40" t="e">
        <f>Кабельный_журнал!P928</f>
        <v>#N/A</v>
      </c>
      <c r="D962" s="38" t="e">
        <f t="shared" ca="1" si="207"/>
        <v>#N/A</v>
      </c>
      <c r="E962" s="41" t="s">
        <v>351</v>
      </c>
      <c r="F962" s="38" t="e">
        <f t="shared" ca="1" si="208"/>
        <v>#N/A</v>
      </c>
      <c r="G962" s="38" t="e">
        <f t="shared" si="209"/>
        <v>#N/A</v>
      </c>
      <c r="H962" s="41" t="s">
        <v>350</v>
      </c>
      <c r="I962" s="38" t="e">
        <f t="shared" si="210"/>
        <v>#N/A</v>
      </c>
      <c r="J962" s="38" t="e">
        <f t="shared" si="211"/>
        <v>#N/A</v>
      </c>
      <c r="K962" s="41" t="s">
        <v>348</v>
      </c>
      <c r="L962" s="38">
        <f t="shared" si="212"/>
        <v>1.7500000000000002E-2</v>
      </c>
      <c r="M962" s="38" t="e">
        <f t="shared" ca="1" si="213"/>
        <v>#N/A</v>
      </c>
      <c r="N962" s="38" t="e">
        <f ca="1">VLOOKUP(B962,$C$7:$T960,13,FALSE)</f>
        <v>#N/A</v>
      </c>
      <c r="O962" s="38" t="e">
        <f t="shared" ca="1" si="214"/>
        <v>#N/A</v>
      </c>
      <c r="P962" s="38" t="e">
        <f t="shared" ca="1" si="215"/>
        <v>#N/A</v>
      </c>
      <c r="Q962" s="38" t="e">
        <f t="shared" ca="1" si="216"/>
        <v>#N/A</v>
      </c>
      <c r="R962" s="38">
        <f t="shared" si="217"/>
        <v>6000</v>
      </c>
      <c r="S962" s="38" t="e">
        <f t="shared" ca="1" si="218"/>
        <v>#N/A</v>
      </c>
      <c r="T962" s="38" t="e">
        <f t="shared" si="219"/>
        <v>#N/A</v>
      </c>
    </row>
    <row r="963" spans="2:20" x14ac:dyDescent="0.25">
      <c r="B963" s="38" t="e">
        <f t="shared" ca="1" si="206"/>
        <v>#N/A</v>
      </c>
      <c r="C963" s="40" t="e">
        <f>Кабельный_журнал!P929</f>
        <v>#N/A</v>
      </c>
      <c r="D963" s="38" t="e">
        <f t="shared" ca="1" si="207"/>
        <v>#N/A</v>
      </c>
      <c r="E963" s="41" t="s">
        <v>351</v>
      </c>
      <c r="F963" s="38" t="e">
        <f t="shared" ca="1" si="208"/>
        <v>#N/A</v>
      </c>
      <c r="G963" s="38" t="e">
        <f t="shared" si="209"/>
        <v>#N/A</v>
      </c>
      <c r="H963" s="41" t="s">
        <v>350</v>
      </c>
      <c r="I963" s="38" t="e">
        <f t="shared" si="210"/>
        <v>#N/A</v>
      </c>
      <c r="J963" s="38" t="e">
        <f t="shared" si="211"/>
        <v>#N/A</v>
      </c>
      <c r="K963" s="41" t="s">
        <v>348</v>
      </c>
      <c r="L963" s="38">
        <f t="shared" si="212"/>
        <v>1.7500000000000002E-2</v>
      </c>
      <c r="M963" s="38" t="e">
        <f t="shared" ca="1" si="213"/>
        <v>#N/A</v>
      </c>
      <c r="N963" s="38" t="e">
        <f ca="1">VLOOKUP(B963,$C$7:$T961,13,FALSE)</f>
        <v>#N/A</v>
      </c>
      <c r="O963" s="38" t="e">
        <f t="shared" ca="1" si="214"/>
        <v>#N/A</v>
      </c>
      <c r="P963" s="38" t="e">
        <f t="shared" ca="1" si="215"/>
        <v>#N/A</v>
      </c>
      <c r="Q963" s="38" t="e">
        <f t="shared" ca="1" si="216"/>
        <v>#N/A</v>
      </c>
      <c r="R963" s="38">
        <f t="shared" si="217"/>
        <v>6000</v>
      </c>
      <c r="S963" s="38" t="e">
        <f t="shared" ca="1" si="218"/>
        <v>#N/A</v>
      </c>
      <c r="T963" s="38" t="e">
        <f t="shared" si="219"/>
        <v>#N/A</v>
      </c>
    </row>
    <row r="964" spans="2:20" x14ac:dyDescent="0.25">
      <c r="B964" s="38" t="e">
        <f t="shared" ca="1" si="206"/>
        <v>#N/A</v>
      </c>
      <c r="C964" s="40" t="e">
        <f>Кабельный_журнал!P930</f>
        <v>#N/A</v>
      </c>
      <c r="D964" s="38" t="e">
        <f t="shared" ca="1" si="207"/>
        <v>#N/A</v>
      </c>
      <c r="E964" s="41" t="s">
        <v>351</v>
      </c>
      <c r="F964" s="38" t="e">
        <f t="shared" ca="1" si="208"/>
        <v>#N/A</v>
      </c>
      <c r="G964" s="38" t="e">
        <f t="shared" si="209"/>
        <v>#N/A</v>
      </c>
      <c r="H964" s="41" t="s">
        <v>350</v>
      </c>
      <c r="I964" s="38" t="e">
        <f t="shared" si="210"/>
        <v>#N/A</v>
      </c>
      <c r="J964" s="38" t="e">
        <f t="shared" si="211"/>
        <v>#N/A</v>
      </c>
      <c r="K964" s="41" t="s">
        <v>348</v>
      </c>
      <c r="L964" s="38">
        <f t="shared" si="212"/>
        <v>1.7500000000000002E-2</v>
      </c>
      <c r="M964" s="38" t="e">
        <f t="shared" ca="1" si="213"/>
        <v>#N/A</v>
      </c>
      <c r="N964" s="38" t="e">
        <f ca="1">VLOOKUP(B964,$C$7:$T962,13,FALSE)</f>
        <v>#N/A</v>
      </c>
      <c r="O964" s="38" t="e">
        <f t="shared" ca="1" si="214"/>
        <v>#N/A</v>
      </c>
      <c r="P964" s="38" t="e">
        <f t="shared" ca="1" si="215"/>
        <v>#N/A</v>
      </c>
      <c r="Q964" s="38" t="e">
        <f t="shared" ca="1" si="216"/>
        <v>#N/A</v>
      </c>
      <c r="R964" s="38">
        <f t="shared" si="217"/>
        <v>6000</v>
      </c>
      <c r="S964" s="38" t="e">
        <f t="shared" ca="1" si="218"/>
        <v>#N/A</v>
      </c>
      <c r="T964" s="38" t="e">
        <f t="shared" si="219"/>
        <v>#N/A</v>
      </c>
    </row>
    <row r="965" spans="2:20" x14ac:dyDescent="0.25">
      <c r="B965" s="38" t="e">
        <f t="shared" ca="1" si="206"/>
        <v>#N/A</v>
      </c>
      <c r="C965" s="40" t="e">
        <f>Кабельный_журнал!P931</f>
        <v>#N/A</v>
      </c>
      <c r="D965" s="38" t="e">
        <f t="shared" ca="1" si="207"/>
        <v>#N/A</v>
      </c>
      <c r="E965" s="41" t="s">
        <v>351</v>
      </c>
      <c r="F965" s="38" t="e">
        <f t="shared" ca="1" si="208"/>
        <v>#N/A</v>
      </c>
      <c r="G965" s="38" t="e">
        <f t="shared" si="209"/>
        <v>#N/A</v>
      </c>
      <c r="H965" s="41" t="s">
        <v>350</v>
      </c>
      <c r="I965" s="38" t="e">
        <f t="shared" si="210"/>
        <v>#N/A</v>
      </c>
      <c r="J965" s="38" t="e">
        <f t="shared" si="211"/>
        <v>#N/A</v>
      </c>
      <c r="K965" s="41" t="s">
        <v>348</v>
      </c>
      <c r="L965" s="38">
        <f t="shared" si="212"/>
        <v>1.7500000000000002E-2</v>
      </c>
      <c r="M965" s="38" t="e">
        <f t="shared" ca="1" si="213"/>
        <v>#N/A</v>
      </c>
      <c r="N965" s="38" t="e">
        <f ca="1">VLOOKUP(B965,$C$7:$T963,13,FALSE)</f>
        <v>#N/A</v>
      </c>
      <c r="O965" s="38" t="e">
        <f t="shared" ca="1" si="214"/>
        <v>#N/A</v>
      </c>
      <c r="P965" s="38" t="e">
        <f t="shared" ca="1" si="215"/>
        <v>#N/A</v>
      </c>
      <c r="Q965" s="38" t="e">
        <f t="shared" ca="1" si="216"/>
        <v>#N/A</v>
      </c>
      <c r="R965" s="38">
        <f t="shared" si="217"/>
        <v>6000</v>
      </c>
      <c r="S965" s="38" t="e">
        <f t="shared" ca="1" si="218"/>
        <v>#N/A</v>
      </c>
      <c r="T965" s="38" t="e">
        <f t="shared" si="219"/>
        <v>#N/A</v>
      </c>
    </row>
    <row r="966" spans="2:20" x14ac:dyDescent="0.25">
      <c r="B966" s="38" t="e">
        <f t="shared" ca="1" si="206"/>
        <v>#N/A</v>
      </c>
      <c r="C966" s="40" t="e">
        <f>Кабельный_журнал!P932</f>
        <v>#N/A</v>
      </c>
      <c r="D966" s="38" t="e">
        <f t="shared" ca="1" si="207"/>
        <v>#N/A</v>
      </c>
      <c r="E966" s="41" t="s">
        <v>351</v>
      </c>
      <c r="F966" s="38" t="e">
        <f t="shared" ca="1" si="208"/>
        <v>#N/A</v>
      </c>
      <c r="G966" s="38" t="e">
        <f t="shared" si="209"/>
        <v>#N/A</v>
      </c>
      <c r="H966" s="41" t="s">
        <v>350</v>
      </c>
      <c r="I966" s="38" t="e">
        <f t="shared" si="210"/>
        <v>#N/A</v>
      </c>
      <c r="J966" s="38" t="e">
        <f t="shared" si="211"/>
        <v>#N/A</v>
      </c>
      <c r="K966" s="41" t="s">
        <v>348</v>
      </c>
      <c r="L966" s="38">
        <f t="shared" si="212"/>
        <v>1.7500000000000002E-2</v>
      </c>
      <c r="M966" s="38" t="e">
        <f t="shared" ca="1" si="213"/>
        <v>#N/A</v>
      </c>
      <c r="N966" s="38" t="e">
        <f ca="1">VLOOKUP(B966,$C$7:$T964,13,FALSE)</f>
        <v>#N/A</v>
      </c>
      <c r="O966" s="38" t="e">
        <f t="shared" ca="1" si="214"/>
        <v>#N/A</v>
      </c>
      <c r="P966" s="38" t="e">
        <f t="shared" ca="1" si="215"/>
        <v>#N/A</v>
      </c>
      <c r="Q966" s="38" t="e">
        <f t="shared" ca="1" si="216"/>
        <v>#N/A</v>
      </c>
      <c r="R966" s="38">
        <f t="shared" si="217"/>
        <v>6000</v>
      </c>
      <c r="S966" s="38" t="e">
        <f t="shared" ca="1" si="218"/>
        <v>#N/A</v>
      </c>
      <c r="T966" s="38" t="e">
        <f t="shared" si="219"/>
        <v>#N/A</v>
      </c>
    </row>
    <row r="967" spans="2:20" x14ac:dyDescent="0.25">
      <c r="B967" s="38" t="e">
        <f t="shared" ca="1" si="206"/>
        <v>#N/A</v>
      </c>
      <c r="C967" s="40" t="e">
        <f>Кабельный_журнал!P933</f>
        <v>#N/A</v>
      </c>
      <c r="D967" s="38" t="e">
        <f t="shared" ca="1" si="207"/>
        <v>#N/A</v>
      </c>
      <c r="E967" s="41" t="s">
        <v>351</v>
      </c>
      <c r="F967" s="38" t="e">
        <f t="shared" ca="1" si="208"/>
        <v>#N/A</v>
      </c>
      <c r="G967" s="38" t="e">
        <f t="shared" si="209"/>
        <v>#N/A</v>
      </c>
      <c r="H967" s="41" t="s">
        <v>350</v>
      </c>
      <c r="I967" s="38" t="e">
        <f t="shared" si="210"/>
        <v>#N/A</v>
      </c>
      <c r="J967" s="38" t="e">
        <f t="shared" si="211"/>
        <v>#N/A</v>
      </c>
      <c r="K967" s="41" t="s">
        <v>348</v>
      </c>
      <c r="L967" s="38">
        <f t="shared" si="212"/>
        <v>1.7500000000000002E-2</v>
      </c>
      <c r="M967" s="38" t="e">
        <f t="shared" ca="1" si="213"/>
        <v>#N/A</v>
      </c>
      <c r="N967" s="38" t="e">
        <f ca="1">VLOOKUP(B967,$C$7:$T965,13,FALSE)</f>
        <v>#N/A</v>
      </c>
      <c r="O967" s="38" t="e">
        <f t="shared" ca="1" si="214"/>
        <v>#N/A</v>
      </c>
      <c r="P967" s="38" t="e">
        <f t="shared" ca="1" si="215"/>
        <v>#N/A</v>
      </c>
      <c r="Q967" s="38" t="e">
        <f t="shared" ca="1" si="216"/>
        <v>#N/A</v>
      </c>
      <c r="R967" s="38">
        <f t="shared" si="217"/>
        <v>6000</v>
      </c>
      <c r="S967" s="38" t="e">
        <f t="shared" ca="1" si="218"/>
        <v>#N/A</v>
      </c>
      <c r="T967" s="38" t="e">
        <f t="shared" si="219"/>
        <v>#N/A</v>
      </c>
    </row>
    <row r="968" spans="2:20" x14ac:dyDescent="0.25">
      <c r="B968" s="38" t="e">
        <f t="shared" ca="1" si="206"/>
        <v>#N/A</v>
      </c>
      <c r="C968" s="40" t="e">
        <f>Кабельный_журнал!P934</f>
        <v>#N/A</v>
      </c>
      <c r="D968" s="38" t="e">
        <f t="shared" ca="1" si="207"/>
        <v>#N/A</v>
      </c>
      <c r="E968" s="41" t="s">
        <v>351</v>
      </c>
      <c r="F968" s="38" t="e">
        <f t="shared" ca="1" si="208"/>
        <v>#N/A</v>
      </c>
      <c r="G968" s="38" t="e">
        <f t="shared" si="209"/>
        <v>#N/A</v>
      </c>
      <c r="H968" s="41" t="s">
        <v>350</v>
      </c>
      <c r="I968" s="38" t="e">
        <f t="shared" si="210"/>
        <v>#N/A</v>
      </c>
      <c r="J968" s="38" t="e">
        <f t="shared" si="211"/>
        <v>#N/A</v>
      </c>
      <c r="K968" s="41" t="s">
        <v>348</v>
      </c>
      <c r="L968" s="38">
        <f t="shared" si="212"/>
        <v>1.7500000000000002E-2</v>
      </c>
      <c r="M968" s="38" t="e">
        <f t="shared" ca="1" si="213"/>
        <v>#N/A</v>
      </c>
      <c r="N968" s="38" t="e">
        <f ca="1">VLOOKUP(B968,$C$7:$T966,13,FALSE)</f>
        <v>#N/A</v>
      </c>
      <c r="O968" s="38" t="e">
        <f t="shared" ca="1" si="214"/>
        <v>#N/A</v>
      </c>
      <c r="P968" s="38" t="e">
        <f t="shared" ca="1" si="215"/>
        <v>#N/A</v>
      </c>
      <c r="Q968" s="38" t="e">
        <f t="shared" ca="1" si="216"/>
        <v>#N/A</v>
      </c>
      <c r="R968" s="38">
        <f t="shared" si="217"/>
        <v>6000</v>
      </c>
      <c r="S968" s="38" t="e">
        <f t="shared" ca="1" si="218"/>
        <v>#N/A</v>
      </c>
      <c r="T968" s="38" t="e">
        <f t="shared" si="219"/>
        <v>#N/A</v>
      </c>
    </row>
    <row r="969" spans="2:20" x14ac:dyDescent="0.25">
      <c r="B969" s="38" t="e">
        <f t="shared" ca="1" si="206"/>
        <v>#N/A</v>
      </c>
      <c r="C969" s="40" t="e">
        <f>Кабельный_журнал!P935</f>
        <v>#N/A</v>
      </c>
      <c r="D969" s="38" t="e">
        <f t="shared" ca="1" si="207"/>
        <v>#N/A</v>
      </c>
      <c r="E969" s="41" t="s">
        <v>351</v>
      </c>
      <c r="F969" s="38" t="e">
        <f t="shared" ca="1" si="208"/>
        <v>#N/A</v>
      </c>
      <c r="G969" s="38" t="e">
        <f t="shared" si="209"/>
        <v>#N/A</v>
      </c>
      <c r="H969" s="41" t="s">
        <v>350</v>
      </c>
      <c r="I969" s="38" t="e">
        <f t="shared" si="210"/>
        <v>#N/A</v>
      </c>
      <c r="J969" s="38" t="e">
        <f t="shared" si="211"/>
        <v>#N/A</v>
      </c>
      <c r="K969" s="41" t="s">
        <v>348</v>
      </c>
      <c r="L969" s="38">
        <f t="shared" si="212"/>
        <v>1.7500000000000002E-2</v>
      </c>
      <c r="M969" s="38" t="e">
        <f t="shared" ca="1" si="213"/>
        <v>#N/A</v>
      </c>
      <c r="N969" s="38" t="e">
        <f ca="1">VLOOKUP(B969,$C$7:$T967,13,FALSE)</f>
        <v>#N/A</v>
      </c>
      <c r="O969" s="38" t="e">
        <f t="shared" ca="1" si="214"/>
        <v>#N/A</v>
      </c>
      <c r="P969" s="38" t="e">
        <f t="shared" ca="1" si="215"/>
        <v>#N/A</v>
      </c>
      <c r="Q969" s="38" t="e">
        <f t="shared" ca="1" si="216"/>
        <v>#N/A</v>
      </c>
      <c r="R969" s="38">
        <f t="shared" si="217"/>
        <v>6000</v>
      </c>
      <c r="S969" s="38" t="e">
        <f t="shared" ca="1" si="218"/>
        <v>#N/A</v>
      </c>
      <c r="T969" s="38" t="e">
        <f t="shared" si="219"/>
        <v>#N/A</v>
      </c>
    </row>
    <row r="970" spans="2:20" x14ac:dyDescent="0.25">
      <c r="B970" s="38" t="e">
        <f t="shared" ca="1" si="206"/>
        <v>#N/A</v>
      </c>
      <c r="C970" s="40" t="e">
        <f>Кабельный_журнал!P936</f>
        <v>#N/A</v>
      </c>
      <c r="D970" s="38" t="e">
        <f t="shared" ca="1" si="207"/>
        <v>#N/A</v>
      </c>
      <c r="E970" s="41" t="s">
        <v>351</v>
      </c>
      <c r="F970" s="38" t="e">
        <f t="shared" ca="1" si="208"/>
        <v>#N/A</v>
      </c>
      <c r="G970" s="38" t="e">
        <f t="shared" si="209"/>
        <v>#N/A</v>
      </c>
      <c r="H970" s="41" t="s">
        <v>350</v>
      </c>
      <c r="I970" s="38" t="e">
        <f t="shared" si="210"/>
        <v>#N/A</v>
      </c>
      <c r="J970" s="38" t="e">
        <f t="shared" si="211"/>
        <v>#N/A</v>
      </c>
      <c r="K970" s="41" t="s">
        <v>348</v>
      </c>
      <c r="L970" s="38">
        <f t="shared" si="212"/>
        <v>1.7500000000000002E-2</v>
      </c>
      <c r="M970" s="38" t="e">
        <f t="shared" ca="1" si="213"/>
        <v>#N/A</v>
      </c>
      <c r="N970" s="38" t="e">
        <f ca="1">VLOOKUP(B970,$C$7:$T968,13,FALSE)</f>
        <v>#N/A</v>
      </c>
      <c r="O970" s="38" t="e">
        <f t="shared" ca="1" si="214"/>
        <v>#N/A</v>
      </c>
      <c r="P970" s="38" t="e">
        <f t="shared" ca="1" si="215"/>
        <v>#N/A</v>
      </c>
      <c r="Q970" s="38" t="e">
        <f t="shared" ca="1" si="216"/>
        <v>#N/A</v>
      </c>
      <c r="R970" s="38">
        <f t="shared" si="217"/>
        <v>6000</v>
      </c>
      <c r="S970" s="38" t="e">
        <f t="shared" ca="1" si="218"/>
        <v>#N/A</v>
      </c>
      <c r="T970" s="38" t="e">
        <f t="shared" si="219"/>
        <v>#N/A</v>
      </c>
    </row>
    <row r="971" spans="2:20" x14ac:dyDescent="0.25">
      <c r="B971" s="38" t="e">
        <f t="shared" ca="1" si="206"/>
        <v>#N/A</v>
      </c>
      <c r="C971" s="40" t="e">
        <f>Кабельный_журнал!P937</f>
        <v>#N/A</v>
      </c>
      <c r="D971" s="38" t="e">
        <f t="shared" ca="1" si="207"/>
        <v>#N/A</v>
      </c>
      <c r="E971" s="41" t="s">
        <v>351</v>
      </c>
      <c r="F971" s="38" t="e">
        <f t="shared" ca="1" si="208"/>
        <v>#N/A</v>
      </c>
      <c r="G971" s="38" t="e">
        <f t="shared" si="209"/>
        <v>#N/A</v>
      </c>
      <c r="H971" s="41" t="s">
        <v>350</v>
      </c>
      <c r="I971" s="38" t="e">
        <f t="shared" si="210"/>
        <v>#N/A</v>
      </c>
      <c r="J971" s="38" t="e">
        <f t="shared" si="211"/>
        <v>#N/A</v>
      </c>
      <c r="K971" s="41" t="s">
        <v>348</v>
      </c>
      <c r="L971" s="38">
        <f t="shared" si="212"/>
        <v>1.7500000000000002E-2</v>
      </c>
      <c r="M971" s="38" t="e">
        <f t="shared" ca="1" si="213"/>
        <v>#N/A</v>
      </c>
      <c r="N971" s="38" t="e">
        <f ca="1">VLOOKUP(B971,$C$7:$T969,13,FALSE)</f>
        <v>#N/A</v>
      </c>
      <c r="O971" s="38" t="e">
        <f t="shared" ca="1" si="214"/>
        <v>#N/A</v>
      </c>
      <c r="P971" s="38" t="e">
        <f t="shared" ca="1" si="215"/>
        <v>#N/A</v>
      </c>
      <c r="Q971" s="38" t="e">
        <f t="shared" ca="1" si="216"/>
        <v>#N/A</v>
      </c>
      <c r="R971" s="38">
        <f t="shared" si="217"/>
        <v>6000</v>
      </c>
      <c r="S971" s="38" t="e">
        <f t="shared" ca="1" si="218"/>
        <v>#N/A</v>
      </c>
      <c r="T971" s="38" t="e">
        <f t="shared" si="219"/>
        <v>#N/A</v>
      </c>
    </row>
    <row r="972" spans="2:20" x14ac:dyDescent="0.25">
      <c r="B972" s="38" t="e">
        <f t="shared" ca="1" si="206"/>
        <v>#N/A</v>
      </c>
      <c r="C972" s="40" t="e">
        <f>Кабельный_журнал!P938</f>
        <v>#N/A</v>
      </c>
      <c r="D972" s="38" t="e">
        <f t="shared" ca="1" si="207"/>
        <v>#N/A</v>
      </c>
      <c r="E972" s="41" t="s">
        <v>351</v>
      </c>
      <c r="F972" s="38" t="e">
        <f t="shared" ca="1" si="208"/>
        <v>#N/A</v>
      </c>
      <c r="G972" s="38" t="e">
        <f t="shared" si="209"/>
        <v>#N/A</v>
      </c>
      <c r="H972" s="41" t="s">
        <v>350</v>
      </c>
      <c r="I972" s="38" t="e">
        <f t="shared" si="210"/>
        <v>#N/A</v>
      </c>
      <c r="J972" s="38" t="e">
        <f t="shared" si="211"/>
        <v>#N/A</v>
      </c>
      <c r="K972" s="41" t="s">
        <v>348</v>
      </c>
      <c r="L972" s="38">
        <f t="shared" si="212"/>
        <v>1.7500000000000002E-2</v>
      </c>
      <c r="M972" s="38" t="e">
        <f t="shared" ca="1" si="213"/>
        <v>#N/A</v>
      </c>
      <c r="N972" s="38" t="e">
        <f ca="1">VLOOKUP(B972,$C$7:$T970,13,FALSE)</f>
        <v>#N/A</v>
      </c>
      <c r="O972" s="38" t="e">
        <f t="shared" ca="1" si="214"/>
        <v>#N/A</v>
      </c>
      <c r="P972" s="38" t="e">
        <f t="shared" ca="1" si="215"/>
        <v>#N/A</v>
      </c>
      <c r="Q972" s="38" t="e">
        <f t="shared" ca="1" si="216"/>
        <v>#N/A</v>
      </c>
      <c r="R972" s="38">
        <f t="shared" si="217"/>
        <v>6000</v>
      </c>
      <c r="S972" s="38" t="e">
        <f t="shared" ca="1" si="218"/>
        <v>#N/A</v>
      </c>
      <c r="T972" s="38" t="e">
        <f t="shared" si="219"/>
        <v>#N/A</v>
      </c>
    </row>
    <row r="973" spans="2:20" x14ac:dyDescent="0.25">
      <c r="B973" s="38" t="e">
        <f t="shared" ca="1" si="206"/>
        <v>#N/A</v>
      </c>
      <c r="C973" s="40" t="e">
        <f>Кабельный_журнал!P939</f>
        <v>#N/A</v>
      </c>
      <c r="D973" s="38" t="e">
        <f t="shared" ca="1" si="207"/>
        <v>#N/A</v>
      </c>
      <c r="E973" s="41" t="s">
        <v>351</v>
      </c>
      <c r="F973" s="38" t="e">
        <f t="shared" ca="1" si="208"/>
        <v>#N/A</v>
      </c>
      <c r="G973" s="38" t="e">
        <f t="shared" si="209"/>
        <v>#N/A</v>
      </c>
      <c r="H973" s="41" t="s">
        <v>350</v>
      </c>
      <c r="I973" s="38" t="e">
        <f t="shared" si="210"/>
        <v>#N/A</v>
      </c>
      <c r="J973" s="38" t="e">
        <f t="shared" si="211"/>
        <v>#N/A</v>
      </c>
      <c r="K973" s="41" t="s">
        <v>348</v>
      </c>
      <c r="L973" s="38">
        <f t="shared" si="212"/>
        <v>1.7500000000000002E-2</v>
      </c>
      <c r="M973" s="38" t="e">
        <f t="shared" ca="1" si="213"/>
        <v>#N/A</v>
      </c>
      <c r="N973" s="38" t="e">
        <f ca="1">VLOOKUP(B973,$C$7:$T971,13,FALSE)</f>
        <v>#N/A</v>
      </c>
      <c r="O973" s="38" t="e">
        <f t="shared" ca="1" si="214"/>
        <v>#N/A</v>
      </c>
      <c r="P973" s="38" t="e">
        <f t="shared" ca="1" si="215"/>
        <v>#N/A</v>
      </c>
      <c r="Q973" s="38" t="e">
        <f t="shared" ca="1" si="216"/>
        <v>#N/A</v>
      </c>
      <c r="R973" s="38">
        <f t="shared" si="217"/>
        <v>6000</v>
      </c>
      <c r="S973" s="38" t="e">
        <f t="shared" ca="1" si="218"/>
        <v>#N/A</v>
      </c>
      <c r="T973" s="38" t="e">
        <f t="shared" si="219"/>
        <v>#N/A</v>
      </c>
    </row>
    <row r="974" spans="2:20" x14ac:dyDescent="0.25">
      <c r="B974" s="38" t="e">
        <f t="shared" ca="1" si="206"/>
        <v>#N/A</v>
      </c>
      <c r="C974" s="40" t="e">
        <f>Кабельный_журнал!P940</f>
        <v>#N/A</v>
      </c>
      <c r="D974" s="38" t="e">
        <f t="shared" ca="1" si="207"/>
        <v>#N/A</v>
      </c>
      <c r="E974" s="41" t="s">
        <v>351</v>
      </c>
      <c r="F974" s="38" t="e">
        <f t="shared" ca="1" si="208"/>
        <v>#N/A</v>
      </c>
      <c r="G974" s="38" t="e">
        <f t="shared" si="209"/>
        <v>#N/A</v>
      </c>
      <c r="H974" s="41" t="s">
        <v>350</v>
      </c>
      <c r="I974" s="38" t="e">
        <f t="shared" si="210"/>
        <v>#N/A</v>
      </c>
      <c r="J974" s="38" t="e">
        <f t="shared" si="211"/>
        <v>#N/A</v>
      </c>
      <c r="K974" s="41" t="s">
        <v>348</v>
      </c>
      <c r="L974" s="38">
        <f t="shared" si="212"/>
        <v>1.7500000000000002E-2</v>
      </c>
      <c r="M974" s="38" t="e">
        <f t="shared" ca="1" si="213"/>
        <v>#N/A</v>
      </c>
      <c r="N974" s="38" t="e">
        <f ca="1">VLOOKUP(B974,$C$7:$T972,13,FALSE)</f>
        <v>#N/A</v>
      </c>
      <c r="O974" s="38" t="e">
        <f t="shared" ca="1" si="214"/>
        <v>#N/A</v>
      </c>
      <c r="P974" s="38" t="e">
        <f t="shared" ca="1" si="215"/>
        <v>#N/A</v>
      </c>
      <c r="Q974" s="38" t="e">
        <f t="shared" ca="1" si="216"/>
        <v>#N/A</v>
      </c>
      <c r="R974" s="38">
        <f t="shared" si="217"/>
        <v>6000</v>
      </c>
      <c r="S974" s="38" t="e">
        <f t="shared" ca="1" si="218"/>
        <v>#N/A</v>
      </c>
      <c r="T974" s="38" t="e">
        <f t="shared" si="219"/>
        <v>#N/A</v>
      </c>
    </row>
    <row r="975" spans="2:20" x14ac:dyDescent="0.25">
      <c r="B975" s="38" t="e">
        <f t="shared" ca="1" si="206"/>
        <v>#N/A</v>
      </c>
      <c r="C975" s="40" t="e">
        <f>Кабельный_журнал!P941</f>
        <v>#N/A</v>
      </c>
      <c r="D975" s="38" t="e">
        <f t="shared" ca="1" si="207"/>
        <v>#N/A</v>
      </c>
      <c r="E975" s="41" t="s">
        <v>351</v>
      </c>
      <c r="F975" s="38" t="e">
        <f t="shared" ca="1" si="208"/>
        <v>#N/A</v>
      </c>
      <c r="G975" s="38" t="e">
        <f t="shared" si="209"/>
        <v>#N/A</v>
      </c>
      <c r="H975" s="41" t="s">
        <v>350</v>
      </c>
      <c r="I975" s="38" t="e">
        <f t="shared" si="210"/>
        <v>#N/A</v>
      </c>
      <c r="J975" s="38" t="e">
        <f t="shared" si="211"/>
        <v>#N/A</v>
      </c>
      <c r="K975" s="41" t="s">
        <v>348</v>
      </c>
      <c r="L975" s="38">
        <f t="shared" si="212"/>
        <v>1.7500000000000002E-2</v>
      </c>
      <c r="M975" s="38" t="e">
        <f t="shared" ca="1" si="213"/>
        <v>#N/A</v>
      </c>
      <c r="N975" s="38" t="e">
        <f ca="1">VLOOKUP(B975,$C$7:$T973,13,FALSE)</f>
        <v>#N/A</v>
      </c>
      <c r="O975" s="38" t="e">
        <f t="shared" ca="1" si="214"/>
        <v>#N/A</v>
      </c>
      <c r="P975" s="38" t="e">
        <f t="shared" ca="1" si="215"/>
        <v>#N/A</v>
      </c>
      <c r="Q975" s="38" t="e">
        <f t="shared" ca="1" si="216"/>
        <v>#N/A</v>
      </c>
      <c r="R975" s="38">
        <f t="shared" si="217"/>
        <v>6000</v>
      </c>
      <c r="S975" s="38" t="e">
        <f t="shared" ca="1" si="218"/>
        <v>#N/A</v>
      </c>
      <c r="T975" s="38" t="e">
        <f t="shared" si="219"/>
        <v>#N/A</v>
      </c>
    </row>
    <row r="976" spans="2:20" x14ac:dyDescent="0.25">
      <c r="B976" s="38" t="e">
        <f t="shared" ca="1" si="206"/>
        <v>#N/A</v>
      </c>
      <c r="C976" s="40" t="e">
        <f>Кабельный_журнал!P942</f>
        <v>#N/A</v>
      </c>
      <c r="D976" s="38" t="e">
        <f t="shared" ca="1" si="207"/>
        <v>#N/A</v>
      </c>
      <c r="E976" s="41" t="s">
        <v>351</v>
      </c>
      <c r="F976" s="38" t="e">
        <f t="shared" ca="1" si="208"/>
        <v>#N/A</v>
      </c>
      <c r="G976" s="38" t="e">
        <f t="shared" si="209"/>
        <v>#N/A</v>
      </c>
      <c r="H976" s="41" t="s">
        <v>350</v>
      </c>
      <c r="I976" s="38" t="e">
        <f t="shared" si="210"/>
        <v>#N/A</v>
      </c>
      <c r="J976" s="38" t="e">
        <f t="shared" si="211"/>
        <v>#N/A</v>
      </c>
      <c r="K976" s="41" t="s">
        <v>348</v>
      </c>
      <c r="L976" s="38">
        <f t="shared" si="212"/>
        <v>1.7500000000000002E-2</v>
      </c>
      <c r="M976" s="38" t="e">
        <f t="shared" ca="1" si="213"/>
        <v>#N/A</v>
      </c>
      <c r="N976" s="38" t="e">
        <f ca="1">VLOOKUP(B976,$C$7:$T974,13,FALSE)</f>
        <v>#N/A</v>
      </c>
      <c r="O976" s="38" t="e">
        <f t="shared" ca="1" si="214"/>
        <v>#N/A</v>
      </c>
      <c r="P976" s="38" t="e">
        <f t="shared" ca="1" si="215"/>
        <v>#N/A</v>
      </c>
      <c r="Q976" s="38" t="e">
        <f t="shared" ca="1" si="216"/>
        <v>#N/A</v>
      </c>
      <c r="R976" s="38">
        <f t="shared" si="217"/>
        <v>6000</v>
      </c>
      <c r="S976" s="38" t="e">
        <f t="shared" ca="1" si="218"/>
        <v>#N/A</v>
      </c>
      <c r="T976" s="38" t="e">
        <f t="shared" si="219"/>
        <v>#N/A</v>
      </c>
    </row>
    <row r="977" spans="2:20" x14ac:dyDescent="0.25">
      <c r="B977" s="38" t="e">
        <f t="shared" ca="1" si="206"/>
        <v>#N/A</v>
      </c>
      <c r="C977" s="40" t="e">
        <f>Кабельный_журнал!P943</f>
        <v>#N/A</v>
      </c>
      <c r="D977" s="38" t="e">
        <f t="shared" ca="1" si="207"/>
        <v>#N/A</v>
      </c>
      <c r="E977" s="41" t="s">
        <v>351</v>
      </c>
      <c r="F977" s="38" t="e">
        <f t="shared" ca="1" si="208"/>
        <v>#N/A</v>
      </c>
      <c r="G977" s="38" t="e">
        <f t="shared" si="209"/>
        <v>#N/A</v>
      </c>
      <c r="H977" s="41" t="s">
        <v>350</v>
      </c>
      <c r="I977" s="38" t="e">
        <f t="shared" si="210"/>
        <v>#N/A</v>
      </c>
      <c r="J977" s="38" t="e">
        <f t="shared" si="211"/>
        <v>#N/A</v>
      </c>
      <c r="K977" s="41" t="s">
        <v>348</v>
      </c>
      <c r="L977" s="38">
        <f t="shared" si="212"/>
        <v>1.7500000000000002E-2</v>
      </c>
      <c r="M977" s="38" t="e">
        <f t="shared" ca="1" si="213"/>
        <v>#N/A</v>
      </c>
      <c r="N977" s="38" t="e">
        <f ca="1">VLOOKUP(B977,$C$7:$T975,13,FALSE)</f>
        <v>#N/A</v>
      </c>
      <c r="O977" s="38" t="e">
        <f t="shared" ca="1" si="214"/>
        <v>#N/A</v>
      </c>
      <c r="P977" s="38" t="e">
        <f t="shared" ca="1" si="215"/>
        <v>#N/A</v>
      </c>
      <c r="Q977" s="38" t="e">
        <f t="shared" ca="1" si="216"/>
        <v>#N/A</v>
      </c>
      <c r="R977" s="38">
        <f t="shared" si="217"/>
        <v>6000</v>
      </c>
      <c r="S977" s="38" t="e">
        <f t="shared" ca="1" si="218"/>
        <v>#N/A</v>
      </c>
      <c r="T977" s="38" t="e">
        <f t="shared" si="219"/>
        <v>#N/A</v>
      </c>
    </row>
    <row r="978" spans="2:20" x14ac:dyDescent="0.25">
      <c r="B978" s="38" t="e">
        <f t="shared" ca="1" si="206"/>
        <v>#N/A</v>
      </c>
      <c r="C978" s="40" t="e">
        <f>Кабельный_журнал!P944</f>
        <v>#N/A</v>
      </c>
      <c r="D978" s="38" t="e">
        <f t="shared" ca="1" si="207"/>
        <v>#N/A</v>
      </c>
      <c r="E978" s="41" t="s">
        <v>351</v>
      </c>
      <c r="F978" s="38" t="e">
        <f t="shared" ca="1" si="208"/>
        <v>#N/A</v>
      </c>
      <c r="G978" s="38" t="e">
        <f t="shared" si="209"/>
        <v>#N/A</v>
      </c>
      <c r="H978" s="41" t="s">
        <v>350</v>
      </c>
      <c r="I978" s="38" t="e">
        <f t="shared" si="210"/>
        <v>#N/A</v>
      </c>
      <c r="J978" s="38" t="e">
        <f t="shared" si="211"/>
        <v>#N/A</v>
      </c>
      <c r="K978" s="41" t="s">
        <v>348</v>
      </c>
      <c r="L978" s="38">
        <f t="shared" si="212"/>
        <v>1.7500000000000002E-2</v>
      </c>
      <c r="M978" s="38" t="e">
        <f t="shared" ca="1" si="213"/>
        <v>#N/A</v>
      </c>
      <c r="N978" s="38" t="e">
        <f ca="1">VLOOKUP(B978,$C$7:$T976,13,FALSE)</f>
        <v>#N/A</v>
      </c>
      <c r="O978" s="38" t="e">
        <f t="shared" ca="1" si="214"/>
        <v>#N/A</v>
      </c>
      <c r="P978" s="38" t="e">
        <f t="shared" ca="1" si="215"/>
        <v>#N/A</v>
      </c>
      <c r="Q978" s="38" t="e">
        <f t="shared" ca="1" si="216"/>
        <v>#N/A</v>
      </c>
      <c r="R978" s="38">
        <f t="shared" si="217"/>
        <v>6000</v>
      </c>
      <c r="S978" s="38" t="e">
        <f t="shared" ca="1" si="218"/>
        <v>#N/A</v>
      </c>
      <c r="T978" s="38" t="e">
        <f t="shared" si="219"/>
        <v>#N/A</v>
      </c>
    </row>
    <row r="979" spans="2:20" x14ac:dyDescent="0.25">
      <c r="B979" s="38" t="e">
        <f t="shared" ca="1" si="206"/>
        <v>#N/A</v>
      </c>
      <c r="C979" s="40" t="e">
        <f>Кабельный_журнал!P945</f>
        <v>#N/A</v>
      </c>
      <c r="D979" s="38" t="e">
        <f t="shared" ca="1" si="207"/>
        <v>#N/A</v>
      </c>
      <c r="E979" s="41" t="s">
        <v>351</v>
      </c>
      <c r="F979" s="38" t="e">
        <f t="shared" ca="1" si="208"/>
        <v>#N/A</v>
      </c>
      <c r="G979" s="38" t="e">
        <f t="shared" si="209"/>
        <v>#N/A</v>
      </c>
      <c r="H979" s="41" t="s">
        <v>350</v>
      </c>
      <c r="I979" s="38" t="e">
        <f t="shared" si="210"/>
        <v>#N/A</v>
      </c>
      <c r="J979" s="38" t="e">
        <f t="shared" si="211"/>
        <v>#N/A</v>
      </c>
      <c r="K979" s="41" t="s">
        <v>348</v>
      </c>
      <c r="L979" s="38">
        <f t="shared" si="212"/>
        <v>1.7500000000000002E-2</v>
      </c>
      <c r="M979" s="38" t="e">
        <f t="shared" ca="1" si="213"/>
        <v>#N/A</v>
      </c>
      <c r="N979" s="38" t="e">
        <f ca="1">VLOOKUP(B979,$C$7:$T977,13,FALSE)</f>
        <v>#N/A</v>
      </c>
      <c r="O979" s="38" t="e">
        <f t="shared" ca="1" si="214"/>
        <v>#N/A</v>
      </c>
      <c r="P979" s="38" t="e">
        <f t="shared" ca="1" si="215"/>
        <v>#N/A</v>
      </c>
      <c r="Q979" s="38" t="e">
        <f t="shared" ca="1" si="216"/>
        <v>#N/A</v>
      </c>
      <c r="R979" s="38">
        <f t="shared" si="217"/>
        <v>6000</v>
      </c>
      <c r="S979" s="38" t="e">
        <f t="shared" ca="1" si="218"/>
        <v>#N/A</v>
      </c>
      <c r="T979" s="38" t="e">
        <f t="shared" si="219"/>
        <v>#N/A</v>
      </c>
    </row>
    <row r="980" spans="2:20" x14ac:dyDescent="0.25">
      <c r="B980" s="38" t="e">
        <f t="shared" ca="1" si="206"/>
        <v>#N/A</v>
      </c>
      <c r="C980" s="40" t="e">
        <f>Кабельный_журнал!P946</f>
        <v>#N/A</v>
      </c>
      <c r="D980" s="38" t="e">
        <f t="shared" ca="1" si="207"/>
        <v>#N/A</v>
      </c>
      <c r="E980" s="41" t="s">
        <v>351</v>
      </c>
      <c r="F980" s="38" t="e">
        <f t="shared" ca="1" si="208"/>
        <v>#N/A</v>
      </c>
      <c r="G980" s="38" t="e">
        <f t="shared" si="209"/>
        <v>#N/A</v>
      </c>
      <c r="H980" s="41" t="s">
        <v>350</v>
      </c>
      <c r="I980" s="38" t="e">
        <f t="shared" si="210"/>
        <v>#N/A</v>
      </c>
      <c r="J980" s="38" t="e">
        <f t="shared" si="211"/>
        <v>#N/A</v>
      </c>
      <c r="K980" s="41" t="s">
        <v>348</v>
      </c>
      <c r="L980" s="38">
        <f t="shared" si="212"/>
        <v>1.7500000000000002E-2</v>
      </c>
      <c r="M980" s="38" t="e">
        <f t="shared" ca="1" si="213"/>
        <v>#N/A</v>
      </c>
      <c r="N980" s="38" t="e">
        <f ca="1">VLOOKUP(B980,$C$7:$T978,13,FALSE)</f>
        <v>#N/A</v>
      </c>
      <c r="O980" s="38" t="e">
        <f t="shared" ca="1" si="214"/>
        <v>#N/A</v>
      </c>
      <c r="P980" s="38" t="e">
        <f t="shared" ca="1" si="215"/>
        <v>#N/A</v>
      </c>
      <c r="Q980" s="38" t="e">
        <f t="shared" ca="1" si="216"/>
        <v>#N/A</v>
      </c>
      <c r="R980" s="38">
        <f t="shared" si="217"/>
        <v>6000</v>
      </c>
      <c r="S980" s="38" t="e">
        <f t="shared" ca="1" si="218"/>
        <v>#N/A</v>
      </c>
      <c r="T980" s="38" t="e">
        <f t="shared" si="219"/>
        <v>#N/A</v>
      </c>
    </row>
    <row r="981" spans="2:20" x14ac:dyDescent="0.25">
      <c r="B981" s="38" t="e">
        <f t="shared" ca="1" si="206"/>
        <v>#N/A</v>
      </c>
      <c r="C981" s="40" t="e">
        <f>Кабельный_журнал!P947</f>
        <v>#N/A</v>
      </c>
      <c r="D981" s="38" t="e">
        <f t="shared" ca="1" si="207"/>
        <v>#N/A</v>
      </c>
      <c r="E981" s="41" t="s">
        <v>351</v>
      </c>
      <c r="F981" s="38" t="e">
        <f t="shared" ca="1" si="208"/>
        <v>#N/A</v>
      </c>
      <c r="G981" s="38" t="e">
        <f t="shared" si="209"/>
        <v>#N/A</v>
      </c>
      <c r="H981" s="41" t="s">
        <v>350</v>
      </c>
      <c r="I981" s="38" t="e">
        <f t="shared" si="210"/>
        <v>#N/A</v>
      </c>
      <c r="J981" s="38" t="e">
        <f t="shared" si="211"/>
        <v>#N/A</v>
      </c>
      <c r="K981" s="41" t="s">
        <v>348</v>
      </c>
      <c r="L981" s="38">
        <f t="shared" si="212"/>
        <v>1.7500000000000002E-2</v>
      </c>
      <c r="M981" s="38" t="e">
        <f t="shared" ca="1" si="213"/>
        <v>#N/A</v>
      </c>
      <c r="N981" s="38" t="e">
        <f ca="1">VLOOKUP(B981,$C$7:$T979,13,FALSE)</f>
        <v>#N/A</v>
      </c>
      <c r="O981" s="38" t="e">
        <f t="shared" ca="1" si="214"/>
        <v>#N/A</v>
      </c>
      <c r="P981" s="38" t="e">
        <f t="shared" ca="1" si="215"/>
        <v>#N/A</v>
      </c>
      <c r="Q981" s="38" t="e">
        <f t="shared" ca="1" si="216"/>
        <v>#N/A</v>
      </c>
      <c r="R981" s="38">
        <f t="shared" si="217"/>
        <v>6000</v>
      </c>
      <c r="S981" s="38" t="e">
        <f t="shared" ca="1" si="218"/>
        <v>#N/A</v>
      </c>
      <c r="T981" s="38" t="e">
        <f t="shared" si="219"/>
        <v>#N/A</v>
      </c>
    </row>
    <row r="982" spans="2:20" x14ac:dyDescent="0.25">
      <c r="B982" s="38" t="e">
        <f t="shared" ca="1" si="206"/>
        <v>#N/A</v>
      </c>
      <c r="C982" s="40" t="e">
        <f>Кабельный_журнал!P948</f>
        <v>#N/A</v>
      </c>
      <c r="D982" s="38" t="e">
        <f t="shared" ca="1" si="207"/>
        <v>#N/A</v>
      </c>
      <c r="E982" s="41" t="s">
        <v>351</v>
      </c>
      <c r="F982" s="38" t="e">
        <f t="shared" ca="1" si="208"/>
        <v>#N/A</v>
      </c>
      <c r="G982" s="38" t="e">
        <f t="shared" si="209"/>
        <v>#N/A</v>
      </c>
      <c r="H982" s="41" t="s">
        <v>350</v>
      </c>
      <c r="I982" s="38" t="e">
        <f t="shared" si="210"/>
        <v>#N/A</v>
      </c>
      <c r="J982" s="38" t="e">
        <f t="shared" si="211"/>
        <v>#N/A</v>
      </c>
      <c r="K982" s="41" t="s">
        <v>348</v>
      </c>
      <c r="L982" s="38">
        <f t="shared" si="212"/>
        <v>1.7500000000000002E-2</v>
      </c>
      <c r="M982" s="38" t="e">
        <f t="shared" ca="1" si="213"/>
        <v>#N/A</v>
      </c>
      <c r="N982" s="38" t="e">
        <f ca="1">VLOOKUP(B982,$C$7:$T980,13,FALSE)</f>
        <v>#N/A</v>
      </c>
      <c r="O982" s="38" t="e">
        <f t="shared" ca="1" si="214"/>
        <v>#N/A</v>
      </c>
      <c r="P982" s="38" t="e">
        <f t="shared" ca="1" si="215"/>
        <v>#N/A</v>
      </c>
      <c r="Q982" s="38" t="e">
        <f t="shared" ca="1" si="216"/>
        <v>#N/A</v>
      </c>
      <c r="R982" s="38">
        <f t="shared" si="217"/>
        <v>6000</v>
      </c>
      <c r="S982" s="38" t="e">
        <f t="shared" ca="1" si="218"/>
        <v>#N/A</v>
      </c>
      <c r="T982" s="38" t="e">
        <f t="shared" si="219"/>
        <v>#N/A</v>
      </c>
    </row>
    <row r="983" spans="2:20" x14ac:dyDescent="0.25">
      <c r="B983" s="38" t="e">
        <f t="shared" ca="1" si="206"/>
        <v>#N/A</v>
      </c>
      <c r="C983" s="40" t="e">
        <f>Кабельный_журнал!P949</f>
        <v>#N/A</v>
      </c>
      <c r="D983" s="38" t="e">
        <f t="shared" ca="1" si="207"/>
        <v>#N/A</v>
      </c>
      <c r="E983" s="41" t="s">
        <v>351</v>
      </c>
      <c r="F983" s="38" t="e">
        <f t="shared" ca="1" si="208"/>
        <v>#N/A</v>
      </c>
      <c r="G983" s="38" t="e">
        <f t="shared" si="209"/>
        <v>#N/A</v>
      </c>
      <c r="H983" s="41" t="s">
        <v>350</v>
      </c>
      <c r="I983" s="38" t="e">
        <f t="shared" si="210"/>
        <v>#N/A</v>
      </c>
      <c r="J983" s="38" t="e">
        <f t="shared" si="211"/>
        <v>#N/A</v>
      </c>
      <c r="K983" s="41" t="s">
        <v>348</v>
      </c>
      <c r="L983" s="38">
        <f t="shared" si="212"/>
        <v>1.7500000000000002E-2</v>
      </c>
      <c r="M983" s="38" t="e">
        <f t="shared" ca="1" si="213"/>
        <v>#N/A</v>
      </c>
      <c r="N983" s="38" t="e">
        <f ca="1">VLOOKUP(B983,$C$7:$T981,13,FALSE)</f>
        <v>#N/A</v>
      </c>
      <c r="O983" s="38" t="e">
        <f t="shared" ca="1" si="214"/>
        <v>#N/A</v>
      </c>
      <c r="P983" s="38" t="e">
        <f t="shared" ca="1" si="215"/>
        <v>#N/A</v>
      </c>
      <c r="Q983" s="38" t="e">
        <f t="shared" ca="1" si="216"/>
        <v>#N/A</v>
      </c>
      <c r="R983" s="38">
        <f t="shared" si="217"/>
        <v>6000</v>
      </c>
      <c r="S983" s="38" t="e">
        <f t="shared" ca="1" si="218"/>
        <v>#N/A</v>
      </c>
      <c r="T983" s="38" t="e">
        <f t="shared" si="219"/>
        <v>#N/A</v>
      </c>
    </row>
    <row r="984" spans="2:20" x14ac:dyDescent="0.25">
      <c r="B984" s="38" t="e">
        <f t="shared" ca="1" si="206"/>
        <v>#N/A</v>
      </c>
      <c r="C984" s="40" t="e">
        <f>Кабельный_журнал!P950</f>
        <v>#N/A</v>
      </c>
      <c r="D984" s="38" t="e">
        <f t="shared" ca="1" si="207"/>
        <v>#N/A</v>
      </c>
      <c r="E984" s="41" t="s">
        <v>351</v>
      </c>
      <c r="F984" s="38" t="e">
        <f t="shared" ca="1" si="208"/>
        <v>#N/A</v>
      </c>
      <c r="G984" s="38" t="e">
        <f t="shared" si="209"/>
        <v>#N/A</v>
      </c>
      <c r="H984" s="41" t="s">
        <v>350</v>
      </c>
      <c r="I984" s="38" t="e">
        <f t="shared" si="210"/>
        <v>#N/A</v>
      </c>
      <c r="J984" s="38" t="e">
        <f t="shared" si="211"/>
        <v>#N/A</v>
      </c>
      <c r="K984" s="41" t="s">
        <v>348</v>
      </c>
      <c r="L984" s="38">
        <f t="shared" si="212"/>
        <v>1.7500000000000002E-2</v>
      </c>
      <c r="M984" s="38" t="e">
        <f t="shared" ca="1" si="213"/>
        <v>#N/A</v>
      </c>
      <c r="N984" s="38" t="e">
        <f ca="1">VLOOKUP(B984,$C$7:$T982,13,FALSE)</f>
        <v>#N/A</v>
      </c>
      <c r="O984" s="38" t="e">
        <f t="shared" ca="1" si="214"/>
        <v>#N/A</v>
      </c>
      <c r="P984" s="38" t="e">
        <f t="shared" ca="1" si="215"/>
        <v>#N/A</v>
      </c>
      <c r="Q984" s="38" t="e">
        <f t="shared" ca="1" si="216"/>
        <v>#N/A</v>
      </c>
      <c r="R984" s="38">
        <f t="shared" si="217"/>
        <v>6000</v>
      </c>
      <c r="S984" s="38" t="e">
        <f t="shared" ca="1" si="218"/>
        <v>#N/A</v>
      </c>
      <c r="T984" s="38" t="e">
        <f t="shared" si="219"/>
        <v>#N/A</v>
      </c>
    </row>
    <row r="985" spans="2:20" x14ac:dyDescent="0.25">
      <c r="B985" s="38" t="e">
        <f t="shared" ca="1" si="206"/>
        <v>#N/A</v>
      </c>
      <c r="C985" s="40" t="e">
        <f>Кабельный_журнал!P951</f>
        <v>#N/A</v>
      </c>
      <c r="D985" s="38" t="e">
        <f t="shared" ca="1" si="207"/>
        <v>#N/A</v>
      </c>
      <c r="E985" s="41" t="s">
        <v>351</v>
      </c>
      <c r="F985" s="38" t="e">
        <f t="shared" ca="1" si="208"/>
        <v>#N/A</v>
      </c>
      <c r="G985" s="38" t="e">
        <f t="shared" si="209"/>
        <v>#N/A</v>
      </c>
      <c r="H985" s="41" t="s">
        <v>350</v>
      </c>
      <c r="I985" s="38" t="e">
        <f t="shared" si="210"/>
        <v>#N/A</v>
      </c>
      <c r="J985" s="38" t="e">
        <f t="shared" si="211"/>
        <v>#N/A</v>
      </c>
      <c r="K985" s="41" t="s">
        <v>348</v>
      </c>
      <c r="L985" s="38">
        <f t="shared" si="212"/>
        <v>1.7500000000000002E-2</v>
      </c>
      <c r="M985" s="38" t="e">
        <f t="shared" ca="1" si="213"/>
        <v>#N/A</v>
      </c>
      <c r="N985" s="38" t="e">
        <f ca="1">VLOOKUP(B985,$C$7:$T983,13,FALSE)</f>
        <v>#N/A</v>
      </c>
      <c r="O985" s="38" t="e">
        <f t="shared" ca="1" si="214"/>
        <v>#N/A</v>
      </c>
      <c r="P985" s="38" t="e">
        <f t="shared" ca="1" si="215"/>
        <v>#N/A</v>
      </c>
      <c r="Q985" s="38" t="e">
        <f t="shared" ca="1" si="216"/>
        <v>#N/A</v>
      </c>
      <c r="R985" s="38">
        <f t="shared" si="217"/>
        <v>6000</v>
      </c>
      <c r="S985" s="38" t="e">
        <f t="shared" ca="1" si="218"/>
        <v>#N/A</v>
      </c>
      <c r="T985" s="38" t="e">
        <f t="shared" si="219"/>
        <v>#N/A</v>
      </c>
    </row>
    <row r="986" spans="2:20" x14ac:dyDescent="0.25">
      <c r="B986" s="38" t="e">
        <f t="shared" ca="1" si="206"/>
        <v>#N/A</v>
      </c>
      <c r="C986" s="40" t="e">
        <f>Кабельный_журнал!P952</f>
        <v>#N/A</v>
      </c>
      <c r="D986" s="38" t="e">
        <f t="shared" ca="1" si="207"/>
        <v>#N/A</v>
      </c>
      <c r="E986" s="41" t="s">
        <v>351</v>
      </c>
      <c r="F986" s="38" t="e">
        <f t="shared" ca="1" si="208"/>
        <v>#N/A</v>
      </c>
      <c r="G986" s="38" t="e">
        <f t="shared" si="209"/>
        <v>#N/A</v>
      </c>
      <c r="H986" s="41" t="s">
        <v>350</v>
      </c>
      <c r="I986" s="38" t="e">
        <f t="shared" si="210"/>
        <v>#N/A</v>
      </c>
      <c r="J986" s="38" t="e">
        <f t="shared" si="211"/>
        <v>#N/A</v>
      </c>
      <c r="K986" s="41" t="s">
        <v>348</v>
      </c>
      <c r="L986" s="38">
        <f t="shared" si="212"/>
        <v>1.7500000000000002E-2</v>
      </c>
      <c r="M986" s="38" t="e">
        <f t="shared" ca="1" si="213"/>
        <v>#N/A</v>
      </c>
      <c r="N986" s="38" t="e">
        <f ca="1">VLOOKUP(B986,$C$7:$T984,13,FALSE)</f>
        <v>#N/A</v>
      </c>
      <c r="O986" s="38" t="e">
        <f t="shared" ca="1" si="214"/>
        <v>#N/A</v>
      </c>
      <c r="P986" s="38" t="e">
        <f t="shared" ca="1" si="215"/>
        <v>#N/A</v>
      </c>
      <c r="Q986" s="38" t="e">
        <f t="shared" ca="1" si="216"/>
        <v>#N/A</v>
      </c>
      <c r="R986" s="38">
        <f t="shared" si="217"/>
        <v>6000</v>
      </c>
      <c r="S986" s="38" t="e">
        <f t="shared" ca="1" si="218"/>
        <v>#N/A</v>
      </c>
      <c r="T986" s="38" t="e">
        <f t="shared" si="219"/>
        <v>#N/A</v>
      </c>
    </row>
    <row r="987" spans="2:20" x14ac:dyDescent="0.25">
      <c r="B987" s="38" t="e">
        <f t="shared" ca="1" si="206"/>
        <v>#N/A</v>
      </c>
      <c r="C987" s="40" t="e">
        <f>Кабельный_журнал!P953</f>
        <v>#N/A</v>
      </c>
      <c r="D987" s="38" t="e">
        <f t="shared" ca="1" si="207"/>
        <v>#N/A</v>
      </c>
      <c r="E987" s="41" t="s">
        <v>351</v>
      </c>
      <c r="F987" s="38" t="e">
        <f t="shared" ca="1" si="208"/>
        <v>#N/A</v>
      </c>
      <c r="G987" s="38" t="e">
        <f t="shared" si="209"/>
        <v>#N/A</v>
      </c>
      <c r="H987" s="41" t="s">
        <v>350</v>
      </c>
      <c r="I987" s="38" t="e">
        <f t="shared" si="210"/>
        <v>#N/A</v>
      </c>
      <c r="J987" s="38" t="e">
        <f t="shared" si="211"/>
        <v>#N/A</v>
      </c>
      <c r="K987" s="41" t="s">
        <v>348</v>
      </c>
      <c r="L987" s="38">
        <f t="shared" si="212"/>
        <v>1.7500000000000002E-2</v>
      </c>
      <c r="M987" s="38" t="e">
        <f t="shared" ca="1" si="213"/>
        <v>#N/A</v>
      </c>
      <c r="N987" s="38" t="e">
        <f ca="1">VLOOKUP(B987,$C$7:$T985,13,FALSE)</f>
        <v>#N/A</v>
      </c>
      <c r="O987" s="38" t="e">
        <f t="shared" ca="1" si="214"/>
        <v>#N/A</v>
      </c>
      <c r="P987" s="38" t="e">
        <f t="shared" ca="1" si="215"/>
        <v>#N/A</v>
      </c>
      <c r="Q987" s="38" t="e">
        <f t="shared" ca="1" si="216"/>
        <v>#N/A</v>
      </c>
      <c r="R987" s="38">
        <f t="shared" si="217"/>
        <v>6000</v>
      </c>
      <c r="S987" s="38" t="e">
        <f t="shared" ca="1" si="218"/>
        <v>#N/A</v>
      </c>
      <c r="T987" s="38" t="e">
        <f t="shared" si="219"/>
        <v>#N/A</v>
      </c>
    </row>
    <row r="988" spans="2:20" x14ac:dyDescent="0.25">
      <c r="B988" s="38" t="e">
        <f t="shared" ca="1" si="206"/>
        <v>#N/A</v>
      </c>
      <c r="C988" s="40" t="e">
        <f>Кабельный_журнал!P954</f>
        <v>#N/A</v>
      </c>
      <c r="D988" s="38" t="e">
        <f t="shared" ca="1" si="207"/>
        <v>#N/A</v>
      </c>
      <c r="E988" s="41" t="s">
        <v>351</v>
      </c>
      <c r="F988" s="38" t="e">
        <f t="shared" ca="1" si="208"/>
        <v>#N/A</v>
      </c>
      <c r="G988" s="38" t="e">
        <f t="shared" si="209"/>
        <v>#N/A</v>
      </c>
      <c r="H988" s="41" t="s">
        <v>350</v>
      </c>
      <c r="I988" s="38" t="e">
        <f t="shared" si="210"/>
        <v>#N/A</v>
      </c>
      <c r="J988" s="38" t="e">
        <f t="shared" si="211"/>
        <v>#N/A</v>
      </c>
      <c r="K988" s="41" t="s">
        <v>348</v>
      </c>
      <c r="L988" s="38">
        <f t="shared" si="212"/>
        <v>1.7500000000000002E-2</v>
      </c>
      <c r="M988" s="38" t="e">
        <f t="shared" ca="1" si="213"/>
        <v>#N/A</v>
      </c>
      <c r="N988" s="38" t="e">
        <f ca="1">VLOOKUP(B988,$C$7:$T986,13,FALSE)</f>
        <v>#N/A</v>
      </c>
      <c r="O988" s="38" t="e">
        <f t="shared" ca="1" si="214"/>
        <v>#N/A</v>
      </c>
      <c r="P988" s="38" t="e">
        <f t="shared" ca="1" si="215"/>
        <v>#N/A</v>
      </c>
      <c r="Q988" s="38" t="e">
        <f t="shared" ca="1" si="216"/>
        <v>#N/A</v>
      </c>
      <c r="R988" s="38">
        <f t="shared" si="217"/>
        <v>6000</v>
      </c>
      <c r="S988" s="38" t="e">
        <f t="shared" ca="1" si="218"/>
        <v>#N/A</v>
      </c>
      <c r="T988" s="38" t="e">
        <f t="shared" si="219"/>
        <v>#N/A</v>
      </c>
    </row>
    <row r="989" spans="2:20" x14ac:dyDescent="0.25">
      <c r="B989" s="38" t="e">
        <f t="shared" ca="1" si="206"/>
        <v>#N/A</v>
      </c>
      <c r="C989" s="40" t="e">
        <f>Кабельный_журнал!P955</f>
        <v>#N/A</v>
      </c>
      <c r="D989" s="38" t="e">
        <f t="shared" ca="1" si="207"/>
        <v>#N/A</v>
      </c>
      <c r="E989" s="41" t="s">
        <v>351</v>
      </c>
      <c r="F989" s="38" t="e">
        <f t="shared" ca="1" si="208"/>
        <v>#N/A</v>
      </c>
      <c r="G989" s="38" t="e">
        <f t="shared" si="209"/>
        <v>#N/A</v>
      </c>
      <c r="H989" s="41" t="s">
        <v>350</v>
      </c>
      <c r="I989" s="38" t="e">
        <f t="shared" si="210"/>
        <v>#N/A</v>
      </c>
      <c r="J989" s="38" t="e">
        <f t="shared" si="211"/>
        <v>#N/A</v>
      </c>
      <c r="K989" s="41" t="s">
        <v>348</v>
      </c>
      <c r="L989" s="38">
        <f t="shared" si="212"/>
        <v>1.7500000000000002E-2</v>
      </c>
      <c r="M989" s="38" t="e">
        <f t="shared" ca="1" si="213"/>
        <v>#N/A</v>
      </c>
      <c r="N989" s="38" t="e">
        <f ca="1">VLOOKUP(B989,$C$7:$T987,13,FALSE)</f>
        <v>#N/A</v>
      </c>
      <c r="O989" s="38" t="e">
        <f t="shared" ca="1" si="214"/>
        <v>#N/A</v>
      </c>
      <c r="P989" s="38" t="e">
        <f t="shared" ca="1" si="215"/>
        <v>#N/A</v>
      </c>
      <c r="Q989" s="38" t="e">
        <f t="shared" ca="1" si="216"/>
        <v>#N/A</v>
      </c>
      <c r="R989" s="38">
        <f t="shared" si="217"/>
        <v>6000</v>
      </c>
      <c r="S989" s="38" t="e">
        <f t="shared" ca="1" si="218"/>
        <v>#N/A</v>
      </c>
      <c r="T989" s="38" t="e">
        <f t="shared" si="219"/>
        <v>#N/A</v>
      </c>
    </row>
    <row r="990" spans="2:20" x14ac:dyDescent="0.25">
      <c r="B990" s="38" t="e">
        <f t="shared" ca="1" si="206"/>
        <v>#N/A</v>
      </c>
      <c r="C990" s="40" t="e">
        <f>Кабельный_журнал!P956</f>
        <v>#N/A</v>
      </c>
      <c r="D990" s="38" t="e">
        <f t="shared" ca="1" si="207"/>
        <v>#N/A</v>
      </c>
      <c r="E990" s="41" t="s">
        <v>351</v>
      </c>
      <c r="F990" s="38" t="e">
        <f t="shared" ca="1" si="208"/>
        <v>#N/A</v>
      </c>
      <c r="G990" s="38" t="e">
        <f t="shared" si="209"/>
        <v>#N/A</v>
      </c>
      <c r="H990" s="41" t="s">
        <v>350</v>
      </c>
      <c r="I990" s="38" t="e">
        <f t="shared" si="210"/>
        <v>#N/A</v>
      </c>
      <c r="J990" s="38" t="e">
        <f t="shared" si="211"/>
        <v>#N/A</v>
      </c>
      <c r="K990" s="41" t="s">
        <v>348</v>
      </c>
      <c r="L990" s="38">
        <f t="shared" si="212"/>
        <v>1.7500000000000002E-2</v>
      </c>
      <c r="M990" s="38" t="e">
        <f t="shared" ca="1" si="213"/>
        <v>#N/A</v>
      </c>
      <c r="N990" s="38" t="e">
        <f ca="1">VLOOKUP(B990,$C$7:$T988,13,FALSE)</f>
        <v>#N/A</v>
      </c>
      <c r="O990" s="38" t="e">
        <f t="shared" ca="1" si="214"/>
        <v>#N/A</v>
      </c>
      <c r="P990" s="38" t="e">
        <f t="shared" ca="1" si="215"/>
        <v>#N/A</v>
      </c>
      <c r="Q990" s="38" t="e">
        <f t="shared" ca="1" si="216"/>
        <v>#N/A</v>
      </c>
      <c r="R990" s="38">
        <f t="shared" si="217"/>
        <v>6000</v>
      </c>
      <c r="S990" s="38" t="e">
        <f t="shared" ca="1" si="218"/>
        <v>#N/A</v>
      </c>
      <c r="T990" s="38" t="e">
        <f t="shared" si="219"/>
        <v>#N/A</v>
      </c>
    </row>
    <row r="991" spans="2:20" x14ac:dyDescent="0.25">
      <c r="B991" s="38" t="e">
        <f t="shared" ca="1" si="206"/>
        <v>#N/A</v>
      </c>
      <c r="C991" s="40" t="e">
        <f>Кабельный_журнал!P957</f>
        <v>#N/A</v>
      </c>
      <c r="D991" s="38" t="e">
        <f t="shared" ca="1" si="207"/>
        <v>#N/A</v>
      </c>
      <c r="E991" s="41" t="s">
        <v>351</v>
      </c>
      <c r="F991" s="38" t="e">
        <f t="shared" ca="1" si="208"/>
        <v>#N/A</v>
      </c>
      <c r="G991" s="38" t="e">
        <f t="shared" si="209"/>
        <v>#N/A</v>
      </c>
      <c r="H991" s="41" t="s">
        <v>350</v>
      </c>
      <c r="I991" s="38" t="e">
        <f t="shared" si="210"/>
        <v>#N/A</v>
      </c>
      <c r="J991" s="38" t="e">
        <f t="shared" si="211"/>
        <v>#N/A</v>
      </c>
      <c r="K991" s="41" t="s">
        <v>348</v>
      </c>
      <c r="L991" s="38">
        <f t="shared" si="212"/>
        <v>1.7500000000000002E-2</v>
      </c>
      <c r="M991" s="38" t="e">
        <f t="shared" ca="1" si="213"/>
        <v>#N/A</v>
      </c>
      <c r="N991" s="38" t="e">
        <f ca="1">VLOOKUP(B991,$C$7:$T989,13,FALSE)</f>
        <v>#N/A</v>
      </c>
      <c r="O991" s="38" t="e">
        <f t="shared" ca="1" si="214"/>
        <v>#N/A</v>
      </c>
      <c r="P991" s="38" t="e">
        <f t="shared" ca="1" si="215"/>
        <v>#N/A</v>
      </c>
      <c r="Q991" s="38" t="e">
        <f t="shared" ca="1" si="216"/>
        <v>#N/A</v>
      </c>
      <c r="R991" s="38">
        <f t="shared" si="217"/>
        <v>6000</v>
      </c>
      <c r="S991" s="38" t="e">
        <f t="shared" ca="1" si="218"/>
        <v>#N/A</v>
      </c>
      <c r="T991" s="38" t="e">
        <f t="shared" si="219"/>
        <v>#N/A</v>
      </c>
    </row>
    <row r="992" spans="2:20" x14ac:dyDescent="0.25">
      <c r="B992" s="38" t="e">
        <f t="shared" ca="1" si="206"/>
        <v>#N/A</v>
      </c>
      <c r="C992" s="40" t="e">
        <f>Кабельный_журнал!P958</f>
        <v>#N/A</v>
      </c>
      <c r="D992" s="38" t="e">
        <f t="shared" ca="1" si="207"/>
        <v>#N/A</v>
      </c>
      <c r="E992" s="41" t="s">
        <v>351</v>
      </c>
      <c r="F992" s="38" t="e">
        <f t="shared" ca="1" si="208"/>
        <v>#N/A</v>
      </c>
      <c r="G992" s="38" t="e">
        <f t="shared" si="209"/>
        <v>#N/A</v>
      </c>
      <c r="H992" s="41" t="s">
        <v>350</v>
      </c>
      <c r="I992" s="38" t="e">
        <f t="shared" si="210"/>
        <v>#N/A</v>
      </c>
      <c r="J992" s="38" t="e">
        <f t="shared" si="211"/>
        <v>#N/A</v>
      </c>
      <c r="K992" s="41" t="s">
        <v>348</v>
      </c>
      <c r="L992" s="38">
        <f t="shared" si="212"/>
        <v>1.7500000000000002E-2</v>
      </c>
      <c r="M992" s="38" t="e">
        <f t="shared" ca="1" si="213"/>
        <v>#N/A</v>
      </c>
      <c r="N992" s="38" t="e">
        <f ca="1">VLOOKUP(B992,$C$7:$T990,13,FALSE)</f>
        <v>#N/A</v>
      </c>
      <c r="O992" s="38" t="e">
        <f t="shared" ca="1" si="214"/>
        <v>#N/A</v>
      </c>
      <c r="P992" s="38" t="e">
        <f t="shared" ca="1" si="215"/>
        <v>#N/A</v>
      </c>
      <c r="Q992" s="38" t="e">
        <f t="shared" ca="1" si="216"/>
        <v>#N/A</v>
      </c>
      <c r="R992" s="38">
        <f t="shared" si="217"/>
        <v>6000</v>
      </c>
      <c r="S992" s="38" t="e">
        <f t="shared" ca="1" si="218"/>
        <v>#N/A</v>
      </c>
      <c r="T992" s="38" t="e">
        <f t="shared" si="219"/>
        <v>#N/A</v>
      </c>
    </row>
    <row r="993" spans="2:20" x14ac:dyDescent="0.25">
      <c r="B993" s="38" t="e">
        <f t="shared" ca="1" si="206"/>
        <v>#N/A</v>
      </c>
      <c r="C993" s="40" t="e">
        <f>Кабельный_журнал!P959</f>
        <v>#N/A</v>
      </c>
      <c r="D993" s="38" t="e">
        <f t="shared" ca="1" si="207"/>
        <v>#N/A</v>
      </c>
      <c r="E993" s="41" t="s">
        <v>351</v>
      </c>
      <c r="F993" s="38" t="e">
        <f t="shared" ca="1" si="208"/>
        <v>#N/A</v>
      </c>
      <c r="G993" s="38" t="e">
        <f t="shared" si="209"/>
        <v>#N/A</v>
      </c>
      <c r="H993" s="41" t="s">
        <v>350</v>
      </c>
      <c r="I993" s="38" t="e">
        <f t="shared" si="210"/>
        <v>#N/A</v>
      </c>
      <c r="J993" s="38" t="e">
        <f t="shared" si="211"/>
        <v>#N/A</v>
      </c>
      <c r="K993" s="41" t="s">
        <v>348</v>
      </c>
      <c r="L993" s="38">
        <f t="shared" si="212"/>
        <v>1.7500000000000002E-2</v>
      </c>
      <c r="M993" s="38" t="e">
        <f t="shared" ca="1" si="213"/>
        <v>#N/A</v>
      </c>
      <c r="N993" s="38" t="e">
        <f ca="1">VLOOKUP(B993,$C$7:$T991,13,FALSE)</f>
        <v>#N/A</v>
      </c>
      <c r="O993" s="38" t="e">
        <f t="shared" ca="1" si="214"/>
        <v>#N/A</v>
      </c>
      <c r="P993" s="38" t="e">
        <f t="shared" ca="1" si="215"/>
        <v>#N/A</v>
      </c>
      <c r="Q993" s="38" t="e">
        <f t="shared" ca="1" si="216"/>
        <v>#N/A</v>
      </c>
      <c r="R993" s="38">
        <f t="shared" si="217"/>
        <v>6000</v>
      </c>
      <c r="S993" s="38" t="e">
        <f t="shared" ca="1" si="218"/>
        <v>#N/A</v>
      </c>
      <c r="T993" s="38" t="e">
        <f t="shared" si="219"/>
        <v>#N/A</v>
      </c>
    </row>
    <row r="994" spans="2:20" x14ac:dyDescent="0.25">
      <c r="B994" s="38" t="e">
        <f t="shared" ca="1" si="206"/>
        <v>#N/A</v>
      </c>
      <c r="C994" s="40" t="e">
        <f>Кабельный_журнал!P960</f>
        <v>#N/A</v>
      </c>
      <c r="D994" s="38" t="e">
        <f t="shared" ca="1" si="207"/>
        <v>#N/A</v>
      </c>
      <c r="E994" s="41" t="s">
        <v>351</v>
      </c>
      <c r="F994" s="38" t="e">
        <f t="shared" ca="1" si="208"/>
        <v>#N/A</v>
      </c>
      <c r="G994" s="38" t="e">
        <f t="shared" si="209"/>
        <v>#N/A</v>
      </c>
      <c r="H994" s="41" t="s">
        <v>350</v>
      </c>
      <c r="I994" s="38" t="e">
        <f t="shared" si="210"/>
        <v>#N/A</v>
      </c>
      <c r="J994" s="38" t="e">
        <f t="shared" si="211"/>
        <v>#N/A</v>
      </c>
      <c r="K994" s="41" t="s">
        <v>348</v>
      </c>
      <c r="L994" s="38">
        <f t="shared" si="212"/>
        <v>1.7500000000000002E-2</v>
      </c>
      <c r="M994" s="38" t="e">
        <f t="shared" ca="1" si="213"/>
        <v>#N/A</v>
      </c>
      <c r="N994" s="38" t="e">
        <f ca="1">VLOOKUP(B994,$C$7:$T992,13,FALSE)</f>
        <v>#N/A</v>
      </c>
      <c r="O994" s="38" t="e">
        <f t="shared" ca="1" si="214"/>
        <v>#N/A</v>
      </c>
      <c r="P994" s="38" t="e">
        <f t="shared" ca="1" si="215"/>
        <v>#N/A</v>
      </c>
      <c r="Q994" s="38" t="e">
        <f t="shared" ca="1" si="216"/>
        <v>#N/A</v>
      </c>
      <c r="R994" s="38">
        <f t="shared" si="217"/>
        <v>6000</v>
      </c>
      <c r="S994" s="38" t="e">
        <f t="shared" ca="1" si="218"/>
        <v>#N/A</v>
      </c>
      <c r="T994" s="38" t="e">
        <f t="shared" si="219"/>
        <v>#N/A</v>
      </c>
    </row>
    <row r="995" spans="2:20" x14ac:dyDescent="0.25">
      <c r="B995" s="38" t="e">
        <f t="shared" ca="1" si="206"/>
        <v>#N/A</v>
      </c>
      <c r="C995" s="40" t="e">
        <f>Кабельный_журнал!P961</f>
        <v>#N/A</v>
      </c>
      <c r="D995" s="38" t="e">
        <f t="shared" ca="1" si="207"/>
        <v>#N/A</v>
      </c>
      <c r="E995" s="41" t="s">
        <v>351</v>
      </c>
      <c r="F995" s="38" t="e">
        <f t="shared" ca="1" si="208"/>
        <v>#N/A</v>
      </c>
      <c r="G995" s="38" t="e">
        <f t="shared" si="209"/>
        <v>#N/A</v>
      </c>
      <c r="H995" s="41" t="s">
        <v>350</v>
      </c>
      <c r="I995" s="38" t="e">
        <f t="shared" si="210"/>
        <v>#N/A</v>
      </c>
      <c r="J995" s="38" t="e">
        <f t="shared" si="211"/>
        <v>#N/A</v>
      </c>
      <c r="K995" s="41" t="s">
        <v>348</v>
      </c>
      <c r="L995" s="38">
        <f t="shared" si="212"/>
        <v>1.7500000000000002E-2</v>
      </c>
      <c r="M995" s="38" t="e">
        <f t="shared" ca="1" si="213"/>
        <v>#N/A</v>
      </c>
      <c r="N995" s="38" t="e">
        <f ca="1">VLOOKUP(B995,$C$7:$T993,13,FALSE)</f>
        <v>#N/A</v>
      </c>
      <c r="O995" s="38" t="e">
        <f t="shared" ca="1" si="214"/>
        <v>#N/A</v>
      </c>
      <c r="P995" s="38" t="e">
        <f t="shared" ca="1" si="215"/>
        <v>#N/A</v>
      </c>
      <c r="Q995" s="38" t="e">
        <f t="shared" ca="1" si="216"/>
        <v>#N/A</v>
      </c>
      <c r="R995" s="38">
        <f t="shared" si="217"/>
        <v>6000</v>
      </c>
      <c r="S995" s="38" t="e">
        <f t="shared" ca="1" si="218"/>
        <v>#N/A</v>
      </c>
      <c r="T995" s="38" t="e">
        <f t="shared" si="219"/>
        <v>#N/A</v>
      </c>
    </row>
    <row r="996" spans="2:20" x14ac:dyDescent="0.25">
      <c r="B996" s="38" t="e">
        <f t="shared" ca="1" si="206"/>
        <v>#N/A</v>
      </c>
      <c r="C996" s="40" t="e">
        <f>Кабельный_журнал!P962</f>
        <v>#N/A</v>
      </c>
      <c r="D996" s="38" t="e">
        <f t="shared" ca="1" si="207"/>
        <v>#N/A</v>
      </c>
      <c r="E996" s="41" t="s">
        <v>351</v>
      </c>
      <c r="F996" s="38" t="e">
        <f t="shared" ca="1" si="208"/>
        <v>#N/A</v>
      </c>
      <c r="G996" s="38" t="e">
        <f t="shared" si="209"/>
        <v>#N/A</v>
      </c>
      <c r="H996" s="41" t="s">
        <v>350</v>
      </c>
      <c r="I996" s="38" t="e">
        <f t="shared" si="210"/>
        <v>#N/A</v>
      </c>
      <c r="J996" s="38" t="e">
        <f t="shared" si="211"/>
        <v>#N/A</v>
      </c>
      <c r="K996" s="41" t="s">
        <v>348</v>
      </c>
      <c r="L996" s="38">
        <f t="shared" si="212"/>
        <v>1.7500000000000002E-2</v>
      </c>
      <c r="M996" s="38" t="e">
        <f t="shared" ca="1" si="213"/>
        <v>#N/A</v>
      </c>
      <c r="N996" s="38" t="e">
        <f ca="1">VLOOKUP(B996,$C$7:$T994,13,FALSE)</f>
        <v>#N/A</v>
      </c>
      <c r="O996" s="38" t="e">
        <f t="shared" ca="1" si="214"/>
        <v>#N/A</v>
      </c>
      <c r="P996" s="38" t="e">
        <f t="shared" ca="1" si="215"/>
        <v>#N/A</v>
      </c>
      <c r="Q996" s="38" t="e">
        <f t="shared" ca="1" si="216"/>
        <v>#N/A</v>
      </c>
      <c r="R996" s="38">
        <f t="shared" si="217"/>
        <v>6000</v>
      </c>
      <c r="S996" s="38" t="e">
        <f t="shared" ca="1" si="218"/>
        <v>#N/A</v>
      </c>
      <c r="T996" s="38" t="e">
        <f t="shared" si="219"/>
        <v>#N/A</v>
      </c>
    </row>
    <row r="997" spans="2:20" x14ac:dyDescent="0.25">
      <c r="B997" s="38" t="e">
        <f t="shared" ca="1" si="206"/>
        <v>#N/A</v>
      </c>
      <c r="C997" s="40" t="e">
        <f>Кабельный_журнал!P963</f>
        <v>#N/A</v>
      </c>
      <c r="D997" s="38" t="e">
        <f t="shared" ca="1" si="207"/>
        <v>#N/A</v>
      </c>
      <c r="E997" s="41" t="s">
        <v>351</v>
      </c>
      <c r="F997" s="38" t="e">
        <f t="shared" ca="1" si="208"/>
        <v>#N/A</v>
      </c>
      <c r="G997" s="38" t="e">
        <f t="shared" si="209"/>
        <v>#N/A</v>
      </c>
      <c r="H997" s="41" t="s">
        <v>350</v>
      </c>
      <c r="I997" s="38" t="e">
        <f t="shared" si="210"/>
        <v>#N/A</v>
      </c>
      <c r="J997" s="38" t="e">
        <f t="shared" si="211"/>
        <v>#N/A</v>
      </c>
      <c r="K997" s="41" t="s">
        <v>348</v>
      </c>
      <c r="L997" s="38">
        <f t="shared" si="212"/>
        <v>1.7500000000000002E-2</v>
      </c>
      <c r="M997" s="38" t="e">
        <f t="shared" ca="1" si="213"/>
        <v>#N/A</v>
      </c>
      <c r="N997" s="38" t="e">
        <f ca="1">VLOOKUP(B997,$C$7:$T995,13,FALSE)</f>
        <v>#N/A</v>
      </c>
      <c r="O997" s="38" t="e">
        <f t="shared" ca="1" si="214"/>
        <v>#N/A</v>
      </c>
      <c r="P997" s="38" t="e">
        <f t="shared" ca="1" si="215"/>
        <v>#N/A</v>
      </c>
      <c r="Q997" s="38" t="e">
        <f t="shared" ca="1" si="216"/>
        <v>#N/A</v>
      </c>
      <c r="R997" s="38">
        <f t="shared" si="217"/>
        <v>6000</v>
      </c>
      <c r="S997" s="38" t="e">
        <f t="shared" ca="1" si="218"/>
        <v>#N/A</v>
      </c>
      <c r="T997" s="38" t="e">
        <f t="shared" si="219"/>
        <v>#N/A</v>
      </c>
    </row>
    <row r="998" spans="2:20" x14ac:dyDescent="0.25">
      <c r="B998" s="38" t="e">
        <f t="shared" ca="1" si="206"/>
        <v>#N/A</v>
      </c>
      <c r="C998" s="40" t="e">
        <f>Кабельный_журнал!P964</f>
        <v>#N/A</v>
      </c>
      <c r="D998" s="38" t="e">
        <f t="shared" ca="1" si="207"/>
        <v>#N/A</v>
      </c>
      <c r="E998" s="41" t="s">
        <v>351</v>
      </c>
      <c r="F998" s="38" t="e">
        <f t="shared" ca="1" si="208"/>
        <v>#N/A</v>
      </c>
      <c r="G998" s="38" t="e">
        <f t="shared" si="209"/>
        <v>#N/A</v>
      </c>
      <c r="H998" s="41" t="s">
        <v>350</v>
      </c>
      <c r="I998" s="38" t="e">
        <f t="shared" si="210"/>
        <v>#N/A</v>
      </c>
      <c r="J998" s="38" t="e">
        <f t="shared" si="211"/>
        <v>#N/A</v>
      </c>
      <c r="K998" s="41" t="s">
        <v>348</v>
      </c>
      <c r="L998" s="38">
        <f t="shared" si="212"/>
        <v>1.7500000000000002E-2</v>
      </c>
      <c r="M998" s="38" t="e">
        <f t="shared" ca="1" si="213"/>
        <v>#N/A</v>
      </c>
      <c r="N998" s="38" t="e">
        <f ca="1">VLOOKUP(B998,$C$7:$T996,13,FALSE)</f>
        <v>#N/A</v>
      </c>
      <c r="O998" s="38" t="e">
        <f t="shared" ca="1" si="214"/>
        <v>#N/A</v>
      </c>
      <c r="P998" s="38" t="e">
        <f t="shared" ca="1" si="215"/>
        <v>#N/A</v>
      </c>
      <c r="Q998" s="38" t="e">
        <f t="shared" ca="1" si="216"/>
        <v>#N/A</v>
      </c>
      <c r="R998" s="38">
        <f t="shared" si="217"/>
        <v>6000</v>
      </c>
      <c r="S998" s="38" t="e">
        <f t="shared" ca="1" si="218"/>
        <v>#N/A</v>
      </c>
      <c r="T998" s="38" t="e">
        <f t="shared" si="219"/>
        <v>#N/A</v>
      </c>
    </row>
    <row r="999" spans="2:20" x14ac:dyDescent="0.25">
      <c r="B999" s="38" t="e">
        <f t="shared" ref="B999:B1062" ca="1" si="220">VLOOKUP(C999,Кабельный_журнал,2,FALSE)</f>
        <v>#N/A</v>
      </c>
      <c r="C999" s="40" t="e">
        <f>Кабельный_журнал!P965</f>
        <v>#N/A</v>
      </c>
      <c r="D999" s="38" t="e">
        <f t="shared" ref="D999:D1062" ca="1" si="221">B999&amp;"-"&amp;C999</f>
        <v>#N/A</v>
      </c>
      <c r="E999" s="41" t="s">
        <v>351</v>
      </c>
      <c r="F999" s="38" t="e">
        <f t="shared" ref="F999:F1062" ca="1" si="222">VLOOKUP(C999,Кабельный_журнал,8,FALSE)</f>
        <v>#N/A</v>
      </c>
      <c r="G999" s="38" t="e">
        <f t="shared" ref="G999:G1062" si="223">VLOOKUP(C999,Исходные_данные,21,FALSE)</f>
        <v>#N/A</v>
      </c>
      <c r="H999" s="41" t="s">
        <v>350</v>
      </c>
      <c r="I999" s="38" t="e">
        <f t="shared" ref="I999:I1062" si="224">VLOOKUP(C999,Исходные_данные,22,FALSE)</f>
        <v>#N/A</v>
      </c>
      <c r="J999" s="38" t="e">
        <f t="shared" ref="J999:J1062" si="225">I999</f>
        <v>#N/A</v>
      </c>
      <c r="K999" s="41" t="s">
        <v>348</v>
      </c>
      <c r="L999" s="38">
        <f t="shared" ref="L999:L1062" si="226">VLOOKUP(K999,$K$2:$L$3,2,FALSE)</f>
        <v>1.7500000000000002E-2</v>
      </c>
      <c r="M999" s="38" t="e">
        <f t="shared" ref="M999:M1062" ca="1" si="227">L999*F999*(1/I999+1/J999)</f>
        <v>#N/A</v>
      </c>
      <c r="N999" s="38" t="e">
        <f ca="1">VLOOKUP(B999,$C$7:$T997,13,FALSE)</f>
        <v>#N/A</v>
      </c>
      <c r="O999" s="38" t="e">
        <f t="shared" ref="O999:O1062" ca="1" si="228">L999+M999</f>
        <v>#N/A</v>
      </c>
      <c r="P999" s="38" t="e">
        <f t="shared" ref="P999:P1062" ca="1" si="229">220/O999</f>
        <v>#N/A</v>
      </c>
      <c r="Q999" s="38" t="e">
        <f t="shared" ref="Q999:Q1062" ca="1" si="230">O999/G999</f>
        <v>#N/A</v>
      </c>
      <c r="R999" s="38">
        <f t="shared" ref="R999:R1062" si="231">VLOOKUP(H999,$W$2:$Y$12,3,FALSE)</f>
        <v>6000</v>
      </c>
      <c r="S999" s="38" t="e">
        <f t="shared" ref="S999:S1062" ca="1" si="232">_xlfn.IFS(E999="щит",IF(P999&gt;R999,"Увел сеч",IF(T999&gt;P999,"Увел сеч","tср&lt;5с")),E999="потреб",IF(P999&gt;R999,"Увел сеч",IF(T999&gt;P999,"Увел сеч","tср&lt;0.4с")))</f>
        <v>#N/A</v>
      </c>
      <c r="T999" s="38" t="e">
        <f t="shared" ref="T999:T1062" si="233">G999*VLOOKUP(H999,$W$2:$Y$12,2,FALSE)</f>
        <v>#N/A</v>
      </c>
    </row>
    <row r="1000" spans="2:20" x14ac:dyDescent="0.25">
      <c r="B1000" s="38" t="e">
        <f t="shared" ca="1" si="220"/>
        <v>#N/A</v>
      </c>
      <c r="C1000" s="40" t="e">
        <f>Кабельный_журнал!P966</f>
        <v>#N/A</v>
      </c>
      <c r="D1000" s="38" t="e">
        <f t="shared" ca="1" si="221"/>
        <v>#N/A</v>
      </c>
      <c r="E1000" s="41" t="s">
        <v>351</v>
      </c>
      <c r="F1000" s="38" t="e">
        <f t="shared" ca="1" si="222"/>
        <v>#N/A</v>
      </c>
      <c r="G1000" s="38" t="e">
        <f t="shared" si="223"/>
        <v>#N/A</v>
      </c>
      <c r="H1000" s="41" t="s">
        <v>350</v>
      </c>
      <c r="I1000" s="38" t="e">
        <f t="shared" si="224"/>
        <v>#N/A</v>
      </c>
      <c r="J1000" s="38" t="e">
        <f t="shared" si="225"/>
        <v>#N/A</v>
      </c>
      <c r="K1000" s="41" t="s">
        <v>348</v>
      </c>
      <c r="L1000" s="38">
        <f t="shared" si="226"/>
        <v>1.7500000000000002E-2</v>
      </c>
      <c r="M1000" s="38" t="e">
        <f t="shared" ca="1" si="227"/>
        <v>#N/A</v>
      </c>
      <c r="N1000" s="38" t="e">
        <f ca="1">VLOOKUP(B1000,$C$7:$T998,13,FALSE)</f>
        <v>#N/A</v>
      </c>
      <c r="O1000" s="38" t="e">
        <f t="shared" ca="1" si="228"/>
        <v>#N/A</v>
      </c>
      <c r="P1000" s="38" t="e">
        <f t="shared" ca="1" si="229"/>
        <v>#N/A</v>
      </c>
      <c r="Q1000" s="38" t="e">
        <f t="shared" ca="1" si="230"/>
        <v>#N/A</v>
      </c>
      <c r="R1000" s="38">
        <f t="shared" si="231"/>
        <v>6000</v>
      </c>
      <c r="S1000" s="38" t="e">
        <f t="shared" ca="1" si="232"/>
        <v>#N/A</v>
      </c>
      <c r="T1000" s="38" t="e">
        <f t="shared" si="233"/>
        <v>#N/A</v>
      </c>
    </row>
    <row r="1001" spans="2:20" x14ac:dyDescent="0.25">
      <c r="B1001" s="38" t="e">
        <f t="shared" ca="1" si="220"/>
        <v>#N/A</v>
      </c>
      <c r="C1001" s="40" t="e">
        <f>Кабельный_журнал!P967</f>
        <v>#N/A</v>
      </c>
      <c r="D1001" s="38" t="e">
        <f t="shared" ca="1" si="221"/>
        <v>#N/A</v>
      </c>
      <c r="E1001" s="41" t="s">
        <v>351</v>
      </c>
      <c r="F1001" s="38" t="e">
        <f t="shared" ca="1" si="222"/>
        <v>#N/A</v>
      </c>
      <c r="G1001" s="38" t="e">
        <f t="shared" si="223"/>
        <v>#N/A</v>
      </c>
      <c r="H1001" s="41" t="s">
        <v>350</v>
      </c>
      <c r="I1001" s="38" t="e">
        <f t="shared" si="224"/>
        <v>#N/A</v>
      </c>
      <c r="J1001" s="38" t="e">
        <f t="shared" si="225"/>
        <v>#N/A</v>
      </c>
      <c r="K1001" s="41" t="s">
        <v>348</v>
      </c>
      <c r="L1001" s="38">
        <f t="shared" si="226"/>
        <v>1.7500000000000002E-2</v>
      </c>
      <c r="M1001" s="38" t="e">
        <f t="shared" ca="1" si="227"/>
        <v>#N/A</v>
      </c>
      <c r="N1001" s="38" t="e">
        <f ca="1">VLOOKUP(B1001,$C$7:$T999,13,FALSE)</f>
        <v>#N/A</v>
      </c>
      <c r="O1001" s="38" t="e">
        <f t="shared" ca="1" si="228"/>
        <v>#N/A</v>
      </c>
      <c r="P1001" s="38" t="e">
        <f t="shared" ca="1" si="229"/>
        <v>#N/A</v>
      </c>
      <c r="Q1001" s="38" t="e">
        <f t="shared" ca="1" si="230"/>
        <v>#N/A</v>
      </c>
      <c r="R1001" s="38">
        <f t="shared" si="231"/>
        <v>6000</v>
      </c>
      <c r="S1001" s="38" t="e">
        <f t="shared" ca="1" si="232"/>
        <v>#N/A</v>
      </c>
      <c r="T1001" s="38" t="e">
        <f t="shared" si="233"/>
        <v>#N/A</v>
      </c>
    </row>
    <row r="1002" spans="2:20" x14ac:dyDescent="0.25">
      <c r="B1002" s="38" t="e">
        <f t="shared" ca="1" si="220"/>
        <v>#N/A</v>
      </c>
      <c r="C1002" s="40" t="e">
        <f>Кабельный_журнал!P968</f>
        <v>#N/A</v>
      </c>
      <c r="D1002" s="38" t="e">
        <f t="shared" ca="1" si="221"/>
        <v>#N/A</v>
      </c>
      <c r="E1002" s="41" t="s">
        <v>351</v>
      </c>
      <c r="F1002" s="38" t="e">
        <f t="shared" ca="1" si="222"/>
        <v>#N/A</v>
      </c>
      <c r="G1002" s="38" t="e">
        <f t="shared" si="223"/>
        <v>#N/A</v>
      </c>
      <c r="H1002" s="41" t="s">
        <v>350</v>
      </c>
      <c r="I1002" s="38" t="e">
        <f t="shared" si="224"/>
        <v>#N/A</v>
      </c>
      <c r="J1002" s="38" t="e">
        <f t="shared" si="225"/>
        <v>#N/A</v>
      </c>
      <c r="K1002" s="41" t="s">
        <v>348</v>
      </c>
      <c r="L1002" s="38">
        <f t="shared" si="226"/>
        <v>1.7500000000000002E-2</v>
      </c>
      <c r="M1002" s="38" t="e">
        <f t="shared" ca="1" si="227"/>
        <v>#N/A</v>
      </c>
      <c r="N1002" s="38" t="e">
        <f ca="1">VLOOKUP(B1002,$C$7:$T1000,13,FALSE)</f>
        <v>#N/A</v>
      </c>
      <c r="O1002" s="38" t="e">
        <f t="shared" ca="1" si="228"/>
        <v>#N/A</v>
      </c>
      <c r="P1002" s="38" t="e">
        <f t="shared" ca="1" si="229"/>
        <v>#N/A</v>
      </c>
      <c r="Q1002" s="38" t="e">
        <f t="shared" ca="1" si="230"/>
        <v>#N/A</v>
      </c>
      <c r="R1002" s="38">
        <f t="shared" si="231"/>
        <v>6000</v>
      </c>
      <c r="S1002" s="38" t="e">
        <f t="shared" ca="1" si="232"/>
        <v>#N/A</v>
      </c>
      <c r="T1002" s="38" t="e">
        <f t="shared" si="233"/>
        <v>#N/A</v>
      </c>
    </row>
    <row r="1003" spans="2:20" x14ac:dyDescent="0.25">
      <c r="B1003" s="38" t="e">
        <f t="shared" ca="1" si="220"/>
        <v>#N/A</v>
      </c>
      <c r="C1003" s="40" t="e">
        <f>Кабельный_журнал!P969</f>
        <v>#N/A</v>
      </c>
      <c r="D1003" s="38" t="e">
        <f t="shared" ca="1" si="221"/>
        <v>#N/A</v>
      </c>
      <c r="E1003" s="41" t="s">
        <v>351</v>
      </c>
      <c r="F1003" s="38" t="e">
        <f t="shared" ca="1" si="222"/>
        <v>#N/A</v>
      </c>
      <c r="G1003" s="38" t="e">
        <f t="shared" si="223"/>
        <v>#N/A</v>
      </c>
      <c r="H1003" s="41" t="s">
        <v>350</v>
      </c>
      <c r="I1003" s="38" t="e">
        <f t="shared" si="224"/>
        <v>#N/A</v>
      </c>
      <c r="J1003" s="38" t="e">
        <f t="shared" si="225"/>
        <v>#N/A</v>
      </c>
      <c r="K1003" s="41" t="s">
        <v>348</v>
      </c>
      <c r="L1003" s="38">
        <f t="shared" si="226"/>
        <v>1.7500000000000002E-2</v>
      </c>
      <c r="M1003" s="38" t="e">
        <f t="shared" ca="1" si="227"/>
        <v>#N/A</v>
      </c>
      <c r="N1003" s="38" t="e">
        <f ca="1">VLOOKUP(B1003,$C$7:$T1001,13,FALSE)</f>
        <v>#N/A</v>
      </c>
      <c r="O1003" s="38" t="e">
        <f t="shared" ca="1" si="228"/>
        <v>#N/A</v>
      </c>
      <c r="P1003" s="38" t="e">
        <f t="shared" ca="1" si="229"/>
        <v>#N/A</v>
      </c>
      <c r="Q1003" s="38" t="e">
        <f t="shared" ca="1" si="230"/>
        <v>#N/A</v>
      </c>
      <c r="R1003" s="38">
        <f t="shared" si="231"/>
        <v>6000</v>
      </c>
      <c r="S1003" s="38" t="e">
        <f t="shared" ca="1" si="232"/>
        <v>#N/A</v>
      </c>
      <c r="T1003" s="38" t="e">
        <f t="shared" si="233"/>
        <v>#N/A</v>
      </c>
    </row>
    <row r="1004" spans="2:20" x14ac:dyDescent="0.25">
      <c r="B1004" s="38" t="e">
        <f t="shared" ca="1" si="220"/>
        <v>#N/A</v>
      </c>
      <c r="C1004" s="40" t="e">
        <f>Кабельный_журнал!P970</f>
        <v>#N/A</v>
      </c>
      <c r="D1004" s="38" t="e">
        <f t="shared" ca="1" si="221"/>
        <v>#N/A</v>
      </c>
      <c r="E1004" s="41" t="s">
        <v>351</v>
      </c>
      <c r="F1004" s="38" t="e">
        <f t="shared" ca="1" si="222"/>
        <v>#N/A</v>
      </c>
      <c r="G1004" s="38" t="e">
        <f t="shared" si="223"/>
        <v>#N/A</v>
      </c>
      <c r="H1004" s="41" t="s">
        <v>350</v>
      </c>
      <c r="I1004" s="38" t="e">
        <f t="shared" si="224"/>
        <v>#N/A</v>
      </c>
      <c r="J1004" s="38" t="e">
        <f t="shared" si="225"/>
        <v>#N/A</v>
      </c>
      <c r="K1004" s="41" t="s">
        <v>348</v>
      </c>
      <c r="L1004" s="38">
        <f t="shared" si="226"/>
        <v>1.7500000000000002E-2</v>
      </c>
      <c r="M1004" s="38" t="e">
        <f t="shared" ca="1" si="227"/>
        <v>#N/A</v>
      </c>
      <c r="N1004" s="38" t="e">
        <f ca="1">VLOOKUP(B1004,$C$7:$T1002,13,FALSE)</f>
        <v>#N/A</v>
      </c>
      <c r="O1004" s="38" t="e">
        <f t="shared" ca="1" si="228"/>
        <v>#N/A</v>
      </c>
      <c r="P1004" s="38" t="e">
        <f t="shared" ca="1" si="229"/>
        <v>#N/A</v>
      </c>
      <c r="Q1004" s="38" t="e">
        <f t="shared" ca="1" si="230"/>
        <v>#N/A</v>
      </c>
      <c r="R1004" s="38">
        <f t="shared" si="231"/>
        <v>6000</v>
      </c>
      <c r="S1004" s="38" t="e">
        <f t="shared" ca="1" si="232"/>
        <v>#N/A</v>
      </c>
      <c r="T1004" s="38" t="e">
        <f t="shared" si="233"/>
        <v>#N/A</v>
      </c>
    </row>
    <row r="1005" spans="2:20" x14ac:dyDescent="0.25">
      <c r="B1005" s="38" t="e">
        <f t="shared" ca="1" si="220"/>
        <v>#N/A</v>
      </c>
      <c r="C1005" s="40" t="e">
        <f>Кабельный_журнал!P971</f>
        <v>#N/A</v>
      </c>
      <c r="D1005" s="38" t="e">
        <f t="shared" ca="1" si="221"/>
        <v>#N/A</v>
      </c>
      <c r="E1005" s="41" t="s">
        <v>351</v>
      </c>
      <c r="F1005" s="38" t="e">
        <f t="shared" ca="1" si="222"/>
        <v>#N/A</v>
      </c>
      <c r="G1005" s="38" t="e">
        <f t="shared" si="223"/>
        <v>#N/A</v>
      </c>
      <c r="H1005" s="41" t="s">
        <v>350</v>
      </c>
      <c r="I1005" s="38" t="e">
        <f t="shared" si="224"/>
        <v>#N/A</v>
      </c>
      <c r="J1005" s="38" t="e">
        <f t="shared" si="225"/>
        <v>#N/A</v>
      </c>
      <c r="K1005" s="41" t="s">
        <v>348</v>
      </c>
      <c r="L1005" s="38">
        <f t="shared" si="226"/>
        <v>1.7500000000000002E-2</v>
      </c>
      <c r="M1005" s="38" t="e">
        <f t="shared" ca="1" si="227"/>
        <v>#N/A</v>
      </c>
      <c r="N1005" s="38" t="e">
        <f ca="1">VLOOKUP(B1005,$C$7:$T1003,13,FALSE)</f>
        <v>#N/A</v>
      </c>
      <c r="O1005" s="38" t="e">
        <f t="shared" ca="1" si="228"/>
        <v>#N/A</v>
      </c>
      <c r="P1005" s="38" t="e">
        <f t="shared" ca="1" si="229"/>
        <v>#N/A</v>
      </c>
      <c r="Q1005" s="38" t="e">
        <f t="shared" ca="1" si="230"/>
        <v>#N/A</v>
      </c>
      <c r="R1005" s="38">
        <f t="shared" si="231"/>
        <v>6000</v>
      </c>
      <c r="S1005" s="38" t="e">
        <f t="shared" ca="1" si="232"/>
        <v>#N/A</v>
      </c>
      <c r="T1005" s="38" t="e">
        <f t="shared" si="233"/>
        <v>#N/A</v>
      </c>
    </row>
    <row r="1006" spans="2:20" x14ac:dyDescent="0.25">
      <c r="B1006" s="38" t="e">
        <f t="shared" ca="1" si="220"/>
        <v>#N/A</v>
      </c>
      <c r="C1006" s="40" t="e">
        <f>Кабельный_журнал!P972</f>
        <v>#N/A</v>
      </c>
      <c r="D1006" s="38" t="e">
        <f t="shared" ca="1" si="221"/>
        <v>#N/A</v>
      </c>
      <c r="E1006" s="41" t="s">
        <v>351</v>
      </c>
      <c r="F1006" s="38" t="e">
        <f t="shared" ca="1" si="222"/>
        <v>#N/A</v>
      </c>
      <c r="G1006" s="38" t="e">
        <f t="shared" si="223"/>
        <v>#N/A</v>
      </c>
      <c r="H1006" s="41" t="s">
        <v>350</v>
      </c>
      <c r="I1006" s="38" t="e">
        <f t="shared" si="224"/>
        <v>#N/A</v>
      </c>
      <c r="J1006" s="38" t="e">
        <f t="shared" si="225"/>
        <v>#N/A</v>
      </c>
      <c r="K1006" s="41" t="s">
        <v>348</v>
      </c>
      <c r="L1006" s="38">
        <f t="shared" si="226"/>
        <v>1.7500000000000002E-2</v>
      </c>
      <c r="M1006" s="38" t="e">
        <f t="shared" ca="1" si="227"/>
        <v>#N/A</v>
      </c>
      <c r="N1006" s="38" t="e">
        <f ca="1">VLOOKUP(B1006,$C$7:$T1004,13,FALSE)</f>
        <v>#N/A</v>
      </c>
      <c r="O1006" s="38" t="e">
        <f t="shared" ca="1" si="228"/>
        <v>#N/A</v>
      </c>
      <c r="P1006" s="38" t="e">
        <f t="shared" ca="1" si="229"/>
        <v>#N/A</v>
      </c>
      <c r="Q1006" s="38" t="e">
        <f t="shared" ca="1" si="230"/>
        <v>#N/A</v>
      </c>
      <c r="R1006" s="38">
        <f t="shared" si="231"/>
        <v>6000</v>
      </c>
      <c r="S1006" s="38" t="e">
        <f t="shared" ca="1" si="232"/>
        <v>#N/A</v>
      </c>
      <c r="T1006" s="38" t="e">
        <f t="shared" si="233"/>
        <v>#N/A</v>
      </c>
    </row>
    <row r="1007" spans="2:20" x14ac:dyDescent="0.25">
      <c r="B1007" s="38" t="e">
        <f t="shared" ca="1" si="220"/>
        <v>#N/A</v>
      </c>
      <c r="C1007" s="40" t="e">
        <f>Кабельный_журнал!P973</f>
        <v>#N/A</v>
      </c>
      <c r="D1007" s="38" t="e">
        <f t="shared" ca="1" si="221"/>
        <v>#N/A</v>
      </c>
      <c r="E1007" s="41" t="s">
        <v>351</v>
      </c>
      <c r="F1007" s="38" t="e">
        <f t="shared" ca="1" si="222"/>
        <v>#N/A</v>
      </c>
      <c r="G1007" s="38" t="e">
        <f t="shared" si="223"/>
        <v>#N/A</v>
      </c>
      <c r="H1007" s="41" t="s">
        <v>350</v>
      </c>
      <c r="I1007" s="38" t="e">
        <f t="shared" si="224"/>
        <v>#N/A</v>
      </c>
      <c r="J1007" s="38" t="e">
        <f t="shared" si="225"/>
        <v>#N/A</v>
      </c>
      <c r="K1007" s="41" t="s">
        <v>348</v>
      </c>
      <c r="L1007" s="38">
        <f t="shared" si="226"/>
        <v>1.7500000000000002E-2</v>
      </c>
      <c r="M1007" s="38" t="e">
        <f t="shared" ca="1" si="227"/>
        <v>#N/A</v>
      </c>
      <c r="N1007" s="38" t="e">
        <f ca="1">VLOOKUP(B1007,$C$7:$T1005,13,FALSE)</f>
        <v>#N/A</v>
      </c>
      <c r="O1007" s="38" t="e">
        <f t="shared" ca="1" si="228"/>
        <v>#N/A</v>
      </c>
      <c r="P1007" s="38" t="e">
        <f t="shared" ca="1" si="229"/>
        <v>#N/A</v>
      </c>
      <c r="Q1007" s="38" t="e">
        <f t="shared" ca="1" si="230"/>
        <v>#N/A</v>
      </c>
      <c r="R1007" s="38">
        <f t="shared" si="231"/>
        <v>6000</v>
      </c>
      <c r="S1007" s="38" t="e">
        <f t="shared" ca="1" si="232"/>
        <v>#N/A</v>
      </c>
      <c r="T1007" s="38" t="e">
        <f t="shared" si="233"/>
        <v>#N/A</v>
      </c>
    </row>
    <row r="1008" spans="2:20" x14ac:dyDescent="0.25">
      <c r="B1008" s="38" t="e">
        <f t="shared" ca="1" si="220"/>
        <v>#N/A</v>
      </c>
      <c r="C1008" s="40" t="e">
        <f>Кабельный_журнал!P974</f>
        <v>#N/A</v>
      </c>
      <c r="D1008" s="38" t="e">
        <f t="shared" ca="1" si="221"/>
        <v>#N/A</v>
      </c>
      <c r="E1008" s="41" t="s">
        <v>351</v>
      </c>
      <c r="F1008" s="38" t="e">
        <f t="shared" ca="1" si="222"/>
        <v>#N/A</v>
      </c>
      <c r="G1008" s="38" t="e">
        <f t="shared" si="223"/>
        <v>#N/A</v>
      </c>
      <c r="H1008" s="41" t="s">
        <v>350</v>
      </c>
      <c r="I1008" s="38" t="e">
        <f t="shared" si="224"/>
        <v>#N/A</v>
      </c>
      <c r="J1008" s="38" t="e">
        <f t="shared" si="225"/>
        <v>#N/A</v>
      </c>
      <c r="K1008" s="41" t="s">
        <v>348</v>
      </c>
      <c r="L1008" s="38">
        <f t="shared" si="226"/>
        <v>1.7500000000000002E-2</v>
      </c>
      <c r="M1008" s="38" t="e">
        <f t="shared" ca="1" si="227"/>
        <v>#N/A</v>
      </c>
      <c r="N1008" s="38" t="e">
        <f ca="1">VLOOKUP(B1008,$C$7:$T1006,13,FALSE)</f>
        <v>#N/A</v>
      </c>
      <c r="O1008" s="38" t="e">
        <f t="shared" ca="1" si="228"/>
        <v>#N/A</v>
      </c>
      <c r="P1008" s="38" t="e">
        <f t="shared" ca="1" si="229"/>
        <v>#N/A</v>
      </c>
      <c r="Q1008" s="38" t="e">
        <f t="shared" ca="1" si="230"/>
        <v>#N/A</v>
      </c>
      <c r="R1008" s="38">
        <f t="shared" si="231"/>
        <v>6000</v>
      </c>
      <c r="S1008" s="38" t="e">
        <f t="shared" ca="1" si="232"/>
        <v>#N/A</v>
      </c>
      <c r="T1008" s="38" t="e">
        <f t="shared" si="233"/>
        <v>#N/A</v>
      </c>
    </row>
    <row r="1009" spans="2:20" x14ac:dyDescent="0.25">
      <c r="B1009" s="38" t="e">
        <f t="shared" ca="1" si="220"/>
        <v>#N/A</v>
      </c>
      <c r="C1009" s="40" t="e">
        <f>Кабельный_журнал!P975</f>
        <v>#N/A</v>
      </c>
      <c r="D1009" s="38" t="e">
        <f t="shared" ca="1" si="221"/>
        <v>#N/A</v>
      </c>
      <c r="E1009" s="41" t="s">
        <v>351</v>
      </c>
      <c r="F1009" s="38" t="e">
        <f t="shared" ca="1" si="222"/>
        <v>#N/A</v>
      </c>
      <c r="G1009" s="38" t="e">
        <f t="shared" si="223"/>
        <v>#N/A</v>
      </c>
      <c r="H1009" s="41" t="s">
        <v>350</v>
      </c>
      <c r="I1009" s="38" t="e">
        <f t="shared" si="224"/>
        <v>#N/A</v>
      </c>
      <c r="J1009" s="38" t="e">
        <f t="shared" si="225"/>
        <v>#N/A</v>
      </c>
      <c r="K1009" s="41" t="s">
        <v>348</v>
      </c>
      <c r="L1009" s="38">
        <f t="shared" si="226"/>
        <v>1.7500000000000002E-2</v>
      </c>
      <c r="M1009" s="38" t="e">
        <f t="shared" ca="1" si="227"/>
        <v>#N/A</v>
      </c>
      <c r="N1009" s="38" t="e">
        <f ca="1">VLOOKUP(B1009,$C$7:$T1007,13,FALSE)</f>
        <v>#N/A</v>
      </c>
      <c r="O1009" s="38" t="e">
        <f t="shared" ca="1" si="228"/>
        <v>#N/A</v>
      </c>
      <c r="P1009" s="38" t="e">
        <f t="shared" ca="1" si="229"/>
        <v>#N/A</v>
      </c>
      <c r="Q1009" s="38" t="e">
        <f t="shared" ca="1" si="230"/>
        <v>#N/A</v>
      </c>
      <c r="R1009" s="38">
        <f t="shared" si="231"/>
        <v>6000</v>
      </c>
      <c r="S1009" s="38" t="e">
        <f t="shared" ca="1" si="232"/>
        <v>#N/A</v>
      </c>
      <c r="T1009" s="38" t="e">
        <f t="shared" si="233"/>
        <v>#N/A</v>
      </c>
    </row>
    <row r="1010" spans="2:20" x14ac:dyDescent="0.25">
      <c r="B1010" s="38" t="e">
        <f t="shared" ca="1" si="220"/>
        <v>#N/A</v>
      </c>
      <c r="C1010" s="40" t="e">
        <f>Кабельный_журнал!P976</f>
        <v>#N/A</v>
      </c>
      <c r="D1010" s="38" t="e">
        <f t="shared" ca="1" si="221"/>
        <v>#N/A</v>
      </c>
      <c r="E1010" s="41" t="s">
        <v>351</v>
      </c>
      <c r="F1010" s="38" t="e">
        <f t="shared" ca="1" si="222"/>
        <v>#N/A</v>
      </c>
      <c r="G1010" s="38" t="e">
        <f t="shared" si="223"/>
        <v>#N/A</v>
      </c>
      <c r="H1010" s="41" t="s">
        <v>350</v>
      </c>
      <c r="I1010" s="38" t="e">
        <f t="shared" si="224"/>
        <v>#N/A</v>
      </c>
      <c r="J1010" s="38" t="e">
        <f t="shared" si="225"/>
        <v>#N/A</v>
      </c>
      <c r="K1010" s="41" t="s">
        <v>348</v>
      </c>
      <c r="L1010" s="38">
        <f t="shared" si="226"/>
        <v>1.7500000000000002E-2</v>
      </c>
      <c r="M1010" s="38" t="e">
        <f t="shared" ca="1" si="227"/>
        <v>#N/A</v>
      </c>
      <c r="N1010" s="38" t="e">
        <f ca="1">VLOOKUP(B1010,$C$7:$T1008,13,FALSE)</f>
        <v>#N/A</v>
      </c>
      <c r="O1010" s="38" t="e">
        <f t="shared" ca="1" si="228"/>
        <v>#N/A</v>
      </c>
      <c r="P1010" s="38" t="e">
        <f t="shared" ca="1" si="229"/>
        <v>#N/A</v>
      </c>
      <c r="Q1010" s="38" t="e">
        <f t="shared" ca="1" si="230"/>
        <v>#N/A</v>
      </c>
      <c r="R1010" s="38">
        <f t="shared" si="231"/>
        <v>6000</v>
      </c>
      <c r="S1010" s="38" t="e">
        <f t="shared" ca="1" si="232"/>
        <v>#N/A</v>
      </c>
      <c r="T1010" s="38" t="e">
        <f t="shared" si="233"/>
        <v>#N/A</v>
      </c>
    </row>
    <row r="1011" spans="2:20" x14ac:dyDescent="0.25">
      <c r="B1011" s="38" t="e">
        <f t="shared" ca="1" si="220"/>
        <v>#N/A</v>
      </c>
      <c r="C1011" s="40" t="e">
        <f>Кабельный_журнал!P977</f>
        <v>#N/A</v>
      </c>
      <c r="D1011" s="38" t="e">
        <f t="shared" ca="1" si="221"/>
        <v>#N/A</v>
      </c>
      <c r="E1011" s="41" t="s">
        <v>351</v>
      </c>
      <c r="F1011" s="38" t="e">
        <f t="shared" ca="1" si="222"/>
        <v>#N/A</v>
      </c>
      <c r="G1011" s="38" t="e">
        <f t="shared" si="223"/>
        <v>#N/A</v>
      </c>
      <c r="H1011" s="41" t="s">
        <v>350</v>
      </c>
      <c r="I1011" s="38" t="e">
        <f t="shared" si="224"/>
        <v>#N/A</v>
      </c>
      <c r="J1011" s="38" t="e">
        <f t="shared" si="225"/>
        <v>#N/A</v>
      </c>
      <c r="K1011" s="41" t="s">
        <v>348</v>
      </c>
      <c r="L1011" s="38">
        <f t="shared" si="226"/>
        <v>1.7500000000000002E-2</v>
      </c>
      <c r="M1011" s="38" t="e">
        <f t="shared" ca="1" si="227"/>
        <v>#N/A</v>
      </c>
      <c r="N1011" s="38" t="e">
        <f ca="1">VLOOKUP(B1011,$C$7:$T1009,13,FALSE)</f>
        <v>#N/A</v>
      </c>
      <c r="O1011" s="38" t="e">
        <f t="shared" ca="1" si="228"/>
        <v>#N/A</v>
      </c>
      <c r="P1011" s="38" t="e">
        <f t="shared" ca="1" si="229"/>
        <v>#N/A</v>
      </c>
      <c r="Q1011" s="38" t="e">
        <f t="shared" ca="1" si="230"/>
        <v>#N/A</v>
      </c>
      <c r="R1011" s="38">
        <f t="shared" si="231"/>
        <v>6000</v>
      </c>
      <c r="S1011" s="38" t="e">
        <f t="shared" ca="1" si="232"/>
        <v>#N/A</v>
      </c>
      <c r="T1011" s="38" t="e">
        <f t="shared" si="233"/>
        <v>#N/A</v>
      </c>
    </row>
    <row r="1012" spans="2:20" x14ac:dyDescent="0.25">
      <c r="B1012" s="38" t="e">
        <f t="shared" ca="1" si="220"/>
        <v>#N/A</v>
      </c>
      <c r="C1012" s="40" t="e">
        <f>Кабельный_журнал!P978</f>
        <v>#N/A</v>
      </c>
      <c r="D1012" s="38" t="e">
        <f t="shared" ca="1" si="221"/>
        <v>#N/A</v>
      </c>
      <c r="E1012" s="41" t="s">
        <v>351</v>
      </c>
      <c r="F1012" s="38" t="e">
        <f t="shared" ca="1" si="222"/>
        <v>#N/A</v>
      </c>
      <c r="G1012" s="38" t="e">
        <f t="shared" si="223"/>
        <v>#N/A</v>
      </c>
      <c r="H1012" s="41" t="s">
        <v>350</v>
      </c>
      <c r="I1012" s="38" t="e">
        <f t="shared" si="224"/>
        <v>#N/A</v>
      </c>
      <c r="J1012" s="38" t="e">
        <f t="shared" si="225"/>
        <v>#N/A</v>
      </c>
      <c r="K1012" s="41" t="s">
        <v>348</v>
      </c>
      <c r="L1012" s="38">
        <f t="shared" si="226"/>
        <v>1.7500000000000002E-2</v>
      </c>
      <c r="M1012" s="38" t="e">
        <f t="shared" ca="1" si="227"/>
        <v>#N/A</v>
      </c>
      <c r="N1012" s="38" t="e">
        <f ca="1">VLOOKUP(B1012,$C$7:$T1010,13,FALSE)</f>
        <v>#N/A</v>
      </c>
      <c r="O1012" s="38" t="e">
        <f t="shared" ca="1" si="228"/>
        <v>#N/A</v>
      </c>
      <c r="P1012" s="38" t="e">
        <f t="shared" ca="1" si="229"/>
        <v>#N/A</v>
      </c>
      <c r="Q1012" s="38" t="e">
        <f t="shared" ca="1" si="230"/>
        <v>#N/A</v>
      </c>
      <c r="R1012" s="38">
        <f t="shared" si="231"/>
        <v>6000</v>
      </c>
      <c r="S1012" s="38" t="e">
        <f t="shared" ca="1" si="232"/>
        <v>#N/A</v>
      </c>
      <c r="T1012" s="38" t="e">
        <f t="shared" si="233"/>
        <v>#N/A</v>
      </c>
    </row>
    <row r="1013" spans="2:20" x14ac:dyDescent="0.25">
      <c r="B1013" s="38" t="e">
        <f t="shared" ca="1" si="220"/>
        <v>#N/A</v>
      </c>
      <c r="C1013" s="40" t="e">
        <f>Кабельный_журнал!P979</f>
        <v>#N/A</v>
      </c>
      <c r="D1013" s="38" t="e">
        <f t="shared" ca="1" si="221"/>
        <v>#N/A</v>
      </c>
      <c r="E1013" s="41" t="s">
        <v>351</v>
      </c>
      <c r="F1013" s="38" t="e">
        <f t="shared" ca="1" si="222"/>
        <v>#N/A</v>
      </c>
      <c r="G1013" s="38" t="e">
        <f t="shared" si="223"/>
        <v>#N/A</v>
      </c>
      <c r="H1013" s="41" t="s">
        <v>350</v>
      </c>
      <c r="I1013" s="38" t="e">
        <f t="shared" si="224"/>
        <v>#N/A</v>
      </c>
      <c r="J1013" s="38" t="e">
        <f t="shared" si="225"/>
        <v>#N/A</v>
      </c>
      <c r="K1013" s="41" t="s">
        <v>348</v>
      </c>
      <c r="L1013" s="38">
        <f t="shared" si="226"/>
        <v>1.7500000000000002E-2</v>
      </c>
      <c r="M1013" s="38" t="e">
        <f t="shared" ca="1" si="227"/>
        <v>#N/A</v>
      </c>
      <c r="N1013" s="38" t="e">
        <f ca="1">VLOOKUP(B1013,$C$7:$T1011,13,FALSE)</f>
        <v>#N/A</v>
      </c>
      <c r="O1013" s="38" t="e">
        <f t="shared" ca="1" si="228"/>
        <v>#N/A</v>
      </c>
      <c r="P1013" s="38" t="e">
        <f t="shared" ca="1" si="229"/>
        <v>#N/A</v>
      </c>
      <c r="Q1013" s="38" t="e">
        <f t="shared" ca="1" si="230"/>
        <v>#N/A</v>
      </c>
      <c r="R1013" s="38">
        <f t="shared" si="231"/>
        <v>6000</v>
      </c>
      <c r="S1013" s="38" t="e">
        <f t="shared" ca="1" si="232"/>
        <v>#N/A</v>
      </c>
      <c r="T1013" s="38" t="e">
        <f t="shared" si="233"/>
        <v>#N/A</v>
      </c>
    </row>
    <row r="1014" spans="2:20" x14ac:dyDescent="0.25">
      <c r="B1014" s="38" t="e">
        <f t="shared" ca="1" si="220"/>
        <v>#N/A</v>
      </c>
      <c r="C1014" s="40" t="e">
        <f>Кабельный_журнал!P980</f>
        <v>#N/A</v>
      </c>
      <c r="D1014" s="38" t="e">
        <f t="shared" ca="1" si="221"/>
        <v>#N/A</v>
      </c>
      <c r="E1014" s="41" t="s">
        <v>351</v>
      </c>
      <c r="F1014" s="38" t="e">
        <f t="shared" ca="1" si="222"/>
        <v>#N/A</v>
      </c>
      <c r="G1014" s="38" t="e">
        <f t="shared" si="223"/>
        <v>#N/A</v>
      </c>
      <c r="H1014" s="41" t="s">
        <v>350</v>
      </c>
      <c r="I1014" s="38" t="e">
        <f t="shared" si="224"/>
        <v>#N/A</v>
      </c>
      <c r="J1014" s="38" t="e">
        <f t="shared" si="225"/>
        <v>#N/A</v>
      </c>
      <c r="K1014" s="41" t="s">
        <v>348</v>
      </c>
      <c r="L1014" s="38">
        <f t="shared" si="226"/>
        <v>1.7500000000000002E-2</v>
      </c>
      <c r="M1014" s="38" t="e">
        <f t="shared" ca="1" si="227"/>
        <v>#N/A</v>
      </c>
      <c r="N1014" s="38" t="e">
        <f ca="1">VLOOKUP(B1014,$C$7:$T1012,13,FALSE)</f>
        <v>#N/A</v>
      </c>
      <c r="O1014" s="38" t="e">
        <f t="shared" ca="1" si="228"/>
        <v>#N/A</v>
      </c>
      <c r="P1014" s="38" t="e">
        <f t="shared" ca="1" si="229"/>
        <v>#N/A</v>
      </c>
      <c r="Q1014" s="38" t="e">
        <f t="shared" ca="1" si="230"/>
        <v>#N/A</v>
      </c>
      <c r="R1014" s="38">
        <f t="shared" si="231"/>
        <v>6000</v>
      </c>
      <c r="S1014" s="38" t="e">
        <f t="shared" ca="1" si="232"/>
        <v>#N/A</v>
      </c>
      <c r="T1014" s="38" t="e">
        <f t="shared" si="233"/>
        <v>#N/A</v>
      </c>
    </row>
    <row r="1015" spans="2:20" x14ac:dyDescent="0.25">
      <c r="B1015" s="38" t="e">
        <f t="shared" ca="1" si="220"/>
        <v>#N/A</v>
      </c>
      <c r="C1015" s="40" t="e">
        <f>Кабельный_журнал!P981</f>
        <v>#N/A</v>
      </c>
      <c r="D1015" s="38" t="e">
        <f t="shared" ca="1" si="221"/>
        <v>#N/A</v>
      </c>
      <c r="E1015" s="41" t="s">
        <v>351</v>
      </c>
      <c r="F1015" s="38" t="e">
        <f t="shared" ca="1" si="222"/>
        <v>#N/A</v>
      </c>
      <c r="G1015" s="38" t="e">
        <f t="shared" si="223"/>
        <v>#N/A</v>
      </c>
      <c r="H1015" s="41" t="s">
        <v>350</v>
      </c>
      <c r="I1015" s="38" t="e">
        <f t="shared" si="224"/>
        <v>#N/A</v>
      </c>
      <c r="J1015" s="38" t="e">
        <f t="shared" si="225"/>
        <v>#N/A</v>
      </c>
      <c r="K1015" s="41" t="s">
        <v>348</v>
      </c>
      <c r="L1015" s="38">
        <f t="shared" si="226"/>
        <v>1.7500000000000002E-2</v>
      </c>
      <c r="M1015" s="38" t="e">
        <f t="shared" ca="1" si="227"/>
        <v>#N/A</v>
      </c>
      <c r="N1015" s="38" t="e">
        <f ca="1">VLOOKUP(B1015,$C$7:$T1013,13,FALSE)</f>
        <v>#N/A</v>
      </c>
      <c r="O1015" s="38" t="e">
        <f t="shared" ca="1" si="228"/>
        <v>#N/A</v>
      </c>
      <c r="P1015" s="38" t="e">
        <f t="shared" ca="1" si="229"/>
        <v>#N/A</v>
      </c>
      <c r="Q1015" s="38" t="e">
        <f t="shared" ca="1" si="230"/>
        <v>#N/A</v>
      </c>
      <c r="R1015" s="38">
        <f t="shared" si="231"/>
        <v>6000</v>
      </c>
      <c r="S1015" s="38" t="e">
        <f t="shared" ca="1" si="232"/>
        <v>#N/A</v>
      </c>
      <c r="T1015" s="38" t="e">
        <f t="shared" si="233"/>
        <v>#N/A</v>
      </c>
    </row>
    <row r="1016" spans="2:20" x14ac:dyDescent="0.25">
      <c r="B1016" s="38" t="e">
        <f t="shared" ca="1" si="220"/>
        <v>#N/A</v>
      </c>
      <c r="C1016" s="40" t="e">
        <f>Кабельный_журнал!P982</f>
        <v>#N/A</v>
      </c>
      <c r="D1016" s="38" t="e">
        <f t="shared" ca="1" si="221"/>
        <v>#N/A</v>
      </c>
      <c r="E1016" s="41" t="s">
        <v>351</v>
      </c>
      <c r="F1016" s="38" t="e">
        <f t="shared" ca="1" si="222"/>
        <v>#N/A</v>
      </c>
      <c r="G1016" s="38" t="e">
        <f t="shared" si="223"/>
        <v>#N/A</v>
      </c>
      <c r="H1016" s="41" t="s">
        <v>350</v>
      </c>
      <c r="I1016" s="38" t="e">
        <f t="shared" si="224"/>
        <v>#N/A</v>
      </c>
      <c r="J1016" s="38" t="e">
        <f t="shared" si="225"/>
        <v>#N/A</v>
      </c>
      <c r="K1016" s="41" t="s">
        <v>348</v>
      </c>
      <c r="L1016" s="38">
        <f t="shared" si="226"/>
        <v>1.7500000000000002E-2</v>
      </c>
      <c r="M1016" s="38" t="e">
        <f t="shared" ca="1" si="227"/>
        <v>#N/A</v>
      </c>
      <c r="N1016" s="38" t="e">
        <f ca="1">VLOOKUP(B1016,$C$7:$T1014,13,FALSE)</f>
        <v>#N/A</v>
      </c>
      <c r="O1016" s="38" t="e">
        <f t="shared" ca="1" si="228"/>
        <v>#N/A</v>
      </c>
      <c r="P1016" s="38" t="e">
        <f t="shared" ca="1" si="229"/>
        <v>#N/A</v>
      </c>
      <c r="Q1016" s="38" t="e">
        <f t="shared" ca="1" si="230"/>
        <v>#N/A</v>
      </c>
      <c r="R1016" s="38">
        <f t="shared" si="231"/>
        <v>6000</v>
      </c>
      <c r="S1016" s="38" t="e">
        <f t="shared" ca="1" si="232"/>
        <v>#N/A</v>
      </c>
      <c r="T1016" s="38" t="e">
        <f t="shared" si="233"/>
        <v>#N/A</v>
      </c>
    </row>
    <row r="1017" spans="2:20" x14ac:dyDescent="0.25">
      <c r="B1017" s="38" t="e">
        <f t="shared" ca="1" si="220"/>
        <v>#N/A</v>
      </c>
      <c r="C1017" s="40" t="e">
        <f>Кабельный_журнал!P983</f>
        <v>#N/A</v>
      </c>
      <c r="D1017" s="38" t="e">
        <f t="shared" ca="1" si="221"/>
        <v>#N/A</v>
      </c>
      <c r="E1017" s="41" t="s">
        <v>351</v>
      </c>
      <c r="F1017" s="38" t="e">
        <f t="shared" ca="1" si="222"/>
        <v>#N/A</v>
      </c>
      <c r="G1017" s="38" t="e">
        <f t="shared" si="223"/>
        <v>#N/A</v>
      </c>
      <c r="H1017" s="41" t="s">
        <v>350</v>
      </c>
      <c r="I1017" s="38" t="e">
        <f t="shared" si="224"/>
        <v>#N/A</v>
      </c>
      <c r="J1017" s="38" t="e">
        <f t="shared" si="225"/>
        <v>#N/A</v>
      </c>
      <c r="K1017" s="41" t="s">
        <v>348</v>
      </c>
      <c r="L1017" s="38">
        <f t="shared" si="226"/>
        <v>1.7500000000000002E-2</v>
      </c>
      <c r="M1017" s="38" t="e">
        <f t="shared" ca="1" si="227"/>
        <v>#N/A</v>
      </c>
      <c r="N1017" s="38" t="e">
        <f ca="1">VLOOKUP(B1017,$C$7:$T1015,13,FALSE)</f>
        <v>#N/A</v>
      </c>
      <c r="O1017" s="38" t="e">
        <f t="shared" ca="1" si="228"/>
        <v>#N/A</v>
      </c>
      <c r="P1017" s="38" t="e">
        <f t="shared" ca="1" si="229"/>
        <v>#N/A</v>
      </c>
      <c r="Q1017" s="38" t="e">
        <f t="shared" ca="1" si="230"/>
        <v>#N/A</v>
      </c>
      <c r="R1017" s="38">
        <f t="shared" si="231"/>
        <v>6000</v>
      </c>
      <c r="S1017" s="38" t="e">
        <f t="shared" ca="1" si="232"/>
        <v>#N/A</v>
      </c>
      <c r="T1017" s="38" t="e">
        <f t="shared" si="233"/>
        <v>#N/A</v>
      </c>
    </row>
    <row r="1018" spans="2:20" x14ac:dyDescent="0.25">
      <c r="B1018" s="38" t="e">
        <f t="shared" ca="1" si="220"/>
        <v>#N/A</v>
      </c>
      <c r="C1018" s="40" t="e">
        <f>Кабельный_журнал!P984</f>
        <v>#N/A</v>
      </c>
      <c r="D1018" s="38" t="e">
        <f t="shared" ca="1" si="221"/>
        <v>#N/A</v>
      </c>
      <c r="E1018" s="41" t="s">
        <v>351</v>
      </c>
      <c r="F1018" s="38" t="e">
        <f t="shared" ca="1" si="222"/>
        <v>#N/A</v>
      </c>
      <c r="G1018" s="38" t="e">
        <f t="shared" si="223"/>
        <v>#N/A</v>
      </c>
      <c r="H1018" s="41" t="s">
        <v>350</v>
      </c>
      <c r="I1018" s="38" t="e">
        <f t="shared" si="224"/>
        <v>#N/A</v>
      </c>
      <c r="J1018" s="38" t="e">
        <f t="shared" si="225"/>
        <v>#N/A</v>
      </c>
      <c r="K1018" s="41" t="s">
        <v>348</v>
      </c>
      <c r="L1018" s="38">
        <f t="shared" si="226"/>
        <v>1.7500000000000002E-2</v>
      </c>
      <c r="M1018" s="38" t="e">
        <f t="shared" ca="1" si="227"/>
        <v>#N/A</v>
      </c>
      <c r="N1018" s="38" t="e">
        <f ca="1">VLOOKUP(B1018,$C$7:$T1016,13,FALSE)</f>
        <v>#N/A</v>
      </c>
      <c r="O1018" s="38" t="e">
        <f t="shared" ca="1" si="228"/>
        <v>#N/A</v>
      </c>
      <c r="P1018" s="38" t="e">
        <f t="shared" ca="1" si="229"/>
        <v>#N/A</v>
      </c>
      <c r="Q1018" s="38" t="e">
        <f t="shared" ca="1" si="230"/>
        <v>#N/A</v>
      </c>
      <c r="R1018" s="38">
        <f t="shared" si="231"/>
        <v>6000</v>
      </c>
      <c r="S1018" s="38" t="e">
        <f t="shared" ca="1" si="232"/>
        <v>#N/A</v>
      </c>
      <c r="T1018" s="38" t="e">
        <f t="shared" si="233"/>
        <v>#N/A</v>
      </c>
    </row>
    <row r="1019" spans="2:20" x14ac:dyDescent="0.25">
      <c r="B1019" s="38" t="e">
        <f t="shared" ca="1" si="220"/>
        <v>#N/A</v>
      </c>
      <c r="C1019" s="40" t="e">
        <f>Кабельный_журнал!P985</f>
        <v>#N/A</v>
      </c>
      <c r="D1019" s="38" t="e">
        <f t="shared" ca="1" si="221"/>
        <v>#N/A</v>
      </c>
      <c r="E1019" s="41" t="s">
        <v>351</v>
      </c>
      <c r="F1019" s="38" t="e">
        <f t="shared" ca="1" si="222"/>
        <v>#N/A</v>
      </c>
      <c r="G1019" s="38" t="e">
        <f t="shared" si="223"/>
        <v>#N/A</v>
      </c>
      <c r="H1019" s="41" t="s">
        <v>350</v>
      </c>
      <c r="I1019" s="38" t="e">
        <f t="shared" si="224"/>
        <v>#N/A</v>
      </c>
      <c r="J1019" s="38" t="e">
        <f t="shared" si="225"/>
        <v>#N/A</v>
      </c>
      <c r="K1019" s="41" t="s">
        <v>348</v>
      </c>
      <c r="L1019" s="38">
        <f t="shared" si="226"/>
        <v>1.7500000000000002E-2</v>
      </c>
      <c r="M1019" s="38" t="e">
        <f t="shared" ca="1" si="227"/>
        <v>#N/A</v>
      </c>
      <c r="N1019" s="38" t="e">
        <f ca="1">VLOOKUP(B1019,$C$7:$T1017,13,FALSE)</f>
        <v>#N/A</v>
      </c>
      <c r="O1019" s="38" t="e">
        <f t="shared" ca="1" si="228"/>
        <v>#N/A</v>
      </c>
      <c r="P1019" s="38" t="e">
        <f t="shared" ca="1" si="229"/>
        <v>#N/A</v>
      </c>
      <c r="Q1019" s="38" t="e">
        <f t="shared" ca="1" si="230"/>
        <v>#N/A</v>
      </c>
      <c r="R1019" s="38">
        <f t="shared" si="231"/>
        <v>6000</v>
      </c>
      <c r="S1019" s="38" t="e">
        <f t="shared" ca="1" si="232"/>
        <v>#N/A</v>
      </c>
      <c r="T1019" s="38" t="e">
        <f t="shared" si="233"/>
        <v>#N/A</v>
      </c>
    </row>
    <row r="1020" spans="2:20" x14ac:dyDescent="0.25">
      <c r="B1020" s="38" t="e">
        <f t="shared" ca="1" si="220"/>
        <v>#N/A</v>
      </c>
      <c r="C1020" s="40" t="e">
        <f>Кабельный_журнал!P986</f>
        <v>#N/A</v>
      </c>
      <c r="D1020" s="38" t="e">
        <f t="shared" ca="1" si="221"/>
        <v>#N/A</v>
      </c>
      <c r="E1020" s="41" t="s">
        <v>351</v>
      </c>
      <c r="F1020" s="38" t="e">
        <f t="shared" ca="1" si="222"/>
        <v>#N/A</v>
      </c>
      <c r="G1020" s="38" t="e">
        <f t="shared" si="223"/>
        <v>#N/A</v>
      </c>
      <c r="H1020" s="41" t="s">
        <v>350</v>
      </c>
      <c r="I1020" s="38" t="e">
        <f t="shared" si="224"/>
        <v>#N/A</v>
      </c>
      <c r="J1020" s="38" t="e">
        <f t="shared" si="225"/>
        <v>#N/A</v>
      </c>
      <c r="K1020" s="41" t="s">
        <v>348</v>
      </c>
      <c r="L1020" s="38">
        <f t="shared" si="226"/>
        <v>1.7500000000000002E-2</v>
      </c>
      <c r="M1020" s="38" t="e">
        <f t="shared" ca="1" si="227"/>
        <v>#N/A</v>
      </c>
      <c r="N1020" s="38" t="e">
        <f ca="1">VLOOKUP(B1020,$C$7:$T1018,13,FALSE)</f>
        <v>#N/A</v>
      </c>
      <c r="O1020" s="38" t="e">
        <f t="shared" ca="1" si="228"/>
        <v>#N/A</v>
      </c>
      <c r="P1020" s="38" t="e">
        <f t="shared" ca="1" si="229"/>
        <v>#N/A</v>
      </c>
      <c r="Q1020" s="38" t="e">
        <f t="shared" ca="1" si="230"/>
        <v>#N/A</v>
      </c>
      <c r="R1020" s="38">
        <f t="shared" si="231"/>
        <v>6000</v>
      </c>
      <c r="S1020" s="38" t="e">
        <f t="shared" ca="1" si="232"/>
        <v>#N/A</v>
      </c>
      <c r="T1020" s="38" t="e">
        <f t="shared" si="233"/>
        <v>#N/A</v>
      </c>
    </row>
    <row r="1021" spans="2:20" x14ac:dyDescent="0.25">
      <c r="B1021" s="38" t="e">
        <f t="shared" ca="1" si="220"/>
        <v>#N/A</v>
      </c>
      <c r="C1021" s="40" t="e">
        <f>Кабельный_журнал!P987</f>
        <v>#N/A</v>
      </c>
      <c r="D1021" s="38" t="e">
        <f t="shared" ca="1" si="221"/>
        <v>#N/A</v>
      </c>
      <c r="E1021" s="41" t="s">
        <v>351</v>
      </c>
      <c r="F1021" s="38" t="e">
        <f t="shared" ca="1" si="222"/>
        <v>#N/A</v>
      </c>
      <c r="G1021" s="38" t="e">
        <f t="shared" si="223"/>
        <v>#N/A</v>
      </c>
      <c r="H1021" s="41" t="s">
        <v>350</v>
      </c>
      <c r="I1021" s="38" t="e">
        <f t="shared" si="224"/>
        <v>#N/A</v>
      </c>
      <c r="J1021" s="38" t="e">
        <f t="shared" si="225"/>
        <v>#N/A</v>
      </c>
      <c r="K1021" s="41" t="s">
        <v>348</v>
      </c>
      <c r="L1021" s="38">
        <f t="shared" si="226"/>
        <v>1.7500000000000002E-2</v>
      </c>
      <c r="M1021" s="38" t="e">
        <f t="shared" ca="1" si="227"/>
        <v>#N/A</v>
      </c>
      <c r="N1021" s="38" t="e">
        <f ca="1">VLOOKUP(B1021,$C$7:$T1019,13,FALSE)</f>
        <v>#N/A</v>
      </c>
      <c r="O1021" s="38" t="e">
        <f t="shared" ca="1" si="228"/>
        <v>#N/A</v>
      </c>
      <c r="P1021" s="38" t="e">
        <f t="shared" ca="1" si="229"/>
        <v>#N/A</v>
      </c>
      <c r="Q1021" s="38" t="e">
        <f t="shared" ca="1" si="230"/>
        <v>#N/A</v>
      </c>
      <c r="R1021" s="38">
        <f t="shared" si="231"/>
        <v>6000</v>
      </c>
      <c r="S1021" s="38" t="e">
        <f t="shared" ca="1" si="232"/>
        <v>#N/A</v>
      </c>
      <c r="T1021" s="38" t="e">
        <f t="shared" si="233"/>
        <v>#N/A</v>
      </c>
    </row>
    <row r="1022" spans="2:20" x14ac:dyDescent="0.25">
      <c r="B1022" s="38" t="e">
        <f t="shared" ca="1" si="220"/>
        <v>#N/A</v>
      </c>
      <c r="C1022" s="40" t="e">
        <f>Кабельный_журнал!P988</f>
        <v>#N/A</v>
      </c>
      <c r="D1022" s="38" t="e">
        <f t="shared" ca="1" si="221"/>
        <v>#N/A</v>
      </c>
      <c r="E1022" s="41" t="s">
        <v>351</v>
      </c>
      <c r="F1022" s="38" t="e">
        <f t="shared" ca="1" si="222"/>
        <v>#N/A</v>
      </c>
      <c r="G1022" s="38" t="e">
        <f t="shared" si="223"/>
        <v>#N/A</v>
      </c>
      <c r="H1022" s="41" t="s">
        <v>350</v>
      </c>
      <c r="I1022" s="38" t="e">
        <f t="shared" si="224"/>
        <v>#N/A</v>
      </c>
      <c r="J1022" s="38" t="e">
        <f t="shared" si="225"/>
        <v>#N/A</v>
      </c>
      <c r="K1022" s="41" t="s">
        <v>348</v>
      </c>
      <c r="L1022" s="38">
        <f t="shared" si="226"/>
        <v>1.7500000000000002E-2</v>
      </c>
      <c r="M1022" s="38" t="e">
        <f t="shared" ca="1" si="227"/>
        <v>#N/A</v>
      </c>
      <c r="N1022" s="38" t="e">
        <f ca="1">VLOOKUP(B1022,$C$7:$T1020,13,FALSE)</f>
        <v>#N/A</v>
      </c>
      <c r="O1022" s="38" t="e">
        <f t="shared" ca="1" si="228"/>
        <v>#N/A</v>
      </c>
      <c r="P1022" s="38" t="e">
        <f t="shared" ca="1" si="229"/>
        <v>#N/A</v>
      </c>
      <c r="Q1022" s="38" t="e">
        <f t="shared" ca="1" si="230"/>
        <v>#N/A</v>
      </c>
      <c r="R1022" s="38">
        <f t="shared" si="231"/>
        <v>6000</v>
      </c>
      <c r="S1022" s="38" t="e">
        <f t="shared" ca="1" si="232"/>
        <v>#N/A</v>
      </c>
      <c r="T1022" s="38" t="e">
        <f t="shared" si="233"/>
        <v>#N/A</v>
      </c>
    </row>
    <row r="1023" spans="2:20" x14ac:dyDescent="0.25">
      <c r="B1023" s="38" t="e">
        <f t="shared" ca="1" si="220"/>
        <v>#N/A</v>
      </c>
      <c r="C1023" s="40" t="e">
        <f>Кабельный_журнал!P989</f>
        <v>#N/A</v>
      </c>
      <c r="D1023" s="38" t="e">
        <f t="shared" ca="1" si="221"/>
        <v>#N/A</v>
      </c>
      <c r="E1023" s="41" t="s">
        <v>351</v>
      </c>
      <c r="F1023" s="38" t="e">
        <f t="shared" ca="1" si="222"/>
        <v>#N/A</v>
      </c>
      <c r="G1023" s="38" t="e">
        <f t="shared" si="223"/>
        <v>#N/A</v>
      </c>
      <c r="H1023" s="41" t="s">
        <v>350</v>
      </c>
      <c r="I1023" s="38" t="e">
        <f t="shared" si="224"/>
        <v>#N/A</v>
      </c>
      <c r="J1023" s="38" t="e">
        <f t="shared" si="225"/>
        <v>#N/A</v>
      </c>
      <c r="K1023" s="41" t="s">
        <v>348</v>
      </c>
      <c r="L1023" s="38">
        <f t="shared" si="226"/>
        <v>1.7500000000000002E-2</v>
      </c>
      <c r="M1023" s="38" t="e">
        <f t="shared" ca="1" si="227"/>
        <v>#N/A</v>
      </c>
      <c r="N1023" s="38" t="e">
        <f ca="1">VLOOKUP(B1023,$C$7:$T1021,13,FALSE)</f>
        <v>#N/A</v>
      </c>
      <c r="O1023" s="38" t="e">
        <f t="shared" ca="1" si="228"/>
        <v>#N/A</v>
      </c>
      <c r="P1023" s="38" t="e">
        <f t="shared" ca="1" si="229"/>
        <v>#N/A</v>
      </c>
      <c r="Q1023" s="38" t="e">
        <f t="shared" ca="1" si="230"/>
        <v>#N/A</v>
      </c>
      <c r="R1023" s="38">
        <f t="shared" si="231"/>
        <v>6000</v>
      </c>
      <c r="S1023" s="38" t="e">
        <f t="shared" ca="1" si="232"/>
        <v>#N/A</v>
      </c>
      <c r="T1023" s="38" t="e">
        <f t="shared" si="233"/>
        <v>#N/A</v>
      </c>
    </row>
    <row r="1024" spans="2:20" x14ac:dyDescent="0.25">
      <c r="B1024" s="38" t="e">
        <f t="shared" ca="1" si="220"/>
        <v>#N/A</v>
      </c>
      <c r="C1024" s="40" t="e">
        <f>Кабельный_журнал!P990</f>
        <v>#N/A</v>
      </c>
      <c r="D1024" s="38" t="e">
        <f t="shared" ca="1" si="221"/>
        <v>#N/A</v>
      </c>
      <c r="E1024" s="41" t="s">
        <v>351</v>
      </c>
      <c r="F1024" s="38" t="e">
        <f t="shared" ca="1" si="222"/>
        <v>#N/A</v>
      </c>
      <c r="G1024" s="38" t="e">
        <f t="shared" si="223"/>
        <v>#N/A</v>
      </c>
      <c r="H1024" s="41" t="s">
        <v>350</v>
      </c>
      <c r="I1024" s="38" t="e">
        <f t="shared" si="224"/>
        <v>#N/A</v>
      </c>
      <c r="J1024" s="38" t="e">
        <f t="shared" si="225"/>
        <v>#N/A</v>
      </c>
      <c r="K1024" s="41" t="s">
        <v>348</v>
      </c>
      <c r="L1024" s="38">
        <f t="shared" si="226"/>
        <v>1.7500000000000002E-2</v>
      </c>
      <c r="M1024" s="38" t="e">
        <f t="shared" ca="1" si="227"/>
        <v>#N/A</v>
      </c>
      <c r="N1024" s="38" t="e">
        <f ca="1">VLOOKUP(B1024,$C$7:$T1022,13,FALSE)</f>
        <v>#N/A</v>
      </c>
      <c r="O1024" s="38" t="e">
        <f t="shared" ca="1" si="228"/>
        <v>#N/A</v>
      </c>
      <c r="P1024" s="38" t="e">
        <f t="shared" ca="1" si="229"/>
        <v>#N/A</v>
      </c>
      <c r="Q1024" s="38" t="e">
        <f t="shared" ca="1" si="230"/>
        <v>#N/A</v>
      </c>
      <c r="R1024" s="38">
        <f t="shared" si="231"/>
        <v>6000</v>
      </c>
      <c r="S1024" s="38" t="e">
        <f t="shared" ca="1" si="232"/>
        <v>#N/A</v>
      </c>
      <c r="T1024" s="38" t="e">
        <f t="shared" si="233"/>
        <v>#N/A</v>
      </c>
    </row>
    <row r="1025" spans="2:20" x14ac:dyDescent="0.25">
      <c r="B1025" s="38" t="e">
        <f t="shared" ca="1" si="220"/>
        <v>#N/A</v>
      </c>
      <c r="C1025" s="40" t="e">
        <f>Кабельный_журнал!P991</f>
        <v>#N/A</v>
      </c>
      <c r="D1025" s="38" t="e">
        <f t="shared" ca="1" si="221"/>
        <v>#N/A</v>
      </c>
      <c r="E1025" s="41" t="s">
        <v>351</v>
      </c>
      <c r="F1025" s="38" t="e">
        <f t="shared" ca="1" si="222"/>
        <v>#N/A</v>
      </c>
      <c r="G1025" s="38" t="e">
        <f t="shared" si="223"/>
        <v>#N/A</v>
      </c>
      <c r="H1025" s="41" t="s">
        <v>350</v>
      </c>
      <c r="I1025" s="38" t="e">
        <f t="shared" si="224"/>
        <v>#N/A</v>
      </c>
      <c r="J1025" s="38" t="e">
        <f t="shared" si="225"/>
        <v>#N/A</v>
      </c>
      <c r="K1025" s="41" t="s">
        <v>348</v>
      </c>
      <c r="L1025" s="38">
        <f t="shared" si="226"/>
        <v>1.7500000000000002E-2</v>
      </c>
      <c r="M1025" s="38" t="e">
        <f t="shared" ca="1" si="227"/>
        <v>#N/A</v>
      </c>
      <c r="N1025" s="38" t="e">
        <f ca="1">VLOOKUP(B1025,$C$7:$T1023,13,FALSE)</f>
        <v>#N/A</v>
      </c>
      <c r="O1025" s="38" t="e">
        <f t="shared" ca="1" si="228"/>
        <v>#N/A</v>
      </c>
      <c r="P1025" s="38" t="e">
        <f t="shared" ca="1" si="229"/>
        <v>#N/A</v>
      </c>
      <c r="Q1025" s="38" t="e">
        <f t="shared" ca="1" si="230"/>
        <v>#N/A</v>
      </c>
      <c r="R1025" s="38">
        <f t="shared" si="231"/>
        <v>6000</v>
      </c>
      <c r="S1025" s="38" t="e">
        <f t="shared" ca="1" si="232"/>
        <v>#N/A</v>
      </c>
      <c r="T1025" s="38" t="e">
        <f t="shared" si="233"/>
        <v>#N/A</v>
      </c>
    </row>
    <row r="1026" spans="2:20" x14ac:dyDescent="0.25">
      <c r="B1026" s="38" t="e">
        <f t="shared" ca="1" si="220"/>
        <v>#N/A</v>
      </c>
      <c r="C1026" s="40" t="e">
        <f>Кабельный_журнал!P992</f>
        <v>#N/A</v>
      </c>
      <c r="D1026" s="38" t="e">
        <f t="shared" ca="1" si="221"/>
        <v>#N/A</v>
      </c>
      <c r="E1026" s="41" t="s">
        <v>351</v>
      </c>
      <c r="F1026" s="38" t="e">
        <f t="shared" ca="1" si="222"/>
        <v>#N/A</v>
      </c>
      <c r="G1026" s="38" t="e">
        <f t="shared" si="223"/>
        <v>#N/A</v>
      </c>
      <c r="H1026" s="41" t="s">
        <v>350</v>
      </c>
      <c r="I1026" s="38" t="e">
        <f t="shared" si="224"/>
        <v>#N/A</v>
      </c>
      <c r="J1026" s="38" t="e">
        <f t="shared" si="225"/>
        <v>#N/A</v>
      </c>
      <c r="K1026" s="41" t="s">
        <v>348</v>
      </c>
      <c r="L1026" s="38">
        <f t="shared" si="226"/>
        <v>1.7500000000000002E-2</v>
      </c>
      <c r="M1026" s="38" t="e">
        <f t="shared" ca="1" si="227"/>
        <v>#N/A</v>
      </c>
      <c r="N1026" s="38" t="e">
        <f ca="1">VLOOKUP(B1026,$C$7:$T1024,13,FALSE)</f>
        <v>#N/A</v>
      </c>
      <c r="O1026" s="38" t="e">
        <f t="shared" ca="1" si="228"/>
        <v>#N/A</v>
      </c>
      <c r="P1026" s="38" t="e">
        <f t="shared" ca="1" si="229"/>
        <v>#N/A</v>
      </c>
      <c r="Q1026" s="38" t="e">
        <f t="shared" ca="1" si="230"/>
        <v>#N/A</v>
      </c>
      <c r="R1026" s="38">
        <f t="shared" si="231"/>
        <v>6000</v>
      </c>
      <c r="S1026" s="38" t="e">
        <f t="shared" ca="1" si="232"/>
        <v>#N/A</v>
      </c>
      <c r="T1026" s="38" t="e">
        <f t="shared" si="233"/>
        <v>#N/A</v>
      </c>
    </row>
    <row r="1027" spans="2:20" x14ac:dyDescent="0.25">
      <c r="B1027" s="38" t="e">
        <f t="shared" ca="1" si="220"/>
        <v>#N/A</v>
      </c>
      <c r="C1027" s="40" t="e">
        <f>Кабельный_журнал!P993</f>
        <v>#N/A</v>
      </c>
      <c r="D1027" s="38" t="e">
        <f t="shared" ca="1" si="221"/>
        <v>#N/A</v>
      </c>
      <c r="E1027" s="41" t="s">
        <v>351</v>
      </c>
      <c r="F1027" s="38" t="e">
        <f t="shared" ca="1" si="222"/>
        <v>#N/A</v>
      </c>
      <c r="G1027" s="38" t="e">
        <f t="shared" si="223"/>
        <v>#N/A</v>
      </c>
      <c r="H1027" s="41" t="s">
        <v>350</v>
      </c>
      <c r="I1027" s="38" t="e">
        <f t="shared" si="224"/>
        <v>#N/A</v>
      </c>
      <c r="J1027" s="38" t="e">
        <f t="shared" si="225"/>
        <v>#N/A</v>
      </c>
      <c r="K1027" s="41" t="s">
        <v>348</v>
      </c>
      <c r="L1027" s="38">
        <f t="shared" si="226"/>
        <v>1.7500000000000002E-2</v>
      </c>
      <c r="M1027" s="38" t="e">
        <f t="shared" ca="1" si="227"/>
        <v>#N/A</v>
      </c>
      <c r="N1027" s="38" t="e">
        <f ca="1">VLOOKUP(B1027,$C$7:$T1025,13,FALSE)</f>
        <v>#N/A</v>
      </c>
      <c r="O1027" s="38" t="e">
        <f t="shared" ca="1" si="228"/>
        <v>#N/A</v>
      </c>
      <c r="P1027" s="38" t="e">
        <f t="shared" ca="1" si="229"/>
        <v>#N/A</v>
      </c>
      <c r="Q1027" s="38" t="e">
        <f t="shared" ca="1" si="230"/>
        <v>#N/A</v>
      </c>
      <c r="R1027" s="38">
        <f t="shared" si="231"/>
        <v>6000</v>
      </c>
      <c r="S1027" s="38" t="e">
        <f t="shared" ca="1" si="232"/>
        <v>#N/A</v>
      </c>
      <c r="T1027" s="38" t="e">
        <f t="shared" si="233"/>
        <v>#N/A</v>
      </c>
    </row>
    <row r="1028" spans="2:20" x14ac:dyDescent="0.25">
      <c r="B1028" s="38" t="e">
        <f t="shared" ca="1" si="220"/>
        <v>#N/A</v>
      </c>
      <c r="C1028" s="40" t="e">
        <f>Кабельный_журнал!P994</f>
        <v>#N/A</v>
      </c>
      <c r="D1028" s="38" t="e">
        <f t="shared" ca="1" si="221"/>
        <v>#N/A</v>
      </c>
      <c r="E1028" s="41" t="s">
        <v>351</v>
      </c>
      <c r="F1028" s="38" t="e">
        <f t="shared" ca="1" si="222"/>
        <v>#N/A</v>
      </c>
      <c r="G1028" s="38" t="e">
        <f t="shared" si="223"/>
        <v>#N/A</v>
      </c>
      <c r="H1028" s="41" t="s">
        <v>350</v>
      </c>
      <c r="I1028" s="38" t="e">
        <f t="shared" si="224"/>
        <v>#N/A</v>
      </c>
      <c r="J1028" s="38" t="e">
        <f t="shared" si="225"/>
        <v>#N/A</v>
      </c>
      <c r="K1028" s="41" t="s">
        <v>348</v>
      </c>
      <c r="L1028" s="38">
        <f t="shared" si="226"/>
        <v>1.7500000000000002E-2</v>
      </c>
      <c r="M1028" s="38" t="e">
        <f t="shared" ca="1" si="227"/>
        <v>#N/A</v>
      </c>
      <c r="N1028" s="38" t="e">
        <f ca="1">VLOOKUP(B1028,$C$7:$T1026,13,FALSE)</f>
        <v>#N/A</v>
      </c>
      <c r="O1028" s="38" t="e">
        <f t="shared" ca="1" si="228"/>
        <v>#N/A</v>
      </c>
      <c r="P1028" s="38" t="e">
        <f t="shared" ca="1" si="229"/>
        <v>#N/A</v>
      </c>
      <c r="Q1028" s="38" t="e">
        <f t="shared" ca="1" si="230"/>
        <v>#N/A</v>
      </c>
      <c r="R1028" s="38">
        <f t="shared" si="231"/>
        <v>6000</v>
      </c>
      <c r="S1028" s="38" t="e">
        <f t="shared" ca="1" si="232"/>
        <v>#N/A</v>
      </c>
      <c r="T1028" s="38" t="e">
        <f t="shared" si="233"/>
        <v>#N/A</v>
      </c>
    </row>
    <row r="1029" spans="2:20" x14ac:dyDescent="0.25">
      <c r="B1029" s="38" t="e">
        <f t="shared" ca="1" si="220"/>
        <v>#N/A</v>
      </c>
      <c r="C1029" s="40" t="e">
        <f>Кабельный_журнал!P995</f>
        <v>#N/A</v>
      </c>
      <c r="D1029" s="38" t="e">
        <f t="shared" ca="1" si="221"/>
        <v>#N/A</v>
      </c>
      <c r="E1029" s="41" t="s">
        <v>351</v>
      </c>
      <c r="F1029" s="38" t="e">
        <f t="shared" ca="1" si="222"/>
        <v>#N/A</v>
      </c>
      <c r="G1029" s="38" t="e">
        <f t="shared" si="223"/>
        <v>#N/A</v>
      </c>
      <c r="H1029" s="41" t="s">
        <v>350</v>
      </c>
      <c r="I1029" s="38" t="e">
        <f t="shared" si="224"/>
        <v>#N/A</v>
      </c>
      <c r="J1029" s="38" t="e">
        <f t="shared" si="225"/>
        <v>#N/A</v>
      </c>
      <c r="K1029" s="41" t="s">
        <v>348</v>
      </c>
      <c r="L1029" s="38">
        <f t="shared" si="226"/>
        <v>1.7500000000000002E-2</v>
      </c>
      <c r="M1029" s="38" t="e">
        <f t="shared" ca="1" si="227"/>
        <v>#N/A</v>
      </c>
      <c r="N1029" s="38" t="e">
        <f ca="1">VLOOKUP(B1029,$C$7:$T1027,13,FALSE)</f>
        <v>#N/A</v>
      </c>
      <c r="O1029" s="38" t="e">
        <f t="shared" ca="1" si="228"/>
        <v>#N/A</v>
      </c>
      <c r="P1029" s="38" t="e">
        <f t="shared" ca="1" si="229"/>
        <v>#N/A</v>
      </c>
      <c r="Q1029" s="38" t="e">
        <f t="shared" ca="1" si="230"/>
        <v>#N/A</v>
      </c>
      <c r="R1029" s="38">
        <f t="shared" si="231"/>
        <v>6000</v>
      </c>
      <c r="S1029" s="38" t="e">
        <f t="shared" ca="1" si="232"/>
        <v>#N/A</v>
      </c>
      <c r="T1029" s="38" t="e">
        <f t="shared" si="233"/>
        <v>#N/A</v>
      </c>
    </row>
    <row r="1030" spans="2:20" x14ac:dyDescent="0.25">
      <c r="B1030" s="38" t="e">
        <f t="shared" ca="1" si="220"/>
        <v>#N/A</v>
      </c>
      <c r="C1030" s="40" t="e">
        <f>Кабельный_журнал!P996</f>
        <v>#N/A</v>
      </c>
      <c r="D1030" s="38" t="e">
        <f t="shared" ca="1" si="221"/>
        <v>#N/A</v>
      </c>
      <c r="E1030" s="41" t="s">
        <v>351</v>
      </c>
      <c r="F1030" s="38" t="e">
        <f t="shared" ca="1" si="222"/>
        <v>#N/A</v>
      </c>
      <c r="G1030" s="38" t="e">
        <f t="shared" si="223"/>
        <v>#N/A</v>
      </c>
      <c r="H1030" s="41" t="s">
        <v>350</v>
      </c>
      <c r="I1030" s="38" t="e">
        <f t="shared" si="224"/>
        <v>#N/A</v>
      </c>
      <c r="J1030" s="38" t="e">
        <f t="shared" si="225"/>
        <v>#N/A</v>
      </c>
      <c r="K1030" s="41" t="s">
        <v>348</v>
      </c>
      <c r="L1030" s="38">
        <f t="shared" si="226"/>
        <v>1.7500000000000002E-2</v>
      </c>
      <c r="M1030" s="38" t="e">
        <f t="shared" ca="1" si="227"/>
        <v>#N/A</v>
      </c>
      <c r="N1030" s="38" t="e">
        <f ca="1">VLOOKUP(B1030,$C$7:$T1028,13,FALSE)</f>
        <v>#N/A</v>
      </c>
      <c r="O1030" s="38" t="e">
        <f t="shared" ca="1" si="228"/>
        <v>#N/A</v>
      </c>
      <c r="P1030" s="38" t="e">
        <f t="shared" ca="1" si="229"/>
        <v>#N/A</v>
      </c>
      <c r="Q1030" s="38" t="e">
        <f t="shared" ca="1" si="230"/>
        <v>#N/A</v>
      </c>
      <c r="R1030" s="38">
        <f t="shared" si="231"/>
        <v>6000</v>
      </c>
      <c r="S1030" s="38" t="e">
        <f t="shared" ca="1" si="232"/>
        <v>#N/A</v>
      </c>
      <c r="T1030" s="38" t="e">
        <f t="shared" si="233"/>
        <v>#N/A</v>
      </c>
    </row>
    <row r="1031" spans="2:20" x14ac:dyDescent="0.25">
      <c r="B1031" s="38" t="e">
        <f t="shared" ca="1" si="220"/>
        <v>#N/A</v>
      </c>
      <c r="C1031" s="40" t="e">
        <f>Кабельный_журнал!P997</f>
        <v>#N/A</v>
      </c>
      <c r="D1031" s="38" t="e">
        <f t="shared" ca="1" si="221"/>
        <v>#N/A</v>
      </c>
      <c r="E1031" s="41" t="s">
        <v>351</v>
      </c>
      <c r="F1031" s="38" t="e">
        <f t="shared" ca="1" si="222"/>
        <v>#N/A</v>
      </c>
      <c r="G1031" s="38" t="e">
        <f t="shared" si="223"/>
        <v>#N/A</v>
      </c>
      <c r="H1031" s="41" t="s">
        <v>350</v>
      </c>
      <c r="I1031" s="38" t="e">
        <f t="shared" si="224"/>
        <v>#N/A</v>
      </c>
      <c r="J1031" s="38" t="e">
        <f t="shared" si="225"/>
        <v>#N/A</v>
      </c>
      <c r="K1031" s="41" t="s">
        <v>348</v>
      </c>
      <c r="L1031" s="38">
        <f t="shared" si="226"/>
        <v>1.7500000000000002E-2</v>
      </c>
      <c r="M1031" s="38" t="e">
        <f t="shared" ca="1" si="227"/>
        <v>#N/A</v>
      </c>
      <c r="N1031" s="38" t="e">
        <f ca="1">VLOOKUP(B1031,$C$7:$T1029,13,FALSE)</f>
        <v>#N/A</v>
      </c>
      <c r="O1031" s="38" t="e">
        <f t="shared" ca="1" si="228"/>
        <v>#N/A</v>
      </c>
      <c r="P1031" s="38" t="e">
        <f t="shared" ca="1" si="229"/>
        <v>#N/A</v>
      </c>
      <c r="Q1031" s="38" t="e">
        <f t="shared" ca="1" si="230"/>
        <v>#N/A</v>
      </c>
      <c r="R1031" s="38">
        <f t="shared" si="231"/>
        <v>6000</v>
      </c>
      <c r="S1031" s="38" t="e">
        <f t="shared" ca="1" si="232"/>
        <v>#N/A</v>
      </c>
      <c r="T1031" s="38" t="e">
        <f t="shared" si="233"/>
        <v>#N/A</v>
      </c>
    </row>
    <row r="1032" spans="2:20" x14ac:dyDescent="0.25">
      <c r="B1032" s="38" t="e">
        <f t="shared" ca="1" si="220"/>
        <v>#N/A</v>
      </c>
      <c r="C1032" s="40" t="e">
        <f>Кабельный_журнал!P998</f>
        <v>#N/A</v>
      </c>
      <c r="D1032" s="38" t="e">
        <f t="shared" ca="1" si="221"/>
        <v>#N/A</v>
      </c>
      <c r="E1032" s="41" t="s">
        <v>351</v>
      </c>
      <c r="F1032" s="38" t="e">
        <f t="shared" ca="1" si="222"/>
        <v>#N/A</v>
      </c>
      <c r="G1032" s="38" t="e">
        <f t="shared" si="223"/>
        <v>#N/A</v>
      </c>
      <c r="H1032" s="41" t="s">
        <v>350</v>
      </c>
      <c r="I1032" s="38" t="e">
        <f t="shared" si="224"/>
        <v>#N/A</v>
      </c>
      <c r="J1032" s="38" t="e">
        <f t="shared" si="225"/>
        <v>#N/A</v>
      </c>
      <c r="K1032" s="41" t="s">
        <v>348</v>
      </c>
      <c r="L1032" s="38">
        <f t="shared" si="226"/>
        <v>1.7500000000000002E-2</v>
      </c>
      <c r="M1032" s="38" t="e">
        <f t="shared" ca="1" si="227"/>
        <v>#N/A</v>
      </c>
      <c r="N1032" s="38" t="e">
        <f ca="1">VLOOKUP(B1032,$C$7:$T1030,13,FALSE)</f>
        <v>#N/A</v>
      </c>
      <c r="O1032" s="38" t="e">
        <f t="shared" ca="1" si="228"/>
        <v>#N/A</v>
      </c>
      <c r="P1032" s="38" t="e">
        <f t="shared" ca="1" si="229"/>
        <v>#N/A</v>
      </c>
      <c r="Q1032" s="38" t="e">
        <f t="shared" ca="1" si="230"/>
        <v>#N/A</v>
      </c>
      <c r="R1032" s="38">
        <f t="shared" si="231"/>
        <v>6000</v>
      </c>
      <c r="S1032" s="38" t="e">
        <f t="shared" ca="1" si="232"/>
        <v>#N/A</v>
      </c>
      <c r="T1032" s="38" t="e">
        <f t="shared" si="233"/>
        <v>#N/A</v>
      </c>
    </row>
    <row r="1033" spans="2:20" x14ac:dyDescent="0.25">
      <c r="B1033" s="38" t="e">
        <f t="shared" ca="1" si="220"/>
        <v>#N/A</v>
      </c>
      <c r="C1033" s="40" t="e">
        <f>Кабельный_журнал!P999</f>
        <v>#N/A</v>
      </c>
      <c r="D1033" s="38" t="e">
        <f t="shared" ca="1" si="221"/>
        <v>#N/A</v>
      </c>
      <c r="E1033" s="41" t="s">
        <v>351</v>
      </c>
      <c r="F1033" s="38" t="e">
        <f t="shared" ca="1" si="222"/>
        <v>#N/A</v>
      </c>
      <c r="G1033" s="38" t="e">
        <f t="shared" si="223"/>
        <v>#N/A</v>
      </c>
      <c r="H1033" s="41" t="s">
        <v>350</v>
      </c>
      <c r="I1033" s="38" t="e">
        <f t="shared" si="224"/>
        <v>#N/A</v>
      </c>
      <c r="J1033" s="38" t="e">
        <f t="shared" si="225"/>
        <v>#N/A</v>
      </c>
      <c r="K1033" s="41" t="s">
        <v>348</v>
      </c>
      <c r="L1033" s="38">
        <f t="shared" si="226"/>
        <v>1.7500000000000002E-2</v>
      </c>
      <c r="M1033" s="38" t="e">
        <f t="shared" ca="1" si="227"/>
        <v>#N/A</v>
      </c>
      <c r="N1033" s="38" t="e">
        <f ca="1">VLOOKUP(B1033,$C$7:$T1031,13,FALSE)</f>
        <v>#N/A</v>
      </c>
      <c r="O1033" s="38" t="e">
        <f t="shared" ca="1" si="228"/>
        <v>#N/A</v>
      </c>
      <c r="P1033" s="38" t="e">
        <f t="shared" ca="1" si="229"/>
        <v>#N/A</v>
      </c>
      <c r="Q1033" s="38" t="e">
        <f t="shared" ca="1" si="230"/>
        <v>#N/A</v>
      </c>
      <c r="R1033" s="38">
        <f t="shared" si="231"/>
        <v>6000</v>
      </c>
      <c r="S1033" s="38" t="e">
        <f t="shared" ca="1" si="232"/>
        <v>#N/A</v>
      </c>
      <c r="T1033" s="38" t="e">
        <f t="shared" si="233"/>
        <v>#N/A</v>
      </c>
    </row>
    <row r="1034" spans="2:20" x14ac:dyDescent="0.25">
      <c r="B1034" s="38" t="e">
        <f t="shared" ca="1" si="220"/>
        <v>#N/A</v>
      </c>
      <c r="C1034" s="40" t="e">
        <f>Кабельный_журнал!P1000</f>
        <v>#N/A</v>
      </c>
      <c r="D1034" s="38" t="e">
        <f t="shared" ca="1" si="221"/>
        <v>#N/A</v>
      </c>
      <c r="E1034" s="41" t="s">
        <v>351</v>
      </c>
      <c r="F1034" s="38" t="e">
        <f t="shared" ca="1" si="222"/>
        <v>#N/A</v>
      </c>
      <c r="G1034" s="38" t="e">
        <f t="shared" si="223"/>
        <v>#N/A</v>
      </c>
      <c r="H1034" s="41" t="s">
        <v>350</v>
      </c>
      <c r="I1034" s="38" t="e">
        <f t="shared" si="224"/>
        <v>#N/A</v>
      </c>
      <c r="J1034" s="38" t="e">
        <f t="shared" si="225"/>
        <v>#N/A</v>
      </c>
      <c r="K1034" s="41" t="s">
        <v>348</v>
      </c>
      <c r="L1034" s="38">
        <f t="shared" si="226"/>
        <v>1.7500000000000002E-2</v>
      </c>
      <c r="M1034" s="38" t="e">
        <f t="shared" ca="1" si="227"/>
        <v>#N/A</v>
      </c>
      <c r="N1034" s="38" t="e">
        <f ca="1">VLOOKUP(B1034,$C$7:$T1032,13,FALSE)</f>
        <v>#N/A</v>
      </c>
      <c r="O1034" s="38" t="e">
        <f t="shared" ca="1" si="228"/>
        <v>#N/A</v>
      </c>
      <c r="P1034" s="38" t="e">
        <f t="shared" ca="1" si="229"/>
        <v>#N/A</v>
      </c>
      <c r="Q1034" s="38" t="e">
        <f t="shared" ca="1" si="230"/>
        <v>#N/A</v>
      </c>
      <c r="R1034" s="38">
        <f t="shared" si="231"/>
        <v>6000</v>
      </c>
      <c r="S1034" s="38" t="e">
        <f t="shared" ca="1" si="232"/>
        <v>#N/A</v>
      </c>
      <c r="T1034" s="38" t="e">
        <f t="shared" si="233"/>
        <v>#N/A</v>
      </c>
    </row>
    <row r="1035" spans="2:20" x14ac:dyDescent="0.25">
      <c r="B1035" s="38" t="e">
        <f t="shared" ca="1" si="220"/>
        <v>#N/A</v>
      </c>
      <c r="C1035" s="40">
        <f>Кабельный_журнал!P1001</f>
        <v>0</v>
      </c>
      <c r="D1035" s="38" t="e">
        <f t="shared" ca="1" si="221"/>
        <v>#N/A</v>
      </c>
      <c r="E1035" s="41" t="s">
        <v>351</v>
      </c>
      <c r="F1035" s="38" t="e">
        <f t="shared" ca="1" si="222"/>
        <v>#N/A</v>
      </c>
      <c r="G1035" s="38" t="e">
        <f t="shared" si="223"/>
        <v>#N/A</v>
      </c>
      <c r="H1035" s="41" t="s">
        <v>350</v>
      </c>
      <c r="I1035" s="38" t="e">
        <f t="shared" si="224"/>
        <v>#N/A</v>
      </c>
      <c r="J1035" s="38" t="e">
        <f t="shared" si="225"/>
        <v>#N/A</v>
      </c>
      <c r="K1035" s="41" t="s">
        <v>348</v>
      </c>
      <c r="L1035" s="38">
        <f t="shared" si="226"/>
        <v>1.7500000000000002E-2</v>
      </c>
      <c r="M1035" s="38" t="e">
        <f t="shared" ca="1" si="227"/>
        <v>#N/A</v>
      </c>
      <c r="N1035" s="38" t="e">
        <f ca="1">VLOOKUP(B1035,$C$7:$T1033,13,FALSE)</f>
        <v>#N/A</v>
      </c>
      <c r="O1035" s="38" t="e">
        <f t="shared" ca="1" si="228"/>
        <v>#N/A</v>
      </c>
      <c r="P1035" s="38" t="e">
        <f t="shared" ca="1" si="229"/>
        <v>#N/A</v>
      </c>
      <c r="Q1035" s="38" t="e">
        <f t="shared" ca="1" si="230"/>
        <v>#N/A</v>
      </c>
      <c r="R1035" s="38">
        <f t="shared" si="231"/>
        <v>6000</v>
      </c>
      <c r="S1035" s="38" t="e">
        <f t="shared" ca="1" si="232"/>
        <v>#N/A</v>
      </c>
      <c r="T1035" s="38" t="e">
        <f t="shared" si="233"/>
        <v>#N/A</v>
      </c>
    </row>
    <row r="1036" spans="2:20" x14ac:dyDescent="0.25">
      <c r="B1036" s="38" t="e">
        <f t="shared" ca="1" si="220"/>
        <v>#N/A</v>
      </c>
      <c r="C1036" s="40">
        <f>Кабельный_журнал!P1002</f>
        <v>0</v>
      </c>
      <c r="D1036" s="38" t="e">
        <f t="shared" ca="1" si="221"/>
        <v>#N/A</v>
      </c>
      <c r="E1036" s="41" t="s">
        <v>351</v>
      </c>
      <c r="F1036" s="38" t="e">
        <f t="shared" ca="1" si="222"/>
        <v>#N/A</v>
      </c>
      <c r="G1036" s="38" t="e">
        <f t="shared" si="223"/>
        <v>#N/A</v>
      </c>
      <c r="H1036" s="41" t="s">
        <v>350</v>
      </c>
      <c r="I1036" s="38" t="e">
        <f t="shared" si="224"/>
        <v>#N/A</v>
      </c>
      <c r="J1036" s="38" t="e">
        <f t="shared" si="225"/>
        <v>#N/A</v>
      </c>
      <c r="K1036" s="41" t="s">
        <v>348</v>
      </c>
      <c r="L1036" s="38">
        <f t="shared" si="226"/>
        <v>1.7500000000000002E-2</v>
      </c>
      <c r="M1036" s="38" t="e">
        <f t="shared" ca="1" si="227"/>
        <v>#N/A</v>
      </c>
      <c r="N1036" s="38" t="e">
        <f ca="1">VLOOKUP(B1036,$C$7:$T1034,13,FALSE)</f>
        <v>#N/A</v>
      </c>
      <c r="O1036" s="38" t="e">
        <f t="shared" ca="1" si="228"/>
        <v>#N/A</v>
      </c>
      <c r="P1036" s="38" t="e">
        <f t="shared" ca="1" si="229"/>
        <v>#N/A</v>
      </c>
      <c r="Q1036" s="38" t="e">
        <f t="shared" ca="1" si="230"/>
        <v>#N/A</v>
      </c>
      <c r="R1036" s="38">
        <f t="shared" si="231"/>
        <v>6000</v>
      </c>
      <c r="S1036" s="38" t="e">
        <f t="shared" ca="1" si="232"/>
        <v>#N/A</v>
      </c>
      <c r="T1036" s="38" t="e">
        <f t="shared" si="233"/>
        <v>#N/A</v>
      </c>
    </row>
    <row r="1037" spans="2:20" x14ac:dyDescent="0.25">
      <c r="B1037" s="38" t="e">
        <f t="shared" ca="1" si="220"/>
        <v>#N/A</v>
      </c>
      <c r="C1037" s="40">
        <f>Кабельный_журнал!P1003</f>
        <v>0</v>
      </c>
      <c r="D1037" s="38" t="e">
        <f t="shared" ca="1" si="221"/>
        <v>#N/A</v>
      </c>
      <c r="E1037" s="41" t="s">
        <v>351</v>
      </c>
      <c r="F1037" s="38" t="e">
        <f t="shared" ca="1" si="222"/>
        <v>#N/A</v>
      </c>
      <c r="G1037" s="38" t="e">
        <f t="shared" si="223"/>
        <v>#N/A</v>
      </c>
      <c r="H1037" s="41" t="s">
        <v>350</v>
      </c>
      <c r="I1037" s="38" t="e">
        <f t="shared" si="224"/>
        <v>#N/A</v>
      </c>
      <c r="J1037" s="38" t="e">
        <f t="shared" si="225"/>
        <v>#N/A</v>
      </c>
      <c r="K1037" s="41" t="s">
        <v>348</v>
      </c>
      <c r="L1037" s="38">
        <f t="shared" si="226"/>
        <v>1.7500000000000002E-2</v>
      </c>
      <c r="M1037" s="38" t="e">
        <f t="shared" ca="1" si="227"/>
        <v>#N/A</v>
      </c>
      <c r="N1037" s="38" t="e">
        <f ca="1">VLOOKUP(B1037,$C$7:$T1035,13,FALSE)</f>
        <v>#N/A</v>
      </c>
      <c r="O1037" s="38" t="e">
        <f t="shared" ca="1" si="228"/>
        <v>#N/A</v>
      </c>
      <c r="P1037" s="38" t="e">
        <f t="shared" ca="1" si="229"/>
        <v>#N/A</v>
      </c>
      <c r="Q1037" s="38" t="e">
        <f t="shared" ca="1" si="230"/>
        <v>#N/A</v>
      </c>
      <c r="R1037" s="38">
        <f t="shared" si="231"/>
        <v>6000</v>
      </c>
      <c r="S1037" s="38" t="e">
        <f t="shared" ca="1" si="232"/>
        <v>#N/A</v>
      </c>
      <c r="T1037" s="38" t="e">
        <f t="shared" si="233"/>
        <v>#N/A</v>
      </c>
    </row>
    <row r="1038" spans="2:20" x14ac:dyDescent="0.25">
      <c r="B1038" s="38" t="e">
        <f t="shared" ca="1" si="220"/>
        <v>#N/A</v>
      </c>
      <c r="C1038" s="40">
        <f>Кабельный_журнал!P1004</f>
        <v>0</v>
      </c>
      <c r="D1038" s="38" t="e">
        <f t="shared" ca="1" si="221"/>
        <v>#N/A</v>
      </c>
      <c r="E1038" s="41" t="s">
        <v>351</v>
      </c>
      <c r="F1038" s="38" t="e">
        <f t="shared" ca="1" si="222"/>
        <v>#N/A</v>
      </c>
      <c r="G1038" s="38" t="e">
        <f t="shared" si="223"/>
        <v>#N/A</v>
      </c>
      <c r="H1038" s="41" t="s">
        <v>350</v>
      </c>
      <c r="I1038" s="38" t="e">
        <f t="shared" si="224"/>
        <v>#N/A</v>
      </c>
      <c r="J1038" s="38" t="e">
        <f t="shared" si="225"/>
        <v>#N/A</v>
      </c>
      <c r="K1038" s="41" t="s">
        <v>348</v>
      </c>
      <c r="L1038" s="38">
        <f t="shared" si="226"/>
        <v>1.7500000000000002E-2</v>
      </c>
      <c r="M1038" s="38" t="e">
        <f t="shared" ca="1" si="227"/>
        <v>#N/A</v>
      </c>
      <c r="N1038" s="38" t="e">
        <f ca="1">VLOOKUP(B1038,$C$7:$T1036,13,FALSE)</f>
        <v>#N/A</v>
      </c>
      <c r="O1038" s="38" t="e">
        <f t="shared" ca="1" si="228"/>
        <v>#N/A</v>
      </c>
      <c r="P1038" s="38" t="e">
        <f t="shared" ca="1" si="229"/>
        <v>#N/A</v>
      </c>
      <c r="Q1038" s="38" t="e">
        <f t="shared" ca="1" si="230"/>
        <v>#N/A</v>
      </c>
      <c r="R1038" s="38">
        <f t="shared" si="231"/>
        <v>6000</v>
      </c>
      <c r="S1038" s="38" t="e">
        <f t="shared" ca="1" si="232"/>
        <v>#N/A</v>
      </c>
      <c r="T1038" s="38" t="e">
        <f t="shared" si="233"/>
        <v>#N/A</v>
      </c>
    </row>
    <row r="1039" spans="2:20" x14ac:dyDescent="0.25">
      <c r="B1039" s="38" t="e">
        <f t="shared" ca="1" si="220"/>
        <v>#N/A</v>
      </c>
      <c r="C1039" s="40">
        <f>Кабельный_журнал!P1005</f>
        <v>0</v>
      </c>
      <c r="D1039" s="38" t="e">
        <f t="shared" ca="1" si="221"/>
        <v>#N/A</v>
      </c>
      <c r="E1039" s="41" t="s">
        <v>351</v>
      </c>
      <c r="F1039" s="38" t="e">
        <f t="shared" ca="1" si="222"/>
        <v>#N/A</v>
      </c>
      <c r="G1039" s="38" t="e">
        <f t="shared" si="223"/>
        <v>#N/A</v>
      </c>
      <c r="H1039" s="41" t="s">
        <v>350</v>
      </c>
      <c r="I1039" s="38" t="e">
        <f t="shared" si="224"/>
        <v>#N/A</v>
      </c>
      <c r="J1039" s="38" t="e">
        <f t="shared" si="225"/>
        <v>#N/A</v>
      </c>
      <c r="K1039" s="41" t="s">
        <v>348</v>
      </c>
      <c r="L1039" s="38">
        <f t="shared" si="226"/>
        <v>1.7500000000000002E-2</v>
      </c>
      <c r="M1039" s="38" t="e">
        <f t="shared" ca="1" si="227"/>
        <v>#N/A</v>
      </c>
      <c r="N1039" s="38" t="e">
        <f ca="1">VLOOKUP(B1039,$C$7:$T1037,13,FALSE)</f>
        <v>#N/A</v>
      </c>
      <c r="O1039" s="38" t="e">
        <f t="shared" ca="1" si="228"/>
        <v>#N/A</v>
      </c>
      <c r="P1039" s="38" t="e">
        <f t="shared" ca="1" si="229"/>
        <v>#N/A</v>
      </c>
      <c r="Q1039" s="38" t="e">
        <f t="shared" ca="1" si="230"/>
        <v>#N/A</v>
      </c>
      <c r="R1039" s="38">
        <f t="shared" si="231"/>
        <v>6000</v>
      </c>
      <c r="S1039" s="38" t="e">
        <f t="shared" ca="1" si="232"/>
        <v>#N/A</v>
      </c>
      <c r="T1039" s="38" t="e">
        <f t="shared" si="233"/>
        <v>#N/A</v>
      </c>
    </row>
    <row r="1040" spans="2:20" x14ac:dyDescent="0.25">
      <c r="B1040" s="38" t="e">
        <f t="shared" ca="1" si="220"/>
        <v>#N/A</v>
      </c>
      <c r="C1040" s="40">
        <f>Кабельный_журнал!P1006</f>
        <v>0</v>
      </c>
      <c r="D1040" s="38" t="e">
        <f t="shared" ca="1" si="221"/>
        <v>#N/A</v>
      </c>
      <c r="E1040" s="41" t="s">
        <v>351</v>
      </c>
      <c r="F1040" s="38" t="e">
        <f t="shared" ca="1" si="222"/>
        <v>#N/A</v>
      </c>
      <c r="G1040" s="38" t="e">
        <f t="shared" si="223"/>
        <v>#N/A</v>
      </c>
      <c r="H1040" s="41" t="s">
        <v>350</v>
      </c>
      <c r="I1040" s="38" t="e">
        <f t="shared" si="224"/>
        <v>#N/A</v>
      </c>
      <c r="J1040" s="38" t="e">
        <f t="shared" si="225"/>
        <v>#N/A</v>
      </c>
      <c r="K1040" s="41" t="s">
        <v>348</v>
      </c>
      <c r="L1040" s="38">
        <f t="shared" si="226"/>
        <v>1.7500000000000002E-2</v>
      </c>
      <c r="M1040" s="38" t="e">
        <f t="shared" ca="1" si="227"/>
        <v>#N/A</v>
      </c>
      <c r="N1040" s="38" t="e">
        <f ca="1">VLOOKUP(B1040,$C$7:$T1038,13,FALSE)</f>
        <v>#N/A</v>
      </c>
      <c r="O1040" s="38" t="e">
        <f t="shared" ca="1" si="228"/>
        <v>#N/A</v>
      </c>
      <c r="P1040" s="38" t="e">
        <f t="shared" ca="1" si="229"/>
        <v>#N/A</v>
      </c>
      <c r="Q1040" s="38" t="e">
        <f t="shared" ca="1" si="230"/>
        <v>#N/A</v>
      </c>
      <c r="R1040" s="38">
        <f t="shared" si="231"/>
        <v>6000</v>
      </c>
      <c r="S1040" s="38" t="e">
        <f t="shared" ca="1" si="232"/>
        <v>#N/A</v>
      </c>
      <c r="T1040" s="38" t="e">
        <f t="shared" si="233"/>
        <v>#N/A</v>
      </c>
    </row>
    <row r="1041" spans="2:20" x14ac:dyDescent="0.25">
      <c r="B1041" s="38" t="e">
        <f t="shared" ca="1" si="220"/>
        <v>#N/A</v>
      </c>
      <c r="C1041" s="40">
        <f>Кабельный_журнал!P1007</f>
        <v>0</v>
      </c>
      <c r="D1041" s="38" t="e">
        <f t="shared" ca="1" si="221"/>
        <v>#N/A</v>
      </c>
      <c r="E1041" s="41" t="s">
        <v>351</v>
      </c>
      <c r="F1041" s="38" t="e">
        <f t="shared" ca="1" si="222"/>
        <v>#N/A</v>
      </c>
      <c r="G1041" s="38" t="e">
        <f t="shared" si="223"/>
        <v>#N/A</v>
      </c>
      <c r="H1041" s="41" t="s">
        <v>350</v>
      </c>
      <c r="I1041" s="38" t="e">
        <f t="shared" si="224"/>
        <v>#N/A</v>
      </c>
      <c r="J1041" s="38" t="e">
        <f t="shared" si="225"/>
        <v>#N/A</v>
      </c>
      <c r="K1041" s="41" t="s">
        <v>348</v>
      </c>
      <c r="L1041" s="38">
        <f t="shared" si="226"/>
        <v>1.7500000000000002E-2</v>
      </c>
      <c r="M1041" s="38" t="e">
        <f t="shared" ca="1" si="227"/>
        <v>#N/A</v>
      </c>
      <c r="N1041" s="38" t="e">
        <f ca="1">VLOOKUP(B1041,$C$7:$T1039,13,FALSE)</f>
        <v>#N/A</v>
      </c>
      <c r="O1041" s="38" t="e">
        <f t="shared" ca="1" si="228"/>
        <v>#N/A</v>
      </c>
      <c r="P1041" s="38" t="e">
        <f t="shared" ca="1" si="229"/>
        <v>#N/A</v>
      </c>
      <c r="Q1041" s="38" t="e">
        <f t="shared" ca="1" si="230"/>
        <v>#N/A</v>
      </c>
      <c r="R1041" s="38">
        <f t="shared" si="231"/>
        <v>6000</v>
      </c>
      <c r="S1041" s="38" t="e">
        <f t="shared" ca="1" si="232"/>
        <v>#N/A</v>
      </c>
      <c r="T1041" s="38" t="e">
        <f t="shared" si="233"/>
        <v>#N/A</v>
      </c>
    </row>
    <row r="1042" spans="2:20" x14ac:dyDescent="0.25">
      <c r="B1042" s="38" t="e">
        <f t="shared" ca="1" si="220"/>
        <v>#N/A</v>
      </c>
      <c r="C1042" s="40">
        <f>Кабельный_журнал!P1008</f>
        <v>0</v>
      </c>
      <c r="D1042" s="38" t="e">
        <f t="shared" ca="1" si="221"/>
        <v>#N/A</v>
      </c>
      <c r="E1042" s="41" t="s">
        <v>351</v>
      </c>
      <c r="F1042" s="38" t="e">
        <f t="shared" ca="1" si="222"/>
        <v>#N/A</v>
      </c>
      <c r="G1042" s="38" t="e">
        <f t="shared" si="223"/>
        <v>#N/A</v>
      </c>
      <c r="H1042" s="41" t="s">
        <v>350</v>
      </c>
      <c r="I1042" s="38" t="e">
        <f t="shared" si="224"/>
        <v>#N/A</v>
      </c>
      <c r="J1042" s="38" t="e">
        <f t="shared" si="225"/>
        <v>#N/A</v>
      </c>
      <c r="K1042" s="41" t="s">
        <v>348</v>
      </c>
      <c r="L1042" s="38">
        <f t="shared" si="226"/>
        <v>1.7500000000000002E-2</v>
      </c>
      <c r="M1042" s="38" t="e">
        <f t="shared" ca="1" si="227"/>
        <v>#N/A</v>
      </c>
      <c r="N1042" s="38" t="e">
        <f ca="1">VLOOKUP(B1042,$C$7:$T1040,13,FALSE)</f>
        <v>#N/A</v>
      </c>
      <c r="O1042" s="38" t="e">
        <f t="shared" ca="1" si="228"/>
        <v>#N/A</v>
      </c>
      <c r="P1042" s="38" t="e">
        <f t="shared" ca="1" si="229"/>
        <v>#N/A</v>
      </c>
      <c r="Q1042" s="38" t="e">
        <f t="shared" ca="1" si="230"/>
        <v>#N/A</v>
      </c>
      <c r="R1042" s="38">
        <f t="shared" si="231"/>
        <v>6000</v>
      </c>
      <c r="S1042" s="38" t="e">
        <f t="shared" ca="1" si="232"/>
        <v>#N/A</v>
      </c>
      <c r="T1042" s="38" t="e">
        <f t="shared" si="233"/>
        <v>#N/A</v>
      </c>
    </row>
    <row r="1043" spans="2:20" x14ac:dyDescent="0.25">
      <c r="B1043" s="38" t="e">
        <f t="shared" ca="1" si="220"/>
        <v>#N/A</v>
      </c>
      <c r="C1043" s="40">
        <f>Кабельный_журнал!P1009</f>
        <v>0</v>
      </c>
      <c r="D1043" s="38" t="e">
        <f t="shared" ca="1" si="221"/>
        <v>#N/A</v>
      </c>
      <c r="E1043" s="41" t="s">
        <v>351</v>
      </c>
      <c r="F1043" s="38" t="e">
        <f t="shared" ca="1" si="222"/>
        <v>#N/A</v>
      </c>
      <c r="G1043" s="38" t="e">
        <f t="shared" si="223"/>
        <v>#N/A</v>
      </c>
      <c r="H1043" s="41" t="s">
        <v>350</v>
      </c>
      <c r="I1043" s="38" t="e">
        <f t="shared" si="224"/>
        <v>#N/A</v>
      </c>
      <c r="J1043" s="38" t="e">
        <f t="shared" si="225"/>
        <v>#N/A</v>
      </c>
      <c r="K1043" s="41" t="s">
        <v>348</v>
      </c>
      <c r="L1043" s="38">
        <f t="shared" si="226"/>
        <v>1.7500000000000002E-2</v>
      </c>
      <c r="M1043" s="38" t="e">
        <f t="shared" ca="1" si="227"/>
        <v>#N/A</v>
      </c>
      <c r="N1043" s="38" t="e">
        <f ca="1">VLOOKUP(B1043,$C$7:$T1041,13,FALSE)</f>
        <v>#N/A</v>
      </c>
      <c r="O1043" s="38" t="e">
        <f t="shared" ca="1" si="228"/>
        <v>#N/A</v>
      </c>
      <c r="P1043" s="38" t="e">
        <f t="shared" ca="1" si="229"/>
        <v>#N/A</v>
      </c>
      <c r="Q1043" s="38" t="e">
        <f t="shared" ca="1" si="230"/>
        <v>#N/A</v>
      </c>
      <c r="R1043" s="38">
        <f t="shared" si="231"/>
        <v>6000</v>
      </c>
      <c r="S1043" s="38" t="e">
        <f t="shared" ca="1" si="232"/>
        <v>#N/A</v>
      </c>
      <c r="T1043" s="38" t="e">
        <f t="shared" si="233"/>
        <v>#N/A</v>
      </c>
    </row>
    <row r="1044" spans="2:20" x14ac:dyDescent="0.25">
      <c r="B1044" s="38" t="e">
        <f t="shared" ca="1" si="220"/>
        <v>#N/A</v>
      </c>
      <c r="C1044" s="40">
        <f>Кабельный_журнал!P1010</f>
        <v>0</v>
      </c>
      <c r="D1044" s="38" t="e">
        <f t="shared" ca="1" si="221"/>
        <v>#N/A</v>
      </c>
      <c r="E1044" s="41" t="s">
        <v>351</v>
      </c>
      <c r="F1044" s="38" t="e">
        <f t="shared" ca="1" si="222"/>
        <v>#N/A</v>
      </c>
      <c r="G1044" s="38" t="e">
        <f t="shared" si="223"/>
        <v>#N/A</v>
      </c>
      <c r="H1044" s="41" t="s">
        <v>350</v>
      </c>
      <c r="I1044" s="38" t="e">
        <f t="shared" si="224"/>
        <v>#N/A</v>
      </c>
      <c r="J1044" s="38" t="e">
        <f t="shared" si="225"/>
        <v>#N/A</v>
      </c>
      <c r="K1044" s="41" t="s">
        <v>348</v>
      </c>
      <c r="L1044" s="38">
        <f t="shared" si="226"/>
        <v>1.7500000000000002E-2</v>
      </c>
      <c r="M1044" s="38" t="e">
        <f t="shared" ca="1" si="227"/>
        <v>#N/A</v>
      </c>
      <c r="N1044" s="38" t="e">
        <f ca="1">VLOOKUP(B1044,$C$7:$T1042,13,FALSE)</f>
        <v>#N/A</v>
      </c>
      <c r="O1044" s="38" t="e">
        <f t="shared" ca="1" si="228"/>
        <v>#N/A</v>
      </c>
      <c r="P1044" s="38" t="e">
        <f t="shared" ca="1" si="229"/>
        <v>#N/A</v>
      </c>
      <c r="Q1044" s="38" t="e">
        <f t="shared" ca="1" si="230"/>
        <v>#N/A</v>
      </c>
      <c r="R1044" s="38">
        <f t="shared" si="231"/>
        <v>6000</v>
      </c>
      <c r="S1044" s="38" t="e">
        <f t="shared" ca="1" si="232"/>
        <v>#N/A</v>
      </c>
      <c r="T1044" s="38" t="e">
        <f t="shared" si="233"/>
        <v>#N/A</v>
      </c>
    </row>
    <row r="1045" spans="2:20" x14ac:dyDescent="0.25">
      <c r="B1045" s="38" t="e">
        <f t="shared" ca="1" si="220"/>
        <v>#N/A</v>
      </c>
      <c r="C1045" s="40">
        <f>Кабельный_журнал!P1011</f>
        <v>0</v>
      </c>
      <c r="D1045" s="38" t="e">
        <f t="shared" ca="1" si="221"/>
        <v>#N/A</v>
      </c>
      <c r="E1045" s="41" t="s">
        <v>351</v>
      </c>
      <c r="F1045" s="38" t="e">
        <f t="shared" ca="1" si="222"/>
        <v>#N/A</v>
      </c>
      <c r="G1045" s="38" t="e">
        <f t="shared" si="223"/>
        <v>#N/A</v>
      </c>
      <c r="H1045" s="41" t="s">
        <v>350</v>
      </c>
      <c r="I1045" s="38" t="e">
        <f t="shared" si="224"/>
        <v>#N/A</v>
      </c>
      <c r="J1045" s="38" t="e">
        <f t="shared" si="225"/>
        <v>#N/A</v>
      </c>
      <c r="K1045" s="41" t="s">
        <v>348</v>
      </c>
      <c r="L1045" s="38">
        <f t="shared" si="226"/>
        <v>1.7500000000000002E-2</v>
      </c>
      <c r="M1045" s="38" t="e">
        <f t="shared" ca="1" si="227"/>
        <v>#N/A</v>
      </c>
      <c r="N1045" s="38" t="e">
        <f ca="1">VLOOKUP(B1045,$C$7:$T1043,13,FALSE)</f>
        <v>#N/A</v>
      </c>
      <c r="O1045" s="38" t="e">
        <f t="shared" ca="1" si="228"/>
        <v>#N/A</v>
      </c>
      <c r="P1045" s="38" t="e">
        <f t="shared" ca="1" si="229"/>
        <v>#N/A</v>
      </c>
      <c r="Q1045" s="38" t="e">
        <f t="shared" ca="1" si="230"/>
        <v>#N/A</v>
      </c>
      <c r="R1045" s="38">
        <f t="shared" si="231"/>
        <v>6000</v>
      </c>
      <c r="S1045" s="38" t="e">
        <f t="shared" ca="1" si="232"/>
        <v>#N/A</v>
      </c>
      <c r="T1045" s="38" t="e">
        <f t="shared" si="233"/>
        <v>#N/A</v>
      </c>
    </row>
    <row r="1046" spans="2:20" x14ac:dyDescent="0.25">
      <c r="B1046" s="38" t="e">
        <f t="shared" ca="1" si="220"/>
        <v>#N/A</v>
      </c>
      <c r="C1046" s="40">
        <f>Кабельный_журнал!P1012</f>
        <v>0</v>
      </c>
      <c r="D1046" s="38" t="e">
        <f t="shared" ca="1" si="221"/>
        <v>#N/A</v>
      </c>
      <c r="E1046" s="41" t="s">
        <v>351</v>
      </c>
      <c r="F1046" s="38" t="e">
        <f t="shared" ca="1" si="222"/>
        <v>#N/A</v>
      </c>
      <c r="G1046" s="38" t="e">
        <f t="shared" si="223"/>
        <v>#N/A</v>
      </c>
      <c r="H1046" s="41" t="s">
        <v>350</v>
      </c>
      <c r="I1046" s="38" t="e">
        <f t="shared" si="224"/>
        <v>#N/A</v>
      </c>
      <c r="J1046" s="38" t="e">
        <f t="shared" si="225"/>
        <v>#N/A</v>
      </c>
      <c r="K1046" s="41" t="s">
        <v>348</v>
      </c>
      <c r="L1046" s="38">
        <f t="shared" si="226"/>
        <v>1.7500000000000002E-2</v>
      </c>
      <c r="M1046" s="38" t="e">
        <f t="shared" ca="1" si="227"/>
        <v>#N/A</v>
      </c>
      <c r="N1046" s="38" t="e">
        <f ca="1">VLOOKUP(B1046,$C$7:$T1044,13,FALSE)</f>
        <v>#N/A</v>
      </c>
      <c r="O1046" s="38" t="e">
        <f t="shared" ca="1" si="228"/>
        <v>#N/A</v>
      </c>
      <c r="P1046" s="38" t="e">
        <f t="shared" ca="1" si="229"/>
        <v>#N/A</v>
      </c>
      <c r="Q1046" s="38" t="e">
        <f t="shared" ca="1" si="230"/>
        <v>#N/A</v>
      </c>
      <c r="R1046" s="38">
        <f t="shared" si="231"/>
        <v>6000</v>
      </c>
      <c r="S1046" s="38" t="e">
        <f t="shared" ca="1" si="232"/>
        <v>#N/A</v>
      </c>
      <c r="T1046" s="38" t="e">
        <f t="shared" si="233"/>
        <v>#N/A</v>
      </c>
    </row>
    <row r="1047" spans="2:20" x14ac:dyDescent="0.25">
      <c r="B1047" s="38" t="e">
        <f t="shared" ca="1" si="220"/>
        <v>#N/A</v>
      </c>
      <c r="C1047" s="40">
        <f>Кабельный_журнал!P1013</f>
        <v>0</v>
      </c>
      <c r="D1047" s="38" t="e">
        <f t="shared" ca="1" si="221"/>
        <v>#N/A</v>
      </c>
      <c r="E1047" s="41" t="s">
        <v>351</v>
      </c>
      <c r="F1047" s="38" t="e">
        <f t="shared" ca="1" si="222"/>
        <v>#N/A</v>
      </c>
      <c r="G1047" s="38" t="e">
        <f t="shared" si="223"/>
        <v>#N/A</v>
      </c>
      <c r="H1047" s="41" t="s">
        <v>350</v>
      </c>
      <c r="I1047" s="38" t="e">
        <f t="shared" si="224"/>
        <v>#N/A</v>
      </c>
      <c r="J1047" s="38" t="e">
        <f t="shared" si="225"/>
        <v>#N/A</v>
      </c>
      <c r="K1047" s="41" t="s">
        <v>348</v>
      </c>
      <c r="L1047" s="38">
        <f t="shared" si="226"/>
        <v>1.7500000000000002E-2</v>
      </c>
      <c r="M1047" s="38" t="e">
        <f t="shared" ca="1" si="227"/>
        <v>#N/A</v>
      </c>
      <c r="N1047" s="38" t="e">
        <f ca="1">VLOOKUP(B1047,$C$7:$T1045,13,FALSE)</f>
        <v>#N/A</v>
      </c>
      <c r="O1047" s="38" t="e">
        <f t="shared" ca="1" si="228"/>
        <v>#N/A</v>
      </c>
      <c r="P1047" s="38" t="e">
        <f t="shared" ca="1" si="229"/>
        <v>#N/A</v>
      </c>
      <c r="Q1047" s="38" t="e">
        <f t="shared" ca="1" si="230"/>
        <v>#N/A</v>
      </c>
      <c r="R1047" s="38">
        <f t="shared" si="231"/>
        <v>6000</v>
      </c>
      <c r="S1047" s="38" t="e">
        <f t="shared" ca="1" si="232"/>
        <v>#N/A</v>
      </c>
      <c r="T1047" s="38" t="e">
        <f t="shared" si="233"/>
        <v>#N/A</v>
      </c>
    </row>
    <row r="1048" spans="2:20" x14ac:dyDescent="0.25">
      <c r="B1048" s="38" t="e">
        <f t="shared" ca="1" si="220"/>
        <v>#N/A</v>
      </c>
      <c r="C1048" s="40">
        <f>Кабельный_журнал!P1014</f>
        <v>0</v>
      </c>
      <c r="D1048" s="38" t="e">
        <f t="shared" ca="1" si="221"/>
        <v>#N/A</v>
      </c>
      <c r="E1048" s="41" t="s">
        <v>351</v>
      </c>
      <c r="F1048" s="38" t="e">
        <f t="shared" ca="1" si="222"/>
        <v>#N/A</v>
      </c>
      <c r="G1048" s="38" t="e">
        <f t="shared" si="223"/>
        <v>#N/A</v>
      </c>
      <c r="H1048" s="41" t="s">
        <v>350</v>
      </c>
      <c r="I1048" s="38" t="e">
        <f t="shared" si="224"/>
        <v>#N/A</v>
      </c>
      <c r="J1048" s="38" t="e">
        <f t="shared" si="225"/>
        <v>#N/A</v>
      </c>
      <c r="K1048" s="41" t="s">
        <v>348</v>
      </c>
      <c r="L1048" s="38">
        <f t="shared" si="226"/>
        <v>1.7500000000000002E-2</v>
      </c>
      <c r="M1048" s="38" t="e">
        <f t="shared" ca="1" si="227"/>
        <v>#N/A</v>
      </c>
      <c r="N1048" s="38" t="e">
        <f ca="1">VLOOKUP(B1048,$C$7:$T1046,13,FALSE)</f>
        <v>#N/A</v>
      </c>
      <c r="O1048" s="38" t="e">
        <f t="shared" ca="1" si="228"/>
        <v>#N/A</v>
      </c>
      <c r="P1048" s="38" t="e">
        <f t="shared" ca="1" si="229"/>
        <v>#N/A</v>
      </c>
      <c r="Q1048" s="38" t="e">
        <f t="shared" ca="1" si="230"/>
        <v>#N/A</v>
      </c>
      <c r="R1048" s="38">
        <f t="shared" si="231"/>
        <v>6000</v>
      </c>
      <c r="S1048" s="38" t="e">
        <f t="shared" ca="1" si="232"/>
        <v>#N/A</v>
      </c>
      <c r="T1048" s="38" t="e">
        <f t="shared" si="233"/>
        <v>#N/A</v>
      </c>
    </row>
    <row r="1049" spans="2:20" x14ac:dyDescent="0.25">
      <c r="B1049" s="38" t="e">
        <f t="shared" ca="1" si="220"/>
        <v>#N/A</v>
      </c>
      <c r="C1049" s="40">
        <f>Кабельный_журнал!P1015</f>
        <v>0</v>
      </c>
      <c r="D1049" s="38" t="e">
        <f t="shared" ca="1" si="221"/>
        <v>#N/A</v>
      </c>
      <c r="E1049" s="41" t="s">
        <v>351</v>
      </c>
      <c r="F1049" s="38" t="e">
        <f t="shared" ca="1" si="222"/>
        <v>#N/A</v>
      </c>
      <c r="G1049" s="38" t="e">
        <f t="shared" si="223"/>
        <v>#N/A</v>
      </c>
      <c r="H1049" s="41" t="s">
        <v>350</v>
      </c>
      <c r="I1049" s="38" t="e">
        <f t="shared" si="224"/>
        <v>#N/A</v>
      </c>
      <c r="J1049" s="38" t="e">
        <f t="shared" si="225"/>
        <v>#N/A</v>
      </c>
      <c r="K1049" s="41" t="s">
        <v>348</v>
      </c>
      <c r="L1049" s="38">
        <f t="shared" si="226"/>
        <v>1.7500000000000002E-2</v>
      </c>
      <c r="M1049" s="38" t="e">
        <f t="shared" ca="1" si="227"/>
        <v>#N/A</v>
      </c>
      <c r="N1049" s="38" t="e">
        <f ca="1">VLOOKUP(B1049,$C$7:$T1047,13,FALSE)</f>
        <v>#N/A</v>
      </c>
      <c r="O1049" s="38" t="e">
        <f t="shared" ca="1" si="228"/>
        <v>#N/A</v>
      </c>
      <c r="P1049" s="38" t="e">
        <f t="shared" ca="1" si="229"/>
        <v>#N/A</v>
      </c>
      <c r="Q1049" s="38" t="e">
        <f t="shared" ca="1" si="230"/>
        <v>#N/A</v>
      </c>
      <c r="R1049" s="38">
        <f t="shared" si="231"/>
        <v>6000</v>
      </c>
      <c r="S1049" s="38" t="e">
        <f t="shared" ca="1" si="232"/>
        <v>#N/A</v>
      </c>
      <c r="T1049" s="38" t="e">
        <f t="shared" si="233"/>
        <v>#N/A</v>
      </c>
    </row>
    <row r="1050" spans="2:20" x14ac:dyDescent="0.25">
      <c r="B1050" s="38" t="e">
        <f t="shared" ca="1" si="220"/>
        <v>#N/A</v>
      </c>
      <c r="C1050" s="40">
        <f>Кабельный_журнал!P1016</f>
        <v>0</v>
      </c>
      <c r="D1050" s="38" t="e">
        <f t="shared" ca="1" si="221"/>
        <v>#N/A</v>
      </c>
      <c r="E1050" s="41" t="s">
        <v>351</v>
      </c>
      <c r="F1050" s="38" t="e">
        <f t="shared" ca="1" si="222"/>
        <v>#N/A</v>
      </c>
      <c r="G1050" s="38" t="e">
        <f t="shared" si="223"/>
        <v>#N/A</v>
      </c>
      <c r="H1050" s="41" t="s">
        <v>350</v>
      </c>
      <c r="I1050" s="38" t="e">
        <f t="shared" si="224"/>
        <v>#N/A</v>
      </c>
      <c r="J1050" s="38" t="e">
        <f t="shared" si="225"/>
        <v>#N/A</v>
      </c>
      <c r="K1050" s="41" t="s">
        <v>348</v>
      </c>
      <c r="L1050" s="38">
        <f t="shared" si="226"/>
        <v>1.7500000000000002E-2</v>
      </c>
      <c r="M1050" s="38" t="e">
        <f t="shared" ca="1" si="227"/>
        <v>#N/A</v>
      </c>
      <c r="N1050" s="38" t="e">
        <f ca="1">VLOOKUP(B1050,$C$7:$T1048,13,FALSE)</f>
        <v>#N/A</v>
      </c>
      <c r="O1050" s="38" t="e">
        <f t="shared" ca="1" si="228"/>
        <v>#N/A</v>
      </c>
      <c r="P1050" s="38" t="e">
        <f t="shared" ca="1" si="229"/>
        <v>#N/A</v>
      </c>
      <c r="Q1050" s="38" t="e">
        <f t="shared" ca="1" si="230"/>
        <v>#N/A</v>
      </c>
      <c r="R1050" s="38">
        <f t="shared" si="231"/>
        <v>6000</v>
      </c>
      <c r="S1050" s="38" t="e">
        <f t="shared" ca="1" si="232"/>
        <v>#N/A</v>
      </c>
      <c r="T1050" s="38" t="e">
        <f t="shared" si="233"/>
        <v>#N/A</v>
      </c>
    </row>
    <row r="1051" spans="2:20" x14ac:dyDescent="0.25">
      <c r="B1051" s="38" t="e">
        <f t="shared" ca="1" si="220"/>
        <v>#N/A</v>
      </c>
      <c r="C1051" s="40">
        <f>Кабельный_журнал!P1017</f>
        <v>0</v>
      </c>
      <c r="D1051" s="38" t="e">
        <f t="shared" ca="1" si="221"/>
        <v>#N/A</v>
      </c>
      <c r="E1051" s="41" t="s">
        <v>351</v>
      </c>
      <c r="F1051" s="38" t="e">
        <f t="shared" ca="1" si="222"/>
        <v>#N/A</v>
      </c>
      <c r="G1051" s="38" t="e">
        <f t="shared" si="223"/>
        <v>#N/A</v>
      </c>
      <c r="H1051" s="41" t="s">
        <v>350</v>
      </c>
      <c r="I1051" s="38" t="e">
        <f t="shared" si="224"/>
        <v>#N/A</v>
      </c>
      <c r="J1051" s="38" t="e">
        <f t="shared" si="225"/>
        <v>#N/A</v>
      </c>
      <c r="K1051" s="41" t="s">
        <v>348</v>
      </c>
      <c r="L1051" s="38">
        <f t="shared" si="226"/>
        <v>1.7500000000000002E-2</v>
      </c>
      <c r="M1051" s="38" t="e">
        <f t="shared" ca="1" si="227"/>
        <v>#N/A</v>
      </c>
      <c r="N1051" s="38" t="e">
        <f ca="1">VLOOKUP(B1051,$C$7:$T1049,13,FALSE)</f>
        <v>#N/A</v>
      </c>
      <c r="O1051" s="38" t="e">
        <f t="shared" ca="1" si="228"/>
        <v>#N/A</v>
      </c>
      <c r="P1051" s="38" t="e">
        <f t="shared" ca="1" si="229"/>
        <v>#N/A</v>
      </c>
      <c r="Q1051" s="38" t="e">
        <f t="shared" ca="1" si="230"/>
        <v>#N/A</v>
      </c>
      <c r="R1051" s="38">
        <f t="shared" si="231"/>
        <v>6000</v>
      </c>
      <c r="S1051" s="38" t="e">
        <f t="shared" ca="1" si="232"/>
        <v>#N/A</v>
      </c>
      <c r="T1051" s="38" t="e">
        <f t="shared" si="233"/>
        <v>#N/A</v>
      </c>
    </row>
    <row r="1052" spans="2:20" x14ac:dyDescent="0.25">
      <c r="B1052" s="38" t="e">
        <f t="shared" ca="1" si="220"/>
        <v>#N/A</v>
      </c>
      <c r="C1052" s="40">
        <f>Кабельный_журнал!P1018</f>
        <v>0</v>
      </c>
      <c r="D1052" s="38" t="e">
        <f t="shared" ca="1" si="221"/>
        <v>#N/A</v>
      </c>
      <c r="E1052" s="41" t="s">
        <v>351</v>
      </c>
      <c r="F1052" s="38" t="e">
        <f t="shared" ca="1" si="222"/>
        <v>#N/A</v>
      </c>
      <c r="G1052" s="38" t="e">
        <f t="shared" si="223"/>
        <v>#N/A</v>
      </c>
      <c r="H1052" s="41" t="s">
        <v>350</v>
      </c>
      <c r="I1052" s="38" t="e">
        <f t="shared" si="224"/>
        <v>#N/A</v>
      </c>
      <c r="J1052" s="38" t="e">
        <f t="shared" si="225"/>
        <v>#N/A</v>
      </c>
      <c r="K1052" s="41" t="s">
        <v>348</v>
      </c>
      <c r="L1052" s="38">
        <f t="shared" si="226"/>
        <v>1.7500000000000002E-2</v>
      </c>
      <c r="M1052" s="38" t="e">
        <f t="shared" ca="1" si="227"/>
        <v>#N/A</v>
      </c>
      <c r="N1052" s="38" t="e">
        <f ca="1">VLOOKUP(B1052,$C$7:$T1050,13,FALSE)</f>
        <v>#N/A</v>
      </c>
      <c r="O1052" s="38" t="e">
        <f t="shared" ca="1" si="228"/>
        <v>#N/A</v>
      </c>
      <c r="P1052" s="38" t="e">
        <f t="shared" ca="1" si="229"/>
        <v>#N/A</v>
      </c>
      <c r="Q1052" s="38" t="e">
        <f t="shared" ca="1" si="230"/>
        <v>#N/A</v>
      </c>
      <c r="R1052" s="38">
        <f t="shared" si="231"/>
        <v>6000</v>
      </c>
      <c r="S1052" s="38" t="e">
        <f t="shared" ca="1" si="232"/>
        <v>#N/A</v>
      </c>
      <c r="T1052" s="38" t="e">
        <f t="shared" si="233"/>
        <v>#N/A</v>
      </c>
    </row>
    <row r="1053" spans="2:20" x14ac:dyDescent="0.25">
      <c r="B1053" s="38" t="e">
        <f t="shared" ca="1" si="220"/>
        <v>#N/A</v>
      </c>
      <c r="C1053" s="40">
        <f>Кабельный_журнал!P1019</f>
        <v>0</v>
      </c>
      <c r="D1053" s="38" t="e">
        <f t="shared" ca="1" si="221"/>
        <v>#N/A</v>
      </c>
      <c r="E1053" s="41" t="s">
        <v>351</v>
      </c>
      <c r="F1053" s="38" t="e">
        <f t="shared" ca="1" si="222"/>
        <v>#N/A</v>
      </c>
      <c r="G1053" s="38" t="e">
        <f t="shared" si="223"/>
        <v>#N/A</v>
      </c>
      <c r="H1053" s="41" t="s">
        <v>350</v>
      </c>
      <c r="I1053" s="38" t="e">
        <f t="shared" si="224"/>
        <v>#N/A</v>
      </c>
      <c r="J1053" s="38" t="e">
        <f t="shared" si="225"/>
        <v>#N/A</v>
      </c>
      <c r="K1053" s="41" t="s">
        <v>348</v>
      </c>
      <c r="L1053" s="38">
        <f t="shared" si="226"/>
        <v>1.7500000000000002E-2</v>
      </c>
      <c r="M1053" s="38" t="e">
        <f t="shared" ca="1" si="227"/>
        <v>#N/A</v>
      </c>
      <c r="N1053" s="38" t="e">
        <f ca="1">VLOOKUP(B1053,$C$7:$T1051,13,FALSE)</f>
        <v>#N/A</v>
      </c>
      <c r="O1053" s="38" t="e">
        <f t="shared" ca="1" si="228"/>
        <v>#N/A</v>
      </c>
      <c r="P1053" s="38" t="e">
        <f t="shared" ca="1" si="229"/>
        <v>#N/A</v>
      </c>
      <c r="Q1053" s="38" t="e">
        <f t="shared" ca="1" si="230"/>
        <v>#N/A</v>
      </c>
      <c r="R1053" s="38">
        <f t="shared" si="231"/>
        <v>6000</v>
      </c>
      <c r="S1053" s="38" t="e">
        <f t="shared" ca="1" si="232"/>
        <v>#N/A</v>
      </c>
      <c r="T1053" s="38" t="e">
        <f t="shared" si="233"/>
        <v>#N/A</v>
      </c>
    </row>
    <row r="1054" spans="2:20" x14ac:dyDescent="0.25">
      <c r="B1054" s="38" t="e">
        <f t="shared" ca="1" si="220"/>
        <v>#N/A</v>
      </c>
      <c r="C1054" s="40">
        <f>Кабельный_журнал!P1020</f>
        <v>0</v>
      </c>
      <c r="D1054" s="38" t="e">
        <f t="shared" ca="1" si="221"/>
        <v>#N/A</v>
      </c>
      <c r="E1054" s="41" t="s">
        <v>351</v>
      </c>
      <c r="F1054" s="38" t="e">
        <f t="shared" ca="1" si="222"/>
        <v>#N/A</v>
      </c>
      <c r="G1054" s="38" t="e">
        <f t="shared" si="223"/>
        <v>#N/A</v>
      </c>
      <c r="H1054" s="41" t="s">
        <v>350</v>
      </c>
      <c r="I1054" s="38" t="e">
        <f t="shared" si="224"/>
        <v>#N/A</v>
      </c>
      <c r="J1054" s="38" t="e">
        <f t="shared" si="225"/>
        <v>#N/A</v>
      </c>
      <c r="K1054" s="41" t="s">
        <v>348</v>
      </c>
      <c r="L1054" s="38">
        <f t="shared" si="226"/>
        <v>1.7500000000000002E-2</v>
      </c>
      <c r="M1054" s="38" t="e">
        <f t="shared" ca="1" si="227"/>
        <v>#N/A</v>
      </c>
      <c r="N1054" s="38" t="e">
        <f ca="1">VLOOKUP(B1054,$C$7:$T1052,13,FALSE)</f>
        <v>#N/A</v>
      </c>
      <c r="O1054" s="38" t="e">
        <f t="shared" ca="1" si="228"/>
        <v>#N/A</v>
      </c>
      <c r="P1054" s="38" t="e">
        <f t="shared" ca="1" si="229"/>
        <v>#N/A</v>
      </c>
      <c r="Q1054" s="38" t="e">
        <f t="shared" ca="1" si="230"/>
        <v>#N/A</v>
      </c>
      <c r="R1054" s="38">
        <f t="shared" si="231"/>
        <v>6000</v>
      </c>
      <c r="S1054" s="38" t="e">
        <f t="shared" ca="1" si="232"/>
        <v>#N/A</v>
      </c>
      <c r="T1054" s="38" t="e">
        <f t="shared" si="233"/>
        <v>#N/A</v>
      </c>
    </row>
    <row r="1055" spans="2:20" x14ac:dyDescent="0.25">
      <c r="B1055" s="38" t="e">
        <f t="shared" ca="1" si="220"/>
        <v>#N/A</v>
      </c>
      <c r="C1055" s="40">
        <f>Кабельный_журнал!P1021</f>
        <v>0</v>
      </c>
      <c r="D1055" s="38" t="e">
        <f t="shared" ca="1" si="221"/>
        <v>#N/A</v>
      </c>
      <c r="E1055" s="41" t="s">
        <v>351</v>
      </c>
      <c r="F1055" s="38" t="e">
        <f t="shared" ca="1" si="222"/>
        <v>#N/A</v>
      </c>
      <c r="G1055" s="38" t="e">
        <f t="shared" si="223"/>
        <v>#N/A</v>
      </c>
      <c r="H1055" s="41" t="s">
        <v>350</v>
      </c>
      <c r="I1055" s="38" t="e">
        <f t="shared" si="224"/>
        <v>#N/A</v>
      </c>
      <c r="J1055" s="38" t="e">
        <f t="shared" si="225"/>
        <v>#N/A</v>
      </c>
      <c r="K1055" s="41" t="s">
        <v>348</v>
      </c>
      <c r="L1055" s="38">
        <f t="shared" si="226"/>
        <v>1.7500000000000002E-2</v>
      </c>
      <c r="M1055" s="38" t="e">
        <f t="shared" ca="1" si="227"/>
        <v>#N/A</v>
      </c>
      <c r="N1055" s="38" t="e">
        <f ca="1">VLOOKUP(B1055,$C$7:$T1053,13,FALSE)</f>
        <v>#N/A</v>
      </c>
      <c r="O1055" s="38" t="e">
        <f t="shared" ca="1" si="228"/>
        <v>#N/A</v>
      </c>
      <c r="P1055" s="38" t="e">
        <f t="shared" ca="1" si="229"/>
        <v>#N/A</v>
      </c>
      <c r="Q1055" s="38" t="e">
        <f t="shared" ca="1" si="230"/>
        <v>#N/A</v>
      </c>
      <c r="R1055" s="38">
        <f t="shared" si="231"/>
        <v>6000</v>
      </c>
      <c r="S1055" s="38" t="e">
        <f t="shared" ca="1" si="232"/>
        <v>#N/A</v>
      </c>
      <c r="T1055" s="38" t="e">
        <f t="shared" si="233"/>
        <v>#N/A</v>
      </c>
    </row>
    <row r="1056" spans="2:20" x14ac:dyDescent="0.25">
      <c r="B1056" s="38" t="e">
        <f t="shared" ca="1" si="220"/>
        <v>#N/A</v>
      </c>
      <c r="C1056" s="40">
        <f>Кабельный_журнал!P1022</f>
        <v>0</v>
      </c>
      <c r="D1056" s="38" t="e">
        <f t="shared" ca="1" si="221"/>
        <v>#N/A</v>
      </c>
      <c r="E1056" s="41" t="s">
        <v>351</v>
      </c>
      <c r="F1056" s="38" t="e">
        <f t="shared" ca="1" si="222"/>
        <v>#N/A</v>
      </c>
      <c r="G1056" s="38" t="e">
        <f t="shared" si="223"/>
        <v>#N/A</v>
      </c>
      <c r="H1056" s="41" t="s">
        <v>350</v>
      </c>
      <c r="I1056" s="38" t="e">
        <f t="shared" si="224"/>
        <v>#N/A</v>
      </c>
      <c r="J1056" s="38" t="e">
        <f t="shared" si="225"/>
        <v>#N/A</v>
      </c>
      <c r="K1056" s="41" t="s">
        <v>348</v>
      </c>
      <c r="L1056" s="38">
        <f t="shared" si="226"/>
        <v>1.7500000000000002E-2</v>
      </c>
      <c r="M1056" s="38" t="e">
        <f t="shared" ca="1" si="227"/>
        <v>#N/A</v>
      </c>
      <c r="N1056" s="38" t="e">
        <f ca="1">VLOOKUP(B1056,$C$7:$T1054,13,FALSE)</f>
        <v>#N/A</v>
      </c>
      <c r="O1056" s="38" t="e">
        <f t="shared" ca="1" si="228"/>
        <v>#N/A</v>
      </c>
      <c r="P1056" s="38" t="e">
        <f t="shared" ca="1" si="229"/>
        <v>#N/A</v>
      </c>
      <c r="Q1056" s="38" t="e">
        <f t="shared" ca="1" si="230"/>
        <v>#N/A</v>
      </c>
      <c r="R1056" s="38">
        <f t="shared" si="231"/>
        <v>6000</v>
      </c>
      <c r="S1056" s="38" t="e">
        <f t="shared" ca="1" si="232"/>
        <v>#N/A</v>
      </c>
      <c r="T1056" s="38" t="e">
        <f t="shared" si="233"/>
        <v>#N/A</v>
      </c>
    </row>
    <row r="1057" spans="2:20" x14ac:dyDescent="0.25">
      <c r="B1057" s="38" t="e">
        <f t="shared" ca="1" si="220"/>
        <v>#N/A</v>
      </c>
      <c r="C1057" s="40">
        <f>Кабельный_журнал!P1023</f>
        <v>0</v>
      </c>
      <c r="D1057" s="38" t="e">
        <f t="shared" ca="1" si="221"/>
        <v>#N/A</v>
      </c>
      <c r="E1057" s="41" t="s">
        <v>351</v>
      </c>
      <c r="F1057" s="38" t="e">
        <f t="shared" ca="1" si="222"/>
        <v>#N/A</v>
      </c>
      <c r="G1057" s="38" t="e">
        <f t="shared" si="223"/>
        <v>#N/A</v>
      </c>
      <c r="H1057" s="41" t="s">
        <v>350</v>
      </c>
      <c r="I1057" s="38" t="e">
        <f t="shared" si="224"/>
        <v>#N/A</v>
      </c>
      <c r="J1057" s="38" t="e">
        <f t="shared" si="225"/>
        <v>#N/A</v>
      </c>
      <c r="K1057" s="41" t="s">
        <v>348</v>
      </c>
      <c r="L1057" s="38">
        <f t="shared" si="226"/>
        <v>1.7500000000000002E-2</v>
      </c>
      <c r="M1057" s="38" t="e">
        <f t="shared" ca="1" si="227"/>
        <v>#N/A</v>
      </c>
      <c r="N1057" s="38" t="e">
        <f ca="1">VLOOKUP(B1057,$C$7:$T1055,13,FALSE)</f>
        <v>#N/A</v>
      </c>
      <c r="O1057" s="38" t="e">
        <f t="shared" ca="1" si="228"/>
        <v>#N/A</v>
      </c>
      <c r="P1057" s="38" t="e">
        <f t="shared" ca="1" si="229"/>
        <v>#N/A</v>
      </c>
      <c r="Q1057" s="38" t="e">
        <f t="shared" ca="1" si="230"/>
        <v>#N/A</v>
      </c>
      <c r="R1057" s="38">
        <f t="shared" si="231"/>
        <v>6000</v>
      </c>
      <c r="S1057" s="38" t="e">
        <f t="shared" ca="1" si="232"/>
        <v>#N/A</v>
      </c>
      <c r="T1057" s="38" t="e">
        <f t="shared" si="233"/>
        <v>#N/A</v>
      </c>
    </row>
    <row r="1058" spans="2:20" x14ac:dyDescent="0.25">
      <c r="B1058" s="38" t="e">
        <f t="shared" ca="1" si="220"/>
        <v>#N/A</v>
      </c>
      <c r="C1058" s="40">
        <f>Кабельный_журнал!P1024</f>
        <v>0</v>
      </c>
      <c r="D1058" s="38" t="e">
        <f t="shared" ca="1" si="221"/>
        <v>#N/A</v>
      </c>
      <c r="E1058" s="41" t="s">
        <v>351</v>
      </c>
      <c r="F1058" s="38" t="e">
        <f t="shared" ca="1" si="222"/>
        <v>#N/A</v>
      </c>
      <c r="G1058" s="38" t="e">
        <f t="shared" si="223"/>
        <v>#N/A</v>
      </c>
      <c r="H1058" s="41" t="s">
        <v>350</v>
      </c>
      <c r="I1058" s="38" t="e">
        <f t="shared" si="224"/>
        <v>#N/A</v>
      </c>
      <c r="J1058" s="38" t="e">
        <f t="shared" si="225"/>
        <v>#N/A</v>
      </c>
      <c r="K1058" s="41" t="s">
        <v>348</v>
      </c>
      <c r="L1058" s="38">
        <f t="shared" si="226"/>
        <v>1.7500000000000002E-2</v>
      </c>
      <c r="M1058" s="38" t="e">
        <f t="shared" ca="1" si="227"/>
        <v>#N/A</v>
      </c>
      <c r="N1058" s="38" t="e">
        <f ca="1">VLOOKUP(B1058,$C$7:$T1056,13,FALSE)</f>
        <v>#N/A</v>
      </c>
      <c r="O1058" s="38" t="e">
        <f t="shared" ca="1" si="228"/>
        <v>#N/A</v>
      </c>
      <c r="P1058" s="38" t="e">
        <f t="shared" ca="1" si="229"/>
        <v>#N/A</v>
      </c>
      <c r="Q1058" s="38" t="e">
        <f t="shared" ca="1" si="230"/>
        <v>#N/A</v>
      </c>
      <c r="R1058" s="38">
        <f t="shared" si="231"/>
        <v>6000</v>
      </c>
      <c r="S1058" s="38" t="e">
        <f t="shared" ca="1" si="232"/>
        <v>#N/A</v>
      </c>
      <c r="T1058" s="38" t="e">
        <f t="shared" si="233"/>
        <v>#N/A</v>
      </c>
    </row>
    <row r="1059" spans="2:20" x14ac:dyDescent="0.25">
      <c r="B1059" s="38" t="e">
        <f t="shared" ca="1" si="220"/>
        <v>#N/A</v>
      </c>
      <c r="C1059" s="40">
        <f>Кабельный_журнал!P1025</f>
        <v>0</v>
      </c>
      <c r="D1059" s="38" t="e">
        <f t="shared" ca="1" si="221"/>
        <v>#N/A</v>
      </c>
      <c r="E1059" s="41" t="s">
        <v>351</v>
      </c>
      <c r="F1059" s="38" t="e">
        <f t="shared" ca="1" si="222"/>
        <v>#N/A</v>
      </c>
      <c r="G1059" s="38" t="e">
        <f t="shared" si="223"/>
        <v>#N/A</v>
      </c>
      <c r="H1059" s="41" t="s">
        <v>350</v>
      </c>
      <c r="I1059" s="38" t="e">
        <f t="shared" si="224"/>
        <v>#N/A</v>
      </c>
      <c r="J1059" s="38" t="e">
        <f t="shared" si="225"/>
        <v>#N/A</v>
      </c>
      <c r="K1059" s="41" t="s">
        <v>348</v>
      </c>
      <c r="L1059" s="38">
        <f t="shared" si="226"/>
        <v>1.7500000000000002E-2</v>
      </c>
      <c r="M1059" s="38" t="e">
        <f t="shared" ca="1" si="227"/>
        <v>#N/A</v>
      </c>
      <c r="N1059" s="38" t="e">
        <f ca="1">VLOOKUP(B1059,$C$7:$T1057,13,FALSE)</f>
        <v>#N/A</v>
      </c>
      <c r="O1059" s="38" t="e">
        <f t="shared" ca="1" si="228"/>
        <v>#N/A</v>
      </c>
      <c r="P1059" s="38" t="e">
        <f t="shared" ca="1" si="229"/>
        <v>#N/A</v>
      </c>
      <c r="Q1059" s="38" t="e">
        <f t="shared" ca="1" si="230"/>
        <v>#N/A</v>
      </c>
      <c r="R1059" s="38">
        <f t="shared" si="231"/>
        <v>6000</v>
      </c>
      <c r="S1059" s="38" t="e">
        <f t="shared" ca="1" si="232"/>
        <v>#N/A</v>
      </c>
      <c r="T1059" s="38" t="e">
        <f t="shared" si="233"/>
        <v>#N/A</v>
      </c>
    </row>
    <row r="1060" spans="2:20" x14ac:dyDescent="0.25">
      <c r="B1060" s="38" t="e">
        <f t="shared" ca="1" si="220"/>
        <v>#N/A</v>
      </c>
      <c r="C1060" s="40">
        <f>Кабельный_журнал!P1026</f>
        <v>0</v>
      </c>
      <c r="D1060" s="38" t="e">
        <f t="shared" ca="1" si="221"/>
        <v>#N/A</v>
      </c>
      <c r="E1060" s="41" t="s">
        <v>351</v>
      </c>
      <c r="F1060" s="38" t="e">
        <f t="shared" ca="1" si="222"/>
        <v>#N/A</v>
      </c>
      <c r="G1060" s="38" t="e">
        <f t="shared" si="223"/>
        <v>#N/A</v>
      </c>
      <c r="H1060" s="41" t="s">
        <v>350</v>
      </c>
      <c r="I1060" s="38" t="e">
        <f t="shared" si="224"/>
        <v>#N/A</v>
      </c>
      <c r="J1060" s="38" t="e">
        <f t="shared" si="225"/>
        <v>#N/A</v>
      </c>
      <c r="K1060" s="41" t="s">
        <v>348</v>
      </c>
      <c r="L1060" s="38">
        <f t="shared" si="226"/>
        <v>1.7500000000000002E-2</v>
      </c>
      <c r="M1060" s="38" t="e">
        <f t="shared" ca="1" si="227"/>
        <v>#N/A</v>
      </c>
      <c r="N1060" s="38" t="e">
        <f ca="1">VLOOKUP(B1060,$C$7:$T1058,13,FALSE)</f>
        <v>#N/A</v>
      </c>
      <c r="O1060" s="38" t="e">
        <f t="shared" ca="1" si="228"/>
        <v>#N/A</v>
      </c>
      <c r="P1060" s="38" t="e">
        <f t="shared" ca="1" si="229"/>
        <v>#N/A</v>
      </c>
      <c r="Q1060" s="38" t="e">
        <f t="shared" ca="1" si="230"/>
        <v>#N/A</v>
      </c>
      <c r="R1060" s="38">
        <f t="shared" si="231"/>
        <v>6000</v>
      </c>
      <c r="S1060" s="38" t="e">
        <f t="shared" ca="1" si="232"/>
        <v>#N/A</v>
      </c>
      <c r="T1060" s="38" t="e">
        <f t="shared" si="233"/>
        <v>#N/A</v>
      </c>
    </row>
    <row r="1061" spans="2:20" x14ac:dyDescent="0.25">
      <c r="B1061" s="38" t="e">
        <f t="shared" ca="1" si="220"/>
        <v>#N/A</v>
      </c>
      <c r="C1061" s="40">
        <f>Кабельный_журнал!P1027</f>
        <v>0</v>
      </c>
      <c r="D1061" s="38" t="e">
        <f t="shared" ca="1" si="221"/>
        <v>#N/A</v>
      </c>
      <c r="E1061" s="41" t="s">
        <v>351</v>
      </c>
      <c r="F1061" s="38" t="e">
        <f t="shared" ca="1" si="222"/>
        <v>#N/A</v>
      </c>
      <c r="G1061" s="38" t="e">
        <f t="shared" si="223"/>
        <v>#N/A</v>
      </c>
      <c r="H1061" s="41" t="s">
        <v>350</v>
      </c>
      <c r="I1061" s="38" t="e">
        <f t="shared" si="224"/>
        <v>#N/A</v>
      </c>
      <c r="J1061" s="38" t="e">
        <f t="shared" si="225"/>
        <v>#N/A</v>
      </c>
      <c r="K1061" s="41" t="s">
        <v>348</v>
      </c>
      <c r="L1061" s="38">
        <f t="shared" si="226"/>
        <v>1.7500000000000002E-2</v>
      </c>
      <c r="M1061" s="38" t="e">
        <f t="shared" ca="1" si="227"/>
        <v>#N/A</v>
      </c>
      <c r="N1061" s="38" t="e">
        <f ca="1">VLOOKUP(B1061,$C$7:$T1059,13,FALSE)</f>
        <v>#N/A</v>
      </c>
      <c r="O1061" s="38" t="e">
        <f t="shared" ca="1" si="228"/>
        <v>#N/A</v>
      </c>
      <c r="P1061" s="38" t="e">
        <f t="shared" ca="1" si="229"/>
        <v>#N/A</v>
      </c>
      <c r="Q1061" s="38" t="e">
        <f t="shared" ca="1" si="230"/>
        <v>#N/A</v>
      </c>
      <c r="R1061" s="38">
        <f t="shared" si="231"/>
        <v>6000</v>
      </c>
      <c r="S1061" s="38" t="e">
        <f t="shared" ca="1" si="232"/>
        <v>#N/A</v>
      </c>
      <c r="T1061" s="38" t="e">
        <f t="shared" si="233"/>
        <v>#N/A</v>
      </c>
    </row>
    <row r="1062" spans="2:20" x14ac:dyDescent="0.25">
      <c r="B1062" s="38" t="e">
        <f t="shared" ca="1" si="220"/>
        <v>#N/A</v>
      </c>
      <c r="C1062" s="40">
        <f>Кабельный_журнал!P1028</f>
        <v>0</v>
      </c>
      <c r="D1062" s="38" t="e">
        <f t="shared" ca="1" si="221"/>
        <v>#N/A</v>
      </c>
      <c r="E1062" s="41" t="s">
        <v>351</v>
      </c>
      <c r="F1062" s="38" t="e">
        <f t="shared" ca="1" si="222"/>
        <v>#N/A</v>
      </c>
      <c r="G1062" s="38" t="e">
        <f t="shared" si="223"/>
        <v>#N/A</v>
      </c>
      <c r="H1062" s="41" t="s">
        <v>350</v>
      </c>
      <c r="I1062" s="38" t="e">
        <f t="shared" si="224"/>
        <v>#N/A</v>
      </c>
      <c r="J1062" s="38" t="e">
        <f t="shared" si="225"/>
        <v>#N/A</v>
      </c>
      <c r="K1062" s="41" t="s">
        <v>348</v>
      </c>
      <c r="L1062" s="38">
        <f t="shared" si="226"/>
        <v>1.7500000000000002E-2</v>
      </c>
      <c r="M1062" s="38" t="e">
        <f t="shared" ca="1" si="227"/>
        <v>#N/A</v>
      </c>
      <c r="N1062" s="38" t="e">
        <f ca="1">VLOOKUP(B1062,$C$7:$T1060,13,FALSE)</f>
        <v>#N/A</v>
      </c>
      <c r="O1062" s="38" t="e">
        <f t="shared" ca="1" si="228"/>
        <v>#N/A</v>
      </c>
      <c r="P1062" s="38" t="e">
        <f t="shared" ca="1" si="229"/>
        <v>#N/A</v>
      </c>
      <c r="Q1062" s="38" t="e">
        <f t="shared" ca="1" si="230"/>
        <v>#N/A</v>
      </c>
      <c r="R1062" s="38">
        <f t="shared" si="231"/>
        <v>6000</v>
      </c>
      <c r="S1062" s="38" t="e">
        <f t="shared" ca="1" si="232"/>
        <v>#N/A</v>
      </c>
      <c r="T1062" s="38" t="e">
        <f t="shared" si="233"/>
        <v>#N/A</v>
      </c>
    </row>
    <row r="1063" spans="2:20" x14ac:dyDescent="0.25">
      <c r="B1063" s="38" t="e">
        <f t="shared" ref="B1063:B1126" ca="1" si="234">VLOOKUP(C1063,Кабельный_журнал,2,FALSE)</f>
        <v>#N/A</v>
      </c>
      <c r="C1063" s="40">
        <f>Кабельный_журнал!P1029</f>
        <v>0</v>
      </c>
      <c r="D1063" s="38" t="e">
        <f t="shared" ref="D1063:D1126" ca="1" si="235">B1063&amp;"-"&amp;C1063</f>
        <v>#N/A</v>
      </c>
      <c r="E1063" s="41" t="s">
        <v>351</v>
      </c>
      <c r="F1063" s="38" t="e">
        <f t="shared" ref="F1063:F1126" ca="1" si="236">VLOOKUP(C1063,Кабельный_журнал,8,FALSE)</f>
        <v>#N/A</v>
      </c>
      <c r="G1063" s="38" t="e">
        <f t="shared" ref="G1063:G1126" si="237">VLOOKUP(C1063,Исходные_данные,21,FALSE)</f>
        <v>#N/A</v>
      </c>
      <c r="H1063" s="41" t="s">
        <v>350</v>
      </c>
      <c r="I1063" s="38" t="e">
        <f t="shared" ref="I1063:I1126" si="238">VLOOKUP(C1063,Исходные_данные,22,FALSE)</f>
        <v>#N/A</v>
      </c>
      <c r="J1063" s="38" t="e">
        <f t="shared" ref="J1063:J1126" si="239">I1063</f>
        <v>#N/A</v>
      </c>
      <c r="K1063" s="41" t="s">
        <v>348</v>
      </c>
      <c r="L1063" s="38">
        <f t="shared" ref="L1063:L1126" si="240">VLOOKUP(K1063,$K$2:$L$3,2,FALSE)</f>
        <v>1.7500000000000002E-2</v>
      </c>
      <c r="M1063" s="38" t="e">
        <f t="shared" ref="M1063:M1126" ca="1" si="241">L1063*F1063*(1/I1063+1/J1063)</f>
        <v>#N/A</v>
      </c>
      <c r="N1063" s="38" t="e">
        <f ca="1">VLOOKUP(B1063,$C$7:$T1061,13,FALSE)</f>
        <v>#N/A</v>
      </c>
      <c r="O1063" s="38" t="e">
        <f t="shared" ref="O1063:O1126" ca="1" si="242">L1063+M1063</f>
        <v>#N/A</v>
      </c>
      <c r="P1063" s="38" t="e">
        <f t="shared" ref="P1063:P1126" ca="1" si="243">220/O1063</f>
        <v>#N/A</v>
      </c>
      <c r="Q1063" s="38" t="e">
        <f t="shared" ref="Q1063:Q1126" ca="1" si="244">O1063/G1063</f>
        <v>#N/A</v>
      </c>
      <c r="R1063" s="38">
        <f t="shared" ref="R1063:R1126" si="245">VLOOKUP(H1063,$W$2:$Y$12,3,FALSE)</f>
        <v>6000</v>
      </c>
      <c r="S1063" s="38" t="e">
        <f t="shared" ref="S1063:S1126" ca="1" si="246">_xlfn.IFS(E1063="щит",IF(P1063&gt;R1063,"Увел сеч",IF(T1063&gt;P1063,"Увел сеч","tср&lt;5с")),E1063="потреб",IF(P1063&gt;R1063,"Увел сеч",IF(T1063&gt;P1063,"Увел сеч","tср&lt;0.4с")))</f>
        <v>#N/A</v>
      </c>
      <c r="T1063" s="38" t="e">
        <f t="shared" ref="T1063:T1126" si="247">G1063*VLOOKUP(H1063,$W$2:$Y$12,2,FALSE)</f>
        <v>#N/A</v>
      </c>
    </row>
    <row r="1064" spans="2:20" x14ac:dyDescent="0.25">
      <c r="B1064" s="38" t="e">
        <f t="shared" ca="1" si="234"/>
        <v>#N/A</v>
      </c>
      <c r="C1064" s="40">
        <f>Кабельный_журнал!P1030</f>
        <v>0</v>
      </c>
      <c r="D1064" s="38" t="e">
        <f t="shared" ca="1" si="235"/>
        <v>#N/A</v>
      </c>
      <c r="E1064" s="41" t="s">
        <v>351</v>
      </c>
      <c r="F1064" s="38" t="e">
        <f t="shared" ca="1" si="236"/>
        <v>#N/A</v>
      </c>
      <c r="G1064" s="38" t="e">
        <f t="shared" si="237"/>
        <v>#N/A</v>
      </c>
      <c r="H1064" s="41" t="s">
        <v>350</v>
      </c>
      <c r="I1064" s="38" t="e">
        <f t="shared" si="238"/>
        <v>#N/A</v>
      </c>
      <c r="J1064" s="38" t="e">
        <f t="shared" si="239"/>
        <v>#N/A</v>
      </c>
      <c r="K1064" s="41" t="s">
        <v>348</v>
      </c>
      <c r="L1064" s="38">
        <f t="shared" si="240"/>
        <v>1.7500000000000002E-2</v>
      </c>
      <c r="M1064" s="38" t="e">
        <f t="shared" ca="1" si="241"/>
        <v>#N/A</v>
      </c>
      <c r="N1064" s="38" t="e">
        <f ca="1">VLOOKUP(B1064,$C$7:$T1062,13,FALSE)</f>
        <v>#N/A</v>
      </c>
      <c r="O1064" s="38" t="e">
        <f t="shared" ca="1" si="242"/>
        <v>#N/A</v>
      </c>
      <c r="P1064" s="38" t="e">
        <f t="shared" ca="1" si="243"/>
        <v>#N/A</v>
      </c>
      <c r="Q1064" s="38" t="e">
        <f t="shared" ca="1" si="244"/>
        <v>#N/A</v>
      </c>
      <c r="R1064" s="38">
        <f t="shared" si="245"/>
        <v>6000</v>
      </c>
      <c r="S1064" s="38" t="e">
        <f t="shared" ca="1" si="246"/>
        <v>#N/A</v>
      </c>
      <c r="T1064" s="38" t="e">
        <f t="shared" si="247"/>
        <v>#N/A</v>
      </c>
    </row>
    <row r="1065" spans="2:20" x14ac:dyDescent="0.25">
      <c r="B1065" s="38" t="e">
        <f t="shared" ca="1" si="234"/>
        <v>#N/A</v>
      </c>
      <c r="C1065" s="40">
        <f>Кабельный_журнал!P1031</f>
        <v>0</v>
      </c>
      <c r="D1065" s="38" t="e">
        <f t="shared" ca="1" si="235"/>
        <v>#N/A</v>
      </c>
      <c r="E1065" s="41" t="s">
        <v>351</v>
      </c>
      <c r="F1065" s="38" t="e">
        <f t="shared" ca="1" si="236"/>
        <v>#N/A</v>
      </c>
      <c r="G1065" s="38" t="e">
        <f t="shared" si="237"/>
        <v>#N/A</v>
      </c>
      <c r="H1065" s="41" t="s">
        <v>350</v>
      </c>
      <c r="I1065" s="38" t="e">
        <f t="shared" si="238"/>
        <v>#N/A</v>
      </c>
      <c r="J1065" s="38" t="e">
        <f t="shared" si="239"/>
        <v>#N/A</v>
      </c>
      <c r="K1065" s="41" t="s">
        <v>348</v>
      </c>
      <c r="L1065" s="38">
        <f t="shared" si="240"/>
        <v>1.7500000000000002E-2</v>
      </c>
      <c r="M1065" s="38" t="e">
        <f t="shared" ca="1" si="241"/>
        <v>#N/A</v>
      </c>
      <c r="N1065" s="38" t="e">
        <f ca="1">VLOOKUP(B1065,$C$7:$T1063,13,FALSE)</f>
        <v>#N/A</v>
      </c>
      <c r="O1065" s="38" t="e">
        <f t="shared" ca="1" si="242"/>
        <v>#N/A</v>
      </c>
      <c r="P1065" s="38" t="e">
        <f t="shared" ca="1" si="243"/>
        <v>#N/A</v>
      </c>
      <c r="Q1065" s="38" t="e">
        <f t="shared" ca="1" si="244"/>
        <v>#N/A</v>
      </c>
      <c r="R1065" s="38">
        <f t="shared" si="245"/>
        <v>6000</v>
      </c>
      <c r="S1065" s="38" t="e">
        <f t="shared" ca="1" si="246"/>
        <v>#N/A</v>
      </c>
      <c r="T1065" s="38" t="e">
        <f t="shared" si="247"/>
        <v>#N/A</v>
      </c>
    </row>
    <row r="1066" spans="2:20" x14ac:dyDescent="0.25">
      <c r="B1066" s="38" t="e">
        <f t="shared" ca="1" si="234"/>
        <v>#N/A</v>
      </c>
      <c r="C1066" s="40">
        <f>Кабельный_журнал!P1032</f>
        <v>0</v>
      </c>
      <c r="D1066" s="38" t="e">
        <f t="shared" ca="1" si="235"/>
        <v>#N/A</v>
      </c>
      <c r="E1066" s="41" t="s">
        <v>351</v>
      </c>
      <c r="F1066" s="38" t="e">
        <f t="shared" ca="1" si="236"/>
        <v>#N/A</v>
      </c>
      <c r="G1066" s="38" t="e">
        <f t="shared" si="237"/>
        <v>#N/A</v>
      </c>
      <c r="H1066" s="41" t="s">
        <v>350</v>
      </c>
      <c r="I1066" s="38" t="e">
        <f t="shared" si="238"/>
        <v>#N/A</v>
      </c>
      <c r="J1066" s="38" t="e">
        <f t="shared" si="239"/>
        <v>#N/A</v>
      </c>
      <c r="K1066" s="41" t="s">
        <v>348</v>
      </c>
      <c r="L1066" s="38">
        <f t="shared" si="240"/>
        <v>1.7500000000000002E-2</v>
      </c>
      <c r="M1066" s="38" t="e">
        <f t="shared" ca="1" si="241"/>
        <v>#N/A</v>
      </c>
      <c r="N1066" s="38" t="e">
        <f ca="1">VLOOKUP(B1066,$C$7:$T1064,13,FALSE)</f>
        <v>#N/A</v>
      </c>
      <c r="O1066" s="38" t="e">
        <f t="shared" ca="1" si="242"/>
        <v>#N/A</v>
      </c>
      <c r="P1066" s="38" t="e">
        <f t="shared" ca="1" si="243"/>
        <v>#N/A</v>
      </c>
      <c r="Q1066" s="38" t="e">
        <f t="shared" ca="1" si="244"/>
        <v>#N/A</v>
      </c>
      <c r="R1066" s="38">
        <f t="shared" si="245"/>
        <v>6000</v>
      </c>
      <c r="S1066" s="38" t="e">
        <f t="shared" ca="1" si="246"/>
        <v>#N/A</v>
      </c>
      <c r="T1066" s="38" t="e">
        <f t="shared" si="247"/>
        <v>#N/A</v>
      </c>
    </row>
    <row r="1067" spans="2:20" x14ac:dyDescent="0.25">
      <c r="B1067" s="38" t="e">
        <f t="shared" ca="1" si="234"/>
        <v>#N/A</v>
      </c>
      <c r="C1067" s="40">
        <f>Кабельный_журнал!P1033</f>
        <v>0</v>
      </c>
      <c r="D1067" s="38" t="e">
        <f t="shared" ca="1" si="235"/>
        <v>#N/A</v>
      </c>
      <c r="E1067" s="41" t="s">
        <v>351</v>
      </c>
      <c r="F1067" s="38" t="e">
        <f t="shared" ca="1" si="236"/>
        <v>#N/A</v>
      </c>
      <c r="G1067" s="38" t="e">
        <f t="shared" si="237"/>
        <v>#N/A</v>
      </c>
      <c r="H1067" s="41" t="s">
        <v>350</v>
      </c>
      <c r="I1067" s="38" t="e">
        <f t="shared" si="238"/>
        <v>#N/A</v>
      </c>
      <c r="J1067" s="38" t="e">
        <f t="shared" si="239"/>
        <v>#N/A</v>
      </c>
      <c r="K1067" s="41" t="s">
        <v>348</v>
      </c>
      <c r="L1067" s="38">
        <f t="shared" si="240"/>
        <v>1.7500000000000002E-2</v>
      </c>
      <c r="M1067" s="38" t="e">
        <f t="shared" ca="1" si="241"/>
        <v>#N/A</v>
      </c>
      <c r="N1067" s="38" t="e">
        <f ca="1">VLOOKUP(B1067,$C$7:$T1065,13,FALSE)</f>
        <v>#N/A</v>
      </c>
      <c r="O1067" s="38" t="e">
        <f t="shared" ca="1" si="242"/>
        <v>#N/A</v>
      </c>
      <c r="P1067" s="38" t="e">
        <f t="shared" ca="1" si="243"/>
        <v>#N/A</v>
      </c>
      <c r="Q1067" s="38" t="e">
        <f t="shared" ca="1" si="244"/>
        <v>#N/A</v>
      </c>
      <c r="R1067" s="38">
        <f t="shared" si="245"/>
        <v>6000</v>
      </c>
      <c r="S1067" s="38" t="e">
        <f t="shared" ca="1" si="246"/>
        <v>#N/A</v>
      </c>
      <c r="T1067" s="38" t="e">
        <f t="shared" si="247"/>
        <v>#N/A</v>
      </c>
    </row>
    <row r="1068" spans="2:20" x14ac:dyDescent="0.25">
      <c r="B1068" s="38" t="e">
        <f t="shared" ca="1" si="234"/>
        <v>#N/A</v>
      </c>
      <c r="C1068" s="40">
        <f>Кабельный_журнал!P1034</f>
        <v>0</v>
      </c>
      <c r="D1068" s="38" t="e">
        <f t="shared" ca="1" si="235"/>
        <v>#N/A</v>
      </c>
      <c r="E1068" s="41" t="s">
        <v>351</v>
      </c>
      <c r="F1068" s="38" t="e">
        <f t="shared" ca="1" si="236"/>
        <v>#N/A</v>
      </c>
      <c r="G1068" s="38" t="e">
        <f t="shared" si="237"/>
        <v>#N/A</v>
      </c>
      <c r="H1068" s="41" t="s">
        <v>350</v>
      </c>
      <c r="I1068" s="38" t="e">
        <f t="shared" si="238"/>
        <v>#N/A</v>
      </c>
      <c r="J1068" s="38" t="e">
        <f t="shared" si="239"/>
        <v>#N/A</v>
      </c>
      <c r="K1068" s="41" t="s">
        <v>348</v>
      </c>
      <c r="L1068" s="38">
        <f t="shared" si="240"/>
        <v>1.7500000000000002E-2</v>
      </c>
      <c r="M1068" s="38" t="e">
        <f t="shared" ca="1" si="241"/>
        <v>#N/A</v>
      </c>
      <c r="N1068" s="38" t="e">
        <f ca="1">VLOOKUP(B1068,$C$7:$T1066,13,FALSE)</f>
        <v>#N/A</v>
      </c>
      <c r="O1068" s="38" t="e">
        <f t="shared" ca="1" si="242"/>
        <v>#N/A</v>
      </c>
      <c r="P1068" s="38" t="e">
        <f t="shared" ca="1" si="243"/>
        <v>#N/A</v>
      </c>
      <c r="Q1068" s="38" t="e">
        <f t="shared" ca="1" si="244"/>
        <v>#N/A</v>
      </c>
      <c r="R1068" s="38">
        <f t="shared" si="245"/>
        <v>6000</v>
      </c>
      <c r="S1068" s="38" t="e">
        <f t="shared" ca="1" si="246"/>
        <v>#N/A</v>
      </c>
      <c r="T1068" s="38" t="e">
        <f t="shared" si="247"/>
        <v>#N/A</v>
      </c>
    </row>
    <row r="1069" spans="2:20" x14ac:dyDescent="0.25">
      <c r="B1069" s="38" t="e">
        <f t="shared" ca="1" si="234"/>
        <v>#N/A</v>
      </c>
      <c r="C1069" s="40">
        <f>Кабельный_журнал!P1035</f>
        <v>0</v>
      </c>
      <c r="D1069" s="38" t="e">
        <f t="shared" ca="1" si="235"/>
        <v>#N/A</v>
      </c>
      <c r="E1069" s="41" t="s">
        <v>351</v>
      </c>
      <c r="F1069" s="38" t="e">
        <f t="shared" ca="1" si="236"/>
        <v>#N/A</v>
      </c>
      <c r="G1069" s="38" t="e">
        <f t="shared" si="237"/>
        <v>#N/A</v>
      </c>
      <c r="H1069" s="41" t="s">
        <v>350</v>
      </c>
      <c r="I1069" s="38" t="e">
        <f t="shared" si="238"/>
        <v>#N/A</v>
      </c>
      <c r="J1069" s="38" t="e">
        <f t="shared" si="239"/>
        <v>#N/A</v>
      </c>
      <c r="K1069" s="41" t="s">
        <v>348</v>
      </c>
      <c r="L1069" s="38">
        <f t="shared" si="240"/>
        <v>1.7500000000000002E-2</v>
      </c>
      <c r="M1069" s="38" t="e">
        <f t="shared" ca="1" si="241"/>
        <v>#N/A</v>
      </c>
      <c r="N1069" s="38" t="e">
        <f ca="1">VLOOKUP(B1069,$C$7:$T1067,13,FALSE)</f>
        <v>#N/A</v>
      </c>
      <c r="O1069" s="38" t="e">
        <f t="shared" ca="1" si="242"/>
        <v>#N/A</v>
      </c>
      <c r="P1069" s="38" t="e">
        <f t="shared" ca="1" si="243"/>
        <v>#N/A</v>
      </c>
      <c r="Q1069" s="38" t="e">
        <f t="shared" ca="1" si="244"/>
        <v>#N/A</v>
      </c>
      <c r="R1069" s="38">
        <f t="shared" si="245"/>
        <v>6000</v>
      </c>
      <c r="S1069" s="38" t="e">
        <f t="shared" ca="1" si="246"/>
        <v>#N/A</v>
      </c>
      <c r="T1069" s="38" t="e">
        <f t="shared" si="247"/>
        <v>#N/A</v>
      </c>
    </row>
    <row r="1070" spans="2:20" x14ac:dyDescent="0.25">
      <c r="B1070" s="38" t="e">
        <f t="shared" ca="1" si="234"/>
        <v>#N/A</v>
      </c>
      <c r="C1070" s="40">
        <f>Кабельный_журнал!P1036</f>
        <v>0</v>
      </c>
      <c r="D1070" s="38" t="e">
        <f t="shared" ca="1" si="235"/>
        <v>#N/A</v>
      </c>
      <c r="E1070" s="41" t="s">
        <v>351</v>
      </c>
      <c r="F1070" s="38" t="e">
        <f t="shared" ca="1" si="236"/>
        <v>#N/A</v>
      </c>
      <c r="G1070" s="38" t="e">
        <f t="shared" si="237"/>
        <v>#N/A</v>
      </c>
      <c r="H1070" s="41" t="s">
        <v>350</v>
      </c>
      <c r="I1070" s="38" t="e">
        <f t="shared" si="238"/>
        <v>#N/A</v>
      </c>
      <c r="J1070" s="38" t="e">
        <f t="shared" si="239"/>
        <v>#N/A</v>
      </c>
      <c r="K1070" s="41" t="s">
        <v>348</v>
      </c>
      <c r="L1070" s="38">
        <f t="shared" si="240"/>
        <v>1.7500000000000002E-2</v>
      </c>
      <c r="M1070" s="38" t="e">
        <f t="shared" ca="1" si="241"/>
        <v>#N/A</v>
      </c>
      <c r="N1070" s="38" t="e">
        <f ca="1">VLOOKUP(B1070,$C$7:$T1068,13,FALSE)</f>
        <v>#N/A</v>
      </c>
      <c r="O1070" s="38" t="e">
        <f t="shared" ca="1" si="242"/>
        <v>#N/A</v>
      </c>
      <c r="P1070" s="38" t="e">
        <f t="shared" ca="1" si="243"/>
        <v>#N/A</v>
      </c>
      <c r="Q1070" s="38" t="e">
        <f t="shared" ca="1" si="244"/>
        <v>#N/A</v>
      </c>
      <c r="R1070" s="38">
        <f t="shared" si="245"/>
        <v>6000</v>
      </c>
      <c r="S1070" s="38" t="e">
        <f t="shared" ca="1" si="246"/>
        <v>#N/A</v>
      </c>
      <c r="T1070" s="38" t="e">
        <f t="shared" si="247"/>
        <v>#N/A</v>
      </c>
    </row>
    <row r="1071" spans="2:20" x14ac:dyDescent="0.25">
      <c r="B1071" s="38" t="e">
        <f t="shared" ca="1" si="234"/>
        <v>#N/A</v>
      </c>
      <c r="C1071" s="40">
        <f>Кабельный_журнал!P1037</f>
        <v>0</v>
      </c>
      <c r="D1071" s="38" t="e">
        <f t="shared" ca="1" si="235"/>
        <v>#N/A</v>
      </c>
      <c r="E1071" s="41" t="s">
        <v>351</v>
      </c>
      <c r="F1071" s="38" t="e">
        <f t="shared" ca="1" si="236"/>
        <v>#N/A</v>
      </c>
      <c r="G1071" s="38" t="e">
        <f t="shared" si="237"/>
        <v>#N/A</v>
      </c>
      <c r="H1071" s="41" t="s">
        <v>350</v>
      </c>
      <c r="I1071" s="38" t="e">
        <f t="shared" si="238"/>
        <v>#N/A</v>
      </c>
      <c r="J1071" s="38" t="e">
        <f t="shared" si="239"/>
        <v>#N/A</v>
      </c>
      <c r="K1071" s="41" t="s">
        <v>348</v>
      </c>
      <c r="L1071" s="38">
        <f t="shared" si="240"/>
        <v>1.7500000000000002E-2</v>
      </c>
      <c r="M1071" s="38" t="e">
        <f t="shared" ca="1" si="241"/>
        <v>#N/A</v>
      </c>
      <c r="N1071" s="38" t="e">
        <f ca="1">VLOOKUP(B1071,$C$7:$T1069,13,FALSE)</f>
        <v>#N/A</v>
      </c>
      <c r="O1071" s="38" t="e">
        <f t="shared" ca="1" si="242"/>
        <v>#N/A</v>
      </c>
      <c r="P1071" s="38" t="e">
        <f t="shared" ca="1" si="243"/>
        <v>#N/A</v>
      </c>
      <c r="Q1071" s="38" t="e">
        <f t="shared" ca="1" si="244"/>
        <v>#N/A</v>
      </c>
      <c r="R1071" s="38">
        <f t="shared" si="245"/>
        <v>6000</v>
      </c>
      <c r="S1071" s="38" t="e">
        <f t="shared" ca="1" si="246"/>
        <v>#N/A</v>
      </c>
      <c r="T1071" s="38" t="e">
        <f t="shared" si="247"/>
        <v>#N/A</v>
      </c>
    </row>
    <row r="1072" spans="2:20" x14ac:dyDescent="0.25">
      <c r="B1072" s="38" t="e">
        <f t="shared" ca="1" si="234"/>
        <v>#N/A</v>
      </c>
      <c r="C1072" s="40">
        <f>Кабельный_журнал!P1038</f>
        <v>0</v>
      </c>
      <c r="D1072" s="38" t="e">
        <f t="shared" ca="1" si="235"/>
        <v>#N/A</v>
      </c>
      <c r="E1072" s="41" t="s">
        <v>351</v>
      </c>
      <c r="F1072" s="38" t="e">
        <f t="shared" ca="1" si="236"/>
        <v>#N/A</v>
      </c>
      <c r="G1072" s="38" t="e">
        <f t="shared" si="237"/>
        <v>#N/A</v>
      </c>
      <c r="H1072" s="41" t="s">
        <v>350</v>
      </c>
      <c r="I1072" s="38" t="e">
        <f t="shared" si="238"/>
        <v>#N/A</v>
      </c>
      <c r="J1072" s="38" t="e">
        <f t="shared" si="239"/>
        <v>#N/A</v>
      </c>
      <c r="K1072" s="41" t="s">
        <v>348</v>
      </c>
      <c r="L1072" s="38">
        <f t="shared" si="240"/>
        <v>1.7500000000000002E-2</v>
      </c>
      <c r="M1072" s="38" t="e">
        <f t="shared" ca="1" si="241"/>
        <v>#N/A</v>
      </c>
      <c r="N1072" s="38" t="e">
        <f ca="1">VLOOKUP(B1072,$C$7:$T1070,13,FALSE)</f>
        <v>#N/A</v>
      </c>
      <c r="O1072" s="38" t="e">
        <f t="shared" ca="1" si="242"/>
        <v>#N/A</v>
      </c>
      <c r="P1072" s="38" t="e">
        <f t="shared" ca="1" si="243"/>
        <v>#N/A</v>
      </c>
      <c r="Q1072" s="38" t="e">
        <f t="shared" ca="1" si="244"/>
        <v>#N/A</v>
      </c>
      <c r="R1072" s="38">
        <f t="shared" si="245"/>
        <v>6000</v>
      </c>
      <c r="S1072" s="38" t="e">
        <f t="shared" ca="1" si="246"/>
        <v>#N/A</v>
      </c>
      <c r="T1072" s="38" t="e">
        <f t="shared" si="247"/>
        <v>#N/A</v>
      </c>
    </row>
    <row r="1073" spans="2:20" x14ac:dyDescent="0.25">
      <c r="B1073" s="38" t="e">
        <f t="shared" ca="1" si="234"/>
        <v>#N/A</v>
      </c>
      <c r="C1073" s="40">
        <f>Кабельный_журнал!P1039</f>
        <v>0</v>
      </c>
      <c r="D1073" s="38" t="e">
        <f t="shared" ca="1" si="235"/>
        <v>#N/A</v>
      </c>
      <c r="E1073" s="41" t="s">
        <v>351</v>
      </c>
      <c r="F1073" s="38" t="e">
        <f t="shared" ca="1" si="236"/>
        <v>#N/A</v>
      </c>
      <c r="G1073" s="38" t="e">
        <f t="shared" si="237"/>
        <v>#N/A</v>
      </c>
      <c r="H1073" s="41" t="s">
        <v>350</v>
      </c>
      <c r="I1073" s="38" t="e">
        <f t="shared" si="238"/>
        <v>#N/A</v>
      </c>
      <c r="J1073" s="38" t="e">
        <f t="shared" si="239"/>
        <v>#N/A</v>
      </c>
      <c r="K1073" s="41" t="s">
        <v>348</v>
      </c>
      <c r="L1073" s="38">
        <f t="shared" si="240"/>
        <v>1.7500000000000002E-2</v>
      </c>
      <c r="M1073" s="38" t="e">
        <f t="shared" ca="1" si="241"/>
        <v>#N/A</v>
      </c>
      <c r="N1073" s="38" t="e">
        <f ca="1">VLOOKUP(B1073,$C$7:$T1071,13,FALSE)</f>
        <v>#N/A</v>
      </c>
      <c r="O1073" s="38" t="e">
        <f t="shared" ca="1" si="242"/>
        <v>#N/A</v>
      </c>
      <c r="P1073" s="38" t="e">
        <f t="shared" ca="1" si="243"/>
        <v>#N/A</v>
      </c>
      <c r="Q1073" s="38" t="e">
        <f t="shared" ca="1" si="244"/>
        <v>#N/A</v>
      </c>
      <c r="R1073" s="38">
        <f t="shared" si="245"/>
        <v>6000</v>
      </c>
      <c r="S1073" s="38" t="e">
        <f t="shared" ca="1" si="246"/>
        <v>#N/A</v>
      </c>
      <c r="T1073" s="38" t="e">
        <f t="shared" si="247"/>
        <v>#N/A</v>
      </c>
    </row>
    <row r="1074" spans="2:20" x14ac:dyDescent="0.25">
      <c r="B1074" s="38" t="e">
        <f t="shared" ca="1" si="234"/>
        <v>#N/A</v>
      </c>
      <c r="C1074" s="40">
        <f>Кабельный_журнал!P1040</f>
        <v>0</v>
      </c>
      <c r="D1074" s="38" t="e">
        <f t="shared" ca="1" si="235"/>
        <v>#N/A</v>
      </c>
      <c r="E1074" s="41" t="s">
        <v>351</v>
      </c>
      <c r="F1074" s="38" t="e">
        <f t="shared" ca="1" si="236"/>
        <v>#N/A</v>
      </c>
      <c r="G1074" s="38" t="e">
        <f t="shared" si="237"/>
        <v>#N/A</v>
      </c>
      <c r="H1074" s="41" t="s">
        <v>350</v>
      </c>
      <c r="I1074" s="38" t="e">
        <f t="shared" si="238"/>
        <v>#N/A</v>
      </c>
      <c r="J1074" s="38" t="e">
        <f t="shared" si="239"/>
        <v>#N/A</v>
      </c>
      <c r="K1074" s="41" t="s">
        <v>348</v>
      </c>
      <c r="L1074" s="38">
        <f t="shared" si="240"/>
        <v>1.7500000000000002E-2</v>
      </c>
      <c r="M1074" s="38" t="e">
        <f t="shared" ca="1" si="241"/>
        <v>#N/A</v>
      </c>
      <c r="N1074" s="38" t="e">
        <f ca="1">VLOOKUP(B1074,$C$7:$T1072,13,FALSE)</f>
        <v>#N/A</v>
      </c>
      <c r="O1074" s="38" t="e">
        <f t="shared" ca="1" si="242"/>
        <v>#N/A</v>
      </c>
      <c r="P1074" s="38" t="e">
        <f t="shared" ca="1" si="243"/>
        <v>#N/A</v>
      </c>
      <c r="Q1074" s="38" t="e">
        <f t="shared" ca="1" si="244"/>
        <v>#N/A</v>
      </c>
      <c r="R1074" s="38">
        <f t="shared" si="245"/>
        <v>6000</v>
      </c>
      <c r="S1074" s="38" t="e">
        <f t="shared" ca="1" si="246"/>
        <v>#N/A</v>
      </c>
      <c r="T1074" s="38" t="e">
        <f t="shared" si="247"/>
        <v>#N/A</v>
      </c>
    </row>
    <row r="1075" spans="2:20" x14ac:dyDescent="0.25">
      <c r="B1075" s="38" t="e">
        <f t="shared" ca="1" si="234"/>
        <v>#N/A</v>
      </c>
      <c r="C1075" s="40">
        <f>Кабельный_журнал!P1041</f>
        <v>0</v>
      </c>
      <c r="D1075" s="38" t="e">
        <f t="shared" ca="1" si="235"/>
        <v>#N/A</v>
      </c>
      <c r="E1075" s="41" t="s">
        <v>351</v>
      </c>
      <c r="F1075" s="38" t="e">
        <f t="shared" ca="1" si="236"/>
        <v>#N/A</v>
      </c>
      <c r="G1075" s="38" t="e">
        <f t="shared" si="237"/>
        <v>#N/A</v>
      </c>
      <c r="H1075" s="41" t="s">
        <v>350</v>
      </c>
      <c r="I1075" s="38" t="e">
        <f t="shared" si="238"/>
        <v>#N/A</v>
      </c>
      <c r="J1075" s="38" t="e">
        <f t="shared" si="239"/>
        <v>#N/A</v>
      </c>
      <c r="K1075" s="41" t="s">
        <v>348</v>
      </c>
      <c r="L1075" s="38">
        <f t="shared" si="240"/>
        <v>1.7500000000000002E-2</v>
      </c>
      <c r="M1075" s="38" t="e">
        <f t="shared" ca="1" si="241"/>
        <v>#N/A</v>
      </c>
      <c r="N1075" s="38" t="e">
        <f ca="1">VLOOKUP(B1075,$C$7:$T1073,13,FALSE)</f>
        <v>#N/A</v>
      </c>
      <c r="O1075" s="38" t="e">
        <f t="shared" ca="1" si="242"/>
        <v>#N/A</v>
      </c>
      <c r="P1075" s="38" t="e">
        <f t="shared" ca="1" si="243"/>
        <v>#N/A</v>
      </c>
      <c r="Q1075" s="38" t="e">
        <f t="shared" ca="1" si="244"/>
        <v>#N/A</v>
      </c>
      <c r="R1075" s="38">
        <f t="shared" si="245"/>
        <v>6000</v>
      </c>
      <c r="S1075" s="38" t="e">
        <f t="shared" ca="1" si="246"/>
        <v>#N/A</v>
      </c>
      <c r="T1075" s="38" t="e">
        <f t="shared" si="247"/>
        <v>#N/A</v>
      </c>
    </row>
    <row r="1076" spans="2:20" x14ac:dyDescent="0.25">
      <c r="B1076" s="38" t="e">
        <f t="shared" ca="1" si="234"/>
        <v>#N/A</v>
      </c>
      <c r="C1076" s="40">
        <f>Кабельный_журнал!P1042</f>
        <v>0</v>
      </c>
      <c r="D1076" s="38" t="e">
        <f t="shared" ca="1" si="235"/>
        <v>#N/A</v>
      </c>
      <c r="E1076" s="41" t="s">
        <v>351</v>
      </c>
      <c r="F1076" s="38" t="e">
        <f t="shared" ca="1" si="236"/>
        <v>#N/A</v>
      </c>
      <c r="G1076" s="38" t="e">
        <f t="shared" si="237"/>
        <v>#N/A</v>
      </c>
      <c r="H1076" s="41" t="s">
        <v>350</v>
      </c>
      <c r="I1076" s="38" t="e">
        <f t="shared" si="238"/>
        <v>#N/A</v>
      </c>
      <c r="J1076" s="38" t="e">
        <f t="shared" si="239"/>
        <v>#N/A</v>
      </c>
      <c r="K1076" s="41" t="s">
        <v>348</v>
      </c>
      <c r="L1076" s="38">
        <f t="shared" si="240"/>
        <v>1.7500000000000002E-2</v>
      </c>
      <c r="M1076" s="38" t="e">
        <f t="shared" ca="1" si="241"/>
        <v>#N/A</v>
      </c>
      <c r="N1076" s="38" t="e">
        <f ca="1">VLOOKUP(B1076,$C$7:$T1074,13,FALSE)</f>
        <v>#N/A</v>
      </c>
      <c r="O1076" s="38" t="e">
        <f t="shared" ca="1" si="242"/>
        <v>#N/A</v>
      </c>
      <c r="P1076" s="38" t="e">
        <f t="shared" ca="1" si="243"/>
        <v>#N/A</v>
      </c>
      <c r="Q1076" s="38" t="e">
        <f t="shared" ca="1" si="244"/>
        <v>#N/A</v>
      </c>
      <c r="R1076" s="38">
        <f t="shared" si="245"/>
        <v>6000</v>
      </c>
      <c r="S1076" s="38" t="e">
        <f t="shared" ca="1" si="246"/>
        <v>#N/A</v>
      </c>
      <c r="T1076" s="38" t="e">
        <f t="shared" si="247"/>
        <v>#N/A</v>
      </c>
    </row>
    <row r="1077" spans="2:20" x14ac:dyDescent="0.25">
      <c r="B1077" s="38" t="e">
        <f t="shared" ca="1" si="234"/>
        <v>#N/A</v>
      </c>
      <c r="C1077" s="40">
        <f>Кабельный_журнал!P1043</f>
        <v>0</v>
      </c>
      <c r="D1077" s="38" t="e">
        <f t="shared" ca="1" si="235"/>
        <v>#N/A</v>
      </c>
      <c r="E1077" s="41" t="s">
        <v>351</v>
      </c>
      <c r="F1077" s="38" t="e">
        <f t="shared" ca="1" si="236"/>
        <v>#N/A</v>
      </c>
      <c r="G1077" s="38" t="e">
        <f t="shared" si="237"/>
        <v>#N/A</v>
      </c>
      <c r="H1077" s="41" t="s">
        <v>350</v>
      </c>
      <c r="I1077" s="38" t="e">
        <f t="shared" si="238"/>
        <v>#N/A</v>
      </c>
      <c r="J1077" s="38" t="e">
        <f t="shared" si="239"/>
        <v>#N/A</v>
      </c>
      <c r="K1077" s="41" t="s">
        <v>348</v>
      </c>
      <c r="L1077" s="38">
        <f t="shared" si="240"/>
        <v>1.7500000000000002E-2</v>
      </c>
      <c r="M1077" s="38" t="e">
        <f t="shared" ca="1" si="241"/>
        <v>#N/A</v>
      </c>
      <c r="N1077" s="38" t="e">
        <f ca="1">VLOOKUP(B1077,$C$7:$T1075,13,FALSE)</f>
        <v>#N/A</v>
      </c>
      <c r="O1077" s="38" t="e">
        <f t="shared" ca="1" si="242"/>
        <v>#N/A</v>
      </c>
      <c r="P1077" s="38" t="e">
        <f t="shared" ca="1" si="243"/>
        <v>#N/A</v>
      </c>
      <c r="Q1077" s="38" t="e">
        <f t="shared" ca="1" si="244"/>
        <v>#N/A</v>
      </c>
      <c r="R1077" s="38">
        <f t="shared" si="245"/>
        <v>6000</v>
      </c>
      <c r="S1077" s="38" t="e">
        <f t="shared" ca="1" si="246"/>
        <v>#N/A</v>
      </c>
      <c r="T1077" s="38" t="e">
        <f t="shared" si="247"/>
        <v>#N/A</v>
      </c>
    </row>
    <row r="1078" spans="2:20" x14ac:dyDescent="0.25">
      <c r="B1078" s="38" t="e">
        <f t="shared" ca="1" si="234"/>
        <v>#N/A</v>
      </c>
      <c r="C1078" s="40">
        <f>Кабельный_журнал!P1044</f>
        <v>0</v>
      </c>
      <c r="D1078" s="38" t="e">
        <f t="shared" ca="1" si="235"/>
        <v>#N/A</v>
      </c>
      <c r="E1078" s="41" t="s">
        <v>351</v>
      </c>
      <c r="F1078" s="38" t="e">
        <f t="shared" ca="1" si="236"/>
        <v>#N/A</v>
      </c>
      <c r="G1078" s="38" t="e">
        <f t="shared" si="237"/>
        <v>#N/A</v>
      </c>
      <c r="H1078" s="41" t="s">
        <v>350</v>
      </c>
      <c r="I1078" s="38" t="e">
        <f t="shared" si="238"/>
        <v>#N/A</v>
      </c>
      <c r="J1078" s="38" t="e">
        <f t="shared" si="239"/>
        <v>#N/A</v>
      </c>
      <c r="K1078" s="41" t="s">
        <v>348</v>
      </c>
      <c r="L1078" s="38">
        <f t="shared" si="240"/>
        <v>1.7500000000000002E-2</v>
      </c>
      <c r="M1078" s="38" t="e">
        <f t="shared" ca="1" si="241"/>
        <v>#N/A</v>
      </c>
      <c r="N1078" s="38" t="e">
        <f ca="1">VLOOKUP(B1078,$C$7:$T1076,13,FALSE)</f>
        <v>#N/A</v>
      </c>
      <c r="O1078" s="38" t="e">
        <f t="shared" ca="1" si="242"/>
        <v>#N/A</v>
      </c>
      <c r="P1078" s="38" t="e">
        <f t="shared" ca="1" si="243"/>
        <v>#N/A</v>
      </c>
      <c r="Q1078" s="38" t="e">
        <f t="shared" ca="1" si="244"/>
        <v>#N/A</v>
      </c>
      <c r="R1078" s="38">
        <f t="shared" si="245"/>
        <v>6000</v>
      </c>
      <c r="S1078" s="38" t="e">
        <f t="shared" ca="1" si="246"/>
        <v>#N/A</v>
      </c>
      <c r="T1078" s="38" t="e">
        <f t="shared" si="247"/>
        <v>#N/A</v>
      </c>
    </row>
    <row r="1079" spans="2:20" x14ac:dyDescent="0.25">
      <c r="B1079" s="38" t="e">
        <f t="shared" ca="1" si="234"/>
        <v>#N/A</v>
      </c>
      <c r="C1079" s="40">
        <f>Кабельный_журнал!P1045</f>
        <v>0</v>
      </c>
      <c r="D1079" s="38" t="e">
        <f t="shared" ca="1" si="235"/>
        <v>#N/A</v>
      </c>
      <c r="E1079" s="41" t="s">
        <v>351</v>
      </c>
      <c r="F1079" s="38" t="e">
        <f t="shared" ca="1" si="236"/>
        <v>#N/A</v>
      </c>
      <c r="G1079" s="38" t="e">
        <f t="shared" si="237"/>
        <v>#N/A</v>
      </c>
      <c r="H1079" s="41" t="s">
        <v>350</v>
      </c>
      <c r="I1079" s="38" t="e">
        <f t="shared" si="238"/>
        <v>#N/A</v>
      </c>
      <c r="J1079" s="38" t="e">
        <f t="shared" si="239"/>
        <v>#N/A</v>
      </c>
      <c r="K1079" s="41" t="s">
        <v>348</v>
      </c>
      <c r="L1079" s="38">
        <f t="shared" si="240"/>
        <v>1.7500000000000002E-2</v>
      </c>
      <c r="M1079" s="38" t="e">
        <f t="shared" ca="1" si="241"/>
        <v>#N/A</v>
      </c>
      <c r="N1079" s="38" t="e">
        <f ca="1">VLOOKUP(B1079,$C$7:$T1077,13,FALSE)</f>
        <v>#N/A</v>
      </c>
      <c r="O1079" s="38" t="e">
        <f t="shared" ca="1" si="242"/>
        <v>#N/A</v>
      </c>
      <c r="P1079" s="38" t="e">
        <f t="shared" ca="1" si="243"/>
        <v>#N/A</v>
      </c>
      <c r="Q1079" s="38" t="e">
        <f t="shared" ca="1" si="244"/>
        <v>#N/A</v>
      </c>
      <c r="R1079" s="38">
        <f t="shared" si="245"/>
        <v>6000</v>
      </c>
      <c r="S1079" s="38" t="e">
        <f t="shared" ca="1" si="246"/>
        <v>#N/A</v>
      </c>
      <c r="T1079" s="38" t="e">
        <f t="shared" si="247"/>
        <v>#N/A</v>
      </c>
    </row>
    <row r="1080" spans="2:20" x14ac:dyDescent="0.25">
      <c r="B1080" s="38" t="e">
        <f t="shared" ca="1" si="234"/>
        <v>#N/A</v>
      </c>
      <c r="C1080" s="40">
        <f>Кабельный_журнал!P1046</f>
        <v>0</v>
      </c>
      <c r="D1080" s="38" t="e">
        <f t="shared" ca="1" si="235"/>
        <v>#N/A</v>
      </c>
      <c r="E1080" s="41" t="s">
        <v>351</v>
      </c>
      <c r="F1080" s="38" t="e">
        <f t="shared" ca="1" si="236"/>
        <v>#N/A</v>
      </c>
      <c r="G1080" s="38" t="e">
        <f t="shared" si="237"/>
        <v>#N/A</v>
      </c>
      <c r="H1080" s="41" t="s">
        <v>350</v>
      </c>
      <c r="I1080" s="38" t="e">
        <f t="shared" si="238"/>
        <v>#N/A</v>
      </c>
      <c r="J1080" s="38" t="e">
        <f t="shared" si="239"/>
        <v>#N/A</v>
      </c>
      <c r="K1080" s="41" t="s">
        <v>348</v>
      </c>
      <c r="L1080" s="38">
        <f t="shared" si="240"/>
        <v>1.7500000000000002E-2</v>
      </c>
      <c r="M1080" s="38" t="e">
        <f t="shared" ca="1" si="241"/>
        <v>#N/A</v>
      </c>
      <c r="N1080" s="38" t="e">
        <f ca="1">VLOOKUP(B1080,$C$7:$T1078,13,FALSE)</f>
        <v>#N/A</v>
      </c>
      <c r="O1080" s="38" t="e">
        <f t="shared" ca="1" si="242"/>
        <v>#N/A</v>
      </c>
      <c r="P1080" s="38" t="e">
        <f t="shared" ca="1" si="243"/>
        <v>#N/A</v>
      </c>
      <c r="Q1080" s="38" t="e">
        <f t="shared" ca="1" si="244"/>
        <v>#N/A</v>
      </c>
      <c r="R1080" s="38">
        <f t="shared" si="245"/>
        <v>6000</v>
      </c>
      <c r="S1080" s="38" t="e">
        <f t="shared" ca="1" si="246"/>
        <v>#N/A</v>
      </c>
      <c r="T1080" s="38" t="e">
        <f t="shared" si="247"/>
        <v>#N/A</v>
      </c>
    </row>
    <row r="1081" spans="2:20" x14ac:dyDescent="0.25">
      <c r="B1081" s="38" t="e">
        <f t="shared" ca="1" si="234"/>
        <v>#N/A</v>
      </c>
      <c r="C1081" s="40">
        <f>Кабельный_журнал!P1047</f>
        <v>0</v>
      </c>
      <c r="D1081" s="38" t="e">
        <f t="shared" ca="1" si="235"/>
        <v>#N/A</v>
      </c>
      <c r="E1081" s="41" t="s">
        <v>351</v>
      </c>
      <c r="F1081" s="38" t="e">
        <f t="shared" ca="1" si="236"/>
        <v>#N/A</v>
      </c>
      <c r="G1081" s="38" t="e">
        <f t="shared" si="237"/>
        <v>#N/A</v>
      </c>
      <c r="H1081" s="41" t="s">
        <v>350</v>
      </c>
      <c r="I1081" s="38" t="e">
        <f t="shared" si="238"/>
        <v>#N/A</v>
      </c>
      <c r="J1081" s="38" t="e">
        <f t="shared" si="239"/>
        <v>#N/A</v>
      </c>
      <c r="K1081" s="41" t="s">
        <v>348</v>
      </c>
      <c r="L1081" s="38">
        <f t="shared" si="240"/>
        <v>1.7500000000000002E-2</v>
      </c>
      <c r="M1081" s="38" t="e">
        <f t="shared" ca="1" si="241"/>
        <v>#N/A</v>
      </c>
      <c r="N1081" s="38" t="e">
        <f ca="1">VLOOKUP(B1081,$C$7:$T1079,13,FALSE)</f>
        <v>#N/A</v>
      </c>
      <c r="O1081" s="38" t="e">
        <f t="shared" ca="1" si="242"/>
        <v>#N/A</v>
      </c>
      <c r="P1081" s="38" t="e">
        <f t="shared" ca="1" si="243"/>
        <v>#N/A</v>
      </c>
      <c r="Q1081" s="38" t="e">
        <f t="shared" ca="1" si="244"/>
        <v>#N/A</v>
      </c>
      <c r="R1081" s="38">
        <f t="shared" si="245"/>
        <v>6000</v>
      </c>
      <c r="S1081" s="38" t="e">
        <f t="shared" ca="1" si="246"/>
        <v>#N/A</v>
      </c>
      <c r="T1081" s="38" t="e">
        <f t="shared" si="247"/>
        <v>#N/A</v>
      </c>
    </row>
    <row r="1082" spans="2:20" x14ac:dyDescent="0.25">
      <c r="B1082" s="38" t="e">
        <f t="shared" ca="1" si="234"/>
        <v>#N/A</v>
      </c>
      <c r="C1082" s="40">
        <f>Кабельный_журнал!P1048</f>
        <v>0</v>
      </c>
      <c r="D1082" s="38" t="e">
        <f t="shared" ca="1" si="235"/>
        <v>#N/A</v>
      </c>
      <c r="E1082" s="41" t="s">
        <v>351</v>
      </c>
      <c r="F1082" s="38" t="e">
        <f t="shared" ca="1" si="236"/>
        <v>#N/A</v>
      </c>
      <c r="G1082" s="38" t="e">
        <f t="shared" si="237"/>
        <v>#N/A</v>
      </c>
      <c r="H1082" s="41" t="s">
        <v>350</v>
      </c>
      <c r="I1082" s="38" t="e">
        <f t="shared" si="238"/>
        <v>#N/A</v>
      </c>
      <c r="J1082" s="38" t="e">
        <f t="shared" si="239"/>
        <v>#N/A</v>
      </c>
      <c r="K1082" s="41" t="s">
        <v>348</v>
      </c>
      <c r="L1082" s="38">
        <f t="shared" si="240"/>
        <v>1.7500000000000002E-2</v>
      </c>
      <c r="M1082" s="38" t="e">
        <f t="shared" ca="1" si="241"/>
        <v>#N/A</v>
      </c>
      <c r="N1082" s="38" t="e">
        <f ca="1">VLOOKUP(B1082,$C$7:$T1080,13,FALSE)</f>
        <v>#N/A</v>
      </c>
      <c r="O1082" s="38" t="e">
        <f t="shared" ca="1" si="242"/>
        <v>#N/A</v>
      </c>
      <c r="P1082" s="38" t="e">
        <f t="shared" ca="1" si="243"/>
        <v>#N/A</v>
      </c>
      <c r="Q1082" s="38" t="e">
        <f t="shared" ca="1" si="244"/>
        <v>#N/A</v>
      </c>
      <c r="R1082" s="38">
        <f t="shared" si="245"/>
        <v>6000</v>
      </c>
      <c r="S1082" s="38" t="e">
        <f t="shared" ca="1" si="246"/>
        <v>#N/A</v>
      </c>
      <c r="T1082" s="38" t="e">
        <f t="shared" si="247"/>
        <v>#N/A</v>
      </c>
    </row>
    <row r="1083" spans="2:20" x14ac:dyDescent="0.25">
      <c r="B1083" s="38" t="e">
        <f t="shared" ca="1" si="234"/>
        <v>#N/A</v>
      </c>
      <c r="C1083" s="40">
        <f>Кабельный_журнал!P1049</f>
        <v>0</v>
      </c>
      <c r="D1083" s="38" t="e">
        <f t="shared" ca="1" si="235"/>
        <v>#N/A</v>
      </c>
      <c r="E1083" s="41" t="s">
        <v>351</v>
      </c>
      <c r="F1083" s="38" t="e">
        <f t="shared" ca="1" si="236"/>
        <v>#N/A</v>
      </c>
      <c r="G1083" s="38" t="e">
        <f t="shared" si="237"/>
        <v>#N/A</v>
      </c>
      <c r="H1083" s="41" t="s">
        <v>350</v>
      </c>
      <c r="I1083" s="38" t="e">
        <f t="shared" si="238"/>
        <v>#N/A</v>
      </c>
      <c r="J1083" s="38" t="e">
        <f t="shared" si="239"/>
        <v>#N/A</v>
      </c>
      <c r="K1083" s="41" t="s">
        <v>348</v>
      </c>
      <c r="L1083" s="38">
        <f t="shared" si="240"/>
        <v>1.7500000000000002E-2</v>
      </c>
      <c r="M1083" s="38" t="e">
        <f t="shared" ca="1" si="241"/>
        <v>#N/A</v>
      </c>
      <c r="N1083" s="38" t="e">
        <f ca="1">VLOOKUP(B1083,$C$7:$T1081,13,FALSE)</f>
        <v>#N/A</v>
      </c>
      <c r="O1083" s="38" t="e">
        <f t="shared" ca="1" si="242"/>
        <v>#N/A</v>
      </c>
      <c r="P1083" s="38" t="e">
        <f t="shared" ca="1" si="243"/>
        <v>#N/A</v>
      </c>
      <c r="Q1083" s="38" t="e">
        <f t="shared" ca="1" si="244"/>
        <v>#N/A</v>
      </c>
      <c r="R1083" s="38">
        <f t="shared" si="245"/>
        <v>6000</v>
      </c>
      <c r="S1083" s="38" t="e">
        <f t="shared" ca="1" si="246"/>
        <v>#N/A</v>
      </c>
      <c r="T1083" s="38" t="e">
        <f t="shared" si="247"/>
        <v>#N/A</v>
      </c>
    </row>
    <row r="1084" spans="2:20" x14ac:dyDescent="0.25">
      <c r="B1084" s="38" t="e">
        <f t="shared" ca="1" si="234"/>
        <v>#N/A</v>
      </c>
      <c r="C1084" s="40">
        <f>Кабельный_журнал!P1050</f>
        <v>0</v>
      </c>
      <c r="D1084" s="38" t="e">
        <f t="shared" ca="1" si="235"/>
        <v>#N/A</v>
      </c>
      <c r="E1084" s="41" t="s">
        <v>351</v>
      </c>
      <c r="F1084" s="38" t="e">
        <f t="shared" ca="1" si="236"/>
        <v>#N/A</v>
      </c>
      <c r="G1084" s="38" t="e">
        <f t="shared" si="237"/>
        <v>#N/A</v>
      </c>
      <c r="H1084" s="41" t="s">
        <v>350</v>
      </c>
      <c r="I1084" s="38" t="e">
        <f t="shared" si="238"/>
        <v>#N/A</v>
      </c>
      <c r="J1084" s="38" t="e">
        <f t="shared" si="239"/>
        <v>#N/A</v>
      </c>
      <c r="K1084" s="41" t="s">
        <v>348</v>
      </c>
      <c r="L1084" s="38">
        <f t="shared" si="240"/>
        <v>1.7500000000000002E-2</v>
      </c>
      <c r="M1084" s="38" t="e">
        <f t="shared" ca="1" si="241"/>
        <v>#N/A</v>
      </c>
      <c r="N1084" s="38" t="e">
        <f ca="1">VLOOKUP(B1084,$C$7:$T1082,13,FALSE)</f>
        <v>#N/A</v>
      </c>
      <c r="O1084" s="38" t="e">
        <f t="shared" ca="1" si="242"/>
        <v>#N/A</v>
      </c>
      <c r="P1084" s="38" t="e">
        <f t="shared" ca="1" si="243"/>
        <v>#N/A</v>
      </c>
      <c r="Q1084" s="38" t="e">
        <f t="shared" ca="1" si="244"/>
        <v>#N/A</v>
      </c>
      <c r="R1084" s="38">
        <f t="shared" si="245"/>
        <v>6000</v>
      </c>
      <c r="S1084" s="38" t="e">
        <f t="shared" ca="1" si="246"/>
        <v>#N/A</v>
      </c>
      <c r="T1084" s="38" t="e">
        <f t="shared" si="247"/>
        <v>#N/A</v>
      </c>
    </row>
    <row r="1085" spans="2:20" x14ac:dyDescent="0.25">
      <c r="B1085" s="38" t="e">
        <f t="shared" ca="1" si="234"/>
        <v>#N/A</v>
      </c>
      <c r="C1085" s="40">
        <f>Кабельный_журнал!P1051</f>
        <v>0</v>
      </c>
      <c r="D1085" s="38" t="e">
        <f t="shared" ca="1" si="235"/>
        <v>#N/A</v>
      </c>
      <c r="E1085" s="41" t="s">
        <v>351</v>
      </c>
      <c r="F1085" s="38" t="e">
        <f t="shared" ca="1" si="236"/>
        <v>#N/A</v>
      </c>
      <c r="G1085" s="38" t="e">
        <f t="shared" si="237"/>
        <v>#N/A</v>
      </c>
      <c r="H1085" s="41" t="s">
        <v>350</v>
      </c>
      <c r="I1085" s="38" t="e">
        <f t="shared" si="238"/>
        <v>#N/A</v>
      </c>
      <c r="J1085" s="38" t="e">
        <f t="shared" si="239"/>
        <v>#N/A</v>
      </c>
      <c r="K1085" s="41" t="s">
        <v>348</v>
      </c>
      <c r="L1085" s="38">
        <f t="shared" si="240"/>
        <v>1.7500000000000002E-2</v>
      </c>
      <c r="M1085" s="38" t="e">
        <f t="shared" ca="1" si="241"/>
        <v>#N/A</v>
      </c>
      <c r="N1085" s="38" t="e">
        <f ca="1">VLOOKUP(B1085,$C$7:$T1083,13,FALSE)</f>
        <v>#N/A</v>
      </c>
      <c r="O1085" s="38" t="e">
        <f t="shared" ca="1" si="242"/>
        <v>#N/A</v>
      </c>
      <c r="P1085" s="38" t="e">
        <f t="shared" ca="1" si="243"/>
        <v>#N/A</v>
      </c>
      <c r="Q1085" s="38" t="e">
        <f t="shared" ca="1" si="244"/>
        <v>#N/A</v>
      </c>
      <c r="R1085" s="38">
        <f t="shared" si="245"/>
        <v>6000</v>
      </c>
      <c r="S1085" s="38" t="e">
        <f t="shared" ca="1" si="246"/>
        <v>#N/A</v>
      </c>
      <c r="T1085" s="38" t="e">
        <f t="shared" si="247"/>
        <v>#N/A</v>
      </c>
    </row>
    <row r="1086" spans="2:20" x14ac:dyDescent="0.25">
      <c r="B1086" s="38" t="e">
        <f t="shared" ca="1" si="234"/>
        <v>#N/A</v>
      </c>
      <c r="C1086" s="40">
        <f>Кабельный_журнал!P1052</f>
        <v>0</v>
      </c>
      <c r="D1086" s="38" t="e">
        <f t="shared" ca="1" si="235"/>
        <v>#N/A</v>
      </c>
      <c r="E1086" s="41" t="s">
        <v>351</v>
      </c>
      <c r="F1086" s="38" t="e">
        <f t="shared" ca="1" si="236"/>
        <v>#N/A</v>
      </c>
      <c r="G1086" s="38" t="e">
        <f t="shared" si="237"/>
        <v>#N/A</v>
      </c>
      <c r="H1086" s="41" t="s">
        <v>350</v>
      </c>
      <c r="I1086" s="38" t="e">
        <f t="shared" si="238"/>
        <v>#N/A</v>
      </c>
      <c r="J1086" s="38" t="e">
        <f t="shared" si="239"/>
        <v>#N/A</v>
      </c>
      <c r="K1086" s="41" t="s">
        <v>348</v>
      </c>
      <c r="L1086" s="38">
        <f t="shared" si="240"/>
        <v>1.7500000000000002E-2</v>
      </c>
      <c r="M1086" s="38" t="e">
        <f t="shared" ca="1" si="241"/>
        <v>#N/A</v>
      </c>
      <c r="N1086" s="38" t="e">
        <f ca="1">VLOOKUP(B1086,$C$7:$T1084,13,FALSE)</f>
        <v>#N/A</v>
      </c>
      <c r="O1086" s="38" t="e">
        <f t="shared" ca="1" si="242"/>
        <v>#N/A</v>
      </c>
      <c r="P1086" s="38" t="e">
        <f t="shared" ca="1" si="243"/>
        <v>#N/A</v>
      </c>
      <c r="Q1086" s="38" t="e">
        <f t="shared" ca="1" si="244"/>
        <v>#N/A</v>
      </c>
      <c r="R1086" s="38">
        <f t="shared" si="245"/>
        <v>6000</v>
      </c>
      <c r="S1086" s="38" t="e">
        <f t="shared" ca="1" si="246"/>
        <v>#N/A</v>
      </c>
      <c r="T1086" s="38" t="e">
        <f t="shared" si="247"/>
        <v>#N/A</v>
      </c>
    </row>
    <row r="1087" spans="2:20" x14ac:dyDescent="0.25">
      <c r="B1087" s="38" t="e">
        <f t="shared" ca="1" si="234"/>
        <v>#N/A</v>
      </c>
      <c r="C1087" s="40">
        <f>Кабельный_журнал!P1053</f>
        <v>0</v>
      </c>
      <c r="D1087" s="38" t="e">
        <f t="shared" ca="1" si="235"/>
        <v>#N/A</v>
      </c>
      <c r="E1087" s="41" t="s">
        <v>351</v>
      </c>
      <c r="F1087" s="38" t="e">
        <f t="shared" ca="1" si="236"/>
        <v>#N/A</v>
      </c>
      <c r="G1087" s="38" t="e">
        <f t="shared" si="237"/>
        <v>#N/A</v>
      </c>
      <c r="H1087" s="41" t="s">
        <v>350</v>
      </c>
      <c r="I1087" s="38" t="e">
        <f t="shared" si="238"/>
        <v>#N/A</v>
      </c>
      <c r="J1087" s="38" t="e">
        <f t="shared" si="239"/>
        <v>#N/A</v>
      </c>
      <c r="K1087" s="41" t="s">
        <v>348</v>
      </c>
      <c r="L1087" s="38">
        <f t="shared" si="240"/>
        <v>1.7500000000000002E-2</v>
      </c>
      <c r="M1087" s="38" t="e">
        <f t="shared" ca="1" si="241"/>
        <v>#N/A</v>
      </c>
      <c r="N1087" s="38" t="e">
        <f ca="1">VLOOKUP(B1087,$C$7:$T1085,13,FALSE)</f>
        <v>#N/A</v>
      </c>
      <c r="O1087" s="38" t="e">
        <f t="shared" ca="1" si="242"/>
        <v>#N/A</v>
      </c>
      <c r="P1087" s="38" t="e">
        <f t="shared" ca="1" si="243"/>
        <v>#N/A</v>
      </c>
      <c r="Q1087" s="38" t="e">
        <f t="shared" ca="1" si="244"/>
        <v>#N/A</v>
      </c>
      <c r="R1087" s="38">
        <f t="shared" si="245"/>
        <v>6000</v>
      </c>
      <c r="S1087" s="38" t="e">
        <f t="shared" ca="1" si="246"/>
        <v>#N/A</v>
      </c>
      <c r="T1087" s="38" t="e">
        <f t="shared" si="247"/>
        <v>#N/A</v>
      </c>
    </row>
    <row r="1088" spans="2:20" x14ac:dyDescent="0.25">
      <c r="B1088" s="38" t="e">
        <f t="shared" ca="1" si="234"/>
        <v>#N/A</v>
      </c>
      <c r="C1088" s="40">
        <f>Кабельный_журнал!P1054</f>
        <v>0</v>
      </c>
      <c r="D1088" s="38" t="e">
        <f t="shared" ca="1" si="235"/>
        <v>#N/A</v>
      </c>
      <c r="E1088" s="41" t="s">
        <v>351</v>
      </c>
      <c r="F1088" s="38" t="e">
        <f t="shared" ca="1" si="236"/>
        <v>#N/A</v>
      </c>
      <c r="G1088" s="38" t="e">
        <f t="shared" si="237"/>
        <v>#N/A</v>
      </c>
      <c r="H1088" s="41" t="s">
        <v>350</v>
      </c>
      <c r="I1088" s="38" t="e">
        <f t="shared" si="238"/>
        <v>#N/A</v>
      </c>
      <c r="J1088" s="38" t="e">
        <f t="shared" si="239"/>
        <v>#N/A</v>
      </c>
      <c r="K1088" s="41" t="s">
        <v>348</v>
      </c>
      <c r="L1088" s="38">
        <f t="shared" si="240"/>
        <v>1.7500000000000002E-2</v>
      </c>
      <c r="M1088" s="38" t="e">
        <f t="shared" ca="1" si="241"/>
        <v>#N/A</v>
      </c>
      <c r="N1088" s="38" t="e">
        <f ca="1">VLOOKUP(B1088,$C$7:$T1086,13,FALSE)</f>
        <v>#N/A</v>
      </c>
      <c r="O1088" s="38" t="e">
        <f t="shared" ca="1" si="242"/>
        <v>#N/A</v>
      </c>
      <c r="P1088" s="38" t="e">
        <f t="shared" ca="1" si="243"/>
        <v>#N/A</v>
      </c>
      <c r="Q1088" s="38" t="e">
        <f t="shared" ca="1" si="244"/>
        <v>#N/A</v>
      </c>
      <c r="R1088" s="38">
        <f t="shared" si="245"/>
        <v>6000</v>
      </c>
      <c r="S1088" s="38" t="e">
        <f t="shared" ca="1" si="246"/>
        <v>#N/A</v>
      </c>
      <c r="T1088" s="38" t="e">
        <f t="shared" si="247"/>
        <v>#N/A</v>
      </c>
    </row>
    <row r="1089" spans="2:20" x14ac:dyDescent="0.25">
      <c r="B1089" s="38" t="e">
        <f t="shared" ca="1" si="234"/>
        <v>#N/A</v>
      </c>
      <c r="C1089" s="40">
        <f>Кабельный_журнал!P1055</f>
        <v>0</v>
      </c>
      <c r="D1089" s="38" t="e">
        <f t="shared" ca="1" si="235"/>
        <v>#N/A</v>
      </c>
      <c r="E1089" s="41" t="s">
        <v>351</v>
      </c>
      <c r="F1089" s="38" t="e">
        <f t="shared" ca="1" si="236"/>
        <v>#N/A</v>
      </c>
      <c r="G1089" s="38" t="e">
        <f t="shared" si="237"/>
        <v>#N/A</v>
      </c>
      <c r="H1089" s="41" t="s">
        <v>350</v>
      </c>
      <c r="I1089" s="38" t="e">
        <f t="shared" si="238"/>
        <v>#N/A</v>
      </c>
      <c r="J1089" s="38" t="e">
        <f t="shared" si="239"/>
        <v>#N/A</v>
      </c>
      <c r="K1089" s="41" t="s">
        <v>348</v>
      </c>
      <c r="L1089" s="38">
        <f t="shared" si="240"/>
        <v>1.7500000000000002E-2</v>
      </c>
      <c r="M1089" s="38" t="e">
        <f t="shared" ca="1" si="241"/>
        <v>#N/A</v>
      </c>
      <c r="N1089" s="38" t="e">
        <f ca="1">VLOOKUP(B1089,$C$7:$T1087,13,FALSE)</f>
        <v>#N/A</v>
      </c>
      <c r="O1089" s="38" t="e">
        <f t="shared" ca="1" si="242"/>
        <v>#N/A</v>
      </c>
      <c r="P1089" s="38" t="e">
        <f t="shared" ca="1" si="243"/>
        <v>#N/A</v>
      </c>
      <c r="Q1089" s="38" t="e">
        <f t="shared" ca="1" si="244"/>
        <v>#N/A</v>
      </c>
      <c r="R1089" s="38">
        <f t="shared" si="245"/>
        <v>6000</v>
      </c>
      <c r="S1089" s="38" t="e">
        <f t="shared" ca="1" si="246"/>
        <v>#N/A</v>
      </c>
      <c r="T1089" s="38" t="e">
        <f t="shared" si="247"/>
        <v>#N/A</v>
      </c>
    </row>
    <row r="1090" spans="2:20" x14ac:dyDescent="0.25">
      <c r="B1090" s="38" t="e">
        <f t="shared" ca="1" si="234"/>
        <v>#N/A</v>
      </c>
      <c r="C1090" s="40">
        <f>Кабельный_журнал!P1056</f>
        <v>0</v>
      </c>
      <c r="D1090" s="38" t="e">
        <f t="shared" ca="1" si="235"/>
        <v>#N/A</v>
      </c>
      <c r="E1090" s="41" t="s">
        <v>351</v>
      </c>
      <c r="F1090" s="38" t="e">
        <f t="shared" ca="1" si="236"/>
        <v>#N/A</v>
      </c>
      <c r="G1090" s="38" t="e">
        <f t="shared" si="237"/>
        <v>#N/A</v>
      </c>
      <c r="H1090" s="41" t="s">
        <v>350</v>
      </c>
      <c r="I1090" s="38" t="e">
        <f t="shared" si="238"/>
        <v>#N/A</v>
      </c>
      <c r="J1090" s="38" t="e">
        <f t="shared" si="239"/>
        <v>#N/A</v>
      </c>
      <c r="K1090" s="41" t="s">
        <v>348</v>
      </c>
      <c r="L1090" s="38">
        <f t="shared" si="240"/>
        <v>1.7500000000000002E-2</v>
      </c>
      <c r="M1090" s="38" t="e">
        <f t="shared" ca="1" si="241"/>
        <v>#N/A</v>
      </c>
      <c r="N1090" s="38" t="e">
        <f ca="1">VLOOKUP(B1090,$C$7:$T1088,13,FALSE)</f>
        <v>#N/A</v>
      </c>
      <c r="O1090" s="38" t="e">
        <f t="shared" ca="1" si="242"/>
        <v>#N/A</v>
      </c>
      <c r="P1090" s="38" t="e">
        <f t="shared" ca="1" si="243"/>
        <v>#N/A</v>
      </c>
      <c r="Q1090" s="38" t="e">
        <f t="shared" ca="1" si="244"/>
        <v>#N/A</v>
      </c>
      <c r="R1090" s="38">
        <f t="shared" si="245"/>
        <v>6000</v>
      </c>
      <c r="S1090" s="38" t="e">
        <f t="shared" ca="1" si="246"/>
        <v>#N/A</v>
      </c>
      <c r="T1090" s="38" t="e">
        <f t="shared" si="247"/>
        <v>#N/A</v>
      </c>
    </row>
    <row r="1091" spans="2:20" x14ac:dyDescent="0.25">
      <c r="B1091" s="38" t="e">
        <f t="shared" ca="1" si="234"/>
        <v>#N/A</v>
      </c>
      <c r="C1091" s="40">
        <f>Кабельный_журнал!P1057</f>
        <v>0</v>
      </c>
      <c r="D1091" s="38" t="e">
        <f t="shared" ca="1" si="235"/>
        <v>#N/A</v>
      </c>
      <c r="E1091" s="41" t="s">
        <v>351</v>
      </c>
      <c r="F1091" s="38" t="e">
        <f t="shared" ca="1" si="236"/>
        <v>#N/A</v>
      </c>
      <c r="G1091" s="38" t="e">
        <f t="shared" si="237"/>
        <v>#N/A</v>
      </c>
      <c r="H1091" s="41" t="s">
        <v>350</v>
      </c>
      <c r="I1091" s="38" t="e">
        <f t="shared" si="238"/>
        <v>#N/A</v>
      </c>
      <c r="J1091" s="38" t="e">
        <f t="shared" si="239"/>
        <v>#N/A</v>
      </c>
      <c r="K1091" s="41" t="s">
        <v>348</v>
      </c>
      <c r="L1091" s="38">
        <f t="shared" si="240"/>
        <v>1.7500000000000002E-2</v>
      </c>
      <c r="M1091" s="38" t="e">
        <f t="shared" ca="1" si="241"/>
        <v>#N/A</v>
      </c>
      <c r="N1091" s="38" t="e">
        <f ca="1">VLOOKUP(B1091,$C$7:$T1089,13,FALSE)</f>
        <v>#N/A</v>
      </c>
      <c r="O1091" s="38" t="e">
        <f t="shared" ca="1" si="242"/>
        <v>#N/A</v>
      </c>
      <c r="P1091" s="38" t="e">
        <f t="shared" ca="1" si="243"/>
        <v>#N/A</v>
      </c>
      <c r="Q1091" s="38" t="e">
        <f t="shared" ca="1" si="244"/>
        <v>#N/A</v>
      </c>
      <c r="R1091" s="38">
        <f t="shared" si="245"/>
        <v>6000</v>
      </c>
      <c r="S1091" s="38" t="e">
        <f t="shared" ca="1" si="246"/>
        <v>#N/A</v>
      </c>
      <c r="T1091" s="38" t="e">
        <f t="shared" si="247"/>
        <v>#N/A</v>
      </c>
    </row>
    <row r="1092" spans="2:20" x14ac:dyDescent="0.25">
      <c r="B1092" s="38" t="e">
        <f t="shared" ca="1" si="234"/>
        <v>#N/A</v>
      </c>
      <c r="C1092" s="40">
        <f>Кабельный_журнал!P1058</f>
        <v>0</v>
      </c>
      <c r="D1092" s="38" t="e">
        <f t="shared" ca="1" si="235"/>
        <v>#N/A</v>
      </c>
      <c r="E1092" s="41" t="s">
        <v>351</v>
      </c>
      <c r="F1092" s="38" t="e">
        <f t="shared" ca="1" si="236"/>
        <v>#N/A</v>
      </c>
      <c r="G1092" s="38" t="e">
        <f t="shared" si="237"/>
        <v>#N/A</v>
      </c>
      <c r="H1092" s="41" t="s">
        <v>350</v>
      </c>
      <c r="I1092" s="38" t="e">
        <f t="shared" si="238"/>
        <v>#N/A</v>
      </c>
      <c r="J1092" s="38" t="e">
        <f t="shared" si="239"/>
        <v>#N/A</v>
      </c>
      <c r="K1092" s="41" t="s">
        <v>348</v>
      </c>
      <c r="L1092" s="38">
        <f t="shared" si="240"/>
        <v>1.7500000000000002E-2</v>
      </c>
      <c r="M1092" s="38" t="e">
        <f t="shared" ca="1" si="241"/>
        <v>#N/A</v>
      </c>
      <c r="N1092" s="38" t="e">
        <f ca="1">VLOOKUP(B1092,$C$7:$T1090,13,FALSE)</f>
        <v>#N/A</v>
      </c>
      <c r="O1092" s="38" t="e">
        <f t="shared" ca="1" si="242"/>
        <v>#N/A</v>
      </c>
      <c r="P1092" s="38" t="e">
        <f t="shared" ca="1" si="243"/>
        <v>#N/A</v>
      </c>
      <c r="Q1092" s="38" t="e">
        <f t="shared" ca="1" si="244"/>
        <v>#N/A</v>
      </c>
      <c r="R1092" s="38">
        <f t="shared" si="245"/>
        <v>6000</v>
      </c>
      <c r="S1092" s="38" t="e">
        <f t="shared" ca="1" si="246"/>
        <v>#N/A</v>
      </c>
      <c r="T1092" s="38" t="e">
        <f t="shared" si="247"/>
        <v>#N/A</v>
      </c>
    </row>
    <row r="1093" spans="2:20" x14ac:dyDescent="0.25">
      <c r="B1093" s="38" t="e">
        <f t="shared" ca="1" si="234"/>
        <v>#N/A</v>
      </c>
      <c r="C1093" s="40">
        <f>Кабельный_журнал!P1059</f>
        <v>0</v>
      </c>
      <c r="D1093" s="38" t="e">
        <f t="shared" ca="1" si="235"/>
        <v>#N/A</v>
      </c>
      <c r="E1093" s="41" t="s">
        <v>351</v>
      </c>
      <c r="F1093" s="38" t="e">
        <f t="shared" ca="1" si="236"/>
        <v>#N/A</v>
      </c>
      <c r="G1093" s="38" t="e">
        <f t="shared" si="237"/>
        <v>#N/A</v>
      </c>
      <c r="H1093" s="41" t="s">
        <v>350</v>
      </c>
      <c r="I1093" s="38" t="e">
        <f t="shared" si="238"/>
        <v>#N/A</v>
      </c>
      <c r="J1093" s="38" t="e">
        <f t="shared" si="239"/>
        <v>#N/A</v>
      </c>
      <c r="K1093" s="41" t="s">
        <v>348</v>
      </c>
      <c r="L1093" s="38">
        <f t="shared" si="240"/>
        <v>1.7500000000000002E-2</v>
      </c>
      <c r="M1093" s="38" t="e">
        <f t="shared" ca="1" si="241"/>
        <v>#N/A</v>
      </c>
      <c r="N1093" s="38" t="e">
        <f ca="1">VLOOKUP(B1093,$C$7:$T1091,13,FALSE)</f>
        <v>#N/A</v>
      </c>
      <c r="O1093" s="38" t="e">
        <f t="shared" ca="1" si="242"/>
        <v>#N/A</v>
      </c>
      <c r="P1093" s="38" t="e">
        <f t="shared" ca="1" si="243"/>
        <v>#N/A</v>
      </c>
      <c r="Q1093" s="38" t="e">
        <f t="shared" ca="1" si="244"/>
        <v>#N/A</v>
      </c>
      <c r="R1093" s="38">
        <f t="shared" si="245"/>
        <v>6000</v>
      </c>
      <c r="S1093" s="38" t="e">
        <f t="shared" ca="1" si="246"/>
        <v>#N/A</v>
      </c>
      <c r="T1093" s="38" t="e">
        <f t="shared" si="247"/>
        <v>#N/A</v>
      </c>
    </row>
    <row r="1094" spans="2:20" x14ac:dyDescent="0.25">
      <c r="B1094" s="38" t="e">
        <f t="shared" ca="1" si="234"/>
        <v>#N/A</v>
      </c>
      <c r="C1094" s="40">
        <f>Кабельный_журнал!P1060</f>
        <v>0</v>
      </c>
      <c r="D1094" s="38" t="e">
        <f t="shared" ca="1" si="235"/>
        <v>#N/A</v>
      </c>
      <c r="E1094" s="41" t="s">
        <v>351</v>
      </c>
      <c r="F1094" s="38" t="e">
        <f t="shared" ca="1" si="236"/>
        <v>#N/A</v>
      </c>
      <c r="G1094" s="38" t="e">
        <f t="shared" si="237"/>
        <v>#N/A</v>
      </c>
      <c r="H1094" s="41" t="s">
        <v>350</v>
      </c>
      <c r="I1094" s="38" t="e">
        <f t="shared" si="238"/>
        <v>#N/A</v>
      </c>
      <c r="J1094" s="38" t="e">
        <f t="shared" si="239"/>
        <v>#N/A</v>
      </c>
      <c r="K1094" s="41" t="s">
        <v>348</v>
      </c>
      <c r="L1094" s="38">
        <f t="shared" si="240"/>
        <v>1.7500000000000002E-2</v>
      </c>
      <c r="M1094" s="38" t="e">
        <f t="shared" ca="1" si="241"/>
        <v>#N/A</v>
      </c>
      <c r="N1094" s="38" t="e">
        <f ca="1">VLOOKUP(B1094,$C$7:$T1092,13,FALSE)</f>
        <v>#N/A</v>
      </c>
      <c r="O1094" s="38" t="e">
        <f t="shared" ca="1" si="242"/>
        <v>#N/A</v>
      </c>
      <c r="P1094" s="38" t="e">
        <f t="shared" ca="1" si="243"/>
        <v>#N/A</v>
      </c>
      <c r="Q1094" s="38" t="e">
        <f t="shared" ca="1" si="244"/>
        <v>#N/A</v>
      </c>
      <c r="R1094" s="38">
        <f t="shared" si="245"/>
        <v>6000</v>
      </c>
      <c r="S1094" s="38" t="e">
        <f t="shared" ca="1" si="246"/>
        <v>#N/A</v>
      </c>
      <c r="T1094" s="38" t="e">
        <f t="shared" si="247"/>
        <v>#N/A</v>
      </c>
    </row>
    <row r="1095" spans="2:20" x14ac:dyDescent="0.25">
      <c r="B1095" s="38" t="e">
        <f t="shared" ca="1" si="234"/>
        <v>#N/A</v>
      </c>
      <c r="C1095" s="40">
        <f>Кабельный_журнал!P1061</f>
        <v>0</v>
      </c>
      <c r="D1095" s="38" t="e">
        <f t="shared" ca="1" si="235"/>
        <v>#N/A</v>
      </c>
      <c r="E1095" s="41" t="s">
        <v>351</v>
      </c>
      <c r="F1095" s="38" t="e">
        <f t="shared" ca="1" si="236"/>
        <v>#N/A</v>
      </c>
      <c r="G1095" s="38" t="e">
        <f t="shared" si="237"/>
        <v>#N/A</v>
      </c>
      <c r="H1095" s="41" t="s">
        <v>350</v>
      </c>
      <c r="I1095" s="38" t="e">
        <f t="shared" si="238"/>
        <v>#N/A</v>
      </c>
      <c r="J1095" s="38" t="e">
        <f t="shared" si="239"/>
        <v>#N/A</v>
      </c>
      <c r="K1095" s="41" t="s">
        <v>348</v>
      </c>
      <c r="L1095" s="38">
        <f t="shared" si="240"/>
        <v>1.7500000000000002E-2</v>
      </c>
      <c r="M1095" s="38" t="e">
        <f t="shared" ca="1" si="241"/>
        <v>#N/A</v>
      </c>
      <c r="N1095" s="38" t="e">
        <f ca="1">VLOOKUP(B1095,$C$7:$T1093,13,FALSE)</f>
        <v>#N/A</v>
      </c>
      <c r="O1095" s="38" t="e">
        <f t="shared" ca="1" si="242"/>
        <v>#N/A</v>
      </c>
      <c r="P1095" s="38" t="e">
        <f t="shared" ca="1" si="243"/>
        <v>#N/A</v>
      </c>
      <c r="Q1095" s="38" t="e">
        <f t="shared" ca="1" si="244"/>
        <v>#N/A</v>
      </c>
      <c r="R1095" s="38">
        <f t="shared" si="245"/>
        <v>6000</v>
      </c>
      <c r="S1095" s="38" t="e">
        <f t="shared" ca="1" si="246"/>
        <v>#N/A</v>
      </c>
      <c r="T1095" s="38" t="e">
        <f t="shared" si="247"/>
        <v>#N/A</v>
      </c>
    </row>
    <row r="1096" spans="2:20" x14ac:dyDescent="0.25">
      <c r="B1096" s="38" t="e">
        <f t="shared" ca="1" si="234"/>
        <v>#N/A</v>
      </c>
      <c r="C1096" s="40">
        <f>Кабельный_журнал!P1062</f>
        <v>0</v>
      </c>
      <c r="D1096" s="38" t="e">
        <f t="shared" ca="1" si="235"/>
        <v>#N/A</v>
      </c>
      <c r="E1096" s="41" t="s">
        <v>351</v>
      </c>
      <c r="F1096" s="38" t="e">
        <f t="shared" ca="1" si="236"/>
        <v>#N/A</v>
      </c>
      <c r="G1096" s="38" t="e">
        <f t="shared" si="237"/>
        <v>#N/A</v>
      </c>
      <c r="H1096" s="41" t="s">
        <v>350</v>
      </c>
      <c r="I1096" s="38" t="e">
        <f t="shared" si="238"/>
        <v>#N/A</v>
      </c>
      <c r="J1096" s="38" t="e">
        <f t="shared" si="239"/>
        <v>#N/A</v>
      </c>
      <c r="K1096" s="41" t="s">
        <v>348</v>
      </c>
      <c r="L1096" s="38">
        <f t="shared" si="240"/>
        <v>1.7500000000000002E-2</v>
      </c>
      <c r="M1096" s="38" t="e">
        <f t="shared" ca="1" si="241"/>
        <v>#N/A</v>
      </c>
      <c r="N1096" s="38" t="e">
        <f ca="1">VLOOKUP(B1096,$C$7:$T1094,13,FALSE)</f>
        <v>#N/A</v>
      </c>
      <c r="O1096" s="38" t="e">
        <f t="shared" ca="1" si="242"/>
        <v>#N/A</v>
      </c>
      <c r="P1096" s="38" t="e">
        <f t="shared" ca="1" si="243"/>
        <v>#N/A</v>
      </c>
      <c r="Q1096" s="38" t="e">
        <f t="shared" ca="1" si="244"/>
        <v>#N/A</v>
      </c>
      <c r="R1096" s="38">
        <f t="shared" si="245"/>
        <v>6000</v>
      </c>
      <c r="S1096" s="38" t="e">
        <f t="shared" ca="1" si="246"/>
        <v>#N/A</v>
      </c>
      <c r="T1096" s="38" t="e">
        <f t="shared" si="247"/>
        <v>#N/A</v>
      </c>
    </row>
    <row r="1097" spans="2:20" x14ac:dyDescent="0.25">
      <c r="B1097" s="38" t="e">
        <f t="shared" ca="1" si="234"/>
        <v>#N/A</v>
      </c>
      <c r="C1097" s="40">
        <f>Кабельный_журнал!P1063</f>
        <v>0</v>
      </c>
      <c r="D1097" s="38" t="e">
        <f t="shared" ca="1" si="235"/>
        <v>#N/A</v>
      </c>
      <c r="E1097" s="41" t="s">
        <v>351</v>
      </c>
      <c r="F1097" s="38" t="e">
        <f t="shared" ca="1" si="236"/>
        <v>#N/A</v>
      </c>
      <c r="G1097" s="38" t="e">
        <f t="shared" si="237"/>
        <v>#N/A</v>
      </c>
      <c r="H1097" s="41" t="s">
        <v>350</v>
      </c>
      <c r="I1097" s="38" t="e">
        <f t="shared" si="238"/>
        <v>#N/A</v>
      </c>
      <c r="J1097" s="38" t="e">
        <f t="shared" si="239"/>
        <v>#N/A</v>
      </c>
      <c r="K1097" s="41" t="s">
        <v>348</v>
      </c>
      <c r="L1097" s="38">
        <f t="shared" si="240"/>
        <v>1.7500000000000002E-2</v>
      </c>
      <c r="M1097" s="38" t="e">
        <f t="shared" ca="1" si="241"/>
        <v>#N/A</v>
      </c>
      <c r="N1097" s="38" t="e">
        <f ca="1">VLOOKUP(B1097,$C$7:$T1095,13,FALSE)</f>
        <v>#N/A</v>
      </c>
      <c r="O1097" s="38" t="e">
        <f t="shared" ca="1" si="242"/>
        <v>#N/A</v>
      </c>
      <c r="P1097" s="38" t="e">
        <f t="shared" ca="1" si="243"/>
        <v>#N/A</v>
      </c>
      <c r="Q1097" s="38" t="e">
        <f t="shared" ca="1" si="244"/>
        <v>#N/A</v>
      </c>
      <c r="R1097" s="38">
        <f t="shared" si="245"/>
        <v>6000</v>
      </c>
      <c r="S1097" s="38" t="e">
        <f t="shared" ca="1" si="246"/>
        <v>#N/A</v>
      </c>
      <c r="T1097" s="38" t="e">
        <f t="shared" si="247"/>
        <v>#N/A</v>
      </c>
    </row>
    <row r="1098" spans="2:20" x14ac:dyDescent="0.25">
      <c r="B1098" s="38" t="e">
        <f t="shared" ca="1" si="234"/>
        <v>#N/A</v>
      </c>
      <c r="C1098" s="40">
        <f>Кабельный_журнал!P1064</f>
        <v>0</v>
      </c>
      <c r="D1098" s="38" t="e">
        <f t="shared" ca="1" si="235"/>
        <v>#N/A</v>
      </c>
      <c r="E1098" s="41" t="s">
        <v>351</v>
      </c>
      <c r="F1098" s="38" t="e">
        <f t="shared" ca="1" si="236"/>
        <v>#N/A</v>
      </c>
      <c r="G1098" s="38" t="e">
        <f t="shared" si="237"/>
        <v>#N/A</v>
      </c>
      <c r="H1098" s="41" t="s">
        <v>350</v>
      </c>
      <c r="I1098" s="38" t="e">
        <f t="shared" si="238"/>
        <v>#N/A</v>
      </c>
      <c r="J1098" s="38" t="e">
        <f t="shared" si="239"/>
        <v>#N/A</v>
      </c>
      <c r="K1098" s="41" t="s">
        <v>348</v>
      </c>
      <c r="L1098" s="38">
        <f t="shared" si="240"/>
        <v>1.7500000000000002E-2</v>
      </c>
      <c r="M1098" s="38" t="e">
        <f t="shared" ca="1" si="241"/>
        <v>#N/A</v>
      </c>
      <c r="N1098" s="38" t="e">
        <f ca="1">VLOOKUP(B1098,$C$7:$T1096,13,FALSE)</f>
        <v>#N/A</v>
      </c>
      <c r="O1098" s="38" t="e">
        <f t="shared" ca="1" si="242"/>
        <v>#N/A</v>
      </c>
      <c r="P1098" s="38" t="e">
        <f t="shared" ca="1" si="243"/>
        <v>#N/A</v>
      </c>
      <c r="Q1098" s="38" t="e">
        <f t="shared" ca="1" si="244"/>
        <v>#N/A</v>
      </c>
      <c r="R1098" s="38">
        <f t="shared" si="245"/>
        <v>6000</v>
      </c>
      <c r="S1098" s="38" t="e">
        <f t="shared" ca="1" si="246"/>
        <v>#N/A</v>
      </c>
      <c r="T1098" s="38" t="e">
        <f t="shared" si="247"/>
        <v>#N/A</v>
      </c>
    </row>
    <row r="1099" spans="2:20" x14ac:dyDescent="0.25">
      <c r="B1099" s="38" t="e">
        <f t="shared" ca="1" si="234"/>
        <v>#N/A</v>
      </c>
      <c r="C1099" s="40">
        <f>Кабельный_журнал!P1065</f>
        <v>0</v>
      </c>
      <c r="D1099" s="38" t="e">
        <f t="shared" ca="1" si="235"/>
        <v>#N/A</v>
      </c>
      <c r="E1099" s="41" t="s">
        <v>351</v>
      </c>
      <c r="F1099" s="38" t="e">
        <f t="shared" ca="1" si="236"/>
        <v>#N/A</v>
      </c>
      <c r="G1099" s="38" t="e">
        <f t="shared" si="237"/>
        <v>#N/A</v>
      </c>
      <c r="H1099" s="41" t="s">
        <v>350</v>
      </c>
      <c r="I1099" s="38" t="e">
        <f t="shared" si="238"/>
        <v>#N/A</v>
      </c>
      <c r="J1099" s="38" t="e">
        <f t="shared" si="239"/>
        <v>#N/A</v>
      </c>
      <c r="K1099" s="41" t="s">
        <v>348</v>
      </c>
      <c r="L1099" s="38">
        <f t="shared" si="240"/>
        <v>1.7500000000000002E-2</v>
      </c>
      <c r="M1099" s="38" t="e">
        <f t="shared" ca="1" si="241"/>
        <v>#N/A</v>
      </c>
      <c r="N1099" s="38" t="e">
        <f ca="1">VLOOKUP(B1099,$C$7:$T1097,13,FALSE)</f>
        <v>#N/A</v>
      </c>
      <c r="O1099" s="38" t="e">
        <f t="shared" ca="1" si="242"/>
        <v>#N/A</v>
      </c>
      <c r="P1099" s="38" t="e">
        <f t="shared" ca="1" si="243"/>
        <v>#N/A</v>
      </c>
      <c r="Q1099" s="38" t="e">
        <f t="shared" ca="1" si="244"/>
        <v>#N/A</v>
      </c>
      <c r="R1099" s="38">
        <f t="shared" si="245"/>
        <v>6000</v>
      </c>
      <c r="S1099" s="38" t="e">
        <f t="shared" ca="1" si="246"/>
        <v>#N/A</v>
      </c>
      <c r="T1099" s="38" t="e">
        <f t="shared" si="247"/>
        <v>#N/A</v>
      </c>
    </row>
    <row r="1100" spans="2:20" x14ac:dyDescent="0.25">
      <c r="B1100" s="38" t="e">
        <f t="shared" ca="1" si="234"/>
        <v>#N/A</v>
      </c>
      <c r="C1100" s="40">
        <f>Кабельный_журнал!P1066</f>
        <v>0</v>
      </c>
      <c r="D1100" s="38" t="e">
        <f t="shared" ca="1" si="235"/>
        <v>#N/A</v>
      </c>
      <c r="E1100" s="41" t="s">
        <v>351</v>
      </c>
      <c r="F1100" s="38" t="e">
        <f t="shared" ca="1" si="236"/>
        <v>#N/A</v>
      </c>
      <c r="G1100" s="38" t="e">
        <f t="shared" si="237"/>
        <v>#N/A</v>
      </c>
      <c r="H1100" s="41" t="s">
        <v>350</v>
      </c>
      <c r="I1100" s="38" t="e">
        <f t="shared" si="238"/>
        <v>#N/A</v>
      </c>
      <c r="J1100" s="38" t="e">
        <f t="shared" si="239"/>
        <v>#N/A</v>
      </c>
      <c r="K1100" s="41" t="s">
        <v>348</v>
      </c>
      <c r="L1100" s="38">
        <f t="shared" si="240"/>
        <v>1.7500000000000002E-2</v>
      </c>
      <c r="M1100" s="38" t="e">
        <f t="shared" ca="1" si="241"/>
        <v>#N/A</v>
      </c>
      <c r="N1100" s="38" t="e">
        <f ca="1">VLOOKUP(B1100,$C$7:$T1098,13,FALSE)</f>
        <v>#N/A</v>
      </c>
      <c r="O1100" s="38" t="e">
        <f t="shared" ca="1" si="242"/>
        <v>#N/A</v>
      </c>
      <c r="P1100" s="38" t="e">
        <f t="shared" ca="1" si="243"/>
        <v>#N/A</v>
      </c>
      <c r="Q1100" s="38" t="e">
        <f t="shared" ca="1" si="244"/>
        <v>#N/A</v>
      </c>
      <c r="R1100" s="38">
        <f t="shared" si="245"/>
        <v>6000</v>
      </c>
      <c r="S1100" s="38" t="e">
        <f t="shared" ca="1" si="246"/>
        <v>#N/A</v>
      </c>
      <c r="T1100" s="38" t="e">
        <f t="shared" si="247"/>
        <v>#N/A</v>
      </c>
    </row>
    <row r="1101" spans="2:20" x14ac:dyDescent="0.25">
      <c r="B1101" s="38" t="e">
        <f t="shared" ca="1" si="234"/>
        <v>#N/A</v>
      </c>
      <c r="C1101" s="40">
        <f>Кабельный_журнал!P1067</f>
        <v>0</v>
      </c>
      <c r="D1101" s="38" t="e">
        <f t="shared" ca="1" si="235"/>
        <v>#N/A</v>
      </c>
      <c r="E1101" s="41" t="s">
        <v>351</v>
      </c>
      <c r="F1101" s="38" t="e">
        <f t="shared" ca="1" si="236"/>
        <v>#N/A</v>
      </c>
      <c r="G1101" s="38" t="e">
        <f t="shared" si="237"/>
        <v>#N/A</v>
      </c>
      <c r="H1101" s="41" t="s">
        <v>350</v>
      </c>
      <c r="I1101" s="38" t="e">
        <f t="shared" si="238"/>
        <v>#N/A</v>
      </c>
      <c r="J1101" s="38" t="e">
        <f t="shared" si="239"/>
        <v>#N/A</v>
      </c>
      <c r="K1101" s="41" t="s">
        <v>348</v>
      </c>
      <c r="L1101" s="38">
        <f t="shared" si="240"/>
        <v>1.7500000000000002E-2</v>
      </c>
      <c r="M1101" s="38" t="e">
        <f t="shared" ca="1" si="241"/>
        <v>#N/A</v>
      </c>
      <c r="N1101" s="38" t="e">
        <f ca="1">VLOOKUP(B1101,$C$7:$T1099,13,FALSE)</f>
        <v>#N/A</v>
      </c>
      <c r="O1101" s="38" t="e">
        <f t="shared" ca="1" si="242"/>
        <v>#N/A</v>
      </c>
      <c r="P1101" s="38" t="e">
        <f t="shared" ca="1" si="243"/>
        <v>#N/A</v>
      </c>
      <c r="Q1101" s="38" t="e">
        <f t="shared" ca="1" si="244"/>
        <v>#N/A</v>
      </c>
      <c r="R1101" s="38">
        <f t="shared" si="245"/>
        <v>6000</v>
      </c>
      <c r="S1101" s="38" t="e">
        <f t="shared" ca="1" si="246"/>
        <v>#N/A</v>
      </c>
      <c r="T1101" s="38" t="e">
        <f t="shared" si="247"/>
        <v>#N/A</v>
      </c>
    </row>
    <row r="1102" spans="2:20" x14ac:dyDescent="0.25">
      <c r="B1102" s="38" t="e">
        <f t="shared" ca="1" si="234"/>
        <v>#N/A</v>
      </c>
      <c r="C1102" s="40">
        <f>Кабельный_журнал!P1068</f>
        <v>0</v>
      </c>
      <c r="D1102" s="38" t="e">
        <f t="shared" ca="1" si="235"/>
        <v>#N/A</v>
      </c>
      <c r="E1102" s="41" t="s">
        <v>351</v>
      </c>
      <c r="F1102" s="38" t="e">
        <f t="shared" ca="1" si="236"/>
        <v>#N/A</v>
      </c>
      <c r="G1102" s="38" t="e">
        <f t="shared" si="237"/>
        <v>#N/A</v>
      </c>
      <c r="H1102" s="41" t="s">
        <v>350</v>
      </c>
      <c r="I1102" s="38" t="e">
        <f t="shared" si="238"/>
        <v>#N/A</v>
      </c>
      <c r="J1102" s="38" t="e">
        <f t="shared" si="239"/>
        <v>#N/A</v>
      </c>
      <c r="K1102" s="41" t="s">
        <v>348</v>
      </c>
      <c r="L1102" s="38">
        <f t="shared" si="240"/>
        <v>1.7500000000000002E-2</v>
      </c>
      <c r="M1102" s="38" t="e">
        <f t="shared" ca="1" si="241"/>
        <v>#N/A</v>
      </c>
      <c r="N1102" s="38" t="e">
        <f ca="1">VLOOKUP(B1102,$C$7:$T1100,13,FALSE)</f>
        <v>#N/A</v>
      </c>
      <c r="O1102" s="38" t="e">
        <f t="shared" ca="1" si="242"/>
        <v>#N/A</v>
      </c>
      <c r="P1102" s="38" t="e">
        <f t="shared" ca="1" si="243"/>
        <v>#N/A</v>
      </c>
      <c r="Q1102" s="38" t="e">
        <f t="shared" ca="1" si="244"/>
        <v>#N/A</v>
      </c>
      <c r="R1102" s="38">
        <f t="shared" si="245"/>
        <v>6000</v>
      </c>
      <c r="S1102" s="38" t="e">
        <f t="shared" ca="1" si="246"/>
        <v>#N/A</v>
      </c>
      <c r="T1102" s="38" t="e">
        <f t="shared" si="247"/>
        <v>#N/A</v>
      </c>
    </row>
    <row r="1103" spans="2:20" x14ac:dyDescent="0.25">
      <c r="B1103" s="38" t="e">
        <f t="shared" ca="1" si="234"/>
        <v>#N/A</v>
      </c>
      <c r="C1103" s="40">
        <f>Кабельный_журнал!P1069</f>
        <v>0</v>
      </c>
      <c r="D1103" s="38" t="e">
        <f t="shared" ca="1" si="235"/>
        <v>#N/A</v>
      </c>
      <c r="E1103" s="41" t="s">
        <v>351</v>
      </c>
      <c r="F1103" s="38" t="e">
        <f t="shared" ca="1" si="236"/>
        <v>#N/A</v>
      </c>
      <c r="G1103" s="38" t="e">
        <f t="shared" si="237"/>
        <v>#N/A</v>
      </c>
      <c r="H1103" s="41" t="s">
        <v>350</v>
      </c>
      <c r="I1103" s="38" t="e">
        <f t="shared" si="238"/>
        <v>#N/A</v>
      </c>
      <c r="J1103" s="38" t="e">
        <f t="shared" si="239"/>
        <v>#N/A</v>
      </c>
      <c r="K1103" s="41" t="s">
        <v>348</v>
      </c>
      <c r="L1103" s="38">
        <f t="shared" si="240"/>
        <v>1.7500000000000002E-2</v>
      </c>
      <c r="M1103" s="38" t="e">
        <f t="shared" ca="1" si="241"/>
        <v>#N/A</v>
      </c>
      <c r="N1103" s="38" t="e">
        <f ca="1">VLOOKUP(B1103,$C$7:$T1101,13,FALSE)</f>
        <v>#N/A</v>
      </c>
      <c r="O1103" s="38" t="e">
        <f t="shared" ca="1" si="242"/>
        <v>#N/A</v>
      </c>
      <c r="P1103" s="38" t="e">
        <f t="shared" ca="1" si="243"/>
        <v>#N/A</v>
      </c>
      <c r="Q1103" s="38" t="e">
        <f t="shared" ca="1" si="244"/>
        <v>#N/A</v>
      </c>
      <c r="R1103" s="38">
        <f t="shared" si="245"/>
        <v>6000</v>
      </c>
      <c r="S1103" s="38" t="e">
        <f t="shared" ca="1" si="246"/>
        <v>#N/A</v>
      </c>
      <c r="T1103" s="38" t="e">
        <f t="shared" si="247"/>
        <v>#N/A</v>
      </c>
    </row>
    <row r="1104" spans="2:20" x14ac:dyDescent="0.25">
      <c r="B1104" s="38" t="e">
        <f t="shared" ca="1" si="234"/>
        <v>#N/A</v>
      </c>
      <c r="C1104" s="40">
        <f>Кабельный_журнал!P1070</f>
        <v>0</v>
      </c>
      <c r="D1104" s="38" t="e">
        <f t="shared" ca="1" si="235"/>
        <v>#N/A</v>
      </c>
      <c r="E1104" s="41" t="s">
        <v>351</v>
      </c>
      <c r="F1104" s="38" t="e">
        <f t="shared" ca="1" si="236"/>
        <v>#N/A</v>
      </c>
      <c r="G1104" s="38" t="e">
        <f t="shared" si="237"/>
        <v>#N/A</v>
      </c>
      <c r="H1104" s="41" t="s">
        <v>350</v>
      </c>
      <c r="I1104" s="38" t="e">
        <f t="shared" si="238"/>
        <v>#N/A</v>
      </c>
      <c r="J1104" s="38" t="e">
        <f t="shared" si="239"/>
        <v>#N/A</v>
      </c>
      <c r="K1104" s="41" t="s">
        <v>348</v>
      </c>
      <c r="L1104" s="38">
        <f t="shared" si="240"/>
        <v>1.7500000000000002E-2</v>
      </c>
      <c r="M1104" s="38" t="e">
        <f t="shared" ca="1" si="241"/>
        <v>#N/A</v>
      </c>
      <c r="N1104" s="38" t="e">
        <f ca="1">VLOOKUP(B1104,$C$7:$T1102,13,FALSE)</f>
        <v>#N/A</v>
      </c>
      <c r="O1104" s="38" t="e">
        <f t="shared" ca="1" si="242"/>
        <v>#N/A</v>
      </c>
      <c r="P1104" s="38" t="e">
        <f t="shared" ca="1" si="243"/>
        <v>#N/A</v>
      </c>
      <c r="Q1104" s="38" t="e">
        <f t="shared" ca="1" si="244"/>
        <v>#N/A</v>
      </c>
      <c r="R1104" s="38">
        <f t="shared" si="245"/>
        <v>6000</v>
      </c>
      <c r="S1104" s="38" t="e">
        <f t="shared" ca="1" si="246"/>
        <v>#N/A</v>
      </c>
      <c r="T1104" s="38" t="e">
        <f t="shared" si="247"/>
        <v>#N/A</v>
      </c>
    </row>
    <row r="1105" spans="2:20" x14ac:dyDescent="0.25">
      <c r="B1105" s="38" t="e">
        <f t="shared" ca="1" si="234"/>
        <v>#N/A</v>
      </c>
      <c r="C1105" s="40">
        <f>Кабельный_журнал!P1071</f>
        <v>0</v>
      </c>
      <c r="D1105" s="38" t="e">
        <f t="shared" ca="1" si="235"/>
        <v>#N/A</v>
      </c>
      <c r="E1105" s="41" t="s">
        <v>351</v>
      </c>
      <c r="F1105" s="38" t="e">
        <f t="shared" ca="1" si="236"/>
        <v>#N/A</v>
      </c>
      <c r="G1105" s="38" t="e">
        <f t="shared" si="237"/>
        <v>#N/A</v>
      </c>
      <c r="H1105" s="41" t="s">
        <v>350</v>
      </c>
      <c r="I1105" s="38" t="e">
        <f t="shared" si="238"/>
        <v>#N/A</v>
      </c>
      <c r="J1105" s="38" t="e">
        <f t="shared" si="239"/>
        <v>#N/A</v>
      </c>
      <c r="K1105" s="41" t="s">
        <v>348</v>
      </c>
      <c r="L1105" s="38">
        <f t="shared" si="240"/>
        <v>1.7500000000000002E-2</v>
      </c>
      <c r="M1105" s="38" t="e">
        <f t="shared" ca="1" si="241"/>
        <v>#N/A</v>
      </c>
      <c r="N1105" s="38" t="e">
        <f ca="1">VLOOKUP(B1105,$C$7:$T1103,13,FALSE)</f>
        <v>#N/A</v>
      </c>
      <c r="O1105" s="38" t="e">
        <f t="shared" ca="1" si="242"/>
        <v>#N/A</v>
      </c>
      <c r="P1105" s="38" t="e">
        <f t="shared" ca="1" si="243"/>
        <v>#N/A</v>
      </c>
      <c r="Q1105" s="38" t="e">
        <f t="shared" ca="1" si="244"/>
        <v>#N/A</v>
      </c>
      <c r="R1105" s="38">
        <f t="shared" si="245"/>
        <v>6000</v>
      </c>
      <c r="S1105" s="38" t="e">
        <f t="shared" ca="1" si="246"/>
        <v>#N/A</v>
      </c>
      <c r="T1105" s="38" t="e">
        <f t="shared" si="247"/>
        <v>#N/A</v>
      </c>
    </row>
    <row r="1106" spans="2:20" x14ac:dyDescent="0.25">
      <c r="B1106" s="38" t="e">
        <f t="shared" ca="1" si="234"/>
        <v>#N/A</v>
      </c>
      <c r="C1106" s="40">
        <f>Кабельный_журнал!P1072</f>
        <v>0</v>
      </c>
      <c r="D1106" s="38" t="e">
        <f t="shared" ca="1" si="235"/>
        <v>#N/A</v>
      </c>
      <c r="E1106" s="41" t="s">
        <v>351</v>
      </c>
      <c r="F1106" s="38" t="e">
        <f t="shared" ca="1" si="236"/>
        <v>#N/A</v>
      </c>
      <c r="G1106" s="38" t="e">
        <f t="shared" si="237"/>
        <v>#N/A</v>
      </c>
      <c r="H1106" s="41" t="s">
        <v>350</v>
      </c>
      <c r="I1106" s="38" t="e">
        <f t="shared" si="238"/>
        <v>#N/A</v>
      </c>
      <c r="J1106" s="38" t="e">
        <f t="shared" si="239"/>
        <v>#N/A</v>
      </c>
      <c r="K1106" s="41" t="s">
        <v>348</v>
      </c>
      <c r="L1106" s="38">
        <f t="shared" si="240"/>
        <v>1.7500000000000002E-2</v>
      </c>
      <c r="M1106" s="38" t="e">
        <f t="shared" ca="1" si="241"/>
        <v>#N/A</v>
      </c>
      <c r="N1106" s="38" t="e">
        <f ca="1">VLOOKUP(B1106,$C$7:$T1104,13,FALSE)</f>
        <v>#N/A</v>
      </c>
      <c r="O1106" s="38" t="e">
        <f t="shared" ca="1" si="242"/>
        <v>#N/A</v>
      </c>
      <c r="P1106" s="38" t="e">
        <f t="shared" ca="1" si="243"/>
        <v>#N/A</v>
      </c>
      <c r="Q1106" s="38" t="e">
        <f t="shared" ca="1" si="244"/>
        <v>#N/A</v>
      </c>
      <c r="R1106" s="38">
        <f t="shared" si="245"/>
        <v>6000</v>
      </c>
      <c r="S1106" s="38" t="e">
        <f t="shared" ca="1" si="246"/>
        <v>#N/A</v>
      </c>
      <c r="T1106" s="38" t="e">
        <f t="shared" si="247"/>
        <v>#N/A</v>
      </c>
    </row>
    <row r="1107" spans="2:20" x14ac:dyDescent="0.25">
      <c r="B1107" s="38" t="e">
        <f t="shared" ca="1" si="234"/>
        <v>#N/A</v>
      </c>
      <c r="C1107" s="40">
        <f>Кабельный_журнал!P1073</f>
        <v>0</v>
      </c>
      <c r="D1107" s="38" t="e">
        <f t="shared" ca="1" si="235"/>
        <v>#N/A</v>
      </c>
      <c r="E1107" s="41" t="s">
        <v>351</v>
      </c>
      <c r="F1107" s="38" t="e">
        <f t="shared" ca="1" si="236"/>
        <v>#N/A</v>
      </c>
      <c r="G1107" s="38" t="e">
        <f t="shared" si="237"/>
        <v>#N/A</v>
      </c>
      <c r="H1107" s="41" t="s">
        <v>350</v>
      </c>
      <c r="I1107" s="38" t="e">
        <f t="shared" si="238"/>
        <v>#N/A</v>
      </c>
      <c r="J1107" s="38" t="e">
        <f t="shared" si="239"/>
        <v>#N/A</v>
      </c>
      <c r="K1107" s="41" t="s">
        <v>348</v>
      </c>
      <c r="L1107" s="38">
        <f t="shared" si="240"/>
        <v>1.7500000000000002E-2</v>
      </c>
      <c r="M1107" s="38" t="e">
        <f t="shared" ca="1" si="241"/>
        <v>#N/A</v>
      </c>
      <c r="N1107" s="38" t="e">
        <f ca="1">VLOOKUP(B1107,$C$7:$T1105,13,FALSE)</f>
        <v>#N/A</v>
      </c>
      <c r="O1107" s="38" t="e">
        <f t="shared" ca="1" si="242"/>
        <v>#N/A</v>
      </c>
      <c r="P1107" s="38" t="e">
        <f t="shared" ca="1" si="243"/>
        <v>#N/A</v>
      </c>
      <c r="Q1107" s="38" t="e">
        <f t="shared" ca="1" si="244"/>
        <v>#N/A</v>
      </c>
      <c r="R1107" s="38">
        <f t="shared" si="245"/>
        <v>6000</v>
      </c>
      <c r="S1107" s="38" t="e">
        <f t="shared" ca="1" si="246"/>
        <v>#N/A</v>
      </c>
      <c r="T1107" s="38" t="e">
        <f t="shared" si="247"/>
        <v>#N/A</v>
      </c>
    </row>
    <row r="1108" spans="2:20" x14ac:dyDescent="0.25">
      <c r="B1108" s="38" t="e">
        <f t="shared" ca="1" si="234"/>
        <v>#N/A</v>
      </c>
      <c r="C1108" s="40">
        <f>Кабельный_журнал!P1074</f>
        <v>0</v>
      </c>
      <c r="D1108" s="38" t="e">
        <f t="shared" ca="1" si="235"/>
        <v>#N/A</v>
      </c>
      <c r="E1108" s="41" t="s">
        <v>351</v>
      </c>
      <c r="F1108" s="38" t="e">
        <f t="shared" ca="1" si="236"/>
        <v>#N/A</v>
      </c>
      <c r="G1108" s="38" t="e">
        <f t="shared" si="237"/>
        <v>#N/A</v>
      </c>
      <c r="H1108" s="41" t="s">
        <v>350</v>
      </c>
      <c r="I1108" s="38" t="e">
        <f t="shared" si="238"/>
        <v>#N/A</v>
      </c>
      <c r="J1108" s="38" t="e">
        <f t="shared" si="239"/>
        <v>#N/A</v>
      </c>
      <c r="K1108" s="41" t="s">
        <v>348</v>
      </c>
      <c r="L1108" s="38">
        <f t="shared" si="240"/>
        <v>1.7500000000000002E-2</v>
      </c>
      <c r="M1108" s="38" t="e">
        <f t="shared" ca="1" si="241"/>
        <v>#N/A</v>
      </c>
      <c r="N1108" s="38" t="e">
        <f ca="1">VLOOKUP(B1108,$C$7:$T1106,13,FALSE)</f>
        <v>#N/A</v>
      </c>
      <c r="O1108" s="38" t="e">
        <f t="shared" ca="1" si="242"/>
        <v>#N/A</v>
      </c>
      <c r="P1108" s="38" t="e">
        <f t="shared" ca="1" si="243"/>
        <v>#N/A</v>
      </c>
      <c r="Q1108" s="38" t="e">
        <f t="shared" ca="1" si="244"/>
        <v>#N/A</v>
      </c>
      <c r="R1108" s="38">
        <f t="shared" si="245"/>
        <v>6000</v>
      </c>
      <c r="S1108" s="38" t="e">
        <f t="shared" ca="1" si="246"/>
        <v>#N/A</v>
      </c>
      <c r="T1108" s="38" t="e">
        <f t="shared" si="247"/>
        <v>#N/A</v>
      </c>
    </row>
    <row r="1109" spans="2:20" x14ac:dyDescent="0.25">
      <c r="B1109" s="38" t="e">
        <f t="shared" ca="1" si="234"/>
        <v>#N/A</v>
      </c>
      <c r="C1109" s="40">
        <f>Кабельный_журнал!P1075</f>
        <v>0</v>
      </c>
      <c r="D1109" s="38" t="e">
        <f t="shared" ca="1" si="235"/>
        <v>#N/A</v>
      </c>
      <c r="E1109" s="41" t="s">
        <v>351</v>
      </c>
      <c r="F1109" s="38" t="e">
        <f t="shared" ca="1" si="236"/>
        <v>#N/A</v>
      </c>
      <c r="G1109" s="38" t="e">
        <f t="shared" si="237"/>
        <v>#N/A</v>
      </c>
      <c r="H1109" s="41" t="s">
        <v>350</v>
      </c>
      <c r="I1109" s="38" t="e">
        <f t="shared" si="238"/>
        <v>#N/A</v>
      </c>
      <c r="J1109" s="38" t="e">
        <f t="shared" si="239"/>
        <v>#N/A</v>
      </c>
      <c r="K1109" s="41" t="s">
        <v>348</v>
      </c>
      <c r="L1109" s="38">
        <f t="shared" si="240"/>
        <v>1.7500000000000002E-2</v>
      </c>
      <c r="M1109" s="38" t="e">
        <f t="shared" ca="1" si="241"/>
        <v>#N/A</v>
      </c>
      <c r="N1109" s="38" t="e">
        <f ca="1">VLOOKUP(B1109,$C$7:$T1107,13,FALSE)</f>
        <v>#N/A</v>
      </c>
      <c r="O1109" s="38" t="e">
        <f t="shared" ca="1" si="242"/>
        <v>#N/A</v>
      </c>
      <c r="P1109" s="38" t="e">
        <f t="shared" ca="1" si="243"/>
        <v>#N/A</v>
      </c>
      <c r="Q1109" s="38" t="e">
        <f t="shared" ca="1" si="244"/>
        <v>#N/A</v>
      </c>
      <c r="R1109" s="38">
        <f t="shared" si="245"/>
        <v>6000</v>
      </c>
      <c r="S1109" s="38" t="e">
        <f t="shared" ca="1" si="246"/>
        <v>#N/A</v>
      </c>
      <c r="T1109" s="38" t="e">
        <f t="shared" si="247"/>
        <v>#N/A</v>
      </c>
    </row>
    <row r="1110" spans="2:20" x14ac:dyDescent="0.25">
      <c r="B1110" s="38" t="e">
        <f t="shared" ca="1" si="234"/>
        <v>#N/A</v>
      </c>
      <c r="C1110" s="40">
        <f>Кабельный_журнал!P1076</f>
        <v>0</v>
      </c>
      <c r="D1110" s="38" t="e">
        <f t="shared" ca="1" si="235"/>
        <v>#N/A</v>
      </c>
      <c r="E1110" s="41" t="s">
        <v>351</v>
      </c>
      <c r="F1110" s="38" t="e">
        <f t="shared" ca="1" si="236"/>
        <v>#N/A</v>
      </c>
      <c r="G1110" s="38" t="e">
        <f t="shared" si="237"/>
        <v>#N/A</v>
      </c>
      <c r="H1110" s="41" t="s">
        <v>350</v>
      </c>
      <c r="I1110" s="38" t="e">
        <f t="shared" si="238"/>
        <v>#N/A</v>
      </c>
      <c r="J1110" s="38" t="e">
        <f t="shared" si="239"/>
        <v>#N/A</v>
      </c>
      <c r="K1110" s="41" t="s">
        <v>348</v>
      </c>
      <c r="L1110" s="38">
        <f t="shared" si="240"/>
        <v>1.7500000000000002E-2</v>
      </c>
      <c r="M1110" s="38" t="e">
        <f t="shared" ca="1" si="241"/>
        <v>#N/A</v>
      </c>
      <c r="N1110" s="38" t="e">
        <f ca="1">VLOOKUP(B1110,$C$7:$T1108,13,FALSE)</f>
        <v>#N/A</v>
      </c>
      <c r="O1110" s="38" t="e">
        <f t="shared" ca="1" si="242"/>
        <v>#N/A</v>
      </c>
      <c r="P1110" s="38" t="e">
        <f t="shared" ca="1" si="243"/>
        <v>#N/A</v>
      </c>
      <c r="Q1110" s="38" t="e">
        <f t="shared" ca="1" si="244"/>
        <v>#N/A</v>
      </c>
      <c r="R1110" s="38">
        <f t="shared" si="245"/>
        <v>6000</v>
      </c>
      <c r="S1110" s="38" t="e">
        <f t="shared" ca="1" si="246"/>
        <v>#N/A</v>
      </c>
      <c r="T1110" s="38" t="e">
        <f t="shared" si="247"/>
        <v>#N/A</v>
      </c>
    </row>
    <row r="1111" spans="2:20" x14ac:dyDescent="0.25">
      <c r="B1111" s="38" t="e">
        <f t="shared" ca="1" si="234"/>
        <v>#N/A</v>
      </c>
      <c r="C1111" s="40">
        <f>Кабельный_журнал!P1077</f>
        <v>0</v>
      </c>
      <c r="D1111" s="38" t="e">
        <f t="shared" ca="1" si="235"/>
        <v>#N/A</v>
      </c>
      <c r="E1111" s="41" t="s">
        <v>351</v>
      </c>
      <c r="F1111" s="38" t="e">
        <f t="shared" ca="1" si="236"/>
        <v>#N/A</v>
      </c>
      <c r="G1111" s="38" t="e">
        <f t="shared" si="237"/>
        <v>#N/A</v>
      </c>
      <c r="H1111" s="41" t="s">
        <v>350</v>
      </c>
      <c r="I1111" s="38" t="e">
        <f t="shared" si="238"/>
        <v>#N/A</v>
      </c>
      <c r="J1111" s="38" t="e">
        <f t="shared" si="239"/>
        <v>#N/A</v>
      </c>
      <c r="K1111" s="41" t="s">
        <v>348</v>
      </c>
      <c r="L1111" s="38">
        <f t="shared" si="240"/>
        <v>1.7500000000000002E-2</v>
      </c>
      <c r="M1111" s="38" t="e">
        <f t="shared" ca="1" si="241"/>
        <v>#N/A</v>
      </c>
      <c r="N1111" s="38" t="e">
        <f ca="1">VLOOKUP(B1111,$C$7:$T1109,13,FALSE)</f>
        <v>#N/A</v>
      </c>
      <c r="O1111" s="38" t="e">
        <f t="shared" ca="1" si="242"/>
        <v>#N/A</v>
      </c>
      <c r="P1111" s="38" t="e">
        <f t="shared" ca="1" si="243"/>
        <v>#N/A</v>
      </c>
      <c r="Q1111" s="38" t="e">
        <f t="shared" ca="1" si="244"/>
        <v>#N/A</v>
      </c>
      <c r="R1111" s="38">
        <f t="shared" si="245"/>
        <v>6000</v>
      </c>
      <c r="S1111" s="38" t="e">
        <f t="shared" ca="1" si="246"/>
        <v>#N/A</v>
      </c>
      <c r="T1111" s="38" t="e">
        <f t="shared" si="247"/>
        <v>#N/A</v>
      </c>
    </row>
    <row r="1112" spans="2:20" x14ac:dyDescent="0.25">
      <c r="B1112" s="38" t="e">
        <f t="shared" ca="1" si="234"/>
        <v>#N/A</v>
      </c>
      <c r="C1112" s="40">
        <f>Кабельный_журнал!P1078</f>
        <v>0</v>
      </c>
      <c r="D1112" s="38" t="e">
        <f t="shared" ca="1" si="235"/>
        <v>#N/A</v>
      </c>
      <c r="E1112" s="41" t="s">
        <v>351</v>
      </c>
      <c r="F1112" s="38" t="e">
        <f t="shared" ca="1" si="236"/>
        <v>#N/A</v>
      </c>
      <c r="G1112" s="38" t="e">
        <f t="shared" si="237"/>
        <v>#N/A</v>
      </c>
      <c r="H1112" s="41" t="s">
        <v>350</v>
      </c>
      <c r="I1112" s="38" t="e">
        <f t="shared" si="238"/>
        <v>#N/A</v>
      </c>
      <c r="J1112" s="38" t="e">
        <f t="shared" si="239"/>
        <v>#N/A</v>
      </c>
      <c r="K1112" s="41" t="s">
        <v>348</v>
      </c>
      <c r="L1112" s="38">
        <f t="shared" si="240"/>
        <v>1.7500000000000002E-2</v>
      </c>
      <c r="M1112" s="38" t="e">
        <f t="shared" ca="1" si="241"/>
        <v>#N/A</v>
      </c>
      <c r="N1112" s="38" t="e">
        <f ca="1">VLOOKUP(B1112,$C$7:$T1110,13,FALSE)</f>
        <v>#N/A</v>
      </c>
      <c r="O1112" s="38" t="e">
        <f t="shared" ca="1" si="242"/>
        <v>#N/A</v>
      </c>
      <c r="P1112" s="38" t="e">
        <f t="shared" ca="1" si="243"/>
        <v>#N/A</v>
      </c>
      <c r="Q1112" s="38" t="e">
        <f t="shared" ca="1" si="244"/>
        <v>#N/A</v>
      </c>
      <c r="R1112" s="38">
        <f t="shared" si="245"/>
        <v>6000</v>
      </c>
      <c r="S1112" s="38" t="e">
        <f t="shared" ca="1" si="246"/>
        <v>#N/A</v>
      </c>
      <c r="T1112" s="38" t="e">
        <f t="shared" si="247"/>
        <v>#N/A</v>
      </c>
    </row>
    <row r="1113" spans="2:20" x14ac:dyDescent="0.25">
      <c r="B1113" s="38" t="e">
        <f t="shared" ca="1" si="234"/>
        <v>#N/A</v>
      </c>
      <c r="C1113" s="40">
        <f>Кабельный_журнал!P1079</f>
        <v>0</v>
      </c>
      <c r="D1113" s="38" t="e">
        <f t="shared" ca="1" si="235"/>
        <v>#N/A</v>
      </c>
      <c r="E1113" s="41" t="s">
        <v>351</v>
      </c>
      <c r="F1113" s="38" t="e">
        <f t="shared" ca="1" si="236"/>
        <v>#N/A</v>
      </c>
      <c r="G1113" s="38" t="e">
        <f t="shared" si="237"/>
        <v>#N/A</v>
      </c>
      <c r="H1113" s="41" t="s">
        <v>350</v>
      </c>
      <c r="I1113" s="38" t="e">
        <f t="shared" si="238"/>
        <v>#N/A</v>
      </c>
      <c r="J1113" s="38" t="e">
        <f t="shared" si="239"/>
        <v>#N/A</v>
      </c>
      <c r="K1113" s="41" t="s">
        <v>348</v>
      </c>
      <c r="L1113" s="38">
        <f t="shared" si="240"/>
        <v>1.7500000000000002E-2</v>
      </c>
      <c r="M1113" s="38" t="e">
        <f t="shared" ca="1" si="241"/>
        <v>#N/A</v>
      </c>
      <c r="N1113" s="38" t="e">
        <f ca="1">VLOOKUP(B1113,$C$7:$T1111,13,FALSE)</f>
        <v>#N/A</v>
      </c>
      <c r="O1113" s="38" t="e">
        <f t="shared" ca="1" si="242"/>
        <v>#N/A</v>
      </c>
      <c r="P1113" s="38" t="e">
        <f t="shared" ca="1" si="243"/>
        <v>#N/A</v>
      </c>
      <c r="Q1113" s="38" t="e">
        <f t="shared" ca="1" si="244"/>
        <v>#N/A</v>
      </c>
      <c r="R1113" s="38">
        <f t="shared" si="245"/>
        <v>6000</v>
      </c>
      <c r="S1113" s="38" t="e">
        <f t="shared" ca="1" si="246"/>
        <v>#N/A</v>
      </c>
      <c r="T1113" s="38" t="e">
        <f t="shared" si="247"/>
        <v>#N/A</v>
      </c>
    </row>
    <row r="1114" spans="2:20" x14ac:dyDescent="0.25">
      <c r="B1114" s="38" t="e">
        <f t="shared" ca="1" si="234"/>
        <v>#N/A</v>
      </c>
      <c r="C1114" s="40">
        <f>Кабельный_журнал!P1080</f>
        <v>0</v>
      </c>
      <c r="D1114" s="38" t="e">
        <f t="shared" ca="1" si="235"/>
        <v>#N/A</v>
      </c>
      <c r="E1114" s="41" t="s">
        <v>351</v>
      </c>
      <c r="F1114" s="38" t="e">
        <f t="shared" ca="1" si="236"/>
        <v>#N/A</v>
      </c>
      <c r="G1114" s="38" t="e">
        <f t="shared" si="237"/>
        <v>#N/A</v>
      </c>
      <c r="H1114" s="41" t="s">
        <v>350</v>
      </c>
      <c r="I1114" s="38" t="e">
        <f t="shared" si="238"/>
        <v>#N/A</v>
      </c>
      <c r="J1114" s="38" t="e">
        <f t="shared" si="239"/>
        <v>#N/A</v>
      </c>
      <c r="K1114" s="41" t="s">
        <v>348</v>
      </c>
      <c r="L1114" s="38">
        <f t="shared" si="240"/>
        <v>1.7500000000000002E-2</v>
      </c>
      <c r="M1114" s="38" t="e">
        <f t="shared" ca="1" si="241"/>
        <v>#N/A</v>
      </c>
      <c r="N1114" s="38" t="e">
        <f ca="1">VLOOKUP(B1114,$C$7:$T1112,13,FALSE)</f>
        <v>#N/A</v>
      </c>
      <c r="O1114" s="38" t="e">
        <f t="shared" ca="1" si="242"/>
        <v>#N/A</v>
      </c>
      <c r="P1114" s="38" t="e">
        <f t="shared" ca="1" si="243"/>
        <v>#N/A</v>
      </c>
      <c r="Q1114" s="38" t="e">
        <f t="shared" ca="1" si="244"/>
        <v>#N/A</v>
      </c>
      <c r="R1114" s="38">
        <f t="shared" si="245"/>
        <v>6000</v>
      </c>
      <c r="S1114" s="38" t="e">
        <f t="shared" ca="1" si="246"/>
        <v>#N/A</v>
      </c>
      <c r="T1114" s="38" t="e">
        <f t="shared" si="247"/>
        <v>#N/A</v>
      </c>
    </row>
    <row r="1115" spans="2:20" x14ac:dyDescent="0.25">
      <c r="B1115" s="38" t="e">
        <f t="shared" ca="1" si="234"/>
        <v>#N/A</v>
      </c>
      <c r="C1115" s="40">
        <f>Кабельный_журнал!P1081</f>
        <v>0</v>
      </c>
      <c r="D1115" s="38" t="e">
        <f t="shared" ca="1" si="235"/>
        <v>#N/A</v>
      </c>
      <c r="E1115" s="41" t="s">
        <v>351</v>
      </c>
      <c r="F1115" s="38" t="e">
        <f t="shared" ca="1" si="236"/>
        <v>#N/A</v>
      </c>
      <c r="G1115" s="38" t="e">
        <f t="shared" si="237"/>
        <v>#N/A</v>
      </c>
      <c r="H1115" s="41" t="s">
        <v>350</v>
      </c>
      <c r="I1115" s="38" t="e">
        <f t="shared" si="238"/>
        <v>#N/A</v>
      </c>
      <c r="J1115" s="38" t="e">
        <f t="shared" si="239"/>
        <v>#N/A</v>
      </c>
      <c r="K1115" s="41" t="s">
        <v>348</v>
      </c>
      <c r="L1115" s="38">
        <f t="shared" si="240"/>
        <v>1.7500000000000002E-2</v>
      </c>
      <c r="M1115" s="38" t="e">
        <f t="shared" ca="1" si="241"/>
        <v>#N/A</v>
      </c>
      <c r="N1115" s="38" t="e">
        <f ca="1">VLOOKUP(B1115,$C$7:$T1113,13,FALSE)</f>
        <v>#N/A</v>
      </c>
      <c r="O1115" s="38" t="e">
        <f t="shared" ca="1" si="242"/>
        <v>#N/A</v>
      </c>
      <c r="P1115" s="38" t="e">
        <f t="shared" ca="1" si="243"/>
        <v>#N/A</v>
      </c>
      <c r="Q1115" s="38" t="e">
        <f t="shared" ca="1" si="244"/>
        <v>#N/A</v>
      </c>
      <c r="R1115" s="38">
        <f t="shared" si="245"/>
        <v>6000</v>
      </c>
      <c r="S1115" s="38" t="e">
        <f t="shared" ca="1" si="246"/>
        <v>#N/A</v>
      </c>
      <c r="T1115" s="38" t="e">
        <f t="shared" si="247"/>
        <v>#N/A</v>
      </c>
    </row>
    <row r="1116" spans="2:20" x14ac:dyDescent="0.25">
      <c r="B1116" s="38" t="e">
        <f t="shared" ca="1" si="234"/>
        <v>#N/A</v>
      </c>
      <c r="C1116" s="40">
        <f>Кабельный_журнал!P1082</f>
        <v>0</v>
      </c>
      <c r="D1116" s="38" t="e">
        <f t="shared" ca="1" si="235"/>
        <v>#N/A</v>
      </c>
      <c r="E1116" s="41" t="s">
        <v>351</v>
      </c>
      <c r="F1116" s="38" t="e">
        <f t="shared" ca="1" si="236"/>
        <v>#N/A</v>
      </c>
      <c r="G1116" s="38" t="e">
        <f t="shared" si="237"/>
        <v>#N/A</v>
      </c>
      <c r="H1116" s="41" t="s">
        <v>350</v>
      </c>
      <c r="I1116" s="38" t="e">
        <f t="shared" si="238"/>
        <v>#N/A</v>
      </c>
      <c r="J1116" s="38" t="e">
        <f t="shared" si="239"/>
        <v>#N/A</v>
      </c>
      <c r="K1116" s="41" t="s">
        <v>348</v>
      </c>
      <c r="L1116" s="38">
        <f t="shared" si="240"/>
        <v>1.7500000000000002E-2</v>
      </c>
      <c r="M1116" s="38" t="e">
        <f t="shared" ca="1" si="241"/>
        <v>#N/A</v>
      </c>
      <c r="N1116" s="38" t="e">
        <f ca="1">VLOOKUP(B1116,$C$7:$T1114,13,FALSE)</f>
        <v>#N/A</v>
      </c>
      <c r="O1116" s="38" t="e">
        <f t="shared" ca="1" si="242"/>
        <v>#N/A</v>
      </c>
      <c r="P1116" s="38" t="e">
        <f t="shared" ca="1" si="243"/>
        <v>#N/A</v>
      </c>
      <c r="Q1116" s="38" t="e">
        <f t="shared" ca="1" si="244"/>
        <v>#N/A</v>
      </c>
      <c r="R1116" s="38">
        <f t="shared" si="245"/>
        <v>6000</v>
      </c>
      <c r="S1116" s="38" t="e">
        <f t="shared" ca="1" si="246"/>
        <v>#N/A</v>
      </c>
      <c r="T1116" s="38" t="e">
        <f t="shared" si="247"/>
        <v>#N/A</v>
      </c>
    </row>
    <row r="1117" spans="2:20" x14ac:dyDescent="0.25">
      <c r="B1117" s="38" t="e">
        <f t="shared" ca="1" si="234"/>
        <v>#N/A</v>
      </c>
      <c r="C1117" s="40">
        <f>Кабельный_журнал!P1083</f>
        <v>0</v>
      </c>
      <c r="D1117" s="38" t="e">
        <f t="shared" ca="1" si="235"/>
        <v>#N/A</v>
      </c>
      <c r="E1117" s="41" t="s">
        <v>351</v>
      </c>
      <c r="F1117" s="38" t="e">
        <f t="shared" ca="1" si="236"/>
        <v>#N/A</v>
      </c>
      <c r="G1117" s="38" t="e">
        <f t="shared" si="237"/>
        <v>#N/A</v>
      </c>
      <c r="H1117" s="41" t="s">
        <v>350</v>
      </c>
      <c r="I1117" s="38" t="e">
        <f t="shared" si="238"/>
        <v>#N/A</v>
      </c>
      <c r="J1117" s="38" t="e">
        <f t="shared" si="239"/>
        <v>#N/A</v>
      </c>
      <c r="K1117" s="41" t="s">
        <v>348</v>
      </c>
      <c r="L1117" s="38">
        <f t="shared" si="240"/>
        <v>1.7500000000000002E-2</v>
      </c>
      <c r="M1117" s="38" t="e">
        <f t="shared" ca="1" si="241"/>
        <v>#N/A</v>
      </c>
      <c r="N1117" s="38" t="e">
        <f ca="1">VLOOKUP(B1117,$C$7:$T1115,13,FALSE)</f>
        <v>#N/A</v>
      </c>
      <c r="O1117" s="38" t="e">
        <f t="shared" ca="1" si="242"/>
        <v>#N/A</v>
      </c>
      <c r="P1117" s="38" t="e">
        <f t="shared" ca="1" si="243"/>
        <v>#N/A</v>
      </c>
      <c r="Q1117" s="38" t="e">
        <f t="shared" ca="1" si="244"/>
        <v>#N/A</v>
      </c>
      <c r="R1117" s="38">
        <f t="shared" si="245"/>
        <v>6000</v>
      </c>
      <c r="S1117" s="38" t="e">
        <f t="shared" ca="1" si="246"/>
        <v>#N/A</v>
      </c>
      <c r="T1117" s="38" t="e">
        <f t="shared" si="247"/>
        <v>#N/A</v>
      </c>
    </row>
    <row r="1118" spans="2:20" x14ac:dyDescent="0.25">
      <c r="B1118" s="38" t="e">
        <f t="shared" ca="1" si="234"/>
        <v>#N/A</v>
      </c>
      <c r="C1118" s="40">
        <f>Кабельный_журнал!P1084</f>
        <v>0</v>
      </c>
      <c r="D1118" s="38" t="e">
        <f t="shared" ca="1" si="235"/>
        <v>#N/A</v>
      </c>
      <c r="E1118" s="41" t="s">
        <v>351</v>
      </c>
      <c r="F1118" s="38" t="e">
        <f t="shared" ca="1" si="236"/>
        <v>#N/A</v>
      </c>
      <c r="G1118" s="38" t="e">
        <f t="shared" si="237"/>
        <v>#N/A</v>
      </c>
      <c r="H1118" s="41" t="s">
        <v>350</v>
      </c>
      <c r="I1118" s="38" t="e">
        <f t="shared" si="238"/>
        <v>#N/A</v>
      </c>
      <c r="J1118" s="38" t="e">
        <f t="shared" si="239"/>
        <v>#N/A</v>
      </c>
      <c r="K1118" s="41" t="s">
        <v>348</v>
      </c>
      <c r="L1118" s="38">
        <f t="shared" si="240"/>
        <v>1.7500000000000002E-2</v>
      </c>
      <c r="M1118" s="38" t="e">
        <f t="shared" ca="1" si="241"/>
        <v>#N/A</v>
      </c>
      <c r="N1118" s="38" t="e">
        <f ca="1">VLOOKUP(B1118,$C$7:$T1116,13,FALSE)</f>
        <v>#N/A</v>
      </c>
      <c r="O1118" s="38" t="e">
        <f t="shared" ca="1" si="242"/>
        <v>#N/A</v>
      </c>
      <c r="P1118" s="38" t="e">
        <f t="shared" ca="1" si="243"/>
        <v>#N/A</v>
      </c>
      <c r="Q1118" s="38" t="e">
        <f t="shared" ca="1" si="244"/>
        <v>#N/A</v>
      </c>
      <c r="R1118" s="38">
        <f t="shared" si="245"/>
        <v>6000</v>
      </c>
      <c r="S1118" s="38" t="e">
        <f t="shared" ca="1" si="246"/>
        <v>#N/A</v>
      </c>
      <c r="T1118" s="38" t="e">
        <f t="shared" si="247"/>
        <v>#N/A</v>
      </c>
    </row>
    <row r="1119" spans="2:20" x14ac:dyDescent="0.25">
      <c r="B1119" s="38" t="e">
        <f t="shared" ca="1" si="234"/>
        <v>#N/A</v>
      </c>
      <c r="C1119" s="40">
        <f>Кабельный_журнал!P1085</f>
        <v>0</v>
      </c>
      <c r="D1119" s="38" t="e">
        <f t="shared" ca="1" si="235"/>
        <v>#N/A</v>
      </c>
      <c r="E1119" s="41" t="s">
        <v>351</v>
      </c>
      <c r="F1119" s="38" t="e">
        <f t="shared" ca="1" si="236"/>
        <v>#N/A</v>
      </c>
      <c r="G1119" s="38" t="e">
        <f t="shared" si="237"/>
        <v>#N/A</v>
      </c>
      <c r="H1119" s="41" t="s">
        <v>350</v>
      </c>
      <c r="I1119" s="38" t="e">
        <f t="shared" si="238"/>
        <v>#N/A</v>
      </c>
      <c r="J1119" s="38" t="e">
        <f t="shared" si="239"/>
        <v>#N/A</v>
      </c>
      <c r="K1119" s="41" t="s">
        <v>348</v>
      </c>
      <c r="L1119" s="38">
        <f t="shared" si="240"/>
        <v>1.7500000000000002E-2</v>
      </c>
      <c r="M1119" s="38" t="e">
        <f t="shared" ca="1" si="241"/>
        <v>#N/A</v>
      </c>
      <c r="N1119" s="38" t="e">
        <f ca="1">VLOOKUP(B1119,$C$7:$T1117,13,FALSE)</f>
        <v>#N/A</v>
      </c>
      <c r="O1119" s="38" t="e">
        <f t="shared" ca="1" si="242"/>
        <v>#N/A</v>
      </c>
      <c r="P1119" s="38" t="e">
        <f t="shared" ca="1" si="243"/>
        <v>#N/A</v>
      </c>
      <c r="Q1119" s="38" t="e">
        <f t="shared" ca="1" si="244"/>
        <v>#N/A</v>
      </c>
      <c r="R1119" s="38">
        <f t="shared" si="245"/>
        <v>6000</v>
      </c>
      <c r="S1119" s="38" t="e">
        <f t="shared" ca="1" si="246"/>
        <v>#N/A</v>
      </c>
      <c r="T1119" s="38" t="e">
        <f t="shared" si="247"/>
        <v>#N/A</v>
      </c>
    </row>
    <row r="1120" spans="2:20" x14ac:dyDescent="0.25">
      <c r="B1120" s="38" t="e">
        <f t="shared" ca="1" si="234"/>
        <v>#N/A</v>
      </c>
      <c r="C1120" s="40">
        <f>Кабельный_журнал!P1086</f>
        <v>0</v>
      </c>
      <c r="D1120" s="38" t="e">
        <f t="shared" ca="1" si="235"/>
        <v>#N/A</v>
      </c>
      <c r="E1120" s="41" t="s">
        <v>351</v>
      </c>
      <c r="F1120" s="38" t="e">
        <f t="shared" ca="1" si="236"/>
        <v>#N/A</v>
      </c>
      <c r="G1120" s="38" t="e">
        <f t="shared" si="237"/>
        <v>#N/A</v>
      </c>
      <c r="H1120" s="41" t="s">
        <v>350</v>
      </c>
      <c r="I1120" s="38" t="e">
        <f t="shared" si="238"/>
        <v>#N/A</v>
      </c>
      <c r="J1120" s="38" t="e">
        <f t="shared" si="239"/>
        <v>#N/A</v>
      </c>
      <c r="K1120" s="41" t="s">
        <v>348</v>
      </c>
      <c r="L1120" s="38">
        <f t="shared" si="240"/>
        <v>1.7500000000000002E-2</v>
      </c>
      <c r="M1120" s="38" t="e">
        <f t="shared" ca="1" si="241"/>
        <v>#N/A</v>
      </c>
      <c r="N1120" s="38" t="e">
        <f ca="1">VLOOKUP(B1120,$C$7:$T1118,13,FALSE)</f>
        <v>#N/A</v>
      </c>
      <c r="O1120" s="38" t="e">
        <f t="shared" ca="1" si="242"/>
        <v>#N/A</v>
      </c>
      <c r="P1120" s="38" t="e">
        <f t="shared" ca="1" si="243"/>
        <v>#N/A</v>
      </c>
      <c r="Q1120" s="38" t="e">
        <f t="shared" ca="1" si="244"/>
        <v>#N/A</v>
      </c>
      <c r="R1120" s="38">
        <f t="shared" si="245"/>
        <v>6000</v>
      </c>
      <c r="S1120" s="38" t="e">
        <f t="shared" ca="1" si="246"/>
        <v>#N/A</v>
      </c>
      <c r="T1120" s="38" t="e">
        <f t="shared" si="247"/>
        <v>#N/A</v>
      </c>
    </row>
    <row r="1121" spans="2:20" x14ac:dyDescent="0.25">
      <c r="B1121" s="38" t="e">
        <f t="shared" ca="1" si="234"/>
        <v>#N/A</v>
      </c>
      <c r="C1121" s="40">
        <f>Кабельный_журнал!P1087</f>
        <v>0</v>
      </c>
      <c r="D1121" s="38" t="e">
        <f t="shared" ca="1" si="235"/>
        <v>#N/A</v>
      </c>
      <c r="E1121" s="41" t="s">
        <v>351</v>
      </c>
      <c r="F1121" s="38" t="e">
        <f t="shared" ca="1" si="236"/>
        <v>#N/A</v>
      </c>
      <c r="G1121" s="38" t="e">
        <f t="shared" si="237"/>
        <v>#N/A</v>
      </c>
      <c r="H1121" s="41" t="s">
        <v>350</v>
      </c>
      <c r="I1121" s="38" t="e">
        <f t="shared" si="238"/>
        <v>#N/A</v>
      </c>
      <c r="J1121" s="38" t="e">
        <f t="shared" si="239"/>
        <v>#N/A</v>
      </c>
      <c r="K1121" s="41" t="s">
        <v>348</v>
      </c>
      <c r="L1121" s="38">
        <f t="shared" si="240"/>
        <v>1.7500000000000002E-2</v>
      </c>
      <c r="M1121" s="38" t="e">
        <f t="shared" ca="1" si="241"/>
        <v>#N/A</v>
      </c>
      <c r="N1121" s="38" t="e">
        <f ca="1">VLOOKUP(B1121,$C$7:$T1119,13,FALSE)</f>
        <v>#N/A</v>
      </c>
      <c r="O1121" s="38" t="e">
        <f t="shared" ca="1" si="242"/>
        <v>#N/A</v>
      </c>
      <c r="P1121" s="38" t="e">
        <f t="shared" ca="1" si="243"/>
        <v>#N/A</v>
      </c>
      <c r="Q1121" s="38" t="e">
        <f t="shared" ca="1" si="244"/>
        <v>#N/A</v>
      </c>
      <c r="R1121" s="38">
        <f t="shared" si="245"/>
        <v>6000</v>
      </c>
      <c r="S1121" s="38" t="e">
        <f t="shared" ca="1" si="246"/>
        <v>#N/A</v>
      </c>
      <c r="T1121" s="38" t="e">
        <f t="shared" si="247"/>
        <v>#N/A</v>
      </c>
    </row>
    <row r="1122" spans="2:20" x14ac:dyDescent="0.25">
      <c r="B1122" s="38" t="e">
        <f t="shared" ca="1" si="234"/>
        <v>#N/A</v>
      </c>
      <c r="C1122" s="40">
        <f>Кабельный_журнал!P1088</f>
        <v>0</v>
      </c>
      <c r="D1122" s="38" t="e">
        <f t="shared" ca="1" si="235"/>
        <v>#N/A</v>
      </c>
      <c r="E1122" s="41" t="s">
        <v>351</v>
      </c>
      <c r="F1122" s="38" t="e">
        <f t="shared" ca="1" si="236"/>
        <v>#N/A</v>
      </c>
      <c r="G1122" s="38" t="e">
        <f t="shared" si="237"/>
        <v>#N/A</v>
      </c>
      <c r="H1122" s="41" t="s">
        <v>350</v>
      </c>
      <c r="I1122" s="38" t="e">
        <f t="shared" si="238"/>
        <v>#N/A</v>
      </c>
      <c r="J1122" s="38" t="e">
        <f t="shared" si="239"/>
        <v>#N/A</v>
      </c>
      <c r="K1122" s="41" t="s">
        <v>348</v>
      </c>
      <c r="L1122" s="38">
        <f t="shared" si="240"/>
        <v>1.7500000000000002E-2</v>
      </c>
      <c r="M1122" s="38" t="e">
        <f t="shared" ca="1" si="241"/>
        <v>#N/A</v>
      </c>
      <c r="N1122" s="38" t="e">
        <f ca="1">VLOOKUP(B1122,$C$7:$T1120,13,FALSE)</f>
        <v>#N/A</v>
      </c>
      <c r="O1122" s="38" t="e">
        <f t="shared" ca="1" si="242"/>
        <v>#N/A</v>
      </c>
      <c r="P1122" s="38" t="e">
        <f t="shared" ca="1" si="243"/>
        <v>#N/A</v>
      </c>
      <c r="Q1122" s="38" t="e">
        <f t="shared" ca="1" si="244"/>
        <v>#N/A</v>
      </c>
      <c r="R1122" s="38">
        <f t="shared" si="245"/>
        <v>6000</v>
      </c>
      <c r="S1122" s="38" t="e">
        <f t="shared" ca="1" si="246"/>
        <v>#N/A</v>
      </c>
      <c r="T1122" s="38" t="e">
        <f t="shared" si="247"/>
        <v>#N/A</v>
      </c>
    </row>
    <row r="1123" spans="2:20" x14ac:dyDescent="0.25">
      <c r="B1123" s="38" t="e">
        <f t="shared" ca="1" si="234"/>
        <v>#N/A</v>
      </c>
      <c r="C1123" s="40">
        <f>Кабельный_журнал!P1089</f>
        <v>0</v>
      </c>
      <c r="D1123" s="38" t="e">
        <f t="shared" ca="1" si="235"/>
        <v>#N/A</v>
      </c>
      <c r="E1123" s="41" t="s">
        <v>351</v>
      </c>
      <c r="F1123" s="38" t="e">
        <f t="shared" ca="1" si="236"/>
        <v>#N/A</v>
      </c>
      <c r="G1123" s="38" t="e">
        <f t="shared" si="237"/>
        <v>#N/A</v>
      </c>
      <c r="H1123" s="41" t="s">
        <v>350</v>
      </c>
      <c r="I1123" s="38" t="e">
        <f t="shared" si="238"/>
        <v>#N/A</v>
      </c>
      <c r="J1123" s="38" t="e">
        <f t="shared" si="239"/>
        <v>#N/A</v>
      </c>
      <c r="K1123" s="41" t="s">
        <v>348</v>
      </c>
      <c r="L1123" s="38">
        <f t="shared" si="240"/>
        <v>1.7500000000000002E-2</v>
      </c>
      <c r="M1123" s="38" t="e">
        <f t="shared" ca="1" si="241"/>
        <v>#N/A</v>
      </c>
      <c r="N1123" s="38" t="e">
        <f ca="1">VLOOKUP(B1123,$C$7:$T1121,13,FALSE)</f>
        <v>#N/A</v>
      </c>
      <c r="O1123" s="38" t="e">
        <f t="shared" ca="1" si="242"/>
        <v>#N/A</v>
      </c>
      <c r="P1123" s="38" t="e">
        <f t="shared" ca="1" si="243"/>
        <v>#N/A</v>
      </c>
      <c r="Q1123" s="38" t="e">
        <f t="shared" ca="1" si="244"/>
        <v>#N/A</v>
      </c>
      <c r="R1123" s="38">
        <f t="shared" si="245"/>
        <v>6000</v>
      </c>
      <c r="S1123" s="38" t="e">
        <f t="shared" ca="1" si="246"/>
        <v>#N/A</v>
      </c>
      <c r="T1123" s="38" t="e">
        <f t="shared" si="247"/>
        <v>#N/A</v>
      </c>
    </row>
    <row r="1124" spans="2:20" x14ac:dyDescent="0.25">
      <c r="B1124" s="38" t="e">
        <f t="shared" ca="1" si="234"/>
        <v>#N/A</v>
      </c>
      <c r="C1124" s="40">
        <f>Кабельный_журнал!P1090</f>
        <v>0</v>
      </c>
      <c r="D1124" s="38" t="e">
        <f t="shared" ca="1" si="235"/>
        <v>#N/A</v>
      </c>
      <c r="E1124" s="41" t="s">
        <v>351</v>
      </c>
      <c r="F1124" s="38" t="e">
        <f t="shared" ca="1" si="236"/>
        <v>#N/A</v>
      </c>
      <c r="G1124" s="38" t="e">
        <f t="shared" si="237"/>
        <v>#N/A</v>
      </c>
      <c r="H1124" s="41" t="s">
        <v>350</v>
      </c>
      <c r="I1124" s="38" t="e">
        <f t="shared" si="238"/>
        <v>#N/A</v>
      </c>
      <c r="J1124" s="38" t="e">
        <f t="shared" si="239"/>
        <v>#N/A</v>
      </c>
      <c r="K1124" s="41" t="s">
        <v>348</v>
      </c>
      <c r="L1124" s="38">
        <f t="shared" si="240"/>
        <v>1.7500000000000002E-2</v>
      </c>
      <c r="M1124" s="38" t="e">
        <f t="shared" ca="1" si="241"/>
        <v>#N/A</v>
      </c>
      <c r="N1124" s="38" t="e">
        <f ca="1">VLOOKUP(B1124,$C$7:$T1122,13,FALSE)</f>
        <v>#N/A</v>
      </c>
      <c r="O1124" s="38" t="e">
        <f t="shared" ca="1" si="242"/>
        <v>#N/A</v>
      </c>
      <c r="P1124" s="38" t="e">
        <f t="shared" ca="1" si="243"/>
        <v>#N/A</v>
      </c>
      <c r="Q1124" s="38" t="e">
        <f t="shared" ca="1" si="244"/>
        <v>#N/A</v>
      </c>
      <c r="R1124" s="38">
        <f t="shared" si="245"/>
        <v>6000</v>
      </c>
      <c r="S1124" s="38" t="e">
        <f t="shared" ca="1" si="246"/>
        <v>#N/A</v>
      </c>
      <c r="T1124" s="38" t="e">
        <f t="shared" si="247"/>
        <v>#N/A</v>
      </c>
    </row>
    <row r="1125" spans="2:20" x14ac:dyDescent="0.25">
      <c r="B1125" s="38" t="e">
        <f t="shared" ca="1" si="234"/>
        <v>#N/A</v>
      </c>
      <c r="C1125" s="40">
        <f>Кабельный_журнал!P1091</f>
        <v>0</v>
      </c>
      <c r="D1125" s="38" t="e">
        <f t="shared" ca="1" si="235"/>
        <v>#N/A</v>
      </c>
      <c r="E1125" s="41" t="s">
        <v>351</v>
      </c>
      <c r="F1125" s="38" t="e">
        <f t="shared" ca="1" si="236"/>
        <v>#N/A</v>
      </c>
      <c r="G1125" s="38" t="e">
        <f t="shared" si="237"/>
        <v>#N/A</v>
      </c>
      <c r="H1125" s="41" t="s">
        <v>350</v>
      </c>
      <c r="I1125" s="38" t="e">
        <f t="shared" si="238"/>
        <v>#N/A</v>
      </c>
      <c r="J1125" s="38" t="e">
        <f t="shared" si="239"/>
        <v>#N/A</v>
      </c>
      <c r="K1125" s="41" t="s">
        <v>348</v>
      </c>
      <c r="L1125" s="38">
        <f t="shared" si="240"/>
        <v>1.7500000000000002E-2</v>
      </c>
      <c r="M1125" s="38" t="e">
        <f t="shared" ca="1" si="241"/>
        <v>#N/A</v>
      </c>
      <c r="N1125" s="38" t="e">
        <f ca="1">VLOOKUP(B1125,$C$7:$T1123,13,FALSE)</f>
        <v>#N/A</v>
      </c>
      <c r="O1125" s="38" t="e">
        <f t="shared" ca="1" si="242"/>
        <v>#N/A</v>
      </c>
      <c r="P1125" s="38" t="e">
        <f t="shared" ca="1" si="243"/>
        <v>#N/A</v>
      </c>
      <c r="Q1125" s="38" t="e">
        <f t="shared" ca="1" si="244"/>
        <v>#N/A</v>
      </c>
      <c r="R1125" s="38">
        <f t="shared" si="245"/>
        <v>6000</v>
      </c>
      <c r="S1125" s="38" t="e">
        <f t="shared" ca="1" si="246"/>
        <v>#N/A</v>
      </c>
      <c r="T1125" s="38" t="e">
        <f t="shared" si="247"/>
        <v>#N/A</v>
      </c>
    </row>
    <row r="1126" spans="2:20" x14ac:dyDescent="0.25">
      <c r="B1126" s="38" t="e">
        <f t="shared" ca="1" si="234"/>
        <v>#N/A</v>
      </c>
      <c r="C1126" s="40">
        <f>Кабельный_журнал!P1092</f>
        <v>0</v>
      </c>
      <c r="D1126" s="38" t="e">
        <f t="shared" ca="1" si="235"/>
        <v>#N/A</v>
      </c>
      <c r="E1126" s="41" t="s">
        <v>351</v>
      </c>
      <c r="F1126" s="38" t="e">
        <f t="shared" ca="1" si="236"/>
        <v>#N/A</v>
      </c>
      <c r="G1126" s="38" t="e">
        <f t="shared" si="237"/>
        <v>#N/A</v>
      </c>
      <c r="H1126" s="41" t="s">
        <v>350</v>
      </c>
      <c r="I1126" s="38" t="e">
        <f t="shared" si="238"/>
        <v>#N/A</v>
      </c>
      <c r="J1126" s="38" t="e">
        <f t="shared" si="239"/>
        <v>#N/A</v>
      </c>
      <c r="K1126" s="41" t="s">
        <v>348</v>
      </c>
      <c r="L1126" s="38">
        <f t="shared" si="240"/>
        <v>1.7500000000000002E-2</v>
      </c>
      <c r="M1126" s="38" t="e">
        <f t="shared" ca="1" si="241"/>
        <v>#N/A</v>
      </c>
      <c r="N1126" s="38" t="e">
        <f ca="1">VLOOKUP(B1126,$C$7:$T1124,13,FALSE)</f>
        <v>#N/A</v>
      </c>
      <c r="O1126" s="38" t="e">
        <f t="shared" ca="1" si="242"/>
        <v>#N/A</v>
      </c>
      <c r="P1126" s="38" t="e">
        <f t="shared" ca="1" si="243"/>
        <v>#N/A</v>
      </c>
      <c r="Q1126" s="38" t="e">
        <f t="shared" ca="1" si="244"/>
        <v>#N/A</v>
      </c>
      <c r="R1126" s="38">
        <f t="shared" si="245"/>
        <v>6000</v>
      </c>
      <c r="S1126" s="38" t="e">
        <f t="shared" ca="1" si="246"/>
        <v>#N/A</v>
      </c>
      <c r="T1126" s="38" t="e">
        <f t="shared" si="247"/>
        <v>#N/A</v>
      </c>
    </row>
    <row r="1127" spans="2:20" x14ac:dyDescent="0.25">
      <c r="B1127" s="38" t="e">
        <f t="shared" ref="B1127:B1190" ca="1" si="248">VLOOKUP(C1127,Кабельный_журнал,2,FALSE)</f>
        <v>#N/A</v>
      </c>
      <c r="C1127" s="40">
        <f>Кабельный_журнал!P1093</f>
        <v>0</v>
      </c>
      <c r="D1127" s="38" t="e">
        <f t="shared" ref="D1127:D1190" ca="1" si="249">B1127&amp;"-"&amp;C1127</f>
        <v>#N/A</v>
      </c>
      <c r="E1127" s="41" t="s">
        <v>351</v>
      </c>
      <c r="F1127" s="38" t="e">
        <f t="shared" ref="F1127:F1190" ca="1" si="250">VLOOKUP(C1127,Кабельный_журнал,8,FALSE)</f>
        <v>#N/A</v>
      </c>
      <c r="G1127" s="38" t="e">
        <f t="shared" ref="G1127:G1190" si="251">VLOOKUP(C1127,Исходные_данные,21,FALSE)</f>
        <v>#N/A</v>
      </c>
      <c r="H1127" s="41" t="s">
        <v>350</v>
      </c>
      <c r="I1127" s="38" t="e">
        <f t="shared" ref="I1127:I1190" si="252">VLOOKUP(C1127,Исходные_данные,22,FALSE)</f>
        <v>#N/A</v>
      </c>
      <c r="J1127" s="38" t="e">
        <f t="shared" ref="J1127:J1190" si="253">I1127</f>
        <v>#N/A</v>
      </c>
      <c r="K1127" s="41" t="s">
        <v>348</v>
      </c>
      <c r="L1127" s="38">
        <f t="shared" ref="L1127:L1190" si="254">VLOOKUP(K1127,$K$2:$L$3,2,FALSE)</f>
        <v>1.7500000000000002E-2</v>
      </c>
      <c r="M1127" s="38" t="e">
        <f t="shared" ref="M1127:M1190" ca="1" si="255">L1127*F1127*(1/I1127+1/J1127)</f>
        <v>#N/A</v>
      </c>
      <c r="N1127" s="38" t="e">
        <f ca="1">VLOOKUP(B1127,$C$7:$T1125,13,FALSE)</f>
        <v>#N/A</v>
      </c>
      <c r="O1127" s="38" t="e">
        <f t="shared" ref="O1127:O1190" ca="1" si="256">L1127+M1127</f>
        <v>#N/A</v>
      </c>
      <c r="P1127" s="38" t="e">
        <f t="shared" ref="P1127:P1190" ca="1" si="257">220/O1127</f>
        <v>#N/A</v>
      </c>
      <c r="Q1127" s="38" t="e">
        <f t="shared" ref="Q1127:Q1190" ca="1" si="258">O1127/G1127</f>
        <v>#N/A</v>
      </c>
      <c r="R1127" s="38">
        <f t="shared" ref="R1127:R1190" si="259">VLOOKUP(H1127,$W$2:$Y$12,3,FALSE)</f>
        <v>6000</v>
      </c>
      <c r="S1127" s="38" t="e">
        <f t="shared" ref="S1127:S1190" ca="1" si="260">_xlfn.IFS(E1127="щит",IF(P1127&gt;R1127,"Увел сеч",IF(T1127&gt;P1127,"Увел сеч","tср&lt;5с")),E1127="потреб",IF(P1127&gt;R1127,"Увел сеч",IF(T1127&gt;P1127,"Увел сеч","tср&lt;0.4с")))</f>
        <v>#N/A</v>
      </c>
      <c r="T1127" s="38" t="e">
        <f t="shared" ref="T1127:T1190" si="261">G1127*VLOOKUP(H1127,$W$2:$Y$12,2,FALSE)</f>
        <v>#N/A</v>
      </c>
    </row>
    <row r="1128" spans="2:20" x14ac:dyDescent="0.25">
      <c r="B1128" s="38" t="e">
        <f t="shared" ca="1" si="248"/>
        <v>#N/A</v>
      </c>
      <c r="C1128" s="40">
        <f>Кабельный_журнал!P1094</f>
        <v>0</v>
      </c>
      <c r="D1128" s="38" t="e">
        <f t="shared" ca="1" si="249"/>
        <v>#N/A</v>
      </c>
      <c r="E1128" s="41" t="s">
        <v>351</v>
      </c>
      <c r="F1128" s="38" t="e">
        <f t="shared" ca="1" si="250"/>
        <v>#N/A</v>
      </c>
      <c r="G1128" s="38" t="e">
        <f t="shared" si="251"/>
        <v>#N/A</v>
      </c>
      <c r="H1128" s="41" t="s">
        <v>350</v>
      </c>
      <c r="I1128" s="38" t="e">
        <f t="shared" si="252"/>
        <v>#N/A</v>
      </c>
      <c r="J1128" s="38" t="e">
        <f t="shared" si="253"/>
        <v>#N/A</v>
      </c>
      <c r="K1128" s="41" t="s">
        <v>348</v>
      </c>
      <c r="L1128" s="38">
        <f t="shared" si="254"/>
        <v>1.7500000000000002E-2</v>
      </c>
      <c r="M1128" s="38" t="e">
        <f t="shared" ca="1" si="255"/>
        <v>#N/A</v>
      </c>
      <c r="N1128" s="38" t="e">
        <f ca="1">VLOOKUP(B1128,$C$7:$T1126,13,FALSE)</f>
        <v>#N/A</v>
      </c>
      <c r="O1128" s="38" t="e">
        <f t="shared" ca="1" si="256"/>
        <v>#N/A</v>
      </c>
      <c r="P1128" s="38" t="e">
        <f t="shared" ca="1" si="257"/>
        <v>#N/A</v>
      </c>
      <c r="Q1128" s="38" t="e">
        <f t="shared" ca="1" si="258"/>
        <v>#N/A</v>
      </c>
      <c r="R1128" s="38">
        <f t="shared" si="259"/>
        <v>6000</v>
      </c>
      <c r="S1128" s="38" t="e">
        <f t="shared" ca="1" si="260"/>
        <v>#N/A</v>
      </c>
      <c r="T1128" s="38" t="e">
        <f t="shared" si="261"/>
        <v>#N/A</v>
      </c>
    </row>
    <row r="1129" spans="2:20" x14ac:dyDescent="0.25">
      <c r="B1129" s="38" t="e">
        <f t="shared" ca="1" si="248"/>
        <v>#N/A</v>
      </c>
      <c r="C1129" s="40">
        <f>Кабельный_журнал!P1095</f>
        <v>0</v>
      </c>
      <c r="D1129" s="38" t="e">
        <f t="shared" ca="1" si="249"/>
        <v>#N/A</v>
      </c>
      <c r="E1129" s="41" t="s">
        <v>351</v>
      </c>
      <c r="F1129" s="38" t="e">
        <f t="shared" ca="1" si="250"/>
        <v>#N/A</v>
      </c>
      <c r="G1129" s="38" t="e">
        <f t="shared" si="251"/>
        <v>#N/A</v>
      </c>
      <c r="H1129" s="41" t="s">
        <v>350</v>
      </c>
      <c r="I1129" s="38" t="e">
        <f t="shared" si="252"/>
        <v>#N/A</v>
      </c>
      <c r="J1129" s="38" t="e">
        <f t="shared" si="253"/>
        <v>#N/A</v>
      </c>
      <c r="K1129" s="41" t="s">
        <v>348</v>
      </c>
      <c r="L1129" s="38">
        <f t="shared" si="254"/>
        <v>1.7500000000000002E-2</v>
      </c>
      <c r="M1129" s="38" t="e">
        <f t="shared" ca="1" si="255"/>
        <v>#N/A</v>
      </c>
      <c r="N1129" s="38" t="e">
        <f ca="1">VLOOKUP(B1129,$C$7:$T1127,13,FALSE)</f>
        <v>#N/A</v>
      </c>
      <c r="O1129" s="38" t="e">
        <f t="shared" ca="1" si="256"/>
        <v>#N/A</v>
      </c>
      <c r="P1129" s="38" t="e">
        <f t="shared" ca="1" si="257"/>
        <v>#N/A</v>
      </c>
      <c r="Q1129" s="38" t="e">
        <f t="shared" ca="1" si="258"/>
        <v>#N/A</v>
      </c>
      <c r="R1129" s="38">
        <f t="shared" si="259"/>
        <v>6000</v>
      </c>
      <c r="S1129" s="38" t="e">
        <f t="shared" ca="1" si="260"/>
        <v>#N/A</v>
      </c>
      <c r="T1129" s="38" t="e">
        <f t="shared" si="261"/>
        <v>#N/A</v>
      </c>
    </row>
    <row r="1130" spans="2:20" x14ac:dyDescent="0.25">
      <c r="B1130" s="38" t="e">
        <f t="shared" ca="1" si="248"/>
        <v>#N/A</v>
      </c>
      <c r="C1130" s="40">
        <f>Кабельный_журнал!P1096</f>
        <v>0</v>
      </c>
      <c r="D1130" s="38" t="e">
        <f t="shared" ca="1" si="249"/>
        <v>#N/A</v>
      </c>
      <c r="E1130" s="41" t="s">
        <v>351</v>
      </c>
      <c r="F1130" s="38" t="e">
        <f t="shared" ca="1" si="250"/>
        <v>#N/A</v>
      </c>
      <c r="G1130" s="38" t="e">
        <f t="shared" si="251"/>
        <v>#N/A</v>
      </c>
      <c r="H1130" s="41" t="s">
        <v>350</v>
      </c>
      <c r="I1130" s="38" t="e">
        <f t="shared" si="252"/>
        <v>#N/A</v>
      </c>
      <c r="J1130" s="38" t="e">
        <f t="shared" si="253"/>
        <v>#N/A</v>
      </c>
      <c r="K1130" s="41" t="s">
        <v>348</v>
      </c>
      <c r="L1130" s="38">
        <f t="shared" si="254"/>
        <v>1.7500000000000002E-2</v>
      </c>
      <c r="M1130" s="38" t="e">
        <f t="shared" ca="1" si="255"/>
        <v>#N/A</v>
      </c>
      <c r="N1130" s="38" t="e">
        <f ca="1">VLOOKUP(B1130,$C$7:$T1128,13,FALSE)</f>
        <v>#N/A</v>
      </c>
      <c r="O1130" s="38" t="e">
        <f t="shared" ca="1" si="256"/>
        <v>#N/A</v>
      </c>
      <c r="P1130" s="38" t="e">
        <f t="shared" ca="1" si="257"/>
        <v>#N/A</v>
      </c>
      <c r="Q1130" s="38" t="e">
        <f t="shared" ca="1" si="258"/>
        <v>#N/A</v>
      </c>
      <c r="R1130" s="38">
        <f t="shared" si="259"/>
        <v>6000</v>
      </c>
      <c r="S1130" s="38" t="e">
        <f t="shared" ca="1" si="260"/>
        <v>#N/A</v>
      </c>
      <c r="T1130" s="38" t="e">
        <f t="shared" si="261"/>
        <v>#N/A</v>
      </c>
    </row>
    <row r="1131" spans="2:20" x14ac:dyDescent="0.25">
      <c r="B1131" s="38" t="e">
        <f t="shared" ca="1" si="248"/>
        <v>#N/A</v>
      </c>
      <c r="C1131" s="40">
        <f>Кабельный_журнал!P1097</f>
        <v>0</v>
      </c>
      <c r="D1131" s="38" t="e">
        <f t="shared" ca="1" si="249"/>
        <v>#N/A</v>
      </c>
      <c r="E1131" s="41" t="s">
        <v>351</v>
      </c>
      <c r="F1131" s="38" t="e">
        <f t="shared" ca="1" si="250"/>
        <v>#N/A</v>
      </c>
      <c r="G1131" s="38" t="e">
        <f t="shared" si="251"/>
        <v>#N/A</v>
      </c>
      <c r="H1131" s="41" t="s">
        <v>350</v>
      </c>
      <c r="I1131" s="38" t="e">
        <f t="shared" si="252"/>
        <v>#N/A</v>
      </c>
      <c r="J1131" s="38" t="e">
        <f t="shared" si="253"/>
        <v>#N/A</v>
      </c>
      <c r="K1131" s="41" t="s">
        <v>348</v>
      </c>
      <c r="L1131" s="38">
        <f t="shared" si="254"/>
        <v>1.7500000000000002E-2</v>
      </c>
      <c r="M1131" s="38" t="e">
        <f t="shared" ca="1" si="255"/>
        <v>#N/A</v>
      </c>
      <c r="N1131" s="38" t="e">
        <f ca="1">VLOOKUP(B1131,$C$7:$T1129,13,FALSE)</f>
        <v>#N/A</v>
      </c>
      <c r="O1131" s="38" t="e">
        <f t="shared" ca="1" si="256"/>
        <v>#N/A</v>
      </c>
      <c r="P1131" s="38" t="e">
        <f t="shared" ca="1" si="257"/>
        <v>#N/A</v>
      </c>
      <c r="Q1131" s="38" t="e">
        <f t="shared" ca="1" si="258"/>
        <v>#N/A</v>
      </c>
      <c r="R1131" s="38">
        <f t="shared" si="259"/>
        <v>6000</v>
      </c>
      <c r="S1131" s="38" t="e">
        <f t="shared" ca="1" si="260"/>
        <v>#N/A</v>
      </c>
      <c r="T1131" s="38" t="e">
        <f t="shared" si="261"/>
        <v>#N/A</v>
      </c>
    </row>
    <row r="1132" spans="2:20" x14ac:dyDescent="0.25">
      <c r="B1132" s="38" t="e">
        <f t="shared" ca="1" si="248"/>
        <v>#N/A</v>
      </c>
      <c r="C1132" s="40">
        <f>Кабельный_журнал!P1098</f>
        <v>0</v>
      </c>
      <c r="D1132" s="38" t="e">
        <f t="shared" ca="1" si="249"/>
        <v>#N/A</v>
      </c>
      <c r="E1132" s="41" t="s">
        <v>351</v>
      </c>
      <c r="F1132" s="38" t="e">
        <f t="shared" ca="1" si="250"/>
        <v>#N/A</v>
      </c>
      <c r="G1132" s="38" t="e">
        <f t="shared" si="251"/>
        <v>#N/A</v>
      </c>
      <c r="H1132" s="41" t="s">
        <v>350</v>
      </c>
      <c r="I1132" s="38" t="e">
        <f t="shared" si="252"/>
        <v>#N/A</v>
      </c>
      <c r="J1132" s="38" t="e">
        <f t="shared" si="253"/>
        <v>#N/A</v>
      </c>
      <c r="K1132" s="41" t="s">
        <v>348</v>
      </c>
      <c r="L1132" s="38">
        <f t="shared" si="254"/>
        <v>1.7500000000000002E-2</v>
      </c>
      <c r="M1132" s="38" t="e">
        <f t="shared" ca="1" si="255"/>
        <v>#N/A</v>
      </c>
      <c r="N1132" s="38" t="e">
        <f ca="1">VLOOKUP(B1132,$C$7:$T1130,13,FALSE)</f>
        <v>#N/A</v>
      </c>
      <c r="O1132" s="38" t="e">
        <f t="shared" ca="1" si="256"/>
        <v>#N/A</v>
      </c>
      <c r="P1132" s="38" t="e">
        <f t="shared" ca="1" si="257"/>
        <v>#N/A</v>
      </c>
      <c r="Q1132" s="38" t="e">
        <f t="shared" ca="1" si="258"/>
        <v>#N/A</v>
      </c>
      <c r="R1132" s="38">
        <f t="shared" si="259"/>
        <v>6000</v>
      </c>
      <c r="S1132" s="38" t="e">
        <f t="shared" ca="1" si="260"/>
        <v>#N/A</v>
      </c>
      <c r="T1132" s="38" t="e">
        <f t="shared" si="261"/>
        <v>#N/A</v>
      </c>
    </row>
    <row r="1133" spans="2:20" x14ac:dyDescent="0.25">
      <c r="B1133" s="38" t="e">
        <f t="shared" ca="1" si="248"/>
        <v>#N/A</v>
      </c>
      <c r="C1133" s="40">
        <f>Кабельный_журнал!P1099</f>
        <v>0</v>
      </c>
      <c r="D1133" s="38" t="e">
        <f t="shared" ca="1" si="249"/>
        <v>#N/A</v>
      </c>
      <c r="E1133" s="41" t="s">
        <v>351</v>
      </c>
      <c r="F1133" s="38" t="e">
        <f t="shared" ca="1" si="250"/>
        <v>#N/A</v>
      </c>
      <c r="G1133" s="38" t="e">
        <f t="shared" si="251"/>
        <v>#N/A</v>
      </c>
      <c r="H1133" s="41" t="s">
        <v>350</v>
      </c>
      <c r="I1133" s="38" t="e">
        <f t="shared" si="252"/>
        <v>#N/A</v>
      </c>
      <c r="J1133" s="38" t="e">
        <f t="shared" si="253"/>
        <v>#N/A</v>
      </c>
      <c r="K1133" s="41" t="s">
        <v>348</v>
      </c>
      <c r="L1133" s="38">
        <f t="shared" si="254"/>
        <v>1.7500000000000002E-2</v>
      </c>
      <c r="M1133" s="38" t="e">
        <f t="shared" ca="1" si="255"/>
        <v>#N/A</v>
      </c>
      <c r="N1133" s="38" t="e">
        <f ca="1">VLOOKUP(B1133,$C$7:$T1131,13,FALSE)</f>
        <v>#N/A</v>
      </c>
      <c r="O1133" s="38" t="e">
        <f t="shared" ca="1" si="256"/>
        <v>#N/A</v>
      </c>
      <c r="P1133" s="38" t="e">
        <f t="shared" ca="1" si="257"/>
        <v>#N/A</v>
      </c>
      <c r="Q1133" s="38" t="e">
        <f t="shared" ca="1" si="258"/>
        <v>#N/A</v>
      </c>
      <c r="R1133" s="38">
        <f t="shared" si="259"/>
        <v>6000</v>
      </c>
      <c r="S1133" s="38" t="e">
        <f t="shared" ca="1" si="260"/>
        <v>#N/A</v>
      </c>
      <c r="T1133" s="38" t="e">
        <f t="shared" si="261"/>
        <v>#N/A</v>
      </c>
    </row>
    <row r="1134" spans="2:20" x14ac:dyDescent="0.25">
      <c r="B1134" s="38" t="e">
        <f t="shared" ca="1" si="248"/>
        <v>#N/A</v>
      </c>
      <c r="C1134" s="40">
        <f>Кабельный_журнал!P1100</f>
        <v>0</v>
      </c>
      <c r="D1134" s="38" t="e">
        <f t="shared" ca="1" si="249"/>
        <v>#N/A</v>
      </c>
      <c r="E1134" s="41" t="s">
        <v>351</v>
      </c>
      <c r="F1134" s="38" t="e">
        <f t="shared" ca="1" si="250"/>
        <v>#N/A</v>
      </c>
      <c r="G1134" s="38" t="e">
        <f t="shared" si="251"/>
        <v>#N/A</v>
      </c>
      <c r="H1134" s="41" t="s">
        <v>350</v>
      </c>
      <c r="I1134" s="38" t="e">
        <f t="shared" si="252"/>
        <v>#N/A</v>
      </c>
      <c r="J1134" s="38" t="e">
        <f t="shared" si="253"/>
        <v>#N/A</v>
      </c>
      <c r="K1134" s="41" t="s">
        <v>348</v>
      </c>
      <c r="L1134" s="38">
        <f t="shared" si="254"/>
        <v>1.7500000000000002E-2</v>
      </c>
      <c r="M1134" s="38" t="e">
        <f t="shared" ca="1" si="255"/>
        <v>#N/A</v>
      </c>
      <c r="N1134" s="38" t="e">
        <f ca="1">VLOOKUP(B1134,$C$7:$T1132,13,FALSE)</f>
        <v>#N/A</v>
      </c>
      <c r="O1134" s="38" t="e">
        <f t="shared" ca="1" si="256"/>
        <v>#N/A</v>
      </c>
      <c r="P1134" s="38" t="e">
        <f t="shared" ca="1" si="257"/>
        <v>#N/A</v>
      </c>
      <c r="Q1134" s="38" t="e">
        <f t="shared" ca="1" si="258"/>
        <v>#N/A</v>
      </c>
      <c r="R1134" s="38">
        <f t="shared" si="259"/>
        <v>6000</v>
      </c>
      <c r="S1134" s="38" t="e">
        <f t="shared" ca="1" si="260"/>
        <v>#N/A</v>
      </c>
      <c r="T1134" s="38" t="e">
        <f t="shared" si="261"/>
        <v>#N/A</v>
      </c>
    </row>
    <row r="1135" spans="2:20" x14ac:dyDescent="0.25">
      <c r="B1135" s="38" t="e">
        <f t="shared" ca="1" si="248"/>
        <v>#N/A</v>
      </c>
      <c r="C1135" s="40">
        <f>Кабельный_журнал!P1101</f>
        <v>0</v>
      </c>
      <c r="D1135" s="38" t="e">
        <f t="shared" ca="1" si="249"/>
        <v>#N/A</v>
      </c>
      <c r="E1135" s="41" t="s">
        <v>351</v>
      </c>
      <c r="F1135" s="38" t="e">
        <f t="shared" ca="1" si="250"/>
        <v>#N/A</v>
      </c>
      <c r="G1135" s="38" t="e">
        <f t="shared" si="251"/>
        <v>#N/A</v>
      </c>
      <c r="H1135" s="41" t="s">
        <v>350</v>
      </c>
      <c r="I1135" s="38" t="e">
        <f t="shared" si="252"/>
        <v>#N/A</v>
      </c>
      <c r="J1135" s="38" t="e">
        <f t="shared" si="253"/>
        <v>#N/A</v>
      </c>
      <c r="K1135" s="41" t="s">
        <v>348</v>
      </c>
      <c r="L1135" s="38">
        <f t="shared" si="254"/>
        <v>1.7500000000000002E-2</v>
      </c>
      <c r="M1135" s="38" t="e">
        <f t="shared" ca="1" si="255"/>
        <v>#N/A</v>
      </c>
      <c r="N1135" s="38" t="e">
        <f ca="1">VLOOKUP(B1135,$C$7:$T1133,13,FALSE)</f>
        <v>#N/A</v>
      </c>
      <c r="O1135" s="38" t="e">
        <f t="shared" ca="1" si="256"/>
        <v>#N/A</v>
      </c>
      <c r="P1135" s="38" t="e">
        <f t="shared" ca="1" si="257"/>
        <v>#N/A</v>
      </c>
      <c r="Q1135" s="38" t="e">
        <f t="shared" ca="1" si="258"/>
        <v>#N/A</v>
      </c>
      <c r="R1135" s="38">
        <f t="shared" si="259"/>
        <v>6000</v>
      </c>
      <c r="S1135" s="38" t="e">
        <f t="shared" ca="1" si="260"/>
        <v>#N/A</v>
      </c>
      <c r="T1135" s="38" t="e">
        <f t="shared" si="261"/>
        <v>#N/A</v>
      </c>
    </row>
    <row r="1136" spans="2:20" x14ac:dyDescent="0.25">
      <c r="B1136" s="38" t="e">
        <f t="shared" ca="1" si="248"/>
        <v>#N/A</v>
      </c>
      <c r="C1136" s="40">
        <f>Кабельный_журнал!P1102</f>
        <v>0</v>
      </c>
      <c r="D1136" s="38" t="e">
        <f t="shared" ca="1" si="249"/>
        <v>#N/A</v>
      </c>
      <c r="E1136" s="41" t="s">
        <v>351</v>
      </c>
      <c r="F1136" s="38" t="e">
        <f t="shared" ca="1" si="250"/>
        <v>#N/A</v>
      </c>
      <c r="G1136" s="38" t="e">
        <f t="shared" si="251"/>
        <v>#N/A</v>
      </c>
      <c r="H1136" s="41" t="s">
        <v>350</v>
      </c>
      <c r="I1136" s="38" t="e">
        <f t="shared" si="252"/>
        <v>#N/A</v>
      </c>
      <c r="J1136" s="38" t="e">
        <f t="shared" si="253"/>
        <v>#N/A</v>
      </c>
      <c r="K1136" s="41" t="s">
        <v>348</v>
      </c>
      <c r="L1136" s="38">
        <f t="shared" si="254"/>
        <v>1.7500000000000002E-2</v>
      </c>
      <c r="M1136" s="38" t="e">
        <f t="shared" ca="1" si="255"/>
        <v>#N/A</v>
      </c>
      <c r="N1136" s="38" t="e">
        <f ca="1">VLOOKUP(B1136,$C$7:$T1134,13,FALSE)</f>
        <v>#N/A</v>
      </c>
      <c r="O1136" s="38" t="e">
        <f t="shared" ca="1" si="256"/>
        <v>#N/A</v>
      </c>
      <c r="P1136" s="38" t="e">
        <f t="shared" ca="1" si="257"/>
        <v>#N/A</v>
      </c>
      <c r="Q1136" s="38" t="e">
        <f t="shared" ca="1" si="258"/>
        <v>#N/A</v>
      </c>
      <c r="R1136" s="38">
        <f t="shared" si="259"/>
        <v>6000</v>
      </c>
      <c r="S1136" s="38" t="e">
        <f t="shared" ca="1" si="260"/>
        <v>#N/A</v>
      </c>
      <c r="T1136" s="38" t="e">
        <f t="shared" si="261"/>
        <v>#N/A</v>
      </c>
    </row>
    <row r="1137" spans="2:20" x14ac:dyDescent="0.25">
      <c r="B1137" s="38" t="e">
        <f t="shared" ca="1" si="248"/>
        <v>#N/A</v>
      </c>
      <c r="C1137" s="40">
        <f>Кабельный_журнал!P1103</f>
        <v>0</v>
      </c>
      <c r="D1137" s="38" t="e">
        <f t="shared" ca="1" si="249"/>
        <v>#N/A</v>
      </c>
      <c r="E1137" s="41" t="s">
        <v>351</v>
      </c>
      <c r="F1137" s="38" t="e">
        <f t="shared" ca="1" si="250"/>
        <v>#N/A</v>
      </c>
      <c r="G1137" s="38" t="e">
        <f t="shared" si="251"/>
        <v>#N/A</v>
      </c>
      <c r="H1137" s="41" t="s">
        <v>350</v>
      </c>
      <c r="I1137" s="38" t="e">
        <f t="shared" si="252"/>
        <v>#N/A</v>
      </c>
      <c r="J1137" s="38" t="e">
        <f t="shared" si="253"/>
        <v>#N/A</v>
      </c>
      <c r="K1137" s="41" t="s">
        <v>348</v>
      </c>
      <c r="L1137" s="38">
        <f t="shared" si="254"/>
        <v>1.7500000000000002E-2</v>
      </c>
      <c r="M1137" s="38" t="e">
        <f t="shared" ca="1" si="255"/>
        <v>#N/A</v>
      </c>
      <c r="N1137" s="38" t="e">
        <f ca="1">VLOOKUP(B1137,$C$7:$T1135,13,FALSE)</f>
        <v>#N/A</v>
      </c>
      <c r="O1137" s="38" t="e">
        <f t="shared" ca="1" si="256"/>
        <v>#N/A</v>
      </c>
      <c r="P1137" s="38" t="e">
        <f t="shared" ca="1" si="257"/>
        <v>#N/A</v>
      </c>
      <c r="Q1137" s="38" t="e">
        <f t="shared" ca="1" si="258"/>
        <v>#N/A</v>
      </c>
      <c r="R1137" s="38">
        <f t="shared" si="259"/>
        <v>6000</v>
      </c>
      <c r="S1137" s="38" t="e">
        <f t="shared" ca="1" si="260"/>
        <v>#N/A</v>
      </c>
      <c r="T1137" s="38" t="e">
        <f t="shared" si="261"/>
        <v>#N/A</v>
      </c>
    </row>
    <row r="1138" spans="2:20" x14ac:dyDescent="0.25">
      <c r="B1138" s="38" t="e">
        <f t="shared" ca="1" si="248"/>
        <v>#N/A</v>
      </c>
      <c r="C1138" s="40">
        <f>Кабельный_журнал!P1104</f>
        <v>0</v>
      </c>
      <c r="D1138" s="38" t="e">
        <f t="shared" ca="1" si="249"/>
        <v>#N/A</v>
      </c>
      <c r="E1138" s="41" t="s">
        <v>351</v>
      </c>
      <c r="F1138" s="38" t="e">
        <f t="shared" ca="1" si="250"/>
        <v>#N/A</v>
      </c>
      <c r="G1138" s="38" t="e">
        <f t="shared" si="251"/>
        <v>#N/A</v>
      </c>
      <c r="H1138" s="41" t="s">
        <v>350</v>
      </c>
      <c r="I1138" s="38" t="e">
        <f t="shared" si="252"/>
        <v>#N/A</v>
      </c>
      <c r="J1138" s="38" t="e">
        <f t="shared" si="253"/>
        <v>#N/A</v>
      </c>
      <c r="K1138" s="41" t="s">
        <v>348</v>
      </c>
      <c r="L1138" s="38">
        <f t="shared" si="254"/>
        <v>1.7500000000000002E-2</v>
      </c>
      <c r="M1138" s="38" t="e">
        <f t="shared" ca="1" si="255"/>
        <v>#N/A</v>
      </c>
      <c r="N1138" s="38" t="e">
        <f ca="1">VLOOKUP(B1138,$C$7:$T1136,13,FALSE)</f>
        <v>#N/A</v>
      </c>
      <c r="O1138" s="38" t="e">
        <f t="shared" ca="1" si="256"/>
        <v>#N/A</v>
      </c>
      <c r="P1138" s="38" t="e">
        <f t="shared" ca="1" si="257"/>
        <v>#N/A</v>
      </c>
      <c r="Q1138" s="38" t="e">
        <f t="shared" ca="1" si="258"/>
        <v>#N/A</v>
      </c>
      <c r="R1138" s="38">
        <f t="shared" si="259"/>
        <v>6000</v>
      </c>
      <c r="S1138" s="38" t="e">
        <f t="shared" ca="1" si="260"/>
        <v>#N/A</v>
      </c>
      <c r="T1138" s="38" t="e">
        <f t="shared" si="261"/>
        <v>#N/A</v>
      </c>
    </row>
    <row r="1139" spans="2:20" x14ac:dyDescent="0.25">
      <c r="B1139" s="38" t="e">
        <f t="shared" ca="1" si="248"/>
        <v>#N/A</v>
      </c>
      <c r="C1139" s="40">
        <f>Кабельный_журнал!P1105</f>
        <v>0</v>
      </c>
      <c r="D1139" s="38" t="e">
        <f t="shared" ca="1" si="249"/>
        <v>#N/A</v>
      </c>
      <c r="E1139" s="41" t="s">
        <v>351</v>
      </c>
      <c r="F1139" s="38" t="e">
        <f t="shared" ca="1" si="250"/>
        <v>#N/A</v>
      </c>
      <c r="G1139" s="38" t="e">
        <f t="shared" si="251"/>
        <v>#N/A</v>
      </c>
      <c r="H1139" s="41" t="s">
        <v>350</v>
      </c>
      <c r="I1139" s="38" t="e">
        <f t="shared" si="252"/>
        <v>#N/A</v>
      </c>
      <c r="J1139" s="38" t="e">
        <f t="shared" si="253"/>
        <v>#N/A</v>
      </c>
      <c r="K1139" s="41" t="s">
        <v>348</v>
      </c>
      <c r="L1139" s="38">
        <f t="shared" si="254"/>
        <v>1.7500000000000002E-2</v>
      </c>
      <c r="M1139" s="38" t="e">
        <f t="shared" ca="1" si="255"/>
        <v>#N/A</v>
      </c>
      <c r="N1139" s="38" t="e">
        <f ca="1">VLOOKUP(B1139,$C$7:$T1137,13,FALSE)</f>
        <v>#N/A</v>
      </c>
      <c r="O1139" s="38" t="e">
        <f t="shared" ca="1" si="256"/>
        <v>#N/A</v>
      </c>
      <c r="P1139" s="38" t="e">
        <f t="shared" ca="1" si="257"/>
        <v>#N/A</v>
      </c>
      <c r="Q1139" s="38" t="e">
        <f t="shared" ca="1" si="258"/>
        <v>#N/A</v>
      </c>
      <c r="R1139" s="38">
        <f t="shared" si="259"/>
        <v>6000</v>
      </c>
      <c r="S1139" s="38" t="e">
        <f t="shared" ca="1" si="260"/>
        <v>#N/A</v>
      </c>
      <c r="T1139" s="38" t="e">
        <f t="shared" si="261"/>
        <v>#N/A</v>
      </c>
    </row>
    <row r="1140" spans="2:20" x14ac:dyDescent="0.25">
      <c r="B1140" s="38" t="e">
        <f t="shared" ca="1" si="248"/>
        <v>#N/A</v>
      </c>
      <c r="C1140" s="40">
        <f>Кабельный_журнал!P1106</f>
        <v>0</v>
      </c>
      <c r="D1140" s="38" t="e">
        <f t="shared" ca="1" si="249"/>
        <v>#N/A</v>
      </c>
      <c r="E1140" s="41" t="s">
        <v>351</v>
      </c>
      <c r="F1140" s="38" t="e">
        <f t="shared" ca="1" si="250"/>
        <v>#N/A</v>
      </c>
      <c r="G1140" s="38" t="e">
        <f t="shared" si="251"/>
        <v>#N/A</v>
      </c>
      <c r="H1140" s="41" t="s">
        <v>350</v>
      </c>
      <c r="I1140" s="38" t="e">
        <f t="shared" si="252"/>
        <v>#N/A</v>
      </c>
      <c r="J1140" s="38" t="e">
        <f t="shared" si="253"/>
        <v>#N/A</v>
      </c>
      <c r="K1140" s="41" t="s">
        <v>348</v>
      </c>
      <c r="L1140" s="38">
        <f t="shared" si="254"/>
        <v>1.7500000000000002E-2</v>
      </c>
      <c r="M1140" s="38" t="e">
        <f t="shared" ca="1" si="255"/>
        <v>#N/A</v>
      </c>
      <c r="N1140" s="38" t="e">
        <f ca="1">VLOOKUP(B1140,$C$7:$T1138,13,FALSE)</f>
        <v>#N/A</v>
      </c>
      <c r="O1140" s="38" t="e">
        <f t="shared" ca="1" si="256"/>
        <v>#N/A</v>
      </c>
      <c r="P1140" s="38" t="e">
        <f t="shared" ca="1" si="257"/>
        <v>#N/A</v>
      </c>
      <c r="Q1140" s="38" t="e">
        <f t="shared" ca="1" si="258"/>
        <v>#N/A</v>
      </c>
      <c r="R1140" s="38">
        <f t="shared" si="259"/>
        <v>6000</v>
      </c>
      <c r="S1140" s="38" t="e">
        <f t="shared" ca="1" si="260"/>
        <v>#N/A</v>
      </c>
      <c r="T1140" s="38" t="e">
        <f t="shared" si="261"/>
        <v>#N/A</v>
      </c>
    </row>
    <row r="1141" spans="2:20" x14ac:dyDescent="0.25">
      <c r="B1141" s="38" t="e">
        <f t="shared" ca="1" si="248"/>
        <v>#N/A</v>
      </c>
      <c r="C1141" s="40">
        <f>Кабельный_журнал!P1107</f>
        <v>0</v>
      </c>
      <c r="D1141" s="38" t="e">
        <f t="shared" ca="1" si="249"/>
        <v>#N/A</v>
      </c>
      <c r="E1141" s="41" t="s">
        <v>351</v>
      </c>
      <c r="F1141" s="38" t="e">
        <f t="shared" ca="1" si="250"/>
        <v>#N/A</v>
      </c>
      <c r="G1141" s="38" t="e">
        <f t="shared" si="251"/>
        <v>#N/A</v>
      </c>
      <c r="H1141" s="41" t="s">
        <v>350</v>
      </c>
      <c r="I1141" s="38" t="e">
        <f t="shared" si="252"/>
        <v>#N/A</v>
      </c>
      <c r="J1141" s="38" t="e">
        <f t="shared" si="253"/>
        <v>#N/A</v>
      </c>
      <c r="K1141" s="41" t="s">
        <v>348</v>
      </c>
      <c r="L1141" s="38">
        <f t="shared" si="254"/>
        <v>1.7500000000000002E-2</v>
      </c>
      <c r="M1141" s="38" t="e">
        <f t="shared" ca="1" si="255"/>
        <v>#N/A</v>
      </c>
      <c r="N1141" s="38" t="e">
        <f ca="1">VLOOKUP(B1141,$C$7:$T1139,13,FALSE)</f>
        <v>#N/A</v>
      </c>
      <c r="O1141" s="38" t="e">
        <f t="shared" ca="1" si="256"/>
        <v>#N/A</v>
      </c>
      <c r="P1141" s="38" t="e">
        <f t="shared" ca="1" si="257"/>
        <v>#N/A</v>
      </c>
      <c r="Q1141" s="38" t="e">
        <f t="shared" ca="1" si="258"/>
        <v>#N/A</v>
      </c>
      <c r="R1141" s="38">
        <f t="shared" si="259"/>
        <v>6000</v>
      </c>
      <c r="S1141" s="38" t="e">
        <f t="shared" ca="1" si="260"/>
        <v>#N/A</v>
      </c>
      <c r="T1141" s="38" t="e">
        <f t="shared" si="261"/>
        <v>#N/A</v>
      </c>
    </row>
    <row r="1142" spans="2:20" x14ac:dyDescent="0.25">
      <c r="B1142" s="38" t="e">
        <f t="shared" ca="1" si="248"/>
        <v>#N/A</v>
      </c>
      <c r="C1142" s="40">
        <f>Кабельный_журнал!P1108</f>
        <v>0</v>
      </c>
      <c r="D1142" s="38" t="e">
        <f t="shared" ca="1" si="249"/>
        <v>#N/A</v>
      </c>
      <c r="E1142" s="41" t="s">
        <v>351</v>
      </c>
      <c r="F1142" s="38" t="e">
        <f t="shared" ca="1" si="250"/>
        <v>#N/A</v>
      </c>
      <c r="G1142" s="38" t="e">
        <f t="shared" si="251"/>
        <v>#N/A</v>
      </c>
      <c r="H1142" s="41" t="s">
        <v>350</v>
      </c>
      <c r="I1142" s="38" t="e">
        <f t="shared" si="252"/>
        <v>#N/A</v>
      </c>
      <c r="J1142" s="38" t="e">
        <f t="shared" si="253"/>
        <v>#N/A</v>
      </c>
      <c r="K1142" s="41" t="s">
        <v>348</v>
      </c>
      <c r="L1142" s="38">
        <f t="shared" si="254"/>
        <v>1.7500000000000002E-2</v>
      </c>
      <c r="M1142" s="38" t="e">
        <f t="shared" ca="1" si="255"/>
        <v>#N/A</v>
      </c>
      <c r="N1142" s="38" t="e">
        <f ca="1">VLOOKUP(B1142,$C$7:$T1140,13,FALSE)</f>
        <v>#N/A</v>
      </c>
      <c r="O1142" s="38" t="e">
        <f t="shared" ca="1" si="256"/>
        <v>#N/A</v>
      </c>
      <c r="P1142" s="38" t="e">
        <f t="shared" ca="1" si="257"/>
        <v>#N/A</v>
      </c>
      <c r="Q1142" s="38" t="e">
        <f t="shared" ca="1" si="258"/>
        <v>#N/A</v>
      </c>
      <c r="R1142" s="38">
        <f t="shared" si="259"/>
        <v>6000</v>
      </c>
      <c r="S1142" s="38" t="e">
        <f t="shared" ca="1" si="260"/>
        <v>#N/A</v>
      </c>
      <c r="T1142" s="38" t="e">
        <f t="shared" si="261"/>
        <v>#N/A</v>
      </c>
    </row>
    <row r="1143" spans="2:20" x14ac:dyDescent="0.25">
      <c r="B1143" s="38" t="e">
        <f t="shared" ca="1" si="248"/>
        <v>#N/A</v>
      </c>
      <c r="C1143" s="40">
        <f>Кабельный_журнал!P1109</f>
        <v>0</v>
      </c>
      <c r="D1143" s="38" t="e">
        <f t="shared" ca="1" si="249"/>
        <v>#N/A</v>
      </c>
      <c r="E1143" s="41" t="s">
        <v>351</v>
      </c>
      <c r="F1143" s="38" t="e">
        <f t="shared" ca="1" si="250"/>
        <v>#N/A</v>
      </c>
      <c r="G1143" s="38" t="e">
        <f t="shared" si="251"/>
        <v>#N/A</v>
      </c>
      <c r="H1143" s="41" t="s">
        <v>350</v>
      </c>
      <c r="I1143" s="38" t="e">
        <f t="shared" si="252"/>
        <v>#N/A</v>
      </c>
      <c r="J1143" s="38" t="e">
        <f t="shared" si="253"/>
        <v>#N/A</v>
      </c>
      <c r="K1143" s="41" t="s">
        <v>348</v>
      </c>
      <c r="L1143" s="38">
        <f t="shared" si="254"/>
        <v>1.7500000000000002E-2</v>
      </c>
      <c r="M1143" s="38" t="e">
        <f t="shared" ca="1" si="255"/>
        <v>#N/A</v>
      </c>
      <c r="N1143" s="38" t="e">
        <f ca="1">VLOOKUP(B1143,$C$7:$T1141,13,FALSE)</f>
        <v>#N/A</v>
      </c>
      <c r="O1143" s="38" t="e">
        <f t="shared" ca="1" si="256"/>
        <v>#N/A</v>
      </c>
      <c r="P1143" s="38" t="e">
        <f t="shared" ca="1" si="257"/>
        <v>#N/A</v>
      </c>
      <c r="Q1143" s="38" t="e">
        <f t="shared" ca="1" si="258"/>
        <v>#N/A</v>
      </c>
      <c r="R1143" s="38">
        <f t="shared" si="259"/>
        <v>6000</v>
      </c>
      <c r="S1143" s="38" t="e">
        <f t="shared" ca="1" si="260"/>
        <v>#N/A</v>
      </c>
      <c r="T1143" s="38" t="e">
        <f t="shared" si="261"/>
        <v>#N/A</v>
      </c>
    </row>
    <row r="1144" spans="2:20" x14ac:dyDescent="0.25">
      <c r="B1144" s="38" t="e">
        <f t="shared" ca="1" si="248"/>
        <v>#N/A</v>
      </c>
      <c r="C1144" s="40">
        <f>Кабельный_журнал!P1110</f>
        <v>0</v>
      </c>
      <c r="D1144" s="38" t="e">
        <f t="shared" ca="1" si="249"/>
        <v>#N/A</v>
      </c>
      <c r="E1144" s="41" t="s">
        <v>351</v>
      </c>
      <c r="F1144" s="38" t="e">
        <f t="shared" ca="1" si="250"/>
        <v>#N/A</v>
      </c>
      <c r="G1144" s="38" t="e">
        <f t="shared" si="251"/>
        <v>#N/A</v>
      </c>
      <c r="H1144" s="41" t="s">
        <v>350</v>
      </c>
      <c r="I1144" s="38" t="e">
        <f t="shared" si="252"/>
        <v>#N/A</v>
      </c>
      <c r="J1144" s="38" t="e">
        <f t="shared" si="253"/>
        <v>#N/A</v>
      </c>
      <c r="K1144" s="41" t="s">
        <v>348</v>
      </c>
      <c r="L1144" s="38">
        <f t="shared" si="254"/>
        <v>1.7500000000000002E-2</v>
      </c>
      <c r="M1144" s="38" t="e">
        <f t="shared" ca="1" si="255"/>
        <v>#N/A</v>
      </c>
      <c r="N1144" s="38" t="e">
        <f ca="1">VLOOKUP(B1144,$C$7:$T1142,13,FALSE)</f>
        <v>#N/A</v>
      </c>
      <c r="O1144" s="38" t="e">
        <f t="shared" ca="1" si="256"/>
        <v>#N/A</v>
      </c>
      <c r="P1144" s="38" t="e">
        <f t="shared" ca="1" si="257"/>
        <v>#N/A</v>
      </c>
      <c r="Q1144" s="38" t="e">
        <f t="shared" ca="1" si="258"/>
        <v>#N/A</v>
      </c>
      <c r="R1144" s="38">
        <f t="shared" si="259"/>
        <v>6000</v>
      </c>
      <c r="S1144" s="38" t="e">
        <f t="shared" ca="1" si="260"/>
        <v>#N/A</v>
      </c>
      <c r="T1144" s="38" t="e">
        <f t="shared" si="261"/>
        <v>#N/A</v>
      </c>
    </row>
    <row r="1145" spans="2:20" x14ac:dyDescent="0.25">
      <c r="B1145" s="38" t="e">
        <f t="shared" ca="1" si="248"/>
        <v>#N/A</v>
      </c>
      <c r="C1145" s="40">
        <f>Кабельный_журнал!P1111</f>
        <v>0</v>
      </c>
      <c r="D1145" s="38" t="e">
        <f t="shared" ca="1" si="249"/>
        <v>#N/A</v>
      </c>
      <c r="E1145" s="41" t="s">
        <v>351</v>
      </c>
      <c r="F1145" s="38" t="e">
        <f t="shared" ca="1" si="250"/>
        <v>#N/A</v>
      </c>
      <c r="G1145" s="38" t="e">
        <f t="shared" si="251"/>
        <v>#N/A</v>
      </c>
      <c r="H1145" s="41" t="s">
        <v>350</v>
      </c>
      <c r="I1145" s="38" t="e">
        <f t="shared" si="252"/>
        <v>#N/A</v>
      </c>
      <c r="J1145" s="38" t="e">
        <f t="shared" si="253"/>
        <v>#N/A</v>
      </c>
      <c r="K1145" s="41" t="s">
        <v>348</v>
      </c>
      <c r="L1145" s="38">
        <f t="shared" si="254"/>
        <v>1.7500000000000002E-2</v>
      </c>
      <c r="M1145" s="38" t="e">
        <f t="shared" ca="1" si="255"/>
        <v>#N/A</v>
      </c>
      <c r="N1145" s="38" t="e">
        <f ca="1">VLOOKUP(B1145,$C$7:$T1143,13,FALSE)</f>
        <v>#N/A</v>
      </c>
      <c r="O1145" s="38" t="e">
        <f t="shared" ca="1" si="256"/>
        <v>#N/A</v>
      </c>
      <c r="P1145" s="38" t="e">
        <f t="shared" ca="1" si="257"/>
        <v>#N/A</v>
      </c>
      <c r="Q1145" s="38" t="e">
        <f t="shared" ca="1" si="258"/>
        <v>#N/A</v>
      </c>
      <c r="R1145" s="38">
        <f t="shared" si="259"/>
        <v>6000</v>
      </c>
      <c r="S1145" s="38" t="e">
        <f t="shared" ca="1" si="260"/>
        <v>#N/A</v>
      </c>
      <c r="T1145" s="38" t="e">
        <f t="shared" si="261"/>
        <v>#N/A</v>
      </c>
    </row>
    <row r="1146" spans="2:20" x14ac:dyDescent="0.25">
      <c r="B1146" s="38" t="e">
        <f t="shared" ca="1" si="248"/>
        <v>#N/A</v>
      </c>
      <c r="C1146" s="40">
        <f>Кабельный_журнал!P1112</f>
        <v>0</v>
      </c>
      <c r="D1146" s="38" t="e">
        <f t="shared" ca="1" si="249"/>
        <v>#N/A</v>
      </c>
      <c r="E1146" s="41" t="s">
        <v>351</v>
      </c>
      <c r="F1146" s="38" t="e">
        <f t="shared" ca="1" si="250"/>
        <v>#N/A</v>
      </c>
      <c r="G1146" s="38" t="e">
        <f t="shared" si="251"/>
        <v>#N/A</v>
      </c>
      <c r="H1146" s="41" t="s">
        <v>350</v>
      </c>
      <c r="I1146" s="38" t="e">
        <f t="shared" si="252"/>
        <v>#N/A</v>
      </c>
      <c r="J1146" s="38" t="e">
        <f t="shared" si="253"/>
        <v>#N/A</v>
      </c>
      <c r="K1146" s="41" t="s">
        <v>348</v>
      </c>
      <c r="L1146" s="38">
        <f t="shared" si="254"/>
        <v>1.7500000000000002E-2</v>
      </c>
      <c r="M1146" s="38" t="e">
        <f t="shared" ca="1" si="255"/>
        <v>#N/A</v>
      </c>
      <c r="N1146" s="38" t="e">
        <f ca="1">VLOOKUP(B1146,$C$7:$T1144,13,FALSE)</f>
        <v>#N/A</v>
      </c>
      <c r="O1146" s="38" t="e">
        <f t="shared" ca="1" si="256"/>
        <v>#N/A</v>
      </c>
      <c r="P1146" s="38" t="e">
        <f t="shared" ca="1" si="257"/>
        <v>#N/A</v>
      </c>
      <c r="Q1146" s="38" t="e">
        <f t="shared" ca="1" si="258"/>
        <v>#N/A</v>
      </c>
      <c r="R1146" s="38">
        <f t="shared" si="259"/>
        <v>6000</v>
      </c>
      <c r="S1146" s="38" t="e">
        <f t="shared" ca="1" si="260"/>
        <v>#N/A</v>
      </c>
      <c r="T1146" s="38" t="e">
        <f t="shared" si="261"/>
        <v>#N/A</v>
      </c>
    </row>
    <row r="1147" spans="2:20" x14ac:dyDescent="0.25">
      <c r="B1147" s="38" t="e">
        <f t="shared" ca="1" si="248"/>
        <v>#N/A</v>
      </c>
      <c r="C1147" s="40">
        <f>Кабельный_журнал!P1113</f>
        <v>0</v>
      </c>
      <c r="D1147" s="38" t="e">
        <f t="shared" ca="1" si="249"/>
        <v>#N/A</v>
      </c>
      <c r="E1147" s="41" t="s">
        <v>351</v>
      </c>
      <c r="F1147" s="38" t="e">
        <f t="shared" ca="1" si="250"/>
        <v>#N/A</v>
      </c>
      <c r="G1147" s="38" t="e">
        <f t="shared" si="251"/>
        <v>#N/A</v>
      </c>
      <c r="H1147" s="41" t="s">
        <v>350</v>
      </c>
      <c r="I1147" s="38" t="e">
        <f t="shared" si="252"/>
        <v>#N/A</v>
      </c>
      <c r="J1147" s="38" t="e">
        <f t="shared" si="253"/>
        <v>#N/A</v>
      </c>
      <c r="K1147" s="41" t="s">
        <v>348</v>
      </c>
      <c r="L1147" s="38">
        <f t="shared" si="254"/>
        <v>1.7500000000000002E-2</v>
      </c>
      <c r="M1147" s="38" t="e">
        <f t="shared" ca="1" si="255"/>
        <v>#N/A</v>
      </c>
      <c r="N1147" s="38" t="e">
        <f ca="1">VLOOKUP(B1147,$C$7:$T1145,13,FALSE)</f>
        <v>#N/A</v>
      </c>
      <c r="O1147" s="38" t="e">
        <f t="shared" ca="1" si="256"/>
        <v>#N/A</v>
      </c>
      <c r="P1147" s="38" t="e">
        <f t="shared" ca="1" si="257"/>
        <v>#N/A</v>
      </c>
      <c r="Q1147" s="38" t="e">
        <f t="shared" ca="1" si="258"/>
        <v>#N/A</v>
      </c>
      <c r="R1147" s="38">
        <f t="shared" si="259"/>
        <v>6000</v>
      </c>
      <c r="S1147" s="38" t="e">
        <f t="shared" ca="1" si="260"/>
        <v>#N/A</v>
      </c>
      <c r="T1147" s="38" t="e">
        <f t="shared" si="261"/>
        <v>#N/A</v>
      </c>
    </row>
    <row r="1148" spans="2:20" x14ac:dyDescent="0.25">
      <c r="B1148" s="38" t="e">
        <f t="shared" ca="1" si="248"/>
        <v>#N/A</v>
      </c>
      <c r="C1148" s="40">
        <f>Кабельный_журнал!P1114</f>
        <v>0</v>
      </c>
      <c r="D1148" s="38" t="e">
        <f t="shared" ca="1" si="249"/>
        <v>#N/A</v>
      </c>
      <c r="E1148" s="41" t="s">
        <v>351</v>
      </c>
      <c r="F1148" s="38" t="e">
        <f t="shared" ca="1" si="250"/>
        <v>#N/A</v>
      </c>
      <c r="G1148" s="38" t="e">
        <f t="shared" si="251"/>
        <v>#N/A</v>
      </c>
      <c r="H1148" s="41" t="s">
        <v>350</v>
      </c>
      <c r="I1148" s="38" t="e">
        <f t="shared" si="252"/>
        <v>#N/A</v>
      </c>
      <c r="J1148" s="38" t="e">
        <f t="shared" si="253"/>
        <v>#N/A</v>
      </c>
      <c r="K1148" s="41" t="s">
        <v>348</v>
      </c>
      <c r="L1148" s="38">
        <f t="shared" si="254"/>
        <v>1.7500000000000002E-2</v>
      </c>
      <c r="M1148" s="38" t="e">
        <f t="shared" ca="1" si="255"/>
        <v>#N/A</v>
      </c>
      <c r="N1148" s="38" t="e">
        <f ca="1">VLOOKUP(B1148,$C$7:$T1146,13,FALSE)</f>
        <v>#N/A</v>
      </c>
      <c r="O1148" s="38" t="e">
        <f t="shared" ca="1" si="256"/>
        <v>#N/A</v>
      </c>
      <c r="P1148" s="38" t="e">
        <f t="shared" ca="1" si="257"/>
        <v>#N/A</v>
      </c>
      <c r="Q1148" s="38" t="e">
        <f t="shared" ca="1" si="258"/>
        <v>#N/A</v>
      </c>
      <c r="R1148" s="38">
        <f t="shared" si="259"/>
        <v>6000</v>
      </c>
      <c r="S1148" s="38" t="e">
        <f t="shared" ca="1" si="260"/>
        <v>#N/A</v>
      </c>
      <c r="T1148" s="38" t="e">
        <f t="shared" si="261"/>
        <v>#N/A</v>
      </c>
    </row>
    <row r="1149" spans="2:20" x14ac:dyDescent="0.25">
      <c r="B1149" s="38" t="e">
        <f t="shared" ca="1" si="248"/>
        <v>#N/A</v>
      </c>
      <c r="C1149" s="40">
        <f>Кабельный_журнал!P1115</f>
        <v>0</v>
      </c>
      <c r="D1149" s="38" t="e">
        <f t="shared" ca="1" si="249"/>
        <v>#N/A</v>
      </c>
      <c r="E1149" s="41" t="s">
        <v>351</v>
      </c>
      <c r="F1149" s="38" t="e">
        <f t="shared" ca="1" si="250"/>
        <v>#N/A</v>
      </c>
      <c r="G1149" s="38" t="e">
        <f t="shared" si="251"/>
        <v>#N/A</v>
      </c>
      <c r="H1149" s="41" t="s">
        <v>350</v>
      </c>
      <c r="I1149" s="38" t="e">
        <f t="shared" si="252"/>
        <v>#N/A</v>
      </c>
      <c r="J1149" s="38" t="e">
        <f t="shared" si="253"/>
        <v>#N/A</v>
      </c>
      <c r="K1149" s="41" t="s">
        <v>348</v>
      </c>
      <c r="L1149" s="38">
        <f t="shared" si="254"/>
        <v>1.7500000000000002E-2</v>
      </c>
      <c r="M1149" s="38" t="e">
        <f t="shared" ca="1" si="255"/>
        <v>#N/A</v>
      </c>
      <c r="N1149" s="38" t="e">
        <f ca="1">VLOOKUP(B1149,$C$7:$T1147,13,FALSE)</f>
        <v>#N/A</v>
      </c>
      <c r="O1149" s="38" t="e">
        <f t="shared" ca="1" si="256"/>
        <v>#N/A</v>
      </c>
      <c r="P1149" s="38" t="e">
        <f t="shared" ca="1" si="257"/>
        <v>#N/A</v>
      </c>
      <c r="Q1149" s="38" t="e">
        <f t="shared" ca="1" si="258"/>
        <v>#N/A</v>
      </c>
      <c r="R1149" s="38">
        <f t="shared" si="259"/>
        <v>6000</v>
      </c>
      <c r="S1149" s="38" t="e">
        <f t="shared" ca="1" si="260"/>
        <v>#N/A</v>
      </c>
      <c r="T1149" s="38" t="e">
        <f t="shared" si="261"/>
        <v>#N/A</v>
      </c>
    </row>
    <row r="1150" spans="2:20" x14ac:dyDescent="0.25">
      <c r="B1150" s="38" t="e">
        <f t="shared" ca="1" si="248"/>
        <v>#N/A</v>
      </c>
      <c r="C1150" s="40">
        <f>Кабельный_журнал!P1116</f>
        <v>0</v>
      </c>
      <c r="D1150" s="38" t="e">
        <f t="shared" ca="1" si="249"/>
        <v>#N/A</v>
      </c>
      <c r="E1150" s="41" t="s">
        <v>351</v>
      </c>
      <c r="F1150" s="38" t="e">
        <f t="shared" ca="1" si="250"/>
        <v>#N/A</v>
      </c>
      <c r="G1150" s="38" t="e">
        <f t="shared" si="251"/>
        <v>#N/A</v>
      </c>
      <c r="H1150" s="41" t="s">
        <v>350</v>
      </c>
      <c r="I1150" s="38" t="e">
        <f t="shared" si="252"/>
        <v>#N/A</v>
      </c>
      <c r="J1150" s="38" t="e">
        <f t="shared" si="253"/>
        <v>#N/A</v>
      </c>
      <c r="K1150" s="41" t="s">
        <v>348</v>
      </c>
      <c r="L1150" s="38">
        <f t="shared" si="254"/>
        <v>1.7500000000000002E-2</v>
      </c>
      <c r="M1150" s="38" t="e">
        <f t="shared" ca="1" si="255"/>
        <v>#N/A</v>
      </c>
      <c r="N1150" s="38" t="e">
        <f ca="1">VLOOKUP(B1150,$C$7:$T1148,13,FALSE)</f>
        <v>#N/A</v>
      </c>
      <c r="O1150" s="38" t="e">
        <f t="shared" ca="1" si="256"/>
        <v>#N/A</v>
      </c>
      <c r="P1150" s="38" t="e">
        <f t="shared" ca="1" si="257"/>
        <v>#N/A</v>
      </c>
      <c r="Q1150" s="38" t="e">
        <f t="shared" ca="1" si="258"/>
        <v>#N/A</v>
      </c>
      <c r="R1150" s="38">
        <f t="shared" si="259"/>
        <v>6000</v>
      </c>
      <c r="S1150" s="38" t="e">
        <f t="shared" ca="1" si="260"/>
        <v>#N/A</v>
      </c>
      <c r="T1150" s="38" t="e">
        <f t="shared" si="261"/>
        <v>#N/A</v>
      </c>
    </row>
    <row r="1151" spans="2:20" x14ac:dyDescent="0.25">
      <c r="B1151" s="38" t="e">
        <f t="shared" ca="1" si="248"/>
        <v>#N/A</v>
      </c>
      <c r="C1151" s="40">
        <f>Кабельный_журнал!P1117</f>
        <v>0</v>
      </c>
      <c r="D1151" s="38" t="e">
        <f t="shared" ca="1" si="249"/>
        <v>#N/A</v>
      </c>
      <c r="E1151" s="41" t="s">
        <v>351</v>
      </c>
      <c r="F1151" s="38" t="e">
        <f t="shared" ca="1" si="250"/>
        <v>#N/A</v>
      </c>
      <c r="G1151" s="38" t="e">
        <f t="shared" si="251"/>
        <v>#N/A</v>
      </c>
      <c r="H1151" s="41" t="s">
        <v>350</v>
      </c>
      <c r="I1151" s="38" t="e">
        <f t="shared" si="252"/>
        <v>#N/A</v>
      </c>
      <c r="J1151" s="38" t="e">
        <f t="shared" si="253"/>
        <v>#N/A</v>
      </c>
      <c r="K1151" s="41" t="s">
        <v>348</v>
      </c>
      <c r="L1151" s="38">
        <f t="shared" si="254"/>
        <v>1.7500000000000002E-2</v>
      </c>
      <c r="M1151" s="38" t="e">
        <f t="shared" ca="1" si="255"/>
        <v>#N/A</v>
      </c>
      <c r="N1151" s="38" t="e">
        <f ca="1">VLOOKUP(B1151,$C$7:$T1149,13,FALSE)</f>
        <v>#N/A</v>
      </c>
      <c r="O1151" s="38" t="e">
        <f t="shared" ca="1" si="256"/>
        <v>#N/A</v>
      </c>
      <c r="P1151" s="38" t="e">
        <f t="shared" ca="1" si="257"/>
        <v>#N/A</v>
      </c>
      <c r="Q1151" s="38" t="e">
        <f t="shared" ca="1" si="258"/>
        <v>#N/A</v>
      </c>
      <c r="R1151" s="38">
        <f t="shared" si="259"/>
        <v>6000</v>
      </c>
      <c r="S1151" s="38" t="e">
        <f t="shared" ca="1" si="260"/>
        <v>#N/A</v>
      </c>
      <c r="T1151" s="38" t="e">
        <f t="shared" si="261"/>
        <v>#N/A</v>
      </c>
    </row>
    <row r="1152" spans="2:20" x14ac:dyDescent="0.25">
      <c r="B1152" s="38" t="e">
        <f t="shared" ca="1" si="248"/>
        <v>#N/A</v>
      </c>
      <c r="C1152" s="40">
        <f>Кабельный_журнал!P1118</f>
        <v>0</v>
      </c>
      <c r="D1152" s="38" t="e">
        <f t="shared" ca="1" si="249"/>
        <v>#N/A</v>
      </c>
      <c r="E1152" s="41" t="s">
        <v>351</v>
      </c>
      <c r="F1152" s="38" t="e">
        <f t="shared" ca="1" si="250"/>
        <v>#N/A</v>
      </c>
      <c r="G1152" s="38" t="e">
        <f t="shared" si="251"/>
        <v>#N/A</v>
      </c>
      <c r="H1152" s="41" t="s">
        <v>350</v>
      </c>
      <c r="I1152" s="38" t="e">
        <f t="shared" si="252"/>
        <v>#N/A</v>
      </c>
      <c r="J1152" s="38" t="e">
        <f t="shared" si="253"/>
        <v>#N/A</v>
      </c>
      <c r="K1152" s="41" t="s">
        <v>348</v>
      </c>
      <c r="L1152" s="38">
        <f t="shared" si="254"/>
        <v>1.7500000000000002E-2</v>
      </c>
      <c r="M1152" s="38" t="e">
        <f t="shared" ca="1" si="255"/>
        <v>#N/A</v>
      </c>
      <c r="N1152" s="38" t="e">
        <f ca="1">VLOOKUP(B1152,$C$7:$T1150,13,FALSE)</f>
        <v>#N/A</v>
      </c>
      <c r="O1152" s="38" t="e">
        <f t="shared" ca="1" si="256"/>
        <v>#N/A</v>
      </c>
      <c r="P1152" s="38" t="e">
        <f t="shared" ca="1" si="257"/>
        <v>#N/A</v>
      </c>
      <c r="Q1152" s="38" t="e">
        <f t="shared" ca="1" si="258"/>
        <v>#N/A</v>
      </c>
      <c r="R1152" s="38">
        <f t="shared" si="259"/>
        <v>6000</v>
      </c>
      <c r="S1152" s="38" t="e">
        <f t="shared" ca="1" si="260"/>
        <v>#N/A</v>
      </c>
      <c r="T1152" s="38" t="e">
        <f t="shared" si="261"/>
        <v>#N/A</v>
      </c>
    </row>
    <row r="1153" spans="2:20" x14ac:dyDescent="0.25">
      <c r="B1153" s="38" t="e">
        <f t="shared" ca="1" si="248"/>
        <v>#N/A</v>
      </c>
      <c r="C1153" s="40">
        <f>Кабельный_журнал!P1119</f>
        <v>0</v>
      </c>
      <c r="D1153" s="38" t="e">
        <f t="shared" ca="1" si="249"/>
        <v>#N/A</v>
      </c>
      <c r="E1153" s="41" t="s">
        <v>351</v>
      </c>
      <c r="F1153" s="38" t="e">
        <f t="shared" ca="1" si="250"/>
        <v>#N/A</v>
      </c>
      <c r="G1153" s="38" t="e">
        <f t="shared" si="251"/>
        <v>#N/A</v>
      </c>
      <c r="H1153" s="41" t="s">
        <v>350</v>
      </c>
      <c r="I1153" s="38" t="e">
        <f t="shared" si="252"/>
        <v>#N/A</v>
      </c>
      <c r="J1153" s="38" t="e">
        <f t="shared" si="253"/>
        <v>#N/A</v>
      </c>
      <c r="K1153" s="41" t="s">
        <v>348</v>
      </c>
      <c r="L1153" s="38">
        <f t="shared" si="254"/>
        <v>1.7500000000000002E-2</v>
      </c>
      <c r="M1153" s="38" t="e">
        <f t="shared" ca="1" si="255"/>
        <v>#N/A</v>
      </c>
      <c r="N1153" s="38" t="e">
        <f ca="1">VLOOKUP(B1153,$C$7:$T1151,13,FALSE)</f>
        <v>#N/A</v>
      </c>
      <c r="O1153" s="38" t="e">
        <f t="shared" ca="1" si="256"/>
        <v>#N/A</v>
      </c>
      <c r="P1153" s="38" t="e">
        <f t="shared" ca="1" si="257"/>
        <v>#N/A</v>
      </c>
      <c r="Q1153" s="38" t="e">
        <f t="shared" ca="1" si="258"/>
        <v>#N/A</v>
      </c>
      <c r="R1153" s="38">
        <f t="shared" si="259"/>
        <v>6000</v>
      </c>
      <c r="S1153" s="38" t="e">
        <f t="shared" ca="1" si="260"/>
        <v>#N/A</v>
      </c>
      <c r="T1153" s="38" t="e">
        <f t="shared" si="261"/>
        <v>#N/A</v>
      </c>
    </row>
    <row r="1154" spans="2:20" x14ac:dyDescent="0.25">
      <c r="B1154" s="38" t="e">
        <f t="shared" ca="1" si="248"/>
        <v>#N/A</v>
      </c>
      <c r="C1154" s="40">
        <f>Кабельный_журнал!P1120</f>
        <v>0</v>
      </c>
      <c r="D1154" s="38" t="e">
        <f t="shared" ca="1" si="249"/>
        <v>#N/A</v>
      </c>
      <c r="E1154" s="41" t="s">
        <v>351</v>
      </c>
      <c r="F1154" s="38" t="e">
        <f t="shared" ca="1" si="250"/>
        <v>#N/A</v>
      </c>
      <c r="G1154" s="38" t="e">
        <f t="shared" si="251"/>
        <v>#N/A</v>
      </c>
      <c r="H1154" s="41" t="s">
        <v>350</v>
      </c>
      <c r="I1154" s="38" t="e">
        <f t="shared" si="252"/>
        <v>#N/A</v>
      </c>
      <c r="J1154" s="38" t="e">
        <f t="shared" si="253"/>
        <v>#N/A</v>
      </c>
      <c r="K1154" s="41" t="s">
        <v>348</v>
      </c>
      <c r="L1154" s="38">
        <f t="shared" si="254"/>
        <v>1.7500000000000002E-2</v>
      </c>
      <c r="M1154" s="38" t="e">
        <f t="shared" ca="1" si="255"/>
        <v>#N/A</v>
      </c>
      <c r="N1154" s="38" t="e">
        <f ca="1">VLOOKUP(B1154,$C$7:$T1152,13,FALSE)</f>
        <v>#N/A</v>
      </c>
      <c r="O1154" s="38" t="e">
        <f t="shared" ca="1" si="256"/>
        <v>#N/A</v>
      </c>
      <c r="P1154" s="38" t="e">
        <f t="shared" ca="1" si="257"/>
        <v>#N/A</v>
      </c>
      <c r="Q1154" s="38" t="e">
        <f t="shared" ca="1" si="258"/>
        <v>#N/A</v>
      </c>
      <c r="R1154" s="38">
        <f t="shared" si="259"/>
        <v>6000</v>
      </c>
      <c r="S1154" s="38" t="e">
        <f t="shared" ca="1" si="260"/>
        <v>#N/A</v>
      </c>
      <c r="T1154" s="38" t="e">
        <f t="shared" si="261"/>
        <v>#N/A</v>
      </c>
    </row>
    <row r="1155" spans="2:20" x14ac:dyDescent="0.25">
      <c r="B1155" s="38" t="e">
        <f t="shared" ca="1" si="248"/>
        <v>#N/A</v>
      </c>
      <c r="C1155" s="40">
        <f>Кабельный_журнал!P1121</f>
        <v>0</v>
      </c>
      <c r="D1155" s="38" t="e">
        <f t="shared" ca="1" si="249"/>
        <v>#N/A</v>
      </c>
      <c r="E1155" s="41" t="s">
        <v>351</v>
      </c>
      <c r="F1155" s="38" t="e">
        <f t="shared" ca="1" si="250"/>
        <v>#N/A</v>
      </c>
      <c r="G1155" s="38" t="e">
        <f t="shared" si="251"/>
        <v>#N/A</v>
      </c>
      <c r="H1155" s="41" t="s">
        <v>350</v>
      </c>
      <c r="I1155" s="38" t="e">
        <f t="shared" si="252"/>
        <v>#N/A</v>
      </c>
      <c r="J1155" s="38" t="e">
        <f t="shared" si="253"/>
        <v>#N/A</v>
      </c>
      <c r="K1155" s="41" t="s">
        <v>348</v>
      </c>
      <c r="L1155" s="38">
        <f t="shared" si="254"/>
        <v>1.7500000000000002E-2</v>
      </c>
      <c r="M1155" s="38" t="e">
        <f t="shared" ca="1" si="255"/>
        <v>#N/A</v>
      </c>
      <c r="N1155" s="38" t="e">
        <f ca="1">VLOOKUP(B1155,$C$7:$T1153,13,FALSE)</f>
        <v>#N/A</v>
      </c>
      <c r="O1155" s="38" t="e">
        <f t="shared" ca="1" si="256"/>
        <v>#N/A</v>
      </c>
      <c r="P1155" s="38" t="e">
        <f t="shared" ca="1" si="257"/>
        <v>#N/A</v>
      </c>
      <c r="Q1155" s="38" t="e">
        <f t="shared" ca="1" si="258"/>
        <v>#N/A</v>
      </c>
      <c r="R1155" s="38">
        <f t="shared" si="259"/>
        <v>6000</v>
      </c>
      <c r="S1155" s="38" t="e">
        <f t="shared" ca="1" si="260"/>
        <v>#N/A</v>
      </c>
      <c r="T1155" s="38" t="e">
        <f t="shared" si="261"/>
        <v>#N/A</v>
      </c>
    </row>
    <row r="1156" spans="2:20" x14ac:dyDescent="0.25">
      <c r="B1156" s="38" t="e">
        <f t="shared" ca="1" si="248"/>
        <v>#N/A</v>
      </c>
      <c r="C1156" s="40">
        <f>Кабельный_журнал!P1122</f>
        <v>0</v>
      </c>
      <c r="D1156" s="38" t="e">
        <f t="shared" ca="1" si="249"/>
        <v>#N/A</v>
      </c>
      <c r="E1156" s="41" t="s">
        <v>351</v>
      </c>
      <c r="F1156" s="38" t="e">
        <f t="shared" ca="1" si="250"/>
        <v>#N/A</v>
      </c>
      <c r="G1156" s="38" t="e">
        <f t="shared" si="251"/>
        <v>#N/A</v>
      </c>
      <c r="H1156" s="41" t="s">
        <v>350</v>
      </c>
      <c r="I1156" s="38" t="e">
        <f t="shared" si="252"/>
        <v>#N/A</v>
      </c>
      <c r="J1156" s="38" t="e">
        <f t="shared" si="253"/>
        <v>#N/A</v>
      </c>
      <c r="K1156" s="41" t="s">
        <v>348</v>
      </c>
      <c r="L1156" s="38">
        <f t="shared" si="254"/>
        <v>1.7500000000000002E-2</v>
      </c>
      <c r="M1156" s="38" t="e">
        <f t="shared" ca="1" si="255"/>
        <v>#N/A</v>
      </c>
      <c r="N1156" s="38" t="e">
        <f ca="1">VLOOKUP(B1156,$C$7:$T1154,13,FALSE)</f>
        <v>#N/A</v>
      </c>
      <c r="O1156" s="38" t="e">
        <f t="shared" ca="1" si="256"/>
        <v>#N/A</v>
      </c>
      <c r="P1156" s="38" t="e">
        <f t="shared" ca="1" si="257"/>
        <v>#N/A</v>
      </c>
      <c r="Q1156" s="38" t="e">
        <f t="shared" ca="1" si="258"/>
        <v>#N/A</v>
      </c>
      <c r="R1156" s="38">
        <f t="shared" si="259"/>
        <v>6000</v>
      </c>
      <c r="S1156" s="38" t="e">
        <f t="shared" ca="1" si="260"/>
        <v>#N/A</v>
      </c>
      <c r="T1156" s="38" t="e">
        <f t="shared" si="261"/>
        <v>#N/A</v>
      </c>
    </row>
    <row r="1157" spans="2:20" x14ac:dyDescent="0.25">
      <c r="B1157" s="38" t="e">
        <f t="shared" ca="1" si="248"/>
        <v>#N/A</v>
      </c>
      <c r="C1157" s="40">
        <f>Кабельный_журнал!P1123</f>
        <v>0</v>
      </c>
      <c r="D1157" s="38" t="e">
        <f t="shared" ca="1" si="249"/>
        <v>#N/A</v>
      </c>
      <c r="E1157" s="41" t="s">
        <v>351</v>
      </c>
      <c r="F1157" s="38" t="e">
        <f t="shared" ca="1" si="250"/>
        <v>#N/A</v>
      </c>
      <c r="G1157" s="38" t="e">
        <f t="shared" si="251"/>
        <v>#N/A</v>
      </c>
      <c r="H1157" s="41" t="s">
        <v>350</v>
      </c>
      <c r="I1157" s="38" t="e">
        <f t="shared" si="252"/>
        <v>#N/A</v>
      </c>
      <c r="J1157" s="38" t="e">
        <f t="shared" si="253"/>
        <v>#N/A</v>
      </c>
      <c r="K1157" s="41" t="s">
        <v>348</v>
      </c>
      <c r="L1157" s="38">
        <f t="shared" si="254"/>
        <v>1.7500000000000002E-2</v>
      </c>
      <c r="M1157" s="38" t="e">
        <f t="shared" ca="1" si="255"/>
        <v>#N/A</v>
      </c>
      <c r="N1157" s="38" t="e">
        <f ca="1">VLOOKUP(B1157,$C$7:$T1155,13,FALSE)</f>
        <v>#N/A</v>
      </c>
      <c r="O1157" s="38" t="e">
        <f t="shared" ca="1" si="256"/>
        <v>#N/A</v>
      </c>
      <c r="P1157" s="38" t="e">
        <f t="shared" ca="1" si="257"/>
        <v>#N/A</v>
      </c>
      <c r="Q1157" s="38" t="e">
        <f t="shared" ca="1" si="258"/>
        <v>#N/A</v>
      </c>
      <c r="R1157" s="38">
        <f t="shared" si="259"/>
        <v>6000</v>
      </c>
      <c r="S1157" s="38" t="e">
        <f t="shared" ca="1" si="260"/>
        <v>#N/A</v>
      </c>
      <c r="T1157" s="38" t="e">
        <f t="shared" si="261"/>
        <v>#N/A</v>
      </c>
    </row>
    <row r="1158" spans="2:20" x14ac:dyDescent="0.25">
      <c r="B1158" s="38" t="e">
        <f t="shared" ca="1" si="248"/>
        <v>#N/A</v>
      </c>
      <c r="C1158" s="40">
        <f>Кабельный_журнал!P1124</f>
        <v>0</v>
      </c>
      <c r="D1158" s="38" t="e">
        <f t="shared" ca="1" si="249"/>
        <v>#N/A</v>
      </c>
      <c r="E1158" s="41" t="s">
        <v>351</v>
      </c>
      <c r="F1158" s="38" t="e">
        <f t="shared" ca="1" si="250"/>
        <v>#N/A</v>
      </c>
      <c r="G1158" s="38" t="e">
        <f t="shared" si="251"/>
        <v>#N/A</v>
      </c>
      <c r="H1158" s="41" t="s">
        <v>350</v>
      </c>
      <c r="I1158" s="38" t="e">
        <f t="shared" si="252"/>
        <v>#N/A</v>
      </c>
      <c r="J1158" s="38" t="e">
        <f t="shared" si="253"/>
        <v>#N/A</v>
      </c>
      <c r="K1158" s="41" t="s">
        <v>348</v>
      </c>
      <c r="L1158" s="38">
        <f t="shared" si="254"/>
        <v>1.7500000000000002E-2</v>
      </c>
      <c r="M1158" s="38" t="e">
        <f t="shared" ca="1" si="255"/>
        <v>#N/A</v>
      </c>
      <c r="N1158" s="38" t="e">
        <f ca="1">VLOOKUP(B1158,$C$7:$T1156,13,FALSE)</f>
        <v>#N/A</v>
      </c>
      <c r="O1158" s="38" t="e">
        <f t="shared" ca="1" si="256"/>
        <v>#N/A</v>
      </c>
      <c r="P1158" s="38" t="e">
        <f t="shared" ca="1" si="257"/>
        <v>#N/A</v>
      </c>
      <c r="Q1158" s="38" t="e">
        <f t="shared" ca="1" si="258"/>
        <v>#N/A</v>
      </c>
      <c r="R1158" s="38">
        <f t="shared" si="259"/>
        <v>6000</v>
      </c>
      <c r="S1158" s="38" t="e">
        <f t="shared" ca="1" si="260"/>
        <v>#N/A</v>
      </c>
      <c r="T1158" s="38" t="e">
        <f t="shared" si="261"/>
        <v>#N/A</v>
      </c>
    </row>
    <row r="1159" spans="2:20" x14ac:dyDescent="0.25">
      <c r="B1159" s="38" t="e">
        <f t="shared" ca="1" si="248"/>
        <v>#N/A</v>
      </c>
      <c r="C1159" s="40">
        <f>Кабельный_журнал!P1125</f>
        <v>0</v>
      </c>
      <c r="D1159" s="38" t="e">
        <f t="shared" ca="1" si="249"/>
        <v>#N/A</v>
      </c>
      <c r="E1159" s="41" t="s">
        <v>351</v>
      </c>
      <c r="F1159" s="38" t="e">
        <f t="shared" ca="1" si="250"/>
        <v>#N/A</v>
      </c>
      <c r="G1159" s="38" t="e">
        <f t="shared" si="251"/>
        <v>#N/A</v>
      </c>
      <c r="H1159" s="41" t="s">
        <v>350</v>
      </c>
      <c r="I1159" s="38" t="e">
        <f t="shared" si="252"/>
        <v>#N/A</v>
      </c>
      <c r="J1159" s="38" t="e">
        <f t="shared" si="253"/>
        <v>#N/A</v>
      </c>
      <c r="K1159" s="41" t="s">
        <v>348</v>
      </c>
      <c r="L1159" s="38">
        <f t="shared" si="254"/>
        <v>1.7500000000000002E-2</v>
      </c>
      <c r="M1159" s="38" t="e">
        <f t="shared" ca="1" si="255"/>
        <v>#N/A</v>
      </c>
      <c r="N1159" s="38" t="e">
        <f ca="1">VLOOKUP(B1159,$C$7:$T1157,13,FALSE)</f>
        <v>#N/A</v>
      </c>
      <c r="O1159" s="38" t="e">
        <f t="shared" ca="1" si="256"/>
        <v>#N/A</v>
      </c>
      <c r="P1159" s="38" t="e">
        <f t="shared" ca="1" si="257"/>
        <v>#N/A</v>
      </c>
      <c r="Q1159" s="38" t="e">
        <f t="shared" ca="1" si="258"/>
        <v>#N/A</v>
      </c>
      <c r="R1159" s="38">
        <f t="shared" si="259"/>
        <v>6000</v>
      </c>
      <c r="S1159" s="38" t="e">
        <f t="shared" ca="1" si="260"/>
        <v>#N/A</v>
      </c>
      <c r="T1159" s="38" t="e">
        <f t="shared" si="261"/>
        <v>#N/A</v>
      </c>
    </row>
    <row r="1160" spans="2:20" x14ac:dyDescent="0.25">
      <c r="B1160" s="38" t="e">
        <f t="shared" ca="1" si="248"/>
        <v>#N/A</v>
      </c>
      <c r="C1160" s="40">
        <f>Кабельный_журнал!P1126</f>
        <v>0</v>
      </c>
      <c r="D1160" s="38" t="e">
        <f t="shared" ca="1" si="249"/>
        <v>#N/A</v>
      </c>
      <c r="E1160" s="41" t="s">
        <v>351</v>
      </c>
      <c r="F1160" s="38" t="e">
        <f t="shared" ca="1" si="250"/>
        <v>#N/A</v>
      </c>
      <c r="G1160" s="38" t="e">
        <f t="shared" si="251"/>
        <v>#N/A</v>
      </c>
      <c r="H1160" s="41" t="s">
        <v>350</v>
      </c>
      <c r="I1160" s="38" t="e">
        <f t="shared" si="252"/>
        <v>#N/A</v>
      </c>
      <c r="J1160" s="38" t="e">
        <f t="shared" si="253"/>
        <v>#N/A</v>
      </c>
      <c r="K1160" s="41" t="s">
        <v>348</v>
      </c>
      <c r="L1160" s="38">
        <f t="shared" si="254"/>
        <v>1.7500000000000002E-2</v>
      </c>
      <c r="M1160" s="38" t="e">
        <f t="shared" ca="1" si="255"/>
        <v>#N/A</v>
      </c>
      <c r="N1160" s="38" t="e">
        <f ca="1">VLOOKUP(B1160,$C$7:$T1158,13,FALSE)</f>
        <v>#N/A</v>
      </c>
      <c r="O1160" s="38" t="e">
        <f t="shared" ca="1" si="256"/>
        <v>#N/A</v>
      </c>
      <c r="P1160" s="38" t="e">
        <f t="shared" ca="1" si="257"/>
        <v>#N/A</v>
      </c>
      <c r="Q1160" s="38" t="e">
        <f t="shared" ca="1" si="258"/>
        <v>#N/A</v>
      </c>
      <c r="R1160" s="38">
        <f t="shared" si="259"/>
        <v>6000</v>
      </c>
      <c r="S1160" s="38" t="e">
        <f t="shared" ca="1" si="260"/>
        <v>#N/A</v>
      </c>
      <c r="T1160" s="38" t="e">
        <f t="shared" si="261"/>
        <v>#N/A</v>
      </c>
    </row>
    <row r="1161" spans="2:20" x14ac:dyDescent="0.25">
      <c r="B1161" s="38" t="e">
        <f t="shared" ca="1" si="248"/>
        <v>#N/A</v>
      </c>
      <c r="C1161" s="40">
        <f>Кабельный_журнал!P1127</f>
        <v>0</v>
      </c>
      <c r="D1161" s="38" t="e">
        <f t="shared" ca="1" si="249"/>
        <v>#N/A</v>
      </c>
      <c r="E1161" s="41" t="s">
        <v>351</v>
      </c>
      <c r="F1161" s="38" t="e">
        <f t="shared" ca="1" si="250"/>
        <v>#N/A</v>
      </c>
      <c r="G1161" s="38" t="e">
        <f t="shared" si="251"/>
        <v>#N/A</v>
      </c>
      <c r="H1161" s="41" t="s">
        <v>350</v>
      </c>
      <c r="I1161" s="38" t="e">
        <f t="shared" si="252"/>
        <v>#N/A</v>
      </c>
      <c r="J1161" s="38" t="e">
        <f t="shared" si="253"/>
        <v>#N/A</v>
      </c>
      <c r="K1161" s="41" t="s">
        <v>348</v>
      </c>
      <c r="L1161" s="38">
        <f t="shared" si="254"/>
        <v>1.7500000000000002E-2</v>
      </c>
      <c r="M1161" s="38" t="e">
        <f t="shared" ca="1" si="255"/>
        <v>#N/A</v>
      </c>
      <c r="N1161" s="38" t="e">
        <f ca="1">VLOOKUP(B1161,$C$7:$T1159,13,FALSE)</f>
        <v>#N/A</v>
      </c>
      <c r="O1161" s="38" t="e">
        <f t="shared" ca="1" si="256"/>
        <v>#N/A</v>
      </c>
      <c r="P1161" s="38" t="e">
        <f t="shared" ca="1" si="257"/>
        <v>#N/A</v>
      </c>
      <c r="Q1161" s="38" t="e">
        <f t="shared" ca="1" si="258"/>
        <v>#N/A</v>
      </c>
      <c r="R1161" s="38">
        <f t="shared" si="259"/>
        <v>6000</v>
      </c>
      <c r="S1161" s="38" t="e">
        <f t="shared" ca="1" si="260"/>
        <v>#N/A</v>
      </c>
      <c r="T1161" s="38" t="e">
        <f t="shared" si="261"/>
        <v>#N/A</v>
      </c>
    </row>
    <row r="1162" spans="2:20" x14ac:dyDescent="0.25">
      <c r="B1162" s="38" t="e">
        <f t="shared" ca="1" si="248"/>
        <v>#N/A</v>
      </c>
      <c r="C1162" s="40">
        <f>Кабельный_журнал!P1128</f>
        <v>0</v>
      </c>
      <c r="D1162" s="38" t="e">
        <f t="shared" ca="1" si="249"/>
        <v>#N/A</v>
      </c>
      <c r="E1162" s="41" t="s">
        <v>351</v>
      </c>
      <c r="F1162" s="38" t="e">
        <f t="shared" ca="1" si="250"/>
        <v>#N/A</v>
      </c>
      <c r="G1162" s="38" t="e">
        <f t="shared" si="251"/>
        <v>#N/A</v>
      </c>
      <c r="H1162" s="41" t="s">
        <v>350</v>
      </c>
      <c r="I1162" s="38" t="e">
        <f t="shared" si="252"/>
        <v>#N/A</v>
      </c>
      <c r="J1162" s="38" t="e">
        <f t="shared" si="253"/>
        <v>#N/A</v>
      </c>
      <c r="K1162" s="41" t="s">
        <v>348</v>
      </c>
      <c r="L1162" s="38">
        <f t="shared" si="254"/>
        <v>1.7500000000000002E-2</v>
      </c>
      <c r="M1162" s="38" t="e">
        <f t="shared" ca="1" si="255"/>
        <v>#N/A</v>
      </c>
      <c r="N1162" s="38" t="e">
        <f ca="1">VLOOKUP(B1162,$C$7:$T1160,13,FALSE)</f>
        <v>#N/A</v>
      </c>
      <c r="O1162" s="38" t="e">
        <f t="shared" ca="1" si="256"/>
        <v>#N/A</v>
      </c>
      <c r="P1162" s="38" t="e">
        <f t="shared" ca="1" si="257"/>
        <v>#N/A</v>
      </c>
      <c r="Q1162" s="38" t="e">
        <f t="shared" ca="1" si="258"/>
        <v>#N/A</v>
      </c>
      <c r="R1162" s="38">
        <f t="shared" si="259"/>
        <v>6000</v>
      </c>
      <c r="S1162" s="38" t="e">
        <f t="shared" ca="1" si="260"/>
        <v>#N/A</v>
      </c>
      <c r="T1162" s="38" t="e">
        <f t="shared" si="261"/>
        <v>#N/A</v>
      </c>
    </row>
    <row r="1163" spans="2:20" x14ac:dyDescent="0.25">
      <c r="B1163" s="38" t="e">
        <f t="shared" ca="1" si="248"/>
        <v>#N/A</v>
      </c>
      <c r="C1163" s="40">
        <f>Кабельный_журнал!P1129</f>
        <v>0</v>
      </c>
      <c r="D1163" s="38" t="e">
        <f t="shared" ca="1" si="249"/>
        <v>#N/A</v>
      </c>
      <c r="E1163" s="41" t="s">
        <v>351</v>
      </c>
      <c r="F1163" s="38" t="e">
        <f t="shared" ca="1" si="250"/>
        <v>#N/A</v>
      </c>
      <c r="G1163" s="38" t="e">
        <f t="shared" si="251"/>
        <v>#N/A</v>
      </c>
      <c r="H1163" s="41" t="s">
        <v>350</v>
      </c>
      <c r="I1163" s="38" t="e">
        <f t="shared" si="252"/>
        <v>#N/A</v>
      </c>
      <c r="J1163" s="38" t="e">
        <f t="shared" si="253"/>
        <v>#N/A</v>
      </c>
      <c r="K1163" s="41" t="s">
        <v>348</v>
      </c>
      <c r="L1163" s="38">
        <f t="shared" si="254"/>
        <v>1.7500000000000002E-2</v>
      </c>
      <c r="M1163" s="38" t="e">
        <f t="shared" ca="1" si="255"/>
        <v>#N/A</v>
      </c>
      <c r="N1163" s="38" t="e">
        <f ca="1">VLOOKUP(B1163,$C$7:$T1161,13,FALSE)</f>
        <v>#N/A</v>
      </c>
      <c r="O1163" s="38" t="e">
        <f t="shared" ca="1" si="256"/>
        <v>#N/A</v>
      </c>
      <c r="P1163" s="38" t="e">
        <f t="shared" ca="1" si="257"/>
        <v>#N/A</v>
      </c>
      <c r="Q1163" s="38" t="e">
        <f t="shared" ca="1" si="258"/>
        <v>#N/A</v>
      </c>
      <c r="R1163" s="38">
        <f t="shared" si="259"/>
        <v>6000</v>
      </c>
      <c r="S1163" s="38" t="e">
        <f t="shared" ca="1" si="260"/>
        <v>#N/A</v>
      </c>
      <c r="T1163" s="38" t="e">
        <f t="shared" si="261"/>
        <v>#N/A</v>
      </c>
    </row>
    <row r="1164" spans="2:20" x14ac:dyDescent="0.25">
      <c r="B1164" s="38" t="e">
        <f t="shared" ca="1" si="248"/>
        <v>#N/A</v>
      </c>
      <c r="C1164" s="40">
        <f>Кабельный_журнал!P1130</f>
        <v>0</v>
      </c>
      <c r="D1164" s="38" t="e">
        <f t="shared" ca="1" si="249"/>
        <v>#N/A</v>
      </c>
      <c r="E1164" s="41" t="s">
        <v>351</v>
      </c>
      <c r="F1164" s="38" t="e">
        <f t="shared" ca="1" si="250"/>
        <v>#N/A</v>
      </c>
      <c r="G1164" s="38" t="e">
        <f t="shared" si="251"/>
        <v>#N/A</v>
      </c>
      <c r="H1164" s="41" t="s">
        <v>350</v>
      </c>
      <c r="I1164" s="38" t="e">
        <f t="shared" si="252"/>
        <v>#N/A</v>
      </c>
      <c r="J1164" s="38" t="e">
        <f t="shared" si="253"/>
        <v>#N/A</v>
      </c>
      <c r="K1164" s="41" t="s">
        <v>348</v>
      </c>
      <c r="L1164" s="38">
        <f t="shared" si="254"/>
        <v>1.7500000000000002E-2</v>
      </c>
      <c r="M1164" s="38" t="e">
        <f t="shared" ca="1" si="255"/>
        <v>#N/A</v>
      </c>
      <c r="N1164" s="38" t="e">
        <f ca="1">VLOOKUP(B1164,$C$7:$T1162,13,FALSE)</f>
        <v>#N/A</v>
      </c>
      <c r="O1164" s="38" t="e">
        <f t="shared" ca="1" si="256"/>
        <v>#N/A</v>
      </c>
      <c r="P1164" s="38" t="e">
        <f t="shared" ca="1" si="257"/>
        <v>#N/A</v>
      </c>
      <c r="Q1164" s="38" t="e">
        <f t="shared" ca="1" si="258"/>
        <v>#N/A</v>
      </c>
      <c r="R1164" s="38">
        <f t="shared" si="259"/>
        <v>6000</v>
      </c>
      <c r="S1164" s="38" t="e">
        <f t="shared" ca="1" si="260"/>
        <v>#N/A</v>
      </c>
      <c r="T1164" s="38" t="e">
        <f t="shared" si="261"/>
        <v>#N/A</v>
      </c>
    </row>
    <row r="1165" spans="2:20" x14ac:dyDescent="0.25">
      <c r="B1165" s="38" t="e">
        <f t="shared" ca="1" si="248"/>
        <v>#N/A</v>
      </c>
      <c r="C1165" s="40">
        <f>Кабельный_журнал!P1131</f>
        <v>0</v>
      </c>
      <c r="D1165" s="38" t="e">
        <f t="shared" ca="1" si="249"/>
        <v>#N/A</v>
      </c>
      <c r="E1165" s="41" t="s">
        <v>351</v>
      </c>
      <c r="F1165" s="38" t="e">
        <f t="shared" ca="1" si="250"/>
        <v>#N/A</v>
      </c>
      <c r="G1165" s="38" t="e">
        <f t="shared" si="251"/>
        <v>#N/A</v>
      </c>
      <c r="H1165" s="41" t="s">
        <v>350</v>
      </c>
      <c r="I1165" s="38" t="e">
        <f t="shared" si="252"/>
        <v>#N/A</v>
      </c>
      <c r="J1165" s="38" t="e">
        <f t="shared" si="253"/>
        <v>#N/A</v>
      </c>
      <c r="K1165" s="41" t="s">
        <v>348</v>
      </c>
      <c r="L1165" s="38">
        <f t="shared" si="254"/>
        <v>1.7500000000000002E-2</v>
      </c>
      <c r="M1165" s="38" t="e">
        <f t="shared" ca="1" si="255"/>
        <v>#N/A</v>
      </c>
      <c r="N1165" s="38" t="e">
        <f ca="1">VLOOKUP(B1165,$C$7:$T1163,13,FALSE)</f>
        <v>#N/A</v>
      </c>
      <c r="O1165" s="38" t="e">
        <f t="shared" ca="1" si="256"/>
        <v>#N/A</v>
      </c>
      <c r="P1165" s="38" t="e">
        <f t="shared" ca="1" si="257"/>
        <v>#N/A</v>
      </c>
      <c r="Q1165" s="38" t="e">
        <f t="shared" ca="1" si="258"/>
        <v>#N/A</v>
      </c>
      <c r="R1165" s="38">
        <f t="shared" si="259"/>
        <v>6000</v>
      </c>
      <c r="S1165" s="38" t="e">
        <f t="shared" ca="1" si="260"/>
        <v>#N/A</v>
      </c>
      <c r="T1165" s="38" t="e">
        <f t="shared" si="261"/>
        <v>#N/A</v>
      </c>
    </row>
    <row r="1166" spans="2:20" x14ac:dyDescent="0.25">
      <c r="B1166" s="38" t="e">
        <f t="shared" ca="1" si="248"/>
        <v>#N/A</v>
      </c>
      <c r="C1166" s="40">
        <f>Кабельный_журнал!P1132</f>
        <v>0</v>
      </c>
      <c r="D1166" s="38" t="e">
        <f t="shared" ca="1" si="249"/>
        <v>#N/A</v>
      </c>
      <c r="E1166" s="41" t="s">
        <v>351</v>
      </c>
      <c r="F1166" s="38" t="e">
        <f t="shared" ca="1" si="250"/>
        <v>#N/A</v>
      </c>
      <c r="G1166" s="38" t="e">
        <f t="shared" si="251"/>
        <v>#N/A</v>
      </c>
      <c r="H1166" s="41" t="s">
        <v>350</v>
      </c>
      <c r="I1166" s="38" t="e">
        <f t="shared" si="252"/>
        <v>#N/A</v>
      </c>
      <c r="J1166" s="38" t="e">
        <f t="shared" si="253"/>
        <v>#N/A</v>
      </c>
      <c r="K1166" s="41" t="s">
        <v>348</v>
      </c>
      <c r="L1166" s="38">
        <f t="shared" si="254"/>
        <v>1.7500000000000002E-2</v>
      </c>
      <c r="M1166" s="38" t="e">
        <f t="shared" ca="1" si="255"/>
        <v>#N/A</v>
      </c>
      <c r="N1166" s="38" t="e">
        <f ca="1">VLOOKUP(B1166,$C$7:$T1164,13,FALSE)</f>
        <v>#N/A</v>
      </c>
      <c r="O1166" s="38" t="e">
        <f t="shared" ca="1" si="256"/>
        <v>#N/A</v>
      </c>
      <c r="P1166" s="38" t="e">
        <f t="shared" ca="1" si="257"/>
        <v>#N/A</v>
      </c>
      <c r="Q1166" s="38" t="e">
        <f t="shared" ca="1" si="258"/>
        <v>#N/A</v>
      </c>
      <c r="R1166" s="38">
        <f t="shared" si="259"/>
        <v>6000</v>
      </c>
      <c r="S1166" s="38" t="e">
        <f t="shared" ca="1" si="260"/>
        <v>#N/A</v>
      </c>
      <c r="T1166" s="38" t="e">
        <f t="shared" si="261"/>
        <v>#N/A</v>
      </c>
    </row>
    <row r="1167" spans="2:20" x14ac:dyDescent="0.25">
      <c r="B1167" s="38" t="e">
        <f t="shared" ca="1" si="248"/>
        <v>#N/A</v>
      </c>
      <c r="C1167" s="40">
        <f>Кабельный_журнал!P1133</f>
        <v>0</v>
      </c>
      <c r="D1167" s="38" t="e">
        <f t="shared" ca="1" si="249"/>
        <v>#N/A</v>
      </c>
      <c r="E1167" s="41" t="s">
        <v>351</v>
      </c>
      <c r="F1167" s="38" t="e">
        <f t="shared" ca="1" si="250"/>
        <v>#N/A</v>
      </c>
      <c r="G1167" s="38" t="e">
        <f t="shared" si="251"/>
        <v>#N/A</v>
      </c>
      <c r="H1167" s="41" t="s">
        <v>350</v>
      </c>
      <c r="I1167" s="38" t="e">
        <f t="shared" si="252"/>
        <v>#N/A</v>
      </c>
      <c r="J1167" s="38" t="e">
        <f t="shared" si="253"/>
        <v>#N/A</v>
      </c>
      <c r="K1167" s="41" t="s">
        <v>348</v>
      </c>
      <c r="L1167" s="38">
        <f t="shared" si="254"/>
        <v>1.7500000000000002E-2</v>
      </c>
      <c r="M1167" s="38" t="e">
        <f t="shared" ca="1" si="255"/>
        <v>#N/A</v>
      </c>
      <c r="N1167" s="38" t="e">
        <f ca="1">VLOOKUP(B1167,$C$7:$T1165,13,FALSE)</f>
        <v>#N/A</v>
      </c>
      <c r="O1167" s="38" t="e">
        <f t="shared" ca="1" si="256"/>
        <v>#N/A</v>
      </c>
      <c r="P1167" s="38" t="e">
        <f t="shared" ca="1" si="257"/>
        <v>#N/A</v>
      </c>
      <c r="Q1167" s="38" t="e">
        <f t="shared" ca="1" si="258"/>
        <v>#N/A</v>
      </c>
      <c r="R1167" s="38">
        <f t="shared" si="259"/>
        <v>6000</v>
      </c>
      <c r="S1167" s="38" t="e">
        <f t="shared" ca="1" si="260"/>
        <v>#N/A</v>
      </c>
      <c r="T1167" s="38" t="e">
        <f t="shared" si="261"/>
        <v>#N/A</v>
      </c>
    </row>
    <row r="1168" spans="2:20" x14ac:dyDescent="0.25">
      <c r="B1168" s="38" t="e">
        <f t="shared" ca="1" si="248"/>
        <v>#N/A</v>
      </c>
      <c r="C1168" s="40">
        <f>Кабельный_журнал!P1134</f>
        <v>0</v>
      </c>
      <c r="D1168" s="38" t="e">
        <f t="shared" ca="1" si="249"/>
        <v>#N/A</v>
      </c>
      <c r="E1168" s="41" t="s">
        <v>351</v>
      </c>
      <c r="F1168" s="38" t="e">
        <f t="shared" ca="1" si="250"/>
        <v>#N/A</v>
      </c>
      <c r="G1168" s="38" t="e">
        <f t="shared" si="251"/>
        <v>#N/A</v>
      </c>
      <c r="H1168" s="41" t="s">
        <v>350</v>
      </c>
      <c r="I1168" s="38" t="e">
        <f t="shared" si="252"/>
        <v>#N/A</v>
      </c>
      <c r="J1168" s="38" t="e">
        <f t="shared" si="253"/>
        <v>#N/A</v>
      </c>
      <c r="K1168" s="41" t="s">
        <v>348</v>
      </c>
      <c r="L1168" s="38">
        <f t="shared" si="254"/>
        <v>1.7500000000000002E-2</v>
      </c>
      <c r="M1168" s="38" t="e">
        <f t="shared" ca="1" si="255"/>
        <v>#N/A</v>
      </c>
      <c r="N1168" s="38" t="e">
        <f ca="1">VLOOKUP(B1168,$C$7:$T1166,13,FALSE)</f>
        <v>#N/A</v>
      </c>
      <c r="O1168" s="38" t="e">
        <f t="shared" ca="1" si="256"/>
        <v>#N/A</v>
      </c>
      <c r="P1168" s="38" t="e">
        <f t="shared" ca="1" si="257"/>
        <v>#N/A</v>
      </c>
      <c r="Q1168" s="38" t="e">
        <f t="shared" ca="1" si="258"/>
        <v>#N/A</v>
      </c>
      <c r="R1168" s="38">
        <f t="shared" si="259"/>
        <v>6000</v>
      </c>
      <c r="S1168" s="38" t="e">
        <f t="shared" ca="1" si="260"/>
        <v>#N/A</v>
      </c>
      <c r="T1168" s="38" t="e">
        <f t="shared" si="261"/>
        <v>#N/A</v>
      </c>
    </row>
    <row r="1169" spans="2:20" x14ac:dyDescent="0.25">
      <c r="B1169" s="38" t="e">
        <f t="shared" ca="1" si="248"/>
        <v>#N/A</v>
      </c>
      <c r="C1169" s="40">
        <f>Кабельный_журнал!P1135</f>
        <v>0</v>
      </c>
      <c r="D1169" s="38" t="e">
        <f t="shared" ca="1" si="249"/>
        <v>#N/A</v>
      </c>
      <c r="E1169" s="41" t="s">
        <v>351</v>
      </c>
      <c r="F1169" s="38" t="e">
        <f t="shared" ca="1" si="250"/>
        <v>#N/A</v>
      </c>
      <c r="G1169" s="38" t="e">
        <f t="shared" si="251"/>
        <v>#N/A</v>
      </c>
      <c r="H1169" s="41" t="s">
        <v>350</v>
      </c>
      <c r="I1169" s="38" t="e">
        <f t="shared" si="252"/>
        <v>#N/A</v>
      </c>
      <c r="J1169" s="38" t="e">
        <f t="shared" si="253"/>
        <v>#N/A</v>
      </c>
      <c r="K1169" s="41" t="s">
        <v>348</v>
      </c>
      <c r="L1169" s="38">
        <f t="shared" si="254"/>
        <v>1.7500000000000002E-2</v>
      </c>
      <c r="M1169" s="38" t="e">
        <f t="shared" ca="1" si="255"/>
        <v>#N/A</v>
      </c>
      <c r="N1169" s="38" t="e">
        <f ca="1">VLOOKUP(B1169,$C$7:$T1167,13,FALSE)</f>
        <v>#N/A</v>
      </c>
      <c r="O1169" s="38" t="e">
        <f t="shared" ca="1" si="256"/>
        <v>#N/A</v>
      </c>
      <c r="P1169" s="38" t="e">
        <f t="shared" ca="1" si="257"/>
        <v>#N/A</v>
      </c>
      <c r="Q1169" s="38" t="e">
        <f t="shared" ca="1" si="258"/>
        <v>#N/A</v>
      </c>
      <c r="R1169" s="38">
        <f t="shared" si="259"/>
        <v>6000</v>
      </c>
      <c r="S1169" s="38" t="e">
        <f t="shared" ca="1" si="260"/>
        <v>#N/A</v>
      </c>
      <c r="T1169" s="38" t="e">
        <f t="shared" si="261"/>
        <v>#N/A</v>
      </c>
    </row>
    <row r="1170" spans="2:20" x14ac:dyDescent="0.25">
      <c r="B1170" s="38" t="e">
        <f t="shared" ca="1" si="248"/>
        <v>#N/A</v>
      </c>
      <c r="C1170" s="40">
        <f>Кабельный_журнал!P1136</f>
        <v>0</v>
      </c>
      <c r="D1170" s="38" t="e">
        <f t="shared" ca="1" si="249"/>
        <v>#N/A</v>
      </c>
      <c r="E1170" s="41" t="s">
        <v>351</v>
      </c>
      <c r="F1170" s="38" t="e">
        <f t="shared" ca="1" si="250"/>
        <v>#N/A</v>
      </c>
      <c r="G1170" s="38" t="e">
        <f t="shared" si="251"/>
        <v>#N/A</v>
      </c>
      <c r="H1170" s="41" t="s">
        <v>350</v>
      </c>
      <c r="I1170" s="38" t="e">
        <f t="shared" si="252"/>
        <v>#N/A</v>
      </c>
      <c r="J1170" s="38" t="e">
        <f t="shared" si="253"/>
        <v>#N/A</v>
      </c>
      <c r="K1170" s="41" t="s">
        <v>348</v>
      </c>
      <c r="L1170" s="38">
        <f t="shared" si="254"/>
        <v>1.7500000000000002E-2</v>
      </c>
      <c r="M1170" s="38" t="e">
        <f t="shared" ca="1" si="255"/>
        <v>#N/A</v>
      </c>
      <c r="N1170" s="38" t="e">
        <f ca="1">VLOOKUP(B1170,$C$7:$T1168,13,FALSE)</f>
        <v>#N/A</v>
      </c>
      <c r="O1170" s="38" t="e">
        <f t="shared" ca="1" si="256"/>
        <v>#N/A</v>
      </c>
      <c r="P1170" s="38" t="e">
        <f t="shared" ca="1" si="257"/>
        <v>#N/A</v>
      </c>
      <c r="Q1170" s="38" t="e">
        <f t="shared" ca="1" si="258"/>
        <v>#N/A</v>
      </c>
      <c r="R1170" s="38">
        <f t="shared" si="259"/>
        <v>6000</v>
      </c>
      <c r="S1170" s="38" t="e">
        <f t="shared" ca="1" si="260"/>
        <v>#N/A</v>
      </c>
      <c r="T1170" s="38" t="e">
        <f t="shared" si="261"/>
        <v>#N/A</v>
      </c>
    </row>
    <row r="1171" spans="2:20" x14ac:dyDescent="0.25">
      <c r="B1171" s="38" t="e">
        <f t="shared" ca="1" si="248"/>
        <v>#N/A</v>
      </c>
      <c r="C1171" s="40">
        <f>Кабельный_журнал!P1137</f>
        <v>0</v>
      </c>
      <c r="D1171" s="38" t="e">
        <f t="shared" ca="1" si="249"/>
        <v>#N/A</v>
      </c>
      <c r="E1171" s="41" t="s">
        <v>351</v>
      </c>
      <c r="F1171" s="38" t="e">
        <f t="shared" ca="1" si="250"/>
        <v>#N/A</v>
      </c>
      <c r="G1171" s="38" t="e">
        <f t="shared" si="251"/>
        <v>#N/A</v>
      </c>
      <c r="H1171" s="41" t="s">
        <v>350</v>
      </c>
      <c r="I1171" s="38" t="e">
        <f t="shared" si="252"/>
        <v>#N/A</v>
      </c>
      <c r="J1171" s="38" t="e">
        <f t="shared" si="253"/>
        <v>#N/A</v>
      </c>
      <c r="K1171" s="41" t="s">
        <v>348</v>
      </c>
      <c r="L1171" s="38">
        <f t="shared" si="254"/>
        <v>1.7500000000000002E-2</v>
      </c>
      <c r="M1171" s="38" t="e">
        <f t="shared" ca="1" si="255"/>
        <v>#N/A</v>
      </c>
      <c r="N1171" s="38" t="e">
        <f ca="1">VLOOKUP(B1171,$C$7:$T1169,13,FALSE)</f>
        <v>#N/A</v>
      </c>
      <c r="O1171" s="38" t="e">
        <f t="shared" ca="1" si="256"/>
        <v>#N/A</v>
      </c>
      <c r="P1171" s="38" t="e">
        <f t="shared" ca="1" si="257"/>
        <v>#N/A</v>
      </c>
      <c r="Q1171" s="38" t="e">
        <f t="shared" ca="1" si="258"/>
        <v>#N/A</v>
      </c>
      <c r="R1171" s="38">
        <f t="shared" si="259"/>
        <v>6000</v>
      </c>
      <c r="S1171" s="38" t="e">
        <f t="shared" ca="1" si="260"/>
        <v>#N/A</v>
      </c>
      <c r="T1171" s="38" t="e">
        <f t="shared" si="261"/>
        <v>#N/A</v>
      </c>
    </row>
    <row r="1172" spans="2:20" x14ac:dyDescent="0.25">
      <c r="B1172" s="38" t="e">
        <f t="shared" ca="1" si="248"/>
        <v>#N/A</v>
      </c>
      <c r="C1172" s="40">
        <f>Кабельный_журнал!P1138</f>
        <v>0</v>
      </c>
      <c r="D1172" s="38" t="e">
        <f t="shared" ca="1" si="249"/>
        <v>#N/A</v>
      </c>
      <c r="E1172" s="41" t="s">
        <v>351</v>
      </c>
      <c r="F1172" s="38" t="e">
        <f t="shared" ca="1" si="250"/>
        <v>#N/A</v>
      </c>
      <c r="G1172" s="38" t="e">
        <f t="shared" si="251"/>
        <v>#N/A</v>
      </c>
      <c r="H1172" s="41" t="s">
        <v>350</v>
      </c>
      <c r="I1172" s="38" t="e">
        <f t="shared" si="252"/>
        <v>#N/A</v>
      </c>
      <c r="J1172" s="38" t="e">
        <f t="shared" si="253"/>
        <v>#N/A</v>
      </c>
      <c r="K1172" s="41" t="s">
        <v>348</v>
      </c>
      <c r="L1172" s="38">
        <f t="shared" si="254"/>
        <v>1.7500000000000002E-2</v>
      </c>
      <c r="M1172" s="38" t="e">
        <f t="shared" ca="1" si="255"/>
        <v>#N/A</v>
      </c>
      <c r="N1172" s="38" t="e">
        <f ca="1">VLOOKUP(B1172,$C$7:$T1170,13,FALSE)</f>
        <v>#N/A</v>
      </c>
      <c r="O1172" s="38" t="e">
        <f t="shared" ca="1" si="256"/>
        <v>#N/A</v>
      </c>
      <c r="P1172" s="38" t="e">
        <f t="shared" ca="1" si="257"/>
        <v>#N/A</v>
      </c>
      <c r="Q1172" s="38" t="e">
        <f t="shared" ca="1" si="258"/>
        <v>#N/A</v>
      </c>
      <c r="R1172" s="38">
        <f t="shared" si="259"/>
        <v>6000</v>
      </c>
      <c r="S1172" s="38" t="e">
        <f t="shared" ca="1" si="260"/>
        <v>#N/A</v>
      </c>
      <c r="T1172" s="38" t="e">
        <f t="shared" si="261"/>
        <v>#N/A</v>
      </c>
    </row>
    <row r="1173" spans="2:20" x14ac:dyDescent="0.25">
      <c r="B1173" s="38" t="e">
        <f t="shared" ca="1" si="248"/>
        <v>#N/A</v>
      </c>
      <c r="C1173" s="40">
        <f>Кабельный_журнал!P1139</f>
        <v>0</v>
      </c>
      <c r="D1173" s="38" t="e">
        <f t="shared" ca="1" si="249"/>
        <v>#N/A</v>
      </c>
      <c r="E1173" s="41" t="s">
        <v>351</v>
      </c>
      <c r="F1173" s="38" t="e">
        <f t="shared" ca="1" si="250"/>
        <v>#N/A</v>
      </c>
      <c r="G1173" s="38" t="e">
        <f t="shared" si="251"/>
        <v>#N/A</v>
      </c>
      <c r="H1173" s="41" t="s">
        <v>350</v>
      </c>
      <c r="I1173" s="38" t="e">
        <f t="shared" si="252"/>
        <v>#N/A</v>
      </c>
      <c r="J1173" s="38" t="e">
        <f t="shared" si="253"/>
        <v>#N/A</v>
      </c>
      <c r="K1173" s="41" t="s">
        <v>348</v>
      </c>
      <c r="L1173" s="38">
        <f t="shared" si="254"/>
        <v>1.7500000000000002E-2</v>
      </c>
      <c r="M1173" s="38" t="e">
        <f t="shared" ca="1" si="255"/>
        <v>#N/A</v>
      </c>
      <c r="N1173" s="38" t="e">
        <f ca="1">VLOOKUP(B1173,$C$7:$T1171,13,FALSE)</f>
        <v>#N/A</v>
      </c>
      <c r="O1173" s="38" t="e">
        <f t="shared" ca="1" si="256"/>
        <v>#N/A</v>
      </c>
      <c r="P1173" s="38" t="e">
        <f t="shared" ca="1" si="257"/>
        <v>#N/A</v>
      </c>
      <c r="Q1173" s="38" t="e">
        <f t="shared" ca="1" si="258"/>
        <v>#N/A</v>
      </c>
      <c r="R1173" s="38">
        <f t="shared" si="259"/>
        <v>6000</v>
      </c>
      <c r="S1173" s="38" t="e">
        <f t="shared" ca="1" si="260"/>
        <v>#N/A</v>
      </c>
      <c r="T1173" s="38" t="e">
        <f t="shared" si="261"/>
        <v>#N/A</v>
      </c>
    </row>
    <row r="1174" spans="2:20" x14ac:dyDescent="0.25">
      <c r="B1174" s="38" t="e">
        <f t="shared" ca="1" si="248"/>
        <v>#N/A</v>
      </c>
      <c r="C1174" s="40">
        <f>Кабельный_журнал!P1140</f>
        <v>0</v>
      </c>
      <c r="D1174" s="38" t="e">
        <f t="shared" ca="1" si="249"/>
        <v>#N/A</v>
      </c>
      <c r="E1174" s="41" t="s">
        <v>351</v>
      </c>
      <c r="F1174" s="38" t="e">
        <f t="shared" ca="1" si="250"/>
        <v>#N/A</v>
      </c>
      <c r="G1174" s="38" t="e">
        <f t="shared" si="251"/>
        <v>#N/A</v>
      </c>
      <c r="H1174" s="41" t="s">
        <v>350</v>
      </c>
      <c r="I1174" s="38" t="e">
        <f t="shared" si="252"/>
        <v>#N/A</v>
      </c>
      <c r="J1174" s="38" t="e">
        <f t="shared" si="253"/>
        <v>#N/A</v>
      </c>
      <c r="K1174" s="41" t="s">
        <v>348</v>
      </c>
      <c r="L1174" s="38">
        <f t="shared" si="254"/>
        <v>1.7500000000000002E-2</v>
      </c>
      <c r="M1174" s="38" t="e">
        <f t="shared" ca="1" si="255"/>
        <v>#N/A</v>
      </c>
      <c r="N1174" s="38" t="e">
        <f ca="1">VLOOKUP(B1174,$C$7:$T1172,13,FALSE)</f>
        <v>#N/A</v>
      </c>
      <c r="O1174" s="38" t="e">
        <f t="shared" ca="1" si="256"/>
        <v>#N/A</v>
      </c>
      <c r="P1174" s="38" t="e">
        <f t="shared" ca="1" si="257"/>
        <v>#N/A</v>
      </c>
      <c r="Q1174" s="38" t="e">
        <f t="shared" ca="1" si="258"/>
        <v>#N/A</v>
      </c>
      <c r="R1174" s="38">
        <f t="shared" si="259"/>
        <v>6000</v>
      </c>
      <c r="S1174" s="38" t="e">
        <f t="shared" ca="1" si="260"/>
        <v>#N/A</v>
      </c>
      <c r="T1174" s="38" t="e">
        <f t="shared" si="261"/>
        <v>#N/A</v>
      </c>
    </row>
    <row r="1175" spans="2:20" x14ac:dyDescent="0.25">
      <c r="B1175" s="38" t="e">
        <f t="shared" ca="1" si="248"/>
        <v>#N/A</v>
      </c>
      <c r="C1175" s="40">
        <f>Кабельный_журнал!P1141</f>
        <v>0</v>
      </c>
      <c r="D1175" s="38" t="e">
        <f t="shared" ca="1" si="249"/>
        <v>#N/A</v>
      </c>
      <c r="E1175" s="41" t="s">
        <v>351</v>
      </c>
      <c r="F1175" s="38" t="e">
        <f t="shared" ca="1" si="250"/>
        <v>#N/A</v>
      </c>
      <c r="G1175" s="38" t="e">
        <f t="shared" si="251"/>
        <v>#N/A</v>
      </c>
      <c r="H1175" s="41" t="s">
        <v>350</v>
      </c>
      <c r="I1175" s="38" t="e">
        <f t="shared" si="252"/>
        <v>#N/A</v>
      </c>
      <c r="J1175" s="38" t="e">
        <f t="shared" si="253"/>
        <v>#N/A</v>
      </c>
      <c r="K1175" s="41" t="s">
        <v>348</v>
      </c>
      <c r="L1175" s="38">
        <f t="shared" si="254"/>
        <v>1.7500000000000002E-2</v>
      </c>
      <c r="M1175" s="38" t="e">
        <f t="shared" ca="1" si="255"/>
        <v>#N/A</v>
      </c>
      <c r="N1175" s="38" t="e">
        <f ca="1">VLOOKUP(B1175,$C$7:$T1173,13,FALSE)</f>
        <v>#N/A</v>
      </c>
      <c r="O1175" s="38" t="e">
        <f t="shared" ca="1" si="256"/>
        <v>#N/A</v>
      </c>
      <c r="P1175" s="38" t="e">
        <f t="shared" ca="1" si="257"/>
        <v>#N/A</v>
      </c>
      <c r="Q1175" s="38" t="e">
        <f t="shared" ca="1" si="258"/>
        <v>#N/A</v>
      </c>
      <c r="R1175" s="38">
        <f t="shared" si="259"/>
        <v>6000</v>
      </c>
      <c r="S1175" s="38" t="e">
        <f t="shared" ca="1" si="260"/>
        <v>#N/A</v>
      </c>
      <c r="T1175" s="38" t="e">
        <f t="shared" si="261"/>
        <v>#N/A</v>
      </c>
    </row>
    <row r="1176" spans="2:20" x14ac:dyDescent="0.25">
      <c r="B1176" s="38" t="e">
        <f t="shared" ca="1" si="248"/>
        <v>#N/A</v>
      </c>
      <c r="C1176" s="40">
        <f>Кабельный_журнал!P1142</f>
        <v>0</v>
      </c>
      <c r="D1176" s="38" t="e">
        <f t="shared" ca="1" si="249"/>
        <v>#N/A</v>
      </c>
      <c r="E1176" s="41" t="s">
        <v>351</v>
      </c>
      <c r="F1176" s="38" t="e">
        <f t="shared" ca="1" si="250"/>
        <v>#N/A</v>
      </c>
      <c r="G1176" s="38" t="e">
        <f t="shared" si="251"/>
        <v>#N/A</v>
      </c>
      <c r="H1176" s="41" t="s">
        <v>350</v>
      </c>
      <c r="I1176" s="38" t="e">
        <f t="shared" si="252"/>
        <v>#N/A</v>
      </c>
      <c r="J1176" s="38" t="e">
        <f t="shared" si="253"/>
        <v>#N/A</v>
      </c>
      <c r="K1176" s="41" t="s">
        <v>348</v>
      </c>
      <c r="L1176" s="38">
        <f t="shared" si="254"/>
        <v>1.7500000000000002E-2</v>
      </c>
      <c r="M1176" s="38" t="e">
        <f t="shared" ca="1" si="255"/>
        <v>#N/A</v>
      </c>
      <c r="N1176" s="38" t="e">
        <f ca="1">VLOOKUP(B1176,$C$7:$T1174,13,FALSE)</f>
        <v>#N/A</v>
      </c>
      <c r="O1176" s="38" t="e">
        <f t="shared" ca="1" si="256"/>
        <v>#N/A</v>
      </c>
      <c r="P1176" s="38" t="e">
        <f t="shared" ca="1" si="257"/>
        <v>#N/A</v>
      </c>
      <c r="Q1176" s="38" t="e">
        <f t="shared" ca="1" si="258"/>
        <v>#N/A</v>
      </c>
      <c r="R1176" s="38">
        <f t="shared" si="259"/>
        <v>6000</v>
      </c>
      <c r="S1176" s="38" t="e">
        <f t="shared" ca="1" si="260"/>
        <v>#N/A</v>
      </c>
      <c r="T1176" s="38" t="e">
        <f t="shared" si="261"/>
        <v>#N/A</v>
      </c>
    </row>
    <row r="1177" spans="2:20" x14ac:dyDescent="0.25">
      <c r="B1177" s="38" t="e">
        <f t="shared" ca="1" si="248"/>
        <v>#N/A</v>
      </c>
      <c r="C1177" s="40">
        <f>Кабельный_журнал!P1143</f>
        <v>0</v>
      </c>
      <c r="D1177" s="38" t="e">
        <f t="shared" ca="1" si="249"/>
        <v>#N/A</v>
      </c>
      <c r="E1177" s="41" t="s">
        <v>351</v>
      </c>
      <c r="F1177" s="38" t="e">
        <f t="shared" ca="1" si="250"/>
        <v>#N/A</v>
      </c>
      <c r="G1177" s="38" t="e">
        <f t="shared" si="251"/>
        <v>#N/A</v>
      </c>
      <c r="H1177" s="41" t="s">
        <v>350</v>
      </c>
      <c r="I1177" s="38" t="e">
        <f t="shared" si="252"/>
        <v>#N/A</v>
      </c>
      <c r="J1177" s="38" t="e">
        <f t="shared" si="253"/>
        <v>#N/A</v>
      </c>
      <c r="K1177" s="41" t="s">
        <v>348</v>
      </c>
      <c r="L1177" s="38">
        <f t="shared" si="254"/>
        <v>1.7500000000000002E-2</v>
      </c>
      <c r="M1177" s="38" t="e">
        <f t="shared" ca="1" si="255"/>
        <v>#N/A</v>
      </c>
      <c r="N1177" s="38" t="e">
        <f ca="1">VLOOKUP(B1177,$C$7:$T1175,13,FALSE)</f>
        <v>#N/A</v>
      </c>
      <c r="O1177" s="38" t="e">
        <f t="shared" ca="1" si="256"/>
        <v>#N/A</v>
      </c>
      <c r="P1177" s="38" t="e">
        <f t="shared" ca="1" si="257"/>
        <v>#N/A</v>
      </c>
      <c r="Q1177" s="38" t="e">
        <f t="shared" ca="1" si="258"/>
        <v>#N/A</v>
      </c>
      <c r="R1177" s="38">
        <f t="shared" si="259"/>
        <v>6000</v>
      </c>
      <c r="S1177" s="38" t="e">
        <f t="shared" ca="1" si="260"/>
        <v>#N/A</v>
      </c>
      <c r="T1177" s="38" t="e">
        <f t="shared" si="261"/>
        <v>#N/A</v>
      </c>
    </row>
    <row r="1178" spans="2:20" x14ac:dyDescent="0.25">
      <c r="B1178" s="38" t="e">
        <f t="shared" ca="1" si="248"/>
        <v>#N/A</v>
      </c>
      <c r="C1178" s="40">
        <f>Кабельный_журнал!P1144</f>
        <v>0</v>
      </c>
      <c r="D1178" s="38" t="e">
        <f t="shared" ca="1" si="249"/>
        <v>#N/A</v>
      </c>
      <c r="E1178" s="41" t="s">
        <v>351</v>
      </c>
      <c r="F1178" s="38" t="e">
        <f t="shared" ca="1" si="250"/>
        <v>#N/A</v>
      </c>
      <c r="G1178" s="38" t="e">
        <f t="shared" si="251"/>
        <v>#N/A</v>
      </c>
      <c r="H1178" s="41" t="s">
        <v>350</v>
      </c>
      <c r="I1178" s="38" t="e">
        <f t="shared" si="252"/>
        <v>#N/A</v>
      </c>
      <c r="J1178" s="38" t="e">
        <f t="shared" si="253"/>
        <v>#N/A</v>
      </c>
      <c r="K1178" s="41" t="s">
        <v>348</v>
      </c>
      <c r="L1178" s="38">
        <f t="shared" si="254"/>
        <v>1.7500000000000002E-2</v>
      </c>
      <c r="M1178" s="38" t="e">
        <f t="shared" ca="1" si="255"/>
        <v>#N/A</v>
      </c>
      <c r="N1178" s="38" t="e">
        <f ca="1">VLOOKUP(B1178,$C$7:$T1176,13,FALSE)</f>
        <v>#N/A</v>
      </c>
      <c r="O1178" s="38" t="e">
        <f t="shared" ca="1" si="256"/>
        <v>#N/A</v>
      </c>
      <c r="P1178" s="38" t="e">
        <f t="shared" ca="1" si="257"/>
        <v>#N/A</v>
      </c>
      <c r="Q1178" s="38" t="e">
        <f t="shared" ca="1" si="258"/>
        <v>#N/A</v>
      </c>
      <c r="R1178" s="38">
        <f t="shared" si="259"/>
        <v>6000</v>
      </c>
      <c r="S1178" s="38" t="e">
        <f t="shared" ca="1" si="260"/>
        <v>#N/A</v>
      </c>
      <c r="T1178" s="38" t="e">
        <f t="shared" si="261"/>
        <v>#N/A</v>
      </c>
    </row>
    <row r="1179" spans="2:20" x14ac:dyDescent="0.25">
      <c r="B1179" s="38" t="e">
        <f t="shared" ca="1" si="248"/>
        <v>#N/A</v>
      </c>
      <c r="C1179" s="40">
        <f>Кабельный_журнал!P1145</f>
        <v>0</v>
      </c>
      <c r="D1179" s="38" t="e">
        <f t="shared" ca="1" si="249"/>
        <v>#N/A</v>
      </c>
      <c r="E1179" s="41" t="s">
        <v>351</v>
      </c>
      <c r="F1179" s="38" t="e">
        <f t="shared" ca="1" si="250"/>
        <v>#N/A</v>
      </c>
      <c r="G1179" s="38" t="e">
        <f t="shared" si="251"/>
        <v>#N/A</v>
      </c>
      <c r="H1179" s="41" t="s">
        <v>350</v>
      </c>
      <c r="I1179" s="38" t="e">
        <f t="shared" si="252"/>
        <v>#N/A</v>
      </c>
      <c r="J1179" s="38" t="e">
        <f t="shared" si="253"/>
        <v>#N/A</v>
      </c>
      <c r="K1179" s="41" t="s">
        <v>348</v>
      </c>
      <c r="L1179" s="38">
        <f t="shared" si="254"/>
        <v>1.7500000000000002E-2</v>
      </c>
      <c r="M1179" s="38" t="e">
        <f t="shared" ca="1" si="255"/>
        <v>#N/A</v>
      </c>
      <c r="N1179" s="38" t="e">
        <f ca="1">VLOOKUP(B1179,$C$7:$T1177,13,FALSE)</f>
        <v>#N/A</v>
      </c>
      <c r="O1179" s="38" t="e">
        <f t="shared" ca="1" si="256"/>
        <v>#N/A</v>
      </c>
      <c r="P1179" s="38" t="e">
        <f t="shared" ca="1" si="257"/>
        <v>#N/A</v>
      </c>
      <c r="Q1179" s="38" t="e">
        <f t="shared" ca="1" si="258"/>
        <v>#N/A</v>
      </c>
      <c r="R1179" s="38">
        <f t="shared" si="259"/>
        <v>6000</v>
      </c>
      <c r="S1179" s="38" t="e">
        <f t="shared" ca="1" si="260"/>
        <v>#N/A</v>
      </c>
      <c r="T1179" s="38" t="e">
        <f t="shared" si="261"/>
        <v>#N/A</v>
      </c>
    </row>
    <row r="1180" spans="2:20" x14ac:dyDescent="0.25">
      <c r="B1180" s="38" t="e">
        <f t="shared" ca="1" si="248"/>
        <v>#N/A</v>
      </c>
      <c r="C1180" s="40">
        <f>Кабельный_журнал!P1146</f>
        <v>0</v>
      </c>
      <c r="D1180" s="38" t="e">
        <f t="shared" ca="1" si="249"/>
        <v>#N/A</v>
      </c>
      <c r="E1180" s="41" t="s">
        <v>351</v>
      </c>
      <c r="F1180" s="38" t="e">
        <f t="shared" ca="1" si="250"/>
        <v>#N/A</v>
      </c>
      <c r="G1180" s="38" t="e">
        <f t="shared" si="251"/>
        <v>#N/A</v>
      </c>
      <c r="H1180" s="41" t="s">
        <v>350</v>
      </c>
      <c r="I1180" s="38" t="e">
        <f t="shared" si="252"/>
        <v>#N/A</v>
      </c>
      <c r="J1180" s="38" t="e">
        <f t="shared" si="253"/>
        <v>#N/A</v>
      </c>
      <c r="K1180" s="41" t="s">
        <v>348</v>
      </c>
      <c r="L1180" s="38">
        <f t="shared" si="254"/>
        <v>1.7500000000000002E-2</v>
      </c>
      <c r="M1180" s="38" t="e">
        <f t="shared" ca="1" si="255"/>
        <v>#N/A</v>
      </c>
      <c r="N1180" s="38" t="e">
        <f ca="1">VLOOKUP(B1180,$C$7:$T1178,13,FALSE)</f>
        <v>#N/A</v>
      </c>
      <c r="O1180" s="38" t="e">
        <f t="shared" ca="1" si="256"/>
        <v>#N/A</v>
      </c>
      <c r="P1180" s="38" t="e">
        <f t="shared" ca="1" si="257"/>
        <v>#N/A</v>
      </c>
      <c r="Q1180" s="38" t="e">
        <f t="shared" ca="1" si="258"/>
        <v>#N/A</v>
      </c>
      <c r="R1180" s="38">
        <f t="shared" si="259"/>
        <v>6000</v>
      </c>
      <c r="S1180" s="38" t="e">
        <f t="shared" ca="1" si="260"/>
        <v>#N/A</v>
      </c>
      <c r="T1180" s="38" t="e">
        <f t="shared" si="261"/>
        <v>#N/A</v>
      </c>
    </row>
    <row r="1181" spans="2:20" x14ac:dyDescent="0.25">
      <c r="B1181" s="38" t="e">
        <f t="shared" ca="1" si="248"/>
        <v>#N/A</v>
      </c>
      <c r="C1181" s="40">
        <f>Кабельный_журнал!P1147</f>
        <v>0</v>
      </c>
      <c r="D1181" s="38" t="e">
        <f t="shared" ca="1" si="249"/>
        <v>#N/A</v>
      </c>
      <c r="E1181" s="41" t="s">
        <v>351</v>
      </c>
      <c r="F1181" s="38" t="e">
        <f t="shared" ca="1" si="250"/>
        <v>#N/A</v>
      </c>
      <c r="G1181" s="38" t="e">
        <f t="shared" si="251"/>
        <v>#N/A</v>
      </c>
      <c r="H1181" s="41" t="s">
        <v>350</v>
      </c>
      <c r="I1181" s="38" t="e">
        <f t="shared" si="252"/>
        <v>#N/A</v>
      </c>
      <c r="J1181" s="38" t="e">
        <f t="shared" si="253"/>
        <v>#N/A</v>
      </c>
      <c r="K1181" s="41" t="s">
        <v>348</v>
      </c>
      <c r="L1181" s="38">
        <f t="shared" si="254"/>
        <v>1.7500000000000002E-2</v>
      </c>
      <c r="M1181" s="38" t="e">
        <f t="shared" ca="1" si="255"/>
        <v>#N/A</v>
      </c>
      <c r="N1181" s="38" t="e">
        <f ca="1">VLOOKUP(B1181,$C$7:$T1179,13,FALSE)</f>
        <v>#N/A</v>
      </c>
      <c r="O1181" s="38" t="e">
        <f t="shared" ca="1" si="256"/>
        <v>#N/A</v>
      </c>
      <c r="P1181" s="38" t="e">
        <f t="shared" ca="1" si="257"/>
        <v>#N/A</v>
      </c>
      <c r="Q1181" s="38" t="e">
        <f t="shared" ca="1" si="258"/>
        <v>#N/A</v>
      </c>
      <c r="R1181" s="38">
        <f t="shared" si="259"/>
        <v>6000</v>
      </c>
      <c r="S1181" s="38" t="e">
        <f t="shared" ca="1" si="260"/>
        <v>#N/A</v>
      </c>
      <c r="T1181" s="38" t="e">
        <f t="shared" si="261"/>
        <v>#N/A</v>
      </c>
    </row>
    <row r="1182" spans="2:20" x14ac:dyDescent="0.25">
      <c r="B1182" s="38" t="e">
        <f t="shared" ca="1" si="248"/>
        <v>#N/A</v>
      </c>
      <c r="C1182" s="40">
        <f>Кабельный_журнал!P1148</f>
        <v>0</v>
      </c>
      <c r="D1182" s="38" t="e">
        <f t="shared" ca="1" si="249"/>
        <v>#N/A</v>
      </c>
      <c r="E1182" s="41" t="s">
        <v>351</v>
      </c>
      <c r="F1182" s="38" t="e">
        <f t="shared" ca="1" si="250"/>
        <v>#N/A</v>
      </c>
      <c r="G1182" s="38" t="e">
        <f t="shared" si="251"/>
        <v>#N/A</v>
      </c>
      <c r="H1182" s="41" t="s">
        <v>350</v>
      </c>
      <c r="I1182" s="38" t="e">
        <f t="shared" si="252"/>
        <v>#N/A</v>
      </c>
      <c r="J1182" s="38" t="e">
        <f t="shared" si="253"/>
        <v>#N/A</v>
      </c>
      <c r="K1182" s="41" t="s">
        <v>348</v>
      </c>
      <c r="L1182" s="38">
        <f t="shared" si="254"/>
        <v>1.7500000000000002E-2</v>
      </c>
      <c r="M1182" s="38" t="e">
        <f t="shared" ca="1" si="255"/>
        <v>#N/A</v>
      </c>
      <c r="N1182" s="38" t="e">
        <f ca="1">VLOOKUP(B1182,$C$7:$T1180,13,FALSE)</f>
        <v>#N/A</v>
      </c>
      <c r="O1182" s="38" t="e">
        <f t="shared" ca="1" si="256"/>
        <v>#N/A</v>
      </c>
      <c r="P1182" s="38" t="e">
        <f t="shared" ca="1" si="257"/>
        <v>#N/A</v>
      </c>
      <c r="Q1182" s="38" t="e">
        <f t="shared" ca="1" si="258"/>
        <v>#N/A</v>
      </c>
      <c r="R1182" s="38">
        <f t="shared" si="259"/>
        <v>6000</v>
      </c>
      <c r="S1182" s="38" t="e">
        <f t="shared" ca="1" si="260"/>
        <v>#N/A</v>
      </c>
      <c r="T1182" s="38" t="e">
        <f t="shared" si="261"/>
        <v>#N/A</v>
      </c>
    </row>
    <row r="1183" spans="2:20" x14ac:dyDescent="0.25">
      <c r="B1183" s="38" t="e">
        <f t="shared" ca="1" si="248"/>
        <v>#N/A</v>
      </c>
      <c r="C1183" s="40">
        <f>Кабельный_журнал!P1149</f>
        <v>0</v>
      </c>
      <c r="D1183" s="38" t="e">
        <f t="shared" ca="1" si="249"/>
        <v>#N/A</v>
      </c>
      <c r="E1183" s="41" t="s">
        <v>351</v>
      </c>
      <c r="F1183" s="38" t="e">
        <f t="shared" ca="1" si="250"/>
        <v>#N/A</v>
      </c>
      <c r="G1183" s="38" t="e">
        <f t="shared" si="251"/>
        <v>#N/A</v>
      </c>
      <c r="H1183" s="41" t="s">
        <v>350</v>
      </c>
      <c r="I1183" s="38" t="e">
        <f t="shared" si="252"/>
        <v>#N/A</v>
      </c>
      <c r="J1183" s="38" t="e">
        <f t="shared" si="253"/>
        <v>#N/A</v>
      </c>
      <c r="K1183" s="41" t="s">
        <v>348</v>
      </c>
      <c r="L1183" s="38">
        <f t="shared" si="254"/>
        <v>1.7500000000000002E-2</v>
      </c>
      <c r="M1183" s="38" t="e">
        <f t="shared" ca="1" si="255"/>
        <v>#N/A</v>
      </c>
      <c r="N1183" s="38" t="e">
        <f ca="1">VLOOKUP(B1183,$C$7:$T1181,13,FALSE)</f>
        <v>#N/A</v>
      </c>
      <c r="O1183" s="38" t="e">
        <f t="shared" ca="1" si="256"/>
        <v>#N/A</v>
      </c>
      <c r="P1183" s="38" t="e">
        <f t="shared" ca="1" si="257"/>
        <v>#N/A</v>
      </c>
      <c r="Q1183" s="38" t="e">
        <f t="shared" ca="1" si="258"/>
        <v>#N/A</v>
      </c>
      <c r="R1183" s="38">
        <f t="shared" si="259"/>
        <v>6000</v>
      </c>
      <c r="S1183" s="38" t="e">
        <f t="shared" ca="1" si="260"/>
        <v>#N/A</v>
      </c>
      <c r="T1183" s="38" t="e">
        <f t="shared" si="261"/>
        <v>#N/A</v>
      </c>
    </row>
    <row r="1184" spans="2:20" x14ac:dyDescent="0.25">
      <c r="B1184" s="38" t="e">
        <f t="shared" ca="1" si="248"/>
        <v>#N/A</v>
      </c>
      <c r="C1184" s="40">
        <f>Кабельный_журнал!P1150</f>
        <v>0</v>
      </c>
      <c r="D1184" s="38" t="e">
        <f t="shared" ca="1" si="249"/>
        <v>#N/A</v>
      </c>
      <c r="E1184" s="41" t="s">
        <v>351</v>
      </c>
      <c r="F1184" s="38" t="e">
        <f t="shared" ca="1" si="250"/>
        <v>#N/A</v>
      </c>
      <c r="G1184" s="38" t="e">
        <f t="shared" si="251"/>
        <v>#N/A</v>
      </c>
      <c r="H1184" s="41" t="s">
        <v>350</v>
      </c>
      <c r="I1184" s="38" t="e">
        <f t="shared" si="252"/>
        <v>#N/A</v>
      </c>
      <c r="J1184" s="38" t="e">
        <f t="shared" si="253"/>
        <v>#N/A</v>
      </c>
      <c r="K1184" s="41" t="s">
        <v>348</v>
      </c>
      <c r="L1184" s="38">
        <f t="shared" si="254"/>
        <v>1.7500000000000002E-2</v>
      </c>
      <c r="M1184" s="38" t="e">
        <f t="shared" ca="1" si="255"/>
        <v>#N/A</v>
      </c>
      <c r="N1184" s="38" t="e">
        <f ca="1">VLOOKUP(B1184,$C$7:$T1182,13,FALSE)</f>
        <v>#N/A</v>
      </c>
      <c r="O1184" s="38" t="e">
        <f t="shared" ca="1" si="256"/>
        <v>#N/A</v>
      </c>
      <c r="P1184" s="38" t="e">
        <f t="shared" ca="1" si="257"/>
        <v>#N/A</v>
      </c>
      <c r="Q1184" s="38" t="e">
        <f t="shared" ca="1" si="258"/>
        <v>#N/A</v>
      </c>
      <c r="R1184" s="38">
        <f t="shared" si="259"/>
        <v>6000</v>
      </c>
      <c r="S1184" s="38" t="e">
        <f t="shared" ca="1" si="260"/>
        <v>#N/A</v>
      </c>
      <c r="T1184" s="38" t="e">
        <f t="shared" si="261"/>
        <v>#N/A</v>
      </c>
    </row>
    <row r="1185" spans="2:20" x14ac:dyDescent="0.25">
      <c r="B1185" s="38" t="e">
        <f t="shared" ca="1" si="248"/>
        <v>#N/A</v>
      </c>
      <c r="C1185" s="40">
        <f>Кабельный_журнал!P1151</f>
        <v>0</v>
      </c>
      <c r="D1185" s="38" t="e">
        <f t="shared" ca="1" si="249"/>
        <v>#N/A</v>
      </c>
      <c r="E1185" s="41" t="s">
        <v>351</v>
      </c>
      <c r="F1185" s="38" t="e">
        <f t="shared" ca="1" si="250"/>
        <v>#N/A</v>
      </c>
      <c r="G1185" s="38" t="e">
        <f t="shared" si="251"/>
        <v>#N/A</v>
      </c>
      <c r="H1185" s="41" t="s">
        <v>350</v>
      </c>
      <c r="I1185" s="38" t="e">
        <f t="shared" si="252"/>
        <v>#N/A</v>
      </c>
      <c r="J1185" s="38" t="e">
        <f t="shared" si="253"/>
        <v>#N/A</v>
      </c>
      <c r="K1185" s="41" t="s">
        <v>348</v>
      </c>
      <c r="L1185" s="38">
        <f t="shared" si="254"/>
        <v>1.7500000000000002E-2</v>
      </c>
      <c r="M1185" s="38" t="e">
        <f t="shared" ca="1" si="255"/>
        <v>#N/A</v>
      </c>
      <c r="N1185" s="38" t="e">
        <f ca="1">VLOOKUP(B1185,$C$7:$T1183,13,FALSE)</f>
        <v>#N/A</v>
      </c>
      <c r="O1185" s="38" t="e">
        <f t="shared" ca="1" si="256"/>
        <v>#N/A</v>
      </c>
      <c r="P1185" s="38" t="e">
        <f t="shared" ca="1" si="257"/>
        <v>#N/A</v>
      </c>
      <c r="Q1185" s="38" t="e">
        <f t="shared" ca="1" si="258"/>
        <v>#N/A</v>
      </c>
      <c r="R1185" s="38">
        <f t="shared" si="259"/>
        <v>6000</v>
      </c>
      <c r="S1185" s="38" t="e">
        <f t="shared" ca="1" si="260"/>
        <v>#N/A</v>
      </c>
      <c r="T1185" s="38" t="e">
        <f t="shared" si="261"/>
        <v>#N/A</v>
      </c>
    </row>
    <row r="1186" spans="2:20" x14ac:dyDescent="0.25">
      <c r="B1186" s="38" t="e">
        <f t="shared" ca="1" si="248"/>
        <v>#N/A</v>
      </c>
      <c r="C1186" s="40">
        <f>Кабельный_журнал!P1152</f>
        <v>0</v>
      </c>
      <c r="D1186" s="38" t="e">
        <f t="shared" ca="1" si="249"/>
        <v>#N/A</v>
      </c>
      <c r="E1186" s="41" t="s">
        <v>351</v>
      </c>
      <c r="F1186" s="38" t="e">
        <f t="shared" ca="1" si="250"/>
        <v>#N/A</v>
      </c>
      <c r="G1186" s="38" t="e">
        <f t="shared" si="251"/>
        <v>#N/A</v>
      </c>
      <c r="H1186" s="41" t="s">
        <v>350</v>
      </c>
      <c r="I1186" s="38" t="e">
        <f t="shared" si="252"/>
        <v>#N/A</v>
      </c>
      <c r="J1186" s="38" t="e">
        <f t="shared" si="253"/>
        <v>#N/A</v>
      </c>
      <c r="K1186" s="41" t="s">
        <v>348</v>
      </c>
      <c r="L1186" s="38">
        <f t="shared" si="254"/>
        <v>1.7500000000000002E-2</v>
      </c>
      <c r="M1186" s="38" t="e">
        <f t="shared" ca="1" si="255"/>
        <v>#N/A</v>
      </c>
      <c r="N1186" s="38" t="e">
        <f ca="1">VLOOKUP(B1186,$C$7:$T1184,13,FALSE)</f>
        <v>#N/A</v>
      </c>
      <c r="O1186" s="38" t="e">
        <f t="shared" ca="1" si="256"/>
        <v>#N/A</v>
      </c>
      <c r="P1186" s="38" t="e">
        <f t="shared" ca="1" si="257"/>
        <v>#N/A</v>
      </c>
      <c r="Q1186" s="38" t="e">
        <f t="shared" ca="1" si="258"/>
        <v>#N/A</v>
      </c>
      <c r="R1186" s="38">
        <f t="shared" si="259"/>
        <v>6000</v>
      </c>
      <c r="S1186" s="38" t="e">
        <f t="shared" ca="1" si="260"/>
        <v>#N/A</v>
      </c>
      <c r="T1186" s="38" t="e">
        <f t="shared" si="261"/>
        <v>#N/A</v>
      </c>
    </row>
    <row r="1187" spans="2:20" x14ac:dyDescent="0.25">
      <c r="B1187" s="38" t="e">
        <f t="shared" ca="1" si="248"/>
        <v>#N/A</v>
      </c>
      <c r="C1187" s="40">
        <f>Кабельный_журнал!P1153</f>
        <v>0</v>
      </c>
      <c r="D1187" s="38" t="e">
        <f t="shared" ca="1" si="249"/>
        <v>#N/A</v>
      </c>
      <c r="E1187" s="41" t="s">
        <v>351</v>
      </c>
      <c r="F1187" s="38" t="e">
        <f t="shared" ca="1" si="250"/>
        <v>#N/A</v>
      </c>
      <c r="G1187" s="38" t="e">
        <f t="shared" si="251"/>
        <v>#N/A</v>
      </c>
      <c r="H1187" s="41" t="s">
        <v>350</v>
      </c>
      <c r="I1187" s="38" t="e">
        <f t="shared" si="252"/>
        <v>#N/A</v>
      </c>
      <c r="J1187" s="38" t="e">
        <f t="shared" si="253"/>
        <v>#N/A</v>
      </c>
      <c r="K1187" s="41" t="s">
        <v>348</v>
      </c>
      <c r="L1187" s="38">
        <f t="shared" si="254"/>
        <v>1.7500000000000002E-2</v>
      </c>
      <c r="M1187" s="38" t="e">
        <f t="shared" ca="1" si="255"/>
        <v>#N/A</v>
      </c>
      <c r="N1187" s="38" t="e">
        <f ca="1">VLOOKUP(B1187,$C$7:$T1185,13,FALSE)</f>
        <v>#N/A</v>
      </c>
      <c r="O1187" s="38" t="e">
        <f t="shared" ca="1" si="256"/>
        <v>#N/A</v>
      </c>
      <c r="P1187" s="38" t="e">
        <f t="shared" ca="1" si="257"/>
        <v>#N/A</v>
      </c>
      <c r="Q1187" s="38" t="e">
        <f t="shared" ca="1" si="258"/>
        <v>#N/A</v>
      </c>
      <c r="R1187" s="38">
        <f t="shared" si="259"/>
        <v>6000</v>
      </c>
      <c r="S1187" s="38" t="e">
        <f t="shared" ca="1" si="260"/>
        <v>#N/A</v>
      </c>
      <c r="T1187" s="38" t="e">
        <f t="shared" si="261"/>
        <v>#N/A</v>
      </c>
    </row>
    <row r="1188" spans="2:20" x14ac:dyDescent="0.25">
      <c r="B1188" s="38" t="e">
        <f t="shared" ca="1" si="248"/>
        <v>#N/A</v>
      </c>
      <c r="C1188" s="40">
        <f>Кабельный_журнал!P1154</f>
        <v>0</v>
      </c>
      <c r="D1188" s="38" t="e">
        <f t="shared" ca="1" si="249"/>
        <v>#N/A</v>
      </c>
      <c r="E1188" s="41" t="s">
        <v>351</v>
      </c>
      <c r="F1188" s="38" t="e">
        <f t="shared" ca="1" si="250"/>
        <v>#N/A</v>
      </c>
      <c r="G1188" s="38" t="e">
        <f t="shared" si="251"/>
        <v>#N/A</v>
      </c>
      <c r="H1188" s="41" t="s">
        <v>350</v>
      </c>
      <c r="I1188" s="38" t="e">
        <f t="shared" si="252"/>
        <v>#N/A</v>
      </c>
      <c r="J1188" s="38" t="e">
        <f t="shared" si="253"/>
        <v>#N/A</v>
      </c>
      <c r="K1188" s="41" t="s">
        <v>348</v>
      </c>
      <c r="L1188" s="38">
        <f t="shared" si="254"/>
        <v>1.7500000000000002E-2</v>
      </c>
      <c r="M1188" s="38" t="e">
        <f t="shared" ca="1" si="255"/>
        <v>#N/A</v>
      </c>
      <c r="N1188" s="38" t="e">
        <f ca="1">VLOOKUP(B1188,$C$7:$T1186,13,FALSE)</f>
        <v>#N/A</v>
      </c>
      <c r="O1188" s="38" t="e">
        <f t="shared" ca="1" si="256"/>
        <v>#N/A</v>
      </c>
      <c r="P1188" s="38" t="e">
        <f t="shared" ca="1" si="257"/>
        <v>#N/A</v>
      </c>
      <c r="Q1188" s="38" t="e">
        <f t="shared" ca="1" si="258"/>
        <v>#N/A</v>
      </c>
      <c r="R1188" s="38">
        <f t="shared" si="259"/>
        <v>6000</v>
      </c>
      <c r="S1188" s="38" t="e">
        <f t="shared" ca="1" si="260"/>
        <v>#N/A</v>
      </c>
      <c r="T1188" s="38" t="e">
        <f t="shared" si="261"/>
        <v>#N/A</v>
      </c>
    </row>
    <row r="1189" spans="2:20" x14ac:dyDescent="0.25">
      <c r="B1189" s="38" t="e">
        <f t="shared" ca="1" si="248"/>
        <v>#N/A</v>
      </c>
      <c r="C1189" s="40">
        <f>Кабельный_журнал!P1155</f>
        <v>0</v>
      </c>
      <c r="D1189" s="38" t="e">
        <f t="shared" ca="1" si="249"/>
        <v>#N/A</v>
      </c>
      <c r="E1189" s="41" t="s">
        <v>351</v>
      </c>
      <c r="F1189" s="38" t="e">
        <f t="shared" ca="1" si="250"/>
        <v>#N/A</v>
      </c>
      <c r="G1189" s="38" t="e">
        <f t="shared" si="251"/>
        <v>#N/A</v>
      </c>
      <c r="H1189" s="41" t="s">
        <v>350</v>
      </c>
      <c r="I1189" s="38" t="e">
        <f t="shared" si="252"/>
        <v>#N/A</v>
      </c>
      <c r="J1189" s="38" t="e">
        <f t="shared" si="253"/>
        <v>#N/A</v>
      </c>
      <c r="K1189" s="41" t="s">
        <v>348</v>
      </c>
      <c r="L1189" s="38">
        <f t="shared" si="254"/>
        <v>1.7500000000000002E-2</v>
      </c>
      <c r="M1189" s="38" t="e">
        <f t="shared" ca="1" si="255"/>
        <v>#N/A</v>
      </c>
      <c r="N1189" s="38" t="e">
        <f ca="1">VLOOKUP(B1189,$C$7:$T1187,13,FALSE)</f>
        <v>#N/A</v>
      </c>
      <c r="O1189" s="38" t="e">
        <f t="shared" ca="1" si="256"/>
        <v>#N/A</v>
      </c>
      <c r="P1189" s="38" t="e">
        <f t="shared" ca="1" si="257"/>
        <v>#N/A</v>
      </c>
      <c r="Q1189" s="38" t="e">
        <f t="shared" ca="1" si="258"/>
        <v>#N/A</v>
      </c>
      <c r="R1189" s="38">
        <f t="shared" si="259"/>
        <v>6000</v>
      </c>
      <c r="S1189" s="38" t="e">
        <f t="shared" ca="1" si="260"/>
        <v>#N/A</v>
      </c>
      <c r="T1189" s="38" t="e">
        <f t="shared" si="261"/>
        <v>#N/A</v>
      </c>
    </row>
    <row r="1190" spans="2:20" x14ac:dyDescent="0.25">
      <c r="B1190" s="38" t="e">
        <f t="shared" ca="1" si="248"/>
        <v>#N/A</v>
      </c>
      <c r="C1190" s="40">
        <f>Кабельный_журнал!P1156</f>
        <v>0</v>
      </c>
      <c r="D1190" s="38" t="e">
        <f t="shared" ca="1" si="249"/>
        <v>#N/A</v>
      </c>
      <c r="E1190" s="41" t="s">
        <v>351</v>
      </c>
      <c r="F1190" s="38" t="e">
        <f t="shared" ca="1" si="250"/>
        <v>#N/A</v>
      </c>
      <c r="G1190" s="38" t="e">
        <f t="shared" si="251"/>
        <v>#N/A</v>
      </c>
      <c r="H1190" s="41" t="s">
        <v>350</v>
      </c>
      <c r="I1190" s="38" t="e">
        <f t="shared" si="252"/>
        <v>#N/A</v>
      </c>
      <c r="J1190" s="38" t="e">
        <f t="shared" si="253"/>
        <v>#N/A</v>
      </c>
      <c r="K1190" s="41" t="s">
        <v>348</v>
      </c>
      <c r="L1190" s="38">
        <f t="shared" si="254"/>
        <v>1.7500000000000002E-2</v>
      </c>
      <c r="M1190" s="38" t="e">
        <f t="shared" ca="1" si="255"/>
        <v>#N/A</v>
      </c>
      <c r="N1190" s="38" t="e">
        <f ca="1">VLOOKUP(B1190,$C$7:$T1188,13,FALSE)</f>
        <v>#N/A</v>
      </c>
      <c r="O1190" s="38" t="e">
        <f t="shared" ca="1" si="256"/>
        <v>#N/A</v>
      </c>
      <c r="P1190" s="38" t="e">
        <f t="shared" ca="1" si="257"/>
        <v>#N/A</v>
      </c>
      <c r="Q1190" s="38" t="e">
        <f t="shared" ca="1" si="258"/>
        <v>#N/A</v>
      </c>
      <c r="R1190" s="38">
        <f t="shared" si="259"/>
        <v>6000</v>
      </c>
      <c r="S1190" s="38" t="e">
        <f t="shared" ca="1" si="260"/>
        <v>#N/A</v>
      </c>
      <c r="T1190" s="38" t="e">
        <f t="shared" si="261"/>
        <v>#N/A</v>
      </c>
    </row>
    <row r="1191" spans="2:20" x14ac:dyDescent="0.25">
      <c r="B1191" s="38" t="e">
        <f t="shared" ref="B1191:B1254" ca="1" si="262">VLOOKUP(C1191,Кабельный_журнал,2,FALSE)</f>
        <v>#N/A</v>
      </c>
      <c r="C1191" s="40">
        <f>Кабельный_журнал!P1157</f>
        <v>0</v>
      </c>
      <c r="D1191" s="38" t="e">
        <f t="shared" ref="D1191:D1254" ca="1" si="263">B1191&amp;"-"&amp;C1191</f>
        <v>#N/A</v>
      </c>
      <c r="E1191" s="41" t="s">
        <v>351</v>
      </c>
      <c r="F1191" s="38" t="e">
        <f t="shared" ref="F1191:F1254" ca="1" si="264">VLOOKUP(C1191,Кабельный_журнал,8,FALSE)</f>
        <v>#N/A</v>
      </c>
      <c r="G1191" s="38" t="e">
        <f t="shared" ref="G1191:G1254" si="265">VLOOKUP(C1191,Исходные_данные,21,FALSE)</f>
        <v>#N/A</v>
      </c>
      <c r="H1191" s="41" t="s">
        <v>350</v>
      </c>
      <c r="I1191" s="38" t="e">
        <f t="shared" ref="I1191:I1254" si="266">VLOOKUP(C1191,Исходные_данные,22,FALSE)</f>
        <v>#N/A</v>
      </c>
      <c r="J1191" s="38" t="e">
        <f t="shared" ref="J1191:J1254" si="267">I1191</f>
        <v>#N/A</v>
      </c>
      <c r="K1191" s="41" t="s">
        <v>348</v>
      </c>
      <c r="L1191" s="38">
        <f t="shared" ref="L1191:L1254" si="268">VLOOKUP(K1191,$K$2:$L$3,2,FALSE)</f>
        <v>1.7500000000000002E-2</v>
      </c>
      <c r="M1191" s="38" t="e">
        <f t="shared" ref="M1191:M1254" ca="1" si="269">L1191*F1191*(1/I1191+1/J1191)</f>
        <v>#N/A</v>
      </c>
      <c r="N1191" s="38" t="e">
        <f ca="1">VLOOKUP(B1191,$C$7:$T1189,13,FALSE)</f>
        <v>#N/A</v>
      </c>
      <c r="O1191" s="38" t="e">
        <f t="shared" ref="O1191:O1254" ca="1" si="270">L1191+M1191</f>
        <v>#N/A</v>
      </c>
      <c r="P1191" s="38" t="e">
        <f t="shared" ref="P1191:P1254" ca="1" si="271">220/O1191</f>
        <v>#N/A</v>
      </c>
      <c r="Q1191" s="38" t="e">
        <f t="shared" ref="Q1191:Q1254" ca="1" si="272">O1191/G1191</f>
        <v>#N/A</v>
      </c>
      <c r="R1191" s="38">
        <f t="shared" ref="R1191:R1254" si="273">VLOOKUP(H1191,$W$2:$Y$12,3,FALSE)</f>
        <v>6000</v>
      </c>
      <c r="S1191" s="38" t="e">
        <f t="shared" ref="S1191:S1254" ca="1" si="274">_xlfn.IFS(E1191="щит",IF(P1191&gt;R1191,"Увел сеч",IF(T1191&gt;P1191,"Увел сеч","tср&lt;5с")),E1191="потреб",IF(P1191&gt;R1191,"Увел сеч",IF(T1191&gt;P1191,"Увел сеч","tср&lt;0.4с")))</f>
        <v>#N/A</v>
      </c>
      <c r="T1191" s="38" t="e">
        <f t="shared" ref="T1191:T1254" si="275">G1191*VLOOKUP(H1191,$W$2:$Y$12,2,FALSE)</f>
        <v>#N/A</v>
      </c>
    </row>
    <row r="1192" spans="2:20" x14ac:dyDescent="0.25">
      <c r="B1192" s="38" t="e">
        <f t="shared" ca="1" si="262"/>
        <v>#N/A</v>
      </c>
      <c r="C1192" s="40">
        <f>Кабельный_журнал!P1158</f>
        <v>0</v>
      </c>
      <c r="D1192" s="38" t="e">
        <f t="shared" ca="1" si="263"/>
        <v>#N/A</v>
      </c>
      <c r="E1192" s="41" t="s">
        <v>351</v>
      </c>
      <c r="F1192" s="38" t="e">
        <f t="shared" ca="1" si="264"/>
        <v>#N/A</v>
      </c>
      <c r="G1192" s="38" t="e">
        <f t="shared" si="265"/>
        <v>#N/A</v>
      </c>
      <c r="H1192" s="41" t="s">
        <v>350</v>
      </c>
      <c r="I1192" s="38" t="e">
        <f t="shared" si="266"/>
        <v>#N/A</v>
      </c>
      <c r="J1192" s="38" t="e">
        <f t="shared" si="267"/>
        <v>#N/A</v>
      </c>
      <c r="K1192" s="41" t="s">
        <v>348</v>
      </c>
      <c r="L1192" s="38">
        <f t="shared" si="268"/>
        <v>1.7500000000000002E-2</v>
      </c>
      <c r="M1192" s="38" t="e">
        <f t="shared" ca="1" si="269"/>
        <v>#N/A</v>
      </c>
      <c r="N1192" s="38" t="e">
        <f ca="1">VLOOKUP(B1192,$C$7:$T1190,13,FALSE)</f>
        <v>#N/A</v>
      </c>
      <c r="O1192" s="38" t="e">
        <f t="shared" ca="1" si="270"/>
        <v>#N/A</v>
      </c>
      <c r="P1192" s="38" t="e">
        <f t="shared" ca="1" si="271"/>
        <v>#N/A</v>
      </c>
      <c r="Q1192" s="38" t="e">
        <f t="shared" ca="1" si="272"/>
        <v>#N/A</v>
      </c>
      <c r="R1192" s="38">
        <f t="shared" si="273"/>
        <v>6000</v>
      </c>
      <c r="S1192" s="38" t="e">
        <f t="shared" ca="1" si="274"/>
        <v>#N/A</v>
      </c>
      <c r="T1192" s="38" t="e">
        <f t="shared" si="275"/>
        <v>#N/A</v>
      </c>
    </row>
    <row r="1193" spans="2:20" x14ac:dyDescent="0.25">
      <c r="B1193" s="38" t="e">
        <f t="shared" ca="1" si="262"/>
        <v>#N/A</v>
      </c>
      <c r="C1193" s="40">
        <f>Кабельный_журнал!P1159</f>
        <v>0</v>
      </c>
      <c r="D1193" s="38" t="e">
        <f t="shared" ca="1" si="263"/>
        <v>#N/A</v>
      </c>
      <c r="E1193" s="41" t="s">
        <v>351</v>
      </c>
      <c r="F1193" s="38" t="e">
        <f t="shared" ca="1" si="264"/>
        <v>#N/A</v>
      </c>
      <c r="G1193" s="38" t="e">
        <f t="shared" si="265"/>
        <v>#N/A</v>
      </c>
      <c r="H1193" s="41" t="s">
        <v>350</v>
      </c>
      <c r="I1193" s="38" t="e">
        <f t="shared" si="266"/>
        <v>#N/A</v>
      </c>
      <c r="J1193" s="38" t="e">
        <f t="shared" si="267"/>
        <v>#N/A</v>
      </c>
      <c r="K1193" s="41" t="s">
        <v>348</v>
      </c>
      <c r="L1193" s="38">
        <f t="shared" si="268"/>
        <v>1.7500000000000002E-2</v>
      </c>
      <c r="M1193" s="38" t="e">
        <f t="shared" ca="1" si="269"/>
        <v>#N/A</v>
      </c>
      <c r="N1193" s="38" t="e">
        <f ca="1">VLOOKUP(B1193,$C$7:$T1191,13,FALSE)</f>
        <v>#N/A</v>
      </c>
      <c r="O1193" s="38" t="e">
        <f t="shared" ca="1" si="270"/>
        <v>#N/A</v>
      </c>
      <c r="P1193" s="38" t="e">
        <f t="shared" ca="1" si="271"/>
        <v>#N/A</v>
      </c>
      <c r="Q1193" s="38" t="e">
        <f t="shared" ca="1" si="272"/>
        <v>#N/A</v>
      </c>
      <c r="R1193" s="38">
        <f t="shared" si="273"/>
        <v>6000</v>
      </c>
      <c r="S1193" s="38" t="e">
        <f t="shared" ca="1" si="274"/>
        <v>#N/A</v>
      </c>
      <c r="T1193" s="38" t="e">
        <f t="shared" si="275"/>
        <v>#N/A</v>
      </c>
    </row>
    <row r="1194" spans="2:20" x14ac:dyDescent="0.25">
      <c r="B1194" s="38" t="e">
        <f t="shared" ca="1" si="262"/>
        <v>#N/A</v>
      </c>
      <c r="C1194" s="40">
        <f>Кабельный_журнал!P1160</f>
        <v>0</v>
      </c>
      <c r="D1194" s="38" t="e">
        <f t="shared" ca="1" si="263"/>
        <v>#N/A</v>
      </c>
      <c r="E1194" s="41" t="s">
        <v>351</v>
      </c>
      <c r="F1194" s="38" t="e">
        <f t="shared" ca="1" si="264"/>
        <v>#N/A</v>
      </c>
      <c r="G1194" s="38" t="e">
        <f t="shared" si="265"/>
        <v>#N/A</v>
      </c>
      <c r="H1194" s="41" t="s">
        <v>350</v>
      </c>
      <c r="I1194" s="38" t="e">
        <f t="shared" si="266"/>
        <v>#N/A</v>
      </c>
      <c r="J1194" s="38" t="e">
        <f t="shared" si="267"/>
        <v>#N/A</v>
      </c>
      <c r="K1194" s="41" t="s">
        <v>348</v>
      </c>
      <c r="L1194" s="38">
        <f t="shared" si="268"/>
        <v>1.7500000000000002E-2</v>
      </c>
      <c r="M1194" s="38" t="e">
        <f t="shared" ca="1" si="269"/>
        <v>#N/A</v>
      </c>
      <c r="N1194" s="38" t="e">
        <f ca="1">VLOOKUP(B1194,$C$7:$T1192,13,FALSE)</f>
        <v>#N/A</v>
      </c>
      <c r="O1194" s="38" t="e">
        <f t="shared" ca="1" si="270"/>
        <v>#N/A</v>
      </c>
      <c r="P1194" s="38" t="e">
        <f t="shared" ca="1" si="271"/>
        <v>#N/A</v>
      </c>
      <c r="Q1194" s="38" t="e">
        <f t="shared" ca="1" si="272"/>
        <v>#N/A</v>
      </c>
      <c r="R1194" s="38">
        <f t="shared" si="273"/>
        <v>6000</v>
      </c>
      <c r="S1194" s="38" t="e">
        <f t="shared" ca="1" si="274"/>
        <v>#N/A</v>
      </c>
      <c r="T1194" s="38" t="e">
        <f t="shared" si="275"/>
        <v>#N/A</v>
      </c>
    </row>
    <row r="1195" spans="2:20" x14ac:dyDescent="0.25">
      <c r="B1195" s="38" t="e">
        <f t="shared" ca="1" si="262"/>
        <v>#N/A</v>
      </c>
      <c r="C1195" s="40">
        <f>Кабельный_журнал!P1161</f>
        <v>0</v>
      </c>
      <c r="D1195" s="38" t="e">
        <f t="shared" ca="1" si="263"/>
        <v>#N/A</v>
      </c>
      <c r="E1195" s="41" t="s">
        <v>351</v>
      </c>
      <c r="F1195" s="38" t="e">
        <f t="shared" ca="1" si="264"/>
        <v>#N/A</v>
      </c>
      <c r="G1195" s="38" t="e">
        <f t="shared" si="265"/>
        <v>#N/A</v>
      </c>
      <c r="H1195" s="41" t="s">
        <v>350</v>
      </c>
      <c r="I1195" s="38" t="e">
        <f t="shared" si="266"/>
        <v>#N/A</v>
      </c>
      <c r="J1195" s="38" t="e">
        <f t="shared" si="267"/>
        <v>#N/A</v>
      </c>
      <c r="K1195" s="41" t="s">
        <v>348</v>
      </c>
      <c r="L1195" s="38">
        <f t="shared" si="268"/>
        <v>1.7500000000000002E-2</v>
      </c>
      <c r="M1195" s="38" t="e">
        <f t="shared" ca="1" si="269"/>
        <v>#N/A</v>
      </c>
      <c r="N1195" s="38" t="e">
        <f ca="1">VLOOKUP(B1195,$C$7:$T1193,13,FALSE)</f>
        <v>#N/A</v>
      </c>
      <c r="O1195" s="38" t="e">
        <f t="shared" ca="1" si="270"/>
        <v>#N/A</v>
      </c>
      <c r="P1195" s="38" t="e">
        <f t="shared" ca="1" si="271"/>
        <v>#N/A</v>
      </c>
      <c r="Q1195" s="38" t="e">
        <f t="shared" ca="1" si="272"/>
        <v>#N/A</v>
      </c>
      <c r="R1195" s="38">
        <f t="shared" si="273"/>
        <v>6000</v>
      </c>
      <c r="S1195" s="38" t="e">
        <f t="shared" ca="1" si="274"/>
        <v>#N/A</v>
      </c>
      <c r="T1195" s="38" t="e">
        <f t="shared" si="275"/>
        <v>#N/A</v>
      </c>
    </row>
    <row r="1196" spans="2:20" x14ac:dyDescent="0.25">
      <c r="B1196" s="38" t="e">
        <f t="shared" ca="1" si="262"/>
        <v>#N/A</v>
      </c>
      <c r="C1196" s="40">
        <f>Кабельный_журнал!P1162</f>
        <v>0</v>
      </c>
      <c r="D1196" s="38" t="e">
        <f t="shared" ca="1" si="263"/>
        <v>#N/A</v>
      </c>
      <c r="E1196" s="41" t="s">
        <v>351</v>
      </c>
      <c r="F1196" s="38" t="e">
        <f t="shared" ca="1" si="264"/>
        <v>#N/A</v>
      </c>
      <c r="G1196" s="38" t="e">
        <f t="shared" si="265"/>
        <v>#N/A</v>
      </c>
      <c r="H1196" s="41" t="s">
        <v>350</v>
      </c>
      <c r="I1196" s="38" t="e">
        <f t="shared" si="266"/>
        <v>#N/A</v>
      </c>
      <c r="J1196" s="38" t="e">
        <f t="shared" si="267"/>
        <v>#N/A</v>
      </c>
      <c r="K1196" s="41" t="s">
        <v>348</v>
      </c>
      <c r="L1196" s="38">
        <f t="shared" si="268"/>
        <v>1.7500000000000002E-2</v>
      </c>
      <c r="M1196" s="38" t="e">
        <f t="shared" ca="1" si="269"/>
        <v>#N/A</v>
      </c>
      <c r="N1196" s="38" t="e">
        <f ca="1">VLOOKUP(B1196,$C$7:$T1194,13,FALSE)</f>
        <v>#N/A</v>
      </c>
      <c r="O1196" s="38" t="e">
        <f t="shared" ca="1" si="270"/>
        <v>#N/A</v>
      </c>
      <c r="P1196" s="38" t="e">
        <f t="shared" ca="1" si="271"/>
        <v>#N/A</v>
      </c>
      <c r="Q1196" s="38" t="e">
        <f t="shared" ca="1" si="272"/>
        <v>#N/A</v>
      </c>
      <c r="R1196" s="38">
        <f t="shared" si="273"/>
        <v>6000</v>
      </c>
      <c r="S1196" s="38" t="e">
        <f t="shared" ca="1" si="274"/>
        <v>#N/A</v>
      </c>
      <c r="T1196" s="38" t="e">
        <f t="shared" si="275"/>
        <v>#N/A</v>
      </c>
    </row>
    <row r="1197" spans="2:20" x14ac:dyDescent="0.25">
      <c r="B1197" s="38" t="e">
        <f t="shared" ca="1" si="262"/>
        <v>#N/A</v>
      </c>
      <c r="C1197" s="40">
        <f>Кабельный_журнал!P1163</f>
        <v>0</v>
      </c>
      <c r="D1197" s="38" t="e">
        <f t="shared" ca="1" si="263"/>
        <v>#N/A</v>
      </c>
      <c r="E1197" s="41" t="s">
        <v>351</v>
      </c>
      <c r="F1197" s="38" t="e">
        <f t="shared" ca="1" si="264"/>
        <v>#N/A</v>
      </c>
      <c r="G1197" s="38" t="e">
        <f t="shared" si="265"/>
        <v>#N/A</v>
      </c>
      <c r="H1197" s="41" t="s">
        <v>350</v>
      </c>
      <c r="I1197" s="38" t="e">
        <f t="shared" si="266"/>
        <v>#N/A</v>
      </c>
      <c r="J1197" s="38" t="e">
        <f t="shared" si="267"/>
        <v>#N/A</v>
      </c>
      <c r="K1197" s="41" t="s">
        <v>348</v>
      </c>
      <c r="L1197" s="38">
        <f t="shared" si="268"/>
        <v>1.7500000000000002E-2</v>
      </c>
      <c r="M1197" s="38" t="e">
        <f t="shared" ca="1" si="269"/>
        <v>#N/A</v>
      </c>
      <c r="N1197" s="38" t="e">
        <f ca="1">VLOOKUP(B1197,$C$7:$T1195,13,FALSE)</f>
        <v>#N/A</v>
      </c>
      <c r="O1197" s="38" t="e">
        <f t="shared" ca="1" si="270"/>
        <v>#N/A</v>
      </c>
      <c r="P1197" s="38" t="e">
        <f t="shared" ca="1" si="271"/>
        <v>#N/A</v>
      </c>
      <c r="Q1197" s="38" t="e">
        <f t="shared" ca="1" si="272"/>
        <v>#N/A</v>
      </c>
      <c r="R1197" s="38">
        <f t="shared" si="273"/>
        <v>6000</v>
      </c>
      <c r="S1197" s="38" t="e">
        <f t="shared" ca="1" si="274"/>
        <v>#N/A</v>
      </c>
      <c r="T1197" s="38" t="e">
        <f t="shared" si="275"/>
        <v>#N/A</v>
      </c>
    </row>
    <row r="1198" spans="2:20" x14ac:dyDescent="0.25">
      <c r="B1198" s="38" t="e">
        <f t="shared" ca="1" si="262"/>
        <v>#N/A</v>
      </c>
      <c r="C1198" s="40">
        <f>Кабельный_журнал!P1164</f>
        <v>0</v>
      </c>
      <c r="D1198" s="38" t="e">
        <f t="shared" ca="1" si="263"/>
        <v>#N/A</v>
      </c>
      <c r="E1198" s="41" t="s">
        <v>351</v>
      </c>
      <c r="F1198" s="38" t="e">
        <f t="shared" ca="1" si="264"/>
        <v>#N/A</v>
      </c>
      <c r="G1198" s="38" t="e">
        <f t="shared" si="265"/>
        <v>#N/A</v>
      </c>
      <c r="H1198" s="41" t="s">
        <v>350</v>
      </c>
      <c r="I1198" s="38" t="e">
        <f t="shared" si="266"/>
        <v>#N/A</v>
      </c>
      <c r="J1198" s="38" t="e">
        <f t="shared" si="267"/>
        <v>#N/A</v>
      </c>
      <c r="K1198" s="41" t="s">
        <v>348</v>
      </c>
      <c r="L1198" s="38">
        <f t="shared" si="268"/>
        <v>1.7500000000000002E-2</v>
      </c>
      <c r="M1198" s="38" t="e">
        <f t="shared" ca="1" si="269"/>
        <v>#N/A</v>
      </c>
      <c r="N1198" s="38" t="e">
        <f ca="1">VLOOKUP(B1198,$C$7:$T1196,13,FALSE)</f>
        <v>#N/A</v>
      </c>
      <c r="O1198" s="38" t="e">
        <f t="shared" ca="1" si="270"/>
        <v>#N/A</v>
      </c>
      <c r="P1198" s="38" t="e">
        <f t="shared" ca="1" si="271"/>
        <v>#N/A</v>
      </c>
      <c r="Q1198" s="38" t="e">
        <f t="shared" ca="1" si="272"/>
        <v>#N/A</v>
      </c>
      <c r="R1198" s="38">
        <f t="shared" si="273"/>
        <v>6000</v>
      </c>
      <c r="S1198" s="38" t="e">
        <f t="shared" ca="1" si="274"/>
        <v>#N/A</v>
      </c>
      <c r="T1198" s="38" t="e">
        <f t="shared" si="275"/>
        <v>#N/A</v>
      </c>
    </row>
    <row r="1199" spans="2:20" x14ac:dyDescent="0.25">
      <c r="B1199" s="38" t="e">
        <f t="shared" ca="1" si="262"/>
        <v>#N/A</v>
      </c>
      <c r="C1199" s="40">
        <f>Кабельный_журнал!P1165</f>
        <v>0</v>
      </c>
      <c r="D1199" s="38" t="e">
        <f t="shared" ca="1" si="263"/>
        <v>#N/A</v>
      </c>
      <c r="E1199" s="41" t="s">
        <v>351</v>
      </c>
      <c r="F1199" s="38" t="e">
        <f t="shared" ca="1" si="264"/>
        <v>#N/A</v>
      </c>
      <c r="G1199" s="38" t="e">
        <f t="shared" si="265"/>
        <v>#N/A</v>
      </c>
      <c r="H1199" s="41" t="s">
        <v>350</v>
      </c>
      <c r="I1199" s="38" t="e">
        <f t="shared" si="266"/>
        <v>#N/A</v>
      </c>
      <c r="J1199" s="38" t="e">
        <f t="shared" si="267"/>
        <v>#N/A</v>
      </c>
      <c r="K1199" s="41" t="s">
        <v>348</v>
      </c>
      <c r="L1199" s="38">
        <f t="shared" si="268"/>
        <v>1.7500000000000002E-2</v>
      </c>
      <c r="M1199" s="38" t="e">
        <f t="shared" ca="1" si="269"/>
        <v>#N/A</v>
      </c>
      <c r="N1199" s="38" t="e">
        <f ca="1">VLOOKUP(B1199,$C$7:$T1197,13,FALSE)</f>
        <v>#N/A</v>
      </c>
      <c r="O1199" s="38" t="e">
        <f t="shared" ca="1" si="270"/>
        <v>#N/A</v>
      </c>
      <c r="P1199" s="38" t="e">
        <f t="shared" ca="1" si="271"/>
        <v>#N/A</v>
      </c>
      <c r="Q1199" s="38" t="e">
        <f t="shared" ca="1" si="272"/>
        <v>#N/A</v>
      </c>
      <c r="R1199" s="38">
        <f t="shared" si="273"/>
        <v>6000</v>
      </c>
      <c r="S1199" s="38" t="e">
        <f t="shared" ca="1" si="274"/>
        <v>#N/A</v>
      </c>
      <c r="T1199" s="38" t="e">
        <f t="shared" si="275"/>
        <v>#N/A</v>
      </c>
    </row>
    <row r="1200" spans="2:20" x14ac:dyDescent="0.25">
      <c r="B1200" s="38" t="e">
        <f t="shared" ca="1" si="262"/>
        <v>#N/A</v>
      </c>
      <c r="C1200" s="40">
        <f>Кабельный_журнал!P1166</f>
        <v>0</v>
      </c>
      <c r="D1200" s="38" t="e">
        <f t="shared" ca="1" si="263"/>
        <v>#N/A</v>
      </c>
      <c r="E1200" s="41" t="s">
        <v>351</v>
      </c>
      <c r="F1200" s="38" t="e">
        <f t="shared" ca="1" si="264"/>
        <v>#N/A</v>
      </c>
      <c r="G1200" s="38" t="e">
        <f t="shared" si="265"/>
        <v>#N/A</v>
      </c>
      <c r="H1200" s="41" t="s">
        <v>350</v>
      </c>
      <c r="I1200" s="38" t="e">
        <f t="shared" si="266"/>
        <v>#N/A</v>
      </c>
      <c r="J1200" s="38" t="e">
        <f t="shared" si="267"/>
        <v>#N/A</v>
      </c>
      <c r="K1200" s="41" t="s">
        <v>348</v>
      </c>
      <c r="L1200" s="38">
        <f t="shared" si="268"/>
        <v>1.7500000000000002E-2</v>
      </c>
      <c r="M1200" s="38" t="e">
        <f t="shared" ca="1" si="269"/>
        <v>#N/A</v>
      </c>
      <c r="N1200" s="38" t="e">
        <f ca="1">VLOOKUP(B1200,$C$7:$T1198,13,FALSE)</f>
        <v>#N/A</v>
      </c>
      <c r="O1200" s="38" t="e">
        <f t="shared" ca="1" si="270"/>
        <v>#N/A</v>
      </c>
      <c r="P1200" s="38" t="e">
        <f t="shared" ca="1" si="271"/>
        <v>#N/A</v>
      </c>
      <c r="Q1200" s="38" t="e">
        <f t="shared" ca="1" si="272"/>
        <v>#N/A</v>
      </c>
      <c r="R1200" s="38">
        <f t="shared" si="273"/>
        <v>6000</v>
      </c>
      <c r="S1200" s="38" t="e">
        <f t="shared" ca="1" si="274"/>
        <v>#N/A</v>
      </c>
      <c r="T1200" s="38" t="e">
        <f t="shared" si="275"/>
        <v>#N/A</v>
      </c>
    </row>
    <row r="1201" spans="2:20" x14ac:dyDescent="0.25">
      <c r="B1201" s="38" t="e">
        <f t="shared" ca="1" si="262"/>
        <v>#N/A</v>
      </c>
      <c r="C1201" s="40">
        <f>Кабельный_журнал!P1167</f>
        <v>0</v>
      </c>
      <c r="D1201" s="38" t="e">
        <f t="shared" ca="1" si="263"/>
        <v>#N/A</v>
      </c>
      <c r="E1201" s="41" t="s">
        <v>351</v>
      </c>
      <c r="F1201" s="38" t="e">
        <f t="shared" ca="1" si="264"/>
        <v>#N/A</v>
      </c>
      <c r="G1201" s="38" t="e">
        <f t="shared" si="265"/>
        <v>#N/A</v>
      </c>
      <c r="H1201" s="41" t="s">
        <v>350</v>
      </c>
      <c r="I1201" s="38" t="e">
        <f t="shared" si="266"/>
        <v>#N/A</v>
      </c>
      <c r="J1201" s="38" t="e">
        <f t="shared" si="267"/>
        <v>#N/A</v>
      </c>
      <c r="K1201" s="41" t="s">
        <v>348</v>
      </c>
      <c r="L1201" s="38">
        <f t="shared" si="268"/>
        <v>1.7500000000000002E-2</v>
      </c>
      <c r="M1201" s="38" t="e">
        <f t="shared" ca="1" si="269"/>
        <v>#N/A</v>
      </c>
      <c r="N1201" s="38" t="e">
        <f ca="1">VLOOKUP(B1201,$C$7:$T1199,13,FALSE)</f>
        <v>#N/A</v>
      </c>
      <c r="O1201" s="38" t="e">
        <f t="shared" ca="1" si="270"/>
        <v>#N/A</v>
      </c>
      <c r="P1201" s="38" t="e">
        <f t="shared" ca="1" si="271"/>
        <v>#N/A</v>
      </c>
      <c r="Q1201" s="38" t="e">
        <f t="shared" ca="1" si="272"/>
        <v>#N/A</v>
      </c>
      <c r="R1201" s="38">
        <f t="shared" si="273"/>
        <v>6000</v>
      </c>
      <c r="S1201" s="38" t="e">
        <f t="shared" ca="1" si="274"/>
        <v>#N/A</v>
      </c>
      <c r="T1201" s="38" t="e">
        <f t="shared" si="275"/>
        <v>#N/A</v>
      </c>
    </row>
    <row r="1202" spans="2:20" x14ac:dyDescent="0.25">
      <c r="B1202" s="38" t="e">
        <f t="shared" ca="1" si="262"/>
        <v>#N/A</v>
      </c>
      <c r="C1202" s="40">
        <f>Кабельный_журнал!P1168</f>
        <v>0</v>
      </c>
      <c r="D1202" s="38" t="e">
        <f t="shared" ca="1" si="263"/>
        <v>#N/A</v>
      </c>
      <c r="E1202" s="41" t="s">
        <v>351</v>
      </c>
      <c r="F1202" s="38" t="e">
        <f t="shared" ca="1" si="264"/>
        <v>#N/A</v>
      </c>
      <c r="G1202" s="38" t="e">
        <f t="shared" si="265"/>
        <v>#N/A</v>
      </c>
      <c r="H1202" s="41" t="s">
        <v>350</v>
      </c>
      <c r="I1202" s="38" t="e">
        <f t="shared" si="266"/>
        <v>#N/A</v>
      </c>
      <c r="J1202" s="38" t="e">
        <f t="shared" si="267"/>
        <v>#N/A</v>
      </c>
      <c r="K1202" s="41" t="s">
        <v>348</v>
      </c>
      <c r="L1202" s="38">
        <f t="shared" si="268"/>
        <v>1.7500000000000002E-2</v>
      </c>
      <c r="M1202" s="38" t="e">
        <f t="shared" ca="1" si="269"/>
        <v>#N/A</v>
      </c>
      <c r="N1202" s="38" t="e">
        <f ca="1">VLOOKUP(B1202,$C$7:$T1200,13,FALSE)</f>
        <v>#N/A</v>
      </c>
      <c r="O1202" s="38" t="e">
        <f t="shared" ca="1" si="270"/>
        <v>#N/A</v>
      </c>
      <c r="P1202" s="38" t="e">
        <f t="shared" ca="1" si="271"/>
        <v>#N/A</v>
      </c>
      <c r="Q1202" s="38" t="e">
        <f t="shared" ca="1" si="272"/>
        <v>#N/A</v>
      </c>
      <c r="R1202" s="38">
        <f t="shared" si="273"/>
        <v>6000</v>
      </c>
      <c r="S1202" s="38" t="e">
        <f t="shared" ca="1" si="274"/>
        <v>#N/A</v>
      </c>
      <c r="T1202" s="38" t="e">
        <f t="shared" si="275"/>
        <v>#N/A</v>
      </c>
    </row>
    <row r="1203" spans="2:20" x14ac:dyDescent="0.25">
      <c r="B1203" s="38" t="e">
        <f t="shared" ca="1" si="262"/>
        <v>#N/A</v>
      </c>
      <c r="C1203" s="40">
        <f>Кабельный_журнал!P1169</f>
        <v>0</v>
      </c>
      <c r="D1203" s="38" t="e">
        <f t="shared" ca="1" si="263"/>
        <v>#N/A</v>
      </c>
      <c r="E1203" s="41" t="s">
        <v>351</v>
      </c>
      <c r="F1203" s="38" t="e">
        <f t="shared" ca="1" si="264"/>
        <v>#N/A</v>
      </c>
      <c r="G1203" s="38" t="e">
        <f t="shared" si="265"/>
        <v>#N/A</v>
      </c>
      <c r="H1203" s="41" t="s">
        <v>350</v>
      </c>
      <c r="I1203" s="38" t="e">
        <f t="shared" si="266"/>
        <v>#N/A</v>
      </c>
      <c r="J1203" s="38" t="e">
        <f t="shared" si="267"/>
        <v>#N/A</v>
      </c>
      <c r="K1203" s="41" t="s">
        <v>348</v>
      </c>
      <c r="L1203" s="38">
        <f t="shared" si="268"/>
        <v>1.7500000000000002E-2</v>
      </c>
      <c r="M1203" s="38" t="e">
        <f t="shared" ca="1" si="269"/>
        <v>#N/A</v>
      </c>
      <c r="N1203" s="38" t="e">
        <f ca="1">VLOOKUP(B1203,$C$7:$T1201,13,FALSE)</f>
        <v>#N/A</v>
      </c>
      <c r="O1203" s="38" t="e">
        <f t="shared" ca="1" si="270"/>
        <v>#N/A</v>
      </c>
      <c r="P1203" s="38" t="e">
        <f t="shared" ca="1" si="271"/>
        <v>#N/A</v>
      </c>
      <c r="Q1203" s="38" t="e">
        <f t="shared" ca="1" si="272"/>
        <v>#N/A</v>
      </c>
      <c r="R1203" s="38">
        <f t="shared" si="273"/>
        <v>6000</v>
      </c>
      <c r="S1203" s="38" t="e">
        <f t="shared" ca="1" si="274"/>
        <v>#N/A</v>
      </c>
      <c r="T1203" s="38" t="e">
        <f t="shared" si="275"/>
        <v>#N/A</v>
      </c>
    </row>
    <row r="1204" spans="2:20" x14ac:dyDescent="0.25">
      <c r="B1204" s="38" t="e">
        <f t="shared" ca="1" si="262"/>
        <v>#N/A</v>
      </c>
      <c r="C1204" s="40">
        <f>Кабельный_журнал!P1170</f>
        <v>0</v>
      </c>
      <c r="D1204" s="38" t="e">
        <f t="shared" ca="1" si="263"/>
        <v>#N/A</v>
      </c>
      <c r="E1204" s="41" t="s">
        <v>351</v>
      </c>
      <c r="F1204" s="38" t="e">
        <f t="shared" ca="1" si="264"/>
        <v>#N/A</v>
      </c>
      <c r="G1204" s="38" t="e">
        <f t="shared" si="265"/>
        <v>#N/A</v>
      </c>
      <c r="H1204" s="41" t="s">
        <v>350</v>
      </c>
      <c r="I1204" s="38" t="e">
        <f t="shared" si="266"/>
        <v>#N/A</v>
      </c>
      <c r="J1204" s="38" t="e">
        <f t="shared" si="267"/>
        <v>#N/A</v>
      </c>
      <c r="K1204" s="41" t="s">
        <v>348</v>
      </c>
      <c r="L1204" s="38">
        <f t="shared" si="268"/>
        <v>1.7500000000000002E-2</v>
      </c>
      <c r="M1204" s="38" t="e">
        <f t="shared" ca="1" si="269"/>
        <v>#N/A</v>
      </c>
      <c r="N1204" s="38" t="e">
        <f ca="1">VLOOKUP(B1204,$C$7:$T1202,13,FALSE)</f>
        <v>#N/A</v>
      </c>
      <c r="O1204" s="38" t="e">
        <f t="shared" ca="1" si="270"/>
        <v>#N/A</v>
      </c>
      <c r="P1204" s="38" t="e">
        <f t="shared" ca="1" si="271"/>
        <v>#N/A</v>
      </c>
      <c r="Q1204" s="38" t="e">
        <f t="shared" ca="1" si="272"/>
        <v>#N/A</v>
      </c>
      <c r="R1204" s="38">
        <f t="shared" si="273"/>
        <v>6000</v>
      </c>
      <c r="S1204" s="38" t="e">
        <f t="shared" ca="1" si="274"/>
        <v>#N/A</v>
      </c>
      <c r="T1204" s="38" t="e">
        <f t="shared" si="275"/>
        <v>#N/A</v>
      </c>
    </row>
    <row r="1205" spans="2:20" x14ac:dyDescent="0.25">
      <c r="B1205" s="38" t="e">
        <f t="shared" ca="1" si="262"/>
        <v>#N/A</v>
      </c>
      <c r="C1205" s="40">
        <f>Кабельный_журнал!P1171</f>
        <v>0</v>
      </c>
      <c r="D1205" s="38" t="e">
        <f t="shared" ca="1" si="263"/>
        <v>#N/A</v>
      </c>
      <c r="E1205" s="41" t="s">
        <v>351</v>
      </c>
      <c r="F1205" s="38" t="e">
        <f t="shared" ca="1" si="264"/>
        <v>#N/A</v>
      </c>
      <c r="G1205" s="38" t="e">
        <f t="shared" si="265"/>
        <v>#N/A</v>
      </c>
      <c r="H1205" s="41" t="s">
        <v>350</v>
      </c>
      <c r="I1205" s="38" t="e">
        <f t="shared" si="266"/>
        <v>#N/A</v>
      </c>
      <c r="J1205" s="38" t="e">
        <f t="shared" si="267"/>
        <v>#N/A</v>
      </c>
      <c r="K1205" s="41" t="s">
        <v>348</v>
      </c>
      <c r="L1205" s="38">
        <f t="shared" si="268"/>
        <v>1.7500000000000002E-2</v>
      </c>
      <c r="M1205" s="38" t="e">
        <f t="shared" ca="1" si="269"/>
        <v>#N/A</v>
      </c>
      <c r="N1205" s="38" t="e">
        <f ca="1">VLOOKUP(B1205,$C$7:$T1203,13,FALSE)</f>
        <v>#N/A</v>
      </c>
      <c r="O1205" s="38" t="e">
        <f t="shared" ca="1" si="270"/>
        <v>#N/A</v>
      </c>
      <c r="P1205" s="38" t="e">
        <f t="shared" ca="1" si="271"/>
        <v>#N/A</v>
      </c>
      <c r="Q1205" s="38" t="e">
        <f t="shared" ca="1" si="272"/>
        <v>#N/A</v>
      </c>
      <c r="R1205" s="38">
        <f t="shared" si="273"/>
        <v>6000</v>
      </c>
      <c r="S1205" s="38" t="e">
        <f t="shared" ca="1" si="274"/>
        <v>#N/A</v>
      </c>
      <c r="T1205" s="38" t="e">
        <f t="shared" si="275"/>
        <v>#N/A</v>
      </c>
    </row>
    <row r="1206" spans="2:20" x14ac:dyDescent="0.25">
      <c r="B1206" s="38" t="e">
        <f t="shared" ca="1" si="262"/>
        <v>#N/A</v>
      </c>
      <c r="C1206" s="40">
        <f>Кабельный_журнал!P1172</f>
        <v>0</v>
      </c>
      <c r="D1206" s="38" t="e">
        <f t="shared" ca="1" si="263"/>
        <v>#N/A</v>
      </c>
      <c r="E1206" s="41" t="s">
        <v>351</v>
      </c>
      <c r="F1206" s="38" t="e">
        <f t="shared" ca="1" si="264"/>
        <v>#N/A</v>
      </c>
      <c r="G1206" s="38" t="e">
        <f t="shared" si="265"/>
        <v>#N/A</v>
      </c>
      <c r="H1206" s="41" t="s">
        <v>350</v>
      </c>
      <c r="I1206" s="38" t="e">
        <f t="shared" si="266"/>
        <v>#N/A</v>
      </c>
      <c r="J1206" s="38" t="e">
        <f t="shared" si="267"/>
        <v>#N/A</v>
      </c>
      <c r="K1206" s="41" t="s">
        <v>348</v>
      </c>
      <c r="L1206" s="38">
        <f t="shared" si="268"/>
        <v>1.7500000000000002E-2</v>
      </c>
      <c r="M1206" s="38" t="e">
        <f t="shared" ca="1" si="269"/>
        <v>#N/A</v>
      </c>
      <c r="N1206" s="38" t="e">
        <f ca="1">VLOOKUP(B1206,$C$7:$T1204,13,FALSE)</f>
        <v>#N/A</v>
      </c>
      <c r="O1206" s="38" t="e">
        <f t="shared" ca="1" si="270"/>
        <v>#N/A</v>
      </c>
      <c r="P1206" s="38" t="e">
        <f t="shared" ca="1" si="271"/>
        <v>#N/A</v>
      </c>
      <c r="Q1206" s="38" t="e">
        <f t="shared" ca="1" si="272"/>
        <v>#N/A</v>
      </c>
      <c r="R1206" s="38">
        <f t="shared" si="273"/>
        <v>6000</v>
      </c>
      <c r="S1206" s="38" t="e">
        <f t="shared" ca="1" si="274"/>
        <v>#N/A</v>
      </c>
      <c r="T1206" s="38" t="e">
        <f t="shared" si="275"/>
        <v>#N/A</v>
      </c>
    </row>
    <row r="1207" spans="2:20" x14ac:dyDescent="0.25">
      <c r="B1207" s="38" t="e">
        <f t="shared" ca="1" si="262"/>
        <v>#N/A</v>
      </c>
      <c r="C1207" s="40">
        <f>Кабельный_журнал!P1173</f>
        <v>0</v>
      </c>
      <c r="D1207" s="38" t="e">
        <f t="shared" ca="1" si="263"/>
        <v>#N/A</v>
      </c>
      <c r="E1207" s="41" t="s">
        <v>351</v>
      </c>
      <c r="F1207" s="38" t="e">
        <f t="shared" ca="1" si="264"/>
        <v>#N/A</v>
      </c>
      <c r="G1207" s="38" t="e">
        <f t="shared" si="265"/>
        <v>#N/A</v>
      </c>
      <c r="H1207" s="41" t="s">
        <v>350</v>
      </c>
      <c r="I1207" s="38" t="e">
        <f t="shared" si="266"/>
        <v>#N/A</v>
      </c>
      <c r="J1207" s="38" t="e">
        <f t="shared" si="267"/>
        <v>#N/A</v>
      </c>
      <c r="K1207" s="41" t="s">
        <v>348</v>
      </c>
      <c r="L1207" s="38">
        <f t="shared" si="268"/>
        <v>1.7500000000000002E-2</v>
      </c>
      <c r="M1207" s="38" t="e">
        <f t="shared" ca="1" si="269"/>
        <v>#N/A</v>
      </c>
      <c r="N1207" s="38" t="e">
        <f ca="1">VLOOKUP(B1207,$C$7:$T1205,13,FALSE)</f>
        <v>#N/A</v>
      </c>
      <c r="O1207" s="38" t="e">
        <f t="shared" ca="1" si="270"/>
        <v>#N/A</v>
      </c>
      <c r="P1207" s="38" t="e">
        <f t="shared" ca="1" si="271"/>
        <v>#N/A</v>
      </c>
      <c r="Q1207" s="38" t="e">
        <f t="shared" ca="1" si="272"/>
        <v>#N/A</v>
      </c>
      <c r="R1207" s="38">
        <f t="shared" si="273"/>
        <v>6000</v>
      </c>
      <c r="S1207" s="38" t="e">
        <f t="shared" ca="1" si="274"/>
        <v>#N/A</v>
      </c>
      <c r="T1207" s="38" t="e">
        <f t="shared" si="275"/>
        <v>#N/A</v>
      </c>
    </row>
    <row r="1208" spans="2:20" x14ac:dyDescent="0.25">
      <c r="B1208" s="38" t="e">
        <f t="shared" ca="1" si="262"/>
        <v>#N/A</v>
      </c>
      <c r="C1208" s="40">
        <f>Кабельный_журнал!P1174</f>
        <v>0</v>
      </c>
      <c r="D1208" s="38" t="e">
        <f t="shared" ca="1" si="263"/>
        <v>#N/A</v>
      </c>
      <c r="E1208" s="41" t="s">
        <v>351</v>
      </c>
      <c r="F1208" s="38" t="e">
        <f t="shared" ca="1" si="264"/>
        <v>#N/A</v>
      </c>
      <c r="G1208" s="38" t="e">
        <f t="shared" si="265"/>
        <v>#N/A</v>
      </c>
      <c r="H1208" s="41" t="s">
        <v>350</v>
      </c>
      <c r="I1208" s="38" t="e">
        <f t="shared" si="266"/>
        <v>#N/A</v>
      </c>
      <c r="J1208" s="38" t="e">
        <f t="shared" si="267"/>
        <v>#N/A</v>
      </c>
      <c r="K1208" s="41" t="s">
        <v>348</v>
      </c>
      <c r="L1208" s="38">
        <f t="shared" si="268"/>
        <v>1.7500000000000002E-2</v>
      </c>
      <c r="M1208" s="38" t="e">
        <f t="shared" ca="1" si="269"/>
        <v>#N/A</v>
      </c>
      <c r="N1208" s="38" t="e">
        <f ca="1">VLOOKUP(B1208,$C$7:$T1206,13,FALSE)</f>
        <v>#N/A</v>
      </c>
      <c r="O1208" s="38" t="e">
        <f t="shared" ca="1" si="270"/>
        <v>#N/A</v>
      </c>
      <c r="P1208" s="38" t="e">
        <f t="shared" ca="1" si="271"/>
        <v>#N/A</v>
      </c>
      <c r="Q1208" s="38" t="e">
        <f t="shared" ca="1" si="272"/>
        <v>#N/A</v>
      </c>
      <c r="R1208" s="38">
        <f t="shared" si="273"/>
        <v>6000</v>
      </c>
      <c r="S1208" s="38" t="e">
        <f t="shared" ca="1" si="274"/>
        <v>#N/A</v>
      </c>
      <c r="T1208" s="38" t="e">
        <f t="shared" si="275"/>
        <v>#N/A</v>
      </c>
    </row>
    <row r="1209" spans="2:20" x14ac:dyDescent="0.25">
      <c r="B1209" s="38" t="e">
        <f t="shared" ca="1" si="262"/>
        <v>#N/A</v>
      </c>
      <c r="C1209" s="40">
        <f>Кабельный_журнал!P1175</f>
        <v>0</v>
      </c>
      <c r="D1209" s="38" t="e">
        <f t="shared" ca="1" si="263"/>
        <v>#N/A</v>
      </c>
      <c r="E1209" s="41" t="s">
        <v>351</v>
      </c>
      <c r="F1209" s="38" t="e">
        <f t="shared" ca="1" si="264"/>
        <v>#N/A</v>
      </c>
      <c r="G1209" s="38" t="e">
        <f t="shared" si="265"/>
        <v>#N/A</v>
      </c>
      <c r="H1209" s="41" t="s">
        <v>350</v>
      </c>
      <c r="I1209" s="38" t="e">
        <f t="shared" si="266"/>
        <v>#N/A</v>
      </c>
      <c r="J1209" s="38" t="e">
        <f t="shared" si="267"/>
        <v>#N/A</v>
      </c>
      <c r="K1209" s="41" t="s">
        <v>348</v>
      </c>
      <c r="L1209" s="38">
        <f t="shared" si="268"/>
        <v>1.7500000000000002E-2</v>
      </c>
      <c r="M1209" s="38" t="e">
        <f t="shared" ca="1" si="269"/>
        <v>#N/A</v>
      </c>
      <c r="N1209" s="38" t="e">
        <f ca="1">VLOOKUP(B1209,$C$7:$T1207,13,FALSE)</f>
        <v>#N/A</v>
      </c>
      <c r="O1209" s="38" t="e">
        <f t="shared" ca="1" si="270"/>
        <v>#N/A</v>
      </c>
      <c r="P1209" s="38" t="e">
        <f t="shared" ca="1" si="271"/>
        <v>#N/A</v>
      </c>
      <c r="Q1209" s="38" t="e">
        <f t="shared" ca="1" si="272"/>
        <v>#N/A</v>
      </c>
      <c r="R1209" s="38">
        <f t="shared" si="273"/>
        <v>6000</v>
      </c>
      <c r="S1209" s="38" t="e">
        <f t="shared" ca="1" si="274"/>
        <v>#N/A</v>
      </c>
      <c r="T1209" s="38" t="e">
        <f t="shared" si="275"/>
        <v>#N/A</v>
      </c>
    </row>
    <row r="1210" spans="2:20" x14ac:dyDescent="0.25">
      <c r="B1210" s="38" t="e">
        <f t="shared" ca="1" si="262"/>
        <v>#N/A</v>
      </c>
      <c r="C1210" s="40">
        <f>Кабельный_журнал!P1176</f>
        <v>0</v>
      </c>
      <c r="D1210" s="38" t="e">
        <f t="shared" ca="1" si="263"/>
        <v>#N/A</v>
      </c>
      <c r="E1210" s="41" t="s">
        <v>351</v>
      </c>
      <c r="F1210" s="38" t="e">
        <f t="shared" ca="1" si="264"/>
        <v>#N/A</v>
      </c>
      <c r="G1210" s="38" t="e">
        <f t="shared" si="265"/>
        <v>#N/A</v>
      </c>
      <c r="H1210" s="41" t="s">
        <v>350</v>
      </c>
      <c r="I1210" s="38" t="e">
        <f t="shared" si="266"/>
        <v>#N/A</v>
      </c>
      <c r="J1210" s="38" t="e">
        <f t="shared" si="267"/>
        <v>#N/A</v>
      </c>
      <c r="K1210" s="41" t="s">
        <v>348</v>
      </c>
      <c r="L1210" s="38">
        <f t="shared" si="268"/>
        <v>1.7500000000000002E-2</v>
      </c>
      <c r="M1210" s="38" t="e">
        <f t="shared" ca="1" si="269"/>
        <v>#N/A</v>
      </c>
      <c r="N1210" s="38" t="e">
        <f ca="1">VLOOKUP(B1210,$C$7:$T1208,13,FALSE)</f>
        <v>#N/A</v>
      </c>
      <c r="O1210" s="38" t="e">
        <f t="shared" ca="1" si="270"/>
        <v>#N/A</v>
      </c>
      <c r="P1210" s="38" t="e">
        <f t="shared" ca="1" si="271"/>
        <v>#N/A</v>
      </c>
      <c r="Q1210" s="38" t="e">
        <f t="shared" ca="1" si="272"/>
        <v>#N/A</v>
      </c>
      <c r="R1210" s="38">
        <f t="shared" si="273"/>
        <v>6000</v>
      </c>
      <c r="S1210" s="38" t="e">
        <f t="shared" ca="1" si="274"/>
        <v>#N/A</v>
      </c>
      <c r="T1210" s="38" t="e">
        <f t="shared" si="275"/>
        <v>#N/A</v>
      </c>
    </row>
    <row r="1211" spans="2:20" x14ac:dyDescent="0.25">
      <c r="B1211" s="38" t="e">
        <f t="shared" ca="1" si="262"/>
        <v>#N/A</v>
      </c>
      <c r="C1211" s="40">
        <f>Кабельный_журнал!P1177</f>
        <v>0</v>
      </c>
      <c r="D1211" s="38" t="e">
        <f t="shared" ca="1" si="263"/>
        <v>#N/A</v>
      </c>
      <c r="E1211" s="41" t="s">
        <v>351</v>
      </c>
      <c r="F1211" s="38" t="e">
        <f t="shared" ca="1" si="264"/>
        <v>#N/A</v>
      </c>
      <c r="G1211" s="38" t="e">
        <f t="shared" si="265"/>
        <v>#N/A</v>
      </c>
      <c r="H1211" s="41" t="s">
        <v>350</v>
      </c>
      <c r="I1211" s="38" t="e">
        <f t="shared" si="266"/>
        <v>#N/A</v>
      </c>
      <c r="J1211" s="38" t="e">
        <f t="shared" si="267"/>
        <v>#N/A</v>
      </c>
      <c r="K1211" s="41" t="s">
        <v>348</v>
      </c>
      <c r="L1211" s="38">
        <f t="shared" si="268"/>
        <v>1.7500000000000002E-2</v>
      </c>
      <c r="M1211" s="38" t="e">
        <f t="shared" ca="1" si="269"/>
        <v>#N/A</v>
      </c>
      <c r="N1211" s="38" t="e">
        <f ca="1">VLOOKUP(B1211,$C$7:$T1209,13,FALSE)</f>
        <v>#N/A</v>
      </c>
      <c r="O1211" s="38" t="e">
        <f t="shared" ca="1" si="270"/>
        <v>#N/A</v>
      </c>
      <c r="P1211" s="38" t="e">
        <f t="shared" ca="1" si="271"/>
        <v>#N/A</v>
      </c>
      <c r="Q1211" s="38" t="e">
        <f t="shared" ca="1" si="272"/>
        <v>#N/A</v>
      </c>
      <c r="R1211" s="38">
        <f t="shared" si="273"/>
        <v>6000</v>
      </c>
      <c r="S1211" s="38" t="e">
        <f t="shared" ca="1" si="274"/>
        <v>#N/A</v>
      </c>
      <c r="T1211" s="38" t="e">
        <f t="shared" si="275"/>
        <v>#N/A</v>
      </c>
    </row>
    <row r="1212" spans="2:20" x14ac:dyDescent="0.25">
      <c r="B1212" s="38" t="e">
        <f t="shared" ca="1" si="262"/>
        <v>#N/A</v>
      </c>
      <c r="C1212" s="40">
        <f>Кабельный_журнал!P1178</f>
        <v>0</v>
      </c>
      <c r="D1212" s="38" t="e">
        <f t="shared" ca="1" si="263"/>
        <v>#N/A</v>
      </c>
      <c r="E1212" s="41" t="s">
        <v>351</v>
      </c>
      <c r="F1212" s="38" t="e">
        <f t="shared" ca="1" si="264"/>
        <v>#N/A</v>
      </c>
      <c r="G1212" s="38" t="e">
        <f t="shared" si="265"/>
        <v>#N/A</v>
      </c>
      <c r="H1212" s="41" t="s">
        <v>350</v>
      </c>
      <c r="I1212" s="38" t="e">
        <f t="shared" si="266"/>
        <v>#N/A</v>
      </c>
      <c r="J1212" s="38" t="e">
        <f t="shared" si="267"/>
        <v>#N/A</v>
      </c>
      <c r="K1212" s="41" t="s">
        <v>348</v>
      </c>
      <c r="L1212" s="38">
        <f t="shared" si="268"/>
        <v>1.7500000000000002E-2</v>
      </c>
      <c r="M1212" s="38" t="e">
        <f t="shared" ca="1" si="269"/>
        <v>#N/A</v>
      </c>
      <c r="N1212" s="38" t="e">
        <f ca="1">VLOOKUP(B1212,$C$7:$T1210,13,FALSE)</f>
        <v>#N/A</v>
      </c>
      <c r="O1212" s="38" t="e">
        <f t="shared" ca="1" si="270"/>
        <v>#N/A</v>
      </c>
      <c r="P1212" s="38" t="e">
        <f t="shared" ca="1" si="271"/>
        <v>#N/A</v>
      </c>
      <c r="Q1212" s="38" t="e">
        <f t="shared" ca="1" si="272"/>
        <v>#N/A</v>
      </c>
      <c r="R1212" s="38">
        <f t="shared" si="273"/>
        <v>6000</v>
      </c>
      <c r="S1212" s="38" t="e">
        <f t="shared" ca="1" si="274"/>
        <v>#N/A</v>
      </c>
      <c r="T1212" s="38" t="e">
        <f t="shared" si="275"/>
        <v>#N/A</v>
      </c>
    </row>
    <row r="1213" spans="2:20" x14ac:dyDescent="0.25">
      <c r="B1213" s="38" t="e">
        <f t="shared" ca="1" si="262"/>
        <v>#N/A</v>
      </c>
      <c r="C1213" s="40">
        <f>Кабельный_журнал!P1179</f>
        <v>0</v>
      </c>
      <c r="D1213" s="38" t="e">
        <f t="shared" ca="1" si="263"/>
        <v>#N/A</v>
      </c>
      <c r="E1213" s="41" t="s">
        <v>351</v>
      </c>
      <c r="F1213" s="38" t="e">
        <f t="shared" ca="1" si="264"/>
        <v>#N/A</v>
      </c>
      <c r="G1213" s="38" t="e">
        <f t="shared" si="265"/>
        <v>#N/A</v>
      </c>
      <c r="H1213" s="41" t="s">
        <v>350</v>
      </c>
      <c r="I1213" s="38" t="e">
        <f t="shared" si="266"/>
        <v>#N/A</v>
      </c>
      <c r="J1213" s="38" t="e">
        <f t="shared" si="267"/>
        <v>#N/A</v>
      </c>
      <c r="K1213" s="41" t="s">
        <v>348</v>
      </c>
      <c r="L1213" s="38">
        <f t="shared" si="268"/>
        <v>1.7500000000000002E-2</v>
      </c>
      <c r="M1213" s="38" t="e">
        <f t="shared" ca="1" si="269"/>
        <v>#N/A</v>
      </c>
      <c r="N1213" s="38" t="e">
        <f ca="1">VLOOKUP(B1213,$C$7:$T1211,13,FALSE)</f>
        <v>#N/A</v>
      </c>
      <c r="O1213" s="38" t="e">
        <f t="shared" ca="1" si="270"/>
        <v>#N/A</v>
      </c>
      <c r="P1213" s="38" t="e">
        <f t="shared" ca="1" si="271"/>
        <v>#N/A</v>
      </c>
      <c r="Q1213" s="38" t="e">
        <f t="shared" ca="1" si="272"/>
        <v>#N/A</v>
      </c>
      <c r="R1213" s="38">
        <f t="shared" si="273"/>
        <v>6000</v>
      </c>
      <c r="S1213" s="38" t="e">
        <f t="shared" ca="1" si="274"/>
        <v>#N/A</v>
      </c>
      <c r="T1213" s="38" t="e">
        <f t="shared" si="275"/>
        <v>#N/A</v>
      </c>
    </row>
    <row r="1214" spans="2:20" x14ac:dyDescent="0.25">
      <c r="B1214" s="38" t="e">
        <f t="shared" ca="1" si="262"/>
        <v>#N/A</v>
      </c>
      <c r="C1214" s="40">
        <f>Кабельный_журнал!P1180</f>
        <v>0</v>
      </c>
      <c r="D1214" s="38" t="e">
        <f t="shared" ca="1" si="263"/>
        <v>#N/A</v>
      </c>
      <c r="E1214" s="41" t="s">
        <v>351</v>
      </c>
      <c r="F1214" s="38" t="e">
        <f t="shared" ca="1" si="264"/>
        <v>#N/A</v>
      </c>
      <c r="G1214" s="38" t="e">
        <f t="shared" si="265"/>
        <v>#N/A</v>
      </c>
      <c r="H1214" s="41" t="s">
        <v>350</v>
      </c>
      <c r="I1214" s="38" t="e">
        <f t="shared" si="266"/>
        <v>#N/A</v>
      </c>
      <c r="J1214" s="38" t="e">
        <f t="shared" si="267"/>
        <v>#N/A</v>
      </c>
      <c r="K1214" s="41" t="s">
        <v>348</v>
      </c>
      <c r="L1214" s="38">
        <f t="shared" si="268"/>
        <v>1.7500000000000002E-2</v>
      </c>
      <c r="M1214" s="38" t="e">
        <f t="shared" ca="1" si="269"/>
        <v>#N/A</v>
      </c>
      <c r="N1214" s="38" t="e">
        <f ca="1">VLOOKUP(B1214,$C$7:$T1212,13,FALSE)</f>
        <v>#N/A</v>
      </c>
      <c r="O1214" s="38" t="e">
        <f t="shared" ca="1" si="270"/>
        <v>#N/A</v>
      </c>
      <c r="P1214" s="38" t="e">
        <f t="shared" ca="1" si="271"/>
        <v>#N/A</v>
      </c>
      <c r="Q1214" s="38" t="e">
        <f t="shared" ca="1" si="272"/>
        <v>#N/A</v>
      </c>
      <c r="R1214" s="38">
        <f t="shared" si="273"/>
        <v>6000</v>
      </c>
      <c r="S1214" s="38" t="e">
        <f t="shared" ca="1" si="274"/>
        <v>#N/A</v>
      </c>
      <c r="T1214" s="38" t="e">
        <f t="shared" si="275"/>
        <v>#N/A</v>
      </c>
    </row>
    <row r="1215" spans="2:20" x14ac:dyDescent="0.25">
      <c r="B1215" s="38" t="e">
        <f t="shared" ca="1" si="262"/>
        <v>#N/A</v>
      </c>
      <c r="C1215" s="40">
        <f>Кабельный_журнал!P1181</f>
        <v>0</v>
      </c>
      <c r="D1215" s="38" t="e">
        <f t="shared" ca="1" si="263"/>
        <v>#N/A</v>
      </c>
      <c r="E1215" s="41" t="s">
        <v>351</v>
      </c>
      <c r="F1215" s="38" t="e">
        <f t="shared" ca="1" si="264"/>
        <v>#N/A</v>
      </c>
      <c r="G1215" s="38" t="e">
        <f t="shared" si="265"/>
        <v>#N/A</v>
      </c>
      <c r="H1215" s="41" t="s">
        <v>350</v>
      </c>
      <c r="I1215" s="38" t="e">
        <f t="shared" si="266"/>
        <v>#N/A</v>
      </c>
      <c r="J1215" s="38" t="e">
        <f t="shared" si="267"/>
        <v>#N/A</v>
      </c>
      <c r="K1215" s="41" t="s">
        <v>348</v>
      </c>
      <c r="L1215" s="38">
        <f t="shared" si="268"/>
        <v>1.7500000000000002E-2</v>
      </c>
      <c r="M1215" s="38" t="e">
        <f t="shared" ca="1" si="269"/>
        <v>#N/A</v>
      </c>
      <c r="N1215" s="38" t="e">
        <f ca="1">VLOOKUP(B1215,$C$7:$T1213,13,FALSE)</f>
        <v>#N/A</v>
      </c>
      <c r="O1215" s="38" t="e">
        <f t="shared" ca="1" si="270"/>
        <v>#N/A</v>
      </c>
      <c r="P1215" s="38" t="e">
        <f t="shared" ca="1" si="271"/>
        <v>#N/A</v>
      </c>
      <c r="Q1215" s="38" t="e">
        <f t="shared" ca="1" si="272"/>
        <v>#N/A</v>
      </c>
      <c r="R1215" s="38">
        <f t="shared" si="273"/>
        <v>6000</v>
      </c>
      <c r="S1215" s="38" t="e">
        <f t="shared" ca="1" si="274"/>
        <v>#N/A</v>
      </c>
      <c r="T1215" s="38" t="e">
        <f t="shared" si="275"/>
        <v>#N/A</v>
      </c>
    </row>
    <row r="1216" spans="2:20" x14ac:dyDescent="0.25">
      <c r="B1216" s="38" t="e">
        <f t="shared" ca="1" si="262"/>
        <v>#N/A</v>
      </c>
      <c r="C1216" s="40">
        <f>Кабельный_журнал!P1182</f>
        <v>0</v>
      </c>
      <c r="D1216" s="38" t="e">
        <f t="shared" ca="1" si="263"/>
        <v>#N/A</v>
      </c>
      <c r="E1216" s="41" t="s">
        <v>351</v>
      </c>
      <c r="F1216" s="38" t="e">
        <f t="shared" ca="1" si="264"/>
        <v>#N/A</v>
      </c>
      <c r="G1216" s="38" t="e">
        <f t="shared" si="265"/>
        <v>#N/A</v>
      </c>
      <c r="H1216" s="41" t="s">
        <v>350</v>
      </c>
      <c r="I1216" s="38" t="e">
        <f t="shared" si="266"/>
        <v>#N/A</v>
      </c>
      <c r="J1216" s="38" t="e">
        <f t="shared" si="267"/>
        <v>#N/A</v>
      </c>
      <c r="K1216" s="41" t="s">
        <v>348</v>
      </c>
      <c r="L1216" s="38">
        <f t="shared" si="268"/>
        <v>1.7500000000000002E-2</v>
      </c>
      <c r="M1216" s="38" t="e">
        <f t="shared" ca="1" si="269"/>
        <v>#N/A</v>
      </c>
      <c r="N1216" s="38" t="e">
        <f ca="1">VLOOKUP(B1216,$C$7:$T1214,13,FALSE)</f>
        <v>#N/A</v>
      </c>
      <c r="O1216" s="38" t="e">
        <f t="shared" ca="1" si="270"/>
        <v>#N/A</v>
      </c>
      <c r="P1216" s="38" t="e">
        <f t="shared" ca="1" si="271"/>
        <v>#N/A</v>
      </c>
      <c r="Q1216" s="38" t="e">
        <f t="shared" ca="1" si="272"/>
        <v>#N/A</v>
      </c>
      <c r="R1216" s="38">
        <f t="shared" si="273"/>
        <v>6000</v>
      </c>
      <c r="S1216" s="38" t="e">
        <f t="shared" ca="1" si="274"/>
        <v>#N/A</v>
      </c>
      <c r="T1216" s="38" t="e">
        <f t="shared" si="275"/>
        <v>#N/A</v>
      </c>
    </row>
    <row r="1217" spans="2:20" x14ac:dyDescent="0.25">
      <c r="B1217" s="38" t="e">
        <f t="shared" ca="1" si="262"/>
        <v>#N/A</v>
      </c>
      <c r="C1217" s="40">
        <f>Кабельный_журнал!P1183</f>
        <v>0</v>
      </c>
      <c r="D1217" s="38" t="e">
        <f t="shared" ca="1" si="263"/>
        <v>#N/A</v>
      </c>
      <c r="E1217" s="41" t="s">
        <v>351</v>
      </c>
      <c r="F1217" s="38" t="e">
        <f t="shared" ca="1" si="264"/>
        <v>#N/A</v>
      </c>
      <c r="G1217" s="38" t="e">
        <f t="shared" si="265"/>
        <v>#N/A</v>
      </c>
      <c r="H1217" s="41" t="s">
        <v>350</v>
      </c>
      <c r="I1217" s="38" t="e">
        <f t="shared" si="266"/>
        <v>#N/A</v>
      </c>
      <c r="J1217" s="38" t="e">
        <f t="shared" si="267"/>
        <v>#N/A</v>
      </c>
      <c r="K1217" s="41" t="s">
        <v>348</v>
      </c>
      <c r="L1217" s="38">
        <f t="shared" si="268"/>
        <v>1.7500000000000002E-2</v>
      </c>
      <c r="M1217" s="38" t="e">
        <f t="shared" ca="1" si="269"/>
        <v>#N/A</v>
      </c>
      <c r="N1217" s="38" t="e">
        <f ca="1">VLOOKUP(B1217,$C$7:$T1215,13,FALSE)</f>
        <v>#N/A</v>
      </c>
      <c r="O1217" s="38" t="e">
        <f t="shared" ca="1" si="270"/>
        <v>#N/A</v>
      </c>
      <c r="P1217" s="38" t="e">
        <f t="shared" ca="1" si="271"/>
        <v>#N/A</v>
      </c>
      <c r="Q1217" s="38" t="e">
        <f t="shared" ca="1" si="272"/>
        <v>#N/A</v>
      </c>
      <c r="R1217" s="38">
        <f t="shared" si="273"/>
        <v>6000</v>
      </c>
      <c r="S1217" s="38" t="e">
        <f t="shared" ca="1" si="274"/>
        <v>#N/A</v>
      </c>
      <c r="T1217" s="38" t="e">
        <f t="shared" si="275"/>
        <v>#N/A</v>
      </c>
    </row>
    <row r="1218" spans="2:20" x14ac:dyDescent="0.25">
      <c r="B1218" s="38" t="e">
        <f t="shared" ca="1" si="262"/>
        <v>#N/A</v>
      </c>
      <c r="C1218" s="40">
        <f>Кабельный_журнал!P1184</f>
        <v>0</v>
      </c>
      <c r="D1218" s="38" t="e">
        <f t="shared" ca="1" si="263"/>
        <v>#N/A</v>
      </c>
      <c r="E1218" s="41" t="s">
        <v>351</v>
      </c>
      <c r="F1218" s="38" t="e">
        <f t="shared" ca="1" si="264"/>
        <v>#N/A</v>
      </c>
      <c r="G1218" s="38" t="e">
        <f t="shared" si="265"/>
        <v>#N/A</v>
      </c>
      <c r="H1218" s="41" t="s">
        <v>350</v>
      </c>
      <c r="I1218" s="38" t="e">
        <f t="shared" si="266"/>
        <v>#N/A</v>
      </c>
      <c r="J1218" s="38" t="e">
        <f t="shared" si="267"/>
        <v>#N/A</v>
      </c>
      <c r="K1218" s="41" t="s">
        <v>348</v>
      </c>
      <c r="L1218" s="38">
        <f t="shared" si="268"/>
        <v>1.7500000000000002E-2</v>
      </c>
      <c r="M1218" s="38" t="e">
        <f t="shared" ca="1" si="269"/>
        <v>#N/A</v>
      </c>
      <c r="N1218" s="38" t="e">
        <f ca="1">VLOOKUP(B1218,$C$7:$T1216,13,FALSE)</f>
        <v>#N/A</v>
      </c>
      <c r="O1218" s="38" t="e">
        <f t="shared" ca="1" si="270"/>
        <v>#N/A</v>
      </c>
      <c r="P1218" s="38" t="e">
        <f t="shared" ca="1" si="271"/>
        <v>#N/A</v>
      </c>
      <c r="Q1218" s="38" t="e">
        <f t="shared" ca="1" si="272"/>
        <v>#N/A</v>
      </c>
      <c r="R1218" s="38">
        <f t="shared" si="273"/>
        <v>6000</v>
      </c>
      <c r="S1218" s="38" t="e">
        <f t="shared" ca="1" si="274"/>
        <v>#N/A</v>
      </c>
      <c r="T1218" s="38" t="e">
        <f t="shared" si="275"/>
        <v>#N/A</v>
      </c>
    </row>
    <row r="1219" spans="2:20" x14ac:dyDescent="0.25">
      <c r="B1219" s="38" t="e">
        <f t="shared" ca="1" si="262"/>
        <v>#N/A</v>
      </c>
      <c r="C1219" s="40">
        <f>Кабельный_журнал!P1185</f>
        <v>0</v>
      </c>
      <c r="D1219" s="38" t="e">
        <f t="shared" ca="1" si="263"/>
        <v>#N/A</v>
      </c>
      <c r="E1219" s="41" t="s">
        <v>351</v>
      </c>
      <c r="F1219" s="38" t="e">
        <f t="shared" ca="1" si="264"/>
        <v>#N/A</v>
      </c>
      <c r="G1219" s="38" t="e">
        <f t="shared" si="265"/>
        <v>#N/A</v>
      </c>
      <c r="H1219" s="41" t="s">
        <v>350</v>
      </c>
      <c r="I1219" s="38" t="e">
        <f t="shared" si="266"/>
        <v>#N/A</v>
      </c>
      <c r="J1219" s="38" t="e">
        <f t="shared" si="267"/>
        <v>#N/A</v>
      </c>
      <c r="K1219" s="41" t="s">
        <v>348</v>
      </c>
      <c r="L1219" s="38">
        <f t="shared" si="268"/>
        <v>1.7500000000000002E-2</v>
      </c>
      <c r="M1219" s="38" t="e">
        <f t="shared" ca="1" si="269"/>
        <v>#N/A</v>
      </c>
      <c r="N1219" s="38" t="e">
        <f ca="1">VLOOKUP(B1219,$C$7:$T1217,13,FALSE)</f>
        <v>#N/A</v>
      </c>
      <c r="O1219" s="38" t="e">
        <f t="shared" ca="1" si="270"/>
        <v>#N/A</v>
      </c>
      <c r="P1219" s="38" t="e">
        <f t="shared" ca="1" si="271"/>
        <v>#N/A</v>
      </c>
      <c r="Q1219" s="38" t="e">
        <f t="shared" ca="1" si="272"/>
        <v>#N/A</v>
      </c>
      <c r="R1219" s="38">
        <f t="shared" si="273"/>
        <v>6000</v>
      </c>
      <c r="S1219" s="38" t="e">
        <f t="shared" ca="1" si="274"/>
        <v>#N/A</v>
      </c>
      <c r="T1219" s="38" t="e">
        <f t="shared" si="275"/>
        <v>#N/A</v>
      </c>
    </row>
    <row r="1220" spans="2:20" x14ac:dyDescent="0.25">
      <c r="B1220" s="38" t="e">
        <f t="shared" ca="1" si="262"/>
        <v>#N/A</v>
      </c>
      <c r="C1220" s="40">
        <f>Кабельный_журнал!P1186</f>
        <v>0</v>
      </c>
      <c r="D1220" s="38" t="e">
        <f t="shared" ca="1" si="263"/>
        <v>#N/A</v>
      </c>
      <c r="E1220" s="41" t="s">
        <v>351</v>
      </c>
      <c r="F1220" s="38" t="e">
        <f t="shared" ca="1" si="264"/>
        <v>#N/A</v>
      </c>
      <c r="G1220" s="38" t="e">
        <f t="shared" si="265"/>
        <v>#N/A</v>
      </c>
      <c r="H1220" s="41" t="s">
        <v>350</v>
      </c>
      <c r="I1220" s="38" t="e">
        <f t="shared" si="266"/>
        <v>#N/A</v>
      </c>
      <c r="J1220" s="38" t="e">
        <f t="shared" si="267"/>
        <v>#N/A</v>
      </c>
      <c r="K1220" s="41" t="s">
        <v>348</v>
      </c>
      <c r="L1220" s="38">
        <f t="shared" si="268"/>
        <v>1.7500000000000002E-2</v>
      </c>
      <c r="M1220" s="38" t="e">
        <f t="shared" ca="1" si="269"/>
        <v>#N/A</v>
      </c>
      <c r="N1220" s="38" t="e">
        <f ca="1">VLOOKUP(B1220,$C$7:$T1218,13,FALSE)</f>
        <v>#N/A</v>
      </c>
      <c r="O1220" s="38" t="e">
        <f t="shared" ca="1" si="270"/>
        <v>#N/A</v>
      </c>
      <c r="P1220" s="38" t="e">
        <f t="shared" ca="1" si="271"/>
        <v>#N/A</v>
      </c>
      <c r="Q1220" s="38" t="e">
        <f t="shared" ca="1" si="272"/>
        <v>#N/A</v>
      </c>
      <c r="R1220" s="38">
        <f t="shared" si="273"/>
        <v>6000</v>
      </c>
      <c r="S1220" s="38" t="e">
        <f t="shared" ca="1" si="274"/>
        <v>#N/A</v>
      </c>
      <c r="T1220" s="38" t="e">
        <f t="shared" si="275"/>
        <v>#N/A</v>
      </c>
    </row>
    <row r="1221" spans="2:20" x14ac:dyDescent="0.25">
      <c r="B1221" s="38" t="e">
        <f t="shared" ca="1" si="262"/>
        <v>#N/A</v>
      </c>
      <c r="C1221" s="40">
        <f>Кабельный_журнал!P1187</f>
        <v>0</v>
      </c>
      <c r="D1221" s="38" t="e">
        <f t="shared" ca="1" si="263"/>
        <v>#N/A</v>
      </c>
      <c r="E1221" s="41" t="s">
        <v>351</v>
      </c>
      <c r="F1221" s="38" t="e">
        <f t="shared" ca="1" si="264"/>
        <v>#N/A</v>
      </c>
      <c r="G1221" s="38" t="e">
        <f t="shared" si="265"/>
        <v>#N/A</v>
      </c>
      <c r="H1221" s="41" t="s">
        <v>350</v>
      </c>
      <c r="I1221" s="38" t="e">
        <f t="shared" si="266"/>
        <v>#N/A</v>
      </c>
      <c r="J1221" s="38" t="e">
        <f t="shared" si="267"/>
        <v>#N/A</v>
      </c>
      <c r="K1221" s="41" t="s">
        <v>348</v>
      </c>
      <c r="L1221" s="38">
        <f t="shared" si="268"/>
        <v>1.7500000000000002E-2</v>
      </c>
      <c r="M1221" s="38" t="e">
        <f t="shared" ca="1" si="269"/>
        <v>#N/A</v>
      </c>
      <c r="N1221" s="38" t="e">
        <f ca="1">VLOOKUP(B1221,$C$7:$T1219,13,FALSE)</f>
        <v>#N/A</v>
      </c>
      <c r="O1221" s="38" t="e">
        <f t="shared" ca="1" si="270"/>
        <v>#N/A</v>
      </c>
      <c r="P1221" s="38" t="e">
        <f t="shared" ca="1" si="271"/>
        <v>#N/A</v>
      </c>
      <c r="Q1221" s="38" t="e">
        <f t="shared" ca="1" si="272"/>
        <v>#N/A</v>
      </c>
      <c r="R1221" s="38">
        <f t="shared" si="273"/>
        <v>6000</v>
      </c>
      <c r="S1221" s="38" t="e">
        <f t="shared" ca="1" si="274"/>
        <v>#N/A</v>
      </c>
      <c r="T1221" s="38" t="e">
        <f t="shared" si="275"/>
        <v>#N/A</v>
      </c>
    </row>
    <row r="1222" spans="2:20" x14ac:dyDescent="0.25">
      <c r="B1222" s="38" t="e">
        <f t="shared" ca="1" si="262"/>
        <v>#N/A</v>
      </c>
      <c r="C1222" s="40">
        <f>Кабельный_журнал!P1188</f>
        <v>0</v>
      </c>
      <c r="D1222" s="38" t="e">
        <f t="shared" ca="1" si="263"/>
        <v>#N/A</v>
      </c>
      <c r="E1222" s="41" t="s">
        <v>351</v>
      </c>
      <c r="F1222" s="38" t="e">
        <f t="shared" ca="1" si="264"/>
        <v>#N/A</v>
      </c>
      <c r="G1222" s="38" t="e">
        <f t="shared" si="265"/>
        <v>#N/A</v>
      </c>
      <c r="H1222" s="41" t="s">
        <v>350</v>
      </c>
      <c r="I1222" s="38" t="e">
        <f t="shared" si="266"/>
        <v>#N/A</v>
      </c>
      <c r="J1222" s="38" t="e">
        <f t="shared" si="267"/>
        <v>#N/A</v>
      </c>
      <c r="K1222" s="41" t="s">
        <v>348</v>
      </c>
      <c r="L1222" s="38">
        <f t="shared" si="268"/>
        <v>1.7500000000000002E-2</v>
      </c>
      <c r="M1222" s="38" t="e">
        <f t="shared" ca="1" si="269"/>
        <v>#N/A</v>
      </c>
      <c r="N1222" s="38" t="e">
        <f ca="1">VLOOKUP(B1222,$C$7:$T1220,13,FALSE)</f>
        <v>#N/A</v>
      </c>
      <c r="O1222" s="38" t="e">
        <f t="shared" ca="1" si="270"/>
        <v>#N/A</v>
      </c>
      <c r="P1222" s="38" t="e">
        <f t="shared" ca="1" si="271"/>
        <v>#N/A</v>
      </c>
      <c r="Q1222" s="38" t="e">
        <f t="shared" ca="1" si="272"/>
        <v>#N/A</v>
      </c>
      <c r="R1222" s="38">
        <f t="shared" si="273"/>
        <v>6000</v>
      </c>
      <c r="S1222" s="38" t="e">
        <f t="shared" ca="1" si="274"/>
        <v>#N/A</v>
      </c>
      <c r="T1222" s="38" t="e">
        <f t="shared" si="275"/>
        <v>#N/A</v>
      </c>
    </row>
    <row r="1223" spans="2:20" x14ac:dyDescent="0.25">
      <c r="B1223" s="38" t="e">
        <f t="shared" ca="1" si="262"/>
        <v>#N/A</v>
      </c>
      <c r="C1223" s="40">
        <f>Кабельный_журнал!P1189</f>
        <v>0</v>
      </c>
      <c r="D1223" s="38" t="e">
        <f t="shared" ca="1" si="263"/>
        <v>#N/A</v>
      </c>
      <c r="E1223" s="41" t="s">
        <v>351</v>
      </c>
      <c r="F1223" s="38" t="e">
        <f t="shared" ca="1" si="264"/>
        <v>#N/A</v>
      </c>
      <c r="G1223" s="38" t="e">
        <f t="shared" si="265"/>
        <v>#N/A</v>
      </c>
      <c r="H1223" s="41" t="s">
        <v>350</v>
      </c>
      <c r="I1223" s="38" t="e">
        <f t="shared" si="266"/>
        <v>#N/A</v>
      </c>
      <c r="J1223" s="38" t="e">
        <f t="shared" si="267"/>
        <v>#N/A</v>
      </c>
      <c r="K1223" s="41" t="s">
        <v>348</v>
      </c>
      <c r="L1223" s="38">
        <f t="shared" si="268"/>
        <v>1.7500000000000002E-2</v>
      </c>
      <c r="M1223" s="38" t="e">
        <f t="shared" ca="1" si="269"/>
        <v>#N/A</v>
      </c>
      <c r="N1223" s="38" t="e">
        <f ca="1">VLOOKUP(B1223,$C$7:$T1221,13,FALSE)</f>
        <v>#N/A</v>
      </c>
      <c r="O1223" s="38" t="e">
        <f t="shared" ca="1" si="270"/>
        <v>#N/A</v>
      </c>
      <c r="P1223" s="38" t="e">
        <f t="shared" ca="1" si="271"/>
        <v>#N/A</v>
      </c>
      <c r="Q1223" s="38" t="e">
        <f t="shared" ca="1" si="272"/>
        <v>#N/A</v>
      </c>
      <c r="R1223" s="38">
        <f t="shared" si="273"/>
        <v>6000</v>
      </c>
      <c r="S1223" s="38" t="e">
        <f t="shared" ca="1" si="274"/>
        <v>#N/A</v>
      </c>
      <c r="T1223" s="38" t="e">
        <f t="shared" si="275"/>
        <v>#N/A</v>
      </c>
    </row>
    <row r="1224" spans="2:20" x14ac:dyDescent="0.25">
      <c r="B1224" s="38" t="e">
        <f t="shared" ca="1" si="262"/>
        <v>#N/A</v>
      </c>
      <c r="C1224" s="40">
        <f>Кабельный_журнал!P1190</f>
        <v>0</v>
      </c>
      <c r="D1224" s="38" t="e">
        <f t="shared" ca="1" si="263"/>
        <v>#N/A</v>
      </c>
      <c r="E1224" s="41" t="s">
        <v>351</v>
      </c>
      <c r="F1224" s="38" t="e">
        <f t="shared" ca="1" si="264"/>
        <v>#N/A</v>
      </c>
      <c r="G1224" s="38" t="e">
        <f t="shared" si="265"/>
        <v>#N/A</v>
      </c>
      <c r="H1224" s="41" t="s">
        <v>350</v>
      </c>
      <c r="I1224" s="38" t="e">
        <f t="shared" si="266"/>
        <v>#N/A</v>
      </c>
      <c r="J1224" s="38" t="e">
        <f t="shared" si="267"/>
        <v>#N/A</v>
      </c>
      <c r="K1224" s="41" t="s">
        <v>348</v>
      </c>
      <c r="L1224" s="38">
        <f t="shared" si="268"/>
        <v>1.7500000000000002E-2</v>
      </c>
      <c r="M1224" s="38" t="e">
        <f t="shared" ca="1" si="269"/>
        <v>#N/A</v>
      </c>
      <c r="N1224" s="38" t="e">
        <f ca="1">VLOOKUP(B1224,$C$7:$T1222,13,FALSE)</f>
        <v>#N/A</v>
      </c>
      <c r="O1224" s="38" t="e">
        <f t="shared" ca="1" si="270"/>
        <v>#N/A</v>
      </c>
      <c r="P1224" s="38" t="e">
        <f t="shared" ca="1" si="271"/>
        <v>#N/A</v>
      </c>
      <c r="Q1224" s="38" t="e">
        <f t="shared" ca="1" si="272"/>
        <v>#N/A</v>
      </c>
      <c r="R1224" s="38">
        <f t="shared" si="273"/>
        <v>6000</v>
      </c>
      <c r="S1224" s="38" t="e">
        <f t="shared" ca="1" si="274"/>
        <v>#N/A</v>
      </c>
      <c r="T1224" s="38" t="e">
        <f t="shared" si="275"/>
        <v>#N/A</v>
      </c>
    </row>
    <row r="1225" spans="2:20" x14ac:dyDescent="0.25">
      <c r="B1225" s="38" t="e">
        <f t="shared" ca="1" si="262"/>
        <v>#N/A</v>
      </c>
      <c r="C1225" s="40">
        <f>Кабельный_журнал!P1191</f>
        <v>0</v>
      </c>
      <c r="D1225" s="38" t="e">
        <f t="shared" ca="1" si="263"/>
        <v>#N/A</v>
      </c>
      <c r="E1225" s="41" t="s">
        <v>351</v>
      </c>
      <c r="F1225" s="38" t="e">
        <f t="shared" ca="1" si="264"/>
        <v>#N/A</v>
      </c>
      <c r="G1225" s="38" t="e">
        <f t="shared" si="265"/>
        <v>#N/A</v>
      </c>
      <c r="H1225" s="41" t="s">
        <v>350</v>
      </c>
      <c r="I1225" s="38" t="e">
        <f t="shared" si="266"/>
        <v>#N/A</v>
      </c>
      <c r="J1225" s="38" t="e">
        <f t="shared" si="267"/>
        <v>#N/A</v>
      </c>
      <c r="K1225" s="41" t="s">
        <v>348</v>
      </c>
      <c r="L1225" s="38">
        <f t="shared" si="268"/>
        <v>1.7500000000000002E-2</v>
      </c>
      <c r="M1225" s="38" t="e">
        <f t="shared" ca="1" si="269"/>
        <v>#N/A</v>
      </c>
      <c r="N1225" s="38" t="e">
        <f ca="1">VLOOKUP(B1225,$C$7:$T1223,13,FALSE)</f>
        <v>#N/A</v>
      </c>
      <c r="O1225" s="38" t="e">
        <f t="shared" ca="1" si="270"/>
        <v>#N/A</v>
      </c>
      <c r="P1225" s="38" t="e">
        <f t="shared" ca="1" si="271"/>
        <v>#N/A</v>
      </c>
      <c r="Q1225" s="38" t="e">
        <f t="shared" ca="1" si="272"/>
        <v>#N/A</v>
      </c>
      <c r="R1225" s="38">
        <f t="shared" si="273"/>
        <v>6000</v>
      </c>
      <c r="S1225" s="38" t="e">
        <f t="shared" ca="1" si="274"/>
        <v>#N/A</v>
      </c>
      <c r="T1225" s="38" t="e">
        <f t="shared" si="275"/>
        <v>#N/A</v>
      </c>
    </row>
    <row r="1226" spans="2:20" x14ac:dyDescent="0.25">
      <c r="B1226" s="38" t="e">
        <f t="shared" ca="1" si="262"/>
        <v>#N/A</v>
      </c>
      <c r="C1226" s="40">
        <f>Кабельный_журнал!P1192</f>
        <v>0</v>
      </c>
      <c r="D1226" s="38" t="e">
        <f t="shared" ca="1" si="263"/>
        <v>#N/A</v>
      </c>
      <c r="E1226" s="41" t="s">
        <v>351</v>
      </c>
      <c r="F1226" s="38" t="e">
        <f t="shared" ca="1" si="264"/>
        <v>#N/A</v>
      </c>
      <c r="G1226" s="38" t="e">
        <f t="shared" si="265"/>
        <v>#N/A</v>
      </c>
      <c r="H1226" s="41" t="s">
        <v>350</v>
      </c>
      <c r="I1226" s="38" t="e">
        <f t="shared" si="266"/>
        <v>#N/A</v>
      </c>
      <c r="J1226" s="38" t="e">
        <f t="shared" si="267"/>
        <v>#N/A</v>
      </c>
      <c r="K1226" s="41" t="s">
        <v>348</v>
      </c>
      <c r="L1226" s="38">
        <f t="shared" si="268"/>
        <v>1.7500000000000002E-2</v>
      </c>
      <c r="M1226" s="38" t="e">
        <f t="shared" ca="1" si="269"/>
        <v>#N/A</v>
      </c>
      <c r="N1226" s="38" t="e">
        <f ca="1">VLOOKUP(B1226,$C$7:$T1224,13,FALSE)</f>
        <v>#N/A</v>
      </c>
      <c r="O1226" s="38" t="e">
        <f t="shared" ca="1" si="270"/>
        <v>#N/A</v>
      </c>
      <c r="P1226" s="38" t="e">
        <f t="shared" ca="1" si="271"/>
        <v>#N/A</v>
      </c>
      <c r="Q1226" s="38" t="e">
        <f t="shared" ca="1" si="272"/>
        <v>#N/A</v>
      </c>
      <c r="R1226" s="38">
        <f t="shared" si="273"/>
        <v>6000</v>
      </c>
      <c r="S1226" s="38" t="e">
        <f t="shared" ca="1" si="274"/>
        <v>#N/A</v>
      </c>
      <c r="T1226" s="38" t="e">
        <f t="shared" si="275"/>
        <v>#N/A</v>
      </c>
    </row>
    <row r="1227" spans="2:20" x14ac:dyDescent="0.25">
      <c r="B1227" s="38" t="e">
        <f t="shared" ca="1" si="262"/>
        <v>#N/A</v>
      </c>
      <c r="C1227" s="40">
        <f>Кабельный_журнал!P1193</f>
        <v>0</v>
      </c>
      <c r="D1227" s="38" t="e">
        <f t="shared" ca="1" si="263"/>
        <v>#N/A</v>
      </c>
      <c r="E1227" s="41" t="s">
        <v>351</v>
      </c>
      <c r="F1227" s="38" t="e">
        <f t="shared" ca="1" si="264"/>
        <v>#N/A</v>
      </c>
      <c r="G1227" s="38" t="e">
        <f t="shared" si="265"/>
        <v>#N/A</v>
      </c>
      <c r="H1227" s="41" t="s">
        <v>350</v>
      </c>
      <c r="I1227" s="38" t="e">
        <f t="shared" si="266"/>
        <v>#N/A</v>
      </c>
      <c r="J1227" s="38" t="e">
        <f t="shared" si="267"/>
        <v>#N/A</v>
      </c>
      <c r="K1227" s="41" t="s">
        <v>348</v>
      </c>
      <c r="L1227" s="38">
        <f t="shared" si="268"/>
        <v>1.7500000000000002E-2</v>
      </c>
      <c r="M1227" s="38" t="e">
        <f t="shared" ca="1" si="269"/>
        <v>#N/A</v>
      </c>
      <c r="N1227" s="38" t="e">
        <f ca="1">VLOOKUP(B1227,$C$7:$T1225,13,FALSE)</f>
        <v>#N/A</v>
      </c>
      <c r="O1227" s="38" t="e">
        <f t="shared" ca="1" si="270"/>
        <v>#N/A</v>
      </c>
      <c r="P1227" s="38" t="e">
        <f t="shared" ca="1" si="271"/>
        <v>#N/A</v>
      </c>
      <c r="Q1227" s="38" t="e">
        <f t="shared" ca="1" si="272"/>
        <v>#N/A</v>
      </c>
      <c r="R1227" s="38">
        <f t="shared" si="273"/>
        <v>6000</v>
      </c>
      <c r="S1227" s="38" t="e">
        <f t="shared" ca="1" si="274"/>
        <v>#N/A</v>
      </c>
      <c r="T1227" s="38" t="e">
        <f t="shared" si="275"/>
        <v>#N/A</v>
      </c>
    </row>
    <row r="1228" spans="2:20" x14ac:dyDescent="0.25">
      <c r="B1228" s="38" t="e">
        <f t="shared" ca="1" si="262"/>
        <v>#N/A</v>
      </c>
      <c r="C1228" s="40">
        <f>Кабельный_журнал!P1194</f>
        <v>0</v>
      </c>
      <c r="D1228" s="38" t="e">
        <f t="shared" ca="1" si="263"/>
        <v>#N/A</v>
      </c>
      <c r="E1228" s="41" t="s">
        <v>351</v>
      </c>
      <c r="F1228" s="38" t="e">
        <f t="shared" ca="1" si="264"/>
        <v>#N/A</v>
      </c>
      <c r="G1228" s="38" t="e">
        <f t="shared" si="265"/>
        <v>#N/A</v>
      </c>
      <c r="H1228" s="41" t="s">
        <v>350</v>
      </c>
      <c r="I1228" s="38" t="e">
        <f t="shared" si="266"/>
        <v>#N/A</v>
      </c>
      <c r="J1228" s="38" t="e">
        <f t="shared" si="267"/>
        <v>#N/A</v>
      </c>
      <c r="K1228" s="41" t="s">
        <v>348</v>
      </c>
      <c r="L1228" s="38">
        <f t="shared" si="268"/>
        <v>1.7500000000000002E-2</v>
      </c>
      <c r="M1228" s="38" t="e">
        <f t="shared" ca="1" si="269"/>
        <v>#N/A</v>
      </c>
      <c r="N1228" s="38" t="e">
        <f ca="1">VLOOKUP(B1228,$C$7:$T1226,13,FALSE)</f>
        <v>#N/A</v>
      </c>
      <c r="O1228" s="38" t="e">
        <f t="shared" ca="1" si="270"/>
        <v>#N/A</v>
      </c>
      <c r="P1228" s="38" t="e">
        <f t="shared" ca="1" si="271"/>
        <v>#N/A</v>
      </c>
      <c r="Q1228" s="38" t="e">
        <f t="shared" ca="1" si="272"/>
        <v>#N/A</v>
      </c>
      <c r="R1228" s="38">
        <f t="shared" si="273"/>
        <v>6000</v>
      </c>
      <c r="S1228" s="38" t="e">
        <f t="shared" ca="1" si="274"/>
        <v>#N/A</v>
      </c>
      <c r="T1228" s="38" t="e">
        <f t="shared" si="275"/>
        <v>#N/A</v>
      </c>
    </row>
    <row r="1229" spans="2:20" x14ac:dyDescent="0.25">
      <c r="B1229" s="38" t="e">
        <f t="shared" ca="1" si="262"/>
        <v>#N/A</v>
      </c>
      <c r="C1229" s="40">
        <f>Кабельный_журнал!P1195</f>
        <v>0</v>
      </c>
      <c r="D1229" s="38" t="e">
        <f t="shared" ca="1" si="263"/>
        <v>#N/A</v>
      </c>
      <c r="E1229" s="41" t="s">
        <v>351</v>
      </c>
      <c r="F1229" s="38" t="e">
        <f t="shared" ca="1" si="264"/>
        <v>#N/A</v>
      </c>
      <c r="G1229" s="38" t="e">
        <f t="shared" si="265"/>
        <v>#N/A</v>
      </c>
      <c r="H1229" s="41" t="s">
        <v>350</v>
      </c>
      <c r="I1229" s="38" t="e">
        <f t="shared" si="266"/>
        <v>#N/A</v>
      </c>
      <c r="J1229" s="38" t="e">
        <f t="shared" si="267"/>
        <v>#N/A</v>
      </c>
      <c r="K1229" s="41" t="s">
        <v>348</v>
      </c>
      <c r="L1229" s="38">
        <f t="shared" si="268"/>
        <v>1.7500000000000002E-2</v>
      </c>
      <c r="M1229" s="38" t="e">
        <f t="shared" ca="1" si="269"/>
        <v>#N/A</v>
      </c>
      <c r="N1229" s="38" t="e">
        <f ca="1">VLOOKUP(B1229,$C$7:$T1227,13,FALSE)</f>
        <v>#N/A</v>
      </c>
      <c r="O1229" s="38" t="e">
        <f t="shared" ca="1" si="270"/>
        <v>#N/A</v>
      </c>
      <c r="P1229" s="38" t="e">
        <f t="shared" ca="1" si="271"/>
        <v>#N/A</v>
      </c>
      <c r="Q1229" s="38" t="e">
        <f t="shared" ca="1" si="272"/>
        <v>#N/A</v>
      </c>
      <c r="R1229" s="38">
        <f t="shared" si="273"/>
        <v>6000</v>
      </c>
      <c r="S1229" s="38" t="e">
        <f t="shared" ca="1" si="274"/>
        <v>#N/A</v>
      </c>
      <c r="T1229" s="38" t="e">
        <f t="shared" si="275"/>
        <v>#N/A</v>
      </c>
    </row>
    <row r="1230" spans="2:20" x14ac:dyDescent="0.25">
      <c r="B1230" s="38" t="e">
        <f t="shared" ca="1" si="262"/>
        <v>#N/A</v>
      </c>
      <c r="C1230" s="40">
        <f>Кабельный_журнал!P1196</f>
        <v>0</v>
      </c>
      <c r="D1230" s="38" t="e">
        <f t="shared" ca="1" si="263"/>
        <v>#N/A</v>
      </c>
      <c r="E1230" s="41" t="s">
        <v>351</v>
      </c>
      <c r="F1230" s="38" t="e">
        <f t="shared" ca="1" si="264"/>
        <v>#N/A</v>
      </c>
      <c r="G1230" s="38" t="e">
        <f t="shared" si="265"/>
        <v>#N/A</v>
      </c>
      <c r="H1230" s="41" t="s">
        <v>350</v>
      </c>
      <c r="I1230" s="38" t="e">
        <f t="shared" si="266"/>
        <v>#N/A</v>
      </c>
      <c r="J1230" s="38" t="e">
        <f t="shared" si="267"/>
        <v>#N/A</v>
      </c>
      <c r="K1230" s="41" t="s">
        <v>348</v>
      </c>
      <c r="L1230" s="38">
        <f t="shared" si="268"/>
        <v>1.7500000000000002E-2</v>
      </c>
      <c r="M1230" s="38" t="e">
        <f t="shared" ca="1" si="269"/>
        <v>#N/A</v>
      </c>
      <c r="N1230" s="38" t="e">
        <f ca="1">VLOOKUP(B1230,$C$7:$T1228,13,FALSE)</f>
        <v>#N/A</v>
      </c>
      <c r="O1230" s="38" t="e">
        <f t="shared" ca="1" si="270"/>
        <v>#N/A</v>
      </c>
      <c r="P1230" s="38" t="e">
        <f t="shared" ca="1" si="271"/>
        <v>#N/A</v>
      </c>
      <c r="Q1230" s="38" t="e">
        <f t="shared" ca="1" si="272"/>
        <v>#N/A</v>
      </c>
      <c r="R1230" s="38">
        <f t="shared" si="273"/>
        <v>6000</v>
      </c>
      <c r="S1230" s="38" t="e">
        <f t="shared" ca="1" si="274"/>
        <v>#N/A</v>
      </c>
      <c r="T1230" s="38" t="e">
        <f t="shared" si="275"/>
        <v>#N/A</v>
      </c>
    </row>
    <row r="1231" spans="2:20" x14ac:dyDescent="0.25">
      <c r="B1231" s="38" t="e">
        <f t="shared" ca="1" si="262"/>
        <v>#N/A</v>
      </c>
      <c r="C1231" s="40">
        <f>Кабельный_журнал!P1197</f>
        <v>0</v>
      </c>
      <c r="D1231" s="38" t="e">
        <f t="shared" ca="1" si="263"/>
        <v>#N/A</v>
      </c>
      <c r="E1231" s="41" t="s">
        <v>351</v>
      </c>
      <c r="F1231" s="38" t="e">
        <f t="shared" ca="1" si="264"/>
        <v>#N/A</v>
      </c>
      <c r="G1231" s="38" t="e">
        <f t="shared" si="265"/>
        <v>#N/A</v>
      </c>
      <c r="H1231" s="41" t="s">
        <v>350</v>
      </c>
      <c r="I1231" s="38" t="e">
        <f t="shared" si="266"/>
        <v>#N/A</v>
      </c>
      <c r="J1231" s="38" t="e">
        <f t="shared" si="267"/>
        <v>#N/A</v>
      </c>
      <c r="K1231" s="41" t="s">
        <v>348</v>
      </c>
      <c r="L1231" s="38">
        <f t="shared" si="268"/>
        <v>1.7500000000000002E-2</v>
      </c>
      <c r="M1231" s="38" t="e">
        <f t="shared" ca="1" si="269"/>
        <v>#N/A</v>
      </c>
      <c r="N1231" s="38" t="e">
        <f ca="1">VLOOKUP(B1231,$C$7:$T1229,13,FALSE)</f>
        <v>#N/A</v>
      </c>
      <c r="O1231" s="38" t="e">
        <f t="shared" ca="1" si="270"/>
        <v>#N/A</v>
      </c>
      <c r="P1231" s="38" t="e">
        <f t="shared" ca="1" si="271"/>
        <v>#N/A</v>
      </c>
      <c r="Q1231" s="38" t="e">
        <f t="shared" ca="1" si="272"/>
        <v>#N/A</v>
      </c>
      <c r="R1231" s="38">
        <f t="shared" si="273"/>
        <v>6000</v>
      </c>
      <c r="S1231" s="38" t="e">
        <f t="shared" ca="1" si="274"/>
        <v>#N/A</v>
      </c>
      <c r="T1231" s="38" t="e">
        <f t="shared" si="275"/>
        <v>#N/A</v>
      </c>
    </row>
    <row r="1232" spans="2:20" x14ac:dyDescent="0.25">
      <c r="B1232" s="38" t="e">
        <f t="shared" ca="1" si="262"/>
        <v>#N/A</v>
      </c>
      <c r="C1232" s="40">
        <f>Кабельный_журнал!P1198</f>
        <v>0</v>
      </c>
      <c r="D1232" s="38" t="e">
        <f t="shared" ca="1" si="263"/>
        <v>#N/A</v>
      </c>
      <c r="E1232" s="41" t="s">
        <v>351</v>
      </c>
      <c r="F1232" s="38" t="e">
        <f t="shared" ca="1" si="264"/>
        <v>#N/A</v>
      </c>
      <c r="G1232" s="38" t="e">
        <f t="shared" si="265"/>
        <v>#N/A</v>
      </c>
      <c r="H1232" s="41" t="s">
        <v>350</v>
      </c>
      <c r="I1232" s="38" t="e">
        <f t="shared" si="266"/>
        <v>#N/A</v>
      </c>
      <c r="J1232" s="38" t="e">
        <f t="shared" si="267"/>
        <v>#N/A</v>
      </c>
      <c r="K1232" s="41" t="s">
        <v>348</v>
      </c>
      <c r="L1232" s="38">
        <f t="shared" si="268"/>
        <v>1.7500000000000002E-2</v>
      </c>
      <c r="M1232" s="38" t="e">
        <f t="shared" ca="1" si="269"/>
        <v>#N/A</v>
      </c>
      <c r="N1232" s="38" t="e">
        <f ca="1">VLOOKUP(B1232,$C$7:$T1230,13,FALSE)</f>
        <v>#N/A</v>
      </c>
      <c r="O1232" s="38" t="e">
        <f t="shared" ca="1" si="270"/>
        <v>#N/A</v>
      </c>
      <c r="P1232" s="38" t="e">
        <f t="shared" ca="1" si="271"/>
        <v>#N/A</v>
      </c>
      <c r="Q1232" s="38" t="e">
        <f t="shared" ca="1" si="272"/>
        <v>#N/A</v>
      </c>
      <c r="R1232" s="38">
        <f t="shared" si="273"/>
        <v>6000</v>
      </c>
      <c r="S1232" s="38" t="e">
        <f t="shared" ca="1" si="274"/>
        <v>#N/A</v>
      </c>
      <c r="T1232" s="38" t="e">
        <f t="shared" si="275"/>
        <v>#N/A</v>
      </c>
    </row>
    <row r="1233" spans="2:20" x14ac:dyDescent="0.25">
      <c r="B1233" s="38" t="e">
        <f t="shared" ca="1" si="262"/>
        <v>#N/A</v>
      </c>
      <c r="C1233" s="40">
        <f>Кабельный_журнал!P1199</f>
        <v>0</v>
      </c>
      <c r="D1233" s="38" t="e">
        <f t="shared" ca="1" si="263"/>
        <v>#N/A</v>
      </c>
      <c r="E1233" s="41" t="s">
        <v>351</v>
      </c>
      <c r="F1233" s="38" t="e">
        <f t="shared" ca="1" si="264"/>
        <v>#N/A</v>
      </c>
      <c r="G1233" s="38" t="e">
        <f t="shared" si="265"/>
        <v>#N/A</v>
      </c>
      <c r="H1233" s="41" t="s">
        <v>350</v>
      </c>
      <c r="I1233" s="38" t="e">
        <f t="shared" si="266"/>
        <v>#N/A</v>
      </c>
      <c r="J1233" s="38" t="e">
        <f t="shared" si="267"/>
        <v>#N/A</v>
      </c>
      <c r="K1233" s="41" t="s">
        <v>348</v>
      </c>
      <c r="L1233" s="38">
        <f t="shared" si="268"/>
        <v>1.7500000000000002E-2</v>
      </c>
      <c r="M1233" s="38" t="e">
        <f t="shared" ca="1" si="269"/>
        <v>#N/A</v>
      </c>
      <c r="N1233" s="38" t="e">
        <f ca="1">VLOOKUP(B1233,$C$7:$T1231,13,FALSE)</f>
        <v>#N/A</v>
      </c>
      <c r="O1233" s="38" t="e">
        <f t="shared" ca="1" si="270"/>
        <v>#N/A</v>
      </c>
      <c r="P1233" s="38" t="e">
        <f t="shared" ca="1" si="271"/>
        <v>#N/A</v>
      </c>
      <c r="Q1233" s="38" t="e">
        <f t="shared" ca="1" si="272"/>
        <v>#N/A</v>
      </c>
      <c r="R1233" s="38">
        <f t="shared" si="273"/>
        <v>6000</v>
      </c>
      <c r="S1233" s="38" t="e">
        <f t="shared" ca="1" si="274"/>
        <v>#N/A</v>
      </c>
      <c r="T1233" s="38" t="e">
        <f t="shared" si="275"/>
        <v>#N/A</v>
      </c>
    </row>
    <row r="1234" spans="2:20" x14ac:dyDescent="0.25">
      <c r="B1234" s="38" t="e">
        <f t="shared" ca="1" si="262"/>
        <v>#N/A</v>
      </c>
      <c r="C1234" s="40">
        <f>Кабельный_журнал!P1200</f>
        <v>0</v>
      </c>
      <c r="D1234" s="38" t="e">
        <f t="shared" ca="1" si="263"/>
        <v>#N/A</v>
      </c>
      <c r="E1234" s="41" t="s">
        <v>351</v>
      </c>
      <c r="F1234" s="38" t="e">
        <f t="shared" ca="1" si="264"/>
        <v>#N/A</v>
      </c>
      <c r="G1234" s="38" t="e">
        <f t="shared" si="265"/>
        <v>#N/A</v>
      </c>
      <c r="H1234" s="41" t="s">
        <v>350</v>
      </c>
      <c r="I1234" s="38" t="e">
        <f t="shared" si="266"/>
        <v>#N/A</v>
      </c>
      <c r="J1234" s="38" t="e">
        <f t="shared" si="267"/>
        <v>#N/A</v>
      </c>
      <c r="K1234" s="41" t="s">
        <v>348</v>
      </c>
      <c r="L1234" s="38">
        <f t="shared" si="268"/>
        <v>1.7500000000000002E-2</v>
      </c>
      <c r="M1234" s="38" t="e">
        <f t="shared" ca="1" si="269"/>
        <v>#N/A</v>
      </c>
      <c r="N1234" s="38" t="e">
        <f ca="1">VLOOKUP(B1234,$C$7:$T1232,13,FALSE)</f>
        <v>#N/A</v>
      </c>
      <c r="O1234" s="38" t="e">
        <f t="shared" ca="1" si="270"/>
        <v>#N/A</v>
      </c>
      <c r="P1234" s="38" t="e">
        <f t="shared" ca="1" si="271"/>
        <v>#N/A</v>
      </c>
      <c r="Q1234" s="38" t="e">
        <f t="shared" ca="1" si="272"/>
        <v>#N/A</v>
      </c>
      <c r="R1234" s="38">
        <f t="shared" si="273"/>
        <v>6000</v>
      </c>
      <c r="S1234" s="38" t="e">
        <f t="shared" ca="1" si="274"/>
        <v>#N/A</v>
      </c>
      <c r="T1234" s="38" t="e">
        <f t="shared" si="275"/>
        <v>#N/A</v>
      </c>
    </row>
    <row r="1235" spans="2:20" x14ac:dyDescent="0.25">
      <c r="B1235" s="38" t="e">
        <f t="shared" ca="1" si="262"/>
        <v>#N/A</v>
      </c>
      <c r="C1235" s="40">
        <f>Кабельный_журнал!P1201</f>
        <v>0</v>
      </c>
      <c r="D1235" s="38" t="e">
        <f t="shared" ca="1" si="263"/>
        <v>#N/A</v>
      </c>
      <c r="E1235" s="41" t="s">
        <v>351</v>
      </c>
      <c r="F1235" s="38" t="e">
        <f t="shared" ca="1" si="264"/>
        <v>#N/A</v>
      </c>
      <c r="G1235" s="38" t="e">
        <f t="shared" si="265"/>
        <v>#N/A</v>
      </c>
      <c r="H1235" s="41" t="s">
        <v>350</v>
      </c>
      <c r="I1235" s="38" t="e">
        <f t="shared" si="266"/>
        <v>#N/A</v>
      </c>
      <c r="J1235" s="38" t="e">
        <f t="shared" si="267"/>
        <v>#N/A</v>
      </c>
      <c r="K1235" s="41" t="s">
        <v>348</v>
      </c>
      <c r="L1235" s="38">
        <f t="shared" si="268"/>
        <v>1.7500000000000002E-2</v>
      </c>
      <c r="M1235" s="38" t="e">
        <f t="shared" ca="1" si="269"/>
        <v>#N/A</v>
      </c>
      <c r="N1235" s="38" t="e">
        <f ca="1">VLOOKUP(B1235,$C$7:$T1233,13,FALSE)</f>
        <v>#N/A</v>
      </c>
      <c r="O1235" s="38" t="e">
        <f t="shared" ca="1" si="270"/>
        <v>#N/A</v>
      </c>
      <c r="P1235" s="38" t="e">
        <f t="shared" ca="1" si="271"/>
        <v>#N/A</v>
      </c>
      <c r="Q1235" s="38" t="e">
        <f t="shared" ca="1" si="272"/>
        <v>#N/A</v>
      </c>
      <c r="R1235" s="38">
        <f t="shared" si="273"/>
        <v>6000</v>
      </c>
      <c r="S1235" s="38" t="e">
        <f t="shared" ca="1" si="274"/>
        <v>#N/A</v>
      </c>
      <c r="T1235" s="38" t="e">
        <f t="shared" si="275"/>
        <v>#N/A</v>
      </c>
    </row>
    <row r="1236" spans="2:20" x14ac:dyDescent="0.25">
      <c r="B1236" s="38" t="e">
        <f t="shared" ca="1" si="262"/>
        <v>#N/A</v>
      </c>
      <c r="C1236" s="40">
        <f>Кабельный_журнал!P1202</f>
        <v>0</v>
      </c>
      <c r="D1236" s="38" t="e">
        <f t="shared" ca="1" si="263"/>
        <v>#N/A</v>
      </c>
      <c r="E1236" s="41" t="s">
        <v>351</v>
      </c>
      <c r="F1236" s="38" t="e">
        <f t="shared" ca="1" si="264"/>
        <v>#N/A</v>
      </c>
      <c r="G1236" s="38" t="e">
        <f t="shared" si="265"/>
        <v>#N/A</v>
      </c>
      <c r="H1236" s="41" t="s">
        <v>350</v>
      </c>
      <c r="I1236" s="38" t="e">
        <f t="shared" si="266"/>
        <v>#N/A</v>
      </c>
      <c r="J1236" s="38" t="e">
        <f t="shared" si="267"/>
        <v>#N/A</v>
      </c>
      <c r="K1236" s="41" t="s">
        <v>348</v>
      </c>
      <c r="L1236" s="38">
        <f t="shared" si="268"/>
        <v>1.7500000000000002E-2</v>
      </c>
      <c r="M1236" s="38" t="e">
        <f t="shared" ca="1" si="269"/>
        <v>#N/A</v>
      </c>
      <c r="N1236" s="38" t="e">
        <f ca="1">VLOOKUP(B1236,$C$7:$T1234,13,FALSE)</f>
        <v>#N/A</v>
      </c>
      <c r="O1236" s="38" t="e">
        <f t="shared" ca="1" si="270"/>
        <v>#N/A</v>
      </c>
      <c r="P1236" s="38" t="e">
        <f t="shared" ca="1" si="271"/>
        <v>#N/A</v>
      </c>
      <c r="Q1236" s="38" t="e">
        <f t="shared" ca="1" si="272"/>
        <v>#N/A</v>
      </c>
      <c r="R1236" s="38">
        <f t="shared" si="273"/>
        <v>6000</v>
      </c>
      <c r="S1236" s="38" t="e">
        <f t="shared" ca="1" si="274"/>
        <v>#N/A</v>
      </c>
      <c r="T1236" s="38" t="e">
        <f t="shared" si="275"/>
        <v>#N/A</v>
      </c>
    </row>
    <row r="1237" spans="2:20" x14ac:dyDescent="0.25">
      <c r="B1237" s="38" t="e">
        <f t="shared" ca="1" si="262"/>
        <v>#N/A</v>
      </c>
      <c r="C1237" s="40">
        <f>Кабельный_журнал!P1203</f>
        <v>0</v>
      </c>
      <c r="D1237" s="38" t="e">
        <f t="shared" ca="1" si="263"/>
        <v>#N/A</v>
      </c>
      <c r="E1237" s="41" t="s">
        <v>351</v>
      </c>
      <c r="F1237" s="38" t="e">
        <f t="shared" ca="1" si="264"/>
        <v>#N/A</v>
      </c>
      <c r="G1237" s="38" t="e">
        <f t="shared" si="265"/>
        <v>#N/A</v>
      </c>
      <c r="H1237" s="41" t="s">
        <v>350</v>
      </c>
      <c r="I1237" s="38" t="e">
        <f t="shared" si="266"/>
        <v>#N/A</v>
      </c>
      <c r="J1237" s="38" t="e">
        <f t="shared" si="267"/>
        <v>#N/A</v>
      </c>
      <c r="K1237" s="41" t="s">
        <v>348</v>
      </c>
      <c r="L1237" s="38">
        <f t="shared" si="268"/>
        <v>1.7500000000000002E-2</v>
      </c>
      <c r="M1237" s="38" t="e">
        <f t="shared" ca="1" si="269"/>
        <v>#N/A</v>
      </c>
      <c r="N1237" s="38" t="e">
        <f ca="1">VLOOKUP(B1237,$C$7:$T1235,13,FALSE)</f>
        <v>#N/A</v>
      </c>
      <c r="O1237" s="38" t="e">
        <f t="shared" ca="1" si="270"/>
        <v>#N/A</v>
      </c>
      <c r="P1237" s="38" t="e">
        <f t="shared" ca="1" si="271"/>
        <v>#N/A</v>
      </c>
      <c r="Q1237" s="38" t="e">
        <f t="shared" ca="1" si="272"/>
        <v>#N/A</v>
      </c>
      <c r="R1237" s="38">
        <f t="shared" si="273"/>
        <v>6000</v>
      </c>
      <c r="S1237" s="38" t="e">
        <f t="shared" ca="1" si="274"/>
        <v>#N/A</v>
      </c>
      <c r="T1237" s="38" t="e">
        <f t="shared" si="275"/>
        <v>#N/A</v>
      </c>
    </row>
    <row r="1238" spans="2:20" x14ac:dyDescent="0.25">
      <c r="B1238" s="38" t="e">
        <f t="shared" ca="1" si="262"/>
        <v>#N/A</v>
      </c>
      <c r="C1238" s="40">
        <f>Кабельный_журнал!P1204</f>
        <v>0</v>
      </c>
      <c r="D1238" s="38" t="e">
        <f t="shared" ca="1" si="263"/>
        <v>#N/A</v>
      </c>
      <c r="E1238" s="41" t="s">
        <v>351</v>
      </c>
      <c r="F1238" s="38" t="e">
        <f t="shared" ca="1" si="264"/>
        <v>#N/A</v>
      </c>
      <c r="G1238" s="38" t="e">
        <f t="shared" si="265"/>
        <v>#N/A</v>
      </c>
      <c r="H1238" s="41" t="s">
        <v>350</v>
      </c>
      <c r="I1238" s="38" t="e">
        <f t="shared" si="266"/>
        <v>#N/A</v>
      </c>
      <c r="J1238" s="38" t="e">
        <f t="shared" si="267"/>
        <v>#N/A</v>
      </c>
      <c r="K1238" s="41" t="s">
        <v>348</v>
      </c>
      <c r="L1238" s="38">
        <f t="shared" si="268"/>
        <v>1.7500000000000002E-2</v>
      </c>
      <c r="M1238" s="38" t="e">
        <f t="shared" ca="1" si="269"/>
        <v>#N/A</v>
      </c>
      <c r="N1238" s="38" t="e">
        <f ca="1">VLOOKUP(B1238,$C$7:$T1236,13,FALSE)</f>
        <v>#N/A</v>
      </c>
      <c r="O1238" s="38" t="e">
        <f t="shared" ca="1" si="270"/>
        <v>#N/A</v>
      </c>
      <c r="P1238" s="38" t="e">
        <f t="shared" ca="1" si="271"/>
        <v>#N/A</v>
      </c>
      <c r="Q1238" s="38" t="e">
        <f t="shared" ca="1" si="272"/>
        <v>#N/A</v>
      </c>
      <c r="R1238" s="38">
        <f t="shared" si="273"/>
        <v>6000</v>
      </c>
      <c r="S1238" s="38" t="e">
        <f t="shared" ca="1" si="274"/>
        <v>#N/A</v>
      </c>
      <c r="T1238" s="38" t="e">
        <f t="shared" si="275"/>
        <v>#N/A</v>
      </c>
    </row>
    <row r="1239" spans="2:20" x14ac:dyDescent="0.25">
      <c r="B1239" s="38" t="e">
        <f t="shared" ca="1" si="262"/>
        <v>#N/A</v>
      </c>
      <c r="C1239" s="40">
        <f>Кабельный_журнал!P1205</f>
        <v>0</v>
      </c>
      <c r="D1239" s="38" t="e">
        <f t="shared" ca="1" si="263"/>
        <v>#N/A</v>
      </c>
      <c r="E1239" s="41" t="s">
        <v>351</v>
      </c>
      <c r="F1239" s="38" t="e">
        <f t="shared" ca="1" si="264"/>
        <v>#N/A</v>
      </c>
      <c r="G1239" s="38" t="e">
        <f t="shared" si="265"/>
        <v>#N/A</v>
      </c>
      <c r="H1239" s="41" t="s">
        <v>350</v>
      </c>
      <c r="I1239" s="38" t="e">
        <f t="shared" si="266"/>
        <v>#N/A</v>
      </c>
      <c r="J1239" s="38" t="e">
        <f t="shared" si="267"/>
        <v>#N/A</v>
      </c>
      <c r="K1239" s="41" t="s">
        <v>348</v>
      </c>
      <c r="L1239" s="38">
        <f t="shared" si="268"/>
        <v>1.7500000000000002E-2</v>
      </c>
      <c r="M1239" s="38" t="e">
        <f t="shared" ca="1" si="269"/>
        <v>#N/A</v>
      </c>
      <c r="N1239" s="38" t="e">
        <f ca="1">VLOOKUP(B1239,$C$7:$T1237,13,FALSE)</f>
        <v>#N/A</v>
      </c>
      <c r="O1239" s="38" t="e">
        <f t="shared" ca="1" si="270"/>
        <v>#N/A</v>
      </c>
      <c r="P1239" s="38" t="e">
        <f t="shared" ca="1" si="271"/>
        <v>#N/A</v>
      </c>
      <c r="Q1239" s="38" t="e">
        <f t="shared" ca="1" si="272"/>
        <v>#N/A</v>
      </c>
      <c r="R1239" s="38">
        <f t="shared" si="273"/>
        <v>6000</v>
      </c>
      <c r="S1239" s="38" t="e">
        <f t="shared" ca="1" si="274"/>
        <v>#N/A</v>
      </c>
      <c r="T1239" s="38" t="e">
        <f t="shared" si="275"/>
        <v>#N/A</v>
      </c>
    </row>
    <row r="1240" spans="2:20" x14ac:dyDescent="0.25">
      <c r="B1240" s="38" t="e">
        <f t="shared" ca="1" si="262"/>
        <v>#N/A</v>
      </c>
      <c r="C1240" s="40">
        <f>Кабельный_журнал!P1206</f>
        <v>0</v>
      </c>
      <c r="D1240" s="38" t="e">
        <f t="shared" ca="1" si="263"/>
        <v>#N/A</v>
      </c>
      <c r="E1240" s="41" t="s">
        <v>351</v>
      </c>
      <c r="F1240" s="38" t="e">
        <f t="shared" ca="1" si="264"/>
        <v>#N/A</v>
      </c>
      <c r="G1240" s="38" t="e">
        <f t="shared" si="265"/>
        <v>#N/A</v>
      </c>
      <c r="H1240" s="41" t="s">
        <v>350</v>
      </c>
      <c r="I1240" s="38" t="e">
        <f t="shared" si="266"/>
        <v>#N/A</v>
      </c>
      <c r="J1240" s="38" t="e">
        <f t="shared" si="267"/>
        <v>#N/A</v>
      </c>
      <c r="K1240" s="41" t="s">
        <v>348</v>
      </c>
      <c r="L1240" s="38">
        <f t="shared" si="268"/>
        <v>1.7500000000000002E-2</v>
      </c>
      <c r="M1240" s="38" t="e">
        <f t="shared" ca="1" si="269"/>
        <v>#N/A</v>
      </c>
      <c r="N1240" s="38" t="e">
        <f ca="1">VLOOKUP(B1240,$C$7:$T1238,13,FALSE)</f>
        <v>#N/A</v>
      </c>
      <c r="O1240" s="38" t="e">
        <f t="shared" ca="1" si="270"/>
        <v>#N/A</v>
      </c>
      <c r="P1240" s="38" t="e">
        <f t="shared" ca="1" si="271"/>
        <v>#N/A</v>
      </c>
      <c r="Q1240" s="38" t="e">
        <f t="shared" ca="1" si="272"/>
        <v>#N/A</v>
      </c>
      <c r="R1240" s="38">
        <f t="shared" si="273"/>
        <v>6000</v>
      </c>
      <c r="S1240" s="38" t="e">
        <f t="shared" ca="1" si="274"/>
        <v>#N/A</v>
      </c>
      <c r="T1240" s="38" t="e">
        <f t="shared" si="275"/>
        <v>#N/A</v>
      </c>
    </row>
    <row r="1241" spans="2:20" x14ac:dyDescent="0.25">
      <c r="B1241" s="38" t="e">
        <f t="shared" ca="1" si="262"/>
        <v>#N/A</v>
      </c>
      <c r="C1241" s="40">
        <f>Кабельный_журнал!P1207</f>
        <v>0</v>
      </c>
      <c r="D1241" s="38" t="e">
        <f t="shared" ca="1" si="263"/>
        <v>#N/A</v>
      </c>
      <c r="E1241" s="41" t="s">
        <v>351</v>
      </c>
      <c r="F1241" s="38" t="e">
        <f t="shared" ca="1" si="264"/>
        <v>#N/A</v>
      </c>
      <c r="G1241" s="38" t="e">
        <f t="shared" si="265"/>
        <v>#N/A</v>
      </c>
      <c r="H1241" s="41" t="s">
        <v>350</v>
      </c>
      <c r="I1241" s="38" t="e">
        <f t="shared" si="266"/>
        <v>#N/A</v>
      </c>
      <c r="J1241" s="38" t="e">
        <f t="shared" si="267"/>
        <v>#N/A</v>
      </c>
      <c r="K1241" s="41" t="s">
        <v>348</v>
      </c>
      <c r="L1241" s="38">
        <f t="shared" si="268"/>
        <v>1.7500000000000002E-2</v>
      </c>
      <c r="M1241" s="38" t="e">
        <f t="shared" ca="1" si="269"/>
        <v>#N/A</v>
      </c>
      <c r="N1241" s="38" t="e">
        <f ca="1">VLOOKUP(B1241,$C$7:$T1239,13,FALSE)</f>
        <v>#N/A</v>
      </c>
      <c r="O1241" s="38" t="e">
        <f t="shared" ca="1" si="270"/>
        <v>#N/A</v>
      </c>
      <c r="P1241" s="38" t="e">
        <f t="shared" ca="1" si="271"/>
        <v>#N/A</v>
      </c>
      <c r="Q1241" s="38" t="e">
        <f t="shared" ca="1" si="272"/>
        <v>#N/A</v>
      </c>
      <c r="R1241" s="38">
        <f t="shared" si="273"/>
        <v>6000</v>
      </c>
      <c r="S1241" s="38" t="e">
        <f t="shared" ca="1" si="274"/>
        <v>#N/A</v>
      </c>
      <c r="T1241" s="38" t="e">
        <f t="shared" si="275"/>
        <v>#N/A</v>
      </c>
    </row>
    <row r="1242" spans="2:20" x14ac:dyDescent="0.25">
      <c r="B1242" s="38" t="e">
        <f t="shared" ca="1" si="262"/>
        <v>#N/A</v>
      </c>
      <c r="C1242" s="40">
        <f>Кабельный_журнал!P1208</f>
        <v>0</v>
      </c>
      <c r="D1242" s="38" t="e">
        <f t="shared" ca="1" si="263"/>
        <v>#N/A</v>
      </c>
      <c r="E1242" s="41" t="s">
        <v>351</v>
      </c>
      <c r="F1242" s="38" t="e">
        <f t="shared" ca="1" si="264"/>
        <v>#N/A</v>
      </c>
      <c r="G1242" s="38" t="e">
        <f t="shared" si="265"/>
        <v>#N/A</v>
      </c>
      <c r="H1242" s="41" t="s">
        <v>350</v>
      </c>
      <c r="I1242" s="38" t="e">
        <f t="shared" si="266"/>
        <v>#N/A</v>
      </c>
      <c r="J1242" s="38" t="e">
        <f t="shared" si="267"/>
        <v>#N/A</v>
      </c>
      <c r="K1242" s="41" t="s">
        <v>348</v>
      </c>
      <c r="L1242" s="38">
        <f t="shared" si="268"/>
        <v>1.7500000000000002E-2</v>
      </c>
      <c r="M1242" s="38" t="e">
        <f t="shared" ca="1" si="269"/>
        <v>#N/A</v>
      </c>
      <c r="N1242" s="38" t="e">
        <f ca="1">VLOOKUP(B1242,$C$7:$T1240,13,FALSE)</f>
        <v>#N/A</v>
      </c>
      <c r="O1242" s="38" t="e">
        <f t="shared" ca="1" si="270"/>
        <v>#N/A</v>
      </c>
      <c r="P1242" s="38" t="e">
        <f t="shared" ca="1" si="271"/>
        <v>#N/A</v>
      </c>
      <c r="Q1242" s="38" t="e">
        <f t="shared" ca="1" si="272"/>
        <v>#N/A</v>
      </c>
      <c r="R1242" s="38">
        <f t="shared" si="273"/>
        <v>6000</v>
      </c>
      <c r="S1242" s="38" t="e">
        <f t="shared" ca="1" si="274"/>
        <v>#N/A</v>
      </c>
      <c r="T1242" s="38" t="e">
        <f t="shared" si="275"/>
        <v>#N/A</v>
      </c>
    </row>
    <row r="1243" spans="2:20" x14ac:dyDescent="0.25">
      <c r="B1243" s="38" t="e">
        <f t="shared" ca="1" si="262"/>
        <v>#N/A</v>
      </c>
      <c r="C1243" s="40">
        <f>Кабельный_журнал!P1209</f>
        <v>0</v>
      </c>
      <c r="D1243" s="38" t="e">
        <f t="shared" ca="1" si="263"/>
        <v>#N/A</v>
      </c>
      <c r="E1243" s="41" t="s">
        <v>351</v>
      </c>
      <c r="F1243" s="38" t="e">
        <f t="shared" ca="1" si="264"/>
        <v>#N/A</v>
      </c>
      <c r="G1243" s="38" t="e">
        <f t="shared" si="265"/>
        <v>#N/A</v>
      </c>
      <c r="H1243" s="41" t="s">
        <v>350</v>
      </c>
      <c r="I1243" s="38" t="e">
        <f t="shared" si="266"/>
        <v>#N/A</v>
      </c>
      <c r="J1243" s="38" t="e">
        <f t="shared" si="267"/>
        <v>#N/A</v>
      </c>
      <c r="K1243" s="41" t="s">
        <v>348</v>
      </c>
      <c r="L1243" s="38">
        <f t="shared" si="268"/>
        <v>1.7500000000000002E-2</v>
      </c>
      <c r="M1243" s="38" t="e">
        <f t="shared" ca="1" si="269"/>
        <v>#N/A</v>
      </c>
      <c r="N1243" s="38" t="e">
        <f ca="1">VLOOKUP(B1243,$C$7:$T1241,13,FALSE)</f>
        <v>#N/A</v>
      </c>
      <c r="O1243" s="38" t="e">
        <f t="shared" ca="1" si="270"/>
        <v>#N/A</v>
      </c>
      <c r="P1243" s="38" t="e">
        <f t="shared" ca="1" si="271"/>
        <v>#N/A</v>
      </c>
      <c r="Q1243" s="38" t="e">
        <f t="shared" ca="1" si="272"/>
        <v>#N/A</v>
      </c>
      <c r="R1243" s="38">
        <f t="shared" si="273"/>
        <v>6000</v>
      </c>
      <c r="S1243" s="38" t="e">
        <f t="shared" ca="1" si="274"/>
        <v>#N/A</v>
      </c>
      <c r="T1243" s="38" t="e">
        <f t="shared" si="275"/>
        <v>#N/A</v>
      </c>
    </row>
    <row r="1244" spans="2:20" x14ac:dyDescent="0.25">
      <c r="B1244" s="38" t="e">
        <f t="shared" ca="1" si="262"/>
        <v>#N/A</v>
      </c>
      <c r="C1244" s="40">
        <f>Кабельный_журнал!P1210</f>
        <v>0</v>
      </c>
      <c r="D1244" s="38" t="e">
        <f t="shared" ca="1" si="263"/>
        <v>#N/A</v>
      </c>
      <c r="E1244" s="41" t="s">
        <v>351</v>
      </c>
      <c r="F1244" s="38" t="e">
        <f t="shared" ca="1" si="264"/>
        <v>#N/A</v>
      </c>
      <c r="G1244" s="38" t="e">
        <f t="shared" si="265"/>
        <v>#N/A</v>
      </c>
      <c r="H1244" s="41" t="s">
        <v>350</v>
      </c>
      <c r="I1244" s="38" t="e">
        <f t="shared" si="266"/>
        <v>#N/A</v>
      </c>
      <c r="J1244" s="38" t="e">
        <f t="shared" si="267"/>
        <v>#N/A</v>
      </c>
      <c r="K1244" s="41" t="s">
        <v>348</v>
      </c>
      <c r="L1244" s="38">
        <f t="shared" si="268"/>
        <v>1.7500000000000002E-2</v>
      </c>
      <c r="M1244" s="38" t="e">
        <f t="shared" ca="1" si="269"/>
        <v>#N/A</v>
      </c>
      <c r="N1244" s="38" t="e">
        <f ca="1">VLOOKUP(B1244,$C$7:$T1242,13,FALSE)</f>
        <v>#N/A</v>
      </c>
      <c r="O1244" s="38" t="e">
        <f t="shared" ca="1" si="270"/>
        <v>#N/A</v>
      </c>
      <c r="P1244" s="38" t="e">
        <f t="shared" ca="1" si="271"/>
        <v>#N/A</v>
      </c>
      <c r="Q1244" s="38" t="e">
        <f t="shared" ca="1" si="272"/>
        <v>#N/A</v>
      </c>
      <c r="R1244" s="38">
        <f t="shared" si="273"/>
        <v>6000</v>
      </c>
      <c r="S1244" s="38" t="e">
        <f t="shared" ca="1" si="274"/>
        <v>#N/A</v>
      </c>
      <c r="T1244" s="38" t="e">
        <f t="shared" si="275"/>
        <v>#N/A</v>
      </c>
    </row>
    <row r="1245" spans="2:20" x14ac:dyDescent="0.25">
      <c r="B1245" s="38" t="e">
        <f t="shared" ca="1" si="262"/>
        <v>#N/A</v>
      </c>
      <c r="C1245" s="40">
        <f>Кабельный_журнал!P1211</f>
        <v>0</v>
      </c>
      <c r="D1245" s="38" t="e">
        <f t="shared" ca="1" si="263"/>
        <v>#N/A</v>
      </c>
      <c r="E1245" s="41" t="s">
        <v>351</v>
      </c>
      <c r="F1245" s="38" t="e">
        <f t="shared" ca="1" si="264"/>
        <v>#N/A</v>
      </c>
      <c r="G1245" s="38" t="e">
        <f t="shared" si="265"/>
        <v>#N/A</v>
      </c>
      <c r="H1245" s="41" t="s">
        <v>350</v>
      </c>
      <c r="I1245" s="38" t="e">
        <f t="shared" si="266"/>
        <v>#N/A</v>
      </c>
      <c r="J1245" s="38" t="e">
        <f t="shared" si="267"/>
        <v>#N/A</v>
      </c>
      <c r="K1245" s="41" t="s">
        <v>348</v>
      </c>
      <c r="L1245" s="38">
        <f t="shared" si="268"/>
        <v>1.7500000000000002E-2</v>
      </c>
      <c r="M1245" s="38" t="e">
        <f t="shared" ca="1" si="269"/>
        <v>#N/A</v>
      </c>
      <c r="N1245" s="38" t="e">
        <f ca="1">VLOOKUP(B1245,$C$7:$T1243,13,FALSE)</f>
        <v>#N/A</v>
      </c>
      <c r="O1245" s="38" t="e">
        <f t="shared" ca="1" si="270"/>
        <v>#N/A</v>
      </c>
      <c r="P1245" s="38" t="e">
        <f t="shared" ca="1" si="271"/>
        <v>#N/A</v>
      </c>
      <c r="Q1245" s="38" t="e">
        <f t="shared" ca="1" si="272"/>
        <v>#N/A</v>
      </c>
      <c r="R1245" s="38">
        <f t="shared" si="273"/>
        <v>6000</v>
      </c>
      <c r="S1245" s="38" t="e">
        <f t="shared" ca="1" si="274"/>
        <v>#N/A</v>
      </c>
      <c r="T1245" s="38" t="e">
        <f t="shared" si="275"/>
        <v>#N/A</v>
      </c>
    </row>
    <row r="1246" spans="2:20" x14ac:dyDescent="0.25">
      <c r="B1246" s="38" t="e">
        <f t="shared" ca="1" si="262"/>
        <v>#N/A</v>
      </c>
      <c r="C1246" s="40">
        <f>Кабельный_журнал!P1212</f>
        <v>0</v>
      </c>
      <c r="D1246" s="38" t="e">
        <f t="shared" ca="1" si="263"/>
        <v>#N/A</v>
      </c>
      <c r="E1246" s="41" t="s">
        <v>351</v>
      </c>
      <c r="F1246" s="38" t="e">
        <f t="shared" ca="1" si="264"/>
        <v>#N/A</v>
      </c>
      <c r="G1246" s="38" t="e">
        <f t="shared" si="265"/>
        <v>#N/A</v>
      </c>
      <c r="H1246" s="41" t="s">
        <v>350</v>
      </c>
      <c r="I1246" s="38" t="e">
        <f t="shared" si="266"/>
        <v>#N/A</v>
      </c>
      <c r="J1246" s="38" t="e">
        <f t="shared" si="267"/>
        <v>#N/A</v>
      </c>
      <c r="K1246" s="41" t="s">
        <v>348</v>
      </c>
      <c r="L1246" s="38">
        <f t="shared" si="268"/>
        <v>1.7500000000000002E-2</v>
      </c>
      <c r="M1246" s="38" t="e">
        <f t="shared" ca="1" si="269"/>
        <v>#N/A</v>
      </c>
      <c r="N1246" s="38" t="e">
        <f ca="1">VLOOKUP(B1246,$C$7:$T1244,13,FALSE)</f>
        <v>#N/A</v>
      </c>
      <c r="O1246" s="38" t="e">
        <f t="shared" ca="1" si="270"/>
        <v>#N/A</v>
      </c>
      <c r="P1246" s="38" t="e">
        <f t="shared" ca="1" si="271"/>
        <v>#N/A</v>
      </c>
      <c r="Q1246" s="38" t="e">
        <f t="shared" ca="1" si="272"/>
        <v>#N/A</v>
      </c>
      <c r="R1246" s="38">
        <f t="shared" si="273"/>
        <v>6000</v>
      </c>
      <c r="S1246" s="38" t="e">
        <f t="shared" ca="1" si="274"/>
        <v>#N/A</v>
      </c>
      <c r="T1246" s="38" t="e">
        <f t="shared" si="275"/>
        <v>#N/A</v>
      </c>
    </row>
    <row r="1247" spans="2:20" x14ac:dyDescent="0.25">
      <c r="B1247" s="38" t="e">
        <f t="shared" ca="1" si="262"/>
        <v>#N/A</v>
      </c>
      <c r="C1247" s="40">
        <f>Кабельный_журнал!P1213</f>
        <v>0</v>
      </c>
      <c r="D1247" s="38" t="e">
        <f t="shared" ca="1" si="263"/>
        <v>#N/A</v>
      </c>
      <c r="E1247" s="41" t="s">
        <v>351</v>
      </c>
      <c r="F1247" s="38" t="e">
        <f t="shared" ca="1" si="264"/>
        <v>#N/A</v>
      </c>
      <c r="G1247" s="38" t="e">
        <f t="shared" si="265"/>
        <v>#N/A</v>
      </c>
      <c r="H1247" s="41" t="s">
        <v>350</v>
      </c>
      <c r="I1247" s="38" t="e">
        <f t="shared" si="266"/>
        <v>#N/A</v>
      </c>
      <c r="J1247" s="38" t="e">
        <f t="shared" si="267"/>
        <v>#N/A</v>
      </c>
      <c r="K1247" s="41" t="s">
        <v>348</v>
      </c>
      <c r="L1247" s="38">
        <f t="shared" si="268"/>
        <v>1.7500000000000002E-2</v>
      </c>
      <c r="M1247" s="38" t="e">
        <f t="shared" ca="1" si="269"/>
        <v>#N/A</v>
      </c>
      <c r="N1247" s="38" t="e">
        <f ca="1">VLOOKUP(B1247,$C$7:$T1245,13,FALSE)</f>
        <v>#N/A</v>
      </c>
      <c r="O1247" s="38" t="e">
        <f t="shared" ca="1" si="270"/>
        <v>#N/A</v>
      </c>
      <c r="P1247" s="38" t="e">
        <f t="shared" ca="1" si="271"/>
        <v>#N/A</v>
      </c>
      <c r="Q1247" s="38" t="e">
        <f t="shared" ca="1" si="272"/>
        <v>#N/A</v>
      </c>
      <c r="R1247" s="38">
        <f t="shared" si="273"/>
        <v>6000</v>
      </c>
      <c r="S1247" s="38" t="e">
        <f t="shared" ca="1" si="274"/>
        <v>#N/A</v>
      </c>
      <c r="T1247" s="38" t="e">
        <f t="shared" si="275"/>
        <v>#N/A</v>
      </c>
    </row>
    <row r="1248" spans="2:20" x14ac:dyDescent="0.25">
      <c r="B1248" s="38" t="e">
        <f t="shared" ca="1" si="262"/>
        <v>#N/A</v>
      </c>
      <c r="C1248" s="40">
        <f>Кабельный_журнал!P1214</f>
        <v>0</v>
      </c>
      <c r="D1248" s="38" t="e">
        <f t="shared" ca="1" si="263"/>
        <v>#N/A</v>
      </c>
      <c r="E1248" s="41" t="s">
        <v>351</v>
      </c>
      <c r="F1248" s="38" t="e">
        <f t="shared" ca="1" si="264"/>
        <v>#N/A</v>
      </c>
      <c r="G1248" s="38" t="e">
        <f t="shared" si="265"/>
        <v>#N/A</v>
      </c>
      <c r="H1248" s="41" t="s">
        <v>350</v>
      </c>
      <c r="I1248" s="38" t="e">
        <f t="shared" si="266"/>
        <v>#N/A</v>
      </c>
      <c r="J1248" s="38" t="e">
        <f t="shared" si="267"/>
        <v>#N/A</v>
      </c>
      <c r="K1248" s="41" t="s">
        <v>348</v>
      </c>
      <c r="L1248" s="38">
        <f t="shared" si="268"/>
        <v>1.7500000000000002E-2</v>
      </c>
      <c r="M1248" s="38" t="e">
        <f t="shared" ca="1" si="269"/>
        <v>#N/A</v>
      </c>
      <c r="N1248" s="38" t="e">
        <f ca="1">VLOOKUP(B1248,$C$7:$T1246,13,FALSE)</f>
        <v>#N/A</v>
      </c>
      <c r="O1248" s="38" t="e">
        <f t="shared" ca="1" si="270"/>
        <v>#N/A</v>
      </c>
      <c r="P1248" s="38" t="e">
        <f t="shared" ca="1" si="271"/>
        <v>#N/A</v>
      </c>
      <c r="Q1248" s="38" t="e">
        <f t="shared" ca="1" si="272"/>
        <v>#N/A</v>
      </c>
      <c r="R1248" s="38">
        <f t="shared" si="273"/>
        <v>6000</v>
      </c>
      <c r="S1248" s="38" t="e">
        <f t="shared" ca="1" si="274"/>
        <v>#N/A</v>
      </c>
      <c r="T1248" s="38" t="e">
        <f t="shared" si="275"/>
        <v>#N/A</v>
      </c>
    </row>
    <row r="1249" spans="2:20" x14ac:dyDescent="0.25">
      <c r="B1249" s="38" t="e">
        <f t="shared" ca="1" si="262"/>
        <v>#N/A</v>
      </c>
      <c r="C1249" s="40">
        <f>Кабельный_журнал!P1215</f>
        <v>0</v>
      </c>
      <c r="D1249" s="38" t="e">
        <f t="shared" ca="1" si="263"/>
        <v>#N/A</v>
      </c>
      <c r="E1249" s="41" t="s">
        <v>351</v>
      </c>
      <c r="F1249" s="38" t="e">
        <f t="shared" ca="1" si="264"/>
        <v>#N/A</v>
      </c>
      <c r="G1249" s="38" t="e">
        <f t="shared" si="265"/>
        <v>#N/A</v>
      </c>
      <c r="H1249" s="41" t="s">
        <v>350</v>
      </c>
      <c r="I1249" s="38" t="e">
        <f t="shared" si="266"/>
        <v>#N/A</v>
      </c>
      <c r="J1249" s="38" t="e">
        <f t="shared" si="267"/>
        <v>#N/A</v>
      </c>
      <c r="K1249" s="41" t="s">
        <v>348</v>
      </c>
      <c r="L1249" s="38">
        <f t="shared" si="268"/>
        <v>1.7500000000000002E-2</v>
      </c>
      <c r="M1249" s="38" t="e">
        <f t="shared" ca="1" si="269"/>
        <v>#N/A</v>
      </c>
      <c r="N1249" s="38" t="e">
        <f ca="1">VLOOKUP(B1249,$C$7:$T1247,13,FALSE)</f>
        <v>#N/A</v>
      </c>
      <c r="O1249" s="38" t="e">
        <f t="shared" ca="1" si="270"/>
        <v>#N/A</v>
      </c>
      <c r="P1249" s="38" t="e">
        <f t="shared" ca="1" si="271"/>
        <v>#N/A</v>
      </c>
      <c r="Q1249" s="38" t="e">
        <f t="shared" ca="1" si="272"/>
        <v>#N/A</v>
      </c>
      <c r="R1249" s="38">
        <f t="shared" si="273"/>
        <v>6000</v>
      </c>
      <c r="S1249" s="38" t="e">
        <f t="shared" ca="1" si="274"/>
        <v>#N/A</v>
      </c>
      <c r="T1249" s="38" t="e">
        <f t="shared" si="275"/>
        <v>#N/A</v>
      </c>
    </row>
    <row r="1250" spans="2:20" x14ac:dyDescent="0.25">
      <c r="B1250" s="38" t="e">
        <f t="shared" ca="1" si="262"/>
        <v>#N/A</v>
      </c>
      <c r="C1250" s="40">
        <f>Кабельный_журнал!P1216</f>
        <v>0</v>
      </c>
      <c r="D1250" s="38" t="e">
        <f t="shared" ca="1" si="263"/>
        <v>#N/A</v>
      </c>
      <c r="E1250" s="41" t="s">
        <v>351</v>
      </c>
      <c r="F1250" s="38" t="e">
        <f t="shared" ca="1" si="264"/>
        <v>#N/A</v>
      </c>
      <c r="G1250" s="38" t="e">
        <f t="shared" si="265"/>
        <v>#N/A</v>
      </c>
      <c r="H1250" s="41" t="s">
        <v>350</v>
      </c>
      <c r="I1250" s="38" t="e">
        <f t="shared" si="266"/>
        <v>#N/A</v>
      </c>
      <c r="J1250" s="38" t="e">
        <f t="shared" si="267"/>
        <v>#N/A</v>
      </c>
      <c r="K1250" s="41" t="s">
        <v>348</v>
      </c>
      <c r="L1250" s="38">
        <f t="shared" si="268"/>
        <v>1.7500000000000002E-2</v>
      </c>
      <c r="M1250" s="38" t="e">
        <f t="shared" ca="1" si="269"/>
        <v>#N/A</v>
      </c>
      <c r="N1250" s="38" t="e">
        <f ca="1">VLOOKUP(B1250,$C$7:$T1248,13,FALSE)</f>
        <v>#N/A</v>
      </c>
      <c r="O1250" s="38" t="e">
        <f t="shared" ca="1" si="270"/>
        <v>#N/A</v>
      </c>
      <c r="P1250" s="38" t="e">
        <f t="shared" ca="1" si="271"/>
        <v>#N/A</v>
      </c>
      <c r="Q1250" s="38" t="e">
        <f t="shared" ca="1" si="272"/>
        <v>#N/A</v>
      </c>
      <c r="R1250" s="38">
        <f t="shared" si="273"/>
        <v>6000</v>
      </c>
      <c r="S1250" s="38" t="e">
        <f t="shared" ca="1" si="274"/>
        <v>#N/A</v>
      </c>
      <c r="T1250" s="38" t="e">
        <f t="shared" si="275"/>
        <v>#N/A</v>
      </c>
    </row>
    <row r="1251" spans="2:20" x14ac:dyDescent="0.25">
      <c r="B1251" s="38" t="e">
        <f t="shared" ca="1" si="262"/>
        <v>#N/A</v>
      </c>
      <c r="C1251" s="40">
        <f>Кабельный_журнал!P1217</f>
        <v>0</v>
      </c>
      <c r="D1251" s="38" t="e">
        <f t="shared" ca="1" si="263"/>
        <v>#N/A</v>
      </c>
      <c r="E1251" s="41" t="s">
        <v>351</v>
      </c>
      <c r="F1251" s="38" t="e">
        <f t="shared" ca="1" si="264"/>
        <v>#N/A</v>
      </c>
      <c r="G1251" s="38" t="e">
        <f t="shared" si="265"/>
        <v>#N/A</v>
      </c>
      <c r="H1251" s="41" t="s">
        <v>350</v>
      </c>
      <c r="I1251" s="38" t="e">
        <f t="shared" si="266"/>
        <v>#N/A</v>
      </c>
      <c r="J1251" s="38" t="e">
        <f t="shared" si="267"/>
        <v>#N/A</v>
      </c>
      <c r="K1251" s="41" t="s">
        <v>348</v>
      </c>
      <c r="L1251" s="38">
        <f t="shared" si="268"/>
        <v>1.7500000000000002E-2</v>
      </c>
      <c r="M1251" s="38" t="e">
        <f t="shared" ca="1" si="269"/>
        <v>#N/A</v>
      </c>
      <c r="N1251" s="38" t="e">
        <f ca="1">VLOOKUP(B1251,$C$7:$T1249,13,FALSE)</f>
        <v>#N/A</v>
      </c>
      <c r="O1251" s="38" t="e">
        <f t="shared" ca="1" si="270"/>
        <v>#N/A</v>
      </c>
      <c r="P1251" s="38" t="e">
        <f t="shared" ca="1" si="271"/>
        <v>#N/A</v>
      </c>
      <c r="Q1251" s="38" t="e">
        <f t="shared" ca="1" si="272"/>
        <v>#N/A</v>
      </c>
      <c r="R1251" s="38">
        <f t="shared" si="273"/>
        <v>6000</v>
      </c>
      <c r="S1251" s="38" t="e">
        <f t="shared" ca="1" si="274"/>
        <v>#N/A</v>
      </c>
      <c r="T1251" s="38" t="e">
        <f t="shared" si="275"/>
        <v>#N/A</v>
      </c>
    </row>
    <row r="1252" spans="2:20" x14ac:dyDescent="0.25">
      <c r="B1252" s="38" t="e">
        <f t="shared" ca="1" si="262"/>
        <v>#N/A</v>
      </c>
      <c r="C1252" s="40">
        <f>Кабельный_журнал!P1218</f>
        <v>0</v>
      </c>
      <c r="D1252" s="38" t="e">
        <f t="shared" ca="1" si="263"/>
        <v>#N/A</v>
      </c>
      <c r="E1252" s="41" t="s">
        <v>351</v>
      </c>
      <c r="F1252" s="38" t="e">
        <f t="shared" ca="1" si="264"/>
        <v>#N/A</v>
      </c>
      <c r="G1252" s="38" t="e">
        <f t="shared" si="265"/>
        <v>#N/A</v>
      </c>
      <c r="H1252" s="41" t="s">
        <v>350</v>
      </c>
      <c r="I1252" s="38" t="e">
        <f t="shared" si="266"/>
        <v>#N/A</v>
      </c>
      <c r="J1252" s="38" t="e">
        <f t="shared" si="267"/>
        <v>#N/A</v>
      </c>
      <c r="K1252" s="41" t="s">
        <v>348</v>
      </c>
      <c r="L1252" s="38">
        <f t="shared" si="268"/>
        <v>1.7500000000000002E-2</v>
      </c>
      <c r="M1252" s="38" t="e">
        <f t="shared" ca="1" si="269"/>
        <v>#N/A</v>
      </c>
      <c r="N1252" s="38" t="e">
        <f ca="1">VLOOKUP(B1252,$C$7:$T1250,13,FALSE)</f>
        <v>#N/A</v>
      </c>
      <c r="O1252" s="38" t="e">
        <f t="shared" ca="1" si="270"/>
        <v>#N/A</v>
      </c>
      <c r="P1252" s="38" t="e">
        <f t="shared" ca="1" si="271"/>
        <v>#N/A</v>
      </c>
      <c r="Q1252" s="38" t="e">
        <f t="shared" ca="1" si="272"/>
        <v>#N/A</v>
      </c>
      <c r="R1252" s="38">
        <f t="shared" si="273"/>
        <v>6000</v>
      </c>
      <c r="S1252" s="38" t="e">
        <f t="shared" ca="1" si="274"/>
        <v>#N/A</v>
      </c>
      <c r="T1252" s="38" t="e">
        <f t="shared" si="275"/>
        <v>#N/A</v>
      </c>
    </row>
    <row r="1253" spans="2:20" x14ac:dyDescent="0.25">
      <c r="B1253" s="38" t="e">
        <f t="shared" ca="1" si="262"/>
        <v>#N/A</v>
      </c>
      <c r="C1253" s="40">
        <f>Кабельный_журнал!P1219</f>
        <v>0</v>
      </c>
      <c r="D1253" s="38" t="e">
        <f t="shared" ca="1" si="263"/>
        <v>#N/A</v>
      </c>
      <c r="E1253" s="41" t="s">
        <v>351</v>
      </c>
      <c r="F1253" s="38" t="e">
        <f t="shared" ca="1" si="264"/>
        <v>#N/A</v>
      </c>
      <c r="G1253" s="38" t="e">
        <f t="shared" si="265"/>
        <v>#N/A</v>
      </c>
      <c r="H1253" s="41" t="s">
        <v>350</v>
      </c>
      <c r="I1253" s="38" t="e">
        <f t="shared" si="266"/>
        <v>#N/A</v>
      </c>
      <c r="J1253" s="38" t="e">
        <f t="shared" si="267"/>
        <v>#N/A</v>
      </c>
      <c r="K1253" s="41" t="s">
        <v>348</v>
      </c>
      <c r="L1253" s="38">
        <f t="shared" si="268"/>
        <v>1.7500000000000002E-2</v>
      </c>
      <c r="M1253" s="38" t="e">
        <f t="shared" ca="1" si="269"/>
        <v>#N/A</v>
      </c>
      <c r="N1253" s="38" t="e">
        <f ca="1">VLOOKUP(B1253,$C$7:$T1251,13,FALSE)</f>
        <v>#N/A</v>
      </c>
      <c r="O1253" s="38" t="e">
        <f t="shared" ca="1" si="270"/>
        <v>#N/A</v>
      </c>
      <c r="P1253" s="38" t="e">
        <f t="shared" ca="1" si="271"/>
        <v>#N/A</v>
      </c>
      <c r="Q1253" s="38" t="e">
        <f t="shared" ca="1" si="272"/>
        <v>#N/A</v>
      </c>
      <c r="R1253" s="38">
        <f t="shared" si="273"/>
        <v>6000</v>
      </c>
      <c r="S1253" s="38" t="e">
        <f t="shared" ca="1" si="274"/>
        <v>#N/A</v>
      </c>
      <c r="T1253" s="38" t="e">
        <f t="shared" si="275"/>
        <v>#N/A</v>
      </c>
    </row>
    <row r="1254" spans="2:20" x14ac:dyDescent="0.25">
      <c r="B1254" s="38" t="e">
        <f t="shared" ca="1" si="262"/>
        <v>#N/A</v>
      </c>
      <c r="C1254" s="40">
        <f>Кабельный_журнал!P1220</f>
        <v>0</v>
      </c>
      <c r="D1254" s="38" t="e">
        <f t="shared" ca="1" si="263"/>
        <v>#N/A</v>
      </c>
      <c r="E1254" s="41" t="s">
        <v>351</v>
      </c>
      <c r="F1254" s="38" t="e">
        <f t="shared" ca="1" si="264"/>
        <v>#N/A</v>
      </c>
      <c r="G1254" s="38" t="e">
        <f t="shared" si="265"/>
        <v>#N/A</v>
      </c>
      <c r="H1254" s="41" t="s">
        <v>350</v>
      </c>
      <c r="I1254" s="38" t="e">
        <f t="shared" si="266"/>
        <v>#N/A</v>
      </c>
      <c r="J1254" s="38" t="e">
        <f t="shared" si="267"/>
        <v>#N/A</v>
      </c>
      <c r="K1254" s="41" t="s">
        <v>348</v>
      </c>
      <c r="L1254" s="38">
        <f t="shared" si="268"/>
        <v>1.7500000000000002E-2</v>
      </c>
      <c r="M1254" s="38" t="e">
        <f t="shared" ca="1" si="269"/>
        <v>#N/A</v>
      </c>
      <c r="N1254" s="38" t="e">
        <f ca="1">VLOOKUP(B1254,$C$7:$T1252,13,FALSE)</f>
        <v>#N/A</v>
      </c>
      <c r="O1254" s="38" t="e">
        <f t="shared" ca="1" si="270"/>
        <v>#N/A</v>
      </c>
      <c r="P1254" s="38" t="e">
        <f t="shared" ca="1" si="271"/>
        <v>#N/A</v>
      </c>
      <c r="Q1254" s="38" t="e">
        <f t="shared" ca="1" si="272"/>
        <v>#N/A</v>
      </c>
      <c r="R1254" s="38">
        <f t="shared" si="273"/>
        <v>6000</v>
      </c>
      <c r="S1254" s="38" t="e">
        <f t="shared" ca="1" si="274"/>
        <v>#N/A</v>
      </c>
      <c r="T1254" s="38" t="e">
        <f t="shared" si="275"/>
        <v>#N/A</v>
      </c>
    </row>
    <row r="1255" spans="2:20" x14ac:dyDescent="0.25">
      <c r="B1255" s="38" t="e">
        <f t="shared" ref="B1255:B1318" ca="1" si="276">VLOOKUP(C1255,Кабельный_журнал,2,FALSE)</f>
        <v>#N/A</v>
      </c>
      <c r="C1255" s="40">
        <f>Кабельный_журнал!P1221</f>
        <v>0</v>
      </c>
      <c r="D1255" s="38" t="e">
        <f t="shared" ref="D1255:D1318" ca="1" si="277">B1255&amp;"-"&amp;C1255</f>
        <v>#N/A</v>
      </c>
      <c r="E1255" s="41" t="s">
        <v>351</v>
      </c>
      <c r="F1255" s="38" t="e">
        <f t="shared" ref="F1255:F1318" ca="1" si="278">VLOOKUP(C1255,Кабельный_журнал,8,FALSE)</f>
        <v>#N/A</v>
      </c>
      <c r="G1255" s="38" t="e">
        <f t="shared" ref="G1255:G1318" si="279">VLOOKUP(C1255,Исходные_данные,21,FALSE)</f>
        <v>#N/A</v>
      </c>
      <c r="H1255" s="41" t="s">
        <v>350</v>
      </c>
      <c r="I1255" s="38" t="e">
        <f t="shared" ref="I1255:I1318" si="280">VLOOKUP(C1255,Исходные_данные,22,FALSE)</f>
        <v>#N/A</v>
      </c>
      <c r="J1255" s="38" t="e">
        <f t="shared" ref="J1255:J1318" si="281">I1255</f>
        <v>#N/A</v>
      </c>
      <c r="K1255" s="41" t="s">
        <v>348</v>
      </c>
      <c r="L1255" s="38">
        <f t="shared" ref="L1255:L1318" si="282">VLOOKUP(K1255,$K$2:$L$3,2,FALSE)</f>
        <v>1.7500000000000002E-2</v>
      </c>
      <c r="M1255" s="38" t="e">
        <f t="shared" ref="M1255:M1318" ca="1" si="283">L1255*F1255*(1/I1255+1/J1255)</f>
        <v>#N/A</v>
      </c>
      <c r="N1255" s="38" t="e">
        <f ca="1">VLOOKUP(B1255,$C$7:$T1253,13,FALSE)</f>
        <v>#N/A</v>
      </c>
      <c r="O1255" s="38" t="e">
        <f t="shared" ref="O1255:O1318" ca="1" si="284">L1255+M1255</f>
        <v>#N/A</v>
      </c>
      <c r="P1255" s="38" t="e">
        <f t="shared" ref="P1255:P1318" ca="1" si="285">220/O1255</f>
        <v>#N/A</v>
      </c>
      <c r="Q1255" s="38" t="e">
        <f t="shared" ref="Q1255:Q1318" ca="1" si="286">O1255/G1255</f>
        <v>#N/A</v>
      </c>
      <c r="R1255" s="38">
        <f t="shared" ref="R1255:R1318" si="287">VLOOKUP(H1255,$W$2:$Y$12,3,FALSE)</f>
        <v>6000</v>
      </c>
      <c r="S1255" s="38" t="e">
        <f t="shared" ref="S1255:S1318" ca="1" si="288">_xlfn.IFS(E1255="щит",IF(P1255&gt;R1255,"Увел сеч",IF(T1255&gt;P1255,"Увел сеч","tср&lt;5с")),E1255="потреб",IF(P1255&gt;R1255,"Увел сеч",IF(T1255&gt;P1255,"Увел сеч","tср&lt;0.4с")))</f>
        <v>#N/A</v>
      </c>
      <c r="T1255" s="38" t="e">
        <f t="shared" ref="T1255:T1318" si="289">G1255*VLOOKUP(H1255,$W$2:$Y$12,2,FALSE)</f>
        <v>#N/A</v>
      </c>
    </row>
    <row r="1256" spans="2:20" x14ac:dyDescent="0.25">
      <c r="B1256" s="38" t="e">
        <f t="shared" ca="1" si="276"/>
        <v>#N/A</v>
      </c>
      <c r="C1256" s="40">
        <f>Кабельный_журнал!P1222</f>
        <v>0</v>
      </c>
      <c r="D1256" s="38" t="e">
        <f t="shared" ca="1" si="277"/>
        <v>#N/A</v>
      </c>
      <c r="E1256" s="41" t="s">
        <v>351</v>
      </c>
      <c r="F1256" s="38" t="e">
        <f t="shared" ca="1" si="278"/>
        <v>#N/A</v>
      </c>
      <c r="G1256" s="38" t="e">
        <f t="shared" si="279"/>
        <v>#N/A</v>
      </c>
      <c r="H1256" s="41" t="s">
        <v>350</v>
      </c>
      <c r="I1256" s="38" t="e">
        <f t="shared" si="280"/>
        <v>#N/A</v>
      </c>
      <c r="J1256" s="38" t="e">
        <f t="shared" si="281"/>
        <v>#N/A</v>
      </c>
      <c r="K1256" s="41" t="s">
        <v>348</v>
      </c>
      <c r="L1256" s="38">
        <f t="shared" si="282"/>
        <v>1.7500000000000002E-2</v>
      </c>
      <c r="M1256" s="38" t="e">
        <f t="shared" ca="1" si="283"/>
        <v>#N/A</v>
      </c>
      <c r="N1256" s="38" t="e">
        <f ca="1">VLOOKUP(B1256,$C$7:$T1254,13,FALSE)</f>
        <v>#N/A</v>
      </c>
      <c r="O1256" s="38" t="e">
        <f t="shared" ca="1" si="284"/>
        <v>#N/A</v>
      </c>
      <c r="P1256" s="38" t="e">
        <f t="shared" ca="1" si="285"/>
        <v>#N/A</v>
      </c>
      <c r="Q1256" s="38" t="e">
        <f t="shared" ca="1" si="286"/>
        <v>#N/A</v>
      </c>
      <c r="R1256" s="38">
        <f t="shared" si="287"/>
        <v>6000</v>
      </c>
      <c r="S1256" s="38" t="e">
        <f t="shared" ca="1" si="288"/>
        <v>#N/A</v>
      </c>
      <c r="T1256" s="38" t="e">
        <f t="shared" si="289"/>
        <v>#N/A</v>
      </c>
    </row>
    <row r="1257" spans="2:20" x14ac:dyDescent="0.25">
      <c r="B1257" s="38" t="e">
        <f t="shared" ca="1" si="276"/>
        <v>#N/A</v>
      </c>
      <c r="C1257" s="40">
        <f>Кабельный_журнал!P1223</f>
        <v>0</v>
      </c>
      <c r="D1257" s="38" t="e">
        <f t="shared" ca="1" si="277"/>
        <v>#N/A</v>
      </c>
      <c r="E1257" s="41" t="s">
        <v>351</v>
      </c>
      <c r="F1257" s="38" t="e">
        <f t="shared" ca="1" si="278"/>
        <v>#N/A</v>
      </c>
      <c r="G1257" s="38" t="e">
        <f t="shared" si="279"/>
        <v>#N/A</v>
      </c>
      <c r="H1257" s="41" t="s">
        <v>350</v>
      </c>
      <c r="I1257" s="38" t="e">
        <f t="shared" si="280"/>
        <v>#N/A</v>
      </c>
      <c r="J1257" s="38" t="e">
        <f t="shared" si="281"/>
        <v>#N/A</v>
      </c>
      <c r="K1257" s="41" t="s">
        <v>348</v>
      </c>
      <c r="L1257" s="38">
        <f t="shared" si="282"/>
        <v>1.7500000000000002E-2</v>
      </c>
      <c r="M1257" s="38" t="e">
        <f t="shared" ca="1" si="283"/>
        <v>#N/A</v>
      </c>
      <c r="N1257" s="38" t="e">
        <f ca="1">VLOOKUP(B1257,$C$7:$T1255,13,FALSE)</f>
        <v>#N/A</v>
      </c>
      <c r="O1257" s="38" t="e">
        <f t="shared" ca="1" si="284"/>
        <v>#N/A</v>
      </c>
      <c r="P1257" s="38" t="e">
        <f t="shared" ca="1" si="285"/>
        <v>#N/A</v>
      </c>
      <c r="Q1257" s="38" t="e">
        <f t="shared" ca="1" si="286"/>
        <v>#N/A</v>
      </c>
      <c r="R1257" s="38">
        <f t="shared" si="287"/>
        <v>6000</v>
      </c>
      <c r="S1257" s="38" t="e">
        <f t="shared" ca="1" si="288"/>
        <v>#N/A</v>
      </c>
      <c r="T1257" s="38" t="e">
        <f t="shared" si="289"/>
        <v>#N/A</v>
      </c>
    </row>
    <row r="1258" spans="2:20" x14ac:dyDescent="0.25">
      <c r="B1258" s="38" t="e">
        <f t="shared" ca="1" si="276"/>
        <v>#N/A</v>
      </c>
      <c r="C1258" s="40">
        <f>Кабельный_журнал!P1224</f>
        <v>0</v>
      </c>
      <c r="D1258" s="38" t="e">
        <f t="shared" ca="1" si="277"/>
        <v>#N/A</v>
      </c>
      <c r="E1258" s="41" t="s">
        <v>351</v>
      </c>
      <c r="F1258" s="38" t="e">
        <f t="shared" ca="1" si="278"/>
        <v>#N/A</v>
      </c>
      <c r="G1258" s="38" t="e">
        <f t="shared" si="279"/>
        <v>#N/A</v>
      </c>
      <c r="H1258" s="41" t="s">
        <v>350</v>
      </c>
      <c r="I1258" s="38" t="e">
        <f t="shared" si="280"/>
        <v>#N/A</v>
      </c>
      <c r="J1258" s="38" t="e">
        <f t="shared" si="281"/>
        <v>#N/A</v>
      </c>
      <c r="K1258" s="41" t="s">
        <v>348</v>
      </c>
      <c r="L1258" s="38">
        <f t="shared" si="282"/>
        <v>1.7500000000000002E-2</v>
      </c>
      <c r="M1258" s="38" t="e">
        <f t="shared" ca="1" si="283"/>
        <v>#N/A</v>
      </c>
      <c r="N1258" s="38" t="e">
        <f ca="1">VLOOKUP(B1258,$C$7:$T1256,13,FALSE)</f>
        <v>#N/A</v>
      </c>
      <c r="O1258" s="38" t="e">
        <f t="shared" ca="1" si="284"/>
        <v>#N/A</v>
      </c>
      <c r="P1258" s="38" t="e">
        <f t="shared" ca="1" si="285"/>
        <v>#N/A</v>
      </c>
      <c r="Q1258" s="38" t="e">
        <f t="shared" ca="1" si="286"/>
        <v>#N/A</v>
      </c>
      <c r="R1258" s="38">
        <f t="shared" si="287"/>
        <v>6000</v>
      </c>
      <c r="S1258" s="38" t="e">
        <f t="shared" ca="1" si="288"/>
        <v>#N/A</v>
      </c>
      <c r="T1258" s="38" t="e">
        <f t="shared" si="289"/>
        <v>#N/A</v>
      </c>
    </row>
    <row r="1259" spans="2:20" x14ac:dyDescent="0.25">
      <c r="B1259" s="38" t="e">
        <f t="shared" ca="1" si="276"/>
        <v>#N/A</v>
      </c>
      <c r="C1259" s="40">
        <f>Кабельный_журнал!P1225</f>
        <v>0</v>
      </c>
      <c r="D1259" s="38" t="e">
        <f t="shared" ca="1" si="277"/>
        <v>#N/A</v>
      </c>
      <c r="E1259" s="41" t="s">
        <v>351</v>
      </c>
      <c r="F1259" s="38" t="e">
        <f t="shared" ca="1" si="278"/>
        <v>#N/A</v>
      </c>
      <c r="G1259" s="38" t="e">
        <f t="shared" si="279"/>
        <v>#N/A</v>
      </c>
      <c r="H1259" s="41" t="s">
        <v>350</v>
      </c>
      <c r="I1259" s="38" t="e">
        <f t="shared" si="280"/>
        <v>#N/A</v>
      </c>
      <c r="J1259" s="38" t="e">
        <f t="shared" si="281"/>
        <v>#N/A</v>
      </c>
      <c r="K1259" s="41" t="s">
        <v>348</v>
      </c>
      <c r="L1259" s="38">
        <f t="shared" si="282"/>
        <v>1.7500000000000002E-2</v>
      </c>
      <c r="M1259" s="38" t="e">
        <f t="shared" ca="1" si="283"/>
        <v>#N/A</v>
      </c>
      <c r="N1259" s="38" t="e">
        <f ca="1">VLOOKUP(B1259,$C$7:$T1257,13,FALSE)</f>
        <v>#N/A</v>
      </c>
      <c r="O1259" s="38" t="e">
        <f t="shared" ca="1" si="284"/>
        <v>#N/A</v>
      </c>
      <c r="P1259" s="38" t="e">
        <f t="shared" ca="1" si="285"/>
        <v>#N/A</v>
      </c>
      <c r="Q1259" s="38" t="e">
        <f t="shared" ca="1" si="286"/>
        <v>#N/A</v>
      </c>
      <c r="R1259" s="38">
        <f t="shared" si="287"/>
        <v>6000</v>
      </c>
      <c r="S1259" s="38" t="e">
        <f t="shared" ca="1" si="288"/>
        <v>#N/A</v>
      </c>
      <c r="T1259" s="38" t="e">
        <f t="shared" si="289"/>
        <v>#N/A</v>
      </c>
    </row>
    <row r="1260" spans="2:20" x14ac:dyDescent="0.25">
      <c r="B1260" s="38" t="e">
        <f t="shared" ca="1" si="276"/>
        <v>#N/A</v>
      </c>
      <c r="C1260" s="40">
        <f>Кабельный_журнал!P1226</f>
        <v>0</v>
      </c>
      <c r="D1260" s="38" t="e">
        <f t="shared" ca="1" si="277"/>
        <v>#N/A</v>
      </c>
      <c r="E1260" s="41" t="s">
        <v>351</v>
      </c>
      <c r="F1260" s="38" t="e">
        <f t="shared" ca="1" si="278"/>
        <v>#N/A</v>
      </c>
      <c r="G1260" s="38" t="e">
        <f t="shared" si="279"/>
        <v>#N/A</v>
      </c>
      <c r="H1260" s="41" t="s">
        <v>350</v>
      </c>
      <c r="I1260" s="38" t="e">
        <f t="shared" si="280"/>
        <v>#N/A</v>
      </c>
      <c r="J1260" s="38" t="e">
        <f t="shared" si="281"/>
        <v>#N/A</v>
      </c>
      <c r="K1260" s="41" t="s">
        <v>348</v>
      </c>
      <c r="L1260" s="38">
        <f t="shared" si="282"/>
        <v>1.7500000000000002E-2</v>
      </c>
      <c r="M1260" s="38" t="e">
        <f t="shared" ca="1" si="283"/>
        <v>#N/A</v>
      </c>
      <c r="N1260" s="38" t="e">
        <f ca="1">VLOOKUP(B1260,$C$7:$T1258,13,FALSE)</f>
        <v>#N/A</v>
      </c>
      <c r="O1260" s="38" t="e">
        <f t="shared" ca="1" si="284"/>
        <v>#N/A</v>
      </c>
      <c r="P1260" s="38" t="e">
        <f t="shared" ca="1" si="285"/>
        <v>#N/A</v>
      </c>
      <c r="Q1260" s="38" t="e">
        <f t="shared" ca="1" si="286"/>
        <v>#N/A</v>
      </c>
      <c r="R1260" s="38">
        <f t="shared" si="287"/>
        <v>6000</v>
      </c>
      <c r="S1260" s="38" t="e">
        <f t="shared" ca="1" si="288"/>
        <v>#N/A</v>
      </c>
      <c r="T1260" s="38" t="e">
        <f t="shared" si="289"/>
        <v>#N/A</v>
      </c>
    </row>
    <row r="1261" spans="2:20" x14ac:dyDescent="0.25">
      <c r="B1261" s="38" t="e">
        <f t="shared" ca="1" si="276"/>
        <v>#N/A</v>
      </c>
      <c r="C1261" s="40">
        <f>Кабельный_журнал!P1227</f>
        <v>0</v>
      </c>
      <c r="D1261" s="38" t="e">
        <f t="shared" ca="1" si="277"/>
        <v>#N/A</v>
      </c>
      <c r="E1261" s="41" t="s">
        <v>351</v>
      </c>
      <c r="F1261" s="38" t="e">
        <f t="shared" ca="1" si="278"/>
        <v>#N/A</v>
      </c>
      <c r="G1261" s="38" t="e">
        <f t="shared" si="279"/>
        <v>#N/A</v>
      </c>
      <c r="H1261" s="41" t="s">
        <v>350</v>
      </c>
      <c r="I1261" s="38" t="e">
        <f t="shared" si="280"/>
        <v>#N/A</v>
      </c>
      <c r="J1261" s="38" t="e">
        <f t="shared" si="281"/>
        <v>#N/A</v>
      </c>
      <c r="K1261" s="41" t="s">
        <v>348</v>
      </c>
      <c r="L1261" s="38">
        <f t="shared" si="282"/>
        <v>1.7500000000000002E-2</v>
      </c>
      <c r="M1261" s="38" t="e">
        <f t="shared" ca="1" si="283"/>
        <v>#N/A</v>
      </c>
      <c r="N1261" s="38" t="e">
        <f ca="1">VLOOKUP(B1261,$C$7:$T1259,13,FALSE)</f>
        <v>#N/A</v>
      </c>
      <c r="O1261" s="38" t="e">
        <f t="shared" ca="1" si="284"/>
        <v>#N/A</v>
      </c>
      <c r="P1261" s="38" t="e">
        <f t="shared" ca="1" si="285"/>
        <v>#N/A</v>
      </c>
      <c r="Q1261" s="38" t="e">
        <f t="shared" ca="1" si="286"/>
        <v>#N/A</v>
      </c>
      <c r="R1261" s="38">
        <f t="shared" si="287"/>
        <v>6000</v>
      </c>
      <c r="S1261" s="38" t="e">
        <f t="shared" ca="1" si="288"/>
        <v>#N/A</v>
      </c>
      <c r="T1261" s="38" t="e">
        <f t="shared" si="289"/>
        <v>#N/A</v>
      </c>
    </row>
    <row r="1262" spans="2:20" x14ac:dyDescent="0.25">
      <c r="B1262" s="38" t="e">
        <f t="shared" ca="1" si="276"/>
        <v>#N/A</v>
      </c>
      <c r="C1262" s="40">
        <f>Кабельный_журнал!P1228</f>
        <v>0</v>
      </c>
      <c r="D1262" s="38" t="e">
        <f t="shared" ca="1" si="277"/>
        <v>#N/A</v>
      </c>
      <c r="E1262" s="41" t="s">
        <v>351</v>
      </c>
      <c r="F1262" s="38" t="e">
        <f t="shared" ca="1" si="278"/>
        <v>#N/A</v>
      </c>
      <c r="G1262" s="38" t="e">
        <f t="shared" si="279"/>
        <v>#N/A</v>
      </c>
      <c r="H1262" s="41" t="s">
        <v>350</v>
      </c>
      <c r="I1262" s="38" t="e">
        <f t="shared" si="280"/>
        <v>#N/A</v>
      </c>
      <c r="J1262" s="38" t="e">
        <f t="shared" si="281"/>
        <v>#N/A</v>
      </c>
      <c r="K1262" s="41" t="s">
        <v>348</v>
      </c>
      <c r="L1262" s="38">
        <f t="shared" si="282"/>
        <v>1.7500000000000002E-2</v>
      </c>
      <c r="M1262" s="38" t="e">
        <f t="shared" ca="1" si="283"/>
        <v>#N/A</v>
      </c>
      <c r="N1262" s="38" t="e">
        <f ca="1">VLOOKUP(B1262,$C$7:$T1260,13,FALSE)</f>
        <v>#N/A</v>
      </c>
      <c r="O1262" s="38" t="e">
        <f t="shared" ca="1" si="284"/>
        <v>#N/A</v>
      </c>
      <c r="P1262" s="38" t="e">
        <f t="shared" ca="1" si="285"/>
        <v>#N/A</v>
      </c>
      <c r="Q1262" s="38" t="e">
        <f t="shared" ca="1" si="286"/>
        <v>#N/A</v>
      </c>
      <c r="R1262" s="38">
        <f t="shared" si="287"/>
        <v>6000</v>
      </c>
      <c r="S1262" s="38" t="e">
        <f t="shared" ca="1" si="288"/>
        <v>#N/A</v>
      </c>
      <c r="T1262" s="38" t="e">
        <f t="shared" si="289"/>
        <v>#N/A</v>
      </c>
    </row>
    <row r="1263" spans="2:20" x14ac:dyDescent="0.25">
      <c r="B1263" s="38" t="e">
        <f t="shared" ca="1" si="276"/>
        <v>#N/A</v>
      </c>
      <c r="C1263" s="40">
        <f>Кабельный_журнал!P1229</f>
        <v>0</v>
      </c>
      <c r="D1263" s="38" t="e">
        <f t="shared" ca="1" si="277"/>
        <v>#N/A</v>
      </c>
      <c r="E1263" s="41" t="s">
        <v>351</v>
      </c>
      <c r="F1263" s="38" t="e">
        <f t="shared" ca="1" si="278"/>
        <v>#N/A</v>
      </c>
      <c r="G1263" s="38" t="e">
        <f t="shared" si="279"/>
        <v>#N/A</v>
      </c>
      <c r="H1263" s="41" t="s">
        <v>350</v>
      </c>
      <c r="I1263" s="38" t="e">
        <f t="shared" si="280"/>
        <v>#N/A</v>
      </c>
      <c r="J1263" s="38" t="e">
        <f t="shared" si="281"/>
        <v>#N/A</v>
      </c>
      <c r="K1263" s="41" t="s">
        <v>348</v>
      </c>
      <c r="L1263" s="38">
        <f t="shared" si="282"/>
        <v>1.7500000000000002E-2</v>
      </c>
      <c r="M1263" s="38" t="e">
        <f t="shared" ca="1" si="283"/>
        <v>#N/A</v>
      </c>
      <c r="N1263" s="38" t="e">
        <f ca="1">VLOOKUP(B1263,$C$7:$T1261,13,FALSE)</f>
        <v>#N/A</v>
      </c>
      <c r="O1263" s="38" t="e">
        <f t="shared" ca="1" si="284"/>
        <v>#N/A</v>
      </c>
      <c r="P1263" s="38" t="e">
        <f t="shared" ca="1" si="285"/>
        <v>#N/A</v>
      </c>
      <c r="Q1263" s="38" t="e">
        <f t="shared" ca="1" si="286"/>
        <v>#N/A</v>
      </c>
      <c r="R1263" s="38">
        <f t="shared" si="287"/>
        <v>6000</v>
      </c>
      <c r="S1263" s="38" t="e">
        <f t="shared" ca="1" si="288"/>
        <v>#N/A</v>
      </c>
      <c r="T1263" s="38" t="e">
        <f t="shared" si="289"/>
        <v>#N/A</v>
      </c>
    </row>
    <row r="1264" spans="2:20" x14ac:dyDescent="0.25">
      <c r="B1264" s="38" t="e">
        <f t="shared" ca="1" si="276"/>
        <v>#N/A</v>
      </c>
      <c r="C1264" s="40">
        <f>Кабельный_журнал!P1230</f>
        <v>0</v>
      </c>
      <c r="D1264" s="38" t="e">
        <f t="shared" ca="1" si="277"/>
        <v>#N/A</v>
      </c>
      <c r="E1264" s="41" t="s">
        <v>351</v>
      </c>
      <c r="F1264" s="38" t="e">
        <f t="shared" ca="1" si="278"/>
        <v>#N/A</v>
      </c>
      <c r="G1264" s="38" t="e">
        <f t="shared" si="279"/>
        <v>#N/A</v>
      </c>
      <c r="H1264" s="41" t="s">
        <v>350</v>
      </c>
      <c r="I1264" s="38" t="e">
        <f t="shared" si="280"/>
        <v>#N/A</v>
      </c>
      <c r="J1264" s="38" t="e">
        <f t="shared" si="281"/>
        <v>#N/A</v>
      </c>
      <c r="K1264" s="41" t="s">
        <v>348</v>
      </c>
      <c r="L1264" s="38">
        <f t="shared" si="282"/>
        <v>1.7500000000000002E-2</v>
      </c>
      <c r="M1264" s="38" t="e">
        <f t="shared" ca="1" si="283"/>
        <v>#N/A</v>
      </c>
      <c r="N1264" s="38" t="e">
        <f ca="1">VLOOKUP(B1264,$C$7:$T1262,13,FALSE)</f>
        <v>#N/A</v>
      </c>
      <c r="O1264" s="38" t="e">
        <f t="shared" ca="1" si="284"/>
        <v>#N/A</v>
      </c>
      <c r="P1264" s="38" t="e">
        <f t="shared" ca="1" si="285"/>
        <v>#N/A</v>
      </c>
      <c r="Q1264" s="38" t="e">
        <f t="shared" ca="1" si="286"/>
        <v>#N/A</v>
      </c>
      <c r="R1264" s="38">
        <f t="shared" si="287"/>
        <v>6000</v>
      </c>
      <c r="S1264" s="38" t="e">
        <f t="shared" ca="1" si="288"/>
        <v>#N/A</v>
      </c>
      <c r="T1264" s="38" t="e">
        <f t="shared" si="289"/>
        <v>#N/A</v>
      </c>
    </row>
    <row r="1265" spans="2:20" x14ac:dyDescent="0.25">
      <c r="B1265" s="38" t="e">
        <f t="shared" ca="1" si="276"/>
        <v>#N/A</v>
      </c>
      <c r="C1265" s="40">
        <f>Кабельный_журнал!P1231</f>
        <v>0</v>
      </c>
      <c r="D1265" s="38" t="e">
        <f t="shared" ca="1" si="277"/>
        <v>#N/A</v>
      </c>
      <c r="E1265" s="41" t="s">
        <v>351</v>
      </c>
      <c r="F1265" s="38" t="e">
        <f t="shared" ca="1" si="278"/>
        <v>#N/A</v>
      </c>
      <c r="G1265" s="38" t="e">
        <f t="shared" si="279"/>
        <v>#N/A</v>
      </c>
      <c r="H1265" s="41" t="s">
        <v>350</v>
      </c>
      <c r="I1265" s="38" t="e">
        <f t="shared" si="280"/>
        <v>#N/A</v>
      </c>
      <c r="J1265" s="38" t="e">
        <f t="shared" si="281"/>
        <v>#N/A</v>
      </c>
      <c r="K1265" s="41" t="s">
        <v>348</v>
      </c>
      <c r="L1265" s="38">
        <f t="shared" si="282"/>
        <v>1.7500000000000002E-2</v>
      </c>
      <c r="M1265" s="38" t="e">
        <f t="shared" ca="1" si="283"/>
        <v>#N/A</v>
      </c>
      <c r="N1265" s="38" t="e">
        <f ca="1">VLOOKUP(B1265,$C$7:$T1263,13,FALSE)</f>
        <v>#N/A</v>
      </c>
      <c r="O1265" s="38" t="e">
        <f t="shared" ca="1" si="284"/>
        <v>#N/A</v>
      </c>
      <c r="P1265" s="38" t="e">
        <f t="shared" ca="1" si="285"/>
        <v>#N/A</v>
      </c>
      <c r="Q1265" s="38" t="e">
        <f t="shared" ca="1" si="286"/>
        <v>#N/A</v>
      </c>
      <c r="R1265" s="38">
        <f t="shared" si="287"/>
        <v>6000</v>
      </c>
      <c r="S1265" s="38" t="e">
        <f t="shared" ca="1" si="288"/>
        <v>#N/A</v>
      </c>
      <c r="T1265" s="38" t="e">
        <f t="shared" si="289"/>
        <v>#N/A</v>
      </c>
    </row>
    <row r="1266" spans="2:20" x14ac:dyDescent="0.25">
      <c r="B1266" s="38" t="e">
        <f t="shared" ca="1" si="276"/>
        <v>#N/A</v>
      </c>
      <c r="C1266" s="40">
        <f>Кабельный_журнал!P1232</f>
        <v>0</v>
      </c>
      <c r="D1266" s="38" t="e">
        <f t="shared" ca="1" si="277"/>
        <v>#N/A</v>
      </c>
      <c r="E1266" s="41" t="s">
        <v>351</v>
      </c>
      <c r="F1266" s="38" t="e">
        <f t="shared" ca="1" si="278"/>
        <v>#N/A</v>
      </c>
      <c r="G1266" s="38" t="e">
        <f t="shared" si="279"/>
        <v>#N/A</v>
      </c>
      <c r="H1266" s="41" t="s">
        <v>350</v>
      </c>
      <c r="I1266" s="38" t="e">
        <f t="shared" si="280"/>
        <v>#N/A</v>
      </c>
      <c r="J1266" s="38" t="e">
        <f t="shared" si="281"/>
        <v>#N/A</v>
      </c>
      <c r="K1266" s="41" t="s">
        <v>348</v>
      </c>
      <c r="L1266" s="38">
        <f t="shared" si="282"/>
        <v>1.7500000000000002E-2</v>
      </c>
      <c r="M1266" s="38" t="e">
        <f t="shared" ca="1" si="283"/>
        <v>#N/A</v>
      </c>
      <c r="N1266" s="38" t="e">
        <f ca="1">VLOOKUP(B1266,$C$7:$T1264,13,FALSE)</f>
        <v>#N/A</v>
      </c>
      <c r="O1266" s="38" t="e">
        <f t="shared" ca="1" si="284"/>
        <v>#N/A</v>
      </c>
      <c r="P1266" s="38" t="e">
        <f t="shared" ca="1" si="285"/>
        <v>#N/A</v>
      </c>
      <c r="Q1266" s="38" t="e">
        <f t="shared" ca="1" si="286"/>
        <v>#N/A</v>
      </c>
      <c r="R1266" s="38">
        <f t="shared" si="287"/>
        <v>6000</v>
      </c>
      <c r="S1266" s="38" t="e">
        <f t="shared" ca="1" si="288"/>
        <v>#N/A</v>
      </c>
      <c r="T1266" s="38" t="e">
        <f t="shared" si="289"/>
        <v>#N/A</v>
      </c>
    </row>
    <row r="1267" spans="2:20" x14ac:dyDescent="0.25">
      <c r="B1267" s="38" t="e">
        <f t="shared" ca="1" si="276"/>
        <v>#N/A</v>
      </c>
      <c r="C1267" s="40">
        <f>Кабельный_журнал!P1233</f>
        <v>0</v>
      </c>
      <c r="D1267" s="38" t="e">
        <f t="shared" ca="1" si="277"/>
        <v>#N/A</v>
      </c>
      <c r="E1267" s="41" t="s">
        <v>351</v>
      </c>
      <c r="F1267" s="38" t="e">
        <f t="shared" ca="1" si="278"/>
        <v>#N/A</v>
      </c>
      <c r="G1267" s="38" t="e">
        <f t="shared" si="279"/>
        <v>#N/A</v>
      </c>
      <c r="H1267" s="41" t="s">
        <v>350</v>
      </c>
      <c r="I1267" s="38" t="e">
        <f t="shared" si="280"/>
        <v>#N/A</v>
      </c>
      <c r="J1267" s="38" t="e">
        <f t="shared" si="281"/>
        <v>#N/A</v>
      </c>
      <c r="K1267" s="41" t="s">
        <v>348</v>
      </c>
      <c r="L1267" s="38">
        <f t="shared" si="282"/>
        <v>1.7500000000000002E-2</v>
      </c>
      <c r="M1267" s="38" t="e">
        <f t="shared" ca="1" si="283"/>
        <v>#N/A</v>
      </c>
      <c r="N1267" s="38" t="e">
        <f ca="1">VLOOKUP(B1267,$C$7:$T1265,13,FALSE)</f>
        <v>#N/A</v>
      </c>
      <c r="O1267" s="38" t="e">
        <f t="shared" ca="1" si="284"/>
        <v>#N/A</v>
      </c>
      <c r="P1267" s="38" t="e">
        <f t="shared" ca="1" si="285"/>
        <v>#N/A</v>
      </c>
      <c r="Q1267" s="38" t="e">
        <f t="shared" ca="1" si="286"/>
        <v>#N/A</v>
      </c>
      <c r="R1267" s="38">
        <f t="shared" si="287"/>
        <v>6000</v>
      </c>
      <c r="S1267" s="38" t="e">
        <f t="shared" ca="1" si="288"/>
        <v>#N/A</v>
      </c>
      <c r="T1267" s="38" t="e">
        <f t="shared" si="289"/>
        <v>#N/A</v>
      </c>
    </row>
    <row r="1268" spans="2:20" x14ac:dyDescent="0.25">
      <c r="B1268" s="38" t="e">
        <f t="shared" ca="1" si="276"/>
        <v>#N/A</v>
      </c>
      <c r="C1268" s="40">
        <f>Кабельный_журнал!P1234</f>
        <v>0</v>
      </c>
      <c r="D1268" s="38" t="e">
        <f t="shared" ca="1" si="277"/>
        <v>#N/A</v>
      </c>
      <c r="E1268" s="41" t="s">
        <v>351</v>
      </c>
      <c r="F1268" s="38" t="e">
        <f t="shared" ca="1" si="278"/>
        <v>#N/A</v>
      </c>
      <c r="G1268" s="38" t="e">
        <f t="shared" si="279"/>
        <v>#N/A</v>
      </c>
      <c r="H1268" s="41" t="s">
        <v>350</v>
      </c>
      <c r="I1268" s="38" t="e">
        <f t="shared" si="280"/>
        <v>#N/A</v>
      </c>
      <c r="J1268" s="38" t="e">
        <f t="shared" si="281"/>
        <v>#N/A</v>
      </c>
      <c r="K1268" s="41" t="s">
        <v>348</v>
      </c>
      <c r="L1268" s="38">
        <f t="shared" si="282"/>
        <v>1.7500000000000002E-2</v>
      </c>
      <c r="M1268" s="38" t="e">
        <f t="shared" ca="1" si="283"/>
        <v>#N/A</v>
      </c>
      <c r="N1268" s="38" t="e">
        <f ca="1">VLOOKUP(B1268,$C$7:$T1266,13,FALSE)</f>
        <v>#N/A</v>
      </c>
      <c r="O1268" s="38" t="e">
        <f t="shared" ca="1" si="284"/>
        <v>#N/A</v>
      </c>
      <c r="P1268" s="38" t="e">
        <f t="shared" ca="1" si="285"/>
        <v>#N/A</v>
      </c>
      <c r="Q1268" s="38" t="e">
        <f t="shared" ca="1" si="286"/>
        <v>#N/A</v>
      </c>
      <c r="R1268" s="38">
        <f t="shared" si="287"/>
        <v>6000</v>
      </c>
      <c r="S1268" s="38" t="e">
        <f t="shared" ca="1" si="288"/>
        <v>#N/A</v>
      </c>
      <c r="T1268" s="38" t="e">
        <f t="shared" si="289"/>
        <v>#N/A</v>
      </c>
    </row>
    <row r="1269" spans="2:20" x14ac:dyDescent="0.25">
      <c r="B1269" s="38" t="e">
        <f t="shared" ca="1" si="276"/>
        <v>#N/A</v>
      </c>
      <c r="C1269" s="40">
        <f>Кабельный_журнал!P1235</f>
        <v>0</v>
      </c>
      <c r="D1269" s="38" t="e">
        <f t="shared" ca="1" si="277"/>
        <v>#N/A</v>
      </c>
      <c r="E1269" s="41" t="s">
        <v>351</v>
      </c>
      <c r="F1269" s="38" t="e">
        <f t="shared" ca="1" si="278"/>
        <v>#N/A</v>
      </c>
      <c r="G1269" s="38" t="e">
        <f t="shared" si="279"/>
        <v>#N/A</v>
      </c>
      <c r="H1269" s="41" t="s">
        <v>350</v>
      </c>
      <c r="I1269" s="38" t="e">
        <f t="shared" si="280"/>
        <v>#N/A</v>
      </c>
      <c r="J1269" s="38" t="e">
        <f t="shared" si="281"/>
        <v>#N/A</v>
      </c>
      <c r="K1269" s="41" t="s">
        <v>348</v>
      </c>
      <c r="L1269" s="38">
        <f t="shared" si="282"/>
        <v>1.7500000000000002E-2</v>
      </c>
      <c r="M1269" s="38" t="e">
        <f t="shared" ca="1" si="283"/>
        <v>#N/A</v>
      </c>
      <c r="N1269" s="38" t="e">
        <f ca="1">VLOOKUP(B1269,$C$7:$T1267,13,FALSE)</f>
        <v>#N/A</v>
      </c>
      <c r="O1269" s="38" t="e">
        <f t="shared" ca="1" si="284"/>
        <v>#N/A</v>
      </c>
      <c r="P1269" s="38" t="e">
        <f t="shared" ca="1" si="285"/>
        <v>#N/A</v>
      </c>
      <c r="Q1269" s="38" t="e">
        <f t="shared" ca="1" si="286"/>
        <v>#N/A</v>
      </c>
      <c r="R1269" s="38">
        <f t="shared" si="287"/>
        <v>6000</v>
      </c>
      <c r="S1269" s="38" t="e">
        <f t="shared" ca="1" si="288"/>
        <v>#N/A</v>
      </c>
      <c r="T1269" s="38" t="e">
        <f t="shared" si="289"/>
        <v>#N/A</v>
      </c>
    </row>
    <row r="1270" spans="2:20" x14ac:dyDescent="0.25">
      <c r="B1270" s="38" t="e">
        <f t="shared" ca="1" si="276"/>
        <v>#N/A</v>
      </c>
      <c r="C1270" s="40">
        <f>Кабельный_журнал!P1236</f>
        <v>0</v>
      </c>
      <c r="D1270" s="38" t="e">
        <f t="shared" ca="1" si="277"/>
        <v>#N/A</v>
      </c>
      <c r="E1270" s="41" t="s">
        <v>351</v>
      </c>
      <c r="F1270" s="38" t="e">
        <f t="shared" ca="1" si="278"/>
        <v>#N/A</v>
      </c>
      <c r="G1270" s="38" t="e">
        <f t="shared" si="279"/>
        <v>#N/A</v>
      </c>
      <c r="H1270" s="41" t="s">
        <v>350</v>
      </c>
      <c r="I1270" s="38" t="e">
        <f t="shared" si="280"/>
        <v>#N/A</v>
      </c>
      <c r="J1270" s="38" t="e">
        <f t="shared" si="281"/>
        <v>#N/A</v>
      </c>
      <c r="K1270" s="41" t="s">
        <v>348</v>
      </c>
      <c r="L1270" s="38">
        <f t="shared" si="282"/>
        <v>1.7500000000000002E-2</v>
      </c>
      <c r="M1270" s="38" t="e">
        <f t="shared" ca="1" si="283"/>
        <v>#N/A</v>
      </c>
      <c r="N1270" s="38" t="e">
        <f ca="1">VLOOKUP(B1270,$C$7:$T1268,13,FALSE)</f>
        <v>#N/A</v>
      </c>
      <c r="O1270" s="38" t="e">
        <f t="shared" ca="1" si="284"/>
        <v>#N/A</v>
      </c>
      <c r="P1270" s="38" t="e">
        <f t="shared" ca="1" si="285"/>
        <v>#N/A</v>
      </c>
      <c r="Q1270" s="38" t="e">
        <f t="shared" ca="1" si="286"/>
        <v>#N/A</v>
      </c>
      <c r="R1270" s="38">
        <f t="shared" si="287"/>
        <v>6000</v>
      </c>
      <c r="S1270" s="38" t="e">
        <f t="shared" ca="1" si="288"/>
        <v>#N/A</v>
      </c>
      <c r="T1270" s="38" t="e">
        <f t="shared" si="289"/>
        <v>#N/A</v>
      </c>
    </row>
    <row r="1271" spans="2:20" x14ac:dyDescent="0.25">
      <c r="B1271" s="38" t="e">
        <f t="shared" ca="1" si="276"/>
        <v>#N/A</v>
      </c>
      <c r="C1271" s="40">
        <f>Кабельный_журнал!P1237</f>
        <v>0</v>
      </c>
      <c r="D1271" s="38" t="e">
        <f t="shared" ca="1" si="277"/>
        <v>#N/A</v>
      </c>
      <c r="E1271" s="41" t="s">
        <v>351</v>
      </c>
      <c r="F1271" s="38" t="e">
        <f t="shared" ca="1" si="278"/>
        <v>#N/A</v>
      </c>
      <c r="G1271" s="38" t="e">
        <f t="shared" si="279"/>
        <v>#N/A</v>
      </c>
      <c r="H1271" s="41" t="s">
        <v>350</v>
      </c>
      <c r="I1271" s="38" t="e">
        <f t="shared" si="280"/>
        <v>#N/A</v>
      </c>
      <c r="J1271" s="38" t="e">
        <f t="shared" si="281"/>
        <v>#N/A</v>
      </c>
      <c r="K1271" s="41" t="s">
        <v>348</v>
      </c>
      <c r="L1271" s="38">
        <f t="shared" si="282"/>
        <v>1.7500000000000002E-2</v>
      </c>
      <c r="M1271" s="38" t="e">
        <f t="shared" ca="1" si="283"/>
        <v>#N/A</v>
      </c>
      <c r="N1271" s="38" t="e">
        <f ca="1">VLOOKUP(B1271,$C$7:$T1269,13,FALSE)</f>
        <v>#N/A</v>
      </c>
      <c r="O1271" s="38" t="e">
        <f t="shared" ca="1" si="284"/>
        <v>#N/A</v>
      </c>
      <c r="P1271" s="38" t="e">
        <f t="shared" ca="1" si="285"/>
        <v>#N/A</v>
      </c>
      <c r="Q1271" s="38" t="e">
        <f t="shared" ca="1" si="286"/>
        <v>#N/A</v>
      </c>
      <c r="R1271" s="38">
        <f t="shared" si="287"/>
        <v>6000</v>
      </c>
      <c r="S1271" s="38" t="e">
        <f t="shared" ca="1" si="288"/>
        <v>#N/A</v>
      </c>
      <c r="T1271" s="38" t="e">
        <f t="shared" si="289"/>
        <v>#N/A</v>
      </c>
    </row>
    <row r="1272" spans="2:20" x14ac:dyDescent="0.25">
      <c r="B1272" s="38" t="e">
        <f t="shared" ca="1" si="276"/>
        <v>#N/A</v>
      </c>
      <c r="C1272" s="40">
        <f>Кабельный_журнал!P1238</f>
        <v>0</v>
      </c>
      <c r="D1272" s="38" t="e">
        <f t="shared" ca="1" si="277"/>
        <v>#N/A</v>
      </c>
      <c r="E1272" s="41" t="s">
        <v>351</v>
      </c>
      <c r="F1272" s="38" t="e">
        <f t="shared" ca="1" si="278"/>
        <v>#N/A</v>
      </c>
      <c r="G1272" s="38" t="e">
        <f t="shared" si="279"/>
        <v>#N/A</v>
      </c>
      <c r="H1272" s="41" t="s">
        <v>350</v>
      </c>
      <c r="I1272" s="38" t="e">
        <f t="shared" si="280"/>
        <v>#N/A</v>
      </c>
      <c r="J1272" s="38" t="e">
        <f t="shared" si="281"/>
        <v>#N/A</v>
      </c>
      <c r="K1272" s="41" t="s">
        <v>348</v>
      </c>
      <c r="L1272" s="38">
        <f t="shared" si="282"/>
        <v>1.7500000000000002E-2</v>
      </c>
      <c r="M1272" s="38" t="e">
        <f t="shared" ca="1" si="283"/>
        <v>#N/A</v>
      </c>
      <c r="N1272" s="38" t="e">
        <f ca="1">VLOOKUP(B1272,$C$7:$T1270,13,FALSE)</f>
        <v>#N/A</v>
      </c>
      <c r="O1272" s="38" t="e">
        <f t="shared" ca="1" si="284"/>
        <v>#N/A</v>
      </c>
      <c r="P1272" s="38" t="e">
        <f t="shared" ca="1" si="285"/>
        <v>#N/A</v>
      </c>
      <c r="Q1272" s="38" t="e">
        <f t="shared" ca="1" si="286"/>
        <v>#N/A</v>
      </c>
      <c r="R1272" s="38">
        <f t="shared" si="287"/>
        <v>6000</v>
      </c>
      <c r="S1272" s="38" t="e">
        <f t="shared" ca="1" si="288"/>
        <v>#N/A</v>
      </c>
      <c r="T1272" s="38" t="e">
        <f t="shared" si="289"/>
        <v>#N/A</v>
      </c>
    </row>
    <row r="1273" spans="2:20" x14ac:dyDescent="0.25">
      <c r="B1273" s="38" t="e">
        <f t="shared" ca="1" si="276"/>
        <v>#N/A</v>
      </c>
      <c r="C1273" s="40">
        <f>Кабельный_журнал!P1239</f>
        <v>0</v>
      </c>
      <c r="D1273" s="38" t="e">
        <f t="shared" ca="1" si="277"/>
        <v>#N/A</v>
      </c>
      <c r="E1273" s="41" t="s">
        <v>351</v>
      </c>
      <c r="F1273" s="38" t="e">
        <f t="shared" ca="1" si="278"/>
        <v>#N/A</v>
      </c>
      <c r="G1273" s="38" t="e">
        <f t="shared" si="279"/>
        <v>#N/A</v>
      </c>
      <c r="H1273" s="41" t="s">
        <v>350</v>
      </c>
      <c r="I1273" s="38" t="e">
        <f t="shared" si="280"/>
        <v>#N/A</v>
      </c>
      <c r="J1273" s="38" t="e">
        <f t="shared" si="281"/>
        <v>#N/A</v>
      </c>
      <c r="K1273" s="41" t="s">
        <v>348</v>
      </c>
      <c r="L1273" s="38">
        <f t="shared" si="282"/>
        <v>1.7500000000000002E-2</v>
      </c>
      <c r="M1273" s="38" t="e">
        <f t="shared" ca="1" si="283"/>
        <v>#N/A</v>
      </c>
      <c r="N1273" s="38" t="e">
        <f ca="1">VLOOKUP(B1273,$C$7:$T1271,13,FALSE)</f>
        <v>#N/A</v>
      </c>
      <c r="O1273" s="38" t="e">
        <f t="shared" ca="1" si="284"/>
        <v>#N/A</v>
      </c>
      <c r="P1273" s="38" t="e">
        <f t="shared" ca="1" si="285"/>
        <v>#N/A</v>
      </c>
      <c r="Q1273" s="38" t="e">
        <f t="shared" ca="1" si="286"/>
        <v>#N/A</v>
      </c>
      <c r="R1273" s="38">
        <f t="shared" si="287"/>
        <v>6000</v>
      </c>
      <c r="S1273" s="38" t="e">
        <f t="shared" ca="1" si="288"/>
        <v>#N/A</v>
      </c>
      <c r="T1273" s="38" t="e">
        <f t="shared" si="289"/>
        <v>#N/A</v>
      </c>
    </row>
    <row r="1274" spans="2:20" x14ac:dyDescent="0.25">
      <c r="B1274" s="38" t="e">
        <f t="shared" ca="1" si="276"/>
        <v>#N/A</v>
      </c>
      <c r="C1274" s="40">
        <f>Кабельный_журнал!P1240</f>
        <v>0</v>
      </c>
      <c r="D1274" s="38" t="e">
        <f t="shared" ca="1" si="277"/>
        <v>#N/A</v>
      </c>
      <c r="E1274" s="41" t="s">
        <v>351</v>
      </c>
      <c r="F1274" s="38" t="e">
        <f t="shared" ca="1" si="278"/>
        <v>#N/A</v>
      </c>
      <c r="G1274" s="38" t="e">
        <f t="shared" si="279"/>
        <v>#N/A</v>
      </c>
      <c r="H1274" s="41" t="s">
        <v>350</v>
      </c>
      <c r="I1274" s="38" t="e">
        <f t="shared" si="280"/>
        <v>#N/A</v>
      </c>
      <c r="J1274" s="38" t="e">
        <f t="shared" si="281"/>
        <v>#N/A</v>
      </c>
      <c r="K1274" s="41" t="s">
        <v>348</v>
      </c>
      <c r="L1274" s="38">
        <f t="shared" si="282"/>
        <v>1.7500000000000002E-2</v>
      </c>
      <c r="M1274" s="38" t="e">
        <f t="shared" ca="1" si="283"/>
        <v>#N/A</v>
      </c>
      <c r="N1274" s="38" t="e">
        <f ca="1">VLOOKUP(B1274,$C$7:$T1272,13,FALSE)</f>
        <v>#N/A</v>
      </c>
      <c r="O1274" s="38" t="e">
        <f t="shared" ca="1" si="284"/>
        <v>#N/A</v>
      </c>
      <c r="P1274" s="38" t="e">
        <f t="shared" ca="1" si="285"/>
        <v>#N/A</v>
      </c>
      <c r="Q1274" s="38" t="e">
        <f t="shared" ca="1" si="286"/>
        <v>#N/A</v>
      </c>
      <c r="R1274" s="38">
        <f t="shared" si="287"/>
        <v>6000</v>
      </c>
      <c r="S1274" s="38" t="e">
        <f t="shared" ca="1" si="288"/>
        <v>#N/A</v>
      </c>
      <c r="T1274" s="38" t="e">
        <f t="shared" si="289"/>
        <v>#N/A</v>
      </c>
    </row>
    <row r="1275" spans="2:20" x14ac:dyDescent="0.25">
      <c r="B1275" s="38" t="e">
        <f t="shared" ca="1" si="276"/>
        <v>#N/A</v>
      </c>
      <c r="C1275" s="40">
        <f>Кабельный_журнал!P1241</f>
        <v>0</v>
      </c>
      <c r="D1275" s="38" t="e">
        <f t="shared" ca="1" si="277"/>
        <v>#N/A</v>
      </c>
      <c r="E1275" s="41" t="s">
        <v>351</v>
      </c>
      <c r="F1275" s="38" t="e">
        <f t="shared" ca="1" si="278"/>
        <v>#N/A</v>
      </c>
      <c r="G1275" s="38" t="e">
        <f t="shared" si="279"/>
        <v>#N/A</v>
      </c>
      <c r="H1275" s="41" t="s">
        <v>350</v>
      </c>
      <c r="I1275" s="38" t="e">
        <f t="shared" si="280"/>
        <v>#N/A</v>
      </c>
      <c r="J1275" s="38" t="e">
        <f t="shared" si="281"/>
        <v>#N/A</v>
      </c>
      <c r="K1275" s="41" t="s">
        <v>348</v>
      </c>
      <c r="L1275" s="38">
        <f t="shared" si="282"/>
        <v>1.7500000000000002E-2</v>
      </c>
      <c r="M1275" s="38" t="e">
        <f t="shared" ca="1" si="283"/>
        <v>#N/A</v>
      </c>
      <c r="N1275" s="38" t="e">
        <f ca="1">VLOOKUP(B1275,$C$7:$T1273,13,FALSE)</f>
        <v>#N/A</v>
      </c>
      <c r="O1275" s="38" t="e">
        <f t="shared" ca="1" si="284"/>
        <v>#N/A</v>
      </c>
      <c r="P1275" s="38" t="e">
        <f t="shared" ca="1" si="285"/>
        <v>#N/A</v>
      </c>
      <c r="Q1275" s="38" t="e">
        <f t="shared" ca="1" si="286"/>
        <v>#N/A</v>
      </c>
      <c r="R1275" s="38">
        <f t="shared" si="287"/>
        <v>6000</v>
      </c>
      <c r="S1275" s="38" t="e">
        <f t="shared" ca="1" si="288"/>
        <v>#N/A</v>
      </c>
      <c r="T1275" s="38" t="e">
        <f t="shared" si="289"/>
        <v>#N/A</v>
      </c>
    </row>
    <row r="1276" spans="2:20" x14ac:dyDescent="0.25">
      <c r="B1276" s="38" t="e">
        <f t="shared" ca="1" si="276"/>
        <v>#N/A</v>
      </c>
      <c r="C1276" s="40">
        <f>Кабельный_журнал!P1242</f>
        <v>0</v>
      </c>
      <c r="D1276" s="38" t="e">
        <f t="shared" ca="1" si="277"/>
        <v>#N/A</v>
      </c>
      <c r="E1276" s="41" t="s">
        <v>351</v>
      </c>
      <c r="F1276" s="38" t="e">
        <f t="shared" ca="1" si="278"/>
        <v>#N/A</v>
      </c>
      <c r="G1276" s="38" t="e">
        <f t="shared" si="279"/>
        <v>#N/A</v>
      </c>
      <c r="H1276" s="41" t="s">
        <v>350</v>
      </c>
      <c r="I1276" s="38" t="e">
        <f t="shared" si="280"/>
        <v>#N/A</v>
      </c>
      <c r="J1276" s="38" t="e">
        <f t="shared" si="281"/>
        <v>#N/A</v>
      </c>
      <c r="K1276" s="41" t="s">
        <v>348</v>
      </c>
      <c r="L1276" s="38">
        <f t="shared" si="282"/>
        <v>1.7500000000000002E-2</v>
      </c>
      <c r="M1276" s="38" t="e">
        <f t="shared" ca="1" si="283"/>
        <v>#N/A</v>
      </c>
      <c r="N1276" s="38" t="e">
        <f ca="1">VLOOKUP(B1276,$C$7:$T1274,13,FALSE)</f>
        <v>#N/A</v>
      </c>
      <c r="O1276" s="38" t="e">
        <f t="shared" ca="1" si="284"/>
        <v>#N/A</v>
      </c>
      <c r="P1276" s="38" t="e">
        <f t="shared" ca="1" si="285"/>
        <v>#N/A</v>
      </c>
      <c r="Q1276" s="38" t="e">
        <f t="shared" ca="1" si="286"/>
        <v>#N/A</v>
      </c>
      <c r="R1276" s="38">
        <f t="shared" si="287"/>
        <v>6000</v>
      </c>
      <c r="S1276" s="38" t="e">
        <f t="shared" ca="1" si="288"/>
        <v>#N/A</v>
      </c>
      <c r="T1276" s="38" t="e">
        <f t="shared" si="289"/>
        <v>#N/A</v>
      </c>
    </row>
    <row r="1277" spans="2:20" x14ac:dyDescent="0.25">
      <c r="B1277" s="38" t="e">
        <f t="shared" ca="1" si="276"/>
        <v>#N/A</v>
      </c>
      <c r="C1277" s="40">
        <f>Кабельный_журнал!P1243</f>
        <v>0</v>
      </c>
      <c r="D1277" s="38" t="e">
        <f t="shared" ca="1" si="277"/>
        <v>#N/A</v>
      </c>
      <c r="E1277" s="41" t="s">
        <v>351</v>
      </c>
      <c r="F1277" s="38" t="e">
        <f t="shared" ca="1" si="278"/>
        <v>#N/A</v>
      </c>
      <c r="G1277" s="38" t="e">
        <f t="shared" si="279"/>
        <v>#N/A</v>
      </c>
      <c r="H1277" s="41" t="s">
        <v>350</v>
      </c>
      <c r="I1277" s="38" t="e">
        <f t="shared" si="280"/>
        <v>#N/A</v>
      </c>
      <c r="J1277" s="38" t="e">
        <f t="shared" si="281"/>
        <v>#N/A</v>
      </c>
      <c r="K1277" s="41" t="s">
        <v>348</v>
      </c>
      <c r="L1277" s="38">
        <f t="shared" si="282"/>
        <v>1.7500000000000002E-2</v>
      </c>
      <c r="M1277" s="38" t="e">
        <f t="shared" ca="1" si="283"/>
        <v>#N/A</v>
      </c>
      <c r="N1277" s="38" t="e">
        <f ca="1">VLOOKUP(B1277,$C$7:$T1275,13,FALSE)</f>
        <v>#N/A</v>
      </c>
      <c r="O1277" s="38" t="e">
        <f t="shared" ca="1" si="284"/>
        <v>#N/A</v>
      </c>
      <c r="P1277" s="38" t="e">
        <f t="shared" ca="1" si="285"/>
        <v>#N/A</v>
      </c>
      <c r="Q1277" s="38" t="e">
        <f t="shared" ca="1" si="286"/>
        <v>#N/A</v>
      </c>
      <c r="R1277" s="38">
        <f t="shared" si="287"/>
        <v>6000</v>
      </c>
      <c r="S1277" s="38" t="e">
        <f t="shared" ca="1" si="288"/>
        <v>#N/A</v>
      </c>
      <c r="T1277" s="38" t="e">
        <f t="shared" si="289"/>
        <v>#N/A</v>
      </c>
    </row>
    <row r="1278" spans="2:20" x14ac:dyDescent="0.25">
      <c r="B1278" s="38" t="e">
        <f t="shared" ca="1" si="276"/>
        <v>#N/A</v>
      </c>
      <c r="C1278" s="40">
        <f>Кабельный_журнал!P1244</f>
        <v>0</v>
      </c>
      <c r="D1278" s="38" t="e">
        <f t="shared" ca="1" si="277"/>
        <v>#N/A</v>
      </c>
      <c r="E1278" s="41" t="s">
        <v>351</v>
      </c>
      <c r="F1278" s="38" t="e">
        <f t="shared" ca="1" si="278"/>
        <v>#N/A</v>
      </c>
      <c r="G1278" s="38" t="e">
        <f t="shared" si="279"/>
        <v>#N/A</v>
      </c>
      <c r="H1278" s="41" t="s">
        <v>350</v>
      </c>
      <c r="I1278" s="38" t="e">
        <f t="shared" si="280"/>
        <v>#N/A</v>
      </c>
      <c r="J1278" s="38" t="e">
        <f t="shared" si="281"/>
        <v>#N/A</v>
      </c>
      <c r="K1278" s="41" t="s">
        <v>348</v>
      </c>
      <c r="L1278" s="38">
        <f t="shared" si="282"/>
        <v>1.7500000000000002E-2</v>
      </c>
      <c r="M1278" s="38" t="e">
        <f t="shared" ca="1" si="283"/>
        <v>#N/A</v>
      </c>
      <c r="N1278" s="38" t="e">
        <f ca="1">VLOOKUP(B1278,$C$7:$T1276,13,FALSE)</f>
        <v>#N/A</v>
      </c>
      <c r="O1278" s="38" t="e">
        <f t="shared" ca="1" si="284"/>
        <v>#N/A</v>
      </c>
      <c r="P1278" s="38" t="e">
        <f t="shared" ca="1" si="285"/>
        <v>#N/A</v>
      </c>
      <c r="Q1278" s="38" t="e">
        <f t="shared" ca="1" si="286"/>
        <v>#N/A</v>
      </c>
      <c r="R1278" s="38">
        <f t="shared" si="287"/>
        <v>6000</v>
      </c>
      <c r="S1278" s="38" t="e">
        <f t="shared" ca="1" si="288"/>
        <v>#N/A</v>
      </c>
      <c r="T1278" s="38" t="e">
        <f t="shared" si="289"/>
        <v>#N/A</v>
      </c>
    </row>
    <row r="1279" spans="2:20" x14ac:dyDescent="0.25">
      <c r="B1279" s="38" t="e">
        <f t="shared" ca="1" si="276"/>
        <v>#N/A</v>
      </c>
      <c r="C1279" s="40">
        <f>Кабельный_журнал!P1245</f>
        <v>0</v>
      </c>
      <c r="D1279" s="38" t="e">
        <f t="shared" ca="1" si="277"/>
        <v>#N/A</v>
      </c>
      <c r="E1279" s="41" t="s">
        <v>351</v>
      </c>
      <c r="F1279" s="38" t="e">
        <f t="shared" ca="1" si="278"/>
        <v>#N/A</v>
      </c>
      <c r="G1279" s="38" t="e">
        <f t="shared" si="279"/>
        <v>#N/A</v>
      </c>
      <c r="H1279" s="41" t="s">
        <v>350</v>
      </c>
      <c r="I1279" s="38" t="e">
        <f t="shared" si="280"/>
        <v>#N/A</v>
      </c>
      <c r="J1279" s="38" t="e">
        <f t="shared" si="281"/>
        <v>#N/A</v>
      </c>
      <c r="K1279" s="41" t="s">
        <v>348</v>
      </c>
      <c r="L1279" s="38">
        <f t="shared" si="282"/>
        <v>1.7500000000000002E-2</v>
      </c>
      <c r="M1279" s="38" t="e">
        <f t="shared" ca="1" si="283"/>
        <v>#N/A</v>
      </c>
      <c r="N1279" s="38" t="e">
        <f ca="1">VLOOKUP(B1279,$C$7:$T1277,13,FALSE)</f>
        <v>#N/A</v>
      </c>
      <c r="O1279" s="38" t="e">
        <f t="shared" ca="1" si="284"/>
        <v>#N/A</v>
      </c>
      <c r="P1279" s="38" t="e">
        <f t="shared" ca="1" si="285"/>
        <v>#N/A</v>
      </c>
      <c r="Q1279" s="38" t="e">
        <f t="shared" ca="1" si="286"/>
        <v>#N/A</v>
      </c>
      <c r="R1279" s="38">
        <f t="shared" si="287"/>
        <v>6000</v>
      </c>
      <c r="S1279" s="38" t="e">
        <f t="shared" ca="1" si="288"/>
        <v>#N/A</v>
      </c>
      <c r="T1279" s="38" t="e">
        <f t="shared" si="289"/>
        <v>#N/A</v>
      </c>
    </row>
    <row r="1280" spans="2:20" x14ac:dyDescent="0.25">
      <c r="B1280" s="38" t="e">
        <f t="shared" ca="1" si="276"/>
        <v>#N/A</v>
      </c>
      <c r="C1280" s="40">
        <f>Кабельный_журнал!P1246</f>
        <v>0</v>
      </c>
      <c r="D1280" s="38" t="e">
        <f t="shared" ca="1" si="277"/>
        <v>#N/A</v>
      </c>
      <c r="E1280" s="41" t="s">
        <v>351</v>
      </c>
      <c r="F1280" s="38" t="e">
        <f t="shared" ca="1" si="278"/>
        <v>#N/A</v>
      </c>
      <c r="G1280" s="38" t="e">
        <f t="shared" si="279"/>
        <v>#N/A</v>
      </c>
      <c r="H1280" s="41" t="s">
        <v>350</v>
      </c>
      <c r="I1280" s="38" t="e">
        <f t="shared" si="280"/>
        <v>#N/A</v>
      </c>
      <c r="J1280" s="38" t="e">
        <f t="shared" si="281"/>
        <v>#N/A</v>
      </c>
      <c r="K1280" s="41" t="s">
        <v>348</v>
      </c>
      <c r="L1280" s="38">
        <f t="shared" si="282"/>
        <v>1.7500000000000002E-2</v>
      </c>
      <c r="M1280" s="38" t="e">
        <f t="shared" ca="1" si="283"/>
        <v>#N/A</v>
      </c>
      <c r="N1280" s="38" t="e">
        <f ca="1">VLOOKUP(B1280,$C$7:$T1278,13,FALSE)</f>
        <v>#N/A</v>
      </c>
      <c r="O1280" s="38" t="e">
        <f t="shared" ca="1" si="284"/>
        <v>#N/A</v>
      </c>
      <c r="P1280" s="38" t="e">
        <f t="shared" ca="1" si="285"/>
        <v>#N/A</v>
      </c>
      <c r="Q1280" s="38" t="e">
        <f t="shared" ca="1" si="286"/>
        <v>#N/A</v>
      </c>
      <c r="R1280" s="38">
        <f t="shared" si="287"/>
        <v>6000</v>
      </c>
      <c r="S1280" s="38" t="e">
        <f t="shared" ca="1" si="288"/>
        <v>#N/A</v>
      </c>
      <c r="T1280" s="38" t="e">
        <f t="shared" si="289"/>
        <v>#N/A</v>
      </c>
    </row>
    <row r="1281" spans="2:20" x14ac:dyDescent="0.25">
      <c r="B1281" s="38" t="e">
        <f t="shared" ca="1" si="276"/>
        <v>#N/A</v>
      </c>
      <c r="C1281" s="40">
        <f>Кабельный_журнал!P1247</f>
        <v>0</v>
      </c>
      <c r="D1281" s="38" t="e">
        <f t="shared" ca="1" si="277"/>
        <v>#N/A</v>
      </c>
      <c r="E1281" s="41" t="s">
        <v>351</v>
      </c>
      <c r="F1281" s="38" t="e">
        <f t="shared" ca="1" si="278"/>
        <v>#N/A</v>
      </c>
      <c r="G1281" s="38" t="e">
        <f t="shared" si="279"/>
        <v>#N/A</v>
      </c>
      <c r="H1281" s="41" t="s">
        <v>350</v>
      </c>
      <c r="I1281" s="38" t="e">
        <f t="shared" si="280"/>
        <v>#N/A</v>
      </c>
      <c r="J1281" s="38" t="e">
        <f t="shared" si="281"/>
        <v>#N/A</v>
      </c>
      <c r="K1281" s="41" t="s">
        <v>348</v>
      </c>
      <c r="L1281" s="38">
        <f t="shared" si="282"/>
        <v>1.7500000000000002E-2</v>
      </c>
      <c r="M1281" s="38" t="e">
        <f t="shared" ca="1" si="283"/>
        <v>#N/A</v>
      </c>
      <c r="N1281" s="38" t="e">
        <f ca="1">VLOOKUP(B1281,$C$7:$T1279,13,FALSE)</f>
        <v>#N/A</v>
      </c>
      <c r="O1281" s="38" t="e">
        <f t="shared" ca="1" si="284"/>
        <v>#N/A</v>
      </c>
      <c r="P1281" s="38" t="e">
        <f t="shared" ca="1" si="285"/>
        <v>#N/A</v>
      </c>
      <c r="Q1281" s="38" t="e">
        <f t="shared" ca="1" si="286"/>
        <v>#N/A</v>
      </c>
      <c r="R1281" s="38">
        <f t="shared" si="287"/>
        <v>6000</v>
      </c>
      <c r="S1281" s="38" t="e">
        <f t="shared" ca="1" si="288"/>
        <v>#N/A</v>
      </c>
      <c r="T1281" s="38" t="e">
        <f t="shared" si="289"/>
        <v>#N/A</v>
      </c>
    </row>
    <row r="1282" spans="2:20" x14ac:dyDescent="0.25">
      <c r="B1282" s="38" t="e">
        <f t="shared" ca="1" si="276"/>
        <v>#N/A</v>
      </c>
      <c r="C1282" s="40">
        <f>Кабельный_журнал!P1248</f>
        <v>0</v>
      </c>
      <c r="D1282" s="38" t="e">
        <f t="shared" ca="1" si="277"/>
        <v>#N/A</v>
      </c>
      <c r="E1282" s="41" t="s">
        <v>351</v>
      </c>
      <c r="F1282" s="38" t="e">
        <f t="shared" ca="1" si="278"/>
        <v>#N/A</v>
      </c>
      <c r="G1282" s="38" t="e">
        <f t="shared" si="279"/>
        <v>#N/A</v>
      </c>
      <c r="H1282" s="41" t="s">
        <v>350</v>
      </c>
      <c r="I1282" s="38" t="e">
        <f t="shared" si="280"/>
        <v>#N/A</v>
      </c>
      <c r="J1282" s="38" t="e">
        <f t="shared" si="281"/>
        <v>#N/A</v>
      </c>
      <c r="K1282" s="41" t="s">
        <v>348</v>
      </c>
      <c r="L1282" s="38">
        <f t="shared" si="282"/>
        <v>1.7500000000000002E-2</v>
      </c>
      <c r="M1282" s="38" t="e">
        <f t="shared" ca="1" si="283"/>
        <v>#N/A</v>
      </c>
      <c r="N1282" s="38" t="e">
        <f ca="1">VLOOKUP(B1282,$C$7:$T1280,13,FALSE)</f>
        <v>#N/A</v>
      </c>
      <c r="O1282" s="38" t="e">
        <f t="shared" ca="1" si="284"/>
        <v>#N/A</v>
      </c>
      <c r="P1282" s="38" t="e">
        <f t="shared" ca="1" si="285"/>
        <v>#N/A</v>
      </c>
      <c r="Q1282" s="38" t="e">
        <f t="shared" ca="1" si="286"/>
        <v>#N/A</v>
      </c>
      <c r="R1282" s="38">
        <f t="shared" si="287"/>
        <v>6000</v>
      </c>
      <c r="S1282" s="38" t="e">
        <f t="shared" ca="1" si="288"/>
        <v>#N/A</v>
      </c>
      <c r="T1282" s="38" t="e">
        <f t="shared" si="289"/>
        <v>#N/A</v>
      </c>
    </row>
    <row r="1283" spans="2:20" x14ac:dyDescent="0.25">
      <c r="B1283" s="38" t="e">
        <f t="shared" ca="1" si="276"/>
        <v>#N/A</v>
      </c>
      <c r="C1283" s="40">
        <f>Кабельный_журнал!P1249</f>
        <v>0</v>
      </c>
      <c r="D1283" s="38" t="e">
        <f t="shared" ca="1" si="277"/>
        <v>#N/A</v>
      </c>
      <c r="E1283" s="41" t="s">
        <v>351</v>
      </c>
      <c r="F1283" s="38" t="e">
        <f t="shared" ca="1" si="278"/>
        <v>#N/A</v>
      </c>
      <c r="G1283" s="38" t="e">
        <f t="shared" si="279"/>
        <v>#N/A</v>
      </c>
      <c r="H1283" s="41" t="s">
        <v>350</v>
      </c>
      <c r="I1283" s="38" t="e">
        <f t="shared" si="280"/>
        <v>#N/A</v>
      </c>
      <c r="J1283" s="38" t="e">
        <f t="shared" si="281"/>
        <v>#N/A</v>
      </c>
      <c r="K1283" s="41" t="s">
        <v>348</v>
      </c>
      <c r="L1283" s="38">
        <f t="shared" si="282"/>
        <v>1.7500000000000002E-2</v>
      </c>
      <c r="M1283" s="38" t="e">
        <f t="shared" ca="1" si="283"/>
        <v>#N/A</v>
      </c>
      <c r="N1283" s="38" t="e">
        <f ca="1">VLOOKUP(B1283,$C$7:$T1281,13,FALSE)</f>
        <v>#N/A</v>
      </c>
      <c r="O1283" s="38" t="e">
        <f t="shared" ca="1" si="284"/>
        <v>#N/A</v>
      </c>
      <c r="P1283" s="38" t="e">
        <f t="shared" ca="1" si="285"/>
        <v>#N/A</v>
      </c>
      <c r="Q1283" s="38" t="e">
        <f t="shared" ca="1" si="286"/>
        <v>#N/A</v>
      </c>
      <c r="R1283" s="38">
        <f t="shared" si="287"/>
        <v>6000</v>
      </c>
      <c r="S1283" s="38" t="e">
        <f t="shared" ca="1" si="288"/>
        <v>#N/A</v>
      </c>
      <c r="T1283" s="38" t="e">
        <f t="shared" si="289"/>
        <v>#N/A</v>
      </c>
    </row>
    <row r="1284" spans="2:20" x14ac:dyDescent="0.25">
      <c r="B1284" s="38" t="e">
        <f t="shared" ca="1" si="276"/>
        <v>#N/A</v>
      </c>
      <c r="C1284" s="40">
        <f>Кабельный_журнал!P1250</f>
        <v>0</v>
      </c>
      <c r="D1284" s="38" t="e">
        <f t="shared" ca="1" si="277"/>
        <v>#N/A</v>
      </c>
      <c r="E1284" s="41" t="s">
        <v>351</v>
      </c>
      <c r="F1284" s="38" t="e">
        <f t="shared" ca="1" si="278"/>
        <v>#N/A</v>
      </c>
      <c r="G1284" s="38" t="e">
        <f t="shared" si="279"/>
        <v>#N/A</v>
      </c>
      <c r="H1284" s="41" t="s">
        <v>350</v>
      </c>
      <c r="I1284" s="38" t="e">
        <f t="shared" si="280"/>
        <v>#N/A</v>
      </c>
      <c r="J1284" s="38" t="e">
        <f t="shared" si="281"/>
        <v>#N/A</v>
      </c>
      <c r="K1284" s="41" t="s">
        <v>348</v>
      </c>
      <c r="L1284" s="38">
        <f t="shared" si="282"/>
        <v>1.7500000000000002E-2</v>
      </c>
      <c r="M1284" s="38" t="e">
        <f t="shared" ca="1" si="283"/>
        <v>#N/A</v>
      </c>
      <c r="N1284" s="38" t="e">
        <f ca="1">VLOOKUP(B1284,$C$7:$T1282,13,FALSE)</f>
        <v>#N/A</v>
      </c>
      <c r="O1284" s="38" t="e">
        <f t="shared" ca="1" si="284"/>
        <v>#N/A</v>
      </c>
      <c r="P1284" s="38" t="e">
        <f t="shared" ca="1" si="285"/>
        <v>#N/A</v>
      </c>
      <c r="Q1284" s="38" t="e">
        <f t="shared" ca="1" si="286"/>
        <v>#N/A</v>
      </c>
      <c r="R1284" s="38">
        <f t="shared" si="287"/>
        <v>6000</v>
      </c>
      <c r="S1284" s="38" t="e">
        <f t="shared" ca="1" si="288"/>
        <v>#N/A</v>
      </c>
      <c r="T1284" s="38" t="e">
        <f t="shared" si="289"/>
        <v>#N/A</v>
      </c>
    </row>
    <row r="1285" spans="2:20" x14ac:dyDescent="0.25">
      <c r="B1285" s="38" t="e">
        <f t="shared" ca="1" si="276"/>
        <v>#N/A</v>
      </c>
      <c r="C1285" s="40">
        <f>Кабельный_журнал!P1251</f>
        <v>0</v>
      </c>
      <c r="D1285" s="38" t="e">
        <f t="shared" ca="1" si="277"/>
        <v>#N/A</v>
      </c>
      <c r="E1285" s="41" t="s">
        <v>351</v>
      </c>
      <c r="F1285" s="38" t="e">
        <f t="shared" ca="1" si="278"/>
        <v>#N/A</v>
      </c>
      <c r="G1285" s="38" t="e">
        <f t="shared" si="279"/>
        <v>#N/A</v>
      </c>
      <c r="H1285" s="41" t="s">
        <v>350</v>
      </c>
      <c r="I1285" s="38" t="e">
        <f t="shared" si="280"/>
        <v>#N/A</v>
      </c>
      <c r="J1285" s="38" t="e">
        <f t="shared" si="281"/>
        <v>#N/A</v>
      </c>
      <c r="K1285" s="41" t="s">
        <v>348</v>
      </c>
      <c r="L1285" s="38">
        <f t="shared" si="282"/>
        <v>1.7500000000000002E-2</v>
      </c>
      <c r="M1285" s="38" t="e">
        <f t="shared" ca="1" si="283"/>
        <v>#N/A</v>
      </c>
      <c r="N1285" s="38" t="e">
        <f ca="1">VLOOKUP(B1285,$C$7:$T1283,13,FALSE)</f>
        <v>#N/A</v>
      </c>
      <c r="O1285" s="38" t="e">
        <f t="shared" ca="1" si="284"/>
        <v>#N/A</v>
      </c>
      <c r="P1285" s="38" t="e">
        <f t="shared" ca="1" si="285"/>
        <v>#N/A</v>
      </c>
      <c r="Q1285" s="38" t="e">
        <f t="shared" ca="1" si="286"/>
        <v>#N/A</v>
      </c>
      <c r="R1285" s="38">
        <f t="shared" si="287"/>
        <v>6000</v>
      </c>
      <c r="S1285" s="38" t="e">
        <f t="shared" ca="1" si="288"/>
        <v>#N/A</v>
      </c>
      <c r="T1285" s="38" t="e">
        <f t="shared" si="289"/>
        <v>#N/A</v>
      </c>
    </row>
    <row r="1286" spans="2:20" x14ac:dyDescent="0.25">
      <c r="B1286" s="38" t="e">
        <f t="shared" ca="1" si="276"/>
        <v>#N/A</v>
      </c>
      <c r="C1286" s="40">
        <f>Кабельный_журнал!P1252</f>
        <v>0</v>
      </c>
      <c r="D1286" s="38" t="e">
        <f t="shared" ca="1" si="277"/>
        <v>#N/A</v>
      </c>
      <c r="E1286" s="41" t="s">
        <v>351</v>
      </c>
      <c r="F1286" s="38" t="e">
        <f t="shared" ca="1" si="278"/>
        <v>#N/A</v>
      </c>
      <c r="G1286" s="38" t="e">
        <f t="shared" si="279"/>
        <v>#N/A</v>
      </c>
      <c r="H1286" s="41" t="s">
        <v>350</v>
      </c>
      <c r="I1286" s="38" t="e">
        <f t="shared" si="280"/>
        <v>#N/A</v>
      </c>
      <c r="J1286" s="38" t="e">
        <f t="shared" si="281"/>
        <v>#N/A</v>
      </c>
      <c r="K1286" s="41" t="s">
        <v>348</v>
      </c>
      <c r="L1286" s="38">
        <f t="shared" si="282"/>
        <v>1.7500000000000002E-2</v>
      </c>
      <c r="M1286" s="38" t="e">
        <f t="shared" ca="1" si="283"/>
        <v>#N/A</v>
      </c>
      <c r="N1286" s="38" t="e">
        <f ca="1">VLOOKUP(B1286,$C$7:$T1284,13,FALSE)</f>
        <v>#N/A</v>
      </c>
      <c r="O1286" s="38" t="e">
        <f t="shared" ca="1" si="284"/>
        <v>#N/A</v>
      </c>
      <c r="P1286" s="38" t="e">
        <f t="shared" ca="1" si="285"/>
        <v>#N/A</v>
      </c>
      <c r="Q1286" s="38" t="e">
        <f t="shared" ca="1" si="286"/>
        <v>#N/A</v>
      </c>
      <c r="R1286" s="38">
        <f t="shared" si="287"/>
        <v>6000</v>
      </c>
      <c r="S1286" s="38" t="e">
        <f t="shared" ca="1" si="288"/>
        <v>#N/A</v>
      </c>
      <c r="T1286" s="38" t="e">
        <f t="shared" si="289"/>
        <v>#N/A</v>
      </c>
    </row>
    <row r="1287" spans="2:20" x14ac:dyDescent="0.25">
      <c r="B1287" s="38" t="e">
        <f t="shared" ca="1" si="276"/>
        <v>#N/A</v>
      </c>
      <c r="C1287" s="40">
        <f>Кабельный_журнал!P1253</f>
        <v>0</v>
      </c>
      <c r="D1287" s="38" t="e">
        <f t="shared" ca="1" si="277"/>
        <v>#N/A</v>
      </c>
      <c r="E1287" s="41" t="s">
        <v>351</v>
      </c>
      <c r="F1287" s="38" t="e">
        <f t="shared" ca="1" si="278"/>
        <v>#N/A</v>
      </c>
      <c r="G1287" s="38" t="e">
        <f t="shared" si="279"/>
        <v>#N/A</v>
      </c>
      <c r="H1287" s="41" t="s">
        <v>350</v>
      </c>
      <c r="I1287" s="38" t="e">
        <f t="shared" si="280"/>
        <v>#N/A</v>
      </c>
      <c r="J1287" s="38" t="e">
        <f t="shared" si="281"/>
        <v>#N/A</v>
      </c>
      <c r="K1287" s="41" t="s">
        <v>348</v>
      </c>
      <c r="L1287" s="38">
        <f t="shared" si="282"/>
        <v>1.7500000000000002E-2</v>
      </c>
      <c r="M1287" s="38" t="e">
        <f t="shared" ca="1" si="283"/>
        <v>#N/A</v>
      </c>
      <c r="N1287" s="38" t="e">
        <f ca="1">VLOOKUP(B1287,$C$7:$T1285,13,FALSE)</f>
        <v>#N/A</v>
      </c>
      <c r="O1287" s="38" t="e">
        <f t="shared" ca="1" si="284"/>
        <v>#N/A</v>
      </c>
      <c r="P1287" s="38" t="e">
        <f t="shared" ca="1" si="285"/>
        <v>#N/A</v>
      </c>
      <c r="Q1287" s="38" t="e">
        <f t="shared" ca="1" si="286"/>
        <v>#N/A</v>
      </c>
      <c r="R1287" s="38">
        <f t="shared" si="287"/>
        <v>6000</v>
      </c>
      <c r="S1287" s="38" t="e">
        <f t="shared" ca="1" si="288"/>
        <v>#N/A</v>
      </c>
      <c r="T1287" s="38" t="e">
        <f t="shared" si="289"/>
        <v>#N/A</v>
      </c>
    </row>
    <row r="1288" spans="2:20" x14ac:dyDescent="0.25">
      <c r="B1288" s="38" t="e">
        <f t="shared" ca="1" si="276"/>
        <v>#N/A</v>
      </c>
      <c r="C1288" s="40">
        <f>Кабельный_журнал!P1254</f>
        <v>0</v>
      </c>
      <c r="D1288" s="38" t="e">
        <f t="shared" ca="1" si="277"/>
        <v>#N/A</v>
      </c>
      <c r="E1288" s="41" t="s">
        <v>351</v>
      </c>
      <c r="F1288" s="38" t="e">
        <f t="shared" ca="1" si="278"/>
        <v>#N/A</v>
      </c>
      <c r="G1288" s="38" t="e">
        <f t="shared" si="279"/>
        <v>#N/A</v>
      </c>
      <c r="H1288" s="41" t="s">
        <v>350</v>
      </c>
      <c r="I1288" s="38" t="e">
        <f t="shared" si="280"/>
        <v>#N/A</v>
      </c>
      <c r="J1288" s="38" t="e">
        <f t="shared" si="281"/>
        <v>#N/A</v>
      </c>
      <c r="K1288" s="41" t="s">
        <v>348</v>
      </c>
      <c r="L1288" s="38">
        <f t="shared" si="282"/>
        <v>1.7500000000000002E-2</v>
      </c>
      <c r="M1288" s="38" t="e">
        <f t="shared" ca="1" si="283"/>
        <v>#N/A</v>
      </c>
      <c r="N1288" s="38" t="e">
        <f ca="1">VLOOKUP(B1288,$C$7:$T1286,13,FALSE)</f>
        <v>#N/A</v>
      </c>
      <c r="O1288" s="38" t="e">
        <f t="shared" ca="1" si="284"/>
        <v>#N/A</v>
      </c>
      <c r="P1288" s="38" t="e">
        <f t="shared" ca="1" si="285"/>
        <v>#N/A</v>
      </c>
      <c r="Q1288" s="38" t="e">
        <f t="shared" ca="1" si="286"/>
        <v>#N/A</v>
      </c>
      <c r="R1288" s="38">
        <f t="shared" si="287"/>
        <v>6000</v>
      </c>
      <c r="S1288" s="38" t="e">
        <f t="shared" ca="1" si="288"/>
        <v>#N/A</v>
      </c>
      <c r="T1288" s="38" t="e">
        <f t="shared" si="289"/>
        <v>#N/A</v>
      </c>
    </row>
    <row r="1289" spans="2:20" x14ac:dyDescent="0.25">
      <c r="B1289" s="38" t="e">
        <f t="shared" ca="1" si="276"/>
        <v>#N/A</v>
      </c>
      <c r="C1289" s="40">
        <f>Кабельный_журнал!P1255</f>
        <v>0</v>
      </c>
      <c r="D1289" s="38" t="e">
        <f t="shared" ca="1" si="277"/>
        <v>#N/A</v>
      </c>
      <c r="E1289" s="41" t="s">
        <v>351</v>
      </c>
      <c r="F1289" s="38" t="e">
        <f t="shared" ca="1" si="278"/>
        <v>#N/A</v>
      </c>
      <c r="G1289" s="38" t="e">
        <f t="shared" si="279"/>
        <v>#N/A</v>
      </c>
      <c r="H1289" s="41" t="s">
        <v>350</v>
      </c>
      <c r="I1289" s="38" t="e">
        <f t="shared" si="280"/>
        <v>#N/A</v>
      </c>
      <c r="J1289" s="38" t="e">
        <f t="shared" si="281"/>
        <v>#N/A</v>
      </c>
      <c r="K1289" s="41" t="s">
        <v>348</v>
      </c>
      <c r="L1289" s="38">
        <f t="shared" si="282"/>
        <v>1.7500000000000002E-2</v>
      </c>
      <c r="M1289" s="38" t="e">
        <f t="shared" ca="1" si="283"/>
        <v>#N/A</v>
      </c>
      <c r="N1289" s="38" t="e">
        <f ca="1">VLOOKUP(B1289,$C$7:$T1287,13,FALSE)</f>
        <v>#N/A</v>
      </c>
      <c r="O1289" s="38" t="e">
        <f t="shared" ca="1" si="284"/>
        <v>#N/A</v>
      </c>
      <c r="P1289" s="38" t="e">
        <f t="shared" ca="1" si="285"/>
        <v>#N/A</v>
      </c>
      <c r="Q1289" s="38" t="e">
        <f t="shared" ca="1" si="286"/>
        <v>#N/A</v>
      </c>
      <c r="R1289" s="38">
        <f t="shared" si="287"/>
        <v>6000</v>
      </c>
      <c r="S1289" s="38" t="e">
        <f t="shared" ca="1" si="288"/>
        <v>#N/A</v>
      </c>
      <c r="T1289" s="38" t="e">
        <f t="shared" si="289"/>
        <v>#N/A</v>
      </c>
    </row>
    <row r="1290" spans="2:20" x14ac:dyDescent="0.25">
      <c r="B1290" s="38" t="e">
        <f t="shared" ca="1" si="276"/>
        <v>#N/A</v>
      </c>
      <c r="C1290" s="40">
        <f>Кабельный_журнал!P1256</f>
        <v>0</v>
      </c>
      <c r="D1290" s="38" t="e">
        <f t="shared" ca="1" si="277"/>
        <v>#N/A</v>
      </c>
      <c r="E1290" s="41" t="s">
        <v>351</v>
      </c>
      <c r="F1290" s="38" t="e">
        <f t="shared" ca="1" si="278"/>
        <v>#N/A</v>
      </c>
      <c r="G1290" s="38" t="e">
        <f t="shared" si="279"/>
        <v>#N/A</v>
      </c>
      <c r="H1290" s="41" t="s">
        <v>350</v>
      </c>
      <c r="I1290" s="38" t="e">
        <f t="shared" si="280"/>
        <v>#N/A</v>
      </c>
      <c r="J1290" s="38" t="e">
        <f t="shared" si="281"/>
        <v>#N/A</v>
      </c>
      <c r="K1290" s="41" t="s">
        <v>348</v>
      </c>
      <c r="L1290" s="38">
        <f t="shared" si="282"/>
        <v>1.7500000000000002E-2</v>
      </c>
      <c r="M1290" s="38" t="e">
        <f t="shared" ca="1" si="283"/>
        <v>#N/A</v>
      </c>
      <c r="N1290" s="38" t="e">
        <f ca="1">VLOOKUP(B1290,$C$7:$T1288,13,FALSE)</f>
        <v>#N/A</v>
      </c>
      <c r="O1290" s="38" t="e">
        <f t="shared" ca="1" si="284"/>
        <v>#N/A</v>
      </c>
      <c r="P1290" s="38" t="e">
        <f t="shared" ca="1" si="285"/>
        <v>#N/A</v>
      </c>
      <c r="Q1290" s="38" t="e">
        <f t="shared" ca="1" si="286"/>
        <v>#N/A</v>
      </c>
      <c r="R1290" s="38">
        <f t="shared" si="287"/>
        <v>6000</v>
      </c>
      <c r="S1290" s="38" t="e">
        <f t="shared" ca="1" si="288"/>
        <v>#N/A</v>
      </c>
      <c r="T1290" s="38" t="e">
        <f t="shared" si="289"/>
        <v>#N/A</v>
      </c>
    </row>
    <row r="1291" spans="2:20" x14ac:dyDescent="0.25">
      <c r="B1291" s="38" t="e">
        <f t="shared" ca="1" si="276"/>
        <v>#N/A</v>
      </c>
      <c r="C1291" s="40">
        <f>Кабельный_журнал!P1257</f>
        <v>0</v>
      </c>
      <c r="D1291" s="38" t="e">
        <f t="shared" ca="1" si="277"/>
        <v>#N/A</v>
      </c>
      <c r="E1291" s="41" t="s">
        <v>351</v>
      </c>
      <c r="F1291" s="38" t="e">
        <f t="shared" ca="1" si="278"/>
        <v>#N/A</v>
      </c>
      <c r="G1291" s="38" t="e">
        <f t="shared" si="279"/>
        <v>#N/A</v>
      </c>
      <c r="H1291" s="41" t="s">
        <v>350</v>
      </c>
      <c r="I1291" s="38" t="e">
        <f t="shared" si="280"/>
        <v>#N/A</v>
      </c>
      <c r="J1291" s="38" t="e">
        <f t="shared" si="281"/>
        <v>#N/A</v>
      </c>
      <c r="K1291" s="41" t="s">
        <v>348</v>
      </c>
      <c r="L1291" s="38">
        <f t="shared" si="282"/>
        <v>1.7500000000000002E-2</v>
      </c>
      <c r="M1291" s="38" t="e">
        <f t="shared" ca="1" si="283"/>
        <v>#N/A</v>
      </c>
      <c r="N1291" s="38" t="e">
        <f ca="1">VLOOKUP(B1291,$C$7:$T1289,13,FALSE)</f>
        <v>#N/A</v>
      </c>
      <c r="O1291" s="38" t="e">
        <f t="shared" ca="1" si="284"/>
        <v>#N/A</v>
      </c>
      <c r="P1291" s="38" t="e">
        <f t="shared" ca="1" si="285"/>
        <v>#N/A</v>
      </c>
      <c r="Q1291" s="38" t="e">
        <f t="shared" ca="1" si="286"/>
        <v>#N/A</v>
      </c>
      <c r="R1291" s="38">
        <f t="shared" si="287"/>
        <v>6000</v>
      </c>
      <c r="S1291" s="38" t="e">
        <f t="shared" ca="1" si="288"/>
        <v>#N/A</v>
      </c>
      <c r="T1291" s="38" t="e">
        <f t="shared" si="289"/>
        <v>#N/A</v>
      </c>
    </row>
    <row r="1292" spans="2:20" x14ac:dyDescent="0.25">
      <c r="B1292" s="38" t="e">
        <f t="shared" ca="1" si="276"/>
        <v>#N/A</v>
      </c>
      <c r="C1292" s="40">
        <f>Кабельный_журнал!P1258</f>
        <v>0</v>
      </c>
      <c r="D1292" s="38" t="e">
        <f t="shared" ca="1" si="277"/>
        <v>#N/A</v>
      </c>
      <c r="E1292" s="41" t="s">
        <v>351</v>
      </c>
      <c r="F1292" s="38" t="e">
        <f t="shared" ca="1" si="278"/>
        <v>#N/A</v>
      </c>
      <c r="G1292" s="38" t="e">
        <f t="shared" si="279"/>
        <v>#N/A</v>
      </c>
      <c r="H1292" s="41" t="s">
        <v>350</v>
      </c>
      <c r="I1292" s="38" t="e">
        <f t="shared" si="280"/>
        <v>#N/A</v>
      </c>
      <c r="J1292" s="38" t="e">
        <f t="shared" si="281"/>
        <v>#N/A</v>
      </c>
      <c r="K1292" s="41" t="s">
        <v>348</v>
      </c>
      <c r="L1292" s="38">
        <f t="shared" si="282"/>
        <v>1.7500000000000002E-2</v>
      </c>
      <c r="M1292" s="38" t="e">
        <f t="shared" ca="1" si="283"/>
        <v>#N/A</v>
      </c>
      <c r="N1292" s="38" t="e">
        <f ca="1">VLOOKUP(B1292,$C$7:$T1290,13,FALSE)</f>
        <v>#N/A</v>
      </c>
      <c r="O1292" s="38" t="e">
        <f t="shared" ca="1" si="284"/>
        <v>#N/A</v>
      </c>
      <c r="P1292" s="38" t="e">
        <f t="shared" ca="1" si="285"/>
        <v>#N/A</v>
      </c>
      <c r="Q1292" s="38" t="e">
        <f t="shared" ca="1" si="286"/>
        <v>#N/A</v>
      </c>
      <c r="R1292" s="38">
        <f t="shared" si="287"/>
        <v>6000</v>
      </c>
      <c r="S1292" s="38" t="e">
        <f t="shared" ca="1" si="288"/>
        <v>#N/A</v>
      </c>
      <c r="T1292" s="38" t="e">
        <f t="shared" si="289"/>
        <v>#N/A</v>
      </c>
    </row>
    <row r="1293" spans="2:20" x14ac:dyDescent="0.25">
      <c r="B1293" s="38" t="e">
        <f t="shared" ca="1" si="276"/>
        <v>#N/A</v>
      </c>
      <c r="C1293" s="40">
        <f>Кабельный_журнал!P1259</f>
        <v>0</v>
      </c>
      <c r="D1293" s="38" t="e">
        <f t="shared" ca="1" si="277"/>
        <v>#N/A</v>
      </c>
      <c r="E1293" s="41" t="s">
        <v>351</v>
      </c>
      <c r="F1293" s="38" t="e">
        <f t="shared" ca="1" si="278"/>
        <v>#N/A</v>
      </c>
      <c r="G1293" s="38" t="e">
        <f t="shared" si="279"/>
        <v>#N/A</v>
      </c>
      <c r="H1293" s="41" t="s">
        <v>350</v>
      </c>
      <c r="I1293" s="38" t="e">
        <f t="shared" si="280"/>
        <v>#N/A</v>
      </c>
      <c r="J1293" s="38" t="e">
        <f t="shared" si="281"/>
        <v>#N/A</v>
      </c>
      <c r="K1293" s="41" t="s">
        <v>348</v>
      </c>
      <c r="L1293" s="38">
        <f t="shared" si="282"/>
        <v>1.7500000000000002E-2</v>
      </c>
      <c r="M1293" s="38" t="e">
        <f t="shared" ca="1" si="283"/>
        <v>#N/A</v>
      </c>
      <c r="N1293" s="38" t="e">
        <f ca="1">VLOOKUP(B1293,$C$7:$T1291,13,FALSE)</f>
        <v>#N/A</v>
      </c>
      <c r="O1293" s="38" t="e">
        <f t="shared" ca="1" si="284"/>
        <v>#N/A</v>
      </c>
      <c r="P1293" s="38" t="e">
        <f t="shared" ca="1" si="285"/>
        <v>#N/A</v>
      </c>
      <c r="Q1293" s="38" t="e">
        <f t="shared" ca="1" si="286"/>
        <v>#N/A</v>
      </c>
      <c r="R1293" s="38">
        <f t="shared" si="287"/>
        <v>6000</v>
      </c>
      <c r="S1293" s="38" t="e">
        <f t="shared" ca="1" si="288"/>
        <v>#N/A</v>
      </c>
      <c r="T1293" s="38" t="e">
        <f t="shared" si="289"/>
        <v>#N/A</v>
      </c>
    </row>
    <row r="1294" spans="2:20" x14ac:dyDescent="0.25">
      <c r="B1294" s="38" t="e">
        <f t="shared" ca="1" si="276"/>
        <v>#N/A</v>
      </c>
      <c r="C1294" s="40">
        <f>Кабельный_журнал!P1260</f>
        <v>0</v>
      </c>
      <c r="D1294" s="38" t="e">
        <f t="shared" ca="1" si="277"/>
        <v>#N/A</v>
      </c>
      <c r="E1294" s="41" t="s">
        <v>351</v>
      </c>
      <c r="F1294" s="38" t="e">
        <f t="shared" ca="1" si="278"/>
        <v>#N/A</v>
      </c>
      <c r="G1294" s="38" t="e">
        <f t="shared" si="279"/>
        <v>#N/A</v>
      </c>
      <c r="H1294" s="41" t="s">
        <v>350</v>
      </c>
      <c r="I1294" s="38" t="e">
        <f t="shared" si="280"/>
        <v>#N/A</v>
      </c>
      <c r="J1294" s="38" t="e">
        <f t="shared" si="281"/>
        <v>#N/A</v>
      </c>
      <c r="K1294" s="41" t="s">
        <v>348</v>
      </c>
      <c r="L1294" s="38">
        <f t="shared" si="282"/>
        <v>1.7500000000000002E-2</v>
      </c>
      <c r="M1294" s="38" t="e">
        <f t="shared" ca="1" si="283"/>
        <v>#N/A</v>
      </c>
      <c r="N1294" s="38" t="e">
        <f ca="1">VLOOKUP(B1294,$C$7:$T1292,13,FALSE)</f>
        <v>#N/A</v>
      </c>
      <c r="O1294" s="38" t="e">
        <f t="shared" ca="1" si="284"/>
        <v>#N/A</v>
      </c>
      <c r="P1294" s="38" t="e">
        <f t="shared" ca="1" si="285"/>
        <v>#N/A</v>
      </c>
      <c r="Q1294" s="38" t="e">
        <f t="shared" ca="1" si="286"/>
        <v>#N/A</v>
      </c>
      <c r="R1294" s="38">
        <f t="shared" si="287"/>
        <v>6000</v>
      </c>
      <c r="S1294" s="38" t="e">
        <f t="shared" ca="1" si="288"/>
        <v>#N/A</v>
      </c>
      <c r="T1294" s="38" t="e">
        <f t="shared" si="289"/>
        <v>#N/A</v>
      </c>
    </row>
    <row r="1295" spans="2:20" x14ac:dyDescent="0.25">
      <c r="B1295" s="38" t="e">
        <f t="shared" ca="1" si="276"/>
        <v>#N/A</v>
      </c>
      <c r="C1295" s="40">
        <f>Кабельный_журнал!P1261</f>
        <v>0</v>
      </c>
      <c r="D1295" s="38" t="e">
        <f t="shared" ca="1" si="277"/>
        <v>#N/A</v>
      </c>
      <c r="E1295" s="41" t="s">
        <v>351</v>
      </c>
      <c r="F1295" s="38" t="e">
        <f t="shared" ca="1" si="278"/>
        <v>#N/A</v>
      </c>
      <c r="G1295" s="38" t="e">
        <f t="shared" si="279"/>
        <v>#N/A</v>
      </c>
      <c r="H1295" s="41" t="s">
        <v>350</v>
      </c>
      <c r="I1295" s="38" t="e">
        <f t="shared" si="280"/>
        <v>#N/A</v>
      </c>
      <c r="J1295" s="38" t="e">
        <f t="shared" si="281"/>
        <v>#N/A</v>
      </c>
      <c r="K1295" s="41" t="s">
        <v>348</v>
      </c>
      <c r="L1295" s="38">
        <f t="shared" si="282"/>
        <v>1.7500000000000002E-2</v>
      </c>
      <c r="M1295" s="38" t="e">
        <f t="shared" ca="1" si="283"/>
        <v>#N/A</v>
      </c>
      <c r="N1295" s="38" t="e">
        <f ca="1">VLOOKUP(B1295,$C$7:$T1293,13,FALSE)</f>
        <v>#N/A</v>
      </c>
      <c r="O1295" s="38" t="e">
        <f t="shared" ca="1" si="284"/>
        <v>#N/A</v>
      </c>
      <c r="P1295" s="38" t="e">
        <f t="shared" ca="1" si="285"/>
        <v>#N/A</v>
      </c>
      <c r="Q1295" s="38" t="e">
        <f t="shared" ca="1" si="286"/>
        <v>#N/A</v>
      </c>
      <c r="R1295" s="38">
        <f t="shared" si="287"/>
        <v>6000</v>
      </c>
      <c r="S1295" s="38" t="e">
        <f t="shared" ca="1" si="288"/>
        <v>#N/A</v>
      </c>
      <c r="T1295" s="38" t="e">
        <f t="shared" si="289"/>
        <v>#N/A</v>
      </c>
    </row>
    <row r="1296" spans="2:20" x14ac:dyDescent="0.25">
      <c r="B1296" s="38" t="e">
        <f t="shared" ca="1" si="276"/>
        <v>#N/A</v>
      </c>
      <c r="C1296" s="40">
        <f>Кабельный_журнал!P1262</f>
        <v>0</v>
      </c>
      <c r="D1296" s="38" t="e">
        <f t="shared" ca="1" si="277"/>
        <v>#N/A</v>
      </c>
      <c r="E1296" s="41" t="s">
        <v>351</v>
      </c>
      <c r="F1296" s="38" t="e">
        <f t="shared" ca="1" si="278"/>
        <v>#N/A</v>
      </c>
      <c r="G1296" s="38" t="e">
        <f t="shared" si="279"/>
        <v>#N/A</v>
      </c>
      <c r="H1296" s="41" t="s">
        <v>350</v>
      </c>
      <c r="I1296" s="38" t="e">
        <f t="shared" si="280"/>
        <v>#N/A</v>
      </c>
      <c r="J1296" s="38" t="e">
        <f t="shared" si="281"/>
        <v>#N/A</v>
      </c>
      <c r="K1296" s="41" t="s">
        <v>348</v>
      </c>
      <c r="L1296" s="38">
        <f t="shared" si="282"/>
        <v>1.7500000000000002E-2</v>
      </c>
      <c r="M1296" s="38" t="e">
        <f t="shared" ca="1" si="283"/>
        <v>#N/A</v>
      </c>
      <c r="N1296" s="38" t="e">
        <f ca="1">VLOOKUP(B1296,$C$7:$T1294,13,FALSE)</f>
        <v>#N/A</v>
      </c>
      <c r="O1296" s="38" t="e">
        <f t="shared" ca="1" si="284"/>
        <v>#N/A</v>
      </c>
      <c r="P1296" s="38" t="e">
        <f t="shared" ca="1" si="285"/>
        <v>#N/A</v>
      </c>
      <c r="Q1296" s="38" t="e">
        <f t="shared" ca="1" si="286"/>
        <v>#N/A</v>
      </c>
      <c r="R1296" s="38">
        <f t="shared" si="287"/>
        <v>6000</v>
      </c>
      <c r="S1296" s="38" t="e">
        <f t="shared" ca="1" si="288"/>
        <v>#N/A</v>
      </c>
      <c r="T1296" s="38" t="e">
        <f t="shared" si="289"/>
        <v>#N/A</v>
      </c>
    </row>
    <row r="1297" spans="2:20" x14ac:dyDescent="0.25">
      <c r="B1297" s="38" t="e">
        <f t="shared" ca="1" si="276"/>
        <v>#N/A</v>
      </c>
      <c r="C1297" s="40">
        <f>Кабельный_журнал!P1263</f>
        <v>0</v>
      </c>
      <c r="D1297" s="38" t="e">
        <f t="shared" ca="1" si="277"/>
        <v>#N/A</v>
      </c>
      <c r="E1297" s="41" t="s">
        <v>351</v>
      </c>
      <c r="F1297" s="38" t="e">
        <f t="shared" ca="1" si="278"/>
        <v>#N/A</v>
      </c>
      <c r="G1297" s="38" t="e">
        <f t="shared" si="279"/>
        <v>#N/A</v>
      </c>
      <c r="H1297" s="41" t="s">
        <v>350</v>
      </c>
      <c r="I1297" s="38" t="e">
        <f t="shared" si="280"/>
        <v>#N/A</v>
      </c>
      <c r="J1297" s="38" t="e">
        <f t="shared" si="281"/>
        <v>#N/A</v>
      </c>
      <c r="K1297" s="41" t="s">
        <v>348</v>
      </c>
      <c r="L1297" s="38">
        <f t="shared" si="282"/>
        <v>1.7500000000000002E-2</v>
      </c>
      <c r="M1297" s="38" t="e">
        <f t="shared" ca="1" si="283"/>
        <v>#N/A</v>
      </c>
      <c r="N1297" s="38" t="e">
        <f ca="1">VLOOKUP(B1297,$C$7:$T1295,13,FALSE)</f>
        <v>#N/A</v>
      </c>
      <c r="O1297" s="38" t="e">
        <f t="shared" ca="1" si="284"/>
        <v>#N/A</v>
      </c>
      <c r="P1297" s="38" t="e">
        <f t="shared" ca="1" si="285"/>
        <v>#N/A</v>
      </c>
      <c r="Q1297" s="38" t="e">
        <f t="shared" ca="1" si="286"/>
        <v>#N/A</v>
      </c>
      <c r="R1297" s="38">
        <f t="shared" si="287"/>
        <v>6000</v>
      </c>
      <c r="S1297" s="38" t="e">
        <f t="shared" ca="1" si="288"/>
        <v>#N/A</v>
      </c>
      <c r="T1297" s="38" t="e">
        <f t="shared" si="289"/>
        <v>#N/A</v>
      </c>
    </row>
    <row r="1298" spans="2:20" x14ac:dyDescent="0.25">
      <c r="B1298" s="38" t="e">
        <f t="shared" ca="1" si="276"/>
        <v>#N/A</v>
      </c>
      <c r="C1298" s="40">
        <f>Кабельный_журнал!P1264</f>
        <v>0</v>
      </c>
      <c r="D1298" s="38" t="e">
        <f t="shared" ca="1" si="277"/>
        <v>#N/A</v>
      </c>
      <c r="E1298" s="41" t="s">
        <v>351</v>
      </c>
      <c r="F1298" s="38" t="e">
        <f t="shared" ca="1" si="278"/>
        <v>#N/A</v>
      </c>
      <c r="G1298" s="38" t="e">
        <f t="shared" si="279"/>
        <v>#N/A</v>
      </c>
      <c r="H1298" s="41" t="s">
        <v>350</v>
      </c>
      <c r="I1298" s="38" t="e">
        <f t="shared" si="280"/>
        <v>#N/A</v>
      </c>
      <c r="J1298" s="38" t="e">
        <f t="shared" si="281"/>
        <v>#N/A</v>
      </c>
      <c r="K1298" s="41" t="s">
        <v>348</v>
      </c>
      <c r="L1298" s="38">
        <f t="shared" si="282"/>
        <v>1.7500000000000002E-2</v>
      </c>
      <c r="M1298" s="38" t="e">
        <f t="shared" ca="1" si="283"/>
        <v>#N/A</v>
      </c>
      <c r="N1298" s="38" t="e">
        <f ca="1">VLOOKUP(B1298,$C$7:$T1296,13,FALSE)</f>
        <v>#N/A</v>
      </c>
      <c r="O1298" s="38" t="e">
        <f t="shared" ca="1" si="284"/>
        <v>#N/A</v>
      </c>
      <c r="P1298" s="38" t="e">
        <f t="shared" ca="1" si="285"/>
        <v>#N/A</v>
      </c>
      <c r="Q1298" s="38" t="e">
        <f t="shared" ca="1" si="286"/>
        <v>#N/A</v>
      </c>
      <c r="R1298" s="38">
        <f t="shared" si="287"/>
        <v>6000</v>
      </c>
      <c r="S1298" s="38" t="e">
        <f t="shared" ca="1" si="288"/>
        <v>#N/A</v>
      </c>
      <c r="T1298" s="38" t="e">
        <f t="shared" si="289"/>
        <v>#N/A</v>
      </c>
    </row>
    <row r="1299" spans="2:20" x14ac:dyDescent="0.25">
      <c r="B1299" s="38" t="e">
        <f t="shared" ca="1" si="276"/>
        <v>#N/A</v>
      </c>
      <c r="C1299" s="40">
        <f>Кабельный_журнал!P1265</f>
        <v>0</v>
      </c>
      <c r="D1299" s="38" t="e">
        <f t="shared" ca="1" si="277"/>
        <v>#N/A</v>
      </c>
      <c r="E1299" s="41" t="s">
        <v>351</v>
      </c>
      <c r="F1299" s="38" t="e">
        <f t="shared" ca="1" si="278"/>
        <v>#N/A</v>
      </c>
      <c r="G1299" s="38" t="e">
        <f t="shared" si="279"/>
        <v>#N/A</v>
      </c>
      <c r="H1299" s="41" t="s">
        <v>350</v>
      </c>
      <c r="I1299" s="38" t="e">
        <f t="shared" si="280"/>
        <v>#N/A</v>
      </c>
      <c r="J1299" s="38" t="e">
        <f t="shared" si="281"/>
        <v>#N/A</v>
      </c>
      <c r="K1299" s="41" t="s">
        <v>348</v>
      </c>
      <c r="L1299" s="38">
        <f t="shared" si="282"/>
        <v>1.7500000000000002E-2</v>
      </c>
      <c r="M1299" s="38" t="e">
        <f t="shared" ca="1" si="283"/>
        <v>#N/A</v>
      </c>
      <c r="N1299" s="38" t="e">
        <f ca="1">VLOOKUP(B1299,$C$7:$T1297,13,FALSE)</f>
        <v>#N/A</v>
      </c>
      <c r="O1299" s="38" t="e">
        <f t="shared" ca="1" si="284"/>
        <v>#N/A</v>
      </c>
      <c r="P1299" s="38" t="e">
        <f t="shared" ca="1" si="285"/>
        <v>#N/A</v>
      </c>
      <c r="Q1299" s="38" t="e">
        <f t="shared" ca="1" si="286"/>
        <v>#N/A</v>
      </c>
      <c r="R1299" s="38">
        <f t="shared" si="287"/>
        <v>6000</v>
      </c>
      <c r="S1299" s="38" t="e">
        <f t="shared" ca="1" si="288"/>
        <v>#N/A</v>
      </c>
      <c r="T1299" s="38" t="e">
        <f t="shared" si="289"/>
        <v>#N/A</v>
      </c>
    </row>
    <row r="1300" spans="2:20" x14ac:dyDescent="0.25">
      <c r="B1300" s="38" t="e">
        <f t="shared" ca="1" si="276"/>
        <v>#N/A</v>
      </c>
      <c r="C1300" s="40">
        <f>Кабельный_журнал!P1266</f>
        <v>0</v>
      </c>
      <c r="D1300" s="38" t="e">
        <f t="shared" ca="1" si="277"/>
        <v>#N/A</v>
      </c>
      <c r="E1300" s="41" t="s">
        <v>351</v>
      </c>
      <c r="F1300" s="38" t="e">
        <f t="shared" ca="1" si="278"/>
        <v>#N/A</v>
      </c>
      <c r="G1300" s="38" t="e">
        <f t="shared" si="279"/>
        <v>#N/A</v>
      </c>
      <c r="H1300" s="41" t="s">
        <v>350</v>
      </c>
      <c r="I1300" s="38" t="e">
        <f t="shared" si="280"/>
        <v>#N/A</v>
      </c>
      <c r="J1300" s="38" t="e">
        <f t="shared" si="281"/>
        <v>#N/A</v>
      </c>
      <c r="K1300" s="41" t="s">
        <v>348</v>
      </c>
      <c r="L1300" s="38">
        <f t="shared" si="282"/>
        <v>1.7500000000000002E-2</v>
      </c>
      <c r="M1300" s="38" t="e">
        <f t="shared" ca="1" si="283"/>
        <v>#N/A</v>
      </c>
      <c r="N1300" s="38" t="e">
        <f ca="1">VLOOKUP(B1300,$C$7:$T1298,13,FALSE)</f>
        <v>#N/A</v>
      </c>
      <c r="O1300" s="38" t="e">
        <f t="shared" ca="1" si="284"/>
        <v>#N/A</v>
      </c>
      <c r="P1300" s="38" t="e">
        <f t="shared" ca="1" si="285"/>
        <v>#N/A</v>
      </c>
      <c r="Q1300" s="38" t="e">
        <f t="shared" ca="1" si="286"/>
        <v>#N/A</v>
      </c>
      <c r="R1300" s="38">
        <f t="shared" si="287"/>
        <v>6000</v>
      </c>
      <c r="S1300" s="38" t="e">
        <f t="shared" ca="1" si="288"/>
        <v>#N/A</v>
      </c>
      <c r="T1300" s="38" t="e">
        <f t="shared" si="289"/>
        <v>#N/A</v>
      </c>
    </row>
    <row r="1301" spans="2:20" x14ac:dyDescent="0.25">
      <c r="B1301" s="38" t="e">
        <f t="shared" ca="1" si="276"/>
        <v>#N/A</v>
      </c>
      <c r="C1301" s="40">
        <f>Кабельный_журнал!P1267</f>
        <v>0</v>
      </c>
      <c r="D1301" s="38" t="e">
        <f t="shared" ca="1" si="277"/>
        <v>#N/A</v>
      </c>
      <c r="E1301" s="41" t="s">
        <v>351</v>
      </c>
      <c r="F1301" s="38" t="e">
        <f t="shared" ca="1" si="278"/>
        <v>#N/A</v>
      </c>
      <c r="G1301" s="38" t="e">
        <f t="shared" si="279"/>
        <v>#N/A</v>
      </c>
      <c r="H1301" s="41" t="s">
        <v>350</v>
      </c>
      <c r="I1301" s="38" t="e">
        <f t="shared" si="280"/>
        <v>#N/A</v>
      </c>
      <c r="J1301" s="38" t="e">
        <f t="shared" si="281"/>
        <v>#N/A</v>
      </c>
      <c r="K1301" s="41" t="s">
        <v>348</v>
      </c>
      <c r="L1301" s="38">
        <f t="shared" si="282"/>
        <v>1.7500000000000002E-2</v>
      </c>
      <c r="M1301" s="38" t="e">
        <f t="shared" ca="1" si="283"/>
        <v>#N/A</v>
      </c>
      <c r="N1301" s="38" t="e">
        <f ca="1">VLOOKUP(B1301,$C$7:$T1299,13,FALSE)</f>
        <v>#N/A</v>
      </c>
      <c r="O1301" s="38" t="e">
        <f t="shared" ca="1" si="284"/>
        <v>#N/A</v>
      </c>
      <c r="P1301" s="38" t="e">
        <f t="shared" ca="1" si="285"/>
        <v>#N/A</v>
      </c>
      <c r="Q1301" s="38" t="e">
        <f t="shared" ca="1" si="286"/>
        <v>#N/A</v>
      </c>
      <c r="R1301" s="38">
        <f t="shared" si="287"/>
        <v>6000</v>
      </c>
      <c r="S1301" s="38" t="e">
        <f t="shared" ca="1" si="288"/>
        <v>#N/A</v>
      </c>
      <c r="T1301" s="38" t="e">
        <f t="shared" si="289"/>
        <v>#N/A</v>
      </c>
    </row>
    <row r="1302" spans="2:20" x14ac:dyDescent="0.25">
      <c r="B1302" s="38" t="e">
        <f t="shared" ca="1" si="276"/>
        <v>#N/A</v>
      </c>
      <c r="C1302" s="40">
        <f>Кабельный_журнал!P1268</f>
        <v>0</v>
      </c>
      <c r="D1302" s="38" t="e">
        <f t="shared" ca="1" si="277"/>
        <v>#N/A</v>
      </c>
      <c r="E1302" s="41" t="s">
        <v>351</v>
      </c>
      <c r="F1302" s="38" t="e">
        <f t="shared" ca="1" si="278"/>
        <v>#N/A</v>
      </c>
      <c r="G1302" s="38" t="e">
        <f t="shared" si="279"/>
        <v>#N/A</v>
      </c>
      <c r="H1302" s="41" t="s">
        <v>350</v>
      </c>
      <c r="I1302" s="38" t="e">
        <f t="shared" si="280"/>
        <v>#N/A</v>
      </c>
      <c r="J1302" s="38" t="e">
        <f t="shared" si="281"/>
        <v>#N/A</v>
      </c>
      <c r="K1302" s="41" t="s">
        <v>348</v>
      </c>
      <c r="L1302" s="38">
        <f t="shared" si="282"/>
        <v>1.7500000000000002E-2</v>
      </c>
      <c r="M1302" s="38" t="e">
        <f t="shared" ca="1" si="283"/>
        <v>#N/A</v>
      </c>
      <c r="N1302" s="38" t="e">
        <f ca="1">VLOOKUP(B1302,$C$7:$T1300,13,FALSE)</f>
        <v>#N/A</v>
      </c>
      <c r="O1302" s="38" t="e">
        <f t="shared" ca="1" si="284"/>
        <v>#N/A</v>
      </c>
      <c r="P1302" s="38" t="e">
        <f t="shared" ca="1" si="285"/>
        <v>#N/A</v>
      </c>
      <c r="Q1302" s="38" t="e">
        <f t="shared" ca="1" si="286"/>
        <v>#N/A</v>
      </c>
      <c r="R1302" s="38">
        <f t="shared" si="287"/>
        <v>6000</v>
      </c>
      <c r="S1302" s="38" t="e">
        <f t="shared" ca="1" si="288"/>
        <v>#N/A</v>
      </c>
      <c r="T1302" s="38" t="e">
        <f t="shared" si="289"/>
        <v>#N/A</v>
      </c>
    </row>
    <row r="1303" spans="2:20" x14ac:dyDescent="0.25">
      <c r="B1303" s="38" t="e">
        <f t="shared" ca="1" si="276"/>
        <v>#N/A</v>
      </c>
      <c r="C1303" s="40">
        <f>Кабельный_журнал!P1269</f>
        <v>0</v>
      </c>
      <c r="D1303" s="38" t="e">
        <f t="shared" ca="1" si="277"/>
        <v>#N/A</v>
      </c>
      <c r="E1303" s="41" t="s">
        <v>351</v>
      </c>
      <c r="F1303" s="38" t="e">
        <f t="shared" ca="1" si="278"/>
        <v>#N/A</v>
      </c>
      <c r="G1303" s="38" t="e">
        <f t="shared" si="279"/>
        <v>#N/A</v>
      </c>
      <c r="H1303" s="41" t="s">
        <v>350</v>
      </c>
      <c r="I1303" s="38" t="e">
        <f t="shared" si="280"/>
        <v>#N/A</v>
      </c>
      <c r="J1303" s="38" t="e">
        <f t="shared" si="281"/>
        <v>#N/A</v>
      </c>
      <c r="K1303" s="41" t="s">
        <v>348</v>
      </c>
      <c r="L1303" s="38">
        <f t="shared" si="282"/>
        <v>1.7500000000000002E-2</v>
      </c>
      <c r="M1303" s="38" t="e">
        <f t="shared" ca="1" si="283"/>
        <v>#N/A</v>
      </c>
      <c r="N1303" s="38" t="e">
        <f ca="1">VLOOKUP(B1303,$C$7:$T1301,13,FALSE)</f>
        <v>#N/A</v>
      </c>
      <c r="O1303" s="38" t="e">
        <f t="shared" ca="1" si="284"/>
        <v>#N/A</v>
      </c>
      <c r="P1303" s="38" t="e">
        <f t="shared" ca="1" si="285"/>
        <v>#N/A</v>
      </c>
      <c r="Q1303" s="38" t="e">
        <f t="shared" ca="1" si="286"/>
        <v>#N/A</v>
      </c>
      <c r="R1303" s="38">
        <f t="shared" si="287"/>
        <v>6000</v>
      </c>
      <c r="S1303" s="38" t="e">
        <f t="shared" ca="1" si="288"/>
        <v>#N/A</v>
      </c>
      <c r="T1303" s="38" t="e">
        <f t="shared" si="289"/>
        <v>#N/A</v>
      </c>
    </row>
    <row r="1304" spans="2:20" x14ac:dyDescent="0.25">
      <c r="B1304" s="38" t="e">
        <f t="shared" ca="1" si="276"/>
        <v>#N/A</v>
      </c>
      <c r="C1304" s="40">
        <f>Кабельный_журнал!P1270</f>
        <v>0</v>
      </c>
      <c r="D1304" s="38" t="e">
        <f t="shared" ca="1" si="277"/>
        <v>#N/A</v>
      </c>
      <c r="E1304" s="41" t="s">
        <v>351</v>
      </c>
      <c r="F1304" s="38" t="e">
        <f t="shared" ca="1" si="278"/>
        <v>#N/A</v>
      </c>
      <c r="G1304" s="38" t="e">
        <f t="shared" si="279"/>
        <v>#N/A</v>
      </c>
      <c r="H1304" s="41" t="s">
        <v>350</v>
      </c>
      <c r="I1304" s="38" t="e">
        <f t="shared" si="280"/>
        <v>#N/A</v>
      </c>
      <c r="J1304" s="38" t="e">
        <f t="shared" si="281"/>
        <v>#N/A</v>
      </c>
      <c r="K1304" s="41" t="s">
        <v>348</v>
      </c>
      <c r="L1304" s="38">
        <f t="shared" si="282"/>
        <v>1.7500000000000002E-2</v>
      </c>
      <c r="M1304" s="38" t="e">
        <f t="shared" ca="1" si="283"/>
        <v>#N/A</v>
      </c>
      <c r="N1304" s="38" t="e">
        <f ca="1">VLOOKUP(B1304,$C$7:$T1302,13,FALSE)</f>
        <v>#N/A</v>
      </c>
      <c r="O1304" s="38" t="e">
        <f t="shared" ca="1" si="284"/>
        <v>#N/A</v>
      </c>
      <c r="P1304" s="38" t="e">
        <f t="shared" ca="1" si="285"/>
        <v>#N/A</v>
      </c>
      <c r="Q1304" s="38" t="e">
        <f t="shared" ca="1" si="286"/>
        <v>#N/A</v>
      </c>
      <c r="R1304" s="38">
        <f t="shared" si="287"/>
        <v>6000</v>
      </c>
      <c r="S1304" s="38" t="e">
        <f t="shared" ca="1" si="288"/>
        <v>#N/A</v>
      </c>
      <c r="T1304" s="38" t="e">
        <f t="shared" si="289"/>
        <v>#N/A</v>
      </c>
    </row>
    <row r="1305" spans="2:20" x14ac:dyDescent="0.25">
      <c r="B1305" s="38" t="e">
        <f t="shared" ca="1" si="276"/>
        <v>#N/A</v>
      </c>
      <c r="C1305" s="40">
        <f>Кабельный_журнал!P1271</f>
        <v>0</v>
      </c>
      <c r="D1305" s="38" t="e">
        <f t="shared" ca="1" si="277"/>
        <v>#N/A</v>
      </c>
      <c r="E1305" s="41" t="s">
        <v>351</v>
      </c>
      <c r="F1305" s="38" t="e">
        <f t="shared" ca="1" si="278"/>
        <v>#N/A</v>
      </c>
      <c r="G1305" s="38" t="e">
        <f t="shared" si="279"/>
        <v>#N/A</v>
      </c>
      <c r="H1305" s="41" t="s">
        <v>350</v>
      </c>
      <c r="I1305" s="38" t="e">
        <f t="shared" si="280"/>
        <v>#N/A</v>
      </c>
      <c r="J1305" s="38" t="e">
        <f t="shared" si="281"/>
        <v>#N/A</v>
      </c>
      <c r="K1305" s="41" t="s">
        <v>348</v>
      </c>
      <c r="L1305" s="38">
        <f t="shared" si="282"/>
        <v>1.7500000000000002E-2</v>
      </c>
      <c r="M1305" s="38" t="e">
        <f t="shared" ca="1" si="283"/>
        <v>#N/A</v>
      </c>
      <c r="N1305" s="38" t="e">
        <f ca="1">VLOOKUP(B1305,$C$7:$T1303,13,FALSE)</f>
        <v>#N/A</v>
      </c>
      <c r="O1305" s="38" t="e">
        <f t="shared" ca="1" si="284"/>
        <v>#N/A</v>
      </c>
      <c r="P1305" s="38" t="e">
        <f t="shared" ca="1" si="285"/>
        <v>#N/A</v>
      </c>
      <c r="Q1305" s="38" t="e">
        <f t="shared" ca="1" si="286"/>
        <v>#N/A</v>
      </c>
      <c r="R1305" s="38">
        <f t="shared" si="287"/>
        <v>6000</v>
      </c>
      <c r="S1305" s="38" t="e">
        <f t="shared" ca="1" si="288"/>
        <v>#N/A</v>
      </c>
      <c r="T1305" s="38" t="e">
        <f t="shared" si="289"/>
        <v>#N/A</v>
      </c>
    </row>
    <row r="1306" spans="2:20" x14ac:dyDescent="0.25">
      <c r="B1306" s="38" t="e">
        <f t="shared" ca="1" si="276"/>
        <v>#N/A</v>
      </c>
      <c r="C1306" s="40">
        <f>Кабельный_журнал!P1272</f>
        <v>0</v>
      </c>
      <c r="D1306" s="38" t="e">
        <f t="shared" ca="1" si="277"/>
        <v>#N/A</v>
      </c>
      <c r="E1306" s="41" t="s">
        <v>351</v>
      </c>
      <c r="F1306" s="38" t="e">
        <f t="shared" ca="1" si="278"/>
        <v>#N/A</v>
      </c>
      <c r="G1306" s="38" t="e">
        <f t="shared" si="279"/>
        <v>#N/A</v>
      </c>
      <c r="H1306" s="41" t="s">
        <v>350</v>
      </c>
      <c r="I1306" s="38" t="e">
        <f t="shared" si="280"/>
        <v>#N/A</v>
      </c>
      <c r="J1306" s="38" t="e">
        <f t="shared" si="281"/>
        <v>#N/A</v>
      </c>
      <c r="K1306" s="41" t="s">
        <v>348</v>
      </c>
      <c r="L1306" s="38">
        <f t="shared" si="282"/>
        <v>1.7500000000000002E-2</v>
      </c>
      <c r="M1306" s="38" t="e">
        <f t="shared" ca="1" si="283"/>
        <v>#N/A</v>
      </c>
      <c r="N1306" s="38" t="e">
        <f ca="1">VLOOKUP(B1306,$C$7:$T1304,13,FALSE)</f>
        <v>#N/A</v>
      </c>
      <c r="O1306" s="38" t="e">
        <f t="shared" ca="1" si="284"/>
        <v>#N/A</v>
      </c>
      <c r="P1306" s="38" t="e">
        <f t="shared" ca="1" si="285"/>
        <v>#N/A</v>
      </c>
      <c r="Q1306" s="38" t="e">
        <f t="shared" ca="1" si="286"/>
        <v>#N/A</v>
      </c>
      <c r="R1306" s="38">
        <f t="shared" si="287"/>
        <v>6000</v>
      </c>
      <c r="S1306" s="38" t="e">
        <f t="shared" ca="1" si="288"/>
        <v>#N/A</v>
      </c>
      <c r="T1306" s="38" t="e">
        <f t="shared" si="289"/>
        <v>#N/A</v>
      </c>
    </row>
    <row r="1307" spans="2:20" x14ac:dyDescent="0.25">
      <c r="B1307" s="38" t="e">
        <f t="shared" ca="1" si="276"/>
        <v>#N/A</v>
      </c>
      <c r="C1307" s="40">
        <f>Кабельный_журнал!P1273</f>
        <v>0</v>
      </c>
      <c r="D1307" s="38" t="e">
        <f t="shared" ca="1" si="277"/>
        <v>#N/A</v>
      </c>
      <c r="E1307" s="41" t="s">
        <v>351</v>
      </c>
      <c r="F1307" s="38" t="e">
        <f t="shared" ca="1" si="278"/>
        <v>#N/A</v>
      </c>
      <c r="G1307" s="38" t="e">
        <f t="shared" si="279"/>
        <v>#N/A</v>
      </c>
      <c r="H1307" s="41" t="s">
        <v>350</v>
      </c>
      <c r="I1307" s="38" t="e">
        <f t="shared" si="280"/>
        <v>#N/A</v>
      </c>
      <c r="J1307" s="38" t="e">
        <f t="shared" si="281"/>
        <v>#N/A</v>
      </c>
      <c r="K1307" s="41" t="s">
        <v>348</v>
      </c>
      <c r="L1307" s="38">
        <f t="shared" si="282"/>
        <v>1.7500000000000002E-2</v>
      </c>
      <c r="M1307" s="38" t="e">
        <f t="shared" ca="1" si="283"/>
        <v>#N/A</v>
      </c>
      <c r="N1307" s="38" t="e">
        <f ca="1">VLOOKUP(B1307,$C$7:$T1305,13,FALSE)</f>
        <v>#N/A</v>
      </c>
      <c r="O1307" s="38" t="e">
        <f t="shared" ca="1" si="284"/>
        <v>#N/A</v>
      </c>
      <c r="P1307" s="38" t="e">
        <f t="shared" ca="1" si="285"/>
        <v>#N/A</v>
      </c>
      <c r="Q1307" s="38" t="e">
        <f t="shared" ca="1" si="286"/>
        <v>#N/A</v>
      </c>
      <c r="R1307" s="38">
        <f t="shared" si="287"/>
        <v>6000</v>
      </c>
      <c r="S1307" s="38" t="e">
        <f t="shared" ca="1" si="288"/>
        <v>#N/A</v>
      </c>
      <c r="T1307" s="38" t="e">
        <f t="shared" si="289"/>
        <v>#N/A</v>
      </c>
    </row>
    <row r="1308" spans="2:20" x14ac:dyDescent="0.25">
      <c r="B1308" s="38" t="e">
        <f t="shared" ca="1" si="276"/>
        <v>#N/A</v>
      </c>
      <c r="C1308" s="40">
        <f>Кабельный_журнал!P1274</f>
        <v>0</v>
      </c>
      <c r="D1308" s="38" t="e">
        <f t="shared" ca="1" si="277"/>
        <v>#N/A</v>
      </c>
      <c r="E1308" s="41" t="s">
        <v>351</v>
      </c>
      <c r="F1308" s="38" t="e">
        <f t="shared" ca="1" si="278"/>
        <v>#N/A</v>
      </c>
      <c r="G1308" s="38" t="e">
        <f t="shared" si="279"/>
        <v>#N/A</v>
      </c>
      <c r="H1308" s="41" t="s">
        <v>350</v>
      </c>
      <c r="I1308" s="38" t="e">
        <f t="shared" si="280"/>
        <v>#N/A</v>
      </c>
      <c r="J1308" s="38" t="e">
        <f t="shared" si="281"/>
        <v>#N/A</v>
      </c>
      <c r="K1308" s="41" t="s">
        <v>348</v>
      </c>
      <c r="L1308" s="38">
        <f t="shared" si="282"/>
        <v>1.7500000000000002E-2</v>
      </c>
      <c r="M1308" s="38" t="e">
        <f t="shared" ca="1" si="283"/>
        <v>#N/A</v>
      </c>
      <c r="N1308" s="38" t="e">
        <f ca="1">VLOOKUP(B1308,$C$7:$T1306,13,FALSE)</f>
        <v>#N/A</v>
      </c>
      <c r="O1308" s="38" t="e">
        <f t="shared" ca="1" si="284"/>
        <v>#N/A</v>
      </c>
      <c r="P1308" s="38" t="e">
        <f t="shared" ca="1" si="285"/>
        <v>#N/A</v>
      </c>
      <c r="Q1308" s="38" t="e">
        <f t="shared" ca="1" si="286"/>
        <v>#N/A</v>
      </c>
      <c r="R1308" s="38">
        <f t="shared" si="287"/>
        <v>6000</v>
      </c>
      <c r="S1308" s="38" t="e">
        <f t="shared" ca="1" si="288"/>
        <v>#N/A</v>
      </c>
      <c r="T1308" s="38" t="e">
        <f t="shared" si="289"/>
        <v>#N/A</v>
      </c>
    </row>
    <row r="1309" spans="2:20" x14ac:dyDescent="0.25">
      <c r="B1309" s="38" t="e">
        <f t="shared" ca="1" si="276"/>
        <v>#N/A</v>
      </c>
      <c r="C1309" s="40">
        <f>Кабельный_журнал!P1275</f>
        <v>0</v>
      </c>
      <c r="D1309" s="38" t="e">
        <f t="shared" ca="1" si="277"/>
        <v>#N/A</v>
      </c>
      <c r="E1309" s="41" t="s">
        <v>351</v>
      </c>
      <c r="F1309" s="38" t="e">
        <f t="shared" ca="1" si="278"/>
        <v>#N/A</v>
      </c>
      <c r="G1309" s="38" t="e">
        <f t="shared" si="279"/>
        <v>#N/A</v>
      </c>
      <c r="H1309" s="41" t="s">
        <v>350</v>
      </c>
      <c r="I1309" s="38" t="e">
        <f t="shared" si="280"/>
        <v>#N/A</v>
      </c>
      <c r="J1309" s="38" t="e">
        <f t="shared" si="281"/>
        <v>#N/A</v>
      </c>
      <c r="K1309" s="41" t="s">
        <v>348</v>
      </c>
      <c r="L1309" s="38">
        <f t="shared" si="282"/>
        <v>1.7500000000000002E-2</v>
      </c>
      <c r="M1309" s="38" t="e">
        <f t="shared" ca="1" si="283"/>
        <v>#N/A</v>
      </c>
      <c r="N1309" s="38" t="e">
        <f ca="1">VLOOKUP(B1309,$C$7:$T1307,13,FALSE)</f>
        <v>#N/A</v>
      </c>
      <c r="O1309" s="38" t="e">
        <f t="shared" ca="1" si="284"/>
        <v>#N/A</v>
      </c>
      <c r="P1309" s="38" t="e">
        <f t="shared" ca="1" si="285"/>
        <v>#N/A</v>
      </c>
      <c r="Q1309" s="38" t="e">
        <f t="shared" ca="1" si="286"/>
        <v>#N/A</v>
      </c>
      <c r="R1309" s="38">
        <f t="shared" si="287"/>
        <v>6000</v>
      </c>
      <c r="S1309" s="38" t="e">
        <f t="shared" ca="1" si="288"/>
        <v>#N/A</v>
      </c>
      <c r="T1309" s="38" t="e">
        <f t="shared" si="289"/>
        <v>#N/A</v>
      </c>
    </row>
    <row r="1310" spans="2:20" x14ac:dyDescent="0.25">
      <c r="B1310" s="38" t="e">
        <f t="shared" ca="1" si="276"/>
        <v>#N/A</v>
      </c>
      <c r="C1310" s="40">
        <f>Кабельный_журнал!P1276</f>
        <v>0</v>
      </c>
      <c r="D1310" s="38" t="e">
        <f t="shared" ca="1" si="277"/>
        <v>#N/A</v>
      </c>
      <c r="E1310" s="41" t="s">
        <v>351</v>
      </c>
      <c r="F1310" s="38" t="e">
        <f t="shared" ca="1" si="278"/>
        <v>#N/A</v>
      </c>
      <c r="G1310" s="38" t="e">
        <f t="shared" si="279"/>
        <v>#N/A</v>
      </c>
      <c r="H1310" s="41" t="s">
        <v>350</v>
      </c>
      <c r="I1310" s="38" t="e">
        <f t="shared" si="280"/>
        <v>#N/A</v>
      </c>
      <c r="J1310" s="38" t="e">
        <f t="shared" si="281"/>
        <v>#N/A</v>
      </c>
      <c r="K1310" s="41" t="s">
        <v>348</v>
      </c>
      <c r="L1310" s="38">
        <f t="shared" si="282"/>
        <v>1.7500000000000002E-2</v>
      </c>
      <c r="M1310" s="38" t="e">
        <f t="shared" ca="1" si="283"/>
        <v>#N/A</v>
      </c>
      <c r="N1310" s="38" t="e">
        <f ca="1">VLOOKUP(B1310,$C$7:$T1308,13,FALSE)</f>
        <v>#N/A</v>
      </c>
      <c r="O1310" s="38" t="e">
        <f t="shared" ca="1" si="284"/>
        <v>#N/A</v>
      </c>
      <c r="P1310" s="38" t="e">
        <f t="shared" ca="1" si="285"/>
        <v>#N/A</v>
      </c>
      <c r="Q1310" s="38" t="e">
        <f t="shared" ca="1" si="286"/>
        <v>#N/A</v>
      </c>
      <c r="R1310" s="38">
        <f t="shared" si="287"/>
        <v>6000</v>
      </c>
      <c r="S1310" s="38" t="e">
        <f t="shared" ca="1" si="288"/>
        <v>#N/A</v>
      </c>
      <c r="T1310" s="38" t="e">
        <f t="shared" si="289"/>
        <v>#N/A</v>
      </c>
    </row>
    <row r="1311" spans="2:20" x14ac:dyDescent="0.25">
      <c r="B1311" s="38" t="e">
        <f t="shared" ca="1" si="276"/>
        <v>#N/A</v>
      </c>
      <c r="C1311" s="40">
        <f>Кабельный_журнал!P1277</f>
        <v>0</v>
      </c>
      <c r="D1311" s="38" t="e">
        <f t="shared" ca="1" si="277"/>
        <v>#N/A</v>
      </c>
      <c r="E1311" s="41" t="s">
        <v>351</v>
      </c>
      <c r="F1311" s="38" t="e">
        <f t="shared" ca="1" si="278"/>
        <v>#N/A</v>
      </c>
      <c r="G1311" s="38" t="e">
        <f t="shared" si="279"/>
        <v>#N/A</v>
      </c>
      <c r="H1311" s="41" t="s">
        <v>350</v>
      </c>
      <c r="I1311" s="38" t="e">
        <f t="shared" si="280"/>
        <v>#N/A</v>
      </c>
      <c r="J1311" s="38" t="e">
        <f t="shared" si="281"/>
        <v>#N/A</v>
      </c>
      <c r="K1311" s="41" t="s">
        <v>348</v>
      </c>
      <c r="L1311" s="38">
        <f t="shared" si="282"/>
        <v>1.7500000000000002E-2</v>
      </c>
      <c r="M1311" s="38" t="e">
        <f t="shared" ca="1" si="283"/>
        <v>#N/A</v>
      </c>
      <c r="N1311" s="38" t="e">
        <f ca="1">VLOOKUP(B1311,$C$7:$T1309,13,FALSE)</f>
        <v>#N/A</v>
      </c>
      <c r="O1311" s="38" t="e">
        <f t="shared" ca="1" si="284"/>
        <v>#N/A</v>
      </c>
      <c r="P1311" s="38" t="e">
        <f t="shared" ca="1" si="285"/>
        <v>#N/A</v>
      </c>
      <c r="Q1311" s="38" t="e">
        <f t="shared" ca="1" si="286"/>
        <v>#N/A</v>
      </c>
      <c r="R1311" s="38">
        <f t="shared" si="287"/>
        <v>6000</v>
      </c>
      <c r="S1311" s="38" t="e">
        <f t="shared" ca="1" si="288"/>
        <v>#N/A</v>
      </c>
      <c r="T1311" s="38" t="e">
        <f t="shared" si="289"/>
        <v>#N/A</v>
      </c>
    </row>
    <row r="1312" spans="2:20" x14ac:dyDescent="0.25">
      <c r="B1312" s="38" t="e">
        <f t="shared" ca="1" si="276"/>
        <v>#N/A</v>
      </c>
      <c r="C1312" s="40">
        <f>Кабельный_журнал!P1278</f>
        <v>0</v>
      </c>
      <c r="D1312" s="38" t="e">
        <f t="shared" ca="1" si="277"/>
        <v>#N/A</v>
      </c>
      <c r="E1312" s="41" t="s">
        <v>351</v>
      </c>
      <c r="F1312" s="38" t="e">
        <f t="shared" ca="1" si="278"/>
        <v>#N/A</v>
      </c>
      <c r="G1312" s="38" t="e">
        <f t="shared" si="279"/>
        <v>#N/A</v>
      </c>
      <c r="H1312" s="41" t="s">
        <v>350</v>
      </c>
      <c r="I1312" s="38" t="e">
        <f t="shared" si="280"/>
        <v>#N/A</v>
      </c>
      <c r="J1312" s="38" t="e">
        <f t="shared" si="281"/>
        <v>#N/A</v>
      </c>
      <c r="K1312" s="41" t="s">
        <v>348</v>
      </c>
      <c r="L1312" s="38">
        <f t="shared" si="282"/>
        <v>1.7500000000000002E-2</v>
      </c>
      <c r="M1312" s="38" t="e">
        <f t="shared" ca="1" si="283"/>
        <v>#N/A</v>
      </c>
      <c r="N1312" s="38" t="e">
        <f ca="1">VLOOKUP(B1312,$C$7:$T1310,13,FALSE)</f>
        <v>#N/A</v>
      </c>
      <c r="O1312" s="38" t="e">
        <f t="shared" ca="1" si="284"/>
        <v>#N/A</v>
      </c>
      <c r="P1312" s="38" t="e">
        <f t="shared" ca="1" si="285"/>
        <v>#N/A</v>
      </c>
      <c r="Q1312" s="38" t="e">
        <f t="shared" ca="1" si="286"/>
        <v>#N/A</v>
      </c>
      <c r="R1312" s="38">
        <f t="shared" si="287"/>
        <v>6000</v>
      </c>
      <c r="S1312" s="38" t="e">
        <f t="shared" ca="1" si="288"/>
        <v>#N/A</v>
      </c>
      <c r="T1312" s="38" t="e">
        <f t="shared" si="289"/>
        <v>#N/A</v>
      </c>
    </row>
    <row r="1313" spans="2:20" x14ac:dyDescent="0.25">
      <c r="B1313" s="38" t="e">
        <f t="shared" ca="1" si="276"/>
        <v>#N/A</v>
      </c>
      <c r="C1313" s="40">
        <f>Кабельный_журнал!P1279</f>
        <v>0</v>
      </c>
      <c r="D1313" s="38" t="e">
        <f t="shared" ca="1" si="277"/>
        <v>#N/A</v>
      </c>
      <c r="E1313" s="41" t="s">
        <v>351</v>
      </c>
      <c r="F1313" s="38" t="e">
        <f t="shared" ca="1" si="278"/>
        <v>#N/A</v>
      </c>
      <c r="G1313" s="38" t="e">
        <f t="shared" si="279"/>
        <v>#N/A</v>
      </c>
      <c r="H1313" s="41" t="s">
        <v>350</v>
      </c>
      <c r="I1313" s="38" t="e">
        <f t="shared" si="280"/>
        <v>#N/A</v>
      </c>
      <c r="J1313" s="38" t="e">
        <f t="shared" si="281"/>
        <v>#N/A</v>
      </c>
      <c r="K1313" s="41" t="s">
        <v>348</v>
      </c>
      <c r="L1313" s="38">
        <f t="shared" si="282"/>
        <v>1.7500000000000002E-2</v>
      </c>
      <c r="M1313" s="38" t="e">
        <f t="shared" ca="1" si="283"/>
        <v>#N/A</v>
      </c>
      <c r="N1313" s="38" t="e">
        <f ca="1">VLOOKUP(B1313,$C$7:$T1311,13,FALSE)</f>
        <v>#N/A</v>
      </c>
      <c r="O1313" s="38" t="e">
        <f t="shared" ca="1" si="284"/>
        <v>#N/A</v>
      </c>
      <c r="P1313" s="38" t="e">
        <f t="shared" ca="1" si="285"/>
        <v>#N/A</v>
      </c>
      <c r="Q1313" s="38" t="e">
        <f t="shared" ca="1" si="286"/>
        <v>#N/A</v>
      </c>
      <c r="R1313" s="38">
        <f t="shared" si="287"/>
        <v>6000</v>
      </c>
      <c r="S1313" s="38" t="e">
        <f t="shared" ca="1" si="288"/>
        <v>#N/A</v>
      </c>
      <c r="T1313" s="38" t="e">
        <f t="shared" si="289"/>
        <v>#N/A</v>
      </c>
    </row>
    <row r="1314" spans="2:20" x14ac:dyDescent="0.25">
      <c r="B1314" s="38" t="e">
        <f t="shared" ca="1" si="276"/>
        <v>#N/A</v>
      </c>
      <c r="C1314" s="40">
        <f>Кабельный_журнал!P1280</f>
        <v>0</v>
      </c>
      <c r="D1314" s="38" t="e">
        <f t="shared" ca="1" si="277"/>
        <v>#N/A</v>
      </c>
      <c r="E1314" s="41" t="s">
        <v>351</v>
      </c>
      <c r="F1314" s="38" t="e">
        <f t="shared" ca="1" si="278"/>
        <v>#N/A</v>
      </c>
      <c r="G1314" s="38" t="e">
        <f t="shared" si="279"/>
        <v>#N/A</v>
      </c>
      <c r="H1314" s="41" t="s">
        <v>350</v>
      </c>
      <c r="I1314" s="38" t="e">
        <f t="shared" si="280"/>
        <v>#N/A</v>
      </c>
      <c r="J1314" s="38" t="e">
        <f t="shared" si="281"/>
        <v>#N/A</v>
      </c>
      <c r="K1314" s="41" t="s">
        <v>348</v>
      </c>
      <c r="L1314" s="38">
        <f t="shared" si="282"/>
        <v>1.7500000000000002E-2</v>
      </c>
      <c r="M1314" s="38" t="e">
        <f t="shared" ca="1" si="283"/>
        <v>#N/A</v>
      </c>
      <c r="N1314" s="38" t="e">
        <f ca="1">VLOOKUP(B1314,$C$7:$T1312,13,FALSE)</f>
        <v>#N/A</v>
      </c>
      <c r="O1314" s="38" t="e">
        <f t="shared" ca="1" si="284"/>
        <v>#N/A</v>
      </c>
      <c r="P1314" s="38" t="e">
        <f t="shared" ca="1" si="285"/>
        <v>#N/A</v>
      </c>
      <c r="Q1314" s="38" t="e">
        <f t="shared" ca="1" si="286"/>
        <v>#N/A</v>
      </c>
      <c r="R1314" s="38">
        <f t="shared" si="287"/>
        <v>6000</v>
      </c>
      <c r="S1314" s="38" t="e">
        <f t="shared" ca="1" si="288"/>
        <v>#N/A</v>
      </c>
      <c r="T1314" s="38" t="e">
        <f t="shared" si="289"/>
        <v>#N/A</v>
      </c>
    </row>
    <row r="1315" spans="2:20" x14ac:dyDescent="0.25">
      <c r="B1315" s="38" t="e">
        <f t="shared" ca="1" si="276"/>
        <v>#N/A</v>
      </c>
      <c r="C1315" s="40">
        <f>Кабельный_журнал!P1281</f>
        <v>0</v>
      </c>
      <c r="D1315" s="38" t="e">
        <f t="shared" ca="1" si="277"/>
        <v>#N/A</v>
      </c>
      <c r="E1315" s="41" t="s">
        <v>351</v>
      </c>
      <c r="F1315" s="38" t="e">
        <f t="shared" ca="1" si="278"/>
        <v>#N/A</v>
      </c>
      <c r="G1315" s="38" t="e">
        <f t="shared" si="279"/>
        <v>#N/A</v>
      </c>
      <c r="H1315" s="41" t="s">
        <v>350</v>
      </c>
      <c r="I1315" s="38" t="e">
        <f t="shared" si="280"/>
        <v>#N/A</v>
      </c>
      <c r="J1315" s="38" t="e">
        <f t="shared" si="281"/>
        <v>#N/A</v>
      </c>
      <c r="K1315" s="41" t="s">
        <v>348</v>
      </c>
      <c r="L1315" s="38">
        <f t="shared" si="282"/>
        <v>1.7500000000000002E-2</v>
      </c>
      <c r="M1315" s="38" t="e">
        <f t="shared" ca="1" si="283"/>
        <v>#N/A</v>
      </c>
      <c r="N1315" s="38" t="e">
        <f ca="1">VLOOKUP(B1315,$C$7:$T1313,13,FALSE)</f>
        <v>#N/A</v>
      </c>
      <c r="O1315" s="38" t="e">
        <f t="shared" ca="1" si="284"/>
        <v>#N/A</v>
      </c>
      <c r="P1315" s="38" t="e">
        <f t="shared" ca="1" si="285"/>
        <v>#N/A</v>
      </c>
      <c r="Q1315" s="38" t="e">
        <f t="shared" ca="1" si="286"/>
        <v>#N/A</v>
      </c>
      <c r="R1315" s="38">
        <f t="shared" si="287"/>
        <v>6000</v>
      </c>
      <c r="S1315" s="38" t="e">
        <f t="shared" ca="1" si="288"/>
        <v>#N/A</v>
      </c>
      <c r="T1315" s="38" t="e">
        <f t="shared" si="289"/>
        <v>#N/A</v>
      </c>
    </row>
    <row r="1316" spans="2:20" x14ac:dyDescent="0.25">
      <c r="B1316" s="38" t="e">
        <f t="shared" ca="1" si="276"/>
        <v>#N/A</v>
      </c>
      <c r="C1316" s="40">
        <f>Кабельный_журнал!P1282</f>
        <v>0</v>
      </c>
      <c r="D1316" s="38" t="e">
        <f t="shared" ca="1" si="277"/>
        <v>#N/A</v>
      </c>
      <c r="E1316" s="41" t="s">
        <v>351</v>
      </c>
      <c r="F1316" s="38" t="e">
        <f t="shared" ca="1" si="278"/>
        <v>#N/A</v>
      </c>
      <c r="G1316" s="38" t="e">
        <f t="shared" si="279"/>
        <v>#N/A</v>
      </c>
      <c r="H1316" s="41" t="s">
        <v>350</v>
      </c>
      <c r="I1316" s="38" t="e">
        <f t="shared" si="280"/>
        <v>#N/A</v>
      </c>
      <c r="J1316" s="38" t="e">
        <f t="shared" si="281"/>
        <v>#N/A</v>
      </c>
      <c r="K1316" s="41" t="s">
        <v>348</v>
      </c>
      <c r="L1316" s="38">
        <f t="shared" si="282"/>
        <v>1.7500000000000002E-2</v>
      </c>
      <c r="M1316" s="38" t="e">
        <f t="shared" ca="1" si="283"/>
        <v>#N/A</v>
      </c>
      <c r="N1316" s="38" t="e">
        <f ca="1">VLOOKUP(B1316,$C$7:$T1314,13,FALSE)</f>
        <v>#N/A</v>
      </c>
      <c r="O1316" s="38" t="e">
        <f t="shared" ca="1" si="284"/>
        <v>#N/A</v>
      </c>
      <c r="P1316" s="38" t="e">
        <f t="shared" ca="1" si="285"/>
        <v>#N/A</v>
      </c>
      <c r="Q1316" s="38" t="e">
        <f t="shared" ca="1" si="286"/>
        <v>#N/A</v>
      </c>
      <c r="R1316" s="38">
        <f t="shared" si="287"/>
        <v>6000</v>
      </c>
      <c r="S1316" s="38" t="e">
        <f t="shared" ca="1" si="288"/>
        <v>#N/A</v>
      </c>
      <c r="T1316" s="38" t="e">
        <f t="shared" si="289"/>
        <v>#N/A</v>
      </c>
    </row>
    <row r="1317" spans="2:20" x14ac:dyDescent="0.25">
      <c r="B1317" s="38" t="e">
        <f t="shared" ca="1" si="276"/>
        <v>#N/A</v>
      </c>
      <c r="C1317" s="40">
        <f>Кабельный_журнал!P1283</f>
        <v>0</v>
      </c>
      <c r="D1317" s="38" t="e">
        <f t="shared" ca="1" si="277"/>
        <v>#N/A</v>
      </c>
      <c r="E1317" s="41" t="s">
        <v>351</v>
      </c>
      <c r="F1317" s="38" t="e">
        <f t="shared" ca="1" si="278"/>
        <v>#N/A</v>
      </c>
      <c r="G1317" s="38" t="e">
        <f t="shared" si="279"/>
        <v>#N/A</v>
      </c>
      <c r="H1317" s="41" t="s">
        <v>350</v>
      </c>
      <c r="I1317" s="38" t="e">
        <f t="shared" si="280"/>
        <v>#N/A</v>
      </c>
      <c r="J1317" s="38" t="e">
        <f t="shared" si="281"/>
        <v>#N/A</v>
      </c>
      <c r="K1317" s="41" t="s">
        <v>348</v>
      </c>
      <c r="L1317" s="38">
        <f t="shared" si="282"/>
        <v>1.7500000000000002E-2</v>
      </c>
      <c r="M1317" s="38" t="e">
        <f t="shared" ca="1" si="283"/>
        <v>#N/A</v>
      </c>
      <c r="N1317" s="38" t="e">
        <f ca="1">VLOOKUP(B1317,$C$7:$T1315,13,FALSE)</f>
        <v>#N/A</v>
      </c>
      <c r="O1317" s="38" t="e">
        <f t="shared" ca="1" si="284"/>
        <v>#N/A</v>
      </c>
      <c r="P1317" s="38" t="e">
        <f t="shared" ca="1" si="285"/>
        <v>#N/A</v>
      </c>
      <c r="Q1317" s="38" t="e">
        <f t="shared" ca="1" si="286"/>
        <v>#N/A</v>
      </c>
      <c r="R1317" s="38">
        <f t="shared" si="287"/>
        <v>6000</v>
      </c>
      <c r="S1317" s="38" t="e">
        <f t="shared" ca="1" si="288"/>
        <v>#N/A</v>
      </c>
      <c r="T1317" s="38" t="e">
        <f t="shared" si="289"/>
        <v>#N/A</v>
      </c>
    </row>
    <row r="1318" spans="2:20" x14ac:dyDescent="0.25">
      <c r="B1318" s="38" t="e">
        <f t="shared" ca="1" si="276"/>
        <v>#N/A</v>
      </c>
      <c r="C1318" s="40">
        <f>Кабельный_журнал!P1284</f>
        <v>0</v>
      </c>
      <c r="D1318" s="38" t="e">
        <f t="shared" ca="1" si="277"/>
        <v>#N/A</v>
      </c>
      <c r="E1318" s="41" t="s">
        <v>351</v>
      </c>
      <c r="F1318" s="38" t="e">
        <f t="shared" ca="1" si="278"/>
        <v>#N/A</v>
      </c>
      <c r="G1318" s="38" t="e">
        <f t="shared" si="279"/>
        <v>#N/A</v>
      </c>
      <c r="H1318" s="41" t="s">
        <v>350</v>
      </c>
      <c r="I1318" s="38" t="e">
        <f t="shared" si="280"/>
        <v>#N/A</v>
      </c>
      <c r="J1318" s="38" t="e">
        <f t="shared" si="281"/>
        <v>#N/A</v>
      </c>
      <c r="K1318" s="41" t="s">
        <v>348</v>
      </c>
      <c r="L1318" s="38">
        <f t="shared" si="282"/>
        <v>1.7500000000000002E-2</v>
      </c>
      <c r="M1318" s="38" t="e">
        <f t="shared" ca="1" si="283"/>
        <v>#N/A</v>
      </c>
      <c r="N1318" s="38" t="e">
        <f ca="1">VLOOKUP(B1318,$C$7:$T1316,13,FALSE)</f>
        <v>#N/A</v>
      </c>
      <c r="O1318" s="38" t="e">
        <f t="shared" ca="1" si="284"/>
        <v>#N/A</v>
      </c>
      <c r="P1318" s="38" t="e">
        <f t="shared" ca="1" si="285"/>
        <v>#N/A</v>
      </c>
      <c r="Q1318" s="38" t="e">
        <f t="shared" ca="1" si="286"/>
        <v>#N/A</v>
      </c>
      <c r="R1318" s="38">
        <f t="shared" si="287"/>
        <v>6000</v>
      </c>
      <c r="S1318" s="38" t="e">
        <f t="shared" ca="1" si="288"/>
        <v>#N/A</v>
      </c>
      <c r="T1318" s="38" t="e">
        <f t="shared" si="289"/>
        <v>#N/A</v>
      </c>
    </row>
    <row r="1319" spans="2:20" x14ac:dyDescent="0.25">
      <c r="B1319" s="38" t="e">
        <f t="shared" ref="B1319:B1382" ca="1" si="290">VLOOKUP(C1319,Кабельный_журнал,2,FALSE)</f>
        <v>#N/A</v>
      </c>
      <c r="C1319" s="40">
        <f>Кабельный_журнал!P1285</f>
        <v>0</v>
      </c>
      <c r="D1319" s="38" t="e">
        <f t="shared" ref="D1319:D1382" ca="1" si="291">B1319&amp;"-"&amp;C1319</f>
        <v>#N/A</v>
      </c>
      <c r="E1319" s="41" t="s">
        <v>351</v>
      </c>
      <c r="F1319" s="38" t="e">
        <f t="shared" ref="F1319:F1382" ca="1" si="292">VLOOKUP(C1319,Кабельный_журнал,8,FALSE)</f>
        <v>#N/A</v>
      </c>
      <c r="G1319" s="38" t="e">
        <f t="shared" ref="G1319:G1382" si="293">VLOOKUP(C1319,Исходные_данные,21,FALSE)</f>
        <v>#N/A</v>
      </c>
      <c r="H1319" s="41" t="s">
        <v>350</v>
      </c>
      <c r="I1319" s="38" t="e">
        <f t="shared" ref="I1319:I1382" si="294">VLOOKUP(C1319,Исходные_данные,22,FALSE)</f>
        <v>#N/A</v>
      </c>
      <c r="J1319" s="38" t="e">
        <f t="shared" ref="J1319:J1382" si="295">I1319</f>
        <v>#N/A</v>
      </c>
      <c r="K1319" s="41" t="s">
        <v>348</v>
      </c>
      <c r="L1319" s="38">
        <f t="shared" ref="L1319:L1382" si="296">VLOOKUP(K1319,$K$2:$L$3,2,FALSE)</f>
        <v>1.7500000000000002E-2</v>
      </c>
      <c r="M1319" s="38" t="e">
        <f t="shared" ref="M1319:M1382" ca="1" si="297">L1319*F1319*(1/I1319+1/J1319)</f>
        <v>#N/A</v>
      </c>
      <c r="N1319" s="38" t="e">
        <f ca="1">VLOOKUP(B1319,$C$7:$T1317,13,FALSE)</f>
        <v>#N/A</v>
      </c>
      <c r="O1319" s="38" t="e">
        <f t="shared" ref="O1319:O1382" ca="1" si="298">L1319+M1319</f>
        <v>#N/A</v>
      </c>
      <c r="P1319" s="38" t="e">
        <f t="shared" ref="P1319:P1382" ca="1" si="299">220/O1319</f>
        <v>#N/A</v>
      </c>
      <c r="Q1319" s="38" t="e">
        <f t="shared" ref="Q1319:Q1382" ca="1" si="300">O1319/G1319</f>
        <v>#N/A</v>
      </c>
      <c r="R1319" s="38">
        <f t="shared" ref="R1319:R1382" si="301">VLOOKUP(H1319,$W$2:$Y$12,3,FALSE)</f>
        <v>6000</v>
      </c>
      <c r="S1319" s="38" t="e">
        <f t="shared" ref="S1319:S1382" ca="1" si="302">_xlfn.IFS(E1319="щит",IF(P1319&gt;R1319,"Увел сеч",IF(T1319&gt;P1319,"Увел сеч","tср&lt;5с")),E1319="потреб",IF(P1319&gt;R1319,"Увел сеч",IF(T1319&gt;P1319,"Увел сеч","tср&lt;0.4с")))</f>
        <v>#N/A</v>
      </c>
      <c r="T1319" s="38" t="e">
        <f t="shared" ref="T1319:T1382" si="303">G1319*VLOOKUP(H1319,$W$2:$Y$12,2,FALSE)</f>
        <v>#N/A</v>
      </c>
    </row>
    <row r="1320" spans="2:20" x14ac:dyDescent="0.25">
      <c r="B1320" s="38" t="e">
        <f t="shared" ca="1" si="290"/>
        <v>#N/A</v>
      </c>
      <c r="C1320" s="40">
        <f>Кабельный_журнал!P1286</f>
        <v>0</v>
      </c>
      <c r="D1320" s="38" t="e">
        <f t="shared" ca="1" si="291"/>
        <v>#N/A</v>
      </c>
      <c r="E1320" s="41" t="s">
        <v>351</v>
      </c>
      <c r="F1320" s="38" t="e">
        <f t="shared" ca="1" si="292"/>
        <v>#N/A</v>
      </c>
      <c r="G1320" s="38" t="e">
        <f t="shared" si="293"/>
        <v>#N/A</v>
      </c>
      <c r="H1320" s="41" t="s">
        <v>350</v>
      </c>
      <c r="I1320" s="38" t="e">
        <f t="shared" si="294"/>
        <v>#N/A</v>
      </c>
      <c r="J1320" s="38" t="e">
        <f t="shared" si="295"/>
        <v>#N/A</v>
      </c>
      <c r="K1320" s="41" t="s">
        <v>348</v>
      </c>
      <c r="L1320" s="38">
        <f t="shared" si="296"/>
        <v>1.7500000000000002E-2</v>
      </c>
      <c r="M1320" s="38" t="e">
        <f t="shared" ca="1" si="297"/>
        <v>#N/A</v>
      </c>
      <c r="N1320" s="38" t="e">
        <f ca="1">VLOOKUP(B1320,$C$7:$T1318,13,FALSE)</f>
        <v>#N/A</v>
      </c>
      <c r="O1320" s="38" t="e">
        <f t="shared" ca="1" si="298"/>
        <v>#N/A</v>
      </c>
      <c r="P1320" s="38" t="e">
        <f t="shared" ca="1" si="299"/>
        <v>#N/A</v>
      </c>
      <c r="Q1320" s="38" t="e">
        <f t="shared" ca="1" si="300"/>
        <v>#N/A</v>
      </c>
      <c r="R1320" s="38">
        <f t="shared" si="301"/>
        <v>6000</v>
      </c>
      <c r="S1320" s="38" t="e">
        <f t="shared" ca="1" si="302"/>
        <v>#N/A</v>
      </c>
      <c r="T1320" s="38" t="e">
        <f t="shared" si="303"/>
        <v>#N/A</v>
      </c>
    </row>
    <row r="1321" spans="2:20" x14ac:dyDescent="0.25">
      <c r="B1321" s="38" t="e">
        <f t="shared" ca="1" si="290"/>
        <v>#N/A</v>
      </c>
      <c r="C1321" s="40">
        <f>Кабельный_журнал!P1287</f>
        <v>0</v>
      </c>
      <c r="D1321" s="38" t="e">
        <f t="shared" ca="1" si="291"/>
        <v>#N/A</v>
      </c>
      <c r="E1321" s="41" t="s">
        <v>351</v>
      </c>
      <c r="F1321" s="38" t="e">
        <f t="shared" ca="1" si="292"/>
        <v>#N/A</v>
      </c>
      <c r="G1321" s="38" t="e">
        <f t="shared" si="293"/>
        <v>#N/A</v>
      </c>
      <c r="H1321" s="41" t="s">
        <v>350</v>
      </c>
      <c r="I1321" s="38" t="e">
        <f t="shared" si="294"/>
        <v>#N/A</v>
      </c>
      <c r="J1321" s="38" t="e">
        <f t="shared" si="295"/>
        <v>#N/A</v>
      </c>
      <c r="K1321" s="41" t="s">
        <v>348</v>
      </c>
      <c r="L1321" s="38">
        <f t="shared" si="296"/>
        <v>1.7500000000000002E-2</v>
      </c>
      <c r="M1321" s="38" t="e">
        <f t="shared" ca="1" si="297"/>
        <v>#N/A</v>
      </c>
      <c r="N1321" s="38" t="e">
        <f ca="1">VLOOKUP(B1321,$C$7:$T1319,13,FALSE)</f>
        <v>#N/A</v>
      </c>
      <c r="O1321" s="38" t="e">
        <f t="shared" ca="1" si="298"/>
        <v>#N/A</v>
      </c>
      <c r="P1321" s="38" t="e">
        <f t="shared" ca="1" si="299"/>
        <v>#N/A</v>
      </c>
      <c r="Q1321" s="38" t="e">
        <f t="shared" ca="1" si="300"/>
        <v>#N/A</v>
      </c>
      <c r="R1321" s="38">
        <f t="shared" si="301"/>
        <v>6000</v>
      </c>
      <c r="S1321" s="38" t="e">
        <f t="shared" ca="1" si="302"/>
        <v>#N/A</v>
      </c>
      <c r="T1321" s="38" t="e">
        <f t="shared" si="303"/>
        <v>#N/A</v>
      </c>
    </row>
    <row r="1322" spans="2:20" x14ac:dyDescent="0.25">
      <c r="B1322" s="38" t="e">
        <f t="shared" ca="1" si="290"/>
        <v>#N/A</v>
      </c>
      <c r="C1322" s="40">
        <f>Кабельный_журнал!P1288</f>
        <v>0</v>
      </c>
      <c r="D1322" s="38" t="e">
        <f t="shared" ca="1" si="291"/>
        <v>#N/A</v>
      </c>
      <c r="E1322" s="41" t="s">
        <v>351</v>
      </c>
      <c r="F1322" s="38" t="e">
        <f t="shared" ca="1" si="292"/>
        <v>#N/A</v>
      </c>
      <c r="G1322" s="38" t="e">
        <f t="shared" si="293"/>
        <v>#N/A</v>
      </c>
      <c r="H1322" s="41" t="s">
        <v>350</v>
      </c>
      <c r="I1322" s="38" t="e">
        <f t="shared" si="294"/>
        <v>#N/A</v>
      </c>
      <c r="J1322" s="38" t="e">
        <f t="shared" si="295"/>
        <v>#N/A</v>
      </c>
      <c r="K1322" s="41" t="s">
        <v>348</v>
      </c>
      <c r="L1322" s="38">
        <f t="shared" si="296"/>
        <v>1.7500000000000002E-2</v>
      </c>
      <c r="M1322" s="38" t="e">
        <f t="shared" ca="1" si="297"/>
        <v>#N/A</v>
      </c>
      <c r="N1322" s="38" t="e">
        <f ca="1">VLOOKUP(B1322,$C$7:$T1320,13,FALSE)</f>
        <v>#N/A</v>
      </c>
      <c r="O1322" s="38" t="e">
        <f t="shared" ca="1" si="298"/>
        <v>#N/A</v>
      </c>
      <c r="P1322" s="38" t="e">
        <f t="shared" ca="1" si="299"/>
        <v>#N/A</v>
      </c>
      <c r="Q1322" s="38" t="e">
        <f t="shared" ca="1" si="300"/>
        <v>#N/A</v>
      </c>
      <c r="R1322" s="38">
        <f t="shared" si="301"/>
        <v>6000</v>
      </c>
      <c r="S1322" s="38" t="e">
        <f t="shared" ca="1" si="302"/>
        <v>#N/A</v>
      </c>
      <c r="T1322" s="38" t="e">
        <f t="shared" si="303"/>
        <v>#N/A</v>
      </c>
    </row>
    <row r="1323" spans="2:20" x14ac:dyDescent="0.25">
      <c r="B1323" s="38" t="e">
        <f t="shared" ca="1" si="290"/>
        <v>#N/A</v>
      </c>
      <c r="C1323" s="40">
        <f>Кабельный_журнал!P1289</f>
        <v>0</v>
      </c>
      <c r="D1323" s="38" t="e">
        <f t="shared" ca="1" si="291"/>
        <v>#N/A</v>
      </c>
      <c r="E1323" s="41" t="s">
        <v>351</v>
      </c>
      <c r="F1323" s="38" t="e">
        <f t="shared" ca="1" si="292"/>
        <v>#N/A</v>
      </c>
      <c r="G1323" s="38" t="e">
        <f t="shared" si="293"/>
        <v>#N/A</v>
      </c>
      <c r="H1323" s="41" t="s">
        <v>350</v>
      </c>
      <c r="I1323" s="38" t="e">
        <f t="shared" si="294"/>
        <v>#N/A</v>
      </c>
      <c r="J1323" s="38" t="e">
        <f t="shared" si="295"/>
        <v>#N/A</v>
      </c>
      <c r="K1323" s="41" t="s">
        <v>348</v>
      </c>
      <c r="L1323" s="38">
        <f t="shared" si="296"/>
        <v>1.7500000000000002E-2</v>
      </c>
      <c r="M1323" s="38" t="e">
        <f t="shared" ca="1" si="297"/>
        <v>#N/A</v>
      </c>
      <c r="N1323" s="38" t="e">
        <f ca="1">VLOOKUP(B1323,$C$7:$T1321,13,FALSE)</f>
        <v>#N/A</v>
      </c>
      <c r="O1323" s="38" t="e">
        <f t="shared" ca="1" si="298"/>
        <v>#N/A</v>
      </c>
      <c r="P1323" s="38" t="e">
        <f t="shared" ca="1" si="299"/>
        <v>#N/A</v>
      </c>
      <c r="Q1323" s="38" t="e">
        <f t="shared" ca="1" si="300"/>
        <v>#N/A</v>
      </c>
      <c r="R1323" s="38">
        <f t="shared" si="301"/>
        <v>6000</v>
      </c>
      <c r="S1323" s="38" t="e">
        <f t="shared" ca="1" si="302"/>
        <v>#N/A</v>
      </c>
      <c r="T1323" s="38" t="e">
        <f t="shared" si="303"/>
        <v>#N/A</v>
      </c>
    </row>
    <row r="1324" spans="2:20" x14ac:dyDescent="0.25">
      <c r="B1324" s="38" t="e">
        <f t="shared" ca="1" si="290"/>
        <v>#N/A</v>
      </c>
      <c r="C1324" s="40">
        <f>Кабельный_журнал!P1290</f>
        <v>0</v>
      </c>
      <c r="D1324" s="38" t="e">
        <f t="shared" ca="1" si="291"/>
        <v>#N/A</v>
      </c>
      <c r="E1324" s="41" t="s">
        <v>351</v>
      </c>
      <c r="F1324" s="38" t="e">
        <f t="shared" ca="1" si="292"/>
        <v>#N/A</v>
      </c>
      <c r="G1324" s="38" t="e">
        <f t="shared" si="293"/>
        <v>#N/A</v>
      </c>
      <c r="H1324" s="41" t="s">
        <v>350</v>
      </c>
      <c r="I1324" s="38" t="e">
        <f t="shared" si="294"/>
        <v>#N/A</v>
      </c>
      <c r="J1324" s="38" t="e">
        <f t="shared" si="295"/>
        <v>#N/A</v>
      </c>
      <c r="K1324" s="41" t="s">
        <v>348</v>
      </c>
      <c r="L1324" s="38">
        <f t="shared" si="296"/>
        <v>1.7500000000000002E-2</v>
      </c>
      <c r="M1324" s="38" t="e">
        <f t="shared" ca="1" si="297"/>
        <v>#N/A</v>
      </c>
      <c r="N1324" s="38" t="e">
        <f ca="1">VLOOKUP(B1324,$C$7:$T1322,13,FALSE)</f>
        <v>#N/A</v>
      </c>
      <c r="O1324" s="38" t="e">
        <f t="shared" ca="1" si="298"/>
        <v>#N/A</v>
      </c>
      <c r="P1324" s="38" t="e">
        <f t="shared" ca="1" si="299"/>
        <v>#N/A</v>
      </c>
      <c r="Q1324" s="38" t="e">
        <f t="shared" ca="1" si="300"/>
        <v>#N/A</v>
      </c>
      <c r="R1324" s="38">
        <f t="shared" si="301"/>
        <v>6000</v>
      </c>
      <c r="S1324" s="38" t="e">
        <f t="shared" ca="1" si="302"/>
        <v>#N/A</v>
      </c>
      <c r="T1324" s="38" t="e">
        <f t="shared" si="303"/>
        <v>#N/A</v>
      </c>
    </row>
    <row r="1325" spans="2:20" x14ac:dyDescent="0.25">
      <c r="B1325" s="38" t="e">
        <f t="shared" ca="1" si="290"/>
        <v>#N/A</v>
      </c>
      <c r="C1325" s="40">
        <f>Кабельный_журнал!P1291</f>
        <v>0</v>
      </c>
      <c r="D1325" s="38" t="e">
        <f t="shared" ca="1" si="291"/>
        <v>#N/A</v>
      </c>
      <c r="E1325" s="41" t="s">
        <v>351</v>
      </c>
      <c r="F1325" s="38" t="e">
        <f t="shared" ca="1" si="292"/>
        <v>#N/A</v>
      </c>
      <c r="G1325" s="38" t="e">
        <f t="shared" si="293"/>
        <v>#N/A</v>
      </c>
      <c r="H1325" s="41" t="s">
        <v>350</v>
      </c>
      <c r="I1325" s="38" t="e">
        <f t="shared" si="294"/>
        <v>#N/A</v>
      </c>
      <c r="J1325" s="38" t="e">
        <f t="shared" si="295"/>
        <v>#N/A</v>
      </c>
      <c r="K1325" s="41" t="s">
        <v>348</v>
      </c>
      <c r="L1325" s="38">
        <f t="shared" si="296"/>
        <v>1.7500000000000002E-2</v>
      </c>
      <c r="M1325" s="38" t="e">
        <f t="shared" ca="1" si="297"/>
        <v>#N/A</v>
      </c>
      <c r="N1325" s="38" t="e">
        <f ca="1">VLOOKUP(B1325,$C$7:$T1323,13,FALSE)</f>
        <v>#N/A</v>
      </c>
      <c r="O1325" s="38" t="e">
        <f t="shared" ca="1" si="298"/>
        <v>#N/A</v>
      </c>
      <c r="P1325" s="38" t="e">
        <f t="shared" ca="1" si="299"/>
        <v>#N/A</v>
      </c>
      <c r="Q1325" s="38" t="e">
        <f t="shared" ca="1" si="300"/>
        <v>#N/A</v>
      </c>
      <c r="R1325" s="38">
        <f t="shared" si="301"/>
        <v>6000</v>
      </c>
      <c r="S1325" s="38" t="e">
        <f t="shared" ca="1" si="302"/>
        <v>#N/A</v>
      </c>
      <c r="T1325" s="38" t="e">
        <f t="shared" si="303"/>
        <v>#N/A</v>
      </c>
    </row>
    <row r="1326" spans="2:20" x14ac:dyDescent="0.25">
      <c r="B1326" s="38" t="e">
        <f t="shared" ca="1" si="290"/>
        <v>#N/A</v>
      </c>
      <c r="C1326" s="40">
        <f>Кабельный_журнал!P1292</f>
        <v>0</v>
      </c>
      <c r="D1326" s="38" t="e">
        <f t="shared" ca="1" si="291"/>
        <v>#N/A</v>
      </c>
      <c r="E1326" s="41" t="s">
        <v>351</v>
      </c>
      <c r="F1326" s="38" t="e">
        <f t="shared" ca="1" si="292"/>
        <v>#N/A</v>
      </c>
      <c r="G1326" s="38" t="e">
        <f t="shared" si="293"/>
        <v>#N/A</v>
      </c>
      <c r="H1326" s="41" t="s">
        <v>350</v>
      </c>
      <c r="I1326" s="38" t="e">
        <f t="shared" si="294"/>
        <v>#N/A</v>
      </c>
      <c r="J1326" s="38" t="e">
        <f t="shared" si="295"/>
        <v>#N/A</v>
      </c>
      <c r="K1326" s="41" t="s">
        <v>348</v>
      </c>
      <c r="L1326" s="38">
        <f t="shared" si="296"/>
        <v>1.7500000000000002E-2</v>
      </c>
      <c r="M1326" s="38" t="e">
        <f t="shared" ca="1" si="297"/>
        <v>#N/A</v>
      </c>
      <c r="N1326" s="38" t="e">
        <f ca="1">VLOOKUP(B1326,$C$7:$T1324,13,FALSE)</f>
        <v>#N/A</v>
      </c>
      <c r="O1326" s="38" t="e">
        <f t="shared" ca="1" si="298"/>
        <v>#N/A</v>
      </c>
      <c r="P1326" s="38" t="e">
        <f t="shared" ca="1" si="299"/>
        <v>#N/A</v>
      </c>
      <c r="Q1326" s="38" t="e">
        <f t="shared" ca="1" si="300"/>
        <v>#N/A</v>
      </c>
      <c r="R1326" s="38">
        <f t="shared" si="301"/>
        <v>6000</v>
      </c>
      <c r="S1326" s="38" t="e">
        <f t="shared" ca="1" si="302"/>
        <v>#N/A</v>
      </c>
      <c r="T1326" s="38" t="e">
        <f t="shared" si="303"/>
        <v>#N/A</v>
      </c>
    </row>
    <row r="1327" spans="2:20" x14ac:dyDescent="0.25">
      <c r="B1327" s="38" t="e">
        <f t="shared" ca="1" si="290"/>
        <v>#N/A</v>
      </c>
      <c r="C1327" s="40">
        <f>Кабельный_журнал!P1293</f>
        <v>0</v>
      </c>
      <c r="D1327" s="38" t="e">
        <f t="shared" ca="1" si="291"/>
        <v>#N/A</v>
      </c>
      <c r="E1327" s="41" t="s">
        <v>351</v>
      </c>
      <c r="F1327" s="38" t="e">
        <f t="shared" ca="1" si="292"/>
        <v>#N/A</v>
      </c>
      <c r="G1327" s="38" t="e">
        <f t="shared" si="293"/>
        <v>#N/A</v>
      </c>
      <c r="H1327" s="41" t="s">
        <v>350</v>
      </c>
      <c r="I1327" s="38" t="e">
        <f t="shared" si="294"/>
        <v>#N/A</v>
      </c>
      <c r="J1327" s="38" t="e">
        <f t="shared" si="295"/>
        <v>#N/A</v>
      </c>
      <c r="K1327" s="41" t="s">
        <v>348</v>
      </c>
      <c r="L1327" s="38">
        <f t="shared" si="296"/>
        <v>1.7500000000000002E-2</v>
      </c>
      <c r="M1327" s="38" t="e">
        <f t="shared" ca="1" si="297"/>
        <v>#N/A</v>
      </c>
      <c r="N1327" s="38" t="e">
        <f ca="1">VLOOKUP(B1327,$C$7:$T1325,13,FALSE)</f>
        <v>#N/A</v>
      </c>
      <c r="O1327" s="38" t="e">
        <f t="shared" ca="1" si="298"/>
        <v>#N/A</v>
      </c>
      <c r="P1327" s="38" t="e">
        <f t="shared" ca="1" si="299"/>
        <v>#N/A</v>
      </c>
      <c r="Q1327" s="38" t="e">
        <f t="shared" ca="1" si="300"/>
        <v>#N/A</v>
      </c>
      <c r="R1327" s="38">
        <f t="shared" si="301"/>
        <v>6000</v>
      </c>
      <c r="S1327" s="38" t="e">
        <f t="shared" ca="1" si="302"/>
        <v>#N/A</v>
      </c>
      <c r="T1327" s="38" t="e">
        <f t="shared" si="303"/>
        <v>#N/A</v>
      </c>
    </row>
    <row r="1328" spans="2:20" x14ac:dyDescent="0.25">
      <c r="B1328" s="38" t="e">
        <f t="shared" ca="1" si="290"/>
        <v>#N/A</v>
      </c>
      <c r="C1328" s="40">
        <f>Кабельный_журнал!P1294</f>
        <v>0</v>
      </c>
      <c r="D1328" s="38" t="e">
        <f t="shared" ca="1" si="291"/>
        <v>#N/A</v>
      </c>
      <c r="E1328" s="41" t="s">
        <v>351</v>
      </c>
      <c r="F1328" s="38" t="e">
        <f t="shared" ca="1" si="292"/>
        <v>#N/A</v>
      </c>
      <c r="G1328" s="38" t="e">
        <f t="shared" si="293"/>
        <v>#N/A</v>
      </c>
      <c r="H1328" s="41" t="s">
        <v>350</v>
      </c>
      <c r="I1328" s="38" t="e">
        <f t="shared" si="294"/>
        <v>#N/A</v>
      </c>
      <c r="J1328" s="38" t="e">
        <f t="shared" si="295"/>
        <v>#N/A</v>
      </c>
      <c r="K1328" s="41" t="s">
        <v>348</v>
      </c>
      <c r="L1328" s="38">
        <f t="shared" si="296"/>
        <v>1.7500000000000002E-2</v>
      </c>
      <c r="M1328" s="38" t="e">
        <f t="shared" ca="1" si="297"/>
        <v>#N/A</v>
      </c>
      <c r="N1328" s="38" t="e">
        <f ca="1">VLOOKUP(B1328,$C$7:$T1326,13,FALSE)</f>
        <v>#N/A</v>
      </c>
      <c r="O1328" s="38" t="e">
        <f t="shared" ca="1" si="298"/>
        <v>#N/A</v>
      </c>
      <c r="P1328" s="38" t="e">
        <f t="shared" ca="1" si="299"/>
        <v>#N/A</v>
      </c>
      <c r="Q1328" s="38" t="e">
        <f t="shared" ca="1" si="300"/>
        <v>#N/A</v>
      </c>
      <c r="R1328" s="38">
        <f t="shared" si="301"/>
        <v>6000</v>
      </c>
      <c r="S1328" s="38" t="e">
        <f t="shared" ca="1" si="302"/>
        <v>#N/A</v>
      </c>
      <c r="T1328" s="38" t="e">
        <f t="shared" si="303"/>
        <v>#N/A</v>
      </c>
    </row>
    <row r="1329" spans="2:20" x14ac:dyDescent="0.25">
      <c r="B1329" s="38" t="e">
        <f t="shared" ca="1" si="290"/>
        <v>#N/A</v>
      </c>
      <c r="C1329" s="40">
        <f>Кабельный_журнал!P1295</f>
        <v>0</v>
      </c>
      <c r="D1329" s="38" t="e">
        <f t="shared" ca="1" si="291"/>
        <v>#N/A</v>
      </c>
      <c r="E1329" s="41" t="s">
        <v>351</v>
      </c>
      <c r="F1329" s="38" t="e">
        <f t="shared" ca="1" si="292"/>
        <v>#N/A</v>
      </c>
      <c r="G1329" s="38" t="e">
        <f t="shared" si="293"/>
        <v>#N/A</v>
      </c>
      <c r="H1329" s="41" t="s">
        <v>350</v>
      </c>
      <c r="I1329" s="38" t="e">
        <f t="shared" si="294"/>
        <v>#N/A</v>
      </c>
      <c r="J1329" s="38" t="e">
        <f t="shared" si="295"/>
        <v>#N/A</v>
      </c>
      <c r="K1329" s="41" t="s">
        <v>348</v>
      </c>
      <c r="L1329" s="38">
        <f t="shared" si="296"/>
        <v>1.7500000000000002E-2</v>
      </c>
      <c r="M1329" s="38" t="e">
        <f t="shared" ca="1" si="297"/>
        <v>#N/A</v>
      </c>
      <c r="N1329" s="38" t="e">
        <f ca="1">VLOOKUP(B1329,$C$7:$T1327,13,FALSE)</f>
        <v>#N/A</v>
      </c>
      <c r="O1329" s="38" t="e">
        <f t="shared" ca="1" si="298"/>
        <v>#N/A</v>
      </c>
      <c r="P1329" s="38" t="e">
        <f t="shared" ca="1" si="299"/>
        <v>#N/A</v>
      </c>
      <c r="Q1329" s="38" t="e">
        <f t="shared" ca="1" si="300"/>
        <v>#N/A</v>
      </c>
      <c r="R1329" s="38">
        <f t="shared" si="301"/>
        <v>6000</v>
      </c>
      <c r="S1329" s="38" t="e">
        <f t="shared" ca="1" si="302"/>
        <v>#N/A</v>
      </c>
      <c r="T1329" s="38" t="e">
        <f t="shared" si="303"/>
        <v>#N/A</v>
      </c>
    </row>
    <row r="1330" spans="2:20" x14ac:dyDescent="0.25">
      <c r="B1330" s="38" t="e">
        <f t="shared" ca="1" si="290"/>
        <v>#N/A</v>
      </c>
      <c r="C1330" s="40">
        <f>Кабельный_журнал!P1296</f>
        <v>0</v>
      </c>
      <c r="D1330" s="38" t="e">
        <f t="shared" ca="1" si="291"/>
        <v>#N/A</v>
      </c>
      <c r="E1330" s="41" t="s">
        <v>351</v>
      </c>
      <c r="F1330" s="38" t="e">
        <f t="shared" ca="1" si="292"/>
        <v>#N/A</v>
      </c>
      <c r="G1330" s="38" t="e">
        <f t="shared" si="293"/>
        <v>#N/A</v>
      </c>
      <c r="H1330" s="41" t="s">
        <v>350</v>
      </c>
      <c r="I1330" s="38" t="e">
        <f t="shared" si="294"/>
        <v>#N/A</v>
      </c>
      <c r="J1330" s="38" t="e">
        <f t="shared" si="295"/>
        <v>#N/A</v>
      </c>
      <c r="K1330" s="41" t="s">
        <v>348</v>
      </c>
      <c r="L1330" s="38">
        <f t="shared" si="296"/>
        <v>1.7500000000000002E-2</v>
      </c>
      <c r="M1330" s="38" t="e">
        <f t="shared" ca="1" si="297"/>
        <v>#N/A</v>
      </c>
      <c r="N1330" s="38" t="e">
        <f ca="1">VLOOKUP(B1330,$C$7:$T1328,13,FALSE)</f>
        <v>#N/A</v>
      </c>
      <c r="O1330" s="38" t="e">
        <f t="shared" ca="1" si="298"/>
        <v>#N/A</v>
      </c>
      <c r="P1330" s="38" t="e">
        <f t="shared" ca="1" si="299"/>
        <v>#N/A</v>
      </c>
      <c r="Q1330" s="38" t="e">
        <f t="shared" ca="1" si="300"/>
        <v>#N/A</v>
      </c>
      <c r="R1330" s="38">
        <f t="shared" si="301"/>
        <v>6000</v>
      </c>
      <c r="S1330" s="38" t="e">
        <f t="shared" ca="1" si="302"/>
        <v>#N/A</v>
      </c>
      <c r="T1330" s="38" t="e">
        <f t="shared" si="303"/>
        <v>#N/A</v>
      </c>
    </row>
    <row r="1331" spans="2:20" x14ac:dyDescent="0.25">
      <c r="B1331" s="38" t="e">
        <f t="shared" ca="1" si="290"/>
        <v>#N/A</v>
      </c>
      <c r="C1331" s="40">
        <f>Кабельный_журнал!P1297</f>
        <v>0</v>
      </c>
      <c r="D1331" s="38" t="e">
        <f t="shared" ca="1" si="291"/>
        <v>#N/A</v>
      </c>
      <c r="E1331" s="41" t="s">
        <v>351</v>
      </c>
      <c r="F1331" s="38" t="e">
        <f t="shared" ca="1" si="292"/>
        <v>#N/A</v>
      </c>
      <c r="G1331" s="38" t="e">
        <f t="shared" si="293"/>
        <v>#N/A</v>
      </c>
      <c r="H1331" s="41" t="s">
        <v>350</v>
      </c>
      <c r="I1331" s="38" t="e">
        <f t="shared" si="294"/>
        <v>#N/A</v>
      </c>
      <c r="J1331" s="38" t="e">
        <f t="shared" si="295"/>
        <v>#N/A</v>
      </c>
      <c r="K1331" s="41" t="s">
        <v>348</v>
      </c>
      <c r="L1331" s="38">
        <f t="shared" si="296"/>
        <v>1.7500000000000002E-2</v>
      </c>
      <c r="M1331" s="38" t="e">
        <f t="shared" ca="1" si="297"/>
        <v>#N/A</v>
      </c>
      <c r="N1331" s="38" t="e">
        <f ca="1">VLOOKUP(B1331,$C$7:$T1329,13,FALSE)</f>
        <v>#N/A</v>
      </c>
      <c r="O1331" s="38" t="e">
        <f t="shared" ca="1" si="298"/>
        <v>#N/A</v>
      </c>
      <c r="P1331" s="38" t="e">
        <f t="shared" ca="1" si="299"/>
        <v>#N/A</v>
      </c>
      <c r="Q1331" s="38" t="e">
        <f t="shared" ca="1" si="300"/>
        <v>#N/A</v>
      </c>
      <c r="R1331" s="38">
        <f t="shared" si="301"/>
        <v>6000</v>
      </c>
      <c r="S1331" s="38" t="e">
        <f t="shared" ca="1" si="302"/>
        <v>#N/A</v>
      </c>
      <c r="T1331" s="38" t="e">
        <f t="shared" si="303"/>
        <v>#N/A</v>
      </c>
    </row>
    <row r="1332" spans="2:20" x14ac:dyDescent="0.25">
      <c r="B1332" s="38" t="e">
        <f t="shared" ca="1" si="290"/>
        <v>#N/A</v>
      </c>
      <c r="C1332" s="40">
        <f>Кабельный_журнал!P1298</f>
        <v>0</v>
      </c>
      <c r="D1332" s="38" t="e">
        <f t="shared" ca="1" si="291"/>
        <v>#N/A</v>
      </c>
      <c r="E1332" s="41" t="s">
        <v>351</v>
      </c>
      <c r="F1332" s="38" t="e">
        <f t="shared" ca="1" si="292"/>
        <v>#N/A</v>
      </c>
      <c r="G1332" s="38" t="e">
        <f t="shared" si="293"/>
        <v>#N/A</v>
      </c>
      <c r="H1332" s="41" t="s">
        <v>350</v>
      </c>
      <c r="I1332" s="38" t="e">
        <f t="shared" si="294"/>
        <v>#N/A</v>
      </c>
      <c r="J1332" s="38" t="e">
        <f t="shared" si="295"/>
        <v>#N/A</v>
      </c>
      <c r="K1332" s="41" t="s">
        <v>348</v>
      </c>
      <c r="L1332" s="38">
        <f t="shared" si="296"/>
        <v>1.7500000000000002E-2</v>
      </c>
      <c r="M1332" s="38" t="e">
        <f t="shared" ca="1" si="297"/>
        <v>#N/A</v>
      </c>
      <c r="N1332" s="38" t="e">
        <f ca="1">VLOOKUP(B1332,$C$7:$T1330,13,FALSE)</f>
        <v>#N/A</v>
      </c>
      <c r="O1332" s="38" t="e">
        <f t="shared" ca="1" si="298"/>
        <v>#N/A</v>
      </c>
      <c r="P1332" s="38" t="e">
        <f t="shared" ca="1" si="299"/>
        <v>#N/A</v>
      </c>
      <c r="Q1332" s="38" t="e">
        <f t="shared" ca="1" si="300"/>
        <v>#N/A</v>
      </c>
      <c r="R1332" s="38">
        <f t="shared" si="301"/>
        <v>6000</v>
      </c>
      <c r="S1332" s="38" t="e">
        <f t="shared" ca="1" si="302"/>
        <v>#N/A</v>
      </c>
      <c r="T1332" s="38" t="e">
        <f t="shared" si="303"/>
        <v>#N/A</v>
      </c>
    </row>
    <row r="1333" spans="2:20" x14ac:dyDescent="0.25">
      <c r="B1333" s="38" t="e">
        <f t="shared" ca="1" si="290"/>
        <v>#N/A</v>
      </c>
      <c r="C1333" s="40">
        <f>Кабельный_журнал!P1299</f>
        <v>0</v>
      </c>
      <c r="D1333" s="38" t="e">
        <f t="shared" ca="1" si="291"/>
        <v>#N/A</v>
      </c>
      <c r="E1333" s="41" t="s">
        <v>351</v>
      </c>
      <c r="F1333" s="38" t="e">
        <f t="shared" ca="1" si="292"/>
        <v>#N/A</v>
      </c>
      <c r="G1333" s="38" t="e">
        <f t="shared" si="293"/>
        <v>#N/A</v>
      </c>
      <c r="H1333" s="41" t="s">
        <v>350</v>
      </c>
      <c r="I1333" s="38" t="e">
        <f t="shared" si="294"/>
        <v>#N/A</v>
      </c>
      <c r="J1333" s="38" t="e">
        <f t="shared" si="295"/>
        <v>#N/A</v>
      </c>
      <c r="K1333" s="41" t="s">
        <v>348</v>
      </c>
      <c r="L1333" s="38">
        <f t="shared" si="296"/>
        <v>1.7500000000000002E-2</v>
      </c>
      <c r="M1333" s="38" t="e">
        <f t="shared" ca="1" si="297"/>
        <v>#N/A</v>
      </c>
      <c r="N1333" s="38" t="e">
        <f ca="1">VLOOKUP(B1333,$C$7:$T1331,13,FALSE)</f>
        <v>#N/A</v>
      </c>
      <c r="O1333" s="38" t="e">
        <f t="shared" ca="1" si="298"/>
        <v>#N/A</v>
      </c>
      <c r="P1333" s="38" t="e">
        <f t="shared" ca="1" si="299"/>
        <v>#N/A</v>
      </c>
      <c r="Q1333" s="38" t="e">
        <f t="shared" ca="1" si="300"/>
        <v>#N/A</v>
      </c>
      <c r="R1333" s="38">
        <f t="shared" si="301"/>
        <v>6000</v>
      </c>
      <c r="S1333" s="38" t="e">
        <f t="shared" ca="1" si="302"/>
        <v>#N/A</v>
      </c>
      <c r="T1333" s="38" t="e">
        <f t="shared" si="303"/>
        <v>#N/A</v>
      </c>
    </row>
    <row r="1334" spans="2:20" x14ac:dyDescent="0.25">
      <c r="B1334" s="38" t="e">
        <f t="shared" ca="1" si="290"/>
        <v>#N/A</v>
      </c>
      <c r="C1334" s="40">
        <f>Кабельный_журнал!P1300</f>
        <v>0</v>
      </c>
      <c r="D1334" s="38" t="e">
        <f t="shared" ca="1" si="291"/>
        <v>#N/A</v>
      </c>
      <c r="E1334" s="41" t="s">
        <v>351</v>
      </c>
      <c r="F1334" s="38" t="e">
        <f t="shared" ca="1" si="292"/>
        <v>#N/A</v>
      </c>
      <c r="G1334" s="38" t="e">
        <f t="shared" si="293"/>
        <v>#N/A</v>
      </c>
      <c r="H1334" s="41" t="s">
        <v>350</v>
      </c>
      <c r="I1334" s="38" t="e">
        <f t="shared" si="294"/>
        <v>#N/A</v>
      </c>
      <c r="J1334" s="38" t="e">
        <f t="shared" si="295"/>
        <v>#N/A</v>
      </c>
      <c r="K1334" s="41" t="s">
        <v>348</v>
      </c>
      <c r="L1334" s="38">
        <f t="shared" si="296"/>
        <v>1.7500000000000002E-2</v>
      </c>
      <c r="M1334" s="38" t="e">
        <f t="shared" ca="1" si="297"/>
        <v>#N/A</v>
      </c>
      <c r="N1334" s="38" t="e">
        <f ca="1">VLOOKUP(B1334,$C$7:$T1332,13,FALSE)</f>
        <v>#N/A</v>
      </c>
      <c r="O1334" s="38" t="e">
        <f t="shared" ca="1" si="298"/>
        <v>#N/A</v>
      </c>
      <c r="P1334" s="38" t="e">
        <f t="shared" ca="1" si="299"/>
        <v>#N/A</v>
      </c>
      <c r="Q1334" s="38" t="e">
        <f t="shared" ca="1" si="300"/>
        <v>#N/A</v>
      </c>
      <c r="R1334" s="38">
        <f t="shared" si="301"/>
        <v>6000</v>
      </c>
      <c r="S1334" s="38" t="e">
        <f t="shared" ca="1" si="302"/>
        <v>#N/A</v>
      </c>
      <c r="T1334" s="38" t="e">
        <f t="shared" si="303"/>
        <v>#N/A</v>
      </c>
    </row>
    <row r="1335" spans="2:20" x14ac:dyDescent="0.25">
      <c r="B1335" s="38" t="e">
        <f t="shared" ca="1" si="290"/>
        <v>#N/A</v>
      </c>
      <c r="C1335" s="40">
        <f>Кабельный_журнал!P1301</f>
        <v>0</v>
      </c>
      <c r="D1335" s="38" t="e">
        <f t="shared" ca="1" si="291"/>
        <v>#N/A</v>
      </c>
      <c r="E1335" s="41" t="s">
        <v>351</v>
      </c>
      <c r="F1335" s="38" t="e">
        <f t="shared" ca="1" si="292"/>
        <v>#N/A</v>
      </c>
      <c r="G1335" s="38" t="e">
        <f t="shared" si="293"/>
        <v>#N/A</v>
      </c>
      <c r="H1335" s="41" t="s">
        <v>350</v>
      </c>
      <c r="I1335" s="38" t="e">
        <f t="shared" si="294"/>
        <v>#N/A</v>
      </c>
      <c r="J1335" s="38" t="e">
        <f t="shared" si="295"/>
        <v>#N/A</v>
      </c>
      <c r="K1335" s="41" t="s">
        <v>348</v>
      </c>
      <c r="L1335" s="38">
        <f t="shared" si="296"/>
        <v>1.7500000000000002E-2</v>
      </c>
      <c r="M1335" s="38" t="e">
        <f t="shared" ca="1" si="297"/>
        <v>#N/A</v>
      </c>
      <c r="N1335" s="38" t="e">
        <f ca="1">VLOOKUP(B1335,$C$7:$T1333,13,FALSE)</f>
        <v>#N/A</v>
      </c>
      <c r="O1335" s="38" t="e">
        <f t="shared" ca="1" si="298"/>
        <v>#N/A</v>
      </c>
      <c r="P1335" s="38" t="e">
        <f t="shared" ca="1" si="299"/>
        <v>#N/A</v>
      </c>
      <c r="Q1335" s="38" t="e">
        <f t="shared" ca="1" si="300"/>
        <v>#N/A</v>
      </c>
      <c r="R1335" s="38">
        <f t="shared" si="301"/>
        <v>6000</v>
      </c>
      <c r="S1335" s="38" t="e">
        <f t="shared" ca="1" si="302"/>
        <v>#N/A</v>
      </c>
      <c r="T1335" s="38" t="e">
        <f t="shared" si="303"/>
        <v>#N/A</v>
      </c>
    </row>
    <row r="1336" spans="2:20" x14ac:dyDescent="0.25">
      <c r="B1336" s="38" t="e">
        <f t="shared" ca="1" si="290"/>
        <v>#N/A</v>
      </c>
      <c r="C1336" s="40">
        <f>Кабельный_журнал!P1302</f>
        <v>0</v>
      </c>
      <c r="D1336" s="38" t="e">
        <f t="shared" ca="1" si="291"/>
        <v>#N/A</v>
      </c>
      <c r="E1336" s="41" t="s">
        <v>351</v>
      </c>
      <c r="F1336" s="38" t="e">
        <f t="shared" ca="1" si="292"/>
        <v>#N/A</v>
      </c>
      <c r="G1336" s="38" t="e">
        <f t="shared" si="293"/>
        <v>#N/A</v>
      </c>
      <c r="H1336" s="41" t="s">
        <v>350</v>
      </c>
      <c r="I1336" s="38" t="e">
        <f t="shared" si="294"/>
        <v>#N/A</v>
      </c>
      <c r="J1336" s="38" t="e">
        <f t="shared" si="295"/>
        <v>#N/A</v>
      </c>
      <c r="K1336" s="41" t="s">
        <v>348</v>
      </c>
      <c r="L1336" s="38">
        <f t="shared" si="296"/>
        <v>1.7500000000000002E-2</v>
      </c>
      <c r="M1336" s="38" t="e">
        <f t="shared" ca="1" si="297"/>
        <v>#N/A</v>
      </c>
      <c r="N1336" s="38" t="e">
        <f ca="1">VLOOKUP(B1336,$C$7:$T1334,13,FALSE)</f>
        <v>#N/A</v>
      </c>
      <c r="O1336" s="38" t="e">
        <f t="shared" ca="1" si="298"/>
        <v>#N/A</v>
      </c>
      <c r="P1336" s="38" t="e">
        <f t="shared" ca="1" si="299"/>
        <v>#N/A</v>
      </c>
      <c r="Q1336" s="38" t="e">
        <f t="shared" ca="1" si="300"/>
        <v>#N/A</v>
      </c>
      <c r="R1336" s="38">
        <f t="shared" si="301"/>
        <v>6000</v>
      </c>
      <c r="S1336" s="38" t="e">
        <f t="shared" ca="1" si="302"/>
        <v>#N/A</v>
      </c>
      <c r="T1336" s="38" t="e">
        <f t="shared" si="303"/>
        <v>#N/A</v>
      </c>
    </row>
    <row r="1337" spans="2:20" x14ac:dyDescent="0.25">
      <c r="B1337" s="38" t="e">
        <f t="shared" ca="1" si="290"/>
        <v>#N/A</v>
      </c>
      <c r="C1337" s="40">
        <f>Кабельный_журнал!P1303</f>
        <v>0</v>
      </c>
      <c r="D1337" s="38" t="e">
        <f t="shared" ca="1" si="291"/>
        <v>#N/A</v>
      </c>
      <c r="E1337" s="41" t="s">
        <v>351</v>
      </c>
      <c r="F1337" s="38" t="e">
        <f t="shared" ca="1" si="292"/>
        <v>#N/A</v>
      </c>
      <c r="G1337" s="38" t="e">
        <f t="shared" si="293"/>
        <v>#N/A</v>
      </c>
      <c r="H1337" s="41" t="s">
        <v>350</v>
      </c>
      <c r="I1337" s="38" t="e">
        <f t="shared" si="294"/>
        <v>#N/A</v>
      </c>
      <c r="J1337" s="38" t="e">
        <f t="shared" si="295"/>
        <v>#N/A</v>
      </c>
      <c r="K1337" s="41" t="s">
        <v>348</v>
      </c>
      <c r="L1337" s="38">
        <f t="shared" si="296"/>
        <v>1.7500000000000002E-2</v>
      </c>
      <c r="M1337" s="38" t="e">
        <f t="shared" ca="1" si="297"/>
        <v>#N/A</v>
      </c>
      <c r="N1337" s="38" t="e">
        <f ca="1">VLOOKUP(B1337,$C$7:$T1335,13,FALSE)</f>
        <v>#N/A</v>
      </c>
      <c r="O1337" s="38" t="e">
        <f t="shared" ca="1" si="298"/>
        <v>#N/A</v>
      </c>
      <c r="P1337" s="38" t="e">
        <f t="shared" ca="1" si="299"/>
        <v>#N/A</v>
      </c>
      <c r="Q1337" s="38" t="e">
        <f t="shared" ca="1" si="300"/>
        <v>#N/A</v>
      </c>
      <c r="R1337" s="38">
        <f t="shared" si="301"/>
        <v>6000</v>
      </c>
      <c r="S1337" s="38" t="e">
        <f t="shared" ca="1" si="302"/>
        <v>#N/A</v>
      </c>
      <c r="T1337" s="38" t="e">
        <f t="shared" si="303"/>
        <v>#N/A</v>
      </c>
    </row>
    <row r="1338" spans="2:20" x14ac:dyDescent="0.25">
      <c r="B1338" s="38" t="e">
        <f t="shared" ca="1" si="290"/>
        <v>#N/A</v>
      </c>
      <c r="C1338" s="40">
        <f>Кабельный_журнал!P1304</f>
        <v>0</v>
      </c>
      <c r="D1338" s="38" t="e">
        <f t="shared" ca="1" si="291"/>
        <v>#N/A</v>
      </c>
      <c r="E1338" s="41" t="s">
        <v>351</v>
      </c>
      <c r="F1338" s="38" t="e">
        <f t="shared" ca="1" si="292"/>
        <v>#N/A</v>
      </c>
      <c r="G1338" s="38" t="e">
        <f t="shared" si="293"/>
        <v>#N/A</v>
      </c>
      <c r="H1338" s="41" t="s">
        <v>350</v>
      </c>
      <c r="I1338" s="38" t="e">
        <f t="shared" si="294"/>
        <v>#N/A</v>
      </c>
      <c r="J1338" s="38" t="e">
        <f t="shared" si="295"/>
        <v>#N/A</v>
      </c>
      <c r="K1338" s="41" t="s">
        <v>348</v>
      </c>
      <c r="L1338" s="38">
        <f t="shared" si="296"/>
        <v>1.7500000000000002E-2</v>
      </c>
      <c r="M1338" s="38" t="e">
        <f t="shared" ca="1" si="297"/>
        <v>#N/A</v>
      </c>
      <c r="N1338" s="38" t="e">
        <f ca="1">VLOOKUP(B1338,$C$7:$T1336,13,FALSE)</f>
        <v>#N/A</v>
      </c>
      <c r="O1338" s="38" t="e">
        <f t="shared" ca="1" si="298"/>
        <v>#N/A</v>
      </c>
      <c r="P1338" s="38" t="e">
        <f t="shared" ca="1" si="299"/>
        <v>#N/A</v>
      </c>
      <c r="Q1338" s="38" t="e">
        <f t="shared" ca="1" si="300"/>
        <v>#N/A</v>
      </c>
      <c r="R1338" s="38">
        <f t="shared" si="301"/>
        <v>6000</v>
      </c>
      <c r="S1338" s="38" t="e">
        <f t="shared" ca="1" si="302"/>
        <v>#N/A</v>
      </c>
      <c r="T1338" s="38" t="e">
        <f t="shared" si="303"/>
        <v>#N/A</v>
      </c>
    </row>
    <row r="1339" spans="2:20" x14ac:dyDescent="0.25">
      <c r="B1339" s="38" t="e">
        <f t="shared" ca="1" si="290"/>
        <v>#N/A</v>
      </c>
      <c r="C1339" s="40">
        <f>Кабельный_журнал!P1305</f>
        <v>0</v>
      </c>
      <c r="D1339" s="38" t="e">
        <f t="shared" ca="1" si="291"/>
        <v>#N/A</v>
      </c>
      <c r="E1339" s="41" t="s">
        <v>351</v>
      </c>
      <c r="F1339" s="38" t="e">
        <f t="shared" ca="1" si="292"/>
        <v>#N/A</v>
      </c>
      <c r="G1339" s="38" t="e">
        <f t="shared" si="293"/>
        <v>#N/A</v>
      </c>
      <c r="H1339" s="41" t="s">
        <v>350</v>
      </c>
      <c r="I1339" s="38" t="e">
        <f t="shared" si="294"/>
        <v>#N/A</v>
      </c>
      <c r="J1339" s="38" t="e">
        <f t="shared" si="295"/>
        <v>#N/A</v>
      </c>
      <c r="K1339" s="41" t="s">
        <v>348</v>
      </c>
      <c r="L1339" s="38">
        <f t="shared" si="296"/>
        <v>1.7500000000000002E-2</v>
      </c>
      <c r="M1339" s="38" t="e">
        <f t="shared" ca="1" si="297"/>
        <v>#N/A</v>
      </c>
      <c r="N1339" s="38" t="e">
        <f ca="1">VLOOKUP(B1339,$C$7:$T1337,13,FALSE)</f>
        <v>#N/A</v>
      </c>
      <c r="O1339" s="38" t="e">
        <f t="shared" ca="1" si="298"/>
        <v>#N/A</v>
      </c>
      <c r="P1339" s="38" t="e">
        <f t="shared" ca="1" si="299"/>
        <v>#N/A</v>
      </c>
      <c r="Q1339" s="38" t="e">
        <f t="shared" ca="1" si="300"/>
        <v>#N/A</v>
      </c>
      <c r="R1339" s="38">
        <f t="shared" si="301"/>
        <v>6000</v>
      </c>
      <c r="S1339" s="38" t="e">
        <f t="shared" ca="1" si="302"/>
        <v>#N/A</v>
      </c>
      <c r="T1339" s="38" t="e">
        <f t="shared" si="303"/>
        <v>#N/A</v>
      </c>
    </row>
    <row r="1340" spans="2:20" x14ac:dyDescent="0.25">
      <c r="B1340" s="38" t="e">
        <f t="shared" ca="1" si="290"/>
        <v>#N/A</v>
      </c>
      <c r="C1340" s="40">
        <f>Кабельный_журнал!P1306</f>
        <v>0</v>
      </c>
      <c r="D1340" s="38" t="e">
        <f t="shared" ca="1" si="291"/>
        <v>#N/A</v>
      </c>
      <c r="E1340" s="41" t="s">
        <v>351</v>
      </c>
      <c r="F1340" s="38" t="e">
        <f t="shared" ca="1" si="292"/>
        <v>#N/A</v>
      </c>
      <c r="G1340" s="38" t="e">
        <f t="shared" si="293"/>
        <v>#N/A</v>
      </c>
      <c r="H1340" s="41" t="s">
        <v>350</v>
      </c>
      <c r="I1340" s="38" t="e">
        <f t="shared" si="294"/>
        <v>#N/A</v>
      </c>
      <c r="J1340" s="38" t="e">
        <f t="shared" si="295"/>
        <v>#N/A</v>
      </c>
      <c r="K1340" s="41" t="s">
        <v>348</v>
      </c>
      <c r="L1340" s="38">
        <f t="shared" si="296"/>
        <v>1.7500000000000002E-2</v>
      </c>
      <c r="M1340" s="38" t="e">
        <f t="shared" ca="1" si="297"/>
        <v>#N/A</v>
      </c>
      <c r="N1340" s="38" t="e">
        <f ca="1">VLOOKUP(B1340,$C$7:$T1338,13,FALSE)</f>
        <v>#N/A</v>
      </c>
      <c r="O1340" s="38" t="e">
        <f t="shared" ca="1" si="298"/>
        <v>#N/A</v>
      </c>
      <c r="P1340" s="38" t="e">
        <f t="shared" ca="1" si="299"/>
        <v>#N/A</v>
      </c>
      <c r="Q1340" s="38" t="e">
        <f t="shared" ca="1" si="300"/>
        <v>#N/A</v>
      </c>
      <c r="R1340" s="38">
        <f t="shared" si="301"/>
        <v>6000</v>
      </c>
      <c r="S1340" s="38" t="e">
        <f t="shared" ca="1" si="302"/>
        <v>#N/A</v>
      </c>
      <c r="T1340" s="38" t="e">
        <f t="shared" si="303"/>
        <v>#N/A</v>
      </c>
    </row>
    <row r="1341" spans="2:20" x14ac:dyDescent="0.25">
      <c r="B1341" s="38" t="e">
        <f t="shared" ca="1" si="290"/>
        <v>#N/A</v>
      </c>
      <c r="C1341" s="40">
        <f>Кабельный_журнал!P1307</f>
        <v>0</v>
      </c>
      <c r="D1341" s="38" t="e">
        <f t="shared" ca="1" si="291"/>
        <v>#N/A</v>
      </c>
      <c r="E1341" s="41" t="s">
        <v>351</v>
      </c>
      <c r="F1341" s="38" t="e">
        <f t="shared" ca="1" si="292"/>
        <v>#N/A</v>
      </c>
      <c r="G1341" s="38" t="e">
        <f t="shared" si="293"/>
        <v>#N/A</v>
      </c>
      <c r="H1341" s="41" t="s">
        <v>350</v>
      </c>
      <c r="I1341" s="38" t="e">
        <f t="shared" si="294"/>
        <v>#N/A</v>
      </c>
      <c r="J1341" s="38" t="e">
        <f t="shared" si="295"/>
        <v>#N/A</v>
      </c>
      <c r="K1341" s="41" t="s">
        <v>348</v>
      </c>
      <c r="L1341" s="38">
        <f t="shared" si="296"/>
        <v>1.7500000000000002E-2</v>
      </c>
      <c r="M1341" s="38" t="e">
        <f t="shared" ca="1" si="297"/>
        <v>#N/A</v>
      </c>
      <c r="N1341" s="38" t="e">
        <f ca="1">VLOOKUP(B1341,$C$7:$T1339,13,FALSE)</f>
        <v>#N/A</v>
      </c>
      <c r="O1341" s="38" t="e">
        <f t="shared" ca="1" si="298"/>
        <v>#N/A</v>
      </c>
      <c r="P1341" s="38" t="e">
        <f t="shared" ca="1" si="299"/>
        <v>#N/A</v>
      </c>
      <c r="Q1341" s="38" t="e">
        <f t="shared" ca="1" si="300"/>
        <v>#N/A</v>
      </c>
      <c r="R1341" s="38">
        <f t="shared" si="301"/>
        <v>6000</v>
      </c>
      <c r="S1341" s="38" t="e">
        <f t="shared" ca="1" si="302"/>
        <v>#N/A</v>
      </c>
      <c r="T1341" s="38" t="e">
        <f t="shared" si="303"/>
        <v>#N/A</v>
      </c>
    </row>
    <row r="1342" spans="2:20" x14ac:dyDescent="0.25">
      <c r="B1342" s="38" t="e">
        <f t="shared" ca="1" si="290"/>
        <v>#N/A</v>
      </c>
      <c r="C1342" s="40">
        <f>Кабельный_журнал!P1308</f>
        <v>0</v>
      </c>
      <c r="D1342" s="38" t="e">
        <f t="shared" ca="1" si="291"/>
        <v>#N/A</v>
      </c>
      <c r="E1342" s="41" t="s">
        <v>351</v>
      </c>
      <c r="F1342" s="38" t="e">
        <f t="shared" ca="1" si="292"/>
        <v>#N/A</v>
      </c>
      <c r="G1342" s="38" t="e">
        <f t="shared" si="293"/>
        <v>#N/A</v>
      </c>
      <c r="H1342" s="41" t="s">
        <v>350</v>
      </c>
      <c r="I1342" s="38" t="e">
        <f t="shared" si="294"/>
        <v>#N/A</v>
      </c>
      <c r="J1342" s="38" t="e">
        <f t="shared" si="295"/>
        <v>#N/A</v>
      </c>
      <c r="K1342" s="41" t="s">
        <v>348</v>
      </c>
      <c r="L1342" s="38">
        <f t="shared" si="296"/>
        <v>1.7500000000000002E-2</v>
      </c>
      <c r="M1342" s="38" t="e">
        <f t="shared" ca="1" si="297"/>
        <v>#N/A</v>
      </c>
      <c r="N1342" s="38" t="e">
        <f ca="1">VLOOKUP(B1342,$C$7:$T1340,13,FALSE)</f>
        <v>#N/A</v>
      </c>
      <c r="O1342" s="38" t="e">
        <f t="shared" ca="1" si="298"/>
        <v>#N/A</v>
      </c>
      <c r="P1342" s="38" t="e">
        <f t="shared" ca="1" si="299"/>
        <v>#N/A</v>
      </c>
      <c r="Q1342" s="38" t="e">
        <f t="shared" ca="1" si="300"/>
        <v>#N/A</v>
      </c>
      <c r="R1342" s="38">
        <f t="shared" si="301"/>
        <v>6000</v>
      </c>
      <c r="S1342" s="38" t="e">
        <f t="shared" ca="1" si="302"/>
        <v>#N/A</v>
      </c>
      <c r="T1342" s="38" t="e">
        <f t="shared" si="303"/>
        <v>#N/A</v>
      </c>
    </row>
    <row r="1343" spans="2:20" x14ac:dyDescent="0.25">
      <c r="B1343" s="38" t="e">
        <f t="shared" ca="1" si="290"/>
        <v>#N/A</v>
      </c>
      <c r="C1343" s="40">
        <f>Кабельный_журнал!P1309</f>
        <v>0</v>
      </c>
      <c r="D1343" s="38" t="e">
        <f t="shared" ca="1" si="291"/>
        <v>#N/A</v>
      </c>
      <c r="E1343" s="41" t="s">
        <v>351</v>
      </c>
      <c r="F1343" s="38" t="e">
        <f t="shared" ca="1" si="292"/>
        <v>#N/A</v>
      </c>
      <c r="G1343" s="38" t="e">
        <f t="shared" si="293"/>
        <v>#N/A</v>
      </c>
      <c r="H1343" s="41" t="s">
        <v>350</v>
      </c>
      <c r="I1343" s="38" t="e">
        <f t="shared" si="294"/>
        <v>#N/A</v>
      </c>
      <c r="J1343" s="38" t="e">
        <f t="shared" si="295"/>
        <v>#N/A</v>
      </c>
      <c r="K1343" s="41" t="s">
        <v>348</v>
      </c>
      <c r="L1343" s="38">
        <f t="shared" si="296"/>
        <v>1.7500000000000002E-2</v>
      </c>
      <c r="M1343" s="38" t="e">
        <f t="shared" ca="1" si="297"/>
        <v>#N/A</v>
      </c>
      <c r="N1343" s="38" t="e">
        <f ca="1">VLOOKUP(B1343,$C$7:$T1341,13,FALSE)</f>
        <v>#N/A</v>
      </c>
      <c r="O1343" s="38" t="e">
        <f t="shared" ca="1" si="298"/>
        <v>#N/A</v>
      </c>
      <c r="P1343" s="38" t="e">
        <f t="shared" ca="1" si="299"/>
        <v>#N/A</v>
      </c>
      <c r="Q1343" s="38" t="e">
        <f t="shared" ca="1" si="300"/>
        <v>#N/A</v>
      </c>
      <c r="R1343" s="38">
        <f t="shared" si="301"/>
        <v>6000</v>
      </c>
      <c r="S1343" s="38" t="e">
        <f t="shared" ca="1" si="302"/>
        <v>#N/A</v>
      </c>
      <c r="T1343" s="38" t="e">
        <f t="shared" si="303"/>
        <v>#N/A</v>
      </c>
    </row>
    <row r="1344" spans="2:20" x14ac:dyDescent="0.25">
      <c r="B1344" s="38" t="e">
        <f t="shared" ca="1" si="290"/>
        <v>#N/A</v>
      </c>
      <c r="C1344" s="40">
        <f>Кабельный_журнал!P1310</f>
        <v>0</v>
      </c>
      <c r="D1344" s="38" t="e">
        <f t="shared" ca="1" si="291"/>
        <v>#N/A</v>
      </c>
      <c r="E1344" s="41" t="s">
        <v>351</v>
      </c>
      <c r="F1344" s="38" t="e">
        <f t="shared" ca="1" si="292"/>
        <v>#N/A</v>
      </c>
      <c r="G1344" s="38" t="e">
        <f t="shared" si="293"/>
        <v>#N/A</v>
      </c>
      <c r="H1344" s="41" t="s">
        <v>350</v>
      </c>
      <c r="I1344" s="38" t="e">
        <f t="shared" si="294"/>
        <v>#N/A</v>
      </c>
      <c r="J1344" s="38" t="e">
        <f t="shared" si="295"/>
        <v>#N/A</v>
      </c>
      <c r="K1344" s="41" t="s">
        <v>348</v>
      </c>
      <c r="L1344" s="38">
        <f t="shared" si="296"/>
        <v>1.7500000000000002E-2</v>
      </c>
      <c r="M1344" s="38" t="e">
        <f t="shared" ca="1" si="297"/>
        <v>#N/A</v>
      </c>
      <c r="N1344" s="38" t="e">
        <f ca="1">VLOOKUP(B1344,$C$7:$T1342,13,FALSE)</f>
        <v>#N/A</v>
      </c>
      <c r="O1344" s="38" t="e">
        <f t="shared" ca="1" si="298"/>
        <v>#N/A</v>
      </c>
      <c r="P1344" s="38" t="e">
        <f t="shared" ca="1" si="299"/>
        <v>#N/A</v>
      </c>
      <c r="Q1344" s="38" t="e">
        <f t="shared" ca="1" si="300"/>
        <v>#N/A</v>
      </c>
      <c r="R1344" s="38">
        <f t="shared" si="301"/>
        <v>6000</v>
      </c>
      <c r="S1344" s="38" t="e">
        <f t="shared" ca="1" si="302"/>
        <v>#N/A</v>
      </c>
      <c r="T1344" s="38" t="e">
        <f t="shared" si="303"/>
        <v>#N/A</v>
      </c>
    </row>
    <row r="1345" spans="2:20" x14ac:dyDescent="0.25">
      <c r="B1345" s="38" t="e">
        <f t="shared" ca="1" si="290"/>
        <v>#N/A</v>
      </c>
      <c r="C1345" s="40">
        <f>Кабельный_журнал!P1311</f>
        <v>0</v>
      </c>
      <c r="D1345" s="38" t="e">
        <f t="shared" ca="1" si="291"/>
        <v>#N/A</v>
      </c>
      <c r="E1345" s="41" t="s">
        <v>351</v>
      </c>
      <c r="F1345" s="38" t="e">
        <f t="shared" ca="1" si="292"/>
        <v>#N/A</v>
      </c>
      <c r="G1345" s="38" t="e">
        <f t="shared" si="293"/>
        <v>#N/A</v>
      </c>
      <c r="H1345" s="41" t="s">
        <v>350</v>
      </c>
      <c r="I1345" s="38" t="e">
        <f t="shared" si="294"/>
        <v>#N/A</v>
      </c>
      <c r="J1345" s="38" t="e">
        <f t="shared" si="295"/>
        <v>#N/A</v>
      </c>
      <c r="K1345" s="41" t="s">
        <v>348</v>
      </c>
      <c r="L1345" s="38">
        <f t="shared" si="296"/>
        <v>1.7500000000000002E-2</v>
      </c>
      <c r="M1345" s="38" t="e">
        <f t="shared" ca="1" si="297"/>
        <v>#N/A</v>
      </c>
      <c r="N1345" s="38" t="e">
        <f ca="1">VLOOKUP(B1345,$C$7:$T1343,13,FALSE)</f>
        <v>#N/A</v>
      </c>
      <c r="O1345" s="38" t="e">
        <f t="shared" ca="1" si="298"/>
        <v>#N/A</v>
      </c>
      <c r="P1345" s="38" t="e">
        <f t="shared" ca="1" si="299"/>
        <v>#N/A</v>
      </c>
      <c r="Q1345" s="38" t="e">
        <f t="shared" ca="1" si="300"/>
        <v>#N/A</v>
      </c>
      <c r="R1345" s="38">
        <f t="shared" si="301"/>
        <v>6000</v>
      </c>
      <c r="S1345" s="38" t="e">
        <f t="shared" ca="1" si="302"/>
        <v>#N/A</v>
      </c>
      <c r="T1345" s="38" t="e">
        <f t="shared" si="303"/>
        <v>#N/A</v>
      </c>
    </row>
    <row r="1346" spans="2:20" x14ac:dyDescent="0.25">
      <c r="B1346" s="38" t="e">
        <f t="shared" ca="1" si="290"/>
        <v>#N/A</v>
      </c>
      <c r="C1346" s="40">
        <f>Кабельный_журнал!P1312</f>
        <v>0</v>
      </c>
      <c r="D1346" s="38" t="e">
        <f t="shared" ca="1" si="291"/>
        <v>#N/A</v>
      </c>
      <c r="E1346" s="41" t="s">
        <v>351</v>
      </c>
      <c r="F1346" s="38" t="e">
        <f t="shared" ca="1" si="292"/>
        <v>#N/A</v>
      </c>
      <c r="G1346" s="38" t="e">
        <f t="shared" si="293"/>
        <v>#N/A</v>
      </c>
      <c r="H1346" s="41" t="s">
        <v>350</v>
      </c>
      <c r="I1346" s="38" t="e">
        <f t="shared" si="294"/>
        <v>#N/A</v>
      </c>
      <c r="J1346" s="38" t="e">
        <f t="shared" si="295"/>
        <v>#N/A</v>
      </c>
      <c r="K1346" s="41" t="s">
        <v>348</v>
      </c>
      <c r="L1346" s="38">
        <f t="shared" si="296"/>
        <v>1.7500000000000002E-2</v>
      </c>
      <c r="M1346" s="38" t="e">
        <f t="shared" ca="1" si="297"/>
        <v>#N/A</v>
      </c>
      <c r="N1346" s="38" t="e">
        <f ca="1">VLOOKUP(B1346,$C$7:$T1344,13,FALSE)</f>
        <v>#N/A</v>
      </c>
      <c r="O1346" s="38" t="e">
        <f t="shared" ca="1" si="298"/>
        <v>#N/A</v>
      </c>
      <c r="P1346" s="38" t="e">
        <f t="shared" ca="1" si="299"/>
        <v>#N/A</v>
      </c>
      <c r="Q1346" s="38" t="e">
        <f t="shared" ca="1" si="300"/>
        <v>#N/A</v>
      </c>
      <c r="R1346" s="38">
        <f t="shared" si="301"/>
        <v>6000</v>
      </c>
      <c r="S1346" s="38" t="e">
        <f t="shared" ca="1" si="302"/>
        <v>#N/A</v>
      </c>
      <c r="T1346" s="38" t="e">
        <f t="shared" si="303"/>
        <v>#N/A</v>
      </c>
    </row>
    <row r="1347" spans="2:20" x14ac:dyDescent="0.25">
      <c r="B1347" s="38" t="e">
        <f t="shared" ca="1" si="290"/>
        <v>#N/A</v>
      </c>
      <c r="C1347" s="40">
        <f>Кабельный_журнал!P1313</f>
        <v>0</v>
      </c>
      <c r="D1347" s="38" t="e">
        <f t="shared" ca="1" si="291"/>
        <v>#N/A</v>
      </c>
      <c r="E1347" s="41" t="s">
        <v>351</v>
      </c>
      <c r="F1347" s="38" t="e">
        <f t="shared" ca="1" si="292"/>
        <v>#N/A</v>
      </c>
      <c r="G1347" s="38" t="e">
        <f t="shared" si="293"/>
        <v>#N/A</v>
      </c>
      <c r="H1347" s="41" t="s">
        <v>350</v>
      </c>
      <c r="I1347" s="38" t="e">
        <f t="shared" si="294"/>
        <v>#N/A</v>
      </c>
      <c r="J1347" s="38" t="e">
        <f t="shared" si="295"/>
        <v>#N/A</v>
      </c>
      <c r="K1347" s="41" t="s">
        <v>348</v>
      </c>
      <c r="L1347" s="38">
        <f t="shared" si="296"/>
        <v>1.7500000000000002E-2</v>
      </c>
      <c r="M1347" s="38" t="e">
        <f t="shared" ca="1" si="297"/>
        <v>#N/A</v>
      </c>
      <c r="N1347" s="38" t="e">
        <f ca="1">VLOOKUP(B1347,$C$7:$T1345,13,FALSE)</f>
        <v>#N/A</v>
      </c>
      <c r="O1347" s="38" t="e">
        <f t="shared" ca="1" si="298"/>
        <v>#N/A</v>
      </c>
      <c r="P1347" s="38" t="e">
        <f t="shared" ca="1" si="299"/>
        <v>#N/A</v>
      </c>
      <c r="Q1347" s="38" t="e">
        <f t="shared" ca="1" si="300"/>
        <v>#N/A</v>
      </c>
      <c r="R1347" s="38">
        <f t="shared" si="301"/>
        <v>6000</v>
      </c>
      <c r="S1347" s="38" t="e">
        <f t="shared" ca="1" si="302"/>
        <v>#N/A</v>
      </c>
      <c r="T1347" s="38" t="e">
        <f t="shared" si="303"/>
        <v>#N/A</v>
      </c>
    </row>
    <row r="1348" spans="2:20" x14ac:dyDescent="0.25">
      <c r="B1348" s="38" t="e">
        <f t="shared" ca="1" si="290"/>
        <v>#N/A</v>
      </c>
      <c r="C1348" s="40">
        <f>Кабельный_журнал!P1314</f>
        <v>0</v>
      </c>
      <c r="D1348" s="38" t="e">
        <f t="shared" ca="1" si="291"/>
        <v>#N/A</v>
      </c>
      <c r="E1348" s="41" t="s">
        <v>351</v>
      </c>
      <c r="F1348" s="38" t="e">
        <f t="shared" ca="1" si="292"/>
        <v>#N/A</v>
      </c>
      <c r="G1348" s="38" t="e">
        <f t="shared" si="293"/>
        <v>#N/A</v>
      </c>
      <c r="H1348" s="41" t="s">
        <v>350</v>
      </c>
      <c r="I1348" s="38" t="e">
        <f t="shared" si="294"/>
        <v>#N/A</v>
      </c>
      <c r="J1348" s="38" t="e">
        <f t="shared" si="295"/>
        <v>#N/A</v>
      </c>
      <c r="K1348" s="41" t="s">
        <v>348</v>
      </c>
      <c r="L1348" s="38">
        <f t="shared" si="296"/>
        <v>1.7500000000000002E-2</v>
      </c>
      <c r="M1348" s="38" t="e">
        <f t="shared" ca="1" si="297"/>
        <v>#N/A</v>
      </c>
      <c r="N1348" s="38" t="e">
        <f ca="1">VLOOKUP(B1348,$C$7:$T1346,13,FALSE)</f>
        <v>#N/A</v>
      </c>
      <c r="O1348" s="38" t="e">
        <f t="shared" ca="1" si="298"/>
        <v>#N/A</v>
      </c>
      <c r="P1348" s="38" t="e">
        <f t="shared" ca="1" si="299"/>
        <v>#N/A</v>
      </c>
      <c r="Q1348" s="38" t="e">
        <f t="shared" ca="1" si="300"/>
        <v>#N/A</v>
      </c>
      <c r="R1348" s="38">
        <f t="shared" si="301"/>
        <v>6000</v>
      </c>
      <c r="S1348" s="38" t="e">
        <f t="shared" ca="1" si="302"/>
        <v>#N/A</v>
      </c>
      <c r="T1348" s="38" t="e">
        <f t="shared" si="303"/>
        <v>#N/A</v>
      </c>
    </row>
    <row r="1349" spans="2:20" x14ac:dyDescent="0.25">
      <c r="B1349" s="38" t="e">
        <f t="shared" ca="1" si="290"/>
        <v>#N/A</v>
      </c>
      <c r="C1349" s="40">
        <f>Кабельный_журнал!P1315</f>
        <v>0</v>
      </c>
      <c r="D1349" s="38" t="e">
        <f t="shared" ca="1" si="291"/>
        <v>#N/A</v>
      </c>
      <c r="E1349" s="41" t="s">
        <v>351</v>
      </c>
      <c r="F1349" s="38" t="e">
        <f t="shared" ca="1" si="292"/>
        <v>#N/A</v>
      </c>
      <c r="G1349" s="38" t="e">
        <f t="shared" si="293"/>
        <v>#N/A</v>
      </c>
      <c r="H1349" s="41" t="s">
        <v>350</v>
      </c>
      <c r="I1349" s="38" t="e">
        <f t="shared" si="294"/>
        <v>#N/A</v>
      </c>
      <c r="J1349" s="38" t="e">
        <f t="shared" si="295"/>
        <v>#N/A</v>
      </c>
      <c r="K1349" s="41" t="s">
        <v>348</v>
      </c>
      <c r="L1349" s="38">
        <f t="shared" si="296"/>
        <v>1.7500000000000002E-2</v>
      </c>
      <c r="M1349" s="38" t="e">
        <f t="shared" ca="1" si="297"/>
        <v>#N/A</v>
      </c>
      <c r="N1349" s="38" t="e">
        <f ca="1">VLOOKUP(B1349,$C$7:$T1347,13,FALSE)</f>
        <v>#N/A</v>
      </c>
      <c r="O1349" s="38" t="e">
        <f t="shared" ca="1" si="298"/>
        <v>#N/A</v>
      </c>
      <c r="P1349" s="38" t="e">
        <f t="shared" ca="1" si="299"/>
        <v>#N/A</v>
      </c>
      <c r="Q1349" s="38" t="e">
        <f t="shared" ca="1" si="300"/>
        <v>#N/A</v>
      </c>
      <c r="R1349" s="38">
        <f t="shared" si="301"/>
        <v>6000</v>
      </c>
      <c r="S1349" s="38" t="e">
        <f t="shared" ca="1" si="302"/>
        <v>#N/A</v>
      </c>
      <c r="T1349" s="38" t="e">
        <f t="shared" si="303"/>
        <v>#N/A</v>
      </c>
    </row>
    <row r="1350" spans="2:20" x14ac:dyDescent="0.25">
      <c r="B1350" s="38" t="e">
        <f t="shared" ca="1" si="290"/>
        <v>#N/A</v>
      </c>
      <c r="C1350" s="40">
        <f>Кабельный_журнал!P1316</f>
        <v>0</v>
      </c>
      <c r="D1350" s="38" t="e">
        <f t="shared" ca="1" si="291"/>
        <v>#N/A</v>
      </c>
      <c r="E1350" s="41" t="s">
        <v>351</v>
      </c>
      <c r="F1350" s="38" t="e">
        <f t="shared" ca="1" si="292"/>
        <v>#N/A</v>
      </c>
      <c r="G1350" s="38" t="e">
        <f t="shared" si="293"/>
        <v>#N/A</v>
      </c>
      <c r="H1350" s="41" t="s">
        <v>350</v>
      </c>
      <c r="I1350" s="38" t="e">
        <f t="shared" si="294"/>
        <v>#N/A</v>
      </c>
      <c r="J1350" s="38" t="e">
        <f t="shared" si="295"/>
        <v>#N/A</v>
      </c>
      <c r="K1350" s="41" t="s">
        <v>348</v>
      </c>
      <c r="L1350" s="38">
        <f t="shared" si="296"/>
        <v>1.7500000000000002E-2</v>
      </c>
      <c r="M1350" s="38" t="e">
        <f t="shared" ca="1" si="297"/>
        <v>#N/A</v>
      </c>
      <c r="N1350" s="38" t="e">
        <f ca="1">VLOOKUP(B1350,$C$7:$T1348,13,FALSE)</f>
        <v>#N/A</v>
      </c>
      <c r="O1350" s="38" t="e">
        <f t="shared" ca="1" si="298"/>
        <v>#N/A</v>
      </c>
      <c r="P1350" s="38" t="e">
        <f t="shared" ca="1" si="299"/>
        <v>#N/A</v>
      </c>
      <c r="Q1350" s="38" t="e">
        <f t="shared" ca="1" si="300"/>
        <v>#N/A</v>
      </c>
      <c r="R1350" s="38">
        <f t="shared" si="301"/>
        <v>6000</v>
      </c>
      <c r="S1350" s="38" t="e">
        <f t="shared" ca="1" si="302"/>
        <v>#N/A</v>
      </c>
      <c r="T1350" s="38" t="e">
        <f t="shared" si="303"/>
        <v>#N/A</v>
      </c>
    </row>
    <row r="1351" spans="2:20" x14ac:dyDescent="0.25">
      <c r="B1351" s="38" t="e">
        <f t="shared" ca="1" si="290"/>
        <v>#N/A</v>
      </c>
      <c r="C1351" s="40">
        <f>Кабельный_журнал!P1317</f>
        <v>0</v>
      </c>
      <c r="D1351" s="38" t="e">
        <f t="shared" ca="1" si="291"/>
        <v>#N/A</v>
      </c>
      <c r="E1351" s="41" t="s">
        <v>351</v>
      </c>
      <c r="F1351" s="38" t="e">
        <f t="shared" ca="1" si="292"/>
        <v>#N/A</v>
      </c>
      <c r="G1351" s="38" t="e">
        <f t="shared" si="293"/>
        <v>#N/A</v>
      </c>
      <c r="H1351" s="41" t="s">
        <v>350</v>
      </c>
      <c r="I1351" s="38" t="e">
        <f t="shared" si="294"/>
        <v>#N/A</v>
      </c>
      <c r="J1351" s="38" t="e">
        <f t="shared" si="295"/>
        <v>#N/A</v>
      </c>
      <c r="K1351" s="41" t="s">
        <v>348</v>
      </c>
      <c r="L1351" s="38">
        <f t="shared" si="296"/>
        <v>1.7500000000000002E-2</v>
      </c>
      <c r="M1351" s="38" t="e">
        <f t="shared" ca="1" si="297"/>
        <v>#N/A</v>
      </c>
      <c r="N1351" s="38" t="e">
        <f ca="1">VLOOKUP(B1351,$C$7:$T1349,13,FALSE)</f>
        <v>#N/A</v>
      </c>
      <c r="O1351" s="38" t="e">
        <f t="shared" ca="1" si="298"/>
        <v>#N/A</v>
      </c>
      <c r="P1351" s="38" t="e">
        <f t="shared" ca="1" si="299"/>
        <v>#N/A</v>
      </c>
      <c r="Q1351" s="38" t="e">
        <f t="shared" ca="1" si="300"/>
        <v>#N/A</v>
      </c>
      <c r="R1351" s="38">
        <f t="shared" si="301"/>
        <v>6000</v>
      </c>
      <c r="S1351" s="38" t="e">
        <f t="shared" ca="1" si="302"/>
        <v>#N/A</v>
      </c>
      <c r="T1351" s="38" t="e">
        <f t="shared" si="303"/>
        <v>#N/A</v>
      </c>
    </row>
    <row r="1352" spans="2:20" x14ac:dyDescent="0.25">
      <c r="B1352" s="38" t="e">
        <f t="shared" ca="1" si="290"/>
        <v>#N/A</v>
      </c>
      <c r="C1352" s="40">
        <f>Кабельный_журнал!P1318</f>
        <v>0</v>
      </c>
      <c r="D1352" s="38" t="e">
        <f t="shared" ca="1" si="291"/>
        <v>#N/A</v>
      </c>
      <c r="E1352" s="41" t="s">
        <v>351</v>
      </c>
      <c r="F1352" s="38" t="e">
        <f t="shared" ca="1" si="292"/>
        <v>#N/A</v>
      </c>
      <c r="G1352" s="38" t="e">
        <f t="shared" si="293"/>
        <v>#N/A</v>
      </c>
      <c r="H1352" s="41" t="s">
        <v>350</v>
      </c>
      <c r="I1352" s="38" t="e">
        <f t="shared" si="294"/>
        <v>#N/A</v>
      </c>
      <c r="J1352" s="38" t="e">
        <f t="shared" si="295"/>
        <v>#N/A</v>
      </c>
      <c r="K1352" s="41" t="s">
        <v>348</v>
      </c>
      <c r="L1352" s="38">
        <f t="shared" si="296"/>
        <v>1.7500000000000002E-2</v>
      </c>
      <c r="M1352" s="38" t="e">
        <f t="shared" ca="1" si="297"/>
        <v>#N/A</v>
      </c>
      <c r="N1352" s="38" t="e">
        <f ca="1">VLOOKUP(B1352,$C$7:$T1350,13,FALSE)</f>
        <v>#N/A</v>
      </c>
      <c r="O1352" s="38" t="e">
        <f t="shared" ca="1" si="298"/>
        <v>#N/A</v>
      </c>
      <c r="P1352" s="38" t="e">
        <f t="shared" ca="1" si="299"/>
        <v>#N/A</v>
      </c>
      <c r="Q1352" s="38" t="e">
        <f t="shared" ca="1" si="300"/>
        <v>#N/A</v>
      </c>
      <c r="R1352" s="38">
        <f t="shared" si="301"/>
        <v>6000</v>
      </c>
      <c r="S1352" s="38" t="e">
        <f t="shared" ca="1" si="302"/>
        <v>#N/A</v>
      </c>
      <c r="T1352" s="38" t="e">
        <f t="shared" si="303"/>
        <v>#N/A</v>
      </c>
    </row>
    <row r="1353" spans="2:20" x14ac:dyDescent="0.25">
      <c r="B1353" s="38" t="e">
        <f t="shared" ca="1" si="290"/>
        <v>#N/A</v>
      </c>
      <c r="C1353" s="40">
        <f>Кабельный_журнал!P1319</f>
        <v>0</v>
      </c>
      <c r="D1353" s="38" t="e">
        <f t="shared" ca="1" si="291"/>
        <v>#N/A</v>
      </c>
      <c r="E1353" s="41" t="s">
        <v>351</v>
      </c>
      <c r="F1353" s="38" t="e">
        <f t="shared" ca="1" si="292"/>
        <v>#N/A</v>
      </c>
      <c r="G1353" s="38" t="e">
        <f t="shared" si="293"/>
        <v>#N/A</v>
      </c>
      <c r="H1353" s="41" t="s">
        <v>350</v>
      </c>
      <c r="I1353" s="38" t="e">
        <f t="shared" si="294"/>
        <v>#N/A</v>
      </c>
      <c r="J1353" s="38" t="e">
        <f t="shared" si="295"/>
        <v>#N/A</v>
      </c>
      <c r="K1353" s="41" t="s">
        <v>348</v>
      </c>
      <c r="L1353" s="38">
        <f t="shared" si="296"/>
        <v>1.7500000000000002E-2</v>
      </c>
      <c r="M1353" s="38" t="e">
        <f t="shared" ca="1" si="297"/>
        <v>#N/A</v>
      </c>
      <c r="N1353" s="38" t="e">
        <f ca="1">VLOOKUP(B1353,$C$7:$T1351,13,FALSE)</f>
        <v>#N/A</v>
      </c>
      <c r="O1353" s="38" t="e">
        <f t="shared" ca="1" si="298"/>
        <v>#N/A</v>
      </c>
      <c r="P1353" s="38" t="e">
        <f t="shared" ca="1" si="299"/>
        <v>#N/A</v>
      </c>
      <c r="Q1353" s="38" t="e">
        <f t="shared" ca="1" si="300"/>
        <v>#N/A</v>
      </c>
      <c r="R1353" s="38">
        <f t="shared" si="301"/>
        <v>6000</v>
      </c>
      <c r="S1353" s="38" t="e">
        <f t="shared" ca="1" si="302"/>
        <v>#N/A</v>
      </c>
      <c r="T1353" s="38" t="e">
        <f t="shared" si="303"/>
        <v>#N/A</v>
      </c>
    </row>
    <row r="1354" spans="2:20" x14ac:dyDescent="0.25">
      <c r="B1354" s="38" t="e">
        <f t="shared" ca="1" si="290"/>
        <v>#N/A</v>
      </c>
      <c r="C1354" s="40">
        <f>Кабельный_журнал!P1320</f>
        <v>0</v>
      </c>
      <c r="D1354" s="38" t="e">
        <f t="shared" ca="1" si="291"/>
        <v>#N/A</v>
      </c>
      <c r="E1354" s="41" t="s">
        <v>351</v>
      </c>
      <c r="F1354" s="38" t="e">
        <f t="shared" ca="1" si="292"/>
        <v>#N/A</v>
      </c>
      <c r="G1354" s="38" t="e">
        <f t="shared" si="293"/>
        <v>#N/A</v>
      </c>
      <c r="H1354" s="41" t="s">
        <v>350</v>
      </c>
      <c r="I1354" s="38" t="e">
        <f t="shared" si="294"/>
        <v>#N/A</v>
      </c>
      <c r="J1354" s="38" t="e">
        <f t="shared" si="295"/>
        <v>#N/A</v>
      </c>
      <c r="K1354" s="41" t="s">
        <v>348</v>
      </c>
      <c r="L1354" s="38">
        <f t="shared" si="296"/>
        <v>1.7500000000000002E-2</v>
      </c>
      <c r="M1354" s="38" t="e">
        <f t="shared" ca="1" si="297"/>
        <v>#N/A</v>
      </c>
      <c r="N1354" s="38" t="e">
        <f ca="1">VLOOKUP(B1354,$C$7:$T1352,13,FALSE)</f>
        <v>#N/A</v>
      </c>
      <c r="O1354" s="38" t="e">
        <f t="shared" ca="1" si="298"/>
        <v>#N/A</v>
      </c>
      <c r="P1354" s="38" t="e">
        <f t="shared" ca="1" si="299"/>
        <v>#N/A</v>
      </c>
      <c r="Q1354" s="38" t="e">
        <f t="shared" ca="1" si="300"/>
        <v>#N/A</v>
      </c>
      <c r="R1354" s="38">
        <f t="shared" si="301"/>
        <v>6000</v>
      </c>
      <c r="S1354" s="38" t="e">
        <f t="shared" ca="1" si="302"/>
        <v>#N/A</v>
      </c>
      <c r="T1354" s="38" t="e">
        <f t="shared" si="303"/>
        <v>#N/A</v>
      </c>
    </row>
    <row r="1355" spans="2:20" x14ac:dyDescent="0.25">
      <c r="B1355" s="38" t="e">
        <f t="shared" ca="1" si="290"/>
        <v>#N/A</v>
      </c>
      <c r="C1355" s="40">
        <f>Кабельный_журнал!P1321</f>
        <v>0</v>
      </c>
      <c r="D1355" s="38" t="e">
        <f t="shared" ca="1" si="291"/>
        <v>#N/A</v>
      </c>
      <c r="E1355" s="41" t="s">
        <v>351</v>
      </c>
      <c r="F1355" s="38" t="e">
        <f t="shared" ca="1" si="292"/>
        <v>#N/A</v>
      </c>
      <c r="G1355" s="38" t="e">
        <f t="shared" si="293"/>
        <v>#N/A</v>
      </c>
      <c r="H1355" s="41" t="s">
        <v>350</v>
      </c>
      <c r="I1355" s="38" t="e">
        <f t="shared" si="294"/>
        <v>#N/A</v>
      </c>
      <c r="J1355" s="38" t="e">
        <f t="shared" si="295"/>
        <v>#N/A</v>
      </c>
      <c r="K1355" s="41" t="s">
        <v>348</v>
      </c>
      <c r="L1355" s="38">
        <f t="shared" si="296"/>
        <v>1.7500000000000002E-2</v>
      </c>
      <c r="M1355" s="38" t="e">
        <f t="shared" ca="1" si="297"/>
        <v>#N/A</v>
      </c>
      <c r="N1355" s="38" t="e">
        <f ca="1">VLOOKUP(B1355,$C$7:$T1353,13,FALSE)</f>
        <v>#N/A</v>
      </c>
      <c r="O1355" s="38" t="e">
        <f t="shared" ca="1" si="298"/>
        <v>#N/A</v>
      </c>
      <c r="P1355" s="38" t="e">
        <f t="shared" ca="1" si="299"/>
        <v>#N/A</v>
      </c>
      <c r="Q1355" s="38" t="e">
        <f t="shared" ca="1" si="300"/>
        <v>#N/A</v>
      </c>
      <c r="R1355" s="38">
        <f t="shared" si="301"/>
        <v>6000</v>
      </c>
      <c r="S1355" s="38" t="e">
        <f t="shared" ca="1" si="302"/>
        <v>#N/A</v>
      </c>
      <c r="T1355" s="38" t="e">
        <f t="shared" si="303"/>
        <v>#N/A</v>
      </c>
    </row>
    <row r="1356" spans="2:20" x14ac:dyDescent="0.25">
      <c r="B1356" s="38" t="e">
        <f t="shared" ca="1" si="290"/>
        <v>#N/A</v>
      </c>
      <c r="C1356" s="40">
        <f>Кабельный_журнал!P1322</f>
        <v>0</v>
      </c>
      <c r="D1356" s="38" t="e">
        <f t="shared" ca="1" si="291"/>
        <v>#N/A</v>
      </c>
      <c r="E1356" s="41" t="s">
        <v>351</v>
      </c>
      <c r="F1356" s="38" t="e">
        <f t="shared" ca="1" si="292"/>
        <v>#N/A</v>
      </c>
      <c r="G1356" s="38" t="e">
        <f t="shared" si="293"/>
        <v>#N/A</v>
      </c>
      <c r="H1356" s="41" t="s">
        <v>350</v>
      </c>
      <c r="I1356" s="38" t="e">
        <f t="shared" si="294"/>
        <v>#N/A</v>
      </c>
      <c r="J1356" s="38" t="e">
        <f t="shared" si="295"/>
        <v>#N/A</v>
      </c>
      <c r="K1356" s="41" t="s">
        <v>348</v>
      </c>
      <c r="L1356" s="38">
        <f t="shared" si="296"/>
        <v>1.7500000000000002E-2</v>
      </c>
      <c r="M1356" s="38" t="e">
        <f t="shared" ca="1" si="297"/>
        <v>#N/A</v>
      </c>
      <c r="N1356" s="38" t="e">
        <f ca="1">VLOOKUP(B1356,$C$7:$T1354,13,FALSE)</f>
        <v>#N/A</v>
      </c>
      <c r="O1356" s="38" t="e">
        <f t="shared" ca="1" si="298"/>
        <v>#N/A</v>
      </c>
      <c r="P1356" s="38" t="e">
        <f t="shared" ca="1" si="299"/>
        <v>#N/A</v>
      </c>
      <c r="Q1356" s="38" t="e">
        <f t="shared" ca="1" si="300"/>
        <v>#N/A</v>
      </c>
      <c r="R1356" s="38">
        <f t="shared" si="301"/>
        <v>6000</v>
      </c>
      <c r="S1356" s="38" t="e">
        <f t="shared" ca="1" si="302"/>
        <v>#N/A</v>
      </c>
      <c r="T1356" s="38" t="e">
        <f t="shared" si="303"/>
        <v>#N/A</v>
      </c>
    </row>
    <row r="1357" spans="2:20" x14ac:dyDescent="0.25">
      <c r="B1357" s="38" t="e">
        <f t="shared" ca="1" si="290"/>
        <v>#N/A</v>
      </c>
      <c r="C1357" s="40">
        <f>Кабельный_журнал!P1323</f>
        <v>0</v>
      </c>
      <c r="D1357" s="38" t="e">
        <f t="shared" ca="1" si="291"/>
        <v>#N/A</v>
      </c>
      <c r="E1357" s="41" t="s">
        <v>351</v>
      </c>
      <c r="F1357" s="38" t="e">
        <f t="shared" ca="1" si="292"/>
        <v>#N/A</v>
      </c>
      <c r="G1357" s="38" t="e">
        <f t="shared" si="293"/>
        <v>#N/A</v>
      </c>
      <c r="H1357" s="41" t="s">
        <v>350</v>
      </c>
      <c r="I1357" s="38" t="e">
        <f t="shared" si="294"/>
        <v>#N/A</v>
      </c>
      <c r="J1357" s="38" t="e">
        <f t="shared" si="295"/>
        <v>#N/A</v>
      </c>
      <c r="K1357" s="41" t="s">
        <v>348</v>
      </c>
      <c r="L1357" s="38">
        <f t="shared" si="296"/>
        <v>1.7500000000000002E-2</v>
      </c>
      <c r="M1357" s="38" t="e">
        <f t="shared" ca="1" si="297"/>
        <v>#N/A</v>
      </c>
      <c r="N1357" s="38" t="e">
        <f ca="1">VLOOKUP(B1357,$C$7:$T1355,13,FALSE)</f>
        <v>#N/A</v>
      </c>
      <c r="O1357" s="38" t="e">
        <f t="shared" ca="1" si="298"/>
        <v>#N/A</v>
      </c>
      <c r="P1357" s="38" t="e">
        <f t="shared" ca="1" si="299"/>
        <v>#N/A</v>
      </c>
      <c r="Q1357" s="38" t="e">
        <f t="shared" ca="1" si="300"/>
        <v>#N/A</v>
      </c>
      <c r="R1357" s="38">
        <f t="shared" si="301"/>
        <v>6000</v>
      </c>
      <c r="S1357" s="38" t="e">
        <f t="shared" ca="1" si="302"/>
        <v>#N/A</v>
      </c>
      <c r="T1357" s="38" t="e">
        <f t="shared" si="303"/>
        <v>#N/A</v>
      </c>
    </row>
    <row r="1358" spans="2:20" x14ac:dyDescent="0.25">
      <c r="B1358" s="38" t="e">
        <f t="shared" ca="1" si="290"/>
        <v>#N/A</v>
      </c>
      <c r="C1358" s="40">
        <f>Кабельный_журнал!P1324</f>
        <v>0</v>
      </c>
      <c r="D1358" s="38" t="e">
        <f t="shared" ca="1" si="291"/>
        <v>#N/A</v>
      </c>
      <c r="E1358" s="41" t="s">
        <v>351</v>
      </c>
      <c r="F1358" s="38" t="e">
        <f t="shared" ca="1" si="292"/>
        <v>#N/A</v>
      </c>
      <c r="G1358" s="38" t="e">
        <f t="shared" si="293"/>
        <v>#N/A</v>
      </c>
      <c r="H1358" s="41" t="s">
        <v>350</v>
      </c>
      <c r="I1358" s="38" t="e">
        <f t="shared" si="294"/>
        <v>#N/A</v>
      </c>
      <c r="J1358" s="38" t="e">
        <f t="shared" si="295"/>
        <v>#N/A</v>
      </c>
      <c r="K1358" s="41" t="s">
        <v>348</v>
      </c>
      <c r="L1358" s="38">
        <f t="shared" si="296"/>
        <v>1.7500000000000002E-2</v>
      </c>
      <c r="M1358" s="38" t="e">
        <f t="shared" ca="1" si="297"/>
        <v>#N/A</v>
      </c>
      <c r="N1358" s="38" t="e">
        <f ca="1">VLOOKUP(B1358,$C$7:$T1356,13,FALSE)</f>
        <v>#N/A</v>
      </c>
      <c r="O1358" s="38" t="e">
        <f t="shared" ca="1" si="298"/>
        <v>#N/A</v>
      </c>
      <c r="P1358" s="38" t="e">
        <f t="shared" ca="1" si="299"/>
        <v>#N/A</v>
      </c>
      <c r="Q1358" s="38" t="e">
        <f t="shared" ca="1" si="300"/>
        <v>#N/A</v>
      </c>
      <c r="R1358" s="38">
        <f t="shared" si="301"/>
        <v>6000</v>
      </c>
      <c r="S1358" s="38" t="e">
        <f t="shared" ca="1" si="302"/>
        <v>#N/A</v>
      </c>
      <c r="T1358" s="38" t="e">
        <f t="shared" si="303"/>
        <v>#N/A</v>
      </c>
    </row>
    <row r="1359" spans="2:20" x14ac:dyDescent="0.25">
      <c r="B1359" s="38" t="e">
        <f t="shared" ca="1" si="290"/>
        <v>#N/A</v>
      </c>
      <c r="C1359" s="40">
        <f>Кабельный_журнал!P1325</f>
        <v>0</v>
      </c>
      <c r="D1359" s="38" t="e">
        <f t="shared" ca="1" si="291"/>
        <v>#N/A</v>
      </c>
      <c r="E1359" s="41" t="s">
        <v>351</v>
      </c>
      <c r="F1359" s="38" t="e">
        <f t="shared" ca="1" si="292"/>
        <v>#N/A</v>
      </c>
      <c r="G1359" s="38" t="e">
        <f t="shared" si="293"/>
        <v>#N/A</v>
      </c>
      <c r="H1359" s="41" t="s">
        <v>350</v>
      </c>
      <c r="I1359" s="38" t="e">
        <f t="shared" si="294"/>
        <v>#N/A</v>
      </c>
      <c r="J1359" s="38" t="e">
        <f t="shared" si="295"/>
        <v>#N/A</v>
      </c>
      <c r="K1359" s="41" t="s">
        <v>348</v>
      </c>
      <c r="L1359" s="38">
        <f t="shared" si="296"/>
        <v>1.7500000000000002E-2</v>
      </c>
      <c r="M1359" s="38" t="e">
        <f t="shared" ca="1" si="297"/>
        <v>#N/A</v>
      </c>
      <c r="N1359" s="38" t="e">
        <f ca="1">VLOOKUP(B1359,$C$7:$T1357,13,FALSE)</f>
        <v>#N/A</v>
      </c>
      <c r="O1359" s="38" t="e">
        <f t="shared" ca="1" si="298"/>
        <v>#N/A</v>
      </c>
      <c r="P1359" s="38" t="e">
        <f t="shared" ca="1" si="299"/>
        <v>#N/A</v>
      </c>
      <c r="Q1359" s="38" t="e">
        <f t="shared" ca="1" si="300"/>
        <v>#N/A</v>
      </c>
      <c r="R1359" s="38">
        <f t="shared" si="301"/>
        <v>6000</v>
      </c>
      <c r="S1359" s="38" t="e">
        <f t="shared" ca="1" si="302"/>
        <v>#N/A</v>
      </c>
      <c r="T1359" s="38" t="e">
        <f t="shared" si="303"/>
        <v>#N/A</v>
      </c>
    </row>
    <row r="1360" spans="2:20" x14ac:dyDescent="0.25">
      <c r="B1360" s="38" t="e">
        <f t="shared" ca="1" si="290"/>
        <v>#N/A</v>
      </c>
      <c r="C1360" s="40">
        <f>Кабельный_журнал!P1326</f>
        <v>0</v>
      </c>
      <c r="D1360" s="38" t="e">
        <f t="shared" ca="1" si="291"/>
        <v>#N/A</v>
      </c>
      <c r="E1360" s="41" t="s">
        <v>351</v>
      </c>
      <c r="F1360" s="38" t="e">
        <f t="shared" ca="1" si="292"/>
        <v>#N/A</v>
      </c>
      <c r="G1360" s="38" t="e">
        <f t="shared" si="293"/>
        <v>#N/A</v>
      </c>
      <c r="H1360" s="41" t="s">
        <v>350</v>
      </c>
      <c r="I1360" s="38" t="e">
        <f t="shared" si="294"/>
        <v>#N/A</v>
      </c>
      <c r="J1360" s="38" t="e">
        <f t="shared" si="295"/>
        <v>#N/A</v>
      </c>
      <c r="K1360" s="41" t="s">
        <v>348</v>
      </c>
      <c r="L1360" s="38">
        <f t="shared" si="296"/>
        <v>1.7500000000000002E-2</v>
      </c>
      <c r="M1360" s="38" t="e">
        <f t="shared" ca="1" si="297"/>
        <v>#N/A</v>
      </c>
      <c r="N1360" s="38" t="e">
        <f ca="1">VLOOKUP(B1360,$C$7:$T1358,13,FALSE)</f>
        <v>#N/A</v>
      </c>
      <c r="O1360" s="38" t="e">
        <f t="shared" ca="1" si="298"/>
        <v>#N/A</v>
      </c>
      <c r="P1360" s="38" t="e">
        <f t="shared" ca="1" si="299"/>
        <v>#N/A</v>
      </c>
      <c r="Q1360" s="38" t="e">
        <f t="shared" ca="1" si="300"/>
        <v>#N/A</v>
      </c>
      <c r="R1360" s="38">
        <f t="shared" si="301"/>
        <v>6000</v>
      </c>
      <c r="S1360" s="38" t="e">
        <f t="shared" ca="1" si="302"/>
        <v>#N/A</v>
      </c>
      <c r="T1360" s="38" t="e">
        <f t="shared" si="303"/>
        <v>#N/A</v>
      </c>
    </row>
    <row r="1361" spans="2:20" x14ac:dyDescent="0.25">
      <c r="B1361" s="38" t="e">
        <f t="shared" ca="1" si="290"/>
        <v>#N/A</v>
      </c>
      <c r="C1361" s="40">
        <f>Кабельный_журнал!P1327</f>
        <v>0</v>
      </c>
      <c r="D1361" s="38" t="e">
        <f t="shared" ca="1" si="291"/>
        <v>#N/A</v>
      </c>
      <c r="E1361" s="41" t="s">
        <v>351</v>
      </c>
      <c r="F1361" s="38" t="e">
        <f t="shared" ca="1" si="292"/>
        <v>#N/A</v>
      </c>
      <c r="G1361" s="38" t="e">
        <f t="shared" si="293"/>
        <v>#N/A</v>
      </c>
      <c r="H1361" s="41" t="s">
        <v>350</v>
      </c>
      <c r="I1361" s="38" t="e">
        <f t="shared" si="294"/>
        <v>#N/A</v>
      </c>
      <c r="J1361" s="38" t="e">
        <f t="shared" si="295"/>
        <v>#N/A</v>
      </c>
      <c r="K1361" s="41" t="s">
        <v>348</v>
      </c>
      <c r="L1361" s="38">
        <f t="shared" si="296"/>
        <v>1.7500000000000002E-2</v>
      </c>
      <c r="M1361" s="38" t="e">
        <f t="shared" ca="1" si="297"/>
        <v>#N/A</v>
      </c>
      <c r="N1361" s="38" t="e">
        <f ca="1">VLOOKUP(B1361,$C$7:$T1359,13,FALSE)</f>
        <v>#N/A</v>
      </c>
      <c r="O1361" s="38" t="e">
        <f t="shared" ca="1" si="298"/>
        <v>#N/A</v>
      </c>
      <c r="P1361" s="38" t="e">
        <f t="shared" ca="1" si="299"/>
        <v>#N/A</v>
      </c>
      <c r="Q1361" s="38" t="e">
        <f t="shared" ca="1" si="300"/>
        <v>#N/A</v>
      </c>
      <c r="R1361" s="38">
        <f t="shared" si="301"/>
        <v>6000</v>
      </c>
      <c r="S1361" s="38" t="e">
        <f t="shared" ca="1" si="302"/>
        <v>#N/A</v>
      </c>
      <c r="T1361" s="38" t="e">
        <f t="shared" si="303"/>
        <v>#N/A</v>
      </c>
    </row>
    <row r="1362" spans="2:20" x14ac:dyDescent="0.25">
      <c r="B1362" s="38" t="e">
        <f t="shared" ca="1" si="290"/>
        <v>#N/A</v>
      </c>
      <c r="C1362" s="40">
        <f>Кабельный_журнал!P1328</f>
        <v>0</v>
      </c>
      <c r="D1362" s="38" t="e">
        <f t="shared" ca="1" si="291"/>
        <v>#N/A</v>
      </c>
      <c r="E1362" s="41" t="s">
        <v>351</v>
      </c>
      <c r="F1362" s="38" t="e">
        <f t="shared" ca="1" si="292"/>
        <v>#N/A</v>
      </c>
      <c r="G1362" s="38" t="e">
        <f t="shared" si="293"/>
        <v>#N/A</v>
      </c>
      <c r="H1362" s="41" t="s">
        <v>350</v>
      </c>
      <c r="I1362" s="38" t="e">
        <f t="shared" si="294"/>
        <v>#N/A</v>
      </c>
      <c r="J1362" s="38" t="e">
        <f t="shared" si="295"/>
        <v>#N/A</v>
      </c>
      <c r="K1362" s="41" t="s">
        <v>348</v>
      </c>
      <c r="L1362" s="38">
        <f t="shared" si="296"/>
        <v>1.7500000000000002E-2</v>
      </c>
      <c r="M1362" s="38" t="e">
        <f t="shared" ca="1" si="297"/>
        <v>#N/A</v>
      </c>
      <c r="N1362" s="38" t="e">
        <f ca="1">VLOOKUP(B1362,$C$7:$T1360,13,FALSE)</f>
        <v>#N/A</v>
      </c>
      <c r="O1362" s="38" t="e">
        <f t="shared" ca="1" si="298"/>
        <v>#N/A</v>
      </c>
      <c r="P1362" s="38" t="e">
        <f t="shared" ca="1" si="299"/>
        <v>#N/A</v>
      </c>
      <c r="Q1362" s="38" t="e">
        <f t="shared" ca="1" si="300"/>
        <v>#N/A</v>
      </c>
      <c r="R1362" s="38">
        <f t="shared" si="301"/>
        <v>6000</v>
      </c>
      <c r="S1362" s="38" t="e">
        <f t="shared" ca="1" si="302"/>
        <v>#N/A</v>
      </c>
      <c r="T1362" s="38" t="e">
        <f t="shared" si="303"/>
        <v>#N/A</v>
      </c>
    </row>
    <row r="1363" spans="2:20" x14ac:dyDescent="0.25">
      <c r="B1363" s="38" t="e">
        <f t="shared" ca="1" si="290"/>
        <v>#N/A</v>
      </c>
      <c r="C1363" s="40">
        <f>Кабельный_журнал!P1329</f>
        <v>0</v>
      </c>
      <c r="D1363" s="38" t="e">
        <f t="shared" ca="1" si="291"/>
        <v>#N/A</v>
      </c>
      <c r="E1363" s="41" t="s">
        <v>351</v>
      </c>
      <c r="F1363" s="38" t="e">
        <f t="shared" ca="1" si="292"/>
        <v>#N/A</v>
      </c>
      <c r="G1363" s="38" t="e">
        <f t="shared" si="293"/>
        <v>#N/A</v>
      </c>
      <c r="H1363" s="41" t="s">
        <v>350</v>
      </c>
      <c r="I1363" s="38" t="e">
        <f t="shared" si="294"/>
        <v>#N/A</v>
      </c>
      <c r="J1363" s="38" t="e">
        <f t="shared" si="295"/>
        <v>#N/A</v>
      </c>
      <c r="K1363" s="41" t="s">
        <v>348</v>
      </c>
      <c r="L1363" s="38">
        <f t="shared" si="296"/>
        <v>1.7500000000000002E-2</v>
      </c>
      <c r="M1363" s="38" t="e">
        <f t="shared" ca="1" si="297"/>
        <v>#N/A</v>
      </c>
      <c r="N1363" s="38" t="e">
        <f ca="1">VLOOKUP(B1363,$C$7:$T1361,13,FALSE)</f>
        <v>#N/A</v>
      </c>
      <c r="O1363" s="38" t="e">
        <f t="shared" ca="1" si="298"/>
        <v>#N/A</v>
      </c>
      <c r="P1363" s="38" t="e">
        <f t="shared" ca="1" si="299"/>
        <v>#N/A</v>
      </c>
      <c r="Q1363" s="38" t="e">
        <f t="shared" ca="1" si="300"/>
        <v>#N/A</v>
      </c>
      <c r="R1363" s="38">
        <f t="shared" si="301"/>
        <v>6000</v>
      </c>
      <c r="S1363" s="38" t="e">
        <f t="shared" ca="1" si="302"/>
        <v>#N/A</v>
      </c>
      <c r="T1363" s="38" t="e">
        <f t="shared" si="303"/>
        <v>#N/A</v>
      </c>
    </row>
    <row r="1364" spans="2:20" x14ac:dyDescent="0.25">
      <c r="B1364" s="38" t="e">
        <f t="shared" ca="1" si="290"/>
        <v>#N/A</v>
      </c>
      <c r="C1364" s="40">
        <f>Кабельный_журнал!P1330</f>
        <v>0</v>
      </c>
      <c r="D1364" s="38" t="e">
        <f t="shared" ca="1" si="291"/>
        <v>#N/A</v>
      </c>
      <c r="E1364" s="41" t="s">
        <v>351</v>
      </c>
      <c r="F1364" s="38" t="e">
        <f t="shared" ca="1" si="292"/>
        <v>#N/A</v>
      </c>
      <c r="G1364" s="38" t="e">
        <f t="shared" si="293"/>
        <v>#N/A</v>
      </c>
      <c r="H1364" s="41" t="s">
        <v>350</v>
      </c>
      <c r="I1364" s="38" t="e">
        <f t="shared" si="294"/>
        <v>#N/A</v>
      </c>
      <c r="J1364" s="38" t="e">
        <f t="shared" si="295"/>
        <v>#N/A</v>
      </c>
      <c r="K1364" s="41" t="s">
        <v>348</v>
      </c>
      <c r="L1364" s="38">
        <f t="shared" si="296"/>
        <v>1.7500000000000002E-2</v>
      </c>
      <c r="M1364" s="38" t="e">
        <f t="shared" ca="1" si="297"/>
        <v>#N/A</v>
      </c>
      <c r="N1364" s="38" t="e">
        <f ca="1">VLOOKUP(B1364,$C$7:$T1362,13,FALSE)</f>
        <v>#N/A</v>
      </c>
      <c r="O1364" s="38" t="e">
        <f t="shared" ca="1" si="298"/>
        <v>#N/A</v>
      </c>
      <c r="P1364" s="38" t="e">
        <f t="shared" ca="1" si="299"/>
        <v>#N/A</v>
      </c>
      <c r="Q1364" s="38" t="e">
        <f t="shared" ca="1" si="300"/>
        <v>#N/A</v>
      </c>
      <c r="R1364" s="38">
        <f t="shared" si="301"/>
        <v>6000</v>
      </c>
      <c r="S1364" s="38" t="e">
        <f t="shared" ca="1" si="302"/>
        <v>#N/A</v>
      </c>
      <c r="T1364" s="38" t="e">
        <f t="shared" si="303"/>
        <v>#N/A</v>
      </c>
    </row>
    <row r="1365" spans="2:20" x14ac:dyDescent="0.25">
      <c r="B1365" s="38" t="e">
        <f t="shared" ca="1" si="290"/>
        <v>#N/A</v>
      </c>
      <c r="C1365" s="40">
        <f>Кабельный_журнал!P1331</f>
        <v>0</v>
      </c>
      <c r="D1365" s="38" t="e">
        <f t="shared" ca="1" si="291"/>
        <v>#N/A</v>
      </c>
      <c r="E1365" s="41" t="s">
        <v>351</v>
      </c>
      <c r="F1365" s="38" t="e">
        <f t="shared" ca="1" si="292"/>
        <v>#N/A</v>
      </c>
      <c r="G1365" s="38" t="e">
        <f t="shared" si="293"/>
        <v>#N/A</v>
      </c>
      <c r="H1365" s="41" t="s">
        <v>350</v>
      </c>
      <c r="I1365" s="38" t="e">
        <f t="shared" si="294"/>
        <v>#N/A</v>
      </c>
      <c r="J1365" s="38" t="e">
        <f t="shared" si="295"/>
        <v>#N/A</v>
      </c>
      <c r="K1365" s="41" t="s">
        <v>348</v>
      </c>
      <c r="L1365" s="38">
        <f t="shared" si="296"/>
        <v>1.7500000000000002E-2</v>
      </c>
      <c r="M1365" s="38" t="e">
        <f t="shared" ca="1" si="297"/>
        <v>#N/A</v>
      </c>
      <c r="N1365" s="38" t="e">
        <f ca="1">VLOOKUP(B1365,$C$7:$T1363,13,FALSE)</f>
        <v>#N/A</v>
      </c>
      <c r="O1365" s="38" t="e">
        <f t="shared" ca="1" si="298"/>
        <v>#N/A</v>
      </c>
      <c r="P1365" s="38" t="e">
        <f t="shared" ca="1" si="299"/>
        <v>#N/A</v>
      </c>
      <c r="Q1365" s="38" t="e">
        <f t="shared" ca="1" si="300"/>
        <v>#N/A</v>
      </c>
      <c r="R1365" s="38">
        <f t="shared" si="301"/>
        <v>6000</v>
      </c>
      <c r="S1365" s="38" t="e">
        <f t="shared" ca="1" si="302"/>
        <v>#N/A</v>
      </c>
      <c r="T1365" s="38" t="e">
        <f t="shared" si="303"/>
        <v>#N/A</v>
      </c>
    </row>
    <row r="1366" spans="2:20" x14ac:dyDescent="0.25">
      <c r="B1366" s="38" t="e">
        <f t="shared" ca="1" si="290"/>
        <v>#N/A</v>
      </c>
      <c r="C1366" s="40">
        <f>Кабельный_журнал!P1332</f>
        <v>0</v>
      </c>
      <c r="D1366" s="38" t="e">
        <f t="shared" ca="1" si="291"/>
        <v>#N/A</v>
      </c>
      <c r="E1366" s="41" t="s">
        <v>351</v>
      </c>
      <c r="F1366" s="38" t="e">
        <f t="shared" ca="1" si="292"/>
        <v>#N/A</v>
      </c>
      <c r="G1366" s="38" t="e">
        <f t="shared" si="293"/>
        <v>#N/A</v>
      </c>
      <c r="H1366" s="41" t="s">
        <v>350</v>
      </c>
      <c r="I1366" s="38" t="e">
        <f t="shared" si="294"/>
        <v>#N/A</v>
      </c>
      <c r="J1366" s="38" t="e">
        <f t="shared" si="295"/>
        <v>#N/A</v>
      </c>
      <c r="K1366" s="41" t="s">
        <v>348</v>
      </c>
      <c r="L1366" s="38">
        <f t="shared" si="296"/>
        <v>1.7500000000000002E-2</v>
      </c>
      <c r="M1366" s="38" t="e">
        <f t="shared" ca="1" si="297"/>
        <v>#N/A</v>
      </c>
      <c r="N1366" s="38" t="e">
        <f ca="1">VLOOKUP(B1366,$C$7:$T1364,13,FALSE)</f>
        <v>#N/A</v>
      </c>
      <c r="O1366" s="38" t="e">
        <f t="shared" ca="1" si="298"/>
        <v>#N/A</v>
      </c>
      <c r="P1366" s="38" t="e">
        <f t="shared" ca="1" si="299"/>
        <v>#N/A</v>
      </c>
      <c r="Q1366" s="38" t="e">
        <f t="shared" ca="1" si="300"/>
        <v>#N/A</v>
      </c>
      <c r="R1366" s="38">
        <f t="shared" si="301"/>
        <v>6000</v>
      </c>
      <c r="S1366" s="38" t="e">
        <f t="shared" ca="1" si="302"/>
        <v>#N/A</v>
      </c>
      <c r="T1366" s="38" t="e">
        <f t="shared" si="303"/>
        <v>#N/A</v>
      </c>
    </row>
    <row r="1367" spans="2:20" x14ac:dyDescent="0.25">
      <c r="B1367" s="38" t="e">
        <f t="shared" ca="1" si="290"/>
        <v>#N/A</v>
      </c>
      <c r="C1367" s="40">
        <f>Кабельный_журнал!P1333</f>
        <v>0</v>
      </c>
      <c r="D1367" s="38" t="e">
        <f t="shared" ca="1" si="291"/>
        <v>#N/A</v>
      </c>
      <c r="E1367" s="41" t="s">
        <v>351</v>
      </c>
      <c r="F1367" s="38" t="e">
        <f t="shared" ca="1" si="292"/>
        <v>#N/A</v>
      </c>
      <c r="G1367" s="38" t="e">
        <f t="shared" si="293"/>
        <v>#N/A</v>
      </c>
      <c r="H1367" s="41" t="s">
        <v>350</v>
      </c>
      <c r="I1367" s="38" t="e">
        <f t="shared" si="294"/>
        <v>#N/A</v>
      </c>
      <c r="J1367" s="38" t="e">
        <f t="shared" si="295"/>
        <v>#N/A</v>
      </c>
      <c r="K1367" s="41" t="s">
        <v>348</v>
      </c>
      <c r="L1367" s="38">
        <f t="shared" si="296"/>
        <v>1.7500000000000002E-2</v>
      </c>
      <c r="M1367" s="38" t="e">
        <f t="shared" ca="1" si="297"/>
        <v>#N/A</v>
      </c>
      <c r="N1367" s="38" t="e">
        <f ca="1">VLOOKUP(B1367,$C$7:$T1365,13,FALSE)</f>
        <v>#N/A</v>
      </c>
      <c r="O1367" s="38" t="e">
        <f t="shared" ca="1" si="298"/>
        <v>#N/A</v>
      </c>
      <c r="P1367" s="38" t="e">
        <f t="shared" ca="1" si="299"/>
        <v>#N/A</v>
      </c>
      <c r="Q1367" s="38" t="e">
        <f t="shared" ca="1" si="300"/>
        <v>#N/A</v>
      </c>
      <c r="R1367" s="38">
        <f t="shared" si="301"/>
        <v>6000</v>
      </c>
      <c r="S1367" s="38" t="e">
        <f t="shared" ca="1" si="302"/>
        <v>#N/A</v>
      </c>
      <c r="T1367" s="38" t="e">
        <f t="shared" si="303"/>
        <v>#N/A</v>
      </c>
    </row>
    <row r="1368" spans="2:20" x14ac:dyDescent="0.25">
      <c r="B1368" s="38" t="e">
        <f t="shared" ca="1" si="290"/>
        <v>#N/A</v>
      </c>
      <c r="C1368" s="40">
        <f>Кабельный_журнал!P1334</f>
        <v>0</v>
      </c>
      <c r="D1368" s="38" t="e">
        <f t="shared" ca="1" si="291"/>
        <v>#N/A</v>
      </c>
      <c r="E1368" s="41" t="s">
        <v>351</v>
      </c>
      <c r="F1368" s="38" t="e">
        <f t="shared" ca="1" si="292"/>
        <v>#N/A</v>
      </c>
      <c r="G1368" s="38" t="e">
        <f t="shared" si="293"/>
        <v>#N/A</v>
      </c>
      <c r="H1368" s="41" t="s">
        <v>350</v>
      </c>
      <c r="I1368" s="38" t="e">
        <f t="shared" si="294"/>
        <v>#N/A</v>
      </c>
      <c r="J1368" s="38" t="e">
        <f t="shared" si="295"/>
        <v>#N/A</v>
      </c>
      <c r="K1368" s="41" t="s">
        <v>348</v>
      </c>
      <c r="L1368" s="38">
        <f t="shared" si="296"/>
        <v>1.7500000000000002E-2</v>
      </c>
      <c r="M1368" s="38" t="e">
        <f t="shared" ca="1" si="297"/>
        <v>#N/A</v>
      </c>
      <c r="N1368" s="38" t="e">
        <f ca="1">VLOOKUP(B1368,$C$7:$T1366,13,FALSE)</f>
        <v>#N/A</v>
      </c>
      <c r="O1368" s="38" t="e">
        <f t="shared" ca="1" si="298"/>
        <v>#N/A</v>
      </c>
      <c r="P1368" s="38" t="e">
        <f t="shared" ca="1" si="299"/>
        <v>#N/A</v>
      </c>
      <c r="Q1368" s="38" t="e">
        <f t="shared" ca="1" si="300"/>
        <v>#N/A</v>
      </c>
      <c r="R1368" s="38">
        <f t="shared" si="301"/>
        <v>6000</v>
      </c>
      <c r="S1368" s="38" t="e">
        <f t="shared" ca="1" si="302"/>
        <v>#N/A</v>
      </c>
      <c r="T1368" s="38" t="e">
        <f t="shared" si="303"/>
        <v>#N/A</v>
      </c>
    </row>
    <row r="1369" spans="2:20" x14ac:dyDescent="0.25">
      <c r="B1369" s="38" t="e">
        <f t="shared" ca="1" si="290"/>
        <v>#N/A</v>
      </c>
      <c r="C1369" s="40">
        <f>Кабельный_журнал!P1335</f>
        <v>0</v>
      </c>
      <c r="D1369" s="38" t="e">
        <f t="shared" ca="1" si="291"/>
        <v>#N/A</v>
      </c>
      <c r="E1369" s="41" t="s">
        <v>351</v>
      </c>
      <c r="F1369" s="38" t="e">
        <f t="shared" ca="1" si="292"/>
        <v>#N/A</v>
      </c>
      <c r="G1369" s="38" t="e">
        <f t="shared" si="293"/>
        <v>#N/A</v>
      </c>
      <c r="H1369" s="41" t="s">
        <v>350</v>
      </c>
      <c r="I1369" s="38" t="e">
        <f t="shared" si="294"/>
        <v>#N/A</v>
      </c>
      <c r="J1369" s="38" t="e">
        <f t="shared" si="295"/>
        <v>#N/A</v>
      </c>
      <c r="K1369" s="41" t="s">
        <v>348</v>
      </c>
      <c r="L1369" s="38">
        <f t="shared" si="296"/>
        <v>1.7500000000000002E-2</v>
      </c>
      <c r="M1369" s="38" t="e">
        <f t="shared" ca="1" si="297"/>
        <v>#N/A</v>
      </c>
      <c r="N1369" s="38" t="e">
        <f ca="1">VLOOKUP(B1369,$C$7:$T1367,13,FALSE)</f>
        <v>#N/A</v>
      </c>
      <c r="O1369" s="38" t="e">
        <f t="shared" ca="1" si="298"/>
        <v>#N/A</v>
      </c>
      <c r="P1369" s="38" t="e">
        <f t="shared" ca="1" si="299"/>
        <v>#N/A</v>
      </c>
      <c r="Q1369" s="38" t="e">
        <f t="shared" ca="1" si="300"/>
        <v>#N/A</v>
      </c>
      <c r="R1369" s="38">
        <f t="shared" si="301"/>
        <v>6000</v>
      </c>
      <c r="S1369" s="38" t="e">
        <f t="shared" ca="1" si="302"/>
        <v>#N/A</v>
      </c>
      <c r="T1369" s="38" t="e">
        <f t="shared" si="303"/>
        <v>#N/A</v>
      </c>
    </row>
    <row r="1370" spans="2:20" x14ac:dyDescent="0.25">
      <c r="B1370" s="38" t="e">
        <f t="shared" ca="1" si="290"/>
        <v>#N/A</v>
      </c>
      <c r="C1370" s="40">
        <f>Кабельный_журнал!P1336</f>
        <v>0</v>
      </c>
      <c r="D1370" s="38" t="e">
        <f t="shared" ca="1" si="291"/>
        <v>#N/A</v>
      </c>
      <c r="E1370" s="41" t="s">
        <v>351</v>
      </c>
      <c r="F1370" s="38" t="e">
        <f t="shared" ca="1" si="292"/>
        <v>#N/A</v>
      </c>
      <c r="G1370" s="38" t="e">
        <f t="shared" si="293"/>
        <v>#N/A</v>
      </c>
      <c r="H1370" s="41" t="s">
        <v>350</v>
      </c>
      <c r="I1370" s="38" t="e">
        <f t="shared" si="294"/>
        <v>#N/A</v>
      </c>
      <c r="J1370" s="38" t="e">
        <f t="shared" si="295"/>
        <v>#N/A</v>
      </c>
      <c r="K1370" s="41" t="s">
        <v>348</v>
      </c>
      <c r="L1370" s="38">
        <f t="shared" si="296"/>
        <v>1.7500000000000002E-2</v>
      </c>
      <c r="M1370" s="38" t="e">
        <f t="shared" ca="1" si="297"/>
        <v>#N/A</v>
      </c>
      <c r="N1370" s="38" t="e">
        <f ca="1">VLOOKUP(B1370,$C$7:$T1368,13,FALSE)</f>
        <v>#N/A</v>
      </c>
      <c r="O1370" s="38" t="e">
        <f t="shared" ca="1" si="298"/>
        <v>#N/A</v>
      </c>
      <c r="P1370" s="38" t="e">
        <f t="shared" ca="1" si="299"/>
        <v>#N/A</v>
      </c>
      <c r="Q1370" s="38" t="e">
        <f t="shared" ca="1" si="300"/>
        <v>#N/A</v>
      </c>
      <c r="R1370" s="38">
        <f t="shared" si="301"/>
        <v>6000</v>
      </c>
      <c r="S1370" s="38" t="e">
        <f t="shared" ca="1" si="302"/>
        <v>#N/A</v>
      </c>
      <c r="T1370" s="38" t="e">
        <f t="shared" si="303"/>
        <v>#N/A</v>
      </c>
    </row>
    <row r="1371" spans="2:20" x14ac:dyDescent="0.25">
      <c r="B1371" s="38" t="e">
        <f t="shared" ca="1" si="290"/>
        <v>#N/A</v>
      </c>
      <c r="C1371" s="40">
        <f>Кабельный_журнал!P1337</f>
        <v>0</v>
      </c>
      <c r="D1371" s="38" t="e">
        <f t="shared" ca="1" si="291"/>
        <v>#N/A</v>
      </c>
      <c r="E1371" s="41" t="s">
        <v>351</v>
      </c>
      <c r="F1371" s="38" t="e">
        <f t="shared" ca="1" si="292"/>
        <v>#N/A</v>
      </c>
      <c r="G1371" s="38" t="e">
        <f t="shared" si="293"/>
        <v>#N/A</v>
      </c>
      <c r="H1371" s="41" t="s">
        <v>350</v>
      </c>
      <c r="I1371" s="38" t="e">
        <f t="shared" si="294"/>
        <v>#N/A</v>
      </c>
      <c r="J1371" s="38" t="e">
        <f t="shared" si="295"/>
        <v>#N/A</v>
      </c>
      <c r="K1371" s="41" t="s">
        <v>348</v>
      </c>
      <c r="L1371" s="38">
        <f t="shared" si="296"/>
        <v>1.7500000000000002E-2</v>
      </c>
      <c r="M1371" s="38" t="e">
        <f t="shared" ca="1" si="297"/>
        <v>#N/A</v>
      </c>
      <c r="N1371" s="38" t="e">
        <f ca="1">VLOOKUP(B1371,$C$7:$T1369,13,FALSE)</f>
        <v>#N/A</v>
      </c>
      <c r="O1371" s="38" t="e">
        <f t="shared" ca="1" si="298"/>
        <v>#N/A</v>
      </c>
      <c r="P1371" s="38" t="e">
        <f t="shared" ca="1" si="299"/>
        <v>#N/A</v>
      </c>
      <c r="Q1371" s="38" t="e">
        <f t="shared" ca="1" si="300"/>
        <v>#N/A</v>
      </c>
      <c r="R1371" s="38">
        <f t="shared" si="301"/>
        <v>6000</v>
      </c>
      <c r="S1371" s="38" t="e">
        <f t="shared" ca="1" si="302"/>
        <v>#N/A</v>
      </c>
      <c r="T1371" s="38" t="e">
        <f t="shared" si="303"/>
        <v>#N/A</v>
      </c>
    </row>
    <row r="1372" spans="2:20" x14ac:dyDescent="0.25">
      <c r="B1372" s="38" t="e">
        <f t="shared" ca="1" si="290"/>
        <v>#N/A</v>
      </c>
      <c r="C1372" s="40">
        <f>Кабельный_журнал!P1338</f>
        <v>0</v>
      </c>
      <c r="D1372" s="38" t="e">
        <f t="shared" ca="1" si="291"/>
        <v>#N/A</v>
      </c>
      <c r="E1372" s="41" t="s">
        <v>351</v>
      </c>
      <c r="F1372" s="38" t="e">
        <f t="shared" ca="1" si="292"/>
        <v>#N/A</v>
      </c>
      <c r="G1372" s="38" t="e">
        <f t="shared" si="293"/>
        <v>#N/A</v>
      </c>
      <c r="H1372" s="41" t="s">
        <v>350</v>
      </c>
      <c r="I1372" s="38" t="e">
        <f t="shared" si="294"/>
        <v>#N/A</v>
      </c>
      <c r="J1372" s="38" t="e">
        <f t="shared" si="295"/>
        <v>#N/A</v>
      </c>
      <c r="K1372" s="41" t="s">
        <v>348</v>
      </c>
      <c r="L1372" s="38">
        <f t="shared" si="296"/>
        <v>1.7500000000000002E-2</v>
      </c>
      <c r="M1372" s="38" t="e">
        <f t="shared" ca="1" si="297"/>
        <v>#N/A</v>
      </c>
      <c r="N1372" s="38" t="e">
        <f ca="1">VLOOKUP(B1372,$C$7:$T1370,13,FALSE)</f>
        <v>#N/A</v>
      </c>
      <c r="O1372" s="38" t="e">
        <f t="shared" ca="1" si="298"/>
        <v>#N/A</v>
      </c>
      <c r="P1372" s="38" t="e">
        <f t="shared" ca="1" si="299"/>
        <v>#N/A</v>
      </c>
      <c r="Q1372" s="38" t="e">
        <f t="shared" ca="1" si="300"/>
        <v>#N/A</v>
      </c>
      <c r="R1372" s="38">
        <f t="shared" si="301"/>
        <v>6000</v>
      </c>
      <c r="S1372" s="38" t="e">
        <f t="shared" ca="1" si="302"/>
        <v>#N/A</v>
      </c>
      <c r="T1372" s="38" t="e">
        <f t="shared" si="303"/>
        <v>#N/A</v>
      </c>
    </row>
    <row r="1373" spans="2:20" x14ac:dyDescent="0.25">
      <c r="B1373" s="38" t="e">
        <f t="shared" ca="1" si="290"/>
        <v>#N/A</v>
      </c>
      <c r="C1373" s="40">
        <f>Кабельный_журнал!P1339</f>
        <v>0</v>
      </c>
      <c r="D1373" s="38" t="e">
        <f t="shared" ca="1" si="291"/>
        <v>#N/A</v>
      </c>
      <c r="E1373" s="41" t="s">
        <v>351</v>
      </c>
      <c r="F1373" s="38" t="e">
        <f t="shared" ca="1" si="292"/>
        <v>#N/A</v>
      </c>
      <c r="G1373" s="38" t="e">
        <f t="shared" si="293"/>
        <v>#N/A</v>
      </c>
      <c r="H1373" s="41" t="s">
        <v>350</v>
      </c>
      <c r="I1373" s="38" t="e">
        <f t="shared" si="294"/>
        <v>#N/A</v>
      </c>
      <c r="J1373" s="38" t="e">
        <f t="shared" si="295"/>
        <v>#N/A</v>
      </c>
      <c r="K1373" s="41" t="s">
        <v>348</v>
      </c>
      <c r="L1373" s="38">
        <f t="shared" si="296"/>
        <v>1.7500000000000002E-2</v>
      </c>
      <c r="M1373" s="38" t="e">
        <f t="shared" ca="1" si="297"/>
        <v>#N/A</v>
      </c>
      <c r="N1373" s="38" t="e">
        <f ca="1">VLOOKUP(B1373,$C$7:$T1371,13,FALSE)</f>
        <v>#N/A</v>
      </c>
      <c r="O1373" s="38" t="e">
        <f t="shared" ca="1" si="298"/>
        <v>#N/A</v>
      </c>
      <c r="P1373" s="38" t="e">
        <f t="shared" ca="1" si="299"/>
        <v>#N/A</v>
      </c>
      <c r="Q1373" s="38" t="e">
        <f t="shared" ca="1" si="300"/>
        <v>#N/A</v>
      </c>
      <c r="R1373" s="38">
        <f t="shared" si="301"/>
        <v>6000</v>
      </c>
      <c r="S1373" s="38" t="e">
        <f t="shared" ca="1" si="302"/>
        <v>#N/A</v>
      </c>
      <c r="T1373" s="38" t="e">
        <f t="shared" si="303"/>
        <v>#N/A</v>
      </c>
    </row>
    <row r="1374" spans="2:20" x14ac:dyDescent="0.25">
      <c r="B1374" s="38" t="e">
        <f t="shared" ca="1" si="290"/>
        <v>#N/A</v>
      </c>
      <c r="C1374" s="40">
        <f>Кабельный_журнал!P1340</f>
        <v>0</v>
      </c>
      <c r="D1374" s="38" t="e">
        <f t="shared" ca="1" si="291"/>
        <v>#N/A</v>
      </c>
      <c r="E1374" s="41" t="s">
        <v>351</v>
      </c>
      <c r="F1374" s="38" t="e">
        <f t="shared" ca="1" si="292"/>
        <v>#N/A</v>
      </c>
      <c r="G1374" s="38" t="e">
        <f t="shared" si="293"/>
        <v>#N/A</v>
      </c>
      <c r="H1374" s="41" t="s">
        <v>350</v>
      </c>
      <c r="I1374" s="38" t="e">
        <f t="shared" si="294"/>
        <v>#N/A</v>
      </c>
      <c r="J1374" s="38" t="e">
        <f t="shared" si="295"/>
        <v>#N/A</v>
      </c>
      <c r="K1374" s="41" t="s">
        <v>348</v>
      </c>
      <c r="L1374" s="38">
        <f t="shared" si="296"/>
        <v>1.7500000000000002E-2</v>
      </c>
      <c r="M1374" s="38" t="e">
        <f t="shared" ca="1" si="297"/>
        <v>#N/A</v>
      </c>
      <c r="N1374" s="38" t="e">
        <f ca="1">VLOOKUP(B1374,$C$7:$T1372,13,FALSE)</f>
        <v>#N/A</v>
      </c>
      <c r="O1374" s="38" t="e">
        <f t="shared" ca="1" si="298"/>
        <v>#N/A</v>
      </c>
      <c r="P1374" s="38" t="e">
        <f t="shared" ca="1" si="299"/>
        <v>#N/A</v>
      </c>
      <c r="Q1374" s="38" t="e">
        <f t="shared" ca="1" si="300"/>
        <v>#N/A</v>
      </c>
      <c r="R1374" s="38">
        <f t="shared" si="301"/>
        <v>6000</v>
      </c>
      <c r="S1374" s="38" t="e">
        <f t="shared" ca="1" si="302"/>
        <v>#N/A</v>
      </c>
      <c r="T1374" s="38" t="e">
        <f t="shared" si="303"/>
        <v>#N/A</v>
      </c>
    </row>
    <row r="1375" spans="2:20" x14ac:dyDescent="0.25">
      <c r="B1375" s="38" t="e">
        <f t="shared" ca="1" si="290"/>
        <v>#N/A</v>
      </c>
      <c r="C1375" s="40">
        <f>Кабельный_журнал!P1341</f>
        <v>0</v>
      </c>
      <c r="D1375" s="38" t="e">
        <f t="shared" ca="1" si="291"/>
        <v>#N/A</v>
      </c>
      <c r="E1375" s="41" t="s">
        <v>351</v>
      </c>
      <c r="F1375" s="38" t="e">
        <f t="shared" ca="1" si="292"/>
        <v>#N/A</v>
      </c>
      <c r="G1375" s="38" t="e">
        <f t="shared" si="293"/>
        <v>#N/A</v>
      </c>
      <c r="H1375" s="41" t="s">
        <v>350</v>
      </c>
      <c r="I1375" s="38" t="e">
        <f t="shared" si="294"/>
        <v>#N/A</v>
      </c>
      <c r="J1375" s="38" t="e">
        <f t="shared" si="295"/>
        <v>#N/A</v>
      </c>
      <c r="K1375" s="41" t="s">
        <v>348</v>
      </c>
      <c r="L1375" s="38">
        <f t="shared" si="296"/>
        <v>1.7500000000000002E-2</v>
      </c>
      <c r="M1375" s="38" t="e">
        <f t="shared" ca="1" si="297"/>
        <v>#N/A</v>
      </c>
      <c r="N1375" s="38" t="e">
        <f ca="1">VLOOKUP(B1375,$C$7:$T1373,13,FALSE)</f>
        <v>#N/A</v>
      </c>
      <c r="O1375" s="38" t="e">
        <f t="shared" ca="1" si="298"/>
        <v>#N/A</v>
      </c>
      <c r="P1375" s="38" t="e">
        <f t="shared" ca="1" si="299"/>
        <v>#N/A</v>
      </c>
      <c r="Q1375" s="38" t="e">
        <f t="shared" ca="1" si="300"/>
        <v>#N/A</v>
      </c>
      <c r="R1375" s="38">
        <f t="shared" si="301"/>
        <v>6000</v>
      </c>
      <c r="S1375" s="38" t="e">
        <f t="shared" ca="1" si="302"/>
        <v>#N/A</v>
      </c>
      <c r="T1375" s="38" t="e">
        <f t="shared" si="303"/>
        <v>#N/A</v>
      </c>
    </row>
    <row r="1376" spans="2:20" x14ac:dyDescent="0.25">
      <c r="B1376" s="38" t="e">
        <f t="shared" ca="1" si="290"/>
        <v>#N/A</v>
      </c>
      <c r="C1376" s="40">
        <f>Кабельный_журнал!P1342</f>
        <v>0</v>
      </c>
      <c r="D1376" s="38" t="e">
        <f t="shared" ca="1" si="291"/>
        <v>#N/A</v>
      </c>
      <c r="E1376" s="41" t="s">
        <v>351</v>
      </c>
      <c r="F1376" s="38" t="e">
        <f t="shared" ca="1" si="292"/>
        <v>#N/A</v>
      </c>
      <c r="G1376" s="38" t="e">
        <f t="shared" si="293"/>
        <v>#N/A</v>
      </c>
      <c r="H1376" s="41" t="s">
        <v>350</v>
      </c>
      <c r="I1376" s="38" t="e">
        <f t="shared" si="294"/>
        <v>#N/A</v>
      </c>
      <c r="J1376" s="38" t="e">
        <f t="shared" si="295"/>
        <v>#N/A</v>
      </c>
      <c r="K1376" s="41" t="s">
        <v>348</v>
      </c>
      <c r="L1376" s="38">
        <f t="shared" si="296"/>
        <v>1.7500000000000002E-2</v>
      </c>
      <c r="M1376" s="38" t="e">
        <f t="shared" ca="1" si="297"/>
        <v>#N/A</v>
      </c>
      <c r="N1376" s="38" t="e">
        <f ca="1">VLOOKUP(B1376,$C$7:$T1374,13,FALSE)</f>
        <v>#N/A</v>
      </c>
      <c r="O1376" s="38" t="e">
        <f t="shared" ca="1" si="298"/>
        <v>#N/A</v>
      </c>
      <c r="P1376" s="38" t="e">
        <f t="shared" ca="1" si="299"/>
        <v>#N/A</v>
      </c>
      <c r="Q1376" s="38" t="e">
        <f t="shared" ca="1" si="300"/>
        <v>#N/A</v>
      </c>
      <c r="R1376" s="38">
        <f t="shared" si="301"/>
        <v>6000</v>
      </c>
      <c r="S1376" s="38" t="e">
        <f t="shared" ca="1" si="302"/>
        <v>#N/A</v>
      </c>
      <c r="T1376" s="38" t="e">
        <f t="shared" si="303"/>
        <v>#N/A</v>
      </c>
    </row>
    <row r="1377" spans="2:20" x14ac:dyDescent="0.25">
      <c r="B1377" s="38" t="e">
        <f t="shared" ca="1" si="290"/>
        <v>#N/A</v>
      </c>
      <c r="C1377" s="40">
        <f>Кабельный_журнал!P1343</f>
        <v>0</v>
      </c>
      <c r="D1377" s="38" t="e">
        <f t="shared" ca="1" si="291"/>
        <v>#N/A</v>
      </c>
      <c r="E1377" s="41" t="s">
        <v>351</v>
      </c>
      <c r="F1377" s="38" t="e">
        <f t="shared" ca="1" si="292"/>
        <v>#N/A</v>
      </c>
      <c r="G1377" s="38" t="e">
        <f t="shared" si="293"/>
        <v>#N/A</v>
      </c>
      <c r="H1377" s="41" t="s">
        <v>350</v>
      </c>
      <c r="I1377" s="38" t="e">
        <f t="shared" si="294"/>
        <v>#N/A</v>
      </c>
      <c r="J1377" s="38" t="e">
        <f t="shared" si="295"/>
        <v>#N/A</v>
      </c>
      <c r="K1377" s="41" t="s">
        <v>348</v>
      </c>
      <c r="L1377" s="38">
        <f t="shared" si="296"/>
        <v>1.7500000000000002E-2</v>
      </c>
      <c r="M1377" s="38" t="e">
        <f t="shared" ca="1" si="297"/>
        <v>#N/A</v>
      </c>
      <c r="N1377" s="38" t="e">
        <f ca="1">VLOOKUP(B1377,$C$7:$T1375,13,FALSE)</f>
        <v>#N/A</v>
      </c>
      <c r="O1377" s="38" t="e">
        <f t="shared" ca="1" si="298"/>
        <v>#N/A</v>
      </c>
      <c r="P1377" s="38" t="e">
        <f t="shared" ca="1" si="299"/>
        <v>#N/A</v>
      </c>
      <c r="Q1377" s="38" t="e">
        <f t="shared" ca="1" si="300"/>
        <v>#N/A</v>
      </c>
      <c r="R1377" s="38">
        <f t="shared" si="301"/>
        <v>6000</v>
      </c>
      <c r="S1377" s="38" t="e">
        <f t="shared" ca="1" si="302"/>
        <v>#N/A</v>
      </c>
      <c r="T1377" s="38" t="e">
        <f t="shared" si="303"/>
        <v>#N/A</v>
      </c>
    </row>
    <row r="1378" spans="2:20" x14ac:dyDescent="0.25">
      <c r="B1378" s="38" t="e">
        <f t="shared" ca="1" si="290"/>
        <v>#N/A</v>
      </c>
      <c r="C1378" s="40">
        <f>Кабельный_журнал!P1344</f>
        <v>0</v>
      </c>
      <c r="D1378" s="38" t="e">
        <f t="shared" ca="1" si="291"/>
        <v>#N/A</v>
      </c>
      <c r="E1378" s="41" t="s">
        <v>351</v>
      </c>
      <c r="F1378" s="38" t="e">
        <f t="shared" ca="1" si="292"/>
        <v>#N/A</v>
      </c>
      <c r="G1378" s="38" t="e">
        <f t="shared" si="293"/>
        <v>#N/A</v>
      </c>
      <c r="H1378" s="41" t="s">
        <v>350</v>
      </c>
      <c r="I1378" s="38" t="e">
        <f t="shared" si="294"/>
        <v>#N/A</v>
      </c>
      <c r="J1378" s="38" t="e">
        <f t="shared" si="295"/>
        <v>#N/A</v>
      </c>
      <c r="K1378" s="41" t="s">
        <v>348</v>
      </c>
      <c r="L1378" s="38">
        <f t="shared" si="296"/>
        <v>1.7500000000000002E-2</v>
      </c>
      <c r="M1378" s="38" t="e">
        <f t="shared" ca="1" si="297"/>
        <v>#N/A</v>
      </c>
      <c r="N1378" s="38" t="e">
        <f ca="1">VLOOKUP(B1378,$C$7:$T1376,13,FALSE)</f>
        <v>#N/A</v>
      </c>
      <c r="O1378" s="38" t="e">
        <f t="shared" ca="1" si="298"/>
        <v>#N/A</v>
      </c>
      <c r="P1378" s="38" t="e">
        <f t="shared" ca="1" si="299"/>
        <v>#N/A</v>
      </c>
      <c r="Q1378" s="38" t="e">
        <f t="shared" ca="1" si="300"/>
        <v>#N/A</v>
      </c>
      <c r="R1378" s="38">
        <f t="shared" si="301"/>
        <v>6000</v>
      </c>
      <c r="S1378" s="38" t="e">
        <f t="shared" ca="1" si="302"/>
        <v>#N/A</v>
      </c>
      <c r="T1378" s="38" t="e">
        <f t="shared" si="303"/>
        <v>#N/A</v>
      </c>
    </row>
    <row r="1379" spans="2:20" x14ac:dyDescent="0.25">
      <c r="B1379" s="38" t="e">
        <f t="shared" ca="1" si="290"/>
        <v>#N/A</v>
      </c>
      <c r="C1379" s="40">
        <f>Кабельный_журнал!P1345</f>
        <v>0</v>
      </c>
      <c r="D1379" s="38" t="e">
        <f t="shared" ca="1" si="291"/>
        <v>#N/A</v>
      </c>
      <c r="E1379" s="41" t="s">
        <v>351</v>
      </c>
      <c r="F1379" s="38" t="e">
        <f t="shared" ca="1" si="292"/>
        <v>#N/A</v>
      </c>
      <c r="G1379" s="38" t="e">
        <f t="shared" si="293"/>
        <v>#N/A</v>
      </c>
      <c r="H1379" s="41" t="s">
        <v>350</v>
      </c>
      <c r="I1379" s="38" t="e">
        <f t="shared" si="294"/>
        <v>#N/A</v>
      </c>
      <c r="J1379" s="38" t="e">
        <f t="shared" si="295"/>
        <v>#N/A</v>
      </c>
      <c r="K1379" s="41" t="s">
        <v>348</v>
      </c>
      <c r="L1379" s="38">
        <f t="shared" si="296"/>
        <v>1.7500000000000002E-2</v>
      </c>
      <c r="M1379" s="38" t="e">
        <f t="shared" ca="1" si="297"/>
        <v>#N/A</v>
      </c>
      <c r="N1379" s="38" t="e">
        <f ca="1">VLOOKUP(B1379,$C$7:$T1377,13,FALSE)</f>
        <v>#N/A</v>
      </c>
      <c r="O1379" s="38" t="e">
        <f t="shared" ca="1" si="298"/>
        <v>#N/A</v>
      </c>
      <c r="P1379" s="38" t="e">
        <f t="shared" ca="1" si="299"/>
        <v>#N/A</v>
      </c>
      <c r="Q1379" s="38" t="e">
        <f t="shared" ca="1" si="300"/>
        <v>#N/A</v>
      </c>
      <c r="R1379" s="38">
        <f t="shared" si="301"/>
        <v>6000</v>
      </c>
      <c r="S1379" s="38" t="e">
        <f t="shared" ca="1" si="302"/>
        <v>#N/A</v>
      </c>
      <c r="T1379" s="38" t="e">
        <f t="shared" si="303"/>
        <v>#N/A</v>
      </c>
    </row>
    <row r="1380" spans="2:20" x14ac:dyDescent="0.25">
      <c r="B1380" s="38" t="e">
        <f t="shared" ca="1" si="290"/>
        <v>#N/A</v>
      </c>
      <c r="C1380" s="40">
        <f>Кабельный_журнал!P1346</f>
        <v>0</v>
      </c>
      <c r="D1380" s="38" t="e">
        <f t="shared" ca="1" si="291"/>
        <v>#N/A</v>
      </c>
      <c r="E1380" s="41" t="s">
        <v>351</v>
      </c>
      <c r="F1380" s="38" t="e">
        <f t="shared" ca="1" si="292"/>
        <v>#N/A</v>
      </c>
      <c r="G1380" s="38" t="e">
        <f t="shared" si="293"/>
        <v>#N/A</v>
      </c>
      <c r="H1380" s="41" t="s">
        <v>350</v>
      </c>
      <c r="I1380" s="38" t="e">
        <f t="shared" si="294"/>
        <v>#N/A</v>
      </c>
      <c r="J1380" s="38" t="e">
        <f t="shared" si="295"/>
        <v>#N/A</v>
      </c>
      <c r="K1380" s="41" t="s">
        <v>348</v>
      </c>
      <c r="L1380" s="38">
        <f t="shared" si="296"/>
        <v>1.7500000000000002E-2</v>
      </c>
      <c r="M1380" s="38" t="e">
        <f t="shared" ca="1" si="297"/>
        <v>#N/A</v>
      </c>
      <c r="N1380" s="38" t="e">
        <f ca="1">VLOOKUP(B1380,$C$7:$T1378,13,FALSE)</f>
        <v>#N/A</v>
      </c>
      <c r="O1380" s="38" t="e">
        <f t="shared" ca="1" si="298"/>
        <v>#N/A</v>
      </c>
      <c r="P1380" s="38" t="e">
        <f t="shared" ca="1" si="299"/>
        <v>#N/A</v>
      </c>
      <c r="Q1380" s="38" t="e">
        <f t="shared" ca="1" si="300"/>
        <v>#N/A</v>
      </c>
      <c r="R1380" s="38">
        <f t="shared" si="301"/>
        <v>6000</v>
      </c>
      <c r="S1380" s="38" t="e">
        <f t="shared" ca="1" si="302"/>
        <v>#N/A</v>
      </c>
      <c r="T1380" s="38" t="e">
        <f t="shared" si="303"/>
        <v>#N/A</v>
      </c>
    </row>
    <row r="1381" spans="2:20" x14ac:dyDescent="0.25">
      <c r="B1381" s="38" t="e">
        <f t="shared" ca="1" si="290"/>
        <v>#N/A</v>
      </c>
      <c r="C1381" s="40">
        <f>Кабельный_журнал!P1347</f>
        <v>0</v>
      </c>
      <c r="D1381" s="38" t="e">
        <f t="shared" ca="1" si="291"/>
        <v>#N/A</v>
      </c>
      <c r="E1381" s="41" t="s">
        <v>351</v>
      </c>
      <c r="F1381" s="38" t="e">
        <f t="shared" ca="1" si="292"/>
        <v>#N/A</v>
      </c>
      <c r="G1381" s="38" t="e">
        <f t="shared" si="293"/>
        <v>#N/A</v>
      </c>
      <c r="H1381" s="41" t="s">
        <v>350</v>
      </c>
      <c r="I1381" s="38" t="e">
        <f t="shared" si="294"/>
        <v>#N/A</v>
      </c>
      <c r="J1381" s="38" t="e">
        <f t="shared" si="295"/>
        <v>#N/A</v>
      </c>
      <c r="K1381" s="41" t="s">
        <v>348</v>
      </c>
      <c r="L1381" s="38">
        <f t="shared" si="296"/>
        <v>1.7500000000000002E-2</v>
      </c>
      <c r="M1381" s="38" t="e">
        <f t="shared" ca="1" si="297"/>
        <v>#N/A</v>
      </c>
      <c r="N1381" s="38" t="e">
        <f ca="1">VLOOKUP(B1381,$C$7:$T1379,13,FALSE)</f>
        <v>#N/A</v>
      </c>
      <c r="O1381" s="38" t="e">
        <f t="shared" ca="1" si="298"/>
        <v>#N/A</v>
      </c>
      <c r="P1381" s="38" t="e">
        <f t="shared" ca="1" si="299"/>
        <v>#N/A</v>
      </c>
      <c r="Q1381" s="38" t="e">
        <f t="shared" ca="1" si="300"/>
        <v>#N/A</v>
      </c>
      <c r="R1381" s="38">
        <f t="shared" si="301"/>
        <v>6000</v>
      </c>
      <c r="S1381" s="38" t="e">
        <f t="shared" ca="1" si="302"/>
        <v>#N/A</v>
      </c>
      <c r="T1381" s="38" t="e">
        <f t="shared" si="303"/>
        <v>#N/A</v>
      </c>
    </row>
    <row r="1382" spans="2:20" x14ac:dyDescent="0.25">
      <c r="B1382" s="38" t="e">
        <f t="shared" ca="1" si="290"/>
        <v>#N/A</v>
      </c>
      <c r="C1382" s="40">
        <f>Кабельный_журнал!P1348</f>
        <v>0</v>
      </c>
      <c r="D1382" s="38" t="e">
        <f t="shared" ca="1" si="291"/>
        <v>#N/A</v>
      </c>
      <c r="E1382" s="41" t="s">
        <v>351</v>
      </c>
      <c r="F1382" s="38" t="e">
        <f t="shared" ca="1" si="292"/>
        <v>#N/A</v>
      </c>
      <c r="G1382" s="38" t="e">
        <f t="shared" si="293"/>
        <v>#N/A</v>
      </c>
      <c r="H1382" s="41" t="s">
        <v>350</v>
      </c>
      <c r="I1382" s="38" t="e">
        <f t="shared" si="294"/>
        <v>#N/A</v>
      </c>
      <c r="J1382" s="38" t="e">
        <f t="shared" si="295"/>
        <v>#N/A</v>
      </c>
      <c r="K1382" s="41" t="s">
        <v>348</v>
      </c>
      <c r="L1382" s="38">
        <f t="shared" si="296"/>
        <v>1.7500000000000002E-2</v>
      </c>
      <c r="M1382" s="38" t="e">
        <f t="shared" ca="1" si="297"/>
        <v>#N/A</v>
      </c>
      <c r="N1382" s="38" t="e">
        <f ca="1">VLOOKUP(B1382,$C$7:$T1380,13,FALSE)</f>
        <v>#N/A</v>
      </c>
      <c r="O1382" s="38" t="e">
        <f t="shared" ca="1" si="298"/>
        <v>#N/A</v>
      </c>
      <c r="P1382" s="38" t="e">
        <f t="shared" ca="1" si="299"/>
        <v>#N/A</v>
      </c>
      <c r="Q1382" s="38" t="e">
        <f t="shared" ca="1" si="300"/>
        <v>#N/A</v>
      </c>
      <c r="R1382" s="38">
        <f t="shared" si="301"/>
        <v>6000</v>
      </c>
      <c r="S1382" s="38" t="e">
        <f t="shared" ca="1" si="302"/>
        <v>#N/A</v>
      </c>
      <c r="T1382" s="38" t="e">
        <f t="shared" si="303"/>
        <v>#N/A</v>
      </c>
    </row>
    <row r="1383" spans="2:20" x14ac:dyDescent="0.25">
      <c r="B1383" s="38" t="e">
        <f t="shared" ref="B1383:B1446" ca="1" si="304">VLOOKUP(C1383,Кабельный_журнал,2,FALSE)</f>
        <v>#N/A</v>
      </c>
      <c r="C1383" s="40">
        <f>Кабельный_журнал!P1349</f>
        <v>0</v>
      </c>
      <c r="D1383" s="38" t="e">
        <f t="shared" ref="D1383:D1446" ca="1" si="305">B1383&amp;"-"&amp;C1383</f>
        <v>#N/A</v>
      </c>
      <c r="E1383" s="41" t="s">
        <v>351</v>
      </c>
      <c r="F1383" s="38" t="e">
        <f t="shared" ref="F1383:F1446" ca="1" si="306">VLOOKUP(C1383,Кабельный_журнал,8,FALSE)</f>
        <v>#N/A</v>
      </c>
      <c r="G1383" s="38" t="e">
        <f t="shared" ref="G1383:G1446" si="307">VLOOKUP(C1383,Исходные_данные,21,FALSE)</f>
        <v>#N/A</v>
      </c>
      <c r="H1383" s="41" t="s">
        <v>350</v>
      </c>
      <c r="I1383" s="38" t="e">
        <f t="shared" ref="I1383:I1446" si="308">VLOOKUP(C1383,Исходные_данные,22,FALSE)</f>
        <v>#N/A</v>
      </c>
      <c r="J1383" s="38" t="e">
        <f t="shared" ref="J1383:J1446" si="309">I1383</f>
        <v>#N/A</v>
      </c>
      <c r="K1383" s="41" t="s">
        <v>348</v>
      </c>
      <c r="L1383" s="38">
        <f t="shared" ref="L1383:L1446" si="310">VLOOKUP(K1383,$K$2:$L$3,2,FALSE)</f>
        <v>1.7500000000000002E-2</v>
      </c>
      <c r="M1383" s="38" t="e">
        <f t="shared" ref="M1383:M1446" ca="1" si="311">L1383*F1383*(1/I1383+1/J1383)</f>
        <v>#N/A</v>
      </c>
      <c r="N1383" s="38" t="e">
        <f ca="1">VLOOKUP(B1383,$C$7:$T1381,13,FALSE)</f>
        <v>#N/A</v>
      </c>
      <c r="O1383" s="38" t="e">
        <f t="shared" ref="O1383:O1446" ca="1" si="312">L1383+M1383</f>
        <v>#N/A</v>
      </c>
      <c r="P1383" s="38" t="e">
        <f t="shared" ref="P1383:P1446" ca="1" si="313">220/O1383</f>
        <v>#N/A</v>
      </c>
      <c r="Q1383" s="38" t="e">
        <f t="shared" ref="Q1383:Q1446" ca="1" si="314">O1383/G1383</f>
        <v>#N/A</v>
      </c>
      <c r="R1383" s="38">
        <f t="shared" ref="R1383:R1446" si="315">VLOOKUP(H1383,$W$2:$Y$12,3,FALSE)</f>
        <v>6000</v>
      </c>
      <c r="S1383" s="38" t="e">
        <f t="shared" ref="S1383:S1446" ca="1" si="316">_xlfn.IFS(E1383="щит",IF(P1383&gt;R1383,"Увел сеч",IF(T1383&gt;P1383,"Увел сеч","tср&lt;5с")),E1383="потреб",IF(P1383&gt;R1383,"Увел сеч",IF(T1383&gt;P1383,"Увел сеч","tср&lt;0.4с")))</f>
        <v>#N/A</v>
      </c>
      <c r="T1383" s="38" t="e">
        <f t="shared" ref="T1383:T1446" si="317">G1383*VLOOKUP(H1383,$W$2:$Y$12,2,FALSE)</f>
        <v>#N/A</v>
      </c>
    </row>
    <row r="1384" spans="2:20" x14ac:dyDescent="0.25">
      <c r="B1384" s="38" t="e">
        <f t="shared" ca="1" si="304"/>
        <v>#N/A</v>
      </c>
      <c r="C1384" s="40">
        <f>Кабельный_журнал!P1350</f>
        <v>0</v>
      </c>
      <c r="D1384" s="38" t="e">
        <f t="shared" ca="1" si="305"/>
        <v>#N/A</v>
      </c>
      <c r="E1384" s="41" t="s">
        <v>351</v>
      </c>
      <c r="F1384" s="38" t="e">
        <f t="shared" ca="1" si="306"/>
        <v>#N/A</v>
      </c>
      <c r="G1384" s="38" t="e">
        <f t="shared" si="307"/>
        <v>#N/A</v>
      </c>
      <c r="H1384" s="41" t="s">
        <v>350</v>
      </c>
      <c r="I1384" s="38" t="e">
        <f t="shared" si="308"/>
        <v>#N/A</v>
      </c>
      <c r="J1384" s="38" t="e">
        <f t="shared" si="309"/>
        <v>#N/A</v>
      </c>
      <c r="K1384" s="41" t="s">
        <v>348</v>
      </c>
      <c r="L1384" s="38">
        <f t="shared" si="310"/>
        <v>1.7500000000000002E-2</v>
      </c>
      <c r="M1384" s="38" t="e">
        <f t="shared" ca="1" si="311"/>
        <v>#N/A</v>
      </c>
      <c r="N1384" s="38" t="e">
        <f ca="1">VLOOKUP(B1384,$C$7:$T1382,13,FALSE)</f>
        <v>#N/A</v>
      </c>
      <c r="O1384" s="38" t="e">
        <f t="shared" ca="1" si="312"/>
        <v>#N/A</v>
      </c>
      <c r="P1384" s="38" t="e">
        <f t="shared" ca="1" si="313"/>
        <v>#N/A</v>
      </c>
      <c r="Q1384" s="38" t="e">
        <f t="shared" ca="1" si="314"/>
        <v>#N/A</v>
      </c>
      <c r="R1384" s="38">
        <f t="shared" si="315"/>
        <v>6000</v>
      </c>
      <c r="S1384" s="38" t="e">
        <f t="shared" ca="1" si="316"/>
        <v>#N/A</v>
      </c>
      <c r="T1384" s="38" t="e">
        <f t="shared" si="317"/>
        <v>#N/A</v>
      </c>
    </row>
    <row r="1385" spans="2:20" x14ac:dyDescent="0.25">
      <c r="B1385" s="38" t="e">
        <f t="shared" ca="1" si="304"/>
        <v>#N/A</v>
      </c>
      <c r="C1385" s="40">
        <f>Кабельный_журнал!P1351</f>
        <v>0</v>
      </c>
      <c r="D1385" s="38" t="e">
        <f t="shared" ca="1" si="305"/>
        <v>#N/A</v>
      </c>
      <c r="E1385" s="41" t="s">
        <v>351</v>
      </c>
      <c r="F1385" s="38" t="e">
        <f t="shared" ca="1" si="306"/>
        <v>#N/A</v>
      </c>
      <c r="G1385" s="38" t="e">
        <f t="shared" si="307"/>
        <v>#N/A</v>
      </c>
      <c r="H1385" s="41" t="s">
        <v>350</v>
      </c>
      <c r="I1385" s="38" t="e">
        <f t="shared" si="308"/>
        <v>#N/A</v>
      </c>
      <c r="J1385" s="38" t="e">
        <f t="shared" si="309"/>
        <v>#N/A</v>
      </c>
      <c r="K1385" s="41" t="s">
        <v>348</v>
      </c>
      <c r="L1385" s="38">
        <f t="shared" si="310"/>
        <v>1.7500000000000002E-2</v>
      </c>
      <c r="M1385" s="38" t="e">
        <f t="shared" ca="1" si="311"/>
        <v>#N/A</v>
      </c>
      <c r="N1385" s="38" t="e">
        <f ca="1">VLOOKUP(B1385,$C$7:$T1383,13,FALSE)</f>
        <v>#N/A</v>
      </c>
      <c r="O1385" s="38" t="e">
        <f t="shared" ca="1" si="312"/>
        <v>#N/A</v>
      </c>
      <c r="P1385" s="38" t="e">
        <f t="shared" ca="1" si="313"/>
        <v>#N/A</v>
      </c>
      <c r="Q1385" s="38" t="e">
        <f t="shared" ca="1" si="314"/>
        <v>#N/A</v>
      </c>
      <c r="R1385" s="38">
        <f t="shared" si="315"/>
        <v>6000</v>
      </c>
      <c r="S1385" s="38" t="e">
        <f t="shared" ca="1" si="316"/>
        <v>#N/A</v>
      </c>
      <c r="T1385" s="38" t="e">
        <f t="shared" si="317"/>
        <v>#N/A</v>
      </c>
    </row>
    <row r="1386" spans="2:20" x14ac:dyDescent="0.25">
      <c r="B1386" s="38" t="e">
        <f t="shared" ca="1" si="304"/>
        <v>#N/A</v>
      </c>
      <c r="C1386" s="40">
        <f>Кабельный_журнал!P1352</f>
        <v>0</v>
      </c>
      <c r="D1386" s="38" t="e">
        <f t="shared" ca="1" si="305"/>
        <v>#N/A</v>
      </c>
      <c r="E1386" s="41" t="s">
        <v>351</v>
      </c>
      <c r="F1386" s="38" t="e">
        <f t="shared" ca="1" si="306"/>
        <v>#N/A</v>
      </c>
      <c r="G1386" s="38" t="e">
        <f t="shared" si="307"/>
        <v>#N/A</v>
      </c>
      <c r="H1386" s="41" t="s">
        <v>350</v>
      </c>
      <c r="I1386" s="38" t="e">
        <f t="shared" si="308"/>
        <v>#N/A</v>
      </c>
      <c r="J1386" s="38" t="e">
        <f t="shared" si="309"/>
        <v>#N/A</v>
      </c>
      <c r="K1386" s="41" t="s">
        <v>348</v>
      </c>
      <c r="L1386" s="38">
        <f t="shared" si="310"/>
        <v>1.7500000000000002E-2</v>
      </c>
      <c r="M1386" s="38" t="e">
        <f t="shared" ca="1" si="311"/>
        <v>#N/A</v>
      </c>
      <c r="N1386" s="38" t="e">
        <f ca="1">VLOOKUP(B1386,$C$7:$T1384,13,FALSE)</f>
        <v>#N/A</v>
      </c>
      <c r="O1386" s="38" t="e">
        <f t="shared" ca="1" si="312"/>
        <v>#N/A</v>
      </c>
      <c r="P1386" s="38" t="e">
        <f t="shared" ca="1" si="313"/>
        <v>#N/A</v>
      </c>
      <c r="Q1386" s="38" t="e">
        <f t="shared" ca="1" si="314"/>
        <v>#N/A</v>
      </c>
      <c r="R1386" s="38">
        <f t="shared" si="315"/>
        <v>6000</v>
      </c>
      <c r="S1386" s="38" t="e">
        <f t="shared" ca="1" si="316"/>
        <v>#N/A</v>
      </c>
      <c r="T1386" s="38" t="e">
        <f t="shared" si="317"/>
        <v>#N/A</v>
      </c>
    </row>
    <row r="1387" spans="2:20" x14ac:dyDescent="0.25">
      <c r="B1387" s="38" t="e">
        <f t="shared" ca="1" si="304"/>
        <v>#N/A</v>
      </c>
      <c r="C1387" s="40">
        <f>Кабельный_журнал!P1353</f>
        <v>0</v>
      </c>
      <c r="D1387" s="38" t="e">
        <f t="shared" ca="1" si="305"/>
        <v>#N/A</v>
      </c>
      <c r="E1387" s="41" t="s">
        <v>351</v>
      </c>
      <c r="F1387" s="38" t="e">
        <f t="shared" ca="1" si="306"/>
        <v>#N/A</v>
      </c>
      <c r="G1387" s="38" t="e">
        <f t="shared" si="307"/>
        <v>#N/A</v>
      </c>
      <c r="H1387" s="41" t="s">
        <v>350</v>
      </c>
      <c r="I1387" s="38" t="e">
        <f t="shared" si="308"/>
        <v>#N/A</v>
      </c>
      <c r="J1387" s="38" t="e">
        <f t="shared" si="309"/>
        <v>#N/A</v>
      </c>
      <c r="K1387" s="41" t="s">
        <v>348</v>
      </c>
      <c r="L1387" s="38">
        <f t="shared" si="310"/>
        <v>1.7500000000000002E-2</v>
      </c>
      <c r="M1387" s="38" t="e">
        <f t="shared" ca="1" si="311"/>
        <v>#N/A</v>
      </c>
      <c r="N1387" s="38" t="e">
        <f ca="1">VLOOKUP(B1387,$C$7:$T1385,13,FALSE)</f>
        <v>#N/A</v>
      </c>
      <c r="O1387" s="38" t="e">
        <f t="shared" ca="1" si="312"/>
        <v>#N/A</v>
      </c>
      <c r="P1387" s="38" t="e">
        <f t="shared" ca="1" si="313"/>
        <v>#N/A</v>
      </c>
      <c r="Q1387" s="38" t="e">
        <f t="shared" ca="1" si="314"/>
        <v>#N/A</v>
      </c>
      <c r="R1387" s="38">
        <f t="shared" si="315"/>
        <v>6000</v>
      </c>
      <c r="S1387" s="38" t="e">
        <f t="shared" ca="1" si="316"/>
        <v>#N/A</v>
      </c>
      <c r="T1387" s="38" t="e">
        <f t="shared" si="317"/>
        <v>#N/A</v>
      </c>
    </row>
    <row r="1388" spans="2:20" x14ac:dyDescent="0.25">
      <c r="B1388" s="38" t="e">
        <f t="shared" ca="1" si="304"/>
        <v>#N/A</v>
      </c>
      <c r="C1388" s="40">
        <f>Кабельный_журнал!P1354</f>
        <v>0</v>
      </c>
      <c r="D1388" s="38" t="e">
        <f t="shared" ca="1" si="305"/>
        <v>#N/A</v>
      </c>
      <c r="E1388" s="41" t="s">
        <v>351</v>
      </c>
      <c r="F1388" s="38" t="e">
        <f t="shared" ca="1" si="306"/>
        <v>#N/A</v>
      </c>
      <c r="G1388" s="38" t="e">
        <f t="shared" si="307"/>
        <v>#N/A</v>
      </c>
      <c r="H1388" s="41" t="s">
        <v>350</v>
      </c>
      <c r="I1388" s="38" t="e">
        <f t="shared" si="308"/>
        <v>#N/A</v>
      </c>
      <c r="J1388" s="38" t="e">
        <f t="shared" si="309"/>
        <v>#N/A</v>
      </c>
      <c r="K1388" s="41" t="s">
        <v>348</v>
      </c>
      <c r="L1388" s="38">
        <f t="shared" si="310"/>
        <v>1.7500000000000002E-2</v>
      </c>
      <c r="M1388" s="38" t="e">
        <f t="shared" ca="1" si="311"/>
        <v>#N/A</v>
      </c>
      <c r="N1388" s="38" t="e">
        <f ca="1">VLOOKUP(B1388,$C$7:$T1386,13,FALSE)</f>
        <v>#N/A</v>
      </c>
      <c r="O1388" s="38" t="e">
        <f t="shared" ca="1" si="312"/>
        <v>#N/A</v>
      </c>
      <c r="P1388" s="38" t="e">
        <f t="shared" ca="1" si="313"/>
        <v>#N/A</v>
      </c>
      <c r="Q1388" s="38" t="e">
        <f t="shared" ca="1" si="314"/>
        <v>#N/A</v>
      </c>
      <c r="R1388" s="38">
        <f t="shared" si="315"/>
        <v>6000</v>
      </c>
      <c r="S1388" s="38" t="e">
        <f t="shared" ca="1" si="316"/>
        <v>#N/A</v>
      </c>
      <c r="T1388" s="38" t="e">
        <f t="shared" si="317"/>
        <v>#N/A</v>
      </c>
    </row>
    <row r="1389" spans="2:20" x14ac:dyDescent="0.25">
      <c r="B1389" s="38" t="e">
        <f t="shared" ca="1" si="304"/>
        <v>#N/A</v>
      </c>
      <c r="C1389" s="40">
        <f>Кабельный_журнал!P1355</f>
        <v>0</v>
      </c>
      <c r="D1389" s="38" t="e">
        <f t="shared" ca="1" si="305"/>
        <v>#N/A</v>
      </c>
      <c r="E1389" s="41" t="s">
        <v>351</v>
      </c>
      <c r="F1389" s="38" t="e">
        <f t="shared" ca="1" si="306"/>
        <v>#N/A</v>
      </c>
      <c r="G1389" s="38" t="e">
        <f t="shared" si="307"/>
        <v>#N/A</v>
      </c>
      <c r="H1389" s="41" t="s">
        <v>350</v>
      </c>
      <c r="I1389" s="38" t="e">
        <f t="shared" si="308"/>
        <v>#N/A</v>
      </c>
      <c r="J1389" s="38" t="e">
        <f t="shared" si="309"/>
        <v>#N/A</v>
      </c>
      <c r="K1389" s="41" t="s">
        <v>348</v>
      </c>
      <c r="L1389" s="38">
        <f t="shared" si="310"/>
        <v>1.7500000000000002E-2</v>
      </c>
      <c r="M1389" s="38" t="e">
        <f t="shared" ca="1" si="311"/>
        <v>#N/A</v>
      </c>
      <c r="N1389" s="38" t="e">
        <f ca="1">VLOOKUP(B1389,$C$7:$T1387,13,FALSE)</f>
        <v>#N/A</v>
      </c>
      <c r="O1389" s="38" t="e">
        <f t="shared" ca="1" si="312"/>
        <v>#N/A</v>
      </c>
      <c r="P1389" s="38" t="e">
        <f t="shared" ca="1" si="313"/>
        <v>#N/A</v>
      </c>
      <c r="Q1389" s="38" t="e">
        <f t="shared" ca="1" si="314"/>
        <v>#N/A</v>
      </c>
      <c r="R1389" s="38">
        <f t="shared" si="315"/>
        <v>6000</v>
      </c>
      <c r="S1389" s="38" t="e">
        <f t="shared" ca="1" si="316"/>
        <v>#N/A</v>
      </c>
      <c r="T1389" s="38" t="e">
        <f t="shared" si="317"/>
        <v>#N/A</v>
      </c>
    </row>
    <row r="1390" spans="2:20" x14ac:dyDescent="0.25">
      <c r="B1390" s="38" t="e">
        <f t="shared" ca="1" si="304"/>
        <v>#N/A</v>
      </c>
      <c r="C1390" s="40">
        <f>Кабельный_журнал!P1356</f>
        <v>0</v>
      </c>
      <c r="D1390" s="38" t="e">
        <f t="shared" ca="1" si="305"/>
        <v>#N/A</v>
      </c>
      <c r="E1390" s="41" t="s">
        <v>351</v>
      </c>
      <c r="F1390" s="38" t="e">
        <f t="shared" ca="1" si="306"/>
        <v>#N/A</v>
      </c>
      <c r="G1390" s="38" t="e">
        <f t="shared" si="307"/>
        <v>#N/A</v>
      </c>
      <c r="H1390" s="41" t="s">
        <v>350</v>
      </c>
      <c r="I1390" s="38" t="e">
        <f t="shared" si="308"/>
        <v>#N/A</v>
      </c>
      <c r="J1390" s="38" t="e">
        <f t="shared" si="309"/>
        <v>#N/A</v>
      </c>
      <c r="K1390" s="41" t="s">
        <v>348</v>
      </c>
      <c r="L1390" s="38">
        <f t="shared" si="310"/>
        <v>1.7500000000000002E-2</v>
      </c>
      <c r="M1390" s="38" t="e">
        <f t="shared" ca="1" si="311"/>
        <v>#N/A</v>
      </c>
      <c r="N1390" s="38" t="e">
        <f ca="1">VLOOKUP(B1390,$C$7:$T1388,13,FALSE)</f>
        <v>#N/A</v>
      </c>
      <c r="O1390" s="38" t="e">
        <f t="shared" ca="1" si="312"/>
        <v>#N/A</v>
      </c>
      <c r="P1390" s="38" t="e">
        <f t="shared" ca="1" si="313"/>
        <v>#N/A</v>
      </c>
      <c r="Q1390" s="38" t="e">
        <f t="shared" ca="1" si="314"/>
        <v>#N/A</v>
      </c>
      <c r="R1390" s="38">
        <f t="shared" si="315"/>
        <v>6000</v>
      </c>
      <c r="S1390" s="38" t="e">
        <f t="shared" ca="1" si="316"/>
        <v>#N/A</v>
      </c>
      <c r="T1390" s="38" t="e">
        <f t="shared" si="317"/>
        <v>#N/A</v>
      </c>
    </row>
    <row r="1391" spans="2:20" x14ac:dyDescent="0.25">
      <c r="B1391" s="38" t="e">
        <f t="shared" ca="1" si="304"/>
        <v>#N/A</v>
      </c>
      <c r="C1391" s="40">
        <f>Кабельный_журнал!P1357</f>
        <v>0</v>
      </c>
      <c r="D1391" s="38" t="e">
        <f t="shared" ca="1" si="305"/>
        <v>#N/A</v>
      </c>
      <c r="E1391" s="41" t="s">
        <v>351</v>
      </c>
      <c r="F1391" s="38" t="e">
        <f t="shared" ca="1" si="306"/>
        <v>#N/A</v>
      </c>
      <c r="G1391" s="38" t="e">
        <f t="shared" si="307"/>
        <v>#N/A</v>
      </c>
      <c r="H1391" s="41" t="s">
        <v>350</v>
      </c>
      <c r="I1391" s="38" t="e">
        <f t="shared" si="308"/>
        <v>#N/A</v>
      </c>
      <c r="J1391" s="38" t="e">
        <f t="shared" si="309"/>
        <v>#N/A</v>
      </c>
      <c r="K1391" s="41" t="s">
        <v>348</v>
      </c>
      <c r="L1391" s="38">
        <f t="shared" si="310"/>
        <v>1.7500000000000002E-2</v>
      </c>
      <c r="M1391" s="38" t="e">
        <f t="shared" ca="1" si="311"/>
        <v>#N/A</v>
      </c>
      <c r="N1391" s="38" t="e">
        <f ca="1">VLOOKUP(B1391,$C$7:$T1389,13,FALSE)</f>
        <v>#N/A</v>
      </c>
      <c r="O1391" s="38" t="e">
        <f t="shared" ca="1" si="312"/>
        <v>#N/A</v>
      </c>
      <c r="P1391" s="38" t="e">
        <f t="shared" ca="1" si="313"/>
        <v>#N/A</v>
      </c>
      <c r="Q1391" s="38" t="e">
        <f t="shared" ca="1" si="314"/>
        <v>#N/A</v>
      </c>
      <c r="R1391" s="38">
        <f t="shared" si="315"/>
        <v>6000</v>
      </c>
      <c r="S1391" s="38" t="e">
        <f t="shared" ca="1" si="316"/>
        <v>#N/A</v>
      </c>
      <c r="T1391" s="38" t="e">
        <f t="shared" si="317"/>
        <v>#N/A</v>
      </c>
    </row>
    <row r="1392" spans="2:20" x14ac:dyDescent="0.25">
      <c r="B1392" s="38" t="e">
        <f t="shared" ca="1" si="304"/>
        <v>#N/A</v>
      </c>
      <c r="C1392" s="40">
        <f>Кабельный_журнал!P1358</f>
        <v>0</v>
      </c>
      <c r="D1392" s="38" t="e">
        <f t="shared" ca="1" si="305"/>
        <v>#N/A</v>
      </c>
      <c r="E1392" s="41" t="s">
        <v>351</v>
      </c>
      <c r="F1392" s="38" t="e">
        <f t="shared" ca="1" si="306"/>
        <v>#N/A</v>
      </c>
      <c r="G1392" s="38" t="e">
        <f t="shared" si="307"/>
        <v>#N/A</v>
      </c>
      <c r="H1392" s="41" t="s">
        <v>350</v>
      </c>
      <c r="I1392" s="38" t="e">
        <f t="shared" si="308"/>
        <v>#N/A</v>
      </c>
      <c r="J1392" s="38" t="e">
        <f t="shared" si="309"/>
        <v>#N/A</v>
      </c>
      <c r="K1392" s="41" t="s">
        <v>348</v>
      </c>
      <c r="L1392" s="38">
        <f t="shared" si="310"/>
        <v>1.7500000000000002E-2</v>
      </c>
      <c r="M1392" s="38" t="e">
        <f t="shared" ca="1" si="311"/>
        <v>#N/A</v>
      </c>
      <c r="N1392" s="38" t="e">
        <f ca="1">VLOOKUP(B1392,$C$7:$T1390,13,FALSE)</f>
        <v>#N/A</v>
      </c>
      <c r="O1392" s="38" t="e">
        <f t="shared" ca="1" si="312"/>
        <v>#N/A</v>
      </c>
      <c r="P1392" s="38" t="e">
        <f t="shared" ca="1" si="313"/>
        <v>#N/A</v>
      </c>
      <c r="Q1392" s="38" t="e">
        <f t="shared" ca="1" si="314"/>
        <v>#N/A</v>
      </c>
      <c r="R1392" s="38">
        <f t="shared" si="315"/>
        <v>6000</v>
      </c>
      <c r="S1392" s="38" t="e">
        <f t="shared" ca="1" si="316"/>
        <v>#N/A</v>
      </c>
      <c r="T1392" s="38" t="e">
        <f t="shared" si="317"/>
        <v>#N/A</v>
      </c>
    </row>
    <row r="1393" spans="2:20" x14ac:dyDescent="0.25">
      <c r="B1393" s="38" t="e">
        <f t="shared" ca="1" si="304"/>
        <v>#N/A</v>
      </c>
      <c r="C1393" s="40">
        <f>Кабельный_журнал!P1359</f>
        <v>0</v>
      </c>
      <c r="D1393" s="38" t="e">
        <f t="shared" ca="1" si="305"/>
        <v>#N/A</v>
      </c>
      <c r="E1393" s="41" t="s">
        <v>351</v>
      </c>
      <c r="F1393" s="38" t="e">
        <f t="shared" ca="1" si="306"/>
        <v>#N/A</v>
      </c>
      <c r="G1393" s="38" t="e">
        <f t="shared" si="307"/>
        <v>#N/A</v>
      </c>
      <c r="H1393" s="41" t="s">
        <v>350</v>
      </c>
      <c r="I1393" s="38" t="e">
        <f t="shared" si="308"/>
        <v>#N/A</v>
      </c>
      <c r="J1393" s="38" t="e">
        <f t="shared" si="309"/>
        <v>#N/A</v>
      </c>
      <c r="K1393" s="41" t="s">
        <v>348</v>
      </c>
      <c r="L1393" s="38">
        <f t="shared" si="310"/>
        <v>1.7500000000000002E-2</v>
      </c>
      <c r="M1393" s="38" t="e">
        <f t="shared" ca="1" si="311"/>
        <v>#N/A</v>
      </c>
      <c r="N1393" s="38" t="e">
        <f ca="1">VLOOKUP(B1393,$C$7:$T1391,13,FALSE)</f>
        <v>#N/A</v>
      </c>
      <c r="O1393" s="38" t="e">
        <f t="shared" ca="1" si="312"/>
        <v>#N/A</v>
      </c>
      <c r="P1393" s="38" t="e">
        <f t="shared" ca="1" si="313"/>
        <v>#N/A</v>
      </c>
      <c r="Q1393" s="38" t="e">
        <f t="shared" ca="1" si="314"/>
        <v>#N/A</v>
      </c>
      <c r="R1393" s="38">
        <f t="shared" si="315"/>
        <v>6000</v>
      </c>
      <c r="S1393" s="38" t="e">
        <f t="shared" ca="1" si="316"/>
        <v>#N/A</v>
      </c>
      <c r="T1393" s="38" t="e">
        <f t="shared" si="317"/>
        <v>#N/A</v>
      </c>
    </row>
    <row r="1394" spans="2:20" x14ac:dyDescent="0.25">
      <c r="B1394" s="38" t="e">
        <f t="shared" ca="1" si="304"/>
        <v>#N/A</v>
      </c>
      <c r="C1394" s="40">
        <f>Кабельный_журнал!P1360</f>
        <v>0</v>
      </c>
      <c r="D1394" s="38" t="e">
        <f t="shared" ca="1" si="305"/>
        <v>#N/A</v>
      </c>
      <c r="E1394" s="41" t="s">
        <v>351</v>
      </c>
      <c r="F1394" s="38" t="e">
        <f t="shared" ca="1" si="306"/>
        <v>#N/A</v>
      </c>
      <c r="G1394" s="38" t="e">
        <f t="shared" si="307"/>
        <v>#N/A</v>
      </c>
      <c r="H1394" s="41" t="s">
        <v>350</v>
      </c>
      <c r="I1394" s="38" t="e">
        <f t="shared" si="308"/>
        <v>#N/A</v>
      </c>
      <c r="J1394" s="38" t="e">
        <f t="shared" si="309"/>
        <v>#N/A</v>
      </c>
      <c r="K1394" s="41" t="s">
        <v>348</v>
      </c>
      <c r="L1394" s="38">
        <f t="shared" si="310"/>
        <v>1.7500000000000002E-2</v>
      </c>
      <c r="M1394" s="38" t="e">
        <f t="shared" ca="1" si="311"/>
        <v>#N/A</v>
      </c>
      <c r="N1394" s="38" t="e">
        <f ca="1">VLOOKUP(B1394,$C$7:$T1392,13,FALSE)</f>
        <v>#N/A</v>
      </c>
      <c r="O1394" s="38" t="e">
        <f t="shared" ca="1" si="312"/>
        <v>#N/A</v>
      </c>
      <c r="P1394" s="38" t="e">
        <f t="shared" ca="1" si="313"/>
        <v>#N/A</v>
      </c>
      <c r="Q1394" s="38" t="e">
        <f t="shared" ca="1" si="314"/>
        <v>#N/A</v>
      </c>
      <c r="R1394" s="38">
        <f t="shared" si="315"/>
        <v>6000</v>
      </c>
      <c r="S1394" s="38" t="e">
        <f t="shared" ca="1" si="316"/>
        <v>#N/A</v>
      </c>
      <c r="T1394" s="38" t="e">
        <f t="shared" si="317"/>
        <v>#N/A</v>
      </c>
    </row>
    <row r="1395" spans="2:20" x14ac:dyDescent="0.25">
      <c r="B1395" s="38" t="e">
        <f t="shared" ca="1" si="304"/>
        <v>#N/A</v>
      </c>
      <c r="C1395" s="40">
        <f>Кабельный_журнал!P1361</f>
        <v>0</v>
      </c>
      <c r="D1395" s="38" t="e">
        <f t="shared" ca="1" si="305"/>
        <v>#N/A</v>
      </c>
      <c r="E1395" s="41" t="s">
        <v>351</v>
      </c>
      <c r="F1395" s="38" t="e">
        <f t="shared" ca="1" si="306"/>
        <v>#N/A</v>
      </c>
      <c r="G1395" s="38" t="e">
        <f t="shared" si="307"/>
        <v>#N/A</v>
      </c>
      <c r="H1395" s="41" t="s">
        <v>350</v>
      </c>
      <c r="I1395" s="38" t="e">
        <f t="shared" si="308"/>
        <v>#N/A</v>
      </c>
      <c r="J1395" s="38" t="e">
        <f t="shared" si="309"/>
        <v>#N/A</v>
      </c>
      <c r="K1395" s="41" t="s">
        <v>348</v>
      </c>
      <c r="L1395" s="38">
        <f t="shared" si="310"/>
        <v>1.7500000000000002E-2</v>
      </c>
      <c r="M1395" s="38" t="e">
        <f t="shared" ca="1" si="311"/>
        <v>#N/A</v>
      </c>
      <c r="N1395" s="38" t="e">
        <f ca="1">VLOOKUP(B1395,$C$7:$T1393,13,FALSE)</f>
        <v>#N/A</v>
      </c>
      <c r="O1395" s="38" t="e">
        <f t="shared" ca="1" si="312"/>
        <v>#N/A</v>
      </c>
      <c r="P1395" s="38" t="e">
        <f t="shared" ca="1" si="313"/>
        <v>#N/A</v>
      </c>
      <c r="Q1395" s="38" t="e">
        <f t="shared" ca="1" si="314"/>
        <v>#N/A</v>
      </c>
      <c r="R1395" s="38">
        <f t="shared" si="315"/>
        <v>6000</v>
      </c>
      <c r="S1395" s="38" t="e">
        <f t="shared" ca="1" si="316"/>
        <v>#N/A</v>
      </c>
      <c r="T1395" s="38" t="e">
        <f t="shared" si="317"/>
        <v>#N/A</v>
      </c>
    </row>
    <row r="1396" spans="2:20" x14ac:dyDescent="0.25">
      <c r="B1396" s="38" t="e">
        <f t="shared" ca="1" si="304"/>
        <v>#N/A</v>
      </c>
      <c r="C1396" s="40">
        <f>Кабельный_журнал!P1362</f>
        <v>0</v>
      </c>
      <c r="D1396" s="38" t="e">
        <f t="shared" ca="1" si="305"/>
        <v>#N/A</v>
      </c>
      <c r="E1396" s="41" t="s">
        <v>351</v>
      </c>
      <c r="F1396" s="38" t="e">
        <f t="shared" ca="1" si="306"/>
        <v>#N/A</v>
      </c>
      <c r="G1396" s="38" t="e">
        <f t="shared" si="307"/>
        <v>#N/A</v>
      </c>
      <c r="H1396" s="41" t="s">
        <v>350</v>
      </c>
      <c r="I1396" s="38" t="e">
        <f t="shared" si="308"/>
        <v>#N/A</v>
      </c>
      <c r="J1396" s="38" t="e">
        <f t="shared" si="309"/>
        <v>#N/A</v>
      </c>
      <c r="K1396" s="41" t="s">
        <v>348</v>
      </c>
      <c r="L1396" s="38">
        <f t="shared" si="310"/>
        <v>1.7500000000000002E-2</v>
      </c>
      <c r="M1396" s="38" t="e">
        <f t="shared" ca="1" si="311"/>
        <v>#N/A</v>
      </c>
      <c r="N1396" s="38" t="e">
        <f ca="1">VLOOKUP(B1396,$C$7:$T1394,13,FALSE)</f>
        <v>#N/A</v>
      </c>
      <c r="O1396" s="38" t="e">
        <f t="shared" ca="1" si="312"/>
        <v>#N/A</v>
      </c>
      <c r="P1396" s="38" t="e">
        <f t="shared" ca="1" si="313"/>
        <v>#N/A</v>
      </c>
      <c r="Q1396" s="38" t="e">
        <f t="shared" ca="1" si="314"/>
        <v>#N/A</v>
      </c>
      <c r="R1396" s="38">
        <f t="shared" si="315"/>
        <v>6000</v>
      </c>
      <c r="S1396" s="38" t="e">
        <f t="shared" ca="1" si="316"/>
        <v>#N/A</v>
      </c>
      <c r="T1396" s="38" t="e">
        <f t="shared" si="317"/>
        <v>#N/A</v>
      </c>
    </row>
    <row r="1397" spans="2:20" x14ac:dyDescent="0.25">
      <c r="B1397" s="38" t="e">
        <f t="shared" ca="1" si="304"/>
        <v>#N/A</v>
      </c>
      <c r="C1397" s="40">
        <f>Кабельный_журнал!P1363</f>
        <v>0</v>
      </c>
      <c r="D1397" s="38" t="e">
        <f t="shared" ca="1" si="305"/>
        <v>#N/A</v>
      </c>
      <c r="E1397" s="41" t="s">
        <v>351</v>
      </c>
      <c r="F1397" s="38" t="e">
        <f t="shared" ca="1" si="306"/>
        <v>#N/A</v>
      </c>
      <c r="G1397" s="38" t="e">
        <f t="shared" si="307"/>
        <v>#N/A</v>
      </c>
      <c r="H1397" s="41" t="s">
        <v>350</v>
      </c>
      <c r="I1397" s="38" t="e">
        <f t="shared" si="308"/>
        <v>#N/A</v>
      </c>
      <c r="J1397" s="38" t="e">
        <f t="shared" si="309"/>
        <v>#N/A</v>
      </c>
      <c r="K1397" s="41" t="s">
        <v>348</v>
      </c>
      <c r="L1397" s="38">
        <f t="shared" si="310"/>
        <v>1.7500000000000002E-2</v>
      </c>
      <c r="M1397" s="38" t="e">
        <f t="shared" ca="1" si="311"/>
        <v>#N/A</v>
      </c>
      <c r="N1397" s="38" t="e">
        <f ca="1">VLOOKUP(B1397,$C$7:$T1395,13,FALSE)</f>
        <v>#N/A</v>
      </c>
      <c r="O1397" s="38" t="e">
        <f t="shared" ca="1" si="312"/>
        <v>#N/A</v>
      </c>
      <c r="P1397" s="38" t="e">
        <f t="shared" ca="1" si="313"/>
        <v>#N/A</v>
      </c>
      <c r="Q1397" s="38" t="e">
        <f t="shared" ca="1" si="314"/>
        <v>#N/A</v>
      </c>
      <c r="R1397" s="38">
        <f t="shared" si="315"/>
        <v>6000</v>
      </c>
      <c r="S1397" s="38" t="e">
        <f t="shared" ca="1" si="316"/>
        <v>#N/A</v>
      </c>
      <c r="T1397" s="38" t="e">
        <f t="shared" si="317"/>
        <v>#N/A</v>
      </c>
    </row>
    <row r="1398" spans="2:20" x14ac:dyDescent="0.25">
      <c r="B1398" s="38" t="e">
        <f t="shared" ca="1" si="304"/>
        <v>#N/A</v>
      </c>
      <c r="C1398" s="40">
        <f>Кабельный_журнал!P1364</f>
        <v>0</v>
      </c>
      <c r="D1398" s="38" t="e">
        <f t="shared" ca="1" si="305"/>
        <v>#N/A</v>
      </c>
      <c r="E1398" s="41" t="s">
        <v>351</v>
      </c>
      <c r="F1398" s="38" t="e">
        <f t="shared" ca="1" si="306"/>
        <v>#N/A</v>
      </c>
      <c r="G1398" s="38" t="e">
        <f t="shared" si="307"/>
        <v>#N/A</v>
      </c>
      <c r="H1398" s="41" t="s">
        <v>350</v>
      </c>
      <c r="I1398" s="38" t="e">
        <f t="shared" si="308"/>
        <v>#N/A</v>
      </c>
      <c r="J1398" s="38" t="e">
        <f t="shared" si="309"/>
        <v>#N/A</v>
      </c>
      <c r="K1398" s="41" t="s">
        <v>348</v>
      </c>
      <c r="L1398" s="38">
        <f t="shared" si="310"/>
        <v>1.7500000000000002E-2</v>
      </c>
      <c r="M1398" s="38" t="e">
        <f t="shared" ca="1" si="311"/>
        <v>#N/A</v>
      </c>
      <c r="N1398" s="38" t="e">
        <f ca="1">VLOOKUP(B1398,$C$7:$T1396,13,FALSE)</f>
        <v>#N/A</v>
      </c>
      <c r="O1398" s="38" t="e">
        <f t="shared" ca="1" si="312"/>
        <v>#N/A</v>
      </c>
      <c r="P1398" s="38" t="e">
        <f t="shared" ca="1" si="313"/>
        <v>#N/A</v>
      </c>
      <c r="Q1398" s="38" t="e">
        <f t="shared" ca="1" si="314"/>
        <v>#N/A</v>
      </c>
      <c r="R1398" s="38">
        <f t="shared" si="315"/>
        <v>6000</v>
      </c>
      <c r="S1398" s="38" t="e">
        <f t="shared" ca="1" si="316"/>
        <v>#N/A</v>
      </c>
      <c r="T1398" s="38" t="e">
        <f t="shared" si="317"/>
        <v>#N/A</v>
      </c>
    </row>
    <row r="1399" spans="2:20" x14ac:dyDescent="0.25">
      <c r="B1399" s="38" t="e">
        <f t="shared" ca="1" si="304"/>
        <v>#N/A</v>
      </c>
      <c r="C1399" s="40">
        <f>Кабельный_журнал!P1365</f>
        <v>0</v>
      </c>
      <c r="D1399" s="38" t="e">
        <f t="shared" ca="1" si="305"/>
        <v>#N/A</v>
      </c>
      <c r="E1399" s="41" t="s">
        <v>351</v>
      </c>
      <c r="F1399" s="38" t="e">
        <f t="shared" ca="1" si="306"/>
        <v>#N/A</v>
      </c>
      <c r="G1399" s="38" t="e">
        <f t="shared" si="307"/>
        <v>#N/A</v>
      </c>
      <c r="H1399" s="41" t="s">
        <v>350</v>
      </c>
      <c r="I1399" s="38" t="e">
        <f t="shared" si="308"/>
        <v>#N/A</v>
      </c>
      <c r="J1399" s="38" t="e">
        <f t="shared" si="309"/>
        <v>#N/A</v>
      </c>
      <c r="K1399" s="41" t="s">
        <v>348</v>
      </c>
      <c r="L1399" s="38">
        <f t="shared" si="310"/>
        <v>1.7500000000000002E-2</v>
      </c>
      <c r="M1399" s="38" t="e">
        <f t="shared" ca="1" si="311"/>
        <v>#N/A</v>
      </c>
      <c r="N1399" s="38" t="e">
        <f ca="1">VLOOKUP(B1399,$C$7:$T1397,13,FALSE)</f>
        <v>#N/A</v>
      </c>
      <c r="O1399" s="38" t="e">
        <f t="shared" ca="1" si="312"/>
        <v>#N/A</v>
      </c>
      <c r="P1399" s="38" t="e">
        <f t="shared" ca="1" si="313"/>
        <v>#N/A</v>
      </c>
      <c r="Q1399" s="38" t="e">
        <f t="shared" ca="1" si="314"/>
        <v>#N/A</v>
      </c>
      <c r="R1399" s="38">
        <f t="shared" si="315"/>
        <v>6000</v>
      </c>
      <c r="S1399" s="38" t="e">
        <f t="shared" ca="1" si="316"/>
        <v>#N/A</v>
      </c>
      <c r="T1399" s="38" t="e">
        <f t="shared" si="317"/>
        <v>#N/A</v>
      </c>
    </row>
    <row r="1400" spans="2:20" x14ac:dyDescent="0.25">
      <c r="B1400" s="38" t="e">
        <f t="shared" ca="1" si="304"/>
        <v>#N/A</v>
      </c>
      <c r="C1400" s="40">
        <f>Кабельный_журнал!P1366</f>
        <v>0</v>
      </c>
      <c r="D1400" s="38" t="e">
        <f t="shared" ca="1" si="305"/>
        <v>#N/A</v>
      </c>
      <c r="E1400" s="41" t="s">
        <v>351</v>
      </c>
      <c r="F1400" s="38" t="e">
        <f t="shared" ca="1" si="306"/>
        <v>#N/A</v>
      </c>
      <c r="G1400" s="38" t="e">
        <f t="shared" si="307"/>
        <v>#N/A</v>
      </c>
      <c r="H1400" s="41" t="s">
        <v>350</v>
      </c>
      <c r="I1400" s="38" t="e">
        <f t="shared" si="308"/>
        <v>#N/A</v>
      </c>
      <c r="J1400" s="38" t="e">
        <f t="shared" si="309"/>
        <v>#N/A</v>
      </c>
      <c r="K1400" s="41" t="s">
        <v>348</v>
      </c>
      <c r="L1400" s="38">
        <f t="shared" si="310"/>
        <v>1.7500000000000002E-2</v>
      </c>
      <c r="M1400" s="38" t="e">
        <f t="shared" ca="1" si="311"/>
        <v>#N/A</v>
      </c>
      <c r="N1400" s="38" t="e">
        <f ca="1">VLOOKUP(B1400,$C$7:$T1398,13,FALSE)</f>
        <v>#N/A</v>
      </c>
      <c r="O1400" s="38" t="e">
        <f t="shared" ca="1" si="312"/>
        <v>#N/A</v>
      </c>
      <c r="P1400" s="38" t="e">
        <f t="shared" ca="1" si="313"/>
        <v>#N/A</v>
      </c>
      <c r="Q1400" s="38" t="e">
        <f t="shared" ca="1" si="314"/>
        <v>#N/A</v>
      </c>
      <c r="R1400" s="38">
        <f t="shared" si="315"/>
        <v>6000</v>
      </c>
      <c r="S1400" s="38" t="e">
        <f t="shared" ca="1" si="316"/>
        <v>#N/A</v>
      </c>
      <c r="T1400" s="38" t="e">
        <f t="shared" si="317"/>
        <v>#N/A</v>
      </c>
    </row>
    <row r="1401" spans="2:20" x14ac:dyDescent="0.25">
      <c r="B1401" s="38" t="e">
        <f t="shared" ca="1" si="304"/>
        <v>#N/A</v>
      </c>
      <c r="C1401" s="40">
        <f>Кабельный_журнал!P1367</f>
        <v>0</v>
      </c>
      <c r="D1401" s="38" t="e">
        <f t="shared" ca="1" si="305"/>
        <v>#N/A</v>
      </c>
      <c r="E1401" s="41" t="s">
        <v>351</v>
      </c>
      <c r="F1401" s="38" t="e">
        <f t="shared" ca="1" si="306"/>
        <v>#N/A</v>
      </c>
      <c r="G1401" s="38" t="e">
        <f t="shared" si="307"/>
        <v>#N/A</v>
      </c>
      <c r="H1401" s="41" t="s">
        <v>350</v>
      </c>
      <c r="I1401" s="38" t="e">
        <f t="shared" si="308"/>
        <v>#N/A</v>
      </c>
      <c r="J1401" s="38" t="e">
        <f t="shared" si="309"/>
        <v>#N/A</v>
      </c>
      <c r="K1401" s="41" t="s">
        <v>348</v>
      </c>
      <c r="L1401" s="38">
        <f t="shared" si="310"/>
        <v>1.7500000000000002E-2</v>
      </c>
      <c r="M1401" s="38" t="e">
        <f t="shared" ca="1" si="311"/>
        <v>#N/A</v>
      </c>
      <c r="N1401" s="38" t="e">
        <f ca="1">VLOOKUP(B1401,$C$7:$T1399,13,FALSE)</f>
        <v>#N/A</v>
      </c>
      <c r="O1401" s="38" t="e">
        <f t="shared" ca="1" si="312"/>
        <v>#N/A</v>
      </c>
      <c r="P1401" s="38" t="e">
        <f t="shared" ca="1" si="313"/>
        <v>#N/A</v>
      </c>
      <c r="Q1401" s="38" t="e">
        <f t="shared" ca="1" si="314"/>
        <v>#N/A</v>
      </c>
      <c r="R1401" s="38">
        <f t="shared" si="315"/>
        <v>6000</v>
      </c>
      <c r="S1401" s="38" t="e">
        <f t="shared" ca="1" si="316"/>
        <v>#N/A</v>
      </c>
      <c r="T1401" s="38" t="e">
        <f t="shared" si="317"/>
        <v>#N/A</v>
      </c>
    </row>
    <row r="1402" spans="2:20" x14ac:dyDescent="0.25">
      <c r="B1402" s="38" t="e">
        <f t="shared" ca="1" si="304"/>
        <v>#N/A</v>
      </c>
      <c r="C1402" s="40">
        <f>Кабельный_журнал!P1368</f>
        <v>0</v>
      </c>
      <c r="D1402" s="38" t="e">
        <f t="shared" ca="1" si="305"/>
        <v>#N/A</v>
      </c>
      <c r="E1402" s="41" t="s">
        <v>351</v>
      </c>
      <c r="F1402" s="38" t="e">
        <f t="shared" ca="1" si="306"/>
        <v>#N/A</v>
      </c>
      <c r="G1402" s="38" t="e">
        <f t="shared" si="307"/>
        <v>#N/A</v>
      </c>
      <c r="H1402" s="41" t="s">
        <v>350</v>
      </c>
      <c r="I1402" s="38" t="e">
        <f t="shared" si="308"/>
        <v>#N/A</v>
      </c>
      <c r="J1402" s="38" t="e">
        <f t="shared" si="309"/>
        <v>#N/A</v>
      </c>
      <c r="K1402" s="41" t="s">
        <v>348</v>
      </c>
      <c r="L1402" s="38">
        <f t="shared" si="310"/>
        <v>1.7500000000000002E-2</v>
      </c>
      <c r="M1402" s="38" t="e">
        <f t="shared" ca="1" si="311"/>
        <v>#N/A</v>
      </c>
      <c r="N1402" s="38" t="e">
        <f ca="1">VLOOKUP(B1402,$C$7:$T1400,13,FALSE)</f>
        <v>#N/A</v>
      </c>
      <c r="O1402" s="38" t="e">
        <f t="shared" ca="1" si="312"/>
        <v>#N/A</v>
      </c>
      <c r="P1402" s="38" t="e">
        <f t="shared" ca="1" si="313"/>
        <v>#N/A</v>
      </c>
      <c r="Q1402" s="38" t="e">
        <f t="shared" ca="1" si="314"/>
        <v>#N/A</v>
      </c>
      <c r="R1402" s="38">
        <f t="shared" si="315"/>
        <v>6000</v>
      </c>
      <c r="S1402" s="38" t="e">
        <f t="shared" ca="1" si="316"/>
        <v>#N/A</v>
      </c>
      <c r="T1402" s="38" t="e">
        <f t="shared" si="317"/>
        <v>#N/A</v>
      </c>
    </row>
    <row r="1403" spans="2:20" x14ac:dyDescent="0.25">
      <c r="B1403" s="38" t="e">
        <f t="shared" ca="1" si="304"/>
        <v>#N/A</v>
      </c>
      <c r="C1403" s="40">
        <f>Кабельный_журнал!P1369</f>
        <v>0</v>
      </c>
      <c r="D1403" s="38" t="e">
        <f t="shared" ca="1" si="305"/>
        <v>#N/A</v>
      </c>
      <c r="E1403" s="41" t="s">
        <v>351</v>
      </c>
      <c r="F1403" s="38" t="e">
        <f t="shared" ca="1" si="306"/>
        <v>#N/A</v>
      </c>
      <c r="G1403" s="38" t="e">
        <f t="shared" si="307"/>
        <v>#N/A</v>
      </c>
      <c r="H1403" s="41" t="s">
        <v>350</v>
      </c>
      <c r="I1403" s="38" t="e">
        <f t="shared" si="308"/>
        <v>#N/A</v>
      </c>
      <c r="J1403" s="38" t="e">
        <f t="shared" si="309"/>
        <v>#N/A</v>
      </c>
      <c r="K1403" s="41" t="s">
        <v>348</v>
      </c>
      <c r="L1403" s="38">
        <f t="shared" si="310"/>
        <v>1.7500000000000002E-2</v>
      </c>
      <c r="M1403" s="38" t="e">
        <f t="shared" ca="1" si="311"/>
        <v>#N/A</v>
      </c>
      <c r="N1403" s="38" t="e">
        <f ca="1">VLOOKUP(B1403,$C$7:$T1401,13,FALSE)</f>
        <v>#N/A</v>
      </c>
      <c r="O1403" s="38" t="e">
        <f t="shared" ca="1" si="312"/>
        <v>#N/A</v>
      </c>
      <c r="P1403" s="38" t="e">
        <f t="shared" ca="1" si="313"/>
        <v>#N/A</v>
      </c>
      <c r="Q1403" s="38" t="e">
        <f t="shared" ca="1" si="314"/>
        <v>#N/A</v>
      </c>
      <c r="R1403" s="38">
        <f t="shared" si="315"/>
        <v>6000</v>
      </c>
      <c r="S1403" s="38" t="e">
        <f t="shared" ca="1" si="316"/>
        <v>#N/A</v>
      </c>
      <c r="T1403" s="38" t="e">
        <f t="shared" si="317"/>
        <v>#N/A</v>
      </c>
    </row>
    <row r="1404" spans="2:20" x14ac:dyDescent="0.25">
      <c r="B1404" s="38" t="e">
        <f t="shared" ca="1" si="304"/>
        <v>#N/A</v>
      </c>
      <c r="C1404" s="40">
        <f>Кабельный_журнал!P1370</f>
        <v>0</v>
      </c>
      <c r="D1404" s="38" t="e">
        <f t="shared" ca="1" si="305"/>
        <v>#N/A</v>
      </c>
      <c r="E1404" s="41" t="s">
        <v>351</v>
      </c>
      <c r="F1404" s="38" t="e">
        <f t="shared" ca="1" si="306"/>
        <v>#N/A</v>
      </c>
      <c r="G1404" s="38" t="e">
        <f t="shared" si="307"/>
        <v>#N/A</v>
      </c>
      <c r="H1404" s="41" t="s">
        <v>350</v>
      </c>
      <c r="I1404" s="38" t="e">
        <f t="shared" si="308"/>
        <v>#N/A</v>
      </c>
      <c r="J1404" s="38" t="e">
        <f t="shared" si="309"/>
        <v>#N/A</v>
      </c>
      <c r="K1404" s="41" t="s">
        <v>348</v>
      </c>
      <c r="L1404" s="38">
        <f t="shared" si="310"/>
        <v>1.7500000000000002E-2</v>
      </c>
      <c r="M1404" s="38" t="e">
        <f t="shared" ca="1" si="311"/>
        <v>#N/A</v>
      </c>
      <c r="N1404" s="38" t="e">
        <f ca="1">VLOOKUP(B1404,$C$7:$T1402,13,FALSE)</f>
        <v>#N/A</v>
      </c>
      <c r="O1404" s="38" t="e">
        <f t="shared" ca="1" si="312"/>
        <v>#N/A</v>
      </c>
      <c r="P1404" s="38" t="e">
        <f t="shared" ca="1" si="313"/>
        <v>#N/A</v>
      </c>
      <c r="Q1404" s="38" t="e">
        <f t="shared" ca="1" si="314"/>
        <v>#N/A</v>
      </c>
      <c r="R1404" s="38">
        <f t="shared" si="315"/>
        <v>6000</v>
      </c>
      <c r="S1404" s="38" t="e">
        <f t="shared" ca="1" si="316"/>
        <v>#N/A</v>
      </c>
      <c r="T1404" s="38" t="e">
        <f t="shared" si="317"/>
        <v>#N/A</v>
      </c>
    </row>
    <row r="1405" spans="2:20" x14ac:dyDescent="0.25">
      <c r="B1405" s="38" t="e">
        <f t="shared" ca="1" si="304"/>
        <v>#N/A</v>
      </c>
      <c r="C1405" s="40">
        <f>Кабельный_журнал!P1371</f>
        <v>0</v>
      </c>
      <c r="D1405" s="38" t="e">
        <f t="shared" ca="1" si="305"/>
        <v>#N/A</v>
      </c>
      <c r="E1405" s="41" t="s">
        <v>351</v>
      </c>
      <c r="F1405" s="38" t="e">
        <f t="shared" ca="1" si="306"/>
        <v>#N/A</v>
      </c>
      <c r="G1405" s="38" t="e">
        <f t="shared" si="307"/>
        <v>#N/A</v>
      </c>
      <c r="H1405" s="41" t="s">
        <v>350</v>
      </c>
      <c r="I1405" s="38" t="e">
        <f t="shared" si="308"/>
        <v>#N/A</v>
      </c>
      <c r="J1405" s="38" t="e">
        <f t="shared" si="309"/>
        <v>#N/A</v>
      </c>
      <c r="K1405" s="41" t="s">
        <v>348</v>
      </c>
      <c r="L1405" s="38">
        <f t="shared" si="310"/>
        <v>1.7500000000000002E-2</v>
      </c>
      <c r="M1405" s="38" t="e">
        <f t="shared" ca="1" si="311"/>
        <v>#N/A</v>
      </c>
      <c r="N1405" s="38" t="e">
        <f ca="1">VLOOKUP(B1405,$C$7:$T1403,13,FALSE)</f>
        <v>#N/A</v>
      </c>
      <c r="O1405" s="38" t="e">
        <f t="shared" ca="1" si="312"/>
        <v>#N/A</v>
      </c>
      <c r="P1405" s="38" t="e">
        <f t="shared" ca="1" si="313"/>
        <v>#N/A</v>
      </c>
      <c r="Q1405" s="38" t="e">
        <f t="shared" ca="1" si="314"/>
        <v>#N/A</v>
      </c>
      <c r="R1405" s="38">
        <f t="shared" si="315"/>
        <v>6000</v>
      </c>
      <c r="S1405" s="38" t="e">
        <f t="shared" ca="1" si="316"/>
        <v>#N/A</v>
      </c>
      <c r="T1405" s="38" t="e">
        <f t="shared" si="317"/>
        <v>#N/A</v>
      </c>
    </row>
    <row r="1406" spans="2:20" x14ac:dyDescent="0.25">
      <c r="B1406" s="38" t="e">
        <f t="shared" ca="1" si="304"/>
        <v>#N/A</v>
      </c>
      <c r="C1406" s="40">
        <f>Кабельный_журнал!P1372</f>
        <v>0</v>
      </c>
      <c r="D1406" s="38" t="e">
        <f t="shared" ca="1" si="305"/>
        <v>#N/A</v>
      </c>
      <c r="E1406" s="41" t="s">
        <v>351</v>
      </c>
      <c r="F1406" s="38" t="e">
        <f t="shared" ca="1" si="306"/>
        <v>#N/A</v>
      </c>
      <c r="G1406" s="38" t="e">
        <f t="shared" si="307"/>
        <v>#N/A</v>
      </c>
      <c r="H1406" s="41" t="s">
        <v>350</v>
      </c>
      <c r="I1406" s="38" t="e">
        <f t="shared" si="308"/>
        <v>#N/A</v>
      </c>
      <c r="J1406" s="38" t="e">
        <f t="shared" si="309"/>
        <v>#N/A</v>
      </c>
      <c r="K1406" s="41" t="s">
        <v>348</v>
      </c>
      <c r="L1406" s="38">
        <f t="shared" si="310"/>
        <v>1.7500000000000002E-2</v>
      </c>
      <c r="M1406" s="38" t="e">
        <f t="shared" ca="1" si="311"/>
        <v>#N/A</v>
      </c>
      <c r="N1406" s="38" t="e">
        <f ca="1">VLOOKUP(B1406,$C$7:$T1404,13,FALSE)</f>
        <v>#N/A</v>
      </c>
      <c r="O1406" s="38" t="e">
        <f t="shared" ca="1" si="312"/>
        <v>#N/A</v>
      </c>
      <c r="P1406" s="38" t="e">
        <f t="shared" ca="1" si="313"/>
        <v>#N/A</v>
      </c>
      <c r="Q1406" s="38" t="e">
        <f t="shared" ca="1" si="314"/>
        <v>#N/A</v>
      </c>
      <c r="R1406" s="38">
        <f t="shared" si="315"/>
        <v>6000</v>
      </c>
      <c r="S1406" s="38" t="e">
        <f t="shared" ca="1" si="316"/>
        <v>#N/A</v>
      </c>
      <c r="T1406" s="38" t="e">
        <f t="shared" si="317"/>
        <v>#N/A</v>
      </c>
    </row>
    <row r="1407" spans="2:20" x14ac:dyDescent="0.25">
      <c r="B1407" s="38" t="e">
        <f t="shared" ca="1" si="304"/>
        <v>#N/A</v>
      </c>
      <c r="C1407" s="40">
        <f>Кабельный_журнал!P1373</f>
        <v>0</v>
      </c>
      <c r="D1407" s="38" t="e">
        <f t="shared" ca="1" si="305"/>
        <v>#N/A</v>
      </c>
      <c r="E1407" s="41" t="s">
        <v>351</v>
      </c>
      <c r="F1407" s="38" t="e">
        <f t="shared" ca="1" si="306"/>
        <v>#N/A</v>
      </c>
      <c r="G1407" s="38" t="e">
        <f t="shared" si="307"/>
        <v>#N/A</v>
      </c>
      <c r="H1407" s="41" t="s">
        <v>350</v>
      </c>
      <c r="I1407" s="38" t="e">
        <f t="shared" si="308"/>
        <v>#N/A</v>
      </c>
      <c r="J1407" s="38" t="e">
        <f t="shared" si="309"/>
        <v>#N/A</v>
      </c>
      <c r="K1407" s="41" t="s">
        <v>348</v>
      </c>
      <c r="L1407" s="38">
        <f t="shared" si="310"/>
        <v>1.7500000000000002E-2</v>
      </c>
      <c r="M1407" s="38" t="e">
        <f t="shared" ca="1" si="311"/>
        <v>#N/A</v>
      </c>
      <c r="N1407" s="38" t="e">
        <f ca="1">VLOOKUP(B1407,$C$7:$T1405,13,FALSE)</f>
        <v>#N/A</v>
      </c>
      <c r="O1407" s="38" t="e">
        <f t="shared" ca="1" si="312"/>
        <v>#N/A</v>
      </c>
      <c r="P1407" s="38" t="e">
        <f t="shared" ca="1" si="313"/>
        <v>#N/A</v>
      </c>
      <c r="Q1407" s="38" t="e">
        <f t="shared" ca="1" si="314"/>
        <v>#N/A</v>
      </c>
      <c r="R1407" s="38">
        <f t="shared" si="315"/>
        <v>6000</v>
      </c>
      <c r="S1407" s="38" t="e">
        <f t="shared" ca="1" si="316"/>
        <v>#N/A</v>
      </c>
      <c r="T1407" s="38" t="e">
        <f t="shared" si="317"/>
        <v>#N/A</v>
      </c>
    </row>
    <row r="1408" spans="2:20" x14ac:dyDescent="0.25">
      <c r="B1408" s="38" t="e">
        <f t="shared" ca="1" si="304"/>
        <v>#N/A</v>
      </c>
      <c r="C1408" s="40">
        <f>Кабельный_журнал!P1374</f>
        <v>0</v>
      </c>
      <c r="D1408" s="38" t="e">
        <f t="shared" ca="1" si="305"/>
        <v>#N/A</v>
      </c>
      <c r="E1408" s="41" t="s">
        <v>351</v>
      </c>
      <c r="F1408" s="38" t="e">
        <f t="shared" ca="1" si="306"/>
        <v>#N/A</v>
      </c>
      <c r="G1408" s="38" t="e">
        <f t="shared" si="307"/>
        <v>#N/A</v>
      </c>
      <c r="H1408" s="41" t="s">
        <v>350</v>
      </c>
      <c r="I1408" s="38" t="e">
        <f t="shared" si="308"/>
        <v>#N/A</v>
      </c>
      <c r="J1408" s="38" t="e">
        <f t="shared" si="309"/>
        <v>#N/A</v>
      </c>
      <c r="K1408" s="41" t="s">
        <v>348</v>
      </c>
      <c r="L1408" s="38">
        <f t="shared" si="310"/>
        <v>1.7500000000000002E-2</v>
      </c>
      <c r="M1408" s="38" t="e">
        <f t="shared" ca="1" si="311"/>
        <v>#N/A</v>
      </c>
      <c r="N1408" s="38" t="e">
        <f ca="1">VLOOKUP(B1408,$C$7:$T1406,13,FALSE)</f>
        <v>#N/A</v>
      </c>
      <c r="O1408" s="38" t="e">
        <f t="shared" ca="1" si="312"/>
        <v>#N/A</v>
      </c>
      <c r="P1408" s="38" t="e">
        <f t="shared" ca="1" si="313"/>
        <v>#N/A</v>
      </c>
      <c r="Q1408" s="38" t="e">
        <f t="shared" ca="1" si="314"/>
        <v>#N/A</v>
      </c>
      <c r="R1408" s="38">
        <f t="shared" si="315"/>
        <v>6000</v>
      </c>
      <c r="S1408" s="38" t="e">
        <f t="shared" ca="1" si="316"/>
        <v>#N/A</v>
      </c>
      <c r="T1408" s="38" t="e">
        <f t="shared" si="317"/>
        <v>#N/A</v>
      </c>
    </row>
    <row r="1409" spans="2:20" x14ac:dyDescent="0.25">
      <c r="B1409" s="38" t="e">
        <f t="shared" ca="1" si="304"/>
        <v>#N/A</v>
      </c>
      <c r="C1409" s="40">
        <f>Кабельный_журнал!P1375</f>
        <v>0</v>
      </c>
      <c r="D1409" s="38" t="e">
        <f t="shared" ca="1" si="305"/>
        <v>#N/A</v>
      </c>
      <c r="E1409" s="41" t="s">
        <v>351</v>
      </c>
      <c r="F1409" s="38" t="e">
        <f t="shared" ca="1" si="306"/>
        <v>#N/A</v>
      </c>
      <c r="G1409" s="38" t="e">
        <f t="shared" si="307"/>
        <v>#N/A</v>
      </c>
      <c r="H1409" s="41" t="s">
        <v>350</v>
      </c>
      <c r="I1409" s="38" t="e">
        <f t="shared" si="308"/>
        <v>#N/A</v>
      </c>
      <c r="J1409" s="38" t="e">
        <f t="shared" si="309"/>
        <v>#N/A</v>
      </c>
      <c r="K1409" s="41" t="s">
        <v>348</v>
      </c>
      <c r="L1409" s="38">
        <f t="shared" si="310"/>
        <v>1.7500000000000002E-2</v>
      </c>
      <c r="M1409" s="38" t="e">
        <f t="shared" ca="1" si="311"/>
        <v>#N/A</v>
      </c>
      <c r="N1409" s="38" t="e">
        <f ca="1">VLOOKUP(B1409,$C$7:$T1407,13,FALSE)</f>
        <v>#N/A</v>
      </c>
      <c r="O1409" s="38" t="e">
        <f t="shared" ca="1" si="312"/>
        <v>#N/A</v>
      </c>
      <c r="P1409" s="38" t="e">
        <f t="shared" ca="1" si="313"/>
        <v>#N/A</v>
      </c>
      <c r="Q1409" s="38" t="e">
        <f t="shared" ca="1" si="314"/>
        <v>#N/A</v>
      </c>
      <c r="R1409" s="38">
        <f t="shared" si="315"/>
        <v>6000</v>
      </c>
      <c r="S1409" s="38" t="e">
        <f t="shared" ca="1" si="316"/>
        <v>#N/A</v>
      </c>
      <c r="T1409" s="38" t="e">
        <f t="shared" si="317"/>
        <v>#N/A</v>
      </c>
    </row>
    <row r="1410" spans="2:20" x14ac:dyDescent="0.25">
      <c r="B1410" s="38" t="e">
        <f t="shared" ca="1" si="304"/>
        <v>#N/A</v>
      </c>
      <c r="C1410" s="40">
        <f>Кабельный_журнал!P1376</f>
        <v>0</v>
      </c>
      <c r="D1410" s="38" t="e">
        <f t="shared" ca="1" si="305"/>
        <v>#N/A</v>
      </c>
      <c r="E1410" s="41" t="s">
        <v>351</v>
      </c>
      <c r="F1410" s="38" t="e">
        <f t="shared" ca="1" si="306"/>
        <v>#N/A</v>
      </c>
      <c r="G1410" s="38" t="e">
        <f t="shared" si="307"/>
        <v>#N/A</v>
      </c>
      <c r="H1410" s="41" t="s">
        <v>350</v>
      </c>
      <c r="I1410" s="38" t="e">
        <f t="shared" si="308"/>
        <v>#N/A</v>
      </c>
      <c r="J1410" s="38" t="e">
        <f t="shared" si="309"/>
        <v>#N/A</v>
      </c>
      <c r="K1410" s="41" t="s">
        <v>348</v>
      </c>
      <c r="L1410" s="38">
        <f t="shared" si="310"/>
        <v>1.7500000000000002E-2</v>
      </c>
      <c r="M1410" s="38" t="e">
        <f t="shared" ca="1" si="311"/>
        <v>#N/A</v>
      </c>
      <c r="N1410" s="38" t="e">
        <f ca="1">VLOOKUP(B1410,$C$7:$T1408,13,FALSE)</f>
        <v>#N/A</v>
      </c>
      <c r="O1410" s="38" t="e">
        <f t="shared" ca="1" si="312"/>
        <v>#N/A</v>
      </c>
      <c r="P1410" s="38" t="e">
        <f t="shared" ca="1" si="313"/>
        <v>#N/A</v>
      </c>
      <c r="Q1410" s="38" t="e">
        <f t="shared" ca="1" si="314"/>
        <v>#N/A</v>
      </c>
      <c r="R1410" s="38">
        <f t="shared" si="315"/>
        <v>6000</v>
      </c>
      <c r="S1410" s="38" t="e">
        <f t="shared" ca="1" si="316"/>
        <v>#N/A</v>
      </c>
      <c r="T1410" s="38" t="e">
        <f t="shared" si="317"/>
        <v>#N/A</v>
      </c>
    </row>
    <row r="1411" spans="2:20" x14ac:dyDescent="0.25">
      <c r="B1411" s="38" t="e">
        <f t="shared" ca="1" si="304"/>
        <v>#N/A</v>
      </c>
      <c r="C1411" s="40">
        <f>Кабельный_журнал!P1377</f>
        <v>0</v>
      </c>
      <c r="D1411" s="38" t="e">
        <f t="shared" ca="1" si="305"/>
        <v>#N/A</v>
      </c>
      <c r="E1411" s="41" t="s">
        <v>351</v>
      </c>
      <c r="F1411" s="38" t="e">
        <f t="shared" ca="1" si="306"/>
        <v>#N/A</v>
      </c>
      <c r="G1411" s="38" t="e">
        <f t="shared" si="307"/>
        <v>#N/A</v>
      </c>
      <c r="H1411" s="41" t="s">
        <v>350</v>
      </c>
      <c r="I1411" s="38" t="e">
        <f t="shared" si="308"/>
        <v>#N/A</v>
      </c>
      <c r="J1411" s="38" t="e">
        <f t="shared" si="309"/>
        <v>#N/A</v>
      </c>
      <c r="K1411" s="41" t="s">
        <v>348</v>
      </c>
      <c r="L1411" s="38">
        <f t="shared" si="310"/>
        <v>1.7500000000000002E-2</v>
      </c>
      <c r="M1411" s="38" t="e">
        <f t="shared" ca="1" si="311"/>
        <v>#N/A</v>
      </c>
      <c r="N1411" s="38" t="e">
        <f ca="1">VLOOKUP(B1411,$C$7:$T1409,13,FALSE)</f>
        <v>#N/A</v>
      </c>
      <c r="O1411" s="38" t="e">
        <f t="shared" ca="1" si="312"/>
        <v>#N/A</v>
      </c>
      <c r="P1411" s="38" t="e">
        <f t="shared" ca="1" si="313"/>
        <v>#N/A</v>
      </c>
      <c r="Q1411" s="38" t="e">
        <f t="shared" ca="1" si="314"/>
        <v>#N/A</v>
      </c>
      <c r="R1411" s="38">
        <f t="shared" si="315"/>
        <v>6000</v>
      </c>
      <c r="S1411" s="38" t="e">
        <f t="shared" ca="1" si="316"/>
        <v>#N/A</v>
      </c>
      <c r="T1411" s="38" t="e">
        <f t="shared" si="317"/>
        <v>#N/A</v>
      </c>
    </row>
    <row r="1412" spans="2:20" x14ac:dyDescent="0.25">
      <c r="B1412" s="38" t="e">
        <f t="shared" ca="1" si="304"/>
        <v>#N/A</v>
      </c>
      <c r="C1412" s="40">
        <f>Кабельный_журнал!P1378</f>
        <v>0</v>
      </c>
      <c r="D1412" s="38" t="e">
        <f t="shared" ca="1" si="305"/>
        <v>#N/A</v>
      </c>
      <c r="E1412" s="41" t="s">
        <v>351</v>
      </c>
      <c r="F1412" s="38" t="e">
        <f t="shared" ca="1" si="306"/>
        <v>#N/A</v>
      </c>
      <c r="G1412" s="38" t="e">
        <f t="shared" si="307"/>
        <v>#N/A</v>
      </c>
      <c r="H1412" s="41" t="s">
        <v>350</v>
      </c>
      <c r="I1412" s="38" t="e">
        <f t="shared" si="308"/>
        <v>#N/A</v>
      </c>
      <c r="J1412" s="38" t="e">
        <f t="shared" si="309"/>
        <v>#N/A</v>
      </c>
      <c r="K1412" s="41" t="s">
        <v>348</v>
      </c>
      <c r="L1412" s="38">
        <f t="shared" si="310"/>
        <v>1.7500000000000002E-2</v>
      </c>
      <c r="M1412" s="38" t="e">
        <f t="shared" ca="1" si="311"/>
        <v>#N/A</v>
      </c>
      <c r="N1412" s="38" t="e">
        <f ca="1">VLOOKUP(B1412,$C$7:$T1410,13,FALSE)</f>
        <v>#N/A</v>
      </c>
      <c r="O1412" s="38" t="e">
        <f t="shared" ca="1" si="312"/>
        <v>#N/A</v>
      </c>
      <c r="P1412" s="38" t="e">
        <f t="shared" ca="1" si="313"/>
        <v>#N/A</v>
      </c>
      <c r="Q1412" s="38" t="e">
        <f t="shared" ca="1" si="314"/>
        <v>#N/A</v>
      </c>
      <c r="R1412" s="38">
        <f t="shared" si="315"/>
        <v>6000</v>
      </c>
      <c r="S1412" s="38" t="e">
        <f t="shared" ca="1" si="316"/>
        <v>#N/A</v>
      </c>
      <c r="T1412" s="38" t="e">
        <f t="shared" si="317"/>
        <v>#N/A</v>
      </c>
    </row>
    <row r="1413" spans="2:20" x14ac:dyDescent="0.25">
      <c r="B1413" s="38" t="e">
        <f t="shared" ca="1" si="304"/>
        <v>#N/A</v>
      </c>
      <c r="C1413" s="40">
        <f>Кабельный_журнал!P1379</f>
        <v>0</v>
      </c>
      <c r="D1413" s="38" t="e">
        <f t="shared" ca="1" si="305"/>
        <v>#N/A</v>
      </c>
      <c r="E1413" s="41" t="s">
        <v>351</v>
      </c>
      <c r="F1413" s="38" t="e">
        <f t="shared" ca="1" si="306"/>
        <v>#N/A</v>
      </c>
      <c r="G1413" s="38" t="e">
        <f t="shared" si="307"/>
        <v>#N/A</v>
      </c>
      <c r="H1413" s="41" t="s">
        <v>350</v>
      </c>
      <c r="I1413" s="38" t="e">
        <f t="shared" si="308"/>
        <v>#N/A</v>
      </c>
      <c r="J1413" s="38" t="e">
        <f t="shared" si="309"/>
        <v>#N/A</v>
      </c>
      <c r="K1413" s="41" t="s">
        <v>348</v>
      </c>
      <c r="L1413" s="38">
        <f t="shared" si="310"/>
        <v>1.7500000000000002E-2</v>
      </c>
      <c r="M1413" s="38" t="e">
        <f t="shared" ca="1" si="311"/>
        <v>#N/A</v>
      </c>
      <c r="N1413" s="38" t="e">
        <f ca="1">VLOOKUP(B1413,$C$7:$T1411,13,FALSE)</f>
        <v>#N/A</v>
      </c>
      <c r="O1413" s="38" t="e">
        <f t="shared" ca="1" si="312"/>
        <v>#N/A</v>
      </c>
      <c r="P1413" s="38" t="e">
        <f t="shared" ca="1" si="313"/>
        <v>#N/A</v>
      </c>
      <c r="Q1413" s="38" t="e">
        <f t="shared" ca="1" si="314"/>
        <v>#N/A</v>
      </c>
      <c r="R1413" s="38">
        <f t="shared" si="315"/>
        <v>6000</v>
      </c>
      <c r="S1413" s="38" t="e">
        <f t="shared" ca="1" si="316"/>
        <v>#N/A</v>
      </c>
      <c r="T1413" s="38" t="e">
        <f t="shared" si="317"/>
        <v>#N/A</v>
      </c>
    </row>
    <row r="1414" spans="2:20" x14ac:dyDescent="0.25">
      <c r="B1414" s="38" t="e">
        <f t="shared" ca="1" si="304"/>
        <v>#N/A</v>
      </c>
      <c r="C1414" s="40">
        <f>Кабельный_журнал!P1380</f>
        <v>0</v>
      </c>
      <c r="D1414" s="38" t="e">
        <f t="shared" ca="1" si="305"/>
        <v>#N/A</v>
      </c>
      <c r="E1414" s="41" t="s">
        <v>351</v>
      </c>
      <c r="F1414" s="38" t="e">
        <f t="shared" ca="1" si="306"/>
        <v>#N/A</v>
      </c>
      <c r="G1414" s="38" t="e">
        <f t="shared" si="307"/>
        <v>#N/A</v>
      </c>
      <c r="H1414" s="41" t="s">
        <v>350</v>
      </c>
      <c r="I1414" s="38" t="e">
        <f t="shared" si="308"/>
        <v>#N/A</v>
      </c>
      <c r="J1414" s="38" t="e">
        <f t="shared" si="309"/>
        <v>#N/A</v>
      </c>
      <c r="K1414" s="41" t="s">
        <v>348</v>
      </c>
      <c r="L1414" s="38">
        <f t="shared" si="310"/>
        <v>1.7500000000000002E-2</v>
      </c>
      <c r="M1414" s="38" t="e">
        <f t="shared" ca="1" si="311"/>
        <v>#N/A</v>
      </c>
      <c r="N1414" s="38" t="e">
        <f ca="1">VLOOKUP(B1414,$C$7:$T1412,13,FALSE)</f>
        <v>#N/A</v>
      </c>
      <c r="O1414" s="38" t="e">
        <f t="shared" ca="1" si="312"/>
        <v>#N/A</v>
      </c>
      <c r="P1414" s="38" t="e">
        <f t="shared" ca="1" si="313"/>
        <v>#N/A</v>
      </c>
      <c r="Q1414" s="38" t="e">
        <f t="shared" ca="1" si="314"/>
        <v>#N/A</v>
      </c>
      <c r="R1414" s="38">
        <f t="shared" si="315"/>
        <v>6000</v>
      </c>
      <c r="S1414" s="38" t="e">
        <f t="shared" ca="1" si="316"/>
        <v>#N/A</v>
      </c>
      <c r="T1414" s="38" t="e">
        <f t="shared" si="317"/>
        <v>#N/A</v>
      </c>
    </row>
    <row r="1415" spans="2:20" x14ac:dyDescent="0.25">
      <c r="B1415" s="38" t="e">
        <f t="shared" ca="1" si="304"/>
        <v>#N/A</v>
      </c>
      <c r="C1415" s="40">
        <f>Кабельный_журнал!P1381</f>
        <v>0</v>
      </c>
      <c r="D1415" s="38" t="e">
        <f t="shared" ca="1" si="305"/>
        <v>#N/A</v>
      </c>
      <c r="E1415" s="41" t="s">
        <v>351</v>
      </c>
      <c r="F1415" s="38" t="e">
        <f t="shared" ca="1" si="306"/>
        <v>#N/A</v>
      </c>
      <c r="G1415" s="38" t="e">
        <f t="shared" si="307"/>
        <v>#N/A</v>
      </c>
      <c r="H1415" s="41" t="s">
        <v>350</v>
      </c>
      <c r="I1415" s="38" t="e">
        <f t="shared" si="308"/>
        <v>#N/A</v>
      </c>
      <c r="J1415" s="38" t="e">
        <f t="shared" si="309"/>
        <v>#N/A</v>
      </c>
      <c r="K1415" s="41" t="s">
        <v>348</v>
      </c>
      <c r="L1415" s="38">
        <f t="shared" si="310"/>
        <v>1.7500000000000002E-2</v>
      </c>
      <c r="M1415" s="38" t="e">
        <f t="shared" ca="1" si="311"/>
        <v>#N/A</v>
      </c>
      <c r="N1415" s="38" t="e">
        <f ca="1">VLOOKUP(B1415,$C$7:$T1413,13,FALSE)</f>
        <v>#N/A</v>
      </c>
      <c r="O1415" s="38" t="e">
        <f t="shared" ca="1" si="312"/>
        <v>#N/A</v>
      </c>
      <c r="P1415" s="38" t="e">
        <f t="shared" ca="1" si="313"/>
        <v>#N/A</v>
      </c>
      <c r="Q1415" s="38" t="e">
        <f t="shared" ca="1" si="314"/>
        <v>#N/A</v>
      </c>
      <c r="R1415" s="38">
        <f t="shared" si="315"/>
        <v>6000</v>
      </c>
      <c r="S1415" s="38" t="e">
        <f t="shared" ca="1" si="316"/>
        <v>#N/A</v>
      </c>
      <c r="T1415" s="38" t="e">
        <f t="shared" si="317"/>
        <v>#N/A</v>
      </c>
    </row>
    <row r="1416" spans="2:20" x14ac:dyDescent="0.25">
      <c r="B1416" s="38" t="e">
        <f t="shared" ca="1" si="304"/>
        <v>#N/A</v>
      </c>
      <c r="C1416" s="40">
        <f>Кабельный_журнал!P1382</f>
        <v>0</v>
      </c>
      <c r="D1416" s="38" t="e">
        <f t="shared" ca="1" si="305"/>
        <v>#N/A</v>
      </c>
      <c r="E1416" s="41" t="s">
        <v>351</v>
      </c>
      <c r="F1416" s="38" t="e">
        <f t="shared" ca="1" si="306"/>
        <v>#N/A</v>
      </c>
      <c r="G1416" s="38" t="e">
        <f t="shared" si="307"/>
        <v>#N/A</v>
      </c>
      <c r="H1416" s="41" t="s">
        <v>350</v>
      </c>
      <c r="I1416" s="38" t="e">
        <f t="shared" si="308"/>
        <v>#N/A</v>
      </c>
      <c r="J1416" s="38" t="e">
        <f t="shared" si="309"/>
        <v>#N/A</v>
      </c>
      <c r="K1416" s="41" t="s">
        <v>348</v>
      </c>
      <c r="L1416" s="38">
        <f t="shared" si="310"/>
        <v>1.7500000000000002E-2</v>
      </c>
      <c r="M1416" s="38" t="e">
        <f t="shared" ca="1" si="311"/>
        <v>#N/A</v>
      </c>
      <c r="N1416" s="38" t="e">
        <f ca="1">VLOOKUP(B1416,$C$7:$T1414,13,FALSE)</f>
        <v>#N/A</v>
      </c>
      <c r="O1416" s="38" t="e">
        <f t="shared" ca="1" si="312"/>
        <v>#N/A</v>
      </c>
      <c r="P1416" s="38" t="e">
        <f t="shared" ca="1" si="313"/>
        <v>#N/A</v>
      </c>
      <c r="Q1416" s="38" t="e">
        <f t="shared" ca="1" si="314"/>
        <v>#N/A</v>
      </c>
      <c r="R1416" s="38">
        <f t="shared" si="315"/>
        <v>6000</v>
      </c>
      <c r="S1416" s="38" t="e">
        <f t="shared" ca="1" si="316"/>
        <v>#N/A</v>
      </c>
      <c r="T1416" s="38" t="e">
        <f t="shared" si="317"/>
        <v>#N/A</v>
      </c>
    </row>
    <row r="1417" spans="2:20" x14ac:dyDescent="0.25">
      <c r="B1417" s="38" t="e">
        <f t="shared" ca="1" si="304"/>
        <v>#N/A</v>
      </c>
      <c r="C1417" s="40">
        <f>Кабельный_журнал!P1383</f>
        <v>0</v>
      </c>
      <c r="D1417" s="38" t="e">
        <f t="shared" ca="1" si="305"/>
        <v>#N/A</v>
      </c>
      <c r="E1417" s="41" t="s">
        <v>351</v>
      </c>
      <c r="F1417" s="38" t="e">
        <f t="shared" ca="1" si="306"/>
        <v>#N/A</v>
      </c>
      <c r="G1417" s="38" t="e">
        <f t="shared" si="307"/>
        <v>#N/A</v>
      </c>
      <c r="H1417" s="41" t="s">
        <v>350</v>
      </c>
      <c r="I1417" s="38" t="e">
        <f t="shared" si="308"/>
        <v>#N/A</v>
      </c>
      <c r="J1417" s="38" t="e">
        <f t="shared" si="309"/>
        <v>#N/A</v>
      </c>
      <c r="K1417" s="41" t="s">
        <v>348</v>
      </c>
      <c r="L1417" s="38">
        <f t="shared" si="310"/>
        <v>1.7500000000000002E-2</v>
      </c>
      <c r="M1417" s="38" t="e">
        <f t="shared" ca="1" si="311"/>
        <v>#N/A</v>
      </c>
      <c r="N1417" s="38" t="e">
        <f ca="1">VLOOKUP(B1417,$C$7:$T1415,13,FALSE)</f>
        <v>#N/A</v>
      </c>
      <c r="O1417" s="38" t="e">
        <f t="shared" ca="1" si="312"/>
        <v>#N/A</v>
      </c>
      <c r="P1417" s="38" t="e">
        <f t="shared" ca="1" si="313"/>
        <v>#N/A</v>
      </c>
      <c r="Q1417" s="38" t="e">
        <f t="shared" ca="1" si="314"/>
        <v>#N/A</v>
      </c>
      <c r="R1417" s="38">
        <f t="shared" si="315"/>
        <v>6000</v>
      </c>
      <c r="S1417" s="38" t="e">
        <f t="shared" ca="1" si="316"/>
        <v>#N/A</v>
      </c>
      <c r="T1417" s="38" t="e">
        <f t="shared" si="317"/>
        <v>#N/A</v>
      </c>
    </row>
    <row r="1418" spans="2:20" x14ac:dyDescent="0.25">
      <c r="B1418" s="38" t="e">
        <f t="shared" ca="1" si="304"/>
        <v>#N/A</v>
      </c>
      <c r="C1418" s="40">
        <f>Кабельный_журнал!P1384</f>
        <v>0</v>
      </c>
      <c r="D1418" s="38" t="e">
        <f t="shared" ca="1" si="305"/>
        <v>#N/A</v>
      </c>
      <c r="E1418" s="41" t="s">
        <v>351</v>
      </c>
      <c r="F1418" s="38" t="e">
        <f t="shared" ca="1" si="306"/>
        <v>#N/A</v>
      </c>
      <c r="G1418" s="38" t="e">
        <f t="shared" si="307"/>
        <v>#N/A</v>
      </c>
      <c r="H1418" s="41" t="s">
        <v>350</v>
      </c>
      <c r="I1418" s="38" t="e">
        <f t="shared" si="308"/>
        <v>#N/A</v>
      </c>
      <c r="J1418" s="38" t="e">
        <f t="shared" si="309"/>
        <v>#N/A</v>
      </c>
      <c r="K1418" s="41" t="s">
        <v>348</v>
      </c>
      <c r="L1418" s="38">
        <f t="shared" si="310"/>
        <v>1.7500000000000002E-2</v>
      </c>
      <c r="M1418" s="38" t="e">
        <f t="shared" ca="1" si="311"/>
        <v>#N/A</v>
      </c>
      <c r="N1418" s="38" t="e">
        <f ca="1">VLOOKUP(B1418,$C$7:$T1416,13,FALSE)</f>
        <v>#N/A</v>
      </c>
      <c r="O1418" s="38" t="e">
        <f t="shared" ca="1" si="312"/>
        <v>#N/A</v>
      </c>
      <c r="P1418" s="38" t="e">
        <f t="shared" ca="1" si="313"/>
        <v>#N/A</v>
      </c>
      <c r="Q1418" s="38" t="e">
        <f t="shared" ca="1" si="314"/>
        <v>#N/A</v>
      </c>
      <c r="R1418" s="38">
        <f t="shared" si="315"/>
        <v>6000</v>
      </c>
      <c r="S1418" s="38" t="e">
        <f t="shared" ca="1" si="316"/>
        <v>#N/A</v>
      </c>
      <c r="T1418" s="38" t="e">
        <f t="shared" si="317"/>
        <v>#N/A</v>
      </c>
    </row>
    <row r="1419" spans="2:20" x14ac:dyDescent="0.25">
      <c r="B1419" s="38" t="e">
        <f t="shared" ca="1" si="304"/>
        <v>#N/A</v>
      </c>
      <c r="C1419" s="40">
        <f>Кабельный_журнал!P1385</f>
        <v>0</v>
      </c>
      <c r="D1419" s="38" t="e">
        <f t="shared" ca="1" si="305"/>
        <v>#N/A</v>
      </c>
      <c r="E1419" s="41" t="s">
        <v>351</v>
      </c>
      <c r="F1419" s="38" t="e">
        <f t="shared" ca="1" si="306"/>
        <v>#N/A</v>
      </c>
      <c r="G1419" s="38" t="e">
        <f t="shared" si="307"/>
        <v>#N/A</v>
      </c>
      <c r="H1419" s="41" t="s">
        <v>350</v>
      </c>
      <c r="I1419" s="38" t="e">
        <f t="shared" si="308"/>
        <v>#N/A</v>
      </c>
      <c r="J1419" s="38" t="e">
        <f t="shared" si="309"/>
        <v>#N/A</v>
      </c>
      <c r="K1419" s="41" t="s">
        <v>348</v>
      </c>
      <c r="L1419" s="38">
        <f t="shared" si="310"/>
        <v>1.7500000000000002E-2</v>
      </c>
      <c r="M1419" s="38" t="e">
        <f t="shared" ca="1" si="311"/>
        <v>#N/A</v>
      </c>
      <c r="N1419" s="38" t="e">
        <f ca="1">VLOOKUP(B1419,$C$7:$T1417,13,FALSE)</f>
        <v>#N/A</v>
      </c>
      <c r="O1419" s="38" t="e">
        <f t="shared" ca="1" si="312"/>
        <v>#N/A</v>
      </c>
      <c r="P1419" s="38" t="e">
        <f t="shared" ca="1" si="313"/>
        <v>#N/A</v>
      </c>
      <c r="Q1419" s="38" t="e">
        <f t="shared" ca="1" si="314"/>
        <v>#N/A</v>
      </c>
      <c r="R1419" s="38">
        <f t="shared" si="315"/>
        <v>6000</v>
      </c>
      <c r="S1419" s="38" t="e">
        <f t="shared" ca="1" si="316"/>
        <v>#N/A</v>
      </c>
      <c r="T1419" s="38" t="e">
        <f t="shared" si="317"/>
        <v>#N/A</v>
      </c>
    </row>
    <row r="1420" spans="2:20" x14ac:dyDescent="0.25">
      <c r="B1420" s="38" t="e">
        <f t="shared" ca="1" si="304"/>
        <v>#N/A</v>
      </c>
      <c r="C1420" s="40">
        <f>Кабельный_журнал!P1386</f>
        <v>0</v>
      </c>
      <c r="D1420" s="38" t="e">
        <f t="shared" ca="1" si="305"/>
        <v>#N/A</v>
      </c>
      <c r="E1420" s="41" t="s">
        <v>351</v>
      </c>
      <c r="F1420" s="38" t="e">
        <f t="shared" ca="1" si="306"/>
        <v>#N/A</v>
      </c>
      <c r="G1420" s="38" t="e">
        <f t="shared" si="307"/>
        <v>#N/A</v>
      </c>
      <c r="H1420" s="41" t="s">
        <v>350</v>
      </c>
      <c r="I1420" s="38" t="e">
        <f t="shared" si="308"/>
        <v>#N/A</v>
      </c>
      <c r="J1420" s="38" t="e">
        <f t="shared" si="309"/>
        <v>#N/A</v>
      </c>
      <c r="K1420" s="41" t="s">
        <v>348</v>
      </c>
      <c r="L1420" s="38">
        <f t="shared" si="310"/>
        <v>1.7500000000000002E-2</v>
      </c>
      <c r="M1420" s="38" t="e">
        <f t="shared" ca="1" si="311"/>
        <v>#N/A</v>
      </c>
      <c r="N1420" s="38" t="e">
        <f ca="1">VLOOKUP(B1420,$C$7:$T1418,13,FALSE)</f>
        <v>#N/A</v>
      </c>
      <c r="O1420" s="38" t="e">
        <f t="shared" ca="1" si="312"/>
        <v>#N/A</v>
      </c>
      <c r="P1420" s="38" t="e">
        <f t="shared" ca="1" si="313"/>
        <v>#N/A</v>
      </c>
      <c r="Q1420" s="38" t="e">
        <f t="shared" ca="1" si="314"/>
        <v>#N/A</v>
      </c>
      <c r="R1420" s="38">
        <f t="shared" si="315"/>
        <v>6000</v>
      </c>
      <c r="S1420" s="38" t="e">
        <f t="shared" ca="1" si="316"/>
        <v>#N/A</v>
      </c>
      <c r="T1420" s="38" t="e">
        <f t="shared" si="317"/>
        <v>#N/A</v>
      </c>
    </row>
    <row r="1421" spans="2:20" x14ac:dyDescent="0.25">
      <c r="B1421" s="38" t="e">
        <f t="shared" ca="1" si="304"/>
        <v>#N/A</v>
      </c>
      <c r="C1421" s="40">
        <f>Кабельный_журнал!P1387</f>
        <v>0</v>
      </c>
      <c r="D1421" s="38" t="e">
        <f t="shared" ca="1" si="305"/>
        <v>#N/A</v>
      </c>
      <c r="E1421" s="41" t="s">
        <v>351</v>
      </c>
      <c r="F1421" s="38" t="e">
        <f t="shared" ca="1" si="306"/>
        <v>#N/A</v>
      </c>
      <c r="G1421" s="38" t="e">
        <f t="shared" si="307"/>
        <v>#N/A</v>
      </c>
      <c r="H1421" s="41" t="s">
        <v>350</v>
      </c>
      <c r="I1421" s="38" t="e">
        <f t="shared" si="308"/>
        <v>#N/A</v>
      </c>
      <c r="J1421" s="38" t="e">
        <f t="shared" si="309"/>
        <v>#N/A</v>
      </c>
      <c r="K1421" s="41" t="s">
        <v>348</v>
      </c>
      <c r="L1421" s="38">
        <f t="shared" si="310"/>
        <v>1.7500000000000002E-2</v>
      </c>
      <c r="M1421" s="38" t="e">
        <f t="shared" ca="1" si="311"/>
        <v>#N/A</v>
      </c>
      <c r="N1421" s="38" t="e">
        <f ca="1">VLOOKUP(B1421,$C$7:$T1419,13,FALSE)</f>
        <v>#N/A</v>
      </c>
      <c r="O1421" s="38" t="e">
        <f t="shared" ca="1" si="312"/>
        <v>#N/A</v>
      </c>
      <c r="P1421" s="38" t="e">
        <f t="shared" ca="1" si="313"/>
        <v>#N/A</v>
      </c>
      <c r="Q1421" s="38" t="e">
        <f t="shared" ca="1" si="314"/>
        <v>#N/A</v>
      </c>
      <c r="R1421" s="38">
        <f t="shared" si="315"/>
        <v>6000</v>
      </c>
      <c r="S1421" s="38" t="e">
        <f t="shared" ca="1" si="316"/>
        <v>#N/A</v>
      </c>
      <c r="T1421" s="38" t="e">
        <f t="shared" si="317"/>
        <v>#N/A</v>
      </c>
    </row>
    <row r="1422" spans="2:20" x14ac:dyDescent="0.25">
      <c r="B1422" s="38" t="e">
        <f t="shared" ca="1" si="304"/>
        <v>#N/A</v>
      </c>
      <c r="C1422" s="40">
        <f>Кабельный_журнал!P1388</f>
        <v>0</v>
      </c>
      <c r="D1422" s="38" t="e">
        <f t="shared" ca="1" si="305"/>
        <v>#N/A</v>
      </c>
      <c r="E1422" s="41" t="s">
        <v>351</v>
      </c>
      <c r="F1422" s="38" t="e">
        <f t="shared" ca="1" si="306"/>
        <v>#N/A</v>
      </c>
      <c r="G1422" s="38" t="e">
        <f t="shared" si="307"/>
        <v>#N/A</v>
      </c>
      <c r="H1422" s="41" t="s">
        <v>350</v>
      </c>
      <c r="I1422" s="38" t="e">
        <f t="shared" si="308"/>
        <v>#N/A</v>
      </c>
      <c r="J1422" s="38" t="e">
        <f t="shared" si="309"/>
        <v>#N/A</v>
      </c>
      <c r="K1422" s="41" t="s">
        <v>348</v>
      </c>
      <c r="L1422" s="38">
        <f t="shared" si="310"/>
        <v>1.7500000000000002E-2</v>
      </c>
      <c r="M1422" s="38" t="e">
        <f t="shared" ca="1" si="311"/>
        <v>#N/A</v>
      </c>
      <c r="N1422" s="38" t="e">
        <f ca="1">VLOOKUP(B1422,$C$7:$T1420,13,FALSE)</f>
        <v>#N/A</v>
      </c>
      <c r="O1422" s="38" t="e">
        <f t="shared" ca="1" si="312"/>
        <v>#N/A</v>
      </c>
      <c r="P1422" s="38" t="e">
        <f t="shared" ca="1" si="313"/>
        <v>#N/A</v>
      </c>
      <c r="Q1422" s="38" t="e">
        <f t="shared" ca="1" si="314"/>
        <v>#N/A</v>
      </c>
      <c r="R1422" s="38">
        <f t="shared" si="315"/>
        <v>6000</v>
      </c>
      <c r="S1422" s="38" t="e">
        <f t="shared" ca="1" si="316"/>
        <v>#N/A</v>
      </c>
      <c r="T1422" s="38" t="e">
        <f t="shared" si="317"/>
        <v>#N/A</v>
      </c>
    </row>
    <row r="1423" spans="2:20" x14ac:dyDescent="0.25">
      <c r="B1423" s="38" t="e">
        <f t="shared" ca="1" si="304"/>
        <v>#N/A</v>
      </c>
      <c r="C1423" s="40">
        <f>Кабельный_журнал!P1389</f>
        <v>0</v>
      </c>
      <c r="D1423" s="38" t="e">
        <f t="shared" ca="1" si="305"/>
        <v>#N/A</v>
      </c>
      <c r="E1423" s="41" t="s">
        <v>351</v>
      </c>
      <c r="F1423" s="38" t="e">
        <f t="shared" ca="1" si="306"/>
        <v>#N/A</v>
      </c>
      <c r="G1423" s="38" t="e">
        <f t="shared" si="307"/>
        <v>#N/A</v>
      </c>
      <c r="H1423" s="41" t="s">
        <v>350</v>
      </c>
      <c r="I1423" s="38" t="e">
        <f t="shared" si="308"/>
        <v>#N/A</v>
      </c>
      <c r="J1423" s="38" t="e">
        <f t="shared" si="309"/>
        <v>#N/A</v>
      </c>
      <c r="K1423" s="41" t="s">
        <v>348</v>
      </c>
      <c r="L1423" s="38">
        <f t="shared" si="310"/>
        <v>1.7500000000000002E-2</v>
      </c>
      <c r="M1423" s="38" t="e">
        <f t="shared" ca="1" si="311"/>
        <v>#N/A</v>
      </c>
      <c r="N1423" s="38" t="e">
        <f ca="1">VLOOKUP(B1423,$C$7:$T1421,13,FALSE)</f>
        <v>#N/A</v>
      </c>
      <c r="O1423" s="38" t="e">
        <f t="shared" ca="1" si="312"/>
        <v>#N/A</v>
      </c>
      <c r="P1423" s="38" t="e">
        <f t="shared" ca="1" si="313"/>
        <v>#N/A</v>
      </c>
      <c r="Q1423" s="38" t="e">
        <f t="shared" ca="1" si="314"/>
        <v>#N/A</v>
      </c>
      <c r="R1423" s="38">
        <f t="shared" si="315"/>
        <v>6000</v>
      </c>
      <c r="S1423" s="38" t="e">
        <f t="shared" ca="1" si="316"/>
        <v>#N/A</v>
      </c>
      <c r="T1423" s="38" t="e">
        <f t="shared" si="317"/>
        <v>#N/A</v>
      </c>
    </row>
    <row r="1424" spans="2:20" x14ac:dyDescent="0.25">
      <c r="B1424" s="38" t="e">
        <f t="shared" ca="1" si="304"/>
        <v>#N/A</v>
      </c>
      <c r="C1424" s="40">
        <f>Кабельный_журнал!P1390</f>
        <v>0</v>
      </c>
      <c r="D1424" s="38" t="e">
        <f t="shared" ca="1" si="305"/>
        <v>#N/A</v>
      </c>
      <c r="E1424" s="41" t="s">
        <v>351</v>
      </c>
      <c r="F1424" s="38" t="e">
        <f t="shared" ca="1" si="306"/>
        <v>#N/A</v>
      </c>
      <c r="G1424" s="38" t="e">
        <f t="shared" si="307"/>
        <v>#N/A</v>
      </c>
      <c r="H1424" s="41" t="s">
        <v>350</v>
      </c>
      <c r="I1424" s="38" t="e">
        <f t="shared" si="308"/>
        <v>#N/A</v>
      </c>
      <c r="J1424" s="38" t="e">
        <f t="shared" si="309"/>
        <v>#N/A</v>
      </c>
      <c r="K1424" s="41" t="s">
        <v>348</v>
      </c>
      <c r="L1424" s="38">
        <f t="shared" si="310"/>
        <v>1.7500000000000002E-2</v>
      </c>
      <c r="M1424" s="38" t="e">
        <f t="shared" ca="1" si="311"/>
        <v>#N/A</v>
      </c>
      <c r="N1424" s="38" t="e">
        <f ca="1">VLOOKUP(B1424,$C$7:$T1422,13,FALSE)</f>
        <v>#N/A</v>
      </c>
      <c r="O1424" s="38" t="e">
        <f t="shared" ca="1" si="312"/>
        <v>#N/A</v>
      </c>
      <c r="P1424" s="38" t="e">
        <f t="shared" ca="1" si="313"/>
        <v>#N/A</v>
      </c>
      <c r="Q1424" s="38" t="e">
        <f t="shared" ca="1" si="314"/>
        <v>#N/A</v>
      </c>
      <c r="R1424" s="38">
        <f t="shared" si="315"/>
        <v>6000</v>
      </c>
      <c r="S1424" s="38" t="e">
        <f t="shared" ca="1" si="316"/>
        <v>#N/A</v>
      </c>
      <c r="T1424" s="38" t="e">
        <f t="shared" si="317"/>
        <v>#N/A</v>
      </c>
    </row>
    <row r="1425" spans="2:20" x14ac:dyDescent="0.25">
      <c r="B1425" s="38" t="e">
        <f t="shared" ca="1" si="304"/>
        <v>#N/A</v>
      </c>
      <c r="C1425" s="40">
        <f>Кабельный_журнал!P1391</f>
        <v>0</v>
      </c>
      <c r="D1425" s="38" t="e">
        <f t="shared" ca="1" si="305"/>
        <v>#N/A</v>
      </c>
      <c r="E1425" s="41" t="s">
        <v>351</v>
      </c>
      <c r="F1425" s="38" t="e">
        <f t="shared" ca="1" si="306"/>
        <v>#N/A</v>
      </c>
      <c r="G1425" s="38" t="e">
        <f t="shared" si="307"/>
        <v>#N/A</v>
      </c>
      <c r="H1425" s="41" t="s">
        <v>350</v>
      </c>
      <c r="I1425" s="38" t="e">
        <f t="shared" si="308"/>
        <v>#N/A</v>
      </c>
      <c r="J1425" s="38" t="e">
        <f t="shared" si="309"/>
        <v>#N/A</v>
      </c>
      <c r="K1425" s="41" t="s">
        <v>348</v>
      </c>
      <c r="L1425" s="38">
        <f t="shared" si="310"/>
        <v>1.7500000000000002E-2</v>
      </c>
      <c r="M1425" s="38" t="e">
        <f t="shared" ca="1" si="311"/>
        <v>#N/A</v>
      </c>
      <c r="N1425" s="38" t="e">
        <f ca="1">VLOOKUP(B1425,$C$7:$T1423,13,FALSE)</f>
        <v>#N/A</v>
      </c>
      <c r="O1425" s="38" t="e">
        <f t="shared" ca="1" si="312"/>
        <v>#N/A</v>
      </c>
      <c r="P1425" s="38" t="e">
        <f t="shared" ca="1" si="313"/>
        <v>#N/A</v>
      </c>
      <c r="Q1425" s="38" t="e">
        <f t="shared" ca="1" si="314"/>
        <v>#N/A</v>
      </c>
      <c r="R1425" s="38">
        <f t="shared" si="315"/>
        <v>6000</v>
      </c>
      <c r="S1425" s="38" t="e">
        <f t="shared" ca="1" si="316"/>
        <v>#N/A</v>
      </c>
      <c r="T1425" s="38" t="e">
        <f t="shared" si="317"/>
        <v>#N/A</v>
      </c>
    </row>
    <row r="1426" spans="2:20" x14ac:dyDescent="0.25">
      <c r="B1426" s="38" t="e">
        <f t="shared" ca="1" si="304"/>
        <v>#N/A</v>
      </c>
      <c r="C1426" s="40">
        <f>Кабельный_журнал!P1392</f>
        <v>0</v>
      </c>
      <c r="D1426" s="38" t="e">
        <f t="shared" ca="1" si="305"/>
        <v>#N/A</v>
      </c>
      <c r="E1426" s="41" t="s">
        <v>351</v>
      </c>
      <c r="F1426" s="38" t="e">
        <f t="shared" ca="1" si="306"/>
        <v>#N/A</v>
      </c>
      <c r="G1426" s="38" t="e">
        <f t="shared" si="307"/>
        <v>#N/A</v>
      </c>
      <c r="H1426" s="41" t="s">
        <v>350</v>
      </c>
      <c r="I1426" s="38" t="e">
        <f t="shared" si="308"/>
        <v>#N/A</v>
      </c>
      <c r="J1426" s="38" t="e">
        <f t="shared" si="309"/>
        <v>#N/A</v>
      </c>
      <c r="K1426" s="41" t="s">
        <v>348</v>
      </c>
      <c r="L1426" s="38">
        <f t="shared" si="310"/>
        <v>1.7500000000000002E-2</v>
      </c>
      <c r="M1426" s="38" t="e">
        <f t="shared" ca="1" si="311"/>
        <v>#N/A</v>
      </c>
      <c r="N1426" s="38" t="e">
        <f ca="1">VLOOKUP(B1426,$C$7:$T1424,13,FALSE)</f>
        <v>#N/A</v>
      </c>
      <c r="O1426" s="38" t="e">
        <f t="shared" ca="1" si="312"/>
        <v>#N/A</v>
      </c>
      <c r="P1426" s="38" t="e">
        <f t="shared" ca="1" si="313"/>
        <v>#N/A</v>
      </c>
      <c r="Q1426" s="38" t="e">
        <f t="shared" ca="1" si="314"/>
        <v>#N/A</v>
      </c>
      <c r="R1426" s="38">
        <f t="shared" si="315"/>
        <v>6000</v>
      </c>
      <c r="S1426" s="38" t="e">
        <f t="shared" ca="1" si="316"/>
        <v>#N/A</v>
      </c>
      <c r="T1426" s="38" t="e">
        <f t="shared" si="317"/>
        <v>#N/A</v>
      </c>
    </row>
    <row r="1427" spans="2:20" x14ac:dyDescent="0.25">
      <c r="B1427" s="38" t="e">
        <f t="shared" ca="1" si="304"/>
        <v>#N/A</v>
      </c>
      <c r="C1427" s="40">
        <f>Кабельный_журнал!P1393</f>
        <v>0</v>
      </c>
      <c r="D1427" s="38" t="e">
        <f t="shared" ca="1" si="305"/>
        <v>#N/A</v>
      </c>
      <c r="E1427" s="41" t="s">
        <v>351</v>
      </c>
      <c r="F1427" s="38" t="e">
        <f t="shared" ca="1" si="306"/>
        <v>#N/A</v>
      </c>
      <c r="G1427" s="38" t="e">
        <f t="shared" si="307"/>
        <v>#N/A</v>
      </c>
      <c r="H1427" s="41" t="s">
        <v>350</v>
      </c>
      <c r="I1427" s="38" t="e">
        <f t="shared" si="308"/>
        <v>#N/A</v>
      </c>
      <c r="J1427" s="38" t="e">
        <f t="shared" si="309"/>
        <v>#N/A</v>
      </c>
      <c r="K1427" s="41" t="s">
        <v>348</v>
      </c>
      <c r="L1427" s="38">
        <f t="shared" si="310"/>
        <v>1.7500000000000002E-2</v>
      </c>
      <c r="M1427" s="38" t="e">
        <f t="shared" ca="1" si="311"/>
        <v>#N/A</v>
      </c>
      <c r="N1427" s="38" t="e">
        <f ca="1">VLOOKUP(B1427,$C$7:$T1425,13,FALSE)</f>
        <v>#N/A</v>
      </c>
      <c r="O1427" s="38" t="e">
        <f t="shared" ca="1" si="312"/>
        <v>#N/A</v>
      </c>
      <c r="P1427" s="38" t="e">
        <f t="shared" ca="1" si="313"/>
        <v>#N/A</v>
      </c>
      <c r="Q1427" s="38" t="e">
        <f t="shared" ca="1" si="314"/>
        <v>#N/A</v>
      </c>
      <c r="R1427" s="38">
        <f t="shared" si="315"/>
        <v>6000</v>
      </c>
      <c r="S1427" s="38" t="e">
        <f t="shared" ca="1" si="316"/>
        <v>#N/A</v>
      </c>
      <c r="T1427" s="38" t="e">
        <f t="shared" si="317"/>
        <v>#N/A</v>
      </c>
    </row>
    <row r="1428" spans="2:20" x14ac:dyDescent="0.25">
      <c r="B1428" s="38" t="e">
        <f t="shared" ca="1" si="304"/>
        <v>#N/A</v>
      </c>
      <c r="C1428" s="40">
        <f>Кабельный_журнал!P1394</f>
        <v>0</v>
      </c>
      <c r="D1428" s="38" t="e">
        <f t="shared" ca="1" si="305"/>
        <v>#N/A</v>
      </c>
      <c r="E1428" s="41" t="s">
        <v>351</v>
      </c>
      <c r="F1428" s="38" t="e">
        <f t="shared" ca="1" si="306"/>
        <v>#N/A</v>
      </c>
      <c r="G1428" s="38" t="e">
        <f t="shared" si="307"/>
        <v>#N/A</v>
      </c>
      <c r="H1428" s="41" t="s">
        <v>350</v>
      </c>
      <c r="I1428" s="38" t="e">
        <f t="shared" si="308"/>
        <v>#N/A</v>
      </c>
      <c r="J1428" s="38" t="e">
        <f t="shared" si="309"/>
        <v>#N/A</v>
      </c>
      <c r="K1428" s="41" t="s">
        <v>348</v>
      </c>
      <c r="L1428" s="38">
        <f t="shared" si="310"/>
        <v>1.7500000000000002E-2</v>
      </c>
      <c r="M1428" s="38" t="e">
        <f t="shared" ca="1" si="311"/>
        <v>#N/A</v>
      </c>
      <c r="N1428" s="38" t="e">
        <f ca="1">VLOOKUP(B1428,$C$7:$T1426,13,FALSE)</f>
        <v>#N/A</v>
      </c>
      <c r="O1428" s="38" t="e">
        <f t="shared" ca="1" si="312"/>
        <v>#N/A</v>
      </c>
      <c r="P1428" s="38" t="e">
        <f t="shared" ca="1" si="313"/>
        <v>#N/A</v>
      </c>
      <c r="Q1428" s="38" t="e">
        <f t="shared" ca="1" si="314"/>
        <v>#N/A</v>
      </c>
      <c r="R1428" s="38">
        <f t="shared" si="315"/>
        <v>6000</v>
      </c>
      <c r="S1428" s="38" t="e">
        <f t="shared" ca="1" si="316"/>
        <v>#N/A</v>
      </c>
      <c r="T1428" s="38" t="e">
        <f t="shared" si="317"/>
        <v>#N/A</v>
      </c>
    </row>
    <row r="1429" spans="2:20" x14ac:dyDescent="0.25">
      <c r="B1429" s="38" t="e">
        <f t="shared" ca="1" si="304"/>
        <v>#N/A</v>
      </c>
      <c r="C1429" s="40">
        <f>Кабельный_журнал!P1395</f>
        <v>0</v>
      </c>
      <c r="D1429" s="38" t="e">
        <f t="shared" ca="1" si="305"/>
        <v>#N/A</v>
      </c>
      <c r="E1429" s="41" t="s">
        <v>351</v>
      </c>
      <c r="F1429" s="38" t="e">
        <f t="shared" ca="1" si="306"/>
        <v>#N/A</v>
      </c>
      <c r="G1429" s="38" t="e">
        <f t="shared" si="307"/>
        <v>#N/A</v>
      </c>
      <c r="H1429" s="41" t="s">
        <v>350</v>
      </c>
      <c r="I1429" s="38" t="e">
        <f t="shared" si="308"/>
        <v>#N/A</v>
      </c>
      <c r="J1429" s="38" t="e">
        <f t="shared" si="309"/>
        <v>#N/A</v>
      </c>
      <c r="K1429" s="41" t="s">
        <v>348</v>
      </c>
      <c r="L1429" s="38">
        <f t="shared" si="310"/>
        <v>1.7500000000000002E-2</v>
      </c>
      <c r="M1429" s="38" t="e">
        <f t="shared" ca="1" si="311"/>
        <v>#N/A</v>
      </c>
      <c r="N1429" s="38" t="e">
        <f ca="1">VLOOKUP(B1429,$C$7:$T1427,13,FALSE)</f>
        <v>#N/A</v>
      </c>
      <c r="O1429" s="38" t="e">
        <f t="shared" ca="1" si="312"/>
        <v>#N/A</v>
      </c>
      <c r="P1429" s="38" t="e">
        <f t="shared" ca="1" si="313"/>
        <v>#N/A</v>
      </c>
      <c r="Q1429" s="38" t="e">
        <f t="shared" ca="1" si="314"/>
        <v>#N/A</v>
      </c>
      <c r="R1429" s="38">
        <f t="shared" si="315"/>
        <v>6000</v>
      </c>
      <c r="S1429" s="38" t="e">
        <f t="shared" ca="1" si="316"/>
        <v>#N/A</v>
      </c>
      <c r="T1429" s="38" t="e">
        <f t="shared" si="317"/>
        <v>#N/A</v>
      </c>
    </row>
    <row r="1430" spans="2:20" x14ac:dyDescent="0.25">
      <c r="B1430" s="38" t="e">
        <f t="shared" ca="1" si="304"/>
        <v>#N/A</v>
      </c>
      <c r="C1430" s="40">
        <f>Кабельный_журнал!P1396</f>
        <v>0</v>
      </c>
      <c r="D1430" s="38" t="e">
        <f t="shared" ca="1" si="305"/>
        <v>#N/A</v>
      </c>
      <c r="E1430" s="41" t="s">
        <v>351</v>
      </c>
      <c r="F1430" s="38" t="e">
        <f t="shared" ca="1" si="306"/>
        <v>#N/A</v>
      </c>
      <c r="G1430" s="38" t="e">
        <f t="shared" si="307"/>
        <v>#N/A</v>
      </c>
      <c r="H1430" s="41" t="s">
        <v>350</v>
      </c>
      <c r="I1430" s="38" t="e">
        <f t="shared" si="308"/>
        <v>#N/A</v>
      </c>
      <c r="J1430" s="38" t="e">
        <f t="shared" si="309"/>
        <v>#N/A</v>
      </c>
      <c r="K1430" s="41" t="s">
        <v>348</v>
      </c>
      <c r="L1430" s="38">
        <f t="shared" si="310"/>
        <v>1.7500000000000002E-2</v>
      </c>
      <c r="M1430" s="38" t="e">
        <f t="shared" ca="1" si="311"/>
        <v>#N/A</v>
      </c>
      <c r="N1430" s="38" t="e">
        <f ca="1">VLOOKUP(B1430,$C$7:$T1428,13,FALSE)</f>
        <v>#N/A</v>
      </c>
      <c r="O1430" s="38" t="e">
        <f t="shared" ca="1" si="312"/>
        <v>#N/A</v>
      </c>
      <c r="P1430" s="38" t="e">
        <f t="shared" ca="1" si="313"/>
        <v>#N/A</v>
      </c>
      <c r="Q1430" s="38" t="e">
        <f t="shared" ca="1" si="314"/>
        <v>#N/A</v>
      </c>
      <c r="R1430" s="38">
        <f t="shared" si="315"/>
        <v>6000</v>
      </c>
      <c r="S1430" s="38" t="e">
        <f t="shared" ca="1" si="316"/>
        <v>#N/A</v>
      </c>
      <c r="T1430" s="38" t="e">
        <f t="shared" si="317"/>
        <v>#N/A</v>
      </c>
    </row>
    <row r="1431" spans="2:20" x14ac:dyDescent="0.25">
      <c r="B1431" s="38" t="e">
        <f t="shared" ca="1" si="304"/>
        <v>#N/A</v>
      </c>
      <c r="C1431" s="40">
        <f>Кабельный_журнал!P1397</f>
        <v>0</v>
      </c>
      <c r="D1431" s="38" t="e">
        <f t="shared" ca="1" si="305"/>
        <v>#N/A</v>
      </c>
      <c r="E1431" s="41" t="s">
        <v>351</v>
      </c>
      <c r="F1431" s="38" t="e">
        <f t="shared" ca="1" si="306"/>
        <v>#N/A</v>
      </c>
      <c r="G1431" s="38" t="e">
        <f t="shared" si="307"/>
        <v>#N/A</v>
      </c>
      <c r="H1431" s="41" t="s">
        <v>350</v>
      </c>
      <c r="I1431" s="38" t="e">
        <f t="shared" si="308"/>
        <v>#N/A</v>
      </c>
      <c r="J1431" s="38" t="e">
        <f t="shared" si="309"/>
        <v>#N/A</v>
      </c>
      <c r="K1431" s="41" t="s">
        <v>348</v>
      </c>
      <c r="L1431" s="38">
        <f t="shared" si="310"/>
        <v>1.7500000000000002E-2</v>
      </c>
      <c r="M1431" s="38" t="e">
        <f t="shared" ca="1" si="311"/>
        <v>#N/A</v>
      </c>
      <c r="N1431" s="38" t="e">
        <f ca="1">VLOOKUP(B1431,$C$7:$T1429,13,FALSE)</f>
        <v>#N/A</v>
      </c>
      <c r="O1431" s="38" t="e">
        <f t="shared" ca="1" si="312"/>
        <v>#N/A</v>
      </c>
      <c r="P1431" s="38" t="e">
        <f t="shared" ca="1" si="313"/>
        <v>#N/A</v>
      </c>
      <c r="Q1431" s="38" t="e">
        <f t="shared" ca="1" si="314"/>
        <v>#N/A</v>
      </c>
      <c r="R1431" s="38">
        <f t="shared" si="315"/>
        <v>6000</v>
      </c>
      <c r="S1431" s="38" t="e">
        <f t="shared" ca="1" si="316"/>
        <v>#N/A</v>
      </c>
      <c r="T1431" s="38" t="e">
        <f t="shared" si="317"/>
        <v>#N/A</v>
      </c>
    </row>
    <row r="1432" spans="2:20" x14ac:dyDescent="0.25">
      <c r="B1432" s="38" t="e">
        <f t="shared" ca="1" si="304"/>
        <v>#N/A</v>
      </c>
      <c r="C1432" s="40">
        <f>Кабельный_журнал!P1398</f>
        <v>0</v>
      </c>
      <c r="D1432" s="38" t="e">
        <f t="shared" ca="1" si="305"/>
        <v>#N/A</v>
      </c>
      <c r="E1432" s="41" t="s">
        <v>351</v>
      </c>
      <c r="F1432" s="38" t="e">
        <f t="shared" ca="1" si="306"/>
        <v>#N/A</v>
      </c>
      <c r="G1432" s="38" t="e">
        <f t="shared" si="307"/>
        <v>#N/A</v>
      </c>
      <c r="H1432" s="41" t="s">
        <v>350</v>
      </c>
      <c r="I1432" s="38" t="e">
        <f t="shared" si="308"/>
        <v>#N/A</v>
      </c>
      <c r="J1432" s="38" t="e">
        <f t="shared" si="309"/>
        <v>#N/A</v>
      </c>
      <c r="K1432" s="41" t="s">
        <v>348</v>
      </c>
      <c r="L1432" s="38">
        <f t="shared" si="310"/>
        <v>1.7500000000000002E-2</v>
      </c>
      <c r="M1432" s="38" t="e">
        <f t="shared" ca="1" si="311"/>
        <v>#N/A</v>
      </c>
      <c r="N1432" s="38" t="e">
        <f ca="1">VLOOKUP(B1432,$C$7:$T1430,13,FALSE)</f>
        <v>#N/A</v>
      </c>
      <c r="O1432" s="38" t="e">
        <f t="shared" ca="1" si="312"/>
        <v>#N/A</v>
      </c>
      <c r="P1432" s="38" t="e">
        <f t="shared" ca="1" si="313"/>
        <v>#N/A</v>
      </c>
      <c r="Q1432" s="38" t="e">
        <f t="shared" ca="1" si="314"/>
        <v>#N/A</v>
      </c>
      <c r="R1432" s="38">
        <f t="shared" si="315"/>
        <v>6000</v>
      </c>
      <c r="S1432" s="38" t="e">
        <f t="shared" ca="1" si="316"/>
        <v>#N/A</v>
      </c>
      <c r="T1432" s="38" t="e">
        <f t="shared" si="317"/>
        <v>#N/A</v>
      </c>
    </row>
    <row r="1433" spans="2:20" x14ac:dyDescent="0.25">
      <c r="B1433" s="38" t="e">
        <f t="shared" ca="1" si="304"/>
        <v>#N/A</v>
      </c>
      <c r="C1433" s="40">
        <f>Кабельный_журнал!P1399</f>
        <v>0</v>
      </c>
      <c r="D1433" s="38" t="e">
        <f t="shared" ca="1" si="305"/>
        <v>#N/A</v>
      </c>
      <c r="E1433" s="41" t="s">
        <v>351</v>
      </c>
      <c r="F1433" s="38" t="e">
        <f t="shared" ca="1" si="306"/>
        <v>#N/A</v>
      </c>
      <c r="G1433" s="38" t="e">
        <f t="shared" si="307"/>
        <v>#N/A</v>
      </c>
      <c r="H1433" s="41" t="s">
        <v>350</v>
      </c>
      <c r="I1433" s="38" t="e">
        <f t="shared" si="308"/>
        <v>#N/A</v>
      </c>
      <c r="J1433" s="38" t="e">
        <f t="shared" si="309"/>
        <v>#N/A</v>
      </c>
      <c r="K1433" s="41" t="s">
        <v>348</v>
      </c>
      <c r="L1433" s="38">
        <f t="shared" si="310"/>
        <v>1.7500000000000002E-2</v>
      </c>
      <c r="M1433" s="38" t="e">
        <f t="shared" ca="1" si="311"/>
        <v>#N/A</v>
      </c>
      <c r="N1433" s="38" t="e">
        <f ca="1">VLOOKUP(B1433,$C$7:$T1431,13,FALSE)</f>
        <v>#N/A</v>
      </c>
      <c r="O1433" s="38" t="e">
        <f t="shared" ca="1" si="312"/>
        <v>#N/A</v>
      </c>
      <c r="P1433" s="38" t="e">
        <f t="shared" ca="1" si="313"/>
        <v>#N/A</v>
      </c>
      <c r="Q1433" s="38" t="e">
        <f t="shared" ca="1" si="314"/>
        <v>#N/A</v>
      </c>
      <c r="R1433" s="38">
        <f t="shared" si="315"/>
        <v>6000</v>
      </c>
      <c r="S1433" s="38" t="e">
        <f t="shared" ca="1" si="316"/>
        <v>#N/A</v>
      </c>
      <c r="T1433" s="38" t="e">
        <f t="shared" si="317"/>
        <v>#N/A</v>
      </c>
    </row>
    <row r="1434" spans="2:20" x14ac:dyDescent="0.25">
      <c r="B1434" s="38" t="e">
        <f t="shared" ca="1" si="304"/>
        <v>#N/A</v>
      </c>
      <c r="C1434" s="40">
        <f>Кабельный_журнал!P1400</f>
        <v>0</v>
      </c>
      <c r="D1434" s="38" t="e">
        <f t="shared" ca="1" si="305"/>
        <v>#N/A</v>
      </c>
      <c r="E1434" s="41" t="s">
        <v>351</v>
      </c>
      <c r="F1434" s="38" t="e">
        <f t="shared" ca="1" si="306"/>
        <v>#N/A</v>
      </c>
      <c r="G1434" s="38" t="e">
        <f t="shared" si="307"/>
        <v>#N/A</v>
      </c>
      <c r="H1434" s="41" t="s">
        <v>350</v>
      </c>
      <c r="I1434" s="38" t="e">
        <f t="shared" si="308"/>
        <v>#N/A</v>
      </c>
      <c r="J1434" s="38" t="e">
        <f t="shared" si="309"/>
        <v>#N/A</v>
      </c>
      <c r="K1434" s="41" t="s">
        <v>348</v>
      </c>
      <c r="L1434" s="38">
        <f t="shared" si="310"/>
        <v>1.7500000000000002E-2</v>
      </c>
      <c r="M1434" s="38" t="e">
        <f t="shared" ca="1" si="311"/>
        <v>#N/A</v>
      </c>
      <c r="N1434" s="38" t="e">
        <f ca="1">VLOOKUP(B1434,$C$7:$T1432,13,FALSE)</f>
        <v>#N/A</v>
      </c>
      <c r="O1434" s="38" t="e">
        <f t="shared" ca="1" si="312"/>
        <v>#N/A</v>
      </c>
      <c r="P1434" s="38" t="e">
        <f t="shared" ca="1" si="313"/>
        <v>#N/A</v>
      </c>
      <c r="Q1434" s="38" t="e">
        <f t="shared" ca="1" si="314"/>
        <v>#N/A</v>
      </c>
      <c r="R1434" s="38">
        <f t="shared" si="315"/>
        <v>6000</v>
      </c>
      <c r="S1434" s="38" t="e">
        <f t="shared" ca="1" si="316"/>
        <v>#N/A</v>
      </c>
      <c r="T1434" s="38" t="e">
        <f t="shared" si="317"/>
        <v>#N/A</v>
      </c>
    </row>
    <row r="1435" spans="2:20" x14ac:dyDescent="0.25">
      <c r="B1435" s="38" t="e">
        <f t="shared" ca="1" si="304"/>
        <v>#N/A</v>
      </c>
      <c r="C1435" s="40">
        <f>Кабельный_журнал!P1401</f>
        <v>0</v>
      </c>
      <c r="D1435" s="38" t="e">
        <f t="shared" ca="1" si="305"/>
        <v>#N/A</v>
      </c>
      <c r="E1435" s="41" t="s">
        <v>351</v>
      </c>
      <c r="F1435" s="38" t="e">
        <f t="shared" ca="1" si="306"/>
        <v>#N/A</v>
      </c>
      <c r="G1435" s="38" t="e">
        <f t="shared" si="307"/>
        <v>#N/A</v>
      </c>
      <c r="H1435" s="41" t="s">
        <v>350</v>
      </c>
      <c r="I1435" s="38" t="e">
        <f t="shared" si="308"/>
        <v>#N/A</v>
      </c>
      <c r="J1435" s="38" t="e">
        <f t="shared" si="309"/>
        <v>#N/A</v>
      </c>
      <c r="K1435" s="41" t="s">
        <v>348</v>
      </c>
      <c r="L1435" s="38">
        <f t="shared" si="310"/>
        <v>1.7500000000000002E-2</v>
      </c>
      <c r="M1435" s="38" t="e">
        <f t="shared" ca="1" si="311"/>
        <v>#N/A</v>
      </c>
      <c r="N1435" s="38" t="e">
        <f ca="1">VLOOKUP(B1435,$C$7:$T1433,13,FALSE)</f>
        <v>#N/A</v>
      </c>
      <c r="O1435" s="38" t="e">
        <f t="shared" ca="1" si="312"/>
        <v>#N/A</v>
      </c>
      <c r="P1435" s="38" t="e">
        <f t="shared" ca="1" si="313"/>
        <v>#N/A</v>
      </c>
      <c r="Q1435" s="38" t="e">
        <f t="shared" ca="1" si="314"/>
        <v>#N/A</v>
      </c>
      <c r="R1435" s="38">
        <f t="shared" si="315"/>
        <v>6000</v>
      </c>
      <c r="S1435" s="38" t="e">
        <f t="shared" ca="1" si="316"/>
        <v>#N/A</v>
      </c>
      <c r="T1435" s="38" t="e">
        <f t="shared" si="317"/>
        <v>#N/A</v>
      </c>
    </row>
    <row r="1436" spans="2:20" x14ac:dyDescent="0.25">
      <c r="B1436" s="38" t="e">
        <f t="shared" ca="1" si="304"/>
        <v>#N/A</v>
      </c>
      <c r="C1436" s="40">
        <f>Кабельный_журнал!P1402</f>
        <v>0</v>
      </c>
      <c r="D1436" s="38" t="e">
        <f t="shared" ca="1" si="305"/>
        <v>#N/A</v>
      </c>
      <c r="E1436" s="41" t="s">
        <v>351</v>
      </c>
      <c r="F1436" s="38" t="e">
        <f t="shared" ca="1" si="306"/>
        <v>#N/A</v>
      </c>
      <c r="G1436" s="38" t="e">
        <f t="shared" si="307"/>
        <v>#N/A</v>
      </c>
      <c r="H1436" s="41" t="s">
        <v>350</v>
      </c>
      <c r="I1436" s="38" t="e">
        <f t="shared" si="308"/>
        <v>#N/A</v>
      </c>
      <c r="J1436" s="38" t="e">
        <f t="shared" si="309"/>
        <v>#N/A</v>
      </c>
      <c r="K1436" s="41" t="s">
        <v>348</v>
      </c>
      <c r="L1436" s="38">
        <f t="shared" si="310"/>
        <v>1.7500000000000002E-2</v>
      </c>
      <c r="M1436" s="38" t="e">
        <f t="shared" ca="1" si="311"/>
        <v>#N/A</v>
      </c>
      <c r="N1436" s="38" t="e">
        <f ca="1">VLOOKUP(B1436,$C$7:$T1434,13,FALSE)</f>
        <v>#N/A</v>
      </c>
      <c r="O1436" s="38" t="e">
        <f t="shared" ca="1" si="312"/>
        <v>#N/A</v>
      </c>
      <c r="P1436" s="38" t="e">
        <f t="shared" ca="1" si="313"/>
        <v>#N/A</v>
      </c>
      <c r="Q1436" s="38" t="e">
        <f t="shared" ca="1" si="314"/>
        <v>#N/A</v>
      </c>
      <c r="R1436" s="38">
        <f t="shared" si="315"/>
        <v>6000</v>
      </c>
      <c r="S1436" s="38" t="e">
        <f t="shared" ca="1" si="316"/>
        <v>#N/A</v>
      </c>
      <c r="T1436" s="38" t="e">
        <f t="shared" si="317"/>
        <v>#N/A</v>
      </c>
    </row>
    <row r="1437" spans="2:20" x14ac:dyDescent="0.25">
      <c r="B1437" s="38" t="e">
        <f t="shared" ca="1" si="304"/>
        <v>#N/A</v>
      </c>
      <c r="C1437" s="40">
        <f>Кабельный_журнал!P1403</f>
        <v>0</v>
      </c>
      <c r="D1437" s="38" t="e">
        <f t="shared" ca="1" si="305"/>
        <v>#N/A</v>
      </c>
      <c r="E1437" s="41" t="s">
        <v>351</v>
      </c>
      <c r="F1437" s="38" t="e">
        <f t="shared" ca="1" si="306"/>
        <v>#N/A</v>
      </c>
      <c r="G1437" s="38" t="e">
        <f t="shared" si="307"/>
        <v>#N/A</v>
      </c>
      <c r="H1437" s="41" t="s">
        <v>350</v>
      </c>
      <c r="I1437" s="38" t="e">
        <f t="shared" si="308"/>
        <v>#N/A</v>
      </c>
      <c r="J1437" s="38" t="e">
        <f t="shared" si="309"/>
        <v>#N/A</v>
      </c>
      <c r="K1437" s="41" t="s">
        <v>348</v>
      </c>
      <c r="L1437" s="38">
        <f t="shared" si="310"/>
        <v>1.7500000000000002E-2</v>
      </c>
      <c r="M1437" s="38" t="e">
        <f t="shared" ca="1" si="311"/>
        <v>#N/A</v>
      </c>
      <c r="N1437" s="38" t="e">
        <f ca="1">VLOOKUP(B1437,$C$7:$T1435,13,FALSE)</f>
        <v>#N/A</v>
      </c>
      <c r="O1437" s="38" t="e">
        <f t="shared" ca="1" si="312"/>
        <v>#N/A</v>
      </c>
      <c r="P1437" s="38" t="e">
        <f t="shared" ca="1" si="313"/>
        <v>#N/A</v>
      </c>
      <c r="Q1437" s="38" t="e">
        <f t="shared" ca="1" si="314"/>
        <v>#N/A</v>
      </c>
      <c r="R1437" s="38">
        <f t="shared" si="315"/>
        <v>6000</v>
      </c>
      <c r="S1437" s="38" t="e">
        <f t="shared" ca="1" si="316"/>
        <v>#N/A</v>
      </c>
      <c r="T1437" s="38" t="e">
        <f t="shared" si="317"/>
        <v>#N/A</v>
      </c>
    </row>
    <row r="1438" spans="2:20" x14ac:dyDescent="0.25">
      <c r="B1438" s="38" t="e">
        <f t="shared" ca="1" si="304"/>
        <v>#N/A</v>
      </c>
      <c r="C1438" s="40">
        <f>Кабельный_журнал!P1404</f>
        <v>0</v>
      </c>
      <c r="D1438" s="38" t="e">
        <f t="shared" ca="1" si="305"/>
        <v>#N/A</v>
      </c>
      <c r="E1438" s="41" t="s">
        <v>351</v>
      </c>
      <c r="F1438" s="38" t="e">
        <f t="shared" ca="1" si="306"/>
        <v>#N/A</v>
      </c>
      <c r="G1438" s="38" t="e">
        <f t="shared" si="307"/>
        <v>#N/A</v>
      </c>
      <c r="H1438" s="41" t="s">
        <v>350</v>
      </c>
      <c r="I1438" s="38" t="e">
        <f t="shared" si="308"/>
        <v>#N/A</v>
      </c>
      <c r="J1438" s="38" t="e">
        <f t="shared" si="309"/>
        <v>#N/A</v>
      </c>
      <c r="K1438" s="41" t="s">
        <v>348</v>
      </c>
      <c r="L1438" s="38">
        <f t="shared" si="310"/>
        <v>1.7500000000000002E-2</v>
      </c>
      <c r="M1438" s="38" t="e">
        <f t="shared" ca="1" si="311"/>
        <v>#N/A</v>
      </c>
      <c r="N1438" s="38" t="e">
        <f ca="1">VLOOKUP(B1438,$C$7:$T1436,13,FALSE)</f>
        <v>#N/A</v>
      </c>
      <c r="O1438" s="38" t="e">
        <f t="shared" ca="1" si="312"/>
        <v>#N/A</v>
      </c>
      <c r="P1438" s="38" t="e">
        <f t="shared" ca="1" si="313"/>
        <v>#N/A</v>
      </c>
      <c r="Q1438" s="38" t="e">
        <f t="shared" ca="1" si="314"/>
        <v>#N/A</v>
      </c>
      <c r="R1438" s="38">
        <f t="shared" si="315"/>
        <v>6000</v>
      </c>
      <c r="S1438" s="38" t="e">
        <f t="shared" ca="1" si="316"/>
        <v>#N/A</v>
      </c>
      <c r="T1438" s="38" t="e">
        <f t="shared" si="317"/>
        <v>#N/A</v>
      </c>
    </row>
    <row r="1439" spans="2:20" x14ac:dyDescent="0.25">
      <c r="B1439" s="38" t="e">
        <f t="shared" ca="1" si="304"/>
        <v>#N/A</v>
      </c>
      <c r="C1439" s="40">
        <f>Кабельный_журнал!P1405</f>
        <v>0</v>
      </c>
      <c r="D1439" s="38" t="e">
        <f t="shared" ca="1" si="305"/>
        <v>#N/A</v>
      </c>
      <c r="E1439" s="41" t="s">
        <v>351</v>
      </c>
      <c r="F1439" s="38" t="e">
        <f t="shared" ca="1" si="306"/>
        <v>#N/A</v>
      </c>
      <c r="G1439" s="38" t="e">
        <f t="shared" si="307"/>
        <v>#N/A</v>
      </c>
      <c r="H1439" s="41" t="s">
        <v>350</v>
      </c>
      <c r="I1439" s="38" t="e">
        <f t="shared" si="308"/>
        <v>#N/A</v>
      </c>
      <c r="J1439" s="38" t="e">
        <f t="shared" si="309"/>
        <v>#N/A</v>
      </c>
      <c r="K1439" s="41" t="s">
        <v>348</v>
      </c>
      <c r="L1439" s="38">
        <f t="shared" si="310"/>
        <v>1.7500000000000002E-2</v>
      </c>
      <c r="M1439" s="38" t="e">
        <f t="shared" ca="1" si="311"/>
        <v>#N/A</v>
      </c>
      <c r="N1439" s="38" t="e">
        <f ca="1">VLOOKUP(B1439,$C$7:$T1437,13,FALSE)</f>
        <v>#N/A</v>
      </c>
      <c r="O1439" s="38" t="e">
        <f t="shared" ca="1" si="312"/>
        <v>#N/A</v>
      </c>
      <c r="P1439" s="38" t="e">
        <f t="shared" ca="1" si="313"/>
        <v>#N/A</v>
      </c>
      <c r="Q1439" s="38" t="e">
        <f t="shared" ca="1" si="314"/>
        <v>#N/A</v>
      </c>
      <c r="R1439" s="38">
        <f t="shared" si="315"/>
        <v>6000</v>
      </c>
      <c r="S1439" s="38" t="e">
        <f t="shared" ca="1" si="316"/>
        <v>#N/A</v>
      </c>
      <c r="T1439" s="38" t="e">
        <f t="shared" si="317"/>
        <v>#N/A</v>
      </c>
    </row>
    <row r="1440" spans="2:20" x14ac:dyDescent="0.25">
      <c r="B1440" s="38" t="e">
        <f t="shared" ca="1" si="304"/>
        <v>#N/A</v>
      </c>
      <c r="C1440" s="40">
        <f>Кабельный_журнал!P1406</f>
        <v>0</v>
      </c>
      <c r="D1440" s="38" t="e">
        <f t="shared" ca="1" si="305"/>
        <v>#N/A</v>
      </c>
      <c r="E1440" s="41" t="s">
        <v>351</v>
      </c>
      <c r="F1440" s="38" t="e">
        <f t="shared" ca="1" si="306"/>
        <v>#N/A</v>
      </c>
      <c r="G1440" s="38" t="e">
        <f t="shared" si="307"/>
        <v>#N/A</v>
      </c>
      <c r="H1440" s="41" t="s">
        <v>350</v>
      </c>
      <c r="I1440" s="38" t="e">
        <f t="shared" si="308"/>
        <v>#N/A</v>
      </c>
      <c r="J1440" s="38" t="e">
        <f t="shared" si="309"/>
        <v>#N/A</v>
      </c>
      <c r="K1440" s="41" t="s">
        <v>348</v>
      </c>
      <c r="L1440" s="38">
        <f t="shared" si="310"/>
        <v>1.7500000000000002E-2</v>
      </c>
      <c r="M1440" s="38" t="e">
        <f t="shared" ca="1" si="311"/>
        <v>#N/A</v>
      </c>
      <c r="N1440" s="38" t="e">
        <f ca="1">VLOOKUP(B1440,$C$7:$T1438,13,FALSE)</f>
        <v>#N/A</v>
      </c>
      <c r="O1440" s="38" t="e">
        <f t="shared" ca="1" si="312"/>
        <v>#N/A</v>
      </c>
      <c r="P1440" s="38" t="e">
        <f t="shared" ca="1" si="313"/>
        <v>#N/A</v>
      </c>
      <c r="Q1440" s="38" t="e">
        <f t="shared" ca="1" si="314"/>
        <v>#N/A</v>
      </c>
      <c r="R1440" s="38">
        <f t="shared" si="315"/>
        <v>6000</v>
      </c>
      <c r="S1440" s="38" t="e">
        <f t="shared" ca="1" si="316"/>
        <v>#N/A</v>
      </c>
      <c r="T1440" s="38" t="e">
        <f t="shared" si="317"/>
        <v>#N/A</v>
      </c>
    </row>
    <row r="1441" spans="2:20" x14ac:dyDescent="0.25">
      <c r="B1441" s="38" t="e">
        <f t="shared" ca="1" si="304"/>
        <v>#N/A</v>
      </c>
      <c r="C1441" s="40">
        <f>Кабельный_журнал!P1407</f>
        <v>0</v>
      </c>
      <c r="D1441" s="38" t="e">
        <f t="shared" ca="1" si="305"/>
        <v>#N/A</v>
      </c>
      <c r="E1441" s="41" t="s">
        <v>351</v>
      </c>
      <c r="F1441" s="38" t="e">
        <f t="shared" ca="1" si="306"/>
        <v>#N/A</v>
      </c>
      <c r="G1441" s="38" t="e">
        <f t="shared" si="307"/>
        <v>#N/A</v>
      </c>
      <c r="H1441" s="41" t="s">
        <v>350</v>
      </c>
      <c r="I1441" s="38" t="e">
        <f t="shared" si="308"/>
        <v>#N/A</v>
      </c>
      <c r="J1441" s="38" t="e">
        <f t="shared" si="309"/>
        <v>#N/A</v>
      </c>
      <c r="K1441" s="41" t="s">
        <v>348</v>
      </c>
      <c r="L1441" s="38">
        <f t="shared" si="310"/>
        <v>1.7500000000000002E-2</v>
      </c>
      <c r="M1441" s="38" t="e">
        <f t="shared" ca="1" si="311"/>
        <v>#N/A</v>
      </c>
      <c r="N1441" s="38" t="e">
        <f ca="1">VLOOKUP(B1441,$C$7:$T1439,13,FALSE)</f>
        <v>#N/A</v>
      </c>
      <c r="O1441" s="38" t="e">
        <f t="shared" ca="1" si="312"/>
        <v>#N/A</v>
      </c>
      <c r="P1441" s="38" t="e">
        <f t="shared" ca="1" si="313"/>
        <v>#N/A</v>
      </c>
      <c r="Q1441" s="38" t="e">
        <f t="shared" ca="1" si="314"/>
        <v>#N/A</v>
      </c>
      <c r="R1441" s="38">
        <f t="shared" si="315"/>
        <v>6000</v>
      </c>
      <c r="S1441" s="38" t="e">
        <f t="shared" ca="1" si="316"/>
        <v>#N/A</v>
      </c>
      <c r="T1441" s="38" t="e">
        <f t="shared" si="317"/>
        <v>#N/A</v>
      </c>
    </row>
    <row r="1442" spans="2:20" x14ac:dyDescent="0.25">
      <c r="B1442" s="38" t="e">
        <f t="shared" ca="1" si="304"/>
        <v>#N/A</v>
      </c>
      <c r="C1442" s="40">
        <f>Кабельный_журнал!P1408</f>
        <v>0</v>
      </c>
      <c r="D1442" s="38" t="e">
        <f t="shared" ca="1" si="305"/>
        <v>#N/A</v>
      </c>
      <c r="E1442" s="41" t="s">
        <v>351</v>
      </c>
      <c r="F1442" s="38" t="e">
        <f t="shared" ca="1" si="306"/>
        <v>#N/A</v>
      </c>
      <c r="G1442" s="38" t="e">
        <f t="shared" si="307"/>
        <v>#N/A</v>
      </c>
      <c r="H1442" s="41" t="s">
        <v>350</v>
      </c>
      <c r="I1442" s="38" t="e">
        <f t="shared" si="308"/>
        <v>#N/A</v>
      </c>
      <c r="J1442" s="38" t="e">
        <f t="shared" si="309"/>
        <v>#N/A</v>
      </c>
      <c r="K1442" s="41" t="s">
        <v>348</v>
      </c>
      <c r="L1442" s="38">
        <f t="shared" si="310"/>
        <v>1.7500000000000002E-2</v>
      </c>
      <c r="M1442" s="38" t="e">
        <f t="shared" ca="1" si="311"/>
        <v>#N/A</v>
      </c>
      <c r="N1442" s="38" t="e">
        <f ca="1">VLOOKUP(B1442,$C$7:$T1440,13,FALSE)</f>
        <v>#N/A</v>
      </c>
      <c r="O1442" s="38" t="e">
        <f t="shared" ca="1" si="312"/>
        <v>#N/A</v>
      </c>
      <c r="P1442" s="38" t="e">
        <f t="shared" ca="1" si="313"/>
        <v>#N/A</v>
      </c>
      <c r="Q1442" s="38" t="e">
        <f t="shared" ca="1" si="314"/>
        <v>#N/A</v>
      </c>
      <c r="R1442" s="38">
        <f t="shared" si="315"/>
        <v>6000</v>
      </c>
      <c r="S1442" s="38" t="e">
        <f t="shared" ca="1" si="316"/>
        <v>#N/A</v>
      </c>
      <c r="T1442" s="38" t="e">
        <f t="shared" si="317"/>
        <v>#N/A</v>
      </c>
    </row>
    <row r="1443" spans="2:20" x14ac:dyDescent="0.25">
      <c r="B1443" s="38" t="e">
        <f t="shared" ca="1" si="304"/>
        <v>#N/A</v>
      </c>
      <c r="C1443" s="40">
        <f>Кабельный_журнал!P1409</f>
        <v>0</v>
      </c>
      <c r="D1443" s="38" t="e">
        <f t="shared" ca="1" si="305"/>
        <v>#N/A</v>
      </c>
      <c r="E1443" s="41" t="s">
        <v>351</v>
      </c>
      <c r="F1443" s="38" t="e">
        <f t="shared" ca="1" si="306"/>
        <v>#N/A</v>
      </c>
      <c r="G1443" s="38" t="e">
        <f t="shared" si="307"/>
        <v>#N/A</v>
      </c>
      <c r="H1443" s="41" t="s">
        <v>350</v>
      </c>
      <c r="I1443" s="38" t="e">
        <f t="shared" si="308"/>
        <v>#N/A</v>
      </c>
      <c r="J1443" s="38" t="e">
        <f t="shared" si="309"/>
        <v>#N/A</v>
      </c>
      <c r="K1443" s="41" t="s">
        <v>348</v>
      </c>
      <c r="L1443" s="38">
        <f t="shared" si="310"/>
        <v>1.7500000000000002E-2</v>
      </c>
      <c r="M1443" s="38" t="e">
        <f t="shared" ca="1" si="311"/>
        <v>#N/A</v>
      </c>
      <c r="N1443" s="38" t="e">
        <f ca="1">VLOOKUP(B1443,$C$7:$T1441,13,FALSE)</f>
        <v>#N/A</v>
      </c>
      <c r="O1443" s="38" t="e">
        <f t="shared" ca="1" si="312"/>
        <v>#N/A</v>
      </c>
      <c r="P1443" s="38" t="e">
        <f t="shared" ca="1" si="313"/>
        <v>#N/A</v>
      </c>
      <c r="Q1443" s="38" t="e">
        <f t="shared" ca="1" si="314"/>
        <v>#N/A</v>
      </c>
      <c r="R1443" s="38">
        <f t="shared" si="315"/>
        <v>6000</v>
      </c>
      <c r="S1443" s="38" t="e">
        <f t="shared" ca="1" si="316"/>
        <v>#N/A</v>
      </c>
      <c r="T1443" s="38" t="e">
        <f t="shared" si="317"/>
        <v>#N/A</v>
      </c>
    </row>
    <row r="1444" spans="2:20" x14ac:dyDescent="0.25">
      <c r="B1444" s="38" t="e">
        <f t="shared" ca="1" si="304"/>
        <v>#N/A</v>
      </c>
      <c r="C1444" s="40">
        <f>Кабельный_журнал!P1410</f>
        <v>0</v>
      </c>
      <c r="D1444" s="38" t="e">
        <f t="shared" ca="1" si="305"/>
        <v>#N/A</v>
      </c>
      <c r="E1444" s="41" t="s">
        <v>351</v>
      </c>
      <c r="F1444" s="38" t="e">
        <f t="shared" ca="1" si="306"/>
        <v>#N/A</v>
      </c>
      <c r="G1444" s="38" t="e">
        <f t="shared" si="307"/>
        <v>#N/A</v>
      </c>
      <c r="H1444" s="41" t="s">
        <v>350</v>
      </c>
      <c r="I1444" s="38" t="e">
        <f t="shared" si="308"/>
        <v>#N/A</v>
      </c>
      <c r="J1444" s="38" t="e">
        <f t="shared" si="309"/>
        <v>#N/A</v>
      </c>
      <c r="K1444" s="41" t="s">
        <v>348</v>
      </c>
      <c r="L1444" s="38">
        <f t="shared" si="310"/>
        <v>1.7500000000000002E-2</v>
      </c>
      <c r="M1444" s="38" t="e">
        <f t="shared" ca="1" si="311"/>
        <v>#N/A</v>
      </c>
      <c r="N1444" s="38" t="e">
        <f ca="1">VLOOKUP(B1444,$C$7:$T1442,13,FALSE)</f>
        <v>#N/A</v>
      </c>
      <c r="O1444" s="38" t="e">
        <f t="shared" ca="1" si="312"/>
        <v>#N/A</v>
      </c>
      <c r="P1444" s="38" t="e">
        <f t="shared" ca="1" si="313"/>
        <v>#N/A</v>
      </c>
      <c r="Q1444" s="38" t="e">
        <f t="shared" ca="1" si="314"/>
        <v>#N/A</v>
      </c>
      <c r="R1444" s="38">
        <f t="shared" si="315"/>
        <v>6000</v>
      </c>
      <c r="S1444" s="38" t="e">
        <f t="shared" ca="1" si="316"/>
        <v>#N/A</v>
      </c>
      <c r="T1444" s="38" t="e">
        <f t="shared" si="317"/>
        <v>#N/A</v>
      </c>
    </row>
    <row r="1445" spans="2:20" x14ac:dyDescent="0.25">
      <c r="B1445" s="38" t="e">
        <f t="shared" ca="1" si="304"/>
        <v>#N/A</v>
      </c>
      <c r="C1445" s="40">
        <f>Кабельный_журнал!P1411</f>
        <v>0</v>
      </c>
      <c r="D1445" s="38" t="e">
        <f t="shared" ca="1" si="305"/>
        <v>#N/A</v>
      </c>
      <c r="E1445" s="41" t="s">
        <v>351</v>
      </c>
      <c r="F1445" s="38" t="e">
        <f t="shared" ca="1" si="306"/>
        <v>#N/A</v>
      </c>
      <c r="G1445" s="38" t="e">
        <f t="shared" si="307"/>
        <v>#N/A</v>
      </c>
      <c r="H1445" s="41" t="s">
        <v>350</v>
      </c>
      <c r="I1445" s="38" t="e">
        <f t="shared" si="308"/>
        <v>#N/A</v>
      </c>
      <c r="J1445" s="38" t="e">
        <f t="shared" si="309"/>
        <v>#N/A</v>
      </c>
      <c r="K1445" s="41" t="s">
        <v>348</v>
      </c>
      <c r="L1445" s="38">
        <f t="shared" si="310"/>
        <v>1.7500000000000002E-2</v>
      </c>
      <c r="M1445" s="38" t="e">
        <f t="shared" ca="1" si="311"/>
        <v>#N/A</v>
      </c>
      <c r="N1445" s="38" t="e">
        <f ca="1">VLOOKUP(B1445,$C$7:$T1443,13,FALSE)</f>
        <v>#N/A</v>
      </c>
      <c r="O1445" s="38" t="e">
        <f t="shared" ca="1" si="312"/>
        <v>#N/A</v>
      </c>
      <c r="P1445" s="38" t="e">
        <f t="shared" ca="1" si="313"/>
        <v>#N/A</v>
      </c>
      <c r="Q1445" s="38" t="e">
        <f t="shared" ca="1" si="314"/>
        <v>#N/A</v>
      </c>
      <c r="R1445" s="38">
        <f t="shared" si="315"/>
        <v>6000</v>
      </c>
      <c r="S1445" s="38" t="e">
        <f t="shared" ca="1" si="316"/>
        <v>#N/A</v>
      </c>
      <c r="T1445" s="38" t="e">
        <f t="shared" si="317"/>
        <v>#N/A</v>
      </c>
    </row>
    <row r="1446" spans="2:20" x14ac:dyDescent="0.25">
      <c r="B1446" s="38" t="e">
        <f t="shared" ca="1" si="304"/>
        <v>#N/A</v>
      </c>
      <c r="C1446" s="40">
        <f>Кабельный_журнал!P1412</f>
        <v>0</v>
      </c>
      <c r="D1446" s="38" t="e">
        <f t="shared" ca="1" si="305"/>
        <v>#N/A</v>
      </c>
      <c r="E1446" s="41" t="s">
        <v>351</v>
      </c>
      <c r="F1446" s="38" t="e">
        <f t="shared" ca="1" si="306"/>
        <v>#N/A</v>
      </c>
      <c r="G1446" s="38" t="e">
        <f t="shared" si="307"/>
        <v>#N/A</v>
      </c>
      <c r="H1446" s="41" t="s">
        <v>350</v>
      </c>
      <c r="I1446" s="38" t="e">
        <f t="shared" si="308"/>
        <v>#N/A</v>
      </c>
      <c r="J1446" s="38" t="e">
        <f t="shared" si="309"/>
        <v>#N/A</v>
      </c>
      <c r="K1446" s="41" t="s">
        <v>348</v>
      </c>
      <c r="L1446" s="38">
        <f t="shared" si="310"/>
        <v>1.7500000000000002E-2</v>
      </c>
      <c r="M1446" s="38" t="e">
        <f t="shared" ca="1" si="311"/>
        <v>#N/A</v>
      </c>
      <c r="N1446" s="38" t="e">
        <f ca="1">VLOOKUP(B1446,$C$7:$T1444,13,FALSE)</f>
        <v>#N/A</v>
      </c>
      <c r="O1446" s="38" t="e">
        <f t="shared" ca="1" si="312"/>
        <v>#N/A</v>
      </c>
      <c r="P1446" s="38" t="e">
        <f t="shared" ca="1" si="313"/>
        <v>#N/A</v>
      </c>
      <c r="Q1446" s="38" t="e">
        <f t="shared" ca="1" si="314"/>
        <v>#N/A</v>
      </c>
      <c r="R1446" s="38">
        <f t="shared" si="315"/>
        <v>6000</v>
      </c>
      <c r="S1446" s="38" t="e">
        <f t="shared" ca="1" si="316"/>
        <v>#N/A</v>
      </c>
      <c r="T1446" s="38" t="e">
        <f t="shared" si="317"/>
        <v>#N/A</v>
      </c>
    </row>
    <row r="1447" spans="2:20" x14ac:dyDescent="0.25">
      <c r="B1447" s="38" t="e">
        <f t="shared" ref="B1447:B1510" ca="1" si="318">VLOOKUP(C1447,Кабельный_журнал,2,FALSE)</f>
        <v>#N/A</v>
      </c>
      <c r="C1447" s="40">
        <f>Кабельный_журнал!P1413</f>
        <v>0</v>
      </c>
      <c r="D1447" s="38" t="e">
        <f t="shared" ref="D1447:D1510" ca="1" si="319">B1447&amp;"-"&amp;C1447</f>
        <v>#N/A</v>
      </c>
      <c r="E1447" s="41" t="s">
        <v>351</v>
      </c>
      <c r="F1447" s="38" t="e">
        <f t="shared" ref="F1447:F1510" ca="1" si="320">VLOOKUP(C1447,Кабельный_журнал,8,FALSE)</f>
        <v>#N/A</v>
      </c>
      <c r="G1447" s="38" t="e">
        <f t="shared" ref="G1447:G1510" si="321">VLOOKUP(C1447,Исходные_данные,21,FALSE)</f>
        <v>#N/A</v>
      </c>
      <c r="H1447" s="41" t="s">
        <v>350</v>
      </c>
      <c r="I1447" s="38" t="e">
        <f t="shared" ref="I1447:I1510" si="322">VLOOKUP(C1447,Исходные_данные,22,FALSE)</f>
        <v>#N/A</v>
      </c>
      <c r="J1447" s="38" t="e">
        <f t="shared" ref="J1447:J1510" si="323">I1447</f>
        <v>#N/A</v>
      </c>
      <c r="K1447" s="41" t="s">
        <v>348</v>
      </c>
      <c r="L1447" s="38">
        <f t="shared" ref="L1447:L1510" si="324">VLOOKUP(K1447,$K$2:$L$3,2,FALSE)</f>
        <v>1.7500000000000002E-2</v>
      </c>
      <c r="M1447" s="38" t="e">
        <f t="shared" ref="M1447:M1510" ca="1" si="325">L1447*F1447*(1/I1447+1/J1447)</f>
        <v>#N/A</v>
      </c>
      <c r="N1447" s="38" t="e">
        <f ca="1">VLOOKUP(B1447,$C$7:$T1445,13,FALSE)</f>
        <v>#N/A</v>
      </c>
      <c r="O1447" s="38" t="e">
        <f t="shared" ref="O1447:O1510" ca="1" si="326">L1447+M1447</f>
        <v>#N/A</v>
      </c>
      <c r="P1447" s="38" t="e">
        <f t="shared" ref="P1447:P1510" ca="1" si="327">220/O1447</f>
        <v>#N/A</v>
      </c>
      <c r="Q1447" s="38" t="e">
        <f t="shared" ref="Q1447:Q1510" ca="1" si="328">O1447/G1447</f>
        <v>#N/A</v>
      </c>
      <c r="R1447" s="38">
        <f t="shared" ref="R1447:R1510" si="329">VLOOKUP(H1447,$W$2:$Y$12,3,FALSE)</f>
        <v>6000</v>
      </c>
      <c r="S1447" s="38" t="e">
        <f t="shared" ref="S1447:S1510" ca="1" si="330">_xlfn.IFS(E1447="щит",IF(P1447&gt;R1447,"Увел сеч",IF(T1447&gt;P1447,"Увел сеч","tср&lt;5с")),E1447="потреб",IF(P1447&gt;R1447,"Увел сеч",IF(T1447&gt;P1447,"Увел сеч","tср&lt;0.4с")))</f>
        <v>#N/A</v>
      </c>
      <c r="T1447" s="38" t="e">
        <f t="shared" ref="T1447:T1510" si="331">G1447*VLOOKUP(H1447,$W$2:$Y$12,2,FALSE)</f>
        <v>#N/A</v>
      </c>
    </row>
    <row r="1448" spans="2:20" x14ac:dyDescent="0.25">
      <c r="B1448" s="38" t="e">
        <f t="shared" ca="1" si="318"/>
        <v>#N/A</v>
      </c>
      <c r="C1448" s="40">
        <f>Кабельный_журнал!P1414</f>
        <v>0</v>
      </c>
      <c r="D1448" s="38" t="e">
        <f t="shared" ca="1" si="319"/>
        <v>#N/A</v>
      </c>
      <c r="E1448" s="41" t="s">
        <v>351</v>
      </c>
      <c r="F1448" s="38" t="e">
        <f t="shared" ca="1" si="320"/>
        <v>#N/A</v>
      </c>
      <c r="G1448" s="38" t="e">
        <f t="shared" si="321"/>
        <v>#N/A</v>
      </c>
      <c r="H1448" s="41" t="s">
        <v>350</v>
      </c>
      <c r="I1448" s="38" t="e">
        <f t="shared" si="322"/>
        <v>#N/A</v>
      </c>
      <c r="J1448" s="38" t="e">
        <f t="shared" si="323"/>
        <v>#N/A</v>
      </c>
      <c r="K1448" s="41" t="s">
        <v>348</v>
      </c>
      <c r="L1448" s="38">
        <f t="shared" si="324"/>
        <v>1.7500000000000002E-2</v>
      </c>
      <c r="M1448" s="38" t="e">
        <f t="shared" ca="1" si="325"/>
        <v>#N/A</v>
      </c>
      <c r="N1448" s="38" t="e">
        <f ca="1">VLOOKUP(B1448,$C$7:$T1446,13,FALSE)</f>
        <v>#N/A</v>
      </c>
      <c r="O1448" s="38" t="e">
        <f t="shared" ca="1" si="326"/>
        <v>#N/A</v>
      </c>
      <c r="P1448" s="38" t="e">
        <f t="shared" ca="1" si="327"/>
        <v>#N/A</v>
      </c>
      <c r="Q1448" s="38" t="e">
        <f t="shared" ca="1" si="328"/>
        <v>#N/A</v>
      </c>
      <c r="R1448" s="38">
        <f t="shared" si="329"/>
        <v>6000</v>
      </c>
      <c r="S1448" s="38" t="e">
        <f t="shared" ca="1" si="330"/>
        <v>#N/A</v>
      </c>
      <c r="T1448" s="38" t="e">
        <f t="shared" si="331"/>
        <v>#N/A</v>
      </c>
    </row>
    <row r="1449" spans="2:20" x14ac:dyDescent="0.25">
      <c r="B1449" s="38" t="e">
        <f t="shared" ca="1" si="318"/>
        <v>#N/A</v>
      </c>
      <c r="C1449" s="40">
        <f>Кабельный_журнал!P1415</f>
        <v>0</v>
      </c>
      <c r="D1449" s="38" t="e">
        <f t="shared" ca="1" si="319"/>
        <v>#N/A</v>
      </c>
      <c r="E1449" s="41" t="s">
        <v>351</v>
      </c>
      <c r="F1449" s="38" t="e">
        <f t="shared" ca="1" si="320"/>
        <v>#N/A</v>
      </c>
      <c r="G1449" s="38" t="e">
        <f t="shared" si="321"/>
        <v>#N/A</v>
      </c>
      <c r="H1449" s="41" t="s">
        <v>350</v>
      </c>
      <c r="I1449" s="38" t="e">
        <f t="shared" si="322"/>
        <v>#N/A</v>
      </c>
      <c r="J1449" s="38" t="e">
        <f t="shared" si="323"/>
        <v>#N/A</v>
      </c>
      <c r="K1449" s="41" t="s">
        <v>348</v>
      </c>
      <c r="L1449" s="38">
        <f t="shared" si="324"/>
        <v>1.7500000000000002E-2</v>
      </c>
      <c r="M1449" s="38" t="e">
        <f t="shared" ca="1" si="325"/>
        <v>#N/A</v>
      </c>
      <c r="N1449" s="38" t="e">
        <f ca="1">VLOOKUP(B1449,$C$7:$T1447,13,FALSE)</f>
        <v>#N/A</v>
      </c>
      <c r="O1449" s="38" t="e">
        <f t="shared" ca="1" si="326"/>
        <v>#N/A</v>
      </c>
      <c r="P1449" s="38" t="e">
        <f t="shared" ca="1" si="327"/>
        <v>#N/A</v>
      </c>
      <c r="Q1449" s="38" t="e">
        <f t="shared" ca="1" si="328"/>
        <v>#N/A</v>
      </c>
      <c r="R1449" s="38">
        <f t="shared" si="329"/>
        <v>6000</v>
      </c>
      <c r="S1449" s="38" t="e">
        <f t="shared" ca="1" si="330"/>
        <v>#N/A</v>
      </c>
      <c r="T1449" s="38" t="e">
        <f t="shared" si="331"/>
        <v>#N/A</v>
      </c>
    </row>
    <row r="1450" spans="2:20" x14ac:dyDescent="0.25">
      <c r="B1450" s="38" t="e">
        <f t="shared" ca="1" si="318"/>
        <v>#N/A</v>
      </c>
      <c r="C1450" s="40">
        <f>Кабельный_журнал!P1416</f>
        <v>0</v>
      </c>
      <c r="D1450" s="38" t="e">
        <f t="shared" ca="1" si="319"/>
        <v>#N/A</v>
      </c>
      <c r="E1450" s="41" t="s">
        <v>351</v>
      </c>
      <c r="F1450" s="38" t="e">
        <f t="shared" ca="1" si="320"/>
        <v>#N/A</v>
      </c>
      <c r="G1450" s="38" t="e">
        <f t="shared" si="321"/>
        <v>#N/A</v>
      </c>
      <c r="H1450" s="41" t="s">
        <v>350</v>
      </c>
      <c r="I1450" s="38" t="e">
        <f t="shared" si="322"/>
        <v>#N/A</v>
      </c>
      <c r="J1450" s="38" t="e">
        <f t="shared" si="323"/>
        <v>#N/A</v>
      </c>
      <c r="K1450" s="41" t="s">
        <v>348</v>
      </c>
      <c r="L1450" s="38">
        <f t="shared" si="324"/>
        <v>1.7500000000000002E-2</v>
      </c>
      <c r="M1450" s="38" t="e">
        <f t="shared" ca="1" si="325"/>
        <v>#N/A</v>
      </c>
      <c r="N1450" s="38" t="e">
        <f ca="1">VLOOKUP(B1450,$C$7:$T1448,13,FALSE)</f>
        <v>#N/A</v>
      </c>
      <c r="O1450" s="38" t="e">
        <f t="shared" ca="1" si="326"/>
        <v>#N/A</v>
      </c>
      <c r="P1450" s="38" t="e">
        <f t="shared" ca="1" si="327"/>
        <v>#N/A</v>
      </c>
      <c r="Q1450" s="38" t="e">
        <f t="shared" ca="1" si="328"/>
        <v>#N/A</v>
      </c>
      <c r="R1450" s="38">
        <f t="shared" si="329"/>
        <v>6000</v>
      </c>
      <c r="S1450" s="38" t="e">
        <f t="shared" ca="1" si="330"/>
        <v>#N/A</v>
      </c>
      <c r="T1450" s="38" t="e">
        <f t="shared" si="331"/>
        <v>#N/A</v>
      </c>
    </row>
    <row r="1451" spans="2:20" x14ac:dyDescent="0.25">
      <c r="B1451" s="38" t="e">
        <f t="shared" ca="1" si="318"/>
        <v>#N/A</v>
      </c>
      <c r="C1451" s="40">
        <f>Кабельный_журнал!P1417</f>
        <v>0</v>
      </c>
      <c r="D1451" s="38" t="e">
        <f t="shared" ca="1" si="319"/>
        <v>#N/A</v>
      </c>
      <c r="E1451" s="41" t="s">
        <v>351</v>
      </c>
      <c r="F1451" s="38" t="e">
        <f t="shared" ca="1" si="320"/>
        <v>#N/A</v>
      </c>
      <c r="G1451" s="38" t="e">
        <f t="shared" si="321"/>
        <v>#N/A</v>
      </c>
      <c r="H1451" s="41" t="s">
        <v>350</v>
      </c>
      <c r="I1451" s="38" t="e">
        <f t="shared" si="322"/>
        <v>#N/A</v>
      </c>
      <c r="J1451" s="38" t="e">
        <f t="shared" si="323"/>
        <v>#N/A</v>
      </c>
      <c r="K1451" s="41" t="s">
        <v>348</v>
      </c>
      <c r="L1451" s="38">
        <f t="shared" si="324"/>
        <v>1.7500000000000002E-2</v>
      </c>
      <c r="M1451" s="38" t="e">
        <f t="shared" ca="1" si="325"/>
        <v>#N/A</v>
      </c>
      <c r="N1451" s="38" t="e">
        <f ca="1">VLOOKUP(B1451,$C$7:$T1449,13,FALSE)</f>
        <v>#N/A</v>
      </c>
      <c r="O1451" s="38" t="e">
        <f t="shared" ca="1" si="326"/>
        <v>#N/A</v>
      </c>
      <c r="P1451" s="38" t="e">
        <f t="shared" ca="1" si="327"/>
        <v>#N/A</v>
      </c>
      <c r="Q1451" s="38" t="e">
        <f t="shared" ca="1" si="328"/>
        <v>#N/A</v>
      </c>
      <c r="R1451" s="38">
        <f t="shared" si="329"/>
        <v>6000</v>
      </c>
      <c r="S1451" s="38" t="e">
        <f t="shared" ca="1" si="330"/>
        <v>#N/A</v>
      </c>
      <c r="T1451" s="38" t="e">
        <f t="shared" si="331"/>
        <v>#N/A</v>
      </c>
    </row>
    <row r="1452" spans="2:20" x14ac:dyDescent="0.25">
      <c r="B1452" s="38" t="e">
        <f t="shared" ca="1" si="318"/>
        <v>#N/A</v>
      </c>
      <c r="C1452" s="40">
        <f>Кабельный_журнал!P1418</f>
        <v>0</v>
      </c>
      <c r="D1452" s="38" t="e">
        <f t="shared" ca="1" si="319"/>
        <v>#N/A</v>
      </c>
      <c r="E1452" s="41" t="s">
        <v>351</v>
      </c>
      <c r="F1452" s="38" t="e">
        <f t="shared" ca="1" si="320"/>
        <v>#N/A</v>
      </c>
      <c r="G1452" s="38" t="e">
        <f t="shared" si="321"/>
        <v>#N/A</v>
      </c>
      <c r="H1452" s="41" t="s">
        <v>350</v>
      </c>
      <c r="I1452" s="38" t="e">
        <f t="shared" si="322"/>
        <v>#N/A</v>
      </c>
      <c r="J1452" s="38" t="e">
        <f t="shared" si="323"/>
        <v>#N/A</v>
      </c>
      <c r="K1452" s="41" t="s">
        <v>348</v>
      </c>
      <c r="L1452" s="38">
        <f t="shared" si="324"/>
        <v>1.7500000000000002E-2</v>
      </c>
      <c r="M1452" s="38" t="e">
        <f t="shared" ca="1" si="325"/>
        <v>#N/A</v>
      </c>
      <c r="N1452" s="38" t="e">
        <f ca="1">VLOOKUP(B1452,$C$7:$T1450,13,FALSE)</f>
        <v>#N/A</v>
      </c>
      <c r="O1452" s="38" t="e">
        <f t="shared" ca="1" si="326"/>
        <v>#N/A</v>
      </c>
      <c r="P1452" s="38" t="e">
        <f t="shared" ca="1" si="327"/>
        <v>#N/A</v>
      </c>
      <c r="Q1452" s="38" t="e">
        <f t="shared" ca="1" si="328"/>
        <v>#N/A</v>
      </c>
      <c r="R1452" s="38">
        <f t="shared" si="329"/>
        <v>6000</v>
      </c>
      <c r="S1452" s="38" t="e">
        <f t="shared" ca="1" si="330"/>
        <v>#N/A</v>
      </c>
      <c r="T1452" s="38" t="e">
        <f t="shared" si="331"/>
        <v>#N/A</v>
      </c>
    </row>
    <row r="1453" spans="2:20" x14ac:dyDescent="0.25">
      <c r="B1453" s="38" t="e">
        <f t="shared" ca="1" si="318"/>
        <v>#N/A</v>
      </c>
      <c r="C1453" s="40">
        <f>Кабельный_журнал!P1419</f>
        <v>0</v>
      </c>
      <c r="D1453" s="38" t="e">
        <f t="shared" ca="1" si="319"/>
        <v>#N/A</v>
      </c>
      <c r="E1453" s="41" t="s">
        <v>351</v>
      </c>
      <c r="F1453" s="38" t="e">
        <f t="shared" ca="1" si="320"/>
        <v>#N/A</v>
      </c>
      <c r="G1453" s="38" t="e">
        <f t="shared" si="321"/>
        <v>#N/A</v>
      </c>
      <c r="H1453" s="41" t="s">
        <v>350</v>
      </c>
      <c r="I1453" s="38" t="e">
        <f t="shared" si="322"/>
        <v>#N/A</v>
      </c>
      <c r="J1453" s="38" t="e">
        <f t="shared" si="323"/>
        <v>#N/A</v>
      </c>
      <c r="K1453" s="41" t="s">
        <v>348</v>
      </c>
      <c r="L1453" s="38">
        <f t="shared" si="324"/>
        <v>1.7500000000000002E-2</v>
      </c>
      <c r="M1453" s="38" t="e">
        <f t="shared" ca="1" si="325"/>
        <v>#N/A</v>
      </c>
      <c r="N1453" s="38" t="e">
        <f ca="1">VLOOKUP(B1453,$C$7:$T1451,13,FALSE)</f>
        <v>#N/A</v>
      </c>
      <c r="O1453" s="38" t="e">
        <f t="shared" ca="1" si="326"/>
        <v>#N/A</v>
      </c>
      <c r="P1453" s="38" t="e">
        <f t="shared" ca="1" si="327"/>
        <v>#N/A</v>
      </c>
      <c r="Q1453" s="38" t="e">
        <f t="shared" ca="1" si="328"/>
        <v>#N/A</v>
      </c>
      <c r="R1453" s="38">
        <f t="shared" si="329"/>
        <v>6000</v>
      </c>
      <c r="S1453" s="38" t="e">
        <f t="shared" ca="1" si="330"/>
        <v>#N/A</v>
      </c>
      <c r="T1453" s="38" t="e">
        <f t="shared" si="331"/>
        <v>#N/A</v>
      </c>
    </row>
    <row r="1454" spans="2:20" x14ac:dyDescent="0.25">
      <c r="B1454" s="38" t="e">
        <f t="shared" ca="1" si="318"/>
        <v>#N/A</v>
      </c>
      <c r="C1454" s="40">
        <f>Кабельный_журнал!P1420</f>
        <v>0</v>
      </c>
      <c r="D1454" s="38" t="e">
        <f t="shared" ca="1" si="319"/>
        <v>#N/A</v>
      </c>
      <c r="E1454" s="41" t="s">
        <v>351</v>
      </c>
      <c r="F1454" s="38" t="e">
        <f t="shared" ca="1" si="320"/>
        <v>#N/A</v>
      </c>
      <c r="G1454" s="38" t="e">
        <f t="shared" si="321"/>
        <v>#N/A</v>
      </c>
      <c r="H1454" s="41" t="s">
        <v>350</v>
      </c>
      <c r="I1454" s="38" t="e">
        <f t="shared" si="322"/>
        <v>#N/A</v>
      </c>
      <c r="J1454" s="38" t="e">
        <f t="shared" si="323"/>
        <v>#N/A</v>
      </c>
      <c r="K1454" s="41" t="s">
        <v>348</v>
      </c>
      <c r="L1454" s="38">
        <f t="shared" si="324"/>
        <v>1.7500000000000002E-2</v>
      </c>
      <c r="M1454" s="38" t="e">
        <f t="shared" ca="1" si="325"/>
        <v>#N/A</v>
      </c>
      <c r="N1454" s="38" t="e">
        <f ca="1">VLOOKUP(B1454,$C$7:$T1452,13,FALSE)</f>
        <v>#N/A</v>
      </c>
      <c r="O1454" s="38" t="e">
        <f t="shared" ca="1" si="326"/>
        <v>#N/A</v>
      </c>
      <c r="P1454" s="38" t="e">
        <f t="shared" ca="1" si="327"/>
        <v>#N/A</v>
      </c>
      <c r="Q1454" s="38" t="e">
        <f t="shared" ca="1" si="328"/>
        <v>#N/A</v>
      </c>
      <c r="R1454" s="38">
        <f t="shared" si="329"/>
        <v>6000</v>
      </c>
      <c r="S1454" s="38" t="e">
        <f t="shared" ca="1" si="330"/>
        <v>#N/A</v>
      </c>
      <c r="T1454" s="38" t="e">
        <f t="shared" si="331"/>
        <v>#N/A</v>
      </c>
    </row>
    <row r="1455" spans="2:20" x14ac:dyDescent="0.25">
      <c r="B1455" s="38" t="e">
        <f t="shared" ca="1" si="318"/>
        <v>#N/A</v>
      </c>
      <c r="C1455" s="40">
        <f>Кабельный_журнал!P1421</f>
        <v>0</v>
      </c>
      <c r="D1455" s="38" t="e">
        <f t="shared" ca="1" si="319"/>
        <v>#N/A</v>
      </c>
      <c r="E1455" s="41" t="s">
        <v>351</v>
      </c>
      <c r="F1455" s="38" t="e">
        <f t="shared" ca="1" si="320"/>
        <v>#N/A</v>
      </c>
      <c r="G1455" s="38" t="e">
        <f t="shared" si="321"/>
        <v>#N/A</v>
      </c>
      <c r="H1455" s="41" t="s">
        <v>350</v>
      </c>
      <c r="I1455" s="38" t="e">
        <f t="shared" si="322"/>
        <v>#N/A</v>
      </c>
      <c r="J1455" s="38" t="e">
        <f t="shared" si="323"/>
        <v>#N/A</v>
      </c>
      <c r="K1455" s="41" t="s">
        <v>348</v>
      </c>
      <c r="L1455" s="38">
        <f t="shared" si="324"/>
        <v>1.7500000000000002E-2</v>
      </c>
      <c r="M1455" s="38" t="e">
        <f t="shared" ca="1" si="325"/>
        <v>#N/A</v>
      </c>
      <c r="N1455" s="38" t="e">
        <f ca="1">VLOOKUP(B1455,$C$7:$T1453,13,FALSE)</f>
        <v>#N/A</v>
      </c>
      <c r="O1455" s="38" t="e">
        <f t="shared" ca="1" si="326"/>
        <v>#N/A</v>
      </c>
      <c r="P1455" s="38" t="e">
        <f t="shared" ca="1" si="327"/>
        <v>#N/A</v>
      </c>
      <c r="Q1455" s="38" t="e">
        <f t="shared" ca="1" si="328"/>
        <v>#N/A</v>
      </c>
      <c r="R1455" s="38">
        <f t="shared" si="329"/>
        <v>6000</v>
      </c>
      <c r="S1455" s="38" t="e">
        <f t="shared" ca="1" si="330"/>
        <v>#N/A</v>
      </c>
      <c r="T1455" s="38" t="e">
        <f t="shared" si="331"/>
        <v>#N/A</v>
      </c>
    </row>
    <row r="1456" spans="2:20" x14ac:dyDescent="0.25">
      <c r="B1456" s="38" t="e">
        <f t="shared" ca="1" si="318"/>
        <v>#N/A</v>
      </c>
      <c r="C1456" s="40">
        <f>Кабельный_журнал!P1422</f>
        <v>0</v>
      </c>
      <c r="D1456" s="38" t="e">
        <f t="shared" ca="1" si="319"/>
        <v>#N/A</v>
      </c>
      <c r="E1456" s="41" t="s">
        <v>351</v>
      </c>
      <c r="F1456" s="38" t="e">
        <f t="shared" ca="1" si="320"/>
        <v>#N/A</v>
      </c>
      <c r="G1456" s="38" t="e">
        <f t="shared" si="321"/>
        <v>#N/A</v>
      </c>
      <c r="H1456" s="41" t="s">
        <v>350</v>
      </c>
      <c r="I1456" s="38" t="e">
        <f t="shared" si="322"/>
        <v>#N/A</v>
      </c>
      <c r="J1456" s="38" t="e">
        <f t="shared" si="323"/>
        <v>#N/A</v>
      </c>
      <c r="K1456" s="41" t="s">
        <v>348</v>
      </c>
      <c r="L1456" s="38">
        <f t="shared" si="324"/>
        <v>1.7500000000000002E-2</v>
      </c>
      <c r="M1456" s="38" t="e">
        <f t="shared" ca="1" si="325"/>
        <v>#N/A</v>
      </c>
      <c r="N1456" s="38" t="e">
        <f ca="1">VLOOKUP(B1456,$C$7:$T1454,13,FALSE)</f>
        <v>#N/A</v>
      </c>
      <c r="O1456" s="38" t="e">
        <f t="shared" ca="1" si="326"/>
        <v>#N/A</v>
      </c>
      <c r="P1456" s="38" t="e">
        <f t="shared" ca="1" si="327"/>
        <v>#N/A</v>
      </c>
      <c r="Q1456" s="38" t="e">
        <f t="shared" ca="1" si="328"/>
        <v>#N/A</v>
      </c>
      <c r="R1456" s="38">
        <f t="shared" si="329"/>
        <v>6000</v>
      </c>
      <c r="S1456" s="38" t="e">
        <f t="shared" ca="1" si="330"/>
        <v>#N/A</v>
      </c>
      <c r="T1456" s="38" t="e">
        <f t="shared" si="331"/>
        <v>#N/A</v>
      </c>
    </row>
    <row r="1457" spans="2:20" x14ac:dyDescent="0.25">
      <c r="B1457" s="38" t="e">
        <f t="shared" ca="1" si="318"/>
        <v>#N/A</v>
      </c>
      <c r="C1457" s="40">
        <f>Кабельный_журнал!P1423</f>
        <v>0</v>
      </c>
      <c r="D1457" s="38" t="e">
        <f t="shared" ca="1" si="319"/>
        <v>#N/A</v>
      </c>
      <c r="E1457" s="41" t="s">
        <v>351</v>
      </c>
      <c r="F1457" s="38" t="e">
        <f t="shared" ca="1" si="320"/>
        <v>#N/A</v>
      </c>
      <c r="G1457" s="38" t="e">
        <f t="shared" si="321"/>
        <v>#N/A</v>
      </c>
      <c r="H1457" s="41" t="s">
        <v>350</v>
      </c>
      <c r="I1457" s="38" t="e">
        <f t="shared" si="322"/>
        <v>#N/A</v>
      </c>
      <c r="J1457" s="38" t="e">
        <f t="shared" si="323"/>
        <v>#N/A</v>
      </c>
      <c r="K1457" s="41" t="s">
        <v>348</v>
      </c>
      <c r="L1457" s="38">
        <f t="shared" si="324"/>
        <v>1.7500000000000002E-2</v>
      </c>
      <c r="M1457" s="38" t="e">
        <f t="shared" ca="1" si="325"/>
        <v>#N/A</v>
      </c>
      <c r="N1457" s="38" t="e">
        <f ca="1">VLOOKUP(B1457,$C$7:$T1455,13,FALSE)</f>
        <v>#N/A</v>
      </c>
      <c r="O1457" s="38" t="e">
        <f t="shared" ca="1" si="326"/>
        <v>#N/A</v>
      </c>
      <c r="P1457" s="38" t="e">
        <f t="shared" ca="1" si="327"/>
        <v>#N/A</v>
      </c>
      <c r="Q1457" s="38" t="e">
        <f t="shared" ca="1" si="328"/>
        <v>#N/A</v>
      </c>
      <c r="R1457" s="38">
        <f t="shared" si="329"/>
        <v>6000</v>
      </c>
      <c r="S1457" s="38" t="e">
        <f t="shared" ca="1" si="330"/>
        <v>#N/A</v>
      </c>
      <c r="T1457" s="38" t="e">
        <f t="shared" si="331"/>
        <v>#N/A</v>
      </c>
    </row>
    <row r="1458" spans="2:20" x14ac:dyDescent="0.25">
      <c r="B1458" s="38" t="e">
        <f t="shared" ca="1" si="318"/>
        <v>#N/A</v>
      </c>
      <c r="C1458" s="40">
        <f>Кабельный_журнал!P1424</f>
        <v>0</v>
      </c>
      <c r="D1458" s="38" t="e">
        <f t="shared" ca="1" si="319"/>
        <v>#N/A</v>
      </c>
      <c r="E1458" s="41" t="s">
        <v>351</v>
      </c>
      <c r="F1458" s="38" t="e">
        <f t="shared" ca="1" si="320"/>
        <v>#N/A</v>
      </c>
      <c r="G1458" s="38" t="e">
        <f t="shared" si="321"/>
        <v>#N/A</v>
      </c>
      <c r="H1458" s="41" t="s">
        <v>350</v>
      </c>
      <c r="I1458" s="38" t="e">
        <f t="shared" si="322"/>
        <v>#N/A</v>
      </c>
      <c r="J1458" s="38" t="e">
        <f t="shared" si="323"/>
        <v>#N/A</v>
      </c>
      <c r="K1458" s="41" t="s">
        <v>348</v>
      </c>
      <c r="L1458" s="38">
        <f t="shared" si="324"/>
        <v>1.7500000000000002E-2</v>
      </c>
      <c r="M1458" s="38" t="e">
        <f t="shared" ca="1" si="325"/>
        <v>#N/A</v>
      </c>
      <c r="N1458" s="38" t="e">
        <f ca="1">VLOOKUP(B1458,$C$7:$T1456,13,FALSE)</f>
        <v>#N/A</v>
      </c>
      <c r="O1458" s="38" t="e">
        <f t="shared" ca="1" si="326"/>
        <v>#N/A</v>
      </c>
      <c r="P1458" s="38" t="e">
        <f t="shared" ca="1" si="327"/>
        <v>#N/A</v>
      </c>
      <c r="Q1458" s="38" t="e">
        <f t="shared" ca="1" si="328"/>
        <v>#N/A</v>
      </c>
      <c r="R1458" s="38">
        <f t="shared" si="329"/>
        <v>6000</v>
      </c>
      <c r="S1458" s="38" t="e">
        <f t="shared" ca="1" si="330"/>
        <v>#N/A</v>
      </c>
      <c r="T1458" s="38" t="e">
        <f t="shared" si="331"/>
        <v>#N/A</v>
      </c>
    </row>
    <row r="1459" spans="2:20" x14ac:dyDescent="0.25">
      <c r="B1459" s="38" t="e">
        <f t="shared" ca="1" si="318"/>
        <v>#N/A</v>
      </c>
      <c r="C1459" s="40">
        <f>Кабельный_журнал!P1425</f>
        <v>0</v>
      </c>
      <c r="D1459" s="38" t="e">
        <f t="shared" ca="1" si="319"/>
        <v>#N/A</v>
      </c>
      <c r="E1459" s="41" t="s">
        <v>351</v>
      </c>
      <c r="F1459" s="38" t="e">
        <f t="shared" ca="1" si="320"/>
        <v>#N/A</v>
      </c>
      <c r="G1459" s="38" t="e">
        <f t="shared" si="321"/>
        <v>#N/A</v>
      </c>
      <c r="H1459" s="41" t="s">
        <v>350</v>
      </c>
      <c r="I1459" s="38" t="e">
        <f t="shared" si="322"/>
        <v>#N/A</v>
      </c>
      <c r="J1459" s="38" t="e">
        <f t="shared" si="323"/>
        <v>#N/A</v>
      </c>
      <c r="K1459" s="41" t="s">
        <v>348</v>
      </c>
      <c r="L1459" s="38">
        <f t="shared" si="324"/>
        <v>1.7500000000000002E-2</v>
      </c>
      <c r="M1459" s="38" t="e">
        <f t="shared" ca="1" si="325"/>
        <v>#N/A</v>
      </c>
      <c r="N1459" s="38" t="e">
        <f ca="1">VLOOKUP(B1459,$C$7:$T1457,13,FALSE)</f>
        <v>#N/A</v>
      </c>
      <c r="O1459" s="38" t="e">
        <f t="shared" ca="1" si="326"/>
        <v>#N/A</v>
      </c>
      <c r="P1459" s="38" t="e">
        <f t="shared" ca="1" si="327"/>
        <v>#N/A</v>
      </c>
      <c r="Q1459" s="38" t="e">
        <f t="shared" ca="1" si="328"/>
        <v>#N/A</v>
      </c>
      <c r="R1459" s="38">
        <f t="shared" si="329"/>
        <v>6000</v>
      </c>
      <c r="S1459" s="38" t="e">
        <f t="shared" ca="1" si="330"/>
        <v>#N/A</v>
      </c>
      <c r="T1459" s="38" t="e">
        <f t="shared" si="331"/>
        <v>#N/A</v>
      </c>
    </row>
    <row r="1460" spans="2:20" x14ac:dyDescent="0.25">
      <c r="B1460" s="38" t="e">
        <f t="shared" ca="1" si="318"/>
        <v>#N/A</v>
      </c>
      <c r="C1460" s="40">
        <f>Кабельный_журнал!P1426</f>
        <v>0</v>
      </c>
      <c r="D1460" s="38" t="e">
        <f t="shared" ca="1" si="319"/>
        <v>#N/A</v>
      </c>
      <c r="E1460" s="41" t="s">
        <v>351</v>
      </c>
      <c r="F1460" s="38" t="e">
        <f t="shared" ca="1" si="320"/>
        <v>#N/A</v>
      </c>
      <c r="G1460" s="38" t="e">
        <f t="shared" si="321"/>
        <v>#N/A</v>
      </c>
      <c r="H1460" s="41" t="s">
        <v>350</v>
      </c>
      <c r="I1460" s="38" t="e">
        <f t="shared" si="322"/>
        <v>#N/A</v>
      </c>
      <c r="J1460" s="38" t="e">
        <f t="shared" si="323"/>
        <v>#N/A</v>
      </c>
      <c r="K1460" s="41" t="s">
        <v>348</v>
      </c>
      <c r="L1460" s="38">
        <f t="shared" si="324"/>
        <v>1.7500000000000002E-2</v>
      </c>
      <c r="M1460" s="38" t="e">
        <f t="shared" ca="1" si="325"/>
        <v>#N/A</v>
      </c>
      <c r="N1460" s="38" t="e">
        <f ca="1">VLOOKUP(B1460,$C$7:$T1458,13,FALSE)</f>
        <v>#N/A</v>
      </c>
      <c r="O1460" s="38" t="e">
        <f t="shared" ca="1" si="326"/>
        <v>#N/A</v>
      </c>
      <c r="P1460" s="38" t="e">
        <f t="shared" ca="1" si="327"/>
        <v>#N/A</v>
      </c>
      <c r="Q1460" s="38" t="e">
        <f t="shared" ca="1" si="328"/>
        <v>#N/A</v>
      </c>
      <c r="R1460" s="38">
        <f t="shared" si="329"/>
        <v>6000</v>
      </c>
      <c r="S1460" s="38" t="e">
        <f t="shared" ca="1" si="330"/>
        <v>#N/A</v>
      </c>
      <c r="T1460" s="38" t="e">
        <f t="shared" si="331"/>
        <v>#N/A</v>
      </c>
    </row>
    <row r="1461" spans="2:20" x14ac:dyDescent="0.25">
      <c r="B1461" s="38" t="e">
        <f t="shared" ca="1" si="318"/>
        <v>#N/A</v>
      </c>
      <c r="C1461" s="40">
        <f>Кабельный_журнал!P1427</f>
        <v>0</v>
      </c>
      <c r="D1461" s="38" t="e">
        <f t="shared" ca="1" si="319"/>
        <v>#N/A</v>
      </c>
      <c r="E1461" s="41" t="s">
        <v>351</v>
      </c>
      <c r="F1461" s="38" t="e">
        <f t="shared" ca="1" si="320"/>
        <v>#N/A</v>
      </c>
      <c r="G1461" s="38" t="e">
        <f t="shared" si="321"/>
        <v>#N/A</v>
      </c>
      <c r="H1461" s="41" t="s">
        <v>350</v>
      </c>
      <c r="I1461" s="38" t="e">
        <f t="shared" si="322"/>
        <v>#N/A</v>
      </c>
      <c r="J1461" s="38" t="e">
        <f t="shared" si="323"/>
        <v>#N/A</v>
      </c>
      <c r="K1461" s="41" t="s">
        <v>348</v>
      </c>
      <c r="L1461" s="38">
        <f t="shared" si="324"/>
        <v>1.7500000000000002E-2</v>
      </c>
      <c r="M1461" s="38" t="e">
        <f t="shared" ca="1" si="325"/>
        <v>#N/A</v>
      </c>
      <c r="N1461" s="38" t="e">
        <f ca="1">VLOOKUP(B1461,$C$7:$T1459,13,FALSE)</f>
        <v>#N/A</v>
      </c>
      <c r="O1461" s="38" t="e">
        <f t="shared" ca="1" si="326"/>
        <v>#N/A</v>
      </c>
      <c r="P1461" s="38" t="e">
        <f t="shared" ca="1" si="327"/>
        <v>#N/A</v>
      </c>
      <c r="Q1461" s="38" t="e">
        <f t="shared" ca="1" si="328"/>
        <v>#N/A</v>
      </c>
      <c r="R1461" s="38">
        <f t="shared" si="329"/>
        <v>6000</v>
      </c>
      <c r="S1461" s="38" t="e">
        <f t="shared" ca="1" si="330"/>
        <v>#N/A</v>
      </c>
      <c r="T1461" s="38" t="e">
        <f t="shared" si="331"/>
        <v>#N/A</v>
      </c>
    </row>
    <row r="1462" spans="2:20" x14ac:dyDescent="0.25">
      <c r="B1462" s="38" t="e">
        <f t="shared" ca="1" si="318"/>
        <v>#N/A</v>
      </c>
      <c r="C1462" s="40">
        <f>Кабельный_журнал!P1428</f>
        <v>0</v>
      </c>
      <c r="D1462" s="38" t="e">
        <f t="shared" ca="1" si="319"/>
        <v>#N/A</v>
      </c>
      <c r="E1462" s="41" t="s">
        <v>351</v>
      </c>
      <c r="F1462" s="38" t="e">
        <f t="shared" ca="1" si="320"/>
        <v>#N/A</v>
      </c>
      <c r="G1462" s="38" t="e">
        <f t="shared" si="321"/>
        <v>#N/A</v>
      </c>
      <c r="H1462" s="41" t="s">
        <v>350</v>
      </c>
      <c r="I1462" s="38" t="e">
        <f t="shared" si="322"/>
        <v>#N/A</v>
      </c>
      <c r="J1462" s="38" t="e">
        <f t="shared" si="323"/>
        <v>#N/A</v>
      </c>
      <c r="K1462" s="41" t="s">
        <v>348</v>
      </c>
      <c r="L1462" s="38">
        <f t="shared" si="324"/>
        <v>1.7500000000000002E-2</v>
      </c>
      <c r="M1462" s="38" t="e">
        <f t="shared" ca="1" si="325"/>
        <v>#N/A</v>
      </c>
      <c r="N1462" s="38" t="e">
        <f ca="1">VLOOKUP(B1462,$C$7:$T1460,13,FALSE)</f>
        <v>#N/A</v>
      </c>
      <c r="O1462" s="38" t="e">
        <f t="shared" ca="1" si="326"/>
        <v>#N/A</v>
      </c>
      <c r="P1462" s="38" t="e">
        <f t="shared" ca="1" si="327"/>
        <v>#N/A</v>
      </c>
      <c r="Q1462" s="38" t="e">
        <f t="shared" ca="1" si="328"/>
        <v>#N/A</v>
      </c>
      <c r="R1462" s="38">
        <f t="shared" si="329"/>
        <v>6000</v>
      </c>
      <c r="S1462" s="38" t="e">
        <f t="shared" ca="1" si="330"/>
        <v>#N/A</v>
      </c>
      <c r="T1462" s="38" t="e">
        <f t="shared" si="331"/>
        <v>#N/A</v>
      </c>
    </row>
    <row r="1463" spans="2:20" x14ac:dyDescent="0.25">
      <c r="B1463" s="38" t="e">
        <f t="shared" ca="1" si="318"/>
        <v>#N/A</v>
      </c>
      <c r="C1463" s="40">
        <f>Кабельный_журнал!P1429</f>
        <v>0</v>
      </c>
      <c r="D1463" s="38" t="e">
        <f t="shared" ca="1" si="319"/>
        <v>#N/A</v>
      </c>
      <c r="E1463" s="41" t="s">
        <v>351</v>
      </c>
      <c r="F1463" s="38" t="e">
        <f t="shared" ca="1" si="320"/>
        <v>#N/A</v>
      </c>
      <c r="G1463" s="38" t="e">
        <f t="shared" si="321"/>
        <v>#N/A</v>
      </c>
      <c r="H1463" s="41" t="s">
        <v>350</v>
      </c>
      <c r="I1463" s="38" t="e">
        <f t="shared" si="322"/>
        <v>#N/A</v>
      </c>
      <c r="J1463" s="38" t="e">
        <f t="shared" si="323"/>
        <v>#N/A</v>
      </c>
      <c r="K1463" s="41" t="s">
        <v>348</v>
      </c>
      <c r="L1463" s="38">
        <f t="shared" si="324"/>
        <v>1.7500000000000002E-2</v>
      </c>
      <c r="M1463" s="38" t="e">
        <f t="shared" ca="1" si="325"/>
        <v>#N/A</v>
      </c>
      <c r="N1463" s="38" t="e">
        <f ca="1">VLOOKUP(B1463,$C$7:$T1461,13,FALSE)</f>
        <v>#N/A</v>
      </c>
      <c r="O1463" s="38" t="e">
        <f t="shared" ca="1" si="326"/>
        <v>#N/A</v>
      </c>
      <c r="P1463" s="38" t="e">
        <f t="shared" ca="1" si="327"/>
        <v>#N/A</v>
      </c>
      <c r="Q1463" s="38" t="e">
        <f t="shared" ca="1" si="328"/>
        <v>#N/A</v>
      </c>
      <c r="R1463" s="38">
        <f t="shared" si="329"/>
        <v>6000</v>
      </c>
      <c r="S1463" s="38" t="e">
        <f t="shared" ca="1" si="330"/>
        <v>#N/A</v>
      </c>
      <c r="T1463" s="38" t="e">
        <f t="shared" si="331"/>
        <v>#N/A</v>
      </c>
    </row>
    <row r="1464" spans="2:20" x14ac:dyDescent="0.25">
      <c r="B1464" s="38" t="e">
        <f t="shared" ca="1" si="318"/>
        <v>#N/A</v>
      </c>
      <c r="C1464" s="40">
        <f>Кабельный_журнал!P1430</f>
        <v>0</v>
      </c>
      <c r="D1464" s="38" t="e">
        <f t="shared" ca="1" si="319"/>
        <v>#N/A</v>
      </c>
      <c r="E1464" s="41" t="s">
        <v>351</v>
      </c>
      <c r="F1464" s="38" t="e">
        <f t="shared" ca="1" si="320"/>
        <v>#N/A</v>
      </c>
      <c r="G1464" s="38" t="e">
        <f t="shared" si="321"/>
        <v>#N/A</v>
      </c>
      <c r="H1464" s="41" t="s">
        <v>350</v>
      </c>
      <c r="I1464" s="38" t="e">
        <f t="shared" si="322"/>
        <v>#N/A</v>
      </c>
      <c r="J1464" s="38" t="e">
        <f t="shared" si="323"/>
        <v>#N/A</v>
      </c>
      <c r="K1464" s="41" t="s">
        <v>348</v>
      </c>
      <c r="L1464" s="38">
        <f t="shared" si="324"/>
        <v>1.7500000000000002E-2</v>
      </c>
      <c r="M1464" s="38" t="e">
        <f t="shared" ca="1" si="325"/>
        <v>#N/A</v>
      </c>
      <c r="N1464" s="38" t="e">
        <f ca="1">VLOOKUP(B1464,$C$7:$T1462,13,FALSE)</f>
        <v>#N/A</v>
      </c>
      <c r="O1464" s="38" t="e">
        <f t="shared" ca="1" si="326"/>
        <v>#N/A</v>
      </c>
      <c r="P1464" s="38" t="e">
        <f t="shared" ca="1" si="327"/>
        <v>#N/A</v>
      </c>
      <c r="Q1464" s="38" t="e">
        <f t="shared" ca="1" si="328"/>
        <v>#N/A</v>
      </c>
      <c r="R1464" s="38">
        <f t="shared" si="329"/>
        <v>6000</v>
      </c>
      <c r="S1464" s="38" t="e">
        <f t="shared" ca="1" si="330"/>
        <v>#N/A</v>
      </c>
      <c r="T1464" s="38" t="e">
        <f t="shared" si="331"/>
        <v>#N/A</v>
      </c>
    </row>
    <row r="1465" spans="2:20" x14ac:dyDescent="0.25">
      <c r="B1465" s="38" t="e">
        <f t="shared" ca="1" si="318"/>
        <v>#N/A</v>
      </c>
      <c r="C1465" s="40">
        <f>Кабельный_журнал!P1431</f>
        <v>0</v>
      </c>
      <c r="D1465" s="38" t="e">
        <f t="shared" ca="1" si="319"/>
        <v>#N/A</v>
      </c>
      <c r="E1465" s="41" t="s">
        <v>351</v>
      </c>
      <c r="F1465" s="38" t="e">
        <f t="shared" ca="1" si="320"/>
        <v>#N/A</v>
      </c>
      <c r="G1465" s="38" t="e">
        <f t="shared" si="321"/>
        <v>#N/A</v>
      </c>
      <c r="H1465" s="41" t="s">
        <v>350</v>
      </c>
      <c r="I1465" s="38" t="e">
        <f t="shared" si="322"/>
        <v>#N/A</v>
      </c>
      <c r="J1465" s="38" t="e">
        <f t="shared" si="323"/>
        <v>#N/A</v>
      </c>
      <c r="K1465" s="41" t="s">
        <v>348</v>
      </c>
      <c r="L1465" s="38">
        <f t="shared" si="324"/>
        <v>1.7500000000000002E-2</v>
      </c>
      <c r="M1465" s="38" t="e">
        <f t="shared" ca="1" si="325"/>
        <v>#N/A</v>
      </c>
      <c r="N1465" s="38" t="e">
        <f ca="1">VLOOKUP(B1465,$C$7:$T1463,13,FALSE)</f>
        <v>#N/A</v>
      </c>
      <c r="O1465" s="38" t="e">
        <f t="shared" ca="1" si="326"/>
        <v>#N/A</v>
      </c>
      <c r="P1465" s="38" t="e">
        <f t="shared" ca="1" si="327"/>
        <v>#N/A</v>
      </c>
      <c r="Q1465" s="38" t="e">
        <f t="shared" ca="1" si="328"/>
        <v>#N/A</v>
      </c>
      <c r="R1465" s="38">
        <f t="shared" si="329"/>
        <v>6000</v>
      </c>
      <c r="S1465" s="38" t="e">
        <f t="shared" ca="1" si="330"/>
        <v>#N/A</v>
      </c>
      <c r="T1465" s="38" t="e">
        <f t="shared" si="331"/>
        <v>#N/A</v>
      </c>
    </row>
    <row r="1466" spans="2:20" x14ac:dyDescent="0.25">
      <c r="B1466" s="38" t="e">
        <f t="shared" ca="1" si="318"/>
        <v>#N/A</v>
      </c>
      <c r="C1466" s="40">
        <f>Кабельный_журнал!P1432</f>
        <v>0</v>
      </c>
      <c r="D1466" s="38" t="e">
        <f t="shared" ca="1" si="319"/>
        <v>#N/A</v>
      </c>
      <c r="E1466" s="41" t="s">
        <v>351</v>
      </c>
      <c r="F1466" s="38" t="e">
        <f t="shared" ca="1" si="320"/>
        <v>#N/A</v>
      </c>
      <c r="G1466" s="38" t="e">
        <f t="shared" si="321"/>
        <v>#N/A</v>
      </c>
      <c r="H1466" s="41" t="s">
        <v>350</v>
      </c>
      <c r="I1466" s="38" t="e">
        <f t="shared" si="322"/>
        <v>#N/A</v>
      </c>
      <c r="J1466" s="38" t="e">
        <f t="shared" si="323"/>
        <v>#N/A</v>
      </c>
      <c r="K1466" s="41" t="s">
        <v>348</v>
      </c>
      <c r="L1466" s="38">
        <f t="shared" si="324"/>
        <v>1.7500000000000002E-2</v>
      </c>
      <c r="M1466" s="38" t="e">
        <f t="shared" ca="1" si="325"/>
        <v>#N/A</v>
      </c>
      <c r="N1466" s="38" t="e">
        <f ca="1">VLOOKUP(B1466,$C$7:$T1464,13,FALSE)</f>
        <v>#N/A</v>
      </c>
      <c r="O1466" s="38" t="e">
        <f t="shared" ca="1" si="326"/>
        <v>#N/A</v>
      </c>
      <c r="P1466" s="38" t="e">
        <f t="shared" ca="1" si="327"/>
        <v>#N/A</v>
      </c>
      <c r="Q1466" s="38" t="e">
        <f t="shared" ca="1" si="328"/>
        <v>#N/A</v>
      </c>
      <c r="R1466" s="38">
        <f t="shared" si="329"/>
        <v>6000</v>
      </c>
      <c r="S1466" s="38" t="e">
        <f t="shared" ca="1" si="330"/>
        <v>#N/A</v>
      </c>
      <c r="T1466" s="38" t="e">
        <f t="shared" si="331"/>
        <v>#N/A</v>
      </c>
    </row>
    <row r="1467" spans="2:20" x14ac:dyDescent="0.25">
      <c r="B1467" s="38" t="e">
        <f t="shared" ca="1" si="318"/>
        <v>#N/A</v>
      </c>
      <c r="C1467" s="40">
        <f>Кабельный_журнал!P1433</f>
        <v>0</v>
      </c>
      <c r="D1467" s="38" t="e">
        <f t="shared" ca="1" si="319"/>
        <v>#N/A</v>
      </c>
      <c r="E1467" s="41" t="s">
        <v>351</v>
      </c>
      <c r="F1467" s="38" t="e">
        <f t="shared" ca="1" si="320"/>
        <v>#N/A</v>
      </c>
      <c r="G1467" s="38" t="e">
        <f t="shared" si="321"/>
        <v>#N/A</v>
      </c>
      <c r="H1467" s="41" t="s">
        <v>350</v>
      </c>
      <c r="I1467" s="38" t="e">
        <f t="shared" si="322"/>
        <v>#N/A</v>
      </c>
      <c r="J1467" s="38" t="e">
        <f t="shared" si="323"/>
        <v>#N/A</v>
      </c>
      <c r="K1467" s="41" t="s">
        <v>348</v>
      </c>
      <c r="L1467" s="38">
        <f t="shared" si="324"/>
        <v>1.7500000000000002E-2</v>
      </c>
      <c r="M1467" s="38" t="e">
        <f t="shared" ca="1" si="325"/>
        <v>#N/A</v>
      </c>
      <c r="N1467" s="38" t="e">
        <f ca="1">VLOOKUP(B1467,$C$7:$T1465,13,FALSE)</f>
        <v>#N/A</v>
      </c>
      <c r="O1467" s="38" t="e">
        <f t="shared" ca="1" si="326"/>
        <v>#N/A</v>
      </c>
      <c r="P1467" s="38" t="e">
        <f t="shared" ca="1" si="327"/>
        <v>#N/A</v>
      </c>
      <c r="Q1467" s="38" t="e">
        <f t="shared" ca="1" si="328"/>
        <v>#N/A</v>
      </c>
      <c r="R1467" s="38">
        <f t="shared" si="329"/>
        <v>6000</v>
      </c>
      <c r="S1467" s="38" t="e">
        <f t="shared" ca="1" si="330"/>
        <v>#N/A</v>
      </c>
      <c r="T1467" s="38" t="e">
        <f t="shared" si="331"/>
        <v>#N/A</v>
      </c>
    </row>
    <row r="1468" spans="2:20" x14ac:dyDescent="0.25">
      <c r="B1468" s="38" t="e">
        <f t="shared" ca="1" si="318"/>
        <v>#N/A</v>
      </c>
      <c r="C1468" s="40">
        <f>Кабельный_журнал!P1434</f>
        <v>0</v>
      </c>
      <c r="D1468" s="38" t="e">
        <f t="shared" ca="1" si="319"/>
        <v>#N/A</v>
      </c>
      <c r="E1468" s="41" t="s">
        <v>351</v>
      </c>
      <c r="F1468" s="38" t="e">
        <f t="shared" ca="1" si="320"/>
        <v>#N/A</v>
      </c>
      <c r="G1468" s="38" t="e">
        <f t="shared" si="321"/>
        <v>#N/A</v>
      </c>
      <c r="H1468" s="41" t="s">
        <v>350</v>
      </c>
      <c r="I1468" s="38" t="e">
        <f t="shared" si="322"/>
        <v>#N/A</v>
      </c>
      <c r="J1468" s="38" t="e">
        <f t="shared" si="323"/>
        <v>#N/A</v>
      </c>
      <c r="K1468" s="41" t="s">
        <v>348</v>
      </c>
      <c r="L1468" s="38">
        <f t="shared" si="324"/>
        <v>1.7500000000000002E-2</v>
      </c>
      <c r="M1468" s="38" t="e">
        <f t="shared" ca="1" si="325"/>
        <v>#N/A</v>
      </c>
      <c r="N1468" s="38" t="e">
        <f ca="1">VLOOKUP(B1468,$C$7:$T1466,13,FALSE)</f>
        <v>#N/A</v>
      </c>
      <c r="O1468" s="38" t="e">
        <f t="shared" ca="1" si="326"/>
        <v>#N/A</v>
      </c>
      <c r="P1468" s="38" t="e">
        <f t="shared" ca="1" si="327"/>
        <v>#N/A</v>
      </c>
      <c r="Q1468" s="38" t="e">
        <f t="shared" ca="1" si="328"/>
        <v>#N/A</v>
      </c>
      <c r="R1468" s="38">
        <f t="shared" si="329"/>
        <v>6000</v>
      </c>
      <c r="S1468" s="38" t="e">
        <f t="shared" ca="1" si="330"/>
        <v>#N/A</v>
      </c>
      <c r="T1468" s="38" t="e">
        <f t="shared" si="331"/>
        <v>#N/A</v>
      </c>
    </row>
    <row r="1469" spans="2:20" x14ac:dyDescent="0.25">
      <c r="B1469" s="38" t="e">
        <f t="shared" ca="1" si="318"/>
        <v>#N/A</v>
      </c>
      <c r="C1469" s="40">
        <f>Кабельный_журнал!P1435</f>
        <v>0</v>
      </c>
      <c r="D1469" s="38" t="e">
        <f t="shared" ca="1" si="319"/>
        <v>#N/A</v>
      </c>
      <c r="E1469" s="41" t="s">
        <v>351</v>
      </c>
      <c r="F1469" s="38" t="e">
        <f t="shared" ca="1" si="320"/>
        <v>#N/A</v>
      </c>
      <c r="G1469" s="38" t="e">
        <f t="shared" si="321"/>
        <v>#N/A</v>
      </c>
      <c r="H1469" s="41" t="s">
        <v>350</v>
      </c>
      <c r="I1469" s="38" t="e">
        <f t="shared" si="322"/>
        <v>#N/A</v>
      </c>
      <c r="J1469" s="38" t="e">
        <f t="shared" si="323"/>
        <v>#N/A</v>
      </c>
      <c r="K1469" s="41" t="s">
        <v>348</v>
      </c>
      <c r="L1469" s="38">
        <f t="shared" si="324"/>
        <v>1.7500000000000002E-2</v>
      </c>
      <c r="M1469" s="38" t="e">
        <f t="shared" ca="1" si="325"/>
        <v>#N/A</v>
      </c>
      <c r="N1469" s="38" t="e">
        <f ca="1">VLOOKUP(B1469,$C$7:$T1467,13,FALSE)</f>
        <v>#N/A</v>
      </c>
      <c r="O1469" s="38" t="e">
        <f t="shared" ca="1" si="326"/>
        <v>#N/A</v>
      </c>
      <c r="P1469" s="38" t="e">
        <f t="shared" ca="1" si="327"/>
        <v>#N/A</v>
      </c>
      <c r="Q1469" s="38" t="e">
        <f t="shared" ca="1" si="328"/>
        <v>#N/A</v>
      </c>
      <c r="R1469" s="38">
        <f t="shared" si="329"/>
        <v>6000</v>
      </c>
      <c r="S1469" s="38" t="e">
        <f t="shared" ca="1" si="330"/>
        <v>#N/A</v>
      </c>
      <c r="T1469" s="38" t="e">
        <f t="shared" si="331"/>
        <v>#N/A</v>
      </c>
    </row>
    <row r="1470" spans="2:20" x14ac:dyDescent="0.25">
      <c r="B1470" s="38" t="e">
        <f t="shared" ca="1" si="318"/>
        <v>#N/A</v>
      </c>
      <c r="C1470" s="40">
        <f>Кабельный_журнал!P1436</f>
        <v>0</v>
      </c>
      <c r="D1470" s="38" t="e">
        <f t="shared" ca="1" si="319"/>
        <v>#N/A</v>
      </c>
      <c r="E1470" s="41" t="s">
        <v>351</v>
      </c>
      <c r="F1470" s="38" t="e">
        <f t="shared" ca="1" si="320"/>
        <v>#N/A</v>
      </c>
      <c r="G1470" s="38" t="e">
        <f t="shared" si="321"/>
        <v>#N/A</v>
      </c>
      <c r="H1470" s="41" t="s">
        <v>350</v>
      </c>
      <c r="I1470" s="38" t="e">
        <f t="shared" si="322"/>
        <v>#N/A</v>
      </c>
      <c r="J1470" s="38" t="e">
        <f t="shared" si="323"/>
        <v>#N/A</v>
      </c>
      <c r="K1470" s="41" t="s">
        <v>348</v>
      </c>
      <c r="L1470" s="38">
        <f t="shared" si="324"/>
        <v>1.7500000000000002E-2</v>
      </c>
      <c r="M1470" s="38" t="e">
        <f t="shared" ca="1" si="325"/>
        <v>#N/A</v>
      </c>
      <c r="N1470" s="38" t="e">
        <f ca="1">VLOOKUP(B1470,$C$7:$T1468,13,FALSE)</f>
        <v>#N/A</v>
      </c>
      <c r="O1470" s="38" t="e">
        <f t="shared" ca="1" si="326"/>
        <v>#N/A</v>
      </c>
      <c r="P1470" s="38" t="e">
        <f t="shared" ca="1" si="327"/>
        <v>#N/A</v>
      </c>
      <c r="Q1470" s="38" t="e">
        <f t="shared" ca="1" si="328"/>
        <v>#N/A</v>
      </c>
      <c r="R1470" s="38">
        <f t="shared" si="329"/>
        <v>6000</v>
      </c>
      <c r="S1470" s="38" t="e">
        <f t="shared" ca="1" si="330"/>
        <v>#N/A</v>
      </c>
      <c r="T1470" s="38" t="e">
        <f t="shared" si="331"/>
        <v>#N/A</v>
      </c>
    </row>
    <row r="1471" spans="2:20" x14ac:dyDescent="0.25">
      <c r="B1471" s="38" t="e">
        <f t="shared" ca="1" si="318"/>
        <v>#N/A</v>
      </c>
      <c r="C1471" s="40">
        <f>Кабельный_журнал!P1437</f>
        <v>0</v>
      </c>
      <c r="D1471" s="38" t="e">
        <f t="shared" ca="1" si="319"/>
        <v>#N/A</v>
      </c>
      <c r="E1471" s="41" t="s">
        <v>351</v>
      </c>
      <c r="F1471" s="38" t="e">
        <f t="shared" ca="1" si="320"/>
        <v>#N/A</v>
      </c>
      <c r="G1471" s="38" t="e">
        <f t="shared" si="321"/>
        <v>#N/A</v>
      </c>
      <c r="H1471" s="41" t="s">
        <v>350</v>
      </c>
      <c r="I1471" s="38" t="e">
        <f t="shared" si="322"/>
        <v>#N/A</v>
      </c>
      <c r="J1471" s="38" t="e">
        <f t="shared" si="323"/>
        <v>#N/A</v>
      </c>
      <c r="K1471" s="41" t="s">
        <v>348</v>
      </c>
      <c r="L1471" s="38">
        <f t="shared" si="324"/>
        <v>1.7500000000000002E-2</v>
      </c>
      <c r="M1471" s="38" t="e">
        <f t="shared" ca="1" si="325"/>
        <v>#N/A</v>
      </c>
      <c r="N1471" s="38" t="e">
        <f ca="1">VLOOKUP(B1471,$C$7:$T1469,13,FALSE)</f>
        <v>#N/A</v>
      </c>
      <c r="O1471" s="38" t="e">
        <f t="shared" ca="1" si="326"/>
        <v>#N/A</v>
      </c>
      <c r="P1471" s="38" t="e">
        <f t="shared" ca="1" si="327"/>
        <v>#N/A</v>
      </c>
      <c r="Q1471" s="38" t="e">
        <f t="shared" ca="1" si="328"/>
        <v>#N/A</v>
      </c>
      <c r="R1471" s="38">
        <f t="shared" si="329"/>
        <v>6000</v>
      </c>
      <c r="S1471" s="38" t="e">
        <f t="shared" ca="1" si="330"/>
        <v>#N/A</v>
      </c>
      <c r="T1471" s="38" t="e">
        <f t="shared" si="331"/>
        <v>#N/A</v>
      </c>
    </row>
    <row r="1472" spans="2:20" x14ac:dyDescent="0.25">
      <c r="B1472" s="38" t="e">
        <f t="shared" ca="1" si="318"/>
        <v>#N/A</v>
      </c>
      <c r="C1472" s="40">
        <f>Кабельный_журнал!P1438</f>
        <v>0</v>
      </c>
      <c r="D1472" s="38" t="e">
        <f t="shared" ca="1" si="319"/>
        <v>#N/A</v>
      </c>
      <c r="E1472" s="41" t="s">
        <v>351</v>
      </c>
      <c r="F1472" s="38" t="e">
        <f t="shared" ca="1" si="320"/>
        <v>#N/A</v>
      </c>
      <c r="G1472" s="38" t="e">
        <f t="shared" si="321"/>
        <v>#N/A</v>
      </c>
      <c r="H1472" s="41" t="s">
        <v>350</v>
      </c>
      <c r="I1472" s="38" t="e">
        <f t="shared" si="322"/>
        <v>#N/A</v>
      </c>
      <c r="J1472" s="38" t="e">
        <f t="shared" si="323"/>
        <v>#N/A</v>
      </c>
      <c r="K1472" s="41" t="s">
        <v>348</v>
      </c>
      <c r="L1472" s="38">
        <f t="shared" si="324"/>
        <v>1.7500000000000002E-2</v>
      </c>
      <c r="M1472" s="38" t="e">
        <f t="shared" ca="1" si="325"/>
        <v>#N/A</v>
      </c>
      <c r="N1472" s="38" t="e">
        <f ca="1">VLOOKUP(B1472,$C$7:$T1470,13,FALSE)</f>
        <v>#N/A</v>
      </c>
      <c r="O1472" s="38" t="e">
        <f t="shared" ca="1" si="326"/>
        <v>#N/A</v>
      </c>
      <c r="P1472" s="38" t="e">
        <f t="shared" ca="1" si="327"/>
        <v>#N/A</v>
      </c>
      <c r="Q1472" s="38" t="e">
        <f t="shared" ca="1" si="328"/>
        <v>#N/A</v>
      </c>
      <c r="R1472" s="38">
        <f t="shared" si="329"/>
        <v>6000</v>
      </c>
      <c r="S1472" s="38" t="e">
        <f t="shared" ca="1" si="330"/>
        <v>#N/A</v>
      </c>
      <c r="T1472" s="38" t="e">
        <f t="shared" si="331"/>
        <v>#N/A</v>
      </c>
    </row>
    <row r="1473" spans="2:20" x14ac:dyDescent="0.25">
      <c r="B1473" s="38" t="e">
        <f t="shared" ca="1" si="318"/>
        <v>#N/A</v>
      </c>
      <c r="C1473" s="40">
        <f>Кабельный_журнал!P1439</f>
        <v>0</v>
      </c>
      <c r="D1473" s="38" t="e">
        <f t="shared" ca="1" si="319"/>
        <v>#N/A</v>
      </c>
      <c r="E1473" s="41" t="s">
        <v>351</v>
      </c>
      <c r="F1473" s="38" t="e">
        <f t="shared" ca="1" si="320"/>
        <v>#N/A</v>
      </c>
      <c r="G1473" s="38" t="e">
        <f t="shared" si="321"/>
        <v>#N/A</v>
      </c>
      <c r="H1473" s="41" t="s">
        <v>350</v>
      </c>
      <c r="I1473" s="38" t="e">
        <f t="shared" si="322"/>
        <v>#N/A</v>
      </c>
      <c r="J1473" s="38" t="e">
        <f t="shared" si="323"/>
        <v>#N/A</v>
      </c>
      <c r="K1473" s="41" t="s">
        <v>348</v>
      </c>
      <c r="L1473" s="38">
        <f t="shared" si="324"/>
        <v>1.7500000000000002E-2</v>
      </c>
      <c r="M1473" s="38" t="e">
        <f t="shared" ca="1" si="325"/>
        <v>#N/A</v>
      </c>
      <c r="N1473" s="38" t="e">
        <f ca="1">VLOOKUP(B1473,$C$7:$T1471,13,FALSE)</f>
        <v>#N/A</v>
      </c>
      <c r="O1473" s="38" t="e">
        <f t="shared" ca="1" si="326"/>
        <v>#N/A</v>
      </c>
      <c r="P1473" s="38" t="e">
        <f t="shared" ca="1" si="327"/>
        <v>#N/A</v>
      </c>
      <c r="Q1473" s="38" t="e">
        <f t="shared" ca="1" si="328"/>
        <v>#N/A</v>
      </c>
      <c r="R1473" s="38">
        <f t="shared" si="329"/>
        <v>6000</v>
      </c>
      <c r="S1473" s="38" t="e">
        <f t="shared" ca="1" si="330"/>
        <v>#N/A</v>
      </c>
      <c r="T1473" s="38" t="e">
        <f t="shared" si="331"/>
        <v>#N/A</v>
      </c>
    </row>
    <row r="1474" spans="2:20" x14ac:dyDescent="0.25">
      <c r="B1474" s="38" t="e">
        <f t="shared" ca="1" si="318"/>
        <v>#N/A</v>
      </c>
      <c r="C1474" s="40">
        <f>Кабельный_журнал!P1440</f>
        <v>0</v>
      </c>
      <c r="D1474" s="38" t="e">
        <f t="shared" ca="1" si="319"/>
        <v>#N/A</v>
      </c>
      <c r="E1474" s="41" t="s">
        <v>351</v>
      </c>
      <c r="F1474" s="38" t="e">
        <f t="shared" ca="1" si="320"/>
        <v>#N/A</v>
      </c>
      <c r="G1474" s="38" t="e">
        <f t="shared" si="321"/>
        <v>#N/A</v>
      </c>
      <c r="H1474" s="41" t="s">
        <v>350</v>
      </c>
      <c r="I1474" s="38" t="e">
        <f t="shared" si="322"/>
        <v>#N/A</v>
      </c>
      <c r="J1474" s="38" t="e">
        <f t="shared" si="323"/>
        <v>#N/A</v>
      </c>
      <c r="K1474" s="41" t="s">
        <v>348</v>
      </c>
      <c r="L1474" s="38">
        <f t="shared" si="324"/>
        <v>1.7500000000000002E-2</v>
      </c>
      <c r="M1474" s="38" t="e">
        <f t="shared" ca="1" si="325"/>
        <v>#N/A</v>
      </c>
      <c r="N1474" s="38" t="e">
        <f ca="1">VLOOKUP(B1474,$C$7:$T1472,13,FALSE)</f>
        <v>#N/A</v>
      </c>
      <c r="O1474" s="38" t="e">
        <f t="shared" ca="1" si="326"/>
        <v>#N/A</v>
      </c>
      <c r="P1474" s="38" t="e">
        <f t="shared" ca="1" si="327"/>
        <v>#N/A</v>
      </c>
      <c r="Q1474" s="38" t="e">
        <f t="shared" ca="1" si="328"/>
        <v>#N/A</v>
      </c>
      <c r="R1474" s="38">
        <f t="shared" si="329"/>
        <v>6000</v>
      </c>
      <c r="S1474" s="38" t="e">
        <f t="shared" ca="1" si="330"/>
        <v>#N/A</v>
      </c>
      <c r="T1474" s="38" t="e">
        <f t="shared" si="331"/>
        <v>#N/A</v>
      </c>
    </row>
    <row r="1475" spans="2:20" x14ac:dyDescent="0.25">
      <c r="B1475" s="38" t="e">
        <f t="shared" ca="1" si="318"/>
        <v>#N/A</v>
      </c>
      <c r="C1475" s="40">
        <f>Кабельный_журнал!P1441</f>
        <v>0</v>
      </c>
      <c r="D1475" s="38" t="e">
        <f t="shared" ca="1" si="319"/>
        <v>#N/A</v>
      </c>
      <c r="E1475" s="41" t="s">
        <v>351</v>
      </c>
      <c r="F1475" s="38" t="e">
        <f t="shared" ca="1" si="320"/>
        <v>#N/A</v>
      </c>
      <c r="G1475" s="38" t="e">
        <f t="shared" si="321"/>
        <v>#N/A</v>
      </c>
      <c r="H1475" s="41" t="s">
        <v>350</v>
      </c>
      <c r="I1475" s="38" t="e">
        <f t="shared" si="322"/>
        <v>#N/A</v>
      </c>
      <c r="J1475" s="38" t="e">
        <f t="shared" si="323"/>
        <v>#N/A</v>
      </c>
      <c r="K1475" s="41" t="s">
        <v>348</v>
      </c>
      <c r="L1475" s="38">
        <f t="shared" si="324"/>
        <v>1.7500000000000002E-2</v>
      </c>
      <c r="M1475" s="38" t="e">
        <f t="shared" ca="1" si="325"/>
        <v>#N/A</v>
      </c>
      <c r="N1475" s="38" t="e">
        <f ca="1">VLOOKUP(B1475,$C$7:$T1473,13,FALSE)</f>
        <v>#N/A</v>
      </c>
      <c r="O1475" s="38" t="e">
        <f t="shared" ca="1" si="326"/>
        <v>#N/A</v>
      </c>
      <c r="P1475" s="38" t="e">
        <f t="shared" ca="1" si="327"/>
        <v>#N/A</v>
      </c>
      <c r="Q1475" s="38" t="e">
        <f t="shared" ca="1" si="328"/>
        <v>#N/A</v>
      </c>
      <c r="R1475" s="38">
        <f t="shared" si="329"/>
        <v>6000</v>
      </c>
      <c r="S1475" s="38" t="e">
        <f t="shared" ca="1" si="330"/>
        <v>#N/A</v>
      </c>
      <c r="T1475" s="38" t="e">
        <f t="shared" si="331"/>
        <v>#N/A</v>
      </c>
    </row>
    <row r="1476" spans="2:20" x14ac:dyDescent="0.25">
      <c r="B1476" s="38" t="e">
        <f t="shared" ca="1" si="318"/>
        <v>#N/A</v>
      </c>
      <c r="C1476" s="40">
        <f>Кабельный_журнал!P1442</f>
        <v>0</v>
      </c>
      <c r="D1476" s="38" t="e">
        <f t="shared" ca="1" si="319"/>
        <v>#N/A</v>
      </c>
      <c r="E1476" s="41" t="s">
        <v>351</v>
      </c>
      <c r="F1476" s="38" t="e">
        <f t="shared" ca="1" si="320"/>
        <v>#N/A</v>
      </c>
      <c r="G1476" s="38" t="e">
        <f t="shared" si="321"/>
        <v>#N/A</v>
      </c>
      <c r="H1476" s="41" t="s">
        <v>350</v>
      </c>
      <c r="I1476" s="38" t="e">
        <f t="shared" si="322"/>
        <v>#N/A</v>
      </c>
      <c r="J1476" s="38" t="e">
        <f t="shared" si="323"/>
        <v>#N/A</v>
      </c>
      <c r="K1476" s="41" t="s">
        <v>348</v>
      </c>
      <c r="L1476" s="38">
        <f t="shared" si="324"/>
        <v>1.7500000000000002E-2</v>
      </c>
      <c r="M1476" s="38" t="e">
        <f t="shared" ca="1" si="325"/>
        <v>#N/A</v>
      </c>
      <c r="N1476" s="38" t="e">
        <f ca="1">VLOOKUP(B1476,$C$7:$T1474,13,FALSE)</f>
        <v>#N/A</v>
      </c>
      <c r="O1476" s="38" t="e">
        <f t="shared" ca="1" si="326"/>
        <v>#N/A</v>
      </c>
      <c r="P1476" s="38" t="e">
        <f t="shared" ca="1" si="327"/>
        <v>#N/A</v>
      </c>
      <c r="Q1476" s="38" t="e">
        <f t="shared" ca="1" si="328"/>
        <v>#N/A</v>
      </c>
      <c r="R1476" s="38">
        <f t="shared" si="329"/>
        <v>6000</v>
      </c>
      <c r="S1476" s="38" t="e">
        <f t="shared" ca="1" si="330"/>
        <v>#N/A</v>
      </c>
      <c r="T1476" s="38" t="e">
        <f t="shared" si="331"/>
        <v>#N/A</v>
      </c>
    </row>
    <row r="1477" spans="2:20" x14ac:dyDescent="0.25">
      <c r="B1477" s="38" t="e">
        <f t="shared" ca="1" si="318"/>
        <v>#N/A</v>
      </c>
      <c r="C1477" s="40">
        <f>Кабельный_журнал!P1443</f>
        <v>0</v>
      </c>
      <c r="D1477" s="38" t="e">
        <f t="shared" ca="1" si="319"/>
        <v>#N/A</v>
      </c>
      <c r="E1477" s="41" t="s">
        <v>351</v>
      </c>
      <c r="F1477" s="38" t="e">
        <f t="shared" ca="1" si="320"/>
        <v>#N/A</v>
      </c>
      <c r="G1477" s="38" t="e">
        <f t="shared" si="321"/>
        <v>#N/A</v>
      </c>
      <c r="H1477" s="41" t="s">
        <v>350</v>
      </c>
      <c r="I1477" s="38" t="e">
        <f t="shared" si="322"/>
        <v>#N/A</v>
      </c>
      <c r="J1477" s="38" t="e">
        <f t="shared" si="323"/>
        <v>#N/A</v>
      </c>
      <c r="K1477" s="41" t="s">
        <v>348</v>
      </c>
      <c r="L1477" s="38">
        <f t="shared" si="324"/>
        <v>1.7500000000000002E-2</v>
      </c>
      <c r="M1477" s="38" t="e">
        <f t="shared" ca="1" si="325"/>
        <v>#N/A</v>
      </c>
      <c r="N1477" s="38" t="e">
        <f ca="1">VLOOKUP(B1477,$C$7:$T1475,13,FALSE)</f>
        <v>#N/A</v>
      </c>
      <c r="O1477" s="38" t="e">
        <f t="shared" ca="1" si="326"/>
        <v>#N/A</v>
      </c>
      <c r="P1477" s="38" t="e">
        <f t="shared" ca="1" si="327"/>
        <v>#N/A</v>
      </c>
      <c r="Q1477" s="38" t="e">
        <f t="shared" ca="1" si="328"/>
        <v>#N/A</v>
      </c>
      <c r="R1477" s="38">
        <f t="shared" si="329"/>
        <v>6000</v>
      </c>
      <c r="S1477" s="38" t="e">
        <f t="shared" ca="1" si="330"/>
        <v>#N/A</v>
      </c>
      <c r="T1477" s="38" t="e">
        <f t="shared" si="331"/>
        <v>#N/A</v>
      </c>
    </row>
    <row r="1478" spans="2:20" x14ac:dyDescent="0.25">
      <c r="B1478" s="38" t="e">
        <f t="shared" ca="1" si="318"/>
        <v>#N/A</v>
      </c>
      <c r="C1478" s="40">
        <f>Кабельный_журнал!P1444</f>
        <v>0</v>
      </c>
      <c r="D1478" s="38" t="e">
        <f t="shared" ca="1" si="319"/>
        <v>#N/A</v>
      </c>
      <c r="E1478" s="41" t="s">
        <v>351</v>
      </c>
      <c r="F1478" s="38" t="e">
        <f t="shared" ca="1" si="320"/>
        <v>#N/A</v>
      </c>
      <c r="G1478" s="38" t="e">
        <f t="shared" si="321"/>
        <v>#N/A</v>
      </c>
      <c r="H1478" s="41" t="s">
        <v>350</v>
      </c>
      <c r="I1478" s="38" t="e">
        <f t="shared" si="322"/>
        <v>#N/A</v>
      </c>
      <c r="J1478" s="38" t="e">
        <f t="shared" si="323"/>
        <v>#N/A</v>
      </c>
      <c r="K1478" s="41" t="s">
        <v>348</v>
      </c>
      <c r="L1478" s="38">
        <f t="shared" si="324"/>
        <v>1.7500000000000002E-2</v>
      </c>
      <c r="M1478" s="38" t="e">
        <f t="shared" ca="1" si="325"/>
        <v>#N/A</v>
      </c>
      <c r="N1478" s="38" t="e">
        <f ca="1">VLOOKUP(B1478,$C$7:$T1476,13,FALSE)</f>
        <v>#N/A</v>
      </c>
      <c r="O1478" s="38" t="e">
        <f t="shared" ca="1" si="326"/>
        <v>#N/A</v>
      </c>
      <c r="P1478" s="38" t="e">
        <f t="shared" ca="1" si="327"/>
        <v>#N/A</v>
      </c>
      <c r="Q1478" s="38" t="e">
        <f t="shared" ca="1" si="328"/>
        <v>#N/A</v>
      </c>
      <c r="R1478" s="38">
        <f t="shared" si="329"/>
        <v>6000</v>
      </c>
      <c r="S1478" s="38" t="e">
        <f t="shared" ca="1" si="330"/>
        <v>#N/A</v>
      </c>
      <c r="T1478" s="38" t="e">
        <f t="shared" si="331"/>
        <v>#N/A</v>
      </c>
    </row>
    <row r="1479" spans="2:20" x14ac:dyDescent="0.25">
      <c r="B1479" s="38" t="e">
        <f t="shared" ca="1" si="318"/>
        <v>#N/A</v>
      </c>
      <c r="C1479" s="40">
        <f>Кабельный_журнал!P1445</f>
        <v>0</v>
      </c>
      <c r="D1479" s="38" t="e">
        <f t="shared" ca="1" si="319"/>
        <v>#N/A</v>
      </c>
      <c r="E1479" s="41" t="s">
        <v>351</v>
      </c>
      <c r="F1479" s="38" t="e">
        <f t="shared" ca="1" si="320"/>
        <v>#N/A</v>
      </c>
      <c r="G1479" s="38" t="e">
        <f t="shared" si="321"/>
        <v>#N/A</v>
      </c>
      <c r="H1479" s="41" t="s">
        <v>350</v>
      </c>
      <c r="I1479" s="38" t="e">
        <f t="shared" si="322"/>
        <v>#N/A</v>
      </c>
      <c r="J1479" s="38" t="e">
        <f t="shared" si="323"/>
        <v>#N/A</v>
      </c>
      <c r="K1479" s="41" t="s">
        <v>348</v>
      </c>
      <c r="L1479" s="38">
        <f t="shared" si="324"/>
        <v>1.7500000000000002E-2</v>
      </c>
      <c r="M1479" s="38" t="e">
        <f t="shared" ca="1" si="325"/>
        <v>#N/A</v>
      </c>
      <c r="N1479" s="38" t="e">
        <f ca="1">VLOOKUP(B1479,$C$7:$T1477,13,FALSE)</f>
        <v>#N/A</v>
      </c>
      <c r="O1479" s="38" t="e">
        <f t="shared" ca="1" si="326"/>
        <v>#N/A</v>
      </c>
      <c r="P1479" s="38" t="e">
        <f t="shared" ca="1" si="327"/>
        <v>#N/A</v>
      </c>
      <c r="Q1479" s="38" t="e">
        <f t="shared" ca="1" si="328"/>
        <v>#N/A</v>
      </c>
      <c r="R1479" s="38">
        <f t="shared" si="329"/>
        <v>6000</v>
      </c>
      <c r="S1479" s="38" t="e">
        <f t="shared" ca="1" si="330"/>
        <v>#N/A</v>
      </c>
      <c r="T1479" s="38" t="e">
        <f t="shared" si="331"/>
        <v>#N/A</v>
      </c>
    </row>
    <row r="1480" spans="2:20" x14ac:dyDescent="0.25">
      <c r="B1480" s="38" t="e">
        <f t="shared" ca="1" si="318"/>
        <v>#N/A</v>
      </c>
      <c r="C1480" s="40">
        <f>Кабельный_журнал!P1446</f>
        <v>0</v>
      </c>
      <c r="D1480" s="38" t="e">
        <f t="shared" ca="1" si="319"/>
        <v>#N/A</v>
      </c>
      <c r="E1480" s="41" t="s">
        <v>351</v>
      </c>
      <c r="F1480" s="38" t="e">
        <f t="shared" ca="1" si="320"/>
        <v>#N/A</v>
      </c>
      <c r="G1480" s="38" t="e">
        <f t="shared" si="321"/>
        <v>#N/A</v>
      </c>
      <c r="H1480" s="41" t="s">
        <v>350</v>
      </c>
      <c r="I1480" s="38" t="e">
        <f t="shared" si="322"/>
        <v>#N/A</v>
      </c>
      <c r="J1480" s="38" t="e">
        <f t="shared" si="323"/>
        <v>#N/A</v>
      </c>
      <c r="K1480" s="41" t="s">
        <v>348</v>
      </c>
      <c r="L1480" s="38">
        <f t="shared" si="324"/>
        <v>1.7500000000000002E-2</v>
      </c>
      <c r="M1480" s="38" t="e">
        <f t="shared" ca="1" si="325"/>
        <v>#N/A</v>
      </c>
      <c r="N1480" s="38" t="e">
        <f ca="1">VLOOKUP(B1480,$C$7:$T1478,13,FALSE)</f>
        <v>#N/A</v>
      </c>
      <c r="O1480" s="38" t="e">
        <f t="shared" ca="1" si="326"/>
        <v>#N/A</v>
      </c>
      <c r="P1480" s="38" t="e">
        <f t="shared" ca="1" si="327"/>
        <v>#N/A</v>
      </c>
      <c r="Q1480" s="38" t="e">
        <f t="shared" ca="1" si="328"/>
        <v>#N/A</v>
      </c>
      <c r="R1480" s="38">
        <f t="shared" si="329"/>
        <v>6000</v>
      </c>
      <c r="S1480" s="38" t="e">
        <f t="shared" ca="1" si="330"/>
        <v>#N/A</v>
      </c>
      <c r="T1480" s="38" t="e">
        <f t="shared" si="331"/>
        <v>#N/A</v>
      </c>
    </row>
    <row r="1481" spans="2:20" x14ac:dyDescent="0.25">
      <c r="B1481" s="38" t="e">
        <f t="shared" ca="1" si="318"/>
        <v>#N/A</v>
      </c>
      <c r="C1481" s="40">
        <f>Кабельный_журнал!P1447</f>
        <v>0</v>
      </c>
      <c r="D1481" s="38" t="e">
        <f t="shared" ca="1" si="319"/>
        <v>#N/A</v>
      </c>
      <c r="E1481" s="41" t="s">
        <v>351</v>
      </c>
      <c r="F1481" s="38" t="e">
        <f t="shared" ca="1" si="320"/>
        <v>#N/A</v>
      </c>
      <c r="G1481" s="38" t="e">
        <f t="shared" si="321"/>
        <v>#N/A</v>
      </c>
      <c r="H1481" s="41" t="s">
        <v>350</v>
      </c>
      <c r="I1481" s="38" t="e">
        <f t="shared" si="322"/>
        <v>#N/A</v>
      </c>
      <c r="J1481" s="38" t="e">
        <f t="shared" si="323"/>
        <v>#N/A</v>
      </c>
      <c r="K1481" s="41" t="s">
        <v>348</v>
      </c>
      <c r="L1481" s="38">
        <f t="shared" si="324"/>
        <v>1.7500000000000002E-2</v>
      </c>
      <c r="M1481" s="38" t="e">
        <f t="shared" ca="1" si="325"/>
        <v>#N/A</v>
      </c>
      <c r="N1481" s="38" t="e">
        <f ca="1">VLOOKUP(B1481,$C$7:$T1479,13,FALSE)</f>
        <v>#N/A</v>
      </c>
      <c r="O1481" s="38" t="e">
        <f t="shared" ca="1" si="326"/>
        <v>#N/A</v>
      </c>
      <c r="P1481" s="38" t="e">
        <f t="shared" ca="1" si="327"/>
        <v>#N/A</v>
      </c>
      <c r="Q1481" s="38" t="e">
        <f t="shared" ca="1" si="328"/>
        <v>#N/A</v>
      </c>
      <c r="R1481" s="38">
        <f t="shared" si="329"/>
        <v>6000</v>
      </c>
      <c r="S1481" s="38" t="e">
        <f t="shared" ca="1" si="330"/>
        <v>#N/A</v>
      </c>
      <c r="T1481" s="38" t="e">
        <f t="shared" si="331"/>
        <v>#N/A</v>
      </c>
    </row>
    <row r="1482" spans="2:20" x14ac:dyDescent="0.25">
      <c r="B1482" s="38" t="e">
        <f t="shared" ca="1" si="318"/>
        <v>#N/A</v>
      </c>
      <c r="C1482" s="40">
        <f>Кабельный_журнал!P1448</f>
        <v>0</v>
      </c>
      <c r="D1482" s="38" t="e">
        <f t="shared" ca="1" si="319"/>
        <v>#N/A</v>
      </c>
      <c r="E1482" s="41" t="s">
        <v>351</v>
      </c>
      <c r="F1482" s="38" t="e">
        <f t="shared" ca="1" si="320"/>
        <v>#N/A</v>
      </c>
      <c r="G1482" s="38" t="e">
        <f t="shared" si="321"/>
        <v>#N/A</v>
      </c>
      <c r="H1482" s="41" t="s">
        <v>350</v>
      </c>
      <c r="I1482" s="38" t="e">
        <f t="shared" si="322"/>
        <v>#N/A</v>
      </c>
      <c r="J1482" s="38" t="e">
        <f t="shared" si="323"/>
        <v>#N/A</v>
      </c>
      <c r="K1482" s="41" t="s">
        <v>348</v>
      </c>
      <c r="L1482" s="38">
        <f t="shared" si="324"/>
        <v>1.7500000000000002E-2</v>
      </c>
      <c r="M1482" s="38" t="e">
        <f t="shared" ca="1" si="325"/>
        <v>#N/A</v>
      </c>
      <c r="N1482" s="38" t="e">
        <f ca="1">VLOOKUP(B1482,$C$7:$T1480,13,FALSE)</f>
        <v>#N/A</v>
      </c>
      <c r="O1482" s="38" t="e">
        <f t="shared" ca="1" si="326"/>
        <v>#N/A</v>
      </c>
      <c r="P1482" s="38" t="e">
        <f t="shared" ca="1" si="327"/>
        <v>#N/A</v>
      </c>
      <c r="Q1482" s="38" t="e">
        <f t="shared" ca="1" si="328"/>
        <v>#N/A</v>
      </c>
      <c r="R1482" s="38">
        <f t="shared" si="329"/>
        <v>6000</v>
      </c>
      <c r="S1482" s="38" t="e">
        <f t="shared" ca="1" si="330"/>
        <v>#N/A</v>
      </c>
      <c r="T1482" s="38" t="e">
        <f t="shared" si="331"/>
        <v>#N/A</v>
      </c>
    </row>
    <row r="1483" spans="2:20" x14ac:dyDescent="0.25">
      <c r="B1483" s="38" t="e">
        <f t="shared" ca="1" si="318"/>
        <v>#N/A</v>
      </c>
      <c r="C1483" s="40">
        <f>Кабельный_журнал!P1449</f>
        <v>0</v>
      </c>
      <c r="D1483" s="38" t="e">
        <f t="shared" ca="1" si="319"/>
        <v>#N/A</v>
      </c>
      <c r="E1483" s="41" t="s">
        <v>351</v>
      </c>
      <c r="F1483" s="38" t="e">
        <f t="shared" ca="1" si="320"/>
        <v>#N/A</v>
      </c>
      <c r="G1483" s="38" t="e">
        <f t="shared" si="321"/>
        <v>#N/A</v>
      </c>
      <c r="H1483" s="41" t="s">
        <v>350</v>
      </c>
      <c r="I1483" s="38" t="e">
        <f t="shared" si="322"/>
        <v>#N/A</v>
      </c>
      <c r="J1483" s="38" t="e">
        <f t="shared" si="323"/>
        <v>#N/A</v>
      </c>
      <c r="K1483" s="41" t="s">
        <v>348</v>
      </c>
      <c r="L1483" s="38">
        <f t="shared" si="324"/>
        <v>1.7500000000000002E-2</v>
      </c>
      <c r="M1483" s="38" t="e">
        <f t="shared" ca="1" si="325"/>
        <v>#N/A</v>
      </c>
      <c r="N1483" s="38" t="e">
        <f ca="1">VLOOKUP(B1483,$C$7:$T1481,13,FALSE)</f>
        <v>#N/A</v>
      </c>
      <c r="O1483" s="38" t="e">
        <f t="shared" ca="1" si="326"/>
        <v>#N/A</v>
      </c>
      <c r="P1483" s="38" t="e">
        <f t="shared" ca="1" si="327"/>
        <v>#N/A</v>
      </c>
      <c r="Q1483" s="38" t="e">
        <f t="shared" ca="1" si="328"/>
        <v>#N/A</v>
      </c>
      <c r="R1483" s="38">
        <f t="shared" si="329"/>
        <v>6000</v>
      </c>
      <c r="S1483" s="38" t="e">
        <f t="shared" ca="1" si="330"/>
        <v>#N/A</v>
      </c>
      <c r="T1483" s="38" t="e">
        <f t="shared" si="331"/>
        <v>#N/A</v>
      </c>
    </row>
    <row r="1484" spans="2:20" x14ac:dyDescent="0.25">
      <c r="B1484" s="38" t="e">
        <f t="shared" ca="1" si="318"/>
        <v>#N/A</v>
      </c>
      <c r="C1484" s="40">
        <f>Кабельный_журнал!P1450</f>
        <v>0</v>
      </c>
      <c r="D1484" s="38" t="e">
        <f t="shared" ca="1" si="319"/>
        <v>#N/A</v>
      </c>
      <c r="E1484" s="41" t="s">
        <v>351</v>
      </c>
      <c r="F1484" s="38" t="e">
        <f t="shared" ca="1" si="320"/>
        <v>#N/A</v>
      </c>
      <c r="G1484" s="38" t="e">
        <f t="shared" si="321"/>
        <v>#N/A</v>
      </c>
      <c r="H1484" s="41" t="s">
        <v>350</v>
      </c>
      <c r="I1484" s="38" t="e">
        <f t="shared" si="322"/>
        <v>#N/A</v>
      </c>
      <c r="J1484" s="38" t="e">
        <f t="shared" si="323"/>
        <v>#N/A</v>
      </c>
      <c r="K1484" s="41" t="s">
        <v>348</v>
      </c>
      <c r="L1484" s="38">
        <f t="shared" si="324"/>
        <v>1.7500000000000002E-2</v>
      </c>
      <c r="M1484" s="38" t="e">
        <f t="shared" ca="1" si="325"/>
        <v>#N/A</v>
      </c>
      <c r="N1484" s="38" t="e">
        <f ca="1">VLOOKUP(B1484,$C$7:$T1482,13,FALSE)</f>
        <v>#N/A</v>
      </c>
      <c r="O1484" s="38" t="e">
        <f t="shared" ca="1" si="326"/>
        <v>#N/A</v>
      </c>
      <c r="P1484" s="38" t="e">
        <f t="shared" ca="1" si="327"/>
        <v>#N/A</v>
      </c>
      <c r="Q1484" s="38" t="e">
        <f t="shared" ca="1" si="328"/>
        <v>#N/A</v>
      </c>
      <c r="R1484" s="38">
        <f t="shared" si="329"/>
        <v>6000</v>
      </c>
      <c r="S1484" s="38" t="e">
        <f t="shared" ca="1" si="330"/>
        <v>#N/A</v>
      </c>
      <c r="T1484" s="38" t="e">
        <f t="shared" si="331"/>
        <v>#N/A</v>
      </c>
    </row>
    <row r="1485" spans="2:20" x14ac:dyDescent="0.25">
      <c r="B1485" s="38" t="e">
        <f t="shared" ca="1" si="318"/>
        <v>#N/A</v>
      </c>
      <c r="C1485" s="40">
        <f>Кабельный_журнал!P1451</f>
        <v>0</v>
      </c>
      <c r="D1485" s="38" t="e">
        <f t="shared" ca="1" si="319"/>
        <v>#N/A</v>
      </c>
      <c r="E1485" s="41" t="s">
        <v>351</v>
      </c>
      <c r="F1485" s="38" t="e">
        <f t="shared" ca="1" si="320"/>
        <v>#N/A</v>
      </c>
      <c r="G1485" s="38" t="e">
        <f t="shared" si="321"/>
        <v>#N/A</v>
      </c>
      <c r="H1485" s="41" t="s">
        <v>350</v>
      </c>
      <c r="I1485" s="38" t="e">
        <f t="shared" si="322"/>
        <v>#N/A</v>
      </c>
      <c r="J1485" s="38" t="e">
        <f t="shared" si="323"/>
        <v>#N/A</v>
      </c>
      <c r="K1485" s="41" t="s">
        <v>348</v>
      </c>
      <c r="L1485" s="38">
        <f t="shared" si="324"/>
        <v>1.7500000000000002E-2</v>
      </c>
      <c r="M1485" s="38" t="e">
        <f t="shared" ca="1" si="325"/>
        <v>#N/A</v>
      </c>
      <c r="N1485" s="38" t="e">
        <f ca="1">VLOOKUP(B1485,$C$7:$T1483,13,FALSE)</f>
        <v>#N/A</v>
      </c>
      <c r="O1485" s="38" t="e">
        <f t="shared" ca="1" si="326"/>
        <v>#N/A</v>
      </c>
      <c r="P1485" s="38" t="e">
        <f t="shared" ca="1" si="327"/>
        <v>#N/A</v>
      </c>
      <c r="Q1485" s="38" t="e">
        <f t="shared" ca="1" si="328"/>
        <v>#N/A</v>
      </c>
      <c r="R1485" s="38">
        <f t="shared" si="329"/>
        <v>6000</v>
      </c>
      <c r="S1485" s="38" t="e">
        <f t="shared" ca="1" si="330"/>
        <v>#N/A</v>
      </c>
      <c r="T1485" s="38" t="e">
        <f t="shared" si="331"/>
        <v>#N/A</v>
      </c>
    </row>
    <row r="1486" spans="2:20" x14ac:dyDescent="0.25">
      <c r="B1486" s="38" t="e">
        <f t="shared" ca="1" si="318"/>
        <v>#N/A</v>
      </c>
      <c r="C1486" s="40">
        <f>Кабельный_журнал!P1452</f>
        <v>0</v>
      </c>
      <c r="D1486" s="38" t="e">
        <f t="shared" ca="1" si="319"/>
        <v>#N/A</v>
      </c>
      <c r="E1486" s="41" t="s">
        <v>351</v>
      </c>
      <c r="F1486" s="38" t="e">
        <f t="shared" ca="1" si="320"/>
        <v>#N/A</v>
      </c>
      <c r="G1486" s="38" t="e">
        <f t="shared" si="321"/>
        <v>#N/A</v>
      </c>
      <c r="H1486" s="41" t="s">
        <v>350</v>
      </c>
      <c r="I1486" s="38" t="e">
        <f t="shared" si="322"/>
        <v>#N/A</v>
      </c>
      <c r="J1486" s="38" t="e">
        <f t="shared" si="323"/>
        <v>#N/A</v>
      </c>
      <c r="K1486" s="41" t="s">
        <v>348</v>
      </c>
      <c r="L1486" s="38">
        <f t="shared" si="324"/>
        <v>1.7500000000000002E-2</v>
      </c>
      <c r="M1486" s="38" t="e">
        <f t="shared" ca="1" si="325"/>
        <v>#N/A</v>
      </c>
      <c r="N1486" s="38" t="e">
        <f ca="1">VLOOKUP(B1486,$C$7:$T1484,13,FALSE)</f>
        <v>#N/A</v>
      </c>
      <c r="O1486" s="38" t="e">
        <f t="shared" ca="1" si="326"/>
        <v>#N/A</v>
      </c>
      <c r="P1486" s="38" t="e">
        <f t="shared" ca="1" si="327"/>
        <v>#N/A</v>
      </c>
      <c r="Q1486" s="38" t="e">
        <f t="shared" ca="1" si="328"/>
        <v>#N/A</v>
      </c>
      <c r="R1486" s="38">
        <f t="shared" si="329"/>
        <v>6000</v>
      </c>
      <c r="S1486" s="38" t="e">
        <f t="shared" ca="1" si="330"/>
        <v>#N/A</v>
      </c>
      <c r="T1486" s="38" t="e">
        <f t="shared" si="331"/>
        <v>#N/A</v>
      </c>
    </row>
    <row r="1487" spans="2:20" x14ac:dyDescent="0.25">
      <c r="B1487" s="38" t="e">
        <f t="shared" ca="1" si="318"/>
        <v>#N/A</v>
      </c>
      <c r="C1487" s="40">
        <f>Кабельный_журнал!P1453</f>
        <v>0</v>
      </c>
      <c r="D1487" s="38" t="e">
        <f t="shared" ca="1" si="319"/>
        <v>#N/A</v>
      </c>
      <c r="E1487" s="41" t="s">
        <v>351</v>
      </c>
      <c r="F1487" s="38" t="e">
        <f t="shared" ca="1" si="320"/>
        <v>#N/A</v>
      </c>
      <c r="G1487" s="38" t="e">
        <f t="shared" si="321"/>
        <v>#N/A</v>
      </c>
      <c r="H1487" s="41" t="s">
        <v>350</v>
      </c>
      <c r="I1487" s="38" t="e">
        <f t="shared" si="322"/>
        <v>#N/A</v>
      </c>
      <c r="J1487" s="38" t="e">
        <f t="shared" si="323"/>
        <v>#N/A</v>
      </c>
      <c r="K1487" s="41" t="s">
        <v>348</v>
      </c>
      <c r="L1487" s="38">
        <f t="shared" si="324"/>
        <v>1.7500000000000002E-2</v>
      </c>
      <c r="M1487" s="38" t="e">
        <f t="shared" ca="1" si="325"/>
        <v>#N/A</v>
      </c>
      <c r="N1487" s="38" t="e">
        <f ca="1">VLOOKUP(B1487,$C$7:$T1485,13,FALSE)</f>
        <v>#N/A</v>
      </c>
      <c r="O1487" s="38" t="e">
        <f t="shared" ca="1" si="326"/>
        <v>#N/A</v>
      </c>
      <c r="P1487" s="38" t="e">
        <f t="shared" ca="1" si="327"/>
        <v>#N/A</v>
      </c>
      <c r="Q1487" s="38" t="e">
        <f t="shared" ca="1" si="328"/>
        <v>#N/A</v>
      </c>
      <c r="R1487" s="38">
        <f t="shared" si="329"/>
        <v>6000</v>
      </c>
      <c r="S1487" s="38" t="e">
        <f t="shared" ca="1" si="330"/>
        <v>#N/A</v>
      </c>
      <c r="T1487" s="38" t="e">
        <f t="shared" si="331"/>
        <v>#N/A</v>
      </c>
    </row>
    <row r="1488" spans="2:20" x14ac:dyDescent="0.25">
      <c r="B1488" s="38" t="e">
        <f t="shared" ca="1" si="318"/>
        <v>#N/A</v>
      </c>
      <c r="C1488" s="40">
        <f>Кабельный_журнал!P1454</f>
        <v>0</v>
      </c>
      <c r="D1488" s="38" t="e">
        <f t="shared" ca="1" si="319"/>
        <v>#N/A</v>
      </c>
      <c r="E1488" s="41" t="s">
        <v>351</v>
      </c>
      <c r="F1488" s="38" t="e">
        <f t="shared" ca="1" si="320"/>
        <v>#N/A</v>
      </c>
      <c r="G1488" s="38" t="e">
        <f t="shared" si="321"/>
        <v>#N/A</v>
      </c>
      <c r="H1488" s="41" t="s">
        <v>350</v>
      </c>
      <c r="I1488" s="38" t="e">
        <f t="shared" si="322"/>
        <v>#N/A</v>
      </c>
      <c r="J1488" s="38" t="e">
        <f t="shared" si="323"/>
        <v>#N/A</v>
      </c>
      <c r="K1488" s="41" t="s">
        <v>348</v>
      </c>
      <c r="L1488" s="38">
        <f t="shared" si="324"/>
        <v>1.7500000000000002E-2</v>
      </c>
      <c r="M1488" s="38" t="e">
        <f t="shared" ca="1" si="325"/>
        <v>#N/A</v>
      </c>
      <c r="N1488" s="38" t="e">
        <f ca="1">VLOOKUP(B1488,$C$7:$T1486,13,FALSE)</f>
        <v>#N/A</v>
      </c>
      <c r="O1488" s="38" t="e">
        <f t="shared" ca="1" si="326"/>
        <v>#N/A</v>
      </c>
      <c r="P1488" s="38" t="e">
        <f t="shared" ca="1" si="327"/>
        <v>#N/A</v>
      </c>
      <c r="Q1488" s="38" t="e">
        <f t="shared" ca="1" si="328"/>
        <v>#N/A</v>
      </c>
      <c r="R1488" s="38">
        <f t="shared" si="329"/>
        <v>6000</v>
      </c>
      <c r="S1488" s="38" t="e">
        <f t="shared" ca="1" si="330"/>
        <v>#N/A</v>
      </c>
      <c r="T1488" s="38" t="e">
        <f t="shared" si="331"/>
        <v>#N/A</v>
      </c>
    </row>
    <row r="1489" spans="2:20" x14ac:dyDescent="0.25">
      <c r="B1489" s="38" t="e">
        <f t="shared" ca="1" si="318"/>
        <v>#N/A</v>
      </c>
      <c r="C1489" s="40">
        <f>Кабельный_журнал!P1455</f>
        <v>0</v>
      </c>
      <c r="D1489" s="38" t="e">
        <f t="shared" ca="1" si="319"/>
        <v>#N/A</v>
      </c>
      <c r="E1489" s="41" t="s">
        <v>351</v>
      </c>
      <c r="F1489" s="38" t="e">
        <f t="shared" ca="1" si="320"/>
        <v>#N/A</v>
      </c>
      <c r="G1489" s="38" t="e">
        <f t="shared" si="321"/>
        <v>#N/A</v>
      </c>
      <c r="H1489" s="41" t="s">
        <v>350</v>
      </c>
      <c r="I1489" s="38" t="e">
        <f t="shared" si="322"/>
        <v>#N/A</v>
      </c>
      <c r="J1489" s="38" t="e">
        <f t="shared" si="323"/>
        <v>#N/A</v>
      </c>
      <c r="K1489" s="41" t="s">
        <v>348</v>
      </c>
      <c r="L1489" s="38">
        <f t="shared" si="324"/>
        <v>1.7500000000000002E-2</v>
      </c>
      <c r="M1489" s="38" t="e">
        <f t="shared" ca="1" si="325"/>
        <v>#N/A</v>
      </c>
      <c r="N1489" s="38" t="e">
        <f ca="1">VLOOKUP(B1489,$C$7:$T1487,13,FALSE)</f>
        <v>#N/A</v>
      </c>
      <c r="O1489" s="38" t="e">
        <f t="shared" ca="1" si="326"/>
        <v>#N/A</v>
      </c>
      <c r="P1489" s="38" t="e">
        <f t="shared" ca="1" si="327"/>
        <v>#N/A</v>
      </c>
      <c r="Q1489" s="38" t="e">
        <f t="shared" ca="1" si="328"/>
        <v>#N/A</v>
      </c>
      <c r="R1489" s="38">
        <f t="shared" si="329"/>
        <v>6000</v>
      </c>
      <c r="S1489" s="38" t="e">
        <f t="shared" ca="1" si="330"/>
        <v>#N/A</v>
      </c>
      <c r="T1489" s="38" t="e">
        <f t="shared" si="331"/>
        <v>#N/A</v>
      </c>
    </row>
    <row r="1490" spans="2:20" x14ac:dyDescent="0.25">
      <c r="B1490" s="38" t="e">
        <f t="shared" ca="1" si="318"/>
        <v>#N/A</v>
      </c>
      <c r="C1490" s="40">
        <f>Кабельный_журнал!P1456</f>
        <v>0</v>
      </c>
      <c r="D1490" s="38" t="e">
        <f t="shared" ca="1" si="319"/>
        <v>#N/A</v>
      </c>
      <c r="E1490" s="41" t="s">
        <v>351</v>
      </c>
      <c r="F1490" s="38" t="e">
        <f t="shared" ca="1" si="320"/>
        <v>#N/A</v>
      </c>
      <c r="G1490" s="38" t="e">
        <f t="shared" si="321"/>
        <v>#N/A</v>
      </c>
      <c r="H1490" s="41" t="s">
        <v>350</v>
      </c>
      <c r="I1490" s="38" t="e">
        <f t="shared" si="322"/>
        <v>#N/A</v>
      </c>
      <c r="J1490" s="38" t="e">
        <f t="shared" si="323"/>
        <v>#N/A</v>
      </c>
      <c r="K1490" s="41" t="s">
        <v>348</v>
      </c>
      <c r="L1490" s="38">
        <f t="shared" si="324"/>
        <v>1.7500000000000002E-2</v>
      </c>
      <c r="M1490" s="38" t="e">
        <f t="shared" ca="1" si="325"/>
        <v>#N/A</v>
      </c>
      <c r="N1490" s="38" t="e">
        <f ca="1">VLOOKUP(B1490,$C$7:$T1488,13,FALSE)</f>
        <v>#N/A</v>
      </c>
      <c r="O1490" s="38" t="e">
        <f t="shared" ca="1" si="326"/>
        <v>#N/A</v>
      </c>
      <c r="P1490" s="38" t="e">
        <f t="shared" ca="1" si="327"/>
        <v>#N/A</v>
      </c>
      <c r="Q1490" s="38" t="e">
        <f t="shared" ca="1" si="328"/>
        <v>#N/A</v>
      </c>
      <c r="R1490" s="38">
        <f t="shared" si="329"/>
        <v>6000</v>
      </c>
      <c r="S1490" s="38" t="e">
        <f t="shared" ca="1" si="330"/>
        <v>#N/A</v>
      </c>
      <c r="T1490" s="38" t="e">
        <f t="shared" si="331"/>
        <v>#N/A</v>
      </c>
    </row>
    <row r="1491" spans="2:20" x14ac:dyDescent="0.25">
      <c r="B1491" s="38" t="e">
        <f t="shared" ca="1" si="318"/>
        <v>#N/A</v>
      </c>
      <c r="C1491" s="40">
        <f>Кабельный_журнал!P1457</f>
        <v>0</v>
      </c>
      <c r="D1491" s="38" t="e">
        <f t="shared" ca="1" si="319"/>
        <v>#N/A</v>
      </c>
      <c r="E1491" s="41" t="s">
        <v>351</v>
      </c>
      <c r="F1491" s="38" t="e">
        <f t="shared" ca="1" si="320"/>
        <v>#N/A</v>
      </c>
      <c r="G1491" s="38" t="e">
        <f t="shared" si="321"/>
        <v>#N/A</v>
      </c>
      <c r="H1491" s="41" t="s">
        <v>350</v>
      </c>
      <c r="I1491" s="38" t="e">
        <f t="shared" si="322"/>
        <v>#N/A</v>
      </c>
      <c r="J1491" s="38" t="e">
        <f t="shared" si="323"/>
        <v>#N/A</v>
      </c>
      <c r="K1491" s="41" t="s">
        <v>348</v>
      </c>
      <c r="L1491" s="38">
        <f t="shared" si="324"/>
        <v>1.7500000000000002E-2</v>
      </c>
      <c r="M1491" s="38" t="e">
        <f t="shared" ca="1" si="325"/>
        <v>#N/A</v>
      </c>
      <c r="N1491" s="38" t="e">
        <f ca="1">VLOOKUP(B1491,$C$7:$T1489,13,FALSE)</f>
        <v>#N/A</v>
      </c>
      <c r="O1491" s="38" t="e">
        <f t="shared" ca="1" si="326"/>
        <v>#N/A</v>
      </c>
      <c r="P1491" s="38" t="e">
        <f t="shared" ca="1" si="327"/>
        <v>#N/A</v>
      </c>
      <c r="Q1491" s="38" t="e">
        <f t="shared" ca="1" si="328"/>
        <v>#N/A</v>
      </c>
      <c r="R1491" s="38">
        <f t="shared" si="329"/>
        <v>6000</v>
      </c>
      <c r="S1491" s="38" t="e">
        <f t="shared" ca="1" si="330"/>
        <v>#N/A</v>
      </c>
      <c r="T1491" s="38" t="e">
        <f t="shared" si="331"/>
        <v>#N/A</v>
      </c>
    </row>
    <row r="1492" spans="2:20" x14ac:dyDescent="0.25">
      <c r="B1492" s="38" t="e">
        <f t="shared" ca="1" si="318"/>
        <v>#N/A</v>
      </c>
      <c r="C1492" s="40">
        <f>Кабельный_журнал!P1458</f>
        <v>0</v>
      </c>
      <c r="D1492" s="38" t="e">
        <f t="shared" ca="1" si="319"/>
        <v>#N/A</v>
      </c>
      <c r="E1492" s="41" t="s">
        <v>351</v>
      </c>
      <c r="F1492" s="38" t="e">
        <f t="shared" ca="1" si="320"/>
        <v>#N/A</v>
      </c>
      <c r="G1492" s="38" t="e">
        <f t="shared" si="321"/>
        <v>#N/A</v>
      </c>
      <c r="H1492" s="41" t="s">
        <v>350</v>
      </c>
      <c r="I1492" s="38" t="e">
        <f t="shared" si="322"/>
        <v>#N/A</v>
      </c>
      <c r="J1492" s="38" t="e">
        <f t="shared" si="323"/>
        <v>#N/A</v>
      </c>
      <c r="K1492" s="41" t="s">
        <v>348</v>
      </c>
      <c r="L1492" s="38">
        <f t="shared" si="324"/>
        <v>1.7500000000000002E-2</v>
      </c>
      <c r="M1492" s="38" t="e">
        <f t="shared" ca="1" si="325"/>
        <v>#N/A</v>
      </c>
      <c r="N1492" s="38" t="e">
        <f ca="1">VLOOKUP(B1492,$C$7:$T1490,13,FALSE)</f>
        <v>#N/A</v>
      </c>
      <c r="O1492" s="38" t="e">
        <f t="shared" ca="1" si="326"/>
        <v>#N/A</v>
      </c>
      <c r="P1492" s="38" t="e">
        <f t="shared" ca="1" si="327"/>
        <v>#N/A</v>
      </c>
      <c r="Q1492" s="38" t="e">
        <f t="shared" ca="1" si="328"/>
        <v>#N/A</v>
      </c>
      <c r="R1492" s="38">
        <f t="shared" si="329"/>
        <v>6000</v>
      </c>
      <c r="S1492" s="38" t="e">
        <f t="shared" ca="1" si="330"/>
        <v>#N/A</v>
      </c>
      <c r="T1492" s="38" t="e">
        <f t="shared" si="331"/>
        <v>#N/A</v>
      </c>
    </row>
    <row r="1493" spans="2:20" x14ac:dyDescent="0.25">
      <c r="B1493" s="38" t="e">
        <f t="shared" ca="1" si="318"/>
        <v>#N/A</v>
      </c>
      <c r="C1493" s="40">
        <f>Кабельный_журнал!P1459</f>
        <v>0</v>
      </c>
      <c r="D1493" s="38" t="e">
        <f t="shared" ca="1" si="319"/>
        <v>#N/A</v>
      </c>
      <c r="E1493" s="41" t="s">
        <v>351</v>
      </c>
      <c r="F1493" s="38" t="e">
        <f t="shared" ca="1" si="320"/>
        <v>#N/A</v>
      </c>
      <c r="G1493" s="38" t="e">
        <f t="shared" si="321"/>
        <v>#N/A</v>
      </c>
      <c r="H1493" s="41" t="s">
        <v>350</v>
      </c>
      <c r="I1493" s="38" t="e">
        <f t="shared" si="322"/>
        <v>#N/A</v>
      </c>
      <c r="J1493" s="38" t="e">
        <f t="shared" si="323"/>
        <v>#N/A</v>
      </c>
      <c r="K1493" s="41" t="s">
        <v>348</v>
      </c>
      <c r="L1493" s="38">
        <f t="shared" si="324"/>
        <v>1.7500000000000002E-2</v>
      </c>
      <c r="M1493" s="38" t="e">
        <f t="shared" ca="1" si="325"/>
        <v>#N/A</v>
      </c>
      <c r="N1493" s="38" t="e">
        <f ca="1">VLOOKUP(B1493,$C$7:$T1491,13,FALSE)</f>
        <v>#N/A</v>
      </c>
      <c r="O1493" s="38" t="e">
        <f t="shared" ca="1" si="326"/>
        <v>#N/A</v>
      </c>
      <c r="P1493" s="38" t="e">
        <f t="shared" ca="1" si="327"/>
        <v>#N/A</v>
      </c>
      <c r="Q1493" s="38" t="e">
        <f t="shared" ca="1" si="328"/>
        <v>#N/A</v>
      </c>
      <c r="R1493" s="38">
        <f t="shared" si="329"/>
        <v>6000</v>
      </c>
      <c r="S1493" s="38" t="e">
        <f t="shared" ca="1" si="330"/>
        <v>#N/A</v>
      </c>
      <c r="T1493" s="38" t="e">
        <f t="shared" si="331"/>
        <v>#N/A</v>
      </c>
    </row>
    <row r="1494" spans="2:20" x14ac:dyDescent="0.25">
      <c r="B1494" s="38" t="e">
        <f t="shared" ca="1" si="318"/>
        <v>#N/A</v>
      </c>
      <c r="C1494" s="40">
        <f>Кабельный_журнал!P1460</f>
        <v>0</v>
      </c>
      <c r="D1494" s="38" t="e">
        <f t="shared" ca="1" si="319"/>
        <v>#N/A</v>
      </c>
      <c r="E1494" s="41" t="s">
        <v>351</v>
      </c>
      <c r="F1494" s="38" t="e">
        <f t="shared" ca="1" si="320"/>
        <v>#N/A</v>
      </c>
      <c r="G1494" s="38" t="e">
        <f t="shared" si="321"/>
        <v>#N/A</v>
      </c>
      <c r="H1494" s="41" t="s">
        <v>350</v>
      </c>
      <c r="I1494" s="38" t="e">
        <f t="shared" si="322"/>
        <v>#N/A</v>
      </c>
      <c r="J1494" s="38" t="e">
        <f t="shared" si="323"/>
        <v>#N/A</v>
      </c>
      <c r="K1494" s="41" t="s">
        <v>348</v>
      </c>
      <c r="L1494" s="38">
        <f t="shared" si="324"/>
        <v>1.7500000000000002E-2</v>
      </c>
      <c r="M1494" s="38" t="e">
        <f t="shared" ca="1" si="325"/>
        <v>#N/A</v>
      </c>
      <c r="N1494" s="38" t="e">
        <f ca="1">VLOOKUP(B1494,$C$7:$T1492,13,FALSE)</f>
        <v>#N/A</v>
      </c>
      <c r="O1494" s="38" t="e">
        <f t="shared" ca="1" si="326"/>
        <v>#N/A</v>
      </c>
      <c r="P1494" s="38" t="e">
        <f t="shared" ca="1" si="327"/>
        <v>#N/A</v>
      </c>
      <c r="Q1494" s="38" t="e">
        <f t="shared" ca="1" si="328"/>
        <v>#N/A</v>
      </c>
      <c r="R1494" s="38">
        <f t="shared" si="329"/>
        <v>6000</v>
      </c>
      <c r="S1494" s="38" t="e">
        <f t="shared" ca="1" si="330"/>
        <v>#N/A</v>
      </c>
      <c r="T1494" s="38" t="e">
        <f t="shared" si="331"/>
        <v>#N/A</v>
      </c>
    </row>
    <row r="1495" spans="2:20" x14ac:dyDescent="0.25">
      <c r="B1495" s="38" t="e">
        <f t="shared" ca="1" si="318"/>
        <v>#N/A</v>
      </c>
      <c r="C1495" s="40">
        <f>Кабельный_журнал!P1461</f>
        <v>0</v>
      </c>
      <c r="D1495" s="38" t="e">
        <f t="shared" ca="1" si="319"/>
        <v>#N/A</v>
      </c>
      <c r="E1495" s="41" t="s">
        <v>351</v>
      </c>
      <c r="F1495" s="38" t="e">
        <f t="shared" ca="1" si="320"/>
        <v>#N/A</v>
      </c>
      <c r="G1495" s="38" t="e">
        <f t="shared" si="321"/>
        <v>#N/A</v>
      </c>
      <c r="H1495" s="41" t="s">
        <v>350</v>
      </c>
      <c r="I1495" s="38" t="e">
        <f t="shared" si="322"/>
        <v>#N/A</v>
      </c>
      <c r="J1495" s="38" t="e">
        <f t="shared" si="323"/>
        <v>#N/A</v>
      </c>
      <c r="K1495" s="41" t="s">
        <v>348</v>
      </c>
      <c r="L1495" s="38">
        <f t="shared" si="324"/>
        <v>1.7500000000000002E-2</v>
      </c>
      <c r="M1495" s="38" t="e">
        <f t="shared" ca="1" si="325"/>
        <v>#N/A</v>
      </c>
      <c r="N1495" s="38" t="e">
        <f ca="1">VLOOKUP(B1495,$C$7:$T1493,13,FALSE)</f>
        <v>#N/A</v>
      </c>
      <c r="O1495" s="38" t="e">
        <f t="shared" ca="1" si="326"/>
        <v>#N/A</v>
      </c>
      <c r="P1495" s="38" t="e">
        <f t="shared" ca="1" si="327"/>
        <v>#N/A</v>
      </c>
      <c r="Q1495" s="38" t="e">
        <f t="shared" ca="1" si="328"/>
        <v>#N/A</v>
      </c>
      <c r="R1495" s="38">
        <f t="shared" si="329"/>
        <v>6000</v>
      </c>
      <c r="S1495" s="38" t="e">
        <f t="shared" ca="1" si="330"/>
        <v>#N/A</v>
      </c>
      <c r="T1495" s="38" t="e">
        <f t="shared" si="331"/>
        <v>#N/A</v>
      </c>
    </row>
    <row r="1496" spans="2:20" x14ac:dyDescent="0.25">
      <c r="B1496" s="38" t="e">
        <f t="shared" ca="1" si="318"/>
        <v>#N/A</v>
      </c>
      <c r="C1496" s="40">
        <f>Кабельный_журнал!P1462</f>
        <v>0</v>
      </c>
      <c r="D1496" s="38" t="e">
        <f t="shared" ca="1" si="319"/>
        <v>#N/A</v>
      </c>
      <c r="E1496" s="41" t="s">
        <v>351</v>
      </c>
      <c r="F1496" s="38" t="e">
        <f t="shared" ca="1" si="320"/>
        <v>#N/A</v>
      </c>
      <c r="G1496" s="38" t="e">
        <f t="shared" si="321"/>
        <v>#N/A</v>
      </c>
      <c r="H1496" s="41" t="s">
        <v>350</v>
      </c>
      <c r="I1496" s="38" t="e">
        <f t="shared" si="322"/>
        <v>#N/A</v>
      </c>
      <c r="J1496" s="38" t="e">
        <f t="shared" si="323"/>
        <v>#N/A</v>
      </c>
      <c r="K1496" s="41" t="s">
        <v>348</v>
      </c>
      <c r="L1496" s="38">
        <f t="shared" si="324"/>
        <v>1.7500000000000002E-2</v>
      </c>
      <c r="M1496" s="38" t="e">
        <f t="shared" ca="1" si="325"/>
        <v>#N/A</v>
      </c>
      <c r="N1496" s="38" t="e">
        <f ca="1">VLOOKUP(B1496,$C$7:$T1494,13,FALSE)</f>
        <v>#N/A</v>
      </c>
      <c r="O1496" s="38" t="e">
        <f t="shared" ca="1" si="326"/>
        <v>#N/A</v>
      </c>
      <c r="P1496" s="38" t="e">
        <f t="shared" ca="1" si="327"/>
        <v>#N/A</v>
      </c>
      <c r="Q1496" s="38" t="e">
        <f t="shared" ca="1" si="328"/>
        <v>#N/A</v>
      </c>
      <c r="R1496" s="38">
        <f t="shared" si="329"/>
        <v>6000</v>
      </c>
      <c r="S1496" s="38" t="e">
        <f t="shared" ca="1" si="330"/>
        <v>#N/A</v>
      </c>
      <c r="T1496" s="38" t="e">
        <f t="shared" si="331"/>
        <v>#N/A</v>
      </c>
    </row>
    <row r="1497" spans="2:20" x14ac:dyDescent="0.25">
      <c r="B1497" s="38" t="e">
        <f t="shared" ca="1" si="318"/>
        <v>#N/A</v>
      </c>
      <c r="C1497" s="40">
        <f>Кабельный_журнал!P1463</f>
        <v>0</v>
      </c>
      <c r="D1497" s="38" t="e">
        <f t="shared" ca="1" si="319"/>
        <v>#N/A</v>
      </c>
      <c r="E1497" s="41" t="s">
        <v>351</v>
      </c>
      <c r="F1497" s="38" t="e">
        <f t="shared" ca="1" si="320"/>
        <v>#N/A</v>
      </c>
      <c r="G1497" s="38" t="e">
        <f t="shared" si="321"/>
        <v>#N/A</v>
      </c>
      <c r="H1497" s="41" t="s">
        <v>350</v>
      </c>
      <c r="I1497" s="38" t="e">
        <f t="shared" si="322"/>
        <v>#N/A</v>
      </c>
      <c r="J1497" s="38" t="e">
        <f t="shared" si="323"/>
        <v>#N/A</v>
      </c>
      <c r="K1497" s="41" t="s">
        <v>348</v>
      </c>
      <c r="L1497" s="38">
        <f t="shared" si="324"/>
        <v>1.7500000000000002E-2</v>
      </c>
      <c r="M1497" s="38" t="e">
        <f t="shared" ca="1" si="325"/>
        <v>#N/A</v>
      </c>
      <c r="N1497" s="38" t="e">
        <f ca="1">VLOOKUP(B1497,$C$7:$T1495,13,FALSE)</f>
        <v>#N/A</v>
      </c>
      <c r="O1497" s="38" t="e">
        <f t="shared" ca="1" si="326"/>
        <v>#N/A</v>
      </c>
      <c r="P1497" s="38" t="e">
        <f t="shared" ca="1" si="327"/>
        <v>#N/A</v>
      </c>
      <c r="Q1497" s="38" t="e">
        <f t="shared" ca="1" si="328"/>
        <v>#N/A</v>
      </c>
      <c r="R1497" s="38">
        <f t="shared" si="329"/>
        <v>6000</v>
      </c>
      <c r="S1497" s="38" t="e">
        <f t="shared" ca="1" si="330"/>
        <v>#N/A</v>
      </c>
      <c r="T1497" s="38" t="e">
        <f t="shared" si="331"/>
        <v>#N/A</v>
      </c>
    </row>
    <row r="1498" spans="2:20" x14ac:dyDescent="0.25">
      <c r="B1498" s="38" t="e">
        <f t="shared" ca="1" si="318"/>
        <v>#N/A</v>
      </c>
      <c r="C1498" s="40">
        <f>Кабельный_журнал!P1464</f>
        <v>0</v>
      </c>
      <c r="D1498" s="38" t="e">
        <f t="shared" ca="1" si="319"/>
        <v>#N/A</v>
      </c>
      <c r="E1498" s="41" t="s">
        <v>351</v>
      </c>
      <c r="F1498" s="38" t="e">
        <f t="shared" ca="1" si="320"/>
        <v>#N/A</v>
      </c>
      <c r="G1498" s="38" t="e">
        <f t="shared" si="321"/>
        <v>#N/A</v>
      </c>
      <c r="H1498" s="41" t="s">
        <v>350</v>
      </c>
      <c r="I1498" s="38" t="e">
        <f t="shared" si="322"/>
        <v>#N/A</v>
      </c>
      <c r="J1498" s="38" t="e">
        <f t="shared" si="323"/>
        <v>#N/A</v>
      </c>
      <c r="K1498" s="41" t="s">
        <v>348</v>
      </c>
      <c r="L1498" s="38">
        <f t="shared" si="324"/>
        <v>1.7500000000000002E-2</v>
      </c>
      <c r="M1498" s="38" t="e">
        <f t="shared" ca="1" si="325"/>
        <v>#N/A</v>
      </c>
      <c r="N1498" s="38" t="e">
        <f ca="1">VLOOKUP(B1498,$C$7:$T1496,13,FALSE)</f>
        <v>#N/A</v>
      </c>
      <c r="O1498" s="38" t="e">
        <f t="shared" ca="1" si="326"/>
        <v>#N/A</v>
      </c>
      <c r="P1498" s="38" t="e">
        <f t="shared" ca="1" si="327"/>
        <v>#N/A</v>
      </c>
      <c r="Q1498" s="38" t="e">
        <f t="shared" ca="1" si="328"/>
        <v>#N/A</v>
      </c>
      <c r="R1498" s="38">
        <f t="shared" si="329"/>
        <v>6000</v>
      </c>
      <c r="S1498" s="38" t="e">
        <f t="shared" ca="1" si="330"/>
        <v>#N/A</v>
      </c>
      <c r="T1498" s="38" t="e">
        <f t="shared" si="331"/>
        <v>#N/A</v>
      </c>
    </row>
    <row r="1499" spans="2:20" x14ac:dyDescent="0.25">
      <c r="B1499" s="38" t="e">
        <f t="shared" ca="1" si="318"/>
        <v>#N/A</v>
      </c>
      <c r="C1499" s="40">
        <f>Кабельный_журнал!P1465</f>
        <v>0</v>
      </c>
      <c r="D1499" s="38" t="e">
        <f t="shared" ca="1" si="319"/>
        <v>#N/A</v>
      </c>
      <c r="E1499" s="41" t="s">
        <v>351</v>
      </c>
      <c r="F1499" s="38" t="e">
        <f t="shared" ca="1" si="320"/>
        <v>#N/A</v>
      </c>
      <c r="G1499" s="38" t="e">
        <f t="shared" si="321"/>
        <v>#N/A</v>
      </c>
      <c r="H1499" s="41" t="s">
        <v>350</v>
      </c>
      <c r="I1499" s="38" t="e">
        <f t="shared" si="322"/>
        <v>#N/A</v>
      </c>
      <c r="J1499" s="38" t="e">
        <f t="shared" si="323"/>
        <v>#N/A</v>
      </c>
      <c r="K1499" s="41" t="s">
        <v>348</v>
      </c>
      <c r="L1499" s="38">
        <f t="shared" si="324"/>
        <v>1.7500000000000002E-2</v>
      </c>
      <c r="M1499" s="38" t="e">
        <f t="shared" ca="1" si="325"/>
        <v>#N/A</v>
      </c>
      <c r="N1499" s="38" t="e">
        <f ca="1">VLOOKUP(B1499,$C$7:$T1497,13,FALSE)</f>
        <v>#N/A</v>
      </c>
      <c r="O1499" s="38" t="e">
        <f t="shared" ca="1" si="326"/>
        <v>#N/A</v>
      </c>
      <c r="P1499" s="38" t="e">
        <f t="shared" ca="1" si="327"/>
        <v>#N/A</v>
      </c>
      <c r="Q1499" s="38" t="e">
        <f t="shared" ca="1" si="328"/>
        <v>#N/A</v>
      </c>
      <c r="R1499" s="38">
        <f t="shared" si="329"/>
        <v>6000</v>
      </c>
      <c r="S1499" s="38" t="e">
        <f t="shared" ca="1" si="330"/>
        <v>#N/A</v>
      </c>
      <c r="T1499" s="38" t="e">
        <f t="shared" si="331"/>
        <v>#N/A</v>
      </c>
    </row>
    <row r="1500" spans="2:20" x14ac:dyDescent="0.25">
      <c r="B1500" s="38" t="e">
        <f t="shared" ca="1" si="318"/>
        <v>#N/A</v>
      </c>
      <c r="C1500" s="40">
        <f>Кабельный_журнал!P1466</f>
        <v>0</v>
      </c>
      <c r="D1500" s="38" t="e">
        <f t="shared" ca="1" si="319"/>
        <v>#N/A</v>
      </c>
      <c r="E1500" s="41" t="s">
        <v>351</v>
      </c>
      <c r="F1500" s="38" t="e">
        <f t="shared" ca="1" si="320"/>
        <v>#N/A</v>
      </c>
      <c r="G1500" s="38" t="e">
        <f t="shared" si="321"/>
        <v>#N/A</v>
      </c>
      <c r="H1500" s="41" t="s">
        <v>350</v>
      </c>
      <c r="I1500" s="38" t="e">
        <f t="shared" si="322"/>
        <v>#N/A</v>
      </c>
      <c r="J1500" s="38" t="e">
        <f t="shared" si="323"/>
        <v>#N/A</v>
      </c>
      <c r="K1500" s="41" t="s">
        <v>348</v>
      </c>
      <c r="L1500" s="38">
        <f t="shared" si="324"/>
        <v>1.7500000000000002E-2</v>
      </c>
      <c r="M1500" s="38" t="e">
        <f t="shared" ca="1" si="325"/>
        <v>#N/A</v>
      </c>
      <c r="N1500" s="38" t="e">
        <f ca="1">VLOOKUP(B1500,$C$7:$T1498,13,FALSE)</f>
        <v>#N/A</v>
      </c>
      <c r="O1500" s="38" t="e">
        <f t="shared" ca="1" si="326"/>
        <v>#N/A</v>
      </c>
      <c r="P1500" s="38" t="e">
        <f t="shared" ca="1" si="327"/>
        <v>#N/A</v>
      </c>
      <c r="Q1500" s="38" t="e">
        <f t="shared" ca="1" si="328"/>
        <v>#N/A</v>
      </c>
      <c r="R1500" s="38">
        <f t="shared" si="329"/>
        <v>6000</v>
      </c>
      <c r="S1500" s="38" t="e">
        <f t="shared" ca="1" si="330"/>
        <v>#N/A</v>
      </c>
      <c r="T1500" s="38" t="e">
        <f t="shared" si="331"/>
        <v>#N/A</v>
      </c>
    </row>
    <row r="1501" spans="2:20" x14ac:dyDescent="0.25">
      <c r="B1501" s="38" t="e">
        <f t="shared" ca="1" si="318"/>
        <v>#N/A</v>
      </c>
      <c r="C1501" s="40">
        <f>Кабельный_журнал!P1467</f>
        <v>0</v>
      </c>
      <c r="D1501" s="38" t="e">
        <f t="shared" ca="1" si="319"/>
        <v>#N/A</v>
      </c>
      <c r="E1501" s="41" t="s">
        <v>351</v>
      </c>
      <c r="F1501" s="38" t="e">
        <f t="shared" ca="1" si="320"/>
        <v>#N/A</v>
      </c>
      <c r="G1501" s="38" t="e">
        <f t="shared" si="321"/>
        <v>#N/A</v>
      </c>
      <c r="H1501" s="41" t="s">
        <v>350</v>
      </c>
      <c r="I1501" s="38" t="e">
        <f t="shared" si="322"/>
        <v>#N/A</v>
      </c>
      <c r="J1501" s="38" t="e">
        <f t="shared" si="323"/>
        <v>#N/A</v>
      </c>
      <c r="K1501" s="41" t="s">
        <v>348</v>
      </c>
      <c r="L1501" s="38">
        <f t="shared" si="324"/>
        <v>1.7500000000000002E-2</v>
      </c>
      <c r="M1501" s="38" t="e">
        <f t="shared" ca="1" si="325"/>
        <v>#N/A</v>
      </c>
      <c r="N1501" s="38" t="e">
        <f ca="1">VLOOKUP(B1501,$C$7:$T1499,13,FALSE)</f>
        <v>#N/A</v>
      </c>
      <c r="O1501" s="38" t="e">
        <f t="shared" ca="1" si="326"/>
        <v>#N/A</v>
      </c>
      <c r="P1501" s="38" t="e">
        <f t="shared" ca="1" si="327"/>
        <v>#N/A</v>
      </c>
      <c r="Q1501" s="38" t="e">
        <f t="shared" ca="1" si="328"/>
        <v>#N/A</v>
      </c>
      <c r="R1501" s="38">
        <f t="shared" si="329"/>
        <v>6000</v>
      </c>
      <c r="S1501" s="38" t="e">
        <f t="shared" ca="1" si="330"/>
        <v>#N/A</v>
      </c>
      <c r="T1501" s="38" t="e">
        <f t="shared" si="331"/>
        <v>#N/A</v>
      </c>
    </row>
    <row r="1502" spans="2:20" x14ac:dyDescent="0.25">
      <c r="B1502" s="38" t="e">
        <f t="shared" ca="1" si="318"/>
        <v>#N/A</v>
      </c>
      <c r="C1502" s="40">
        <f>Кабельный_журнал!P1468</f>
        <v>0</v>
      </c>
      <c r="D1502" s="38" t="e">
        <f t="shared" ca="1" si="319"/>
        <v>#N/A</v>
      </c>
      <c r="E1502" s="41" t="s">
        <v>351</v>
      </c>
      <c r="F1502" s="38" t="e">
        <f t="shared" ca="1" si="320"/>
        <v>#N/A</v>
      </c>
      <c r="G1502" s="38" t="e">
        <f t="shared" si="321"/>
        <v>#N/A</v>
      </c>
      <c r="H1502" s="41" t="s">
        <v>350</v>
      </c>
      <c r="I1502" s="38" t="e">
        <f t="shared" si="322"/>
        <v>#N/A</v>
      </c>
      <c r="J1502" s="38" t="e">
        <f t="shared" si="323"/>
        <v>#N/A</v>
      </c>
      <c r="K1502" s="41" t="s">
        <v>348</v>
      </c>
      <c r="L1502" s="38">
        <f t="shared" si="324"/>
        <v>1.7500000000000002E-2</v>
      </c>
      <c r="M1502" s="38" t="e">
        <f t="shared" ca="1" si="325"/>
        <v>#N/A</v>
      </c>
      <c r="N1502" s="38" t="e">
        <f ca="1">VLOOKUP(B1502,$C$7:$T1500,13,FALSE)</f>
        <v>#N/A</v>
      </c>
      <c r="O1502" s="38" t="e">
        <f t="shared" ca="1" si="326"/>
        <v>#N/A</v>
      </c>
      <c r="P1502" s="38" t="e">
        <f t="shared" ca="1" si="327"/>
        <v>#N/A</v>
      </c>
      <c r="Q1502" s="38" t="e">
        <f t="shared" ca="1" si="328"/>
        <v>#N/A</v>
      </c>
      <c r="R1502" s="38">
        <f t="shared" si="329"/>
        <v>6000</v>
      </c>
      <c r="S1502" s="38" t="e">
        <f t="shared" ca="1" si="330"/>
        <v>#N/A</v>
      </c>
      <c r="T1502" s="38" t="e">
        <f t="shared" si="331"/>
        <v>#N/A</v>
      </c>
    </row>
    <row r="1503" spans="2:20" x14ac:dyDescent="0.25">
      <c r="B1503" s="38" t="e">
        <f t="shared" ca="1" si="318"/>
        <v>#N/A</v>
      </c>
      <c r="C1503" s="40">
        <f>Кабельный_журнал!P1469</f>
        <v>0</v>
      </c>
      <c r="D1503" s="38" t="e">
        <f t="shared" ca="1" si="319"/>
        <v>#N/A</v>
      </c>
      <c r="E1503" s="41" t="s">
        <v>351</v>
      </c>
      <c r="F1503" s="38" t="e">
        <f t="shared" ca="1" si="320"/>
        <v>#N/A</v>
      </c>
      <c r="G1503" s="38" t="e">
        <f t="shared" si="321"/>
        <v>#N/A</v>
      </c>
      <c r="H1503" s="41" t="s">
        <v>350</v>
      </c>
      <c r="I1503" s="38" t="e">
        <f t="shared" si="322"/>
        <v>#N/A</v>
      </c>
      <c r="J1503" s="38" t="e">
        <f t="shared" si="323"/>
        <v>#N/A</v>
      </c>
      <c r="K1503" s="41" t="s">
        <v>348</v>
      </c>
      <c r="L1503" s="38">
        <f t="shared" si="324"/>
        <v>1.7500000000000002E-2</v>
      </c>
      <c r="M1503" s="38" t="e">
        <f t="shared" ca="1" si="325"/>
        <v>#N/A</v>
      </c>
      <c r="N1503" s="38" t="e">
        <f ca="1">VLOOKUP(B1503,$C$7:$T1501,13,FALSE)</f>
        <v>#N/A</v>
      </c>
      <c r="O1503" s="38" t="e">
        <f t="shared" ca="1" si="326"/>
        <v>#N/A</v>
      </c>
      <c r="P1503" s="38" t="e">
        <f t="shared" ca="1" si="327"/>
        <v>#N/A</v>
      </c>
      <c r="Q1503" s="38" t="e">
        <f t="shared" ca="1" si="328"/>
        <v>#N/A</v>
      </c>
      <c r="R1503" s="38">
        <f t="shared" si="329"/>
        <v>6000</v>
      </c>
      <c r="S1503" s="38" t="e">
        <f t="shared" ca="1" si="330"/>
        <v>#N/A</v>
      </c>
      <c r="T1503" s="38" t="e">
        <f t="shared" si="331"/>
        <v>#N/A</v>
      </c>
    </row>
    <row r="1504" spans="2:20" x14ac:dyDescent="0.25">
      <c r="B1504" s="38" t="e">
        <f t="shared" ca="1" si="318"/>
        <v>#N/A</v>
      </c>
      <c r="C1504" s="40">
        <f>Кабельный_журнал!P1470</f>
        <v>0</v>
      </c>
      <c r="D1504" s="38" t="e">
        <f t="shared" ca="1" si="319"/>
        <v>#N/A</v>
      </c>
      <c r="E1504" s="41" t="s">
        <v>351</v>
      </c>
      <c r="F1504" s="38" t="e">
        <f t="shared" ca="1" si="320"/>
        <v>#N/A</v>
      </c>
      <c r="G1504" s="38" t="e">
        <f t="shared" si="321"/>
        <v>#N/A</v>
      </c>
      <c r="H1504" s="41" t="s">
        <v>350</v>
      </c>
      <c r="I1504" s="38" t="e">
        <f t="shared" si="322"/>
        <v>#N/A</v>
      </c>
      <c r="J1504" s="38" t="e">
        <f t="shared" si="323"/>
        <v>#N/A</v>
      </c>
      <c r="K1504" s="41" t="s">
        <v>348</v>
      </c>
      <c r="L1504" s="38">
        <f t="shared" si="324"/>
        <v>1.7500000000000002E-2</v>
      </c>
      <c r="M1504" s="38" t="e">
        <f t="shared" ca="1" si="325"/>
        <v>#N/A</v>
      </c>
      <c r="N1504" s="38" t="e">
        <f ca="1">VLOOKUP(B1504,$C$7:$T1502,13,FALSE)</f>
        <v>#N/A</v>
      </c>
      <c r="O1504" s="38" t="e">
        <f t="shared" ca="1" si="326"/>
        <v>#N/A</v>
      </c>
      <c r="P1504" s="38" t="e">
        <f t="shared" ca="1" si="327"/>
        <v>#N/A</v>
      </c>
      <c r="Q1504" s="38" t="e">
        <f t="shared" ca="1" si="328"/>
        <v>#N/A</v>
      </c>
      <c r="R1504" s="38">
        <f t="shared" si="329"/>
        <v>6000</v>
      </c>
      <c r="S1504" s="38" t="e">
        <f t="shared" ca="1" si="330"/>
        <v>#N/A</v>
      </c>
      <c r="T1504" s="38" t="e">
        <f t="shared" si="331"/>
        <v>#N/A</v>
      </c>
    </row>
    <row r="1505" spans="2:20" x14ac:dyDescent="0.25">
      <c r="B1505" s="38" t="e">
        <f t="shared" ca="1" si="318"/>
        <v>#N/A</v>
      </c>
      <c r="C1505" s="40">
        <f>Кабельный_журнал!P1471</f>
        <v>0</v>
      </c>
      <c r="D1505" s="38" t="e">
        <f t="shared" ca="1" si="319"/>
        <v>#N/A</v>
      </c>
      <c r="E1505" s="41" t="s">
        <v>351</v>
      </c>
      <c r="F1505" s="38" t="e">
        <f t="shared" ca="1" si="320"/>
        <v>#N/A</v>
      </c>
      <c r="G1505" s="38" t="e">
        <f t="shared" si="321"/>
        <v>#N/A</v>
      </c>
      <c r="H1505" s="41" t="s">
        <v>350</v>
      </c>
      <c r="I1505" s="38" t="e">
        <f t="shared" si="322"/>
        <v>#N/A</v>
      </c>
      <c r="J1505" s="38" t="e">
        <f t="shared" si="323"/>
        <v>#N/A</v>
      </c>
      <c r="K1505" s="41" t="s">
        <v>348</v>
      </c>
      <c r="L1505" s="38">
        <f t="shared" si="324"/>
        <v>1.7500000000000002E-2</v>
      </c>
      <c r="M1505" s="38" t="e">
        <f t="shared" ca="1" si="325"/>
        <v>#N/A</v>
      </c>
      <c r="N1505" s="38" t="e">
        <f ca="1">VLOOKUP(B1505,$C$7:$T1503,13,FALSE)</f>
        <v>#N/A</v>
      </c>
      <c r="O1505" s="38" t="e">
        <f t="shared" ca="1" si="326"/>
        <v>#N/A</v>
      </c>
      <c r="P1505" s="38" t="e">
        <f t="shared" ca="1" si="327"/>
        <v>#N/A</v>
      </c>
      <c r="Q1505" s="38" t="e">
        <f t="shared" ca="1" si="328"/>
        <v>#N/A</v>
      </c>
      <c r="R1505" s="38">
        <f t="shared" si="329"/>
        <v>6000</v>
      </c>
      <c r="S1505" s="38" t="e">
        <f t="shared" ca="1" si="330"/>
        <v>#N/A</v>
      </c>
      <c r="T1505" s="38" t="e">
        <f t="shared" si="331"/>
        <v>#N/A</v>
      </c>
    </row>
    <row r="1506" spans="2:20" x14ac:dyDescent="0.25">
      <c r="B1506" s="38" t="e">
        <f t="shared" ca="1" si="318"/>
        <v>#N/A</v>
      </c>
      <c r="C1506" s="40">
        <f>Кабельный_журнал!P1472</f>
        <v>0</v>
      </c>
      <c r="D1506" s="38" t="e">
        <f t="shared" ca="1" si="319"/>
        <v>#N/A</v>
      </c>
      <c r="E1506" s="41" t="s">
        <v>351</v>
      </c>
      <c r="F1506" s="38" t="e">
        <f t="shared" ca="1" si="320"/>
        <v>#N/A</v>
      </c>
      <c r="G1506" s="38" t="e">
        <f t="shared" si="321"/>
        <v>#N/A</v>
      </c>
      <c r="H1506" s="41" t="s">
        <v>350</v>
      </c>
      <c r="I1506" s="38" t="e">
        <f t="shared" si="322"/>
        <v>#N/A</v>
      </c>
      <c r="J1506" s="38" t="e">
        <f t="shared" si="323"/>
        <v>#N/A</v>
      </c>
      <c r="K1506" s="41" t="s">
        <v>348</v>
      </c>
      <c r="L1506" s="38">
        <f t="shared" si="324"/>
        <v>1.7500000000000002E-2</v>
      </c>
      <c r="M1506" s="38" t="e">
        <f t="shared" ca="1" si="325"/>
        <v>#N/A</v>
      </c>
      <c r="N1506" s="38" t="e">
        <f ca="1">VLOOKUP(B1506,$C$7:$T1504,13,FALSE)</f>
        <v>#N/A</v>
      </c>
      <c r="O1506" s="38" t="e">
        <f t="shared" ca="1" si="326"/>
        <v>#N/A</v>
      </c>
      <c r="P1506" s="38" t="e">
        <f t="shared" ca="1" si="327"/>
        <v>#N/A</v>
      </c>
      <c r="Q1506" s="38" t="e">
        <f t="shared" ca="1" si="328"/>
        <v>#N/A</v>
      </c>
      <c r="R1506" s="38">
        <f t="shared" si="329"/>
        <v>6000</v>
      </c>
      <c r="S1506" s="38" t="e">
        <f t="shared" ca="1" si="330"/>
        <v>#N/A</v>
      </c>
      <c r="T1506" s="38" t="e">
        <f t="shared" si="331"/>
        <v>#N/A</v>
      </c>
    </row>
    <row r="1507" spans="2:20" x14ac:dyDescent="0.25">
      <c r="B1507" s="38" t="e">
        <f t="shared" ca="1" si="318"/>
        <v>#N/A</v>
      </c>
      <c r="C1507" s="40">
        <f>Кабельный_журнал!P1473</f>
        <v>0</v>
      </c>
      <c r="D1507" s="38" t="e">
        <f t="shared" ca="1" si="319"/>
        <v>#N/A</v>
      </c>
      <c r="E1507" s="41" t="s">
        <v>351</v>
      </c>
      <c r="F1507" s="38" t="e">
        <f t="shared" ca="1" si="320"/>
        <v>#N/A</v>
      </c>
      <c r="G1507" s="38" t="e">
        <f t="shared" si="321"/>
        <v>#N/A</v>
      </c>
      <c r="H1507" s="41" t="s">
        <v>350</v>
      </c>
      <c r="I1507" s="38" t="e">
        <f t="shared" si="322"/>
        <v>#N/A</v>
      </c>
      <c r="J1507" s="38" t="e">
        <f t="shared" si="323"/>
        <v>#N/A</v>
      </c>
      <c r="K1507" s="41" t="s">
        <v>348</v>
      </c>
      <c r="L1507" s="38">
        <f t="shared" si="324"/>
        <v>1.7500000000000002E-2</v>
      </c>
      <c r="M1507" s="38" t="e">
        <f t="shared" ca="1" si="325"/>
        <v>#N/A</v>
      </c>
      <c r="N1507" s="38" t="e">
        <f ca="1">VLOOKUP(B1507,$C$7:$T1505,13,FALSE)</f>
        <v>#N/A</v>
      </c>
      <c r="O1507" s="38" t="e">
        <f t="shared" ca="1" si="326"/>
        <v>#N/A</v>
      </c>
      <c r="P1507" s="38" t="e">
        <f t="shared" ca="1" si="327"/>
        <v>#N/A</v>
      </c>
      <c r="Q1507" s="38" t="e">
        <f t="shared" ca="1" si="328"/>
        <v>#N/A</v>
      </c>
      <c r="R1507" s="38">
        <f t="shared" si="329"/>
        <v>6000</v>
      </c>
      <c r="S1507" s="38" t="e">
        <f t="shared" ca="1" si="330"/>
        <v>#N/A</v>
      </c>
      <c r="T1507" s="38" t="e">
        <f t="shared" si="331"/>
        <v>#N/A</v>
      </c>
    </row>
    <row r="1508" spans="2:20" x14ac:dyDescent="0.25">
      <c r="B1508" s="38" t="e">
        <f t="shared" ca="1" si="318"/>
        <v>#N/A</v>
      </c>
      <c r="C1508" s="40">
        <f>Кабельный_журнал!P1474</f>
        <v>0</v>
      </c>
      <c r="D1508" s="38" t="e">
        <f t="shared" ca="1" si="319"/>
        <v>#N/A</v>
      </c>
      <c r="E1508" s="41" t="s">
        <v>351</v>
      </c>
      <c r="F1508" s="38" t="e">
        <f t="shared" ca="1" si="320"/>
        <v>#N/A</v>
      </c>
      <c r="G1508" s="38" t="e">
        <f t="shared" si="321"/>
        <v>#N/A</v>
      </c>
      <c r="H1508" s="41" t="s">
        <v>350</v>
      </c>
      <c r="I1508" s="38" t="e">
        <f t="shared" si="322"/>
        <v>#N/A</v>
      </c>
      <c r="J1508" s="38" t="e">
        <f t="shared" si="323"/>
        <v>#N/A</v>
      </c>
      <c r="K1508" s="41" t="s">
        <v>348</v>
      </c>
      <c r="L1508" s="38">
        <f t="shared" si="324"/>
        <v>1.7500000000000002E-2</v>
      </c>
      <c r="M1508" s="38" t="e">
        <f t="shared" ca="1" si="325"/>
        <v>#N/A</v>
      </c>
      <c r="N1508" s="38" t="e">
        <f ca="1">VLOOKUP(B1508,$C$7:$T1506,13,FALSE)</f>
        <v>#N/A</v>
      </c>
      <c r="O1508" s="38" t="e">
        <f t="shared" ca="1" si="326"/>
        <v>#N/A</v>
      </c>
      <c r="P1508" s="38" t="e">
        <f t="shared" ca="1" si="327"/>
        <v>#N/A</v>
      </c>
      <c r="Q1508" s="38" t="e">
        <f t="shared" ca="1" si="328"/>
        <v>#N/A</v>
      </c>
      <c r="R1508" s="38">
        <f t="shared" si="329"/>
        <v>6000</v>
      </c>
      <c r="S1508" s="38" t="e">
        <f t="shared" ca="1" si="330"/>
        <v>#N/A</v>
      </c>
      <c r="T1508" s="38" t="e">
        <f t="shared" si="331"/>
        <v>#N/A</v>
      </c>
    </row>
    <row r="1509" spans="2:20" x14ac:dyDescent="0.25">
      <c r="B1509" s="38" t="e">
        <f t="shared" ca="1" si="318"/>
        <v>#N/A</v>
      </c>
      <c r="C1509" s="40">
        <f>Кабельный_журнал!P1475</f>
        <v>0</v>
      </c>
      <c r="D1509" s="38" t="e">
        <f t="shared" ca="1" si="319"/>
        <v>#N/A</v>
      </c>
      <c r="E1509" s="41" t="s">
        <v>351</v>
      </c>
      <c r="F1509" s="38" t="e">
        <f t="shared" ca="1" si="320"/>
        <v>#N/A</v>
      </c>
      <c r="G1509" s="38" t="e">
        <f t="shared" si="321"/>
        <v>#N/A</v>
      </c>
      <c r="H1509" s="41" t="s">
        <v>350</v>
      </c>
      <c r="I1509" s="38" t="e">
        <f t="shared" si="322"/>
        <v>#N/A</v>
      </c>
      <c r="J1509" s="38" t="e">
        <f t="shared" si="323"/>
        <v>#N/A</v>
      </c>
      <c r="K1509" s="41" t="s">
        <v>348</v>
      </c>
      <c r="L1509" s="38">
        <f t="shared" si="324"/>
        <v>1.7500000000000002E-2</v>
      </c>
      <c r="M1509" s="38" t="e">
        <f t="shared" ca="1" si="325"/>
        <v>#N/A</v>
      </c>
      <c r="N1509" s="38" t="e">
        <f ca="1">VLOOKUP(B1509,$C$7:$T1507,13,FALSE)</f>
        <v>#N/A</v>
      </c>
      <c r="O1509" s="38" t="e">
        <f t="shared" ca="1" si="326"/>
        <v>#N/A</v>
      </c>
      <c r="P1509" s="38" t="e">
        <f t="shared" ca="1" si="327"/>
        <v>#N/A</v>
      </c>
      <c r="Q1509" s="38" t="e">
        <f t="shared" ca="1" si="328"/>
        <v>#N/A</v>
      </c>
      <c r="R1509" s="38">
        <f t="shared" si="329"/>
        <v>6000</v>
      </c>
      <c r="S1509" s="38" t="e">
        <f t="shared" ca="1" si="330"/>
        <v>#N/A</v>
      </c>
      <c r="T1509" s="38" t="e">
        <f t="shared" si="331"/>
        <v>#N/A</v>
      </c>
    </row>
    <row r="1510" spans="2:20" x14ac:dyDescent="0.25">
      <c r="B1510" s="38" t="e">
        <f t="shared" ca="1" si="318"/>
        <v>#N/A</v>
      </c>
      <c r="C1510" s="40">
        <f>Кабельный_журнал!P1476</f>
        <v>0</v>
      </c>
      <c r="D1510" s="38" t="e">
        <f t="shared" ca="1" si="319"/>
        <v>#N/A</v>
      </c>
      <c r="E1510" s="41" t="s">
        <v>351</v>
      </c>
      <c r="F1510" s="38" t="e">
        <f t="shared" ca="1" si="320"/>
        <v>#N/A</v>
      </c>
      <c r="G1510" s="38" t="e">
        <f t="shared" si="321"/>
        <v>#N/A</v>
      </c>
      <c r="H1510" s="41" t="s">
        <v>350</v>
      </c>
      <c r="I1510" s="38" t="e">
        <f t="shared" si="322"/>
        <v>#N/A</v>
      </c>
      <c r="J1510" s="38" t="e">
        <f t="shared" si="323"/>
        <v>#N/A</v>
      </c>
      <c r="K1510" s="41" t="s">
        <v>348</v>
      </c>
      <c r="L1510" s="38">
        <f t="shared" si="324"/>
        <v>1.7500000000000002E-2</v>
      </c>
      <c r="M1510" s="38" t="e">
        <f t="shared" ca="1" si="325"/>
        <v>#N/A</v>
      </c>
      <c r="N1510" s="38" t="e">
        <f ca="1">VLOOKUP(B1510,$C$7:$T1508,13,FALSE)</f>
        <v>#N/A</v>
      </c>
      <c r="O1510" s="38" t="e">
        <f t="shared" ca="1" si="326"/>
        <v>#N/A</v>
      </c>
      <c r="P1510" s="38" t="e">
        <f t="shared" ca="1" si="327"/>
        <v>#N/A</v>
      </c>
      <c r="Q1510" s="38" t="e">
        <f t="shared" ca="1" si="328"/>
        <v>#N/A</v>
      </c>
      <c r="R1510" s="38">
        <f t="shared" si="329"/>
        <v>6000</v>
      </c>
      <c r="S1510" s="38" t="e">
        <f t="shared" ca="1" si="330"/>
        <v>#N/A</v>
      </c>
      <c r="T1510" s="38" t="e">
        <f t="shared" si="331"/>
        <v>#N/A</v>
      </c>
    </row>
    <row r="1511" spans="2:20" x14ac:dyDescent="0.25">
      <c r="B1511" s="38" t="e">
        <f t="shared" ref="B1511:B1574" ca="1" si="332">VLOOKUP(C1511,Кабельный_журнал,2,FALSE)</f>
        <v>#N/A</v>
      </c>
      <c r="C1511" s="40">
        <f>Кабельный_журнал!P1477</f>
        <v>0</v>
      </c>
      <c r="D1511" s="38" t="e">
        <f t="shared" ref="D1511:D1574" ca="1" si="333">B1511&amp;"-"&amp;C1511</f>
        <v>#N/A</v>
      </c>
      <c r="E1511" s="41" t="s">
        <v>351</v>
      </c>
      <c r="F1511" s="38" t="e">
        <f t="shared" ref="F1511:F1574" ca="1" si="334">VLOOKUP(C1511,Кабельный_журнал,8,FALSE)</f>
        <v>#N/A</v>
      </c>
      <c r="G1511" s="38" t="e">
        <f t="shared" ref="G1511:G1574" si="335">VLOOKUP(C1511,Исходные_данные,21,FALSE)</f>
        <v>#N/A</v>
      </c>
      <c r="H1511" s="41" t="s">
        <v>350</v>
      </c>
      <c r="I1511" s="38" t="e">
        <f t="shared" ref="I1511:I1574" si="336">VLOOKUP(C1511,Исходные_данные,22,FALSE)</f>
        <v>#N/A</v>
      </c>
      <c r="J1511" s="38" t="e">
        <f t="shared" ref="J1511:J1574" si="337">I1511</f>
        <v>#N/A</v>
      </c>
      <c r="K1511" s="41" t="s">
        <v>348</v>
      </c>
      <c r="L1511" s="38">
        <f t="shared" ref="L1511:L1574" si="338">VLOOKUP(K1511,$K$2:$L$3,2,FALSE)</f>
        <v>1.7500000000000002E-2</v>
      </c>
      <c r="M1511" s="38" t="e">
        <f t="shared" ref="M1511:M1574" ca="1" si="339">L1511*F1511*(1/I1511+1/J1511)</f>
        <v>#N/A</v>
      </c>
      <c r="N1511" s="38" t="e">
        <f ca="1">VLOOKUP(B1511,$C$7:$T1509,13,FALSE)</f>
        <v>#N/A</v>
      </c>
      <c r="O1511" s="38" t="e">
        <f t="shared" ref="O1511:O1574" ca="1" si="340">L1511+M1511</f>
        <v>#N/A</v>
      </c>
      <c r="P1511" s="38" t="e">
        <f t="shared" ref="P1511:P1574" ca="1" si="341">220/O1511</f>
        <v>#N/A</v>
      </c>
      <c r="Q1511" s="38" t="e">
        <f t="shared" ref="Q1511:Q1574" ca="1" si="342">O1511/G1511</f>
        <v>#N/A</v>
      </c>
      <c r="R1511" s="38">
        <f t="shared" ref="R1511:R1574" si="343">VLOOKUP(H1511,$W$2:$Y$12,3,FALSE)</f>
        <v>6000</v>
      </c>
      <c r="S1511" s="38" t="e">
        <f t="shared" ref="S1511:S1574" ca="1" si="344">_xlfn.IFS(E1511="щит",IF(P1511&gt;R1511,"Увел сеч",IF(T1511&gt;P1511,"Увел сеч","tср&lt;5с")),E1511="потреб",IF(P1511&gt;R1511,"Увел сеч",IF(T1511&gt;P1511,"Увел сеч","tср&lt;0.4с")))</f>
        <v>#N/A</v>
      </c>
      <c r="T1511" s="38" t="e">
        <f t="shared" ref="T1511:T1574" si="345">G1511*VLOOKUP(H1511,$W$2:$Y$12,2,FALSE)</f>
        <v>#N/A</v>
      </c>
    </row>
    <row r="1512" spans="2:20" x14ac:dyDescent="0.25">
      <c r="B1512" s="38" t="e">
        <f t="shared" ca="1" si="332"/>
        <v>#N/A</v>
      </c>
      <c r="C1512" s="40">
        <f>Кабельный_журнал!P1478</f>
        <v>0</v>
      </c>
      <c r="D1512" s="38" t="e">
        <f t="shared" ca="1" si="333"/>
        <v>#N/A</v>
      </c>
      <c r="E1512" s="41" t="s">
        <v>351</v>
      </c>
      <c r="F1512" s="38" t="e">
        <f t="shared" ca="1" si="334"/>
        <v>#N/A</v>
      </c>
      <c r="G1512" s="38" t="e">
        <f t="shared" si="335"/>
        <v>#N/A</v>
      </c>
      <c r="H1512" s="41" t="s">
        <v>350</v>
      </c>
      <c r="I1512" s="38" t="e">
        <f t="shared" si="336"/>
        <v>#N/A</v>
      </c>
      <c r="J1512" s="38" t="e">
        <f t="shared" si="337"/>
        <v>#N/A</v>
      </c>
      <c r="K1512" s="41" t="s">
        <v>348</v>
      </c>
      <c r="L1512" s="38">
        <f t="shared" si="338"/>
        <v>1.7500000000000002E-2</v>
      </c>
      <c r="M1512" s="38" t="e">
        <f t="shared" ca="1" si="339"/>
        <v>#N/A</v>
      </c>
      <c r="N1512" s="38" t="e">
        <f ca="1">VLOOKUP(B1512,$C$7:$T1510,13,FALSE)</f>
        <v>#N/A</v>
      </c>
      <c r="O1512" s="38" t="e">
        <f t="shared" ca="1" si="340"/>
        <v>#N/A</v>
      </c>
      <c r="P1512" s="38" t="e">
        <f t="shared" ca="1" si="341"/>
        <v>#N/A</v>
      </c>
      <c r="Q1512" s="38" t="e">
        <f t="shared" ca="1" si="342"/>
        <v>#N/A</v>
      </c>
      <c r="R1512" s="38">
        <f t="shared" si="343"/>
        <v>6000</v>
      </c>
      <c r="S1512" s="38" t="e">
        <f t="shared" ca="1" si="344"/>
        <v>#N/A</v>
      </c>
      <c r="T1512" s="38" t="e">
        <f t="shared" si="345"/>
        <v>#N/A</v>
      </c>
    </row>
    <row r="1513" spans="2:20" x14ac:dyDescent="0.25">
      <c r="B1513" s="38" t="e">
        <f t="shared" ca="1" si="332"/>
        <v>#N/A</v>
      </c>
      <c r="C1513" s="40">
        <f>Кабельный_журнал!P1479</f>
        <v>0</v>
      </c>
      <c r="D1513" s="38" t="e">
        <f t="shared" ca="1" si="333"/>
        <v>#N/A</v>
      </c>
      <c r="E1513" s="41" t="s">
        <v>351</v>
      </c>
      <c r="F1513" s="38" t="e">
        <f t="shared" ca="1" si="334"/>
        <v>#N/A</v>
      </c>
      <c r="G1513" s="38" t="e">
        <f t="shared" si="335"/>
        <v>#N/A</v>
      </c>
      <c r="H1513" s="41" t="s">
        <v>350</v>
      </c>
      <c r="I1513" s="38" t="e">
        <f t="shared" si="336"/>
        <v>#N/A</v>
      </c>
      <c r="J1513" s="38" t="e">
        <f t="shared" si="337"/>
        <v>#N/A</v>
      </c>
      <c r="K1513" s="41" t="s">
        <v>348</v>
      </c>
      <c r="L1513" s="38">
        <f t="shared" si="338"/>
        <v>1.7500000000000002E-2</v>
      </c>
      <c r="M1513" s="38" t="e">
        <f t="shared" ca="1" si="339"/>
        <v>#N/A</v>
      </c>
      <c r="N1513" s="38" t="e">
        <f ca="1">VLOOKUP(B1513,$C$7:$T1511,13,FALSE)</f>
        <v>#N/A</v>
      </c>
      <c r="O1513" s="38" t="e">
        <f t="shared" ca="1" si="340"/>
        <v>#N/A</v>
      </c>
      <c r="P1513" s="38" t="e">
        <f t="shared" ca="1" si="341"/>
        <v>#N/A</v>
      </c>
      <c r="Q1513" s="38" t="e">
        <f t="shared" ca="1" si="342"/>
        <v>#N/A</v>
      </c>
      <c r="R1513" s="38">
        <f t="shared" si="343"/>
        <v>6000</v>
      </c>
      <c r="S1513" s="38" t="e">
        <f t="shared" ca="1" si="344"/>
        <v>#N/A</v>
      </c>
      <c r="T1513" s="38" t="e">
        <f t="shared" si="345"/>
        <v>#N/A</v>
      </c>
    </row>
    <row r="1514" spans="2:20" x14ac:dyDescent="0.25">
      <c r="B1514" s="38" t="e">
        <f t="shared" ca="1" si="332"/>
        <v>#N/A</v>
      </c>
      <c r="C1514" s="40">
        <f>Кабельный_журнал!P1480</f>
        <v>0</v>
      </c>
      <c r="D1514" s="38" t="e">
        <f t="shared" ca="1" si="333"/>
        <v>#N/A</v>
      </c>
      <c r="E1514" s="41" t="s">
        <v>351</v>
      </c>
      <c r="F1514" s="38" t="e">
        <f t="shared" ca="1" si="334"/>
        <v>#N/A</v>
      </c>
      <c r="G1514" s="38" t="e">
        <f t="shared" si="335"/>
        <v>#N/A</v>
      </c>
      <c r="H1514" s="41" t="s">
        <v>350</v>
      </c>
      <c r="I1514" s="38" t="e">
        <f t="shared" si="336"/>
        <v>#N/A</v>
      </c>
      <c r="J1514" s="38" t="e">
        <f t="shared" si="337"/>
        <v>#N/A</v>
      </c>
      <c r="K1514" s="41" t="s">
        <v>348</v>
      </c>
      <c r="L1514" s="38">
        <f t="shared" si="338"/>
        <v>1.7500000000000002E-2</v>
      </c>
      <c r="M1514" s="38" t="e">
        <f t="shared" ca="1" si="339"/>
        <v>#N/A</v>
      </c>
      <c r="N1514" s="38" t="e">
        <f ca="1">VLOOKUP(B1514,$C$7:$T1512,13,FALSE)</f>
        <v>#N/A</v>
      </c>
      <c r="O1514" s="38" t="e">
        <f t="shared" ca="1" si="340"/>
        <v>#N/A</v>
      </c>
      <c r="P1514" s="38" t="e">
        <f t="shared" ca="1" si="341"/>
        <v>#N/A</v>
      </c>
      <c r="Q1514" s="38" t="e">
        <f t="shared" ca="1" si="342"/>
        <v>#N/A</v>
      </c>
      <c r="R1514" s="38">
        <f t="shared" si="343"/>
        <v>6000</v>
      </c>
      <c r="S1514" s="38" t="e">
        <f t="shared" ca="1" si="344"/>
        <v>#N/A</v>
      </c>
      <c r="T1514" s="38" t="e">
        <f t="shared" si="345"/>
        <v>#N/A</v>
      </c>
    </row>
    <row r="1515" spans="2:20" x14ac:dyDescent="0.25">
      <c r="B1515" s="38" t="e">
        <f t="shared" ca="1" si="332"/>
        <v>#N/A</v>
      </c>
      <c r="C1515" s="40">
        <f>Кабельный_журнал!P1481</f>
        <v>0</v>
      </c>
      <c r="D1515" s="38" t="e">
        <f t="shared" ca="1" si="333"/>
        <v>#N/A</v>
      </c>
      <c r="E1515" s="41" t="s">
        <v>351</v>
      </c>
      <c r="F1515" s="38" t="e">
        <f t="shared" ca="1" si="334"/>
        <v>#N/A</v>
      </c>
      <c r="G1515" s="38" t="e">
        <f t="shared" si="335"/>
        <v>#N/A</v>
      </c>
      <c r="H1515" s="41" t="s">
        <v>350</v>
      </c>
      <c r="I1515" s="38" t="e">
        <f t="shared" si="336"/>
        <v>#N/A</v>
      </c>
      <c r="J1515" s="38" t="e">
        <f t="shared" si="337"/>
        <v>#N/A</v>
      </c>
      <c r="K1515" s="41" t="s">
        <v>348</v>
      </c>
      <c r="L1515" s="38">
        <f t="shared" si="338"/>
        <v>1.7500000000000002E-2</v>
      </c>
      <c r="M1515" s="38" t="e">
        <f t="shared" ca="1" si="339"/>
        <v>#N/A</v>
      </c>
      <c r="N1515" s="38" t="e">
        <f ca="1">VLOOKUP(B1515,$C$7:$T1513,13,FALSE)</f>
        <v>#N/A</v>
      </c>
      <c r="O1515" s="38" t="e">
        <f t="shared" ca="1" si="340"/>
        <v>#N/A</v>
      </c>
      <c r="P1515" s="38" t="e">
        <f t="shared" ca="1" si="341"/>
        <v>#N/A</v>
      </c>
      <c r="Q1515" s="38" t="e">
        <f t="shared" ca="1" si="342"/>
        <v>#N/A</v>
      </c>
      <c r="R1515" s="38">
        <f t="shared" si="343"/>
        <v>6000</v>
      </c>
      <c r="S1515" s="38" t="e">
        <f t="shared" ca="1" si="344"/>
        <v>#N/A</v>
      </c>
      <c r="T1515" s="38" t="e">
        <f t="shared" si="345"/>
        <v>#N/A</v>
      </c>
    </row>
    <row r="1516" spans="2:20" x14ac:dyDescent="0.25">
      <c r="B1516" s="38" t="e">
        <f t="shared" ca="1" si="332"/>
        <v>#N/A</v>
      </c>
      <c r="C1516" s="40">
        <f>Кабельный_журнал!P1482</f>
        <v>0</v>
      </c>
      <c r="D1516" s="38" t="e">
        <f t="shared" ca="1" si="333"/>
        <v>#N/A</v>
      </c>
      <c r="E1516" s="41" t="s">
        <v>351</v>
      </c>
      <c r="F1516" s="38" t="e">
        <f t="shared" ca="1" si="334"/>
        <v>#N/A</v>
      </c>
      <c r="G1516" s="38" t="e">
        <f t="shared" si="335"/>
        <v>#N/A</v>
      </c>
      <c r="H1516" s="41" t="s">
        <v>350</v>
      </c>
      <c r="I1516" s="38" t="e">
        <f t="shared" si="336"/>
        <v>#N/A</v>
      </c>
      <c r="J1516" s="38" t="e">
        <f t="shared" si="337"/>
        <v>#N/A</v>
      </c>
      <c r="K1516" s="41" t="s">
        <v>348</v>
      </c>
      <c r="L1516" s="38">
        <f t="shared" si="338"/>
        <v>1.7500000000000002E-2</v>
      </c>
      <c r="M1516" s="38" t="e">
        <f t="shared" ca="1" si="339"/>
        <v>#N/A</v>
      </c>
      <c r="N1516" s="38" t="e">
        <f ca="1">VLOOKUP(B1516,$C$7:$T1514,13,FALSE)</f>
        <v>#N/A</v>
      </c>
      <c r="O1516" s="38" t="e">
        <f t="shared" ca="1" si="340"/>
        <v>#N/A</v>
      </c>
      <c r="P1516" s="38" t="e">
        <f t="shared" ca="1" si="341"/>
        <v>#N/A</v>
      </c>
      <c r="Q1516" s="38" t="e">
        <f t="shared" ca="1" si="342"/>
        <v>#N/A</v>
      </c>
      <c r="R1516" s="38">
        <f t="shared" si="343"/>
        <v>6000</v>
      </c>
      <c r="S1516" s="38" t="e">
        <f t="shared" ca="1" si="344"/>
        <v>#N/A</v>
      </c>
      <c r="T1516" s="38" t="e">
        <f t="shared" si="345"/>
        <v>#N/A</v>
      </c>
    </row>
    <row r="1517" spans="2:20" x14ac:dyDescent="0.25">
      <c r="B1517" s="38" t="e">
        <f t="shared" ca="1" si="332"/>
        <v>#N/A</v>
      </c>
      <c r="C1517" s="40">
        <f>Кабельный_журнал!P1483</f>
        <v>0</v>
      </c>
      <c r="D1517" s="38" t="e">
        <f t="shared" ca="1" si="333"/>
        <v>#N/A</v>
      </c>
      <c r="E1517" s="41" t="s">
        <v>351</v>
      </c>
      <c r="F1517" s="38" t="e">
        <f t="shared" ca="1" si="334"/>
        <v>#N/A</v>
      </c>
      <c r="G1517" s="38" t="e">
        <f t="shared" si="335"/>
        <v>#N/A</v>
      </c>
      <c r="H1517" s="41" t="s">
        <v>350</v>
      </c>
      <c r="I1517" s="38" t="e">
        <f t="shared" si="336"/>
        <v>#N/A</v>
      </c>
      <c r="J1517" s="38" t="e">
        <f t="shared" si="337"/>
        <v>#N/A</v>
      </c>
      <c r="K1517" s="41" t="s">
        <v>348</v>
      </c>
      <c r="L1517" s="38">
        <f t="shared" si="338"/>
        <v>1.7500000000000002E-2</v>
      </c>
      <c r="M1517" s="38" t="e">
        <f t="shared" ca="1" si="339"/>
        <v>#N/A</v>
      </c>
      <c r="N1517" s="38" t="e">
        <f ca="1">VLOOKUP(B1517,$C$7:$T1515,13,FALSE)</f>
        <v>#N/A</v>
      </c>
      <c r="O1517" s="38" t="e">
        <f t="shared" ca="1" si="340"/>
        <v>#N/A</v>
      </c>
      <c r="P1517" s="38" t="e">
        <f t="shared" ca="1" si="341"/>
        <v>#N/A</v>
      </c>
      <c r="Q1517" s="38" t="e">
        <f t="shared" ca="1" si="342"/>
        <v>#N/A</v>
      </c>
      <c r="R1517" s="38">
        <f t="shared" si="343"/>
        <v>6000</v>
      </c>
      <c r="S1517" s="38" t="e">
        <f t="shared" ca="1" si="344"/>
        <v>#N/A</v>
      </c>
      <c r="T1517" s="38" t="e">
        <f t="shared" si="345"/>
        <v>#N/A</v>
      </c>
    </row>
    <row r="1518" spans="2:20" x14ac:dyDescent="0.25">
      <c r="B1518" s="38" t="e">
        <f t="shared" ca="1" si="332"/>
        <v>#N/A</v>
      </c>
      <c r="C1518" s="40">
        <f>Кабельный_журнал!P1484</f>
        <v>0</v>
      </c>
      <c r="D1518" s="38" t="e">
        <f t="shared" ca="1" si="333"/>
        <v>#N/A</v>
      </c>
      <c r="E1518" s="41" t="s">
        <v>351</v>
      </c>
      <c r="F1518" s="38" t="e">
        <f t="shared" ca="1" si="334"/>
        <v>#N/A</v>
      </c>
      <c r="G1518" s="38" t="e">
        <f t="shared" si="335"/>
        <v>#N/A</v>
      </c>
      <c r="H1518" s="41" t="s">
        <v>350</v>
      </c>
      <c r="I1518" s="38" t="e">
        <f t="shared" si="336"/>
        <v>#N/A</v>
      </c>
      <c r="J1518" s="38" t="e">
        <f t="shared" si="337"/>
        <v>#N/A</v>
      </c>
      <c r="K1518" s="41" t="s">
        <v>348</v>
      </c>
      <c r="L1518" s="38">
        <f t="shared" si="338"/>
        <v>1.7500000000000002E-2</v>
      </c>
      <c r="M1518" s="38" t="e">
        <f t="shared" ca="1" si="339"/>
        <v>#N/A</v>
      </c>
      <c r="N1518" s="38" t="e">
        <f ca="1">VLOOKUP(B1518,$C$7:$T1516,13,FALSE)</f>
        <v>#N/A</v>
      </c>
      <c r="O1518" s="38" t="e">
        <f t="shared" ca="1" si="340"/>
        <v>#N/A</v>
      </c>
      <c r="P1518" s="38" t="e">
        <f t="shared" ca="1" si="341"/>
        <v>#N/A</v>
      </c>
      <c r="Q1518" s="38" t="e">
        <f t="shared" ca="1" si="342"/>
        <v>#N/A</v>
      </c>
      <c r="R1518" s="38">
        <f t="shared" si="343"/>
        <v>6000</v>
      </c>
      <c r="S1518" s="38" t="e">
        <f t="shared" ca="1" si="344"/>
        <v>#N/A</v>
      </c>
      <c r="T1518" s="38" t="e">
        <f t="shared" si="345"/>
        <v>#N/A</v>
      </c>
    </row>
    <row r="1519" spans="2:20" x14ac:dyDescent="0.25">
      <c r="B1519" s="38" t="e">
        <f t="shared" ca="1" si="332"/>
        <v>#N/A</v>
      </c>
      <c r="C1519" s="40">
        <f>Кабельный_журнал!P1485</f>
        <v>0</v>
      </c>
      <c r="D1519" s="38" t="e">
        <f t="shared" ca="1" si="333"/>
        <v>#N/A</v>
      </c>
      <c r="E1519" s="41" t="s">
        <v>351</v>
      </c>
      <c r="F1519" s="38" t="e">
        <f t="shared" ca="1" si="334"/>
        <v>#N/A</v>
      </c>
      <c r="G1519" s="38" t="e">
        <f t="shared" si="335"/>
        <v>#N/A</v>
      </c>
      <c r="H1519" s="41" t="s">
        <v>350</v>
      </c>
      <c r="I1519" s="38" t="e">
        <f t="shared" si="336"/>
        <v>#N/A</v>
      </c>
      <c r="J1519" s="38" t="e">
        <f t="shared" si="337"/>
        <v>#N/A</v>
      </c>
      <c r="K1519" s="41" t="s">
        <v>348</v>
      </c>
      <c r="L1519" s="38">
        <f t="shared" si="338"/>
        <v>1.7500000000000002E-2</v>
      </c>
      <c r="M1519" s="38" t="e">
        <f t="shared" ca="1" si="339"/>
        <v>#N/A</v>
      </c>
      <c r="N1519" s="38" t="e">
        <f ca="1">VLOOKUP(B1519,$C$7:$T1517,13,FALSE)</f>
        <v>#N/A</v>
      </c>
      <c r="O1519" s="38" t="e">
        <f t="shared" ca="1" si="340"/>
        <v>#N/A</v>
      </c>
      <c r="P1519" s="38" t="e">
        <f t="shared" ca="1" si="341"/>
        <v>#N/A</v>
      </c>
      <c r="Q1519" s="38" t="e">
        <f t="shared" ca="1" si="342"/>
        <v>#N/A</v>
      </c>
      <c r="R1519" s="38">
        <f t="shared" si="343"/>
        <v>6000</v>
      </c>
      <c r="S1519" s="38" t="e">
        <f t="shared" ca="1" si="344"/>
        <v>#N/A</v>
      </c>
      <c r="T1519" s="38" t="e">
        <f t="shared" si="345"/>
        <v>#N/A</v>
      </c>
    </row>
    <row r="1520" spans="2:20" x14ac:dyDescent="0.25">
      <c r="B1520" s="38" t="e">
        <f t="shared" ca="1" si="332"/>
        <v>#N/A</v>
      </c>
      <c r="C1520" s="40">
        <f>Кабельный_журнал!P1486</f>
        <v>0</v>
      </c>
      <c r="D1520" s="38" t="e">
        <f t="shared" ca="1" si="333"/>
        <v>#N/A</v>
      </c>
      <c r="E1520" s="41" t="s">
        <v>351</v>
      </c>
      <c r="F1520" s="38" t="e">
        <f t="shared" ca="1" si="334"/>
        <v>#N/A</v>
      </c>
      <c r="G1520" s="38" t="e">
        <f t="shared" si="335"/>
        <v>#N/A</v>
      </c>
      <c r="H1520" s="41" t="s">
        <v>350</v>
      </c>
      <c r="I1520" s="38" t="e">
        <f t="shared" si="336"/>
        <v>#N/A</v>
      </c>
      <c r="J1520" s="38" t="e">
        <f t="shared" si="337"/>
        <v>#N/A</v>
      </c>
      <c r="K1520" s="41" t="s">
        <v>348</v>
      </c>
      <c r="L1520" s="38">
        <f t="shared" si="338"/>
        <v>1.7500000000000002E-2</v>
      </c>
      <c r="M1520" s="38" t="e">
        <f t="shared" ca="1" si="339"/>
        <v>#N/A</v>
      </c>
      <c r="N1520" s="38" t="e">
        <f ca="1">VLOOKUP(B1520,$C$7:$T1518,13,FALSE)</f>
        <v>#N/A</v>
      </c>
      <c r="O1520" s="38" t="e">
        <f t="shared" ca="1" si="340"/>
        <v>#N/A</v>
      </c>
      <c r="P1520" s="38" t="e">
        <f t="shared" ca="1" si="341"/>
        <v>#N/A</v>
      </c>
      <c r="Q1520" s="38" t="e">
        <f t="shared" ca="1" si="342"/>
        <v>#N/A</v>
      </c>
      <c r="R1520" s="38">
        <f t="shared" si="343"/>
        <v>6000</v>
      </c>
      <c r="S1520" s="38" t="e">
        <f t="shared" ca="1" si="344"/>
        <v>#N/A</v>
      </c>
      <c r="T1520" s="38" t="e">
        <f t="shared" si="345"/>
        <v>#N/A</v>
      </c>
    </row>
    <row r="1521" spans="2:20" x14ac:dyDescent="0.25">
      <c r="B1521" s="38" t="e">
        <f t="shared" ca="1" si="332"/>
        <v>#N/A</v>
      </c>
      <c r="C1521" s="40">
        <f>Кабельный_журнал!P1487</f>
        <v>0</v>
      </c>
      <c r="D1521" s="38" t="e">
        <f t="shared" ca="1" si="333"/>
        <v>#N/A</v>
      </c>
      <c r="E1521" s="41" t="s">
        <v>351</v>
      </c>
      <c r="F1521" s="38" t="e">
        <f t="shared" ca="1" si="334"/>
        <v>#N/A</v>
      </c>
      <c r="G1521" s="38" t="e">
        <f t="shared" si="335"/>
        <v>#N/A</v>
      </c>
      <c r="H1521" s="41" t="s">
        <v>350</v>
      </c>
      <c r="I1521" s="38" t="e">
        <f t="shared" si="336"/>
        <v>#N/A</v>
      </c>
      <c r="J1521" s="38" t="e">
        <f t="shared" si="337"/>
        <v>#N/A</v>
      </c>
      <c r="K1521" s="41" t="s">
        <v>348</v>
      </c>
      <c r="L1521" s="38">
        <f t="shared" si="338"/>
        <v>1.7500000000000002E-2</v>
      </c>
      <c r="M1521" s="38" t="e">
        <f t="shared" ca="1" si="339"/>
        <v>#N/A</v>
      </c>
      <c r="N1521" s="38" t="e">
        <f ca="1">VLOOKUP(B1521,$C$7:$T1519,13,FALSE)</f>
        <v>#N/A</v>
      </c>
      <c r="O1521" s="38" t="e">
        <f t="shared" ca="1" si="340"/>
        <v>#N/A</v>
      </c>
      <c r="P1521" s="38" t="e">
        <f t="shared" ca="1" si="341"/>
        <v>#N/A</v>
      </c>
      <c r="Q1521" s="38" t="e">
        <f t="shared" ca="1" si="342"/>
        <v>#N/A</v>
      </c>
      <c r="R1521" s="38">
        <f t="shared" si="343"/>
        <v>6000</v>
      </c>
      <c r="S1521" s="38" t="e">
        <f t="shared" ca="1" si="344"/>
        <v>#N/A</v>
      </c>
      <c r="T1521" s="38" t="e">
        <f t="shared" si="345"/>
        <v>#N/A</v>
      </c>
    </row>
    <row r="1522" spans="2:20" x14ac:dyDescent="0.25">
      <c r="B1522" s="38" t="e">
        <f t="shared" ca="1" si="332"/>
        <v>#N/A</v>
      </c>
      <c r="C1522" s="40">
        <f>Кабельный_журнал!P1488</f>
        <v>0</v>
      </c>
      <c r="D1522" s="38" t="e">
        <f t="shared" ca="1" si="333"/>
        <v>#N/A</v>
      </c>
      <c r="E1522" s="41" t="s">
        <v>351</v>
      </c>
      <c r="F1522" s="38" t="e">
        <f t="shared" ca="1" si="334"/>
        <v>#N/A</v>
      </c>
      <c r="G1522" s="38" t="e">
        <f t="shared" si="335"/>
        <v>#N/A</v>
      </c>
      <c r="H1522" s="41" t="s">
        <v>350</v>
      </c>
      <c r="I1522" s="38" t="e">
        <f t="shared" si="336"/>
        <v>#N/A</v>
      </c>
      <c r="J1522" s="38" t="e">
        <f t="shared" si="337"/>
        <v>#N/A</v>
      </c>
      <c r="K1522" s="41" t="s">
        <v>348</v>
      </c>
      <c r="L1522" s="38">
        <f t="shared" si="338"/>
        <v>1.7500000000000002E-2</v>
      </c>
      <c r="M1522" s="38" t="e">
        <f t="shared" ca="1" si="339"/>
        <v>#N/A</v>
      </c>
      <c r="N1522" s="38" t="e">
        <f ca="1">VLOOKUP(B1522,$C$7:$T1520,13,FALSE)</f>
        <v>#N/A</v>
      </c>
      <c r="O1522" s="38" t="e">
        <f t="shared" ca="1" si="340"/>
        <v>#N/A</v>
      </c>
      <c r="P1522" s="38" t="e">
        <f t="shared" ca="1" si="341"/>
        <v>#N/A</v>
      </c>
      <c r="Q1522" s="38" t="e">
        <f t="shared" ca="1" si="342"/>
        <v>#N/A</v>
      </c>
      <c r="R1522" s="38">
        <f t="shared" si="343"/>
        <v>6000</v>
      </c>
      <c r="S1522" s="38" t="e">
        <f t="shared" ca="1" si="344"/>
        <v>#N/A</v>
      </c>
      <c r="T1522" s="38" t="e">
        <f t="shared" si="345"/>
        <v>#N/A</v>
      </c>
    </row>
    <row r="1523" spans="2:20" x14ac:dyDescent="0.25">
      <c r="B1523" s="38" t="e">
        <f t="shared" ca="1" si="332"/>
        <v>#N/A</v>
      </c>
      <c r="C1523" s="40">
        <f>Кабельный_журнал!P1489</f>
        <v>0</v>
      </c>
      <c r="D1523" s="38" t="e">
        <f t="shared" ca="1" si="333"/>
        <v>#N/A</v>
      </c>
      <c r="E1523" s="41" t="s">
        <v>351</v>
      </c>
      <c r="F1523" s="38" t="e">
        <f t="shared" ca="1" si="334"/>
        <v>#N/A</v>
      </c>
      <c r="G1523" s="38" t="e">
        <f t="shared" si="335"/>
        <v>#N/A</v>
      </c>
      <c r="H1523" s="41" t="s">
        <v>350</v>
      </c>
      <c r="I1523" s="38" t="e">
        <f t="shared" si="336"/>
        <v>#N/A</v>
      </c>
      <c r="J1523" s="38" t="e">
        <f t="shared" si="337"/>
        <v>#N/A</v>
      </c>
      <c r="K1523" s="41" t="s">
        <v>348</v>
      </c>
      <c r="L1523" s="38">
        <f t="shared" si="338"/>
        <v>1.7500000000000002E-2</v>
      </c>
      <c r="M1523" s="38" t="e">
        <f t="shared" ca="1" si="339"/>
        <v>#N/A</v>
      </c>
      <c r="N1523" s="38" t="e">
        <f ca="1">VLOOKUP(B1523,$C$7:$T1521,13,FALSE)</f>
        <v>#N/A</v>
      </c>
      <c r="O1523" s="38" t="e">
        <f t="shared" ca="1" si="340"/>
        <v>#N/A</v>
      </c>
      <c r="P1523" s="38" t="e">
        <f t="shared" ca="1" si="341"/>
        <v>#N/A</v>
      </c>
      <c r="Q1523" s="38" t="e">
        <f t="shared" ca="1" si="342"/>
        <v>#N/A</v>
      </c>
      <c r="R1523" s="38">
        <f t="shared" si="343"/>
        <v>6000</v>
      </c>
      <c r="S1523" s="38" t="e">
        <f t="shared" ca="1" si="344"/>
        <v>#N/A</v>
      </c>
      <c r="T1523" s="38" t="e">
        <f t="shared" si="345"/>
        <v>#N/A</v>
      </c>
    </row>
    <row r="1524" spans="2:20" x14ac:dyDescent="0.25">
      <c r="B1524" s="38" t="e">
        <f t="shared" ca="1" si="332"/>
        <v>#N/A</v>
      </c>
      <c r="C1524" s="40">
        <f>Кабельный_журнал!P1490</f>
        <v>0</v>
      </c>
      <c r="D1524" s="38" t="e">
        <f t="shared" ca="1" si="333"/>
        <v>#N/A</v>
      </c>
      <c r="E1524" s="41" t="s">
        <v>351</v>
      </c>
      <c r="F1524" s="38" t="e">
        <f t="shared" ca="1" si="334"/>
        <v>#N/A</v>
      </c>
      <c r="G1524" s="38" t="e">
        <f t="shared" si="335"/>
        <v>#N/A</v>
      </c>
      <c r="H1524" s="41" t="s">
        <v>350</v>
      </c>
      <c r="I1524" s="38" t="e">
        <f t="shared" si="336"/>
        <v>#N/A</v>
      </c>
      <c r="J1524" s="38" t="e">
        <f t="shared" si="337"/>
        <v>#N/A</v>
      </c>
      <c r="K1524" s="41" t="s">
        <v>348</v>
      </c>
      <c r="L1524" s="38">
        <f t="shared" si="338"/>
        <v>1.7500000000000002E-2</v>
      </c>
      <c r="M1524" s="38" t="e">
        <f t="shared" ca="1" si="339"/>
        <v>#N/A</v>
      </c>
      <c r="N1524" s="38" t="e">
        <f ca="1">VLOOKUP(B1524,$C$7:$T1522,13,FALSE)</f>
        <v>#N/A</v>
      </c>
      <c r="O1524" s="38" t="e">
        <f t="shared" ca="1" si="340"/>
        <v>#N/A</v>
      </c>
      <c r="P1524" s="38" t="e">
        <f t="shared" ca="1" si="341"/>
        <v>#N/A</v>
      </c>
      <c r="Q1524" s="38" t="e">
        <f t="shared" ca="1" si="342"/>
        <v>#N/A</v>
      </c>
      <c r="R1524" s="38">
        <f t="shared" si="343"/>
        <v>6000</v>
      </c>
      <c r="S1524" s="38" t="e">
        <f t="shared" ca="1" si="344"/>
        <v>#N/A</v>
      </c>
      <c r="T1524" s="38" t="e">
        <f t="shared" si="345"/>
        <v>#N/A</v>
      </c>
    </row>
    <row r="1525" spans="2:20" x14ac:dyDescent="0.25">
      <c r="B1525" s="38" t="e">
        <f t="shared" ca="1" si="332"/>
        <v>#N/A</v>
      </c>
      <c r="C1525" s="40">
        <f>Кабельный_журнал!P1491</f>
        <v>0</v>
      </c>
      <c r="D1525" s="38" t="e">
        <f t="shared" ca="1" si="333"/>
        <v>#N/A</v>
      </c>
      <c r="E1525" s="41" t="s">
        <v>351</v>
      </c>
      <c r="F1525" s="38" t="e">
        <f t="shared" ca="1" si="334"/>
        <v>#N/A</v>
      </c>
      <c r="G1525" s="38" t="e">
        <f t="shared" si="335"/>
        <v>#N/A</v>
      </c>
      <c r="H1525" s="41" t="s">
        <v>350</v>
      </c>
      <c r="I1525" s="38" t="e">
        <f t="shared" si="336"/>
        <v>#N/A</v>
      </c>
      <c r="J1525" s="38" t="e">
        <f t="shared" si="337"/>
        <v>#N/A</v>
      </c>
      <c r="K1525" s="41" t="s">
        <v>348</v>
      </c>
      <c r="L1525" s="38">
        <f t="shared" si="338"/>
        <v>1.7500000000000002E-2</v>
      </c>
      <c r="M1525" s="38" t="e">
        <f t="shared" ca="1" si="339"/>
        <v>#N/A</v>
      </c>
      <c r="N1525" s="38" t="e">
        <f ca="1">VLOOKUP(B1525,$C$7:$T1523,13,FALSE)</f>
        <v>#N/A</v>
      </c>
      <c r="O1525" s="38" t="e">
        <f t="shared" ca="1" si="340"/>
        <v>#N/A</v>
      </c>
      <c r="P1525" s="38" t="e">
        <f t="shared" ca="1" si="341"/>
        <v>#N/A</v>
      </c>
      <c r="Q1525" s="38" t="e">
        <f t="shared" ca="1" si="342"/>
        <v>#N/A</v>
      </c>
      <c r="R1525" s="38">
        <f t="shared" si="343"/>
        <v>6000</v>
      </c>
      <c r="S1525" s="38" t="e">
        <f t="shared" ca="1" si="344"/>
        <v>#N/A</v>
      </c>
      <c r="T1525" s="38" t="e">
        <f t="shared" si="345"/>
        <v>#N/A</v>
      </c>
    </row>
    <row r="1526" spans="2:20" x14ac:dyDescent="0.25">
      <c r="B1526" s="38" t="e">
        <f t="shared" ca="1" si="332"/>
        <v>#N/A</v>
      </c>
      <c r="C1526" s="40">
        <f>Кабельный_журнал!P1492</f>
        <v>0</v>
      </c>
      <c r="D1526" s="38" t="e">
        <f t="shared" ca="1" si="333"/>
        <v>#N/A</v>
      </c>
      <c r="E1526" s="41" t="s">
        <v>351</v>
      </c>
      <c r="F1526" s="38" t="e">
        <f t="shared" ca="1" si="334"/>
        <v>#N/A</v>
      </c>
      <c r="G1526" s="38" t="e">
        <f t="shared" si="335"/>
        <v>#N/A</v>
      </c>
      <c r="H1526" s="41" t="s">
        <v>350</v>
      </c>
      <c r="I1526" s="38" t="e">
        <f t="shared" si="336"/>
        <v>#N/A</v>
      </c>
      <c r="J1526" s="38" t="e">
        <f t="shared" si="337"/>
        <v>#N/A</v>
      </c>
      <c r="K1526" s="41" t="s">
        <v>348</v>
      </c>
      <c r="L1526" s="38">
        <f t="shared" si="338"/>
        <v>1.7500000000000002E-2</v>
      </c>
      <c r="M1526" s="38" t="e">
        <f t="shared" ca="1" si="339"/>
        <v>#N/A</v>
      </c>
      <c r="N1526" s="38" t="e">
        <f ca="1">VLOOKUP(B1526,$C$7:$T1524,13,FALSE)</f>
        <v>#N/A</v>
      </c>
      <c r="O1526" s="38" t="e">
        <f t="shared" ca="1" si="340"/>
        <v>#N/A</v>
      </c>
      <c r="P1526" s="38" t="e">
        <f t="shared" ca="1" si="341"/>
        <v>#N/A</v>
      </c>
      <c r="Q1526" s="38" t="e">
        <f t="shared" ca="1" si="342"/>
        <v>#N/A</v>
      </c>
      <c r="R1526" s="38">
        <f t="shared" si="343"/>
        <v>6000</v>
      </c>
      <c r="S1526" s="38" t="e">
        <f t="shared" ca="1" si="344"/>
        <v>#N/A</v>
      </c>
      <c r="T1526" s="38" t="e">
        <f t="shared" si="345"/>
        <v>#N/A</v>
      </c>
    </row>
    <row r="1527" spans="2:20" x14ac:dyDescent="0.25">
      <c r="B1527" s="38" t="e">
        <f t="shared" ca="1" si="332"/>
        <v>#N/A</v>
      </c>
      <c r="C1527" s="40">
        <f>Кабельный_журнал!P1493</f>
        <v>0</v>
      </c>
      <c r="D1527" s="38" t="e">
        <f t="shared" ca="1" si="333"/>
        <v>#N/A</v>
      </c>
      <c r="E1527" s="41" t="s">
        <v>351</v>
      </c>
      <c r="F1527" s="38" t="e">
        <f t="shared" ca="1" si="334"/>
        <v>#N/A</v>
      </c>
      <c r="G1527" s="38" t="e">
        <f t="shared" si="335"/>
        <v>#N/A</v>
      </c>
      <c r="H1527" s="41" t="s">
        <v>350</v>
      </c>
      <c r="I1527" s="38" t="e">
        <f t="shared" si="336"/>
        <v>#N/A</v>
      </c>
      <c r="J1527" s="38" t="e">
        <f t="shared" si="337"/>
        <v>#N/A</v>
      </c>
      <c r="K1527" s="41" t="s">
        <v>348</v>
      </c>
      <c r="L1527" s="38">
        <f t="shared" si="338"/>
        <v>1.7500000000000002E-2</v>
      </c>
      <c r="M1527" s="38" t="e">
        <f t="shared" ca="1" si="339"/>
        <v>#N/A</v>
      </c>
      <c r="N1527" s="38" t="e">
        <f ca="1">VLOOKUP(B1527,$C$7:$T1525,13,FALSE)</f>
        <v>#N/A</v>
      </c>
      <c r="O1527" s="38" t="e">
        <f t="shared" ca="1" si="340"/>
        <v>#N/A</v>
      </c>
      <c r="P1527" s="38" t="e">
        <f t="shared" ca="1" si="341"/>
        <v>#N/A</v>
      </c>
      <c r="Q1527" s="38" t="e">
        <f t="shared" ca="1" si="342"/>
        <v>#N/A</v>
      </c>
      <c r="R1527" s="38">
        <f t="shared" si="343"/>
        <v>6000</v>
      </c>
      <c r="S1527" s="38" t="e">
        <f t="shared" ca="1" si="344"/>
        <v>#N/A</v>
      </c>
      <c r="T1527" s="38" t="e">
        <f t="shared" si="345"/>
        <v>#N/A</v>
      </c>
    </row>
    <row r="1528" spans="2:20" x14ac:dyDescent="0.25">
      <c r="B1528" s="38" t="e">
        <f t="shared" ca="1" si="332"/>
        <v>#N/A</v>
      </c>
      <c r="C1528" s="40">
        <f>Кабельный_журнал!P1494</f>
        <v>0</v>
      </c>
      <c r="D1528" s="38" t="e">
        <f t="shared" ca="1" si="333"/>
        <v>#N/A</v>
      </c>
      <c r="E1528" s="41" t="s">
        <v>351</v>
      </c>
      <c r="F1528" s="38" t="e">
        <f t="shared" ca="1" si="334"/>
        <v>#N/A</v>
      </c>
      <c r="G1528" s="38" t="e">
        <f t="shared" si="335"/>
        <v>#N/A</v>
      </c>
      <c r="H1528" s="41" t="s">
        <v>350</v>
      </c>
      <c r="I1528" s="38" t="e">
        <f t="shared" si="336"/>
        <v>#N/A</v>
      </c>
      <c r="J1528" s="38" t="e">
        <f t="shared" si="337"/>
        <v>#N/A</v>
      </c>
      <c r="K1528" s="41" t="s">
        <v>348</v>
      </c>
      <c r="L1528" s="38">
        <f t="shared" si="338"/>
        <v>1.7500000000000002E-2</v>
      </c>
      <c r="M1528" s="38" t="e">
        <f t="shared" ca="1" si="339"/>
        <v>#N/A</v>
      </c>
      <c r="N1528" s="38" t="e">
        <f ca="1">VLOOKUP(B1528,$C$7:$T1526,13,FALSE)</f>
        <v>#N/A</v>
      </c>
      <c r="O1528" s="38" t="e">
        <f t="shared" ca="1" si="340"/>
        <v>#N/A</v>
      </c>
      <c r="P1528" s="38" t="e">
        <f t="shared" ca="1" si="341"/>
        <v>#N/A</v>
      </c>
      <c r="Q1528" s="38" t="e">
        <f t="shared" ca="1" si="342"/>
        <v>#N/A</v>
      </c>
      <c r="R1528" s="38">
        <f t="shared" si="343"/>
        <v>6000</v>
      </c>
      <c r="S1528" s="38" t="e">
        <f t="shared" ca="1" si="344"/>
        <v>#N/A</v>
      </c>
      <c r="T1528" s="38" t="e">
        <f t="shared" si="345"/>
        <v>#N/A</v>
      </c>
    </row>
    <row r="1529" spans="2:20" x14ac:dyDescent="0.25">
      <c r="B1529" s="38" t="e">
        <f t="shared" ca="1" si="332"/>
        <v>#N/A</v>
      </c>
      <c r="C1529" s="40">
        <f>Кабельный_журнал!P1495</f>
        <v>0</v>
      </c>
      <c r="D1529" s="38" t="e">
        <f t="shared" ca="1" si="333"/>
        <v>#N/A</v>
      </c>
      <c r="E1529" s="41" t="s">
        <v>351</v>
      </c>
      <c r="F1529" s="38" t="e">
        <f t="shared" ca="1" si="334"/>
        <v>#N/A</v>
      </c>
      <c r="G1529" s="38" t="e">
        <f t="shared" si="335"/>
        <v>#N/A</v>
      </c>
      <c r="H1529" s="41" t="s">
        <v>350</v>
      </c>
      <c r="I1529" s="38" t="e">
        <f t="shared" si="336"/>
        <v>#N/A</v>
      </c>
      <c r="J1529" s="38" t="e">
        <f t="shared" si="337"/>
        <v>#N/A</v>
      </c>
      <c r="K1529" s="41" t="s">
        <v>348</v>
      </c>
      <c r="L1529" s="38">
        <f t="shared" si="338"/>
        <v>1.7500000000000002E-2</v>
      </c>
      <c r="M1529" s="38" t="e">
        <f t="shared" ca="1" si="339"/>
        <v>#N/A</v>
      </c>
      <c r="N1529" s="38" t="e">
        <f ca="1">VLOOKUP(B1529,$C$7:$T1527,13,FALSE)</f>
        <v>#N/A</v>
      </c>
      <c r="O1529" s="38" t="e">
        <f t="shared" ca="1" si="340"/>
        <v>#N/A</v>
      </c>
      <c r="P1529" s="38" t="e">
        <f t="shared" ca="1" si="341"/>
        <v>#N/A</v>
      </c>
      <c r="Q1529" s="38" t="e">
        <f t="shared" ca="1" si="342"/>
        <v>#N/A</v>
      </c>
      <c r="R1529" s="38">
        <f t="shared" si="343"/>
        <v>6000</v>
      </c>
      <c r="S1529" s="38" t="e">
        <f t="shared" ca="1" si="344"/>
        <v>#N/A</v>
      </c>
      <c r="T1529" s="38" t="e">
        <f t="shared" si="345"/>
        <v>#N/A</v>
      </c>
    </row>
    <row r="1530" spans="2:20" x14ac:dyDescent="0.25">
      <c r="B1530" s="38" t="e">
        <f t="shared" ca="1" si="332"/>
        <v>#N/A</v>
      </c>
      <c r="C1530" s="40">
        <f>Кабельный_журнал!P1496</f>
        <v>0</v>
      </c>
      <c r="D1530" s="38" t="e">
        <f t="shared" ca="1" si="333"/>
        <v>#N/A</v>
      </c>
      <c r="E1530" s="41" t="s">
        <v>351</v>
      </c>
      <c r="F1530" s="38" t="e">
        <f t="shared" ca="1" si="334"/>
        <v>#N/A</v>
      </c>
      <c r="G1530" s="38" t="e">
        <f t="shared" si="335"/>
        <v>#N/A</v>
      </c>
      <c r="H1530" s="41" t="s">
        <v>350</v>
      </c>
      <c r="I1530" s="38" t="e">
        <f t="shared" si="336"/>
        <v>#N/A</v>
      </c>
      <c r="J1530" s="38" t="e">
        <f t="shared" si="337"/>
        <v>#N/A</v>
      </c>
      <c r="K1530" s="41" t="s">
        <v>348</v>
      </c>
      <c r="L1530" s="38">
        <f t="shared" si="338"/>
        <v>1.7500000000000002E-2</v>
      </c>
      <c r="M1530" s="38" t="e">
        <f t="shared" ca="1" si="339"/>
        <v>#N/A</v>
      </c>
      <c r="N1530" s="38" t="e">
        <f ca="1">VLOOKUP(B1530,$C$7:$T1528,13,FALSE)</f>
        <v>#N/A</v>
      </c>
      <c r="O1530" s="38" t="e">
        <f t="shared" ca="1" si="340"/>
        <v>#N/A</v>
      </c>
      <c r="P1530" s="38" t="e">
        <f t="shared" ca="1" si="341"/>
        <v>#N/A</v>
      </c>
      <c r="Q1530" s="38" t="e">
        <f t="shared" ca="1" si="342"/>
        <v>#N/A</v>
      </c>
      <c r="R1530" s="38">
        <f t="shared" si="343"/>
        <v>6000</v>
      </c>
      <c r="S1530" s="38" t="e">
        <f t="shared" ca="1" si="344"/>
        <v>#N/A</v>
      </c>
      <c r="T1530" s="38" t="e">
        <f t="shared" si="345"/>
        <v>#N/A</v>
      </c>
    </row>
    <row r="1531" spans="2:20" x14ac:dyDescent="0.25">
      <c r="B1531" s="38" t="e">
        <f t="shared" ca="1" si="332"/>
        <v>#N/A</v>
      </c>
      <c r="C1531" s="40">
        <f>Кабельный_журнал!P1497</f>
        <v>0</v>
      </c>
      <c r="D1531" s="38" t="e">
        <f t="shared" ca="1" si="333"/>
        <v>#N/A</v>
      </c>
      <c r="E1531" s="41" t="s">
        <v>351</v>
      </c>
      <c r="F1531" s="38" t="e">
        <f t="shared" ca="1" si="334"/>
        <v>#N/A</v>
      </c>
      <c r="G1531" s="38" t="e">
        <f t="shared" si="335"/>
        <v>#N/A</v>
      </c>
      <c r="H1531" s="41" t="s">
        <v>350</v>
      </c>
      <c r="I1531" s="38" t="e">
        <f t="shared" si="336"/>
        <v>#N/A</v>
      </c>
      <c r="J1531" s="38" t="e">
        <f t="shared" si="337"/>
        <v>#N/A</v>
      </c>
      <c r="K1531" s="41" t="s">
        <v>348</v>
      </c>
      <c r="L1531" s="38">
        <f t="shared" si="338"/>
        <v>1.7500000000000002E-2</v>
      </c>
      <c r="M1531" s="38" t="e">
        <f t="shared" ca="1" si="339"/>
        <v>#N/A</v>
      </c>
      <c r="N1531" s="38" t="e">
        <f ca="1">VLOOKUP(B1531,$C$7:$T1529,13,FALSE)</f>
        <v>#N/A</v>
      </c>
      <c r="O1531" s="38" t="e">
        <f t="shared" ca="1" si="340"/>
        <v>#N/A</v>
      </c>
      <c r="P1531" s="38" t="e">
        <f t="shared" ca="1" si="341"/>
        <v>#N/A</v>
      </c>
      <c r="Q1531" s="38" t="e">
        <f t="shared" ca="1" si="342"/>
        <v>#N/A</v>
      </c>
      <c r="R1531" s="38">
        <f t="shared" si="343"/>
        <v>6000</v>
      </c>
      <c r="S1531" s="38" t="e">
        <f t="shared" ca="1" si="344"/>
        <v>#N/A</v>
      </c>
      <c r="T1531" s="38" t="e">
        <f t="shared" si="345"/>
        <v>#N/A</v>
      </c>
    </row>
    <row r="1532" spans="2:20" x14ac:dyDescent="0.25">
      <c r="B1532" s="38" t="e">
        <f t="shared" ca="1" si="332"/>
        <v>#N/A</v>
      </c>
      <c r="C1532" s="40">
        <f>Кабельный_журнал!P1498</f>
        <v>0</v>
      </c>
      <c r="D1532" s="38" t="e">
        <f t="shared" ca="1" si="333"/>
        <v>#N/A</v>
      </c>
      <c r="E1532" s="41" t="s">
        <v>351</v>
      </c>
      <c r="F1532" s="38" t="e">
        <f t="shared" ca="1" si="334"/>
        <v>#N/A</v>
      </c>
      <c r="G1532" s="38" t="e">
        <f t="shared" si="335"/>
        <v>#N/A</v>
      </c>
      <c r="H1532" s="41" t="s">
        <v>350</v>
      </c>
      <c r="I1532" s="38" t="e">
        <f t="shared" si="336"/>
        <v>#N/A</v>
      </c>
      <c r="J1532" s="38" t="e">
        <f t="shared" si="337"/>
        <v>#N/A</v>
      </c>
      <c r="K1532" s="41" t="s">
        <v>348</v>
      </c>
      <c r="L1532" s="38">
        <f t="shared" si="338"/>
        <v>1.7500000000000002E-2</v>
      </c>
      <c r="M1532" s="38" t="e">
        <f t="shared" ca="1" si="339"/>
        <v>#N/A</v>
      </c>
      <c r="N1532" s="38" t="e">
        <f ca="1">VLOOKUP(B1532,$C$7:$T1530,13,FALSE)</f>
        <v>#N/A</v>
      </c>
      <c r="O1532" s="38" t="e">
        <f t="shared" ca="1" si="340"/>
        <v>#N/A</v>
      </c>
      <c r="P1532" s="38" t="e">
        <f t="shared" ca="1" si="341"/>
        <v>#N/A</v>
      </c>
      <c r="Q1532" s="38" t="e">
        <f t="shared" ca="1" si="342"/>
        <v>#N/A</v>
      </c>
      <c r="R1532" s="38">
        <f t="shared" si="343"/>
        <v>6000</v>
      </c>
      <c r="S1532" s="38" t="e">
        <f t="shared" ca="1" si="344"/>
        <v>#N/A</v>
      </c>
      <c r="T1532" s="38" t="e">
        <f t="shared" si="345"/>
        <v>#N/A</v>
      </c>
    </row>
    <row r="1533" spans="2:20" x14ac:dyDescent="0.25">
      <c r="B1533" s="38" t="e">
        <f t="shared" ca="1" si="332"/>
        <v>#N/A</v>
      </c>
      <c r="C1533" s="40">
        <f>Кабельный_журнал!P1499</f>
        <v>0</v>
      </c>
      <c r="D1533" s="38" t="e">
        <f t="shared" ca="1" si="333"/>
        <v>#N/A</v>
      </c>
      <c r="E1533" s="41" t="s">
        <v>351</v>
      </c>
      <c r="F1533" s="38" t="e">
        <f t="shared" ca="1" si="334"/>
        <v>#N/A</v>
      </c>
      <c r="G1533" s="38" t="e">
        <f t="shared" si="335"/>
        <v>#N/A</v>
      </c>
      <c r="H1533" s="41" t="s">
        <v>350</v>
      </c>
      <c r="I1533" s="38" t="e">
        <f t="shared" si="336"/>
        <v>#N/A</v>
      </c>
      <c r="J1533" s="38" t="e">
        <f t="shared" si="337"/>
        <v>#N/A</v>
      </c>
      <c r="K1533" s="41" t="s">
        <v>348</v>
      </c>
      <c r="L1533" s="38">
        <f t="shared" si="338"/>
        <v>1.7500000000000002E-2</v>
      </c>
      <c r="M1533" s="38" t="e">
        <f t="shared" ca="1" si="339"/>
        <v>#N/A</v>
      </c>
      <c r="N1533" s="38" t="e">
        <f ca="1">VLOOKUP(B1533,$C$7:$T1531,13,FALSE)</f>
        <v>#N/A</v>
      </c>
      <c r="O1533" s="38" t="e">
        <f t="shared" ca="1" si="340"/>
        <v>#N/A</v>
      </c>
      <c r="P1533" s="38" t="e">
        <f t="shared" ca="1" si="341"/>
        <v>#N/A</v>
      </c>
      <c r="Q1533" s="38" t="e">
        <f t="shared" ca="1" si="342"/>
        <v>#N/A</v>
      </c>
      <c r="R1533" s="38">
        <f t="shared" si="343"/>
        <v>6000</v>
      </c>
      <c r="S1533" s="38" t="e">
        <f t="shared" ca="1" si="344"/>
        <v>#N/A</v>
      </c>
      <c r="T1533" s="38" t="e">
        <f t="shared" si="345"/>
        <v>#N/A</v>
      </c>
    </row>
    <row r="1534" spans="2:20" x14ac:dyDescent="0.25">
      <c r="B1534" s="38" t="e">
        <f t="shared" ca="1" si="332"/>
        <v>#N/A</v>
      </c>
      <c r="C1534" s="40">
        <f>Кабельный_журнал!P1500</f>
        <v>0</v>
      </c>
      <c r="D1534" s="38" t="e">
        <f t="shared" ca="1" si="333"/>
        <v>#N/A</v>
      </c>
      <c r="E1534" s="41" t="s">
        <v>351</v>
      </c>
      <c r="F1534" s="38" t="e">
        <f t="shared" ca="1" si="334"/>
        <v>#N/A</v>
      </c>
      <c r="G1534" s="38" t="e">
        <f t="shared" si="335"/>
        <v>#N/A</v>
      </c>
      <c r="H1534" s="41" t="s">
        <v>350</v>
      </c>
      <c r="I1534" s="38" t="e">
        <f t="shared" si="336"/>
        <v>#N/A</v>
      </c>
      <c r="J1534" s="38" t="e">
        <f t="shared" si="337"/>
        <v>#N/A</v>
      </c>
      <c r="K1534" s="41" t="s">
        <v>348</v>
      </c>
      <c r="L1534" s="38">
        <f t="shared" si="338"/>
        <v>1.7500000000000002E-2</v>
      </c>
      <c r="M1534" s="38" t="e">
        <f t="shared" ca="1" si="339"/>
        <v>#N/A</v>
      </c>
      <c r="N1534" s="38" t="e">
        <f ca="1">VLOOKUP(B1534,$C$7:$T1532,13,FALSE)</f>
        <v>#N/A</v>
      </c>
      <c r="O1534" s="38" t="e">
        <f t="shared" ca="1" si="340"/>
        <v>#N/A</v>
      </c>
      <c r="P1534" s="38" t="e">
        <f t="shared" ca="1" si="341"/>
        <v>#N/A</v>
      </c>
      <c r="Q1534" s="38" t="e">
        <f t="shared" ca="1" si="342"/>
        <v>#N/A</v>
      </c>
      <c r="R1534" s="38">
        <f t="shared" si="343"/>
        <v>6000</v>
      </c>
      <c r="S1534" s="38" t="e">
        <f t="shared" ca="1" si="344"/>
        <v>#N/A</v>
      </c>
      <c r="T1534" s="38" t="e">
        <f t="shared" si="345"/>
        <v>#N/A</v>
      </c>
    </row>
    <row r="1535" spans="2:20" x14ac:dyDescent="0.25">
      <c r="B1535" s="38" t="e">
        <f t="shared" ca="1" si="332"/>
        <v>#N/A</v>
      </c>
      <c r="C1535" s="40">
        <f>Кабельный_журнал!P1501</f>
        <v>0</v>
      </c>
      <c r="D1535" s="38" t="e">
        <f t="shared" ca="1" si="333"/>
        <v>#N/A</v>
      </c>
      <c r="E1535" s="41" t="s">
        <v>351</v>
      </c>
      <c r="F1535" s="38" t="e">
        <f t="shared" ca="1" si="334"/>
        <v>#N/A</v>
      </c>
      <c r="G1535" s="38" t="e">
        <f t="shared" si="335"/>
        <v>#N/A</v>
      </c>
      <c r="H1535" s="41" t="s">
        <v>350</v>
      </c>
      <c r="I1535" s="38" t="e">
        <f t="shared" si="336"/>
        <v>#N/A</v>
      </c>
      <c r="J1535" s="38" t="e">
        <f t="shared" si="337"/>
        <v>#N/A</v>
      </c>
      <c r="K1535" s="41" t="s">
        <v>348</v>
      </c>
      <c r="L1535" s="38">
        <f t="shared" si="338"/>
        <v>1.7500000000000002E-2</v>
      </c>
      <c r="M1535" s="38" t="e">
        <f t="shared" ca="1" si="339"/>
        <v>#N/A</v>
      </c>
      <c r="N1535" s="38" t="e">
        <f ca="1">VLOOKUP(B1535,$C$7:$T1533,13,FALSE)</f>
        <v>#N/A</v>
      </c>
      <c r="O1535" s="38" t="e">
        <f t="shared" ca="1" si="340"/>
        <v>#N/A</v>
      </c>
      <c r="P1535" s="38" t="e">
        <f t="shared" ca="1" si="341"/>
        <v>#N/A</v>
      </c>
      <c r="Q1535" s="38" t="e">
        <f t="shared" ca="1" si="342"/>
        <v>#N/A</v>
      </c>
      <c r="R1535" s="38">
        <f t="shared" si="343"/>
        <v>6000</v>
      </c>
      <c r="S1535" s="38" t="e">
        <f t="shared" ca="1" si="344"/>
        <v>#N/A</v>
      </c>
      <c r="T1535" s="38" t="e">
        <f t="shared" si="345"/>
        <v>#N/A</v>
      </c>
    </row>
    <row r="1536" spans="2:20" x14ac:dyDescent="0.25">
      <c r="B1536" s="38" t="e">
        <f t="shared" ca="1" si="332"/>
        <v>#N/A</v>
      </c>
      <c r="C1536" s="40">
        <f>Кабельный_журнал!P1502</f>
        <v>0</v>
      </c>
      <c r="D1536" s="38" t="e">
        <f t="shared" ca="1" si="333"/>
        <v>#N/A</v>
      </c>
      <c r="E1536" s="41" t="s">
        <v>351</v>
      </c>
      <c r="F1536" s="38" t="e">
        <f t="shared" ca="1" si="334"/>
        <v>#N/A</v>
      </c>
      <c r="G1536" s="38" t="e">
        <f t="shared" si="335"/>
        <v>#N/A</v>
      </c>
      <c r="H1536" s="41" t="s">
        <v>350</v>
      </c>
      <c r="I1536" s="38" t="e">
        <f t="shared" si="336"/>
        <v>#N/A</v>
      </c>
      <c r="J1536" s="38" t="e">
        <f t="shared" si="337"/>
        <v>#N/A</v>
      </c>
      <c r="K1536" s="41" t="s">
        <v>348</v>
      </c>
      <c r="L1536" s="38">
        <f t="shared" si="338"/>
        <v>1.7500000000000002E-2</v>
      </c>
      <c r="M1536" s="38" t="e">
        <f t="shared" ca="1" si="339"/>
        <v>#N/A</v>
      </c>
      <c r="N1536" s="38" t="e">
        <f ca="1">VLOOKUP(B1536,$C$7:$T1534,13,FALSE)</f>
        <v>#N/A</v>
      </c>
      <c r="O1536" s="38" t="e">
        <f t="shared" ca="1" si="340"/>
        <v>#N/A</v>
      </c>
      <c r="P1536" s="38" t="e">
        <f t="shared" ca="1" si="341"/>
        <v>#N/A</v>
      </c>
      <c r="Q1536" s="38" t="e">
        <f t="shared" ca="1" si="342"/>
        <v>#N/A</v>
      </c>
      <c r="R1536" s="38">
        <f t="shared" si="343"/>
        <v>6000</v>
      </c>
      <c r="S1536" s="38" t="e">
        <f t="shared" ca="1" si="344"/>
        <v>#N/A</v>
      </c>
      <c r="T1536" s="38" t="e">
        <f t="shared" si="345"/>
        <v>#N/A</v>
      </c>
    </row>
    <row r="1537" spans="2:20" x14ac:dyDescent="0.25">
      <c r="B1537" s="38" t="e">
        <f t="shared" ca="1" si="332"/>
        <v>#N/A</v>
      </c>
      <c r="C1537" s="40">
        <f>Кабельный_журнал!P1503</f>
        <v>0</v>
      </c>
      <c r="D1537" s="38" t="e">
        <f t="shared" ca="1" si="333"/>
        <v>#N/A</v>
      </c>
      <c r="E1537" s="41" t="s">
        <v>351</v>
      </c>
      <c r="F1537" s="38" t="e">
        <f t="shared" ca="1" si="334"/>
        <v>#N/A</v>
      </c>
      <c r="G1537" s="38" t="e">
        <f t="shared" si="335"/>
        <v>#N/A</v>
      </c>
      <c r="H1537" s="41" t="s">
        <v>350</v>
      </c>
      <c r="I1537" s="38" t="e">
        <f t="shared" si="336"/>
        <v>#N/A</v>
      </c>
      <c r="J1537" s="38" t="e">
        <f t="shared" si="337"/>
        <v>#N/A</v>
      </c>
      <c r="K1537" s="41" t="s">
        <v>348</v>
      </c>
      <c r="L1537" s="38">
        <f t="shared" si="338"/>
        <v>1.7500000000000002E-2</v>
      </c>
      <c r="M1537" s="38" t="e">
        <f t="shared" ca="1" si="339"/>
        <v>#N/A</v>
      </c>
      <c r="N1537" s="38" t="e">
        <f ca="1">VLOOKUP(B1537,$C$7:$T1535,13,FALSE)</f>
        <v>#N/A</v>
      </c>
      <c r="O1537" s="38" t="e">
        <f t="shared" ca="1" si="340"/>
        <v>#N/A</v>
      </c>
      <c r="P1537" s="38" t="e">
        <f t="shared" ca="1" si="341"/>
        <v>#N/A</v>
      </c>
      <c r="Q1537" s="38" t="e">
        <f t="shared" ca="1" si="342"/>
        <v>#N/A</v>
      </c>
      <c r="R1537" s="38">
        <f t="shared" si="343"/>
        <v>6000</v>
      </c>
      <c r="S1537" s="38" t="e">
        <f t="shared" ca="1" si="344"/>
        <v>#N/A</v>
      </c>
      <c r="T1537" s="38" t="e">
        <f t="shared" si="345"/>
        <v>#N/A</v>
      </c>
    </row>
    <row r="1538" spans="2:20" x14ac:dyDescent="0.25">
      <c r="B1538" s="38" t="e">
        <f t="shared" ca="1" si="332"/>
        <v>#N/A</v>
      </c>
      <c r="C1538" s="40">
        <f>Кабельный_журнал!P1504</f>
        <v>0</v>
      </c>
      <c r="D1538" s="38" t="e">
        <f t="shared" ca="1" si="333"/>
        <v>#N/A</v>
      </c>
      <c r="E1538" s="41" t="s">
        <v>351</v>
      </c>
      <c r="F1538" s="38" t="e">
        <f t="shared" ca="1" si="334"/>
        <v>#N/A</v>
      </c>
      <c r="G1538" s="38" t="e">
        <f t="shared" si="335"/>
        <v>#N/A</v>
      </c>
      <c r="H1538" s="41" t="s">
        <v>350</v>
      </c>
      <c r="I1538" s="38" t="e">
        <f t="shared" si="336"/>
        <v>#N/A</v>
      </c>
      <c r="J1538" s="38" t="e">
        <f t="shared" si="337"/>
        <v>#N/A</v>
      </c>
      <c r="K1538" s="41" t="s">
        <v>348</v>
      </c>
      <c r="L1538" s="38">
        <f t="shared" si="338"/>
        <v>1.7500000000000002E-2</v>
      </c>
      <c r="M1538" s="38" t="e">
        <f t="shared" ca="1" si="339"/>
        <v>#N/A</v>
      </c>
      <c r="N1538" s="38" t="e">
        <f ca="1">VLOOKUP(B1538,$C$7:$T1536,13,FALSE)</f>
        <v>#N/A</v>
      </c>
      <c r="O1538" s="38" t="e">
        <f t="shared" ca="1" si="340"/>
        <v>#N/A</v>
      </c>
      <c r="P1538" s="38" t="e">
        <f t="shared" ca="1" si="341"/>
        <v>#N/A</v>
      </c>
      <c r="Q1538" s="38" t="e">
        <f t="shared" ca="1" si="342"/>
        <v>#N/A</v>
      </c>
      <c r="R1538" s="38">
        <f t="shared" si="343"/>
        <v>6000</v>
      </c>
      <c r="S1538" s="38" t="e">
        <f t="shared" ca="1" si="344"/>
        <v>#N/A</v>
      </c>
      <c r="T1538" s="38" t="e">
        <f t="shared" si="345"/>
        <v>#N/A</v>
      </c>
    </row>
    <row r="1539" spans="2:20" x14ac:dyDescent="0.25">
      <c r="B1539" s="38" t="e">
        <f t="shared" ca="1" si="332"/>
        <v>#N/A</v>
      </c>
      <c r="C1539" s="40">
        <f>Кабельный_журнал!P1505</f>
        <v>0</v>
      </c>
      <c r="D1539" s="38" t="e">
        <f t="shared" ca="1" si="333"/>
        <v>#N/A</v>
      </c>
      <c r="E1539" s="41" t="s">
        <v>351</v>
      </c>
      <c r="F1539" s="38" t="e">
        <f t="shared" ca="1" si="334"/>
        <v>#N/A</v>
      </c>
      <c r="G1539" s="38" t="e">
        <f t="shared" si="335"/>
        <v>#N/A</v>
      </c>
      <c r="H1539" s="41" t="s">
        <v>350</v>
      </c>
      <c r="I1539" s="38" t="e">
        <f t="shared" si="336"/>
        <v>#N/A</v>
      </c>
      <c r="J1539" s="38" t="e">
        <f t="shared" si="337"/>
        <v>#N/A</v>
      </c>
      <c r="K1539" s="41" t="s">
        <v>348</v>
      </c>
      <c r="L1539" s="38">
        <f t="shared" si="338"/>
        <v>1.7500000000000002E-2</v>
      </c>
      <c r="M1539" s="38" t="e">
        <f t="shared" ca="1" si="339"/>
        <v>#N/A</v>
      </c>
      <c r="N1539" s="38" t="e">
        <f ca="1">VLOOKUP(B1539,$C$7:$T1537,13,FALSE)</f>
        <v>#N/A</v>
      </c>
      <c r="O1539" s="38" t="e">
        <f t="shared" ca="1" si="340"/>
        <v>#N/A</v>
      </c>
      <c r="P1539" s="38" t="e">
        <f t="shared" ca="1" si="341"/>
        <v>#N/A</v>
      </c>
      <c r="Q1539" s="38" t="e">
        <f t="shared" ca="1" si="342"/>
        <v>#N/A</v>
      </c>
      <c r="R1539" s="38">
        <f t="shared" si="343"/>
        <v>6000</v>
      </c>
      <c r="S1539" s="38" t="e">
        <f t="shared" ca="1" si="344"/>
        <v>#N/A</v>
      </c>
      <c r="T1539" s="38" t="e">
        <f t="shared" si="345"/>
        <v>#N/A</v>
      </c>
    </row>
    <row r="1540" spans="2:20" x14ac:dyDescent="0.25">
      <c r="B1540" s="38" t="e">
        <f t="shared" ca="1" si="332"/>
        <v>#N/A</v>
      </c>
      <c r="C1540" s="40">
        <f>Кабельный_журнал!P1506</f>
        <v>0</v>
      </c>
      <c r="D1540" s="38" t="e">
        <f t="shared" ca="1" si="333"/>
        <v>#N/A</v>
      </c>
      <c r="E1540" s="41" t="s">
        <v>351</v>
      </c>
      <c r="F1540" s="38" t="e">
        <f t="shared" ca="1" si="334"/>
        <v>#N/A</v>
      </c>
      <c r="G1540" s="38" t="e">
        <f t="shared" si="335"/>
        <v>#N/A</v>
      </c>
      <c r="H1540" s="41" t="s">
        <v>350</v>
      </c>
      <c r="I1540" s="38" t="e">
        <f t="shared" si="336"/>
        <v>#N/A</v>
      </c>
      <c r="J1540" s="38" t="e">
        <f t="shared" si="337"/>
        <v>#N/A</v>
      </c>
      <c r="K1540" s="41" t="s">
        <v>348</v>
      </c>
      <c r="L1540" s="38">
        <f t="shared" si="338"/>
        <v>1.7500000000000002E-2</v>
      </c>
      <c r="M1540" s="38" t="e">
        <f t="shared" ca="1" si="339"/>
        <v>#N/A</v>
      </c>
      <c r="N1540" s="38" t="e">
        <f ca="1">VLOOKUP(B1540,$C$7:$T1538,13,FALSE)</f>
        <v>#N/A</v>
      </c>
      <c r="O1540" s="38" t="e">
        <f t="shared" ca="1" si="340"/>
        <v>#N/A</v>
      </c>
      <c r="P1540" s="38" t="e">
        <f t="shared" ca="1" si="341"/>
        <v>#N/A</v>
      </c>
      <c r="Q1540" s="38" t="e">
        <f t="shared" ca="1" si="342"/>
        <v>#N/A</v>
      </c>
      <c r="R1540" s="38">
        <f t="shared" si="343"/>
        <v>6000</v>
      </c>
      <c r="S1540" s="38" t="e">
        <f t="shared" ca="1" si="344"/>
        <v>#N/A</v>
      </c>
      <c r="T1540" s="38" t="e">
        <f t="shared" si="345"/>
        <v>#N/A</v>
      </c>
    </row>
    <row r="1541" spans="2:20" x14ac:dyDescent="0.25">
      <c r="B1541" s="38" t="e">
        <f t="shared" ca="1" si="332"/>
        <v>#N/A</v>
      </c>
      <c r="C1541" s="40">
        <f>Кабельный_журнал!P1507</f>
        <v>0</v>
      </c>
      <c r="D1541" s="38" t="e">
        <f t="shared" ca="1" si="333"/>
        <v>#N/A</v>
      </c>
      <c r="E1541" s="41" t="s">
        <v>351</v>
      </c>
      <c r="F1541" s="38" t="e">
        <f t="shared" ca="1" si="334"/>
        <v>#N/A</v>
      </c>
      <c r="G1541" s="38" t="e">
        <f t="shared" si="335"/>
        <v>#N/A</v>
      </c>
      <c r="H1541" s="41" t="s">
        <v>350</v>
      </c>
      <c r="I1541" s="38" t="e">
        <f t="shared" si="336"/>
        <v>#N/A</v>
      </c>
      <c r="J1541" s="38" t="e">
        <f t="shared" si="337"/>
        <v>#N/A</v>
      </c>
      <c r="K1541" s="41" t="s">
        <v>348</v>
      </c>
      <c r="L1541" s="38">
        <f t="shared" si="338"/>
        <v>1.7500000000000002E-2</v>
      </c>
      <c r="M1541" s="38" t="e">
        <f t="shared" ca="1" si="339"/>
        <v>#N/A</v>
      </c>
      <c r="N1541" s="38" t="e">
        <f ca="1">VLOOKUP(B1541,$C$7:$T1539,13,FALSE)</f>
        <v>#N/A</v>
      </c>
      <c r="O1541" s="38" t="e">
        <f t="shared" ca="1" si="340"/>
        <v>#N/A</v>
      </c>
      <c r="P1541" s="38" t="e">
        <f t="shared" ca="1" si="341"/>
        <v>#N/A</v>
      </c>
      <c r="Q1541" s="38" t="e">
        <f t="shared" ca="1" si="342"/>
        <v>#N/A</v>
      </c>
      <c r="R1541" s="38">
        <f t="shared" si="343"/>
        <v>6000</v>
      </c>
      <c r="S1541" s="38" t="e">
        <f t="shared" ca="1" si="344"/>
        <v>#N/A</v>
      </c>
      <c r="T1541" s="38" t="e">
        <f t="shared" si="345"/>
        <v>#N/A</v>
      </c>
    </row>
    <row r="1542" spans="2:20" x14ac:dyDescent="0.25">
      <c r="B1542" s="38" t="e">
        <f t="shared" ca="1" si="332"/>
        <v>#N/A</v>
      </c>
      <c r="C1542" s="40">
        <f>Кабельный_журнал!P1508</f>
        <v>0</v>
      </c>
      <c r="D1542" s="38" t="e">
        <f t="shared" ca="1" si="333"/>
        <v>#N/A</v>
      </c>
      <c r="E1542" s="41" t="s">
        <v>351</v>
      </c>
      <c r="F1542" s="38" t="e">
        <f t="shared" ca="1" si="334"/>
        <v>#N/A</v>
      </c>
      <c r="G1542" s="38" t="e">
        <f t="shared" si="335"/>
        <v>#N/A</v>
      </c>
      <c r="H1542" s="41" t="s">
        <v>350</v>
      </c>
      <c r="I1542" s="38" t="e">
        <f t="shared" si="336"/>
        <v>#N/A</v>
      </c>
      <c r="J1542" s="38" t="e">
        <f t="shared" si="337"/>
        <v>#N/A</v>
      </c>
      <c r="K1542" s="41" t="s">
        <v>348</v>
      </c>
      <c r="L1542" s="38">
        <f t="shared" si="338"/>
        <v>1.7500000000000002E-2</v>
      </c>
      <c r="M1542" s="38" t="e">
        <f t="shared" ca="1" si="339"/>
        <v>#N/A</v>
      </c>
      <c r="N1542" s="38" t="e">
        <f ca="1">VLOOKUP(B1542,$C$7:$T1540,13,FALSE)</f>
        <v>#N/A</v>
      </c>
      <c r="O1542" s="38" t="e">
        <f t="shared" ca="1" si="340"/>
        <v>#N/A</v>
      </c>
      <c r="P1542" s="38" t="e">
        <f t="shared" ca="1" si="341"/>
        <v>#N/A</v>
      </c>
      <c r="Q1542" s="38" t="e">
        <f t="shared" ca="1" si="342"/>
        <v>#N/A</v>
      </c>
      <c r="R1542" s="38">
        <f t="shared" si="343"/>
        <v>6000</v>
      </c>
      <c r="S1542" s="38" t="e">
        <f t="shared" ca="1" si="344"/>
        <v>#N/A</v>
      </c>
      <c r="T1542" s="38" t="e">
        <f t="shared" si="345"/>
        <v>#N/A</v>
      </c>
    </row>
    <row r="1543" spans="2:20" x14ac:dyDescent="0.25">
      <c r="B1543" s="38" t="e">
        <f t="shared" ca="1" si="332"/>
        <v>#N/A</v>
      </c>
      <c r="C1543" s="40">
        <f>Кабельный_журнал!P1509</f>
        <v>0</v>
      </c>
      <c r="D1543" s="38" t="e">
        <f t="shared" ca="1" si="333"/>
        <v>#N/A</v>
      </c>
      <c r="E1543" s="41" t="s">
        <v>351</v>
      </c>
      <c r="F1543" s="38" t="e">
        <f t="shared" ca="1" si="334"/>
        <v>#N/A</v>
      </c>
      <c r="G1543" s="38" t="e">
        <f t="shared" si="335"/>
        <v>#N/A</v>
      </c>
      <c r="H1543" s="41" t="s">
        <v>350</v>
      </c>
      <c r="I1543" s="38" t="e">
        <f t="shared" si="336"/>
        <v>#N/A</v>
      </c>
      <c r="J1543" s="38" t="e">
        <f t="shared" si="337"/>
        <v>#N/A</v>
      </c>
      <c r="K1543" s="41" t="s">
        <v>348</v>
      </c>
      <c r="L1543" s="38">
        <f t="shared" si="338"/>
        <v>1.7500000000000002E-2</v>
      </c>
      <c r="M1543" s="38" t="e">
        <f t="shared" ca="1" si="339"/>
        <v>#N/A</v>
      </c>
      <c r="N1543" s="38" t="e">
        <f ca="1">VLOOKUP(B1543,$C$7:$T1541,13,FALSE)</f>
        <v>#N/A</v>
      </c>
      <c r="O1543" s="38" t="e">
        <f t="shared" ca="1" si="340"/>
        <v>#N/A</v>
      </c>
      <c r="P1543" s="38" t="e">
        <f t="shared" ca="1" si="341"/>
        <v>#N/A</v>
      </c>
      <c r="Q1543" s="38" t="e">
        <f t="shared" ca="1" si="342"/>
        <v>#N/A</v>
      </c>
      <c r="R1543" s="38">
        <f t="shared" si="343"/>
        <v>6000</v>
      </c>
      <c r="S1543" s="38" t="e">
        <f t="shared" ca="1" si="344"/>
        <v>#N/A</v>
      </c>
      <c r="T1543" s="38" t="e">
        <f t="shared" si="345"/>
        <v>#N/A</v>
      </c>
    </row>
    <row r="1544" spans="2:20" x14ac:dyDescent="0.25">
      <c r="B1544" s="38" t="e">
        <f t="shared" ca="1" si="332"/>
        <v>#N/A</v>
      </c>
      <c r="C1544" s="40">
        <f>Кабельный_журнал!P1510</f>
        <v>0</v>
      </c>
      <c r="D1544" s="38" t="e">
        <f t="shared" ca="1" si="333"/>
        <v>#N/A</v>
      </c>
      <c r="E1544" s="41" t="s">
        <v>351</v>
      </c>
      <c r="F1544" s="38" t="e">
        <f t="shared" ca="1" si="334"/>
        <v>#N/A</v>
      </c>
      <c r="G1544" s="38" t="e">
        <f t="shared" si="335"/>
        <v>#N/A</v>
      </c>
      <c r="H1544" s="41" t="s">
        <v>350</v>
      </c>
      <c r="I1544" s="38" t="e">
        <f t="shared" si="336"/>
        <v>#N/A</v>
      </c>
      <c r="J1544" s="38" t="e">
        <f t="shared" si="337"/>
        <v>#N/A</v>
      </c>
      <c r="K1544" s="41" t="s">
        <v>348</v>
      </c>
      <c r="L1544" s="38">
        <f t="shared" si="338"/>
        <v>1.7500000000000002E-2</v>
      </c>
      <c r="M1544" s="38" t="e">
        <f t="shared" ca="1" si="339"/>
        <v>#N/A</v>
      </c>
      <c r="N1544" s="38" t="e">
        <f ca="1">VLOOKUP(B1544,$C$7:$T1542,13,FALSE)</f>
        <v>#N/A</v>
      </c>
      <c r="O1544" s="38" t="e">
        <f t="shared" ca="1" si="340"/>
        <v>#N/A</v>
      </c>
      <c r="P1544" s="38" t="e">
        <f t="shared" ca="1" si="341"/>
        <v>#N/A</v>
      </c>
      <c r="Q1544" s="38" t="e">
        <f t="shared" ca="1" si="342"/>
        <v>#N/A</v>
      </c>
      <c r="R1544" s="38">
        <f t="shared" si="343"/>
        <v>6000</v>
      </c>
      <c r="S1544" s="38" t="e">
        <f t="shared" ca="1" si="344"/>
        <v>#N/A</v>
      </c>
      <c r="T1544" s="38" t="e">
        <f t="shared" si="345"/>
        <v>#N/A</v>
      </c>
    </row>
    <row r="1545" spans="2:20" x14ac:dyDescent="0.25">
      <c r="B1545" s="38" t="e">
        <f t="shared" ca="1" si="332"/>
        <v>#N/A</v>
      </c>
      <c r="C1545" s="40">
        <f>Кабельный_журнал!P1511</f>
        <v>0</v>
      </c>
      <c r="D1545" s="38" t="e">
        <f t="shared" ca="1" si="333"/>
        <v>#N/A</v>
      </c>
      <c r="E1545" s="41" t="s">
        <v>351</v>
      </c>
      <c r="F1545" s="38" t="e">
        <f t="shared" ca="1" si="334"/>
        <v>#N/A</v>
      </c>
      <c r="G1545" s="38" t="e">
        <f t="shared" si="335"/>
        <v>#N/A</v>
      </c>
      <c r="H1545" s="41" t="s">
        <v>350</v>
      </c>
      <c r="I1545" s="38" t="e">
        <f t="shared" si="336"/>
        <v>#N/A</v>
      </c>
      <c r="J1545" s="38" t="e">
        <f t="shared" si="337"/>
        <v>#N/A</v>
      </c>
      <c r="K1545" s="41" t="s">
        <v>348</v>
      </c>
      <c r="L1545" s="38">
        <f t="shared" si="338"/>
        <v>1.7500000000000002E-2</v>
      </c>
      <c r="M1545" s="38" t="e">
        <f t="shared" ca="1" si="339"/>
        <v>#N/A</v>
      </c>
      <c r="N1545" s="38" t="e">
        <f ca="1">VLOOKUP(B1545,$C$7:$T1543,13,FALSE)</f>
        <v>#N/A</v>
      </c>
      <c r="O1545" s="38" t="e">
        <f t="shared" ca="1" si="340"/>
        <v>#N/A</v>
      </c>
      <c r="P1545" s="38" t="e">
        <f t="shared" ca="1" si="341"/>
        <v>#N/A</v>
      </c>
      <c r="Q1545" s="38" t="e">
        <f t="shared" ca="1" si="342"/>
        <v>#N/A</v>
      </c>
      <c r="R1545" s="38">
        <f t="shared" si="343"/>
        <v>6000</v>
      </c>
      <c r="S1545" s="38" t="e">
        <f t="shared" ca="1" si="344"/>
        <v>#N/A</v>
      </c>
      <c r="T1545" s="38" t="e">
        <f t="shared" si="345"/>
        <v>#N/A</v>
      </c>
    </row>
    <row r="1546" spans="2:20" x14ac:dyDescent="0.25">
      <c r="B1546" s="38" t="e">
        <f t="shared" ca="1" si="332"/>
        <v>#N/A</v>
      </c>
      <c r="C1546" s="40">
        <f>Кабельный_журнал!P1512</f>
        <v>0</v>
      </c>
      <c r="D1546" s="38" t="e">
        <f t="shared" ca="1" si="333"/>
        <v>#N/A</v>
      </c>
      <c r="E1546" s="41" t="s">
        <v>351</v>
      </c>
      <c r="F1546" s="38" t="e">
        <f t="shared" ca="1" si="334"/>
        <v>#N/A</v>
      </c>
      <c r="G1546" s="38" t="e">
        <f t="shared" si="335"/>
        <v>#N/A</v>
      </c>
      <c r="H1546" s="41" t="s">
        <v>350</v>
      </c>
      <c r="I1546" s="38" t="e">
        <f t="shared" si="336"/>
        <v>#N/A</v>
      </c>
      <c r="J1546" s="38" t="e">
        <f t="shared" si="337"/>
        <v>#N/A</v>
      </c>
      <c r="K1546" s="41" t="s">
        <v>348</v>
      </c>
      <c r="L1546" s="38">
        <f t="shared" si="338"/>
        <v>1.7500000000000002E-2</v>
      </c>
      <c r="M1546" s="38" t="e">
        <f t="shared" ca="1" si="339"/>
        <v>#N/A</v>
      </c>
      <c r="N1546" s="38" t="e">
        <f ca="1">VLOOKUP(B1546,$C$7:$T1544,13,FALSE)</f>
        <v>#N/A</v>
      </c>
      <c r="O1546" s="38" t="e">
        <f t="shared" ca="1" si="340"/>
        <v>#N/A</v>
      </c>
      <c r="P1546" s="38" t="e">
        <f t="shared" ca="1" si="341"/>
        <v>#N/A</v>
      </c>
      <c r="Q1546" s="38" t="e">
        <f t="shared" ca="1" si="342"/>
        <v>#N/A</v>
      </c>
      <c r="R1546" s="38">
        <f t="shared" si="343"/>
        <v>6000</v>
      </c>
      <c r="S1546" s="38" t="e">
        <f t="shared" ca="1" si="344"/>
        <v>#N/A</v>
      </c>
      <c r="T1546" s="38" t="e">
        <f t="shared" si="345"/>
        <v>#N/A</v>
      </c>
    </row>
    <row r="1547" spans="2:20" x14ac:dyDescent="0.25">
      <c r="B1547" s="38" t="e">
        <f t="shared" ca="1" si="332"/>
        <v>#N/A</v>
      </c>
      <c r="C1547" s="40">
        <f>Кабельный_журнал!P1513</f>
        <v>0</v>
      </c>
      <c r="D1547" s="38" t="e">
        <f t="shared" ca="1" si="333"/>
        <v>#N/A</v>
      </c>
      <c r="E1547" s="41" t="s">
        <v>351</v>
      </c>
      <c r="F1547" s="38" t="e">
        <f t="shared" ca="1" si="334"/>
        <v>#N/A</v>
      </c>
      <c r="G1547" s="38" t="e">
        <f t="shared" si="335"/>
        <v>#N/A</v>
      </c>
      <c r="H1547" s="41" t="s">
        <v>350</v>
      </c>
      <c r="I1547" s="38" t="e">
        <f t="shared" si="336"/>
        <v>#N/A</v>
      </c>
      <c r="J1547" s="38" t="e">
        <f t="shared" si="337"/>
        <v>#N/A</v>
      </c>
      <c r="K1547" s="41" t="s">
        <v>348</v>
      </c>
      <c r="L1547" s="38">
        <f t="shared" si="338"/>
        <v>1.7500000000000002E-2</v>
      </c>
      <c r="M1547" s="38" t="e">
        <f t="shared" ca="1" si="339"/>
        <v>#N/A</v>
      </c>
      <c r="N1547" s="38" t="e">
        <f ca="1">VLOOKUP(B1547,$C$7:$T1545,13,FALSE)</f>
        <v>#N/A</v>
      </c>
      <c r="O1547" s="38" t="e">
        <f t="shared" ca="1" si="340"/>
        <v>#N/A</v>
      </c>
      <c r="P1547" s="38" t="e">
        <f t="shared" ca="1" si="341"/>
        <v>#N/A</v>
      </c>
      <c r="Q1547" s="38" t="e">
        <f t="shared" ca="1" si="342"/>
        <v>#N/A</v>
      </c>
      <c r="R1547" s="38">
        <f t="shared" si="343"/>
        <v>6000</v>
      </c>
      <c r="S1547" s="38" t="e">
        <f t="shared" ca="1" si="344"/>
        <v>#N/A</v>
      </c>
      <c r="T1547" s="38" t="e">
        <f t="shared" si="345"/>
        <v>#N/A</v>
      </c>
    </row>
    <row r="1548" spans="2:20" x14ac:dyDescent="0.25">
      <c r="B1548" s="38" t="e">
        <f t="shared" ca="1" si="332"/>
        <v>#N/A</v>
      </c>
      <c r="C1548" s="40">
        <f>Кабельный_журнал!P1514</f>
        <v>0</v>
      </c>
      <c r="D1548" s="38" t="e">
        <f t="shared" ca="1" si="333"/>
        <v>#N/A</v>
      </c>
      <c r="E1548" s="41" t="s">
        <v>351</v>
      </c>
      <c r="F1548" s="38" t="e">
        <f t="shared" ca="1" si="334"/>
        <v>#N/A</v>
      </c>
      <c r="G1548" s="38" t="e">
        <f t="shared" si="335"/>
        <v>#N/A</v>
      </c>
      <c r="H1548" s="41" t="s">
        <v>350</v>
      </c>
      <c r="I1548" s="38" t="e">
        <f t="shared" si="336"/>
        <v>#N/A</v>
      </c>
      <c r="J1548" s="38" t="e">
        <f t="shared" si="337"/>
        <v>#N/A</v>
      </c>
      <c r="K1548" s="41" t="s">
        <v>348</v>
      </c>
      <c r="L1548" s="38">
        <f t="shared" si="338"/>
        <v>1.7500000000000002E-2</v>
      </c>
      <c r="M1548" s="38" t="e">
        <f t="shared" ca="1" si="339"/>
        <v>#N/A</v>
      </c>
      <c r="N1548" s="38" t="e">
        <f ca="1">VLOOKUP(B1548,$C$7:$T1546,13,FALSE)</f>
        <v>#N/A</v>
      </c>
      <c r="O1548" s="38" t="e">
        <f t="shared" ca="1" si="340"/>
        <v>#N/A</v>
      </c>
      <c r="P1548" s="38" t="e">
        <f t="shared" ca="1" si="341"/>
        <v>#N/A</v>
      </c>
      <c r="Q1548" s="38" t="e">
        <f t="shared" ca="1" si="342"/>
        <v>#N/A</v>
      </c>
      <c r="R1548" s="38">
        <f t="shared" si="343"/>
        <v>6000</v>
      </c>
      <c r="S1548" s="38" t="e">
        <f t="shared" ca="1" si="344"/>
        <v>#N/A</v>
      </c>
      <c r="T1548" s="38" t="e">
        <f t="shared" si="345"/>
        <v>#N/A</v>
      </c>
    </row>
    <row r="1549" spans="2:20" x14ac:dyDescent="0.25">
      <c r="B1549" s="38" t="e">
        <f t="shared" ca="1" si="332"/>
        <v>#N/A</v>
      </c>
      <c r="C1549" s="40">
        <f>Кабельный_журнал!P1515</f>
        <v>0</v>
      </c>
      <c r="D1549" s="38" t="e">
        <f t="shared" ca="1" si="333"/>
        <v>#N/A</v>
      </c>
      <c r="E1549" s="41" t="s">
        <v>351</v>
      </c>
      <c r="F1549" s="38" t="e">
        <f t="shared" ca="1" si="334"/>
        <v>#N/A</v>
      </c>
      <c r="G1549" s="38" t="e">
        <f t="shared" si="335"/>
        <v>#N/A</v>
      </c>
      <c r="H1549" s="41" t="s">
        <v>350</v>
      </c>
      <c r="I1549" s="38" t="e">
        <f t="shared" si="336"/>
        <v>#N/A</v>
      </c>
      <c r="J1549" s="38" t="e">
        <f t="shared" si="337"/>
        <v>#N/A</v>
      </c>
      <c r="K1549" s="41" t="s">
        <v>348</v>
      </c>
      <c r="L1549" s="38">
        <f t="shared" si="338"/>
        <v>1.7500000000000002E-2</v>
      </c>
      <c r="M1549" s="38" t="e">
        <f t="shared" ca="1" si="339"/>
        <v>#N/A</v>
      </c>
      <c r="N1549" s="38" t="e">
        <f ca="1">VLOOKUP(B1549,$C$7:$T1547,13,FALSE)</f>
        <v>#N/A</v>
      </c>
      <c r="O1549" s="38" t="e">
        <f t="shared" ca="1" si="340"/>
        <v>#N/A</v>
      </c>
      <c r="P1549" s="38" t="e">
        <f t="shared" ca="1" si="341"/>
        <v>#N/A</v>
      </c>
      <c r="Q1549" s="38" t="e">
        <f t="shared" ca="1" si="342"/>
        <v>#N/A</v>
      </c>
      <c r="R1549" s="38">
        <f t="shared" si="343"/>
        <v>6000</v>
      </c>
      <c r="S1549" s="38" t="e">
        <f t="shared" ca="1" si="344"/>
        <v>#N/A</v>
      </c>
      <c r="T1549" s="38" t="e">
        <f t="shared" si="345"/>
        <v>#N/A</v>
      </c>
    </row>
    <row r="1550" spans="2:20" x14ac:dyDescent="0.25">
      <c r="B1550" s="38" t="e">
        <f t="shared" ca="1" si="332"/>
        <v>#N/A</v>
      </c>
      <c r="C1550" s="40">
        <f>Кабельный_журнал!P1516</f>
        <v>0</v>
      </c>
      <c r="D1550" s="38" t="e">
        <f t="shared" ca="1" si="333"/>
        <v>#N/A</v>
      </c>
      <c r="E1550" s="41" t="s">
        <v>351</v>
      </c>
      <c r="F1550" s="38" t="e">
        <f t="shared" ca="1" si="334"/>
        <v>#N/A</v>
      </c>
      <c r="G1550" s="38" t="e">
        <f t="shared" si="335"/>
        <v>#N/A</v>
      </c>
      <c r="H1550" s="41" t="s">
        <v>350</v>
      </c>
      <c r="I1550" s="38" t="e">
        <f t="shared" si="336"/>
        <v>#N/A</v>
      </c>
      <c r="J1550" s="38" t="e">
        <f t="shared" si="337"/>
        <v>#N/A</v>
      </c>
      <c r="K1550" s="41" t="s">
        <v>348</v>
      </c>
      <c r="L1550" s="38">
        <f t="shared" si="338"/>
        <v>1.7500000000000002E-2</v>
      </c>
      <c r="M1550" s="38" t="e">
        <f t="shared" ca="1" si="339"/>
        <v>#N/A</v>
      </c>
      <c r="N1550" s="38" t="e">
        <f ca="1">VLOOKUP(B1550,$C$7:$T1548,13,FALSE)</f>
        <v>#N/A</v>
      </c>
      <c r="O1550" s="38" t="e">
        <f t="shared" ca="1" si="340"/>
        <v>#N/A</v>
      </c>
      <c r="P1550" s="38" t="e">
        <f t="shared" ca="1" si="341"/>
        <v>#N/A</v>
      </c>
      <c r="Q1550" s="38" t="e">
        <f t="shared" ca="1" si="342"/>
        <v>#N/A</v>
      </c>
      <c r="R1550" s="38">
        <f t="shared" si="343"/>
        <v>6000</v>
      </c>
      <c r="S1550" s="38" t="e">
        <f t="shared" ca="1" si="344"/>
        <v>#N/A</v>
      </c>
      <c r="T1550" s="38" t="e">
        <f t="shared" si="345"/>
        <v>#N/A</v>
      </c>
    </row>
    <row r="1551" spans="2:20" x14ac:dyDescent="0.25">
      <c r="B1551" s="38" t="e">
        <f t="shared" ca="1" si="332"/>
        <v>#N/A</v>
      </c>
      <c r="C1551" s="40">
        <f>Кабельный_журнал!P1517</f>
        <v>0</v>
      </c>
      <c r="D1551" s="38" t="e">
        <f t="shared" ca="1" si="333"/>
        <v>#N/A</v>
      </c>
      <c r="E1551" s="41" t="s">
        <v>351</v>
      </c>
      <c r="F1551" s="38" t="e">
        <f t="shared" ca="1" si="334"/>
        <v>#N/A</v>
      </c>
      <c r="G1551" s="38" t="e">
        <f t="shared" si="335"/>
        <v>#N/A</v>
      </c>
      <c r="H1551" s="41" t="s">
        <v>350</v>
      </c>
      <c r="I1551" s="38" t="e">
        <f t="shared" si="336"/>
        <v>#N/A</v>
      </c>
      <c r="J1551" s="38" t="e">
        <f t="shared" si="337"/>
        <v>#N/A</v>
      </c>
      <c r="K1551" s="41" t="s">
        <v>348</v>
      </c>
      <c r="L1551" s="38">
        <f t="shared" si="338"/>
        <v>1.7500000000000002E-2</v>
      </c>
      <c r="M1551" s="38" t="e">
        <f t="shared" ca="1" si="339"/>
        <v>#N/A</v>
      </c>
      <c r="N1551" s="38" t="e">
        <f ca="1">VLOOKUP(B1551,$C$7:$T1549,13,FALSE)</f>
        <v>#N/A</v>
      </c>
      <c r="O1551" s="38" t="e">
        <f t="shared" ca="1" si="340"/>
        <v>#N/A</v>
      </c>
      <c r="P1551" s="38" t="e">
        <f t="shared" ca="1" si="341"/>
        <v>#N/A</v>
      </c>
      <c r="Q1551" s="38" t="e">
        <f t="shared" ca="1" si="342"/>
        <v>#N/A</v>
      </c>
      <c r="R1551" s="38">
        <f t="shared" si="343"/>
        <v>6000</v>
      </c>
      <c r="S1551" s="38" t="e">
        <f t="shared" ca="1" si="344"/>
        <v>#N/A</v>
      </c>
      <c r="T1551" s="38" t="e">
        <f t="shared" si="345"/>
        <v>#N/A</v>
      </c>
    </row>
    <row r="1552" spans="2:20" x14ac:dyDescent="0.25">
      <c r="B1552" s="38" t="e">
        <f t="shared" ca="1" si="332"/>
        <v>#N/A</v>
      </c>
      <c r="C1552" s="40">
        <f>Кабельный_журнал!P1518</f>
        <v>0</v>
      </c>
      <c r="D1552" s="38" t="e">
        <f t="shared" ca="1" si="333"/>
        <v>#N/A</v>
      </c>
      <c r="E1552" s="41" t="s">
        <v>351</v>
      </c>
      <c r="F1552" s="38" t="e">
        <f t="shared" ca="1" si="334"/>
        <v>#N/A</v>
      </c>
      <c r="G1552" s="38" t="e">
        <f t="shared" si="335"/>
        <v>#N/A</v>
      </c>
      <c r="H1552" s="41" t="s">
        <v>350</v>
      </c>
      <c r="I1552" s="38" t="e">
        <f t="shared" si="336"/>
        <v>#N/A</v>
      </c>
      <c r="J1552" s="38" t="e">
        <f t="shared" si="337"/>
        <v>#N/A</v>
      </c>
      <c r="K1552" s="41" t="s">
        <v>348</v>
      </c>
      <c r="L1552" s="38">
        <f t="shared" si="338"/>
        <v>1.7500000000000002E-2</v>
      </c>
      <c r="M1552" s="38" t="e">
        <f t="shared" ca="1" si="339"/>
        <v>#N/A</v>
      </c>
      <c r="N1552" s="38" t="e">
        <f ca="1">VLOOKUP(B1552,$C$7:$T1550,13,FALSE)</f>
        <v>#N/A</v>
      </c>
      <c r="O1552" s="38" t="e">
        <f t="shared" ca="1" si="340"/>
        <v>#N/A</v>
      </c>
      <c r="P1552" s="38" t="e">
        <f t="shared" ca="1" si="341"/>
        <v>#N/A</v>
      </c>
      <c r="Q1552" s="38" t="e">
        <f t="shared" ca="1" si="342"/>
        <v>#N/A</v>
      </c>
      <c r="R1552" s="38">
        <f t="shared" si="343"/>
        <v>6000</v>
      </c>
      <c r="S1552" s="38" t="e">
        <f t="shared" ca="1" si="344"/>
        <v>#N/A</v>
      </c>
      <c r="T1552" s="38" t="e">
        <f t="shared" si="345"/>
        <v>#N/A</v>
      </c>
    </row>
    <row r="1553" spans="2:20" x14ac:dyDescent="0.25">
      <c r="B1553" s="38" t="e">
        <f t="shared" ca="1" si="332"/>
        <v>#N/A</v>
      </c>
      <c r="C1553" s="40">
        <f>Кабельный_журнал!P1519</f>
        <v>0</v>
      </c>
      <c r="D1553" s="38" t="e">
        <f t="shared" ca="1" si="333"/>
        <v>#N/A</v>
      </c>
      <c r="E1553" s="41" t="s">
        <v>351</v>
      </c>
      <c r="F1553" s="38" t="e">
        <f t="shared" ca="1" si="334"/>
        <v>#N/A</v>
      </c>
      <c r="G1553" s="38" t="e">
        <f t="shared" si="335"/>
        <v>#N/A</v>
      </c>
      <c r="H1553" s="41" t="s">
        <v>350</v>
      </c>
      <c r="I1553" s="38" t="e">
        <f t="shared" si="336"/>
        <v>#N/A</v>
      </c>
      <c r="J1553" s="38" t="e">
        <f t="shared" si="337"/>
        <v>#N/A</v>
      </c>
      <c r="K1553" s="41" t="s">
        <v>348</v>
      </c>
      <c r="L1553" s="38">
        <f t="shared" si="338"/>
        <v>1.7500000000000002E-2</v>
      </c>
      <c r="M1553" s="38" t="e">
        <f t="shared" ca="1" si="339"/>
        <v>#N/A</v>
      </c>
      <c r="N1553" s="38" t="e">
        <f ca="1">VLOOKUP(B1553,$C$7:$T1551,13,FALSE)</f>
        <v>#N/A</v>
      </c>
      <c r="O1553" s="38" t="e">
        <f t="shared" ca="1" si="340"/>
        <v>#N/A</v>
      </c>
      <c r="P1553" s="38" t="e">
        <f t="shared" ca="1" si="341"/>
        <v>#N/A</v>
      </c>
      <c r="Q1553" s="38" t="e">
        <f t="shared" ca="1" si="342"/>
        <v>#N/A</v>
      </c>
      <c r="R1553" s="38">
        <f t="shared" si="343"/>
        <v>6000</v>
      </c>
      <c r="S1553" s="38" t="e">
        <f t="shared" ca="1" si="344"/>
        <v>#N/A</v>
      </c>
      <c r="T1553" s="38" t="e">
        <f t="shared" si="345"/>
        <v>#N/A</v>
      </c>
    </row>
    <row r="1554" spans="2:20" x14ac:dyDescent="0.25">
      <c r="B1554" s="38" t="e">
        <f t="shared" ca="1" si="332"/>
        <v>#N/A</v>
      </c>
      <c r="C1554" s="40">
        <f>Кабельный_журнал!P1520</f>
        <v>0</v>
      </c>
      <c r="D1554" s="38" t="e">
        <f t="shared" ca="1" si="333"/>
        <v>#N/A</v>
      </c>
      <c r="E1554" s="41" t="s">
        <v>351</v>
      </c>
      <c r="F1554" s="38" t="e">
        <f t="shared" ca="1" si="334"/>
        <v>#N/A</v>
      </c>
      <c r="G1554" s="38" t="e">
        <f t="shared" si="335"/>
        <v>#N/A</v>
      </c>
      <c r="H1554" s="41" t="s">
        <v>350</v>
      </c>
      <c r="I1554" s="38" t="e">
        <f t="shared" si="336"/>
        <v>#N/A</v>
      </c>
      <c r="J1554" s="38" t="e">
        <f t="shared" si="337"/>
        <v>#N/A</v>
      </c>
      <c r="K1554" s="41" t="s">
        <v>348</v>
      </c>
      <c r="L1554" s="38">
        <f t="shared" si="338"/>
        <v>1.7500000000000002E-2</v>
      </c>
      <c r="M1554" s="38" t="e">
        <f t="shared" ca="1" si="339"/>
        <v>#N/A</v>
      </c>
      <c r="N1554" s="38" t="e">
        <f ca="1">VLOOKUP(B1554,$C$7:$T1552,13,FALSE)</f>
        <v>#N/A</v>
      </c>
      <c r="O1554" s="38" t="e">
        <f t="shared" ca="1" si="340"/>
        <v>#N/A</v>
      </c>
      <c r="P1554" s="38" t="e">
        <f t="shared" ca="1" si="341"/>
        <v>#N/A</v>
      </c>
      <c r="Q1554" s="38" t="e">
        <f t="shared" ca="1" si="342"/>
        <v>#N/A</v>
      </c>
      <c r="R1554" s="38">
        <f t="shared" si="343"/>
        <v>6000</v>
      </c>
      <c r="S1554" s="38" t="e">
        <f t="shared" ca="1" si="344"/>
        <v>#N/A</v>
      </c>
      <c r="T1554" s="38" t="e">
        <f t="shared" si="345"/>
        <v>#N/A</v>
      </c>
    </row>
    <row r="1555" spans="2:20" x14ac:dyDescent="0.25">
      <c r="B1555" s="38" t="e">
        <f t="shared" ca="1" si="332"/>
        <v>#N/A</v>
      </c>
      <c r="C1555" s="40">
        <f>Кабельный_журнал!P1521</f>
        <v>0</v>
      </c>
      <c r="D1555" s="38" t="e">
        <f t="shared" ca="1" si="333"/>
        <v>#N/A</v>
      </c>
      <c r="E1555" s="41" t="s">
        <v>351</v>
      </c>
      <c r="F1555" s="38" t="e">
        <f t="shared" ca="1" si="334"/>
        <v>#N/A</v>
      </c>
      <c r="G1555" s="38" t="e">
        <f t="shared" si="335"/>
        <v>#N/A</v>
      </c>
      <c r="H1555" s="41" t="s">
        <v>350</v>
      </c>
      <c r="I1555" s="38" t="e">
        <f t="shared" si="336"/>
        <v>#N/A</v>
      </c>
      <c r="J1555" s="38" t="e">
        <f t="shared" si="337"/>
        <v>#N/A</v>
      </c>
      <c r="K1555" s="41" t="s">
        <v>348</v>
      </c>
      <c r="L1555" s="38">
        <f t="shared" si="338"/>
        <v>1.7500000000000002E-2</v>
      </c>
      <c r="M1555" s="38" t="e">
        <f t="shared" ca="1" si="339"/>
        <v>#N/A</v>
      </c>
      <c r="N1555" s="38" t="e">
        <f ca="1">VLOOKUP(B1555,$C$7:$T1553,13,FALSE)</f>
        <v>#N/A</v>
      </c>
      <c r="O1555" s="38" t="e">
        <f t="shared" ca="1" si="340"/>
        <v>#N/A</v>
      </c>
      <c r="P1555" s="38" t="e">
        <f t="shared" ca="1" si="341"/>
        <v>#N/A</v>
      </c>
      <c r="Q1555" s="38" t="e">
        <f t="shared" ca="1" si="342"/>
        <v>#N/A</v>
      </c>
      <c r="R1555" s="38">
        <f t="shared" si="343"/>
        <v>6000</v>
      </c>
      <c r="S1555" s="38" t="e">
        <f t="shared" ca="1" si="344"/>
        <v>#N/A</v>
      </c>
      <c r="T1555" s="38" t="e">
        <f t="shared" si="345"/>
        <v>#N/A</v>
      </c>
    </row>
    <row r="1556" spans="2:20" x14ac:dyDescent="0.25">
      <c r="B1556" s="38" t="e">
        <f t="shared" ca="1" si="332"/>
        <v>#N/A</v>
      </c>
      <c r="C1556" s="40">
        <f>Кабельный_журнал!P1522</f>
        <v>0</v>
      </c>
      <c r="D1556" s="38" t="e">
        <f t="shared" ca="1" si="333"/>
        <v>#N/A</v>
      </c>
      <c r="E1556" s="41" t="s">
        <v>351</v>
      </c>
      <c r="F1556" s="38" t="e">
        <f t="shared" ca="1" si="334"/>
        <v>#N/A</v>
      </c>
      <c r="G1556" s="38" t="e">
        <f t="shared" si="335"/>
        <v>#N/A</v>
      </c>
      <c r="H1556" s="41" t="s">
        <v>350</v>
      </c>
      <c r="I1556" s="38" t="e">
        <f t="shared" si="336"/>
        <v>#N/A</v>
      </c>
      <c r="J1556" s="38" t="e">
        <f t="shared" si="337"/>
        <v>#N/A</v>
      </c>
      <c r="K1556" s="41" t="s">
        <v>348</v>
      </c>
      <c r="L1556" s="38">
        <f t="shared" si="338"/>
        <v>1.7500000000000002E-2</v>
      </c>
      <c r="M1556" s="38" t="e">
        <f t="shared" ca="1" si="339"/>
        <v>#N/A</v>
      </c>
      <c r="N1556" s="38" t="e">
        <f ca="1">VLOOKUP(B1556,$C$7:$T1554,13,FALSE)</f>
        <v>#N/A</v>
      </c>
      <c r="O1556" s="38" t="e">
        <f t="shared" ca="1" si="340"/>
        <v>#N/A</v>
      </c>
      <c r="P1556" s="38" t="e">
        <f t="shared" ca="1" si="341"/>
        <v>#N/A</v>
      </c>
      <c r="Q1556" s="38" t="e">
        <f t="shared" ca="1" si="342"/>
        <v>#N/A</v>
      </c>
      <c r="R1556" s="38">
        <f t="shared" si="343"/>
        <v>6000</v>
      </c>
      <c r="S1556" s="38" t="e">
        <f t="shared" ca="1" si="344"/>
        <v>#N/A</v>
      </c>
      <c r="T1556" s="38" t="e">
        <f t="shared" si="345"/>
        <v>#N/A</v>
      </c>
    </row>
    <row r="1557" spans="2:20" x14ac:dyDescent="0.25">
      <c r="B1557" s="38" t="e">
        <f t="shared" ca="1" si="332"/>
        <v>#N/A</v>
      </c>
      <c r="C1557" s="40">
        <f>Кабельный_журнал!P1523</f>
        <v>0</v>
      </c>
      <c r="D1557" s="38" t="e">
        <f t="shared" ca="1" si="333"/>
        <v>#N/A</v>
      </c>
      <c r="E1557" s="41" t="s">
        <v>351</v>
      </c>
      <c r="F1557" s="38" t="e">
        <f t="shared" ca="1" si="334"/>
        <v>#N/A</v>
      </c>
      <c r="G1557" s="38" t="e">
        <f t="shared" si="335"/>
        <v>#N/A</v>
      </c>
      <c r="H1557" s="41" t="s">
        <v>350</v>
      </c>
      <c r="I1557" s="38" t="e">
        <f t="shared" si="336"/>
        <v>#N/A</v>
      </c>
      <c r="J1557" s="38" t="e">
        <f t="shared" si="337"/>
        <v>#N/A</v>
      </c>
      <c r="K1557" s="41" t="s">
        <v>348</v>
      </c>
      <c r="L1557" s="38">
        <f t="shared" si="338"/>
        <v>1.7500000000000002E-2</v>
      </c>
      <c r="M1557" s="38" t="e">
        <f t="shared" ca="1" si="339"/>
        <v>#N/A</v>
      </c>
      <c r="N1557" s="38" t="e">
        <f ca="1">VLOOKUP(B1557,$C$7:$T1555,13,FALSE)</f>
        <v>#N/A</v>
      </c>
      <c r="O1557" s="38" t="e">
        <f t="shared" ca="1" si="340"/>
        <v>#N/A</v>
      </c>
      <c r="P1557" s="38" t="e">
        <f t="shared" ca="1" si="341"/>
        <v>#N/A</v>
      </c>
      <c r="Q1557" s="38" t="e">
        <f t="shared" ca="1" si="342"/>
        <v>#N/A</v>
      </c>
      <c r="R1557" s="38">
        <f t="shared" si="343"/>
        <v>6000</v>
      </c>
      <c r="S1557" s="38" t="e">
        <f t="shared" ca="1" si="344"/>
        <v>#N/A</v>
      </c>
      <c r="T1557" s="38" t="e">
        <f t="shared" si="345"/>
        <v>#N/A</v>
      </c>
    </row>
    <row r="1558" spans="2:20" x14ac:dyDescent="0.25">
      <c r="B1558" s="38" t="e">
        <f t="shared" ca="1" si="332"/>
        <v>#N/A</v>
      </c>
      <c r="C1558" s="40">
        <f>Кабельный_журнал!P1524</f>
        <v>0</v>
      </c>
      <c r="D1558" s="38" t="e">
        <f t="shared" ca="1" si="333"/>
        <v>#N/A</v>
      </c>
      <c r="E1558" s="41" t="s">
        <v>351</v>
      </c>
      <c r="F1558" s="38" t="e">
        <f t="shared" ca="1" si="334"/>
        <v>#N/A</v>
      </c>
      <c r="G1558" s="38" t="e">
        <f t="shared" si="335"/>
        <v>#N/A</v>
      </c>
      <c r="H1558" s="41" t="s">
        <v>350</v>
      </c>
      <c r="I1558" s="38" t="e">
        <f t="shared" si="336"/>
        <v>#N/A</v>
      </c>
      <c r="J1558" s="38" t="e">
        <f t="shared" si="337"/>
        <v>#N/A</v>
      </c>
      <c r="K1558" s="41" t="s">
        <v>348</v>
      </c>
      <c r="L1558" s="38">
        <f t="shared" si="338"/>
        <v>1.7500000000000002E-2</v>
      </c>
      <c r="M1558" s="38" t="e">
        <f t="shared" ca="1" si="339"/>
        <v>#N/A</v>
      </c>
      <c r="N1558" s="38" t="e">
        <f ca="1">VLOOKUP(B1558,$C$7:$T1556,13,FALSE)</f>
        <v>#N/A</v>
      </c>
      <c r="O1558" s="38" t="e">
        <f t="shared" ca="1" si="340"/>
        <v>#N/A</v>
      </c>
      <c r="P1558" s="38" t="e">
        <f t="shared" ca="1" si="341"/>
        <v>#N/A</v>
      </c>
      <c r="Q1558" s="38" t="e">
        <f t="shared" ca="1" si="342"/>
        <v>#N/A</v>
      </c>
      <c r="R1558" s="38">
        <f t="shared" si="343"/>
        <v>6000</v>
      </c>
      <c r="S1558" s="38" t="e">
        <f t="shared" ca="1" si="344"/>
        <v>#N/A</v>
      </c>
      <c r="T1558" s="38" t="e">
        <f t="shared" si="345"/>
        <v>#N/A</v>
      </c>
    </row>
    <row r="1559" spans="2:20" x14ac:dyDescent="0.25">
      <c r="B1559" s="38" t="e">
        <f t="shared" ca="1" si="332"/>
        <v>#N/A</v>
      </c>
      <c r="C1559" s="40">
        <f>Кабельный_журнал!P1525</f>
        <v>0</v>
      </c>
      <c r="D1559" s="38" t="e">
        <f t="shared" ca="1" si="333"/>
        <v>#N/A</v>
      </c>
      <c r="E1559" s="41" t="s">
        <v>351</v>
      </c>
      <c r="F1559" s="38" t="e">
        <f t="shared" ca="1" si="334"/>
        <v>#N/A</v>
      </c>
      <c r="G1559" s="38" t="e">
        <f t="shared" si="335"/>
        <v>#N/A</v>
      </c>
      <c r="H1559" s="41" t="s">
        <v>350</v>
      </c>
      <c r="I1559" s="38" t="e">
        <f t="shared" si="336"/>
        <v>#N/A</v>
      </c>
      <c r="J1559" s="38" t="e">
        <f t="shared" si="337"/>
        <v>#N/A</v>
      </c>
      <c r="K1559" s="41" t="s">
        <v>348</v>
      </c>
      <c r="L1559" s="38">
        <f t="shared" si="338"/>
        <v>1.7500000000000002E-2</v>
      </c>
      <c r="M1559" s="38" t="e">
        <f t="shared" ca="1" si="339"/>
        <v>#N/A</v>
      </c>
      <c r="N1559" s="38" t="e">
        <f ca="1">VLOOKUP(B1559,$C$7:$T1557,13,FALSE)</f>
        <v>#N/A</v>
      </c>
      <c r="O1559" s="38" t="e">
        <f t="shared" ca="1" si="340"/>
        <v>#N/A</v>
      </c>
      <c r="P1559" s="38" t="e">
        <f t="shared" ca="1" si="341"/>
        <v>#N/A</v>
      </c>
      <c r="Q1559" s="38" t="e">
        <f t="shared" ca="1" si="342"/>
        <v>#N/A</v>
      </c>
      <c r="R1559" s="38">
        <f t="shared" si="343"/>
        <v>6000</v>
      </c>
      <c r="S1559" s="38" t="e">
        <f t="shared" ca="1" si="344"/>
        <v>#N/A</v>
      </c>
      <c r="T1559" s="38" t="e">
        <f t="shared" si="345"/>
        <v>#N/A</v>
      </c>
    </row>
    <row r="1560" spans="2:20" x14ac:dyDescent="0.25">
      <c r="B1560" s="38" t="e">
        <f t="shared" ca="1" si="332"/>
        <v>#N/A</v>
      </c>
      <c r="C1560" s="40">
        <f>Кабельный_журнал!P1526</f>
        <v>0</v>
      </c>
      <c r="D1560" s="38" t="e">
        <f t="shared" ca="1" si="333"/>
        <v>#N/A</v>
      </c>
      <c r="E1560" s="41" t="s">
        <v>351</v>
      </c>
      <c r="F1560" s="38" t="e">
        <f t="shared" ca="1" si="334"/>
        <v>#N/A</v>
      </c>
      <c r="G1560" s="38" t="e">
        <f t="shared" si="335"/>
        <v>#N/A</v>
      </c>
      <c r="H1560" s="41" t="s">
        <v>350</v>
      </c>
      <c r="I1560" s="38" t="e">
        <f t="shared" si="336"/>
        <v>#N/A</v>
      </c>
      <c r="J1560" s="38" t="e">
        <f t="shared" si="337"/>
        <v>#N/A</v>
      </c>
      <c r="K1560" s="41" t="s">
        <v>348</v>
      </c>
      <c r="L1560" s="38">
        <f t="shared" si="338"/>
        <v>1.7500000000000002E-2</v>
      </c>
      <c r="M1560" s="38" t="e">
        <f t="shared" ca="1" si="339"/>
        <v>#N/A</v>
      </c>
      <c r="N1560" s="38" t="e">
        <f ca="1">VLOOKUP(B1560,$C$7:$T1558,13,FALSE)</f>
        <v>#N/A</v>
      </c>
      <c r="O1560" s="38" t="e">
        <f t="shared" ca="1" si="340"/>
        <v>#N/A</v>
      </c>
      <c r="P1560" s="38" t="e">
        <f t="shared" ca="1" si="341"/>
        <v>#N/A</v>
      </c>
      <c r="Q1560" s="38" t="e">
        <f t="shared" ca="1" si="342"/>
        <v>#N/A</v>
      </c>
      <c r="R1560" s="38">
        <f t="shared" si="343"/>
        <v>6000</v>
      </c>
      <c r="S1560" s="38" t="e">
        <f t="shared" ca="1" si="344"/>
        <v>#N/A</v>
      </c>
      <c r="T1560" s="38" t="e">
        <f t="shared" si="345"/>
        <v>#N/A</v>
      </c>
    </row>
    <row r="1561" spans="2:20" x14ac:dyDescent="0.25">
      <c r="B1561" s="38" t="e">
        <f t="shared" ca="1" si="332"/>
        <v>#N/A</v>
      </c>
      <c r="C1561" s="40">
        <f>Кабельный_журнал!P1527</f>
        <v>0</v>
      </c>
      <c r="D1561" s="38" t="e">
        <f t="shared" ca="1" si="333"/>
        <v>#N/A</v>
      </c>
      <c r="E1561" s="41" t="s">
        <v>351</v>
      </c>
      <c r="F1561" s="38" t="e">
        <f t="shared" ca="1" si="334"/>
        <v>#N/A</v>
      </c>
      <c r="G1561" s="38" t="e">
        <f t="shared" si="335"/>
        <v>#N/A</v>
      </c>
      <c r="H1561" s="41" t="s">
        <v>350</v>
      </c>
      <c r="I1561" s="38" t="e">
        <f t="shared" si="336"/>
        <v>#N/A</v>
      </c>
      <c r="J1561" s="38" t="e">
        <f t="shared" si="337"/>
        <v>#N/A</v>
      </c>
      <c r="K1561" s="41" t="s">
        <v>348</v>
      </c>
      <c r="L1561" s="38">
        <f t="shared" si="338"/>
        <v>1.7500000000000002E-2</v>
      </c>
      <c r="M1561" s="38" t="e">
        <f t="shared" ca="1" si="339"/>
        <v>#N/A</v>
      </c>
      <c r="N1561" s="38" t="e">
        <f ca="1">VLOOKUP(B1561,$C$7:$T1559,13,FALSE)</f>
        <v>#N/A</v>
      </c>
      <c r="O1561" s="38" t="e">
        <f t="shared" ca="1" si="340"/>
        <v>#N/A</v>
      </c>
      <c r="P1561" s="38" t="e">
        <f t="shared" ca="1" si="341"/>
        <v>#N/A</v>
      </c>
      <c r="Q1561" s="38" t="e">
        <f t="shared" ca="1" si="342"/>
        <v>#N/A</v>
      </c>
      <c r="R1561" s="38">
        <f t="shared" si="343"/>
        <v>6000</v>
      </c>
      <c r="S1561" s="38" t="e">
        <f t="shared" ca="1" si="344"/>
        <v>#N/A</v>
      </c>
      <c r="T1561" s="38" t="e">
        <f t="shared" si="345"/>
        <v>#N/A</v>
      </c>
    </row>
    <row r="1562" spans="2:20" x14ac:dyDescent="0.25">
      <c r="B1562" s="38" t="e">
        <f t="shared" ca="1" si="332"/>
        <v>#N/A</v>
      </c>
      <c r="C1562" s="40">
        <f>Кабельный_журнал!P1528</f>
        <v>0</v>
      </c>
      <c r="D1562" s="38" t="e">
        <f t="shared" ca="1" si="333"/>
        <v>#N/A</v>
      </c>
      <c r="E1562" s="41" t="s">
        <v>351</v>
      </c>
      <c r="F1562" s="38" t="e">
        <f t="shared" ca="1" si="334"/>
        <v>#N/A</v>
      </c>
      <c r="G1562" s="38" t="e">
        <f t="shared" si="335"/>
        <v>#N/A</v>
      </c>
      <c r="H1562" s="41" t="s">
        <v>350</v>
      </c>
      <c r="I1562" s="38" t="e">
        <f t="shared" si="336"/>
        <v>#N/A</v>
      </c>
      <c r="J1562" s="38" t="e">
        <f t="shared" si="337"/>
        <v>#N/A</v>
      </c>
      <c r="K1562" s="41" t="s">
        <v>348</v>
      </c>
      <c r="L1562" s="38">
        <f t="shared" si="338"/>
        <v>1.7500000000000002E-2</v>
      </c>
      <c r="M1562" s="38" t="e">
        <f t="shared" ca="1" si="339"/>
        <v>#N/A</v>
      </c>
      <c r="N1562" s="38" t="e">
        <f ca="1">VLOOKUP(B1562,$C$7:$T1560,13,FALSE)</f>
        <v>#N/A</v>
      </c>
      <c r="O1562" s="38" t="e">
        <f t="shared" ca="1" si="340"/>
        <v>#N/A</v>
      </c>
      <c r="P1562" s="38" t="e">
        <f t="shared" ca="1" si="341"/>
        <v>#N/A</v>
      </c>
      <c r="Q1562" s="38" t="e">
        <f t="shared" ca="1" si="342"/>
        <v>#N/A</v>
      </c>
      <c r="R1562" s="38">
        <f t="shared" si="343"/>
        <v>6000</v>
      </c>
      <c r="S1562" s="38" t="e">
        <f t="shared" ca="1" si="344"/>
        <v>#N/A</v>
      </c>
      <c r="T1562" s="38" t="e">
        <f t="shared" si="345"/>
        <v>#N/A</v>
      </c>
    </row>
    <row r="1563" spans="2:20" x14ac:dyDescent="0.25">
      <c r="B1563" s="38" t="e">
        <f t="shared" ca="1" si="332"/>
        <v>#N/A</v>
      </c>
      <c r="C1563" s="40">
        <f>Кабельный_журнал!P1529</f>
        <v>0</v>
      </c>
      <c r="D1563" s="38" t="e">
        <f t="shared" ca="1" si="333"/>
        <v>#N/A</v>
      </c>
      <c r="E1563" s="41" t="s">
        <v>351</v>
      </c>
      <c r="F1563" s="38" t="e">
        <f t="shared" ca="1" si="334"/>
        <v>#N/A</v>
      </c>
      <c r="G1563" s="38" t="e">
        <f t="shared" si="335"/>
        <v>#N/A</v>
      </c>
      <c r="H1563" s="41" t="s">
        <v>350</v>
      </c>
      <c r="I1563" s="38" t="e">
        <f t="shared" si="336"/>
        <v>#N/A</v>
      </c>
      <c r="J1563" s="38" t="e">
        <f t="shared" si="337"/>
        <v>#N/A</v>
      </c>
      <c r="K1563" s="41" t="s">
        <v>348</v>
      </c>
      <c r="L1563" s="38">
        <f t="shared" si="338"/>
        <v>1.7500000000000002E-2</v>
      </c>
      <c r="M1563" s="38" t="e">
        <f t="shared" ca="1" si="339"/>
        <v>#N/A</v>
      </c>
      <c r="N1563" s="38" t="e">
        <f ca="1">VLOOKUP(B1563,$C$7:$T1561,13,FALSE)</f>
        <v>#N/A</v>
      </c>
      <c r="O1563" s="38" t="e">
        <f t="shared" ca="1" si="340"/>
        <v>#N/A</v>
      </c>
      <c r="P1563" s="38" t="e">
        <f t="shared" ca="1" si="341"/>
        <v>#N/A</v>
      </c>
      <c r="Q1563" s="38" t="e">
        <f t="shared" ca="1" si="342"/>
        <v>#N/A</v>
      </c>
      <c r="R1563" s="38">
        <f t="shared" si="343"/>
        <v>6000</v>
      </c>
      <c r="S1563" s="38" t="e">
        <f t="shared" ca="1" si="344"/>
        <v>#N/A</v>
      </c>
      <c r="T1563" s="38" t="e">
        <f t="shared" si="345"/>
        <v>#N/A</v>
      </c>
    </row>
    <row r="1564" spans="2:20" x14ac:dyDescent="0.25">
      <c r="B1564" s="38" t="e">
        <f t="shared" ca="1" si="332"/>
        <v>#N/A</v>
      </c>
      <c r="C1564" s="40">
        <f>Кабельный_журнал!P1530</f>
        <v>0</v>
      </c>
      <c r="D1564" s="38" t="e">
        <f t="shared" ca="1" si="333"/>
        <v>#N/A</v>
      </c>
      <c r="E1564" s="41" t="s">
        <v>351</v>
      </c>
      <c r="F1564" s="38" t="e">
        <f t="shared" ca="1" si="334"/>
        <v>#N/A</v>
      </c>
      <c r="G1564" s="38" t="e">
        <f t="shared" si="335"/>
        <v>#N/A</v>
      </c>
      <c r="H1564" s="41" t="s">
        <v>350</v>
      </c>
      <c r="I1564" s="38" t="e">
        <f t="shared" si="336"/>
        <v>#N/A</v>
      </c>
      <c r="J1564" s="38" t="e">
        <f t="shared" si="337"/>
        <v>#N/A</v>
      </c>
      <c r="K1564" s="41" t="s">
        <v>348</v>
      </c>
      <c r="L1564" s="38">
        <f t="shared" si="338"/>
        <v>1.7500000000000002E-2</v>
      </c>
      <c r="M1564" s="38" t="e">
        <f t="shared" ca="1" si="339"/>
        <v>#N/A</v>
      </c>
      <c r="N1564" s="38" t="e">
        <f ca="1">VLOOKUP(B1564,$C$7:$T1562,13,FALSE)</f>
        <v>#N/A</v>
      </c>
      <c r="O1564" s="38" t="e">
        <f t="shared" ca="1" si="340"/>
        <v>#N/A</v>
      </c>
      <c r="P1564" s="38" t="e">
        <f t="shared" ca="1" si="341"/>
        <v>#N/A</v>
      </c>
      <c r="Q1564" s="38" t="e">
        <f t="shared" ca="1" si="342"/>
        <v>#N/A</v>
      </c>
      <c r="R1564" s="38">
        <f t="shared" si="343"/>
        <v>6000</v>
      </c>
      <c r="S1564" s="38" t="e">
        <f t="shared" ca="1" si="344"/>
        <v>#N/A</v>
      </c>
      <c r="T1564" s="38" t="e">
        <f t="shared" si="345"/>
        <v>#N/A</v>
      </c>
    </row>
    <row r="1565" spans="2:20" x14ac:dyDescent="0.25">
      <c r="B1565" s="38" t="e">
        <f t="shared" ca="1" si="332"/>
        <v>#N/A</v>
      </c>
      <c r="C1565" s="40">
        <f>Кабельный_журнал!P1531</f>
        <v>0</v>
      </c>
      <c r="D1565" s="38" t="e">
        <f t="shared" ca="1" si="333"/>
        <v>#N/A</v>
      </c>
      <c r="E1565" s="41" t="s">
        <v>351</v>
      </c>
      <c r="F1565" s="38" t="e">
        <f t="shared" ca="1" si="334"/>
        <v>#N/A</v>
      </c>
      <c r="G1565" s="38" t="e">
        <f t="shared" si="335"/>
        <v>#N/A</v>
      </c>
      <c r="H1565" s="41" t="s">
        <v>350</v>
      </c>
      <c r="I1565" s="38" t="e">
        <f t="shared" si="336"/>
        <v>#N/A</v>
      </c>
      <c r="J1565" s="38" t="e">
        <f t="shared" si="337"/>
        <v>#N/A</v>
      </c>
      <c r="K1565" s="41" t="s">
        <v>348</v>
      </c>
      <c r="L1565" s="38">
        <f t="shared" si="338"/>
        <v>1.7500000000000002E-2</v>
      </c>
      <c r="M1565" s="38" t="e">
        <f t="shared" ca="1" si="339"/>
        <v>#N/A</v>
      </c>
      <c r="N1565" s="38" t="e">
        <f ca="1">VLOOKUP(B1565,$C$7:$T1563,13,FALSE)</f>
        <v>#N/A</v>
      </c>
      <c r="O1565" s="38" t="e">
        <f t="shared" ca="1" si="340"/>
        <v>#N/A</v>
      </c>
      <c r="P1565" s="38" t="e">
        <f t="shared" ca="1" si="341"/>
        <v>#N/A</v>
      </c>
      <c r="Q1565" s="38" t="e">
        <f t="shared" ca="1" si="342"/>
        <v>#N/A</v>
      </c>
      <c r="R1565" s="38">
        <f t="shared" si="343"/>
        <v>6000</v>
      </c>
      <c r="S1565" s="38" t="e">
        <f t="shared" ca="1" si="344"/>
        <v>#N/A</v>
      </c>
      <c r="T1565" s="38" t="e">
        <f t="shared" si="345"/>
        <v>#N/A</v>
      </c>
    </row>
    <row r="1566" spans="2:20" x14ac:dyDescent="0.25">
      <c r="B1566" s="38" t="e">
        <f t="shared" ca="1" si="332"/>
        <v>#N/A</v>
      </c>
      <c r="C1566" s="40">
        <f>Кабельный_журнал!P1532</f>
        <v>0</v>
      </c>
      <c r="D1566" s="38" t="e">
        <f t="shared" ca="1" si="333"/>
        <v>#N/A</v>
      </c>
      <c r="E1566" s="41" t="s">
        <v>351</v>
      </c>
      <c r="F1566" s="38" t="e">
        <f t="shared" ca="1" si="334"/>
        <v>#N/A</v>
      </c>
      <c r="G1566" s="38" t="e">
        <f t="shared" si="335"/>
        <v>#N/A</v>
      </c>
      <c r="H1566" s="41" t="s">
        <v>350</v>
      </c>
      <c r="I1566" s="38" t="e">
        <f t="shared" si="336"/>
        <v>#N/A</v>
      </c>
      <c r="J1566" s="38" t="e">
        <f t="shared" si="337"/>
        <v>#N/A</v>
      </c>
      <c r="K1566" s="41" t="s">
        <v>348</v>
      </c>
      <c r="L1566" s="38">
        <f t="shared" si="338"/>
        <v>1.7500000000000002E-2</v>
      </c>
      <c r="M1566" s="38" t="e">
        <f t="shared" ca="1" si="339"/>
        <v>#N/A</v>
      </c>
      <c r="N1566" s="38" t="e">
        <f ca="1">VLOOKUP(B1566,$C$7:$T1564,13,FALSE)</f>
        <v>#N/A</v>
      </c>
      <c r="O1566" s="38" t="e">
        <f t="shared" ca="1" si="340"/>
        <v>#N/A</v>
      </c>
      <c r="P1566" s="38" t="e">
        <f t="shared" ca="1" si="341"/>
        <v>#N/A</v>
      </c>
      <c r="Q1566" s="38" t="e">
        <f t="shared" ca="1" si="342"/>
        <v>#N/A</v>
      </c>
      <c r="R1566" s="38">
        <f t="shared" si="343"/>
        <v>6000</v>
      </c>
      <c r="S1566" s="38" t="e">
        <f t="shared" ca="1" si="344"/>
        <v>#N/A</v>
      </c>
      <c r="T1566" s="38" t="e">
        <f t="shared" si="345"/>
        <v>#N/A</v>
      </c>
    </row>
    <row r="1567" spans="2:20" x14ac:dyDescent="0.25">
      <c r="B1567" s="38" t="e">
        <f t="shared" ca="1" si="332"/>
        <v>#N/A</v>
      </c>
      <c r="C1567" s="40">
        <f>Кабельный_журнал!P1533</f>
        <v>0</v>
      </c>
      <c r="D1567" s="38" t="e">
        <f t="shared" ca="1" si="333"/>
        <v>#N/A</v>
      </c>
      <c r="E1567" s="41" t="s">
        <v>351</v>
      </c>
      <c r="F1567" s="38" t="e">
        <f t="shared" ca="1" si="334"/>
        <v>#N/A</v>
      </c>
      <c r="G1567" s="38" t="e">
        <f t="shared" si="335"/>
        <v>#N/A</v>
      </c>
      <c r="H1567" s="41" t="s">
        <v>350</v>
      </c>
      <c r="I1567" s="38" t="e">
        <f t="shared" si="336"/>
        <v>#N/A</v>
      </c>
      <c r="J1567" s="38" t="e">
        <f t="shared" si="337"/>
        <v>#N/A</v>
      </c>
      <c r="K1567" s="41" t="s">
        <v>348</v>
      </c>
      <c r="L1567" s="38">
        <f t="shared" si="338"/>
        <v>1.7500000000000002E-2</v>
      </c>
      <c r="M1567" s="38" t="e">
        <f t="shared" ca="1" si="339"/>
        <v>#N/A</v>
      </c>
      <c r="N1567" s="38" t="e">
        <f ca="1">VLOOKUP(B1567,$C$7:$T1565,13,FALSE)</f>
        <v>#N/A</v>
      </c>
      <c r="O1567" s="38" t="e">
        <f t="shared" ca="1" si="340"/>
        <v>#N/A</v>
      </c>
      <c r="P1567" s="38" t="e">
        <f t="shared" ca="1" si="341"/>
        <v>#N/A</v>
      </c>
      <c r="Q1567" s="38" t="e">
        <f t="shared" ca="1" si="342"/>
        <v>#N/A</v>
      </c>
      <c r="R1567" s="38">
        <f t="shared" si="343"/>
        <v>6000</v>
      </c>
      <c r="S1567" s="38" t="e">
        <f t="shared" ca="1" si="344"/>
        <v>#N/A</v>
      </c>
      <c r="T1567" s="38" t="e">
        <f t="shared" si="345"/>
        <v>#N/A</v>
      </c>
    </row>
    <row r="1568" spans="2:20" x14ac:dyDescent="0.25">
      <c r="B1568" s="38" t="e">
        <f t="shared" ca="1" si="332"/>
        <v>#N/A</v>
      </c>
      <c r="C1568" s="40">
        <f>Кабельный_журнал!P1534</f>
        <v>0</v>
      </c>
      <c r="D1568" s="38" t="e">
        <f t="shared" ca="1" si="333"/>
        <v>#N/A</v>
      </c>
      <c r="E1568" s="41" t="s">
        <v>351</v>
      </c>
      <c r="F1568" s="38" t="e">
        <f t="shared" ca="1" si="334"/>
        <v>#N/A</v>
      </c>
      <c r="G1568" s="38" t="e">
        <f t="shared" si="335"/>
        <v>#N/A</v>
      </c>
      <c r="H1568" s="41" t="s">
        <v>350</v>
      </c>
      <c r="I1568" s="38" t="e">
        <f t="shared" si="336"/>
        <v>#N/A</v>
      </c>
      <c r="J1568" s="38" t="e">
        <f t="shared" si="337"/>
        <v>#N/A</v>
      </c>
      <c r="K1568" s="41" t="s">
        <v>348</v>
      </c>
      <c r="L1568" s="38">
        <f t="shared" si="338"/>
        <v>1.7500000000000002E-2</v>
      </c>
      <c r="M1568" s="38" t="e">
        <f t="shared" ca="1" si="339"/>
        <v>#N/A</v>
      </c>
      <c r="N1568" s="38" t="e">
        <f ca="1">VLOOKUP(B1568,$C$7:$T1566,13,FALSE)</f>
        <v>#N/A</v>
      </c>
      <c r="O1568" s="38" t="e">
        <f t="shared" ca="1" si="340"/>
        <v>#N/A</v>
      </c>
      <c r="P1568" s="38" t="e">
        <f t="shared" ca="1" si="341"/>
        <v>#N/A</v>
      </c>
      <c r="Q1568" s="38" t="e">
        <f t="shared" ca="1" si="342"/>
        <v>#N/A</v>
      </c>
      <c r="R1568" s="38">
        <f t="shared" si="343"/>
        <v>6000</v>
      </c>
      <c r="S1568" s="38" t="e">
        <f t="shared" ca="1" si="344"/>
        <v>#N/A</v>
      </c>
      <c r="T1568" s="38" t="e">
        <f t="shared" si="345"/>
        <v>#N/A</v>
      </c>
    </row>
    <row r="1569" spans="2:20" x14ac:dyDescent="0.25">
      <c r="B1569" s="38" t="e">
        <f t="shared" ca="1" si="332"/>
        <v>#N/A</v>
      </c>
      <c r="C1569" s="40">
        <f>Кабельный_журнал!P1535</f>
        <v>0</v>
      </c>
      <c r="D1569" s="38" t="e">
        <f t="shared" ca="1" si="333"/>
        <v>#N/A</v>
      </c>
      <c r="E1569" s="41" t="s">
        <v>351</v>
      </c>
      <c r="F1569" s="38" t="e">
        <f t="shared" ca="1" si="334"/>
        <v>#N/A</v>
      </c>
      <c r="G1569" s="38" t="e">
        <f t="shared" si="335"/>
        <v>#N/A</v>
      </c>
      <c r="H1569" s="41" t="s">
        <v>350</v>
      </c>
      <c r="I1569" s="38" t="e">
        <f t="shared" si="336"/>
        <v>#N/A</v>
      </c>
      <c r="J1569" s="38" t="e">
        <f t="shared" si="337"/>
        <v>#N/A</v>
      </c>
      <c r="K1569" s="41" t="s">
        <v>348</v>
      </c>
      <c r="L1569" s="38">
        <f t="shared" si="338"/>
        <v>1.7500000000000002E-2</v>
      </c>
      <c r="M1569" s="38" t="e">
        <f t="shared" ca="1" si="339"/>
        <v>#N/A</v>
      </c>
      <c r="N1569" s="38" t="e">
        <f ca="1">VLOOKUP(B1569,$C$7:$T1567,13,FALSE)</f>
        <v>#N/A</v>
      </c>
      <c r="O1569" s="38" t="e">
        <f t="shared" ca="1" si="340"/>
        <v>#N/A</v>
      </c>
      <c r="P1569" s="38" t="e">
        <f t="shared" ca="1" si="341"/>
        <v>#N/A</v>
      </c>
      <c r="Q1569" s="38" t="e">
        <f t="shared" ca="1" si="342"/>
        <v>#N/A</v>
      </c>
      <c r="R1569" s="38">
        <f t="shared" si="343"/>
        <v>6000</v>
      </c>
      <c r="S1569" s="38" t="e">
        <f t="shared" ca="1" si="344"/>
        <v>#N/A</v>
      </c>
      <c r="T1569" s="38" t="e">
        <f t="shared" si="345"/>
        <v>#N/A</v>
      </c>
    </row>
    <row r="1570" spans="2:20" x14ac:dyDescent="0.25">
      <c r="B1570" s="38" t="e">
        <f t="shared" ca="1" si="332"/>
        <v>#N/A</v>
      </c>
      <c r="C1570" s="40">
        <f>Кабельный_журнал!P1536</f>
        <v>0</v>
      </c>
      <c r="D1570" s="38" t="e">
        <f t="shared" ca="1" si="333"/>
        <v>#N/A</v>
      </c>
      <c r="E1570" s="41" t="s">
        <v>351</v>
      </c>
      <c r="F1570" s="38" t="e">
        <f t="shared" ca="1" si="334"/>
        <v>#N/A</v>
      </c>
      <c r="G1570" s="38" t="e">
        <f t="shared" si="335"/>
        <v>#N/A</v>
      </c>
      <c r="H1570" s="41" t="s">
        <v>350</v>
      </c>
      <c r="I1570" s="38" t="e">
        <f t="shared" si="336"/>
        <v>#N/A</v>
      </c>
      <c r="J1570" s="38" t="e">
        <f t="shared" si="337"/>
        <v>#N/A</v>
      </c>
      <c r="K1570" s="41" t="s">
        <v>348</v>
      </c>
      <c r="L1570" s="38">
        <f t="shared" si="338"/>
        <v>1.7500000000000002E-2</v>
      </c>
      <c r="M1570" s="38" t="e">
        <f t="shared" ca="1" si="339"/>
        <v>#N/A</v>
      </c>
      <c r="N1570" s="38" t="e">
        <f ca="1">VLOOKUP(B1570,$C$7:$T1568,13,FALSE)</f>
        <v>#N/A</v>
      </c>
      <c r="O1570" s="38" t="e">
        <f t="shared" ca="1" si="340"/>
        <v>#N/A</v>
      </c>
      <c r="P1570" s="38" t="e">
        <f t="shared" ca="1" si="341"/>
        <v>#N/A</v>
      </c>
      <c r="Q1570" s="38" t="e">
        <f t="shared" ca="1" si="342"/>
        <v>#N/A</v>
      </c>
      <c r="R1570" s="38">
        <f t="shared" si="343"/>
        <v>6000</v>
      </c>
      <c r="S1570" s="38" t="e">
        <f t="shared" ca="1" si="344"/>
        <v>#N/A</v>
      </c>
      <c r="T1570" s="38" t="e">
        <f t="shared" si="345"/>
        <v>#N/A</v>
      </c>
    </row>
    <row r="1571" spans="2:20" x14ac:dyDescent="0.25">
      <c r="B1571" s="38" t="e">
        <f t="shared" ca="1" si="332"/>
        <v>#N/A</v>
      </c>
      <c r="C1571" s="40">
        <f>Кабельный_журнал!P1537</f>
        <v>0</v>
      </c>
      <c r="D1571" s="38" t="e">
        <f t="shared" ca="1" si="333"/>
        <v>#N/A</v>
      </c>
      <c r="E1571" s="41" t="s">
        <v>351</v>
      </c>
      <c r="F1571" s="38" t="e">
        <f t="shared" ca="1" si="334"/>
        <v>#N/A</v>
      </c>
      <c r="G1571" s="38" t="e">
        <f t="shared" si="335"/>
        <v>#N/A</v>
      </c>
      <c r="H1571" s="41" t="s">
        <v>350</v>
      </c>
      <c r="I1571" s="38" t="e">
        <f t="shared" si="336"/>
        <v>#N/A</v>
      </c>
      <c r="J1571" s="38" t="e">
        <f t="shared" si="337"/>
        <v>#N/A</v>
      </c>
      <c r="K1571" s="41" t="s">
        <v>348</v>
      </c>
      <c r="L1571" s="38">
        <f t="shared" si="338"/>
        <v>1.7500000000000002E-2</v>
      </c>
      <c r="M1571" s="38" t="e">
        <f t="shared" ca="1" si="339"/>
        <v>#N/A</v>
      </c>
      <c r="N1571" s="38" t="e">
        <f ca="1">VLOOKUP(B1571,$C$7:$T1569,13,FALSE)</f>
        <v>#N/A</v>
      </c>
      <c r="O1571" s="38" t="e">
        <f t="shared" ca="1" si="340"/>
        <v>#N/A</v>
      </c>
      <c r="P1571" s="38" t="e">
        <f t="shared" ca="1" si="341"/>
        <v>#N/A</v>
      </c>
      <c r="Q1571" s="38" t="e">
        <f t="shared" ca="1" si="342"/>
        <v>#N/A</v>
      </c>
      <c r="R1571" s="38">
        <f t="shared" si="343"/>
        <v>6000</v>
      </c>
      <c r="S1571" s="38" t="e">
        <f t="shared" ca="1" si="344"/>
        <v>#N/A</v>
      </c>
      <c r="T1571" s="38" t="e">
        <f t="shared" si="345"/>
        <v>#N/A</v>
      </c>
    </row>
    <row r="1572" spans="2:20" x14ac:dyDescent="0.25">
      <c r="B1572" s="38" t="e">
        <f t="shared" ca="1" si="332"/>
        <v>#N/A</v>
      </c>
      <c r="C1572" s="40">
        <f>Кабельный_журнал!P1538</f>
        <v>0</v>
      </c>
      <c r="D1572" s="38" t="e">
        <f t="shared" ca="1" si="333"/>
        <v>#N/A</v>
      </c>
      <c r="E1572" s="41" t="s">
        <v>351</v>
      </c>
      <c r="F1572" s="38" t="e">
        <f t="shared" ca="1" si="334"/>
        <v>#N/A</v>
      </c>
      <c r="G1572" s="38" t="e">
        <f t="shared" si="335"/>
        <v>#N/A</v>
      </c>
      <c r="H1572" s="41" t="s">
        <v>350</v>
      </c>
      <c r="I1572" s="38" t="e">
        <f t="shared" si="336"/>
        <v>#N/A</v>
      </c>
      <c r="J1572" s="38" t="e">
        <f t="shared" si="337"/>
        <v>#N/A</v>
      </c>
      <c r="K1572" s="41" t="s">
        <v>348</v>
      </c>
      <c r="L1572" s="38">
        <f t="shared" si="338"/>
        <v>1.7500000000000002E-2</v>
      </c>
      <c r="M1572" s="38" t="e">
        <f t="shared" ca="1" si="339"/>
        <v>#N/A</v>
      </c>
      <c r="N1572" s="38" t="e">
        <f ca="1">VLOOKUP(B1572,$C$7:$T1570,13,FALSE)</f>
        <v>#N/A</v>
      </c>
      <c r="O1572" s="38" t="e">
        <f t="shared" ca="1" si="340"/>
        <v>#N/A</v>
      </c>
      <c r="P1572" s="38" t="e">
        <f t="shared" ca="1" si="341"/>
        <v>#N/A</v>
      </c>
      <c r="Q1572" s="38" t="e">
        <f t="shared" ca="1" si="342"/>
        <v>#N/A</v>
      </c>
      <c r="R1572" s="38">
        <f t="shared" si="343"/>
        <v>6000</v>
      </c>
      <c r="S1572" s="38" t="e">
        <f t="shared" ca="1" si="344"/>
        <v>#N/A</v>
      </c>
      <c r="T1572" s="38" t="e">
        <f t="shared" si="345"/>
        <v>#N/A</v>
      </c>
    </row>
    <row r="1573" spans="2:20" x14ac:dyDescent="0.25">
      <c r="B1573" s="38" t="e">
        <f t="shared" ca="1" si="332"/>
        <v>#N/A</v>
      </c>
      <c r="C1573" s="40">
        <f>Кабельный_журнал!P1539</f>
        <v>0</v>
      </c>
      <c r="D1573" s="38" t="e">
        <f t="shared" ca="1" si="333"/>
        <v>#N/A</v>
      </c>
      <c r="E1573" s="41" t="s">
        <v>351</v>
      </c>
      <c r="F1573" s="38" t="e">
        <f t="shared" ca="1" si="334"/>
        <v>#N/A</v>
      </c>
      <c r="G1573" s="38" t="e">
        <f t="shared" si="335"/>
        <v>#N/A</v>
      </c>
      <c r="H1573" s="41" t="s">
        <v>350</v>
      </c>
      <c r="I1573" s="38" t="e">
        <f t="shared" si="336"/>
        <v>#N/A</v>
      </c>
      <c r="J1573" s="38" t="e">
        <f t="shared" si="337"/>
        <v>#N/A</v>
      </c>
      <c r="K1573" s="41" t="s">
        <v>348</v>
      </c>
      <c r="L1573" s="38">
        <f t="shared" si="338"/>
        <v>1.7500000000000002E-2</v>
      </c>
      <c r="M1573" s="38" t="e">
        <f t="shared" ca="1" si="339"/>
        <v>#N/A</v>
      </c>
      <c r="N1573" s="38" t="e">
        <f ca="1">VLOOKUP(B1573,$C$7:$T1571,13,FALSE)</f>
        <v>#N/A</v>
      </c>
      <c r="O1573" s="38" t="e">
        <f t="shared" ca="1" si="340"/>
        <v>#N/A</v>
      </c>
      <c r="P1573" s="38" t="e">
        <f t="shared" ca="1" si="341"/>
        <v>#N/A</v>
      </c>
      <c r="Q1573" s="38" t="e">
        <f t="shared" ca="1" si="342"/>
        <v>#N/A</v>
      </c>
      <c r="R1573" s="38">
        <f t="shared" si="343"/>
        <v>6000</v>
      </c>
      <c r="S1573" s="38" t="e">
        <f t="shared" ca="1" si="344"/>
        <v>#N/A</v>
      </c>
      <c r="T1573" s="38" t="e">
        <f t="shared" si="345"/>
        <v>#N/A</v>
      </c>
    </row>
    <row r="1574" spans="2:20" x14ac:dyDescent="0.25">
      <c r="B1574" s="38" t="e">
        <f t="shared" ca="1" si="332"/>
        <v>#N/A</v>
      </c>
      <c r="C1574" s="40">
        <f>Кабельный_журнал!P1540</f>
        <v>0</v>
      </c>
      <c r="D1574" s="38" t="e">
        <f t="shared" ca="1" si="333"/>
        <v>#N/A</v>
      </c>
      <c r="E1574" s="41" t="s">
        <v>351</v>
      </c>
      <c r="F1574" s="38" t="e">
        <f t="shared" ca="1" si="334"/>
        <v>#N/A</v>
      </c>
      <c r="G1574" s="38" t="e">
        <f t="shared" si="335"/>
        <v>#N/A</v>
      </c>
      <c r="H1574" s="41" t="s">
        <v>350</v>
      </c>
      <c r="I1574" s="38" t="e">
        <f t="shared" si="336"/>
        <v>#N/A</v>
      </c>
      <c r="J1574" s="38" t="e">
        <f t="shared" si="337"/>
        <v>#N/A</v>
      </c>
      <c r="K1574" s="41" t="s">
        <v>348</v>
      </c>
      <c r="L1574" s="38">
        <f t="shared" si="338"/>
        <v>1.7500000000000002E-2</v>
      </c>
      <c r="M1574" s="38" t="e">
        <f t="shared" ca="1" si="339"/>
        <v>#N/A</v>
      </c>
      <c r="N1574" s="38" t="e">
        <f ca="1">VLOOKUP(B1574,$C$7:$T1572,13,FALSE)</f>
        <v>#N/A</v>
      </c>
      <c r="O1574" s="38" t="e">
        <f t="shared" ca="1" si="340"/>
        <v>#N/A</v>
      </c>
      <c r="P1574" s="38" t="e">
        <f t="shared" ca="1" si="341"/>
        <v>#N/A</v>
      </c>
      <c r="Q1574" s="38" t="e">
        <f t="shared" ca="1" si="342"/>
        <v>#N/A</v>
      </c>
      <c r="R1574" s="38">
        <f t="shared" si="343"/>
        <v>6000</v>
      </c>
      <c r="S1574" s="38" t="e">
        <f t="shared" ca="1" si="344"/>
        <v>#N/A</v>
      </c>
      <c r="T1574" s="38" t="e">
        <f t="shared" si="345"/>
        <v>#N/A</v>
      </c>
    </row>
    <row r="1575" spans="2:20" x14ac:dyDescent="0.25">
      <c r="B1575" s="38" t="e">
        <f t="shared" ref="B1575:B1638" ca="1" si="346">VLOOKUP(C1575,Кабельный_журнал,2,FALSE)</f>
        <v>#N/A</v>
      </c>
      <c r="C1575" s="40">
        <f>Кабельный_журнал!P1541</f>
        <v>0</v>
      </c>
      <c r="D1575" s="38" t="e">
        <f t="shared" ref="D1575:D1638" ca="1" si="347">B1575&amp;"-"&amp;C1575</f>
        <v>#N/A</v>
      </c>
      <c r="E1575" s="41" t="s">
        <v>351</v>
      </c>
      <c r="F1575" s="38" t="e">
        <f t="shared" ref="F1575:F1638" ca="1" si="348">VLOOKUP(C1575,Кабельный_журнал,8,FALSE)</f>
        <v>#N/A</v>
      </c>
      <c r="G1575" s="38" t="e">
        <f t="shared" ref="G1575:G1638" si="349">VLOOKUP(C1575,Исходные_данные,21,FALSE)</f>
        <v>#N/A</v>
      </c>
      <c r="H1575" s="41" t="s">
        <v>350</v>
      </c>
      <c r="I1575" s="38" t="e">
        <f t="shared" ref="I1575:I1638" si="350">VLOOKUP(C1575,Исходные_данные,22,FALSE)</f>
        <v>#N/A</v>
      </c>
      <c r="J1575" s="38" t="e">
        <f t="shared" ref="J1575:J1638" si="351">I1575</f>
        <v>#N/A</v>
      </c>
      <c r="K1575" s="41" t="s">
        <v>348</v>
      </c>
      <c r="L1575" s="38">
        <f t="shared" ref="L1575:L1638" si="352">VLOOKUP(K1575,$K$2:$L$3,2,FALSE)</f>
        <v>1.7500000000000002E-2</v>
      </c>
      <c r="M1575" s="38" t="e">
        <f t="shared" ref="M1575:M1638" ca="1" si="353">L1575*F1575*(1/I1575+1/J1575)</f>
        <v>#N/A</v>
      </c>
      <c r="N1575" s="38" t="e">
        <f ca="1">VLOOKUP(B1575,$C$7:$T1573,13,FALSE)</f>
        <v>#N/A</v>
      </c>
      <c r="O1575" s="38" t="e">
        <f t="shared" ref="O1575:O1638" ca="1" si="354">L1575+M1575</f>
        <v>#N/A</v>
      </c>
      <c r="P1575" s="38" t="e">
        <f t="shared" ref="P1575:P1638" ca="1" si="355">220/O1575</f>
        <v>#N/A</v>
      </c>
      <c r="Q1575" s="38" t="e">
        <f t="shared" ref="Q1575:Q1638" ca="1" si="356">O1575/G1575</f>
        <v>#N/A</v>
      </c>
      <c r="R1575" s="38">
        <f t="shared" ref="R1575:R1638" si="357">VLOOKUP(H1575,$W$2:$Y$12,3,FALSE)</f>
        <v>6000</v>
      </c>
      <c r="S1575" s="38" t="e">
        <f t="shared" ref="S1575:S1638" ca="1" si="358">_xlfn.IFS(E1575="щит",IF(P1575&gt;R1575,"Увел сеч",IF(T1575&gt;P1575,"Увел сеч","tср&lt;5с")),E1575="потреб",IF(P1575&gt;R1575,"Увел сеч",IF(T1575&gt;P1575,"Увел сеч","tср&lt;0.4с")))</f>
        <v>#N/A</v>
      </c>
      <c r="T1575" s="38" t="e">
        <f t="shared" ref="T1575:T1638" si="359">G1575*VLOOKUP(H1575,$W$2:$Y$12,2,FALSE)</f>
        <v>#N/A</v>
      </c>
    </row>
    <row r="1576" spans="2:20" x14ac:dyDescent="0.25">
      <c r="B1576" s="38" t="e">
        <f t="shared" ca="1" si="346"/>
        <v>#N/A</v>
      </c>
      <c r="C1576" s="40">
        <f>Кабельный_журнал!P1542</f>
        <v>0</v>
      </c>
      <c r="D1576" s="38" t="e">
        <f t="shared" ca="1" si="347"/>
        <v>#N/A</v>
      </c>
      <c r="E1576" s="41" t="s">
        <v>351</v>
      </c>
      <c r="F1576" s="38" t="e">
        <f t="shared" ca="1" si="348"/>
        <v>#N/A</v>
      </c>
      <c r="G1576" s="38" t="e">
        <f t="shared" si="349"/>
        <v>#N/A</v>
      </c>
      <c r="H1576" s="41" t="s">
        <v>350</v>
      </c>
      <c r="I1576" s="38" t="e">
        <f t="shared" si="350"/>
        <v>#N/A</v>
      </c>
      <c r="J1576" s="38" t="e">
        <f t="shared" si="351"/>
        <v>#N/A</v>
      </c>
      <c r="K1576" s="41" t="s">
        <v>348</v>
      </c>
      <c r="L1576" s="38">
        <f t="shared" si="352"/>
        <v>1.7500000000000002E-2</v>
      </c>
      <c r="M1576" s="38" t="e">
        <f t="shared" ca="1" si="353"/>
        <v>#N/A</v>
      </c>
      <c r="N1576" s="38" t="e">
        <f ca="1">VLOOKUP(B1576,$C$7:$T1574,13,FALSE)</f>
        <v>#N/A</v>
      </c>
      <c r="O1576" s="38" t="e">
        <f t="shared" ca="1" si="354"/>
        <v>#N/A</v>
      </c>
      <c r="P1576" s="38" t="e">
        <f t="shared" ca="1" si="355"/>
        <v>#N/A</v>
      </c>
      <c r="Q1576" s="38" t="e">
        <f t="shared" ca="1" si="356"/>
        <v>#N/A</v>
      </c>
      <c r="R1576" s="38">
        <f t="shared" si="357"/>
        <v>6000</v>
      </c>
      <c r="S1576" s="38" t="e">
        <f t="shared" ca="1" si="358"/>
        <v>#N/A</v>
      </c>
      <c r="T1576" s="38" t="e">
        <f t="shared" si="359"/>
        <v>#N/A</v>
      </c>
    </row>
    <row r="1577" spans="2:20" x14ac:dyDescent="0.25">
      <c r="B1577" s="38" t="e">
        <f t="shared" ca="1" si="346"/>
        <v>#N/A</v>
      </c>
      <c r="C1577" s="40">
        <f>Кабельный_журнал!P1543</f>
        <v>0</v>
      </c>
      <c r="D1577" s="38" t="e">
        <f t="shared" ca="1" si="347"/>
        <v>#N/A</v>
      </c>
      <c r="E1577" s="41" t="s">
        <v>351</v>
      </c>
      <c r="F1577" s="38" t="e">
        <f t="shared" ca="1" si="348"/>
        <v>#N/A</v>
      </c>
      <c r="G1577" s="38" t="e">
        <f t="shared" si="349"/>
        <v>#N/A</v>
      </c>
      <c r="H1577" s="41" t="s">
        <v>350</v>
      </c>
      <c r="I1577" s="38" t="e">
        <f t="shared" si="350"/>
        <v>#N/A</v>
      </c>
      <c r="J1577" s="38" t="e">
        <f t="shared" si="351"/>
        <v>#N/A</v>
      </c>
      <c r="K1577" s="41" t="s">
        <v>348</v>
      </c>
      <c r="L1577" s="38">
        <f t="shared" si="352"/>
        <v>1.7500000000000002E-2</v>
      </c>
      <c r="M1577" s="38" t="e">
        <f t="shared" ca="1" si="353"/>
        <v>#N/A</v>
      </c>
      <c r="N1577" s="38" t="e">
        <f ca="1">VLOOKUP(B1577,$C$7:$T1575,13,FALSE)</f>
        <v>#N/A</v>
      </c>
      <c r="O1577" s="38" t="e">
        <f t="shared" ca="1" si="354"/>
        <v>#N/A</v>
      </c>
      <c r="P1577" s="38" t="e">
        <f t="shared" ca="1" si="355"/>
        <v>#N/A</v>
      </c>
      <c r="Q1577" s="38" t="e">
        <f t="shared" ca="1" si="356"/>
        <v>#N/A</v>
      </c>
      <c r="R1577" s="38">
        <f t="shared" si="357"/>
        <v>6000</v>
      </c>
      <c r="S1577" s="38" t="e">
        <f t="shared" ca="1" si="358"/>
        <v>#N/A</v>
      </c>
      <c r="T1577" s="38" t="e">
        <f t="shared" si="359"/>
        <v>#N/A</v>
      </c>
    </row>
    <row r="1578" spans="2:20" x14ac:dyDescent="0.25">
      <c r="B1578" s="38" t="e">
        <f t="shared" ca="1" si="346"/>
        <v>#N/A</v>
      </c>
      <c r="C1578" s="40">
        <f>Кабельный_журнал!P1544</f>
        <v>0</v>
      </c>
      <c r="D1578" s="38" t="e">
        <f t="shared" ca="1" si="347"/>
        <v>#N/A</v>
      </c>
      <c r="E1578" s="41" t="s">
        <v>351</v>
      </c>
      <c r="F1578" s="38" t="e">
        <f t="shared" ca="1" si="348"/>
        <v>#N/A</v>
      </c>
      <c r="G1578" s="38" t="e">
        <f t="shared" si="349"/>
        <v>#N/A</v>
      </c>
      <c r="H1578" s="41" t="s">
        <v>350</v>
      </c>
      <c r="I1578" s="38" t="e">
        <f t="shared" si="350"/>
        <v>#N/A</v>
      </c>
      <c r="J1578" s="38" t="e">
        <f t="shared" si="351"/>
        <v>#N/A</v>
      </c>
      <c r="K1578" s="41" t="s">
        <v>348</v>
      </c>
      <c r="L1578" s="38">
        <f t="shared" si="352"/>
        <v>1.7500000000000002E-2</v>
      </c>
      <c r="M1578" s="38" t="e">
        <f t="shared" ca="1" si="353"/>
        <v>#N/A</v>
      </c>
      <c r="N1578" s="38" t="e">
        <f ca="1">VLOOKUP(B1578,$C$7:$T1576,13,FALSE)</f>
        <v>#N/A</v>
      </c>
      <c r="O1578" s="38" t="e">
        <f t="shared" ca="1" si="354"/>
        <v>#N/A</v>
      </c>
      <c r="P1578" s="38" t="e">
        <f t="shared" ca="1" si="355"/>
        <v>#N/A</v>
      </c>
      <c r="Q1578" s="38" t="e">
        <f t="shared" ca="1" si="356"/>
        <v>#N/A</v>
      </c>
      <c r="R1578" s="38">
        <f t="shared" si="357"/>
        <v>6000</v>
      </c>
      <c r="S1578" s="38" t="e">
        <f t="shared" ca="1" si="358"/>
        <v>#N/A</v>
      </c>
      <c r="T1578" s="38" t="e">
        <f t="shared" si="359"/>
        <v>#N/A</v>
      </c>
    </row>
    <row r="1579" spans="2:20" x14ac:dyDescent="0.25">
      <c r="B1579" s="38" t="e">
        <f t="shared" ca="1" si="346"/>
        <v>#N/A</v>
      </c>
      <c r="C1579" s="40">
        <f>Кабельный_журнал!P1545</f>
        <v>0</v>
      </c>
      <c r="D1579" s="38" t="e">
        <f t="shared" ca="1" si="347"/>
        <v>#N/A</v>
      </c>
      <c r="E1579" s="41" t="s">
        <v>351</v>
      </c>
      <c r="F1579" s="38" t="e">
        <f t="shared" ca="1" si="348"/>
        <v>#N/A</v>
      </c>
      <c r="G1579" s="38" t="e">
        <f t="shared" si="349"/>
        <v>#N/A</v>
      </c>
      <c r="H1579" s="41" t="s">
        <v>350</v>
      </c>
      <c r="I1579" s="38" t="e">
        <f t="shared" si="350"/>
        <v>#N/A</v>
      </c>
      <c r="J1579" s="38" t="e">
        <f t="shared" si="351"/>
        <v>#N/A</v>
      </c>
      <c r="K1579" s="41" t="s">
        <v>348</v>
      </c>
      <c r="L1579" s="38">
        <f t="shared" si="352"/>
        <v>1.7500000000000002E-2</v>
      </c>
      <c r="M1579" s="38" t="e">
        <f t="shared" ca="1" si="353"/>
        <v>#N/A</v>
      </c>
      <c r="N1579" s="38" t="e">
        <f ca="1">VLOOKUP(B1579,$C$7:$T1577,13,FALSE)</f>
        <v>#N/A</v>
      </c>
      <c r="O1579" s="38" t="e">
        <f t="shared" ca="1" si="354"/>
        <v>#N/A</v>
      </c>
      <c r="P1579" s="38" t="e">
        <f t="shared" ca="1" si="355"/>
        <v>#N/A</v>
      </c>
      <c r="Q1579" s="38" t="e">
        <f t="shared" ca="1" si="356"/>
        <v>#N/A</v>
      </c>
      <c r="R1579" s="38">
        <f t="shared" si="357"/>
        <v>6000</v>
      </c>
      <c r="S1579" s="38" t="e">
        <f t="shared" ca="1" si="358"/>
        <v>#N/A</v>
      </c>
      <c r="T1579" s="38" t="e">
        <f t="shared" si="359"/>
        <v>#N/A</v>
      </c>
    </row>
    <row r="1580" spans="2:20" x14ac:dyDescent="0.25">
      <c r="B1580" s="38" t="e">
        <f t="shared" ca="1" si="346"/>
        <v>#N/A</v>
      </c>
      <c r="C1580" s="40">
        <f>Кабельный_журнал!P1546</f>
        <v>0</v>
      </c>
      <c r="D1580" s="38" t="e">
        <f t="shared" ca="1" si="347"/>
        <v>#N/A</v>
      </c>
      <c r="E1580" s="41" t="s">
        <v>351</v>
      </c>
      <c r="F1580" s="38" t="e">
        <f t="shared" ca="1" si="348"/>
        <v>#N/A</v>
      </c>
      <c r="G1580" s="38" t="e">
        <f t="shared" si="349"/>
        <v>#N/A</v>
      </c>
      <c r="H1580" s="41" t="s">
        <v>350</v>
      </c>
      <c r="I1580" s="38" t="e">
        <f t="shared" si="350"/>
        <v>#N/A</v>
      </c>
      <c r="J1580" s="38" t="e">
        <f t="shared" si="351"/>
        <v>#N/A</v>
      </c>
      <c r="K1580" s="41" t="s">
        <v>348</v>
      </c>
      <c r="L1580" s="38">
        <f t="shared" si="352"/>
        <v>1.7500000000000002E-2</v>
      </c>
      <c r="M1580" s="38" t="e">
        <f t="shared" ca="1" si="353"/>
        <v>#N/A</v>
      </c>
      <c r="N1580" s="38" t="e">
        <f ca="1">VLOOKUP(B1580,$C$7:$T1578,13,FALSE)</f>
        <v>#N/A</v>
      </c>
      <c r="O1580" s="38" t="e">
        <f t="shared" ca="1" si="354"/>
        <v>#N/A</v>
      </c>
      <c r="P1580" s="38" t="e">
        <f t="shared" ca="1" si="355"/>
        <v>#N/A</v>
      </c>
      <c r="Q1580" s="38" t="e">
        <f t="shared" ca="1" si="356"/>
        <v>#N/A</v>
      </c>
      <c r="R1580" s="38">
        <f t="shared" si="357"/>
        <v>6000</v>
      </c>
      <c r="S1580" s="38" t="e">
        <f t="shared" ca="1" si="358"/>
        <v>#N/A</v>
      </c>
      <c r="T1580" s="38" t="e">
        <f t="shared" si="359"/>
        <v>#N/A</v>
      </c>
    </row>
    <row r="1581" spans="2:20" x14ac:dyDescent="0.25">
      <c r="B1581" s="38" t="e">
        <f t="shared" ca="1" si="346"/>
        <v>#N/A</v>
      </c>
      <c r="C1581" s="40">
        <f>Кабельный_журнал!P1547</f>
        <v>0</v>
      </c>
      <c r="D1581" s="38" t="e">
        <f t="shared" ca="1" si="347"/>
        <v>#N/A</v>
      </c>
      <c r="E1581" s="41" t="s">
        <v>351</v>
      </c>
      <c r="F1581" s="38" t="e">
        <f t="shared" ca="1" si="348"/>
        <v>#N/A</v>
      </c>
      <c r="G1581" s="38" t="e">
        <f t="shared" si="349"/>
        <v>#N/A</v>
      </c>
      <c r="H1581" s="41" t="s">
        <v>350</v>
      </c>
      <c r="I1581" s="38" t="e">
        <f t="shared" si="350"/>
        <v>#N/A</v>
      </c>
      <c r="J1581" s="38" t="e">
        <f t="shared" si="351"/>
        <v>#N/A</v>
      </c>
      <c r="K1581" s="41" t="s">
        <v>348</v>
      </c>
      <c r="L1581" s="38">
        <f t="shared" si="352"/>
        <v>1.7500000000000002E-2</v>
      </c>
      <c r="M1581" s="38" t="e">
        <f t="shared" ca="1" si="353"/>
        <v>#N/A</v>
      </c>
      <c r="N1581" s="38" t="e">
        <f ca="1">VLOOKUP(B1581,$C$7:$T1579,13,FALSE)</f>
        <v>#N/A</v>
      </c>
      <c r="O1581" s="38" t="e">
        <f t="shared" ca="1" si="354"/>
        <v>#N/A</v>
      </c>
      <c r="P1581" s="38" t="e">
        <f t="shared" ca="1" si="355"/>
        <v>#N/A</v>
      </c>
      <c r="Q1581" s="38" t="e">
        <f t="shared" ca="1" si="356"/>
        <v>#N/A</v>
      </c>
      <c r="R1581" s="38">
        <f t="shared" si="357"/>
        <v>6000</v>
      </c>
      <c r="S1581" s="38" t="e">
        <f t="shared" ca="1" si="358"/>
        <v>#N/A</v>
      </c>
      <c r="T1581" s="38" t="e">
        <f t="shared" si="359"/>
        <v>#N/A</v>
      </c>
    </row>
    <row r="1582" spans="2:20" x14ac:dyDescent="0.25">
      <c r="B1582" s="38" t="e">
        <f t="shared" ca="1" si="346"/>
        <v>#N/A</v>
      </c>
      <c r="C1582" s="40">
        <f>Кабельный_журнал!P1548</f>
        <v>0</v>
      </c>
      <c r="D1582" s="38" t="e">
        <f t="shared" ca="1" si="347"/>
        <v>#N/A</v>
      </c>
      <c r="E1582" s="41" t="s">
        <v>351</v>
      </c>
      <c r="F1582" s="38" t="e">
        <f t="shared" ca="1" si="348"/>
        <v>#N/A</v>
      </c>
      <c r="G1582" s="38" t="e">
        <f t="shared" si="349"/>
        <v>#N/A</v>
      </c>
      <c r="H1582" s="41" t="s">
        <v>350</v>
      </c>
      <c r="I1582" s="38" t="e">
        <f t="shared" si="350"/>
        <v>#N/A</v>
      </c>
      <c r="J1582" s="38" t="e">
        <f t="shared" si="351"/>
        <v>#N/A</v>
      </c>
      <c r="K1582" s="41" t="s">
        <v>348</v>
      </c>
      <c r="L1582" s="38">
        <f t="shared" si="352"/>
        <v>1.7500000000000002E-2</v>
      </c>
      <c r="M1582" s="38" t="e">
        <f t="shared" ca="1" si="353"/>
        <v>#N/A</v>
      </c>
      <c r="N1582" s="38" t="e">
        <f ca="1">VLOOKUP(B1582,$C$7:$T1580,13,FALSE)</f>
        <v>#N/A</v>
      </c>
      <c r="O1582" s="38" t="e">
        <f t="shared" ca="1" si="354"/>
        <v>#N/A</v>
      </c>
      <c r="P1582" s="38" t="e">
        <f t="shared" ca="1" si="355"/>
        <v>#N/A</v>
      </c>
      <c r="Q1582" s="38" t="e">
        <f t="shared" ca="1" si="356"/>
        <v>#N/A</v>
      </c>
      <c r="R1582" s="38">
        <f t="shared" si="357"/>
        <v>6000</v>
      </c>
      <c r="S1582" s="38" t="e">
        <f t="shared" ca="1" si="358"/>
        <v>#N/A</v>
      </c>
      <c r="T1582" s="38" t="e">
        <f t="shared" si="359"/>
        <v>#N/A</v>
      </c>
    </row>
    <row r="1583" spans="2:20" x14ac:dyDescent="0.25">
      <c r="B1583" s="38" t="e">
        <f t="shared" ca="1" si="346"/>
        <v>#N/A</v>
      </c>
      <c r="C1583" s="40">
        <f>Кабельный_журнал!P1549</f>
        <v>0</v>
      </c>
      <c r="D1583" s="38" t="e">
        <f t="shared" ca="1" si="347"/>
        <v>#N/A</v>
      </c>
      <c r="E1583" s="41" t="s">
        <v>351</v>
      </c>
      <c r="F1583" s="38" t="e">
        <f t="shared" ca="1" si="348"/>
        <v>#N/A</v>
      </c>
      <c r="G1583" s="38" t="e">
        <f t="shared" si="349"/>
        <v>#N/A</v>
      </c>
      <c r="H1583" s="41" t="s">
        <v>350</v>
      </c>
      <c r="I1583" s="38" t="e">
        <f t="shared" si="350"/>
        <v>#N/A</v>
      </c>
      <c r="J1583" s="38" t="e">
        <f t="shared" si="351"/>
        <v>#N/A</v>
      </c>
      <c r="K1583" s="41" t="s">
        <v>348</v>
      </c>
      <c r="L1583" s="38">
        <f t="shared" si="352"/>
        <v>1.7500000000000002E-2</v>
      </c>
      <c r="M1583" s="38" t="e">
        <f t="shared" ca="1" si="353"/>
        <v>#N/A</v>
      </c>
      <c r="N1583" s="38" t="e">
        <f ca="1">VLOOKUP(B1583,$C$7:$T1581,13,FALSE)</f>
        <v>#N/A</v>
      </c>
      <c r="O1583" s="38" t="e">
        <f t="shared" ca="1" si="354"/>
        <v>#N/A</v>
      </c>
      <c r="P1583" s="38" t="e">
        <f t="shared" ca="1" si="355"/>
        <v>#N/A</v>
      </c>
      <c r="Q1583" s="38" t="e">
        <f t="shared" ca="1" si="356"/>
        <v>#N/A</v>
      </c>
      <c r="R1583" s="38">
        <f t="shared" si="357"/>
        <v>6000</v>
      </c>
      <c r="S1583" s="38" t="e">
        <f t="shared" ca="1" si="358"/>
        <v>#N/A</v>
      </c>
      <c r="T1583" s="38" t="e">
        <f t="shared" si="359"/>
        <v>#N/A</v>
      </c>
    </row>
    <row r="1584" spans="2:20" x14ac:dyDescent="0.25">
      <c r="B1584" s="38" t="e">
        <f t="shared" ca="1" si="346"/>
        <v>#N/A</v>
      </c>
      <c r="C1584" s="40">
        <f>Кабельный_журнал!P1550</f>
        <v>0</v>
      </c>
      <c r="D1584" s="38" t="e">
        <f t="shared" ca="1" si="347"/>
        <v>#N/A</v>
      </c>
      <c r="E1584" s="41" t="s">
        <v>351</v>
      </c>
      <c r="F1584" s="38" t="e">
        <f t="shared" ca="1" si="348"/>
        <v>#N/A</v>
      </c>
      <c r="G1584" s="38" t="e">
        <f t="shared" si="349"/>
        <v>#N/A</v>
      </c>
      <c r="H1584" s="41" t="s">
        <v>350</v>
      </c>
      <c r="I1584" s="38" t="e">
        <f t="shared" si="350"/>
        <v>#N/A</v>
      </c>
      <c r="J1584" s="38" t="e">
        <f t="shared" si="351"/>
        <v>#N/A</v>
      </c>
      <c r="K1584" s="41" t="s">
        <v>348</v>
      </c>
      <c r="L1584" s="38">
        <f t="shared" si="352"/>
        <v>1.7500000000000002E-2</v>
      </c>
      <c r="M1584" s="38" t="e">
        <f t="shared" ca="1" si="353"/>
        <v>#N/A</v>
      </c>
      <c r="N1584" s="38" t="e">
        <f ca="1">VLOOKUP(B1584,$C$7:$T1582,13,FALSE)</f>
        <v>#N/A</v>
      </c>
      <c r="O1584" s="38" t="e">
        <f t="shared" ca="1" si="354"/>
        <v>#N/A</v>
      </c>
      <c r="P1584" s="38" t="e">
        <f t="shared" ca="1" si="355"/>
        <v>#N/A</v>
      </c>
      <c r="Q1584" s="38" t="e">
        <f t="shared" ca="1" si="356"/>
        <v>#N/A</v>
      </c>
      <c r="R1584" s="38">
        <f t="shared" si="357"/>
        <v>6000</v>
      </c>
      <c r="S1584" s="38" t="e">
        <f t="shared" ca="1" si="358"/>
        <v>#N/A</v>
      </c>
      <c r="T1584" s="38" t="e">
        <f t="shared" si="359"/>
        <v>#N/A</v>
      </c>
    </row>
    <row r="1585" spans="2:20" x14ac:dyDescent="0.25">
      <c r="B1585" s="38" t="e">
        <f t="shared" ca="1" si="346"/>
        <v>#N/A</v>
      </c>
      <c r="C1585" s="40">
        <f>Кабельный_журнал!P1551</f>
        <v>0</v>
      </c>
      <c r="D1585" s="38" t="e">
        <f t="shared" ca="1" si="347"/>
        <v>#N/A</v>
      </c>
      <c r="E1585" s="41" t="s">
        <v>351</v>
      </c>
      <c r="F1585" s="38" t="e">
        <f t="shared" ca="1" si="348"/>
        <v>#N/A</v>
      </c>
      <c r="G1585" s="38" t="e">
        <f t="shared" si="349"/>
        <v>#N/A</v>
      </c>
      <c r="H1585" s="41" t="s">
        <v>350</v>
      </c>
      <c r="I1585" s="38" t="e">
        <f t="shared" si="350"/>
        <v>#N/A</v>
      </c>
      <c r="J1585" s="38" t="e">
        <f t="shared" si="351"/>
        <v>#N/A</v>
      </c>
      <c r="K1585" s="41" t="s">
        <v>348</v>
      </c>
      <c r="L1585" s="38">
        <f t="shared" si="352"/>
        <v>1.7500000000000002E-2</v>
      </c>
      <c r="M1585" s="38" t="e">
        <f t="shared" ca="1" si="353"/>
        <v>#N/A</v>
      </c>
      <c r="N1585" s="38" t="e">
        <f ca="1">VLOOKUP(B1585,$C$7:$T1583,13,FALSE)</f>
        <v>#N/A</v>
      </c>
      <c r="O1585" s="38" t="e">
        <f t="shared" ca="1" si="354"/>
        <v>#N/A</v>
      </c>
      <c r="P1585" s="38" t="e">
        <f t="shared" ca="1" si="355"/>
        <v>#N/A</v>
      </c>
      <c r="Q1585" s="38" t="e">
        <f t="shared" ca="1" si="356"/>
        <v>#N/A</v>
      </c>
      <c r="R1585" s="38">
        <f t="shared" si="357"/>
        <v>6000</v>
      </c>
      <c r="S1585" s="38" t="e">
        <f t="shared" ca="1" si="358"/>
        <v>#N/A</v>
      </c>
      <c r="T1585" s="38" t="e">
        <f t="shared" si="359"/>
        <v>#N/A</v>
      </c>
    </row>
    <row r="1586" spans="2:20" x14ac:dyDescent="0.25">
      <c r="B1586" s="38" t="e">
        <f t="shared" ca="1" si="346"/>
        <v>#N/A</v>
      </c>
      <c r="C1586" s="40">
        <f>Кабельный_журнал!P1552</f>
        <v>0</v>
      </c>
      <c r="D1586" s="38" t="e">
        <f t="shared" ca="1" si="347"/>
        <v>#N/A</v>
      </c>
      <c r="E1586" s="41" t="s">
        <v>351</v>
      </c>
      <c r="F1586" s="38" t="e">
        <f t="shared" ca="1" si="348"/>
        <v>#N/A</v>
      </c>
      <c r="G1586" s="38" t="e">
        <f t="shared" si="349"/>
        <v>#N/A</v>
      </c>
      <c r="H1586" s="41" t="s">
        <v>350</v>
      </c>
      <c r="I1586" s="38" t="e">
        <f t="shared" si="350"/>
        <v>#N/A</v>
      </c>
      <c r="J1586" s="38" t="e">
        <f t="shared" si="351"/>
        <v>#N/A</v>
      </c>
      <c r="K1586" s="41" t="s">
        <v>348</v>
      </c>
      <c r="L1586" s="38">
        <f t="shared" si="352"/>
        <v>1.7500000000000002E-2</v>
      </c>
      <c r="M1586" s="38" t="e">
        <f t="shared" ca="1" si="353"/>
        <v>#N/A</v>
      </c>
      <c r="N1586" s="38" t="e">
        <f ca="1">VLOOKUP(B1586,$C$7:$T1584,13,FALSE)</f>
        <v>#N/A</v>
      </c>
      <c r="O1586" s="38" t="e">
        <f t="shared" ca="1" si="354"/>
        <v>#N/A</v>
      </c>
      <c r="P1586" s="38" t="e">
        <f t="shared" ca="1" si="355"/>
        <v>#N/A</v>
      </c>
      <c r="Q1586" s="38" t="e">
        <f t="shared" ca="1" si="356"/>
        <v>#N/A</v>
      </c>
      <c r="R1586" s="38">
        <f t="shared" si="357"/>
        <v>6000</v>
      </c>
      <c r="S1586" s="38" t="e">
        <f t="shared" ca="1" si="358"/>
        <v>#N/A</v>
      </c>
      <c r="T1586" s="38" t="e">
        <f t="shared" si="359"/>
        <v>#N/A</v>
      </c>
    </row>
    <row r="1587" spans="2:20" x14ac:dyDescent="0.25">
      <c r="B1587" s="38" t="e">
        <f t="shared" ca="1" si="346"/>
        <v>#N/A</v>
      </c>
      <c r="C1587" s="40">
        <f>Кабельный_журнал!P1553</f>
        <v>0</v>
      </c>
      <c r="D1587" s="38" t="e">
        <f t="shared" ca="1" si="347"/>
        <v>#N/A</v>
      </c>
      <c r="E1587" s="41" t="s">
        <v>351</v>
      </c>
      <c r="F1587" s="38" t="e">
        <f t="shared" ca="1" si="348"/>
        <v>#N/A</v>
      </c>
      <c r="G1587" s="38" t="e">
        <f t="shared" si="349"/>
        <v>#N/A</v>
      </c>
      <c r="H1587" s="41" t="s">
        <v>350</v>
      </c>
      <c r="I1587" s="38" t="e">
        <f t="shared" si="350"/>
        <v>#N/A</v>
      </c>
      <c r="J1587" s="38" t="e">
        <f t="shared" si="351"/>
        <v>#N/A</v>
      </c>
      <c r="K1587" s="41" t="s">
        <v>348</v>
      </c>
      <c r="L1587" s="38">
        <f t="shared" si="352"/>
        <v>1.7500000000000002E-2</v>
      </c>
      <c r="M1587" s="38" t="e">
        <f t="shared" ca="1" si="353"/>
        <v>#N/A</v>
      </c>
      <c r="N1587" s="38" t="e">
        <f ca="1">VLOOKUP(B1587,$C$7:$T1585,13,FALSE)</f>
        <v>#N/A</v>
      </c>
      <c r="O1587" s="38" t="e">
        <f t="shared" ca="1" si="354"/>
        <v>#N/A</v>
      </c>
      <c r="P1587" s="38" t="e">
        <f t="shared" ca="1" si="355"/>
        <v>#N/A</v>
      </c>
      <c r="Q1587" s="38" t="e">
        <f t="shared" ca="1" si="356"/>
        <v>#N/A</v>
      </c>
      <c r="R1587" s="38">
        <f t="shared" si="357"/>
        <v>6000</v>
      </c>
      <c r="S1587" s="38" t="e">
        <f t="shared" ca="1" si="358"/>
        <v>#N/A</v>
      </c>
      <c r="T1587" s="38" t="e">
        <f t="shared" si="359"/>
        <v>#N/A</v>
      </c>
    </row>
    <row r="1588" spans="2:20" x14ac:dyDescent="0.25">
      <c r="B1588" s="38" t="e">
        <f t="shared" ca="1" si="346"/>
        <v>#N/A</v>
      </c>
      <c r="C1588" s="40">
        <f>Кабельный_журнал!P1554</f>
        <v>0</v>
      </c>
      <c r="D1588" s="38" t="e">
        <f t="shared" ca="1" si="347"/>
        <v>#N/A</v>
      </c>
      <c r="E1588" s="41" t="s">
        <v>351</v>
      </c>
      <c r="F1588" s="38" t="e">
        <f t="shared" ca="1" si="348"/>
        <v>#N/A</v>
      </c>
      <c r="G1588" s="38" t="e">
        <f t="shared" si="349"/>
        <v>#N/A</v>
      </c>
      <c r="H1588" s="41" t="s">
        <v>350</v>
      </c>
      <c r="I1588" s="38" t="e">
        <f t="shared" si="350"/>
        <v>#N/A</v>
      </c>
      <c r="J1588" s="38" t="e">
        <f t="shared" si="351"/>
        <v>#N/A</v>
      </c>
      <c r="K1588" s="41" t="s">
        <v>348</v>
      </c>
      <c r="L1588" s="38">
        <f t="shared" si="352"/>
        <v>1.7500000000000002E-2</v>
      </c>
      <c r="M1588" s="38" t="e">
        <f t="shared" ca="1" si="353"/>
        <v>#N/A</v>
      </c>
      <c r="N1588" s="38" t="e">
        <f ca="1">VLOOKUP(B1588,$C$7:$T1586,13,FALSE)</f>
        <v>#N/A</v>
      </c>
      <c r="O1588" s="38" t="e">
        <f t="shared" ca="1" si="354"/>
        <v>#N/A</v>
      </c>
      <c r="P1588" s="38" t="e">
        <f t="shared" ca="1" si="355"/>
        <v>#N/A</v>
      </c>
      <c r="Q1588" s="38" t="e">
        <f t="shared" ca="1" si="356"/>
        <v>#N/A</v>
      </c>
      <c r="R1588" s="38">
        <f t="shared" si="357"/>
        <v>6000</v>
      </c>
      <c r="S1588" s="38" t="e">
        <f t="shared" ca="1" si="358"/>
        <v>#N/A</v>
      </c>
      <c r="T1588" s="38" t="e">
        <f t="shared" si="359"/>
        <v>#N/A</v>
      </c>
    </row>
    <row r="1589" spans="2:20" x14ac:dyDescent="0.25">
      <c r="B1589" s="38" t="e">
        <f t="shared" ca="1" si="346"/>
        <v>#N/A</v>
      </c>
      <c r="C1589" s="40">
        <f>Кабельный_журнал!P1555</f>
        <v>0</v>
      </c>
      <c r="D1589" s="38" t="e">
        <f t="shared" ca="1" si="347"/>
        <v>#N/A</v>
      </c>
      <c r="E1589" s="41" t="s">
        <v>351</v>
      </c>
      <c r="F1589" s="38" t="e">
        <f t="shared" ca="1" si="348"/>
        <v>#N/A</v>
      </c>
      <c r="G1589" s="38" t="e">
        <f t="shared" si="349"/>
        <v>#N/A</v>
      </c>
      <c r="H1589" s="41" t="s">
        <v>350</v>
      </c>
      <c r="I1589" s="38" t="e">
        <f t="shared" si="350"/>
        <v>#N/A</v>
      </c>
      <c r="J1589" s="38" t="e">
        <f t="shared" si="351"/>
        <v>#N/A</v>
      </c>
      <c r="K1589" s="41" t="s">
        <v>348</v>
      </c>
      <c r="L1589" s="38">
        <f t="shared" si="352"/>
        <v>1.7500000000000002E-2</v>
      </c>
      <c r="M1589" s="38" t="e">
        <f t="shared" ca="1" si="353"/>
        <v>#N/A</v>
      </c>
      <c r="N1589" s="38" t="e">
        <f ca="1">VLOOKUP(B1589,$C$7:$T1587,13,FALSE)</f>
        <v>#N/A</v>
      </c>
      <c r="O1589" s="38" t="e">
        <f t="shared" ca="1" si="354"/>
        <v>#N/A</v>
      </c>
      <c r="P1589" s="38" t="e">
        <f t="shared" ca="1" si="355"/>
        <v>#N/A</v>
      </c>
      <c r="Q1589" s="38" t="e">
        <f t="shared" ca="1" si="356"/>
        <v>#N/A</v>
      </c>
      <c r="R1589" s="38">
        <f t="shared" si="357"/>
        <v>6000</v>
      </c>
      <c r="S1589" s="38" t="e">
        <f t="shared" ca="1" si="358"/>
        <v>#N/A</v>
      </c>
      <c r="T1589" s="38" t="e">
        <f t="shared" si="359"/>
        <v>#N/A</v>
      </c>
    </row>
    <row r="1590" spans="2:20" x14ac:dyDescent="0.25">
      <c r="B1590" s="38" t="e">
        <f t="shared" ca="1" si="346"/>
        <v>#N/A</v>
      </c>
      <c r="C1590" s="40">
        <f>Кабельный_журнал!P1556</f>
        <v>0</v>
      </c>
      <c r="D1590" s="38" t="e">
        <f t="shared" ca="1" si="347"/>
        <v>#N/A</v>
      </c>
      <c r="E1590" s="41" t="s">
        <v>351</v>
      </c>
      <c r="F1590" s="38" t="e">
        <f t="shared" ca="1" si="348"/>
        <v>#N/A</v>
      </c>
      <c r="G1590" s="38" t="e">
        <f t="shared" si="349"/>
        <v>#N/A</v>
      </c>
      <c r="H1590" s="41" t="s">
        <v>350</v>
      </c>
      <c r="I1590" s="38" t="e">
        <f t="shared" si="350"/>
        <v>#N/A</v>
      </c>
      <c r="J1590" s="38" t="e">
        <f t="shared" si="351"/>
        <v>#N/A</v>
      </c>
      <c r="K1590" s="41" t="s">
        <v>348</v>
      </c>
      <c r="L1590" s="38">
        <f t="shared" si="352"/>
        <v>1.7500000000000002E-2</v>
      </c>
      <c r="M1590" s="38" t="e">
        <f t="shared" ca="1" si="353"/>
        <v>#N/A</v>
      </c>
      <c r="N1590" s="38" t="e">
        <f ca="1">VLOOKUP(B1590,$C$7:$T1588,13,FALSE)</f>
        <v>#N/A</v>
      </c>
      <c r="O1590" s="38" t="e">
        <f t="shared" ca="1" si="354"/>
        <v>#N/A</v>
      </c>
      <c r="P1590" s="38" t="e">
        <f t="shared" ca="1" si="355"/>
        <v>#N/A</v>
      </c>
      <c r="Q1590" s="38" t="e">
        <f t="shared" ca="1" si="356"/>
        <v>#N/A</v>
      </c>
      <c r="R1590" s="38">
        <f t="shared" si="357"/>
        <v>6000</v>
      </c>
      <c r="S1590" s="38" t="e">
        <f t="shared" ca="1" si="358"/>
        <v>#N/A</v>
      </c>
      <c r="T1590" s="38" t="e">
        <f t="shared" si="359"/>
        <v>#N/A</v>
      </c>
    </row>
    <row r="1591" spans="2:20" x14ac:dyDescent="0.25">
      <c r="B1591" s="38" t="e">
        <f t="shared" ca="1" si="346"/>
        <v>#N/A</v>
      </c>
      <c r="C1591" s="40">
        <f>Кабельный_журнал!P1557</f>
        <v>0</v>
      </c>
      <c r="D1591" s="38" t="e">
        <f t="shared" ca="1" si="347"/>
        <v>#N/A</v>
      </c>
      <c r="E1591" s="41" t="s">
        <v>351</v>
      </c>
      <c r="F1591" s="38" t="e">
        <f t="shared" ca="1" si="348"/>
        <v>#N/A</v>
      </c>
      <c r="G1591" s="38" t="e">
        <f t="shared" si="349"/>
        <v>#N/A</v>
      </c>
      <c r="H1591" s="41" t="s">
        <v>350</v>
      </c>
      <c r="I1591" s="38" t="e">
        <f t="shared" si="350"/>
        <v>#N/A</v>
      </c>
      <c r="J1591" s="38" t="e">
        <f t="shared" si="351"/>
        <v>#N/A</v>
      </c>
      <c r="K1591" s="41" t="s">
        <v>348</v>
      </c>
      <c r="L1591" s="38">
        <f t="shared" si="352"/>
        <v>1.7500000000000002E-2</v>
      </c>
      <c r="M1591" s="38" t="e">
        <f t="shared" ca="1" si="353"/>
        <v>#N/A</v>
      </c>
      <c r="N1591" s="38" t="e">
        <f ca="1">VLOOKUP(B1591,$C$7:$T1589,13,FALSE)</f>
        <v>#N/A</v>
      </c>
      <c r="O1591" s="38" t="e">
        <f t="shared" ca="1" si="354"/>
        <v>#N/A</v>
      </c>
      <c r="P1591" s="38" t="e">
        <f t="shared" ca="1" si="355"/>
        <v>#N/A</v>
      </c>
      <c r="Q1591" s="38" t="e">
        <f t="shared" ca="1" si="356"/>
        <v>#N/A</v>
      </c>
      <c r="R1591" s="38">
        <f t="shared" si="357"/>
        <v>6000</v>
      </c>
      <c r="S1591" s="38" t="e">
        <f t="shared" ca="1" si="358"/>
        <v>#N/A</v>
      </c>
      <c r="T1591" s="38" t="e">
        <f t="shared" si="359"/>
        <v>#N/A</v>
      </c>
    </row>
    <row r="1592" spans="2:20" x14ac:dyDescent="0.25">
      <c r="B1592" s="38" t="e">
        <f t="shared" ca="1" si="346"/>
        <v>#N/A</v>
      </c>
      <c r="C1592" s="40">
        <f>Кабельный_журнал!P1558</f>
        <v>0</v>
      </c>
      <c r="D1592" s="38" t="e">
        <f t="shared" ca="1" si="347"/>
        <v>#N/A</v>
      </c>
      <c r="E1592" s="41" t="s">
        <v>351</v>
      </c>
      <c r="F1592" s="38" t="e">
        <f t="shared" ca="1" si="348"/>
        <v>#N/A</v>
      </c>
      <c r="G1592" s="38" t="e">
        <f t="shared" si="349"/>
        <v>#N/A</v>
      </c>
      <c r="H1592" s="41" t="s">
        <v>350</v>
      </c>
      <c r="I1592" s="38" t="e">
        <f t="shared" si="350"/>
        <v>#N/A</v>
      </c>
      <c r="J1592" s="38" t="e">
        <f t="shared" si="351"/>
        <v>#N/A</v>
      </c>
      <c r="K1592" s="41" t="s">
        <v>348</v>
      </c>
      <c r="L1592" s="38">
        <f t="shared" si="352"/>
        <v>1.7500000000000002E-2</v>
      </c>
      <c r="M1592" s="38" t="e">
        <f t="shared" ca="1" si="353"/>
        <v>#N/A</v>
      </c>
      <c r="N1592" s="38" t="e">
        <f ca="1">VLOOKUP(B1592,$C$7:$T1590,13,FALSE)</f>
        <v>#N/A</v>
      </c>
      <c r="O1592" s="38" t="e">
        <f t="shared" ca="1" si="354"/>
        <v>#N/A</v>
      </c>
      <c r="P1592" s="38" t="e">
        <f t="shared" ca="1" si="355"/>
        <v>#N/A</v>
      </c>
      <c r="Q1592" s="38" t="e">
        <f t="shared" ca="1" si="356"/>
        <v>#N/A</v>
      </c>
      <c r="R1592" s="38">
        <f t="shared" si="357"/>
        <v>6000</v>
      </c>
      <c r="S1592" s="38" t="e">
        <f t="shared" ca="1" si="358"/>
        <v>#N/A</v>
      </c>
      <c r="T1592" s="38" t="e">
        <f t="shared" si="359"/>
        <v>#N/A</v>
      </c>
    </row>
    <row r="1593" spans="2:20" x14ac:dyDescent="0.25">
      <c r="B1593" s="38" t="e">
        <f t="shared" ca="1" si="346"/>
        <v>#N/A</v>
      </c>
      <c r="C1593" s="40">
        <f>Кабельный_журнал!P1559</f>
        <v>0</v>
      </c>
      <c r="D1593" s="38" t="e">
        <f t="shared" ca="1" si="347"/>
        <v>#N/A</v>
      </c>
      <c r="E1593" s="41" t="s">
        <v>351</v>
      </c>
      <c r="F1593" s="38" t="e">
        <f t="shared" ca="1" si="348"/>
        <v>#N/A</v>
      </c>
      <c r="G1593" s="38" t="e">
        <f t="shared" si="349"/>
        <v>#N/A</v>
      </c>
      <c r="H1593" s="41" t="s">
        <v>350</v>
      </c>
      <c r="I1593" s="38" t="e">
        <f t="shared" si="350"/>
        <v>#N/A</v>
      </c>
      <c r="J1593" s="38" t="e">
        <f t="shared" si="351"/>
        <v>#N/A</v>
      </c>
      <c r="K1593" s="41" t="s">
        <v>348</v>
      </c>
      <c r="L1593" s="38">
        <f t="shared" si="352"/>
        <v>1.7500000000000002E-2</v>
      </c>
      <c r="M1593" s="38" t="e">
        <f t="shared" ca="1" si="353"/>
        <v>#N/A</v>
      </c>
      <c r="N1593" s="38" t="e">
        <f ca="1">VLOOKUP(B1593,$C$7:$T1591,13,FALSE)</f>
        <v>#N/A</v>
      </c>
      <c r="O1593" s="38" t="e">
        <f t="shared" ca="1" si="354"/>
        <v>#N/A</v>
      </c>
      <c r="P1593" s="38" t="e">
        <f t="shared" ca="1" si="355"/>
        <v>#N/A</v>
      </c>
      <c r="Q1593" s="38" t="e">
        <f t="shared" ca="1" si="356"/>
        <v>#N/A</v>
      </c>
      <c r="R1593" s="38">
        <f t="shared" si="357"/>
        <v>6000</v>
      </c>
      <c r="S1593" s="38" t="e">
        <f t="shared" ca="1" si="358"/>
        <v>#N/A</v>
      </c>
      <c r="T1593" s="38" t="e">
        <f t="shared" si="359"/>
        <v>#N/A</v>
      </c>
    </row>
    <row r="1594" spans="2:20" x14ac:dyDescent="0.25">
      <c r="B1594" s="38" t="e">
        <f t="shared" ca="1" si="346"/>
        <v>#N/A</v>
      </c>
      <c r="C1594" s="40">
        <f>Кабельный_журнал!P1560</f>
        <v>0</v>
      </c>
      <c r="D1594" s="38" t="e">
        <f t="shared" ca="1" si="347"/>
        <v>#N/A</v>
      </c>
      <c r="E1594" s="41" t="s">
        <v>351</v>
      </c>
      <c r="F1594" s="38" t="e">
        <f t="shared" ca="1" si="348"/>
        <v>#N/A</v>
      </c>
      <c r="G1594" s="38" t="e">
        <f t="shared" si="349"/>
        <v>#N/A</v>
      </c>
      <c r="H1594" s="41" t="s">
        <v>350</v>
      </c>
      <c r="I1594" s="38" t="e">
        <f t="shared" si="350"/>
        <v>#N/A</v>
      </c>
      <c r="J1594" s="38" t="e">
        <f t="shared" si="351"/>
        <v>#N/A</v>
      </c>
      <c r="K1594" s="41" t="s">
        <v>348</v>
      </c>
      <c r="L1594" s="38">
        <f t="shared" si="352"/>
        <v>1.7500000000000002E-2</v>
      </c>
      <c r="M1594" s="38" t="e">
        <f t="shared" ca="1" si="353"/>
        <v>#N/A</v>
      </c>
      <c r="N1594" s="38" t="e">
        <f ca="1">VLOOKUP(B1594,$C$7:$T1592,13,FALSE)</f>
        <v>#N/A</v>
      </c>
      <c r="O1594" s="38" t="e">
        <f t="shared" ca="1" si="354"/>
        <v>#N/A</v>
      </c>
      <c r="P1594" s="38" t="e">
        <f t="shared" ca="1" si="355"/>
        <v>#N/A</v>
      </c>
      <c r="Q1594" s="38" t="e">
        <f t="shared" ca="1" si="356"/>
        <v>#N/A</v>
      </c>
      <c r="R1594" s="38">
        <f t="shared" si="357"/>
        <v>6000</v>
      </c>
      <c r="S1594" s="38" t="e">
        <f t="shared" ca="1" si="358"/>
        <v>#N/A</v>
      </c>
      <c r="T1594" s="38" t="e">
        <f t="shared" si="359"/>
        <v>#N/A</v>
      </c>
    </row>
    <row r="1595" spans="2:20" x14ac:dyDescent="0.25">
      <c r="B1595" s="38" t="e">
        <f t="shared" ca="1" si="346"/>
        <v>#N/A</v>
      </c>
      <c r="C1595" s="40">
        <f>Кабельный_журнал!P1561</f>
        <v>0</v>
      </c>
      <c r="D1595" s="38" t="e">
        <f t="shared" ca="1" si="347"/>
        <v>#N/A</v>
      </c>
      <c r="E1595" s="41" t="s">
        <v>351</v>
      </c>
      <c r="F1595" s="38" t="e">
        <f t="shared" ca="1" si="348"/>
        <v>#N/A</v>
      </c>
      <c r="G1595" s="38" t="e">
        <f t="shared" si="349"/>
        <v>#N/A</v>
      </c>
      <c r="H1595" s="41" t="s">
        <v>350</v>
      </c>
      <c r="I1595" s="38" t="e">
        <f t="shared" si="350"/>
        <v>#N/A</v>
      </c>
      <c r="J1595" s="38" t="e">
        <f t="shared" si="351"/>
        <v>#N/A</v>
      </c>
      <c r="K1595" s="41" t="s">
        <v>348</v>
      </c>
      <c r="L1595" s="38">
        <f t="shared" si="352"/>
        <v>1.7500000000000002E-2</v>
      </c>
      <c r="M1595" s="38" t="e">
        <f t="shared" ca="1" si="353"/>
        <v>#N/A</v>
      </c>
      <c r="N1595" s="38" t="e">
        <f ca="1">VLOOKUP(B1595,$C$7:$T1593,13,FALSE)</f>
        <v>#N/A</v>
      </c>
      <c r="O1595" s="38" t="e">
        <f t="shared" ca="1" si="354"/>
        <v>#N/A</v>
      </c>
      <c r="P1595" s="38" t="e">
        <f t="shared" ca="1" si="355"/>
        <v>#N/A</v>
      </c>
      <c r="Q1595" s="38" t="e">
        <f t="shared" ca="1" si="356"/>
        <v>#N/A</v>
      </c>
      <c r="R1595" s="38">
        <f t="shared" si="357"/>
        <v>6000</v>
      </c>
      <c r="S1595" s="38" t="e">
        <f t="shared" ca="1" si="358"/>
        <v>#N/A</v>
      </c>
      <c r="T1595" s="38" t="e">
        <f t="shared" si="359"/>
        <v>#N/A</v>
      </c>
    </row>
    <row r="1596" spans="2:20" x14ac:dyDescent="0.25">
      <c r="B1596" s="38" t="e">
        <f t="shared" ca="1" si="346"/>
        <v>#N/A</v>
      </c>
      <c r="C1596" s="40">
        <f>Кабельный_журнал!P1562</f>
        <v>0</v>
      </c>
      <c r="D1596" s="38" t="e">
        <f t="shared" ca="1" si="347"/>
        <v>#N/A</v>
      </c>
      <c r="E1596" s="41" t="s">
        <v>351</v>
      </c>
      <c r="F1596" s="38" t="e">
        <f t="shared" ca="1" si="348"/>
        <v>#N/A</v>
      </c>
      <c r="G1596" s="38" t="e">
        <f t="shared" si="349"/>
        <v>#N/A</v>
      </c>
      <c r="H1596" s="41" t="s">
        <v>350</v>
      </c>
      <c r="I1596" s="38" t="e">
        <f t="shared" si="350"/>
        <v>#N/A</v>
      </c>
      <c r="J1596" s="38" t="e">
        <f t="shared" si="351"/>
        <v>#N/A</v>
      </c>
      <c r="K1596" s="41" t="s">
        <v>348</v>
      </c>
      <c r="L1596" s="38">
        <f t="shared" si="352"/>
        <v>1.7500000000000002E-2</v>
      </c>
      <c r="M1596" s="38" t="e">
        <f t="shared" ca="1" si="353"/>
        <v>#N/A</v>
      </c>
      <c r="N1596" s="38" t="e">
        <f ca="1">VLOOKUP(B1596,$C$7:$T1594,13,FALSE)</f>
        <v>#N/A</v>
      </c>
      <c r="O1596" s="38" t="e">
        <f t="shared" ca="1" si="354"/>
        <v>#N/A</v>
      </c>
      <c r="P1596" s="38" t="e">
        <f t="shared" ca="1" si="355"/>
        <v>#N/A</v>
      </c>
      <c r="Q1596" s="38" t="e">
        <f t="shared" ca="1" si="356"/>
        <v>#N/A</v>
      </c>
      <c r="R1596" s="38">
        <f t="shared" si="357"/>
        <v>6000</v>
      </c>
      <c r="S1596" s="38" t="e">
        <f t="shared" ca="1" si="358"/>
        <v>#N/A</v>
      </c>
      <c r="T1596" s="38" t="e">
        <f t="shared" si="359"/>
        <v>#N/A</v>
      </c>
    </row>
    <row r="1597" spans="2:20" x14ac:dyDescent="0.25">
      <c r="B1597" s="38" t="e">
        <f t="shared" ca="1" si="346"/>
        <v>#N/A</v>
      </c>
      <c r="C1597" s="40">
        <f>Кабельный_журнал!P1563</f>
        <v>0</v>
      </c>
      <c r="D1597" s="38" t="e">
        <f t="shared" ca="1" si="347"/>
        <v>#N/A</v>
      </c>
      <c r="E1597" s="41" t="s">
        <v>351</v>
      </c>
      <c r="F1597" s="38" t="e">
        <f t="shared" ca="1" si="348"/>
        <v>#N/A</v>
      </c>
      <c r="G1597" s="38" t="e">
        <f t="shared" si="349"/>
        <v>#N/A</v>
      </c>
      <c r="H1597" s="41" t="s">
        <v>350</v>
      </c>
      <c r="I1597" s="38" t="e">
        <f t="shared" si="350"/>
        <v>#N/A</v>
      </c>
      <c r="J1597" s="38" t="e">
        <f t="shared" si="351"/>
        <v>#N/A</v>
      </c>
      <c r="K1597" s="41" t="s">
        <v>348</v>
      </c>
      <c r="L1597" s="38">
        <f t="shared" si="352"/>
        <v>1.7500000000000002E-2</v>
      </c>
      <c r="M1597" s="38" t="e">
        <f t="shared" ca="1" si="353"/>
        <v>#N/A</v>
      </c>
      <c r="N1597" s="38" t="e">
        <f ca="1">VLOOKUP(B1597,$C$7:$T1595,13,FALSE)</f>
        <v>#N/A</v>
      </c>
      <c r="O1597" s="38" t="e">
        <f t="shared" ca="1" si="354"/>
        <v>#N/A</v>
      </c>
      <c r="P1597" s="38" t="e">
        <f t="shared" ca="1" si="355"/>
        <v>#N/A</v>
      </c>
      <c r="Q1597" s="38" t="e">
        <f t="shared" ca="1" si="356"/>
        <v>#N/A</v>
      </c>
      <c r="R1597" s="38">
        <f t="shared" si="357"/>
        <v>6000</v>
      </c>
      <c r="S1597" s="38" t="e">
        <f t="shared" ca="1" si="358"/>
        <v>#N/A</v>
      </c>
      <c r="T1597" s="38" t="e">
        <f t="shared" si="359"/>
        <v>#N/A</v>
      </c>
    </row>
    <row r="1598" spans="2:20" x14ac:dyDescent="0.25">
      <c r="B1598" s="38" t="e">
        <f t="shared" ca="1" si="346"/>
        <v>#N/A</v>
      </c>
      <c r="C1598" s="40">
        <f>Кабельный_журнал!P1564</f>
        <v>0</v>
      </c>
      <c r="D1598" s="38" t="e">
        <f t="shared" ca="1" si="347"/>
        <v>#N/A</v>
      </c>
      <c r="E1598" s="41" t="s">
        <v>351</v>
      </c>
      <c r="F1598" s="38" t="e">
        <f t="shared" ca="1" si="348"/>
        <v>#N/A</v>
      </c>
      <c r="G1598" s="38" t="e">
        <f t="shared" si="349"/>
        <v>#N/A</v>
      </c>
      <c r="H1598" s="41" t="s">
        <v>350</v>
      </c>
      <c r="I1598" s="38" t="e">
        <f t="shared" si="350"/>
        <v>#N/A</v>
      </c>
      <c r="J1598" s="38" t="e">
        <f t="shared" si="351"/>
        <v>#N/A</v>
      </c>
      <c r="K1598" s="41" t="s">
        <v>348</v>
      </c>
      <c r="L1598" s="38">
        <f t="shared" si="352"/>
        <v>1.7500000000000002E-2</v>
      </c>
      <c r="M1598" s="38" t="e">
        <f t="shared" ca="1" si="353"/>
        <v>#N/A</v>
      </c>
      <c r="N1598" s="38" t="e">
        <f ca="1">VLOOKUP(B1598,$C$7:$T1596,13,FALSE)</f>
        <v>#N/A</v>
      </c>
      <c r="O1598" s="38" t="e">
        <f t="shared" ca="1" si="354"/>
        <v>#N/A</v>
      </c>
      <c r="P1598" s="38" t="e">
        <f t="shared" ca="1" si="355"/>
        <v>#N/A</v>
      </c>
      <c r="Q1598" s="38" t="e">
        <f t="shared" ca="1" si="356"/>
        <v>#N/A</v>
      </c>
      <c r="R1598" s="38">
        <f t="shared" si="357"/>
        <v>6000</v>
      </c>
      <c r="S1598" s="38" t="e">
        <f t="shared" ca="1" si="358"/>
        <v>#N/A</v>
      </c>
      <c r="T1598" s="38" t="e">
        <f t="shared" si="359"/>
        <v>#N/A</v>
      </c>
    </row>
    <row r="1599" spans="2:20" x14ac:dyDescent="0.25">
      <c r="B1599" s="38" t="e">
        <f t="shared" ca="1" si="346"/>
        <v>#N/A</v>
      </c>
      <c r="C1599" s="40">
        <f>Кабельный_журнал!P1565</f>
        <v>0</v>
      </c>
      <c r="D1599" s="38" t="e">
        <f t="shared" ca="1" si="347"/>
        <v>#N/A</v>
      </c>
      <c r="E1599" s="41" t="s">
        <v>351</v>
      </c>
      <c r="F1599" s="38" t="e">
        <f t="shared" ca="1" si="348"/>
        <v>#N/A</v>
      </c>
      <c r="G1599" s="38" t="e">
        <f t="shared" si="349"/>
        <v>#N/A</v>
      </c>
      <c r="H1599" s="41" t="s">
        <v>350</v>
      </c>
      <c r="I1599" s="38" t="e">
        <f t="shared" si="350"/>
        <v>#N/A</v>
      </c>
      <c r="J1599" s="38" t="e">
        <f t="shared" si="351"/>
        <v>#N/A</v>
      </c>
      <c r="K1599" s="41" t="s">
        <v>348</v>
      </c>
      <c r="L1599" s="38">
        <f t="shared" si="352"/>
        <v>1.7500000000000002E-2</v>
      </c>
      <c r="M1599" s="38" t="e">
        <f t="shared" ca="1" si="353"/>
        <v>#N/A</v>
      </c>
      <c r="N1599" s="38" t="e">
        <f ca="1">VLOOKUP(B1599,$C$7:$T1597,13,FALSE)</f>
        <v>#N/A</v>
      </c>
      <c r="O1599" s="38" t="e">
        <f t="shared" ca="1" si="354"/>
        <v>#N/A</v>
      </c>
      <c r="P1599" s="38" t="e">
        <f t="shared" ca="1" si="355"/>
        <v>#N/A</v>
      </c>
      <c r="Q1599" s="38" t="e">
        <f t="shared" ca="1" si="356"/>
        <v>#N/A</v>
      </c>
      <c r="R1599" s="38">
        <f t="shared" si="357"/>
        <v>6000</v>
      </c>
      <c r="S1599" s="38" t="e">
        <f t="shared" ca="1" si="358"/>
        <v>#N/A</v>
      </c>
      <c r="T1599" s="38" t="e">
        <f t="shared" si="359"/>
        <v>#N/A</v>
      </c>
    </row>
    <row r="1600" spans="2:20" x14ac:dyDescent="0.25">
      <c r="B1600" s="38" t="e">
        <f t="shared" ca="1" si="346"/>
        <v>#N/A</v>
      </c>
      <c r="C1600" s="40">
        <f>Кабельный_журнал!P1566</f>
        <v>0</v>
      </c>
      <c r="D1600" s="38" t="e">
        <f t="shared" ca="1" si="347"/>
        <v>#N/A</v>
      </c>
      <c r="E1600" s="41" t="s">
        <v>351</v>
      </c>
      <c r="F1600" s="38" t="e">
        <f t="shared" ca="1" si="348"/>
        <v>#N/A</v>
      </c>
      <c r="G1600" s="38" t="e">
        <f t="shared" si="349"/>
        <v>#N/A</v>
      </c>
      <c r="H1600" s="41" t="s">
        <v>350</v>
      </c>
      <c r="I1600" s="38" t="e">
        <f t="shared" si="350"/>
        <v>#N/A</v>
      </c>
      <c r="J1600" s="38" t="e">
        <f t="shared" si="351"/>
        <v>#N/A</v>
      </c>
      <c r="K1600" s="41" t="s">
        <v>348</v>
      </c>
      <c r="L1600" s="38">
        <f t="shared" si="352"/>
        <v>1.7500000000000002E-2</v>
      </c>
      <c r="M1600" s="38" t="e">
        <f t="shared" ca="1" si="353"/>
        <v>#N/A</v>
      </c>
      <c r="N1600" s="38" t="e">
        <f ca="1">VLOOKUP(B1600,$C$7:$T1598,13,FALSE)</f>
        <v>#N/A</v>
      </c>
      <c r="O1600" s="38" t="e">
        <f t="shared" ca="1" si="354"/>
        <v>#N/A</v>
      </c>
      <c r="P1600" s="38" t="e">
        <f t="shared" ca="1" si="355"/>
        <v>#N/A</v>
      </c>
      <c r="Q1600" s="38" t="e">
        <f t="shared" ca="1" si="356"/>
        <v>#N/A</v>
      </c>
      <c r="R1600" s="38">
        <f t="shared" si="357"/>
        <v>6000</v>
      </c>
      <c r="S1600" s="38" t="e">
        <f t="shared" ca="1" si="358"/>
        <v>#N/A</v>
      </c>
      <c r="T1600" s="38" t="e">
        <f t="shared" si="359"/>
        <v>#N/A</v>
      </c>
    </row>
    <row r="1601" spans="2:20" x14ac:dyDescent="0.25">
      <c r="B1601" s="38" t="e">
        <f t="shared" ca="1" si="346"/>
        <v>#N/A</v>
      </c>
      <c r="C1601" s="40">
        <f>Кабельный_журнал!P1567</f>
        <v>0</v>
      </c>
      <c r="D1601" s="38" t="e">
        <f t="shared" ca="1" si="347"/>
        <v>#N/A</v>
      </c>
      <c r="E1601" s="41" t="s">
        <v>351</v>
      </c>
      <c r="F1601" s="38" t="e">
        <f t="shared" ca="1" si="348"/>
        <v>#N/A</v>
      </c>
      <c r="G1601" s="38" t="e">
        <f t="shared" si="349"/>
        <v>#N/A</v>
      </c>
      <c r="H1601" s="41" t="s">
        <v>350</v>
      </c>
      <c r="I1601" s="38" t="e">
        <f t="shared" si="350"/>
        <v>#N/A</v>
      </c>
      <c r="J1601" s="38" t="e">
        <f t="shared" si="351"/>
        <v>#N/A</v>
      </c>
      <c r="K1601" s="41" t="s">
        <v>348</v>
      </c>
      <c r="L1601" s="38">
        <f t="shared" si="352"/>
        <v>1.7500000000000002E-2</v>
      </c>
      <c r="M1601" s="38" t="e">
        <f t="shared" ca="1" si="353"/>
        <v>#N/A</v>
      </c>
      <c r="N1601" s="38" t="e">
        <f ca="1">VLOOKUP(B1601,$C$7:$T1599,13,FALSE)</f>
        <v>#N/A</v>
      </c>
      <c r="O1601" s="38" t="e">
        <f t="shared" ca="1" si="354"/>
        <v>#N/A</v>
      </c>
      <c r="P1601" s="38" t="e">
        <f t="shared" ca="1" si="355"/>
        <v>#N/A</v>
      </c>
      <c r="Q1601" s="38" t="e">
        <f t="shared" ca="1" si="356"/>
        <v>#N/A</v>
      </c>
      <c r="R1601" s="38">
        <f t="shared" si="357"/>
        <v>6000</v>
      </c>
      <c r="S1601" s="38" t="e">
        <f t="shared" ca="1" si="358"/>
        <v>#N/A</v>
      </c>
      <c r="T1601" s="38" t="e">
        <f t="shared" si="359"/>
        <v>#N/A</v>
      </c>
    </row>
    <row r="1602" spans="2:20" x14ac:dyDescent="0.25">
      <c r="B1602" s="38" t="e">
        <f t="shared" ca="1" si="346"/>
        <v>#N/A</v>
      </c>
      <c r="C1602" s="40">
        <f>Кабельный_журнал!P1568</f>
        <v>0</v>
      </c>
      <c r="D1602" s="38" t="e">
        <f t="shared" ca="1" si="347"/>
        <v>#N/A</v>
      </c>
      <c r="E1602" s="41" t="s">
        <v>351</v>
      </c>
      <c r="F1602" s="38" t="e">
        <f t="shared" ca="1" si="348"/>
        <v>#N/A</v>
      </c>
      <c r="G1602" s="38" t="e">
        <f t="shared" si="349"/>
        <v>#N/A</v>
      </c>
      <c r="H1602" s="41" t="s">
        <v>350</v>
      </c>
      <c r="I1602" s="38" t="e">
        <f t="shared" si="350"/>
        <v>#N/A</v>
      </c>
      <c r="J1602" s="38" t="e">
        <f t="shared" si="351"/>
        <v>#N/A</v>
      </c>
      <c r="K1602" s="41" t="s">
        <v>348</v>
      </c>
      <c r="L1602" s="38">
        <f t="shared" si="352"/>
        <v>1.7500000000000002E-2</v>
      </c>
      <c r="M1602" s="38" t="e">
        <f t="shared" ca="1" si="353"/>
        <v>#N/A</v>
      </c>
      <c r="N1602" s="38" t="e">
        <f ca="1">VLOOKUP(B1602,$C$7:$T1600,13,FALSE)</f>
        <v>#N/A</v>
      </c>
      <c r="O1602" s="38" t="e">
        <f t="shared" ca="1" si="354"/>
        <v>#N/A</v>
      </c>
      <c r="P1602" s="38" t="e">
        <f t="shared" ca="1" si="355"/>
        <v>#N/A</v>
      </c>
      <c r="Q1602" s="38" t="e">
        <f t="shared" ca="1" si="356"/>
        <v>#N/A</v>
      </c>
      <c r="R1602" s="38">
        <f t="shared" si="357"/>
        <v>6000</v>
      </c>
      <c r="S1602" s="38" t="e">
        <f t="shared" ca="1" si="358"/>
        <v>#N/A</v>
      </c>
      <c r="T1602" s="38" t="e">
        <f t="shared" si="359"/>
        <v>#N/A</v>
      </c>
    </row>
    <row r="1603" spans="2:20" x14ac:dyDescent="0.25">
      <c r="B1603" s="38" t="e">
        <f t="shared" ca="1" si="346"/>
        <v>#N/A</v>
      </c>
      <c r="C1603" s="40">
        <f>Кабельный_журнал!P1569</f>
        <v>0</v>
      </c>
      <c r="D1603" s="38" t="e">
        <f t="shared" ca="1" si="347"/>
        <v>#N/A</v>
      </c>
      <c r="E1603" s="41" t="s">
        <v>351</v>
      </c>
      <c r="F1603" s="38" t="e">
        <f t="shared" ca="1" si="348"/>
        <v>#N/A</v>
      </c>
      <c r="G1603" s="38" t="e">
        <f t="shared" si="349"/>
        <v>#N/A</v>
      </c>
      <c r="H1603" s="41" t="s">
        <v>350</v>
      </c>
      <c r="I1603" s="38" t="e">
        <f t="shared" si="350"/>
        <v>#N/A</v>
      </c>
      <c r="J1603" s="38" t="e">
        <f t="shared" si="351"/>
        <v>#N/A</v>
      </c>
      <c r="K1603" s="41" t="s">
        <v>348</v>
      </c>
      <c r="L1603" s="38">
        <f t="shared" si="352"/>
        <v>1.7500000000000002E-2</v>
      </c>
      <c r="M1603" s="38" t="e">
        <f t="shared" ca="1" si="353"/>
        <v>#N/A</v>
      </c>
      <c r="N1603" s="38" t="e">
        <f ca="1">VLOOKUP(B1603,$C$7:$T1601,13,FALSE)</f>
        <v>#N/A</v>
      </c>
      <c r="O1603" s="38" t="e">
        <f t="shared" ca="1" si="354"/>
        <v>#N/A</v>
      </c>
      <c r="P1603" s="38" t="e">
        <f t="shared" ca="1" si="355"/>
        <v>#N/A</v>
      </c>
      <c r="Q1603" s="38" t="e">
        <f t="shared" ca="1" si="356"/>
        <v>#N/A</v>
      </c>
      <c r="R1603" s="38">
        <f t="shared" si="357"/>
        <v>6000</v>
      </c>
      <c r="S1603" s="38" t="e">
        <f t="shared" ca="1" si="358"/>
        <v>#N/A</v>
      </c>
      <c r="T1603" s="38" t="e">
        <f t="shared" si="359"/>
        <v>#N/A</v>
      </c>
    </row>
    <row r="1604" spans="2:20" x14ac:dyDescent="0.25">
      <c r="B1604" s="38" t="e">
        <f t="shared" ca="1" si="346"/>
        <v>#N/A</v>
      </c>
      <c r="C1604" s="40">
        <f>Кабельный_журнал!P1570</f>
        <v>0</v>
      </c>
      <c r="D1604" s="38" t="e">
        <f t="shared" ca="1" si="347"/>
        <v>#N/A</v>
      </c>
      <c r="E1604" s="41" t="s">
        <v>351</v>
      </c>
      <c r="F1604" s="38" t="e">
        <f t="shared" ca="1" si="348"/>
        <v>#N/A</v>
      </c>
      <c r="G1604" s="38" t="e">
        <f t="shared" si="349"/>
        <v>#N/A</v>
      </c>
      <c r="H1604" s="41" t="s">
        <v>350</v>
      </c>
      <c r="I1604" s="38" t="e">
        <f t="shared" si="350"/>
        <v>#N/A</v>
      </c>
      <c r="J1604" s="38" t="e">
        <f t="shared" si="351"/>
        <v>#N/A</v>
      </c>
      <c r="K1604" s="41" t="s">
        <v>348</v>
      </c>
      <c r="L1604" s="38">
        <f t="shared" si="352"/>
        <v>1.7500000000000002E-2</v>
      </c>
      <c r="M1604" s="38" t="e">
        <f t="shared" ca="1" si="353"/>
        <v>#N/A</v>
      </c>
      <c r="N1604" s="38" t="e">
        <f ca="1">VLOOKUP(B1604,$C$7:$T1602,13,FALSE)</f>
        <v>#N/A</v>
      </c>
      <c r="O1604" s="38" t="e">
        <f t="shared" ca="1" si="354"/>
        <v>#N/A</v>
      </c>
      <c r="P1604" s="38" t="e">
        <f t="shared" ca="1" si="355"/>
        <v>#N/A</v>
      </c>
      <c r="Q1604" s="38" t="e">
        <f t="shared" ca="1" si="356"/>
        <v>#N/A</v>
      </c>
      <c r="R1604" s="38">
        <f t="shared" si="357"/>
        <v>6000</v>
      </c>
      <c r="S1604" s="38" t="e">
        <f t="shared" ca="1" si="358"/>
        <v>#N/A</v>
      </c>
      <c r="T1604" s="38" t="e">
        <f t="shared" si="359"/>
        <v>#N/A</v>
      </c>
    </row>
    <row r="1605" spans="2:20" x14ac:dyDescent="0.25">
      <c r="B1605" s="38" t="e">
        <f t="shared" ca="1" si="346"/>
        <v>#N/A</v>
      </c>
      <c r="C1605" s="40">
        <f>Кабельный_журнал!P1571</f>
        <v>0</v>
      </c>
      <c r="D1605" s="38" t="e">
        <f t="shared" ca="1" si="347"/>
        <v>#N/A</v>
      </c>
      <c r="E1605" s="41" t="s">
        <v>351</v>
      </c>
      <c r="F1605" s="38" t="e">
        <f t="shared" ca="1" si="348"/>
        <v>#N/A</v>
      </c>
      <c r="G1605" s="38" t="e">
        <f t="shared" si="349"/>
        <v>#N/A</v>
      </c>
      <c r="H1605" s="41" t="s">
        <v>350</v>
      </c>
      <c r="I1605" s="38" t="e">
        <f t="shared" si="350"/>
        <v>#N/A</v>
      </c>
      <c r="J1605" s="38" t="e">
        <f t="shared" si="351"/>
        <v>#N/A</v>
      </c>
      <c r="K1605" s="41" t="s">
        <v>348</v>
      </c>
      <c r="L1605" s="38">
        <f t="shared" si="352"/>
        <v>1.7500000000000002E-2</v>
      </c>
      <c r="M1605" s="38" t="e">
        <f t="shared" ca="1" si="353"/>
        <v>#N/A</v>
      </c>
      <c r="N1605" s="38" t="e">
        <f ca="1">VLOOKUP(B1605,$C$7:$T1603,13,FALSE)</f>
        <v>#N/A</v>
      </c>
      <c r="O1605" s="38" t="e">
        <f t="shared" ca="1" si="354"/>
        <v>#N/A</v>
      </c>
      <c r="P1605" s="38" t="e">
        <f t="shared" ca="1" si="355"/>
        <v>#N/A</v>
      </c>
      <c r="Q1605" s="38" t="e">
        <f t="shared" ca="1" si="356"/>
        <v>#N/A</v>
      </c>
      <c r="R1605" s="38">
        <f t="shared" si="357"/>
        <v>6000</v>
      </c>
      <c r="S1605" s="38" t="e">
        <f t="shared" ca="1" si="358"/>
        <v>#N/A</v>
      </c>
      <c r="T1605" s="38" t="e">
        <f t="shared" si="359"/>
        <v>#N/A</v>
      </c>
    </row>
    <row r="1606" spans="2:20" x14ac:dyDescent="0.25">
      <c r="B1606" s="38" t="e">
        <f t="shared" ca="1" si="346"/>
        <v>#N/A</v>
      </c>
      <c r="C1606" s="40">
        <f>Кабельный_журнал!P1572</f>
        <v>0</v>
      </c>
      <c r="D1606" s="38" t="e">
        <f t="shared" ca="1" si="347"/>
        <v>#N/A</v>
      </c>
      <c r="E1606" s="41" t="s">
        <v>351</v>
      </c>
      <c r="F1606" s="38" t="e">
        <f t="shared" ca="1" si="348"/>
        <v>#N/A</v>
      </c>
      <c r="G1606" s="38" t="e">
        <f t="shared" si="349"/>
        <v>#N/A</v>
      </c>
      <c r="H1606" s="41" t="s">
        <v>350</v>
      </c>
      <c r="I1606" s="38" t="e">
        <f t="shared" si="350"/>
        <v>#N/A</v>
      </c>
      <c r="J1606" s="38" t="e">
        <f t="shared" si="351"/>
        <v>#N/A</v>
      </c>
      <c r="K1606" s="41" t="s">
        <v>348</v>
      </c>
      <c r="L1606" s="38">
        <f t="shared" si="352"/>
        <v>1.7500000000000002E-2</v>
      </c>
      <c r="M1606" s="38" t="e">
        <f t="shared" ca="1" si="353"/>
        <v>#N/A</v>
      </c>
      <c r="N1606" s="38" t="e">
        <f ca="1">VLOOKUP(B1606,$C$7:$T1604,13,FALSE)</f>
        <v>#N/A</v>
      </c>
      <c r="O1606" s="38" t="e">
        <f t="shared" ca="1" si="354"/>
        <v>#N/A</v>
      </c>
      <c r="P1606" s="38" t="e">
        <f t="shared" ca="1" si="355"/>
        <v>#N/A</v>
      </c>
      <c r="Q1606" s="38" t="e">
        <f t="shared" ca="1" si="356"/>
        <v>#N/A</v>
      </c>
      <c r="R1606" s="38">
        <f t="shared" si="357"/>
        <v>6000</v>
      </c>
      <c r="S1606" s="38" t="e">
        <f t="shared" ca="1" si="358"/>
        <v>#N/A</v>
      </c>
      <c r="T1606" s="38" t="e">
        <f t="shared" si="359"/>
        <v>#N/A</v>
      </c>
    </row>
    <row r="1607" spans="2:20" x14ac:dyDescent="0.25">
      <c r="B1607" s="38" t="e">
        <f t="shared" ca="1" si="346"/>
        <v>#N/A</v>
      </c>
      <c r="C1607" s="40">
        <f>Кабельный_журнал!P1573</f>
        <v>0</v>
      </c>
      <c r="D1607" s="38" t="e">
        <f t="shared" ca="1" si="347"/>
        <v>#N/A</v>
      </c>
      <c r="E1607" s="41" t="s">
        <v>351</v>
      </c>
      <c r="F1607" s="38" t="e">
        <f t="shared" ca="1" si="348"/>
        <v>#N/A</v>
      </c>
      <c r="G1607" s="38" t="e">
        <f t="shared" si="349"/>
        <v>#N/A</v>
      </c>
      <c r="H1607" s="41" t="s">
        <v>350</v>
      </c>
      <c r="I1607" s="38" t="e">
        <f t="shared" si="350"/>
        <v>#N/A</v>
      </c>
      <c r="J1607" s="38" t="e">
        <f t="shared" si="351"/>
        <v>#N/A</v>
      </c>
      <c r="K1607" s="41" t="s">
        <v>348</v>
      </c>
      <c r="L1607" s="38">
        <f t="shared" si="352"/>
        <v>1.7500000000000002E-2</v>
      </c>
      <c r="M1607" s="38" t="e">
        <f t="shared" ca="1" si="353"/>
        <v>#N/A</v>
      </c>
      <c r="N1607" s="38" t="e">
        <f ca="1">VLOOKUP(B1607,$C$7:$T1605,13,FALSE)</f>
        <v>#N/A</v>
      </c>
      <c r="O1607" s="38" t="e">
        <f t="shared" ca="1" si="354"/>
        <v>#N/A</v>
      </c>
      <c r="P1607" s="38" t="e">
        <f t="shared" ca="1" si="355"/>
        <v>#N/A</v>
      </c>
      <c r="Q1607" s="38" t="e">
        <f t="shared" ca="1" si="356"/>
        <v>#N/A</v>
      </c>
      <c r="R1607" s="38">
        <f t="shared" si="357"/>
        <v>6000</v>
      </c>
      <c r="S1607" s="38" t="e">
        <f t="shared" ca="1" si="358"/>
        <v>#N/A</v>
      </c>
      <c r="T1607" s="38" t="e">
        <f t="shared" si="359"/>
        <v>#N/A</v>
      </c>
    </row>
    <row r="1608" spans="2:20" x14ac:dyDescent="0.25">
      <c r="B1608" s="38" t="e">
        <f t="shared" ca="1" si="346"/>
        <v>#N/A</v>
      </c>
      <c r="C1608" s="40">
        <f>Кабельный_журнал!P1574</f>
        <v>0</v>
      </c>
      <c r="D1608" s="38" t="e">
        <f t="shared" ca="1" si="347"/>
        <v>#N/A</v>
      </c>
      <c r="E1608" s="41" t="s">
        <v>351</v>
      </c>
      <c r="F1608" s="38" t="e">
        <f t="shared" ca="1" si="348"/>
        <v>#N/A</v>
      </c>
      <c r="G1608" s="38" t="e">
        <f t="shared" si="349"/>
        <v>#N/A</v>
      </c>
      <c r="H1608" s="41" t="s">
        <v>350</v>
      </c>
      <c r="I1608" s="38" t="e">
        <f t="shared" si="350"/>
        <v>#N/A</v>
      </c>
      <c r="J1608" s="38" t="e">
        <f t="shared" si="351"/>
        <v>#N/A</v>
      </c>
      <c r="K1608" s="41" t="s">
        <v>348</v>
      </c>
      <c r="L1608" s="38">
        <f t="shared" si="352"/>
        <v>1.7500000000000002E-2</v>
      </c>
      <c r="M1608" s="38" t="e">
        <f t="shared" ca="1" si="353"/>
        <v>#N/A</v>
      </c>
      <c r="N1608" s="38" t="e">
        <f ca="1">VLOOKUP(B1608,$C$7:$T1606,13,FALSE)</f>
        <v>#N/A</v>
      </c>
      <c r="O1608" s="38" t="e">
        <f t="shared" ca="1" si="354"/>
        <v>#N/A</v>
      </c>
      <c r="P1608" s="38" t="e">
        <f t="shared" ca="1" si="355"/>
        <v>#N/A</v>
      </c>
      <c r="Q1608" s="38" t="e">
        <f t="shared" ca="1" si="356"/>
        <v>#N/A</v>
      </c>
      <c r="R1608" s="38">
        <f t="shared" si="357"/>
        <v>6000</v>
      </c>
      <c r="S1608" s="38" t="e">
        <f t="shared" ca="1" si="358"/>
        <v>#N/A</v>
      </c>
      <c r="T1608" s="38" t="e">
        <f t="shared" si="359"/>
        <v>#N/A</v>
      </c>
    </row>
    <row r="1609" spans="2:20" x14ac:dyDescent="0.25">
      <c r="B1609" s="38" t="e">
        <f t="shared" ca="1" si="346"/>
        <v>#N/A</v>
      </c>
      <c r="C1609" s="40">
        <f>Кабельный_журнал!P1575</f>
        <v>0</v>
      </c>
      <c r="D1609" s="38" t="e">
        <f t="shared" ca="1" si="347"/>
        <v>#N/A</v>
      </c>
      <c r="E1609" s="41" t="s">
        <v>351</v>
      </c>
      <c r="F1609" s="38" t="e">
        <f t="shared" ca="1" si="348"/>
        <v>#N/A</v>
      </c>
      <c r="G1609" s="38" t="e">
        <f t="shared" si="349"/>
        <v>#N/A</v>
      </c>
      <c r="H1609" s="41" t="s">
        <v>350</v>
      </c>
      <c r="I1609" s="38" t="e">
        <f t="shared" si="350"/>
        <v>#N/A</v>
      </c>
      <c r="J1609" s="38" t="e">
        <f t="shared" si="351"/>
        <v>#N/A</v>
      </c>
      <c r="K1609" s="41" t="s">
        <v>348</v>
      </c>
      <c r="L1609" s="38">
        <f t="shared" si="352"/>
        <v>1.7500000000000002E-2</v>
      </c>
      <c r="M1609" s="38" t="e">
        <f t="shared" ca="1" si="353"/>
        <v>#N/A</v>
      </c>
      <c r="N1609" s="38" t="e">
        <f ca="1">VLOOKUP(B1609,$C$7:$T1607,13,FALSE)</f>
        <v>#N/A</v>
      </c>
      <c r="O1609" s="38" t="e">
        <f t="shared" ca="1" si="354"/>
        <v>#N/A</v>
      </c>
      <c r="P1609" s="38" t="e">
        <f t="shared" ca="1" si="355"/>
        <v>#N/A</v>
      </c>
      <c r="Q1609" s="38" t="e">
        <f t="shared" ca="1" si="356"/>
        <v>#N/A</v>
      </c>
      <c r="R1609" s="38">
        <f t="shared" si="357"/>
        <v>6000</v>
      </c>
      <c r="S1609" s="38" t="e">
        <f t="shared" ca="1" si="358"/>
        <v>#N/A</v>
      </c>
      <c r="T1609" s="38" t="e">
        <f t="shared" si="359"/>
        <v>#N/A</v>
      </c>
    </row>
    <row r="1610" spans="2:20" x14ac:dyDescent="0.25">
      <c r="B1610" s="38" t="e">
        <f t="shared" ca="1" si="346"/>
        <v>#N/A</v>
      </c>
      <c r="C1610" s="40">
        <f>Кабельный_журнал!P1576</f>
        <v>0</v>
      </c>
      <c r="D1610" s="38" t="e">
        <f t="shared" ca="1" si="347"/>
        <v>#N/A</v>
      </c>
      <c r="E1610" s="41" t="s">
        <v>351</v>
      </c>
      <c r="F1610" s="38" t="e">
        <f t="shared" ca="1" si="348"/>
        <v>#N/A</v>
      </c>
      <c r="G1610" s="38" t="e">
        <f t="shared" si="349"/>
        <v>#N/A</v>
      </c>
      <c r="H1610" s="41" t="s">
        <v>350</v>
      </c>
      <c r="I1610" s="38" t="e">
        <f t="shared" si="350"/>
        <v>#N/A</v>
      </c>
      <c r="J1610" s="38" t="e">
        <f t="shared" si="351"/>
        <v>#N/A</v>
      </c>
      <c r="K1610" s="41" t="s">
        <v>348</v>
      </c>
      <c r="L1610" s="38">
        <f t="shared" si="352"/>
        <v>1.7500000000000002E-2</v>
      </c>
      <c r="M1610" s="38" t="e">
        <f t="shared" ca="1" si="353"/>
        <v>#N/A</v>
      </c>
      <c r="N1610" s="38" t="e">
        <f ca="1">VLOOKUP(B1610,$C$7:$T1608,13,FALSE)</f>
        <v>#N/A</v>
      </c>
      <c r="O1610" s="38" t="e">
        <f t="shared" ca="1" si="354"/>
        <v>#N/A</v>
      </c>
      <c r="P1610" s="38" t="e">
        <f t="shared" ca="1" si="355"/>
        <v>#N/A</v>
      </c>
      <c r="Q1610" s="38" t="e">
        <f t="shared" ca="1" si="356"/>
        <v>#N/A</v>
      </c>
      <c r="R1610" s="38">
        <f t="shared" si="357"/>
        <v>6000</v>
      </c>
      <c r="S1610" s="38" t="e">
        <f t="shared" ca="1" si="358"/>
        <v>#N/A</v>
      </c>
      <c r="T1610" s="38" t="e">
        <f t="shared" si="359"/>
        <v>#N/A</v>
      </c>
    </row>
    <row r="1611" spans="2:20" x14ac:dyDescent="0.25">
      <c r="B1611" s="38" t="e">
        <f t="shared" ca="1" si="346"/>
        <v>#N/A</v>
      </c>
      <c r="C1611" s="40">
        <f>Кабельный_журнал!P1577</f>
        <v>0</v>
      </c>
      <c r="D1611" s="38" t="e">
        <f t="shared" ca="1" si="347"/>
        <v>#N/A</v>
      </c>
      <c r="E1611" s="41" t="s">
        <v>351</v>
      </c>
      <c r="F1611" s="38" t="e">
        <f t="shared" ca="1" si="348"/>
        <v>#N/A</v>
      </c>
      <c r="G1611" s="38" t="e">
        <f t="shared" si="349"/>
        <v>#N/A</v>
      </c>
      <c r="H1611" s="41" t="s">
        <v>350</v>
      </c>
      <c r="I1611" s="38" t="e">
        <f t="shared" si="350"/>
        <v>#N/A</v>
      </c>
      <c r="J1611" s="38" t="e">
        <f t="shared" si="351"/>
        <v>#N/A</v>
      </c>
      <c r="K1611" s="41" t="s">
        <v>348</v>
      </c>
      <c r="L1611" s="38">
        <f t="shared" si="352"/>
        <v>1.7500000000000002E-2</v>
      </c>
      <c r="M1611" s="38" t="e">
        <f t="shared" ca="1" si="353"/>
        <v>#N/A</v>
      </c>
      <c r="N1611" s="38" t="e">
        <f ca="1">VLOOKUP(B1611,$C$7:$T1609,13,FALSE)</f>
        <v>#N/A</v>
      </c>
      <c r="O1611" s="38" t="e">
        <f t="shared" ca="1" si="354"/>
        <v>#N/A</v>
      </c>
      <c r="P1611" s="38" t="e">
        <f t="shared" ca="1" si="355"/>
        <v>#N/A</v>
      </c>
      <c r="Q1611" s="38" t="e">
        <f t="shared" ca="1" si="356"/>
        <v>#N/A</v>
      </c>
      <c r="R1611" s="38">
        <f t="shared" si="357"/>
        <v>6000</v>
      </c>
      <c r="S1611" s="38" t="e">
        <f t="shared" ca="1" si="358"/>
        <v>#N/A</v>
      </c>
      <c r="T1611" s="38" t="e">
        <f t="shared" si="359"/>
        <v>#N/A</v>
      </c>
    </row>
    <row r="1612" spans="2:20" x14ac:dyDescent="0.25">
      <c r="B1612" s="38" t="e">
        <f t="shared" ca="1" si="346"/>
        <v>#N/A</v>
      </c>
      <c r="C1612" s="40">
        <f>Кабельный_журнал!P1578</f>
        <v>0</v>
      </c>
      <c r="D1612" s="38" t="e">
        <f t="shared" ca="1" si="347"/>
        <v>#N/A</v>
      </c>
      <c r="E1612" s="41" t="s">
        <v>351</v>
      </c>
      <c r="F1612" s="38" t="e">
        <f t="shared" ca="1" si="348"/>
        <v>#N/A</v>
      </c>
      <c r="G1612" s="38" t="e">
        <f t="shared" si="349"/>
        <v>#N/A</v>
      </c>
      <c r="H1612" s="41" t="s">
        <v>350</v>
      </c>
      <c r="I1612" s="38" t="e">
        <f t="shared" si="350"/>
        <v>#N/A</v>
      </c>
      <c r="J1612" s="38" t="e">
        <f t="shared" si="351"/>
        <v>#N/A</v>
      </c>
      <c r="K1612" s="41" t="s">
        <v>348</v>
      </c>
      <c r="L1612" s="38">
        <f t="shared" si="352"/>
        <v>1.7500000000000002E-2</v>
      </c>
      <c r="M1612" s="38" t="e">
        <f t="shared" ca="1" si="353"/>
        <v>#N/A</v>
      </c>
      <c r="N1612" s="38" t="e">
        <f ca="1">VLOOKUP(B1612,$C$7:$T1610,13,FALSE)</f>
        <v>#N/A</v>
      </c>
      <c r="O1612" s="38" t="e">
        <f t="shared" ca="1" si="354"/>
        <v>#N/A</v>
      </c>
      <c r="P1612" s="38" t="e">
        <f t="shared" ca="1" si="355"/>
        <v>#N/A</v>
      </c>
      <c r="Q1612" s="38" t="e">
        <f t="shared" ca="1" si="356"/>
        <v>#N/A</v>
      </c>
      <c r="R1612" s="38">
        <f t="shared" si="357"/>
        <v>6000</v>
      </c>
      <c r="S1612" s="38" t="e">
        <f t="shared" ca="1" si="358"/>
        <v>#N/A</v>
      </c>
      <c r="T1612" s="38" t="e">
        <f t="shared" si="359"/>
        <v>#N/A</v>
      </c>
    </row>
    <row r="1613" spans="2:20" x14ac:dyDescent="0.25">
      <c r="B1613" s="38" t="e">
        <f t="shared" ca="1" si="346"/>
        <v>#N/A</v>
      </c>
      <c r="C1613" s="40">
        <f>Кабельный_журнал!P1579</f>
        <v>0</v>
      </c>
      <c r="D1613" s="38" t="e">
        <f t="shared" ca="1" si="347"/>
        <v>#N/A</v>
      </c>
      <c r="E1613" s="41" t="s">
        <v>351</v>
      </c>
      <c r="F1613" s="38" t="e">
        <f t="shared" ca="1" si="348"/>
        <v>#N/A</v>
      </c>
      <c r="G1613" s="38" t="e">
        <f t="shared" si="349"/>
        <v>#N/A</v>
      </c>
      <c r="H1613" s="41" t="s">
        <v>350</v>
      </c>
      <c r="I1613" s="38" t="e">
        <f t="shared" si="350"/>
        <v>#N/A</v>
      </c>
      <c r="J1613" s="38" t="e">
        <f t="shared" si="351"/>
        <v>#N/A</v>
      </c>
      <c r="K1613" s="41" t="s">
        <v>348</v>
      </c>
      <c r="L1613" s="38">
        <f t="shared" si="352"/>
        <v>1.7500000000000002E-2</v>
      </c>
      <c r="M1613" s="38" t="e">
        <f t="shared" ca="1" si="353"/>
        <v>#N/A</v>
      </c>
      <c r="N1613" s="38" t="e">
        <f ca="1">VLOOKUP(B1613,$C$7:$T1611,13,FALSE)</f>
        <v>#N/A</v>
      </c>
      <c r="O1613" s="38" t="e">
        <f t="shared" ca="1" si="354"/>
        <v>#N/A</v>
      </c>
      <c r="P1613" s="38" t="e">
        <f t="shared" ca="1" si="355"/>
        <v>#N/A</v>
      </c>
      <c r="Q1613" s="38" t="e">
        <f t="shared" ca="1" si="356"/>
        <v>#N/A</v>
      </c>
      <c r="R1613" s="38">
        <f t="shared" si="357"/>
        <v>6000</v>
      </c>
      <c r="S1613" s="38" t="e">
        <f t="shared" ca="1" si="358"/>
        <v>#N/A</v>
      </c>
      <c r="T1613" s="38" t="e">
        <f t="shared" si="359"/>
        <v>#N/A</v>
      </c>
    </row>
    <row r="1614" spans="2:20" x14ac:dyDescent="0.25">
      <c r="B1614" s="38" t="e">
        <f t="shared" ca="1" si="346"/>
        <v>#N/A</v>
      </c>
      <c r="C1614" s="40">
        <f>Кабельный_журнал!P1580</f>
        <v>0</v>
      </c>
      <c r="D1614" s="38" t="e">
        <f t="shared" ca="1" si="347"/>
        <v>#N/A</v>
      </c>
      <c r="E1614" s="41" t="s">
        <v>351</v>
      </c>
      <c r="F1614" s="38" t="e">
        <f t="shared" ca="1" si="348"/>
        <v>#N/A</v>
      </c>
      <c r="G1614" s="38" t="e">
        <f t="shared" si="349"/>
        <v>#N/A</v>
      </c>
      <c r="H1614" s="41" t="s">
        <v>350</v>
      </c>
      <c r="I1614" s="38" t="e">
        <f t="shared" si="350"/>
        <v>#N/A</v>
      </c>
      <c r="J1614" s="38" t="e">
        <f t="shared" si="351"/>
        <v>#N/A</v>
      </c>
      <c r="K1614" s="41" t="s">
        <v>348</v>
      </c>
      <c r="L1614" s="38">
        <f t="shared" si="352"/>
        <v>1.7500000000000002E-2</v>
      </c>
      <c r="M1614" s="38" t="e">
        <f t="shared" ca="1" si="353"/>
        <v>#N/A</v>
      </c>
      <c r="N1614" s="38" t="e">
        <f ca="1">VLOOKUP(B1614,$C$7:$T1612,13,FALSE)</f>
        <v>#N/A</v>
      </c>
      <c r="O1614" s="38" t="e">
        <f t="shared" ca="1" si="354"/>
        <v>#N/A</v>
      </c>
      <c r="P1614" s="38" t="e">
        <f t="shared" ca="1" si="355"/>
        <v>#N/A</v>
      </c>
      <c r="Q1614" s="38" t="e">
        <f t="shared" ca="1" si="356"/>
        <v>#N/A</v>
      </c>
      <c r="R1614" s="38">
        <f t="shared" si="357"/>
        <v>6000</v>
      </c>
      <c r="S1614" s="38" t="e">
        <f t="shared" ca="1" si="358"/>
        <v>#N/A</v>
      </c>
      <c r="T1614" s="38" t="e">
        <f t="shared" si="359"/>
        <v>#N/A</v>
      </c>
    </row>
    <row r="1615" spans="2:20" x14ac:dyDescent="0.25">
      <c r="B1615" s="38" t="e">
        <f t="shared" ca="1" si="346"/>
        <v>#N/A</v>
      </c>
      <c r="C1615" s="40">
        <f>Кабельный_журнал!P1581</f>
        <v>0</v>
      </c>
      <c r="D1615" s="38" t="e">
        <f t="shared" ca="1" si="347"/>
        <v>#N/A</v>
      </c>
      <c r="E1615" s="41" t="s">
        <v>351</v>
      </c>
      <c r="F1615" s="38" t="e">
        <f t="shared" ca="1" si="348"/>
        <v>#N/A</v>
      </c>
      <c r="G1615" s="38" t="e">
        <f t="shared" si="349"/>
        <v>#N/A</v>
      </c>
      <c r="H1615" s="41" t="s">
        <v>350</v>
      </c>
      <c r="I1615" s="38" t="e">
        <f t="shared" si="350"/>
        <v>#N/A</v>
      </c>
      <c r="J1615" s="38" t="e">
        <f t="shared" si="351"/>
        <v>#N/A</v>
      </c>
      <c r="K1615" s="41" t="s">
        <v>348</v>
      </c>
      <c r="L1615" s="38">
        <f t="shared" si="352"/>
        <v>1.7500000000000002E-2</v>
      </c>
      <c r="M1615" s="38" t="e">
        <f t="shared" ca="1" si="353"/>
        <v>#N/A</v>
      </c>
      <c r="N1615" s="38" t="e">
        <f ca="1">VLOOKUP(B1615,$C$7:$T1613,13,FALSE)</f>
        <v>#N/A</v>
      </c>
      <c r="O1615" s="38" t="e">
        <f t="shared" ca="1" si="354"/>
        <v>#N/A</v>
      </c>
      <c r="P1615" s="38" t="e">
        <f t="shared" ca="1" si="355"/>
        <v>#N/A</v>
      </c>
      <c r="Q1615" s="38" t="e">
        <f t="shared" ca="1" si="356"/>
        <v>#N/A</v>
      </c>
      <c r="R1615" s="38">
        <f t="shared" si="357"/>
        <v>6000</v>
      </c>
      <c r="S1615" s="38" t="e">
        <f t="shared" ca="1" si="358"/>
        <v>#N/A</v>
      </c>
      <c r="T1615" s="38" t="e">
        <f t="shared" si="359"/>
        <v>#N/A</v>
      </c>
    </row>
    <row r="1616" spans="2:20" x14ac:dyDescent="0.25">
      <c r="B1616" s="38" t="e">
        <f t="shared" ca="1" si="346"/>
        <v>#N/A</v>
      </c>
      <c r="C1616" s="40">
        <f>Кабельный_журнал!P1582</f>
        <v>0</v>
      </c>
      <c r="D1616" s="38" t="e">
        <f t="shared" ca="1" si="347"/>
        <v>#N/A</v>
      </c>
      <c r="E1616" s="41" t="s">
        <v>351</v>
      </c>
      <c r="F1616" s="38" t="e">
        <f t="shared" ca="1" si="348"/>
        <v>#N/A</v>
      </c>
      <c r="G1616" s="38" t="e">
        <f t="shared" si="349"/>
        <v>#N/A</v>
      </c>
      <c r="H1616" s="41" t="s">
        <v>350</v>
      </c>
      <c r="I1616" s="38" t="e">
        <f t="shared" si="350"/>
        <v>#N/A</v>
      </c>
      <c r="J1616" s="38" t="e">
        <f t="shared" si="351"/>
        <v>#N/A</v>
      </c>
      <c r="K1616" s="41" t="s">
        <v>348</v>
      </c>
      <c r="L1616" s="38">
        <f t="shared" si="352"/>
        <v>1.7500000000000002E-2</v>
      </c>
      <c r="M1616" s="38" t="e">
        <f t="shared" ca="1" si="353"/>
        <v>#N/A</v>
      </c>
      <c r="N1616" s="38" t="e">
        <f ca="1">VLOOKUP(B1616,$C$7:$T1614,13,FALSE)</f>
        <v>#N/A</v>
      </c>
      <c r="O1616" s="38" t="e">
        <f t="shared" ca="1" si="354"/>
        <v>#N/A</v>
      </c>
      <c r="P1616" s="38" t="e">
        <f t="shared" ca="1" si="355"/>
        <v>#N/A</v>
      </c>
      <c r="Q1616" s="38" t="e">
        <f t="shared" ca="1" si="356"/>
        <v>#N/A</v>
      </c>
      <c r="R1616" s="38">
        <f t="shared" si="357"/>
        <v>6000</v>
      </c>
      <c r="S1616" s="38" t="e">
        <f t="shared" ca="1" si="358"/>
        <v>#N/A</v>
      </c>
      <c r="T1616" s="38" t="e">
        <f t="shared" si="359"/>
        <v>#N/A</v>
      </c>
    </row>
    <row r="1617" spans="2:20" x14ac:dyDescent="0.25">
      <c r="B1617" s="38" t="e">
        <f t="shared" ca="1" si="346"/>
        <v>#N/A</v>
      </c>
      <c r="C1617" s="40">
        <f>Кабельный_журнал!P1583</f>
        <v>0</v>
      </c>
      <c r="D1617" s="38" t="e">
        <f t="shared" ca="1" si="347"/>
        <v>#N/A</v>
      </c>
      <c r="E1617" s="41" t="s">
        <v>351</v>
      </c>
      <c r="F1617" s="38" t="e">
        <f t="shared" ca="1" si="348"/>
        <v>#N/A</v>
      </c>
      <c r="G1617" s="38" t="e">
        <f t="shared" si="349"/>
        <v>#N/A</v>
      </c>
      <c r="H1617" s="41" t="s">
        <v>350</v>
      </c>
      <c r="I1617" s="38" t="e">
        <f t="shared" si="350"/>
        <v>#N/A</v>
      </c>
      <c r="J1617" s="38" t="e">
        <f t="shared" si="351"/>
        <v>#N/A</v>
      </c>
      <c r="K1617" s="41" t="s">
        <v>348</v>
      </c>
      <c r="L1617" s="38">
        <f t="shared" si="352"/>
        <v>1.7500000000000002E-2</v>
      </c>
      <c r="M1617" s="38" t="e">
        <f t="shared" ca="1" si="353"/>
        <v>#N/A</v>
      </c>
      <c r="N1617" s="38" t="e">
        <f ca="1">VLOOKUP(B1617,$C$7:$T1615,13,FALSE)</f>
        <v>#N/A</v>
      </c>
      <c r="O1617" s="38" t="e">
        <f t="shared" ca="1" si="354"/>
        <v>#N/A</v>
      </c>
      <c r="P1617" s="38" t="e">
        <f t="shared" ca="1" si="355"/>
        <v>#N/A</v>
      </c>
      <c r="Q1617" s="38" t="e">
        <f t="shared" ca="1" si="356"/>
        <v>#N/A</v>
      </c>
      <c r="R1617" s="38">
        <f t="shared" si="357"/>
        <v>6000</v>
      </c>
      <c r="S1617" s="38" t="e">
        <f t="shared" ca="1" si="358"/>
        <v>#N/A</v>
      </c>
      <c r="T1617" s="38" t="e">
        <f t="shared" si="359"/>
        <v>#N/A</v>
      </c>
    </row>
    <row r="1618" spans="2:20" x14ac:dyDescent="0.25">
      <c r="B1618" s="38" t="e">
        <f t="shared" ca="1" si="346"/>
        <v>#N/A</v>
      </c>
      <c r="C1618" s="40">
        <f>Кабельный_журнал!P1584</f>
        <v>0</v>
      </c>
      <c r="D1618" s="38" t="e">
        <f t="shared" ca="1" si="347"/>
        <v>#N/A</v>
      </c>
      <c r="E1618" s="41" t="s">
        <v>351</v>
      </c>
      <c r="F1618" s="38" t="e">
        <f t="shared" ca="1" si="348"/>
        <v>#N/A</v>
      </c>
      <c r="G1618" s="38" t="e">
        <f t="shared" si="349"/>
        <v>#N/A</v>
      </c>
      <c r="H1618" s="41" t="s">
        <v>350</v>
      </c>
      <c r="I1618" s="38" t="e">
        <f t="shared" si="350"/>
        <v>#N/A</v>
      </c>
      <c r="J1618" s="38" t="e">
        <f t="shared" si="351"/>
        <v>#N/A</v>
      </c>
      <c r="K1618" s="41" t="s">
        <v>348</v>
      </c>
      <c r="L1618" s="38">
        <f t="shared" si="352"/>
        <v>1.7500000000000002E-2</v>
      </c>
      <c r="M1618" s="38" t="e">
        <f t="shared" ca="1" si="353"/>
        <v>#N/A</v>
      </c>
      <c r="N1618" s="38" t="e">
        <f ca="1">VLOOKUP(B1618,$C$7:$T1616,13,FALSE)</f>
        <v>#N/A</v>
      </c>
      <c r="O1618" s="38" t="e">
        <f t="shared" ca="1" si="354"/>
        <v>#N/A</v>
      </c>
      <c r="P1618" s="38" t="e">
        <f t="shared" ca="1" si="355"/>
        <v>#N/A</v>
      </c>
      <c r="Q1618" s="38" t="e">
        <f t="shared" ca="1" si="356"/>
        <v>#N/A</v>
      </c>
      <c r="R1618" s="38">
        <f t="shared" si="357"/>
        <v>6000</v>
      </c>
      <c r="S1618" s="38" t="e">
        <f t="shared" ca="1" si="358"/>
        <v>#N/A</v>
      </c>
      <c r="T1618" s="38" t="e">
        <f t="shared" si="359"/>
        <v>#N/A</v>
      </c>
    </row>
    <row r="1619" spans="2:20" x14ac:dyDescent="0.25">
      <c r="B1619" s="38" t="e">
        <f t="shared" ca="1" si="346"/>
        <v>#N/A</v>
      </c>
      <c r="C1619" s="40">
        <f>Кабельный_журнал!P1585</f>
        <v>0</v>
      </c>
      <c r="D1619" s="38" t="e">
        <f t="shared" ca="1" si="347"/>
        <v>#N/A</v>
      </c>
      <c r="E1619" s="41" t="s">
        <v>351</v>
      </c>
      <c r="F1619" s="38" t="e">
        <f t="shared" ca="1" si="348"/>
        <v>#N/A</v>
      </c>
      <c r="G1619" s="38" t="e">
        <f t="shared" si="349"/>
        <v>#N/A</v>
      </c>
      <c r="H1619" s="41" t="s">
        <v>350</v>
      </c>
      <c r="I1619" s="38" t="e">
        <f t="shared" si="350"/>
        <v>#N/A</v>
      </c>
      <c r="J1619" s="38" t="e">
        <f t="shared" si="351"/>
        <v>#N/A</v>
      </c>
      <c r="K1619" s="41" t="s">
        <v>348</v>
      </c>
      <c r="L1619" s="38">
        <f t="shared" si="352"/>
        <v>1.7500000000000002E-2</v>
      </c>
      <c r="M1619" s="38" t="e">
        <f t="shared" ca="1" si="353"/>
        <v>#N/A</v>
      </c>
      <c r="N1619" s="38" t="e">
        <f ca="1">VLOOKUP(B1619,$C$7:$T1617,13,FALSE)</f>
        <v>#N/A</v>
      </c>
      <c r="O1619" s="38" t="e">
        <f t="shared" ca="1" si="354"/>
        <v>#N/A</v>
      </c>
      <c r="P1619" s="38" t="e">
        <f t="shared" ca="1" si="355"/>
        <v>#N/A</v>
      </c>
      <c r="Q1619" s="38" t="e">
        <f t="shared" ca="1" si="356"/>
        <v>#N/A</v>
      </c>
      <c r="R1619" s="38">
        <f t="shared" si="357"/>
        <v>6000</v>
      </c>
      <c r="S1619" s="38" t="e">
        <f t="shared" ca="1" si="358"/>
        <v>#N/A</v>
      </c>
      <c r="T1619" s="38" t="e">
        <f t="shared" si="359"/>
        <v>#N/A</v>
      </c>
    </row>
    <row r="1620" spans="2:20" x14ac:dyDescent="0.25">
      <c r="B1620" s="38" t="e">
        <f t="shared" ca="1" si="346"/>
        <v>#N/A</v>
      </c>
      <c r="C1620" s="40">
        <f>Кабельный_журнал!P1586</f>
        <v>0</v>
      </c>
      <c r="D1620" s="38" t="e">
        <f t="shared" ca="1" si="347"/>
        <v>#N/A</v>
      </c>
      <c r="E1620" s="41" t="s">
        <v>351</v>
      </c>
      <c r="F1620" s="38" t="e">
        <f t="shared" ca="1" si="348"/>
        <v>#N/A</v>
      </c>
      <c r="G1620" s="38" t="e">
        <f t="shared" si="349"/>
        <v>#N/A</v>
      </c>
      <c r="H1620" s="41" t="s">
        <v>350</v>
      </c>
      <c r="I1620" s="38" t="e">
        <f t="shared" si="350"/>
        <v>#N/A</v>
      </c>
      <c r="J1620" s="38" t="e">
        <f t="shared" si="351"/>
        <v>#N/A</v>
      </c>
      <c r="K1620" s="41" t="s">
        <v>348</v>
      </c>
      <c r="L1620" s="38">
        <f t="shared" si="352"/>
        <v>1.7500000000000002E-2</v>
      </c>
      <c r="M1620" s="38" t="e">
        <f t="shared" ca="1" si="353"/>
        <v>#N/A</v>
      </c>
      <c r="N1620" s="38" t="e">
        <f ca="1">VLOOKUP(B1620,$C$7:$T1618,13,FALSE)</f>
        <v>#N/A</v>
      </c>
      <c r="O1620" s="38" t="e">
        <f t="shared" ca="1" si="354"/>
        <v>#N/A</v>
      </c>
      <c r="P1620" s="38" t="e">
        <f t="shared" ca="1" si="355"/>
        <v>#N/A</v>
      </c>
      <c r="Q1620" s="38" t="e">
        <f t="shared" ca="1" si="356"/>
        <v>#N/A</v>
      </c>
      <c r="R1620" s="38">
        <f t="shared" si="357"/>
        <v>6000</v>
      </c>
      <c r="S1620" s="38" t="e">
        <f t="shared" ca="1" si="358"/>
        <v>#N/A</v>
      </c>
      <c r="T1620" s="38" t="e">
        <f t="shared" si="359"/>
        <v>#N/A</v>
      </c>
    </row>
    <row r="1621" spans="2:20" x14ac:dyDescent="0.25">
      <c r="B1621" s="38" t="e">
        <f t="shared" ca="1" si="346"/>
        <v>#N/A</v>
      </c>
      <c r="C1621" s="40">
        <f>Кабельный_журнал!P1587</f>
        <v>0</v>
      </c>
      <c r="D1621" s="38" t="e">
        <f t="shared" ca="1" si="347"/>
        <v>#N/A</v>
      </c>
      <c r="E1621" s="41" t="s">
        <v>351</v>
      </c>
      <c r="F1621" s="38" t="e">
        <f t="shared" ca="1" si="348"/>
        <v>#N/A</v>
      </c>
      <c r="G1621" s="38" t="e">
        <f t="shared" si="349"/>
        <v>#N/A</v>
      </c>
      <c r="H1621" s="41" t="s">
        <v>350</v>
      </c>
      <c r="I1621" s="38" t="e">
        <f t="shared" si="350"/>
        <v>#N/A</v>
      </c>
      <c r="J1621" s="38" t="e">
        <f t="shared" si="351"/>
        <v>#N/A</v>
      </c>
      <c r="K1621" s="41" t="s">
        <v>348</v>
      </c>
      <c r="L1621" s="38">
        <f t="shared" si="352"/>
        <v>1.7500000000000002E-2</v>
      </c>
      <c r="M1621" s="38" t="e">
        <f t="shared" ca="1" si="353"/>
        <v>#N/A</v>
      </c>
      <c r="N1621" s="38" t="e">
        <f ca="1">VLOOKUP(B1621,$C$7:$T1619,13,FALSE)</f>
        <v>#N/A</v>
      </c>
      <c r="O1621" s="38" t="e">
        <f t="shared" ca="1" si="354"/>
        <v>#N/A</v>
      </c>
      <c r="P1621" s="38" t="e">
        <f t="shared" ca="1" si="355"/>
        <v>#N/A</v>
      </c>
      <c r="Q1621" s="38" t="e">
        <f t="shared" ca="1" si="356"/>
        <v>#N/A</v>
      </c>
      <c r="R1621" s="38">
        <f t="shared" si="357"/>
        <v>6000</v>
      </c>
      <c r="S1621" s="38" t="e">
        <f t="shared" ca="1" si="358"/>
        <v>#N/A</v>
      </c>
      <c r="T1621" s="38" t="e">
        <f t="shared" si="359"/>
        <v>#N/A</v>
      </c>
    </row>
    <row r="1622" spans="2:20" x14ac:dyDescent="0.25">
      <c r="B1622" s="38" t="e">
        <f t="shared" ca="1" si="346"/>
        <v>#N/A</v>
      </c>
      <c r="C1622" s="40">
        <f>Кабельный_журнал!P1588</f>
        <v>0</v>
      </c>
      <c r="D1622" s="38" t="e">
        <f t="shared" ca="1" si="347"/>
        <v>#N/A</v>
      </c>
      <c r="E1622" s="41" t="s">
        <v>351</v>
      </c>
      <c r="F1622" s="38" t="e">
        <f t="shared" ca="1" si="348"/>
        <v>#N/A</v>
      </c>
      <c r="G1622" s="38" t="e">
        <f t="shared" si="349"/>
        <v>#N/A</v>
      </c>
      <c r="H1622" s="41" t="s">
        <v>350</v>
      </c>
      <c r="I1622" s="38" t="e">
        <f t="shared" si="350"/>
        <v>#N/A</v>
      </c>
      <c r="J1622" s="38" t="e">
        <f t="shared" si="351"/>
        <v>#N/A</v>
      </c>
      <c r="K1622" s="41" t="s">
        <v>348</v>
      </c>
      <c r="L1622" s="38">
        <f t="shared" si="352"/>
        <v>1.7500000000000002E-2</v>
      </c>
      <c r="M1622" s="38" t="e">
        <f t="shared" ca="1" si="353"/>
        <v>#N/A</v>
      </c>
      <c r="N1622" s="38" t="e">
        <f ca="1">VLOOKUP(B1622,$C$7:$T1620,13,FALSE)</f>
        <v>#N/A</v>
      </c>
      <c r="O1622" s="38" t="e">
        <f t="shared" ca="1" si="354"/>
        <v>#N/A</v>
      </c>
      <c r="P1622" s="38" t="e">
        <f t="shared" ca="1" si="355"/>
        <v>#N/A</v>
      </c>
      <c r="Q1622" s="38" t="e">
        <f t="shared" ca="1" si="356"/>
        <v>#N/A</v>
      </c>
      <c r="R1622" s="38">
        <f t="shared" si="357"/>
        <v>6000</v>
      </c>
      <c r="S1622" s="38" t="e">
        <f t="shared" ca="1" si="358"/>
        <v>#N/A</v>
      </c>
      <c r="T1622" s="38" t="e">
        <f t="shared" si="359"/>
        <v>#N/A</v>
      </c>
    </row>
    <row r="1623" spans="2:20" x14ac:dyDescent="0.25">
      <c r="B1623" s="38" t="e">
        <f t="shared" ca="1" si="346"/>
        <v>#N/A</v>
      </c>
      <c r="C1623" s="40">
        <f>Кабельный_журнал!P1589</f>
        <v>0</v>
      </c>
      <c r="D1623" s="38" t="e">
        <f t="shared" ca="1" si="347"/>
        <v>#N/A</v>
      </c>
      <c r="E1623" s="41" t="s">
        <v>351</v>
      </c>
      <c r="F1623" s="38" t="e">
        <f t="shared" ca="1" si="348"/>
        <v>#N/A</v>
      </c>
      <c r="G1623" s="38" t="e">
        <f t="shared" si="349"/>
        <v>#N/A</v>
      </c>
      <c r="H1623" s="41" t="s">
        <v>350</v>
      </c>
      <c r="I1623" s="38" t="e">
        <f t="shared" si="350"/>
        <v>#N/A</v>
      </c>
      <c r="J1623" s="38" t="e">
        <f t="shared" si="351"/>
        <v>#N/A</v>
      </c>
      <c r="K1623" s="41" t="s">
        <v>348</v>
      </c>
      <c r="L1623" s="38">
        <f t="shared" si="352"/>
        <v>1.7500000000000002E-2</v>
      </c>
      <c r="M1623" s="38" t="e">
        <f t="shared" ca="1" si="353"/>
        <v>#N/A</v>
      </c>
      <c r="N1623" s="38" t="e">
        <f ca="1">VLOOKUP(B1623,$C$7:$T1621,13,FALSE)</f>
        <v>#N/A</v>
      </c>
      <c r="O1623" s="38" t="e">
        <f t="shared" ca="1" si="354"/>
        <v>#N/A</v>
      </c>
      <c r="P1623" s="38" t="e">
        <f t="shared" ca="1" si="355"/>
        <v>#N/A</v>
      </c>
      <c r="Q1623" s="38" t="e">
        <f t="shared" ca="1" si="356"/>
        <v>#N/A</v>
      </c>
      <c r="R1623" s="38">
        <f t="shared" si="357"/>
        <v>6000</v>
      </c>
      <c r="S1623" s="38" t="e">
        <f t="shared" ca="1" si="358"/>
        <v>#N/A</v>
      </c>
      <c r="T1623" s="38" t="e">
        <f t="shared" si="359"/>
        <v>#N/A</v>
      </c>
    </row>
    <row r="1624" spans="2:20" x14ac:dyDescent="0.25">
      <c r="B1624" s="38" t="e">
        <f t="shared" ca="1" si="346"/>
        <v>#N/A</v>
      </c>
      <c r="C1624" s="40">
        <f>Кабельный_журнал!P1590</f>
        <v>0</v>
      </c>
      <c r="D1624" s="38" t="e">
        <f t="shared" ca="1" si="347"/>
        <v>#N/A</v>
      </c>
      <c r="E1624" s="41" t="s">
        <v>351</v>
      </c>
      <c r="F1624" s="38" t="e">
        <f t="shared" ca="1" si="348"/>
        <v>#N/A</v>
      </c>
      <c r="G1624" s="38" t="e">
        <f t="shared" si="349"/>
        <v>#N/A</v>
      </c>
      <c r="H1624" s="41" t="s">
        <v>350</v>
      </c>
      <c r="I1624" s="38" t="e">
        <f t="shared" si="350"/>
        <v>#N/A</v>
      </c>
      <c r="J1624" s="38" t="e">
        <f t="shared" si="351"/>
        <v>#N/A</v>
      </c>
      <c r="K1624" s="41" t="s">
        <v>348</v>
      </c>
      <c r="L1624" s="38">
        <f t="shared" si="352"/>
        <v>1.7500000000000002E-2</v>
      </c>
      <c r="M1624" s="38" t="e">
        <f t="shared" ca="1" si="353"/>
        <v>#N/A</v>
      </c>
      <c r="N1624" s="38" t="e">
        <f ca="1">VLOOKUP(B1624,$C$7:$T1622,13,FALSE)</f>
        <v>#N/A</v>
      </c>
      <c r="O1624" s="38" t="e">
        <f t="shared" ca="1" si="354"/>
        <v>#N/A</v>
      </c>
      <c r="P1624" s="38" t="e">
        <f t="shared" ca="1" si="355"/>
        <v>#N/A</v>
      </c>
      <c r="Q1624" s="38" t="e">
        <f t="shared" ca="1" si="356"/>
        <v>#N/A</v>
      </c>
      <c r="R1624" s="38">
        <f t="shared" si="357"/>
        <v>6000</v>
      </c>
      <c r="S1624" s="38" t="e">
        <f t="shared" ca="1" si="358"/>
        <v>#N/A</v>
      </c>
      <c r="T1624" s="38" t="e">
        <f t="shared" si="359"/>
        <v>#N/A</v>
      </c>
    </row>
    <row r="1625" spans="2:20" x14ac:dyDescent="0.25">
      <c r="B1625" s="38" t="e">
        <f t="shared" ca="1" si="346"/>
        <v>#N/A</v>
      </c>
      <c r="C1625" s="40">
        <f>Кабельный_журнал!P1591</f>
        <v>0</v>
      </c>
      <c r="D1625" s="38" t="e">
        <f t="shared" ca="1" si="347"/>
        <v>#N/A</v>
      </c>
      <c r="E1625" s="41" t="s">
        <v>351</v>
      </c>
      <c r="F1625" s="38" t="e">
        <f t="shared" ca="1" si="348"/>
        <v>#N/A</v>
      </c>
      <c r="G1625" s="38" t="e">
        <f t="shared" si="349"/>
        <v>#N/A</v>
      </c>
      <c r="H1625" s="41" t="s">
        <v>350</v>
      </c>
      <c r="I1625" s="38" t="e">
        <f t="shared" si="350"/>
        <v>#N/A</v>
      </c>
      <c r="J1625" s="38" t="e">
        <f t="shared" si="351"/>
        <v>#N/A</v>
      </c>
      <c r="K1625" s="41" t="s">
        <v>348</v>
      </c>
      <c r="L1625" s="38">
        <f t="shared" si="352"/>
        <v>1.7500000000000002E-2</v>
      </c>
      <c r="M1625" s="38" t="e">
        <f t="shared" ca="1" si="353"/>
        <v>#N/A</v>
      </c>
      <c r="N1625" s="38" t="e">
        <f ca="1">VLOOKUP(B1625,$C$7:$T1623,13,FALSE)</f>
        <v>#N/A</v>
      </c>
      <c r="O1625" s="38" t="e">
        <f t="shared" ca="1" si="354"/>
        <v>#N/A</v>
      </c>
      <c r="P1625" s="38" t="e">
        <f t="shared" ca="1" si="355"/>
        <v>#N/A</v>
      </c>
      <c r="Q1625" s="38" t="e">
        <f t="shared" ca="1" si="356"/>
        <v>#N/A</v>
      </c>
      <c r="R1625" s="38">
        <f t="shared" si="357"/>
        <v>6000</v>
      </c>
      <c r="S1625" s="38" t="e">
        <f t="shared" ca="1" si="358"/>
        <v>#N/A</v>
      </c>
      <c r="T1625" s="38" t="e">
        <f t="shared" si="359"/>
        <v>#N/A</v>
      </c>
    </row>
    <row r="1626" spans="2:20" x14ac:dyDescent="0.25">
      <c r="B1626" s="38" t="e">
        <f t="shared" ca="1" si="346"/>
        <v>#N/A</v>
      </c>
      <c r="C1626" s="40">
        <f>Кабельный_журнал!P1592</f>
        <v>0</v>
      </c>
      <c r="D1626" s="38" t="e">
        <f t="shared" ca="1" si="347"/>
        <v>#N/A</v>
      </c>
      <c r="E1626" s="41" t="s">
        <v>351</v>
      </c>
      <c r="F1626" s="38" t="e">
        <f t="shared" ca="1" si="348"/>
        <v>#N/A</v>
      </c>
      <c r="G1626" s="38" t="e">
        <f t="shared" si="349"/>
        <v>#N/A</v>
      </c>
      <c r="H1626" s="41" t="s">
        <v>350</v>
      </c>
      <c r="I1626" s="38" t="e">
        <f t="shared" si="350"/>
        <v>#N/A</v>
      </c>
      <c r="J1626" s="38" t="e">
        <f t="shared" si="351"/>
        <v>#N/A</v>
      </c>
      <c r="K1626" s="41" t="s">
        <v>348</v>
      </c>
      <c r="L1626" s="38">
        <f t="shared" si="352"/>
        <v>1.7500000000000002E-2</v>
      </c>
      <c r="M1626" s="38" t="e">
        <f t="shared" ca="1" si="353"/>
        <v>#N/A</v>
      </c>
      <c r="N1626" s="38" t="e">
        <f ca="1">VLOOKUP(B1626,$C$7:$T1624,13,FALSE)</f>
        <v>#N/A</v>
      </c>
      <c r="O1626" s="38" t="e">
        <f t="shared" ca="1" si="354"/>
        <v>#N/A</v>
      </c>
      <c r="P1626" s="38" t="e">
        <f t="shared" ca="1" si="355"/>
        <v>#N/A</v>
      </c>
      <c r="Q1626" s="38" t="e">
        <f t="shared" ca="1" si="356"/>
        <v>#N/A</v>
      </c>
      <c r="R1626" s="38">
        <f t="shared" si="357"/>
        <v>6000</v>
      </c>
      <c r="S1626" s="38" t="e">
        <f t="shared" ca="1" si="358"/>
        <v>#N/A</v>
      </c>
      <c r="T1626" s="38" t="e">
        <f t="shared" si="359"/>
        <v>#N/A</v>
      </c>
    </row>
    <row r="1627" spans="2:20" x14ac:dyDescent="0.25">
      <c r="B1627" s="38" t="e">
        <f t="shared" ca="1" si="346"/>
        <v>#N/A</v>
      </c>
      <c r="C1627" s="40">
        <f>Кабельный_журнал!P1593</f>
        <v>0</v>
      </c>
      <c r="D1627" s="38" t="e">
        <f t="shared" ca="1" si="347"/>
        <v>#N/A</v>
      </c>
      <c r="E1627" s="41" t="s">
        <v>351</v>
      </c>
      <c r="F1627" s="38" t="e">
        <f t="shared" ca="1" si="348"/>
        <v>#N/A</v>
      </c>
      <c r="G1627" s="38" t="e">
        <f t="shared" si="349"/>
        <v>#N/A</v>
      </c>
      <c r="H1627" s="41" t="s">
        <v>350</v>
      </c>
      <c r="I1627" s="38" t="e">
        <f t="shared" si="350"/>
        <v>#N/A</v>
      </c>
      <c r="J1627" s="38" t="e">
        <f t="shared" si="351"/>
        <v>#N/A</v>
      </c>
      <c r="K1627" s="41" t="s">
        <v>348</v>
      </c>
      <c r="L1627" s="38">
        <f t="shared" si="352"/>
        <v>1.7500000000000002E-2</v>
      </c>
      <c r="M1627" s="38" t="e">
        <f t="shared" ca="1" si="353"/>
        <v>#N/A</v>
      </c>
      <c r="N1627" s="38" t="e">
        <f ca="1">VLOOKUP(B1627,$C$7:$T1625,13,FALSE)</f>
        <v>#N/A</v>
      </c>
      <c r="O1627" s="38" t="e">
        <f t="shared" ca="1" si="354"/>
        <v>#N/A</v>
      </c>
      <c r="P1627" s="38" t="e">
        <f t="shared" ca="1" si="355"/>
        <v>#N/A</v>
      </c>
      <c r="Q1627" s="38" t="e">
        <f t="shared" ca="1" si="356"/>
        <v>#N/A</v>
      </c>
      <c r="R1627" s="38">
        <f t="shared" si="357"/>
        <v>6000</v>
      </c>
      <c r="S1627" s="38" t="e">
        <f t="shared" ca="1" si="358"/>
        <v>#N/A</v>
      </c>
      <c r="T1627" s="38" t="e">
        <f t="shared" si="359"/>
        <v>#N/A</v>
      </c>
    </row>
    <row r="1628" spans="2:20" x14ac:dyDescent="0.25">
      <c r="B1628" s="38" t="e">
        <f t="shared" ca="1" si="346"/>
        <v>#N/A</v>
      </c>
      <c r="C1628" s="40">
        <f>Кабельный_журнал!P1594</f>
        <v>0</v>
      </c>
      <c r="D1628" s="38" t="e">
        <f t="shared" ca="1" si="347"/>
        <v>#N/A</v>
      </c>
      <c r="E1628" s="41" t="s">
        <v>351</v>
      </c>
      <c r="F1628" s="38" t="e">
        <f t="shared" ca="1" si="348"/>
        <v>#N/A</v>
      </c>
      <c r="G1628" s="38" t="e">
        <f t="shared" si="349"/>
        <v>#N/A</v>
      </c>
      <c r="H1628" s="41" t="s">
        <v>350</v>
      </c>
      <c r="I1628" s="38" t="e">
        <f t="shared" si="350"/>
        <v>#N/A</v>
      </c>
      <c r="J1628" s="38" t="e">
        <f t="shared" si="351"/>
        <v>#N/A</v>
      </c>
      <c r="K1628" s="41" t="s">
        <v>348</v>
      </c>
      <c r="L1628" s="38">
        <f t="shared" si="352"/>
        <v>1.7500000000000002E-2</v>
      </c>
      <c r="M1628" s="38" t="e">
        <f t="shared" ca="1" si="353"/>
        <v>#N/A</v>
      </c>
      <c r="N1628" s="38" t="e">
        <f ca="1">VLOOKUP(B1628,$C$7:$T1626,13,FALSE)</f>
        <v>#N/A</v>
      </c>
      <c r="O1628" s="38" t="e">
        <f t="shared" ca="1" si="354"/>
        <v>#N/A</v>
      </c>
      <c r="P1628" s="38" t="e">
        <f t="shared" ca="1" si="355"/>
        <v>#N/A</v>
      </c>
      <c r="Q1628" s="38" t="e">
        <f t="shared" ca="1" si="356"/>
        <v>#N/A</v>
      </c>
      <c r="R1628" s="38">
        <f t="shared" si="357"/>
        <v>6000</v>
      </c>
      <c r="S1628" s="38" t="e">
        <f t="shared" ca="1" si="358"/>
        <v>#N/A</v>
      </c>
      <c r="T1628" s="38" t="e">
        <f t="shared" si="359"/>
        <v>#N/A</v>
      </c>
    </row>
    <row r="1629" spans="2:20" x14ac:dyDescent="0.25">
      <c r="B1629" s="38" t="e">
        <f t="shared" ca="1" si="346"/>
        <v>#N/A</v>
      </c>
      <c r="C1629" s="40">
        <f>Кабельный_журнал!P1595</f>
        <v>0</v>
      </c>
      <c r="D1629" s="38" t="e">
        <f t="shared" ca="1" si="347"/>
        <v>#N/A</v>
      </c>
      <c r="E1629" s="41" t="s">
        <v>351</v>
      </c>
      <c r="F1629" s="38" t="e">
        <f t="shared" ca="1" si="348"/>
        <v>#N/A</v>
      </c>
      <c r="G1629" s="38" t="e">
        <f t="shared" si="349"/>
        <v>#N/A</v>
      </c>
      <c r="H1629" s="41" t="s">
        <v>350</v>
      </c>
      <c r="I1629" s="38" t="e">
        <f t="shared" si="350"/>
        <v>#N/A</v>
      </c>
      <c r="J1629" s="38" t="e">
        <f t="shared" si="351"/>
        <v>#N/A</v>
      </c>
      <c r="K1629" s="41" t="s">
        <v>348</v>
      </c>
      <c r="L1629" s="38">
        <f t="shared" si="352"/>
        <v>1.7500000000000002E-2</v>
      </c>
      <c r="M1629" s="38" t="e">
        <f t="shared" ca="1" si="353"/>
        <v>#N/A</v>
      </c>
      <c r="N1629" s="38" t="e">
        <f ca="1">VLOOKUP(B1629,$C$7:$T1627,13,FALSE)</f>
        <v>#N/A</v>
      </c>
      <c r="O1629" s="38" t="e">
        <f t="shared" ca="1" si="354"/>
        <v>#N/A</v>
      </c>
      <c r="P1629" s="38" t="e">
        <f t="shared" ca="1" si="355"/>
        <v>#N/A</v>
      </c>
      <c r="Q1629" s="38" t="e">
        <f t="shared" ca="1" si="356"/>
        <v>#N/A</v>
      </c>
      <c r="R1629" s="38">
        <f t="shared" si="357"/>
        <v>6000</v>
      </c>
      <c r="S1629" s="38" t="e">
        <f t="shared" ca="1" si="358"/>
        <v>#N/A</v>
      </c>
      <c r="T1629" s="38" t="e">
        <f t="shared" si="359"/>
        <v>#N/A</v>
      </c>
    </row>
    <row r="1630" spans="2:20" x14ac:dyDescent="0.25">
      <c r="B1630" s="38" t="e">
        <f t="shared" ca="1" si="346"/>
        <v>#N/A</v>
      </c>
      <c r="C1630" s="40">
        <f>Кабельный_журнал!P1596</f>
        <v>0</v>
      </c>
      <c r="D1630" s="38" t="e">
        <f t="shared" ca="1" si="347"/>
        <v>#N/A</v>
      </c>
      <c r="E1630" s="41" t="s">
        <v>351</v>
      </c>
      <c r="F1630" s="38" t="e">
        <f t="shared" ca="1" si="348"/>
        <v>#N/A</v>
      </c>
      <c r="G1630" s="38" t="e">
        <f t="shared" si="349"/>
        <v>#N/A</v>
      </c>
      <c r="H1630" s="41" t="s">
        <v>350</v>
      </c>
      <c r="I1630" s="38" t="e">
        <f t="shared" si="350"/>
        <v>#N/A</v>
      </c>
      <c r="J1630" s="38" t="e">
        <f t="shared" si="351"/>
        <v>#N/A</v>
      </c>
      <c r="K1630" s="41" t="s">
        <v>348</v>
      </c>
      <c r="L1630" s="38">
        <f t="shared" si="352"/>
        <v>1.7500000000000002E-2</v>
      </c>
      <c r="M1630" s="38" t="e">
        <f t="shared" ca="1" si="353"/>
        <v>#N/A</v>
      </c>
      <c r="N1630" s="38" t="e">
        <f ca="1">VLOOKUP(B1630,$C$7:$T1628,13,FALSE)</f>
        <v>#N/A</v>
      </c>
      <c r="O1630" s="38" t="e">
        <f t="shared" ca="1" si="354"/>
        <v>#N/A</v>
      </c>
      <c r="P1630" s="38" t="e">
        <f t="shared" ca="1" si="355"/>
        <v>#N/A</v>
      </c>
      <c r="Q1630" s="38" t="e">
        <f t="shared" ca="1" si="356"/>
        <v>#N/A</v>
      </c>
      <c r="R1630" s="38">
        <f t="shared" si="357"/>
        <v>6000</v>
      </c>
      <c r="S1630" s="38" t="e">
        <f t="shared" ca="1" si="358"/>
        <v>#N/A</v>
      </c>
      <c r="T1630" s="38" t="e">
        <f t="shared" si="359"/>
        <v>#N/A</v>
      </c>
    </row>
    <row r="1631" spans="2:20" x14ac:dyDescent="0.25">
      <c r="B1631" s="38" t="e">
        <f t="shared" ca="1" si="346"/>
        <v>#N/A</v>
      </c>
      <c r="C1631" s="40">
        <f>Кабельный_журнал!P1597</f>
        <v>0</v>
      </c>
      <c r="D1631" s="38" t="e">
        <f t="shared" ca="1" si="347"/>
        <v>#N/A</v>
      </c>
      <c r="E1631" s="41" t="s">
        <v>351</v>
      </c>
      <c r="F1631" s="38" t="e">
        <f t="shared" ca="1" si="348"/>
        <v>#N/A</v>
      </c>
      <c r="G1631" s="38" t="e">
        <f t="shared" si="349"/>
        <v>#N/A</v>
      </c>
      <c r="H1631" s="41" t="s">
        <v>350</v>
      </c>
      <c r="I1631" s="38" t="e">
        <f t="shared" si="350"/>
        <v>#N/A</v>
      </c>
      <c r="J1631" s="38" t="e">
        <f t="shared" si="351"/>
        <v>#N/A</v>
      </c>
      <c r="K1631" s="41" t="s">
        <v>348</v>
      </c>
      <c r="L1631" s="38">
        <f t="shared" si="352"/>
        <v>1.7500000000000002E-2</v>
      </c>
      <c r="M1631" s="38" t="e">
        <f t="shared" ca="1" si="353"/>
        <v>#N/A</v>
      </c>
      <c r="N1631" s="38" t="e">
        <f ca="1">VLOOKUP(B1631,$C$7:$T1629,13,FALSE)</f>
        <v>#N/A</v>
      </c>
      <c r="O1631" s="38" t="e">
        <f t="shared" ca="1" si="354"/>
        <v>#N/A</v>
      </c>
      <c r="P1631" s="38" t="e">
        <f t="shared" ca="1" si="355"/>
        <v>#N/A</v>
      </c>
      <c r="Q1631" s="38" t="e">
        <f t="shared" ca="1" si="356"/>
        <v>#N/A</v>
      </c>
      <c r="R1631" s="38">
        <f t="shared" si="357"/>
        <v>6000</v>
      </c>
      <c r="S1631" s="38" t="e">
        <f t="shared" ca="1" si="358"/>
        <v>#N/A</v>
      </c>
      <c r="T1631" s="38" t="e">
        <f t="shared" si="359"/>
        <v>#N/A</v>
      </c>
    </row>
    <row r="1632" spans="2:20" x14ac:dyDescent="0.25">
      <c r="B1632" s="38" t="e">
        <f t="shared" ca="1" si="346"/>
        <v>#N/A</v>
      </c>
      <c r="C1632" s="40">
        <f>Кабельный_журнал!P1598</f>
        <v>0</v>
      </c>
      <c r="D1632" s="38" t="e">
        <f t="shared" ca="1" si="347"/>
        <v>#N/A</v>
      </c>
      <c r="E1632" s="41" t="s">
        <v>351</v>
      </c>
      <c r="F1632" s="38" t="e">
        <f t="shared" ca="1" si="348"/>
        <v>#N/A</v>
      </c>
      <c r="G1632" s="38" t="e">
        <f t="shared" si="349"/>
        <v>#N/A</v>
      </c>
      <c r="H1632" s="41" t="s">
        <v>350</v>
      </c>
      <c r="I1632" s="38" t="e">
        <f t="shared" si="350"/>
        <v>#N/A</v>
      </c>
      <c r="J1632" s="38" t="e">
        <f t="shared" si="351"/>
        <v>#N/A</v>
      </c>
      <c r="K1632" s="41" t="s">
        <v>348</v>
      </c>
      <c r="L1632" s="38">
        <f t="shared" si="352"/>
        <v>1.7500000000000002E-2</v>
      </c>
      <c r="M1632" s="38" t="e">
        <f t="shared" ca="1" si="353"/>
        <v>#N/A</v>
      </c>
      <c r="N1632" s="38" t="e">
        <f ca="1">VLOOKUP(B1632,$C$7:$T1630,13,FALSE)</f>
        <v>#N/A</v>
      </c>
      <c r="O1632" s="38" t="e">
        <f t="shared" ca="1" si="354"/>
        <v>#N/A</v>
      </c>
      <c r="P1632" s="38" t="e">
        <f t="shared" ca="1" si="355"/>
        <v>#N/A</v>
      </c>
      <c r="Q1632" s="38" t="e">
        <f t="shared" ca="1" si="356"/>
        <v>#N/A</v>
      </c>
      <c r="R1632" s="38">
        <f t="shared" si="357"/>
        <v>6000</v>
      </c>
      <c r="S1632" s="38" t="e">
        <f t="shared" ca="1" si="358"/>
        <v>#N/A</v>
      </c>
      <c r="T1632" s="38" t="e">
        <f t="shared" si="359"/>
        <v>#N/A</v>
      </c>
    </row>
    <row r="1633" spans="2:20" x14ac:dyDescent="0.25">
      <c r="B1633" s="38" t="e">
        <f t="shared" ca="1" si="346"/>
        <v>#N/A</v>
      </c>
      <c r="C1633" s="40">
        <f>Кабельный_журнал!P1599</f>
        <v>0</v>
      </c>
      <c r="D1633" s="38" t="e">
        <f t="shared" ca="1" si="347"/>
        <v>#N/A</v>
      </c>
      <c r="E1633" s="41" t="s">
        <v>351</v>
      </c>
      <c r="F1633" s="38" t="e">
        <f t="shared" ca="1" si="348"/>
        <v>#N/A</v>
      </c>
      <c r="G1633" s="38" t="e">
        <f t="shared" si="349"/>
        <v>#N/A</v>
      </c>
      <c r="H1633" s="41" t="s">
        <v>350</v>
      </c>
      <c r="I1633" s="38" t="e">
        <f t="shared" si="350"/>
        <v>#N/A</v>
      </c>
      <c r="J1633" s="38" t="e">
        <f t="shared" si="351"/>
        <v>#N/A</v>
      </c>
      <c r="K1633" s="41" t="s">
        <v>348</v>
      </c>
      <c r="L1633" s="38">
        <f t="shared" si="352"/>
        <v>1.7500000000000002E-2</v>
      </c>
      <c r="M1633" s="38" t="e">
        <f t="shared" ca="1" si="353"/>
        <v>#N/A</v>
      </c>
      <c r="N1633" s="38" t="e">
        <f ca="1">VLOOKUP(B1633,$C$7:$T1631,13,FALSE)</f>
        <v>#N/A</v>
      </c>
      <c r="O1633" s="38" t="e">
        <f t="shared" ca="1" si="354"/>
        <v>#N/A</v>
      </c>
      <c r="P1633" s="38" t="e">
        <f t="shared" ca="1" si="355"/>
        <v>#N/A</v>
      </c>
      <c r="Q1633" s="38" t="e">
        <f t="shared" ca="1" si="356"/>
        <v>#N/A</v>
      </c>
      <c r="R1633" s="38">
        <f t="shared" si="357"/>
        <v>6000</v>
      </c>
      <c r="S1633" s="38" t="e">
        <f t="shared" ca="1" si="358"/>
        <v>#N/A</v>
      </c>
      <c r="T1633" s="38" t="e">
        <f t="shared" si="359"/>
        <v>#N/A</v>
      </c>
    </row>
    <row r="1634" spans="2:20" x14ac:dyDescent="0.25">
      <c r="B1634" s="38" t="e">
        <f t="shared" ca="1" si="346"/>
        <v>#N/A</v>
      </c>
      <c r="C1634" s="40">
        <f>Кабельный_журнал!P1600</f>
        <v>0</v>
      </c>
      <c r="D1634" s="38" t="e">
        <f t="shared" ca="1" si="347"/>
        <v>#N/A</v>
      </c>
      <c r="E1634" s="41" t="s">
        <v>351</v>
      </c>
      <c r="F1634" s="38" t="e">
        <f t="shared" ca="1" si="348"/>
        <v>#N/A</v>
      </c>
      <c r="G1634" s="38" t="e">
        <f t="shared" si="349"/>
        <v>#N/A</v>
      </c>
      <c r="H1634" s="41" t="s">
        <v>350</v>
      </c>
      <c r="I1634" s="38" t="e">
        <f t="shared" si="350"/>
        <v>#N/A</v>
      </c>
      <c r="J1634" s="38" t="e">
        <f t="shared" si="351"/>
        <v>#N/A</v>
      </c>
      <c r="K1634" s="41" t="s">
        <v>348</v>
      </c>
      <c r="L1634" s="38">
        <f t="shared" si="352"/>
        <v>1.7500000000000002E-2</v>
      </c>
      <c r="M1634" s="38" t="e">
        <f t="shared" ca="1" si="353"/>
        <v>#N/A</v>
      </c>
      <c r="N1634" s="38" t="e">
        <f ca="1">VLOOKUP(B1634,$C$7:$T1632,13,FALSE)</f>
        <v>#N/A</v>
      </c>
      <c r="O1634" s="38" t="e">
        <f t="shared" ca="1" si="354"/>
        <v>#N/A</v>
      </c>
      <c r="P1634" s="38" t="e">
        <f t="shared" ca="1" si="355"/>
        <v>#N/A</v>
      </c>
      <c r="Q1634" s="38" t="e">
        <f t="shared" ca="1" si="356"/>
        <v>#N/A</v>
      </c>
      <c r="R1634" s="38">
        <f t="shared" si="357"/>
        <v>6000</v>
      </c>
      <c r="S1634" s="38" t="e">
        <f t="shared" ca="1" si="358"/>
        <v>#N/A</v>
      </c>
      <c r="T1634" s="38" t="e">
        <f t="shared" si="359"/>
        <v>#N/A</v>
      </c>
    </row>
    <row r="1635" spans="2:20" x14ac:dyDescent="0.25">
      <c r="B1635" s="38" t="e">
        <f t="shared" ca="1" si="346"/>
        <v>#N/A</v>
      </c>
      <c r="C1635" s="40">
        <f>Кабельный_журнал!P1601</f>
        <v>0</v>
      </c>
      <c r="D1635" s="38" t="e">
        <f t="shared" ca="1" si="347"/>
        <v>#N/A</v>
      </c>
      <c r="E1635" s="41" t="s">
        <v>351</v>
      </c>
      <c r="F1635" s="38" t="e">
        <f t="shared" ca="1" si="348"/>
        <v>#N/A</v>
      </c>
      <c r="G1635" s="38" t="e">
        <f t="shared" si="349"/>
        <v>#N/A</v>
      </c>
      <c r="H1635" s="41" t="s">
        <v>350</v>
      </c>
      <c r="I1635" s="38" t="e">
        <f t="shared" si="350"/>
        <v>#N/A</v>
      </c>
      <c r="J1635" s="38" t="e">
        <f t="shared" si="351"/>
        <v>#N/A</v>
      </c>
      <c r="K1635" s="41" t="s">
        <v>348</v>
      </c>
      <c r="L1635" s="38">
        <f t="shared" si="352"/>
        <v>1.7500000000000002E-2</v>
      </c>
      <c r="M1635" s="38" t="e">
        <f t="shared" ca="1" si="353"/>
        <v>#N/A</v>
      </c>
      <c r="N1635" s="38" t="e">
        <f ca="1">VLOOKUP(B1635,$C$7:$T1633,13,FALSE)</f>
        <v>#N/A</v>
      </c>
      <c r="O1635" s="38" t="e">
        <f t="shared" ca="1" si="354"/>
        <v>#N/A</v>
      </c>
      <c r="P1635" s="38" t="e">
        <f t="shared" ca="1" si="355"/>
        <v>#N/A</v>
      </c>
      <c r="Q1635" s="38" t="e">
        <f t="shared" ca="1" si="356"/>
        <v>#N/A</v>
      </c>
      <c r="R1635" s="38">
        <f t="shared" si="357"/>
        <v>6000</v>
      </c>
      <c r="S1635" s="38" t="e">
        <f t="shared" ca="1" si="358"/>
        <v>#N/A</v>
      </c>
      <c r="T1635" s="38" t="e">
        <f t="shared" si="359"/>
        <v>#N/A</v>
      </c>
    </row>
    <row r="1636" spans="2:20" x14ac:dyDescent="0.25">
      <c r="B1636" s="38" t="e">
        <f t="shared" ca="1" si="346"/>
        <v>#N/A</v>
      </c>
      <c r="C1636" s="40">
        <f>Кабельный_журнал!P1602</f>
        <v>0</v>
      </c>
      <c r="D1636" s="38" t="e">
        <f t="shared" ca="1" si="347"/>
        <v>#N/A</v>
      </c>
      <c r="E1636" s="41" t="s">
        <v>351</v>
      </c>
      <c r="F1636" s="38" t="e">
        <f t="shared" ca="1" si="348"/>
        <v>#N/A</v>
      </c>
      <c r="G1636" s="38" t="e">
        <f t="shared" si="349"/>
        <v>#N/A</v>
      </c>
      <c r="H1636" s="41" t="s">
        <v>350</v>
      </c>
      <c r="I1636" s="38" t="e">
        <f t="shared" si="350"/>
        <v>#N/A</v>
      </c>
      <c r="J1636" s="38" t="e">
        <f t="shared" si="351"/>
        <v>#N/A</v>
      </c>
      <c r="K1636" s="41" t="s">
        <v>348</v>
      </c>
      <c r="L1636" s="38">
        <f t="shared" si="352"/>
        <v>1.7500000000000002E-2</v>
      </c>
      <c r="M1636" s="38" t="e">
        <f t="shared" ca="1" si="353"/>
        <v>#N/A</v>
      </c>
      <c r="N1636" s="38" t="e">
        <f ca="1">VLOOKUP(B1636,$C$7:$T1634,13,FALSE)</f>
        <v>#N/A</v>
      </c>
      <c r="O1636" s="38" t="e">
        <f t="shared" ca="1" si="354"/>
        <v>#N/A</v>
      </c>
      <c r="P1636" s="38" t="e">
        <f t="shared" ca="1" si="355"/>
        <v>#N/A</v>
      </c>
      <c r="Q1636" s="38" t="e">
        <f t="shared" ca="1" si="356"/>
        <v>#N/A</v>
      </c>
      <c r="R1636" s="38">
        <f t="shared" si="357"/>
        <v>6000</v>
      </c>
      <c r="S1636" s="38" t="e">
        <f t="shared" ca="1" si="358"/>
        <v>#N/A</v>
      </c>
      <c r="T1636" s="38" t="e">
        <f t="shared" si="359"/>
        <v>#N/A</v>
      </c>
    </row>
    <row r="1637" spans="2:20" x14ac:dyDescent="0.25">
      <c r="B1637" s="38" t="e">
        <f t="shared" ca="1" si="346"/>
        <v>#N/A</v>
      </c>
      <c r="C1637" s="40">
        <f>Кабельный_журнал!P1603</f>
        <v>0</v>
      </c>
      <c r="D1637" s="38" t="e">
        <f t="shared" ca="1" si="347"/>
        <v>#N/A</v>
      </c>
      <c r="E1637" s="41" t="s">
        <v>351</v>
      </c>
      <c r="F1637" s="38" t="e">
        <f t="shared" ca="1" si="348"/>
        <v>#N/A</v>
      </c>
      <c r="G1637" s="38" t="e">
        <f t="shared" si="349"/>
        <v>#N/A</v>
      </c>
      <c r="H1637" s="41" t="s">
        <v>350</v>
      </c>
      <c r="I1637" s="38" t="e">
        <f t="shared" si="350"/>
        <v>#N/A</v>
      </c>
      <c r="J1637" s="38" t="e">
        <f t="shared" si="351"/>
        <v>#N/A</v>
      </c>
      <c r="K1637" s="41" t="s">
        <v>348</v>
      </c>
      <c r="L1637" s="38">
        <f t="shared" si="352"/>
        <v>1.7500000000000002E-2</v>
      </c>
      <c r="M1637" s="38" t="e">
        <f t="shared" ca="1" si="353"/>
        <v>#N/A</v>
      </c>
      <c r="N1637" s="38" t="e">
        <f ca="1">VLOOKUP(B1637,$C$7:$T1635,13,FALSE)</f>
        <v>#N/A</v>
      </c>
      <c r="O1637" s="38" t="e">
        <f t="shared" ca="1" si="354"/>
        <v>#N/A</v>
      </c>
      <c r="P1637" s="38" t="e">
        <f t="shared" ca="1" si="355"/>
        <v>#N/A</v>
      </c>
      <c r="Q1637" s="38" t="e">
        <f t="shared" ca="1" si="356"/>
        <v>#N/A</v>
      </c>
      <c r="R1637" s="38">
        <f t="shared" si="357"/>
        <v>6000</v>
      </c>
      <c r="S1637" s="38" t="e">
        <f t="shared" ca="1" si="358"/>
        <v>#N/A</v>
      </c>
      <c r="T1637" s="38" t="e">
        <f t="shared" si="359"/>
        <v>#N/A</v>
      </c>
    </row>
    <row r="1638" spans="2:20" x14ac:dyDescent="0.25">
      <c r="B1638" s="38" t="e">
        <f t="shared" ca="1" si="346"/>
        <v>#N/A</v>
      </c>
      <c r="C1638" s="40">
        <f>Кабельный_журнал!P1604</f>
        <v>0</v>
      </c>
      <c r="D1638" s="38" t="e">
        <f t="shared" ca="1" si="347"/>
        <v>#N/A</v>
      </c>
      <c r="E1638" s="41" t="s">
        <v>351</v>
      </c>
      <c r="F1638" s="38" t="e">
        <f t="shared" ca="1" si="348"/>
        <v>#N/A</v>
      </c>
      <c r="G1638" s="38" t="e">
        <f t="shared" si="349"/>
        <v>#N/A</v>
      </c>
      <c r="H1638" s="41" t="s">
        <v>350</v>
      </c>
      <c r="I1638" s="38" t="e">
        <f t="shared" si="350"/>
        <v>#N/A</v>
      </c>
      <c r="J1638" s="38" t="e">
        <f t="shared" si="351"/>
        <v>#N/A</v>
      </c>
      <c r="K1638" s="41" t="s">
        <v>348</v>
      </c>
      <c r="L1638" s="38">
        <f t="shared" si="352"/>
        <v>1.7500000000000002E-2</v>
      </c>
      <c r="M1638" s="38" t="e">
        <f t="shared" ca="1" si="353"/>
        <v>#N/A</v>
      </c>
      <c r="N1638" s="38" t="e">
        <f ca="1">VLOOKUP(B1638,$C$7:$T1636,13,FALSE)</f>
        <v>#N/A</v>
      </c>
      <c r="O1638" s="38" t="e">
        <f t="shared" ca="1" si="354"/>
        <v>#N/A</v>
      </c>
      <c r="P1638" s="38" t="e">
        <f t="shared" ca="1" si="355"/>
        <v>#N/A</v>
      </c>
      <c r="Q1638" s="38" t="e">
        <f t="shared" ca="1" si="356"/>
        <v>#N/A</v>
      </c>
      <c r="R1638" s="38">
        <f t="shared" si="357"/>
        <v>6000</v>
      </c>
      <c r="S1638" s="38" t="e">
        <f t="shared" ca="1" si="358"/>
        <v>#N/A</v>
      </c>
      <c r="T1638" s="38" t="e">
        <f t="shared" si="359"/>
        <v>#N/A</v>
      </c>
    </row>
    <row r="1639" spans="2:20" x14ac:dyDescent="0.25">
      <c r="B1639" s="38" t="e">
        <f t="shared" ref="B1639:B1702" ca="1" si="360">VLOOKUP(C1639,Кабельный_журнал,2,FALSE)</f>
        <v>#N/A</v>
      </c>
      <c r="C1639" s="40">
        <f>Кабельный_журнал!P1605</f>
        <v>0</v>
      </c>
      <c r="D1639" s="38" t="e">
        <f t="shared" ref="D1639:D1702" ca="1" si="361">B1639&amp;"-"&amp;C1639</f>
        <v>#N/A</v>
      </c>
      <c r="E1639" s="41" t="s">
        <v>351</v>
      </c>
      <c r="F1639" s="38" t="e">
        <f t="shared" ref="F1639:F1702" ca="1" si="362">VLOOKUP(C1639,Кабельный_журнал,8,FALSE)</f>
        <v>#N/A</v>
      </c>
      <c r="G1639" s="38" t="e">
        <f t="shared" ref="G1639:G1702" si="363">VLOOKUP(C1639,Исходные_данные,21,FALSE)</f>
        <v>#N/A</v>
      </c>
      <c r="H1639" s="41" t="s">
        <v>350</v>
      </c>
      <c r="I1639" s="38" t="e">
        <f t="shared" ref="I1639:I1702" si="364">VLOOKUP(C1639,Исходные_данные,22,FALSE)</f>
        <v>#N/A</v>
      </c>
      <c r="J1639" s="38" t="e">
        <f t="shared" ref="J1639:J1702" si="365">I1639</f>
        <v>#N/A</v>
      </c>
      <c r="K1639" s="41" t="s">
        <v>348</v>
      </c>
      <c r="L1639" s="38">
        <f t="shared" ref="L1639:L1702" si="366">VLOOKUP(K1639,$K$2:$L$3,2,FALSE)</f>
        <v>1.7500000000000002E-2</v>
      </c>
      <c r="M1639" s="38" t="e">
        <f t="shared" ref="M1639:M1702" ca="1" si="367">L1639*F1639*(1/I1639+1/J1639)</f>
        <v>#N/A</v>
      </c>
      <c r="N1639" s="38" t="e">
        <f ca="1">VLOOKUP(B1639,$C$7:$T1637,13,FALSE)</f>
        <v>#N/A</v>
      </c>
      <c r="O1639" s="38" t="e">
        <f t="shared" ref="O1639:O1702" ca="1" si="368">L1639+M1639</f>
        <v>#N/A</v>
      </c>
      <c r="P1639" s="38" t="e">
        <f t="shared" ref="P1639:P1702" ca="1" si="369">220/O1639</f>
        <v>#N/A</v>
      </c>
      <c r="Q1639" s="38" t="e">
        <f t="shared" ref="Q1639:Q1702" ca="1" si="370">O1639/G1639</f>
        <v>#N/A</v>
      </c>
      <c r="R1639" s="38">
        <f t="shared" ref="R1639:R1702" si="371">VLOOKUP(H1639,$W$2:$Y$12,3,FALSE)</f>
        <v>6000</v>
      </c>
      <c r="S1639" s="38" t="e">
        <f t="shared" ref="S1639:S1702" ca="1" si="372">_xlfn.IFS(E1639="щит",IF(P1639&gt;R1639,"Увел сеч",IF(T1639&gt;P1639,"Увел сеч","tср&lt;5с")),E1639="потреб",IF(P1639&gt;R1639,"Увел сеч",IF(T1639&gt;P1639,"Увел сеч","tср&lt;0.4с")))</f>
        <v>#N/A</v>
      </c>
      <c r="T1639" s="38" t="e">
        <f t="shared" ref="T1639:T1702" si="373">G1639*VLOOKUP(H1639,$W$2:$Y$12,2,FALSE)</f>
        <v>#N/A</v>
      </c>
    </row>
    <row r="1640" spans="2:20" x14ac:dyDescent="0.25">
      <c r="B1640" s="38" t="e">
        <f t="shared" ca="1" si="360"/>
        <v>#N/A</v>
      </c>
      <c r="C1640" s="40">
        <f>Кабельный_журнал!P1606</f>
        <v>0</v>
      </c>
      <c r="D1640" s="38" t="e">
        <f t="shared" ca="1" si="361"/>
        <v>#N/A</v>
      </c>
      <c r="E1640" s="41" t="s">
        <v>351</v>
      </c>
      <c r="F1640" s="38" t="e">
        <f t="shared" ca="1" si="362"/>
        <v>#N/A</v>
      </c>
      <c r="G1640" s="38" t="e">
        <f t="shared" si="363"/>
        <v>#N/A</v>
      </c>
      <c r="H1640" s="41" t="s">
        <v>350</v>
      </c>
      <c r="I1640" s="38" t="e">
        <f t="shared" si="364"/>
        <v>#N/A</v>
      </c>
      <c r="J1640" s="38" t="e">
        <f t="shared" si="365"/>
        <v>#N/A</v>
      </c>
      <c r="K1640" s="41" t="s">
        <v>348</v>
      </c>
      <c r="L1640" s="38">
        <f t="shared" si="366"/>
        <v>1.7500000000000002E-2</v>
      </c>
      <c r="M1640" s="38" t="e">
        <f t="shared" ca="1" si="367"/>
        <v>#N/A</v>
      </c>
      <c r="N1640" s="38" t="e">
        <f ca="1">VLOOKUP(B1640,$C$7:$T1638,13,FALSE)</f>
        <v>#N/A</v>
      </c>
      <c r="O1640" s="38" t="e">
        <f t="shared" ca="1" si="368"/>
        <v>#N/A</v>
      </c>
      <c r="P1640" s="38" t="e">
        <f t="shared" ca="1" si="369"/>
        <v>#N/A</v>
      </c>
      <c r="Q1640" s="38" t="e">
        <f t="shared" ca="1" si="370"/>
        <v>#N/A</v>
      </c>
      <c r="R1640" s="38">
        <f t="shared" si="371"/>
        <v>6000</v>
      </c>
      <c r="S1640" s="38" t="e">
        <f t="shared" ca="1" si="372"/>
        <v>#N/A</v>
      </c>
      <c r="T1640" s="38" t="e">
        <f t="shared" si="373"/>
        <v>#N/A</v>
      </c>
    </row>
    <row r="1641" spans="2:20" x14ac:dyDescent="0.25">
      <c r="B1641" s="38" t="e">
        <f t="shared" ca="1" si="360"/>
        <v>#N/A</v>
      </c>
      <c r="C1641" s="40">
        <f>Кабельный_журнал!P1607</f>
        <v>0</v>
      </c>
      <c r="D1641" s="38" t="e">
        <f t="shared" ca="1" si="361"/>
        <v>#N/A</v>
      </c>
      <c r="E1641" s="41" t="s">
        <v>351</v>
      </c>
      <c r="F1641" s="38" t="e">
        <f t="shared" ca="1" si="362"/>
        <v>#N/A</v>
      </c>
      <c r="G1641" s="38" t="e">
        <f t="shared" si="363"/>
        <v>#N/A</v>
      </c>
      <c r="H1641" s="41" t="s">
        <v>350</v>
      </c>
      <c r="I1641" s="38" t="e">
        <f t="shared" si="364"/>
        <v>#N/A</v>
      </c>
      <c r="J1641" s="38" t="e">
        <f t="shared" si="365"/>
        <v>#N/A</v>
      </c>
      <c r="K1641" s="41" t="s">
        <v>348</v>
      </c>
      <c r="L1641" s="38">
        <f t="shared" si="366"/>
        <v>1.7500000000000002E-2</v>
      </c>
      <c r="M1641" s="38" t="e">
        <f t="shared" ca="1" si="367"/>
        <v>#N/A</v>
      </c>
      <c r="N1641" s="38" t="e">
        <f ca="1">VLOOKUP(B1641,$C$7:$T1639,13,FALSE)</f>
        <v>#N/A</v>
      </c>
      <c r="O1641" s="38" t="e">
        <f t="shared" ca="1" si="368"/>
        <v>#N/A</v>
      </c>
      <c r="P1641" s="38" t="e">
        <f t="shared" ca="1" si="369"/>
        <v>#N/A</v>
      </c>
      <c r="Q1641" s="38" t="e">
        <f t="shared" ca="1" si="370"/>
        <v>#N/A</v>
      </c>
      <c r="R1641" s="38">
        <f t="shared" si="371"/>
        <v>6000</v>
      </c>
      <c r="S1641" s="38" t="e">
        <f t="shared" ca="1" si="372"/>
        <v>#N/A</v>
      </c>
      <c r="T1641" s="38" t="e">
        <f t="shared" si="373"/>
        <v>#N/A</v>
      </c>
    </row>
    <row r="1642" spans="2:20" x14ac:dyDescent="0.25">
      <c r="B1642" s="38" t="e">
        <f t="shared" ca="1" si="360"/>
        <v>#N/A</v>
      </c>
      <c r="C1642" s="40">
        <f>Кабельный_журнал!P1608</f>
        <v>0</v>
      </c>
      <c r="D1642" s="38" t="e">
        <f t="shared" ca="1" si="361"/>
        <v>#N/A</v>
      </c>
      <c r="E1642" s="41" t="s">
        <v>351</v>
      </c>
      <c r="F1642" s="38" t="e">
        <f t="shared" ca="1" si="362"/>
        <v>#N/A</v>
      </c>
      <c r="G1642" s="38" t="e">
        <f t="shared" si="363"/>
        <v>#N/A</v>
      </c>
      <c r="H1642" s="41" t="s">
        <v>350</v>
      </c>
      <c r="I1642" s="38" t="e">
        <f t="shared" si="364"/>
        <v>#N/A</v>
      </c>
      <c r="J1642" s="38" t="e">
        <f t="shared" si="365"/>
        <v>#N/A</v>
      </c>
      <c r="K1642" s="41" t="s">
        <v>348</v>
      </c>
      <c r="L1642" s="38">
        <f t="shared" si="366"/>
        <v>1.7500000000000002E-2</v>
      </c>
      <c r="M1642" s="38" t="e">
        <f t="shared" ca="1" si="367"/>
        <v>#N/A</v>
      </c>
      <c r="N1642" s="38" t="e">
        <f ca="1">VLOOKUP(B1642,$C$7:$T1640,13,FALSE)</f>
        <v>#N/A</v>
      </c>
      <c r="O1642" s="38" t="e">
        <f t="shared" ca="1" si="368"/>
        <v>#N/A</v>
      </c>
      <c r="P1642" s="38" t="e">
        <f t="shared" ca="1" si="369"/>
        <v>#N/A</v>
      </c>
      <c r="Q1642" s="38" t="e">
        <f t="shared" ca="1" si="370"/>
        <v>#N/A</v>
      </c>
      <c r="R1642" s="38">
        <f t="shared" si="371"/>
        <v>6000</v>
      </c>
      <c r="S1642" s="38" t="e">
        <f t="shared" ca="1" si="372"/>
        <v>#N/A</v>
      </c>
      <c r="T1642" s="38" t="e">
        <f t="shared" si="373"/>
        <v>#N/A</v>
      </c>
    </row>
    <row r="1643" spans="2:20" x14ac:dyDescent="0.25">
      <c r="B1643" s="38" t="e">
        <f t="shared" ca="1" si="360"/>
        <v>#N/A</v>
      </c>
      <c r="C1643" s="40">
        <f>Кабельный_журнал!P1609</f>
        <v>0</v>
      </c>
      <c r="D1643" s="38" t="e">
        <f t="shared" ca="1" si="361"/>
        <v>#N/A</v>
      </c>
      <c r="E1643" s="41" t="s">
        <v>351</v>
      </c>
      <c r="F1643" s="38" t="e">
        <f t="shared" ca="1" si="362"/>
        <v>#N/A</v>
      </c>
      <c r="G1643" s="38" t="e">
        <f t="shared" si="363"/>
        <v>#N/A</v>
      </c>
      <c r="H1643" s="41" t="s">
        <v>350</v>
      </c>
      <c r="I1643" s="38" t="e">
        <f t="shared" si="364"/>
        <v>#N/A</v>
      </c>
      <c r="J1643" s="38" t="e">
        <f t="shared" si="365"/>
        <v>#N/A</v>
      </c>
      <c r="K1643" s="41" t="s">
        <v>348</v>
      </c>
      <c r="L1643" s="38">
        <f t="shared" si="366"/>
        <v>1.7500000000000002E-2</v>
      </c>
      <c r="M1643" s="38" t="e">
        <f t="shared" ca="1" si="367"/>
        <v>#N/A</v>
      </c>
      <c r="N1643" s="38" t="e">
        <f ca="1">VLOOKUP(B1643,$C$7:$T1641,13,FALSE)</f>
        <v>#N/A</v>
      </c>
      <c r="O1643" s="38" t="e">
        <f t="shared" ca="1" si="368"/>
        <v>#N/A</v>
      </c>
      <c r="P1643" s="38" t="e">
        <f t="shared" ca="1" si="369"/>
        <v>#N/A</v>
      </c>
      <c r="Q1643" s="38" t="e">
        <f t="shared" ca="1" si="370"/>
        <v>#N/A</v>
      </c>
      <c r="R1643" s="38">
        <f t="shared" si="371"/>
        <v>6000</v>
      </c>
      <c r="S1643" s="38" t="e">
        <f t="shared" ca="1" si="372"/>
        <v>#N/A</v>
      </c>
      <c r="T1643" s="38" t="e">
        <f t="shared" si="373"/>
        <v>#N/A</v>
      </c>
    </row>
    <row r="1644" spans="2:20" x14ac:dyDescent="0.25">
      <c r="B1644" s="38" t="e">
        <f t="shared" ca="1" si="360"/>
        <v>#N/A</v>
      </c>
      <c r="C1644" s="40">
        <f>Кабельный_журнал!P1610</f>
        <v>0</v>
      </c>
      <c r="D1644" s="38" t="e">
        <f t="shared" ca="1" si="361"/>
        <v>#N/A</v>
      </c>
      <c r="E1644" s="41" t="s">
        <v>351</v>
      </c>
      <c r="F1644" s="38" t="e">
        <f t="shared" ca="1" si="362"/>
        <v>#N/A</v>
      </c>
      <c r="G1644" s="38" t="e">
        <f t="shared" si="363"/>
        <v>#N/A</v>
      </c>
      <c r="H1644" s="41" t="s">
        <v>350</v>
      </c>
      <c r="I1644" s="38" t="e">
        <f t="shared" si="364"/>
        <v>#N/A</v>
      </c>
      <c r="J1644" s="38" t="e">
        <f t="shared" si="365"/>
        <v>#N/A</v>
      </c>
      <c r="K1644" s="41" t="s">
        <v>348</v>
      </c>
      <c r="L1644" s="38">
        <f t="shared" si="366"/>
        <v>1.7500000000000002E-2</v>
      </c>
      <c r="M1644" s="38" t="e">
        <f t="shared" ca="1" si="367"/>
        <v>#N/A</v>
      </c>
      <c r="N1644" s="38" t="e">
        <f ca="1">VLOOKUP(B1644,$C$7:$T1642,13,FALSE)</f>
        <v>#N/A</v>
      </c>
      <c r="O1644" s="38" t="e">
        <f t="shared" ca="1" si="368"/>
        <v>#N/A</v>
      </c>
      <c r="P1644" s="38" t="e">
        <f t="shared" ca="1" si="369"/>
        <v>#N/A</v>
      </c>
      <c r="Q1644" s="38" t="e">
        <f t="shared" ca="1" si="370"/>
        <v>#N/A</v>
      </c>
      <c r="R1644" s="38">
        <f t="shared" si="371"/>
        <v>6000</v>
      </c>
      <c r="S1644" s="38" t="e">
        <f t="shared" ca="1" si="372"/>
        <v>#N/A</v>
      </c>
      <c r="T1644" s="38" t="e">
        <f t="shared" si="373"/>
        <v>#N/A</v>
      </c>
    </row>
    <row r="1645" spans="2:20" x14ac:dyDescent="0.25">
      <c r="B1645" s="38" t="e">
        <f t="shared" ca="1" si="360"/>
        <v>#N/A</v>
      </c>
      <c r="C1645" s="40">
        <f>Кабельный_журнал!P1611</f>
        <v>0</v>
      </c>
      <c r="D1645" s="38" t="e">
        <f t="shared" ca="1" si="361"/>
        <v>#N/A</v>
      </c>
      <c r="E1645" s="41" t="s">
        <v>351</v>
      </c>
      <c r="F1645" s="38" t="e">
        <f t="shared" ca="1" si="362"/>
        <v>#N/A</v>
      </c>
      <c r="G1645" s="38" t="e">
        <f t="shared" si="363"/>
        <v>#N/A</v>
      </c>
      <c r="H1645" s="41" t="s">
        <v>350</v>
      </c>
      <c r="I1645" s="38" t="e">
        <f t="shared" si="364"/>
        <v>#N/A</v>
      </c>
      <c r="J1645" s="38" t="e">
        <f t="shared" si="365"/>
        <v>#N/A</v>
      </c>
      <c r="K1645" s="41" t="s">
        <v>348</v>
      </c>
      <c r="L1645" s="38">
        <f t="shared" si="366"/>
        <v>1.7500000000000002E-2</v>
      </c>
      <c r="M1645" s="38" t="e">
        <f t="shared" ca="1" si="367"/>
        <v>#N/A</v>
      </c>
      <c r="N1645" s="38" t="e">
        <f ca="1">VLOOKUP(B1645,$C$7:$T1643,13,FALSE)</f>
        <v>#N/A</v>
      </c>
      <c r="O1645" s="38" t="e">
        <f t="shared" ca="1" si="368"/>
        <v>#N/A</v>
      </c>
      <c r="P1645" s="38" t="e">
        <f t="shared" ca="1" si="369"/>
        <v>#N/A</v>
      </c>
      <c r="Q1645" s="38" t="e">
        <f t="shared" ca="1" si="370"/>
        <v>#N/A</v>
      </c>
      <c r="R1645" s="38">
        <f t="shared" si="371"/>
        <v>6000</v>
      </c>
      <c r="S1645" s="38" t="e">
        <f t="shared" ca="1" si="372"/>
        <v>#N/A</v>
      </c>
      <c r="T1645" s="38" t="e">
        <f t="shared" si="373"/>
        <v>#N/A</v>
      </c>
    </row>
    <row r="1646" spans="2:20" x14ac:dyDescent="0.25">
      <c r="B1646" s="38" t="e">
        <f t="shared" ca="1" si="360"/>
        <v>#N/A</v>
      </c>
      <c r="C1646" s="40">
        <f>Кабельный_журнал!P1612</f>
        <v>0</v>
      </c>
      <c r="D1646" s="38" t="e">
        <f t="shared" ca="1" si="361"/>
        <v>#N/A</v>
      </c>
      <c r="E1646" s="41" t="s">
        <v>351</v>
      </c>
      <c r="F1646" s="38" t="e">
        <f t="shared" ca="1" si="362"/>
        <v>#N/A</v>
      </c>
      <c r="G1646" s="38" t="e">
        <f t="shared" si="363"/>
        <v>#N/A</v>
      </c>
      <c r="H1646" s="41" t="s">
        <v>350</v>
      </c>
      <c r="I1646" s="38" t="e">
        <f t="shared" si="364"/>
        <v>#N/A</v>
      </c>
      <c r="J1646" s="38" t="e">
        <f t="shared" si="365"/>
        <v>#N/A</v>
      </c>
      <c r="K1646" s="41" t="s">
        <v>348</v>
      </c>
      <c r="L1646" s="38">
        <f t="shared" si="366"/>
        <v>1.7500000000000002E-2</v>
      </c>
      <c r="M1646" s="38" t="e">
        <f t="shared" ca="1" si="367"/>
        <v>#N/A</v>
      </c>
      <c r="N1646" s="38" t="e">
        <f ca="1">VLOOKUP(B1646,$C$7:$T1644,13,FALSE)</f>
        <v>#N/A</v>
      </c>
      <c r="O1646" s="38" t="e">
        <f t="shared" ca="1" si="368"/>
        <v>#N/A</v>
      </c>
      <c r="P1646" s="38" t="e">
        <f t="shared" ca="1" si="369"/>
        <v>#N/A</v>
      </c>
      <c r="Q1646" s="38" t="e">
        <f t="shared" ca="1" si="370"/>
        <v>#N/A</v>
      </c>
      <c r="R1646" s="38">
        <f t="shared" si="371"/>
        <v>6000</v>
      </c>
      <c r="S1646" s="38" t="e">
        <f t="shared" ca="1" si="372"/>
        <v>#N/A</v>
      </c>
      <c r="T1646" s="38" t="e">
        <f t="shared" si="373"/>
        <v>#N/A</v>
      </c>
    </row>
    <row r="1647" spans="2:20" x14ac:dyDescent="0.25">
      <c r="B1647" s="38" t="e">
        <f t="shared" ca="1" si="360"/>
        <v>#N/A</v>
      </c>
      <c r="C1647" s="40">
        <f>Кабельный_журнал!P1613</f>
        <v>0</v>
      </c>
      <c r="D1647" s="38" t="e">
        <f t="shared" ca="1" si="361"/>
        <v>#N/A</v>
      </c>
      <c r="E1647" s="41" t="s">
        <v>351</v>
      </c>
      <c r="F1647" s="38" t="e">
        <f t="shared" ca="1" si="362"/>
        <v>#N/A</v>
      </c>
      <c r="G1647" s="38" t="e">
        <f t="shared" si="363"/>
        <v>#N/A</v>
      </c>
      <c r="H1647" s="41" t="s">
        <v>350</v>
      </c>
      <c r="I1647" s="38" t="e">
        <f t="shared" si="364"/>
        <v>#N/A</v>
      </c>
      <c r="J1647" s="38" t="e">
        <f t="shared" si="365"/>
        <v>#N/A</v>
      </c>
      <c r="K1647" s="41" t="s">
        <v>348</v>
      </c>
      <c r="L1647" s="38">
        <f t="shared" si="366"/>
        <v>1.7500000000000002E-2</v>
      </c>
      <c r="M1647" s="38" t="e">
        <f t="shared" ca="1" si="367"/>
        <v>#N/A</v>
      </c>
      <c r="N1647" s="38" t="e">
        <f ca="1">VLOOKUP(B1647,$C$7:$T1645,13,FALSE)</f>
        <v>#N/A</v>
      </c>
      <c r="O1647" s="38" t="e">
        <f t="shared" ca="1" si="368"/>
        <v>#N/A</v>
      </c>
      <c r="P1647" s="38" t="e">
        <f t="shared" ca="1" si="369"/>
        <v>#N/A</v>
      </c>
      <c r="Q1647" s="38" t="e">
        <f t="shared" ca="1" si="370"/>
        <v>#N/A</v>
      </c>
      <c r="R1647" s="38">
        <f t="shared" si="371"/>
        <v>6000</v>
      </c>
      <c r="S1647" s="38" t="e">
        <f t="shared" ca="1" si="372"/>
        <v>#N/A</v>
      </c>
      <c r="T1647" s="38" t="e">
        <f t="shared" si="373"/>
        <v>#N/A</v>
      </c>
    </row>
    <row r="1648" spans="2:20" x14ac:dyDescent="0.25">
      <c r="B1648" s="38" t="e">
        <f t="shared" ca="1" si="360"/>
        <v>#N/A</v>
      </c>
      <c r="C1648" s="40">
        <f>Кабельный_журнал!P1614</f>
        <v>0</v>
      </c>
      <c r="D1648" s="38" t="e">
        <f t="shared" ca="1" si="361"/>
        <v>#N/A</v>
      </c>
      <c r="E1648" s="41" t="s">
        <v>351</v>
      </c>
      <c r="F1648" s="38" t="e">
        <f t="shared" ca="1" si="362"/>
        <v>#N/A</v>
      </c>
      <c r="G1648" s="38" t="e">
        <f t="shared" si="363"/>
        <v>#N/A</v>
      </c>
      <c r="H1648" s="41" t="s">
        <v>350</v>
      </c>
      <c r="I1648" s="38" t="e">
        <f t="shared" si="364"/>
        <v>#N/A</v>
      </c>
      <c r="J1648" s="38" t="e">
        <f t="shared" si="365"/>
        <v>#N/A</v>
      </c>
      <c r="K1648" s="41" t="s">
        <v>348</v>
      </c>
      <c r="L1648" s="38">
        <f t="shared" si="366"/>
        <v>1.7500000000000002E-2</v>
      </c>
      <c r="M1648" s="38" t="e">
        <f t="shared" ca="1" si="367"/>
        <v>#N/A</v>
      </c>
      <c r="N1648" s="38" t="e">
        <f ca="1">VLOOKUP(B1648,$C$7:$T1646,13,FALSE)</f>
        <v>#N/A</v>
      </c>
      <c r="O1648" s="38" t="e">
        <f t="shared" ca="1" si="368"/>
        <v>#N/A</v>
      </c>
      <c r="P1648" s="38" t="e">
        <f t="shared" ca="1" si="369"/>
        <v>#N/A</v>
      </c>
      <c r="Q1648" s="38" t="e">
        <f t="shared" ca="1" si="370"/>
        <v>#N/A</v>
      </c>
      <c r="R1648" s="38">
        <f t="shared" si="371"/>
        <v>6000</v>
      </c>
      <c r="S1648" s="38" t="e">
        <f t="shared" ca="1" si="372"/>
        <v>#N/A</v>
      </c>
      <c r="T1648" s="38" t="e">
        <f t="shared" si="373"/>
        <v>#N/A</v>
      </c>
    </row>
    <row r="1649" spans="2:20" x14ac:dyDescent="0.25">
      <c r="B1649" s="38" t="e">
        <f t="shared" ca="1" si="360"/>
        <v>#N/A</v>
      </c>
      <c r="C1649" s="40">
        <f>Кабельный_журнал!P1615</f>
        <v>0</v>
      </c>
      <c r="D1649" s="38" t="e">
        <f t="shared" ca="1" si="361"/>
        <v>#N/A</v>
      </c>
      <c r="E1649" s="41" t="s">
        <v>351</v>
      </c>
      <c r="F1649" s="38" t="e">
        <f t="shared" ca="1" si="362"/>
        <v>#N/A</v>
      </c>
      <c r="G1649" s="38" t="e">
        <f t="shared" si="363"/>
        <v>#N/A</v>
      </c>
      <c r="H1649" s="41" t="s">
        <v>350</v>
      </c>
      <c r="I1649" s="38" t="e">
        <f t="shared" si="364"/>
        <v>#N/A</v>
      </c>
      <c r="J1649" s="38" t="e">
        <f t="shared" si="365"/>
        <v>#N/A</v>
      </c>
      <c r="K1649" s="41" t="s">
        <v>348</v>
      </c>
      <c r="L1649" s="38">
        <f t="shared" si="366"/>
        <v>1.7500000000000002E-2</v>
      </c>
      <c r="M1649" s="38" t="e">
        <f t="shared" ca="1" si="367"/>
        <v>#N/A</v>
      </c>
      <c r="N1649" s="38" t="e">
        <f ca="1">VLOOKUP(B1649,$C$7:$T1647,13,FALSE)</f>
        <v>#N/A</v>
      </c>
      <c r="O1649" s="38" t="e">
        <f t="shared" ca="1" si="368"/>
        <v>#N/A</v>
      </c>
      <c r="P1649" s="38" t="e">
        <f t="shared" ca="1" si="369"/>
        <v>#N/A</v>
      </c>
      <c r="Q1649" s="38" t="e">
        <f t="shared" ca="1" si="370"/>
        <v>#N/A</v>
      </c>
      <c r="R1649" s="38">
        <f t="shared" si="371"/>
        <v>6000</v>
      </c>
      <c r="S1649" s="38" t="e">
        <f t="shared" ca="1" si="372"/>
        <v>#N/A</v>
      </c>
      <c r="T1649" s="38" t="e">
        <f t="shared" si="373"/>
        <v>#N/A</v>
      </c>
    </row>
    <row r="1650" spans="2:20" x14ac:dyDescent="0.25">
      <c r="B1650" s="38" t="e">
        <f t="shared" ca="1" si="360"/>
        <v>#N/A</v>
      </c>
      <c r="C1650" s="40">
        <f>Кабельный_журнал!P1616</f>
        <v>0</v>
      </c>
      <c r="D1650" s="38" t="e">
        <f t="shared" ca="1" si="361"/>
        <v>#N/A</v>
      </c>
      <c r="E1650" s="41" t="s">
        <v>351</v>
      </c>
      <c r="F1650" s="38" t="e">
        <f t="shared" ca="1" si="362"/>
        <v>#N/A</v>
      </c>
      <c r="G1650" s="38" t="e">
        <f t="shared" si="363"/>
        <v>#N/A</v>
      </c>
      <c r="H1650" s="41" t="s">
        <v>350</v>
      </c>
      <c r="I1650" s="38" t="e">
        <f t="shared" si="364"/>
        <v>#N/A</v>
      </c>
      <c r="J1650" s="38" t="e">
        <f t="shared" si="365"/>
        <v>#N/A</v>
      </c>
      <c r="K1650" s="41" t="s">
        <v>348</v>
      </c>
      <c r="L1650" s="38">
        <f t="shared" si="366"/>
        <v>1.7500000000000002E-2</v>
      </c>
      <c r="M1650" s="38" t="e">
        <f t="shared" ca="1" si="367"/>
        <v>#N/A</v>
      </c>
      <c r="N1650" s="38" t="e">
        <f ca="1">VLOOKUP(B1650,$C$7:$T1648,13,FALSE)</f>
        <v>#N/A</v>
      </c>
      <c r="O1650" s="38" t="e">
        <f t="shared" ca="1" si="368"/>
        <v>#N/A</v>
      </c>
      <c r="P1650" s="38" t="e">
        <f t="shared" ca="1" si="369"/>
        <v>#N/A</v>
      </c>
      <c r="Q1650" s="38" t="e">
        <f t="shared" ca="1" si="370"/>
        <v>#N/A</v>
      </c>
      <c r="R1650" s="38">
        <f t="shared" si="371"/>
        <v>6000</v>
      </c>
      <c r="S1650" s="38" t="e">
        <f t="shared" ca="1" si="372"/>
        <v>#N/A</v>
      </c>
      <c r="T1650" s="38" t="e">
        <f t="shared" si="373"/>
        <v>#N/A</v>
      </c>
    </row>
    <row r="1651" spans="2:20" x14ac:dyDescent="0.25">
      <c r="B1651" s="38" t="e">
        <f t="shared" ca="1" si="360"/>
        <v>#N/A</v>
      </c>
      <c r="C1651" s="40">
        <f>Кабельный_журнал!P1617</f>
        <v>0</v>
      </c>
      <c r="D1651" s="38" t="e">
        <f t="shared" ca="1" si="361"/>
        <v>#N/A</v>
      </c>
      <c r="E1651" s="41" t="s">
        <v>351</v>
      </c>
      <c r="F1651" s="38" t="e">
        <f t="shared" ca="1" si="362"/>
        <v>#N/A</v>
      </c>
      <c r="G1651" s="38" t="e">
        <f t="shared" si="363"/>
        <v>#N/A</v>
      </c>
      <c r="H1651" s="41" t="s">
        <v>350</v>
      </c>
      <c r="I1651" s="38" t="e">
        <f t="shared" si="364"/>
        <v>#N/A</v>
      </c>
      <c r="J1651" s="38" t="e">
        <f t="shared" si="365"/>
        <v>#N/A</v>
      </c>
      <c r="K1651" s="41" t="s">
        <v>348</v>
      </c>
      <c r="L1651" s="38">
        <f t="shared" si="366"/>
        <v>1.7500000000000002E-2</v>
      </c>
      <c r="M1651" s="38" t="e">
        <f t="shared" ca="1" si="367"/>
        <v>#N/A</v>
      </c>
      <c r="N1651" s="38" t="e">
        <f ca="1">VLOOKUP(B1651,$C$7:$T1649,13,FALSE)</f>
        <v>#N/A</v>
      </c>
      <c r="O1651" s="38" t="e">
        <f t="shared" ca="1" si="368"/>
        <v>#N/A</v>
      </c>
      <c r="P1651" s="38" t="e">
        <f t="shared" ca="1" si="369"/>
        <v>#N/A</v>
      </c>
      <c r="Q1651" s="38" t="e">
        <f t="shared" ca="1" si="370"/>
        <v>#N/A</v>
      </c>
      <c r="R1651" s="38">
        <f t="shared" si="371"/>
        <v>6000</v>
      </c>
      <c r="S1651" s="38" t="e">
        <f t="shared" ca="1" si="372"/>
        <v>#N/A</v>
      </c>
      <c r="T1651" s="38" t="e">
        <f t="shared" si="373"/>
        <v>#N/A</v>
      </c>
    </row>
    <row r="1652" spans="2:20" x14ac:dyDescent="0.25">
      <c r="B1652" s="38" t="e">
        <f t="shared" ca="1" si="360"/>
        <v>#N/A</v>
      </c>
      <c r="C1652" s="40">
        <f>Кабельный_журнал!P1618</f>
        <v>0</v>
      </c>
      <c r="D1652" s="38" t="e">
        <f t="shared" ca="1" si="361"/>
        <v>#N/A</v>
      </c>
      <c r="E1652" s="41" t="s">
        <v>351</v>
      </c>
      <c r="F1652" s="38" t="e">
        <f t="shared" ca="1" si="362"/>
        <v>#N/A</v>
      </c>
      <c r="G1652" s="38" t="e">
        <f t="shared" si="363"/>
        <v>#N/A</v>
      </c>
      <c r="H1652" s="41" t="s">
        <v>350</v>
      </c>
      <c r="I1652" s="38" t="e">
        <f t="shared" si="364"/>
        <v>#N/A</v>
      </c>
      <c r="J1652" s="38" t="e">
        <f t="shared" si="365"/>
        <v>#N/A</v>
      </c>
      <c r="K1652" s="41" t="s">
        <v>348</v>
      </c>
      <c r="L1652" s="38">
        <f t="shared" si="366"/>
        <v>1.7500000000000002E-2</v>
      </c>
      <c r="M1652" s="38" t="e">
        <f t="shared" ca="1" si="367"/>
        <v>#N/A</v>
      </c>
      <c r="N1652" s="38" t="e">
        <f ca="1">VLOOKUP(B1652,$C$7:$T1650,13,FALSE)</f>
        <v>#N/A</v>
      </c>
      <c r="O1652" s="38" t="e">
        <f t="shared" ca="1" si="368"/>
        <v>#N/A</v>
      </c>
      <c r="P1652" s="38" t="e">
        <f t="shared" ca="1" si="369"/>
        <v>#N/A</v>
      </c>
      <c r="Q1652" s="38" t="e">
        <f t="shared" ca="1" si="370"/>
        <v>#N/A</v>
      </c>
      <c r="R1652" s="38">
        <f t="shared" si="371"/>
        <v>6000</v>
      </c>
      <c r="S1652" s="38" t="e">
        <f t="shared" ca="1" si="372"/>
        <v>#N/A</v>
      </c>
      <c r="T1652" s="38" t="e">
        <f t="shared" si="373"/>
        <v>#N/A</v>
      </c>
    </row>
    <row r="1653" spans="2:20" x14ac:dyDescent="0.25">
      <c r="B1653" s="38" t="e">
        <f t="shared" ca="1" si="360"/>
        <v>#N/A</v>
      </c>
      <c r="C1653" s="40">
        <f>Кабельный_журнал!P1619</f>
        <v>0</v>
      </c>
      <c r="D1653" s="38" t="e">
        <f t="shared" ca="1" si="361"/>
        <v>#N/A</v>
      </c>
      <c r="E1653" s="41" t="s">
        <v>351</v>
      </c>
      <c r="F1653" s="38" t="e">
        <f t="shared" ca="1" si="362"/>
        <v>#N/A</v>
      </c>
      <c r="G1653" s="38" t="e">
        <f t="shared" si="363"/>
        <v>#N/A</v>
      </c>
      <c r="H1653" s="41" t="s">
        <v>350</v>
      </c>
      <c r="I1653" s="38" t="e">
        <f t="shared" si="364"/>
        <v>#N/A</v>
      </c>
      <c r="J1653" s="38" t="e">
        <f t="shared" si="365"/>
        <v>#N/A</v>
      </c>
      <c r="K1653" s="41" t="s">
        <v>348</v>
      </c>
      <c r="L1653" s="38">
        <f t="shared" si="366"/>
        <v>1.7500000000000002E-2</v>
      </c>
      <c r="M1653" s="38" t="e">
        <f t="shared" ca="1" si="367"/>
        <v>#N/A</v>
      </c>
      <c r="N1653" s="38" t="e">
        <f ca="1">VLOOKUP(B1653,$C$7:$T1651,13,FALSE)</f>
        <v>#N/A</v>
      </c>
      <c r="O1653" s="38" t="e">
        <f t="shared" ca="1" si="368"/>
        <v>#N/A</v>
      </c>
      <c r="P1653" s="38" t="e">
        <f t="shared" ca="1" si="369"/>
        <v>#N/A</v>
      </c>
      <c r="Q1653" s="38" t="e">
        <f t="shared" ca="1" si="370"/>
        <v>#N/A</v>
      </c>
      <c r="R1653" s="38">
        <f t="shared" si="371"/>
        <v>6000</v>
      </c>
      <c r="S1653" s="38" t="e">
        <f t="shared" ca="1" si="372"/>
        <v>#N/A</v>
      </c>
      <c r="T1653" s="38" t="e">
        <f t="shared" si="373"/>
        <v>#N/A</v>
      </c>
    </row>
    <row r="1654" spans="2:20" x14ac:dyDescent="0.25">
      <c r="B1654" s="38" t="e">
        <f t="shared" ca="1" si="360"/>
        <v>#N/A</v>
      </c>
      <c r="C1654" s="40">
        <f>Кабельный_журнал!P1620</f>
        <v>0</v>
      </c>
      <c r="D1654" s="38" t="e">
        <f t="shared" ca="1" si="361"/>
        <v>#N/A</v>
      </c>
      <c r="E1654" s="41" t="s">
        <v>351</v>
      </c>
      <c r="F1654" s="38" t="e">
        <f t="shared" ca="1" si="362"/>
        <v>#N/A</v>
      </c>
      <c r="G1654" s="38" t="e">
        <f t="shared" si="363"/>
        <v>#N/A</v>
      </c>
      <c r="H1654" s="41" t="s">
        <v>350</v>
      </c>
      <c r="I1654" s="38" t="e">
        <f t="shared" si="364"/>
        <v>#N/A</v>
      </c>
      <c r="J1654" s="38" t="e">
        <f t="shared" si="365"/>
        <v>#N/A</v>
      </c>
      <c r="K1654" s="41" t="s">
        <v>348</v>
      </c>
      <c r="L1654" s="38">
        <f t="shared" si="366"/>
        <v>1.7500000000000002E-2</v>
      </c>
      <c r="M1654" s="38" t="e">
        <f t="shared" ca="1" si="367"/>
        <v>#N/A</v>
      </c>
      <c r="N1654" s="38" t="e">
        <f ca="1">VLOOKUP(B1654,$C$7:$T1652,13,FALSE)</f>
        <v>#N/A</v>
      </c>
      <c r="O1654" s="38" t="e">
        <f t="shared" ca="1" si="368"/>
        <v>#N/A</v>
      </c>
      <c r="P1654" s="38" t="e">
        <f t="shared" ca="1" si="369"/>
        <v>#N/A</v>
      </c>
      <c r="Q1654" s="38" t="e">
        <f t="shared" ca="1" si="370"/>
        <v>#N/A</v>
      </c>
      <c r="R1654" s="38">
        <f t="shared" si="371"/>
        <v>6000</v>
      </c>
      <c r="S1654" s="38" t="e">
        <f t="shared" ca="1" si="372"/>
        <v>#N/A</v>
      </c>
      <c r="T1654" s="38" t="e">
        <f t="shared" si="373"/>
        <v>#N/A</v>
      </c>
    </row>
    <row r="1655" spans="2:20" x14ac:dyDescent="0.25">
      <c r="B1655" s="38" t="e">
        <f t="shared" ca="1" si="360"/>
        <v>#N/A</v>
      </c>
      <c r="C1655" s="40">
        <f>Кабельный_журнал!P1621</f>
        <v>0</v>
      </c>
      <c r="D1655" s="38" t="e">
        <f t="shared" ca="1" si="361"/>
        <v>#N/A</v>
      </c>
      <c r="E1655" s="41" t="s">
        <v>351</v>
      </c>
      <c r="F1655" s="38" t="e">
        <f t="shared" ca="1" si="362"/>
        <v>#N/A</v>
      </c>
      <c r="G1655" s="38" t="e">
        <f t="shared" si="363"/>
        <v>#N/A</v>
      </c>
      <c r="H1655" s="41" t="s">
        <v>350</v>
      </c>
      <c r="I1655" s="38" t="e">
        <f t="shared" si="364"/>
        <v>#N/A</v>
      </c>
      <c r="J1655" s="38" t="e">
        <f t="shared" si="365"/>
        <v>#N/A</v>
      </c>
      <c r="K1655" s="41" t="s">
        <v>348</v>
      </c>
      <c r="L1655" s="38">
        <f t="shared" si="366"/>
        <v>1.7500000000000002E-2</v>
      </c>
      <c r="M1655" s="38" t="e">
        <f t="shared" ca="1" si="367"/>
        <v>#N/A</v>
      </c>
      <c r="N1655" s="38" t="e">
        <f ca="1">VLOOKUP(B1655,$C$7:$T1653,13,FALSE)</f>
        <v>#N/A</v>
      </c>
      <c r="O1655" s="38" t="e">
        <f t="shared" ca="1" si="368"/>
        <v>#N/A</v>
      </c>
      <c r="P1655" s="38" t="e">
        <f t="shared" ca="1" si="369"/>
        <v>#N/A</v>
      </c>
      <c r="Q1655" s="38" t="e">
        <f t="shared" ca="1" si="370"/>
        <v>#N/A</v>
      </c>
      <c r="R1655" s="38">
        <f t="shared" si="371"/>
        <v>6000</v>
      </c>
      <c r="S1655" s="38" t="e">
        <f t="shared" ca="1" si="372"/>
        <v>#N/A</v>
      </c>
      <c r="T1655" s="38" t="e">
        <f t="shared" si="373"/>
        <v>#N/A</v>
      </c>
    </row>
    <row r="1656" spans="2:20" x14ac:dyDescent="0.25">
      <c r="B1656" s="38" t="e">
        <f t="shared" ca="1" si="360"/>
        <v>#N/A</v>
      </c>
      <c r="C1656" s="40">
        <f>Кабельный_журнал!P1622</f>
        <v>0</v>
      </c>
      <c r="D1656" s="38" t="e">
        <f t="shared" ca="1" si="361"/>
        <v>#N/A</v>
      </c>
      <c r="E1656" s="41" t="s">
        <v>351</v>
      </c>
      <c r="F1656" s="38" t="e">
        <f t="shared" ca="1" si="362"/>
        <v>#N/A</v>
      </c>
      <c r="G1656" s="38" t="e">
        <f t="shared" si="363"/>
        <v>#N/A</v>
      </c>
      <c r="H1656" s="41" t="s">
        <v>350</v>
      </c>
      <c r="I1656" s="38" t="e">
        <f t="shared" si="364"/>
        <v>#N/A</v>
      </c>
      <c r="J1656" s="38" t="e">
        <f t="shared" si="365"/>
        <v>#N/A</v>
      </c>
      <c r="K1656" s="41" t="s">
        <v>348</v>
      </c>
      <c r="L1656" s="38">
        <f t="shared" si="366"/>
        <v>1.7500000000000002E-2</v>
      </c>
      <c r="M1656" s="38" t="e">
        <f t="shared" ca="1" si="367"/>
        <v>#N/A</v>
      </c>
      <c r="N1656" s="38" t="e">
        <f ca="1">VLOOKUP(B1656,$C$7:$T1654,13,FALSE)</f>
        <v>#N/A</v>
      </c>
      <c r="O1656" s="38" t="e">
        <f t="shared" ca="1" si="368"/>
        <v>#N/A</v>
      </c>
      <c r="P1656" s="38" t="e">
        <f t="shared" ca="1" si="369"/>
        <v>#N/A</v>
      </c>
      <c r="Q1656" s="38" t="e">
        <f t="shared" ca="1" si="370"/>
        <v>#N/A</v>
      </c>
      <c r="R1656" s="38">
        <f t="shared" si="371"/>
        <v>6000</v>
      </c>
      <c r="S1656" s="38" t="e">
        <f t="shared" ca="1" si="372"/>
        <v>#N/A</v>
      </c>
      <c r="T1656" s="38" t="e">
        <f t="shared" si="373"/>
        <v>#N/A</v>
      </c>
    </row>
    <row r="1657" spans="2:20" x14ac:dyDescent="0.25">
      <c r="B1657" s="38" t="e">
        <f t="shared" ca="1" si="360"/>
        <v>#N/A</v>
      </c>
      <c r="C1657" s="40">
        <f>Кабельный_журнал!P1623</f>
        <v>0</v>
      </c>
      <c r="D1657" s="38" t="e">
        <f t="shared" ca="1" si="361"/>
        <v>#N/A</v>
      </c>
      <c r="E1657" s="41" t="s">
        <v>351</v>
      </c>
      <c r="F1657" s="38" t="e">
        <f t="shared" ca="1" si="362"/>
        <v>#N/A</v>
      </c>
      <c r="G1657" s="38" t="e">
        <f t="shared" si="363"/>
        <v>#N/A</v>
      </c>
      <c r="H1657" s="41" t="s">
        <v>350</v>
      </c>
      <c r="I1657" s="38" t="e">
        <f t="shared" si="364"/>
        <v>#N/A</v>
      </c>
      <c r="J1657" s="38" t="e">
        <f t="shared" si="365"/>
        <v>#N/A</v>
      </c>
      <c r="K1657" s="41" t="s">
        <v>348</v>
      </c>
      <c r="L1657" s="38">
        <f t="shared" si="366"/>
        <v>1.7500000000000002E-2</v>
      </c>
      <c r="M1657" s="38" t="e">
        <f t="shared" ca="1" si="367"/>
        <v>#N/A</v>
      </c>
      <c r="N1657" s="38" t="e">
        <f ca="1">VLOOKUP(B1657,$C$7:$T1655,13,FALSE)</f>
        <v>#N/A</v>
      </c>
      <c r="O1657" s="38" t="e">
        <f t="shared" ca="1" si="368"/>
        <v>#N/A</v>
      </c>
      <c r="P1657" s="38" t="e">
        <f t="shared" ca="1" si="369"/>
        <v>#N/A</v>
      </c>
      <c r="Q1657" s="38" t="e">
        <f t="shared" ca="1" si="370"/>
        <v>#N/A</v>
      </c>
      <c r="R1657" s="38">
        <f t="shared" si="371"/>
        <v>6000</v>
      </c>
      <c r="S1657" s="38" t="e">
        <f t="shared" ca="1" si="372"/>
        <v>#N/A</v>
      </c>
      <c r="T1657" s="38" t="e">
        <f t="shared" si="373"/>
        <v>#N/A</v>
      </c>
    </row>
    <row r="1658" spans="2:20" x14ac:dyDescent="0.25">
      <c r="B1658" s="38" t="e">
        <f t="shared" ca="1" si="360"/>
        <v>#N/A</v>
      </c>
      <c r="C1658" s="40">
        <f>Кабельный_журнал!P1624</f>
        <v>0</v>
      </c>
      <c r="D1658" s="38" t="e">
        <f t="shared" ca="1" si="361"/>
        <v>#N/A</v>
      </c>
      <c r="E1658" s="41" t="s">
        <v>351</v>
      </c>
      <c r="F1658" s="38" t="e">
        <f t="shared" ca="1" si="362"/>
        <v>#N/A</v>
      </c>
      <c r="G1658" s="38" t="e">
        <f t="shared" si="363"/>
        <v>#N/A</v>
      </c>
      <c r="H1658" s="41" t="s">
        <v>350</v>
      </c>
      <c r="I1658" s="38" t="e">
        <f t="shared" si="364"/>
        <v>#N/A</v>
      </c>
      <c r="J1658" s="38" t="e">
        <f t="shared" si="365"/>
        <v>#N/A</v>
      </c>
      <c r="K1658" s="41" t="s">
        <v>348</v>
      </c>
      <c r="L1658" s="38">
        <f t="shared" si="366"/>
        <v>1.7500000000000002E-2</v>
      </c>
      <c r="M1658" s="38" t="e">
        <f t="shared" ca="1" si="367"/>
        <v>#N/A</v>
      </c>
      <c r="N1658" s="38" t="e">
        <f ca="1">VLOOKUP(B1658,$C$7:$T1656,13,FALSE)</f>
        <v>#N/A</v>
      </c>
      <c r="O1658" s="38" t="e">
        <f t="shared" ca="1" si="368"/>
        <v>#N/A</v>
      </c>
      <c r="P1658" s="38" t="e">
        <f t="shared" ca="1" si="369"/>
        <v>#N/A</v>
      </c>
      <c r="Q1658" s="38" t="e">
        <f t="shared" ca="1" si="370"/>
        <v>#N/A</v>
      </c>
      <c r="R1658" s="38">
        <f t="shared" si="371"/>
        <v>6000</v>
      </c>
      <c r="S1658" s="38" t="e">
        <f t="shared" ca="1" si="372"/>
        <v>#N/A</v>
      </c>
      <c r="T1658" s="38" t="e">
        <f t="shared" si="373"/>
        <v>#N/A</v>
      </c>
    </row>
    <row r="1659" spans="2:20" x14ac:dyDescent="0.25">
      <c r="B1659" s="38" t="e">
        <f t="shared" ca="1" si="360"/>
        <v>#N/A</v>
      </c>
      <c r="C1659" s="40">
        <f>Кабельный_журнал!P1625</f>
        <v>0</v>
      </c>
      <c r="D1659" s="38" t="e">
        <f t="shared" ca="1" si="361"/>
        <v>#N/A</v>
      </c>
      <c r="E1659" s="41" t="s">
        <v>351</v>
      </c>
      <c r="F1659" s="38" t="e">
        <f t="shared" ca="1" si="362"/>
        <v>#N/A</v>
      </c>
      <c r="G1659" s="38" t="e">
        <f t="shared" si="363"/>
        <v>#N/A</v>
      </c>
      <c r="H1659" s="41" t="s">
        <v>350</v>
      </c>
      <c r="I1659" s="38" t="e">
        <f t="shared" si="364"/>
        <v>#N/A</v>
      </c>
      <c r="J1659" s="38" t="e">
        <f t="shared" si="365"/>
        <v>#N/A</v>
      </c>
      <c r="K1659" s="41" t="s">
        <v>348</v>
      </c>
      <c r="L1659" s="38">
        <f t="shared" si="366"/>
        <v>1.7500000000000002E-2</v>
      </c>
      <c r="M1659" s="38" t="e">
        <f t="shared" ca="1" si="367"/>
        <v>#N/A</v>
      </c>
      <c r="N1659" s="38" t="e">
        <f ca="1">VLOOKUP(B1659,$C$7:$T1657,13,FALSE)</f>
        <v>#N/A</v>
      </c>
      <c r="O1659" s="38" t="e">
        <f t="shared" ca="1" si="368"/>
        <v>#N/A</v>
      </c>
      <c r="P1659" s="38" t="e">
        <f t="shared" ca="1" si="369"/>
        <v>#N/A</v>
      </c>
      <c r="Q1659" s="38" t="e">
        <f t="shared" ca="1" si="370"/>
        <v>#N/A</v>
      </c>
      <c r="R1659" s="38">
        <f t="shared" si="371"/>
        <v>6000</v>
      </c>
      <c r="S1659" s="38" t="e">
        <f t="shared" ca="1" si="372"/>
        <v>#N/A</v>
      </c>
      <c r="T1659" s="38" t="e">
        <f t="shared" si="373"/>
        <v>#N/A</v>
      </c>
    </row>
    <row r="1660" spans="2:20" x14ac:dyDescent="0.25">
      <c r="B1660" s="38" t="e">
        <f t="shared" ca="1" si="360"/>
        <v>#N/A</v>
      </c>
      <c r="C1660" s="40">
        <f>Кабельный_журнал!P1626</f>
        <v>0</v>
      </c>
      <c r="D1660" s="38" t="e">
        <f t="shared" ca="1" si="361"/>
        <v>#N/A</v>
      </c>
      <c r="E1660" s="41" t="s">
        <v>351</v>
      </c>
      <c r="F1660" s="38" t="e">
        <f t="shared" ca="1" si="362"/>
        <v>#N/A</v>
      </c>
      <c r="G1660" s="38" t="e">
        <f t="shared" si="363"/>
        <v>#N/A</v>
      </c>
      <c r="H1660" s="41" t="s">
        <v>350</v>
      </c>
      <c r="I1660" s="38" t="e">
        <f t="shared" si="364"/>
        <v>#N/A</v>
      </c>
      <c r="J1660" s="38" t="e">
        <f t="shared" si="365"/>
        <v>#N/A</v>
      </c>
      <c r="K1660" s="41" t="s">
        <v>348</v>
      </c>
      <c r="L1660" s="38">
        <f t="shared" si="366"/>
        <v>1.7500000000000002E-2</v>
      </c>
      <c r="M1660" s="38" t="e">
        <f t="shared" ca="1" si="367"/>
        <v>#N/A</v>
      </c>
      <c r="N1660" s="38" t="e">
        <f ca="1">VLOOKUP(B1660,$C$7:$T1658,13,FALSE)</f>
        <v>#N/A</v>
      </c>
      <c r="O1660" s="38" t="e">
        <f t="shared" ca="1" si="368"/>
        <v>#N/A</v>
      </c>
      <c r="P1660" s="38" t="e">
        <f t="shared" ca="1" si="369"/>
        <v>#N/A</v>
      </c>
      <c r="Q1660" s="38" t="e">
        <f t="shared" ca="1" si="370"/>
        <v>#N/A</v>
      </c>
      <c r="R1660" s="38">
        <f t="shared" si="371"/>
        <v>6000</v>
      </c>
      <c r="S1660" s="38" t="e">
        <f t="shared" ca="1" si="372"/>
        <v>#N/A</v>
      </c>
      <c r="T1660" s="38" t="e">
        <f t="shared" si="373"/>
        <v>#N/A</v>
      </c>
    </row>
    <row r="1661" spans="2:20" x14ac:dyDescent="0.25">
      <c r="B1661" s="38" t="e">
        <f t="shared" ca="1" si="360"/>
        <v>#N/A</v>
      </c>
      <c r="C1661" s="40">
        <f>Кабельный_журнал!P1627</f>
        <v>0</v>
      </c>
      <c r="D1661" s="38" t="e">
        <f t="shared" ca="1" si="361"/>
        <v>#N/A</v>
      </c>
      <c r="E1661" s="41" t="s">
        <v>351</v>
      </c>
      <c r="F1661" s="38" t="e">
        <f t="shared" ca="1" si="362"/>
        <v>#N/A</v>
      </c>
      <c r="G1661" s="38" t="e">
        <f t="shared" si="363"/>
        <v>#N/A</v>
      </c>
      <c r="H1661" s="41" t="s">
        <v>350</v>
      </c>
      <c r="I1661" s="38" t="e">
        <f t="shared" si="364"/>
        <v>#N/A</v>
      </c>
      <c r="J1661" s="38" t="e">
        <f t="shared" si="365"/>
        <v>#N/A</v>
      </c>
      <c r="K1661" s="41" t="s">
        <v>348</v>
      </c>
      <c r="L1661" s="38">
        <f t="shared" si="366"/>
        <v>1.7500000000000002E-2</v>
      </c>
      <c r="M1661" s="38" t="e">
        <f t="shared" ca="1" si="367"/>
        <v>#N/A</v>
      </c>
      <c r="N1661" s="38" t="e">
        <f ca="1">VLOOKUP(B1661,$C$7:$T1659,13,FALSE)</f>
        <v>#N/A</v>
      </c>
      <c r="O1661" s="38" t="e">
        <f t="shared" ca="1" si="368"/>
        <v>#N/A</v>
      </c>
      <c r="P1661" s="38" t="e">
        <f t="shared" ca="1" si="369"/>
        <v>#N/A</v>
      </c>
      <c r="Q1661" s="38" t="e">
        <f t="shared" ca="1" si="370"/>
        <v>#N/A</v>
      </c>
      <c r="R1661" s="38">
        <f t="shared" si="371"/>
        <v>6000</v>
      </c>
      <c r="S1661" s="38" t="e">
        <f t="shared" ca="1" si="372"/>
        <v>#N/A</v>
      </c>
      <c r="T1661" s="38" t="e">
        <f t="shared" si="373"/>
        <v>#N/A</v>
      </c>
    </row>
    <row r="1662" spans="2:20" x14ac:dyDescent="0.25">
      <c r="B1662" s="38" t="e">
        <f t="shared" ca="1" si="360"/>
        <v>#N/A</v>
      </c>
      <c r="C1662" s="40">
        <f>Кабельный_журнал!P1628</f>
        <v>0</v>
      </c>
      <c r="D1662" s="38" t="e">
        <f t="shared" ca="1" si="361"/>
        <v>#N/A</v>
      </c>
      <c r="E1662" s="41" t="s">
        <v>351</v>
      </c>
      <c r="F1662" s="38" t="e">
        <f t="shared" ca="1" si="362"/>
        <v>#N/A</v>
      </c>
      <c r="G1662" s="38" t="e">
        <f t="shared" si="363"/>
        <v>#N/A</v>
      </c>
      <c r="H1662" s="41" t="s">
        <v>350</v>
      </c>
      <c r="I1662" s="38" t="e">
        <f t="shared" si="364"/>
        <v>#N/A</v>
      </c>
      <c r="J1662" s="38" t="e">
        <f t="shared" si="365"/>
        <v>#N/A</v>
      </c>
      <c r="K1662" s="41" t="s">
        <v>348</v>
      </c>
      <c r="L1662" s="38">
        <f t="shared" si="366"/>
        <v>1.7500000000000002E-2</v>
      </c>
      <c r="M1662" s="38" t="e">
        <f t="shared" ca="1" si="367"/>
        <v>#N/A</v>
      </c>
      <c r="N1662" s="38" t="e">
        <f ca="1">VLOOKUP(B1662,$C$7:$T1660,13,FALSE)</f>
        <v>#N/A</v>
      </c>
      <c r="O1662" s="38" t="e">
        <f t="shared" ca="1" si="368"/>
        <v>#N/A</v>
      </c>
      <c r="P1662" s="38" t="e">
        <f t="shared" ca="1" si="369"/>
        <v>#N/A</v>
      </c>
      <c r="Q1662" s="38" t="e">
        <f t="shared" ca="1" si="370"/>
        <v>#N/A</v>
      </c>
      <c r="R1662" s="38">
        <f t="shared" si="371"/>
        <v>6000</v>
      </c>
      <c r="S1662" s="38" t="e">
        <f t="shared" ca="1" si="372"/>
        <v>#N/A</v>
      </c>
      <c r="T1662" s="38" t="e">
        <f t="shared" si="373"/>
        <v>#N/A</v>
      </c>
    </row>
    <row r="1663" spans="2:20" x14ac:dyDescent="0.25">
      <c r="B1663" s="38" t="e">
        <f t="shared" ca="1" si="360"/>
        <v>#N/A</v>
      </c>
      <c r="C1663" s="40">
        <f>Кабельный_журнал!P1629</f>
        <v>0</v>
      </c>
      <c r="D1663" s="38" t="e">
        <f t="shared" ca="1" si="361"/>
        <v>#N/A</v>
      </c>
      <c r="E1663" s="41" t="s">
        <v>351</v>
      </c>
      <c r="F1663" s="38" t="e">
        <f t="shared" ca="1" si="362"/>
        <v>#N/A</v>
      </c>
      <c r="G1663" s="38" t="e">
        <f t="shared" si="363"/>
        <v>#N/A</v>
      </c>
      <c r="H1663" s="41" t="s">
        <v>350</v>
      </c>
      <c r="I1663" s="38" t="e">
        <f t="shared" si="364"/>
        <v>#N/A</v>
      </c>
      <c r="J1663" s="38" t="e">
        <f t="shared" si="365"/>
        <v>#N/A</v>
      </c>
      <c r="K1663" s="41" t="s">
        <v>348</v>
      </c>
      <c r="L1663" s="38">
        <f t="shared" si="366"/>
        <v>1.7500000000000002E-2</v>
      </c>
      <c r="M1663" s="38" t="e">
        <f t="shared" ca="1" si="367"/>
        <v>#N/A</v>
      </c>
      <c r="N1663" s="38" t="e">
        <f ca="1">VLOOKUP(B1663,$C$7:$T1661,13,FALSE)</f>
        <v>#N/A</v>
      </c>
      <c r="O1663" s="38" t="e">
        <f t="shared" ca="1" si="368"/>
        <v>#N/A</v>
      </c>
      <c r="P1663" s="38" t="e">
        <f t="shared" ca="1" si="369"/>
        <v>#N/A</v>
      </c>
      <c r="Q1663" s="38" t="e">
        <f t="shared" ca="1" si="370"/>
        <v>#N/A</v>
      </c>
      <c r="R1663" s="38">
        <f t="shared" si="371"/>
        <v>6000</v>
      </c>
      <c r="S1663" s="38" t="e">
        <f t="shared" ca="1" si="372"/>
        <v>#N/A</v>
      </c>
      <c r="T1663" s="38" t="e">
        <f t="shared" si="373"/>
        <v>#N/A</v>
      </c>
    </row>
    <row r="1664" spans="2:20" x14ac:dyDescent="0.25">
      <c r="B1664" s="38" t="e">
        <f t="shared" ca="1" si="360"/>
        <v>#N/A</v>
      </c>
      <c r="C1664" s="40">
        <f>Кабельный_журнал!P1630</f>
        <v>0</v>
      </c>
      <c r="D1664" s="38" t="e">
        <f t="shared" ca="1" si="361"/>
        <v>#N/A</v>
      </c>
      <c r="E1664" s="41" t="s">
        <v>351</v>
      </c>
      <c r="F1664" s="38" t="e">
        <f t="shared" ca="1" si="362"/>
        <v>#N/A</v>
      </c>
      <c r="G1664" s="38" t="e">
        <f t="shared" si="363"/>
        <v>#N/A</v>
      </c>
      <c r="H1664" s="41" t="s">
        <v>350</v>
      </c>
      <c r="I1664" s="38" t="e">
        <f t="shared" si="364"/>
        <v>#N/A</v>
      </c>
      <c r="J1664" s="38" t="e">
        <f t="shared" si="365"/>
        <v>#N/A</v>
      </c>
      <c r="K1664" s="41" t="s">
        <v>348</v>
      </c>
      <c r="L1664" s="38">
        <f t="shared" si="366"/>
        <v>1.7500000000000002E-2</v>
      </c>
      <c r="M1664" s="38" t="e">
        <f t="shared" ca="1" si="367"/>
        <v>#N/A</v>
      </c>
      <c r="N1664" s="38" t="e">
        <f ca="1">VLOOKUP(B1664,$C$7:$T1662,13,FALSE)</f>
        <v>#N/A</v>
      </c>
      <c r="O1664" s="38" t="e">
        <f t="shared" ca="1" si="368"/>
        <v>#N/A</v>
      </c>
      <c r="P1664" s="38" t="e">
        <f t="shared" ca="1" si="369"/>
        <v>#N/A</v>
      </c>
      <c r="Q1664" s="38" t="e">
        <f t="shared" ca="1" si="370"/>
        <v>#N/A</v>
      </c>
      <c r="R1664" s="38">
        <f t="shared" si="371"/>
        <v>6000</v>
      </c>
      <c r="S1664" s="38" t="e">
        <f t="shared" ca="1" si="372"/>
        <v>#N/A</v>
      </c>
      <c r="T1664" s="38" t="e">
        <f t="shared" si="373"/>
        <v>#N/A</v>
      </c>
    </row>
    <row r="1665" spans="2:20" x14ac:dyDescent="0.25">
      <c r="B1665" s="38" t="e">
        <f t="shared" ca="1" si="360"/>
        <v>#N/A</v>
      </c>
      <c r="C1665" s="40">
        <f>Кабельный_журнал!P1631</f>
        <v>0</v>
      </c>
      <c r="D1665" s="38" t="e">
        <f t="shared" ca="1" si="361"/>
        <v>#N/A</v>
      </c>
      <c r="E1665" s="41" t="s">
        <v>351</v>
      </c>
      <c r="F1665" s="38" t="e">
        <f t="shared" ca="1" si="362"/>
        <v>#N/A</v>
      </c>
      <c r="G1665" s="38" t="e">
        <f t="shared" si="363"/>
        <v>#N/A</v>
      </c>
      <c r="H1665" s="41" t="s">
        <v>350</v>
      </c>
      <c r="I1665" s="38" t="e">
        <f t="shared" si="364"/>
        <v>#N/A</v>
      </c>
      <c r="J1665" s="38" t="e">
        <f t="shared" si="365"/>
        <v>#N/A</v>
      </c>
      <c r="K1665" s="41" t="s">
        <v>348</v>
      </c>
      <c r="L1665" s="38">
        <f t="shared" si="366"/>
        <v>1.7500000000000002E-2</v>
      </c>
      <c r="M1665" s="38" t="e">
        <f t="shared" ca="1" si="367"/>
        <v>#N/A</v>
      </c>
      <c r="N1665" s="38" t="e">
        <f ca="1">VLOOKUP(B1665,$C$7:$T1663,13,FALSE)</f>
        <v>#N/A</v>
      </c>
      <c r="O1665" s="38" t="e">
        <f t="shared" ca="1" si="368"/>
        <v>#N/A</v>
      </c>
      <c r="P1665" s="38" t="e">
        <f t="shared" ca="1" si="369"/>
        <v>#N/A</v>
      </c>
      <c r="Q1665" s="38" t="e">
        <f t="shared" ca="1" si="370"/>
        <v>#N/A</v>
      </c>
      <c r="R1665" s="38">
        <f t="shared" si="371"/>
        <v>6000</v>
      </c>
      <c r="S1665" s="38" t="e">
        <f t="shared" ca="1" si="372"/>
        <v>#N/A</v>
      </c>
      <c r="T1665" s="38" t="e">
        <f t="shared" si="373"/>
        <v>#N/A</v>
      </c>
    </row>
    <row r="1666" spans="2:20" x14ac:dyDescent="0.25">
      <c r="B1666" s="38" t="e">
        <f t="shared" ca="1" si="360"/>
        <v>#N/A</v>
      </c>
      <c r="C1666" s="40">
        <f>Кабельный_журнал!P1632</f>
        <v>0</v>
      </c>
      <c r="D1666" s="38" t="e">
        <f t="shared" ca="1" si="361"/>
        <v>#N/A</v>
      </c>
      <c r="E1666" s="41" t="s">
        <v>351</v>
      </c>
      <c r="F1666" s="38" t="e">
        <f t="shared" ca="1" si="362"/>
        <v>#N/A</v>
      </c>
      <c r="G1666" s="38" t="e">
        <f t="shared" si="363"/>
        <v>#N/A</v>
      </c>
      <c r="H1666" s="41" t="s">
        <v>350</v>
      </c>
      <c r="I1666" s="38" t="e">
        <f t="shared" si="364"/>
        <v>#N/A</v>
      </c>
      <c r="J1666" s="38" t="e">
        <f t="shared" si="365"/>
        <v>#N/A</v>
      </c>
      <c r="K1666" s="41" t="s">
        <v>348</v>
      </c>
      <c r="L1666" s="38">
        <f t="shared" si="366"/>
        <v>1.7500000000000002E-2</v>
      </c>
      <c r="M1666" s="38" t="e">
        <f t="shared" ca="1" si="367"/>
        <v>#N/A</v>
      </c>
      <c r="N1666" s="38" t="e">
        <f ca="1">VLOOKUP(B1666,$C$7:$T1664,13,FALSE)</f>
        <v>#N/A</v>
      </c>
      <c r="O1666" s="38" t="e">
        <f t="shared" ca="1" si="368"/>
        <v>#N/A</v>
      </c>
      <c r="P1666" s="38" t="e">
        <f t="shared" ca="1" si="369"/>
        <v>#N/A</v>
      </c>
      <c r="Q1666" s="38" t="e">
        <f t="shared" ca="1" si="370"/>
        <v>#N/A</v>
      </c>
      <c r="R1666" s="38">
        <f t="shared" si="371"/>
        <v>6000</v>
      </c>
      <c r="S1666" s="38" t="e">
        <f t="shared" ca="1" si="372"/>
        <v>#N/A</v>
      </c>
      <c r="T1666" s="38" t="e">
        <f t="shared" si="373"/>
        <v>#N/A</v>
      </c>
    </row>
    <row r="1667" spans="2:20" x14ac:dyDescent="0.25">
      <c r="B1667" s="38" t="e">
        <f t="shared" ca="1" si="360"/>
        <v>#N/A</v>
      </c>
      <c r="C1667" s="40">
        <f>Кабельный_журнал!P1633</f>
        <v>0</v>
      </c>
      <c r="D1667" s="38" t="e">
        <f t="shared" ca="1" si="361"/>
        <v>#N/A</v>
      </c>
      <c r="E1667" s="41" t="s">
        <v>351</v>
      </c>
      <c r="F1667" s="38" t="e">
        <f t="shared" ca="1" si="362"/>
        <v>#N/A</v>
      </c>
      <c r="G1667" s="38" t="e">
        <f t="shared" si="363"/>
        <v>#N/A</v>
      </c>
      <c r="H1667" s="41" t="s">
        <v>350</v>
      </c>
      <c r="I1667" s="38" t="e">
        <f t="shared" si="364"/>
        <v>#N/A</v>
      </c>
      <c r="J1667" s="38" t="e">
        <f t="shared" si="365"/>
        <v>#N/A</v>
      </c>
      <c r="K1667" s="41" t="s">
        <v>348</v>
      </c>
      <c r="L1667" s="38">
        <f t="shared" si="366"/>
        <v>1.7500000000000002E-2</v>
      </c>
      <c r="M1667" s="38" t="e">
        <f t="shared" ca="1" si="367"/>
        <v>#N/A</v>
      </c>
      <c r="N1667" s="38" t="e">
        <f ca="1">VLOOKUP(B1667,$C$7:$T1665,13,FALSE)</f>
        <v>#N/A</v>
      </c>
      <c r="O1667" s="38" t="e">
        <f t="shared" ca="1" si="368"/>
        <v>#N/A</v>
      </c>
      <c r="P1667" s="38" t="e">
        <f t="shared" ca="1" si="369"/>
        <v>#N/A</v>
      </c>
      <c r="Q1667" s="38" t="e">
        <f t="shared" ca="1" si="370"/>
        <v>#N/A</v>
      </c>
      <c r="R1667" s="38">
        <f t="shared" si="371"/>
        <v>6000</v>
      </c>
      <c r="S1667" s="38" t="e">
        <f t="shared" ca="1" si="372"/>
        <v>#N/A</v>
      </c>
      <c r="T1667" s="38" t="e">
        <f t="shared" si="373"/>
        <v>#N/A</v>
      </c>
    </row>
    <row r="1668" spans="2:20" x14ac:dyDescent="0.25">
      <c r="B1668" s="38" t="e">
        <f t="shared" ca="1" si="360"/>
        <v>#N/A</v>
      </c>
      <c r="C1668" s="40">
        <f>Кабельный_журнал!P1634</f>
        <v>0</v>
      </c>
      <c r="D1668" s="38" t="e">
        <f t="shared" ca="1" si="361"/>
        <v>#N/A</v>
      </c>
      <c r="E1668" s="41" t="s">
        <v>351</v>
      </c>
      <c r="F1668" s="38" t="e">
        <f t="shared" ca="1" si="362"/>
        <v>#N/A</v>
      </c>
      <c r="G1668" s="38" t="e">
        <f t="shared" si="363"/>
        <v>#N/A</v>
      </c>
      <c r="H1668" s="41" t="s">
        <v>350</v>
      </c>
      <c r="I1668" s="38" t="e">
        <f t="shared" si="364"/>
        <v>#N/A</v>
      </c>
      <c r="J1668" s="38" t="e">
        <f t="shared" si="365"/>
        <v>#N/A</v>
      </c>
      <c r="K1668" s="41" t="s">
        <v>348</v>
      </c>
      <c r="L1668" s="38">
        <f t="shared" si="366"/>
        <v>1.7500000000000002E-2</v>
      </c>
      <c r="M1668" s="38" t="e">
        <f t="shared" ca="1" si="367"/>
        <v>#N/A</v>
      </c>
      <c r="N1668" s="38" t="e">
        <f ca="1">VLOOKUP(B1668,$C$7:$T1666,13,FALSE)</f>
        <v>#N/A</v>
      </c>
      <c r="O1668" s="38" t="e">
        <f t="shared" ca="1" si="368"/>
        <v>#N/A</v>
      </c>
      <c r="P1668" s="38" t="e">
        <f t="shared" ca="1" si="369"/>
        <v>#N/A</v>
      </c>
      <c r="Q1668" s="38" t="e">
        <f t="shared" ca="1" si="370"/>
        <v>#N/A</v>
      </c>
      <c r="R1668" s="38">
        <f t="shared" si="371"/>
        <v>6000</v>
      </c>
      <c r="S1668" s="38" t="e">
        <f t="shared" ca="1" si="372"/>
        <v>#N/A</v>
      </c>
      <c r="T1668" s="38" t="e">
        <f t="shared" si="373"/>
        <v>#N/A</v>
      </c>
    </row>
    <row r="1669" spans="2:20" x14ac:dyDescent="0.25">
      <c r="B1669" s="38" t="e">
        <f t="shared" ca="1" si="360"/>
        <v>#N/A</v>
      </c>
      <c r="C1669" s="40">
        <f>Кабельный_журнал!P1635</f>
        <v>0</v>
      </c>
      <c r="D1669" s="38" t="e">
        <f t="shared" ca="1" si="361"/>
        <v>#N/A</v>
      </c>
      <c r="E1669" s="41" t="s">
        <v>351</v>
      </c>
      <c r="F1669" s="38" t="e">
        <f t="shared" ca="1" si="362"/>
        <v>#N/A</v>
      </c>
      <c r="G1669" s="38" t="e">
        <f t="shared" si="363"/>
        <v>#N/A</v>
      </c>
      <c r="H1669" s="41" t="s">
        <v>350</v>
      </c>
      <c r="I1669" s="38" t="e">
        <f t="shared" si="364"/>
        <v>#N/A</v>
      </c>
      <c r="J1669" s="38" t="e">
        <f t="shared" si="365"/>
        <v>#N/A</v>
      </c>
      <c r="K1669" s="41" t="s">
        <v>348</v>
      </c>
      <c r="L1669" s="38">
        <f t="shared" si="366"/>
        <v>1.7500000000000002E-2</v>
      </c>
      <c r="M1669" s="38" t="e">
        <f t="shared" ca="1" si="367"/>
        <v>#N/A</v>
      </c>
      <c r="N1669" s="38" t="e">
        <f ca="1">VLOOKUP(B1669,$C$7:$T1667,13,FALSE)</f>
        <v>#N/A</v>
      </c>
      <c r="O1669" s="38" t="e">
        <f t="shared" ca="1" si="368"/>
        <v>#N/A</v>
      </c>
      <c r="P1669" s="38" t="e">
        <f t="shared" ca="1" si="369"/>
        <v>#N/A</v>
      </c>
      <c r="Q1669" s="38" t="e">
        <f t="shared" ca="1" si="370"/>
        <v>#N/A</v>
      </c>
      <c r="R1669" s="38">
        <f t="shared" si="371"/>
        <v>6000</v>
      </c>
      <c r="S1669" s="38" t="e">
        <f t="shared" ca="1" si="372"/>
        <v>#N/A</v>
      </c>
      <c r="T1669" s="38" t="e">
        <f t="shared" si="373"/>
        <v>#N/A</v>
      </c>
    </row>
    <row r="1670" spans="2:20" x14ac:dyDescent="0.25">
      <c r="B1670" s="38" t="e">
        <f t="shared" ca="1" si="360"/>
        <v>#N/A</v>
      </c>
      <c r="C1670" s="40">
        <f>Кабельный_журнал!P1636</f>
        <v>0</v>
      </c>
      <c r="D1670" s="38" t="e">
        <f t="shared" ca="1" si="361"/>
        <v>#N/A</v>
      </c>
      <c r="E1670" s="41" t="s">
        <v>351</v>
      </c>
      <c r="F1670" s="38" t="e">
        <f t="shared" ca="1" si="362"/>
        <v>#N/A</v>
      </c>
      <c r="G1670" s="38" t="e">
        <f t="shared" si="363"/>
        <v>#N/A</v>
      </c>
      <c r="H1670" s="41" t="s">
        <v>350</v>
      </c>
      <c r="I1670" s="38" t="e">
        <f t="shared" si="364"/>
        <v>#N/A</v>
      </c>
      <c r="J1670" s="38" t="e">
        <f t="shared" si="365"/>
        <v>#N/A</v>
      </c>
      <c r="K1670" s="41" t="s">
        <v>348</v>
      </c>
      <c r="L1670" s="38">
        <f t="shared" si="366"/>
        <v>1.7500000000000002E-2</v>
      </c>
      <c r="M1670" s="38" t="e">
        <f t="shared" ca="1" si="367"/>
        <v>#N/A</v>
      </c>
      <c r="N1670" s="38" t="e">
        <f ca="1">VLOOKUP(B1670,$C$7:$T1668,13,FALSE)</f>
        <v>#N/A</v>
      </c>
      <c r="O1670" s="38" t="e">
        <f t="shared" ca="1" si="368"/>
        <v>#N/A</v>
      </c>
      <c r="P1670" s="38" t="e">
        <f t="shared" ca="1" si="369"/>
        <v>#N/A</v>
      </c>
      <c r="Q1670" s="38" t="e">
        <f t="shared" ca="1" si="370"/>
        <v>#N/A</v>
      </c>
      <c r="R1670" s="38">
        <f t="shared" si="371"/>
        <v>6000</v>
      </c>
      <c r="S1670" s="38" t="e">
        <f t="shared" ca="1" si="372"/>
        <v>#N/A</v>
      </c>
      <c r="T1670" s="38" t="e">
        <f t="shared" si="373"/>
        <v>#N/A</v>
      </c>
    </row>
    <row r="1671" spans="2:20" x14ac:dyDescent="0.25">
      <c r="B1671" s="38" t="e">
        <f t="shared" ca="1" si="360"/>
        <v>#N/A</v>
      </c>
      <c r="C1671" s="40">
        <f>Кабельный_журнал!P1637</f>
        <v>0</v>
      </c>
      <c r="D1671" s="38" t="e">
        <f t="shared" ca="1" si="361"/>
        <v>#N/A</v>
      </c>
      <c r="E1671" s="41" t="s">
        <v>351</v>
      </c>
      <c r="F1671" s="38" t="e">
        <f t="shared" ca="1" si="362"/>
        <v>#N/A</v>
      </c>
      <c r="G1671" s="38" t="e">
        <f t="shared" si="363"/>
        <v>#N/A</v>
      </c>
      <c r="H1671" s="41" t="s">
        <v>350</v>
      </c>
      <c r="I1671" s="38" t="e">
        <f t="shared" si="364"/>
        <v>#N/A</v>
      </c>
      <c r="J1671" s="38" t="e">
        <f t="shared" si="365"/>
        <v>#N/A</v>
      </c>
      <c r="K1671" s="41" t="s">
        <v>348</v>
      </c>
      <c r="L1671" s="38">
        <f t="shared" si="366"/>
        <v>1.7500000000000002E-2</v>
      </c>
      <c r="M1671" s="38" t="e">
        <f t="shared" ca="1" si="367"/>
        <v>#N/A</v>
      </c>
      <c r="N1671" s="38" t="e">
        <f ca="1">VLOOKUP(B1671,$C$7:$T1669,13,FALSE)</f>
        <v>#N/A</v>
      </c>
      <c r="O1671" s="38" t="e">
        <f t="shared" ca="1" si="368"/>
        <v>#N/A</v>
      </c>
      <c r="P1671" s="38" t="e">
        <f t="shared" ca="1" si="369"/>
        <v>#N/A</v>
      </c>
      <c r="Q1671" s="38" t="e">
        <f t="shared" ca="1" si="370"/>
        <v>#N/A</v>
      </c>
      <c r="R1671" s="38">
        <f t="shared" si="371"/>
        <v>6000</v>
      </c>
      <c r="S1671" s="38" t="e">
        <f t="shared" ca="1" si="372"/>
        <v>#N/A</v>
      </c>
      <c r="T1671" s="38" t="e">
        <f t="shared" si="373"/>
        <v>#N/A</v>
      </c>
    </row>
    <row r="1672" spans="2:20" x14ac:dyDescent="0.25">
      <c r="B1672" s="38" t="e">
        <f t="shared" ca="1" si="360"/>
        <v>#N/A</v>
      </c>
      <c r="C1672" s="40">
        <f>Кабельный_журнал!P1638</f>
        <v>0</v>
      </c>
      <c r="D1672" s="38" t="e">
        <f t="shared" ca="1" si="361"/>
        <v>#N/A</v>
      </c>
      <c r="E1672" s="41" t="s">
        <v>351</v>
      </c>
      <c r="F1672" s="38" t="e">
        <f t="shared" ca="1" si="362"/>
        <v>#N/A</v>
      </c>
      <c r="G1672" s="38" t="e">
        <f t="shared" si="363"/>
        <v>#N/A</v>
      </c>
      <c r="H1672" s="41" t="s">
        <v>350</v>
      </c>
      <c r="I1672" s="38" t="e">
        <f t="shared" si="364"/>
        <v>#N/A</v>
      </c>
      <c r="J1672" s="38" t="e">
        <f t="shared" si="365"/>
        <v>#N/A</v>
      </c>
      <c r="K1672" s="41" t="s">
        <v>348</v>
      </c>
      <c r="L1672" s="38">
        <f t="shared" si="366"/>
        <v>1.7500000000000002E-2</v>
      </c>
      <c r="M1672" s="38" t="e">
        <f t="shared" ca="1" si="367"/>
        <v>#N/A</v>
      </c>
      <c r="N1672" s="38" t="e">
        <f ca="1">VLOOKUP(B1672,$C$7:$T1670,13,FALSE)</f>
        <v>#N/A</v>
      </c>
      <c r="O1672" s="38" t="e">
        <f t="shared" ca="1" si="368"/>
        <v>#N/A</v>
      </c>
      <c r="P1672" s="38" t="e">
        <f t="shared" ca="1" si="369"/>
        <v>#N/A</v>
      </c>
      <c r="Q1672" s="38" t="e">
        <f t="shared" ca="1" si="370"/>
        <v>#N/A</v>
      </c>
      <c r="R1672" s="38">
        <f t="shared" si="371"/>
        <v>6000</v>
      </c>
      <c r="S1672" s="38" t="e">
        <f t="shared" ca="1" si="372"/>
        <v>#N/A</v>
      </c>
      <c r="T1672" s="38" t="e">
        <f t="shared" si="373"/>
        <v>#N/A</v>
      </c>
    </row>
    <row r="1673" spans="2:20" x14ac:dyDescent="0.25">
      <c r="B1673" s="38" t="e">
        <f t="shared" ca="1" si="360"/>
        <v>#N/A</v>
      </c>
      <c r="C1673" s="40">
        <f>Кабельный_журнал!P1639</f>
        <v>0</v>
      </c>
      <c r="D1673" s="38" t="e">
        <f t="shared" ca="1" si="361"/>
        <v>#N/A</v>
      </c>
      <c r="E1673" s="41" t="s">
        <v>351</v>
      </c>
      <c r="F1673" s="38" t="e">
        <f t="shared" ca="1" si="362"/>
        <v>#N/A</v>
      </c>
      <c r="G1673" s="38" t="e">
        <f t="shared" si="363"/>
        <v>#N/A</v>
      </c>
      <c r="H1673" s="41" t="s">
        <v>350</v>
      </c>
      <c r="I1673" s="38" t="e">
        <f t="shared" si="364"/>
        <v>#N/A</v>
      </c>
      <c r="J1673" s="38" t="e">
        <f t="shared" si="365"/>
        <v>#N/A</v>
      </c>
      <c r="K1673" s="41" t="s">
        <v>348</v>
      </c>
      <c r="L1673" s="38">
        <f t="shared" si="366"/>
        <v>1.7500000000000002E-2</v>
      </c>
      <c r="M1673" s="38" t="e">
        <f t="shared" ca="1" si="367"/>
        <v>#N/A</v>
      </c>
      <c r="N1673" s="38" t="e">
        <f ca="1">VLOOKUP(B1673,$C$7:$T1671,13,FALSE)</f>
        <v>#N/A</v>
      </c>
      <c r="O1673" s="38" t="e">
        <f t="shared" ca="1" si="368"/>
        <v>#N/A</v>
      </c>
      <c r="P1673" s="38" t="e">
        <f t="shared" ca="1" si="369"/>
        <v>#N/A</v>
      </c>
      <c r="Q1673" s="38" t="e">
        <f t="shared" ca="1" si="370"/>
        <v>#N/A</v>
      </c>
      <c r="R1673" s="38">
        <f t="shared" si="371"/>
        <v>6000</v>
      </c>
      <c r="S1673" s="38" t="e">
        <f t="shared" ca="1" si="372"/>
        <v>#N/A</v>
      </c>
      <c r="T1673" s="38" t="e">
        <f t="shared" si="373"/>
        <v>#N/A</v>
      </c>
    </row>
    <row r="1674" spans="2:20" x14ac:dyDescent="0.25">
      <c r="B1674" s="38" t="e">
        <f t="shared" ca="1" si="360"/>
        <v>#N/A</v>
      </c>
      <c r="C1674" s="40">
        <f>Кабельный_журнал!P1640</f>
        <v>0</v>
      </c>
      <c r="D1674" s="38" t="e">
        <f t="shared" ca="1" si="361"/>
        <v>#N/A</v>
      </c>
      <c r="E1674" s="41" t="s">
        <v>351</v>
      </c>
      <c r="F1674" s="38" t="e">
        <f t="shared" ca="1" si="362"/>
        <v>#N/A</v>
      </c>
      <c r="G1674" s="38" t="e">
        <f t="shared" si="363"/>
        <v>#N/A</v>
      </c>
      <c r="H1674" s="41" t="s">
        <v>350</v>
      </c>
      <c r="I1674" s="38" t="e">
        <f t="shared" si="364"/>
        <v>#N/A</v>
      </c>
      <c r="J1674" s="38" t="e">
        <f t="shared" si="365"/>
        <v>#N/A</v>
      </c>
      <c r="K1674" s="41" t="s">
        <v>348</v>
      </c>
      <c r="L1674" s="38">
        <f t="shared" si="366"/>
        <v>1.7500000000000002E-2</v>
      </c>
      <c r="M1674" s="38" t="e">
        <f t="shared" ca="1" si="367"/>
        <v>#N/A</v>
      </c>
      <c r="N1674" s="38" t="e">
        <f ca="1">VLOOKUP(B1674,$C$7:$T1672,13,FALSE)</f>
        <v>#N/A</v>
      </c>
      <c r="O1674" s="38" t="e">
        <f t="shared" ca="1" si="368"/>
        <v>#N/A</v>
      </c>
      <c r="P1674" s="38" t="e">
        <f t="shared" ca="1" si="369"/>
        <v>#N/A</v>
      </c>
      <c r="Q1674" s="38" t="e">
        <f t="shared" ca="1" si="370"/>
        <v>#N/A</v>
      </c>
      <c r="R1674" s="38">
        <f t="shared" si="371"/>
        <v>6000</v>
      </c>
      <c r="S1674" s="38" t="e">
        <f t="shared" ca="1" si="372"/>
        <v>#N/A</v>
      </c>
      <c r="T1674" s="38" t="e">
        <f t="shared" si="373"/>
        <v>#N/A</v>
      </c>
    </row>
    <row r="1675" spans="2:20" x14ac:dyDescent="0.25">
      <c r="B1675" s="38" t="e">
        <f t="shared" ca="1" si="360"/>
        <v>#N/A</v>
      </c>
      <c r="C1675" s="40">
        <f>Кабельный_журнал!P1641</f>
        <v>0</v>
      </c>
      <c r="D1675" s="38" t="e">
        <f t="shared" ca="1" si="361"/>
        <v>#N/A</v>
      </c>
      <c r="E1675" s="41" t="s">
        <v>351</v>
      </c>
      <c r="F1675" s="38" t="e">
        <f t="shared" ca="1" si="362"/>
        <v>#N/A</v>
      </c>
      <c r="G1675" s="38" t="e">
        <f t="shared" si="363"/>
        <v>#N/A</v>
      </c>
      <c r="H1675" s="41" t="s">
        <v>350</v>
      </c>
      <c r="I1675" s="38" t="e">
        <f t="shared" si="364"/>
        <v>#N/A</v>
      </c>
      <c r="J1675" s="38" t="e">
        <f t="shared" si="365"/>
        <v>#N/A</v>
      </c>
      <c r="K1675" s="41" t="s">
        <v>348</v>
      </c>
      <c r="L1675" s="38">
        <f t="shared" si="366"/>
        <v>1.7500000000000002E-2</v>
      </c>
      <c r="M1675" s="38" t="e">
        <f t="shared" ca="1" si="367"/>
        <v>#N/A</v>
      </c>
      <c r="N1675" s="38" t="e">
        <f ca="1">VLOOKUP(B1675,$C$7:$T1673,13,FALSE)</f>
        <v>#N/A</v>
      </c>
      <c r="O1675" s="38" t="e">
        <f t="shared" ca="1" si="368"/>
        <v>#N/A</v>
      </c>
      <c r="P1675" s="38" t="e">
        <f t="shared" ca="1" si="369"/>
        <v>#N/A</v>
      </c>
      <c r="Q1675" s="38" t="e">
        <f t="shared" ca="1" si="370"/>
        <v>#N/A</v>
      </c>
      <c r="R1675" s="38">
        <f t="shared" si="371"/>
        <v>6000</v>
      </c>
      <c r="S1675" s="38" t="e">
        <f t="shared" ca="1" si="372"/>
        <v>#N/A</v>
      </c>
      <c r="T1675" s="38" t="e">
        <f t="shared" si="373"/>
        <v>#N/A</v>
      </c>
    </row>
    <row r="1676" spans="2:20" x14ac:dyDescent="0.25">
      <c r="B1676" s="38" t="e">
        <f t="shared" ca="1" si="360"/>
        <v>#N/A</v>
      </c>
      <c r="C1676" s="40">
        <f>Кабельный_журнал!P1642</f>
        <v>0</v>
      </c>
      <c r="D1676" s="38" t="e">
        <f t="shared" ca="1" si="361"/>
        <v>#N/A</v>
      </c>
      <c r="E1676" s="41" t="s">
        <v>351</v>
      </c>
      <c r="F1676" s="38" t="e">
        <f t="shared" ca="1" si="362"/>
        <v>#N/A</v>
      </c>
      <c r="G1676" s="38" t="e">
        <f t="shared" si="363"/>
        <v>#N/A</v>
      </c>
      <c r="H1676" s="41" t="s">
        <v>350</v>
      </c>
      <c r="I1676" s="38" t="e">
        <f t="shared" si="364"/>
        <v>#N/A</v>
      </c>
      <c r="J1676" s="38" t="e">
        <f t="shared" si="365"/>
        <v>#N/A</v>
      </c>
      <c r="K1676" s="41" t="s">
        <v>348</v>
      </c>
      <c r="L1676" s="38">
        <f t="shared" si="366"/>
        <v>1.7500000000000002E-2</v>
      </c>
      <c r="M1676" s="38" t="e">
        <f t="shared" ca="1" si="367"/>
        <v>#N/A</v>
      </c>
      <c r="N1676" s="38" t="e">
        <f ca="1">VLOOKUP(B1676,$C$7:$T1674,13,FALSE)</f>
        <v>#N/A</v>
      </c>
      <c r="O1676" s="38" t="e">
        <f t="shared" ca="1" si="368"/>
        <v>#N/A</v>
      </c>
      <c r="P1676" s="38" t="e">
        <f t="shared" ca="1" si="369"/>
        <v>#N/A</v>
      </c>
      <c r="Q1676" s="38" t="e">
        <f t="shared" ca="1" si="370"/>
        <v>#N/A</v>
      </c>
      <c r="R1676" s="38">
        <f t="shared" si="371"/>
        <v>6000</v>
      </c>
      <c r="S1676" s="38" t="e">
        <f t="shared" ca="1" si="372"/>
        <v>#N/A</v>
      </c>
      <c r="T1676" s="38" t="e">
        <f t="shared" si="373"/>
        <v>#N/A</v>
      </c>
    </row>
    <row r="1677" spans="2:20" x14ac:dyDescent="0.25">
      <c r="B1677" s="38" t="e">
        <f t="shared" ca="1" si="360"/>
        <v>#N/A</v>
      </c>
      <c r="C1677" s="40">
        <f>Кабельный_журнал!P1643</f>
        <v>0</v>
      </c>
      <c r="D1677" s="38" t="e">
        <f t="shared" ca="1" si="361"/>
        <v>#N/A</v>
      </c>
      <c r="E1677" s="41" t="s">
        <v>351</v>
      </c>
      <c r="F1677" s="38" t="e">
        <f t="shared" ca="1" si="362"/>
        <v>#N/A</v>
      </c>
      <c r="G1677" s="38" t="e">
        <f t="shared" si="363"/>
        <v>#N/A</v>
      </c>
      <c r="H1677" s="41" t="s">
        <v>350</v>
      </c>
      <c r="I1677" s="38" t="e">
        <f t="shared" si="364"/>
        <v>#N/A</v>
      </c>
      <c r="J1677" s="38" t="e">
        <f t="shared" si="365"/>
        <v>#N/A</v>
      </c>
      <c r="K1677" s="41" t="s">
        <v>348</v>
      </c>
      <c r="L1677" s="38">
        <f t="shared" si="366"/>
        <v>1.7500000000000002E-2</v>
      </c>
      <c r="M1677" s="38" t="e">
        <f t="shared" ca="1" si="367"/>
        <v>#N/A</v>
      </c>
      <c r="N1677" s="38" t="e">
        <f ca="1">VLOOKUP(B1677,$C$7:$T1675,13,FALSE)</f>
        <v>#N/A</v>
      </c>
      <c r="O1677" s="38" t="e">
        <f t="shared" ca="1" si="368"/>
        <v>#N/A</v>
      </c>
      <c r="P1677" s="38" t="e">
        <f t="shared" ca="1" si="369"/>
        <v>#N/A</v>
      </c>
      <c r="Q1677" s="38" t="e">
        <f t="shared" ca="1" si="370"/>
        <v>#N/A</v>
      </c>
      <c r="R1677" s="38">
        <f t="shared" si="371"/>
        <v>6000</v>
      </c>
      <c r="S1677" s="38" t="e">
        <f t="shared" ca="1" si="372"/>
        <v>#N/A</v>
      </c>
      <c r="T1677" s="38" t="e">
        <f t="shared" si="373"/>
        <v>#N/A</v>
      </c>
    </row>
    <row r="1678" spans="2:20" x14ac:dyDescent="0.25">
      <c r="B1678" s="38" t="e">
        <f t="shared" ca="1" si="360"/>
        <v>#N/A</v>
      </c>
      <c r="C1678" s="40">
        <f>Кабельный_журнал!P1644</f>
        <v>0</v>
      </c>
      <c r="D1678" s="38" t="e">
        <f t="shared" ca="1" si="361"/>
        <v>#N/A</v>
      </c>
      <c r="E1678" s="41" t="s">
        <v>351</v>
      </c>
      <c r="F1678" s="38" t="e">
        <f t="shared" ca="1" si="362"/>
        <v>#N/A</v>
      </c>
      <c r="G1678" s="38" t="e">
        <f t="shared" si="363"/>
        <v>#N/A</v>
      </c>
      <c r="H1678" s="41" t="s">
        <v>350</v>
      </c>
      <c r="I1678" s="38" t="e">
        <f t="shared" si="364"/>
        <v>#N/A</v>
      </c>
      <c r="J1678" s="38" t="e">
        <f t="shared" si="365"/>
        <v>#N/A</v>
      </c>
      <c r="K1678" s="41" t="s">
        <v>348</v>
      </c>
      <c r="L1678" s="38">
        <f t="shared" si="366"/>
        <v>1.7500000000000002E-2</v>
      </c>
      <c r="M1678" s="38" t="e">
        <f t="shared" ca="1" si="367"/>
        <v>#N/A</v>
      </c>
      <c r="N1678" s="38" t="e">
        <f ca="1">VLOOKUP(B1678,$C$7:$T1676,13,FALSE)</f>
        <v>#N/A</v>
      </c>
      <c r="O1678" s="38" t="e">
        <f t="shared" ca="1" si="368"/>
        <v>#N/A</v>
      </c>
      <c r="P1678" s="38" t="e">
        <f t="shared" ca="1" si="369"/>
        <v>#N/A</v>
      </c>
      <c r="Q1678" s="38" t="e">
        <f t="shared" ca="1" si="370"/>
        <v>#N/A</v>
      </c>
      <c r="R1678" s="38">
        <f t="shared" si="371"/>
        <v>6000</v>
      </c>
      <c r="S1678" s="38" t="e">
        <f t="shared" ca="1" si="372"/>
        <v>#N/A</v>
      </c>
      <c r="T1678" s="38" t="e">
        <f t="shared" si="373"/>
        <v>#N/A</v>
      </c>
    </row>
    <row r="1679" spans="2:20" x14ac:dyDescent="0.25">
      <c r="B1679" s="38" t="e">
        <f t="shared" ca="1" si="360"/>
        <v>#N/A</v>
      </c>
      <c r="C1679" s="40">
        <f>Кабельный_журнал!P1645</f>
        <v>0</v>
      </c>
      <c r="D1679" s="38" t="e">
        <f t="shared" ca="1" si="361"/>
        <v>#N/A</v>
      </c>
      <c r="E1679" s="41" t="s">
        <v>351</v>
      </c>
      <c r="F1679" s="38" t="e">
        <f t="shared" ca="1" si="362"/>
        <v>#N/A</v>
      </c>
      <c r="G1679" s="38" t="e">
        <f t="shared" si="363"/>
        <v>#N/A</v>
      </c>
      <c r="H1679" s="41" t="s">
        <v>350</v>
      </c>
      <c r="I1679" s="38" t="e">
        <f t="shared" si="364"/>
        <v>#N/A</v>
      </c>
      <c r="J1679" s="38" t="e">
        <f t="shared" si="365"/>
        <v>#N/A</v>
      </c>
      <c r="K1679" s="41" t="s">
        <v>348</v>
      </c>
      <c r="L1679" s="38">
        <f t="shared" si="366"/>
        <v>1.7500000000000002E-2</v>
      </c>
      <c r="M1679" s="38" t="e">
        <f t="shared" ca="1" si="367"/>
        <v>#N/A</v>
      </c>
      <c r="N1679" s="38" t="e">
        <f ca="1">VLOOKUP(B1679,$C$7:$T1677,13,FALSE)</f>
        <v>#N/A</v>
      </c>
      <c r="O1679" s="38" t="e">
        <f t="shared" ca="1" si="368"/>
        <v>#N/A</v>
      </c>
      <c r="P1679" s="38" t="e">
        <f t="shared" ca="1" si="369"/>
        <v>#N/A</v>
      </c>
      <c r="Q1679" s="38" t="e">
        <f t="shared" ca="1" si="370"/>
        <v>#N/A</v>
      </c>
      <c r="R1679" s="38">
        <f t="shared" si="371"/>
        <v>6000</v>
      </c>
      <c r="S1679" s="38" t="e">
        <f t="shared" ca="1" si="372"/>
        <v>#N/A</v>
      </c>
      <c r="T1679" s="38" t="e">
        <f t="shared" si="373"/>
        <v>#N/A</v>
      </c>
    </row>
    <row r="1680" spans="2:20" x14ac:dyDescent="0.25">
      <c r="B1680" s="38" t="e">
        <f t="shared" ca="1" si="360"/>
        <v>#N/A</v>
      </c>
      <c r="C1680" s="40">
        <f>Кабельный_журнал!P1646</f>
        <v>0</v>
      </c>
      <c r="D1680" s="38" t="e">
        <f t="shared" ca="1" si="361"/>
        <v>#N/A</v>
      </c>
      <c r="E1680" s="41" t="s">
        <v>351</v>
      </c>
      <c r="F1680" s="38" t="e">
        <f t="shared" ca="1" si="362"/>
        <v>#N/A</v>
      </c>
      <c r="G1680" s="38" t="e">
        <f t="shared" si="363"/>
        <v>#N/A</v>
      </c>
      <c r="H1680" s="41" t="s">
        <v>350</v>
      </c>
      <c r="I1680" s="38" t="e">
        <f t="shared" si="364"/>
        <v>#N/A</v>
      </c>
      <c r="J1680" s="38" t="e">
        <f t="shared" si="365"/>
        <v>#N/A</v>
      </c>
      <c r="K1680" s="41" t="s">
        <v>348</v>
      </c>
      <c r="L1680" s="38">
        <f t="shared" si="366"/>
        <v>1.7500000000000002E-2</v>
      </c>
      <c r="M1680" s="38" t="e">
        <f t="shared" ca="1" si="367"/>
        <v>#N/A</v>
      </c>
      <c r="N1680" s="38" t="e">
        <f ca="1">VLOOKUP(B1680,$C$7:$T1678,13,FALSE)</f>
        <v>#N/A</v>
      </c>
      <c r="O1680" s="38" t="e">
        <f t="shared" ca="1" si="368"/>
        <v>#N/A</v>
      </c>
      <c r="P1680" s="38" t="e">
        <f t="shared" ca="1" si="369"/>
        <v>#N/A</v>
      </c>
      <c r="Q1680" s="38" t="e">
        <f t="shared" ca="1" si="370"/>
        <v>#N/A</v>
      </c>
      <c r="R1680" s="38">
        <f t="shared" si="371"/>
        <v>6000</v>
      </c>
      <c r="S1680" s="38" t="e">
        <f t="shared" ca="1" si="372"/>
        <v>#N/A</v>
      </c>
      <c r="T1680" s="38" t="e">
        <f t="shared" si="373"/>
        <v>#N/A</v>
      </c>
    </row>
    <row r="1681" spans="2:20" x14ac:dyDescent="0.25">
      <c r="B1681" s="38" t="e">
        <f t="shared" ca="1" si="360"/>
        <v>#N/A</v>
      </c>
      <c r="C1681" s="40">
        <f>Кабельный_журнал!P1647</f>
        <v>0</v>
      </c>
      <c r="D1681" s="38" t="e">
        <f t="shared" ca="1" si="361"/>
        <v>#N/A</v>
      </c>
      <c r="E1681" s="41" t="s">
        <v>351</v>
      </c>
      <c r="F1681" s="38" t="e">
        <f t="shared" ca="1" si="362"/>
        <v>#N/A</v>
      </c>
      <c r="G1681" s="38" t="e">
        <f t="shared" si="363"/>
        <v>#N/A</v>
      </c>
      <c r="H1681" s="41" t="s">
        <v>350</v>
      </c>
      <c r="I1681" s="38" t="e">
        <f t="shared" si="364"/>
        <v>#N/A</v>
      </c>
      <c r="J1681" s="38" t="e">
        <f t="shared" si="365"/>
        <v>#N/A</v>
      </c>
      <c r="K1681" s="41" t="s">
        <v>348</v>
      </c>
      <c r="L1681" s="38">
        <f t="shared" si="366"/>
        <v>1.7500000000000002E-2</v>
      </c>
      <c r="M1681" s="38" t="e">
        <f t="shared" ca="1" si="367"/>
        <v>#N/A</v>
      </c>
      <c r="N1681" s="38" t="e">
        <f ca="1">VLOOKUP(B1681,$C$7:$T1679,13,FALSE)</f>
        <v>#N/A</v>
      </c>
      <c r="O1681" s="38" t="e">
        <f t="shared" ca="1" si="368"/>
        <v>#N/A</v>
      </c>
      <c r="P1681" s="38" t="e">
        <f t="shared" ca="1" si="369"/>
        <v>#N/A</v>
      </c>
      <c r="Q1681" s="38" t="e">
        <f t="shared" ca="1" si="370"/>
        <v>#N/A</v>
      </c>
      <c r="R1681" s="38">
        <f t="shared" si="371"/>
        <v>6000</v>
      </c>
      <c r="S1681" s="38" t="e">
        <f t="shared" ca="1" si="372"/>
        <v>#N/A</v>
      </c>
      <c r="T1681" s="38" t="e">
        <f t="shared" si="373"/>
        <v>#N/A</v>
      </c>
    </row>
    <row r="1682" spans="2:20" x14ac:dyDescent="0.25">
      <c r="B1682" s="38" t="e">
        <f t="shared" ca="1" si="360"/>
        <v>#N/A</v>
      </c>
      <c r="C1682" s="40">
        <f>Кабельный_журнал!P1648</f>
        <v>0</v>
      </c>
      <c r="D1682" s="38" t="e">
        <f t="shared" ca="1" si="361"/>
        <v>#N/A</v>
      </c>
      <c r="E1682" s="41" t="s">
        <v>351</v>
      </c>
      <c r="F1682" s="38" t="e">
        <f t="shared" ca="1" si="362"/>
        <v>#N/A</v>
      </c>
      <c r="G1682" s="38" t="e">
        <f t="shared" si="363"/>
        <v>#N/A</v>
      </c>
      <c r="H1682" s="41" t="s">
        <v>350</v>
      </c>
      <c r="I1682" s="38" t="e">
        <f t="shared" si="364"/>
        <v>#N/A</v>
      </c>
      <c r="J1682" s="38" t="e">
        <f t="shared" si="365"/>
        <v>#N/A</v>
      </c>
      <c r="K1682" s="41" t="s">
        <v>348</v>
      </c>
      <c r="L1682" s="38">
        <f t="shared" si="366"/>
        <v>1.7500000000000002E-2</v>
      </c>
      <c r="M1682" s="38" t="e">
        <f t="shared" ca="1" si="367"/>
        <v>#N/A</v>
      </c>
      <c r="N1682" s="38" t="e">
        <f ca="1">VLOOKUP(B1682,$C$7:$T1680,13,FALSE)</f>
        <v>#N/A</v>
      </c>
      <c r="O1682" s="38" t="e">
        <f t="shared" ca="1" si="368"/>
        <v>#N/A</v>
      </c>
      <c r="P1682" s="38" t="e">
        <f t="shared" ca="1" si="369"/>
        <v>#N/A</v>
      </c>
      <c r="Q1682" s="38" t="e">
        <f t="shared" ca="1" si="370"/>
        <v>#N/A</v>
      </c>
      <c r="R1682" s="38">
        <f t="shared" si="371"/>
        <v>6000</v>
      </c>
      <c r="S1682" s="38" t="e">
        <f t="shared" ca="1" si="372"/>
        <v>#N/A</v>
      </c>
      <c r="T1682" s="38" t="e">
        <f t="shared" si="373"/>
        <v>#N/A</v>
      </c>
    </row>
    <row r="1683" spans="2:20" x14ac:dyDescent="0.25">
      <c r="B1683" s="38" t="e">
        <f t="shared" ca="1" si="360"/>
        <v>#N/A</v>
      </c>
      <c r="C1683" s="40">
        <f>Кабельный_журнал!P1649</f>
        <v>0</v>
      </c>
      <c r="D1683" s="38" t="e">
        <f t="shared" ca="1" si="361"/>
        <v>#N/A</v>
      </c>
      <c r="E1683" s="41" t="s">
        <v>351</v>
      </c>
      <c r="F1683" s="38" t="e">
        <f t="shared" ca="1" si="362"/>
        <v>#N/A</v>
      </c>
      <c r="G1683" s="38" t="e">
        <f t="shared" si="363"/>
        <v>#N/A</v>
      </c>
      <c r="H1683" s="41" t="s">
        <v>350</v>
      </c>
      <c r="I1683" s="38" t="e">
        <f t="shared" si="364"/>
        <v>#N/A</v>
      </c>
      <c r="J1683" s="38" t="e">
        <f t="shared" si="365"/>
        <v>#N/A</v>
      </c>
      <c r="K1683" s="41" t="s">
        <v>348</v>
      </c>
      <c r="L1683" s="38">
        <f t="shared" si="366"/>
        <v>1.7500000000000002E-2</v>
      </c>
      <c r="M1683" s="38" t="e">
        <f t="shared" ca="1" si="367"/>
        <v>#N/A</v>
      </c>
      <c r="N1683" s="38" t="e">
        <f ca="1">VLOOKUP(B1683,$C$7:$T1681,13,FALSE)</f>
        <v>#N/A</v>
      </c>
      <c r="O1683" s="38" t="e">
        <f t="shared" ca="1" si="368"/>
        <v>#N/A</v>
      </c>
      <c r="P1683" s="38" t="e">
        <f t="shared" ca="1" si="369"/>
        <v>#N/A</v>
      </c>
      <c r="Q1683" s="38" t="e">
        <f t="shared" ca="1" si="370"/>
        <v>#N/A</v>
      </c>
      <c r="R1683" s="38">
        <f t="shared" si="371"/>
        <v>6000</v>
      </c>
      <c r="S1683" s="38" t="e">
        <f t="shared" ca="1" si="372"/>
        <v>#N/A</v>
      </c>
      <c r="T1683" s="38" t="e">
        <f t="shared" si="373"/>
        <v>#N/A</v>
      </c>
    </row>
    <row r="1684" spans="2:20" x14ac:dyDescent="0.25">
      <c r="B1684" s="38" t="e">
        <f t="shared" ca="1" si="360"/>
        <v>#N/A</v>
      </c>
      <c r="C1684" s="40">
        <f>Кабельный_журнал!P1650</f>
        <v>0</v>
      </c>
      <c r="D1684" s="38" t="e">
        <f t="shared" ca="1" si="361"/>
        <v>#N/A</v>
      </c>
      <c r="E1684" s="41" t="s">
        <v>351</v>
      </c>
      <c r="F1684" s="38" t="e">
        <f t="shared" ca="1" si="362"/>
        <v>#N/A</v>
      </c>
      <c r="G1684" s="38" t="e">
        <f t="shared" si="363"/>
        <v>#N/A</v>
      </c>
      <c r="H1684" s="41" t="s">
        <v>350</v>
      </c>
      <c r="I1684" s="38" t="e">
        <f t="shared" si="364"/>
        <v>#N/A</v>
      </c>
      <c r="J1684" s="38" t="e">
        <f t="shared" si="365"/>
        <v>#N/A</v>
      </c>
      <c r="K1684" s="41" t="s">
        <v>348</v>
      </c>
      <c r="L1684" s="38">
        <f t="shared" si="366"/>
        <v>1.7500000000000002E-2</v>
      </c>
      <c r="M1684" s="38" t="e">
        <f t="shared" ca="1" si="367"/>
        <v>#N/A</v>
      </c>
      <c r="N1684" s="38" t="e">
        <f ca="1">VLOOKUP(B1684,$C$7:$T1682,13,FALSE)</f>
        <v>#N/A</v>
      </c>
      <c r="O1684" s="38" t="e">
        <f t="shared" ca="1" si="368"/>
        <v>#N/A</v>
      </c>
      <c r="P1684" s="38" t="e">
        <f t="shared" ca="1" si="369"/>
        <v>#N/A</v>
      </c>
      <c r="Q1684" s="38" t="e">
        <f t="shared" ca="1" si="370"/>
        <v>#N/A</v>
      </c>
      <c r="R1684" s="38">
        <f t="shared" si="371"/>
        <v>6000</v>
      </c>
      <c r="S1684" s="38" t="e">
        <f t="shared" ca="1" si="372"/>
        <v>#N/A</v>
      </c>
      <c r="T1684" s="38" t="e">
        <f t="shared" si="373"/>
        <v>#N/A</v>
      </c>
    </row>
    <row r="1685" spans="2:20" x14ac:dyDescent="0.25">
      <c r="B1685" s="38" t="e">
        <f t="shared" ca="1" si="360"/>
        <v>#N/A</v>
      </c>
      <c r="C1685" s="40">
        <f>Кабельный_журнал!P1651</f>
        <v>0</v>
      </c>
      <c r="D1685" s="38" t="e">
        <f t="shared" ca="1" si="361"/>
        <v>#N/A</v>
      </c>
      <c r="E1685" s="41" t="s">
        <v>351</v>
      </c>
      <c r="F1685" s="38" t="e">
        <f t="shared" ca="1" si="362"/>
        <v>#N/A</v>
      </c>
      <c r="G1685" s="38" t="e">
        <f t="shared" si="363"/>
        <v>#N/A</v>
      </c>
      <c r="H1685" s="41" t="s">
        <v>350</v>
      </c>
      <c r="I1685" s="38" t="e">
        <f t="shared" si="364"/>
        <v>#N/A</v>
      </c>
      <c r="J1685" s="38" t="e">
        <f t="shared" si="365"/>
        <v>#N/A</v>
      </c>
      <c r="K1685" s="41" t="s">
        <v>348</v>
      </c>
      <c r="L1685" s="38">
        <f t="shared" si="366"/>
        <v>1.7500000000000002E-2</v>
      </c>
      <c r="M1685" s="38" t="e">
        <f t="shared" ca="1" si="367"/>
        <v>#N/A</v>
      </c>
      <c r="N1685" s="38" t="e">
        <f ca="1">VLOOKUP(B1685,$C$7:$T1683,13,FALSE)</f>
        <v>#N/A</v>
      </c>
      <c r="O1685" s="38" t="e">
        <f t="shared" ca="1" si="368"/>
        <v>#N/A</v>
      </c>
      <c r="P1685" s="38" t="e">
        <f t="shared" ca="1" si="369"/>
        <v>#N/A</v>
      </c>
      <c r="Q1685" s="38" t="e">
        <f t="shared" ca="1" si="370"/>
        <v>#N/A</v>
      </c>
      <c r="R1685" s="38">
        <f t="shared" si="371"/>
        <v>6000</v>
      </c>
      <c r="S1685" s="38" t="e">
        <f t="shared" ca="1" si="372"/>
        <v>#N/A</v>
      </c>
      <c r="T1685" s="38" t="e">
        <f t="shared" si="373"/>
        <v>#N/A</v>
      </c>
    </row>
    <row r="1686" spans="2:20" x14ac:dyDescent="0.25">
      <c r="B1686" s="38" t="e">
        <f t="shared" ca="1" si="360"/>
        <v>#N/A</v>
      </c>
      <c r="C1686" s="40">
        <f>Кабельный_журнал!P1652</f>
        <v>0</v>
      </c>
      <c r="D1686" s="38" t="e">
        <f t="shared" ca="1" si="361"/>
        <v>#N/A</v>
      </c>
      <c r="E1686" s="41" t="s">
        <v>351</v>
      </c>
      <c r="F1686" s="38" t="e">
        <f t="shared" ca="1" si="362"/>
        <v>#N/A</v>
      </c>
      <c r="G1686" s="38" t="e">
        <f t="shared" si="363"/>
        <v>#N/A</v>
      </c>
      <c r="H1686" s="41" t="s">
        <v>350</v>
      </c>
      <c r="I1686" s="38" t="e">
        <f t="shared" si="364"/>
        <v>#N/A</v>
      </c>
      <c r="J1686" s="38" t="e">
        <f t="shared" si="365"/>
        <v>#N/A</v>
      </c>
      <c r="K1686" s="41" t="s">
        <v>348</v>
      </c>
      <c r="L1686" s="38">
        <f t="shared" si="366"/>
        <v>1.7500000000000002E-2</v>
      </c>
      <c r="M1686" s="38" t="e">
        <f t="shared" ca="1" si="367"/>
        <v>#N/A</v>
      </c>
      <c r="N1686" s="38" t="e">
        <f ca="1">VLOOKUP(B1686,$C$7:$T1684,13,FALSE)</f>
        <v>#N/A</v>
      </c>
      <c r="O1686" s="38" t="e">
        <f t="shared" ca="1" si="368"/>
        <v>#N/A</v>
      </c>
      <c r="P1686" s="38" t="e">
        <f t="shared" ca="1" si="369"/>
        <v>#N/A</v>
      </c>
      <c r="Q1686" s="38" t="e">
        <f t="shared" ca="1" si="370"/>
        <v>#N/A</v>
      </c>
      <c r="R1686" s="38">
        <f t="shared" si="371"/>
        <v>6000</v>
      </c>
      <c r="S1686" s="38" t="e">
        <f t="shared" ca="1" si="372"/>
        <v>#N/A</v>
      </c>
      <c r="T1686" s="38" t="e">
        <f t="shared" si="373"/>
        <v>#N/A</v>
      </c>
    </row>
    <row r="1687" spans="2:20" x14ac:dyDescent="0.25">
      <c r="B1687" s="38" t="e">
        <f t="shared" ca="1" si="360"/>
        <v>#N/A</v>
      </c>
      <c r="C1687" s="40">
        <f>Кабельный_журнал!P1653</f>
        <v>0</v>
      </c>
      <c r="D1687" s="38" t="e">
        <f t="shared" ca="1" si="361"/>
        <v>#N/A</v>
      </c>
      <c r="E1687" s="41" t="s">
        <v>351</v>
      </c>
      <c r="F1687" s="38" t="e">
        <f t="shared" ca="1" si="362"/>
        <v>#N/A</v>
      </c>
      <c r="G1687" s="38" t="e">
        <f t="shared" si="363"/>
        <v>#N/A</v>
      </c>
      <c r="H1687" s="41" t="s">
        <v>350</v>
      </c>
      <c r="I1687" s="38" t="e">
        <f t="shared" si="364"/>
        <v>#N/A</v>
      </c>
      <c r="J1687" s="38" t="e">
        <f t="shared" si="365"/>
        <v>#N/A</v>
      </c>
      <c r="K1687" s="41" t="s">
        <v>348</v>
      </c>
      <c r="L1687" s="38">
        <f t="shared" si="366"/>
        <v>1.7500000000000002E-2</v>
      </c>
      <c r="M1687" s="38" t="e">
        <f t="shared" ca="1" si="367"/>
        <v>#N/A</v>
      </c>
      <c r="N1687" s="38" t="e">
        <f ca="1">VLOOKUP(B1687,$C$7:$T1685,13,FALSE)</f>
        <v>#N/A</v>
      </c>
      <c r="O1687" s="38" t="e">
        <f t="shared" ca="1" si="368"/>
        <v>#N/A</v>
      </c>
      <c r="P1687" s="38" t="e">
        <f t="shared" ca="1" si="369"/>
        <v>#N/A</v>
      </c>
      <c r="Q1687" s="38" t="e">
        <f t="shared" ca="1" si="370"/>
        <v>#N/A</v>
      </c>
      <c r="R1687" s="38">
        <f t="shared" si="371"/>
        <v>6000</v>
      </c>
      <c r="S1687" s="38" t="e">
        <f t="shared" ca="1" si="372"/>
        <v>#N/A</v>
      </c>
      <c r="T1687" s="38" t="e">
        <f t="shared" si="373"/>
        <v>#N/A</v>
      </c>
    </row>
    <row r="1688" spans="2:20" x14ac:dyDescent="0.25">
      <c r="B1688" s="38" t="e">
        <f t="shared" ca="1" si="360"/>
        <v>#N/A</v>
      </c>
      <c r="C1688" s="40">
        <f>Кабельный_журнал!P1654</f>
        <v>0</v>
      </c>
      <c r="D1688" s="38" t="e">
        <f t="shared" ca="1" si="361"/>
        <v>#N/A</v>
      </c>
      <c r="E1688" s="41" t="s">
        <v>351</v>
      </c>
      <c r="F1688" s="38" t="e">
        <f t="shared" ca="1" si="362"/>
        <v>#N/A</v>
      </c>
      <c r="G1688" s="38" t="e">
        <f t="shared" si="363"/>
        <v>#N/A</v>
      </c>
      <c r="H1688" s="41" t="s">
        <v>350</v>
      </c>
      <c r="I1688" s="38" t="e">
        <f t="shared" si="364"/>
        <v>#N/A</v>
      </c>
      <c r="J1688" s="38" t="e">
        <f t="shared" si="365"/>
        <v>#N/A</v>
      </c>
      <c r="K1688" s="41" t="s">
        <v>348</v>
      </c>
      <c r="L1688" s="38">
        <f t="shared" si="366"/>
        <v>1.7500000000000002E-2</v>
      </c>
      <c r="M1688" s="38" t="e">
        <f t="shared" ca="1" si="367"/>
        <v>#N/A</v>
      </c>
      <c r="N1688" s="38" t="e">
        <f ca="1">VLOOKUP(B1688,$C$7:$T1686,13,FALSE)</f>
        <v>#N/A</v>
      </c>
      <c r="O1688" s="38" t="e">
        <f t="shared" ca="1" si="368"/>
        <v>#N/A</v>
      </c>
      <c r="P1688" s="38" t="e">
        <f t="shared" ca="1" si="369"/>
        <v>#N/A</v>
      </c>
      <c r="Q1688" s="38" t="e">
        <f t="shared" ca="1" si="370"/>
        <v>#N/A</v>
      </c>
      <c r="R1688" s="38">
        <f t="shared" si="371"/>
        <v>6000</v>
      </c>
      <c r="S1688" s="38" t="e">
        <f t="shared" ca="1" si="372"/>
        <v>#N/A</v>
      </c>
      <c r="T1688" s="38" t="e">
        <f t="shared" si="373"/>
        <v>#N/A</v>
      </c>
    </row>
    <row r="1689" spans="2:20" x14ac:dyDescent="0.25">
      <c r="B1689" s="38" t="e">
        <f t="shared" ca="1" si="360"/>
        <v>#N/A</v>
      </c>
      <c r="C1689" s="40">
        <f>Кабельный_журнал!P1655</f>
        <v>0</v>
      </c>
      <c r="D1689" s="38" t="e">
        <f t="shared" ca="1" si="361"/>
        <v>#N/A</v>
      </c>
      <c r="E1689" s="41" t="s">
        <v>351</v>
      </c>
      <c r="F1689" s="38" t="e">
        <f t="shared" ca="1" si="362"/>
        <v>#N/A</v>
      </c>
      <c r="G1689" s="38" t="e">
        <f t="shared" si="363"/>
        <v>#N/A</v>
      </c>
      <c r="H1689" s="41" t="s">
        <v>350</v>
      </c>
      <c r="I1689" s="38" t="e">
        <f t="shared" si="364"/>
        <v>#N/A</v>
      </c>
      <c r="J1689" s="38" t="e">
        <f t="shared" si="365"/>
        <v>#N/A</v>
      </c>
      <c r="K1689" s="41" t="s">
        <v>348</v>
      </c>
      <c r="L1689" s="38">
        <f t="shared" si="366"/>
        <v>1.7500000000000002E-2</v>
      </c>
      <c r="M1689" s="38" t="e">
        <f t="shared" ca="1" si="367"/>
        <v>#N/A</v>
      </c>
      <c r="N1689" s="38" t="e">
        <f ca="1">VLOOKUP(B1689,$C$7:$T1687,13,FALSE)</f>
        <v>#N/A</v>
      </c>
      <c r="O1689" s="38" t="e">
        <f t="shared" ca="1" si="368"/>
        <v>#N/A</v>
      </c>
      <c r="P1689" s="38" t="e">
        <f t="shared" ca="1" si="369"/>
        <v>#N/A</v>
      </c>
      <c r="Q1689" s="38" t="e">
        <f t="shared" ca="1" si="370"/>
        <v>#N/A</v>
      </c>
      <c r="R1689" s="38">
        <f t="shared" si="371"/>
        <v>6000</v>
      </c>
      <c r="S1689" s="38" t="e">
        <f t="shared" ca="1" si="372"/>
        <v>#N/A</v>
      </c>
      <c r="T1689" s="38" t="e">
        <f t="shared" si="373"/>
        <v>#N/A</v>
      </c>
    </row>
    <row r="1690" spans="2:20" x14ac:dyDescent="0.25">
      <c r="B1690" s="38" t="e">
        <f t="shared" ca="1" si="360"/>
        <v>#N/A</v>
      </c>
      <c r="C1690" s="40">
        <f>Кабельный_журнал!P1656</f>
        <v>0</v>
      </c>
      <c r="D1690" s="38" t="e">
        <f t="shared" ca="1" si="361"/>
        <v>#N/A</v>
      </c>
      <c r="E1690" s="41" t="s">
        <v>351</v>
      </c>
      <c r="F1690" s="38" t="e">
        <f t="shared" ca="1" si="362"/>
        <v>#N/A</v>
      </c>
      <c r="G1690" s="38" t="e">
        <f t="shared" si="363"/>
        <v>#N/A</v>
      </c>
      <c r="H1690" s="41" t="s">
        <v>350</v>
      </c>
      <c r="I1690" s="38" t="e">
        <f t="shared" si="364"/>
        <v>#N/A</v>
      </c>
      <c r="J1690" s="38" t="e">
        <f t="shared" si="365"/>
        <v>#N/A</v>
      </c>
      <c r="K1690" s="41" t="s">
        <v>348</v>
      </c>
      <c r="L1690" s="38">
        <f t="shared" si="366"/>
        <v>1.7500000000000002E-2</v>
      </c>
      <c r="M1690" s="38" t="e">
        <f t="shared" ca="1" si="367"/>
        <v>#N/A</v>
      </c>
      <c r="N1690" s="38" t="e">
        <f ca="1">VLOOKUP(B1690,$C$7:$T1688,13,FALSE)</f>
        <v>#N/A</v>
      </c>
      <c r="O1690" s="38" t="e">
        <f t="shared" ca="1" si="368"/>
        <v>#N/A</v>
      </c>
      <c r="P1690" s="38" t="e">
        <f t="shared" ca="1" si="369"/>
        <v>#N/A</v>
      </c>
      <c r="Q1690" s="38" t="e">
        <f t="shared" ca="1" si="370"/>
        <v>#N/A</v>
      </c>
      <c r="R1690" s="38">
        <f t="shared" si="371"/>
        <v>6000</v>
      </c>
      <c r="S1690" s="38" t="e">
        <f t="shared" ca="1" si="372"/>
        <v>#N/A</v>
      </c>
      <c r="T1690" s="38" t="e">
        <f t="shared" si="373"/>
        <v>#N/A</v>
      </c>
    </row>
    <row r="1691" spans="2:20" x14ac:dyDescent="0.25">
      <c r="B1691" s="38" t="e">
        <f t="shared" ca="1" si="360"/>
        <v>#N/A</v>
      </c>
      <c r="C1691" s="40">
        <f>Кабельный_журнал!P1657</f>
        <v>0</v>
      </c>
      <c r="D1691" s="38" t="e">
        <f t="shared" ca="1" si="361"/>
        <v>#N/A</v>
      </c>
      <c r="E1691" s="41" t="s">
        <v>351</v>
      </c>
      <c r="F1691" s="38" t="e">
        <f t="shared" ca="1" si="362"/>
        <v>#N/A</v>
      </c>
      <c r="G1691" s="38" t="e">
        <f t="shared" si="363"/>
        <v>#N/A</v>
      </c>
      <c r="H1691" s="41" t="s">
        <v>350</v>
      </c>
      <c r="I1691" s="38" t="e">
        <f t="shared" si="364"/>
        <v>#N/A</v>
      </c>
      <c r="J1691" s="38" t="e">
        <f t="shared" si="365"/>
        <v>#N/A</v>
      </c>
      <c r="K1691" s="41" t="s">
        <v>348</v>
      </c>
      <c r="L1691" s="38">
        <f t="shared" si="366"/>
        <v>1.7500000000000002E-2</v>
      </c>
      <c r="M1691" s="38" t="e">
        <f t="shared" ca="1" si="367"/>
        <v>#N/A</v>
      </c>
      <c r="N1691" s="38" t="e">
        <f ca="1">VLOOKUP(B1691,$C$7:$T1689,13,FALSE)</f>
        <v>#N/A</v>
      </c>
      <c r="O1691" s="38" t="e">
        <f t="shared" ca="1" si="368"/>
        <v>#N/A</v>
      </c>
      <c r="P1691" s="38" t="e">
        <f t="shared" ca="1" si="369"/>
        <v>#N/A</v>
      </c>
      <c r="Q1691" s="38" t="e">
        <f t="shared" ca="1" si="370"/>
        <v>#N/A</v>
      </c>
      <c r="R1691" s="38">
        <f t="shared" si="371"/>
        <v>6000</v>
      </c>
      <c r="S1691" s="38" t="e">
        <f t="shared" ca="1" si="372"/>
        <v>#N/A</v>
      </c>
      <c r="T1691" s="38" t="e">
        <f t="shared" si="373"/>
        <v>#N/A</v>
      </c>
    </row>
    <row r="1692" spans="2:20" x14ac:dyDescent="0.25">
      <c r="B1692" s="38" t="e">
        <f t="shared" ca="1" si="360"/>
        <v>#N/A</v>
      </c>
      <c r="C1692" s="40">
        <f>Кабельный_журнал!P1658</f>
        <v>0</v>
      </c>
      <c r="D1692" s="38" t="e">
        <f t="shared" ca="1" si="361"/>
        <v>#N/A</v>
      </c>
      <c r="E1692" s="41" t="s">
        <v>351</v>
      </c>
      <c r="F1692" s="38" t="e">
        <f t="shared" ca="1" si="362"/>
        <v>#N/A</v>
      </c>
      <c r="G1692" s="38" t="e">
        <f t="shared" si="363"/>
        <v>#N/A</v>
      </c>
      <c r="H1692" s="41" t="s">
        <v>350</v>
      </c>
      <c r="I1692" s="38" t="e">
        <f t="shared" si="364"/>
        <v>#N/A</v>
      </c>
      <c r="J1692" s="38" t="e">
        <f t="shared" si="365"/>
        <v>#N/A</v>
      </c>
      <c r="K1692" s="41" t="s">
        <v>348</v>
      </c>
      <c r="L1692" s="38">
        <f t="shared" si="366"/>
        <v>1.7500000000000002E-2</v>
      </c>
      <c r="M1692" s="38" t="e">
        <f t="shared" ca="1" si="367"/>
        <v>#N/A</v>
      </c>
      <c r="N1692" s="38" t="e">
        <f ca="1">VLOOKUP(B1692,$C$7:$T1690,13,FALSE)</f>
        <v>#N/A</v>
      </c>
      <c r="O1692" s="38" t="e">
        <f t="shared" ca="1" si="368"/>
        <v>#N/A</v>
      </c>
      <c r="P1692" s="38" t="e">
        <f t="shared" ca="1" si="369"/>
        <v>#N/A</v>
      </c>
      <c r="Q1692" s="38" t="e">
        <f t="shared" ca="1" si="370"/>
        <v>#N/A</v>
      </c>
      <c r="R1692" s="38">
        <f t="shared" si="371"/>
        <v>6000</v>
      </c>
      <c r="S1692" s="38" t="e">
        <f t="shared" ca="1" si="372"/>
        <v>#N/A</v>
      </c>
      <c r="T1692" s="38" t="e">
        <f t="shared" si="373"/>
        <v>#N/A</v>
      </c>
    </row>
    <row r="1693" spans="2:20" x14ac:dyDescent="0.25">
      <c r="B1693" s="38" t="e">
        <f t="shared" ca="1" si="360"/>
        <v>#N/A</v>
      </c>
      <c r="C1693" s="40">
        <f>Кабельный_журнал!P1659</f>
        <v>0</v>
      </c>
      <c r="D1693" s="38" t="e">
        <f t="shared" ca="1" si="361"/>
        <v>#N/A</v>
      </c>
      <c r="E1693" s="41" t="s">
        <v>351</v>
      </c>
      <c r="F1693" s="38" t="e">
        <f t="shared" ca="1" si="362"/>
        <v>#N/A</v>
      </c>
      <c r="G1693" s="38" t="e">
        <f t="shared" si="363"/>
        <v>#N/A</v>
      </c>
      <c r="H1693" s="41" t="s">
        <v>350</v>
      </c>
      <c r="I1693" s="38" t="e">
        <f t="shared" si="364"/>
        <v>#N/A</v>
      </c>
      <c r="J1693" s="38" t="e">
        <f t="shared" si="365"/>
        <v>#N/A</v>
      </c>
      <c r="K1693" s="41" t="s">
        <v>348</v>
      </c>
      <c r="L1693" s="38">
        <f t="shared" si="366"/>
        <v>1.7500000000000002E-2</v>
      </c>
      <c r="M1693" s="38" t="e">
        <f t="shared" ca="1" si="367"/>
        <v>#N/A</v>
      </c>
      <c r="N1693" s="38" t="e">
        <f ca="1">VLOOKUP(B1693,$C$7:$T1691,13,FALSE)</f>
        <v>#N/A</v>
      </c>
      <c r="O1693" s="38" t="e">
        <f t="shared" ca="1" si="368"/>
        <v>#N/A</v>
      </c>
      <c r="P1693" s="38" t="e">
        <f t="shared" ca="1" si="369"/>
        <v>#N/A</v>
      </c>
      <c r="Q1693" s="38" t="e">
        <f t="shared" ca="1" si="370"/>
        <v>#N/A</v>
      </c>
      <c r="R1693" s="38">
        <f t="shared" si="371"/>
        <v>6000</v>
      </c>
      <c r="S1693" s="38" t="e">
        <f t="shared" ca="1" si="372"/>
        <v>#N/A</v>
      </c>
      <c r="T1693" s="38" t="e">
        <f t="shared" si="373"/>
        <v>#N/A</v>
      </c>
    </row>
    <row r="1694" spans="2:20" x14ac:dyDescent="0.25">
      <c r="B1694" s="38" t="e">
        <f t="shared" ca="1" si="360"/>
        <v>#N/A</v>
      </c>
      <c r="C1694" s="40">
        <f>Кабельный_журнал!P1660</f>
        <v>0</v>
      </c>
      <c r="D1694" s="38" t="e">
        <f t="shared" ca="1" si="361"/>
        <v>#N/A</v>
      </c>
      <c r="E1694" s="41" t="s">
        <v>351</v>
      </c>
      <c r="F1694" s="38" t="e">
        <f t="shared" ca="1" si="362"/>
        <v>#N/A</v>
      </c>
      <c r="G1694" s="38" t="e">
        <f t="shared" si="363"/>
        <v>#N/A</v>
      </c>
      <c r="H1694" s="41" t="s">
        <v>350</v>
      </c>
      <c r="I1694" s="38" t="e">
        <f t="shared" si="364"/>
        <v>#N/A</v>
      </c>
      <c r="J1694" s="38" t="e">
        <f t="shared" si="365"/>
        <v>#N/A</v>
      </c>
      <c r="K1694" s="41" t="s">
        <v>348</v>
      </c>
      <c r="L1694" s="38">
        <f t="shared" si="366"/>
        <v>1.7500000000000002E-2</v>
      </c>
      <c r="M1694" s="38" t="e">
        <f t="shared" ca="1" si="367"/>
        <v>#N/A</v>
      </c>
      <c r="N1694" s="38" t="e">
        <f ca="1">VLOOKUP(B1694,$C$7:$T1692,13,FALSE)</f>
        <v>#N/A</v>
      </c>
      <c r="O1694" s="38" t="e">
        <f t="shared" ca="1" si="368"/>
        <v>#N/A</v>
      </c>
      <c r="P1694" s="38" t="e">
        <f t="shared" ca="1" si="369"/>
        <v>#N/A</v>
      </c>
      <c r="Q1694" s="38" t="e">
        <f t="shared" ca="1" si="370"/>
        <v>#N/A</v>
      </c>
      <c r="R1694" s="38">
        <f t="shared" si="371"/>
        <v>6000</v>
      </c>
      <c r="S1694" s="38" t="e">
        <f t="shared" ca="1" si="372"/>
        <v>#N/A</v>
      </c>
      <c r="T1694" s="38" t="e">
        <f t="shared" si="373"/>
        <v>#N/A</v>
      </c>
    </row>
    <row r="1695" spans="2:20" x14ac:dyDescent="0.25">
      <c r="B1695" s="38" t="e">
        <f t="shared" ca="1" si="360"/>
        <v>#N/A</v>
      </c>
      <c r="C1695" s="40">
        <f>Кабельный_журнал!P1661</f>
        <v>0</v>
      </c>
      <c r="D1695" s="38" t="e">
        <f t="shared" ca="1" si="361"/>
        <v>#N/A</v>
      </c>
      <c r="E1695" s="41" t="s">
        <v>351</v>
      </c>
      <c r="F1695" s="38" t="e">
        <f t="shared" ca="1" si="362"/>
        <v>#N/A</v>
      </c>
      <c r="G1695" s="38" t="e">
        <f t="shared" si="363"/>
        <v>#N/A</v>
      </c>
      <c r="H1695" s="41" t="s">
        <v>350</v>
      </c>
      <c r="I1695" s="38" t="e">
        <f t="shared" si="364"/>
        <v>#N/A</v>
      </c>
      <c r="J1695" s="38" t="e">
        <f t="shared" si="365"/>
        <v>#N/A</v>
      </c>
      <c r="K1695" s="41" t="s">
        <v>348</v>
      </c>
      <c r="L1695" s="38">
        <f t="shared" si="366"/>
        <v>1.7500000000000002E-2</v>
      </c>
      <c r="M1695" s="38" t="e">
        <f t="shared" ca="1" si="367"/>
        <v>#N/A</v>
      </c>
      <c r="N1695" s="38" t="e">
        <f ca="1">VLOOKUP(B1695,$C$7:$T1693,13,FALSE)</f>
        <v>#N/A</v>
      </c>
      <c r="O1695" s="38" t="e">
        <f t="shared" ca="1" si="368"/>
        <v>#N/A</v>
      </c>
      <c r="P1695" s="38" t="e">
        <f t="shared" ca="1" si="369"/>
        <v>#N/A</v>
      </c>
      <c r="Q1695" s="38" t="e">
        <f t="shared" ca="1" si="370"/>
        <v>#N/A</v>
      </c>
      <c r="R1695" s="38">
        <f t="shared" si="371"/>
        <v>6000</v>
      </c>
      <c r="S1695" s="38" t="e">
        <f t="shared" ca="1" si="372"/>
        <v>#N/A</v>
      </c>
      <c r="T1695" s="38" t="e">
        <f t="shared" si="373"/>
        <v>#N/A</v>
      </c>
    </row>
    <row r="1696" spans="2:20" x14ac:dyDescent="0.25">
      <c r="B1696" s="38" t="e">
        <f t="shared" ca="1" si="360"/>
        <v>#N/A</v>
      </c>
      <c r="C1696" s="40">
        <f>Кабельный_журнал!P1662</f>
        <v>0</v>
      </c>
      <c r="D1696" s="38" t="e">
        <f t="shared" ca="1" si="361"/>
        <v>#N/A</v>
      </c>
      <c r="E1696" s="41" t="s">
        <v>351</v>
      </c>
      <c r="F1696" s="38" t="e">
        <f t="shared" ca="1" si="362"/>
        <v>#N/A</v>
      </c>
      <c r="G1696" s="38" t="e">
        <f t="shared" si="363"/>
        <v>#N/A</v>
      </c>
      <c r="H1696" s="41" t="s">
        <v>350</v>
      </c>
      <c r="I1696" s="38" t="e">
        <f t="shared" si="364"/>
        <v>#N/A</v>
      </c>
      <c r="J1696" s="38" t="e">
        <f t="shared" si="365"/>
        <v>#N/A</v>
      </c>
      <c r="K1696" s="41" t="s">
        <v>348</v>
      </c>
      <c r="L1696" s="38">
        <f t="shared" si="366"/>
        <v>1.7500000000000002E-2</v>
      </c>
      <c r="M1696" s="38" t="e">
        <f t="shared" ca="1" si="367"/>
        <v>#N/A</v>
      </c>
      <c r="N1696" s="38" t="e">
        <f ca="1">VLOOKUP(B1696,$C$7:$T1694,13,FALSE)</f>
        <v>#N/A</v>
      </c>
      <c r="O1696" s="38" t="e">
        <f t="shared" ca="1" si="368"/>
        <v>#N/A</v>
      </c>
      <c r="P1696" s="38" t="e">
        <f t="shared" ca="1" si="369"/>
        <v>#N/A</v>
      </c>
      <c r="Q1696" s="38" t="e">
        <f t="shared" ca="1" si="370"/>
        <v>#N/A</v>
      </c>
      <c r="R1696" s="38">
        <f t="shared" si="371"/>
        <v>6000</v>
      </c>
      <c r="S1696" s="38" t="e">
        <f t="shared" ca="1" si="372"/>
        <v>#N/A</v>
      </c>
      <c r="T1696" s="38" t="e">
        <f t="shared" si="373"/>
        <v>#N/A</v>
      </c>
    </row>
    <row r="1697" spans="2:20" x14ac:dyDescent="0.25">
      <c r="B1697" s="38" t="e">
        <f t="shared" ca="1" si="360"/>
        <v>#N/A</v>
      </c>
      <c r="C1697" s="40">
        <f>Кабельный_журнал!P1663</f>
        <v>0</v>
      </c>
      <c r="D1697" s="38" t="e">
        <f t="shared" ca="1" si="361"/>
        <v>#N/A</v>
      </c>
      <c r="E1697" s="41" t="s">
        <v>351</v>
      </c>
      <c r="F1697" s="38" t="e">
        <f t="shared" ca="1" si="362"/>
        <v>#N/A</v>
      </c>
      <c r="G1697" s="38" t="e">
        <f t="shared" si="363"/>
        <v>#N/A</v>
      </c>
      <c r="H1697" s="41" t="s">
        <v>350</v>
      </c>
      <c r="I1697" s="38" t="e">
        <f t="shared" si="364"/>
        <v>#N/A</v>
      </c>
      <c r="J1697" s="38" t="e">
        <f t="shared" si="365"/>
        <v>#N/A</v>
      </c>
      <c r="K1697" s="41" t="s">
        <v>348</v>
      </c>
      <c r="L1697" s="38">
        <f t="shared" si="366"/>
        <v>1.7500000000000002E-2</v>
      </c>
      <c r="M1697" s="38" t="e">
        <f t="shared" ca="1" si="367"/>
        <v>#N/A</v>
      </c>
      <c r="N1697" s="38" t="e">
        <f ca="1">VLOOKUP(B1697,$C$7:$T1695,13,FALSE)</f>
        <v>#N/A</v>
      </c>
      <c r="O1697" s="38" t="e">
        <f t="shared" ca="1" si="368"/>
        <v>#N/A</v>
      </c>
      <c r="P1697" s="38" t="e">
        <f t="shared" ca="1" si="369"/>
        <v>#N/A</v>
      </c>
      <c r="Q1697" s="38" t="e">
        <f t="shared" ca="1" si="370"/>
        <v>#N/A</v>
      </c>
      <c r="R1697" s="38">
        <f t="shared" si="371"/>
        <v>6000</v>
      </c>
      <c r="S1697" s="38" t="e">
        <f t="shared" ca="1" si="372"/>
        <v>#N/A</v>
      </c>
      <c r="T1697" s="38" t="e">
        <f t="shared" si="373"/>
        <v>#N/A</v>
      </c>
    </row>
    <row r="1698" spans="2:20" x14ac:dyDescent="0.25">
      <c r="B1698" s="38" t="e">
        <f t="shared" ca="1" si="360"/>
        <v>#N/A</v>
      </c>
      <c r="C1698" s="40">
        <f>Кабельный_журнал!P1664</f>
        <v>0</v>
      </c>
      <c r="D1698" s="38" t="e">
        <f t="shared" ca="1" si="361"/>
        <v>#N/A</v>
      </c>
      <c r="E1698" s="41" t="s">
        <v>351</v>
      </c>
      <c r="F1698" s="38" t="e">
        <f t="shared" ca="1" si="362"/>
        <v>#N/A</v>
      </c>
      <c r="G1698" s="38" t="e">
        <f t="shared" si="363"/>
        <v>#N/A</v>
      </c>
      <c r="H1698" s="41" t="s">
        <v>350</v>
      </c>
      <c r="I1698" s="38" t="e">
        <f t="shared" si="364"/>
        <v>#N/A</v>
      </c>
      <c r="J1698" s="38" t="e">
        <f t="shared" si="365"/>
        <v>#N/A</v>
      </c>
      <c r="K1698" s="41" t="s">
        <v>348</v>
      </c>
      <c r="L1698" s="38">
        <f t="shared" si="366"/>
        <v>1.7500000000000002E-2</v>
      </c>
      <c r="M1698" s="38" t="e">
        <f t="shared" ca="1" si="367"/>
        <v>#N/A</v>
      </c>
      <c r="N1698" s="38" t="e">
        <f ca="1">VLOOKUP(B1698,$C$7:$T1696,13,FALSE)</f>
        <v>#N/A</v>
      </c>
      <c r="O1698" s="38" t="e">
        <f t="shared" ca="1" si="368"/>
        <v>#N/A</v>
      </c>
      <c r="P1698" s="38" t="e">
        <f t="shared" ca="1" si="369"/>
        <v>#N/A</v>
      </c>
      <c r="Q1698" s="38" t="e">
        <f t="shared" ca="1" si="370"/>
        <v>#N/A</v>
      </c>
      <c r="R1698" s="38">
        <f t="shared" si="371"/>
        <v>6000</v>
      </c>
      <c r="S1698" s="38" t="e">
        <f t="shared" ca="1" si="372"/>
        <v>#N/A</v>
      </c>
      <c r="T1698" s="38" t="e">
        <f t="shared" si="373"/>
        <v>#N/A</v>
      </c>
    </row>
    <row r="1699" spans="2:20" x14ac:dyDescent="0.25">
      <c r="B1699" s="38" t="e">
        <f t="shared" ca="1" si="360"/>
        <v>#N/A</v>
      </c>
      <c r="C1699" s="40">
        <f>Кабельный_журнал!P1665</f>
        <v>0</v>
      </c>
      <c r="D1699" s="38" t="e">
        <f t="shared" ca="1" si="361"/>
        <v>#N/A</v>
      </c>
      <c r="E1699" s="41" t="s">
        <v>351</v>
      </c>
      <c r="F1699" s="38" t="e">
        <f t="shared" ca="1" si="362"/>
        <v>#N/A</v>
      </c>
      <c r="G1699" s="38" t="e">
        <f t="shared" si="363"/>
        <v>#N/A</v>
      </c>
      <c r="H1699" s="41" t="s">
        <v>350</v>
      </c>
      <c r="I1699" s="38" t="e">
        <f t="shared" si="364"/>
        <v>#N/A</v>
      </c>
      <c r="J1699" s="38" t="e">
        <f t="shared" si="365"/>
        <v>#N/A</v>
      </c>
      <c r="K1699" s="41" t="s">
        <v>348</v>
      </c>
      <c r="L1699" s="38">
        <f t="shared" si="366"/>
        <v>1.7500000000000002E-2</v>
      </c>
      <c r="M1699" s="38" t="e">
        <f t="shared" ca="1" si="367"/>
        <v>#N/A</v>
      </c>
      <c r="N1699" s="38" t="e">
        <f ca="1">VLOOKUP(B1699,$C$7:$T1697,13,FALSE)</f>
        <v>#N/A</v>
      </c>
      <c r="O1699" s="38" t="e">
        <f t="shared" ca="1" si="368"/>
        <v>#N/A</v>
      </c>
      <c r="P1699" s="38" t="e">
        <f t="shared" ca="1" si="369"/>
        <v>#N/A</v>
      </c>
      <c r="Q1699" s="38" t="e">
        <f t="shared" ca="1" si="370"/>
        <v>#N/A</v>
      </c>
      <c r="R1699" s="38">
        <f t="shared" si="371"/>
        <v>6000</v>
      </c>
      <c r="S1699" s="38" t="e">
        <f t="shared" ca="1" si="372"/>
        <v>#N/A</v>
      </c>
      <c r="T1699" s="38" t="e">
        <f t="shared" si="373"/>
        <v>#N/A</v>
      </c>
    </row>
    <row r="1700" spans="2:20" x14ac:dyDescent="0.25">
      <c r="B1700" s="38" t="e">
        <f t="shared" ca="1" si="360"/>
        <v>#N/A</v>
      </c>
      <c r="C1700" s="40">
        <f>Кабельный_журнал!P1666</f>
        <v>0</v>
      </c>
      <c r="D1700" s="38" t="e">
        <f t="shared" ca="1" si="361"/>
        <v>#N/A</v>
      </c>
      <c r="E1700" s="41" t="s">
        <v>351</v>
      </c>
      <c r="F1700" s="38" t="e">
        <f t="shared" ca="1" si="362"/>
        <v>#N/A</v>
      </c>
      <c r="G1700" s="38" t="e">
        <f t="shared" si="363"/>
        <v>#N/A</v>
      </c>
      <c r="H1700" s="41" t="s">
        <v>350</v>
      </c>
      <c r="I1700" s="38" t="e">
        <f t="shared" si="364"/>
        <v>#N/A</v>
      </c>
      <c r="J1700" s="38" t="e">
        <f t="shared" si="365"/>
        <v>#N/A</v>
      </c>
      <c r="K1700" s="41" t="s">
        <v>348</v>
      </c>
      <c r="L1700" s="38">
        <f t="shared" si="366"/>
        <v>1.7500000000000002E-2</v>
      </c>
      <c r="M1700" s="38" t="e">
        <f t="shared" ca="1" si="367"/>
        <v>#N/A</v>
      </c>
      <c r="N1700" s="38" t="e">
        <f ca="1">VLOOKUP(B1700,$C$7:$T1698,13,FALSE)</f>
        <v>#N/A</v>
      </c>
      <c r="O1700" s="38" t="e">
        <f t="shared" ca="1" si="368"/>
        <v>#N/A</v>
      </c>
      <c r="P1700" s="38" t="e">
        <f t="shared" ca="1" si="369"/>
        <v>#N/A</v>
      </c>
      <c r="Q1700" s="38" t="e">
        <f t="shared" ca="1" si="370"/>
        <v>#N/A</v>
      </c>
      <c r="R1700" s="38">
        <f t="shared" si="371"/>
        <v>6000</v>
      </c>
      <c r="S1700" s="38" t="e">
        <f t="shared" ca="1" si="372"/>
        <v>#N/A</v>
      </c>
      <c r="T1700" s="38" t="e">
        <f t="shared" si="373"/>
        <v>#N/A</v>
      </c>
    </row>
    <row r="1701" spans="2:20" x14ac:dyDescent="0.25">
      <c r="B1701" s="38" t="e">
        <f t="shared" ca="1" si="360"/>
        <v>#N/A</v>
      </c>
      <c r="C1701" s="40">
        <f>Кабельный_журнал!P1667</f>
        <v>0</v>
      </c>
      <c r="D1701" s="38" t="e">
        <f t="shared" ca="1" si="361"/>
        <v>#N/A</v>
      </c>
      <c r="E1701" s="41" t="s">
        <v>351</v>
      </c>
      <c r="F1701" s="38" t="e">
        <f t="shared" ca="1" si="362"/>
        <v>#N/A</v>
      </c>
      <c r="G1701" s="38" t="e">
        <f t="shared" si="363"/>
        <v>#N/A</v>
      </c>
      <c r="H1701" s="41" t="s">
        <v>350</v>
      </c>
      <c r="I1701" s="38" t="e">
        <f t="shared" si="364"/>
        <v>#N/A</v>
      </c>
      <c r="J1701" s="38" t="e">
        <f t="shared" si="365"/>
        <v>#N/A</v>
      </c>
      <c r="K1701" s="41" t="s">
        <v>348</v>
      </c>
      <c r="L1701" s="38">
        <f t="shared" si="366"/>
        <v>1.7500000000000002E-2</v>
      </c>
      <c r="M1701" s="38" t="e">
        <f t="shared" ca="1" si="367"/>
        <v>#N/A</v>
      </c>
      <c r="N1701" s="38" t="e">
        <f ca="1">VLOOKUP(B1701,$C$7:$T1699,13,FALSE)</f>
        <v>#N/A</v>
      </c>
      <c r="O1701" s="38" t="e">
        <f t="shared" ca="1" si="368"/>
        <v>#N/A</v>
      </c>
      <c r="P1701" s="38" t="e">
        <f t="shared" ca="1" si="369"/>
        <v>#N/A</v>
      </c>
      <c r="Q1701" s="38" t="e">
        <f t="shared" ca="1" si="370"/>
        <v>#N/A</v>
      </c>
      <c r="R1701" s="38">
        <f t="shared" si="371"/>
        <v>6000</v>
      </c>
      <c r="S1701" s="38" t="e">
        <f t="shared" ca="1" si="372"/>
        <v>#N/A</v>
      </c>
      <c r="T1701" s="38" t="e">
        <f t="shared" si="373"/>
        <v>#N/A</v>
      </c>
    </row>
    <row r="1702" spans="2:20" x14ac:dyDescent="0.25">
      <c r="B1702" s="38" t="e">
        <f t="shared" ca="1" si="360"/>
        <v>#N/A</v>
      </c>
      <c r="C1702" s="40">
        <f>Кабельный_журнал!P1668</f>
        <v>0</v>
      </c>
      <c r="D1702" s="38" t="e">
        <f t="shared" ca="1" si="361"/>
        <v>#N/A</v>
      </c>
      <c r="E1702" s="41" t="s">
        <v>351</v>
      </c>
      <c r="F1702" s="38" t="e">
        <f t="shared" ca="1" si="362"/>
        <v>#N/A</v>
      </c>
      <c r="G1702" s="38" t="e">
        <f t="shared" si="363"/>
        <v>#N/A</v>
      </c>
      <c r="H1702" s="41" t="s">
        <v>350</v>
      </c>
      <c r="I1702" s="38" t="e">
        <f t="shared" si="364"/>
        <v>#N/A</v>
      </c>
      <c r="J1702" s="38" t="e">
        <f t="shared" si="365"/>
        <v>#N/A</v>
      </c>
      <c r="K1702" s="41" t="s">
        <v>348</v>
      </c>
      <c r="L1702" s="38">
        <f t="shared" si="366"/>
        <v>1.7500000000000002E-2</v>
      </c>
      <c r="M1702" s="38" t="e">
        <f t="shared" ca="1" si="367"/>
        <v>#N/A</v>
      </c>
      <c r="N1702" s="38" t="e">
        <f ca="1">VLOOKUP(B1702,$C$7:$T1700,13,FALSE)</f>
        <v>#N/A</v>
      </c>
      <c r="O1702" s="38" t="e">
        <f t="shared" ca="1" si="368"/>
        <v>#N/A</v>
      </c>
      <c r="P1702" s="38" t="e">
        <f t="shared" ca="1" si="369"/>
        <v>#N/A</v>
      </c>
      <c r="Q1702" s="38" t="e">
        <f t="shared" ca="1" si="370"/>
        <v>#N/A</v>
      </c>
      <c r="R1702" s="38">
        <f t="shared" si="371"/>
        <v>6000</v>
      </c>
      <c r="S1702" s="38" t="e">
        <f t="shared" ca="1" si="372"/>
        <v>#N/A</v>
      </c>
      <c r="T1702" s="38" t="e">
        <f t="shared" si="373"/>
        <v>#N/A</v>
      </c>
    </row>
    <row r="1703" spans="2:20" x14ac:dyDescent="0.25">
      <c r="B1703" s="38" t="e">
        <f t="shared" ref="B1703:B1766" ca="1" si="374">VLOOKUP(C1703,Кабельный_журнал,2,FALSE)</f>
        <v>#N/A</v>
      </c>
      <c r="C1703" s="40">
        <f>Кабельный_журнал!P1669</f>
        <v>0</v>
      </c>
      <c r="D1703" s="38" t="e">
        <f t="shared" ref="D1703:D1766" ca="1" si="375">B1703&amp;"-"&amp;C1703</f>
        <v>#N/A</v>
      </c>
      <c r="E1703" s="41" t="s">
        <v>351</v>
      </c>
      <c r="F1703" s="38" t="e">
        <f t="shared" ref="F1703:F1766" ca="1" si="376">VLOOKUP(C1703,Кабельный_журнал,8,FALSE)</f>
        <v>#N/A</v>
      </c>
      <c r="G1703" s="38" t="e">
        <f t="shared" ref="G1703:G1766" si="377">VLOOKUP(C1703,Исходные_данные,21,FALSE)</f>
        <v>#N/A</v>
      </c>
      <c r="H1703" s="41" t="s">
        <v>350</v>
      </c>
      <c r="I1703" s="38" t="e">
        <f t="shared" ref="I1703:I1766" si="378">VLOOKUP(C1703,Исходные_данные,22,FALSE)</f>
        <v>#N/A</v>
      </c>
      <c r="J1703" s="38" t="e">
        <f t="shared" ref="J1703:J1766" si="379">I1703</f>
        <v>#N/A</v>
      </c>
      <c r="K1703" s="41" t="s">
        <v>348</v>
      </c>
      <c r="L1703" s="38">
        <f t="shared" ref="L1703:L1766" si="380">VLOOKUP(K1703,$K$2:$L$3,2,FALSE)</f>
        <v>1.7500000000000002E-2</v>
      </c>
      <c r="M1703" s="38" t="e">
        <f t="shared" ref="M1703:M1766" ca="1" si="381">L1703*F1703*(1/I1703+1/J1703)</f>
        <v>#N/A</v>
      </c>
      <c r="N1703" s="38" t="e">
        <f ca="1">VLOOKUP(B1703,$C$7:$T1701,13,FALSE)</f>
        <v>#N/A</v>
      </c>
      <c r="O1703" s="38" t="e">
        <f t="shared" ref="O1703:O1766" ca="1" si="382">L1703+M1703</f>
        <v>#N/A</v>
      </c>
      <c r="P1703" s="38" t="e">
        <f t="shared" ref="P1703:P1766" ca="1" si="383">220/O1703</f>
        <v>#N/A</v>
      </c>
      <c r="Q1703" s="38" t="e">
        <f t="shared" ref="Q1703:Q1766" ca="1" si="384">O1703/G1703</f>
        <v>#N/A</v>
      </c>
      <c r="R1703" s="38">
        <f t="shared" ref="R1703:R1766" si="385">VLOOKUP(H1703,$W$2:$Y$12,3,FALSE)</f>
        <v>6000</v>
      </c>
      <c r="S1703" s="38" t="e">
        <f t="shared" ref="S1703:S1766" ca="1" si="386">_xlfn.IFS(E1703="щит",IF(P1703&gt;R1703,"Увел сеч",IF(T1703&gt;P1703,"Увел сеч","tср&lt;5с")),E1703="потреб",IF(P1703&gt;R1703,"Увел сеч",IF(T1703&gt;P1703,"Увел сеч","tср&lt;0.4с")))</f>
        <v>#N/A</v>
      </c>
      <c r="T1703" s="38" t="e">
        <f t="shared" ref="T1703:T1766" si="387">G1703*VLOOKUP(H1703,$W$2:$Y$12,2,FALSE)</f>
        <v>#N/A</v>
      </c>
    </row>
    <row r="1704" spans="2:20" x14ac:dyDescent="0.25">
      <c r="B1704" s="38" t="e">
        <f t="shared" ca="1" si="374"/>
        <v>#N/A</v>
      </c>
      <c r="C1704" s="40">
        <f>Кабельный_журнал!P1670</f>
        <v>0</v>
      </c>
      <c r="D1704" s="38" t="e">
        <f t="shared" ca="1" si="375"/>
        <v>#N/A</v>
      </c>
      <c r="E1704" s="41" t="s">
        <v>351</v>
      </c>
      <c r="F1704" s="38" t="e">
        <f t="shared" ca="1" si="376"/>
        <v>#N/A</v>
      </c>
      <c r="G1704" s="38" t="e">
        <f t="shared" si="377"/>
        <v>#N/A</v>
      </c>
      <c r="H1704" s="41" t="s">
        <v>350</v>
      </c>
      <c r="I1704" s="38" t="e">
        <f t="shared" si="378"/>
        <v>#N/A</v>
      </c>
      <c r="J1704" s="38" t="e">
        <f t="shared" si="379"/>
        <v>#N/A</v>
      </c>
      <c r="K1704" s="41" t="s">
        <v>348</v>
      </c>
      <c r="L1704" s="38">
        <f t="shared" si="380"/>
        <v>1.7500000000000002E-2</v>
      </c>
      <c r="M1704" s="38" t="e">
        <f t="shared" ca="1" si="381"/>
        <v>#N/A</v>
      </c>
      <c r="N1704" s="38" t="e">
        <f ca="1">VLOOKUP(B1704,$C$7:$T1702,13,FALSE)</f>
        <v>#N/A</v>
      </c>
      <c r="O1704" s="38" t="e">
        <f t="shared" ca="1" si="382"/>
        <v>#N/A</v>
      </c>
      <c r="P1704" s="38" t="e">
        <f t="shared" ca="1" si="383"/>
        <v>#N/A</v>
      </c>
      <c r="Q1704" s="38" t="e">
        <f t="shared" ca="1" si="384"/>
        <v>#N/A</v>
      </c>
      <c r="R1704" s="38">
        <f t="shared" si="385"/>
        <v>6000</v>
      </c>
      <c r="S1704" s="38" t="e">
        <f t="shared" ca="1" si="386"/>
        <v>#N/A</v>
      </c>
      <c r="T1704" s="38" t="e">
        <f t="shared" si="387"/>
        <v>#N/A</v>
      </c>
    </row>
    <row r="1705" spans="2:20" x14ac:dyDescent="0.25">
      <c r="B1705" s="38" t="e">
        <f t="shared" ca="1" si="374"/>
        <v>#N/A</v>
      </c>
      <c r="C1705" s="40">
        <f>Кабельный_журнал!P1671</f>
        <v>0</v>
      </c>
      <c r="D1705" s="38" t="e">
        <f t="shared" ca="1" si="375"/>
        <v>#N/A</v>
      </c>
      <c r="E1705" s="41" t="s">
        <v>351</v>
      </c>
      <c r="F1705" s="38" t="e">
        <f t="shared" ca="1" si="376"/>
        <v>#N/A</v>
      </c>
      <c r="G1705" s="38" t="e">
        <f t="shared" si="377"/>
        <v>#N/A</v>
      </c>
      <c r="H1705" s="41" t="s">
        <v>350</v>
      </c>
      <c r="I1705" s="38" t="e">
        <f t="shared" si="378"/>
        <v>#N/A</v>
      </c>
      <c r="J1705" s="38" t="e">
        <f t="shared" si="379"/>
        <v>#N/A</v>
      </c>
      <c r="K1705" s="41" t="s">
        <v>348</v>
      </c>
      <c r="L1705" s="38">
        <f t="shared" si="380"/>
        <v>1.7500000000000002E-2</v>
      </c>
      <c r="M1705" s="38" t="e">
        <f t="shared" ca="1" si="381"/>
        <v>#N/A</v>
      </c>
      <c r="N1705" s="38" t="e">
        <f ca="1">VLOOKUP(B1705,$C$7:$T1703,13,FALSE)</f>
        <v>#N/A</v>
      </c>
      <c r="O1705" s="38" t="e">
        <f t="shared" ca="1" si="382"/>
        <v>#N/A</v>
      </c>
      <c r="P1705" s="38" t="e">
        <f t="shared" ca="1" si="383"/>
        <v>#N/A</v>
      </c>
      <c r="Q1705" s="38" t="e">
        <f t="shared" ca="1" si="384"/>
        <v>#N/A</v>
      </c>
      <c r="R1705" s="38">
        <f t="shared" si="385"/>
        <v>6000</v>
      </c>
      <c r="S1705" s="38" t="e">
        <f t="shared" ca="1" si="386"/>
        <v>#N/A</v>
      </c>
      <c r="T1705" s="38" t="e">
        <f t="shared" si="387"/>
        <v>#N/A</v>
      </c>
    </row>
    <row r="1706" spans="2:20" x14ac:dyDescent="0.25">
      <c r="B1706" s="38" t="e">
        <f t="shared" ca="1" si="374"/>
        <v>#N/A</v>
      </c>
      <c r="C1706" s="40">
        <f>Кабельный_журнал!P1672</f>
        <v>0</v>
      </c>
      <c r="D1706" s="38" t="e">
        <f t="shared" ca="1" si="375"/>
        <v>#N/A</v>
      </c>
      <c r="E1706" s="41" t="s">
        <v>351</v>
      </c>
      <c r="F1706" s="38" t="e">
        <f t="shared" ca="1" si="376"/>
        <v>#N/A</v>
      </c>
      <c r="G1706" s="38" t="e">
        <f t="shared" si="377"/>
        <v>#N/A</v>
      </c>
      <c r="H1706" s="41" t="s">
        <v>350</v>
      </c>
      <c r="I1706" s="38" t="e">
        <f t="shared" si="378"/>
        <v>#N/A</v>
      </c>
      <c r="J1706" s="38" t="e">
        <f t="shared" si="379"/>
        <v>#N/A</v>
      </c>
      <c r="K1706" s="41" t="s">
        <v>348</v>
      </c>
      <c r="L1706" s="38">
        <f t="shared" si="380"/>
        <v>1.7500000000000002E-2</v>
      </c>
      <c r="M1706" s="38" t="e">
        <f t="shared" ca="1" si="381"/>
        <v>#N/A</v>
      </c>
      <c r="N1706" s="38" t="e">
        <f ca="1">VLOOKUP(B1706,$C$7:$T1704,13,FALSE)</f>
        <v>#N/A</v>
      </c>
      <c r="O1706" s="38" t="e">
        <f t="shared" ca="1" si="382"/>
        <v>#N/A</v>
      </c>
      <c r="P1706" s="38" t="e">
        <f t="shared" ca="1" si="383"/>
        <v>#N/A</v>
      </c>
      <c r="Q1706" s="38" t="e">
        <f t="shared" ca="1" si="384"/>
        <v>#N/A</v>
      </c>
      <c r="R1706" s="38">
        <f t="shared" si="385"/>
        <v>6000</v>
      </c>
      <c r="S1706" s="38" t="e">
        <f t="shared" ca="1" si="386"/>
        <v>#N/A</v>
      </c>
      <c r="T1706" s="38" t="e">
        <f t="shared" si="387"/>
        <v>#N/A</v>
      </c>
    </row>
    <row r="1707" spans="2:20" x14ac:dyDescent="0.25">
      <c r="B1707" s="38" t="e">
        <f t="shared" ca="1" si="374"/>
        <v>#N/A</v>
      </c>
      <c r="C1707" s="40">
        <f>Кабельный_журнал!P1673</f>
        <v>0</v>
      </c>
      <c r="D1707" s="38" t="e">
        <f t="shared" ca="1" si="375"/>
        <v>#N/A</v>
      </c>
      <c r="E1707" s="41" t="s">
        <v>351</v>
      </c>
      <c r="F1707" s="38" t="e">
        <f t="shared" ca="1" si="376"/>
        <v>#N/A</v>
      </c>
      <c r="G1707" s="38" t="e">
        <f t="shared" si="377"/>
        <v>#N/A</v>
      </c>
      <c r="H1707" s="41" t="s">
        <v>350</v>
      </c>
      <c r="I1707" s="38" t="e">
        <f t="shared" si="378"/>
        <v>#N/A</v>
      </c>
      <c r="J1707" s="38" t="e">
        <f t="shared" si="379"/>
        <v>#N/A</v>
      </c>
      <c r="K1707" s="41" t="s">
        <v>348</v>
      </c>
      <c r="L1707" s="38">
        <f t="shared" si="380"/>
        <v>1.7500000000000002E-2</v>
      </c>
      <c r="M1707" s="38" t="e">
        <f t="shared" ca="1" si="381"/>
        <v>#N/A</v>
      </c>
      <c r="N1707" s="38" t="e">
        <f ca="1">VLOOKUP(B1707,$C$7:$T1705,13,FALSE)</f>
        <v>#N/A</v>
      </c>
      <c r="O1707" s="38" t="e">
        <f t="shared" ca="1" si="382"/>
        <v>#N/A</v>
      </c>
      <c r="P1707" s="38" t="e">
        <f t="shared" ca="1" si="383"/>
        <v>#N/A</v>
      </c>
      <c r="Q1707" s="38" t="e">
        <f t="shared" ca="1" si="384"/>
        <v>#N/A</v>
      </c>
      <c r="R1707" s="38">
        <f t="shared" si="385"/>
        <v>6000</v>
      </c>
      <c r="S1707" s="38" t="e">
        <f t="shared" ca="1" si="386"/>
        <v>#N/A</v>
      </c>
      <c r="T1707" s="38" t="e">
        <f t="shared" si="387"/>
        <v>#N/A</v>
      </c>
    </row>
    <row r="1708" spans="2:20" x14ac:dyDescent="0.25">
      <c r="B1708" s="38" t="e">
        <f t="shared" ca="1" si="374"/>
        <v>#N/A</v>
      </c>
      <c r="C1708" s="40">
        <f>Кабельный_журнал!P1674</f>
        <v>0</v>
      </c>
      <c r="D1708" s="38" t="e">
        <f t="shared" ca="1" si="375"/>
        <v>#N/A</v>
      </c>
      <c r="E1708" s="41" t="s">
        <v>351</v>
      </c>
      <c r="F1708" s="38" t="e">
        <f t="shared" ca="1" si="376"/>
        <v>#N/A</v>
      </c>
      <c r="G1708" s="38" t="e">
        <f t="shared" si="377"/>
        <v>#N/A</v>
      </c>
      <c r="H1708" s="41" t="s">
        <v>350</v>
      </c>
      <c r="I1708" s="38" t="e">
        <f t="shared" si="378"/>
        <v>#N/A</v>
      </c>
      <c r="J1708" s="38" t="e">
        <f t="shared" si="379"/>
        <v>#N/A</v>
      </c>
      <c r="K1708" s="41" t="s">
        <v>348</v>
      </c>
      <c r="L1708" s="38">
        <f t="shared" si="380"/>
        <v>1.7500000000000002E-2</v>
      </c>
      <c r="M1708" s="38" t="e">
        <f t="shared" ca="1" si="381"/>
        <v>#N/A</v>
      </c>
      <c r="N1708" s="38" t="e">
        <f ca="1">VLOOKUP(B1708,$C$7:$T1706,13,FALSE)</f>
        <v>#N/A</v>
      </c>
      <c r="O1708" s="38" t="e">
        <f t="shared" ca="1" si="382"/>
        <v>#N/A</v>
      </c>
      <c r="P1708" s="38" t="e">
        <f t="shared" ca="1" si="383"/>
        <v>#N/A</v>
      </c>
      <c r="Q1708" s="38" t="e">
        <f t="shared" ca="1" si="384"/>
        <v>#N/A</v>
      </c>
      <c r="R1708" s="38">
        <f t="shared" si="385"/>
        <v>6000</v>
      </c>
      <c r="S1708" s="38" t="e">
        <f t="shared" ca="1" si="386"/>
        <v>#N/A</v>
      </c>
      <c r="T1708" s="38" t="e">
        <f t="shared" si="387"/>
        <v>#N/A</v>
      </c>
    </row>
    <row r="1709" spans="2:20" x14ac:dyDescent="0.25">
      <c r="B1709" s="38" t="e">
        <f t="shared" ca="1" si="374"/>
        <v>#N/A</v>
      </c>
      <c r="C1709" s="40">
        <f>Кабельный_журнал!P1675</f>
        <v>0</v>
      </c>
      <c r="D1709" s="38" t="e">
        <f t="shared" ca="1" si="375"/>
        <v>#N/A</v>
      </c>
      <c r="E1709" s="41" t="s">
        <v>351</v>
      </c>
      <c r="F1709" s="38" t="e">
        <f t="shared" ca="1" si="376"/>
        <v>#N/A</v>
      </c>
      <c r="G1709" s="38" t="e">
        <f t="shared" si="377"/>
        <v>#N/A</v>
      </c>
      <c r="H1709" s="41" t="s">
        <v>350</v>
      </c>
      <c r="I1709" s="38" t="e">
        <f t="shared" si="378"/>
        <v>#N/A</v>
      </c>
      <c r="J1709" s="38" t="e">
        <f t="shared" si="379"/>
        <v>#N/A</v>
      </c>
      <c r="K1709" s="41" t="s">
        <v>348</v>
      </c>
      <c r="L1709" s="38">
        <f t="shared" si="380"/>
        <v>1.7500000000000002E-2</v>
      </c>
      <c r="M1709" s="38" t="e">
        <f t="shared" ca="1" si="381"/>
        <v>#N/A</v>
      </c>
      <c r="N1709" s="38" t="e">
        <f ca="1">VLOOKUP(B1709,$C$7:$T1707,13,FALSE)</f>
        <v>#N/A</v>
      </c>
      <c r="O1709" s="38" t="e">
        <f t="shared" ca="1" si="382"/>
        <v>#N/A</v>
      </c>
      <c r="P1709" s="38" t="e">
        <f t="shared" ca="1" si="383"/>
        <v>#N/A</v>
      </c>
      <c r="Q1709" s="38" t="e">
        <f t="shared" ca="1" si="384"/>
        <v>#N/A</v>
      </c>
      <c r="R1709" s="38">
        <f t="shared" si="385"/>
        <v>6000</v>
      </c>
      <c r="S1709" s="38" t="e">
        <f t="shared" ca="1" si="386"/>
        <v>#N/A</v>
      </c>
      <c r="T1709" s="38" t="e">
        <f t="shared" si="387"/>
        <v>#N/A</v>
      </c>
    </row>
    <row r="1710" spans="2:20" x14ac:dyDescent="0.25">
      <c r="B1710" s="38" t="e">
        <f t="shared" ca="1" si="374"/>
        <v>#N/A</v>
      </c>
      <c r="C1710" s="40">
        <f>Кабельный_журнал!P1676</f>
        <v>0</v>
      </c>
      <c r="D1710" s="38" t="e">
        <f t="shared" ca="1" si="375"/>
        <v>#N/A</v>
      </c>
      <c r="E1710" s="41" t="s">
        <v>351</v>
      </c>
      <c r="F1710" s="38" t="e">
        <f t="shared" ca="1" si="376"/>
        <v>#N/A</v>
      </c>
      <c r="G1710" s="38" t="e">
        <f t="shared" si="377"/>
        <v>#N/A</v>
      </c>
      <c r="H1710" s="41" t="s">
        <v>350</v>
      </c>
      <c r="I1710" s="38" t="e">
        <f t="shared" si="378"/>
        <v>#N/A</v>
      </c>
      <c r="J1710" s="38" t="e">
        <f t="shared" si="379"/>
        <v>#N/A</v>
      </c>
      <c r="K1710" s="41" t="s">
        <v>348</v>
      </c>
      <c r="L1710" s="38">
        <f t="shared" si="380"/>
        <v>1.7500000000000002E-2</v>
      </c>
      <c r="M1710" s="38" t="e">
        <f t="shared" ca="1" si="381"/>
        <v>#N/A</v>
      </c>
      <c r="N1710" s="38" t="e">
        <f ca="1">VLOOKUP(B1710,$C$7:$T1708,13,FALSE)</f>
        <v>#N/A</v>
      </c>
      <c r="O1710" s="38" t="e">
        <f t="shared" ca="1" si="382"/>
        <v>#N/A</v>
      </c>
      <c r="P1710" s="38" t="e">
        <f t="shared" ca="1" si="383"/>
        <v>#N/A</v>
      </c>
      <c r="Q1710" s="38" t="e">
        <f t="shared" ca="1" si="384"/>
        <v>#N/A</v>
      </c>
      <c r="R1710" s="38">
        <f t="shared" si="385"/>
        <v>6000</v>
      </c>
      <c r="S1710" s="38" t="e">
        <f t="shared" ca="1" si="386"/>
        <v>#N/A</v>
      </c>
      <c r="T1710" s="38" t="e">
        <f t="shared" si="387"/>
        <v>#N/A</v>
      </c>
    </row>
    <row r="1711" spans="2:20" x14ac:dyDescent="0.25">
      <c r="B1711" s="38" t="e">
        <f t="shared" ca="1" si="374"/>
        <v>#N/A</v>
      </c>
      <c r="C1711" s="40">
        <f>Кабельный_журнал!P1677</f>
        <v>0</v>
      </c>
      <c r="D1711" s="38" t="e">
        <f t="shared" ca="1" si="375"/>
        <v>#N/A</v>
      </c>
      <c r="E1711" s="41" t="s">
        <v>351</v>
      </c>
      <c r="F1711" s="38" t="e">
        <f t="shared" ca="1" si="376"/>
        <v>#N/A</v>
      </c>
      <c r="G1711" s="38" t="e">
        <f t="shared" si="377"/>
        <v>#N/A</v>
      </c>
      <c r="H1711" s="41" t="s">
        <v>350</v>
      </c>
      <c r="I1711" s="38" t="e">
        <f t="shared" si="378"/>
        <v>#N/A</v>
      </c>
      <c r="J1711" s="38" t="e">
        <f t="shared" si="379"/>
        <v>#N/A</v>
      </c>
      <c r="K1711" s="41" t="s">
        <v>348</v>
      </c>
      <c r="L1711" s="38">
        <f t="shared" si="380"/>
        <v>1.7500000000000002E-2</v>
      </c>
      <c r="M1711" s="38" t="e">
        <f t="shared" ca="1" si="381"/>
        <v>#N/A</v>
      </c>
      <c r="N1711" s="38" t="e">
        <f ca="1">VLOOKUP(B1711,$C$7:$T1709,13,FALSE)</f>
        <v>#N/A</v>
      </c>
      <c r="O1711" s="38" t="e">
        <f t="shared" ca="1" si="382"/>
        <v>#N/A</v>
      </c>
      <c r="P1711" s="38" t="e">
        <f t="shared" ca="1" si="383"/>
        <v>#N/A</v>
      </c>
      <c r="Q1711" s="38" t="e">
        <f t="shared" ca="1" si="384"/>
        <v>#N/A</v>
      </c>
      <c r="R1711" s="38">
        <f t="shared" si="385"/>
        <v>6000</v>
      </c>
      <c r="S1711" s="38" t="e">
        <f t="shared" ca="1" si="386"/>
        <v>#N/A</v>
      </c>
      <c r="T1711" s="38" t="e">
        <f t="shared" si="387"/>
        <v>#N/A</v>
      </c>
    </row>
    <row r="1712" spans="2:20" x14ac:dyDescent="0.25">
      <c r="B1712" s="38" t="e">
        <f t="shared" ca="1" si="374"/>
        <v>#N/A</v>
      </c>
      <c r="C1712" s="40">
        <f>Кабельный_журнал!P1678</f>
        <v>0</v>
      </c>
      <c r="D1712" s="38" t="e">
        <f t="shared" ca="1" si="375"/>
        <v>#N/A</v>
      </c>
      <c r="E1712" s="41" t="s">
        <v>351</v>
      </c>
      <c r="F1712" s="38" t="e">
        <f t="shared" ca="1" si="376"/>
        <v>#N/A</v>
      </c>
      <c r="G1712" s="38" t="e">
        <f t="shared" si="377"/>
        <v>#N/A</v>
      </c>
      <c r="H1712" s="41" t="s">
        <v>350</v>
      </c>
      <c r="I1712" s="38" t="e">
        <f t="shared" si="378"/>
        <v>#N/A</v>
      </c>
      <c r="J1712" s="38" t="e">
        <f t="shared" si="379"/>
        <v>#N/A</v>
      </c>
      <c r="K1712" s="41" t="s">
        <v>348</v>
      </c>
      <c r="L1712" s="38">
        <f t="shared" si="380"/>
        <v>1.7500000000000002E-2</v>
      </c>
      <c r="M1712" s="38" t="e">
        <f t="shared" ca="1" si="381"/>
        <v>#N/A</v>
      </c>
      <c r="N1712" s="38" t="e">
        <f ca="1">VLOOKUP(B1712,$C$7:$T1710,13,FALSE)</f>
        <v>#N/A</v>
      </c>
      <c r="O1712" s="38" t="e">
        <f t="shared" ca="1" si="382"/>
        <v>#N/A</v>
      </c>
      <c r="P1712" s="38" t="e">
        <f t="shared" ca="1" si="383"/>
        <v>#N/A</v>
      </c>
      <c r="Q1712" s="38" t="e">
        <f t="shared" ca="1" si="384"/>
        <v>#N/A</v>
      </c>
      <c r="R1712" s="38">
        <f t="shared" si="385"/>
        <v>6000</v>
      </c>
      <c r="S1712" s="38" t="e">
        <f t="shared" ca="1" si="386"/>
        <v>#N/A</v>
      </c>
      <c r="T1712" s="38" t="e">
        <f t="shared" si="387"/>
        <v>#N/A</v>
      </c>
    </row>
    <row r="1713" spans="2:20" x14ac:dyDescent="0.25">
      <c r="B1713" s="38" t="e">
        <f t="shared" ca="1" si="374"/>
        <v>#N/A</v>
      </c>
      <c r="C1713" s="40">
        <f>Кабельный_журнал!P1679</f>
        <v>0</v>
      </c>
      <c r="D1713" s="38" t="e">
        <f t="shared" ca="1" si="375"/>
        <v>#N/A</v>
      </c>
      <c r="E1713" s="41" t="s">
        <v>351</v>
      </c>
      <c r="F1713" s="38" t="e">
        <f t="shared" ca="1" si="376"/>
        <v>#N/A</v>
      </c>
      <c r="G1713" s="38" t="e">
        <f t="shared" si="377"/>
        <v>#N/A</v>
      </c>
      <c r="H1713" s="41" t="s">
        <v>350</v>
      </c>
      <c r="I1713" s="38" t="e">
        <f t="shared" si="378"/>
        <v>#N/A</v>
      </c>
      <c r="J1713" s="38" t="e">
        <f t="shared" si="379"/>
        <v>#N/A</v>
      </c>
      <c r="K1713" s="41" t="s">
        <v>348</v>
      </c>
      <c r="L1713" s="38">
        <f t="shared" si="380"/>
        <v>1.7500000000000002E-2</v>
      </c>
      <c r="M1713" s="38" t="e">
        <f t="shared" ca="1" si="381"/>
        <v>#N/A</v>
      </c>
      <c r="N1713" s="38" t="e">
        <f ca="1">VLOOKUP(B1713,$C$7:$T1711,13,FALSE)</f>
        <v>#N/A</v>
      </c>
      <c r="O1713" s="38" t="e">
        <f t="shared" ca="1" si="382"/>
        <v>#N/A</v>
      </c>
      <c r="P1713" s="38" t="e">
        <f t="shared" ca="1" si="383"/>
        <v>#N/A</v>
      </c>
      <c r="Q1713" s="38" t="e">
        <f t="shared" ca="1" si="384"/>
        <v>#N/A</v>
      </c>
      <c r="R1713" s="38">
        <f t="shared" si="385"/>
        <v>6000</v>
      </c>
      <c r="S1713" s="38" t="e">
        <f t="shared" ca="1" si="386"/>
        <v>#N/A</v>
      </c>
      <c r="T1713" s="38" t="e">
        <f t="shared" si="387"/>
        <v>#N/A</v>
      </c>
    </row>
    <row r="1714" spans="2:20" x14ac:dyDescent="0.25">
      <c r="B1714" s="38" t="e">
        <f t="shared" ca="1" si="374"/>
        <v>#N/A</v>
      </c>
      <c r="C1714" s="40">
        <f>Кабельный_журнал!P1680</f>
        <v>0</v>
      </c>
      <c r="D1714" s="38" t="e">
        <f t="shared" ca="1" si="375"/>
        <v>#N/A</v>
      </c>
      <c r="E1714" s="41" t="s">
        <v>351</v>
      </c>
      <c r="F1714" s="38" t="e">
        <f t="shared" ca="1" si="376"/>
        <v>#N/A</v>
      </c>
      <c r="G1714" s="38" t="e">
        <f t="shared" si="377"/>
        <v>#N/A</v>
      </c>
      <c r="H1714" s="41" t="s">
        <v>350</v>
      </c>
      <c r="I1714" s="38" t="e">
        <f t="shared" si="378"/>
        <v>#N/A</v>
      </c>
      <c r="J1714" s="38" t="e">
        <f t="shared" si="379"/>
        <v>#N/A</v>
      </c>
      <c r="K1714" s="41" t="s">
        <v>348</v>
      </c>
      <c r="L1714" s="38">
        <f t="shared" si="380"/>
        <v>1.7500000000000002E-2</v>
      </c>
      <c r="M1714" s="38" t="e">
        <f t="shared" ca="1" si="381"/>
        <v>#N/A</v>
      </c>
      <c r="N1714" s="38" t="e">
        <f ca="1">VLOOKUP(B1714,$C$7:$T1712,13,FALSE)</f>
        <v>#N/A</v>
      </c>
      <c r="O1714" s="38" t="e">
        <f t="shared" ca="1" si="382"/>
        <v>#N/A</v>
      </c>
      <c r="P1714" s="38" t="e">
        <f t="shared" ca="1" si="383"/>
        <v>#N/A</v>
      </c>
      <c r="Q1714" s="38" t="e">
        <f t="shared" ca="1" si="384"/>
        <v>#N/A</v>
      </c>
      <c r="R1714" s="38">
        <f t="shared" si="385"/>
        <v>6000</v>
      </c>
      <c r="S1714" s="38" t="e">
        <f t="shared" ca="1" si="386"/>
        <v>#N/A</v>
      </c>
      <c r="T1714" s="38" t="e">
        <f t="shared" si="387"/>
        <v>#N/A</v>
      </c>
    </row>
    <row r="1715" spans="2:20" x14ac:dyDescent="0.25">
      <c r="B1715" s="38" t="e">
        <f t="shared" ca="1" si="374"/>
        <v>#N/A</v>
      </c>
      <c r="C1715" s="40">
        <f>Кабельный_журнал!P1681</f>
        <v>0</v>
      </c>
      <c r="D1715" s="38" t="e">
        <f t="shared" ca="1" si="375"/>
        <v>#N/A</v>
      </c>
      <c r="E1715" s="41" t="s">
        <v>351</v>
      </c>
      <c r="F1715" s="38" t="e">
        <f t="shared" ca="1" si="376"/>
        <v>#N/A</v>
      </c>
      <c r="G1715" s="38" t="e">
        <f t="shared" si="377"/>
        <v>#N/A</v>
      </c>
      <c r="H1715" s="41" t="s">
        <v>350</v>
      </c>
      <c r="I1715" s="38" t="e">
        <f t="shared" si="378"/>
        <v>#N/A</v>
      </c>
      <c r="J1715" s="38" t="e">
        <f t="shared" si="379"/>
        <v>#N/A</v>
      </c>
      <c r="K1715" s="41" t="s">
        <v>348</v>
      </c>
      <c r="L1715" s="38">
        <f t="shared" si="380"/>
        <v>1.7500000000000002E-2</v>
      </c>
      <c r="M1715" s="38" t="e">
        <f t="shared" ca="1" si="381"/>
        <v>#N/A</v>
      </c>
      <c r="N1715" s="38" t="e">
        <f ca="1">VLOOKUP(B1715,$C$7:$T1713,13,FALSE)</f>
        <v>#N/A</v>
      </c>
      <c r="O1715" s="38" t="e">
        <f t="shared" ca="1" si="382"/>
        <v>#N/A</v>
      </c>
      <c r="P1715" s="38" t="e">
        <f t="shared" ca="1" si="383"/>
        <v>#N/A</v>
      </c>
      <c r="Q1715" s="38" t="e">
        <f t="shared" ca="1" si="384"/>
        <v>#N/A</v>
      </c>
      <c r="R1715" s="38">
        <f t="shared" si="385"/>
        <v>6000</v>
      </c>
      <c r="S1715" s="38" t="e">
        <f t="shared" ca="1" si="386"/>
        <v>#N/A</v>
      </c>
      <c r="T1715" s="38" t="e">
        <f t="shared" si="387"/>
        <v>#N/A</v>
      </c>
    </row>
    <row r="1716" spans="2:20" x14ac:dyDescent="0.25">
      <c r="B1716" s="38" t="e">
        <f t="shared" ca="1" si="374"/>
        <v>#N/A</v>
      </c>
      <c r="C1716" s="40">
        <f>Кабельный_журнал!P1682</f>
        <v>0</v>
      </c>
      <c r="D1716" s="38" t="e">
        <f t="shared" ca="1" si="375"/>
        <v>#N/A</v>
      </c>
      <c r="E1716" s="41" t="s">
        <v>351</v>
      </c>
      <c r="F1716" s="38" t="e">
        <f t="shared" ca="1" si="376"/>
        <v>#N/A</v>
      </c>
      <c r="G1716" s="38" t="e">
        <f t="shared" si="377"/>
        <v>#N/A</v>
      </c>
      <c r="H1716" s="41" t="s">
        <v>350</v>
      </c>
      <c r="I1716" s="38" t="e">
        <f t="shared" si="378"/>
        <v>#N/A</v>
      </c>
      <c r="J1716" s="38" t="e">
        <f t="shared" si="379"/>
        <v>#N/A</v>
      </c>
      <c r="K1716" s="41" t="s">
        <v>348</v>
      </c>
      <c r="L1716" s="38">
        <f t="shared" si="380"/>
        <v>1.7500000000000002E-2</v>
      </c>
      <c r="M1716" s="38" t="e">
        <f t="shared" ca="1" si="381"/>
        <v>#N/A</v>
      </c>
      <c r="N1716" s="38" t="e">
        <f ca="1">VLOOKUP(B1716,$C$7:$T1714,13,FALSE)</f>
        <v>#N/A</v>
      </c>
      <c r="O1716" s="38" t="e">
        <f t="shared" ca="1" si="382"/>
        <v>#N/A</v>
      </c>
      <c r="P1716" s="38" t="e">
        <f t="shared" ca="1" si="383"/>
        <v>#N/A</v>
      </c>
      <c r="Q1716" s="38" t="e">
        <f t="shared" ca="1" si="384"/>
        <v>#N/A</v>
      </c>
      <c r="R1716" s="38">
        <f t="shared" si="385"/>
        <v>6000</v>
      </c>
      <c r="S1716" s="38" t="e">
        <f t="shared" ca="1" si="386"/>
        <v>#N/A</v>
      </c>
      <c r="T1716" s="38" t="e">
        <f t="shared" si="387"/>
        <v>#N/A</v>
      </c>
    </row>
    <row r="1717" spans="2:20" x14ac:dyDescent="0.25">
      <c r="B1717" s="38" t="e">
        <f t="shared" ca="1" si="374"/>
        <v>#N/A</v>
      </c>
      <c r="C1717" s="40">
        <f>Кабельный_журнал!P1683</f>
        <v>0</v>
      </c>
      <c r="D1717" s="38" t="e">
        <f t="shared" ca="1" si="375"/>
        <v>#N/A</v>
      </c>
      <c r="E1717" s="41" t="s">
        <v>351</v>
      </c>
      <c r="F1717" s="38" t="e">
        <f t="shared" ca="1" si="376"/>
        <v>#N/A</v>
      </c>
      <c r="G1717" s="38" t="e">
        <f t="shared" si="377"/>
        <v>#N/A</v>
      </c>
      <c r="H1717" s="41" t="s">
        <v>350</v>
      </c>
      <c r="I1717" s="38" t="e">
        <f t="shared" si="378"/>
        <v>#N/A</v>
      </c>
      <c r="J1717" s="38" t="e">
        <f t="shared" si="379"/>
        <v>#N/A</v>
      </c>
      <c r="K1717" s="41" t="s">
        <v>348</v>
      </c>
      <c r="L1717" s="38">
        <f t="shared" si="380"/>
        <v>1.7500000000000002E-2</v>
      </c>
      <c r="M1717" s="38" t="e">
        <f t="shared" ca="1" si="381"/>
        <v>#N/A</v>
      </c>
      <c r="N1717" s="38" t="e">
        <f ca="1">VLOOKUP(B1717,$C$7:$T1715,13,FALSE)</f>
        <v>#N/A</v>
      </c>
      <c r="O1717" s="38" t="e">
        <f t="shared" ca="1" si="382"/>
        <v>#N/A</v>
      </c>
      <c r="P1717" s="38" t="e">
        <f t="shared" ca="1" si="383"/>
        <v>#N/A</v>
      </c>
      <c r="Q1717" s="38" t="e">
        <f t="shared" ca="1" si="384"/>
        <v>#N/A</v>
      </c>
      <c r="R1717" s="38">
        <f t="shared" si="385"/>
        <v>6000</v>
      </c>
      <c r="S1717" s="38" t="e">
        <f t="shared" ca="1" si="386"/>
        <v>#N/A</v>
      </c>
      <c r="T1717" s="38" t="e">
        <f t="shared" si="387"/>
        <v>#N/A</v>
      </c>
    </row>
    <row r="1718" spans="2:20" x14ac:dyDescent="0.25">
      <c r="B1718" s="38" t="e">
        <f t="shared" ca="1" si="374"/>
        <v>#N/A</v>
      </c>
      <c r="C1718" s="40">
        <f>Кабельный_журнал!P1684</f>
        <v>0</v>
      </c>
      <c r="D1718" s="38" t="e">
        <f t="shared" ca="1" si="375"/>
        <v>#N/A</v>
      </c>
      <c r="E1718" s="41" t="s">
        <v>351</v>
      </c>
      <c r="F1718" s="38" t="e">
        <f t="shared" ca="1" si="376"/>
        <v>#N/A</v>
      </c>
      <c r="G1718" s="38" t="e">
        <f t="shared" si="377"/>
        <v>#N/A</v>
      </c>
      <c r="H1718" s="41" t="s">
        <v>350</v>
      </c>
      <c r="I1718" s="38" t="e">
        <f t="shared" si="378"/>
        <v>#N/A</v>
      </c>
      <c r="J1718" s="38" t="e">
        <f t="shared" si="379"/>
        <v>#N/A</v>
      </c>
      <c r="K1718" s="41" t="s">
        <v>348</v>
      </c>
      <c r="L1718" s="38">
        <f t="shared" si="380"/>
        <v>1.7500000000000002E-2</v>
      </c>
      <c r="M1718" s="38" t="e">
        <f t="shared" ca="1" si="381"/>
        <v>#N/A</v>
      </c>
      <c r="N1718" s="38" t="e">
        <f ca="1">VLOOKUP(B1718,$C$7:$T1716,13,FALSE)</f>
        <v>#N/A</v>
      </c>
      <c r="O1718" s="38" t="e">
        <f t="shared" ca="1" si="382"/>
        <v>#N/A</v>
      </c>
      <c r="P1718" s="38" t="e">
        <f t="shared" ca="1" si="383"/>
        <v>#N/A</v>
      </c>
      <c r="Q1718" s="38" t="e">
        <f t="shared" ca="1" si="384"/>
        <v>#N/A</v>
      </c>
      <c r="R1718" s="38">
        <f t="shared" si="385"/>
        <v>6000</v>
      </c>
      <c r="S1718" s="38" t="e">
        <f t="shared" ca="1" si="386"/>
        <v>#N/A</v>
      </c>
      <c r="T1718" s="38" t="e">
        <f t="shared" si="387"/>
        <v>#N/A</v>
      </c>
    </row>
    <row r="1719" spans="2:20" x14ac:dyDescent="0.25">
      <c r="B1719" s="38" t="e">
        <f t="shared" ca="1" si="374"/>
        <v>#N/A</v>
      </c>
      <c r="C1719" s="40">
        <f>Кабельный_журнал!P1685</f>
        <v>0</v>
      </c>
      <c r="D1719" s="38" t="e">
        <f t="shared" ca="1" si="375"/>
        <v>#N/A</v>
      </c>
      <c r="E1719" s="41" t="s">
        <v>351</v>
      </c>
      <c r="F1719" s="38" t="e">
        <f t="shared" ca="1" si="376"/>
        <v>#N/A</v>
      </c>
      <c r="G1719" s="38" t="e">
        <f t="shared" si="377"/>
        <v>#N/A</v>
      </c>
      <c r="H1719" s="41" t="s">
        <v>350</v>
      </c>
      <c r="I1719" s="38" t="e">
        <f t="shared" si="378"/>
        <v>#N/A</v>
      </c>
      <c r="J1719" s="38" t="e">
        <f t="shared" si="379"/>
        <v>#N/A</v>
      </c>
      <c r="K1719" s="41" t="s">
        <v>348</v>
      </c>
      <c r="L1719" s="38">
        <f t="shared" si="380"/>
        <v>1.7500000000000002E-2</v>
      </c>
      <c r="M1719" s="38" t="e">
        <f t="shared" ca="1" si="381"/>
        <v>#N/A</v>
      </c>
      <c r="N1719" s="38" t="e">
        <f ca="1">VLOOKUP(B1719,$C$7:$T1717,13,FALSE)</f>
        <v>#N/A</v>
      </c>
      <c r="O1719" s="38" t="e">
        <f t="shared" ca="1" si="382"/>
        <v>#N/A</v>
      </c>
      <c r="P1719" s="38" t="e">
        <f t="shared" ca="1" si="383"/>
        <v>#N/A</v>
      </c>
      <c r="Q1719" s="38" t="e">
        <f t="shared" ca="1" si="384"/>
        <v>#N/A</v>
      </c>
      <c r="R1719" s="38">
        <f t="shared" si="385"/>
        <v>6000</v>
      </c>
      <c r="S1719" s="38" t="e">
        <f t="shared" ca="1" si="386"/>
        <v>#N/A</v>
      </c>
      <c r="T1719" s="38" t="e">
        <f t="shared" si="387"/>
        <v>#N/A</v>
      </c>
    </row>
    <row r="1720" spans="2:20" x14ac:dyDescent="0.25">
      <c r="B1720" s="38" t="e">
        <f t="shared" ca="1" si="374"/>
        <v>#N/A</v>
      </c>
      <c r="C1720" s="40">
        <f>Кабельный_журнал!P1686</f>
        <v>0</v>
      </c>
      <c r="D1720" s="38" t="e">
        <f t="shared" ca="1" si="375"/>
        <v>#N/A</v>
      </c>
      <c r="E1720" s="41" t="s">
        <v>351</v>
      </c>
      <c r="F1720" s="38" t="e">
        <f t="shared" ca="1" si="376"/>
        <v>#N/A</v>
      </c>
      <c r="G1720" s="38" t="e">
        <f t="shared" si="377"/>
        <v>#N/A</v>
      </c>
      <c r="H1720" s="41" t="s">
        <v>350</v>
      </c>
      <c r="I1720" s="38" t="e">
        <f t="shared" si="378"/>
        <v>#N/A</v>
      </c>
      <c r="J1720" s="38" t="e">
        <f t="shared" si="379"/>
        <v>#N/A</v>
      </c>
      <c r="K1720" s="41" t="s">
        <v>348</v>
      </c>
      <c r="L1720" s="38">
        <f t="shared" si="380"/>
        <v>1.7500000000000002E-2</v>
      </c>
      <c r="M1720" s="38" t="e">
        <f t="shared" ca="1" si="381"/>
        <v>#N/A</v>
      </c>
      <c r="N1720" s="38" t="e">
        <f ca="1">VLOOKUP(B1720,$C$7:$T1718,13,FALSE)</f>
        <v>#N/A</v>
      </c>
      <c r="O1720" s="38" t="e">
        <f t="shared" ca="1" si="382"/>
        <v>#N/A</v>
      </c>
      <c r="P1720" s="38" t="e">
        <f t="shared" ca="1" si="383"/>
        <v>#N/A</v>
      </c>
      <c r="Q1720" s="38" t="e">
        <f t="shared" ca="1" si="384"/>
        <v>#N/A</v>
      </c>
      <c r="R1720" s="38">
        <f t="shared" si="385"/>
        <v>6000</v>
      </c>
      <c r="S1720" s="38" t="e">
        <f t="shared" ca="1" si="386"/>
        <v>#N/A</v>
      </c>
      <c r="T1720" s="38" t="e">
        <f t="shared" si="387"/>
        <v>#N/A</v>
      </c>
    </row>
    <row r="1721" spans="2:20" x14ac:dyDescent="0.25">
      <c r="B1721" s="38" t="e">
        <f t="shared" ca="1" si="374"/>
        <v>#N/A</v>
      </c>
      <c r="C1721" s="40">
        <f>Кабельный_журнал!P1687</f>
        <v>0</v>
      </c>
      <c r="D1721" s="38" t="e">
        <f t="shared" ca="1" si="375"/>
        <v>#N/A</v>
      </c>
      <c r="E1721" s="41" t="s">
        <v>351</v>
      </c>
      <c r="F1721" s="38" t="e">
        <f t="shared" ca="1" si="376"/>
        <v>#N/A</v>
      </c>
      <c r="G1721" s="38" t="e">
        <f t="shared" si="377"/>
        <v>#N/A</v>
      </c>
      <c r="H1721" s="41" t="s">
        <v>350</v>
      </c>
      <c r="I1721" s="38" t="e">
        <f t="shared" si="378"/>
        <v>#N/A</v>
      </c>
      <c r="J1721" s="38" t="e">
        <f t="shared" si="379"/>
        <v>#N/A</v>
      </c>
      <c r="K1721" s="41" t="s">
        <v>348</v>
      </c>
      <c r="L1721" s="38">
        <f t="shared" si="380"/>
        <v>1.7500000000000002E-2</v>
      </c>
      <c r="M1721" s="38" t="e">
        <f t="shared" ca="1" si="381"/>
        <v>#N/A</v>
      </c>
      <c r="N1721" s="38" t="e">
        <f ca="1">VLOOKUP(B1721,$C$7:$T1719,13,FALSE)</f>
        <v>#N/A</v>
      </c>
      <c r="O1721" s="38" t="e">
        <f t="shared" ca="1" si="382"/>
        <v>#N/A</v>
      </c>
      <c r="P1721" s="38" t="e">
        <f t="shared" ca="1" si="383"/>
        <v>#N/A</v>
      </c>
      <c r="Q1721" s="38" t="e">
        <f t="shared" ca="1" si="384"/>
        <v>#N/A</v>
      </c>
      <c r="R1721" s="38">
        <f t="shared" si="385"/>
        <v>6000</v>
      </c>
      <c r="S1721" s="38" t="e">
        <f t="shared" ca="1" si="386"/>
        <v>#N/A</v>
      </c>
      <c r="T1721" s="38" t="e">
        <f t="shared" si="387"/>
        <v>#N/A</v>
      </c>
    </row>
    <row r="1722" spans="2:20" x14ac:dyDescent="0.25">
      <c r="B1722" s="38" t="e">
        <f t="shared" ca="1" si="374"/>
        <v>#N/A</v>
      </c>
      <c r="C1722" s="40">
        <f>Кабельный_журнал!P1688</f>
        <v>0</v>
      </c>
      <c r="D1722" s="38" t="e">
        <f t="shared" ca="1" si="375"/>
        <v>#N/A</v>
      </c>
      <c r="E1722" s="41" t="s">
        <v>351</v>
      </c>
      <c r="F1722" s="38" t="e">
        <f t="shared" ca="1" si="376"/>
        <v>#N/A</v>
      </c>
      <c r="G1722" s="38" t="e">
        <f t="shared" si="377"/>
        <v>#N/A</v>
      </c>
      <c r="H1722" s="41" t="s">
        <v>350</v>
      </c>
      <c r="I1722" s="38" t="e">
        <f t="shared" si="378"/>
        <v>#N/A</v>
      </c>
      <c r="J1722" s="38" t="e">
        <f t="shared" si="379"/>
        <v>#N/A</v>
      </c>
      <c r="K1722" s="41" t="s">
        <v>348</v>
      </c>
      <c r="L1722" s="38">
        <f t="shared" si="380"/>
        <v>1.7500000000000002E-2</v>
      </c>
      <c r="M1722" s="38" t="e">
        <f t="shared" ca="1" si="381"/>
        <v>#N/A</v>
      </c>
      <c r="N1722" s="38" t="e">
        <f ca="1">VLOOKUP(B1722,$C$7:$T1720,13,FALSE)</f>
        <v>#N/A</v>
      </c>
      <c r="O1722" s="38" t="e">
        <f t="shared" ca="1" si="382"/>
        <v>#N/A</v>
      </c>
      <c r="P1722" s="38" t="e">
        <f t="shared" ca="1" si="383"/>
        <v>#N/A</v>
      </c>
      <c r="Q1722" s="38" t="e">
        <f t="shared" ca="1" si="384"/>
        <v>#N/A</v>
      </c>
      <c r="R1722" s="38">
        <f t="shared" si="385"/>
        <v>6000</v>
      </c>
      <c r="S1722" s="38" t="e">
        <f t="shared" ca="1" si="386"/>
        <v>#N/A</v>
      </c>
      <c r="T1722" s="38" t="e">
        <f t="shared" si="387"/>
        <v>#N/A</v>
      </c>
    </row>
    <row r="1723" spans="2:20" x14ac:dyDescent="0.25">
      <c r="B1723" s="38" t="e">
        <f t="shared" ca="1" si="374"/>
        <v>#N/A</v>
      </c>
      <c r="C1723" s="40">
        <f>Кабельный_журнал!P1689</f>
        <v>0</v>
      </c>
      <c r="D1723" s="38" t="e">
        <f t="shared" ca="1" si="375"/>
        <v>#N/A</v>
      </c>
      <c r="E1723" s="41" t="s">
        <v>351</v>
      </c>
      <c r="F1723" s="38" t="e">
        <f t="shared" ca="1" si="376"/>
        <v>#N/A</v>
      </c>
      <c r="G1723" s="38" t="e">
        <f t="shared" si="377"/>
        <v>#N/A</v>
      </c>
      <c r="H1723" s="41" t="s">
        <v>350</v>
      </c>
      <c r="I1723" s="38" t="e">
        <f t="shared" si="378"/>
        <v>#N/A</v>
      </c>
      <c r="J1723" s="38" t="e">
        <f t="shared" si="379"/>
        <v>#N/A</v>
      </c>
      <c r="K1723" s="41" t="s">
        <v>348</v>
      </c>
      <c r="L1723" s="38">
        <f t="shared" si="380"/>
        <v>1.7500000000000002E-2</v>
      </c>
      <c r="M1723" s="38" t="e">
        <f t="shared" ca="1" si="381"/>
        <v>#N/A</v>
      </c>
      <c r="N1723" s="38" t="e">
        <f ca="1">VLOOKUP(B1723,$C$7:$T1721,13,FALSE)</f>
        <v>#N/A</v>
      </c>
      <c r="O1723" s="38" t="e">
        <f t="shared" ca="1" si="382"/>
        <v>#N/A</v>
      </c>
      <c r="P1723" s="38" t="e">
        <f t="shared" ca="1" si="383"/>
        <v>#N/A</v>
      </c>
      <c r="Q1723" s="38" t="e">
        <f t="shared" ca="1" si="384"/>
        <v>#N/A</v>
      </c>
      <c r="R1723" s="38">
        <f t="shared" si="385"/>
        <v>6000</v>
      </c>
      <c r="S1723" s="38" t="e">
        <f t="shared" ca="1" si="386"/>
        <v>#N/A</v>
      </c>
      <c r="T1723" s="38" t="e">
        <f t="shared" si="387"/>
        <v>#N/A</v>
      </c>
    </row>
    <row r="1724" spans="2:20" x14ac:dyDescent="0.25">
      <c r="B1724" s="38" t="e">
        <f t="shared" ca="1" si="374"/>
        <v>#N/A</v>
      </c>
      <c r="C1724" s="40">
        <f>Кабельный_журнал!P1690</f>
        <v>0</v>
      </c>
      <c r="D1724" s="38" t="e">
        <f t="shared" ca="1" si="375"/>
        <v>#N/A</v>
      </c>
      <c r="E1724" s="41" t="s">
        <v>351</v>
      </c>
      <c r="F1724" s="38" t="e">
        <f t="shared" ca="1" si="376"/>
        <v>#N/A</v>
      </c>
      <c r="G1724" s="38" t="e">
        <f t="shared" si="377"/>
        <v>#N/A</v>
      </c>
      <c r="H1724" s="41" t="s">
        <v>350</v>
      </c>
      <c r="I1724" s="38" t="e">
        <f t="shared" si="378"/>
        <v>#N/A</v>
      </c>
      <c r="J1724" s="38" t="e">
        <f t="shared" si="379"/>
        <v>#N/A</v>
      </c>
      <c r="K1724" s="41" t="s">
        <v>348</v>
      </c>
      <c r="L1724" s="38">
        <f t="shared" si="380"/>
        <v>1.7500000000000002E-2</v>
      </c>
      <c r="M1724" s="38" t="e">
        <f t="shared" ca="1" si="381"/>
        <v>#N/A</v>
      </c>
      <c r="N1724" s="38" t="e">
        <f ca="1">VLOOKUP(B1724,$C$7:$T1722,13,FALSE)</f>
        <v>#N/A</v>
      </c>
      <c r="O1724" s="38" t="e">
        <f t="shared" ca="1" si="382"/>
        <v>#N/A</v>
      </c>
      <c r="P1724" s="38" t="e">
        <f t="shared" ca="1" si="383"/>
        <v>#N/A</v>
      </c>
      <c r="Q1724" s="38" t="e">
        <f t="shared" ca="1" si="384"/>
        <v>#N/A</v>
      </c>
      <c r="R1724" s="38">
        <f t="shared" si="385"/>
        <v>6000</v>
      </c>
      <c r="S1724" s="38" t="e">
        <f t="shared" ca="1" si="386"/>
        <v>#N/A</v>
      </c>
      <c r="T1724" s="38" t="e">
        <f t="shared" si="387"/>
        <v>#N/A</v>
      </c>
    </row>
    <row r="1725" spans="2:20" x14ac:dyDescent="0.25">
      <c r="B1725" s="38" t="e">
        <f t="shared" ca="1" si="374"/>
        <v>#N/A</v>
      </c>
      <c r="C1725" s="40">
        <f>Кабельный_журнал!P1691</f>
        <v>0</v>
      </c>
      <c r="D1725" s="38" t="e">
        <f t="shared" ca="1" si="375"/>
        <v>#N/A</v>
      </c>
      <c r="E1725" s="41" t="s">
        <v>351</v>
      </c>
      <c r="F1725" s="38" t="e">
        <f t="shared" ca="1" si="376"/>
        <v>#N/A</v>
      </c>
      <c r="G1725" s="38" t="e">
        <f t="shared" si="377"/>
        <v>#N/A</v>
      </c>
      <c r="H1725" s="41" t="s">
        <v>350</v>
      </c>
      <c r="I1725" s="38" t="e">
        <f t="shared" si="378"/>
        <v>#N/A</v>
      </c>
      <c r="J1725" s="38" t="e">
        <f t="shared" si="379"/>
        <v>#N/A</v>
      </c>
      <c r="K1725" s="41" t="s">
        <v>348</v>
      </c>
      <c r="L1725" s="38">
        <f t="shared" si="380"/>
        <v>1.7500000000000002E-2</v>
      </c>
      <c r="M1725" s="38" t="e">
        <f t="shared" ca="1" si="381"/>
        <v>#N/A</v>
      </c>
      <c r="N1725" s="38" t="e">
        <f ca="1">VLOOKUP(B1725,$C$7:$T1723,13,FALSE)</f>
        <v>#N/A</v>
      </c>
      <c r="O1725" s="38" t="e">
        <f t="shared" ca="1" si="382"/>
        <v>#N/A</v>
      </c>
      <c r="P1725" s="38" t="e">
        <f t="shared" ca="1" si="383"/>
        <v>#N/A</v>
      </c>
      <c r="Q1725" s="38" t="e">
        <f t="shared" ca="1" si="384"/>
        <v>#N/A</v>
      </c>
      <c r="R1725" s="38">
        <f t="shared" si="385"/>
        <v>6000</v>
      </c>
      <c r="S1725" s="38" t="e">
        <f t="shared" ca="1" si="386"/>
        <v>#N/A</v>
      </c>
      <c r="T1725" s="38" t="e">
        <f t="shared" si="387"/>
        <v>#N/A</v>
      </c>
    </row>
    <row r="1726" spans="2:20" x14ac:dyDescent="0.25">
      <c r="B1726" s="38" t="e">
        <f t="shared" ca="1" si="374"/>
        <v>#N/A</v>
      </c>
      <c r="C1726" s="40">
        <f>Кабельный_журнал!P1692</f>
        <v>0</v>
      </c>
      <c r="D1726" s="38" t="e">
        <f t="shared" ca="1" si="375"/>
        <v>#N/A</v>
      </c>
      <c r="E1726" s="41" t="s">
        <v>351</v>
      </c>
      <c r="F1726" s="38" t="e">
        <f t="shared" ca="1" si="376"/>
        <v>#N/A</v>
      </c>
      <c r="G1726" s="38" t="e">
        <f t="shared" si="377"/>
        <v>#N/A</v>
      </c>
      <c r="H1726" s="41" t="s">
        <v>350</v>
      </c>
      <c r="I1726" s="38" t="e">
        <f t="shared" si="378"/>
        <v>#N/A</v>
      </c>
      <c r="J1726" s="38" t="e">
        <f t="shared" si="379"/>
        <v>#N/A</v>
      </c>
      <c r="K1726" s="41" t="s">
        <v>348</v>
      </c>
      <c r="L1726" s="38">
        <f t="shared" si="380"/>
        <v>1.7500000000000002E-2</v>
      </c>
      <c r="M1726" s="38" t="e">
        <f t="shared" ca="1" si="381"/>
        <v>#N/A</v>
      </c>
      <c r="N1726" s="38" t="e">
        <f ca="1">VLOOKUP(B1726,$C$7:$T1724,13,FALSE)</f>
        <v>#N/A</v>
      </c>
      <c r="O1726" s="38" t="e">
        <f t="shared" ca="1" si="382"/>
        <v>#N/A</v>
      </c>
      <c r="P1726" s="38" t="e">
        <f t="shared" ca="1" si="383"/>
        <v>#N/A</v>
      </c>
      <c r="Q1726" s="38" t="e">
        <f t="shared" ca="1" si="384"/>
        <v>#N/A</v>
      </c>
      <c r="R1726" s="38">
        <f t="shared" si="385"/>
        <v>6000</v>
      </c>
      <c r="S1726" s="38" t="e">
        <f t="shared" ca="1" si="386"/>
        <v>#N/A</v>
      </c>
      <c r="T1726" s="38" t="e">
        <f t="shared" si="387"/>
        <v>#N/A</v>
      </c>
    </row>
    <row r="1727" spans="2:20" x14ac:dyDescent="0.25">
      <c r="B1727" s="38" t="e">
        <f t="shared" ca="1" si="374"/>
        <v>#N/A</v>
      </c>
      <c r="C1727" s="40">
        <f>Кабельный_журнал!P1693</f>
        <v>0</v>
      </c>
      <c r="D1727" s="38" t="e">
        <f t="shared" ca="1" si="375"/>
        <v>#N/A</v>
      </c>
      <c r="E1727" s="41" t="s">
        <v>351</v>
      </c>
      <c r="F1727" s="38" t="e">
        <f t="shared" ca="1" si="376"/>
        <v>#N/A</v>
      </c>
      <c r="G1727" s="38" t="e">
        <f t="shared" si="377"/>
        <v>#N/A</v>
      </c>
      <c r="H1727" s="41" t="s">
        <v>350</v>
      </c>
      <c r="I1727" s="38" t="e">
        <f t="shared" si="378"/>
        <v>#N/A</v>
      </c>
      <c r="J1727" s="38" t="e">
        <f t="shared" si="379"/>
        <v>#N/A</v>
      </c>
      <c r="K1727" s="41" t="s">
        <v>348</v>
      </c>
      <c r="L1727" s="38">
        <f t="shared" si="380"/>
        <v>1.7500000000000002E-2</v>
      </c>
      <c r="M1727" s="38" t="e">
        <f t="shared" ca="1" si="381"/>
        <v>#N/A</v>
      </c>
      <c r="N1727" s="38" t="e">
        <f ca="1">VLOOKUP(B1727,$C$7:$T1725,13,FALSE)</f>
        <v>#N/A</v>
      </c>
      <c r="O1727" s="38" t="e">
        <f t="shared" ca="1" si="382"/>
        <v>#N/A</v>
      </c>
      <c r="P1727" s="38" t="e">
        <f t="shared" ca="1" si="383"/>
        <v>#N/A</v>
      </c>
      <c r="Q1727" s="38" t="e">
        <f t="shared" ca="1" si="384"/>
        <v>#N/A</v>
      </c>
      <c r="R1727" s="38">
        <f t="shared" si="385"/>
        <v>6000</v>
      </c>
      <c r="S1727" s="38" t="e">
        <f t="shared" ca="1" si="386"/>
        <v>#N/A</v>
      </c>
      <c r="T1727" s="38" t="e">
        <f t="shared" si="387"/>
        <v>#N/A</v>
      </c>
    </row>
    <row r="1728" spans="2:20" x14ac:dyDescent="0.25">
      <c r="B1728" s="38" t="e">
        <f t="shared" ca="1" si="374"/>
        <v>#N/A</v>
      </c>
      <c r="C1728" s="40">
        <f>Кабельный_журнал!P1694</f>
        <v>0</v>
      </c>
      <c r="D1728" s="38" t="e">
        <f t="shared" ca="1" si="375"/>
        <v>#N/A</v>
      </c>
      <c r="E1728" s="41" t="s">
        <v>351</v>
      </c>
      <c r="F1728" s="38" t="e">
        <f t="shared" ca="1" si="376"/>
        <v>#N/A</v>
      </c>
      <c r="G1728" s="38" t="e">
        <f t="shared" si="377"/>
        <v>#N/A</v>
      </c>
      <c r="H1728" s="41" t="s">
        <v>350</v>
      </c>
      <c r="I1728" s="38" t="e">
        <f t="shared" si="378"/>
        <v>#N/A</v>
      </c>
      <c r="J1728" s="38" t="e">
        <f t="shared" si="379"/>
        <v>#N/A</v>
      </c>
      <c r="K1728" s="41" t="s">
        <v>348</v>
      </c>
      <c r="L1728" s="38">
        <f t="shared" si="380"/>
        <v>1.7500000000000002E-2</v>
      </c>
      <c r="M1728" s="38" t="e">
        <f t="shared" ca="1" si="381"/>
        <v>#N/A</v>
      </c>
      <c r="N1728" s="38" t="e">
        <f ca="1">VLOOKUP(B1728,$C$7:$T1726,13,FALSE)</f>
        <v>#N/A</v>
      </c>
      <c r="O1728" s="38" t="e">
        <f t="shared" ca="1" si="382"/>
        <v>#N/A</v>
      </c>
      <c r="P1728" s="38" t="e">
        <f t="shared" ca="1" si="383"/>
        <v>#N/A</v>
      </c>
      <c r="Q1728" s="38" t="e">
        <f t="shared" ca="1" si="384"/>
        <v>#N/A</v>
      </c>
      <c r="R1728" s="38">
        <f t="shared" si="385"/>
        <v>6000</v>
      </c>
      <c r="S1728" s="38" t="e">
        <f t="shared" ca="1" si="386"/>
        <v>#N/A</v>
      </c>
      <c r="T1728" s="38" t="e">
        <f t="shared" si="387"/>
        <v>#N/A</v>
      </c>
    </row>
    <row r="1729" spans="2:20" x14ac:dyDescent="0.25">
      <c r="B1729" s="38" t="e">
        <f t="shared" ca="1" si="374"/>
        <v>#N/A</v>
      </c>
      <c r="C1729" s="40">
        <f>Кабельный_журнал!P1695</f>
        <v>0</v>
      </c>
      <c r="D1729" s="38" t="e">
        <f t="shared" ca="1" si="375"/>
        <v>#N/A</v>
      </c>
      <c r="E1729" s="41" t="s">
        <v>351</v>
      </c>
      <c r="F1729" s="38" t="e">
        <f t="shared" ca="1" si="376"/>
        <v>#N/A</v>
      </c>
      <c r="G1729" s="38" t="e">
        <f t="shared" si="377"/>
        <v>#N/A</v>
      </c>
      <c r="H1729" s="41" t="s">
        <v>350</v>
      </c>
      <c r="I1729" s="38" t="e">
        <f t="shared" si="378"/>
        <v>#N/A</v>
      </c>
      <c r="J1729" s="38" t="e">
        <f t="shared" si="379"/>
        <v>#N/A</v>
      </c>
      <c r="K1729" s="41" t="s">
        <v>348</v>
      </c>
      <c r="L1729" s="38">
        <f t="shared" si="380"/>
        <v>1.7500000000000002E-2</v>
      </c>
      <c r="M1729" s="38" t="e">
        <f t="shared" ca="1" si="381"/>
        <v>#N/A</v>
      </c>
      <c r="N1729" s="38" t="e">
        <f ca="1">VLOOKUP(B1729,$C$7:$T1727,13,FALSE)</f>
        <v>#N/A</v>
      </c>
      <c r="O1729" s="38" t="e">
        <f t="shared" ca="1" si="382"/>
        <v>#N/A</v>
      </c>
      <c r="P1729" s="38" t="e">
        <f t="shared" ca="1" si="383"/>
        <v>#N/A</v>
      </c>
      <c r="Q1729" s="38" t="e">
        <f t="shared" ca="1" si="384"/>
        <v>#N/A</v>
      </c>
      <c r="R1729" s="38">
        <f t="shared" si="385"/>
        <v>6000</v>
      </c>
      <c r="S1729" s="38" t="e">
        <f t="shared" ca="1" si="386"/>
        <v>#N/A</v>
      </c>
      <c r="T1729" s="38" t="e">
        <f t="shared" si="387"/>
        <v>#N/A</v>
      </c>
    </row>
    <row r="1730" spans="2:20" x14ac:dyDescent="0.25">
      <c r="B1730" s="38" t="e">
        <f t="shared" ca="1" si="374"/>
        <v>#N/A</v>
      </c>
      <c r="C1730" s="40">
        <f>Кабельный_журнал!P1696</f>
        <v>0</v>
      </c>
      <c r="D1730" s="38" t="e">
        <f t="shared" ca="1" si="375"/>
        <v>#N/A</v>
      </c>
      <c r="E1730" s="41" t="s">
        <v>351</v>
      </c>
      <c r="F1730" s="38" t="e">
        <f t="shared" ca="1" si="376"/>
        <v>#N/A</v>
      </c>
      <c r="G1730" s="38" t="e">
        <f t="shared" si="377"/>
        <v>#N/A</v>
      </c>
      <c r="H1730" s="41" t="s">
        <v>350</v>
      </c>
      <c r="I1730" s="38" t="e">
        <f t="shared" si="378"/>
        <v>#N/A</v>
      </c>
      <c r="J1730" s="38" t="e">
        <f t="shared" si="379"/>
        <v>#N/A</v>
      </c>
      <c r="K1730" s="41" t="s">
        <v>348</v>
      </c>
      <c r="L1730" s="38">
        <f t="shared" si="380"/>
        <v>1.7500000000000002E-2</v>
      </c>
      <c r="M1730" s="38" t="e">
        <f t="shared" ca="1" si="381"/>
        <v>#N/A</v>
      </c>
      <c r="N1730" s="38" t="e">
        <f ca="1">VLOOKUP(B1730,$C$7:$T1728,13,FALSE)</f>
        <v>#N/A</v>
      </c>
      <c r="O1730" s="38" t="e">
        <f t="shared" ca="1" si="382"/>
        <v>#N/A</v>
      </c>
      <c r="P1730" s="38" t="e">
        <f t="shared" ca="1" si="383"/>
        <v>#N/A</v>
      </c>
      <c r="Q1730" s="38" t="e">
        <f t="shared" ca="1" si="384"/>
        <v>#N/A</v>
      </c>
      <c r="R1730" s="38">
        <f t="shared" si="385"/>
        <v>6000</v>
      </c>
      <c r="S1730" s="38" t="e">
        <f t="shared" ca="1" si="386"/>
        <v>#N/A</v>
      </c>
      <c r="T1730" s="38" t="e">
        <f t="shared" si="387"/>
        <v>#N/A</v>
      </c>
    </row>
    <row r="1731" spans="2:20" x14ac:dyDescent="0.25">
      <c r="B1731" s="38" t="e">
        <f t="shared" ca="1" si="374"/>
        <v>#N/A</v>
      </c>
      <c r="C1731" s="40">
        <f>Кабельный_журнал!P1697</f>
        <v>0</v>
      </c>
      <c r="D1731" s="38" t="e">
        <f t="shared" ca="1" si="375"/>
        <v>#N/A</v>
      </c>
      <c r="E1731" s="41" t="s">
        <v>351</v>
      </c>
      <c r="F1731" s="38" t="e">
        <f t="shared" ca="1" si="376"/>
        <v>#N/A</v>
      </c>
      <c r="G1731" s="38" t="e">
        <f t="shared" si="377"/>
        <v>#N/A</v>
      </c>
      <c r="H1731" s="41" t="s">
        <v>350</v>
      </c>
      <c r="I1731" s="38" t="e">
        <f t="shared" si="378"/>
        <v>#N/A</v>
      </c>
      <c r="J1731" s="38" t="e">
        <f t="shared" si="379"/>
        <v>#N/A</v>
      </c>
      <c r="K1731" s="41" t="s">
        <v>348</v>
      </c>
      <c r="L1731" s="38">
        <f t="shared" si="380"/>
        <v>1.7500000000000002E-2</v>
      </c>
      <c r="M1731" s="38" t="e">
        <f t="shared" ca="1" si="381"/>
        <v>#N/A</v>
      </c>
      <c r="N1731" s="38" t="e">
        <f ca="1">VLOOKUP(B1731,$C$7:$T1729,13,FALSE)</f>
        <v>#N/A</v>
      </c>
      <c r="O1731" s="38" t="e">
        <f t="shared" ca="1" si="382"/>
        <v>#N/A</v>
      </c>
      <c r="P1731" s="38" t="e">
        <f t="shared" ca="1" si="383"/>
        <v>#N/A</v>
      </c>
      <c r="Q1731" s="38" t="e">
        <f t="shared" ca="1" si="384"/>
        <v>#N/A</v>
      </c>
      <c r="R1731" s="38">
        <f t="shared" si="385"/>
        <v>6000</v>
      </c>
      <c r="S1731" s="38" t="e">
        <f t="shared" ca="1" si="386"/>
        <v>#N/A</v>
      </c>
      <c r="T1731" s="38" t="e">
        <f t="shared" si="387"/>
        <v>#N/A</v>
      </c>
    </row>
    <row r="1732" spans="2:20" x14ac:dyDescent="0.25">
      <c r="B1732" s="38" t="e">
        <f t="shared" ca="1" si="374"/>
        <v>#N/A</v>
      </c>
      <c r="C1732" s="40">
        <f>Кабельный_журнал!P1698</f>
        <v>0</v>
      </c>
      <c r="D1732" s="38" t="e">
        <f t="shared" ca="1" si="375"/>
        <v>#N/A</v>
      </c>
      <c r="E1732" s="41" t="s">
        <v>351</v>
      </c>
      <c r="F1732" s="38" t="e">
        <f t="shared" ca="1" si="376"/>
        <v>#N/A</v>
      </c>
      <c r="G1732" s="38" t="e">
        <f t="shared" si="377"/>
        <v>#N/A</v>
      </c>
      <c r="H1732" s="41" t="s">
        <v>350</v>
      </c>
      <c r="I1732" s="38" t="e">
        <f t="shared" si="378"/>
        <v>#N/A</v>
      </c>
      <c r="J1732" s="38" t="e">
        <f t="shared" si="379"/>
        <v>#N/A</v>
      </c>
      <c r="K1732" s="41" t="s">
        <v>348</v>
      </c>
      <c r="L1732" s="38">
        <f t="shared" si="380"/>
        <v>1.7500000000000002E-2</v>
      </c>
      <c r="M1732" s="38" t="e">
        <f t="shared" ca="1" si="381"/>
        <v>#N/A</v>
      </c>
      <c r="N1732" s="38" t="e">
        <f ca="1">VLOOKUP(B1732,$C$7:$T1730,13,FALSE)</f>
        <v>#N/A</v>
      </c>
      <c r="O1732" s="38" t="e">
        <f t="shared" ca="1" si="382"/>
        <v>#N/A</v>
      </c>
      <c r="P1732" s="38" t="e">
        <f t="shared" ca="1" si="383"/>
        <v>#N/A</v>
      </c>
      <c r="Q1732" s="38" t="e">
        <f t="shared" ca="1" si="384"/>
        <v>#N/A</v>
      </c>
      <c r="R1732" s="38">
        <f t="shared" si="385"/>
        <v>6000</v>
      </c>
      <c r="S1732" s="38" t="e">
        <f t="shared" ca="1" si="386"/>
        <v>#N/A</v>
      </c>
      <c r="T1732" s="38" t="e">
        <f t="shared" si="387"/>
        <v>#N/A</v>
      </c>
    </row>
    <row r="1733" spans="2:20" x14ac:dyDescent="0.25">
      <c r="B1733" s="38" t="e">
        <f t="shared" ca="1" si="374"/>
        <v>#N/A</v>
      </c>
      <c r="C1733" s="40">
        <f>Кабельный_журнал!P1699</f>
        <v>0</v>
      </c>
      <c r="D1733" s="38" t="e">
        <f t="shared" ca="1" si="375"/>
        <v>#N/A</v>
      </c>
      <c r="E1733" s="41" t="s">
        <v>351</v>
      </c>
      <c r="F1733" s="38" t="e">
        <f t="shared" ca="1" si="376"/>
        <v>#N/A</v>
      </c>
      <c r="G1733" s="38" t="e">
        <f t="shared" si="377"/>
        <v>#N/A</v>
      </c>
      <c r="H1733" s="41" t="s">
        <v>350</v>
      </c>
      <c r="I1733" s="38" t="e">
        <f t="shared" si="378"/>
        <v>#N/A</v>
      </c>
      <c r="J1733" s="38" t="e">
        <f t="shared" si="379"/>
        <v>#N/A</v>
      </c>
      <c r="K1733" s="41" t="s">
        <v>348</v>
      </c>
      <c r="L1733" s="38">
        <f t="shared" si="380"/>
        <v>1.7500000000000002E-2</v>
      </c>
      <c r="M1733" s="38" t="e">
        <f t="shared" ca="1" si="381"/>
        <v>#N/A</v>
      </c>
      <c r="N1733" s="38" t="e">
        <f ca="1">VLOOKUP(B1733,$C$7:$T1731,13,FALSE)</f>
        <v>#N/A</v>
      </c>
      <c r="O1733" s="38" t="e">
        <f t="shared" ca="1" si="382"/>
        <v>#N/A</v>
      </c>
      <c r="P1733" s="38" t="e">
        <f t="shared" ca="1" si="383"/>
        <v>#N/A</v>
      </c>
      <c r="Q1733" s="38" t="e">
        <f t="shared" ca="1" si="384"/>
        <v>#N/A</v>
      </c>
      <c r="R1733" s="38">
        <f t="shared" si="385"/>
        <v>6000</v>
      </c>
      <c r="S1733" s="38" t="e">
        <f t="shared" ca="1" si="386"/>
        <v>#N/A</v>
      </c>
      <c r="T1733" s="38" t="e">
        <f t="shared" si="387"/>
        <v>#N/A</v>
      </c>
    </row>
    <row r="1734" spans="2:20" x14ac:dyDescent="0.25">
      <c r="B1734" s="38" t="e">
        <f t="shared" ca="1" si="374"/>
        <v>#N/A</v>
      </c>
      <c r="C1734" s="40">
        <f>Кабельный_журнал!P1700</f>
        <v>0</v>
      </c>
      <c r="D1734" s="38" t="e">
        <f t="shared" ca="1" si="375"/>
        <v>#N/A</v>
      </c>
      <c r="E1734" s="41" t="s">
        <v>351</v>
      </c>
      <c r="F1734" s="38" t="e">
        <f t="shared" ca="1" si="376"/>
        <v>#N/A</v>
      </c>
      <c r="G1734" s="38" t="e">
        <f t="shared" si="377"/>
        <v>#N/A</v>
      </c>
      <c r="H1734" s="41" t="s">
        <v>350</v>
      </c>
      <c r="I1734" s="38" t="e">
        <f t="shared" si="378"/>
        <v>#N/A</v>
      </c>
      <c r="J1734" s="38" t="e">
        <f t="shared" si="379"/>
        <v>#N/A</v>
      </c>
      <c r="K1734" s="41" t="s">
        <v>348</v>
      </c>
      <c r="L1734" s="38">
        <f t="shared" si="380"/>
        <v>1.7500000000000002E-2</v>
      </c>
      <c r="M1734" s="38" t="e">
        <f t="shared" ca="1" si="381"/>
        <v>#N/A</v>
      </c>
      <c r="N1734" s="38" t="e">
        <f ca="1">VLOOKUP(B1734,$C$7:$T1732,13,FALSE)</f>
        <v>#N/A</v>
      </c>
      <c r="O1734" s="38" t="e">
        <f t="shared" ca="1" si="382"/>
        <v>#N/A</v>
      </c>
      <c r="P1734" s="38" t="e">
        <f t="shared" ca="1" si="383"/>
        <v>#N/A</v>
      </c>
      <c r="Q1734" s="38" t="e">
        <f t="shared" ca="1" si="384"/>
        <v>#N/A</v>
      </c>
      <c r="R1734" s="38">
        <f t="shared" si="385"/>
        <v>6000</v>
      </c>
      <c r="S1734" s="38" t="e">
        <f t="shared" ca="1" si="386"/>
        <v>#N/A</v>
      </c>
      <c r="T1734" s="38" t="e">
        <f t="shared" si="387"/>
        <v>#N/A</v>
      </c>
    </row>
    <row r="1735" spans="2:20" x14ac:dyDescent="0.25">
      <c r="B1735" s="38" t="e">
        <f t="shared" ca="1" si="374"/>
        <v>#N/A</v>
      </c>
      <c r="C1735" s="40">
        <f>Кабельный_журнал!P1701</f>
        <v>0</v>
      </c>
      <c r="D1735" s="38" t="e">
        <f t="shared" ca="1" si="375"/>
        <v>#N/A</v>
      </c>
      <c r="E1735" s="41" t="s">
        <v>351</v>
      </c>
      <c r="F1735" s="38" t="e">
        <f t="shared" ca="1" si="376"/>
        <v>#N/A</v>
      </c>
      <c r="G1735" s="38" t="e">
        <f t="shared" si="377"/>
        <v>#N/A</v>
      </c>
      <c r="H1735" s="41" t="s">
        <v>350</v>
      </c>
      <c r="I1735" s="38" t="e">
        <f t="shared" si="378"/>
        <v>#N/A</v>
      </c>
      <c r="J1735" s="38" t="e">
        <f t="shared" si="379"/>
        <v>#N/A</v>
      </c>
      <c r="K1735" s="41" t="s">
        <v>348</v>
      </c>
      <c r="L1735" s="38">
        <f t="shared" si="380"/>
        <v>1.7500000000000002E-2</v>
      </c>
      <c r="M1735" s="38" t="e">
        <f t="shared" ca="1" si="381"/>
        <v>#N/A</v>
      </c>
      <c r="N1735" s="38" t="e">
        <f ca="1">VLOOKUP(B1735,$C$7:$T1733,13,FALSE)</f>
        <v>#N/A</v>
      </c>
      <c r="O1735" s="38" t="e">
        <f t="shared" ca="1" si="382"/>
        <v>#N/A</v>
      </c>
      <c r="P1735" s="38" t="e">
        <f t="shared" ca="1" si="383"/>
        <v>#N/A</v>
      </c>
      <c r="Q1735" s="38" t="e">
        <f t="shared" ca="1" si="384"/>
        <v>#N/A</v>
      </c>
      <c r="R1735" s="38">
        <f t="shared" si="385"/>
        <v>6000</v>
      </c>
      <c r="S1735" s="38" t="e">
        <f t="shared" ca="1" si="386"/>
        <v>#N/A</v>
      </c>
      <c r="T1735" s="38" t="e">
        <f t="shared" si="387"/>
        <v>#N/A</v>
      </c>
    </row>
    <row r="1736" spans="2:20" x14ac:dyDescent="0.25">
      <c r="B1736" s="38" t="e">
        <f t="shared" ca="1" si="374"/>
        <v>#N/A</v>
      </c>
      <c r="C1736" s="40">
        <f>Кабельный_журнал!P1702</f>
        <v>0</v>
      </c>
      <c r="D1736" s="38" t="e">
        <f t="shared" ca="1" si="375"/>
        <v>#N/A</v>
      </c>
      <c r="E1736" s="41" t="s">
        <v>351</v>
      </c>
      <c r="F1736" s="38" t="e">
        <f t="shared" ca="1" si="376"/>
        <v>#N/A</v>
      </c>
      <c r="G1736" s="38" t="e">
        <f t="shared" si="377"/>
        <v>#N/A</v>
      </c>
      <c r="H1736" s="41" t="s">
        <v>350</v>
      </c>
      <c r="I1736" s="38" t="e">
        <f t="shared" si="378"/>
        <v>#N/A</v>
      </c>
      <c r="J1736" s="38" t="e">
        <f t="shared" si="379"/>
        <v>#N/A</v>
      </c>
      <c r="K1736" s="41" t="s">
        <v>348</v>
      </c>
      <c r="L1736" s="38">
        <f t="shared" si="380"/>
        <v>1.7500000000000002E-2</v>
      </c>
      <c r="M1736" s="38" t="e">
        <f t="shared" ca="1" si="381"/>
        <v>#N/A</v>
      </c>
      <c r="N1736" s="38" t="e">
        <f ca="1">VLOOKUP(B1736,$C$7:$T1734,13,FALSE)</f>
        <v>#N/A</v>
      </c>
      <c r="O1736" s="38" t="e">
        <f t="shared" ca="1" si="382"/>
        <v>#N/A</v>
      </c>
      <c r="P1736" s="38" t="e">
        <f t="shared" ca="1" si="383"/>
        <v>#N/A</v>
      </c>
      <c r="Q1736" s="38" t="e">
        <f t="shared" ca="1" si="384"/>
        <v>#N/A</v>
      </c>
      <c r="R1736" s="38">
        <f t="shared" si="385"/>
        <v>6000</v>
      </c>
      <c r="S1736" s="38" t="e">
        <f t="shared" ca="1" si="386"/>
        <v>#N/A</v>
      </c>
      <c r="T1736" s="38" t="e">
        <f t="shared" si="387"/>
        <v>#N/A</v>
      </c>
    </row>
    <row r="1737" spans="2:20" x14ac:dyDescent="0.25">
      <c r="B1737" s="38" t="e">
        <f t="shared" ca="1" si="374"/>
        <v>#N/A</v>
      </c>
      <c r="C1737" s="40">
        <f>Кабельный_журнал!P1703</f>
        <v>0</v>
      </c>
      <c r="D1737" s="38" t="e">
        <f t="shared" ca="1" si="375"/>
        <v>#N/A</v>
      </c>
      <c r="E1737" s="41" t="s">
        <v>351</v>
      </c>
      <c r="F1737" s="38" t="e">
        <f t="shared" ca="1" si="376"/>
        <v>#N/A</v>
      </c>
      <c r="G1737" s="38" t="e">
        <f t="shared" si="377"/>
        <v>#N/A</v>
      </c>
      <c r="H1737" s="41" t="s">
        <v>350</v>
      </c>
      <c r="I1737" s="38" t="e">
        <f t="shared" si="378"/>
        <v>#N/A</v>
      </c>
      <c r="J1737" s="38" t="e">
        <f t="shared" si="379"/>
        <v>#N/A</v>
      </c>
      <c r="K1737" s="41" t="s">
        <v>348</v>
      </c>
      <c r="L1737" s="38">
        <f t="shared" si="380"/>
        <v>1.7500000000000002E-2</v>
      </c>
      <c r="M1737" s="38" t="e">
        <f t="shared" ca="1" si="381"/>
        <v>#N/A</v>
      </c>
      <c r="N1737" s="38" t="e">
        <f ca="1">VLOOKUP(B1737,$C$7:$T1735,13,FALSE)</f>
        <v>#N/A</v>
      </c>
      <c r="O1737" s="38" t="e">
        <f t="shared" ca="1" si="382"/>
        <v>#N/A</v>
      </c>
      <c r="P1737" s="38" t="e">
        <f t="shared" ca="1" si="383"/>
        <v>#N/A</v>
      </c>
      <c r="Q1737" s="38" t="e">
        <f t="shared" ca="1" si="384"/>
        <v>#N/A</v>
      </c>
      <c r="R1737" s="38">
        <f t="shared" si="385"/>
        <v>6000</v>
      </c>
      <c r="S1737" s="38" t="e">
        <f t="shared" ca="1" si="386"/>
        <v>#N/A</v>
      </c>
      <c r="T1737" s="38" t="e">
        <f t="shared" si="387"/>
        <v>#N/A</v>
      </c>
    </row>
    <row r="1738" spans="2:20" x14ac:dyDescent="0.25">
      <c r="B1738" s="38" t="e">
        <f t="shared" ca="1" si="374"/>
        <v>#N/A</v>
      </c>
      <c r="C1738" s="40">
        <f>Кабельный_журнал!P1704</f>
        <v>0</v>
      </c>
      <c r="D1738" s="38" t="e">
        <f t="shared" ca="1" si="375"/>
        <v>#N/A</v>
      </c>
      <c r="E1738" s="41" t="s">
        <v>351</v>
      </c>
      <c r="F1738" s="38" t="e">
        <f t="shared" ca="1" si="376"/>
        <v>#N/A</v>
      </c>
      <c r="G1738" s="38" t="e">
        <f t="shared" si="377"/>
        <v>#N/A</v>
      </c>
      <c r="H1738" s="41" t="s">
        <v>350</v>
      </c>
      <c r="I1738" s="38" t="e">
        <f t="shared" si="378"/>
        <v>#N/A</v>
      </c>
      <c r="J1738" s="38" t="e">
        <f t="shared" si="379"/>
        <v>#N/A</v>
      </c>
      <c r="K1738" s="41" t="s">
        <v>348</v>
      </c>
      <c r="L1738" s="38">
        <f t="shared" si="380"/>
        <v>1.7500000000000002E-2</v>
      </c>
      <c r="M1738" s="38" t="e">
        <f t="shared" ca="1" si="381"/>
        <v>#N/A</v>
      </c>
      <c r="N1738" s="38" t="e">
        <f ca="1">VLOOKUP(B1738,$C$7:$T1736,13,FALSE)</f>
        <v>#N/A</v>
      </c>
      <c r="O1738" s="38" t="e">
        <f t="shared" ca="1" si="382"/>
        <v>#N/A</v>
      </c>
      <c r="P1738" s="38" t="e">
        <f t="shared" ca="1" si="383"/>
        <v>#N/A</v>
      </c>
      <c r="Q1738" s="38" t="e">
        <f t="shared" ca="1" si="384"/>
        <v>#N/A</v>
      </c>
      <c r="R1738" s="38">
        <f t="shared" si="385"/>
        <v>6000</v>
      </c>
      <c r="S1738" s="38" t="e">
        <f t="shared" ca="1" si="386"/>
        <v>#N/A</v>
      </c>
      <c r="T1738" s="38" t="e">
        <f t="shared" si="387"/>
        <v>#N/A</v>
      </c>
    </row>
    <row r="1739" spans="2:20" x14ac:dyDescent="0.25">
      <c r="B1739" s="38" t="e">
        <f t="shared" ca="1" si="374"/>
        <v>#N/A</v>
      </c>
      <c r="C1739" s="40">
        <f>Кабельный_журнал!P1705</f>
        <v>0</v>
      </c>
      <c r="D1739" s="38" t="e">
        <f t="shared" ca="1" si="375"/>
        <v>#N/A</v>
      </c>
      <c r="E1739" s="41" t="s">
        <v>351</v>
      </c>
      <c r="F1739" s="38" t="e">
        <f t="shared" ca="1" si="376"/>
        <v>#N/A</v>
      </c>
      <c r="G1739" s="38" t="e">
        <f t="shared" si="377"/>
        <v>#N/A</v>
      </c>
      <c r="H1739" s="41" t="s">
        <v>350</v>
      </c>
      <c r="I1739" s="38" t="e">
        <f t="shared" si="378"/>
        <v>#N/A</v>
      </c>
      <c r="J1739" s="38" t="e">
        <f t="shared" si="379"/>
        <v>#N/A</v>
      </c>
      <c r="K1739" s="41" t="s">
        <v>348</v>
      </c>
      <c r="L1739" s="38">
        <f t="shared" si="380"/>
        <v>1.7500000000000002E-2</v>
      </c>
      <c r="M1739" s="38" t="e">
        <f t="shared" ca="1" si="381"/>
        <v>#N/A</v>
      </c>
      <c r="N1739" s="38" t="e">
        <f ca="1">VLOOKUP(B1739,$C$7:$T1737,13,FALSE)</f>
        <v>#N/A</v>
      </c>
      <c r="O1739" s="38" t="e">
        <f t="shared" ca="1" si="382"/>
        <v>#N/A</v>
      </c>
      <c r="P1739" s="38" t="e">
        <f t="shared" ca="1" si="383"/>
        <v>#N/A</v>
      </c>
      <c r="Q1739" s="38" t="e">
        <f t="shared" ca="1" si="384"/>
        <v>#N/A</v>
      </c>
      <c r="R1739" s="38">
        <f t="shared" si="385"/>
        <v>6000</v>
      </c>
      <c r="S1739" s="38" t="e">
        <f t="shared" ca="1" si="386"/>
        <v>#N/A</v>
      </c>
      <c r="T1739" s="38" t="e">
        <f t="shared" si="387"/>
        <v>#N/A</v>
      </c>
    </row>
    <row r="1740" spans="2:20" x14ac:dyDescent="0.25">
      <c r="B1740" s="38" t="e">
        <f t="shared" ca="1" si="374"/>
        <v>#N/A</v>
      </c>
      <c r="C1740" s="40">
        <f>Кабельный_журнал!P1706</f>
        <v>0</v>
      </c>
      <c r="D1740" s="38" t="e">
        <f t="shared" ca="1" si="375"/>
        <v>#N/A</v>
      </c>
      <c r="E1740" s="41" t="s">
        <v>351</v>
      </c>
      <c r="F1740" s="38" t="e">
        <f t="shared" ca="1" si="376"/>
        <v>#N/A</v>
      </c>
      <c r="G1740" s="38" t="e">
        <f t="shared" si="377"/>
        <v>#N/A</v>
      </c>
      <c r="H1740" s="41" t="s">
        <v>350</v>
      </c>
      <c r="I1740" s="38" t="e">
        <f t="shared" si="378"/>
        <v>#N/A</v>
      </c>
      <c r="J1740" s="38" t="e">
        <f t="shared" si="379"/>
        <v>#N/A</v>
      </c>
      <c r="K1740" s="41" t="s">
        <v>348</v>
      </c>
      <c r="L1740" s="38">
        <f t="shared" si="380"/>
        <v>1.7500000000000002E-2</v>
      </c>
      <c r="M1740" s="38" t="e">
        <f t="shared" ca="1" si="381"/>
        <v>#N/A</v>
      </c>
      <c r="N1740" s="38" t="e">
        <f ca="1">VLOOKUP(B1740,$C$7:$T1738,13,FALSE)</f>
        <v>#N/A</v>
      </c>
      <c r="O1740" s="38" t="e">
        <f t="shared" ca="1" si="382"/>
        <v>#N/A</v>
      </c>
      <c r="P1740" s="38" t="e">
        <f t="shared" ca="1" si="383"/>
        <v>#N/A</v>
      </c>
      <c r="Q1740" s="38" t="e">
        <f t="shared" ca="1" si="384"/>
        <v>#N/A</v>
      </c>
      <c r="R1740" s="38">
        <f t="shared" si="385"/>
        <v>6000</v>
      </c>
      <c r="S1740" s="38" t="e">
        <f t="shared" ca="1" si="386"/>
        <v>#N/A</v>
      </c>
      <c r="T1740" s="38" t="e">
        <f t="shared" si="387"/>
        <v>#N/A</v>
      </c>
    </row>
    <row r="1741" spans="2:20" x14ac:dyDescent="0.25">
      <c r="B1741" s="38" t="e">
        <f t="shared" ca="1" si="374"/>
        <v>#N/A</v>
      </c>
      <c r="C1741" s="40">
        <f>Кабельный_журнал!P1707</f>
        <v>0</v>
      </c>
      <c r="D1741" s="38" t="e">
        <f t="shared" ca="1" si="375"/>
        <v>#N/A</v>
      </c>
      <c r="E1741" s="41" t="s">
        <v>351</v>
      </c>
      <c r="F1741" s="38" t="e">
        <f t="shared" ca="1" si="376"/>
        <v>#N/A</v>
      </c>
      <c r="G1741" s="38" t="e">
        <f t="shared" si="377"/>
        <v>#N/A</v>
      </c>
      <c r="H1741" s="41" t="s">
        <v>350</v>
      </c>
      <c r="I1741" s="38" t="e">
        <f t="shared" si="378"/>
        <v>#N/A</v>
      </c>
      <c r="J1741" s="38" t="e">
        <f t="shared" si="379"/>
        <v>#N/A</v>
      </c>
      <c r="K1741" s="41" t="s">
        <v>348</v>
      </c>
      <c r="L1741" s="38">
        <f t="shared" si="380"/>
        <v>1.7500000000000002E-2</v>
      </c>
      <c r="M1741" s="38" t="e">
        <f t="shared" ca="1" si="381"/>
        <v>#N/A</v>
      </c>
      <c r="N1741" s="38" t="e">
        <f ca="1">VLOOKUP(B1741,$C$7:$T1739,13,FALSE)</f>
        <v>#N/A</v>
      </c>
      <c r="O1741" s="38" t="e">
        <f t="shared" ca="1" si="382"/>
        <v>#N/A</v>
      </c>
      <c r="P1741" s="38" t="e">
        <f t="shared" ca="1" si="383"/>
        <v>#N/A</v>
      </c>
      <c r="Q1741" s="38" t="e">
        <f t="shared" ca="1" si="384"/>
        <v>#N/A</v>
      </c>
      <c r="R1741" s="38">
        <f t="shared" si="385"/>
        <v>6000</v>
      </c>
      <c r="S1741" s="38" t="e">
        <f t="shared" ca="1" si="386"/>
        <v>#N/A</v>
      </c>
      <c r="T1741" s="38" t="e">
        <f t="shared" si="387"/>
        <v>#N/A</v>
      </c>
    </row>
    <row r="1742" spans="2:20" x14ac:dyDescent="0.25">
      <c r="B1742" s="38" t="e">
        <f t="shared" ca="1" si="374"/>
        <v>#N/A</v>
      </c>
      <c r="C1742" s="40">
        <f>Кабельный_журнал!P1708</f>
        <v>0</v>
      </c>
      <c r="D1742" s="38" t="e">
        <f t="shared" ca="1" si="375"/>
        <v>#N/A</v>
      </c>
      <c r="E1742" s="41" t="s">
        <v>351</v>
      </c>
      <c r="F1742" s="38" t="e">
        <f t="shared" ca="1" si="376"/>
        <v>#N/A</v>
      </c>
      <c r="G1742" s="38" t="e">
        <f t="shared" si="377"/>
        <v>#N/A</v>
      </c>
      <c r="H1742" s="41" t="s">
        <v>350</v>
      </c>
      <c r="I1742" s="38" t="e">
        <f t="shared" si="378"/>
        <v>#N/A</v>
      </c>
      <c r="J1742" s="38" t="e">
        <f t="shared" si="379"/>
        <v>#N/A</v>
      </c>
      <c r="K1742" s="41" t="s">
        <v>348</v>
      </c>
      <c r="L1742" s="38">
        <f t="shared" si="380"/>
        <v>1.7500000000000002E-2</v>
      </c>
      <c r="M1742" s="38" t="e">
        <f t="shared" ca="1" si="381"/>
        <v>#N/A</v>
      </c>
      <c r="N1742" s="38" t="e">
        <f ca="1">VLOOKUP(B1742,$C$7:$T1740,13,FALSE)</f>
        <v>#N/A</v>
      </c>
      <c r="O1742" s="38" t="e">
        <f t="shared" ca="1" si="382"/>
        <v>#N/A</v>
      </c>
      <c r="P1742" s="38" t="e">
        <f t="shared" ca="1" si="383"/>
        <v>#N/A</v>
      </c>
      <c r="Q1742" s="38" t="e">
        <f t="shared" ca="1" si="384"/>
        <v>#N/A</v>
      </c>
      <c r="R1742" s="38">
        <f t="shared" si="385"/>
        <v>6000</v>
      </c>
      <c r="S1742" s="38" t="e">
        <f t="shared" ca="1" si="386"/>
        <v>#N/A</v>
      </c>
      <c r="T1742" s="38" t="e">
        <f t="shared" si="387"/>
        <v>#N/A</v>
      </c>
    </row>
    <row r="1743" spans="2:20" x14ac:dyDescent="0.25">
      <c r="B1743" s="38" t="e">
        <f t="shared" ca="1" si="374"/>
        <v>#N/A</v>
      </c>
      <c r="C1743" s="40">
        <f>Кабельный_журнал!P1709</f>
        <v>0</v>
      </c>
      <c r="D1743" s="38" t="e">
        <f t="shared" ca="1" si="375"/>
        <v>#N/A</v>
      </c>
      <c r="E1743" s="41" t="s">
        <v>351</v>
      </c>
      <c r="F1743" s="38" t="e">
        <f t="shared" ca="1" si="376"/>
        <v>#N/A</v>
      </c>
      <c r="G1743" s="38" t="e">
        <f t="shared" si="377"/>
        <v>#N/A</v>
      </c>
      <c r="H1743" s="41" t="s">
        <v>350</v>
      </c>
      <c r="I1743" s="38" t="e">
        <f t="shared" si="378"/>
        <v>#N/A</v>
      </c>
      <c r="J1743" s="38" t="e">
        <f t="shared" si="379"/>
        <v>#N/A</v>
      </c>
      <c r="K1743" s="41" t="s">
        <v>348</v>
      </c>
      <c r="L1743" s="38">
        <f t="shared" si="380"/>
        <v>1.7500000000000002E-2</v>
      </c>
      <c r="M1743" s="38" t="e">
        <f t="shared" ca="1" si="381"/>
        <v>#N/A</v>
      </c>
      <c r="N1743" s="38" t="e">
        <f ca="1">VLOOKUP(B1743,$C$7:$T1741,13,FALSE)</f>
        <v>#N/A</v>
      </c>
      <c r="O1743" s="38" t="e">
        <f t="shared" ca="1" si="382"/>
        <v>#N/A</v>
      </c>
      <c r="P1743" s="38" t="e">
        <f t="shared" ca="1" si="383"/>
        <v>#N/A</v>
      </c>
      <c r="Q1743" s="38" t="e">
        <f t="shared" ca="1" si="384"/>
        <v>#N/A</v>
      </c>
      <c r="R1743" s="38">
        <f t="shared" si="385"/>
        <v>6000</v>
      </c>
      <c r="S1743" s="38" t="e">
        <f t="shared" ca="1" si="386"/>
        <v>#N/A</v>
      </c>
      <c r="T1743" s="38" t="e">
        <f t="shared" si="387"/>
        <v>#N/A</v>
      </c>
    </row>
    <row r="1744" spans="2:20" x14ac:dyDescent="0.25">
      <c r="B1744" s="38" t="e">
        <f t="shared" ca="1" si="374"/>
        <v>#N/A</v>
      </c>
      <c r="C1744" s="40">
        <f>Кабельный_журнал!P1710</f>
        <v>0</v>
      </c>
      <c r="D1744" s="38" t="e">
        <f t="shared" ca="1" si="375"/>
        <v>#N/A</v>
      </c>
      <c r="E1744" s="41" t="s">
        <v>351</v>
      </c>
      <c r="F1744" s="38" t="e">
        <f t="shared" ca="1" si="376"/>
        <v>#N/A</v>
      </c>
      <c r="G1744" s="38" t="e">
        <f t="shared" si="377"/>
        <v>#N/A</v>
      </c>
      <c r="H1744" s="41" t="s">
        <v>350</v>
      </c>
      <c r="I1744" s="38" t="e">
        <f t="shared" si="378"/>
        <v>#N/A</v>
      </c>
      <c r="J1744" s="38" t="e">
        <f t="shared" si="379"/>
        <v>#N/A</v>
      </c>
      <c r="K1744" s="41" t="s">
        <v>348</v>
      </c>
      <c r="L1744" s="38">
        <f t="shared" si="380"/>
        <v>1.7500000000000002E-2</v>
      </c>
      <c r="M1744" s="38" t="e">
        <f t="shared" ca="1" si="381"/>
        <v>#N/A</v>
      </c>
      <c r="N1744" s="38" t="e">
        <f ca="1">VLOOKUP(B1744,$C$7:$T1742,13,FALSE)</f>
        <v>#N/A</v>
      </c>
      <c r="O1744" s="38" t="e">
        <f t="shared" ca="1" si="382"/>
        <v>#N/A</v>
      </c>
      <c r="P1744" s="38" t="e">
        <f t="shared" ca="1" si="383"/>
        <v>#N/A</v>
      </c>
      <c r="Q1744" s="38" t="e">
        <f t="shared" ca="1" si="384"/>
        <v>#N/A</v>
      </c>
      <c r="R1744" s="38">
        <f t="shared" si="385"/>
        <v>6000</v>
      </c>
      <c r="S1744" s="38" t="e">
        <f t="shared" ca="1" si="386"/>
        <v>#N/A</v>
      </c>
      <c r="T1744" s="38" t="e">
        <f t="shared" si="387"/>
        <v>#N/A</v>
      </c>
    </row>
    <row r="1745" spans="2:20" x14ac:dyDescent="0.25">
      <c r="B1745" s="38" t="e">
        <f t="shared" ca="1" si="374"/>
        <v>#N/A</v>
      </c>
      <c r="C1745" s="40">
        <f>Кабельный_журнал!P1711</f>
        <v>0</v>
      </c>
      <c r="D1745" s="38" t="e">
        <f t="shared" ca="1" si="375"/>
        <v>#N/A</v>
      </c>
      <c r="E1745" s="41" t="s">
        <v>351</v>
      </c>
      <c r="F1745" s="38" t="e">
        <f t="shared" ca="1" si="376"/>
        <v>#N/A</v>
      </c>
      <c r="G1745" s="38" t="e">
        <f t="shared" si="377"/>
        <v>#N/A</v>
      </c>
      <c r="H1745" s="41" t="s">
        <v>350</v>
      </c>
      <c r="I1745" s="38" t="e">
        <f t="shared" si="378"/>
        <v>#N/A</v>
      </c>
      <c r="J1745" s="38" t="e">
        <f t="shared" si="379"/>
        <v>#N/A</v>
      </c>
      <c r="K1745" s="41" t="s">
        <v>348</v>
      </c>
      <c r="L1745" s="38">
        <f t="shared" si="380"/>
        <v>1.7500000000000002E-2</v>
      </c>
      <c r="M1745" s="38" t="e">
        <f t="shared" ca="1" si="381"/>
        <v>#N/A</v>
      </c>
      <c r="N1745" s="38" t="e">
        <f ca="1">VLOOKUP(B1745,$C$7:$T1743,13,FALSE)</f>
        <v>#N/A</v>
      </c>
      <c r="O1745" s="38" t="e">
        <f t="shared" ca="1" si="382"/>
        <v>#N/A</v>
      </c>
      <c r="P1745" s="38" t="e">
        <f t="shared" ca="1" si="383"/>
        <v>#N/A</v>
      </c>
      <c r="Q1745" s="38" t="e">
        <f t="shared" ca="1" si="384"/>
        <v>#N/A</v>
      </c>
      <c r="R1745" s="38">
        <f t="shared" si="385"/>
        <v>6000</v>
      </c>
      <c r="S1745" s="38" t="e">
        <f t="shared" ca="1" si="386"/>
        <v>#N/A</v>
      </c>
      <c r="T1745" s="38" t="e">
        <f t="shared" si="387"/>
        <v>#N/A</v>
      </c>
    </row>
    <row r="1746" spans="2:20" x14ac:dyDescent="0.25">
      <c r="B1746" s="38" t="e">
        <f t="shared" ca="1" si="374"/>
        <v>#N/A</v>
      </c>
      <c r="C1746" s="40">
        <f>Кабельный_журнал!P1712</f>
        <v>0</v>
      </c>
      <c r="D1746" s="38" t="e">
        <f t="shared" ca="1" si="375"/>
        <v>#N/A</v>
      </c>
      <c r="E1746" s="41" t="s">
        <v>351</v>
      </c>
      <c r="F1746" s="38" t="e">
        <f t="shared" ca="1" si="376"/>
        <v>#N/A</v>
      </c>
      <c r="G1746" s="38" t="e">
        <f t="shared" si="377"/>
        <v>#N/A</v>
      </c>
      <c r="H1746" s="41" t="s">
        <v>350</v>
      </c>
      <c r="I1746" s="38" t="e">
        <f t="shared" si="378"/>
        <v>#N/A</v>
      </c>
      <c r="J1746" s="38" t="e">
        <f t="shared" si="379"/>
        <v>#N/A</v>
      </c>
      <c r="K1746" s="41" t="s">
        <v>348</v>
      </c>
      <c r="L1746" s="38">
        <f t="shared" si="380"/>
        <v>1.7500000000000002E-2</v>
      </c>
      <c r="M1746" s="38" t="e">
        <f t="shared" ca="1" si="381"/>
        <v>#N/A</v>
      </c>
      <c r="N1746" s="38" t="e">
        <f ca="1">VLOOKUP(B1746,$C$7:$T1744,13,FALSE)</f>
        <v>#N/A</v>
      </c>
      <c r="O1746" s="38" t="e">
        <f t="shared" ca="1" si="382"/>
        <v>#N/A</v>
      </c>
      <c r="P1746" s="38" t="e">
        <f t="shared" ca="1" si="383"/>
        <v>#N/A</v>
      </c>
      <c r="Q1746" s="38" t="e">
        <f t="shared" ca="1" si="384"/>
        <v>#N/A</v>
      </c>
      <c r="R1746" s="38">
        <f t="shared" si="385"/>
        <v>6000</v>
      </c>
      <c r="S1746" s="38" t="e">
        <f t="shared" ca="1" si="386"/>
        <v>#N/A</v>
      </c>
      <c r="T1746" s="38" t="e">
        <f t="shared" si="387"/>
        <v>#N/A</v>
      </c>
    </row>
    <row r="1747" spans="2:20" x14ac:dyDescent="0.25">
      <c r="B1747" s="38" t="e">
        <f t="shared" ca="1" si="374"/>
        <v>#N/A</v>
      </c>
      <c r="C1747" s="40">
        <f>Кабельный_журнал!P1713</f>
        <v>0</v>
      </c>
      <c r="D1747" s="38" t="e">
        <f t="shared" ca="1" si="375"/>
        <v>#N/A</v>
      </c>
      <c r="E1747" s="41" t="s">
        <v>351</v>
      </c>
      <c r="F1747" s="38" t="e">
        <f t="shared" ca="1" si="376"/>
        <v>#N/A</v>
      </c>
      <c r="G1747" s="38" t="e">
        <f t="shared" si="377"/>
        <v>#N/A</v>
      </c>
      <c r="H1747" s="41" t="s">
        <v>350</v>
      </c>
      <c r="I1747" s="38" t="e">
        <f t="shared" si="378"/>
        <v>#N/A</v>
      </c>
      <c r="J1747" s="38" t="e">
        <f t="shared" si="379"/>
        <v>#N/A</v>
      </c>
      <c r="K1747" s="41" t="s">
        <v>348</v>
      </c>
      <c r="L1747" s="38">
        <f t="shared" si="380"/>
        <v>1.7500000000000002E-2</v>
      </c>
      <c r="M1747" s="38" t="e">
        <f t="shared" ca="1" si="381"/>
        <v>#N/A</v>
      </c>
      <c r="N1747" s="38" t="e">
        <f ca="1">VLOOKUP(B1747,$C$7:$T1745,13,FALSE)</f>
        <v>#N/A</v>
      </c>
      <c r="O1747" s="38" t="e">
        <f t="shared" ca="1" si="382"/>
        <v>#N/A</v>
      </c>
      <c r="P1747" s="38" t="e">
        <f t="shared" ca="1" si="383"/>
        <v>#N/A</v>
      </c>
      <c r="Q1747" s="38" t="e">
        <f t="shared" ca="1" si="384"/>
        <v>#N/A</v>
      </c>
      <c r="R1747" s="38">
        <f t="shared" si="385"/>
        <v>6000</v>
      </c>
      <c r="S1747" s="38" t="e">
        <f t="shared" ca="1" si="386"/>
        <v>#N/A</v>
      </c>
      <c r="T1747" s="38" t="e">
        <f t="shared" si="387"/>
        <v>#N/A</v>
      </c>
    </row>
    <row r="1748" spans="2:20" x14ac:dyDescent="0.25">
      <c r="B1748" s="38" t="e">
        <f t="shared" ca="1" si="374"/>
        <v>#N/A</v>
      </c>
      <c r="C1748" s="40">
        <f>Кабельный_журнал!P1714</f>
        <v>0</v>
      </c>
      <c r="D1748" s="38" t="e">
        <f t="shared" ca="1" si="375"/>
        <v>#N/A</v>
      </c>
      <c r="E1748" s="41" t="s">
        <v>351</v>
      </c>
      <c r="F1748" s="38" t="e">
        <f t="shared" ca="1" si="376"/>
        <v>#N/A</v>
      </c>
      <c r="G1748" s="38" t="e">
        <f t="shared" si="377"/>
        <v>#N/A</v>
      </c>
      <c r="H1748" s="41" t="s">
        <v>350</v>
      </c>
      <c r="I1748" s="38" t="e">
        <f t="shared" si="378"/>
        <v>#N/A</v>
      </c>
      <c r="J1748" s="38" t="e">
        <f t="shared" si="379"/>
        <v>#N/A</v>
      </c>
      <c r="K1748" s="41" t="s">
        <v>348</v>
      </c>
      <c r="L1748" s="38">
        <f t="shared" si="380"/>
        <v>1.7500000000000002E-2</v>
      </c>
      <c r="M1748" s="38" t="e">
        <f t="shared" ca="1" si="381"/>
        <v>#N/A</v>
      </c>
      <c r="N1748" s="38" t="e">
        <f ca="1">VLOOKUP(B1748,$C$7:$T1746,13,FALSE)</f>
        <v>#N/A</v>
      </c>
      <c r="O1748" s="38" t="e">
        <f t="shared" ca="1" si="382"/>
        <v>#N/A</v>
      </c>
      <c r="P1748" s="38" t="e">
        <f t="shared" ca="1" si="383"/>
        <v>#N/A</v>
      </c>
      <c r="Q1748" s="38" t="e">
        <f t="shared" ca="1" si="384"/>
        <v>#N/A</v>
      </c>
      <c r="R1748" s="38">
        <f t="shared" si="385"/>
        <v>6000</v>
      </c>
      <c r="S1748" s="38" t="e">
        <f t="shared" ca="1" si="386"/>
        <v>#N/A</v>
      </c>
      <c r="T1748" s="38" t="e">
        <f t="shared" si="387"/>
        <v>#N/A</v>
      </c>
    </row>
    <row r="1749" spans="2:20" x14ac:dyDescent="0.25">
      <c r="B1749" s="38" t="e">
        <f t="shared" ca="1" si="374"/>
        <v>#N/A</v>
      </c>
      <c r="C1749" s="40">
        <f>Кабельный_журнал!P1715</f>
        <v>0</v>
      </c>
      <c r="D1749" s="38" t="e">
        <f t="shared" ca="1" si="375"/>
        <v>#N/A</v>
      </c>
      <c r="E1749" s="41" t="s">
        <v>351</v>
      </c>
      <c r="F1749" s="38" t="e">
        <f t="shared" ca="1" si="376"/>
        <v>#N/A</v>
      </c>
      <c r="G1749" s="38" t="e">
        <f t="shared" si="377"/>
        <v>#N/A</v>
      </c>
      <c r="H1749" s="41" t="s">
        <v>350</v>
      </c>
      <c r="I1749" s="38" t="e">
        <f t="shared" si="378"/>
        <v>#N/A</v>
      </c>
      <c r="J1749" s="38" t="e">
        <f t="shared" si="379"/>
        <v>#N/A</v>
      </c>
      <c r="K1749" s="41" t="s">
        <v>348</v>
      </c>
      <c r="L1749" s="38">
        <f t="shared" si="380"/>
        <v>1.7500000000000002E-2</v>
      </c>
      <c r="M1749" s="38" t="e">
        <f t="shared" ca="1" si="381"/>
        <v>#N/A</v>
      </c>
      <c r="N1749" s="38" t="e">
        <f ca="1">VLOOKUP(B1749,$C$7:$T1747,13,FALSE)</f>
        <v>#N/A</v>
      </c>
      <c r="O1749" s="38" t="e">
        <f t="shared" ca="1" si="382"/>
        <v>#N/A</v>
      </c>
      <c r="P1749" s="38" t="e">
        <f t="shared" ca="1" si="383"/>
        <v>#N/A</v>
      </c>
      <c r="Q1749" s="38" t="e">
        <f t="shared" ca="1" si="384"/>
        <v>#N/A</v>
      </c>
      <c r="R1749" s="38">
        <f t="shared" si="385"/>
        <v>6000</v>
      </c>
      <c r="S1749" s="38" t="e">
        <f t="shared" ca="1" si="386"/>
        <v>#N/A</v>
      </c>
      <c r="T1749" s="38" t="e">
        <f t="shared" si="387"/>
        <v>#N/A</v>
      </c>
    </row>
    <row r="1750" spans="2:20" x14ac:dyDescent="0.25">
      <c r="B1750" s="38" t="e">
        <f t="shared" ca="1" si="374"/>
        <v>#N/A</v>
      </c>
      <c r="C1750" s="40">
        <f>Кабельный_журнал!P1716</f>
        <v>0</v>
      </c>
      <c r="D1750" s="38" t="e">
        <f t="shared" ca="1" si="375"/>
        <v>#N/A</v>
      </c>
      <c r="E1750" s="41" t="s">
        <v>351</v>
      </c>
      <c r="F1750" s="38" t="e">
        <f t="shared" ca="1" si="376"/>
        <v>#N/A</v>
      </c>
      <c r="G1750" s="38" t="e">
        <f t="shared" si="377"/>
        <v>#N/A</v>
      </c>
      <c r="H1750" s="41" t="s">
        <v>350</v>
      </c>
      <c r="I1750" s="38" t="e">
        <f t="shared" si="378"/>
        <v>#N/A</v>
      </c>
      <c r="J1750" s="38" t="e">
        <f t="shared" si="379"/>
        <v>#N/A</v>
      </c>
      <c r="K1750" s="41" t="s">
        <v>348</v>
      </c>
      <c r="L1750" s="38">
        <f t="shared" si="380"/>
        <v>1.7500000000000002E-2</v>
      </c>
      <c r="M1750" s="38" t="e">
        <f t="shared" ca="1" si="381"/>
        <v>#N/A</v>
      </c>
      <c r="N1750" s="38" t="e">
        <f ca="1">VLOOKUP(B1750,$C$7:$T1748,13,FALSE)</f>
        <v>#N/A</v>
      </c>
      <c r="O1750" s="38" t="e">
        <f t="shared" ca="1" si="382"/>
        <v>#N/A</v>
      </c>
      <c r="P1750" s="38" t="e">
        <f t="shared" ca="1" si="383"/>
        <v>#N/A</v>
      </c>
      <c r="Q1750" s="38" t="e">
        <f t="shared" ca="1" si="384"/>
        <v>#N/A</v>
      </c>
      <c r="R1750" s="38">
        <f t="shared" si="385"/>
        <v>6000</v>
      </c>
      <c r="S1750" s="38" t="e">
        <f t="shared" ca="1" si="386"/>
        <v>#N/A</v>
      </c>
      <c r="T1750" s="38" t="e">
        <f t="shared" si="387"/>
        <v>#N/A</v>
      </c>
    </row>
    <row r="1751" spans="2:20" x14ac:dyDescent="0.25">
      <c r="B1751" s="38" t="e">
        <f t="shared" ca="1" si="374"/>
        <v>#N/A</v>
      </c>
      <c r="C1751" s="40">
        <f>Кабельный_журнал!P1717</f>
        <v>0</v>
      </c>
      <c r="D1751" s="38" t="e">
        <f t="shared" ca="1" si="375"/>
        <v>#N/A</v>
      </c>
      <c r="E1751" s="41" t="s">
        <v>351</v>
      </c>
      <c r="F1751" s="38" t="e">
        <f t="shared" ca="1" si="376"/>
        <v>#N/A</v>
      </c>
      <c r="G1751" s="38" t="e">
        <f t="shared" si="377"/>
        <v>#N/A</v>
      </c>
      <c r="H1751" s="41" t="s">
        <v>350</v>
      </c>
      <c r="I1751" s="38" t="e">
        <f t="shared" si="378"/>
        <v>#N/A</v>
      </c>
      <c r="J1751" s="38" t="e">
        <f t="shared" si="379"/>
        <v>#N/A</v>
      </c>
      <c r="K1751" s="41" t="s">
        <v>348</v>
      </c>
      <c r="L1751" s="38">
        <f t="shared" si="380"/>
        <v>1.7500000000000002E-2</v>
      </c>
      <c r="M1751" s="38" t="e">
        <f t="shared" ca="1" si="381"/>
        <v>#N/A</v>
      </c>
      <c r="N1751" s="38" t="e">
        <f ca="1">VLOOKUP(B1751,$C$7:$T1749,13,FALSE)</f>
        <v>#N/A</v>
      </c>
      <c r="O1751" s="38" t="e">
        <f t="shared" ca="1" si="382"/>
        <v>#N/A</v>
      </c>
      <c r="P1751" s="38" t="e">
        <f t="shared" ca="1" si="383"/>
        <v>#N/A</v>
      </c>
      <c r="Q1751" s="38" t="e">
        <f t="shared" ca="1" si="384"/>
        <v>#N/A</v>
      </c>
      <c r="R1751" s="38">
        <f t="shared" si="385"/>
        <v>6000</v>
      </c>
      <c r="S1751" s="38" t="e">
        <f t="shared" ca="1" si="386"/>
        <v>#N/A</v>
      </c>
      <c r="T1751" s="38" t="e">
        <f t="shared" si="387"/>
        <v>#N/A</v>
      </c>
    </row>
    <row r="1752" spans="2:20" x14ac:dyDescent="0.25">
      <c r="B1752" s="38" t="e">
        <f t="shared" ca="1" si="374"/>
        <v>#N/A</v>
      </c>
      <c r="C1752" s="40">
        <f>Кабельный_журнал!P1718</f>
        <v>0</v>
      </c>
      <c r="D1752" s="38" t="e">
        <f t="shared" ca="1" si="375"/>
        <v>#N/A</v>
      </c>
      <c r="E1752" s="41" t="s">
        <v>351</v>
      </c>
      <c r="F1752" s="38" t="e">
        <f t="shared" ca="1" si="376"/>
        <v>#N/A</v>
      </c>
      <c r="G1752" s="38" t="e">
        <f t="shared" si="377"/>
        <v>#N/A</v>
      </c>
      <c r="H1752" s="41" t="s">
        <v>350</v>
      </c>
      <c r="I1752" s="38" t="e">
        <f t="shared" si="378"/>
        <v>#N/A</v>
      </c>
      <c r="J1752" s="38" t="e">
        <f t="shared" si="379"/>
        <v>#N/A</v>
      </c>
      <c r="K1752" s="41" t="s">
        <v>348</v>
      </c>
      <c r="L1752" s="38">
        <f t="shared" si="380"/>
        <v>1.7500000000000002E-2</v>
      </c>
      <c r="M1752" s="38" t="e">
        <f t="shared" ca="1" si="381"/>
        <v>#N/A</v>
      </c>
      <c r="N1752" s="38" t="e">
        <f ca="1">VLOOKUP(B1752,$C$7:$T1750,13,FALSE)</f>
        <v>#N/A</v>
      </c>
      <c r="O1752" s="38" t="e">
        <f t="shared" ca="1" si="382"/>
        <v>#N/A</v>
      </c>
      <c r="P1752" s="38" t="e">
        <f t="shared" ca="1" si="383"/>
        <v>#N/A</v>
      </c>
      <c r="Q1752" s="38" t="e">
        <f t="shared" ca="1" si="384"/>
        <v>#N/A</v>
      </c>
      <c r="R1752" s="38">
        <f t="shared" si="385"/>
        <v>6000</v>
      </c>
      <c r="S1752" s="38" t="e">
        <f t="shared" ca="1" si="386"/>
        <v>#N/A</v>
      </c>
      <c r="T1752" s="38" t="e">
        <f t="shared" si="387"/>
        <v>#N/A</v>
      </c>
    </row>
    <row r="1753" spans="2:20" x14ac:dyDescent="0.25">
      <c r="B1753" s="38" t="e">
        <f t="shared" ca="1" si="374"/>
        <v>#N/A</v>
      </c>
      <c r="C1753" s="40">
        <f>Кабельный_журнал!P1719</f>
        <v>0</v>
      </c>
      <c r="D1753" s="38" t="e">
        <f t="shared" ca="1" si="375"/>
        <v>#N/A</v>
      </c>
      <c r="E1753" s="41" t="s">
        <v>351</v>
      </c>
      <c r="F1753" s="38" t="e">
        <f t="shared" ca="1" si="376"/>
        <v>#N/A</v>
      </c>
      <c r="G1753" s="38" t="e">
        <f t="shared" si="377"/>
        <v>#N/A</v>
      </c>
      <c r="H1753" s="41" t="s">
        <v>350</v>
      </c>
      <c r="I1753" s="38" t="e">
        <f t="shared" si="378"/>
        <v>#N/A</v>
      </c>
      <c r="J1753" s="38" t="e">
        <f t="shared" si="379"/>
        <v>#N/A</v>
      </c>
      <c r="K1753" s="41" t="s">
        <v>348</v>
      </c>
      <c r="L1753" s="38">
        <f t="shared" si="380"/>
        <v>1.7500000000000002E-2</v>
      </c>
      <c r="M1753" s="38" t="e">
        <f t="shared" ca="1" si="381"/>
        <v>#N/A</v>
      </c>
      <c r="N1753" s="38" t="e">
        <f ca="1">VLOOKUP(B1753,$C$7:$T1751,13,FALSE)</f>
        <v>#N/A</v>
      </c>
      <c r="O1753" s="38" t="e">
        <f t="shared" ca="1" si="382"/>
        <v>#N/A</v>
      </c>
      <c r="P1753" s="38" t="e">
        <f t="shared" ca="1" si="383"/>
        <v>#N/A</v>
      </c>
      <c r="Q1753" s="38" t="e">
        <f t="shared" ca="1" si="384"/>
        <v>#N/A</v>
      </c>
      <c r="R1753" s="38">
        <f t="shared" si="385"/>
        <v>6000</v>
      </c>
      <c r="S1753" s="38" t="e">
        <f t="shared" ca="1" si="386"/>
        <v>#N/A</v>
      </c>
      <c r="T1753" s="38" t="e">
        <f t="shared" si="387"/>
        <v>#N/A</v>
      </c>
    </row>
    <row r="1754" spans="2:20" x14ac:dyDescent="0.25">
      <c r="B1754" s="38" t="e">
        <f t="shared" ca="1" si="374"/>
        <v>#N/A</v>
      </c>
      <c r="C1754" s="40">
        <f>Кабельный_журнал!P1720</f>
        <v>0</v>
      </c>
      <c r="D1754" s="38" t="e">
        <f t="shared" ca="1" si="375"/>
        <v>#N/A</v>
      </c>
      <c r="E1754" s="41" t="s">
        <v>351</v>
      </c>
      <c r="F1754" s="38" t="e">
        <f t="shared" ca="1" si="376"/>
        <v>#N/A</v>
      </c>
      <c r="G1754" s="38" t="e">
        <f t="shared" si="377"/>
        <v>#N/A</v>
      </c>
      <c r="H1754" s="41" t="s">
        <v>350</v>
      </c>
      <c r="I1754" s="38" t="e">
        <f t="shared" si="378"/>
        <v>#N/A</v>
      </c>
      <c r="J1754" s="38" t="e">
        <f t="shared" si="379"/>
        <v>#N/A</v>
      </c>
      <c r="K1754" s="41" t="s">
        <v>348</v>
      </c>
      <c r="L1754" s="38">
        <f t="shared" si="380"/>
        <v>1.7500000000000002E-2</v>
      </c>
      <c r="M1754" s="38" t="e">
        <f t="shared" ca="1" si="381"/>
        <v>#N/A</v>
      </c>
      <c r="N1754" s="38" t="e">
        <f ca="1">VLOOKUP(B1754,$C$7:$T1752,13,FALSE)</f>
        <v>#N/A</v>
      </c>
      <c r="O1754" s="38" t="e">
        <f t="shared" ca="1" si="382"/>
        <v>#N/A</v>
      </c>
      <c r="P1754" s="38" t="e">
        <f t="shared" ca="1" si="383"/>
        <v>#N/A</v>
      </c>
      <c r="Q1754" s="38" t="e">
        <f t="shared" ca="1" si="384"/>
        <v>#N/A</v>
      </c>
      <c r="R1754" s="38">
        <f t="shared" si="385"/>
        <v>6000</v>
      </c>
      <c r="S1754" s="38" t="e">
        <f t="shared" ca="1" si="386"/>
        <v>#N/A</v>
      </c>
      <c r="T1754" s="38" t="e">
        <f t="shared" si="387"/>
        <v>#N/A</v>
      </c>
    </row>
    <row r="1755" spans="2:20" x14ac:dyDescent="0.25">
      <c r="B1755" s="38" t="e">
        <f t="shared" ca="1" si="374"/>
        <v>#N/A</v>
      </c>
      <c r="C1755" s="40">
        <f>Кабельный_журнал!P1721</f>
        <v>0</v>
      </c>
      <c r="D1755" s="38" t="e">
        <f t="shared" ca="1" si="375"/>
        <v>#N/A</v>
      </c>
      <c r="E1755" s="41" t="s">
        <v>351</v>
      </c>
      <c r="F1755" s="38" t="e">
        <f t="shared" ca="1" si="376"/>
        <v>#N/A</v>
      </c>
      <c r="G1755" s="38" t="e">
        <f t="shared" si="377"/>
        <v>#N/A</v>
      </c>
      <c r="H1755" s="41" t="s">
        <v>350</v>
      </c>
      <c r="I1755" s="38" t="e">
        <f t="shared" si="378"/>
        <v>#N/A</v>
      </c>
      <c r="J1755" s="38" t="e">
        <f t="shared" si="379"/>
        <v>#N/A</v>
      </c>
      <c r="K1755" s="41" t="s">
        <v>348</v>
      </c>
      <c r="L1755" s="38">
        <f t="shared" si="380"/>
        <v>1.7500000000000002E-2</v>
      </c>
      <c r="M1755" s="38" t="e">
        <f t="shared" ca="1" si="381"/>
        <v>#N/A</v>
      </c>
      <c r="N1755" s="38" t="e">
        <f ca="1">VLOOKUP(B1755,$C$7:$T1753,13,FALSE)</f>
        <v>#N/A</v>
      </c>
      <c r="O1755" s="38" t="e">
        <f t="shared" ca="1" si="382"/>
        <v>#N/A</v>
      </c>
      <c r="P1755" s="38" t="e">
        <f t="shared" ca="1" si="383"/>
        <v>#N/A</v>
      </c>
      <c r="Q1755" s="38" t="e">
        <f t="shared" ca="1" si="384"/>
        <v>#N/A</v>
      </c>
      <c r="R1755" s="38">
        <f t="shared" si="385"/>
        <v>6000</v>
      </c>
      <c r="S1755" s="38" t="e">
        <f t="shared" ca="1" si="386"/>
        <v>#N/A</v>
      </c>
      <c r="T1755" s="38" t="e">
        <f t="shared" si="387"/>
        <v>#N/A</v>
      </c>
    </row>
    <row r="1756" spans="2:20" x14ac:dyDescent="0.25">
      <c r="B1756" s="38" t="e">
        <f t="shared" ca="1" si="374"/>
        <v>#N/A</v>
      </c>
      <c r="C1756" s="40">
        <f>Кабельный_журнал!P1722</f>
        <v>0</v>
      </c>
      <c r="D1756" s="38" t="e">
        <f t="shared" ca="1" si="375"/>
        <v>#N/A</v>
      </c>
      <c r="E1756" s="41" t="s">
        <v>351</v>
      </c>
      <c r="F1756" s="38" t="e">
        <f t="shared" ca="1" si="376"/>
        <v>#N/A</v>
      </c>
      <c r="G1756" s="38" t="e">
        <f t="shared" si="377"/>
        <v>#N/A</v>
      </c>
      <c r="H1756" s="41" t="s">
        <v>350</v>
      </c>
      <c r="I1756" s="38" t="e">
        <f t="shared" si="378"/>
        <v>#N/A</v>
      </c>
      <c r="J1756" s="38" t="e">
        <f t="shared" si="379"/>
        <v>#N/A</v>
      </c>
      <c r="K1756" s="41" t="s">
        <v>348</v>
      </c>
      <c r="L1756" s="38">
        <f t="shared" si="380"/>
        <v>1.7500000000000002E-2</v>
      </c>
      <c r="M1756" s="38" t="e">
        <f t="shared" ca="1" si="381"/>
        <v>#N/A</v>
      </c>
      <c r="N1756" s="38" t="e">
        <f ca="1">VLOOKUP(B1756,$C$7:$T1754,13,FALSE)</f>
        <v>#N/A</v>
      </c>
      <c r="O1756" s="38" t="e">
        <f t="shared" ca="1" si="382"/>
        <v>#N/A</v>
      </c>
      <c r="P1756" s="38" t="e">
        <f t="shared" ca="1" si="383"/>
        <v>#N/A</v>
      </c>
      <c r="Q1756" s="38" t="e">
        <f t="shared" ca="1" si="384"/>
        <v>#N/A</v>
      </c>
      <c r="R1756" s="38">
        <f t="shared" si="385"/>
        <v>6000</v>
      </c>
      <c r="S1756" s="38" t="e">
        <f t="shared" ca="1" si="386"/>
        <v>#N/A</v>
      </c>
      <c r="T1756" s="38" t="e">
        <f t="shared" si="387"/>
        <v>#N/A</v>
      </c>
    </row>
    <row r="1757" spans="2:20" x14ac:dyDescent="0.25">
      <c r="B1757" s="38" t="e">
        <f t="shared" ca="1" si="374"/>
        <v>#N/A</v>
      </c>
      <c r="C1757" s="40">
        <f>Кабельный_журнал!P1723</f>
        <v>0</v>
      </c>
      <c r="D1757" s="38" t="e">
        <f t="shared" ca="1" si="375"/>
        <v>#N/A</v>
      </c>
      <c r="E1757" s="41" t="s">
        <v>351</v>
      </c>
      <c r="F1757" s="38" t="e">
        <f t="shared" ca="1" si="376"/>
        <v>#N/A</v>
      </c>
      <c r="G1757" s="38" t="e">
        <f t="shared" si="377"/>
        <v>#N/A</v>
      </c>
      <c r="H1757" s="41" t="s">
        <v>350</v>
      </c>
      <c r="I1757" s="38" t="e">
        <f t="shared" si="378"/>
        <v>#N/A</v>
      </c>
      <c r="J1757" s="38" t="e">
        <f t="shared" si="379"/>
        <v>#N/A</v>
      </c>
      <c r="K1757" s="41" t="s">
        <v>348</v>
      </c>
      <c r="L1757" s="38">
        <f t="shared" si="380"/>
        <v>1.7500000000000002E-2</v>
      </c>
      <c r="M1757" s="38" t="e">
        <f t="shared" ca="1" si="381"/>
        <v>#N/A</v>
      </c>
      <c r="N1757" s="38" t="e">
        <f ca="1">VLOOKUP(B1757,$C$7:$T1755,13,FALSE)</f>
        <v>#N/A</v>
      </c>
      <c r="O1757" s="38" t="e">
        <f t="shared" ca="1" si="382"/>
        <v>#N/A</v>
      </c>
      <c r="P1757" s="38" t="e">
        <f t="shared" ca="1" si="383"/>
        <v>#N/A</v>
      </c>
      <c r="Q1757" s="38" t="e">
        <f t="shared" ca="1" si="384"/>
        <v>#N/A</v>
      </c>
      <c r="R1757" s="38">
        <f t="shared" si="385"/>
        <v>6000</v>
      </c>
      <c r="S1757" s="38" t="e">
        <f t="shared" ca="1" si="386"/>
        <v>#N/A</v>
      </c>
      <c r="T1757" s="38" t="e">
        <f t="shared" si="387"/>
        <v>#N/A</v>
      </c>
    </row>
    <row r="1758" spans="2:20" x14ac:dyDescent="0.25">
      <c r="B1758" s="38" t="e">
        <f t="shared" ca="1" si="374"/>
        <v>#N/A</v>
      </c>
      <c r="C1758" s="40">
        <f>Кабельный_журнал!P1724</f>
        <v>0</v>
      </c>
      <c r="D1758" s="38" t="e">
        <f t="shared" ca="1" si="375"/>
        <v>#N/A</v>
      </c>
      <c r="E1758" s="41" t="s">
        <v>351</v>
      </c>
      <c r="F1758" s="38" t="e">
        <f t="shared" ca="1" si="376"/>
        <v>#N/A</v>
      </c>
      <c r="G1758" s="38" t="e">
        <f t="shared" si="377"/>
        <v>#N/A</v>
      </c>
      <c r="H1758" s="41" t="s">
        <v>350</v>
      </c>
      <c r="I1758" s="38" t="e">
        <f t="shared" si="378"/>
        <v>#N/A</v>
      </c>
      <c r="J1758" s="38" t="e">
        <f t="shared" si="379"/>
        <v>#N/A</v>
      </c>
      <c r="K1758" s="41" t="s">
        <v>348</v>
      </c>
      <c r="L1758" s="38">
        <f t="shared" si="380"/>
        <v>1.7500000000000002E-2</v>
      </c>
      <c r="M1758" s="38" t="e">
        <f t="shared" ca="1" si="381"/>
        <v>#N/A</v>
      </c>
      <c r="N1758" s="38" t="e">
        <f ca="1">VLOOKUP(B1758,$C$7:$T1756,13,FALSE)</f>
        <v>#N/A</v>
      </c>
      <c r="O1758" s="38" t="e">
        <f t="shared" ca="1" si="382"/>
        <v>#N/A</v>
      </c>
      <c r="P1758" s="38" t="e">
        <f t="shared" ca="1" si="383"/>
        <v>#N/A</v>
      </c>
      <c r="Q1758" s="38" t="e">
        <f t="shared" ca="1" si="384"/>
        <v>#N/A</v>
      </c>
      <c r="R1758" s="38">
        <f t="shared" si="385"/>
        <v>6000</v>
      </c>
      <c r="S1758" s="38" t="e">
        <f t="shared" ca="1" si="386"/>
        <v>#N/A</v>
      </c>
      <c r="T1758" s="38" t="e">
        <f t="shared" si="387"/>
        <v>#N/A</v>
      </c>
    </row>
    <row r="1759" spans="2:20" x14ac:dyDescent="0.25">
      <c r="B1759" s="38" t="e">
        <f t="shared" ca="1" si="374"/>
        <v>#N/A</v>
      </c>
      <c r="C1759" s="40">
        <f>Кабельный_журнал!P1725</f>
        <v>0</v>
      </c>
      <c r="D1759" s="38" t="e">
        <f t="shared" ca="1" si="375"/>
        <v>#N/A</v>
      </c>
      <c r="E1759" s="41" t="s">
        <v>351</v>
      </c>
      <c r="F1759" s="38" t="e">
        <f t="shared" ca="1" si="376"/>
        <v>#N/A</v>
      </c>
      <c r="G1759" s="38" t="e">
        <f t="shared" si="377"/>
        <v>#N/A</v>
      </c>
      <c r="H1759" s="41" t="s">
        <v>350</v>
      </c>
      <c r="I1759" s="38" t="e">
        <f t="shared" si="378"/>
        <v>#N/A</v>
      </c>
      <c r="J1759" s="38" t="e">
        <f t="shared" si="379"/>
        <v>#N/A</v>
      </c>
      <c r="K1759" s="41" t="s">
        <v>348</v>
      </c>
      <c r="L1759" s="38">
        <f t="shared" si="380"/>
        <v>1.7500000000000002E-2</v>
      </c>
      <c r="M1759" s="38" t="e">
        <f t="shared" ca="1" si="381"/>
        <v>#N/A</v>
      </c>
      <c r="N1759" s="38" t="e">
        <f ca="1">VLOOKUP(B1759,$C$7:$T1757,13,FALSE)</f>
        <v>#N/A</v>
      </c>
      <c r="O1759" s="38" t="e">
        <f t="shared" ca="1" si="382"/>
        <v>#N/A</v>
      </c>
      <c r="P1759" s="38" t="e">
        <f t="shared" ca="1" si="383"/>
        <v>#N/A</v>
      </c>
      <c r="Q1759" s="38" t="e">
        <f t="shared" ca="1" si="384"/>
        <v>#N/A</v>
      </c>
      <c r="R1759" s="38">
        <f t="shared" si="385"/>
        <v>6000</v>
      </c>
      <c r="S1759" s="38" t="e">
        <f t="shared" ca="1" si="386"/>
        <v>#N/A</v>
      </c>
      <c r="T1759" s="38" t="e">
        <f t="shared" si="387"/>
        <v>#N/A</v>
      </c>
    </row>
    <row r="1760" spans="2:20" x14ac:dyDescent="0.25">
      <c r="B1760" s="38" t="e">
        <f t="shared" ca="1" si="374"/>
        <v>#N/A</v>
      </c>
      <c r="C1760" s="40">
        <f>Кабельный_журнал!P1726</f>
        <v>0</v>
      </c>
      <c r="D1760" s="38" t="e">
        <f t="shared" ca="1" si="375"/>
        <v>#N/A</v>
      </c>
      <c r="E1760" s="41" t="s">
        <v>351</v>
      </c>
      <c r="F1760" s="38" t="e">
        <f t="shared" ca="1" si="376"/>
        <v>#N/A</v>
      </c>
      <c r="G1760" s="38" t="e">
        <f t="shared" si="377"/>
        <v>#N/A</v>
      </c>
      <c r="H1760" s="41" t="s">
        <v>350</v>
      </c>
      <c r="I1760" s="38" t="e">
        <f t="shared" si="378"/>
        <v>#N/A</v>
      </c>
      <c r="J1760" s="38" t="e">
        <f t="shared" si="379"/>
        <v>#N/A</v>
      </c>
      <c r="K1760" s="41" t="s">
        <v>348</v>
      </c>
      <c r="L1760" s="38">
        <f t="shared" si="380"/>
        <v>1.7500000000000002E-2</v>
      </c>
      <c r="M1760" s="38" t="e">
        <f t="shared" ca="1" si="381"/>
        <v>#N/A</v>
      </c>
      <c r="N1760" s="38" t="e">
        <f ca="1">VLOOKUP(B1760,$C$7:$T1758,13,FALSE)</f>
        <v>#N/A</v>
      </c>
      <c r="O1760" s="38" t="e">
        <f t="shared" ca="1" si="382"/>
        <v>#N/A</v>
      </c>
      <c r="P1760" s="38" t="e">
        <f t="shared" ca="1" si="383"/>
        <v>#N/A</v>
      </c>
      <c r="Q1760" s="38" t="e">
        <f t="shared" ca="1" si="384"/>
        <v>#N/A</v>
      </c>
      <c r="R1760" s="38">
        <f t="shared" si="385"/>
        <v>6000</v>
      </c>
      <c r="S1760" s="38" t="e">
        <f t="shared" ca="1" si="386"/>
        <v>#N/A</v>
      </c>
      <c r="T1760" s="38" t="e">
        <f t="shared" si="387"/>
        <v>#N/A</v>
      </c>
    </row>
    <row r="1761" spans="2:20" x14ac:dyDescent="0.25">
      <c r="B1761" s="38" t="e">
        <f t="shared" ca="1" si="374"/>
        <v>#N/A</v>
      </c>
      <c r="C1761" s="40">
        <f>Кабельный_журнал!P1727</f>
        <v>0</v>
      </c>
      <c r="D1761" s="38" t="e">
        <f t="shared" ca="1" si="375"/>
        <v>#N/A</v>
      </c>
      <c r="E1761" s="41" t="s">
        <v>351</v>
      </c>
      <c r="F1761" s="38" t="e">
        <f t="shared" ca="1" si="376"/>
        <v>#N/A</v>
      </c>
      <c r="G1761" s="38" t="e">
        <f t="shared" si="377"/>
        <v>#N/A</v>
      </c>
      <c r="H1761" s="41" t="s">
        <v>350</v>
      </c>
      <c r="I1761" s="38" t="e">
        <f t="shared" si="378"/>
        <v>#N/A</v>
      </c>
      <c r="J1761" s="38" t="e">
        <f t="shared" si="379"/>
        <v>#N/A</v>
      </c>
      <c r="K1761" s="41" t="s">
        <v>348</v>
      </c>
      <c r="L1761" s="38">
        <f t="shared" si="380"/>
        <v>1.7500000000000002E-2</v>
      </c>
      <c r="M1761" s="38" t="e">
        <f t="shared" ca="1" si="381"/>
        <v>#N/A</v>
      </c>
      <c r="N1761" s="38" t="e">
        <f ca="1">VLOOKUP(B1761,$C$7:$T1759,13,FALSE)</f>
        <v>#N/A</v>
      </c>
      <c r="O1761" s="38" t="e">
        <f t="shared" ca="1" si="382"/>
        <v>#N/A</v>
      </c>
      <c r="P1761" s="38" t="e">
        <f t="shared" ca="1" si="383"/>
        <v>#N/A</v>
      </c>
      <c r="Q1761" s="38" t="e">
        <f t="shared" ca="1" si="384"/>
        <v>#N/A</v>
      </c>
      <c r="R1761" s="38">
        <f t="shared" si="385"/>
        <v>6000</v>
      </c>
      <c r="S1761" s="38" t="e">
        <f t="shared" ca="1" si="386"/>
        <v>#N/A</v>
      </c>
      <c r="T1761" s="38" t="e">
        <f t="shared" si="387"/>
        <v>#N/A</v>
      </c>
    </row>
    <row r="1762" spans="2:20" x14ac:dyDescent="0.25">
      <c r="B1762" s="38" t="e">
        <f t="shared" ca="1" si="374"/>
        <v>#N/A</v>
      </c>
      <c r="C1762" s="40">
        <f>Кабельный_журнал!P1728</f>
        <v>0</v>
      </c>
      <c r="D1762" s="38" t="e">
        <f t="shared" ca="1" si="375"/>
        <v>#N/A</v>
      </c>
      <c r="E1762" s="41" t="s">
        <v>351</v>
      </c>
      <c r="F1762" s="38" t="e">
        <f t="shared" ca="1" si="376"/>
        <v>#N/A</v>
      </c>
      <c r="G1762" s="38" t="e">
        <f t="shared" si="377"/>
        <v>#N/A</v>
      </c>
      <c r="H1762" s="41" t="s">
        <v>350</v>
      </c>
      <c r="I1762" s="38" t="e">
        <f t="shared" si="378"/>
        <v>#N/A</v>
      </c>
      <c r="J1762" s="38" t="e">
        <f t="shared" si="379"/>
        <v>#N/A</v>
      </c>
      <c r="K1762" s="41" t="s">
        <v>348</v>
      </c>
      <c r="L1762" s="38">
        <f t="shared" si="380"/>
        <v>1.7500000000000002E-2</v>
      </c>
      <c r="M1762" s="38" t="e">
        <f t="shared" ca="1" si="381"/>
        <v>#N/A</v>
      </c>
      <c r="N1762" s="38" t="e">
        <f ca="1">VLOOKUP(B1762,$C$7:$T1760,13,FALSE)</f>
        <v>#N/A</v>
      </c>
      <c r="O1762" s="38" t="e">
        <f t="shared" ca="1" si="382"/>
        <v>#N/A</v>
      </c>
      <c r="P1762" s="38" t="e">
        <f t="shared" ca="1" si="383"/>
        <v>#N/A</v>
      </c>
      <c r="Q1762" s="38" t="e">
        <f t="shared" ca="1" si="384"/>
        <v>#N/A</v>
      </c>
      <c r="R1762" s="38">
        <f t="shared" si="385"/>
        <v>6000</v>
      </c>
      <c r="S1762" s="38" t="e">
        <f t="shared" ca="1" si="386"/>
        <v>#N/A</v>
      </c>
      <c r="T1762" s="38" t="e">
        <f t="shared" si="387"/>
        <v>#N/A</v>
      </c>
    </row>
    <row r="1763" spans="2:20" x14ac:dyDescent="0.25">
      <c r="B1763" s="38" t="e">
        <f t="shared" ca="1" si="374"/>
        <v>#N/A</v>
      </c>
      <c r="C1763" s="40">
        <f>Кабельный_журнал!P1729</f>
        <v>0</v>
      </c>
      <c r="D1763" s="38" t="e">
        <f t="shared" ca="1" si="375"/>
        <v>#N/A</v>
      </c>
      <c r="E1763" s="41" t="s">
        <v>351</v>
      </c>
      <c r="F1763" s="38" t="e">
        <f t="shared" ca="1" si="376"/>
        <v>#N/A</v>
      </c>
      <c r="G1763" s="38" t="e">
        <f t="shared" si="377"/>
        <v>#N/A</v>
      </c>
      <c r="H1763" s="41" t="s">
        <v>350</v>
      </c>
      <c r="I1763" s="38" t="e">
        <f t="shared" si="378"/>
        <v>#N/A</v>
      </c>
      <c r="J1763" s="38" t="e">
        <f t="shared" si="379"/>
        <v>#N/A</v>
      </c>
      <c r="K1763" s="41" t="s">
        <v>348</v>
      </c>
      <c r="L1763" s="38">
        <f t="shared" si="380"/>
        <v>1.7500000000000002E-2</v>
      </c>
      <c r="M1763" s="38" t="e">
        <f t="shared" ca="1" si="381"/>
        <v>#N/A</v>
      </c>
      <c r="N1763" s="38" t="e">
        <f ca="1">VLOOKUP(B1763,$C$7:$T1761,13,FALSE)</f>
        <v>#N/A</v>
      </c>
      <c r="O1763" s="38" t="e">
        <f t="shared" ca="1" si="382"/>
        <v>#N/A</v>
      </c>
      <c r="P1763" s="38" t="e">
        <f t="shared" ca="1" si="383"/>
        <v>#N/A</v>
      </c>
      <c r="Q1763" s="38" t="e">
        <f t="shared" ca="1" si="384"/>
        <v>#N/A</v>
      </c>
      <c r="R1763" s="38">
        <f t="shared" si="385"/>
        <v>6000</v>
      </c>
      <c r="S1763" s="38" t="e">
        <f t="shared" ca="1" si="386"/>
        <v>#N/A</v>
      </c>
      <c r="T1763" s="38" t="e">
        <f t="shared" si="387"/>
        <v>#N/A</v>
      </c>
    </row>
    <row r="1764" spans="2:20" x14ac:dyDescent="0.25">
      <c r="B1764" s="38" t="e">
        <f t="shared" ca="1" si="374"/>
        <v>#N/A</v>
      </c>
      <c r="C1764" s="40">
        <f>Кабельный_журнал!P1730</f>
        <v>0</v>
      </c>
      <c r="D1764" s="38" t="e">
        <f t="shared" ca="1" si="375"/>
        <v>#N/A</v>
      </c>
      <c r="E1764" s="41" t="s">
        <v>351</v>
      </c>
      <c r="F1764" s="38" t="e">
        <f t="shared" ca="1" si="376"/>
        <v>#N/A</v>
      </c>
      <c r="G1764" s="38" t="e">
        <f t="shared" si="377"/>
        <v>#N/A</v>
      </c>
      <c r="H1764" s="41" t="s">
        <v>350</v>
      </c>
      <c r="I1764" s="38" t="e">
        <f t="shared" si="378"/>
        <v>#N/A</v>
      </c>
      <c r="J1764" s="38" t="e">
        <f t="shared" si="379"/>
        <v>#N/A</v>
      </c>
      <c r="K1764" s="41" t="s">
        <v>348</v>
      </c>
      <c r="L1764" s="38">
        <f t="shared" si="380"/>
        <v>1.7500000000000002E-2</v>
      </c>
      <c r="M1764" s="38" t="e">
        <f t="shared" ca="1" si="381"/>
        <v>#N/A</v>
      </c>
      <c r="N1764" s="38" t="e">
        <f ca="1">VLOOKUP(B1764,$C$7:$T1762,13,FALSE)</f>
        <v>#N/A</v>
      </c>
      <c r="O1764" s="38" t="e">
        <f t="shared" ca="1" si="382"/>
        <v>#N/A</v>
      </c>
      <c r="P1764" s="38" t="e">
        <f t="shared" ca="1" si="383"/>
        <v>#N/A</v>
      </c>
      <c r="Q1764" s="38" t="e">
        <f t="shared" ca="1" si="384"/>
        <v>#N/A</v>
      </c>
      <c r="R1764" s="38">
        <f t="shared" si="385"/>
        <v>6000</v>
      </c>
      <c r="S1764" s="38" t="e">
        <f t="shared" ca="1" si="386"/>
        <v>#N/A</v>
      </c>
      <c r="T1764" s="38" t="e">
        <f t="shared" si="387"/>
        <v>#N/A</v>
      </c>
    </row>
    <row r="1765" spans="2:20" x14ac:dyDescent="0.25">
      <c r="B1765" s="38" t="e">
        <f t="shared" ca="1" si="374"/>
        <v>#N/A</v>
      </c>
      <c r="C1765" s="40">
        <f>Кабельный_журнал!P1731</f>
        <v>0</v>
      </c>
      <c r="D1765" s="38" t="e">
        <f t="shared" ca="1" si="375"/>
        <v>#N/A</v>
      </c>
      <c r="E1765" s="41" t="s">
        <v>351</v>
      </c>
      <c r="F1765" s="38" t="e">
        <f t="shared" ca="1" si="376"/>
        <v>#N/A</v>
      </c>
      <c r="G1765" s="38" t="e">
        <f t="shared" si="377"/>
        <v>#N/A</v>
      </c>
      <c r="H1765" s="41" t="s">
        <v>350</v>
      </c>
      <c r="I1765" s="38" t="e">
        <f t="shared" si="378"/>
        <v>#N/A</v>
      </c>
      <c r="J1765" s="38" t="e">
        <f t="shared" si="379"/>
        <v>#N/A</v>
      </c>
      <c r="K1765" s="41" t="s">
        <v>348</v>
      </c>
      <c r="L1765" s="38">
        <f t="shared" si="380"/>
        <v>1.7500000000000002E-2</v>
      </c>
      <c r="M1765" s="38" t="e">
        <f t="shared" ca="1" si="381"/>
        <v>#N/A</v>
      </c>
      <c r="N1765" s="38" t="e">
        <f ca="1">VLOOKUP(B1765,$C$7:$T1763,13,FALSE)</f>
        <v>#N/A</v>
      </c>
      <c r="O1765" s="38" t="e">
        <f t="shared" ca="1" si="382"/>
        <v>#N/A</v>
      </c>
      <c r="P1765" s="38" t="e">
        <f t="shared" ca="1" si="383"/>
        <v>#N/A</v>
      </c>
      <c r="Q1765" s="38" t="e">
        <f t="shared" ca="1" si="384"/>
        <v>#N/A</v>
      </c>
      <c r="R1765" s="38">
        <f t="shared" si="385"/>
        <v>6000</v>
      </c>
      <c r="S1765" s="38" t="e">
        <f t="shared" ca="1" si="386"/>
        <v>#N/A</v>
      </c>
      <c r="T1765" s="38" t="e">
        <f t="shared" si="387"/>
        <v>#N/A</v>
      </c>
    </row>
    <row r="1766" spans="2:20" x14ac:dyDescent="0.25">
      <c r="B1766" s="38" t="e">
        <f t="shared" ca="1" si="374"/>
        <v>#N/A</v>
      </c>
      <c r="C1766" s="40">
        <f>Кабельный_журнал!P1732</f>
        <v>0</v>
      </c>
      <c r="D1766" s="38" t="e">
        <f t="shared" ca="1" si="375"/>
        <v>#N/A</v>
      </c>
      <c r="E1766" s="41" t="s">
        <v>351</v>
      </c>
      <c r="F1766" s="38" t="e">
        <f t="shared" ca="1" si="376"/>
        <v>#N/A</v>
      </c>
      <c r="G1766" s="38" t="e">
        <f t="shared" si="377"/>
        <v>#N/A</v>
      </c>
      <c r="H1766" s="41" t="s">
        <v>350</v>
      </c>
      <c r="I1766" s="38" t="e">
        <f t="shared" si="378"/>
        <v>#N/A</v>
      </c>
      <c r="J1766" s="38" t="e">
        <f t="shared" si="379"/>
        <v>#N/A</v>
      </c>
      <c r="K1766" s="41" t="s">
        <v>348</v>
      </c>
      <c r="L1766" s="38">
        <f t="shared" si="380"/>
        <v>1.7500000000000002E-2</v>
      </c>
      <c r="M1766" s="38" t="e">
        <f t="shared" ca="1" si="381"/>
        <v>#N/A</v>
      </c>
      <c r="N1766" s="38" t="e">
        <f ca="1">VLOOKUP(B1766,$C$7:$T1764,13,FALSE)</f>
        <v>#N/A</v>
      </c>
      <c r="O1766" s="38" t="e">
        <f t="shared" ca="1" si="382"/>
        <v>#N/A</v>
      </c>
      <c r="P1766" s="38" t="e">
        <f t="shared" ca="1" si="383"/>
        <v>#N/A</v>
      </c>
      <c r="Q1766" s="38" t="e">
        <f t="shared" ca="1" si="384"/>
        <v>#N/A</v>
      </c>
      <c r="R1766" s="38">
        <f t="shared" si="385"/>
        <v>6000</v>
      </c>
      <c r="S1766" s="38" t="e">
        <f t="shared" ca="1" si="386"/>
        <v>#N/A</v>
      </c>
      <c r="T1766" s="38" t="e">
        <f t="shared" si="387"/>
        <v>#N/A</v>
      </c>
    </row>
    <row r="1767" spans="2:20" x14ac:dyDescent="0.25">
      <c r="B1767" s="38" t="e">
        <f t="shared" ref="B1767:B1830" ca="1" si="388">VLOOKUP(C1767,Кабельный_журнал,2,FALSE)</f>
        <v>#N/A</v>
      </c>
      <c r="C1767" s="40">
        <f>Кабельный_журнал!P1733</f>
        <v>0</v>
      </c>
      <c r="D1767" s="38" t="e">
        <f t="shared" ref="D1767:D1830" ca="1" si="389">B1767&amp;"-"&amp;C1767</f>
        <v>#N/A</v>
      </c>
      <c r="E1767" s="41" t="s">
        <v>351</v>
      </c>
      <c r="F1767" s="38" t="e">
        <f t="shared" ref="F1767:F1830" ca="1" si="390">VLOOKUP(C1767,Кабельный_журнал,8,FALSE)</f>
        <v>#N/A</v>
      </c>
      <c r="G1767" s="38" t="e">
        <f t="shared" ref="G1767:G1830" si="391">VLOOKUP(C1767,Исходные_данные,21,FALSE)</f>
        <v>#N/A</v>
      </c>
      <c r="H1767" s="41" t="s">
        <v>350</v>
      </c>
      <c r="I1767" s="38" t="e">
        <f t="shared" ref="I1767:I1830" si="392">VLOOKUP(C1767,Исходные_данные,22,FALSE)</f>
        <v>#N/A</v>
      </c>
      <c r="J1767" s="38" t="e">
        <f t="shared" ref="J1767:J1830" si="393">I1767</f>
        <v>#N/A</v>
      </c>
      <c r="K1767" s="41" t="s">
        <v>348</v>
      </c>
      <c r="L1767" s="38">
        <f t="shared" ref="L1767:L1830" si="394">VLOOKUP(K1767,$K$2:$L$3,2,FALSE)</f>
        <v>1.7500000000000002E-2</v>
      </c>
      <c r="M1767" s="38" t="e">
        <f t="shared" ref="M1767:M1830" ca="1" si="395">L1767*F1767*(1/I1767+1/J1767)</f>
        <v>#N/A</v>
      </c>
      <c r="N1767" s="38" t="e">
        <f ca="1">VLOOKUP(B1767,$C$7:$T1765,13,FALSE)</f>
        <v>#N/A</v>
      </c>
      <c r="O1767" s="38" t="e">
        <f t="shared" ref="O1767:O1830" ca="1" si="396">L1767+M1767</f>
        <v>#N/A</v>
      </c>
      <c r="P1767" s="38" t="e">
        <f t="shared" ref="P1767:P1830" ca="1" si="397">220/O1767</f>
        <v>#N/A</v>
      </c>
      <c r="Q1767" s="38" t="e">
        <f t="shared" ref="Q1767:Q1830" ca="1" si="398">O1767/G1767</f>
        <v>#N/A</v>
      </c>
      <c r="R1767" s="38">
        <f t="shared" ref="R1767:R1830" si="399">VLOOKUP(H1767,$W$2:$Y$12,3,FALSE)</f>
        <v>6000</v>
      </c>
      <c r="S1767" s="38" t="e">
        <f t="shared" ref="S1767:S1830" ca="1" si="400">_xlfn.IFS(E1767="щит",IF(P1767&gt;R1767,"Увел сеч",IF(T1767&gt;P1767,"Увел сеч","tср&lt;5с")),E1767="потреб",IF(P1767&gt;R1767,"Увел сеч",IF(T1767&gt;P1767,"Увел сеч","tср&lt;0.4с")))</f>
        <v>#N/A</v>
      </c>
      <c r="T1767" s="38" t="e">
        <f t="shared" ref="T1767:T1830" si="401">G1767*VLOOKUP(H1767,$W$2:$Y$12,2,FALSE)</f>
        <v>#N/A</v>
      </c>
    </row>
    <row r="1768" spans="2:20" x14ac:dyDescent="0.25">
      <c r="B1768" s="38" t="e">
        <f t="shared" ca="1" si="388"/>
        <v>#N/A</v>
      </c>
      <c r="C1768" s="40">
        <f>Кабельный_журнал!P1734</f>
        <v>0</v>
      </c>
      <c r="D1768" s="38" t="e">
        <f t="shared" ca="1" si="389"/>
        <v>#N/A</v>
      </c>
      <c r="E1768" s="41" t="s">
        <v>351</v>
      </c>
      <c r="F1768" s="38" t="e">
        <f t="shared" ca="1" si="390"/>
        <v>#N/A</v>
      </c>
      <c r="G1768" s="38" t="e">
        <f t="shared" si="391"/>
        <v>#N/A</v>
      </c>
      <c r="H1768" s="41" t="s">
        <v>350</v>
      </c>
      <c r="I1768" s="38" t="e">
        <f t="shared" si="392"/>
        <v>#N/A</v>
      </c>
      <c r="J1768" s="38" t="e">
        <f t="shared" si="393"/>
        <v>#N/A</v>
      </c>
      <c r="K1768" s="41" t="s">
        <v>348</v>
      </c>
      <c r="L1768" s="38">
        <f t="shared" si="394"/>
        <v>1.7500000000000002E-2</v>
      </c>
      <c r="M1768" s="38" t="e">
        <f t="shared" ca="1" si="395"/>
        <v>#N/A</v>
      </c>
      <c r="N1768" s="38" t="e">
        <f ca="1">VLOOKUP(B1768,$C$7:$T1766,13,FALSE)</f>
        <v>#N/A</v>
      </c>
      <c r="O1768" s="38" t="e">
        <f t="shared" ca="1" si="396"/>
        <v>#N/A</v>
      </c>
      <c r="P1768" s="38" t="e">
        <f t="shared" ca="1" si="397"/>
        <v>#N/A</v>
      </c>
      <c r="Q1768" s="38" t="e">
        <f t="shared" ca="1" si="398"/>
        <v>#N/A</v>
      </c>
      <c r="R1768" s="38">
        <f t="shared" si="399"/>
        <v>6000</v>
      </c>
      <c r="S1768" s="38" t="e">
        <f t="shared" ca="1" si="400"/>
        <v>#N/A</v>
      </c>
      <c r="T1768" s="38" t="e">
        <f t="shared" si="401"/>
        <v>#N/A</v>
      </c>
    </row>
    <row r="1769" spans="2:20" x14ac:dyDescent="0.25">
      <c r="B1769" s="38" t="e">
        <f t="shared" ca="1" si="388"/>
        <v>#N/A</v>
      </c>
      <c r="C1769" s="40">
        <f>Кабельный_журнал!P1735</f>
        <v>0</v>
      </c>
      <c r="D1769" s="38" t="e">
        <f t="shared" ca="1" si="389"/>
        <v>#N/A</v>
      </c>
      <c r="E1769" s="41" t="s">
        <v>351</v>
      </c>
      <c r="F1769" s="38" t="e">
        <f t="shared" ca="1" si="390"/>
        <v>#N/A</v>
      </c>
      <c r="G1769" s="38" t="e">
        <f t="shared" si="391"/>
        <v>#N/A</v>
      </c>
      <c r="H1769" s="41" t="s">
        <v>350</v>
      </c>
      <c r="I1769" s="38" t="e">
        <f t="shared" si="392"/>
        <v>#N/A</v>
      </c>
      <c r="J1769" s="38" t="e">
        <f t="shared" si="393"/>
        <v>#N/A</v>
      </c>
      <c r="K1769" s="41" t="s">
        <v>348</v>
      </c>
      <c r="L1769" s="38">
        <f t="shared" si="394"/>
        <v>1.7500000000000002E-2</v>
      </c>
      <c r="M1769" s="38" t="e">
        <f t="shared" ca="1" si="395"/>
        <v>#N/A</v>
      </c>
      <c r="N1769" s="38" t="e">
        <f ca="1">VLOOKUP(B1769,$C$7:$T1767,13,FALSE)</f>
        <v>#N/A</v>
      </c>
      <c r="O1769" s="38" t="e">
        <f t="shared" ca="1" si="396"/>
        <v>#N/A</v>
      </c>
      <c r="P1769" s="38" t="e">
        <f t="shared" ca="1" si="397"/>
        <v>#N/A</v>
      </c>
      <c r="Q1769" s="38" t="e">
        <f t="shared" ca="1" si="398"/>
        <v>#N/A</v>
      </c>
      <c r="R1769" s="38">
        <f t="shared" si="399"/>
        <v>6000</v>
      </c>
      <c r="S1769" s="38" t="e">
        <f t="shared" ca="1" si="400"/>
        <v>#N/A</v>
      </c>
      <c r="T1769" s="38" t="e">
        <f t="shared" si="401"/>
        <v>#N/A</v>
      </c>
    </row>
    <row r="1770" spans="2:20" x14ac:dyDescent="0.25">
      <c r="B1770" s="38" t="e">
        <f t="shared" ca="1" si="388"/>
        <v>#N/A</v>
      </c>
      <c r="C1770" s="40">
        <f>Кабельный_журнал!P1736</f>
        <v>0</v>
      </c>
      <c r="D1770" s="38" t="e">
        <f t="shared" ca="1" si="389"/>
        <v>#N/A</v>
      </c>
      <c r="E1770" s="41" t="s">
        <v>351</v>
      </c>
      <c r="F1770" s="38" t="e">
        <f t="shared" ca="1" si="390"/>
        <v>#N/A</v>
      </c>
      <c r="G1770" s="38" t="e">
        <f t="shared" si="391"/>
        <v>#N/A</v>
      </c>
      <c r="H1770" s="41" t="s">
        <v>350</v>
      </c>
      <c r="I1770" s="38" t="e">
        <f t="shared" si="392"/>
        <v>#N/A</v>
      </c>
      <c r="J1770" s="38" t="e">
        <f t="shared" si="393"/>
        <v>#N/A</v>
      </c>
      <c r="K1770" s="41" t="s">
        <v>348</v>
      </c>
      <c r="L1770" s="38">
        <f t="shared" si="394"/>
        <v>1.7500000000000002E-2</v>
      </c>
      <c r="M1770" s="38" t="e">
        <f t="shared" ca="1" si="395"/>
        <v>#N/A</v>
      </c>
      <c r="N1770" s="38" t="e">
        <f ca="1">VLOOKUP(B1770,$C$7:$T1768,13,FALSE)</f>
        <v>#N/A</v>
      </c>
      <c r="O1770" s="38" t="e">
        <f t="shared" ca="1" si="396"/>
        <v>#N/A</v>
      </c>
      <c r="P1770" s="38" t="e">
        <f t="shared" ca="1" si="397"/>
        <v>#N/A</v>
      </c>
      <c r="Q1770" s="38" t="e">
        <f t="shared" ca="1" si="398"/>
        <v>#N/A</v>
      </c>
      <c r="R1770" s="38">
        <f t="shared" si="399"/>
        <v>6000</v>
      </c>
      <c r="S1770" s="38" t="e">
        <f t="shared" ca="1" si="400"/>
        <v>#N/A</v>
      </c>
      <c r="T1770" s="38" t="e">
        <f t="shared" si="401"/>
        <v>#N/A</v>
      </c>
    </row>
    <row r="1771" spans="2:20" x14ac:dyDescent="0.25">
      <c r="B1771" s="38" t="e">
        <f t="shared" ca="1" si="388"/>
        <v>#N/A</v>
      </c>
      <c r="C1771" s="40">
        <f>Кабельный_журнал!P1737</f>
        <v>0</v>
      </c>
      <c r="D1771" s="38" t="e">
        <f t="shared" ca="1" si="389"/>
        <v>#N/A</v>
      </c>
      <c r="E1771" s="41" t="s">
        <v>351</v>
      </c>
      <c r="F1771" s="38" t="e">
        <f t="shared" ca="1" si="390"/>
        <v>#N/A</v>
      </c>
      <c r="G1771" s="38" t="e">
        <f t="shared" si="391"/>
        <v>#N/A</v>
      </c>
      <c r="H1771" s="41" t="s">
        <v>350</v>
      </c>
      <c r="I1771" s="38" t="e">
        <f t="shared" si="392"/>
        <v>#N/A</v>
      </c>
      <c r="J1771" s="38" t="e">
        <f t="shared" si="393"/>
        <v>#N/A</v>
      </c>
      <c r="K1771" s="41" t="s">
        <v>348</v>
      </c>
      <c r="L1771" s="38">
        <f t="shared" si="394"/>
        <v>1.7500000000000002E-2</v>
      </c>
      <c r="M1771" s="38" t="e">
        <f t="shared" ca="1" si="395"/>
        <v>#N/A</v>
      </c>
      <c r="N1771" s="38" t="e">
        <f ca="1">VLOOKUP(B1771,$C$7:$T1769,13,FALSE)</f>
        <v>#N/A</v>
      </c>
      <c r="O1771" s="38" t="e">
        <f t="shared" ca="1" si="396"/>
        <v>#N/A</v>
      </c>
      <c r="P1771" s="38" t="e">
        <f t="shared" ca="1" si="397"/>
        <v>#N/A</v>
      </c>
      <c r="Q1771" s="38" t="e">
        <f t="shared" ca="1" si="398"/>
        <v>#N/A</v>
      </c>
      <c r="R1771" s="38">
        <f t="shared" si="399"/>
        <v>6000</v>
      </c>
      <c r="S1771" s="38" t="e">
        <f t="shared" ca="1" si="400"/>
        <v>#N/A</v>
      </c>
      <c r="T1771" s="38" t="e">
        <f t="shared" si="401"/>
        <v>#N/A</v>
      </c>
    </row>
    <row r="1772" spans="2:20" x14ac:dyDescent="0.25">
      <c r="B1772" s="38" t="e">
        <f t="shared" ca="1" si="388"/>
        <v>#N/A</v>
      </c>
      <c r="C1772" s="40">
        <f>Кабельный_журнал!P1738</f>
        <v>0</v>
      </c>
      <c r="D1772" s="38" t="e">
        <f t="shared" ca="1" si="389"/>
        <v>#N/A</v>
      </c>
      <c r="E1772" s="41" t="s">
        <v>351</v>
      </c>
      <c r="F1772" s="38" t="e">
        <f t="shared" ca="1" si="390"/>
        <v>#N/A</v>
      </c>
      <c r="G1772" s="38" t="e">
        <f t="shared" si="391"/>
        <v>#N/A</v>
      </c>
      <c r="H1772" s="41" t="s">
        <v>350</v>
      </c>
      <c r="I1772" s="38" t="e">
        <f t="shared" si="392"/>
        <v>#N/A</v>
      </c>
      <c r="J1772" s="38" t="e">
        <f t="shared" si="393"/>
        <v>#N/A</v>
      </c>
      <c r="K1772" s="41" t="s">
        <v>348</v>
      </c>
      <c r="L1772" s="38">
        <f t="shared" si="394"/>
        <v>1.7500000000000002E-2</v>
      </c>
      <c r="M1772" s="38" t="e">
        <f t="shared" ca="1" si="395"/>
        <v>#N/A</v>
      </c>
      <c r="N1772" s="38" t="e">
        <f ca="1">VLOOKUP(B1772,$C$7:$T1770,13,FALSE)</f>
        <v>#N/A</v>
      </c>
      <c r="O1772" s="38" t="e">
        <f t="shared" ca="1" si="396"/>
        <v>#N/A</v>
      </c>
      <c r="P1772" s="38" t="e">
        <f t="shared" ca="1" si="397"/>
        <v>#N/A</v>
      </c>
      <c r="Q1772" s="38" t="e">
        <f t="shared" ca="1" si="398"/>
        <v>#N/A</v>
      </c>
      <c r="R1772" s="38">
        <f t="shared" si="399"/>
        <v>6000</v>
      </c>
      <c r="S1772" s="38" t="e">
        <f t="shared" ca="1" si="400"/>
        <v>#N/A</v>
      </c>
      <c r="T1772" s="38" t="e">
        <f t="shared" si="401"/>
        <v>#N/A</v>
      </c>
    </row>
    <row r="1773" spans="2:20" x14ac:dyDescent="0.25">
      <c r="B1773" s="38" t="e">
        <f t="shared" ca="1" si="388"/>
        <v>#N/A</v>
      </c>
      <c r="C1773" s="40">
        <f>Кабельный_журнал!P1739</f>
        <v>0</v>
      </c>
      <c r="D1773" s="38" t="e">
        <f t="shared" ca="1" si="389"/>
        <v>#N/A</v>
      </c>
      <c r="E1773" s="41" t="s">
        <v>351</v>
      </c>
      <c r="F1773" s="38" t="e">
        <f t="shared" ca="1" si="390"/>
        <v>#N/A</v>
      </c>
      <c r="G1773" s="38" t="e">
        <f t="shared" si="391"/>
        <v>#N/A</v>
      </c>
      <c r="H1773" s="41" t="s">
        <v>350</v>
      </c>
      <c r="I1773" s="38" t="e">
        <f t="shared" si="392"/>
        <v>#N/A</v>
      </c>
      <c r="J1773" s="38" t="e">
        <f t="shared" si="393"/>
        <v>#N/A</v>
      </c>
      <c r="K1773" s="41" t="s">
        <v>348</v>
      </c>
      <c r="L1773" s="38">
        <f t="shared" si="394"/>
        <v>1.7500000000000002E-2</v>
      </c>
      <c r="M1773" s="38" t="e">
        <f t="shared" ca="1" si="395"/>
        <v>#N/A</v>
      </c>
      <c r="N1773" s="38" t="e">
        <f ca="1">VLOOKUP(B1773,$C$7:$T1771,13,FALSE)</f>
        <v>#N/A</v>
      </c>
      <c r="O1773" s="38" t="e">
        <f t="shared" ca="1" si="396"/>
        <v>#N/A</v>
      </c>
      <c r="P1773" s="38" t="e">
        <f t="shared" ca="1" si="397"/>
        <v>#N/A</v>
      </c>
      <c r="Q1773" s="38" t="e">
        <f t="shared" ca="1" si="398"/>
        <v>#N/A</v>
      </c>
      <c r="R1773" s="38">
        <f t="shared" si="399"/>
        <v>6000</v>
      </c>
      <c r="S1773" s="38" t="e">
        <f t="shared" ca="1" si="400"/>
        <v>#N/A</v>
      </c>
      <c r="T1773" s="38" t="e">
        <f t="shared" si="401"/>
        <v>#N/A</v>
      </c>
    </row>
    <row r="1774" spans="2:20" x14ac:dyDescent="0.25">
      <c r="B1774" s="38" t="e">
        <f t="shared" ca="1" si="388"/>
        <v>#N/A</v>
      </c>
      <c r="C1774" s="40">
        <f>Кабельный_журнал!P1740</f>
        <v>0</v>
      </c>
      <c r="D1774" s="38" t="e">
        <f t="shared" ca="1" si="389"/>
        <v>#N/A</v>
      </c>
      <c r="E1774" s="41" t="s">
        <v>351</v>
      </c>
      <c r="F1774" s="38" t="e">
        <f t="shared" ca="1" si="390"/>
        <v>#N/A</v>
      </c>
      <c r="G1774" s="38" t="e">
        <f t="shared" si="391"/>
        <v>#N/A</v>
      </c>
      <c r="H1774" s="41" t="s">
        <v>350</v>
      </c>
      <c r="I1774" s="38" t="e">
        <f t="shared" si="392"/>
        <v>#N/A</v>
      </c>
      <c r="J1774" s="38" t="e">
        <f t="shared" si="393"/>
        <v>#N/A</v>
      </c>
      <c r="K1774" s="41" t="s">
        <v>348</v>
      </c>
      <c r="L1774" s="38">
        <f t="shared" si="394"/>
        <v>1.7500000000000002E-2</v>
      </c>
      <c r="M1774" s="38" t="e">
        <f t="shared" ca="1" si="395"/>
        <v>#N/A</v>
      </c>
      <c r="N1774" s="38" t="e">
        <f ca="1">VLOOKUP(B1774,$C$7:$T1772,13,FALSE)</f>
        <v>#N/A</v>
      </c>
      <c r="O1774" s="38" t="e">
        <f t="shared" ca="1" si="396"/>
        <v>#N/A</v>
      </c>
      <c r="P1774" s="38" t="e">
        <f t="shared" ca="1" si="397"/>
        <v>#N/A</v>
      </c>
      <c r="Q1774" s="38" t="e">
        <f t="shared" ca="1" si="398"/>
        <v>#N/A</v>
      </c>
      <c r="R1774" s="38">
        <f t="shared" si="399"/>
        <v>6000</v>
      </c>
      <c r="S1774" s="38" t="e">
        <f t="shared" ca="1" si="400"/>
        <v>#N/A</v>
      </c>
      <c r="T1774" s="38" t="e">
        <f t="shared" si="401"/>
        <v>#N/A</v>
      </c>
    </row>
    <row r="1775" spans="2:20" x14ac:dyDescent="0.25">
      <c r="B1775" s="38" t="e">
        <f t="shared" ca="1" si="388"/>
        <v>#N/A</v>
      </c>
      <c r="C1775" s="40">
        <f>Кабельный_журнал!P1741</f>
        <v>0</v>
      </c>
      <c r="D1775" s="38" t="e">
        <f t="shared" ca="1" si="389"/>
        <v>#N/A</v>
      </c>
      <c r="E1775" s="41" t="s">
        <v>351</v>
      </c>
      <c r="F1775" s="38" t="e">
        <f t="shared" ca="1" si="390"/>
        <v>#N/A</v>
      </c>
      <c r="G1775" s="38" t="e">
        <f t="shared" si="391"/>
        <v>#N/A</v>
      </c>
      <c r="H1775" s="41" t="s">
        <v>350</v>
      </c>
      <c r="I1775" s="38" t="e">
        <f t="shared" si="392"/>
        <v>#N/A</v>
      </c>
      <c r="J1775" s="38" t="e">
        <f t="shared" si="393"/>
        <v>#N/A</v>
      </c>
      <c r="K1775" s="41" t="s">
        <v>348</v>
      </c>
      <c r="L1775" s="38">
        <f t="shared" si="394"/>
        <v>1.7500000000000002E-2</v>
      </c>
      <c r="M1775" s="38" t="e">
        <f t="shared" ca="1" si="395"/>
        <v>#N/A</v>
      </c>
      <c r="N1775" s="38" t="e">
        <f ca="1">VLOOKUP(B1775,$C$7:$T1773,13,FALSE)</f>
        <v>#N/A</v>
      </c>
      <c r="O1775" s="38" t="e">
        <f t="shared" ca="1" si="396"/>
        <v>#N/A</v>
      </c>
      <c r="P1775" s="38" t="e">
        <f t="shared" ca="1" si="397"/>
        <v>#N/A</v>
      </c>
      <c r="Q1775" s="38" t="e">
        <f t="shared" ca="1" si="398"/>
        <v>#N/A</v>
      </c>
      <c r="R1775" s="38">
        <f t="shared" si="399"/>
        <v>6000</v>
      </c>
      <c r="S1775" s="38" t="e">
        <f t="shared" ca="1" si="400"/>
        <v>#N/A</v>
      </c>
      <c r="T1775" s="38" t="e">
        <f t="shared" si="401"/>
        <v>#N/A</v>
      </c>
    </row>
    <row r="1776" spans="2:20" x14ac:dyDescent="0.25">
      <c r="B1776" s="38" t="e">
        <f t="shared" ca="1" si="388"/>
        <v>#N/A</v>
      </c>
      <c r="C1776" s="40">
        <f>Кабельный_журнал!P1742</f>
        <v>0</v>
      </c>
      <c r="D1776" s="38" t="e">
        <f t="shared" ca="1" si="389"/>
        <v>#N/A</v>
      </c>
      <c r="E1776" s="41" t="s">
        <v>351</v>
      </c>
      <c r="F1776" s="38" t="e">
        <f t="shared" ca="1" si="390"/>
        <v>#N/A</v>
      </c>
      <c r="G1776" s="38" t="e">
        <f t="shared" si="391"/>
        <v>#N/A</v>
      </c>
      <c r="H1776" s="41" t="s">
        <v>350</v>
      </c>
      <c r="I1776" s="38" t="e">
        <f t="shared" si="392"/>
        <v>#N/A</v>
      </c>
      <c r="J1776" s="38" t="e">
        <f t="shared" si="393"/>
        <v>#N/A</v>
      </c>
      <c r="K1776" s="41" t="s">
        <v>348</v>
      </c>
      <c r="L1776" s="38">
        <f t="shared" si="394"/>
        <v>1.7500000000000002E-2</v>
      </c>
      <c r="M1776" s="38" t="e">
        <f t="shared" ca="1" si="395"/>
        <v>#N/A</v>
      </c>
      <c r="N1776" s="38" t="e">
        <f ca="1">VLOOKUP(B1776,$C$7:$T1774,13,FALSE)</f>
        <v>#N/A</v>
      </c>
      <c r="O1776" s="38" t="e">
        <f t="shared" ca="1" si="396"/>
        <v>#N/A</v>
      </c>
      <c r="P1776" s="38" t="e">
        <f t="shared" ca="1" si="397"/>
        <v>#N/A</v>
      </c>
      <c r="Q1776" s="38" t="e">
        <f t="shared" ca="1" si="398"/>
        <v>#N/A</v>
      </c>
      <c r="R1776" s="38">
        <f t="shared" si="399"/>
        <v>6000</v>
      </c>
      <c r="S1776" s="38" t="e">
        <f t="shared" ca="1" si="400"/>
        <v>#N/A</v>
      </c>
      <c r="T1776" s="38" t="e">
        <f t="shared" si="401"/>
        <v>#N/A</v>
      </c>
    </row>
    <row r="1777" spans="2:20" x14ac:dyDescent="0.25">
      <c r="B1777" s="38" t="e">
        <f t="shared" ca="1" si="388"/>
        <v>#N/A</v>
      </c>
      <c r="C1777" s="40">
        <f>Кабельный_журнал!P1743</f>
        <v>0</v>
      </c>
      <c r="D1777" s="38" t="e">
        <f t="shared" ca="1" si="389"/>
        <v>#N/A</v>
      </c>
      <c r="E1777" s="41" t="s">
        <v>351</v>
      </c>
      <c r="F1777" s="38" t="e">
        <f t="shared" ca="1" si="390"/>
        <v>#N/A</v>
      </c>
      <c r="G1777" s="38" t="e">
        <f t="shared" si="391"/>
        <v>#N/A</v>
      </c>
      <c r="H1777" s="41" t="s">
        <v>350</v>
      </c>
      <c r="I1777" s="38" t="e">
        <f t="shared" si="392"/>
        <v>#N/A</v>
      </c>
      <c r="J1777" s="38" t="e">
        <f t="shared" si="393"/>
        <v>#N/A</v>
      </c>
      <c r="K1777" s="41" t="s">
        <v>348</v>
      </c>
      <c r="L1777" s="38">
        <f t="shared" si="394"/>
        <v>1.7500000000000002E-2</v>
      </c>
      <c r="M1777" s="38" t="e">
        <f t="shared" ca="1" si="395"/>
        <v>#N/A</v>
      </c>
      <c r="N1777" s="38" t="e">
        <f ca="1">VLOOKUP(B1777,$C$7:$T1775,13,FALSE)</f>
        <v>#N/A</v>
      </c>
      <c r="O1777" s="38" t="e">
        <f t="shared" ca="1" si="396"/>
        <v>#N/A</v>
      </c>
      <c r="P1777" s="38" t="e">
        <f t="shared" ca="1" si="397"/>
        <v>#N/A</v>
      </c>
      <c r="Q1777" s="38" t="e">
        <f t="shared" ca="1" si="398"/>
        <v>#N/A</v>
      </c>
      <c r="R1777" s="38">
        <f t="shared" si="399"/>
        <v>6000</v>
      </c>
      <c r="S1777" s="38" t="e">
        <f t="shared" ca="1" si="400"/>
        <v>#N/A</v>
      </c>
      <c r="T1777" s="38" t="e">
        <f t="shared" si="401"/>
        <v>#N/A</v>
      </c>
    </row>
    <row r="1778" spans="2:20" x14ac:dyDescent="0.25">
      <c r="B1778" s="38" t="e">
        <f t="shared" ca="1" si="388"/>
        <v>#N/A</v>
      </c>
      <c r="C1778" s="40">
        <f>Кабельный_журнал!P1744</f>
        <v>0</v>
      </c>
      <c r="D1778" s="38" t="e">
        <f t="shared" ca="1" si="389"/>
        <v>#N/A</v>
      </c>
      <c r="E1778" s="41" t="s">
        <v>351</v>
      </c>
      <c r="F1778" s="38" t="e">
        <f t="shared" ca="1" si="390"/>
        <v>#N/A</v>
      </c>
      <c r="G1778" s="38" t="e">
        <f t="shared" si="391"/>
        <v>#N/A</v>
      </c>
      <c r="H1778" s="41" t="s">
        <v>350</v>
      </c>
      <c r="I1778" s="38" t="e">
        <f t="shared" si="392"/>
        <v>#N/A</v>
      </c>
      <c r="J1778" s="38" t="e">
        <f t="shared" si="393"/>
        <v>#N/A</v>
      </c>
      <c r="K1778" s="41" t="s">
        <v>348</v>
      </c>
      <c r="L1778" s="38">
        <f t="shared" si="394"/>
        <v>1.7500000000000002E-2</v>
      </c>
      <c r="M1778" s="38" t="e">
        <f t="shared" ca="1" si="395"/>
        <v>#N/A</v>
      </c>
      <c r="N1778" s="38" t="e">
        <f ca="1">VLOOKUP(B1778,$C$7:$T1776,13,FALSE)</f>
        <v>#N/A</v>
      </c>
      <c r="O1778" s="38" t="e">
        <f t="shared" ca="1" si="396"/>
        <v>#N/A</v>
      </c>
      <c r="P1778" s="38" t="e">
        <f t="shared" ca="1" si="397"/>
        <v>#N/A</v>
      </c>
      <c r="Q1778" s="38" t="e">
        <f t="shared" ca="1" si="398"/>
        <v>#N/A</v>
      </c>
      <c r="R1778" s="38">
        <f t="shared" si="399"/>
        <v>6000</v>
      </c>
      <c r="S1778" s="38" t="e">
        <f t="shared" ca="1" si="400"/>
        <v>#N/A</v>
      </c>
      <c r="T1778" s="38" t="e">
        <f t="shared" si="401"/>
        <v>#N/A</v>
      </c>
    </row>
    <row r="1779" spans="2:20" x14ac:dyDescent="0.25">
      <c r="B1779" s="38" t="e">
        <f t="shared" ca="1" si="388"/>
        <v>#N/A</v>
      </c>
      <c r="C1779" s="40">
        <f>Кабельный_журнал!P1745</f>
        <v>0</v>
      </c>
      <c r="D1779" s="38" t="e">
        <f t="shared" ca="1" si="389"/>
        <v>#N/A</v>
      </c>
      <c r="E1779" s="41" t="s">
        <v>351</v>
      </c>
      <c r="F1779" s="38" t="e">
        <f t="shared" ca="1" si="390"/>
        <v>#N/A</v>
      </c>
      <c r="G1779" s="38" t="e">
        <f t="shared" si="391"/>
        <v>#N/A</v>
      </c>
      <c r="H1779" s="41" t="s">
        <v>350</v>
      </c>
      <c r="I1779" s="38" t="e">
        <f t="shared" si="392"/>
        <v>#N/A</v>
      </c>
      <c r="J1779" s="38" t="e">
        <f t="shared" si="393"/>
        <v>#N/A</v>
      </c>
      <c r="K1779" s="41" t="s">
        <v>348</v>
      </c>
      <c r="L1779" s="38">
        <f t="shared" si="394"/>
        <v>1.7500000000000002E-2</v>
      </c>
      <c r="M1779" s="38" t="e">
        <f t="shared" ca="1" si="395"/>
        <v>#N/A</v>
      </c>
      <c r="N1779" s="38" t="e">
        <f ca="1">VLOOKUP(B1779,$C$7:$T1777,13,FALSE)</f>
        <v>#N/A</v>
      </c>
      <c r="O1779" s="38" t="e">
        <f t="shared" ca="1" si="396"/>
        <v>#N/A</v>
      </c>
      <c r="P1779" s="38" t="e">
        <f t="shared" ca="1" si="397"/>
        <v>#N/A</v>
      </c>
      <c r="Q1779" s="38" t="e">
        <f t="shared" ca="1" si="398"/>
        <v>#N/A</v>
      </c>
      <c r="R1779" s="38">
        <f t="shared" si="399"/>
        <v>6000</v>
      </c>
      <c r="S1779" s="38" t="e">
        <f t="shared" ca="1" si="400"/>
        <v>#N/A</v>
      </c>
      <c r="T1779" s="38" t="e">
        <f t="shared" si="401"/>
        <v>#N/A</v>
      </c>
    </row>
    <row r="1780" spans="2:20" x14ac:dyDescent="0.25">
      <c r="B1780" s="38" t="e">
        <f t="shared" ca="1" si="388"/>
        <v>#N/A</v>
      </c>
      <c r="C1780" s="40">
        <f>Кабельный_журнал!P1746</f>
        <v>0</v>
      </c>
      <c r="D1780" s="38" t="e">
        <f t="shared" ca="1" si="389"/>
        <v>#N/A</v>
      </c>
      <c r="E1780" s="41" t="s">
        <v>351</v>
      </c>
      <c r="F1780" s="38" t="e">
        <f t="shared" ca="1" si="390"/>
        <v>#N/A</v>
      </c>
      <c r="G1780" s="38" t="e">
        <f t="shared" si="391"/>
        <v>#N/A</v>
      </c>
      <c r="H1780" s="41" t="s">
        <v>350</v>
      </c>
      <c r="I1780" s="38" t="e">
        <f t="shared" si="392"/>
        <v>#N/A</v>
      </c>
      <c r="J1780" s="38" t="e">
        <f t="shared" si="393"/>
        <v>#N/A</v>
      </c>
      <c r="K1780" s="41" t="s">
        <v>348</v>
      </c>
      <c r="L1780" s="38">
        <f t="shared" si="394"/>
        <v>1.7500000000000002E-2</v>
      </c>
      <c r="M1780" s="38" t="e">
        <f t="shared" ca="1" si="395"/>
        <v>#N/A</v>
      </c>
      <c r="N1780" s="38" t="e">
        <f ca="1">VLOOKUP(B1780,$C$7:$T1778,13,FALSE)</f>
        <v>#N/A</v>
      </c>
      <c r="O1780" s="38" t="e">
        <f t="shared" ca="1" si="396"/>
        <v>#N/A</v>
      </c>
      <c r="P1780" s="38" t="e">
        <f t="shared" ca="1" si="397"/>
        <v>#N/A</v>
      </c>
      <c r="Q1780" s="38" t="e">
        <f t="shared" ca="1" si="398"/>
        <v>#N/A</v>
      </c>
      <c r="R1780" s="38">
        <f t="shared" si="399"/>
        <v>6000</v>
      </c>
      <c r="S1780" s="38" t="e">
        <f t="shared" ca="1" si="400"/>
        <v>#N/A</v>
      </c>
      <c r="T1780" s="38" t="e">
        <f t="shared" si="401"/>
        <v>#N/A</v>
      </c>
    </row>
    <row r="1781" spans="2:20" x14ac:dyDescent="0.25">
      <c r="B1781" s="38" t="e">
        <f t="shared" ca="1" si="388"/>
        <v>#N/A</v>
      </c>
      <c r="C1781" s="40">
        <f>Кабельный_журнал!P1747</f>
        <v>0</v>
      </c>
      <c r="D1781" s="38" t="e">
        <f t="shared" ca="1" si="389"/>
        <v>#N/A</v>
      </c>
      <c r="E1781" s="41" t="s">
        <v>351</v>
      </c>
      <c r="F1781" s="38" t="e">
        <f t="shared" ca="1" si="390"/>
        <v>#N/A</v>
      </c>
      <c r="G1781" s="38" t="e">
        <f t="shared" si="391"/>
        <v>#N/A</v>
      </c>
      <c r="H1781" s="41" t="s">
        <v>350</v>
      </c>
      <c r="I1781" s="38" t="e">
        <f t="shared" si="392"/>
        <v>#N/A</v>
      </c>
      <c r="J1781" s="38" t="e">
        <f t="shared" si="393"/>
        <v>#N/A</v>
      </c>
      <c r="K1781" s="41" t="s">
        <v>348</v>
      </c>
      <c r="L1781" s="38">
        <f t="shared" si="394"/>
        <v>1.7500000000000002E-2</v>
      </c>
      <c r="M1781" s="38" t="e">
        <f t="shared" ca="1" si="395"/>
        <v>#N/A</v>
      </c>
      <c r="N1781" s="38" t="e">
        <f ca="1">VLOOKUP(B1781,$C$7:$T1779,13,FALSE)</f>
        <v>#N/A</v>
      </c>
      <c r="O1781" s="38" t="e">
        <f t="shared" ca="1" si="396"/>
        <v>#N/A</v>
      </c>
      <c r="P1781" s="38" t="e">
        <f t="shared" ca="1" si="397"/>
        <v>#N/A</v>
      </c>
      <c r="Q1781" s="38" t="e">
        <f t="shared" ca="1" si="398"/>
        <v>#N/A</v>
      </c>
      <c r="R1781" s="38">
        <f t="shared" si="399"/>
        <v>6000</v>
      </c>
      <c r="S1781" s="38" t="e">
        <f t="shared" ca="1" si="400"/>
        <v>#N/A</v>
      </c>
      <c r="T1781" s="38" t="e">
        <f t="shared" si="401"/>
        <v>#N/A</v>
      </c>
    </row>
    <row r="1782" spans="2:20" x14ac:dyDescent="0.25">
      <c r="B1782" s="38" t="e">
        <f t="shared" ca="1" si="388"/>
        <v>#N/A</v>
      </c>
      <c r="C1782" s="40">
        <f>Кабельный_журнал!P1748</f>
        <v>0</v>
      </c>
      <c r="D1782" s="38" t="e">
        <f t="shared" ca="1" si="389"/>
        <v>#N/A</v>
      </c>
      <c r="E1782" s="41" t="s">
        <v>351</v>
      </c>
      <c r="F1782" s="38" t="e">
        <f t="shared" ca="1" si="390"/>
        <v>#N/A</v>
      </c>
      <c r="G1782" s="38" t="e">
        <f t="shared" si="391"/>
        <v>#N/A</v>
      </c>
      <c r="H1782" s="41" t="s">
        <v>350</v>
      </c>
      <c r="I1782" s="38" t="e">
        <f t="shared" si="392"/>
        <v>#N/A</v>
      </c>
      <c r="J1782" s="38" t="e">
        <f t="shared" si="393"/>
        <v>#N/A</v>
      </c>
      <c r="K1782" s="41" t="s">
        <v>348</v>
      </c>
      <c r="L1782" s="38">
        <f t="shared" si="394"/>
        <v>1.7500000000000002E-2</v>
      </c>
      <c r="M1782" s="38" t="e">
        <f t="shared" ca="1" si="395"/>
        <v>#N/A</v>
      </c>
      <c r="N1782" s="38" t="e">
        <f ca="1">VLOOKUP(B1782,$C$7:$T1780,13,FALSE)</f>
        <v>#N/A</v>
      </c>
      <c r="O1782" s="38" t="e">
        <f t="shared" ca="1" si="396"/>
        <v>#N/A</v>
      </c>
      <c r="P1782" s="38" t="e">
        <f t="shared" ca="1" si="397"/>
        <v>#N/A</v>
      </c>
      <c r="Q1782" s="38" t="e">
        <f t="shared" ca="1" si="398"/>
        <v>#N/A</v>
      </c>
      <c r="R1782" s="38">
        <f t="shared" si="399"/>
        <v>6000</v>
      </c>
      <c r="S1782" s="38" t="e">
        <f t="shared" ca="1" si="400"/>
        <v>#N/A</v>
      </c>
      <c r="T1782" s="38" t="e">
        <f t="shared" si="401"/>
        <v>#N/A</v>
      </c>
    </row>
    <row r="1783" spans="2:20" x14ac:dyDescent="0.25">
      <c r="B1783" s="38" t="e">
        <f t="shared" ca="1" si="388"/>
        <v>#N/A</v>
      </c>
      <c r="C1783" s="40">
        <f>Кабельный_журнал!P1749</f>
        <v>0</v>
      </c>
      <c r="D1783" s="38" t="e">
        <f t="shared" ca="1" si="389"/>
        <v>#N/A</v>
      </c>
      <c r="E1783" s="41" t="s">
        <v>351</v>
      </c>
      <c r="F1783" s="38" t="e">
        <f t="shared" ca="1" si="390"/>
        <v>#N/A</v>
      </c>
      <c r="G1783" s="38" t="e">
        <f t="shared" si="391"/>
        <v>#N/A</v>
      </c>
      <c r="H1783" s="41" t="s">
        <v>350</v>
      </c>
      <c r="I1783" s="38" t="e">
        <f t="shared" si="392"/>
        <v>#N/A</v>
      </c>
      <c r="J1783" s="38" t="e">
        <f t="shared" si="393"/>
        <v>#N/A</v>
      </c>
      <c r="K1783" s="41" t="s">
        <v>348</v>
      </c>
      <c r="L1783" s="38">
        <f t="shared" si="394"/>
        <v>1.7500000000000002E-2</v>
      </c>
      <c r="M1783" s="38" t="e">
        <f t="shared" ca="1" si="395"/>
        <v>#N/A</v>
      </c>
      <c r="N1783" s="38" t="e">
        <f ca="1">VLOOKUP(B1783,$C$7:$T1781,13,FALSE)</f>
        <v>#N/A</v>
      </c>
      <c r="O1783" s="38" t="e">
        <f t="shared" ca="1" si="396"/>
        <v>#N/A</v>
      </c>
      <c r="P1783" s="38" t="e">
        <f t="shared" ca="1" si="397"/>
        <v>#N/A</v>
      </c>
      <c r="Q1783" s="38" t="e">
        <f t="shared" ca="1" si="398"/>
        <v>#N/A</v>
      </c>
      <c r="R1783" s="38">
        <f t="shared" si="399"/>
        <v>6000</v>
      </c>
      <c r="S1783" s="38" t="e">
        <f t="shared" ca="1" si="400"/>
        <v>#N/A</v>
      </c>
      <c r="T1783" s="38" t="e">
        <f t="shared" si="401"/>
        <v>#N/A</v>
      </c>
    </row>
    <row r="1784" spans="2:20" x14ac:dyDescent="0.25">
      <c r="B1784" s="38" t="e">
        <f t="shared" ca="1" si="388"/>
        <v>#N/A</v>
      </c>
      <c r="C1784" s="40">
        <f>Кабельный_журнал!P1750</f>
        <v>0</v>
      </c>
      <c r="D1784" s="38" t="e">
        <f t="shared" ca="1" si="389"/>
        <v>#N/A</v>
      </c>
      <c r="E1784" s="41" t="s">
        <v>351</v>
      </c>
      <c r="F1784" s="38" t="e">
        <f t="shared" ca="1" si="390"/>
        <v>#N/A</v>
      </c>
      <c r="G1784" s="38" t="e">
        <f t="shared" si="391"/>
        <v>#N/A</v>
      </c>
      <c r="H1784" s="41" t="s">
        <v>350</v>
      </c>
      <c r="I1784" s="38" t="e">
        <f t="shared" si="392"/>
        <v>#N/A</v>
      </c>
      <c r="J1784" s="38" t="e">
        <f t="shared" si="393"/>
        <v>#N/A</v>
      </c>
      <c r="K1784" s="41" t="s">
        <v>348</v>
      </c>
      <c r="L1784" s="38">
        <f t="shared" si="394"/>
        <v>1.7500000000000002E-2</v>
      </c>
      <c r="M1784" s="38" t="e">
        <f t="shared" ca="1" si="395"/>
        <v>#N/A</v>
      </c>
      <c r="N1784" s="38" t="e">
        <f ca="1">VLOOKUP(B1784,$C$7:$T1782,13,FALSE)</f>
        <v>#N/A</v>
      </c>
      <c r="O1784" s="38" t="e">
        <f t="shared" ca="1" si="396"/>
        <v>#N/A</v>
      </c>
      <c r="P1784" s="38" t="e">
        <f t="shared" ca="1" si="397"/>
        <v>#N/A</v>
      </c>
      <c r="Q1784" s="38" t="e">
        <f t="shared" ca="1" si="398"/>
        <v>#N/A</v>
      </c>
      <c r="R1784" s="38">
        <f t="shared" si="399"/>
        <v>6000</v>
      </c>
      <c r="S1784" s="38" t="e">
        <f t="shared" ca="1" si="400"/>
        <v>#N/A</v>
      </c>
      <c r="T1784" s="38" t="e">
        <f t="shared" si="401"/>
        <v>#N/A</v>
      </c>
    </row>
    <row r="1785" spans="2:20" x14ac:dyDescent="0.25">
      <c r="B1785" s="38" t="e">
        <f t="shared" ca="1" si="388"/>
        <v>#N/A</v>
      </c>
      <c r="C1785" s="40">
        <f>Кабельный_журнал!P1751</f>
        <v>0</v>
      </c>
      <c r="D1785" s="38" t="e">
        <f t="shared" ca="1" si="389"/>
        <v>#N/A</v>
      </c>
      <c r="E1785" s="41" t="s">
        <v>351</v>
      </c>
      <c r="F1785" s="38" t="e">
        <f t="shared" ca="1" si="390"/>
        <v>#N/A</v>
      </c>
      <c r="G1785" s="38" t="e">
        <f t="shared" si="391"/>
        <v>#N/A</v>
      </c>
      <c r="H1785" s="41" t="s">
        <v>350</v>
      </c>
      <c r="I1785" s="38" t="e">
        <f t="shared" si="392"/>
        <v>#N/A</v>
      </c>
      <c r="J1785" s="38" t="e">
        <f t="shared" si="393"/>
        <v>#N/A</v>
      </c>
      <c r="K1785" s="41" t="s">
        <v>348</v>
      </c>
      <c r="L1785" s="38">
        <f t="shared" si="394"/>
        <v>1.7500000000000002E-2</v>
      </c>
      <c r="M1785" s="38" t="e">
        <f t="shared" ca="1" si="395"/>
        <v>#N/A</v>
      </c>
      <c r="N1785" s="38" t="e">
        <f ca="1">VLOOKUP(B1785,$C$7:$T1783,13,FALSE)</f>
        <v>#N/A</v>
      </c>
      <c r="O1785" s="38" t="e">
        <f t="shared" ca="1" si="396"/>
        <v>#N/A</v>
      </c>
      <c r="P1785" s="38" t="e">
        <f t="shared" ca="1" si="397"/>
        <v>#N/A</v>
      </c>
      <c r="Q1785" s="38" t="e">
        <f t="shared" ca="1" si="398"/>
        <v>#N/A</v>
      </c>
      <c r="R1785" s="38">
        <f t="shared" si="399"/>
        <v>6000</v>
      </c>
      <c r="S1785" s="38" t="e">
        <f t="shared" ca="1" si="400"/>
        <v>#N/A</v>
      </c>
      <c r="T1785" s="38" t="e">
        <f t="shared" si="401"/>
        <v>#N/A</v>
      </c>
    </row>
    <row r="1786" spans="2:20" x14ac:dyDescent="0.25">
      <c r="B1786" s="38" t="e">
        <f t="shared" ca="1" si="388"/>
        <v>#N/A</v>
      </c>
      <c r="C1786" s="40">
        <f>Кабельный_журнал!P1752</f>
        <v>0</v>
      </c>
      <c r="D1786" s="38" t="e">
        <f t="shared" ca="1" si="389"/>
        <v>#N/A</v>
      </c>
      <c r="E1786" s="41" t="s">
        <v>351</v>
      </c>
      <c r="F1786" s="38" t="e">
        <f t="shared" ca="1" si="390"/>
        <v>#N/A</v>
      </c>
      <c r="G1786" s="38" t="e">
        <f t="shared" si="391"/>
        <v>#N/A</v>
      </c>
      <c r="H1786" s="41" t="s">
        <v>350</v>
      </c>
      <c r="I1786" s="38" t="e">
        <f t="shared" si="392"/>
        <v>#N/A</v>
      </c>
      <c r="J1786" s="38" t="e">
        <f t="shared" si="393"/>
        <v>#N/A</v>
      </c>
      <c r="K1786" s="41" t="s">
        <v>348</v>
      </c>
      <c r="L1786" s="38">
        <f t="shared" si="394"/>
        <v>1.7500000000000002E-2</v>
      </c>
      <c r="M1786" s="38" t="e">
        <f t="shared" ca="1" si="395"/>
        <v>#N/A</v>
      </c>
      <c r="N1786" s="38" t="e">
        <f ca="1">VLOOKUP(B1786,$C$7:$T1784,13,FALSE)</f>
        <v>#N/A</v>
      </c>
      <c r="O1786" s="38" t="e">
        <f t="shared" ca="1" si="396"/>
        <v>#N/A</v>
      </c>
      <c r="P1786" s="38" t="e">
        <f t="shared" ca="1" si="397"/>
        <v>#N/A</v>
      </c>
      <c r="Q1786" s="38" t="e">
        <f t="shared" ca="1" si="398"/>
        <v>#N/A</v>
      </c>
      <c r="R1786" s="38">
        <f t="shared" si="399"/>
        <v>6000</v>
      </c>
      <c r="S1786" s="38" t="e">
        <f t="shared" ca="1" si="400"/>
        <v>#N/A</v>
      </c>
      <c r="T1786" s="38" t="e">
        <f t="shared" si="401"/>
        <v>#N/A</v>
      </c>
    </row>
    <row r="1787" spans="2:20" x14ac:dyDescent="0.25">
      <c r="B1787" s="38" t="e">
        <f t="shared" ca="1" si="388"/>
        <v>#N/A</v>
      </c>
      <c r="C1787" s="40">
        <f>Кабельный_журнал!P1753</f>
        <v>0</v>
      </c>
      <c r="D1787" s="38" t="e">
        <f t="shared" ca="1" si="389"/>
        <v>#N/A</v>
      </c>
      <c r="E1787" s="41" t="s">
        <v>351</v>
      </c>
      <c r="F1787" s="38" t="e">
        <f t="shared" ca="1" si="390"/>
        <v>#N/A</v>
      </c>
      <c r="G1787" s="38" t="e">
        <f t="shared" si="391"/>
        <v>#N/A</v>
      </c>
      <c r="H1787" s="41" t="s">
        <v>350</v>
      </c>
      <c r="I1787" s="38" t="e">
        <f t="shared" si="392"/>
        <v>#N/A</v>
      </c>
      <c r="J1787" s="38" t="e">
        <f t="shared" si="393"/>
        <v>#N/A</v>
      </c>
      <c r="K1787" s="41" t="s">
        <v>348</v>
      </c>
      <c r="L1787" s="38">
        <f t="shared" si="394"/>
        <v>1.7500000000000002E-2</v>
      </c>
      <c r="M1787" s="38" t="e">
        <f t="shared" ca="1" si="395"/>
        <v>#N/A</v>
      </c>
      <c r="N1787" s="38" t="e">
        <f ca="1">VLOOKUP(B1787,$C$7:$T1785,13,FALSE)</f>
        <v>#N/A</v>
      </c>
      <c r="O1787" s="38" t="e">
        <f t="shared" ca="1" si="396"/>
        <v>#N/A</v>
      </c>
      <c r="P1787" s="38" t="e">
        <f t="shared" ca="1" si="397"/>
        <v>#N/A</v>
      </c>
      <c r="Q1787" s="38" t="e">
        <f t="shared" ca="1" si="398"/>
        <v>#N/A</v>
      </c>
      <c r="R1787" s="38">
        <f t="shared" si="399"/>
        <v>6000</v>
      </c>
      <c r="S1787" s="38" t="e">
        <f t="shared" ca="1" si="400"/>
        <v>#N/A</v>
      </c>
      <c r="T1787" s="38" t="e">
        <f t="shared" si="401"/>
        <v>#N/A</v>
      </c>
    </row>
    <row r="1788" spans="2:20" x14ac:dyDescent="0.25">
      <c r="B1788" s="38" t="e">
        <f t="shared" ca="1" si="388"/>
        <v>#N/A</v>
      </c>
      <c r="C1788" s="40">
        <f>Кабельный_журнал!P1754</f>
        <v>0</v>
      </c>
      <c r="D1788" s="38" t="e">
        <f t="shared" ca="1" si="389"/>
        <v>#N/A</v>
      </c>
      <c r="E1788" s="41" t="s">
        <v>351</v>
      </c>
      <c r="F1788" s="38" t="e">
        <f t="shared" ca="1" si="390"/>
        <v>#N/A</v>
      </c>
      <c r="G1788" s="38" t="e">
        <f t="shared" si="391"/>
        <v>#N/A</v>
      </c>
      <c r="H1788" s="41" t="s">
        <v>350</v>
      </c>
      <c r="I1788" s="38" t="e">
        <f t="shared" si="392"/>
        <v>#N/A</v>
      </c>
      <c r="J1788" s="38" t="e">
        <f t="shared" si="393"/>
        <v>#N/A</v>
      </c>
      <c r="K1788" s="41" t="s">
        <v>348</v>
      </c>
      <c r="L1788" s="38">
        <f t="shared" si="394"/>
        <v>1.7500000000000002E-2</v>
      </c>
      <c r="M1788" s="38" t="e">
        <f t="shared" ca="1" si="395"/>
        <v>#N/A</v>
      </c>
      <c r="N1788" s="38" t="e">
        <f ca="1">VLOOKUP(B1788,$C$7:$T1786,13,FALSE)</f>
        <v>#N/A</v>
      </c>
      <c r="O1788" s="38" t="e">
        <f t="shared" ca="1" si="396"/>
        <v>#N/A</v>
      </c>
      <c r="P1788" s="38" t="e">
        <f t="shared" ca="1" si="397"/>
        <v>#N/A</v>
      </c>
      <c r="Q1788" s="38" t="e">
        <f t="shared" ca="1" si="398"/>
        <v>#N/A</v>
      </c>
      <c r="R1788" s="38">
        <f t="shared" si="399"/>
        <v>6000</v>
      </c>
      <c r="S1788" s="38" t="e">
        <f t="shared" ca="1" si="400"/>
        <v>#N/A</v>
      </c>
      <c r="T1788" s="38" t="e">
        <f t="shared" si="401"/>
        <v>#N/A</v>
      </c>
    </row>
    <row r="1789" spans="2:20" x14ac:dyDescent="0.25">
      <c r="B1789" s="38" t="e">
        <f t="shared" ca="1" si="388"/>
        <v>#N/A</v>
      </c>
      <c r="C1789" s="40">
        <f>Кабельный_журнал!P1755</f>
        <v>0</v>
      </c>
      <c r="D1789" s="38" t="e">
        <f t="shared" ca="1" si="389"/>
        <v>#N/A</v>
      </c>
      <c r="E1789" s="41" t="s">
        <v>351</v>
      </c>
      <c r="F1789" s="38" t="e">
        <f t="shared" ca="1" si="390"/>
        <v>#N/A</v>
      </c>
      <c r="G1789" s="38" t="e">
        <f t="shared" si="391"/>
        <v>#N/A</v>
      </c>
      <c r="H1789" s="41" t="s">
        <v>350</v>
      </c>
      <c r="I1789" s="38" t="e">
        <f t="shared" si="392"/>
        <v>#N/A</v>
      </c>
      <c r="J1789" s="38" t="e">
        <f t="shared" si="393"/>
        <v>#N/A</v>
      </c>
      <c r="K1789" s="41" t="s">
        <v>348</v>
      </c>
      <c r="L1789" s="38">
        <f t="shared" si="394"/>
        <v>1.7500000000000002E-2</v>
      </c>
      <c r="M1789" s="38" t="e">
        <f t="shared" ca="1" si="395"/>
        <v>#N/A</v>
      </c>
      <c r="N1789" s="38" t="e">
        <f ca="1">VLOOKUP(B1789,$C$7:$T1787,13,FALSE)</f>
        <v>#N/A</v>
      </c>
      <c r="O1789" s="38" t="e">
        <f t="shared" ca="1" si="396"/>
        <v>#N/A</v>
      </c>
      <c r="P1789" s="38" t="e">
        <f t="shared" ca="1" si="397"/>
        <v>#N/A</v>
      </c>
      <c r="Q1789" s="38" t="e">
        <f t="shared" ca="1" si="398"/>
        <v>#N/A</v>
      </c>
      <c r="R1789" s="38">
        <f t="shared" si="399"/>
        <v>6000</v>
      </c>
      <c r="S1789" s="38" t="e">
        <f t="shared" ca="1" si="400"/>
        <v>#N/A</v>
      </c>
      <c r="T1789" s="38" t="e">
        <f t="shared" si="401"/>
        <v>#N/A</v>
      </c>
    </row>
    <row r="1790" spans="2:20" x14ac:dyDescent="0.25">
      <c r="B1790" s="38" t="e">
        <f t="shared" ca="1" si="388"/>
        <v>#N/A</v>
      </c>
      <c r="C1790" s="40">
        <f>Кабельный_журнал!P1756</f>
        <v>0</v>
      </c>
      <c r="D1790" s="38" t="e">
        <f t="shared" ca="1" si="389"/>
        <v>#N/A</v>
      </c>
      <c r="E1790" s="41" t="s">
        <v>351</v>
      </c>
      <c r="F1790" s="38" t="e">
        <f t="shared" ca="1" si="390"/>
        <v>#N/A</v>
      </c>
      <c r="G1790" s="38" t="e">
        <f t="shared" si="391"/>
        <v>#N/A</v>
      </c>
      <c r="H1790" s="41" t="s">
        <v>350</v>
      </c>
      <c r="I1790" s="38" t="e">
        <f t="shared" si="392"/>
        <v>#N/A</v>
      </c>
      <c r="J1790" s="38" t="e">
        <f t="shared" si="393"/>
        <v>#N/A</v>
      </c>
      <c r="K1790" s="41" t="s">
        <v>348</v>
      </c>
      <c r="L1790" s="38">
        <f t="shared" si="394"/>
        <v>1.7500000000000002E-2</v>
      </c>
      <c r="M1790" s="38" t="e">
        <f t="shared" ca="1" si="395"/>
        <v>#N/A</v>
      </c>
      <c r="N1790" s="38" t="e">
        <f ca="1">VLOOKUP(B1790,$C$7:$T1788,13,FALSE)</f>
        <v>#N/A</v>
      </c>
      <c r="O1790" s="38" t="e">
        <f t="shared" ca="1" si="396"/>
        <v>#N/A</v>
      </c>
      <c r="P1790" s="38" t="e">
        <f t="shared" ca="1" si="397"/>
        <v>#N/A</v>
      </c>
      <c r="Q1790" s="38" t="e">
        <f t="shared" ca="1" si="398"/>
        <v>#N/A</v>
      </c>
      <c r="R1790" s="38">
        <f t="shared" si="399"/>
        <v>6000</v>
      </c>
      <c r="S1790" s="38" t="e">
        <f t="shared" ca="1" si="400"/>
        <v>#N/A</v>
      </c>
      <c r="T1790" s="38" t="e">
        <f t="shared" si="401"/>
        <v>#N/A</v>
      </c>
    </row>
    <row r="1791" spans="2:20" x14ac:dyDescent="0.25">
      <c r="B1791" s="38" t="e">
        <f t="shared" ca="1" si="388"/>
        <v>#N/A</v>
      </c>
      <c r="C1791" s="40">
        <f>Кабельный_журнал!P1757</f>
        <v>0</v>
      </c>
      <c r="D1791" s="38" t="e">
        <f t="shared" ca="1" si="389"/>
        <v>#N/A</v>
      </c>
      <c r="E1791" s="41" t="s">
        <v>351</v>
      </c>
      <c r="F1791" s="38" t="e">
        <f t="shared" ca="1" si="390"/>
        <v>#N/A</v>
      </c>
      <c r="G1791" s="38" t="e">
        <f t="shared" si="391"/>
        <v>#N/A</v>
      </c>
      <c r="H1791" s="41" t="s">
        <v>350</v>
      </c>
      <c r="I1791" s="38" t="e">
        <f t="shared" si="392"/>
        <v>#N/A</v>
      </c>
      <c r="J1791" s="38" t="e">
        <f t="shared" si="393"/>
        <v>#N/A</v>
      </c>
      <c r="K1791" s="41" t="s">
        <v>348</v>
      </c>
      <c r="L1791" s="38">
        <f t="shared" si="394"/>
        <v>1.7500000000000002E-2</v>
      </c>
      <c r="M1791" s="38" t="e">
        <f t="shared" ca="1" si="395"/>
        <v>#N/A</v>
      </c>
      <c r="N1791" s="38" t="e">
        <f ca="1">VLOOKUP(B1791,$C$7:$T1789,13,FALSE)</f>
        <v>#N/A</v>
      </c>
      <c r="O1791" s="38" t="e">
        <f t="shared" ca="1" si="396"/>
        <v>#N/A</v>
      </c>
      <c r="P1791" s="38" t="e">
        <f t="shared" ca="1" si="397"/>
        <v>#N/A</v>
      </c>
      <c r="Q1791" s="38" t="e">
        <f t="shared" ca="1" si="398"/>
        <v>#N/A</v>
      </c>
      <c r="R1791" s="38">
        <f t="shared" si="399"/>
        <v>6000</v>
      </c>
      <c r="S1791" s="38" t="e">
        <f t="shared" ca="1" si="400"/>
        <v>#N/A</v>
      </c>
      <c r="T1791" s="38" t="e">
        <f t="shared" si="401"/>
        <v>#N/A</v>
      </c>
    </row>
    <row r="1792" spans="2:20" x14ac:dyDescent="0.25">
      <c r="B1792" s="38" t="e">
        <f t="shared" ca="1" si="388"/>
        <v>#N/A</v>
      </c>
      <c r="C1792" s="40">
        <f>Кабельный_журнал!P1758</f>
        <v>0</v>
      </c>
      <c r="D1792" s="38" t="e">
        <f t="shared" ca="1" si="389"/>
        <v>#N/A</v>
      </c>
      <c r="E1792" s="41" t="s">
        <v>351</v>
      </c>
      <c r="F1792" s="38" t="e">
        <f t="shared" ca="1" si="390"/>
        <v>#N/A</v>
      </c>
      <c r="G1792" s="38" t="e">
        <f t="shared" si="391"/>
        <v>#N/A</v>
      </c>
      <c r="H1792" s="41" t="s">
        <v>350</v>
      </c>
      <c r="I1792" s="38" t="e">
        <f t="shared" si="392"/>
        <v>#N/A</v>
      </c>
      <c r="J1792" s="38" t="e">
        <f t="shared" si="393"/>
        <v>#N/A</v>
      </c>
      <c r="K1792" s="41" t="s">
        <v>348</v>
      </c>
      <c r="L1792" s="38">
        <f t="shared" si="394"/>
        <v>1.7500000000000002E-2</v>
      </c>
      <c r="M1792" s="38" t="e">
        <f t="shared" ca="1" si="395"/>
        <v>#N/A</v>
      </c>
      <c r="N1792" s="38" t="e">
        <f ca="1">VLOOKUP(B1792,$C$7:$T1790,13,FALSE)</f>
        <v>#N/A</v>
      </c>
      <c r="O1792" s="38" t="e">
        <f t="shared" ca="1" si="396"/>
        <v>#N/A</v>
      </c>
      <c r="P1792" s="38" t="e">
        <f t="shared" ca="1" si="397"/>
        <v>#N/A</v>
      </c>
      <c r="Q1792" s="38" t="e">
        <f t="shared" ca="1" si="398"/>
        <v>#N/A</v>
      </c>
      <c r="R1792" s="38">
        <f t="shared" si="399"/>
        <v>6000</v>
      </c>
      <c r="S1792" s="38" t="e">
        <f t="shared" ca="1" si="400"/>
        <v>#N/A</v>
      </c>
      <c r="T1792" s="38" t="e">
        <f t="shared" si="401"/>
        <v>#N/A</v>
      </c>
    </row>
    <row r="1793" spans="2:20" x14ac:dyDescent="0.25">
      <c r="B1793" s="38" t="e">
        <f t="shared" ca="1" si="388"/>
        <v>#N/A</v>
      </c>
      <c r="C1793" s="40">
        <f>Кабельный_журнал!P1759</f>
        <v>0</v>
      </c>
      <c r="D1793" s="38" t="e">
        <f t="shared" ca="1" si="389"/>
        <v>#N/A</v>
      </c>
      <c r="E1793" s="41" t="s">
        <v>351</v>
      </c>
      <c r="F1793" s="38" t="e">
        <f t="shared" ca="1" si="390"/>
        <v>#N/A</v>
      </c>
      <c r="G1793" s="38" t="e">
        <f t="shared" si="391"/>
        <v>#N/A</v>
      </c>
      <c r="H1793" s="41" t="s">
        <v>350</v>
      </c>
      <c r="I1793" s="38" t="e">
        <f t="shared" si="392"/>
        <v>#N/A</v>
      </c>
      <c r="J1793" s="38" t="e">
        <f t="shared" si="393"/>
        <v>#N/A</v>
      </c>
      <c r="K1793" s="41" t="s">
        <v>348</v>
      </c>
      <c r="L1793" s="38">
        <f t="shared" si="394"/>
        <v>1.7500000000000002E-2</v>
      </c>
      <c r="M1793" s="38" t="e">
        <f t="shared" ca="1" si="395"/>
        <v>#N/A</v>
      </c>
      <c r="N1793" s="38" t="e">
        <f ca="1">VLOOKUP(B1793,$C$7:$T1791,13,FALSE)</f>
        <v>#N/A</v>
      </c>
      <c r="O1793" s="38" t="e">
        <f t="shared" ca="1" si="396"/>
        <v>#N/A</v>
      </c>
      <c r="P1793" s="38" t="e">
        <f t="shared" ca="1" si="397"/>
        <v>#N/A</v>
      </c>
      <c r="Q1793" s="38" t="e">
        <f t="shared" ca="1" si="398"/>
        <v>#N/A</v>
      </c>
      <c r="R1793" s="38">
        <f t="shared" si="399"/>
        <v>6000</v>
      </c>
      <c r="S1793" s="38" t="e">
        <f t="shared" ca="1" si="400"/>
        <v>#N/A</v>
      </c>
      <c r="T1793" s="38" t="e">
        <f t="shared" si="401"/>
        <v>#N/A</v>
      </c>
    </row>
    <row r="1794" spans="2:20" x14ac:dyDescent="0.25">
      <c r="B1794" s="38" t="e">
        <f t="shared" ca="1" si="388"/>
        <v>#N/A</v>
      </c>
      <c r="C1794" s="40">
        <f>Кабельный_журнал!P1760</f>
        <v>0</v>
      </c>
      <c r="D1794" s="38" t="e">
        <f t="shared" ca="1" si="389"/>
        <v>#N/A</v>
      </c>
      <c r="E1794" s="41" t="s">
        <v>351</v>
      </c>
      <c r="F1794" s="38" t="e">
        <f t="shared" ca="1" si="390"/>
        <v>#N/A</v>
      </c>
      <c r="G1794" s="38" t="e">
        <f t="shared" si="391"/>
        <v>#N/A</v>
      </c>
      <c r="H1794" s="41" t="s">
        <v>350</v>
      </c>
      <c r="I1794" s="38" t="e">
        <f t="shared" si="392"/>
        <v>#N/A</v>
      </c>
      <c r="J1794" s="38" t="e">
        <f t="shared" si="393"/>
        <v>#N/A</v>
      </c>
      <c r="K1794" s="41" t="s">
        <v>348</v>
      </c>
      <c r="L1794" s="38">
        <f t="shared" si="394"/>
        <v>1.7500000000000002E-2</v>
      </c>
      <c r="M1794" s="38" t="e">
        <f t="shared" ca="1" si="395"/>
        <v>#N/A</v>
      </c>
      <c r="N1794" s="38" t="e">
        <f ca="1">VLOOKUP(B1794,$C$7:$T1792,13,FALSE)</f>
        <v>#N/A</v>
      </c>
      <c r="O1794" s="38" t="e">
        <f t="shared" ca="1" si="396"/>
        <v>#N/A</v>
      </c>
      <c r="P1794" s="38" t="e">
        <f t="shared" ca="1" si="397"/>
        <v>#N/A</v>
      </c>
      <c r="Q1794" s="38" t="e">
        <f t="shared" ca="1" si="398"/>
        <v>#N/A</v>
      </c>
      <c r="R1794" s="38">
        <f t="shared" si="399"/>
        <v>6000</v>
      </c>
      <c r="S1794" s="38" t="e">
        <f t="shared" ca="1" si="400"/>
        <v>#N/A</v>
      </c>
      <c r="T1794" s="38" t="e">
        <f t="shared" si="401"/>
        <v>#N/A</v>
      </c>
    </row>
    <row r="1795" spans="2:20" x14ac:dyDescent="0.25">
      <c r="B1795" s="38" t="e">
        <f t="shared" ca="1" si="388"/>
        <v>#N/A</v>
      </c>
      <c r="C1795" s="40">
        <f>Кабельный_журнал!P1761</f>
        <v>0</v>
      </c>
      <c r="D1795" s="38" t="e">
        <f t="shared" ca="1" si="389"/>
        <v>#N/A</v>
      </c>
      <c r="E1795" s="41" t="s">
        <v>351</v>
      </c>
      <c r="F1795" s="38" t="e">
        <f t="shared" ca="1" si="390"/>
        <v>#N/A</v>
      </c>
      <c r="G1795" s="38" t="e">
        <f t="shared" si="391"/>
        <v>#N/A</v>
      </c>
      <c r="H1795" s="41" t="s">
        <v>350</v>
      </c>
      <c r="I1795" s="38" t="e">
        <f t="shared" si="392"/>
        <v>#N/A</v>
      </c>
      <c r="J1795" s="38" t="e">
        <f t="shared" si="393"/>
        <v>#N/A</v>
      </c>
      <c r="K1795" s="41" t="s">
        <v>348</v>
      </c>
      <c r="L1795" s="38">
        <f t="shared" si="394"/>
        <v>1.7500000000000002E-2</v>
      </c>
      <c r="M1795" s="38" t="e">
        <f t="shared" ca="1" si="395"/>
        <v>#N/A</v>
      </c>
      <c r="N1795" s="38" t="e">
        <f ca="1">VLOOKUP(B1795,$C$7:$T1793,13,FALSE)</f>
        <v>#N/A</v>
      </c>
      <c r="O1795" s="38" t="e">
        <f t="shared" ca="1" si="396"/>
        <v>#N/A</v>
      </c>
      <c r="P1795" s="38" t="e">
        <f t="shared" ca="1" si="397"/>
        <v>#N/A</v>
      </c>
      <c r="Q1795" s="38" t="e">
        <f t="shared" ca="1" si="398"/>
        <v>#N/A</v>
      </c>
      <c r="R1795" s="38">
        <f t="shared" si="399"/>
        <v>6000</v>
      </c>
      <c r="S1795" s="38" t="e">
        <f t="shared" ca="1" si="400"/>
        <v>#N/A</v>
      </c>
      <c r="T1795" s="38" t="e">
        <f t="shared" si="401"/>
        <v>#N/A</v>
      </c>
    </row>
    <row r="1796" spans="2:20" x14ac:dyDescent="0.25">
      <c r="B1796" s="38" t="e">
        <f t="shared" ca="1" si="388"/>
        <v>#N/A</v>
      </c>
      <c r="C1796" s="40">
        <f>Кабельный_журнал!P1762</f>
        <v>0</v>
      </c>
      <c r="D1796" s="38" t="e">
        <f t="shared" ca="1" si="389"/>
        <v>#N/A</v>
      </c>
      <c r="E1796" s="41" t="s">
        <v>351</v>
      </c>
      <c r="F1796" s="38" t="e">
        <f t="shared" ca="1" si="390"/>
        <v>#N/A</v>
      </c>
      <c r="G1796" s="38" t="e">
        <f t="shared" si="391"/>
        <v>#N/A</v>
      </c>
      <c r="H1796" s="41" t="s">
        <v>350</v>
      </c>
      <c r="I1796" s="38" t="e">
        <f t="shared" si="392"/>
        <v>#N/A</v>
      </c>
      <c r="J1796" s="38" t="e">
        <f t="shared" si="393"/>
        <v>#N/A</v>
      </c>
      <c r="K1796" s="41" t="s">
        <v>348</v>
      </c>
      <c r="L1796" s="38">
        <f t="shared" si="394"/>
        <v>1.7500000000000002E-2</v>
      </c>
      <c r="M1796" s="38" t="e">
        <f t="shared" ca="1" si="395"/>
        <v>#N/A</v>
      </c>
      <c r="N1796" s="38" t="e">
        <f ca="1">VLOOKUP(B1796,$C$7:$T1794,13,FALSE)</f>
        <v>#N/A</v>
      </c>
      <c r="O1796" s="38" t="e">
        <f t="shared" ca="1" si="396"/>
        <v>#N/A</v>
      </c>
      <c r="P1796" s="38" t="e">
        <f t="shared" ca="1" si="397"/>
        <v>#N/A</v>
      </c>
      <c r="Q1796" s="38" t="e">
        <f t="shared" ca="1" si="398"/>
        <v>#N/A</v>
      </c>
      <c r="R1796" s="38">
        <f t="shared" si="399"/>
        <v>6000</v>
      </c>
      <c r="S1796" s="38" t="e">
        <f t="shared" ca="1" si="400"/>
        <v>#N/A</v>
      </c>
      <c r="T1796" s="38" t="e">
        <f t="shared" si="401"/>
        <v>#N/A</v>
      </c>
    </row>
    <row r="1797" spans="2:20" x14ac:dyDescent="0.25">
      <c r="B1797" s="38" t="e">
        <f t="shared" ca="1" si="388"/>
        <v>#N/A</v>
      </c>
      <c r="C1797" s="40">
        <f>Кабельный_журнал!P1763</f>
        <v>0</v>
      </c>
      <c r="D1797" s="38" t="e">
        <f t="shared" ca="1" si="389"/>
        <v>#N/A</v>
      </c>
      <c r="E1797" s="41" t="s">
        <v>351</v>
      </c>
      <c r="F1797" s="38" t="e">
        <f t="shared" ca="1" si="390"/>
        <v>#N/A</v>
      </c>
      <c r="G1797" s="38" t="e">
        <f t="shared" si="391"/>
        <v>#N/A</v>
      </c>
      <c r="H1797" s="41" t="s">
        <v>350</v>
      </c>
      <c r="I1797" s="38" t="e">
        <f t="shared" si="392"/>
        <v>#N/A</v>
      </c>
      <c r="J1797" s="38" t="e">
        <f t="shared" si="393"/>
        <v>#N/A</v>
      </c>
      <c r="K1797" s="41" t="s">
        <v>348</v>
      </c>
      <c r="L1797" s="38">
        <f t="shared" si="394"/>
        <v>1.7500000000000002E-2</v>
      </c>
      <c r="M1797" s="38" t="e">
        <f t="shared" ca="1" si="395"/>
        <v>#N/A</v>
      </c>
      <c r="N1797" s="38" t="e">
        <f ca="1">VLOOKUP(B1797,$C$7:$T1795,13,FALSE)</f>
        <v>#N/A</v>
      </c>
      <c r="O1797" s="38" t="e">
        <f t="shared" ca="1" si="396"/>
        <v>#N/A</v>
      </c>
      <c r="P1797" s="38" t="e">
        <f t="shared" ca="1" si="397"/>
        <v>#N/A</v>
      </c>
      <c r="Q1797" s="38" t="e">
        <f t="shared" ca="1" si="398"/>
        <v>#N/A</v>
      </c>
      <c r="R1797" s="38">
        <f t="shared" si="399"/>
        <v>6000</v>
      </c>
      <c r="S1797" s="38" t="e">
        <f t="shared" ca="1" si="400"/>
        <v>#N/A</v>
      </c>
      <c r="T1797" s="38" t="e">
        <f t="shared" si="401"/>
        <v>#N/A</v>
      </c>
    </row>
    <row r="1798" spans="2:20" x14ac:dyDescent="0.25">
      <c r="B1798" s="38" t="e">
        <f t="shared" ca="1" si="388"/>
        <v>#N/A</v>
      </c>
      <c r="C1798" s="40">
        <f>Кабельный_журнал!P1764</f>
        <v>0</v>
      </c>
      <c r="D1798" s="38" t="e">
        <f t="shared" ca="1" si="389"/>
        <v>#N/A</v>
      </c>
      <c r="E1798" s="41" t="s">
        <v>351</v>
      </c>
      <c r="F1798" s="38" t="e">
        <f t="shared" ca="1" si="390"/>
        <v>#N/A</v>
      </c>
      <c r="G1798" s="38" t="e">
        <f t="shared" si="391"/>
        <v>#N/A</v>
      </c>
      <c r="H1798" s="41" t="s">
        <v>350</v>
      </c>
      <c r="I1798" s="38" t="e">
        <f t="shared" si="392"/>
        <v>#N/A</v>
      </c>
      <c r="J1798" s="38" t="e">
        <f t="shared" si="393"/>
        <v>#N/A</v>
      </c>
      <c r="K1798" s="41" t="s">
        <v>348</v>
      </c>
      <c r="L1798" s="38">
        <f t="shared" si="394"/>
        <v>1.7500000000000002E-2</v>
      </c>
      <c r="M1798" s="38" t="e">
        <f t="shared" ca="1" si="395"/>
        <v>#N/A</v>
      </c>
      <c r="N1798" s="38" t="e">
        <f ca="1">VLOOKUP(B1798,$C$7:$T1796,13,FALSE)</f>
        <v>#N/A</v>
      </c>
      <c r="O1798" s="38" t="e">
        <f t="shared" ca="1" si="396"/>
        <v>#N/A</v>
      </c>
      <c r="P1798" s="38" t="e">
        <f t="shared" ca="1" si="397"/>
        <v>#N/A</v>
      </c>
      <c r="Q1798" s="38" t="e">
        <f t="shared" ca="1" si="398"/>
        <v>#N/A</v>
      </c>
      <c r="R1798" s="38">
        <f t="shared" si="399"/>
        <v>6000</v>
      </c>
      <c r="S1798" s="38" t="e">
        <f t="shared" ca="1" si="400"/>
        <v>#N/A</v>
      </c>
      <c r="T1798" s="38" t="e">
        <f t="shared" si="401"/>
        <v>#N/A</v>
      </c>
    </row>
    <row r="1799" spans="2:20" x14ac:dyDescent="0.25">
      <c r="B1799" s="38" t="e">
        <f t="shared" ca="1" si="388"/>
        <v>#N/A</v>
      </c>
      <c r="C1799" s="40">
        <f>Кабельный_журнал!P1765</f>
        <v>0</v>
      </c>
      <c r="D1799" s="38" t="e">
        <f t="shared" ca="1" si="389"/>
        <v>#N/A</v>
      </c>
      <c r="E1799" s="41" t="s">
        <v>351</v>
      </c>
      <c r="F1799" s="38" t="e">
        <f t="shared" ca="1" si="390"/>
        <v>#N/A</v>
      </c>
      <c r="G1799" s="38" t="e">
        <f t="shared" si="391"/>
        <v>#N/A</v>
      </c>
      <c r="H1799" s="41" t="s">
        <v>350</v>
      </c>
      <c r="I1799" s="38" t="e">
        <f t="shared" si="392"/>
        <v>#N/A</v>
      </c>
      <c r="J1799" s="38" t="e">
        <f t="shared" si="393"/>
        <v>#N/A</v>
      </c>
      <c r="K1799" s="41" t="s">
        <v>348</v>
      </c>
      <c r="L1799" s="38">
        <f t="shared" si="394"/>
        <v>1.7500000000000002E-2</v>
      </c>
      <c r="M1799" s="38" t="e">
        <f t="shared" ca="1" si="395"/>
        <v>#N/A</v>
      </c>
      <c r="N1799" s="38" t="e">
        <f ca="1">VLOOKUP(B1799,$C$7:$T1797,13,FALSE)</f>
        <v>#N/A</v>
      </c>
      <c r="O1799" s="38" t="e">
        <f t="shared" ca="1" si="396"/>
        <v>#N/A</v>
      </c>
      <c r="P1799" s="38" t="e">
        <f t="shared" ca="1" si="397"/>
        <v>#N/A</v>
      </c>
      <c r="Q1799" s="38" t="e">
        <f t="shared" ca="1" si="398"/>
        <v>#N/A</v>
      </c>
      <c r="R1799" s="38">
        <f t="shared" si="399"/>
        <v>6000</v>
      </c>
      <c r="S1799" s="38" t="e">
        <f t="shared" ca="1" si="400"/>
        <v>#N/A</v>
      </c>
      <c r="T1799" s="38" t="e">
        <f t="shared" si="401"/>
        <v>#N/A</v>
      </c>
    </row>
    <row r="1800" spans="2:20" x14ac:dyDescent="0.25">
      <c r="B1800" s="38" t="e">
        <f t="shared" ca="1" si="388"/>
        <v>#N/A</v>
      </c>
      <c r="C1800" s="40">
        <f>Кабельный_журнал!P1766</f>
        <v>0</v>
      </c>
      <c r="D1800" s="38" t="e">
        <f t="shared" ca="1" si="389"/>
        <v>#N/A</v>
      </c>
      <c r="E1800" s="41" t="s">
        <v>351</v>
      </c>
      <c r="F1800" s="38" t="e">
        <f t="shared" ca="1" si="390"/>
        <v>#N/A</v>
      </c>
      <c r="G1800" s="38" t="e">
        <f t="shared" si="391"/>
        <v>#N/A</v>
      </c>
      <c r="H1800" s="41" t="s">
        <v>350</v>
      </c>
      <c r="I1800" s="38" t="e">
        <f t="shared" si="392"/>
        <v>#N/A</v>
      </c>
      <c r="J1800" s="38" t="e">
        <f t="shared" si="393"/>
        <v>#N/A</v>
      </c>
      <c r="K1800" s="41" t="s">
        <v>348</v>
      </c>
      <c r="L1800" s="38">
        <f t="shared" si="394"/>
        <v>1.7500000000000002E-2</v>
      </c>
      <c r="M1800" s="38" t="e">
        <f t="shared" ca="1" si="395"/>
        <v>#N/A</v>
      </c>
      <c r="N1800" s="38" t="e">
        <f ca="1">VLOOKUP(B1800,$C$7:$T1798,13,FALSE)</f>
        <v>#N/A</v>
      </c>
      <c r="O1800" s="38" t="e">
        <f t="shared" ca="1" si="396"/>
        <v>#N/A</v>
      </c>
      <c r="P1800" s="38" t="e">
        <f t="shared" ca="1" si="397"/>
        <v>#N/A</v>
      </c>
      <c r="Q1800" s="38" t="e">
        <f t="shared" ca="1" si="398"/>
        <v>#N/A</v>
      </c>
      <c r="R1800" s="38">
        <f t="shared" si="399"/>
        <v>6000</v>
      </c>
      <c r="S1800" s="38" t="e">
        <f t="shared" ca="1" si="400"/>
        <v>#N/A</v>
      </c>
      <c r="T1800" s="38" t="e">
        <f t="shared" si="401"/>
        <v>#N/A</v>
      </c>
    </row>
    <row r="1801" spans="2:20" x14ac:dyDescent="0.25">
      <c r="B1801" s="38" t="e">
        <f t="shared" ca="1" si="388"/>
        <v>#N/A</v>
      </c>
      <c r="C1801" s="40">
        <f>Кабельный_журнал!P1767</f>
        <v>0</v>
      </c>
      <c r="D1801" s="38" t="e">
        <f t="shared" ca="1" si="389"/>
        <v>#N/A</v>
      </c>
      <c r="E1801" s="41" t="s">
        <v>351</v>
      </c>
      <c r="F1801" s="38" t="e">
        <f t="shared" ca="1" si="390"/>
        <v>#N/A</v>
      </c>
      <c r="G1801" s="38" t="e">
        <f t="shared" si="391"/>
        <v>#N/A</v>
      </c>
      <c r="H1801" s="41" t="s">
        <v>350</v>
      </c>
      <c r="I1801" s="38" t="e">
        <f t="shared" si="392"/>
        <v>#N/A</v>
      </c>
      <c r="J1801" s="38" t="e">
        <f t="shared" si="393"/>
        <v>#N/A</v>
      </c>
      <c r="K1801" s="41" t="s">
        <v>348</v>
      </c>
      <c r="L1801" s="38">
        <f t="shared" si="394"/>
        <v>1.7500000000000002E-2</v>
      </c>
      <c r="M1801" s="38" t="e">
        <f t="shared" ca="1" si="395"/>
        <v>#N/A</v>
      </c>
      <c r="N1801" s="38" t="e">
        <f ca="1">VLOOKUP(B1801,$C$7:$T1799,13,FALSE)</f>
        <v>#N/A</v>
      </c>
      <c r="O1801" s="38" t="e">
        <f t="shared" ca="1" si="396"/>
        <v>#N/A</v>
      </c>
      <c r="P1801" s="38" t="e">
        <f t="shared" ca="1" si="397"/>
        <v>#N/A</v>
      </c>
      <c r="Q1801" s="38" t="e">
        <f t="shared" ca="1" si="398"/>
        <v>#N/A</v>
      </c>
      <c r="R1801" s="38">
        <f t="shared" si="399"/>
        <v>6000</v>
      </c>
      <c r="S1801" s="38" t="e">
        <f t="shared" ca="1" si="400"/>
        <v>#N/A</v>
      </c>
      <c r="T1801" s="38" t="e">
        <f t="shared" si="401"/>
        <v>#N/A</v>
      </c>
    </row>
    <row r="1802" spans="2:20" x14ac:dyDescent="0.25">
      <c r="B1802" s="38" t="e">
        <f t="shared" ca="1" si="388"/>
        <v>#N/A</v>
      </c>
      <c r="C1802" s="40">
        <f>Кабельный_журнал!P1768</f>
        <v>0</v>
      </c>
      <c r="D1802" s="38" t="e">
        <f t="shared" ca="1" si="389"/>
        <v>#N/A</v>
      </c>
      <c r="E1802" s="41" t="s">
        <v>351</v>
      </c>
      <c r="F1802" s="38" t="e">
        <f t="shared" ca="1" si="390"/>
        <v>#N/A</v>
      </c>
      <c r="G1802" s="38" t="e">
        <f t="shared" si="391"/>
        <v>#N/A</v>
      </c>
      <c r="H1802" s="41" t="s">
        <v>350</v>
      </c>
      <c r="I1802" s="38" t="e">
        <f t="shared" si="392"/>
        <v>#N/A</v>
      </c>
      <c r="J1802" s="38" t="e">
        <f t="shared" si="393"/>
        <v>#N/A</v>
      </c>
      <c r="K1802" s="41" t="s">
        <v>348</v>
      </c>
      <c r="L1802" s="38">
        <f t="shared" si="394"/>
        <v>1.7500000000000002E-2</v>
      </c>
      <c r="M1802" s="38" t="e">
        <f t="shared" ca="1" si="395"/>
        <v>#N/A</v>
      </c>
      <c r="N1802" s="38" t="e">
        <f ca="1">VLOOKUP(B1802,$C$7:$T1800,13,FALSE)</f>
        <v>#N/A</v>
      </c>
      <c r="O1802" s="38" t="e">
        <f t="shared" ca="1" si="396"/>
        <v>#N/A</v>
      </c>
      <c r="P1802" s="38" t="e">
        <f t="shared" ca="1" si="397"/>
        <v>#N/A</v>
      </c>
      <c r="Q1802" s="38" t="e">
        <f t="shared" ca="1" si="398"/>
        <v>#N/A</v>
      </c>
      <c r="R1802" s="38">
        <f t="shared" si="399"/>
        <v>6000</v>
      </c>
      <c r="S1802" s="38" t="e">
        <f t="shared" ca="1" si="400"/>
        <v>#N/A</v>
      </c>
      <c r="T1802" s="38" t="e">
        <f t="shared" si="401"/>
        <v>#N/A</v>
      </c>
    </row>
    <row r="1803" spans="2:20" x14ac:dyDescent="0.25">
      <c r="B1803" s="38" t="e">
        <f t="shared" ca="1" si="388"/>
        <v>#N/A</v>
      </c>
      <c r="C1803" s="40">
        <f>Кабельный_журнал!P1769</f>
        <v>0</v>
      </c>
      <c r="D1803" s="38" t="e">
        <f t="shared" ca="1" si="389"/>
        <v>#N/A</v>
      </c>
      <c r="E1803" s="41" t="s">
        <v>351</v>
      </c>
      <c r="F1803" s="38" t="e">
        <f t="shared" ca="1" si="390"/>
        <v>#N/A</v>
      </c>
      <c r="G1803" s="38" t="e">
        <f t="shared" si="391"/>
        <v>#N/A</v>
      </c>
      <c r="H1803" s="41" t="s">
        <v>350</v>
      </c>
      <c r="I1803" s="38" t="e">
        <f t="shared" si="392"/>
        <v>#N/A</v>
      </c>
      <c r="J1803" s="38" t="e">
        <f t="shared" si="393"/>
        <v>#N/A</v>
      </c>
      <c r="K1803" s="41" t="s">
        <v>348</v>
      </c>
      <c r="L1803" s="38">
        <f t="shared" si="394"/>
        <v>1.7500000000000002E-2</v>
      </c>
      <c r="M1803" s="38" t="e">
        <f t="shared" ca="1" si="395"/>
        <v>#N/A</v>
      </c>
      <c r="N1803" s="38" t="e">
        <f ca="1">VLOOKUP(B1803,$C$7:$T1801,13,FALSE)</f>
        <v>#N/A</v>
      </c>
      <c r="O1803" s="38" t="e">
        <f t="shared" ca="1" si="396"/>
        <v>#N/A</v>
      </c>
      <c r="P1803" s="38" t="e">
        <f t="shared" ca="1" si="397"/>
        <v>#N/A</v>
      </c>
      <c r="Q1803" s="38" t="e">
        <f t="shared" ca="1" si="398"/>
        <v>#N/A</v>
      </c>
      <c r="R1803" s="38">
        <f t="shared" si="399"/>
        <v>6000</v>
      </c>
      <c r="S1803" s="38" t="e">
        <f t="shared" ca="1" si="400"/>
        <v>#N/A</v>
      </c>
      <c r="T1803" s="38" t="e">
        <f t="shared" si="401"/>
        <v>#N/A</v>
      </c>
    </row>
    <row r="1804" spans="2:20" x14ac:dyDescent="0.25">
      <c r="B1804" s="38" t="e">
        <f t="shared" ca="1" si="388"/>
        <v>#N/A</v>
      </c>
      <c r="C1804" s="40">
        <f>Кабельный_журнал!P1770</f>
        <v>0</v>
      </c>
      <c r="D1804" s="38" t="e">
        <f t="shared" ca="1" si="389"/>
        <v>#N/A</v>
      </c>
      <c r="E1804" s="41" t="s">
        <v>351</v>
      </c>
      <c r="F1804" s="38" t="e">
        <f t="shared" ca="1" si="390"/>
        <v>#N/A</v>
      </c>
      <c r="G1804" s="38" t="e">
        <f t="shared" si="391"/>
        <v>#N/A</v>
      </c>
      <c r="H1804" s="41" t="s">
        <v>350</v>
      </c>
      <c r="I1804" s="38" t="e">
        <f t="shared" si="392"/>
        <v>#N/A</v>
      </c>
      <c r="J1804" s="38" t="e">
        <f t="shared" si="393"/>
        <v>#N/A</v>
      </c>
      <c r="K1804" s="41" t="s">
        <v>348</v>
      </c>
      <c r="L1804" s="38">
        <f t="shared" si="394"/>
        <v>1.7500000000000002E-2</v>
      </c>
      <c r="M1804" s="38" t="e">
        <f t="shared" ca="1" si="395"/>
        <v>#N/A</v>
      </c>
      <c r="N1804" s="38" t="e">
        <f ca="1">VLOOKUP(B1804,$C$7:$T1802,13,FALSE)</f>
        <v>#N/A</v>
      </c>
      <c r="O1804" s="38" t="e">
        <f t="shared" ca="1" si="396"/>
        <v>#N/A</v>
      </c>
      <c r="P1804" s="38" t="e">
        <f t="shared" ca="1" si="397"/>
        <v>#N/A</v>
      </c>
      <c r="Q1804" s="38" t="e">
        <f t="shared" ca="1" si="398"/>
        <v>#N/A</v>
      </c>
      <c r="R1804" s="38">
        <f t="shared" si="399"/>
        <v>6000</v>
      </c>
      <c r="S1804" s="38" t="e">
        <f t="shared" ca="1" si="400"/>
        <v>#N/A</v>
      </c>
      <c r="T1804" s="38" t="e">
        <f t="shared" si="401"/>
        <v>#N/A</v>
      </c>
    </row>
    <row r="1805" spans="2:20" x14ac:dyDescent="0.25">
      <c r="B1805" s="38" t="e">
        <f t="shared" ca="1" si="388"/>
        <v>#N/A</v>
      </c>
      <c r="C1805" s="40">
        <f>Кабельный_журнал!P1771</f>
        <v>0</v>
      </c>
      <c r="D1805" s="38" t="e">
        <f t="shared" ca="1" si="389"/>
        <v>#N/A</v>
      </c>
      <c r="E1805" s="41" t="s">
        <v>351</v>
      </c>
      <c r="F1805" s="38" t="e">
        <f t="shared" ca="1" si="390"/>
        <v>#N/A</v>
      </c>
      <c r="G1805" s="38" t="e">
        <f t="shared" si="391"/>
        <v>#N/A</v>
      </c>
      <c r="H1805" s="41" t="s">
        <v>350</v>
      </c>
      <c r="I1805" s="38" t="e">
        <f t="shared" si="392"/>
        <v>#N/A</v>
      </c>
      <c r="J1805" s="38" t="e">
        <f t="shared" si="393"/>
        <v>#N/A</v>
      </c>
      <c r="K1805" s="41" t="s">
        <v>348</v>
      </c>
      <c r="L1805" s="38">
        <f t="shared" si="394"/>
        <v>1.7500000000000002E-2</v>
      </c>
      <c r="M1805" s="38" t="e">
        <f t="shared" ca="1" si="395"/>
        <v>#N/A</v>
      </c>
      <c r="N1805" s="38" t="e">
        <f ca="1">VLOOKUP(B1805,$C$7:$T1803,13,FALSE)</f>
        <v>#N/A</v>
      </c>
      <c r="O1805" s="38" t="e">
        <f t="shared" ca="1" si="396"/>
        <v>#N/A</v>
      </c>
      <c r="P1805" s="38" t="e">
        <f t="shared" ca="1" si="397"/>
        <v>#N/A</v>
      </c>
      <c r="Q1805" s="38" t="e">
        <f t="shared" ca="1" si="398"/>
        <v>#N/A</v>
      </c>
      <c r="R1805" s="38">
        <f t="shared" si="399"/>
        <v>6000</v>
      </c>
      <c r="S1805" s="38" t="e">
        <f t="shared" ca="1" si="400"/>
        <v>#N/A</v>
      </c>
      <c r="T1805" s="38" t="e">
        <f t="shared" si="401"/>
        <v>#N/A</v>
      </c>
    </row>
    <row r="1806" spans="2:20" x14ac:dyDescent="0.25">
      <c r="B1806" s="38" t="e">
        <f t="shared" ca="1" si="388"/>
        <v>#N/A</v>
      </c>
      <c r="C1806" s="40">
        <f>Кабельный_журнал!P1772</f>
        <v>0</v>
      </c>
      <c r="D1806" s="38" t="e">
        <f t="shared" ca="1" si="389"/>
        <v>#N/A</v>
      </c>
      <c r="E1806" s="41" t="s">
        <v>351</v>
      </c>
      <c r="F1806" s="38" t="e">
        <f t="shared" ca="1" si="390"/>
        <v>#N/A</v>
      </c>
      <c r="G1806" s="38" t="e">
        <f t="shared" si="391"/>
        <v>#N/A</v>
      </c>
      <c r="H1806" s="41" t="s">
        <v>350</v>
      </c>
      <c r="I1806" s="38" t="e">
        <f t="shared" si="392"/>
        <v>#N/A</v>
      </c>
      <c r="J1806" s="38" t="e">
        <f t="shared" si="393"/>
        <v>#N/A</v>
      </c>
      <c r="K1806" s="41" t="s">
        <v>348</v>
      </c>
      <c r="L1806" s="38">
        <f t="shared" si="394"/>
        <v>1.7500000000000002E-2</v>
      </c>
      <c r="M1806" s="38" t="e">
        <f t="shared" ca="1" si="395"/>
        <v>#N/A</v>
      </c>
      <c r="N1806" s="38" t="e">
        <f ca="1">VLOOKUP(B1806,$C$7:$T1804,13,FALSE)</f>
        <v>#N/A</v>
      </c>
      <c r="O1806" s="38" t="e">
        <f t="shared" ca="1" si="396"/>
        <v>#N/A</v>
      </c>
      <c r="P1806" s="38" t="e">
        <f t="shared" ca="1" si="397"/>
        <v>#N/A</v>
      </c>
      <c r="Q1806" s="38" t="e">
        <f t="shared" ca="1" si="398"/>
        <v>#N/A</v>
      </c>
      <c r="R1806" s="38">
        <f t="shared" si="399"/>
        <v>6000</v>
      </c>
      <c r="S1806" s="38" t="e">
        <f t="shared" ca="1" si="400"/>
        <v>#N/A</v>
      </c>
      <c r="T1806" s="38" t="e">
        <f t="shared" si="401"/>
        <v>#N/A</v>
      </c>
    </row>
    <row r="1807" spans="2:20" x14ac:dyDescent="0.25">
      <c r="B1807" s="38" t="e">
        <f t="shared" ca="1" si="388"/>
        <v>#N/A</v>
      </c>
      <c r="C1807" s="40">
        <f>Кабельный_журнал!P1773</f>
        <v>0</v>
      </c>
      <c r="D1807" s="38" t="e">
        <f t="shared" ca="1" si="389"/>
        <v>#N/A</v>
      </c>
      <c r="E1807" s="41" t="s">
        <v>351</v>
      </c>
      <c r="F1807" s="38" t="e">
        <f t="shared" ca="1" si="390"/>
        <v>#N/A</v>
      </c>
      <c r="G1807" s="38" t="e">
        <f t="shared" si="391"/>
        <v>#N/A</v>
      </c>
      <c r="H1807" s="41" t="s">
        <v>350</v>
      </c>
      <c r="I1807" s="38" t="e">
        <f t="shared" si="392"/>
        <v>#N/A</v>
      </c>
      <c r="J1807" s="38" t="e">
        <f t="shared" si="393"/>
        <v>#N/A</v>
      </c>
      <c r="K1807" s="41" t="s">
        <v>348</v>
      </c>
      <c r="L1807" s="38">
        <f t="shared" si="394"/>
        <v>1.7500000000000002E-2</v>
      </c>
      <c r="M1807" s="38" t="e">
        <f t="shared" ca="1" si="395"/>
        <v>#N/A</v>
      </c>
      <c r="N1807" s="38" t="e">
        <f ca="1">VLOOKUP(B1807,$C$7:$T1805,13,FALSE)</f>
        <v>#N/A</v>
      </c>
      <c r="O1807" s="38" t="e">
        <f t="shared" ca="1" si="396"/>
        <v>#N/A</v>
      </c>
      <c r="P1807" s="38" t="e">
        <f t="shared" ca="1" si="397"/>
        <v>#N/A</v>
      </c>
      <c r="Q1807" s="38" t="e">
        <f t="shared" ca="1" si="398"/>
        <v>#N/A</v>
      </c>
      <c r="R1807" s="38">
        <f t="shared" si="399"/>
        <v>6000</v>
      </c>
      <c r="S1807" s="38" t="e">
        <f t="shared" ca="1" si="400"/>
        <v>#N/A</v>
      </c>
      <c r="T1807" s="38" t="e">
        <f t="shared" si="401"/>
        <v>#N/A</v>
      </c>
    </row>
    <row r="1808" spans="2:20" x14ac:dyDescent="0.25">
      <c r="B1808" s="38" t="e">
        <f t="shared" ca="1" si="388"/>
        <v>#N/A</v>
      </c>
      <c r="C1808" s="40">
        <f>Кабельный_журнал!P1774</f>
        <v>0</v>
      </c>
      <c r="D1808" s="38" t="e">
        <f t="shared" ca="1" si="389"/>
        <v>#N/A</v>
      </c>
      <c r="E1808" s="41" t="s">
        <v>351</v>
      </c>
      <c r="F1808" s="38" t="e">
        <f t="shared" ca="1" si="390"/>
        <v>#N/A</v>
      </c>
      <c r="G1808" s="38" t="e">
        <f t="shared" si="391"/>
        <v>#N/A</v>
      </c>
      <c r="H1808" s="41" t="s">
        <v>350</v>
      </c>
      <c r="I1808" s="38" t="e">
        <f t="shared" si="392"/>
        <v>#N/A</v>
      </c>
      <c r="J1808" s="38" t="e">
        <f t="shared" si="393"/>
        <v>#N/A</v>
      </c>
      <c r="K1808" s="41" t="s">
        <v>348</v>
      </c>
      <c r="L1808" s="38">
        <f t="shared" si="394"/>
        <v>1.7500000000000002E-2</v>
      </c>
      <c r="M1808" s="38" t="e">
        <f t="shared" ca="1" si="395"/>
        <v>#N/A</v>
      </c>
      <c r="N1808" s="38" t="e">
        <f ca="1">VLOOKUP(B1808,$C$7:$T1806,13,FALSE)</f>
        <v>#N/A</v>
      </c>
      <c r="O1808" s="38" t="e">
        <f t="shared" ca="1" si="396"/>
        <v>#N/A</v>
      </c>
      <c r="P1808" s="38" t="e">
        <f t="shared" ca="1" si="397"/>
        <v>#N/A</v>
      </c>
      <c r="Q1808" s="38" t="e">
        <f t="shared" ca="1" si="398"/>
        <v>#N/A</v>
      </c>
      <c r="R1808" s="38">
        <f t="shared" si="399"/>
        <v>6000</v>
      </c>
      <c r="S1808" s="38" t="e">
        <f t="shared" ca="1" si="400"/>
        <v>#N/A</v>
      </c>
      <c r="T1808" s="38" t="e">
        <f t="shared" si="401"/>
        <v>#N/A</v>
      </c>
    </row>
    <row r="1809" spans="2:20" x14ac:dyDescent="0.25">
      <c r="B1809" s="38" t="e">
        <f t="shared" ca="1" si="388"/>
        <v>#N/A</v>
      </c>
      <c r="C1809" s="40">
        <f>Кабельный_журнал!P1775</f>
        <v>0</v>
      </c>
      <c r="D1809" s="38" t="e">
        <f t="shared" ca="1" si="389"/>
        <v>#N/A</v>
      </c>
      <c r="E1809" s="41" t="s">
        <v>351</v>
      </c>
      <c r="F1809" s="38" t="e">
        <f t="shared" ca="1" si="390"/>
        <v>#N/A</v>
      </c>
      <c r="G1809" s="38" t="e">
        <f t="shared" si="391"/>
        <v>#N/A</v>
      </c>
      <c r="H1809" s="41" t="s">
        <v>350</v>
      </c>
      <c r="I1809" s="38" t="e">
        <f t="shared" si="392"/>
        <v>#N/A</v>
      </c>
      <c r="J1809" s="38" t="e">
        <f t="shared" si="393"/>
        <v>#N/A</v>
      </c>
      <c r="K1809" s="41" t="s">
        <v>348</v>
      </c>
      <c r="L1809" s="38">
        <f t="shared" si="394"/>
        <v>1.7500000000000002E-2</v>
      </c>
      <c r="M1809" s="38" t="e">
        <f t="shared" ca="1" si="395"/>
        <v>#N/A</v>
      </c>
      <c r="N1809" s="38" t="e">
        <f ca="1">VLOOKUP(B1809,$C$7:$T1807,13,FALSE)</f>
        <v>#N/A</v>
      </c>
      <c r="O1809" s="38" t="e">
        <f t="shared" ca="1" si="396"/>
        <v>#N/A</v>
      </c>
      <c r="P1809" s="38" t="e">
        <f t="shared" ca="1" si="397"/>
        <v>#N/A</v>
      </c>
      <c r="Q1809" s="38" t="e">
        <f t="shared" ca="1" si="398"/>
        <v>#N/A</v>
      </c>
      <c r="R1809" s="38">
        <f t="shared" si="399"/>
        <v>6000</v>
      </c>
      <c r="S1809" s="38" t="e">
        <f t="shared" ca="1" si="400"/>
        <v>#N/A</v>
      </c>
      <c r="T1809" s="38" t="e">
        <f t="shared" si="401"/>
        <v>#N/A</v>
      </c>
    </row>
    <row r="1810" spans="2:20" x14ac:dyDescent="0.25">
      <c r="B1810" s="38" t="e">
        <f t="shared" ca="1" si="388"/>
        <v>#N/A</v>
      </c>
      <c r="C1810" s="40">
        <f>Кабельный_журнал!P1776</f>
        <v>0</v>
      </c>
      <c r="D1810" s="38" t="e">
        <f t="shared" ca="1" si="389"/>
        <v>#N/A</v>
      </c>
      <c r="E1810" s="41" t="s">
        <v>351</v>
      </c>
      <c r="F1810" s="38" t="e">
        <f t="shared" ca="1" si="390"/>
        <v>#N/A</v>
      </c>
      <c r="G1810" s="38" t="e">
        <f t="shared" si="391"/>
        <v>#N/A</v>
      </c>
      <c r="H1810" s="41" t="s">
        <v>350</v>
      </c>
      <c r="I1810" s="38" t="e">
        <f t="shared" si="392"/>
        <v>#N/A</v>
      </c>
      <c r="J1810" s="38" t="e">
        <f t="shared" si="393"/>
        <v>#N/A</v>
      </c>
      <c r="K1810" s="41" t="s">
        <v>348</v>
      </c>
      <c r="L1810" s="38">
        <f t="shared" si="394"/>
        <v>1.7500000000000002E-2</v>
      </c>
      <c r="M1810" s="38" t="e">
        <f t="shared" ca="1" si="395"/>
        <v>#N/A</v>
      </c>
      <c r="N1810" s="38" t="e">
        <f ca="1">VLOOKUP(B1810,$C$7:$T1808,13,FALSE)</f>
        <v>#N/A</v>
      </c>
      <c r="O1810" s="38" t="e">
        <f t="shared" ca="1" si="396"/>
        <v>#N/A</v>
      </c>
      <c r="P1810" s="38" t="e">
        <f t="shared" ca="1" si="397"/>
        <v>#N/A</v>
      </c>
      <c r="Q1810" s="38" t="e">
        <f t="shared" ca="1" si="398"/>
        <v>#N/A</v>
      </c>
      <c r="R1810" s="38">
        <f t="shared" si="399"/>
        <v>6000</v>
      </c>
      <c r="S1810" s="38" t="e">
        <f t="shared" ca="1" si="400"/>
        <v>#N/A</v>
      </c>
      <c r="T1810" s="38" t="e">
        <f t="shared" si="401"/>
        <v>#N/A</v>
      </c>
    </row>
    <row r="1811" spans="2:20" x14ac:dyDescent="0.25">
      <c r="B1811" s="38" t="e">
        <f t="shared" ca="1" si="388"/>
        <v>#N/A</v>
      </c>
      <c r="C1811" s="40">
        <f>Кабельный_журнал!P1777</f>
        <v>0</v>
      </c>
      <c r="D1811" s="38" t="e">
        <f t="shared" ca="1" si="389"/>
        <v>#N/A</v>
      </c>
      <c r="E1811" s="41" t="s">
        <v>351</v>
      </c>
      <c r="F1811" s="38" t="e">
        <f t="shared" ca="1" si="390"/>
        <v>#N/A</v>
      </c>
      <c r="G1811" s="38" t="e">
        <f t="shared" si="391"/>
        <v>#N/A</v>
      </c>
      <c r="H1811" s="41" t="s">
        <v>350</v>
      </c>
      <c r="I1811" s="38" t="e">
        <f t="shared" si="392"/>
        <v>#N/A</v>
      </c>
      <c r="J1811" s="38" t="e">
        <f t="shared" si="393"/>
        <v>#N/A</v>
      </c>
      <c r="K1811" s="41" t="s">
        <v>348</v>
      </c>
      <c r="L1811" s="38">
        <f t="shared" si="394"/>
        <v>1.7500000000000002E-2</v>
      </c>
      <c r="M1811" s="38" t="e">
        <f t="shared" ca="1" si="395"/>
        <v>#N/A</v>
      </c>
      <c r="N1811" s="38" t="e">
        <f ca="1">VLOOKUP(B1811,$C$7:$T1809,13,FALSE)</f>
        <v>#N/A</v>
      </c>
      <c r="O1811" s="38" t="e">
        <f t="shared" ca="1" si="396"/>
        <v>#N/A</v>
      </c>
      <c r="P1811" s="38" t="e">
        <f t="shared" ca="1" si="397"/>
        <v>#N/A</v>
      </c>
      <c r="Q1811" s="38" t="e">
        <f t="shared" ca="1" si="398"/>
        <v>#N/A</v>
      </c>
      <c r="R1811" s="38">
        <f t="shared" si="399"/>
        <v>6000</v>
      </c>
      <c r="S1811" s="38" t="e">
        <f t="shared" ca="1" si="400"/>
        <v>#N/A</v>
      </c>
      <c r="T1811" s="38" t="e">
        <f t="shared" si="401"/>
        <v>#N/A</v>
      </c>
    </row>
    <row r="1812" spans="2:20" x14ac:dyDescent="0.25">
      <c r="B1812" s="38" t="e">
        <f t="shared" ca="1" si="388"/>
        <v>#N/A</v>
      </c>
      <c r="C1812" s="40">
        <f>Кабельный_журнал!P1778</f>
        <v>0</v>
      </c>
      <c r="D1812" s="38" t="e">
        <f t="shared" ca="1" si="389"/>
        <v>#N/A</v>
      </c>
      <c r="E1812" s="41" t="s">
        <v>351</v>
      </c>
      <c r="F1812" s="38" t="e">
        <f t="shared" ca="1" si="390"/>
        <v>#N/A</v>
      </c>
      <c r="G1812" s="38" t="e">
        <f t="shared" si="391"/>
        <v>#N/A</v>
      </c>
      <c r="H1812" s="41" t="s">
        <v>350</v>
      </c>
      <c r="I1812" s="38" t="e">
        <f t="shared" si="392"/>
        <v>#N/A</v>
      </c>
      <c r="J1812" s="38" t="e">
        <f t="shared" si="393"/>
        <v>#N/A</v>
      </c>
      <c r="K1812" s="41" t="s">
        <v>348</v>
      </c>
      <c r="L1812" s="38">
        <f t="shared" si="394"/>
        <v>1.7500000000000002E-2</v>
      </c>
      <c r="M1812" s="38" t="e">
        <f t="shared" ca="1" si="395"/>
        <v>#N/A</v>
      </c>
      <c r="N1812" s="38" t="e">
        <f ca="1">VLOOKUP(B1812,$C$7:$T1810,13,FALSE)</f>
        <v>#N/A</v>
      </c>
      <c r="O1812" s="38" t="e">
        <f t="shared" ca="1" si="396"/>
        <v>#N/A</v>
      </c>
      <c r="P1812" s="38" t="e">
        <f t="shared" ca="1" si="397"/>
        <v>#N/A</v>
      </c>
      <c r="Q1812" s="38" t="e">
        <f t="shared" ca="1" si="398"/>
        <v>#N/A</v>
      </c>
      <c r="R1812" s="38">
        <f t="shared" si="399"/>
        <v>6000</v>
      </c>
      <c r="S1812" s="38" t="e">
        <f t="shared" ca="1" si="400"/>
        <v>#N/A</v>
      </c>
      <c r="T1812" s="38" t="e">
        <f t="shared" si="401"/>
        <v>#N/A</v>
      </c>
    </row>
    <row r="1813" spans="2:20" x14ac:dyDescent="0.25">
      <c r="B1813" s="38" t="e">
        <f t="shared" ca="1" si="388"/>
        <v>#N/A</v>
      </c>
      <c r="C1813" s="40">
        <f>Кабельный_журнал!P1779</f>
        <v>0</v>
      </c>
      <c r="D1813" s="38" t="e">
        <f t="shared" ca="1" si="389"/>
        <v>#N/A</v>
      </c>
      <c r="E1813" s="41" t="s">
        <v>351</v>
      </c>
      <c r="F1813" s="38" t="e">
        <f t="shared" ca="1" si="390"/>
        <v>#N/A</v>
      </c>
      <c r="G1813" s="38" t="e">
        <f t="shared" si="391"/>
        <v>#N/A</v>
      </c>
      <c r="H1813" s="41" t="s">
        <v>350</v>
      </c>
      <c r="I1813" s="38" t="e">
        <f t="shared" si="392"/>
        <v>#N/A</v>
      </c>
      <c r="J1813" s="38" t="e">
        <f t="shared" si="393"/>
        <v>#N/A</v>
      </c>
      <c r="K1813" s="41" t="s">
        <v>348</v>
      </c>
      <c r="L1813" s="38">
        <f t="shared" si="394"/>
        <v>1.7500000000000002E-2</v>
      </c>
      <c r="M1813" s="38" t="e">
        <f t="shared" ca="1" si="395"/>
        <v>#N/A</v>
      </c>
      <c r="N1813" s="38" t="e">
        <f ca="1">VLOOKUP(B1813,$C$7:$T1811,13,FALSE)</f>
        <v>#N/A</v>
      </c>
      <c r="O1813" s="38" t="e">
        <f t="shared" ca="1" si="396"/>
        <v>#N/A</v>
      </c>
      <c r="P1813" s="38" t="e">
        <f t="shared" ca="1" si="397"/>
        <v>#N/A</v>
      </c>
      <c r="Q1813" s="38" t="e">
        <f t="shared" ca="1" si="398"/>
        <v>#N/A</v>
      </c>
      <c r="R1813" s="38">
        <f t="shared" si="399"/>
        <v>6000</v>
      </c>
      <c r="S1813" s="38" t="e">
        <f t="shared" ca="1" si="400"/>
        <v>#N/A</v>
      </c>
      <c r="T1813" s="38" t="e">
        <f t="shared" si="401"/>
        <v>#N/A</v>
      </c>
    </row>
    <row r="1814" spans="2:20" x14ac:dyDescent="0.25">
      <c r="B1814" s="38" t="e">
        <f t="shared" ca="1" si="388"/>
        <v>#N/A</v>
      </c>
      <c r="C1814" s="40">
        <f>Кабельный_журнал!P1780</f>
        <v>0</v>
      </c>
      <c r="D1814" s="38" t="e">
        <f t="shared" ca="1" si="389"/>
        <v>#N/A</v>
      </c>
      <c r="E1814" s="41" t="s">
        <v>351</v>
      </c>
      <c r="F1814" s="38" t="e">
        <f t="shared" ca="1" si="390"/>
        <v>#N/A</v>
      </c>
      <c r="G1814" s="38" t="e">
        <f t="shared" si="391"/>
        <v>#N/A</v>
      </c>
      <c r="H1814" s="41" t="s">
        <v>350</v>
      </c>
      <c r="I1814" s="38" t="e">
        <f t="shared" si="392"/>
        <v>#N/A</v>
      </c>
      <c r="J1814" s="38" t="e">
        <f t="shared" si="393"/>
        <v>#N/A</v>
      </c>
      <c r="K1814" s="41" t="s">
        <v>348</v>
      </c>
      <c r="L1814" s="38">
        <f t="shared" si="394"/>
        <v>1.7500000000000002E-2</v>
      </c>
      <c r="M1814" s="38" t="e">
        <f t="shared" ca="1" si="395"/>
        <v>#N/A</v>
      </c>
      <c r="N1814" s="38" t="e">
        <f ca="1">VLOOKUP(B1814,$C$7:$T1812,13,FALSE)</f>
        <v>#N/A</v>
      </c>
      <c r="O1814" s="38" t="e">
        <f t="shared" ca="1" si="396"/>
        <v>#N/A</v>
      </c>
      <c r="P1814" s="38" t="e">
        <f t="shared" ca="1" si="397"/>
        <v>#N/A</v>
      </c>
      <c r="Q1814" s="38" t="e">
        <f t="shared" ca="1" si="398"/>
        <v>#N/A</v>
      </c>
      <c r="R1814" s="38">
        <f t="shared" si="399"/>
        <v>6000</v>
      </c>
      <c r="S1814" s="38" t="e">
        <f t="shared" ca="1" si="400"/>
        <v>#N/A</v>
      </c>
      <c r="T1814" s="38" t="e">
        <f t="shared" si="401"/>
        <v>#N/A</v>
      </c>
    </row>
    <row r="1815" spans="2:20" x14ac:dyDescent="0.25">
      <c r="B1815" s="38" t="e">
        <f t="shared" ca="1" si="388"/>
        <v>#N/A</v>
      </c>
      <c r="C1815" s="40">
        <f>Кабельный_журнал!P1781</f>
        <v>0</v>
      </c>
      <c r="D1815" s="38" t="e">
        <f t="shared" ca="1" si="389"/>
        <v>#N/A</v>
      </c>
      <c r="E1815" s="41" t="s">
        <v>351</v>
      </c>
      <c r="F1815" s="38" t="e">
        <f t="shared" ca="1" si="390"/>
        <v>#N/A</v>
      </c>
      <c r="G1815" s="38" t="e">
        <f t="shared" si="391"/>
        <v>#N/A</v>
      </c>
      <c r="H1815" s="41" t="s">
        <v>350</v>
      </c>
      <c r="I1815" s="38" t="e">
        <f t="shared" si="392"/>
        <v>#N/A</v>
      </c>
      <c r="J1815" s="38" t="e">
        <f t="shared" si="393"/>
        <v>#N/A</v>
      </c>
      <c r="K1815" s="41" t="s">
        <v>348</v>
      </c>
      <c r="L1815" s="38">
        <f t="shared" si="394"/>
        <v>1.7500000000000002E-2</v>
      </c>
      <c r="M1815" s="38" t="e">
        <f t="shared" ca="1" si="395"/>
        <v>#N/A</v>
      </c>
      <c r="N1815" s="38" t="e">
        <f ca="1">VLOOKUP(B1815,$C$7:$T1813,13,FALSE)</f>
        <v>#N/A</v>
      </c>
      <c r="O1815" s="38" t="e">
        <f t="shared" ca="1" si="396"/>
        <v>#N/A</v>
      </c>
      <c r="P1815" s="38" t="e">
        <f t="shared" ca="1" si="397"/>
        <v>#N/A</v>
      </c>
      <c r="Q1815" s="38" t="e">
        <f t="shared" ca="1" si="398"/>
        <v>#N/A</v>
      </c>
      <c r="R1815" s="38">
        <f t="shared" si="399"/>
        <v>6000</v>
      </c>
      <c r="S1815" s="38" t="e">
        <f t="shared" ca="1" si="400"/>
        <v>#N/A</v>
      </c>
      <c r="T1815" s="38" t="e">
        <f t="shared" si="401"/>
        <v>#N/A</v>
      </c>
    </row>
    <row r="1816" spans="2:20" x14ac:dyDescent="0.25">
      <c r="B1816" s="38" t="e">
        <f t="shared" ca="1" si="388"/>
        <v>#N/A</v>
      </c>
      <c r="C1816" s="40">
        <f>Кабельный_журнал!P1782</f>
        <v>0</v>
      </c>
      <c r="D1816" s="38" t="e">
        <f t="shared" ca="1" si="389"/>
        <v>#N/A</v>
      </c>
      <c r="E1816" s="41" t="s">
        <v>351</v>
      </c>
      <c r="F1816" s="38" t="e">
        <f t="shared" ca="1" si="390"/>
        <v>#N/A</v>
      </c>
      <c r="G1816" s="38" t="e">
        <f t="shared" si="391"/>
        <v>#N/A</v>
      </c>
      <c r="H1816" s="41" t="s">
        <v>350</v>
      </c>
      <c r="I1816" s="38" t="e">
        <f t="shared" si="392"/>
        <v>#N/A</v>
      </c>
      <c r="J1816" s="38" t="e">
        <f t="shared" si="393"/>
        <v>#N/A</v>
      </c>
      <c r="K1816" s="41" t="s">
        <v>348</v>
      </c>
      <c r="L1816" s="38">
        <f t="shared" si="394"/>
        <v>1.7500000000000002E-2</v>
      </c>
      <c r="M1816" s="38" t="e">
        <f t="shared" ca="1" si="395"/>
        <v>#N/A</v>
      </c>
      <c r="N1816" s="38" t="e">
        <f ca="1">VLOOKUP(B1816,$C$7:$T1814,13,FALSE)</f>
        <v>#N/A</v>
      </c>
      <c r="O1816" s="38" t="e">
        <f t="shared" ca="1" si="396"/>
        <v>#N/A</v>
      </c>
      <c r="P1816" s="38" t="e">
        <f t="shared" ca="1" si="397"/>
        <v>#N/A</v>
      </c>
      <c r="Q1816" s="38" t="e">
        <f t="shared" ca="1" si="398"/>
        <v>#N/A</v>
      </c>
      <c r="R1816" s="38">
        <f t="shared" si="399"/>
        <v>6000</v>
      </c>
      <c r="S1816" s="38" t="e">
        <f t="shared" ca="1" si="400"/>
        <v>#N/A</v>
      </c>
      <c r="T1816" s="38" t="e">
        <f t="shared" si="401"/>
        <v>#N/A</v>
      </c>
    </row>
    <row r="1817" spans="2:20" x14ac:dyDescent="0.25">
      <c r="B1817" s="38" t="e">
        <f t="shared" ca="1" si="388"/>
        <v>#N/A</v>
      </c>
      <c r="C1817" s="40">
        <f>Кабельный_журнал!P1783</f>
        <v>0</v>
      </c>
      <c r="D1817" s="38" t="e">
        <f t="shared" ca="1" si="389"/>
        <v>#N/A</v>
      </c>
      <c r="E1817" s="41" t="s">
        <v>351</v>
      </c>
      <c r="F1817" s="38" t="e">
        <f t="shared" ca="1" si="390"/>
        <v>#N/A</v>
      </c>
      <c r="G1817" s="38" t="e">
        <f t="shared" si="391"/>
        <v>#N/A</v>
      </c>
      <c r="H1817" s="41" t="s">
        <v>350</v>
      </c>
      <c r="I1817" s="38" t="e">
        <f t="shared" si="392"/>
        <v>#N/A</v>
      </c>
      <c r="J1817" s="38" t="e">
        <f t="shared" si="393"/>
        <v>#N/A</v>
      </c>
      <c r="K1817" s="41" t="s">
        <v>348</v>
      </c>
      <c r="L1817" s="38">
        <f t="shared" si="394"/>
        <v>1.7500000000000002E-2</v>
      </c>
      <c r="M1817" s="38" t="e">
        <f t="shared" ca="1" si="395"/>
        <v>#N/A</v>
      </c>
      <c r="N1817" s="38" t="e">
        <f ca="1">VLOOKUP(B1817,$C$7:$T1815,13,FALSE)</f>
        <v>#N/A</v>
      </c>
      <c r="O1817" s="38" t="e">
        <f t="shared" ca="1" si="396"/>
        <v>#N/A</v>
      </c>
      <c r="P1817" s="38" t="e">
        <f t="shared" ca="1" si="397"/>
        <v>#N/A</v>
      </c>
      <c r="Q1817" s="38" t="e">
        <f t="shared" ca="1" si="398"/>
        <v>#N/A</v>
      </c>
      <c r="R1817" s="38">
        <f t="shared" si="399"/>
        <v>6000</v>
      </c>
      <c r="S1817" s="38" t="e">
        <f t="shared" ca="1" si="400"/>
        <v>#N/A</v>
      </c>
      <c r="T1817" s="38" t="e">
        <f t="shared" si="401"/>
        <v>#N/A</v>
      </c>
    </row>
    <row r="1818" spans="2:20" x14ac:dyDescent="0.25">
      <c r="B1818" s="38" t="e">
        <f t="shared" ca="1" si="388"/>
        <v>#N/A</v>
      </c>
      <c r="C1818" s="40">
        <f>Кабельный_журнал!P1784</f>
        <v>0</v>
      </c>
      <c r="D1818" s="38" t="e">
        <f t="shared" ca="1" si="389"/>
        <v>#N/A</v>
      </c>
      <c r="E1818" s="41" t="s">
        <v>351</v>
      </c>
      <c r="F1818" s="38" t="e">
        <f t="shared" ca="1" si="390"/>
        <v>#N/A</v>
      </c>
      <c r="G1818" s="38" t="e">
        <f t="shared" si="391"/>
        <v>#N/A</v>
      </c>
      <c r="H1818" s="41" t="s">
        <v>350</v>
      </c>
      <c r="I1818" s="38" t="e">
        <f t="shared" si="392"/>
        <v>#N/A</v>
      </c>
      <c r="J1818" s="38" t="e">
        <f t="shared" si="393"/>
        <v>#N/A</v>
      </c>
      <c r="K1818" s="41" t="s">
        <v>348</v>
      </c>
      <c r="L1818" s="38">
        <f t="shared" si="394"/>
        <v>1.7500000000000002E-2</v>
      </c>
      <c r="M1818" s="38" t="e">
        <f t="shared" ca="1" si="395"/>
        <v>#N/A</v>
      </c>
      <c r="N1818" s="38" t="e">
        <f ca="1">VLOOKUP(B1818,$C$7:$T1816,13,FALSE)</f>
        <v>#N/A</v>
      </c>
      <c r="O1818" s="38" t="e">
        <f t="shared" ca="1" si="396"/>
        <v>#N/A</v>
      </c>
      <c r="P1818" s="38" t="e">
        <f t="shared" ca="1" si="397"/>
        <v>#N/A</v>
      </c>
      <c r="Q1818" s="38" t="e">
        <f t="shared" ca="1" si="398"/>
        <v>#N/A</v>
      </c>
      <c r="R1818" s="38">
        <f t="shared" si="399"/>
        <v>6000</v>
      </c>
      <c r="S1818" s="38" t="e">
        <f t="shared" ca="1" si="400"/>
        <v>#N/A</v>
      </c>
      <c r="T1818" s="38" t="e">
        <f t="shared" si="401"/>
        <v>#N/A</v>
      </c>
    </row>
    <row r="1819" spans="2:20" x14ac:dyDescent="0.25">
      <c r="B1819" s="38" t="e">
        <f t="shared" ca="1" si="388"/>
        <v>#N/A</v>
      </c>
      <c r="C1819" s="40">
        <f>Кабельный_журнал!P1785</f>
        <v>0</v>
      </c>
      <c r="D1819" s="38" t="e">
        <f t="shared" ca="1" si="389"/>
        <v>#N/A</v>
      </c>
      <c r="E1819" s="41" t="s">
        <v>351</v>
      </c>
      <c r="F1819" s="38" t="e">
        <f t="shared" ca="1" si="390"/>
        <v>#N/A</v>
      </c>
      <c r="G1819" s="38" t="e">
        <f t="shared" si="391"/>
        <v>#N/A</v>
      </c>
      <c r="H1819" s="41" t="s">
        <v>350</v>
      </c>
      <c r="I1819" s="38" t="e">
        <f t="shared" si="392"/>
        <v>#N/A</v>
      </c>
      <c r="J1819" s="38" t="e">
        <f t="shared" si="393"/>
        <v>#N/A</v>
      </c>
      <c r="K1819" s="41" t="s">
        <v>348</v>
      </c>
      <c r="L1819" s="38">
        <f t="shared" si="394"/>
        <v>1.7500000000000002E-2</v>
      </c>
      <c r="M1819" s="38" t="e">
        <f t="shared" ca="1" si="395"/>
        <v>#N/A</v>
      </c>
      <c r="N1819" s="38" t="e">
        <f ca="1">VLOOKUP(B1819,$C$7:$T1817,13,FALSE)</f>
        <v>#N/A</v>
      </c>
      <c r="O1819" s="38" t="e">
        <f t="shared" ca="1" si="396"/>
        <v>#N/A</v>
      </c>
      <c r="P1819" s="38" t="e">
        <f t="shared" ca="1" si="397"/>
        <v>#N/A</v>
      </c>
      <c r="Q1819" s="38" t="e">
        <f t="shared" ca="1" si="398"/>
        <v>#N/A</v>
      </c>
      <c r="R1819" s="38">
        <f t="shared" si="399"/>
        <v>6000</v>
      </c>
      <c r="S1819" s="38" t="e">
        <f t="shared" ca="1" si="400"/>
        <v>#N/A</v>
      </c>
      <c r="T1819" s="38" t="e">
        <f t="shared" si="401"/>
        <v>#N/A</v>
      </c>
    </row>
    <row r="1820" spans="2:20" x14ac:dyDescent="0.25">
      <c r="B1820" s="38" t="e">
        <f t="shared" ca="1" si="388"/>
        <v>#N/A</v>
      </c>
      <c r="C1820" s="40">
        <f>Кабельный_журнал!P1786</f>
        <v>0</v>
      </c>
      <c r="D1820" s="38" t="e">
        <f t="shared" ca="1" si="389"/>
        <v>#N/A</v>
      </c>
      <c r="E1820" s="41" t="s">
        <v>351</v>
      </c>
      <c r="F1820" s="38" t="e">
        <f t="shared" ca="1" si="390"/>
        <v>#N/A</v>
      </c>
      <c r="G1820" s="38" t="e">
        <f t="shared" si="391"/>
        <v>#N/A</v>
      </c>
      <c r="H1820" s="41" t="s">
        <v>350</v>
      </c>
      <c r="I1820" s="38" t="e">
        <f t="shared" si="392"/>
        <v>#N/A</v>
      </c>
      <c r="J1820" s="38" t="e">
        <f t="shared" si="393"/>
        <v>#N/A</v>
      </c>
      <c r="K1820" s="41" t="s">
        <v>348</v>
      </c>
      <c r="L1820" s="38">
        <f t="shared" si="394"/>
        <v>1.7500000000000002E-2</v>
      </c>
      <c r="M1820" s="38" t="e">
        <f t="shared" ca="1" si="395"/>
        <v>#N/A</v>
      </c>
      <c r="N1820" s="38" t="e">
        <f ca="1">VLOOKUP(B1820,$C$7:$T1818,13,FALSE)</f>
        <v>#N/A</v>
      </c>
      <c r="O1820" s="38" t="e">
        <f t="shared" ca="1" si="396"/>
        <v>#N/A</v>
      </c>
      <c r="P1820" s="38" t="e">
        <f t="shared" ca="1" si="397"/>
        <v>#N/A</v>
      </c>
      <c r="Q1820" s="38" t="e">
        <f t="shared" ca="1" si="398"/>
        <v>#N/A</v>
      </c>
      <c r="R1820" s="38">
        <f t="shared" si="399"/>
        <v>6000</v>
      </c>
      <c r="S1820" s="38" t="e">
        <f t="shared" ca="1" si="400"/>
        <v>#N/A</v>
      </c>
      <c r="T1820" s="38" t="e">
        <f t="shared" si="401"/>
        <v>#N/A</v>
      </c>
    </row>
    <row r="1821" spans="2:20" x14ac:dyDescent="0.25">
      <c r="B1821" s="38" t="e">
        <f t="shared" ca="1" si="388"/>
        <v>#N/A</v>
      </c>
      <c r="C1821" s="40">
        <f>Кабельный_журнал!P1787</f>
        <v>0</v>
      </c>
      <c r="D1821" s="38" t="e">
        <f t="shared" ca="1" si="389"/>
        <v>#N/A</v>
      </c>
      <c r="E1821" s="41" t="s">
        <v>351</v>
      </c>
      <c r="F1821" s="38" t="e">
        <f t="shared" ca="1" si="390"/>
        <v>#N/A</v>
      </c>
      <c r="G1821" s="38" t="e">
        <f t="shared" si="391"/>
        <v>#N/A</v>
      </c>
      <c r="H1821" s="41" t="s">
        <v>350</v>
      </c>
      <c r="I1821" s="38" t="e">
        <f t="shared" si="392"/>
        <v>#N/A</v>
      </c>
      <c r="J1821" s="38" t="e">
        <f t="shared" si="393"/>
        <v>#N/A</v>
      </c>
      <c r="K1821" s="41" t="s">
        <v>348</v>
      </c>
      <c r="L1821" s="38">
        <f t="shared" si="394"/>
        <v>1.7500000000000002E-2</v>
      </c>
      <c r="M1821" s="38" t="e">
        <f t="shared" ca="1" si="395"/>
        <v>#N/A</v>
      </c>
      <c r="N1821" s="38" t="e">
        <f ca="1">VLOOKUP(B1821,$C$7:$T1819,13,FALSE)</f>
        <v>#N/A</v>
      </c>
      <c r="O1821" s="38" t="e">
        <f t="shared" ca="1" si="396"/>
        <v>#N/A</v>
      </c>
      <c r="P1821" s="38" t="e">
        <f t="shared" ca="1" si="397"/>
        <v>#N/A</v>
      </c>
      <c r="Q1821" s="38" t="e">
        <f t="shared" ca="1" si="398"/>
        <v>#N/A</v>
      </c>
      <c r="R1821" s="38">
        <f t="shared" si="399"/>
        <v>6000</v>
      </c>
      <c r="S1821" s="38" t="e">
        <f t="shared" ca="1" si="400"/>
        <v>#N/A</v>
      </c>
      <c r="T1821" s="38" t="e">
        <f t="shared" si="401"/>
        <v>#N/A</v>
      </c>
    </row>
    <row r="1822" spans="2:20" x14ac:dyDescent="0.25">
      <c r="B1822" s="38" t="e">
        <f t="shared" ca="1" si="388"/>
        <v>#N/A</v>
      </c>
      <c r="C1822" s="40">
        <f>Кабельный_журнал!P1788</f>
        <v>0</v>
      </c>
      <c r="D1822" s="38" t="e">
        <f t="shared" ca="1" si="389"/>
        <v>#N/A</v>
      </c>
      <c r="E1822" s="41" t="s">
        <v>351</v>
      </c>
      <c r="F1822" s="38" t="e">
        <f t="shared" ca="1" si="390"/>
        <v>#N/A</v>
      </c>
      <c r="G1822" s="38" t="e">
        <f t="shared" si="391"/>
        <v>#N/A</v>
      </c>
      <c r="H1822" s="41" t="s">
        <v>350</v>
      </c>
      <c r="I1822" s="38" t="e">
        <f t="shared" si="392"/>
        <v>#N/A</v>
      </c>
      <c r="J1822" s="38" t="e">
        <f t="shared" si="393"/>
        <v>#N/A</v>
      </c>
      <c r="K1822" s="41" t="s">
        <v>348</v>
      </c>
      <c r="L1822" s="38">
        <f t="shared" si="394"/>
        <v>1.7500000000000002E-2</v>
      </c>
      <c r="M1822" s="38" t="e">
        <f t="shared" ca="1" si="395"/>
        <v>#N/A</v>
      </c>
      <c r="N1822" s="38" t="e">
        <f ca="1">VLOOKUP(B1822,$C$7:$T1820,13,FALSE)</f>
        <v>#N/A</v>
      </c>
      <c r="O1822" s="38" t="e">
        <f t="shared" ca="1" si="396"/>
        <v>#N/A</v>
      </c>
      <c r="P1822" s="38" t="e">
        <f t="shared" ca="1" si="397"/>
        <v>#N/A</v>
      </c>
      <c r="Q1822" s="38" t="e">
        <f t="shared" ca="1" si="398"/>
        <v>#N/A</v>
      </c>
      <c r="R1822" s="38">
        <f t="shared" si="399"/>
        <v>6000</v>
      </c>
      <c r="S1822" s="38" t="e">
        <f t="shared" ca="1" si="400"/>
        <v>#N/A</v>
      </c>
      <c r="T1822" s="38" t="e">
        <f t="shared" si="401"/>
        <v>#N/A</v>
      </c>
    </row>
    <row r="1823" spans="2:20" x14ac:dyDescent="0.25">
      <c r="B1823" s="38" t="e">
        <f t="shared" ca="1" si="388"/>
        <v>#N/A</v>
      </c>
      <c r="C1823" s="40">
        <f>Кабельный_журнал!P1789</f>
        <v>0</v>
      </c>
      <c r="D1823" s="38" t="e">
        <f t="shared" ca="1" si="389"/>
        <v>#N/A</v>
      </c>
      <c r="E1823" s="41" t="s">
        <v>351</v>
      </c>
      <c r="F1823" s="38" t="e">
        <f t="shared" ca="1" si="390"/>
        <v>#N/A</v>
      </c>
      <c r="G1823" s="38" t="e">
        <f t="shared" si="391"/>
        <v>#N/A</v>
      </c>
      <c r="H1823" s="41" t="s">
        <v>350</v>
      </c>
      <c r="I1823" s="38" t="e">
        <f t="shared" si="392"/>
        <v>#N/A</v>
      </c>
      <c r="J1823" s="38" t="e">
        <f t="shared" si="393"/>
        <v>#N/A</v>
      </c>
      <c r="K1823" s="41" t="s">
        <v>348</v>
      </c>
      <c r="L1823" s="38">
        <f t="shared" si="394"/>
        <v>1.7500000000000002E-2</v>
      </c>
      <c r="M1823" s="38" t="e">
        <f t="shared" ca="1" si="395"/>
        <v>#N/A</v>
      </c>
      <c r="N1823" s="38" t="e">
        <f ca="1">VLOOKUP(B1823,$C$7:$T1821,13,FALSE)</f>
        <v>#N/A</v>
      </c>
      <c r="O1823" s="38" t="e">
        <f t="shared" ca="1" si="396"/>
        <v>#N/A</v>
      </c>
      <c r="P1823" s="38" t="e">
        <f t="shared" ca="1" si="397"/>
        <v>#N/A</v>
      </c>
      <c r="Q1823" s="38" t="e">
        <f t="shared" ca="1" si="398"/>
        <v>#N/A</v>
      </c>
      <c r="R1823" s="38">
        <f t="shared" si="399"/>
        <v>6000</v>
      </c>
      <c r="S1823" s="38" t="e">
        <f t="shared" ca="1" si="400"/>
        <v>#N/A</v>
      </c>
      <c r="T1823" s="38" t="e">
        <f t="shared" si="401"/>
        <v>#N/A</v>
      </c>
    </row>
    <row r="1824" spans="2:20" x14ac:dyDescent="0.25">
      <c r="B1824" s="38" t="e">
        <f t="shared" ca="1" si="388"/>
        <v>#N/A</v>
      </c>
      <c r="C1824" s="40">
        <f>Кабельный_журнал!P1790</f>
        <v>0</v>
      </c>
      <c r="D1824" s="38" t="e">
        <f t="shared" ca="1" si="389"/>
        <v>#N/A</v>
      </c>
      <c r="E1824" s="41" t="s">
        <v>351</v>
      </c>
      <c r="F1824" s="38" t="e">
        <f t="shared" ca="1" si="390"/>
        <v>#N/A</v>
      </c>
      <c r="G1824" s="38" t="e">
        <f t="shared" si="391"/>
        <v>#N/A</v>
      </c>
      <c r="H1824" s="41" t="s">
        <v>350</v>
      </c>
      <c r="I1824" s="38" t="e">
        <f t="shared" si="392"/>
        <v>#N/A</v>
      </c>
      <c r="J1824" s="38" t="e">
        <f t="shared" si="393"/>
        <v>#N/A</v>
      </c>
      <c r="K1824" s="41" t="s">
        <v>348</v>
      </c>
      <c r="L1824" s="38">
        <f t="shared" si="394"/>
        <v>1.7500000000000002E-2</v>
      </c>
      <c r="M1824" s="38" t="e">
        <f t="shared" ca="1" si="395"/>
        <v>#N/A</v>
      </c>
      <c r="N1824" s="38" t="e">
        <f ca="1">VLOOKUP(B1824,$C$7:$T1822,13,FALSE)</f>
        <v>#N/A</v>
      </c>
      <c r="O1824" s="38" t="e">
        <f t="shared" ca="1" si="396"/>
        <v>#N/A</v>
      </c>
      <c r="P1824" s="38" t="e">
        <f t="shared" ca="1" si="397"/>
        <v>#N/A</v>
      </c>
      <c r="Q1824" s="38" t="e">
        <f t="shared" ca="1" si="398"/>
        <v>#N/A</v>
      </c>
      <c r="R1824" s="38">
        <f t="shared" si="399"/>
        <v>6000</v>
      </c>
      <c r="S1824" s="38" t="e">
        <f t="shared" ca="1" si="400"/>
        <v>#N/A</v>
      </c>
      <c r="T1824" s="38" t="e">
        <f t="shared" si="401"/>
        <v>#N/A</v>
      </c>
    </row>
    <row r="1825" spans="2:20" x14ac:dyDescent="0.25">
      <c r="B1825" s="38" t="e">
        <f t="shared" ca="1" si="388"/>
        <v>#N/A</v>
      </c>
      <c r="C1825" s="40">
        <f>Кабельный_журнал!P1791</f>
        <v>0</v>
      </c>
      <c r="D1825" s="38" t="e">
        <f t="shared" ca="1" si="389"/>
        <v>#N/A</v>
      </c>
      <c r="E1825" s="41" t="s">
        <v>351</v>
      </c>
      <c r="F1825" s="38" t="e">
        <f t="shared" ca="1" si="390"/>
        <v>#N/A</v>
      </c>
      <c r="G1825" s="38" t="e">
        <f t="shared" si="391"/>
        <v>#N/A</v>
      </c>
      <c r="H1825" s="41" t="s">
        <v>350</v>
      </c>
      <c r="I1825" s="38" t="e">
        <f t="shared" si="392"/>
        <v>#N/A</v>
      </c>
      <c r="J1825" s="38" t="e">
        <f t="shared" si="393"/>
        <v>#N/A</v>
      </c>
      <c r="K1825" s="41" t="s">
        <v>348</v>
      </c>
      <c r="L1825" s="38">
        <f t="shared" si="394"/>
        <v>1.7500000000000002E-2</v>
      </c>
      <c r="M1825" s="38" t="e">
        <f t="shared" ca="1" si="395"/>
        <v>#N/A</v>
      </c>
      <c r="N1825" s="38" t="e">
        <f ca="1">VLOOKUP(B1825,$C$7:$T1823,13,FALSE)</f>
        <v>#N/A</v>
      </c>
      <c r="O1825" s="38" t="e">
        <f t="shared" ca="1" si="396"/>
        <v>#N/A</v>
      </c>
      <c r="P1825" s="38" t="e">
        <f t="shared" ca="1" si="397"/>
        <v>#N/A</v>
      </c>
      <c r="Q1825" s="38" t="e">
        <f t="shared" ca="1" si="398"/>
        <v>#N/A</v>
      </c>
      <c r="R1825" s="38">
        <f t="shared" si="399"/>
        <v>6000</v>
      </c>
      <c r="S1825" s="38" t="e">
        <f t="shared" ca="1" si="400"/>
        <v>#N/A</v>
      </c>
      <c r="T1825" s="38" t="e">
        <f t="shared" si="401"/>
        <v>#N/A</v>
      </c>
    </row>
    <row r="1826" spans="2:20" x14ac:dyDescent="0.25">
      <c r="B1826" s="38" t="e">
        <f t="shared" ca="1" si="388"/>
        <v>#N/A</v>
      </c>
      <c r="C1826" s="40">
        <f>Кабельный_журнал!P1792</f>
        <v>0</v>
      </c>
      <c r="D1826" s="38" t="e">
        <f t="shared" ca="1" si="389"/>
        <v>#N/A</v>
      </c>
      <c r="E1826" s="41" t="s">
        <v>351</v>
      </c>
      <c r="F1826" s="38" t="e">
        <f t="shared" ca="1" si="390"/>
        <v>#N/A</v>
      </c>
      <c r="G1826" s="38" t="e">
        <f t="shared" si="391"/>
        <v>#N/A</v>
      </c>
      <c r="H1826" s="41" t="s">
        <v>350</v>
      </c>
      <c r="I1826" s="38" t="e">
        <f t="shared" si="392"/>
        <v>#N/A</v>
      </c>
      <c r="J1826" s="38" t="e">
        <f t="shared" si="393"/>
        <v>#N/A</v>
      </c>
      <c r="K1826" s="41" t="s">
        <v>348</v>
      </c>
      <c r="L1826" s="38">
        <f t="shared" si="394"/>
        <v>1.7500000000000002E-2</v>
      </c>
      <c r="M1826" s="38" t="e">
        <f t="shared" ca="1" si="395"/>
        <v>#N/A</v>
      </c>
      <c r="N1826" s="38" t="e">
        <f ca="1">VLOOKUP(B1826,$C$7:$T1824,13,FALSE)</f>
        <v>#N/A</v>
      </c>
      <c r="O1826" s="38" t="e">
        <f t="shared" ca="1" si="396"/>
        <v>#N/A</v>
      </c>
      <c r="P1826" s="38" t="e">
        <f t="shared" ca="1" si="397"/>
        <v>#N/A</v>
      </c>
      <c r="Q1826" s="38" t="e">
        <f t="shared" ca="1" si="398"/>
        <v>#N/A</v>
      </c>
      <c r="R1826" s="38">
        <f t="shared" si="399"/>
        <v>6000</v>
      </c>
      <c r="S1826" s="38" t="e">
        <f t="shared" ca="1" si="400"/>
        <v>#N/A</v>
      </c>
      <c r="T1826" s="38" t="e">
        <f t="shared" si="401"/>
        <v>#N/A</v>
      </c>
    </row>
    <row r="1827" spans="2:20" x14ac:dyDescent="0.25">
      <c r="B1827" s="38" t="e">
        <f t="shared" ca="1" si="388"/>
        <v>#N/A</v>
      </c>
      <c r="C1827" s="40">
        <f>Кабельный_журнал!P1793</f>
        <v>0</v>
      </c>
      <c r="D1827" s="38" t="e">
        <f t="shared" ca="1" si="389"/>
        <v>#N/A</v>
      </c>
      <c r="E1827" s="41" t="s">
        <v>351</v>
      </c>
      <c r="F1827" s="38" t="e">
        <f t="shared" ca="1" si="390"/>
        <v>#N/A</v>
      </c>
      <c r="G1827" s="38" t="e">
        <f t="shared" si="391"/>
        <v>#N/A</v>
      </c>
      <c r="H1827" s="41" t="s">
        <v>350</v>
      </c>
      <c r="I1827" s="38" t="e">
        <f t="shared" si="392"/>
        <v>#N/A</v>
      </c>
      <c r="J1827" s="38" t="e">
        <f t="shared" si="393"/>
        <v>#N/A</v>
      </c>
      <c r="K1827" s="41" t="s">
        <v>348</v>
      </c>
      <c r="L1827" s="38">
        <f t="shared" si="394"/>
        <v>1.7500000000000002E-2</v>
      </c>
      <c r="M1827" s="38" t="e">
        <f t="shared" ca="1" si="395"/>
        <v>#N/A</v>
      </c>
      <c r="N1827" s="38" t="e">
        <f ca="1">VLOOKUP(B1827,$C$7:$T1825,13,FALSE)</f>
        <v>#N/A</v>
      </c>
      <c r="O1827" s="38" t="e">
        <f t="shared" ca="1" si="396"/>
        <v>#N/A</v>
      </c>
      <c r="P1827" s="38" t="e">
        <f t="shared" ca="1" si="397"/>
        <v>#N/A</v>
      </c>
      <c r="Q1827" s="38" t="e">
        <f t="shared" ca="1" si="398"/>
        <v>#N/A</v>
      </c>
      <c r="R1827" s="38">
        <f t="shared" si="399"/>
        <v>6000</v>
      </c>
      <c r="S1827" s="38" t="e">
        <f t="shared" ca="1" si="400"/>
        <v>#N/A</v>
      </c>
      <c r="T1827" s="38" t="e">
        <f t="shared" si="401"/>
        <v>#N/A</v>
      </c>
    </row>
    <row r="1828" spans="2:20" x14ac:dyDescent="0.25">
      <c r="B1828" s="38" t="e">
        <f t="shared" ca="1" si="388"/>
        <v>#N/A</v>
      </c>
      <c r="C1828" s="40">
        <f>Кабельный_журнал!P1794</f>
        <v>0</v>
      </c>
      <c r="D1828" s="38" t="e">
        <f t="shared" ca="1" si="389"/>
        <v>#N/A</v>
      </c>
      <c r="E1828" s="41" t="s">
        <v>351</v>
      </c>
      <c r="F1828" s="38" t="e">
        <f t="shared" ca="1" si="390"/>
        <v>#N/A</v>
      </c>
      <c r="G1828" s="38" t="e">
        <f t="shared" si="391"/>
        <v>#N/A</v>
      </c>
      <c r="H1828" s="41" t="s">
        <v>350</v>
      </c>
      <c r="I1828" s="38" t="e">
        <f t="shared" si="392"/>
        <v>#N/A</v>
      </c>
      <c r="J1828" s="38" t="e">
        <f t="shared" si="393"/>
        <v>#N/A</v>
      </c>
      <c r="K1828" s="41" t="s">
        <v>348</v>
      </c>
      <c r="L1828" s="38">
        <f t="shared" si="394"/>
        <v>1.7500000000000002E-2</v>
      </c>
      <c r="M1828" s="38" t="e">
        <f t="shared" ca="1" si="395"/>
        <v>#N/A</v>
      </c>
      <c r="N1828" s="38" t="e">
        <f ca="1">VLOOKUP(B1828,$C$7:$T1826,13,FALSE)</f>
        <v>#N/A</v>
      </c>
      <c r="O1828" s="38" t="e">
        <f t="shared" ca="1" si="396"/>
        <v>#N/A</v>
      </c>
      <c r="P1828" s="38" t="e">
        <f t="shared" ca="1" si="397"/>
        <v>#N/A</v>
      </c>
      <c r="Q1828" s="38" t="e">
        <f t="shared" ca="1" si="398"/>
        <v>#N/A</v>
      </c>
      <c r="R1828" s="38">
        <f t="shared" si="399"/>
        <v>6000</v>
      </c>
      <c r="S1828" s="38" t="e">
        <f t="shared" ca="1" si="400"/>
        <v>#N/A</v>
      </c>
      <c r="T1828" s="38" t="e">
        <f t="shared" si="401"/>
        <v>#N/A</v>
      </c>
    </row>
    <row r="1829" spans="2:20" x14ac:dyDescent="0.25">
      <c r="B1829" s="38" t="e">
        <f t="shared" ca="1" si="388"/>
        <v>#N/A</v>
      </c>
      <c r="C1829" s="40">
        <f>Кабельный_журнал!P1795</f>
        <v>0</v>
      </c>
      <c r="D1829" s="38" t="e">
        <f t="shared" ca="1" si="389"/>
        <v>#N/A</v>
      </c>
      <c r="E1829" s="41" t="s">
        <v>351</v>
      </c>
      <c r="F1829" s="38" t="e">
        <f t="shared" ca="1" si="390"/>
        <v>#N/A</v>
      </c>
      <c r="G1829" s="38" t="e">
        <f t="shared" si="391"/>
        <v>#N/A</v>
      </c>
      <c r="H1829" s="41" t="s">
        <v>350</v>
      </c>
      <c r="I1829" s="38" t="e">
        <f t="shared" si="392"/>
        <v>#N/A</v>
      </c>
      <c r="J1829" s="38" t="e">
        <f t="shared" si="393"/>
        <v>#N/A</v>
      </c>
      <c r="K1829" s="41" t="s">
        <v>348</v>
      </c>
      <c r="L1829" s="38">
        <f t="shared" si="394"/>
        <v>1.7500000000000002E-2</v>
      </c>
      <c r="M1829" s="38" t="e">
        <f t="shared" ca="1" si="395"/>
        <v>#N/A</v>
      </c>
      <c r="N1829" s="38" t="e">
        <f ca="1">VLOOKUP(B1829,$C$7:$T1827,13,FALSE)</f>
        <v>#N/A</v>
      </c>
      <c r="O1829" s="38" t="e">
        <f t="shared" ca="1" si="396"/>
        <v>#N/A</v>
      </c>
      <c r="P1829" s="38" t="e">
        <f t="shared" ca="1" si="397"/>
        <v>#N/A</v>
      </c>
      <c r="Q1829" s="38" t="e">
        <f t="shared" ca="1" si="398"/>
        <v>#N/A</v>
      </c>
      <c r="R1829" s="38">
        <f t="shared" si="399"/>
        <v>6000</v>
      </c>
      <c r="S1829" s="38" t="e">
        <f t="shared" ca="1" si="400"/>
        <v>#N/A</v>
      </c>
      <c r="T1829" s="38" t="e">
        <f t="shared" si="401"/>
        <v>#N/A</v>
      </c>
    </row>
    <row r="1830" spans="2:20" x14ac:dyDescent="0.25">
      <c r="B1830" s="38" t="e">
        <f t="shared" ca="1" si="388"/>
        <v>#N/A</v>
      </c>
      <c r="C1830" s="40">
        <f>Кабельный_журнал!P1796</f>
        <v>0</v>
      </c>
      <c r="D1830" s="38" t="e">
        <f t="shared" ca="1" si="389"/>
        <v>#N/A</v>
      </c>
      <c r="E1830" s="41" t="s">
        <v>351</v>
      </c>
      <c r="F1830" s="38" t="e">
        <f t="shared" ca="1" si="390"/>
        <v>#N/A</v>
      </c>
      <c r="G1830" s="38" t="e">
        <f t="shared" si="391"/>
        <v>#N/A</v>
      </c>
      <c r="H1830" s="41" t="s">
        <v>350</v>
      </c>
      <c r="I1830" s="38" t="e">
        <f t="shared" si="392"/>
        <v>#N/A</v>
      </c>
      <c r="J1830" s="38" t="e">
        <f t="shared" si="393"/>
        <v>#N/A</v>
      </c>
      <c r="K1830" s="41" t="s">
        <v>348</v>
      </c>
      <c r="L1830" s="38">
        <f t="shared" si="394"/>
        <v>1.7500000000000002E-2</v>
      </c>
      <c r="M1830" s="38" t="e">
        <f t="shared" ca="1" si="395"/>
        <v>#N/A</v>
      </c>
      <c r="N1830" s="38" t="e">
        <f ca="1">VLOOKUP(B1830,$C$7:$T1828,13,FALSE)</f>
        <v>#N/A</v>
      </c>
      <c r="O1830" s="38" t="e">
        <f t="shared" ca="1" si="396"/>
        <v>#N/A</v>
      </c>
      <c r="P1830" s="38" t="e">
        <f t="shared" ca="1" si="397"/>
        <v>#N/A</v>
      </c>
      <c r="Q1830" s="38" t="e">
        <f t="shared" ca="1" si="398"/>
        <v>#N/A</v>
      </c>
      <c r="R1830" s="38">
        <f t="shared" si="399"/>
        <v>6000</v>
      </c>
      <c r="S1830" s="38" t="e">
        <f t="shared" ca="1" si="400"/>
        <v>#N/A</v>
      </c>
      <c r="T1830" s="38" t="e">
        <f t="shared" si="401"/>
        <v>#N/A</v>
      </c>
    </row>
    <row r="1831" spans="2:20" x14ac:dyDescent="0.25">
      <c r="B1831" s="38" t="e">
        <f t="shared" ref="B1831:B1894" ca="1" si="402">VLOOKUP(C1831,Кабельный_журнал,2,FALSE)</f>
        <v>#N/A</v>
      </c>
      <c r="C1831" s="40">
        <f>Кабельный_журнал!P1797</f>
        <v>0</v>
      </c>
      <c r="D1831" s="38" t="e">
        <f t="shared" ref="D1831:D1894" ca="1" si="403">B1831&amp;"-"&amp;C1831</f>
        <v>#N/A</v>
      </c>
      <c r="E1831" s="41" t="s">
        <v>351</v>
      </c>
      <c r="F1831" s="38" t="e">
        <f t="shared" ref="F1831:F1894" ca="1" si="404">VLOOKUP(C1831,Кабельный_журнал,8,FALSE)</f>
        <v>#N/A</v>
      </c>
      <c r="G1831" s="38" t="e">
        <f t="shared" ref="G1831:G1894" si="405">VLOOKUP(C1831,Исходные_данные,21,FALSE)</f>
        <v>#N/A</v>
      </c>
      <c r="H1831" s="41" t="s">
        <v>350</v>
      </c>
      <c r="I1831" s="38" t="e">
        <f t="shared" ref="I1831:I1894" si="406">VLOOKUP(C1831,Исходные_данные,22,FALSE)</f>
        <v>#N/A</v>
      </c>
      <c r="J1831" s="38" t="e">
        <f t="shared" ref="J1831:J1894" si="407">I1831</f>
        <v>#N/A</v>
      </c>
      <c r="K1831" s="41" t="s">
        <v>348</v>
      </c>
      <c r="L1831" s="38">
        <f t="shared" ref="L1831:L1894" si="408">VLOOKUP(K1831,$K$2:$L$3,2,FALSE)</f>
        <v>1.7500000000000002E-2</v>
      </c>
      <c r="M1831" s="38" t="e">
        <f t="shared" ref="M1831:M1894" ca="1" si="409">L1831*F1831*(1/I1831+1/J1831)</f>
        <v>#N/A</v>
      </c>
      <c r="N1831" s="38" t="e">
        <f ca="1">VLOOKUP(B1831,$C$7:$T1829,13,FALSE)</f>
        <v>#N/A</v>
      </c>
      <c r="O1831" s="38" t="e">
        <f t="shared" ref="O1831:O1894" ca="1" si="410">L1831+M1831</f>
        <v>#N/A</v>
      </c>
      <c r="P1831" s="38" t="e">
        <f t="shared" ref="P1831:P1894" ca="1" si="411">220/O1831</f>
        <v>#N/A</v>
      </c>
      <c r="Q1831" s="38" t="e">
        <f t="shared" ref="Q1831:Q1894" ca="1" si="412">O1831/G1831</f>
        <v>#N/A</v>
      </c>
      <c r="R1831" s="38">
        <f t="shared" ref="R1831:R1894" si="413">VLOOKUP(H1831,$W$2:$Y$12,3,FALSE)</f>
        <v>6000</v>
      </c>
      <c r="S1831" s="38" t="e">
        <f t="shared" ref="S1831:S1894" ca="1" si="414">_xlfn.IFS(E1831="щит",IF(P1831&gt;R1831,"Увел сеч",IF(T1831&gt;P1831,"Увел сеч","tср&lt;5с")),E1831="потреб",IF(P1831&gt;R1831,"Увел сеч",IF(T1831&gt;P1831,"Увел сеч","tср&lt;0.4с")))</f>
        <v>#N/A</v>
      </c>
      <c r="T1831" s="38" t="e">
        <f t="shared" ref="T1831:T1894" si="415">G1831*VLOOKUP(H1831,$W$2:$Y$12,2,FALSE)</f>
        <v>#N/A</v>
      </c>
    </row>
    <row r="1832" spans="2:20" x14ac:dyDescent="0.25">
      <c r="B1832" s="38" t="e">
        <f t="shared" ca="1" si="402"/>
        <v>#N/A</v>
      </c>
      <c r="C1832" s="40">
        <f>Кабельный_журнал!P1798</f>
        <v>0</v>
      </c>
      <c r="D1832" s="38" t="e">
        <f t="shared" ca="1" si="403"/>
        <v>#N/A</v>
      </c>
      <c r="E1832" s="41" t="s">
        <v>351</v>
      </c>
      <c r="F1832" s="38" t="e">
        <f t="shared" ca="1" si="404"/>
        <v>#N/A</v>
      </c>
      <c r="G1832" s="38" t="e">
        <f t="shared" si="405"/>
        <v>#N/A</v>
      </c>
      <c r="H1832" s="41" t="s">
        <v>350</v>
      </c>
      <c r="I1832" s="38" t="e">
        <f t="shared" si="406"/>
        <v>#N/A</v>
      </c>
      <c r="J1832" s="38" t="e">
        <f t="shared" si="407"/>
        <v>#N/A</v>
      </c>
      <c r="K1832" s="41" t="s">
        <v>348</v>
      </c>
      <c r="L1832" s="38">
        <f t="shared" si="408"/>
        <v>1.7500000000000002E-2</v>
      </c>
      <c r="M1832" s="38" t="e">
        <f t="shared" ca="1" si="409"/>
        <v>#N/A</v>
      </c>
      <c r="N1832" s="38" t="e">
        <f ca="1">VLOOKUP(B1832,$C$7:$T1830,13,FALSE)</f>
        <v>#N/A</v>
      </c>
      <c r="O1832" s="38" t="e">
        <f t="shared" ca="1" si="410"/>
        <v>#N/A</v>
      </c>
      <c r="P1832" s="38" t="e">
        <f t="shared" ca="1" si="411"/>
        <v>#N/A</v>
      </c>
      <c r="Q1832" s="38" t="e">
        <f t="shared" ca="1" si="412"/>
        <v>#N/A</v>
      </c>
      <c r="R1832" s="38">
        <f t="shared" si="413"/>
        <v>6000</v>
      </c>
      <c r="S1832" s="38" t="e">
        <f t="shared" ca="1" si="414"/>
        <v>#N/A</v>
      </c>
      <c r="T1832" s="38" t="e">
        <f t="shared" si="415"/>
        <v>#N/A</v>
      </c>
    </row>
    <row r="1833" spans="2:20" x14ac:dyDescent="0.25">
      <c r="B1833" s="38" t="e">
        <f t="shared" ca="1" si="402"/>
        <v>#N/A</v>
      </c>
      <c r="C1833" s="40">
        <f>Кабельный_журнал!P1799</f>
        <v>0</v>
      </c>
      <c r="D1833" s="38" t="e">
        <f t="shared" ca="1" si="403"/>
        <v>#N/A</v>
      </c>
      <c r="E1833" s="41" t="s">
        <v>351</v>
      </c>
      <c r="F1833" s="38" t="e">
        <f t="shared" ca="1" si="404"/>
        <v>#N/A</v>
      </c>
      <c r="G1833" s="38" t="e">
        <f t="shared" si="405"/>
        <v>#N/A</v>
      </c>
      <c r="H1833" s="41" t="s">
        <v>350</v>
      </c>
      <c r="I1833" s="38" t="e">
        <f t="shared" si="406"/>
        <v>#N/A</v>
      </c>
      <c r="J1833" s="38" t="e">
        <f t="shared" si="407"/>
        <v>#N/A</v>
      </c>
      <c r="K1833" s="41" t="s">
        <v>348</v>
      </c>
      <c r="L1833" s="38">
        <f t="shared" si="408"/>
        <v>1.7500000000000002E-2</v>
      </c>
      <c r="M1833" s="38" t="e">
        <f t="shared" ca="1" si="409"/>
        <v>#N/A</v>
      </c>
      <c r="N1833" s="38" t="e">
        <f ca="1">VLOOKUP(B1833,$C$7:$T1831,13,FALSE)</f>
        <v>#N/A</v>
      </c>
      <c r="O1833" s="38" t="e">
        <f t="shared" ca="1" si="410"/>
        <v>#N/A</v>
      </c>
      <c r="P1833" s="38" t="e">
        <f t="shared" ca="1" si="411"/>
        <v>#N/A</v>
      </c>
      <c r="Q1833" s="38" t="e">
        <f t="shared" ca="1" si="412"/>
        <v>#N/A</v>
      </c>
      <c r="R1833" s="38">
        <f t="shared" si="413"/>
        <v>6000</v>
      </c>
      <c r="S1833" s="38" t="e">
        <f t="shared" ca="1" si="414"/>
        <v>#N/A</v>
      </c>
      <c r="T1833" s="38" t="e">
        <f t="shared" si="415"/>
        <v>#N/A</v>
      </c>
    </row>
    <row r="1834" spans="2:20" x14ac:dyDescent="0.25">
      <c r="B1834" s="38" t="e">
        <f t="shared" ca="1" si="402"/>
        <v>#N/A</v>
      </c>
      <c r="C1834" s="40">
        <f>Кабельный_журнал!P1800</f>
        <v>0</v>
      </c>
      <c r="D1834" s="38" t="e">
        <f t="shared" ca="1" si="403"/>
        <v>#N/A</v>
      </c>
      <c r="E1834" s="41" t="s">
        <v>351</v>
      </c>
      <c r="F1834" s="38" t="e">
        <f t="shared" ca="1" si="404"/>
        <v>#N/A</v>
      </c>
      <c r="G1834" s="38" t="e">
        <f t="shared" si="405"/>
        <v>#N/A</v>
      </c>
      <c r="H1834" s="41" t="s">
        <v>350</v>
      </c>
      <c r="I1834" s="38" t="e">
        <f t="shared" si="406"/>
        <v>#N/A</v>
      </c>
      <c r="J1834" s="38" t="e">
        <f t="shared" si="407"/>
        <v>#N/A</v>
      </c>
      <c r="K1834" s="41" t="s">
        <v>348</v>
      </c>
      <c r="L1834" s="38">
        <f t="shared" si="408"/>
        <v>1.7500000000000002E-2</v>
      </c>
      <c r="M1834" s="38" t="e">
        <f t="shared" ca="1" si="409"/>
        <v>#N/A</v>
      </c>
      <c r="N1834" s="38" t="e">
        <f ca="1">VLOOKUP(B1834,$C$7:$T1832,13,FALSE)</f>
        <v>#N/A</v>
      </c>
      <c r="O1834" s="38" t="e">
        <f t="shared" ca="1" si="410"/>
        <v>#N/A</v>
      </c>
      <c r="P1834" s="38" t="e">
        <f t="shared" ca="1" si="411"/>
        <v>#N/A</v>
      </c>
      <c r="Q1834" s="38" t="e">
        <f t="shared" ca="1" si="412"/>
        <v>#N/A</v>
      </c>
      <c r="R1834" s="38">
        <f t="shared" si="413"/>
        <v>6000</v>
      </c>
      <c r="S1834" s="38" t="e">
        <f t="shared" ca="1" si="414"/>
        <v>#N/A</v>
      </c>
      <c r="T1834" s="38" t="e">
        <f t="shared" si="415"/>
        <v>#N/A</v>
      </c>
    </row>
    <row r="1835" spans="2:20" x14ac:dyDescent="0.25">
      <c r="B1835" s="38" t="e">
        <f t="shared" ca="1" si="402"/>
        <v>#N/A</v>
      </c>
      <c r="C1835" s="40">
        <f>Кабельный_журнал!P1801</f>
        <v>0</v>
      </c>
      <c r="D1835" s="38" t="e">
        <f t="shared" ca="1" si="403"/>
        <v>#N/A</v>
      </c>
      <c r="E1835" s="41" t="s">
        <v>351</v>
      </c>
      <c r="F1835" s="38" t="e">
        <f t="shared" ca="1" si="404"/>
        <v>#N/A</v>
      </c>
      <c r="G1835" s="38" t="e">
        <f t="shared" si="405"/>
        <v>#N/A</v>
      </c>
      <c r="H1835" s="41" t="s">
        <v>350</v>
      </c>
      <c r="I1835" s="38" t="e">
        <f t="shared" si="406"/>
        <v>#N/A</v>
      </c>
      <c r="J1835" s="38" t="e">
        <f t="shared" si="407"/>
        <v>#N/A</v>
      </c>
      <c r="K1835" s="41" t="s">
        <v>348</v>
      </c>
      <c r="L1835" s="38">
        <f t="shared" si="408"/>
        <v>1.7500000000000002E-2</v>
      </c>
      <c r="M1835" s="38" t="e">
        <f t="shared" ca="1" si="409"/>
        <v>#N/A</v>
      </c>
      <c r="N1835" s="38" t="e">
        <f ca="1">VLOOKUP(B1835,$C$7:$T1833,13,FALSE)</f>
        <v>#N/A</v>
      </c>
      <c r="O1835" s="38" t="e">
        <f t="shared" ca="1" si="410"/>
        <v>#N/A</v>
      </c>
      <c r="P1835" s="38" t="e">
        <f t="shared" ca="1" si="411"/>
        <v>#N/A</v>
      </c>
      <c r="Q1835" s="38" t="e">
        <f t="shared" ca="1" si="412"/>
        <v>#N/A</v>
      </c>
      <c r="R1835" s="38">
        <f t="shared" si="413"/>
        <v>6000</v>
      </c>
      <c r="S1835" s="38" t="e">
        <f t="shared" ca="1" si="414"/>
        <v>#N/A</v>
      </c>
      <c r="T1835" s="38" t="e">
        <f t="shared" si="415"/>
        <v>#N/A</v>
      </c>
    </row>
    <row r="1836" spans="2:20" x14ac:dyDescent="0.25">
      <c r="B1836" s="38" t="e">
        <f t="shared" ca="1" si="402"/>
        <v>#N/A</v>
      </c>
      <c r="C1836" s="40">
        <f>Кабельный_журнал!P1802</f>
        <v>0</v>
      </c>
      <c r="D1836" s="38" t="e">
        <f t="shared" ca="1" si="403"/>
        <v>#N/A</v>
      </c>
      <c r="E1836" s="41" t="s">
        <v>351</v>
      </c>
      <c r="F1836" s="38" t="e">
        <f t="shared" ca="1" si="404"/>
        <v>#N/A</v>
      </c>
      <c r="G1836" s="38" t="e">
        <f t="shared" si="405"/>
        <v>#N/A</v>
      </c>
      <c r="H1836" s="41" t="s">
        <v>350</v>
      </c>
      <c r="I1836" s="38" t="e">
        <f t="shared" si="406"/>
        <v>#N/A</v>
      </c>
      <c r="J1836" s="38" t="e">
        <f t="shared" si="407"/>
        <v>#N/A</v>
      </c>
      <c r="K1836" s="41" t="s">
        <v>348</v>
      </c>
      <c r="L1836" s="38">
        <f t="shared" si="408"/>
        <v>1.7500000000000002E-2</v>
      </c>
      <c r="M1836" s="38" t="e">
        <f t="shared" ca="1" si="409"/>
        <v>#N/A</v>
      </c>
      <c r="N1836" s="38" t="e">
        <f ca="1">VLOOKUP(B1836,$C$7:$T1834,13,FALSE)</f>
        <v>#N/A</v>
      </c>
      <c r="O1836" s="38" t="e">
        <f t="shared" ca="1" si="410"/>
        <v>#N/A</v>
      </c>
      <c r="P1836" s="38" t="e">
        <f t="shared" ca="1" si="411"/>
        <v>#N/A</v>
      </c>
      <c r="Q1836" s="38" t="e">
        <f t="shared" ca="1" si="412"/>
        <v>#N/A</v>
      </c>
      <c r="R1836" s="38">
        <f t="shared" si="413"/>
        <v>6000</v>
      </c>
      <c r="S1836" s="38" t="e">
        <f t="shared" ca="1" si="414"/>
        <v>#N/A</v>
      </c>
      <c r="T1836" s="38" t="e">
        <f t="shared" si="415"/>
        <v>#N/A</v>
      </c>
    </row>
    <row r="1837" spans="2:20" x14ac:dyDescent="0.25">
      <c r="B1837" s="38" t="e">
        <f t="shared" ca="1" si="402"/>
        <v>#N/A</v>
      </c>
      <c r="C1837" s="40">
        <f>Кабельный_журнал!P1803</f>
        <v>0</v>
      </c>
      <c r="D1837" s="38" t="e">
        <f t="shared" ca="1" si="403"/>
        <v>#N/A</v>
      </c>
      <c r="E1837" s="41" t="s">
        <v>351</v>
      </c>
      <c r="F1837" s="38" t="e">
        <f t="shared" ca="1" si="404"/>
        <v>#N/A</v>
      </c>
      <c r="G1837" s="38" t="e">
        <f t="shared" si="405"/>
        <v>#N/A</v>
      </c>
      <c r="H1837" s="41" t="s">
        <v>350</v>
      </c>
      <c r="I1837" s="38" t="e">
        <f t="shared" si="406"/>
        <v>#N/A</v>
      </c>
      <c r="J1837" s="38" t="e">
        <f t="shared" si="407"/>
        <v>#N/A</v>
      </c>
      <c r="K1837" s="41" t="s">
        <v>348</v>
      </c>
      <c r="L1837" s="38">
        <f t="shared" si="408"/>
        <v>1.7500000000000002E-2</v>
      </c>
      <c r="M1837" s="38" t="e">
        <f t="shared" ca="1" si="409"/>
        <v>#N/A</v>
      </c>
      <c r="N1837" s="38" t="e">
        <f ca="1">VLOOKUP(B1837,$C$7:$T1835,13,FALSE)</f>
        <v>#N/A</v>
      </c>
      <c r="O1837" s="38" t="e">
        <f t="shared" ca="1" si="410"/>
        <v>#N/A</v>
      </c>
      <c r="P1837" s="38" t="e">
        <f t="shared" ca="1" si="411"/>
        <v>#N/A</v>
      </c>
      <c r="Q1837" s="38" t="e">
        <f t="shared" ca="1" si="412"/>
        <v>#N/A</v>
      </c>
      <c r="R1837" s="38">
        <f t="shared" si="413"/>
        <v>6000</v>
      </c>
      <c r="S1837" s="38" t="e">
        <f t="shared" ca="1" si="414"/>
        <v>#N/A</v>
      </c>
      <c r="T1837" s="38" t="e">
        <f t="shared" si="415"/>
        <v>#N/A</v>
      </c>
    </row>
    <row r="1838" spans="2:20" x14ac:dyDescent="0.25">
      <c r="B1838" s="38" t="e">
        <f t="shared" ca="1" si="402"/>
        <v>#N/A</v>
      </c>
      <c r="C1838" s="40">
        <f>Кабельный_журнал!P1804</f>
        <v>0</v>
      </c>
      <c r="D1838" s="38" t="e">
        <f t="shared" ca="1" si="403"/>
        <v>#N/A</v>
      </c>
      <c r="E1838" s="41" t="s">
        <v>351</v>
      </c>
      <c r="F1838" s="38" t="e">
        <f t="shared" ca="1" si="404"/>
        <v>#N/A</v>
      </c>
      <c r="G1838" s="38" t="e">
        <f t="shared" si="405"/>
        <v>#N/A</v>
      </c>
      <c r="H1838" s="41" t="s">
        <v>350</v>
      </c>
      <c r="I1838" s="38" t="e">
        <f t="shared" si="406"/>
        <v>#N/A</v>
      </c>
      <c r="J1838" s="38" t="e">
        <f t="shared" si="407"/>
        <v>#N/A</v>
      </c>
      <c r="K1838" s="41" t="s">
        <v>348</v>
      </c>
      <c r="L1838" s="38">
        <f t="shared" si="408"/>
        <v>1.7500000000000002E-2</v>
      </c>
      <c r="M1838" s="38" t="e">
        <f t="shared" ca="1" si="409"/>
        <v>#N/A</v>
      </c>
      <c r="N1838" s="38" t="e">
        <f ca="1">VLOOKUP(B1838,$C$7:$T1836,13,FALSE)</f>
        <v>#N/A</v>
      </c>
      <c r="O1838" s="38" t="e">
        <f t="shared" ca="1" si="410"/>
        <v>#N/A</v>
      </c>
      <c r="P1838" s="38" t="e">
        <f t="shared" ca="1" si="411"/>
        <v>#N/A</v>
      </c>
      <c r="Q1838" s="38" t="e">
        <f t="shared" ca="1" si="412"/>
        <v>#N/A</v>
      </c>
      <c r="R1838" s="38">
        <f t="shared" si="413"/>
        <v>6000</v>
      </c>
      <c r="S1838" s="38" t="e">
        <f t="shared" ca="1" si="414"/>
        <v>#N/A</v>
      </c>
      <c r="T1838" s="38" t="e">
        <f t="shared" si="415"/>
        <v>#N/A</v>
      </c>
    </row>
    <row r="1839" spans="2:20" x14ac:dyDescent="0.25">
      <c r="B1839" s="38" t="e">
        <f t="shared" ca="1" si="402"/>
        <v>#N/A</v>
      </c>
      <c r="C1839" s="40">
        <f>Кабельный_журнал!P1805</f>
        <v>0</v>
      </c>
      <c r="D1839" s="38" t="e">
        <f t="shared" ca="1" si="403"/>
        <v>#N/A</v>
      </c>
      <c r="E1839" s="41" t="s">
        <v>351</v>
      </c>
      <c r="F1839" s="38" t="e">
        <f t="shared" ca="1" si="404"/>
        <v>#N/A</v>
      </c>
      <c r="G1839" s="38" t="e">
        <f t="shared" si="405"/>
        <v>#N/A</v>
      </c>
      <c r="H1839" s="41" t="s">
        <v>350</v>
      </c>
      <c r="I1839" s="38" t="e">
        <f t="shared" si="406"/>
        <v>#N/A</v>
      </c>
      <c r="J1839" s="38" t="e">
        <f t="shared" si="407"/>
        <v>#N/A</v>
      </c>
      <c r="K1839" s="41" t="s">
        <v>348</v>
      </c>
      <c r="L1839" s="38">
        <f t="shared" si="408"/>
        <v>1.7500000000000002E-2</v>
      </c>
      <c r="M1839" s="38" t="e">
        <f t="shared" ca="1" si="409"/>
        <v>#N/A</v>
      </c>
      <c r="N1839" s="38" t="e">
        <f ca="1">VLOOKUP(B1839,$C$7:$T1837,13,FALSE)</f>
        <v>#N/A</v>
      </c>
      <c r="O1839" s="38" t="e">
        <f t="shared" ca="1" si="410"/>
        <v>#N/A</v>
      </c>
      <c r="P1839" s="38" t="e">
        <f t="shared" ca="1" si="411"/>
        <v>#N/A</v>
      </c>
      <c r="Q1839" s="38" t="e">
        <f t="shared" ca="1" si="412"/>
        <v>#N/A</v>
      </c>
      <c r="R1839" s="38">
        <f t="shared" si="413"/>
        <v>6000</v>
      </c>
      <c r="S1839" s="38" t="e">
        <f t="shared" ca="1" si="414"/>
        <v>#N/A</v>
      </c>
      <c r="T1839" s="38" t="e">
        <f t="shared" si="415"/>
        <v>#N/A</v>
      </c>
    </row>
    <row r="1840" spans="2:20" x14ac:dyDescent="0.25">
      <c r="B1840" s="38" t="e">
        <f t="shared" ca="1" si="402"/>
        <v>#N/A</v>
      </c>
      <c r="C1840" s="40">
        <f>Кабельный_журнал!P1806</f>
        <v>0</v>
      </c>
      <c r="D1840" s="38" t="e">
        <f t="shared" ca="1" si="403"/>
        <v>#N/A</v>
      </c>
      <c r="E1840" s="41" t="s">
        <v>351</v>
      </c>
      <c r="F1840" s="38" t="e">
        <f t="shared" ca="1" si="404"/>
        <v>#N/A</v>
      </c>
      <c r="G1840" s="38" t="e">
        <f t="shared" si="405"/>
        <v>#N/A</v>
      </c>
      <c r="H1840" s="41" t="s">
        <v>350</v>
      </c>
      <c r="I1840" s="38" t="e">
        <f t="shared" si="406"/>
        <v>#N/A</v>
      </c>
      <c r="J1840" s="38" t="e">
        <f t="shared" si="407"/>
        <v>#N/A</v>
      </c>
      <c r="K1840" s="41" t="s">
        <v>348</v>
      </c>
      <c r="L1840" s="38">
        <f t="shared" si="408"/>
        <v>1.7500000000000002E-2</v>
      </c>
      <c r="M1840" s="38" t="e">
        <f t="shared" ca="1" si="409"/>
        <v>#N/A</v>
      </c>
      <c r="N1840" s="38" t="e">
        <f ca="1">VLOOKUP(B1840,$C$7:$T1838,13,FALSE)</f>
        <v>#N/A</v>
      </c>
      <c r="O1840" s="38" t="e">
        <f t="shared" ca="1" si="410"/>
        <v>#N/A</v>
      </c>
      <c r="P1840" s="38" t="e">
        <f t="shared" ca="1" si="411"/>
        <v>#N/A</v>
      </c>
      <c r="Q1840" s="38" t="e">
        <f t="shared" ca="1" si="412"/>
        <v>#N/A</v>
      </c>
      <c r="R1840" s="38">
        <f t="shared" si="413"/>
        <v>6000</v>
      </c>
      <c r="S1840" s="38" t="e">
        <f t="shared" ca="1" si="414"/>
        <v>#N/A</v>
      </c>
      <c r="T1840" s="38" t="e">
        <f t="shared" si="415"/>
        <v>#N/A</v>
      </c>
    </row>
    <row r="1841" spans="2:20" x14ac:dyDescent="0.25">
      <c r="B1841" s="38" t="e">
        <f t="shared" ca="1" si="402"/>
        <v>#N/A</v>
      </c>
      <c r="C1841" s="40">
        <f>Кабельный_журнал!P1807</f>
        <v>0</v>
      </c>
      <c r="D1841" s="38" t="e">
        <f t="shared" ca="1" si="403"/>
        <v>#N/A</v>
      </c>
      <c r="E1841" s="41" t="s">
        <v>351</v>
      </c>
      <c r="F1841" s="38" t="e">
        <f t="shared" ca="1" si="404"/>
        <v>#N/A</v>
      </c>
      <c r="G1841" s="38" t="e">
        <f t="shared" si="405"/>
        <v>#N/A</v>
      </c>
      <c r="H1841" s="41" t="s">
        <v>350</v>
      </c>
      <c r="I1841" s="38" t="e">
        <f t="shared" si="406"/>
        <v>#N/A</v>
      </c>
      <c r="J1841" s="38" t="e">
        <f t="shared" si="407"/>
        <v>#N/A</v>
      </c>
      <c r="K1841" s="41" t="s">
        <v>348</v>
      </c>
      <c r="L1841" s="38">
        <f t="shared" si="408"/>
        <v>1.7500000000000002E-2</v>
      </c>
      <c r="M1841" s="38" t="e">
        <f t="shared" ca="1" si="409"/>
        <v>#N/A</v>
      </c>
      <c r="N1841" s="38" t="e">
        <f ca="1">VLOOKUP(B1841,$C$7:$T1839,13,FALSE)</f>
        <v>#N/A</v>
      </c>
      <c r="O1841" s="38" t="e">
        <f t="shared" ca="1" si="410"/>
        <v>#N/A</v>
      </c>
      <c r="P1841" s="38" t="e">
        <f t="shared" ca="1" si="411"/>
        <v>#N/A</v>
      </c>
      <c r="Q1841" s="38" t="e">
        <f t="shared" ca="1" si="412"/>
        <v>#N/A</v>
      </c>
      <c r="R1841" s="38">
        <f t="shared" si="413"/>
        <v>6000</v>
      </c>
      <c r="S1841" s="38" t="e">
        <f t="shared" ca="1" si="414"/>
        <v>#N/A</v>
      </c>
      <c r="T1841" s="38" t="e">
        <f t="shared" si="415"/>
        <v>#N/A</v>
      </c>
    </row>
    <row r="1842" spans="2:20" x14ac:dyDescent="0.25">
      <c r="B1842" s="38" t="e">
        <f t="shared" ca="1" si="402"/>
        <v>#N/A</v>
      </c>
      <c r="C1842" s="40">
        <f>Кабельный_журнал!P1808</f>
        <v>0</v>
      </c>
      <c r="D1842" s="38" t="e">
        <f t="shared" ca="1" si="403"/>
        <v>#N/A</v>
      </c>
      <c r="E1842" s="41" t="s">
        <v>351</v>
      </c>
      <c r="F1842" s="38" t="e">
        <f t="shared" ca="1" si="404"/>
        <v>#N/A</v>
      </c>
      <c r="G1842" s="38" t="e">
        <f t="shared" si="405"/>
        <v>#N/A</v>
      </c>
      <c r="H1842" s="41" t="s">
        <v>350</v>
      </c>
      <c r="I1842" s="38" t="e">
        <f t="shared" si="406"/>
        <v>#N/A</v>
      </c>
      <c r="J1842" s="38" t="e">
        <f t="shared" si="407"/>
        <v>#N/A</v>
      </c>
      <c r="K1842" s="41" t="s">
        <v>348</v>
      </c>
      <c r="L1842" s="38">
        <f t="shared" si="408"/>
        <v>1.7500000000000002E-2</v>
      </c>
      <c r="M1842" s="38" t="e">
        <f t="shared" ca="1" si="409"/>
        <v>#N/A</v>
      </c>
      <c r="N1842" s="38" t="e">
        <f ca="1">VLOOKUP(B1842,$C$7:$T1840,13,FALSE)</f>
        <v>#N/A</v>
      </c>
      <c r="O1842" s="38" t="e">
        <f t="shared" ca="1" si="410"/>
        <v>#N/A</v>
      </c>
      <c r="P1842" s="38" t="e">
        <f t="shared" ca="1" si="411"/>
        <v>#N/A</v>
      </c>
      <c r="Q1842" s="38" t="e">
        <f t="shared" ca="1" si="412"/>
        <v>#N/A</v>
      </c>
      <c r="R1842" s="38">
        <f t="shared" si="413"/>
        <v>6000</v>
      </c>
      <c r="S1842" s="38" t="e">
        <f t="shared" ca="1" si="414"/>
        <v>#N/A</v>
      </c>
      <c r="T1842" s="38" t="e">
        <f t="shared" si="415"/>
        <v>#N/A</v>
      </c>
    </row>
    <row r="1843" spans="2:20" x14ac:dyDescent="0.25">
      <c r="B1843" s="38" t="e">
        <f t="shared" ca="1" si="402"/>
        <v>#N/A</v>
      </c>
      <c r="C1843" s="40">
        <f>Кабельный_журнал!P1809</f>
        <v>0</v>
      </c>
      <c r="D1843" s="38" t="e">
        <f t="shared" ca="1" si="403"/>
        <v>#N/A</v>
      </c>
      <c r="E1843" s="41" t="s">
        <v>351</v>
      </c>
      <c r="F1843" s="38" t="e">
        <f t="shared" ca="1" si="404"/>
        <v>#N/A</v>
      </c>
      <c r="G1843" s="38" t="e">
        <f t="shared" si="405"/>
        <v>#N/A</v>
      </c>
      <c r="H1843" s="41" t="s">
        <v>350</v>
      </c>
      <c r="I1843" s="38" t="e">
        <f t="shared" si="406"/>
        <v>#N/A</v>
      </c>
      <c r="J1843" s="38" t="e">
        <f t="shared" si="407"/>
        <v>#N/A</v>
      </c>
      <c r="K1843" s="41" t="s">
        <v>348</v>
      </c>
      <c r="L1843" s="38">
        <f t="shared" si="408"/>
        <v>1.7500000000000002E-2</v>
      </c>
      <c r="M1843" s="38" t="e">
        <f t="shared" ca="1" si="409"/>
        <v>#N/A</v>
      </c>
      <c r="N1843" s="38" t="e">
        <f ca="1">VLOOKUP(B1843,$C$7:$T1841,13,FALSE)</f>
        <v>#N/A</v>
      </c>
      <c r="O1843" s="38" t="e">
        <f t="shared" ca="1" si="410"/>
        <v>#N/A</v>
      </c>
      <c r="P1843" s="38" t="e">
        <f t="shared" ca="1" si="411"/>
        <v>#N/A</v>
      </c>
      <c r="Q1843" s="38" t="e">
        <f t="shared" ca="1" si="412"/>
        <v>#N/A</v>
      </c>
      <c r="R1843" s="38">
        <f t="shared" si="413"/>
        <v>6000</v>
      </c>
      <c r="S1843" s="38" t="e">
        <f t="shared" ca="1" si="414"/>
        <v>#N/A</v>
      </c>
      <c r="T1843" s="38" t="e">
        <f t="shared" si="415"/>
        <v>#N/A</v>
      </c>
    </row>
    <row r="1844" spans="2:20" x14ac:dyDescent="0.25">
      <c r="B1844" s="38" t="e">
        <f t="shared" ca="1" si="402"/>
        <v>#N/A</v>
      </c>
      <c r="C1844" s="40">
        <f>Кабельный_журнал!P1810</f>
        <v>0</v>
      </c>
      <c r="D1844" s="38" t="e">
        <f t="shared" ca="1" si="403"/>
        <v>#N/A</v>
      </c>
      <c r="E1844" s="41" t="s">
        <v>351</v>
      </c>
      <c r="F1844" s="38" t="e">
        <f t="shared" ca="1" si="404"/>
        <v>#N/A</v>
      </c>
      <c r="G1844" s="38" t="e">
        <f t="shared" si="405"/>
        <v>#N/A</v>
      </c>
      <c r="H1844" s="41" t="s">
        <v>350</v>
      </c>
      <c r="I1844" s="38" t="e">
        <f t="shared" si="406"/>
        <v>#N/A</v>
      </c>
      <c r="J1844" s="38" t="e">
        <f t="shared" si="407"/>
        <v>#N/A</v>
      </c>
      <c r="K1844" s="41" t="s">
        <v>348</v>
      </c>
      <c r="L1844" s="38">
        <f t="shared" si="408"/>
        <v>1.7500000000000002E-2</v>
      </c>
      <c r="M1844" s="38" t="e">
        <f t="shared" ca="1" si="409"/>
        <v>#N/A</v>
      </c>
      <c r="N1844" s="38" t="e">
        <f ca="1">VLOOKUP(B1844,$C$7:$T1842,13,FALSE)</f>
        <v>#N/A</v>
      </c>
      <c r="O1844" s="38" t="e">
        <f t="shared" ca="1" si="410"/>
        <v>#N/A</v>
      </c>
      <c r="P1844" s="38" t="e">
        <f t="shared" ca="1" si="411"/>
        <v>#N/A</v>
      </c>
      <c r="Q1844" s="38" t="e">
        <f t="shared" ca="1" si="412"/>
        <v>#N/A</v>
      </c>
      <c r="R1844" s="38">
        <f t="shared" si="413"/>
        <v>6000</v>
      </c>
      <c r="S1844" s="38" t="e">
        <f t="shared" ca="1" si="414"/>
        <v>#N/A</v>
      </c>
      <c r="T1844" s="38" t="e">
        <f t="shared" si="415"/>
        <v>#N/A</v>
      </c>
    </row>
    <row r="1845" spans="2:20" x14ac:dyDescent="0.25">
      <c r="B1845" s="38" t="e">
        <f t="shared" ca="1" si="402"/>
        <v>#N/A</v>
      </c>
      <c r="C1845" s="40">
        <f>Кабельный_журнал!P1811</f>
        <v>0</v>
      </c>
      <c r="D1845" s="38" t="e">
        <f t="shared" ca="1" si="403"/>
        <v>#N/A</v>
      </c>
      <c r="E1845" s="41" t="s">
        <v>351</v>
      </c>
      <c r="F1845" s="38" t="e">
        <f t="shared" ca="1" si="404"/>
        <v>#N/A</v>
      </c>
      <c r="G1845" s="38" t="e">
        <f t="shared" si="405"/>
        <v>#N/A</v>
      </c>
      <c r="H1845" s="41" t="s">
        <v>350</v>
      </c>
      <c r="I1845" s="38" t="e">
        <f t="shared" si="406"/>
        <v>#N/A</v>
      </c>
      <c r="J1845" s="38" t="e">
        <f t="shared" si="407"/>
        <v>#N/A</v>
      </c>
      <c r="K1845" s="41" t="s">
        <v>348</v>
      </c>
      <c r="L1845" s="38">
        <f t="shared" si="408"/>
        <v>1.7500000000000002E-2</v>
      </c>
      <c r="M1845" s="38" t="e">
        <f t="shared" ca="1" si="409"/>
        <v>#N/A</v>
      </c>
      <c r="N1845" s="38" t="e">
        <f ca="1">VLOOKUP(B1845,$C$7:$T1843,13,FALSE)</f>
        <v>#N/A</v>
      </c>
      <c r="O1845" s="38" t="e">
        <f t="shared" ca="1" si="410"/>
        <v>#N/A</v>
      </c>
      <c r="P1845" s="38" t="e">
        <f t="shared" ca="1" si="411"/>
        <v>#N/A</v>
      </c>
      <c r="Q1845" s="38" t="e">
        <f t="shared" ca="1" si="412"/>
        <v>#N/A</v>
      </c>
      <c r="R1845" s="38">
        <f t="shared" si="413"/>
        <v>6000</v>
      </c>
      <c r="S1845" s="38" t="e">
        <f t="shared" ca="1" si="414"/>
        <v>#N/A</v>
      </c>
      <c r="T1845" s="38" t="e">
        <f t="shared" si="415"/>
        <v>#N/A</v>
      </c>
    </row>
    <row r="1846" spans="2:20" x14ac:dyDescent="0.25">
      <c r="B1846" s="38" t="e">
        <f t="shared" ca="1" si="402"/>
        <v>#N/A</v>
      </c>
      <c r="C1846" s="40">
        <f>Кабельный_журнал!P1812</f>
        <v>0</v>
      </c>
      <c r="D1846" s="38" t="e">
        <f t="shared" ca="1" si="403"/>
        <v>#N/A</v>
      </c>
      <c r="E1846" s="41" t="s">
        <v>351</v>
      </c>
      <c r="F1846" s="38" t="e">
        <f t="shared" ca="1" si="404"/>
        <v>#N/A</v>
      </c>
      <c r="G1846" s="38" t="e">
        <f t="shared" si="405"/>
        <v>#N/A</v>
      </c>
      <c r="H1846" s="41" t="s">
        <v>350</v>
      </c>
      <c r="I1846" s="38" t="e">
        <f t="shared" si="406"/>
        <v>#N/A</v>
      </c>
      <c r="J1846" s="38" t="e">
        <f t="shared" si="407"/>
        <v>#N/A</v>
      </c>
      <c r="K1846" s="41" t="s">
        <v>348</v>
      </c>
      <c r="L1846" s="38">
        <f t="shared" si="408"/>
        <v>1.7500000000000002E-2</v>
      </c>
      <c r="M1846" s="38" t="e">
        <f t="shared" ca="1" si="409"/>
        <v>#N/A</v>
      </c>
      <c r="N1846" s="38" t="e">
        <f ca="1">VLOOKUP(B1846,$C$7:$T1844,13,FALSE)</f>
        <v>#N/A</v>
      </c>
      <c r="O1846" s="38" t="e">
        <f t="shared" ca="1" si="410"/>
        <v>#N/A</v>
      </c>
      <c r="P1846" s="38" t="e">
        <f t="shared" ca="1" si="411"/>
        <v>#N/A</v>
      </c>
      <c r="Q1846" s="38" t="e">
        <f t="shared" ca="1" si="412"/>
        <v>#N/A</v>
      </c>
      <c r="R1846" s="38">
        <f t="shared" si="413"/>
        <v>6000</v>
      </c>
      <c r="S1846" s="38" t="e">
        <f t="shared" ca="1" si="414"/>
        <v>#N/A</v>
      </c>
      <c r="T1846" s="38" t="e">
        <f t="shared" si="415"/>
        <v>#N/A</v>
      </c>
    </row>
    <row r="1847" spans="2:20" x14ac:dyDescent="0.25">
      <c r="B1847" s="38" t="e">
        <f t="shared" ca="1" si="402"/>
        <v>#N/A</v>
      </c>
      <c r="C1847" s="40">
        <f>Кабельный_журнал!P1813</f>
        <v>0</v>
      </c>
      <c r="D1847" s="38" t="e">
        <f t="shared" ca="1" si="403"/>
        <v>#N/A</v>
      </c>
      <c r="E1847" s="41" t="s">
        <v>351</v>
      </c>
      <c r="F1847" s="38" t="e">
        <f t="shared" ca="1" si="404"/>
        <v>#N/A</v>
      </c>
      <c r="G1847" s="38" t="e">
        <f t="shared" si="405"/>
        <v>#N/A</v>
      </c>
      <c r="H1847" s="41" t="s">
        <v>350</v>
      </c>
      <c r="I1847" s="38" t="e">
        <f t="shared" si="406"/>
        <v>#N/A</v>
      </c>
      <c r="J1847" s="38" t="e">
        <f t="shared" si="407"/>
        <v>#N/A</v>
      </c>
      <c r="K1847" s="41" t="s">
        <v>348</v>
      </c>
      <c r="L1847" s="38">
        <f t="shared" si="408"/>
        <v>1.7500000000000002E-2</v>
      </c>
      <c r="M1847" s="38" t="e">
        <f t="shared" ca="1" si="409"/>
        <v>#N/A</v>
      </c>
      <c r="N1847" s="38" t="e">
        <f ca="1">VLOOKUP(B1847,$C$7:$T1845,13,FALSE)</f>
        <v>#N/A</v>
      </c>
      <c r="O1847" s="38" t="e">
        <f t="shared" ca="1" si="410"/>
        <v>#N/A</v>
      </c>
      <c r="P1847" s="38" t="e">
        <f t="shared" ca="1" si="411"/>
        <v>#N/A</v>
      </c>
      <c r="Q1847" s="38" t="e">
        <f t="shared" ca="1" si="412"/>
        <v>#N/A</v>
      </c>
      <c r="R1847" s="38">
        <f t="shared" si="413"/>
        <v>6000</v>
      </c>
      <c r="S1847" s="38" t="e">
        <f t="shared" ca="1" si="414"/>
        <v>#N/A</v>
      </c>
      <c r="T1847" s="38" t="e">
        <f t="shared" si="415"/>
        <v>#N/A</v>
      </c>
    </row>
    <row r="1848" spans="2:20" x14ac:dyDescent="0.25">
      <c r="B1848" s="38" t="e">
        <f t="shared" ca="1" si="402"/>
        <v>#N/A</v>
      </c>
      <c r="C1848" s="40">
        <f>Кабельный_журнал!P1814</f>
        <v>0</v>
      </c>
      <c r="D1848" s="38" t="e">
        <f t="shared" ca="1" si="403"/>
        <v>#N/A</v>
      </c>
      <c r="E1848" s="41" t="s">
        <v>351</v>
      </c>
      <c r="F1848" s="38" t="e">
        <f t="shared" ca="1" si="404"/>
        <v>#N/A</v>
      </c>
      <c r="G1848" s="38" t="e">
        <f t="shared" si="405"/>
        <v>#N/A</v>
      </c>
      <c r="H1848" s="41" t="s">
        <v>350</v>
      </c>
      <c r="I1848" s="38" t="e">
        <f t="shared" si="406"/>
        <v>#N/A</v>
      </c>
      <c r="J1848" s="38" t="e">
        <f t="shared" si="407"/>
        <v>#N/A</v>
      </c>
      <c r="K1848" s="41" t="s">
        <v>348</v>
      </c>
      <c r="L1848" s="38">
        <f t="shared" si="408"/>
        <v>1.7500000000000002E-2</v>
      </c>
      <c r="M1848" s="38" t="e">
        <f t="shared" ca="1" si="409"/>
        <v>#N/A</v>
      </c>
      <c r="N1848" s="38" t="e">
        <f ca="1">VLOOKUP(B1848,$C$7:$T1846,13,FALSE)</f>
        <v>#N/A</v>
      </c>
      <c r="O1848" s="38" t="e">
        <f t="shared" ca="1" si="410"/>
        <v>#N/A</v>
      </c>
      <c r="P1848" s="38" t="e">
        <f t="shared" ca="1" si="411"/>
        <v>#N/A</v>
      </c>
      <c r="Q1848" s="38" t="e">
        <f t="shared" ca="1" si="412"/>
        <v>#N/A</v>
      </c>
      <c r="R1848" s="38">
        <f t="shared" si="413"/>
        <v>6000</v>
      </c>
      <c r="S1848" s="38" t="e">
        <f t="shared" ca="1" si="414"/>
        <v>#N/A</v>
      </c>
      <c r="T1848" s="38" t="e">
        <f t="shared" si="415"/>
        <v>#N/A</v>
      </c>
    </row>
    <row r="1849" spans="2:20" x14ac:dyDescent="0.25">
      <c r="B1849" s="38" t="e">
        <f t="shared" ca="1" si="402"/>
        <v>#N/A</v>
      </c>
      <c r="C1849" s="40">
        <f>Кабельный_журнал!P1815</f>
        <v>0</v>
      </c>
      <c r="D1849" s="38" t="e">
        <f t="shared" ca="1" si="403"/>
        <v>#N/A</v>
      </c>
      <c r="E1849" s="41" t="s">
        <v>351</v>
      </c>
      <c r="F1849" s="38" t="e">
        <f t="shared" ca="1" si="404"/>
        <v>#N/A</v>
      </c>
      <c r="G1849" s="38" t="e">
        <f t="shared" si="405"/>
        <v>#N/A</v>
      </c>
      <c r="H1849" s="41" t="s">
        <v>350</v>
      </c>
      <c r="I1849" s="38" t="e">
        <f t="shared" si="406"/>
        <v>#N/A</v>
      </c>
      <c r="J1849" s="38" t="e">
        <f t="shared" si="407"/>
        <v>#N/A</v>
      </c>
      <c r="K1849" s="41" t="s">
        <v>348</v>
      </c>
      <c r="L1849" s="38">
        <f t="shared" si="408"/>
        <v>1.7500000000000002E-2</v>
      </c>
      <c r="M1849" s="38" t="e">
        <f t="shared" ca="1" si="409"/>
        <v>#N/A</v>
      </c>
      <c r="N1849" s="38" t="e">
        <f ca="1">VLOOKUP(B1849,$C$7:$T1847,13,FALSE)</f>
        <v>#N/A</v>
      </c>
      <c r="O1849" s="38" t="e">
        <f t="shared" ca="1" si="410"/>
        <v>#N/A</v>
      </c>
      <c r="P1849" s="38" t="e">
        <f t="shared" ca="1" si="411"/>
        <v>#N/A</v>
      </c>
      <c r="Q1849" s="38" t="e">
        <f t="shared" ca="1" si="412"/>
        <v>#N/A</v>
      </c>
      <c r="R1849" s="38">
        <f t="shared" si="413"/>
        <v>6000</v>
      </c>
      <c r="S1849" s="38" t="e">
        <f t="shared" ca="1" si="414"/>
        <v>#N/A</v>
      </c>
      <c r="T1849" s="38" t="e">
        <f t="shared" si="415"/>
        <v>#N/A</v>
      </c>
    </row>
    <row r="1850" spans="2:20" x14ac:dyDescent="0.25">
      <c r="B1850" s="38" t="e">
        <f t="shared" ca="1" si="402"/>
        <v>#N/A</v>
      </c>
      <c r="C1850" s="40">
        <f>Кабельный_журнал!P1816</f>
        <v>0</v>
      </c>
      <c r="D1850" s="38" t="e">
        <f t="shared" ca="1" si="403"/>
        <v>#N/A</v>
      </c>
      <c r="E1850" s="41" t="s">
        <v>351</v>
      </c>
      <c r="F1850" s="38" t="e">
        <f t="shared" ca="1" si="404"/>
        <v>#N/A</v>
      </c>
      <c r="G1850" s="38" t="e">
        <f t="shared" si="405"/>
        <v>#N/A</v>
      </c>
      <c r="H1850" s="41" t="s">
        <v>350</v>
      </c>
      <c r="I1850" s="38" t="e">
        <f t="shared" si="406"/>
        <v>#N/A</v>
      </c>
      <c r="J1850" s="38" t="e">
        <f t="shared" si="407"/>
        <v>#N/A</v>
      </c>
      <c r="K1850" s="41" t="s">
        <v>348</v>
      </c>
      <c r="L1850" s="38">
        <f t="shared" si="408"/>
        <v>1.7500000000000002E-2</v>
      </c>
      <c r="M1850" s="38" t="e">
        <f t="shared" ca="1" si="409"/>
        <v>#N/A</v>
      </c>
      <c r="N1850" s="38" t="e">
        <f ca="1">VLOOKUP(B1850,$C$7:$T1848,13,FALSE)</f>
        <v>#N/A</v>
      </c>
      <c r="O1850" s="38" t="e">
        <f t="shared" ca="1" si="410"/>
        <v>#N/A</v>
      </c>
      <c r="P1850" s="38" t="e">
        <f t="shared" ca="1" si="411"/>
        <v>#N/A</v>
      </c>
      <c r="Q1850" s="38" t="e">
        <f t="shared" ca="1" si="412"/>
        <v>#N/A</v>
      </c>
      <c r="R1850" s="38">
        <f t="shared" si="413"/>
        <v>6000</v>
      </c>
      <c r="S1850" s="38" t="e">
        <f t="shared" ca="1" si="414"/>
        <v>#N/A</v>
      </c>
      <c r="T1850" s="38" t="e">
        <f t="shared" si="415"/>
        <v>#N/A</v>
      </c>
    </row>
    <row r="1851" spans="2:20" x14ac:dyDescent="0.25">
      <c r="B1851" s="38" t="e">
        <f t="shared" ca="1" si="402"/>
        <v>#N/A</v>
      </c>
      <c r="C1851" s="40">
        <f>Кабельный_журнал!P1817</f>
        <v>0</v>
      </c>
      <c r="D1851" s="38" t="e">
        <f t="shared" ca="1" si="403"/>
        <v>#N/A</v>
      </c>
      <c r="E1851" s="41" t="s">
        <v>351</v>
      </c>
      <c r="F1851" s="38" t="e">
        <f t="shared" ca="1" si="404"/>
        <v>#N/A</v>
      </c>
      <c r="G1851" s="38" t="e">
        <f t="shared" si="405"/>
        <v>#N/A</v>
      </c>
      <c r="H1851" s="41" t="s">
        <v>350</v>
      </c>
      <c r="I1851" s="38" t="e">
        <f t="shared" si="406"/>
        <v>#N/A</v>
      </c>
      <c r="J1851" s="38" t="e">
        <f t="shared" si="407"/>
        <v>#N/A</v>
      </c>
      <c r="K1851" s="41" t="s">
        <v>348</v>
      </c>
      <c r="L1851" s="38">
        <f t="shared" si="408"/>
        <v>1.7500000000000002E-2</v>
      </c>
      <c r="M1851" s="38" t="e">
        <f t="shared" ca="1" si="409"/>
        <v>#N/A</v>
      </c>
      <c r="N1851" s="38" t="e">
        <f ca="1">VLOOKUP(B1851,$C$7:$T1849,13,FALSE)</f>
        <v>#N/A</v>
      </c>
      <c r="O1851" s="38" t="e">
        <f t="shared" ca="1" si="410"/>
        <v>#N/A</v>
      </c>
      <c r="P1851" s="38" t="e">
        <f t="shared" ca="1" si="411"/>
        <v>#N/A</v>
      </c>
      <c r="Q1851" s="38" t="e">
        <f t="shared" ca="1" si="412"/>
        <v>#N/A</v>
      </c>
      <c r="R1851" s="38">
        <f t="shared" si="413"/>
        <v>6000</v>
      </c>
      <c r="S1851" s="38" t="e">
        <f t="shared" ca="1" si="414"/>
        <v>#N/A</v>
      </c>
      <c r="T1851" s="38" t="e">
        <f t="shared" si="415"/>
        <v>#N/A</v>
      </c>
    </row>
    <row r="1852" spans="2:20" x14ac:dyDescent="0.25">
      <c r="B1852" s="38" t="e">
        <f t="shared" ca="1" si="402"/>
        <v>#N/A</v>
      </c>
      <c r="C1852" s="40">
        <f>Кабельный_журнал!P1818</f>
        <v>0</v>
      </c>
      <c r="D1852" s="38" t="e">
        <f t="shared" ca="1" si="403"/>
        <v>#N/A</v>
      </c>
      <c r="E1852" s="41" t="s">
        <v>351</v>
      </c>
      <c r="F1852" s="38" t="e">
        <f t="shared" ca="1" si="404"/>
        <v>#N/A</v>
      </c>
      <c r="G1852" s="38" t="e">
        <f t="shared" si="405"/>
        <v>#N/A</v>
      </c>
      <c r="H1852" s="41" t="s">
        <v>350</v>
      </c>
      <c r="I1852" s="38" t="e">
        <f t="shared" si="406"/>
        <v>#N/A</v>
      </c>
      <c r="J1852" s="38" t="e">
        <f t="shared" si="407"/>
        <v>#N/A</v>
      </c>
      <c r="K1852" s="41" t="s">
        <v>348</v>
      </c>
      <c r="L1852" s="38">
        <f t="shared" si="408"/>
        <v>1.7500000000000002E-2</v>
      </c>
      <c r="M1852" s="38" t="e">
        <f t="shared" ca="1" si="409"/>
        <v>#N/A</v>
      </c>
      <c r="N1852" s="38" t="e">
        <f ca="1">VLOOKUP(B1852,$C$7:$T1850,13,FALSE)</f>
        <v>#N/A</v>
      </c>
      <c r="O1852" s="38" t="e">
        <f t="shared" ca="1" si="410"/>
        <v>#N/A</v>
      </c>
      <c r="P1852" s="38" t="e">
        <f t="shared" ca="1" si="411"/>
        <v>#N/A</v>
      </c>
      <c r="Q1852" s="38" t="e">
        <f t="shared" ca="1" si="412"/>
        <v>#N/A</v>
      </c>
      <c r="R1852" s="38">
        <f t="shared" si="413"/>
        <v>6000</v>
      </c>
      <c r="S1852" s="38" t="e">
        <f t="shared" ca="1" si="414"/>
        <v>#N/A</v>
      </c>
      <c r="T1852" s="38" t="e">
        <f t="shared" si="415"/>
        <v>#N/A</v>
      </c>
    </row>
    <row r="1853" spans="2:20" x14ac:dyDescent="0.25">
      <c r="B1853" s="38" t="e">
        <f t="shared" ca="1" si="402"/>
        <v>#N/A</v>
      </c>
      <c r="C1853" s="40">
        <f>Кабельный_журнал!P1819</f>
        <v>0</v>
      </c>
      <c r="D1853" s="38" t="e">
        <f t="shared" ca="1" si="403"/>
        <v>#N/A</v>
      </c>
      <c r="E1853" s="41" t="s">
        <v>351</v>
      </c>
      <c r="F1853" s="38" t="e">
        <f t="shared" ca="1" si="404"/>
        <v>#N/A</v>
      </c>
      <c r="G1853" s="38" t="e">
        <f t="shared" si="405"/>
        <v>#N/A</v>
      </c>
      <c r="H1853" s="41" t="s">
        <v>350</v>
      </c>
      <c r="I1853" s="38" t="e">
        <f t="shared" si="406"/>
        <v>#N/A</v>
      </c>
      <c r="J1853" s="38" t="e">
        <f t="shared" si="407"/>
        <v>#N/A</v>
      </c>
      <c r="K1853" s="41" t="s">
        <v>348</v>
      </c>
      <c r="L1853" s="38">
        <f t="shared" si="408"/>
        <v>1.7500000000000002E-2</v>
      </c>
      <c r="M1853" s="38" t="e">
        <f t="shared" ca="1" si="409"/>
        <v>#N/A</v>
      </c>
      <c r="N1853" s="38" t="e">
        <f ca="1">VLOOKUP(B1853,$C$7:$T1851,13,FALSE)</f>
        <v>#N/A</v>
      </c>
      <c r="O1853" s="38" t="e">
        <f t="shared" ca="1" si="410"/>
        <v>#N/A</v>
      </c>
      <c r="P1853" s="38" t="e">
        <f t="shared" ca="1" si="411"/>
        <v>#N/A</v>
      </c>
      <c r="Q1853" s="38" t="e">
        <f t="shared" ca="1" si="412"/>
        <v>#N/A</v>
      </c>
      <c r="R1853" s="38">
        <f t="shared" si="413"/>
        <v>6000</v>
      </c>
      <c r="S1853" s="38" t="e">
        <f t="shared" ca="1" si="414"/>
        <v>#N/A</v>
      </c>
      <c r="T1853" s="38" t="e">
        <f t="shared" si="415"/>
        <v>#N/A</v>
      </c>
    </row>
    <row r="1854" spans="2:20" x14ac:dyDescent="0.25">
      <c r="B1854" s="38" t="e">
        <f t="shared" ca="1" si="402"/>
        <v>#N/A</v>
      </c>
      <c r="C1854" s="40">
        <f>Кабельный_журнал!P1820</f>
        <v>0</v>
      </c>
      <c r="D1854" s="38" t="e">
        <f t="shared" ca="1" si="403"/>
        <v>#N/A</v>
      </c>
      <c r="E1854" s="41" t="s">
        <v>351</v>
      </c>
      <c r="F1854" s="38" t="e">
        <f t="shared" ca="1" si="404"/>
        <v>#N/A</v>
      </c>
      <c r="G1854" s="38" t="e">
        <f t="shared" si="405"/>
        <v>#N/A</v>
      </c>
      <c r="H1854" s="41" t="s">
        <v>350</v>
      </c>
      <c r="I1854" s="38" t="e">
        <f t="shared" si="406"/>
        <v>#N/A</v>
      </c>
      <c r="J1854" s="38" t="e">
        <f t="shared" si="407"/>
        <v>#N/A</v>
      </c>
      <c r="K1854" s="41" t="s">
        <v>348</v>
      </c>
      <c r="L1854" s="38">
        <f t="shared" si="408"/>
        <v>1.7500000000000002E-2</v>
      </c>
      <c r="M1854" s="38" t="e">
        <f t="shared" ca="1" si="409"/>
        <v>#N/A</v>
      </c>
      <c r="N1854" s="38" t="e">
        <f ca="1">VLOOKUP(B1854,$C$7:$T1852,13,FALSE)</f>
        <v>#N/A</v>
      </c>
      <c r="O1854" s="38" t="e">
        <f t="shared" ca="1" si="410"/>
        <v>#N/A</v>
      </c>
      <c r="P1854" s="38" t="e">
        <f t="shared" ca="1" si="411"/>
        <v>#N/A</v>
      </c>
      <c r="Q1854" s="38" t="e">
        <f t="shared" ca="1" si="412"/>
        <v>#N/A</v>
      </c>
      <c r="R1854" s="38">
        <f t="shared" si="413"/>
        <v>6000</v>
      </c>
      <c r="S1854" s="38" t="e">
        <f t="shared" ca="1" si="414"/>
        <v>#N/A</v>
      </c>
      <c r="T1854" s="38" t="e">
        <f t="shared" si="415"/>
        <v>#N/A</v>
      </c>
    </row>
    <row r="1855" spans="2:20" x14ac:dyDescent="0.25">
      <c r="B1855" s="38" t="e">
        <f t="shared" ca="1" si="402"/>
        <v>#N/A</v>
      </c>
      <c r="C1855" s="40">
        <f>Кабельный_журнал!P1821</f>
        <v>0</v>
      </c>
      <c r="D1855" s="38" t="e">
        <f t="shared" ca="1" si="403"/>
        <v>#N/A</v>
      </c>
      <c r="E1855" s="41" t="s">
        <v>351</v>
      </c>
      <c r="F1855" s="38" t="e">
        <f t="shared" ca="1" si="404"/>
        <v>#N/A</v>
      </c>
      <c r="G1855" s="38" t="e">
        <f t="shared" si="405"/>
        <v>#N/A</v>
      </c>
      <c r="H1855" s="41" t="s">
        <v>350</v>
      </c>
      <c r="I1855" s="38" t="e">
        <f t="shared" si="406"/>
        <v>#N/A</v>
      </c>
      <c r="J1855" s="38" t="e">
        <f t="shared" si="407"/>
        <v>#N/A</v>
      </c>
      <c r="K1855" s="41" t="s">
        <v>348</v>
      </c>
      <c r="L1855" s="38">
        <f t="shared" si="408"/>
        <v>1.7500000000000002E-2</v>
      </c>
      <c r="M1855" s="38" t="e">
        <f t="shared" ca="1" si="409"/>
        <v>#N/A</v>
      </c>
      <c r="N1855" s="38" t="e">
        <f ca="1">VLOOKUP(B1855,$C$7:$T1853,13,FALSE)</f>
        <v>#N/A</v>
      </c>
      <c r="O1855" s="38" t="e">
        <f t="shared" ca="1" si="410"/>
        <v>#N/A</v>
      </c>
      <c r="P1855" s="38" t="e">
        <f t="shared" ca="1" si="411"/>
        <v>#N/A</v>
      </c>
      <c r="Q1855" s="38" t="e">
        <f t="shared" ca="1" si="412"/>
        <v>#N/A</v>
      </c>
      <c r="R1855" s="38">
        <f t="shared" si="413"/>
        <v>6000</v>
      </c>
      <c r="S1855" s="38" t="e">
        <f t="shared" ca="1" si="414"/>
        <v>#N/A</v>
      </c>
      <c r="T1855" s="38" t="e">
        <f t="shared" si="415"/>
        <v>#N/A</v>
      </c>
    </row>
    <row r="1856" spans="2:20" x14ac:dyDescent="0.25">
      <c r="B1856" s="38" t="e">
        <f t="shared" ca="1" si="402"/>
        <v>#N/A</v>
      </c>
      <c r="C1856" s="40">
        <f>Кабельный_журнал!P1822</f>
        <v>0</v>
      </c>
      <c r="D1856" s="38" t="e">
        <f t="shared" ca="1" si="403"/>
        <v>#N/A</v>
      </c>
      <c r="E1856" s="41" t="s">
        <v>351</v>
      </c>
      <c r="F1856" s="38" t="e">
        <f t="shared" ca="1" si="404"/>
        <v>#N/A</v>
      </c>
      <c r="G1856" s="38" t="e">
        <f t="shared" si="405"/>
        <v>#N/A</v>
      </c>
      <c r="H1856" s="41" t="s">
        <v>350</v>
      </c>
      <c r="I1856" s="38" t="e">
        <f t="shared" si="406"/>
        <v>#N/A</v>
      </c>
      <c r="J1856" s="38" t="e">
        <f t="shared" si="407"/>
        <v>#N/A</v>
      </c>
      <c r="K1856" s="41" t="s">
        <v>348</v>
      </c>
      <c r="L1856" s="38">
        <f t="shared" si="408"/>
        <v>1.7500000000000002E-2</v>
      </c>
      <c r="M1856" s="38" t="e">
        <f t="shared" ca="1" si="409"/>
        <v>#N/A</v>
      </c>
      <c r="N1856" s="38" t="e">
        <f ca="1">VLOOKUP(B1856,$C$7:$T1854,13,FALSE)</f>
        <v>#N/A</v>
      </c>
      <c r="O1856" s="38" t="e">
        <f t="shared" ca="1" si="410"/>
        <v>#N/A</v>
      </c>
      <c r="P1856" s="38" t="e">
        <f t="shared" ca="1" si="411"/>
        <v>#N/A</v>
      </c>
      <c r="Q1856" s="38" t="e">
        <f t="shared" ca="1" si="412"/>
        <v>#N/A</v>
      </c>
      <c r="R1856" s="38">
        <f t="shared" si="413"/>
        <v>6000</v>
      </c>
      <c r="S1856" s="38" t="e">
        <f t="shared" ca="1" si="414"/>
        <v>#N/A</v>
      </c>
      <c r="T1856" s="38" t="e">
        <f t="shared" si="415"/>
        <v>#N/A</v>
      </c>
    </row>
    <row r="1857" spans="2:20" x14ac:dyDescent="0.25">
      <c r="B1857" s="38" t="e">
        <f t="shared" ca="1" si="402"/>
        <v>#N/A</v>
      </c>
      <c r="C1857" s="40">
        <f>Кабельный_журнал!P1823</f>
        <v>0</v>
      </c>
      <c r="D1857" s="38" t="e">
        <f t="shared" ca="1" si="403"/>
        <v>#N/A</v>
      </c>
      <c r="E1857" s="41" t="s">
        <v>351</v>
      </c>
      <c r="F1857" s="38" t="e">
        <f t="shared" ca="1" si="404"/>
        <v>#N/A</v>
      </c>
      <c r="G1857" s="38" t="e">
        <f t="shared" si="405"/>
        <v>#N/A</v>
      </c>
      <c r="H1857" s="41" t="s">
        <v>350</v>
      </c>
      <c r="I1857" s="38" t="e">
        <f t="shared" si="406"/>
        <v>#N/A</v>
      </c>
      <c r="J1857" s="38" t="e">
        <f t="shared" si="407"/>
        <v>#N/A</v>
      </c>
      <c r="K1857" s="41" t="s">
        <v>348</v>
      </c>
      <c r="L1857" s="38">
        <f t="shared" si="408"/>
        <v>1.7500000000000002E-2</v>
      </c>
      <c r="M1857" s="38" t="e">
        <f t="shared" ca="1" si="409"/>
        <v>#N/A</v>
      </c>
      <c r="N1857" s="38" t="e">
        <f ca="1">VLOOKUP(B1857,$C$7:$T1855,13,FALSE)</f>
        <v>#N/A</v>
      </c>
      <c r="O1857" s="38" t="e">
        <f t="shared" ca="1" si="410"/>
        <v>#N/A</v>
      </c>
      <c r="P1857" s="38" t="e">
        <f t="shared" ca="1" si="411"/>
        <v>#N/A</v>
      </c>
      <c r="Q1857" s="38" t="e">
        <f t="shared" ca="1" si="412"/>
        <v>#N/A</v>
      </c>
      <c r="R1857" s="38">
        <f t="shared" si="413"/>
        <v>6000</v>
      </c>
      <c r="S1857" s="38" t="e">
        <f t="shared" ca="1" si="414"/>
        <v>#N/A</v>
      </c>
      <c r="T1857" s="38" t="e">
        <f t="shared" si="415"/>
        <v>#N/A</v>
      </c>
    </row>
    <row r="1858" spans="2:20" x14ac:dyDescent="0.25">
      <c r="B1858" s="38" t="e">
        <f t="shared" ca="1" si="402"/>
        <v>#N/A</v>
      </c>
      <c r="C1858" s="40">
        <f>Кабельный_журнал!P1824</f>
        <v>0</v>
      </c>
      <c r="D1858" s="38" t="e">
        <f t="shared" ca="1" si="403"/>
        <v>#N/A</v>
      </c>
      <c r="E1858" s="41" t="s">
        <v>351</v>
      </c>
      <c r="F1858" s="38" t="e">
        <f t="shared" ca="1" si="404"/>
        <v>#N/A</v>
      </c>
      <c r="G1858" s="38" t="e">
        <f t="shared" si="405"/>
        <v>#N/A</v>
      </c>
      <c r="H1858" s="41" t="s">
        <v>350</v>
      </c>
      <c r="I1858" s="38" t="e">
        <f t="shared" si="406"/>
        <v>#N/A</v>
      </c>
      <c r="J1858" s="38" t="e">
        <f t="shared" si="407"/>
        <v>#N/A</v>
      </c>
      <c r="K1858" s="41" t="s">
        <v>348</v>
      </c>
      <c r="L1858" s="38">
        <f t="shared" si="408"/>
        <v>1.7500000000000002E-2</v>
      </c>
      <c r="M1858" s="38" t="e">
        <f t="shared" ca="1" si="409"/>
        <v>#N/A</v>
      </c>
      <c r="N1858" s="38" t="e">
        <f ca="1">VLOOKUP(B1858,$C$7:$T1856,13,FALSE)</f>
        <v>#N/A</v>
      </c>
      <c r="O1858" s="38" t="e">
        <f t="shared" ca="1" si="410"/>
        <v>#N/A</v>
      </c>
      <c r="P1858" s="38" t="e">
        <f t="shared" ca="1" si="411"/>
        <v>#N/A</v>
      </c>
      <c r="Q1858" s="38" t="e">
        <f t="shared" ca="1" si="412"/>
        <v>#N/A</v>
      </c>
      <c r="R1858" s="38">
        <f t="shared" si="413"/>
        <v>6000</v>
      </c>
      <c r="S1858" s="38" t="e">
        <f t="shared" ca="1" si="414"/>
        <v>#N/A</v>
      </c>
      <c r="T1858" s="38" t="e">
        <f t="shared" si="415"/>
        <v>#N/A</v>
      </c>
    </row>
    <row r="1859" spans="2:20" x14ac:dyDescent="0.25">
      <c r="B1859" s="38" t="e">
        <f t="shared" ca="1" si="402"/>
        <v>#N/A</v>
      </c>
      <c r="C1859" s="40">
        <f>Кабельный_журнал!P1825</f>
        <v>0</v>
      </c>
      <c r="D1859" s="38" t="e">
        <f t="shared" ca="1" si="403"/>
        <v>#N/A</v>
      </c>
      <c r="E1859" s="41" t="s">
        <v>351</v>
      </c>
      <c r="F1859" s="38" t="e">
        <f t="shared" ca="1" si="404"/>
        <v>#N/A</v>
      </c>
      <c r="G1859" s="38" t="e">
        <f t="shared" si="405"/>
        <v>#N/A</v>
      </c>
      <c r="H1859" s="41" t="s">
        <v>350</v>
      </c>
      <c r="I1859" s="38" t="e">
        <f t="shared" si="406"/>
        <v>#N/A</v>
      </c>
      <c r="J1859" s="38" t="e">
        <f t="shared" si="407"/>
        <v>#N/A</v>
      </c>
      <c r="K1859" s="41" t="s">
        <v>348</v>
      </c>
      <c r="L1859" s="38">
        <f t="shared" si="408"/>
        <v>1.7500000000000002E-2</v>
      </c>
      <c r="M1859" s="38" t="e">
        <f t="shared" ca="1" si="409"/>
        <v>#N/A</v>
      </c>
      <c r="N1859" s="38" t="e">
        <f ca="1">VLOOKUP(B1859,$C$7:$T1857,13,FALSE)</f>
        <v>#N/A</v>
      </c>
      <c r="O1859" s="38" t="e">
        <f t="shared" ca="1" si="410"/>
        <v>#N/A</v>
      </c>
      <c r="P1859" s="38" t="e">
        <f t="shared" ca="1" si="411"/>
        <v>#N/A</v>
      </c>
      <c r="Q1859" s="38" t="e">
        <f t="shared" ca="1" si="412"/>
        <v>#N/A</v>
      </c>
      <c r="R1859" s="38">
        <f t="shared" si="413"/>
        <v>6000</v>
      </c>
      <c r="S1859" s="38" t="e">
        <f t="shared" ca="1" si="414"/>
        <v>#N/A</v>
      </c>
      <c r="T1859" s="38" t="e">
        <f t="shared" si="415"/>
        <v>#N/A</v>
      </c>
    </row>
    <row r="1860" spans="2:20" x14ac:dyDescent="0.25">
      <c r="B1860" s="38" t="e">
        <f t="shared" ca="1" si="402"/>
        <v>#N/A</v>
      </c>
      <c r="C1860" s="40">
        <f>Кабельный_журнал!P1826</f>
        <v>0</v>
      </c>
      <c r="D1860" s="38" t="e">
        <f t="shared" ca="1" si="403"/>
        <v>#N/A</v>
      </c>
      <c r="E1860" s="41" t="s">
        <v>351</v>
      </c>
      <c r="F1860" s="38" t="e">
        <f t="shared" ca="1" si="404"/>
        <v>#N/A</v>
      </c>
      <c r="G1860" s="38" t="e">
        <f t="shared" si="405"/>
        <v>#N/A</v>
      </c>
      <c r="H1860" s="41" t="s">
        <v>350</v>
      </c>
      <c r="I1860" s="38" t="e">
        <f t="shared" si="406"/>
        <v>#N/A</v>
      </c>
      <c r="J1860" s="38" t="e">
        <f t="shared" si="407"/>
        <v>#N/A</v>
      </c>
      <c r="K1860" s="41" t="s">
        <v>348</v>
      </c>
      <c r="L1860" s="38">
        <f t="shared" si="408"/>
        <v>1.7500000000000002E-2</v>
      </c>
      <c r="M1860" s="38" t="e">
        <f t="shared" ca="1" si="409"/>
        <v>#N/A</v>
      </c>
      <c r="N1860" s="38" t="e">
        <f ca="1">VLOOKUP(B1860,$C$7:$T1858,13,FALSE)</f>
        <v>#N/A</v>
      </c>
      <c r="O1860" s="38" t="e">
        <f t="shared" ca="1" si="410"/>
        <v>#N/A</v>
      </c>
      <c r="P1860" s="38" t="e">
        <f t="shared" ca="1" si="411"/>
        <v>#N/A</v>
      </c>
      <c r="Q1860" s="38" t="e">
        <f t="shared" ca="1" si="412"/>
        <v>#N/A</v>
      </c>
      <c r="R1860" s="38">
        <f t="shared" si="413"/>
        <v>6000</v>
      </c>
      <c r="S1860" s="38" t="e">
        <f t="shared" ca="1" si="414"/>
        <v>#N/A</v>
      </c>
      <c r="T1860" s="38" t="e">
        <f t="shared" si="415"/>
        <v>#N/A</v>
      </c>
    </row>
    <row r="1861" spans="2:20" x14ac:dyDescent="0.25">
      <c r="B1861" s="38" t="e">
        <f t="shared" ca="1" si="402"/>
        <v>#N/A</v>
      </c>
      <c r="C1861" s="40">
        <f>Кабельный_журнал!P1827</f>
        <v>0</v>
      </c>
      <c r="D1861" s="38" t="e">
        <f t="shared" ca="1" si="403"/>
        <v>#N/A</v>
      </c>
      <c r="E1861" s="41" t="s">
        <v>351</v>
      </c>
      <c r="F1861" s="38" t="e">
        <f t="shared" ca="1" si="404"/>
        <v>#N/A</v>
      </c>
      <c r="G1861" s="38" t="e">
        <f t="shared" si="405"/>
        <v>#N/A</v>
      </c>
      <c r="H1861" s="41" t="s">
        <v>350</v>
      </c>
      <c r="I1861" s="38" t="e">
        <f t="shared" si="406"/>
        <v>#N/A</v>
      </c>
      <c r="J1861" s="38" t="e">
        <f t="shared" si="407"/>
        <v>#N/A</v>
      </c>
      <c r="K1861" s="41" t="s">
        <v>348</v>
      </c>
      <c r="L1861" s="38">
        <f t="shared" si="408"/>
        <v>1.7500000000000002E-2</v>
      </c>
      <c r="M1861" s="38" t="e">
        <f t="shared" ca="1" si="409"/>
        <v>#N/A</v>
      </c>
      <c r="N1861" s="38" t="e">
        <f ca="1">VLOOKUP(B1861,$C$7:$T1859,13,FALSE)</f>
        <v>#N/A</v>
      </c>
      <c r="O1861" s="38" t="e">
        <f t="shared" ca="1" si="410"/>
        <v>#N/A</v>
      </c>
      <c r="P1861" s="38" t="e">
        <f t="shared" ca="1" si="411"/>
        <v>#N/A</v>
      </c>
      <c r="Q1861" s="38" t="e">
        <f t="shared" ca="1" si="412"/>
        <v>#N/A</v>
      </c>
      <c r="R1861" s="38">
        <f t="shared" si="413"/>
        <v>6000</v>
      </c>
      <c r="S1861" s="38" t="e">
        <f t="shared" ca="1" si="414"/>
        <v>#N/A</v>
      </c>
      <c r="T1861" s="38" t="e">
        <f t="shared" si="415"/>
        <v>#N/A</v>
      </c>
    </row>
    <row r="1862" spans="2:20" x14ac:dyDescent="0.25">
      <c r="B1862" s="38" t="e">
        <f t="shared" ca="1" si="402"/>
        <v>#N/A</v>
      </c>
      <c r="C1862" s="40">
        <f>Кабельный_журнал!P1828</f>
        <v>0</v>
      </c>
      <c r="D1862" s="38" t="e">
        <f t="shared" ca="1" si="403"/>
        <v>#N/A</v>
      </c>
      <c r="E1862" s="41" t="s">
        <v>351</v>
      </c>
      <c r="F1862" s="38" t="e">
        <f t="shared" ca="1" si="404"/>
        <v>#N/A</v>
      </c>
      <c r="G1862" s="38" t="e">
        <f t="shared" si="405"/>
        <v>#N/A</v>
      </c>
      <c r="H1862" s="41" t="s">
        <v>350</v>
      </c>
      <c r="I1862" s="38" t="e">
        <f t="shared" si="406"/>
        <v>#N/A</v>
      </c>
      <c r="J1862" s="38" t="e">
        <f t="shared" si="407"/>
        <v>#N/A</v>
      </c>
      <c r="K1862" s="41" t="s">
        <v>348</v>
      </c>
      <c r="L1862" s="38">
        <f t="shared" si="408"/>
        <v>1.7500000000000002E-2</v>
      </c>
      <c r="M1862" s="38" t="e">
        <f t="shared" ca="1" si="409"/>
        <v>#N/A</v>
      </c>
      <c r="N1862" s="38" t="e">
        <f ca="1">VLOOKUP(B1862,$C$7:$T1860,13,FALSE)</f>
        <v>#N/A</v>
      </c>
      <c r="O1862" s="38" t="e">
        <f t="shared" ca="1" si="410"/>
        <v>#N/A</v>
      </c>
      <c r="P1862" s="38" t="e">
        <f t="shared" ca="1" si="411"/>
        <v>#N/A</v>
      </c>
      <c r="Q1862" s="38" t="e">
        <f t="shared" ca="1" si="412"/>
        <v>#N/A</v>
      </c>
      <c r="R1862" s="38">
        <f t="shared" si="413"/>
        <v>6000</v>
      </c>
      <c r="S1862" s="38" t="e">
        <f t="shared" ca="1" si="414"/>
        <v>#N/A</v>
      </c>
      <c r="T1862" s="38" t="e">
        <f t="shared" si="415"/>
        <v>#N/A</v>
      </c>
    </row>
    <row r="1863" spans="2:20" x14ac:dyDescent="0.25">
      <c r="B1863" s="38" t="e">
        <f t="shared" ca="1" si="402"/>
        <v>#N/A</v>
      </c>
      <c r="C1863" s="40">
        <f>Кабельный_журнал!P1829</f>
        <v>0</v>
      </c>
      <c r="D1863" s="38" t="e">
        <f t="shared" ca="1" si="403"/>
        <v>#N/A</v>
      </c>
      <c r="E1863" s="41" t="s">
        <v>351</v>
      </c>
      <c r="F1863" s="38" t="e">
        <f t="shared" ca="1" si="404"/>
        <v>#N/A</v>
      </c>
      <c r="G1863" s="38" t="e">
        <f t="shared" si="405"/>
        <v>#N/A</v>
      </c>
      <c r="H1863" s="41" t="s">
        <v>350</v>
      </c>
      <c r="I1863" s="38" t="e">
        <f t="shared" si="406"/>
        <v>#N/A</v>
      </c>
      <c r="J1863" s="38" t="e">
        <f t="shared" si="407"/>
        <v>#N/A</v>
      </c>
      <c r="K1863" s="41" t="s">
        <v>348</v>
      </c>
      <c r="L1863" s="38">
        <f t="shared" si="408"/>
        <v>1.7500000000000002E-2</v>
      </c>
      <c r="M1863" s="38" t="e">
        <f t="shared" ca="1" si="409"/>
        <v>#N/A</v>
      </c>
      <c r="N1863" s="38" t="e">
        <f ca="1">VLOOKUP(B1863,$C$7:$T1861,13,FALSE)</f>
        <v>#N/A</v>
      </c>
      <c r="O1863" s="38" t="e">
        <f t="shared" ca="1" si="410"/>
        <v>#N/A</v>
      </c>
      <c r="P1863" s="38" t="e">
        <f t="shared" ca="1" si="411"/>
        <v>#N/A</v>
      </c>
      <c r="Q1863" s="38" t="e">
        <f t="shared" ca="1" si="412"/>
        <v>#N/A</v>
      </c>
      <c r="R1863" s="38">
        <f t="shared" si="413"/>
        <v>6000</v>
      </c>
      <c r="S1863" s="38" t="e">
        <f t="shared" ca="1" si="414"/>
        <v>#N/A</v>
      </c>
      <c r="T1863" s="38" t="e">
        <f t="shared" si="415"/>
        <v>#N/A</v>
      </c>
    </row>
    <row r="1864" spans="2:20" x14ac:dyDescent="0.25">
      <c r="B1864" s="38" t="e">
        <f t="shared" ca="1" si="402"/>
        <v>#N/A</v>
      </c>
      <c r="C1864" s="40">
        <f>Кабельный_журнал!P1830</f>
        <v>0</v>
      </c>
      <c r="D1864" s="38" t="e">
        <f t="shared" ca="1" si="403"/>
        <v>#N/A</v>
      </c>
      <c r="E1864" s="41" t="s">
        <v>351</v>
      </c>
      <c r="F1864" s="38" t="e">
        <f t="shared" ca="1" si="404"/>
        <v>#N/A</v>
      </c>
      <c r="G1864" s="38" t="e">
        <f t="shared" si="405"/>
        <v>#N/A</v>
      </c>
      <c r="H1864" s="41" t="s">
        <v>350</v>
      </c>
      <c r="I1864" s="38" t="e">
        <f t="shared" si="406"/>
        <v>#N/A</v>
      </c>
      <c r="J1864" s="38" t="e">
        <f t="shared" si="407"/>
        <v>#N/A</v>
      </c>
      <c r="K1864" s="41" t="s">
        <v>348</v>
      </c>
      <c r="L1864" s="38">
        <f t="shared" si="408"/>
        <v>1.7500000000000002E-2</v>
      </c>
      <c r="M1864" s="38" t="e">
        <f t="shared" ca="1" si="409"/>
        <v>#N/A</v>
      </c>
      <c r="N1864" s="38" t="e">
        <f ca="1">VLOOKUP(B1864,$C$7:$T1862,13,FALSE)</f>
        <v>#N/A</v>
      </c>
      <c r="O1864" s="38" t="e">
        <f t="shared" ca="1" si="410"/>
        <v>#N/A</v>
      </c>
      <c r="P1864" s="38" t="e">
        <f t="shared" ca="1" si="411"/>
        <v>#N/A</v>
      </c>
      <c r="Q1864" s="38" t="e">
        <f t="shared" ca="1" si="412"/>
        <v>#N/A</v>
      </c>
      <c r="R1864" s="38">
        <f t="shared" si="413"/>
        <v>6000</v>
      </c>
      <c r="S1864" s="38" t="e">
        <f t="shared" ca="1" si="414"/>
        <v>#N/A</v>
      </c>
      <c r="T1864" s="38" t="e">
        <f t="shared" si="415"/>
        <v>#N/A</v>
      </c>
    </row>
    <row r="1865" spans="2:20" x14ac:dyDescent="0.25">
      <c r="B1865" s="38" t="e">
        <f t="shared" ca="1" si="402"/>
        <v>#N/A</v>
      </c>
      <c r="C1865" s="40">
        <f>Кабельный_журнал!P1831</f>
        <v>0</v>
      </c>
      <c r="D1865" s="38" t="e">
        <f t="shared" ca="1" si="403"/>
        <v>#N/A</v>
      </c>
      <c r="E1865" s="41" t="s">
        <v>351</v>
      </c>
      <c r="F1865" s="38" t="e">
        <f t="shared" ca="1" si="404"/>
        <v>#N/A</v>
      </c>
      <c r="G1865" s="38" t="e">
        <f t="shared" si="405"/>
        <v>#N/A</v>
      </c>
      <c r="H1865" s="41" t="s">
        <v>350</v>
      </c>
      <c r="I1865" s="38" t="e">
        <f t="shared" si="406"/>
        <v>#N/A</v>
      </c>
      <c r="J1865" s="38" t="e">
        <f t="shared" si="407"/>
        <v>#N/A</v>
      </c>
      <c r="K1865" s="41" t="s">
        <v>348</v>
      </c>
      <c r="L1865" s="38">
        <f t="shared" si="408"/>
        <v>1.7500000000000002E-2</v>
      </c>
      <c r="M1865" s="38" t="e">
        <f t="shared" ca="1" si="409"/>
        <v>#N/A</v>
      </c>
      <c r="N1865" s="38" t="e">
        <f ca="1">VLOOKUP(B1865,$C$7:$T1863,13,FALSE)</f>
        <v>#N/A</v>
      </c>
      <c r="O1865" s="38" t="e">
        <f t="shared" ca="1" si="410"/>
        <v>#N/A</v>
      </c>
      <c r="P1865" s="38" t="e">
        <f t="shared" ca="1" si="411"/>
        <v>#N/A</v>
      </c>
      <c r="Q1865" s="38" t="e">
        <f t="shared" ca="1" si="412"/>
        <v>#N/A</v>
      </c>
      <c r="R1865" s="38">
        <f t="shared" si="413"/>
        <v>6000</v>
      </c>
      <c r="S1865" s="38" t="e">
        <f t="shared" ca="1" si="414"/>
        <v>#N/A</v>
      </c>
      <c r="T1865" s="38" t="e">
        <f t="shared" si="415"/>
        <v>#N/A</v>
      </c>
    </row>
    <row r="1866" spans="2:20" x14ac:dyDescent="0.25">
      <c r="B1866" s="38" t="e">
        <f t="shared" ca="1" si="402"/>
        <v>#N/A</v>
      </c>
      <c r="C1866" s="40">
        <f>Кабельный_журнал!P1832</f>
        <v>0</v>
      </c>
      <c r="D1866" s="38" t="e">
        <f t="shared" ca="1" si="403"/>
        <v>#N/A</v>
      </c>
      <c r="E1866" s="41" t="s">
        <v>351</v>
      </c>
      <c r="F1866" s="38" t="e">
        <f t="shared" ca="1" si="404"/>
        <v>#N/A</v>
      </c>
      <c r="G1866" s="38" t="e">
        <f t="shared" si="405"/>
        <v>#N/A</v>
      </c>
      <c r="H1866" s="41" t="s">
        <v>350</v>
      </c>
      <c r="I1866" s="38" t="e">
        <f t="shared" si="406"/>
        <v>#N/A</v>
      </c>
      <c r="J1866" s="38" t="e">
        <f t="shared" si="407"/>
        <v>#N/A</v>
      </c>
      <c r="K1866" s="41" t="s">
        <v>348</v>
      </c>
      <c r="L1866" s="38">
        <f t="shared" si="408"/>
        <v>1.7500000000000002E-2</v>
      </c>
      <c r="M1866" s="38" t="e">
        <f t="shared" ca="1" si="409"/>
        <v>#N/A</v>
      </c>
      <c r="N1866" s="38" t="e">
        <f ca="1">VLOOKUP(B1866,$C$7:$T1864,13,FALSE)</f>
        <v>#N/A</v>
      </c>
      <c r="O1866" s="38" t="e">
        <f t="shared" ca="1" si="410"/>
        <v>#N/A</v>
      </c>
      <c r="P1866" s="38" t="e">
        <f t="shared" ca="1" si="411"/>
        <v>#N/A</v>
      </c>
      <c r="Q1866" s="38" t="e">
        <f t="shared" ca="1" si="412"/>
        <v>#N/A</v>
      </c>
      <c r="R1866" s="38">
        <f t="shared" si="413"/>
        <v>6000</v>
      </c>
      <c r="S1866" s="38" t="e">
        <f t="shared" ca="1" si="414"/>
        <v>#N/A</v>
      </c>
      <c r="T1866" s="38" t="e">
        <f t="shared" si="415"/>
        <v>#N/A</v>
      </c>
    </row>
    <row r="1867" spans="2:20" x14ac:dyDescent="0.25">
      <c r="B1867" s="38" t="e">
        <f t="shared" ca="1" si="402"/>
        <v>#N/A</v>
      </c>
      <c r="C1867" s="40">
        <f>Кабельный_журнал!P1833</f>
        <v>0</v>
      </c>
      <c r="D1867" s="38" t="e">
        <f t="shared" ca="1" si="403"/>
        <v>#N/A</v>
      </c>
      <c r="E1867" s="41" t="s">
        <v>351</v>
      </c>
      <c r="F1867" s="38" t="e">
        <f t="shared" ca="1" si="404"/>
        <v>#N/A</v>
      </c>
      <c r="G1867" s="38" t="e">
        <f t="shared" si="405"/>
        <v>#N/A</v>
      </c>
      <c r="H1867" s="41" t="s">
        <v>350</v>
      </c>
      <c r="I1867" s="38" t="e">
        <f t="shared" si="406"/>
        <v>#N/A</v>
      </c>
      <c r="J1867" s="38" t="e">
        <f t="shared" si="407"/>
        <v>#N/A</v>
      </c>
      <c r="K1867" s="41" t="s">
        <v>348</v>
      </c>
      <c r="L1867" s="38">
        <f t="shared" si="408"/>
        <v>1.7500000000000002E-2</v>
      </c>
      <c r="M1867" s="38" t="e">
        <f t="shared" ca="1" si="409"/>
        <v>#N/A</v>
      </c>
      <c r="N1867" s="38" t="e">
        <f ca="1">VLOOKUP(B1867,$C$7:$T1865,13,FALSE)</f>
        <v>#N/A</v>
      </c>
      <c r="O1867" s="38" t="e">
        <f t="shared" ca="1" si="410"/>
        <v>#N/A</v>
      </c>
      <c r="P1867" s="38" t="e">
        <f t="shared" ca="1" si="411"/>
        <v>#N/A</v>
      </c>
      <c r="Q1867" s="38" t="e">
        <f t="shared" ca="1" si="412"/>
        <v>#N/A</v>
      </c>
      <c r="R1867" s="38">
        <f t="shared" si="413"/>
        <v>6000</v>
      </c>
      <c r="S1867" s="38" t="e">
        <f t="shared" ca="1" si="414"/>
        <v>#N/A</v>
      </c>
      <c r="T1867" s="38" t="e">
        <f t="shared" si="415"/>
        <v>#N/A</v>
      </c>
    </row>
    <row r="1868" spans="2:20" x14ac:dyDescent="0.25">
      <c r="B1868" s="38" t="e">
        <f t="shared" ca="1" si="402"/>
        <v>#N/A</v>
      </c>
      <c r="C1868" s="40">
        <f>Кабельный_журнал!P1834</f>
        <v>0</v>
      </c>
      <c r="D1868" s="38" t="e">
        <f t="shared" ca="1" si="403"/>
        <v>#N/A</v>
      </c>
      <c r="E1868" s="41" t="s">
        <v>351</v>
      </c>
      <c r="F1868" s="38" t="e">
        <f t="shared" ca="1" si="404"/>
        <v>#N/A</v>
      </c>
      <c r="G1868" s="38" t="e">
        <f t="shared" si="405"/>
        <v>#N/A</v>
      </c>
      <c r="H1868" s="41" t="s">
        <v>350</v>
      </c>
      <c r="I1868" s="38" t="e">
        <f t="shared" si="406"/>
        <v>#N/A</v>
      </c>
      <c r="J1868" s="38" t="e">
        <f t="shared" si="407"/>
        <v>#N/A</v>
      </c>
      <c r="K1868" s="41" t="s">
        <v>348</v>
      </c>
      <c r="L1868" s="38">
        <f t="shared" si="408"/>
        <v>1.7500000000000002E-2</v>
      </c>
      <c r="M1868" s="38" t="e">
        <f t="shared" ca="1" si="409"/>
        <v>#N/A</v>
      </c>
      <c r="N1868" s="38" t="e">
        <f ca="1">VLOOKUP(B1868,$C$7:$T1866,13,FALSE)</f>
        <v>#N/A</v>
      </c>
      <c r="O1868" s="38" t="e">
        <f t="shared" ca="1" si="410"/>
        <v>#N/A</v>
      </c>
      <c r="P1868" s="38" t="e">
        <f t="shared" ca="1" si="411"/>
        <v>#N/A</v>
      </c>
      <c r="Q1868" s="38" t="e">
        <f t="shared" ca="1" si="412"/>
        <v>#N/A</v>
      </c>
      <c r="R1868" s="38">
        <f t="shared" si="413"/>
        <v>6000</v>
      </c>
      <c r="S1868" s="38" t="e">
        <f t="shared" ca="1" si="414"/>
        <v>#N/A</v>
      </c>
      <c r="T1868" s="38" t="e">
        <f t="shared" si="415"/>
        <v>#N/A</v>
      </c>
    </row>
    <row r="1869" spans="2:20" x14ac:dyDescent="0.25">
      <c r="B1869" s="38" t="e">
        <f t="shared" ca="1" si="402"/>
        <v>#N/A</v>
      </c>
      <c r="C1869" s="40">
        <f>Кабельный_журнал!P1835</f>
        <v>0</v>
      </c>
      <c r="D1869" s="38" t="e">
        <f t="shared" ca="1" si="403"/>
        <v>#N/A</v>
      </c>
      <c r="E1869" s="41" t="s">
        <v>351</v>
      </c>
      <c r="F1869" s="38" t="e">
        <f t="shared" ca="1" si="404"/>
        <v>#N/A</v>
      </c>
      <c r="G1869" s="38" t="e">
        <f t="shared" si="405"/>
        <v>#N/A</v>
      </c>
      <c r="H1869" s="41" t="s">
        <v>350</v>
      </c>
      <c r="I1869" s="38" t="e">
        <f t="shared" si="406"/>
        <v>#N/A</v>
      </c>
      <c r="J1869" s="38" t="e">
        <f t="shared" si="407"/>
        <v>#N/A</v>
      </c>
      <c r="K1869" s="41" t="s">
        <v>348</v>
      </c>
      <c r="L1869" s="38">
        <f t="shared" si="408"/>
        <v>1.7500000000000002E-2</v>
      </c>
      <c r="M1869" s="38" t="e">
        <f t="shared" ca="1" si="409"/>
        <v>#N/A</v>
      </c>
      <c r="N1869" s="38" t="e">
        <f ca="1">VLOOKUP(B1869,$C$7:$T1867,13,FALSE)</f>
        <v>#N/A</v>
      </c>
      <c r="O1869" s="38" t="e">
        <f t="shared" ca="1" si="410"/>
        <v>#N/A</v>
      </c>
      <c r="P1869" s="38" t="e">
        <f t="shared" ca="1" si="411"/>
        <v>#N/A</v>
      </c>
      <c r="Q1869" s="38" t="e">
        <f t="shared" ca="1" si="412"/>
        <v>#N/A</v>
      </c>
      <c r="R1869" s="38">
        <f t="shared" si="413"/>
        <v>6000</v>
      </c>
      <c r="S1869" s="38" t="e">
        <f t="shared" ca="1" si="414"/>
        <v>#N/A</v>
      </c>
      <c r="T1869" s="38" t="e">
        <f t="shared" si="415"/>
        <v>#N/A</v>
      </c>
    </row>
    <row r="1870" spans="2:20" x14ac:dyDescent="0.25">
      <c r="B1870" s="38" t="e">
        <f t="shared" ca="1" si="402"/>
        <v>#N/A</v>
      </c>
      <c r="C1870" s="40">
        <f>Кабельный_журнал!P1836</f>
        <v>0</v>
      </c>
      <c r="D1870" s="38" t="e">
        <f t="shared" ca="1" si="403"/>
        <v>#N/A</v>
      </c>
      <c r="E1870" s="41" t="s">
        <v>351</v>
      </c>
      <c r="F1870" s="38" t="e">
        <f t="shared" ca="1" si="404"/>
        <v>#N/A</v>
      </c>
      <c r="G1870" s="38" t="e">
        <f t="shared" si="405"/>
        <v>#N/A</v>
      </c>
      <c r="H1870" s="41" t="s">
        <v>350</v>
      </c>
      <c r="I1870" s="38" t="e">
        <f t="shared" si="406"/>
        <v>#N/A</v>
      </c>
      <c r="J1870" s="38" t="e">
        <f t="shared" si="407"/>
        <v>#N/A</v>
      </c>
      <c r="K1870" s="41" t="s">
        <v>348</v>
      </c>
      <c r="L1870" s="38">
        <f t="shared" si="408"/>
        <v>1.7500000000000002E-2</v>
      </c>
      <c r="M1870" s="38" t="e">
        <f t="shared" ca="1" si="409"/>
        <v>#N/A</v>
      </c>
      <c r="N1870" s="38" t="e">
        <f ca="1">VLOOKUP(B1870,$C$7:$T1868,13,FALSE)</f>
        <v>#N/A</v>
      </c>
      <c r="O1870" s="38" t="e">
        <f t="shared" ca="1" si="410"/>
        <v>#N/A</v>
      </c>
      <c r="P1870" s="38" t="e">
        <f t="shared" ca="1" si="411"/>
        <v>#N/A</v>
      </c>
      <c r="Q1870" s="38" t="e">
        <f t="shared" ca="1" si="412"/>
        <v>#N/A</v>
      </c>
      <c r="R1870" s="38">
        <f t="shared" si="413"/>
        <v>6000</v>
      </c>
      <c r="S1870" s="38" t="e">
        <f t="shared" ca="1" si="414"/>
        <v>#N/A</v>
      </c>
      <c r="T1870" s="38" t="e">
        <f t="shared" si="415"/>
        <v>#N/A</v>
      </c>
    </row>
    <row r="1871" spans="2:20" x14ac:dyDescent="0.25">
      <c r="B1871" s="38" t="e">
        <f t="shared" ca="1" si="402"/>
        <v>#N/A</v>
      </c>
      <c r="C1871" s="40">
        <f>Кабельный_журнал!P1837</f>
        <v>0</v>
      </c>
      <c r="D1871" s="38" t="e">
        <f t="shared" ca="1" si="403"/>
        <v>#N/A</v>
      </c>
      <c r="E1871" s="41" t="s">
        <v>351</v>
      </c>
      <c r="F1871" s="38" t="e">
        <f t="shared" ca="1" si="404"/>
        <v>#N/A</v>
      </c>
      <c r="G1871" s="38" t="e">
        <f t="shared" si="405"/>
        <v>#N/A</v>
      </c>
      <c r="H1871" s="41" t="s">
        <v>350</v>
      </c>
      <c r="I1871" s="38" t="e">
        <f t="shared" si="406"/>
        <v>#N/A</v>
      </c>
      <c r="J1871" s="38" t="e">
        <f t="shared" si="407"/>
        <v>#N/A</v>
      </c>
      <c r="K1871" s="41" t="s">
        <v>348</v>
      </c>
      <c r="L1871" s="38">
        <f t="shared" si="408"/>
        <v>1.7500000000000002E-2</v>
      </c>
      <c r="M1871" s="38" t="e">
        <f t="shared" ca="1" si="409"/>
        <v>#N/A</v>
      </c>
      <c r="N1871" s="38" t="e">
        <f ca="1">VLOOKUP(B1871,$C$7:$T1869,13,FALSE)</f>
        <v>#N/A</v>
      </c>
      <c r="O1871" s="38" t="e">
        <f t="shared" ca="1" si="410"/>
        <v>#N/A</v>
      </c>
      <c r="P1871" s="38" t="e">
        <f t="shared" ca="1" si="411"/>
        <v>#N/A</v>
      </c>
      <c r="Q1871" s="38" t="e">
        <f t="shared" ca="1" si="412"/>
        <v>#N/A</v>
      </c>
      <c r="R1871" s="38">
        <f t="shared" si="413"/>
        <v>6000</v>
      </c>
      <c r="S1871" s="38" t="e">
        <f t="shared" ca="1" si="414"/>
        <v>#N/A</v>
      </c>
      <c r="T1871" s="38" t="e">
        <f t="shared" si="415"/>
        <v>#N/A</v>
      </c>
    </row>
    <row r="1872" spans="2:20" x14ac:dyDescent="0.25">
      <c r="B1872" s="38" t="e">
        <f t="shared" ca="1" si="402"/>
        <v>#N/A</v>
      </c>
      <c r="C1872" s="40">
        <f>Кабельный_журнал!P1838</f>
        <v>0</v>
      </c>
      <c r="D1872" s="38" t="e">
        <f t="shared" ca="1" si="403"/>
        <v>#N/A</v>
      </c>
      <c r="E1872" s="41" t="s">
        <v>351</v>
      </c>
      <c r="F1872" s="38" t="e">
        <f t="shared" ca="1" si="404"/>
        <v>#N/A</v>
      </c>
      <c r="G1872" s="38" t="e">
        <f t="shared" si="405"/>
        <v>#N/A</v>
      </c>
      <c r="H1872" s="41" t="s">
        <v>350</v>
      </c>
      <c r="I1872" s="38" t="e">
        <f t="shared" si="406"/>
        <v>#N/A</v>
      </c>
      <c r="J1872" s="38" t="e">
        <f t="shared" si="407"/>
        <v>#N/A</v>
      </c>
      <c r="K1872" s="41" t="s">
        <v>348</v>
      </c>
      <c r="L1872" s="38">
        <f t="shared" si="408"/>
        <v>1.7500000000000002E-2</v>
      </c>
      <c r="M1872" s="38" t="e">
        <f t="shared" ca="1" si="409"/>
        <v>#N/A</v>
      </c>
      <c r="N1872" s="38" t="e">
        <f ca="1">VLOOKUP(B1872,$C$7:$T1870,13,FALSE)</f>
        <v>#N/A</v>
      </c>
      <c r="O1872" s="38" t="e">
        <f t="shared" ca="1" si="410"/>
        <v>#N/A</v>
      </c>
      <c r="P1872" s="38" t="e">
        <f t="shared" ca="1" si="411"/>
        <v>#N/A</v>
      </c>
      <c r="Q1872" s="38" t="e">
        <f t="shared" ca="1" si="412"/>
        <v>#N/A</v>
      </c>
      <c r="R1872" s="38">
        <f t="shared" si="413"/>
        <v>6000</v>
      </c>
      <c r="S1872" s="38" t="e">
        <f t="shared" ca="1" si="414"/>
        <v>#N/A</v>
      </c>
      <c r="T1872" s="38" t="e">
        <f t="shared" si="415"/>
        <v>#N/A</v>
      </c>
    </row>
    <row r="1873" spans="2:20" x14ac:dyDescent="0.25">
      <c r="B1873" s="38" t="e">
        <f t="shared" ca="1" si="402"/>
        <v>#N/A</v>
      </c>
      <c r="C1873" s="40">
        <f>Кабельный_журнал!P1839</f>
        <v>0</v>
      </c>
      <c r="D1873" s="38" t="e">
        <f t="shared" ca="1" si="403"/>
        <v>#N/A</v>
      </c>
      <c r="E1873" s="41" t="s">
        <v>351</v>
      </c>
      <c r="F1873" s="38" t="e">
        <f t="shared" ca="1" si="404"/>
        <v>#N/A</v>
      </c>
      <c r="G1873" s="38" t="e">
        <f t="shared" si="405"/>
        <v>#N/A</v>
      </c>
      <c r="H1873" s="41" t="s">
        <v>350</v>
      </c>
      <c r="I1873" s="38" t="e">
        <f t="shared" si="406"/>
        <v>#N/A</v>
      </c>
      <c r="J1873" s="38" t="e">
        <f t="shared" si="407"/>
        <v>#N/A</v>
      </c>
      <c r="K1873" s="41" t="s">
        <v>348</v>
      </c>
      <c r="L1873" s="38">
        <f t="shared" si="408"/>
        <v>1.7500000000000002E-2</v>
      </c>
      <c r="M1873" s="38" t="e">
        <f t="shared" ca="1" si="409"/>
        <v>#N/A</v>
      </c>
      <c r="N1873" s="38" t="e">
        <f ca="1">VLOOKUP(B1873,$C$7:$T1871,13,FALSE)</f>
        <v>#N/A</v>
      </c>
      <c r="O1873" s="38" t="e">
        <f t="shared" ca="1" si="410"/>
        <v>#N/A</v>
      </c>
      <c r="P1873" s="38" t="e">
        <f t="shared" ca="1" si="411"/>
        <v>#N/A</v>
      </c>
      <c r="Q1873" s="38" t="e">
        <f t="shared" ca="1" si="412"/>
        <v>#N/A</v>
      </c>
      <c r="R1873" s="38">
        <f t="shared" si="413"/>
        <v>6000</v>
      </c>
      <c r="S1873" s="38" t="e">
        <f t="shared" ca="1" si="414"/>
        <v>#N/A</v>
      </c>
      <c r="T1873" s="38" t="e">
        <f t="shared" si="415"/>
        <v>#N/A</v>
      </c>
    </row>
    <row r="1874" spans="2:20" x14ac:dyDescent="0.25">
      <c r="B1874" s="38" t="e">
        <f t="shared" ca="1" si="402"/>
        <v>#N/A</v>
      </c>
      <c r="C1874" s="40">
        <f>Кабельный_журнал!P1840</f>
        <v>0</v>
      </c>
      <c r="D1874" s="38" t="e">
        <f t="shared" ca="1" si="403"/>
        <v>#N/A</v>
      </c>
      <c r="E1874" s="41" t="s">
        <v>351</v>
      </c>
      <c r="F1874" s="38" t="e">
        <f t="shared" ca="1" si="404"/>
        <v>#N/A</v>
      </c>
      <c r="G1874" s="38" t="e">
        <f t="shared" si="405"/>
        <v>#N/A</v>
      </c>
      <c r="H1874" s="41" t="s">
        <v>350</v>
      </c>
      <c r="I1874" s="38" t="e">
        <f t="shared" si="406"/>
        <v>#N/A</v>
      </c>
      <c r="J1874" s="38" t="e">
        <f t="shared" si="407"/>
        <v>#N/A</v>
      </c>
      <c r="K1874" s="41" t="s">
        <v>348</v>
      </c>
      <c r="L1874" s="38">
        <f t="shared" si="408"/>
        <v>1.7500000000000002E-2</v>
      </c>
      <c r="M1874" s="38" t="e">
        <f t="shared" ca="1" si="409"/>
        <v>#N/A</v>
      </c>
      <c r="N1874" s="38" t="e">
        <f ca="1">VLOOKUP(B1874,$C$7:$T1872,13,FALSE)</f>
        <v>#N/A</v>
      </c>
      <c r="O1874" s="38" t="e">
        <f t="shared" ca="1" si="410"/>
        <v>#N/A</v>
      </c>
      <c r="P1874" s="38" t="e">
        <f t="shared" ca="1" si="411"/>
        <v>#N/A</v>
      </c>
      <c r="Q1874" s="38" t="e">
        <f t="shared" ca="1" si="412"/>
        <v>#N/A</v>
      </c>
      <c r="R1874" s="38">
        <f t="shared" si="413"/>
        <v>6000</v>
      </c>
      <c r="S1874" s="38" t="e">
        <f t="shared" ca="1" si="414"/>
        <v>#N/A</v>
      </c>
      <c r="T1874" s="38" t="e">
        <f t="shared" si="415"/>
        <v>#N/A</v>
      </c>
    </row>
    <row r="1875" spans="2:20" x14ac:dyDescent="0.25">
      <c r="B1875" s="38" t="e">
        <f t="shared" ca="1" si="402"/>
        <v>#N/A</v>
      </c>
      <c r="C1875" s="40">
        <f>Кабельный_журнал!P1841</f>
        <v>0</v>
      </c>
      <c r="D1875" s="38" t="e">
        <f t="shared" ca="1" si="403"/>
        <v>#N/A</v>
      </c>
      <c r="E1875" s="41" t="s">
        <v>351</v>
      </c>
      <c r="F1875" s="38" t="e">
        <f t="shared" ca="1" si="404"/>
        <v>#N/A</v>
      </c>
      <c r="G1875" s="38" t="e">
        <f t="shared" si="405"/>
        <v>#N/A</v>
      </c>
      <c r="H1875" s="41" t="s">
        <v>350</v>
      </c>
      <c r="I1875" s="38" t="e">
        <f t="shared" si="406"/>
        <v>#N/A</v>
      </c>
      <c r="J1875" s="38" t="e">
        <f t="shared" si="407"/>
        <v>#N/A</v>
      </c>
      <c r="K1875" s="41" t="s">
        <v>348</v>
      </c>
      <c r="L1875" s="38">
        <f t="shared" si="408"/>
        <v>1.7500000000000002E-2</v>
      </c>
      <c r="M1875" s="38" t="e">
        <f t="shared" ca="1" si="409"/>
        <v>#N/A</v>
      </c>
      <c r="N1875" s="38" t="e">
        <f ca="1">VLOOKUP(B1875,$C$7:$T1873,13,FALSE)</f>
        <v>#N/A</v>
      </c>
      <c r="O1875" s="38" t="e">
        <f t="shared" ca="1" si="410"/>
        <v>#N/A</v>
      </c>
      <c r="P1875" s="38" t="e">
        <f t="shared" ca="1" si="411"/>
        <v>#N/A</v>
      </c>
      <c r="Q1875" s="38" t="e">
        <f t="shared" ca="1" si="412"/>
        <v>#N/A</v>
      </c>
      <c r="R1875" s="38">
        <f t="shared" si="413"/>
        <v>6000</v>
      </c>
      <c r="S1875" s="38" t="e">
        <f t="shared" ca="1" si="414"/>
        <v>#N/A</v>
      </c>
      <c r="T1875" s="38" t="e">
        <f t="shared" si="415"/>
        <v>#N/A</v>
      </c>
    </row>
    <row r="1876" spans="2:20" x14ac:dyDescent="0.25">
      <c r="B1876" s="38" t="e">
        <f t="shared" ca="1" si="402"/>
        <v>#N/A</v>
      </c>
      <c r="C1876" s="40">
        <f>Кабельный_журнал!P1842</f>
        <v>0</v>
      </c>
      <c r="D1876" s="38" t="e">
        <f t="shared" ca="1" si="403"/>
        <v>#N/A</v>
      </c>
      <c r="E1876" s="41" t="s">
        <v>351</v>
      </c>
      <c r="F1876" s="38" t="e">
        <f t="shared" ca="1" si="404"/>
        <v>#N/A</v>
      </c>
      <c r="G1876" s="38" t="e">
        <f t="shared" si="405"/>
        <v>#N/A</v>
      </c>
      <c r="H1876" s="41" t="s">
        <v>350</v>
      </c>
      <c r="I1876" s="38" t="e">
        <f t="shared" si="406"/>
        <v>#N/A</v>
      </c>
      <c r="J1876" s="38" t="e">
        <f t="shared" si="407"/>
        <v>#N/A</v>
      </c>
      <c r="K1876" s="41" t="s">
        <v>348</v>
      </c>
      <c r="L1876" s="38">
        <f t="shared" si="408"/>
        <v>1.7500000000000002E-2</v>
      </c>
      <c r="M1876" s="38" t="e">
        <f t="shared" ca="1" si="409"/>
        <v>#N/A</v>
      </c>
      <c r="N1876" s="38" t="e">
        <f ca="1">VLOOKUP(B1876,$C$7:$T1874,13,FALSE)</f>
        <v>#N/A</v>
      </c>
      <c r="O1876" s="38" t="e">
        <f t="shared" ca="1" si="410"/>
        <v>#N/A</v>
      </c>
      <c r="P1876" s="38" t="e">
        <f t="shared" ca="1" si="411"/>
        <v>#N/A</v>
      </c>
      <c r="Q1876" s="38" t="e">
        <f t="shared" ca="1" si="412"/>
        <v>#N/A</v>
      </c>
      <c r="R1876" s="38">
        <f t="shared" si="413"/>
        <v>6000</v>
      </c>
      <c r="S1876" s="38" t="e">
        <f t="shared" ca="1" si="414"/>
        <v>#N/A</v>
      </c>
      <c r="T1876" s="38" t="e">
        <f t="shared" si="415"/>
        <v>#N/A</v>
      </c>
    </row>
    <row r="1877" spans="2:20" x14ac:dyDescent="0.25">
      <c r="B1877" s="38" t="e">
        <f t="shared" ca="1" si="402"/>
        <v>#N/A</v>
      </c>
      <c r="C1877" s="40">
        <f>Кабельный_журнал!P1843</f>
        <v>0</v>
      </c>
      <c r="D1877" s="38" t="e">
        <f t="shared" ca="1" si="403"/>
        <v>#N/A</v>
      </c>
      <c r="E1877" s="41" t="s">
        <v>351</v>
      </c>
      <c r="F1877" s="38" t="e">
        <f t="shared" ca="1" si="404"/>
        <v>#N/A</v>
      </c>
      <c r="G1877" s="38" t="e">
        <f t="shared" si="405"/>
        <v>#N/A</v>
      </c>
      <c r="H1877" s="41" t="s">
        <v>350</v>
      </c>
      <c r="I1877" s="38" t="e">
        <f t="shared" si="406"/>
        <v>#N/A</v>
      </c>
      <c r="J1877" s="38" t="e">
        <f t="shared" si="407"/>
        <v>#N/A</v>
      </c>
      <c r="K1877" s="41" t="s">
        <v>348</v>
      </c>
      <c r="L1877" s="38">
        <f t="shared" si="408"/>
        <v>1.7500000000000002E-2</v>
      </c>
      <c r="M1877" s="38" t="e">
        <f t="shared" ca="1" si="409"/>
        <v>#N/A</v>
      </c>
      <c r="N1877" s="38" t="e">
        <f ca="1">VLOOKUP(B1877,$C$7:$T1875,13,FALSE)</f>
        <v>#N/A</v>
      </c>
      <c r="O1877" s="38" t="e">
        <f t="shared" ca="1" si="410"/>
        <v>#N/A</v>
      </c>
      <c r="P1877" s="38" t="e">
        <f t="shared" ca="1" si="411"/>
        <v>#N/A</v>
      </c>
      <c r="Q1877" s="38" t="e">
        <f t="shared" ca="1" si="412"/>
        <v>#N/A</v>
      </c>
      <c r="R1877" s="38">
        <f t="shared" si="413"/>
        <v>6000</v>
      </c>
      <c r="S1877" s="38" t="e">
        <f t="shared" ca="1" si="414"/>
        <v>#N/A</v>
      </c>
      <c r="T1877" s="38" t="e">
        <f t="shared" si="415"/>
        <v>#N/A</v>
      </c>
    </row>
    <row r="1878" spans="2:20" x14ac:dyDescent="0.25">
      <c r="B1878" s="38" t="e">
        <f t="shared" ca="1" si="402"/>
        <v>#N/A</v>
      </c>
      <c r="C1878" s="40">
        <f>Кабельный_журнал!P1844</f>
        <v>0</v>
      </c>
      <c r="D1878" s="38" t="e">
        <f t="shared" ca="1" si="403"/>
        <v>#N/A</v>
      </c>
      <c r="E1878" s="41" t="s">
        <v>351</v>
      </c>
      <c r="F1878" s="38" t="e">
        <f t="shared" ca="1" si="404"/>
        <v>#N/A</v>
      </c>
      <c r="G1878" s="38" t="e">
        <f t="shared" si="405"/>
        <v>#N/A</v>
      </c>
      <c r="H1878" s="41" t="s">
        <v>350</v>
      </c>
      <c r="I1878" s="38" t="e">
        <f t="shared" si="406"/>
        <v>#N/A</v>
      </c>
      <c r="J1878" s="38" t="e">
        <f t="shared" si="407"/>
        <v>#N/A</v>
      </c>
      <c r="K1878" s="41" t="s">
        <v>348</v>
      </c>
      <c r="L1878" s="38">
        <f t="shared" si="408"/>
        <v>1.7500000000000002E-2</v>
      </c>
      <c r="M1878" s="38" t="e">
        <f t="shared" ca="1" si="409"/>
        <v>#N/A</v>
      </c>
      <c r="N1878" s="38" t="e">
        <f ca="1">VLOOKUP(B1878,$C$7:$T1876,13,FALSE)</f>
        <v>#N/A</v>
      </c>
      <c r="O1878" s="38" t="e">
        <f t="shared" ca="1" si="410"/>
        <v>#N/A</v>
      </c>
      <c r="P1878" s="38" t="e">
        <f t="shared" ca="1" si="411"/>
        <v>#N/A</v>
      </c>
      <c r="Q1878" s="38" t="e">
        <f t="shared" ca="1" si="412"/>
        <v>#N/A</v>
      </c>
      <c r="R1878" s="38">
        <f t="shared" si="413"/>
        <v>6000</v>
      </c>
      <c r="S1878" s="38" t="e">
        <f t="shared" ca="1" si="414"/>
        <v>#N/A</v>
      </c>
      <c r="T1878" s="38" t="e">
        <f t="shared" si="415"/>
        <v>#N/A</v>
      </c>
    </row>
    <row r="1879" spans="2:20" x14ac:dyDescent="0.25">
      <c r="B1879" s="38" t="e">
        <f t="shared" ca="1" si="402"/>
        <v>#N/A</v>
      </c>
      <c r="C1879" s="40">
        <f>Кабельный_журнал!P1845</f>
        <v>0</v>
      </c>
      <c r="D1879" s="38" t="e">
        <f t="shared" ca="1" si="403"/>
        <v>#N/A</v>
      </c>
      <c r="E1879" s="41" t="s">
        <v>351</v>
      </c>
      <c r="F1879" s="38" t="e">
        <f t="shared" ca="1" si="404"/>
        <v>#N/A</v>
      </c>
      <c r="G1879" s="38" t="e">
        <f t="shared" si="405"/>
        <v>#N/A</v>
      </c>
      <c r="H1879" s="41" t="s">
        <v>350</v>
      </c>
      <c r="I1879" s="38" t="e">
        <f t="shared" si="406"/>
        <v>#N/A</v>
      </c>
      <c r="J1879" s="38" t="e">
        <f t="shared" si="407"/>
        <v>#N/A</v>
      </c>
      <c r="K1879" s="41" t="s">
        <v>348</v>
      </c>
      <c r="L1879" s="38">
        <f t="shared" si="408"/>
        <v>1.7500000000000002E-2</v>
      </c>
      <c r="M1879" s="38" t="e">
        <f t="shared" ca="1" si="409"/>
        <v>#N/A</v>
      </c>
      <c r="N1879" s="38" t="e">
        <f ca="1">VLOOKUP(B1879,$C$7:$T1877,13,FALSE)</f>
        <v>#N/A</v>
      </c>
      <c r="O1879" s="38" t="e">
        <f t="shared" ca="1" si="410"/>
        <v>#N/A</v>
      </c>
      <c r="P1879" s="38" t="e">
        <f t="shared" ca="1" si="411"/>
        <v>#N/A</v>
      </c>
      <c r="Q1879" s="38" t="e">
        <f t="shared" ca="1" si="412"/>
        <v>#N/A</v>
      </c>
      <c r="R1879" s="38">
        <f t="shared" si="413"/>
        <v>6000</v>
      </c>
      <c r="S1879" s="38" t="e">
        <f t="shared" ca="1" si="414"/>
        <v>#N/A</v>
      </c>
      <c r="T1879" s="38" t="e">
        <f t="shared" si="415"/>
        <v>#N/A</v>
      </c>
    </row>
    <row r="1880" spans="2:20" x14ac:dyDescent="0.25">
      <c r="B1880" s="38" t="e">
        <f t="shared" ca="1" si="402"/>
        <v>#N/A</v>
      </c>
      <c r="C1880" s="40">
        <f>Кабельный_журнал!P1846</f>
        <v>0</v>
      </c>
      <c r="D1880" s="38" t="e">
        <f t="shared" ca="1" si="403"/>
        <v>#N/A</v>
      </c>
      <c r="E1880" s="41" t="s">
        <v>351</v>
      </c>
      <c r="F1880" s="38" t="e">
        <f t="shared" ca="1" si="404"/>
        <v>#N/A</v>
      </c>
      <c r="G1880" s="38" t="e">
        <f t="shared" si="405"/>
        <v>#N/A</v>
      </c>
      <c r="H1880" s="41" t="s">
        <v>350</v>
      </c>
      <c r="I1880" s="38" t="e">
        <f t="shared" si="406"/>
        <v>#N/A</v>
      </c>
      <c r="J1880" s="38" t="e">
        <f t="shared" si="407"/>
        <v>#N/A</v>
      </c>
      <c r="K1880" s="41" t="s">
        <v>348</v>
      </c>
      <c r="L1880" s="38">
        <f t="shared" si="408"/>
        <v>1.7500000000000002E-2</v>
      </c>
      <c r="M1880" s="38" t="e">
        <f t="shared" ca="1" si="409"/>
        <v>#N/A</v>
      </c>
      <c r="N1880" s="38" t="e">
        <f ca="1">VLOOKUP(B1880,$C$7:$T1878,13,FALSE)</f>
        <v>#N/A</v>
      </c>
      <c r="O1880" s="38" t="e">
        <f t="shared" ca="1" si="410"/>
        <v>#N/A</v>
      </c>
      <c r="P1880" s="38" t="e">
        <f t="shared" ca="1" si="411"/>
        <v>#N/A</v>
      </c>
      <c r="Q1880" s="38" t="e">
        <f t="shared" ca="1" si="412"/>
        <v>#N/A</v>
      </c>
      <c r="R1880" s="38">
        <f t="shared" si="413"/>
        <v>6000</v>
      </c>
      <c r="S1880" s="38" t="e">
        <f t="shared" ca="1" si="414"/>
        <v>#N/A</v>
      </c>
      <c r="T1880" s="38" t="e">
        <f t="shared" si="415"/>
        <v>#N/A</v>
      </c>
    </row>
    <row r="1881" spans="2:20" x14ac:dyDescent="0.25">
      <c r="B1881" s="38" t="e">
        <f t="shared" ca="1" si="402"/>
        <v>#N/A</v>
      </c>
      <c r="C1881" s="40">
        <f>Кабельный_журнал!P1847</f>
        <v>0</v>
      </c>
      <c r="D1881" s="38" t="e">
        <f t="shared" ca="1" si="403"/>
        <v>#N/A</v>
      </c>
      <c r="E1881" s="41" t="s">
        <v>351</v>
      </c>
      <c r="F1881" s="38" t="e">
        <f t="shared" ca="1" si="404"/>
        <v>#N/A</v>
      </c>
      <c r="G1881" s="38" t="e">
        <f t="shared" si="405"/>
        <v>#N/A</v>
      </c>
      <c r="H1881" s="41" t="s">
        <v>350</v>
      </c>
      <c r="I1881" s="38" t="e">
        <f t="shared" si="406"/>
        <v>#N/A</v>
      </c>
      <c r="J1881" s="38" t="e">
        <f t="shared" si="407"/>
        <v>#N/A</v>
      </c>
      <c r="K1881" s="41" t="s">
        <v>348</v>
      </c>
      <c r="L1881" s="38">
        <f t="shared" si="408"/>
        <v>1.7500000000000002E-2</v>
      </c>
      <c r="M1881" s="38" t="e">
        <f t="shared" ca="1" si="409"/>
        <v>#N/A</v>
      </c>
      <c r="N1881" s="38" t="e">
        <f ca="1">VLOOKUP(B1881,$C$7:$T1879,13,FALSE)</f>
        <v>#N/A</v>
      </c>
      <c r="O1881" s="38" t="e">
        <f t="shared" ca="1" si="410"/>
        <v>#N/A</v>
      </c>
      <c r="P1881" s="38" t="e">
        <f t="shared" ca="1" si="411"/>
        <v>#N/A</v>
      </c>
      <c r="Q1881" s="38" t="e">
        <f t="shared" ca="1" si="412"/>
        <v>#N/A</v>
      </c>
      <c r="R1881" s="38">
        <f t="shared" si="413"/>
        <v>6000</v>
      </c>
      <c r="S1881" s="38" t="e">
        <f t="shared" ca="1" si="414"/>
        <v>#N/A</v>
      </c>
      <c r="T1881" s="38" t="e">
        <f t="shared" si="415"/>
        <v>#N/A</v>
      </c>
    </row>
    <row r="1882" spans="2:20" x14ac:dyDescent="0.25">
      <c r="B1882" s="38" t="e">
        <f t="shared" ca="1" si="402"/>
        <v>#N/A</v>
      </c>
      <c r="C1882" s="40">
        <f>Кабельный_журнал!P1848</f>
        <v>0</v>
      </c>
      <c r="D1882" s="38" t="e">
        <f t="shared" ca="1" si="403"/>
        <v>#N/A</v>
      </c>
      <c r="E1882" s="41" t="s">
        <v>351</v>
      </c>
      <c r="F1882" s="38" t="e">
        <f t="shared" ca="1" si="404"/>
        <v>#N/A</v>
      </c>
      <c r="G1882" s="38" t="e">
        <f t="shared" si="405"/>
        <v>#N/A</v>
      </c>
      <c r="H1882" s="41" t="s">
        <v>350</v>
      </c>
      <c r="I1882" s="38" t="e">
        <f t="shared" si="406"/>
        <v>#N/A</v>
      </c>
      <c r="J1882" s="38" t="e">
        <f t="shared" si="407"/>
        <v>#N/A</v>
      </c>
      <c r="K1882" s="41" t="s">
        <v>348</v>
      </c>
      <c r="L1882" s="38">
        <f t="shared" si="408"/>
        <v>1.7500000000000002E-2</v>
      </c>
      <c r="M1882" s="38" t="e">
        <f t="shared" ca="1" si="409"/>
        <v>#N/A</v>
      </c>
      <c r="N1882" s="38" t="e">
        <f ca="1">VLOOKUP(B1882,$C$7:$T1880,13,FALSE)</f>
        <v>#N/A</v>
      </c>
      <c r="O1882" s="38" t="e">
        <f t="shared" ca="1" si="410"/>
        <v>#N/A</v>
      </c>
      <c r="P1882" s="38" t="e">
        <f t="shared" ca="1" si="411"/>
        <v>#N/A</v>
      </c>
      <c r="Q1882" s="38" t="e">
        <f t="shared" ca="1" si="412"/>
        <v>#N/A</v>
      </c>
      <c r="R1882" s="38">
        <f t="shared" si="413"/>
        <v>6000</v>
      </c>
      <c r="S1882" s="38" t="e">
        <f t="shared" ca="1" si="414"/>
        <v>#N/A</v>
      </c>
      <c r="T1882" s="38" t="e">
        <f t="shared" si="415"/>
        <v>#N/A</v>
      </c>
    </row>
    <row r="1883" spans="2:20" x14ac:dyDescent="0.25">
      <c r="B1883" s="38" t="e">
        <f t="shared" ca="1" si="402"/>
        <v>#N/A</v>
      </c>
      <c r="C1883" s="40">
        <f>Кабельный_журнал!P1849</f>
        <v>0</v>
      </c>
      <c r="D1883" s="38" t="e">
        <f t="shared" ca="1" si="403"/>
        <v>#N/A</v>
      </c>
      <c r="E1883" s="41" t="s">
        <v>351</v>
      </c>
      <c r="F1883" s="38" t="e">
        <f t="shared" ca="1" si="404"/>
        <v>#N/A</v>
      </c>
      <c r="G1883" s="38" t="e">
        <f t="shared" si="405"/>
        <v>#N/A</v>
      </c>
      <c r="H1883" s="41" t="s">
        <v>350</v>
      </c>
      <c r="I1883" s="38" t="e">
        <f t="shared" si="406"/>
        <v>#N/A</v>
      </c>
      <c r="J1883" s="38" t="e">
        <f t="shared" si="407"/>
        <v>#N/A</v>
      </c>
      <c r="K1883" s="41" t="s">
        <v>348</v>
      </c>
      <c r="L1883" s="38">
        <f t="shared" si="408"/>
        <v>1.7500000000000002E-2</v>
      </c>
      <c r="M1883" s="38" t="e">
        <f t="shared" ca="1" si="409"/>
        <v>#N/A</v>
      </c>
      <c r="N1883" s="38" t="e">
        <f ca="1">VLOOKUP(B1883,$C$7:$T1881,13,FALSE)</f>
        <v>#N/A</v>
      </c>
      <c r="O1883" s="38" t="e">
        <f t="shared" ca="1" si="410"/>
        <v>#N/A</v>
      </c>
      <c r="P1883" s="38" t="e">
        <f t="shared" ca="1" si="411"/>
        <v>#N/A</v>
      </c>
      <c r="Q1883" s="38" t="e">
        <f t="shared" ca="1" si="412"/>
        <v>#N/A</v>
      </c>
      <c r="R1883" s="38">
        <f t="shared" si="413"/>
        <v>6000</v>
      </c>
      <c r="S1883" s="38" t="e">
        <f t="shared" ca="1" si="414"/>
        <v>#N/A</v>
      </c>
      <c r="T1883" s="38" t="e">
        <f t="shared" si="415"/>
        <v>#N/A</v>
      </c>
    </row>
    <row r="1884" spans="2:20" x14ac:dyDescent="0.25">
      <c r="B1884" s="38" t="e">
        <f t="shared" ca="1" si="402"/>
        <v>#N/A</v>
      </c>
      <c r="C1884" s="40">
        <f>Кабельный_журнал!P1850</f>
        <v>0</v>
      </c>
      <c r="D1884" s="38" t="e">
        <f t="shared" ca="1" si="403"/>
        <v>#N/A</v>
      </c>
      <c r="E1884" s="41" t="s">
        <v>351</v>
      </c>
      <c r="F1884" s="38" t="e">
        <f t="shared" ca="1" si="404"/>
        <v>#N/A</v>
      </c>
      <c r="G1884" s="38" t="e">
        <f t="shared" si="405"/>
        <v>#N/A</v>
      </c>
      <c r="H1884" s="41" t="s">
        <v>350</v>
      </c>
      <c r="I1884" s="38" t="e">
        <f t="shared" si="406"/>
        <v>#N/A</v>
      </c>
      <c r="J1884" s="38" t="e">
        <f t="shared" si="407"/>
        <v>#N/A</v>
      </c>
      <c r="K1884" s="41" t="s">
        <v>348</v>
      </c>
      <c r="L1884" s="38">
        <f t="shared" si="408"/>
        <v>1.7500000000000002E-2</v>
      </c>
      <c r="M1884" s="38" t="e">
        <f t="shared" ca="1" si="409"/>
        <v>#N/A</v>
      </c>
      <c r="N1884" s="38" t="e">
        <f ca="1">VLOOKUP(B1884,$C$7:$T1882,13,FALSE)</f>
        <v>#N/A</v>
      </c>
      <c r="O1884" s="38" t="e">
        <f t="shared" ca="1" si="410"/>
        <v>#N/A</v>
      </c>
      <c r="P1884" s="38" t="e">
        <f t="shared" ca="1" si="411"/>
        <v>#N/A</v>
      </c>
      <c r="Q1884" s="38" t="e">
        <f t="shared" ca="1" si="412"/>
        <v>#N/A</v>
      </c>
      <c r="R1884" s="38">
        <f t="shared" si="413"/>
        <v>6000</v>
      </c>
      <c r="S1884" s="38" t="e">
        <f t="shared" ca="1" si="414"/>
        <v>#N/A</v>
      </c>
      <c r="T1884" s="38" t="e">
        <f t="shared" si="415"/>
        <v>#N/A</v>
      </c>
    </row>
    <row r="1885" spans="2:20" x14ac:dyDescent="0.25">
      <c r="B1885" s="38" t="e">
        <f t="shared" ca="1" si="402"/>
        <v>#N/A</v>
      </c>
      <c r="C1885" s="40">
        <f>Кабельный_журнал!P1851</f>
        <v>0</v>
      </c>
      <c r="D1885" s="38" t="e">
        <f t="shared" ca="1" si="403"/>
        <v>#N/A</v>
      </c>
      <c r="E1885" s="41" t="s">
        <v>351</v>
      </c>
      <c r="F1885" s="38" t="e">
        <f t="shared" ca="1" si="404"/>
        <v>#N/A</v>
      </c>
      <c r="G1885" s="38" t="e">
        <f t="shared" si="405"/>
        <v>#N/A</v>
      </c>
      <c r="H1885" s="41" t="s">
        <v>350</v>
      </c>
      <c r="I1885" s="38" t="e">
        <f t="shared" si="406"/>
        <v>#N/A</v>
      </c>
      <c r="J1885" s="38" t="e">
        <f t="shared" si="407"/>
        <v>#N/A</v>
      </c>
      <c r="K1885" s="41" t="s">
        <v>348</v>
      </c>
      <c r="L1885" s="38">
        <f t="shared" si="408"/>
        <v>1.7500000000000002E-2</v>
      </c>
      <c r="M1885" s="38" t="e">
        <f t="shared" ca="1" si="409"/>
        <v>#N/A</v>
      </c>
      <c r="N1885" s="38" t="e">
        <f ca="1">VLOOKUP(B1885,$C$7:$T1883,13,FALSE)</f>
        <v>#N/A</v>
      </c>
      <c r="O1885" s="38" t="e">
        <f t="shared" ca="1" si="410"/>
        <v>#N/A</v>
      </c>
      <c r="P1885" s="38" t="e">
        <f t="shared" ca="1" si="411"/>
        <v>#N/A</v>
      </c>
      <c r="Q1885" s="38" t="e">
        <f t="shared" ca="1" si="412"/>
        <v>#N/A</v>
      </c>
      <c r="R1885" s="38">
        <f t="shared" si="413"/>
        <v>6000</v>
      </c>
      <c r="S1885" s="38" t="e">
        <f t="shared" ca="1" si="414"/>
        <v>#N/A</v>
      </c>
      <c r="T1885" s="38" t="e">
        <f t="shared" si="415"/>
        <v>#N/A</v>
      </c>
    </row>
    <row r="1886" spans="2:20" x14ac:dyDescent="0.25">
      <c r="B1886" s="38" t="e">
        <f t="shared" ca="1" si="402"/>
        <v>#N/A</v>
      </c>
      <c r="C1886" s="40">
        <f>Кабельный_журнал!P1852</f>
        <v>0</v>
      </c>
      <c r="D1886" s="38" t="e">
        <f t="shared" ca="1" si="403"/>
        <v>#N/A</v>
      </c>
      <c r="E1886" s="41" t="s">
        <v>351</v>
      </c>
      <c r="F1886" s="38" t="e">
        <f t="shared" ca="1" si="404"/>
        <v>#N/A</v>
      </c>
      <c r="G1886" s="38" t="e">
        <f t="shared" si="405"/>
        <v>#N/A</v>
      </c>
      <c r="H1886" s="41" t="s">
        <v>350</v>
      </c>
      <c r="I1886" s="38" t="e">
        <f t="shared" si="406"/>
        <v>#N/A</v>
      </c>
      <c r="J1886" s="38" t="e">
        <f t="shared" si="407"/>
        <v>#N/A</v>
      </c>
      <c r="K1886" s="41" t="s">
        <v>348</v>
      </c>
      <c r="L1886" s="38">
        <f t="shared" si="408"/>
        <v>1.7500000000000002E-2</v>
      </c>
      <c r="M1886" s="38" t="e">
        <f t="shared" ca="1" si="409"/>
        <v>#N/A</v>
      </c>
      <c r="N1886" s="38" t="e">
        <f ca="1">VLOOKUP(B1886,$C$7:$T1884,13,FALSE)</f>
        <v>#N/A</v>
      </c>
      <c r="O1886" s="38" t="e">
        <f t="shared" ca="1" si="410"/>
        <v>#N/A</v>
      </c>
      <c r="P1886" s="38" t="e">
        <f t="shared" ca="1" si="411"/>
        <v>#N/A</v>
      </c>
      <c r="Q1886" s="38" t="e">
        <f t="shared" ca="1" si="412"/>
        <v>#N/A</v>
      </c>
      <c r="R1886" s="38">
        <f t="shared" si="413"/>
        <v>6000</v>
      </c>
      <c r="S1886" s="38" t="e">
        <f t="shared" ca="1" si="414"/>
        <v>#N/A</v>
      </c>
      <c r="T1886" s="38" t="e">
        <f t="shared" si="415"/>
        <v>#N/A</v>
      </c>
    </row>
    <row r="1887" spans="2:20" x14ac:dyDescent="0.25">
      <c r="B1887" s="38" t="e">
        <f t="shared" ca="1" si="402"/>
        <v>#N/A</v>
      </c>
      <c r="C1887" s="40">
        <f>Кабельный_журнал!P1853</f>
        <v>0</v>
      </c>
      <c r="D1887" s="38" t="e">
        <f t="shared" ca="1" si="403"/>
        <v>#N/A</v>
      </c>
      <c r="E1887" s="41" t="s">
        <v>351</v>
      </c>
      <c r="F1887" s="38" t="e">
        <f t="shared" ca="1" si="404"/>
        <v>#N/A</v>
      </c>
      <c r="G1887" s="38" t="e">
        <f t="shared" si="405"/>
        <v>#N/A</v>
      </c>
      <c r="H1887" s="41" t="s">
        <v>350</v>
      </c>
      <c r="I1887" s="38" t="e">
        <f t="shared" si="406"/>
        <v>#N/A</v>
      </c>
      <c r="J1887" s="38" t="e">
        <f t="shared" si="407"/>
        <v>#N/A</v>
      </c>
      <c r="K1887" s="41" t="s">
        <v>348</v>
      </c>
      <c r="L1887" s="38">
        <f t="shared" si="408"/>
        <v>1.7500000000000002E-2</v>
      </c>
      <c r="M1887" s="38" t="e">
        <f t="shared" ca="1" si="409"/>
        <v>#N/A</v>
      </c>
      <c r="N1887" s="38" t="e">
        <f ca="1">VLOOKUP(B1887,$C$7:$T1885,13,FALSE)</f>
        <v>#N/A</v>
      </c>
      <c r="O1887" s="38" t="e">
        <f t="shared" ca="1" si="410"/>
        <v>#N/A</v>
      </c>
      <c r="P1887" s="38" t="e">
        <f t="shared" ca="1" si="411"/>
        <v>#N/A</v>
      </c>
      <c r="Q1887" s="38" t="e">
        <f t="shared" ca="1" si="412"/>
        <v>#N/A</v>
      </c>
      <c r="R1887" s="38">
        <f t="shared" si="413"/>
        <v>6000</v>
      </c>
      <c r="S1887" s="38" t="e">
        <f t="shared" ca="1" si="414"/>
        <v>#N/A</v>
      </c>
      <c r="T1887" s="38" t="e">
        <f t="shared" si="415"/>
        <v>#N/A</v>
      </c>
    </row>
    <row r="1888" spans="2:20" x14ac:dyDescent="0.25">
      <c r="B1888" s="38" t="e">
        <f t="shared" ca="1" si="402"/>
        <v>#N/A</v>
      </c>
      <c r="C1888" s="40">
        <f>Кабельный_журнал!P1854</f>
        <v>0</v>
      </c>
      <c r="D1888" s="38" t="e">
        <f t="shared" ca="1" si="403"/>
        <v>#N/A</v>
      </c>
      <c r="E1888" s="41" t="s">
        <v>351</v>
      </c>
      <c r="F1888" s="38" t="e">
        <f t="shared" ca="1" si="404"/>
        <v>#N/A</v>
      </c>
      <c r="G1888" s="38" t="e">
        <f t="shared" si="405"/>
        <v>#N/A</v>
      </c>
      <c r="H1888" s="41" t="s">
        <v>350</v>
      </c>
      <c r="I1888" s="38" t="e">
        <f t="shared" si="406"/>
        <v>#N/A</v>
      </c>
      <c r="J1888" s="38" t="e">
        <f t="shared" si="407"/>
        <v>#N/A</v>
      </c>
      <c r="K1888" s="41" t="s">
        <v>348</v>
      </c>
      <c r="L1888" s="38">
        <f t="shared" si="408"/>
        <v>1.7500000000000002E-2</v>
      </c>
      <c r="M1888" s="38" t="e">
        <f t="shared" ca="1" si="409"/>
        <v>#N/A</v>
      </c>
      <c r="N1888" s="38" t="e">
        <f ca="1">VLOOKUP(B1888,$C$7:$T1886,13,FALSE)</f>
        <v>#N/A</v>
      </c>
      <c r="O1888" s="38" t="e">
        <f t="shared" ca="1" si="410"/>
        <v>#N/A</v>
      </c>
      <c r="P1888" s="38" t="e">
        <f t="shared" ca="1" si="411"/>
        <v>#N/A</v>
      </c>
      <c r="Q1888" s="38" t="e">
        <f t="shared" ca="1" si="412"/>
        <v>#N/A</v>
      </c>
      <c r="R1888" s="38">
        <f t="shared" si="413"/>
        <v>6000</v>
      </c>
      <c r="S1888" s="38" t="e">
        <f t="shared" ca="1" si="414"/>
        <v>#N/A</v>
      </c>
      <c r="T1888" s="38" t="e">
        <f t="shared" si="415"/>
        <v>#N/A</v>
      </c>
    </row>
    <row r="1889" spans="2:20" x14ac:dyDescent="0.25">
      <c r="B1889" s="38" t="e">
        <f t="shared" ca="1" si="402"/>
        <v>#N/A</v>
      </c>
      <c r="C1889" s="40">
        <f>Кабельный_журнал!P1855</f>
        <v>0</v>
      </c>
      <c r="D1889" s="38" t="e">
        <f t="shared" ca="1" si="403"/>
        <v>#N/A</v>
      </c>
      <c r="E1889" s="41" t="s">
        <v>351</v>
      </c>
      <c r="F1889" s="38" t="e">
        <f t="shared" ca="1" si="404"/>
        <v>#N/A</v>
      </c>
      <c r="G1889" s="38" t="e">
        <f t="shared" si="405"/>
        <v>#N/A</v>
      </c>
      <c r="H1889" s="41" t="s">
        <v>350</v>
      </c>
      <c r="I1889" s="38" t="e">
        <f t="shared" si="406"/>
        <v>#N/A</v>
      </c>
      <c r="J1889" s="38" t="e">
        <f t="shared" si="407"/>
        <v>#N/A</v>
      </c>
      <c r="K1889" s="41" t="s">
        <v>348</v>
      </c>
      <c r="L1889" s="38">
        <f t="shared" si="408"/>
        <v>1.7500000000000002E-2</v>
      </c>
      <c r="M1889" s="38" t="e">
        <f t="shared" ca="1" si="409"/>
        <v>#N/A</v>
      </c>
      <c r="N1889" s="38" t="e">
        <f ca="1">VLOOKUP(B1889,$C$7:$T1887,13,FALSE)</f>
        <v>#N/A</v>
      </c>
      <c r="O1889" s="38" t="e">
        <f t="shared" ca="1" si="410"/>
        <v>#N/A</v>
      </c>
      <c r="P1889" s="38" t="e">
        <f t="shared" ca="1" si="411"/>
        <v>#N/A</v>
      </c>
      <c r="Q1889" s="38" t="e">
        <f t="shared" ca="1" si="412"/>
        <v>#N/A</v>
      </c>
      <c r="R1889" s="38">
        <f t="shared" si="413"/>
        <v>6000</v>
      </c>
      <c r="S1889" s="38" t="e">
        <f t="shared" ca="1" si="414"/>
        <v>#N/A</v>
      </c>
      <c r="T1889" s="38" t="e">
        <f t="shared" si="415"/>
        <v>#N/A</v>
      </c>
    </row>
    <row r="1890" spans="2:20" x14ac:dyDescent="0.25">
      <c r="B1890" s="38" t="e">
        <f t="shared" ca="1" si="402"/>
        <v>#N/A</v>
      </c>
      <c r="C1890" s="40">
        <f>Кабельный_журнал!P1856</f>
        <v>0</v>
      </c>
      <c r="D1890" s="38" t="e">
        <f t="shared" ca="1" si="403"/>
        <v>#N/A</v>
      </c>
      <c r="E1890" s="41" t="s">
        <v>351</v>
      </c>
      <c r="F1890" s="38" t="e">
        <f t="shared" ca="1" si="404"/>
        <v>#N/A</v>
      </c>
      <c r="G1890" s="38" t="e">
        <f t="shared" si="405"/>
        <v>#N/A</v>
      </c>
      <c r="H1890" s="41" t="s">
        <v>350</v>
      </c>
      <c r="I1890" s="38" t="e">
        <f t="shared" si="406"/>
        <v>#N/A</v>
      </c>
      <c r="J1890" s="38" t="e">
        <f t="shared" si="407"/>
        <v>#N/A</v>
      </c>
      <c r="K1890" s="41" t="s">
        <v>348</v>
      </c>
      <c r="L1890" s="38">
        <f t="shared" si="408"/>
        <v>1.7500000000000002E-2</v>
      </c>
      <c r="M1890" s="38" t="e">
        <f t="shared" ca="1" si="409"/>
        <v>#N/A</v>
      </c>
      <c r="N1890" s="38" t="e">
        <f ca="1">VLOOKUP(B1890,$C$7:$T1888,13,FALSE)</f>
        <v>#N/A</v>
      </c>
      <c r="O1890" s="38" t="e">
        <f t="shared" ca="1" si="410"/>
        <v>#N/A</v>
      </c>
      <c r="P1890" s="38" t="e">
        <f t="shared" ca="1" si="411"/>
        <v>#N/A</v>
      </c>
      <c r="Q1890" s="38" t="e">
        <f t="shared" ca="1" si="412"/>
        <v>#N/A</v>
      </c>
      <c r="R1890" s="38">
        <f t="shared" si="413"/>
        <v>6000</v>
      </c>
      <c r="S1890" s="38" t="e">
        <f t="shared" ca="1" si="414"/>
        <v>#N/A</v>
      </c>
      <c r="T1890" s="38" t="e">
        <f t="shared" si="415"/>
        <v>#N/A</v>
      </c>
    </row>
    <row r="1891" spans="2:20" x14ac:dyDescent="0.25">
      <c r="B1891" s="38" t="e">
        <f t="shared" ca="1" si="402"/>
        <v>#N/A</v>
      </c>
      <c r="C1891" s="40">
        <f>Кабельный_журнал!P1857</f>
        <v>0</v>
      </c>
      <c r="D1891" s="38" t="e">
        <f t="shared" ca="1" si="403"/>
        <v>#N/A</v>
      </c>
      <c r="E1891" s="41" t="s">
        <v>351</v>
      </c>
      <c r="F1891" s="38" t="e">
        <f t="shared" ca="1" si="404"/>
        <v>#N/A</v>
      </c>
      <c r="G1891" s="38" t="e">
        <f t="shared" si="405"/>
        <v>#N/A</v>
      </c>
      <c r="H1891" s="41" t="s">
        <v>350</v>
      </c>
      <c r="I1891" s="38" t="e">
        <f t="shared" si="406"/>
        <v>#N/A</v>
      </c>
      <c r="J1891" s="38" t="e">
        <f t="shared" si="407"/>
        <v>#N/A</v>
      </c>
      <c r="K1891" s="41" t="s">
        <v>348</v>
      </c>
      <c r="L1891" s="38">
        <f t="shared" si="408"/>
        <v>1.7500000000000002E-2</v>
      </c>
      <c r="M1891" s="38" t="e">
        <f t="shared" ca="1" si="409"/>
        <v>#N/A</v>
      </c>
      <c r="N1891" s="38" t="e">
        <f ca="1">VLOOKUP(B1891,$C$7:$T1889,13,FALSE)</f>
        <v>#N/A</v>
      </c>
      <c r="O1891" s="38" t="e">
        <f t="shared" ca="1" si="410"/>
        <v>#N/A</v>
      </c>
      <c r="P1891" s="38" t="e">
        <f t="shared" ca="1" si="411"/>
        <v>#N/A</v>
      </c>
      <c r="Q1891" s="38" t="e">
        <f t="shared" ca="1" si="412"/>
        <v>#N/A</v>
      </c>
      <c r="R1891" s="38">
        <f t="shared" si="413"/>
        <v>6000</v>
      </c>
      <c r="S1891" s="38" t="e">
        <f t="shared" ca="1" si="414"/>
        <v>#N/A</v>
      </c>
      <c r="T1891" s="38" t="e">
        <f t="shared" si="415"/>
        <v>#N/A</v>
      </c>
    </row>
    <row r="1892" spans="2:20" x14ac:dyDescent="0.25">
      <c r="B1892" s="38" t="e">
        <f t="shared" ca="1" si="402"/>
        <v>#N/A</v>
      </c>
      <c r="C1892" s="40">
        <f>Кабельный_журнал!P1858</f>
        <v>0</v>
      </c>
      <c r="D1892" s="38" t="e">
        <f t="shared" ca="1" si="403"/>
        <v>#N/A</v>
      </c>
      <c r="E1892" s="41" t="s">
        <v>351</v>
      </c>
      <c r="F1892" s="38" t="e">
        <f t="shared" ca="1" si="404"/>
        <v>#N/A</v>
      </c>
      <c r="G1892" s="38" t="e">
        <f t="shared" si="405"/>
        <v>#N/A</v>
      </c>
      <c r="H1892" s="41" t="s">
        <v>350</v>
      </c>
      <c r="I1892" s="38" t="e">
        <f t="shared" si="406"/>
        <v>#N/A</v>
      </c>
      <c r="J1892" s="38" t="e">
        <f t="shared" si="407"/>
        <v>#N/A</v>
      </c>
      <c r="K1892" s="41" t="s">
        <v>348</v>
      </c>
      <c r="L1892" s="38">
        <f t="shared" si="408"/>
        <v>1.7500000000000002E-2</v>
      </c>
      <c r="M1892" s="38" t="e">
        <f t="shared" ca="1" si="409"/>
        <v>#N/A</v>
      </c>
      <c r="N1892" s="38" t="e">
        <f ca="1">VLOOKUP(B1892,$C$7:$T1890,13,FALSE)</f>
        <v>#N/A</v>
      </c>
      <c r="O1892" s="38" t="e">
        <f t="shared" ca="1" si="410"/>
        <v>#N/A</v>
      </c>
      <c r="P1892" s="38" t="e">
        <f t="shared" ca="1" si="411"/>
        <v>#N/A</v>
      </c>
      <c r="Q1892" s="38" t="e">
        <f t="shared" ca="1" si="412"/>
        <v>#N/A</v>
      </c>
      <c r="R1892" s="38">
        <f t="shared" si="413"/>
        <v>6000</v>
      </c>
      <c r="S1892" s="38" t="e">
        <f t="shared" ca="1" si="414"/>
        <v>#N/A</v>
      </c>
      <c r="T1892" s="38" t="e">
        <f t="shared" si="415"/>
        <v>#N/A</v>
      </c>
    </row>
    <row r="1893" spans="2:20" x14ac:dyDescent="0.25">
      <c r="B1893" s="38" t="e">
        <f t="shared" ca="1" si="402"/>
        <v>#N/A</v>
      </c>
      <c r="C1893" s="40">
        <f>Кабельный_журнал!P1859</f>
        <v>0</v>
      </c>
      <c r="D1893" s="38" t="e">
        <f t="shared" ca="1" si="403"/>
        <v>#N/A</v>
      </c>
      <c r="E1893" s="41" t="s">
        <v>351</v>
      </c>
      <c r="F1893" s="38" t="e">
        <f t="shared" ca="1" si="404"/>
        <v>#N/A</v>
      </c>
      <c r="G1893" s="38" t="e">
        <f t="shared" si="405"/>
        <v>#N/A</v>
      </c>
      <c r="H1893" s="41" t="s">
        <v>350</v>
      </c>
      <c r="I1893" s="38" t="e">
        <f t="shared" si="406"/>
        <v>#N/A</v>
      </c>
      <c r="J1893" s="38" t="e">
        <f t="shared" si="407"/>
        <v>#N/A</v>
      </c>
      <c r="K1893" s="41" t="s">
        <v>348</v>
      </c>
      <c r="L1893" s="38">
        <f t="shared" si="408"/>
        <v>1.7500000000000002E-2</v>
      </c>
      <c r="M1893" s="38" t="e">
        <f t="shared" ca="1" si="409"/>
        <v>#N/A</v>
      </c>
      <c r="N1893" s="38" t="e">
        <f ca="1">VLOOKUP(B1893,$C$7:$T1891,13,FALSE)</f>
        <v>#N/A</v>
      </c>
      <c r="O1893" s="38" t="e">
        <f t="shared" ca="1" si="410"/>
        <v>#N/A</v>
      </c>
      <c r="P1893" s="38" t="e">
        <f t="shared" ca="1" si="411"/>
        <v>#N/A</v>
      </c>
      <c r="Q1893" s="38" t="e">
        <f t="shared" ca="1" si="412"/>
        <v>#N/A</v>
      </c>
      <c r="R1893" s="38">
        <f t="shared" si="413"/>
        <v>6000</v>
      </c>
      <c r="S1893" s="38" t="e">
        <f t="shared" ca="1" si="414"/>
        <v>#N/A</v>
      </c>
      <c r="T1893" s="38" t="e">
        <f t="shared" si="415"/>
        <v>#N/A</v>
      </c>
    </row>
    <row r="1894" spans="2:20" x14ac:dyDescent="0.25">
      <c r="B1894" s="38" t="e">
        <f t="shared" ca="1" si="402"/>
        <v>#N/A</v>
      </c>
      <c r="C1894" s="40">
        <f>Кабельный_журнал!P1860</f>
        <v>0</v>
      </c>
      <c r="D1894" s="38" t="e">
        <f t="shared" ca="1" si="403"/>
        <v>#N/A</v>
      </c>
      <c r="E1894" s="41" t="s">
        <v>351</v>
      </c>
      <c r="F1894" s="38" t="e">
        <f t="shared" ca="1" si="404"/>
        <v>#N/A</v>
      </c>
      <c r="G1894" s="38" t="e">
        <f t="shared" si="405"/>
        <v>#N/A</v>
      </c>
      <c r="H1894" s="41" t="s">
        <v>350</v>
      </c>
      <c r="I1894" s="38" t="e">
        <f t="shared" si="406"/>
        <v>#N/A</v>
      </c>
      <c r="J1894" s="38" t="e">
        <f t="shared" si="407"/>
        <v>#N/A</v>
      </c>
      <c r="K1894" s="41" t="s">
        <v>348</v>
      </c>
      <c r="L1894" s="38">
        <f t="shared" si="408"/>
        <v>1.7500000000000002E-2</v>
      </c>
      <c r="M1894" s="38" t="e">
        <f t="shared" ca="1" si="409"/>
        <v>#N/A</v>
      </c>
      <c r="N1894" s="38" t="e">
        <f ca="1">VLOOKUP(B1894,$C$7:$T1892,13,FALSE)</f>
        <v>#N/A</v>
      </c>
      <c r="O1894" s="38" t="e">
        <f t="shared" ca="1" si="410"/>
        <v>#N/A</v>
      </c>
      <c r="P1894" s="38" t="e">
        <f t="shared" ca="1" si="411"/>
        <v>#N/A</v>
      </c>
      <c r="Q1894" s="38" t="e">
        <f t="shared" ca="1" si="412"/>
        <v>#N/A</v>
      </c>
      <c r="R1894" s="38">
        <f t="shared" si="413"/>
        <v>6000</v>
      </c>
      <c r="S1894" s="38" t="e">
        <f t="shared" ca="1" si="414"/>
        <v>#N/A</v>
      </c>
      <c r="T1894" s="38" t="e">
        <f t="shared" si="415"/>
        <v>#N/A</v>
      </c>
    </row>
    <row r="1895" spans="2:20" x14ac:dyDescent="0.25">
      <c r="B1895" s="38" t="e">
        <f t="shared" ref="B1895:B1958" ca="1" si="416">VLOOKUP(C1895,Кабельный_журнал,2,FALSE)</f>
        <v>#N/A</v>
      </c>
      <c r="C1895" s="40">
        <f>Кабельный_журнал!P1861</f>
        <v>0</v>
      </c>
      <c r="D1895" s="38" t="e">
        <f t="shared" ref="D1895:D1958" ca="1" si="417">B1895&amp;"-"&amp;C1895</f>
        <v>#N/A</v>
      </c>
      <c r="E1895" s="41" t="s">
        <v>351</v>
      </c>
      <c r="F1895" s="38" t="e">
        <f t="shared" ref="F1895:F1958" ca="1" si="418">VLOOKUP(C1895,Кабельный_журнал,8,FALSE)</f>
        <v>#N/A</v>
      </c>
      <c r="G1895" s="38" t="e">
        <f t="shared" ref="G1895:G1958" si="419">VLOOKUP(C1895,Исходные_данные,21,FALSE)</f>
        <v>#N/A</v>
      </c>
      <c r="H1895" s="41" t="s">
        <v>350</v>
      </c>
      <c r="I1895" s="38" t="e">
        <f t="shared" ref="I1895:I1958" si="420">VLOOKUP(C1895,Исходные_данные,22,FALSE)</f>
        <v>#N/A</v>
      </c>
      <c r="J1895" s="38" t="e">
        <f t="shared" ref="J1895:J1958" si="421">I1895</f>
        <v>#N/A</v>
      </c>
      <c r="K1895" s="41" t="s">
        <v>348</v>
      </c>
      <c r="L1895" s="38">
        <f t="shared" ref="L1895:L1958" si="422">VLOOKUP(K1895,$K$2:$L$3,2,FALSE)</f>
        <v>1.7500000000000002E-2</v>
      </c>
      <c r="M1895" s="38" t="e">
        <f t="shared" ref="M1895:M1958" ca="1" si="423">L1895*F1895*(1/I1895+1/J1895)</f>
        <v>#N/A</v>
      </c>
      <c r="N1895" s="38" t="e">
        <f ca="1">VLOOKUP(B1895,$C$7:$T1893,13,FALSE)</f>
        <v>#N/A</v>
      </c>
      <c r="O1895" s="38" t="e">
        <f t="shared" ref="O1895:O1958" ca="1" si="424">L1895+M1895</f>
        <v>#N/A</v>
      </c>
      <c r="P1895" s="38" t="e">
        <f t="shared" ref="P1895:P1958" ca="1" si="425">220/O1895</f>
        <v>#N/A</v>
      </c>
      <c r="Q1895" s="38" t="e">
        <f t="shared" ref="Q1895:Q1958" ca="1" si="426">O1895/G1895</f>
        <v>#N/A</v>
      </c>
      <c r="R1895" s="38">
        <f t="shared" ref="R1895:R1958" si="427">VLOOKUP(H1895,$W$2:$Y$12,3,FALSE)</f>
        <v>6000</v>
      </c>
      <c r="S1895" s="38" t="e">
        <f t="shared" ref="S1895:S1958" ca="1" si="428">_xlfn.IFS(E1895="щит",IF(P1895&gt;R1895,"Увел сеч",IF(T1895&gt;P1895,"Увел сеч","tср&lt;5с")),E1895="потреб",IF(P1895&gt;R1895,"Увел сеч",IF(T1895&gt;P1895,"Увел сеч","tср&lt;0.4с")))</f>
        <v>#N/A</v>
      </c>
      <c r="T1895" s="38" t="e">
        <f t="shared" ref="T1895:T1958" si="429">G1895*VLOOKUP(H1895,$W$2:$Y$12,2,FALSE)</f>
        <v>#N/A</v>
      </c>
    </row>
    <row r="1896" spans="2:20" x14ac:dyDescent="0.25">
      <c r="B1896" s="38" t="e">
        <f t="shared" ca="1" si="416"/>
        <v>#N/A</v>
      </c>
      <c r="C1896" s="40">
        <f>Кабельный_журнал!P1862</f>
        <v>0</v>
      </c>
      <c r="D1896" s="38" t="e">
        <f t="shared" ca="1" si="417"/>
        <v>#N/A</v>
      </c>
      <c r="E1896" s="41" t="s">
        <v>351</v>
      </c>
      <c r="F1896" s="38" t="e">
        <f t="shared" ca="1" si="418"/>
        <v>#N/A</v>
      </c>
      <c r="G1896" s="38" t="e">
        <f t="shared" si="419"/>
        <v>#N/A</v>
      </c>
      <c r="H1896" s="41" t="s">
        <v>350</v>
      </c>
      <c r="I1896" s="38" t="e">
        <f t="shared" si="420"/>
        <v>#N/A</v>
      </c>
      <c r="J1896" s="38" t="e">
        <f t="shared" si="421"/>
        <v>#N/A</v>
      </c>
      <c r="K1896" s="41" t="s">
        <v>348</v>
      </c>
      <c r="L1896" s="38">
        <f t="shared" si="422"/>
        <v>1.7500000000000002E-2</v>
      </c>
      <c r="M1896" s="38" t="e">
        <f t="shared" ca="1" si="423"/>
        <v>#N/A</v>
      </c>
      <c r="N1896" s="38" t="e">
        <f ca="1">VLOOKUP(B1896,$C$7:$T1894,13,FALSE)</f>
        <v>#N/A</v>
      </c>
      <c r="O1896" s="38" t="e">
        <f t="shared" ca="1" si="424"/>
        <v>#N/A</v>
      </c>
      <c r="P1896" s="38" t="e">
        <f t="shared" ca="1" si="425"/>
        <v>#N/A</v>
      </c>
      <c r="Q1896" s="38" t="e">
        <f t="shared" ca="1" si="426"/>
        <v>#N/A</v>
      </c>
      <c r="R1896" s="38">
        <f t="shared" si="427"/>
        <v>6000</v>
      </c>
      <c r="S1896" s="38" t="e">
        <f t="shared" ca="1" si="428"/>
        <v>#N/A</v>
      </c>
      <c r="T1896" s="38" t="e">
        <f t="shared" si="429"/>
        <v>#N/A</v>
      </c>
    </row>
    <row r="1897" spans="2:20" x14ac:dyDescent="0.25">
      <c r="B1897" s="38" t="e">
        <f t="shared" ca="1" si="416"/>
        <v>#N/A</v>
      </c>
      <c r="C1897" s="40">
        <f>Кабельный_журнал!P1863</f>
        <v>0</v>
      </c>
      <c r="D1897" s="38" t="e">
        <f t="shared" ca="1" si="417"/>
        <v>#N/A</v>
      </c>
      <c r="E1897" s="41" t="s">
        <v>351</v>
      </c>
      <c r="F1897" s="38" t="e">
        <f t="shared" ca="1" si="418"/>
        <v>#N/A</v>
      </c>
      <c r="G1897" s="38" t="e">
        <f t="shared" si="419"/>
        <v>#N/A</v>
      </c>
      <c r="H1897" s="41" t="s">
        <v>350</v>
      </c>
      <c r="I1897" s="38" t="e">
        <f t="shared" si="420"/>
        <v>#N/A</v>
      </c>
      <c r="J1897" s="38" t="e">
        <f t="shared" si="421"/>
        <v>#N/A</v>
      </c>
      <c r="K1897" s="41" t="s">
        <v>348</v>
      </c>
      <c r="L1897" s="38">
        <f t="shared" si="422"/>
        <v>1.7500000000000002E-2</v>
      </c>
      <c r="M1897" s="38" t="e">
        <f t="shared" ca="1" si="423"/>
        <v>#N/A</v>
      </c>
      <c r="N1897" s="38" t="e">
        <f ca="1">VLOOKUP(B1897,$C$7:$T1895,13,FALSE)</f>
        <v>#N/A</v>
      </c>
      <c r="O1897" s="38" t="e">
        <f t="shared" ca="1" si="424"/>
        <v>#N/A</v>
      </c>
      <c r="P1897" s="38" t="e">
        <f t="shared" ca="1" si="425"/>
        <v>#N/A</v>
      </c>
      <c r="Q1897" s="38" t="e">
        <f t="shared" ca="1" si="426"/>
        <v>#N/A</v>
      </c>
      <c r="R1897" s="38">
        <f t="shared" si="427"/>
        <v>6000</v>
      </c>
      <c r="S1897" s="38" t="e">
        <f t="shared" ca="1" si="428"/>
        <v>#N/A</v>
      </c>
      <c r="T1897" s="38" t="e">
        <f t="shared" si="429"/>
        <v>#N/A</v>
      </c>
    </row>
    <row r="1898" spans="2:20" x14ac:dyDescent="0.25">
      <c r="B1898" s="38" t="e">
        <f t="shared" ca="1" si="416"/>
        <v>#N/A</v>
      </c>
      <c r="C1898" s="40">
        <f>Кабельный_журнал!P1864</f>
        <v>0</v>
      </c>
      <c r="D1898" s="38" t="e">
        <f t="shared" ca="1" si="417"/>
        <v>#N/A</v>
      </c>
      <c r="E1898" s="41" t="s">
        <v>351</v>
      </c>
      <c r="F1898" s="38" t="e">
        <f t="shared" ca="1" si="418"/>
        <v>#N/A</v>
      </c>
      <c r="G1898" s="38" t="e">
        <f t="shared" si="419"/>
        <v>#N/A</v>
      </c>
      <c r="H1898" s="41" t="s">
        <v>350</v>
      </c>
      <c r="I1898" s="38" t="e">
        <f t="shared" si="420"/>
        <v>#N/A</v>
      </c>
      <c r="J1898" s="38" t="e">
        <f t="shared" si="421"/>
        <v>#N/A</v>
      </c>
      <c r="K1898" s="41" t="s">
        <v>348</v>
      </c>
      <c r="L1898" s="38">
        <f t="shared" si="422"/>
        <v>1.7500000000000002E-2</v>
      </c>
      <c r="M1898" s="38" t="e">
        <f t="shared" ca="1" si="423"/>
        <v>#N/A</v>
      </c>
      <c r="N1898" s="38" t="e">
        <f ca="1">VLOOKUP(B1898,$C$7:$T1896,13,FALSE)</f>
        <v>#N/A</v>
      </c>
      <c r="O1898" s="38" t="e">
        <f t="shared" ca="1" si="424"/>
        <v>#N/A</v>
      </c>
      <c r="P1898" s="38" t="e">
        <f t="shared" ca="1" si="425"/>
        <v>#N/A</v>
      </c>
      <c r="Q1898" s="38" t="e">
        <f t="shared" ca="1" si="426"/>
        <v>#N/A</v>
      </c>
      <c r="R1898" s="38">
        <f t="shared" si="427"/>
        <v>6000</v>
      </c>
      <c r="S1898" s="38" t="e">
        <f t="shared" ca="1" si="428"/>
        <v>#N/A</v>
      </c>
      <c r="T1898" s="38" t="e">
        <f t="shared" si="429"/>
        <v>#N/A</v>
      </c>
    </row>
    <row r="1899" spans="2:20" x14ac:dyDescent="0.25">
      <c r="B1899" s="38" t="e">
        <f t="shared" ca="1" si="416"/>
        <v>#N/A</v>
      </c>
      <c r="C1899" s="40">
        <f>Кабельный_журнал!P1865</f>
        <v>0</v>
      </c>
      <c r="D1899" s="38" t="e">
        <f t="shared" ca="1" si="417"/>
        <v>#N/A</v>
      </c>
      <c r="E1899" s="41" t="s">
        <v>351</v>
      </c>
      <c r="F1899" s="38" t="e">
        <f t="shared" ca="1" si="418"/>
        <v>#N/A</v>
      </c>
      <c r="G1899" s="38" t="e">
        <f t="shared" si="419"/>
        <v>#N/A</v>
      </c>
      <c r="H1899" s="41" t="s">
        <v>350</v>
      </c>
      <c r="I1899" s="38" t="e">
        <f t="shared" si="420"/>
        <v>#N/A</v>
      </c>
      <c r="J1899" s="38" t="e">
        <f t="shared" si="421"/>
        <v>#N/A</v>
      </c>
      <c r="K1899" s="41" t="s">
        <v>348</v>
      </c>
      <c r="L1899" s="38">
        <f t="shared" si="422"/>
        <v>1.7500000000000002E-2</v>
      </c>
      <c r="M1899" s="38" t="e">
        <f t="shared" ca="1" si="423"/>
        <v>#N/A</v>
      </c>
      <c r="N1899" s="38" t="e">
        <f ca="1">VLOOKUP(B1899,$C$7:$T1897,13,FALSE)</f>
        <v>#N/A</v>
      </c>
      <c r="O1899" s="38" t="e">
        <f t="shared" ca="1" si="424"/>
        <v>#N/A</v>
      </c>
      <c r="P1899" s="38" t="e">
        <f t="shared" ca="1" si="425"/>
        <v>#N/A</v>
      </c>
      <c r="Q1899" s="38" t="e">
        <f t="shared" ca="1" si="426"/>
        <v>#N/A</v>
      </c>
      <c r="R1899" s="38">
        <f t="shared" si="427"/>
        <v>6000</v>
      </c>
      <c r="S1899" s="38" t="e">
        <f t="shared" ca="1" si="428"/>
        <v>#N/A</v>
      </c>
      <c r="T1899" s="38" t="e">
        <f t="shared" si="429"/>
        <v>#N/A</v>
      </c>
    </row>
    <row r="1900" spans="2:20" x14ac:dyDescent="0.25">
      <c r="B1900" s="38" t="e">
        <f t="shared" ca="1" si="416"/>
        <v>#N/A</v>
      </c>
      <c r="C1900" s="40">
        <f>Кабельный_журнал!P1866</f>
        <v>0</v>
      </c>
      <c r="D1900" s="38" t="e">
        <f t="shared" ca="1" si="417"/>
        <v>#N/A</v>
      </c>
      <c r="E1900" s="41" t="s">
        <v>351</v>
      </c>
      <c r="F1900" s="38" t="e">
        <f t="shared" ca="1" si="418"/>
        <v>#N/A</v>
      </c>
      <c r="G1900" s="38" t="e">
        <f t="shared" si="419"/>
        <v>#N/A</v>
      </c>
      <c r="H1900" s="41" t="s">
        <v>350</v>
      </c>
      <c r="I1900" s="38" t="e">
        <f t="shared" si="420"/>
        <v>#N/A</v>
      </c>
      <c r="J1900" s="38" t="e">
        <f t="shared" si="421"/>
        <v>#N/A</v>
      </c>
      <c r="K1900" s="41" t="s">
        <v>348</v>
      </c>
      <c r="L1900" s="38">
        <f t="shared" si="422"/>
        <v>1.7500000000000002E-2</v>
      </c>
      <c r="M1900" s="38" t="e">
        <f t="shared" ca="1" si="423"/>
        <v>#N/A</v>
      </c>
      <c r="N1900" s="38" t="e">
        <f ca="1">VLOOKUP(B1900,$C$7:$T1898,13,FALSE)</f>
        <v>#N/A</v>
      </c>
      <c r="O1900" s="38" t="e">
        <f t="shared" ca="1" si="424"/>
        <v>#N/A</v>
      </c>
      <c r="P1900" s="38" t="e">
        <f t="shared" ca="1" si="425"/>
        <v>#N/A</v>
      </c>
      <c r="Q1900" s="38" t="e">
        <f t="shared" ca="1" si="426"/>
        <v>#N/A</v>
      </c>
      <c r="R1900" s="38">
        <f t="shared" si="427"/>
        <v>6000</v>
      </c>
      <c r="S1900" s="38" t="e">
        <f t="shared" ca="1" si="428"/>
        <v>#N/A</v>
      </c>
      <c r="T1900" s="38" t="e">
        <f t="shared" si="429"/>
        <v>#N/A</v>
      </c>
    </row>
    <row r="1901" spans="2:20" x14ac:dyDescent="0.25">
      <c r="B1901" s="38" t="e">
        <f t="shared" ca="1" si="416"/>
        <v>#N/A</v>
      </c>
      <c r="C1901" s="40">
        <f>Кабельный_журнал!P1867</f>
        <v>0</v>
      </c>
      <c r="D1901" s="38" t="e">
        <f t="shared" ca="1" si="417"/>
        <v>#N/A</v>
      </c>
      <c r="E1901" s="41" t="s">
        <v>351</v>
      </c>
      <c r="F1901" s="38" t="e">
        <f t="shared" ca="1" si="418"/>
        <v>#N/A</v>
      </c>
      <c r="G1901" s="38" t="e">
        <f t="shared" si="419"/>
        <v>#N/A</v>
      </c>
      <c r="H1901" s="41" t="s">
        <v>350</v>
      </c>
      <c r="I1901" s="38" t="e">
        <f t="shared" si="420"/>
        <v>#N/A</v>
      </c>
      <c r="J1901" s="38" t="e">
        <f t="shared" si="421"/>
        <v>#N/A</v>
      </c>
      <c r="K1901" s="41" t="s">
        <v>348</v>
      </c>
      <c r="L1901" s="38">
        <f t="shared" si="422"/>
        <v>1.7500000000000002E-2</v>
      </c>
      <c r="M1901" s="38" t="e">
        <f t="shared" ca="1" si="423"/>
        <v>#N/A</v>
      </c>
      <c r="N1901" s="38" t="e">
        <f ca="1">VLOOKUP(B1901,$C$7:$T1899,13,FALSE)</f>
        <v>#N/A</v>
      </c>
      <c r="O1901" s="38" t="e">
        <f t="shared" ca="1" si="424"/>
        <v>#N/A</v>
      </c>
      <c r="P1901" s="38" t="e">
        <f t="shared" ca="1" si="425"/>
        <v>#N/A</v>
      </c>
      <c r="Q1901" s="38" t="e">
        <f t="shared" ca="1" si="426"/>
        <v>#N/A</v>
      </c>
      <c r="R1901" s="38">
        <f t="shared" si="427"/>
        <v>6000</v>
      </c>
      <c r="S1901" s="38" t="e">
        <f t="shared" ca="1" si="428"/>
        <v>#N/A</v>
      </c>
      <c r="T1901" s="38" t="e">
        <f t="shared" si="429"/>
        <v>#N/A</v>
      </c>
    </row>
    <row r="1902" spans="2:20" x14ac:dyDescent="0.25">
      <c r="B1902" s="38" t="e">
        <f t="shared" ca="1" si="416"/>
        <v>#N/A</v>
      </c>
      <c r="C1902" s="40">
        <f>Кабельный_журнал!P1868</f>
        <v>0</v>
      </c>
      <c r="D1902" s="38" t="e">
        <f t="shared" ca="1" si="417"/>
        <v>#N/A</v>
      </c>
      <c r="E1902" s="41" t="s">
        <v>351</v>
      </c>
      <c r="F1902" s="38" t="e">
        <f t="shared" ca="1" si="418"/>
        <v>#N/A</v>
      </c>
      <c r="G1902" s="38" t="e">
        <f t="shared" si="419"/>
        <v>#N/A</v>
      </c>
      <c r="H1902" s="41" t="s">
        <v>350</v>
      </c>
      <c r="I1902" s="38" t="e">
        <f t="shared" si="420"/>
        <v>#N/A</v>
      </c>
      <c r="J1902" s="38" t="e">
        <f t="shared" si="421"/>
        <v>#N/A</v>
      </c>
      <c r="K1902" s="41" t="s">
        <v>348</v>
      </c>
      <c r="L1902" s="38">
        <f t="shared" si="422"/>
        <v>1.7500000000000002E-2</v>
      </c>
      <c r="M1902" s="38" t="e">
        <f t="shared" ca="1" si="423"/>
        <v>#N/A</v>
      </c>
      <c r="N1902" s="38" t="e">
        <f ca="1">VLOOKUP(B1902,$C$7:$T1900,13,FALSE)</f>
        <v>#N/A</v>
      </c>
      <c r="O1902" s="38" t="e">
        <f t="shared" ca="1" si="424"/>
        <v>#N/A</v>
      </c>
      <c r="P1902" s="38" t="e">
        <f t="shared" ca="1" si="425"/>
        <v>#N/A</v>
      </c>
      <c r="Q1902" s="38" t="e">
        <f t="shared" ca="1" si="426"/>
        <v>#N/A</v>
      </c>
      <c r="R1902" s="38">
        <f t="shared" si="427"/>
        <v>6000</v>
      </c>
      <c r="S1902" s="38" t="e">
        <f t="shared" ca="1" si="428"/>
        <v>#N/A</v>
      </c>
      <c r="T1902" s="38" t="e">
        <f t="shared" si="429"/>
        <v>#N/A</v>
      </c>
    </row>
    <row r="1903" spans="2:20" x14ac:dyDescent="0.25">
      <c r="B1903" s="38" t="e">
        <f t="shared" ca="1" si="416"/>
        <v>#N/A</v>
      </c>
      <c r="C1903" s="40">
        <f>Кабельный_журнал!P1869</f>
        <v>0</v>
      </c>
      <c r="D1903" s="38" t="e">
        <f t="shared" ca="1" si="417"/>
        <v>#N/A</v>
      </c>
      <c r="E1903" s="41" t="s">
        <v>351</v>
      </c>
      <c r="F1903" s="38" t="e">
        <f t="shared" ca="1" si="418"/>
        <v>#N/A</v>
      </c>
      <c r="G1903" s="38" t="e">
        <f t="shared" si="419"/>
        <v>#N/A</v>
      </c>
      <c r="H1903" s="41" t="s">
        <v>350</v>
      </c>
      <c r="I1903" s="38" t="e">
        <f t="shared" si="420"/>
        <v>#N/A</v>
      </c>
      <c r="J1903" s="38" t="e">
        <f t="shared" si="421"/>
        <v>#N/A</v>
      </c>
      <c r="K1903" s="41" t="s">
        <v>348</v>
      </c>
      <c r="L1903" s="38">
        <f t="shared" si="422"/>
        <v>1.7500000000000002E-2</v>
      </c>
      <c r="M1903" s="38" t="e">
        <f t="shared" ca="1" si="423"/>
        <v>#N/A</v>
      </c>
      <c r="N1903" s="38" t="e">
        <f ca="1">VLOOKUP(B1903,$C$7:$T1901,13,FALSE)</f>
        <v>#N/A</v>
      </c>
      <c r="O1903" s="38" t="e">
        <f t="shared" ca="1" si="424"/>
        <v>#N/A</v>
      </c>
      <c r="P1903" s="38" t="e">
        <f t="shared" ca="1" si="425"/>
        <v>#N/A</v>
      </c>
      <c r="Q1903" s="38" t="e">
        <f t="shared" ca="1" si="426"/>
        <v>#N/A</v>
      </c>
      <c r="R1903" s="38">
        <f t="shared" si="427"/>
        <v>6000</v>
      </c>
      <c r="S1903" s="38" t="e">
        <f t="shared" ca="1" si="428"/>
        <v>#N/A</v>
      </c>
      <c r="T1903" s="38" t="e">
        <f t="shared" si="429"/>
        <v>#N/A</v>
      </c>
    </row>
    <row r="1904" spans="2:20" x14ac:dyDescent="0.25">
      <c r="B1904" s="38" t="e">
        <f t="shared" ca="1" si="416"/>
        <v>#N/A</v>
      </c>
      <c r="C1904" s="40">
        <f>Кабельный_журнал!P1870</f>
        <v>0</v>
      </c>
      <c r="D1904" s="38" t="e">
        <f t="shared" ca="1" si="417"/>
        <v>#N/A</v>
      </c>
      <c r="E1904" s="41" t="s">
        <v>351</v>
      </c>
      <c r="F1904" s="38" t="e">
        <f t="shared" ca="1" si="418"/>
        <v>#N/A</v>
      </c>
      <c r="G1904" s="38" t="e">
        <f t="shared" si="419"/>
        <v>#N/A</v>
      </c>
      <c r="H1904" s="41" t="s">
        <v>350</v>
      </c>
      <c r="I1904" s="38" t="e">
        <f t="shared" si="420"/>
        <v>#N/A</v>
      </c>
      <c r="J1904" s="38" t="e">
        <f t="shared" si="421"/>
        <v>#N/A</v>
      </c>
      <c r="K1904" s="41" t="s">
        <v>348</v>
      </c>
      <c r="L1904" s="38">
        <f t="shared" si="422"/>
        <v>1.7500000000000002E-2</v>
      </c>
      <c r="M1904" s="38" t="e">
        <f t="shared" ca="1" si="423"/>
        <v>#N/A</v>
      </c>
      <c r="N1904" s="38" t="e">
        <f ca="1">VLOOKUP(B1904,$C$7:$T1902,13,FALSE)</f>
        <v>#N/A</v>
      </c>
      <c r="O1904" s="38" t="e">
        <f t="shared" ca="1" si="424"/>
        <v>#N/A</v>
      </c>
      <c r="P1904" s="38" t="e">
        <f t="shared" ca="1" si="425"/>
        <v>#N/A</v>
      </c>
      <c r="Q1904" s="38" t="e">
        <f t="shared" ca="1" si="426"/>
        <v>#N/A</v>
      </c>
      <c r="R1904" s="38">
        <f t="shared" si="427"/>
        <v>6000</v>
      </c>
      <c r="S1904" s="38" t="e">
        <f t="shared" ca="1" si="428"/>
        <v>#N/A</v>
      </c>
      <c r="T1904" s="38" t="e">
        <f t="shared" si="429"/>
        <v>#N/A</v>
      </c>
    </row>
    <row r="1905" spans="2:20" x14ac:dyDescent="0.25">
      <c r="B1905" s="38" t="e">
        <f t="shared" ca="1" si="416"/>
        <v>#N/A</v>
      </c>
      <c r="C1905" s="40">
        <f>Кабельный_журнал!P1871</f>
        <v>0</v>
      </c>
      <c r="D1905" s="38" t="e">
        <f t="shared" ca="1" si="417"/>
        <v>#N/A</v>
      </c>
      <c r="E1905" s="41" t="s">
        <v>351</v>
      </c>
      <c r="F1905" s="38" t="e">
        <f t="shared" ca="1" si="418"/>
        <v>#N/A</v>
      </c>
      <c r="G1905" s="38" t="e">
        <f t="shared" si="419"/>
        <v>#N/A</v>
      </c>
      <c r="H1905" s="41" t="s">
        <v>350</v>
      </c>
      <c r="I1905" s="38" t="e">
        <f t="shared" si="420"/>
        <v>#N/A</v>
      </c>
      <c r="J1905" s="38" t="e">
        <f t="shared" si="421"/>
        <v>#N/A</v>
      </c>
      <c r="K1905" s="41" t="s">
        <v>348</v>
      </c>
      <c r="L1905" s="38">
        <f t="shared" si="422"/>
        <v>1.7500000000000002E-2</v>
      </c>
      <c r="M1905" s="38" t="e">
        <f t="shared" ca="1" si="423"/>
        <v>#N/A</v>
      </c>
      <c r="N1905" s="38" t="e">
        <f ca="1">VLOOKUP(B1905,$C$7:$T1903,13,FALSE)</f>
        <v>#N/A</v>
      </c>
      <c r="O1905" s="38" t="e">
        <f t="shared" ca="1" si="424"/>
        <v>#N/A</v>
      </c>
      <c r="P1905" s="38" t="e">
        <f t="shared" ca="1" si="425"/>
        <v>#N/A</v>
      </c>
      <c r="Q1905" s="38" t="e">
        <f t="shared" ca="1" si="426"/>
        <v>#N/A</v>
      </c>
      <c r="R1905" s="38">
        <f t="shared" si="427"/>
        <v>6000</v>
      </c>
      <c r="S1905" s="38" t="e">
        <f t="shared" ca="1" si="428"/>
        <v>#N/A</v>
      </c>
      <c r="T1905" s="38" t="e">
        <f t="shared" si="429"/>
        <v>#N/A</v>
      </c>
    </row>
    <row r="1906" spans="2:20" x14ac:dyDescent="0.25">
      <c r="B1906" s="38" t="e">
        <f t="shared" ca="1" si="416"/>
        <v>#N/A</v>
      </c>
      <c r="C1906" s="40">
        <f>Кабельный_журнал!P1872</f>
        <v>0</v>
      </c>
      <c r="D1906" s="38" t="e">
        <f t="shared" ca="1" si="417"/>
        <v>#N/A</v>
      </c>
      <c r="E1906" s="41" t="s">
        <v>351</v>
      </c>
      <c r="F1906" s="38" t="e">
        <f t="shared" ca="1" si="418"/>
        <v>#N/A</v>
      </c>
      <c r="G1906" s="38" t="e">
        <f t="shared" si="419"/>
        <v>#N/A</v>
      </c>
      <c r="H1906" s="41" t="s">
        <v>350</v>
      </c>
      <c r="I1906" s="38" t="e">
        <f t="shared" si="420"/>
        <v>#N/A</v>
      </c>
      <c r="J1906" s="38" t="e">
        <f t="shared" si="421"/>
        <v>#N/A</v>
      </c>
      <c r="K1906" s="41" t="s">
        <v>348</v>
      </c>
      <c r="L1906" s="38">
        <f t="shared" si="422"/>
        <v>1.7500000000000002E-2</v>
      </c>
      <c r="M1906" s="38" t="e">
        <f t="shared" ca="1" si="423"/>
        <v>#N/A</v>
      </c>
      <c r="N1906" s="38" t="e">
        <f ca="1">VLOOKUP(B1906,$C$7:$T1904,13,FALSE)</f>
        <v>#N/A</v>
      </c>
      <c r="O1906" s="38" t="e">
        <f t="shared" ca="1" si="424"/>
        <v>#N/A</v>
      </c>
      <c r="P1906" s="38" t="e">
        <f t="shared" ca="1" si="425"/>
        <v>#N/A</v>
      </c>
      <c r="Q1906" s="38" t="e">
        <f t="shared" ca="1" si="426"/>
        <v>#N/A</v>
      </c>
      <c r="R1906" s="38">
        <f t="shared" si="427"/>
        <v>6000</v>
      </c>
      <c r="S1906" s="38" t="e">
        <f t="shared" ca="1" si="428"/>
        <v>#N/A</v>
      </c>
      <c r="T1906" s="38" t="e">
        <f t="shared" si="429"/>
        <v>#N/A</v>
      </c>
    </row>
    <row r="1907" spans="2:20" x14ac:dyDescent="0.25">
      <c r="B1907" s="38" t="e">
        <f t="shared" ca="1" si="416"/>
        <v>#N/A</v>
      </c>
      <c r="C1907" s="40">
        <f>Кабельный_журнал!P1873</f>
        <v>0</v>
      </c>
      <c r="D1907" s="38" t="e">
        <f t="shared" ca="1" si="417"/>
        <v>#N/A</v>
      </c>
      <c r="E1907" s="41" t="s">
        <v>351</v>
      </c>
      <c r="F1907" s="38" t="e">
        <f t="shared" ca="1" si="418"/>
        <v>#N/A</v>
      </c>
      <c r="G1907" s="38" t="e">
        <f t="shared" si="419"/>
        <v>#N/A</v>
      </c>
      <c r="H1907" s="41" t="s">
        <v>350</v>
      </c>
      <c r="I1907" s="38" t="e">
        <f t="shared" si="420"/>
        <v>#N/A</v>
      </c>
      <c r="J1907" s="38" t="e">
        <f t="shared" si="421"/>
        <v>#N/A</v>
      </c>
      <c r="K1907" s="41" t="s">
        <v>348</v>
      </c>
      <c r="L1907" s="38">
        <f t="shared" si="422"/>
        <v>1.7500000000000002E-2</v>
      </c>
      <c r="M1907" s="38" t="e">
        <f t="shared" ca="1" si="423"/>
        <v>#N/A</v>
      </c>
      <c r="N1907" s="38" t="e">
        <f ca="1">VLOOKUP(B1907,$C$7:$T1905,13,FALSE)</f>
        <v>#N/A</v>
      </c>
      <c r="O1907" s="38" t="e">
        <f t="shared" ca="1" si="424"/>
        <v>#N/A</v>
      </c>
      <c r="P1907" s="38" t="e">
        <f t="shared" ca="1" si="425"/>
        <v>#N/A</v>
      </c>
      <c r="Q1907" s="38" t="e">
        <f t="shared" ca="1" si="426"/>
        <v>#N/A</v>
      </c>
      <c r="R1907" s="38">
        <f t="shared" si="427"/>
        <v>6000</v>
      </c>
      <c r="S1907" s="38" t="e">
        <f t="shared" ca="1" si="428"/>
        <v>#N/A</v>
      </c>
      <c r="T1907" s="38" t="e">
        <f t="shared" si="429"/>
        <v>#N/A</v>
      </c>
    </row>
    <row r="1908" spans="2:20" x14ac:dyDescent="0.25">
      <c r="B1908" s="38" t="e">
        <f t="shared" ca="1" si="416"/>
        <v>#N/A</v>
      </c>
      <c r="C1908" s="40">
        <f>Кабельный_журнал!P1874</f>
        <v>0</v>
      </c>
      <c r="D1908" s="38" t="e">
        <f t="shared" ca="1" si="417"/>
        <v>#N/A</v>
      </c>
      <c r="E1908" s="41" t="s">
        <v>351</v>
      </c>
      <c r="F1908" s="38" t="e">
        <f t="shared" ca="1" si="418"/>
        <v>#N/A</v>
      </c>
      <c r="G1908" s="38" t="e">
        <f t="shared" si="419"/>
        <v>#N/A</v>
      </c>
      <c r="H1908" s="41" t="s">
        <v>350</v>
      </c>
      <c r="I1908" s="38" t="e">
        <f t="shared" si="420"/>
        <v>#N/A</v>
      </c>
      <c r="J1908" s="38" t="e">
        <f t="shared" si="421"/>
        <v>#N/A</v>
      </c>
      <c r="K1908" s="41" t="s">
        <v>348</v>
      </c>
      <c r="L1908" s="38">
        <f t="shared" si="422"/>
        <v>1.7500000000000002E-2</v>
      </c>
      <c r="M1908" s="38" t="e">
        <f t="shared" ca="1" si="423"/>
        <v>#N/A</v>
      </c>
      <c r="N1908" s="38" t="e">
        <f ca="1">VLOOKUP(B1908,$C$7:$T1906,13,FALSE)</f>
        <v>#N/A</v>
      </c>
      <c r="O1908" s="38" t="e">
        <f t="shared" ca="1" si="424"/>
        <v>#N/A</v>
      </c>
      <c r="P1908" s="38" t="e">
        <f t="shared" ca="1" si="425"/>
        <v>#N/A</v>
      </c>
      <c r="Q1908" s="38" t="e">
        <f t="shared" ca="1" si="426"/>
        <v>#N/A</v>
      </c>
      <c r="R1908" s="38">
        <f t="shared" si="427"/>
        <v>6000</v>
      </c>
      <c r="S1908" s="38" t="e">
        <f t="shared" ca="1" si="428"/>
        <v>#N/A</v>
      </c>
      <c r="T1908" s="38" t="e">
        <f t="shared" si="429"/>
        <v>#N/A</v>
      </c>
    </row>
    <row r="1909" spans="2:20" x14ac:dyDescent="0.25">
      <c r="B1909" s="38" t="e">
        <f t="shared" ca="1" si="416"/>
        <v>#N/A</v>
      </c>
      <c r="C1909" s="40">
        <f>Кабельный_журнал!P1875</f>
        <v>0</v>
      </c>
      <c r="D1909" s="38" t="e">
        <f t="shared" ca="1" si="417"/>
        <v>#N/A</v>
      </c>
      <c r="E1909" s="41" t="s">
        <v>351</v>
      </c>
      <c r="F1909" s="38" t="e">
        <f t="shared" ca="1" si="418"/>
        <v>#N/A</v>
      </c>
      <c r="G1909" s="38" t="e">
        <f t="shared" si="419"/>
        <v>#N/A</v>
      </c>
      <c r="H1909" s="41" t="s">
        <v>350</v>
      </c>
      <c r="I1909" s="38" t="e">
        <f t="shared" si="420"/>
        <v>#N/A</v>
      </c>
      <c r="J1909" s="38" t="e">
        <f t="shared" si="421"/>
        <v>#N/A</v>
      </c>
      <c r="K1909" s="41" t="s">
        <v>348</v>
      </c>
      <c r="L1909" s="38">
        <f t="shared" si="422"/>
        <v>1.7500000000000002E-2</v>
      </c>
      <c r="M1909" s="38" t="e">
        <f t="shared" ca="1" si="423"/>
        <v>#N/A</v>
      </c>
      <c r="N1909" s="38" t="e">
        <f ca="1">VLOOKUP(B1909,$C$7:$T1907,13,FALSE)</f>
        <v>#N/A</v>
      </c>
      <c r="O1909" s="38" t="e">
        <f t="shared" ca="1" si="424"/>
        <v>#N/A</v>
      </c>
      <c r="P1909" s="38" t="e">
        <f t="shared" ca="1" si="425"/>
        <v>#N/A</v>
      </c>
      <c r="Q1909" s="38" t="e">
        <f t="shared" ca="1" si="426"/>
        <v>#N/A</v>
      </c>
      <c r="R1909" s="38">
        <f t="shared" si="427"/>
        <v>6000</v>
      </c>
      <c r="S1909" s="38" t="e">
        <f t="shared" ca="1" si="428"/>
        <v>#N/A</v>
      </c>
      <c r="T1909" s="38" t="e">
        <f t="shared" si="429"/>
        <v>#N/A</v>
      </c>
    </row>
    <row r="1910" spans="2:20" x14ac:dyDescent="0.25">
      <c r="B1910" s="38" t="e">
        <f t="shared" ca="1" si="416"/>
        <v>#N/A</v>
      </c>
      <c r="C1910" s="40">
        <f>Кабельный_журнал!P1876</f>
        <v>0</v>
      </c>
      <c r="D1910" s="38" t="e">
        <f t="shared" ca="1" si="417"/>
        <v>#N/A</v>
      </c>
      <c r="E1910" s="41" t="s">
        <v>351</v>
      </c>
      <c r="F1910" s="38" t="e">
        <f t="shared" ca="1" si="418"/>
        <v>#N/A</v>
      </c>
      <c r="G1910" s="38" t="e">
        <f t="shared" si="419"/>
        <v>#N/A</v>
      </c>
      <c r="H1910" s="41" t="s">
        <v>350</v>
      </c>
      <c r="I1910" s="38" t="e">
        <f t="shared" si="420"/>
        <v>#N/A</v>
      </c>
      <c r="J1910" s="38" t="e">
        <f t="shared" si="421"/>
        <v>#N/A</v>
      </c>
      <c r="K1910" s="41" t="s">
        <v>348</v>
      </c>
      <c r="L1910" s="38">
        <f t="shared" si="422"/>
        <v>1.7500000000000002E-2</v>
      </c>
      <c r="M1910" s="38" t="e">
        <f t="shared" ca="1" si="423"/>
        <v>#N/A</v>
      </c>
      <c r="N1910" s="38" t="e">
        <f ca="1">VLOOKUP(B1910,$C$7:$T1908,13,FALSE)</f>
        <v>#N/A</v>
      </c>
      <c r="O1910" s="38" t="e">
        <f t="shared" ca="1" si="424"/>
        <v>#N/A</v>
      </c>
      <c r="P1910" s="38" t="e">
        <f t="shared" ca="1" si="425"/>
        <v>#N/A</v>
      </c>
      <c r="Q1910" s="38" t="e">
        <f t="shared" ca="1" si="426"/>
        <v>#N/A</v>
      </c>
      <c r="R1910" s="38">
        <f t="shared" si="427"/>
        <v>6000</v>
      </c>
      <c r="S1910" s="38" t="e">
        <f t="shared" ca="1" si="428"/>
        <v>#N/A</v>
      </c>
      <c r="T1910" s="38" t="e">
        <f t="shared" si="429"/>
        <v>#N/A</v>
      </c>
    </row>
    <row r="1911" spans="2:20" x14ac:dyDescent="0.25">
      <c r="B1911" s="38" t="e">
        <f t="shared" ca="1" si="416"/>
        <v>#N/A</v>
      </c>
      <c r="C1911" s="40">
        <f>Кабельный_журнал!P1877</f>
        <v>0</v>
      </c>
      <c r="D1911" s="38" t="e">
        <f t="shared" ca="1" si="417"/>
        <v>#N/A</v>
      </c>
      <c r="E1911" s="41" t="s">
        <v>351</v>
      </c>
      <c r="F1911" s="38" t="e">
        <f t="shared" ca="1" si="418"/>
        <v>#N/A</v>
      </c>
      <c r="G1911" s="38" t="e">
        <f t="shared" si="419"/>
        <v>#N/A</v>
      </c>
      <c r="H1911" s="41" t="s">
        <v>350</v>
      </c>
      <c r="I1911" s="38" t="e">
        <f t="shared" si="420"/>
        <v>#N/A</v>
      </c>
      <c r="J1911" s="38" t="e">
        <f t="shared" si="421"/>
        <v>#N/A</v>
      </c>
      <c r="K1911" s="41" t="s">
        <v>348</v>
      </c>
      <c r="L1911" s="38">
        <f t="shared" si="422"/>
        <v>1.7500000000000002E-2</v>
      </c>
      <c r="M1911" s="38" t="e">
        <f t="shared" ca="1" si="423"/>
        <v>#N/A</v>
      </c>
      <c r="N1911" s="38" t="e">
        <f ca="1">VLOOKUP(B1911,$C$7:$T1909,13,FALSE)</f>
        <v>#N/A</v>
      </c>
      <c r="O1911" s="38" t="e">
        <f t="shared" ca="1" si="424"/>
        <v>#N/A</v>
      </c>
      <c r="P1911" s="38" t="e">
        <f t="shared" ca="1" si="425"/>
        <v>#N/A</v>
      </c>
      <c r="Q1911" s="38" t="e">
        <f t="shared" ca="1" si="426"/>
        <v>#N/A</v>
      </c>
      <c r="R1911" s="38">
        <f t="shared" si="427"/>
        <v>6000</v>
      </c>
      <c r="S1911" s="38" t="e">
        <f t="shared" ca="1" si="428"/>
        <v>#N/A</v>
      </c>
      <c r="T1911" s="38" t="e">
        <f t="shared" si="429"/>
        <v>#N/A</v>
      </c>
    </row>
    <row r="1912" spans="2:20" x14ac:dyDescent="0.25">
      <c r="B1912" s="38" t="e">
        <f t="shared" ca="1" si="416"/>
        <v>#N/A</v>
      </c>
      <c r="C1912" s="40">
        <f>Кабельный_журнал!P1878</f>
        <v>0</v>
      </c>
      <c r="D1912" s="38" t="e">
        <f t="shared" ca="1" si="417"/>
        <v>#N/A</v>
      </c>
      <c r="E1912" s="41" t="s">
        <v>351</v>
      </c>
      <c r="F1912" s="38" t="e">
        <f t="shared" ca="1" si="418"/>
        <v>#N/A</v>
      </c>
      <c r="G1912" s="38" t="e">
        <f t="shared" si="419"/>
        <v>#N/A</v>
      </c>
      <c r="H1912" s="41" t="s">
        <v>350</v>
      </c>
      <c r="I1912" s="38" t="e">
        <f t="shared" si="420"/>
        <v>#N/A</v>
      </c>
      <c r="J1912" s="38" t="e">
        <f t="shared" si="421"/>
        <v>#N/A</v>
      </c>
      <c r="K1912" s="41" t="s">
        <v>348</v>
      </c>
      <c r="L1912" s="38">
        <f t="shared" si="422"/>
        <v>1.7500000000000002E-2</v>
      </c>
      <c r="M1912" s="38" t="e">
        <f t="shared" ca="1" si="423"/>
        <v>#N/A</v>
      </c>
      <c r="N1912" s="38" t="e">
        <f ca="1">VLOOKUP(B1912,$C$7:$T1910,13,FALSE)</f>
        <v>#N/A</v>
      </c>
      <c r="O1912" s="38" t="e">
        <f t="shared" ca="1" si="424"/>
        <v>#N/A</v>
      </c>
      <c r="P1912" s="38" t="e">
        <f t="shared" ca="1" si="425"/>
        <v>#N/A</v>
      </c>
      <c r="Q1912" s="38" t="e">
        <f t="shared" ca="1" si="426"/>
        <v>#N/A</v>
      </c>
      <c r="R1912" s="38">
        <f t="shared" si="427"/>
        <v>6000</v>
      </c>
      <c r="S1912" s="38" t="e">
        <f t="shared" ca="1" si="428"/>
        <v>#N/A</v>
      </c>
      <c r="T1912" s="38" t="e">
        <f t="shared" si="429"/>
        <v>#N/A</v>
      </c>
    </row>
    <row r="1913" spans="2:20" x14ac:dyDescent="0.25">
      <c r="B1913" s="38" t="e">
        <f t="shared" ca="1" si="416"/>
        <v>#N/A</v>
      </c>
      <c r="C1913" s="40">
        <f>Кабельный_журнал!P1879</f>
        <v>0</v>
      </c>
      <c r="D1913" s="38" t="e">
        <f t="shared" ca="1" si="417"/>
        <v>#N/A</v>
      </c>
      <c r="E1913" s="41" t="s">
        <v>351</v>
      </c>
      <c r="F1913" s="38" t="e">
        <f t="shared" ca="1" si="418"/>
        <v>#N/A</v>
      </c>
      <c r="G1913" s="38" t="e">
        <f t="shared" si="419"/>
        <v>#N/A</v>
      </c>
      <c r="H1913" s="41" t="s">
        <v>350</v>
      </c>
      <c r="I1913" s="38" t="e">
        <f t="shared" si="420"/>
        <v>#N/A</v>
      </c>
      <c r="J1913" s="38" t="e">
        <f t="shared" si="421"/>
        <v>#N/A</v>
      </c>
      <c r="K1913" s="41" t="s">
        <v>348</v>
      </c>
      <c r="L1913" s="38">
        <f t="shared" si="422"/>
        <v>1.7500000000000002E-2</v>
      </c>
      <c r="M1913" s="38" t="e">
        <f t="shared" ca="1" si="423"/>
        <v>#N/A</v>
      </c>
      <c r="N1913" s="38" t="e">
        <f ca="1">VLOOKUP(B1913,$C$7:$T1911,13,FALSE)</f>
        <v>#N/A</v>
      </c>
      <c r="O1913" s="38" t="e">
        <f t="shared" ca="1" si="424"/>
        <v>#N/A</v>
      </c>
      <c r="P1913" s="38" t="e">
        <f t="shared" ca="1" si="425"/>
        <v>#N/A</v>
      </c>
      <c r="Q1913" s="38" t="e">
        <f t="shared" ca="1" si="426"/>
        <v>#N/A</v>
      </c>
      <c r="R1913" s="38">
        <f t="shared" si="427"/>
        <v>6000</v>
      </c>
      <c r="S1913" s="38" t="e">
        <f t="shared" ca="1" si="428"/>
        <v>#N/A</v>
      </c>
      <c r="T1913" s="38" t="e">
        <f t="shared" si="429"/>
        <v>#N/A</v>
      </c>
    </row>
    <row r="1914" spans="2:20" x14ac:dyDescent="0.25">
      <c r="B1914" s="38" t="e">
        <f t="shared" ca="1" si="416"/>
        <v>#N/A</v>
      </c>
      <c r="C1914" s="40">
        <f>Кабельный_журнал!P1880</f>
        <v>0</v>
      </c>
      <c r="D1914" s="38" t="e">
        <f t="shared" ca="1" si="417"/>
        <v>#N/A</v>
      </c>
      <c r="E1914" s="41" t="s">
        <v>351</v>
      </c>
      <c r="F1914" s="38" t="e">
        <f t="shared" ca="1" si="418"/>
        <v>#N/A</v>
      </c>
      <c r="G1914" s="38" t="e">
        <f t="shared" si="419"/>
        <v>#N/A</v>
      </c>
      <c r="H1914" s="41" t="s">
        <v>350</v>
      </c>
      <c r="I1914" s="38" t="e">
        <f t="shared" si="420"/>
        <v>#N/A</v>
      </c>
      <c r="J1914" s="38" t="e">
        <f t="shared" si="421"/>
        <v>#N/A</v>
      </c>
      <c r="K1914" s="41" t="s">
        <v>348</v>
      </c>
      <c r="L1914" s="38">
        <f t="shared" si="422"/>
        <v>1.7500000000000002E-2</v>
      </c>
      <c r="M1914" s="38" t="e">
        <f t="shared" ca="1" si="423"/>
        <v>#N/A</v>
      </c>
      <c r="N1914" s="38" t="e">
        <f ca="1">VLOOKUP(B1914,$C$7:$T1912,13,FALSE)</f>
        <v>#N/A</v>
      </c>
      <c r="O1914" s="38" t="e">
        <f t="shared" ca="1" si="424"/>
        <v>#N/A</v>
      </c>
      <c r="P1914" s="38" t="e">
        <f t="shared" ca="1" si="425"/>
        <v>#N/A</v>
      </c>
      <c r="Q1914" s="38" t="e">
        <f t="shared" ca="1" si="426"/>
        <v>#N/A</v>
      </c>
      <c r="R1914" s="38">
        <f t="shared" si="427"/>
        <v>6000</v>
      </c>
      <c r="S1914" s="38" t="e">
        <f t="shared" ca="1" si="428"/>
        <v>#N/A</v>
      </c>
      <c r="T1914" s="38" t="e">
        <f t="shared" si="429"/>
        <v>#N/A</v>
      </c>
    </row>
    <row r="1915" spans="2:20" x14ac:dyDescent="0.25">
      <c r="B1915" s="38" t="e">
        <f t="shared" ca="1" si="416"/>
        <v>#N/A</v>
      </c>
      <c r="C1915" s="40">
        <f>Кабельный_журнал!P1881</f>
        <v>0</v>
      </c>
      <c r="D1915" s="38" t="e">
        <f t="shared" ca="1" si="417"/>
        <v>#N/A</v>
      </c>
      <c r="E1915" s="41" t="s">
        <v>351</v>
      </c>
      <c r="F1915" s="38" t="e">
        <f t="shared" ca="1" si="418"/>
        <v>#N/A</v>
      </c>
      <c r="G1915" s="38" t="e">
        <f t="shared" si="419"/>
        <v>#N/A</v>
      </c>
      <c r="H1915" s="41" t="s">
        <v>350</v>
      </c>
      <c r="I1915" s="38" t="e">
        <f t="shared" si="420"/>
        <v>#N/A</v>
      </c>
      <c r="J1915" s="38" t="e">
        <f t="shared" si="421"/>
        <v>#N/A</v>
      </c>
      <c r="K1915" s="41" t="s">
        <v>348</v>
      </c>
      <c r="L1915" s="38">
        <f t="shared" si="422"/>
        <v>1.7500000000000002E-2</v>
      </c>
      <c r="M1915" s="38" t="e">
        <f t="shared" ca="1" si="423"/>
        <v>#N/A</v>
      </c>
      <c r="N1915" s="38" t="e">
        <f ca="1">VLOOKUP(B1915,$C$7:$T1913,13,FALSE)</f>
        <v>#N/A</v>
      </c>
      <c r="O1915" s="38" t="e">
        <f t="shared" ca="1" si="424"/>
        <v>#N/A</v>
      </c>
      <c r="P1915" s="38" t="e">
        <f t="shared" ca="1" si="425"/>
        <v>#N/A</v>
      </c>
      <c r="Q1915" s="38" t="e">
        <f t="shared" ca="1" si="426"/>
        <v>#N/A</v>
      </c>
      <c r="R1915" s="38">
        <f t="shared" si="427"/>
        <v>6000</v>
      </c>
      <c r="S1915" s="38" t="e">
        <f t="shared" ca="1" si="428"/>
        <v>#N/A</v>
      </c>
      <c r="T1915" s="38" t="e">
        <f t="shared" si="429"/>
        <v>#N/A</v>
      </c>
    </row>
    <row r="1916" spans="2:20" x14ac:dyDescent="0.25">
      <c r="B1916" s="38" t="e">
        <f t="shared" ca="1" si="416"/>
        <v>#N/A</v>
      </c>
      <c r="C1916" s="40">
        <f>Кабельный_журнал!P1882</f>
        <v>0</v>
      </c>
      <c r="D1916" s="38" t="e">
        <f t="shared" ca="1" si="417"/>
        <v>#N/A</v>
      </c>
      <c r="E1916" s="41" t="s">
        <v>351</v>
      </c>
      <c r="F1916" s="38" t="e">
        <f t="shared" ca="1" si="418"/>
        <v>#N/A</v>
      </c>
      <c r="G1916" s="38" t="e">
        <f t="shared" si="419"/>
        <v>#N/A</v>
      </c>
      <c r="H1916" s="41" t="s">
        <v>350</v>
      </c>
      <c r="I1916" s="38" t="e">
        <f t="shared" si="420"/>
        <v>#N/A</v>
      </c>
      <c r="J1916" s="38" t="e">
        <f t="shared" si="421"/>
        <v>#N/A</v>
      </c>
      <c r="K1916" s="41" t="s">
        <v>348</v>
      </c>
      <c r="L1916" s="38">
        <f t="shared" si="422"/>
        <v>1.7500000000000002E-2</v>
      </c>
      <c r="M1916" s="38" t="e">
        <f t="shared" ca="1" si="423"/>
        <v>#N/A</v>
      </c>
      <c r="N1916" s="38" t="e">
        <f ca="1">VLOOKUP(B1916,$C$7:$T1914,13,FALSE)</f>
        <v>#N/A</v>
      </c>
      <c r="O1916" s="38" t="e">
        <f t="shared" ca="1" si="424"/>
        <v>#N/A</v>
      </c>
      <c r="P1916" s="38" t="e">
        <f t="shared" ca="1" si="425"/>
        <v>#N/A</v>
      </c>
      <c r="Q1916" s="38" t="e">
        <f t="shared" ca="1" si="426"/>
        <v>#N/A</v>
      </c>
      <c r="R1916" s="38">
        <f t="shared" si="427"/>
        <v>6000</v>
      </c>
      <c r="S1916" s="38" t="e">
        <f t="shared" ca="1" si="428"/>
        <v>#N/A</v>
      </c>
      <c r="T1916" s="38" t="e">
        <f t="shared" si="429"/>
        <v>#N/A</v>
      </c>
    </row>
    <row r="1917" spans="2:20" x14ac:dyDescent="0.25">
      <c r="B1917" s="38" t="e">
        <f t="shared" ca="1" si="416"/>
        <v>#N/A</v>
      </c>
      <c r="C1917" s="40">
        <f>Кабельный_журнал!P1883</f>
        <v>0</v>
      </c>
      <c r="D1917" s="38" t="e">
        <f t="shared" ca="1" si="417"/>
        <v>#N/A</v>
      </c>
      <c r="E1917" s="41" t="s">
        <v>351</v>
      </c>
      <c r="F1917" s="38" t="e">
        <f t="shared" ca="1" si="418"/>
        <v>#N/A</v>
      </c>
      <c r="G1917" s="38" t="e">
        <f t="shared" si="419"/>
        <v>#N/A</v>
      </c>
      <c r="H1917" s="41" t="s">
        <v>350</v>
      </c>
      <c r="I1917" s="38" t="e">
        <f t="shared" si="420"/>
        <v>#N/A</v>
      </c>
      <c r="J1917" s="38" t="e">
        <f t="shared" si="421"/>
        <v>#N/A</v>
      </c>
      <c r="K1917" s="41" t="s">
        <v>348</v>
      </c>
      <c r="L1917" s="38">
        <f t="shared" si="422"/>
        <v>1.7500000000000002E-2</v>
      </c>
      <c r="M1917" s="38" t="e">
        <f t="shared" ca="1" si="423"/>
        <v>#N/A</v>
      </c>
      <c r="N1917" s="38" t="e">
        <f ca="1">VLOOKUP(B1917,$C$7:$T1915,13,FALSE)</f>
        <v>#N/A</v>
      </c>
      <c r="O1917" s="38" t="e">
        <f t="shared" ca="1" si="424"/>
        <v>#N/A</v>
      </c>
      <c r="P1917" s="38" t="e">
        <f t="shared" ca="1" si="425"/>
        <v>#N/A</v>
      </c>
      <c r="Q1917" s="38" t="e">
        <f t="shared" ca="1" si="426"/>
        <v>#N/A</v>
      </c>
      <c r="R1917" s="38">
        <f t="shared" si="427"/>
        <v>6000</v>
      </c>
      <c r="S1917" s="38" t="e">
        <f t="shared" ca="1" si="428"/>
        <v>#N/A</v>
      </c>
      <c r="T1917" s="38" t="e">
        <f t="shared" si="429"/>
        <v>#N/A</v>
      </c>
    </row>
    <row r="1918" spans="2:20" x14ac:dyDescent="0.25">
      <c r="B1918" s="38" t="e">
        <f t="shared" ca="1" si="416"/>
        <v>#N/A</v>
      </c>
      <c r="C1918" s="40">
        <f>Кабельный_журнал!P1884</f>
        <v>0</v>
      </c>
      <c r="D1918" s="38" t="e">
        <f t="shared" ca="1" si="417"/>
        <v>#N/A</v>
      </c>
      <c r="E1918" s="41" t="s">
        <v>351</v>
      </c>
      <c r="F1918" s="38" t="e">
        <f t="shared" ca="1" si="418"/>
        <v>#N/A</v>
      </c>
      <c r="G1918" s="38" t="e">
        <f t="shared" si="419"/>
        <v>#N/A</v>
      </c>
      <c r="H1918" s="41" t="s">
        <v>350</v>
      </c>
      <c r="I1918" s="38" t="e">
        <f t="shared" si="420"/>
        <v>#N/A</v>
      </c>
      <c r="J1918" s="38" t="e">
        <f t="shared" si="421"/>
        <v>#N/A</v>
      </c>
      <c r="K1918" s="41" t="s">
        <v>348</v>
      </c>
      <c r="L1918" s="38">
        <f t="shared" si="422"/>
        <v>1.7500000000000002E-2</v>
      </c>
      <c r="M1918" s="38" t="e">
        <f t="shared" ca="1" si="423"/>
        <v>#N/A</v>
      </c>
      <c r="N1918" s="38" t="e">
        <f ca="1">VLOOKUP(B1918,$C$7:$T1916,13,FALSE)</f>
        <v>#N/A</v>
      </c>
      <c r="O1918" s="38" t="e">
        <f t="shared" ca="1" si="424"/>
        <v>#N/A</v>
      </c>
      <c r="P1918" s="38" t="e">
        <f t="shared" ca="1" si="425"/>
        <v>#N/A</v>
      </c>
      <c r="Q1918" s="38" t="e">
        <f t="shared" ca="1" si="426"/>
        <v>#N/A</v>
      </c>
      <c r="R1918" s="38">
        <f t="shared" si="427"/>
        <v>6000</v>
      </c>
      <c r="S1918" s="38" t="e">
        <f t="shared" ca="1" si="428"/>
        <v>#N/A</v>
      </c>
      <c r="T1918" s="38" t="e">
        <f t="shared" si="429"/>
        <v>#N/A</v>
      </c>
    </row>
    <row r="1919" spans="2:20" x14ac:dyDescent="0.25">
      <c r="B1919" s="38" t="e">
        <f t="shared" ca="1" si="416"/>
        <v>#N/A</v>
      </c>
      <c r="C1919" s="40">
        <f>Кабельный_журнал!P1885</f>
        <v>0</v>
      </c>
      <c r="D1919" s="38" t="e">
        <f t="shared" ca="1" si="417"/>
        <v>#N/A</v>
      </c>
      <c r="E1919" s="41" t="s">
        <v>351</v>
      </c>
      <c r="F1919" s="38" t="e">
        <f t="shared" ca="1" si="418"/>
        <v>#N/A</v>
      </c>
      <c r="G1919" s="38" t="e">
        <f t="shared" si="419"/>
        <v>#N/A</v>
      </c>
      <c r="H1919" s="41" t="s">
        <v>350</v>
      </c>
      <c r="I1919" s="38" t="e">
        <f t="shared" si="420"/>
        <v>#N/A</v>
      </c>
      <c r="J1919" s="38" t="e">
        <f t="shared" si="421"/>
        <v>#N/A</v>
      </c>
      <c r="K1919" s="41" t="s">
        <v>348</v>
      </c>
      <c r="L1919" s="38">
        <f t="shared" si="422"/>
        <v>1.7500000000000002E-2</v>
      </c>
      <c r="M1919" s="38" t="e">
        <f t="shared" ca="1" si="423"/>
        <v>#N/A</v>
      </c>
      <c r="N1919" s="38" t="e">
        <f ca="1">VLOOKUP(B1919,$C$7:$T1917,13,FALSE)</f>
        <v>#N/A</v>
      </c>
      <c r="O1919" s="38" t="e">
        <f t="shared" ca="1" si="424"/>
        <v>#N/A</v>
      </c>
      <c r="P1919" s="38" t="e">
        <f t="shared" ca="1" si="425"/>
        <v>#N/A</v>
      </c>
      <c r="Q1919" s="38" t="e">
        <f t="shared" ca="1" si="426"/>
        <v>#N/A</v>
      </c>
      <c r="R1919" s="38">
        <f t="shared" si="427"/>
        <v>6000</v>
      </c>
      <c r="S1919" s="38" t="e">
        <f t="shared" ca="1" si="428"/>
        <v>#N/A</v>
      </c>
      <c r="T1919" s="38" t="e">
        <f t="shared" si="429"/>
        <v>#N/A</v>
      </c>
    </row>
    <row r="1920" spans="2:20" x14ac:dyDescent="0.25">
      <c r="B1920" s="38" t="e">
        <f t="shared" ca="1" si="416"/>
        <v>#N/A</v>
      </c>
      <c r="C1920" s="40">
        <f>Кабельный_журнал!P1886</f>
        <v>0</v>
      </c>
      <c r="D1920" s="38" t="e">
        <f t="shared" ca="1" si="417"/>
        <v>#N/A</v>
      </c>
      <c r="E1920" s="41" t="s">
        <v>351</v>
      </c>
      <c r="F1920" s="38" t="e">
        <f t="shared" ca="1" si="418"/>
        <v>#N/A</v>
      </c>
      <c r="G1920" s="38" t="e">
        <f t="shared" si="419"/>
        <v>#N/A</v>
      </c>
      <c r="H1920" s="41" t="s">
        <v>350</v>
      </c>
      <c r="I1920" s="38" t="e">
        <f t="shared" si="420"/>
        <v>#N/A</v>
      </c>
      <c r="J1920" s="38" t="e">
        <f t="shared" si="421"/>
        <v>#N/A</v>
      </c>
      <c r="K1920" s="41" t="s">
        <v>348</v>
      </c>
      <c r="L1920" s="38">
        <f t="shared" si="422"/>
        <v>1.7500000000000002E-2</v>
      </c>
      <c r="M1920" s="38" t="e">
        <f t="shared" ca="1" si="423"/>
        <v>#N/A</v>
      </c>
      <c r="N1920" s="38" t="e">
        <f ca="1">VLOOKUP(B1920,$C$7:$T1918,13,FALSE)</f>
        <v>#N/A</v>
      </c>
      <c r="O1920" s="38" t="e">
        <f t="shared" ca="1" si="424"/>
        <v>#N/A</v>
      </c>
      <c r="P1920" s="38" t="e">
        <f t="shared" ca="1" si="425"/>
        <v>#N/A</v>
      </c>
      <c r="Q1920" s="38" t="e">
        <f t="shared" ca="1" si="426"/>
        <v>#N/A</v>
      </c>
      <c r="R1920" s="38">
        <f t="shared" si="427"/>
        <v>6000</v>
      </c>
      <c r="S1920" s="38" t="e">
        <f t="shared" ca="1" si="428"/>
        <v>#N/A</v>
      </c>
      <c r="T1920" s="38" t="e">
        <f t="shared" si="429"/>
        <v>#N/A</v>
      </c>
    </row>
    <row r="1921" spans="2:20" x14ac:dyDescent="0.25">
      <c r="B1921" s="38" t="e">
        <f t="shared" ca="1" si="416"/>
        <v>#N/A</v>
      </c>
      <c r="C1921" s="40">
        <f>Кабельный_журнал!P1887</f>
        <v>0</v>
      </c>
      <c r="D1921" s="38" t="e">
        <f t="shared" ca="1" si="417"/>
        <v>#N/A</v>
      </c>
      <c r="E1921" s="41" t="s">
        <v>351</v>
      </c>
      <c r="F1921" s="38" t="e">
        <f t="shared" ca="1" si="418"/>
        <v>#N/A</v>
      </c>
      <c r="G1921" s="38" t="e">
        <f t="shared" si="419"/>
        <v>#N/A</v>
      </c>
      <c r="H1921" s="41" t="s">
        <v>350</v>
      </c>
      <c r="I1921" s="38" t="e">
        <f t="shared" si="420"/>
        <v>#N/A</v>
      </c>
      <c r="J1921" s="38" t="e">
        <f t="shared" si="421"/>
        <v>#N/A</v>
      </c>
      <c r="K1921" s="41" t="s">
        <v>348</v>
      </c>
      <c r="L1921" s="38">
        <f t="shared" si="422"/>
        <v>1.7500000000000002E-2</v>
      </c>
      <c r="M1921" s="38" t="e">
        <f t="shared" ca="1" si="423"/>
        <v>#N/A</v>
      </c>
      <c r="N1921" s="38" t="e">
        <f ca="1">VLOOKUP(B1921,$C$7:$T1919,13,FALSE)</f>
        <v>#N/A</v>
      </c>
      <c r="O1921" s="38" t="e">
        <f t="shared" ca="1" si="424"/>
        <v>#N/A</v>
      </c>
      <c r="P1921" s="38" t="e">
        <f t="shared" ca="1" si="425"/>
        <v>#N/A</v>
      </c>
      <c r="Q1921" s="38" t="e">
        <f t="shared" ca="1" si="426"/>
        <v>#N/A</v>
      </c>
      <c r="R1921" s="38">
        <f t="shared" si="427"/>
        <v>6000</v>
      </c>
      <c r="S1921" s="38" t="e">
        <f t="shared" ca="1" si="428"/>
        <v>#N/A</v>
      </c>
      <c r="T1921" s="38" t="e">
        <f t="shared" si="429"/>
        <v>#N/A</v>
      </c>
    </row>
    <row r="1922" spans="2:20" x14ac:dyDescent="0.25">
      <c r="B1922" s="38" t="e">
        <f t="shared" ca="1" si="416"/>
        <v>#N/A</v>
      </c>
      <c r="C1922" s="40">
        <f>Кабельный_журнал!P1888</f>
        <v>0</v>
      </c>
      <c r="D1922" s="38" t="e">
        <f t="shared" ca="1" si="417"/>
        <v>#N/A</v>
      </c>
      <c r="E1922" s="41" t="s">
        <v>351</v>
      </c>
      <c r="F1922" s="38" t="e">
        <f t="shared" ca="1" si="418"/>
        <v>#N/A</v>
      </c>
      <c r="G1922" s="38" t="e">
        <f t="shared" si="419"/>
        <v>#N/A</v>
      </c>
      <c r="H1922" s="41" t="s">
        <v>350</v>
      </c>
      <c r="I1922" s="38" t="e">
        <f t="shared" si="420"/>
        <v>#N/A</v>
      </c>
      <c r="J1922" s="38" t="e">
        <f t="shared" si="421"/>
        <v>#N/A</v>
      </c>
      <c r="K1922" s="41" t="s">
        <v>348</v>
      </c>
      <c r="L1922" s="38">
        <f t="shared" si="422"/>
        <v>1.7500000000000002E-2</v>
      </c>
      <c r="M1922" s="38" t="e">
        <f t="shared" ca="1" si="423"/>
        <v>#N/A</v>
      </c>
      <c r="N1922" s="38" t="e">
        <f ca="1">VLOOKUP(B1922,$C$7:$T1920,13,FALSE)</f>
        <v>#N/A</v>
      </c>
      <c r="O1922" s="38" t="e">
        <f t="shared" ca="1" si="424"/>
        <v>#N/A</v>
      </c>
      <c r="P1922" s="38" t="e">
        <f t="shared" ca="1" si="425"/>
        <v>#N/A</v>
      </c>
      <c r="Q1922" s="38" t="e">
        <f t="shared" ca="1" si="426"/>
        <v>#N/A</v>
      </c>
      <c r="R1922" s="38">
        <f t="shared" si="427"/>
        <v>6000</v>
      </c>
      <c r="S1922" s="38" t="e">
        <f t="shared" ca="1" si="428"/>
        <v>#N/A</v>
      </c>
      <c r="T1922" s="38" t="e">
        <f t="shared" si="429"/>
        <v>#N/A</v>
      </c>
    </row>
    <row r="1923" spans="2:20" x14ac:dyDescent="0.25">
      <c r="B1923" s="38" t="e">
        <f t="shared" ca="1" si="416"/>
        <v>#N/A</v>
      </c>
      <c r="C1923" s="40">
        <f>Кабельный_журнал!P1889</f>
        <v>0</v>
      </c>
      <c r="D1923" s="38" t="e">
        <f t="shared" ca="1" si="417"/>
        <v>#N/A</v>
      </c>
      <c r="E1923" s="41" t="s">
        <v>351</v>
      </c>
      <c r="F1923" s="38" t="e">
        <f t="shared" ca="1" si="418"/>
        <v>#N/A</v>
      </c>
      <c r="G1923" s="38" t="e">
        <f t="shared" si="419"/>
        <v>#N/A</v>
      </c>
      <c r="H1923" s="41" t="s">
        <v>350</v>
      </c>
      <c r="I1923" s="38" t="e">
        <f t="shared" si="420"/>
        <v>#N/A</v>
      </c>
      <c r="J1923" s="38" t="e">
        <f t="shared" si="421"/>
        <v>#N/A</v>
      </c>
      <c r="K1923" s="41" t="s">
        <v>348</v>
      </c>
      <c r="L1923" s="38">
        <f t="shared" si="422"/>
        <v>1.7500000000000002E-2</v>
      </c>
      <c r="M1923" s="38" t="e">
        <f t="shared" ca="1" si="423"/>
        <v>#N/A</v>
      </c>
      <c r="N1923" s="38" t="e">
        <f ca="1">VLOOKUP(B1923,$C$7:$T1921,13,FALSE)</f>
        <v>#N/A</v>
      </c>
      <c r="O1923" s="38" t="e">
        <f t="shared" ca="1" si="424"/>
        <v>#N/A</v>
      </c>
      <c r="P1923" s="38" t="e">
        <f t="shared" ca="1" si="425"/>
        <v>#N/A</v>
      </c>
      <c r="Q1923" s="38" t="e">
        <f t="shared" ca="1" si="426"/>
        <v>#N/A</v>
      </c>
      <c r="R1923" s="38">
        <f t="shared" si="427"/>
        <v>6000</v>
      </c>
      <c r="S1923" s="38" t="e">
        <f t="shared" ca="1" si="428"/>
        <v>#N/A</v>
      </c>
      <c r="T1923" s="38" t="e">
        <f t="shared" si="429"/>
        <v>#N/A</v>
      </c>
    </row>
    <row r="1924" spans="2:20" x14ac:dyDescent="0.25">
      <c r="B1924" s="38" t="e">
        <f t="shared" ca="1" si="416"/>
        <v>#N/A</v>
      </c>
      <c r="C1924" s="40">
        <f>Кабельный_журнал!P1890</f>
        <v>0</v>
      </c>
      <c r="D1924" s="38" t="e">
        <f t="shared" ca="1" si="417"/>
        <v>#N/A</v>
      </c>
      <c r="E1924" s="41" t="s">
        <v>351</v>
      </c>
      <c r="F1924" s="38" t="e">
        <f t="shared" ca="1" si="418"/>
        <v>#N/A</v>
      </c>
      <c r="G1924" s="38" t="e">
        <f t="shared" si="419"/>
        <v>#N/A</v>
      </c>
      <c r="H1924" s="41" t="s">
        <v>350</v>
      </c>
      <c r="I1924" s="38" t="e">
        <f t="shared" si="420"/>
        <v>#N/A</v>
      </c>
      <c r="J1924" s="38" t="e">
        <f t="shared" si="421"/>
        <v>#N/A</v>
      </c>
      <c r="K1924" s="41" t="s">
        <v>348</v>
      </c>
      <c r="L1924" s="38">
        <f t="shared" si="422"/>
        <v>1.7500000000000002E-2</v>
      </c>
      <c r="M1924" s="38" t="e">
        <f t="shared" ca="1" si="423"/>
        <v>#N/A</v>
      </c>
      <c r="N1924" s="38" t="e">
        <f ca="1">VLOOKUP(B1924,$C$7:$T1922,13,FALSE)</f>
        <v>#N/A</v>
      </c>
      <c r="O1924" s="38" t="e">
        <f t="shared" ca="1" si="424"/>
        <v>#N/A</v>
      </c>
      <c r="P1924" s="38" t="e">
        <f t="shared" ca="1" si="425"/>
        <v>#N/A</v>
      </c>
      <c r="Q1924" s="38" t="e">
        <f t="shared" ca="1" si="426"/>
        <v>#N/A</v>
      </c>
      <c r="R1924" s="38">
        <f t="shared" si="427"/>
        <v>6000</v>
      </c>
      <c r="S1924" s="38" t="e">
        <f t="shared" ca="1" si="428"/>
        <v>#N/A</v>
      </c>
      <c r="T1924" s="38" t="e">
        <f t="shared" si="429"/>
        <v>#N/A</v>
      </c>
    </row>
    <row r="1925" spans="2:20" x14ac:dyDescent="0.25">
      <c r="B1925" s="38" t="e">
        <f t="shared" ca="1" si="416"/>
        <v>#N/A</v>
      </c>
      <c r="C1925" s="40">
        <f>Кабельный_журнал!P1891</f>
        <v>0</v>
      </c>
      <c r="D1925" s="38" t="e">
        <f t="shared" ca="1" si="417"/>
        <v>#N/A</v>
      </c>
      <c r="E1925" s="41" t="s">
        <v>351</v>
      </c>
      <c r="F1925" s="38" t="e">
        <f t="shared" ca="1" si="418"/>
        <v>#N/A</v>
      </c>
      <c r="G1925" s="38" t="e">
        <f t="shared" si="419"/>
        <v>#N/A</v>
      </c>
      <c r="H1925" s="41" t="s">
        <v>350</v>
      </c>
      <c r="I1925" s="38" t="e">
        <f t="shared" si="420"/>
        <v>#N/A</v>
      </c>
      <c r="J1925" s="38" t="e">
        <f t="shared" si="421"/>
        <v>#N/A</v>
      </c>
      <c r="K1925" s="41" t="s">
        <v>348</v>
      </c>
      <c r="L1925" s="38">
        <f t="shared" si="422"/>
        <v>1.7500000000000002E-2</v>
      </c>
      <c r="M1925" s="38" t="e">
        <f t="shared" ca="1" si="423"/>
        <v>#N/A</v>
      </c>
      <c r="N1925" s="38" t="e">
        <f ca="1">VLOOKUP(B1925,$C$7:$T1923,13,FALSE)</f>
        <v>#N/A</v>
      </c>
      <c r="O1925" s="38" t="e">
        <f t="shared" ca="1" si="424"/>
        <v>#N/A</v>
      </c>
      <c r="P1925" s="38" t="e">
        <f t="shared" ca="1" si="425"/>
        <v>#N/A</v>
      </c>
      <c r="Q1925" s="38" t="e">
        <f t="shared" ca="1" si="426"/>
        <v>#N/A</v>
      </c>
      <c r="R1925" s="38">
        <f t="shared" si="427"/>
        <v>6000</v>
      </c>
      <c r="S1925" s="38" t="e">
        <f t="shared" ca="1" si="428"/>
        <v>#N/A</v>
      </c>
      <c r="T1925" s="38" t="e">
        <f t="shared" si="429"/>
        <v>#N/A</v>
      </c>
    </row>
    <row r="1926" spans="2:20" x14ac:dyDescent="0.25">
      <c r="B1926" s="38" t="e">
        <f t="shared" ca="1" si="416"/>
        <v>#N/A</v>
      </c>
      <c r="C1926" s="40">
        <f>Кабельный_журнал!P1892</f>
        <v>0</v>
      </c>
      <c r="D1926" s="38" t="e">
        <f t="shared" ca="1" si="417"/>
        <v>#N/A</v>
      </c>
      <c r="E1926" s="41" t="s">
        <v>351</v>
      </c>
      <c r="F1926" s="38" t="e">
        <f t="shared" ca="1" si="418"/>
        <v>#N/A</v>
      </c>
      <c r="G1926" s="38" t="e">
        <f t="shared" si="419"/>
        <v>#N/A</v>
      </c>
      <c r="H1926" s="41" t="s">
        <v>350</v>
      </c>
      <c r="I1926" s="38" t="e">
        <f t="shared" si="420"/>
        <v>#N/A</v>
      </c>
      <c r="J1926" s="38" t="e">
        <f t="shared" si="421"/>
        <v>#N/A</v>
      </c>
      <c r="K1926" s="41" t="s">
        <v>348</v>
      </c>
      <c r="L1926" s="38">
        <f t="shared" si="422"/>
        <v>1.7500000000000002E-2</v>
      </c>
      <c r="M1926" s="38" t="e">
        <f t="shared" ca="1" si="423"/>
        <v>#N/A</v>
      </c>
      <c r="N1926" s="38" t="e">
        <f ca="1">VLOOKUP(B1926,$C$7:$T1924,13,FALSE)</f>
        <v>#N/A</v>
      </c>
      <c r="O1926" s="38" t="e">
        <f t="shared" ca="1" si="424"/>
        <v>#N/A</v>
      </c>
      <c r="P1926" s="38" t="e">
        <f t="shared" ca="1" si="425"/>
        <v>#N/A</v>
      </c>
      <c r="Q1926" s="38" t="e">
        <f t="shared" ca="1" si="426"/>
        <v>#N/A</v>
      </c>
      <c r="R1926" s="38">
        <f t="shared" si="427"/>
        <v>6000</v>
      </c>
      <c r="S1926" s="38" t="e">
        <f t="shared" ca="1" si="428"/>
        <v>#N/A</v>
      </c>
      <c r="T1926" s="38" t="e">
        <f t="shared" si="429"/>
        <v>#N/A</v>
      </c>
    </row>
    <row r="1927" spans="2:20" x14ac:dyDescent="0.25">
      <c r="B1927" s="38" t="e">
        <f t="shared" ca="1" si="416"/>
        <v>#N/A</v>
      </c>
      <c r="C1927" s="40">
        <f>Кабельный_журнал!P1893</f>
        <v>0</v>
      </c>
      <c r="D1927" s="38" t="e">
        <f t="shared" ca="1" si="417"/>
        <v>#N/A</v>
      </c>
      <c r="E1927" s="41" t="s">
        <v>351</v>
      </c>
      <c r="F1927" s="38" t="e">
        <f t="shared" ca="1" si="418"/>
        <v>#N/A</v>
      </c>
      <c r="G1927" s="38" t="e">
        <f t="shared" si="419"/>
        <v>#N/A</v>
      </c>
      <c r="H1927" s="41" t="s">
        <v>350</v>
      </c>
      <c r="I1927" s="38" t="e">
        <f t="shared" si="420"/>
        <v>#N/A</v>
      </c>
      <c r="J1927" s="38" t="e">
        <f t="shared" si="421"/>
        <v>#N/A</v>
      </c>
      <c r="K1927" s="41" t="s">
        <v>348</v>
      </c>
      <c r="L1927" s="38">
        <f t="shared" si="422"/>
        <v>1.7500000000000002E-2</v>
      </c>
      <c r="M1927" s="38" t="e">
        <f t="shared" ca="1" si="423"/>
        <v>#N/A</v>
      </c>
      <c r="N1927" s="38" t="e">
        <f ca="1">VLOOKUP(B1927,$C$7:$T1925,13,FALSE)</f>
        <v>#N/A</v>
      </c>
      <c r="O1927" s="38" t="e">
        <f t="shared" ca="1" si="424"/>
        <v>#N/A</v>
      </c>
      <c r="P1927" s="38" t="e">
        <f t="shared" ca="1" si="425"/>
        <v>#N/A</v>
      </c>
      <c r="Q1927" s="38" t="e">
        <f t="shared" ca="1" si="426"/>
        <v>#N/A</v>
      </c>
      <c r="R1927" s="38">
        <f t="shared" si="427"/>
        <v>6000</v>
      </c>
      <c r="S1927" s="38" t="e">
        <f t="shared" ca="1" si="428"/>
        <v>#N/A</v>
      </c>
      <c r="T1927" s="38" t="e">
        <f t="shared" si="429"/>
        <v>#N/A</v>
      </c>
    </row>
    <row r="1928" spans="2:20" x14ac:dyDescent="0.25">
      <c r="B1928" s="38" t="e">
        <f t="shared" ca="1" si="416"/>
        <v>#N/A</v>
      </c>
      <c r="C1928" s="40">
        <f>Кабельный_журнал!P1894</f>
        <v>0</v>
      </c>
      <c r="D1928" s="38" t="e">
        <f t="shared" ca="1" si="417"/>
        <v>#N/A</v>
      </c>
      <c r="E1928" s="41" t="s">
        <v>351</v>
      </c>
      <c r="F1928" s="38" t="e">
        <f t="shared" ca="1" si="418"/>
        <v>#N/A</v>
      </c>
      <c r="G1928" s="38" t="e">
        <f t="shared" si="419"/>
        <v>#N/A</v>
      </c>
      <c r="H1928" s="41" t="s">
        <v>350</v>
      </c>
      <c r="I1928" s="38" t="e">
        <f t="shared" si="420"/>
        <v>#N/A</v>
      </c>
      <c r="J1928" s="38" t="e">
        <f t="shared" si="421"/>
        <v>#N/A</v>
      </c>
      <c r="K1928" s="41" t="s">
        <v>348</v>
      </c>
      <c r="L1928" s="38">
        <f t="shared" si="422"/>
        <v>1.7500000000000002E-2</v>
      </c>
      <c r="M1928" s="38" t="e">
        <f t="shared" ca="1" si="423"/>
        <v>#N/A</v>
      </c>
      <c r="N1928" s="38" t="e">
        <f ca="1">VLOOKUP(B1928,$C$7:$T1926,13,FALSE)</f>
        <v>#N/A</v>
      </c>
      <c r="O1928" s="38" t="e">
        <f t="shared" ca="1" si="424"/>
        <v>#N/A</v>
      </c>
      <c r="P1928" s="38" t="e">
        <f t="shared" ca="1" si="425"/>
        <v>#N/A</v>
      </c>
      <c r="Q1928" s="38" t="e">
        <f t="shared" ca="1" si="426"/>
        <v>#N/A</v>
      </c>
      <c r="R1928" s="38">
        <f t="shared" si="427"/>
        <v>6000</v>
      </c>
      <c r="S1928" s="38" t="e">
        <f t="shared" ca="1" si="428"/>
        <v>#N/A</v>
      </c>
      <c r="T1928" s="38" t="e">
        <f t="shared" si="429"/>
        <v>#N/A</v>
      </c>
    </row>
    <row r="1929" spans="2:20" x14ac:dyDescent="0.25">
      <c r="B1929" s="38" t="e">
        <f t="shared" ca="1" si="416"/>
        <v>#N/A</v>
      </c>
      <c r="C1929" s="40">
        <f>Кабельный_журнал!P1895</f>
        <v>0</v>
      </c>
      <c r="D1929" s="38" t="e">
        <f t="shared" ca="1" si="417"/>
        <v>#N/A</v>
      </c>
      <c r="E1929" s="41" t="s">
        <v>351</v>
      </c>
      <c r="F1929" s="38" t="e">
        <f t="shared" ca="1" si="418"/>
        <v>#N/A</v>
      </c>
      <c r="G1929" s="38" t="e">
        <f t="shared" si="419"/>
        <v>#N/A</v>
      </c>
      <c r="H1929" s="41" t="s">
        <v>350</v>
      </c>
      <c r="I1929" s="38" t="e">
        <f t="shared" si="420"/>
        <v>#N/A</v>
      </c>
      <c r="J1929" s="38" t="e">
        <f t="shared" si="421"/>
        <v>#N/A</v>
      </c>
      <c r="K1929" s="41" t="s">
        <v>348</v>
      </c>
      <c r="L1929" s="38">
        <f t="shared" si="422"/>
        <v>1.7500000000000002E-2</v>
      </c>
      <c r="M1929" s="38" t="e">
        <f t="shared" ca="1" si="423"/>
        <v>#N/A</v>
      </c>
      <c r="N1929" s="38" t="e">
        <f ca="1">VLOOKUP(B1929,$C$7:$T1927,13,FALSE)</f>
        <v>#N/A</v>
      </c>
      <c r="O1929" s="38" t="e">
        <f t="shared" ca="1" si="424"/>
        <v>#N/A</v>
      </c>
      <c r="P1929" s="38" t="e">
        <f t="shared" ca="1" si="425"/>
        <v>#N/A</v>
      </c>
      <c r="Q1929" s="38" t="e">
        <f t="shared" ca="1" si="426"/>
        <v>#N/A</v>
      </c>
      <c r="R1929" s="38">
        <f t="shared" si="427"/>
        <v>6000</v>
      </c>
      <c r="S1929" s="38" t="e">
        <f t="shared" ca="1" si="428"/>
        <v>#N/A</v>
      </c>
      <c r="T1929" s="38" t="e">
        <f t="shared" si="429"/>
        <v>#N/A</v>
      </c>
    </row>
    <row r="1930" spans="2:20" x14ac:dyDescent="0.25">
      <c r="B1930" s="38" t="e">
        <f t="shared" ca="1" si="416"/>
        <v>#N/A</v>
      </c>
      <c r="C1930" s="40">
        <f>Кабельный_журнал!P1896</f>
        <v>0</v>
      </c>
      <c r="D1930" s="38" t="e">
        <f t="shared" ca="1" si="417"/>
        <v>#N/A</v>
      </c>
      <c r="E1930" s="41" t="s">
        <v>351</v>
      </c>
      <c r="F1930" s="38" t="e">
        <f t="shared" ca="1" si="418"/>
        <v>#N/A</v>
      </c>
      <c r="G1930" s="38" t="e">
        <f t="shared" si="419"/>
        <v>#N/A</v>
      </c>
      <c r="H1930" s="41" t="s">
        <v>350</v>
      </c>
      <c r="I1930" s="38" t="e">
        <f t="shared" si="420"/>
        <v>#N/A</v>
      </c>
      <c r="J1930" s="38" t="e">
        <f t="shared" si="421"/>
        <v>#N/A</v>
      </c>
      <c r="K1930" s="41" t="s">
        <v>348</v>
      </c>
      <c r="L1930" s="38">
        <f t="shared" si="422"/>
        <v>1.7500000000000002E-2</v>
      </c>
      <c r="M1930" s="38" t="e">
        <f t="shared" ca="1" si="423"/>
        <v>#N/A</v>
      </c>
      <c r="N1930" s="38" t="e">
        <f ca="1">VLOOKUP(B1930,$C$7:$T1928,13,FALSE)</f>
        <v>#N/A</v>
      </c>
      <c r="O1930" s="38" t="e">
        <f t="shared" ca="1" si="424"/>
        <v>#N/A</v>
      </c>
      <c r="P1930" s="38" t="e">
        <f t="shared" ca="1" si="425"/>
        <v>#N/A</v>
      </c>
      <c r="Q1930" s="38" t="e">
        <f t="shared" ca="1" si="426"/>
        <v>#N/A</v>
      </c>
      <c r="R1930" s="38">
        <f t="shared" si="427"/>
        <v>6000</v>
      </c>
      <c r="S1930" s="38" t="e">
        <f t="shared" ca="1" si="428"/>
        <v>#N/A</v>
      </c>
      <c r="T1930" s="38" t="e">
        <f t="shared" si="429"/>
        <v>#N/A</v>
      </c>
    </row>
    <row r="1931" spans="2:20" x14ac:dyDescent="0.25">
      <c r="B1931" s="38" t="e">
        <f t="shared" ca="1" si="416"/>
        <v>#N/A</v>
      </c>
      <c r="C1931" s="40">
        <f>Кабельный_журнал!P1897</f>
        <v>0</v>
      </c>
      <c r="D1931" s="38" t="e">
        <f t="shared" ca="1" si="417"/>
        <v>#N/A</v>
      </c>
      <c r="E1931" s="41" t="s">
        <v>351</v>
      </c>
      <c r="F1931" s="38" t="e">
        <f t="shared" ca="1" si="418"/>
        <v>#N/A</v>
      </c>
      <c r="G1931" s="38" t="e">
        <f t="shared" si="419"/>
        <v>#N/A</v>
      </c>
      <c r="H1931" s="41" t="s">
        <v>350</v>
      </c>
      <c r="I1931" s="38" t="e">
        <f t="shared" si="420"/>
        <v>#N/A</v>
      </c>
      <c r="J1931" s="38" t="e">
        <f t="shared" si="421"/>
        <v>#N/A</v>
      </c>
      <c r="K1931" s="41" t="s">
        <v>348</v>
      </c>
      <c r="L1931" s="38">
        <f t="shared" si="422"/>
        <v>1.7500000000000002E-2</v>
      </c>
      <c r="M1931" s="38" t="e">
        <f t="shared" ca="1" si="423"/>
        <v>#N/A</v>
      </c>
      <c r="N1931" s="38" t="e">
        <f ca="1">VLOOKUP(B1931,$C$7:$T1929,13,FALSE)</f>
        <v>#N/A</v>
      </c>
      <c r="O1931" s="38" t="e">
        <f t="shared" ca="1" si="424"/>
        <v>#N/A</v>
      </c>
      <c r="P1931" s="38" t="e">
        <f t="shared" ca="1" si="425"/>
        <v>#N/A</v>
      </c>
      <c r="Q1931" s="38" t="e">
        <f t="shared" ca="1" si="426"/>
        <v>#N/A</v>
      </c>
      <c r="R1931" s="38">
        <f t="shared" si="427"/>
        <v>6000</v>
      </c>
      <c r="S1931" s="38" t="e">
        <f t="shared" ca="1" si="428"/>
        <v>#N/A</v>
      </c>
      <c r="T1931" s="38" t="e">
        <f t="shared" si="429"/>
        <v>#N/A</v>
      </c>
    </row>
    <row r="1932" spans="2:20" x14ac:dyDescent="0.25">
      <c r="B1932" s="38" t="e">
        <f t="shared" ca="1" si="416"/>
        <v>#N/A</v>
      </c>
      <c r="C1932" s="40">
        <f>Кабельный_журнал!P1898</f>
        <v>0</v>
      </c>
      <c r="D1932" s="38" t="e">
        <f t="shared" ca="1" si="417"/>
        <v>#N/A</v>
      </c>
      <c r="E1932" s="41" t="s">
        <v>351</v>
      </c>
      <c r="F1932" s="38" t="e">
        <f t="shared" ca="1" si="418"/>
        <v>#N/A</v>
      </c>
      <c r="G1932" s="38" t="e">
        <f t="shared" si="419"/>
        <v>#N/A</v>
      </c>
      <c r="H1932" s="41" t="s">
        <v>350</v>
      </c>
      <c r="I1932" s="38" t="e">
        <f t="shared" si="420"/>
        <v>#N/A</v>
      </c>
      <c r="J1932" s="38" t="e">
        <f t="shared" si="421"/>
        <v>#N/A</v>
      </c>
      <c r="K1932" s="41" t="s">
        <v>348</v>
      </c>
      <c r="L1932" s="38">
        <f t="shared" si="422"/>
        <v>1.7500000000000002E-2</v>
      </c>
      <c r="M1932" s="38" t="e">
        <f t="shared" ca="1" si="423"/>
        <v>#N/A</v>
      </c>
      <c r="N1932" s="38" t="e">
        <f ca="1">VLOOKUP(B1932,$C$7:$T1930,13,FALSE)</f>
        <v>#N/A</v>
      </c>
      <c r="O1932" s="38" t="e">
        <f t="shared" ca="1" si="424"/>
        <v>#N/A</v>
      </c>
      <c r="P1932" s="38" t="e">
        <f t="shared" ca="1" si="425"/>
        <v>#N/A</v>
      </c>
      <c r="Q1932" s="38" t="e">
        <f t="shared" ca="1" si="426"/>
        <v>#N/A</v>
      </c>
      <c r="R1932" s="38">
        <f t="shared" si="427"/>
        <v>6000</v>
      </c>
      <c r="S1932" s="38" t="e">
        <f t="shared" ca="1" si="428"/>
        <v>#N/A</v>
      </c>
      <c r="T1932" s="38" t="e">
        <f t="shared" si="429"/>
        <v>#N/A</v>
      </c>
    </row>
    <row r="1933" spans="2:20" x14ac:dyDescent="0.25">
      <c r="B1933" s="38" t="e">
        <f t="shared" ca="1" si="416"/>
        <v>#N/A</v>
      </c>
      <c r="C1933" s="40">
        <f>Кабельный_журнал!P1899</f>
        <v>0</v>
      </c>
      <c r="D1933" s="38" t="e">
        <f t="shared" ca="1" si="417"/>
        <v>#N/A</v>
      </c>
      <c r="E1933" s="41" t="s">
        <v>351</v>
      </c>
      <c r="F1933" s="38" t="e">
        <f t="shared" ca="1" si="418"/>
        <v>#N/A</v>
      </c>
      <c r="G1933" s="38" t="e">
        <f t="shared" si="419"/>
        <v>#N/A</v>
      </c>
      <c r="H1933" s="41" t="s">
        <v>350</v>
      </c>
      <c r="I1933" s="38" t="e">
        <f t="shared" si="420"/>
        <v>#N/A</v>
      </c>
      <c r="J1933" s="38" t="e">
        <f t="shared" si="421"/>
        <v>#N/A</v>
      </c>
      <c r="K1933" s="41" t="s">
        <v>348</v>
      </c>
      <c r="L1933" s="38">
        <f t="shared" si="422"/>
        <v>1.7500000000000002E-2</v>
      </c>
      <c r="M1933" s="38" t="e">
        <f t="shared" ca="1" si="423"/>
        <v>#N/A</v>
      </c>
      <c r="N1933" s="38" t="e">
        <f ca="1">VLOOKUP(B1933,$C$7:$T1931,13,FALSE)</f>
        <v>#N/A</v>
      </c>
      <c r="O1933" s="38" t="e">
        <f t="shared" ca="1" si="424"/>
        <v>#N/A</v>
      </c>
      <c r="P1933" s="38" t="e">
        <f t="shared" ca="1" si="425"/>
        <v>#N/A</v>
      </c>
      <c r="Q1933" s="38" t="e">
        <f t="shared" ca="1" si="426"/>
        <v>#N/A</v>
      </c>
      <c r="R1933" s="38">
        <f t="shared" si="427"/>
        <v>6000</v>
      </c>
      <c r="S1933" s="38" t="e">
        <f t="shared" ca="1" si="428"/>
        <v>#N/A</v>
      </c>
      <c r="T1933" s="38" t="e">
        <f t="shared" si="429"/>
        <v>#N/A</v>
      </c>
    </row>
    <row r="1934" spans="2:20" x14ac:dyDescent="0.25">
      <c r="B1934" s="38" t="e">
        <f t="shared" ca="1" si="416"/>
        <v>#N/A</v>
      </c>
      <c r="C1934" s="40">
        <f>Кабельный_журнал!P1900</f>
        <v>0</v>
      </c>
      <c r="D1934" s="38" t="e">
        <f t="shared" ca="1" si="417"/>
        <v>#N/A</v>
      </c>
      <c r="E1934" s="41" t="s">
        <v>351</v>
      </c>
      <c r="F1934" s="38" t="e">
        <f t="shared" ca="1" si="418"/>
        <v>#N/A</v>
      </c>
      <c r="G1934" s="38" t="e">
        <f t="shared" si="419"/>
        <v>#N/A</v>
      </c>
      <c r="H1934" s="41" t="s">
        <v>350</v>
      </c>
      <c r="I1934" s="38" t="e">
        <f t="shared" si="420"/>
        <v>#N/A</v>
      </c>
      <c r="J1934" s="38" t="e">
        <f t="shared" si="421"/>
        <v>#N/A</v>
      </c>
      <c r="K1934" s="41" t="s">
        <v>348</v>
      </c>
      <c r="L1934" s="38">
        <f t="shared" si="422"/>
        <v>1.7500000000000002E-2</v>
      </c>
      <c r="M1934" s="38" t="e">
        <f t="shared" ca="1" si="423"/>
        <v>#N/A</v>
      </c>
      <c r="N1934" s="38" t="e">
        <f ca="1">VLOOKUP(B1934,$C$7:$T1932,13,FALSE)</f>
        <v>#N/A</v>
      </c>
      <c r="O1934" s="38" t="e">
        <f t="shared" ca="1" si="424"/>
        <v>#N/A</v>
      </c>
      <c r="P1934" s="38" t="e">
        <f t="shared" ca="1" si="425"/>
        <v>#N/A</v>
      </c>
      <c r="Q1934" s="38" t="e">
        <f t="shared" ca="1" si="426"/>
        <v>#N/A</v>
      </c>
      <c r="R1934" s="38">
        <f t="shared" si="427"/>
        <v>6000</v>
      </c>
      <c r="S1934" s="38" t="e">
        <f t="shared" ca="1" si="428"/>
        <v>#N/A</v>
      </c>
      <c r="T1934" s="38" t="e">
        <f t="shared" si="429"/>
        <v>#N/A</v>
      </c>
    </row>
    <row r="1935" spans="2:20" x14ac:dyDescent="0.25">
      <c r="B1935" s="38" t="e">
        <f t="shared" ca="1" si="416"/>
        <v>#N/A</v>
      </c>
      <c r="C1935" s="40">
        <f>Кабельный_журнал!P1901</f>
        <v>0</v>
      </c>
      <c r="D1935" s="38" t="e">
        <f t="shared" ca="1" si="417"/>
        <v>#N/A</v>
      </c>
      <c r="E1935" s="41" t="s">
        <v>351</v>
      </c>
      <c r="F1935" s="38" t="e">
        <f t="shared" ca="1" si="418"/>
        <v>#N/A</v>
      </c>
      <c r="G1935" s="38" t="e">
        <f t="shared" si="419"/>
        <v>#N/A</v>
      </c>
      <c r="H1935" s="41" t="s">
        <v>350</v>
      </c>
      <c r="I1935" s="38" t="e">
        <f t="shared" si="420"/>
        <v>#N/A</v>
      </c>
      <c r="J1935" s="38" t="e">
        <f t="shared" si="421"/>
        <v>#N/A</v>
      </c>
      <c r="K1935" s="41" t="s">
        <v>348</v>
      </c>
      <c r="L1935" s="38">
        <f t="shared" si="422"/>
        <v>1.7500000000000002E-2</v>
      </c>
      <c r="M1935" s="38" t="e">
        <f t="shared" ca="1" si="423"/>
        <v>#N/A</v>
      </c>
      <c r="N1935" s="38" t="e">
        <f ca="1">VLOOKUP(B1935,$C$7:$T1933,13,FALSE)</f>
        <v>#N/A</v>
      </c>
      <c r="O1935" s="38" t="e">
        <f t="shared" ca="1" si="424"/>
        <v>#N/A</v>
      </c>
      <c r="P1935" s="38" t="e">
        <f t="shared" ca="1" si="425"/>
        <v>#N/A</v>
      </c>
      <c r="Q1935" s="38" t="e">
        <f t="shared" ca="1" si="426"/>
        <v>#N/A</v>
      </c>
      <c r="R1935" s="38">
        <f t="shared" si="427"/>
        <v>6000</v>
      </c>
      <c r="S1935" s="38" t="e">
        <f t="shared" ca="1" si="428"/>
        <v>#N/A</v>
      </c>
      <c r="T1935" s="38" t="e">
        <f t="shared" si="429"/>
        <v>#N/A</v>
      </c>
    </row>
    <row r="1936" spans="2:20" x14ac:dyDescent="0.25">
      <c r="B1936" s="38" t="e">
        <f t="shared" ca="1" si="416"/>
        <v>#N/A</v>
      </c>
      <c r="C1936" s="40">
        <f>Кабельный_журнал!P1902</f>
        <v>0</v>
      </c>
      <c r="D1936" s="38" t="e">
        <f t="shared" ca="1" si="417"/>
        <v>#N/A</v>
      </c>
      <c r="E1936" s="41" t="s">
        <v>351</v>
      </c>
      <c r="F1936" s="38" t="e">
        <f t="shared" ca="1" si="418"/>
        <v>#N/A</v>
      </c>
      <c r="G1936" s="38" t="e">
        <f t="shared" si="419"/>
        <v>#N/A</v>
      </c>
      <c r="H1936" s="41" t="s">
        <v>350</v>
      </c>
      <c r="I1936" s="38" t="e">
        <f t="shared" si="420"/>
        <v>#N/A</v>
      </c>
      <c r="J1936" s="38" t="e">
        <f t="shared" si="421"/>
        <v>#N/A</v>
      </c>
      <c r="K1936" s="41" t="s">
        <v>348</v>
      </c>
      <c r="L1936" s="38">
        <f t="shared" si="422"/>
        <v>1.7500000000000002E-2</v>
      </c>
      <c r="M1936" s="38" t="e">
        <f t="shared" ca="1" si="423"/>
        <v>#N/A</v>
      </c>
      <c r="N1936" s="38" t="e">
        <f ca="1">VLOOKUP(B1936,$C$7:$T1934,13,FALSE)</f>
        <v>#N/A</v>
      </c>
      <c r="O1936" s="38" t="e">
        <f t="shared" ca="1" si="424"/>
        <v>#N/A</v>
      </c>
      <c r="P1936" s="38" t="e">
        <f t="shared" ca="1" si="425"/>
        <v>#N/A</v>
      </c>
      <c r="Q1936" s="38" t="e">
        <f t="shared" ca="1" si="426"/>
        <v>#N/A</v>
      </c>
      <c r="R1936" s="38">
        <f t="shared" si="427"/>
        <v>6000</v>
      </c>
      <c r="S1936" s="38" t="e">
        <f t="shared" ca="1" si="428"/>
        <v>#N/A</v>
      </c>
      <c r="T1936" s="38" t="e">
        <f t="shared" si="429"/>
        <v>#N/A</v>
      </c>
    </row>
    <row r="1937" spans="2:20" x14ac:dyDescent="0.25">
      <c r="B1937" s="38" t="e">
        <f t="shared" ca="1" si="416"/>
        <v>#N/A</v>
      </c>
      <c r="C1937" s="40">
        <f>Кабельный_журнал!P1903</f>
        <v>0</v>
      </c>
      <c r="D1937" s="38" t="e">
        <f t="shared" ca="1" si="417"/>
        <v>#N/A</v>
      </c>
      <c r="E1937" s="41" t="s">
        <v>351</v>
      </c>
      <c r="F1937" s="38" t="e">
        <f t="shared" ca="1" si="418"/>
        <v>#N/A</v>
      </c>
      <c r="G1937" s="38" t="e">
        <f t="shared" si="419"/>
        <v>#N/A</v>
      </c>
      <c r="H1937" s="41" t="s">
        <v>350</v>
      </c>
      <c r="I1937" s="38" t="e">
        <f t="shared" si="420"/>
        <v>#N/A</v>
      </c>
      <c r="J1937" s="38" t="e">
        <f t="shared" si="421"/>
        <v>#N/A</v>
      </c>
      <c r="K1937" s="41" t="s">
        <v>348</v>
      </c>
      <c r="L1937" s="38">
        <f t="shared" si="422"/>
        <v>1.7500000000000002E-2</v>
      </c>
      <c r="M1937" s="38" t="e">
        <f t="shared" ca="1" si="423"/>
        <v>#N/A</v>
      </c>
      <c r="N1937" s="38" t="e">
        <f ca="1">VLOOKUP(B1937,$C$7:$T1935,13,FALSE)</f>
        <v>#N/A</v>
      </c>
      <c r="O1937" s="38" t="e">
        <f t="shared" ca="1" si="424"/>
        <v>#N/A</v>
      </c>
      <c r="P1937" s="38" t="e">
        <f t="shared" ca="1" si="425"/>
        <v>#N/A</v>
      </c>
      <c r="Q1937" s="38" t="e">
        <f t="shared" ca="1" si="426"/>
        <v>#N/A</v>
      </c>
      <c r="R1937" s="38">
        <f t="shared" si="427"/>
        <v>6000</v>
      </c>
      <c r="S1937" s="38" t="e">
        <f t="shared" ca="1" si="428"/>
        <v>#N/A</v>
      </c>
      <c r="T1937" s="38" t="e">
        <f t="shared" si="429"/>
        <v>#N/A</v>
      </c>
    </row>
    <row r="1938" spans="2:20" x14ac:dyDescent="0.25">
      <c r="B1938" s="38" t="e">
        <f t="shared" ca="1" si="416"/>
        <v>#N/A</v>
      </c>
      <c r="C1938" s="40">
        <f>Кабельный_журнал!P1904</f>
        <v>0</v>
      </c>
      <c r="D1938" s="38" t="e">
        <f t="shared" ca="1" si="417"/>
        <v>#N/A</v>
      </c>
      <c r="E1938" s="41" t="s">
        <v>351</v>
      </c>
      <c r="F1938" s="38" t="e">
        <f t="shared" ca="1" si="418"/>
        <v>#N/A</v>
      </c>
      <c r="G1938" s="38" t="e">
        <f t="shared" si="419"/>
        <v>#N/A</v>
      </c>
      <c r="H1938" s="41" t="s">
        <v>350</v>
      </c>
      <c r="I1938" s="38" t="e">
        <f t="shared" si="420"/>
        <v>#N/A</v>
      </c>
      <c r="J1938" s="38" t="e">
        <f t="shared" si="421"/>
        <v>#N/A</v>
      </c>
      <c r="K1938" s="41" t="s">
        <v>348</v>
      </c>
      <c r="L1938" s="38">
        <f t="shared" si="422"/>
        <v>1.7500000000000002E-2</v>
      </c>
      <c r="M1938" s="38" t="e">
        <f t="shared" ca="1" si="423"/>
        <v>#N/A</v>
      </c>
      <c r="N1938" s="38" t="e">
        <f ca="1">VLOOKUP(B1938,$C$7:$T1936,13,FALSE)</f>
        <v>#N/A</v>
      </c>
      <c r="O1938" s="38" t="e">
        <f t="shared" ca="1" si="424"/>
        <v>#N/A</v>
      </c>
      <c r="P1938" s="38" t="e">
        <f t="shared" ca="1" si="425"/>
        <v>#N/A</v>
      </c>
      <c r="Q1938" s="38" t="e">
        <f t="shared" ca="1" si="426"/>
        <v>#N/A</v>
      </c>
      <c r="R1938" s="38">
        <f t="shared" si="427"/>
        <v>6000</v>
      </c>
      <c r="S1938" s="38" t="e">
        <f t="shared" ca="1" si="428"/>
        <v>#N/A</v>
      </c>
      <c r="T1938" s="38" t="e">
        <f t="shared" si="429"/>
        <v>#N/A</v>
      </c>
    </row>
    <row r="1939" spans="2:20" x14ac:dyDescent="0.25">
      <c r="B1939" s="38" t="e">
        <f t="shared" ca="1" si="416"/>
        <v>#N/A</v>
      </c>
      <c r="C1939" s="40">
        <f>Кабельный_журнал!P1905</f>
        <v>0</v>
      </c>
      <c r="D1939" s="38" t="e">
        <f t="shared" ca="1" si="417"/>
        <v>#N/A</v>
      </c>
      <c r="E1939" s="41" t="s">
        <v>351</v>
      </c>
      <c r="F1939" s="38" t="e">
        <f t="shared" ca="1" si="418"/>
        <v>#N/A</v>
      </c>
      <c r="G1939" s="38" t="e">
        <f t="shared" si="419"/>
        <v>#N/A</v>
      </c>
      <c r="H1939" s="41" t="s">
        <v>350</v>
      </c>
      <c r="I1939" s="38" t="e">
        <f t="shared" si="420"/>
        <v>#N/A</v>
      </c>
      <c r="J1939" s="38" t="e">
        <f t="shared" si="421"/>
        <v>#N/A</v>
      </c>
      <c r="K1939" s="41" t="s">
        <v>348</v>
      </c>
      <c r="L1939" s="38">
        <f t="shared" si="422"/>
        <v>1.7500000000000002E-2</v>
      </c>
      <c r="M1939" s="38" t="e">
        <f t="shared" ca="1" si="423"/>
        <v>#N/A</v>
      </c>
      <c r="N1939" s="38" t="e">
        <f ca="1">VLOOKUP(B1939,$C$7:$T1937,13,FALSE)</f>
        <v>#N/A</v>
      </c>
      <c r="O1939" s="38" t="e">
        <f t="shared" ca="1" si="424"/>
        <v>#N/A</v>
      </c>
      <c r="P1939" s="38" t="e">
        <f t="shared" ca="1" si="425"/>
        <v>#N/A</v>
      </c>
      <c r="Q1939" s="38" t="e">
        <f t="shared" ca="1" si="426"/>
        <v>#N/A</v>
      </c>
      <c r="R1939" s="38">
        <f t="shared" si="427"/>
        <v>6000</v>
      </c>
      <c r="S1939" s="38" t="e">
        <f t="shared" ca="1" si="428"/>
        <v>#N/A</v>
      </c>
      <c r="T1939" s="38" t="e">
        <f t="shared" si="429"/>
        <v>#N/A</v>
      </c>
    </row>
    <row r="1940" spans="2:20" x14ac:dyDescent="0.25">
      <c r="B1940" s="38" t="e">
        <f t="shared" ca="1" si="416"/>
        <v>#N/A</v>
      </c>
      <c r="C1940" s="40">
        <f>Кабельный_журнал!P1906</f>
        <v>0</v>
      </c>
      <c r="D1940" s="38" t="e">
        <f t="shared" ca="1" si="417"/>
        <v>#N/A</v>
      </c>
      <c r="E1940" s="41" t="s">
        <v>351</v>
      </c>
      <c r="F1940" s="38" t="e">
        <f t="shared" ca="1" si="418"/>
        <v>#N/A</v>
      </c>
      <c r="G1940" s="38" t="e">
        <f t="shared" si="419"/>
        <v>#N/A</v>
      </c>
      <c r="H1940" s="41" t="s">
        <v>350</v>
      </c>
      <c r="I1940" s="38" t="e">
        <f t="shared" si="420"/>
        <v>#N/A</v>
      </c>
      <c r="J1940" s="38" t="e">
        <f t="shared" si="421"/>
        <v>#N/A</v>
      </c>
      <c r="K1940" s="41" t="s">
        <v>348</v>
      </c>
      <c r="L1940" s="38">
        <f t="shared" si="422"/>
        <v>1.7500000000000002E-2</v>
      </c>
      <c r="M1940" s="38" t="e">
        <f t="shared" ca="1" si="423"/>
        <v>#N/A</v>
      </c>
      <c r="N1940" s="38" t="e">
        <f ca="1">VLOOKUP(B1940,$C$7:$T1938,13,FALSE)</f>
        <v>#N/A</v>
      </c>
      <c r="O1940" s="38" t="e">
        <f t="shared" ca="1" si="424"/>
        <v>#N/A</v>
      </c>
      <c r="P1940" s="38" t="e">
        <f t="shared" ca="1" si="425"/>
        <v>#N/A</v>
      </c>
      <c r="Q1940" s="38" t="e">
        <f t="shared" ca="1" si="426"/>
        <v>#N/A</v>
      </c>
      <c r="R1940" s="38">
        <f t="shared" si="427"/>
        <v>6000</v>
      </c>
      <c r="S1940" s="38" t="e">
        <f t="shared" ca="1" si="428"/>
        <v>#N/A</v>
      </c>
      <c r="T1940" s="38" t="e">
        <f t="shared" si="429"/>
        <v>#N/A</v>
      </c>
    </row>
    <row r="1941" spans="2:20" x14ac:dyDescent="0.25">
      <c r="B1941" s="38" t="e">
        <f t="shared" ca="1" si="416"/>
        <v>#N/A</v>
      </c>
      <c r="C1941" s="40">
        <f>Кабельный_журнал!P1907</f>
        <v>0</v>
      </c>
      <c r="D1941" s="38" t="e">
        <f t="shared" ca="1" si="417"/>
        <v>#N/A</v>
      </c>
      <c r="E1941" s="41" t="s">
        <v>351</v>
      </c>
      <c r="F1941" s="38" t="e">
        <f t="shared" ca="1" si="418"/>
        <v>#N/A</v>
      </c>
      <c r="G1941" s="38" t="e">
        <f t="shared" si="419"/>
        <v>#N/A</v>
      </c>
      <c r="H1941" s="41" t="s">
        <v>350</v>
      </c>
      <c r="I1941" s="38" t="e">
        <f t="shared" si="420"/>
        <v>#N/A</v>
      </c>
      <c r="J1941" s="38" t="e">
        <f t="shared" si="421"/>
        <v>#N/A</v>
      </c>
      <c r="K1941" s="41" t="s">
        <v>348</v>
      </c>
      <c r="L1941" s="38">
        <f t="shared" si="422"/>
        <v>1.7500000000000002E-2</v>
      </c>
      <c r="M1941" s="38" t="e">
        <f t="shared" ca="1" si="423"/>
        <v>#N/A</v>
      </c>
      <c r="N1941" s="38" t="e">
        <f ca="1">VLOOKUP(B1941,$C$7:$T1939,13,FALSE)</f>
        <v>#N/A</v>
      </c>
      <c r="O1941" s="38" t="e">
        <f t="shared" ca="1" si="424"/>
        <v>#N/A</v>
      </c>
      <c r="P1941" s="38" t="e">
        <f t="shared" ca="1" si="425"/>
        <v>#N/A</v>
      </c>
      <c r="Q1941" s="38" t="e">
        <f t="shared" ca="1" si="426"/>
        <v>#N/A</v>
      </c>
      <c r="R1941" s="38">
        <f t="shared" si="427"/>
        <v>6000</v>
      </c>
      <c r="S1941" s="38" t="e">
        <f t="shared" ca="1" si="428"/>
        <v>#N/A</v>
      </c>
      <c r="T1941" s="38" t="e">
        <f t="shared" si="429"/>
        <v>#N/A</v>
      </c>
    </row>
    <row r="1942" spans="2:20" x14ac:dyDescent="0.25">
      <c r="B1942" s="38" t="e">
        <f t="shared" ca="1" si="416"/>
        <v>#N/A</v>
      </c>
      <c r="C1942" s="40">
        <f>Кабельный_журнал!P1908</f>
        <v>0</v>
      </c>
      <c r="D1942" s="38" t="e">
        <f t="shared" ca="1" si="417"/>
        <v>#N/A</v>
      </c>
      <c r="E1942" s="41" t="s">
        <v>351</v>
      </c>
      <c r="F1942" s="38" t="e">
        <f t="shared" ca="1" si="418"/>
        <v>#N/A</v>
      </c>
      <c r="G1942" s="38" t="e">
        <f t="shared" si="419"/>
        <v>#N/A</v>
      </c>
      <c r="H1942" s="41" t="s">
        <v>350</v>
      </c>
      <c r="I1942" s="38" t="e">
        <f t="shared" si="420"/>
        <v>#N/A</v>
      </c>
      <c r="J1942" s="38" t="e">
        <f t="shared" si="421"/>
        <v>#N/A</v>
      </c>
      <c r="K1942" s="41" t="s">
        <v>348</v>
      </c>
      <c r="L1942" s="38">
        <f t="shared" si="422"/>
        <v>1.7500000000000002E-2</v>
      </c>
      <c r="M1942" s="38" t="e">
        <f t="shared" ca="1" si="423"/>
        <v>#N/A</v>
      </c>
      <c r="N1942" s="38" t="e">
        <f ca="1">VLOOKUP(B1942,$C$7:$T1940,13,FALSE)</f>
        <v>#N/A</v>
      </c>
      <c r="O1942" s="38" t="e">
        <f t="shared" ca="1" si="424"/>
        <v>#N/A</v>
      </c>
      <c r="P1942" s="38" t="e">
        <f t="shared" ca="1" si="425"/>
        <v>#N/A</v>
      </c>
      <c r="Q1942" s="38" t="e">
        <f t="shared" ca="1" si="426"/>
        <v>#N/A</v>
      </c>
      <c r="R1942" s="38">
        <f t="shared" si="427"/>
        <v>6000</v>
      </c>
      <c r="S1942" s="38" t="e">
        <f t="shared" ca="1" si="428"/>
        <v>#N/A</v>
      </c>
      <c r="T1942" s="38" t="e">
        <f t="shared" si="429"/>
        <v>#N/A</v>
      </c>
    </row>
    <row r="1943" spans="2:20" x14ac:dyDescent="0.25">
      <c r="B1943" s="38" t="e">
        <f t="shared" ca="1" si="416"/>
        <v>#N/A</v>
      </c>
      <c r="C1943" s="40">
        <f>Кабельный_журнал!P1909</f>
        <v>0</v>
      </c>
      <c r="D1943" s="38" t="e">
        <f t="shared" ca="1" si="417"/>
        <v>#N/A</v>
      </c>
      <c r="E1943" s="41" t="s">
        <v>351</v>
      </c>
      <c r="F1943" s="38" t="e">
        <f t="shared" ca="1" si="418"/>
        <v>#N/A</v>
      </c>
      <c r="G1943" s="38" t="e">
        <f t="shared" si="419"/>
        <v>#N/A</v>
      </c>
      <c r="H1943" s="41" t="s">
        <v>350</v>
      </c>
      <c r="I1943" s="38" t="e">
        <f t="shared" si="420"/>
        <v>#N/A</v>
      </c>
      <c r="J1943" s="38" t="e">
        <f t="shared" si="421"/>
        <v>#N/A</v>
      </c>
      <c r="K1943" s="41" t="s">
        <v>348</v>
      </c>
      <c r="L1943" s="38">
        <f t="shared" si="422"/>
        <v>1.7500000000000002E-2</v>
      </c>
      <c r="M1943" s="38" t="e">
        <f t="shared" ca="1" si="423"/>
        <v>#N/A</v>
      </c>
      <c r="N1943" s="38" t="e">
        <f ca="1">VLOOKUP(B1943,$C$7:$T1941,13,FALSE)</f>
        <v>#N/A</v>
      </c>
      <c r="O1943" s="38" t="e">
        <f t="shared" ca="1" si="424"/>
        <v>#N/A</v>
      </c>
      <c r="P1943" s="38" t="e">
        <f t="shared" ca="1" si="425"/>
        <v>#N/A</v>
      </c>
      <c r="Q1943" s="38" t="e">
        <f t="shared" ca="1" si="426"/>
        <v>#N/A</v>
      </c>
      <c r="R1943" s="38">
        <f t="shared" si="427"/>
        <v>6000</v>
      </c>
      <c r="S1943" s="38" t="e">
        <f t="shared" ca="1" si="428"/>
        <v>#N/A</v>
      </c>
      <c r="T1943" s="38" t="e">
        <f t="shared" si="429"/>
        <v>#N/A</v>
      </c>
    </row>
    <row r="1944" spans="2:20" x14ac:dyDescent="0.25">
      <c r="B1944" s="38" t="e">
        <f t="shared" ca="1" si="416"/>
        <v>#N/A</v>
      </c>
      <c r="C1944" s="40">
        <f>Кабельный_журнал!P1910</f>
        <v>0</v>
      </c>
      <c r="D1944" s="38" t="e">
        <f t="shared" ca="1" si="417"/>
        <v>#N/A</v>
      </c>
      <c r="E1944" s="41" t="s">
        <v>351</v>
      </c>
      <c r="F1944" s="38" t="e">
        <f t="shared" ca="1" si="418"/>
        <v>#N/A</v>
      </c>
      <c r="G1944" s="38" t="e">
        <f t="shared" si="419"/>
        <v>#N/A</v>
      </c>
      <c r="H1944" s="41" t="s">
        <v>350</v>
      </c>
      <c r="I1944" s="38" t="e">
        <f t="shared" si="420"/>
        <v>#N/A</v>
      </c>
      <c r="J1944" s="38" t="e">
        <f t="shared" si="421"/>
        <v>#N/A</v>
      </c>
      <c r="K1944" s="41" t="s">
        <v>348</v>
      </c>
      <c r="L1944" s="38">
        <f t="shared" si="422"/>
        <v>1.7500000000000002E-2</v>
      </c>
      <c r="M1944" s="38" t="e">
        <f t="shared" ca="1" si="423"/>
        <v>#N/A</v>
      </c>
      <c r="N1944" s="38" t="e">
        <f ca="1">VLOOKUP(B1944,$C$7:$T1942,13,FALSE)</f>
        <v>#N/A</v>
      </c>
      <c r="O1944" s="38" t="e">
        <f t="shared" ca="1" si="424"/>
        <v>#N/A</v>
      </c>
      <c r="P1944" s="38" t="e">
        <f t="shared" ca="1" si="425"/>
        <v>#N/A</v>
      </c>
      <c r="Q1944" s="38" t="e">
        <f t="shared" ca="1" si="426"/>
        <v>#N/A</v>
      </c>
      <c r="R1944" s="38">
        <f t="shared" si="427"/>
        <v>6000</v>
      </c>
      <c r="S1944" s="38" t="e">
        <f t="shared" ca="1" si="428"/>
        <v>#N/A</v>
      </c>
      <c r="T1944" s="38" t="e">
        <f t="shared" si="429"/>
        <v>#N/A</v>
      </c>
    </row>
    <row r="1945" spans="2:20" x14ac:dyDescent="0.25">
      <c r="B1945" s="38" t="e">
        <f t="shared" ca="1" si="416"/>
        <v>#N/A</v>
      </c>
      <c r="C1945" s="40">
        <f>Кабельный_журнал!P1911</f>
        <v>0</v>
      </c>
      <c r="D1945" s="38" t="e">
        <f t="shared" ca="1" si="417"/>
        <v>#N/A</v>
      </c>
      <c r="E1945" s="41" t="s">
        <v>351</v>
      </c>
      <c r="F1945" s="38" t="e">
        <f t="shared" ca="1" si="418"/>
        <v>#N/A</v>
      </c>
      <c r="G1945" s="38" t="e">
        <f t="shared" si="419"/>
        <v>#N/A</v>
      </c>
      <c r="H1945" s="41" t="s">
        <v>350</v>
      </c>
      <c r="I1945" s="38" t="e">
        <f t="shared" si="420"/>
        <v>#N/A</v>
      </c>
      <c r="J1945" s="38" t="e">
        <f t="shared" si="421"/>
        <v>#N/A</v>
      </c>
      <c r="K1945" s="41" t="s">
        <v>348</v>
      </c>
      <c r="L1945" s="38">
        <f t="shared" si="422"/>
        <v>1.7500000000000002E-2</v>
      </c>
      <c r="M1945" s="38" t="e">
        <f t="shared" ca="1" si="423"/>
        <v>#N/A</v>
      </c>
      <c r="N1945" s="38" t="e">
        <f ca="1">VLOOKUP(B1945,$C$7:$T1943,13,FALSE)</f>
        <v>#N/A</v>
      </c>
      <c r="O1945" s="38" t="e">
        <f t="shared" ca="1" si="424"/>
        <v>#N/A</v>
      </c>
      <c r="P1945" s="38" t="e">
        <f t="shared" ca="1" si="425"/>
        <v>#N/A</v>
      </c>
      <c r="Q1945" s="38" t="e">
        <f t="shared" ca="1" si="426"/>
        <v>#N/A</v>
      </c>
      <c r="R1945" s="38">
        <f t="shared" si="427"/>
        <v>6000</v>
      </c>
      <c r="S1945" s="38" t="e">
        <f t="shared" ca="1" si="428"/>
        <v>#N/A</v>
      </c>
      <c r="T1945" s="38" t="e">
        <f t="shared" si="429"/>
        <v>#N/A</v>
      </c>
    </row>
    <row r="1946" spans="2:20" x14ac:dyDescent="0.25">
      <c r="B1946" s="38" t="e">
        <f t="shared" ca="1" si="416"/>
        <v>#N/A</v>
      </c>
      <c r="C1946" s="40">
        <f>Кабельный_журнал!P1912</f>
        <v>0</v>
      </c>
      <c r="D1946" s="38" t="e">
        <f t="shared" ca="1" si="417"/>
        <v>#N/A</v>
      </c>
      <c r="E1946" s="41" t="s">
        <v>351</v>
      </c>
      <c r="F1946" s="38" t="e">
        <f t="shared" ca="1" si="418"/>
        <v>#N/A</v>
      </c>
      <c r="G1946" s="38" t="e">
        <f t="shared" si="419"/>
        <v>#N/A</v>
      </c>
      <c r="H1946" s="41" t="s">
        <v>350</v>
      </c>
      <c r="I1946" s="38" t="e">
        <f t="shared" si="420"/>
        <v>#N/A</v>
      </c>
      <c r="J1946" s="38" t="e">
        <f t="shared" si="421"/>
        <v>#N/A</v>
      </c>
      <c r="K1946" s="41" t="s">
        <v>348</v>
      </c>
      <c r="L1946" s="38">
        <f t="shared" si="422"/>
        <v>1.7500000000000002E-2</v>
      </c>
      <c r="M1946" s="38" t="e">
        <f t="shared" ca="1" si="423"/>
        <v>#N/A</v>
      </c>
      <c r="N1946" s="38" t="e">
        <f ca="1">VLOOKUP(B1946,$C$7:$T1944,13,FALSE)</f>
        <v>#N/A</v>
      </c>
      <c r="O1946" s="38" t="e">
        <f t="shared" ca="1" si="424"/>
        <v>#N/A</v>
      </c>
      <c r="P1946" s="38" t="e">
        <f t="shared" ca="1" si="425"/>
        <v>#N/A</v>
      </c>
      <c r="Q1946" s="38" t="e">
        <f t="shared" ca="1" si="426"/>
        <v>#N/A</v>
      </c>
      <c r="R1946" s="38">
        <f t="shared" si="427"/>
        <v>6000</v>
      </c>
      <c r="S1946" s="38" t="e">
        <f t="shared" ca="1" si="428"/>
        <v>#N/A</v>
      </c>
      <c r="T1946" s="38" t="e">
        <f t="shared" si="429"/>
        <v>#N/A</v>
      </c>
    </row>
    <row r="1947" spans="2:20" x14ac:dyDescent="0.25">
      <c r="B1947" s="38" t="e">
        <f t="shared" ca="1" si="416"/>
        <v>#N/A</v>
      </c>
      <c r="C1947" s="40">
        <f>Кабельный_журнал!P1913</f>
        <v>0</v>
      </c>
      <c r="D1947" s="38" t="e">
        <f t="shared" ca="1" si="417"/>
        <v>#N/A</v>
      </c>
      <c r="E1947" s="41" t="s">
        <v>351</v>
      </c>
      <c r="F1947" s="38" t="e">
        <f t="shared" ca="1" si="418"/>
        <v>#N/A</v>
      </c>
      <c r="G1947" s="38" t="e">
        <f t="shared" si="419"/>
        <v>#N/A</v>
      </c>
      <c r="H1947" s="41" t="s">
        <v>350</v>
      </c>
      <c r="I1947" s="38" t="e">
        <f t="shared" si="420"/>
        <v>#N/A</v>
      </c>
      <c r="J1947" s="38" t="e">
        <f t="shared" si="421"/>
        <v>#N/A</v>
      </c>
      <c r="K1947" s="41" t="s">
        <v>348</v>
      </c>
      <c r="L1947" s="38">
        <f t="shared" si="422"/>
        <v>1.7500000000000002E-2</v>
      </c>
      <c r="M1947" s="38" t="e">
        <f t="shared" ca="1" si="423"/>
        <v>#N/A</v>
      </c>
      <c r="N1947" s="38" t="e">
        <f ca="1">VLOOKUP(B1947,$C$7:$T1945,13,FALSE)</f>
        <v>#N/A</v>
      </c>
      <c r="O1947" s="38" t="e">
        <f t="shared" ca="1" si="424"/>
        <v>#N/A</v>
      </c>
      <c r="P1947" s="38" t="e">
        <f t="shared" ca="1" si="425"/>
        <v>#N/A</v>
      </c>
      <c r="Q1947" s="38" t="e">
        <f t="shared" ca="1" si="426"/>
        <v>#N/A</v>
      </c>
      <c r="R1947" s="38">
        <f t="shared" si="427"/>
        <v>6000</v>
      </c>
      <c r="S1947" s="38" t="e">
        <f t="shared" ca="1" si="428"/>
        <v>#N/A</v>
      </c>
      <c r="T1947" s="38" t="e">
        <f t="shared" si="429"/>
        <v>#N/A</v>
      </c>
    </row>
    <row r="1948" spans="2:20" x14ac:dyDescent="0.25">
      <c r="B1948" s="38" t="e">
        <f t="shared" ca="1" si="416"/>
        <v>#N/A</v>
      </c>
      <c r="C1948" s="40">
        <f>Кабельный_журнал!P1914</f>
        <v>0</v>
      </c>
      <c r="D1948" s="38" t="e">
        <f t="shared" ca="1" si="417"/>
        <v>#N/A</v>
      </c>
      <c r="E1948" s="41" t="s">
        <v>351</v>
      </c>
      <c r="F1948" s="38" t="e">
        <f t="shared" ca="1" si="418"/>
        <v>#N/A</v>
      </c>
      <c r="G1948" s="38" t="e">
        <f t="shared" si="419"/>
        <v>#N/A</v>
      </c>
      <c r="H1948" s="41" t="s">
        <v>350</v>
      </c>
      <c r="I1948" s="38" t="e">
        <f t="shared" si="420"/>
        <v>#N/A</v>
      </c>
      <c r="J1948" s="38" t="e">
        <f t="shared" si="421"/>
        <v>#N/A</v>
      </c>
      <c r="K1948" s="41" t="s">
        <v>348</v>
      </c>
      <c r="L1948" s="38">
        <f t="shared" si="422"/>
        <v>1.7500000000000002E-2</v>
      </c>
      <c r="M1948" s="38" t="e">
        <f t="shared" ca="1" si="423"/>
        <v>#N/A</v>
      </c>
      <c r="N1948" s="38" t="e">
        <f ca="1">VLOOKUP(B1948,$C$7:$T1946,13,FALSE)</f>
        <v>#N/A</v>
      </c>
      <c r="O1948" s="38" t="e">
        <f t="shared" ca="1" si="424"/>
        <v>#N/A</v>
      </c>
      <c r="P1948" s="38" t="e">
        <f t="shared" ca="1" si="425"/>
        <v>#N/A</v>
      </c>
      <c r="Q1948" s="38" t="e">
        <f t="shared" ca="1" si="426"/>
        <v>#N/A</v>
      </c>
      <c r="R1948" s="38">
        <f t="shared" si="427"/>
        <v>6000</v>
      </c>
      <c r="S1948" s="38" t="e">
        <f t="shared" ca="1" si="428"/>
        <v>#N/A</v>
      </c>
      <c r="T1948" s="38" t="e">
        <f t="shared" si="429"/>
        <v>#N/A</v>
      </c>
    </row>
    <row r="1949" spans="2:20" x14ac:dyDescent="0.25">
      <c r="B1949" s="38" t="e">
        <f t="shared" ca="1" si="416"/>
        <v>#N/A</v>
      </c>
      <c r="C1949" s="40">
        <f>Кабельный_журнал!P1915</f>
        <v>0</v>
      </c>
      <c r="D1949" s="38" t="e">
        <f t="shared" ca="1" si="417"/>
        <v>#N/A</v>
      </c>
      <c r="E1949" s="41" t="s">
        <v>351</v>
      </c>
      <c r="F1949" s="38" t="e">
        <f t="shared" ca="1" si="418"/>
        <v>#N/A</v>
      </c>
      <c r="G1949" s="38" t="e">
        <f t="shared" si="419"/>
        <v>#N/A</v>
      </c>
      <c r="H1949" s="41" t="s">
        <v>350</v>
      </c>
      <c r="I1949" s="38" t="e">
        <f t="shared" si="420"/>
        <v>#N/A</v>
      </c>
      <c r="J1949" s="38" t="e">
        <f t="shared" si="421"/>
        <v>#N/A</v>
      </c>
      <c r="K1949" s="41" t="s">
        <v>348</v>
      </c>
      <c r="L1949" s="38">
        <f t="shared" si="422"/>
        <v>1.7500000000000002E-2</v>
      </c>
      <c r="M1949" s="38" t="e">
        <f t="shared" ca="1" si="423"/>
        <v>#N/A</v>
      </c>
      <c r="N1949" s="38" t="e">
        <f ca="1">VLOOKUP(B1949,$C$7:$T1947,13,FALSE)</f>
        <v>#N/A</v>
      </c>
      <c r="O1949" s="38" t="e">
        <f t="shared" ca="1" si="424"/>
        <v>#N/A</v>
      </c>
      <c r="P1949" s="38" t="e">
        <f t="shared" ca="1" si="425"/>
        <v>#N/A</v>
      </c>
      <c r="Q1949" s="38" t="e">
        <f t="shared" ca="1" si="426"/>
        <v>#N/A</v>
      </c>
      <c r="R1949" s="38">
        <f t="shared" si="427"/>
        <v>6000</v>
      </c>
      <c r="S1949" s="38" t="e">
        <f t="shared" ca="1" si="428"/>
        <v>#N/A</v>
      </c>
      <c r="T1949" s="38" t="e">
        <f t="shared" si="429"/>
        <v>#N/A</v>
      </c>
    </row>
    <row r="1950" spans="2:20" x14ac:dyDescent="0.25">
      <c r="B1950" s="38" t="e">
        <f t="shared" ca="1" si="416"/>
        <v>#N/A</v>
      </c>
      <c r="C1950" s="40">
        <f>Кабельный_журнал!P1916</f>
        <v>0</v>
      </c>
      <c r="D1950" s="38" t="e">
        <f t="shared" ca="1" si="417"/>
        <v>#N/A</v>
      </c>
      <c r="E1950" s="41" t="s">
        <v>351</v>
      </c>
      <c r="F1950" s="38" t="e">
        <f t="shared" ca="1" si="418"/>
        <v>#N/A</v>
      </c>
      <c r="G1950" s="38" t="e">
        <f t="shared" si="419"/>
        <v>#N/A</v>
      </c>
      <c r="H1950" s="41" t="s">
        <v>350</v>
      </c>
      <c r="I1950" s="38" t="e">
        <f t="shared" si="420"/>
        <v>#N/A</v>
      </c>
      <c r="J1950" s="38" t="e">
        <f t="shared" si="421"/>
        <v>#N/A</v>
      </c>
      <c r="K1950" s="41" t="s">
        <v>348</v>
      </c>
      <c r="L1950" s="38">
        <f t="shared" si="422"/>
        <v>1.7500000000000002E-2</v>
      </c>
      <c r="M1950" s="38" t="e">
        <f t="shared" ca="1" si="423"/>
        <v>#N/A</v>
      </c>
      <c r="N1950" s="38" t="e">
        <f ca="1">VLOOKUP(B1950,$C$7:$T1948,13,FALSE)</f>
        <v>#N/A</v>
      </c>
      <c r="O1950" s="38" t="e">
        <f t="shared" ca="1" si="424"/>
        <v>#N/A</v>
      </c>
      <c r="P1950" s="38" t="e">
        <f t="shared" ca="1" si="425"/>
        <v>#N/A</v>
      </c>
      <c r="Q1950" s="38" t="e">
        <f t="shared" ca="1" si="426"/>
        <v>#N/A</v>
      </c>
      <c r="R1950" s="38">
        <f t="shared" si="427"/>
        <v>6000</v>
      </c>
      <c r="S1950" s="38" t="e">
        <f t="shared" ca="1" si="428"/>
        <v>#N/A</v>
      </c>
      <c r="T1950" s="38" t="e">
        <f t="shared" si="429"/>
        <v>#N/A</v>
      </c>
    </row>
    <row r="1951" spans="2:20" x14ac:dyDescent="0.25">
      <c r="B1951" s="38" t="e">
        <f t="shared" ca="1" si="416"/>
        <v>#N/A</v>
      </c>
      <c r="C1951" s="40">
        <f>Кабельный_журнал!P1917</f>
        <v>0</v>
      </c>
      <c r="D1951" s="38" t="e">
        <f t="shared" ca="1" si="417"/>
        <v>#N/A</v>
      </c>
      <c r="E1951" s="41" t="s">
        <v>351</v>
      </c>
      <c r="F1951" s="38" t="e">
        <f t="shared" ca="1" si="418"/>
        <v>#N/A</v>
      </c>
      <c r="G1951" s="38" t="e">
        <f t="shared" si="419"/>
        <v>#N/A</v>
      </c>
      <c r="H1951" s="41" t="s">
        <v>350</v>
      </c>
      <c r="I1951" s="38" t="e">
        <f t="shared" si="420"/>
        <v>#N/A</v>
      </c>
      <c r="J1951" s="38" t="e">
        <f t="shared" si="421"/>
        <v>#N/A</v>
      </c>
      <c r="K1951" s="41" t="s">
        <v>348</v>
      </c>
      <c r="L1951" s="38">
        <f t="shared" si="422"/>
        <v>1.7500000000000002E-2</v>
      </c>
      <c r="M1951" s="38" t="e">
        <f t="shared" ca="1" si="423"/>
        <v>#N/A</v>
      </c>
      <c r="N1951" s="38" t="e">
        <f ca="1">VLOOKUP(B1951,$C$7:$T1949,13,FALSE)</f>
        <v>#N/A</v>
      </c>
      <c r="O1951" s="38" t="e">
        <f t="shared" ca="1" si="424"/>
        <v>#N/A</v>
      </c>
      <c r="P1951" s="38" t="e">
        <f t="shared" ca="1" si="425"/>
        <v>#N/A</v>
      </c>
      <c r="Q1951" s="38" t="e">
        <f t="shared" ca="1" si="426"/>
        <v>#N/A</v>
      </c>
      <c r="R1951" s="38">
        <f t="shared" si="427"/>
        <v>6000</v>
      </c>
      <c r="S1951" s="38" t="e">
        <f t="shared" ca="1" si="428"/>
        <v>#N/A</v>
      </c>
      <c r="T1951" s="38" t="e">
        <f t="shared" si="429"/>
        <v>#N/A</v>
      </c>
    </row>
    <row r="1952" spans="2:20" x14ac:dyDescent="0.25">
      <c r="B1952" s="38" t="e">
        <f t="shared" ca="1" si="416"/>
        <v>#N/A</v>
      </c>
      <c r="C1952" s="40">
        <f>Кабельный_журнал!P1918</f>
        <v>0</v>
      </c>
      <c r="D1952" s="38" t="e">
        <f t="shared" ca="1" si="417"/>
        <v>#N/A</v>
      </c>
      <c r="E1952" s="41" t="s">
        <v>351</v>
      </c>
      <c r="F1952" s="38" t="e">
        <f t="shared" ca="1" si="418"/>
        <v>#N/A</v>
      </c>
      <c r="G1952" s="38" t="e">
        <f t="shared" si="419"/>
        <v>#N/A</v>
      </c>
      <c r="H1952" s="41" t="s">
        <v>350</v>
      </c>
      <c r="I1952" s="38" t="e">
        <f t="shared" si="420"/>
        <v>#N/A</v>
      </c>
      <c r="J1952" s="38" t="e">
        <f t="shared" si="421"/>
        <v>#N/A</v>
      </c>
      <c r="K1952" s="41" t="s">
        <v>348</v>
      </c>
      <c r="L1952" s="38">
        <f t="shared" si="422"/>
        <v>1.7500000000000002E-2</v>
      </c>
      <c r="M1952" s="38" t="e">
        <f t="shared" ca="1" si="423"/>
        <v>#N/A</v>
      </c>
      <c r="N1952" s="38" t="e">
        <f ca="1">VLOOKUP(B1952,$C$7:$T1950,13,FALSE)</f>
        <v>#N/A</v>
      </c>
      <c r="O1952" s="38" t="e">
        <f t="shared" ca="1" si="424"/>
        <v>#N/A</v>
      </c>
      <c r="P1952" s="38" t="e">
        <f t="shared" ca="1" si="425"/>
        <v>#N/A</v>
      </c>
      <c r="Q1952" s="38" t="e">
        <f t="shared" ca="1" si="426"/>
        <v>#N/A</v>
      </c>
      <c r="R1952" s="38">
        <f t="shared" si="427"/>
        <v>6000</v>
      </c>
      <c r="S1952" s="38" t="e">
        <f t="shared" ca="1" si="428"/>
        <v>#N/A</v>
      </c>
      <c r="T1952" s="38" t="e">
        <f t="shared" si="429"/>
        <v>#N/A</v>
      </c>
    </row>
    <row r="1953" spans="2:20" x14ac:dyDescent="0.25">
      <c r="B1953" s="38" t="e">
        <f t="shared" ca="1" si="416"/>
        <v>#N/A</v>
      </c>
      <c r="C1953" s="40">
        <f>Кабельный_журнал!P1919</f>
        <v>0</v>
      </c>
      <c r="D1953" s="38" t="e">
        <f t="shared" ca="1" si="417"/>
        <v>#N/A</v>
      </c>
      <c r="E1953" s="41" t="s">
        <v>351</v>
      </c>
      <c r="F1953" s="38" t="e">
        <f t="shared" ca="1" si="418"/>
        <v>#N/A</v>
      </c>
      <c r="G1953" s="38" t="e">
        <f t="shared" si="419"/>
        <v>#N/A</v>
      </c>
      <c r="H1953" s="41" t="s">
        <v>350</v>
      </c>
      <c r="I1953" s="38" t="e">
        <f t="shared" si="420"/>
        <v>#N/A</v>
      </c>
      <c r="J1953" s="38" t="e">
        <f t="shared" si="421"/>
        <v>#N/A</v>
      </c>
      <c r="K1953" s="41" t="s">
        <v>348</v>
      </c>
      <c r="L1953" s="38">
        <f t="shared" si="422"/>
        <v>1.7500000000000002E-2</v>
      </c>
      <c r="M1953" s="38" t="e">
        <f t="shared" ca="1" si="423"/>
        <v>#N/A</v>
      </c>
      <c r="N1953" s="38" t="e">
        <f ca="1">VLOOKUP(B1953,$C$7:$T1951,13,FALSE)</f>
        <v>#N/A</v>
      </c>
      <c r="O1953" s="38" t="e">
        <f t="shared" ca="1" si="424"/>
        <v>#N/A</v>
      </c>
      <c r="P1953" s="38" t="e">
        <f t="shared" ca="1" si="425"/>
        <v>#N/A</v>
      </c>
      <c r="Q1953" s="38" t="e">
        <f t="shared" ca="1" si="426"/>
        <v>#N/A</v>
      </c>
      <c r="R1953" s="38">
        <f t="shared" si="427"/>
        <v>6000</v>
      </c>
      <c r="S1953" s="38" t="e">
        <f t="shared" ca="1" si="428"/>
        <v>#N/A</v>
      </c>
      <c r="T1953" s="38" t="e">
        <f t="shared" si="429"/>
        <v>#N/A</v>
      </c>
    </row>
    <row r="1954" spans="2:20" x14ac:dyDescent="0.25">
      <c r="B1954" s="38" t="e">
        <f t="shared" ca="1" si="416"/>
        <v>#N/A</v>
      </c>
      <c r="C1954" s="40">
        <f>Кабельный_журнал!P1920</f>
        <v>0</v>
      </c>
      <c r="D1954" s="38" t="e">
        <f t="shared" ca="1" si="417"/>
        <v>#N/A</v>
      </c>
      <c r="E1954" s="41" t="s">
        <v>351</v>
      </c>
      <c r="F1954" s="38" t="e">
        <f t="shared" ca="1" si="418"/>
        <v>#N/A</v>
      </c>
      <c r="G1954" s="38" t="e">
        <f t="shared" si="419"/>
        <v>#N/A</v>
      </c>
      <c r="H1954" s="41" t="s">
        <v>350</v>
      </c>
      <c r="I1954" s="38" t="e">
        <f t="shared" si="420"/>
        <v>#N/A</v>
      </c>
      <c r="J1954" s="38" t="e">
        <f t="shared" si="421"/>
        <v>#N/A</v>
      </c>
      <c r="K1954" s="41" t="s">
        <v>348</v>
      </c>
      <c r="L1954" s="38">
        <f t="shared" si="422"/>
        <v>1.7500000000000002E-2</v>
      </c>
      <c r="M1954" s="38" t="e">
        <f t="shared" ca="1" si="423"/>
        <v>#N/A</v>
      </c>
      <c r="N1954" s="38" t="e">
        <f ca="1">VLOOKUP(B1954,$C$7:$T1952,13,FALSE)</f>
        <v>#N/A</v>
      </c>
      <c r="O1954" s="38" t="e">
        <f t="shared" ca="1" si="424"/>
        <v>#N/A</v>
      </c>
      <c r="P1954" s="38" t="e">
        <f t="shared" ca="1" si="425"/>
        <v>#N/A</v>
      </c>
      <c r="Q1954" s="38" t="e">
        <f t="shared" ca="1" si="426"/>
        <v>#N/A</v>
      </c>
      <c r="R1954" s="38">
        <f t="shared" si="427"/>
        <v>6000</v>
      </c>
      <c r="S1954" s="38" t="e">
        <f t="shared" ca="1" si="428"/>
        <v>#N/A</v>
      </c>
      <c r="T1954" s="38" t="e">
        <f t="shared" si="429"/>
        <v>#N/A</v>
      </c>
    </row>
    <row r="1955" spans="2:20" x14ac:dyDescent="0.25">
      <c r="B1955" s="38" t="e">
        <f t="shared" ca="1" si="416"/>
        <v>#N/A</v>
      </c>
      <c r="C1955" s="40">
        <f>Кабельный_журнал!P1921</f>
        <v>0</v>
      </c>
      <c r="D1955" s="38" t="e">
        <f t="shared" ca="1" si="417"/>
        <v>#N/A</v>
      </c>
      <c r="E1955" s="41" t="s">
        <v>351</v>
      </c>
      <c r="F1955" s="38" t="e">
        <f t="shared" ca="1" si="418"/>
        <v>#N/A</v>
      </c>
      <c r="G1955" s="38" t="e">
        <f t="shared" si="419"/>
        <v>#N/A</v>
      </c>
      <c r="H1955" s="41" t="s">
        <v>350</v>
      </c>
      <c r="I1955" s="38" t="e">
        <f t="shared" si="420"/>
        <v>#N/A</v>
      </c>
      <c r="J1955" s="38" t="e">
        <f t="shared" si="421"/>
        <v>#N/A</v>
      </c>
      <c r="K1955" s="41" t="s">
        <v>348</v>
      </c>
      <c r="L1955" s="38">
        <f t="shared" si="422"/>
        <v>1.7500000000000002E-2</v>
      </c>
      <c r="M1955" s="38" t="e">
        <f t="shared" ca="1" si="423"/>
        <v>#N/A</v>
      </c>
      <c r="N1955" s="38" t="e">
        <f ca="1">VLOOKUP(B1955,$C$7:$T1953,13,FALSE)</f>
        <v>#N/A</v>
      </c>
      <c r="O1955" s="38" t="e">
        <f t="shared" ca="1" si="424"/>
        <v>#N/A</v>
      </c>
      <c r="P1955" s="38" t="e">
        <f t="shared" ca="1" si="425"/>
        <v>#N/A</v>
      </c>
      <c r="Q1955" s="38" t="e">
        <f t="shared" ca="1" si="426"/>
        <v>#N/A</v>
      </c>
      <c r="R1955" s="38">
        <f t="shared" si="427"/>
        <v>6000</v>
      </c>
      <c r="S1955" s="38" t="e">
        <f t="shared" ca="1" si="428"/>
        <v>#N/A</v>
      </c>
      <c r="T1955" s="38" t="e">
        <f t="shared" si="429"/>
        <v>#N/A</v>
      </c>
    </row>
    <row r="1956" spans="2:20" x14ac:dyDescent="0.25">
      <c r="B1956" s="38" t="e">
        <f t="shared" ca="1" si="416"/>
        <v>#N/A</v>
      </c>
      <c r="C1956" s="40">
        <f>Кабельный_журнал!P1922</f>
        <v>0</v>
      </c>
      <c r="D1956" s="38" t="e">
        <f t="shared" ca="1" si="417"/>
        <v>#N/A</v>
      </c>
      <c r="E1956" s="41" t="s">
        <v>351</v>
      </c>
      <c r="F1956" s="38" t="e">
        <f t="shared" ca="1" si="418"/>
        <v>#N/A</v>
      </c>
      <c r="G1956" s="38" t="e">
        <f t="shared" si="419"/>
        <v>#N/A</v>
      </c>
      <c r="H1956" s="41" t="s">
        <v>350</v>
      </c>
      <c r="I1956" s="38" t="e">
        <f t="shared" si="420"/>
        <v>#N/A</v>
      </c>
      <c r="J1956" s="38" t="e">
        <f t="shared" si="421"/>
        <v>#N/A</v>
      </c>
      <c r="K1956" s="41" t="s">
        <v>348</v>
      </c>
      <c r="L1956" s="38">
        <f t="shared" si="422"/>
        <v>1.7500000000000002E-2</v>
      </c>
      <c r="M1956" s="38" t="e">
        <f t="shared" ca="1" si="423"/>
        <v>#N/A</v>
      </c>
      <c r="N1956" s="38" t="e">
        <f ca="1">VLOOKUP(B1956,$C$7:$T1954,13,FALSE)</f>
        <v>#N/A</v>
      </c>
      <c r="O1956" s="38" t="e">
        <f t="shared" ca="1" si="424"/>
        <v>#N/A</v>
      </c>
      <c r="P1956" s="38" t="e">
        <f t="shared" ca="1" si="425"/>
        <v>#N/A</v>
      </c>
      <c r="Q1956" s="38" t="e">
        <f t="shared" ca="1" si="426"/>
        <v>#N/A</v>
      </c>
      <c r="R1956" s="38">
        <f t="shared" si="427"/>
        <v>6000</v>
      </c>
      <c r="S1956" s="38" t="e">
        <f t="shared" ca="1" si="428"/>
        <v>#N/A</v>
      </c>
      <c r="T1956" s="38" t="e">
        <f t="shared" si="429"/>
        <v>#N/A</v>
      </c>
    </row>
    <row r="1957" spans="2:20" x14ac:dyDescent="0.25">
      <c r="B1957" s="38" t="e">
        <f t="shared" ca="1" si="416"/>
        <v>#N/A</v>
      </c>
      <c r="C1957" s="40">
        <f>Кабельный_журнал!P1923</f>
        <v>0</v>
      </c>
      <c r="D1957" s="38" t="e">
        <f t="shared" ca="1" si="417"/>
        <v>#N/A</v>
      </c>
      <c r="E1957" s="41" t="s">
        <v>351</v>
      </c>
      <c r="F1957" s="38" t="e">
        <f t="shared" ca="1" si="418"/>
        <v>#N/A</v>
      </c>
      <c r="G1957" s="38" t="e">
        <f t="shared" si="419"/>
        <v>#N/A</v>
      </c>
      <c r="H1957" s="41" t="s">
        <v>350</v>
      </c>
      <c r="I1957" s="38" t="e">
        <f t="shared" si="420"/>
        <v>#N/A</v>
      </c>
      <c r="J1957" s="38" t="e">
        <f t="shared" si="421"/>
        <v>#N/A</v>
      </c>
      <c r="K1957" s="41" t="s">
        <v>348</v>
      </c>
      <c r="L1957" s="38">
        <f t="shared" si="422"/>
        <v>1.7500000000000002E-2</v>
      </c>
      <c r="M1957" s="38" t="e">
        <f t="shared" ca="1" si="423"/>
        <v>#N/A</v>
      </c>
      <c r="N1957" s="38" t="e">
        <f ca="1">VLOOKUP(B1957,$C$7:$T1955,13,FALSE)</f>
        <v>#N/A</v>
      </c>
      <c r="O1957" s="38" t="e">
        <f t="shared" ca="1" si="424"/>
        <v>#N/A</v>
      </c>
      <c r="P1957" s="38" t="e">
        <f t="shared" ca="1" si="425"/>
        <v>#N/A</v>
      </c>
      <c r="Q1957" s="38" t="e">
        <f t="shared" ca="1" si="426"/>
        <v>#N/A</v>
      </c>
      <c r="R1957" s="38">
        <f t="shared" si="427"/>
        <v>6000</v>
      </c>
      <c r="S1957" s="38" t="e">
        <f t="shared" ca="1" si="428"/>
        <v>#N/A</v>
      </c>
      <c r="T1957" s="38" t="e">
        <f t="shared" si="429"/>
        <v>#N/A</v>
      </c>
    </row>
    <row r="1958" spans="2:20" x14ac:dyDescent="0.25">
      <c r="B1958" s="38" t="e">
        <f t="shared" ca="1" si="416"/>
        <v>#N/A</v>
      </c>
      <c r="C1958" s="40">
        <f>Кабельный_журнал!P1924</f>
        <v>0</v>
      </c>
      <c r="D1958" s="38" t="e">
        <f t="shared" ca="1" si="417"/>
        <v>#N/A</v>
      </c>
      <c r="E1958" s="41" t="s">
        <v>351</v>
      </c>
      <c r="F1958" s="38" t="e">
        <f t="shared" ca="1" si="418"/>
        <v>#N/A</v>
      </c>
      <c r="G1958" s="38" t="e">
        <f t="shared" si="419"/>
        <v>#N/A</v>
      </c>
      <c r="H1958" s="41" t="s">
        <v>350</v>
      </c>
      <c r="I1958" s="38" t="e">
        <f t="shared" si="420"/>
        <v>#N/A</v>
      </c>
      <c r="J1958" s="38" t="e">
        <f t="shared" si="421"/>
        <v>#N/A</v>
      </c>
      <c r="K1958" s="41" t="s">
        <v>348</v>
      </c>
      <c r="L1958" s="38">
        <f t="shared" si="422"/>
        <v>1.7500000000000002E-2</v>
      </c>
      <c r="M1958" s="38" t="e">
        <f t="shared" ca="1" si="423"/>
        <v>#N/A</v>
      </c>
      <c r="N1958" s="38" t="e">
        <f ca="1">VLOOKUP(B1958,$C$7:$T1956,13,FALSE)</f>
        <v>#N/A</v>
      </c>
      <c r="O1958" s="38" t="e">
        <f t="shared" ca="1" si="424"/>
        <v>#N/A</v>
      </c>
      <c r="P1958" s="38" t="e">
        <f t="shared" ca="1" si="425"/>
        <v>#N/A</v>
      </c>
      <c r="Q1958" s="38" t="e">
        <f t="shared" ca="1" si="426"/>
        <v>#N/A</v>
      </c>
      <c r="R1958" s="38">
        <f t="shared" si="427"/>
        <v>6000</v>
      </c>
      <c r="S1958" s="38" t="e">
        <f t="shared" ca="1" si="428"/>
        <v>#N/A</v>
      </c>
      <c r="T1958" s="38" t="e">
        <f t="shared" si="429"/>
        <v>#N/A</v>
      </c>
    </row>
    <row r="1959" spans="2:20" x14ac:dyDescent="0.25">
      <c r="B1959" s="38" t="e">
        <f t="shared" ref="B1959:B2000" ca="1" si="430">VLOOKUP(C1959,Кабельный_журнал,2,FALSE)</f>
        <v>#N/A</v>
      </c>
      <c r="C1959" s="40">
        <f>Кабельный_журнал!P1925</f>
        <v>0</v>
      </c>
      <c r="D1959" s="38" t="e">
        <f t="shared" ref="D1959:D2000" ca="1" si="431">B1959&amp;"-"&amp;C1959</f>
        <v>#N/A</v>
      </c>
      <c r="E1959" s="41" t="s">
        <v>351</v>
      </c>
      <c r="F1959" s="38" t="e">
        <f t="shared" ref="F1959:F2000" ca="1" si="432">VLOOKUP(C1959,Кабельный_журнал,8,FALSE)</f>
        <v>#N/A</v>
      </c>
      <c r="G1959" s="38" t="e">
        <f t="shared" ref="G1959:G2000" si="433">VLOOKUP(C1959,Исходные_данные,21,FALSE)</f>
        <v>#N/A</v>
      </c>
      <c r="H1959" s="41" t="s">
        <v>350</v>
      </c>
      <c r="I1959" s="38" t="e">
        <f t="shared" ref="I1959:I2000" si="434">VLOOKUP(C1959,Исходные_данные,22,FALSE)</f>
        <v>#N/A</v>
      </c>
      <c r="J1959" s="38" t="e">
        <f t="shared" ref="J1959:J2000" si="435">I1959</f>
        <v>#N/A</v>
      </c>
      <c r="K1959" s="41" t="s">
        <v>348</v>
      </c>
      <c r="L1959" s="38">
        <f t="shared" ref="L1959:L2000" si="436">VLOOKUP(K1959,$K$2:$L$3,2,FALSE)</f>
        <v>1.7500000000000002E-2</v>
      </c>
      <c r="M1959" s="38" t="e">
        <f t="shared" ref="M1959:M2000" ca="1" si="437">L1959*F1959*(1/I1959+1/J1959)</f>
        <v>#N/A</v>
      </c>
      <c r="N1959" s="38" t="e">
        <f ca="1">VLOOKUP(B1959,$C$7:$T1957,13,FALSE)</f>
        <v>#N/A</v>
      </c>
      <c r="O1959" s="38" t="e">
        <f t="shared" ref="O1959:O2000" ca="1" si="438">L1959+M1959</f>
        <v>#N/A</v>
      </c>
      <c r="P1959" s="38" t="e">
        <f t="shared" ref="P1959:P2000" ca="1" si="439">220/O1959</f>
        <v>#N/A</v>
      </c>
      <c r="Q1959" s="38" t="e">
        <f t="shared" ref="Q1959:Q2000" ca="1" si="440">O1959/G1959</f>
        <v>#N/A</v>
      </c>
      <c r="R1959" s="38">
        <f t="shared" ref="R1959:R2000" si="441">VLOOKUP(H1959,$W$2:$Y$12,3,FALSE)</f>
        <v>6000</v>
      </c>
      <c r="S1959" s="38" t="e">
        <f t="shared" ref="S1959:S2000" ca="1" si="442">_xlfn.IFS(E1959="щит",IF(P1959&gt;R1959,"Увел сеч",IF(T1959&gt;P1959,"Увел сеч","tср&lt;5с")),E1959="потреб",IF(P1959&gt;R1959,"Увел сеч",IF(T1959&gt;P1959,"Увел сеч","tср&lt;0.4с")))</f>
        <v>#N/A</v>
      </c>
      <c r="T1959" s="38" t="e">
        <f t="shared" ref="T1959:T2000" si="443">G1959*VLOOKUP(H1959,$W$2:$Y$12,2,FALSE)</f>
        <v>#N/A</v>
      </c>
    </row>
    <row r="1960" spans="2:20" x14ac:dyDescent="0.25">
      <c r="B1960" s="38" t="e">
        <f t="shared" ca="1" si="430"/>
        <v>#N/A</v>
      </c>
      <c r="C1960" s="40">
        <f>Кабельный_журнал!P1926</f>
        <v>0</v>
      </c>
      <c r="D1960" s="38" t="e">
        <f t="shared" ca="1" si="431"/>
        <v>#N/A</v>
      </c>
      <c r="E1960" s="41" t="s">
        <v>351</v>
      </c>
      <c r="F1960" s="38" t="e">
        <f t="shared" ca="1" si="432"/>
        <v>#N/A</v>
      </c>
      <c r="G1960" s="38" t="e">
        <f t="shared" si="433"/>
        <v>#N/A</v>
      </c>
      <c r="H1960" s="41" t="s">
        <v>350</v>
      </c>
      <c r="I1960" s="38" t="e">
        <f t="shared" si="434"/>
        <v>#N/A</v>
      </c>
      <c r="J1960" s="38" t="e">
        <f t="shared" si="435"/>
        <v>#N/A</v>
      </c>
      <c r="K1960" s="41" t="s">
        <v>348</v>
      </c>
      <c r="L1960" s="38">
        <f t="shared" si="436"/>
        <v>1.7500000000000002E-2</v>
      </c>
      <c r="M1960" s="38" t="e">
        <f t="shared" ca="1" si="437"/>
        <v>#N/A</v>
      </c>
      <c r="N1960" s="38" t="e">
        <f ca="1">VLOOKUP(B1960,$C$7:$T1958,13,FALSE)</f>
        <v>#N/A</v>
      </c>
      <c r="O1960" s="38" t="e">
        <f t="shared" ca="1" si="438"/>
        <v>#N/A</v>
      </c>
      <c r="P1960" s="38" t="e">
        <f t="shared" ca="1" si="439"/>
        <v>#N/A</v>
      </c>
      <c r="Q1960" s="38" t="e">
        <f t="shared" ca="1" si="440"/>
        <v>#N/A</v>
      </c>
      <c r="R1960" s="38">
        <f t="shared" si="441"/>
        <v>6000</v>
      </c>
      <c r="S1960" s="38" t="e">
        <f t="shared" ca="1" si="442"/>
        <v>#N/A</v>
      </c>
      <c r="T1960" s="38" t="e">
        <f t="shared" si="443"/>
        <v>#N/A</v>
      </c>
    </row>
    <row r="1961" spans="2:20" x14ac:dyDescent="0.25">
      <c r="B1961" s="38" t="e">
        <f t="shared" ca="1" si="430"/>
        <v>#N/A</v>
      </c>
      <c r="C1961" s="40">
        <f>Кабельный_журнал!P1927</f>
        <v>0</v>
      </c>
      <c r="D1961" s="38" t="e">
        <f t="shared" ca="1" si="431"/>
        <v>#N/A</v>
      </c>
      <c r="E1961" s="41" t="s">
        <v>351</v>
      </c>
      <c r="F1961" s="38" t="e">
        <f t="shared" ca="1" si="432"/>
        <v>#N/A</v>
      </c>
      <c r="G1961" s="38" t="e">
        <f t="shared" si="433"/>
        <v>#N/A</v>
      </c>
      <c r="H1961" s="41" t="s">
        <v>350</v>
      </c>
      <c r="I1961" s="38" t="e">
        <f t="shared" si="434"/>
        <v>#N/A</v>
      </c>
      <c r="J1961" s="38" t="e">
        <f t="shared" si="435"/>
        <v>#N/A</v>
      </c>
      <c r="K1961" s="41" t="s">
        <v>348</v>
      </c>
      <c r="L1961" s="38">
        <f t="shared" si="436"/>
        <v>1.7500000000000002E-2</v>
      </c>
      <c r="M1961" s="38" t="e">
        <f t="shared" ca="1" si="437"/>
        <v>#N/A</v>
      </c>
      <c r="N1961" s="38" t="e">
        <f ca="1">VLOOKUP(B1961,$C$7:$T1959,13,FALSE)</f>
        <v>#N/A</v>
      </c>
      <c r="O1961" s="38" t="e">
        <f t="shared" ca="1" si="438"/>
        <v>#N/A</v>
      </c>
      <c r="P1961" s="38" t="e">
        <f t="shared" ca="1" si="439"/>
        <v>#N/A</v>
      </c>
      <c r="Q1961" s="38" t="e">
        <f t="shared" ca="1" si="440"/>
        <v>#N/A</v>
      </c>
      <c r="R1961" s="38">
        <f t="shared" si="441"/>
        <v>6000</v>
      </c>
      <c r="S1961" s="38" t="e">
        <f t="shared" ca="1" si="442"/>
        <v>#N/A</v>
      </c>
      <c r="T1961" s="38" t="e">
        <f t="shared" si="443"/>
        <v>#N/A</v>
      </c>
    </row>
    <row r="1962" spans="2:20" x14ac:dyDescent="0.25">
      <c r="B1962" s="38" t="e">
        <f t="shared" ca="1" si="430"/>
        <v>#N/A</v>
      </c>
      <c r="C1962" s="40">
        <f>Кабельный_журнал!P1928</f>
        <v>0</v>
      </c>
      <c r="D1962" s="38" t="e">
        <f t="shared" ca="1" si="431"/>
        <v>#N/A</v>
      </c>
      <c r="E1962" s="41" t="s">
        <v>351</v>
      </c>
      <c r="F1962" s="38" t="e">
        <f t="shared" ca="1" si="432"/>
        <v>#N/A</v>
      </c>
      <c r="G1962" s="38" t="e">
        <f t="shared" si="433"/>
        <v>#N/A</v>
      </c>
      <c r="H1962" s="41" t="s">
        <v>350</v>
      </c>
      <c r="I1962" s="38" t="e">
        <f t="shared" si="434"/>
        <v>#N/A</v>
      </c>
      <c r="J1962" s="38" t="e">
        <f t="shared" si="435"/>
        <v>#N/A</v>
      </c>
      <c r="K1962" s="41" t="s">
        <v>348</v>
      </c>
      <c r="L1962" s="38">
        <f t="shared" si="436"/>
        <v>1.7500000000000002E-2</v>
      </c>
      <c r="M1962" s="38" t="e">
        <f t="shared" ca="1" si="437"/>
        <v>#N/A</v>
      </c>
      <c r="N1962" s="38" t="e">
        <f ca="1">VLOOKUP(B1962,$C$7:$T1960,13,FALSE)</f>
        <v>#N/A</v>
      </c>
      <c r="O1962" s="38" t="e">
        <f t="shared" ca="1" si="438"/>
        <v>#N/A</v>
      </c>
      <c r="P1962" s="38" t="e">
        <f t="shared" ca="1" si="439"/>
        <v>#N/A</v>
      </c>
      <c r="Q1962" s="38" t="e">
        <f t="shared" ca="1" si="440"/>
        <v>#N/A</v>
      </c>
      <c r="R1962" s="38">
        <f t="shared" si="441"/>
        <v>6000</v>
      </c>
      <c r="S1962" s="38" t="e">
        <f t="shared" ca="1" si="442"/>
        <v>#N/A</v>
      </c>
      <c r="T1962" s="38" t="e">
        <f t="shared" si="443"/>
        <v>#N/A</v>
      </c>
    </row>
    <row r="1963" spans="2:20" x14ac:dyDescent="0.25">
      <c r="B1963" s="38" t="e">
        <f t="shared" ca="1" si="430"/>
        <v>#N/A</v>
      </c>
      <c r="C1963" s="40">
        <f>Кабельный_журнал!P1929</f>
        <v>0</v>
      </c>
      <c r="D1963" s="38" t="e">
        <f t="shared" ca="1" si="431"/>
        <v>#N/A</v>
      </c>
      <c r="E1963" s="41" t="s">
        <v>351</v>
      </c>
      <c r="F1963" s="38" t="e">
        <f t="shared" ca="1" si="432"/>
        <v>#N/A</v>
      </c>
      <c r="G1963" s="38" t="e">
        <f t="shared" si="433"/>
        <v>#N/A</v>
      </c>
      <c r="H1963" s="41" t="s">
        <v>350</v>
      </c>
      <c r="I1963" s="38" t="e">
        <f t="shared" si="434"/>
        <v>#N/A</v>
      </c>
      <c r="J1963" s="38" t="e">
        <f t="shared" si="435"/>
        <v>#N/A</v>
      </c>
      <c r="K1963" s="41" t="s">
        <v>348</v>
      </c>
      <c r="L1963" s="38">
        <f t="shared" si="436"/>
        <v>1.7500000000000002E-2</v>
      </c>
      <c r="M1963" s="38" t="e">
        <f t="shared" ca="1" si="437"/>
        <v>#N/A</v>
      </c>
      <c r="N1963" s="38" t="e">
        <f ca="1">VLOOKUP(B1963,$C$7:$T1961,13,FALSE)</f>
        <v>#N/A</v>
      </c>
      <c r="O1963" s="38" t="e">
        <f t="shared" ca="1" si="438"/>
        <v>#N/A</v>
      </c>
      <c r="P1963" s="38" t="e">
        <f t="shared" ca="1" si="439"/>
        <v>#N/A</v>
      </c>
      <c r="Q1963" s="38" t="e">
        <f t="shared" ca="1" si="440"/>
        <v>#N/A</v>
      </c>
      <c r="R1963" s="38">
        <f t="shared" si="441"/>
        <v>6000</v>
      </c>
      <c r="S1963" s="38" t="e">
        <f t="shared" ca="1" si="442"/>
        <v>#N/A</v>
      </c>
      <c r="T1963" s="38" t="e">
        <f t="shared" si="443"/>
        <v>#N/A</v>
      </c>
    </row>
    <row r="1964" spans="2:20" x14ac:dyDescent="0.25">
      <c r="B1964" s="38" t="e">
        <f t="shared" ca="1" si="430"/>
        <v>#N/A</v>
      </c>
      <c r="C1964" s="40">
        <f>Кабельный_журнал!P1930</f>
        <v>0</v>
      </c>
      <c r="D1964" s="38" t="e">
        <f t="shared" ca="1" si="431"/>
        <v>#N/A</v>
      </c>
      <c r="E1964" s="41" t="s">
        <v>351</v>
      </c>
      <c r="F1964" s="38" t="e">
        <f t="shared" ca="1" si="432"/>
        <v>#N/A</v>
      </c>
      <c r="G1964" s="38" t="e">
        <f t="shared" si="433"/>
        <v>#N/A</v>
      </c>
      <c r="H1964" s="41" t="s">
        <v>350</v>
      </c>
      <c r="I1964" s="38" t="e">
        <f t="shared" si="434"/>
        <v>#N/A</v>
      </c>
      <c r="J1964" s="38" t="e">
        <f t="shared" si="435"/>
        <v>#N/A</v>
      </c>
      <c r="K1964" s="41" t="s">
        <v>348</v>
      </c>
      <c r="L1964" s="38">
        <f t="shared" si="436"/>
        <v>1.7500000000000002E-2</v>
      </c>
      <c r="M1964" s="38" t="e">
        <f t="shared" ca="1" si="437"/>
        <v>#N/A</v>
      </c>
      <c r="N1964" s="38" t="e">
        <f ca="1">VLOOKUP(B1964,$C$7:$T1962,13,FALSE)</f>
        <v>#N/A</v>
      </c>
      <c r="O1964" s="38" t="e">
        <f t="shared" ca="1" si="438"/>
        <v>#N/A</v>
      </c>
      <c r="P1964" s="38" t="e">
        <f t="shared" ca="1" si="439"/>
        <v>#N/A</v>
      </c>
      <c r="Q1964" s="38" t="e">
        <f t="shared" ca="1" si="440"/>
        <v>#N/A</v>
      </c>
      <c r="R1964" s="38">
        <f t="shared" si="441"/>
        <v>6000</v>
      </c>
      <c r="S1964" s="38" t="e">
        <f t="shared" ca="1" si="442"/>
        <v>#N/A</v>
      </c>
      <c r="T1964" s="38" t="e">
        <f t="shared" si="443"/>
        <v>#N/A</v>
      </c>
    </row>
    <row r="1965" spans="2:20" x14ac:dyDescent="0.25">
      <c r="B1965" s="38" t="e">
        <f t="shared" ca="1" si="430"/>
        <v>#N/A</v>
      </c>
      <c r="C1965" s="40">
        <f>Кабельный_журнал!P1931</f>
        <v>0</v>
      </c>
      <c r="D1965" s="38" t="e">
        <f t="shared" ca="1" si="431"/>
        <v>#N/A</v>
      </c>
      <c r="E1965" s="41" t="s">
        <v>351</v>
      </c>
      <c r="F1965" s="38" t="e">
        <f t="shared" ca="1" si="432"/>
        <v>#N/A</v>
      </c>
      <c r="G1965" s="38" t="e">
        <f t="shared" si="433"/>
        <v>#N/A</v>
      </c>
      <c r="H1965" s="41" t="s">
        <v>350</v>
      </c>
      <c r="I1965" s="38" t="e">
        <f t="shared" si="434"/>
        <v>#N/A</v>
      </c>
      <c r="J1965" s="38" t="e">
        <f t="shared" si="435"/>
        <v>#N/A</v>
      </c>
      <c r="K1965" s="41" t="s">
        <v>348</v>
      </c>
      <c r="L1965" s="38">
        <f t="shared" si="436"/>
        <v>1.7500000000000002E-2</v>
      </c>
      <c r="M1965" s="38" t="e">
        <f t="shared" ca="1" si="437"/>
        <v>#N/A</v>
      </c>
      <c r="N1965" s="38" t="e">
        <f ca="1">VLOOKUP(B1965,$C$7:$T1963,13,FALSE)</f>
        <v>#N/A</v>
      </c>
      <c r="O1965" s="38" t="e">
        <f t="shared" ca="1" si="438"/>
        <v>#N/A</v>
      </c>
      <c r="P1965" s="38" t="e">
        <f t="shared" ca="1" si="439"/>
        <v>#N/A</v>
      </c>
      <c r="Q1965" s="38" t="e">
        <f t="shared" ca="1" si="440"/>
        <v>#N/A</v>
      </c>
      <c r="R1965" s="38">
        <f t="shared" si="441"/>
        <v>6000</v>
      </c>
      <c r="S1965" s="38" t="e">
        <f t="shared" ca="1" si="442"/>
        <v>#N/A</v>
      </c>
      <c r="T1965" s="38" t="e">
        <f t="shared" si="443"/>
        <v>#N/A</v>
      </c>
    </row>
    <row r="1966" spans="2:20" x14ac:dyDescent="0.25">
      <c r="B1966" s="38" t="e">
        <f t="shared" ca="1" si="430"/>
        <v>#N/A</v>
      </c>
      <c r="C1966" s="40">
        <f>Кабельный_журнал!P1932</f>
        <v>0</v>
      </c>
      <c r="D1966" s="38" t="e">
        <f t="shared" ca="1" si="431"/>
        <v>#N/A</v>
      </c>
      <c r="E1966" s="41" t="s">
        <v>351</v>
      </c>
      <c r="F1966" s="38" t="e">
        <f t="shared" ca="1" si="432"/>
        <v>#N/A</v>
      </c>
      <c r="G1966" s="38" t="e">
        <f t="shared" si="433"/>
        <v>#N/A</v>
      </c>
      <c r="H1966" s="41" t="s">
        <v>350</v>
      </c>
      <c r="I1966" s="38" t="e">
        <f t="shared" si="434"/>
        <v>#N/A</v>
      </c>
      <c r="J1966" s="38" t="e">
        <f t="shared" si="435"/>
        <v>#N/A</v>
      </c>
      <c r="K1966" s="41" t="s">
        <v>348</v>
      </c>
      <c r="L1966" s="38">
        <f t="shared" si="436"/>
        <v>1.7500000000000002E-2</v>
      </c>
      <c r="M1966" s="38" t="e">
        <f t="shared" ca="1" si="437"/>
        <v>#N/A</v>
      </c>
      <c r="N1966" s="38" t="e">
        <f ca="1">VLOOKUP(B1966,$C$7:$T1964,13,FALSE)</f>
        <v>#N/A</v>
      </c>
      <c r="O1966" s="38" t="e">
        <f t="shared" ca="1" si="438"/>
        <v>#N/A</v>
      </c>
      <c r="P1966" s="38" t="e">
        <f t="shared" ca="1" si="439"/>
        <v>#N/A</v>
      </c>
      <c r="Q1966" s="38" t="e">
        <f t="shared" ca="1" si="440"/>
        <v>#N/A</v>
      </c>
      <c r="R1966" s="38">
        <f t="shared" si="441"/>
        <v>6000</v>
      </c>
      <c r="S1966" s="38" t="e">
        <f t="shared" ca="1" si="442"/>
        <v>#N/A</v>
      </c>
      <c r="T1966" s="38" t="e">
        <f t="shared" si="443"/>
        <v>#N/A</v>
      </c>
    </row>
    <row r="1967" spans="2:20" x14ac:dyDescent="0.25">
      <c r="B1967" s="38" t="e">
        <f t="shared" ca="1" si="430"/>
        <v>#N/A</v>
      </c>
      <c r="C1967" s="40">
        <f>Кабельный_журнал!P1933</f>
        <v>0</v>
      </c>
      <c r="D1967" s="38" t="e">
        <f t="shared" ca="1" si="431"/>
        <v>#N/A</v>
      </c>
      <c r="E1967" s="41" t="s">
        <v>351</v>
      </c>
      <c r="F1967" s="38" t="e">
        <f t="shared" ca="1" si="432"/>
        <v>#N/A</v>
      </c>
      <c r="G1967" s="38" t="e">
        <f t="shared" si="433"/>
        <v>#N/A</v>
      </c>
      <c r="H1967" s="41" t="s">
        <v>350</v>
      </c>
      <c r="I1967" s="38" t="e">
        <f t="shared" si="434"/>
        <v>#N/A</v>
      </c>
      <c r="J1967" s="38" t="e">
        <f t="shared" si="435"/>
        <v>#N/A</v>
      </c>
      <c r="K1967" s="41" t="s">
        <v>348</v>
      </c>
      <c r="L1967" s="38">
        <f t="shared" si="436"/>
        <v>1.7500000000000002E-2</v>
      </c>
      <c r="M1967" s="38" t="e">
        <f t="shared" ca="1" si="437"/>
        <v>#N/A</v>
      </c>
      <c r="N1967" s="38" t="e">
        <f ca="1">VLOOKUP(B1967,$C$7:$T1965,13,FALSE)</f>
        <v>#N/A</v>
      </c>
      <c r="O1967" s="38" t="e">
        <f t="shared" ca="1" si="438"/>
        <v>#N/A</v>
      </c>
      <c r="P1967" s="38" t="e">
        <f t="shared" ca="1" si="439"/>
        <v>#N/A</v>
      </c>
      <c r="Q1967" s="38" t="e">
        <f t="shared" ca="1" si="440"/>
        <v>#N/A</v>
      </c>
      <c r="R1967" s="38">
        <f t="shared" si="441"/>
        <v>6000</v>
      </c>
      <c r="S1967" s="38" t="e">
        <f t="shared" ca="1" si="442"/>
        <v>#N/A</v>
      </c>
      <c r="T1967" s="38" t="e">
        <f t="shared" si="443"/>
        <v>#N/A</v>
      </c>
    </row>
    <row r="1968" spans="2:20" x14ac:dyDescent="0.25">
      <c r="B1968" s="38" t="e">
        <f t="shared" ca="1" si="430"/>
        <v>#N/A</v>
      </c>
      <c r="C1968" s="40">
        <f>Кабельный_журнал!P1934</f>
        <v>0</v>
      </c>
      <c r="D1968" s="38" t="e">
        <f t="shared" ca="1" si="431"/>
        <v>#N/A</v>
      </c>
      <c r="E1968" s="41" t="s">
        <v>351</v>
      </c>
      <c r="F1968" s="38" t="e">
        <f t="shared" ca="1" si="432"/>
        <v>#N/A</v>
      </c>
      <c r="G1968" s="38" t="e">
        <f t="shared" si="433"/>
        <v>#N/A</v>
      </c>
      <c r="H1968" s="41" t="s">
        <v>350</v>
      </c>
      <c r="I1968" s="38" t="e">
        <f t="shared" si="434"/>
        <v>#N/A</v>
      </c>
      <c r="J1968" s="38" t="e">
        <f t="shared" si="435"/>
        <v>#N/A</v>
      </c>
      <c r="K1968" s="41" t="s">
        <v>348</v>
      </c>
      <c r="L1968" s="38">
        <f t="shared" si="436"/>
        <v>1.7500000000000002E-2</v>
      </c>
      <c r="M1968" s="38" t="e">
        <f t="shared" ca="1" si="437"/>
        <v>#N/A</v>
      </c>
      <c r="N1968" s="38" t="e">
        <f ca="1">VLOOKUP(B1968,$C$7:$T1966,13,FALSE)</f>
        <v>#N/A</v>
      </c>
      <c r="O1968" s="38" t="e">
        <f t="shared" ca="1" si="438"/>
        <v>#N/A</v>
      </c>
      <c r="P1968" s="38" t="e">
        <f t="shared" ca="1" si="439"/>
        <v>#N/A</v>
      </c>
      <c r="Q1968" s="38" t="e">
        <f t="shared" ca="1" si="440"/>
        <v>#N/A</v>
      </c>
      <c r="R1968" s="38">
        <f t="shared" si="441"/>
        <v>6000</v>
      </c>
      <c r="S1968" s="38" t="e">
        <f t="shared" ca="1" si="442"/>
        <v>#N/A</v>
      </c>
      <c r="T1968" s="38" t="e">
        <f t="shared" si="443"/>
        <v>#N/A</v>
      </c>
    </row>
    <row r="1969" spans="2:20" x14ac:dyDescent="0.25">
      <c r="B1969" s="38" t="e">
        <f t="shared" ca="1" si="430"/>
        <v>#N/A</v>
      </c>
      <c r="C1969" s="40">
        <f>Кабельный_журнал!P1935</f>
        <v>0</v>
      </c>
      <c r="D1969" s="38" t="e">
        <f t="shared" ca="1" si="431"/>
        <v>#N/A</v>
      </c>
      <c r="E1969" s="41" t="s">
        <v>351</v>
      </c>
      <c r="F1969" s="38" t="e">
        <f t="shared" ca="1" si="432"/>
        <v>#N/A</v>
      </c>
      <c r="G1969" s="38" t="e">
        <f t="shared" si="433"/>
        <v>#N/A</v>
      </c>
      <c r="H1969" s="41" t="s">
        <v>350</v>
      </c>
      <c r="I1969" s="38" t="e">
        <f t="shared" si="434"/>
        <v>#N/A</v>
      </c>
      <c r="J1969" s="38" t="e">
        <f t="shared" si="435"/>
        <v>#N/A</v>
      </c>
      <c r="K1969" s="41" t="s">
        <v>348</v>
      </c>
      <c r="L1969" s="38">
        <f t="shared" si="436"/>
        <v>1.7500000000000002E-2</v>
      </c>
      <c r="M1969" s="38" t="e">
        <f t="shared" ca="1" si="437"/>
        <v>#N/A</v>
      </c>
      <c r="N1969" s="38" t="e">
        <f ca="1">VLOOKUP(B1969,$C$7:$T1967,13,FALSE)</f>
        <v>#N/A</v>
      </c>
      <c r="O1969" s="38" t="e">
        <f t="shared" ca="1" si="438"/>
        <v>#N/A</v>
      </c>
      <c r="P1969" s="38" t="e">
        <f t="shared" ca="1" si="439"/>
        <v>#N/A</v>
      </c>
      <c r="Q1969" s="38" t="e">
        <f t="shared" ca="1" si="440"/>
        <v>#N/A</v>
      </c>
      <c r="R1969" s="38">
        <f t="shared" si="441"/>
        <v>6000</v>
      </c>
      <c r="S1969" s="38" t="e">
        <f t="shared" ca="1" si="442"/>
        <v>#N/A</v>
      </c>
      <c r="T1969" s="38" t="e">
        <f t="shared" si="443"/>
        <v>#N/A</v>
      </c>
    </row>
    <row r="1970" spans="2:20" x14ac:dyDescent="0.25">
      <c r="B1970" s="38" t="e">
        <f t="shared" ca="1" si="430"/>
        <v>#N/A</v>
      </c>
      <c r="C1970" s="40">
        <f>Кабельный_журнал!P1936</f>
        <v>0</v>
      </c>
      <c r="D1970" s="38" t="e">
        <f t="shared" ca="1" si="431"/>
        <v>#N/A</v>
      </c>
      <c r="E1970" s="41" t="s">
        <v>351</v>
      </c>
      <c r="F1970" s="38" t="e">
        <f t="shared" ca="1" si="432"/>
        <v>#N/A</v>
      </c>
      <c r="G1970" s="38" t="e">
        <f t="shared" si="433"/>
        <v>#N/A</v>
      </c>
      <c r="H1970" s="41" t="s">
        <v>350</v>
      </c>
      <c r="I1970" s="38" t="e">
        <f t="shared" si="434"/>
        <v>#N/A</v>
      </c>
      <c r="J1970" s="38" t="e">
        <f t="shared" si="435"/>
        <v>#N/A</v>
      </c>
      <c r="K1970" s="41" t="s">
        <v>348</v>
      </c>
      <c r="L1970" s="38">
        <f t="shared" si="436"/>
        <v>1.7500000000000002E-2</v>
      </c>
      <c r="M1970" s="38" t="e">
        <f t="shared" ca="1" si="437"/>
        <v>#N/A</v>
      </c>
      <c r="N1970" s="38" t="e">
        <f ca="1">VLOOKUP(B1970,$C$7:$T1968,13,FALSE)</f>
        <v>#N/A</v>
      </c>
      <c r="O1970" s="38" t="e">
        <f t="shared" ca="1" si="438"/>
        <v>#N/A</v>
      </c>
      <c r="P1970" s="38" t="e">
        <f t="shared" ca="1" si="439"/>
        <v>#N/A</v>
      </c>
      <c r="Q1970" s="38" t="e">
        <f t="shared" ca="1" si="440"/>
        <v>#N/A</v>
      </c>
      <c r="R1970" s="38">
        <f t="shared" si="441"/>
        <v>6000</v>
      </c>
      <c r="S1970" s="38" t="e">
        <f t="shared" ca="1" si="442"/>
        <v>#N/A</v>
      </c>
      <c r="T1970" s="38" t="e">
        <f t="shared" si="443"/>
        <v>#N/A</v>
      </c>
    </row>
    <row r="1971" spans="2:20" x14ac:dyDescent="0.25">
      <c r="B1971" s="38" t="e">
        <f t="shared" ca="1" si="430"/>
        <v>#N/A</v>
      </c>
      <c r="C1971" s="40">
        <f>Кабельный_журнал!P1937</f>
        <v>0</v>
      </c>
      <c r="D1971" s="38" t="e">
        <f t="shared" ca="1" si="431"/>
        <v>#N/A</v>
      </c>
      <c r="E1971" s="41" t="s">
        <v>351</v>
      </c>
      <c r="F1971" s="38" t="e">
        <f t="shared" ca="1" si="432"/>
        <v>#N/A</v>
      </c>
      <c r="G1971" s="38" t="e">
        <f t="shared" si="433"/>
        <v>#N/A</v>
      </c>
      <c r="H1971" s="41" t="s">
        <v>350</v>
      </c>
      <c r="I1971" s="38" t="e">
        <f t="shared" si="434"/>
        <v>#N/A</v>
      </c>
      <c r="J1971" s="38" t="e">
        <f t="shared" si="435"/>
        <v>#N/A</v>
      </c>
      <c r="K1971" s="41" t="s">
        <v>348</v>
      </c>
      <c r="L1971" s="38">
        <f t="shared" si="436"/>
        <v>1.7500000000000002E-2</v>
      </c>
      <c r="M1971" s="38" t="e">
        <f t="shared" ca="1" si="437"/>
        <v>#N/A</v>
      </c>
      <c r="N1971" s="38" t="e">
        <f ca="1">VLOOKUP(B1971,$C$7:$T1969,13,FALSE)</f>
        <v>#N/A</v>
      </c>
      <c r="O1971" s="38" t="e">
        <f t="shared" ca="1" si="438"/>
        <v>#N/A</v>
      </c>
      <c r="P1971" s="38" t="e">
        <f t="shared" ca="1" si="439"/>
        <v>#N/A</v>
      </c>
      <c r="Q1971" s="38" t="e">
        <f t="shared" ca="1" si="440"/>
        <v>#N/A</v>
      </c>
      <c r="R1971" s="38">
        <f t="shared" si="441"/>
        <v>6000</v>
      </c>
      <c r="S1971" s="38" t="e">
        <f t="shared" ca="1" si="442"/>
        <v>#N/A</v>
      </c>
      <c r="T1971" s="38" t="e">
        <f t="shared" si="443"/>
        <v>#N/A</v>
      </c>
    </row>
    <row r="1972" spans="2:20" x14ac:dyDescent="0.25">
      <c r="B1972" s="38" t="e">
        <f t="shared" ca="1" si="430"/>
        <v>#N/A</v>
      </c>
      <c r="C1972" s="40">
        <f>Кабельный_журнал!P1938</f>
        <v>0</v>
      </c>
      <c r="D1972" s="38" t="e">
        <f t="shared" ca="1" si="431"/>
        <v>#N/A</v>
      </c>
      <c r="E1972" s="41" t="s">
        <v>351</v>
      </c>
      <c r="F1972" s="38" t="e">
        <f t="shared" ca="1" si="432"/>
        <v>#N/A</v>
      </c>
      <c r="G1972" s="38" t="e">
        <f t="shared" si="433"/>
        <v>#N/A</v>
      </c>
      <c r="H1972" s="41" t="s">
        <v>350</v>
      </c>
      <c r="I1972" s="38" t="e">
        <f t="shared" si="434"/>
        <v>#N/A</v>
      </c>
      <c r="J1972" s="38" t="e">
        <f t="shared" si="435"/>
        <v>#N/A</v>
      </c>
      <c r="K1972" s="41" t="s">
        <v>348</v>
      </c>
      <c r="L1972" s="38">
        <f t="shared" si="436"/>
        <v>1.7500000000000002E-2</v>
      </c>
      <c r="M1972" s="38" t="e">
        <f t="shared" ca="1" si="437"/>
        <v>#N/A</v>
      </c>
      <c r="N1972" s="38" t="e">
        <f ca="1">VLOOKUP(B1972,$C$7:$T1970,13,FALSE)</f>
        <v>#N/A</v>
      </c>
      <c r="O1972" s="38" t="e">
        <f t="shared" ca="1" si="438"/>
        <v>#N/A</v>
      </c>
      <c r="P1972" s="38" t="e">
        <f t="shared" ca="1" si="439"/>
        <v>#N/A</v>
      </c>
      <c r="Q1972" s="38" t="e">
        <f t="shared" ca="1" si="440"/>
        <v>#N/A</v>
      </c>
      <c r="R1972" s="38">
        <f t="shared" si="441"/>
        <v>6000</v>
      </c>
      <c r="S1972" s="38" t="e">
        <f t="shared" ca="1" si="442"/>
        <v>#N/A</v>
      </c>
      <c r="T1972" s="38" t="e">
        <f t="shared" si="443"/>
        <v>#N/A</v>
      </c>
    </row>
    <row r="1973" spans="2:20" x14ac:dyDescent="0.25">
      <c r="B1973" s="38" t="e">
        <f t="shared" ca="1" si="430"/>
        <v>#N/A</v>
      </c>
      <c r="C1973" s="40">
        <f>Кабельный_журнал!P1939</f>
        <v>0</v>
      </c>
      <c r="D1973" s="38" t="e">
        <f t="shared" ca="1" si="431"/>
        <v>#N/A</v>
      </c>
      <c r="E1973" s="41" t="s">
        <v>351</v>
      </c>
      <c r="F1973" s="38" t="e">
        <f t="shared" ca="1" si="432"/>
        <v>#N/A</v>
      </c>
      <c r="G1973" s="38" t="e">
        <f t="shared" si="433"/>
        <v>#N/A</v>
      </c>
      <c r="H1973" s="41" t="s">
        <v>350</v>
      </c>
      <c r="I1973" s="38" t="e">
        <f t="shared" si="434"/>
        <v>#N/A</v>
      </c>
      <c r="J1973" s="38" t="e">
        <f t="shared" si="435"/>
        <v>#N/A</v>
      </c>
      <c r="K1973" s="41" t="s">
        <v>348</v>
      </c>
      <c r="L1973" s="38">
        <f t="shared" si="436"/>
        <v>1.7500000000000002E-2</v>
      </c>
      <c r="M1973" s="38" t="e">
        <f t="shared" ca="1" si="437"/>
        <v>#N/A</v>
      </c>
      <c r="N1973" s="38" t="e">
        <f ca="1">VLOOKUP(B1973,$C$7:$T1971,13,FALSE)</f>
        <v>#N/A</v>
      </c>
      <c r="O1973" s="38" t="e">
        <f t="shared" ca="1" si="438"/>
        <v>#N/A</v>
      </c>
      <c r="P1973" s="38" t="e">
        <f t="shared" ca="1" si="439"/>
        <v>#N/A</v>
      </c>
      <c r="Q1973" s="38" t="e">
        <f t="shared" ca="1" si="440"/>
        <v>#N/A</v>
      </c>
      <c r="R1973" s="38">
        <f t="shared" si="441"/>
        <v>6000</v>
      </c>
      <c r="S1973" s="38" t="e">
        <f t="shared" ca="1" si="442"/>
        <v>#N/A</v>
      </c>
      <c r="T1973" s="38" t="e">
        <f t="shared" si="443"/>
        <v>#N/A</v>
      </c>
    </row>
    <row r="1974" spans="2:20" x14ac:dyDescent="0.25">
      <c r="B1974" s="38" t="e">
        <f t="shared" ca="1" si="430"/>
        <v>#N/A</v>
      </c>
      <c r="C1974" s="40">
        <f>Кабельный_журнал!P1940</f>
        <v>0</v>
      </c>
      <c r="D1974" s="38" t="e">
        <f t="shared" ca="1" si="431"/>
        <v>#N/A</v>
      </c>
      <c r="E1974" s="41" t="s">
        <v>351</v>
      </c>
      <c r="F1974" s="38" t="e">
        <f t="shared" ca="1" si="432"/>
        <v>#N/A</v>
      </c>
      <c r="G1974" s="38" t="e">
        <f t="shared" si="433"/>
        <v>#N/A</v>
      </c>
      <c r="H1974" s="41" t="s">
        <v>350</v>
      </c>
      <c r="I1974" s="38" t="e">
        <f t="shared" si="434"/>
        <v>#N/A</v>
      </c>
      <c r="J1974" s="38" t="e">
        <f t="shared" si="435"/>
        <v>#N/A</v>
      </c>
      <c r="K1974" s="41" t="s">
        <v>348</v>
      </c>
      <c r="L1974" s="38">
        <f t="shared" si="436"/>
        <v>1.7500000000000002E-2</v>
      </c>
      <c r="M1974" s="38" t="e">
        <f t="shared" ca="1" si="437"/>
        <v>#N/A</v>
      </c>
      <c r="N1974" s="38" t="e">
        <f ca="1">VLOOKUP(B1974,$C$7:$T1972,13,FALSE)</f>
        <v>#N/A</v>
      </c>
      <c r="O1974" s="38" t="e">
        <f t="shared" ca="1" si="438"/>
        <v>#N/A</v>
      </c>
      <c r="P1974" s="38" t="e">
        <f t="shared" ca="1" si="439"/>
        <v>#N/A</v>
      </c>
      <c r="Q1974" s="38" t="e">
        <f t="shared" ca="1" si="440"/>
        <v>#N/A</v>
      </c>
      <c r="R1974" s="38">
        <f t="shared" si="441"/>
        <v>6000</v>
      </c>
      <c r="S1974" s="38" t="e">
        <f t="shared" ca="1" si="442"/>
        <v>#N/A</v>
      </c>
      <c r="T1974" s="38" t="e">
        <f t="shared" si="443"/>
        <v>#N/A</v>
      </c>
    </row>
    <row r="1975" spans="2:20" x14ac:dyDescent="0.25">
      <c r="B1975" s="38" t="e">
        <f t="shared" ca="1" si="430"/>
        <v>#N/A</v>
      </c>
      <c r="C1975" s="40">
        <f>Кабельный_журнал!P1941</f>
        <v>0</v>
      </c>
      <c r="D1975" s="38" t="e">
        <f t="shared" ca="1" si="431"/>
        <v>#N/A</v>
      </c>
      <c r="E1975" s="41" t="s">
        <v>351</v>
      </c>
      <c r="F1975" s="38" t="e">
        <f t="shared" ca="1" si="432"/>
        <v>#N/A</v>
      </c>
      <c r="G1975" s="38" t="e">
        <f t="shared" si="433"/>
        <v>#N/A</v>
      </c>
      <c r="H1975" s="41" t="s">
        <v>350</v>
      </c>
      <c r="I1975" s="38" t="e">
        <f t="shared" si="434"/>
        <v>#N/A</v>
      </c>
      <c r="J1975" s="38" t="e">
        <f t="shared" si="435"/>
        <v>#N/A</v>
      </c>
      <c r="K1975" s="41" t="s">
        <v>348</v>
      </c>
      <c r="L1975" s="38">
        <f t="shared" si="436"/>
        <v>1.7500000000000002E-2</v>
      </c>
      <c r="M1975" s="38" t="e">
        <f t="shared" ca="1" si="437"/>
        <v>#N/A</v>
      </c>
      <c r="N1975" s="38" t="e">
        <f ca="1">VLOOKUP(B1975,$C$7:$T1973,13,FALSE)</f>
        <v>#N/A</v>
      </c>
      <c r="O1975" s="38" t="e">
        <f t="shared" ca="1" si="438"/>
        <v>#N/A</v>
      </c>
      <c r="P1975" s="38" t="e">
        <f t="shared" ca="1" si="439"/>
        <v>#N/A</v>
      </c>
      <c r="Q1975" s="38" t="e">
        <f t="shared" ca="1" si="440"/>
        <v>#N/A</v>
      </c>
      <c r="R1975" s="38">
        <f t="shared" si="441"/>
        <v>6000</v>
      </c>
      <c r="S1975" s="38" t="e">
        <f t="shared" ca="1" si="442"/>
        <v>#N/A</v>
      </c>
      <c r="T1975" s="38" t="e">
        <f t="shared" si="443"/>
        <v>#N/A</v>
      </c>
    </row>
    <row r="1976" spans="2:20" x14ac:dyDescent="0.25">
      <c r="B1976" s="38" t="e">
        <f t="shared" ca="1" si="430"/>
        <v>#N/A</v>
      </c>
      <c r="C1976" s="40">
        <f>Кабельный_журнал!P1942</f>
        <v>0</v>
      </c>
      <c r="D1976" s="38" t="e">
        <f t="shared" ca="1" si="431"/>
        <v>#N/A</v>
      </c>
      <c r="E1976" s="41" t="s">
        <v>351</v>
      </c>
      <c r="F1976" s="38" t="e">
        <f t="shared" ca="1" si="432"/>
        <v>#N/A</v>
      </c>
      <c r="G1976" s="38" t="e">
        <f t="shared" si="433"/>
        <v>#N/A</v>
      </c>
      <c r="H1976" s="41" t="s">
        <v>350</v>
      </c>
      <c r="I1976" s="38" t="e">
        <f t="shared" si="434"/>
        <v>#N/A</v>
      </c>
      <c r="J1976" s="38" t="e">
        <f t="shared" si="435"/>
        <v>#N/A</v>
      </c>
      <c r="K1976" s="41" t="s">
        <v>348</v>
      </c>
      <c r="L1976" s="38">
        <f t="shared" si="436"/>
        <v>1.7500000000000002E-2</v>
      </c>
      <c r="M1976" s="38" t="e">
        <f t="shared" ca="1" si="437"/>
        <v>#N/A</v>
      </c>
      <c r="N1976" s="38" t="e">
        <f ca="1">VLOOKUP(B1976,$C$7:$T1974,13,FALSE)</f>
        <v>#N/A</v>
      </c>
      <c r="O1976" s="38" t="e">
        <f t="shared" ca="1" si="438"/>
        <v>#N/A</v>
      </c>
      <c r="P1976" s="38" t="e">
        <f t="shared" ca="1" si="439"/>
        <v>#N/A</v>
      </c>
      <c r="Q1976" s="38" t="e">
        <f t="shared" ca="1" si="440"/>
        <v>#N/A</v>
      </c>
      <c r="R1976" s="38">
        <f t="shared" si="441"/>
        <v>6000</v>
      </c>
      <c r="S1976" s="38" t="e">
        <f t="shared" ca="1" si="442"/>
        <v>#N/A</v>
      </c>
      <c r="T1976" s="38" t="e">
        <f t="shared" si="443"/>
        <v>#N/A</v>
      </c>
    </row>
    <row r="1977" spans="2:20" x14ac:dyDescent="0.25">
      <c r="B1977" s="38" t="e">
        <f t="shared" ca="1" si="430"/>
        <v>#N/A</v>
      </c>
      <c r="C1977" s="40">
        <f>Кабельный_журнал!P1943</f>
        <v>0</v>
      </c>
      <c r="D1977" s="38" t="e">
        <f t="shared" ca="1" si="431"/>
        <v>#N/A</v>
      </c>
      <c r="E1977" s="41" t="s">
        <v>351</v>
      </c>
      <c r="F1977" s="38" t="e">
        <f t="shared" ca="1" si="432"/>
        <v>#N/A</v>
      </c>
      <c r="G1977" s="38" t="e">
        <f t="shared" si="433"/>
        <v>#N/A</v>
      </c>
      <c r="H1977" s="41" t="s">
        <v>350</v>
      </c>
      <c r="I1977" s="38" t="e">
        <f t="shared" si="434"/>
        <v>#N/A</v>
      </c>
      <c r="J1977" s="38" t="e">
        <f t="shared" si="435"/>
        <v>#N/A</v>
      </c>
      <c r="K1977" s="41" t="s">
        <v>348</v>
      </c>
      <c r="L1977" s="38">
        <f t="shared" si="436"/>
        <v>1.7500000000000002E-2</v>
      </c>
      <c r="M1977" s="38" t="e">
        <f t="shared" ca="1" si="437"/>
        <v>#N/A</v>
      </c>
      <c r="N1977" s="38" t="e">
        <f ca="1">VLOOKUP(B1977,$C$7:$T1975,13,FALSE)</f>
        <v>#N/A</v>
      </c>
      <c r="O1977" s="38" t="e">
        <f t="shared" ca="1" si="438"/>
        <v>#N/A</v>
      </c>
      <c r="P1977" s="38" t="e">
        <f t="shared" ca="1" si="439"/>
        <v>#N/A</v>
      </c>
      <c r="Q1977" s="38" t="e">
        <f t="shared" ca="1" si="440"/>
        <v>#N/A</v>
      </c>
      <c r="R1977" s="38">
        <f t="shared" si="441"/>
        <v>6000</v>
      </c>
      <c r="S1977" s="38" t="e">
        <f t="shared" ca="1" si="442"/>
        <v>#N/A</v>
      </c>
      <c r="T1977" s="38" t="e">
        <f t="shared" si="443"/>
        <v>#N/A</v>
      </c>
    </row>
    <row r="1978" spans="2:20" x14ac:dyDescent="0.25">
      <c r="B1978" s="38" t="e">
        <f t="shared" ca="1" si="430"/>
        <v>#N/A</v>
      </c>
      <c r="C1978" s="40">
        <f>Кабельный_журнал!P1944</f>
        <v>0</v>
      </c>
      <c r="D1978" s="38" t="e">
        <f t="shared" ca="1" si="431"/>
        <v>#N/A</v>
      </c>
      <c r="E1978" s="41" t="s">
        <v>351</v>
      </c>
      <c r="F1978" s="38" t="e">
        <f t="shared" ca="1" si="432"/>
        <v>#N/A</v>
      </c>
      <c r="G1978" s="38" t="e">
        <f t="shared" si="433"/>
        <v>#N/A</v>
      </c>
      <c r="H1978" s="41" t="s">
        <v>350</v>
      </c>
      <c r="I1978" s="38" t="e">
        <f t="shared" si="434"/>
        <v>#N/A</v>
      </c>
      <c r="J1978" s="38" t="e">
        <f t="shared" si="435"/>
        <v>#N/A</v>
      </c>
      <c r="K1978" s="41" t="s">
        <v>348</v>
      </c>
      <c r="L1978" s="38">
        <f t="shared" si="436"/>
        <v>1.7500000000000002E-2</v>
      </c>
      <c r="M1978" s="38" t="e">
        <f t="shared" ca="1" si="437"/>
        <v>#N/A</v>
      </c>
      <c r="N1978" s="38" t="e">
        <f ca="1">VLOOKUP(B1978,$C$7:$T1976,13,FALSE)</f>
        <v>#N/A</v>
      </c>
      <c r="O1978" s="38" t="e">
        <f t="shared" ca="1" si="438"/>
        <v>#N/A</v>
      </c>
      <c r="P1978" s="38" t="e">
        <f t="shared" ca="1" si="439"/>
        <v>#N/A</v>
      </c>
      <c r="Q1978" s="38" t="e">
        <f t="shared" ca="1" si="440"/>
        <v>#N/A</v>
      </c>
      <c r="R1978" s="38">
        <f t="shared" si="441"/>
        <v>6000</v>
      </c>
      <c r="S1978" s="38" t="e">
        <f t="shared" ca="1" si="442"/>
        <v>#N/A</v>
      </c>
      <c r="T1978" s="38" t="e">
        <f t="shared" si="443"/>
        <v>#N/A</v>
      </c>
    </row>
    <row r="1979" spans="2:20" x14ac:dyDescent="0.25">
      <c r="B1979" s="38" t="e">
        <f t="shared" ca="1" si="430"/>
        <v>#N/A</v>
      </c>
      <c r="C1979" s="40">
        <f>Кабельный_журнал!P1945</f>
        <v>0</v>
      </c>
      <c r="D1979" s="38" t="e">
        <f t="shared" ca="1" si="431"/>
        <v>#N/A</v>
      </c>
      <c r="E1979" s="41" t="s">
        <v>351</v>
      </c>
      <c r="F1979" s="38" t="e">
        <f t="shared" ca="1" si="432"/>
        <v>#N/A</v>
      </c>
      <c r="G1979" s="38" t="e">
        <f t="shared" si="433"/>
        <v>#N/A</v>
      </c>
      <c r="H1979" s="41" t="s">
        <v>350</v>
      </c>
      <c r="I1979" s="38" t="e">
        <f t="shared" si="434"/>
        <v>#N/A</v>
      </c>
      <c r="J1979" s="38" t="e">
        <f t="shared" si="435"/>
        <v>#N/A</v>
      </c>
      <c r="K1979" s="41" t="s">
        <v>348</v>
      </c>
      <c r="L1979" s="38">
        <f t="shared" si="436"/>
        <v>1.7500000000000002E-2</v>
      </c>
      <c r="M1979" s="38" t="e">
        <f t="shared" ca="1" si="437"/>
        <v>#N/A</v>
      </c>
      <c r="N1979" s="38" t="e">
        <f ca="1">VLOOKUP(B1979,$C$7:$T1977,13,FALSE)</f>
        <v>#N/A</v>
      </c>
      <c r="O1979" s="38" t="e">
        <f t="shared" ca="1" si="438"/>
        <v>#N/A</v>
      </c>
      <c r="P1979" s="38" t="e">
        <f t="shared" ca="1" si="439"/>
        <v>#N/A</v>
      </c>
      <c r="Q1979" s="38" t="e">
        <f t="shared" ca="1" si="440"/>
        <v>#N/A</v>
      </c>
      <c r="R1979" s="38">
        <f t="shared" si="441"/>
        <v>6000</v>
      </c>
      <c r="S1979" s="38" t="e">
        <f t="shared" ca="1" si="442"/>
        <v>#N/A</v>
      </c>
      <c r="T1979" s="38" t="e">
        <f t="shared" si="443"/>
        <v>#N/A</v>
      </c>
    </row>
    <row r="1980" spans="2:20" x14ac:dyDescent="0.25">
      <c r="B1980" s="38" t="e">
        <f t="shared" ca="1" si="430"/>
        <v>#N/A</v>
      </c>
      <c r="C1980" s="40">
        <f>Кабельный_журнал!P1946</f>
        <v>0</v>
      </c>
      <c r="D1980" s="38" t="e">
        <f t="shared" ca="1" si="431"/>
        <v>#N/A</v>
      </c>
      <c r="E1980" s="41" t="s">
        <v>351</v>
      </c>
      <c r="F1980" s="38" t="e">
        <f t="shared" ca="1" si="432"/>
        <v>#N/A</v>
      </c>
      <c r="G1980" s="38" t="e">
        <f t="shared" si="433"/>
        <v>#N/A</v>
      </c>
      <c r="H1980" s="41" t="s">
        <v>350</v>
      </c>
      <c r="I1980" s="38" t="e">
        <f t="shared" si="434"/>
        <v>#N/A</v>
      </c>
      <c r="J1980" s="38" t="e">
        <f t="shared" si="435"/>
        <v>#N/A</v>
      </c>
      <c r="K1980" s="41" t="s">
        <v>348</v>
      </c>
      <c r="L1980" s="38">
        <f t="shared" si="436"/>
        <v>1.7500000000000002E-2</v>
      </c>
      <c r="M1980" s="38" t="e">
        <f t="shared" ca="1" si="437"/>
        <v>#N/A</v>
      </c>
      <c r="N1980" s="38" t="e">
        <f ca="1">VLOOKUP(B1980,$C$7:$T1978,13,FALSE)</f>
        <v>#N/A</v>
      </c>
      <c r="O1980" s="38" t="e">
        <f t="shared" ca="1" si="438"/>
        <v>#N/A</v>
      </c>
      <c r="P1980" s="38" t="e">
        <f t="shared" ca="1" si="439"/>
        <v>#N/A</v>
      </c>
      <c r="Q1980" s="38" t="e">
        <f t="shared" ca="1" si="440"/>
        <v>#N/A</v>
      </c>
      <c r="R1980" s="38">
        <f t="shared" si="441"/>
        <v>6000</v>
      </c>
      <c r="S1980" s="38" t="e">
        <f t="shared" ca="1" si="442"/>
        <v>#N/A</v>
      </c>
      <c r="T1980" s="38" t="e">
        <f t="shared" si="443"/>
        <v>#N/A</v>
      </c>
    </row>
    <row r="1981" spans="2:20" x14ac:dyDescent="0.25">
      <c r="B1981" s="38" t="e">
        <f t="shared" ca="1" si="430"/>
        <v>#N/A</v>
      </c>
      <c r="C1981" s="40">
        <f>Кабельный_журнал!P1947</f>
        <v>0</v>
      </c>
      <c r="D1981" s="38" t="e">
        <f t="shared" ca="1" si="431"/>
        <v>#N/A</v>
      </c>
      <c r="E1981" s="41" t="s">
        <v>351</v>
      </c>
      <c r="F1981" s="38" t="e">
        <f t="shared" ca="1" si="432"/>
        <v>#N/A</v>
      </c>
      <c r="G1981" s="38" t="e">
        <f t="shared" si="433"/>
        <v>#N/A</v>
      </c>
      <c r="H1981" s="41" t="s">
        <v>350</v>
      </c>
      <c r="I1981" s="38" t="e">
        <f t="shared" si="434"/>
        <v>#N/A</v>
      </c>
      <c r="J1981" s="38" t="e">
        <f t="shared" si="435"/>
        <v>#N/A</v>
      </c>
      <c r="K1981" s="41" t="s">
        <v>348</v>
      </c>
      <c r="L1981" s="38">
        <f t="shared" si="436"/>
        <v>1.7500000000000002E-2</v>
      </c>
      <c r="M1981" s="38" t="e">
        <f t="shared" ca="1" si="437"/>
        <v>#N/A</v>
      </c>
      <c r="N1981" s="38" t="e">
        <f ca="1">VLOOKUP(B1981,$C$7:$T1979,13,FALSE)</f>
        <v>#N/A</v>
      </c>
      <c r="O1981" s="38" t="e">
        <f t="shared" ca="1" si="438"/>
        <v>#N/A</v>
      </c>
      <c r="P1981" s="38" t="e">
        <f t="shared" ca="1" si="439"/>
        <v>#N/A</v>
      </c>
      <c r="Q1981" s="38" t="e">
        <f t="shared" ca="1" si="440"/>
        <v>#N/A</v>
      </c>
      <c r="R1981" s="38">
        <f t="shared" si="441"/>
        <v>6000</v>
      </c>
      <c r="S1981" s="38" t="e">
        <f t="shared" ca="1" si="442"/>
        <v>#N/A</v>
      </c>
      <c r="T1981" s="38" t="e">
        <f t="shared" si="443"/>
        <v>#N/A</v>
      </c>
    </row>
    <row r="1982" spans="2:20" x14ac:dyDescent="0.25">
      <c r="B1982" s="38" t="e">
        <f t="shared" ca="1" si="430"/>
        <v>#N/A</v>
      </c>
      <c r="C1982" s="40">
        <f>Кабельный_журнал!P1948</f>
        <v>0</v>
      </c>
      <c r="D1982" s="38" t="e">
        <f t="shared" ca="1" si="431"/>
        <v>#N/A</v>
      </c>
      <c r="E1982" s="41" t="s">
        <v>351</v>
      </c>
      <c r="F1982" s="38" t="e">
        <f t="shared" ca="1" si="432"/>
        <v>#N/A</v>
      </c>
      <c r="G1982" s="38" t="e">
        <f t="shared" si="433"/>
        <v>#N/A</v>
      </c>
      <c r="H1982" s="41" t="s">
        <v>350</v>
      </c>
      <c r="I1982" s="38" t="e">
        <f t="shared" si="434"/>
        <v>#N/A</v>
      </c>
      <c r="J1982" s="38" t="e">
        <f t="shared" si="435"/>
        <v>#N/A</v>
      </c>
      <c r="K1982" s="41" t="s">
        <v>348</v>
      </c>
      <c r="L1982" s="38">
        <f t="shared" si="436"/>
        <v>1.7500000000000002E-2</v>
      </c>
      <c r="M1982" s="38" t="e">
        <f t="shared" ca="1" si="437"/>
        <v>#N/A</v>
      </c>
      <c r="N1982" s="38" t="e">
        <f ca="1">VLOOKUP(B1982,$C$7:$T1980,13,FALSE)</f>
        <v>#N/A</v>
      </c>
      <c r="O1982" s="38" t="e">
        <f t="shared" ca="1" si="438"/>
        <v>#N/A</v>
      </c>
      <c r="P1982" s="38" t="e">
        <f t="shared" ca="1" si="439"/>
        <v>#N/A</v>
      </c>
      <c r="Q1982" s="38" t="e">
        <f t="shared" ca="1" si="440"/>
        <v>#N/A</v>
      </c>
      <c r="R1982" s="38">
        <f t="shared" si="441"/>
        <v>6000</v>
      </c>
      <c r="S1982" s="38" t="e">
        <f t="shared" ca="1" si="442"/>
        <v>#N/A</v>
      </c>
      <c r="T1982" s="38" t="e">
        <f t="shared" si="443"/>
        <v>#N/A</v>
      </c>
    </row>
    <row r="1983" spans="2:20" x14ac:dyDescent="0.25">
      <c r="B1983" s="38" t="e">
        <f t="shared" ca="1" si="430"/>
        <v>#N/A</v>
      </c>
      <c r="C1983" s="40">
        <f>Кабельный_журнал!P1949</f>
        <v>0</v>
      </c>
      <c r="D1983" s="38" t="e">
        <f t="shared" ca="1" si="431"/>
        <v>#N/A</v>
      </c>
      <c r="E1983" s="41" t="s">
        <v>351</v>
      </c>
      <c r="F1983" s="38" t="e">
        <f t="shared" ca="1" si="432"/>
        <v>#N/A</v>
      </c>
      <c r="G1983" s="38" t="e">
        <f t="shared" si="433"/>
        <v>#N/A</v>
      </c>
      <c r="H1983" s="41" t="s">
        <v>350</v>
      </c>
      <c r="I1983" s="38" t="e">
        <f t="shared" si="434"/>
        <v>#N/A</v>
      </c>
      <c r="J1983" s="38" t="e">
        <f t="shared" si="435"/>
        <v>#N/A</v>
      </c>
      <c r="K1983" s="41" t="s">
        <v>348</v>
      </c>
      <c r="L1983" s="38">
        <f t="shared" si="436"/>
        <v>1.7500000000000002E-2</v>
      </c>
      <c r="M1983" s="38" t="e">
        <f t="shared" ca="1" si="437"/>
        <v>#N/A</v>
      </c>
      <c r="N1983" s="38" t="e">
        <f ca="1">VLOOKUP(B1983,$C$7:$T1981,13,FALSE)</f>
        <v>#N/A</v>
      </c>
      <c r="O1983" s="38" t="e">
        <f t="shared" ca="1" si="438"/>
        <v>#N/A</v>
      </c>
      <c r="P1983" s="38" t="e">
        <f t="shared" ca="1" si="439"/>
        <v>#N/A</v>
      </c>
      <c r="Q1983" s="38" t="e">
        <f t="shared" ca="1" si="440"/>
        <v>#N/A</v>
      </c>
      <c r="R1983" s="38">
        <f t="shared" si="441"/>
        <v>6000</v>
      </c>
      <c r="S1983" s="38" t="e">
        <f t="shared" ca="1" si="442"/>
        <v>#N/A</v>
      </c>
      <c r="T1983" s="38" t="e">
        <f t="shared" si="443"/>
        <v>#N/A</v>
      </c>
    </row>
    <row r="1984" spans="2:20" x14ac:dyDescent="0.25">
      <c r="B1984" s="38" t="e">
        <f t="shared" ca="1" si="430"/>
        <v>#N/A</v>
      </c>
      <c r="C1984" s="40">
        <f>Кабельный_журнал!P1950</f>
        <v>0</v>
      </c>
      <c r="D1984" s="38" t="e">
        <f t="shared" ca="1" si="431"/>
        <v>#N/A</v>
      </c>
      <c r="E1984" s="41" t="s">
        <v>351</v>
      </c>
      <c r="F1984" s="38" t="e">
        <f t="shared" ca="1" si="432"/>
        <v>#N/A</v>
      </c>
      <c r="G1984" s="38" t="e">
        <f t="shared" si="433"/>
        <v>#N/A</v>
      </c>
      <c r="H1984" s="41" t="s">
        <v>350</v>
      </c>
      <c r="I1984" s="38" t="e">
        <f t="shared" si="434"/>
        <v>#N/A</v>
      </c>
      <c r="J1984" s="38" t="e">
        <f t="shared" si="435"/>
        <v>#N/A</v>
      </c>
      <c r="K1984" s="41" t="s">
        <v>348</v>
      </c>
      <c r="L1984" s="38">
        <f t="shared" si="436"/>
        <v>1.7500000000000002E-2</v>
      </c>
      <c r="M1984" s="38" t="e">
        <f t="shared" ca="1" si="437"/>
        <v>#N/A</v>
      </c>
      <c r="N1984" s="38" t="e">
        <f ca="1">VLOOKUP(B1984,$C$7:$T1982,13,FALSE)</f>
        <v>#N/A</v>
      </c>
      <c r="O1984" s="38" t="e">
        <f t="shared" ca="1" si="438"/>
        <v>#N/A</v>
      </c>
      <c r="P1984" s="38" t="e">
        <f t="shared" ca="1" si="439"/>
        <v>#N/A</v>
      </c>
      <c r="Q1984" s="38" t="e">
        <f t="shared" ca="1" si="440"/>
        <v>#N/A</v>
      </c>
      <c r="R1984" s="38">
        <f t="shared" si="441"/>
        <v>6000</v>
      </c>
      <c r="S1984" s="38" t="e">
        <f t="shared" ca="1" si="442"/>
        <v>#N/A</v>
      </c>
      <c r="T1984" s="38" t="e">
        <f t="shared" si="443"/>
        <v>#N/A</v>
      </c>
    </row>
    <row r="1985" spans="2:20" x14ac:dyDescent="0.25">
      <c r="B1985" s="38" t="e">
        <f t="shared" ca="1" si="430"/>
        <v>#N/A</v>
      </c>
      <c r="C1985" s="40">
        <f>Кабельный_журнал!P1951</f>
        <v>0</v>
      </c>
      <c r="D1985" s="38" t="e">
        <f t="shared" ca="1" si="431"/>
        <v>#N/A</v>
      </c>
      <c r="E1985" s="41" t="s">
        <v>351</v>
      </c>
      <c r="F1985" s="38" t="e">
        <f t="shared" ca="1" si="432"/>
        <v>#N/A</v>
      </c>
      <c r="G1985" s="38" t="e">
        <f t="shared" si="433"/>
        <v>#N/A</v>
      </c>
      <c r="H1985" s="41" t="s">
        <v>350</v>
      </c>
      <c r="I1985" s="38" t="e">
        <f t="shared" si="434"/>
        <v>#N/A</v>
      </c>
      <c r="J1985" s="38" t="e">
        <f t="shared" si="435"/>
        <v>#N/A</v>
      </c>
      <c r="K1985" s="41" t="s">
        <v>348</v>
      </c>
      <c r="L1985" s="38">
        <f t="shared" si="436"/>
        <v>1.7500000000000002E-2</v>
      </c>
      <c r="M1985" s="38" t="e">
        <f t="shared" ca="1" si="437"/>
        <v>#N/A</v>
      </c>
      <c r="N1985" s="38" t="e">
        <f ca="1">VLOOKUP(B1985,$C$7:$T1983,13,FALSE)</f>
        <v>#N/A</v>
      </c>
      <c r="O1985" s="38" t="e">
        <f t="shared" ca="1" si="438"/>
        <v>#N/A</v>
      </c>
      <c r="P1985" s="38" t="e">
        <f t="shared" ca="1" si="439"/>
        <v>#N/A</v>
      </c>
      <c r="Q1985" s="38" t="e">
        <f t="shared" ca="1" si="440"/>
        <v>#N/A</v>
      </c>
      <c r="R1985" s="38">
        <f t="shared" si="441"/>
        <v>6000</v>
      </c>
      <c r="S1985" s="38" t="e">
        <f t="shared" ca="1" si="442"/>
        <v>#N/A</v>
      </c>
      <c r="T1985" s="38" t="e">
        <f t="shared" si="443"/>
        <v>#N/A</v>
      </c>
    </row>
    <row r="1986" spans="2:20" x14ac:dyDescent="0.25">
      <c r="B1986" s="38" t="e">
        <f t="shared" ca="1" si="430"/>
        <v>#N/A</v>
      </c>
      <c r="C1986" s="40">
        <f>Кабельный_журнал!P1952</f>
        <v>0</v>
      </c>
      <c r="D1986" s="38" t="e">
        <f t="shared" ca="1" si="431"/>
        <v>#N/A</v>
      </c>
      <c r="E1986" s="41" t="s">
        <v>351</v>
      </c>
      <c r="F1986" s="38" t="e">
        <f t="shared" ca="1" si="432"/>
        <v>#N/A</v>
      </c>
      <c r="G1986" s="38" t="e">
        <f t="shared" si="433"/>
        <v>#N/A</v>
      </c>
      <c r="H1986" s="41" t="s">
        <v>350</v>
      </c>
      <c r="I1986" s="38" t="e">
        <f t="shared" si="434"/>
        <v>#N/A</v>
      </c>
      <c r="J1986" s="38" t="e">
        <f t="shared" si="435"/>
        <v>#N/A</v>
      </c>
      <c r="K1986" s="41" t="s">
        <v>348</v>
      </c>
      <c r="L1986" s="38">
        <f t="shared" si="436"/>
        <v>1.7500000000000002E-2</v>
      </c>
      <c r="M1986" s="38" t="e">
        <f t="shared" ca="1" si="437"/>
        <v>#N/A</v>
      </c>
      <c r="N1986" s="38" t="e">
        <f ca="1">VLOOKUP(B1986,$C$7:$T1984,13,FALSE)</f>
        <v>#N/A</v>
      </c>
      <c r="O1986" s="38" t="e">
        <f t="shared" ca="1" si="438"/>
        <v>#N/A</v>
      </c>
      <c r="P1986" s="38" t="e">
        <f t="shared" ca="1" si="439"/>
        <v>#N/A</v>
      </c>
      <c r="Q1986" s="38" t="e">
        <f t="shared" ca="1" si="440"/>
        <v>#N/A</v>
      </c>
      <c r="R1986" s="38">
        <f t="shared" si="441"/>
        <v>6000</v>
      </c>
      <c r="S1986" s="38" t="e">
        <f t="shared" ca="1" si="442"/>
        <v>#N/A</v>
      </c>
      <c r="T1986" s="38" t="e">
        <f t="shared" si="443"/>
        <v>#N/A</v>
      </c>
    </row>
    <row r="1987" spans="2:20" x14ac:dyDescent="0.25">
      <c r="B1987" s="38" t="e">
        <f t="shared" ca="1" si="430"/>
        <v>#N/A</v>
      </c>
      <c r="C1987" s="40">
        <f>Кабельный_журнал!P1953</f>
        <v>0</v>
      </c>
      <c r="D1987" s="38" t="e">
        <f t="shared" ca="1" si="431"/>
        <v>#N/A</v>
      </c>
      <c r="E1987" s="41" t="s">
        <v>351</v>
      </c>
      <c r="F1987" s="38" t="e">
        <f t="shared" ca="1" si="432"/>
        <v>#N/A</v>
      </c>
      <c r="G1987" s="38" t="e">
        <f t="shared" si="433"/>
        <v>#N/A</v>
      </c>
      <c r="H1987" s="41" t="s">
        <v>350</v>
      </c>
      <c r="I1987" s="38" t="e">
        <f t="shared" si="434"/>
        <v>#N/A</v>
      </c>
      <c r="J1987" s="38" t="e">
        <f t="shared" si="435"/>
        <v>#N/A</v>
      </c>
      <c r="K1987" s="41" t="s">
        <v>348</v>
      </c>
      <c r="L1987" s="38">
        <f t="shared" si="436"/>
        <v>1.7500000000000002E-2</v>
      </c>
      <c r="M1987" s="38" t="e">
        <f t="shared" ca="1" si="437"/>
        <v>#N/A</v>
      </c>
      <c r="N1987" s="38" t="e">
        <f ca="1">VLOOKUP(B1987,$C$7:$T1985,13,FALSE)</f>
        <v>#N/A</v>
      </c>
      <c r="O1987" s="38" t="e">
        <f t="shared" ca="1" si="438"/>
        <v>#N/A</v>
      </c>
      <c r="P1987" s="38" t="e">
        <f t="shared" ca="1" si="439"/>
        <v>#N/A</v>
      </c>
      <c r="Q1987" s="38" t="e">
        <f t="shared" ca="1" si="440"/>
        <v>#N/A</v>
      </c>
      <c r="R1987" s="38">
        <f t="shared" si="441"/>
        <v>6000</v>
      </c>
      <c r="S1987" s="38" t="e">
        <f t="shared" ca="1" si="442"/>
        <v>#N/A</v>
      </c>
      <c r="T1987" s="38" t="e">
        <f t="shared" si="443"/>
        <v>#N/A</v>
      </c>
    </row>
    <row r="1988" spans="2:20" x14ac:dyDescent="0.25">
      <c r="B1988" s="38" t="e">
        <f t="shared" ca="1" si="430"/>
        <v>#N/A</v>
      </c>
      <c r="C1988" s="40">
        <f>Кабельный_журнал!P1954</f>
        <v>0</v>
      </c>
      <c r="D1988" s="38" t="e">
        <f t="shared" ca="1" si="431"/>
        <v>#N/A</v>
      </c>
      <c r="E1988" s="41" t="s">
        <v>351</v>
      </c>
      <c r="F1988" s="38" t="e">
        <f t="shared" ca="1" si="432"/>
        <v>#N/A</v>
      </c>
      <c r="G1988" s="38" t="e">
        <f t="shared" si="433"/>
        <v>#N/A</v>
      </c>
      <c r="H1988" s="41" t="s">
        <v>350</v>
      </c>
      <c r="I1988" s="38" t="e">
        <f t="shared" si="434"/>
        <v>#N/A</v>
      </c>
      <c r="J1988" s="38" t="e">
        <f t="shared" si="435"/>
        <v>#N/A</v>
      </c>
      <c r="K1988" s="41" t="s">
        <v>348</v>
      </c>
      <c r="L1988" s="38">
        <f t="shared" si="436"/>
        <v>1.7500000000000002E-2</v>
      </c>
      <c r="M1988" s="38" t="e">
        <f t="shared" ca="1" si="437"/>
        <v>#N/A</v>
      </c>
      <c r="N1988" s="38" t="e">
        <f ca="1">VLOOKUP(B1988,$C$7:$T1986,13,FALSE)</f>
        <v>#N/A</v>
      </c>
      <c r="O1988" s="38" t="e">
        <f t="shared" ca="1" si="438"/>
        <v>#N/A</v>
      </c>
      <c r="P1988" s="38" t="e">
        <f t="shared" ca="1" si="439"/>
        <v>#N/A</v>
      </c>
      <c r="Q1988" s="38" t="e">
        <f t="shared" ca="1" si="440"/>
        <v>#N/A</v>
      </c>
      <c r="R1988" s="38">
        <f t="shared" si="441"/>
        <v>6000</v>
      </c>
      <c r="S1988" s="38" t="e">
        <f t="shared" ca="1" si="442"/>
        <v>#N/A</v>
      </c>
      <c r="T1988" s="38" t="e">
        <f t="shared" si="443"/>
        <v>#N/A</v>
      </c>
    </row>
    <row r="1989" spans="2:20" x14ac:dyDescent="0.25">
      <c r="B1989" s="38" t="e">
        <f t="shared" ca="1" si="430"/>
        <v>#N/A</v>
      </c>
      <c r="C1989" s="40">
        <f>Кабельный_журнал!P1955</f>
        <v>0</v>
      </c>
      <c r="D1989" s="38" t="e">
        <f t="shared" ca="1" si="431"/>
        <v>#N/A</v>
      </c>
      <c r="E1989" s="41" t="s">
        <v>351</v>
      </c>
      <c r="F1989" s="38" t="e">
        <f t="shared" ca="1" si="432"/>
        <v>#N/A</v>
      </c>
      <c r="G1989" s="38" t="e">
        <f t="shared" si="433"/>
        <v>#N/A</v>
      </c>
      <c r="H1989" s="41" t="s">
        <v>350</v>
      </c>
      <c r="I1989" s="38" t="e">
        <f t="shared" si="434"/>
        <v>#N/A</v>
      </c>
      <c r="J1989" s="38" t="e">
        <f t="shared" si="435"/>
        <v>#N/A</v>
      </c>
      <c r="K1989" s="41" t="s">
        <v>348</v>
      </c>
      <c r="L1989" s="38">
        <f t="shared" si="436"/>
        <v>1.7500000000000002E-2</v>
      </c>
      <c r="M1989" s="38" t="e">
        <f t="shared" ca="1" si="437"/>
        <v>#N/A</v>
      </c>
      <c r="N1989" s="38" t="e">
        <f ca="1">VLOOKUP(B1989,$C$7:$T1987,13,FALSE)</f>
        <v>#N/A</v>
      </c>
      <c r="O1989" s="38" t="e">
        <f t="shared" ca="1" si="438"/>
        <v>#N/A</v>
      </c>
      <c r="P1989" s="38" t="e">
        <f t="shared" ca="1" si="439"/>
        <v>#N/A</v>
      </c>
      <c r="Q1989" s="38" t="e">
        <f t="shared" ca="1" si="440"/>
        <v>#N/A</v>
      </c>
      <c r="R1989" s="38">
        <f t="shared" si="441"/>
        <v>6000</v>
      </c>
      <c r="S1989" s="38" t="e">
        <f t="shared" ca="1" si="442"/>
        <v>#N/A</v>
      </c>
      <c r="T1989" s="38" t="e">
        <f t="shared" si="443"/>
        <v>#N/A</v>
      </c>
    </row>
    <row r="1990" spans="2:20" x14ac:dyDescent="0.25">
      <c r="B1990" s="38" t="e">
        <f t="shared" ca="1" si="430"/>
        <v>#N/A</v>
      </c>
      <c r="C1990" s="40">
        <f>Кабельный_журнал!P1956</f>
        <v>0</v>
      </c>
      <c r="D1990" s="38" t="e">
        <f t="shared" ca="1" si="431"/>
        <v>#N/A</v>
      </c>
      <c r="E1990" s="41" t="s">
        <v>351</v>
      </c>
      <c r="F1990" s="38" t="e">
        <f t="shared" ca="1" si="432"/>
        <v>#N/A</v>
      </c>
      <c r="G1990" s="38" t="e">
        <f t="shared" si="433"/>
        <v>#N/A</v>
      </c>
      <c r="H1990" s="41" t="s">
        <v>350</v>
      </c>
      <c r="I1990" s="38" t="e">
        <f t="shared" si="434"/>
        <v>#N/A</v>
      </c>
      <c r="J1990" s="38" t="e">
        <f t="shared" si="435"/>
        <v>#N/A</v>
      </c>
      <c r="K1990" s="41" t="s">
        <v>348</v>
      </c>
      <c r="L1990" s="38">
        <f t="shared" si="436"/>
        <v>1.7500000000000002E-2</v>
      </c>
      <c r="M1990" s="38" t="e">
        <f t="shared" ca="1" si="437"/>
        <v>#N/A</v>
      </c>
      <c r="N1990" s="38" t="e">
        <f ca="1">VLOOKUP(B1990,$C$7:$T1988,13,FALSE)</f>
        <v>#N/A</v>
      </c>
      <c r="O1990" s="38" t="e">
        <f t="shared" ca="1" si="438"/>
        <v>#N/A</v>
      </c>
      <c r="P1990" s="38" t="e">
        <f t="shared" ca="1" si="439"/>
        <v>#N/A</v>
      </c>
      <c r="Q1990" s="38" t="e">
        <f t="shared" ca="1" si="440"/>
        <v>#N/A</v>
      </c>
      <c r="R1990" s="38">
        <f t="shared" si="441"/>
        <v>6000</v>
      </c>
      <c r="S1990" s="38" t="e">
        <f t="shared" ca="1" si="442"/>
        <v>#N/A</v>
      </c>
      <c r="T1990" s="38" t="e">
        <f t="shared" si="443"/>
        <v>#N/A</v>
      </c>
    </row>
    <row r="1991" spans="2:20" x14ac:dyDescent="0.25">
      <c r="B1991" s="38" t="e">
        <f t="shared" ca="1" si="430"/>
        <v>#N/A</v>
      </c>
      <c r="C1991" s="40">
        <f>Кабельный_журнал!P1957</f>
        <v>0</v>
      </c>
      <c r="D1991" s="38" t="e">
        <f t="shared" ca="1" si="431"/>
        <v>#N/A</v>
      </c>
      <c r="E1991" s="41" t="s">
        <v>351</v>
      </c>
      <c r="F1991" s="38" t="e">
        <f t="shared" ca="1" si="432"/>
        <v>#N/A</v>
      </c>
      <c r="G1991" s="38" t="e">
        <f t="shared" si="433"/>
        <v>#N/A</v>
      </c>
      <c r="H1991" s="41" t="s">
        <v>350</v>
      </c>
      <c r="I1991" s="38" t="e">
        <f t="shared" si="434"/>
        <v>#N/A</v>
      </c>
      <c r="J1991" s="38" t="e">
        <f t="shared" si="435"/>
        <v>#N/A</v>
      </c>
      <c r="K1991" s="41" t="s">
        <v>348</v>
      </c>
      <c r="L1991" s="38">
        <f t="shared" si="436"/>
        <v>1.7500000000000002E-2</v>
      </c>
      <c r="M1991" s="38" t="e">
        <f t="shared" ca="1" si="437"/>
        <v>#N/A</v>
      </c>
      <c r="N1991" s="38" t="e">
        <f ca="1">VLOOKUP(B1991,$C$7:$T1989,13,FALSE)</f>
        <v>#N/A</v>
      </c>
      <c r="O1991" s="38" t="e">
        <f t="shared" ca="1" si="438"/>
        <v>#N/A</v>
      </c>
      <c r="P1991" s="38" t="e">
        <f t="shared" ca="1" si="439"/>
        <v>#N/A</v>
      </c>
      <c r="Q1991" s="38" t="e">
        <f t="shared" ca="1" si="440"/>
        <v>#N/A</v>
      </c>
      <c r="R1991" s="38">
        <f t="shared" si="441"/>
        <v>6000</v>
      </c>
      <c r="S1991" s="38" t="e">
        <f t="shared" ca="1" si="442"/>
        <v>#N/A</v>
      </c>
      <c r="T1991" s="38" t="e">
        <f t="shared" si="443"/>
        <v>#N/A</v>
      </c>
    </row>
    <row r="1992" spans="2:20" x14ac:dyDescent="0.25">
      <c r="B1992" s="38" t="e">
        <f t="shared" ca="1" si="430"/>
        <v>#N/A</v>
      </c>
      <c r="C1992" s="40">
        <f>Кабельный_журнал!P1958</f>
        <v>0</v>
      </c>
      <c r="D1992" s="38" t="e">
        <f t="shared" ca="1" si="431"/>
        <v>#N/A</v>
      </c>
      <c r="E1992" s="41" t="s">
        <v>351</v>
      </c>
      <c r="F1992" s="38" t="e">
        <f t="shared" ca="1" si="432"/>
        <v>#N/A</v>
      </c>
      <c r="G1992" s="38" t="e">
        <f t="shared" si="433"/>
        <v>#N/A</v>
      </c>
      <c r="H1992" s="41" t="s">
        <v>350</v>
      </c>
      <c r="I1992" s="38" t="e">
        <f t="shared" si="434"/>
        <v>#N/A</v>
      </c>
      <c r="J1992" s="38" t="e">
        <f t="shared" si="435"/>
        <v>#N/A</v>
      </c>
      <c r="K1992" s="41" t="s">
        <v>348</v>
      </c>
      <c r="L1992" s="38">
        <f t="shared" si="436"/>
        <v>1.7500000000000002E-2</v>
      </c>
      <c r="M1992" s="38" t="e">
        <f t="shared" ca="1" si="437"/>
        <v>#N/A</v>
      </c>
      <c r="N1992" s="38" t="e">
        <f ca="1">VLOOKUP(B1992,$C$7:$T1990,13,FALSE)</f>
        <v>#N/A</v>
      </c>
      <c r="O1992" s="38" t="e">
        <f t="shared" ca="1" si="438"/>
        <v>#N/A</v>
      </c>
      <c r="P1992" s="38" t="e">
        <f t="shared" ca="1" si="439"/>
        <v>#N/A</v>
      </c>
      <c r="Q1992" s="38" t="e">
        <f t="shared" ca="1" si="440"/>
        <v>#N/A</v>
      </c>
      <c r="R1992" s="38">
        <f t="shared" si="441"/>
        <v>6000</v>
      </c>
      <c r="S1992" s="38" t="e">
        <f t="shared" ca="1" si="442"/>
        <v>#N/A</v>
      </c>
      <c r="T1992" s="38" t="e">
        <f t="shared" si="443"/>
        <v>#N/A</v>
      </c>
    </row>
    <row r="1993" spans="2:20" x14ac:dyDescent="0.25">
      <c r="B1993" s="38" t="e">
        <f t="shared" ca="1" si="430"/>
        <v>#N/A</v>
      </c>
      <c r="C1993" s="40">
        <f>Кабельный_журнал!P1959</f>
        <v>0</v>
      </c>
      <c r="D1993" s="38" t="e">
        <f t="shared" ca="1" si="431"/>
        <v>#N/A</v>
      </c>
      <c r="E1993" s="41" t="s">
        <v>351</v>
      </c>
      <c r="F1993" s="38" t="e">
        <f t="shared" ca="1" si="432"/>
        <v>#N/A</v>
      </c>
      <c r="G1993" s="38" t="e">
        <f t="shared" si="433"/>
        <v>#N/A</v>
      </c>
      <c r="H1993" s="41" t="s">
        <v>350</v>
      </c>
      <c r="I1993" s="38" t="e">
        <f t="shared" si="434"/>
        <v>#N/A</v>
      </c>
      <c r="J1993" s="38" t="e">
        <f t="shared" si="435"/>
        <v>#N/A</v>
      </c>
      <c r="K1993" s="41" t="s">
        <v>348</v>
      </c>
      <c r="L1993" s="38">
        <f t="shared" si="436"/>
        <v>1.7500000000000002E-2</v>
      </c>
      <c r="M1993" s="38" t="e">
        <f t="shared" ca="1" si="437"/>
        <v>#N/A</v>
      </c>
      <c r="N1993" s="38" t="e">
        <f ca="1">VLOOKUP(B1993,$C$7:$T1991,13,FALSE)</f>
        <v>#N/A</v>
      </c>
      <c r="O1993" s="38" t="e">
        <f t="shared" ca="1" si="438"/>
        <v>#N/A</v>
      </c>
      <c r="P1993" s="38" t="e">
        <f t="shared" ca="1" si="439"/>
        <v>#N/A</v>
      </c>
      <c r="Q1993" s="38" t="e">
        <f t="shared" ca="1" si="440"/>
        <v>#N/A</v>
      </c>
      <c r="R1993" s="38">
        <f t="shared" si="441"/>
        <v>6000</v>
      </c>
      <c r="S1993" s="38" t="e">
        <f t="shared" ca="1" si="442"/>
        <v>#N/A</v>
      </c>
      <c r="T1993" s="38" t="e">
        <f t="shared" si="443"/>
        <v>#N/A</v>
      </c>
    </row>
    <row r="1994" spans="2:20" x14ac:dyDescent="0.25">
      <c r="B1994" s="38" t="e">
        <f t="shared" ca="1" si="430"/>
        <v>#N/A</v>
      </c>
      <c r="C1994" s="40">
        <f>Кабельный_журнал!P1960</f>
        <v>0</v>
      </c>
      <c r="D1994" s="38" t="e">
        <f t="shared" ca="1" si="431"/>
        <v>#N/A</v>
      </c>
      <c r="E1994" s="41" t="s">
        <v>351</v>
      </c>
      <c r="F1994" s="38" t="e">
        <f t="shared" ca="1" si="432"/>
        <v>#N/A</v>
      </c>
      <c r="G1994" s="38" t="e">
        <f t="shared" si="433"/>
        <v>#N/A</v>
      </c>
      <c r="H1994" s="41" t="s">
        <v>350</v>
      </c>
      <c r="I1994" s="38" t="e">
        <f t="shared" si="434"/>
        <v>#N/A</v>
      </c>
      <c r="J1994" s="38" t="e">
        <f t="shared" si="435"/>
        <v>#N/A</v>
      </c>
      <c r="K1994" s="41" t="s">
        <v>348</v>
      </c>
      <c r="L1994" s="38">
        <f t="shared" si="436"/>
        <v>1.7500000000000002E-2</v>
      </c>
      <c r="M1994" s="38" t="e">
        <f t="shared" ca="1" si="437"/>
        <v>#N/A</v>
      </c>
      <c r="N1994" s="38" t="e">
        <f ca="1">VLOOKUP(B1994,$C$7:$T1992,13,FALSE)</f>
        <v>#N/A</v>
      </c>
      <c r="O1994" s="38" t="e">
        <f t="shared" ca="1" si="438"/>
        <v>#N/A</v>
      </c>
      <c r="P1994" s="38" t="e">
        <f t="shared" ca="1" si="439"/>
        <v>#N/A</v>
      </c>
      <c r="Q1994" s="38" t="e">
        <f t="shared" ca="1" si="440"/>
        <v>#N/A</v>
      </c>
      <c r="R1994" s="38">
        <f t="shared" si="441"/>
        <v>6000</v>
      </c>
      <c r="S1994" s="38" t="e">
        <f t="shared" ca="1" si="442"/>
        <v>#N/A</v>
      </c>
      <c r="T1994" s="38" t="e">
        <f t="shared" si="443"/>
        <v>#N/A</v>
      </c>
    </row>
    <row r="1995" spans="2:20" x14ac:dyDescent="0.25">
      <c r="B1995" s="38" t="e">
        <f t="shared" ca="1" si="430"/>
        <v>#N/A</v>
      </c>
      <c r="C1995" s="40">
        <f>Кабельный_журнал!P1961</f>
        <v>0</v>
      </c>
      <c r="D1995" s="38" t="e">
        <f t="shared" ca="1" si="431"/>
        <v>#N/A</v>
      </c>
      <c r="E1995" s="41" t="s">
        <v>351</v>
      </c>
      <c r="F1995" s="38" t="e">
        <f t="shared" ca="1" si="432"/>
        <v>#N/A</v>
      </c>
      <c r="G1995" s="38" t="e">
        <f t="shared" si="433"/>
        <v>#N/A</v>
      </c>
      <c r="H1995" s="41" t="s">
        <v>350</v>
      </c>
      <c r="I1995" s="38" t="e">
        <f t="shared" si="434"/>
        <v>#N/A</v>
      </c>
      <c r="J1995" s="38" t="e">
        <f t="shared" si="435"/>
        <v>#N/A</v>
      </c>
      <c r="K1995" s="41" t="s">
        <v>348</v>
      </c>
      <c r="L1995" s="38">
        <f t="shared" si="436"/>
        <v>1.7500000000000002E-2</v>
      </c>
      <c r="M1995" s="38" t="e">
        <f t="shared" ca="1" si="437"/>
        <v>#N/A</v>
      </c>
      <c r="N1995" s="38" t="e">
        <f ca="1">VLOOKUP(B1995,$C$7:$T1993,13,FALSE)</f>
        <v>#N/A</v>
      </c>
      <c r="O1995" s="38" t="e">
        <f t="shared" ca="1" si="438"/>
        <v>#N/A</v>
      </c>
      <c r="P1995" s="38" t="e">
        <f t="shared" ca="1" si="439"/>
        <v>#N/A</v>
      </c>
      <c r="Q1995" s="38" t="e">
        <f t="shared" ca="1" si="440"/>
        <v>#N/A</v>
      </c>
      <c r="R1995" s="38">
        <f t="shared" si="441"/>
        <v>6000</v>
      </c>
      <c r="S1995" s="38" t="e">
        <f t="shared" ca="1" si="442"/>
        <v>#N/A</v>
      </c>
      <c r="T1995" s="38" t="e">
        <f t="shared" si="443"/>
        <v>#N/A</v>
      </c>
    </row>
    <row r="1996" spans="2:20" x14ac:dyDescent="0.25">
      <c r="B1996" s="38" t="e">
        <f t="shared" ca="1" si="430"/>
        <v>#N/A</v>
      </c>
      <c r="C1996" s="40">
        <f>Кабельный_журнал!P1962</f>
        <v>0</v>
      </c>
      <c r="D1996" s="38" t="e">
        <f t="shared" ca="1" si="431"/>
        <v>#N/A</v>
      </c>
      <c r="E1996" s="41" t="s">
        <v>351</v>
      </c>
      <c r="F1996" s="38" t="e">
        <f t="shared" ca="1" si="432"/>
        <v>#N/A</v>
      </c>
      <c r="G1996" s="38" t="e">
        <f t="shared" si="433"/>
        <v>#N/A</v>
      </c>
      <c r="H1996" s="41" t="s">
        <v>350</v>
      </c>
      <c r="I1996" s="38" t="e">
        <f t="shared" si="434"/>
        <v>#N/A</v>
      </c>
      <c r="J1996" s="38" t="e">
        <f t="shared" si="435"/>
        <v>#N/A</v>
      </c>
      <c r="K1996" s="41" t="s">
        <v>348</v>
      </c>
      <c r="L1996" s="38">
        <f t="shared" si="436"/>
        <v>1.7500000000000002E-2</v>
      </c>
      <c r="M1996" s="38" t="e">
        <f t="shared" ca="1" si="437"/>
        <v>#N/A</v>
      </c>
      <c r="N1996" s="38" t="e">
        <f ca="1">VLOOKUP(B1996,$C$7:$T1994,13,FALSE)</f>
        <v>#N/A</v>
      </c>
      <c r="O1996" s="38" t="e">
        <f t="shared" ca="1" si="438"/>
        <v>#N/A</v>
      </c>
      <c r="P1996" s="38" t="e">
        <f t="shared" ca="1" si="439"/>
        <v>#N/A</v>
      </c>
      <c r="Q1996" s="38" t="e">
        <f t="shared" ca="1" si="440"/>
        <v>#N/A</v>
      </c>
      <c r="R1996" s="38">
        <f t="shared" si="441"/>
        <v>6000</v>
      </c>
      <c r="S1996" s="38" t="e">
        <f t="shared" ca="1" si="442"/>
        <v>#N/A</v>
      </c>
      <c r="T1996" s="38" t="e">
        <f t="shared" si="443"/>
        <v>#N/A</v>
      </c>
    </row>
    <row r="1997" spans="2:20" x14ac:dyDescent="0.25">
      <c r="B1997" s="38" t="e">
        <f t="shared" ca="1" si="430"/>
        <v>#N/A</v>
      </c>
      <c r="C1997" s="40">
        <f>Кабельный_журнал!P1963</f>
        <v>0</v>
      </c>
      <c r="D1997" s="38" t="e">
        <f t="shared" ca="1" si="431"/>
        <v>#N/A</v>
      </c>
      <c r="E1997" s="41" t="s">
        <v>351</v>
      </c>
      <c r="F1997" s="38" t="e">
        <f t="shared" ca="1" si="432"/>
        <v>#N/A</v>
      </c>
      <c r="G1997" s="38" t="e">
        <f t="shared" si="433"/>
        <v>#N/A</v>
      </c>
      <c r="H1997" s="41" t="s">
        <v>350</v>
      </c>
      <c r="I1997" s="38" t="e">
        <f t="shared" si="434"/>
        <v>#N/A</v>
      </c>
      <c r="J1997" s="38" t="e">
        <f t="shared" si="435"/>
        <v>#N/A</v>
      </c>
      <c r="K1997" s="41" t="s">
        <v>348</v>
      </c>
      <c r="L1997" s="38">
        <f t="shared" si="436"/>
        <v>1.7500000000000002E-2</v>
      </c>
      <c r="M1997" s="38" t="e">
        <f t="shared" ca="1" si="437"/>
        <v>#N/A</v>
      </c>
      <c r="N1997" s="38" t="e">
        <f ca="1">VLOOKUP(B1997,$C$7:$T1995,13,FALSE)</f>
        <v>#N/A</v>
      </c>
      <c r="O1997" s="38" t="e">
        <f t="shared" ca="1" si="438"/>
        <v>#N/A</v>
      </c>
      <c r="P1997" s="38" t="e">
        <f t="shared" ca="1" si="439"/>
        <v>#N/A</v>
      </c>
      <c r="Q1997" s="38" t="e">
        <f t="shared" ca="1" si="440"/>
        <v>#N/A</v>
      </c>
      <c r="R1997" s="38">
        <f t="shared" si="441"/>
        <v>6000</v>
      </c>
      <c r="S1997" s="38" t="e">
        <f t="shared" ca="1" si="442"/>
        <v>#N/A</v>
      </c>
      <c r="T1997" s="38" t="e">
        <f t="shared" si="443"/>
        <v>#N/A</v>
      </c>
    </row>
    <row r="1998" spans="2:20" x14ac:dyDescent="0.25">
      <c r="B1998" s="38" t="e">
        <f t="shared" ca="1" si="430"/>
        <v>#N/A</v>
      </c>
      <c r="C1998" s="40">
        <f>Кабельный_журнал!P1964</f>
        <v>0</v>
      </c>
      <c r="D1998" s="38" t="e">
        <f t="shared" ca="1" si="431"/>
        <v>#N/A</v>
      </c>
      <c r="E1998" s="41" t="s">
        <v>351</v>
      </c>
      <c r="F1998" s="38" t="e">
        <f t="shared" ca="1" si="432"/>
        <v>#N/A</v>
      </c>
      <c r="G1998" s="38" t="e">
        <f t="shared" si="433"/>
        <v>#N/A</v>
      </c>
      <c r="H1998" s="41" t="s">
        <v>350</v>
      </c>
      <c r="I1998" s="38" t="e">
        <f t="shared" si="434"/>
        <v>#N/A</v>
      </c>
      <c r="J1998" s="38" t="e">
        <f t="shared" si="435"/>
        <v>#N/A</v>
      </c>
      <c r="K1998" s="41" t="s">
        <v>348</v>
      </c>
      <c r="L1998" s="38">
        <f t="shared" si="436"/>
        <v>1.7500000000000002E-2</v>
      </c>
      <c r="M1998" s="38" t="e">
        <f t="shared" ca="1" si="437"/>
        <v>#N/A</v>
      </c>
      <c r="N1998" s="38" t="e">
        <f ca="1">VLOOKUP(B1998,$C$7:$T1996,13,FALSE)</f>
        <v>#N/A</v>
      </c>
      <c r="O1998" s="38" t="e">
        <f t="shared" ca="1" si="438"/>
        <v>#N/A</v>
      </c>
      <c r="P1998" s="38" t="e">
        <f t="shared" ca="1" si="439"/>
        <v>#N/A</v>
      </c>
      <c r="Q1998" s="38" t="e">
        <f t="shared" ca="1" si="440"/>
        <v>#N/A</v>
      </c>
      <c r="R1998" s="38">
        <f t="shared" si="441"/>
        <v>6000</v>
      </c>
      <c r="S1998" s="38" t="e">
        <f t="shared" ca="1" si="442"/>
        <v>#N/A</v>
      </c>
      <c r="T1998" s="38" t="e">
        <f t="shared" si="443"/>
        <v>#N/A</v>
      </c>
    </row>
    <row r="1999" spans="2:20" x14ac:dyDescent="0.25">
      <c r="B1999" s="38" t="e">
        <f t="shared" ca="1" si="430"/>
        <v>#N/A</v>
      </c>
      <c r="C1999" s="40">
        <f>Кабельный_журнал!P1965</f>
        <v>0</v>
      </c>
      <c r="D1999" s="38" t="e">
        <f t="shared" ca="1" si="431"/>
        <v>#N/A</v>
      </c>
      <c r="E1999" s="41" t="s">
        <v>351</v>
      </c>
      <c r="F1999" s="38" t="e">
        <f t="shared" ca="1" si="432"/>
        <v>#N/A</v>
      </c>
      <c r="G1999" s="38" t="e">
        <f t="shared" si="433"/>
        <v>#N/A</v>
      </c>
      <c r="H1999" s="41" t="s">
        <v>350</v>
      </c>
      <c r="I1999" s="38" t="e">
        <f t="shared" si="434"/>
        <v>#N/A</v>
      </c>
      <c r="J1999" s="38" t="e">
        <f t="shared" si="435"/>
        <v>#N/A</v>
      </c>
      <c r="K1999" s="41" t="s">
        <v>348</v>
      </c>
      <c r="L1999" s="38">
        <f t="shared" si="436"/>
        <v>1.7500000000000002E-2</v>
      </c>
      <c r="M1999" s="38" t="e">
        <f t="shared" ca="1" si="437"/>
        <v>#N/A</v>
      </c>
      <c r="N1999" s="38" t="e">
        <f ca="1">VLOOKUP(B1999,$C$7:$T1997,13,FALSE)</f>
        <v>#N/A</v>
      </c>
      <c r="O1999" s="38" t="e">
        <f t="shared" ca="1" si="438"/>
        <v>#N/A</v>
      </c>
      <c r="P1999" s="38" t="e">
        <f t="shared" ca="1" si="439"/>
        <v>#N/A</v>
      </c>
      <c r="Q1999" s="38" t="e">
        <f t="shared" ca="1" si="440"/>
        <v>#N/A</v>
      </c>
      <c r="R1999" s="38">
        <f t="shared" si="441"/>
        <v>6000</v>
      </c>
      <c r="S1999" s="38" t="e">
        <f t="shared" ca="1" si="442"/>
        <v>#N/A</v>
      </c>
      <c r="T1999" s="38" t="e">
        <f t="shared" si="443"/>
        <v>#N/A</v>
      </c>
    </row>
    <row r="2000" spans="2:20" x14ac:dyDescent="0.25">
      <c r="B2000" s="38" t="e">
        <f t="shared" ca="1" si="430"/>
        <v>#N/A</v>
      </c>
      <c r="C2000" s="40">
        <f>Кабельный_журнал!P1966</f>
        <v>0</v>
      </c>
      <c r="D2000" s="38" t="e">
        <f t="shared" ca="1" si="431"/>
        <v>#N/A</v>
      </c>
      <c r="E2000" s="41" t="s">
        <v>351</v>
      </c>
      <c r="F2000" s="38" t="e">
        <f t="shared" ca="1" si="432"/>
        <v>#N/A</v>
      </c>
      <c r="G2000" s="38" t="e">
        <f t="shared" si="433"/>
        <v>#N/A</v>
      </c>
      <c r="H2000" s="41" t="s">
        <v>350</v>
      </c>
      <c r="I2000" s="38" t="e">
        <f t="shared" si="434"/>
        <v>#N/A</v>
      </c>
      <c r="J2000" s="38" t="e">
        <f t="shared" si="435"/>
        <v>#N/A</v>
      </c>
      <c r="K2000" s="41" t="s">
        <v>348</v>
      </c>
      <c r="L2000" s="38">
        <f t="shared" si="436"/>
        <v>1.7500000000000002E-2</v>
      </c>
      <c r="M2000" s="38" t="e">
        <f t="shared" ca="1" si="437"/>
        <v>#N/A</v>
      </c>
      <c r="N2000" s="38" t="e">
        <f ca="1">VLOOKUP(B2000,$C$7:$T1998,13,FALSE)</f>
        <v>#N/A</v>
      </c>
      <c r="O2000" s="38" t="e">
        <f t="shared" ca="1" si="438"/>
        <v>#N/A</v>
      </c>
      <c r="P2000" s="38" t="e">
        <f t="shared" ca="1" si="439"/>
        <v>#N/A</v>
      </c>
      <c r="Q2000" s="38" t="e">
        <f t="shared" ca="1" si="440"/>
        <v>#N/A</v>
      </c>
      <c r="R2000" s="38">
        <f t="shared" si="441"/>
        <v>6000</v>
      </c>
      <c r="S2000" s="38" t="e">
        <f t="shared" ca="1" si="442"/>
        <v>#N/A</v>
      </c>
      <c r="T2000" s="38" t="e">
        <f t="shared" si="443"/>
        <v>#N/A</v>
      </c>
    </row>
  </sheetData>
  <mergeCells count="18">
    <mergeCell ref="V2:V4"/>
    <mergeCell ref="I5:J5"/>
    <mergeCell ref="V5:V7"/>
    <mergeCell ref="F5:F6"/>
    <mergeCell ref="T5:T6"/>
    <mergeCell ref="K5:K6"/>
    <mergeCell ref="B5:B6"/>
    <mergeCell ref="L5:L6"/>
    <mergeCell ref="V8:V12"/>
    <mergeCell ref="M5:O5"/>
    <mergeCell ref="P5:Q5"/>
    <mergeCell ref="D5:D6"/>
    <mergeCell ref="C5:C6"/>
    <mergeCell ref="G5:G6"/>
    <mergeCell ref="E5:E6"/>
    <mergeCell ref="S5:S6"/>
    <mergeCell ref="R5:R6"/>
    <mergeCell ref="H5:H6"/>
  </mergeCells>
  <conditionalFormatting sqref="B7:T2000">
    <cfRule type="expression" dxfId="66" priority="4">
      <formula>_xlfn.ISFORMULA(B7)=TRUE</formula>
    </cfRule>
  </conditionalFormatting>
  <conditionalFormatting sqref="S5:S6">
    <cfRule type="expression" dxfId="65" priority="3">
      <formula>IF(VLOOKUP("Увел сеч",$S$7:$S$2000,1,FALSE)="#Н/Д","ЛОЖЬ","Истина")</formula>
    </cfRule>
  </conditionalFormatting>
  <conditionalFormatting sqref="S7:S2000">
    <cfRule type="expression" dxfId="64" priority="1">
      <formula>IF($S7="Увел сеч","ИСТИНА","ЛОЖЬ")</formula>
    </cfRule>
  </conditionalFormatting>
  <conditionalFormatting sqref="S98">
    <cfRule type="expression" dxfId="63" priority="2">
      <formula>IF($S$7="Увел сеч","ИСТИНА","ЛОЖЬ")</formula>
    </cfRule>
  </conditionalFormatting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F1000"/>
  <sheetViews>
    <sheetView topLeftCell="H1" zoomScale="85" zoomScaleNormal="85" workbookViewId="0">
      <pane ySplit="2" topLeftCell="A3" activePane="bottomLeft" state="frozen"/>
      <selection activeCell="B1" sqref="B1"/>
      <selection pane="bottomLeft" activeCell="X13" sqref="X13"/>
    </sheetView>
  </sheetViews>
  <sheetFormatPr defaultRowHeight="15" x14ac:dyDescent="0.25"/>
  <cols>
    <col min="1" max="1" width="0" hidden="1"/>
    <col min="2" max="2" width="2.28515625" customWidth="1"/>
    <col min="4" max="5" width="14" customWidth="1"/>
    <col min="6" max="6" width="9.85546875" style="32" customWidth="1"/>
    <col min="7" max="7" width="13.42578125" customWidth="1"/>
    <col min="8" max="8" width="14.140625" customWidth="1"/>
    <col min="9" max="9" width="10.42578125" style="32" bestFit="1" customWidth="1"/>
    <col min="10" max="10" width="30.42578125" customWidth="1"/>
    <col min="11" max="11" width="7.7109375" customWidth="1"/>
    <col min="12" max="13" width="7.85546875" customWidth="1"/>
    <col min="14" max="14" width="3.85546875" customWidth="1"/>
    <col min="15" max="15" width="12.42578125" bestFit="1" customWidth="1"/>
    <col min="16" max="18" width="12" bestFit="1" customWidth="1"/>
    <col min="20" max="20" width="5.5703125" customWidth="1"/>
    <col min="21" max="21" width="13.28515625" customWidth="1"/>
    <col min="23" max="23" width="7.7109375" customWidth="1"/>
    <col min="24" max="24" width="6.7109375" customWidth="1"/>
    <col min="25" max="25" width="7.140625" customWidth="1"/>
    <col min="26" max="26" width="7.28515625" customWidth="1"/>
    <col min="27" max="27" width="6.85546875" customWidth="1"/>
    <col min="28" max="28" width="4.85546875" customWidth="1"/>
    <col min="29" max="29" width="25.5703125" customWidth="1"/>
    <col min="30" max="30" width="6.7109375" customWidth="1"/>
  </cols>
  <sheetData>
    <row r="1" spans="2:32" ht="15" customHeight="1" thickBot="1" x14ac:dyDescent="0.3"/>
    <row r="2" spans="2:32" ht="43.9" customHeight="1" thickBot="1" x14ac:dyDescent="0.3">
      <c r="B2" s="183" t="s">
        <v>786</v>
      </c>
      <c r="C2" s="1" t="s">
        <v>303</v>
      </c>
      <c r="D2" s="1" t="s">
        <v>264</v>
      </c>
      <c r="E2" s="1" t="s">
        <v>352</v>
      </c>
      <c r="F2" s="49" t="s">
        <v>353</v>
      </c>
      <c r="G2" s="12" t="s">
        <v>354</v>
      </c>
      <c r="H2" s="12" t="s">
        <v>355</v>
      </c>
      <c r="I2" s="34" t="s">
        <v>356</v>
      </c>
      <c r="J2" s="4" t="s">
        <v>262</v>
      </c>
      <c r="K2" s="4" t="s">
        <v>297</v>
      </c>
      <c r="L2" s="4" t="s">
        <v>357</v>
      </c>
      <c r="M2" s="4" t="s">
        <v>358</v>
      </c>
    </row>
    <row r="3" spans="2:32" x14ac:dyDescent="0.25">
      <c r="B3" s="13">
        <f>IFERROR(IF(N(VLOOKUP(D3,Исходные_данные,17,FALSE))=0,1,VLOOKUP(D3,Исходные_данные,17,FALSE)),1)</f>
        <v>1</v>
      </c>
      <c r="C3" s="104" t="str">
        <f t="shared" ref="C3:C66" si="0">VLOOKUP(ROW(1:1),Разбивка_нумерация_5,2,FALSE)</f>
        <v>ГРЩ-ЖД</v>
      </c>
      <c r="D3" s="104" t="str">
        <f t="shared" ref="D3:D66" si="1">VLOOKUP(ROW(1:1),Разбивка_нумерация_5,4,FALSE)</f>
        <v>Ввод.1</v>
      </c>
      <c r="E3" s="104"/>
      <c r="F3" s="35"/>
      <c r="G3" s="104" t="str">
        <f t="shared" ref="G3:G66" si="2">VLOOKUP(ROW(1:1),Разбивка_нумерация_5,16,FALSE)</f>
        <v>L1,L2,L3</v>
      </c>
      <c r="H3" s="104" t="str" cm="1">
        <f t="array" ref="H3">_xlfn.IFS(OR(E3="",E3="Секция 1"),IF(F3="упр","",IF(F3=0,G3,IF(F3="1,2,3","L1,L2,L3","L"&amp;F3))),OR(E3="ИБП",E3="Секция 2"),IF(F3="упр","",IF(F3=0,G3&amp;CHAR(34),IF(F3="1,2,3","L1"&amp;CHAR(34)&amp;",L2"&amp;CHAR(34)&amp;",L3"&amp;CHAR(34),"L"&amp;F3&amp;CHAR(34)))),OR(E3="ДГУ",E3="Аварийный"),IF(F3="упр","",IF(F3=0,G3&amp;"'",IF(F3="1,2,3","L1',L2',L3'","L"&amp;F3&amp;"'"))))</f>
        <v>L1,L2,L3</v>
      </c>
      <c r="I3" s="35"/>
      <c r="J3" s="104" t="str">
        <f>IFERROR(VLOOKUP(D3,Исходные_данные,37,FALSE),"")</f>
        <v>Основной ввод в дом №1</v>
      </c>
      <c r="K3" s="104">
        <f>VLOOKUP(D3,Исходные_данные,47,FALSE)</f>
        <v>0</v>
      </c>
      <c r="L3" s="104">
        <f>VLOOKUP(D3,Исходные_данные,16,FALSE)</f>
        <v>0.95</v>
      </c>
      <c r="M3" s="104">
        <f t="shared" ref="M3:M66" si="3">I3*L3</f>
        <v>0</v>
      </c>
      <c r="N3">
        <f t="shared" ref="N3:N66" si="4">IF(ISBLANK(F3),N2,F3)</f>
        <v>0</v>
      </c>
      <c r="O3" s="13" t="str">
        <f t="shared" ref="O3:O66" si="5">C3&amp;H3</f>
        <v>ГРЩ-ЖДL1,L2,L3</v>
      </c>
      <c r="AF3" t="str">
        <f t="array" ref="AF3">_xlfn.IFS(E3="",(IF(F3="упр","",IF(F3=0,G3,IF(F3="1,2,3","L1,L2,L3","L"&amp;F3)))),E3="ИБП",(IF(F3="упр","",IF(F3=0,G3&amp;"""",IF(F3="1,2,3","L1',L2',L3'","L"&amp;F3&amp;"""")))),E3="ДГУ",(IF(F3="упр","",IF(F3=0,G3&amp;"'",IF(F3="1,2,3","L1',L2',L3'","L"&amp;F3&amp;"'")))))</f>
        <v>L1,L2,L3</v>
      </c>
    </row>
    <row r="4" spans="2:32" x14ac:dyDescent="0.25">
      <c r="B4" s="13">
        <f>IFERROR(IF(N(VLOOKUP(D4,Исходные_данные,17,FALSE))=0,1,VLOOKUP(D4,Исходные_данные,17,FALSE)),1)</f>
        <v>1</v>
      </c>
      <c r="C4" s="104" t="str">
        <f t="shared" si="0"/>
        <v>ГРЩ-ЖД</v>
      </c>
      <c r="D4" s="104" t="str">
        <f t="shared" si="1"/>
        <v>Ввод.2</v>
      </c>
      <c r="E4" s="104"/>
      <c r="F4" s="35"/>
      <c r="G4" s="104" t="str">
        <f t="shared" si="2"/>
        <v>L1,L2,L3</v>
      </c>
      <c r="H4" s="137" t="str" cm="1">
        <f t="array" ref="H4">_xlfn.IFS(OR(E4="",E4="Секция 1"),IF(F4="упр","",IF(F4=0,G4,IF(F4="1,2,3","L1,L2,L3","L"&amp;F4))),OR(E4="ИБП",E4="Секция 2"),IF(F4="упр","",IF(F4=0,G4&amp;CHAR(34),IF(F4="1,2,3","L1"&amp;CHAR(34)&amp;",L2"&amp;CHAR(34)&amp;",L3"&amp;CHAR(34),"L"&amp;F4&amp;CHAR(34)))),OR(E4="ДГУ",E4="Аварийный"),IF(F4="упр","",IF(F4=0,G4&amp;"'",IF(F4="1,2,3","L1',L2',L3'","L"&amp;F4&amp;"'"))))</f>
        <v>L1,L2,L3</v>
      </c>
      <c r="I4" s="35"/>
      <c r="J4" s="104" t="str">
        <f>IFERROR(VLOOKUP(D4,Исходные_данные,37,FALSE),"")</f>
        <v>Основной ввод в дом №2</v>
      </c>
      <c r="K4" s="104">
        <f>VLOOKUP(D4,Исходные_данные,47,FALSE)</f>
        <v>0</v>
      </c>
      <c r="L4" s="104">
        <f>VLOOKUP(D4,Исходные_данные,16,FALSE)</f>
        <v>0.95</v>
      </c>
      <c r="M4" s="104">
        <f t="shared" si="3"/>
        <v>0</v>
      </c>
      <c r="N4">
        <f t="shared" si="4"/>
        <v>0</v>
      </c>
      <c r="O4" s="13" t="str">
        <f t="shared" si="5"/>
        <v>ГРЩ-ЖДL1,L2,L3</v>
      </c>
      <c r="P4" s="162" t="s">
        <v>359</v>
      </c>
      <c r="Q4" s="156"/>
      <c r="R4" s="157"/>
      <c r="S4" s="162" t="str">
        <f>Диапазоны!B4</f>
        <v>ГРЩ-ЖД</v>
      </c>
      <c r="T4" s="157"/>
      <c r="U4" t="s">
        <v>780</v>
      </c>
      <c r="AC4" s="104" t="s">
        <v>360</v>
      </c>
    </row>
    <row r="5" spans="2:32" x14ac:dyDescent="0.25">
      <c r="B5" s="13">
        <f>IFERROR(IF(N(VLOOKUP(D5,Исходные_данные,17,FALSE))=0,1,VLOOKUP(D5,Исходные_данные,17,FALSE)),1)</f>
        <v>0.4</v>
      </c>
      <c r="C5" s="104" t="str">
        <f t="shared" si="0"/>
        <v>ГРЩ-ЖД</v>
      </c>
      <c r="D5" s="104" t="str">
        <f t="shared" si="1"/>
        <v>ЩСПЗ-ЖД.1</v>
      </c>
      <c r="E5" s="104"/>
      <c r="F5" s="35"/>
      <c r="G5" s="104" t="str">
        <f t="shared" si="2"/>
        <v>L2</v>
      </c>
      <c r="H5" s="137" t="str" cm="1">
        <f t="array" ref="H5">_xlfn.IFS(OR(E5="",E5="Секция 1"),IF(F5="упр","",IF(F5=0,G5,IF(F5="1,2,3","L1,L2,L3","L"&amp;F5))),OR(E5="ИБП",E5="Секция 2"),IF(F5="упр","",IF(F5=0,G5&amp;CHAR(34),IF(F5="1,2,3","L1"&amp;CHAR(34)&amp;",L2"&amp;CHAR(34)&amp;",L3"&amp;CHAR(34),"L"&amp;F5&amp;CHAR(34)))),OR(E5="ДГУ",E5="Аварийный"),IF(F5="упр","",IF(F5=0,G5&amp;"'",IF(F5="1,2,3","L1',L2',L3'","L"&amp;F5&amp;"'"))))</f>
        <v>L2</v>
      </c>
      <c r="I5" s="130">
        <f>VLOOKUP(D5,Исходные_данные,5,FALSE)</f>
        <v>1.6</v>
      </c>
      <c r="J5" s="104" t="str">
        <f>IFERROR(VLOOKUP(D5,Исходные_данные,37,FALSE),"")</f>
        <v>Щит системы противопожарной защиты Цокольный этаж этаж Пом. №001Т Ввод.1</v>
      </c>
      <c r="K5" s="104">
        <f>VLOOKUP(D5,Исходные_данные,47,FALSE)</f>
        <v>0</v>
      </c>
      <c r="L5" s="104" t="e">
        <f>VLOOKUP(D5,Исходные_данные,16,FALSE)</f>
        <v>#N/A</v>
      </c>
      <c r="M5" s="104" t="e">
        <f t="shared" si="3"/>
        <v>#N/A</v>
      </c>
      <c r="N5">
        <f t="shared" si="4"/>
        <v>0</v>
      </c>
      <c r="O5" s="13" t="str">
        <f t="shared" si="5"/>
        <v>ГРЩ-ЖДL2</v>
      </c>
      <c r="P5" s="165">
        <f>P7+Q7+R7</f>
        <v>262.37</v>
      </c>
      <c r="Q5" s="156"/>
      <c r="R5" s="157"/>
      <c r="S5" s="5" t="s">
        <v>361</v>
      </c>
      <c r="T5" s="5" t="s">
        <v>362</v>
      </c>
      <c r="V5" s="104" t="s">
        <v>363</v>
      </c>
      <c r="W5" s="104">
        <f>P5</f>
        <v>262.37</v>
      </c>
      <c r="X5" s="104" t="s">
        <v>362</v>
      </c>
      <c r="Y5" s="104" t="s">
        <v>364</v>
      </c>
      <c r="Z5" s="104">
        <f>P7*W9</f>
        <v>62.092354816988724</v>
      </c>
      <c r="AA5" s="104" t="s">
        <v>362</v>
      </c>
      <c r="AC5" s="104" t="str">
        <f>IF(((TAN(ACOS(W8))-0.35)*W6)&lt;50,"Не требуется 
СП256 П.7.3.2",(TAN(ACOS(W8))-0.35)*W6)</f>
        <v>Не требуется 
СП256 П.7.3.2</v>
      </c>
      <c r="AD5" s="104" t="s">
        <v>365</v>
      </c>
    </row>
    <row r="6" spans="2:32" x14ac:dyDescent="0.25">
      <c r="B6" s="13">
        <f>IFERROR(IF(N(VLOOKUP(D6,Исходные_данные,17,FALSE))=0,1,VLOOKUP(D6,Исходные_данные,17,FALSE)),1)</f>
        <v>0.4</v>
      </c>
      <c r="C6" s="104" t="str">
        <f t="shared" si="0"/>
        <v>ГРЩ-ЖД</v>
      </c>
      <c r="D6" s="104" t="str">
        <f t="shared" si="1"/>
        <v>ЩСПЗ-ЖД.2</v>
      </c>
      <c r="E6" s="131"/>
      <c r="F6" s="35"/>
      <c r="G6" s="104" t="str">
        <f t="shared" si="2"/>
        <v>L3</v>
      </c>
      <c r="H6" s="137" t="str" cm="1">
        <f t="array" ref="H6">_xlfn.IFS(OR(E6="",E6="Секция 1"),IF(F6="упр","",IF(F6=0,G6,IF(F6="1,2,3","L1,L2,L3","L"&amp;F6))),OR(E6="ИБП",E6="Секция 2"),IF(F6="упр","",IF(F6=0,G6&amp;CHAR(34),IF(F6="1,2,3","L1"&amp;CHAR(34)&amp;",L2"&amp;CHAR(34)&amp;",L3"&amp;CHAR(34),"L"&amp;F6&amp;CHAR(34)))),OR(E6="ДГУ",E6="Аварийный"),IF(F6="упр","",IF(F6=0,G6&amp;"'",IF(F6="1,2,3","L1',L2',L3'","L"&amp;F6&amp;"'"))))</f>
        <v>L3</v>
      </c>
      <c r="I6" s="35">
        <f>VLOOKUP(D6,Исходные_данные,5,FALSE)</f>
        <v>0</v>
      </c>
      <c r="J6" s="104" t="str">
        <f>IFERROR(VLOOKUP(D6,Исходные_данные,37,FALSE),"")</f>
        <v>Щит системы противопожарной защиты Цокольный этаж этаж Пом. №001Т Ввод.2</v>
      </c>
      <c r="K6" s="104">
        <f>VLOOKUP(D6,Исходные_данные,47,FALSE)</f>
        <v>0</v>
      </c>
      <c r="L6" s="104" t="e">
        <f>VLOOKUP(D6,Исходные_данные,16,FALSE)</f>
        <v>#N/A</v>
      </c>
      <c r="M6" s="104" t="e">
        <f t="shared" si="3"/>
        <v>#N/A</v>
      </c>
      <c r="N6">
        <f t="shared" si="4"/>
        <v>0</v>
      </c>
      <c r="O6" s="13" t="str">
        <f t="shared" si="5"/>
        <v>ГРЩ-ЖДL3</v>
      </c>
      <c r="P6" s="6" t="s">
        <v>366</v>
      </c>
      <c r="Q6" s="7" t="s">
        <v>367</v>
      </c>
      <c r="R6" s="8" t="s">
        <v>368</v>
      </c>
      <c r="V6" s="104" t="s">
        <v>369</v>
      </c>
      <c r="W6" s="104">
        <f>W5*W9</f>
        <v>187.42</v>
      </c>
      <c r="X6" s="104" t="s">
        <v>362</v>
      </c>
      <c r="Y6" s="104" t="s">
        <v>370</v>
      </c>
      <c r="Z6" s="104">
        <f>Q7*W9</f>
        <v>63.235290366022532</v>
      </c>
      <c r="AA6" s="104" t="s">
        <v>362</v>
      </c>
    </row>
    <row r="7" spans="2:32" x14ac:dyDescent="0.25">
      <c r="B7" s="13">
        <f>IFERROR(IF(N(VLOOKUP(D7,Исходные_данные,17,FALSE))=0,1,VLOOKUP(D7,Исходные_данные,17,FALSE)),1)</f>
        <v>0.5</v>
      </c>
      <c r="C7" s="104" t="str">
        <f t="shared" si="0"/>
        <v>ГРЩ-ЖД</v>
      </c>
      <c r="D7" s="104" t="str">
        <f t="shared" si="1"/>
        <v>ЩОВ-01</v>
      </c>
      <c r="E7" s="143" t="s">
        <v>780</v>
      </c>
      <c r="F7" s="35"/>
      <c r="G7" s="104" t="str">
        <f t="shared" si="2"/>
        <v>L1,L2,L3</v>
      </c>
      <c r="H7" s="137" t="str" cm="1">
        <f t="array" ref="H7">_xlfn.IFS(OR(E7="",E7="Секция 1"),IF(F7="упр","",IF(F7=0,G7,IF(F7="1,2,3","L1,L2,L3","L"&amp;F7))),OR(E7="ИБП",E7="Секция 2"),IF(F7="упр","",IF(F7=0,G7&amp;CHAR(34),IF(F7="1,2,3","L1"&amp;CHAR(34)&amp;",L2"&amp;CHAR(34)&amp;",L3"&amp;CHAR(34),"L"&amp;F7&amp;CHAR(34)))),OR(E7="ДГУ",E7="Аварийный"),IF(F7="упр","",IF(F7=0,G7&amp;"'",IF(F7="1,2,3","L1',L2',L3'","L"&amp;F7&amp;"'"))))</f>
        <v>L1,L2,L3</v>
      </c>
      <c r="I7" s="35">
        <f>VLOOKUP(D7,Исходные_данные,5,FALSE)</f>
        <v>13.06</v>
      </c>
      <c r="J7" s="104" t="str">
        <f>IFERROR(VLOOKUP(D7,Исходные_данные,37,FALSE),"")</f>
        <v>Щит вентиляции ЩОВ-01 Цокольный этаж этаж Пом. №0.001Тб</v>
      </c>
      <c r="K7" s="104">
        <f>VLOOKUP(D7,Исходные_данные,47,FALSE)</f>
        <v>0</v>
      </c>
      <c r="L7" s="104">
        <f>VLOOKUP(D7,Исходные_данные,16,FALSE)</f>
        <v>0.95</v>
      </c>
      <c r="M7" s="104">
        <f t="shared" si="3"/>
        <v>12.407</v>
      </c>
      <c r="N7">
        <f t="shared" si="4"/>
        <v>0</v>
      </c>
      <c r="O7" s="13" t="str">
        <f t="shared" si="5"/>
        <v>ГРЩ-ЖДL1,L2,L3</v>
      </c>
      <c r="P7" s="9">
        <f>SUMIF($O$3:$O$500,S4&amp;"L1,L2,L3",$I$3:$I$500)/3+SUMIF($O$3:$O$500,S4&amp;"L1",$I$3:$I$500)</f>
        <v>86.923333333333332</v>
      </c>
      <c r="Q7" s="9">
        <f>SUMIF($O$3:$O$500,S4&amp;"L1,L2,L3",$I$3:$I$500)/3+SUMIF($O$3:$O$500,S4&amp;"L2",$I$3:$I$500)</f>
        <v>88.523333333333326</v>
      </c>
      <c r="R7" s="9">
        <f>SUMIF($O$3:$O$500,S4&amp;"L1,L2,L3",$I$3:$I$500)/3+SUMIF($O$3:$O$500,S4&amp;"L3",$I$3:$I$500)</f>
        <v>86.923333333333332</v>
      </c>
      <c r="S7" s="5" t="s">
        <v>371</v>
      </c>
      <c r="T7" s="5" t="s">
        <v>362</v>
      </c>
      <c r="V7" s="104" t="s">
        <v>372</v>
      </c>
      <c r="W7" s="104">
        <f>W6/1.73/0.38/W8</f>
        <v>300.09767345043474</v>
      </c>
      <c r="X7" s="104" t="s">
        <v>373</v>
      </c>
      <c r="Y7" s="104" t="s">
        <v>374</v>
      </c>
      <c r="Z7" s="104">
        <f>R7*W9</f>
        <v>62.092354816988724</v>
      </c>
      <c r="AA7" s="104" t="s">
        <v>362</v>
      </c>
    </row>
    <row r="8" spans="2:32" x14ac:dyDescent="0.25">
      <c r="B8" s="13">
        <f>IFERROR(IF(N(VLOOKUP(D8,Исходные_данные,17,FALSE))=0,1,VLOOKUP(D8,Исходные_данные,17,FALSE)),1)</f>
        <v>0.5</v>
      </c>
      <c r="C8" s="104" t="str">
        <f t="shared" si="0"/>
        <v>ГРЩ-ЖД</v>
      </c>
      <c r="D8" s="104" t="str">
        <f t="shared" si="1"/>
        <v>ЩОВ-001</v>
      </c>
      <c r="E8" s="131" t="s">
        <v>781</v>
      </c>
      <c r="F8" s="35"/>
      <c r="G8" s="104" t="str">
        <f t="shared" si="2"/>
        <v>L1,L2,L3</v>
      </c>
      <c r="H8" s="137" t="str" cm="1">
        <f t="array" ref="H8">_xlfn.IFS(OR(E8="",E8="Секция 1"),IF(F8="упр","",IF(F8=0,G8,IF(F8="1,2,3","L1,L2,L3","L"&amp;F8))),OR(E8="ИБП",E8="Секция 2"),IF(F8="упр","",IF(F8=0,G8&amp;CHAR(34),IF(F8="1,2,3","L1"&amp;CHAR(34)&amp;",L2"&amp;CHAR(34)&amp;",L3"&amp;CHAR(34),"L"&amp;F8&amp;CHAR(34)))),OR(E8="ДГУ",E8="Аварийный"),IF(F8="упр","",IF(F8=0,G8&amp;"'",IF(F8="1,2,3","L1',L2',L3'","L"&amp;F8&amp;"'"))))</f>
        <v>L1,L2,L3"</v>
      </c>
      <c r="I8" s="35">
        <f>VLOOKUP(D8,Исходные_данные,5,FALSE)</f>
        <v>211.22</v>
      </c>
      <c r="J8" s="104" t="str">
        <f>IFERROR(VLOOKUP(D8,Исходные_данные,37,FALSE),"")</f>
        <v>Щит вентиляции ЩОВ-001 Подвальный этаж этаж Пом. №00.006Т</v>
      </c>
      <c r="K8" s="104">
        <f>VLOOKUP(D8,Исходные_данные,47,FALSE)</f>
        <v>0</v>
      </c>
      <c r="L8" s="104">
        <f>VLOOKUP(D8,Исходные_данные,16,FALSE)</f>
        <v>0.95</v>
      </c>
      <c r="M8" s="104">
        <f t="shared" si="3"/>
        <v>200.65899999999999</v>
      </c>
      <c r="N8">
        <f t="shared" si="4"/>
        <v>0</v>
      </c>
      <c r="O8" s="13" t="str">
        <f t="shared" si="5"/>
        <v>ГРЩ-ЖДL1,L2,L3"</v>
      </c>
      <c r="P8" s="10">
        <f>(P7/(P5/100))/100</f>
        <v>0.33130058060499806</v>
      </c>
      <c r="Q8" s="10">
        <f>(Q7/(P5/100))/100</f>
        <v>0.33739883879000393</v>
      </c>
      <c r="R8" s="10">
        <f>(R7/(P5/100))/100</f>
        <v>0.33130058060499806</v>
      </c>
      <c r="S8" s="5" t="s">
        <v>371</v>
      </c>
      <c r="T8" s="5" t="s">
        <v>375</v>
      </c>
      <c r="V8" s="104" t="s">
        <v>376</v>
      </c>
      <c r="W8" s="159">
        <v>0.95</v>
      </c>
      <c r="X8" s="160"/>
      <c r="Y8" s="160"/>
      <c r="Z8" s="160"/>
      <c r="AA8" s="161"/>
    </row>
    <row r="9" spans="2:32" x14ac:dyDescent="0.25">
      <c r="B9" s="13">
        <f>IFERROR(IF(N(VLOOKUP(D9,Исходные_данные,17,FALSE))=0,1,VLOOKUP(D9,Исходные_данные,17,FALSE)),1)</f>
        <v>0.5</v>
      </c>
      <c r="C9" s="104" t="str">
        <f t="shared" si="0"/>
        <v>ГРЩ-ЖД</v>
      </c>
      <c r="D9" s="104" t="str">
        <f t="shared" si="1"/>
        <v>ЩОВ-002</v>
      </c>
      <c r="E9" s="104" t="s">
        <v>780</v>
      </c>
      <c r="F9" s="35"/>
      <c r="G9" s="104" t="str">
        <f t="shared" si="2"/>
        <v>L1,L2,L3</v>
      </c>
      <c r="H9" s="137" t="str" cm="1">
        <f t="array" ref="H9">_xlfn.IFS(OR(E9="",E9="Секция 1"),IF(F9="упр","",IF(F9=0,G9,IF(F9="1,2,3","L1,L2,L3","L"&amp;F9))),OR(E9="ИБП",E9="Секция 2"),IF(F9="упр","",IF(F9=0,G9&amp;CHAR(34),IF(F9="1,2,3","L1"&amp;CHAR(34)&amp;",L2"&amp;CHAR(34)&amp;",L3"&amp;CHAR(34),"L"&amp;F9&amp;CHAR(34)))),OR(E9="ДГУ",E9="Аварийный"),IF(F9="упр","",IF(F9=0,G9&amp;"'",IF(F9="1,2,3","L1',L2',L3'","L"&amp;F9&amp;"'"))))</f>
        <v>L1,L2,L3</v>
      </c>
      <c r="I9" s="35">
        <f>VLOOKUP(D9,Исходные_данные,5,FALSE)</f>
        <v>6.99</v>
      </c>
      <c r="J9" s="104" t="str">
        <f>IFERROR(VLOOKUP(D9,Исходные_данные,37,FALSE),"")</f>
        <v>Щит вентиляции ЩОВ-002 Подвальный этаж этаж Пом. №00.003Т</v>
      </c>
      <c r="K9" s="104">
        <f>VLOOKUP(D9,Исходные_данные,47,FALSE)</f>
        <v>0</v>
      </c>
      <c r="L9" s="104">
        <f>VLOOKUP(D9,Исходные_данные,16,FALSE)</f>
        <v>0.95</v>
      </c>
      <c r="M9" s="104">
        <f t="shared" si="3"/>
        <v>6.6405000000000003</v>
      </c>
      <c r="N9">
        <f t="shared" si="4"/>
        <v>0</v>
      </c>
      <c r="O9" s="13" t="str">
        <f t="shared" si="5"/>
        <v>ГРЩ-ЖДL1,L2,L3</v>
      </c>
      <c r="P9" s="163">
        <f>MAX(P8:R8)-MIN(P8:R8)</f>
        <v>6.098258185005867E-3</v>
      </c>
      <c r="Q9" s="156"/>
      <c r="R9" s="157"/>
      <c r="S9" s="11" t="s">
        <v>377</v>
      </c>
      <c r="T9" s="5" t="s">
        <v>375</v>
      </c>
      <c r="V9" s="104" t="s">
        <v>378</v>
      </c>
      <c r="W9" s="159" cm="1">
        <f t="array" ref="W9">SUMPRODUCT(($C$3:$C$24=$S$4)*(($E$3:$E$24="")+($E$3:$E$24="Секция 1"))*$I$3:$I$24*$B$3:$B$24)/SUMPRODUCT(($C$3:$C$24=$S$4)*(($E$3:$E$24="")+($E$3:$E$24="Секция 1"))*$I$3:$I$24)</f>
        <v>0.71433471814612948</v>
      </c>
      <c r="X9" s="160"/>
      <c r="Y9" s="160"/>
      <c r="Z9" s="160"/>
      <c r="AA9" s="161"/>
    </row>
    <row r="10" spans="2:32" x14ac:dyDescent="0.25">
      <c r="B10" s="13">
        <f>IFERROR(IF(N(VLOOKUP(D10,Исходные_данные,17,FALSE))=0,1,VLOOKUP(D10,Исходные_данные,17,FALSE)),1)</f>
        <v>0.5</v>
      </c>
      <c r="C10" s="104" t="str">
        <f t="shared" si="0"/>
        <v>ГРЩ-ЖД</v>
      </c>
      <c r="D10" s="104" t="str">
        <f t="shared" si="1"/>
        <v>ЩОВ-2</v>
      </c>
      <c r="E10" s="131" t="s">
        <v>780</v>
      </c>
      <c r="F10" s="35"/>
      <c r="G10" s="104" t="str">
        <f t="shared" si="2"/>
        <v>L1,L2,L3</v>
      </c>
      <c r="H10" s="137" t="str" cm="1">
        <f t="array" ref="H10">_xlfn.IFS(OR(E10="",E10="Секция 1"),IF(F10="упр","",IF(F10=0,G10,IF(F10="1,2,3","L1,L2,L3","L"&amp;F10))),OR(E10="ИБП",E10="Секция 2"),IF(F10="упр","",IF(F10=0,G10&amp;CHAR(34),IF(F10="1,2,3","L1"&amp;CHAR(34)&amp;",L2"&amp;CHAR(34)&amp;",L3"&amp;CHAR(34),"L"&amp;F10&amp;CHAR(34)))),OR(E10="ДГУ",E10="Аварийный"),IF(F10="упр","",IF(F10=0,G10&amp;"'",IF(F10="1,2,3","L1',L2',L3'","L"&amp;F10&amp;"'"))))</f>
        <v>L1,L2,L3</v>
      </c>
      <c r="I10" s="35">
        <f>VLOOKUP(D10,Исходные_данные,5,FALSE)</f>
        <v>11.09</v>
      </c>
      <c r="J10" s="104" t="str">
        <f>IFERROR(VLOOKUP(D10,Исходные_данные,37,FALSE),"")</f>
        <v>Щит вентиляции ЩОВ-2 Техэтаж этаж Пом. №3.001Т</v>
      </c>
      <c r="K10" s="104">
        <f>VLOOKUP(D10,Исходные_данные,47,FALSE)</f>
        <v>0</v>
      </c>
      <c r="L10" s="104">
        <f>VLOOKUP(D10,Исходные_данные,16,FALSE)</f>
        <v>0.95</v>
      </c>
      <c r="M10" s="104">
        <f t="shared" si="3"/>
        <v>10.535499999999999</v>
      </c>
      <c r="N10">
        <f t="shared" si="4"/>
        <v>0</v>
      </c>
      <c r="O10" s="13" t="str">
        <f t="shared" si="5"/>
        <v>ГРЩ-ЖДL1,L2,L3</v>
      </c>
      <c r="P10" s="103">
        <f>SUMIF($O$3:$O$500,S4&amp;"L1,L2,L3",$K$3:$K$500)/3+SUMIF($O$3:$O$500,S4&amp;"L1",$K$3:$K$500)</f>
        <v>0</v>
      </c>
      <c r="Q10" s="103">
        <f>SUMIF($O$3:$O$500,S4&amp;"L1,L2,L3",$K$3:$K$500)/3+SUMIF($O$3:$O$500,S4&amp;"L2",$K$3:$K$500)</f>
        <v>0</v>
      </c>
      <c r="R10" s="103">
        <f>SUMIF($O$3:$O$500,S4&amp;"L1,L2,L3",$K$3:$K$500)/3+SUMIF($O$3:$O$500,S4&amp;"L3",$K$3:$K$500)</f>
        <v>0</v>
      </c>
      <c r="S10" s="11" t="s">
        <v>379</v>
      </c>
      <c r="T10" s="5" t="s">
        <v>373</v>
      </c>
    </row>
    <row r="11" spans="2:32" x14ac:dyDescent="0.25">
      <c r="B11" s="13">
        <f>IFERROR(IF(N(VLOOKUP(D11,Исходные_данные,17,FALSE))=0,1,VLOOKUP(D11,Исходные_данные,17,FALSE)),1)</f>
        <v>1</v>
      </c>
      <c r="C11" s="104" t="str">
        <f t="shared" si="0"/>
        <v>ГРЩ-ЖД</v>
      </c>
      <c r="D11" s="104" t="str">
        <f t="shared" si="1"/>
        <v>ЩО-2</v>
      </c>
      <c r="E11" s="104" t="s">
        <v>781</v>
      </c>
      <c r="F11" s="35"/>
      <c r="G11" s="104" t="str">
        <f t="shared" si="2"/>
        <v>L1,L2,L3</v>
      </c>
      <c r="H11" s="137" t="str" cm="1">
        <f t="array" ref="H11">_xlfn.IFS(OR(E11="",E11="Секция 1"),IF(F11="упр","",IF(F11=0,G11,IF(F11="1,2,3","L1,L2,L3","L"&amp;F11))),OR(E11="ИБП",E11="Секция 2"),IF(F11="упр","",IF(F11=0,G11&amp;CHAR(34),IF(F11="1,2,3","L1"&amp;CHAR(34)&amp;",L2"&amp;CHAR(34)&amp;",L3"&amp;CHAR(34),"L"&amp;F11&amp;CHAR(34)))),OR(E11="ДГУ",E11="Аварийный"),IF(F11="упр","",IF(F11=0,G11&amp;"'",IF(F11="1,2,3","L1',L2',L3'","L"&amp;F11&amp;"'"))))</f>
        <v>L1,L2,L3"</v>
      </c>
      <c r="I11" s="35">
        <f>VLOOKUP(D11,Исходные_данные,5,FALSE)</f>
        <v>0</v>
      </c>
      <c r="J11" s="104" t="str">
        <f>IFERROR(VLOOKUP(D11,Исходные_данные,37,FALSE),"")</f>
        <v>Щит освещения ЩО-2 Тех. этаж этаж Пом. №3.001</v>
      </c>
      <c r="K11" s="104">
        <f>VLOOKUP(D11,Исходные_данные,47,FALSE)</f>
        <v>0</v>
      </c>
      <c r="L11" s="104">
        <f>VLOOKUP(D11,Исходные_данные,16,FALSE)</f>
        <v>0.95</v>
      </c>
      <c r="M11" s="104">
        <f t="shared" si="3"/>
        <v>0</v>
      </c>
      <c r="N11">
        <f t="shared" si="4"/>
        <v>0</v>
      </c>
      <c r="O11" s="13" t="str">
        <f t="shared" si="5"/>
        <v>ГРЩ-ЖДL1,L2,L3"</v>
      </c>
      <c r="P11" s="164">
        <f>P10+Q10+R10</f>
        <v>0</v>
      </c>
      <c r="Q11" s="156"/>
      <c r="R11" s="157"/>
      <c r="S11" s="11" t="s">
        <v>380</v>
      </c>
      <c r="T11" s="5" t="s">
        <v>373</v>
      </c>
    </row>
    <row r="12" spans="2:32" x14ac:dyDescent="0.25">
      <c r="B12" s="13">
        <f>IFERROR(IF(N(VLOOKUP(D12,Исходные_данные,17,FALSE))=0,1,VLOOKUP(D12,Исходные_данные,17,FALSE)),1)</f>
        <v>0.5</v>
      </c>
      <c r="C12" s="104" t="str">
        <f t="shared" si="0"/>
        <v>ГРЩ-ЖД</v>
      </c>
      <c r="D12" s="104" t="str">
        <f t="shared" si="1"/>
        <v>ЩР-001</v>
      </c>
      <c r="E12" s="131" t="s">
        <v>780</v>
      </c>
      <c r="F12" s="35"/>
      <c r="G12" s="104" t="str">
        <f t="shared" si="2"/>
        <v>L1,L2,L3</v>
      </c>
      <c r="H12" s="137" t="str" cm="1">
        <f t="array" ref="H12">_xlfn.IFS(OR(E12="",E12="Секция 1"),IF(F12="упр","",IF(F12=0,G12,IF(F12="1,2,3","L1,L2,L3","L"&amp;F12))),OR(E12="ИБП",E12="Секция 2"),IF(F12="упр","",IF(F12=0,G12&amp;CHAR(34),IF(F12="1,2,3","L1"&amp;CHAR(34)&amp;",L2"&amp;CHAR(34)&amp;",L3"&amp;CHAR(34),"L"&amp;F12&amp;CHAR(34)))),OR(E12="ДГУ",E12="Аварийный"),IF(F12="упр","",IF(F12=0,G12&amp;"'",IF(F12="1,2,3","L1',L2',L3'","L"&amp;F12&amp;"'"))))</f>
        <v>L1,L2,L3</v>
      </c>
      <c r="I12" s="35">
        <f>VLOOKUP(D12,Исходные_данные,5,FALSE)</f>
        <v>11.86</v>
      </c>
      <c r="J12" s="104" t="str">
        <f>IFERROR(VLOOKUP(D12,Исходные_данные,37,FALSE),"")</f>
        <v>Щит распределительный ЩР-001 Подвальный этаж этаж Пом. №00.004Т</v>
      </c>
      <c r="K12" s="104">
        <f>VLOOKUP(D12,Исходные_данные,47,FALSE)</f>
        <v>0</v>
      </c>
      <c r="L12" s="104">
        <f>VLOOKUP(D12,Исходные_данные,16,FALSE)</f>
        <v>0.95</v>
      </c>
      <c r="M12" s="104">
        <f t="shared" si="3"/>
        <v>11.266999999999999</v>
      </c>
      <c r="N12">
        <f t="shared" si="4"/>
        <v>0</v>
      </c>
      <c r="O12" s="13" t="str">
        <f t="shared" si="5"/>
        <v>ГРЩ-ЖДL1,L2,L3</v>
      </c>
    </row>
    <row r="13" spans="2:32" x14ac:dyDescent="0.25">
      <c r="B13" s="13">
        <f>IFERROR(IF(N(VLOOKUP(D13,Исходные_данные,17,FALSE))=0,1,VLOOKUP(D13,Исходные_данные,17,FALSE)),1)</f>
        <v>0.5</v>
      </c>
      <c r="C13" s="104" t="str">
        <f t="shared" si="0"/>
        <v>ГРЩ-ЖД</v>
      </c>
      <c r="D13" s="104" t="str">
        <f t="shared" si="1"/>
        <v>ЩР-01</v>
      </c>
      <c r="E13" s="104" t="s">
        <v>780</v>
      </c>
      <c r="F13" s="35"/>
      <c r="G13" s="104" t="str">
        <f t="shared" si="2"/>
        <v>L1,L2,L3</v>
      </c>
      <c r="H13" s="137" t="str" cm="1">
        <f t="array" ref="H13">_xlfn.IFS(OR(E13="",E13="Секция 1"),IF(F13="упр","",IF(F13=0,G13,IF(F13="1,2,3","L1,L2,L3","L"&amp;F13))),OR(E13="ИБП",E13="Секция 2"),IF(F13="упр","",IF(F13=0,G13&amp;CHAR(34),IF(F13="1,2,3","L1"&amp;CHAR(34)&amp;",L2"&amp;CHAR(34)&amp;",L3"&amp;CHAR(34),"L"&amp;F13&amp;CHAR(34)))),OR(E13="ДГУ",E13="Аварийный"),IF(F13="упр","",IF(F13=0,G13&amp;"'",IF(F13="1,2,3","L1',L2',L3'","L"&amp;F13&amp;"'"))))</f>
        <v>L1,L2,L3</v>
      </c>
      <c r="I13" s="35">
        <f>VLOOKUP(D13,Исходные_данные,5,FALSE)</f>
        <v>24.41</v>
      </c>
      <c r="J13" s="104" t="str">
        <f>IFERROR(VLOOKUP(D13,Исходные_данные,37,FALSE),"")</f>
        <v>Щит распределительный ЩР-01 Цокольный этаж этаж Пом. №0.001Т</v>
      </c>
      <c r="K13" s="104">
        <f>VLOOKUP(D13,Исходные_данные,47,FALSE)</f>
        <v>0</v>
      </c>
      <c r="L13" s="104">
        <f>VLOOKUP(D13,Исходные_данные,16,FALSE)</f>
        <v>0.95</v>
      </c>
      <c r="M13" s="104">
        <f t="shared" si="3"/>
        <v>23.189499999999999</v>
      </c>
      <c r="N13">
        <f t="shared" si="4"/>
        <v>0</v>
      </c>
      <c r="O13" s="13" t="str">
        <f t="shared" si="5"/>
        <v>ГРЩ-ЖДL1,L2,L3</v>
      </c>
      <c r="P13" s="162" t="s">
        <v>359</v>
      </c>
      <c r="Q13" s="156"/>
      <c r="R13" s="157"/>
      <c r="S13" s="162" t="str">
        <f>S4</f>
        <v>ГРЩ-ЖД</v>
      </c>
      <c r="T13" s="157"/>
      <c r="U13" t="s">
        <v>781</v>
      </c>
      <c r="AC13" s="104" t="s">
        <v>360</v>
      </c>
    </row>
    <row r="14" spans="2:32" x14ac:dyDescent="0.25">
      <c r="B14" s="13">
        <f>IFERROR(IF(N(VLOOKUP(D14,Исходные_данные,17,FALSE))=0,1,VLOOKUP(D14,Исходные_данные,17,FALSE)),1)</f>
        <v>0.5</v>
      </c>
      <c r="C14" s="104" t="str">
        <f t="shared" si="0"/>
        <v>ГРЩ-ЖД</v>
      </c>
      <c r="D14" s="104" t="str">
        <f t="shared" si="1"/>
        <v>ЩР-1</v>
      </c>
      <c r="E14" s="104" t="s">
        <v>781</v>
      </c>
      <c r="F14" s="35"/>
      <c r="G14" s="104" t="str">
        <f t="shared" si="2"/>
        <v>L1,L2,L3</v>
      </c>
      <c r="H14" s="137" t="str" cm="1">
        <f t="array" ref="H14">_xlfn.IFS(OR(E14="",E14="Секция 1"),IF(F14="упр","",IF(F14=0,G14,IF(F14="1,2,3","L1,L2,L3","L"&amp;F14))),OR(E14="ИБП",E14="Секция 2"),IF(F14="упр","",IF(F14=0,G14&amp;CHAR(34),IF(F14="1,2,3","L1"&amp;CHAR(34)&amp;",L2"&amp;CHAR(34)&amp;",L3"&amp;CHAR(34),"L"&amp;F14&amp;CHAR(34)))),OR(E14="ДГУ",E14="Аварийный"),IF(F14="упр","",IF(F14=0,G14&amp;"'",IF(F14="1,2,3","L1',L2',L3'","L"&amp;F14&amp;"'"))))</f>
        <v>L1,L2,L3"</v>
      </c>
      <c r="I14" s="35">
        <f>VLOOKUP(D14,Исходные_данные,5,FALSE)</f>
        <v>34.840000000000003</v>
      </c>
      <c r="J14" s="104" t="str">
        <f>IFERROR(VLOOKUP(D14,Исходные_данные,37,FALSE),"")</f>
        <v>Щит распределительный ЩР-1 Первый этаж этаж Пом. №1.003Б</v>
      </c>
      <c r="K14" s="104">
        <f>VLOOKUP(D14,Исходные_данные,47,FALSE)</f>
        <v>0</v>
      </c>
      <c r="L14" s="104">
        <f>VLOOKUP(D14,Исходные_данные,16,FALSE)</f>
        <v>0.95</v>
      </c>
      <c r="M14" s="104">
        <f t="shared" si="3"/>
        <v>33.097999999999999</v>
      </c>
      <c r="N14">
        <f t="shared" si="4"/>
        <v>0</v>
      </c>
      <c r="O14" s="13" t="str">
        <f t="shared" si="5"/>
        <v>ГРЩ-ЖДL1,L2,L3"</v>
      </c>
      <c r="P14" s="165">
        <f>P16+Q16+R16</f>
        <v>261.89999999999998</v>
      </c>
      <c r="Q14" s="156"/>
      <c r="R14" s="157"/>
      <c r="S14" s="5" t="s">
        <v>361</v>
      </c>
      <c r="T14" s="5" t="s">
        <v>362</v>
      </c>
      <c r="V14" s="104" t="s">
        <v>363</v>
      </c>
      <c r="W14" s="104">
        <f>P14</f>
        <v>261.89999999999998</v>
      </c>
      <c r="X14" s="104" t="s">
        <v>362</v>
      </c>
      <c r="Y14" s="104" t="s">
        <v>364</v>
      </c>
      <c r="Z14" s="104">
        <f>P16*W18</f>
        <v>46.670692630775108</v>
      </c>
      <c r="AA14" s="104" t="s">
        <v>362</v>
      </c>
      <c r="AC14" s="104" t="str">
        <f>IF(((TAN(ACOS(W17))-0.35)*W15)&lt;50,"Не требуется 
СП256 П.7.3.2",(TAN(ACOS(W17))-0.35)*W15)</f>
        <v>Не требуется 
СП256 П.7.3.2</v>
      </c>
      <c r="AD14" s="104" t="s">
        <v>365</v>
      </c>
    </row>
    <row r="15" spans="2:32" x14ac:dyDescent="0.25">
      <c r="B15" s="13">
        <f>IFERROR(IF(N(VLOOKUP(D15,Исходные_данные,17,FALSE))=0,1,VLOOKUP(D15,Исходные_данные,17,FALSE)),1)</f>
        <v>0.5</v>
      </c>
      <c r="C15" s="104" t="str">
        <f t="shared" si="0"/>
        <v>ГРЩ-ЖД</v>
      </c>
      <c r="D15" s="104" t="str">
        <f t="shared" si="1"/>
        <v>ЩР-2</v>
      </c>
      <c r="E15" s="104" t="s">
        <v>780</v>
      </c>
      <c r="F15" s="35"/>
      <c r="G15" s="104" t="str">
        <f t="shared" si="2"/>
        <v>L1,L2,L3</v>
      </c>
      <c r="H15" s="137" t="str" cm="1">
        <f t="array" ref="H15">_xlfn.IFS(OR(E15="",E15="Секция 1"),IF(F15="упр","",IF(F15=0,G15,IF(F15="1,2,3","L1,L2,L3","L"&amp;F15))),OR(E15="ИБП",E15="Секция 2"),IF(F15="упр","",IF(F15=0,G15&amp;CHAR(34),IF(F15="1,2,3","L1"&amp;CHAR(34)&amp;",L2"&amp;CHAR(34)&amp;",L3"&amp;CHAR(34),"L"&amp;F15&amp;CHAR(34)))),OR(E15="ДГУ",E15="Аварийный"),IF(F15="упр","",IF(F15=0,G15&amp;"'",IF(F15="1,2,3","L1',L2',L3'","L"&amp;F15&amp;"'"))))</f>
        <v>L1,L2,L3</v>
      </c>
      <c r="I15" s="35">
        <f>VLOOKUP(D15,Исходные_данные,5,FALSE)</f>
        <v>9.98</v>
      </c>
      <c r="J15" s="104" t="str">
        <f>IFERROR(VLOOKUP(D15,Исходные_данные,37,FALSE),"")</f>
        <v>Щит распределительный ЩР-2 Техэтаж этаж Пом. №3.001Т</v>
      </c>
      <c r="K15" s="104">
        <f>VLOOKUP(D15,Исходные_данные,47,FALSE)</f>
        <v>0</v>
      </c>
      <c r="L15" s="104">
        <f>VLOOKUP(D15,Исходные_данные,16,FALSE)</f>
        <v>0.95</v>
      </c>
      <c r="M15" s="104">
        <f t="shared" si="3"/>
        <v>9.4809999999999999</v>
      </c>
      <c r="N15">
        <f t="shared" si="4"/>
        <v>0</v>
      </c>
      <c r="O15" s="13" t="str">
        <f t="shared" si="5"/>
        <v>ГРЩ-ЖДL1,L2,L3</v>
      </c>
      <c r="P15" s="6" t="s">
        <v>366</v>
      </c>
      <c r="Q15" s="7" t="s">
        <v>367</v>
      </c>
      <c r="R15" s="8" t="s">
        <v>368</v>
      </c>
      <c r="V15" s="104" t="s">
        <v>369</v>
      </c>
      <c r="W15" s="104">
        <f>W14*W18</f>
        <v>133.79</v>
      </c>
      <c r="X15" s="104" t="s">
        <v>362</v>
      </c>
      <c r="Y15" s="104" t="s">
        <v>370</v>
      </c>
      <c r="Z15" s="104">
        <f>Q16*W18</f>
        <v>43.99387094310805</v>
      </c>
      <c r="AA15" s="104" t="s">
        <v>362</v>
      </c>
    </row>
    <row r="16" spans="2:32" x14ac:dyDescent="0.25">
      <c r="B16" s="13">
        <f>IFERROR(IF(N(VLOOKUP(D16,Исходные_данные,17,FALSE))=0,1,VLOOKUP(D16,Исходные_данные,17,FALSE)),1)</f>
        <v>0.5</v>
      </c>
      <c r="C16" s="104" t="str">
        <f t="shared" si="0"/>
        <v>ГРЩ-ЖД</v>
      </c>
      <c r="D16" s="104" t="str">
        <f t="shared" si="1"/>
        <v>ЩС-Б</v>
      </c>
      <c r="E16" s="104" t="s">
        <v>780</v>
      </c>
      <c r="F16" s="35"/>
      <c r="G16" s="104" t="str">
        <f t="shared" si="2"/>
        <v>L1,L2,L3</v>
      </c>
      <c r="H16" s="137" t="str" cm="1">
        <f t="array" ref="H16">_xlfn.IFS(OR(E16="",E16="Секция 1"),IF(F16="упр","",IF(F16=0,G16,IF(F16="1,2,3","L1,L2,L3","L"&amp;F16))),OR(E16="ИБП",E16="Секция 2"),IF(F16="упр","",IF(F16=0,G16&amp;CHAR(34),IF(F16="1,2,3","L1"&amp;CHAR(34)&amp;",L2"&amp;CHAR(34)&amp;",L3"&amp;CHAR(34),"L"&amp;F16&amp;CHAR(34)))),OR(E16="ДГУ",E16="Аварийный"),IF(F16="упр","",IF(F16=0,G16&amp;"'",IF(F16="1,2,3","L1',L2',L3'","L"&amp;F16&amp;"'"))))</f>
        <v>L1,L2,L3</v>
      </c>
      <c r="I16" s="35">
        <f>VLOOKUP(D16,Исходные_данные,5,FALSE)</f>
        <v>24.99</v>
      </c>
      <c r="J16" s="104" t="str">
        <f>IFERROR(VLOOKUP(D16,Исходные_данные,37,FALSE),"")</f>
        <v>Щит бассейна ЩС-Б Подвальный этаж этаж Пом. №00.002Тб</v>
      </c>
      <c r="K16" s="104">
        <f>VLOOKUP(D16,Исходные_данные,47,FALSE)</f>
        <v>0</v>
      </c>
      <c r="L16" s="104">
        <f>VLOOKUP(D16,Исходные_данные,16,FALSE)</f>
        <v>0.95</v>
      </c>
      <c r="M16" s="104">
        <f t="shared" si="3"/>
        <v>23.740499999999997</v>
      </c>
      <c r="N16">
        <f t="shared" si="4"/>
        <v>0</v>
      </c>
      <c r="O16" s="13" t="str">
        <f t="shared" si="5"/>
        <v>ГРЩ-ЖДL1,L2,L3</v>
      </c>
      <c r="P16" s="9">
        <f>SUMIF($O$3:$O$500,S13&amp;"L1,L2,L3""",$I$3:$I$500)/3+SUMIF($O$3:$O$500,S13&amp;"L1""",$I$3:$I$500)</f>
        <v>91.36</v>
      </c>
      <c r="Q16" s="9">
        <f>SUMIF($O$3:$O$500,S13&amp;"L1,L2,L3""",$I$3:$I$500)/3+SUMIF($O$3:$O$500,S13&amp;"L2""",$I$3:$I$500)</f>
        <v>86.11999999999999</v>
      </c>
      <c r="R16" s="9">
        <f>SUMIF($O$3:$O$500,S13&amp;"L1,L2,L3""",$I$3:$I$500)/3+SUMIF($O$3:$O$500,S13&amp;"L3""",$I$3:$I$500)</f>
        <v>84.42</v>
      </c>
      <c r="S16" s="5" t="s">
        <v>371</v>
      </c>
      <c r="T16" s="5" t="s">
        <v>362</v>
      </c>
      <c r="V16" s="104" t="s">
        <v>372</v>
      </c>
      <c r="W16" s="143">
        <f>W15/0.38/1.732/W17</f>
        <v>213.97772418160997</v>
      </c>
      <c r="X16" s="104" t="s">
        <v>373</v>
      </c>
      <c r="Y16" s="104" t="s">
        <v>374</v>
      </c>
      <c r="Z16" s="104">
        <f>R16*W18</f>
        <v>43.125436426116842</v>
      </c>
      <c r="AA16" s="104" t="s">
        <v>362</v>
      </c>
    </row>
    <row r="17" spans="2:30" x14ac:dyDescent="0.25">
      <c r="B17" s="13">
        <f>IFERROR(IF(N(VLOOKUP(D17,Исходные_данные,17,FALSE))=0,1,VLOOKUP(D17,Исходные_данные,17,FALSE)),1)</f>
        <v>0.5</v>
      </c>
      <c r="C17" s="104" t="str">
        <f t="shared" si="0"/>
        <v>ГРЩ-ЖД</v>
      </c>
      <c r="D17" s="104" t="str">
        <f t="shared" si="1"/>
        <v>ЩС-ВК.001</v>
      </c>
      <c r="E17" s="104" t="s">
        <v>781</v>
      </c>
      <c r="F17" s="35"/>
      <c r="G17" s="104" t="str">
        <f t="shared" si="2"/>
        <v>L2</v>
      </c>
      <c r="H17" s="137" t="str" cm="1">
        <f t="array" ref="H17">_xlfn.IFS(OR(E17="",E17="Секция 1"),IF(F17="упр","",IF(F17=0,G17,IF(F17="1,2,3","L1,L2,L3","L"&amp;F17))),OR(E17="ИБП",E17="Секция 2"),IF(F17="упр","",IF(F17=0,G17&amp;CHAR(34),IF(F17="1,2,3","L1"&amp;CHAR(34)&amp;",L2"&amp;CHAR(34)&amp;",L3"&amp;CHAR(34),"L"&amp;F17&amp;CHAR(34)))),OR(E17="ДГУ",E17="Аварийный"),IF(F17="упр","",IF(F17=0,G17&amp;"'",IF(F17="1,2,3","L1',L2',L3'","L"&amp;F17&amp;"'"))))</f>
        <v>L2"</v>
      </c>
      <c r="I17" s="35">
        <f>VLOOKUP(D17,Исходные_данные,5,FALSE)</f>
        <v>3.8</v>
      </c>
      <c r="J17" s="104" t="str">
        <f>IFERROR(VLOOKUP(D17,Исходные_данные,37,FALSE),"")</f>
        <v>Щит дренажных насосов ЩС-ВК.001 Подвальный этаж этаж Пом. 00.002Т</v>
      </c>
      <c r="K17" s="104">
        <f>VLOOKUP(D17,Исходные_данные,47,FALSE)</f>
        <v>0</v>
      </c>
      <c r="L17" s="104">
        <f>VLOOKUP(D17,Исходные_данные,16,FALSE)</f>
        <v>0.95</v>
      </c>
      <c r="M17" s="104">
        <f t="shared" si="3"/>
        <v>3.61</v>
      </c>
      <c r="N17">
        <f t="shared" si="4"/>
        <v>0</v>
      </c>
      <c r="O17" s="13" t="str">
        <f t="shared" si="5"/>
        <v>ГРЩ-ЖДL2"</v>
      </c>
      <c r="P17" s="10">
        <f>(P16/(P14/100))/100</f>
        <v>0.34883543337151585</v>
      </c>
      <c r="Q17" s="10">
        <f>(Q16/(P14/100))/100</f>
        <v>0.32882779686903396</v>
      </c>
      <c r="R17" s="10">
        <f>(R16/(P14/100))/100</f>
        <v>0.32233676975945025</v>
      </c>
      <c r="S17" s="5" t="s">
        <v>371</v>
      </c>
      <c r="T17" s="5" t="s">
        <v>375</v>
      </c>
      <c r="V17" s="104" t="s">
        <v>376</v>
      </c>
      <c r="W17" s="159">
        <v>0.95</v>
      </c>
      <c r="X17" s="160"/>
      <c r="Y17" s="160"/>
      <c r="Z17" s="160"/>
      <c r="AA17" s="161"/>
    </row>
    <row r="18" spans="2:30" x14ac:dyDescent="0.25">
      <c r="B18" s="13">
        <f>IFERROR(IF(N(VLOOKUP(D18,Исходные_данные,17,FALSE))=0,1,VLOOKUP(D18,Исходные_данные,17,FALSE)),1)</f>
        <v>1</v>
      </c>
      <c r="C18" s="104" t="str">
        <f t="shared" si="0"/>
        <v>ГРЩ-ЖД</v>
      </c>
      <c r="D18" s="104" t="str">
        <f t="shared" si="1"/>
        <v>ЩС-ВК.002</v>
      </c>
      <c r="E18" s="104" t="s">
        <v>781</v>
      </c>
      <c r="F18" s="35"/>
      <c r="G18" s="104" t="str">
        <f t="shared" si="2"/>
        <v>L3</v>
      </c>
      <c r="H18" s="137" t="str" cm="1">
        <f t="array" ref="H18">_xlfn.IFS(OR(E18="",E18="Секция 1"),IF(F18="упр","",IF(F18=0,G18,IF(F18="1,2,3","L1,L2,L3","L"&amp;F18))),OR(E18="ИБП",E18="Секция 2"),IF(F18="упр","",IF(F18=0,G18&amp;CHAR(34),IF(F18="1,2,3","L1"&amp;CHAR(34)&amp;",L2"&amp;CHAR(34)&amp;",L3"&amp;CHAR(34),"L"&amp;F18&amp;CHAR(34)))),OR(E18="ДГУ",E18="Аварийный"),IF(F18="упр","",IF(F18=0,G18&amp;"'",IF(F18="1,2,3","L1',L2',L3'","L"&amp;F18&amp;"'"))))</f>
        <v>L3"</v>
      </c>
      <c r="I18" s="35">
        <f>VLOOKUP(D18,Исходные_данные,5,FALSE)</f>
        <v>2.4</v>
      </c>
      <c r="J18" s="104" t="str">
        <f>IFERROR(VLOOKUP(D18,Исходные_данные,37,FALSE),"")</f>
        <v>Щит насосов ЩС-ВК.002 Подвальный этаж этаж Пом. №00.002Тб</v>
      </c>
      <c r="K18" s="104">
        <f>VLOOKUP(D18,Исходные_данные,47,FALSE)</f>
        <v>0</v>
      </c>
      <c r="L18" s="104">
        <f>VLOOKUP(D18,Исходные_данные,16,FALSE)</f>
        <v>0.95</v>
      </c>
      <c r="M18" s="104">
        <f t="shared" si="3"/>
        <v>2.2799999999999998</v>
      </c>
      <c r="N18">
        <f t="shared" si="4"/>
        <v>0</v>
      </c>
      <c r="O18" s="13" t="str">
        <f t="shared" si="5"/>
        <v>ГРЩ-ЖДL3"</v>
      </c>
      <c r="P18" s="163">
        <f>MAX(P17:R17)-MIN(P17:R17)</f>
        <v>2.6498663612065598E-2</v>
      </c>
      <c r="Q18" s="156"/>
      <c r="R18" s="157"/>
      <c r="S18" s="11" t="s">
        <v>377</v>
      </c>
      <c r="T18" s="5" t="s">
        <v>375</v>
      </c>
      <c r="V18" s="104" t="s">
        <v>378</v>
      </c>
      <c r="W18" s="159" cm="1">
        <f t="array" ref="W18">SUMPRODUCT(($C$3:$C$24=$S$13)*($E$3:$E$24="Секция 2")*$I$3:$I$24*$B$3:$B$24)/SUMPRODUCT(($C$3:$C$24=$S$13)*($E$3:$E$24="Секция 2")*$I$3:$I$24)</f>
        <v>0.51084383352424589</v>
      </c>
      <c r="X18" s="160"/>
      <c r="Y18" s="160"/>
      <c r="Z18" s="160"/>
      <c r="AA18" s="161"/>
    </row>
    <row r="19" spans="2:30" x14ac:dyDescent="0.25">
      <c r="B19" s="13">
        <f>IFERROR(IF(N(VLOOKUP(D19,Исходные_данные,17,FALSE))=0,1,VLOOKUP(D19,Исходные_данные,17,FALSE)),1)</f>
        <v>1</v>
      </c>
      <c r="C19" s="104" t="str">
        <f t="shared" si="0"/>
        <v>ГРЩ-ЖД</v>
      </c>
      <c r="D19" s="104" t="str">
        <f t="shared" si="1"/>
        <v>ЩС-ВК.003</v>
      </c>
      <c r="E19" s="104" t="s">
        <v>781</v>
      </c>
      <c r="F19" s="35"/>
      <c r="G19" s="104" t="str">
        <f t="shared" si="2"/>
        <v>L1</v>
      </c>
      <c r="H19" s="137" t="str" cm="1">
        <f t="array" ref="H19">_xlfn.IFS(OR(E19="",E19="Секция 1"),IF(F19="упр","",IF(F19=0,G19,IF(F19="1,2,3","L1,L2,L3","L"&amp;F19))),OR(E19="ИБП",E19="Секция 2"),IF(F19="упр","",IF(F19=0,G19&amp;CHAR(34),IF(F19="1,2,3","L1"&amp;CHAR(34)&amp;",L2"&amp;CHAR(34)&amp;",L3"&amp;CHAR(34),"L"&amp;F19&amp;CHAR(34)))),OR(E19="ДГУ",E19="Аварийный"),IF(F19="упр","",IF(F19=0,G19&amp;"'",IF(F19="1,2,3","L1',L2',L3'","L"&amp;F19&amp;"'"))))</f>
        <v>L1"</v>
      </c>
      <c r="I19" s="35">
        <f>VLOOKUP(D19,Исходные_данные,5,FALSE)</f>
        <v>4.34</v>
      </c>
      <c r="J19" s="104" t="str">
        <f>IFERROR(VLOOKUP(D19,Исходные_данные,37,FALSE),"")</f>
        <v>Щит насосов ЩС-ВК.003 Подвальный этаж этаж Пом. №00.006Т</v>
      </c>
      <c r="K19" s="104">
        <f>VLOOKUP(D19,Исходные_данные,47,FALSE)</f>
        <v>0</v>
      </c>
      <c r="L19" s="104">
        <f>VLOOKUP(D19,Исходные_данные,16,FALSE)</f>
        <v>0.95</v>
      </c>
      <c r="M19" s="104">
        <f t="shared" si="3"/>
        <v>4.1229999999999993</v>
      </c>
      <c r="N19">
        <f t="shared" si="4"/>
        <v>0</v>
      </c>
      <c r="O19" s="13" t="str">
        <f t="shared" si="5"/>
        <v>ГРЩ-ЖДL1"</v>
      </c>
      <c r="P19" s="103">
        <f>SUMIF($O$3:$O$500,S13&amp;"L1,L2,L3",$K$3:$K$500)/3+SUMIF($O$3:$O$500,S13&amp;"L1",$K$3:$K$500)</f>
        <v>0</v>
      </c>
      <c r="Q19" s="103">
        <f>SUMIF($O$3:$O$500,S13&amp;"L1,L2,L3",$K$3:$K$500)/3+SUMIF($O$3:$O$500,S13&amp;"L2",$K$3:$K$500)</f>
        <v>0</v>
      </c>
      <c r="R19" s="103">
        <f>SUMIF($O$3:$O$500,S13&amp;"L1,L2,L3",$K$3:$K$500)/3+SUMIF($O$3:$O$500,S13&amp;"L3",$K$3:$K$500)</f>
        <v>0</v>
      </c>
      <c r="S19" s="11" t="s">
        <v>297</v>
      </c>
      <c r="T19" s="5" t="s">
        <v>373</v>
      </c>
    </row>
    <row r="20" spans="2:30" x14ac:dyDescent="0.25">
      <c r="B20" s="13">
        <f>IFERROR(IF(N(VLOOKUP(D20,Исходные_данные,17,FALSE))=0,1,VLOOKUP(D20,Исходные_данные,17,FALSE)),1)</f>
        <v>1</v>
      </c>
      <c r="C20" s="104" t="str">
        <f t="shared" si="0"/>
        <v>ГРЩ-ЖД</v>
      </c>
      <c r="D20" s="104" t="str">
        <f t="shared" si="1"/>
        <v>ЩУОВ</v>
      </c>
      <c r="E20" s="104" t="s">
        <v>780</v>
      </c>
      <c r="F20" s="35"/>
      <c r="G20" s="104" t="str">
        <f t="shared" si="2"/>
        <v>L1,L2,L3</v>
      </c>
      <c r="H20" s="137" t="str" cm="1">
        <f t="array" ref="H20">_xlfn.IFS(OR(E20="",E20="Секция 1"),IF(F20="упр","",IF(F20=0,G20,IF(F20="1,2,3","L1,L2,L3","L"&amp;F20))),OR(E20="ИБП",E20="Секция 2"),IF(F20="упр","",IF(F20=0,G20&amp;CHAR(34),IF(F20="1,2,3","L1"&amp;CHAR(34)&amp;",L2"&amp;CHAR(34)&amp;",L3"&amp;CHAR(34),"L"&amp;F20&amp;CHAR(34)))),OR(E20="ДГУ",E20="Аварийный"),IF(F20="упр","",IF(F20=0,G20&amp;"'",IF(F20="1,2,3","L1',L2',L3'","L"&amp;F20&amp;"'"))))</f>
        <v>L1,L2,L3</v>
      </c>
      <c r="I20" s="35">
        <f>VLOOKUP(D20,Исходные_данные,5,FALSE)</f>
        <v>16.440000000000001</v>
      </c>
      <c r="J20" s="104" t="str">
        <f>IFERROR(VLOOKUP(D20,Исходные_данные,37,FALSE),"")</f>
        <v>Щит управления обогрева воронок ЩУОВ Тех. этаж этаж Пом. №3.001</v>
      </c>
      <c r="K20" s="104">
        <f>VLOOKUP(D20,Исходные_данные,47,FALSE)</f>
        <v>0</v>
      </c>
      <c r="L20" s="104">
        <f>VLOOKUP(D20,Исходные_данные,16,FALSE)</f>
        <v>0.95</v>
      </c>
      <c r="M20" s="104">
        <f t="shared" si="3"/>
        <v>15.618</v>
      </c>
      <c r="N20">
        <f t="shared" si="4"/>
        <v>0</v>
      </c>
      <c r="O20" s="13" t="str">
        <f t="shared" si="5"/>
        <v>ГРЩ-ЖДL1,L2,L3</v>
      </c>
      <c r="P20" s="164">
        <f>P19+Q19+R19</f>
        <v>0</v>
      </c>
      <c r="Q20" s="156"/>
      <c r="R20" s="157"/>
      <c r="S20" s="11" t="s">
        <v>380</v>
      </c>
      <c r="T20" s="5" t="s">
        <v>373</v>
      </c>
    </row>
    <row r="21" spans="2:30" x14ac:dyDescent="0.25">
      <c r="B21" s="13">
        <f>IFERROR(IF(N(VLOOKUP(D21,Исходные_данные,17,FALSE))=0,1,VLOOKUP(D21,Исходные_данные,17,FALSE)),1)</f>
        <v>1</v>
      </c>
      <c r="C21" s="104" t="str">
        <f t="shared" si="0"/>
        <v>ГРЩ-ЖД</v>
      </c>
      <c r="D21" s="104" t="str">
        <f t="shared" si="1"/>
        <v>ЩР-ПК</v>
      </c>
      <c r="E21" s="104" t="s">
        <v>780</v>
      </c>
      <c r="F21" s="35"/>
      <c r="G21" s="104" t="str">
        <f t="shared" si="2"/>
        <v>L1,L2,L3</v>
      </c>
      <c r="H21" s="137" t="str" cm="1">
        <f t="array" ref="H21">_xlfn.IFS(OR(E21="",E21="Секция 1"),IF(F21="упр","",IF(F21=0,G21,IF(F21="1,2,3","L1,L2,L3","L"&amp;F21))),OR(E21="ИБП",E21="Секция 2"),IF(F21="упр","",IF(F21=0,G21&amp;CHAR(34),IF(F21="1,2,3","L1"&amp;CHAR(34)&amp;",L2"&amp;CHAR(34)&amp;",L3"&amp;CHAR(34),"L"&amp;F21&amp;CHAR(34)))),OR(E21="ДГУ",E21="Аварийный"),IF(F21="упр","",IF(F21=0,G21&amp;"'",IF(F21="1,2,3","L1',L2',L3'","L"&amp;F21&amp;"'"))))</f>
        <v>L1,L2,L3</v>
      </c>
      <c r="I21" s="35">
        <f>VLOOKUP(D21,Исходные_данные,5,FALSE)</f>
        <v>103.95</v>
      </c>
      <c r="J21" s="104" t="str">
        <f>IFERROR(VLOOKUP(D21,Исходные_данные,37,FALSE),"")</f>
        <v>Щит профкухни ЩС-ПК Цокольный этаж этаж Пом. №0.0014Б</v>
      </c>
      <c r="K21" s="104">
        <f>VLOOKUP(D21,Исходные_данные,47,FALSE)</f>
        <v>0</v>
      </c>
      <c r="L21" s="104">
        <f>VLOOKUP(D21,Исходные_данные,16,FALSE)</f>
        <v>0.95</v>
      </c>
      <c r="M21" s="104">
        <f t="shared" si="3"/>
        <v>98.752499999999998</v>
      </c>
      <c r="N21">
        <f t="shared" si="4"/>
        <v>0</v>
      </c>
      <c r="O21" s="13" t="str">
        <f t="shared" si="5"/>
        <v>ГРЩ-ЖДL1,L2,L3</v>
      </c>
    </row>
    <row r="22" spans="2:30" x14ac:dyDescent="0.25">
      <c r="B22" s="13">
        <f>IFERROR(IF(N(VLOOKUP(D22,Исходные_данные,17,FALSE))=0,1,VLOOKUP(D22,Исходные_данные,17,FALSE)),1)</f>
        <v>0.4</v>
      </c>
      <c r="C22" s="104" t="str">
        <f t="shared" si="0"/>
        <v>ГРЩ-ЖД</v>
      </c>
      <c r="D22" s="104" t="str">
        <f t="shared" si="1"/>
        <v>РЩ-1</v>
      </c>
      <c r="E22" s="104" t="s">
        <v>780</v>
      </c>
      <c r="F22" s="35"/>
      <c r="G22" s="104" t="str">
        <f t="shared" si="2"/>
        <v>L1,L2,L3</v>
      </c>
      <c r="H22" s="137" t="str" cm="1">
        <f t="array" ref="H22">_xlfn.IFS(OR(E22="",E22="Секция 1"),IF(F22="упр","",IF(F22=0,G22,IF(F22="1,2,3","L1,L2,L3","L"&amp;F22))),OR(E22="ИБП",E22="Секция 2"),IF(F22="упр","",IF(F22=0,G22&amp;CHAR(34),IF(F22="1,2,3","L1"&amp;CHAR(34)&amp;",L2"&amp;CHAR(34)&amp;",L3"&amp;CHAR(34),"L"&amp;F22&amp;CHAR(34)))),OR(E22="ДГУ",E22="Аварийный"),IF(F22="упр","",IF(F22=0,G22&amp;"'",IF(F22="1,2,3","L1',L2',L3'","L"&amp;F22&amp;"'"))))</f>
        <v>L1,L2,L3</v>
      </c>
      <c r="I22" s="35">
        <f>VLOOKUP(D22,Исходные_данные,5,FALSE)</f>
        <v>38</v>
      </c>
      <c r="J22" s="104" t="str">
        <f>IFERROR(VLOOKUP(D22,Исходные_данные,37,FALSE),"")</f>
        <v>Щит Хаммам РЩ-1  Подвальный этаж этаж Пом. №00.001Тб</v>
      </c>
      <c r="K22" s="104">
        <f>VLOOKUP(D22,Исходные_данные,47,FALSE)</f>
        <v>0</v>
      </c>
      <c r="L22" s="104">
        <f>VLOOKUP(D22,Исходные_данные,16,FALSE)</f>
        <v>0.95</v>
      </c>
      <c r="M22" s="104">
        <f t="shared" si="3"/>
        <v>36.1</v>
      </c>
      <c r="N22">
        <f t="shared" si="4"/>
        <v>0</v>
      </c>
      <c r="O22" s="13" t="str">
        <f t="shared" si="5"/>
        <v>ГРЩ-ЖДL1,L2,L3</v>
      </c>
      <c r="P22" s="162" t="s">
        <v>359</v>
      </c>
      <c r="Q22" s="156"/>
      <c r="R22" s="157"/>
      <c r="S22" s="162" t="str">
        <f>S13</f>
        <v>ГРЩ-ЖД</v>
      </c>
      <c r="T22" s="157"/>
      <c r="U22" t="s">
        <v>782</v>
      </c>
      <c r="AC22" s="104" t="s">
        <v>360</v>
      </c>
    </row>
    <row r="23" spans="2:30" x14ac:dyDescent="0.25">
      <c r="B23" s="13">
        <f>IFERROR(IF(N(VLOOKUP(D23,Исходные_данные,17,FALSE))=0,1,VLOOKUP(D23,Исходные_данные,17,FALSE)),1)</f>
        <v>0.4</v>
      </c>
      <c r="C23" s="104" t="str">
        <f t="shared" si="0"/>
        <v>ГРЩ-ЖД</v>
      </c>
      <c r="D23" s="104" t="str">
        <f t="shared" si="1"/>
        <v>Э.4</v>
      </c>
      <c r="E23" s="104" t="s">
        <v>781</v>
      </c>
      <c r="F23" s="35"/>
      <c r="G23" s="104" t="str">
        <f t="shared" si="2"/>
        <v>L1</v>
      </c>
      <c r="H23" s="137" t="str" cm="1">
        <f t="array" ref="H23">_xlfn.IFS(OR(E23="",E23="Секция 1"),IF(F23="упр","",IF(F23=0,G23,IF(F23="1,2,3","L1,L2,L3","L"&amp;F23))),OR(E23="ИБП",E23="Секция 2"),IF(F23="упр","",IF(F23=0,G23&amp;CHAR(34),IF(F23="1,2,3","L1"&amp;CHAR(34)&amp;",L2"&amp;CHAR(34)&amp;",L3"&amp;CHAR(34),"L"&amp;F23&amp;CHAR(34)))),OR(E23="ДГУ",E23="Аварийный"),IF(F23="упр","",IF(F23=0,G23&amp;"'",IF(F23="1,2,3","L1',L2',L3'","L"&amp;F23&amp;"'"))))</f>
        <v>L1"</v>
      </c>
      <c r="I23" s="35">
        <f>VLOOKUP(D23,Исходные_данные,5,FALSE)</f>
        <v>5</v>
      </c>
      <c r="J23" s="104" t="str">
        <f>IFERROR(VLOOKUP(D23,Исходные_данные,37,FALSE),"")</f>
        <v xml:space="preserve">Флоатинг. Цокольный этаж этаж Пом. №023A </v>
      </c>
      <c r="K23" s="104">
        <f>VLOOKUP(D23,Исходные_данные,47,FALSE)</f>
        <v>0</v>
      </c>
      <c r="L23" s="104">
        <f>VLOOKUP(D23,Исходные_данные,16,FALSE)</f>
        <v>0.95</v>
      </c>
      <c r="M23" s="104">
        <f t="shared" si="3"/>
        <v>4.75</v>
      </c>
      <c r="N23">
        <f t="shared" si="4"/>
        <v>0</v>
      </c>
      <c r="O23" s="13" t="str">
        <f t="shared" si="5"/>
        <v>ГРЩ-ЖДL1"</v>
      </c>
      <c r="P23" s="165">
        <f>P25+Q25+R25</f>
        <v>524.27</v>
      </c>
      <c r="Q23" s="156"/>
      <c r="R23" s="157"/>
      <c r="S23" s="5" t="s">
        <v>361</v>
      </c>
      <c r="T23" s="5" t="s">
        <v>362</v>
      </c>
      <c r="V23" s="104" t="s">
        <v>363</v>
      </c>
      <c r="W23" s="104">
        <f>W5+W14</f>
        <v>524.27</v>
      </c>
      <c r="X23" s="104" t="s">
        <v>362</v>
      </c>
      <c r="Y23" s="104" t="s">
        <v>364</v>
      </c>
      <c r="Z23" s="104">
        <f>Z5+Z14</f>
        <v>108.76304744776382</v>
      </c>
      <c r="AA23" s="104" t="s">
        <v>362</v>
      </c>
      <c r="AC23" s="104" t="str">
        <f>IF(((TAN(ACOS(W26))-0.35)*W24)&lt;50,"Не требуется 
СП256 П.7.3.2",(TAN(ACOS(W26))-0.35)*W24)</f>
        <v>Не требуется 
СП256 П.7.3.2</v>
      </c>
      <c r="AD23" s="104" t="s">
        <v>365</v>
      </c>
    </row>
    <row r="24" spans="2:30" x14ac:dyDescent="0.25">
      <c r="B24" s="13">
        <f>IFERROR(IF(N(VLOOKUP(D24,Исходные_данные,17,FALSE))=0,1,VLOOKUP(D24,Исходные_данные,17,FALSE)),1)</f>
        <v>0.4</v>
      </c>
      <c r="C24" s="104" t="str">
        <f t="shared" si="0"/>
        <v>ГРЩ-ЖД</v>
      </c>
      <c r="D24" s="104" t="str">
        <f t="shared" si="1"/>
        <v>SEC1-21</v>
      </c>
      <c r="E24" s="104" t="s">
        <v>781</v>
      </c>
      <c r="F24" s="35"/>
      <c r="G24" s="104" t="str">
        <f t="shared" si="2"/>
        <v>L2</v>
      </c>
      <c r="H24" s="137" t="str" cm="1">
        <f t="array" ref="H24">_xlfn.IFS(OR(E24="",E24="Секция 1"),IF(F24="упр","",IF(F24=0,G24,IF(F24="1,2,3","L1,L2,L3","L"&amp;F24))),OR(E24="ИБП",E24="Секция 2"),IF(F24="упр","",IF(F24=0,G24&amp;CHAR(34),IF(F24="1,2,3","L1"&amp;CHAR(34)&amp;",L2"&amp;CHAR(34)&amp;",L3"&amp;CHAR(34),"L"&amp;F24&amp;CHAR(34)))),OR(E24="ДГУ",E24="Аварийный"),IF(F24="упр","",IF(F24=0,G24&amp;"'",IF(F24="1,2,3","L1',L2',L3'","L"&amp;F24&amp;"'"))))</f>
        <v>L2"</v>
      </c>
      <c r="I24" s="35">
        <f>VLOOKUP(D24,Исходные_данные,5,FALSE)</f>
        <v>0.3</v>
      </c>
      <c r="J24" s="104" t="str">
        <f>IFERROR(VLOOKUP(D24,Исходные_данные,37,FALSE),"")</f>
        <v xml:space="preserve">Щит охранной сигнализации Подвальный этаж этаж Пом. №007Т </v>
      </c>
      <c r="K24" s="104">
        <f>VLOOKUP(D24,Исходные_данные,47,FALSE)</f>
        <v>0</v>
      </c>
      <c r="L24" s="104">
        <f>VLOOKUP(D24,Исходные_данные,16,FALSE)</f>
        <v>0.95</v>
      </c>
      <c r="M24" s="104">
        <f t="shared" si="3"/>
        <v>0.28499999999999998</v>
      </c>
      <c r="N24">
        <f t="shared" si="4"/>
        <v>0</v>
      </c>
      <c r="O24" s="13" t="str">
        <f t="shared" si="5"/>
        <v>ГРЩ-ЖДL2"</v>
      </c>
      <c r="P24" s="6" t="s">
        <v>366</v>
      </c>
      <c r="Q24" s="7" t="s">
        <v>367</v>
      </c>
      <c r="R24" s="8" t="s">
        <v>368</v>
      </c>
      <c r="V24" s="104" t="s">
        <v>369</v>
      </c>
      <c r="W24" s="104">
        <f>W6+W15</f>
        <v>321.20999999999998</v>
      </c>
      <c r="X24" s="104" t="s">
        <v>362</v>
      </c>
      <c r="Y24" s="104" t="s">
        <v>370</v>
      </c>
      <c r="Z24" s="104">
        <f>Z6+Z15</f>
        <v>107.22916130913057</v>
      </c>
      <c r="AA24" s="104" t="s">
        <v>362</v>
      </c>
    </row>
    <row r="25" spans="2:30" x14ac:dyDescent="0.25">
      <c r="B25" s="13">
        <f>IFERROR(IF(N(VLOOKUP(D25,Исходные_данные,17,FALSE))=0,1,VLOOKUP(D25,Исходные_данные,17,FALSE)),1)</f>
        <v>1</v>
      </c>
      <c r="C25" s="104" t="e">
        <f t="shared" si="0"/>
        <v>#N/A</v>
      </c>
      <c r="D25" s="104" t="e">
        <f t="shared" si="1"/>
        <v>#N/A</v>
      </c>
      <c r="E25" s="104"/>
      <c r="F25" s="35"/>
      <c r="G25" s="104" t="e">
        <f t="shared" si="2"/>
        <v>#N/A</v>
      </c>
      <c r="H25" s="137" t="e" cm="1">
        <f t="array" ref="H25">_xlfn.IFS(OR(E25="",E25="Секция 1"),IF(F25="упр","",IF(F25=0,G25,IF(F25="1,2,3","L1,L2,L3","L"&amp;F25))),OR(E25="ИБП",E25="Секция 2"),IF(F25="упр","",IF(F25=0,G25&amp;CHAR(34),IF(F25="1,2,3","L1"&amp;CHAR(34)&amp;",L2"&amp;CHAR(34)&amp;",L3"&amp;CHAR(34),"L"&amp;F25&amp;CHAR(34)))),OR(E25="ДГУ",E25="Аварийный"),IF(F25="упр","",IF(F25=0,G25&amp;"'",IF(F25="1,2,3","L1',L2',L3'","L"&amp;F25&amp;"'"))))</f>
        <v>#N/A</v>
      </c>
      <c r="I25" s="35" t="e">
        <f>VLOOKUP(D25,Исходные_данные,5,FALSE)</f>
        <v>#N/A</v>
      </c>
      <c r="J25" s="104" t="str">
        <f>IFERROR(VLOOKUP(D25,Исходные_данные,37,FALSE),"")</f>
        <v/>
      </c>
      <c r="K25" s="104" t="e">
        <f>VLOOKUP(D25,Исходные_данные,47,FALSE)</f>
        <v>#N/A</v>
      </c>
      <c r="L25" s="104" t="e">
        <f>VLOOKUP(D25,Исходные_данные,16,FALSE)</f>
        <v>#N/A</v>
      </c>
      <c r="M25" s="104" t="e">
        <f t="shared" si="3"/>
        <v>#N/A</v>
      </c>
      <c r="N25">
        <f t="shared" si="4"/>
        <v>0</v>
      </c>
      <c r="O25" s="13" t="e">
        <f t="shared" si="5"/>
        <v>#N/A</v>
      </c>
      <c r="P25" s="9">
        <f>P7+P16</f>
        <v>178.28333333333333</v>
      </c>
      <c r="Q25" s="9">
        <f>Q7+Q16</f>
        <v>174.64333333333332</v>
      </c>
      <c r="R25" s="9">
        <f>R7+R16</f>
        <v>171.34333333333333</v>
      </c>
      <c r="S25" s="5" t="s">
        <v>371</v>
      </c>
      <c r="T25" s="5" t="s">
        <v>362</v>
      </c>
      <c r="V25" s="104" t="s">
        <v>372</v>
      </c>
      <c r="W25" s="143">
        <f>W24/0.38/1.732/W26</f>
        <v>513.72886452182479</v>
      </c>
      <c r="X25" s="104" t="s">
        <v>373</v>
      </c>
      <c r="Y25" s="104" t="s">
        <v>374</v>
      </c>
      <c r="Z25" s="104">
        <f>Z7+Z16</f>
        <v>105.21779124310557</v>
      </c>
      <c r="AA25" s="104" t="s">
        <v>362</v>
      </c>
    </row>
    <row r="26" spans="2:30" x14ac:dyDescent="0.25">
      <c r="B26" s="13">
        <f>IFERROR(IF(N(VLOOKUP(D26,Исходные_данные,17,FALSE))=0,1,VLOOKUP(D26,Исходные_данные,17,FALSE)),1)</f>
        <v>1</v>
      </c>
      <c r="C26" s="104" t="e">
        <f t="shared" si="0"/>
        <v>#N/A</v>
      </c>
      <c r="D26" s="104" t="e">
        <f t="shared" si="1"/>
        <v>#N/A</v>
      </c>
      <c r="E26" s="104"/>
      <c r="F26" s="35"/>
      <c r="G26" s="104" t="e">
        <f t="shared" si="2"/>
        <v>#N/A</v>
      </c>
      <c r="H26" s="137" t="e" cm="1">
        <f t="array" ref="H26">_xlfn.IFS(OR(E26="",E26="Секция 1"),IF(F26="упр","",IF(F26=0,G26,IF(F26="1,2,3","L1,L2,L3","L"&amp;F26))),OR(E26="ИБП",E26="Секция 2"),IF(F26="упр","",IF(F26=0,G26&amp;CHAR(34),IF(F26="1,2,3","L1"&amp;CHAR(34)&amp;",L2"&amp;CHAR(34)&amp;",L3"&amp;CHAR(34),"L"&amp;F26&amp;CHAR(34)))),OR(E26="ДГУ",E26="Аварийный"),IF(F26="упр","",IF(F26=0,G26&amp;"'",IF(F26="1,2,3","L1',L2',L3'","L"&amp;F26&amp;"'"))))</f>
        <v>#N/A</v>
      </c>
      <c r="I26" s="35" t="e">
        <f>VLOOKUP(D26,Исходные_данные,5,FALSE)</f>
        <v>#N/A</v>
      </c>
      <c r="J26" s="104" t="str">
        <f>IFERROR(VLOOKUP(D26,Исходные_данные,37,FALSE),"")</f>
        <v/>
      </c>
      <c r="K26" s="104" t="e">
        <f>VLOOKUP(D26,Исходные_данные,47,FALSE)</f>
        <v>#N/A</v>
      </c>
      <c r="L26" s="104" t="e">
        <f>VLOOKUP(D26,Исходные_данные,16,FALSE)</f>
        <v>#N/A</v>
      </c>
      <c r="M26" s="104" t="e">
        <f t="shared" si="3"/>
        <v>#N/A</v>
      </c>
      <c r="N26">
        <f t="shared" si="4"/>
        <v>0</v>
      </c>
      <c r="O26" s="13" t="e">
        <f t="shared" si="5"/>
        <v>#N/A</v>
      </c>
      <c r="P26" s="10">
        <f>(P25/(P23/100))/100</f>
        <v>0.34006014712520899</v>
      </c>
      <c r="Q26" s="10">
        <f>(Q25/(P23/100))/100</f>
        <v>0.33311715973321632</v>
      </c>
      <c r="R26" s="10">
        <f>(R25/(P23/100))/100</f>
        <v>0.32682269314157464</v>
      </c>
      <c r="S26" s="5" t="s">
        <v>371</v>
      </c>
      <c r="T26" s="5" t="s">
        <v>375</v>
      </c>
      <c r="V26" s="104" t="s">
        <v>376</v>
      </c>
      <c r="W26" s="159">
        <v>0.95</v>
      </c>
      <c r="X26" s="160"/>
      <c r="Y26" s="160"/>
      <c r="Z26" s="160"/>
      <c r="AA26" s="161"/>
    </row>
    <row r="27" spans="2:30" x14ac:dyDescent="0.25">
      <c r="B27" s="13">
        <f>IFERROR(IF(N(VLOOKUP(D27,Исходные_данные,17,FALSE))=0,1,VLOOKUP(D27,Исходные_данные,17,FALSE)),1)</f>
        <v>1</v>
      </c>
      <c r="C27" s="104" t="e">
        <f t="shared" si="0"/>
        <v>#N/A</v>
      </c>
      <c r="D27" s="104" t="e">
        <f t="shared" si="1"/>
        <v>#N/A</v>
      </c>
      <c r="E27" s="104"/>
      <c r="F27" s="35"/>
      <c r="G27" s="104" t="e">
        <f t="shared" si="2"/>
        <v>#N/A</v>
      </c>
      <c r="H27" s="137" t="e" cm="1">
        <f t="array" ref="H27">_xlfn.IFS(OR(E27="",E27="Секция 1"),IF(F27="упр","",IF(F27=0,G27,IF(F27="1,2,3","L1,L2,L3","L"&amp;F27))),OR(E27="ИБП",E27="Секция 2"),IF(F27="упр","",IF(F27=0,G27&amp;CHAR(34),IF(F27="1,2,3","L1"&amp;CHAR(34)&amp;",L2"&amp;CHAR(34)&amp;",L3"&amp;CHAR(34),"L"&amp;F27&amp;CHAR(34)))),OR(E27="ДГУ",E27="Аварийный"),IF(F27="упр","",IF(F27=0,G27&amp;"'",IF(F27="1,2,3","L1',L2',L3'","L"&amp;F27&amp;"'"))))</f>
        <v>#N/A</v>
      </c>
      <c r="I27" s="35" t="e">
        <f>VLOOKUP(D27,Исходные_данные,5,FALSE)</f>
        <v>#N/A</v>
      </c>
      <c r="J27" s="104" t="str">
        <f>IFERROR(VLOOKUP(D27,Исходные_данные,37,FALSE),"")</f>
        <v/>
      </c>
      <c r="K27" s="104" t="e">
        <f>VLOOKUP(D27,Исходные_данные,47,FALSE)</f>
        <v>#N/A</v>
      </c>
      <c r="L27" s="104" t="e">
        <f>VLOOKUP(D27,Исходные_данные,16,FALSE)</f>
        <v>#N/A</v>
      </c>
      <c r="M27" s="104" t="e">
        <f t="shared" si="3"/>
        <v>#N/A</v>
      </c>
      <c r="N27">
        <f t="shared" si="4"/>
        <v>0</v>
      </c>
      <c r="O27" s="13" t="e">
        <f t="shared" si="5"/>
        <v>#N/A</v>
      </c>
      <c r="P27" s="163">
        <f>MAX(P26:R26)-MIN(P26:R26)</f>
        <v>1.3237453983634351E-2</v>
      </c>
      <c r="Q27" s="156"/>
      <c r="R27" s="157"/>
      <c r="S27" s="11" t="s">
        <v>377</v>
      </c>
      <c r="T27" s="5" t="s">
        <v>375</v>
      </c>
      <c r="V27" s="104" t="s">
        <v>378</v>
      </c>
      <c r="W27" s="159">
        <f>IFERROR(W24/W23,1)</f>
        <v>0.61268048906098005</v>
      </c>
      <c r="X27" s="160"/>
      <c r="Y27" s="160"/>
      <c r="Z27" s="160"/>
      <c r="AA27" s="161"/>
    </row>
    <row r="28" spans="2:30" x14ac:dyDescent="0.25">
      <c r="B28" s="13">
        <f>IFERROR(IF(N(VLOOKUP(D28,Исходные_данные,17,FALSE))=0,1,VLOOKUP(D28,Исходные_данные,17,FALSE)),1)</f>
        <v>1</v>
      </c>
      <c r="C28" s="104" t="e">
        <f t="shared" si="0"/>
        <v>#N/A</v>
      </c>
      <c r="D28" s="104" t="e">
        <f t="shared" si="1"/>
        <v>#N/A</v>
      </c>
      <c r="E28" s="104"/>
      <c r="F28" s="35"/>
      <c r="G28" s="104" t="e">
        <f t="shared" si="2"/>
        <v>#N/A</v>
      </c>
      <c r="H28" s="137" t="e" cm="1">
        <f t="array" ref="H28">_xlfn.IFS(OR(E28="",E28="Секция 1"),IF(F28="упр","",IF(F28=0,G28,IF(F28="1,2,3","L1,L2,L3","L"&amp;F28))),OR(E28="ИБП",E28="Секция 2"),IF(F28="упр","",IF(F28=0,G28&amp;CHAR(34),IF(F28="1,2,3","L1"&amp;CHAR(34)&amp;",L2"&amp;CHAR(34)&amp;",L3"&amp;CHAR(34),"L"&amp;F28&amp;CHAR(34)))),OR(E28="ДГУ",E28="Аварийный"),IF(F28="упр","",IF(F28=0,G28&amp;"'",IF(F28="1,2,3","L1',L2',L3'","L"&amp;F28&amp;"'"))))</f>
        <v>#N/A</v>
      </c>
      <c r="I28" s="35" t="e">
        <f>VLOOKUP(D28,Исходные_данные,5,FALSE)</f>
        <v>#N/A</v>
      </c>
      <c r="J28" s="104" t="str">
        <f>IFERROR(VLOOKUP(D28,Исходные_данные,37,FALSE),"")</f>
        <v/>
      </c>
      <c r="K28" s="104" t="e">
        <f>VLOOKUP(D28,Исходные_данные,47,FALSE)</f>
        <v>#N/A</v>
      </c>
      <c r="L28" s="104" t="e">
        <f>VLOOKUP(D28,Исходные_данные,16,FALSE)</f>
        <v>#N/A</v>
      </c>
      <c r="M28" s="104" t="e">
        <f t="shared" si="3"/>
        <v>#N/A</v>
      </c>
      <c r="N28">
        <f t="shared" si="4"/>
        <v>0</v>
      </c>
      <c r="O28" s="13" t="e">
        <f t="shared" si="5"/>
        <v>#N/A</v>
      </c>
      <c r="P28" s="103">
        <f>P10+P19</f>
        <v>0</v>
      </c>
      <c r="Q28" s="103">
        <f>Q10+Q19</f>
        <v>0</v>
      </c>
      <c r="R28" s="103">
        <f>R10+R19</f>
        <v>0</v>
      </c>
      <c r="S28" s="11" t="s">
        <v>297</v>
      </c>
      <c r="T28" s="5" t="s">
        <v>373</v>
      </c>
    </row>
    <row r="29" spans="2:30" x14ac:dyDescent="0.25">
      <c r="B29" s="13">
        <f>IFERROR(IF(N(VLOOKUP(D29,Исходные_данные,17,FALSE))=0,1,VLOOKUP(D29,Исходные_данные,17,FALSE)),1)</f>
        <v>1</v>
      </c>
      <c r="C29" s="104" t="e">
        <f t="shared" si="0"/>
        <v>#N/A</v>
      </c>
      <c r="D29" s="104" t="e">
        <f t="shared" si="1"/>
        <v>#N/A</v>
      </c>
      <c r="E29" s="104"/>
      <c r="F29" s="35"/>
      <c r="G29" s="104" t="e">
        <f t="shared" si="2"/>
        <v>#N/A</v>
      </c>
      <c r="H29" s="137" t="e" cm="1">
        <f t="array" ref="H29">_xlfn.IFS(OR(E29="",E29="Секция 1"),IF(F29="упр","",IF(F29=0,G29,IF(F29="1,2,3","L1,L2,L3","L"&amp;F29))),OR(E29="ИБП",E29="Секция 2"),IF(F29="упр","",IF(F29=0,G29&amp;CHAR(34),IF(F29="1,2,3","L1"&amp;CHAR(34)&amp;",L2"&amp;CHAR(34)&amp;",L3"&amp;CHAR(34),"L"&amp;F29&amp;CHAR(34)))),OR(E29="ДГУ",E29="Аварийный"),IF(F29="упр","",IF(F29=0,G29&amp;"'",IF(F29="1,2,3","L1',L2',L3'","L"&amp;F29&amp;"'"))))</f>
        <v>#N/A</v>
      </c>
      <c r="I29" s="35" t="e">
        <f>VLOOKUP(D29,Исходные_данные,5,FALSE)</f>
        <v>#N/A</v>
      </c>
      <c r="J29" s="104" t="str">
        <f>IFERROR(VLOOKUP(D29,Исходные_данные,37,FALSE),"")</f>
        <v/>
      </c>
      <c r="K29" s="104" t="e">
        <f>VLOOKUP(D29,Исходные_данные,47,FALSE)</f>
        <v>#N/A</v>
      </c>
      <c r="L29" s="104" t="e">
        <f>VLOOKUP(D29,Исходные_данные,16,FALSE)</f>
        <v>#N/A</v>
      </c>
      <c r="M29" s="104" t="e">
        <f t="shared" si="3"/>
        <v>#N/A</v>
      </c>
      <c r="N29">
        <f t="shared" si="4"/>
        <v>0</v>
      </c>
      <c r="O29" s="13" t="e">
        <f t="shared" si="5"/>
        <v>#N/A</v>
      </c>
      <c r="P29" s="164">
        <f>P28+Q28+R28</f>
        <v>0</v>
      </c>
      <c r="Q29" s="156"/>
      <c r="R29" s="157"/>
      <c r="S29" s="11" t="s">
        <v>380</v>
      </c>
      <c r="T29" s="5" t="s">
        <v>373</v>
      </c>
    </row>
    <row r="30" spans="2:30" x14ac:dyDescent="0.25">
      <c r="B30" s="13">
        <f>IFERROR(IF(N(VLOOKUP(D30,Исходные_данные,17,FALSE))=0,1,VLOOKUP(D30,Исходные_данные,17,FALSE)),1)</f>
        <v>1</v>
      </c>
      <c r="C30" s="104" t="e">
        <f t="shared" si="0"/>
        <v>#N/A</v>
      </c>
      <c r="D30" s="104" t="e">
        <f t="shared" si="1"/>
        <v>#N/A</v>
      </c>
      <c r="E30" s="104"/>
      <c r="F30" s="35"/>
      <c r="G30" s="104" t="e">
        <f t="shared" si="2"/>
        <v>#N/A</v>
      </c>
      <c r="H30" s="137" t="e" cm="1">
        <f t="array" ref="H30">_xlfn.IFS(OR(E30="",E30="Секция 1"),IF(F30="упр","",IF(F30=0,G30,IF(F30="1,2,3","L1,L2,L3","L"&amp;F30))),OR(E30="ИБП",E30="Секция 2"),IF(F30="упр","",IF(F30=0,G30&amp;CHAR(34),IF(F30="1,2,3","L1"&amp;CHAR(34)&amp;",L2"&amp;CHAR(34)&amp;",L3"&amp;CHAR(34),"L"&amp;F30&amp;CHAR(34)))),OR(E30="ДГУ",E30="Аварийный"),IF(F30="упр","",IF(F30=0,G30&amp;"'",IF(F30="1,2,3","L1',L2',L3'","L"&amp;F30&amp;"'"))))</f>
        <v>#N/A</v>
      </c>
      <c r="I30" s="35" t="e">
        <f>VLOOKUP(D30,Исходные_данные,5,FALSE)</f>
        <v>#N/A</v>
      </c>
      <c r="J30" s="104" t="str">
        <f>IFERROR(VLOOKUP(D30,Исходные_данные,37,FALSE),"")</f>
        <v/>
      </c>
      <c r="K30" s="104" t="e">
        <f>VLOOKUP(D30,Исходные_данные,47,FALSE)</f>
        <v>#N/A</v>
      </c>
      <c r="L30" s="104" t="e">
        <f>VLOOKUP(D30,Исходные_данные,16,FALSE)</f>
        <v>#N/A</v>
      </c>
      <c r="M30" s="104" t="e">
        <f t="shared" si="3"/>
        <v>#N/A</v>
      </c>
      <c r="N30">
        <f t="shared" si="4"/>
        <v>0</v>
      </c>
      <c r="O30" s="13" t="e">
        <f t="shared" si="5"/>
        <v>#N/A</v>
      </c>
    </row>
    <row r="31" spans="2:30" x14ac:dyDescent="0.25">
      <c r="B31" s="13">
        <f>IFERROR(IF(N(VLOOKUP(D31,Исходные_данные,17,FALSE))=0,1,VLOOKUP(D31,Исходные_данные,17,FALSE)),1)</f>
        <v>1</v>
      </c>
      <c r="C31" s="104" t="e">
        <f t="shared" si="0"/>
        <v>#N/A</v>
      </c>
      <c r="D31" s="104" t="e">
        <f t="shared" si="1"/>
        <v>#N/A</v>
      </c>
      <c r="E31" s="104"/>
      <c r="F31" s="35"/>
      <c r="G31" s="104" t="e">
        <f t="shared" si="2"/>
        <v>#N/A</v>
      </c>
      <c r="H31" s="137" t="e" cm="1">
        <f t="array" ref="H31">_xlfn.IFS(OR(E31="",E31="Секция 1"),IF(F31="упр","",IF(F31=0,G31,IF(F31="1,2,3","L1,L2,L3","L"&amp;F31))),OR(E31="ИБП",E31="Секция 2"),IF(F31="упр","",IF(F31=0,G31&amp;CHAR(34),IF(F31="1,2,3","L1"&amp;CHAR(34)&amp;",L2"&amp;CHAR(34)&amp;",L3"&amp;CHAR(34),"L"&amp;F31&amp;CHAR(34)))),OR(E31="ДГУ",E31="Аварийный"),IF(F31="упр","",IF(F31=0,G31&amp;"'",IF(F31="1,2,3","L1',L2',L3'","L"&amp;F31&amp;"'"))))</f>
        <v>#N/A</v>
      </c>
      <c r="I31" s="35" t="e">
        <f>VLOOKUP(D31,Исходные_данные,5,FALSE)</f>
        <v>#N/A</v>
      </c>
      <c r="J31" s="104" t="str">
        <f>IFERROR(VLOOKUP(D31,Исходные_данные,37,FALSE),"")</f>
        <v/>
      </c>
      <c r="K31" s="104" t="e">
        <f>VLOOKUP(D31,Исходные_данные,47,FALSE)</f>
        <v>#N/A</v>
      </c>
      <c r="L31" s="104" t="e">
        <f>VLOOKUP(D31,Исходные_данные,16,FALSE)</f>
        <v>#N/A</v>
      </c>
      <c r="M31" s="104" t="e">
        <f t="shared" si="3"/>
        <v>#N/A</v>
      </c>
      <c r="N31">
        <f t="shared" si="4"/>
        <v>0</v>
      </c>
      <c r="O31" s="13" t="e">
        <f t="shared" si="5"/>
        <v>#N/A</v>
      </c>
    </row>
    <row r="32" spans="2:30" x14ac:dyDescent="0.25">
      <c r="B32" s="13">
        <f>IFERROR(IF(N(VLOOKUP(D32,Исходные_данные,17,FALSE))=0,1,VLOOKUP(D32,Исходные_данные,17,FALSE)),1)</f>
        <v>1</v>
      </c>
      <c r="C32" s="104" t="e">
        <f t="shared" si="0"/>
        <v>#N/A</v>
      </c>
      <c r="D32" s="104" t="e">
        <f t="shared" si="1"/>
        <v>#N/A</v>
      </c>
      <c r="E32" s="104"/>
      <c r="F32" s="35"/>
      <c r="G32" s="104" t="e">
        <f t="shared" si="2"/>
        <v>#N/A</v>
      </c>
      <c r="H32" s="137" t="e" cm="1">
        <f t="array" ref="H32">_xlfn.IFS(OR(E32="",E32="Секция 1"),IF(F32="упр","",IF(F32=0,G32,IF(F32="1,2,3","L1,L2,L3","L"&amp;F32))),OR(E32="ИБП",E32="Секция 2"),IF(F32="упр","",IF(F32=0,G32&amp;CHAR(34),IF(F32="1,2,3","L1"&amp;CHAR(34)&amp;",L2"&amp;CHAR(34)&amp;",L3"&amp;CHAR(34),"L"&amp;F32&amp;CHAR(34)))),OR(E32="ДГУ",E32="Аварийный"),IF(F32="упр","",IF(F32=0,G32&amp;"'",IF(F32="1,2,3","L1',L2',L3'","L"&amp;F32&amp;"'"))))</f>
        <v>#N/A</v>
      </c>
      <c r="I32" s="35" t="e">
        <f>VLOOKUP(D32,Исходные_данные,5,FALSE)</f>
        <v>#N/A</v>
      </c>
      <c r="J32" s="104" t="str">
        <f>IFERROR(VLOOKUP(D32,Исходные_данные,37,FALSE),"")</f>
        <v/>
      </c>
      <c r="K32" s="104" t="e">
        <f>VLOOKUP(D32,Исходные_данные,47,FALSE)</f>
        <v>#N/A</v>
      </c>
      <c r="L32" s="104" t="e">
        <f>VLOOKUP(D32,Исходные_данные,16,FALSE)</f>
        <v>#N/A</v>
      </c>
      <c r="M32" s="104" t="e">
        <f t="shared" si="3"/>
        <v>#N/A</v>
      </c>
      <c r="N32">
        <f t="shared" si="4"/>
        <v>0</v>
      </c>
      <c r="O32" s="13" t="e">
        <f t="shared" si="5"/>
        <v>#N/A</v>
      </c>
      <c r="T32" t="s">
        <v>783</v>
      </c>
      <c r="V32" s="104" t="s">
        <v>363</v>
      </c>
      <c r="W32" s="104">
        <f>W23</f>
        <v>524.27</v>
      </c>
      <c r="X32" s="104" t="s">
        <v>362</v>
      </c>
      <c r="Y32" s="104" t="s">
        <v>364</v>
      </c>
      <c r="Z32" s="104">
        <f>Z23</f>
        <v>108.76304744776382</v>
      </c>
      <c r="AA32" s="104" t="s">
        <v>362</v>
      </c>
    </row>
    <row r="33" spans="2:27" x14ac:dyDescent="0.25">
      <c r="B33" s="13">
        <f>IFERROR(IF(N(VLOOKUP(D33,Исходные_данные,17,FALSE))=0,1,VLOOKUP(D33,Исходные_данные,17,FALSE)),1)</f>
        <v>1</v>
      </c>
      <c r="C33" s="104" t="e">
        <f t="shared" si="0"/>
        <v>#N/A</v>
      </c>
      <c r="D33" s="104" t="e">
        <f t="shared" si="1"/>
        <v>#N/A</v>
      </c>
      <c r="E33" s="104"/>
      <c r="F33" s="35"/>
      <c r="G33" s="104" t="e">
        <f t="shared" si="2"/>
        <v>#N/A</v>
      </c>
      <c r="H33" s="137" t="e" cm="1">
        <f t="array" ref="H33">_xlfn.IFS(OR(E33="",E33="Секция 1"),IF(F33="упр","",IF(F33=0,G33,IF(F33="1,2,3","L1,L2,L3","L"&amp;F33))),OR(E33="ИБП",E33="Секция 2"),IF(F33="упр","",IF(F33=0,G33&amp;CHAR(34),IF(F33="1,2,3","L1"&amp;CHAR(34)&amp;",L2"&amp;CHAR(34)&amp;",L3"&amp;CHAR(34),"L"&amp;F33&amp;CHAR(34)))),OR(E33="ДГУ",E33="Аварийный"),IF(F33="упр","",IF(F33=0,G33&amp;"'",IF(F33="1,2,3","L1',L2',L3'","L"&amp;F33&amp;"'"))))</f>
        <v>#N/A</v>
      </c>
      <c r="I33" s="35" t="e">
        <f>VLOOKUP(D33,Исходные_данные,5,FALSE)</f>
        <v>#N/A</v>
      </c>
      <c r="J33" s="104" t="str">
        <f>IFERROR(VLOOKUP(D33,Исходные_данные,37,FALSE),"")</f>
        <v/>
      </c>
      <c r="K33" s="104" t="e">
        <f>VLOOKUP(D33,Исходные_данные,47,FALSE)</f>
        <v>#N/A</v>
      </c>
      <c r="L33" s="104" t="e">
        <f>VLOOKUP(D33,Исходные_данные,16,FALSE)</f>
        <v>#N/A</v>
      </c>
      <c r="M33" s="104" t="e">
        <f t="shared" si="3"/>
        <v>#N/A</v>
      </c>
      <c r="N33">
        <f t="shared" si="4"/>
        <v>0</v>
      </c>
      <c r="O33" s="13" t="e">
        <f t="shared" si="5"/>
        <v>#N/A</v>
      </c>
      <c r="V33" s="104" t="s">
        <v>369</v>
      </c>
      <c r="W33" s="104">
        <f>W24</f>
        <v>321.20999999999998</v>
      </c>
      <c r="X33" s="104" t="s">
        <v>362</v>
      </c>
      <c r="Y33" s="104" t="s">
        <v>370</v>
      </c>
      <c r="Z33" s="104">
        <f>Z24</f>
        <v>107.22916130913057</v>
      </c>
      <c r="AA33" s="104" t="s">
        <v>362</v>
      </c>
    </row>
    <row r="34" spans="2:27" x14ac:dyDescent="0.25">
      <c r="B34" s="13">
        <f>IFERROR(IF(N(VLOOKUP(D34,Исходные_данные,17,FALSE))=0,1,VLOOKUP(D34,Исходные_данные,17,FALSE)),1)</f>
        <v>1</v>
      </c>
      <c r="C34" s="104" t="e">
        <f t="shared" si="0"/>
        <v>#N/A</v>
      </c>
      <c r="D34" s="104" t="e">
        <f t="shared" si="1"/>
        <v>#N/A</v>
      </c>
      <c r="E34" s="104"/>
      <c r="F34" s="35"/>
      <c r="G34" s="104" t="e">
        <f t="shared" si="2"/>
        <v>#N/A</v>
      </c>
      <c r="H34" s="137" t="e" cm="1">
        <f t="array" ref="H34">_xlfn.IFS(OR(E34="",E34="Секция 1"),IF(F34="упр","",IF(F34=0,G34,IF(F34="1,2,3","L1,L2,L3","L"&amp;F34))),OR(E34="ИБП",E34="Секция 2"),IF(F34="упр","",IF(F34=0,G34&amp;CHAR(34),IF(F34="1,2,3","L1"&amp;CHAR(34)&amp;",L2"&amp;CHAR(34)&amp;",L3"&amp;CHAR(34),"L"&amp;F34&amp;CHAR(34)))),OR(E34="ДГУ",E34="Аварийный"),IF(F34="упр","",IF(F34=0,G34&amp;"'",IF(F34="1,2,3","L1',L2',L3'","L"&amp;F34&amp;"'"))))</f>
        <v>#N/A</v>
      </c>
      <c r="I34" s="35" t="e">
        <f>VLOOKUP(D34,Исходные_данные,5,FALSE)</f>
        <v>#N/A</v>
      </c>
      <c r="J34" s="104" t="str">
        <f>IFERROR(VLOOKUP(D34,Исходные_данные,37,FALSE),"")</f>
        <v/>
      </c>
      <c r="K34" s="104" t="e">
        <f>VLOOKUP(D34,Исходные_данные,47,FALSE)</f>
        <v>#N/A</v>
      </c>
      <c r="L34" s="104" t="e">
        <f>VLOOKUP(D34,Исходные_данные,16,FALSE)</f>
        <v>#N/A</v>
      </c>
      <c r="M34" s="104" t="e">
        <f t="shared" si="3"/>
        <v>#N/A</v>
      </c>
      <c r="N34">
        <f t="shared" si="4"/>
        <v>0</v>
      </c>
      <c r="O34" s="13" t="e">
        <f t="shared" si="5"/>
        <v>#N/A</v>
      </c>
      <c r="V34" s="104" t="s">
        <v>372</v>
      </c>
      <c r="W34" s="104">
        <f>W33/1.73/0.38/W35</f>
        <v>514.32277072358409</v>
      </c>
      <c r="X34" s="104" t="s">
        <v>373</v>
      </c>
      <c r="Y34" s="104" t="s">
        <v>374</v>
      </c>
      <c r="Z34" s="104">
        <f>Z25</f>
        <v>105.21779124310557</v>
      </c>
      <c r="AA34" s="104" t="s">
        <v>362</v>
      </c>
    </row>
    <row r="35" spans="2:27" x14ac:dyDescent="0.25">
      <c r="B35" s="13">
        <f>IFERROR(IF(N(VLOOKUP(D35,Исходные_данные,17,FALSE))=0,1,VLOOKUP(D35,Исходные_данные,17,FALSE)),1)</f>
        <v>1</v>
      </c>
      <c r="C35" s="104" t="e">
        <f t="shared" si="0"/>
        <v>#N/A</v>
      </c>
      <c r="D35" s="104" t="e">
        <f t="shared" si="1"/>
        <v>#N/A</v>
      </c>
      <c r="E35" s="104"/>
      <c r="F35" s="35"/>
      <c r="G35" s="104" t="e">
        <f t="shared" si="2"/>
        <v>#N/A</v>
      </c>
      <c r="H35" s="137" t="e" cm="1">
        <f t="array" ref="H35">_xlfn.IFS(OR(E35="",E35="Секция 1"),IF(F35="упр","",IF(F35=0,G35,IF(F35="1,2,3","L1,L2,L3","L"&amp;F35))),OR(E35="ИБП",E35="Секция 2"),IF(F35="упр","",IF(F35=0,G35&amp;CHAR(34),IF(F35="1,2,3","L1"&amp;CHAR(34)&amp;",L2"&amp;CHAR(34)&amp;",L3"&amp;CHAR(34),"L"&amp;F35&amp;CHAR(34)))),OR(E35="ДГУ",E35="Аварийный"),IF(F35="упр","",IF(F35=0,G35&amp;"'",IF(F35="1,2,3","L1',L2',L3'","L"&amp;F35&amp;"'"))))</f>
        <v>#N/A</v>
      </c>
      <c r="I35" s="35" t="e">
        <f>VLOOKUP(D35,Исходные_данные,5,FALSE)</f>
        <v>#N/A</v>
      </c>
      <c r="J35" s="104" t="str">
        <f>IFERROR(VLOOKUP(D35,Исходные_данные,37,FALSE),"")</f>
        <v/>
      </c>
      <c r="K35" s="104" t="e">
        <f>VLOOKUP(D35,Исходные_данные,47,FALSE)</f>
        <v>#N/A</v>
      </c>
      <c r="L35" s="104" t="e">
        <f>VLOOKUP(D35,Исходные_данные,16,FALSE)</f>
        <v>#N/A</v>
      </c>
      <c r="M35" s="104" t="e">
        <f t="shared" si="3"/>
        <v>#N/A</v>
      </c>
      <c r="N35">
        <f t="shared" si="4"/>
        <v>0</v>
      </c>
      <c r="O35" s="13" t="e">
        <f t="shared" si="5"/>
        <v>#N/A</v>
      </c>
      <c r="V35" s="104" t="s">
        <v>376</v>
      </c>
      <c r="W35" s="159">
        <v>0.95</v>
      </c>
      <c r="X35" s="160"/>
      <c r="Y35" s="160"/>
      <c r="Z35" s="160"/>
      <c r="AA35" s="161"/>
    </row>
    <row r="36" spans="2:27" x14ac:dyDescent="0.25">
      <c r="B36" s="13">
        <f>IFERROR(IF(N(VLOOKUP(D36,Исходные_данные,17,FALSE))=0,1,VLOOKUP(D36,Исходные_данные,17,FALSE)),1)</f>
        <v>1</v>
      </c>
      <c r="C36" s="104" t="e">
        <f t="shared" si="0"/>
        <v>#N/A</v>
      </c>
      <c r="D36" s="104" t="e">
        <f t="shared" si="1"/>
        <v>#N/A</v>
      </c>
      <c r="E36" s="104"/>
      <c r="F36" s="35"/>
      <c r="G36" s="104" t="e">
        <f t="shared" si="2"/>
        <v>#N/A</v>
      </c>
      <c r="H36" s="137" t="e" cm="1">
        <f t="array" ref="H36">_xlfn.IFS(OR(E36="",E36="Секция 1"),IF(F36="упр","",IF(F36=0,G36,IF(F36="1,2,3","L1,L2,L3","L"&amp;F36))),OR(E36="ИБП",E36="Секция 2"),IF(F36="упр","",IF(F36=0,G36&amp;CHAR(34),IF(F36="1,2,3","L1"&amp;CHAR(34)&amp;",L2"&amp;CHAR(34)&amp;",L3"&amp;CHAR(34),"L"&amp;F36&amp;CHAR(34)))),OR(E36="ДГУ",E36="Аварийный"),IF(F36="упр","",IF(F36=0,G36&amp;"'",IF(F36="1,2,3","L1',L2',L3'","L"&amp;F36&amp;"'"))))</f>
        <v>#N/A</v>
      </c>
      <c r="I36" s="35" t="e">
        <f>VLOOKUP(D36,Исходные_данные,5,FALSE)</f>
        <v>#N/A</v>
      </c>
      <c r="J36" s="104" t="str">
        <f>IFERROR(VLOOKUP(D36,Исходные_данные,37,FALSE),"")</f>
        <v/>
      </c>
      <c r="K36" s="104" t="e">
        <f>VLOOKUP(D36,Исходные_данные,47,FALSE)</f>
        <v>#N/A</v>
      </c>
      <c r="L36" s="104" t="e">
        <f>VLOOKUP(D36,Исходные_данные,16,FALSE)</f>
        <v>#N/A</v>
      </c>
      <c r="M36" s="104" t="e">
        <f t="shared" si="3"/>
        <v>#N/A</v>
      </c>
      <c r="N36">
        <f t="shared" si="4"/>
        <v>0</v>
      </c>
      <c r="O36" s="13" t="e">
        <f t="shared" si="5"/>
        <v>#N/A</v>
      </c>
      <c r="V36" s="104" t="s">
        <v>378</v>
      </c>
      <c r="W36" s="159">
        <v>1</v>
      </c>
      <c r="X36" s="160"/>
      <c r="Y36" s="160"/>
      <c r="Z36" s="160"/>
      <c r="AA36" s="161"/>
    </row>
    <row r="37" spans="2:27" x14ac:dyDescent="0.25">
      <c r="B37" s="13">
        <f>IFERROR(IF(N(VLOOKUP(D37,Исходные_данные,17,FALSE))=0,1,VLOOKUP(D37,Исходные_данные,17,FALSE)),1)</f>
        <v>1</v>
      </c>
      <c r="C37" s="104" t="e">
        <f t="shared" si="0"/>
        <v>#N/A</v>
      </c>
      <c r="D37" s="104" t="e">
        <f t="shared" si="1"/>
        <v>#N/A</v>
      </c>
      <c r="E37" s="104"/>
      <c r="F37" s="35"/>
      <c r="G37" s="104" t="e">
        <f t="shared" si="2"/>
        <v>#N/A</v>
      </c>
      <c r="H37" s="137" t="e" cm="1">
        <f t="array" ref="H37">_xlfn.IFS(OR(E37="",E37="Секция 1"),IF(F37="упр","",IF(F37=0,G37,IF(F37="1,2,3","L1,L2,L3","L"&amp;F37))),OR(E37="ИБП",E37="Секция 2"),IF(F37="упр","",IF(F37=0,G37&amp;CHAR(34),IF(F37="1,2,3","L1"&amp;CHAR(34)&amp;",L2"&amp;CHAR(34)&amp;",L3"&amp;CHAR(34),"L"&amp;F37&amp;CHAR(34)))),OR(E37="ДГУ",E37="Аварийный"),IF(F37="упр","",IF(F37=0,G37&amp;"'",IF(F37="1,2,3","L1',L2',L3'","L"&amp;F37&amp;"'"))))</f>
        <v>#N/A</v>
      </c>
      <c r="I37" s="35" t="e">
        <f>VLOOKUP(D37,Исходные_данные,5,FALSE)</f>
        <v>#N/A</v>
      </c>
      <c r="J37" s="104" t="str">
        <f>IFERROR(VLOOKUP(D37,Исходные_данные,37,FALSE),"")</f>
        <v/>
      </c>
      <c r="K37" s="104" t="e">
        <f>VLOOKUP(D37,Исходные_данные,47,FALSE)</f>
        <v>#N/A</v>
      </c>
      <c r="L37" s="104" t="e">
        <f>VLOOKUP(D37,Исходные_данные,16,FALSE)</f>
        <v>#N/A</v>
      </c>
      <c r="M37" s="104" t="e">
        <f t="shared" si="3"/>
        <v>#N/A</v>
      </c>
      <c r="N37">
        <f t="shared" si="4"/>
        <v>0</v>
      </c>
      <c r="O37" s="13" t="e">
        <f t="shared" si="5"/>
        <v>#N/A</v>
      </c>
    </row>
    <row r="38" spans="2:27" x14ac:dyDescent="0.25">
      <c r="B38" s="13">
        <f>IFERROR(IF(N(VLOOKUP(D38,Исходные_данные,17,FALSE))=0,1,VLOOKUP(D38,Исходные_данные,17,FALSE)),1)</f>
        <v>1</v>
      </c>
      <c r="C38" s="104" t="e">
        <f t="shared" si="0"/>
        <v>#N/A</v>
      </c>
      <c r="D38" s="104" t="e">
        <f t="shared" si="1"/>
        <v>#N/A</v>
      </c>
      <c r="E38" s="104"/>
      <c r="F38" s="35"/>
      <c r="G38" s="104" t="e">
        <f t="shared" si="2"/>
        <v>#N/A</v>
      </c>
      <c r="H38" s="137" t="e" cm="1">
        <f t="array" ref="H38">_xlfn.IFS(OR(E38="",E38="Секция 1"),IF(F38="упр","",IF(F38=0,G38,IF(F38="1,2,3","L1,L2,L3","L"&amp;F38))),OR(E38="ИБП",E38="Секция 2"),IF(F38="упр","",IF(F38=0,G38&amp;CHAR(34),IF(F38="1,2,3","L1"&amp;CHAR(34)&amp;",L2"&amp;CHAR(34)&amp;",L3"&amp;CHAR(34),"L"&amp;F38&amp;CHAR(34)))),OR(E38="ДГУ",E38="Аварийный"),IF(F38="упр","",IF(F38=0,G38&amp;"'",IF(F38="1,2,3","L1',L2',L3'","L"&amp;F38&amp;"'"))))</f>
        <v>#N/A</v>
      </c>
      <c r="I38" s="35" t="e">
        <f>VLOOKUP(D38,Исходные_данные,5,FALSE)</f>
        <v>#N/A</v>
      </c>
      <c r="J38" s="104" t="str">
        <f>IFERROR(VLOOKUP(D38,Исходные_данные,37,FALSE),"")</f>
        <v/>
      </c>
      <c r="K38" s="104" t="e">
        <f>VLOOKUP(D38,Исходные_данные,47,FALSE)</f>
        <v>#N/A</v>
      </c>
      <c r="L38" s="104" t="e">
        <f>VLOOKUP(D38,Исходные_данные,16,FALSE)</f>
        <v>#N/A</v>
      </c>
      <c r="M38" s="104" t="e">
        <f t="shared" si="3"/>
        <v>#N/A</v>
      </c>
      <c r="N38">
        <f t="shared" si="4"/>
        <v>0</v>
      </c>
      <c r="O38" s="13" t="e">
        <f t="shared" si="5"/>
        <v>#N/A</v>
      </c>
    </row>
    <row r="39" spans="2:27" x14ac:dyDescent="0.25">
      <c r="B39" s="13">
        <f>IFERROR(IF(N(VLOOKUP(D39,Исходные_данные,17,FALSE))=0,1,VLOOKUP(D39,Исходные_данные,17,FALSE)),1)</f>
        <v>1</v>
      </c>
      <c r="C39" s="104" t="e">
        <f t="shared" si="0"/>
        <v>#N/A</v>
      </c>
      <c r="D39" s="104" t="e">
        <f t="shared" si="1"/>
        <v>#N/A</v>
      </c>
      <c r="E39" s="104"/>
      <c r="F39" s="35"/>
      <c r="G39" s="104" t="e">
        <f t="shared" si="2"/>
        <v>#N/A</v>
      </c>
      <c r="H39" s="137" t="e" cm="1">
        <f t="array" ref="H39">_xlfn.IFS(OR(E39="",E39="Секция 1"),IF(F39="упр","",IF(F39=0,G39,IF(F39="1,2,3","L1,L2,L3","L"&amp;F39))),OR(E39="ИБП",E39="Секция 2"),IF(F39="упр","",IF(F39=0,G39&amp;CHAR(34),IF(F39="1,2,3","L1"&amp;CHAR(34)&amp;",L2"&amp;CHAR(34)&amp;",L3"&amp;CHAR(34),"L"&amp;F39&amp;CHAR(34)))),OR(E39="ДГУ",E39="Аварийный"),IF(F39="упр","",IF(F39=0,G39&amp;"'",IF(F39="1,2,3","L1',L2',L3'","L"&amp;F39&amp;"'"))))</f>
        <v>#N/A</v>
      </c>
      <c r="I39" s="35" t="e">
        <f>VLOOKUP(D39,Исходные_данные,5,FALSE)</f>
        <v>#N/A</v>
      </c>
      <c r="J39" s="104" t="str">
        <f>IFERROR(VLOOKUP(D39,Исходные_данные,37,FALSE),"")</f>
        <v/>
      </c>
      <c r="K39" s="104" t="e">
        <f>VLOOKUP(D39,Исходные_данные,47,FALSE)</f>
        <v>#N/A</v>
      </c>
      <c r="L39" s="104" t="e">
        <f>VLOOKUP(D39,Исходные_данные,16,FALSE)</f>
        <v>#N/A</v>
      </c>
      <c r="M39" s="104" t="e">
        <f t="shared" si="3"/>
        <v>#N/A</v>
      </c>
      <c r="N39">
        <f t="shared" si="4"/>
        <v>0</v>
      </c>
      <c r="O39" s="13" t="e">
        <f t="shared" si="5"/>
        <v>#N/A</v>
      </c>
    </row>
    <row r="40" spans="2:27" x14ac:dyDescent="0.25">
      <c r="B40" s="13">
        <f>IFERROR(IF(N(VLOOKUP(D40,Исходные_данные,17,FALSE))=0,1,VLOOKUP(D40,Исходные_данные,17,FALSE)),1)</f>
        <v>1</v>
      </c>
      <c r="C40" s="104" t="e">
        <f t="shared" si="0"/>
        <v>#N/A</v>
      </c>
      <c r="D40" s="104" t="e">
        <f t="shared" si="1"/>
        <v>#N/A</v>
      </c>
      <c r="E40" s="104"/>
      <c r="F40" s="35"/>
      <c r="G40" s="104" t="e">
        <f t="shared" si="2"/>
        <v>#N/A</v>
      </c>
      <c r="H40" s="137" t="e" cm="1">
        <f t="array" ref="H40">_xlfn.IFS(OR(E40="",E40="Секция 1"),IF(F40="упр","",IF(F40=0,G40,IF(F40="1,2,3","L1,L2,L3","L"&amp;F40))),OR(E40="ИБП",E40="Секция 2"),IF(F40="упр","",IF(F40=0,G40&amp;CHAR(34),IF(F40="1,2,3","L1"&amp;CHAR(34)&amp;",L2"&amp;CHAR(34)&amp;",L3"&amp;CHAR(34),"L"&amp;F40&amp;CHAR(34)))),OR(E40="ДГУ",E40="Аварийный"),IF(F40="упр","",IF(F40=0,G40&amp;"'",IF(F40="1,2,3","L1',L2',L3'","L"&amp;F40&amp;"'"))))</f>
        <v>#N/A</v>
      </c>
      <c r="I40" s="35" t="e">
        <f>VLOOKUP(D40,Исходные_данные,5,FALSE)</f>
        <v>#N/A</v>
      </c>
      <c r="J40" s="104" t="str">
        <f>IFERROR(VLOOKUP(D40,Исходные_данные,37,FALSE),"")</f>
        <v/>
      </c>
      <c r="K40" s="104" t="e">
        <f>VLOOKUP(D40,Исходные_данные,47,FALSE)</f>
        <v>#N/A</v>
      </c>
      <c r="L40" s="104" t="e">
        <f>VLOOKUP(D40,Исходные_данные,16,FALSE)</f>
        <v>#N/A</v>
      </c>
      <c r="M40" s="104" t="e">
        <f t="shared" si="3"/>
        <v>#N/A</v>
      </c>
      <c r="N40">
        <f t="shared" si="4"/>
        <v>0</v>
      </c>
      <c r="O40" s="13" t="e">
        <f t="shared" si="5"/>
        <v>#N/A</v>
      </c>
    </row>
    <row r="41" spans="2:27" x14ac:dyDescent="0.25">
      <c r="B41" s="13">
        <f>IFERROR(IF(N(VLOOKUP(D41,Исходные_данные,17,FALSE))=0,1,VLOOKUP(D41,Исходные_данные,17,FALSE)),1)</f>
        <v>1</v>
      </c>
      <c r="C41" s="104" t="e">
        <f t="shared" si="0"/>
        <v>#N/A</v>
      </c>
      <c r="D41" s="104" t="e">
        <f t="shared" si="1"/>
        <v>#N/A</v>
      </c>
      <c r="E41" s="104"/>
      <c r="F41" s="35"/>
      <c r="G41" s="104" t="e">
        <f t="shared" si="2"/>
        <v>#N/A</v>
      </c>
      <c r="H41" s="137" t="e" cm="1">
        <f t="array" ref="H41">_xlfn.IFS(OR(E41="",E41="Секция 1"),IF(F41="упр","",IF(F41=0,G41,IF(F41="1,2,3","L1,L2,L3","L"&amp;F41))),OR(E41="ИБП",E41="Секция 2"),IF(F41="упр","",IF(F41=0,G41&amp;CHAR(34),IF(F41="1,2,3","L1"&amp;CHAR(34)&amp;",L2"&amp;CHAR(34)&amp;",L3"&amp;CHAR(34),"L"&amp;F41&amp;CHAR(34)))),OR(E41="ДГУ",E41="Аварийный"),IF(F41="упр","",IF(F41=0,G41&amp;"'",IF(F41="1,2,3","L1',L2',L3'","L"&amp;F41&amp;"'"))))</f>
        <v>#N/A</v>
      </c>
      <c r="I41" s="35" t="e">
        <f>VLOOKUP(D41,Исходные_данные,5,FALSE)</f>
        <v>#N/A</v>
      </c>
      <c r="J41" s="104" t="str">
        <f>IFERROR(VLOOKUP(D41,Исходные_данные,37,FALSE),"")</f>
        <v/>
      </c>
      <c r="K41" s="104" t="e">
        <f>VLOOKUP(D41,Исходные_данные,47,FALSE)</f>
        <v>#N/A</v>
      </c>
      <c r="L41" s="104" t="e">
        <f>VLOOKUP(D41,Исходные_данные,16,FALSE)</f>
        <v>#N/A</v>
      </c>
      <c r="M41" s="104" t="e">
        <f t="shared" si="3"/>
        <v>#N/A</v>
      </c>
      <c r="N41">
        <f t="shared" si="4"/>
        <v>0</v>
      </c>
      <c r="O41" s="13" t="e">
        <f t="shared" si="5"/>
        <v>#N/A</v>
      </c>
      <c r="T41" t="s">
        <v>381</v>
      </c>
      <c r="V41" s="104" t="s">
        <v>363</v>
      </c>
      <c r="W41" s="104">
        <f>W23</f>
        <v>524.27</v>
      </c>
      <c r="X41" s="104" t="s">
        <v>362</v>
      </c>
      <c r="Y41" s="104" t="s">
        <v>364</v>
      </c>
      <c r="Z41" s="104">
        <f>Z23</f>
        <v>108.76304744776382</v>
      </c>
      <c r="AA41" s="104" t="s">
        <v>362</v>
      </c>
    </row>
    <row r="42" spans="2:27" x14ac:dyDescent="0.25">
      <c r="B42" s="13">
        <f>IFERROR(IF(N(VLOOKUP(D42,Исходные_данные,17,FALSE))=0,1,VLOOKUP(D42,Исходные_данные,17,FALSE)),1)</f>
        <v>1</v>
      </c>
      <c r="C42" s="104" t="e">
        <f t="shared" si="0"/>
        <v>#N/A</v>
      </c>
      <c r="D42" s="104" t="e">
        <f t="shared" si="1"/>
        <v>#N/A</v>
      </c>
      <c r="E42" s="104"/>
      <c r="F42" s="35"/>
      <c r="G42" s="104" t="e">
        <f t="shared" si="2"/>
        <v>#N/A</v>
      </c>
      <c r="H42" s="137" t="e" cm="1">
        <f t="array" ref="H42">_xlfn.IFS(OR(E42="",E42="Секция 1"),IF(F42="упр","",IF(F42=0,G42,IF(F42="1,2,3","L1,L2,L3","L"&amp;F42))),OR(E42="ИБП",E42="Секция 2"),IF(F42="упр","",IF(F42=0,G42&amp;CHAR(34),IF(F42="1,2,3","L1"&amp;CHAR(34)&amp;",L2"&amp;CHAR(34)&amp;",L3"&amp;CHAR(34),"L"&amp;F42&amp;CHAR(34)))),OR(E42="ДГУ",E42="Аварийный"),IF(F42="упр","",IF(F42=0,G42&amp;"'",IF(F42="1,2,3","L1',L2',L3'","L"&amp;F42&amp;"'"))))</f>
        <v>#N/A</v>
      </c>
      <c r="I42" s="35" t="e">
        <f>VLOOKUP(D42,Исходные_данные,5,FALSE)</f>
        <v>#N/A</v>
      </c>
      <c r="J42" s="104" t="str">
        <f>IFERROR(VLOOKUP(D42,Исходные_данные,37,FALSE),"")</f>
        <v/>
      </c>
      <c r="K42" s="104" t="e">
        <f>VLOOKUP(D42,Исходные_данные,47,FALSE)</f>
        <v>#N/A</v>
      </c>
      <c r="L42" s="104" t="e">
        <f>VLOOKUP(D42,Исходные_данные,16,FALSE)</f>
        <v>#N/A</v>
      </c>
      <c r="M42" s="104" t="e">
        <f t="shared" si="3"/>
        <v>#N/A</v>
      </c>
      <c r="N42">
        <f t="shared" si="4"/>
        <v>0</v>
      </c>
      <c r="O42" s="13" t="e">
        <f t="shared" si="5"/>
        <v>#N/A</v>
      </c>
      <c r="V42" s="104" t="s">
        <v>369</v>
      </c>
      <c r="W42" s="104">
        <f>W24</f>
        <v>321.20999999999998</v>
      </c>
      <c r="X42" s="104" t="s">
        <v>362</v>
      </c>
      <c r="Y42" s="104" t="s">
        <v>370</v>
      </c>
      <c r="Z42" s="104">
        <f>Z24</f>
        <v>107.22916130913057</v>
      </c>
      <c r="AA42" s="104" t="s">
        <v>362</v>
      </c>
    </row>
    <row r="43" spans="2:27" x14ac:dyDescent="0.25">
      <c r="B43" s="13">
        <f>IFERROR(IF(N(VLOOKUP(D43,Исходные_данные,17,FALSE))=0,1,VLOOKUP(D43,Исходные_данные,17,FALSE)),1)</f>
        <v>1</v>
      </c>
      <c r="C43" s="104" t="e">
        <f t="shared" si="0"/>
        <v>#N/A</v>
      </c>
      <c r="D43" s="104" t="e">
        <f t="shared" si="1"/>
        <v>#N/A</v>
      </c>
      <c r="E43" s="104"/>
      <c r="F43" s="35"/>
      <c r="G43" s="104" t="e">
        <f t="shared" si="2"/>
        <v>#N/A</v>
      </c>
      <c r="H43" s="137" t="e" cm="1">
        <f t="array" ref="H43">_xlfn.IFS(OR(E43="",E43="Секция 1"),IF(F43="упр","",IF(F43=0,G43,IF(F43="1,2,3","L1,L2,L3","L"&amp;F43))),OR(E43="ИБП",E43="Секция 2"),IF(F43="упр","",IF(F43=0,G43&amp;CHAR(34),IF(F43="1,2,3","L1"&amp;CHAR(34)&amp;",L2"&amp;CHAR(34)&amp;",L3"&amp;CHAR(34),"L"&amp;F43&amp;CHAR(34)))),OR(E43="ДГУ",E43="Аварийный"),IF(F43="упр","",IF(F43=0,G43&amp;"'",IF(F43="1,2,3","L1',L2',L3'","L"&amp;F43&amp;"'"))))</f>
        <v>#N/A</v>
      </c>
      <c r="I43" s="35" t="e">
        <f>VLOOKUP(D43,Исходные_данные,5,FALSE)</f>
        <v>#N/A</v>
      </c>
      <c r="J43" s="104" t="str">
        <f>IFERROR(VLOOKUP(D43,Исходные_данные,37,FALSE),"")</f>
        <v/>
      </c>
      <c r="K43" s="104" t="e">
        <f>VLOOKUP(D43,Исходные_данные,47,FALSE)</f>
        <v>#N/A</v>
      </c>
      <c r="L43" s="104" t="e">
        <f>VLOOKUP(D43,Исходные_данные,16,FALSE)</f>
        <v>#N/A</v>
      </c>
      <c r="M43" s="104" t="e">
        <f t="shared" si="3"/>
        <v>#N/A</v>
      </c>
      <c r="N43">
        <f t="shared" si="4"/>
        <v>0</v>
      </c>
      <c r="O43" s="13" t="e">
        <f t="shared" si="5"/>
        <v>#N/A</v>
      </c>
      <c r="V43" s="104" t="s">
        <v>372</v>
      </c>
      <c r="W43" s="104">
        <f>W42/1.73/0.38/W44</f>
        <v>977.2132643748098</v>
      </c>
      <c r="X43" s="104" t="s">
        <v>373</v>
      </c>
      <c r="Y43" s="104" t="s">
        <v>374</v>
      </c>
      <c r="Z43" s="104">
        <f>Z25</f>
        <v>105.21779124310557</v>
      </c>
      <c r="AA43" s="104" t="s">
        <v>362</v>
      </c>
    </row>
    <row r="44" spans="2:27" x14ac:dyDescent="0.25">
      <c r="B44" s="13">
        <f>IFERROR(IF(N(VLOOKUP(D44,Исходные_данные,17,FALSE))=0,1,VLOOKUP(D44,Исходные_данные,17,FALSE)),1)</f>
        <v>1</v>
      </c>
      <c r="C44" s="104" t="e">
        <f t="shared" si="0"/>
        <v>#N/A</v>
      </c>
      <c r="D44" s="104" t="e">
        <f t="shared" si="1"/>
        <v>#N/A</v>
      </c>
      <c r="E44" s="104"/>
      <c r="F44" s="35"/>
      <c r="G44" s="104" t="e">
        <f t="shared" si="2"/>
        <v>#N/A</v>
      </c>
      <c r="H44" s="137" t="e" cm="1">
        <f t="array" ref="H44">_xlfn.IFS(OR(E44="",E44="Секция 1"),IF(F44="упр","",IF(F44=0,G44,IF(F44="1,2,3","L1,L2,L3","L"&amp;F44))),OR(E44="ИБП",E44="Секция 2"),IF(F44="упр","",IF(F44=0,G44&amp;CHAR(34),IF(F44="1,2,3","L1"&amp;CHAR(34)&amp;",L2"&amp;CHAR(34)&amp;",L3"&amp;CHAR(34),"L"&amp;F44&amp;CHAR(34)))),OR(E44="ДГУ",E44="Аварийный"),IF(F44="упр","",IF(F44=0,G44&amp;"'",IF(F44="1,2,3","L1',L2',L3'","L"&amp;F44&amp;"'"))))</f>
        <v>#N/A</v>
      </c>
      <c r="I44" s="35" t="e">
        <f>VLOOKUP(D44,Исходные_данные,5,FALSE)</f>
        <v>#N/A</v>
      </c>
      <c r="J44" s="104" t="str">
        <f>IFERROR(VLOOKUP(D44,Исходные_данные,37,FALSE),"")</f>
        <v/>
      </c>
      <c r="K44" s="104" t="e">
        <f>VLOOKUP(D44,Исходные_данные,47,FALSE)</f>
        <v>#N/A</v>
      </c>
      <c r="L44" s="104" t="e">
        <f>VLOOKUP(D44,Исходные_данные,16,FALSE)</f>
        <v>#N/A</v>
      </c>
      <c r="M44" s="104" t="e">
        <f t="shared" si="3"/>
        <v>#N/A</v>
      </c>
      <c r="N44">
        <f t="shared" si="4"/>
        <v>0</v>
      </c>
      <c r="O44" s="13" t="e">
        <f t="shared" si="5"/>
        <v>#N/A</v>
      </c>
      <c r="V44" s="104" t="s">
        <v>376</v>
      </c>
      <c r="W44" s="159">
        <v>0.5</v>
      </c>
      <c r="X44" s="160"/>
      <c r="Y44" s="160"/>
      <c r="Z44" s="160"/>
      <c r="AA44" s="161"/>
    </row>
    <row r="45" spans="2:27" x14ac:dyDescent="0.25">
      <c r="B45" s="13">
        <f>IFERROR(IF(N(VLOOKUP(D45,Исходные_данные,17,FALSE))=0,1,VLOOKUP(D45,Исходные_данные,17,FALSE)),1)</f>
        <v>1</v>
      </c>
      <c r="C45" s="104" t="e">
        <f t="shared" si="0"/>
        <v>#N/A</v>
      </c>
      <c r="D45" s="104" t="e">
        <f t="shared" si="1"/>
        <v>#N/A</v>
      </c>
      <c r="E45" s="104"/>
      <c r="F45" s="35"/>
      <c r="G45" s="104" t="e">
        <f t="shared" si="2"/>
        <v>#N/A</v>
      </c>
      <c r="H45" s="137" t="e" cm="1">
        <f t="array" ref="H45">_xlfn.IFS(OR(E45="",E45="Секция 1"),IF(F45="упр","",IF(F45=0,G45,IF(F45="1,2,3","L1,L2,L3","L"&amp;F45))),OR(E45="ИБП",E45="Секция 2"),IF(F45="упр","",IF(F45=0,G45&amp;CHAR(34),IF(F45="1,2,3","L1"&amp;CHAR(34)&amp;",L2"&amp;CHAR(34)&amp;",L3"&amp;CHAR(34),"L"&amp;F45&amp;CHAR(34)))),OR(E45="ДГУ",E45="Аварийный"),IF(F45="упр","",IF(F45=0,G45&amp;"'",IF(F45="1,2,3","L1',L2',L3'","L"&amp;F45&amp;"'"))))</f>
        <v>#N/A</v>
      </c>
      <c r="I45" s="35" t="e">
        <f>VLOOKUP(D45,Исходные_данные,5,FALSE)</f>
        <v>#N/A</v>
      </c>
      <c r="J45" s="104" t="str">
        <f>IFERROR(VLOOKUP(D45,Исходные_данные,37,FALSE),"")</f>
        <v/>
      </c>
      <c r="K45" s="104" t="e">
        <f>VLOOKUP(D45,Исходные_данные,47,FALSE)</f>
        <v>#N/A</v>
      </c>
      <c r="L45" s="104" t="e">
        <f>VLOOKUP(D45,Исходные_данные,16,FALSE)</f>
        <v>#N/A</v>
      </c>
      <c r="M45" s="104" t="e">
        <f t="shared" si="3"/>
        <v>#N/A</v>
      </c>
      <c r="N45">
        <f t="shared" si="4"/>
        <v>0</v>
      </c>
      <c r="O45" s="13" t="e">
        <f t="shared" si="5"/>
        <v>#N/A</v>
      </c>
      <c r="V45" s="104" t="s">
        <v>378</v>
      </c>
      <c r="W45" s="159">
        <v>0.5</v>
      </c>
      <c r="X45" s="160"/>
      <c r="Y45" s="160"/>
      <c r="Z45" s="160"/>
      <c r="AA45" s="161"/>
    </row>
    <row r="46" spans="2:27" x14ac:dyDescent="0.25">
      <c r="B46" s="13">
        <f>IFERROR(IF(N(VLOOKUP(D46,Исходные_данные,17,FALSE))=0,1,VLOOKUP(D46,Исходные_данные,17,FALSE)),1)</f>
        <v>1</v>
      </c>
      <c r="C46" s="104" t="e">
        <f t="shared" si="0"/>
        <v>#N/A</v>
      </c>
      <c r="D46" s="104" t="e">
        <f t="shared" si="1"/>
        <v>#N/A</v>
      </c>
      <c r="E46" s="104"/>
      <c r="F46" s="35"/>
      <c r="G46" s="104" t="e">
        <f t="shared" si="2"/>
        <v>#N/A</v>
      </c>
      <c r="H46" s="137" t="e" cm="1">
        <f t="array" ref="H46">_xlfn.IFS(OR(E46="",E46="Секция 1"),IF(F46="упр","",IF(F46=0,G46,IF(F46="1,2,3","L1,L2,L3","L"&amp;F46))),OR(E46="ИБП",E46="Секция 2"),IF(F46="упр","",IF(F46=0,G46&amp;CHAR(34),IF(F46="1,2,3","L1"&amp;CHAR(34)&amp;",L2"&amp;CHAR(34)&amp;",L3"&amp;CHAR(34),"L"&amp;F46&amp;CHAR(34)))),OR(E46="ДГУ",E46="Аварийный"),IF(F46="упр","",IF(F46=0,G46&amp;"'",IF(F46="1,2,3","L1',L2',L3'","L"&amp;F46&amp;"'"))))</f>
        <v>#N/A</v>
      </c>
      <c r="I46" s="35" t="e">
        <f>VLOOKUP(D46,Исходные_данные,5,FALSE)</f>
        <v>#N/A</v>
      </c>
      <c r="J46" s="104" t="str">
        <f>IFERROR(VLOOKUP(D46,Исходные_данные,37,FALSE),"")</f>
        <v/>
      </c>
      <c r="K46" s="104" t="e">
        <f>VLOOKUP(D46,Исходные_данные,47,FALSE)</f>
        <v>#N/A</v>
      </c>
      <c r="L46" s="104" t="e">
        <f>VLOOKUP(D46,Исходные_данные,16,FALSE)</f>
        <v>#N/A</v>
      </c>
      <c r="M46" s="104" t="e">
        <f t="shared" si="3"/>
        <v>#N/A</v>
      </c>
      <c r="N46">
        <f t="shared" si="4"/>
        <v>0</v>
      </c>
      <c r="O46" s="13" t="e">
        <f t="shared" si="5"/>
        <v>#N/A</v>
      </c>
    </row>
    <row r="47" spans="2:27" x14ac:dyDescent="0.25">
      <c r="B47" s="13">
        <f>IFERROR(IF(N(VLOOKUP(D47,Исходные_данные,17,FALSE))=0,1,VLOOKUP(D47,Исходные_данные,17,FALSE)),1)</f>
        <v>1</v>
      </c>
      <c r="C47" s="104" t="e">
        <f t="shared" si="0"/>
        <v>#N/A</v>
      </c>
      <c r="D47" s="104" t="e">
        <f t="shared" si="1"/>
        <v>#N/A</v>
      </c>
      <c r="E47" s="104"/>
      <c r="F47" s="35"/>
      <c r="G47" s="104" t="e">
        <f t="shared" si="2"/>
        <v>#N/A</v>
      </c>
      <c r="H47" s="137" t="e" cm="1">
        <f t="array" ref="H47">_xlfn.IFS(OR(E47="",E47="Секция 1"),IF(F47="упр","",IF(F47=0,G47,IF(F47="1,2,3","L1,L2,L3","L"&amp;F47))),OR(E47="ИБП",E47="Секция 2"),IF(F47="упр","",IF(F47=0,G47&amp;CHAR(34),IF(F47="1,2,3","L1"&amp;CHAR(34)&amp;",L2"&amp;CHAR(34)&amp;",L3"&amp;CHAR(34),"L"&amp;F47&amp;CHAR(34)))),OR(E47="ДГУ",E47="Аварийный"),IF(F47="упр","",IF(F47=0,G47&amp;"'",IF(F47="1,2,3","L1',L2',L3'","L"&amp;F47&amp;"'"))))</f>
        <v>#N/A</v>
      </c>
      <c r="I47" s="35" t="e">
        <f>VLOOKUP(D47,Исходные_данные,5,FALSE)</f>
        <v>#N/A</v>
      </c>
      <c r="J47" s="104" t="str">
        <f>IFERROR(VLOOKUP(D47,Исходные_данные,37,FALSE),"")</f>
        <v/>
      </c>
      <c r="K47" s="104" t="e">
        <f>VLOOKUP(D47,Исходные_данные,47,FALSE)</f>
        <v>#N/A</v>
      </c>
      <c r="L47" s="104" t="e">
        <f>VLOOKUP(D47,Исходные_данные,16,FALSE)</f>
        <v>#N/A</v>
      </c>
      <c r="M47" s="104" t="e">
        <f t="shared" si="3"/>
        <v>#N/A</v>
      </c>
      <c r="N47">
        <f t="shared" si="4"/>
        <v>0</v>
      </c>
      <c r="O47" s="13" t="e">
        <f t="shared" si="5"/>
        <v>#N/A</v>
      </c>
    </row>
    <row r="48" spans="2:27" x14ac:dyDescent="0.25">
      <c r="B48" s="13">
        <f>IFERROR(IF(N(VLOOKUP(D48,Исходные_данные,17,FALSE))=0,1,VLOOKUP(D48,Исходные_данные,17,FALSE)),1)</f>
        <v>1</v>
      </c>
      <c r="C48" s="104" t="e">
        <f t="shared" si="0"/>
        <v>#N/A</v>
      </c>
      <c r="D48" s="104" t="e">
        <f t="shared" si="1"/>
        <v>#N/A</v>
      </c>
      <c r="E48" s="104"/>
      <c r="F48" s="35"/>
      <c r="G48" s="104" t="e">
        <f t="shared" si="2"/>
        <v>#N/A</v>
      </c>
      <c r="H48" s="137" t="e" cm="1">
        <f t="array" ref="H48">_xlfn.IFS(OR(E48="",E48="Секция 1"),IF(F48="упр","",IF(F48=0,G48,IF(F48="1,2,3","L1,L2,L3","L"&amp;F48))),OR(E48="ИБП",E48="Секция 2"),IF(F48="упр","",IF(F48=0,G48&amp;CHAR(34),IF(F48="1,2,3","L1"&amp;CHAR(34)&amp;",L2"&amp;CHAR(34)&amp;",L3"&amp;CHAR(34),"L"&amp;F48&amp;CHAR(34)))),OR(E48="ДГУ",E48="Аварийный"),IF(F48="упр","",IF(F48=0,G48&amp;"'",IF(F48="1,2,3","L1',L2',L3'","L"&amp;F48&amp;"'"))))</f>
        <v>#N/A</v>
      </c>
      <c r="I48" s="35" t="e">
        <f>VLOOKUP(D48,Исходные_данные,5,FALSE)</f>
        <v>#N/A</v>
      </c>
      <c r="J48" s="104" t="str">
        <f>IFERROR(VLOOKUP(D48,Исходные_данные,37,FALSE),"")</f>
        <v/>
      </c>
      <c r="K48" s="104" t="e">
        <f>VLOOKUP(D48,Исходные_данные,47,FALSE)</f>
        <v>#N/A</v>
      </c>
      <c r="L48" s="104" t="e">
        <f>VLOOKUP(D48,Исходные_данные,16,FALSE)</f>
        <v>#N/A</v>
      </c>
      <c r="M48" s="104" t="e">
        <f t="shared" si="3"/>
        <v>#N/A</v>
      </c>
      <c r="N48">
        <f t="shared" si="4"/>
        <v>0</v>
      </c>
      <c r="O48" s="13" t="e">
        <f t="shared" si="5"/>
        <v>#N/A</v>
      </c>
    </row>
    <row r="49" spans="2:15" x14ac:dyDescent="0.25">
      <c r="B49" s="13">
        <f>IFERROR(IF(N(VLOOKUP(D49,Исходные_данные,17,FALSE))=0,1,VLOOKUP(D49,Исходные_данные,17,FALSE)),1)</f>
        <v>1</v>
      </c>
      <c r="C49" s="104" t="e">
        <f t="shared" si="0"/>
        <v>#N/A</v>
      </c>
      <c r="D49" s="104" t="e">
        <f t="shared" si="1"/>
        <v>#N/A</v>
      </c>
      <c r="E49" s="104"/>
      <c r="F49" s="35"/>
      <c r="G49" s="104" t="e">
        <f t="shared" si="2"/>
        <v>#N/A</v>
      </c>
      <c r="H49" s="137" t="e" cm="1">
        <f t="array" ref="H49">_xlfn.IFS(OR(E49="",E49="Секция 1"),IF(F49="упр","",IF(F49=0,G49,IF(F49="1,2,3","L1,L2,L3","L"&amp;F49))),OR(E49="ИБП",E49="Секция 2"),IF(F49="упр","",IF(F49=0,G49&amp;CHAR(34),IF(F49="1,2,3","L1"&amp;CHAR(34)&amp;",L2"&amp;CHAR(34)&amp;",L3"&amp;CHAR(34),"L"&amp;F49&amp;CHAR(34)))),OR(E49="ДГУ",E49="Аварийный"),IF(F49="упр","",IF(F49=0,G49&amp;"'",IF(F49="1,2,3","L1',L2',L3'","L"&amp;F49&amp;"'"))))</f>
        <v>#N/A</v>
      </c>
      <c r="I49" s="35" t="e">
        <f>VLOOKUP(D49,Исходные_данные,5,FALSE)</f>
        <v>#N/A</v>
      </c>
      <c r="J49" s="104" t="str">
        <f>IFERROR(VLOOKUP(D49,Исходные_данные,37,FALSE),"")</f>
        <v/>
      </c>
      <c r="K49" s="104" t="e">
        <f>VLOOKUP(D49,Исходные_данные,47,FALSE)</f>
        <v>#N/A</v>
      </c>
      <c r="L49" s="104" t="e">
        <f>VLOOKUP(D49,Исходные_данные,16,FALSE)</f>
        <v>#N/A</v>
      </c>
      <c r="M49" s="104" t="e">
        <f t="shared" si="3"/>
        <v>#N/A</v>
      </c>
      <c r="N49">
        <f t="shared" si="4"/>
        <v>0</v>
      </c>
      <c r="O49" s="13" t="e">
        <f t="shared" si="5"/>
        <v>#N/A</v>
      </c>
    </row>
    <row r="50" spans="2:15" x14ac:dyDescent="0.25">
      <c r="B50" s="13">
        <f>IFERROR(IF(N(VLOOKUP(D50,Исходные_данные,17,FALSE))=0,1,VLOOKUP(D50,Исходные_данные,17,FALSE)),1)</f>
        <v>1</v>
      </c>
      <c r="C50" s="104" t="e">
        <f t="shared" si="0"/>
        <v>#N/A</v>
      </c>
      <c r="D50" s="104" t="e">
        <f t="shared" si="1"/>
        <v>#N/A</v>
      </c>
      <c r="E50" s="104"/>
      <c r="F50" s="35"/>
      <c r="G50" s="104" t="e">
        <f t="shared" si="2"/>
        <v>#N/A</v>
      </c>
      <c r="H50" s="137" t="e" cm="1">
        <f t="array" ref="H50">_xlfn.IFS(OR(E50="",E50="Секция 1"),IF(F50="упр","",IF(F50=0,G50,IF(F50="1,2,3","L1,L2,L3","L"&amp;F50))),OR(E50="ИБП",E50="Секция 2"),IF(F50="упр","",IF(F50=0,G50&amp;CHAR(34),IF(F50="1,2,3","L1"&amp;CHAR(34)&amp;",L2"&amp;CHAR(34)&amp;",L3"&amp;CHAR(34),"L"&amp;F50&amp;CHAR(34)))),OR(E50="ДГУ",E50="Аварийный"),IF(F50="упр","",IF(F50=0,G50&amp;"'",IF(F50="1,2,3","L1',L2',L3'","L"&amp;F50&amp;"'"))))</f>
        <v>#N/A</v>
      </c>
      <c r="I50" s="35" t="e">
        <f>VLOOKUP(D50,Исходные_данные,5,FALSE)</f>
        <v>#N/A</v>
      </c>
      <c r="J50" s="104" t="str">
        <f>IFERROR(VLOOKUP(D50,Исходные_данные,37,FALSE),"")</f>
        <v/>
      </c>
      <c r="K50" s="104" t="e">
        <f>VLOOKUP(D50,Исходные_данные,47,FALSE)</f>
        <v>#N/A</v>
      </c>
      <c r="L50" s="104" t="e">
        <f>VLOOKUP(D50,Исходные_данные,16,FALSE)</f>
        <v>#N/A</v>
      </c>
      <c r="M50" s="104" t="e">
        <f t="shared" si="3"/>
        <v>#N/A</v>
      </c>
      <c r="N50">
        <f t="shared" si="4"/>
        <v>0</v>
      </c>
      <c r="O50" s="13" t="e">
        <f t="shared" si="5"/>
        <v>#N/A</v>
      </c>
    </row>
    <row r="51" spans="2:15" x14ac:dyDescent="0.25">
      <c r="B51" s="13">
        <f>IFERROR(IF(N(VLOOKUP(D51,Исходные_данные,17,FALSE))=0,1,VLOOKUP(D51,Исходные_данные,17,FALSE)),1)</f>
        <v>1</v>
      </c>
      <c r="C51" s="104" t="e">
        <f t="shared" si="0"/>
        <v>#N/A</v>
      </c>
      <c r="D51" s="104" t="e">
        <f t="shared" si="1"/>
        <v>#N/A</v>
      </c>
      <c r="E51" s="104"/>
      <c r="F51" s="35"/>
      <c r="G51" s="104" t="e">
        <f t="shared" si="2"/>
        <v>#N/A</v>
      </c>
      <c r="H51" s="137" t="e" cm="1">
        <f t="array" ref="H51">_xlfn.IFS(OR(E51="",E51="Секция 1"),IF(F51="упр","",IF(F51=0,G51,IF(F51="1,2,3","L1,L2,L3","L"&amp;F51))),OR(E51="ИБП",E51="Секция 2"),IF(F51="упр","",IF(F51=0,G51&amp;CHAR(34),IF(F51="1,2,3","L1"&amp;CHAR(34)&amp;",L2"&amp;CHAR(34)&amp;",L3"&amp;CHAR(34),"L"&amp;F51&amp;CHAR(34)))),OR(E51="ДГУ",E51="Аварийный"),IF(F51="упр","",IF(F51=0,G51&amp;"'",IF(F51="1,2,3","L1',L2',L3'","L"&amp;F51&amp;"'"))))</f>
        <v>#N/A</v>
      </c>
      <c r="I51" s="35" t="e">
        <f>VLOOKUP(D51,Исходные_данные,5,FALSE)</f>
        <v>#N/A</v>
      </c>
      <c r="J51" s="104" t="str">
        <f>IFERROR(VLOOKUP(D51,Исходные_данные,37,FALSE),"")</f>
        <v/>
      </c>
      <c r="K51" s="104" t="e">
        <f>VLOOKUP(D51,Исходные_данные,47,FALSE)</f>
        <v>#N/A</v>
      </c>
      <c r="L51" s="104" t="e">
        <f>VLOOKUP(D51,Исходные_данные,16,FALSE)</f>
        <v>#N/A</v>
      </c>
      <c r="M51" s="104" t="e">
        <f t="shared" si="3"/>
        <v>#N/A</v>
      </c>
      <c r="N51">
        <f t="shared" si="4"/>
        <v>0</v>
      </c>
      <c r="O51" s="13" t="e">
        <f t="shared" si="5"/>
        <v>#N/A</v>
      </c>
    </row>
    <row r="52" spans="2:15" x14ac:dyDescent="0.25">
      <c r="B52" s="13">
        <f>IFERROR(IF(N(VLOOKUP(D52,Исходные_данные,17,FALSE))=0,1,VLOOKUP(D52,Исходные_данные,17,FALSE)),1)</f>
        <v>1</v>
      </c>
      <c r="C52" s="104" t="e">
        <f t="shared" si="0"/>
        <v>#N/A</v>
      </c>
      <c r="D52" s="104" t="e">
        <f t="shared" si="1"/>
        <v>#N/A</v>
      </c>
      <c r="E52" s="104"/>
      <c r="F52" s="35"/>
      <c r="G52" s="104" t="e">
        <f t="shared" si="2"/>
        <v>#N/A</v>
      </c>
      <c r="H52" s="137" t="e" cm="1">
        <f t="array" ref="H52">_xlfn.IFS(OR(E52="",E52="Секция 1"),IF(F52="упр","",IF(F52=0,G52,IF(F52="1,2,3","L1,L2,L3","L"&amp;F52))),OR(E52="ИБП",E52="Секция 2"),IF(F52="упр","",IF(F52=0,G52&amp;CHAR(34),IF(F52="1,2,3","L1"&amp;CHAR(34)&amp;",L2"&amp;CHAR(34)&amp;",L3"&amp;CHAR(34),"L"&amp;F52&amp;CHAR(34)))),OR(E52="ДГУ",E52="Аварийный"),IF(F52="упр","",IF(F52=0,G52&amp;"'",IF(F52="1,2,3","L1',L2',L3'","L"&amp;F52&amp;"'"))))</f>
        <v>#N/A</v>
      </c>
      <c r="I52" s="35" t="e">
        <f>VLOOKUP(D52,Исходные_данные,5,FALSE)</f>
        <v>#N/A</v>
      </c>
      <c r="J52" s="104" t="str">
        <f>IFERROR(VLOOKUP(D52,Исходные_данные,37,FALSE),"")</f>
        <v/>
      </c>
      <c r="K52" s="104" t="e">
        <f>VLOOKUP(D52,Исходные_данные,47,FALSE)</f>
        <v>#N/A</v>
      </c>
      <c r="L52" s="104" t="e">
        <f>VLOOKUP(D52,Исходные_данные,16,FALSE)</f>
        <v>#N/A</v>
      </c>
      <c r="M52" s="104" t="e">
        <f t="shared" si="3"/>
        <v>#N/A</v>
      </c>
      <c r="N52">
        <f t="shared" si="4"/>
        <v>0</v>
      </c>
      <c r="O52" s="13" t="e">
        <f t="shared" si="5"/>
        <v>#N/A</v>
      </c>
    </row>
    <row r="53" spans="2:15" x14ac:dyDescent="0.25">
      <c r="B53" s="13">
        <f>IFERROR(IF(N(VLOOKUP(D53,Исходные_данные,17,FALSE))=0,1,VLOOKUP(D53,Исходные_данные,17,FALSE)),1)</f>
        <v>1</v>
      </c>
      <c r="C53" s="104" t="e">
        <f t="shared" si="0"/>
        <v>#N/A</v>
      </c>
      <c r="D53" s="104" t="e">
        <f t="shared" si="1"/>
        <v>#N/A</v>
      </c>
      <c r="E53" s="104"/>
      <c r="F53" s="35"/>
      <c r="G53" s="104" t="e">
        <f t="shared" si="2"/>
        <v>#N/A</v>
      </c>
      <c r="H53" s="137" t="e" cm="1">
        <f t="array" ref="H53">_xlfn.IFS(OR(E53="",E53="Секция 1"),IF(F53="упр","",IF(F53=0,G53,IF(F53="1,2,3","L1,L2,L3","L"&amp;F53))),OR(E53="ИБП",E53="Секция 2"),IF(F53="упр","",IF(F53=0,G53&amp;CHAR(34),IF(F53="1,2,3","L1"&amp;CHAR(34)&amp;",L2"&amp;CHAR(34)&amp;",L3"&amp;CHAR(34),"L"&amp;F53&amp;CHAR(34)))),OR(E53="ДГУ",E53="Аварийный"),IF(F53="упр","",IF(F53=0,G53&amp;"'",IF(F53="1,2,3","L1',L2',L3'","L"&amp;F53&amp;"'"))))</f>
        <v>#N/A</v>
      </c>
      <c r="I53" s="35" t="e">
        <f>VLOOKUP(D53,Исходные_данные,5,FALSE)</f>
        <v>#N/A</v>
      </c>
      <c r="J53" s="104" t="str">
        <f>IFERROR(VLOOKUP(D53,Исходные_данные,37,FALSE),"")</f>
        <v/>
      </c>
      <c r="K53" s="104" t="e">
        <f>VLOOKUP(D53,Исходные_данные,47,FALSE)</f>
        <v>#N/A</v>
      </c>
      <c r="L53" s="104" t="e">
        <f>VLOOKUP(D53,Исходные_данные,16,FALSE)</f>
        <v>#N/A</v>
      </c>
      <c r="M53" s="104" t="e">
        <f t="shared" si="3"/>
        <v>#N/A</v>
      </c>
      <c r="N53">
        <f t="shared" si="4"/>
        <v>0</v>
      </c>
      <c r="O53" s="13" t="e">
        <f t="shared" si="5"/>
        <v>#N/A</v>
      </c>
    </row>
    <row r="54" spans="2:15" x14ac:dyDescent="0.25">
      <c r="B54" s="13">
        <f>IFERROR(IF(N(VLOOKUP(D54,Исходные_данные,17,FALSE))=0,1,VLOOKUP(D54,Исходные_данные,17,FALSE)),1)</f>
        <v>1</v>
      </c>
      <c r="C54" s="104" t="e">
        <f t="shared" si="0"/>
        <v>#N/A</v>
      </c>
      <c r="D54" s="104" t="e">
        <f t="shared" si="1"/>
        <v>#N/A</v>
      </c>
      <c r="E54" s="104"/>
      <c r="F54" s="35"/>
      <c r="G54" s="104" t="e">
        <f t="shared" si="2"/>
        <v>#N/A</v>
      </c>
      <c r="H54" s="137" t="e" cm="1">
        <f t="array" ref="H54">_xlfn.IFS(OR(E54="",E54="Секция 1"),IF(F54="упр","",IF(F54=0,G54,IF(F54="1,2,3","L1,L2,L3","L"&amp;F54))),OR(E54="ИБП",E54="Секция 2"),IF(F54="упр","",IF(F54=0,G54&amp;CHAR(34),IF(F54="1,2,3","L1"&amp;CHAR(34)&amp;",L2"&amp;CHAR(34)&amp;",L3"&amp;CHAR(34),"L"&amp;F54&amp;CHAR(34)))),OR(E54="ДГУ",E54="Аварийный"),IF(F54="упр","",IF(F54=0,G54&amp;"'",IF(F54="1,2,3","L1',L2',L3'","L"&amp;F54&amp;"'"))))</f>
        <v>#N/A</v>
      </c>
      <c r="I54" s="35" t="e">
        <f>VLOOKUP(D54,Исходные_данные,5,FALSE)</f>
        <v>#N/A</v>
      </c>
      <c r="J54" s="104" t="str">
        <f>IFERROR(VLOOKUP(D54,Исходные_данные,37,FALSE),"")</f>
        <v/>
      </c>
      <c r="K54" s="104" t="e">
        <f>VLOOKUP(D54,Исходные_данные,47,FALSE)</f>
        <v>#N/A</v>
      </c>
      <c r="L54" s="104" t="e">
        <f>VLOOKUP(D54,Исходные_данные,16,FALSE)</f>
        <v>#N/A</v>
      </c>
      <c r="M54" s="104" t="e">
        <f t="shared" si="3"/>
        <v>#N/A</v>
      </c>
      <c r="N54">
        <f t="shared" si="4"/>
        <v>0</v>
      </c>
      <c r="O54" s="13" t="e">
        <f t="shared" si="5"/>
        <v>#N/A</v>
      </c>
    </row>
    <row r="55" spans="2:15" x14ac:dyDescent="0.25">
      <c r="B55" s="13">
        <f>IFERROR(IF(N(VLOOKUP(D55,Исходные_данные,17,FALSE))=0,1,VLOOKUP(D55,Исходные_данные,17,FALSE)),1)</f>
        <v>1</v>
      </c>
      <c r="C55" s="104" t="e">
        <f t="shared" si="0"/>
        <v>#N/A</v>
      </c>
      <c r="D55" s="104" t="e">
        <f t="shared" si="1"/>
        <v>#N/A</v>
      </c>
      <c r="E55" s="104"/>
      <c r="F55" s="35"/>
      <c r="G55" s="104" t="e">
        <f t="shared" si="2"/>
        <v>#N/A</v>
      </c>
      <c r="H55" s="137" t="e" cm="1">
        <f t="array" ref="H55">_xlfn.IFS(OR(E55="",E55="Секция 1"),IF(F55="упр","",IF(F55=0,G55,IF(F55="1,2,3","L1,L2,L3","L"&amp;F55))),OR(E55="ИБП",E55="Секция 2"),IF(F55="упр","",IF(F55=0,G55&amp;CHAR(34),IF(F55="1,2,3","L1"&amp;CHAR(34)&amp;",L2"&amp;CHAR(34)&amp;",L3"&amp;CHAR(34),"L"&amp;F55&amp;CHAR(34)))),OR(E55="ДГУ",E55="Аварийный"),IF(F55="упр","",IF(F55=0,G55&amp;"'",IF(F55="1,2,3","L1',L2',L3'","L"&amp;F55&amp;"'"))))</f>
        <v>#N/A</v>
      </c>
      <c r="I55" s="35" t="e">
        <f>VLOOKUP(D55,Исходные_данные,5,FALSE)</f>
        <v>#N/A</v>
      </c>
      <c r="J55" s="104" t="str">
        <f>IFERROR(VLOOKUP(D55,Исходные_данные,37,FALSE),"")</f>
        <v/>
      </c>
      <c r="K55" s="104" t="e">
        <f>VLOOKUP(D55,Исходные_данные,47,FALSE)</f>
        <v>#N/A</v>
      </c>
      <c r="L55" s="104" t="e">
        <f>VLOOKUP(D55,Исходные_данные,16,FALSE)</f>
        <v>#N/A</v>
      </c>
      <c r="M55" s="104" t="e">
        <f t="shared" si="3"/>
        <v>#N/A</v>
      </c>
      <c r="N55">
        <f t="shared" si="4"/>
        <v>0</v>
      </c>
      <c r="O55" s="13" t="e">
        <f t="shared" si="5"/>
        <v>#N/A</v>
      </c>
    </row>
    <row r="56" spans="2:15" x14ac:dyDescent="0.25">
      <c r="B56" s="13">
        <f>IFERROR(IF(N(VLOOKUP(D56,Исходные_данные,17,FALSE))=0,1,VLOOKUP(D56,Исходные_данные,17,FALSE)),1)</f>
        <v>1</v>
      </c>
      <c r="C56" s="104" t="e">
        <f t="shared" si="0"/>
        <v>#N/A</v>
      </c>
      <c r="D56" s="104" t="e">
        <f t="shared" si="1"/>
        <v>#N/A</v>
      </c>
      <c r="E56" s="104"/>
      <c r="F56" s="35"/>
      <c r="G56" s="104" t="e">
        <f t="shared" si="2"/>
        <v>#N/A</v>
      </c>
      <c r="H56" s="137" t="e" cm="1">
        <f t="array" ref="H56">_xlfn.IFS(OR(E56="",E56="Секция 1"),IF(F56="упр","",IF(F56=0,G56,IF(F56="1,2,3","L1,L2,L3","L"&amp;F56))),OR(E56="ИБП",E56="Секция 2"),IF(F56="упр","",IF(F56=0,G56&amp;CHAR(34),IF(F56="1,2,3","L1"&amp;CHAR(34)&amp;",L2"&amp;CHAR(34)&amp;",L3"&amp;CHAR(34),"L"&amp;F56&amp;CHAR(34)))),OR(E56="ДГУ",E56="Аварийный"),IF(F56="упр","",IF(F56=0,G56&amp;"'",IF(F56="1,2,3","L1',L2',L3'","L"&amp;F56&amp;"'"))))</f>
        <v>#N/A</v>
      </c>
      <c r="I56" s="35" t="e">
        <f>VLOOKUP(D56,Исходные_данные,5,FALSE)</f>
        <v>#N/A</v>
      </c>
      <c r="J56" s="104" t="str">
        <f>IFERROR(VLOOKUP(D56,Исходные_данные,37,FALSE),"")</f>
        <v/>
      </c>
      <c r="K56" s="104" t="e">
        <f>VLOOKUP(D56,Исходные_данные,47,FALSE)</f>
        <v>#N/A</v>
      </c>
      <c r="L56" s="104" t="e">
        <f>VLOOKUP(D56,Исходные_данные,16,FALSE)</f>
        <v>#N/A</v>
      </c>
      <c r="M56" s="104" t="e">
        <f t="shared" si="3"/>
        <v>#N/A</v>
      </c>
      <c r="N56">
        <f t="shared" si="4"/>
        <v>0</v>
      </c>
      <c r="O56" s="13" t="e">
        <f t="shared" si="5"/>
        <v>#N/A</v>
      </c>
    </row>
    <row r="57" spans="2:15" x14ac:dyDescent="0.25">
      <c r="B57" s="13">
        <f>IFERROR(IF(N(VLOOKUP(D57,Исходные_данные,17,FALSE))=0,1,VLOOKUP(D57,Исходные_данные,17,FALSE)),1)</f>
        <v>1</v>
      </c>
      <c r="C57" s="104" t="e">
        <f t="shared" si="0"/>
        <v>#N/A</v>
      </c>
      <c r="D57" s="104" t="e">
        <f t="shared" si="1"/>
        <v>#N/A</v>
      </c>
      <c r="E57" s="104"/>
      <c r="F57" s="35"/>
      <c r="G57" s="104" t="e">
        <f t="shared" si="2"/>
        <v>#N/A</v>
      </c>
      <c r="H57" s="137" t="e" cm="1">
        <f t="array" ref="H57">_xlfn.IFS(OR(E57="",E57="Секция 1"),IF(F57="упр","",IF(F57=0,G57,IF(F57="1,2,3","L1,L2,L3","L"&amp;F57))),OR(E57="ИБП",E57="Секция 2"),IF(F57="упр","",IF(F57=0,G57&amp;CHAR(34),IF(F57="1,2,3","L1"&amp;CHAR(34)&amp;",L2"&amp;CHAR(34)&amp;",L3"&amp;CHAR(34),"L"&amp;F57&amp;CHAR(34)))),OR(E57="ДГУ",E57="Аварийный"),IF(F57="упр","",IF(F57=0,G57&amp;"'",IF(F57="1,2,3","L1',L2',L3'","L"&amp;F57&amp;"'"))))</f>
        <v>#N/A</v>
      </c>
      <c r="I57" s="35" t="e">
        <f>VLOOKUP(D57,Исходные_данные,5,FALSE)</f>
        <v>#N/A</v>
      </c>
      <c r="J57" s="104" t="str">
        <f>IFERROR(VLOOKUP(D57,Исходные_данные,37,FALSE),"")</f>
        <v/>
      </c>
      <c r="K57" s="104" t="e">
        <f>VLOOKUP(D57,Исходные_данные,47,FALSE)</f>
        <v>#N/A</v>
      </c>
      <c r="L57" s="104" t="e">
        <f>VLOOKUP(D57,Исходные_данные,16,FALSE)</f>
        <v>#N/A</v>
      </c>
      <c r="M57" s="104" t="e">
        <f t="shared" si="3"/>
        <v>#N/A</v>
      </c>
      <c r="N57">
        <f t="shared" si="4"/>
        <v>0</v>
      </c>
      <c r="O57" s="13" t="e">
        <f t="shared" si="5"/>
        <v>#N/A</v>
      </c>
    </row>
    <row r="58" spans="2:15" x14ac:dyDescent="0.25">
      <c r="B58" s="13">
        <f>IFERROR(IF(N(VLOOKUP(D58,Исходные_данные,17,FALSE))=0,1,VLOOKUP(D58,Исходные_данные,17,FALSE)),1)</f>
        <v>1</v>
      </c>
      <c r="C58" s="104" t="e">
        <f t="shared" si="0"/>
        <v>#N/A</v>
      </c>
      <c r="D58" s="104" t="e">
        <f t="shared" si="1"/>
        <v>#N/A</v>
      </c>
      <c r="E58" s="104"/>
      <c r="F58" s="35"/>
      <c r="G58" s="104" t="e">
        <f t="shared" si="2"/>
        <v>#N/A</v>
      </c>
      <c r="H58" s="137" t="e" cm="1">
        <f t="array" ref="H58">_xlfn.IFS(OR(E58="",E58="Секция 1"),IF(F58="упр","",IF(F58=0,G58,IF(F58="1,2,3","L1,L2,L3","L"&amp;F58))),OR(E58="ИБП",E58="Секция 2"),IF(F58="упр","",IF(F58=0,G58&amp;CHAR(34),IF(F58="1,2,3","L1"&amp;CHAR(34)&amp;",L2"&amp;CHAR(34)&amp;",L3"&amp;CHAR(34),"L"&amp;F58&amp;CHAR(34)))),OR(E58="ДГУ",E58="Аварийный"),IF(F58="упр","",IF(F58=0,G58&amp;"'",IF(F58="1,2,3","L1',L2',L3'","L"&amp;F58&amp;"'"))))</f>
        <v>#N/A</v>
      </c>
      <c r="I58" s="35" t="e">
        <f>VLOOKUP(D58,Исходные_данные,5,FALSE)</f>
        <v>#N/A</v>
      </c>
      <c r="J58" s="104" t="str">
        <f>IFERROR(VLOOKUP(D58,Исходные_данные,37,FALSE),"")</f>
        <v/>
      </c>
      <c r="K58" s="104" t="e">
        <f>VLOOKUP(D58,Исходные_данные,47,FALSE)</f>
        <v>#N/A</v>
      </c>
      <c r="L58" s="104" t="e">
        <f>VLOOKUP(D58,Исходные_данные,16,FALSE)</f>
        <v>#N/A</v>
      </c>
      <c r="M58" s="104" t="e">
        <f t="shared" si="3"/>
        <v>#N/A</v>
      </c>
      <c r="N58">
        <f t="shared" si="4"/>
        <v>0</v>
      </c>
      <c r="O58" s="13" t="e">
        <f t="shared" si="5"/>
        <v>#N/A</v>
      </c>
    </row>
    <row r="59" spans="2:15" x14ac:dyDescent="0.25">
      <c r="B59" s="13">
        <f>IFERROR(IF(N(VLOOKUP(D59,Исходные_данные,17,FALSE))=0,1,VLOOKUP(D59,Исходные_данные,17,FALSE)),1)</f>
        <v>1</v>
      </c>
      <c r="C59" s="104" t="e">
        <f t="shared" si="0"/>
        <v>#N/A</v>
      </c>
      <c r="D59" s="104" t="e">
        <f t="shared" si="1"/>
        <v>#N/A</v>
      </c>
      <c r="E59" s="104"/>
      <c r="F59" s="35"/>
      <c r="G59" s="104" t="e">
        <f t="shared" si="2"/>
        <v>#N/A</v>
      </c>
      <c r="H59" s="137" t="e" cm="1">
        <f t="array" ref="H59">_xlfn.IFS(OR(E59="",E59="Секция 1"),IF(F59="упр","",IF(F59=0,G59,IF(F59="1,2,3","L1,L2,L3","L"&amp;F59))),OR(E59="ИБП",E59="Секция 2"),IF(F59="упр","",IF(F59=0,G59&amp;CHAR(34),IF(F59="1,2,3","L1"&amp;CHAR(34)&amp;",L2"&amp;CHAR(34)&amp;",L3"&amp;CHAR(34),"L"&amp;F59&amp;CHAR(34)))),OR(E59="ДГУ",E59="Аварийный"),IF(F59="упр","",IF(F59=0,G59&amp;"'",IF(F59="1,2,3","L1',L2',L3'","L"&amp;F59&amp;"'"))))</f>
        <v>#N/A</v>
      </c>
      <c r="I59" s="35" t="e">
        <f>VLOOKUP(D59,Исходные_данные,5,FALSE)</f>
        <v>#N/A</v>
      </c>
      <c r="J59" s="104" t="str">
        <f>IFERROR(VLOOKUP(D59,Исходные_данные,37,FALSE),"")</f>
        <v/>
      </c>
      <c r="K59" s="104" t="e">
        <f>VLOOKUP(D59,Исходные_данные,47,FALSE)</f>
        <v>#N/A</v>
      </c>
      <c r="L59" s="104" t="e">
        <f>VLOOKUP(D59,Исходные_данные,16,FALSE)</f>
        <v>#N/A</v>
      </c>
      <c r="M59" s="104" t="e">
        <f t="shared" si="3"/>
        <v>#N/A</v>
      </c>
      <c r="N59">
        <f t="shared" si="4"/>
        <v>0</v>
      </c>
      <c r="O59" s="13" t="e">
        <f t="shared" si="5"/>
        <v>#N/A</v>
      </c>
    </row>
    <row r="60" spans="2:15" x14ac:dyDescent="0.25">
      <c r="B60" s="13">
        <f>IFERROR(IF(N(VLOOKUP(D60,Исходные_данные,17,FALSE))=0,1,VLOOKUP(D60,Исходные_данные,17,FALSE)),1)</f>
        <v>1</v>
      </c>
      <c r="C60" s="104" t="e">
        <f t="shared" si="0"/>
        <v>#N/A</v>
      </c>
      <c r="D60" s="104" t="e">
        <f t="shared" si="1"/>
        <v>#N/A</v>
      </c>
      <c r="E60" s="104"/>
      <c r="F60" s="35"/>
      <c r="G60" s="104" t="e">
        <f t="shared" si="2"/>
        <v>#N/A</v>
      </c>
      <c r="H60" s="137" t="e" cm="1">
        <f t="array" ref="H60">_xlfn.IFS(OR(E60="",E60="Секция 1"),IF(F60="упр","",IF(F60=0,G60,IF(F60="1,2,3","L1,L2,L3","L"&amp;F60))),OR(E60="ИБП",E60="Секция 2"),IF(F60="упр","",IF(F60=0,G60&amp;CHAR(34),IF(F60="1,2,3","L1"&amp;CHAR(34)&amp;",L2"&amp;CHAR(34)&amp;",L3"&amp;CHAR(34),"L"&amp;F60&amp;CHAR(34)))),OR(E60="ДГУ",E60="Аварийный"),IF(F60="упр","",IF(F60=0,G60&amp;"'",IF(F60="1,2,3","L1',L2',L3'","L"&amp;F60&amp;"'"))))</f>
        <v>#N/A</v>
      </c>
      <c r="I60" s="35" t="e">
        <f>VLOOKUP(D60,Исходные_данные,5,FALSE)</f>
        <v>#N/A</v>
      </c>
      <c r="J60" s="104" t="str">
        <f>IFERROR(VLOOKUP(D60,Исходные_данные,37,FALSE),"")</f>
        <v/>
      </c>
      <c r="K60" s="104" t="e">
        <f>VLOOKUP(D60,Исходные_данные,47,FALSE)</f>
        <v>#N/A</v>
      </c>
      <c r="L60" s="104" t="e">
        <f>VLOOKUP(D60,Исходные_данные,16,FALSE)</f>
        <v>#N/A</v>
      </c>
      <c r="M60" s="104" t="e">
        <f t="shared" si="3"/>
        <v>#N/A</v>
      </c>
      <c r="N60">
        <f t="shared" si="4"/>
        <v>0</v>
      </c>
      <c r="O60" s="13" t="e">
        <f t="shared" si="5"/>
        <v>#N/A</v>
      </c>
    </row>
    <row r="61" spans="2:15" x14ac:dyDescent="0.25">
      <c r="B61" s="13">
        <f>IFERROR(IF(N(VLOOKUP(D61,Исходные_данные,17,FALSE))=0,1,VLOOKUP(D61,Исходные_данные,17,FALSE)),1)</f>
        <v>1</v>
      </c>
      <c r="C61" s="104" t="e">
        <f t="shared" si="0"/>
        <v>#N/A</v>
      </c>
      <c r="D61" s="104" t="e">
        <f t="shared" si="1"/>
        <v>#N/A</v>
      </c>
      <c r="E61" s="104"/>
      <c r="F61" s="35"/>
      <c r="G61" s="104" t="e">
        <f t="shared" si="2"/>
        <v>#N/A</v>
      </c>
      <c r="H61" s="137" t="e" cm="1">
        <f t="array" ref="H61">_xlfn.IFS(OR(E61="",E61="Секция 1"),IF(F61="упр","",IF(F61=0,G61,IF(F61="1,2,3","L1,L2,L3","L"&amp;F61))),OR(E61="ИБП",E61="Секция 2"),IF(F61="упр","",IF(F61=0,G61&amp;CHAR(34),IF(F61="1,2,3","L1"&amp;CHAR(34)&amp;",L2"&amp;CHAR(34)&amp;",L3"&amp;CHAR(34),"L"&amp;F61&amp;CHAR(34)))),OR(E61="ДГУ",E61="Аварийный"),IF(F61="упр","",IF(F61=0,G61&amp;"'",IF(F61="1,2,3","L1',L2',L3'","L"&amp;F61&amp;"'"))))</f>
        <v>#N/A</v>
      </c>
      <c r="I61" s="35" t="e">
        <f>VLOOKUP(D61,Исходные_данные,5,FALSE)</f>
        <v>#N/A</v>
      </c>
      <c r="J61" s="104" t="str">
        <f>IFERROR(VLOOKUP(D61,Исходные_данные,37,FALSE),"")</f>
        <v/>
      </c>
      <c r="K61" s="104" t="e">
        <f>VLOOKUP(D61,Исходные_данные,47,FALSE)</f>
        <v>#N/A</v>
      </c>
      <c r="L61" s="104" t="e">
        <f>VLOOKUP(D61,Исходные_данные,16,FALSE)</f>
        <v>#N/A</v>
      </c>
      <c r="M61" s="104" t="e">
        <f t="shared" si="3"/>
        <v>#N/A</v>
      </c>
      <c r="N61">
        <f t="shared" si="4"/>
        <v>0</v>
      </c>
      <c r="O61" s="13" t="e">
        <f t="shared" si="5"/>
        <v>#N/A</v>
      </c>
    </row>
    <row r="62" spans="2:15" x14ac:dyDescent="0.25">
      <c r="B62" s="13">
        <f>IFERROR(IF(N(VLOOKUP(D62,Исходные_данные,17,FALSE))=0,1,VLOOKUP(D62,Исходные_данные,17,FALSE)),1)</f>
        <v>1</v>
      </c>
      <c r="C62" s="104" t="e">
        <f t="shared" si="0"/>
        <v>#N/A</v>
      </c>
      <c r="D62" s="104" t="e">
        <f t="shared" si="1"/>
        <v>#N/A</v>
      </c>
      <c r="E62" s="104"/>
      <c r="F62" s="35"/>
      <c r="G62" s="104" t="e">
        <f t="shared" si="2"/>
        <v>#N/A</v>
      </c>
      <c r="H62" s="137" t="e" cm="1">
        <f t="array" ref="H62">_xlfn.IFS(OR(E62="",E62="Секция 1"),IF(F62="упр","",IF(F62=0,G62,IF(F62="1,2,3","L1,L2,L3","L"&amp;F62))),OR(E62="ИБП",E62="Секция 2"),IF(F62="упр","",IF(F62=0,G62&amp;CHAR(34),IF(F62="1,2,3","L1"&amp;CHAR(34)&amp;",L2"&amp;CHAR(34)&amp;",L3"&amp;CHAR(34),"L"&amp;F62&amp;CHAR(34)))),OR(E62="ДГУ",E62="Аварийный"),IF(F62="упр","",IF(F62=0,G62&amp;"'",IF(F62="1,2,3","L1',L2',L3'","L"&amp;F62&amp;"'"))))</f>
        <v>#N/A</v>
      </c>
      <c r="I62" s="35" t="e">
        <f>VLOOKUP(D62,Исходные_данные,5,FALSE)</f>
        <v>#N/A</v>
      </c>
      <c r="J62" s="104" t="str">
        <f>IFERROR(VLOOKUP(D62,Исходные_данные,37,FALSE),"")</f>
        <v/>
      </c>
      <c r="K62" s="104" t="e">
        <f>VLOOKUP(D62,Исходные_данные,47,FALSE)</f>
        <v>#N/A</v>
      </c>
      <c r="L62" s="104" t="e">
        <f>VLOOKUP(D62,Исходные_данные,16,FALSE)</f>
        <v>#N/A</v>
      </c>
      <c r="M62" s="104" t="e">
        <f t="shared" si="3"/>
        <v>#N/A</v>
      </c>
      <c r="N62">
        <f t="shared" si="4"/>
        <v>0</v>
      </c>
      <c r="O62" s="13" t="e">
        <f t="shared" si="5"/>
        <v>#N/A</v>
      </c>
    </row>
    <row r="63" spans="2:15" x14ac:dyDescent="0.25">
      <c r="B63" s="13">
        <f>IFERROR(IF(N(VLOOKUP(D63,Исходные_данные,17,FALSE))=0,1,VLOOKUP(D63,Исходные_данные,17,FALSE)),1)</f>
        <v>1</v>
      </c>
      <c r="C63" s="104" t="e">
        <f t="shared" si="0"/>
        <v>#N/A</v>
      </c>
      <c r="D63" s="104" t="e">
        <f t="shared" si="1"/>
        <v>#N/A</v>
      </c>
      <c r="E63" s="104"/>
      <c r="F63" s="35"/>
      <c r="G63" s="104" t="e">
        <f t="shared" si="2"/>
        <v>#N/A</v>
      </c>
      <c r="H63" s="137" t="e" cm="1">
        <f t="array" ref="H63">_xlfn.IFS(OR(E63="",E63="Секция 1"),IF(F63="упр","",IF(F63=0,G63,IF(F63="1,2,3","L1,L2,L3","L"&amp;F63))),OR(E63="ИБП",E63="Секция 2"),IF(F63="упр","",IF(F63=0,G63&amp;CHAR(34),IF(F63="1,2,3","L1"&amp;CHAR(34)&amp;",L2"&amp;CHAR(34)&amp;",L3"&amp;CHAR(34),"L"&amp;F63&amp;CHAR(34)))),OR(E63="ДГУ",E63="Аварийный"),IF(F63="упр","",IF(F63=0,G63&amp;"'",IF(F63="1,2,3","L1',L2',L3'","L"&amp;F63&amp;"'"))))</f>
        <v>#N/A</v>
      </c>
      <c r="I63" s="35" t="e">
        <f>VLOOKUP(D63,Исходные_данные,5,FALSE)</f>
        <v>#N/A</v>
      </c>
      <c r="J63" s="104" t="str">
        <f>IFERROR(VLOOKUP(D63,Исходные_данные,37,FALSE),"")</f>
        <v/>
      </c>
      <c r="K63" s="104" t="e">
        <f>VLOOKUP(D63,Исходные_данные,47,FALSE)</f>
        <v>#N/A</v>
      </c>
      <c r="L63" s="104" t="e">
        <f>VLOOKUP(D63,Исходные_данные,16,FALSE)</f>
        <v>#N/A</v>
      </c>
      <c r="M63" s="104" t="e">
        <f t="shared" si="3"/>
        <v>#N/A</v>
      </c>
      <c r="N63">
        <f t="shared" si="4"/>
        <v>0</v>
      </c>
      <c r="O63" s="13" t="e">
        <f t="shared" si="5"/>
        <v>#N/A</v>
      </c>
    </row>
    <row r="64" spans="2:15" x14ac:dyDescent="0.25">
      <c r="B64" s="13">
        <f>IFERROR(IF(N(VLOOKUP(D64,Исходные_данные,17,FALSE))=0,1,VLOOKUP(D64,Исходные_данные,17,FALSE)),1)</f>
        <v>1</v>
      </c>
      <c r="C64" s="104" t="e">
        <f t="shared" si="0"/>
        <v>#N/A</v>
      </c>
      <c r="D64" s="104" t="e">
        <f t="shared" si="1"/>
        <v>#N/A</v>
      </c>
      <c r="E64" s="104"/>
      <c r="F64" s="35"/>
      <c r="G64" s="104" t="e">
        <f t="shared" si="2"/>
        <v>#N/A</v>
      </c>
      <c r="H64" s="137" t="e" cm="1">
        <f t="array" ref="H64">_xlfn.IFS(OR(E64="",E64="Секция 1"),IF(F64="упр","",IF(F64=0,G64,IF(F64="1,2,3","L1,L2,L3","L"&amp;F64))),OR(E64="ИБП",E64="Секция 2"),IF(F64="упр","",IF(F64=0,G64&amp;CHAR(34),IF(F64="1,2,3","L1"&amp;CHAR(34)&amp;",L2"&amp;CHAR(34)&amp;",L3"&amp;CHAR(34),"L"&amp;F64&amp;CHAR(34)))),OR(E64="ДГУ",E64="Аварийный"),IF(F64="упр","",IF(F64=0,G64&amp;"'",IF(F64="1,2,3","L1',L2',L3'","L"&amp;F64&amp;"'"))))</f>
        <v>#N/A</v>
      </c>
      <c r="I64" s="35" t="e">
        <f>VLOOKUP(D64,Исходные_данные,5,FALSE)</f>
        <v>#N/A</v>
      </c>
      <c r="J64" s="104" t="str">
        <f>IFERROR(VLOOKUP(D64,Исходные_данные,37,FALSE),"")</f>
        <v/>
      </c>
      <c r="K64" s="104" t="e">
        <f>VLOOKUP(D64,Исходные_данные,47,FALSE)</f>
        <v>#N/A</v>
      </c>
      <c r="L64" s="104" t="e">
        <f>VLOOKUP(D64,Исходные_данные,16,FALSE)</f>
        <v>#N/A</v>
      </c>
      <c r="M64" s="104" t="e">
        <f t="shared" si="3"/>
        <v>#N/A</v>
      </c>
      <c r="N64">
        <f t="shared" si="4"/>
        <v>0</v>
      </c>
      <c r="O64" s="13" t="e">
        <f t="shared" si="5"/>
        <v>#N/A</v>
      </c>
    </row>
    <row r="65" spans="2:15" x14ac:dyDescent="0.25">
      <c r="B65" s="13">
        <f>IFERROR(IF(N(VLOOKUP(D65,Исходные_данные,17,FALSE))=0,1,VLOOKUP(D65,Исходные_данные,17,FALSE)),1)</f>
        <v>1</v>
      </c>
      <c r="C65" s="104" t="e">
        <f t="shared" si="0"/>
        <v>#N/A</v>
      </c>
      <c r="D65" s="104" t="e">
        <f t="shared" si="1"/>
        <v>#N/A</v>
      </c>
      <c r="E65" s="104"/>
      <c r="F65" s="35"/>
      <c r="G65" s="104" t="e">
        <f t="shared" si="2"/>
        <v>#N/A</v>
      </c>
      <c r="H65" s="137" t="e" cm="1">
        <f t="array" ref="H65">_xlfn.IFS(OR(E65="",E65="Секция 1"),IF(F65="упр","",IF(F65=0,G65,IF(F65="1,2,3","L1,L2,L3","L"&amp;F65))),OR(E65="ИБП",E65="Секция 2"),IF(F65="упр","",IF(F65=0,G65&amp;CHAR(34),IF(F65="1,2,3","L1"&amp;CHAR(34)&amp;",L2"&amp;CHAR(34)&amp;",L3"&amp;CHAR(34),"L"&amp;F65&amp;CHAR(34)))),OR(E65="ДГУ",E65="Аварийный"),IF(F65="упр","",IF(F65=0,G65&amp;"'",IF(F65="1,2,3","L1',L2',L3'","L"&amp;F65&amp;"'"))))</f>
        <v>#N/A</v>
      </c>
      <c r="I65" s="35" t="e">
        <f>VLOOKUP(D65,Исходные_данные,5,FALSE)</f>
        <v>#N/A</v>
      </c>
      <c r="J65" s="104" t="str">
        <f>IFERROR(VLOOKUP(D65,Исходные_данные,37,FALSE),"")</f>
        <v/>
      </c>
      <c r="K65" s="104" t="e">
        <f>VLOOKUP(D65,Исходные_данные,47,FALSE)</f>
        <v>#N/A</v>
      </c>
      <c r="L65" s="104" t="e">
        <f>VLOOKUP(D65,Исходные_данные,16,FALSE)</f>
        <v>#N/A</v>
      </c>
      <c r="M65" s="104" t="e">
        <f t="shared" si="3"/>
        <v>#N/A</v>
      </c>
      <c r="N65">
        <f t="shared" si="4"/>
        <v>0</v>
      </c>
      <c r="O65" s="13" t="e">
        <f t="shared" si="5"/>
        <v>#N/A</v>
      </c>
    </row>
    <row r="66" spans="2:15" x14ac:dyDescent="0.25">
      <c r="B66" s="13">
        <f>IFERROR(IF(N(VLOOKUP(D66,Исходные_данные,17,FALSE))=0,1,VLOOKUP(D66,Исходные_данные,17,FALSE)),1)</f>
        <v>1</v>
      </c>
      <c r="C66" s="104" t="e">
        <f t="shared" si="0"/>
        <v>#N/A</v>
      </c>
      <c r="D66" s="104" t="e">
        <f t="shared" si="1"/>
        <v>#N/A</v>
      </c>
      <c r="E66" s="104"/>
      <c r="F66" s="35"/>
      <c r="G66" s="104" t="e">
        <f t="shared" si="2"/>
        <v>#N/A</v>
      </c>
      <c r="H66" s="137" t="e" cm="1">
        <f t="array" ref="H66">_xlfn.IFS(OR(E66="",E66="Секция 1"),IF(F66="упр","",IF(F66=0,G66,IF(F66="1,2,3","L1,L2,L3","L"&amp;F66))),OR(E66="ИБП",E66="Секция 2"),IF(F66="упр","",IF(F66=0,G66&amp;CHAR(34),IF(F66="1,2,3","L1"&amp;CHAR(34)&amp;",L2"&amp;CHAR(34)&amp;",L3"&amp;CHAR(34),"L"&amp;F66&amp;CHAR(34)))),OR(E66="ДГУ",E66="Аварийный"),IF(F66="упр","",IF(F66=0,G66&amp;"'",IF(F66="1,2,3","L1',L2',L3'","L"&amp;F66&amp;"'"))))</f>
        <v>#N/A</v>
      </c>
      <c r="I66" s="35" t="e">
        <f>VLOOKUP(D66,Исходные_данные,5,FALSE)</f>
        <v>#N/A</v>
      </c>
      <c r="J66" s="104" t="str">
        <f>IFERROR(VLOOKUP(D66,Исходные_данные,37,FALSE),"")</f>
        <v/>
      </c>
      <c r="K66" s="104" t="e">
        <f>VLOOKUP(D66,Исходные_данные,47,FALSE)</f>
        <v>#N/A</v>
      </c>
      <c r="L66" s="104" t="e">
        <f>VLOOKUP(D66,Исходные_данные,16,FALSE)</f>
        <v>#N/A</v>
      </c>
      <c r="M66" s="104" t="e">
        <f t="shared" si="3"/>
        <v>#N/A</v>
      </c>
      <c r="N66">
        <f t="shared" si="4"/>
        <v>0</v>
      </c>
      <c r="O66" s="13" t="e">
        <f t="shared" si="5"/>
        <v>#N/A</v>
      </c>
    </row>
    <row r="67" spans="2:15" x14ac:dyDescent="0.25">
      <c r="B67" s="13">
        <f>IFERROR(IF(N(VLOOKUP(D67,Исходные_данные,17,FALSE))=0,1,VLOOKUP(D67,Исходные_данные,17,FALSE)),1)</f>
        <v>1</v>
      </c>
      <c r="C67" s="104" t="e">
        <f t="shared" ref="C67:C130" si="6">VLOOKUP(ROW(65:65),Разбивка_нумерация_5,2,FALSE)</f>
        <v>#N/A</v>
      </c>
      <c r="D67" s="104" t="e">
        <f t="shared" ref="D67:D130" si="7">VLOOKUP(ROW(65:65),Разбивка_нумерация_5,4,FALSE)</f>
        <v>#N/A</v>
      </c>
      <c r="E67" s="104"/>
      <c r="F67" s="35"/>
      <c r="G67" s="104" t="e">
        <f t="shared" ref="G67:G130" si="8">VLOOKUP(ROW(65:65),Разбивка_нумерация_5,16,FALSE)</f>
        <v>#N/A</v>
      </c>
      <c r="H67" s="137" t="e" cm="1">
        <f t="array" ref="H67">_xlfn.IFS(OR(E67="",E67="Секция 1"),IF(F67="упр","",IF(F67=0,G67,IF(F67="1,2,3","L1,L2,L3","L"&amp;F67))),OR(E67="ИБП",E67="Секция 2"),IF(F67="упр","",IF(F67=0,G67&amp;CHAR(34),IF(F67="1,2,3","L1"&amp;CHAR(34)&amp;",L2"&amp;CHAR(34)&amp;",L3"&amp;CHAR(34),"L"&amp;F67&amp;CHAR(34)))),OR(E67="ДГУ",E67="Аварийный"),IF(F67="упр","",IF(F67=0,G67&amp;"'",IF(F67="1,2,3","L1',L2',L3'","L"&amp;F67&amp;"'"))))</f>
        <v>#N/A</v>
      </c>
      <c r="I67" s="35" t="e">
        <f>VLOOKUP(D67,Исходные_данные,5,FALSE)</f>
        <v>#N/A</v>
      </c>
      <c r="J67" s="104" t="str">
        <f>IFERROR(VLOOKUP(D67,Исходные_данные,37,FALSE),"")</f>
        <v/>
      </c>
      <c r="K67" s="104" t="e">
        <f>VLOOKUP(D67,Исходные_данные,47,FALSE)</f>
        <v>#N/A</v>
      </c>
      <c r="L67" s="104" t="e">
        <f>VLOOKUP(D67,Исходные_данные,16,FALSE)</f>
        <v>#N/A</v>
      </c>
      <c r="M67" s="104" t="e">
        <f t="shared" ref="M67:M130" si="9">I67*L67</f>
        <v>#N/A</v>
      </c>
      <c r="N67">
        <f t="shared" ref="N67:N130" si="10">IF(ISBLANK(F67),N66,F67)</f>
        <v>0</v>
      </c>
      <c r="O67" s="13" t="e">
        <f t="shared" ref="O67:O130" si="11">C67&amp;H67</f>
        <v>#N/A</v>
      </c>
    </row>
    <row r="68" spans="2:15" x14ac:dyDescent="0.25">
      <c r="B68" s="13">
        <f>IFERROR(IF(N(VLOOKUP(D68,Исходные_данные,17,FALSE))=0,1,VLOOKUP(D68,Исходные_данные,17,FALSE)),1)</f>
        <v>1</v>
      </c>
      <c r="C68" s="104" t="e">
        <f t="shared" si="6"/>
        <v>#N/A</v>
      </c>
      <c r="D68" s="104" t="e">
        <f t="shared" si="7"/>
        <v>#N/A</v>
      </c>
      <c r="E68" s="104"/>
      <c r="F68" s="35"/>
      <c r="G68" s="104" t="e">
        <f t="shared" si="8"/>
        <v>#N/A</v>
      </c>
      <c r="H68" s="137" t="e" cm="1">
        <f t="array" ref="H68">_xlfn.IFS(OR(E68="",E68="Секция 1"),IF(F68="упр","",IF(F68=0,G68,IF(F68="1,2,3","L1,L2,L3","L"&amp;F68))),OR(E68="ИБП",E68="Секция 2"),IF(F68="упр","",IF(F68=0,G68&amp;CHAR(34),IF(F68="1,2,3","L1"&amp;CHAR(34)&amp;",L2"&amp;CHAR(34)&amp;",L3"&amp;CHAR(34),"L"&amp;F68&amp;CHAR(34)))),OR(E68="ДГУ",E68="Аварийный"),IF(F68="упр","",IF(F68=0,G68&amp;"'",IF(F68="1,2,3","L1',L2',L3'","L"&amp;F68&amp;"'"))))</f>
        <v>#N/A</v>
      </c>
      <c r="I68" s="35" t="e">
        <f>VLOOKUP(D68,Исходные_данные,5,FALSE)</f>
        <v>#N/A</v>
      </c>
      <c r="J68" s="104" t="str">
        <f>IFERROR(VLOOKUP(D68,Исходные_данные,37,FALSE),"")</f>
        <v/>
      </c>
      <c r="K68" s="104" t="e">
        <f>VLOOKUP(D68,Исходные_данные,47,FALSE)</f>
        <v>#N/A</v>
      </c>
      <c r="L68" s="104" t="e">
        <f>VLOOKUP(D68,Исходные_данные,16,FALSE)</f>
        <v>#N/A</v>
      </c>
      <c r="M68" s="104" t="e">
        <f t="shared" si="9"/>
        <v>#N/A</v>
      </c>
      <c r="N68">
        <f t="shared" si="10"/>
        <v>0</v>
      </c>
      <c r="O68" s="13" t="e">
        <f t="shared" si="11"/>
        <v>#N/A</v>
      </c>
    </row>
    <row r="69" spans="2:15" x14ac:dyDescent="0.25">
      <c r="B69" s="13">
        <f>IFERROR(IF(N(VLOOKUP(D69,Исходные_данные,17,FALSE))=0,1,VLOOKUP(D69,Исходные_данные,17,FALSE)),1)</f>
        <v>1</v>
      </c>
      <c r="C69" s="104" t="e">
        <f t="shared" si="6"/>
        <v>#N/A</v>
      </c>
      <c r="D69" s="104" t="e">
        <f t="shared" si="7"/>
        <v>#N/A</v>
      </c>
      <c r="E69" s="104"/>
      <c r="F69" s="35"/>
      <c r="G69" s="104" t="e">
        <f t="shared" si="8"/>
        <v>#N/A</v>
      </c>
      <c r="H69" s="137" t="e" cm="1">
        <f t="array" ref="H69">_xlfn.IFS(OR(E69="",E69="Секция 1"),IF(F69="упр","",IF(F69=0,G69,IF(F69="1,2,3","L1,L2,L3","L"&amp;F69))),OR(E69="ИБП",E69="Секция 2"),IF(F69="упр","",IF(F69=0,G69&amp;CHAR(34),IF(F69="1,2,3","L1"&amp;CHAR(34)&amp;",L2"&amp;CHAR(34)&amp;",L3"&amp;CHAR(34),"L"&amp;F69&amp;CHAR(34)))),OR(E69="ДГУ",E69="Аварийный"),IF(F69="упр","",IF(F69=0,G69&amp;"'",IF(F69="1,2,3","L1',L2',L3'","L"&amp;F69&amp;"'"))))</f>
        <v>#N/A</v>
      </c>
      <c r="I69" s="35" t="e">
        <f>VLOOKUP(D69,Исходные_данные,5,FALSE)</f>
        <v>#N/A</v>
      </c>
      <c r="J69" s="104" t="str">
        <f>IFERROR(VLOOKUP(D69,Исходные_данные,37,FALSE),"")</f>
        <v/>
      </c>
      <c r="K69" s="104" t="e">
        <f>VLOOKUP(D69,Исходные_данные,47,FALSE)</f>
        <v>#N/A</v>
      </c>
      <c r="L69" s="104" t="e">
        <f>VLOOKUP(D69,Исходные_данные,16,FALSE)</f>
        <v>#N/A</v>
      </c>
      <c r="M69" s="104" t="e">
        <f t="shared" si="9"/>
        <v>#N/A</v>
      </c>
      <c r="N69">
        <f t="shared" si="10"/>
        <v>0</v>
      </c>
      <c r="O69" s="13" t="e">
        <f t="shared" si="11"/>
        <v>#N/A</v>
      </c>
    </row>
    <row r="70" spans="2:15" x14ac:dyDescent="0.25">
      <c r="B70" s="13">
        <f>IFERROR(IF(N(VLOOKUP(D70,Исходные_данные,17,FALSE))=0,1,VLOOKUP(D70,Исходные_данные,17,FALSE)),1)</f>
        <v>1</v>
      </c>
      <c r="C70" s="104" t="e">
        <f t="shared" si="6"/>
        <v>#N/A</v>
      </c>
      <c r="D70" s="104" t="e">
        <f t="shared" si="7"/>
        <v>#N/A</v>
      </c>
      <c r="E70" s="104"/>
      <c r="F70" s="35"/>
      <c r="G70" s="104" t="e">
        <f t="shared" si="8"/>
        <v>#N/A</v>
      </c>
      <c r="H70" s="137" t="e" cm="1">
        <f t="array" ref="H70">_xlfn.IFS(OR(E70="",E70="Секция 1"),IF(F70="упр","",IF(F70=0,G70,IF(F70="1,2,3","L1,L2,L3","L"&amp;F70))),OR(E70="ИБП",E70="Секция 2"),IF(F70="упр","",IF(F70=0,G70&amp;CHAR(34),IF(F70="1,2,3","L1"&amp;CHAR(34)&amp;",L2"&amp;CHAR(34)&amp;",L3"&amp;CHAR(34),"L"&amp;F70&amp;CHAR(34)))),OR(E70="ДГУ",E70="Аварийный"),IF(F70="упр","",IF(F70=0,G70&amp;"'",IF(F70="1,2,3","L1',L2',L3'","L"&amp;F70&amp;"'"))))</f>
        <v>#N/A</v>
      </c>
      <c r="I70" s="35" t="e">
        <f>VLOOKUP(D70,Исходные_данные,5,FALSE)</f>
        <v>#N/A</v>
      </c>
      <c r="J70" s="104" t="str">
        <f>IFERROR(VLOOKUP(D70,Исходные_данные,37,FALSE),"")</f>
        <v/>
      </c>
      <c r="K70" s="104" t="e">
        <f>VLOOKUP(D70,Исходные_данные,47,FALSE)</f>
        <v>#N/A</v>
      </c>
      <c r="L70" s="104" t="e">
        <f>VLOOKUP(D70,Исходные_данные,16,FALSE)</f>
        <v>#N/A</v>
      </c>
      <c r="M70" s="104" t="e">
        <f t="shared" si="9"/>
        <v>#N/A</v>
      </c>
      <c r="N70">
        <f t="shared" si="10"/>
        <v>0</v>
      </c>
      <c r="O70" s="13" t="e">
        <f t="shared" si="11"/>
        <v>#N/A</v>
      </c>
    </row>
    <row r="71" spans="2:15" x14ac:dyDescent="0.25">
      <c r="B71" s="13">
        <f>IFERROR(IF(N(VLOOKUP(D71,Исходные_данные,17,FALSE))=0,1,VLOOKUP(D71,Исходные_данные,17,FALSE)),1)</f>
        <v>1</v>
      </c>
      <c r="C71" s="104" t="e">
        <f t="shared" si="6"/>
        <v>#N/A</v>
      </c>
      <c r="D71" s="104" t="e">
        <f t="shared" si="7"/>
        <v>#N/A</v>
      </c>
      <c r="E71" s="104"/>
      <c r="F71" s="35"/>
      <c r="G71" s="104" t="e">
        <f t="shared" si="8"/>
        <v>#N/A</v>
      </c>
      <c r="H71" s="137" t="e" cm="1">
        <f t="array" ref="H71">_xlfn.IFS(OR(E71="",E71="Секция 1"),IF(F71="упр","",IF(F71=0,G71,IF(F71="1,2,3","L1,L2,L3","L"&amp;F71))),OR(E71="ИБП",E71="Секция 2"),IF(F71="упр","",IF(F71=0,G71&amp;CHAR(34),IF(F71="1,2,3","L1"&amp;CHAR(34)&amp;",L2"&amp;CHAR(34)&amp;",L3"&amp;CHAR(34),"L"&amp;F71&amp;CHAR(34)))),OR(E71="ДГУ",E71="Аварийный"),IF(F71="упр","",IF(F71=0,G71&amp;"'",IF(F71="1,2,3","L1',L2',L3'","L"&amp;F71&amp;"'"))))</f>
        <v>#N/A</v>
      </c>
      <c r="I71" s="35" t="e">
        <f>VLOOKUP(D71,Исходные_данные,5,FALSE)</f>
        <v>#N/A</v>
      </c>
      <c r="J71" s="104" t="str">
        <f>IFERROR(VLOOKUP(D71,Исходные_данные,37,FALSE),"")</f>
        <v/>
      </c>
      <c r="K71" s="104" t="e">
        <f>VLOOKUP(D71,Исходные_данные,47,FALSE)</f>
        <v>#N/A</v>
      </c>
      <c r="L71" s="104" t="e">
        <f>VLOOKUP(D71,Исходные_данные,16,FALSE)</f>
        <v>#N/A</v>
      </c>
      <c r="M71" s="104" t="e">
        <f t="shared" si="9"/>
        <v>#N/A</v>
      </c>
      <c r="N71">
        <f t="shared" si="10"/>
        <v>0</v>
      </c>
      <c r="O71" s="13" t="e">
        <f t="shared" si="11"/>
        <v>#N/A</v>
      </c>
    </row>
    <row r="72" spans="2:15" x14ac:dyDescent="0.25">
      <c r="B72" s="13">
        <f>IFERROR(IF(N(VLOOKUP(D72,Исходные_данные,17,FALSE))=0,1,VLOOKUP(D72,Исходные_данные,17,FALSE)),1)</f>
        <v>1</v>
      </c>
      <c r="C72" s="104" t="e">
        <f t="shared" si="6"/>
        <v>#N/A</v>
      </c>
      <c r="D72" s="104" t="e">
        <f t="shared" si="7"/>
        <v>#N/A</v>
      </c>
      <c r="E72" s="104"/>
      <c r="F72" s="35"/>
      <c r="G72" s="104" t="e">
        <f t="shared" si="8"/>
        <v>#N/A</v>
      </c>
      <c r="H72" s="137" t="e" cm="1">
        <f t="array" ref="H72">_xlfn.IFS(OR(E72="",E72="Секция 1"),IF(F72="упр","",IF(F72=0,G72,IF(F72="1,2,3","L1,L2,L3","L"&amp;F72))),OR(E72="ИБП",E72="Секция 2"),IF(F72="упр","",IF(F72=0,G72&amp;CHAR(34),IF(F72="1,2,3","L1"&amp;CHAR(34)&amp;",L2"&amp;CHAR(34)&amp;",L3"&amp;CHAR(34),"L"&amp;F72&amp;CHAR(34)))),OR(E72="ДГУ",E72="Аварийный"),IF(F72="упр","",IF(F72=0,G72&amp;"'",IF(F72="1,2,3","L1',L2',L3'","L"&amp;F72&amp;"'"))))</f>
        <v>#N/A</v>
      </c>
      <c r="I72" s="35" t="e">
        <f>VLOOKUP(D72,Исходные_данные,5,FALSE)</f>
        <v>#N/A</v>
      </c>
      <c r="J72" s="104" t="str">
        <f>IFERROR(VLOOKUP(D72,Исходные_данные,37,FALSE),"")</f>
        <v/>
      </c>
      <c r="K72" s="104" t="e">
        <f>VLOOKUP(D72,Исходные_данные,47,FALSE)</f>
        <v>#N/A</v>
      </c>
      <c r="L72" s="104" t="e">
        <f>VLOOKUP(D72,Исходные_данные,16,FALSE)</f>
        <v>#N/A</v>
      </c>
      <c r="M72" s="104" t="e">
        <f t="shared" si="9"/>
        <v>#N/A</v>
      </c>
      <c r="N72">
        <f t="shared" si="10"/>
        <v>0</v>
      </c>
      <c r="O72" s="13" t="e">
        <f t="shared" si="11"/>
        <v>#N/A</v>
      </c>
    </row>
    <row r="73" spans="2:15" x14ac:dyDescent="0.25">
      <c r="B73" s="13">
        <f>IFERROR(IF(N(VLOOKUP(D73,Исходные_данные,17,FALSE))=0,1,VLOOKUP(D73,Исходные_данные,17,FALSE)),1)</f>
        <v>1</v>
      </c>
      <c r="C73" s="104" t="e">
        <f t="shared" si="6"/>
        <v>#N/A</v>
      </c>
      <c r="D73" s="104" t="e">
        <f t="shared" si="7"/>
        <v>#N/A</v>
      </c>
      <c r="E73" s="104"/>
      <c r="F73" s="35"/>
      <c r="G73" s="104" t="e">
        <f t="shared" si="8"/>
        <v>#N/A</v>
      </c>
      <c r="H73" s="137" t="e" cm="1">
        <f t="array" ref="H73">_xlfn.IFS(OR(E73="",E73="Секция 1"),IF(F73="упр","",IF(F73=0,G73,IF(F73="1,2,3","L1,L2,L3","L"&amp;F73))),OR(E73="ИБП",E73="Секция 2"),IF(F73="упр","",IF(F73=0,G73&amp;CHAR(34),IF(F73="1,2,3","L1"&amp;CHAR(34)&amp;",L2"&amp;CHAR(34)&amp;",L3"&amp;CHAR(34),"L"&amp;F73&amp;CHAR(34)))),OR(E73="ДГУ",E73="Аварийный"),IF(F73="упр","",IF(F73=0,G73&amp;"'",IF(F73="1,2,3","L1',L2',L3'","L"&amp;F73&amp;"'"))))</f>
        <v>#N/A</v>
      </c>
      <c r="I73" s="35" t="e">
        <f>VLOOKUP(D73,Исходные_данные,5,FALSE)</f>
        <v>#N/A</v>
      </c>
      <c r="J73" s="104" t="str">
        <f>IFERROR(VLOOKUP(D73,Исходные_данные,37,FALSE),"")</f>
        <v/>
      </c>
      <c r="K73" s="104" t="e">
        <f>VLOOKUP(D73,Исходные_данные,47,FALSE)</f>
        <v>#N/A</v>
      </c>
      <c r="L73" s="104" t="e">
        <f>VLOOKUP(D73,Исходные_данные,16,FALSE)</f>
        <v>#N/A</v>
      </c>
      <c r="M73" s="104" t="e">
        <f t="shared" si="9"/>
        <v>#N/A</v>
      </c>
      <c r="N73">
        <f t="shared" si="10"/>
        <v>0</v>
      </c>
      <c r="O73" s="13" t="e">
        <f t="shared" si="11"/>
        <v>#N/A</v>
      </c>
    </row>
    <row r="74" spans="2:15" x14ac:dyDescent="0.25">
      <c r="B74" s="13">
        <f>IFERROR(IF(N(VLOOKUP(D74,Исходные_данные,17,FALSE))=0,1,VLOOKUP(D74,Исходные_данные,17,FALSE)),1)</f>
        <v>1</v>
      </c>
      <c r="C74" s="104" t="e">
        <f t="shared" si="6"/>
        <v>#N/A</v>
      </c>
      <c r="D74" s="104" t="e">
        <f t="shared" si="7"/>
        <v>#N/A</v>
      </c>
      <c r="E74" s="104"/>
      <c r="F74" s="35"/>
      <c r="G74" s="104" t="e">
        <f t="shared" si="8"/>
        <v>#N/A</v>
      </c>
      <c r="H74" s="137" t="e" cm="1">
        <f t="array" ref="H74">_xlfn.IFS(OR(E74="",E74="Секция 1"),IF(F74="упр","",IF(F74=0,G74,IF(F74="1,2,3","L1,L2,L3","L"&amp;F74))),OR(E74="ИБП",E74="Секция 2"),IF(F74="упр","",IF(F74=0,G74&amp;CHAR(34),IF(F74="1,2,3","L1"&amp;CHAR(34)&amp;",L2"&amp;CHAR(34)&amp;",L3"&amp;CHAR(34),"L"&amp;F74&amp;CHAR(34)))),OR(E74="ДГУ",E74="Аварийный"),IF(F74="упр","",IF(F74=0,G74&amp;"'",IF(F74="1,2,3","L1',L2',L3'","L"&amp;F74&amp;"'"))))</f>
        <v>#N/A</v>
      </c>
      <c r="I74" s="35" t="e">
        <f>VLOOKUP(D74,Исходные_данные,5,FALSE)</f>
        <v>#N/A</v>
      </c>
      <c r="J74" s="104" t="str">
        <f>IFERROR(VLOOKUP(D74,Исходные_данные,37,FALSE),"")</f>
        <v/>
      </c>
      <c r="K74" s="104" t="e">
        <f>VLOOKUP(D74,Исходные_данные,47,FALSE)</f>
        <v>#N/A</v>
      </c>
      <c r="L74" s="104" t="e">
        <f>VLOOKUP(D74,Исходные_данные,16,FALSE)</f>
        <v>#N/A</v>
      </c>
      <c r="M74" s="104" t="e">
        <f t="shared" si="9"/>
        <v>#N/A</v>
      </c>
      <c r="N74">
        <f t="shared" si="10"/>
        <v>0</v>
      </c>
      <c r="O74" s="13" t="e">
        <f t="shared" si="11"/>
        <v>#N/A</v>
      </c>
    </row>
    <row r="75" spans="2:15" x14ac:dyDescent="0.25">
      <c r="B75" s="13">
        <f>IFERROR(IF(N(VLOOKUP(D75,Исходные_данные,17,FALSE))=0,1,VLOOKUP(D75,Исходные_данные,17,FALSE)),1)</f>
        <v>1</v>
      </c>
      <c r="C75" s="104" t="e">
        <f t="shared" si="6"/>
        <v>#N/A</v>
      </c>
      <c r="D75" s="104" t="e">
        <f t="shared" si="7"/>
        <v>#N/A</v>
      </c>
      <c r="E75" s="104"/>
      <c r="F75" s="35"/>
      <c r="G75" s="104" t="e">
        <f t="shared" si="8"/>
        <v>#N/A</v>
      </c>
      <c r="H75" s="137" t="e" cm="1">
        <f t="array" ref="H75">_xlfn.IFS(OR(E75="",E75="Секция 1"),IF(F75="упр","",IF(F75=0,G75,IF(F75="1,2,3","L1,L2,L3","L"&amp;F75))),OR(E75="ИБП",E75="Секция 2"),IF(F75="упр","",IF(F75=0,G75&amp;CHAR(34),IF(F75="1,2,3","L1"&amp;CHAR(34)&amp;",L2"&amp;CHAR(34)&amp;",L3"&amp;CHAR(34),"L"&amp;F75&amp;CHAR(34)))),OR(E75="ДГУ",E75="Аварийный"),IF(F75="упр","",IF(F75=0,G75&amp;"'",IF(F75="1,2,3","L1',L2',L3'","L"&amp;F75&amp;"'"))))</f>
        <v>#N/A</v>
      </c>
      <c r="I75" s="35" t="e">
        <f>VLOOKUP(D75,Исходные_данные,5,FALSE)</f>
        <v>#N/A</v>
      </c>
      <c r="J75" s="104" t="str">
        <f>IFERROR(VLOOKUP(D75,Исходные_данные,37,FALSE),"")</f>
        <v/>
      </c>
      <c r="K75" s="104" t="e">
        <f>VLOOKUP(D75,Исходные_данные,47,FALSE)</f>
        <v>#N/A</v>
      </c>
      <c r="L75" s="104" t="e">
        <f>VLOOKUP(D75,Исходные_данные,16,FALSE)</f>
        <v>#N/A</v>
      </c>
      <c r="M75" s="104" t="e">
        <f t="shared" si="9"/>
        <v>#N/A</v>
      </c>
      <c r="N75">
        <f t="shared" si="10"/>
        <v>0</v>
      </c>
      <c r="O75" s="13" t="e">
        <f t="shared" si="11"/>
        <v>#N/A</v>
      </c>
    </row>
    <row r="76" spans="2:15" x14ac:dyDescent="0.25">
      <c r="B76" s="13">
        <f>IFERROR(IF(N(VLOOKUP(D76,Исходные_данные,17,FALSE))=0,1,VLOOKUP(D76,Исходные_данные,17,FALSE)),1)</f>
        <v>1</v>
      </c>
      <c r="C76" s="104" t="e">
        <f t="shared" si="6"/>
        <v>#N/A</v>
      </c>
      <c r="D76" s="104" t="e">
        <f t="shared" si="7"/>
        <v>#N/A</v>
      </c>
      <c r="E76" s="104"/>
      <c r="F76" s="35"/>
      <c r="G76" s="104" t="e">
        <f t="shared" si="8"/>
        <v>#N/A</v>
      </c>
      <c r="H76" s="137" t="e" cm="1">
        <f t="array" ref="H76">_xlfn.IFS(OR(E76="",E76="Секция 1"),IF(F76="упр","",IF(F76=0,G76,IF(F76="1,2,3","L1,L2,L3","L"&amp;F76))),OR(E76="ИБП",E76="Секция 2"),IF(F76="упр","",IF(F76=0,G76&amp;CHAR(34),IF(F76="1,2,3","L1"&amp;CHAR(34)&amp;",L2"&amp;CHAR(34)&amp;",L3"&amp;CHAR(34),"L"&amp;F76&amp;CHAR(34)))),OR(E76="ДГУ",E76="Аварийный"),IF(F76="упр","",IF(F76=0,G76&amp;"'",IF(F76="1,2,3","L1',L2',L3'","L"&amp;F76&amp;"'"))))</f>
        <v>#N/A</v>
      </c>
      <c r="I76" s="35" t="e">
        <f>VLOOKUP(D76,Исходные_данные,5,FALSE)</f>
        <v>#N/A</v>
      </c>
      <c r="J76" s="104" t="str">
        <f>IFERROR(VLOOKUP(D76,Исходные_данные,37,FALSE),"")</f>
        <v/>
      </c>
      <c r="K76" s="104" t="e">
        <f>VLOOKUP(D76,Исходные_данные,47,FALSE)</f>
        <v>#N/A</v>
      </c>
      <c r="L76" s="104" t="e">
        <f>VLOOKUP(D76,Исходные_данные,16,FALSE)</f>
        <v>#N/A</v>
      </c>
      <c r="M76" s="104" t="e">
        <f t="shared" si="9"/>
        <v>#N/A</v>
      </c>
      <c r="N76">
        <f t="shared" si="10"/>
        <v>0</v>
      </c>
      <c r="O76" s="13" t="e">
        <f t="shared" si="11"/>
        <v>#N/A</v>
      </c>
    </row>
    <row r="77" spans="2:15" x14ac:dyDescent="0.25">
      <c r="B77" s="13">
        <f>IFERROR(IF(N(VLOOKUP(D77,Исходные_данные,17,FALSE))=0,1,VLOOKUP(D77,Исходные_данные,17,FALSE)),1)</f>
        <v>1</v>
      </c>
      <c r="C77" s="104" t="e">
        <f t="shared" si="6"/>
        <v>#N/A</v>
      </c>
      <c r="D77" s="104" t="e">
        <f t="shared" si="7"/>
        <v>#N/A</v>
      </c>
      <c r="E77" s="104"/>
      <c r="F77" s="35"/>
      <c r="G77" s="104" t="e">
        <f t="shared" si="8"/>
        <v>#N/A</v>
      </c>
      <c r="H77" s="137" t="e" cm="1">
        <f t="array" ref="H77">_xlfn.IFS(OR(E77="",E77="Секция 1"),IF(F77="упр","",IF(F77=0,G77,IF(F77="1,2,3","L1,L2,L3","L"&amp;F77))),OR(E77="ИБП",E77="Секция 2"),IF(F77="упр","",IF(F77=0,G77&amp;CHAR(34),IF(F77="1,2,3","L1"&amp;CHAR(34)&amp;",L2"&amp;CHAR(34)&amp;",L3"&amp;CHAR(34),"L"&amp;F77&amp;CHAR(34)))),OR(E77="ДГУ",E77="Аварийный"),IF(F77="упр","",IF(F77=0,G77&amp;"'",IF(F77="1,2,3","L1',L2',L3'","L"&amp;F77&amp;"'"))))</f>
        <v>#N/A</v>
      </c>
      <c r="I77" s="35" t="e">
        <f>VLOOKUP(D77,Исходные_данные,5,FALSE)</f>
        <v>#N/A</v>
      </c>
      <c r="J77" s="104" t="str">
        <f>IFERROR(VLOOKUP(D77,Исходные_данные,37,FALSE),"")</f>
        <v/>
      </c>
      <c r="K77" s="104" t="e">
        <f>VLOOKUP(D77,Исходные_данные,47,FALSE)</f>
        <v>#N/A</v>
      </c>
      <c r="L77" s="104" t="e">
        <f>VLOOKUP(D77,Исходные_данные,16,FALSE)</f>
        <v>#N/A</v>
      </c>
      <c r="M77" s="104" t="e">
        <f t="shared" si="9"/>
        <v>#N/A</v>
      </c>
      <c r="N77">
        <f t="shared" si="10"/>
        <v>0</v>
      </c>
      <c r="O77" s="13" t="e">
        <f t="shared" si="11"/>
        <v>#N/A</v>
      </c>
    </row>
    <row r="78" spans="2:15" x14ac:dyDescent="0.25">
      <c r="B78" s="13">
        <f>IFERROR(IF(N(VLOOKUP(D78,Исходные_данные,17,FALSE))=0,1,VLOOKUP(D78,Исходные_данные,17,FALSE)),1)</f>
        <v>1</v>
      </c>
      <c r="C78" s="104" t="e">
        <f t="shared" si="6"/>
        <v>#N/A</v>
      </c>
      <c r="D78" s="104" t="e">
        <f t="shared" si="7"/>
        <v>#N/A</v>
      </c>
      <c r="E78" s="104"/>
      <c r="F78" s="35"/>
      <c r="G78" s="104" t="e">
        <f t="shared" si="8"/>
        <v>#N/A</v>
      </c>
      <c r="H78" s="137" t="e" cm="1">
        <f t="array" ref="H78">_xlfn.IFS(OR(E78="",E78="Секция 1"),IF(F78="упр","",IF(F78=0,G78,IF(F78="1,2,3","L1,L2,L3","L"&amp;F78))),OR(E78="ИБП",E78="Секция 2"),IF(F78="упр","",IF(F78=0,G78&amp;CHAR(34),IF(F78="1,2,3","L1"&amp;CHAR(34)&amp;",L2"&amp;CHAR(34)&amp;",L3"&amp;CHAR(34),"L"&amp;F78&amp;CHAR(34)))),OR(E78="ДГУ",E78="Аварийный"),IF(F78="упр","",IF(F78=0,G78&amp;"'",IF(F78="1,2,3","L1',L2',L3'","L"&amp;F78&amp;"'"))))</f>
        <v>#N/A</v>
      </c>
      <c r="I78" s="35" t="e">
        <f>VLOOKUP(D78,Исходные_данные,5,FALSE)</f>
        <v>#N/A</v>
      </c>
      <c r="J78" s="104" t="str">
        <f>IFERROR(VLOOKUP(D78,Исходные_данные,37,FALSE),"")</f>
        <v/>
      </c>
      <c r="K78" s="104" t="e">
        <f>VLOOKUP(D78,Исходные_данные,47,FALSE)</f>
        <v>#N/A</v>
      </c>
      <c r="L78" s="104" t="e">
        <f>VLOOKUP(D78,Исходные_данные,16,FALSE)</f>
        <v>#N/A</v>
      </c>
      <c r="M78" s="104" t="e">
        <f t="shared" si="9"/>
        <v>#N/A</v>
      </c>
      <c r="N78">
        <f t="shared" si="10"/>
        <v>0</v>
      </c>
      <c r="O78" s="13" t="e">
        <f t="shared" si="11"/>
        <v>#N/A</v>
      </c>
    </row>
    <row r="79" spans="2:15" x14ac:dyDescent="0.25">
      <c r="B79" s="13">
        <f>IFERROR(IF(N(VLOOKUP(D79,Исходные_данные,17,FALSE))=0,1,VLOOKUP(D79,Исходные_данные,17,FALSE)),1)</f>
        <v>1</v>
      </c>
      <c r="C79" s="104" t="e">
        <f t="shared" si="6"/>
        <v>#N/A</v>
      </c>
      <c r="D79" s="104" t="e">
        <f t="shared" si="7"/>
        <v>#N/A</v>
      </c>
      <c r="E79" s="104"/>
      <c r="F79" s="35"/>
      <c r="G79" s="104" t="e">
        <f t="shared" si="8"/>
        <v>#N/A</v>
      </c>
      <c r="H79" s="137" t="e" cm="1">
        <f t="array" ref="H79">_xlfn.IFS(OR(E79="",E79="Секция 1"),IF(F79="упр","",IF(F79=0,G79,IF(F79="1,2,3","L1,L2,L3","L"&amp;F79))),OR(E79="ИБП",E79="Секция 2"),IF(F79="упр","",IF(F79=0,G79&amp;CHAR(34),IF(F79="1,2,3","L1"&amp;CHAR(34)&amp;",L2"&amp;CHAR(34)&amp;",L3"&amp;CHAR(34),"L"&amp;F79&amp;CHAR(34)))),OR(E79="ДГУ",E79="Аварийный"),IF(F79="упр","",IF(F79=0,G79&amp;"'",IF(F79="1,2,3","L1',L2',L3'","L"&amp;F79&amp;"'"))))</f>
        <v>#N/A</v>
      </c>
      <c r="I79" s="35" t="e">
        <f>VLOOKUP(D79,Исходные_данные,5,FALSE)</f>
        <v>#N/A</v>
      </c>
      <c r="J79" s="104" t="str">
        <f>IFERROR(VLOOKUP(D79,Исходные_данные,37,FALSE),"")</f>
        <v/>
      </c>
      <c r="K79" s="104" t="e">
        <f>VLOOKUP(D79,Исходные_данные,47,FALSE)</f>
        <v>#N/A</v>
      </c>
      <c r="L79" s="104" t="e">
        <f>VLOOKUP(D79,Исходные_данные,16,FALSE)</f>
        <v>#N/A</v>
      </c>
      <c r="M79" s="104" t="e">
        <f t="shared" si="9"/>
        <v>#N/A</v>
      </c>
      <c r="N79">
        <f t="shared" si="10"/>
        <v>0</v>
      </c>
      <c r="O79" s="13" t="e">
        <f t="shared" si="11"/>
        <v>#N/A</v>
      </c>
    </row>
    <row r="80" spans="2:15" x14ac:dyDescent="0.25">
      <c r="B80" s="13">
        <f>IFERROR(IF(N(VLOOKUP(D80,Исходные_данные,17,FALSE))=0,1,VLOOKUP(D80,Исходные_данные,17,FALSE)),1)</f>
        <v>1</v>
      </c>
      <c r="C80" s="104" t="e">
        <f t="shared" si="6"/>
        <v>#N/A</v>
      </c>
      <c r="D80" s="104" t="e">
        <f t="shared" si="7"/>
        <v>#N/A</v>
      </c>
      <c r="E80" s="104"/>
      <c r="F80" s="35"/>
      <c r="G80" s="104" t="e">
        <f t="shared" si="8"/>
        <v>#N/A</v>
      </c>
      <c r="H80" s="137" t="e" cm="1">
        <f t="array" ref="H80">_xlfn.IFS(OR(E80="",E80="Секция 1"),IF(F80="упр","",IF(F80=0,G80,IF(F80="1,2,3","L1,L2,L3","L"&amp;F80))),OR(E80="ИБП",E80="Секция 2"),IF(F80="упр","",IF(F80=0,G80&amp;CHAR(34),IF(F80="1,2,3","L1"&amp;CHAR(34)&amp;",L2"&amp;CHAR(34)&amp;",L3"&amp;CHAR(34),"L"&amp;F80&amp;CHAR(34)))),OR(E80="ДГУ",E80="Аварийный"),IF(F80="упр","",IF(F80=0,G80&amp;"'",IF(F80="1,2,3","L1',L2',L3'","L"&amp;F80&amp;"'"))))</f>
        <v>#N/A</v>
      </c>
      <c r="I80" s="35" t="e">
        <f>VLOOKUP(D80,Исходные_данные,5,FALSE)</f>
        <v>#N/A</v>
      </c>
      <c r="J80" s="104" t="str">
        <f>IFERROR(VLOOKUP(D80,Исходные_данные,37,FALSE),"")</f>
        <v/>
      </c>
      <c r="K80" s="104" t="e">
        <f>VLOOKUP(D80,Исходные_данные,47,FALSE)</f>
        <v>#N/A</v>
      </c>
      <c r="L80" s="104" t="e">
        <f>VLOOKUP(D80,Исходные_данные,16,FALSE)</f>
        <v>#N/A</v>
      </c>
      <c r="M80" s="104" t="e">
        <f t="shared" si="9"/>
        <v>#N/A</v>
      </c>
      <c r="N80">
        <f t="shared" si="10"/>
        <v>0</v>
      </c>
      <c r="O80" s="13" t="e">
        <f t="shared" si="11"/>
        <v>#N/A</v>
      </c>
    </row>
    <row r="81" spans="2:15" x14ac:dyDescent="0.25">
      <c r="B81" s="13">
        <f>IFERROR(IF(N(VLOOKUP(D81,Исходные_данные,17,FALSE))=0,1,VLOOKUP(D81,Исходные_данные,17,FALSE)),1)</f>
        <v>1</v>
      </c>
      <c r="C81" s="104" t="e">
        <f t="shared" si="6"/>
        <v>#N/A</v>
      </c>
      <c r="D81" s="104" t="e">
        <f t="shared" si="7"/>
        <v>#N/A</v>
      </c>
      <c r="E81" s="104"/>
      <c r="F81" s="35"/>
      <c r="G81" s="104" t="e">
        <f t="shared" si="8"/>
        <v>#N/A</v>
      </c>
      <c r="H81" s="137" t="e" cm="1">
        <f t="array" ref="H81">_xlfn.IFS(OR(E81="",E81="Секция 1"),IF(F81="упр","",IF(F81=0,G81,IF(F81="1,2,3","L1,L2,L3","L"&amp;F81))),OR(E81="ИБП",E81="Секция 2"),IF(F81="упр","",IF(F81=0,G81&amp;CHAR(34),IF(F81="1,2,3","L1"&amp;CHAR(34)&amp;",L2"&amp;CHAR(34)&amp;",L3"&amp;CHAR(34),"L"&amp;F81&amp;CHAR(34)))),OR(E81="ДГУ",E81="Аварийный"),IF(F81="упр","",IF(F81=0,G81&amp;"'",IF(F81="1,2,3","L1',L2',L3'","L"&amp;F81&amp;"'"))))</f>
        <v>#N/A</v>
      </c>
      <c r="I81" s="35" t="e">
        <f>VLOOKUP(D81,Исходные_данные,5,FALSE)</f>
        <v>#N/A</v>
      </c>
      <c r="J81" s="104" t="str">
        <f>IFERROR(VLOOKUP(D81,Исходные_данные,37,FALSE),"")</f>
        <v/>
      </c>
      <c r="K81" s="104" t="e">
        <f>VLOOKUP(D81,Исходные_данные,47,FALSE)</f>
        <v>#N/A</v>
      </c>
      <c r="L81" s="104" t="e">
        <f>VLOOKUP(D81,Исходные_данные,16,FALSE)</f>
        <v>#N/A</v>
      </c>
      <c r="M81" s="104" t="e">
        <f t="shared" si="9"/>
        <v>#N/A</v>
      </c>
      <c r="N81">
        <f t="shared" si="10"/>
        <v>0</v>
      </c>
      <c r="O81" s="13" t="e">
        <f t="shared" si="11"/>
        <v>#N/A</v>
      </c>
    </row>
    <row r="82" spans="2:15" x14ac:dyDescent="0.25">
      <c r="B82" s="13">
        <f>IFERROR(IF(N(VLOOKUP(D82,Исходные_данные,17,FALSE))=0,1,VLOOKUP(D82,Исходные_данные,17,FALSE)),1)</f>
        <v>1</v>
      </c>
      <c r="C82" s="104" t="e">
        <f t="shared" si="6"/>
        <v>#N/A</v>
      </c>
      <c r="D82" s="104" t="e">
        <f t="shared" si="7"/>
        <v>#N/A</v>
      </c>
      <c r="E82" s="104"/>
      <c r="F82" s="35"/>
      <c r="G82" s="104" t="e">
        <f t="shared" si="8"/>
        <v>#N/A</v>
      </c>
      <c r="H82" s="137" t="e" cm="1">
        <f t="array" ref="H82">_xlfn.IFS(OR(E82="",E82="Секция 1"),IF(F82="упр","",IF(F82=0,G82,IF(F82="1,2,3","L1,L2,L3","L"&amp;F82))),OR(E82="ИБП",E82="Секция 2"),IF(F82="упр","",IF(F82=0,G82&amp;CHAR(34),IF(F82="1,2,3","L1"&amp;CHAR(34)&amp;",L2"&amp;CHAR(34)&amp;",L3"&amp;CHAR(34),"L"&amp;F82&amp;CHAR(34)))),OR(E82="ДГУ",E82="Аварийный"),IF(F82="упр","",IF(F82=0,G82&amp;"'",IF(F82="1,2,3","L1',L2',L3'","L"&amp;F82&amp;"'"))))</f>
        <v>#N/A</v>
      </c>
      <c r="I82" s="35" t="e">
        <f>VLOOKUP(D82,Исходные_данные,5,FALSE)</f>
        <v>#N/A</v>
      </c>
      <c r="J82" s="104" t="str">
        <f>IFERROR(VLOOKUP(D82,Исходные_данные,37,FALSE),"")</f>
        <v/>
      </c>
      <c r="K82" s="104" t="e">
        <f>VLOOKUP(D82,Исходные_данные,47,FALSE)</f>
        <v>#N/A</v>
      </c>
      <c r="L82" s="104" t="e">
        <f>VLOOKUP(D82,Исходные_данные,16,FALSE)</f>
        <v>#N/A</v>
      </c>
      <c r="M82" s="104" t="e">
        <f t="shared" si="9"/>
        <v>#N/A</v>
      </c>
      <c r="N82">
        <f t="shared" si="10"/>
        <v>0</v>
      </c>
      <c r="O82" s="13" t="e">
        <f t="shared" si="11"/>
        <v>#N/A</v>
      </c>
    </row>
    <row r="83" spans="2:15" x14ac:dyDescent="0.25">
      <c r="B83" s="13">
        <f>IFERROR(IF(N(VLOOKUP(D83,Исходные_данные,17,FALSE))=0,1,VLOOKUP(D83,Исходные_данные,17,FALSE)),1)</f>
        <v>1</v>
      </c>
      <c r="C83" s="104" t="e">
        <f t="shared" si="6"/>
        <v>#N/A</v>
      </c>
      <c r="D83" s="104" t="e">
        <f t="shared" si="7"/>
        <v>#N/A</v>
      </c>
      <c r="E83" s="104"/>
      <c r="F83" s="35"/>
      <c r="G83" s="104" t="e">
        <f t="shared" si="8"/>
        <v>#N/A</v>
      </c>
      <c r="H83" s="137" t="e" cm="1">
        <f t="array" ref="H83">_xlfn.IFS(OR(E83="",E83="Секция 1"),IF(F83="упр","",IF(F83=0,G83,IF(F83="1,2,3","L1,L2,L3","L"&amp;F83))),OR(E83="ИБП",E83="Секция 2"),IF(F83="упр","",IF(F83=0,G83&amp;CHAR(34),IF(F83="1,2,3","L1"&amp;CHAR(34)&amp;",L2"&amp;CHAR(34)&amp;",L3"&amp;CHAR(34),"L"&amp;F83&amp;CHAR(34)))),OR(E83="ДГУ",E83="Аварийный"),IF(F83="упр","",IF(F83=0,G83&amp;"'",IF(F83="1,2,3","L1',L2',L3'","L"&amp;F83&amp;"'"))))</f>
        <v>#N/A</v>
      </c>
      <c r="I83" s="35" t="e">
        <f>VLOOKUP(D83,Исходные_данные,5,FALSE)</f>
        <v>#N/A</v>
      </c>
      <c r="J83" s="104" t="str">
        <f>IFERROR(VLOOKUP(D83,Исходные_данные,37,FALSE),"")</f>
        <v/>
      </c>
      <c r="K83" s="104" t="e">
        <f>VLOOKUP(D83,Исходные_данные,47,FALSE)</f>
        <v>#N/A</v>
      </c>
      <c r="L83" s="104" t="e">
        <f>VLOOKUP(D83,Исходные_данные,16,FALSE)</f>
        <v>#N/A</v>
      </c>
      <c r="M83" s="104" t="e">
        <f t="shared" si="9"/>
        <v>#N/A</v>
      </c>
      <c r="N83">
        <f t="shared" si="10"/>
        <v>0</v>
      </c>
      <c r="O83" s="13" t="e">
        <f t="shared" si="11"/>
        <v>#N/A</v>
      </c>
    </row>
    <row r="84" spans="2:15" x14ac:dyDescent="0.25">
      <c r="B84" s="13">
        <f>IFERROR(IF(N(VLOOKUP(D84,Исходные_данные,17,FALSE))=0,1,VLOOKUP(D84,Исходные_данные,17,FALSE)),1)</f>
        <v>1</v>
      </c>
      <c r="C84" s="104" t="e">
        <f t="shared" si="6"/>
        <v>#N/A</v>
      </c>
      <c r="D84" s="104" t="e">
        <f t="shared" si="7"/>
        <v>#N/A</v>
      </c>
      <c r="E84" s="104"/>
      <c r="F84" s="35"/>
      <c r="G84" s="104" t="e">
        <f t="shared" si="8"/>
        <v>#N/A</v>
      </c>
      <c r="H84" s="137" t="e" cm="1">
        <f t="array" ref="H84">_xlfn.IFS(OR(E84="",E84="Секция 1"),IF(F84="упр","",IF(F84=0,G84,IF(F84="1,2,3","L1,L2,L3","L"&amp;F84))),OR(E84="ИБП",E84="Секция 2"),IF(F84="упр","",IF(F84=0,G84&amp;CHAR(34),IF(F84="1,2,3","L1"&amp;CHAR(34)&amp;",L2"&amp;CHAR(34)&amp;",L3"&amp;CHAR(34),"L"&amp;F84&amp;CHAR(34)))),OR(E84="ДГУ",E84="Аварийный"),IF(F84="упр","",IF(F84=0,G84&amp;"'",IF(F84="1,2,3","L1',L2',L3'","L"&amp;F84&amp;"'"))))</f>
        <v>#N/A</v>
      </c>
      <c r="I84" s="35" t="e">
        <f>VLOOKUP(D84,Исходные_данные,5,FALSE)</f>
        <v>#N/A</v>
      </c>
      <c r="J84" s="104" t="str">
        <f>IFERROR(VLOOKUP(D84,Исходные_данные,37,FALSE),"")</f>
        <v/>
      </c>
      <c r="K84" s="104" t="e">
        <f>VLOOKUP(D84,Исходные_данные,47,FALSE)</f>
        <v>#N/A</v>
      </c>
      <c r="L84" s="104" t="e">
        <f>VLOOKUP(D84,Исходные_данные,16,FALSE)</f>
        <v>#N/A</v>
      </c>
      <c r="M84" s="104" t="e">
        <f t="shared" si="9"/>
        <v>#N/A</v>
      </c>
      <c r="N84">
        <f t="shared" si="10"/>
        <v>0</v>
      </c>
      <c r="O84" s="13" t="e">
        <f t="shared" si="11"/>
        <v>#N/A</v>
      </c>
    </row>
    <row r="85" spans="2:15" x14ac:dyDescent="0.25">
      <c r="B85" s="13">
        <f>IFERROR(IF(N(VLOOKUP(D85,Исходные_данные,17,FALSE))=0,1,VLOOKUP(D85,Исходные_данные,17,FALSE)),1)</f>
        <v>1</v>
      </c>
      <c r="C85" s="104" t="e">
        <f t="shared" si="6"/>
        <v>#N/A</v>
      </c>
      <c r="D85" s="104" t="e">
        <f t="shared" si="7"/>
        <v>#N/A</v>
      </c>
      <c r="E85" s="104"/>
      <c r="F85" s="35"/>
      <c r="G85" s="104" t="e">
        <f t="shared" si="8"/>
        <v>#N/A</v>
      </c>
      <c r="H85" s="137" t="e" cm="1">
        <f t="array" ref="H85">_xlfn.IFS(OR(E85="",E85="Секция 1"),IF(F85="упр","",IF(F85=0,G85,IF(F85="1,2,3","L1,L2,L3","L"&amp;F85))),OR(E85="ИБП",E85="Секция 2"),IF(F85="упр","",IF(F85=0,G85&amp;CHAR(34),IF(F85="1,2,3","L1"&amp;CHAR(34)&amp;",L2"&amp;CHAR(34)&amp;",L3"&amp;CHAR(34),"L"&amp;F85&amp;CHAR(34)))),OR(E85="ДГУ",E85="Аварийный"),IF(F85="упр","",IF(F85=0,G85&amp;"'",IF(F85="1,2,3","L1',L2',L3'","L"&amp;F85&amp;"'"))))</f>
        <v>#N/A</v>
      </c>
      <c r="I85" s="35" t="e">
        <f>VLOOKUP(D85,Исходные_данные,5,FALSE)</f>
        <v>#N/A</v>
      </c>
      <c r="J85" s="104" t="str">
        <f>IFERROR(VLOOKUP(D85,Исходные_данные,37,FALSE),"")</f>
        <v/>
      </c>
      <c r="K85" s="104" t="e">
        <f>VLOOKUP(D85,Исходные_данные,47,FALSE)</f>
        <v>#N/A</v>
      </c>
      <c r="L85" s="104" t="e">
        <f>VLOOKUP(D85,Исходные_данные,16,FALSE)</f>
        <v>#N/A</v>
      </c>
      <c r="M85" s="104" t="e">
        <f t="shared" si="9"/>
        <v>#N/A</v>
      </c>
      <c r="N85">
        <f t="shared" si="10"/>
        <v>0</v>
      </c>
      <c r="O85" s="13" t="e">
        <f t="shared" si="11"/>
        <v>#N/A</v>
      </c>
    </row>
    <row r="86" spans="2:15" x14ac:dyDescent="0.25">
      <c r="B86" s="13">
        <f>IFERROR(IF(N(VLOOKUP(D86,Исходные_данные,17,FALSE))=0,1,VLOOKUP(D86,Исходные_данные,17,FALSE)),1)</f>
        <v>1</v>
      </c>
      <c r="C86" s="104" t="e">
        <f t="shared" si="6"/>
        <v>#N/A</v>
      </c>
      <c r="D86" s="104" t="e">
        <f t="shared" si="7"/>
        <v>#N/A</v>
      </c>
      <c r="E86" s="104"/>
      <c r="F86" s="35"/>
      <c r="G86" s="104" t="e">
        <f t="shared" si="8"/>
        <v>#N/A</v>
      </c>
      <c r="H86" s="137" t="e" cm="1">
        <f t="array" ref="H86">_xlfn.IFS(OR(E86="",E86="Секция 1"),IF(F86="упр","",IF(F86=0,G86,IF(F86="1,2,3","L1,L2,L3","L"&amp;F86))),OR(E86="ИБП",E86="Секция 2"),IF(F86="упр","",IF(F86=0,G86&amp;CHAR(34),IF(F86="1,2,3","L1"&amp;CHAR(34)&amp;",L2"&amp;CHAR(34)&amp;",L3"&amp;CHAR(34),"L"&amp;F86&amp;CHAR(34)))),OR(E86="ДГУ",E86="Аварийный"),IF(F86="упр","",IF(F86=0,G86&amp;"'",IF(F86="1,2,3","L1',L2',L3'","L"&amp;F86&amp;"'"))))</f>
        <v>#N/A</v>
      </c>
      <c r="I86" s="35" t="e">
        <f>VLOOKUP(D86,Исходные_данные,5,FALSE)</f>
        <v>#N/A</v>
      </c>
      <c r="J86" s="104" t="str">
        <f>IFERROR(VLOOKUP(D86,Исходные_данные,37,FALSE),"")</f>
        <v/>
      </c>
      <c r="K86" s="104" t="e">
        <f>VLOOKUP(D86,Исходные_данные,47,FALSE)</f>
        <v>#N/A</v>
      </c>
      <c r="L86" s="104" t="e">
        <f>VLOOKUP(D86,Исходные_данные,16,FALSE)</f>
        <v>#N/A</v>
      </c>
      <c r="M86" s="104" t="e">
        <f t="shared" si="9"/>
        <v>#N/A</v>
      </c>
      <c r="N86">
        <f t="shared" si="10"/>
        <v>0</v>
      </c>
      <c r="O86" s="13" t="e">
        <f t="shared" si="11"/>
        <v>#N/A</v>
      </c>
    </row>
    <row r="87" spans="2:15" x14ac:dyDescent="0.25">
      <c r="B87" s="13">
        <f>IFERROR(IF(N(VLOOKUP(D87,Исходные_данные,17,FALSE))=0,1,VLOOKUP(D87,Исходные_данные,17,FALSE)),1)</f>
        <v>1</v>
      </c>
      <c r="C87" s="104" t="e">
        <f t="shared" si="6"/>
        <v>#N/A</v>
      </c>
      <c r="D87" s="104" t="e">
        <f t="shared" si="7"/>
        <v>#N/A</v>
      </c>
      <c r="E87" s="104"/>
      <c r="F87" s="35"/>
      <c r="G87" s="104" t="e">
        <f t="shared" si="8"/>
        <v>#N/A</v>
      </c>
      <c r="H87" s="137" t="e" cm="1">
        <f t="array" ref="H87">_xlfn.IFS(OR(E87="",E87="Секция 1"),IF(F87="упр","",IF(F87=0,G87,IF(F87="1,2,3","L1,L2,L3","L"&amp;F87))),OR(E87="ИБП",E87="Секция 2"),IF(F87="упр","",IF(F87=0,G87&amp;CHAR(34),IF(F87="1,2,3","L1"&amp;CHAR(34)&amp;",L2"&amp;CHAR(34)&amp;",L3"&amp;CHAR(34),"L"&amp;F87&amp;CHAR(34)))),OR(E87="ДГУ",E87="Аварийный"),IF(F87="упр","",IF(F87=0,G87&amp;"'",IF(F87="1,2,3","L1',L2',L3'","L"&amp;F87&amp;"'"))))</f>
        <v>#N/A</v>
      </c>
      <c r="I87" s="35" t="e">
        <f>VLOOKUP(D87,Исходные_данные,5,FALSE)</f>
        <v>#N/A</v>
      </c>
      <c r="J87" s="104" t="str">
        <f>IFERROR(VLOOKUP(D87,Исходные_данные,37,FALSE),"")</f>
        <v/>
      </c>
      <c r="K87" s="104" t="e">
        <f>VLOOKUP(D87,Исходные_данные,47,FALSE)</f>
        <v>#N/A</v>
      </c>
      <c r="L87" s="104" t="e">
        <f>VLOOKUP(D87,Исходные_данные,16,FALSE)</f>
        <v>#N/A</v>
      </c>
      <c r="M87" s="104" t="e">
        <f t="shared" si="9"/>
        <v>#N/A</v>
      </c>
      <c r="N87">
        <f t="shared" si="10"/>
        <v>0</v>
      </c>
      <c r="O87" s="13" t="e">
        <f t="shared" si="11"/>
        <v>#N/A</v>
      </c>
    </row>
    <row r="88" spans="2:15" x14ac:dyDescent="0.25">
      <c r="B88" s="13">
        <f>IFERROR(IF(N(VLOOKUP(D88,Исходные_данные,17,FALSE))=0,1,VLOOKUP(D88,Исходные_данные,17,FALSE)),1)</f>
        <v>1</v>
      </c>
      <c r="C88" s="104" t="e">
        <f t="shared" si="6"/>
        <v>#N/A</v>
      </c>
      <c r="D88" s="104" t="e">
        <f t="shared" si="7"/>
        <v>#N/A</v>
      </c>
      <c r="E88" s="104"/>
      <c r="F88" s="35"/>
      <c r="G88" s="104" t="e">
        <f t="shared" si="8"/>
        <v>#N/A</v>
      </c>
      <c r="H88" s="137" t="e" cm="1">
        <f t="array" ref="H88">_xlfn.IFS(OR(E88="",E88="Секция 1"),IF(F88="упр","",IF(F88=0,G88,IF(F88="1,2,3","L1,L2,L3","L"&amp;F88))),OR(E88="ИБП",E88="Секция 2"),IF(F88="упр","",IF(F88=0,G88&amp;CHAR(34),IF(F88="1,2,3","L1"&amp;CHAR(34)&amp;",L2"&amp;CHAR(34)&amp;",L3"&amp;CHAR(34),"L"&amp;F88&amp;CHAR(34)))),OR(E88="ДГУ",E88="Аварийный"),IF(F88="упр","",IF(F88=0,G88&amp;"'",IF(F88="1,2,3","L1',L2',L3'","L"&amp;F88&amp;"'"))))</f>
        <v>#N/A</v>
      </c>
      <c r="I88" s="35" t="e">
        <f>VLOOKUP(D88,Исходные_данные,5,FALSE)</f>
        <v>#N/A</v>
      </c>
      <c r="J88" s="104" t="str">
        <f>IFERROR(VLOOKUP(D88,Исходные_данные,37,FALSE),"")</f>
        <v/>
      </c>
      <c r="K88" s="104" t="e">
        <f>VLOOKUP(D88,Исходные_данные,47,FALSE)</f>
        <v>#N/A</v>
      </c>
      <c r="L88" s="104" t="e">
        <f>VLOOKUP(D88,Исходные_данные,16,FALSE)</f>
        <v>#N/A</v>
      </c>
      <c r="M88" s="104" t="e">
        <f t="shared" si="9"/>
        <v>#N/A</v>
      </c>
      <c r="N88">
        <f t="shared" si="10"/>
        <v>0</v>
      </c>
      <c r="O88" s="13" t="e">
        <f t="shared" si="11"/>
        <v>#N/A</v>
      </c>
    </row>
    <row r="89" spans="2:15" x14ac:dyDescent="0.25">
      <c r="B89" s="13">
        <f>IFERROR(IF(N(VLOOKUP(D89,Исходные_данные,17,FALSE))=0,1,VLOOKUP(D89,Исходные_данные,17,FALSE)),1)</f>
        <v>1</v>
      </c>
      <c r="C89" s="104" t="e">
        <f t="shared" si="6"/>
        <v>#N/A</v>
      </c>
      <c r="D89" s="104" t="e">
        <f t="shared" si="7"/>
        <v>#N/A</v>
      </c>
      <c r="E89" s="104"/>
      <c r="F89" s="35"/>
      <c r="G89" s="104" t="e">
        <f t="shared" si="8"/>
        <v>#N/A</v>
      </c>
      <c r="H89" s="137" t="e" cm="1">
        <f t="array" ref="H89">_xlfn.IFS(OR(E89="",E89="Секция 1"),IF(F89="упр","",IF(F89=0,G89,IF(F89="1,2,3","L1,L2,L3","L"&amp;F89))),OR(E89="ИБП",E89="Секция 2"),IF(F89="упр","",IF(F89=0,G89&amp;CHAR(34),IF(F89="1,2,3","L1"&amp;CHAR(34)&amp;",L2"&amp;CHAR(34)&amp;",L3"&amp;CHAR(34),"L"&amp;F89&amp;CHAR(34)))),OR(E89="ДГУ",E89="Аварийный"),IF(F89="упр","",IF(F89=0,G89&amp;"'",IF(F89="1,2,3","L1',L2',L3'","L"&amp;F89&amp;"'"))))</f>
        <v>#N/A</v>
      </c>
      <c r="I89" s="35" t="e">
        <f>VLOOKUP(D89,Исходные_данные,5,FALSE)</f>
        <v>#N/A</v>
      </c>
      <c r="J89" s="104" t="str">
        <f>IFERROR(VLOOKUP(D89,Исходные_данные,37,FALSE),"")</f>
        <v/>
      </c>
      <c r="K89" s="104" t="e">
        <f>VLOOKUP(D89,Исходные_данные,47,FALSE)</f>
        <v>#N/A</v>
      </c>
      <c r="L89" s="104" t="e">
        <f>VLOOKUP(D89,Исходные_данные,16,FALSE)</f>
        <v>#N/A</v>
      </c>
      <c r="M89" s="104" t="e">
        <f t="shared" si="9"/>
        <v>#N/A</v>
      </c>
      <c r="N89">
        <f t="shared" si="10"/>
        <v>0</v>
      </c>
      <c r="O89" s="13" t="e">
        <f t="shared" si="11"/>
        <v>#N/A</v>
      </c>
    </row>
    <row r="90" spans="2:15" x14ac:dyDescent="0.25">
      <c r="B90" s="13">
        <f>IFERROR(IF(N(VLOOKUP(D90,Исходные_данные,17,FALSE))=0,1,VLOOKUP(D90,Исходные_данные,17,FALSE)),1)</f>
        <v>1</v>
      </c>
      <c r="C90" s="104" t="e">
        <f t="shared" si="6"/>
        <v>#N/A</v>
      </c>
      <c r="D90" s="104" t="e">
        <f t="shared" si="7"/>
        <v>#N/A</v>
      </c>
      <c r="E90" s="104"/>
      <c r="F90" s="35"/>
      <c r="G90" s="104" t="e">
        <f t="shared" si="8"/>
        <v>#N/A</v>
      </c>
      <c r="H90" s="137" t="e" cm="1">
        <f t="array" ref="H90">_xlfn.IFS(OR(E90="",E90="Секция 1"),IF(F90="упр","",IF(F90=0,G90,IF(F90="1,2,3","L1,L2,L3","L"&amp;F90))),OR(E90="ИБП",E90="Секция 2"),IF(F90="упр","",IF(F90=0,G90&amp;CHAR(34),IF(F90="1,2,3","L1"&amp;CHAR(34)&amp;",L2"&amp;CHAR(34)&amp;",L3"&amp;CHAR(34),"L"&amp;F90&amp;CHAR(34)))),OR(E90="ДГУ",E90="Аварийный"),IF(F90="упр","",IF(F90=0,G90&amp;"'",IF(F90="1,2,3","L1',L2',L3'","L"&amp;F90&amp;"'"))))</f>
        <v>#N/A</v>
      </c>
      <c r="I90" s="35" t="e">
        <f>VLOOKUP(D90,Исходные_данные,5,FALSE)</f>
        <v>#N/A</v>
      </c>
      <c r="J90" s="104" t="str">
        <f>IFERROR(VLOOKUP(D90,Исходные_данные,37,FALSE),"")</f>
        <v/>
      </c>
      <c r="K90" s="104" t="e">
        <f>VLOOKUP(D90,Исходные_данные,47,FALSE)</f>
        <v>#N/A</v>
      </c>
      <c r="L90" s="104" t="e">
        <f>VLOOKUP(D90,Исходные_данные,16,FALSE)</f>
        <v>#N/A</v>
      </c>
      <c r="M90" s="104" t="e">
        <f t="shared" si="9"/>
        <v>#N/A</v>
      </c>
      <c r="N90">
        <f t="shared" si="10"/>
        <v>0</v>
      </c>
      <c r="O90" s="13" t="e">
        <f t="shared" si="11"/>
        <v>#N/A</v>
      </c>
    </row>
    <row r="91" spans="2:15" x14ac:dyDescent="0.25">
      <c r="B91" s="13">
        <f>IFERROR(IF(N(VLOOKUP(D91,Исходные_данные,17,FALSE))=0,1,VLOOKUP(D91,Исходные_данные,17,FALSE)),1)</f>
        <v>1</v>
      </c>
      <c r="C91" s="104" t="e">
        <f t="shared" si="6"/>
        <v>#N/A</v>
      </c>
      <c r="D91" s="104" t="e">
        <f t="shared" si="7"/>
        <v>#N/A</v>
      </c>
      <c r="E91" s="104"/>
      <c r="F91" s="35"/>
      <c r="G91" s="104" t="e">
        <f t="shared" si="8"/>
        <v>#N/A</v>
      </c>
      <c r="H91" s="137" t="e" cm="1">
        <f t="array" ref="H91">_xlfn.IFS(OR(E91="",E91="Секция 1"),IF(F91="упр","",IF(F91=0,G91,IF(F91="1,2,3","L1,L2,L3","L"&amp;F91))),OR(E91="ИБП",E91="Секция 2"),IF(F91="упр","",IF(F91=0,G91&amp;CHAR(34),IF(F91="1,2,3","L1"&amp;CHAR(34)&amp;",L2"&amp;CHAR(34)&amp;",L3"&amp;CHAR(34),"L"&amp;F91&amp;CHAR(34)))),OR(E91="ДГУ",E91="Аварийный"),IF(F91="упр","",IF(F91=0,G91&amp;"'",IF(F91="1,2,3","L1',L2',L3'","L"&amp;F91&amp;"'"))))</f>
        <v>#N/A</v>
      </c>
      <c r="I91" s="35" t="e">
        <f>VLOOKUP(D91,Исходные_данные,5,FALSE)</f>
        <v>#N/A</v>
      </c>
      <c r="J91" s="104" t="str">
        <f>IFERROR(VLOOKUP(D91,Исходные_данные,37,FALSE),"")</f>
        <v/>
      </c>
      <c r="K91" s="104" t="e">
        <f>VLOOKUP(D91,Исходные_данные,47,FALSE)</f>
        <v>#N/A</v>
      </c>
      <c r="L91" s="104" t="e">
        <f>VLOOKUP(D91,Исходные_данные,16,FALSE)</f>
        <v>#N/A</v>
      </c>
      <c r="M91" s="104" t="e">
        <f t="shared" si="9"/>
        <v>#N/A</v>
      </c>
      <c r="N91">
        <f t="shared" si="10"/>
        <v>0</v>
      </c>
      <c r="O91" s="13" t="e">
        <f t="shared" si="11"/>
        <v>#N/A</v>
      </c>
    </row>
    <row r="92" spans="2:15" x14ac:dyDescent="0.25">
      <c r="B92" s="13">
        <f>IFERROR(IF(N(VLOOKUP(D92,Исходные_данные,17,FALSE))=0,1,VLOOKUP(D92,Исходные_данные,17,FALSE)),1)</f>
        <v>1</v>
      </c>
      <c r="C92" s="104" t="e">
        <f t="shared" si="6"/>
        <v>#N/A</v>
      </c>
      <c r="D92" s="104" t="e">
        <f t="shared" si="7"/>
        <v>#N/A</v>
      </c>
      <c r="E92" s="104"/>
      <c r="F92" s="35"/>
      <c r="G92" s="104" t="e">
        <f t="shared" si="8"/>
        <v>#N/A</v>
      </c>
      <c r="H92" s="137" t="e" cm="1">
        <f t="array" ref="H92">_xlfn.IFS(OR(E92="",E92="Секция 1"),IF(F92="упр","",IF(F92=0,G92,IF(F92="1,2,3","L1,L2,L3","L"&amp;F92))),OR(E92="ИБП",E92="Секция 2"),IF(F92="упр","",IF(F92=0,G92&amp;CHAR(34),IF(F92="1,2,3","L1"&amp;CHAR(34)&amp;",L2"&amp;CHAR(34)&amp;",L3"&amp;CHAR(34),"L"&amp;F92&amp;CHAR(34)))),OR(E92="ДГУ",E92="Аварийный"),IF(F92="упр","",IF(F92=0,G92&amp;"'",IF(F92="1,2,3","L1',L2',L3'","L"&amp;F92&amp;"'"))))</f>
        <v>#N/A</v>
      </c>
      <c r="I92" s="35" t="e">
        <f>VLOOKUP(D92,Исходные_данные,5,FALSE)</f>
        <v>#N/A</v>
      </c>
      <c r="J92" s="104" t="str">
        <f>IFERROR(VLOOKUP(D92,Исходные_данные,37,FALSE),"")</f>
        <v/>
      </c>
      <c r="K92" s="104" t="e">
        <f>VLOOKUP(D92,Исходные_данные,47,FALSE)</f>
        <v>#N/A</v>
      </c>
      <c r="L92" s="104" t="e">
        <f>VLOOKUP(D92,Исходные_данные,16,FALSE)</f>
        <v>#N/A</v>
      </c>
      <c r="M92" s="104" t="e">
        <f t="shared" si="9"/>
        <v>#N/A</v>
      </c>
      <c r="N92">
        <f t="shared" si="10"/>
        <v>0</v>
      </c>
      <c r="O92" s="13" t="e">
        <f t="shared" si="11"/>
        <v>#N/A</v>
      </c>
    </row>
    <row r="93" spans="2:15" x14ac:dyDescent="0.25">
      <c r="B93" s="13">
        <f>IFERROR(IF(N(VLOOKUP(D93,Исходные_данные,17,FALSE))=0,1,VLOOKUP(D93,Исходные_данные,17,FALSE)),1)</f>
        <v>1</v>
      </c>
      <c r="C93" s="104" t="e">
        <f t="shared" si="6"/>
        <v>#N/A</v>
      </c>
      <c r="D93" s="104" t="e">
        <f t="shared" si="7"/>
        <v>#N/A</v>
      </c>
      <c r="E93" s="104"/>
      <c r="F93" s="35"/>
      <c r="G93" s="104" t="e">
        <f t="shared" si="8"/>
        <v>#N/A</v>
      </c>
      <c r="H93" s="137" t="e" cm="1">
        <f t="array" ref="H93">_xlfn.IFS(OR(E93="",E93="Секция 1"),IF(F93="упр","",IF(F93=0,G93,IF(F93="1,2,3","L1,L2,L3","L"&amp;F93))),OR(E93="ИБП",E93="Секция 2"),IF(F93="упр","",IF(F93=0,G93&amp;CHAR(34),IF(F93="1,2,3","L1"&amp;CHAR(34)&amp;",L2"&amp;CHAR(34)&amp;",L3"&amp;CHAR(34),"L"&amp;F93&amp;CHAR(34)))),OR(E93="ДГУ",E93="Аварийный"),IF(F93="упр","",IF(F93=0,G93&amp;"'",IF(F93="1,2,3","L1',L2',L3'","L"&amp;F93&amp;"'"))))</f>
        <v>#N/A</v>
      </c>
      <c r="I93" s="35" t="e">
        <f>VLOOKUP(D93,Исходные_данные,5,FALSE)</f>
        <v>#N/A</v>
      </c>
      <c r="J93" s="104" t="str">
        <f>IFERROR(VLOOKUP(D93,Исходные_данные,37,FALSE),"")</f>
        <v/>
      </c>
      <c r="K93" s="104" t="e">
        <f>VLOOKUP(D93,Исходные_данные,47,FALSE)</f>
        <v>#N/A</v>
      </c>
      <c r="L93" s="104" t="e">
        <f>VLOOKUP(D93,Исходные_данные,16,FALSE)</f>
        <v>#N/A</v>
      </c>
      <c r="M93" s="104" t="e">
        <f t="shared" si="9"/>
        <v>#N/A</v>
      </c>
      <c r="N93">
        <f t="shared" si="10"/>
        <v>0</v>
      </c>
      <c r="O93" s="13" t="e">
        <f t="shared" si="11"/>
        <v>#N/A</v>
      </c>
    </row>
    <row r="94" spans="2:15" x14ac:dyDescent="0.25">
      <c r="B94" s="13">
        <f>IFERROR(IF(N(VLOOKUP(D94,Исходные_данные,17,FALSE))=0,1,VLOOKUP(D94,Исходные_данные,17,FALSE)),1)</f>
        <v>1</v>
      </c>
      <c r="C94" s="104" t="e">
        <f t="shared" si="6"/>
        <v>#N/A</v>
      </c>
      <c r="D94" s="104" t="e">
        <f t="shared" si="7"/>
        <v>#N/A</v>
      </c>
      <c r="E94" s="104"/>
      <c r="F94" s="35"/>
      <c r="G94" s="104" t="e">
        <f t="shared" si="8"/>
        <v>#N/A</v>
      </c>
      <c r="H94" s="137" t="e" cm="1">
        <f t="array" ref="H94">_xlfn.IFS(OR(E94="",E94="Секция 1"),IF(F94="упр","",IF(F94=0,G94,IF(F94="1,2,3","L1,L2,L3","L"&amp;F94))),OR(E94="ИБП",E94="Секция 2"),IF(F94="упр","",IF(F94=0,G94&amp;CHAR(34),IF(F94="1,2,3","L1"&amp;CHAR(34)&amp;",L2"&amp;CHAR(34)&amp;",L3"&amp;CHAR(34),"L"&amp;F94&amp;CHAR(34)))),OR(E94="ДГУ",E94="Аварийный"),IF(F94="упр","",IF(F94=0,G94&amp;"'",IF(F94="1,2,3","L1',L2',L3'","L"&amp;F94&amp;"'"))))</f>
        <v>#N/A</v>
      </c>
      <c r="I94" s="35" t="e">
        <f>VLOOKUP(D94,Исходные_данные,5,FALSE)</f>
        <v>#N/A</v>
      </c>
      <c r="J94" s="104" t="str">
        <f>IFERROR(VLOOKUP(D94,Исходные_данные,37,FALSE),"")</f>
        <v/>
      </c>
      <c r="K94" s="104" t="e">
        <f>VLOOKUP(D94,Исходные_данные,47,FALSE)</f>
        <v>#N/A</v>
      </c>
      <c r="L94" s="104" t="e">
        <f>VLOOKUP(D94,Исходные_данные,16,FALSE)</f>
        <v>#N/A</v>
      </c>
      <c r="M94" s="104" t="e">
        <f t="shared" si="9"/>
        <v>#N/A</v>
      </c>
      <c r="N94">
        <f t="shared" si="10"/>
        <v>0</v>
      </c>
      <c r="O94" s="13" t="e">
        <f t="shared" si="11"/>
        <v>#N/A</v>
      </c>
    </row>
    <row r="95" spans="2:15" x14ac:dyDescent="0.25">
      <c r="B95" s="13">
        <f>IFERROR(IF(N(VLOOKUP(D95,Исходные_данные,17,FALSE))=0,1,VLOOKUP(D95,Исходные_данные,17,FALSE)),1)</f>
        <v>1</v>
      </c>
      <c r="C95" s="104" t="e">
        <f t="shared" si="6"/>
        <v>#N/A</v>
      </c>
      <c r="D95" s="104" t="e">
        <f t="shared" si="7"/>
        <v>#N/A</v>
      </c>
      <c r="E95" s="104"/>
      <c r="F95" s="35"/>
      <c r="G95" s="104" t="e">
        <f t="shared" si="8"/>
        <v>#N/A</v>
      </c>
      <c r="H95" s="137" t="e" cm="1">
        <f t="array" ref="H95">_xlfn.IFS(OR(E95="",E95="Секция 1"),IF(F95="упр","",IF(F95=0,G95,IF(F95="1,2,3","L1,L2,L3","L"&amp;F95))),OR(E95="ИБП",E95="Секция 2"),IF(F95="упр","",IF(F95=0,G95&amp;CHAR(34),IF(F95="1,2,3","L1"&amp;CHAR(34)&amp;",L2"&amp;CHAR(34)&amp;",L3"&amp;CHAR(34),"L"&amp;F95&amp;CHAR(34)))),OR(E95="ДГУ",E95="Аварийный"),IF(F95="упр","",IF(F95=0,G95&amp;"'",IF(F95="1,2,3","L1',L2',L3'","L"&amp;F95&amp;"'"))))</f>
        <v>#N/A</v>
      </c>
      <c r="I95" s="35" t="e">
        <f>VLOOKUP(D95,Исходные_данные,5,FALSE)</f>
        <v>#N/A</v>
      </c>
      <c r="J95" s="104" t="str">
        <f>IFERROR(VLOOKUP(D95,Исходные_данные,37,FALSE),"")</f>
        <v/>
      </c>
      <c r="K95" s="104" t="e">
        <f>VLOOKUP(D95,Исходные_данные,47,FALSE)</f>
        <v>#N/A</v>
      </c>
      <c r="L95" s="104" t="e">
        <f>VLOOKUP(D95,Исходные_данные,16,FALSE)</f>
        <v>#N/A</v>
      </c>
      <c r="M95" s="104" t="e">
        <f t="shared" si="9"/>
        <v>#N/A</v>
      </c>
      <c r="N95">
        <f t="shared" si="10"/>
        <v>0</v>
      </c>
      <c r="O95" s="13" t="e">
        <f t="shared" si="11"/>
        <v>#N/A</v>
      </c>
    </row>
    <row r="96" spans="2:15" x14ac:dyDescent="0.25">
      <c r="B96" s="13">
        <f>IFERROR(IF(N(VLOOKUP(D96,Исходные_данные,17,FALSE))=0,1,VLOOKUP(D96,Исходные_данные,17,FALSE)),1)</f>
        <v>1</v>
      </c>
      <c r="C96" s="104" t="e">
        <f t="shared" si="6"/>
        <v>#N/A</v>
      </c>
      <c r="D96" s="104" t="e">
        <f t="shared" si="7"/>
        <v>#N/A</v>
      </c>
      <c r="E96" s="104"/>
      <c r="F96" s="35"/>
      <c r="G96" s="104" t="e">
        <f t="shared" si="8"/>
        <v>#N/A</v>
      </c>
      <c r="H96" s="137" t="e" cm="1">
        <f t="array" ref="H96">_xlfn.IFS(OR(E96="",E96="Секция 1"),IF(F96="упр","",IF(F96=0,G96,IF(F96="1,2,3","L1,L2,L3","L"&amp;F96))),OR(E96="ИБП",E96="Секция 2"),IF(F96="упр","",IF(F96=0,G96&amp;CHAR(34),IF(F96="1,2,3","L1"&amp;CHAR(34)&amp;",L2"&amp;CHAR(34)&amp;",L3"&amp;CHAR(34),"L"&amp;F96&amp;CHAR(34)))),OR(E96="ДГУ",E96="Аварийный"),IF(F96="упр","",IF(F96=0,G96&amp;"'",IF(F96="1,2,3","L1',L2',L3'","L"&amp;F96&amp;"'"))))</f>
        <v>#N/A</v>
      </c>
      <c r="I96" s="35" t="e">
        <f>VLOOKUP(D96,Исходные_данные,5,FALSE)</f>
        <v>#N/A</v>
      </c>
      <c r="J96" s="104" t="str">
        <f>IFERROR(VLOOKUP(D96,Исходные_данные,37,FALSE),"")</f>
        <v/>
      </c>
      <c r="K96" s="104" t="e">
        <f>VLOOKUP(D96,Исходные_данные,47,FALSE)</f>
        <v>#N/A</v>
      </c>
      <c r="L96" s="104" t="e">
        <f>VLOOKUP(D96,Исходные_данные,16,FALSE)</f>
        <v>#N/A</v>
      </c>
      <c r="M96" s="104" t="e">
        <f t="shared" si="9"/>
        <v>#N/A</v>
      </c>
      <c r="N96">
        <f t="shared" si="10"/>
        <v>0</v>
      </c>
      <c r="O96" s="13" t="e">
        <f t="shared" si="11"/>
        <v>#N/A</v>
      </c>
    </row>
    <row r="97" spans="2:15" x14ac:dyDescent="0.25">
      <c r="B97" s="13">
        <f>IFERROR(IF(N(VLOOKUP(D97,Исходные_данные,17,FALSE))=0,1,VLOOKUP(D97,Исходные_данные,17,FALSE)),1)</f>
        <v>1</v>
      </c>
      <c r="C97" s="104" t="e">
        <f t="shared" si="6"/>
        <v>#N/A</v>
      </c>
      <c r="D97" s="104" t="e">
        <f t="shared" si="7"/>
        <v>#N/A</v>
      </c>
      <c r="E97" s="104"/>
      <c r="F97" s="35"/>
      <c r="G97" s="104" t="e">
        <f t="shared" si="8"/>
        <v>#N/A</v>
      </c>
      <c r="H97" s="137" t="e" cm="1">
        <f t="array" ref="H97">_xlfn.IFS(OR(E97="",E97="Секция 1"),IF(F97="упр","",IF(F97=0,G97,IF(F97="1,2,3","L1,L2,L3","L"&amp;F97))),OR(E97="ИБП",E97="Секция 2"),IF(F97="упр","",IF(F97=0,G97&amp;CHAR(34),IF(F97="1,2,3","L1"&amp;CHAR(34)&amp;",L2"&amp;CHAR(34)&amp;",L3"&amp;CHAR(34),"L"&amp;F97&amp;CHAR(34)))),OR(E97="ДГУ",E97="Аварийный"),IF(F97="упр","",IF(F97=0,G97&amp;"'",IF(F97="1,2,3","L1',L2',L3'","L"&amp;F97&amp;"'"))))</f>
        <v>#N/A</v>
      </c>
      <c r="I97" s="35" t="e">
        <f>VLOOKUP(D97,Исходные_данные,5,FALSE)</f>
        <v>#N/A</v>
      </c>
      <c r="J97" s="104" t="str">
        <f>IFERROR(VLOOKUP(D97,Исходные_данные,37,FALSE),"")</f>
        <v/>
      </c>
      <c r="K97" s="104" t="e">
        <f>VLOOKUP(D97,Исходные_данные,47,FALSE)</f>
        <v>#N/A</v>
      </c>
      <c r="L97" s="104" t="e">
        <f>VLOOKUP(D97,Исходные_данные,16,FALSE)</f>
        <v>#N/A</v>
      </c>
      <c r="M97" s="104" t="e">
        <f t="shared" si="9"/>
        <v>#N/A</v>
      </c>
      <c r="N97">
        <f t="shared" si="10"/>
        <v>0</v>
      </c>
      <c r="O97" s="13" t="e">
        <f t="shared" si="11"/>
        <v>#N/A</v>
      </c>
    </row>
    <row r="98" spans="2:15" x14ac:dyDescent="0.25">
      <c r="B98" s="13">
        <f>IFERROR(IF(N(VLOOKUP(D98,Исходные_данные,17,FALSE))=0,1,VLOOKUP(D98,Исходные_данные,17,FALSE)),1)</f>
        <v>1</v>
      </c>
      <c r="C98" s="104" t="e">
        <f t="shared" si="6"/>
        <v>#N/A</v>
      </c>
      <c r="D98" s="104" t="e">
        <f t="shared" si="7"/>
        <v>#N/A</v>
      </c>
      <c r="E98" s="104"/>
      <c r="F98" s="35"/>
      <c r="G98" s="104" t="e">
        <f t="shared" si="8"/>
        <v>#N/A</v>
      </c>
      <c r="H98" s="137" t="e" cm="1">
        <f t="array" ref="H98">_xlfn.IFS(OR(E98="",E98="Секция 1"),IF(F98="упр","",IF(F98=0,G98,IF(F98="1,2,3","L1,L2,L3","L"&amp;F98))),OR(E98="ИБП",E98="Секция 2"),IF(F98="упр","",IF(F98=0,G98&amp;CHAR(34),IF(F98="1,2,3","L1"&amp;CHAR(34)&amp;",L2"&amp;CHAR(34)&amp;",L3"&amp;CHAR(34),"L"&amp;F98&amp;CHAR(34)))),OR(E98="ДГУ",E98="Аварийный"),IF(F98="упр","",IF(F98=0,G98&amp;"'",IF(F98="1,2,3","L1',L2',L3'","L"&amp;F98&amp;"'"))))</f>
        <v>#N/A</v>
      </c>
      <c r="I98" s="35" t="e">
        <f>VLOOKUP(D98,Исходные_данные,5,FALSE)</f>
        <v>#N/A</v>
      </c>
      <c r="J98" s="104" t="str">
        <f>IFERROR(VLOOKUP(D98,Исходные_данные,37,FALSE),"")</f>
        <v/>
      </c>
      <c r="K98" s="104" t="e">
        <f>VLOOKUP(D98,Исходные_данные,47,FALSE)</f>
        <v>#N/A</v>
      </c>
      <c r="L98" s="104" t="e">
        <f>VLOOKUP(D98,Исходные_данные,16,FALSE)</f>
        <v>#N/A</v>
      </c>
      <c r="M98" s="104" t="e">
        <f t="shared" si="9"/>
        <v>#N/A</v>
      </c>
      <c r="N98">
        <f t="shared" si="10"/>
        <v>0</v>
      </c>
      <c r="O98" s="13" t="e">
        <f t="shared" si="11"/>
        <v>#N/A</v>
      </c>
    </row>
    <row r="99" spans="2:15" x14ac:dyDescent="0.25">
      <c r="B99" s="13">
        <f>IFERROR(IF(N(VLOOKUP(D99,Исходные_данные,17,FALSE))=0,1,VLOOKUP(D99,Исходные_данные,17,FALSE)),1)</f>
        <v>1</v>
      </c>
      <c r="C99" s="104" t="e">
        <f t="shared" si="6"/>
        <v>#N/A</v>
      </c>
      <c r="D99" s="104" t="e">
        <f t="shared" si="7"/>
        <v>#N/A</v>
      </c>
      <c r="E99" s="104"/>
      <c r="F99" s="35"/>
      <c r="G99" s="104" t="e">
        <f t="shared" si="8"/>
        <v>#N/A</v>
      </c>
      <c r="H99" s="137" t="e" cm="1">
        <f t="array" ref="H99">_xlfn.IFS(OR(E99="",E99="Секция 1"),IF(F99="упр","",IF(F99=0,G99,IF(F99="1,2,3","L1,L2,L3","L"&amp;F99))),OR(E99="ИБП",E99="Секция 2"),IF(F99="упр","",IF(F99=0,G99&amp;CHAR(34),IF(F99="1,2,3","L1"&amp;CHAR(34)&amp;",L2"&amp;CHAR(34)&amp;",L3"&amp;CHAR(34),"L"&amp;F99&amp;CHAR(34)))),OR(E99="ДГУ",E99="Аварийный"),IF(F99="упр","",IF(F99=0,G99&amp;"'",IF(F99="1,2,3","L1',L2',L3'","L"&amp;F99&amp;"'"))))</f>
        <v>#N/A</v>
      </c>
      <c r="I99" s="35" t="e">
        <f>VLOOKUP(D99,Исходные_данные,5,FALSE)</f>
        <v>#N/A</v>
      </c>
      <c r="J99" s="104" t="str">
        <f>IFERROR(VLOOKUP(D99,Исходные_данные,37,FALSE),"")</f>
        <v/>
      </c>
      <c r="K99" s="104" t="e">
        <f>VLOOKUP(D99,Исходные_данные,47,FALSE)</f>
        <v>#N/A</v>
      </c>
      <c r="L99" s="104" t="e">
        <f>VLOOKUP(D99,Исходные_данные,16,FALSE)</f>
        <v>#N/A</v>
      </c>
      <c r="M99" s="104" t="e">
        <f t="shared" si="9"/>
        <v>#N/A</v>
      </c>
      <c r="N99">
        <f t="shared" si="10"/>
        <v>0</v>
      </c>
      <c r="O99" s="13" t="e">
        <f t="shared" si="11"/>
        <v>#N/A</v>
      </c>
    </row>
    <row r="100" spans="2:15" x14ac:dyDescent="0.25">
      <c r="B100" s="13">
        <f>IFERROR(IF(N(VLOOKUP(D100,Исходные_данные,17,FALSE))=0,1,VLOOKUP(D100,Исходные_данные,17,FALSE)),1)</f>
        <v>1</v>
      </c>
      <c r="C100" s="104" t="e">
        <f t="shared" si="6"/>
        <v>#N/A</v>
      </c>
      <c r="D100" s="104" t="e">
        <f t="shared" si="7"/>
        <v>#N/A</v>
      </c>
      <c r="E100" s="104"/>
      <c r="F100" s="35"/>
      <c r="G100" s="104" t="e">
        <f t="shared" si="8"/>
        <v>#N/A</v>
      </c>
      <c r="H100" s="137" t="e" cm="1">
        <f t="array" ref="H100">_xlfn.IFS(OR(E100="",E100="Секция 1"),IF(F100="упр","",IF(F100=0,G100,IF(F100="1,2,3","L1,L2,L3","L"&amp;F100))),OR(E100="ИБП",E100="Секция 2"),IF(F100="упр","",IF(F100=0,G100&amp;CHAR(34),IF(F100="1,2,3","L1"&amp;CHAR(34)&amp;",L2"&amp;CHAR(34)&amp;",L3"&amp;CHAR(34),"L"&amp;F100&amp;CHAR(34)))),OR(E100="ДГУ",E100="Аварийный"),IF(F100="упр","",IF(F100=0,G100&amp;"'",IF(F100="1,2,3","L1',L2',L3'","L"&amp;F100&amp;"'"))))</f>
        <v>#N/A</v>
      </c>
      <c r="I100" s="35" t="e">
        <f>VLOOKUP(D100,Исходные_данные,5,FALSE)</f>
        <v>#N/A</v>
      </c>
      <c r="J100" s="104" t="str">
        <f>IFERROR(VLOOKUP(D100,Исходные_данные,37,FALSE),"")</f>
        <v/>
      </c>
      <c r="K100" s="104" t="e">
        <f>VLOOKUP(D100,Исходные_данные,47,FALSE)</f>
        <v>#N/A</v>
      </c>
      <c r="L100" s="104" t="e">
        <f>VLOOKUP(D100,Исходные_данные,16,FALSE)</f>
        <v>#N/A</v>
      </c>
      <c r="M100" s="104" t="e">
        <f t="shared" si="9"/>
        <v>#N/A</v>
      </c>
      <c r="N100">
        <f t="shared" si="10"/>
        <v>0</v>
      </c>
      <c r="O100" s="13" t="e">
        <f t="shared" si="11"/>
        <v>#N/A</v>
      </c>
    </row>
    <row r="101" spans="2:15" x14ac:dyDescent="0.25">
      <c r="B101" s="13">
        <f>IFERROR(IF(N(VLOOKUP(D101,Исходные_данные,17,FALSE))=0,1,VLOOKUP(D101,Исходные_данные,17,FALSE)),1)</f>
        <v>1</v>
      </c>
      <c r="C101" s="104" t="e">
        <f t="shared" si="6"/>
        <v>#N/A</v>
      </c>
      <c r="D101" s="104" t="e">
        <f t="shared" si="7"/>
        <v>#N/A</v>
      </c>
      <c r="E101" s="104"/>
      <c r="F101" s="35"/>
      <c r="G101" s="104" t="e">
        <f t="shared" si="8"/>
        <v>#N/A</v>
      </c>
      <c r="H101" s="137" t="e" cm="1">
        <f t="array" ref="H101">_xlfn.IFS(OR(E101="",E101="Секция 1"),IF(F101="упр","",IF(F101=0,G101,IF(F101="1,2,3","L1,L2,L3","L"&amp;F101))),OR(E101="ИБП",E101="Секция 2"),IF(F101="упр","",IF(F101=0,G101&amp;CHAR(34),IF(F101="1,2,3","L1"&amp;CHAR(34)&amp;",L2"&amp;CHAR(34)&amp;",L3"&amp;CHAR(34),"L"&amp;F101&amp;CHAR(34)))),OR(E101="ДГУ",E101="Аварийный"),IF(F101="упр","",IF(F101=0,G101&amp;"'",IF(F101="1,2,3","L1',L2',L3'","L"&amp;F101&amp;"'"))))</f>
        <v>#N/A</v>
      </c>
      <c r="I101" s="35" t="e">
        <f>VLOOKUP(D101,Исходные_данные,5,FALSE)</f>
        <v>#N/A</v>
      </c>
      <c r="J101" s="104" t="str">
        <f>IFERROR(VLOOKUP(D101,Исходные_данные,37,FALSE),"")</f>
        <v/>
      </c>
      <c r="K101" s="104" t="e">
        <f>VLOOKUP(D101,Исходные_данные,47,FALSE)</f>
        <v>#N/A</v>
      </c>
      <c r="L101" s="104" t="e">
        <f>VLOOKUP(D101,Исходные_данные,16,FALSE)</f>
        <v>#N/A</v>
      </c>
      <c r="M101" s="104" t="e">
        <f t="shared" si="9"/>
        <v>#N/A</v>
      </c>
      <c r="N101">
        <f t="shared" si="10"/>
        <v>0</v>
      </c>
      <c r="O101" s="13" t="e">
        <f t="shared" si="11"/>
        <v>#N/A</v>
      </c>
    </row>
    <row r="102" spans="2:15" x14ac:dyDescent="0.25">
      <c r="B102" s="13">
        <f>IFERROR(IF(N(VLOOKUP(D102,Исходные_данные,17,FALSE))=0,1,VLOOKUP(D102,Исходные_данные,17,FALSE)),1)</f>
        <v>1</v>
      </c>
      <c r="C102" s="104" t="e">
        <f t="shared" si="6"/>
        <v>#N/A</v>
      </c>
      <c r="D102" s="104" t="e">
        <f t="shared" si="7"/>
        <v>#N/A</v>
      </c>
      <c r="E102" s="104"/>
      <c r="F102" s="35"/>
      <c r="G102" s="104" t="e">
        <f t="shared" si="8"/>
        <v>#N/A</v>
      </c>
      <c r="H102" s="137" t="e" cm="1">
        <f t="array" ref="H102">_xlfn.IFS(OR(E102="",E102="Секция 1"),IF(F102="упр","",IF(F102=0,G102,IF(F102="1,2,3","L1,L2,L3","L"&amp;F102))),OR(E102="ИБП",E102="Секция 2"),IF(F102="упр","",IF(F102=0,G102&amp;CHAR(34),IF(F102="1,2,3","L1"&amp;CHAR(34)&amp;",L2"&amp;CHAR(34)&amp;",L3"&amp;CHAR(34),"L"&amp;F102&amp;CHAR(34)))),OR(E102="ДГУ",E102="Аварийный"),IF(F102="упр","",IF(F102=0,G102&amp;"'",IF(F102="1,2,3","L1',L2',L3'","L"&amp;F102&amp;"'"))))</f>
        <v>#N/A</v>
      </c>
      <c r="I102" s="35" t="e">
        <f>VLOOKUP(D102,Исходные_данные,5,FALSE)</f>
        <v>#N/A</v>
      </c>
      <c r="J102" s="104" t="str">
        <f>IFERROR(VLOOKUP(D102,Исходные_данные,37,FALSE),"")</f>
        <v/>
      </c>
      <c r="K102" s="104" t="e">
        <f>VLOOKUP(D102,Исходные_данные,47,FALSE)</f>
        <v>#N/A</v>
      </c>
      <c r="L102" s="104" t="e">
        <f>VLOOKUP(D102,Исходные_данные,16,FALSE)</f>
        <v>#N/A</v>
      </c>
      <c r="M102" s="104" t="e">
        <f t="shared" si="9"/>
        <v>#N/A</v>
      </c>
      <c r="N102">
        <f t="shared" si="10"/>
        <v>0</v>
      </c>
      <c r="O102" s="13" t="e">
        <f t="shared" si="11"/>
        <v>#N/A</v>
      </c>
    </row>
    <row r="103" spans="2:15" x14ac:dyDescent="0.25">
      <c r="B103" s="13">
        <f>IFERROR(IF(N(VLOOKUP(D103,Исходные_данные,17,FALSE))=0,1,VLOOKUP(D103,Исходные_данные,17,FALSE)),1)</f>
        <v>1</v>
      </c>
      <c r="C103" s="104" t="e">
        <f t="shared" si="6"/>
        <v>#N/A</v>
      </c>
      <c r="D103" s="104" t="e">
        <f t="shared" si="7"/>
        <v>#N/A</v>
      </c>
      <c r="E103" s="104"/>
      <c r="F103" s="35"/>
      <c r="G103" s="104" t="e">
        <f t="shared" si="8"/>
        <v>#N/A</v>
      </c>
      <c r="H103" s="137" t="e" cm="1">
        <f t="array" ref="H103">_xlfn.IFS(OR(E103="",E103="Секция 1"),IF(F103="упр","",IF(F103=0,G103,IF(F103="1,2,3","L1,L2,L3","L"&amp;F103))),OR(E103="ИБП",E103="Секция 2"),IF(F103="упр","",IF(F103=0,G103&amp;CHAR(34),IF(F103="1,2,3","L1"&amp;CHAR(34)&amp;",L2"&amp;CHAR(34)&amp;",L3"&amp;CHAR(34),"L"&amp;F103&amp;CHAR(34)))),OR(E103="ДГУ",E103="Аварийный"),IF(F103="упр","",IF(F103=0,G103&amp;"'",IF(F103="1,2,3","L1',L2',L3'","L"&amp;F103&amp;"'"))))</f>
        <v>#N/A</v>
      </c>
      <c r="I103" s="35" t="e">
        <f>VLOOKUP(D103,Исходные_данные,5,FALSE)</f>
        <v>#N/A</v>
      </c>
      <c r="J103" s="104" t="str">
        <f>IFERROR(VLOOKUP(D103,Исходные_данные,37,FALSE),"")</f>
        <v/>
      </c>
      <c r="K103" s="104" t="e">
        <f>VLOOKUP(D103,Исходные_данные,47,FALSE)</f>
        <v>#N/A</v>
      </c>
      <c r="L103" s="104" t="e">
        <f>VLOOKUP(D103,Исходные_данные,16,FALSE)</f>
        <v>#N/A</v>
      </c>
      <c r="M103" s="104" t="e">
        <f t="shared" si="9"/>
        <v>#N/A</v>
      </c>
      <c r="N103">
        <f t="shared" si="10"/>
        <v>0</v>
      </c>
      <c r="O103" s="13" t="e">
        <f t="shared" si="11"/>
        <v>#N/A</v>
      </c>
    </row>
    <row r="104" spans="2:15" x14ac:dyDescent="0.25">
      <c r="B104" s="13">
        <f>IFERROR(IF(N(VLOOKUP(D104,Исходные_данные,17,FALSE))=0,1,VLOOKUP(D104,Исходные_данные,17,FALSE)),1)</f>
        <v>1</v>
      </c>
      <c r="C104" s="104" t="e">
        <f t="shared" si="6"/>
        <v>#N/A</v>
      </c>
      <c r="D104" s="104" t="e">
        <f t="shared" si="7"/>
        <v>#N/A</v>
      </c>
      <c r="E104" s="104"/>
      <c r="F104" s="35"/>
      <c r="G104" s="104" t="e">
        <f t="shared" si="8"/>
        <v>#N/A</v>
      </c>
      <c r="H104" s="137" t="e" cm="1">
        <f t="array" ref="H104">_xlfn.IFS(OR(E104="",E104="Секция 1"),IF(F104="упр","",IF(F104=0,G104,IF(F104="1,2,3","L1,L2,L3","L"&amp;F104))),OR(E104="ИБП",E104="Секция 2"),IF(F104="упр","",IF(F104=0,G104&amp;CHAR(34),IF(F104="1,2,3","L1"&amp;CHAR(34)&amp;",L2"&amp;CHAR(34)&amp;",L3"&amp;CHAR(34),"L"&amp;F104&amp;CHAR(34)))),OR(E104="ДГУ",E104="Аварийный"),IF(F104="упр","",IF(F104=0,G104&amp;"'",IF(F104="1,2,3","L1',L2',L3'","L"&amp;F104&amp;"'"))))</f>
        <v>#N/A</v>
      </c>
      <c r="I104" s="35" t="e">
        <f>VLOOKUP(D104,Исходные_данные,5,FALSE)</f>
        <v>#N/A</v>
      </c>
      <c r="J104" s="104" t="str">
        <f>IFERROR(VLOOKUP(D104,Исходные_данные,37,FALSE),"")</f>
        <v/>
      </c>
      <c r="K104" s="104" t="e">
        <f>VLOOKUP(D104,Исходные_данные,47,FALSE)</f>
        <v>#N/A</v>
      </c>
      <c r="L104" s="104" t="e">
        <f>VLOOKUP(D104,Исходные_данные,16,FALSE)</f>
        <v>#N/A</v>
      </c>
      <c r="M104" s="104" t="e">
        <f t="shared" si="9"/>
        <v>#N/A</v>
      </c>
      <c r="N104">
        <f t="shared" si="10"/>
        <v>0</v>
      </c>
      <c r="O104" s="13" t="e">
        <f t="shared" si="11"/>
        <v>#N/A</v>
      </c>
    </row>
    <row r="105" spans="2:15" x14ac:dyDescent="0.25">
      <c r="B105" s="13">
        <f>IFERROR(IF(N(VLOOKUP(D105,Исходные_данные,17,FALSE))=0,1,VLOOKUP(D105,Исходные_данные,17,FALSE)),1)</f>
        <v>1</v>
      </c>
      <c r="C105" s="104" t="e">
        <f t="shared" si="6"/>
        <v>#N/A</v>
      </c>
      <c r="D105" s="104" t="e">
        <f t="shared" si="7"/>
        <v>#N/A</v>
      </c>
      <c r="E105" s="104"/>
      <c r="F105" s="35"/>
      <c r="G105" s="104" t="e">
        <f t="shared" si="8"/>
        <v>#N/A</v>
      </c>
      <c r="H105" s="137" t="e" cm="1">
        <f t="array" ref="H105">_xlfn.IFS(OR(E105="",E105="Секция 1"),IF(F105="упр","",IF(F105=0,G105,IF(F105="1,2,3","L1,L2,L3","L"&amp;F105))),OR(E105="ИБП",E105="Секция 2"),IF(F105="упр","",IF(F105=0,G105&amp;CHAR(34),IF(F105="1,2,3","L1"&amp;CHAR(34)&amp;",L2"&amp;CHAR(34)&amp;",L3"&amp;CHAR(34),"L"&amp;F105&amp;CHAR(34)))),OR(E105="ДГУ",E105="Аварийный"),IF(F105="упр","",IF(F105=0,G105&amp;"'",IF(F105="1,2,3","L1',L2',L3'","L"&amp;F105&amp;"'"))))</f>
        <v>#N/A</v>
      </c>
      <c r="I105" s="35" t="e">
        <f>VLOOKUP(D105,Исходные_данные,5,FALSE)</f>
        <v>#N/A</v>
      </c>
      <c r="J105" s="104" t="str">
        <f>IFERROR(VLOOKUP(D105,Исходные_данные,37,FALSE),"")</f>
        <v/>
      </c>
      <c r="K105" s="104" t="e">
        <f>VLOOKUP(D105,Исходные_данные,47,FALSE)</f>
        <v>#N/A</v>
      </c>
      <c r="L105" s="104" t="e">
        <f>VLOOKUP(D105,Исходные_данные,16,FALSE)</f>
        <v>#N/A</v>
      </c>
      <c r="M105" s="104" t="e">
        <f t="shared" si="9"/>
        <v>#N/A</v>
      </c>
      <c r="N105">
        <f t="shared" si="10"/>
        <v>0</v>
      </c>
      <c r="O105" s="13" t="e">
        <f t="shared" si="11"/>
        <v>#N/A</v>
      </c>
    </row>
    <row r="106" spans="2:15" x14ac:dyDescent="0.25">
      <c r="B106" s="13">
        <f>IFERROR(IF(N(VLOOKUP(D106,Исходные_данные,17,FALSE))=0,1,VLOOKUP(D106,Исходные_данные,17,FALSE)),1)</f>
        <v>1</v>
      </c>
      <c r="C106" s="104" t="e">
        <f t="shared" si="6"/>
        <v>#N/A</v>
      </c>
      <c r="D106" s="104" t="e">
        <f t="shared" si="7"/>
        <v>#N/A</v>
      </c>
      <c r="E106" s="104"/>
      <c r="F106" s="35"/>
      <c r="G106" s="104" t="e">
        <f t="shared" si="8"/>
        <v>#N/A</v>
      </c>
      <c r="H106" s="137" t="e" cm="1">
        <f t="array" ref="H106">_xlfn.IFS(OR(E106="",E106="Секция 1"),IF(F106="упр","",IF(F106=0,G106,IF(F106="1,2,3","L1,L2,L3","L"&amp;F106))),OR(E106="ИБП",E106="Секция 2"),IF(F106="упр","",IF(F106=0,G106&amp;CHAR(34),IF(F106="1,2,3","L1"&amp;CHAR(34)&amp;",L2"&amp;CHAR(34)&amp;",L3"&amp;CHAR(34),"L"&amp;F106&amp;CHAR(34)))),OR(E106="ДГУ",E106="Аварийный"),IF(F106="упр","",IF(F106=0,G106&amp;"'",IF(F106="1,2,3","L1',L2',L3'","L"&amp;F106&amp;"'"))))</f>
        <v>#N/A</v>
      </c>
      <c r="I106" s="35" t="e">
        <f>VLOOKUP(D106,Исходные_данные,5,FALSE)</f>
        <v>#N/A</v>
      </c>
      <c r="J106" s="104" t="str">
        <f>IFERROR(VLOOKUP(D106,Исходные_данные,37,FALSE),"")</f>
        <v/>
      </c>
      <c r="K106" s="104" t="e">
        <f>VLOOKUP(D106,Исходные_данные,47,FALSE)</f>
        <v>#N/A</v>
      </c>
      <c r="L106" s="104" t="e">
        <f>VLOOKUP(D106,Исходные_данные,16,FALSE)</f>
        <v>#N/A</v>
      </c>
      <c r="M106" s="104" t="e">
        <f t="shared" si="9"/>
        <v>#N/A</v>
      </c>
      <c r="N106">
        <f t="shared" si="10"/>
        <v>0</v>
      </c>
      <c r="O106" s="13" t="e">
        <f t="shared" si="11"/>
        <v>#N/A</v>
      </c>
    </row>
    <row r="107" spans="2:15" x14ac:dyDescent="0.25">
      <c r="B107" s="13">
        <f>IFERROR(IF(N(VLOOKUP(D107,Исходные_данные,17,FALSE))=0,1,VLOOKUP(D107,Исходные_данные,17,FALSE)),1)</f>
        <v>1</v>
      </c>
      <c r="C107" s="104" t="e">
        <f t="shared" si="6"/>
        <v>#N/A</v>
      </c>
      <c r="D107" s="104" t="e">
        <f t="shared" si="7"/>
        <v>#N/A</v>
      </c>
      <c r="E107" s="104"/>
      <c r="F107" s="35"/>
      <c r="G107" s="104" t="e">
        <f t="shared" si="8"/>
        <v>#N/A</v>
      </c>
      <c r="H107" s="137" t="e" cm="1">
        <f t="array" ref="H107">_xlfn.IFS(OR(E107="",E107="Секция 1"),IF(F107="упр","",IF(F107=0,G107,IF(F107="1,2,3","L1,L2,L3","L"&amp;F107))),OR(E107="ИБП",E107="Секция 2"),IF(F107="упр","",IF(F107=0,G107&amp;CHAR(34),IF(F107="1,2,3","L1"&amp;CHAR(34)&amp;",L2"&amp;CHAR(34)&amp;",L3"&amp;CHAR(34),"L"&amp;F107&amp;CHAR(34)))),OR(E107="ДГУ",E107="Аварийный"),IF(F107="упр","",IF(F107=0,G107&amp;"'",IF(F107="1,2,3","L1',L2',L3'","L"&amp;F107&amp;"'"))))</f>
        <v>#N/A</v>
      </c>
      <c r="I107" s="35" t="e">
        <f>VLOOKUP(D107,Исходные_данные,5,FALSE)</f>
        <v>#N/A</v>
      </c>
      <c r="J107" s="104" t="str">
        <f>IFERROR(VLOOKUP(D107,Исходные_данные,37,FALSE),"")</f>
        <v/>
      </c>
      <c r="K107" s="104" t="e">
        <f>VLOOKUP(D107,Исходные_данные,47,FALSE)</f>
        <v>#N/A</v>
      </c>
      <c r="L107" s="104" t="e">
        <f>VLOOKUP(D107,Исходные_данные,16,FALSE)</f>
        <v>#N/A</v>
      </c>
      <c r="M107" s="104" t="e">
        <f t="shared" si="9"/>
        <v>#N/A</v>
      </c>
      <c r="N107">
        <f t="shared" si="10"/>
        <v>0</v>
      </c>
      <c r="O107" s="13" t="e">
        <f t="shared" si="11"/>
        <v>#N/A</v>
      </c>
    </row>
    <row r="108" spans="2:15" x14ac:dyDescent="0.25">
      <c r="B108" s="13">
        <f>IFERROR(IF(N(VLOOKUP(D108,Исходные_данные,17,FALSE))=0,1,VLOOKUP(D108,Исходные_данные,17,FALSE)),1)</f>
        <v>1</v>
      </c>
      <c r="C108" s="104" t="e">
        <f t="shared" si="6"/>
        <v>#N/A</v>
      </c>
      <c r="D108" s="104" t="e">
        <f t="shared" si="7"/>
        <v>#N/A</v>
      </c>
      <c r="E108" s="104"/>
      <c r="F108" s="35"/>
      <c r="G108" s="104" t="e">
        <f t="shared" si="8"/>
        <v>#N/A</v>
      </c>
      <c r="H108" s="137" t="e" cm="1">
        <f t="array" ref="H108">_xlfn.IFS(OR(E108="",E108="Секция 1"),IF(F108="упр","",IF(F108=0,G108,IF(F108="1,2,3","L1,L2,L3","L"&amp;F108))),OR(E108="ИБП",E108="Секция 2"),IF(F108="упр","",IF(F108=0,G108&amp;CHAR(34),IF(F108="1,2,3","L1"&amp;CHAR(34)&amp;",L2"&amp;CHAR(34)&amp;",L3"&amp;CHAR(34),"L"&amp;F108&amp;CHAR(34)))),OR(E108="ДГУ",E108="Аварийный"),IF(F108="упр","",IF(F108=0,G108&amp;"'",IF(F108="1,2,3","L1',L2',L3'","L"&amp;F108&amp;"'"))))</f>
        <v>#N/A</v>
      </c>
      <c r="I108" s="35" t="e">
        <f>VLOOKUP(D108,Исходные_данные,5,FALSE)</f>
        <v>#N/A</v>
      </c>
      <c r="J108" s="104" t="str">
        <f>IFERROR(VLOOKUP(D108,Исходные_данные,37,FALSE),"")</f>
        <v/>
      </c>
      <c r="K108" s="104" t="e">
        <f>VLOOKUP(D108,Исходные_данные,47,FALSE)</f>
        <v>#N/A</v>
      </c>
      <c r="L108" s="104" t="e">
        <f>VLOOKUP(D108,Исходные_данные,16,FALSE)</f>
        <v>#N/A</v>
      </c>
      <c r="M108" s="104" t="e">
        <f t="shared" si="9"/>
        <v>#N/A</v>
      </c>
      <c r="N108">
        <f t="shared" si="10"/>
        <v>0</v>
      </c>
      <c r="O108" s="13" t="e">
        <f t="shared" si="11"/>
        <v>#N/A</v>
      </c>
    </row>
    <row r="109" spans="2:15" x14ac:dyDescent="0.25">
      <c r="B109" s="13">
        <f>IFERROR(IF(N(VLOOKUP(D109,Исходные_данные,17,FALSE))=0,1,VLOOKUP(D109,Исходные_данные,17,FALSE)),1)</f>
        <v>1</v>
      </c>
      <c r="C109" s="104" t="e">
        <f t="shared" si="6"/>
        <v>#N/A</v>
      </c>
      <c r="D109" s="104" t="e">
        <f t="shared" si="7"/>
        <v>#N/A</v>
      </c>
      <c r="E109" s="104"/>
      <c r="F109" s="35"/>
      <c r="G109" s="104" t="e">
        <f t="shared" si="8"/>
        <v>#N/A</v>
      </c>
      <c r="H109" s="137" t="e" cm="1">
        <f t="array" ref="H109">_xlfn.IFS(OR(E109="",E109="Секция 1"),IF(F109="упр","",IF(F109=0,G109,IF(F109="1,2,3","L1,L2,L3","L"&amp;F109))),OR(E109="ИБП",E109="Секция 2"),IF(F109="упр","",IF(F109=0,G109&amp;CHAR(34),IF(F109="1,2,3","L1"&amp;CHAR(34)&amp;",L2"&amp;CHAR(34)&amp;",L3"&amp;CHAR(34),"L"&amp;F109&amp;CHAR(34)))),OR(E109="ДГУ",E109="Аварийный"),IF(F109="упр","",IF(F109=0,G109&amp;"'",IF(F109="1,2,3","L1',L2',L3'","L"&amp;F109&amp;"'"))))</f>
        <v>#N/A</v>
      </c>
      <c r="I109" s="35" t="e">
        <f>VLOOKUP(D109,Исходные_данные,5,FALSE)</f>
        <v>#N/A</v>
      </c>
      <c r="J109" s="104" t="str">
        <f>IFERROR(VLOOKUP(D109,Исходные_данные,37,FALSE),"")</f>
        <v/>
      </c>
      <c r="K109" s="104" t="e">
        <f>VLOOKUP(D109,Исходные_данные,47,FALSE)</f>
        <v>#N/A</v>
      </c>
      <c r="L109" s="104" t="e">
        <f>VLOOKUP(D109,Исходные_данные,16,FALSE)</f>
        <v>#N/A</v>
      </c>
      <c r="M109" s="104" t="e">
        <f t="shared" si="9"/>
        <v>#N/A</v>
      </c>
      <c r="N109">
        <f t="shared" si="10"/>
        <v>0</v>
      </c>
      <c r="O109" s="13" t="e">
        <f t="shared" si="11"/>
        <v>#N/A</v>
      </c>
    </row>
    <row r="110" spans="2:15" x14ac:dyDescent="0.25">
      <c r="B110" s="13">
        <f>IFERROR(IF(N(VLOOKUP(D110,Исходные_данные,17,FALSE))=0,1,VLOOKUP(D110,Исходные_данные,17,FALSE)),1)</f>
        <v>1</v>
      </c>
      <c r="C110" s="104" t="e">
        <f t="shared" si="6"/>
        <v>#N/A</v>
      </c>
      <c r="D110" s="104" t="e">
        <f t="shared" si="7"/>
        <v>#N/A</v>
      </c>
      <c r="E110" s="104"/>
      <c r="F110" s="35"/>
      <c r="G110" s="104" t="e">
        <f t="shared" si="8"/>
        <v>#N/A</v>
      </c>
      <c r="H110" s="137" t="e" cm="1">
        <f t="array" ref="H110">_xlfn.IFS(OR(E110="",E110="Секция 1"),IF(F110="упр","",IF(F110=0,G110,IF(F110="1,2,3","L1,L2,L3","L"&amp;F110))),OR(E110="ИБП",E110="Секция 2"),IF(F110="упр","",IF(F110=0,G110&amp;CHAR(34),IF(F110="1,2,3","L1"&amp;CHAR(34)&amp;",L2"&amp;CHAR(34)&amp;",L3"&amp;CHAR(34),"L"&amp;F110&amp;CHAR(34)))),OR(E110="ДГУ",E110="Аварийный"),IF(F110="упр","",IF(F110=0,G110&amp;"'",IF(F110="1,2,3","L1',L2',L3'","L"&amp;F110&amp;"'"))))</f>
        <v>#N/A</v>
      </c>
      <c r="I110" s="35" t="e">
        <f>VLOOKUP(D110,Исходные_данные,5,FALSE)</f>
        <v>#N/A</v>
      </c>
      <c r="J110" s="104" t="str">
        <f>IFERROR(VLOOKUP(D110,Исходные_данные,37,FALSE),"")</f>
        <v/>
      </c>
      <c r="K110" s="104" t="e">
        <f>VLOOKUP(D110,Исходные_данные,47,FALSE)</f>
        <v>#N/A</v>
      </c>
      <c r="L110" s="104" t="e">
        <f>VLOOKUP(D110,Исходные_данные,16,FALSE)</f>
        <v>#N/A</v>
      </c>
      <c r="M110" s="104" t="e">
        <f t="shared" si="9"/>
        <v>#N/A</v>
      </c>
      <c r="N110">
        <f t="shared" si="10"/>
        <v>0</v>
      </c>
      <c r="O110" s="13" t="e">
        <f t="shared" si="11"/>
        <v>#N/A</v>
      </c>
    </row>
    <row r="111" spans="2:15" x14ac:dyDescent="0.25">
      <c r="B111" s="13">
        <f>IFERROR(IF(N(VLOOKUP(D111,Исходные_данные,17,FALSE))=0,1,VLOOKUP(D111,Исходные_данные,17,FALSE)),1)</f>
        <v>1</v>
      </c>
      <c r="C111" s="104" t="e">
        <f t="shared" si="6"/>
        <v>#N/A</v>
      </c>
      <c r="D111" s="104" t="e">
        <f t="shared" si="7"/>
        <v>#N/A</v>
      </c>
      <c r="E111" s="104"/>
      <c r="F111" s="35"/>
      <c r="G111" s="104" t="e">
        <f t="shared" si="8"/>
        <v>#N/A</v>
      </c>
      <c r="H111" s="137" t="e" cm="1">
        <f t="array" ref="H111">_xlfn.IFS(OR(E111="",E111="Секция 1"),IF(F111="упр","",IF(F111=0,G111,IF(F111="1,2,3","L1,L2,L3","L"&amp;F111))),OR(E111="ИБП",E111="Секция 2"),IF(F111="упр","",IF(F111=0,G111&amp;CHAR(34),IF(F111="1,2,3","L1"&amp;CHAR(34)&amp;",L2"&amp;CHAR(34)&amp;",L3"&amp;CHAR(34),"L"&amp;F111&amp;CHAR(34)))),OR(E111="ДГУ",E111="Аварийный"),IF(F111="упр","",IF(F111=0,G111&amp;"'",IF(F111="1,2,3","L1',L2',L3'","L"&amp;F111&amp;"'"))))</f>
        <v>#N/A</v>
      </c>
      <c r="I111" s="35" t="e">
        <f>VLOOKUP(D111,Исходные_данные,5,FALSE)</f>
        <v>#N/A</v>
      </c>
      <c r="J111" s="104" t="str">
        <f>IFERROR(VLOOKUP(D111,Исходные_данные,37,FALSE),"")</f>
        <v/>
      </c>
      <c r="K111" s="104" t="e">
        <f>VLOOKUP(D111,Исходные_данные,47,FALSE)</f>
        <v>#N/A</v>
      </c>
      <c r="L111" s="104" t="e">
        <f>VLOOKUP(D111,Исходные_данные,16,FALSE)</f>
        <v>#N/A</v>
      </c>
      <c r="M111" s="104" t="e">
        <f t="shared" si="9"/>
        <v>#N/A</v>
      </c>
      <c r="N111">
        <f t="shared" si="10"/>
        <v>0</v>
      </c>
      <c r="O111" s="13" t="e">
        <f t="shared" si="11"/>
        <v>#N/A</v>
      </c>
    </row>
    <row r="112" spans="2:15" x14ac:dyDescent="0.25">
      <c r="B112" s="13">
        <f>IFERROR(IF(N(VLOOKUP(D112,Исходные_данные,17,FALSE))=0,1,VLOOKUP(D112,Исходные_данные,17,FALSE)),1)</f>
        <v>1</v>
      </c>
      <c r="C112" s="104" t="e">
        <f t="shared" si="6"/>
        <v>#N/A</v>
      </c>
      <c r="D112" s="104" t="e">
        <f t="shared" si="7"/>
        <v>#N/A</v>
      </c>
      <c r="E112" s="104"/>
      <c r="F112" s="35"/>
      <c r="G112" s="104" t="e">
        <f t="shared" si="8"/>
        <v>#N/A</v>
      </c>
      <c r="H112" s="137" t="e" cm="1">
        <f t="array" ref="H112">_xlfn.IFS(OR(E112="",E112="Секция 1"),IF(F112="упр","",IF(F112=0,G112,IF(F112="1,2,3","L1,L2,L3","L"&amp;F112))),OR(E112="ИБП",E112="Секция 2"),IF(F112="упр","",IF(F112=0,G112&amp;CHAR(34),IF(F112="1,2,3","L1"&amp;CHAR(34)&amp;",L2"&amp;CHAR(34)&amp;",L3"&amp;CHAR(34),"L"&amp;F112&amp;CHAR(34)))),OR(E112="ДГУ",E112="Аварийный"),IF(F112="упр","",IF(F112=0,G112&amp;"'",IF(F112="1,2,3","L1',L2',L3'","L"&amp;F112&amp;"'"))))</f>
        <v>#N/A</v>
      </c>
      <c r="I112" s="35" t="e">
        <f>VLOOKUP(D112,Исходные_данные,5,FALSE)</f>
        <v>#N/A</v>
      </c>
      <c r="J112" s="104" t="str">
        <f>IFERROR(VLOOKUP(D112,Исходные_данные,37,FALSE),"")</f>
        <v/>
      </c>
      <c r="K112" s="104" t="e">
        <f>VLOOKUP(D112,Исходные_данные,47,FALSE)</f>
        <v>#N/A</v>
      </c>
      <c r="L112" s="104" t="e">
        <f>VLOOKUP(D112,Исходные_данные,16,FALSE)</f>
        <v>#N/A</v>
      </c>
      <c r="M112" s="104" t="e">
        <f t="shared" si="9"/>
        <v>#N/A</v>
      </c>
      <c r="N112">
        <f t="shared" si="10"/>
        <v>0</v>
      </c>
      <c r="O112" s="13" t="e">
        <f t="shared" si="11"/>
        <v>#N/A</v>
      </c>
    </row>
    <row r="113" spans="2:15" x14ac:dyDescent="0.25">
      <c r="B113" s="13">
        <f>IFERROR(IF(N(VLOOKUP(D113,Исходные_данные,17,FALSE))=0,1,VLOOKUP(D113,Исходные_данные,17,FALSE)),1)</f>
        <v>1</v>
      </c>
      <c r="C113" s="104" t="e">
        <f t="shared" si="6"/>
        <v>#N/A</v>
      </c>
      <c r="D113" s="104" t="e">
        <f t="shared" si="7"/>
        <v>#N/A</v>
      </c>
      <c r="E113" s="104"/>
      <c r="F113" s="35"/>
      <c r="G113" s="104" t="e">
        <f t="shared" si="8"/>
        <v>#N/A</v>
      </c>
      <c r="H113" s="137" t="e" cm="1">
        <f t="array" ref="H113">_xlfn.IFS(OR(E113="",E113="Секция 1"),IF(F113="упр","",IF(F113=0,G113,IF(F113="1,2,3","L1,L2,L3","L"&amp;F113))),OR(E113="ИБП",E113="Секция 2"),IF(F113="упр","",IF(F113=0,G113&amp;CHAR(34),IF(F113="1,2,3","L1"&amp;CHAR(34)&amp;",L2"&amp;CHAR(34)&amp;",L3"&amp;CHAR(34),"L"&amp;F113&amp;CHAR(34)))),OR(E113="ДГУ",E113="Аварийный"),IF(F113="упр","",IF(F113=0,G113&amp;"'",IF(F113="1,2,3","L1',L2',L3'","L"&amp;F113&amp;"'"))))</f>
        <v>#N/A</v>
      </c>
      <c r="I113" s="35" t="e">
        <f>VLOOKUP(D113,Исходные_данные,5,FALSE)</f>
        <v>#N/A</v>
      </c>
      <c r="J113" s="104" t="str">
        <f>IFERROR(VLOOKUP(D113,Исходные_данные,37,FALSE),"")</f>
        <v/>
      </c>
      <c r="K113" s="104" t="e">
        <f>VLOOKUP(D113,Исходные_данные,47,FALSE)</f>
        <v>#N/A</v>
      </c>
      <c r="L113" s="104" t="e">
        <f>VLOOKUP(D113,Исходные_данные,16,FALSE)</f>
        <v>#N/A</v>
      </c>
      <c r="M113" s="104" t="e">
        <f t="shared" si="9"/>
        <v>#N/A</v>
      </c>
      <c r="N113">
        <f t="shared" si="10"/>
        <v>0</v>
      </c>
      <c r="O113" s="13" t="e">
        <f t="shared" si="11"/>
        <v>#N/A</v>
      </c>
    </row>
    <row r="114" spans="2:15" x14ac:dyDescent="0.25">
      <c r="B114" s="13">
        <f>IFERROR(IF(N(VLOOKUP(D114,Исходные_данные,17,FALSE))=0,1,VLOOKUP(D114,Исходные_данные,17,FALSE)),1)</f>
        <v>1</v>
      </c>
      <c r="C114" s="104" t="e">
        <f t="shared" si="6"/>
        <v>#N/A</v>
      </c>
      <c r="D114" s="104" t="e">
        <f t="shared" si="7"/>
        <v>#N/A</v>
      </c>
      <c r="E114" s="104"/>
      <c r="F114" s="35"/>
      <c r="G114" s="104" t="e">
        <f t="shared" si="8"/>
        <v>#N/A</v>
      </c>
      <c r="H114" s="137" t="e" cm="1">
        <f t="array" ref="H114">_xlfn.IFS(OR(E114="",E114="Секция 1"),IF(F114="упр","",IF(F114=0,G114,IF(F114="1,2,3","L1,L2,L3","L"&amp;F114))),OR(E114="ИБП",E114="Секция 2"),IF(F114="упр","",IF(F114=0,G114&amp;CHAR(34),IF(F114="1,2,3","L1"&amp;CHAR(34)&amp;",L2"&amp;CHAR(34)&amp;",L3"&amp;CHAR(34),"L"&amp;F114&amp;CHAR(34)))),OR(E114="ДГУ",E114="Аварийный"),IF(F114="упр","",IF(F114=0,G114&amp;"'",IF(F114="1,2,3","L1',L2',L3'","L"&amp;F114&amp;"'"))))</f>
        <v>#N/A</v>
      </c>
      <c r="I114" s="35" t="e">
        <f>VLOOKUP(D114,Исходные_данные,5,FALSE)</f>
        <v>#N/A</v>
      </c>
      <c r="J114" s="104" t="str">
        <f>IFERROR(VLOOKUP(D114,Исходные_данные,37,FALSE),"")</f>
        <v/>
      </c>
      <c r="K114" s="104" t="e">
        <f>VLOOKUP(D114,Исходные_данные,47,FALSE)</f>
        <v>#N/A</v>
      </c>
      <c r="L114" s="104" t="e">
        <f>VLOOKUP(D114,Исходные_данные,16,FALSE)</f>
        <v>#N/A</v>
      </c>
      <c r="M114" s="104" t="e">
        <f t="shared" si="9"/>
        <v>#N/A</v>
      </c>
      <c r="N114">
        <f t="shared" si="10"/>
        <v>0</v>
      </c>
      <c r="O114" s="13" t="e">
        <f t="shared" si="11"/>
        <v>#N/A</v>
      </c>
    </row>
    <row r="115" spans="2:15" x14ac:dyDescent="0.25">
      <c r="B115" s="13">
        <f>IFERROR(IF(N(VLOOKUP(D115,Исходные_данные,17,FALSE))=0,1,VLOOKUP(D115,Исходные_данные,17,FALSE)),1)</f>
        <v>1</v>
      </c>
      <c r="C115" s="104" t="e">
        <f t="shared" si="6"/>
        <v>#N/A</v>
      </c>
      <c r="D115" s="104" t="e">
        <f t="shared" si="7"/>
        <v>#N/A</v>
      </c>
      <c r="E115" s="104"/>
      <c r="F115" s="35"/>
      <c r="G115" s="104" t="e">
        <f t="shared" si="8"/>
        <v>#N/A</v>
      </c>
      <c r="H115" s="137" t="e" cm="1">
        <f t="array" ref="H115">_xlfn.IFS(OR(E115="",E115="Секция 1"),IF(F115="упр","",IF(F115=0,G115,IF(F115="1,2,3","L1,L2,L3","L"&amp;F115))),OR(E115="ИБП",E115="Секция 2"),IF(F115="упр","",IF(F115=0,G115&amp;CHAR(34),IF(F115="1,2,3","L1"&amp;CHAR(34)&amp;",L2"&amp;CHAR(34)&amp;",L3"&amp;CHAR(34),"L"&amp;F115&amp;CHAR(34)))),OR(E115="ДГУ",E115="Аварийный"),IF(F115="упр","",IF(F115=0,G115&amp;"'",IF(F115="1,2,3","L1',L2',L3'","L"&amp;F115&amp;"'"))))</f>
        <v>#N/A</v>
      </c>
      <c r="I115" s="35" t="e">
        <f>VLOOKUP(D115,Исходные_данные,5,FALSE)</f>
        <v>#N/A</v>
      </c>
      <c r="J115" s="104" t="str">
        <f>IFERROR(VLOOKUP(D115,Исходные_данные,37,FALSE),"")</f>
        <v/>
      </c>
      <c r="K115" s="104" t="e">
        <f>VLOOKUP(D115,Исходные_данные,47,FALSE)</f>
        <v>#N/A</v>
      </c>
      <c r="L115" s="104" t="e">
        <f>VLOOKUP(D115,Исходные_данные,16,FALSE)</f>
        <v>#N/A</v>
      </c>
      <c r="M115" s="104" t="e">
        <f t="shared" si="9"/>
        <v>#N/A</v>
      </c>
      <c r="N115">
        <f t="shared" si="10"/>
        <v>0</v>
      </c>
      <c r="O115" s="13" t="e">
        <f t="shared" si="11"/>
        <v>#N/A</v>
      </c>
    </row>
    <row r="116" spans="2:15" x14ac:dyDescent="0.25">
      <c r="B116" s="13">
        <f>IFERROR(IF(N(VLOOKUP(D116,Исходные_данные,17,FALSE))=0,1,VLOOKUP(D116,Исходные_данные,17,FALSE)),1)</f>
        <v>1</v>
      </c>
      <c r="C116" s="104" t="e">
        <f t="shared" si="6"/>
        <v>#N/A</v>
      </c>
      <c r="D116" s="104" t="e">
        <f t="shared" si="7"/>
        <v>#N/A</v>
      </c>
      <c r="E116" s="104"/>
      <c r="F116" s="35"/>
      <c r="G116" s="104" t="e">
        <f t="shared" si="8"/>
        <v>#N/A</v>
      </c>
      <c r="H116" s="137" t="e" cm="1">
        <f t="array" ref="H116">_xlfn.IFS(OR(E116="",E116="Секция 1"),IF(F116="упр","",IF(F116=0,G116,IF(F116="1,2,3","L1,L2,L3","L"&amp;F116))),OR(E116="ИБП",E116="Секция 2"),IF(F116="упр","",IF(F116=0,G116&amp;CHAR(34),IF(F116="1,2,3","L1"&amp;CHAR(34)&amp;",L2"&amp;CHAR(34)&amp;",L3"&amp;CHAR(34),"L"&amp;F116&amp;CHAR(34)))),OR(E116="ДГУ",E116="Аварийный"),IF(F116="упр","",IF(F116=0,G116&amp;"'",IF(F116="1,2,3","L1',L2',L3'","L"&amp;F116&amp;"'"))))</f>
        <v>#N/A</v>
      </c>
      <c r="I116" s="35" t="e">
        <f>VLOOKUP(D116,Исходные_данные,5,FALSE)</f>
        <v>#N/A</v>
      </c>
      <c r="J116" s="104" t="str">
        <f>IFERROR(VLOOKUP(D116,Исходные_данные,37,FALSE),"")</f>
        <v/>
      </c>
      <c r="K116" s="104" t="e">
        <f>VLOOKUP(D116,Исходные_данные,47,FALSE)</f>
        <v>#N/A</v>
      </c>
      <c r="L116" s="104" t="e">
        <f>VLOOKUP(D116,Исходные_данные,16,FALSE)</f>
        <v>#N/A</v>
      </c>
      <c r="M116" s="104" t="e">
        <f t="shared" si="9"/>
        <v>#N/A</v>
      </c>
      <c r="N116">
        <f t="shared" si="10"/>
        <v>0</v>
      </c>
      <c r="O116" s="13" t="e">
        <f t="shared" si="11"/>
        <v>#N/A</v>
      </c>
    </row>
    <row r="117" spans="2:15" x14ac:dyDescent="0.25">
      <c r="B117" s="13">
        <f>IFERROR(IF(N(VLOOKUP(D117,Исходные_данные,17,FALSE))=0,1,VLOOKUP(D117,Исходные_данные,17,FALSE)),1)</f>
        <v>1</v>
      </c>
      <c r="C117" s="104" t="e">
        <f t="shared" si="6"/>
        <v>#N/A</v>
      </c>
      <c r="D117" s="104" t="e">
        <f t="shared" si="7"/>
        <v>#N/A</v>
      </c>
      <c r="E117" s="104"/>
      <c r="F117" s="35"/>
      <c r="G117" s="104" t="e">
        <f t="shared" si="8"/>
        <v>#N/A</v>
      </c>
      <c r="H117" s="137" t="e" cm="1">
        <f t="array" ref="H117">_xlfn.IFS(OR(E117="",E117="Секция 1"),IF(F117="упр","",IF(F117=0,G117,IF(F117="1,2,3","L1,L2,L3","L"&amp;F117))),OR(E117="ИБП",E117="Секция 2"),IF(F117="упр","",IF(F117=0,G117&amp;CHAR(34),IF(F117="1,2,3","L1"&amp;CHAR(34)&amp;",L2"&amp;CHAR(34)&amp;",L3"&amp;CHAR(34),"L"&amp;F117&amp;CHAR(34)))),OR(E117="ДГУ",E117="Аварийный"),IF(F117="упр","",IF(F117=0,G117&amp;"'",IF(F117="1,2,3","L1',L2',L3'","L"&amp;F117&amp;"'"))))</f>
        <v>#N/A</v>
      </c>
      <c r="I117" s="35" t="e">
        <f>VLOOKUP(D117,Исходные_данные,5,FALSE)</f>
        <v>#N/A</v>
      </c>
      <c r="J117" s="104" t="str">
        <f>IFERROR(VLOOKUP(D117,Исходные_данные,37,FALSE),"")</f>
        <v/>
      </c>
      <c r="K117" s="104" t="e">
        <f>VLOOKUP(D117,Исходные_данные,47,FALSE)</f>
        <v>#N/A</v>
      </c>
      <c r="L117" s="104" t="e">
        <f>VLOOKUP(D117,Исходные_данные,16,FALSE)</f>
        <v>#N/A</v>
      </c>
      <c r="M117" s="104" t="e">
        <f t="shared" si="9"/>
        <v>#N/A</v>
      </c>
      <c r="N117">
        <f t="shared" si="10"/>
        <v>0</v>
      </c>
      <c r="O117" s="13" t="e">
        <f t="shared" si="11"/>
        <v>#N/A</v>
      </c>
    </row>
    <row r="118" spans="2:15" x14ac:dyDescent="0.25">
      <c r="B118" s="13">
        <f>IFERROR(IF(N(VLOOKUP(D118,Исходные_данные,17,FALSE))=0,1,VLOOKUP(D118,Исходные_данные,17,FALSE)),1)</f>
        <v>1</v>
      </c>
      <c r="C118" s="104" t="e">
        <f t="shared" si="6"/>
        <v>#N/A</v>
      </c>
      <c r="D118" s="104" t="e">
        <f t="shared" si="7"/>
        <v>#N/A</v>
      </c>
      <c r="E118" s="104"/>
      <c r="F118" s="35"/>
      <c r="G118" s="104" t="e">
        <f t="shared" si="8"/>
        <v>#N/A</v>
      </c>
      <c r="H118" s="137" t="e" cm="1">
        <f t="array" ref="H118">_xlfn.IFS(OR(E118="",E118="Секция 1"),IF(F118="упр","",IF(F118=0,G118,IF(F118="1,2,3","L1,L2,L3","L"&amp;F118))),OR(E118="ИБП",E118="Секция 2"),IF(F118="упр","",IF(F118=0,G118&amp;CHAR(34),IF(F118="1,2,3","L1"&amp;CHAR(34)&amp;",L2"&amp;CHAR(34)&amp;",L3"&amp;CHAR(34),"L"&amp;F118&amp;CHAR(34)))),OR(E118="ДГУ",E118="Аварийный"),IF(F118="упр","",IF(F118=0,G118&amp;"'",IF(F118="1,2,3","L1',L2',L3'","L"&amp;F118&amp;"'"))))</f>
        <v>#N/A</v>
      </c>
      <c r="I118" s="35" t="e">
        <f>VLOOKUP(D118,Исходные_данные,5,FALSE)</f>
        <v>#N/A</v>
      </c>
      <c r="J118" s="104" t="str">
        <f>IFERROR(VLOOKUP(D118,Исходные_данные,37,FALSE),"")</f>
        <v/>
      </c>
      <c r="K118" s="104" t="e">
        <f>VLOOKUP(D118,Исходные_данные,47,FALSE)</f>
        <v>#N/A</v>
      </c>
      <c r="L118" s="104" t="e">
        <f>VLOOKUP(D118,Исходные_данные,16,FALSE)</f>
        <v>#N/A</v>
      </c>
      <c r="M118" s="104" t="e">
        <f t="shared" si="9"/>
        <v>#N/A</v>
      </c>
      <c r="N118">
        <f t="shared" si="10"/>
        <v>0</v>
      </c>
      <c r="O118" s="13" t="e">
        <f t="shared" si="11"/>
        <v>#N/A</v>
      </c>
    </row>
    <row r="119" spans="2:15" x14ac:dyDescent="0.25">
      <c r="B119" s="13">
        <f>IFERROR(IF(N(VLOOKUP(D119,Исходные_данные,17,FALSE))=0,1,VLOOKUP(D119,Исходные_данные,17,FALSE)),1)</f>
        <v>1</v>
      </c>
      <c r="C119" s="104" t="e">
        <f t="shared" si="6"/>
        <v>#N/A</v>
      </c>
      <c r="D119" s="104" t="e">
        <f t="shared" si="7"/>
        <v>#N/A</v>
      </c>
      <c r="E119" s="104"/>
      <c r="F119" s="35"/>
      <c r="G119" s="104" t="e">
        <f t="shared" si="8"/>
        <v>#N/A</v>
      </c>
      <c r="H119" s="137" t="e" cm="1">
        <f t="array" ref="H119">_xlfn.IFS(OR(E119="",E119="Секция 1"),IF(F119="упр","",IF(F119=0,G119,IF(F119="1,2,3","L1,L2,L3","L"&amp;F119))),OR(E119="ИБП",E119="Секция 2"),IF(F119="упр","",IF(F119=0,G119&amp;CHAR(34),IF(F119="1,2,3","L1"&amp;CHAR(34)&amp;",L2"&amp;CHAR(34)&amp;",L3"&amp;CHAR(34),"L"&amp;F119&amp;CHAR(34)))),OR(E119="ДГУ",E119="Аварийный"),IF(F119="упр","",IF(F119=0,G119&amp;"'",IF(F119="1,2,3","L1',L2',L3'","L"&amp;F119&amp;"'"))))</f>
        <v>#N/A</v>
      </c>
      <c r="I119" s="35" t="e">
        <f>VLOOKUP(D119,Исходные_данные,5,FALSE)</f>
        <v>#N/A</v>
      </c>
      <c r="J119" s="104" t="str">
        <f>IFERROR(VLOOKUP(D119,Исходные_данные,37,FALSE),"")</f>
        <v/>
      </c>
      <c r="K119" s="104" t="e">
        <f>VLOOKUP(D119,Исходные_данные,47,FALSE)</f>
        <v>#N/A</v>
      </c>
      <c r="L119" s="104" t="e">
        <f>VLOOKUP(D119,Исходные_данные,16,FALSE)</f>
        <v>#N/A</v>
      </c>
      <c r="M119" s="104" t="e">
        <f t="shared" si="9"/>
        <v>#N/A</v>
      </c>
      <c r="N119">
        <f t="shared" si="10"/>
        <v>0</v>
      </c>
      <c r="O119" s="13" t="e">
        <f t="shared" si="11"/>
        <v>#N/A</v>
      </c>
    </row>
    <row r="120" spans="2:15" x14ac:dyDescent="0.25">
      <c r="B120" s="13">
        <f>IFERROR(IF(N(VLOOKUP(D120,Исходные_данные,17,FALSE))=0,1,VLOOKUP(D120,Исходные_данные,17,FALSE)),1)</f>
        <v>1</v>
      </c>
      <c r="C120" s="104" t="e">
        <f t="shared" si="6"/>
        <v>#N/A</v>
      </c>
      <c r="D120" s="104" t="e">
        <f t="shared" si="7"/>
        <v>#N/A</v>
      </c>
      <c r="E120" s="104"/>
      <c r="F120" s="35"/>
      <c r="G120" s="104" t="e">
        <f t="shared" si="8"/>
        <v>#N/A</v>
      </c>
      <c r="H120" s="137" t="e" cm="1">
        <f t="array" ref="H120">_xlfn.IFS(OR(E120="",E120="Секция 1"),IF(F120="упр","",IF(F120=0,G120,IF(F120="1,2,3","L1,L2,L3","L"&amp;F120))),OR(E120="ИБП",E120="Секция 2"),IF(F120="упр","",IF(F120=0,G120&amp;CHAR(34),IF(F120="1,2,3","L1"&amp;CHAR(34)&amp;",L2"&amp;CHAR(34)&amp;",L3"&amp;CHAR(34),"L"&amp;F120&amp;CHAR(34)))),OR(E120="ДГУ",E120="Аварийный"),IF(F120="упр","",IF(F120=0,G120&amp;"'",IF(F120="1,2,3","L1',L2',L3'","L"&amp;F120&amp;"'"))))</f>
        <v>#N/A</v>
      </c>
      <c r="I120" s="35" t="e">
        <f>VLOOKUP(D120,Исходные_данные,5,FALSE)</f>
        <v>#N/A</v>
      </c>
      <c r="J120" s="104" t="str">
        <f>IFERROR(VLOOKUP(D120,Исходные_данные,37,FALSE),"")</f>
        <v/>
      </c>
      <c r="K120" s="104" t="e">
        <f>VLOOKUP(D120,Исходные_данные,47,FALSE)</f>
        <v>#N/A</v>
      </c>
      <c r="L120" s="104" t="e">
        <f>VLOOKUP(D120,Исходные_данные,16,FALSE)</f>
        <v>#N/A</v>
      </c>
      <c r="M120" s="104" t="e">
        <f t="shared" si="9"/>
        <v>#N/A</v>
      </c>
      <c r="N120">
        <f t="shared" si="10"/>
        <v>0</v>
      </c>
      <c r="O120" s="13" t="e">
        <f t="shared" si="11"/>
        <v>#N/A</v>
      </c>
    </row>
    <row r="121" spans="2:15" x14ac:dyDescent="0.25">
      <c r="B121" s="13">
        <f>IFERROR(IF(N(VLOOKUP(D121,Исходные_данные,17,FALSE))=0,1,VLOOKUP(D121,Исходные_данные,17,FALSE)),1)</f>
        <v>1</v>
      </c>
      <c r="C121" s="104" t="e">
        <f t="shared" si="6"/>
        <v>#N/A</v>
      </c>
      <c r="D121" s="104" t="e">
        <f t="shared" si="7"/>
        <v>#N/A</v>
      </c>
      <c r="E121" s="104"/>
      <c r="F121" s="35"/>
      <c r="G121" s="104" t="e">
        <f t="shared" si="8"/>
        <v>#N/A</v>
      </c>
      <c r="H121" s="137" t="e" cm="1">
        <f t="array" ref="H121">_xlfn.IFS(OR(E121="",E121="Секция 1"),IF(F121="упр","",IF(F121=0,G121,IF(F121="1,2,3","L1,L2,L3","L"&amp;F121))),OR(E121="ИБП",E121="Секция 2"),IF(F121="упр","",IF(F121=0,G121&amp;CHAR(34),IF(F121="1,2,3","L1"&amp;CHAR(34)&amp;",L2"&amp;CHAR(34)&amp;",L3"&amp;CHAR(34),"L"&amp;F121&amp;CHAR(34)))),OR(E121="ДГУ",E121="Аварийный"),IF(F121="упр","",IF(F121=0,G121&amp;"'",IF(F121="1,2,3","L1',L2',L3'","L"&amp;F121&amp;"'"))))</f>
        <v>#N/A</v>
      </c>
      <c r="I121" s="35" t="e">
        <f>VLOOKUP(D121,Исходные_данные,5,FALSE)</f>
        <v>#N/A</v>
      </c>
      <c r="J121" s="104" t="str">
        <f>IFERROR(VLOOKUP(D121,Исходные_данные,37,FALSE),"")</f>
        <v/>
      </c>
      <c r="K121" s="104" t="e">
        <f>VLOOKUP(D121,Исходные_данные,47,FALSE)</f>
        <v>#N/A</v>
      </c>
      <c r="L121" s="104" t="e">
        <f>VLOOKUP(D121,Исходные_данные,16,FALSE)</f>
        <v>#N/A</v>
      </c>
      <c r="M121" s="104" t="e">
        <f t="shared" si="9"/>
        <v>#N/A</v>
      </c>
      <c r="N121">
        <f t="shared" si="10"/>
        <v>0</v>
      </c>
      <c r="O121" s="13" t="e">
        <f t="shared" si="11"/>
        <v>#N/A</v>
      </c>
    </row>
    <row r="122" spans="2:15" x14ac:dyDescent="0.25">
      <c r="B122" s="13">
        <f>IFERROR(IF(N(VLOOKUP(D122,Исходные_данные,17,FALSE))=0,1,VLOOKUP(D122,Исходные_данные,17,FALSE)),1)</f>
        <v>1</v>
      </c>
      <c r="C122" s="104" t="e">
        <f t="shared" si="6"/>
        <v>#N/A</v>
      </c>
      <c r="D122" s="104" t="e">
        <f t="shared" si="7"/>
        <v>#N/A</v>
      </c>
      <c r="E122" s="104"/>
      <c r="F122" s="35"/>
      <c r="G122" s="104" t="e">
        <f t="shared" si="8"/>
        <v>#N/A</v>
      </c>
      <c r="H122" s="137" t="e" cm="1">
        <f t="array" ref="H122">_xlfn.IFS(OR(E122="",E122="Секция 1"),IF(F122="упр","",IF(F122=0,G122,IF(F122="1,2,3","L1,L2,L3","L"&amp;F122))),OR(E122="ИБП",E122="Секция 2"),IF(F122="упр","",IF(F122=0,G122&amp;CHAR(34),IF(F122="1,2,3","L1"&amp;CHAR(34)&amp;",L2"&amp;CHAR(34)&amp;",L3"&amp;CHAR(34),"L"&amp;F122&amp;CHAR(34)))),OR(E122="ДГУ",E122="Аварийный"),IF(F122="упр","",IF(F122=0,G122&amp;"'",IF(F122="1,2,3","L1',L2',L3'","L"&amp;F122&amp;"'"))))</f>
        <v>#N/A</v>
      </c>
      <c r="I122" s="35" t="e">
        <f>VLOOKUP(D122,Исходные_данные,5,FALSE)</f>
        <v>#N/A</v>
      </c>
      <c r="J122" s="104" t="str">
        <f>IFERROR(VLOOKUP(D122,Исходные_данные,37,FALSE),"")</f>
        <v/>
      </c>
      <c r="K122" s="104" t="e">
        <f>VLOOKUP(D122,Исходные_данные,47,FALSE)</f>
        <v>#N/A</v>
      </c>
      <c r="L122" s="104" t="e">
        <f>VLOOKUP(D122,Исходные_данные,16,FALSE)</f>
        <v>#N/A</v>
      </c>
      <c r="M122" s="104" t="e">
        <f t="shared" si="9"/>
        <v>#N/A</v>
      </c>
      <c r="N122">
        <f t="shared" si="10"/>
        <v>0</v>
      </c>
      <c r="O122" s="13" t="e">
        <f t="shared" si="11"/>
        <v>#N/A</v>
      </c>
    </row>
    <row r="123" spans="2:15" x14ac:dyDescent="0.25">
      <c r="B123" s="13">
        <f>IFERROR(IF(N(VLOOKUP(D123,Исходные_данные,17,FALSE))=0,1,VLOOKUP(D123,Исходные_данные,17,FALSE)),1)</f>
        <v>1</v>
      </c>
      <c r="C123" s="104" t="e">
        <f t="shared" si="6"/>
        <v>#N/A</v>
      </c>
      <c r="D123" s="104" t="e">
        <f t="shared" si="7"/>
        <v>#N/A</v>
      </c>
      <c r="E123" s="104"/>
      <c r="F123" s="35"/>
      <c r="G123" s="104" t="e">
        <f t="shared" si="8"/>
        <v>#N/A</v>
      </c>
      <c r="H123" s="137" t="e" cm="1">
        <f t="array" ref="H123">_xlfn.IFS(OR(E123="",E123="Секция 1"),IF(F123="упр","",IF(F123=0,G123,IF(F123="1,2,3","L1,L2,L3","L"&amp;F123))),OR(E123="ИБП",E123="Секция 2"),IF(F123="упр","",IF(F123=0,G123&amp;CHAR(34),IF(F123="1,2,3","L1"&amp;CHAR(34)&amp;",L2"&amp;CHAR(34)&amp;",L3"&amp;CHAR(34),"L"&amp;F123&amp;CHAR(34)))),OR(E123="ДГУ",E123="Аварийный"),IF(F123="упр","",IF(F123=0,G123&amp;"'",IF(F123="1,2,3","L1',L2',L3'","L"&amp;F123&amp;"'"))))</f>
        <v>#N/A</v>
      </c>
      <c r="I123" s="35" t="e">
        <f>VLOOKUP(D123,Исходные_данные,5,FALSE)</f>
        <v>#N/A</v>
      </c>
      <c r="J123" s="104" t="str">
        <f>IFERROR(VLOOKUP(D123,Исходные_данные,37,FALSE),"")</f>
        <v/>
      </c>
      <c r="K123" s="104" t="e">
        <f>VLOOKUP(D123,Исходные_данные,47,FALSE)</f>
        <v>#N/A</v>
      </c>
      <c r="L123" s="104" t="e">
        <f>VLOOKUP(D123,Исходные_данные,16,FALSE)</f>
        <v>#N/A</v>
      </c>
      <c r="M123" s="104" t="e">
        <f t="shared" si="9"/>
        <v>#N/A</v>
      </c>
      <c r="N123">
        <f t="shared" si="10"/>
        <v>0</v>
      </c>
      <c r="O123" s="13" t="e">
        <f t="shared" si="11"/>
        <v>#N/A</v>
      </c>
    </row>
    <row r="124" spans="2:15" x14ac:dyDescent="0.25">
      <c r="B124" s="13">
        <f>IFERROR(IF(N(VLOOKUP(D124,Исходные_данные,17,FALSE))=0,1,VLOOKUP(D124,Исходные_данные,17,FALSE)),1)</f>
        <v>1</v>
      </c>
      <c r="C124" s="104" t="e">
        <f t="shared" si="6"/>
        <v>#N/A</v>
      </c>
      <c r="D124" s="104" t="e">
        <f t="shared" si="7"/>
        <v>#N/A</v>
      </c>
      <c r="E124" s="104"/>
      <c r="F124" s="35"/>
      <c r="G124" s="104" t="e">
        <f t="shared" si="8"/>
        <v>#N/A</v>
      </c>
      <c r="H124" s="137" t="e" cm="1">
        <f t="array" ref="H124">_xlfn.IFS(OR(E124="",E124="Секция 1"),IF(F124="упр","",IF(F124=0,G124,IF(F124="1,2,3","L1,L2,L3","L"&amp;F124))),OR(E124="ИБП",E124="Секция 2"),IF(F124="упр","",IF(F124=0,G124&amp;CHAR(34),IF(F124="1,2,3","L1"&amp;CHAR(34)&amp;",L2"&amp;CHAR(34)&amp;",L3"&amp;CHAR(34),"L"&amp;F124&amp;CHAR(34)))),OR(E124="ДГУ",E124="Аварийный"),IF(F124="упр","",IF(F124=0,G124&amp;"'",IF(F124="1,2,3","L1',L2',L3'","L"&amp;F124&amp;"'"))))</f>
        <v>#N/A</v>
      </c>
      <c r="I124" s="35" t="e">
        <f>VLOOKUP(D124,Исходные_данные,5,FALSE)</f>
        <v>#N/A</v>
      </c>
      <c r="J124" s="104" t="str">
        <f>IFERROR(VLOOKUP(D124,Исходные_данные,37,FALSE),"")</f>
        <v/>
      </c>
      <c r="K124" s="104" t="e">
        <f>VLOOKUP(D124,Исходные_данные,47,FALSE)</f>
        <v>#N/A</v>
      </c>
      <c r="L124" s="104" t="e">
        <f>VLOOKUP(D124,Исходные_данные,16,FALSE)</f>
        <v>#N/A</v>
      </c>
      <c r="M124" s="104" t="e">
        <f t="shared" si="9"/>
        <v>#N/A</v>
      </c>
      <c r="N124">
        <f t="shared" si="10"/>
        <v>0</v>
      </c>
      <c r="O124" s="13" t="e">
        <f t="shared" si="11"/>
        <v>#N/A</v>
      </c>
    </row>
    <row r="125" spans="2:15" x14ac:dyDescent="0.25">
      <c r="B125" s="13">
        <f>IFERROR(IF(N(VLOOKUP(D125,Исходные_данные,17,FALSE))=0,1,VLOOKUP(D125,Исходные_данные,17,FALSE)),1)</f>
        <v>1</v>
      </c>
      <c r="C125" s="104" t="e">
        <f t="shared" si="6"/>
        <v>#N/A</v>
      </c>
      <c r="D125" s="104" t="e">
        <f t="shared" si="7"/>
        <v>#N/A</v>
      </c>
      <c r="E125" s="104"/>
      <c r="F125" s="35"/>
      <c r="G125" s="104" t="e">
        <f t="shared" si="8"/>
        <v>#N/A</v>
      </c>
      <c r="H125" s="137" t="e" cm="1">
        <f t="array" ref="H125">_xlfn.IFS(OR(E125="",E125="Секция 1"),IF(F125="упр","",IF(F125=0,G125,IF(F125="1,2,3","L1,L2,L3","L"&amp;F125))),OR(E125="ИБП",E125="Секция 2"),IF(F125="упр","",IF(F125=0,G125&amp;CHAR(34),IF(F125="1,2,3","L1"&amp;CHAR(34)&amp;",L2"&amp;CHAR(34)&amp;",L3"&amp;CHAR(34),"L"&amp;F125&amp;CHAR(34)))),OR(E125="ДГУ",E125="Аварийный"),IF(F125="упр","",IF(F125=0,G125&amp;"'",IF(F125="1,2,3","L1',L2',L3'","L"&amp;F125&amp;"'"))))</f>
        <v>#N/A</v>
      </c>
      <c r="I125" s="35" t="e">
        <f>VLOOKUP(D125,Исходные_данные,5,FALSE)</f>
        <v>#N/A</v>
      </c>
      <c r="J125" s="104" t="str">
        <f>IFERROR(VLOOKUP(D125,Исходные_данные,37,FALSE),"")</f>
        <v/>
      </c>
      <c r="K125" s="104" t="e">
        <f>VLOOKUP(D125,Исходные_данные,47,FALSE)</f>
        <v>#N/A</v>
      </c>
      <c r="L125" s="104" t="e">
        <f>VLOOKUP(D125,Исходные_данные,16,FALSE)</f>
        <v>#N/A</v>
      </c>
      <c r="M125" s="104" t="e">
        <f t="shared" si="9"/>
        <v>#N/A</v>
      </c>
      <c r="N125">
        <f t="shared" si="10"/>
        <v>0</v>
      </c>
      <c r="O125" s="13" t="e">
        <f t="shared" si="11"/>
        <v>#N/A</v>
      </c>
    </row>
    <row r="126" spans="2:15" x14ac:dyDescent="0.25">
      <c r="B126" s="13">
        <f>IFERROR(IF(N(VLOOKUP(D126,Исходные_данные,17,FALSE))=0,1,VLOOKUP(D126,Исходные_данные,17,FALSE)),1)</f>
        <v>1</v>
      </c>
      <c r="C126" s="104" t="e">
        <f t="shared" si="6"/>
        <v>#N/A</v>
      </c>
      <c r="D126" s="104" t="e">
        <f t="shared" si="7"/>
        <v>#N/A</v>
      </c>
      <c r="E126" s="104"/>
      <c r="F126" s="35"/>
      <c r="G126" s="104" t="e">
        <f t="shared" si="8"/>
        <v>#N/A</v>
      </c>
      <c r="H126" s="137" t="e" cm="1">
        <f t="array" ref="H126">_xlfn.IFS(OR(E126="",E126="Секция 1"),IF(F126="упр","",IF(F126=0,G126,IF(F126="1,2,3","L1,L2,L3","L"&amp;F126))),OR(E126="ИБП",E126="Секция 2"),IF(F126="упр","",IF(F126=0,G126&amp;CHAR(34),IF(F126="1,2,3","L1"&amp;CHAR(34)&amp;",L2"&amp;CHAR(34)&amp;",L3"&amp;CHAR(34),"L"&amp;F126&amp;CHAR(34)))),OR(E126="ДГУ",E126="Аварийный"),IF(F126="упр","",IF(F126=0,G126&amp;"'",IF(F126="1,2,3","L1',L2',L3'","L"&amp;F126&amp;"'"))))</f>
        <v>#N/A</v>
      </c>
      <c r="I126" s="35" t="e">
        <f>VLOOKUP(D126,Исходные_данные,5,FALSE)</f>
        <v>#N/A</v>
      </c>
      <c r="J126" s="104" t="str">
        <f>IFERROR(VLOOKUP(D126,Исходные_данные,37,FALSE),"")</f>
        <v/>
      </c>
      <c r="K126" s="104" t="e">
        <f>VLOOKUP(D126,Исходные_данные,47,FALSE)</f>
        <v>#N/A</v>
      </c>
      <c r="L126" s="104" t="e">
        <f>VLOOKUP(D126,Исходные_данные,16,FALSE)</f>
        <v>#N/A</v>
      </c>
      <c r="M126" s="104" t="e">
        <f t="shared" si="9"/>
        <v>#N/A</v>
      </c>
      <c r="N126">
        <f t="shared" si="10"/>
        <v>0</v>
      </c>
      <c r="O126" s="13" t="e">
        <f t="shared" si="11"/>
        <v>#N/A</v>
      </c>
    </row>
    <row r="127" spans="2:15" x14ac:dyDescent="0.25">
      <c r="B127" s="13">
        <f>IFERROR(IF(N(VLOOKUP(D127,Исходные_данные,17,FALSE))=0,1,VLOOKUP(D127,Исходные_данные,17,FALSE)),1)</f>
        <v>1</v>
      </c>
      <c r="C127" s="104" t="e">
        <f t="shared" si="6"/>
        <v>#N/A</v>
      </c>
      <c r="D127" s="104" t="e">
        <f t="shared" si="7"/>
        <v>#N/A</v>
      </c>
      <c r="E127" s="104"/>
      <c r="F127" s="35"/>
      <c r="G127" s="104" t="e">
        <f t="shared" si="8"/>
        <v>#N/A</v>
      </c>
      <c r="H127" s="137" t="e" cm="1">
        <f t="array" ref="H127">_xlfn.IFS(OR(E127="",E127="Секция 1"),IF(F127="упр","",IF(F127=0,G127,IF(F127="1,2,3","L1,L2,L3","L"&amp;F127))),OR(E127="ИБП",E127="Секция 2"),IF(F127="упр","",IF(F127=0,G127&amp;CHAR(34),IF(F127="1,2,3","L1"&amp;CHAR(34)&amp;",L2"&amp;CHAR(34)&amp;",L3"&amp;CHAR(34),"L"&amp;F127&amp;CHAR(34)))),OR(E127="ДГУ",E127="Аварийный"),IF(F127="упр","",IF(F127=0,G127&amp;"'",IF(F127="1,2,3","L1',L2',L3'","L"&amp;F127&amp;"'"))))</f>
        <v>#N/A</v>
      </c>
      <c r="I127" s="35" t="e">
        <f>VLOOKUP(D127,Исходные_данные,5,FALSE)</f>
        <v>#N/A</v>
      </c>
      <c r="J127" s="104" t="str">
        <f>IFERROR(VLOOKUP(D127,Исходные_данные,37,FALSE),"")</f>
        <v/>
      </c>
      <c r="K127" s="104" t="e">
        <f>VLOOKUP(D127,Исходные_данные,47,FALSE)</f>
        <v>#N/A</v>
      </c>
      <c r="L127" s="104" t="e">
        <f>VLOOKUP(D127,Исходные_данные,16,FALSE)</f>
        <v>#N/A</v>
      </c>
      <c r="M127" s="104" t="e">
        <f t="shared" si="9"/>
        <v>#N/A</v>
      </c>
      <c r="N127">
        <f t="shared" si="10"/>
        <v>0</v>
      </c>
      <c r="O127" s="13" t="e">
        <f t="shared" si="11"/>
        <v>#N/A</v>
      </c>
    </row>
    <row r="128" spans="2:15" x14ac:dyDescent="0.25">
      <c r="B128" s="13">
        <f>IFERROR(IF(N(VLOOKUP(D128,Исходные_данные,17,FALSE))=0,1,VLOOKUP(D128,Исходные_данные,17,FALSE)),1)</f>
        <v>1</v>
      </c>
      <c r="C128" s="104" t="e">
        <f t="shared" si="6"/>
        <v>#N/A</v>
      </c>
      <c r="D128" s="104" t="e">
        <f t="shared" si="7"/>
        <v>#N/A</v>
      </c>
      <c r="E128" s="104"/>
      <c r="F128" s="35"/>
      <c r="G128" s="104" t="e">
        <f t="shared" si="8"/>
        <v>#N/A</v>
      </c>
      <c r="H128" s="137" t="e" cm="1">
        <f t="array" ref="H128">_xlfn.IFS(OR(E128="",E128="Секция 1"),IF(F128="упр","",IF(F128=0,G128,IF(F128="1,2,3","L1,L2,L3","L"&amp;F128))),OR(E128="ИБП",E128="Секция 2"),IF(F128="упр","",IF(F128=0,G128&amp;CHAR(34),IF(F128="1,2,3","L1"&amp;CHAR(34)&amp;",L2"&amp;CHAR(34)&amp;",L3"&amp;CHAR(34),"L"&amp;F128&amp;CHAR(34)))),OR(E128="ДГУ",E128="Аварийный"),IF(F128="упр","",IF(F128=0,G128&amp;"'",IF(F128="1,2,3","L1',L2',L3'","L"&amp;F128&amp;"'"))))</f>
        <v>#N/A</v>
      </c>
      <c r="I128" s="35" t="e">
        <f>VLOOKUP(D128,Исходные_данные,5,FALSE)</f>
        <v>#N/A</v>
      </c>
      <c r="J128" s="104" t="str">
        <f>IFERROR(VLOOKUP(D128,Исходные_данные,37,FALSE),"")</f>
        <v/>
      </c>
      <c r="K128" s="104" t="e">
        <f>VLOOKUP(D128,Исходные_данные,47,FALSE)</f>
        <v>#N/A</v>
      </c>
      <c r="L128" s="104" t="e">
        <f>VLOOKUP(D128,Исходные_данные,16,FALSE)</f>
        <v>#N/A</v>
      </c>
      <c r="M128" s="104" t="e">
        <f t="shared" si="9"/>
        <v>#N/A</v>
      </c>
      <c r="N128">
        <f t="shared" si="10"/>
        <v>0</v>
      </c>
      <c r="O128" s="13" t="e">
        <f t="shared" si="11"/>
        <v>#N/A</v>
      </c>
    </row>
    <row r="129" spans="2:15" x14ac:dyDescent="0.25">
      <c r="B129" s="13">
        <f>IFERROR(IF(N(VLOOKUP(D129,Исходные_данные,17,FALSE))=0,1,VLOOKUP(D129,Исходные_данные,17,FALSE)),1)</f>
        <v>1</v>
      </c>
      <c r="C129" s="104" t="e">
        <f t="shared" si="6"/>
        <v>#N/A</v>
      </c>
      <c r="D129" s="104" t="e">
        <f t="shared" si="7"/>
        <v>#N/A</v>
      </c>
      <c r="E129" s="104"/>
      <c r="F129" s="35"/>
      <c r="G129" s="104" t="e">
        <f t="shared" si="8"/>
        <v>#N/A</v>
      </c>
      <c r="H129" s="137" t="e" cm="1">
        <f t="array" ref="H129">_xlfn.IFS(OR(E129="",E129="Секция 1"),IF(F129="упр","",IF(F129=0,G129,IF(F129="1,2,3","L1,L2,L3","L"&amp;F129))),OR(E129="ИБП",E129="Секция 2"),IF(F129="упр","",IF(F129=0,G129&amp;CHAR(34),IF(F129="1,2,3","L1"&amp;CHAR(34)&amp;",L2"&amp;CHAR(34)&amp;",L3"&amp;CHAR(34),"L"&amp;F129&amp;CHAR(34)))),OR(E129="ДГУ",E129="Аварийный"),IF(F129="упр","",IF(F129=0,G129&amp;"'",IF(F129="1,2,3","L1',L2',L3'","L"&amp;F129&amp;"'"))))</f>
        <v>#N/A</v>
      </c>
      <c r="I129" s="35" t="e">
        <f>VLOOKUP(D129,Исходные_данные,5,FALSE)</f>
        <v>#N/A</v>
      </c>
      <c r="J129" s="104" t="str">
        <f>IFERROR(VLOOKUP(D129,Исходные_данные,37,FALSE),"")</f>
        <v/>
      </c>
      <c r="K129" s="104" t="e">
        <f>VLOOKUP(D129,Исходные_данные,47,FALSE)</f>
        <v>#N/A</v>
      </c>
      <c r="L129" s="104" t="e">
        <f>VLOOKUP(D129,Исходные_данные,16,FALSE)</f>
        <v>#N/A</v>
      </c>
      <c r="M129" s="104" t="e">
        <f t="shared" si="9"/>
        <v>#N/A</v>
      </c>
      <c r="N129">
        <f t="shared" si="10"/>
        <v>0</v>
      </c>
      <c r="O129" s="13" t="e">
        <f t="shared" si="11"/>
        <v>#N/A</v>
      </c>
    </row>
    <row r="130" spans="2:15" x14ac:dyDescent="0.25">
      <c r="B130" s="13">
        <f>IFERROR(IF(N(VLOOKUP(D130,Исходные_данные,17,FALSE))=0,1,VLOOKUP(D130,Исходные_данные,17,FALSE)),1)</f>
        <v>1</v>
      </c>
      <c r="C130" s="104" t="e">
        <f t="shared" si="6"/>
        <v>#N/A</v>
      </c>
      <c r="D130" s="104" t="e">
        <f t="shared" si="7"/>
        <v>#N/A</v>
      </c>
      <c r="E130" s="104"/>
      <c r="F130" s="35"/>
      <c r="G130" s="104" t="e">
        <f t="shared" si="8"/>
        <v>#N/A</v>
      </c>
      <c r="H130" s="137" t="e" cm="1">
        <f t="array" ref="H130">_xlfn.IFS(OR(E130="",E130="Секция 1"),IF(F130="упр","",IF(F130=0,G130,IF(F130="1,2,3","L1,L2,L3","L"&amp;F130))),OR(E130="ИБП",E130="Секция 2"),IF(F130="упр","",IF(F130=0,G130&amp;CHAR(34),IF(F130="1,2,3","L1"&amp;CHAR(34)&amp;",L2"&amp;CHAR(34)&amp;",L3"&amp;CHAR(34),"L"&amp;F130&amp;CHAR(34)))),OR(E130="ДГУ",E130="Аварийный"),IF(F130="упр","",IF(F130=0,G130&amp;"'",IF(F130="1,2,3","L1',L2',L3'","L"&amp;F130&amp;"'"))))</f>
        <v>#N/A</v>
      </c>
      <c r="I130" s="35" t="e">
        <f>VLOOKUP(D130,Исходные_данные,5,FALSE)</f>
        <v>#N/A</v>
      </c>
      <c r="J130" s="104" t="str">
        <f>IFERROR(VLOOKUP(D130,Исходные_данные,37,FALSE),"")</f>
        <v/>
      </c>
      <c r="K130" s="104" t="e">
        <f>VLOOKUP(D130,Исходные_данные,47,FALSE)</f>
        <v>#N/A</v>
      </c>
      <c r="L130" s="104" t="e">
        <f>VLOOKUP(D130,Исходные_данные,16,FALSE)</f>
        <v>#N/A</v>
      </c>
      <c r="M130" s="104" t="e">
        <f t="shared" si="9"/>
        <v>#N/A</v>
      </c>
      <c r="N130">
        <f t="shared" si="10"/>
        <v>0</v>
      </c>
      <c r="O130" s="13" t="e">
        <f t="shared" si="11"/>
        <v>#N/A</v>
      </c>
    </row>
    <row r="131" spans="2:15" x14ac:dyDescent="0.25">
      <c r="B131" s="13">
        <f>IFERROR(IF(N(VLOOKUP(D131,Исходные_данные,17,FALSE))=0,1,VLOOKUP(D131,Исходные_данные,17,FALSE)),1)</f>
        <v>1</v>
      </c>
      <c r="C131" s="104" t="e">
        <f t="shared" ref="C131:C194" si="12">VLOOKUP(ROW(129:129),Разбивка_нумерация_5,2,FALSE)</f>
        <v>#N/A</v>
      </c>
      <c r="D131" s="104" t="e">
        <f t="shared" ref="D131:D194" si="13">VLOOKUP(ROW(129:129),Разбивка_нумерация_5,4,FALSE)</f>
        <v>#N/A</v>
      </c>
      <c r="E131" s="104"/>
      <c r="F131" s="35"/>
      <c r="G131" s="104" t="e">
        <f t="shared" ref="G131:G194" si="14">VLOOKUP(ROW(129:129),Разбивка_нумерация_5,16,FALSE)</f>
        <v>#N/A</v>
      </c>
      <c r="H131" s="137" t="e" cm="1">
        <f t="array" ref="H131">_xlfn.IFS(OR(E131="",E131="Секция 1"),IF(F131="упр","",IF(F131=0,G131,IF(F131="1,2,3","L1,L2,L3","L"&amp;F131))),OR(E131="ИБП",E131="Секция 2"),IF(F131="упр","",IF(F131=0,G131&amp;CHAR(34),IF(F131="1,2,3","L1"&amp;CHAR(34)&amp;",L2"&amp;CHAR(34)&amp;",L3"&amp;CHAR(34),"L"&amp;F131&amp;CHAR(34)))),OR(E131="ДГУ",E131="Аварийный"),IF(F131="упр","",IF(F131=0,G131&amp;"'",IF(F131="1,2,3","L1',L2',L3'","L"&amp;F131&amp;"'"))))</f>
        <v>#N/A</v>
      </c>
      <c r="I131" s="35" t="e">
        <f>VLOOKUP(D131,Исходные_данные,5,FALSE)</f>
        <v>#N/A</v>
      </c>
      <c r="J131" s="104" t="str">
        <f>IFERROR(VLOOKUP(D131,Исходные_данные,37,FALSE),"")</f>
        <v/>
      </c>
      <c r="K131" s="104" t="e">
        <f>VLOOKUP(D131,Исходные_данные,47,FALSE)</f>
        <v>#N/A</v>
      </c>
      <c r="L131" s="104" t="e">
        <f>VLOOKUP(D131,Исходные_данные,16,FALSE)</f>
        <v>#N/A</v>
      </c>
      <c r="M131" s="104" t="e">
        <f t="shared" ref="M131:M194" si="15">I131*L131</f>
        <v>#N/A</v>
      </c>
      <c r="N131">
        <f t="shared" ref="N131:N194" si="16">IF(ISBLANK(F131),N130,F131)</f>
        <v>0</v>
      </c>
      <c r="O131" s="13" t="e">
        <f t="shared" ref="O131:O194" si="17">C131&amp;H131</f>
        <v>#N/A</v>
      </c>
    </row>
    <row r="132" spans="2:15" x14ac:dyDescent="0.25">
      <c r="B132" s="13">
        <f>IFERROR(IF(N(VLOOKUP(D132,Исходные_данные,17,FALSE))=0,1,VLOOKUP(D132,Исходные_данные,17,FALSE)),1)</f>
        <v>1</v>
      </c>
      <c r="C132" s="104" t="e">
        <f t="shared" si="12"/>
        <v>#N/A</v>
      </c>
      <c r="D132" s="104" t="e">
        <f t="shared" si="13"/>
        <v>#N/A</v>
      </c>
      <c r="E132" s="104"/>
      <c r="F132" s="35"/>
      <c r="G132" s="104" t="e">
        <f t="shared" si="14"/>
        <v>#N/A</v>
      </c>
      <c r="H132" s="137" t="e" cm="1">
        <f t="array" ref="H132">_xlfn.IFS(OR(E132="",E132="Секция 1"),IF(F132="упр","",IF(F132=0,G132,IF(F132="1,2,3","L1,L2,L3","L"&amp;F132))),OR(E132="ИБП",E132="Секция 2"),IF(F132="упр","",IF(F132=0,G132&amp;CHAR(34),IF(F132="1,2,3","L1"&amp;CHAR(34)&amp;",L2"&amp;CHAR(34)&amp;",L3"&amp;CHAR(34),"L"&amp;F132&amp;CHAR(34)))),OR(E132="ДГУ",E132="Аварийный"),IF(F132="упр","",IF(F132=0,G132&amp;"'",IF(F132="1,2,3","L1',L2',L3'","L"&amp;F132&amp;"'"))))</f>
        <v>#N/A</v>
      </c>
      <c r="I132" s="35" t="e">
        <f>VLOOKUP(D132,Исходные_данные,5,FALSE)</f>
        <v>#N/A</v>
      </c>
      <c r="J132" s="104" t="str">
        <f>IFERROR(VLOOKUP(D132,Исходные_данные,37,FALSE),"")</f>
        <v/>
      </c>
      <c r="K132" s="104" t="e">
        <f>VLOOKUP(D132,Исходные_данные,47,FALSE)</f>
        <v>#N/A</v>
      </c>
      <c r="L132" s="104" t="e">
        <f>VLOOKUP(D132,Исходные_данные,16,FALSE)</f>
        <v>#N/A</v>
      </c>
      <c r="M132" s="104" t="e">
        <f t="shared" si="15"/>
        <v>#N/A</v>
      </c>
      <c r="N132">
        <f t="shared" si="16"/>
        <v>0</v>
      </c>
      <c r="O132" s="13" t="e">
        <f t="shared" si="17"/>
        <v>#N/A</v>
      </c>
    </row>
    <row r="133" spans="2:15" x14ac:dyDescent="0.25">
      <c r="B133" s="13">
        <f>IFERROR(IF(N(VLOOKUP(D133,Исходные_данные,17,FALSE))=0,1,VLOOKUP(D133,Исходные_данные,17,FALSE)),1)</f>
        <v>1</v>
      </c>
      <c r="C133" s="104" t="e">
        <f t="shared" si="12"/>
        <v>#N/A</v>
      </c>
      <c r="D133" s="104" t="e">
        <f t="shared" si="13"/>
        <v>#N/A</v>
      </c>
      <c r="E133" s="104"/>
      <c r="F133" s="35"/>
      <c r="G133" s="104" t="e">
        <f t="shared" si="14"/>
        <v>#N/A</v>
      </c>
      <c r="H133" s="137" t="e" cm="1">
        <f t="array" ref="H133">_xlfn.IFS(OR(E133="",E133="Секция 1"),IF(F133="упр","",IF(F133=0,G133,IF(F133="1,2,3","L1,L2,L3","L"&amp;F133))),OR(E133="ИБП",E133="Секция 2"),IF(F133="упр","",IF(F133=0,G133&amp;CHAR(34),IF(F133="1,2,3","L1"&amp;CHAR(34)&amp;",L2"&amp;CHAR(34)&amp;",L3"&amp;CHAR(34),"L"&amp;F133&amp;CHAR(34)))),OR(E133="ДГУ",E133="Аварийный"),IF(F133="упр","",IF(F133=0,G133&amp;"'",IF(F133="1,2,3","L1',L2',L3'","L"&amp;F133&amp;"'"))))</f>
        <v>#N/A</v>
      </c>
      <c r="I133" s="35" t="e">
        <f>VLOOKUP(D133,Исходные_данные,5,FALSE)</f>
        <v>#N/A</v>
      </c>
      <c r="J133" s="104" t="str">
        <f>IFERROR(VLOOKUP(D133,Исходные_данные,37,FALSE),"")</f>
        <v/>
      </c>
      <c r="K133" s="104" t="e">
        <f>VLOOKUP(D133,Исходные_данные,47,FALSE)</f>
        <v>#N/A</v>
      </c>
      <c r="L133" s="104" t="e">
        <f>VLOOKUP(D133,Исходные_данные,16,FALSE)</f>
        <v>#N/A</v>
      </c>
      <c r="M133" s="104" t="e">
        <f t="shared" si="15"/>
        <v>#N/A</v>
      </c>
      <c r="N133">
        <f t="shared" si="16"/>
        <v>0</v>
      </c>
      <c r="O133" s="13" t="e">
        <f t="shared" si="17"/>
        <v>#N/A</v>
      </c>
    </row>
    <row r="134" spans="2:15" x14ac:dyDescent="0.25">
      <c r="B134" s="13">
        <f>IFERROR(IF(N(VLOOKUP(D134,Исходные_данные,17,FALSE))=0,1,VLOOKUP(D134,Исходные_данные,17,FALSE)),1)</f>
        <v>1</v>
      </c>
      <c r="C134" s="104" t="e">
        <f t="shared" si="12"/>
        <v>#N/A</v>
      </c>
      <c r="D134" s="104" t="e">
        <f t="shared" si="13"/>
        <v>#N/A</v>
      </c>
      <c r="E134" s="104"/>
      <c r="F134" s="35"/>
      <c r="G134" s="104" t="e">
        <f t="shared" si="14"/>
        <v>#N/A</v>
      </c>
      <c r="H134" s="137" t="e" cm="1">
        <f t="array" ref="H134">_xlfn.IFS(OR(E134="",E134="Секция 1"),IF(F134="упр","",IF(F134=0,G134,IF(F134="1,2,3","L1,L2,L3","L"&amp;F134))),OR(E134="ИБП",E134="Секция 2"),IF(F134="упр","",IF(F134=0,G134&amp;CHAR(34),IF(F134="1,2,3","L1"&amp;CHAR(34)&amp;",L2"&amp;CHAR(34)&amp;",L3"&amp;CHAR(34),"L"&amp;F134&amp;CHAR(34)))),OR(E134="ДГУ",E134="Аварийный"),IF(F134="упр","",IF(F134=0,G134&amp;"'",IF(F134="1,2,3","L1',L2',L3'","L"&amp;F134&amp;"'"))))</f>
        <v>#N/A</v>
      </c>
      <c r="I134" s="35" t="e">
        <f>VLOOKUP(D134,Исходные_данные,5,FALSE)</f>
        <v>#N/A</v>
      </c>
      <c r="J134" s="104" t="str">
        <f>IFERROR(VLOOKUP(D134,Исходные_данные,37,FALSE),"")</f>
        <v/>
      </c>
      <c r="K134" s="104" t="e">
        <f>VLOOKUP(D134,Исходные_данные,47,FALSE)</f>
        <v>#N/A</v>
      </c>
      <c r="L134" s="104" t="e">
        <f>VLOOKUP(D134,Исходные_данные,16,FALSE)</f>
        <v>#N/A</v>
      </c>
      <c r="M134" s="104" t="e">
        <f t="shared" si="15"/>
        <v>#N/A</v>
      </c>
      <c r="N134">
        <f t="shared" si="16"/>
        <v>0</v>
      </c>
      <c r="O134" s="13" t="e">
        <f t="shared" si="17"/>
        <v>#N/A</v>
      </c>
    </row>
    <row r="135" spans="2:15" x14ac:dyDescent="0.25">
      <c r="B135" s="13">
        <f>IFERROR(IF(N(VLOOKUP(D135,Исходные_данные,17,FALSE))=0,1,VLOOKUP(D135,Исходные_данные,17,FALSE)),1)</f>
        <v>1</v>
      </c>
      <c r="C135" s="104" t="e">
        <f t="shared" si="12"/>
        <v>#N/A</v>
      </c>
      <c r="D135" s="104" t="e">
        <f t="shared" si="13"/>
        <v>#N/A</v>
      </c>
      <c r="E135" s="104"/>
      <c r="F135" s="35" t="s">
        <v>382</v>
      </c>
      <c r="G135" s="104" t="e">
        <f t="shared" si="14"/>
        <v>#N/A</v>
      </c>
      <c r="H135" s="137" t="str" cm="1">
        <f t="array" ref="H135">_xlfn.IFS(OR(E135="",E135="Секция 1"),IF(F135="упр","",IF(F135=0,G135,IF(F135="1,2,3","L1,L2,L3","L"&amp;F135))),OR(E135="ИБП",E135="Секция 2"),IF(F135="упр","",IF(F135=0,G135&amp;CHAR(34),IF(F135="1,2,3","L1"&amp;CHAR(34)&amp;",L2"&amp;CHAR(34)&amp;",L3"&amp;CHAR(34),"L"&amp;F135&amp;CHAR(34)))),OR(E135="ДГУ",E135="Аварийный"),IF(F135="упр","",IF(F135=0,G135&amp;"'",IF(F135="1,2,3","L1',L2',L3'","L"&amp;F135&amp;"'"))))</f>
        <v>L-</v>
      </c>
      <c r="I135" s="35" t="e">
        <f>VLOOKUP(D135,Исходные_данные,5,FALSE)</f>
        <v>#N/A</v>
      </c>
      <c r="J135" s="104" t="str">
        <f>IFERROR(VLOOKUP(D135,Исходные_данные,37,FALSE),"")</f>
        <v/>
      </c>
      <c r="K135" s="104" t="e">
        <f>VLOOKUP(D135,Исходные_данные,47,FALSE)</f>
        <v>#N/A</v>
      </c>
      <c r="L135" s="104" t="e">
        <f>VLOOKUP(D135,Исходные_данные,16,FALSE)</f>
        <v>#N/A</v>
      </c>
      <c r="M135" s="104" t="e">
        <f t="shared" si="15"/>
        <v>#N/A</v>
      </c>
      <c r="N135" t="str">
        <f t="shared" si="16"/>
        <v>-</v>
      </c>
      <c r="O135" s="13" t="e">
        <f t="shared" si="17"/>
        <v>#N/A</v>
      </c>
    </row>
    <row r="136" spans="2:15" x14ac:dyDescent="0.25">
      <c r="B136" s="13">
        <f>IFERROR(IF(N(VLOOKUP(D136,Исходные_данные,17,FALSE))=0,1,VLOOKUP(D136,Исходные_данные,17,FALSE)),1)</f>
        <v>1</v>
      </c>
      <c r="C136" s="104" t="e">
        <f t="shared" si="12"/>
        <v>#N/A</v>
      </c>
      <c r="D136" s="104" t="e">
        <f t="shared" si="13"/>
        <v>#N/A</v>
      </c>
      <c r="E136" s="104"/>
      <c r="F136" s="35" t="s">
        <v>382</v>
      </c>
      <c r="G136" s="104" t="e">
        <f t="shared" si="14"/>
        <v>#N/A</v>
      </c>
      <c r="H136" s="137" t="str" cm="1">
        <f t="array" ref="H136">_xlfn.IFS(OR(E136="",E136="Секция 1"),IF(F136="упр","",IF(F136=0,G136,IF(F136="1,2,3","L1,L2,L3","L"&amp;F136))),OR(E136="ИБП",E136="Секция 2"),IF(F136="упр","",IF(F136=0,G136&amp;CHAR(34),IF(F136="1,2,3","L1"&amp;CHAR(34)&amp;",L2"&amp;CHAR(34)&amp;",L3"&amp;CHAR(34),"L"&amp;F136&amp;CHAR(34)))),OR(E136="ДГУ",E136="Аварийный"),IF(F136="упр","",IF(F136=0,G136&amp;"'",IF(F136="1,2,3","L1',L2',L3'","L"&amp;F136&amp;"'"))))</f>
        <v>L-</v>
      </c>
      <c r="I136" s="35" t="e">
        <f>VLOOKUP(D136,Исходные_данные,5,FALSE)</f>
        <v>#N/A</v>
      </c>
      <c r="J136" s="104" t="str">
        <f>IFERROR(VLOOKUP(D136,Исходные_данные,37,FALSE),"")</f>
        <v/>
      </c>
      <c r="K136" s="104" t="e">
        <f>VLOOKUP(D136,Исходные_данные,47,FALSE)</f>
        <v>#N/A</v>
      </c>
      <c r="L136" s="104" t="e">
        <f>VLOOKUP(D136,Исходные_данные,16,FALSE)</f>
        <v>#N/A</v>
      </c>
      <c r="M136" s="104" t="e">
        <f t="shared" si="15"/>
        <v>#N/A</v>
      </c>
      <c r="N136" t="str">
        <f t="shared" si="16"/>
        <v>-</v>
      </c>
      <c r="O136" s="13" t="e">
        <f t="shared" si="17"/>
        <v>#N/A</v>
      </c>
    </row>
    <row r="137" spans="2:15" x14ac:dyDescent="0.25">
      <c r="B137" s="13">
        <f>IFERROR(IF(N(VLOOKUP(D137,Исходные_данные,17,FALSE))=0,1,VLOOKUP(D137,Исходные_данные,17,FALSE)),1)</f>
        <v>1</v>
      </c>
      <c r="C137" s="104" t="e">
        <f t="shared" si="12"/>
        <v>#N/A</v>
      </c>
      <c r="D137" s="104" t="e">
        <f t="shared" si="13"/>
        <v>#N/A</v>
      </c>
      <c r="E137" s="104"/>
      <c r="F137" s="35" t="s">
        <v>382</v>
      </c>
      <c r="G137" s="104" t="e">
        <f t="shared" si="14"/>
        <v>#N/A</v>
      </c>
      <c r="H137" s="137" t="str" cm="1">
        <f t="array" ref="H137">_xlfn.IFS(OR(E137="",E137="Секция 1"),IF(F137="упр","",IF(F137=0,G137,IF(F137="1,2,3","L1,L2,L3","L"&amp;F137))),OR(E137="ИБП",E137="Секция 2"),IF(F137="упр","",IF(F137=0,G137&amp;CHAR(34),IF(F137="1,2,3","L1"&amp;CHAR(34)&amp;",L2"&amp;CHAR(34)&amp;",L3"&amp;CHAR(34),"L"&amp;F137&amp;CHAR(34)))),OR(E137="ДГУ",E137="Аварийный"),IF(F137="упр","",IF(F137=0,G137&amp;"'",IF(F137="1,2,3","L1',L2',L3'","L"&amp;F137&amp;"'"))))</f>
        <v>L-</v>
      </c>
      <c r="I137" s="35" t="e">
        <f>VLOOKUP(D137,Исходные_данные,5,FALSE)</f>
        <v>#N/A</v>
      </c>
      <c r="J137" s="104" t="str">
        <f>IFERROR(VLOOKUP(D137,Исходные_данные,37,FALSE),"")</f>
        <v/>
      </c>
      <c r="K137" s="104" t="e">
        <f>VLOOKUP(D137,Исходные_данные,47,FALSE)</f>
        <v>#N/A</v>
      </c>
      <c r="L137" s="104" t="e">
        <f>VLOOKUP(D137,Исходные_данные,16,FALSE)</f>
        <v>#N/A</v>
      </c>
      <c r="M137" s="104" t="e">
        <f t="shared" si="15"/>
        <v>#N/A</v>
      </c>
      <c r="N137" t="str">
        <f t="shared" si="16"/>
        <v>-</v>
      </c>
      <c r="O137" s="13" t="e">
        <f t="shared" si="17"/>
        <v>#N/A</v>
      </c>
    </row>
    <row r="138" spans="2:15" x14ac:dyDescent="0.25">
      <c r="B138" s="13">
        <f>IFERROR(IF(N(VLOOKUP(D138,Исходные_данные,17,FALSE))=0,1,VLOOKUP(D138,Исходные_данные,17,FALSE)),1)</f>
        <v>1</v>
      </c>
      <c r="C138" s="104" t="e">
        <f t="shared" si="12"/>
        <v>#N/A</v>
      </c>
      <c r="D138" s="104" t="e">
        <f t="shared" si="13"/>
        <v>#N/A</v>
      </c>
      <c r="E138" s="104"/>
      <c r="F138" s="35" t="s">
        <v>382</v>
      </c>
      <c r="G138" s="104" t="e">
        <f t="shared" si="14"/>
        <v>#N/A</v>
      </c>
      <c r="H138" s="137" t="str" cm="1">
        <f t="array" ref="H138">_xlfn.IFS(OR(E138="",E138="Секция 1"),IF(F138="упр","",IF(F138=0,G138,IF(F138="1,2,3","L1,L2,L3","L"&amp;F138))),OR(E138="ИБП",E138="Секция 2"),IF(F138="упр","",IF(F138=0,G138&amp;CHAR(34),IF(F138="1,2,3","L1"&amp;CHAR(34)&amp;",L2"&amp;CHAR(34)&amp;",L3"&amp;CHAR(34),"L"&amp;F138&amp;CHAR(34)))),OR(E138="ДГУ",E138="Аварийный"),IF(F138="упр","",IF(F138=0,G138&amp;"'",IF(F138="1,2,3","L1',L2',L3'","L"&amp;F138&amp;"'"))))</f>
        <v>L-</v>
      </c>
      <c r="I138" s="35" t="e">
        <f>VLOOKUP(D138,Исходные_данные,5,FALSE)</f>
        <v>#N/A</v>
      </c>
      <c r="J138" s="104" t="str">
        <f>IFERROR(VLOOKUP(D138,Исходные_данные,37,FALSE),"")</f>
        <v/>
      </c>
      <c r="K138" s="104" t="e">
        <f>VLOOKUP(D138,Исходные_данные,47,FALSE)</f>
        <v>#N/A</v>
      </c>
      <c r="L138" s="104" t="e">
        <f>VLOOKUP(D138,Исходные_данные,16,FALSE)</f>
        <v>#N/A</v>
      </c>
      <c r="M138" s="104" t="e">
        <f t="shared" si="15"/>
        <v>#N/A</v>
      </c>
      <c r="N138" t="str">
        <f t="shared" si="16"/>
        <v>-</v>
      </c>
      <c r="O138" s="13" t="e">
        <f t="shared" si="17"/>
        <v>#N/A</v>
      </c>
    </row>
    <row r="139" spans="2:15" x14ac:dyDescent="0.25">
      <c r="B139" s="13">
        <f>IFERROR(IF(N(VLOOKUP(D139,Исходные_данные,17,FALSE))=0,1,VLOOKUP(D139,Исходные_данные,17,FALSE)),1)</f>
        <v>1</v>
      </c>
      <c r="C139" s="104" t="e">
        <f t="shared" si="12"/>
        <v>#N/A</v>
      </c>
      <c r="D139" s="104" t="e">
        <f t="shared" si="13"/>
        <v>#N/A</v>
      </c>
      <c r="E139" s="104"/>
      <c r="F139" s="35" t="s">
        <v>382</v>
      </c>
      <c r="G139" s="104" t="e">
        <f t="shared" si="14"/>
        <v>#N/A</v>
      </c>
      <c r="H139" s="137" t="str" cm="1">
        <f t="array" ref="H139">_xlfn.IFS(OR(E139="",E139="Секция 1"),IF(F139="упр","",IF(F139=0,G139,IF(F139="1,2,3","L1,L2,L3","L"&amp;F139))),OR(E139="ИБП",E139="Секция 2"),IF(F139="упр","",IF(F139=0,G139&amp;CHAR(34),IF(F139="1,2,3","L1"&amp;CHAR(34)&amp;",L2"&amp;CHAR(34)&amp;",L3"&amp;CHAR(34),"L"&amp;F139&amp;CHAR(34)))),OR(E139="ДГУ",E139="Аварийный"),IF(F139="упр","",IF(F139=0,G139&amp;"'",IF(F139="1,2,3","L1',L2',L3'","L"&amp;F139&amp;"'"))))</f>
        <v>L-</v>
      </c>
      <c r="I139" s="35" t="e">
        <f>VLOOKUP(D139,Исходные_данные,5,FALSE)</f>
        <v>#N/A</v>
      </c>
      <c r="J139" s="104" t="str">
        <f>IFERROR(VLOOKUP(D139,Исходные_данные,37,FALSE),"")</f>
        <v/>
      </c>
      <c r="K139" s="104" t="e">
        <f>VLOOKUP(D139,Исходные_данные,47,FALSE)</f>
        <v>#N/A</v>
      </c>
      <c r="L139" s="104" t="e">
        <f>VLOOKUP(D139,Исходные_данные,16,FALSE)</f>
        <v>#N/A</v>
      </c>
      <c r="M139" s="104" t="e">
        <f t="shared" si="15"/>
        <v>#N/A</v>
      </c>
      <c r="N139" t="str">
        <f t="shared" si="16"/>
        <v>-</v>
      </c>
      <c r="O139" s="13" t="e">
        <f t="shared" si="17"/>
        <v>#N/A</v>
      </c>
    </row>
    <row r="140" spans="2:15" x14ac:dyDescent="0.25">
      <c r="B140" s="13">
        <f>IFERROR(IF(N(VLOOKUP(D140,Исходные_данные,17,FALSE))=0,1,VLOOKUP(D140,Исходные_данные,17,FALSE)),1)</f>
        <v>1</v>
      </c>
      <c r="C140" s="104" t="e">
        <f t="shared" si="12"/>
        <v>#N/A</v>
      </c>
      <c r="D140" s="104" t="e">
        <f t="shared" si="13"/>
        <v>#N/A</v>
      </c>
      <c r="E140" s="104"/>
      <c r="F140" s="35" t="s">
        <v>382</v>
      </c>
      <c r="G140" s="104" t="e">
        <f t="shared" si="14"/>
        <v>#N/A</v>
      </c>
      <c r="H140" s="137" t="str" cm="1">
        <f t="array" ref="H140">_xlfn.IFS(OR(E140="",E140="Секция 1"),IF(F140="упр","",IF(F140=0,G140,IF(F140="1,2,3","L1,L2,L3","L"&amp;F140))),OR(E140="ИБП",E140="Секция 2"),IF(F140="упр","",IF(F140=0,G140&amp;CHAR(34),IF(F140="1,2,3","L1"&amp;CHAR(34)&amp;",L2"&amp;CHAR(34)&amp;",L3"&amp;CHAR(34),"L"&amp;F140&amp;CHAR(34)))),OR(E140="ДГУ",E140="Аварийный"),IF(F140="упр","",IF(F140=0,G140&amp;"'",IF(F140="1,2,3","L1',L2',L3'","L"&amp;F140&amp;"'"))))</f>
        <v>L-</v>
      </c>
      <c r="I140" s="35" t="e">
        <f>VLOOKUP(D140,Исходные_данные,5,FALSE)</f>
        <v>#N/A</v>
      </c>
      <c r="J140" s="104" t="str">
        <f>IFERROR(VLOOKUP(D140,Исходные_данные,37,FALSE),"")</f>
        <v/>
      </c>
      <c r="K140" s="104" t="e">
        <f>VLOOKUP(D140,Исходные_данные,47,FALSE)</f>
        <v>#N/A</v>
      </c>
      <c r="L140" s="104" t="e">
        <f>VLOOKUP(D140,Исходные_данные,16,FALSE)</f>
        <v>#N/A</v>
      </c>
      <c r="M140" s="104" t="e">
        <f t="shared" si="15"/>
        <v>#N/A</v>
      </c>
      <c r="N140" t="str">
        <f t="shared" si="16"/>
        <v>-</v>
      </c>
      <c r="O140" s="13" t="e">
        <f t="shared" si="17"/>
        <v>#N/A</v>
      </c>
    </row>
    <row r="141" spans="2:15" x14ac:dyDescent="0.25">
      <c r="B141" s="13">
        <f>IFERROR(IF(N(VLOOKUP(D141,Исходные_данные,17,FALSE))=0,1,VLOOKUP(D141,Исходные_данные,17,FALSE)),1)</f>
        <v>1</v>
      </c>
      <c r="C141" s="104" t="e">
        <f t="shared" si="12"/>
        <v>#N/A</v>
      </c>
      <c r="D141" s="104" t="e">
        <f t="shared" si="13"/>
        <v>#N/A</v>
      </c>
      <c r="E141" s="104"/>
      <c r="F141" s="35" t="s">
        <v>382</v>
      </c>
      <c r="G141" s="104" t="e">
        <f t="shared" si="14"/>
        <v>#N/A</v>
      </c>
      <c r="H141" s="137" t="str" cm="1">
        <f t="array" ref="H141">_xlfn.IFS(OR(E141="",E141="Секция 1"),IF(F141="упр","",IF(F141=0,G141,IF(F141="1,2,3","L1,L2,L3","L"&amp;F141))),OR(E141="ИБП",E141="Секция 2"),IF(F141="упр","",IF(F141=0,G141&amp;CHAR(34),IF(F141="1,2,3","L1"&amp;CHAR(34)&amp;",L2"&amp;CHAR(34)&amp;",L3"&amp;CHAR(34),"L"&amp;F141&amp;CHAR(34)))),OR(E141="ДГУ",E141="Аварийный"),IF(F141="упр","",IF(F141=0,G141&amp;"'",IF(F141="1,2,3","L1',L2',L3'","L"&amp;F141&amp;"'"))))</f>
        <v>L-</v>
      </c>
      <c r="I141" s="35" t="e">
        <f>VLOOKUP(D141,Исходные_данные,5,FALSE)</f>
        <v>#N/A</v>
      </c>
      <c r="J141" s="104" t="str">
        <f>IFERROR(VLOOKUP(D141,Исходные_данные,37,FALSE),"")</f>
        <v/>
      </c>
      <c r="K141" s="104" t="e">
        <f>VLOOKUP(D141,Исходные_данные,47,FALSE)</f>
        <v>#N/A</v>
      </c>
      <c r="L141" s="104" t="e">
        <f>VLOOKUP(D141,Исходные_данные,16,FALSE)</f>
        <v>#N/A</v>
      </c>
      <c r="M141" s="104" t="e">
        <f t="shared" si="15"/>
        <v>#N/A</v>
      </c>
      <c r="N141" t="str">
        <f t="shared" si="16"/>
        <v>-</v>
      </c>
      <c r="O141" s="13" t="e">
        <f t="shared" si="17"/>
        <v>#N/A</v>
      </c>
    </row>
    <row r="142" spans="2:15" x14ac:dyDescent="0.25">
      <c r="B142" s="13">
        <f>IFERROR(IF(N(VLOOKUP(D142,Исходные_данные,17,FALSE))=0,1,VLOOKUP(D142,Исходные_данные,17,FALSE)),1)</f>
        <v>1</v>
      </c>
      <c r="C142" s="104" t="e">
        <f t="shared" si="12"/>
        <v>#N/A</v>
      </c>
      <c r="D142" s="104" t="e">
        <f t="shared" si="13"/>
        <v>#N/A</v>
      </c>
      <c r="E142" s="104"/>
      <c r="F142" s="35"/>
      <c r="G142" s="104" t="e">
        <f t="shared" si="14"/>
        <v>#N/A</v>
      </c>
      <c r="H142" s="137" t="e" cm="1">
        <f t="array" ref="H142">_xlfn.IFS(OR(E142="",E142="Секция 1"),IF(F142="упр","",IF(F142=0,G142,IF(F142="1,2,3","L1,L2,L3","L"&amp;F142))),OR(E142="ИБП",E142="Секция 2"),IF(F142="упр","",IF(F142=0,G142&amp;CHAR(34),IF(F142="1,2,3","L1"&amp;CHAR(34)&amp;",L2"&amp;CHAR(34)&amp;",L3"&amp;CHAR(34),"L"&amp;F142&amp;CHAR(34)))),OR(E142="ДГУ",E142="Аварийный"),IF(F142="упр","",IF(F142=0,G142&amp;"'",IF(F142="1,2,3","L1',L2',L3'","L"&amp;F142&amp;"'"))))</f>
        <v>#N/A</v>
      </c>
      <c r="I142" s="35" t="e">
        <f>VLOOKUP(D142,Исходные_данные,5,FALSE)</f>
        <v>#N/A</v>
      </c>
      <c r="J142" s="104" t="str">
        <f>IFERROR(VLOOKUP(D142,Исходные_данные,37,FALSE),"")</f>
        <v/>
      </c>
      <c r="K142" s="104" t="e">
        <f>VLOOKUP(D142,Исходные_данные,47,FALSE)</f>
        <v>#N/A</v>
      </c>
      <c r="L142" s="104" t="e">
        <f>VLOOKUP(D142,Исходные_данные,16,FALSE)</f>
        <v>#N/A</v>
      </c>
      <c r="M142" s="104" t="e">
        <f t="shared" si="15"/>
        <v>#N/A</v>
      </c>
      <c r="N142" t="str">
        <f t="shared" si="16"/>
        <v>-</v>
      </c>
      <c r="O142" s="13" t="e">
        <f t="shared" si="17"/>
        <v>#N/A</v>
      </c>
    </row>
    <row r="143" spans="2:15" x14ac:dyDescent="0.25">
      <c r="B143" s="13">
        <f>IFERROR(IF(N(VLOOKUP(D143,Исходные_данные,17,FALSE))=0,1,VLOOKUP(D143,Исходные_данные,17,FALSE)),1)</f>
        <v>1</v>
      </c>
      <c r="C143" s="104" t="e">
        <f t="shared" si="12"/>
        <v>#N/A</v>
      </c>
      <c r="D143" s="104" t="e">
        <f t="shared" si="13"/>
        <v>#N/A</v>
      </c>
      <c r="E143" s="104"/>
      <c r="F143" s="35"/>
      <c r="G143" s="104" t="e">
        <f t="shared" si="14"/>
        <v>#N/A</v>
      </c>
      <c r="H143" s="137" t="e" cm="1">
        <f t="array" ref="H143">_xlfn.IFS(OR(E143="",E143="Секция 1"),IF(F143="упр","",IF(F143=0,G143,IF(F143="1,2,3","L1,L2,L3","L"&amp;F143))),OR(E143="ИБП",E143="Секция 2"),IF(F143="упр","",IF(F143=0,G143&amp;CHAR(34),IF(F143="1,2,3","L1"&amp;CHAR(34)&amp;",L2"&amp;CHAR(34)&amp;",L3"&amp;CHAR(34),"L"&amp;F143&amp;CHAR(34)))),OR(E143="ДГУ",E143="Аварийный"),IF(F143="упр","",IF(F143=0,G143&amp;"'",IF(F143="1,2,3","L1',L2',L3'","L"&amp;F143&amp;"'"))))</f>
        <v>#N/A</v>
      </c>
      <c r="I143" s="35" t="e">
        <f>VLOOKUP(D143,Исходные_данные,5,FALSE)</f>
        <v>#N/A</v>
      </c>
      <c r="J143" s="104" t="str">
        <f>IFERROR(VLOOKUP(D143,Исходные_данные,37,FALSE),"")</f>
        <v/>
      </c>
      <c r="K143" s="104" t="e">
        <f>VLOOKUP(D143,Исходные_данные,47,FALSE)</f>
        <v>#N/A</v>
      </c>
      <c r="L143" s="104" t="e">
        <f>VLOOKUP(D143,Исходные_данные,16,FALSE)</f>
        <v>#N/A</v>
      </c>
      <c r="M143" s="104" t="e">
        <f t="shared" si="15"/>
        <v>#N/A</v>
      </c>
      <c r="N143" t="str">
        <f t="shared" si="16"/>
        <v>-</v>
      </c>
      <c r="O143" s="13" t="e">
        <f t="shared" si="17"/>
        <v>#N/A</v>
      </c>
    </row>
    <row r="144" spans="2:15" x14ac:dyDescent="0.25">
      <c r="B144" s="13">
        <f>IFERROR(IF(N(VLOOKUP(D144,Исходные_данные,17,FALSE))=0,1,VLOOKUP(D144,Исходные_данные,17,FALSE)),1)</f>
        <v>1</v>
      </c>
      <c r="C144" s="104" t="e">
        <f t="shared" si="12"/>
        <v>#N/A</v>
      </c>
      <c r="D144" s="104" t="e">
        <f t="shared" si="13"/>
        <v>#N/A</v>
      </c>
      <c r="E144" s="104"/>
      <c r="F144" s="35"/>
      <c r="G144" s="104" t="e">
        <f t="shared" si="14"/>
        <v>#N/A</v>
      </c>
      <c r="H144" s="137" t="e" cm="1">
        <f t="array" ref="H144">_xlfn.IFS(OR(E144="",E144="Секция 1"),IF(F144="упр","",IF(F144=0,G144,IF(F144="1,2,3","L1,L2,L3","L"&amp;F144))),OR(E144="ИБП",E144="Секция 2"),IF(F144="упр","",IF(F144=0,G144&amp;CHAR(34),IF(F144="1,2,3","L1"&amp;CHAR(34)&amp;",L2"&amp;CHAR(34)&amp;",L3"&amp;CHAR(34),"L"&amp;F144&amp;CHAR(34)))),OR(E144="ДГУ",E144="Аварийный"),IF(F144="упр","",IF(F144=0,G144&amp;"'",IF(F144="1,2,3","L1',L2',L3'","L"&amp;F144&amp;"'"))))</f>
        <v>#N/A</v>
      </c>
      <c r="I144" s="35" t="e">
        <f>VLOOKUP(D144,Исходные_данные,5,FALSE)</f>
        <v>#N/A</v>
      </c>
      <c r="J144" s="104" t="str">
        <f>IFERROR(VLOOKUP(D144,Исходные_данные,37,FALSE),"")</f>
        <v/>
      </c>
      <c r="K144" s="104" t="e">
        <f>VLOOKUP(D144,Исходные_данные,47,FALSE)</f>
        <v>#N/A</v>
      </c>
      <c r="L144" s="104" t="e">
        <f>VLOOKUP(D144,Исходные_данные,16,FALSE)</f>
        <v>#N/A</v>
      </c>
      <c r="M144" s="104" t="e">
        <f t="shared" si="15"/>
        <v>#N/A</v>
      </c>
      <c r="N144" t="str">
        <f t="shared" si="16"/>
        <v>-</v>
      </c>
      <c r="O144" s="13" t="e">
        <f t="shared" si="17"/>
        <v>#N/A</v>
      </c>
    </row>
    <row r="145" spans="2:15" x14ac:dyDescent="0.25">
      <c r="B145" s="13">
        <f>IFERROR(IF(N(VLOOKUP(D145,Исходные_данные,17,FALSE))=0,1,VLOOKUP(D145,Исходные_данные,17,FALSE)),1)</f>
        <v>1</v>
      </c>
      <c r="C145" s="104" t="e">
        <f t="shared" si="12"/>
        <v>#N/A</v>
      </c>
      <c r="D145" s="104" t="e">
        <f t="shared" si="13"/>
        <v>#N/A</v>
      </c>
      <c r="E145" s="104"/>
      <c r="F145" s="35"/>
      <c r="G145" s="104" t="e">
        <f t="shared" si="14"/>
        <v>#N/A</v>
      </c>
      <c r="H145" s="137" t="e" cm="1">
        <f t="array" ref="H145">_xlfn.IFS(OR(E145="",E145="Секция 1"),IF(F145="упр","",IF(F145=0,G145,IF(F145="1,2,3","L1,L2,L3","L"&amp;F145))),OR(E145="ИБП",E145="Секция 2"),IF(F145="упр","",IF(F145=0,G145&amp;CHAR(34),IF(F145="1,2,3","L1"&amp;CHAR(34)&amp;",L2"&amp;CHAR(34)&amp;",L3"&amp;CHAR(34),"L"&amp;F145&amp;CHAR(34)))),OR(E145="ДГУ",E145="Аварийный"),IF(F145="упр","",IF(F145=0,G145&amp;"'",IF(F145="1,2,3","L1',L2',L3'","L"&amp;F145&amp;"'"))))</f>
        <v>#N/A</v>
      </c>
      <c r="I145" s="35" t="e">
        <f>VLOOKUP(D145,Исходные_данные,5,FALSE)</f>
        <v>#N/A</v>
      </c>
      <c r="J145" s="104" t="str">
        <f>IFERROR(VLOOKUP(D145,Исходные_данные,37,FALSE),"")</f>
        <v/>
      </c>
      <c r="K145" s="104" t="e">
        <f>VLOOKUP(D145,Исходные_данные,47,FALSE)</f>
        <v>#N/A</v>
      </c>
      <c r="L145" s="104" t="e">
        <f>VLOOKUP(D145,Исходные_данные,16,FALSE)</f>
        <v>#N/A</v>
      </c>
      <c r="M145" s="104" t="e">
        <f t="shared" si="15"/>
        <v>#N/A</v>
      </c>
      <c r="N145" t="str">
        <f t="shared" si="16"/>
        <v>-</v>
      </c>
      <c r="O145" s="13" t="e">
        <f t="shared" si="17"/>
        <v>#N/A</v>
      </c>
    </row>
    <row r="146" spans="2:15" x14ac:dyDescent="0.25">
      <c r="B146" s="13">
        <f>IFERROR(IF(N(VLOOKUP(D146,Исходные_данные,17,FALSE))=0,1,VLOOKUP(D146,Исходные_данные,17,FALSE)),1)</f>
        <v>1</v>
      </c>
      <c r="C146" s="104" t="e">
        <f t="shared" si="12"/>
        <v>#N/A</v>
      </c>
      <c r="D146" s="104" t="e">
        <f t="shared" si="13"/>
        <v>#N/A</v>
      </c>
      <c r="E146" s="104"/>
      <c r="F146" s="35"/>
      <c r="G146" s="104" t="e">
        <f t="shared" si="14"/>
        <v>#N/A</v>
      </c>
      <c r="H146" s="137" t="e" cm="1">
        <f t="array" ref="H146">_xlfn.IFS(OR(E146="",E146="Секция 1"),IF(F146="упр","",IF(F146=0,G146,IF(F146="1,2,3","L1,L2,L3","L"&amp;F146))),OR(E146="ИБП",E146="Секция 2"),IF(F146="упр","",IF(F146=0,G146&amp;CHAR(34),IF(F146="1,2,3","L1"&amp;CHAR(34)&amp;",L2"&amp;CHAR(34)&amp;",L3"&amp;CHAR(34),"L"&amp;F146&amp;CHAR(34)))),OR(E146="ДГУ",E146="Аварийный"),IF(F146="упр","",IF(F146=0,G146&amp;"'",IF(F146="1,2,3","L1',L2',L3'","L"&amp;F146&amp;"'"))))</f>
        <v>#N/A</v>
      </c>
      <c r="I146" s="35" t="e">
        <f>VLOOKUP(D146,Исходные_данные,5,FALSE)</f>
        <v>#N/A</v>
      </c>
      <c r="J146" s="104" t="str">
        <f>IFERROR(VLOOKUP(D146,Исходные_данные,37,FALSE),"")</f>
        <v/>
      </c>
      <c r="K146" s="104" t="e">
        <f>VLOOKUP(D146,Исходные_данные,47,FALSE)</f>
        <v>#N/A</v>
      </c>
      <c r="L146" s="104" t="e">
        <f>VLOOKUP(D146,Исходные_данные,16,FALSE)</f>
        <v>#N/A</v>
      </c>
      <c r="M146" s="104" t="e">
        <f t="shared" si="15"/>
        <v>#N/A</v>
      </c>
      <c r="N146" t="str">
        <f t="shared" si="16"/>
        <v>-</v>
      </c>
      <c r="O146" s="13" t="e">
        <f t="shared" si="17"/>
        <v>#N/A</v>
      </c>
    </row>
    <row r="147" spans="2:15" x14ac:dyDescent="0.25">
      <c r="B147" s="13">
        <f>IFERROR(IF(N(VLOOKUP(D147,Исходные_данные,17,FALSE))=0,1,VLOOKUP(D147,Исходные_данные,17,FALSE)),1)</f>
        <v>1</v>
      </c>
      <c r="C147" s="104" t="e">
        <f t="shared" si="12"/>
        <v>#N/A</v>
      </c>
      <c r="D147" s="104" t="e">
        <f t="shared" si="13"/>
        <v>#N/A</v>
      </c>
      <c r="E147" s="104"/>
      <c r="F147" s="35"/>
      <c r="G147" s="104" t="e">
        <f t="shared" si="14"/>
        <v>#N/A</v>
      </c>
      <c r="H147" s="137" t="e" cm="1">
        <f t="array" ref="H147">_xlfn.IFS(OR(E147="",E147="Секция 1"),IF(F147="упр","",IF(F147=0,G147,IF(F147="1,2,3","L1,L2,L3","L"&amp;F147))),OR(E147="ИБП",E147="Секция 2"),IF(F147="упр","",IF(F147=0,G147&amp;CHAR(34),IF(F147="1,2,3","L1"&amp;CHAR(34)&amp;",L2"&amp;CHAR(34)&amp;",L3"&amp;CHAR(34),"L"&amp;F147&amp;CHAR(34)))),OR(E147="ДГУ",E147="Аварийный"),IF(F147="упр","",IF(F147=0,G147&amp;"'",IF(F147="1,2,3","L1',L2',L3'","L"&amp;F147&amp;"'"))))</f>
        <v>#N/A</v>
      </c>
      <c r="I147" s="35" t="e">
        <f>VLOOKUP(D147,Исходные_данные,5,FALSE)</f>
        <v>#N/A</v>
      </c>
      <c r="J147" s="104" t="str">
        <f>IFERROR(VLOOKUP(D147,Исходные_данные,37,FALSE),"")</f>
        <v/>
      </c>
      <c r="K147" s="104" t="e">
        <f>VLOOKUP(D147,Исходные_данные,47,FALSE)</f>
        <v>#N/A</v>
      </c>
      <c r="L147" s="104" t="e">
        <f>VLOOKUP(D147,Исходные_данные,16,FALSE)</f>
        <v>#N/A</v>
      </c>
      <c r="M147" s="104" t="e">
        <f t="shared" si="15"/>
        <v>#N/A</v>
      </c>
      <c r="N147" t="str">
        <f t="shared" si="16"/>
        <v>-</v>
      </c>
      <c r="O147" s="13" t="e">
        <f t="shared" si="17"/>
        <v>#N/A</v>
      </c>
    </row>
    <row r="148" spans="2:15" x14ac:dyDescent="0.25">
      <c r="B148" s="13">
        <f>IFERROR(IF(N(VLOOKUP(D148,Исходные_данные,17,FALSE))=0,1,VLOOKUP(D148,Исходные_данные,17,FALSE)),1)</f>
        <v>1</v>
      </c>
      <c r="C148" s="104" t="e">
        <f t="shared" si="12"/>
        <v>#N/A</v>
      </c>
      <c r="D148" s="104" t="e">
        <f t="shared" si="13"/>
        <v>#N/A</v>
      </c>
      <c r="E148" s="104"/>
      <c r="F148" s="35"/>
      <c r="G148" s="104" t="e">
        <f t="shared" si="14"/>
        <v>#N/A</v>
      </c>
      <c r="H148" s="137" t="e" cm="1">
        <f t="array" ref="H148">_xlfn.IFS(OR(E148="",E148="Секция 1"),IF(F148="упр","",IF(F148=0,G148,IF(F148="1,2,3","L1,L2,L3","L"&amp;F148))),OR(E148="ИБП",E148="Секция 2"),IF(F148="упр","",IF(F148=0,G148&amp;CHAR(34),IF(F148="1,2,3","L1"&amp;CHAR(34)&amp;",L2"&amp;CHAR(34)&amp;",L3"&amp;CHAR(34),"L"&amp;F148&amp;CHAR(34)))),OR(E148="ДГУ",E148="Аварийный"),IF(F148="упр","",IF(F148=0,G148&amp;"'",IF(F148="1,2,3","L1',L2',L3'","L"&amp;F148&amp;"'"))))</f>
        <v>#N/A</v>
      </c>
      <c r="I148" s="35" t="e">
        <f>VLOOKUP(D148,Исходные_данные,5,FALSE)</f>
        <v>#N/A</v>
      </c>
      <c r="J148" s="104" t="str">
        <f>IFERROR(VLOOKUP(D148,Исходные_данные,37,FALSE),"")</f>
        <v/>
      </c>
      <c r="K148" s="104" t="e">
        <f>VLOOKUP(D148,Исходные_данные,47,FALSE)</f>
        <v>#N/A</v>
      </c>
      <c r="L148" s="104" t="e">
        <f>VLOOKUP(D148,Исходные_данные,16,FALSE)</f>
        <v>#N/A</v>
      </c>
      <c r="M148" s="104" t="e">
        <f t="shared" si="15"/>
        <v>#N/A</v>
      </c>
      <c r="N148" t="str">
        <f t="shared" si="16"/>
        <v>-</v>
      </c>
      <c r="O148" s="13" t="e">
        <f t="shared" si="17"/>
        <v>#N/A</v>
      </c>
    </row>
    <row r="149" spans="2:15" x14ac:dyDescent="0.25">
      <c r="B149" s="13">
        <f>IFERROR(IF(N(VLOOKUP(D149,Исходные_данные,17,FALSE))=0,1,VLOOKUP(D149,Исходные_данные,17,FALSE)),1)</f>
        <v>1</v>
      </c>
      <c r="C149" s="104" t="e">
        <f t="shared" si="12"/>
        <v>#N/A</v>
      </c>
      <c r="D149" s="104" t="e">
        <f t="shared" si="13"/>
        <v>#N/A</v>
      </c>
      <c r="E149" s="104"/>
      <c r="F149" s="35"/>
      <c r="G149" s="104" t="e">
        <f t="shared" si="14"/>
        <v>#N/A</v>
      </c>
      <c r="H149" s="137" t="e" cm="1">
        <f t="array" ref="H149">_xlfn.IFS(OR(E149="",E149="Секция 1"),IF(F149="упр","",IF(F149=0,G149,IF(F149="1,2,3","L1,L2,L3","L"&amp;F149))),OR(E149="ИБП",E149="Секция 2"),IF(F149="упр","",IF(F149=0,G149&amp;CHAR(34),IF(F149="1,2,3","L1"&amp;CHAR(34)&amp;",L2"&amp;CHAR(34)&amp;",L3"&amp;CHAR(34),"L"&amp;F149&amp;CHAR(34)))),OR(E149="ДГУ",E149="Аварийный"),IF(F149="упр","",IF(F149=0,G149&amp;"'",IF(F149="1,2,3","L1',L2',L3'","L"&amp;F149&amp;"'"))))</f>
        <v>#N/A</v>
      </c>
      <c r="I149" s="35" t="e">
        <f>VLOOKUP(D149,Исходные_данные,5,FALSE)</f>
        <v>#N/A</v>
      </c>
      <c r="J149" s="104" t="str">
        <f>IFERROR(VLOOKUP(D149,Исходные_данные,37,FALSE),"")</f>
        <v/>
      </c>
      <c r="K149" s="104" t="e">
        <f>VLOOKUP(D149,Исходные_данные,47,FALSE)</f>
        <v>#N/A</v>
      </c>
      <c r="L149" s="104" t="e">
        <f>VLOOKUP(D149,Исходные_данные,16,FALSE)</f>
        <v>#N/A</v>
      </c>
      <c r="M149" s="104" t="e">
        <f t="shared" si="15"/>
        <v>#N/A</v>
      </c>
      <c r="N149" t="str">
        <f t="shared" si="16"/>
        <v>-</v>
      </c>
      <c r="O149" s="13" t="e">
        <f t="shared" si="17"/>
        <v>#N/A</v>
      </c>
    </row>
    <row r="150" spans="2:15" x14ac:dyDescent="0.25">
      <c r="B150" s="13">
        <f>IFERROR(IF(N(VLOOKUP(D150,Исходные_данные,17,FALSE))=0,1,VLOOKUP(D150,Исходные_данные,17,FALSE)),1)</f>
        <v>1</v>
      </c>
      <c r="C150" s="104" t="e">
        <f t="shared" si="12"/>
        <v>#N/A</v>
      </c>
      <c r="D150" s="104" t="e">
        <f t="shared" si="13"/>
        <v>#N/A</v>
      </c>
      <c r="E150" s="104"/>
      <c r="F150" s="35"/>
      <c r="G150" s="104" t="e">
        <f t="shared" si="14"/>
        <v>#N/A</v>
      </c>
      <c r="H150" s="137" t="e" cm="1">
        <f t="array" ref="H150">_xlfn.IFS(OR(E150="",E150="Секция 1"),IF(F150="упр","",IF(F150=0,G150,IF(F150="1,2,3","L1,L2,L3","L"&amp;F150))),OR(E150="ИБП",E150="Секция 2"),IF(F150="упр","",IF(F150=0,G150&amp;CHAR(34),IF(F150="1,2,3","L1"&amp;CHAR(34)&amp;",L2"&amp;CHAR(34)&amp;",L3"&amp;CHAR(34),"L"&amp;F150&amp;CHAR(34)))),OR(E150="ДГУ",E150="Аварийный"),IF(F150="упр","",IF(F150=0,G150&amp;"'",IF(F150="1,2,3","L1',L2',L3'","L"&amp;F150&amp;"'"))))</f>
        <v>#N/A</v>
      </c>
      <c r="I150" s="35" t="e">
        <f>VLOOKUP(D150,Исходные_данные,5,FALSE)</f>
        <v>#N/A</v>
      </c>
      <c r="J150" s="104" t="str">
        <f>IFERROR(VLOOKUP(D150,Исходные_данные,37,FALSE),"")</f>
        <v/>
      </c>
      <c r="K150" s="104" t="e">
        <f>VLOOKUP(D150,Исходные_данные,47,FALSE)</f>
        <v>#N/A</v>
      </c>
      <c r="L150" s="104" t="e">
        <f>VLOOKUP(D150,Исходные_данные,16,FALSE)</f>
        <v>#N/A</v>
      </c>
      <c r="M150" s="104" t="e">
        <f t="shared" si="15"/>
        <v>#N/A</v>
      </c>
      <c r="N150" t="str">
        <f t="shared" si="16"/>
        <v>-</v>
      </c>
      <c r="O150" s="13" t="e">
        <f t="shared" si="17"/>
        <v>#N/A</v>
      </c>
    </row>
    <row r="151" spans="2:15" x14ac:dyDescent="0.25">
      <c r="B151" s="13">
        <f>IFERROR(IF(N(VLOOKUP(D151,Исходные_данные,17,FALSE))=0,1,VLOOKUP(D151,Исходные_данные,17,FALSE)),1)</f>
        <v>1</v>
      </c>
      <c r="C151" s="104" t="e">
        <f t="shared" si="12"/>
        <v>#N/A</v>
      </c>
      <c r="D151" s="104" t="e">
        <f t="shared" si="13"/>
        <v>#N/A</v>
      </c>
      <c r="E151" s="104"/>
      <c r="F151" s="35"/>
      <c r="G151" s="104" t="e">
        <f t="shared" si="14"/>
        <v>#N/A</v>
      </c>
      <c r="H151" s="137" t="e" cm="1">
        <f t="array" ref="H151">_xlfn.IFS(OR(E151="",E151="Секция 1"),IF(F151="упр","",IF(F151=0,G151,IF(F151="1,2,3","L1,L2,L3","L"&amp;F151))),OR(E151="ИБП",E151="Секция 2"),IF(F151="упр","",IF(F151=0,G151&amp;CHAR(34),IF(F151="1,2,3","L1"&amp;CHAR(34)&amp;",L2"&amp;CHAR(34)&amp;",L3"&amp;CHAR(34),"L"&amp;F151&amp;CHAR(34)))),OR(E151="ДГУ",E151="Аварийный"),IF(F151="упр","",IF(F151=0,G151&amp;"'",IF(F151="1,2,3","L1',L2',L3'","L"&amp;F151&amp;"'"))))</f>
        <v>#N/A</v>
      </c>
      <c r="I151" s="35" t="e">
        <f>VLOOKUP(D151,Исходные_данные,5,FALSE)</f>
        <v>#N/A</v>
      </c>
      <c r="J151" s="104" t="str">
        <f>IFERROR(VLOOKUP(D151,Исходные_данные,37,FALSE),"")</f>
        <v/>
      </c>
      <c r="K151" s="104" t="e">
        <f>VLOOKUP(D151,Исходные_данные,47,FALSE)</f>
        <v>#N/A</v>
      </c>
      <c r="L151" s="104" t="e">
        <f>VLOOKUP(D151,Исходные_данные,16,FALSE)</f>
        <v>#N/A</v>
      </c>
      <c r="M151" s="104" t="e">
        <f t="shared" si="15"/>
        <v>#N/A</v>
      </c>
      <c r="N151" t="str">
        <f t="shared" si="16"/>
        <v>-</v>
      </c>
      <c r="O151" s="13" t="e">
        <f t="shared" si="17"/>
        <v>#N/A</v>
      </c>
    </row>
    <row r="152" spans="2:15" x14ac:dyDescent="0.25">
      <c r="B152" s="13">
        <f>IFERROR(IF(N(VLOOKUP(D152,Исходные_данные,17,FALSE))=0,1,VLOOKUP(D152,Исходные_данные,17,FALSE)),1)</f>
        <v>1</v>
      </c>
      <c r="C152" s="104" t="e">
        <f t="shared" si="12"/>
        <v>#N/A</v>
      </c>
      <c r="D152" s="104" t="e">
        <f t="shared" si="13"/>
        <v>#N/A</v>
      </c>
      <c r="E152" s="104"/>
      <c r="F152" s="35"/>
      <c r="G152" s="104" t="e">
        <f t="shared" si="14"/>
        <v>#N/A</v>
      </c>
      <c r="H152" s="137" t="e" cm="1">
        <f t="array" ref="H152">_xlfn.IFS(OR(E152="",E152="Секция 1"),IF(F152="упр","",IF(F152=0,G152,IF(F152="1,2,3","L1,L2,L3","L"&amp;F152))),OR(E152="ИБП",E152="Секция 2"),IF(F152="упр","",IF(F152=0,G152&amp;CHAR(34),IF(F152="1,2,3","L1"&amp;CHAR(34)&amp;",L2"&amp;CHAR(34)&amp;",L3"&amp;CHAR(34),"L"&amp;F152&amp;CHAR(34)))),OR(E152="ДГУ",E152="Аварийный"),IF(F152="упр","",IF(F152=0,G152&amp;"'",IF(F152="1,2,3","L1',L2',L3'","L"&amp;F152&amp;"'"))))</f>
        <v>#N/A</v>
      </c>
      <c r="I152" s="35" t="e">
        <f>VLOOKUP(D152,Исходные_данные,5,FALSE)</f>
        <v>#N/A</v>
      </c>
      <c r="J152" s="104" t="str">
        <f>IFERROR(VLOOKUP(D152,Исходные_данные,37,FALSE),"")</f>
        <v/>
      </c>
      <c r="K152" s="104" t="e">
        <f>VLOOKUP(D152,Исходные_данные,47,FALSE)</f>
        <v>#N/A</v>
      </c>
      <c r="L152" s="104" t="e">
        <f>VLOOKUP(D152,Исходные_данные,16,FALSE)</f>
        <v>#N/A</v>
      </c>
      <c r="M152" s="104" t="e">
        <f t="shared" si="15"/>
        <v>#N/A</v>
      </c>
      <c r="N152" t="str">
        <f t="shared" si="16"/>
        <v>-</v>
      </c>
      <c r="O152" s="13" t="e">
        <f t="shared" si="17"/>
        <v>#N/A</v>
      </c>
    </row>
    <row r="153" spans="2:15" x14ac:dyDescent="0.25">
      <c r="B153" s="13">
        <f>IFERROR(IF(N(VLOOKUP(D153,Исходные_данные,17,FALSE))=0,1,VLOOKUP(D153,Исходные_данные,17,FALSE)),1)</f>
        <v>1</v>
      </c>
      <c r="C153" s="104" t="e">
        <f t="shared" si="12"/>
        <v>#N/A</v>
      </c>
      <c r="D153" s="104" t="e">
        <f t="shared" si="13"/>
        <v>#N/A</v>
      </c>
      <c r="E153" s="104"/>
      <c r="F153" s="35"/>
      <c r="G153" s="104" t="e">
        <f t="shared" si="14"/>
        <v>#N/A</v>
      </c>
      <c r="H153" s="137" t="e" cm="1">
        <f t="array" ref="H153">_xlfn.IFS(OR(E153="",E153="Секция 1"),IF(F153="упр","",IF(F153=0,G153,IF(F153="1,2,3","L1,L2,L3","L"&amp;F153))),OR(E153="ИБП",E153="Секция 2"),IF(F153="упр","",IF(F153=0,G153&amp;CHAR(34),IF(F153="1,2,3","L1"&amp;CHAR(34)&amp;",L2"&amp;CHAR(34)&amp;",L3"&amp;CHAR(34),"L"&amp;F153&amp;CHAR(34)))),OR(E153="ДГУ",E153="Аварийный"),IF(F153="упр","",IF(F153=0,G153&amp;"'",IF(F153="1,2,3","L1',L2',L3'","L"&amp;F153&amp;"'"))))</f>
        <v>#N/A</v>
      </c>
      <c r="I153" s="35" t="e">
        <f>VLOOKUP(D153,Исходные_данные,5,FALSE)</f>
        <v>#N/A</v>
      </c>
      <c r="J153" s="104" t="str">
        <f>IFERROR(VLOOKUP(D153,Исходные_данные,37,FALSE),"")</f>
        <v/>
      </c>
      <c r="K153" s="104" t="e">
        <f>VLOOKUP(D153,Исходные_данные,47,FALSE)</f>
        <v>#N/A</v>
      </c>
      <c r="L153" s="104" t="e">
        <f>VLOOKUP(D153,Исходные_данные,16,FALSE)</f>
        <v>#N/A</v>
      </c>
      <c r="M153" s="104" t="e">
        <f t="shared" si="15"/>
        <v>#N/A</v>
      </c>
      <c r="N153" t="str">
        <f t="shared" si="16"/>
        <v>-</v>
      </c>
      <c r="O153" s="13" t="e">
        <f t="shared" si="17"/>
        <v>#N/A</v>
      </c>
    </row>
    <row r="154" spans="2:15" x14ac:dyDescent="0.25">
      <c r="B154" s="13">
        <f>IFERROR(IF(N(VLOOKUP(D154,Исходные_данные,17,FALSE))=0,1,VLOOKUP(D154,Исходные_данные,17,FALSE)),1)</f>
        <v>1</v>
      </c>
      <c r="C154" s="104" t="e">
        <f t="shared" si="12"/>
        <v>#N/A</v>
      </c>
      <c r="D154" s="104" t="e">
        <f t="shared" si="13"/>
        <v>#N/A</v>
      </c>
      <c r="E154" s="104"/>
      <c r="F154" s="35"/>
      <c r="G154" s="104" t="e">
        <f t="shared" si="14"/>
        <v>#N/A</v>
      </c>
      <c r="H154" s="137" t="e" cm="1">
        <f t="array" ref="H154">_xlfn.IFS(OR(E154="",E154="Секция 1"),IF(F154="упр","",IF(F154=0,G154,IF(F154="1,2,3","L1,L2,L3","L"&amp;F154))),OR(E154="ИБП",E154="Секция 2"),IF(F154="упр","",IF(F154=0,G154&amp;CHAR(34),IF(F154="1,2,3","L1"&amp;CHAR(34)&amp;",L2"&amp;CHAR(34)&amp;",L3"&amp;CHAR(34),"L"&amp;F154&amp;CHAR(34)))),OR(E154="ДГУ",E154="Аварийный"),IF(F154="упр","",IF(F154=0,G154&amp;"'",IF(F154="1,2,3","L1',L2',L3'","L"&amp;F154&amp;"'"))))</f>
        <v>#N/A</v>
      </c>
      <c r="I154" s="35" t="e">
        <f>VLOOKUP(D154,Исходные_данные,5,FALSE)</f>
        <v>#N/A</v>
      </c>
      <c r="J154" s="104" t="str">
        <f>IFERROR(VLOOKUP(D154,Исходные_данные,37,FALSE),"")</f>
        <v/>
      </c>
      <c r="K154" s="104" t="e">
        <f>VLOOKUP(D154,Исходные_данные,47,FALSE)</f>
        <v>#N/A</v>
      </c>
      <c r="L154" s="104" t="e">
        <f>VLOOKUP(D154,Исходные_данные,16,FALSE)</f>
        <v>#N/A</v>
      </c>
      <c r="M154" s="104" t="e">
        <f t="shared" si="15"/>
        <v>#N/A</v>
      </c>
      <c r="N154" t="str">
        <f t="shared" si="16"/>
        <v>-</v>
      </c>
      <c r="O154" s="13" t="e">
        <f t="shared" si="17"/>
        <v>#N/A</v>
      </c>
    </row>
    <row r="155" spans="2:15" x14ac:dyDescent="0.25">
      <c r="B155" s="13">
        <f>IFERROR(IF(N(VLOOKUP(D155,Исходные_данные,17,FALSE))=0,1,VLOOKUP(D155,Исходные_данные,17,FALSE)),1)</f>
        <v>1</v>
      </c>
      <c r="C155" s="104" t="e">
        <f t="shared" si="12"/>
        <v>#N/A</v>
      </c>
      <c r="D155" s="104" t="e">
        <f t="shared" si="13"/>
        <v>#N/A</v>
      </c>
      <c r="E155" s="104"/>
      <c r="F155" s="35"/>
      <c r="G155" s="104" t="e">
        <f t="shared" si="14"/>
        <v>#N/A</v>
      </c>
      <c r="H155" s="137" t="e" cm="1">
        <f t="array" ref="H155">_xlfn.IFS(OR(E155="",E155="Секция 1"),IF(F155="упр","",IF(F155=0,G155,IF(F155="1,2,3","L1,L2,L3","L"&amp;F155))),OR(E155="ИБП",E155="Секция 2"),IF(F155="упр","",IF(F155=0,G155&amp;CHAR(34),IF(F155="1,2,3","L1"&amp;CHAR(34)&amp;",L2"&amp;CHAR(34)&amp;",L3"&amp;CHAR(34),"L"&amp;F155&amp;CHAR(34)))),OR(E155="ДГУ",E155="Аварийный"),IF(F155="упр","",IF(F155=0,G155&amp;"'",IF(F155="1,2,3","L1',L2',L3'","L"&amp;F155&amp;"'"))))</f>
        <v>#N/A</v>
      </c>
      <c r="I155" s="35" t="e">
        <f>VLOOKUP(D155,Исходные_данные,5,FALSE)</f>
        <v>#N/A</v>
      </c>
      <c r="J155" s="104" t="str">
        <f>IFERROR(VLOOKUP(D155,Исходные_данные,37,FALSE),"")</f>
        <v/>
      </c>
      <c r="K155" s="104" t="e">
        <f>VLOOKUP(D155,Исходные_данные,47,FALSE)</f>
        <v>#N/A</v>
      </c>
      <c r="L155" s="104" t="e">
        <f>VLOOKUP(D155,Исходные_данные,16,FALSE)</f>
        <v>#N/A</v>
      </c>
      <c r="M155" s="104" t="e">
        <f t="shared" si="15"/>
        <v>#N/A</v>
      </c>
      <c r="N155" t="str">
        <f t="shared" si="16"/>
        <v>-</v>
      </c>
      <c r="O155" s="13" t="e">
        <f t="shared" si="17"/>
        <v>#N/A</v>
      </c>
    </row>
    <row r="156" spans="2:15" x14ac:dyDescent="0.25">
      <c r="B156" s="13">
        <f>IFERROR(IF(N(VLOOKUP(D156,Исходные_данные,17,FALSE))=0,1,VLOOKUP(D156,Исходные_данные,17,FALSE)),1)</f>
        <v>1</v>
      </c>
      <c r="C156" s="104" t="e">
        <f t="shared" si="12"/>
        <v>#N/A</v>
      </c>
      <c r="D156" s="104" t="e">
        <f t="shared" si="13"/>
        <v>#N/A</v>
      </c>
      <c r="E156" s="104"/>
      <c r="F156" s="35"/>
      <c r="G156" s="104" t="e">
        <f t="shared" si="14"/>
        <v>#N/A</v>
      </c>
      <c r="H156" s="137" t="e" cm="1">
        <f t="array" ref="H156">_xlfn.IFS(OR(E156="",E156="Секция 1"),IF(F156="упр","",IF(F156=0,G156,IF(F156="1,2,3","L1,L2,L3","L"&amp;F156))),OR(E156="ИБП",E156="Секция 2"),IF(F156="упр","",IF(F156=0,G156&amp;CHAR(34),IF(F156="1,2,3","L1"&amp;CHAR(34)&amp;",L2"&amp;CHAR(34)&amp;",L3"&amp;CHAR(34),"L"&amp;F156&amp;CHAR(34)))),OR(E156="ДГУ",E156="Аварийный"),IF(F156="упр","",IF(F156=0,G156&amp;"'",IF(F156="1,2,3","L1',L2',L3'","L"&amp;F156&amp;"'"))))</f>
        <v>#N/A</v>
      </c>
      <c r="I156" s="35" t="e">
        <f>VLOOKUP(D156,Исходные_данные,5,FALSE)</f>
        <v>#N/A</v>
      </c>
      <c r="J156" s="104" t="str">
        <f>IFERROR(VLOOKUP(D156,Исходные_данные,37,FALSE),"")</f>
        <v/>
      </c>
      <c r="K156" s="104" t="e">
        <f>VLOOKUP(D156,Исходные_данные,47,FALSE)</f>
        <v>#N/A</v>
      </c>
      <c r="L156" s="104" t="e">
        <f>VLOOKUP(D156,Исходные_данные,16,FALSE)</f>
        <v>#N/A</v>
      </c>
      <c r="M156" s="104" t="e">
        <f t="shared" si="15"/>
        <v>#N/A</v>
      </c>
      <c r="N156" t="str">
        <f t="shared" si="16"/>
        <v>-</v>
      </c>
      <c r="O156" s="13" t="e">
        <f t="shared" si="17"/>
        <v>#N/A</v>
      </c>
    </row>
    <row r="157" spans="2:15" x14ac:dyDescent="0.25">
      <c r="B157" s="13">
        <f>IFERROR(IF(N(VLOOKUP(D157,Исходные_данные,17,FALSE))=0,1,VLOOKUP(D157,Исходные_данные,17,FALSE)),1)</f>
        <v>1</v>
      </c>
      <c r="C157" s="104" t="e">
        <f t="shared" si="12"/>
        <v>#N/A</v>
      </c>
      <c r="D157" s="104" t="e">
        <f t="shared" si="13"/>
        <v>#N/A</v>
      </c>
      <c r="E157" s="104"/>
      <c r="F157" s="35"/>
      <c r="G157" s="104" t="e">
        <f t="shared" si="14"/>
        <v>#N/A</v>
      </c>
      <c r="H157" s="137" t="e" cm="1">
        <f t="array" ref="H157">_xlfn.IFS(OR(E157="",E157="Секция 1"),IF(F157="упр","",IF(F157=0,G157,IF(F157="1,2,3","L1,L2,L3","L"&amp;F157))),OR(E157="ИБП",E157="Секция 2"),IF(F157="упр","",IF(F157=0,G157&amp;CHAR(34),IF(F157="1,2,3","L1"&amp;CHAR(34)&amp;",L2"&amp;CHAR(34)&amp;",L3"&amp;CHAR(34),"L"&amp;F157&amp;CHAR(34)))),OR(E157="ДГУ",E157="Аварийный"),IF(F157="упр","",IF(F157=0,G157&amp;"'",IF(F157="1,2,3","L1',L2',L3'","L"&amp;F157&amp;"'"))))</f>
        <v>#N/A</v>
      </c>
      <c r="I157" s="35" t="e">
        <f>VLOOKUP(D157,Исходные_данные,5,FALSE)</f>
        <v>#N/A</v>
      </c>
      <c r="J157" s="104" t="str">
        <f>IFERROR(VLOOKUP(D157,Исходные_данные,37,FALSE),"")</f>
        <v/>
      </c>
      <c r="K157" s="104" t="e">
        <f>VLOOKUP(D157,Исходные_данные,47,FALSE)</f>
        <v>#N/A</v>
      </c>
      <c r="L157" s="104" t="e">
        <f>VLOOKUP(D157,Исходные_данные,16,FALSE)</f>
        <v>#N/A</v>
      </c>
      <c r="M157" s="104" t="e">
        <f t="shared" si="15"/>
        <v>#N/A</v>
      </c>
      <c r="N157" t="str">
        <f t="shared" si="16"/>
        <v>-</v>
      </c>
      <c r="O157" s="13" t="e">
        <f t="shared" si="17"/>
        <v>#N/A</v>
      </c>
    </row>
    <row r="158" spans="2:15" x14ac:dyDescent="0.25">
      <c r="B158" s="13">
        <f>IFERROR(IF(N(VLOOKUP(D158,Исходные_данные,17,FALSE))=0,1,VLOOKUP(D158,Исходные_данные,17,FALSE)),1)</f>
        <v>1</v>
      </c>
      <c r="C158" s="104" t="e">
        <f t="shared" si="12"/>
        <v>#N/A</v>
      </c>
      <c r="D158" s="104" t="e">
        <f t="shared" si="13"/>
        <v>#N/A</v>
      </c>
      <c r="E158" s="104"/>
      <c r="F158" s="35"/>
      <c r="G158" s="104" t="e">
        <f t="shared" si="14"/>
        <v>#N/A</v>
      </c>
      <c r="H158" s="137" t="e" cm="1">
        <f t="array" ref="H158">_xlfn.IFS(OR(E158="",E158="Секция 1"),IF(F158="упр","",IF(F158=0,G158,IF(F158="1,2,3","L1,L2,L3","L"&amp;F158))),OR(E158="ИБП",E158="Секция 2"),IF(F158="упр","",IF(F158=0,G158&amp;CHAR(34),IF(F158="1,2,3","L1"&amp;CHAR(34)&amp;",L2"&amp;CHAR(34)&amp;",L3"&amp;CHAR(34),"L"&amp;F158&amp;CHAR(34)))),OR(E158="ДГУ",E158="Аварийный"),IF(F158="упр","",IF(F158=0,G158&amp;"'",IF(F158="1,2,3","L1',L2',L3'","L"&amp;F158&amp;"'"))))</f>
        <v>#N/A</v>
      </c>
      <c r="I158" s="35" t="e">
        <f>VLOOKUP(D158,Исходные_данные,5,FALSE)</f>
        <v>#N/A</v>
      </c>
      <c r="J158" s="104" t="str">
        <f>IFERROR(VLOOKUP(D158,Исходные_данные,37,FALSE),"")</f>
        <v/>
      </c>
      <c r="K158" s="104" t="e">
        <f>VLOOKUP(D158,Исходные_данные,47,FALSE)</f>
        <v>#N/A</v>
      </c>
      <c r="L158" s="104" t="e">
        <f>VLOOKUP(D158,Исходные_данные,16,FALSE)</f>
        <v>#N/A</v>
      </c>
      <c r="M158" s="104" t="e">
        <f t="shared" si="15"/>
        <v>#N/A</v>
      </c>
      <c r="N158" t="str">
        <f t="shared" si="16"/>
        <v>-</v>
      </c>
      <c r="O158" s="13" t="e">
        <f t="shared" si="17"/>
        <v>#N/A</v>
      </c>
    </row>
    <row r="159" spans="2:15" x14ac:dyDescent="0.25">
      <c r="B159" s="13">
        <f>IFERROR(IF(N(VLOOKUP(D159,Исходные_данные,17,FALSE))=0,1,VLOOKUP(D159,Исходные_данные,17,FALSE)),1)</f>
        <v>1</v>
      </c>
      <c r="C159" s="104" t="e">
        <f t="shared" si="12"/>
        <v>#N/A</v>
      </c>
      <c r="D159" s="104" t="e">
        <f t="shared" si="13"/>
        <v>#N/A</v>
      </c>
      <c r="E159" s="104"/>
      <c r="F159" s="35"/>
      <c r="G159" s="104" t="e">
        <f t="shared" si="14"/>
        <v>#N/A</v>
      </c>
      <c r="H159" s="137" t="e" cm="1">
        <f t="array" ref="H159">_xlfn.IFS(OR(E159="",E159="Секция 1"),IF(F159="упр","",IF(F159=0,G159,IF(F159="1,2,3","L1,L2,L3","L"&amp;F159))),OR(E159="ИБП",E159="Секция 2"),IF(F159="упр","",IF(F159=0,G159&amp;CHAR(34),IF(F159="1,2,3","L1"&amp;CHAR(34)&amp;",L2"&amp;CHAR(34)&amp;",L3"&amp;CHAR(34),"L"&amp;F159&amp;CHAR(34)))),OR(E159="ДГУ",E159="Аварийный"),IF(F159="упр","",IF(F159=0,G159&amp;"'",IF(F159="1,2,3","L1',L2',L3'","L"&amp;F159&amp;"'"))))</f>
        <v>#N/A</v>
      </c>
      <c r="I159" s="35" t="e">
        <f>VLOOKUP(D159,Исходные_данные,5,FALSE)</f>
        <v>#N/A</v>
      </c>
      <c r="J159" s="104" t="str">
        <f>IFERROR(VLOOKUP(D159,Исходные_данные,37,FALSE),"")</f>
        <v/>
      </c>
      <c r="K159" s="104" t="e">
        <f>VLOOKUP(D159,Исходные_данные,47,FALSE)</f>
        <v>#N/A</v>
      </c>
      <c r="L159" s="104" t="e">
        <f>VLOOKUP(D159,Исходные_данные,16,FALSE)</f>
        <v>#N/A</v>
      </c>
      <c r="M159" s="104" t="e">
        <f t="shared" si="15"/>
        <v>#N/A</v>
      </c>
      <c r="N159" t="str">
        <f t="shared" si="16"/>
        <v>-</v>
      </c>
      <c r="O159" s="13" t="e">
        <f t="shared" si="17"/>
        <v>#N/A</v>
      </c>
    </row>
    <row r="160" spans="2:15" x14ac:dyDescent="0.25">
      <c r="B160" s="13">
        <f>IFERROR(IF(N(VLOOKUP(D160,Исходные_данные,17,FALSE))=0,1,VLOOKUP(D160,Исходные_данные,17,FALSE)),1)</f>
        <v>1</v>
      </c>
      <c r="C160" s="104" t="e">
        <f t="shared" si="12"/>
        <v>#N/A</v>
      </c>
      <c r="D160" s="104" t="e">
        <f t="shared" si="13"/>
        <v>#N/A</v>
      </c>
      <c r="E160" s="104"/>
      <c r="F160" s="35"/>
      <c r="G160" s="104" t="e">
        <f t="shared" si="14"/>
        <v>#N/A</v>
      </c>
      <c r="H160" s="137" t="e" cm="1">
        <f t="array" ref="H160">_xlfn.IFS(OR(E160="",E160="Секция 1"),IF(F160="упр","",IF(F160=0,G160,IF(F160="1,2,3","L1,L2,L3","L"&amp;F160))),OR(E160="ИБП",E160="Секция 2"),IF(F160="упр","",IF(F160=0,G160&amp;CHAR(34),IF(F160="1,2,3","L1"&amp;CHAR(34)&amp;",L2"&amp;CHAR(34)&amp;",L3"&amp;CHAR(34),"L"&amp;F160&amp;CHAR(34)))),OR(E160="ДГУ",E160="Аварийный"),IF(F160="упр","",IF(F160=0,G160&amp;"'",IF(F160="1,2,3","L1',L2',L3'","L"&amp;F160&amp;"'"))))</f>
        <v>#N/A</v>
      </c>
      <c r="I160" s="35" t="e">
        <f>VLOOKUP(D160,Исходные_данные,5,FALSE)</f>
        <v>#N/A</v>
      </c>
      <c r="J160" s="104" t="str">
        <f>IFERROR(VLOOKUP(D160,Исходные_данные,37,FALSE),"")</f>
        <v/>
      </c>
      <c r="K160" s="104" t="e">
        <f>VLOOKUP(D160,Исходные_данные,47,FALSE)</f>
        <v>#N/A</v>
      </c>
      <c r="L160" s="104" t="e">
        <f>VLOOKUP(D160,Исходные_данные,16,FALSE)</f>
        <v>#N/A</v>
      </c>
      <c r="M160" s="104" t="e">
        <f t="shared" si="15"/>
        <v>#N/A</v>
      </c>
      <c r="N160" t="str">
        <f t="shared" si="16"/>
        <v>-</v>
      </c>
      <c r="O160" s="13" t="e">
        <f t="shared" si="17"/>
        <v>#N/A</v>
      </c>
    </row>
    <row r="161" spans="2:15" x14ac:dyDescent="0.25">
      <c r="B161" s="13">
        <f>IFERROR(IF(N(VLOOKUP(D161,Исходные_данные,17,FALSE))=0,1,VLOOKUP(D161,Исходные_данные,17,FALSE)),1)</f>
        <v>1</v>
      </c>
      <c r="C161" s="104" t="e">
        <f t="shared" si="12"/>
        <v>#N/A</v>
      </c>
      <c r="D161" s="104" t="e">
        <f t="shared" si="13"/>
        <v>#N/A</v>
      </c>
      <c r="E161" s="104"/>
      <c r="F161" s="35"/>
      <c r="G161" s="104" t="e">
        <f t="shared" si="14"/>
        <v>#N/A</v>
      </c>
      <c r="H161" s="137" t="e" cm="1">
        <f t="array" ref="H161">_xlfn.IFS(OR(E161="",E161="Секция 1"),IF(F161="упр","",IF(F161=0,G161,IF(F161="1,2,3","L1,L2,L3","L"&amp;F161))),OR(E161="ИБП",E161="Секция 2"),IF(F161="упр","",IF(F161=0,G161&amp;CHAR(34),IF(F161="1,2,3","L1"&amp;CHAR(34)&amp;",L2"&amp;CHAR(34)&amp;",L3"&amp;CHAR(34),"L"&amp;F161&amp;CHAR(34)))),OR(E161="ДГУ",E161="Аварийный"),IF(F161="упр","",IF(F161=0,G161&amp;"'",IF(F161="1,2,3","L1',L2',L3'","L"&amp;F161&amp;"'"))))</f>
        <v>#N/A</v>
      </c>
      <c r="I161" s="35" t="e">
        <f>VLOOKUP(D161,Исходные_данные,5,FALSE)</f>
        <v>#N/A</v>
      </c>
      <c r="J161" s="104" t="str">
        <f>IFERROR(VLOOKUP(D161,Исходные_данные,37,FALSE),"")</f>
        <v/>
      </c>
      <c r="K161" s="104" t="e">
        <f>VLOOKUP(D161,Исходные_данные,47,FALSE)</f>
        <v>#N/A</v>
      </c>
      <c r="L161" s="104" t="e">
        <f>VLOOKUP(D161,Исходные_данные,16,FALSE)</f>
        <v>#N/A</v>
      </c>
      <c r="M161" s="104" t="e">
        <f t="shared" si="15"/>
        <v>#N/A</v>
      </c>
      <c r="N161" t="str">
        <f t="shared" si="16"/>
        <v>-</v>
      </c>
      <c r="O161" s="13" t="e">
        <f t="shared" si="17"/>
        <v>#N/A</v>
      </c>
    </row>
    <row r="162" spans="2:15" x14ac:dyDescent="0.25">
      <c r="B162" s="13">
        <f>IFERROR(IF(N(VLOOKUP(D162,Исходные_данные,17,FALSE))=0,1,VLOOKUP(D162,Исходные_данные,17,FALSE)),1)</f>
        <v>1</v>
      </c>
      <c r="C162" s="104" t="e">
        <f t="shared" si="12"/>
        <v>#N/A</v>
      </c>
      <c r="D162" s="104" t="e">
        <f t="shared" si="13"/>
        <v>#N/A</v>
      </c>
      <c r="E162" s="104"/>
      <c r="F162" s="35"/>
      <c r="G162" s="104" t="e">
        <f t="shared" si="14"/>
        <v>#N/A</v>
      </c>
      <c r="H162" s="137" t="e" cm="1">
        <f t="array" ref="H162">_xlfn.IFS(OR(E162="",E162="Секция 1"),IF(F162="упр","",IF(F162=0,G162,IF(F162="1,2,3","L1,L2,L3","L"&amp;F162))),OR(E162="ИБП",E162="Секция 2"),IF(F162="упр","",IF(F162=0,G162&amp;CHAR(34),IF(F162="1,2,3","L1"&amp;CHAR(34)&amp;",L2"&amp;CHAR(34)&amp;",L3"&amp;CHAR(34),"L"&amp;F162&amp;CHAR(34)))),OR(E162="ДГУ",E162="Аварийный"),IF(F162="упр","",IF(F162=0,G162&amp;"'",IF(F162="1,2,3","L1',L2',L3'","L"&amp;F162&amp;"'"))))</f>
        <v>#N/A</v>
      </c>
      <c r="I162" s="35" t="e">
        <f>VLOOKUP(D162,Исходные_данные,5,FALSE)</f>
        <v>#N/A</v>
      </c>
      <c r="J162" s="104" t="str">
        <f>IFERROR(VLOOKUP(D162,Исходные_данные,37,FALSE),"")</f>
        <v/>
      </c>
      <c r="K162" s="104" t="e">
        <f>VLOOKUP(D162,Исходные_данные,47,FALSE)</f>
        <v>#N/A</v>
      </c>
      <c r="L162" s="104" t="e">
        <f>VLOOKUP(D162,Исходные_данные,16,FALSE)</f>
        <v>#N/A</v>
      </c>
      <c r="M162" s="104" t="e">
        <f t="shared" si="15"/>
        <v>#N/A</v>
      </c>
      <c r="N162" t="str">
        <f t="shared" si="16"/>
        <v>-</v>
      </c>
      <c r="O162" s="13" t="e">
        <f t="shared" si="17"/>
        <v>#N/A</v>
      </c>
    </row>
    <row r="163" spans="2:15" x14ac:dyDescent="0.25">
      <c r="B163" s="13">
        <f>IFERROR(IF(N(VLOOKUP(D163,Исходные_данные,17,FALSE))=0,1,VLOOKUP(D163,Исходные_данные,17,FALSE)),1)</f>
        <v>1</v>
      </c>
      <c r="C163" s="104" t="e">
        <f t="shared" si="12"/>
        <v>#N/A</v>
      </c>
      <c r="D163" s="104" t="e">
        <f t="shared" si="13"/>
        <v>#N/A</v>
      </c>
      <c r="E163" s="104"/>
      <c r="F163" s="35"/>
      <c r="G163" s="104" t="e">
        <f t="shared" si="14"/>
        <v>#N/A</v>
      </c>
      <c r="H163" s="137" t="e" cm="1">
        <f t="array" ref="H163">_xlfn.IFS(OR(E163="",E163="Секция 1"),IF(F163="упр","",IF(F163=0,G163,IF(F163="1,2,3","L1,L2,L3","L"&amp;F163))),OR(E163="ИБП",E163="Секция 2"),IF(F163="упр","",IF(F163=0,G163&amp;CHAR(34),IF(F163="1,2,3","L1"&amp;CHAR(34)&amp;",L2"&amp;CHAR(34)&amp;",L3"&amp;CHAR(34),"L"&amp;F163&amp;CHAR(34)))),OR(E163="ДГУ",E163="Аварийный"),IF(F163="упр","",IF(F163=0,G163&amp;"'",IF(F163="1,2,3","L1',L2',L3'","L"&amp;F163&amp;"'"))))</f>
        <v>#N/A</v>
      </c>
      <c r="I163" s="35" t="e">
        <f>VLOOKUP(D163,Исходные_данные,5,FALSE)</f>
        <v>#N/A</v>
      </c>
      <c r="J163" s="104" t="str">
        <f>IFERROR(VLOOKUP(D163,Исходные_данные,37,FALSE),"")</f>
        <v/>
      </c>
      <c r="K163" s="104" t="e">
        <f>VLOOKUP(D163,Исходные_данные,47,FALSE)</f>
        <v>#N/A</v>
      </c>
      <c r="L163" s="104" t="e">
        <f>VLOOKUP(D163,Исходные_данные,16,FALSE)</f>
        <v>#N/A</v>
      </c>
      <c r="M163" s="104" t="e">
        <f t="shared" si="15"/>
        <v>#N/A</v>
      </c>
      <c r="N163" t="str">
        <f t="shared" si="16"/>
        <v>-</v>
      </c>
      <c r="O163" s="13" t="e">
        <f t="shared" si="17"/>
        <v>#N/A</v>
      </c>
    </row>
    <row r="164" spans="2:15" x14ac:dyDescent="0.25">
      <c r="B164" s="13">
        <f>IFERROR(IF(N(VLOOKUP(D164,Исходные_данные,17,FALSE))=0,1,VLOOKUP(D164,Исходные_данные,17,FALSE)),1)</f>
        <v>1</v>
      </c>
      <c r="C164" s="104" t="e">
        <f t="shared" si="12"/>
        <v>#N/A</v>
      </c>
      <c r="D164" s="104" t="e">
        <f t="shared" si="13"/>
        <v>#N/A</v>
      </c>
      <c r="E164" s="104"/>
      <c r="F164" s="35"/>
      <c r="G164" s="104" t="e">
        <f t="shared" si="14"/>
        <v>#N/A</v>
      </c>
      <c r="H164" s="137" t="e" cm="1">
        <f t="array" ref="H164">_xlfn.IFS(OR(E164="",E164="Секция 1"),IF(F164="упр","",IF(F164=0,G164,IF(F164="1,2,3","L1,L2,L3","L"&amp;F164))),OR(E164="ИБП",E164="Секция 2"),IF(F164="упр","",IF(F164=0,G164&amp;CHAR(34),IF(F164="1,2,3","L1"&amp;CHAR(34)&amp;",L2"&amp;CHAR(34)&amp;",L3"&amp;CHAR(34),"L"&amp;F164&amp;CHAR(34)))),OR(E164="ДГУ",E164="Аварийный"),IF(F164="упр","",IF(F164=0,G164&amp;"'",IF(F164="1,2,3","L1',L2',L3'","L"&amp;F164&amp;"'"))))</f>
        <v>#N/A</v>
      </c>
      <c r="I164" s="35" t="e">
        <f>VLOOKUP(D164,Исходные_данные,5,FALSE)</f>
        <v>#N/A</v>
      </c>
      <c r="J164" s="104" t="str">
        <f>IFERROR(VLOOKUP(D164,Исходные_данные,37,FALSE),"")</f>
        <v/>
      </c>
      <c r="K164" s="104" t="e">
        <f>VLOOKUP(D164,Исходные_данные,47,FALSE)</f>
        <v>#N/A</v>
      </c>
      <c r="L164" s="104" t="e">
        <f>VLOOKUP(D164,Исходные_данные,16,FALSE)</f>
        <v>#N/A</v>
      </c>
      <c r="M164" s="104" t="e">
        <f t="shared" si="15"/>
        <v>#N/A</v>
      </c>
      <c r="N164" t="str">
        <f t="shared" si="16"/>
        <v>-</v>
      </c>
      <c r="O164" s="13" t="e">
        <f t="shared" si="17"/>
        <v>#N/A</v>
      </c>
    </row>
    <row r="165" spans="2:15" x14ac:dyDescent="0.25">
      <c r="B165" s="13">
        <f>IFERROR(IF(N(VLOOKUP(D165,Исходные_данные,17,FALSE))=0,1,VLOOKUP(D165,Исходные_данные,17,FALSE)),1)</f>
        <v>1</v>
      </c>
      <c r="C165" s="104" t="e">
        <f t="shared" si="12"/>
        <v>#N/A</v>
      </c>
      <c r="D165" s="104" t="e">
        <f t="shared" si="13"/>
        <v>#N/A</v>
      </c>
      <c r="E165" s="104"/>
      <c r="F165" s="35"/>
      <c r="G165" s="104" t="e">
        <f t="shared" si="14"/>
        <v>#N/A</v>
      </c>
      <c r="H165" s="137" t="e" cm="1">
        <f t="array" ref="H165">_xlfn.IFS(OR(E165="",E165="Секция 1"),IF(F165="упр","",IF(F165=0,G165,IF(F165="1,2,3","L1,L2,L3","L"&amp;F165))),OR(E165="ИБП",E165="Секция 2"),IF(F165="упр","",IF(F165=0,G165&amp;CHAR(34),IF(F165="1,2,3","L1"&amp;CHAR(34)&amp;",L2"&amp;CHAR(34)&amp;",L3"&amp;CHAR(34),"L"&amp;F165&amp;CHAR(34)))),OR(E165="ДГУ",E165="Аварийный"),IF(F165="упр","",IF(F165=0,G165&amp;"'",IF(F165="1,2,3","L1',L2',L3'","L"&amp;F165&amp;"'"))))</f>
        <v>#N/A</v>
      </c>
      <c r="I165" s="35" t="e">
        <f>VLOOKUP(D165,Исходные_данные,5,FALSE)</f>
        <v>#N/A</v>
      </c>
      <c r="J165" s="104" t="str">
        <f>IFERROR(VLOOKUP(D165,Исходные_данные,37,FALSE),"")</f>
        <v/>
      </c>
      <c r="K165" s="104" t="e">
        <f>VLOOKUP(D165,Исходные_данные,47,FALSE)</f>
        <v>#N/A</v>
      </c>
      <c r="L165" s="104" t="e">
        <f>VLOOKUP(D165,Исходные_данные,16,FALSE)</f>
        <v>#N/A</v>
      </c>
      <c r="M165" s="104" t="e">
        <f t="shared" si="15"/>
        <v>#N/A</v>
      </c>
      <c r="N165" t="str">
        <f t="shared" si="16"/>
        <v>-</v>
      </c>
      <c r="O165" s="13" t="e">
        <f t="shared" si="17"/>
        <v>#N/A</v>
      </c>
    </row>
    <row r="166" spans="2:15" x14ac:dyDescent="0.25">
      <c r="B166" s="13">
        <f>IFERROR(IF(N(VLOOKUP(D166,Исходные_данные,17,FALSE))=0,1,VLOOKUP(D166,Исходные_данные,17,FALSE)),1)</f>
        <v>1</v>
      </c>
      <c r="C166" s="104" t="e">
        <f t="shared" si="12"/>
        <v>#N/A</v>
      </c>
      <c r="D166" s="104" t="e">
        <f t="shared" si="13"/>
        <v>#N/A</v>
      </c>
      <c r="E166" s="104"/>
      <c r="F166" s="35"/>
      <c r="G166" s="104" t="e">
        <f t="shared" si="14"/>
        <v>#N/A</v>
      </c>
      <c r="H166" s="137" t="e" cm="1">
        <f t="array" ref="H166">_xlfn.IFS(OR(E166="",E166="Секция 1"),IF(F166="упр","",IF(F166=0,G166,IF(F166="1,2,3","L1,L2,L3","L"&amp;F166))),OR(E166="ИБП",E166="Секция 2"),IF(F166="упр","",IF(F166=0,G166&amp;CHAR(34),IF(F166="1,2,3","L1"&amp;CHAR(34)&amp;",L2"&amp;CHAR(34)&amp;",L3"&amp;CHAR(34),"L"&amp;F166&amp;CHAR(34)))),OR(E166="ДГУ",E166="Аварийный"),IF(F166="упр","",IF(F166=0,G166&amp;"'",IF(F166="1,2,3","L1',L2',L3'","L"&amp;F166&amp;"'"))))</f>
        <v>#N/A</v>
      </c>
      <c r="I166" s="35" t="e">
        <f>VLOOKUP(D166,Исходные_данные,5,FALSE)</f>
        <v>#N/A</v>
      </c>
      <c r="J166" s="104" t="str">
        <f>IFERROR(VLOOKUP(D166,Исходные_данные,37,FALSE),"")</f>
        <v/>
      </c>
      <c r="K166" s="104" t="e">
        <f>VLOOKUP(D166,Исходные_данные,47,FALSE)</f>
        <v>#N/A</v>
      </c>
      <c r="L166" s="104" t="e">
        <f>VLOOKUP(D166,Исходные_данные,16,FALSE)</f>
        <v>#N/A</v>
      </c>
      <c r="M166" s="104" t="e">
        <f t="shared" si="15"/>
        <v>#N/A</v>
      </c>
      <c r="N166" t="str">
        <f t="shared" si="16"/>
        <v>-</v>
      </c>
      <c r="O166" s="13" t="e">
        <f t="shared" si="17"/>
        <v>#N/A</v>
      </c>
    </row>
    <row r="167" spans="2:15" x14ac:dyDescent="0.25">
      <c r="B167" s="13">
        <f>IFERROR(IF(N(VLOOKUP(D167,Исходные_данные,17,FALSE))=0,1,VLOOKUP(D167,Исходные_данные,17,FALSE)),1)</f>
        <v>1</v>
      </c>
      <c r="C167" s="104" t="e">
        <f t="shared" si="12"/>
        <v>#N/A</v>
      </c>
      <c r="D167" s="104" t="e">
        <f t="shared" si="13"/>
        <v>#N/A</v>
      </c>
      <c r="E167" s="104"/>
      <c r="F167" s="35"/>
      <c r="G167" s="104" t="e">
        <f t="shared" si="14"/>
        <v>#N/A</v>
      </c>
      <c r="H167" s="137" t="e" cm="1">
        <f t="array" ref="H167">_xlfn.IFS(OR(E167="",E167="Секция 1"),IF(F167="упр","",IF(F167=0,G167,IF(F167="1,2,3","L1,L2,L3","L"&amp;F167))),OR(E167="ИБП",E167="Секция 2"),IF(F167="упр","",IF(F167=0,G167&amp;CHAR(34),IF(F167="1,2,3","L1"&amp;CHAR(34)&amp;",L2"&amp;CHAR(34)&amp;",L3"&amp;CHAR(34),"L"&amp;F167&amp;CHAR(34)))),OR(E167="ДГУ",E167="Аварийный"),IF(F167="упр","",IF(F167=0,G167&amp;"'",IF(F167="1,2,3","L1',L2',L3'","L"&amp;F167&amp;"'"))))</f>
        <v>#N/A</v>
      </c>
      <c r="I167" s="35" t="e">
        <f>VLOOKUP(D167,Исходные_данные,5,FALSE)</f>
        <v>#N/A</v>
      </c>
      <c r="J167" s="104" t="str">
        <f>IFERROR(VLOOKUP(D167,Исходные_данные,37,FALSE),"")</f>
        <v/>
      </c>
      <c r="K167" s="104" t="e">
        <f>VLOOKUP(D167,Исходные_данные,47,FALSE)</f>
        <v>#N/A</v>
      </c>
      <c r="L167" s="104" t="e">
        <f>VLOOKUP(D167,Исходные_данные,16,FALSE)</f>
        <v>#N/A</v>
      </c>
      <c r="M167" s="104" t="e">
        <f t="shared" si="15"/>
        <v>#N/A</v>
      </c>
      <c r="N167" t="str">
        <f t="shared" si="16"/>
        <v>-</v>
      </c>
      <c r="O167" s="13" t="e">
        <f t="shared" si="17"/>
        <v>#N/A</v>
      </c>
    </row>
    <row r="168" spans="2:15" x14ac:dyDescent="0.25">
      <c r="B168" s="13">
        <f>IFERROR(IF(N(VLOOKUP(D168,Исходные_данные,17,FALSE))=0,1,VLOOKUP(D168,Исходные_данные,17,FALSE)),1)</f>
        <v>1</v>
      </c>
      <c r="C168" s="104" t="e">
        <f t="shared" si="12"/>
        <v>#N/A</v>
      </c>
      <c r="D168" s="104" t="e">
        <f t="shared" si="13"/>
        <v>#N/A</v>
      </c>
      <c r="E168" s="104"/>
      <c r="F168" s="35"/>
      <c r="G168" s="104" t="e">
        <f t="shared" si="14"/>
        <v>#N/A</v>
      </c>
      <c r="H168" s="137" t="e" cm="1">
        <f t="array" ref="H168">_xlfn.IFS(OR(E168="",E168="Секция 1"),IF(F168="упр","",IF(F168=0,G168,IF(F168="1,2,3","L1,L2,L3","L"&amp;F168))),OR(E168="ИБП",E168="Секция 2"),IF(F168="упр","",IF(F168=0,G168&amp;CHAR(34),IF(F168="1,2,3","L1"&amp;CHAR(34)&amp;",L2"&amp;CHAR(34)&amp;",L3"&amp;CHAR(34),"L"&amp;F168&amp;CHAR(34)))),OR(E168="ДГУ",E168="Аварийный"),IF(F168="упр","",IF(F168=0,G168&amp;"'",IF(F168="1,2,3","L1',L2',L3'","L"&amp;F168&amp;"'"))))</f>
        <v>#N/A</v>
      </c>
      <c r="I168" s="35" t="e">
        <f>VLOOKUP(D168,Исходные_данные,5,FALSE)</f>
        <v>#N/A</v>
      </c>
      <c r="J168" s="104" t="str">
        <f>IFERROR(VLOOKUP(D168,Исходные_данные,37,FALSE),"")</f>
        <v/>
      </c>
      <c r="K168" s="104" t="e">
        <f>VLOOKUP(D168,Исходные_данные,47,FALSE)</f>
        <v>#N/A</v>
      </c>
      <c r="L168" s="104" t="e">
        <f>VLOOKUP(D168,Исходные_данные,16,FALSE)</f>
        <v>#N/A</v>
      </c>
      <c r="M168" s="104" t="e">
        <f t="shared" si="15"/>
        <v>#N/A</v>
      </c>
      <c r="N168" t="str">
        <f t="shared" si="16"/>
        <v>-</v>
      </c>
      <c r="O168" s="13" t="e">
        <f t="shared" si="17"/>
        <v>#N/A</v>
      </c>
    </row>
    <row r="169" spans="2:15" x14ac:dyDescent="0.25">
      <c r="B169" s="13">
        <f>IFERROR(IF(N(VLOOKUP(D169,Исходные_данные,17,FALSE))=0,1,VLOOKUP(D169,Исходные_данные,17,FALSE)),1)</f>
        <v>1</v>
      </c>
      <c r="C169" s="104" t="e">
        <f t="shared" si="12"/>
        <v>#N/A</v>
      </c>
      <c r="D169" s="104" t="e">
        <f t="shared" si="13"/>
        <v>#N/A</v>
      </c>
      <c r="E169" s="104"/>
      <c r="F169" s="35"/>
      <c r="G169" s="104" t="e">
        <f t="shared" si="14"/>
        <v>#N/A</v>
      </c>
      <c r="H169" s="137" t="e" cm="1">
        <f t="array" ref="H169">_xlfn.IFS(OR(E169="",E169="Секция 1"),IF(F169="упр","",IF(F169=0,G169,IF(F169="1,2,3","L1,L2,L3","L"&amp;F169))),OR(E169="ИБП",E169="Секция 2"),IF(F169="упр","",IF(F169=0,G169&amp;CHAR(34),IF(F169="1,2,3","L1"&amp;CHAR(34)&amp;",L2"&amp;CHAR(34)&amp;",L3"&amp;CHAR(34),"L"&amp;F169&amp;CHAR(34)))),OR(E169="ДГУ",E169="Аварийный"),IF(F169="упр","",IF(F169=0,G169&amp;"'",IF(F169="1,2,3","L1',L2',L3'","L"&amp;F169&amp;"'"))))</f>
        <v>#N/A</v>
      </c>
      <c r="I169" s="35" t="e">
        <f>VLOOKUP(D169,Исходные_данные,5,FALSE)</f>
        <v>#N/A</v>
      </c>
      <c r="J169" s="104" t="str">
        <f>IFERROR(VLOOKUP(D169,Исходные_данные,37,FALSE),"")</f>
        <v/>
      </c>
      <c r="K169" s="104" t="e">
        <f>VLOOKUP(D169,Исходные_данные,47,FALSE)</f>
        <v>#N/A</v>
      </c>
      <c r="L169" s="104" t="e">
        <f>VLOOKUP(D169,Исходные_данные,16,FALSE)</f>
        <v>#N/A</v>
      </c>
      <c r="M169" s="104" t="e">
        <f t="shared" si="15"/>
        <v>#N/A</v>
      </c>
      <c r="N169" t="str">
        <f t="shared" si="16"/>
        <v>-</v>
      </c>
      <c r="O169" s="13" t="e">
        <f t="shared" si="17"/>
        <v>#N/A</v>
      </c>
    </row>
    <row r="170" spans="2:15" x14ac:dyDescent="0.25">
      <c r="B170" s="13">
        <f>IFERROR(IF(N(VLOOKUP(D170,Исходные_данные,17,FALSE))=0,1,VLOOKUP(D170,Исходные_данные,17,FALSE)),1)</f>
        <v>1</v>
      </c>
      <c r="C170" s="104" t="e">
        <f t="shared" si="12"/>
        <v>#N/A</v>
      </c>
      <c r="D170" s="104" t="e">
        <f t="shared" si="13"/>
        <v>#N/A</v>
      </c>
      <c r="E170" s="104"/>
      <c r="F170" s="35"/>
      <c r="G170" s="104" t="e">
        <f t="shared" si="14"/>
        <v>#N/A</v>
      </c>
      <c r="H170" s="137" t="e" cm="1">
        <f t="array" ref="H170">_xlfn.IFS(OR(E170="",E170="Секция 1"),IF(F170="упр","",IF(F170=0,G170,IF(F170="1,2,3","L1,L2,L3","L"&amp;F170))),OR(E170="ИБП",E170="Секция 2"),IF(F170="упр","",IF(F170=0,G170&amp;CHAR(34),IF(F170="1,2,3","L1"&amp;CHAR(34)&amp;",L2"&amp;CHAR(34)&amp;",L3"&amp;CHAR(34),"L"&amp;F170&amp;CHAR(34)))),OR(E170="ДГУ",E170="Аварийный"),IF(F170="упр","",IF(F170=0,G170&amp;"'",IF(F170="1,2,3","L1',L2',L3'","L"&amp;F170&amp;"'"))))</f>
        <v>#N/A</v>
      </c>
      <c r="I170" s="35" t="e">
        <f>VLOOKUP(D170,Исходные_данные,5,FALSE)</f>
        <v>#N/A</v>
      </c>
      <c r="J170" s="104" t="str">
        <f>IFERROR(VLOOKUP(D170,Исходные_данные,37,FALSE),"")</f>
        <v/>
      </c>
      <c r="K170" s="104" t="e">
        <f>VLOOKUP(D170,Исходные_данные,47,FALSE)</f>
        <v>#N/A</v>
      </c>
      <c r="L170" s="104" t="e">
        <f>VLOOKUP(D170,Исходные_данные,16,FALSE)</f>
        <v>#N/A</v>
      </c>
      <c r="M170" s="104" t="e">
        <f t="shared" si="15"/>
        <v>#N/A</v>
      </c>
      <c r="N170" t="str">
        <f t="shared" si="16"/>
        <v>-</v>
      </c>
      <c r="O170" s="13" t="e">
        <f t="shared" si="17"/>
        <v>#N/A</v>
      </c>
    </row>
    <row r="171" spans="2:15" x14ac:dyDescent="0.25">
      <c r="B171" s="13">
        <f>IFERROR(IF(N(VLOOKUP(D171,Исходные_данные,17,FALSE))=0,1,VLOOKUP(D171,Исходные_данные,17,FALSE)),1)</f>
        <v>1</v>
      </c>
      <c r="C171" s="104" t="e">
        <f t="shared" si="12"/>
        <v>#N/A</v>
      </c>
      <c r="D171" s="104" t="e">
        <f t="shared" si="13"/>
        <v>#N/A</v>
      </c>
      <c r="E171" s="104"/>
      <c r="F171" s="35"/>
      <c r="G171" s="104" t="e">
        <f t="shared" si="14"/>
        <v>#N/A</v>
      </c>
      <c r="H171" s="137" t="e" cm="1">
        <f t="array" ref="H171">_xlfn.IFS(OR(E171="",E171="Секция 1"),IF(F171="упр","",IF(F171=0,G171,IF(F171="1,2,3","L1,L2,L3","L"&amp;F171))),OR(E171="ИБП",E171="Секция 2"),IF(F171="упр","",IF(F171=0,G171&amp;CHAR(34),IF(F171="1,2,3","L1"&amp;CHAR(34)&amp;",L2"&amp;CHAR(34)&amp;",L3"&amp;CHAR(34),"L"&amp;F171&amp;CHAR(34)))),OR(E171="ДГУ",E171="Аварийный"),IF(F171="упр","",IF(F171=0,G171&amp;"'",IF(F171="1,2,3","L1',L2',L3'","L"&amp;F171&amp;"'"))))</f>
        <v>#N/A</v>
      </c>
      <c r="I171" s="35" t="e">
        <f>VLOOKUP(D171,Исходные_данные,5,FALSE)</f>
        <v>#N/A</v>
      </c>
      <c r="J171" s="104" t="str">
        <f>IFERROR(VLOOKUP(D171,Исходные_данные,37,FALSE),"")</f>
        <v/>
      </c>
      <c r="K171" s="104" t="e">
        <f>VLOOKUP(D171,Исходные_данные,47,FALSE)</f>
        <v>#N/A</v>
      </c>
      <c r="L171" s="104" t="e">
        <f>VLOOKUP(D171,Исходные_данные,16,FALSE)</f>
        <v>#N/A</v>
      </c>
      <c r="M171" s="104" t="e">
        <f t="shared" si="15"/>
        <v>#N/A</v>
      </c>
      <c r="N171" t="str">
        <f t="shared" si="16"/>
        <v>-</v>
      </c>
      <c r="O171" s="13" t="e">
        <f t="shared" si="17"/>
        <v>#N/A</v>
      </c>
    </row>
    <row r="172" spans="2:15" x14ac:dyDescent="0.25">
      <c r="B172" s="13">
        <f>IFERROR(IF(N(VLOOKUP(D172,Исходные_данные,17,FALSE))=0,1,VLOOKUP(D172,Исходные_данные,17,FALSE)),1)</f>
        <v>1</v>
      </c>
      <c r="C172" s="104" t="e">
        <f t="shared" si="12"/>
        <v>#N/A</v>
      </c>
      <c r="D172" s="104" t="e">
        <f t="shared" si="13"/>
        <v>#N/A</v>
      </c>
      <c r="E172" s="104"/>
      <c r="F172" s="35"/>
      <c r="G172" s="104" t="e">
        <f t="shared" si="14"/>
        <v>#N/A</v>
      </c>
      <c r="H172" s="137" t="e" cm="1">
        <f t="array" ref="H172">_xlfn.IFS(OR(E172="",E172="Секция 1"),IF(F172="упр","",IF(F172=0,G172,IF(F172="1,2,3","L1,L2,L3","L"&amp;F172))),OR(E172="ИБП",E172="Секция 2"),IF(F172="упр","",IF(F172=0,G172&amp;CHAR(34),IF(F172="1,2,3","L1"&amp;CHAR(34)&amp;",L2"&amp;CHAR(34)&amp;",L3"&amp;CHAR(34),"L"&amp;F172&amp;CHAR(34)))),OR(E172="ДГУ",E172="Аварийный"),IF(F172="упр","",IF(F172=0,G172&amp;"'",IF(F172="1,2,3","L1',L2',L3'","L"&amp;F172&amp;"'"))))</f>
        <v>#N/A</v>
      </c>
      <c r="I172" s="35" t="e">
        <f>VLOOKUP(D172,Исходные_данные,5,FALSE)</f>
        <v>#N/A</v>
      </c>
      <c r="J172" s="104" t="str">
        <f>IFERROR(VLOOKUP(D172,Исходные_данные,37,FALSE),"")</f>
        <v/>
      </c>
      <c r="K172" s="104" t="e">
        <f>VLOOKUP(D172,Исходные_данные,47,FALSE)</f>
        <v>#N/A</v>
      </c>
      <c r="L172" s="104" t="e">
        <f>VLOOKUP(D172,Исходные_данные,16,FALSE)</f>
        <v>#N/A</v>
      </c>
      <c r="M172" s="104" t="e">
        <f t="shared" si="15"/>
        <v>#N/A</v>
      </c>
      <c r="N172" t="str">
        <f t="shared" si="16"/>
        <v>-</v>
      </c>
      <c r="O172" s="13" t="e">
        <f t="shared" si="17"/>
        <v>#N/A</v>
      </c>
    </row>
    <row r="173" spans="2:15" x14ac:dyDescent="0.25">
      <c r="B173" s="13">
        <f>IFERROR(IF(N(VLOOKUP(D173,Исходные_данные,17,FALSE))=0,1,VLOOKUP(D173,Исходные_данные,17,FALSE)),1)</f>
        <v>1</v>
      </c>
      <c r="C173" s="104" t="e">
        <f t="shared" si="12"/>
        <v>#N/A</v>
      </c>
      <c r="D173" s="104" t="e">
        <f t="shared" si="13"/>
        <v>#N/A</v>
      </c>
      <c r="E173" s="104"/>
      <c r="F173" s="35"/>
      <c r="G173" s="104" t="e">
        <f t="shared" si="14"/>
        <v>#N/A</v>
      </c>
      <c r="H173" s="137" t="e" cm="1">
        <f t="array" ref="H173">_xlfn.IFS(OR(E173="",E173="Секция 1"),IF(F173="упр","",IF(F173=0,G173,IF(F173="1,2,3","L1,L2,L3","L"&amp;F173))),OR(E173="ИБП",E173="Секция 2"),IF(F173="упр","",IF(F173=0,G173&amp;CHAR(34),IF(F173="1,2,3","L1"&amp;CHAR(34)&amp;",L2"&amp;CHAR(34)&amp;",L3"&amp;CHAR(34),"L"&amp;F173&amp;CHAR(34)))),OR(E173="ДГУ",E173="Аварийный"),IF(F173="упр","",IF(F173=0,G173&amp;"'",IF(F173="1,2,3","L1',L2',L3'","L"&amp;F173&amp;"'"))))</f>
        <v>#N/A</v>
      </c>
      <c r="I173" s="35" t="e">
        <f>VLOOKUP(D173,Исходные_данные,5,FALSE)</f>
        <v>#N/A</v>
      </c>
      <c r="J173" s="104" t="str">
        <f>IFERROR(VLOOKUP(D173,Исходные_данные,37,FALSE),"")</f>
        <v/>
      </c>
      <c r="K173" s="104" t="e">
        <f>VLOOKUP(D173,Исходные_данные,47,FALSE)</f>
        <v>#N/A</v>
      </c>
      <c r="L173" s="104" t="e">
        <f>VLOOKUP(D173,Исходные_данные,16,FALSE)</f>
        <v>#N/A</v>
      </c>
      <c r="M173" s="104" t="e">
        <f t="shared" si="15"/>
        <v>#N/A</v>
      </c>
      <c r="N173" t="str">
        <f t="shared" si="16"/>
        <v>-</v>
      </c>
      <c r="O173" s="13" t="e">
        <f t="shared" si="17"/>
        <v>#N/A</v>
      </c>
    </row>
    <row r="174" spans="2:15" x14ac:dyDescent="0.25">
      <c r="B174" s="13">
        <f>IFERROR(IF(N(VLOOKUP(D174,Исходные_данные,17,FALSE))=0,1,VLOOKUP(D174,Исходные_данные,17,FALSE)),1)</f>
        <v>1</v>
      </c>
      <c r="C174" s="104" t="e">
        <f t="shared" si="12"/>
        <v>#N/A</v>
      </c>
      <c r="D174" s="104" t="e">
        <f t="shared" si="13"/>
        <v>#N/A</v>
      </c>
      <c r="E174" s="104"/>
      <c r="F174" s="35"/>
      <c r="G174" s="104" t="e">
        <f t="shared" si="14"/>
        <v>#N/A</v>
      </c>
      <c r="H174" s="137" t="e" cm="1">
        <f t="array" ref="H174">_xlfn.IFS(OR(E174="",E174="Секция 1"),IF(F174="упр","",IF(F174=0,G174,IF(F174="1,2,3","L1,L2,L3","L"&amp;F174))),OR(E174="ИБП",E174="Секция 2"),IF(F174="упр","",IF(F174=0,G174&amp;CHAR(34),IF(F174="1,2,3","L1"&amp;CHAR(34)&amp;",L2"&amp;CHAR(34)&amp;",L3"&amp;CHAR(34),"L"&amp;F174&amp;CHAR(34)))),OR(E174="ДГУ",E174="Аварийный"),IF(F174="упр","",IF(F174=0,G174&amp;"'",IF(F174="1,2,3","L1',L2',L3'","L"&amp;F174&amp;"'"))))</f>
        <v>#N/A</v>
      </c>
      <c r="I174" s="35" t="e">
        <f>VLOOKUP(D174,Исходные_данные,5,FALSE)</f>
        <v>#N/A</v>
      </c>
      <c r="J174" s="104" t="str">
        <f>IFERROR(VLOOKUP(D174,Исходные_данные,37,FALSE),"")</f>
        <v/>
      </c>
      <c r="K174" s="104" t="e">
        <f>VLOOKUP(D174,Исходные_данные,47,FALSE)</f>
        <v>#N/A</v>
      </c>
      <c r="L174" s="104" t="e">
        <f>VLOOKUP(D174,Исходные_данные,16,FALSE)</f>
        <v>#N/A</v>
      </c>
      <c r="M174" s="104" t="e">
        <f t="shared" si="15"/>
        <v>#N/A</v>
      </c>
      <c r="N174" t="str">
        <f t="shared" si="16"/>
        <v>-</v>
      </c>
      <c r="O174" s="13" t="e">
        <f t="shared" si="17"/>
        <v>#N/A</v>
      </c>
    </row>
    <row r="175" spans="2:15" x14ac:dyDescent="0.25">
      <c r="B175" s="13">
        <f>IFERROR(IF(N(VLOOKUP(D175,Исходные_данные,17,FALSE))=0,1,VLOOKUP(D175,Исходные_данные,17,FALSE)),1)</f>
        <v>1</v>
      </c>
      <c r="C175" s="104" t="e">
        <f t="shared" si="12"/>
        <v>#N/A</v>
      </c>
      <c r="D175" s="104" t="e">
        <f t="shared" si="13"/>
        <v>#N/A</v>
      </c>
      <c r="E175" s="104"/>
      <c r="F175" s="35"/>
      <c r="G175" s="104" t="e">
        <f t="shared" si="14"/>
        <v>#N/A</v>
      </c>
      <c r="H175" s="137" t="e" cm="1">
        <f t="array" ref="H175">_xlfn.IFS(OR(E175="",E175="Секция 1"),IF(F175="упр","",IF(F175=0,G175,IF(F175="1,2,3","L1,L2,L3","L"&amp;F175))),OR(E175="ИБП",E175="Секция 2"),IF(F175="упр","",IF(F175=0,G175&amp;CHAR(34),IF(F175="1,2,3","L1"&amp;CHAR(34)&amp;",L2"&amp;CHAR(34)&amp;",L3"&amp;CHAR(34),"L"&amp;F175&amp;CHAR(34)))),OR(E175="ДГУ",E175="Аварийный"),IF(F175="упр","",IF(F175=0,G175&amp;"'",IF(F175="1,2,3","L1',L2',L3'","L"&amp;F175&amp;"'"))))</f>
        <v>#N/A</v>
      </c>
      <c r="I175" s="35" t="e">
        <f>VLOOKUP(D175,Исходные_данные,5,FALSE)</f>
        <v>#N/A</v>
      </c>
      <c r="J175" s="104" t="str">
        <f>IFERROR(VLOOKUP(D175,Исходные_данные,37,FALSE),"")</f>
        <v/>
      </c>
      <c r="K175" s="104" t="e">
        <f>VLOOKUP(D175,Исходные_данные,47,FALSE)</f>
        <v>#N/A</v>
      </c>
      <c r="L175" s="104" t="e">
        <f>VLOOKUP(D175,Исходные_данные,16,FALSE)</f>
        <v>#N/A</v>
      </c>
      <c r="M175" s="104" t="e">
        <f t="shared" si="15"/>
        <v>#N/A</v>
      </c>
      <c r="N175" t="str">
        <f t="shared" si="16"/>
        <v>-</v>
      </c>
      <c r="O175" s="13" t="e">
        <f t="shared" si="17"/>
        <v>#N/A</v>
      </c>
    </row>
    <row r="176" spans="2:15" x14ac:dyDescent="0.25">
      <c r="B176" s="13">
        <f>IFERROR(IF(N(VLOOKUP(D176,Исходные_данные,17,FALSE))=0,1,VLOOKUP(D176,Исходные_данные,17,FALSE)),1)</f>
        <v>1</v>
      </c>
      <c r="C176" s="104" t="e">
        <f t="shared" si="12"/>
        <v>#N/A</v>
      </c>
      <c r="D176" s="104" t="e">
        <f t="shared" si="13"/>
        <v>#N/A</v>
      </c>
      <c r="E176" s="104"/>
      <c r="F176" s="35"/>
      <c r="G176" s="104" t="e">
        <f t="shared" si="14"/>
        <v>#N/A</v>
      </c>
      <c r="H176" s="137" t="e" cm="1">
        <f t="array" ref="H176">_xlfn.IFS(OR(E176="",E176="Секция 1"),IF(F176="упр","",IF(F176=0,G176,IF(F176="1,2,3","L1,L2,L3","L"&amp;F176))),OR(E176="ИБП",E176="Секция 2"),IF(F176="упр","",IF(F176=0,G176&amp;CHAR(34),IF(F176="1,2,3","L1"&amp;CHAR(34)&amp;",L2"&amp;CHAR(34)&amp;",L3"&amp;CHAR(34),"L"&amp;F176&amp;CHAR(34)))),OR(E176="ДГУ",E176="Аварийный"),IF(F176="упр","",IF(F176=0,G176&amp;"'",IF(F176="1,2,3","L1',L2',L3'","L"&amp;F176&amp;"'"))))</f>
        <v>#N/A</v>
      </c>
      <c r="I176" s="35" t="e">
        <f>VLOOKUP(D176,Исходные_данные,5,FALSE)</f>
        <v>#N/A</v>
      </c>
      <c r="J176" s="104" t="str">
        <f>IFERROR(VLOOKUP(D176,Исходные_данные,37,FALSE),"")</f>
        <v/>
      </c>
      <c r="K176" s="104" t="e">
        <f>VLOOKUP(D176,Исходные_данные,47,FALSE)</f>
        <v>#N/A</v>
      </c>
      <c r="L176" s="104" t="e">
        <f>VLOOKUP(D176,Исходные_данные,16,FALSE)</f>
        <v>#N/A</v>
      </c>
      <c r="M176" s="104" t="e">
        <f t="shared" si="15"/>
        <v>#N/A</v>
      </c>
      <c r="N176" t="str">
        <f t="shared" si="16"/>
        <v>-</v>
      </c>
      <c r="O176" s="13" t="e">
        <f t="shared" si="17"/>
        <v>#N/A</v>
      </c>
    </row>
    <row r="177" spans="2:15" x14ac:dyDescent="0.25">
      <c r="B177" s="13">
        <f>IFERROR(IF(N(VLOOKUP(D177,Исходные_данные,17,FALSE))=0,1,VLOOKUP(D177,Исходные_данные,17,FALSE)),1)</f>
        <v>1</v>
      </c>
      <c r="C177" s="104" t="e">
        <f t="shared" si="12"/>
        <v>#N/A</v>
      </c>
      <c r="D177" s="104" t="e">
        <f t="shared" si="13"/>
        <v>#N/A</v>
      </c>
      <c r="E177" s="104"/>
      <c r="F177" s="35"/>
      <c r="G177" s="104" t="e">
        <f t="shared" si="14"/>
        <v>#N/A</v>
      </c>
      <c r="H177" s="137" t="e" cm="1">
        <f t="array" ref="H177">_xlfn.IFS(OR(E177="",E177="Секция 1"),IF(F177="упр","",IF(F177=0,G177,IF(F177="1,2,3","L1,L2,L3","L"&amp;F177))),OR(E177="ИБП",E177="Секция 2"),IF(F177="упр","",IF(F177=0,G177&amp;CHAR(34),IF(F177="1,2,3","L1"&amp;CHAR(34)&amp;",L2"&amp;CHAR(34)&amp;",L3"&amp;CHAR(34),"L"&amp;F177&amp;CHAR(34)))),OR(E177="ДГУ",E177="Аварийный"),IF(F177="упр","",IF(F177=0,G177&amp;"'",IF(F177="1,2,3","L1',L2',L3'","L"&amp;F177&amp;"'"))))</f>
        <v>#N/A</v>
      </c>
      <c r="I177" s="35" t="e">
        <f>VLOOKUP(D177,Исходные_данные,5,FALSE)</f>
        <v>#N/A</v>
      </c>
      <c r="J177" s="104" t="str">
        <f>IFERROR(VLOOKUP(D177,Исходные_данные,37,FALSE),"")</f>
        <v/>
      </c>
      <c r="K177" s="104" t="e">
        <f>VLOOKUP(D177,Исходные_данные,47,FALSE)</f>
        <v>#N/A</v>
      </c>
      <c r="L177" s="104" t="e">
        <f>VLOOKUP(D177,Исходные_данные,16,FALSE)</f>
        <v>#N/A</v>
      </c>
      <c r="M177" s="104" t="e">
        <f t="shared" si="15"/>
        <v>#N/A</v>
      </c>
      <c r="N177" t="str">
        <f t="shared" si="16"/>
        <v>-</v>
      </c>
      <c r="O177" s="13" t="e">
        <f t="shared" si="17"/>
        <v>#N/A</v>
      </c>
    </row>
    <row r="178" spans="2:15" x14ac:dyDescent="0.25">
      <c r="B178" s="13">
        <f>IFERROR(IF(N(VLOOKUP(D178,Исходные_данные,17,FALSE))=0,1,VLOOKUP(D178,Исходные_данные,17,FALSE)),1)</f>
        <v>1</v>
      </c>
      <c r="C178" s="104" t="e">
        <f t="shared" si="12"/>
        <v>#N/A</v>
      </c>
      <c r="D178" s="104" t="e">
        <f t="shared" si="13"/>
        <v>#N/A</v>
      </c>
      <c r="E178" s="104"/>
      <c r="F178" s="35"/>
      <c r="G178" s="104" t="e">
        <f t="shared" si="14"/>
        <v>#N/A</v>
      </c>
      <c r="H178" s="137" t="e" cm="1">
        <f t="array" ref="H178">_xlfn.IFS(OR(E178="",E178="Секция 1"),IF(F178="упр","",IF(F178=0,G178,IF(F178="1,2,3","L1,L2,L3","L"&amp;F178))),OR(E178="ИБП",E178="Секция 2"),IF(F178="упр","",IF(F178=0,G178&amp;CHAR(34),IF(F178="1,2,3","L1"&amp;CHAR(34)&amp;",L2"&amp;CHAR(34)&amp;",L3"&amp;CHAR(34),"L"&amp;F178&amp;CHAR(34)))),OR(E178="ДГУ",E178="Аварийный"),IF(F178="упр","",IF(F178=0,G178&amp;"'",IF(F178="1,2,3","L1',L2',L3'","L"&amp;F178&amp;"'"))))</f>
        <v>#N/A</v>
      </c>
      <c r="I178" s="35" t="e">
        <f>VLOOKUP(D178,Исходные_данные,5,FALSE)</f>
        <v>#N/A</v>
      </c>
      <c r="J178" s="104" t="str">
        <f>IFERROR(VLOOKUP(D178,Исходные_данные,37,FALSE),"")</f>
        <v/>
      </c>
      <c r="K178" s="104" t="e">
        <f>VLOOKUP(D178,Исходные_данные,47,FALSE)</f>
        <v>#N/A</v>
      </c>
      <c r="L178" s="104" t="e">
        <f>VLOOKUP(D178,Исходные_данные,16,FALSE)</f>
        <v>#N/A</v>
      </c>
      <c r="M178" s="104" t="e">
        <f t="shared" si="15"/>
        <v>#N/A</v>
      </c>
      <c r="N178" t="str">
        <f t="shared" si="16"/>
        <v>-</v>
      </c>
      <c r="O178" s="13" t="e">
        <f t="shared" si="17"/>
        <v>#N/A</v>
      </c>
    </row>
    <row r="179" spans="2:15" x14ac:dyDescent="0.25">
      <c r="B179" s="13">
        <f>IFERROR(IF(N(VLOOKUP(D179,Исходные_данные,17,FALSE))=0,1,VLOOKUP(D179,Исходные_данные,17,FALSE)),1)</f>
        <v>1</v>
      </c>
      <c r="C179" s="104" t="e">
        <f t="shared" si="12"/>
        <v>#N/A</v>
      </c>
      <c r="D179" s="104" t="e">
        <f t="shared" si="13"/>
        <v>#N/A</v>
      </c>
      <c r="E179" s="104"/>
      <c r="F179" s="35"/>
      <c r="G179" s="104" t="e">
        <f t="shared" si="14"/>
        <v>#N/A</v>
      </c>
      <c r="H179" s="137" t="e" cm="1">
        <f t="array" ref="H179">_xlfn.IFS(OR(E179="",E179="Секция 1"),IF(F179="упр","",IF(F179=0,G179,IF(F179="1,2,3","L1,L2,L3","L"&amp;F179))),OR(E179="ИБП",E179="Секция 2"),IF(F179="упр","",IF(F179=0,G179&amp;CHAR(34),IF(F179="1,2,3","L1"&amp;CHAR(34)&amp;",L2"&amp;CHAR(34)&amp;",L3"&amp;CHAR(34),"L"&amp;F179&amp;CHAR(34)))),OR(E179="ДГУ",E179="Аварийный"),IF(F179="упр","",IF(F179=0,G179&amp;"'",IF(F179="1,2,3","L1',L2',L3'","L"&amp;F179&amp;"'"))))</f>
        <v>#N/A</v>
      </c>
      <c r="I179" s="35" t="e">
        <f>VLOOKUP(D179,Исходные_данные,5,FALSE)</f>
        <v>#N/A</v>
      </c>
      <c r="J179" s="104" t="str">
        <f>IFERROR(VLOOKUP(D179,Исходные_данные,37,FALSE),"")</f>
        <v/>
      </c>
      <c r="K179" s="104" t="e">
        <f>VLOOKUP(D179,Исходные_данные,47,FALSE)</f>
        <v>#N/A</v>
      </c>
      <c r="L179" s="104" t="e">
        <f>VLOOKUP(D179,Исходные_данные,16,FALSE)</f>
        <v>#N/A</v>
      </c>
      <c r="M179" s="104" t="e">
        <f t="shared" si="15"/>
        <v>#N/A</v>
      </c>
      <c r="N179" t="str">
        <f t="shared" si="16"/>
        <v>-</v>
      </c>
      <c r="O179" s="13" t="e">
        <f t="shared" si="17"/>
        <v>#N/A</v>
      </c>
    </row>
    <row r="180" spans="2:15" x14ac:dyDescent="0.25">
      <c r="B180" s="13">
        <f>IFERROR(IF(N(VLOOKUP(D180,Исходные_данные,17,FALSE))=0,1,VLOOKUP(D180,Исходные_данные,17,FALSE)),1)</f>
        <v>1</v>
      </c>
      <c r="C180" s="104" t="e">
        <f t="shared" si="12"/>
        <v>#N/A</v>
      </c>
      <c r="D180" s="104" t="e">
        <f t="shared" si="13"/>
        <v>#N/A</v>
      </c>
      <c r="E180" s="104"/>
      <c r="F180" s="35"/>
      <c r="G180" s="104" t="e">
        <f t="shared" si="14"/>
        <v>#N/A</v>
      </c>
      <c r="H180" s="137" t="e" cm="1">
        <f t="array" ref="H180">_xlfn.IFS(OR(E180="",E180="Секция 1"),IF(F180="упр","",IF(F180=0,G180,IF(F180="1,2,3","L1,L2,L3","L"&amp;F180))),OR(E180="ИБП",E180="Секция 2"),IF(F180="упр","",IF(F180=0,G180&amp;CHAR(34),IF(F180="1,2,3","L1"&amp;CHAR(34)&amp;",L2"&amp;CHAR(34)&amp;",L3"&amp;CHAR(34),"L"&amp;F180&amp;CHAR(34)))),OR(E180="ДГУ",E180="Аварийный"),IF(F180="упр","",IF(F180=0,G180&amp;"'",IF(F180="1,2,3","L1',L2',L3'","L"&amp;F180&amp;"'"))))</f>
        <v>#N/A</v>
      </c>
      <c r="I180" s="35" t="e">
        <f>VLOOKUP(D180,Исходные_данные,5,FALSE)</f>
        <v>#N/A</v>
      </c>
      <c r="J180" s="104" t="str">
        <f>IFERROR(VLOOKUP(D180,Исходные_данные,37,FALSE),"")</f>
        <v/>
      </c>
      <c r="K180" s="104" t="e">
        <f>VLOOKUP(D180,Исходные_данные,47,FALSE)</f>
        <v>#N/A</v>
      </c>
      <c r="L180" s="104" t="e">
        <f>VLOOKUP(D180,Исходные_данные,16,FALSE)</f>
        <v>#N/A</v>
      </c>
      <c r="M180" s="104" t="e">
        <f t="shared" si="15"/>
        <v>#N/A</v>
      </c>
      <c r="N180" t="str">
        <f t="shared" si="16"/>
        <v>-</v>
      </c>
      <c r="O180" s="13" t="e">
        <f t="shared" si="17"/>
        <v>#N/A</v>
      </c>
    </row>
    <row r="181" spans="2:15" x14ac:dyDescent="0.25">
      <c r="B181" s="13">
        <f>IFERROR(IF(N(VLOOKUP(D181,Исходные_данные,17,FALSE))=0,1,VLOOKUP(D181,Исходные_данные,17,FALSE)),1)</f>
        <v>1</v>
      </c>
      <c r="C181" s="104" t="e">
        <f t="shared" si="12"/>
        <v>#N/A</v>
      </c>
      <c r="D181" s="104" t="e">
        <f t="shared" si="13"/>
        <v>#N/A</v>
      </c>
      <c r="E181" s="104"/>
      <c r="F181" s="35"/>
      <c r="G181" s="104" t="e">
        <f t="shared" si="14"/>
        <v>#N/A</v>
      </c>
      <c r="H181" s="137" t="e" cm="1">
        <f t="array" ref="H181">_xlfn.IFS(OR(E181="",E181="Секция 1"),IF(F181="упр","",IF(F181=0,G181,IF(F181="1,2,3","L1,L2,L3","L"&amp;F181))),OR(E181="ИБП",E181="Секция 2"),IF(F181="упр","",IF(F181=0,G181&amp;CHAR(34),IF(F181="1,2,3","L1"&amp;CHAR(34)&amp;",L2"&amp;CHAR(34)&amp;",L3"&amp;CHAR(34),"L"&amp;F181&amp;CHAR(34)))),OR(E181="ДГУ",E181="Аварийный"),IF(F181="упр","",IF(F181=0,G181&amp;"'",IF(F181="1,2,3","L1',L2',L3'","L"&amp;F181&amp;"'"))))</f>
        <v>#N/A</v>
      </c>
      <c r="I181" s="35" t="e">
        <f>VLOOKUP(D181,Исходные_данные,5,FALSE)</f>
        <v>#N/A</v>
      </c>
      <c r="J181" s="104" t="str">
        <f>IFERROR(VLOOKUP(D181,Исходные_данные,37,FALSE),"")</f>
        <v/>
      </c>
      <c r="K181" s="104" t="e">
        <f>VLOOKUP(D181,Исходные_данные,47,FALSE)</f>
        <v>#N/A</v>
      </c>
      <c r="L181" s="104" t="e">
        <f>VLOOKUP(D181,Исходные_данные,16,FALSE)</f>
        <v>#N/A</v>
      </c>
      <c r="M181" s="104" t="e">
        <f t="shared" si="15"/>
        <v>#N/A</v>
      </c>
      <c r="N181" t="str">
        <f t="shared" si="16"/>
        <v>-</v>
      </c>
      <c r="O181" s="13" t="e">
        <f t="shared" si="17"/>
        <v>#N/A</v>
      </c>
    </row>
    <row r="182" spans="2:15" x14ac:dyDescent="0.25">
      <c r="B182" s="13">
        <f>IFERROR(IF(N(VLOOKUP(D182,Исходные_данные,17,FALSE))=0,1,VLOOKUP(D182,Исходные_данные,17,FALSE)),1)</f>
        <v>1</v>
      </c>
      <c r="C182" s="104" t="e">
        <f t="shared" si="12"/>
        <v>#N/A</v>
      </c>
      <c r="D182" s="104" t="e">
        <f t="shared" si="13"/>
        <v>#N/A</v>
      </c>
      <c r="E182" s="104"/>
      <c r="F182" s="35"/>
      <c r="G182" s="104" t="e">
        <f t="shared" si="14"/>
        <v>#N/A</v>
      </c>
      <c r="H182" s="137" t="e" cm="1">
        <f t="array" ref="H182">_xlfn.IFS(OR(E182="",E182="Секция 1"),IF(F182="упр","",IF(F182=0,G182,IF(F182="1,2,3","L1,L2,L3","L"&amp;F182))),OR(E182="ИБП",E182="Секция 2"),IF(F182="упр","",IF(F182=0,G182&amp;CHAR(34),IF(F182="1,2,3","L1"&amp;CHAR(34)&amp;",L2"&amp;CHAR(34)&amp;",L3"&amp;CHAR(34),"L"&amp;F182&amp;CHAR(34)))),OR(E182="ДГУ",E182="Аварийный"),IF(F182="упр","",IF(F182=0,G182&amp;"'",IF(F182="1,2,3","L1',L2',L3'","L"&amp;F182&amp;"'"))))</f>
        <v>#N/A</v>
      </c>
      <c r="I182" s="35" t="e">
        <f>VLOOKUP(D182,Исходные_данные,5,FALSE)</f>
        <v>#N/A</v>
      </c>
      <c r="J182" s="104" t="str">
        <f>IFERROR(VLOOKUP(D182,Исходные_данные,37,FALSE),"")</f>
        <v/>
      </c>
      <c r="K182" s="104" t="e">
        <f>VLOOKUP(D182,Исходные_данные,47,FALSE)</f>
        <v>#N/A</v>
      </c>
      <c r="L182" s="104" t="e">
        <f>VLOOKUP(D182,Исходные_данные,16,FALSE)</f>
        <v>#N/A</v>
      </c>
      <c r="M182" s="104" t="e">
        <f t="shared" si="15"/>
        <v>#N/A</v>
      </c>
      <c r="N182" t="str">
        <f t="shared" si="16"/>
        <v>-</v>
      </c>
      <c r="O182" s="13" t="e">
        <f t="shared" si="17"/>
        <v>#N/A</v>
      </c>
    </row>
    <row r="183" spans="2:15" x14ac:dyDescent="0.25">
      <c r="B183" s="13">
        <f>IFERROR(IF(N(VLOOKUP(D183,Исходные_данные,17,FALSE))=0,1,VLOOKUP(D183,Исходные_данные,17,FALSE)),1)</f>
        <v>1</v>
      </c>
      <c r="C183" s="104" t="e">
        <f t="shared" si="12"/>
        <v>#N/A</v>
      </c>
      <c r="D183" s="104" t="e">
        <f t="shared" si="13"/>
        <v>#N/A</v>
      </c>
      <c r="E183" s="104"/>
      <c r="F183" s="35"/>
      <c r="G183" s="104" t="e">
        <f t="shared" si="14"/>
        <v>#N/A</v>
      </c>
      <c r="H183" s="137" t="e" cm="1">
        <f t="array" ref="H183">_xlfn.IFS(OR(E183="",E183="Секция 1"),IF(F183="упр","",IF(F183=0,G183,IF(F183="1,2,3","L1,L2,L3","L"&amp;F183))),OR(E183="ИБП",E183="Секция 2"),IF(F183="упр","",IF(F183=0,G183&amp;CHAR(34),IF(F183="1,2,3","L1"&amp;CHAR(34)&amp;",L2"&amp;CHAR(34)&amp;",L3"&amp;CHAR(34),"L"&amp;F183&amp;CHAR(34)))),OR(E183="ДГУ",E183="Аварийный"),IF(F183="упр","",IF(F183=0,G183&amp;"'",IF(F183="1,2,3","L1',L2',L3'","L"&amp;F183&amp;"'"))))</f>
        <v>#N/A</v>
      </c>
      <c r="I183" s="35" t="e">
        <f>VLOOKUP(D183,Исходные_данные,5,FALSE)</f>
        <v>#N/A</v>
      </c>
      <c r="J183" s="104" t="str">
        <f>IFERROR(VLOOKUP(D183,Исходные_данные,37,FALSE),"")</f>
        <v/>
      </c>
      <c r="K183" s="104" t="e">
        <f>VLOOKUP(D183,Исходные_данные,47,FALSE)</f>
        <v>#N/A</v>
      </c>
      <c r="L183" s="104" t="e">
        <f>VLOOKUP(D183,Исходные_данные,16,FALSE)</f>
        <v>#N/A</v>
      </c>
      <c r="M183" s="104" t="e">
        <f t="shared" si="15"/>
        <v>#N/A</v>
      </c>
      <c r="N183" t="str">
        <f t="shared" si="16"/>
        <v>-</v>
      </c>
      <c r="O183" s="13" t="e">
        <f t="shared" si="17"/>
        <v>#N/A</v>
      </c>
    </row>
    <row r="184" spans="2:15" x14ac:dyDescent="0.25">
      <c r="B184" s="13">
        <f>IFERROR(IF(N(VLOOKUP(D184,Исходные_данные,17,FALSE))=0,1,VLOOKUP(D184,Исходные_данные,17,FALSE)),1)</f>
        <v>1</v>
      </c>
      <c r="C184" s="104" t="e">
        <f t="shared" si="12"/>
        <v>#N/A</v>
      </c>
      <c r="D184" s="104" t="e">
        <f t="shared" si="13"/>
        <v>#N/A</v>
      </c>
      <c r="E184" s="104"/>
      <c r="F184" s="35"/>
      <c r="G184" s="104" t="e">
        <f t="shared" si="14"/>
        <v>#N/A</v>
      </c>
      <c r="H184" s="137" t="e" cm="1">
        <f t="array" ref="H184">_xlfn.IFS(OR(E184="",E184="Секция 1"),IF(F184="упр","",IF(F184=0,G184,IF(F184="1,2,3","L1,L2,L3","L"&amp;F184))),OR(E184="ИБП",E184="Секция 2"),IF(F184="упр","",IF(F184=0,G184&amp;CHAR(34),IF(F184="1,2,3","L1"&amp;CHAR(34)&amp;",L2"&amp;CHAR(34)&amp;",L3"&amp;CHAR(34),"L"&amp;F184&amp;CHAR(34)))),OR(E184="ДГУ",E184="Аварийный"),IF(F184="упр","",IF(F184=0,G184&amp;"'",IF(F184="1,2,3","L1',L2',L3'","L"&amp;F184&amp;"'"))))</f>
        <v>#N/A</v>
      </c>
      <c r="I184" s="35" t="e">
        <f>VLOOKUP(D184,Исходные_данные,5,FALSE)</f>
        <v>#N/A</v>
      </c>
      <c r="J184" s="104" t="str">
        <f>IFERROR(VLOOKUP(D184,Исходные_данные,37,FALSE),"")</f>
        <v/>
      </c>
      <c r="K184" s="104" t="e">
        <f>VLOOKUP(D184,Исходные_данные,47,FALSE)</f>
        <v>#N/A</v>
      </c>
      <c r="L184" s="104" t="e">
        <f>VLOOKUP(D184,Исходные_данные,16,FALSE)</f>
        <v>#N/A</v>
      </c>
      <c r="M184" s="104" t="e">
        <f t="shared" si="15"/>
        <v>#N/A</v>
      </c>
      <c r="N184" t="str">
        <f t="shared" si="16"/>
        <v>-</v>
      </c>
      <c r="O184" s="13" t="e">
        <f t="shared" si="17"/>
        <v>#N/A</v>
      </c>
    </row>
    <row r="185" spans="2:15" x14ac:dyDescent="0.25">
      <c r="B185" s="13">
        <f>IFERROR(IF(N(VLOOKUP(D185,Исходные_данные,17,FALSE))=0,1,VLOOKUP(D185,Исходные_данные,17,FALSE)),1)</f>
        <v>1</v>
      </c>
      <c r="C185" s="104" t="e">
        <f t="shared" si="12"/>
        <v>#N/A</v>
      </c>
      <c r="D185" s="104" t="e">
        <f t="shared" si="13"/>
        <v>#N/A</v>
      </c>
      <c r="E185" s="104"/>
      <c r="F185" s="35"/>
      <c r="G185" s="104" t="e">
        <f t="shared" si="14"/>
        <v>#N/A</v>
      </c>
      <c r="H185" s="137" t="e" cm="1">
        <f t="array" ref="H185">_xlfn.IFS(OR(E185="",E185="Секция 1"),IF(F185="упр","",IF(F185=0,G185,IF(F185="1,2,3","L1,L2,L3","L"&amp;F185))),OR(E185="ИБП",E185="Секция 2"),IF(F185="упр","",IF(F185=0,G185&amp;CHAR(34),IF(F185="1,2,3","L1"&amp;CHAR(34)&amp;",L2"&amp;CHAR(34)&amp;",L3"&amp;CHAR(34),"L"&amp;F185&amp;CHAR(34)))),OR(E185="ДГУ",E185="Аварийный"),IF(F185="упр","",IF(F185=0,G185&amp;"'",IF(F185="1,2,3","L1',L2',L3'","L"&amp;F185&amp;"'"))))</f>
        <v>#N/A</v>
      </c>
      <c r="I185" s="35" t="e">
        <f>VLOOKUP(D185,Исходные_данные,5,FALSE)</f>
        <v>#N/A</v>
      </c>
      <c r="J185" s="104" t="str">
        <f>IFERROR(VLOOKUP(D185,Исходные_данные,37,FALSE),"")</f>
        <v/>
      </c>
      <c r="K185" s="104" t="e">
        <f>VLOOKUP(D185,Исходные_данные,47,FALSE)</f>
        <v>#N/A</v>
      </c>
      <c r="L185" s="104" t="e">
        <f>VLOOKUP(D185,Исходные_данные,16,FALSE)</f>
        <v>#N/A</v>
      </c>
      <c r="M185" s="104" t="e">
        <f t="shared" si="15"/>
        <v>#N/A</v>
      </c>
      <c r="N185" t="str">
        <f t="shared" si="16"/>
        <v>-</v>
      </c>
      <c r="O185" s="13" t="e">
        <f t="shared" si="17"/>
        <v>#N/A</v>
      </c>
    </row>
    <row r="186" spans="2:15" x14ac:dyDescent="0.25">
      <c r="B186" s="13">
        <f>IFERROR(IF(N(VLOOKUP(D186,Исходные_данные,17,FALSE))=0,1,VLOOKUP(D186,Исходные_данные,17,FALSE)),1)</f>
        <v>1</v>
      </c>
      <c r="C186" s="104" t="e">
        <f t="shared" si="12"/>
        <v>#N/A</v>
      </c>
      <c r="D186" s="104" t="e">
        <f t="shared" si="13"/>
        <v>#N/A</v>
      </c>
      <c r="E186" s="104"/>
      <c r="F186" s="35"/>
      <c r="G186" s="104" t="e">
        <f t="shared" si="14"/>
        <v>#N/A</v>
      </c>
      <c r="H186" s="137" t="e" cm="1">
        <f t="array" ref="H186">_xlfn.IFS(OR(E186="",E186="Секция 1"),IF(F186="упр","",IF(F186=0,G186,IF(F186="1,2,3","L1,L2,L3","L"&amp;F186))),OR(E186="ИБП",E186="Секция 2"),IF(F186="упр","",IF(F186=0,G186&amp;CHAR(34),IF(F186="1,2,3","L1"&amp;CHAR(34)&amp;",L2"&amp;CHAR(34)&amp;",L3"&amp;CHAR(34),"L"&amp;F186&amp;CHAR(34)))),OR(E186="ДГУ",E186="Аварийный"),IF(F186="упр","",IF(F186=0,G186&amp;"'",IF(F186="1,2,3","L1',L2',L3'","L"&amp;F186&amp;"'"))))</f>
        <v>#N/A</v>
      </c>
      <c r="I186" s="35" t="e">
        <f>VLOOKUP(D186,Исходные_данные,5,FALSE)</f>
        <v>#N/A</v>
      </c>
      <c r="J186" s="104" t="str">
        <f>IFERROR(VLOOKUP(D186,Исходные_данные,37,FALSE),"")</f>
        <v/>
      </c>
      <c r="K186" s="104" t="e">
        <f>VLOOKUP(D186,Исходные_данные,47,FALSE)</f>
        <v>#N/A</v>
      </c>
      <c r="L186" s="104" t="e">
        <f>VLOOKUP(D186,Исходные_данные,16,FALSE)</f>
        <v>#N/A</v>
      </c>
      <c r="M186" s="104" t="e">
        <f t="shared" si="15"/>
        <v>#N/A</v>
      </c>
      <c r="N186" t="str">
        <f t="shared" si="16"/>
        <v>-</v>
      </c>
      <c r="O186" s="13" t="e">
        <f t="shared" si="17"/>
        <v>#N/A</v>
      </c>
    </row>
    <row r="187" spans="2:15" x14ac:dyDescent="0.25">
      <c r="B187" s="13">
        <f>IFERROR(IF(N(VLOOKUP(D187,Исходные_данные,17,FALSE))=0,1,VLOOKUP(D187,Исходные_данные,17,FALSE)),1)</f>
        <v>1</v>
      </c>
      <c r="C187" s="104" t="e">
        <f t="shared" si="12"/>
        <v>#N/A</v>
      </c>
      <c r="D187" s="104" t="e">
        <f t="shared" si="13"/>
        <v>#N/A</v>
      </c>
      <c r="E187" s="104"/>
      <c r="F187" s="35"/>
      <c r="G187" s="104" t="e">
        <f t="shared" si="14"/>
        <v>#N/A</v>
      </c>
      <c r="H187" s="137" t="e" cm="1">
        <f t="array" ref="H187">_xlfn.IFS(OR(E187="",E187="Секция 1"),IF(F187="упр","",IF(F187=0,G187,IF(F187="1,2,3","L1,L2,L3","L"&amp;F187))),OR(E187="ИБП",E187="Секция 2"),IF(F187="упр","",IF(F187=0,G187&amp;CHAR(34),IF(F187="1,2,3","L1"&amp;CHAR(34)&amp;",L2"&amp;CHAR(34)&amp;",L3"&amp;CHAR(34),"L"&amp;F187&amp;CHAR(34)))),OR(E187="ДГУ",E187="Аварийный"),IF(F187="упр","",IF(F187=0,G187&amp;"'",IF(F187="1,2,3","L1',L2',L3'","L"&amp;F187&amp;"'"))))</f>
        <v>#N/A</v>
      </c>
      <c r="I187" s="35" t="e">
        <f>VLOOKUP(D187,Исходные_данные,5,FALSE)</f>
        <v>#N/A</v>
      </c>
      <c r="J187" s="104" t="str">
        <f>IFERROR(VLOOKUP(D187,Исходные_данные,37,FALSE),"")</f>
        <v/>
      </c>
      <c r="K187" s="104" t="e">
        <f>VLOOKUP(D187,Исходные_данные,47,FALSE)</f>
        <v>#N/A</v>
      </c>
      <c r="L187" s="104" t="e">
        <f>VLOOKUP(D187,Исходные_данные,16,FALSE)</f>
        <v>#N/A</v>
      </c>
      <c r="M187" s="104" t="e">
        <f t="shared" si="15"/>
        <v>#N/A</v>
      </c>
      <c r="N187" t="str">
        <f t="shared" si="16"/>
        <v>-</v>
      </c>
      <c r="O187" s="13" t="e">
        <f t="shared" si="17"/>
        <v>#N/A</v>
      </c>
    </row>
    <row r="188" spans="2:15" x14ac:dyDescent="0.25">
      <c r="B188" s="13">
        <f>IFERROR(IF(N(VLOOKUP(D188,Исходные_данные,17,FALSE))=0,1,VLOOKUP(D188,Исходные_данные,17,FALSE)),1)</f>
        <v>1</v>
      </c>
      <c r="C188" s="104" t="e">
        <f t="shared" si="12"/>
        <v>#N/A</v>
      </c>
      <c r="D188" s="104" t="e">
        <f t="shared" si="13"/>
        <v>#N/A</v>
      </c>
      <c r="E188" s="104"/>
      <c r="F188" s="35"/>
      <c r="G188" s="104" t="e">
        <f t="shared" si="14"/>
        <v>#N/A</v>
      </c>
      <c r="H188" s="137" t="e" cm="1">
        <f t="array" ref="H188">_xlfn.IFS(OR(E188="",E188="Секция 1"),IF(F188="упр","",IF(F188=0,G188,IF(F188="1,2,3","L1,L2,L3","L"&amp;F188))),OR(E188="ИБП",E188="Секция 2"),IF(F188="упр","",IF(F188=0,G188&amp;CHAR(34),IF(F188="1,2,3","L1"&amp;CHAR(34)&amp;",L2"&amp;CHAR(34)&amp;",L3"&amp;CHAR(34),"L"&amp;F188&amp;CHAR(34)))),OR(E188="ДГУ",E188="Аварийный"),IF(F188="упр","",IF(F188=0,G188&amp;"'",IF(F188="1,2,3","L1',L2',L3'","L"&amp;F188&amp;"'"))))</f>
        <v>#N/A</v>
      </c>
      <c r="I188" s="35" t="e">
        <f>VLOOKUP(D188,Исходные_данные,5,FALSE)</f>
        <v>#N/A</v>
      </c>
      <c r="J188" s="104" t="str">
        <f>IFERROR(VLOOKUP(D188,Исходные_данные,37,FALSE),"")</f>
        <v/>
      </c>
      <c r="K188" s="104" t="e">
        <f>VLOOKUP(D188,Исходные_данные,47,FALSE)</f>
        <v>#N/A</v>
      </c>
      <c r="L188" s="104" t="e">
        <f>VLOOKUP(D188,Исходные_данные,16,FALSE)</f>
        <v>#N/A</v>
      </c>
      <c r="M188" s="104" t="e">
        <f t="shared" si="15"/>
        <v>#N/A</v>
      </c>
      <c r="N188" t="str">
        <f t="shared" si="16"/>
        <v>-</v>
      </c>
      <c r="O188" s="13" t="e">
        <f t="shared" si="17"/>
        <v>#N/A</v>
      </c>
    </row>
    <row r="189" spans="2:15" x14ac:dyDescent="0.25">
      <c r="B189" s="13">
        <f>IFERROR(IF(N(VLOOKUP(D189,Исходные_данные,17,FALSE))=0,1,VLOOKUP(D189,Исходные_данные,17,FALSE)),1)</f>
        <v>1</v>
      </c>
      <c r="C189" s="104" t="e">
        <f t="shared" si="12"/>
        <v>#N/A</v>
      </c>
      <c r="D189" s="104" t="e">
        <f t="shared" si="13"/>
        <v>#N/A</v>
      </c>
      <c r="E189" s="104"/>
      <c r="F189" s="35"/>
      <c r="G189" s="104" t="e">
        <f t="shared" si="14"/>
        <v>#N/A</v>
      </c>
      <c r="H189" s="137" t="e" cm="1">
        <f t="array" ref="H189">_xlfn.IFS(OR(E189="",E189="Секция 1"),IF(F189="упр","",IF(F189=0,G189,IF(F189="1,2,3","L1,L2,L3","L"&amp;F189))),OR(E189="ИБП",E189="Секция 2"),IF(F189="упр","",IF(F189=0,G189&amp;CHAR(34),IF(F189="1,2,3","L1"&amp;CHAR(34)&amp;",L2"&amp;CHAR(34)&amp;",L3"&amp;CHAR(34),"L"&amp;F189&amp;CHAR(34)))),OR(E189="ДГУ",E189="Аварийный"),IF(F189="упр","",IF(F189=0,G189&amp;"'",IF(F189="1,2,3","L1',L2',L3'","L"&amp;F189&amp;"'"))))</f>
        <v>#N/A</v>
      </c>
      <c r="I189" s="35" t="e">
        <f>VLOOKUP(D189,Исходные_данные,5,FALSE)</f>
        <v>#N/A</v>
      </c>
      <c r="J189" s="104" t="str">
        <f>IFERROR(VLOOKUP(D189,Исходные_данные,37,FALSE),"")</f>
        <v/>
      </c>
      <c r="K189" s="104" t="e">
        <f>VLOOKUP(D189,Исходные_данные,47,FALSE)</f>
        <v>#N/A</v>
      </c>
      <c r="L189" s="104" t="e">
        <f>VLOOKUP(D189,Исходные_данные,16,FALSE)</f>
        <v>#N/A</v>
      </c>
      <c r="M189" s="104" t="e">
        <f t="shared" si="15"/>
        <v>#N/A</v>
      </c>
      <c r="N189" t="str">
        <f t="shared" si="16"/>
        <v>-</v>
      </c>
      <c r="O189" s="13" t="e">
        <f t="shared" si="17"/>
        <v>#N/A</v>
      </c>
    </row>
    <row r="190" spans="2:15" x14ac:dyDescent="0.25">
      <c r="B190" s="13">
        <f>IFERROR(IF(N(VLOOKUP(D190,Исходные_данные,17,FALSE))=0,1,VLOOKUP(D190,Исходные_данные,17,FALSE)),1)</f>
        <v>1</v>
      </c>
      <c r="C190" s="104" t="e">
        <f t="shared" si="12"/>
        <v>#N/A</v>
      </c>
      <c r="D190" s="104" t="e">
        <f t="shared" si="13"/>
        <v>#N/A</v>
      </c>
      <c r="E190" s="104"/>
      <c r="F190" s="35"/>
      <c r="G190" s="104" t="e">
        <f t="shared" si="14"/>
        <v>#N/A</v>
      </c>
      <c r="H190" s="137" t="e" cm="1">
        <f t="array" ref="H190">_xlfn.IFS(OR(E190="",E190="Секция 1"),IF(F190="упр","",IF(F190=0,G190,IF(F190="1,2,3","L1,L2,L3","L"&amp;F190))),OR(E190="ИБП",E190="Секция 2"),IF(F190="упр","",IF(F190=0,G190&amp;CHAR(34),IF(F190="1,2,3","L1"&amp;CHAR(34)&amp;",L2"&amp;CHAR(34)&amp;",L3"&amp;CHAR(34),"L"&amp;F190&amp;CHAR(34)))),OR(E190="ДГУ",E190="Аварийный"),IF(F190="упр","",IF(F190=0,G190&amp;"'",IF(F190="1,2,3","L1',L2',L3'","L"&amp;F190&amp;"'"))))</f>
        <v>#N/A</v>
      </c>
      <c r="I190" s="35" t="e">
        <f>VLOOKUP(D190,Исходные_данные,5,FALSE)</f>
        <v>#N/A</v>
      </c>
      <c r="J190" s="104" t="str">
        <f>IFERROR(VLOOKUP(D190,Исходные_данные,37,FALSE),"")</f>
        <v/>
      </c>
      <c r="K190" s="104" t="e">
        <f>VLOOKUP(D190,Исходные_данные,47,FALSE)</f>
        <v>#N/A</v>
      </c>
      <c r="L190" s="104" t="e">
        <f>VLOOKUP(D190,Исходные_данные,16,FALSE)</f>
        <v>#N/A</v>
      </c>
      <c r="M190" s="104" t="e">
        <f t="shared" si="15"/>
        <v>#N/A</v>
      </c>
      <c r="N190" t="str">
        <f t="shared" si="16"/>
        <v>-</v>
      </c>
      <c r="O190" s="13" t="e">
        <f t="shared" si="17"/>
        <v>#N/A</v>
      </c>
    </row>
    <row r="191" spans="2:15" x14ac:dyDescent="0.25">
      <c r="B191" s="13">
        <f>IFERROR(IF(N(VLOOKUP(D191,Исходные_данные,17,FALSE))=0,1,VLOOKUP(D191,Исходные_данные,17,FALSE)),1)</f>
        <v>1</v>
      </c>
      <c r="C191" s="104" t="e">
        <f t="shared" si="12"/>
        <v>#N/A</v>
      </c>
      <c r="D191" s="104" t="e">
        <f t="shared" si="13"/>
        <v>#N/A</v>
      </c>
      <c r="E191" s="104"/>
      <c r="F191" s="35"/>
      <c r="G191" s="104" t="e">
        <f t="shared" si="14"/>
        <v>#N/A</v>
      </c>
      <c r="H191" s="137" t="e" cm="1">
        <f t="array" ref="H191">_xlfn.IFS(OR(E191="",E191="Секция 1"),IF(F191="упр","",IF(F191=0,G191,IF(F191="1,2,3","L1,L2,L3","L"&amp;F191))),OR(E191="ИБП",E191="Секция 2"),IF(F191="упр","",IF(F191=0,G191&amp;CHAR(34),IF(F191="1,2,3","L1"&amp;CHAR(34)&amp;",L2"&amp;CHAR(34)&amp;",L3"&amp;CHAR(34),"L"&amp;F191&amp;CHAR(34)))),OR(E191="ДГУ",E191="Аварийный"),IF(F191="упр","",IF(F191=0,G191&amp;"'",IF(F191="1,2,3","L1',L2',L3'","L"&amp;F191&amp;"'"))))</f>
        <v>#N/A</v>
      </c>
      <c r="I191" s="35" t="e">
        <f>VLOOKUP(D191,Исходные_данные,5,FALSE)</f>
        <v>#N/A</v>
      </c>
      <c r="J191" s="104" t="str">
        <f>IFERROR(VLOOKUP(D191,Исходные_данные,37,FALSE),"")</f>
        <v/>
      </c>
      <c r="K191" s="104" t="e">
        <f>VLOOKUP(D191,Исходные_данные,47,FALSE)</f>
        <v>#N/A</v>
      </c>
      <c r="L191" s="104" t="e">
        <f>VLOOKUP(D191,Исходные_данные,16,FALSE)</f>
        <v>#N/A</v>
      </c>
      <c r="M191" s="104" t="e">
        <f t="shared" si="15"/>
        <v>#N/A</v>
      </c>
      <c r="N191" t="str">
        <f t="shared" si="16"/>
        <v>-</v>
      </c>
      <c r="O191" s="13" t="e">
        <f t="shared" si="17"/>
        <v>#N/A</v>
      </c>
    </row>
    <row r="192" spans="2:15" x14ac:dyDescent="0.25">
      <c r="B192" s="13">
        <f>IFERROR(IF(N(VLOOKUP(D192,Исходные_данные,17,FALSE))=0,1,VLOOKUP(D192,Исходные_данные,17,FALSE)),1)</f>
        <v>1</v>
      </c>
      <c r="C192" s="104" t="e">
        <f t="shared" si="12"/>
        <v>#N/A</v>
      </c>
      <c r="D192" s="104" t="e">
        <f t="shared" si="13"/>
        <v>#N/A</v>
      </c>
      <c r="E192" s="104"/>
      <c r="F192" s="35"/>
      <c r="G192" s="104" t="e">
        <f t="shared" si="14"/>
        <v>#N/A</v>
      </c>
      <c r="H192" s="137" t="e" cm="1">
        <f t="array" ref="H192">_xlfn.IFS(OR(E192="",E192="Секция 1"),IF(F192="упр","",IF(F192=0,G192,IF(F192="1,2,3","L1,L2,L3","L"&amp;F192))),OR(E192="ИБП",E192="Секция 2"),IF(F192="упр","",IF(F192=0,G192&amp;CHAR(34),IF(F192="1,2,3","L1"&amp;CHAR(34)&amp;",L2"&amp;CHAR(34)&amp;",L3"&amp;CHAR(34),"L"&amp;F192&amp;CHAR(34)))),OR(E192="ДГУ",E192="Аварийный"),IF(F192="упр","",IF(F192=0,G192&amp;"'",IF(F192="1,2,3","L1',L2',L3'","L"&amp;F192&amp;"'"))))</f>
        <v>#N/A</v>
      </c>
      <c r="I192" s="35" t="e">
        <f>VLOOKUP(D192,Исходные_данные,5,FALSE)</f>
        <v>#N/A</v>
      </c>
      <c r="J192" s="104" t="str">
        <f>IFERROR(VLOOKUP(D192,Исходные_данные,37,FALSE),"")</f>
        <v/>
      </c>
      <c r="K192" s="104" t="e">
        <f>VLOOKUP(D192,Исходные_данные,47,FALSE)</f>
        <v>#N/A</v>
      </c>
      <c r="L192" s="104" t="e">
        <f>VLOOKUP(D192,Исходные_данные,16,FALSE)</f>
        <v>#N/A</v>
      </c>
      <c r="M192" s="104" t="e">
        <f t="shared" si="15"/>
        <v>#N/A</v>
      </c>
      <c r="N192" t="str">
        <f t="shared" si="16"/>
        <v>-</v>
      </c>
      <c r="O192" s="13" t="e">
        <f t="shared" si="17"/>
        <v>#N/A</v>
      </c>
    </row>
    <row r="193" spans="2:15" x14ac:dyDescent="0.25">
      <c r="B193" s="13">
        <f>IFERROR(IF(N(VLOOKUP(D193,Исходные_данные,17,FALSE))=0,1,VLOOKUP(D193,Исходные_данные,17,FALSE)),1)</f>
        <v>1</v>
      </c>
      <c r="C193" s="104" t="e">
        <f t="shared" si="12"/>
        <v>#N/A</v>
      </c>
      <c r="D193" s="104" t="e">
        <f t="shared" si="13"/>
        <v>#N/A</v>
      </c>
      <c r="E193" s="104"/>
      <c r="F193" s="35"/>
      <c r="G193" s="104" t="e">
        <f t="shared" si="14"/>
        <v>#N/A</v>
      </c>
      <c r="H193" s="137" t="e" cm="1">
        <f t="array" ref="H193">_xlfn.IFS(OR(E193="",E193="Секция 1"),IF(F193="упр","",IF(F193=0,G193,IF(F193="1,2,3","L1,L2,L3","L"&amp;F193))),OR(E193="ИБП",E193="Секция 2"),IF(F193="упр","",IF(F193=0,G193&amp;CHAR(34),IF(F193="1,2,3","L1"&amp;CHAR(34)&amp;",L2"&amp;CHAR(34)&amp;",L3"&amp;CHAR(34),"L"&amp;F193&amp;CHAR(34)))),OR(E193="ДГУ",E193="Аварийный"),IF(F193="упр","",IF(F193=0,G193&amp;"'",IF(F193="1,2,3","L1',L2',L3'","L"&amp;F193&amp;"'"))))</f>
        <v>#N/A</v>
      </c>
      <c r="I193" s="35" t="e">
        <f>VLOOKUP(D193,Исходные_данные,5,FALSE)</f>
        <v>#N/A</v>
      </c>
      <c r="J193" s="104" t="str">
        <f>IFERROR(VLOOKUP(D193,Исходные_данные,37,FALSE),"")</f>
        <v/>
      </c>
      <c r="K193" s="104" t="e">
        <f>VLOOKUP(D193,Исходные_данные,47,FALSE)</f>
        <v>#N/A</v>
      </c>
      <c r="L193" s="104" t="e">
        <f>VLOOKUP(D193,Исходные_данные,16,FALSE)</f>
        <v>#N/A</v>
      </c>
      <c r="M193" s="104" t="e">
        <f t="shared" si="15"/>
        <v>#N/A</v>
      </c>
      <c r="N193" t="str">
        <f t="shared" si="16"/>
        <v>-</v>
      </c>
      <c r="O193" s="13" t="e">
        <f t="shared" si="17"/>
        <v>#N/A</v>
      </c>
    </row>
    <row r="194" spans="2:15" x14ac:dyDescent="0.25">
      <c r="B194" s="13">
        <f>IFERROR(IF(N(VLOOKUP(D194,Исходные_данные,17,FALSE))=0,1,VLOOKUP(D194,Исходные_данные,17,FALSE)),1)</f>
        <v>1</v>
      </c>
      <c r="C194" s="104" t="e">
        <f t="shared" si="12"/>
        <v>#N/A</v>
      </c>
      <c r="D194" s="104" t="e">
        <f t="shared" si="13"/>
        <v>#N/A</v>
      </c>
      <c r="E194" s="104"/>
      <c r="F194" s="35"/>
      <c r="G194" s="104" t="e">
        <f t="shared" si="14"/>
        <v>#N/A</v>
      </c>
      <c r="H194" s="137" t="e" cm="1">
        <f t="array" ref="H194">_xlfn.IFS(OR(E194="",E194="Секция 1"),IF(F194="упр","",IF(F194=0,G194,IF(F194="1,2,3","L1,L2,L3","L"&amp;F194))),OR(E194="ИБП",E194="Секция 2"),IF(F194="упр","",IF(F194=0,G194&amp;CHAR(34),IF(F194="1,2,3","L1"&amp;CHAR(34)&amp;",L2"&amp;CHAR(34)&amp;",L3"&amp;CHAR(34),"L"&amp;F194&amp;CHAR(34)))),OR(E194="ДГУ",E194="Аварийный"),IF(F194="упр","",IF(F194=0,G194&amp;"'",IF(F194="1,2,3","L1',L2',L3'","L"&amp;F194&amp;"'"))))</f>
        <v>#N/A</v>
      </c>
      <c r="I194" s="35" t="e">
        <f>VLOOKUP(D194,Исходные_данные,5,FALSE)</f>
        <v>#N/A</v>
      </c>
      <c r="J194" s="104" t="str">
        <f>IFERROR(VLOOKUP(D194,Исходные_данные,37,FALSE),"")</f>
        <v/>
      </c>
      <c r="K194" s="104" t="e">
        <f>VLOOKUP(D194,Исходные_данные,47,FALSE)</f>
        <v>#N/A</v>
      </c>
      <c r="L194" s="104" t="e">
        <f>VLOOKUP(D194,Исходные_данные,16,FALSE)</f>
        <v>#N/A</v>
      </c>
      <c r="M194" s="104" t="e">
        <f t="shared" si="15"/>
        <v>#N/A</v>
      </c>
      <c r="N194" t="str">
        <f t="shared" si="16"/>
        <v>-</v>
      </c>
      <c r="O194" s="13" t="e">
        <f t="shared" si="17"/>
        <v>#N/A</v>
      </c>
    </row>
    <row r="195" spans="2:15" x14ac:dyDescent="0.25">
      <c r="B195" s="13">
        <f>IFERROR(IF(N(VLOOKUP(D195,Исходные_данные,17,FALSE))=0,1,VLOOKUP(D195,Исходные_данные,17,FALSE)),1)</f>
        <v>1</v>
      </c>
      <c r="C195" s="104" t="e">
        <f t="shared" ref="C195:C258" si="18">VLOOKUP(ROW(193:193),Разбивка_нумерация_5,2,FALSE)</f>
        <v>#N/A</v>
      </c>
      <c r="D195" s="104" t="e">
        <f t="shared" ref="D195:D258" si="19">VLOOKUP(ROW(193:193),Разбивка_нумерация_5,4,FALSE)</f>
        <v>#N/A</v>
      </c>
      <c r="E195" s="104"/>
      <c r="F195" s="35"/>
      <c r="G195" s="104" t="e">
        <f t="shared" ref="G195:G258" si="20">VLOOKUP(ROW(193:193),Разбивка_нумерация_5,16,FALSE)</f>
        <v>#N/A</v>
      </c>
      <c r="H195" s="137" t="e" cm="1">
        <f t="array" ref="H195">_xlfn.IFS(OR(E195="",E195="Секция 1"),IF(F195="упр","",IF(F195=0,G195,IF(F195="1,2,3","L1,L2,L3","L"&amp;F195))),OR(E195="ИБП",E195="Секция 2"),IF(F195="упр","",IF(F195=0,G195&amp;CHAR(34),IF(F195="1,2,3","L1"&amp;CHAR(34)&amp;",L2"&amp;CHAR(34)&amp;",L3"&amp;CHAR(34),"L"&amp;F195&amp;CHAR(34)))),OR(E195="ДГУ",E195="Аварийный"),IF(F195="упр","",IF(F195=0,G195&amp;"'",IF(F195="1,2,3","L1',L2',L3'","L"&amp;F195&amp;"'"))))</f>
        <v>#N/A</v>
      </c>
      <c r="I195" s="35" t="e">
        <f>VLOOKUP(D195,Исходные_данные,5,FALSE)</f>
        <v>#N/A</v>
      </c>
      <c r="J195" s="104" t="str">
        <f>IFERROR(VLOOKUP(D195,Исходные_данные,37,FALSE),"")</f>
        <v/>
      </c>
      <c r="K195" s="104" t="e">
        <f>VLOOKUP(D195,Исходные_данные,47,FALSE)</f>
        <v>#N/A</v>
      </c>
      <c r="L195" s="104" t="e">
        <f>VLOOKUP(D195,Исходные_данные,16,FALSE)</f>
        <v>#N/A</v>
      </c>
      <c r="M195" s="104" t="e">
        <f t="shared" ref="M195:M258" si="21">I195*L195</f>
        <v>#N/A</v>
      </c>
      <c r="N195" t="str">
        <f t="shared" ref="N195:N258" si="22">IF(ISBLANK(F195),N194,F195)</f>
        <v>-</v>
      </c>
      <c r="O195" s="13" t="e">
        <f t="shared" ref="O195:O258" si="23">C195&amp;H195</f>
        <v>#N/A</v>
      </c>
    </row>
    <row r="196" spans="2:15" x14ac:dyDescent="0.25">
      <c r="B196" s="13">
        <f>IFERROR(IF(N(VLOOKUP(D196,Исходные_данные,17,FALSE))=0,1,VLOOKUP(D196,Исходные_данные,17,FALSE)),1)</f>
        <v>1</v>
      </c>
      <c r="C196" s="104" t="e">
        <f t="shared" si="18"/>
        <v>#N/A</v>
      </c>
      <c r="D196" s="104" t="e">
        <f t="shared" si="19"/>
        <v>#N/A</v>
      </c>
      <c r="E196" s="104"/>
      <c r="F196" s="35"/>
      <c r="G196" s="104" t="e">
        <f t="shared" si="20"/>
        <v>#N/A</v>
      </c>
      <c r="H196" s="137" t="e" cm="1">
        <f t="array" ref="H196">_xlfn.IFS(OR(E196="",E196="Секция 1"),IF(F196="упр","",IF(F196=0,G196,IF(F196="1,2,3","L1,L2,L3","L"&amp;F196))),OR(E196="ИБП",E196="Секция 2"),IF(F196="упр","",IF(F196=0,G196&amp;CHAR(34),IF(F196="1,2,3","L1"&amp;CHAR(34)&amp;",L2"&amp;CHAR(34)&amp;",L3"&amp;CHAR(34),"L"&amp;F196&amp;CHAR(34)))),OR(E196="ДГУ",E196="Аварийный"),IF(F196="упр","",IF(F196=0,G196&amp;"'",IF(F196="1,2,3","L1',L2',L3'","L"&amp;F196&amp;"'"))))</f>
        <v>#N/A</v>
      </c>
      <c r="I196" s="35" t="e">
        <f>VLOOKUP(D196,Исходные_данные,5,FALSE)</f>
        <v>#N/A</v>
      </c>
      <c r="J196" s="104" t="str">
        <f>IFERROR(VLOOKUP(D196,Исходные_данные,37,FALSE),"")</f>
        <v/>
      </c>
      <c r="K196" s="104" t="e">
        <f>VLOOKUP(D196,Исходные_данные,47,FALSE)</f>
        <v>#N/A</v>
      </c>
      <c r="L196" s="104" t="e">
        <f>VLOOKUP(D196,Исходные_данные,16,FALSE)</f>
        <v>#N/A</v>
      </c>
      <c r="M196" s="104" t="e">
        <f t="shared" si="21"/>
        <v>#N/A</v>
      </c>
      <c r="N196" t="str">
        <f t="shared" si="22"/>
        <v>-</v>
      </c>
      <c r="O196" s="13" t="e">
        <f t="shared" si="23"/>
        <v>#N/A</v>
      </c>
    </row>
    <row r="197" spans="2:15" x14ac:dyDescent="0.25">
      <c r="B197" s="13">
        <f>IFERROR(IF(N(VLOOKUP(D197,Исходные_данные,17,FALSE))=0,1,VLOOKUP(D197,Исходные_данные,17,FALSE)),1)</f>
        <v>1</v>
      </c>
      <c r="C197" s="104" t="e">
        <f t="shared" si="18"/>
        <v>#N/A</v>
      </c>
      <c r="D197" s="104" t="e">
        <f t="shared" si="19"/>
        <v>#N/A</v>
      </c>
      <c r="E197" s="104"/>
      <c r="F197" s="35"/>
      <c r="G197" s="104" t="e">
        <f t="shared" si="20"/>
        <v>#N/A</v>
      </c>
      <c r="H197" s="137" t="e" cm="1">
        <f t="array" ref="H197">_xlfn.IFS(OR(E197="",E197="Секция 1"),IF(F197="упр","",IF(F197=0,G197,IF(F197="1,2,3","L1,L2,L3","L"&amp;F197))),OR(E197="ИБП",E197="Секция 2"),IF(F197="упр","",IF(F197=0,G197&amp;CHAR(34),IF(F197="1,2,3","L1"&amp;CHAR(34)&amp;",L2"&amp;CHAR(34)&amp;",L3"&amp;CHAR(34),"L"&amp;F197&amp;CHAR(34)))),OR(E197="ДГУ",E197="Аварийный"),IF(F197="упр","",IF(F197=0,G197&amp;"'",IF(F197="1,2,3","L1',L2',L3'","L"&amp;F197&amp;"'"))))</f>
        <v>#N/A</v>
      </c>
      <c r="I197" s="35" t="e">
        <f>VLOOKUP(D197,Исходные_данные,5,FALSE)</f>
        <v>#N/A</v>
      </c>
      <c r="J197" s="104" t="str">
        <f>IFERROR(VLOOKUP(D197,Исходные_данные,37,FALSE),"")</f>
        <v/>
      </c>
      <c r="K197" s="104" t="e">
        <f>VLOOKUP(D197,Исходные_данные,47,FALSE)</f>
        <v>#N/A</v>
      </c>
      <c r="L197" s="104" t="e">
        <f>VLOOKUP(D197,Исходные_данные,16,FALSE)</f>
        <v>#N/A</v>
      </c>
      <c r="M197" s="104" t="e">
        <f t="shared" si="21"/>
        <v>#N/A</v>
      </c>
      <c r="N197" t="str">
        <f t="shared" si="22"/>
        <v>-</v>
      </c>
      <c r="O197" s="13" t="e">
        <f t="shared" si="23"/>
        <v>#N/A</v>
      </c>
    </row>
    <row r="198" spans="2:15" x14ac:dyDescent="0.25">
      <c r="B198" s="13">
        <f>IFERROR(IF(N(VLOOKUP(D198,Исходные_данные,17,FALSE))=0,1,VLOOKUP(D198,Исходные_данные,17,FALSE)),1)</f>
        <v>1</v>
      </c>
      <c r="C198" s="104" t="e">
        <f t="shared" si="18"/>
        <v>#N/A</v>
      </c>
      <c r="D198" s="104" t="e">
        <f t="shared" si="19"/>
        <v>#N/A</v>
      </c>
      <c r="E198" s="104"/>
      <c r="F198" s="35"/>
      <c r="G198" s="104" t="e">
        <f t="shared" si="20"/>
        <v>#N/A</v>
      </c>
      <c r="H198" s="137" t="e" cm="1">
        <f t="array" ref="H198">_xlfn.IFS(OR(E198="",E198="Секция 1"),IF(F198="упр","",IF(F198=0,G198,IF(F198="1,2,3","L1,L2,L3","L"&amp;F198))),OR(E198="ИБП",E198="Секция 2"),IF(F198="упр","",IF(F198=0,G198&amp;CHAR(34),IF(F198="1,2,3","L1"&amp;CHAR(34)&amp;",L2"&amp;CHAR(34)&amp;",L3"&amp;CHAR(34),"L"&amp;F198&amp;CHAR(34)))),OR(E198="ДГУ",E198="Аварийный"),IF(F198="упр","",IF(F198=0,G198&amp;"'",IF(F198="1,2,3","L1',L2',L3'","L"&amp;F198&amp;"'"))))</f>
        <v>#N/A</v>
      </c>
      <c r="I198" s="35" t="e">
        <f>VLOOKUP(D198,Исходные_данные,5,FALSE)</f>
        <v>#N/A</v>
      </c>
      <c r="J198" s="104" t="str">
        <f>IFERROR(VLOOKUP(D198,Исходные_данные,37,FALSE),"")</f>
        <v/>
      </c>
      <c r="K198" s="104" t="e">
        <f>VLOOKUP(D198,Исходные_данные,47,FALSE)</f>
        <v>#N/A</v>
      </c>
      <c r="L198" s="104" t="e">
        <f>VLOOKUP(D198,Исходные_данные,16,FALSE)</f>
        <v>#N/A</v>
      </c>
      <c r="M198" s="104" t="e">
        <f t="shared" si="21"/>
        <v>#N/A</v>
      </c>
      <c r="N198" t="str">
        <f t="shared" si="22"/>
        <v>-</v>
      </c>
      <c r="O198" s="13" t="e">
        <f t="shared" si="23"/>
        <v>#N/A</v>
      </c>
    </row>
    <row r="199" spans="2:15" x14ac:dyDescent="0.25">
      <c r="B199" s="13">
        <f>IFERROR(IF(N(VLOOKUP(D199,Исходные_данные,17,FALSE))=0,1,VLOOKUP(D199,Исходные_данные,17,FALSE)),1)</f>
        <v>1</v>
      </c>
      <c r="C199" s="104" t="e">
        <f t="shared" si="18"/>
        <v>#N/A</v>
      </c>
      <c r="D199" s="104" t="e">
        <f t="shared" si="19"/>
        <v>#N/A</v>
      </c>
      <c r="E199" s="104"/>
      <c r="F199" s="35"/>
      <c r="G199" s="104" t="e">
        <f t="shared" si="20"/>
        <v>#N/A</v>
      </c>
      <c r="H199" s="137" t="e" cm="1">
        <f t="array" ref="H199">_xlfn.IFS(OR(E199="",E199="Секция 1"),IF(F199="упр","",IF(F199=0,G199,IF(F199="1,2,3","L1,L2,L3","L"&amp;F199))),OR(E199="ИБП",E199="Секция 2"),IF(F199="упр","",IF(F199=0,G199&amp;CHAR(34),IF(F199="1,2,3","L1"&amp;CHAR(34)&amp;",L2"&amp;CHAR(34)&amp;",L3"&amp;CHAR(34),"L"&amp;F199&amp;CHAR(34)))),OR(E199="ДГУ",E199="Аварийный"),IF(F199="упр","",IF(F199=0,G199&amp;"'",IF(F199="1,2,3","L1',L2',L3'","L"&amp;F199&amp;"'"))))</f>
        <v>#N/A</v>
      </c>
      <c r="I199" s="35" t="e">
        <f>VLOOKUP(D199,Исходные_данные,5,FALSE)</f>
        <v>#N/A</v>
      </c>
      <c r="J199" s="104" t="str">
        <f>IFERROR(VLOOKUP(D199,Исходные_данные,37,FALSE),"")</f>
        <v/>
      </c>
      <c r="K199" s="104" t="e">
        <f>VLOOKUP(D199,Исходные_данные,47,FALSE)</f>
        <v>#N/A</v>
      </c>
      <c r="L199" s="104" t="e">
        <f>VLOOKUP(D199,Исходные_данные,16,FALSE)</f>
        <v>#N/A</v>
      </c>
      <c r="M199" s="104" t="e">
        <f t="shared" si="21"/>
        <v>#N/A</v>
      </c>
      <c r="N199" t="str">
        <f t="shared" si="22"/>
        <v>-</v>
      </c>
      <c r="O199" s="13" t="e">
        <f t="shared" si="23"/>
        <v>#N/A</v>
      </c>
    </row>
    <row r="200" spans="2:15" x14ac:dyDescent="0.25">
      <c r="B200" s="13">
        <f>IFERROR(IF(N(VLOOKUP(D200,Исходные_данные,17,FALSE))=0,1,VLOOKUP(D200,Исходные_данные,17,FALSE)),1)</f>
        <v>1</v>
      </c>
      <c r="C200" s="104" t="e">
        <f t="shared" si="18"/>
        <v>#N/A</v>
      </c>
      <c r="D200" s="104" t="e">
        <f t="shared" si="19"/>
        <v>#N/A</v>
      </c>
      <c r="E200" s="104"/>
      <c r="F200" s="35"/>
      <c r="G200" s="104" t="e">
        <f t="shared" si="20"/>
        <v>#N/A</v>
      </c>
      <c r="H200" s="137" t="e" cm="1">
        <f t="array" ref="H200">_xlfn.IFS(OR(E200="",E200="Секция 1"),IF(F200="упр","",IF(F200=0,G200,IF(F200="1,2,3","L1,L2,L3","L"&amp;F200))),OR(E200="ИБП",E200="Секция 2"),IF(F200="упр","",IF(F200=0,G200&amp;CHAR(34),IF(F200="1,2,3","L1"&amp;CHAR(34)&amp;",L2"&amp;CHAR(34)&amp;",L3"&amp;CHAR(34),"L"&amp;F200&amp;CHAR(34)))),OR(E200="ДГУ",E200="Аварийный"),IF(F200="упр","",IF(F200=0,G200&amp;"'",IF(F200="1,2,3","L1',L2',L3'","L"&amp;F200&amp;"'"))))</f>
        <v>#N/A</v>
      </c>
      <c r="I200" s="35" t="e">
        <f>VLOOKUP(D200,Исходные_данные,5,FALSE)</f>
        <v>#N/A</v>
      </c>
      <c r="J200" s="104" t="str">
        <f>IFERROR(VLOOKUP(D200,Исходные_данные,37,FALSE),"")</f>
        <v/>
      </c>
      <c r="K200" s="104" t="e">
        <f>VLOOKUP(D200,Исходные_данные,47,FALSE)</f>
        <v>#N/A</v>
      </c>
      <c r="L200" s="104" t="e">
        <f>VLOOKUP(D200,Исходные_данные,16,FALSE)</f>
        <v>#N/A</v>
      </c>
      <c r="M200" s="104" t="e">
        <f t="shared" si="21"/>
        <v>#N/A</v>
      </c>
      <c r="N200" t="str">
        <f t="shared" si="22"/>
        <v>-</v>
      </c>
      <c r="O200" s="13" t="e">
        <f t="shared" si="23"/>
        <v>#N/A</v>
      </c>
    </row>
    <row r="201" spans="2:15" x14ac:dyDescent="0.25">
      <c r="B201" s="13">
        <f>IFERROR(IF(N(VLOOKUP(D201,Исходные_данные,17,FALSE))=0,1,VLOOKUP(D201,Исходные_данные,17,FALSE)),1)</f>
        <v>1</v>
      </c>
      <c r="C201" s="104" t="e">
        <f t="shared" si="18"/>
        <v>#N/A</v>
      </c>
      <c r="D201" s="104" t="e">
        <f t="shared" si="19"/>
        <v>#N/A</v>
      </c>
      <c r="E201" s="104"/>
      <c r="F201" s="35"/>
      <c r="G201" s="104" t="e">
        <f t="shared" si="20"/>
        <v>#N/A</v>
      </c>
      <c r="H201" s="104" t="e">
        <f t="array" ref="H201">_xlfn.IFS(E201="",(IF(F201="упр","",IF(F201=0,G201,IF(F201="1,2,3","L1,L2,L3","L"&amp;F201)))),E201="ИБП",(IF(F201="упр","",IF(F201=0,G201&amp;"""",IF(F201="1,2,3","L1',L2',L3'","L"&amp;F201&amp;"""")))),E201="ДГУ",(IF(F201="упр","",IF(F201=0,G201&amp;"'",IF(F201="1,2,3","L1',L2',L3'","L"&amp;F201&amp;"'")))))</f>
        <v>#N/A</v>
      </c>
      <c r="I201" s="35" t="e">
        <f>VLOOKUP(D201,Исходные_данные,5,FALSE)</f>
        <v>#N/A</v>
      </c>
      <c r="J201" s="104" t="str">
        <f>IFERROR(VLOOKUP(D201,Исходные_данные,37,FALSE),"")</f>
        <v/>
      </c>
      <c r="K201" s="104" t="e">
        <f>VLOOKUP(D201,Исходные_данные,47,FALSE)</f>
        <v>#N/A</v>
      </c>
      <c r="L201" s="104" t="e">
        <f>VLOOKUP(D201,Исходные_данные,16,FALSE)</f>
        <v>#N/A</v>
      </c>
      <c r="M201" s="104" t="e">
        <f t="shared" si="21"/>
        <v>#N/A</v>
      </c>
      <c r="N201" t="str">
        <f t="shared" si="22"/>
        <v>-</v>
      </c>
      <c r="O201" s="13" t="e">
        <f t="shared" si="23"/>
        <v>#N/A</v>
      </c>
    </row>
    <row r="202" spans="2:15" x14ac:dyDescent="0.25">
      <c r="B202" s="13">
        <f>IFERROR(IF(N(VLOOKUP(D202,Исходные_данные,17,FALSE))=0,1,VLOOKUP(D202,Исходные_данные,17,FALSE)),1)</f>
        <v>1</v>
      </c>
      <c r="C202" s="104" t="e">
        <f t="shared" si="18"/>
        <v>#N/A</v>
      </c>
      <c r="D202" s="104" t="e">
        <f t="shared" si="19"/>
        <v>#N/A</v>
      </c>
      <c r="E202" s="104"/>
      <c r="F202" s="35"/>
      <c r="G202" s="104" t="e">
        <f t="shared" si="20"/>
        <v>#N/A</v>
      </c>
      <c r="H202" s="104" t="e">
        <f t="array" ref="H202">_xlfn.IFS(E202="",(IF(F202="упр","",IF(F202=0,G202,IF(F202="1,2,3","L1,L2,L3","L"&amp;F202)))),E202="ИБП",(IF(F202="упр","",IF(F202=0,G202&amp;"""",IF(F202="1,2,3","L1',L2',L3'","L"&amp;F202&amp;"""")))),E202="ДГУ",(IF(F202="упр","",IF(F202=0,G202&amp;"'",IF(F202="1,2,3","L1',L2',L3'","L"&amp;F202&amp;"'")))))</f>
        <v>#N/A</v>
      </c>
      <c r="I202" s="35" t="e">
        <f>VLOOKUP(D202,Исходные_данные,5,FALSE)</f>
        <v>#N/A</v>
      </c>
      <c r="J202" s="104" t="str">
        <f>IFERROR(VLOOKUP(D202,Исходные_данные,37,FALSE),"")</f>
        <v/>
      </c>
      <c r="K202" s="104" t="e">
        <f>VLOOKUP(D202,Исходные_данные,47,FALSE)</f>
        <v>#N/A</v>
      </c>
      <c r="L202" s="104" t="e">
        <f>VLOOKUP(D202,Исходные_данные,16,FALSE)</f>
        <v>#N/A</v>
      </c>
      <c r="M202" s="104" t="e">
        <f t="shared" si="21"/>
        <v>#N/A</v>
      </c>
      <c r="N202" t="str">
        <f t="shared" si="22"/>
        <v>-</v>
      </c>
      <c r="O202" s="13" t="e">
        <f t="shared" si="23"/>
        <v>#N/A</v>
      </c>
    </row>
    <row r="203" spans="2:15" x14ac:dyDescent="0.25">
      <c r="B203" s="13">
        <f>IFERROR(IF(N(VLOOKUP(D203,Исходные_данные,17,FALSE))=0,1,VLOOKUP(D203,Исходные_данные,17,FALSE)),1)</f>
        <v>1</v>
      </c>
      <c r="C203" s="104" t="e">
        <f t="shared" si="18"/>
        <v>#N/A</v>
      </c>
      <c r="D203" s="104" t="e">
        <f t="shared" si="19"/>
        <v>#N/A</v>
      </c>
      <c r="E203" s="104"/>
      <c r="F203" s="35"/>
      <c r="G203" s="104" t="e">
        <f t="shared" si="20"/>
        <v>#N/A</v>
      </c>
      <c r="H203" s="104" t="e">
        <f t="array" ref="H203">_xlfn.IFS(E203="",(IF(F203="упр","",IF(F203=0,G203,IF(F203="1,2,3","L1,L2,L3","L"&amp;F203)))),E203="ИБП",(IF(F203="упр","",IF(F203=0,G203&amp;"""",IF(F203="1,2,3","L1',L2',L3'","L"&amp;F203&amp;"""")))),E203="ДГУ",(IF(F203="упр","",IF(F203=0,G203&amp;"'",IF(F203="1,2,3","L1',L2',L3'","L"&amp;F203&amp;"'")))))</f>
        <v>#N/A</v>
      </c>
      <c r="I203" s="35" t="e">
        <f>VLOOKUP(D203,Исходные_данные,5,FALSE)</f>
        <v>#N/A</v>
      </c>
      <c r="J203" s="104" t="str">
        <f>IFERROR(VLOOKUP(D203,Исходные_данные,37,FALSE),"")</f>
        <v/>
      </c>
      <c r="K203" s="104" t="e">
        <f>VLOOKUP(D203,Исходные_данные,47,FALSE)</f>
        <v>#N/A</v>
      </c>
      <c r="L203" s="104" t="e">
        <f>VLOOKUP(D203,Исходные_данные,16,FALSE)</f>
        <v>#N/A</v>
      </c>
      <c r="M203" s="104" t="e">
        <f t="shared" si="21"/>
        <v>#N/A</v>
      </c>
      <c r="N203" t="str">
        <f t="shared" si="22"/>
        <v>-</v>
      </c>
      <c r="O203" s="13" t="e">
        <f t="shared" si="23"/>
        <v>#N/A</v>
      </c>
    </row>
    <row r="204" spans="2:15" x14ac:dyDescent="0.25">
      <c r="B204" s="13">
        <f>IFERROR(IF(N(VLOOKUP(D204,Исходные_данные,17,FALSE))=0,1,VLOOKUP(D204,Исходные_данные,17,FALSE)),1)</f>
        <v>1</v>
      </c>
      <c r="C204" s="104" t="e">
        <f t="shared" si="18"/>
        <v>#N/A</v>
      </c>
      <c r="D204" s="104" t="e">
        <f t="shared" si="19"/>
        <v>#N/A</v>
      </c>
      <c r="E204" s="104"/>
      <c r="F204" s="35"/>
      <c r="G204" s="104" t="e">
        <f t="shared" si="20"/>
        <v>#N/A</v>
      </c>
      <c r="H204" s="104" t="e">
        <f t="array" ref="H204">_xlfn.IFS(E204="",(IF(F204="упр","",IF(F204=0,G204,IF(F204="1,2,3","L1,L2,L3","L"&amp;F204)))),E204="ИБП",(IF(F204="упр","",IF(F204=0,G204&amp;"""",IF(F204="1,2,3","L1',L2',L3'","L"&amp;F204&amp;"""")))),E204="ДГУ",(IF(F204="упр","",IF(F204=0,G204&amp;"'",IF(F204="1,2,3","L1',L2',L3'","L"&amp;F204&amp;"'")))))</f>
        <v>#N/A</v>
      </c>
      <c r="I204" s="35" t="e">
        <f>VLOOKUP(D204,Исходные_данные,5,FALSE)</f>
        <v>#N/A</v>
      </c>
      <c r="J204" s="104" t="str">
        <f>IFERROR(VLOOKUP(D204,Исходные_данные,37,FALSE),"")</f>
        <v/>
      </c>
      <c r="K204" s="104" t="e">
        <f>VLOOKUP(D204,Исходные_данные,47,FALSE)</f>
        <v>#N/A</v>
      </c>
      <c r="L204" s="104" t="e">
        <f>VLOOKUP(D204,Исходные_данные,16,FALSE)</f>
        <v>#N/A</v>
      </c>
      <c r="M204" s="104" t="e">
        <f t="shared" si="21"/>
        <v>#N/A</v>
      </c>
      <c r="N204" t="str">
        <f t="shared" si="22"/>
        <v>-</v>
      </c>
      <c r="O204" s="13" t="e">
        <f t="shared" si="23"/>
        <v>#N/A</v>
      </c>
    </row>
    <row r="205" spans="2:15" x14ac:dyDescent="0.25">
      <c r="B205" s="13">
        <f>IFERROR(IF(N(VLOOKUP(D205,Исходные_данные,17,FALSE))=0,1,VLOOKUP(D205,Исходные_данные,17,FALSE)),1)</f>
        <v>1</v>
      </c>
      <c r="C205" s="104" t="e">
        <f t="shared" si="18"/>
        <v>#N/A</v>
      </c>
      <c r="D205" s="104" t="e">
        <f t="shared" si="19"/>
        <v>#N/A</v>
      </c>
      <c r="E205" s="104"/>
      <c r="F205" s="35"/>
      <c r="G205" s="104" t="e">
        <f t="shared" si="20"/>
        <v>#N/A</v>
      </c>
      <c r="H205" s="104" t="e">
        <f t="array" ref="H205">_xlfn.IFS(E205="",(IF(F205="упр","",IF(F205=0,G205,IF(F205="1,2,3","L1,L2,L3","L"&amp;F205)))),E205="ИБП",(IF(F205="упр","",IF(F205=0,G205&amp;"""",IF(F205="1,2,3","L1',L2',L3'","L"&amp;F205&amp;"""")))),E205="ДГУ",(IF(F205="упр","",IF(F205=0,G205&amp;"'",IF(F205="1,2,3","L1',L2',L3'","L"&amp;F205&amp;"'")))))</f>
        <v>#N/A</v>
      </c>
      <c r="I205" s="35" t="e">
        <f>VLOOKUP(D205,Исходные_данные,5,FALSE)</f>
        <v>#N/A</v>
      </c>
      <c r="J205" s="104" t="str">
        <f>IFERROR(VLOOKUP(D205,Исходные_данные,37,FALSE),"")</f>
        <v/>
      </c>
      <c r="K205" s="104" t="e">
        <f>VLOOKUP(D205,Исходные_данные,47,FALSE)</f>
        <v>#N/A</v>
      </c>
      <c r="L205" s="104" t="e">
        <f>VLOOKUP(D205,Исходные_данные,16,FALSE)</f>
        <v>#N/A</v>
      </c>
      <c r="M205" s="104" t="e">
        <f t="shared" si="21"/>
        <v>#N/A</v>
      </c>
      <c r="N205" t="str">
        <f t="shared" si="22"/>
        <v>-</v>
      </c>
      <c r="O205" s="13" t="e">
        <f t="shared" si="23"/>
        <v>#N/A</v>
      </c>
    </row>
    <row r="206" spans="2:15" x14ac:dyDescent="0.25">
      <c r="B206" s="13">
        <f>IFERROR(IF(N(VLOOKUP(D206,Исходные_данные,17,FALSE))=0,1,VLOOKUP(D206,Исходные_данные,17,FALSE)),1)</f>
        <v>1</v>
      </c>
      <c r="C206" s="104" t="e">
        <f t="shared" si="18"/>
        <v>#N/A</v>
      </c>
      <c r="D206" s="104" t="e">
        <f t="shared" si="19"/>
        <v>#N/A</v>
      </c>
      <c r="E206" s="104"/>
      <c r="F206" s="35"/>
      <c r="G206" s="104" t="e">
        <f t="shared" si="20"/>
        <v>#N/A</v>
      </c>
      <c r="H206" s="104" t="e">
        <f t="array" ref="H206">_xlfn.IFS(E206="",(IF(F206="упр","",IF(F206=0,G206,IF(F206="1,2,3","L1,L2,L3","L"&amp;F206)))),E206="ИБП",(IF(F206="упр","",IF(F206=0,G206&amp;"""",IF(F206="1,2,3","L1',L2',L3'","L"&amp;F206&amp;"""")))),E206="ДГУ",(IF(F206="упр","",IF(F206=0,G206&amp;"'",IF(F206="1,2,3","L1',L2',L3'","L"&amp;F206&amp;"'")))))</f>
        <v>#N/A</v>
      </c>
      <c r="I206" s="35" t="e">
        <f>VLOOKUP(D206,Исходные_данные,5,FALSE)</f>
        <v>#N/A</v>
      </c>
      <c r="J206" s="104" t="str">
        <f>IFERROR(VLOOKUP(D206,Исходные_данные,37,FALSE),"")</f>
        <v/>
      </c>
      <c r="K206" s="104" t="e">
        <f>VLOOKUP(D206,Исходные_данные,47,FALSE)</f>
        <v>#N/A</v>
      </c>
      <c r="L206" s="104" t="e">
        <f>VLOOKUP(D206,Исходные_данные,16,FALSE)</f>
        <v>#N/A</v>
      </c>
      <c r="M206" s="104" t="e">
        <f t="shared" si="21"/>
        <v>#N/A</v>
      </c>
      <c r="N206" t="str">
        <f t="shared" si="22"/>
        <v>-</v>
      </c>
      <c r="O206" s="13" t="e">
        <f t="shared" si="23"/>
        <v>#N/A</v>
      </c>
    </row>
    <row r="207" spans="2:15" x14ac:dyDescent="0.25">
      <c r="B207" s="13">
        <f>IFERROR(IF(N(VLOOKUP(D207,Исходные_данные,17,FALSE))=0,1,VLOOKUP(D207,Исходные_данные,17,FALSE)),1)</f>
        <v>1</v>
      </c>
      <c r="C207" s="104" t="e">
        <f t="shared" si="18"/>
        <v>#N/A</v>
      </c>
      <c r="D207" s="104" t="e">
        <f t="shared" si="19"/>
        <v>#N/A</v>
      </c>
      <c r="E207" s="104"/>
      <c r="F207" s="35"/>
      <c r="G207" s="104" t="e">
        <f t="shared" si="20"/>
        <v>#N/A</v>
      </c>
      <c r="H207" s="104" t="e">
        <f t="array" ref="H207">_xlfn.IFS(E207="",(IF(F207="упр","",IF(F207=0,G207,IF(F207="1,2,3","L1,L2,L3","L"&amp;F207)))),E207="ИБП",(IF(F207="упр","",IF(F207=0,G207&amp;"""",IF(F207="1,2,3","L1',L2',L3'","L"&amp;F207&amp;"""")))),E207="ДГУ",(IF(F207="упр","",IF(F207=0,G207&amp;"'",IF(F207="1,2,3","L1',L2',L3'","L"&amp;F207&amp;"'")))))</f>
        <v>#N/A</v>
      </c>
      <c r="I207" s="35" t="e">
        <f>VLOOKUP(D207,Исходные_данные,5,FALSE)</f>
        <v>#N/A</v>
      </c>
      <c r="J207" s="104" t="str">
        <f>IFERROR(VLOOKUP(D207,Исходные_данные,37,FALSE),"")</f>
        <v/>
      </c>
      <c r="K207" s="104" t="e">
        <f>VLOOKUP(D207,Исходные_данные,47,FALSE)</f>
        <v>#N/A</v>
      </c>
      <c r="L207" s="104" t="e">
        <f>VLOOKUP(D207,Исходные_данные,16,FALSE)</f>
        <v>#N/A</v>
      </c>
      <c r="M207" s="104" t="e">
        <f t="shared" si="21"/>
        <v>#N/A</v>
      </c>
      <c r="N207" t="str">
        <f t="shared" si="22"/>
        <v>-</v>
      </c>
      <c r="O207" s="13" t="e">
        <f t="shared" si="23"/>
        <v>#N/A</v>
      </c>
    </row>
    <row r="208" spans="2:15" x14ac:dyDescent="0.25">
      <c r="B208" s="13">
        <f>IFERROR(IF(N(VLOOKUP(D208,Исходные_данные,17,FALSE))=0,1,VLOOKUP(D208,Исходные_данные,17,FALSE)),1)</f>
        <v>1</v>
      </c>
      <c r="C208" s="104" t="e">
        <f t="shared" si="18"/>
        <v>#N/A</v>
      </c>
      <c r="D208" s="104" t="e">
        <f t="shared" si="19"/>
        <v>#N/A</v>
      </c>
      <c r="E208" s="104"/>
      <c r="F208" s="35"/>
      <c r="G208" s="104" t="e">
        <f t="shared" si="20"/>
        <v>#N/A</v>
      </c>
      <c r="H208" s="104" t="e">
        <f t="array" ref="H208">_xlfn.IFS(E208="",(IF(F208="упр","",IF(F208=0,G208,IF(F208="1,2,3","L1,L2,L3","L"&amp;F208)))),E208="ИБП",(IF(F208="упр","",IF(F208=0,G208&amp;"""",IF(F208="1,2,3","L1',L2',L3'","L"&amp;F208&amp;"""")))),E208="ДГУ",(IF(F208="упр","",IF(F208=0,G208&amp;"'",IF(F208="1,2,3","L1',L2',L3'","L"&amp;F208&amp;"'")))))</f>
        <v>#N/A</v>
      </c>
      <c r="I208" s="35" t="e">
        <f>VLOOKUP(D208,Исходные_данные,5,FALSE)</f>
        <v>#N/A</v>
      </c>
      <c r="J208" s="104" t="str">
        <f>IFERROR(VLOOKUP(D208,Исходные_данные,37,FALSE),"")</f>
        <v/>
      </c>
      <c r="K208" s="104" t="e">
        <f>VLOOKUP(D208,Исходные_данные,47,FALSE)</f>
        <v>#N/A</v>
      </c>
      <c r="L208" s="104" t="e">
        <f>VLOOKUP(D208,Исходные_данные,16,FALSE)</f>
        <v>#N/A</v>
      </c>
      <c r="M208" s="104" t="e">
        <f t="shared" si="21"/>
        <v>#N/A</v>
      </c>
      <c r="N208" t="str">
        <f t="shared" si="22"/>
        <v>-</v>
      </c>
      <c r="O208" s="13" t="e">
        <f t="shared" si="23"/>
        <v>#N/A</v>
      </c>
    </row>
    <row r="209" spans="2:15" x14ac:dyDescent="0.25">
      <c r="B209" s="13">
        <f>IFERROR(IF(N(VLOOKUP(D209,Исходные_данные,17,FALSE))=0,1,VLOOKUP(D209,Исходные_данные,17,FALSE)),1)</f>
        <v>1</v>
      </c>
      <c r="C209" s="104" t="e">
        <f t="shared" si="18"/>
        <v>#N/A</v>
      </c>
      <c r="D209" s="104" t="e">
        <f t="shared" si="19"/>
        <v>#N/A</v>
      </c>
      <c r="E209" s="104"/>
      <c r="F209" s="35"/>
      <c r="G209" s="104" t="e">
        <f t="shared" si="20"/>
        <v>#N/A</v>
      </c>
      <c r="H209" s="104" t="e">
        <f t="array" ref="H209">_xlfn.IFS(E209="",(IF(F209="упр","",IF(F209=0,G209,IF(F209="1,2,3","L1,L2,L3","L"&amp;F209)))),E209="ИБП",(IF(F209="упр","",IF(F209=0,G209&amp;"""",IF(F209="1,2,3","L1',L2',L3'","L"&amp;F209&amp;"""")))),E209="ДГУ",(IF(F209="упр","",IF(F209=0,G209&amp;"'",IF(F209="1,2,3","L1',L2',L3'","L"&amp;F209&amp;"'")))))</f>
        <v>#N/A</v>
      </c>
      <c r="I209" s="35" t="e">
        <f>VLOOKUP(D209,Исходные_данные,5,FALSE)</f>
        <v>#N/A</v>
      </c>
      <c r="J209" s="104" t="str">
        <f>IFERROR(VLOOKUP(D209,Исходные_данные,37,FALSE),"")</f>
        <v/>
      </c>
      <c r="K209" s="104" t="e">
        <f>VLOOKUP(D209,Исходные_данные,47,FALSE)</f>
        <v>#N/A</v>
      </c>
      <c r="L209" s="104" t="e">
        <f>VLOOKUP(D209,Исходные_данные,16,FALSE)</f>
        <v>#N/A</v>
      </c>
      <c r="M209" s="104" t="e">
        <f t="shared" si="21"/>
        <v>#N/A</v>
      </c>
      <c r="N209" t="str">
        <f t="shared" si="22"/>
        <v>-</v>
      </c>
      <c r="O209" s="13" t="e">
        <f t="shared" si="23"/>
        <v>#N/A</v>
      </c>
    </row>
    <row r="210" spans="2:15" x14ac:dyDescent="0.25">
      <c r="B210" s="13">
        <f>IFERROR(IF(N(VLOOKUP(D210,Исходные_данные,17,FALSE))=0,1,VLOOKUP(D210,Исходные_данные,17,FALSE)),1)</f>
        <v>1</v>
      </c>
      <c r="C210" s="104" t="e">
        <f t="shared" si="18"/>
        <v>#N/A</v>
      </c>
      <c r="D210" s="104" t="e">
        <f t="shared" si="19"/>
        <v>#N/A</v>
      </c>
      <c r="E210" s="104"/>
      <c r="F210" s="35"/>
      <c r="G210" s="104" t="e">
        <f t="shared" si="20"/>
        <v>#N/A</v>
      </c>
      <c r="H210" s="104" t="e">
        <f t="array" ref="H210">_xlfn.IFS(E210="",(IF(F210="упр","",IF(F210=0,G210,IF(F210="1,2,3","L1,L2,L3","L"&amp;F210)))),E210="ИБП",(IF(F210="упр","",IF(F210=0,G210&amp;"""",IF(F210="1,2,3","L1',L2',L3'","L"&amp;F210&amp;"""")))),E210="ДГУ",(IF(F210="упр","",IF(F210=0,G210&amp;"'",IF(F210="1,2,3","L1',L2',L3'","L"&amp;F210&amp;"'")))))</f>
        <v>#N/A</v>
      </c>
      <c r="I210" s="35" t="e">
        <f>VLOOKUP(D210,Исходные_данные,5,FALSE)</f>
        <v>#N/A</v>
      </c>
      <c r="J210" s="104" t="str">
        <f>IFERROR(VLOOKUP(D210,Исходные_данные,37,FALSE),"")</f>
        <v/>
      </c>
      <c r="K210" s="104" t="e">
        <f>VLOOKUP(D210,Исходные_данные,47,FALSE)</f>
        <v>#N/A</v>
      </c>
      <c r="L210" s="104" t="e">
        <f>VLOOKUP(D210,Исходные_данные,16,FALSE)</f>
        <v>#N/A</v>
      </c>
      <c r="M210" s="104" t="e">
        <f t="shared" si="21"/>
        <v>#N/A</v>
      </c>
      <c r="N210" t="str">
        <f t="shared" si="22"/>
        <v>-</v>
      </c>
      <c r="O210" s="13" t="e">
        <f t="shared" si="23"/>
        <v>#N/A</v>
      </c>
    </row>
    <row r="211" spans="2:15" x14ac:dyDescent="0.25">
      <c r="B211" s="13">
        <f>IFERROR(IF(N(VLOOKUP(D211,Исходные_данные,17,FALSE))=0,1,VLOOKUP(D211,Исходные_данные,17,FALSE)),1)</f>
        <v>1</v>
      </c>
      <c r="C211" s="104" t="e">
        <f t="shared" si="18"/>
        <v>#N/A</v>
      </c>
      <c r="D211" s="104" t="e">
        <f t="shared" si="19"/>
        <v>#N/A</v>
      </c>
      <c r="E211" s="104"/>
      <c r="F211" s="35"/>
      <c r="G211" s="104" t="e">
        <f t="shared" si="20"/>
        <v>#N/A</v>
      </c>
      <c r="H211" s="104" t="e">
        <f t="array" ref="H211">_xlfn.IFS(E211="",(IF(F211="упр","",IF(F211=0,G211,IF(F211="1,2,3","L1,L2,L3","L"&amp;F211)))),E211="ИБП",(IF(F211="упр","",IF(F211=0,G211&amp;"""",IF(F211="1,2,3","L1',L2',L3'","L"&amp;F211&amp;"""")))),E211="ДГУ",(IF(F211="упр","",IF(F211=0,G211&amp;"'",IF(F211="1,2,3","L1',L2',L3'","L"&amp;F211&amp;"'")))))</f>
        <v>#N/A</v>
      </c>
      <c r="I211" s="35" t="e">
        <f>VLOOKUP(D211,Исходные_данные,5,FALSE)</f>
        <v>#N/A</v>
      </c>
      <c r="J211" s="104" t="str">
        <f>IFERROR(VLOOKUP(D211,Исходные_данные,37,FALSE),"")</f>
        <v/>
      </c>
      <c r="K211" s="104" t="e">
        <f>VLOOKUP(D211,Исходные_данные,47,FALSE)</f>
        <v>#N/A</v>
      </c>
      <c r="L211" s="104" t="e">
        <f>VLOOKUP(D211,Исходные_данные,16,FALSE)</f>
        <v>#N/A</v>
      </c>
      <c r="M211" s="104" t="e">
        <f t="shared" si="21"/>
        <v>#N/A</v>
      </c>
      <c r="N211" t="str">
        <f t="shared" si="22"/>
        <v>-</v>
      </c>
      <c r="O211" s="13" t="e">
        <f t="shared" si="23"/>
        <v>#N/A</v>
      </c>
    </row>
    <row r="212" spans="2:15" x14ac:dyDescent="0.25">
      <c r="B212" s="13">
        <f>IFERROR(IF(N(VLOOKUP(D212,Исходные_данные,17,FALSE))=0,1,VLOOKUP(D212,Исходные_данные,17,FALSE)),1)</f>
        <v>1</v>
      </c>
      <c r="C212" s="104" t="e">
        <f t="shared" si="18"/>
        <v>#N/A</v>
      </c>
      <c r="D212" s="104" t="e">
        <f t="shared" si="19"/>
        <v>#N/A</v>
      </c>
      <c r="E212" s="104"/>
      <c r="F212" s="35"/>
      <c r="G212" s="104" t="e">
        <f t="shared" si="20"/>
        <v>#N/A</v>
      </c>
      <c r="H212" s="104" t="e">
        <f t="array" ref="H212">_xlfn.IFS(E212="",(IF(F212="упр","",IF(F212=0,G212,IF(F212="1,2,3","L1,L2,L3","L"&amp;F212)))),E212="ИБП",(IF(F212="упр","",IF(F212=0,G212&amp;"""",IF(F212="1,2,3","L1',L2',L3'","L"&amp;F212&amp;"""")))),E212="ДГУ",(IF(F212="упр","",IF(F212=0,G212&amp;"'",IF(F212="1,2,3","L1',L2',L3'","L"&amp;F212&amp;"'")))))</f>
        <v>#N/A</v>
      </c>
      <c r="I212" s="35" t="e">
        <f>VLOOKUP(D212,Исходные_данные,5,FALSE)</f>
        <v>#N/A</v>
      </c>
      <c r="J212" s="104" t="str">
        <f>IFERROR(VLOOKUP(D212,Исходные_данные,37,FALSE),"")</f>
        <v/>
      </c>
      <c r="K212" s="104" t="e">
        <f>VLOOKUP(D212,Исходные_данные,47,FALSE)</f>
        <v>#N/A</v>
      </c>
      <c r="L212" s="104" t="e">
        <f>VLOOKUP(D212,Исходные_данные,16,FALSE)</f>
        <v>#N/A</v>
      </c>
      <c r="M212" s="104" t="e">
        <f t="shared" si="21"/>
        <v>#N/A</v>
      </c>
      <c r="N212" t="str">
        <f t="shared" si="22"/>
        <v>-</v>
      </c>
      <c r="O212" s="13" t="e">
        <f t="shared" si="23"/>
        <v>#N/A</v>
      </c>
    </row>
    <row r="213" spans="2:15" x14ac:dyDescent="0.25">
      <c r="B213" s="13">
        <f>IFERROR(IF(N(VLOOKUP(D213,Исходные_данные,17,FALSE))=0,1,VLOOKUP(D213,Исходные_данные,17,FALSE)),1)</f>
        <v>1</v>
      </c>
      <c r="C213" s="104" t="e">
        <f t="shared" si="18"/>
        <v>#N/A</v>
      </c>
      <c r="D213" s="104" t="e">
        <f t="shared" si="19"/>
        <v>#N/A</v>
      </c>
      <c r="E213" s="104"/>
      <c r="F213" s="35"/>
      <c r="G213" s="104" t="e">
        <f t="shared" si="20"/>
        <v>#N/A</v>
      </c>
      <c r="H213" s="104" t="e">
        <f t="array" ref="H213">_xlfn.IFS(E213="",(IF(F213="упр","",IF(F213=0,G213,IF(F213="1,2,3","L1,L2,L3","L"&amp;F213)))),E213="ИБП",(IF(F213="упр","",IF(F213=0,G213&amp;"""",IF(F213="1,2,3","L1',L2',L3'","L"&amp;F213&amp;"""")))),E213="ДГУ",(IF(F213="упр","",IF(F213=0,G213&amp;"'",IF(F213="1,2,3","L1',L2',L3'","L"&amp;F213&amp;"'")))))</f>
        <v>#N/A</v>
      </c>
      <c r="I213" s="35" t="e">
        <f>VLOOKUP(D213,Исходные_данные,5,FALSE)</f>
        <v>#N/A</v>
      </c>
      <c r="J213" s="104" t="str">
        <f>IFERROR(VLOOKUP(D213,Исходные_данные,37,FALSE),"")</f>
        <v/>
      </c>
      <c r="K213" s="104" t="e">
        <f>VLOOKUP(D213,Исходные_данные,47,FALSE)</f>
        <v>#N/A</v>
      </c>
      <c r="L213" s="104" t="e">
        <f>VLOOKUP(D213,Исходные_данные,16,FALSE)</f>
        <v>#N/A</v>
      </c>
      <c r="M213" s="104" t="e">
        <f t="shared" si="21"/>
        <v>#N/A</v>
      </c>
      <c r="N213" t="str">
        <f t="shared" si="22"/>
        <v>-</v>
      </c>
      <c r="O213" s="13" t="e">
        <f t="shared" si="23"/>
        <v>#N/A</v>
      </c>
    </row>
    <row r="214" spans="2:15" x14ac:dyDescent="0.25">
      <c r="B214" s="13">
        <f>IFERROR(IF(N(VLOOKUP(D214,Исходные_данные,17,FALSE))=0,1,VLOOKUP(D214,Исходные_данные,17,FALSE)),1)</f>
        <v>1</v>
      </c>
      <c r="C214" s="104" t="e">
        <f t="shared" si="18"/>
        <v>#N/A</v>
      </c>
      <c r="D214" s="104" t="e">
        <f t="shared" si="19"/>
        <v>#N/A</v>
      </c>
      <c r="E214" s="104"/>
      <c r="F214" s="35"/>
      <c r="G214" s="104" t="e">
        <f t="shared" si="20"/>
        <v>#N/A</v>
      </c>
      <c r="H214" s="104" t="e">
        <f t="array" ref="H214">_xlfn.IFS(E214="",(IF(F214="упр","",IF(F214=0,G214,IF(F214="1,2,3","L1,L2,L3","L"&amp;F214)))),E214="ИБП",(IF(F214="упр","",IF(F214=0,G214&amp;"""",IF(F214="1,2,3","L1',L2',L3'","L"&amp;F214&amp;"""")))),E214="ДГУ",(IF(F214="упр","",IF(F214=0,G214&amp;"'",IF(F214="1,2,3","L1',L2',L3'","L"&amp;F214&amp;"'")))))</f>
        <v>#N/A</v>
      </c>
      <c r="I214" s="35" t="e">
        <f>VLOOKUP(D214,Исходные_данные,5,FALSE)</f>
        <v>#N/A</v>
      </c>
      <c r="J214" s="104" t="str">
        <f>IFERROR(VLOOKUP(D214,Исходные_данные,37,FALSE),"")</f>
        <v/>
      </c>
      <c r="K214" s="104" t="e">
        <f>VLOOKUP(D214,Исходные_данные,47,FALSE)</f>
        <v>#N/A</v>
      </c>
      <c r="L214" s="104" t="e">
        <f>VLOOKUP(D214,Исходные_данные,16,FALSE)</f>
        <v>#N/A</v>
      </c>
      <c r="M214" s="104" t="e">
        <f t="shared" si="21"/>
        <v>#N/A</v>
      </c>
      <c r="N214" t="str">
        <f t="shared" si="22"/>
        <v>-</v>
      </c>
      <c r="O214" s="13" t="e">
        <f t="shared" si="23"/>
        <v>#N/A</v>
      </c>
    </row>
    <row r="215" spans="2:15" x14ac:dyDescent="0.25">
      <c r="B215" s="13">
        <f>IFERROR(IF(N(VLOOKUP(D215,Исходные_данные,17,FALSE))=0,1,VLOOKUP(D215,Исходные_данные,17,FALSE)),1)</f>
        <v>1</v>
      </c>
      <c r="C215" s="104" t="e">
        <f t="shared" si="18"/>
        <v>#N/A</v>
      </c>
      <c r="D215" s="104" t="e">
        <f t="shared" si="19"/>
        <v>#N/A</v>
      </c>
      <c r="E215" s="104"/>
      <c r="F215" s="35"/>
      <c r="G215" s="104" t="e">
        <f t="shared" si="20"/>
        <v>#N/A</v>
      </c>
      <c r="H215" s="104" t="e">
        <f t="array" ref="H215">_xlfn.IFS(E215="",(IF(F215="упр","",IF(F215=0,G215,IF(F215="1,2,3","L1,L2,L3","L"&amp;F215)))),E215="ИБП",(IF(F215="упр","",IF(F215=0,G215&amp;"""",IF(F215="1,2,3","L1',L2',L3'","L"&amp;F215&amp;"""")))),E215="ДГУ",(IF(F215="упр","",IF(F215=0,G215&amp;"'",IF(F215="1,2,3","L1',L2',L3'","L"&amp;F215&amp;"'")))))</f>
        <v>#N/A</v>
      </c>
      <c r="I215" s="35" t="e">
        <f>VLOOKUP(D215,Исходные_данные,5,FALSE)</f>
        <v>#N/A</v>
      </c>
      <c r="J215" s="104" t="str">
        <f>IFERROR(VLOOKUP(D215,Исходные_данные,37,FALSE),"")</f>
        <v/>
      </c>
      <c r="K215" s="104" t="e">
        <f>VLOOKUP(D215,Исходные_данные,47,FALSE)</f>
        <v>#N/A</v>
      </c>
      <c r="L215" s="104" t="e">
        <f>VLOOKUP(D215,Исходные_данные,16,FALSE)</f>
        <v>#N/A</v>
      </c>
      <c r="M215" s="104" t="e">
        <f t="shared" si="21"/>
        <v>#N/A</v>
      </c>
      <c r="N215" t="str">
        <f t="shared" si="22"/>
        <v>-</v>
      </c>
      <c r="O215" s="13" t="e">
        <f t="shared" si="23"/>
        <v>#N/A</v>
      </c>
    </row>
    <row r="216" spans="2:15" x14ac:dyDescent="0.25">
      <c r="B216" s="13">
        <f>IFERROR(IF(N(VLOOKUP(D216,Исходные_данные,17,FALSE))=0,1,VLOOKUP(D216,Исходные_данные,17,FALSE)),1)</f>
        <v>1</v>
      </c>
      <c r="C216" s="104" t="e">
        <f t="shared" si="18"/>
        <v>#N/A</v>
      </c>
      <c r="D216" s="104" t="e">
        <f t="shared" si="19"/>
        <v>#N/A</v>
      </c>
      <c r="E216" s="104"/>
      <c r="F216" s="35"/>
      <c r="G216" s="104" t="e">
        <f t="shared" si="20"/>
        <v>#N/A</v>
      </c>
      <c r="H216" s="104" t="e">
        <f t="array" ref="H216">_xlfn.IFS(E216="",(IF(F216="упр","",IF(F216=0,G216,IF(F216="1,2,3","L1,L2,L3","L"&amp;F216)))),E216="ИБП",(IF(F216="упр","",IF(F216=0,G216&amp;"""",IF(F216="1,2,3","L1',L2',L3'","L"&amp;F216&amp;"""")))),E216="ДГУ",(IF(F216="упр","",IF(F216=0,G216&amp;"'",IF(F216="1,2,3","L1',L2',L3'","L"&amp;F216&amp;"'")))))</f>
        <v>#N/A</v>
      </c>
      <c r="I216" s="35" t="e">
        <f>VLOOKUP(D216,Исходные_данные,5,FALSE)</f>
        <v>#N/A</v>
      </c>
      <c r="J216" s="104" t="str">
        <f>IFERROR(VLOOKUP(D216,Исходные_данные,37,FALSE),"")</f>
        <v/>
      </c>
      <c r="K216" s="104" t="e">
        <f>VLOOKUP(D216,Исходные_данные,47,FALSE)</f>
        <v>#N/A</v>
      </c>
      <c r="L216" s="104" t="e">
        <f>VLOOKUP(D216,Исходные_данные,16,FALSE)</f>
        <v>#N/A</v>
      </c>
      <c r="M216" s="104" t="e">
        <f t="shared" si="21"/>
        <v>#N/A</v>
      </c>
      <c r="N216" t="str">
        <f t="shared" si="22"/>
        <v>-</v>
      </c>
      <c r="O216" s="13" t="e">
        <f t="shared" si="23"/>
        <v>#N/A</v>
      </c>
    </row>
    <row r="217" spans="2:15" x14ac:dyDescent="0.25">
      <c r="B217" s="13">
        <f>IFERROR(IF(N(VLOOKUP(D217,Исходные_данные,17,FALSE))=0,1,VLOOKUP(D217,Исходные_данные,17,FALSE)),1)</f>
        <v>1</v>
      </c>
      <c r="C217" s="104" t="e">
        <f t="shared" si="18"/>
        <v>#N/A</v>
      </c>
      <c r="D217" s="104" t="e">
        <f t="shared" si="19"/>
        <v>#N/A</v>
      </c>
      <c r="E217" s="104"/>
      <c r="F217" s="35"/>
      <c r="G217" s="104" t="e">
        <f t="shared" si="20"/>
        <v>#N/A</v>
      </c>
      <c r="H217" s="104" t="e">
        <f t="array" ref="H217">_xlfn.IFS(E217="",(IF(F217="упр","",IF(F217=0,G217,IF(F217="1,2,3","L1,L2,L3","L"&amp;F217)))),E217="ИБП",(IF(F217="упр","",IF(F217=0,G217&amp;"""",IF(F217="1,2,3","L1',L2',L3'","L"&amp;F217&amp;"""")))),E217="ДГУ",(IF(F217="упр","",IF(F217=0,G217&amp;"'",IF(F217="1,2,3","L1',L2',L3'","L"&amp;F217&amp;"'")))))</f>
        <v>#N/A</v>
      </c>
      <c r="I217" s="35" t="e">
        <f>VLOOKUP(D217,Исходные_данные,5,FALSE)</f>
        <v>#N/A</v>
      </c>
      <c r="J217" s="104" t="str">
        <f>IFERROR(VLOOKUP(D217,Исходные_данные,37,FALSE),"")</f>
        <v/>
      </c>
      <c r="K217" s="104" t="e">
        <f>VLOOKUP(D217,Исходные_данные,47,FALSE)</f>
        <v>#N/A</v>
      </c>
      <c r="L217" s="104" t="e">
        <f>VLOOKUP(D217,Исходные_данные,16,FALSE)</f>
        <v>#N/A</v>
      </c>
      <c r="M217" s="104" t="e">
        <f t="shared" si="21"/>
        <v>#N/A</v>
      </c>
      <c r="N217" t="str">
        <f t="shared" si="22"/>
        <v>-</v>
      </c>
      <c r="O217" s="13" t="e">
        <f t="shared" si="23"/>
        <v>#N/A</v>
      </c>
    </row>
    <row r="218" spans="2:15" x14ac:dyDescent="0.25">
      <c r="B218" s="13">
        <f>IFERROR(IF(N(VLOOKUP(D218,Исходные_данные,17,FALSE))=0,1,VLOOKUP(D218,Исходные_данные,17,FALSE)),1)</f>
        <v>1</v>
      </c>
      <c r="C218" s="104" t="e">
        <f t="shared" si="18"/>
        <v>#N/A</v>
      </c>
      <c r="D218" s="104" t="e">
        <f t="shared" si="19"/>
        <v>#N/A</v>
      </c>
      <c r="E218" s="104"/>
      <c r="F218" s="35"/>
      <c r="G218" s="104" t="e">
        <f t="shared" si="20"/>
        <v>#N/A</v>
      </c>
      <c r="H218" s="104" t="e">
        <f t="array" ref="H218">_xlfn.IFS(E218="",(IF(F218="упр","",IF(F218=0,G218,IF(F218="1,2,3","L1,L2,L3","L"&amp;F218)))),E218="ИБП",(IF(F218="упр","",IF(F218=0,G218&amp;"""",IF(F218="1,2,3","L1',L2',L3'","L"&amp;F218&amp;"""")))),E218="ДГУ",(IF(F218="упр","",IF(F218=0,G218&amp;"'",IF(F218="1,2,3","L1',L2',L3'","L"&amp;F218&amp;"'")))))</f>
        <v>#N/A</v>
      </c>
      <c r="I218" s="35" t="e">
        <f>VLOOKUP(D218,Исходные_данные,5,FALSE)</f>
        <v>#N/A</v>
      </c>
      <c r="J218" s="104" t="str">
        <f>IFERROR(VLOOKUP(D218,Исходные_данные,37,FALSE),"")</f>
        <v/>
      </c>
      <c r="K218" s="104" t="e">
        <f>VLOOKUP(D218,Исходные_данные,47,FALSE)</f>
        <v>#N/A</v>
      </c>
      <c r="L218" s="104" t="e">
        <f>VLOOKUP(D218,Исходные_данные,16,FALSE)</f>
        <v>#N/A</v>
      </c>
      <c r="M218" s="104" t="e">
        <f t="shared" si="21"/>
        <v>#N/A</v>
      </c>
      <c r="N218" t="str">
        <f t="shared" si="22"/>
        <v>-</v>
      </c>
      <c r="O218" s="13" t="e">
        <f t="shared" si="23"/>
        <v>#N/A</v>
      </c>
    </row>
    <row r="219" spans="2:15" x14ac:dyDescent="0.25">
      <c r="B219" s="13">
        <f>IFERROR(IF(N(VLOOKUP(D219,Исходные_данные,17,FALSE))=0,1,VLOOKUP(D219,Исходные_данные,17,FALSE)),1)</f>
        <v>1</v>
      </c>
      <c r="C219" s="104" t="e">
        <f t="shared" si="18"/>
        <v>#N/A</v>
      </c>
      <c r="D219" s="104" t="e">
        <f t="shared" si="19"/>
        <v>#N/A</v>
      </c>
      <c r="E219" s="104"/>
      <c r="F219" s="35"/>
      <c r="G219" s="104" t="e">
        <f t="shared" si="20"/>
        <v>#N/A</v>
      </c>
      <c r="H219" s="104" t="e">
        <f t="array" ref="H219">_xlfn.IFS(E219="",(IF(F219="упр","",IF(F219=0,G219,IF(F219="1,2,3","L1,L2,L3","L"&amp;F219)))),E219="ИБП",(IF(F219="упр","",IF(F219=0,G219&amp;"""",IF(F219="1,2,3","L1',L2',L3'","L"&amp;F219&amp;"""")))),E219="ДГУ",(IF(F219="упр","",IF(F219=0,G219&amp;"'",IF(F219="1,2,3","L1',L2',L3'","L"&amp;F219&amp;"'")))))</f>
        <v>#N/A</v>
      </c>
      <c r="I219" s="35" t="e">
        <f>VLOOKUP(D219,Исходные_данные,5,FALSE)</f>
        <v>#N/A</v>
      </c>
      <c r="J219" s="104" t="str">
        <f>IFERROR(VLOOKUP(D219,Исходные_данные,37,FALSE),"")</f>
        <v/>
      </c>
      <c r="K219" s="104" t="e">
        <f>VLOOKUP(D219,Исходные_данные,47,FALSE)</f>
        <v>#N/A</v>
      </c>
      <c r="L219" s="104" t="e">
        <f>VLOOKUP(D219,Исходные_данные,16,FALSE)</f>
        <v>#N/A</v>
      </c>
      <c r="M219" s="104" t="e">
        <f t="shared" si="21"/>
        <v>#N/A</v>
      </c>
      <c r="N219" t="str">
        <f t="shared" si="22"/>
        <v>-</v>
      </c>
      <c r="O219" s="13" t="e">
        <f t="shared" si="23"/>
        <v>#N/A</v>
      </c>
    </row>
    <row r="220" spans="2:15" x14ac:dyDescent="0.25">
      <c r="B220" s="13">
        <f>IFERROR(IF(N(VLOOKUP(D220,Исходные_данные,17,FALSE))=0,1,VLOOKUP(D220,Исходные_данные,17,FALSE)),1)</f>
        <v>1</v>
      </c>
      <c r="C220" s="104" t="e">
        <f t="shared" si="18"/>
        <v>#N/A</v>
      </c>
      <c r="D220" s="104" t="e">
        <f t="shared" si="19"/>
        <v>#N/A</v>
      </c>
      <c r="E220" s="104"/>
      <c r="F220" s="35"/>
      <c r="G220" s="104" t="e">
        <f t="shared" si="20"/>
        <v>#N/A</v>
      </c>
      <c r="H220" s="104" t="e">
        <f t="array" ref="H220">_xlfn.IFS(E220="",(IF(F220="упр","",IF(F220=0,G220,IF(F220="1,2,3","L1,L2,L3","L"&amp;F220)))),E220="ИБП",(IF(F220="упр","",IF(F220=0,G220&amp;"""",IF(F220="1,2,3","L1',L2',L3'","L"&amp;F220&amp;"""")))),E220="ДГУ",(IF(F220="упр","",IF(F220=0,G220&amp;"'",IF(F220="1,2,3","L1',L2',L3'","L"&amp;F220&amp;"'")))))</f>
        <v>#N/A</v>
      </c>
      <c r="I220" s="35" t="e">
        <f>VLOOKUP(D220,Исходные_данные,5,FALSE)</f>
        <v>#N/A</v>
      </c>
      <c r="J220" s="104" t="str">
        <f>IFERROR(VLOOKUP(D220,Исходные_данные,37,FALSE),"")</f>
        <v/>
      </c>
      <c r="K220" s="104" t="e">
        <f>VLOOKUP(D220,Исходные_данные,47,FALSE)</f>
        <v>#N/A</v>
      </c>
      <c r="L220" s="104" t="e">
        <f>VLOOKUP(D220,Исходные_данные,16,FALSE)</f>
        <v>#N/A</v>
      </c>
      <c r="M220" s="104" t="e">
        <f t="shared" si="21"/>
        <v>#N/A</v>
      </c>
      <c r="N220" t="str">
        <f t="shared" si="22"/>
        <v>-</v>
      </c>
      <c r="O220" s="13" t="e">
        <f t="shared" si="23"/>
        <v>#N/A</v>
      </c>
    </row>
    <row r="221" spans="2:15" x14ac:dyDescent="0.25">
      <c r="B221" s="13">
        <f>IFERROR(IF(N(VLOOKUP(D221,Исходные_данные,17,FALSE))=0,1,VLOOKUP(D221,Исходные_данные,17,FALSE)),1)</f>
        <v>1</v>
      </c>
      <c r="C221" s="104" t="e">
        <f t="shared" si="18"/>
        <v>#N/A</v>
      </c>
      <c r="D221" s="104" t="e">
        <f t="shared" si="19"/>
        <v>#N/A</v>
      </c>
      <c r="E221" s="104"/>
      <c r="F221" s="35"/>
      <c r="G221" s="104" t="e">
        <f t="shared" si="20"/>
        <v>#N/A</v>
      </c>
      <c r="H221" s="104" t="e">
        <f t="array" ref="H221">_xlfn.IFS(E221="",(IF(F221="упр","",IF(F221=0,G221,IF(F221="1,2,3","L1,L2,L3","L"&amp;F221)))),E221="ИБП",(IF(F221="упр","",IF(F221=0,G221&amp;"""",IF(F221="1,2,3","L1',L2',L3'","L"&amp;F221&amp;"""")))),E221="ДГУ",(IF(F221="упр","",IF(F221=0,G221&amp;"'",IF(F221="1,2,3","L1',L2',L3'","L"&amp;F221&amp;"'")))))</f>
        <v>#N/A</v>
      </c>
      <c r="I221" s="35" t="e">
        <f>VLOOKUP(D221,Исходные_данные,5,FALSE)</f>
        <v>#N/A</v>
      </c>
      <c r="J221" s="104" t="str">
        <f>IFERROR(VLOOKUP(D221,Исходные_данные,37,FALSE),"")</f>
        <v/>
      </c>
      <c r="K221" s="104" t="e">
        <f>VLOOKUP(D221,Исходные_данные,47,FALSE)</f>
        <v>#N/A</v>
      </c>
      <c r="L221" s="104" t="e">
        <f>VLOOKUP(D221,Исходные_данные,16,FALSE)</f>
        <v>#N/A</v>
      </c>
      <c r="M221" s="104" t="e">
        <f t="shared" si="21"/>
        <v>#N/A</v>
      </c>
      <c r="N221" t="str">
        <f t="shared" si="22"/>
        <v>-</v>
      </c>
      <c r="O221" s="13" t="e">
        <f t="shared" si="23"/>
        <v>#N/A</v>
      </c>
    </row>
    <row r="222" spans="2:15" x14ac:dyDescent="0.25">
      <c r="B222" s="13">
        <f>IFERROR(IF(N(VLOOKUP(D222,Исходные_данные,17,FALSE))=0,1,VLOOKUP(D222,Исходные_данные,17,FALSE)),1)</f>
        <v>1</v>
      </c>
      <c r="C222" s="104" t="e">
        <f t="shared" si="18"/>
        <v>#N/A</v>
      </c>
      <c r="D222" s="104" t="e">
        <f t="shared" si="19"/>
        <v>#N/A</v>
      </c>
      <c r="E222" s="104"/>
      <c r="F222" s="35"/>
      <c r="G222" s="104" t="e">
        <f t="shared" si="20"/>
        <v>#N/A</v>
      </c>
      <c r="H222" s="104" t="e">
        <f t="array" ref="H222">_xlfn.IFS(E222="",(IF(F222="упр","",IF(F222=0,G222,IF(F222="1,2,3","L1,L2,L3","L"&amp;F222)))),E222="ИБП",(IF(F222="упр","",IF(F222=0,G222&amp;"""",IF(F222="1,2,3","L1',L2',L3'","L"&amp;F222&amp;"""")))),E222="ДГУ",(IF(F222="упр","",IF(F222=0,G222&amp;"'",IF(F222="1,2,3","L1',L2',L3'","L"&amp;F222&amp;"'")))))</f>
        <v>#N/A</v>
      </c>
      <c r="I222" s="35" t="e">
        <f>VLOOKUP(D222,Исходные_данные,5,FALSE)</f>
        <v>#N/A</v>
      </c>
      <c r="J222" s="104" t="str">
        <f>IFERROR(VLOOKUP(D222,Исходные_данные,37,FALSE),"")</f>
        <v/>
      </c>
      <c r="K222" s="104" t="e">
        <f>VLOOKUP(D222,Исходные_данные,47,FALSE)</f>
        <v>#N/A</v>
      </c>
      <c r="L222" s="104" t="e">
        <f>VLOOKUP(D222,Исходные_данные,16,FALSE)</f>
        <v>#N/A</v>
      </c>
      <c r="M222" s="104" t="e">
        <f t="shared" si="21"/>
        <v>#N/A</v>
      </c>
      <c r="N222" t="str">
        <f t="shared" si="22"/>
        <v>-</v>
      </c>
      <c r="O222" s="13" t="e">
        <f t="shared" si="23"/>
        <v>#N/A</v>
      </c>
    </row>
    <row r="223" spans="2:15" x14ac:dyDescent="0.25">
      <c r="B223" s="13">
        <f>IFERROR(IF(N(VLOOKUP(D223,Исходные_данные,17,FALSE))=0,1,VLOOKUP(D223,Исходные_данные,17,FALSE)),1)</f>
        <v>1</v>
      </c>
      <c r="C223" s="104" t="e">
        <f t="shared" si="18"/>
        <v>#N/A</v>
      </c>
      <c r="D223" s="104" t="e">
        <f t="shared" si="19"/>
        <v>#N/A</v>
      </c>
      <c r="E223" s="104"/>
      <c r="F223" s="35"/>
      <c r="G223" s="104" t="e">
        <f t="shared" si="20"/>
        <v>#N/A</v>
      </c>
      <c r="H223" s="104" t="e">
        <f t="array" ref="H223">_xlfn.IFS(E223="",(IF(F223="упр","",IF(F223=0,G223,IF(F223="1,2,3","L1,L2,L3","L"&amp;F223)))),E223="ИБП",(IF(F223="упр","",IF(F223=0,G223&amp;"""",IF(F223="1,2,3","L1',L2',L3'","L"&amp;F223&amp;"""")))),E223="ДГУ",(IF(F223="упр","",IF(F223=0,G223&amp;"'",IF(F223="1,2,3","L1',L2',L3'","L"&amp;F223&amp;"'")))))</f>
        <v>#N/A</v>
      </c>
      <c r="I223" s="35" t="e">
        <f>VLOOKUP(D223,Исходные_данные,5,FALSE)</f>
        <v>#N/A</v>
      </c>
      <c r="J223" s="104" t="str">
        <f>IFERROR(VLOOKUP(D223,Исходные_данные,37,FALSE),"")</f>
        <v/>
      </c>
      <c r="K223" s="104" t="e">
        <f>VLOOKUP(D223,Исходные_данные,47,FALSE)</f>
        <v>#N/A</v>
      </c>
      <c r="L223" s="104" t="e">
        <f>VLOOKUP(D223,Исходные_данные,16,FALSE)</f>
        <v>#N/A</v>
      </c>
      <c r="M223" s="104" t="e">
        <f t="shared" si="21"/>
        <v>#N/A</v>
      </c>
      <c r="N223" t="str">
        <f t="shared" si="22"/>
        <v>-</v>
      </c>
      <c r="O223" s="13" t="e">
        <f t="shared" si="23"/>
        <v>#N/A</v>
      </c>
    </row>
    <row r="224" spans="2:15" x14ac:dyDescent="0.25">
      <c r="B224" s="13">
        <f>IFERROR(IF(N(VLOOKUP(D224,Исходные_данные,17,FALSE))=0,1,VLOOKUP(D224,Исходные_данные,17,FALSE)),1)</f>
        <v>1</v>
      </c>
      <c r="C224" s="104" t="e">
        <f t="shared" si="18"/>
        <v>#N/A</v>
      </c>
      <c r="D224" s="104" t="e">
        <f t="shared" si="19"/>
        <v>#N/A</v>
      </c>
      <c r="E224" s="104"/>
      <c r="F224" s="35"/>
      <c r="G224" s="104" t="e">
        <f t="shared" si="20"/>
        <v>#N/A</v>
      </c>
      <c r="H224" s="104" t="e">
        <f t="array" ref="H224">_xlfn.IFS(E224="",(IF(F224="упр","",IF(F224=0,G224,IF(F224="1,2,3","L1,L2,L3","L"&amp;F224)))),E224="ИБП",(IF(F224="упр","",IF(F224=0,G224&amp;"""",IF(F224="1,2,3","L1',L2',L3'","L"&amp;F224&amp;"""")))),E224="ДГУ",(IF(F224="упр","",IF(F224=0,G224&amp;"'",IF(F224="1,2,3","L1',L2',L3'","L"&amp;F224&amp;"'")))))</f>
        <v>#N/A</v>
      </c>
      <c r="I224" s="35" t="e">
        <f>VLOOKUP(D224,Исходные_данные,5,FALSE)</f>
        <v>#N/A</v>
      </c>
      <c r="J224" s="104" t="str">
        <f>IFERROR(VLOOKUP(D224,Исходные_данные,37,FALSE),"")</f>
        <v/>
      </c>
      <c r="K224" s="104" t="e">
        <f>VLOOKUP(D224,Исходные_данные,47,FALSE)</f>
        <v>#N/A</v>
      </c>
      <c r="L224" s="104" t="e">
        <f>VLOOKUP(D224,Исходные_данные,16,FALSE)</f>
        <v>#N/A</v>
      </c>
      <c r="M224" s="104" t="e">
        <f t="shared" si="21"/>
        <v>#N/A</v>
      </c>
      <c r="N224" t="str">
        <f t="shared" si="22"/>
        <v>-</v>
      </c>
      <c r="O224" s="13" t="e">
        <f t="shared" si="23"/>
        <v>#N/A</v>
      </c>
    </row>
    <row r="225" spans="2:15" x14ac:dyDescent="0.25">
      <c r="B225" s="13">
        <f>IFERROR(IF(N(VLOOKUP(D225,Исходные_данные,17,FALSE))=0,1,VLOOKUP(D225,Исходные_данные,17,FALSE)),1)</f>
        <v>1</v>
      </c>
      <c r="C225" s="104" t="e">
        <f t="shared" si="18"/>
        <v>#N/A</v>
      </c>
      <c r="D225" s="104" t="e">
        <f t="shared" si="19"/>
        <v>#N/A</v>
      </c>
      <c r="E225" s="104"/>
      <c r="F225" s="35"/>
      <c r="G225" s="104" t="e">
        <f t="shared" si="20"/>
        <v>#N/A</v>
      </c>
      <c r="H225" s="104" t="e">
        <f t="array" ref="H225">_xlfn.IFS(E225="",(IF(F225="упр","",IF(F225=0,G225,IF(F225="1,2,3","L1,L2,L3","L"&amp;F225)))),E225="ИБП",(IF(F225="упр","",IF(F225=0,G225&amp;"""",IF(F225="1,2,3","L1',L2',L3'","L"&amp;F225&amp;"""")))),E225="ДГУ",(IF(F225="упр","",IF(F225=0,G225&amp;"'",IF(F225="1,2,3","L1',L2',L3'","L"&amp;F225&amp;"'")))))</f>
        <v>#N/A</v>
      </c>
      <c r="I225" s="35" t="e">
        <f>VLOOKUP(D225,Исходные_данные,5,FALSE)</f>
        <v>#N/A</v>
      </c>
      <c r="J225" s="104" t="str">
        <f>IFERROR(VLOOKUP(D225,Исходные_данные,37,FALSE),"")</f>
        <v/>
      </c>
      <c r="K225" s="104" t="e">
        <f>VLOOKUP(D225,Исходные_данные,47,FALSE)</f>
        <v>#N/A</v>
      </c>
      <c r="L225" s="104" t="e">
        <f>VLOOKUP(D225,Исходные_данные,16,FALSE)</f>
        <v>#N/A</v>
      </c>
      <c r="M225" s="104" t="e">
        <f t="shared" si="21"/>
        <v>#N/A</v>
      </c>
      <c r="N225" t="str">
        <f t="shared" si="22"/>
        <v>-</v>
      </c>
      <c r="O225" s="13" t="e">
        <f t="shared" si="23"/>
        <v>#N/A</v>
      </c>
    </row>
    <row r="226" spans="2:15" x14ac:dyDescent="0.25">
      <c r="B226" s="13">
        <f>IFERROR(IF(N(VLOOKUP(D226,Исходные_данные,17,FALSE))=0,1,VLOOKUP(D226,Исходные_данные,17,FALSE)),1)</f>
        <v>1</v>
      </c>
      <c r="C226" s="104" t="e">
        <f t="shared" si="18"/>
        <v>#N/A</v>
      </c>
      <c r="D226" s="104" t="e">
        <f t="shared" si="19"/>
        <v>#N/A</v>
      </c>
      <c r="E226" s="104"/>
      <c r="F226" s="35"/>
      <c r="G226" s="104" t="e">
        <f t="shared" si="20"/>
        <v>#N/A</v>
      </c>
      <c r="H226" s="104" t="e">
        <f t="array" ref="H226">_xlfn.IFS(E226="",(IF(F226="упр","",IF(F226=0,G226,IF(F226="1,2,3","L1,L2,L3","L"&amp;F226)))),E226="ИБП",(IF(F226="упр","",IF(F226=0,G226&amp;"""",IF(F226="1,2,3","L1',L2',L3'","L"&amp;F226&amp;"""")))),E226="ДГУ",(IF(F226="упр","",IF(F226=0,G226&amp;"'",IF(F226="1,2,3","L1',L2',L3'","L"&amp;F226&amp;"'")))))</f>
        <v>#N/A</v>
      </c>
      <c r="I226" s="35" t="e">
        <f>VLOOKUP(D226,Исходные_данные,5,FALSE)</f>
        <v>#N/A</v>
      </c>
      <c r="J226" s="104" t="str">
        <f>IFERROR(VLOOKUP(D226,Исходные_данные,37,FALSE),"")</f>
        <v/>
      </c>
      <c r="K226" s="104" t="e">
        <f>VLOOKUP(D226,Исходные_данные,47,FALSE)</f>
        <v>#N/A</v>
      </c>
      <c r="L226" s="104" t="e">
        <f>VLOOKUP(D226,Исходные_данные,16,FALSE)</f>
        <v>#N/A</v>
      </c>
      <c r="M226" s="104" t="e">
        <f t="shared" si="21"/>
        <v>#N/A</v>
      </c>
      <c r="N226" t="str">
        <f t="shared" si="22"/>
        <v>-</v>
      </c>
      <c r="O226" s="13" t="e">
        <f t="shared" si="23"/>
        <v>#N/A</v>
      </c>
    </row>
    <row r="227" spans="2:15" x14ac:dyDescent="0.25">
      <c r="B227" s="13">
        <f>IFERROR(IF(N(VLOOKUP(D227,Исходные_данные,17,FALSE))=0,1,VLOOKUP(D227,Исходные_данные,17,FALSE)),1)</f>
        <v>1</v>
      </c>
      <c r="C227" s="104" t="e">
        <f t="shared" si="18"/>
        <v>#N/A</v>
      </c>
      <c r="D227" s="104" t="e">
        <f t="shared" si="19"/>
        <v>#N/A</v>
      </c>
      <c r="E227" s="104"/>
      <c r="F227" s="35"/>
      <c r="G227" s="104" t="e">
        <f t="shared" si="20"/>
        <v>#N/A</v>
      </c>
      <c r="H227" s="104" t="e">
        <f t="array" ref="H227">_xlfn.IFS(E227="",(IF(F227="упр","",IF(F227=0,G227,IF(F227="1,2,3","L1,L2,L3","L"&amp;F227)))),E227="ИБП",(IF(F227="упр","",IF(F227=0,G227&amp;"""",IF(F227="1,2,3","L1',L2',L3'","L"&amp;F227&amp;"""")))),E227="ДГУ",(IF(F227="упр","",IF(F227=0,G227&amp;"'",IF(F227="1,2,3","L1',L2',L3'","L"&amp;F227&amp;"'")))))</f>
        <v>#N/A</v>
      </c>
      <c r="I227" s="35" t="e">
        <f>VLOOKUP(D227,Исходные_данные,5,FALSE)</f>
        <v>#N/A</v>
      </c>
      <c r="J227" s="104" t="str">
        <f>IFERROR(VLOOKUP(D227,Исходные_данные,37,FALSE),"")</f>
        <v/>
      </c>
      <c r="K227" s="104" t="e">
        <f>VLOOKUP(D227,Исходные_данные,47,FALSE)</f>
        <v>#N/A</v>
      </c>
      <c r="L227" s="104" t="e">
        <f>VLOOKUP(D227,Исходные_данные,16,FALSE)</f>
        <v>#N/A</v>
      </c>
      <c r="M227" s="104" t="e">
        <f t="shared" si="21"/>
        <v>#N/A</v>
      </c>
      <c r="N227" t="str">
        <f t="shared" si="22"/>
        <v>-</v>
      </c>
      <c r="O227" s="13" t="e">
        <f t="shared" si="23"/>
        <v>#N/A</v>
      </c>
    </row>
    <row r="228" spans="2:15" x14ac:dyDescent="0.25">
      <c r="B228" s="13">
        <f>IFERROR(IF(N(VLOOKUP(D228,Исходные_данные,17,FALSE))=0,1,VLOOKUP(D228,Исходные_данные,17,FALSE)),1)</f>
        <v>1</v>
      </c>
      <c r="C228" s="104" t="e">
        <f t="shared" si="18"/>
        <v>#N/A</v>
      </c>
      <c r="D228" s="104" t="e">
        <f t="shared" si="19"/>
        <v>#N/A</v>
      </c>
      <c r="E228" s="104"/>
      <c r="F228" s="35"/>
      <c r="G228" s="104" t="e">
        <f t="shared" si="20"/>
        <v>#N/A</v>
      </c>
      <c r="H228" s="104" t="e">
        <f t="array" ref="H228">_xlfn.IFS(E228="",(IF(F228="упр","",IF(F228=0,G228,IF(F228="1,2,3","L1,L2,L3","L"&amp;F228)))),E228="ИБП",(IF(F228="упр","",IF(F228=0,G228&amp;"""",IF(F228="1,2,3","L1',L2',L3'","L"&amp;F228&amp;"""")))),E228="ДГУ",(IF(F228="упр","",IF(F228=0,G228&amp;"'",IF(F228="1,2,3","L1',L2',L3'","L"&amp;F228&amp;"'")))))</f>
        <v>#N/A</v>
      </c>
      <c r="I228" s="35" t="e">
        <f>VLOOKUP(D228,Исходные_данные,5,FALSE)</f>
        <v>#N/A</v>
      </c>
      <c r="J228" s="104" t="str">
        <f>IFERROR(VLOOKUP(D228,Исходные_данные,37,FALSE),"")</f>
        <v/>
      </c>
      <c r="K228" s="104" t="e">
        <f>VLOOKUP(D228,Исходные_данные,47,FALSE)</f>
        <v>#N/A</v>
      </c>
      <c r="L228" s="104" t="e">
        <f>VLOOKUP(D228,Исходные_данные,16,FALSE)</f>
        <v>#N/A</v>
      </c>
      <c r="M228" s="104" t="e">
        <f t="shared" si="21"/>
        <v>#N/A</v>
      </c>
      <c r="N228" t="str">
        <f t="shared" si="22"/>
        <v>-</v>
      </c>
      <c r="O228" s="13" t="e">
        <f t="shared" si="23"/>
        <v>#N/A</v>
      </c>
    </row>
    <row r="229" spans="2:15" x14ac:dyDescent="0.25">
      <c r="B229" s="13">
        <f>IFERROR(IF(N(VLOOKUP(D229,Исходные_данные,17,FALSE))=0,1,VLOOKUP(D229,Исходные_данные,17,FALSE)),1)</f>
        <v>1</v>
      </c>
      <c r="C229" s="104" t="e">
        <f t="shared" si="18"/>
        <v>#N/A</v>
      </c>
      <c r="D229" s="104" t="e">
        <f t="shared" si="19"/>
        <v>#N/A</v>
      </c>
      <c r="E229" s="104"/>
      <c r="F229" s="35"/>
      <c r="G229" s="104" t="e">
        <f t="shared" si="20"/>
        <v>#N/A</v>
      </c>
      <c r="H229" s="104" t="e">
        <f t="array" ref="H229">_xlfn.IFS(E229="",(IF(F229="упр","",IF(F229=0,G229,IF(F229="1,2,3","L1,L2,L3","L"&amp;F229)))),E229="ИБП",(IF(F229="упр","",IF(F229=0,G229&amp;"""",IF(F229="1,2,3","L1',L2',L3'","L"&amp;F229&amp;"""")))),E229="ДГУ",(IF(F229="упр","",IF(F229=0,G229&amp;"'",IF(F229="1,2,3","L1',L2',L3'","L"&amp;F229&amp;"'")))))</f>
        <v>#N/A</v>
      </c>
      <c r="I229" s="35" t="e">
        <f>VLOOKUP(D229,Исходные_данные,5,FALSE)</f>
        <v>#N/A</v>
      </c>
      <c r="J229" s="104" t="str">
        <f>IFERROR(VLOOKUP(D229,Исходные_данные,37,FALSE),"")</f>
        <v/>
      </c>
      <c r="K229" s="104" t="e">
        <f>VLOOKUP(D229,Исходные_данные,47,FALSE)</f>
        <v>#N/A</v>
      </c>
      <c r="L229" s="104" t="e">
        <f>VLOOKUP(D229,Исходные_данные,16,FALSE)</f>
        <v>#N/A</v>
      </c>
      <c r="M229" s="104" t="e">
        <f t="shared" si="21"/>
        <v>#N/A</v>
      </c>
      <c r="N229" t="str">
        <f t="shared" si="22"/>
        <v>-</v>
      </c>
      <c r="O229" s="13" t="e">
        <f t="shared" si="23"/>
        <v>#N/A</v>
      </c>
    </row>
    <row r="230" spans="2:15" x14ac:dyDescent="0.25">
      <c r="B230" s="13">
        <f>IFERROR(IF(N(VLOOKUP(D230,Исходные_данные,17,FALSE))=0,1,VLOOKUP(D230,Исходные_данные,17,FALSE)),1)</f>
        <v>1</v>
      </c>
      <c r="C230" s="104" t="e">
        <f t="shared" si="18"/>
        <v>#N/A</v>
      </c>
      <c r="D230" s="104" t="e">
        <f t="shared" si="19"/>
        <v>#N/A</v>
      </c>
      <c r="E230" s="104"/>
      <c r="F230" s="35"/>
      <c r="G230" s="104" t="e">
        <f t="shared" si="20"/>
        <v>#N/A</v>
      </c>
      <c r="H230" s="104" t="e">
        <f t="array" ref="H230">_xlfn.IFS(E230="",(IF(F230="упр","",IF(F230=0,G230,IF(F230="1,2,3","L1,L2,L3","L"&amp;F230)))),E230="ИБП",(IF(F230="упр","",IF(F230=0,G230&amp;"""",IF(F230="1,2,3","L1',L2',L3'","L"&amp;F230&amp;"""")))),E230="ДГУ",(IF(F230="упр","",IF(F230=0,G230&amp;"'",IF(F230="1,2,3","L1',L2',L3'","L"&amp;F230&amp;"'")))))</f>
        <v>#N/A</v>
      </c>
      <c r="I230" s="35" t="e">
        <f>VLOOKUP(D230,Исходные_данные,5,FALSE)</f>
        <v>#N/A</v>
      </c>
      <c r="J230" s="104" t="str">
        <f>IFERROR(VLOOKUP(D230,Исходные_данные,37,FALSE),"")</f>
        <v/>
      </c>
      <c r="K230" s="104" t="e">
        <f>VLOOKUP(D230,Исходные_данные,47,FALSE)</f>
        <v>#N/A</v>
      </c>
      <c r="L230" s="104" t="e">
        <f>VLOOKUP(D230,Исходные_данные,16,FALSE)</f>
        <v>#N/A</v>
      </c>
      <c r="M230" s="104" t="e">
        <f t="shared" si="21"/>
        <v>#N/A</v>
      </c>
      <c r="N230" t="str">
        <f t="shared" si="22"/>
        <v>-</v>
      </c>
      <c r="O230" s="13" t="e">
        <f t="shared" si="23"/>
        <v>#N/A</v>
      </c>
    </row>
    <row r="231" spans="2:15" x14ac:dyDescent="0.25">
      <c r="B231" s="13">
        <f>IFERROR(IF(N(VLOOKUP(D231,Исходные_данные,17,FALSE))=0,1,VLOOKUP(D231,Исходные_данные,17,FALSE)),1)</f>
        <v>1</v>
      </c>
      <c r="C231" s="104" t="e">
        <f t="shared" si="18"/>
        <v>#N/A</v>
      </c>
      <c r="D231" s="104" t="e">
        <f t="shared" si="19"/>
        <v>#N/A</v>
      </c>
      <c r="E231" s="104"/>
      <c r="F231" s="35"/>
      <c r="G231" s="104" t="e">
        <f t="shared" si="20"/>
        <v>#N/A</v>
      </c>
      <c r="H231" s="104" t="e">
        <f t="array" ref="H231">_xlfn.IFS(E231="",(IF(F231="упр","",IF(F231=0,G231,IF(F231="1,2,3","L1,L2,L3","L"&amp;F231)))),E231="ИБП",(IF(F231="упр","",IF(F231=0,G231&amp;"""",IF(F231="1,2,3","L1',L2',L3'","L"&amp;F231&amp;"""")))),E231="ДГУ",(IF(F231="упр","",IF(F231=0,G231&amp;"'",IF(F231="1,2,3","L1',L2',L3'","L"&amp;F231&amp;"'")))))</f>
        <v>#N/A</v>
      </c>
      <c r="I231" s="35" t="e">
        <f>VLOOKUP(D231,Исходные_данные,5,FALSE)</f>
        <v>#N/A</v>
      </c>
      <c r="J231" s="104" t="str">
        <f>IFERROR(VLOOKUP(D231,Исходные_данные,37,FALSE),"")</f>
        <v/>
      </c>
      <c r="K231" s="104" t="e">
        <f>VLOOKUP(D231,Исходные_данные,47,FALSE)</f>
        <v>#N/A</v>
      </c>
      <c r="L231" s="104" t="e">
        <f>VLOOKUP(D231,Исходные_данные,16,FALSE)</f>
        <v>#N/A</v>
      </c>
      <c r="M231" s="104" t="e">
        <f t="shared" si="21"/>
        <v>#N/A</v>
      </c>
      <c r="N231" t="str">
        <f t="shared" si="22"/>
        <v>-</v>
      </c>
      <c r="O231" s="13" t="e">
        <f t="shared" si="23"/>
        <v>#N/A</v>
      </c>
    </row>
    <row r="232" spans="2:15" x14ac:dyDescent="0.25">
      <c r="B232" s="13">
        <f>IFERROR(IF(N(VLOOKUP(D232,Исходные_данные,17,FALSE))=0,1,VLOOKUP(D232,Исходные_данные,17,FALSE)),1)</f>
        <v>1</v>
      </c>
      <c r="C232" s="104" t="e">
        <f t="shared" si="18"/>
        <v>#N/A</v>
      </c>
      <c r="D232" s="104" t="e">
        <f t="shared" si="19"/>
        <v>#N/A</v>
      </c>
      <c r="E232" s="104"/>
      <c r="F232" s="35"/>
      <c r="G232" s="104" t="e">
        <f t="shared" si="20"/>
        <v>#N/A</v>
      </c>
      <c r="H232" s="104" t="e">
        <f t="array" ref="H232">_xlfn.IFS(E232="",(IF(F232="упр","",IF(F232=0,G232,IF(F232="1,2,3","L1,L2,L3","L"&amp;F232)))),E232="ИБП",(IF(F232="упр","",IF(F232=0,G232&amp;"""",IF(F232="1,2,3","L1',L2',L3'","L"&amp;F232&amp;"""")))),E232="ДГУ",(IF(F232="упр","",IF(F232=0,G232&amp;"'",IF(F232="1,2,3","L1',L2',L3'","L"&amp;F232&amp;"'")))))</f>
        <v>#N/A</v>
      </c>
      <c r="I232" s="35" t="e">
        <f>VLOOKUP(D232,Исходные_данные,5,FALSE)</f>
        <v>#N/A</v>
      </c>
      <c r="J232" s="104" t="str">
        <f>IFERROR(VLOOKUP(D232,Исходные_данные,37,FALSE),"")</f>
        <v/>
      </c>
      <c r="K232" s="104" t="e">
        <f>VLOOKUP(D232,Исходные_данные,47,FALSE)</f>
        <v>#N/A</v>
      </c>
      <c r="L232" s="104" t="e">
        <f>VLOOKUP(D232,Исходные_данные,16,FALSE)</f>
        <v>#N/A</v>
      </c>
      <c r="M232" s="104" t="e">
        <f t="shared" si="21"/>
        <v>#N/A</v>
      </c>
      <c r="N232" t="str">
        <f t="shared" si="22"/>
        <v>-</v>
      </c>
      <c r="O232" s="13" t="e">
        <f t="shared" si="23"/>
        <v>#N/A</v>
      </c>
    </row>
    <row r="233" spans="2:15" x14ac:dyDescent="0.25">
      <c r="B233" s="13">
        <f>IFERROR(IF(N(VLOOKUP(D233,Исходные_данные,17,FALSE))=0,1,VLOOKUP(D233,Исходные_данные,17,FALSE)),1)</f>
        <v>1</v>
      </c>
      <c r="C233" s="104" t="e">
        <f t="shared" si="18"/>
        <v>#N/A</v>
      </c>
      <c r="D233" s="104" t="e">
        <f t="shared" si="19"/>
        <v>#N/A</v>
      </c>
      <c r="E233" s="104"/>
      <c r="F233" s="35"/>
      <c r="G233" s="104" t="e">
        <f t="shared" si="20"/>
        <v>#N/A</v>
      </c>
      <c r="H233" s="104" t="e">
        <f t="array" ref="H233">_xlfn.IFS(E233="",(IF(F233="упр","",IF(F233=0,G233,IF(F233="1,2,3","L1,L2,L3","L"&amp;F233)))),E233="ИБП",(IF(F233="упр","",IF(F233=0,G233&amp;"""",IF(F233="1,2,3","L1',L2',L3'","L"&amp;F233&amp;"""")))),E233="ДГУ",(IF(F233="упр","",IF(F233=0,G233&amp;"'",IF(F233="1,2,3","L1',L2',L3'","L"&amp;F233&amp;"'")))))</f>
        <v>#N/A</v>
      </c>
      <c r="I233" s="35" t="e">
        <f>VLOOKUP(D233,Исходные_данные,5,FALSE)</f>
        <v>#N/A</v>
      </c>
      <c r="J233" s="104" t="str">
        <f>IFERROR(VLOOKUP(D233,Исходные_данные,37,FALSE),"")</f>
        <v/>
      </c>
      <c r="K233" s="104" t="e">
        <f>VLOOKUP(D233,Исходные_данные,47,FALSE)</f>
        <v>#N/A</v>
      </c>
      <c r="L233" s="104" t="e">
        <f>VLOOKUP(D233,Исходные_данные,16,FALSE)</f>
        <v>#N/A</v>
      </c>
      <c r="M233" s="104" t="e">
        <f t="shared" si="21"/>
        <v>#N/A</v>
      </c>
      <c r="N233" t="str">
        <f t="shared" si="22"/>
        <v>-</v>
      </c>
      <c r="O233" s="13" t="e">
        <f t="shared" si="23"/>
        <v>#N/A</v>
      </c>
    </row>
    <row r="234" spans="2:15" x14ac:dyDescent="0.25">
      <c r="B234" s="13">
        <f>IFERROR(IF(N(VLOOKUP(D234,Исходные_данные,17,FALSE))=0,1,VLOOKUP(D234,Исходные_данные,17,FALSE)),1)</f>
        <v>1</v>
      </c>
      <c r="C234" s="104" t="e">
        <f t="shared" si="18"/>
        <v>#N/A</v>
      </c>
      <c r="D234" s="104" t="e">
        <f t="shared" si="19"/>
        <v>#N/A</v>
      </c>
      <c r="E234" s="104"/>
      <c r="F234" s="35"/>
      <c r="G234" s="104" t="e">
        <f t="shared" si="20"/>
        <v>#N/A</v>
      </c>
      <c r="H234" s="104" t="e">
        <f t="array" ref="H234">_xlfn.IFS(E234="",(IF(F234="упр","",IF(F234=0,G234,IF(F234="1,2,3","L1,L2,L3","L"&amp;F234)))),E234="ИБП",(IF(F234="упр","",IF(F234=0,G234&amp;"""",IF(F234="1,2,3","L1',L2',L3'","L"&amp;F234&amp;"""")))),E234="ДГУ",(IF(F234="упр","",IF(F234=0,G234&amp;"'",IF(F234="1,2,3","L1',L2',L3'","L"&amp;F234&amp;"'")))))</f>
        <v>#N/A</v>
      </c>
      <c r="I234" s="35" t="e">
        <f>VLOOKUP(D234,Исходные_данные,5,FALSE)</f>
        <v>#N/A</v>
      </c>
      <c r="J234" s="104" t="str">
        <f>IFERROR(VLOOKUP(D234,Исходные_данные,37,FALSE),"")</f>
        <v/>
      </c>
      <c r="K234" s="104" t="e">
        <f>VLOOKUP(D234,Исходные_данные,47,FALSE)</f>
        <v>#N/A</v>
      </c>
      <c r="L234" s="104" t="e">
        <f>VLOOKUP(D234,Исходные_данные,16,FALSE)</f>
        <v>#N/A</v>
      </c>
      <c r="M234" s="104" t="e">
        <f t="shared" si="21"/>
        <v>#N/A</v>
      </c>
      <c r="N234" t="str">
        <f t="shared" si="22"/>
        <v>-</v>
      </c>
      <c r="O234" s="13" t="e">
        <f t="shared" si="23"/>
        <v>#N/A</v>
      </c>
    </row>
    <row r="235" spans="2:15" x14ac:dyDescent="0.25">
      <c r="B235" s="13">
        <f>IFERROR(IF(N(VLOOKUP(D235,Исходные_данные,17,FALSE))=0,1,VLOOKUP(D235,Исходные_данные,17,FALSE)),1)</f>
        <v>1</v>
      </c>
      <c r="C235" s="104" t="e">
        <f t="shared" si="18"/>
        <v>#N/A</v>
      </c>
      <c r="D235" s="104" t="e">
        <f t="shared" si="19"/>
        <v>#N/A</v>
      </c>
      <c r="E235" s="104"/>
      <c r="F235" s="35"/>
      <c r="G235" s="104" t="e">
        <f t="shared" si="20"/>
        <v>#N/A</v>
      </c>
      <c r="H235" s="104" t="e">
        <f t="array" ref="H235">_xlfn.IFS(E235="",(IF(F235="упр","",IF(F235=0,G235,IF(F235="1,2,3","L1,L2,L3","L"&amp;F235)))),E235="ИБП",(IF(F235="упр","",IF(F235=0,G235&amp;"""",IF(F235="1,2,3","L1',L2',L3'","L"&amp;F235&amp;"""")))),E235="ДГУ",(IF(F235="упр","",IF(F235=0,G235&amp;"'",IF(F235="1,2,3","L1',L2',L3'","L"&amp;F235&amp;"'")))))</f>
        <v>#N/A</v>
      </c>
      <c r="I235" s="35" t="e">
        <f>VLOOKUP(D235,Исходные_данные,5,FALSE)</f>
        <v>#N/A</v>
      </c>
      <c r="J235" s="104" t="str">
        <f>IFERROR(VLOOKUP(D235,Исходные_данные,37,FALSE),"")</f>
        <v/>
      </c>
      <c r="K235" s="104" t="e">
        <f>VLOOKUP(D235,Исходные_данные,47,FALSE)</f>
        <v>#N/A</v>
      </c>
      <c r="L235" s="104" t="e">
        <f>VLOOKUP(D235,Исходные_данные,16,FALSE)</f>
        <v>#N/A</v>
      </c>
      <c r="M235" s="104" t="e">
        <f t="shared" si="21"/>
        <v>#N/A</v>
      </c>
      <c r="N235" t="str">
        <f t="shared" si="22"/>
        <v>-</v>
      </c>
      <c r="O235" s="13" t="e">
        <f t="shared" si="23"/>
        <v>#N/A</v>
      </c>
    </row>
    <row r="236" spans="2:15" x14ac:dyDescent="0.25">
      <c r="B236" s="13">
        <f>IFERROR(IF(N(VLOOKUP(D236,Исходные_данные,17,FALSE))=0,1,VLOOKUP(D236,Исходные_данные,17,FALSE)),1)</f>
        <v>1</v>
      </c>
      <c r="C236" s="104" t="e">
        <f t="shared" si="18"/>
        <v>#N/A</v>
      </c>
      <c r="D236" s="104" t="e">
        <f t="shared" si="19"/>
        <v>#N/A</v>
      </c>
      <c r="E236" s="104"/>
      <c r="F236" s="35"/>
      <c r="G236" s="104" t="e">
        <f t="shared" si="20"/>
        <v>#N/A</v>
      </c>
      <c r="H236" s="104" t="e">
        <f t="array" ref="H236">_xlfn.IFS(E236="",(IF(F236="упр","",IF(F236=0,G236,IF(F236="1,2,3","L1,L2,L3","L"&amp;F236)))),E236="ИБП",(IF(F236="упр","",IF(F236=0,G236&amp;"""",IF(F236="1,2,3","L1',L2',L3'","L"&amp;F236&amp;"""")))),E236="ДГУ",(IF(F236="упр","",IF(F236=0,G236&amp;"'",IF(F236="1,2,3","L1',L2',L3'","L"&amp;F236&amp;"'")))))</f>
        <v>#N/A</v>
      </c>
      <c r="I236" s="35" t="e">
        <f>VLOOKUP(D236,Исходные_данные,5,FALSE)</f>
        <v>#N/A</v>
      </c>
      <c r="J236" s="104" t="str">
        <f>IFERROR(VLOOKUP(D236,Исходные_данные,37,FALSE),"")</f>
        <v/>
      </c>
      <c r="K236" s="104" t="e">
        <f>VLOOKUP(D236,Исходные_данные,47,FALSE)</f>
        <v>#N/A</v>
      </c>
      <c r="L236" s="104" t="e">
        <f>VLOOKUP(D236,Исходные_данные,16,FALSE)</f>
        <v>#N/A</v>
      </c>
      <c r="M236" s="104" t="e">
        <f t="shared" si="21"/>
        <v>#N/A</v>
      </c>
      <c r="N236" t="str">
        <f t="shared" si="22"/>
        <v>-</v>
      </c>
      <c r="O236" s="13" t="e">
        <f t="shared" si="23"/>
        <v>#N/A</v>
      </c>
    </row>
    <row r="237" spans="2:15" x14ac:dyDescent="0.25">
      <c r="B237" s="13">
        <f>IFERROR(IF(N(VLOOKUP(D237,Исходные_данные,17,FALSE))=0,1,VLOOKUP(D237,Исходные_данные,17,FALSE)),1)</f>
        <v>1</v>
      </c>
      <c r="C237" s="104" t="e">
        <f t="shared" si="18"/>
        <v>#N/A</v>
      </c>
      <c r="D237" s="104" t="e">
        <f t="shared" si="19"/>
        <v>#N/A</v>
      </c>
      <c r="E237" s="104"/>
      <c r="F237" s="35"/>
      <c r="G237" s="104" t="e">
        <f t="shared" si="20"/>
        <v>#N/A</v>
      </c>
      <c r="H237" s="104" t="e">
        <f t="array" ref="H237">_xlfn.IFS(E237="",(IF(F237="упр","",IF(F237=0,G237,IF(F237="1,2,3","L1,L2,L3","L"&amp;F237)))),E237="ИБП",(IF(F237="упр","",IF(F237=0,G237&amp;"""",IF(F237="1,2,3","L1',L2',L3'","L"&amp;F237&amp;"""")))),E237="ДГУ",(IF(F237="упр","",IF(F237=0,G237&amp;"'",IF(F237="1,2,3","L1',L2',L3'","L"&amp;F237&amp;"'")))))</f>
        <v>#N/A</v>
      </c>
      <c r="I237" s="35" t="e">
        <f>VLOOKUP(D237,Исходные_данные,5,FALSE)</f>
        <v>#N/A</v>
      </c>
      <c r="J237" s="104" t="str">
        <f>IFERROR(VLOOKUP(D237,Исходные_данные,37,FALSE),"")</f>
        <v/>
      </c>
      <c r="K237" s="104" t="e">
        <f>VLOOKUP(D237,Исходные_данные,47,FALSE)</f>
        <v>#N/A</v>
      </c>
      <c r="L237" s="104" t="e">
        <f>VLOOKUP(D237,Исходные_данные,16,FALSE)</f>
        <v>#N/A</v>
      </c>
      <c r="M237" s="104" t="e">
        <f t="shared" si="21"/>
        <v>#N/A</v>
      </c>
      <c r="N237" t="str">
        <f t="shared" si="22"/>
        <v>-</v>
      </c>
      <c r="O237" s="13" t="e">
        <f t="shared" si="23"/>
        <v>#N/A</v>
      </c>
    </row>
    <row r="238" spans="2:15" x14ac:dyDescent="0.25">
      <c r="B238" s="13">
        <f>IFERROR(IF(N(VLOOKUP(D238,Исходные_данные,17,FALSE))=0,1,VLOOKUP(D238,Исходные_данные,17,FALSE)),1)</f>
        <v>1</v>
      </c>
      <c r="C238" s="104" t="e">
        <f t="shared" si="18"/>
        <v>#N/A</v>
      </c>
      <c r="D238" s="104" t="e">
        <f t="shared" si="19"/>
        <v>#N/A</v>
      </c>
      <c r="E238" s="104"/>
      <c r="F238" s="35"/>
      <c r="G238" s="104" t="e">
        <f t="shared" si="20"/>
        <v>#N/A</v>
      </c>
      <c r="H238" s="104" t="e">
        <f t="array" ref="H238">_xlfn.IFS(E238="",(IF(F238="упр","",IF(F238=0,G238,IF(F238="1,2,3","L1,L2,L3","L"&amp;F238)))),E238="ИБП",(IF(F238="упр","",IF(F238=0,G238&amp;"""",IF(F238="1,2,3","L1',L2',L3'","L"&amp;F238&amp;"""")))),E238="ДГУ",(IF(F238="упр","",IF(F238=0,G238&amp;"'",IF(F238="1,2,3","L1',L2',L3'","L"&amp;F238&amp;"'")))))</f>
        <v>#N/A</v>
      </c>
      <c r="I238" s="35" t="e">
        <f>VLOOKUP(D238,Исходные_данные,5,FALSE)</f>
        <v>#N/A</v>
      </c>
      <c r="J238" s="104" t="str">
        <f>IFERROR(VLOOKUP(D238,Исходные_данные,37,FALSE),"")</f>
        <v/>
      </c>
      <c r="K238" s="104" t="e">
        <f>VLOOKUP(D238,Исходные_данные,47,FALSE)</f>
        <v>#N/A</v>
      </c>
      <c r="L238" s="104" t="e">
        <f>VLOOKUP(D238,Исходные_данные,16,FALSE)</f>
        <v>#N/A</v>
      </c>
      <c r="M238" s="104" t="e">
        <f t="shared" si="21"/>
        <v>#N/A</v>
      </c>
      <c r="N238" t="str">
        <f t="shared" si="22"/>
        <v>-</v>
      </c>
      <c r="O238" s="13" t="e">
        <f t="shared" si="23"/>
        <v>#N/A</v>
      </c>
    </row>
    <row r="239" spans="2:15" x14ac:dyDescent="0.25">
      <c r="B239" s="13">
        <f>IFERROR(IF(N(VLOOKUP(D239,Исходные_данные,17,FALSE))=0,1,VLOOKUP(D239,Исходные_данные,17,FALSE)),1)</f>
        <v>1</v>
      </c>
      <c r="C239" s="104" t="e">
        <f t="shared" si="18"/>
        <v>#N/A</v>
      </c>
      <c r="D239" s="104" t="e">
        <f t="shared" si="19"/>
        <v>#N/A</v>
      </c>
      <c r="E239" s="104"/>
      <c r="F239" s="35"/>
      <c r="G239" s="104" t="e">
        <f t="shared" si="20"/>
        <v>#N/A</v>
      </c>
      <c r="H239" s="104" t="e">
        <f t="array" ref="H239">_xlfn.IFS(E239="",(IF(F239="упр","",IF(F239=0,G239,IF(F239="1,2,3","L1,L2,L3","L"&amp;F239)))),E239="ИБП",(IF(F239="упр","",IF(F239=0,G239&amp;"""",IF(F239="1,2,3","L1',L2',L3'","L"&amp;F239&amp;"""")))),E239="ДГУ",(IF(F239="упр","",IF(F239=0,G239&amp;"'",IF(F239="1,2,3","L1',L2',L3'","L"&amp;F239&amp;"'")))))</f>
        <v>#N/A</v>
      </c>
      <c r="I239" s="35" t="e">
        <f>VLOOKUP(D239,Исходные_данные,5,FALSE)</f>
        <v>#N/A</v>
      </c>
      <c r="J239" s="104" t="str">
        <f>IFERROR(VLOOKUP(D239,Исходные_данные,37,FALSE),"")</f>
        <v/>
      </c>
      <c r="K239" s="104" t="e">
        <f>VLOOKUP(D239,Исходные_данные,47,FALSE)</f>
        <v>#N/A</v>
      </c>
      <c r="L239" s="104" t="e">
        <f>VLOOKUP(D239,Исходные_данные,16,FALSE)</f>
        <v>#N/A</v>
      </c>
      <c r="M239" s="104" t="e">
        <f t="shared" si="21"/>
        <v>#N/A</v>
      </c>
      <c r="N239" t="str">
        <f t="shared" si="22"/>
        <v>-</v>
      </c>
      <c r="O239" s="13" t="e">
        <f t="shared" si="23"/>
        <v>#N/A</v>
      </c>
    </row>
    <row r="240" spans="2:15" x14ac:dyDescent="0.25">
      <c r="B240" s="13">
        <f>IFERROR(IF(N(VLOOKUP(D240,Исходные_данные,17,FALSE))=0,1,VLOOKUP(D240,Исходные_данные,17,FALSE)),1)</f>
        <v>1</v>
      </c>
      <c r="C240" s="104" t="e">
        <f t="shared" si="18"/>
        <v>#N/A</v>
      </c>
      <c r="D240" s="104" t="e">
        <f t="shared" si="19"/>
        <v>#N/A</v>
      </c>
      <c r="E240" s="104"/>
      <c r="F240" s="35"/>
      <c r="G240" s="104" t="e">
        <f t="shared" si="20"/>
        <v>#N/A</v>
      </c>
      <c r="H240" s="104" t="e">
        <f t="array" ref="H240">_xlfn.IFS(E240="",(IF(F240="упр","",IF(F240=0,G240,IF(F240="1,2,3","L1,L2,L3","L"&amp;F240)))),E240="ИБП",(IF(F240="упр","",IF(F240=0,G240&amp;"""",IF(F240="1,2,3","L1',L2',L3'","L"&amp;F240&amp;"""")))),E240="ДГУ",(IF(F240="упр","",IF(F240=0,G240&amp;"'",IF(F240="1,2,3","L1',L2',L3'","L"&amp;F240&amp;"'")))))</f>
        <v>#N/A</v>
      </c>
      <c r="I240" s="35" t="e">
        <f>VLOOKUP(D240,Исходные_данные,5,FALSE)</f>
        <v>#N/A</v>
      </c>
      <c r="J240" s="104" t="str">
        <f>IFERROR(VLOOKUP(D240,Исходные_данные,37,FALSE),"")</f>
        <v/>
      </c>
      <c r="K240" s="104" t="e">
        <f>VLOOKUP(D240,Исходные_данные,47,FALSE)</f>
        <v>#N/A</v>
      </c>
      <c r="L240" s="104" t="e">
        <f>VLOOKUP(D240,Исходные_данные,16,FALSE)</f>
        <v>#N/A</v>
      </c>
      <c r="M240" s="104" t="e">
        <f t="shared" si="21"/>
        <v>#N/A</v>
      </c>
      <c r="N240" t="str">
        <f t="shared" si="22"/>
        <v>-</v>
      </c>
      <c r="O240" s="13" t="e">
        <f t="shared" si="23"/>
        <v>#N/A</v>
      </c>
    </row>
    <row r="241" spans="2:15" x14ac:dyDescent="0.25">
      <c r="B241" s="13">
        <f>IFERROR(IF(N(VLOOKUP(D241,Исходные_данные,17,FALSE))=0,1,VLOOKUP(D241,Исходные_данные,17,FALSE)),1)</f>
        <v>1</v>
      </c>
      <c r="C241" s="104" t="e">
        <f t="shared" si="18"/>
        <v>#N/A</v>
      </c>
      <c r="D241" s="104" t="e">
        <f t="shared" si="19"/>
        <v>#N/A</v>
      </c>
      <c r="E241" s="104"/>
      <c r="F241" s="35"/>
      <c r="G241" s="104" t="e">
        <f t="shared" si="20"/>
        <v>#N/A</v>
      </c>
      <c r="H241" s="104" t="e">
        <f t="array" ref="H241">_xlfn.IFS(E241="",(IF(F241="упр","",IF(F241=0,G241,IF(F241="1,2,3","L1,L2,L3","L"&amp;F241)))),E241="ИБП",(IF(F241="упр","",IF(F241=0,G241&amp;"""",IF(F241="1,2,3","L1',L2',L3'","L"&amp;F241&amp;"""")))),E241="ДГУ",(IF(F241="упр","",IF(F241=0,G241&amp;"'",IF(F241="1,2,3","L1',L2',L3'","L"&amp;F241&amp;"'")))))</f>
        <v>#N/A</v>
      </c>
      <c r="I241" s="35" t="e">
        <f>VLOOKUP(D241,Исходные_данные,5,FALSE)</f>
        <v>#N/A</v>
      </c>
      <c r="J241" s="104" t="str">
        <f>IFERROR(VLOOKUP(D241,Исходные_данные,37,FALSE),"")</f>
        <v/>
      </c>
      <c r="K241" s="104" t="e">
        <f>VLOOKUP(D241,Исходные_данные,47,FALSE)</f>
        <v>#N/A</v>
      </c>
      <c r="L241" s="104" t="e">
        <f>VLOOKUP(D241,Исходные_данные,16,FALSE)</f>
        <v>#N/A</v>
      </c>
      <c r="M241" s="104" t="e">
        <f t="shared" si="21"/>
        <v>#N/A</v>
      </c>
      <c r="N241" t="str">
        <f t="shared" si="22"/>
        <v>-</v>
      </c>
      <c r="O241" s="13" t="e">
        <f t="shared" si="23"/>
        <v>#N/A</v>
      </c>
    </row>
    <row r="242" spans="2:15" x14ac:dyDescent="0.25">
      <c r="B242" s="13">
        <f>IFERROR(IF(N(VLOOKUP(D242,Исходные_данные,17,FALSE))=0,1,VLOOKUP(D242,Исходные_данные,17,FALSE)),1)</f>
        <v>1</v>
      </c>
      <c r="C242" s="104" t="e">
        <f t="shared" si="18"/>
        <v>#N/A</v>
      </c>
      <c r="D242" s="104" t="e">
        <f t="shared" si="19"/>
        <v>#N/A</v>
      </c>
      <c r="E242" s="104"/>
      <c r="F242" s="35"/>
      <c r="G242" s="104" t="e">
        <f t="shared" si="20"/>
        <v>#N/A</v>
      </c>
      <c r="H242" s="104" t="e">
        <f t="array" ref="H242">_xlfn.IFS(E242="",(IF(F242="упр","",IF(F242=0,G242,IF(F242="1,2,3","L1,L2,L3","L"&amp;F242)))),E242="ИБП",(IF(F242="упр","",IF(F242=0,G242&amp;"""",IF(F242="1,2,3","L1',L2',L3'","L"&amp;F242&amp;"""")))),E242="ДГУ",(IF(F242="упр","",IF(F242=0,G242&amp;"'",IF(F242="1,2,3","L1',L2',L3'","L"&amp;F242&amp;"'")))))</f>
        <v>#N/A</v>
      </c>
      <c r="I242" s="35" t="e">
        <f>VLOOKUP(D242,Исходные_данные,5,FALSE)</f>
        <v>#N/A</v>
      </c>
      <c r="J242" s="104" t="str">
        <f>IFERROR(VLOOKUP(D242,Исходные_данные,37,FALSE),"")</f>
        <v/>
      </c>
      <c r="K242" s="104" t="e">
        <f>VLOOKUP(D242,Исходные_данные,47,FALSE)</f>
        <v>#N/A</v>
      </c>
      <c r="L242" s="104" t="e">
        <f>VLOOKUP(D242,Исходные_данные,16,FALSE)</f>
        <v>#N/A</v>
      </c>
      <c r="M242" s="104" t="e">
        <f t="shared" si="21"/>
        <v>#N/A</v>
      </c>
      <c r="N242" t="str">
        <f t="shared" si="22"/>
        <v>-</v>
      </c>
      <c r="O242" s="13" t="e">
        <f t="shared" si="23"/>
        <v>#N/A</v>
      </c>
    </row>
    <row r="243" spans="2:15" x14ac:dyDescent="0.25">
      <c r="B243" s="13">
        <f>IFERROR(IF(N(VLOOKUP(D243,Исходные_данные,17,FALSE))=0,1,VLOOKUP(D243,Исходные_данные,17,FALSE)),1)</f>
        <v>1</v>
      </c>
      <c r="C243" s="104" t="e">
        <f t="shared" si="18"/>
        <v>#N/A</v>
      </c>
      <c r="D243" s="104" t="e">
        <f t="shared" si="19"/>
        <v>#N/A</v>
      </c>
      <c r="E243" s="104"/>
      <c r="F243" s="35"/>
      <c r="G243" s="104" t="e">
        <f t="shared" si="20"/>
        <v>#N/A</v>
      </c>
      <c r="H243" s="104" t="e">
        <f t="array" ref="H243">_xlfn.IFS(E243="",(IF(F243="упр","",IF(F243=0,G243,IF(F243="1,2,3","L1,L2,L3","L"&amp;F243)))),E243="ИБП",(IF(F243="упр","",IF(F243=0,G243&amp;"""",IF(F243="1,2,3","L1',L2',L3'","L"&amp;F243&amp;"""")))),E243="ДГУ",(IF(F243="упр","",IF(F243=0,G243&amp;"'",IF(F243="1,2,3","L1',L2',L3'","L"&amp;F243&amp;"'")))))</f>
        <v>#N/A</v>
      </c>
      <c r="I243" s="35" t="e">
        <f>VLOOKUP(D243,Исходные_данные,5,FALSE)</f>
        <v>#N/A</v>
      </c>
      <c r="J243" s="104" t="str">
        <f>IFERROR(VLOOKUP(D243,Исходные_данные,37,FALSE),"")</f>
        <v/>
      </c>
      <c r="K243" s="104" t="e">
        <f>VLOOKUP(D243,Исходные_данные,47,FALSE)</f>
        <v>#N/A</v>
      </c>
      <c r="L243" s="104" t="e">
        <f>VLOOKUP(D243,Исходные_данные,16,FALSE)</f>
        <v>#N/A</v>
      </c>
      <c r="M243" s="104" t="e">
        <f t="shared" si="21"/>
        <v>#N/A</v>
      </c>
      <c r="N243" t="str">
        <f t="shared" si="22"/>
        <v>-</v>
      </c>
      <c r="O243" s="13" t="e">
        <f t="shared" si="23"/>
        <v>#N/A</v>
      </c>
    </row>
    <row r="244" spans="2:15" x14ac:dyDescent="0.25">
      <c r="B244" s="13">
        <f>IFERROR(IF(N(VLOOKUP(D244,Исходные_данные,17,FALSE))=0,1,VLOOKUP(D244,Исходные_данные,17,FALSE)),1)</f>
        <v>1</v>
      </c>
      <c r="C244" s="104" t="e">
        <f t="shared" si="18"/>
        <v>#N/A</v>
      </c>
      <c r="D244" s="104" t="e">
        <f t="shared" si="19"/>
        <v>#N/A</v>
      </c>
      <c r="E244" s="104"/>
      <c r="F244" s="35"/>
      <c r="G244" s="104" t="e">
        <f t="shared" si="20"/>
        <v>#N/A</v>
      </c>
      <c r="H244" s="104" t="e">
        <f t="shared" ref="H244:H307" si="24">IF(F244="упр","",IF(F244=0,G244,IF(F244="1,2,3","L1,L2,L3","L"&amp;F244)))</f>
        <v>#N/A</v>
      </c>
      <c r="I244" s="35" t="e">
        <f>VLOOKUP(D244,Исходные_данные,5,FALSE)</f>
        <v>#N/A</v>
      </c>
      <c r="J244" s="104" t="str">
        <f>IFERROR(VLOOKUP(D244,Исходные_данные,37,FALSE),"")</f>
        <v/>
      </c>
      <c r="K244" s="104" t="e">
        <f>VLOOKUP(D244,Исходные_данные,47,FALSE)</f>
        <v>#N/A</v>
      </c>
      <c r="L244" s="104" t="e">
        <f>VLOOKUP(D244,Исходные_данные,16,FALSE)</f>
        <v>#N/A</v>
      </c>
      <c r="M244" s="104" t="e">
        <f t="shared" si="21"/>
        <v>#N/A</v>
      </c>
      <c r="N244" t="str">
        <f t="shared" si="22"/>
        <v>-</v>
      </c>
      <c r="O244" s="13" t="e">
        <f t="shared" si="23"/>
        <v>#N/A</v>
      </c>
    </row>
    <row r="245" spans="2:15" x14ac:dyDescent="0.25">
      <c r="B245" s="13">
        <f>IFERROR(IF(N(VLOOKUP(D245,Исходные_данные,17,FALSE))=0,1,VLOOKUP(D245,Исходные_данные,17,FALSE)),1)</f>
        <v>1</v>
      </c>
      <c r="C245" s="104" t="e">
        <f t="shared" si="18"/>
        <v>#N/A</v>
      </c>
      <c r="D245" s="104" t="e">
        <f t="shared" si="19"/>
        <v>#N/A</v>
      </c>
      <c r="E245" s="104"/>
      <c r="F245" s="35"/>
      <c r="G245" s="104" t="e">
        <f t="shared" si="20"/>
        <v>#N/A</v>
      </c>
      <c r="H245" s="104" t="e">
        <f t="shared" si="24"/>
        <v>#N/A</v>
      </c>
      <c r="I245" s="35" t="e">
        <f>VLOOKUP(D245,Исходные_данные,5,FALSE)</f>
        <v>#N/A</v>
      </c>
      <c r="J245" s="104" t="str">
        <f>IFERROR(VLOOKUP(D245,Исходные_данные,37,FALSE),"")</f>
        <v/>
      </c>
      <c r="K245" s="104" t="e">
        <f>VLOOKUP(D245,Исходные_данные,47,FALSE)</f>
        <v>#N/A</v>
      </c>
      <c r="L245" s="104" t="e">
        <f>VLOOKUP(D245,Исходные_данные,16,FALSE)</f>
        <v>#N/A</v>
      </c>
      <c r="M245" s="104" t="e">
        <f t="shared" si="21"/>
        <v>#N/A</v>
      </c>
      <c r="N245" t="str">
        <f t="shared" si="22"/>
        <v>-</v>
      </c>
      <c r="O245" s="13" t="e">
        <f t="shared" si="23"/>
        <v>#N/A</v>
      </c>
    </row>
    <row r="246" spans="2:15" x14ac:dyDescent="0.25">
      <c r="B246" s="13">
        <f>IFERROR(IF(N(VLOOKUP(D246,Исходные_данные,17,FALSE))=0,1,VLOOKUP(D246,Исходные_данные,17,FALSE)),1)</f>
        <v>1</v>
      </c>
      <c r="C246" s="104" t="e">
        <f t="shared" si="18"/>
        <v>#N/A</v>
      </c>
      <c r="D246" s="104" t="e">
        <f t="shared" si="19"/>
        <v>#N/A</v>
      </c>
      <c r="E246" s="104"/>
      <c r="F246" s="35"/>
      <c r="G246" s="104" t="e">
        <f t="shared" si="20"/>
        <v>#N/A</v>
      </c>
      <c r="H246" s="104" t="e">
        <f t="shared" si="24"/>
        <v>#N/A</v>
      </c>
      <c r="I246" s="35" t="e">
        <f>VLOOKUP(D246,Исходные_данные,5,FALSE)</f>
        <v>#N/A</v>
      </c>
      <c r="J246" s="104" t="str">
        <f>IFERROR(VLOOKUP(D246,Исходные_данные,37,FALSE),"")</f>
        <v/>
      </c>
      <c r="K246" s="104" t="e">
        <f>VLOOKUP(D246,Исходные_данные,47,FALSE)</f>
        <v>#N/A</v>
      </c>
      <c r="L246" s="104" t="e">
        <f>VLOOKUP(D246,Исходные_данные,16,FALSE)</f>
        <v>#N/A</v>
      </c>
      <c r="M246" s="104" t="e">
        <f t="shared" si="21"/>
        <v>#N/A</v>
      </c>
      <c r="N246" t="str">
        <f t="shared" si="22"/>
        <v>-</v>
      </c>
      <c r="O246" s="13" t="e">
        <f t="shared" si="23"/>
        <v>#N/A</v>
      </c>
    </row>
    <row r="247" spans="2:15" x14ac:dyDescent="0.25">
      <c r="B247" s="13">
        <f>IFERROR(IF(N(VLOOKUP(D247,Исходные_данные,17,FALSE))=0,1,VLOOKUP(D247,Исходные_данные,17,FALSE)),1)</f>
        <v>1</v>
      </c>
      <c r="C247" s="104" t="e">
        <f t="shared" si="18"/>
        <v>#N/A</v>
      </c>
      <c r="D247" s="104" t="e">
        <f t="shared" si="19"/>
        <v>#N/A</v>
      </c>
      <c r="E247" s="104"/>
      <c r="F247" s="35"/>
      <c r="G247" s="104" t="e">
        <f t="shared" si="20"/>
        <v>#N/A</v>
      </c>
      <c r="H247" s="104" t="e">
        <f t="shared" si="24"/>
        <v>#N/A</v>
      </c>
      <c r="I247" s="35" t="e">
        <f>VLOOKUP(D247,Исходные_данные,5,FALSE)</f>
        <v>#N/A</v>
      </c>
      <c r="J247" s="104" t="str">
        <f>IFERROR(VLOOKUP(D247,Исходные_данные,37,FALSE),"")</f>
        <v/>
      </c>
      <c r="K247" s="104" t="e">
        <f>VLOOKUP(D247,Исходные_данные,47,FALSE)</f>
        <v>#N/A</v>
      </c>
      <c r="L247" s="104" t="e">
        <f>VLOOKUP(D247,Исходные_данные,16,FALSE)</f>
        <v>#N/A</v>
      </c>
      <c r="M247" s="104" t="e">
        <f t="shared" si="21"/>
        <v>#N/A</v>
      </c>
      <c r="N247" t="str">
        <f t="shared" si="22"/>
        <v>-</v>
      </c>
      <c r="O247" s="13" t="e">
        <f t="shared" si="23"/>
        <v>#N/A</v>
      </c>
    </row>
    <row r="248" spans="2:15" x14ac:dyDescent="0.25">
      <c r="B248" s="13">
        <f>IFERROR(IF(N(VLOOKUP(D248,Исходные_данные,17,FALSE))=0,1,VLOOKUP(D248,Исходные_данные,17,FALSE)),1)</f>
        <v>1</v>
      </c>
      <c r="C248" s="104" t="e">
        <f t="shared" si="18"/>
        <v>#N/A</v>
      </c>
      <c r="D248" s="104" t="e">
        <f t="shared" si="19"/>
        <v>#N/A</v>
      </c>
      <c r="E248" s="104"/>
      <c r="F248" s="35"/>
      <c r="G248" s="104" t="e">
        <f t="shared" si="20"/>
        <v>#N/A</v>
      </c>
      <c r="H248" s="104" t="e">
        <f t="shared" si="24"/>
        <v>#N/A</v>
      </c>
      <c r="I248" s="35" t="e">
        <f>VLOOKUP(D248,Исходные_данные,5,FALSE)</f>
        <v>#N/A</v>
      </c>
      <c r="J248" s="104" t="str">
        <f>IFERROR(VLOOKUP(D248,Исходные_данные,37,FALSE),"")</f>
        <v/>
      </c>
      <c r="K248" s="104" t="e">
        <f>VLOOKUP(D248,Исходные_данные,47,FALSE)</f>
        <v>#N/A</v>
      </c>
      <c r="L248" s="104" t="e">
        <f>VLOOKUP(D248,Исходные_данные,16,FALSE)</f>
        <v>#N/A</v>
      </c>
      <c r="M248" s="104" t="e">
        <f t="shared" si="21"/>
        <v>#N/A</v>
      </c>
      <c r="N248" t="str">
        <f t="shared" si="22"/>
        <v>-</v>
      </c>
      <c r="O248" s="13" t="e">
        <f t="shared" si="23"/>
        <v>#N/A</v>
      </c>
    </row>
    <row r="249" spans="2:15" x14ac:dyDescent="0.25">
      <c r="B249" s="13">
        <f>IFERROR(IF(N(VLOOKUP(D249,Исходные_данные,17,FALSE))=0,1,VLOOKUP(D249,Исходные_данные,17,FALSE)),1)</f>
        <v>1</v>
      </c>
      <c r="C249" s="104" t="e">
        <f t="shared" si="18"/>
        <v>#N/A</v>
      </c>
      <c r="D249" s="104" t="e">
        <f t="shared" si="19"/>
        <v>#N/A</v>
      </c>
      <c r="E249" s="104"/>
      <c r="F249" s="35"/>
      <c r="G249" s="104" t="e">
        <f t="shared" si="20"/>
        <v>#N/A</v>
      </c>
      <c r="H249" s="104" t="e">
        <f t="shared" si="24"/>
        <v>#N/A</v>
      </c>
      <c r="I249" s="35" t="e">
        <f>VLOOKUP(D249,Исходные_данные,5,FALSE)</f>
        <v>#N/A</v>
      </c>
      <c r="J249" s="104" t="str">
        <f>IFERROR(VLOOKUP(D249,Исходные_данные,37,FALSE),"")</f>
        <v/>
      </c>
      <c r="K249" s="104" t="e">
        <f>VLOOKUP(D249,Исходные_данные,47,FALSE)</f>
        <v>#N/A</v>
      </c>
      <c r="L249" s="104" t="e">
        <f>VLOOKUP(D249,Исходные_данные,16,FALSE)</f>
        <v>#N/A</v>
      </c>
      <c r="M249" s="104" t="e">
        <f t="shared" si="21"/>
        <v>#N/A</v>
      </c>
      <c r="N249" t="str">
        <f t="shared" si="22"/>
        <v>-</v>
      </c>
      <c r="O249" s="13" t="e">
        <f t="shared" si="23"/>
        <v>#N/A</v>
      </c>
    </row>
    <row r="250" spans="2:15" x14ac:dyDescent="0.25">
      <c r="B250" s="13">
        <f>IFERROR(IF(N(VLOOKUP(D250,Исходные_данные,17,FALSE))=0,1,VLOOKUP(D250,Исходные_данные,17,FALSE)),1)</f>
        <v>1</v>
      </c>
      <c r="C250" s="104" t="e">
        <f t="shared" si="18"/>
        <v>#N/A</v>
      </c>
      <c r="D250" s="104" t="e">
        <f t="shared" si="19"/>
        <v>#N/A</v>
      </c>
      <c r="E250" s="104"/>
      <c r="F250" s="35"/>
      <c r="G250" s="104" t="e">
        <f t="shared" si="20"/>
        <v>#N/A</v>
      </c>
      <c r="H250" s="104" t="e">
        <f t="shared" si="24"/>
        <v>#N/A</v>
      </c>
      <c r="I250" s="35" t="e">
        <f>VLOOKUP(D250,Исходные_данные,5,FALSE)</f>
        <v>#N/A</v>
      </c>
      <c r="J250" s="104" t="str">
        <f>IFERROR(VLOOKUP(D250,Исходные_данные,37,FALSE),"")</f>
        <v/>
      </c>
      <c r="K250" s="104" t="e">
        <f>VLOOKUP(D250,Исходные_данные,47,FALSE)</f>
        <v>#N/A</v>
      </c>
      <c r="L250" s="104" t="e">
        <f>VLOOKUP(D250,Исходные_данные,16,FALSE)</f>
        <v>#N/A</v>
      </c>
      <c r="M250" s="104" t="e">
        <f t="shared" si="21"/>
        <v>#N/A</v>
      </c>
      <c r="N250" t="str">
        <f t="shared" si="22"/>
        <v>-</v>
      </c>
      <c r="O250" s="13" t="e">
        <f t="shared" si="23"/>
        <v>#N/A</v>
      </c>
    </row>
    <row r="251" spans="2:15" x14ac:dyDescent="0.25">
      <c r="B251" s="13">
        <f>IFERROR(IF(N(VLOOKUP(D251,Исходные_данные,17,FALSE))=0,1,VLOOKUP(D251,Исходные_данные,17,FALSE)),1)</f>
        <v>1</v>
      </c>
      <c r="C251" s="104" t="e">
        <f t="shared" si="18"/>
        <v>#N/A</v>
      </c>
      <c r="D251" s="104" t="e">
        <f t="shared" si="19"/>
        <v>#N/A</v>
      </c>
      <c r="E251" s="104"/>
      <c r="F251" s="35"/>
      <c r="G251" s="104" t="e">
        <f t="shared" si="20"/>
        <v>#N/A</v>
      </c>
      <c r="H251" s="104" t="e">
        <f t="shared" si="24"/>
        <v>#N/A</v>
      </c>
      <c r="I251" s="35" t="e">
        <f>VLOOKUP(D251,Исходные_данные,5,FALSE)</f>
        <v>#N/A</v>
      </c>
      <c r="J251" s="104" t="str">
        <f>IFERROR(VLOOKUP(D251,Исходные_данные,37,FALSE),"")</f>
        <v/>
      </c>
      <c r="K251" s="104" t="e">
        <f>VLOOKUP(D251,Исходные_данные,47,FALSE)</f>
        <v>#N/A</v>
      </c>
      <c r="L251" s="104" t="e">
        <f>VLOOKUP(D251,Исходные_данные,16,FALSE)</f>
        <v>#N/A</v>
      </c>
      <c r="M251" s="104" t="e">
        <f t="shared" si="21"/>
        <v>#N/A</v>
      </c>
      <c r="N251" t="str">
        <f t="shared" si="22"/>
        <v>-</v>
      </c>
      <c r="O251" s="13" t="e">
        <f t="shared" si="23"/>
        <v>#N/A</v>
      </c>
    </row>
    <row r="252" spans="2:15" x14ac:dyDescent="0.25">
      <c r="B252" s="13">
        <f>IFERROR(IF(N(VLOOKUP(D252,Исходные_данные,17,FALSE))=0,1,VLOOKUP(D252,Исходные_данные,17,FALSE)),1)</f>
        <v>1</v>
      </c>
      <c r="C252" s="104" t="e">
        <f t="shared" si="18"/>
        <v>#N/A</v>
      </c>
      <c r="D252" s="104" t="e">
        <f t="shared" si="19"/>
        <v>#N/A</v>
      </c>
      <c r="E252" s="104"/>
      <c r="F252" s="35"/>
      <c r="G252" s="104" t="e">
        <f t="shared" si="20"/>
        <v>#N/A</v>
      </c>
      <c r="H252" s="104" t="e">
        <f t="shared" si="24"/>
        <v>#N/A</v>
      </c>
      <c r="I252" s="35" t="e">
        <f>VLOOKUP(D252,Исходные_данные,5,FALSE)</f>
        <v>#N/A</v>
      </c>
      <c r="J252" s="104" t="str">
        <f>IFERROR(VLOOKUP(D252,Исходные_данные,37,FALSE),"")</f>
        <v/>
      </c>
      <c r="K252" s="104" t="e">
        <f>VLOOKUP(D252,Исходные_данные,47,FALSE)</f>
        <v>#N/A</v>
      </c>
      <c r="L252" s="104" t="e">
        <f>VLOOKUP(D252,Исходные_данные,16,FALSE)</f>
        <v>#N/A</v>
      </c>
      <c r="M252" s="104" t="e">
        <f t="shared" si="21"/>
        <v>#N/A</v>
      </c>
      <c r="N252" t="str">
        <f t="shared" si="22"/>
        <v>-</v>
      </c>
      <c r="O252" s="13" t="e">
        <f t="shared" si="23"/>
        <v>#N/A</v>
      </c>
    </row>
    <row r="253" spans="2:15" x14ac:dyDescent="0.25">
      <c r="B253" s="13">
        <f>IFERROR(IF(N(VLOOKUP(D253,Исходные_данные,17,FALSE))=0,1,VLOOKUP(D253,Исходные_данные,17,FALSE)),1)</f>
        <v>1</v>
      </c>
      <c r="C253" s="104" t="e">
        <f t="shared" si="18"/>
        <v>#N/A</v>
      </c>
      <c r="D253" s="104" t="e">
        <f t="shared" si="19"/>
        <v>#N/A</v>
      </c>
      <c r="E253" s="104"/>
      <c r="F253" s="35"/>
      <c r="G253" s="104" t="e">
        <f t="shared" si="20"/>
        <v>#N/A</v>
      </c>
      <c r="H253" s="104" t="e">
        <f t="shared" si="24"/>
        <v>#N/A</v>
      </c>
      <c r="I253" s="35" t="e">
        <f>VLOOKUP(D253,Исходные_данные,5,FALSE)</f>
        <v>#N/A</v>
      </c>
      <c r="J253" s="104" t="str">
        <f>IFERROR(VLOOKUP(D253,Исходные_данные,37,FALSE),"")</f>
        <v/>
      </c>
      <c r="K253" s="104" t="e">
        <f>VLOOKUP(D253,Исходные_данные,47,FALSE)</f>
        <v>#N/A</v>
      </c>
      <c r="L253" s="104" t="e">
        <f>VLOOKUP(D253,Исходные_данные,16,FALSE)</f>
        <v>#N/A</v>
      </c>
      <c r="M253" s="104" t="e">
        <f t="shared" si="21"/>
        <v>#N/A</v>
      </c>
      <c r="N253" t="str">
        <f t="shared" si="22"/>
        <v>-</v>
      </c>
      <c r="O253" s="13" t="e">
        <f t="shared" si="23"/>
        <v>#N/A</v>
      </c>
    </row>
    <row r="254" spans="2:15" x14ac:dyDescent="0.25">
      <c r="B254" s="13">
        <f>IFERROR(IF(N(VLOOKUP(D254,Исходные_данные,17,FALSE))=0,1,VLOOKUP(D254,Исходные_данные,17,FALSE)),1)</f>
        <v>1</v>
      </c>
      <c r="C254" s="104" t="e">
        <f t="shared" si="18"/>
        <v>#N/A</v>
      </c>
      <c r="D254" s="104" t="e">
        <f t="shared" si="19"/>
        <v>#N/A</v>
      </c>
      <c r="E254" s="104"/>
      <c r="F254" s="35"/>
      <c r="G254" s="104" t="e">
        <f t="shared" si="20"/>
        <v>#N/A</v>
      </c>
      <c r="H254" s="104" t="e">
        <f t="shared" si="24"/>
        <v>#N/A</v>
      </c>
      <c r="I254" s="35" t="e">
        <f>VLOOKUP(D254,Исходные_данные,5,FALSE)</f>
        <v>#N/A</v>
      </c>
      <c r="J254" s="104" t="str">
        <f>IFERROR(VLOOKUP(D254,Исходные_данные,37,FALSE),"")</f>
        <v/>
      </c>
      <c r="K254" s="104" t="e">
        <f>VLOOKUP(D254,Исходные_данные,47,FALSE)</f>
        <v>#N/A</v>
      </c>
      <c r="L254" s="104" t="e">
        <f>VLOOKUP(D254,Исходные_данные,16,FALSE)</f>
        <v>#N/A</v>
      </c>
      <c r="M254" s="104" t="e">
        <f t="shared" si="21"/>
        <v>#N/A</v>
      </c>
      <c r="N254" t="str">
        <f t="shared" si="22"/>
        <v>-</v>
      </c>
      <c r="O254" s="13" t="e">
        <f t="shared" si="23"/>
        <v>#N/A</v>
      </c>
    </row>
    <row r="255" spans="2:15" x14ac:dyDescent="0.25">
      <c r="B255" s="13">
        <f>IFERROR(IF(N(VLOOKUP(D255,Исходные_данные,17,FALSE))=0,1,VLOOKUP(D255,Исходные_данные,17,FALSE)),1)</f>
        <v>1</v>
      </c>
      <c r="C255" s="104" t="e">
        <f t="shared" si="18"/>
        <v>#N/A</v>
      </c>
      <c r="D255" s="104" t="e">
        <f t="shared" si="19"/>
        <v>#N/A</v>
      </c>
      <c r="E255" s="104"/>
      <c r="F255" s="35"/>
      <c r="G255" s="104" t="e">
        <f t="shared" si="20"/>
        <v>#N/A</v>
      </c>
      <c r="H255" s="104" t="e">
        <f t="shared" si="24"/>
        <v>#N/A</v>
      </c>
      <c r="I255" s="35" t="e">
        <f>VLOOKUP(D255,Исходные_данные,5,FALSE)</f>
        <v>#N/A</v>
      </c>
      <c r="J255" s="104" t="str">
        <f>IFERROR(VLOOKUP(D255,Исходные_данные,37,FALSE),"")</f>
        <v/>
      </c>
      <c r="K255" s="104" t="e">
        <f>VLOOKUP(D255,Исходные_данные,47,FALSE)</f>
        <v>#N/A</v>
      </c>
      <c r="L255" s="104" t="e">
        <f>VLOOKUP(D255,Исходные_данные,16,FALSE)</f>
        <v>#N/A</v>
      </c>
      <c r="M255" s="104" t="e">
        <f t="shared" si="21"/>
        <v>#N/A</v>
      </c>
      <c r="N255" t="str">
        <f t="shared" si="22"/>
        <v>-</v>
      </c>
      <c r="O255" s="13" t="e">
        <f t="shared" si="23"/>
        <v>#N/A</v>
      </c>
    </row>
    <row r="256" spans="2:15" x14ac:dyDescent="0.25">
      <c r="B256" s="13">
        <f>IFERROR(IF(N(VLOOKUP(D256,Исходные_данные,17,FALSE))=0,1,VLOOKUP(D256,Исходные_данные,17,FALSE)),1)</f>
        <v>1</v>
      </c>
      <c r="C256" s="104" t="e">
        <f t="shared" si="18"/>
        <v>#N/A</v>
      </c>
      <c r="D256" s="104" t="e">
        <f t="shared" si="19"/>
        <v>#N/A</v>
      </c>
      <c r="E256" s="104"/>
      <c r="F256" s="35"/>
      <c r="G256" s="104" t="e">
        <f t="shared" si="20"/>
        <v>#N/A</v>
      </c>
      <c r="H256" s="104" t="e">
        <f t="shared" si="24"/>
        <v>#N/A</v>
      </c>
      <c r="I256" s="35" t="e">
        <f>VLOOKUP(D256,Исходные_данные,5,FALSE)</f>
        <v>#N/A</v>
      </c>
      <c r="J256" s="104" t="str">
        <f>IFERROR(VLOOKUP(D256,Исходные_данные,37,FALSE),"")</f>
        <v/>
      </c>
      <c r="K256" s="104" t="e">
        <f>VLOOKUP(D256,Исходные_данные,47,FALSE)</f>
        <v>#N/A</v>
      </c>
      <c r="L256" s="104" t="e">
        <f>VLOOKUP(D256,Исходные_данные,16,FALSE)</f>
        <v>#N/A</v>
      </c>
      <c r="M256" s="104" t="e">
        <f t="shared" si="21"/>
        <v>#N/A</v>
      </c>
      <c r="N256" t="str">
        <f t="shared" si="22"/>
        <v>-</v>
      </c>
      <c r="O256" s="13" t="e">
        <f t="shared" si="23"/>
        <v>#N/A</v>
      </c>
    </row>
    <row r="257" spans="2:15" x14ac:dyDescent="0.25">
      <c r="B257" s="13">
        <f>IFERROR(IF(N(VLOOKUP(D257,Исходные_данные,17,FALSE))=0,1,VLOOKUP(D257,Исходные_данные,17,FALSE)),1)</f>
        <v>1</v>
      </c>
      <c r="C257" s="104" t="e">
        <f t="shared" si="18"/>
        <v>#N/A</v>
      </c>
      <c r="D257" s="104" t="e">
        <f t="shared" si="19"/>
        <v>#N/A</v>
      </c>
      <c r="E257" s="104"/>
      <c r="F257" s="35"/>
      <c r="G257" s="104" t="e">
        <f t="shared" si="20"/>
        <v>#N/A</v>
      </c>
      <c r="H257" s="104" t="e">
        <f t="shared" si="24"/>
        <v>#N/A</v>
      </c>
      <c r="I257" s="35" t="e">
        <f>VLOOKUP(D257,Исходные_данные,5,FALSE)</f>
        <v>#N/A</v>
      </c>
      <c r="J257" s="104" t="str">
        <f>IFERROR(VLOOKUP(D257,Исходные_данные,37,FALSE),"")</f>
        <v/>
      </c>
      <c r="K257" s="104" t="e">
        <f>VLOOKUP(D257,Исходные_данные,47,FALSE)</f>
        <v>#N/A</v>
      </c>
      <c r="L257" s="104" t="e">
        <f>VLOOKUP(D257,Исходные_данные,16,FALSE)</f>
        <v>#N/A</v>
      </c>
      <c r="M257" s="104" t="e">
        <f t="shared" si="21"/>
        <v>#N/A</v>
      </c>
      <c r="N257" t="str">
        <f t="shared" si="22"/>
        <v>-</v>
      </c>
      <c r="O257" s="13" t="e">
        <f t="shared" si="23"/>
        <v>#N/A</v>
      </c>
    </row>
    <row r="258" spans="2:15" x14ac:dyDescent="0.25">
      <c r="B258" s="13">
        <f>IFERROR(IF(N(VLOOKUP(D258,Исходные_данные,17,FALSE))=0,1,VLOOKUP(D258,Исходные_данные,17,FALSE)),1)</f>
        <v>1</v>
      </c>
      <c r="C258" s="104" t="e">
        <f t="shared" si="18"/>
        <v>#N/A</v>
      </c>
      <c r="D258" s="104" t="e">
        <f t="shared" si="19"/>
        <v>#N/A</v>
      </c>
      <c r="E258" s="104"/>
      <c r="F258" s="35"/>
      <c r="G258" s="104" t="e">
        <f t="shared" si="20"/>
        <v>#N/A</v>
      </c>
      <c r="H258" s="104" t="e">
        <f t="shared" si="24"/>
        <v>#N/A</v>
      </c>
      <c r="I258" s="35" t="e">
        <f>VLOOKUP(D258,Исходные_данные,5,FALSE)</f>
        <v>#N/A</v>
      </c>
      <c r="J258" s="104" t="str">
        <f>IFERROR(VLOOKUP(D258,Исходные_данные,37,FALSE),"")</f>
        <v/>
      </c>
      <c r="K258" s="104" t="e">
        <f>VLOOKUP(D258,Исходные_данные,47,FALSE)</f>
        <v>#N/A</v>
      </c>
      <c r="L258" s="104" t="e">
        <f>VLOOKUP(D258,Исходные_данные,16,FALSE)</f>
        <v>#N/A</v>
      </c>
      <c r="M258" s="104" t="e">
        <f t="shared" si="21"/>
        <v>#N/A</v>
      </c>
      <c r="N258" t="str">
        <f t="shared" si="22"/>
        <v>-</v>
      </c>
      <c r="O258" s="13" t="e">
        <f t="shared" si="23"/>
        <v>#N/A</v>
      </c>
    </row>
    <row r="259" spans="2:15" x14ac:dyDescent="0.25">
      <c r="B259" s="13">
        <f>IFERROR(IF(N(VLOOKUP(D259,Исходные_данные,17,FALSE))=0,1,VLOOKUP(D259,Исходные_данные,17,FALSE)),1)</f>
        <v>1</v>
      </c>
      <c r="C259" s="104" t="e">
        <f t="shared" ref="C259:C322" si="25">VLOOKUP(ROW(257:257),Разбивка_нумерация_5,2,FALSE)</f>
        <v>#N/A</v>
      </c>
      <c r="D259" s="104" t="e">
        <f t="shared" ref="D259:D322" si="26">VLOOKUP(ROW(257:257),Разбивка_нумерация_5,4,FALSE)</f>
        <v>#N/A</v>
      </c>
      <c r="E259" s="104"/>
      <c r="F259" s="35"/>
      <c r="G259" s="104" t="e">
        <f t="shared" ref="G259:G322" si="27">VLOOKUP(ROW(257:257),Разбивка_нумерация_5,16,FALSE)</f>
        <v>#N/A</v>
      </c>
      <c r="H259" s="104" t="e">
        <f t="shared" si="24"/>
        <v>#N/A</v>
      </c>
      <c r="I259" s="35" t="e">
        <f>VLOOKUP(D259,Исходные_данные,5,FALSE)</f>
        <v>#N/A</v>
      </c>
      <c r="J259" s="104" t="str">
        <f>IFERROR(VLOOKUP(D259,Исходные_данные,37,FALSE),"")</f>
        <v/>
      </c>
      <c r="K259" s="104" t="e">
        <f>VLOOKUP(D259,Исходные_данные,47,FALSE)</f>
        <v>#N/A</v>
      </c>
      <c r="L259" s="104" t="e">
        <f>VLOOKUP(D259,Исходные_данные,16,FALSE)</f>
        <v>#N/A</v>
      </c>
      <c r="M259" s="104" t="e">
        <f t="shared" ref="M259:M322" si="28">I259*L259</f>
        <v>#N/A</v>
      </c>
      <c r="N259" t="str">
        <f t="shared" ref="N259:N322" si="29">IF(ISBLANK(F259),N258,F259)</f>
        <v>-</v>
      </c>
      <c r="O259" s="13" t="e">
        <f t="shared" ref="O259:O322" si="30">C259&amp;H259</f>
        <v>#N/A</v>
      </c>
    </row>
    <row r="260" spans="2:15" x14ac:dyDescent="0.25">
      <c r="B260" s="13">
        <f>IFERROR(IF(N(VLOOKUP(D260,Исходные_данные,17,FALSE))=0,1,VLOOKUP(D260,Исходные_данные,17,FALSE)),1)</f>
        <v>1</v>
      </c>
      <c r="C260" s="104" t="e">
        <f t="shared" si="25"/>
        <v>#N/A</v>
      </c>
      <c r="D260" s="104" t="e">
        <f t="shared" si="26"/>
        <v>#N/A</v>
      </c>
      <c r="E260" s="104"/>
      <c r="F260" s="35"/>
      <c r="G260" s="104" t="e">
        <f t="shared" si="27"/>
        <v>#N/A</v>
      </c>
      <c r="H260" s="104" t="e">
        <f t="shared" si="24"/>
        <v>#N/A</v>
      </c>
      <c r="I260" s="35" t="e">
        <f>VLOOKUP(D260,Исходные_данные,5,FALSE)</f>
        <v>#N/A</v>
      </c>
      <c r="J260" s="104" t="str">
        <f>IFERROR(VLOOKUP(D260,Исходные_данные,37,FALSE),"")</f>
        <v/>
      </c>
      <c r="K260" s="104" t="e">
        <f>VLOOKUP(D260,Исходные_данные,47,FALSE)</f>
        <v>#N/A</v>
      </c>
      <c r="L260" s="104" t="e">
        <f>VLOOKUP(D260,Исходные_данные,16,FALSE)</f>
        <v>#N/A</v>
      </c>
      <c r="M260" s="104" t="e">
        <f t="shared" si="28"/>
        <v>#N/A</v>
      </c>
      <c r="N260" t="str">
        <f t="shared" si="29"/>
        <v>-</v>
      </c>
      <c r="O260" s="13" t="e">
        <f t="shared" si="30"/>
        <v>#N/A</v>
      </c>
    </row>
    <row r="261" spans="2:15" x14ac:dyDescent="0.25">
      <c r="B261" s="13">
        <f>IFERROR(IF(N(VLOOKUP(D261,Исходные_данные,17,FALSE))=0,1,VLOOKUP(D261,Исходные_данные,17,FALSE)),1)</f>
        <v>1</v>
      </c>
      <c r="C261" s="104" t="e">
        <f t="shared" si="25"/>
        <v>#N/A</v>
      </c>
      <c r="D261" s="104" t="e">
        <f t="shared" si="26"/>
        <v>#N/A</v>
      </c>
      <c r="E261" s="104"/>
      <c r="F261" s="35"/>
      <c r="G261" s="104" t="e">
        <f t="shared" si="27"/>
        <v>#N/A</v>
      </c>
      <c r="H261" s="104" t="e">
        <f t="shared" si="24"/>
        <v>#N/A</v>
      </c>
      <c r="I261" s="35" t="e">
        <f>VLOOKUP(D261,Исходные_данные,5,FALSE)</f>
        <v>#N/A</v>
      </c>
      <c r="J261" s="104" t="str">
        <f>IFERROR(VLOOKUP(D261,Исходные_данные,37,FALSE),"")</f>
        <v/>
      </c>
      <c r="K261" s="104" t="e">
        <f>VLOOKUP(D261,Исходные_данные,47,FALSE)</f>
        <v>#N/A</v>
      </c>
      <c r="L261" s="104" t="e">
        <f>VLOOKUP(D261,Исходные_данные,16,FALSE)</f>
        <v>#N/A</v>
      </c>
      <c r="M261" s="104" t="e">
        <f t="shared" si="28"/>
        <v>#N/A</v>
      </c>
      <c r="N261" t="str">
        <f t="shared" si="29"/>
        <v>-</v>
      </c>
      <c r="O261" s="13" t="e">
        <f t="shared" si="30"/>
        <v>#N/A</v>
      </c>
    </row>
    <row r="262" spans="2:15" x14ac:dyDescent="0.25">
      <c r="B262" s="13">
        <f>IFERROR(IF(N(VLOOKUP(D262,Исходные_данные,17,FALSE))=0,1,VLOOKUP(D262,Исходные_данные,17,FALSE)),1)</f>
        <v>1</v>
      </c>
      <c r="C262" s="104" t="e">
        <f t="shared" si="25"/>
        <v>#N/A</v>
      </c>
      <c r="D262" s="104" t="e">
        <f t="shared" si="26"/>
        <v>#N/A</v>
      </c>
      <c r="E262" s="104"/>
      <c r="F262" s="35"/>
      <c r="G262" s="104" t="e">
        <f t="shared" si="27"/>
        <v>#N/A</v>
      </c>
      <c r="H262" s="104" t="e">
        <f t="shared" si="24"/>
        <v>#N/A</v>
      </c>
      <c r="I262" s="35" t="e">
        <f>VLOOKUP(D262,Исходные_данные,5,FALSE)</f>
        <v>#N/A</v>
      </c>
      <c r="J262" s="104" t="str">
        <f>IFERROR(VLOOKUP(D262,Исходные_данные,37,FALSE),"")</f>
        <v/>
      </c>
      <c r="K262" s="104" t="e">
        <f>VLOOKUP(D262,Исходные_данные,47,FALSE)</f>
        <v>#N/A</v>
      </c>
      <c r="L262" s="104" t="e">
        <f>VLOOKUP(D262,Исходные_данные,16,FALSE)</f>
        <v>#N/A</v>
      </c>
      <c r="M262" s="104" t="e">
        <f t="shared" si="28"/>
        <v>#N/A</v>
      </c>
      <c r="N262" t="str">
        <f t="shared" si="29"/>
        <v>-</v>
      </c>
      <c r="O262" s="13" t="e">
        <f t="shared" si="30"/>
        <v>#N/A</v>
      </c>
    </row>
    <row r="263" spans="2:15" x14ac:dyDescent="0.25">
      <c r="B263" s="13">
        <f>IFERROR(IF(N(VLOOKUP(D263,Исходные_данные,17,FALSE))=0,1,VLOOKUP(D263,Исходные_данные,17,FALSE)),1)</f>
        <v>1</v>
      </c>
      <c r="C263" s="104" t="e">
        <f t="shared" si="25"/>
        <v>#N/A</v>
      </c>
      <c r="D263" s="104" t="e">
        <f t="shared" si="26"/>
        <v>#N/A</v>
      </c>
      <c r="E263" s="104"/>
      <c r="F263" s="35"/>
      <c r="G263" s="104" t="e">
        <f t="shared" si="27"/>
        <v>#N/A</v>
      </c>
      <c r="H263" s="104" t="e">
        <f t="shared" si="24"/>
        <v>#N/A</v>
      </c>
      <c r="I263" s="35" t="e">
        <f>VLOOKUP(D263,Исходные_данные,5,FALSE)</f>
        <v>#N/A</v>
      </c>
      <c r="J263" s="104" t="str">
        <f>IFERROR(VLOOKUP(D263,Исходные_данные,37,FALSE),"")</f>
        <v/>
      </c>
      <c r="K263" s="104" t="e">
        <f>VLOOKUP(D263,Исходные_данные,47,FALSE)</f>
        <v>#N/A</v>
      </c>
      <c r="L263" s="104" t="e">
        <f>VLOOKUP(D263,Исходные_данные,16,FALSE)</f>
        <v>#N/A</v>
      </c>
      <c r="M263" s="104" t="e">
        <f t="shared" si="28"/>
        <v>#N/A</v>
      </c>
      <c r="N263" t="str">
        <f t="shared" si="29"/>
        <v>-</v>
      </c>
      <c r="O263" s="13" t="e">
        <f t="shared" si="30"/>
        <v>#N/A</v>
      </c>
    </row>
    <row r="264" spans="2:15" x14ac:dyDescent="0.25">
      <c r="B264" s="13">
        <f>IFERROR(IF(N(VLOOKUP(D264,Исходные_данные,17,FALSE))=0,1,VLOOKUP(D264,Исходные_данные,17,FALSE)),1)</f>
        <v>1</v>
      </c>
      <c r="C264" s="104" t="e">
        <f t="shared" si="25"/>
        <v>#N/A</v>
      </c>
      <c r="D264" s="104" t="e">
        <f t="shared" si="26"/>
        <v>#N/A</v>
      </c>
      <c r="E264" s="104"/>
      <c r="F264" s="35"/>
      <c r="G264" s="104" t="e">
        <f t="shared" si="27"/>
        <v>#N/A</v>
      </c>
      <c r="H264" s="104" t="e">
        <f t="shared" si="24"/>
        <v>#N/A</v>
      </c>
      <c r="I264" s="35" t="e">
        <f>VLOOKUP(D264,Исходные_данные,5,FALSE)</f>
        <v>#N/A</v>
      </c>
      <c r="J264" s="104" t="str">
        <f>IFERROR(VLOOKUP(D264,Исходные_данные,37,FALSE),"")</f>
        <v/>
      </c>
      <c r="K264" s="104" t="e">
        <f>VLOOKUP(D264,Исходные_данные,47,FALSE)</f>
        <v>#N/A</v>
      </c>
      <c r="L264" s="104" t="e">
        <f>VLOOKUP(D264,Исходные_данные,16,FALSE)</f>
        <v>#N/A</v>
      </c>
      <c r="M264" s="104" t="e">
        <f t="shared" si="28"/>
        <v>#N/A</v>
      </c>
      <c r="N264" t="str">
        <f t="shared" si="29"/>
        <v>-</v>
      </c>
      <c r="O264" s="13" t="e">
        <f t="shared" si="30"/>
        <v>#N/A</v>
      </c>
    </row>
    <row r="265" spans="2:15" x14ac:dyDescent="0.25">
      <c r="B265" s="13">
        <f>IFERROR(IF(N(VLOOKUP(D265,Исходные_данные,17,FALSE))=0,1,VLOOKUP(D265,Исходные_данные,17,FALSE)),1)</f>
        <v>1</v>
      </c>
      <c r="C265" s="104" t="e">
        <f t="shared" si="25"/>
        <v>#N/A</v>
      </c>
      <c r="D265" s="104" t="e">
        <f t="shared" si="26"/>
        <v>#N/A</v>
      </c>
      <c r="E265" s="104"/>
      <c r="F265" s="35"/>
      <c r="G265" s="104" t="e">
        <f t="shared" si="27"/>
        <v>#N/A</v>
      </c>
      <c r="H265" s="104" t="e">
        <f t="shared" si="24"/>
        <v>#N/A</v>
      </c>
      <c r="I265" s="35" t="e">
        <f>VLOOKUP(D265,Исходные_данные,5,FALSE)</f>
        <v>#N/A</v>
      </c>
      <c r="J265" s="104" t="str">
        <f>IFERROR(VLOOKUP(D265,Исходные_данные,37,FALSE),"")</f>
        <v/>
      </c>
      <c r="K265" s="104" t="e">
        <f>VLOOKUP(D265,Исходные_данные,47,FALSE)</f>
        <v>#N/A</v>
      </c>
      <c r="L265" s="104" t="e">
        <f>VLOOKUP(D265,Исходные_данные,16,FALSE)</f>
        <v>#N/A</v>
      </c>
      <c r="M265" s="104" t="e">
        <f t="shared" si="28"/>
        <v>#N/A</v>
      </c>
      <c r="N265" t="str">
        <f t="shared" si="29"/>
        <v>-</v>
      </c>
      <c r="O265" s="13" t="e">
        <f t="shared" si="30"/>
        <v>#N/A</v>
      </c>
    </row>
    <row r="266" spans="2:15" x14ac:dyDescent="0.25">
      <c r="B266" s="13">
        <f>IFERROR(IF(N(VLOOKUP(D266,Исходные_данные,17,FALSE))=0,1,VLOOKUP(D266,Исходные_данные,17,FALSE)),1)</f>
        <v>1</v>
      </c>
      <c r="C266" s="104" t="e">
        <f t="shared" si="25"/>
        <v>#N/A</v>
      </c>
      <c r="D266" s="104" t="e">
        <f t="shared" si="26"/>
        <v>#N/A</v>
      </c>
      <c r="E266" s="104"/>
      <c r="F266" s="35"/>
      <c r="G266" s="104" t="e">
        <f t="shared" si="27"/>
        <v>#N/A</v>
      </c>
      <c r="H266" s="104" t="e">
        <f t="shared" si="24"/>
        <v>#N/A</v>
      </c>
      <c r="I266" s="35" t="e">
        <f>VLOOKUP(D266,Исходные_данные,5,FALSE)</f>
        <v>#N/A</v>
      </c>
      <c r="J266" s="104" t="str">
        <f>IFERROR(VLOOKUP(D266,Исходные_данные,37,FALSE),"")</f>
        <v/>
      </c>
      <c r="K266" s="104" t="e">
        <f>VLOOKUP(D266,Исходные_данные,47,FALSE)</f>
        <v>#N/A</v>
      </c>
      <c r="L266" s="104" t="e">
        <f>VLOOKUP(D266,Исходные_данные,16,FALSE)</f>
        <v>#N/A</v>
      </c>
      <c r="M266" s="104" t="e">
        <f t="shared" si="28"/>
        <v>#N/A</v>
      </c>
      <c r="N266" t="str">
        <f t="shared" si="29"/>
        <v>-</v>
      </c>
      <c r="O266" s="13" t="e">
        <f t="shared" si="30"/>
        <v>#N/A</v>
      </c>
    </row>
    <row r="267" spans="2:15" x14ac:dyDescent="0.25">
      <c r="B267" s="13">
        <f>IFERROR(IF(N(VLOOKUP(D267,Исходные_данные,17,FALSE))=0,1,VLOOKUP(D267,Исходные_данные,17,FALSE)),1)</f>
        <v>1</v>
      </c>
      <c r="C267" s="104" t="e">
        <f t="shared" si="25"/>
        <v>#N/A</v>
      </c>
      <c r="D267" s="104" t="e">
        <f t="shared" si="26"/>
        <v>#N/A</v>
      </c>
      <c r="E267" s="104"/>
      <c r="F267" s="35"/>
      <c r="G267" s="104" t="e">
        <f t="shared" si="27"/>
        <v>#N/A</v>
      </c>
      <c r="H267" s="104" t="e">
        <f t="shared" si="24"/>
        <v>#N/A</v>
      </c>
      <c r="I267" s="35" t="e">
        <f>VLOOKUP(D267,Исходные_данные,5,FALSE)</f>
        <v>#N/A</v>
      </c>
      <c r="J267" s="104" t="str">
        <f>IFERROR(VLOOKUP(D267,Исходные_данные,37,FALSE),"")</f>
        <v/>
      </c>
      <c r="K267" s="104" t="e">
        <f>VLOOKUP(D267,Исходные_данные,47,FALSE)</f>
        <v>#N/A</v>
      </c>
      <c r="L267" s="104" t="e">
        <f>VLOOKUP(D267,Исходные_данные,16,FALSE)</f>
        <v>#N/A</v>
      </c>
      <c r="M267" s="104" t="e">
        <f t="shared" si="28"/>
        <v>#N/A</v>
      </c>
      <c r="N267" t="str">
        <f t="shared" si="29"/>
        <v>-</v>
      </c>
      <c r="O267" s="13" t="e">
        <f t="shared" si="30"/>
        <v>#N/A</v>
      </c>
    </row>
    <row r="268" spans="2:15" x14ac:dyDescent="0.25">
      <c r="B268" s="13">
        <f>IFERROR(IF(N(VLOOKUP(D268,Исходные_данные,17,FALSE))=0,1,VLOOKUP(D268,Исходные_данные,17,FALSE)),1)</f>
        <v>1</v>
      </c>
      <c r="C268" s="104" t="e">
        <f t="shared" si="25"/>
        <v>#N/A</v>
      </c>
      <c r="D268" s="104" t="e">
        <f t="shared" si="26"/>
        <v>#N/A</v>
      </c>
      <c r="E268" s="104"/>
      <c r="F268" s="35"/>
      <c r="G268" s="104" t="e">
        <f t="shared" si="27"/>
        <v>#N/A</v>
      </c>
      <c r="H268" s="104" t="e">
        <f t="shared" si="24"/>
        <v>#N/A</v>
      </c>
      <c r="I268" s="35" t="e">
        <f>VLOOKUP(D268,Исходные_данные,5,FALSE)</f>
        <v>#N/A</v>
      </c>
      <c r="J268" s="104" t="str">
        <f>IFERROR(VLOOKUP(D268,Исходные_данные,37,FALSE),"")</f>
        <v/>
      </c>
      <c r="K268" s="104" t="e">
        <f>VLOOKUP(D268,Исходные_данные,47,FALSE)</f>
        <v>#N/A</v>
      </c>
      <c r="L268" s="104" t="e">
        <f>VLOOKUP(D268,Исходные_данные,16,FALSE)</f>
        <v>#N/A</v>
      </c>
      <c r="M268" s="104" t="e">
        <f t="shared" si="28"/>
        <v>#N/A</v>
      </c>
      <c r="N268" t="str">
        <f t="shared" si="29"/>
        <v>-</v>
      </c>
      <c r="O268" s="13" t="e">
        <f t="shared" si="30"/>
        <v>#N/A</v>
      </c>
    </row>
    <row r="269" spans="2:15" x14ac:dyDescent="0.25">
      <c r="B269" s="13">
        <f>IFERROR(IF(N(VLOOKUP(D269,Исходные_данные,17,FALSE))=0,1,VLOOKUP(D269,Исходные_данные,17,FALSE)),1)</f>
        <v>1</v>
      </c>
      <c r="C269" s="104" t="e">
        <f t="shared" si="25"/>
        <v>#N/A</v>
      </c>
      <c r="D269" s="104" t="e">
        <f t="shared" si="26"/>
        <v>#N/A</v>
      </c>
      <c r="E269" s="104"/>
      <c r="F269" s="35"/>
      <c r="G269" s="104" t="e">
        <f t="shared" si="27"/>
        <v>#N/A</v>
      </c>
      <c r="H269" s="104" t="e">
        <f t="shared" si="24"/>
        <v>#N/A</v>
      </c>
      <c r="I269" s="35" t="e">
        <f>VLOOKUP(D269,Исходные_данные,5,FALSE)</f>
        <v>#N/A</v>
      </c>
      <c r="J269" s="104" t="str">
        <f>IFERROR(VLOOKUP(D269,Исходные_данные,37,FALSE),"")</f>
        <v/>
      </c>
      <c r="K269" s="104" t="e">
        <f>VLOOKUP(D269,Исходные_данные,47,FALSE)</f>
        <v>#N/A</v>
      </c>
      <c r="L269" s="104" t="e">
        <f>VLOOKUP(D269,Исходные_данные,16,FALSE)</f>
        <v>#N/A</v>
      </c>
      <c r="M269" s="104" t="e">
        <f t="shared" si="28"/>
        <v>#N/A</v>
      </c>
      <c r="N269" t="str">
        <f t="shared" si="29"/>
        <v>-</v>
      </c>
      <c r="O269" s="13" t="e">
        <f t="shared" si="30"/>
        <v>#N/A</v>
      </c>
    </row>
    <row r="270" spans="2:15" x14ac:dyDescent="0.25">
      <c r="B270" s="13">
        <f>IFERROR(IF(N(VLOOKUP(D270,Исходные_данные,17,FALSE))=0,1,VLOOKUP(D270,Исходные_данные,17,FALSE)),1)</f>
        <v>1</v>
      </c>
      <c r="C270" s="104" t="e">
        <f t="shared" si="25"/>
        <v>#N/A</v>
      </c>
      <c r="D270" s="104" t="e">
        <f t="shared" si="26"/>
        <v>#N/A</v>
      </c>
      <c r="E270" s="104"/>
      <c r="F270" s="35"/>
      <c r="G270" s="104" t="e">
        <f t="shared" si="27"/>
        <v>#N/A</v>
      </c>
      <c r="H270" s="104" t="e">
        <f t="shared" si="24"/>
        <v>#N/A</v>
      </c>
      <c r="I270" s="35" t="e">
        <f>VLOOKUP(D270,Исходные_данные,5,FALSE)</f>
        <v>#N/A</v>
      </c>
      <c r="J270" s="104" t="str">
        <f>IFERROR(VLOOKUP(D270,Исходные_данные,37,FALSE),"")</f>
        <v/>
      </c>
      <c r="K270" s="104" t="e">
        <f>VLOOKUP(D270,Исходные_данные,47,FALSE)</f>
        <v>#N/A</v>
      </c>
      <c r="L270" s="104" t="e">
        <f>VLOOKUP(D270,Исходные_данные,16,FALSE)</f>
        <v>#N/A</v>
      </c>
      <c r="M270" s="104" t="e">
        <f t="shared" si="28"/>
        <v>#N/A</v>
      </c>
      <c r="N270" t="str">
        <f t="shared" si="29"/>
        <v>-</v>
      </c>
      <c r="O270" s="13" t="e">
        <f t="shared" si="30"/>
        <v>#N/A</v>
      </c>
    </row>
    <row r="271" spans="2:15" x14ac:dyDescent="0.25">
      <c r="B271" s="13">
        <f>IFERROR(IF(N(VLOOKUP(D271,Исходные_данные,17,FALSE))=0,1,VLOOKUP(D271,Исходные_данные,17,FALSE)),1)</f>
        <v>1</v>
      </c>
      <c r="C271" s="104" t="e">
        <f t="shared" si="25"/>
        <v>#N/A</v>
      </c>
      <c r="D271" s="104" t="e">
        <f t="shared" si="26"/>
        <v>#N/A</v>
      </c>
      <c r="E271" s="104"/>
      <c r="F271" s="35"/>
      <c r="G271" s="104" t="e">
        <f t="shared" si="27"/>
        <v>#N/A</v>
      </c>
      <c r="H271" s="104" t="e">
        <f t="shared" si="24"/>
        <v>#N/A</v>
      </c>
      <c r="I271" s="35" t="e">
        <f>VLOOKUP(D271,Исходные_данные,5,FALSE)</f>
        <v>#N/A</v>
      </c>
      <c r="J271" s="104" t="str">
        <f>IFERROR(VLOOKUP(D271,Исходные_данные,37,FALSE),"")</f>
        <v/>
      </c>
      <c r="K271" s="104" t="e">
        <f>VLOOKUP(D271,Исходные_данные,47,FALSE)</f>
        <v>#N/A</v>
      </c>
      <c r="L271" s="104" t="e">
        <f>VLOOKUP(D271,Исходные_данные,16,FALSE)</f>
        <v>#N/A</v>
      </c>
      <c r="M271" s="104" t="e">
        <f t="shared" si="28"/>
        <v>#N/A</v>
      </c>
      <c r="N271" t="str">
        <f t="shared" si="29"/>
        <v>-</v>
      </c>
      <c r="O271" s="13" t="e">
        <f t="shared" si="30"/>
        <v>#N/A</v>
      </c>
    </row>
    <row r="272" spans="2:15" x14ac:dyDescent="0.25">
      <c r="B272" s="13">
        <f>IFERROR(IF(N(VLOOKUP(D272,Исходные_данные,17,FALSE))=0,1,VLOOKUP(D272,Исходные_данные,17,FALSE)),1)</f>
        <v>1</v>
      </c>
      <c r="C272" s="104" t="e">
        <f t="shared" si="25"/>
        <v>#N/A</v>
      </c>
      <c r="D272" s="104" t="e">
        <f t="shared" si="26"/>
        <v>#N/A</v>
      </c>
      <c r="E272" s="104"/>
      <c r="F272" s="35"/>
      <c r="G272" s="104" t="e">
        <f t="shared" si="27"/>
        <v>#N/A</v>
      </c>
      <c r="H272" s="104" t="e">
        <f t="shared" si="24"/>
        <v>#N/A</v>
      </c>
      <c r="I272" s="35" t="e">
        <f>VLOOKUP(D272,Исходные_данные,5,FALSE)</f>
        <v>#N/A</v>
      </c>
      <c r="J272" s="104" t="str">
        <f>IFERROR(VLOOKUP(D272,Исходные_данные,37,FALSE),"")</f>
        <v/>
      </c>
      <c r="K272" s="104" t="e">
        <f>VLOOKUP(D272,Исходные_данные,47,FALSE)</f>
        <v>#N/A</v>
      </c>
      <c r="L272" s="104" t="e">
        <f>VLOOKUP(D272,Исходные_данные,16,FALSE)</f>
        <v>#N/A</v>
      </c>
      <c r="M272" s="104" t="e">
        <f t="shared" si="28"/>
        <v>#N/A</v>
      </c>
      <c r="N272" t="str">
        <f t="shared" si="29"/>
        <v>-</v>
      </c>
      <c r="O272" s="13" t="e">
        <f t="shared" si="30"/>
        <v>#N/A</v>
      </c>
    </row>
    <row r="273" spans="2:15" x14ac:dyDescent="0.25">
      <c r="B273" s="13">
        <f>IFERROR(IF(N(VLOOKUP(D273,Исходные_данные,17,FALSE))=0,1,VLOOKUP(D273,Исходные_данные,17,FALSE)),1)</f>
        <v>1</v>
      </c>
      <c r="C273" s="104" t="e">
        <f t="shared" si="25"/>
        <v>#N/A</v>
      </c>
      <c r="D273" s="104" t="e">
        <f t="shared" si="26"/>
        <v>#N/A</v>
      </c>
      <c r="E273" s="104"/>
      <c r="F273" s="35"/>
      <c r="G273" s="104" t="e">
        <f t="shared" si="27"/>
        <v>#N/A</v>
      </c>
      <c r="H273" s="104" t="e">
        <f t="shared" si="24"/>
        <v>#N/A</v>
      </c>
      <c r="I273" s="35" t="e">
        <f>VLOOKUP(D273,Исходные_данные,5,FALSE)</f>
        <v>#N/A</v>
      </c>
      <c r="J273" s="104" t="str">
        <f>IFERROR(VLOOKUP(D273,Исходные_данные,37,FALSE),"")</f>
        <v/>
      </c>
      <c r="K273" s="104" t="e">
        <f>VLOOKUP(D273,Исходные_данные,47,FALSE)</f>
        <v>#N/A</v>
      </c>
      <c r="L273" s="104" t="e">
        <f>VLOOKUP(D273,Исходные_данные,16,FALSE)</f>
        <v>#N/A</v>
      </c>
      <c r="M273" s="104" t="e">
        <f t="shared" si="28"/>
        <v>#N/A</v>
      </c>
      <c r="N273" t="str">
        <f t="shared" si="29"/>
        <v>-</v>
      </c>
      <c r="O273" s="13" t="e">
        <f t="shared" si="30"/>
        <v>#N/A</v>
      </c>
    </row>
    <row r="274" spans="2:15" x14ac:dyDescent="0.25">
      <c r="B274" s="13">
        <f>IFERROR(IF(N(VLOOKUP(D274,Исходные_данные,17,FALSE))=0,1,VLOOKUP(D274,Исходные_данные,17,FALSE)),1)</f>
        <v>1</v>
      </c>
      <c r="C274" s="104" t="e">
        <f t="shared" si="25"/>
        <v>#N/A</v>
      </c>
      <c r="D274" s="104" t="e">
        <f t="shared" si="26"/>
        <v>#N/A</v>
      </c>
      <c r="E274" s="104"/>
      <c r="F274" s="35"/>
      <c r="G274" s="104" t="e">
        <f t="shared" si="27"/>
        <v>#N/A</v>
      </c>
      <c r="H274" s="104" t="e">
        <f t="shared" si="24"/>
        <v>#N/A</v>
      </c>
      <c r="I274" s="35" t="e">
        <f>VLOOKUP(D274,Исходные_данные,5,FALSE)</f>
        <v>#N/A</v>
      </c>
      <c r="J274" s="104" t="str">
        <f>IFERROR(VLOOKUP(D274,Исходные_данные,37,FALSE),"")</f>
        <v/>
      </c>
      <c r="K274" s="104" t="e">
        <f>VLOOKUP(D274,Исходные_данные,47,FALSE)</f>
        <v>#N/A</v>
      </c>
      <c r="L274" s="104" t="e">
        <f>VLOOKUP(D274,Исходные_данные,16,FALSE)</f>
        <v>#N/A</v>
      </c>
      <c r="M274" s="104" t="e">
        <f t="shared" si="28"/>
        <v>#N/A</v>
      </c>
      <c r="N274" t="str">
        <f t="shared" si="29"/>
        <v>-</v>
      </c>
      <c r="O274" s="13" t="e">
        <f t="shared" si="30"/>
        <v>#N/A</v>
      </c>
    </row>
    <row r="275" spans="2:15" x14ac:dyDescent="0.25">
      <c r="B275" s="13">
        <f>IFERROR(IF(N(VLOOKUP(D275,Исходные_данные,17,FALSE))=0,1,VLOOKUP(D275,Исходные_данные,17,FALSE)),1)</f>
        <v>1</v>
      </c>
      <c r="C275" s="104" t="e">
        <f t="shared" si="25"/>
        <v>#N/A</v>
      </c>
      <c r="D275" s="104" t="e">
        <f t="shared" si="26"/>
        <v>#N/A</v>
      </c>
      <c r="E275" s="104"/>
      <c r="F275" s="35"/>
      <c r="G275" s="104" t="e">
        <f t="shared" si="27"/>
        <v>#N/A</v>
      </c>
      <c r="H275" s="104" t="e">
        <f t="shared" si="24"/>
        <v>#N/A</v>
      </c>
      <c r="I275" s="35" t="e">
        <f>VLOOKUP(D275,Исходные_данные,5,FALSE)</f>
        <v>#N/A</v>
      </c>
      <c r="J275" s="104" t="str">
        <f>IFERROR(VLOOKUP(D275,Исходные_данные,37,FALSE),"")</f>
        <v/>
      </c>
      <c r="K275" s="104" t="e">
        <f>VLOOKUP(D275,Исходные_данные,47,FALSE)</f>
        <v>#N/A</v>
      </c>
      <c r="L275" s="104" t="e">
        <f>VLOOKUP(D275,Исходные_данные,16,FALSE)</f>
        <v>#N/A</v>
      </c>
      <c r="M275" s="104" t="e">
        <f t="shared" si="28"/>
        <v>#N/A</v>
      </c>
      <c r="N275" t="str">
        <f t="shared" si="29"/>
        <v>-</v>
      </c>
      <c r="O275" s="13" t="e">
        <f t="shared" si="30"/>
        <v>#N/A</v>
      </c>
    </row>
    <row r="276" spans="2:15" x14ac:dyDescent="0.25">
      <c r="B276" s="13">
        <f>IFERROR(IF(N(VLOOKUP(D276,Исходные_данные,17,FALSE))=0,1,VLOOKUP(D276,Исходные_данные,17,FALSE)),1)</f>
        <v>1</v>
      </c>
      <c r="C276" s="104" t="e">
        <f t="shared" si="25"/>
        <v>#N/A</v>
      </c>
      <c r="D276" s="104" t="e">
        <f t="shared" si="26"/>
        <v>#N/A</v>
      </c>
      <c r="E276" s="104"/>
      <c r="F276" s="35"/>
      <c r="G276" s="104" t="e">
        <f t="shared" si="27"/>
        <v>#N/A</v>
      </c>
      <c r="H276" s="104" t="e">
        <f t="shared" si="24"/>
        <v>#N/A</v>
      </c>
      <c r="I276" s="35" t="e">
        <f>VLOOKUP(D276,Исходные_данные,5,FALSE)</f>
        <v>#N/A</v>
      </c>
      <c r="J276" s="104" t="str">
        <f>IFERROR(VLOOKUP(D276,Исходные_данные,37,FALSE),"")</f>
        <v/>
      </c>
      <c r="K276" s="104" t="e">
        <f>VLOOKUP(D276,Исходные_данные,47,FALSE)</f>
        <v>#N/A</v>
      </c>
      <c r="L276" s="104" t="e">
        <f>VLOOKUP(D276,Исходные_данные,16,FALSE)</f>
        <v>#N/A</v>
      </c>
      <c r="M276" s="104" t="e">
        <f t="shared" si="28"/>
        <v>#N/A</v>
      </c>
      <c r="N276" t="str">
        <f t="shared" si="29"/>
        <v>-</v>
      </c>
      <c r="O276" s="13" t="e">
        <f t="shared" si="30"/>
        <v>#N/A</v>
      </c>
    </row>
    <row r="277" spans="2:15" x14ac:dyDescent="0.25">
      <c r="B277" s="13">
        <f>IFERROR(IF(N(VLOOKUP(D277,Исходные_данные,17,FALSE))=0,1,VLOOKUP(D277,Исходные_данные,17,FALSE)),1)</f>
        <v>1</v>
      </c>
      <c r="C277" s="104" t="e">
        <f t="shared" si="25"/>
        <v>#N/A</v>
      </c>
      <c r="D277" s="104" t="e">
        <f t="shared" si="26"/>
        <v>#N/A</v>
      </c>
      <c r="E277" s="104"/>
      <c r="F277" s="35"/>
      <c r="G277" s="104" t="e">
        <f t="shared" si="27"/>
        <v>#N/A</v>
      </c>
      <c r="H277" s="104" t="e">
        <f t="shared" si="24"/>
        <v>#N/A</v>
      </c>
      <c r="I277" s="35" t="e">
        <f>VLOOKUP(D277,Исходные_данные,5,FALSE)</f>
        <v>#N/A</v>
      </c>
      <c r="J277" s="104" t="str">
        <f>IFERROR(VLOOKUP(D277,Исходные_данные,37,FALSE),"")</f>
        <v/>
      </c>
      <c r="K277" s="104" t="e">
        <f>VLOOKUP(D277,Исходные_данные,47,FALSE)</f>
        <v>#N/A</v>
      </c>
      <c r="L277" s="104" t="e">
        <f>VLOOKUP(D277,Исходные_данные,16,FALSE)</f>
        <v>#N/A</v>
      </c>
      <c r="M277" s="104" t="e">
        <f t="shared" si="28"/>
        <v>#N/A</v>
      </c>
      <c r="N277" t="str">
        <f t="shared" si="29"/>
        <v>-</v>
      </c>
      <c r="O277" s="13" t="e">
        <f t="shared" si="30"/>
        <v>#N/A</v>
      </c>
    </row>
    <row r="278" spans="2:15" x14ac:dyDescent="0.25">
      <c r="B278" s="13">
        <f>IFERROR(IF(N(VLOOKUP(D278,Исходные_данные,17,FALSE))=0,1,VLOOKUP(D278,Исходные_данные,17,FALSE)),1)</f>
        <v>1</v>
      </c>
      <c r="C278" s="104" t="e">
        <f t="shared" si="25"/>
        <v>#N/A</v>
      </c>
      <c r="D278" s="104" t="e">
        <f t="shared" si="26"/>
        <v>#N/A</v>
      </c>
      <c r="E278" s="104"/>
      <c r="F278" s="35"/>
      <c r="G278" s="104" t="e">
        <f t="shared" si="27"/>
        <v>#N/A</v>
      </c>
      <c r="H278" s="104" t="e">
        <f t="shared" si="24"/>
        <v>#N/A</v>
      </c>
      <c r="I278" s="35" t="e">
        <f>VLOOKUP(D278,Исходные_данные,5,FALSE)</f>
        <v>#N/A</v>
      </c>
      <c r="J278" s="104" t="str">
        <f>IFERROR(VLOOKUP(D278,Исходные_данные,37,FALSE),"")</f>
        <v/>
      </c>
      <c r="K278" s="104" t="e">
        <f>VLOOKUP(D278,Исходные_данные,47,FALSE)</f>
        <v>#N/A</v>
      </c>
      <c r="L278" s="104" t="e">
        <f>VLOOKUP(D278,Исходные_данные,16,FALSE)</f>
        <v>#N/A</v>
      </c>
      <c r="M278" s="104" t="e">
        <f t="shared" si="28"/>
        <v>#N/A</v>
      </c>
      <c r="N278" t="str">
        <f t="shared" si="29"/>
        <v>-</v>
      </c>
      <c r="O278" s="13" t="e">
        <f t="shared" si="30"/>
        <v>#N/A</v>
      </c>
    </row>
    <row r="279" spans="2:15" x14ac:dyDescent="0.25">
      <c r="B279" s="13">
        <f>IFERROR(IF(N(VLOOKUP(D279,Исходные_данные,17,FALSE))=0,1,VLOOKUP(D279,Исходные_данные,17,FALSE)),1)</f>
        <v>1</v>
      </c>
      <c r="C279" s="104" t="e">
        <f t="shared" si="25"/>
        <v>#N/A</v>
      </c>
      <c r="D279" s="104" t="e">
        <f t="shared" si="26"/>
        <v>#N/A</v>
      </c>
      <c r="E279" s="104"/>
      <c r="F279" s="35"/>
      <c r="G279" s="104" t="e">
        <f t="shared" si="27"/>
        <v>#N/A</v>
      </c>
      <c r="H279" s="104" t="e">
        <f t="shared" si="24"/>
        <v>#N/A</v>
      </c>
      <c r="I279" s="35" t="e">
        <f>VLOOKUP(D279,Исходные_данные,5,FALSE)</f>
        <v>#N/A</v>
      </c>
      <c r="J279" s="104" t="str">
        <f>IFERROR(VLOOKUP(D279,Исходные_данные,37,FALSE),"")</f>
        <v/>
      </c>
      <c r="K279" s="104" t="e">
        <f>VLOOKUP(D279,Исходные_данные,47,FALSE)</f>
        <v>#N/A</v>
      </c>
      <c r="L279" s="104" t="e">
        <f>VLOOKUP(D279,Исходные_данные,16,FALSE)</f>
        <v>#N/A</v>
      </c>
      <c r="M279" s="104" t="e">
        <f t="shared" si="28"/>
        <v>#N/A</v>
      </c>
      <c r="N279" t="str">
        <f t="shared" si="29"/>
        <v>-</v>
      </c>
      <c r="O279" s="13" t="e">
        <f t="shared" si="30"/>
        <v>#N/A</v>
      </c>
    </row>
    <row r="280" spans="2:15" x14ac:dyDescent="0.25">
      <c r="B280" s="13">
        <f>IFERROR(IF(N(VLOOKUP(D280,Исходные_данные,17,FALSE))=0,1,VLOOKUP(D280,Исходные_данные,17,FALSE)),1)</f>
        <v>1</v>
      </c>
      <c r="C280" s="104" t="e">
        <f t="shared" si="25"/>
        <v>#N/A</v>
      </c>
      <c r="D280" s="104" t="e">
        <f t="shared" si="26"/>
        <v>#N/A</v>
      </c>
      <c r="E280" s="104"/>
      <c r="F280" s="35"/>
      <c r="G280" s="104" t="e">
        <f t="shared" si="27"/>
        <v>#N/A</v>
      </c>
      <c r="H280" s="104" t="e">
        <f t="shared" si="24"/>
        <v>#N/A</v>
      </c>
      <c r="I280" s="35" t="e">
        <f>VLOOKUP(D280,Исходные_данные,5,FALSE)</f>
        <v>#N/A</v>
      </c>
      <c r="J280" s="104" t="str">
        <f>IFERROR(VLOOKUP(D280,Исходные_данные,37,FALSE),"")</f>
        <v/>
      </c>
      <c r="K280" s="104" t="e">
        <f>VLOOKUP(D280,Исходные_данные,47,FALSE)</f>
        <v>#N/A</v>
      </c>
      <c r="L280" s="104" t="e">
        <f>VLOOKUP(D280,Исходные_данные,16,FALSE)</f>
        <v>#N/A</v>
      </c>
      <c r="M280" s="104" t="e">
        <f t="shared" si="28"/>
        <v>#N/A</v>
      </c>
      <c r="N280" t="str">
        <f t="shared" si="29"/>
        <v>-</v>
      </c>
      <c r="O280" s="13" t="e">
        <f t="shared" si="30"/>
        <v>#N/A</v>
      </c>
    </row>
    <row r="281" spans="2:15" x14ac:dyDescent="0.25">
      <c r="B281" s="13">
        <f>IFERROR(IF(N(VLOOKUP(D281,Исходные_данные,17,FALSE))=0,1,VLOOKUP(D281,Исходные_данные,17,FALSE)),1)</f>
        <v>1</v>
      </c>
      <c r="C281" s="104" t="e">
        <f t="shared" si="25"/>
        <v>#N/A</v>
      </c>
      <c r="D281" s="104" t="e">
        <f t="shared" si="26"/>
        <v>#N/A</v>
      </c>
      <c r="E281" s="104"/>
      <c r="F281" s="35"/>
      <c r="G281" s="104" t="e">
        <f t="shared" si="27"/>
        <v>#N/A</v>
      </c>
      <c r="H281" s="104" t="e">
        <f t="shared" si="24"/>
        <v>#N/A</v>
      </c>
      <c r="I281" s="35" t="e">
        <f>VLOOKUP(D281,Исходные_данные,5,FALSE)</f>
        <v>#N/A</v>
      </c>
      <c r="J281" s="104" t="str">
        <f>IFERROR(VLOOKUP(D281,Исходные_данные,37,FALSE),"")</f>
        <v/>
      </c>
      <c r="K281" s="104" t="e">
        <f>VLOOKUP(D281,Исходные_данные,47,FALSE)</f>
        <v>#N/A</v>
      </c>
      <c r="L281" s="104" t="e">
        <f>VLOOKUP(D281,Исходные_данные,16,FALSE)</f>
        <v>#N/A</v>
      </c>
      <c r="M281" s="104" t="e">
        <f t="shared" si="28"/>
        <v>#N/A</v>
      </c>
      <c r="N281" t="str">
        <f t="shared" si="29"/>
        <v>-</v>
      </c>
      <c r="O281" s="13" t="e">
        <f t="shared" si="30"/>
        <v>#N/A</v>
      </c>
    </row>
    <row r="282" spans="2:15" x14ac:dyDescent="0.25">
      <c r="B282" s="13">
        <f>IFERROR(IF(N(VLOOKUP(D282,Исходные_данные,17,FALSE))=0,1,VLOOKUP(D282,Исходные_данные,17,FALSE)),1)</f>
        <v>1</v>
      </c>
      <c r="C282" s="104" t="e">
        <f t="shared" si="25"/>
        <v>#N/A</v>
      </c>
      <c r="D282" s="104" t="e">
        <f t="shared" si="26"/>
        <v>#N/A</v>
      </c>
      <c r="E282" s="104"/>
      <c r="F282" s="35"/>
      <c r="G282" s="104" t="e">
        <f t="shared" si="27"/>
        <v>#N/A</v>
      </c>
      <c r="H282" s="104" t="e">
        <f t="shared" si="24"/>
        <v>#N/A</v>
      </c>
      <c r="I282" s="35" t="e">
        <f>VLOOKUP(D282,Исходные_данные,5,FALSE)</f>
        <v>#N/A</v>
      </c>
      <c r="J282" s="104" t="str">
        <f>IFERROR(VLOOKUP(D282,Исходные_данные,37,FALSE),"")</f>
        <v/>
      </c>
      <c r="K282" s="104" t="e">
        <f>VLOOKUP(D282,Исходные_данные,47,FALSE)</f>
        <v>#N/A</v>
      </c>
      <c r="L282" s="104" t="e">
        <f>VLOOKUP(D282,Исходные_данные,16,FALSE)</f>
        <v>#N/A</v>
      </c>
      <c r="M282" s="104" t="e">
        <f t="shared" si="28"/>
        <v>#N/A</v>
      </c>
      <c r="N282" t="str">
        <f t="shared" si="29"/>
        <v>-</v>
      </c>
      <c r="O282" s="13" t="e">
        <f t="shared" si="30"/>
        <v>#N/A</v>
      </c>
    </row>
    <row r="283" spans="2:15" x14ac:dyDescent="0.25">
      <c r="B283" s="13">
        <f>IFERROR(IF(N(VLOOKUP(D283,Исходные_данные,17,FALSE))=0,1,VLOOKUP(D283,Исходные_данные,17,FALSE)),1)</f>
        <v>1</v>
      </c>
      <c r="C283" s="104" t="e">
        <f t="shared" si="25"/>
        <v>#N/A</v>
      </c>
      <c r="D283" s="104" t="e">
        <f t="shared" si="26"/>
        <v>#N/A</v>
      </c>
      <c r="E283" s="104"/>
      <c r="F283" s="35"/>
      <c r="G283" s="104" t="e">
        <f t="shared" si="27"/>
        <v>#N/A</v>
      </c>
      <c r="H283" s="104" t="e">
        <f t="shared" si="24"/>
        <v>#N/A</v>
      </c>
      <c r="I283" s="35" t="e">
        <f>VLOOKUP(D283,Исходные_данные,5,FALSE)</f>
        <v>#N/A</v>
      </c>
      <c r="J283" s="104" t="str">
        <f>IFERROR(VLOOKUP(D283,Исходные_данные,37,FALSE),"")</f>
        <v/>
      </c>
      <c r="K283" s="104" t="e">
        <f>VLOOKUP(D283,Исходные_данные,47,FALSE)</f>
        <v>#N/A</v>
      </c>
      <c r="L283" s="104" t="e">
        <f>VLOOKUP(D283,Исходные_данные,16,FALSE)</f>
        <v>#N/A</v>
      </c>
      <c r="M283" s="104" t="e">
        <f t="shared" si="28"/>
        <v>#N/A</v>
      </c>
      <c r="N283" t="str">
        <f t="shared" si="29"/>
        <v>-</v>
      </c>
      <c r="O283" s="13" t="e">
        <f t="shared" si="30"/>
        <v>#N/A</v>
      </c>
    </row>
    <row r="284" spans="2:15" x14ac:dyDescent="0.25">
      <c r="B284" s="13">
        <f>IFERROR(IF(N(VLOOKUP(D284,Исходные_данные,17,FALSE))=0,1,VLOOKUP(D284,Исходные_данные,17,FALSE)),1)</f>
        <v>1</v>
      </c>
      <c r="C284" s="104" t="e">
        <f t="shared" si="25"/>
        <v>#N/A</v>
      </c>
      <c r="D284" s="104" t="e">
        <f t="shared" si="26"/>
        <v>#N/A</v>
      </c>
      <c r="E284" s="104"/>
      <c r="F284" s="35"/>
      <c r="G284" s="104" t="e">
        <f t="shared" si="27"/>
        <v>#N/A</v>
      </c>
      <c r="H284" s="104" t="e">
        <f t="shared" si="24"/>
        <v>#N/A</v>
      </c>
      <c r="I284" s="35" t="e">
        <f>VLOOKUP(D284,Исходные_данные,5,FALSE)</f>
        <v>#N/A</v>
      </c>
      <c r="J284" s="104" t="str">
        <f>IFERROR(VLOOKUP(D284,Исходные_данные,37,FALSE),"")</f>
        <v/>
      </c>
      <c r="K284" s="104" t="e">
        <f>VLOOKUP(D284,Исходные_данные,47,FALSE)</f>
        <v>#N/A</v>
      </c>
      <c r="L284" s="104" t="e">
        <f>VLOOKUP(D284,Исходные_данные,16,FALSE)</f>
        <v>#N/A</v>
      </c>
      <c r="M284" s="104" t="e">
        <f t="shared" si="28"/>
        <v>#N/A</v>
      </c>
      <c r="N284" t="str">
        <f t="shared" si="29"/>
        <v>-</v>
      </c>
      <c r="O284" s="13" t="e">
        <f t="shared" si="30"/>
        <v>#N/A</v>
      </c>
    </row>
    <row r="285" spans="2:15" x14ac:dyDescent="0.25">
      <c r="B285" s="13">
        <f>IFERROR(IF(N(VLOOKUP(D285,Исходные_данные,17,FALSE))=0,1,VLOOKUP(D285,Исходные_данные,17,FALSE)),1)</f>
        <v>1</v>
      </c>
      <c r="C285" s="104" t="e">
        <f t="shared" si="25"/>
        <v>#N/A</v>
      </c>
      <c r="D285" s="104" t="e">
        <f t="shared" si="26"/>
        <v>#N/A</v>
      </c>
      <c r="E285" s="104"/>
      <c r="F285" s="35"/>
      <c r="G285" s="104" t="e">
        <f t="shared" si="27"/>
        <v>#N/A</v>
      </c>
      <c r="H285" s="104" t="e">
        <f t="shared" si="24"/>
        <v>#N/A</v>
      </c>
      <c r="I285" s="35" t="e">
        <f>VLOOKUP(D285,Исходные_данные,5,FALSE)</f>
        <v>#N/A</v>
      </c>
      <c r="J285" s="104" t="str">
        <f>IFERROR(VLOOKUP(D285,Исходные_данные,37,FALSE),"")</f>
        <v/>
      </c>
      <c r="K285" s="104" t="e">
        <f>VLOOKUP(D285,Исходные_данные,47,FALSE)</f>
        <v>#N/A</v>
      </c>
      <c r="L285" s="104" t="e">
        <f>VLOOKUP(D285,Исходные_данные,16,FALSE)</f>
        <v>#N/A</v>
      </c>
      <c r="M285" s="104" t="e">
        <f t="shared" si="28"/>
        <v>#N/A</v>
      </c>
      <c r="N285" t="str">
        <f t="shared" si="29"/>
        <v>-</v>
      </c>
      <c r="O285" s="13" t="e">
        <f t="shared" si="30"/>
        <v>#N/A</v>
      </c>
    </row>
    <row r="286" spans="2:15" x14ac:dyDescent="0.25">
      <c r="B286" s="13">
        <f>IFERROR(IF(N(VLOOKUP(D286,Исходные_данные,17,FALSE))=0,1,VLOOKUP(D286,Исходные_данные,17,FALSE)),1)</f>
        <v>1</v>
      </c>
      <c r="C286" s="104" t="e">
        <f t="shared" si="25"/>
        <v>#N/A</v>
      </c>
      <c r="D286" s="104" t="e">
        <f t="shared" si="26"/>
        <v>#N/A</v>
      </c>
      <c r="E286" s="104"/>
      <c r="F286" s="35"/>
      <c r="G286" s="104" t="e">
        <f t="shared" si="27"/>
        <v>#N/A</v>
      </c>
      <c r="H286" s="104" t="e">
        <f t="shared" si="24"/>
        <v>#N/A</v>
      </c>
      <c r="I286" s="35" t="e">
        <f>VLOOKUP(D286,Исходные_данные,5,FALSE)</f>
        <v>#N/A</v>
      </c>
      <c r="J286" s="104" t="str">
        <f>IFERROR(VLOOKUP(D286,Исходные_данные,37,FALSE),"")</f>
        <v/>
      </c>
      <c r="K286" s="104" t="e">
        <f>VLOOKUP(D286,Исходные_данные,47,FALSE)</f>
        <v>#N/A</v>
      </c>
      <c r="L286" s="104" t="e">
        <f>VLOOKUP(D286,Исходные_данные,16,FALSE)</f>
        <v>#N/A</v>
      </c>
      <c r="M286" s="104" t="e">
        <f t="shared" si="28"/>
        <v>#N/A</v>
      </c>
      <c r="N286" t="str">
        <f t="shared" si="29"/>
        <v>-</v>
      </c>
      <c r="O286" s="13" t="e">
        <f t="shared" si="30"/>
        <v>#N/A</v>
      </c>
    </row>
    <row r="287" spans="2:15" x14ac:dyDescent="0.25">
      <c r="B287" s="13">
        <f>IFERROR(IF(N(VLOOKUP(D287,Исходные_данные,17,FALSE))=0,1,VLOOKUP(D287,Исходные_данные,17,FALSE)),1)</f>
        <v>1</v>
      </c>
      <c r="C287" s="104" t="e">
        <f t="shared" si="25"/>
        <v>#N/A</v>
      </c>
      <c r="D287" s="104" t="e">
        <f t="shared" si="26"/>
        <v>#N/A</v>
      </c>
      <c r="E287" s="104"/>
      <c r="F287" s="35"/>
      <c r="G287" s="104" t="e">
        <f t="shared" si="27"/>
        <v>#N/A</v>
      </c>
      <c r="H287" s="104" t="e">
        <f t="shared" si="24"/>
        <v>#N/A</v>
      </c>
      <c r="I287" s="35" t="e">
        <f>VLOOKUP(D287,Исходные_данные,5,FALSE)</f>
        <v>#N/A</v>
      </c>
      <c r="J287" s="104" t="str">
        <f>IFERROR(VLOOKUP(D287,Исходные_данные,37,FALSE),"")</f>
        <v/>
      </c>
      <c r="K287" s="104" t="e">
        <f>VLOOKUP(D287,Исходные_данные,47,FALSE)</f>
        <v>#N/A</v>
      </c>
      <c r="L287" s="104" t="e">
        <f>VLOOKUP(D287,Исходные_данные,16,FALSE)</f>
        <v>#N/A</v>
      </c>
      <c r="M287" s="104" t="e">
        <f t="shared" si="28"/>
        <v>#N/A</v>
      </c>
      <c r="N287" t="str">
        <f t="shared" si="29"/>
        <v>-</v>
      </c>
      <c r="O287" s="13" t="e">
        <f t="shared" si="30"/>
        <v>#N/A</v>
      </c>
    </row>
    <row r="288" spans="2:15" x14ac:dyDescent="0.25">
      <c r="B288" s="13">
        <f>IFERROR(IF(N(VLOOKUP(D288,Исходные_данные,17,FALSE))=0,1,VLOOKUP(D288,Исходные_данные,17,FALSE)),1)</f>
        <v>1</v>
      </c>
      <c r="C288" s="104" t="e">
        <f t="shared" si="25"/>
        <v>#N/A</v>
      </c>
      <c r="D288" s="104" t="e">
        <f t="shared" si="26"/>
        <v>#N/A</v>
      </c>
      <c r="E288" s="104"/>
      <c r="F288" s="35"/>
      <c r="G288" s="104" t="e">
        <f t="shared" si="27"/>
        <v>#N/A</v>
      </c>
      <c r="H288" s="104" t="e">
        <f t="shared" si="24"/>
        <v>#N/A</v>
      </c>
      <c r="I288" s="35" t="e">
        <f>VLOOKUP(D288,Исходные_данные,5,FALSE)</f>
        <v>#N/A</v>
      </c>
      <c r="J288" s="104" t="str">
        <f>IFERROR(VLOOKUP(D288,Исходные_данные,37,FALSE),"")</f>
        <v/>
      </c>
      <c r="K288" s="104" t="e">
        <f>VLOOKUP(D288,Исходные_данные,47,FALSE)</f>
        <v>#N/A</v>
      </c>
      <c r="L288" s="104" t="e">
        <f>VLOOKUP(D288,Исходные_данные,16,FALSE)</f>
        <v>#N/A</v>
      </c>
      <c r="M288" s="104" t="e">
        <f t="shared" si="28"/>
        <v>#N/A</v>
      </c>
      <c r="N288" t="str">
        <f t="shared" si="29"/>
        <v>-</v>
      </c>
      <c r="O288" s="13" t="e">
        <f t="shared" si="30"/>
        <v>#N/A</v>
      </c>
    </row>
    <row r="289" spans="2:15" x14ac:dyDescent="0.25">
      <c r="B289" s="13">
        <f>IFERROR(IF(N(VLOOKUP(D289,Исходные_данные,17,FALSE))=0,1,VLOOKUP(D289,Исходные_данные,17,FALSE)),1)</f>
        <v>1</v>
      </c>
      <c r="C289" s="104" t="e">
        <f t="shared" si="25"/>
        <v>#N/A</v>
      </c>
      <c r="D289" s="104" t="e">
        <f t="shared" si="26"/>
        <v>#N/A</v>
      </c>
      <c r="E289" s="104"/>
      <c r="F289" s="35"/>
      <c r="G289" s="104" t="e">
        <f t="shared" si="27"/>
        <v>#N/A</v>
      </c>
      <c r="H289" s="104" t="e">
        <f t="shared" si="24"/>
        <v>#N/A</v>
      </c>
      <c r="I289" s="35" t="e">
        <f>VLOOKUP(D289,Исходные_данные,5,FALSE)</f>
        <v>#N/A</v>
      </c>
      <c r="J289" s="104" t="str">
        <f>IFERROR(VLOOKUP(D289,Исходные_данные,37,FALSE),"")</f>
        <v/>
      </c>
      <c r="K289" s="104" t="e">
        <f>VLOOKUP(D289,Исходные_данные,47,FALSE)</f>
        <v>#N/A</v>
      </c>
      <c r="L289" s="104" t="e">
        <f>VLOOKUP(D289,Исходные_данные,16,FALSE)</f>
        <v>#N/A</v>
      </c>
      <c r="M289" s="104" t="e">
        <f t="shared" si="28"/>
        <v>#N/A</v>
      </c>
      <c r="N289" t="str">
        <f t="shared" si="29"/>
        <v>-</v>
      </c>
      <c r="O289" s="13" t="e">
        <f t="shared" si="30"/>
        <v>#N/A</v>
      </c>
    </row>
    <row r="290" spans="2:15" x14ac:dyDescent="0.25">
      <c r="B290" s="13">
        <f>IFERROR(IF(N(VLOOKUP(D290,Исходные_данные,17,FALSE))=0,1,VLOOKUP(D290,Исходные_данные,17,FALSE)),1)</f>
        <v>1</v>
      </c>
      <c r="C290" s="104" t="e">
        <f t="shared" si="25"/>
        <v>#N/A</v>
      </c>
      <c r="D290" s="104" t="e">
        <f t="shared" si="26"/>
        <v>#N/A</v>
      </c>
      <c r="E290" s="104"/>
      <c r="F290" s="35"/>
      <c r="G290" s="104" t="e">
        <f t="shared" si="27"/>
        <v>#N/A</v>
      </c>
      <c r="H290" s="104" t="e">
        <f t="shared" si="24"/>
        <v>#N/A</v>
      </c>
      <c r="I290" s="35" t="e">
        <f>VLOOKUP(D290,Исходные_данные,5,FALSE)</f>
        <v>#N/A</v>
      </c>
      <c r="J290" s="104" t="str">
        <f>IFERROR(VLOOKUP(D290,Исходные_данные,37,FALSE),"")</f>
        <v/>
      </c>
      <c r="K290" s="104" t="e">
        <f>VLOOKUP(D290,Исходные_данные,47,FALSE)</f>
        <v>#N/A</v>
      </c>
      <c r="L290" s="104" t="e">
        <f>VLOOKUP(D290,Исходные_данные,16,FALSE)</f>
        <v>#N/A</v>
      </c>
      <c r="M290" s="104" t="e">
        <f t="shared" si="28"/>
        <v>#N/A</v>
      </c>
      <c r="N290" t="str">
        <f t="shared" si="29"/>
        <v>-</v>
      </c>
      <c r="O290" s="13" t="e">
        <f t="shared" si="30"/>
        <v>#N/A</v>
      </c>
    </row>
    <row r="291" spans="2:15" x14ac:dyDescent="0.25">
      <c r="B291" s="13">
        <f>IFERROR(IF(N(VLOOKUP(D291,Исходные_данные,17,FALSE))=0,1,VLOOKUP(D291,Исходные_данные,17,FALSE)),1)</f>
        <v>1</v>
      </c>
      <c r="C291" s="104" t="e">
        <f t="shared" si="25"/>
        <v>#N/A</v>
      </c>
      <c r="D291" s="104" t="e">
        <f t="shared" si="26"/>
        <v>#N/A</v>
      </c>
      <c r="E291" s="104"/>
      <c r="F291" s="35"/>
      <c r="G291" s="104" t="e">
        <f t="shared" si="27"/>
        <v>#N/A</v>
      </c>
      <c r="H291" s="104" t="e">
        <f t="shared" si="24"/>
        <v>#N/A</v>
      </c>
      <c r="I291" s="35" t="e">
        <f>VLOOKUP(D291,Исходные_данные,5,FALSE)</f>
        <v>#N/A</v>
      </c>
      <c r="J291" s="104" t="str">
        <f>IFERROR(VLOOKUP(D291,Исходные_данные,37,FALSE),"")</f>
        <v/>
      </c>
      <c r="K291" s="104" t="e">
        <f>VLOOKUP(D291,Исходные_данные,47,FALSE)</f>
        <v>#N/A</v>
      </c>
      <c r="L291" s="104" t="e">
        <f>VLOOKUP(D291,Исходные_данные,16,FALSE)</f>
        <v>#N/A</v>
      </c>
      <c r="M291" s="104" t="e">
        <f t="shared" si="28"/>
        <v>#N/A</v>
      </c>
      <c r="N291" t="str">
        <f t="shared" si="29"/>
        <v>-</v>
      </c>
      <c r="O291" s="13" t="e">
        <f t="shared" si="30"/>
        <v>#N/A</v>
      </c>
    </row>
    <row r="292" spans="2:15" x14ac:dyDescent="0.25">
      <c r="B292" s="13">
        <f>IFERROR(IF(N(VLOOKUP(D292,Исходные_данные,17,FALSE))=0,1,VLOOKUP(D292,Исходные_данные,17,FALSE)),1)</f>
        <v>1</v>
      </c>
      <c r="C292" s="104" t="e">
        <f t="shared" si="25"/>
        <v>#N/A</v>
      </c>
      <c r="D292" s="104" t="e">
        <f t="shared" si="26"/>
        <v>#N/A</v>
      </c>
      <c r="E292" s="104"/>
      <c r="F292" s="35"/>
      <c r="G292" s="104" t="e">
        <f t="shared" si="27"/>
        <v>#N/A</v>
      </c>
      <c r="H292" s="104" t="e">
        <f t="shared" si="24"/>
        <v>#N/A</v>
      </c>
      <c r="I292" s="35" t="e">
        <f>VLOOKUP(D292,Исходные_данные,5,FALSE)</f>
        <v>#N/A</v>
      </c>
      <c r="J292" s="104" t="str">
        <f>IFERROR(VLOOKUP(D292,Исходные_данные,37,FALSE),"")</f>
        <v/>
      </c>
      <c r="K292" s="104" t="e">
        <f>VLOOKUP(D292,Исходные_данные,47,FALSE)</f>
        <v>#N/A</v>
      </c>
      <c r="L292" s="104" t="e">
        <f>VLOOKUP(D292,Исходные_данные,16,FALSE)</f>
        <v>#N/A</v>
      </c>
      <c r="M292" s="104" t="e">
        <f t="shared" si="28"/>
        <v>#N/A</v>
      </c>
      <c r="N292" t="str">
        <f t="shared" si="29"/>
        <v>-</v>
      </c>
      <c r="O292" s="13" t="e">
        <f t="shared" si="30"/>
        <v>#N/A</v>
      </c>
    </row>
    <row r="293" spans="2:15" x14ac:dyDescent="0.25">
      <c r="B293" s="13">
        <f>IFERROR(IF(N(VLOOKUP(D293,Исходные_данные,17,FALSE))=0,1,VLOOKUP(D293,Исходные_данные,17,FALSE)),1)</f>
        <v>1</v>
      </c>
      <c r="C293" s="104" t="e">
        <f t="shared" si="25"/>
        <v>#N/A</v>
      </c>
      <c r="D293" s="104" t="e">
        <f t="shared" si="26"/>
        <v>#N/A</v>
      </c>
      <c r="E293" s="104"/>
      <c r="F293" s="35"/>
      <c r="G293" s="104" t="e">
        <f t="shared" si="27"/>
        <v>#N/A</v>
      </c>
      <c r="H293" s="104" t="e">
        <f t="shared" si="24"/>
        <v>#N/A</v>
      </c>
      <c r="I293" s="35" t="e">
        <f>VLOOKUP(D293,Исходные_данные,5,FALSE)</f>
        <v>#N/A</v>
      </c>
      <c r="J293" s="104" t="str">
        <f>IFERROR(VLOOKUP(D293,Исходные_данные,37,FALSE),"")</f>
        <v/>
      </c>
      <c r="K293" s="104" t="e">
        <f>VLOOKUP(D293,Исходные_данные,47,FALSE)</f>
        <v>#N/A</v>
      </c>
      <c r="L293" s="104" t="e">
        <f>VLOOKUP(D293,Исходные_данные,16,FALSE)</f>
        <v>#N/A</v>
      </c>
      <c r="M293" s="104" t="e">
        <f t="shared" si="28"/>
        <v>#N/A</v>
      </c>
      <c r="N293" t="str">
        <f t="shared" si="29"/>
        <v>-</v>
      </c>
      <c r="O293" s="13" t="e">
        <f t="shared" si="30"/>
        <v>#N/A</v>
      </c>
    </row>
    <row r="294" spans="2:15" x14ac:dyDescent="0.25">
      <c r="B294" s="13">
        <f>IFERROR(IF(N(VLOOKUP(D294,Исходные_данные,17,FALSE))=0,1,VLOOKUP(D294,Исходные_данные,17,FALSE)),1)</f>
        <v>1</v>
      </c>
      <c r="C294" s="104" t="e">
        <f t="shared" si="25"/>
        <v>#N/A</v>
      </c>
      <c r="D294" s="104" t="e">
        <f t="shared" si="26"/>
        <v>#N/A</v>
      </c>
      <c r="E294" s="104"/>
      <c r="F294" s="35"/>
      <c r="G294" s="104" t="e">
        <f t="shared" si="27"/>
        <v>#N/A</v>
      </c>
      <c r="H294" s="104" t="e">
        <f t="shared" si="24"/>
        <v>#N/A</v>
      </c>
      <c r="I294" s="35" t="e">
        <f>VLOOKUP(D294,Исходные_данные,5,FALSE)</f>
        <v>#N/A</v>
      </c>
      <c r="J294" s="104" t="str">
        <f>IFERROR(VLOOKUP(D294,Исходные_данные,37,FALSE),"")</f>
        <v/>
      </c>
      <c r="K294" s="104" t="e">
        <f>VLOOKUP(D294,Исходные_данные,47,FALSE)</f>
        <v>#N/A</v>
      </c>
      <c r="L294" s="104" t="e">
        <f>VLOOKUP(D294,Исходные_данные,16,FALSE)</f>
        <v>#N/A</v>
      </c>
      <c r="M294" s="104" t="e">
        <f t="shared" si="28"/>
        <v>#N/A</v>
      </c>
      <c r="N294" t="str">
        <f t="shared" si="29"/>
        <v>-</v>
      </c>
      <c r="O294" s="13" t="e">
        <f t="shared" si="30"/>
        <v>#N/A</v>
      </c>
    </row>
    <row r="295" spans="2:15" x14ac:dyDescent="0.25">
      <c r="B295" s="13">
        <f>IFERROR(IF(N(VLOOKUP(D295,Исходные_данные,17,FALSE))=0,1,VLOOKUP(D295,Исходные_данные,17,FALSE)),1)</f>
        <v>1</v>
      </c>
      <c r="C295" s="104" t="e">
        <f t="shared" si="25"/>
        <v>#N/A</v>
      </c>
      <c r="D295" s="104" t="e">
        <f t="shared" si="26"/>
        <v>#N/A</v>
      </c>
      <c r="E295" s="104"/>
      <c r="F295" s="35"/>
      <c r="G295" s="104" t="e">
        <f t="shared" si="27"/>
        <v>#N/A</v>
      </c>
      <c r="H295" s="104" t="e">
        <f t="shared" si="24"/>
        <v>#N/A</v>
      </c>
      <c r="I295" s="35" t="e">
        <f>VLOOKUP(D295,Исходные_данные,5,FALSE)</f>
        <v>#N/A</v>
      </c>
      <c r="J295" s="104" t="str">
        <f>IFERROR(VLOOKUP(D295,Исходные_данные,37,FALSE),"")</f>
        <v/>
      </c>
      <c r="K295" s="104" t="e">
        <f>VLOOKUP(D295,Исходные_данные,47,FALSE)</f>
        <v>#N/A</v>
      </c>
      <c r="L295" s="104" t="e">
        <f>VLOOKUP(D295,Исходные_данные,16,FALSE)</f>
        <v>#N/A</v>
      </c>
      <c r="M295" s="104" t="e">
        <f t="shared" si="28"/>
        <v>#N/A</v>
      </c>
      <c r="N295" t="str">
        <f t="shared" si="29"/>
        <v>-</v>
      </c>
      <c r="O295" s="13" t="e">
        <f t="shared" si="30"/>
        <v>#N/A</v>
      </c>
    </row>
    <row r="296" spans="2:15" x14ac:dyDescent="0.25">
      <c r="B296" s="13">
        <f>IFERROR(IF(N(VLOOKUP(D296,Исходные_данные,17,FALSE))=0,1,VLOOKUP(D296,Исходные_данные,17,FALSE)),1)</f>
        <v>1</v>
      </c>
      <c r="C296" s="104" t="e">
        <f t="shared" si="25"/>
        <v>#N/A</v>
      </c>
      <c r="D296" s="104" t="e">
        <f t="shared" si="26"/>
        <v>#N/A</v>
      </c>
      <c r="E296" s="104"/>
      <c r="F296" s="35"/>
      <c r="G296" s="104" t="e">
        <f t="shared" si="27"/>
        <v>#N/A</v>
      </c>
      <c r="H296" s="104" t="e">
        <f t="shared" si="24"/>
        <v>#N/A</v>
      </c>
      <c r="I296" s="35" t="e">
        <f>VLOOKUP(D296,Исходные_данные,5,FALSE)</f>
        <v>#N/A</v>
      </c>
      <c r="J296" s="104" t="str">
        <f>IFERROR(VLOOKUP(D296,Исходные_данные,37,FALSE),"")</f>
        <v/>
      </c>
      <c r="K296" s="104" t="e">
        <f>VLOOKUP(D296,Исходные_данные,47,FALSE)</f>
        <v>#N/A</v>
      </c>
      <c r="L296" s="104" t="e">
        <f>VLOOKUP(D296,Исходные_данные,16,FALSE)</f>
        <v>#N/A</v>
      </c>
      <c r="M296" s="104" t="e">
        <f t="shared" si="28"/>
        <v>#N/A</v>
      </c>
      <c r="N296" t="str">
        <f t="shared" si="29"/>
        <v>-</v>
      </c>
      <c r="O296" s="13" t="e">
        <f t="shared" si="30"/>
        <v>#N/A</v>
      </c>
    </row>
    <row r="297" spans="2:15" x14ac:dyDescent="0.25">
      <c r="B297" s="13">
        <f>IFERROR(IF(N(VLOOKUP(D297,Исходные_данные,17,FALSE))=0,1,VLOOKUP(D297,Исходные_данные,17,FALSE)),1)</f>
        <v>1</v>
      </c>
      <c r="C297" s="104" t="e">
        <f t="shared" si="25"/>
        <v>#N/A</v>
      </c>
      <c r="D297" s="104" t="e">
        <f t="shared" si="26"/>
        <v>#N/A</v>
      </c>
      <c r="E297" s="104"/>
      <c r="F297" s="35"/>
      <c r="G297" s="104" t="e">
        <f t="shared" si="27"/>
        <v>#N/A</v>
      </c>
      <c r="H297" s="104" t="e">
        <f t="shared" si="24"/>
        <v>#N/A</v>
      </c>
      <c r="I297" s="35" t="e">
        <f>VLOOKUP(D297,Исходные_данные,5,FALSE)</f>
        <v>#N/A</v>
      </c>
      <c r="J297" s="104" t="str">
        <f>IFERROR(VLOOKUP(D297,Исходные_данные,37,FALSE),"")</f>
        <v/>
      </c>
      <c r="K297" s="104" t="e">
        <f>VLOOKUP(D297,Исходные_данные,47,FALSE)</f>
        <v>#N/A</v>
      </c>
      <c r="L297" s="104" t="e">
        <f>VLOOKUP(D297,Исходные_данные,16,FALSE)</f>
        <v>#N/A</v>
      </c>
      <c r="M297" s="104" t="e">
        <f t="shared" si="28"/>
        <v>#N/A</v>
      </c>
      <c r="N297" t="str">
        <f t="shared" si="29"/>
        <v>-</v>
      </c>
      <c r="O297" s="13" t="e">
        <f t="shared" si="30"/>
        <v>#N/A</v>
      </c>
    </row>
    <row r="298" spans="2:15" x14ac:dyDescent="0.25">
      <c r="B298" s="13">
        <f>IFERROR(IF(N(VLOOKUP(D298,Исходные_данные,17,FALSE))=0,1,VLOOKUP(D298,Исходные_данные,17,FALSE)),1)</f>
        <v>1</v>
      </c>
      <c r="C298" s="104" t="e">
        <f t="shared" si="25"/>
        <v>#N/A</v>
      </c>
      <c r="D298" s="104" t="e">
        <f t="shared" si="26"/>
        <v>#N/A</v>
      </c>
      <c r="E298" s="104"/>
      <c r="F298" s="35"/>
      <c r="G298" s="104" t="e">
        <f t="shared" si="27"/>
        <v>#N/A</v>
      </c>
      <c r="H298" s="104" t="e">
        <f t="shared" si="24"/>
        <v>#N/A</v>
      </c>
      <c r="I298" s="35" t="e">
        <f>VLOOKUP(D298,Исходные_данные,5,FALSE)</f>
        <v>#N/A</v>
      </c>
      <c r="J298" s="104" t="str">
        <f>IFERROR(VLOOKUP(D298,Исходные_данные,37,FALSE),"")</f>
        <v/>
      </c>
      <c r="K298" s="104" t="e">
        <f>VLOOKUP(D298,Исходные_данные,47,FALSE)</f>
        <v>#N/A</v>
      </c>
      <c r="L298" s="104" t="e">
        <f>VLOOKUP(D298,Исходные_данные,16,FALSE)</f>
        <v>#N/A</v>
      </c>
      <c r="M298" s="104" t="e">
        <f t="shared" si="28"/>
        <v>#N/A</v>
      </c>
      <c r="N298" t="str">
        <f t="shared" si="29"/>
        <v>-</v>
      </c>
      <c r="O298" s="13" t="e">
        <f t="shared" si="30"/>
        <v>#N/A</v>
      </c>
    </row>
    <row r="299" spans="2:15" x14ac:dyDescent="0.25">
      <c r="B299" s="13">
        <f>IFERROR(IF(N(VLOOKUP(D299,Исходные_данные,17,FALSE))=0,1,VLOOKUP(D299,Исходные_данные,17,FALSE)),1)</f>
        <v>1</v>
      </c>
      <c r="C299" s="104" t="e">
        <f t="shared" si="25"/>
        <v>#N/A</v>
      </c>
      <c r="D299" s="104" t="e">
        <f t="shared" si="26"/>
        <v>#N/A</v>
      </c>
      <c r="E299" s="104"/>
      <c r="F299" s="35"/>
      <c r="G299" s="104" t="e">
        <f t="shared" si="27"/>
        <v>#N/A</v>
      </c>
      <c r="H299" s="104" t="e">
        <f t="shared" si="24"/>
        <v>#N/A</v>
      </c>
      <c r="I299" s="35" t="e">
        <f>VLOOKUP(D299,Исходные_данные,5,FALSE)</f>
        <v>#N/A</v>
      </c>
      <c r="J299" s="104" t="str">
        <f>IFERROR(VLOOKUP(D299,Исходные_данные,37,FALSE),"")</f>
        <v/>
      </c>
      <c r="K299" s="104" t="e">
        <f>VLOOKUP(D299,Исходные_данные,47,FALSE)</f>
        <v>#N/A</v>
      </c>
      <c r="L299" s="104" t="e">
        <f>VLOOKUP(D299,Исходные_данные,16,FALSE)</f>
        <v>#N/A</v>
      </c>
      <c r="M299" s="104" t="e">
        <f t="shared" si="28"/>
        <v>#N/A</v>
      </c>
      <c r="N299" t="str">
        <f t="shared" si="29"/>
        <v>-</v>
      </c>
      <c r="O299" s="13" t="e">
        <f t="shared" si="30"/>
        <v>#N/A</v>
      </c>
    </row>
    <row r="300" spans="2:15" x14ac:dyDescent="0.25">
      <c r="B300" s="13">
        <f>IFERROR(IF(N(VLOOKUP(D300,Исходные_данные,17,FALSE))=0,1,VLOOKUP(D300,Исходные_данные,17,FALSE)),1)</f>
        <v>1</v>
      </c>
      <c r="C300" s="104" t="e">
        <f t="shared" si="25"/>
        <v>#N/A</v>
      </c>
      <c r="D300" s="104" t="e">
        <f t="shared" si="26"/>
        <v>#N/A</v>
      </c>
      <c r="E300" s="104"/>
      <c r="F300" s="35"/>
      <c r="G300" s="104" t="e">
        <f t="shared" si="27"/>
        <v>#N/A</v>
      </c>
      <c r="H300" s="104" t="e">
        <f t="shared" si="24"/>
        <v>#N/A</v>
      </c>
      <c r="I300" s="35" t="e">
        <f>VLOOKUP(D300,Исходные_данные,5,FALSE)</f>
        <v>#N/A</v>
      </c>
      <c r="J300" s="104" t="str">
        <f>IFERROR(VLOOKUP(D300,Исходные_данные,37,FALSE),"")</f>
        <v/>
      </c>
      <c r="K300" s="104" t="e">
        <f>VLOOKUP(D300,Исходные_данные,47,FALSE)</f>
        <v>#N/A</v>
      </c>
      <c r="L300" s="104" t="e">
        <f>VLOOKUP(D300,Исходные_данные,16,FALSE)</f>
        <v>#N/A</v>
      </c>
      <c r="M300" s="104" t="e">
        <f t="shared" si="28"/>
        <v>#N/A</v>
      </c>
      <c r="N300" t="str">
        <f t="shared" si="29"/>
        <v>-</v>
      </c>
      <c r="O300" s="13" t="e">
        <f t="shared" si="30"/>
        <v>#N/A</v>
      </c>
    </row>
    <row r="301" spans="2:15" x14ac:dyDescent="0.25">
      <c r="B301" s="13">
        <f>IFERROR(IF(N(VLOOKUP(D301,Исходные_данные,17,FALSE))=0,1,VLOOKUP(D301,Исходные_данные,17,FALSE)),1)</f>
        <v>1</v>
      </c>
      <c r="C301" s="104" t="e">
        <f t="shared" si="25"/>
        <v>#N/A</v>
      </c>
      <c r="D301" s="104" t="e">
        <f t="shared" si="26"/>
        <v>#N/A</v>
      </c>
      <c r="E301" s="104"/>
      <c r="F301" s="35"/>
      <c r="G301" s="104" t="e">
        <f t="shared" si="27"/>
        <v>#N/A</v>
      </c>
      <c r="H301" s="104" t="e">
        <f t="shared" si="24"/>
        <v>#N/A</v>
      </c>
      <c r="I301" s="35" t="e">
        <f>VLOOKUP(D301,Исходные_данные,5,FALSE)</f>
        <v>#N/A</v>
      </c>
      <c r="J301" s="104" t="str">
        <f>IFERROR(VLOOKUP(D301,Исходные_данные,37,FALSE),"")</f>
        <v/>
      </c>
      <c r="K301" s="104" t="e">
        <f>VLOOKUP(D301,Исходные_данные,47,FALSE)</f>
        <v>#N/A</v>
      </c>
      <c r="L301" s="104" t="e">
        <f>VLOOKUP(D301,Исходные_данные,16,FALSE)</f>
        <v>#N/A</v>
      </c>
      <c r="M301" s="104" t="e">
        <f t="shared" si="28"/>
        <v>#N/A</v>
      </c>
      <c r="N301" t="str">
        <f t="shared" si="29"/>
        <v>-</v>
      </c>
      <c r="O301" s="13" t="e">
        <f t="shared" si="30"/>
        <v>#N/A</v>
      </c>
    </row>
    <row r="302" spans="2:15" x14ac:dyDescent="0.25">
      <c r="B302" s="13">
        <f>IFERROR(IF(N(VLOOKUP(D302,Исходные_данные,17,FALSE))=0,1,VLOOKUP(D302,Исходные_данные,17,FALSE)),1)</f>
        <v>1</v>
      </c>
      <c r="C302" s="104" t="e">
        <f t="shared" si="25"/>
        <v>#N/A</v>
      </c>
      <c r="D302" s="104" t="e">
        <f t="shared" si="26"/>
        <v>#N/A</v>
      </c>
      <c r="E302" s="104"/>
      <c r="F302" s="35"/>
      <c r="G302" s="104" t="e">
        <f t="shared" si="27"/>
        <v>#N/A</v>
      </c>
      <c r="H302" s="104" t="e">
        <f t="shared" si="24"/>
        <v>#N/A</v>
      </c>
      <c r="I302" s="35" t="e">
        <f>VLOOKUP(D302,Исходные_данные,5,FALSE)</f>
        <v>#N/A</v>
      </c>
      <c r="J302" s="104" t="str">
        <f>IFERROR(VLOOKUP(D302,Исходные_данные,37,FALSE),"")</f>
        <v/>
      </c>
      <c r="K302" s="104" t="e">
        <f>VLOOKUP(D302,Исходные_данные,47,FALSE)</f>
        <v>#N/A</v>
      </c>
      <c r="L302" s="104" t="e">
        <f>VLOOKUP(D302,Исходные_данные,16,FALSE)</f>
        <v>#N/A</v>
      </c>
      <c r="M302" s="104" t="e">
        <f t="shared" si="28"/>
        <v>#N/A</v>
      </c>
      <c r="N302" t="str">
        <f t="shared" si="29"/>
        <v>-</v>
      </c>
      <c r="O302" s="13" t="e">
        <f t="shared" si="30"/>
        <v>#N/A</v>
      </c>
    </row>
    <row r="303" spans="2:15" x14ac:dyDescent="0.25">
      <c r="B303" s="13">
        <f>IFERROR(IF(N(VLOOKUP(D303,Исходные_данные,17,FALSE))=0,1,VLOOKUP(D303,Исходные_данные,17,FALSE)),1)</f>
        <v>1</v>
      </c>
      <c r="C303" s="104" t="e">
        <f t="shared" si="25"/>
        <v>#N/A</v>
      </c>
      <c r="D303" s="104" t="e">
        <f t="shared" si="26"/>
        <v>#N/A</v>
      </c>
      <c r="E303" s="104"/>
      <c r="F303" s="35"/>
      <c r="G303" s="104" t="e">
        <f t="shared" si="27"/>
        <v>#N/A</v>
      </c>
      <c r="H303" s="104" t="e">
        <f t="shared" si="24"/>
        <v>#N/A</v>
      </c>
      <c r="I303" s="35" t="e">
        <f>VLOOKUP(D303,Исходные_данные,5,FALSE)</f>
        <v>#N/A</v>
      </c>
      <c r="J303" s="104" t="str">
        <f>IFERROR(VLOOKUP(D303,Исходные_данные,37,FALSE),"")</f>
        <v/>
      </c>
      <c r="K303" s="104" t="e">
        <f>VLOOKUP(D303,Исходные_данные,47,FALSE)</f>
        <v>#N/A</v>
      </c>
      <c r="L303" s="104" t="e">
        <f>VLOOKUP(D303,Исходные_данные,16,FALSE)</f>
        <v>#N/A</v>
      </c>
      <c r="M303" s="104" t="e">
        <f t="shared" si="28"/>
        <v>#N/A</v>
      </c>
      <c r="N303" t="str">
        <f t="shared" si="29"/>
        <v>-</v>
      </c>
      <c r="O303" s="13" t="e">
        <f t="shared" si="30"/>
        <v>#N/A</v>
      </c>
    </row>
    <row r="304" spans="2:15" x14ac:dyDescent="0.25">
      <c r="B304" s="13">
        <f>IFERROR(IF(N(VLOOKUP(D304,Исходные_данные,17,FALSE))=0,1,VLOOKUP(D304,Исходные_данные,17,FALSE)),1)</f>
        <v>1</v>
      </c>
      <c r="C304" s="104" t="e">
        <f t="shared" si="25"/>
        <v>#N/A</v>
      </c>
      <c r="D304" s="104" t="e">
        <f t="shared" si="26"/>
        <v>#N/A</v>
      </c>
      <c r="E304" s="104"/>
      <c r="F304" s="35"/>
      <c r="G304" s="104" t="e">
        <f t="shared" si="27"/>
        <v>#N/A</v>
      </c>
      <c r="H304" s="104" t="e">
        <f t="shared" si="24"/>
        <v>#N/A</v>
      </c>
      <c r="I304" s="35" t="e">
        <f>VLOOKUP(D304,Исходные_данные,5,FALSE)</f>
        <v>#N/A</v>
      </c>
      <c r="J304" s="104" t="str">
        <f>IFERROR(VLOOKUP(D304,Исходные_данные,37,FALSE),"")</f>
        <v/>
      </c>
      <c r="K304" s="104" t="e">
        <f>VLOOKUP(D304,Исходные_данные,47,FALSE)</f>
        <v>#N/A</v>
      </c>
      <c r="L304" s="104" t="e">
        <f>VLOOKUP(D304,Исходные_данные,16,FALSE)</f>
        <v>#N/A</v>
      </c>
      <c r="M304" s="104" t="e">
        <f t="shared" si="28"/>
        <v>#N/A</v>
      </c>
      <c r="N304" t="str">
        <f t="shared" si="29"/>
        <v>-</v>
      </c>
      <c r="O304" s="13" t="e">
        <f t="shared" si="30"/>
        <v>#N/A</v>
      </c>
    </row>
    <row r="305" spans="2:15" x14ac:dyDescent="0.25">
      <c r="B305" s="13">
        <f>IFERROR(IF(N(VLOOKUP(D305,Исходные_данные,17,FALSE))=0,1,VLOOKUP(D305,Исходные_данные,17,FALSE)),1)</f>
        <v>1</v>
      </c>
      <c r="C305" s="104" t="e">
        <f t="shared" si="25"/>
        <v>#N/A</v>
      </c>
      <c r="D305" s="104" t="e">
        <f t="shared" si="26"/>
        <v>#N/A</v>
      </c>
      <c r="E305" s="104"/>
      <c r="F305" s="35"/>
      <c r="G305" s="104" t="e">
        <f t="shared" si="27"/>
        <v>#N/A</v>
      </c>
      <c r="H305" s="104" t="e">
        <f t="shared" si="24"/>
        <v>#N/A</v>
      </c>
      <c r="I305" s="35" t="e">
        <f>VLOOKUP(D305,Исходные_данные,5,FALSE)</f>
        <v>#N/A</v>
      </c>
      <c r="J305" s="104" t="str">
        <f>IFERROR(VLOOKUP(D305,Исходные_данные,37,FALSE),"")</f>
        <v/>
      </c>
      <c r="K305" s="104" t="e">
        <f>VLOOKUP(D305,Исходные_данные,47,FALSE)</f>
        <v>#N/A</v>
      </c>
      <c r="L305" s="104" t="e">
        <f>VLOOKUP(D305,Исходные_данные,16,FALSE)</f>
        <v>#N/A</v>
      </c>
      <c r="M305" s="104" t="e">
        <f t="shared" si="28"/>
        <v>#N/A</v>
      </c>
      <c r="N305" t="str">
        <f t="shared" si="29"/>
        <v>-</v>
      </c>
      <c r="O305" s="13" t="e">
        <f t="shared" si="30"/>
        <v>#N/A</v>
      </c>
    </row>
    <row r="306" spans="2:15" x14ac:dyDescent="0.25">
      <c r="B306" s="13">
        <f>IFERROR(IF(N(VLOOKUP(D306,Исходные_данные,17,FALSE))=0,1,VLOOKUP(D306,Исходные_данные,17,FALSE)),1)</f>
        <v>1</v>
      </c>
      <c r="C306" s="104" t="e">
        <f t="shared" si="25"/>
        <v>#N/A</v>
      </c>
      <c r="D306" s="104" t="e">
        <f t="shared" si="26"/>
        <v>#N/A</v>
      </c>
      <c r="E306" s="104"/>
      <c r="F306" s="35"/>
      <c r="G306" s="104" t="e">
        <f t="shared" si="27"/>
        <v>#N/A</v>
      </c>
      <c r="H306" s="104" t="e">
        <f t="shared" si="24"/>
        <v>#N/A</v>
      </c>
      <c r="I306" s="35" t="e">
        <f>VLOOKUP(D306,Исходные_данные,5,FALSE)</f>
        <v>#N/A</v>
      </c>
      <c r="J306" s="104" t="str">
        <f>IFERROR(VLOOKUP(D306,Исходные_данные,37,FALSE),"")</f>
        <v/>
      </c>
      <c r="K306" s="104" t="e">
        <f>VLOOKUP(D306,Исходные_данные,47,FALSE)</f>
        <v>#N/A</v>
      </c>
      <c r="L306" s="104" t="e">
        <f>VLOOKUP(D306,Исходные_данные,16,FALSE)</f>
        <v>#N/A</v>
      </c>
      <c r="M306" s="104" t="e">
        <f t="shared" si="28"/>
        <v>#N/A</v>
      </c>
      <c r="N306" t="str">
        <f t="shared" si="29"/>
        <v>-</v>
      </c>
      <c r="O306" s="13" t="e">
        <f t="shared" si="30"/>
        <v>#N/A</v>
      </c>
    </row>
    <row r="307" spans="2:15" x14ac:dyDescent="0.25">
      <c r="B307" s="13">
        <f>IFERROR(IF(N(VLOOKUP(D307,Исходные_данные,17,FALSE))=0,1,VLOOKUP(D307,Исходные_данные,17,FALSE)),1)</f>
        <v>1</v>
      </c>
      <c r="C307" s="104" t="e">
        <f t="shared" si="25"/>
        <v>#N/A</v>
      </c>
      <c r="D307" s="104" t="e">
        <f t="shared" si="26"/>
        <v>#N/A</v>
      </c>
      <c r="E307" s="104"/>
      <c r="F307" s="35"/>
      <c r="G307" s="104" t="e">
        <f t="shared" si="27"/>
        <v>#N/A</v>
      </c>
      <c r="H307" s="104" t="e">
        <f t="shared" si="24"/>
        <v>#N/A</v>
      </c>
      <c r="I307" s="35" t="e">
        <f>VLOOKUP(D307,Исходные_данные,5,FALSE)</f>
        <v>#N/A</v>
      </c>
      <c r="J307" s="104" t="str">
        <f>IFERROR(VLOOKUP(D307,Исходные_данные,37,FALSE),"")</f>
        <v/>
      </c>
      <c r="K307" s="104" t="e">
        <f>VLOOKUP(D307,Исходные_данные,47,FALSE)</f>
        <v>#N/A</v>
      </c>
      <c r="L307" s="104" t="e">
        <f>VLOOKUP(D307,Исходные_данные,16,FALSE)</f>
        <v>#N/A</v>
      </c>
      <c r="M307" s="104" t="e">
        <f t="shared" si="28"/>
        <v>#N/A</v>
      </c>
      <c r="N307" t="str">
        <f t="shared" si="29"/>
        <v>-</v>
      </c>
      <c r="O307" s="13" t="e">
        <f t="shared" si="30"/>
        <v>#N/A</v>
      </c>
    </row>
    <row r="308" spans="2:15" x14ac:dyDescent="0.25">
      <c r="B308" s="13">
        <f>IFERROR(IF(N(VLOOKUP(D308,Исходные_данные,17,FALSE))=0,1,VLOOKUP(D308,Исходные_данные,17,FALSE)),1)</f>
        <v>1</v>
      </c>
      <c r="C308" s="104" t="e">
        <f t="shared" si="25"/>
        <v>#N/A</v>
      </c>
      <c r="D308" s="104" t="e">
        <f t="shared" si="26"/>
        <v>#N/A</v>
      </c>
      <c r="E308" s="104"/>
      <c r="F308" s="35"/>
      <c r="G308" s="104" t="e">
        <f t="shared" si="27"/>
        <v>#N/A</v>
      </c>
      <c r="H308" s="104" t="e">
        <f t="shared" ref="H308:H371" si="31">IF(F308="упр","",IF(F308=0,G308,IF(F308="1,2,3","L1,L2,L3","L"&amp;F308)))</f>
        <v>#N/A</v>
      </c>
      <c r="I308" s="35" t="e">
        <f>VLOOKUP(D308,Исходные_данные,5,FALSE)</f>
        <v>#N/A</v>
      </c>
      <c r="J308" s="104" t="str">
        <f>IFERROR(VLOOKUP(D308,Исходные_данные,37,FALSE),"")</f>
        <v/>
      </c>
      <c r="K308" s="104" t="e">
        <f>VLOOKUP(D308,Исходные_данные,47,FALSE)</f>
        <v>#N/A</v>
      </c>
      <c r="L308" s="104" t="e">
        <f>VLOOKUP(D308,Исходные_данные,16,FALSE)</f>
        <v>#N/A</v>
      </c>
      <c r="M308" s="104" t="e">
        <f t="shared" si="28"/>
        <v>#N/A</v>
      </c>
      <c r="N308" t="str">
        <f t="shared" si="29"/>
        <v>-</v>
      </c>
      <c r="O308" s="13" t="e">
        <f t="shared" si="30"/>
        <v>#N/A</v>
      </c>
    </row>
    <row r="309" spans="2:15" x14ac:dyDescent="0.25">
      <c r="B309" s="13">
        <f>IFERROR(IF(N(VLOOKUP(D309,Исходные_данные,17,FALSE))=0,1,VLOOKUP(D309,Исходные_данные,17,FALSE)),1)</f>
        <v>1</v>
      </c>
      <c r="C309" s="104" t="e">
        <f t="shared" si="25"/>
        <v>#N/A</v>
      </c>
      <c r="D309" s="104" t="e">
        <f t="shared" si="26"/>
        <v>#N/A</v>
      </c>
      <c r="E309" s="104"/>
      <c r="F309" s="35"/>
      <c r="G309" s="104" t="e">
        <f t="shared" si="27"/>
        <v>#N/A</v>
      </c>
      <c r="H309" s="104" t="e">
        <f t="shared" si="31"/>
        <v>#N/A</v>
      </c>
      <c r="I309" s="35" t="e">
        <f>VLOOKUP(D309,Исходные_данные,5,FALSE)</f>
        <v>#N/A</v>
      </c>
      <c r="J309" s="104" t="str">
        <f>IFERROR(VLOOKUP(D309,Исходные_данные,37,FALSE),"")</f>
        <v/>
      </c>
      <c r="K309" s="104" t="e">
        <f>VLOOKUP(D309,Исходные_данные,47,FALSE)</f>
        <v>#N/A</v>
      </c>
      <c r="L309" s="104" t="e">
        <f>VLOOKUP(D309,Исходные_данные,16,FALSE)</f>
        <v>#N/A</v>
      </c>
      <c r="M309" s="104" t="e">
        <f t="shared" si="28"/>
        <v>#N/A</v>
      </c>
      <c r="N309" t="str">
        <f t="shared" si="29"/>
        <v>-</v>
      </c>
      <c r="O309" s="13" t="e">
        <f t="shared" si="30"/>
        <v>#N/A</v>
      </c>
    </row>
    <row r="310" spans="2:15" x14ac:dyDescent="0.25">
      <c r="B310" s="13">
        <f>IFERROR(IF(N(VLOOKUP(D310,Исходные_данные,17,FALSE))=0,1,VLOOKUP(D310,Исходные_данные,17,FALSE)),1)</f>
        <v>1</v>
      </c>
      <c r="C310" s="104" t="e">
        <f t="shared" si="25"/>
        <v>#N/A</v>
      </c>
      <c r="D310" s="104" t="e">
        <f t="shared" si="26"/>
        <v>#N/A</v>
      </c>
      <c r="E310" s="104"/>
      <c r="F310" s="35"/>
      <c r="G310" s="104" t="e">
        <f t="shared" si="27"/>
        <v>#N/A</v>
      </c>
      <c r="H310" s="104" t="e">
        <f t="shared" si="31"/>
        <v>#N/A</v>
      </c>
      <c r="I310" s="35" t="e">
        <f>VLOOKUP(D310,Исходные_данные,5,FALSE)</f>
        <v>#N/A</v>
      </c>
      <c r="J310" s="104" t="str">
        <f>IFERROR(VLOOKUP(D310,Исходные_данные,37,FALSE),"")</f>
        <v/>
      </c>
      <c r="K310" s="104" t="e">
        <f>VLOOKUP(D310,Исходные_данные,47,FALSE)</f>
        <v>#N/A</v>
      </c>
      <c r="L310" s="104" t="e">
        <f>VLOOKUP(D310,Исходные_данные,16,FALSE)</f>
        <v>#N/A</v>
      </c>
      <c r="M310" s="104" t="e">
        <f t="shared" si="28"/>
        <v>#N/A</v>
      </c>
      <c r="N310" t="str">
        <f t="shared" si="29"/>
        <v>-</v>
      </c>
      <c r="O310" s="13" t="e">
        <f t="shared" si="30"/>
        <v>#N/A</v>
      </c>
    </row>
    <row r="311" spans="2:15" x14ac:dyDescent="0.25">
      <c r="B311" s="13">
        <f>IFERROR(IF(N(VLOOKUP(D311,Исходные_данные,17,FALSE))=0,1,VLOOKUP(D311,Исходные_данные,17,FALSE)),1)</f>
        <v>1</v>
      </c>
      <c r="C311" s="104" t="e">
        <f t="shared" si="25"/>
        <v>#N/A</v>
      </c>
      <c r="D311" s="104" t="e">
        <f t="shared" si="26"/>
        <v>#N/A</v>
      </c>
      <c r="E311" s="104"/>
      <c r="F311" s="35"/>
      <c r="G311" s="104" t="e">
        <f t="shared" si="27"/>
        <v>#N/A</v>
      </c>
      <c r="H311" s="104" t="e">
        <f t="shared" si="31"/>
        <v>#N/A</v>
      </c>
      <c r="I311" s="35" t="e">
        <f>VLOOKUP(D311,Исходные_данные,5,FALSE)</f>
        <v>#N/A</v>
      </c>
      <c r="J311" s="104" t="str">
        <f>IFERROR(VLOOKUP(D311,Исходные_данные,37,FALSE),"")</f>
        <v/>
      </c>
      <c r="K311" s="104" t="e">
        <f>VLOOKUP(D311,Исходные_данные,47,FALSE)</f>
        <v>#N/A</v>
      </c>
      <c r="L311" s="104" t="e">
        <f>VLOOKUP(D311,Исходные_данные,16,FALSE)</f>
        <v>#N/A</v>
      </c>
      <c r="M311" s="104" t="e">
        <f t="shared" si="28"/>
        <v>#N/A</v>
      </c>
      <c r="N311" t="str">
        <f t="shared" si="29"/>
        <v>-</v>
      </c>
      <c r="O311" s="13" t="e">
        <f t="shared" si="30"/>
        <v>#N/A</v>
      </c>
    </row>
    <row r="312" spans="2:15" x14ac:dyDescent="0.25">
      <c r="B312" s="13">
        <f>IFERROR(IF(N(VLOOKUP(D312,Исходные_данные,17,FALSE))=0,1,VLOOKUP(D312,Исходные_данные,17,FALSE)),1)</f>
        <v>1</v>
      </c>
      <c r="C312" s="104" t="e">
        <f t="shared" si="25"/>
        <v>#N/A</v>
      </c>
      <c r="D312" s="104" t="e">
        <f t="shared" si="26"/>
        <v>#N/A</v>
      </c>
      <c r="E312" s="104"/>
      <c r="F312" s="35"/>
      <c r="G312" s="104" t="e">
        <f t="shared" si="27"/>
        <v>#N/A</v>
      </c>
      <c r="H312" s="104" t="e">
        <f t="shared" si="31"/>
        <v>#N/A</v>
      </c>
      <c r="I312" s="35" t="e">
        <f>VLOOKUP(D312,Исходные_данные,5,FALSE)</f>
        <v>#N/A</v>
      </c>
      <c r="J312" s="104" t="str">
        <f>IFERROR(VLOOKUP(D312,Исходные_данные,37,FALSE),"")</f>
        <v/>
      </c>
      <c r="K312" s="104" t="e">
        <f>VLOOKUP(D312,Исходные_данные,47,FALSE)</f>
        <v>#N/A</v>
      </c>
      <c r="L312" s="104" t="e">
        <f>VLOOKUP(D312,Исходные_данные,16,FALSE)</f>
        <v>#N/A</v>
      </c>
      <c r="M312" s="104" t="e">
        <f t="shared" si="28"/>
        <v>#N/A</v>
      </c>
      <c r="N312" t="str">
        <f t="shared" si="29"/>
        <v>-</v>
      </c>
      <c r="O312" s="13" t="e">
        <f t="shared" si="30"/>
        <v>#N/A</v>
      </c>
    </row>
    <row r="313" spans="2:15" x14ac:dyDescent="0.25">
      <c r="B313" s="13">
        <f>IFERROR(IF(N(VLOOKUP(D313,Исходные_данные,17,FALSE))=0,1,VLOOKUP(D313,Исходные_данные,17,FALSE)),1)</f>
        <v>1</v>
      </c>
      <c r="C313" s="104" t="e">
        <f t="shared" si="25"/>
        <v>#N/A</v>
      </c>
      <c r="D313" s="104" t="e">
        <f t="shared" si="26"/>
        <v>#N/A</v>
      </c>
      <c r="E313" s="104"/>
      <c r="F313" s="35"/>
      <c r="G313" s="104" t="e">
        <f t="shared" si="27"/>
        <v>#N/A</v>
      </c>
      <c r="H313" s="104" t="e">
        <f t="shared" si="31"/>
        <v>#N/A</v>
      </c>
      <c r="I313" s="35" t="e">
        <f>VLOOKUP(D313,Исходные_данные,5,FALSE)</f>
        <v>#N/A</v>
      </c>
      <c r="J313" s="104" t="str">
        <f>IFERROR(VLOOKUP(D313,Исходные_данные,37,FALSE),"")</f>
        <v/>
      </c>
      <c r="K313" s="104" t="e">
        <f>VLOOKUP(D313,Исходные_данные,47,FALSE)</f>
        <v>#N/A</v>
      </c>
      <c r="L313" s="104" t="e">
        <f>VLOOKUP(D313,Исходные_данные,16,FALSE)</f>
        <v>#N/A</v>
      </c>
      <c r="M313" s="104" t="e">
        <f t="shared" si="28"/>
        <v>#N/A</v>
      </c>
      <c r="N313" t="str">
        <f t="shared" si="29"/>
        <v>-</v>
      </c>
      <c r="O313" s="13" t="e">
        <f t="shared" si="30"/>
        <v>#N/A</v>
      </c>
    </row>
    <row r="314" spans="2:15" x14ac:dyDescent="0.25">
      <c r="B314" s="13">
        <f>IFERROR(IF(N(VLOOKUP(D314,Исходные_данные,17,FALSE))=0,1,VLOOKUP(D314,Исходные_данные,17,FALSE)),1)</f>
        <v>1</v>
      </c>
      <c r="C314" s="104" t="e">
        <f t="shared" si="25"/>
        <v>#N/A</v>
      </c>
      <c r="D314" s="104" t="e">
        <f t="shared" si="26"/>
        <v>#N/A</v>
      </c>
      <c r="E314" s="104"/>
      <c r="F314" s="35"/>
      <c r="G314" s="104" t="e">
        <f t="shared" si="27"/>
        <v>#N/A</v>
      </c>
      <c r="H314" s="104" t="e">
        <f t="shared" si="31"/>
        <v>#N/A</v>
      </c>
      <c r="I314" s="35" t="e">
        <f>VLOOKUP(D314,Исходные_данные,5,FALSE)</f>
        <v>#N/A</v>
      </c>
      <c r="J314" s="104" t="str">
        <f>IFERROR(VLOOKUP(D314,Исходные_данные,37,FALSE),"")</f>
        <v/>
      </c>
      <c r="K314" s="104" t="e">
        <f>VLOOKUP(D314,Исходные_данные,47,FALSE)</f>
        <v>#N/A</v>
      </c>
      <c r="L314" s="104" t="e">
        <f>VLOOKUP(D314,Исходные_данные,16,FALSE)</f>
        <v>#N/A</v>
      </c>
      <c r="M314" s="104" t="e">
        <f t="shared" si="28"/>
        <v>#N/A</v>
      </c>
      <c r="N314" t="str">
        <f t="shared" si="29"/>
        <v>-</v>
      </c>
      <c r="O314" s="13" t="e">
        <f t="shared" si="30"/>
        <v>#N/A</v>
      </c>
    </row>
    <row r="315" spans="2:15" x14ac:dyDescent="0.25">
      <c r="B315" s="13">
        <f>IFERROR(IF(N(VLOOKUP(D315,Исходные_данные,17,FALSE))=0,1,VLOOKUP(D315,Исходные_данные,17,FALSE)),1)</f>
        <v>1</v>
      </c>
      <c r="C315" s="104" t="e">
        <f t="shared" si="25"/>
        <v>#N/A</v>
      </c>
      <c r="D315" s="104" t="e">
        <f t="shared" si="26"/>
        <v>#N/A</v>
      </c>
      <c r="E315" s="104"/>
      <c r="F315" s="35"/>
      <c r="G315" s="104" t="e">
        <f t="shared" si="27"/>
        <v>#N/A</v>
      </c>
      <c r="H315" s="104" t="e">
        <f t="shared" si="31"/>
        <v>#N/A</v>
      </c>
      <c r="I315" s="35" t="e">
        <f>VLOOKUP(D315,Исходные_данные,5,FALSE)</f>
        <v>#N/A</v>
      </c>
      <c r="J315" s="104" t="str">
        <f>IFERROR(VLOOKUP(D315,Исходные_данные,37,FALSE),"")</f>
        <v/>
      </c>
      <c r="K315" s="104" t="e">
        <f>VLOOKUP(D315,Исходные_данные,47,FALSE)</f>
        <v>#N/A</v>
      </c>
      <c r="L315" s="104" t="e">
        <f>VLOOKUP(D315,Исходные_данные,16,FALSE)</f>
        <v>#N/A</v>
      </c>
      <c r="M315" s="104" t="e">
        <f t="shared" si="28"/>
        <v>#N/A</v>
      </c>
      <c r="N315" t="str">
        <f t="shared" si="29"/>
        <v>-</v>
      </c>
      <c r="O315" s="13" t="e">
        <f t="shared" si="30"/>
        <v>#N/A</v>
      </c>
    </row>
    <row r="316" spans="2:15" x14ac:dyDescent="0.25">
      <c r="B316" s="13">
        <f>IFERROR(IF(N(VLOOKUP(D316,Исходные_данные,17,FALSE))=0,1,VLOOKUP(D316,Исходные_данные,17,FALSE)),1)</f>
        <v>1</v>
      </c>
      <c r="C316" s="104" t="e">
        <f t="shared" si="25"/>
        <v>#N/A</v>
      </c>
      <c r="D316" s="104" t="e">
        <f t="shared" si="26"/>
        <v>#N/A</v>
      </c>
      <c r="E316" s="104"/>
      <c r="F316" s="35"/>
      <c r="G316" s="104" t="e">
        <f t="shared" si="27"/>
        <v>#N/A</v>
      </c>
      <c r="H316" s="104" t="e">
        <f t="shared" si="31"/>
        <v>#N/A</v>
      </c>
      <c r="I316" s="35" t="e">
        <f>VLOOKUP(D316,Исходные_данные,5,FALSE)</f>
        <v>#N/A</v>
      </c>
      <c r="J316" s="104" t="str">
        <f>IFERROR(VLOOKUP(D316,Исходные_данные,37,FALSE),"")</f>
        <v/>
      </c>
      <c r="K316" s="104" t="e">
        <f>VLOOKUP(D316,Исходные_данные,47,FALSE)</f>
        <v>#N/A</v>
      </c>
      <c r="L316" s="104" t="e">
        <f>VLOOKUP(D316,Исходные_данные,16,FALSE)</f>
        <v>#N/A</v>
      </c>
      <c r="M316" s="104" t="e">
        <f t="shared" si="28"/>
        <v>#N/A</v>
      </c>
      <c r="N316" t="str">
        <f t="shared" si="29"/>
        <v>-</v>
      </c>
      <c r="O316" s="13" t="e">
        <f t="shared" si="30"/>
        <v>#N/A</v>
      </c>
    </row>
    <row r="317" spans="2:15" x14ac:dyDescent="0.25">
      <c r="B317" s="13">
        <f>IFERROR(IF(N(VLOOKUP(D317,Исходные_данные,17,FALSE))=0,1,VLOOKUP(D317,Исходные_данные,17,FALSE)),1)</f>
        <v>1</v>
      </c>
      <c r="C317" s="104" t="e">
        <f t="shared" si="25"/>
        <v>#N/A</v>
      </c>
      <c r="D317" s="104" t="e">
        <f t="shared" si="26"/>
        <v>#N/A</v>
      </c>
      <c r="E317" s="104"/>
      <c r="F317" s="35"/>
      <c r="G317" s="104" t="e">
        <f t="shared" si="27"/>
        <v>#N/A</v>
      </c>
      <c r="H317" s="104" t="e">
        <f t="shared" si="31"/>
        <v>#N/A</v>
      </c>
      <c r="I317" s="35" t="e">
        <f>VLOOKUP(D317,Исходные_данные,5,FALSE)</f>
        <v>#N/A</v>
      </c>
      <c r="J317" s="104" t="str">
        <f>IFERROR(VLOOKUP(D317,Исходные_данные,37,FALSE),"")</f>
        <v/>
      </c>
      <c r="K317" s="104" t="e">
        <f>VLOOKUP(D317,Исходные_данные,47,FALSE)</f>
        <v>#N/A</v>
      </c>
      <c r="L317" s="104" t="e">
        <f>VLOOKUP(D317,Исходные_данные,16,FALSE)</f>
        <v>#N/A</v>
      </c>
      <c r="M317" s="104" t="e">
        <f t="shared" si="28"/>
        <v>#N/A</v>
      </c>
      <c r="N317" t="str">
        <f t="shared" si="29"/>
        <v>-</v>
      </c>
      <c r="O317" s="13" t="e">
        <f t="shared" si="30"/>
        <v>#N/A</v>
      </c>
    </row>
    <row r="318" spans="2:15" x14ac:dyDescent="0.25">
      <c r="B318" s="13">
        <f>IFERROR(IF(N(VLOOKUP(D318,Исходные_данные,17,FALSE))=0,1,VLOOKUP(D318,Исходные_данные,17,FALSE)),1)</f>
        <v>1</v>
      </c>
      <c r="C318" s="104" t="e">
        <f t="shared" si="25"/>
        <v>#N/A</v>
      </c>
      <c r="D318" s="104" t="e">
        <f t="shared" si="26"/>
        <v>#N/A</v>
      </c>
      <c r="E318" s="104"/>
      <c r="F318" s="35"/>
      <c r="G318" s="104" t="e">
        <f t="shared" si="27"/>
        <v>#N/A</v>
      </c>
      <c r="H318" s="104" t="e">
        <f t="shared" si="31"/>
        <v>#N/A</v>
      </c>
      <c r="I318" s="35" t="e">
        <f>VLOOKUP(D318,Исходные_данные,5,FALSE)</f>
        <v>#N/A</v>
      </c>
      <c r="J318" s="104" t="str">
        <f>IFERROR(VLOOKUP(D318,Исходные_данные,37,FALSE),"")</f>
        <v/>
      </c>
      <c r="K318" s="104" t="e">
        <f>VLOOKUP(D318,Исходные_данные,47,FALSE)</f>
        <v>#N/A</v>
      </c>
      <c r="L318" s="104" t="e">
        <f>VLOOKUP(D318,Исходные_данные,16,FALSE)</f>
        <v>#N/A</v>
      </c>
      <c r="M318" s="104" t="e">
        <f t="shared" si="28"/>
        <v>#N/A</v>
      </c>
      <c r="N318" t="str">
        <f t="shared" si="29"/>
        <v>-</v>
      </c>
      <c r="O318" s="13" t="e">
        <f t="shared" si="30"/>
        <v>#N/A</v>
      </c>
    </row>
    <row r="319" spans="2:15" x14ac:dyDescent="0.25">
      <c r="B319" s="13">
        <f>IFERROR(IF(N(VLOOKUP(D319,Исходные_данные,17,FALSE))=0,1,VLOOKUP(D319,Исходные_данные,17,FALSE)),1)</f>
        <v>1</v>
      </c>
      <c r="C319" s="104" t="e">
        <f t="shared" si="25"/>
        <v>#N/A</v>
      </c>
      <c r="D319" s="104" t="e">
        <f t="shared" si="26"/>
        <v>#N/A</v>
      </c>
      <c r="E319" s="104"/>
      <c r="F319" s="35"/>
      <c r="G319" s="104" t="e">
        <f t="shared" si="27"/>
        <v>#N/A</v>
      </c>
      <c r="H319" s="104" t="e">
        <f t="shared" si="31"/>
        <v>#N/A</v>
      </c>
      <c r="I319" s="35" t="e">
        <f>VLOOKUP(D319,Исходные_данные,5,FALSE)</f>
        <v>#N/A</v>
      </c>
      <c r="J319" s="104" t="str">
        <f>IFERROR(VLOOKUP(D319,Исходные_данные,37,FALSE),"")</f>
        <v/>
      </c>
      <c r="K319" s="104" t="e">
        <f>VLOOKUP(D319,Исходные_данные,47,FALSE)</f>
        <v>#N/A</v>
      </c>
      <c r="L319" s="104" t="e">
        <f>VLOOKUP(D319,Исходные_данные,16,FALSE)</f>
        <v>#N/A</v>
      </c>
      <c r="M319" s="104" t="e">
        <f t="shared" si="28"/>
        <v>#N/A</v>
      </c>
      <c r="N319" t="str">
        <f t="shared" si="29"/>
        <v>-</v>
      </c>
      <c r="O319" s="13" t="e">
        <f t="shared" si="30"/>
        <v>#N/A</v>
      </c>
    </row>
    <row r="320" spans="2:15" x14ac:dyDescent="0.25">
      <c r="B320" s="13">
        <f>IFERROR(IF(N(VLOOKUP(D320,Исходные_данные,17,FALSE))=0,1,VLOOKUP(D320,Исходные_данные,17,FALSE)),1)</f>
        <v>1</v>
      </c>
      <c r="C320" s="104" t="e">
        <f t="shared" si="25"/>
        <v>#N/A</v>
      </c>
      <c r="D320" s="104" t="e">
        <f t="shared" si="26"/>
        <v>#N/A</v>
      </c>
      <c r="E320" s="104"/>
      <c r="F320" s="35"/>
      <c r="G320" s="104" t="e">
        <f t="shared" si="27"/>
        <v>#N/A</v>
      </c>
      <c r="H320" s="104" t="e">
        <f t="shared" si="31"/>
        <v>#N/A</v>
      </c>
      <c r="I320" s="35" t="e">
        <f>VLOOKUP(D320,Исходные_данные,5,FALSE)</f>
        <v>#N/A</v>
      </c>
      <c r="J320" s="104" t="str">
        <f>IFERROR(VLOOKUP(D320,Исходные_данные,37,FALSE),"")</f>
        <v/>
      </c>
      <c r="K320" s="104" t="e">
        <f>VLOOKUP(D320,Исходные_данные,47,FALSE)</f>
        <v>#N/A</v>
      </c>
      <c r="L320" s="104" t="e">
        <f>VLOOKUP(D320,Исходные_данные,16,FALSE)</f>
        <v>#N/A</v>
      </c>
      <c r="M320" s="104" t="e">
        <f t="shared" si="28"/>
        <v>#N/A</v>
      </c>
      <c r="N320" t="str">
        <f t="shared" si="29"/>
        <v>-</v>
      </c>
      <c r="O320" s="13" t="e">
        <f t="shared" si="30"/>
        <v>#N/A</v>
      </c>
    </row>
    <row r="321" spans="2:15" x14ac:dyDescent="0.25">
      <c r="B321" s="13">
        <f>IFERROR(IF(N(VLOOKUP(D321,Исходные_данные,17,FALSE))=0,1,VLOOKUP(D321,Исходные_данные,17,FALSE)),1)</f>
        <v>1</v>
      </c>
      <c r="C321" s="104" t="e">
        <f t="shared" si="25"/>
        <v>#N/A</v>
      </c>
      <c r="D321" s="104" t="e">
        <f t="shared" si="26"/>
        <v>#N/A</v>
      </c>
      <c r="E321" s="104"/>
      <c r="F321" s="35"/>
      <c r="G321" s="104" t="e">
        <f t="shared" si="27"/>
        <v>#N/A</v>
      </c>
      <c r="H321" s="104" t="e">
        <f t="shared" si="31"/>
        <v>#N/A</v>
      </c>
      <c r="I321" s="35" t="e">
        <f>VLOOKUP(D321,Исходные_данные,5,FALSE)</f>
        <v>#N/A</v>
      </c>
      <c r="J321" s="104" t="str">
        <f>IFERROR(VLOOKUP(D321,Исходные_данные,37,FALSE),"")</f>
        <v/>
      </c>
      <c r="K321" s="104" t="e">
        <f>VLOOKUP(D321,Исходные_данные,47,FALSE)</f>
        <v>#N/A</v>
      </c>
      <c r="L321" s="104" t="e">
        <f>VLOOKUP(D321,Исходные_данные,16,FALSE)</f>
        <v>#N/A</v>
      </c>
      <c r="M321" s="104" t="e">
        <f t="shared" si="28"/>
        <v>#N/A</v>
      </c>
      <c r="N321" t="str">
        <f t="shared" si="29"/>
        <v>-</v>
      </c>
      <c r="O321" s="13" t="e">
        <f t="shared" si="30"/>
        <v>#N/A</v>
      </c>
    </row>
    <row r="322" spans="2:15" x14ac:dyDescent="0.25">
      <c r="B322" s="13">
        <f>IFERROR(IF(N(VLOOKUP(D322,Исходные_данные,17,FALSE))=0,1,VLOOKUP(D322,Исходные_данные,17,FALSE)),1)</f>
        <v>1</v>
      </c>
      <c r="C322" s="104" t="e">
        <f t="shared" si="25"/>
        <v>#N/A</v>
      </c>
      <c r="D322" s="104" t="e">
        <f t="shared" si="26"/>
        <v>#N/A</v>
      </c>
      <c r="E322" s="104"/>
      <c r="F322" s="35"/>
      <c r="G322" s="104" t="e">
        <f t="shared" si="27"/>
        <v>#N/A</v>
      </c>
      <c r="H322" s="104" t="e">
        <f t="shared" si="31"/>
        <v>#N/A</v>
      </c>
      <c r="I322" s="35" t="e">
        <f>VLOOKUP(D322,Исходные_данные,5,FALSE)</f>
        <v>#N/A</v>
      </c>
      <c r="J322" s="104" t="str">
        <f>IFERROR(VLOOKUP(D322,Исходные_данные,37,FALSE),"")</f>
        <v/>
      </c>
      <c r="K322" s="104" t="e">
        <f>VLOOKUP(D322,Исходные_данные,47,FALSE)</f>
        <v>#N/A</v>
      </c>
      <c r="L322" s="104" t="e">
        <f>VLOOKUP(D322,Исходные_данные,16,FALSE)</f>
        <v>#N/A</v>
      </c>
      <c r="M322" s="104" t="e">
        <f t="shared" si="28"/>
        <v>#N/A</v>
      </c>
      <c r="N322" t="str">
        <f t="shared" si="29"/>
        <v>-</v>
      </c>
      <c r="O322" s="13" t="e">
        <f t="shared" si="30"/>
        <v>#N/A</v>
      </c>
    </row>
    <row r="323" spans="2:15" x14ac:dyDescent="0.25">
      <c r="B323" s="13">
        <f>IFERROR(IF(N(VLOOKUP(D323,Исходные_данные,17,FALSE))=0,1,VLOOKUP(D323,Исходные_данные,17,FALSE)),1)</f>
        <v>1</v>
      </c>
      <c r="C323" s="104" t="e">
        <f t="shared" ref="C323:C386" si="32">VLOOKUP(ROW(321:321),Разбивка_нумерация_5,2,FALSE)</f>
        <v>#N/A</v>
      </c>
      <c r="D323" s="104" t="e">
        <f t="shared" ref="D323:D386" si="33">VLOOKUP(ROW(321:321),Разбивка_нумерация_5,4,FALSE)</f>
        <v>#N/A</v>
      </c>
      <c r="E323" s="104"/>
      <c r="F323" s="35"/>
      <c r="G323" s="104" t="e">
        <f t="shared" ref="G323:G386" si="34">VLOOKUP(ROW(321:321),Разбивка_нумерация_5,16,FALSE)</f>
        <v>#N/A</v>
      </c>
      <c r="H323" s="104" t="e">
        <f t="shared" si="31"/>
        <v>#N/A</v>
      </c>
      <c r="I323" s="35" t="e">
        <f>VLOOKUP(D323,Исходные_данные,5,FALSE)</f>
        <v>#N/A</v>
      </c>
      <c r="J323" s="104" t="str">
        <f>IFERROR(VLOOKUP(D323,Исходные_данные,37,FALSE),"")</f>
        <v/>
      </c>
      <c r="K323" s="104" t="e">
        <f>VLOOKUP(D323,Исходные_данные,47,FALSE)</f>
        <v>#N/A</v>
      </c>
      <c r="L323" s="104" t="e">
        <f>VLOOKUP(D323,Исходные_данные,16,FALSE)</f>
        <v>#N/A</v>
      </c>
      <c r="M323" s="104" t="e">
        <f t="shared" ref="M323:M386" si="35">I323*L323</f>
        <v>#N/A</v>
      </c>
      <c r="N323" t="str">
        <f t="shared" ref="N323:N386" si="36">IF(ISBLANK(F323),N322,F323)</f>
        <v>-</v>
      </c>
      <c r="O323" s="13" t="e">
        <f t="shared" ref="O323:O386" si="37">C323&amp;H323</f>
        <v>#N/A</v>
      </c>
    </row>
    <row r="324" spans="2:15" x14ac:dyDescent="0.25">
      <c r="B324" s="13">
        <f>IFERROR(IF(N(VLOOKUP(D324,Исходные_данные,17,FALSE))=0,1,VLOOKUP(D324,Исходные_данные,17,FALSE)),1)</f>
        <v>1</v>
      </c>
      <c r="C324" s="104" t="e">
        <f t="shared" si="32"/>
        <v>#N/A</v>
      </c>
      <c r="D324" s="104" t="e">
        <f t="shared" si="33"/>
        <v>#N/A</v>
      </c>
      <c r="E324" s="104"/>
      <c r="F324" s="35"/>
      <c r="G324" s="104" t="e">
        <f t="shared" si="34"/>
        <v>#N/A</v>
      </c>
      <c r="H324" s="104" t="e">
        <f t="shared" si="31"/>
        <v>#N/A</v>
      </c>
      <c r="I324" s="35" t="e">
        <f>VLOOKUP(D324,Исходные_данные,5,FALSE)</f>
        <v>#N/A</v>
      </c>
      <c r="J324" s="104" t="str">
        <f>IFERROR(VLOOKUP(D324,Исходные_данные,37,FALSE),"")</f>
        <v/>
      </c>
      <c r="K324" s="104" t="e">
        <f>VLOOKUP(D324,Исходные_данные,47,FALSE)</f>
        <v>#N/A</v>
      </c>
      <c r="L324" s="104" t="e">
        <f>VLOOKUP(D324,Исходные_данные,16,FALSE)</f>
        <v>#N/A</v>
      </c>
      <c r="M324" s="104" t="e">
        <f t="shared" si="35"/>
        <v>#N/A</v>
      </c>
      <c r="N324" t="str">
        <f t="shared" si="36"/>
        <v>-</v>
      </c>
      <c r="O324" s="13" t="e">
        <f t="shared" si="37"/>
        <v>#N/A</v>
      </c>
    </row>
    <row r="325" spans="2:15" x14ac:dyDescent="0.25">
      <c r="B325" s="13">
        <f>IFERROR(IF(N(VLOOKUP(D325,Исходные_данные,17,FALSE))=0,1,VLOOKUP(D325,Исходные_данные,17,FALSE)),1)</f>
        <v>1</v>
      </c>
      <c r="C325" s="104" t="e">
        <f t="shared" si="32"/>
        <v>#N/A</v>
      </c>
      <c r="D325" s="104" t="e">
        <f t="shared" si="33"/>
        <v>#N/A</v>
      </c>
      <c r="E325" s="104"/>
      <c r="F325" s="35"/>
      <c r="G325" s="104" t="e">
        <f t="shared" si="34"/>
        <v>#N/A</v>
      </c>
      <c r="H325" s="104" t="e">
        <f t="shared" si="31"/>
        <v>#N/A</v>
      </c>
      <c r="I325" s="35" t="e">
        <f>VLOOKUP(D325,Исходные_данные,5,FALSE)</f>
        <v>#N/A</v>
      </c>
      <c r="J325" s="104" t="str">
        <f>IFERROR(VLOOKUP(D325,Исходные_данные,37,FALSE),"")</f>
        <v/>
      </c>
      <c r="K325" s="104" t="e">
        <f>VLOOKUP(D325,Исходные_данные,47,FALSE)</f>
        <v>#N/A</v>
      </c>
      <c r="L325" s="104" t="e">
        <f>VLOOKUP(D325,Исходные_данные,16,FALSE)</f>
        <v>#N/A</v>
      </c>
      <c r="M325" s="104" t="e">
        <f t="shared" si="35"/>
        <v>#N/A</v>
      </c>
      <c r="N325" t="str">
        <f t="shared" si="36"/>
        <v>-</v>
      </c>
      <c r="O325" s="13" t="e">
        <f t="shared" si="37"/>
        <v>#N/A</v>
      </c>
    </row>
    <row r="326" spans="2:15" x14ac:dyDescent="0.25">
      <c r="B326" s="13">
        <f>IFERROR(IF(N(VLOOKUP(D326,Исходные_данные,17,FALSE))=0,1,VLOOKUP(D326,Исходные_данные,17,FALSE)),1)</f>
        <v>1</v>
      </c>
      <c r="C326" s="104" t="e">
        <f t="shared" si="32"/>
        <v>#N/A</v>
      </c>
      <c r="D326" s="104" t="e">
        <f t="shared" si="33"/>
        <v>#N/A</v>
      </c>
      <c r="E326" s="104"/>
      <c r="F326" s="35"/>
      <c r="G326" s="104" t="e">
        <f t="shared" si="34"/>
        <v>#N/A</v>
      </c>
      <c r="H326" s="104" t="e">
        <f t="shared" si="31"/>
        <v>#N/A</v>
      </c>
      <c r="I326" s="35" t="e">
        <f>VLOOKUP(D326,Исходные_данные,5,FALSE)</f>
        <v>#N/A</v>
      </c>
      <c r="J326" s="104" t="str">
        <f>IFERROR(VLOOKUP(D326,Исходные_данные,37,FALSE),"")</f>
        <v/>
      </c>
      <c r="K326" s="104" t="e">
        <f>VLOOKUP(D326,Исходные_данные,47,FALSE)</f>
        <v>#N/A</v>
      </c>
      <c r="L326" s="104" t="e">
        <f>VLOOKUP(D326,Исходные_данные,16,FALSE)</f>
        <v>#N/A</v>
      </c>
      <c r="M326" s="104" t="e">
        <f t="shared" si="35"/>
        <v>#N/A</v>
      </c>
      <c r="N326" t="str">
        <f t="shared" si="36"/>
        <v>-</v>
      </c>
      <c r="O326" s="13" t="e">
        <f t="shared" si="37"/>
        <v>#N/A</v>
      </c>
    </row>
    <row r="327" spans="2:15" x14ac:dyDescent="0.25">
      <c r="B327" s="13">
        <f>IFERROR(IF(N(VLOOKUP(D327,Исходные_данные,17,FALSE))=0,1,VLOOKUP(D327,Исходные_данные,17,FALSE)),1)</f>
        <v>1</v>
      </c>
      <c r="C327" s="104" t="e">
        <f t="shared" si="32"/>
        <v>#N/A</v>
      </c>
      <c r="D327" s="104" t="e">
        <f t="shared" si="33"/>
        <v>#N/A</v>
      </c>
      <c r="E327" s="104"/>
      <c r="F327" s="35"/>
      <c r="G327" s="104" t="e">
        <f t="shared" si="34"/>
        <v>#N/A</v>
      </c>
      <c r="H327" s="104" t="e">
        <f t="shared" si="31"/>
        <v>#N/A</v>
      </c>
      <c r="I327" s="35" t="e">
        <f>VLOOKUP(D327,Исходные_данные,5,FALSE)</f>
        <v>#N/A</v>
      </c>
      <c r="J327" s="104" t="str">
        <f>IFERROR(VLOOKUP(D327,Исходные_данные,37,FALSE),"")</f>
        <v/>
      </c>
      <c r="K327" s="104" t="e">
        <f>VLOOKUP(D327,Исходные_данные,47,FALSE)</f>
        <v>#N/A</v>
      </c>
      <c r="L327" s="104" t="e">
        <f>VLOOKUP(D327,Исходные_данные,16,FALSE)</f>
        <v>#N/A</v>
      </c>
      <c r="M327" s="104" t="e">
        <f t="shared" si="35"/>
        <v>#N/A</v>
      </c>
      <c r="N327" t="str">
        <f t="shared" si="36"/>
        <v>-</v>
      </c>
      <c r="O327" s="13" t="e">
        <f t="shared" si="37"/>
        <v>#N/A</v>
      </c>
    </row>
    <row r="328" spans="2:15" x14ac:dyDescent="0.25">
      <c r="B328" s="13">
        <f>IFERROR(IF(N(VLOOKUP(D328,Исходные_данные,17,FALSE))=0,1,VLOOKUP(D328,Исходные_данные,17,FALSE)),1)</f>
        <v>1</v>
      </c>
      <c r="C328" s="104" t="e">
        <f t="shared" si="32"/>
        <v>#N/A</v>
      </c>
      <c r="D328" s="104" t="e">
        <f t="shared" si="33"/>
        <v>#N/A</v>
      </c>
      <c r="E328" s="104"/>
      <c r="F328" s="35"/>
      <c r="G328" s="104" t="e">
        <f t="shared" si="34"/>
        <v>#N/A</v>
      </c>
      <c r="H328" s="104" t="e">
        <f t="shared" si="31"/>
        <v>#N/A</v>
      </c>
      <c r="I328" s="35" t="e">
        <f>VLOOKUP(D328,Исходные_данные,5,FALSE)</f>
        <v>#N/A</v>
      </c>
      <c r="J328" s="104" t="str">
        <f>IFERROR(VLOOKUP(D328,Исходные_данные,37,FALSE),"")</f>
        <v/>
      </c>
      <c r="K328" s="104" t="e">
        <f>VLOOKUP(D328,Исходные_данные,47,FALSE)</f>
        <v>#N/A</v>
      </c>
      <c r="L328" s="104" t="e">
        <f>VLOOKUP(D328,Исходные_данные,16,FALSE)</f>
        <v>#N/A</v>
      </c>
      <c r="M328" s="104" t="e">
        <f t="shared" si="35"/>
        <v>#N/A</v>
      </c>
      <c r="N328" t="str">
        <f t="shared" si="36"/>
        <v>-</v>
      </c>
      <c r="O328" s="13" t="e">
        <f t="shared" si="37"/>
        <v>#N/A</v>
      </c>
    </row>
    <row r="329" spans="2:15" x14ac:dyDescent="0.25">
      <c r="B329" s="13">
        <f>IFERROR(IF(N(VLOOKUP(D329,Исходные_данные,17,FALSE))=0,1,VLOOKUP(D329,Исходные_данные,17,FALSE)),1)</f>
        <v>1</v>
      </c>
      <c r="C329" s="104" t="e">
        <f t="shared" si="32"/>
        <v>#N/A</v>
      </c>
      <c r="D329" s="104" t="e">
        <f t="shared" si="33"/>
        <v>#N/A</v>
      </c>
      <c r="E329" s="104"/>
      <c r="F329" s="35"/>
      <c r="G329" s="104" t="e">
        <f t="shared" si="34"/>
        <v>#N/A</v>
      </c>
      <c r="H329" s="104" t="e">
        <f t="shared" si="31"/>
        <v>#N/A</v>
      </c>
      <c r="I329" s="35" t="e">
        <f>VLOOKUP(D329,Исходные_данные,5,FALSE)</f>
        <v>#N/A</v>
      </c>
      <c r="J329" s="104" t="str">
        <f>IFERROR(VLOOKUP(D329,Исходные_данные,37,FALSE),"")</f>
        <v/>
      </c>
      <c r="K329" s="104" t="e">
        <f>VLOOKUP(D329,Исходные_данные,47,FALSE)</f>
        <v>#N/A</v>
      </c>
      <c r="L329" s="104" t="e">
        <f>VLOOKUP(D329,Исходные_данные,16,FALSE)</f>
        <v>#N/A</v>
      </c>
      <c r="M329" s="104" t="e">
        <f t="shared" si="35"/>
        <v>#N/A</v>
      </c>
      <c r="N329" t="str">
        <f t="shared" si="36"/>
        <v>-</v>
      </c>
      <c r="O329" s="13" t="e">
        <f t="shared" si="37"/>
        <v>#N/A</v>
      </c>
    </row>
    <row r="330" spans="2:15" x14ac:dyDescent="0.25">
      <c r="B330" s="13">
        <f>IFERROR(IF(N(VLOOKUP(D330,Исходные_данные,17,FALSE))=0,1,VLOOKUP(D330,Исходные_данные,17,FALSE)),1)</f>
        <v>1</v>
      </c>
      <c r="C330" s="104" t="e">
        <f t="shared" si="32"/>
        <v>#N/A</v>
      </c>
      <c r="D330" s="104" t="e">
        <f t="shared" si="33"/>
        <v>#N/A</v>
      </c>
      <c r="E330" s="104"/>
      <c r="F330" s="35"/>
      <c r="G330" s="104" t="e">
        <f t="shared" si="34"/>
        <v>#N/A</v>
      </c>
      <c r="H330" s="104" t="e">
        <f t="shared" si="31"/>
        <v>#N/A</v>
      </c>
      <c r="I330" s="35" t="e">
        <f>VLOOKUP(D330,Исходные_данные,5,FALSE)</f>
        <v>#N/A</v>
      </c>
      <c r="J330" s="104" t="str">
        <f>IFERROR(VLOOKUP(D330,Исходные_данные,37,FALSE),"")</f>
        <v/>
      </c>
      <c r="K330" s="104" t="e">
        <f>VLOOKUP(D330,Исходные_данные,47,FALSE)</f>
        <v>#N/A</v>
      </c>
      <c r="L330" s="104" t="e">
        <f>VLOOKUP(D330,Исходные_данные,16,FALSE)</f>
        <v>#N/A</v>
      </c>
      <c r="M330" s="104" t="e">
        <f t="shared" si="35"/>
        <v>#N/A</v>
      </c>
      <c r="N330" t="str">
        <f t="shared" si="36"/>
        <v>-</v>
      </c>
      <c r="O330" s="13" t="e">
        <f t="shared" si="37"/>
        <v>#N/A</v>
      </c>
    </row>
    <row r="331" spans="2:15" x14ac:dyDescent="0.25">
      <c r="B331" s="13">
        <f>IFERROR(IF(N(VLOOKUP(D331,Исходные_данные,17,FALSE))=0,1,VLOOKUP(D331,Исходные_данные,17,FALSE)),1)</f>
        <v>1</v>
      </c>
      <c r="C331" s="104" t="e">
        <f t="shared" si="32"/>
        <v>#N/A</v>
      </c>
      <c r="D331" s="104" t="e">
        <f t="shared" si="33"/>
        <v>#N/A</v>
      </c>
      <c r="E331" s="104"/>
      <c r="F331" s="35"/>
      <c r="G331" s="104" t="e">
        <f t="shared" si="34"/>
        <v>#N/A</v>
      </c>
      <c r="H331" s="104" t="e">
        <f t="shared" si="31"/>
        <v>#N/A</v>
      </c>
      <c r="I331" s="35" t="e">
        <f>VLOOKUP(D331,Исходные_данные,5,FALSE)</f>
        <v>#N/A</v>
      </c>
      <c r="J331" s="104" t="str">
        <f>IFERROR(VLOOKUP(D331,Исходные_данные,37,FALSE),"")</f>
        <v/>
      </c>
      <c r="K331" s="104" t="e">
        <f>VLOOKUP(D331,Исходные_данные,47,FALSE)</f>
        <v>#N/A</v>
      </c>
      <c r="L331" s="104" t="e">
        <f>VLOOKUP(D331,Исходные_данные,16,FALSE)</f>
        <v>#N/A</v>
      </c>
      <c r="M331" s="104" t="e">
        <f t="shared" si="35"/>
        <v>#N/A</v>
      </c>
      <c r="N331" t="str">
        <f t="shared" si="36"/>
        <v>-</v>
      </c>
      <c r="O331" s="13" t="e">
        <f t="shared" si="37"/>
        <v>#N/A</v>
      </c>
    </row>
    <row r="332" spans="2:15" x14ac:dyDescent="0.25">
      <c r="B332" s="13">
        <f>IFERROR(IF(N(VLOOKUP(D332,Исходные_данные,17,FALSE))=0,1,VLOOKUP(D332,Исходные_данные,17,FALSE)),1)</f>
        <v>1</v>
      </c>
      <c r="C332" s="104" t="e">
        <f t="shared" si="32"/>
        <v>#N/A</v>
      </c>
      <c r="D332" s="104" t="e">
        <f t="shared" si="33"/>
        <v>#N/A</v>
      </c>
      <c r="E332" s="104"/>
      <c r="F332" s="35"/>
      <c r="G332" s="104" t="e">
        <f t="shared" si="34"/>
        <v>#N/A</v>
      </c>
      <c r="H332" s="104" t="e">
        <f t="shared" si="31"/>
        <v>#N/A</v>
      </c>
      <c r="I332" s="35" t="e">
        <f>VLOOKUP(D332,Исходные_данные,5,FALSE)</f>
        <v>#N/A</v>
      </c>
      <c r="J332" s="104" t="str">
        <f>IFERROR(VLOOKUP(D332,Исходные_данные,37,FALSE),"")</f>
        <v/>
      </c>
      <c r="K332" s="104" t="e">
        <f>VLOOKUP(D332,Исходные_данные,47,FALSE)</f>
        <v>#N/A</v>
      </c>
      <c r="L332" s="104" t="e">
        <f>VLOOKUP(D332,Исходные_данные,16,FALSE)</f>
        <v>#N/A</v>
      </c>
      <c r="M332" s="104" t="e">
        <f t="shared" si="35"/>
        <v>#N/A</v>
      </c>
      <c r="N332" t="str">
        <f t="shared" si="36"/>
        <v>-</v>
      </c>
      <c r="O332" s="13" t="e">
        <f t="shared" si="37"/>
        <v>#N/A</v>
      </c>
    </row>
    <row r="333" spans="2:15" x14ac:dyDescent="0.25">
      <c r="B333" s="13">
        <f>IFERROR(IF(N(VLOOKUP(D333,Исходные_данные,17,FALSE))=0,1,VLOOKUP(D333,Исходные_данные,17,FALSE)),1)</f>
        <v>1</v>
      </c>
      <c r="C333" s="104" t="e">
        <f t="shared" si="32"/>
        <v>#N/A</v>
      </c>
      <c r="D333" s="104" t="e">
        <f t="shared" si="33"/>
        <v>#N/A</v>
      </c>
      <c r="E333" s="104"/>
      <c r="F333" s="35"/>
      <c r="G333" s="104" t="e">
        <f t="shared" si="34"/>
        <v>#N/A</v>
      </c>
      <c r="H333" s="104" t="e">
        <f t="shared" si="31"/>
        <v>#N/A</v>
      </c>
      <c r="I333" s="35" t="e">
        <f>VLOOKUP(D333,Исходные_данные,5,FALSE)</f>
        <v>#N/A</v>
      </c>
      <c r="J333" s="104" t="str">
        <f>IFERROR(VLOOKUP(D333,Исходные_данные,37,FALSE),"")</f>
        <v/>
      </c>
      <c r="K333" s="104" t="e">
        <f>VLOOKUP(D333,Исходные_данные,47,FALSE)</f>
        <v>#N/A</v>
      </c>
      <c r="L333" s="104" t="e">
        <f>VLOOKUP(D333,Исходные_данные,16,FALSE)</f>
        <v>#N/A</v>
      </c>
      <c r="M333" s="104" t="e">
        <f t="shared" si="35"/>
        <v>#N/A</v>
      </c>
      <c r="N333" t="str">
        <f t="shared" si="36"/>
        <v>-</v>
      </c>
      <c r="O333" s="13" t="e">
        <f t="shared" si="37"/>
        <v>#N/A</v>
      </c>
    </row>
    <row r="334" spans="2:15" x14ac:dyDescent="0.25">
      <c r="B334" s="13">
        <f>IFERROR(IF(N(VLOOKUP(D334,Исходные_данные,17,FALSE))=0,1,VLOOKUP(D334,Исходные_данные,17,FALSE)),1)</f>
        <v>1</v>
      </c>
      <c r="C334" s="104" t="e">
        <f t="shared" si="32"/>
        <v>#N/A</v>
      </c>
      <c r="D334" s="104" t="e">
        <f t="shared" si="33"/>
        <v>#N/A</v>
      </c>
      <c r="E334" s="104"/>
      <c r="F334" s="35"/>
      <c r="G334" s="104" t="e">
        <f t="shared" si="34"/>
        <v>#N/A</v>
      </c>
      <c r="H334" s="104" t="e">
        <f t="shared" si="31"/>
        <v>#N/A</v>
      </c>
      <c r="I334" s="35" t="e">
        <f>VLOOKUP(D334,Исходные_данные,5,FALSE)</f>
        <v>#N/A</v>
      </c>
      <c r="J334" s="104" t="str">
        <f>IFERROR(VLOOKUP(D334,Исходные_данные,37,FALSE),"")</f>
        <v/>
      </c>
      <c r="K334" s="104" t="e">
        <f>VLOOKUP(D334,Исходные_данные,47,FALSE)</f>
        <v>#N/A</v>
      </c>
      <c r="L334" s="104" t="e">
        <f>VLOOKUP(D334,Исходные_данные,16,FALSE)</f>
        <v>#N/A</v>
      </c>
      <c r="M334" s="104" t="e">
        <f t="shared" si="35"/>
        <v>#N/A</v>
      </c>
      <c r="N334" t="str">
        <f t="shared" si="36"/>
        <v>-</v>
      </c>
      <c r="O334" s="13" t="e">
        <f t="shared" si="37"/>
        <v>#N/A</v>
      </c>
    </row>
    <row r="335" spans="2:15" x14ac:dyDescent="0.25">
      <c r="B335" s="13">
        <f>IFERROR(IF(N(VLOOKUP(D335,Исходные_данные,17,FALSE))=0,1,VLOOKUP(D335,Исходные_данные,17,FALSE)),1)</f>
        <v>1</v>
      </c>
      <c r="C335" s="104" t="e">
        <f t="shared" si="32"/>
        <v>#N/A</v>
      </c>
      <c r="D335" s="104" t="e">
        <f t="shared" si="33"/>
        <v>#N/A</v>
      </c>
      <c r="E335" s="104"/>
      <c r="F335" s="35"/>
      <c r="G335" s="104" t="e">
        <f t="shared" si="34"/>
        <v>#N/A</v>
      </c>
      <c r="H335" s="104" t="e">
        <f t="shared" si="31"/>
        <v>#N/A</v>
      </c>
      <c r="I335" s="35" t="e">
        <f>VLOOKUP(D335,Исходные_данные,5,FALSE)</f>
        <v>#N/A</v>
      </c>
      <c r="J335" s="104" t="str">
        <f>IFERROR(VLOOKUP(D335,Исходные_данные,37,FALSE),"")</f>
        <v/>
      </c>
      <c r="K335" s="104" t="e">
        <f>VLOOKUP(D335,Исходные_данные,47,FALSE)</f>
        <v>#N/A</v>
      </c>
      <c r="L335" s="104" t="e">
        <f>VLOOKUP(D335,Исходные_данные,16,FALSE)</f>
        <v>#N/A</v>
      </c>
      <c r="M335" s="104" t="e">
        <f t="shared" si="35"/>
        <v>#N/A</v>
      </c>
      <c r="N335" t="str">
        <f t="shared" si="36"/>
        <v>-</v>
      </c>
      <c r="O335" s="13" t="e">
        <f t="shared" si="37"/>
        <v>#N/A</v>
      </c>
    </row>
    <row r="336" spans="2:15" x14ac:dyDescent="0.25">
      <c r="B336" s="13">
        <f>IFERROR(IF(N(VLOOKUP(D336,Исходные_данные,17,FALSE))=0,1,VLOOKUP(D336,Исходные_данные,17,FALSE)),1)</f>
        <v>1</v>
      </c>
      <c r="C336" s="104" t="e">
        <f t="shared" si="32"/>
        <v>#N/A</v>
      </c>
      <c r="D336" s="104" t="e">
        <f t="shared" si="33"/>
        <v>#N/A</v>
      </c>
      <c r="E336" s="104"/>
      <c r="F336" s="35"/>
      <c r="G336" s="104" t="e">
        <f t="shared" si="34"/>
        <v>#N/A</v>
      </c>
      <c r="H336" s="104" t="e">
        <f t="shared" si="31"/>
        <v>#N/A</v>
      </c>
      <c r="I336" s="35" t="e">
        <f>VLOOKUP(D336,Исходные_данные,5,FALSE)</f>
        <v>#N/A</v>
      </c>
      <c r="J336" s="104" t="str">
        <f>IFERROR(VLOOKUP(D336,Исходные_данные,37,FALSE),"")</f>
        <v/>
      </c>
      <c r="K336" s="104" t="e">
        <f>VLOOKUP(D336,Исходные_данные,47,FALSE)</f>
        <v>#N/A</v>
      </c>
      <c r="L336" s="104" t="e">
        <f>VLOOKUP(D336,Исходные_данные,16,FALSE)</f>
        <v>#N/A</v>
      </c>
      <c r="M336" s="104" t="e">
        <f t="shared" si="35"/>
        <v>#N/A</v>
      </c>
      <c r="N336" t="str">
        <f t="shared" si="36"/>
        <v>-</v>
      </c>
      <c r="O336" s="13" t="e">
        <f t="shared" si="37"/>
        <v>#N/A</v>
      </c>
    </row>
    <row r="337" spans="2:15" x14ac:dyDescent="0.25">
      <c r="B337" s="13">
        <f>IFERROR(IF(N(VLOOKUP(D337,Исходные_данные,17,FALSE))=0,1,VLOOKUP(D337,Исходные_данные,17,FALSE)),1)</f>
        <v>1</v>
      </c>
      <c r="C337" s="104" t="e">
        <f t="shared" si="32"/>
        <v>#N/A</v>
      </c>
      <c r="D337" s="104" t="e">
        <f t="shared" si="33"/>
        <v>#N/A</v>
      </c>
      <c r="E337" s="104"/>
      <c r="F337" s="35"/>
      <c r="G337" s="104" t="e">
        <f t="shared" si="34"/>
        <v>#N/A</v>
      </c>
      <c r="H337" s="104" t="e">
        <f t="shared" si="31"/>
        <v>#N/A</v>
      </c>
      <c r="I337" s="35" t="e">
        <f>VLOOKUP(D337,Исходные_данные,5,FALSE)</f>
        <v>#N/A</v>
      </c>
      <c r="J337" s="104" t="str">
        <f>IFERROR(VLOOKUP(D337,Исходные_данные,37,FALSE),"")</f>
        <v/>
      </c>
      <c r="K337" s="104" t="e">
        <f>VLOOKUP(D337,Исходные_данные,47,FALSE)</f>
        <v>#N/A</v>
      </c>
      <c r="L337" s="104" t="e">
        <f>VLOOKUP(D337,Исходные_данные,16,FALSE)</f>
        <v>#N/A</v>
      </c>
      <c r="M337" s="104" t="e">
        <f t="shared" si="35"/>
        <v>#N/A</v>
      </c>
      <c r="N337" t="str">
        <f t="shared" si="36"/>
        <v>-</v>
      </c>
      <c r="O337" s="13" t="e">
        <f t="shared" si="37"/>
        <v>#N/A</v>
      </c>
    </row>
    <row r="338" spans="2:15" x14ac:dyDescent="0.25">
      <c r="B338" s="13">
        <f>IFERROR(IF(N(VLOOKUP(D338,Исходные_данные,17,FALSE))=0,1,VLOOKUP(D338,Исходные_данные,17,FALSE)),1)</f>
        <v>1</v>
      </c>
      <c r="C338" s="104" t="e">
        <f t="shared" si="32"/>
        <v>#N/A</v>
      </c>
      <c r="D338" s="104" t="e">
        <f t="shared" si="33"/>
        <v>#N/A</v>
      </c>
      <c r="E338" s="104"/>
      <c r="F338" s="35"/>
      <c r="G338" s="104" t="e">
        <f t="shared" si="34"/>
        <v>#N/A</v>
      </c>
      <c r="H338" s="104" t="e">
        <f t="shared" si="31"/>
        <v>#N/A</v>
      </c>
      <c r="I338" s="35" t="e">
        <f>VLOOKUP(D338,Исходные_данные,5,FALSE)</f>
        <v>#N/A</v>
      </c>
      <c r="J338" s="104" t="str">
        <f>IFERROR(VLOOKUP(D338,Исходные_данные,37,FALSE),"")</f>
        <v/>
      </c>
      <c r="K338" s="104" t="e">
        <f>VLOOKUP(D338,Исходные_данные,47,FALSE)</f>
        <v>#N/A</v>
      </c>
      <c r="L338" s="104" t="e">
        <f>VLOOKUP(D338,Исходные_данные,16,FALSE)</f>
        <v>#N/A</v>
      </c>
      <c r="M338" s="104" t="e">
        <f t="shared" si="35"/>
        <v>#N/A</v>
      </c>
      <c r="N338" t="str">
        <f t="shared" si="36"/>
        <v>-</v>
      </c>
      <c r="O338" s="13" t="e">
        <f t="shared" si="37"/>
        <v>#N/A</v>
      </c>
    </row>
    <row r="339" spans="2:15" x14ac:dyDescent="0.25">
      <c r="B339" s="13">
        <f>IFERROR(IF(N(VLOOKUP(D339,Исходные_данные,17,FALSE))=0,1,VLOOKUP(D339,Исходные_данные,17,FALSE)),1)</f>
        <v>1</v>
      </c>
      <c r="C339" s="104" t="e">
        <f t="shared" si="32"/>
        <v>#N/A</v>
      </c>
      <c r="D339" s="104" t="e">
        <f t="shared" si="33"/>
        <v>#N/A</v>
      </c>
      <c r="E339" s="104"/>
      <c r="F339" s="35"/>
      <c r="G339" s="104" t="e">
        <f t="shared" si="34"/>
        <v>#N/A</v>
      </c>
      <c r="H339" s="104" t="e">
        <f t="shared" si="31"/>
        <v>#N/A</v>
      </c>
      <c r="I339" s="35" t="e">
        <f>VLOOKUP(D339,Исходные_данные,5,FALSE)</f>
        <v>#N/A</v>
      </c>
      <c r="J339" s="104" t="str">
        <f>IFERROR(VLOOKUP(D339,Исходные_данные,37,FALSE),"")</f>
        <v/>
      </c>
      <c r="K339" s="104" t="e">
        <f>VLOOKUP(D339,Исходные_данные,47,FALSE)</f>
        <v>#N/A</v>
      </c>
      <c r="L339" s="104" t="e">
        <f>VLOOKUP(D339,Исходные_данные,16,FALSE)</f>
        <v>#N/A</v>
      </c>
      <c r="M339" s="104" t="e">
        <f t="shared" si="35"/>
        <v>#N/A</v>
      </c>
      <c r="N339" t="str">
        <f t="shared" si="36"/>
        <v>-</v>
      </c>
      <c r="O339" s="13" t="e">
        <f t="shared" si="37"/>
        <v>#N/A</v>
      </c>
    </row>
    <row r="340" spans="2:15" x14ac:dyDescent="0.25">
      <c r="B340" s="13">
        <f>IFERROR(IF(N(VLOOKUP(D340,Исходные_данные,17,FALSE))=0,1,VLOOKUP(D340,Исходные_данные,17,FALSE)),1)</f>
        <v>1</v>
      </c>
      <c r="C340" s="104" t="e">
        <f t="shared" si="32"/>
        <v>#N/A</v>
      </c>
      <c r="D340" s="104" t="e">
        <f t="shared" si="33"/>
        <v>#N/A</v>
      </c>
      <c r="E340" s="104"/>
      <c r="F340" s="35"/>
      <c r="G340" s="104" t="e">
        <f t="shared" si="34"/>
        <v>#N/A</v>
      </c>
      <c r="H340" s="104" t="e">
        <f t="shared" si="31"/>
        <v>#N/A</v>
      </c>
      <c r="I340" s="35" t="e">
        <f>VLOOKUP(D340,Исходные_данные,5,FALSE)</f>
        <v>#N/A</v>
      </c>
      <c r="J340" s="104" t="str">
        <f>IFERROR(VLOOKUP(D340,Исходные_данные,37,FALSE),"")</f>
        <v/>
      </c>
      <c r="K340" s="104" t="e">
        <f>VLOOKUP(D340,Исходные_данные,47,FALSE)</f>
        <v>#N/A</v>
      </c>
      <c r="L340" s="104" t="e">
        <f>VLOOKUP(D340,Исходные_данные,16,FALSE)</f>
        <v>#N/A</v>
      </c>
      <c r="M340" s="104" t="e">
        <f t="shared" si="35"/>
        <v>#N/A</v>
      </c>
      <c r="N340" t="str">
        <f t="shared" si="36"/>
        <v>-</v>
      </c>
      <c r="O340" s="13" t="e">
        <f t="shared" si="37"/>
        <v>#N/A</v>
      </c>
    </row>
    <row r="341" spans="2:15" x14ac:dyDescent="0.25">
      <c r="B341" s="13">
        <f>IFERROR(IF(N(VLOOKUP(D341,Исходные_данные,17,FALSE))=0,1,VLOOKUP(D341,Исходные_данные,17,FALSE)),1)</f>
        <v>1</v>
      </c>
      <c r="C341" s="104" t="e">
        <f t="shared" si="32"/>
        <v>#N/A</v>
      </c>
      <c r="D341" s="104" t="e">
        <f t="shared" si="33"/>
        <v>#N/A</v>
      </c>
      <c r="E341" s="104"/>
      <c r="F341" s="35"/>
      <c r="G341" s="104" t="e">
        <f t="shared" si="34"/>
        <v>#N/A</v>
      </c>
      <c r="H341" s="104" t="e">
        <f t="shared" si="31"/>
        <v>#N/A</v>
      </c>
      <c r="I341" s="35" t="e">
        <f>VLOOKUP(D341,Исходные_данные,5,FALSE)</f>
        <v>#N/A</v>
      </c>
      <c r="J341" s="104" t="str">
        <f>IFERROR(VLOOKUP(D341,Исходные_данные,37,FALSE),"")</f>
        <v/>
      </c>
      <c r="K341" s="104" t="e">
        <f>VLOOKUP(D341,Исходные_данные,47,FALSE)</f>
        <v>#N/A</v>
      </c>
      <c r="L341" s="104" t="e">
        <f>VLOOKUP(D341,Исходные_данные,16,FALSE)</f>
        <v>#N/A</v>
      </c>
      <c r="M341" s="104" t="e">
        <f t="shared" si="35"/>
        <v>#N/A</v>
      </c>
      <c r="N341" t="str">
        <f t="shared" si="36"/>
        <v>-</v>
      </c>
      <c r="O341" s="13" t="e">
        <f t="shared" si="37"/>
        <v>#N/A</v>
      </c>
    </row>
    <row r="342" spans="2:15" x14ac:dyDescent="0.25">
      <c r="B342" s="13">
        <f>IFERROR(IF(N(VLOOKUP(D342,Исходные_данные,17,FALSE))=0,1,VLOOKUP(D342,Исходные_данные,17,FALSE)),1)</f>
        <v>1</v>
      </c>
      <c r="C342" s="104" t="e">
        <f t="shared" si="32"/>
        <v>#N/A</v>
      </c>
      <c r="D342" s="104" t="e">
        <f t="shared" si="33"/>
        <v>#N/A</v>
      </c>
      <c r="E342" s="104"/>
      <c r="F342" s="35"/>
      <c r="G342" s="104" t="e">
        <f t="shared" si="34"/>
        <v>#N/A</v>
      </c>
      <c r="H342" s="104" t="e">
        <f t="shared" si="31"/>
        <v>#N/A</v>
      </c>
      <c r="I342" s="35" t="e">
        <f>VLOOKUP(D342,Исходные_данные,5,FALSE)</f>
        <v>#N/A</v>
      </c>
      <c r="J342" s="104" t="str">
        <f>IFERROR(VLOOKUP(D342,Исходные_данные,37,FALSE),"")</f>
        <v/>
      </c>
      <c r="K342" s="104" t="e">
        <f>VLOOKUP(D342,Исходные_данные,47,FALSE)</f>
        <v>#N/A</v>
      </c>
      <c r="L342" s="104" t="e">
        <f>VLOOKUP(D342,Исходные_данные,16,FALSE)</f>
        <v>#N/A</v>
      </c>
      <c r="M342" s="104" t="e">
        <f t="shared" si="35"/>
        <v>#N/A</v>
      </c>
      <c r="N342" t="str">
        <f t="shared" si="36"/>
        <v>-</v>
      </c>
      <c r="O342" s="13" t="e">
        <f t="shared" si="37"/>
        <v>#N/A</v>
      </c>
    </row>
    <row r="343" spans="2:15" x14ac:dyDescent="0.25">
      <c r="B343" s="13">
        <f>IFERROR(IF(N(VLOOKUP(D343,Исходные_данные,17,FALSE))=0,1,VLOOKUP(D343,Исходные_данные,17,FALSE)),1)</f>
        <v>1</v>
      </c>
      <c r="C343" s="104" t="e">
        <f t="shared" si="32"/>
        <v>#N/A</v>
      </c>
      <c r="D343" s="104" t="e">
        <f t="shared" si="33"/>
        <v>#N/A</v>
      </c>
      <c r="E343" s="104"/>
      <c r="F343" s="35"/>
      <c r="G343" s="104" t="e">
        <f t="shared" si="34"/>
        <v>#N/A</v>
      </c>
      <c r="H343" s="104" t="e">
        <f t="shared" si="31"/>
        <v>#N/A</v>
      </c>
      <c r="I343" s="35" t="e">
        <f>VLOOKUP(D343,Исходные_данные,5,FALSE)</f>
        <v>#N/A</v>
      </c>
      <c r="J343" s="104" t="str">
        <f>IFERROR(VLOOKUP(D343,Исходные_данные,37,FALSE),"")</f>
        <v/>
      </c>
      <c r="K343" s="104" t="e">
        <f>VLOOKUP(D343,Исходные_данные,47,FALSE)</f>
        <v>#N/A</v>
      </c>
      <c r="L343" s="104" t="e">
        <f>VLOOKUP(D343,Исходные_данные,16,FALSE)</f>
        <v>#N/A</v>
      </c>
      <c r="M343" s="104" t="e">
        <f t="shared" si="35"/>
        <v>#N/A</v>
      </c>
      <c r="N343" t="str">
        <f t="shared" si="36"/>
        <v>-</v>
      </c>
      <c r="O343" s="13" t="e">
        <f t="shared" si="37"/>
        <v>#N/A</v>
      </c>
    </row>
    <row r="344" spans="2:15" x14ac:dyDescent="0.25">
      <c r="B344" s="13">
        <f>IFERROR(IF(N(VLOOKUP(D344,Исходные_данные,17,FALSE))=0,1,VLOOKUP(D344,Исходные_данные,17,FALSE)),1)</f>
        <v>1</v>
      </c>
      <c r="C344" s="104" t="e">
        <f t="shared" si="32"/>
        <v>#N/A</v>
      </c>
      <c r="D344" s="104" t="e">
        <f t="shared" si="33"/>
        <v>#N/A</v>
      </c>
      <c r="E344" s="104"/>
      <c r="F344" s="35"/>
      <c r="G344" s="104" t="e">
        <f t="shared" si="34"/>
        <v>#N/A</v>
      </c>
      <c r="H344" s="104" t="e">
        <f t="shared" si="31"/>
        <v>#N/A</v>
      </c>
      <c r="I344" s="35" t="e">
        <f>VLOOKUP(D344,Исходные_данные,5,FALSE)</f>
        <v>#N/A</v>
      </c>
      <c r="J344" s="104" t="str">
        <f>IFERROR(VLOOKUP(D344,Исходные_данные,37,FALSE),"")</f>
        <v/>
      </c>
      <c r="K344" s="104" t="e">
        <f>VLOOKUP(D344,Исходные_данные,47,FALSE)</f>
        <v>#N/A</v>
      </c>
      <c r="L344" s="104" t="e">
        <f>VLOOKUP(D344,Исходные_данные,16,FALSE)</f>
        <v>#N/A</v>
      </c>
      <c r="M344" s="104" t="e">
        <f t="shared" si="35"/>
        <v>#N/A</v>
      </c>
      <c r="N344" t="str">
        <f t="shared" si="36"/>
        <v>-</v>
      </c>
      <c r="O344" s="13" t="e">
        <f t="shared" si="37"/>
        <v>#N/A</v>
      </c>
    </row>
    <row r="345" spans="2:15" x14ac:dyDescent="0.25">
      <c r="B345" s="13">
        <f>IFERROR(IF(N(VLOOKUP(D345,Исходные_данные,17,FALSE))=0,1,VLOOKUP(D345,Исходные_данные,17,FALSE)),1)</f>
        <v>1</v>
      </c>
      <c r="C345" s="104" t="e">
        <f t="shared" si="32"/>
        <v>#N/A</v>
      </c>
      <c r="D345" s="104" t="e">
        <f t="shared" si="33"/>
        <v>#N/A</v>
      </c>
      <c r="E345" s="104"/>
      <c r="F345" s="35"/>
      <c r="G345" s="104" t="e">
        <f t="shared" si="34"/>
        <v>#N/A</v>
      </c>
      <c r="H345" s="104" t="e">
        <f t="shared" si="31"/>
        <v>#N/A</v>
      </c>
      <c r="I345" s="35" t="e">
        <f>VLOOKUP(D345,Исходные_данные,5,FALSE)</f>
        <v>#N/A</v>
      </c>
      <c r="J345" s="104" t="str">
        <f>IFERROR(VLOOKUP(D345,Исходные_данные,37,FALSE),"")</f>
        <v/>
      </c>
      <c r="K345" s="104" t="e">
        <f>VLOOKUP(D345,Исходные_данные,47,FALSE)</f>
        <v>#N/A</v>
      </c>
      <c r="L345" s="104" t="e">
        <f>VLOOKUP(D345,Исходные_данные,16,FALSE)</f>
        <v>#N/A</v>
      </c>
      <c r="M345" s="104" t="e">
        <f t="shared" si="35"/>
        <v>#N/A</v>
      </c>
      <c r="N345" t="str">
        <f t="shared" si="36"/>
        <v>-</v>
      </c>
      <c r="O345" s="13" t="e">
        <f t="shared" si="37"/>
        <v>#N/A</v>
      </c>
    </row>
    <row r="346" spans="2:15" x14ac:dyDescent="0.25">
      <c r="B346" s="13">
        <f>IFERROR(IF(N(VLOOKUP(D346,Исходные_данные,17,FALSE))=0,1,VLOOKUP(D346,Исходные_данные,17,FALSE)),1)</f>
        <v>1</v>
      </c>
      <c r="C346" s="104" t="e">
        <f t="shared" si="32"/>
        <v>#N/A</v>
      </c>
      <c r="D346" s="104" t="e">
        <f t="shared" si="33"/>
        <v>#N/A</v>
      </c>
      <c r="E346" s="104"/>
      <c r="F346" s="35"/>
      <c r="G346" s="104" t="e">
        <f t="shared" si="34"/>
        <v>#N/A</v>
      </c>
      <c r="H346" s="104" t="e">
        <f t="shared" si="31"/>
        <v>#N/A</v>
      </c>
      <c r="I346" s="35" t="e">
        <f>VLOOKUP(D346,Исходные_данные,5,FALSE)</f>
        <v>#N/A</v>
      </c>
      <c r="J346" s="104" t="str">
        <f>IFERROR(VLOOKUP(D346,Исходные_данные,37,FALSE),"")</f>
        <v/>
      </c>
      <c r="K346" s="104" t="e">
        <f>VLOOKUP(D346,Исходные_данные,47,FALSE)</f>
        <v>#N/A</v>
      </c>
      <c r="L346" s="104" t="e">
        <f>VLOOKUP(D346,Исходные_данные,16,FALSE)</f>
        <v>#N/A</v>
      </c>
      <c r="M346" s="104" t="e">
        <f t="shared" si="35"/>
        <v>#N/A</v>
      </c>
      <c r="N346" t="str">
        <f t="shared" si="36"/>
        <v>-</v>
      </c>
      <c r="O346" s="13" t="e">
        <f t="shared" si="37"/>
        <v>#N/A</v>
      </c>
    </row>
    <row r="347" spans="2:15" x14ac:dyDescent="0.25">
      <c r="B347" s="13">
        <f>IFERROR(IF(N(VLOOKUP(D347,Исходные_данные,17,FALSE))=0,1,VLOOKUP(D347,Исходные_данные,17,FALSE)),1)</f>
        <v>1</v>
      </c>
      <c r="C347" s="104" t="e">
        <f t="shared" si="32"/>
        <v>#N/A</v>
      </c>
      <c r="D347" s="104" t="e">
        <f t="shared" si="33"/>
        <v>#N/A</v>
      </c>
      <c r="E347" s="104"/>
      <c r="F347" s="35"/>
      <c r="G347" s="104" t="e">
        <f t="shared" si="34"/>
        <v>#N/A</v>
      </c>
      <c r="H347" s="104" t="e">
        <f t="shared" si="31"/>
        <v>#N/A</v>
      </c>
      <c r="I347" s="35" t="e">
        <f>VLOOKUP(D347,Исходные_данные,5,FALSE)</f>
        <v>#N/A</v>
      </c>
      <c r="J347" s="104" t="str">
        <f>IFERROR(VLOOKUP(D347,Исходные_данные,37,FALSE),"")</f>
        <v/>
      </c>
      <c r="K347" s="104" t="e">
        <f>VLOOKUP(D347,Исходные_данные,47,FALSE)</f>
        <v>#N/A</v>
      </c>
      <c r="L347" s="104" t="e">
        <f>VLOOKUP(D347,Исходные_данные,16,FALSE)</f>
        <v>#N/A</v>
      </c>
      <c r="M347" s="104" t="e">
        <f t="shared" si="35"/>
        <v>#N/A</v>
      </c>
      <c r="N347" t="str">
        <f t="shared" si="36"/>
        <v>-</v>
      </c>
      <c r="O347" s="13" t="e">
        <f t="shared" si="37"/>
        <v>#N/A</v>
      </c>
    </row>
    <row r="348" spans="2:15" x14ac:dyDescent="0.25">
      <c r="B348" s="13">
        <f>IFERROR(IF(N(VLOOKUP(D348,Исходные_данные,17,FALSE))=0,1,VLOOKUP(D348,Исходные_данные,17,FALSE)),1)</f>
        <v>1</v>
      </c>
      <c r="C348" s="104" t="e">
        <f t="shared" si="32"/>
        <v>#N/A</v>
      </c>
      <c r="D348" s="104" t="e">
        <f t="shared" si="33"/>
        <v>#N/A</v>
      </c>
      <c r="E348" s="104"/>
      <c r="F348" s="35"/>
      <c r="G348" s="104" t="e">
        <f t="shared" si="34"/>
        <v>#N/A</v>
      </c>
      <c r="H348" s="104" t="e">
        <f t="shared" si="31"/>
        <v>#N/A</v>
      </c>
      <c r="I348" s="35" t="e">
        <f>VLOOKUP(D348,Исходные_данные,5,FALSE)</f>
        <v>#N/A</v>
      </c>
      <c r="J348" s="104" t="str">
        <f>IFERROR(VLOOKUP(D348,Исходные_данные,37,FALSE),"")</f>
        <v/>
      </c>
      <c r="K348" s="104" t="e">
        <f>VLOOKUP(D348,Исходные_данные,47,FALSE)</f>
        <v>#N/A</v>
      </c>
      <c r="L348" s="104" t="e">
        <f>VLOOKUP(D348,Исходные_данные,16,FALSE)</f>
        <v>#N/A</v>
      </c>
      <c r="M348" s="104" t="e">
        <f t="shared" si="35"/>
        <v>#N/A</v>
      </c>
      <c r="N348" t="str">
        <f t="shared" si="36"/>
        <v>-</v>
      </c>
      <c r="O348" s="13" t="e">
        <f t="shared" si="37"/>
        <v>#N/A</v>
      </c>
    </row>
    <row r="349" spans="2:15" x14ac:dyDescent="0.25">
      <c r="B349" s="13">
        <f>IFERROR(IF(N(VLOOKUP(D349,Исходные_данные,17,FALSE))=0,1,VLOOKUP(D349,Исходные_данные,17,FALSE)),1)</f>
        <v>1</v>
      </c>
      <c r="C349" s="104" t="e">
        <f t="shared" si="32"/>
        <v>#N/A</v>
      </c>
      <c r="D349" s="104" t="e">
        <f t="shared" si="33"/>
        <v>#N/A</v>
      </c>
      <c r="E349" s="104"/>
      <c r="F349" s="35"/>
      <c r="G349" s="104" t="e">
        <f t="shared" si="34"/>
        <v>#N/A</v>
      </c>
      <c r="H349" s="104" t="e">
        <f t="shared" si="31"/>
        <v>#N/A</v>
      </c>
      <c r="I349" s="35" t="e">
        <f>VLOOKUP(D349,Исходные_данные,5,FALSE)</f>
        <v>#N/A</v>
      </c>
      <c r="J349" s="104" t="str">
        <f>IFERROR(VLOOKUP(D349,Исходные_данные,37,FALSE),"")</f>
        <v/>
      </c>
      <c r="K349" s="104" t="e">
        <f>VLOOKUP(D349,Исходные_данные,47,FALSE)</f>
        <v>#N/A</v>
      </c>
      <c r="L349" s="104" t="e">
        <f>VLOOKUP(D349,Исходные_данные,16,FALSE)</f>
        <v>#N/A</v>
      </c>
      <c r="M349" s="104" t="e">
        <f t="shared" si="35"/>
        <v>#N/A</v>
      </c>
      <c r="N349" t="str">
        <f t="shared" si="36"/>
        <v>-</v>
      </c>
      <c r="O349" s="13" t="e">
        <f t="shared" si="37"/>
        <v>#N/A</v>
      </c>
    </row>
    <row r="350" spans="2:15" x14ac:dyDescent="0.25">
      <c r="B350" s="13">
        <f>IFERROR(IF(N(VLOOKUP(D350,Исходные_данные,17,FALSE))=0,1,VLOOKUP(D350,Исходные_данные,17,FALSE)),1)</f>
        <v>1</v>
      </c>
      <c r="C350" s="104" t="e">
        <f t="shared" si="32"/>
        <v>#N/A</v>
      </c>
      <c r="D350" s="104" t="e">
        <f t="shared" si="33"/>
        <v>#N/A</v>
      </c>
      <c r="E350" s="104"/>
      <c r="F350" s="35"/>
      <c r="G350" s="104" t="e">
        <f t="shared" si="34"/>
        <v>#N/A</v>
      </c>
      <c r="H350" s="104" t="e">
        <f t="shared" si="31"/>
        <v>#N/A</v>
      </c>
      <c r="I350" s="35" t="e">
        <f>VLOOKUP(D350,Исходные_данные,5,FALSE)</f>
        <v>#N/A</v>
      </c>
      <c r="J350" s="104" t="str">
        <f>IFERROR(VLOOKUP(D350,Исходные_данные,37,FALSE),"")</f>
        <v/>
      </c>
      <c r="K350" s="104" t="e">
        <f>VLOOKUP(D350,Исходные_данные,47,FALSE)</f>
        <v>#N/A</v>
      </c>
      <c r="L350" s="104" t="e">
        <f>VLOOKUP(D350,Исходные_данные,16,FALSE)</f>
        <v>#N/A</v>
      </c>
      <c r="M350" s="104" t="e">
        <f t="shared" si="35"/>
        <v>#N/A</v>
      </c>
      <c r="N350" t="str">
        <f t="shared" si="36"/>
        <v>-</v>
      </c>
      <c r="O350" s="13" t="e">
        <f t="shared" si="37"/>
        <v>#N/A</v>
      </c>
    </row>
    <row r="351" spans="2:15" x14ac:dyDescent="0.25">
      <c r="B351" s="13">
        <f>IFERROR(IF(N(VLOOKUP(D351,Исходные_данные,17,FALSE))=0,1,VLOOKUP(D351,Исходные_данные,17,FALSE)),1)</f>
        <v>1</v>
      </c>
      <c r="C351" s="104" t="e">
        <f t="shared" si="32"/>
        <v>#N/A</v>
      </c>
      <c r="D351" s="104" t="e">
        <f t="shared" si="33"/>
        <v>#N/A</v>
      </c>
      <c r="E351" s="104"/>
      <c r="F351" s="35"/>
      <c r="G351" s="104" t="e">
        <f t="shared" si="34"/>
        <v>#N/A</v>
      </c>
      <c r="H351" s="104" t="e">
        <f t="shared" si="31"/>
        <v>#N/A</v>
      </c>
      <c r="I351" s="35" t="e">
        <f>VLOOKUP(D351,Исходные_данные,5,FALSE)</f>
        <v>#N/A</v>
      </c>
      <c r="J351" s="104" t="str">
        <f>IFERROR(VLOOKUP(D351,Исходные_данные,37,FALSE),"")</f>
        <v/>
      </c>
      <c r="K351" s="104" t="e">
        <f>VLOOKUP(D351,Исходные_данные,47,FALSE)</f>
        <v>#N/A</v>
      </c>
      <c r="L351" s="104" t="e">
        <f>VLOOKUP(D351,Исходные_данные,16,FALSE)</f>
        <v>#N/A</v>
      </c>
      <c r="M351" s="104" t="e">
        <f t="shared" si="35"/>
        <v>#N/A</v>
      </c>
      <c r="N351" t="str">
        <f t="shared" si="36"/>
        <v>-</v>
      </c>
      <c r="O351" s="13" t="e">
        <f t="shared" si="37"/>
        <v>#N/A</v>
      </c>
    </row>
    <row r="352" spans="2:15" x14ac:dyDescent="0.25">
      <c r="B352" s="13">
        <f>IFERROR(IF(N(VLOOKUP(D352,Исходные_данные,17,FALSE))=0,1,VLOOKUP(D352,Исходные_данные,17,FALSE)),1)</f>
        <v>1</v>
      </c>
      <c r="C352" s="104" t="e">
        <f t="shared" si="32"/>
        <v>#N/A</v>
      </c>
      <c r="D352" s="104" t="e">
        <f t="shared" si="33"/>
        <v>#N/A</v>
      </c>
      <c r="E352" s="104"/>
      <c r="F352" s="35"/>
      <c r="G352" s="104" t="e">
        <f t="shared" si="34"/>
        <v>#N/A</v>
      </c>
      <c r="H352" s="104" t="e">
        <f t="shared" si="31"/>
        <v>#N/A</v>
      </c>
      <c r="I352" s="35" t="e">
        <f>VLOOKUP(D352,Исходные_данные,5,FALSE)</f>
        <v>#N/A</v>
      </c>
      <c r="J352" s="104" t="str">
        <f>IFERROR(VLOOKUP(D352,Исходные_данные,37,FALSE),"")</f>
        <v/>
      </c>
      <c r="K352" s="104" t="e">
        <f>VLOOKUP(D352,Исходные_данные,47,FALSE)</f>
        <v>#N/A</v>
      </c>
      <c r="L352" s="104" t="e">
        <f>VLOOKUP(D352,Исходные_данные,16,FALSE)</f>
        <v>#N/A</v>
      </c>
      <c r="M352" s="104" t="e">
        <f t="shared" si="35"/>
        <v>#N/A</v>
      </c>
      <c r="N352" t="str">
        <f t="shared" si="36"/>
        <v>-</v>
      </c>
      <c r="O352" s="13" t="e">
        <f t="shared" si="37"/>
        <v>#N/A</v>
      </c>
    </row>
    <row r="353" spans="2:15" x14ac:dyDescent="0.25">
      <c r="B353" s="13">
        <f>IFERROR(IF(N(VLOOKUP(D353,Исходные_данные,17,FALSE))=0,1,VLOOKUP(D353,Исходные_данные,17,FALSE)),1)</f>
        <v>1</v>
      </c>
      <c r="C353" s="104" t="e">
        <f t="shared" si="32"/>
        <v>#N/A</v>
      </c>
      <c r="D353" s="104" t="e">
        <f t="shared" si="33"/>
        <v>#N/A</v>
      </c>
      <c r="E353" s="104"/>
      <c r="F353" s="35"/>
      <c r="G353" s="104" t="e">
        <f t="shared" si="34"/>
        <v>#N/A</v>
      </c>
      <c r="H353" s="104" t="e">
        <f t="shared" si="31"/>
        <v>#N/A</v>
      </c>
      <c r="I353" s="35" t="e">
        <f>VLOOKUP(D353,Исходные_данные,5,FALSE)</f>
        <v>#N/A</v>
      </c>
      <c r="J353" s="104" t="str">
        <f>IFERROR(VLOOKUP(D353,Исходные_данные,37,FALSE),"")</f>
        <v/>
      </c>
      <c r="K353" s="104" t="e">
        <f>VLOOKUP(D353,Исходные_данные,47,FALSE)</f>
        <v>#N/A</v>
      </c>
      <c r="L353" s="104" t="e">
        <f>VLOOKUP(D353,Исходные_данные,16,FALSE)</f>
        <v>#N/A</v>
      </c>
      <c r="M353" s="104" t="e">
        <f t="shared" si="35"/>
        <v>#N/A</v>
      </c>
      <c r="N353" t="str">
        <f t="shared" si="36"/>
        <v>-</v>
      </c>
      <c r="O353" s="13" t="e">
        <f t="shared" si="37"/>
        <v>#N/A</v>
      </c>
    </row>
    <row r="354" spans="2:15" x14ac:dyDescent="0.25">
      <c r="B354" s="13">
        <f>IFERROR(IF(N(VLOOKUP(D354,Исходные_данные,17,FALSE))=0,1,VLOOKUP(D354,Исходные_данные,17,FALSE)),1)</f>
        <v>1</v>
      </c>
      <c r="C354" s="104" t="e">
        <f t="shared" si="32"/>
        <v>#N/A</v>
      </c>
      <c r="D354" s="104" t="e">
        <f t="shared" si="33"/>
        <v>#N/A</v>
      </c>
      <c r="E354" s="104"/>
      <c r="F354" s="35"/>
      <c r="G354" s="104" t="e">
        <f t="shared" si="34"/>
        <v>#N/A</v>
      </c>
      <c r="H354" s="104" t="e">
        <f t="shared" si="31"/>
        <v>#N/A</v>
      </c>
      <c r="I354" s="35" t="e">
        <f>VLOOKUP(D354,Исходные_данные,5,FALSE)</f>
        <v>#N/A</v>
      </c>
      <c r="J354" s="104" t="str">
        <f>IFERROR(VLOOKUP(D354,Исходные_данные,37,FALSE),"")</f>
        <v/>
      </c>
      <c r="K354" s="104" t="e">
        <f>VLOOKUP(D354,Исходные_данные,47,FALSE)</f>
        <v>#N/A</v>
      </c>
      <c r="L354" s="104" t="e">
        <f>VLOOKUP(D354,Исходные_данные,16,FALSE)</f>
        <v>#N/A</v>
      </c>
      <c r="M354" s="104" t="e">
        <f t="shared" si="35"/>
        <v>#N/A</v>
      </c>
      <c r="N354" t="str">
        <f t="shared" si="36"/>
        <v>-</v>
      </c>
      <c r="O354" s="13" t="e">
        <f t="shared" si="37"/>
        <v>#N/A</v>
      </c>
    </row>
    <row r="355" spans="2:15" x14ac:dyDescent="0.25">
      <c r="B355" s="13">
        <f>IFERROR(IF(N(VLOOKUP(D355,Исходные_данные,17,FALSE))=0,1,VLOOKUP(D355,Исходные_данные,17,FALSE)),1)</f>
        <v>1</v>
      </c>
      <c r="C355" s="104" t="e">
        <f t="shared" si="32"/>
        <v>#N/A</v>
      </c>
      <c r="D355" s="104" t="e">
        <f t="shared" si="33"/>
        <v>#N/A</v>
      </c>
      <c r="E355" s="104"/>
      <c r="F355" s="35"/>
      <c r="G355" s="104" t="e">
        <f t="shared" si="34"/>
        <v>#N/A</v>
      </c>
      <c r="H355" s="104" t="e">
        <f t="shared" si="31"/>
        <v>#N/A</v>
      </c>
      <c r="I355" s="35" t="e">
        <f>VLOOKUP(D355,Исходные_данные,5,FALSE)</f>
        <v>#N/A</v>
      </c>
      <c r="J355" s="104" t="str">
        <f>IFERROR(VLOOKUP(D355,Исходные_данные,37,FALSE),"")</f>
        <v/>
      </c>
      <c r="K355" s="104" t="e">
        <f>VLOOKUP(D355,Исходные_данные,47,FALSE)</f>
        <v>#N/A</v>
      </c>
      <c r="L355" s="104" t="e">
        <f>VLOOKUP(D355,Исходные_данные,16,FALSE)</f>
        <v>#N/A</v>
      </c>
      <c r="M355" s="104" t="e">
        <f t="shared" si="35"/>
        <v>#N/A</v>
      </c>
      <c r="N355" t="str">
        <f t="shared" si="36"/>
        <v>-</v>
      </c>
      <c r="O355" s="13" t="e">
        <f t="shared" si="37"/>
        <v>#N/A</v>
      </c>
    </row>
    <row r="356" spans="2:15" x14ac:dyDescent="0.25">
      <c r="B356" s="13">
        <f>IFERROR(IF(N(VLOOKUP(D356,Исходные_данные,17,FALSE))=0,1,VLOOKUP(D356,Исходные_данные,17,FALSE)),1)</f>
        <v>1</v>
      </c>
      <c r="C356" s="104" t="e">
        <f t="shared" si="32"/>
        <v>#N/A</v>
      </c>
      <c r="D356" s="104" t="e">
        <f t="shared" si="33"/>
        <v>#N/A</v>
      </c>
      <c r="E356" s="104"/>
      <c r="F356" s="35"/>
      <c r="G356" s="104" t="e">
        <f t="shared" si="34"/>
        <v>#N/A</v>
      </c>
      <c r="H356" s="104" t="e">
        <f t="shared" si="31"/>
        <v>#N/A</v>
      </c>
      <c r="I356" s="35" t="e">
        <f>VLOOKUP(D356,Исходные_данные,5,FALSE)</f>
        <v>#N/A</v>
      </c>
      <c r="J356" s="104" t="str">
        <f>IFERROR(VLOOKUP(D356,Исходные_данные,37,FALSE),"")</f>
        <v/>
      </c>
      <c r="K356" s="104" t="e">
        <f>VLOOKUP(D356,Исходные_данные,47,FALSE)</f>
        <v>#N/A</v>
      </c>
      <c r="L356" s="104" t="e">
        <f>VLOOKUP(D356,Исходные_данные,16,FALSE)</f>
        <v>#N/A</v>
      </c>
      <c r="M356" s="104" t="e">
        <f t="shared" si="35"/>
        <v>#N/A</v>
      </c>
      <c r="N356" t="str">
        <f t="shared" si="36"/>
        <v>-</v>
      </c>
      <c r="O356" s="13" t="e">
        <f t="shared" si="37"/>
        <v>#N/A</v>
      </c>
    </row>
    <row r="357" spans="2:15" x14ac:dyDescent="0.25">
      <c r="B357" s="13">
        <f>IFERROR(IF(N(VLOOKUP(D357,Исходные_данные,17,FALSE))=0,1,VLOOKUP(D357,Исходные_данные,17,FALSE)),1)</f>
        <v>1</v>
      </c>
      <c r="C357" s="104" t="e">
        <f t="shared" si="32"/>
        <v>#N/A</v>
      </c>
      <c r="D357" s="104" t="e">
        <f t="shared" si="33"/>
        <v>#N/A</v>
      </c>
      <c r="E357" s="104"/>
      <c r="F357" s="35"/>
      <c r="G357" s="104" t="e">
        <f t="shared" si="34"/>
        <v>#N/A</v>
      </c>
      <c r="H357" s="104" t="e">
        <f t="shared" si="31"/>
        <v>#N/A</v>
      </c>
      <c r="I357" s="35" t="e">
        <f>VLOOKUP(D357,Исходные_данные,5,FALSE)</f>
        <v>#N/A</v>
      </c>
      <c r="J357" s="104" t="str">
        <f>IFERROR(VLOOKUP(D357,Исходные_данные,37,FALSE),"")</f>
        <v/>
      </c>
      <c r="K357" s="104" t="e">
        <f>VLOOKUP(D357,Исходные_данные,47,FALSE)</f>
        <v>#N/A</v>
      </c>
      <c r="L357" s="104" t="e">
        <f>VLOOKUP(D357,Исходные_данные,16,FALSE)</f>
        <v>#N/A</v>
      </c>
      <c r="M357" s="104" t="e">
        <f t="shared" si="35"/>
        <v>#N/A</v>
      </c>
      <c r="N357" t="str">
        <f t="shared" si="36"/>
        <v>-</v>
      </c>
      <c r="O357" s="13" t="e">
        <f t="shared" si="37"/>
        <v>#N/A</v>
      </c>
    </row>
    <row r="358" spans="2:15" x14ac:dyDescent="0.25">
      <c r="B358" s="13">
        <f>IFERROR(IF(N(VLOOKUP(D358,Исходные_данные,17,FALSE))=0,1,VLOOKUP(D358,Исходные_данные,17,FALSE)),1)</f>
        <v>1</v>
      </c>
      <c r="C358" s="104" t="e">
        <f t="shared" si="32"/>
        <v>#N/A</v>
      </c>
      <c r="D358" s="104" t="e">
        <f t="shared" si="33"/>
        <v>#N/A</v>
      </c>
      <c r="E358" s="104"/>
      <c r="F358" s="35"/>
      <c r="G358" s="104" t="e">
        <f t="shared" si="34"/>
        <v>#N/A</v>
      </c>
      <c r="H358" s="104" t="e">
        <f t="shared" si="31"/>
        <v>#N/A</v>
      </c>
      <c r="I358" s="35" t="e">
        <f>VLOOKUP(D358,Исходные_данные,5,FALSE)</f>
        <v>#N/A</v>
      </c>
      <c r="J358" s="104" t="str">
        <f>IFERROR(VLOOKUP(D358,Исходные_данные,37,FALSE),"")</f>
        <v/>
      </c>
      <c r="K358" s="104" t="e">
        <f>VLOOKUP(D358,Исходные_данные,47,FALSE)</f>
        <v>#N/A</v>
      </c>
      <c r="L358" s="104" t="e">
        <f>VLOOKUP(D358,Исходные_данные,16,FALSE)</f>
        <v>#N/A</v>
      </c>
      <c r="M358" s="104" t="e">
        <f t="shared" si="35"/>
        <v>#N/A</v>
      </c>
      <c r="N358" t="str">
        <f t="shared" si="36"/>
        <v>-</v>
      </c>
      <c r="O358" s="13" t="e">
        <f t="shared" si="37"/>
        <v>#N/A</v>
      </c>
    </row>
    <row r="359" spans="2:15" x14ac:dyDescent="0.25">
      <c r="B359" s="13">
        <f>IFERROR(IF(N(VLOOKUP(D359,Исходные_данные,17,FALSE))=0,1,VLOOKUP(D359,Исходные_данные,17,FALSE)),1)</f>
        <v>1</v>
      </c>
      <c r="C359" s="104" t="e">
        <f t="shared" si="32"/>
        <v>#N/A</v>
      </c>
      <c r="D359" s="104" t="e">
        <f t="shared" si="33"/>
        <v>#N/A</v>
      </c>
      <c r="E359" s="104"/>
      <c r="F359" s="35"/>
      <c r="G359" s="104" t="e">
        <f t="shared" si="34"/>
        <v>#N/A</v>
      </c>
      <c r="H359" s="104" t="e">
        <f t="shared" si="31"/>
        <v>#N/A</v>
      </c>
      <c r="I359" s="35" t="e">
        <f>VLOOKUP(D359,Исходные_данные,5,FALSE)</f>
        <v>#N/A</v>
      </c>
      <c r="J359" s="104" t="str">
        <f>IFERROR(VLOOKUP(D359,Исходные_данные,37,FALSE),"")</f>
        <v/>
      </c>
      <c r="K359" s="104" t="e">
        <f>VLOOKUP(D359,Исходные_данные,47,FALSE)</f>
        <v>#N/A</v>
      </c>
      <c r="L359" s="104" t="e">
        <f>VLOOKUP(D359,Исходные_данные,16,FALSE)</f>
        <v>#N/A</v>
      </c>
      <c r="M359" s="104" t="e">
        <f t="shared" si="35"/>
        <v>#N/A</v>
      </c>
      <c r="N359" t="str">
        <f t="shared" si="36"/>
        <v>-</v>
      </c>
      <c r="O359" s="13" t="e">
        <f t="shared" si="37"/>
        <v>#N/A</v>
      </c>
    </row>
    <row r="360" spans="2:15" x14ac:dyDescent="0.25">
      <c r="B360" s="13">
        <f>IFERROR(IF(N(VLOOKUP(D360,Исходные_данные,17,FALSE))=0,1,VLOOKUP(D360,Исходные_данные,17,FALSE)),1)</f>
        <v>1</v>
      </c>
      <c r="C360" s="104" t="e">
        <f t="shared" si="32"/>
        <v>#N/A</v>
      </c>
      <c r="D360" s="104" t="e">
        <f t="shared" si="33"/>
        <v>#N/A</v>
      </c>
      <c r="E360" s="104"/>
      <c r="F360" s="35"/>
      <c r="G360" s="104" t="e">
        <f t="shared" si="34"/>
        <v>#N/A</v>
      </c>
      <c r="H360" s="104" t="e">
        <f t="shared" si="31"/>
        <v>#N/A</v>
      </c>
      <c r="I360" s="35" t="e">
        <f>VLOOKUP(D360,Исходные_данные,5,FALSE)</f>
        <v>#N/A</v>
      </c>
      <c r="J360" s="104" t="str">
        <f>IFERROR(VLOOKUP(D360,Исходные_данные,37,FALSE),"")</f>
        <v/>
      </c>
      <c r="K360" s="104" t="e">
        <f>VLOOKUP(D360,Исходные_данные,47,FALSE)</f>
        <v>#N/A</v>
      </c>
      <c r="L360" s="104" t="e">
        <f>VLOOKUP(D360,Исходные_данные,16,FALSE)</f>
        <v>#N/A</v>
      </c>
      <c r="M360" s="104" t="e">
        <f t="shared" si="35"/>
        <v>#N/A</v>
      </c>
      <c r="N360" t="str">
        <f t="shared" si="36"/>
        <v>-</v>
      </c>
      <c r="O360" s="13" t="e">
        <f t="shared" si="37"/>
        <v>#N/A</v>
      </c>
    </row>
    <row r="361" spans="2:15" x14ac:dyDescent="0.25">
      <c r="B361" s="13">
        <f>IFERROR(IF(N(VLOOKUP(D361,Исходные_данные,17,FALSE))=0,1,VLOOKUP(D361,Исходные_данные,17,FALSE)),1)</f>
        <v>1</v>
      </c>
      <c r="C361" s="104" t="e">
        <f t="shared" si="32"/>
        <v>#N/A</v>
      </c>
      <c r="D361" s="104" t="e">
        <f t="shared" si="33"/>
        <v>#N/A</v>
      </c>
      <c r="E361" s="104"/>
      <c r="F361" s="35"/>
      <c r="G361" s="104" t="e">
        <f t="shared" si="34"/>
        <v>#N/A</v>
      </c>
      <c r="H361" s="104" t="e">
        <f t="shared" si="31"/>
        <v>#N/A</v>
      </c>
      <c r="I361" s="35" t="e">
        <f>VLOOKUP(D361,Исходные_данные,5,FALSE)</f>
        <v>#N/A</v>
      </c>
      <c r="J361" s="104" t="str">
        <f>IFERROR(VLOOKUP(D361,Исходные_данные,37,FALSE),"")</f>
        <v/>
      </c>
      <c r="K361" s="104" t="e">
        <f>VLOOKUP(D361,Исходные_данные,47,FALSE)</f>
        <v>#N/A</v>
      </c>
      <c r="L361" s="104" t="e">
        <f>VLOOKUP(D361,Исходные_данные,16,FALSE)</f>
        <v>#N/A</v>
      </c>
      <c r="M361" s="104" t="e">
        <f t="shared" si="35"/>
        <v>#N/A</v>
      </c>
      <c r="N361" t="str">
        <f t="shared" si="36"/>
        <v>-</v>
      </c>
      <c r="O361" s="13" t="e">
        <f t="shared" si="37"/>
        <v>#N/A</v>
      </c>
    </row>
    <row r="362" spans="2:15" x14ac:dyDescent="0.25">
      <c r="B362" s="13">
        <f>IFERROR(IF(N(VLOOKUP(D362,Исходные_данные,17,FALSE))=0,1,VLOOKUP(D362,Исходные_данные,17,FALSE)),1)</f>
        <v>1</v>
      </c>
      <c r="C362" s="104" t="e">
        <f t="shared" si="32"/>
        <v>#N/A</v>
      </c>
      <c r="D362" s="104" t="e">
        <f t="shared" si="33"/>
        <v>#N/A</v>
      </c>
      <c r="E362" s="104"/>
      <c r="F362" s="35"/>
      <c r="G362" s="104" t="e">
        <f t="shared" si="34"/>
        <v>#N/A</v>
      </c>
      <c r="H362" s="104" t="e">
        <f t="shared" si="31"/>
        <v>#N/A</v>
      </c>
      <c r="I362" s="35" t="e">
        <f>VLOOKUP(D362,Исходные_данные,5,FALSE)</f>
        <v>#N/A</v>
      </c>
      <c r="J362" s="104" t="str">
        <f>IFERROR(VLOOKUP(D362,Исходные_данные,37,FALSE),"")</f>
        <v/>
      </c>
      <c r="K362" s="104" t="e">
        <f>VLOOKUP(D362,Исходные_данные,47,FALSE)</f>
        <v>#N/A</v>
      </c>
      <c r="L362" s="104" t="e">
        <f>VLOOKUP(D362,Исходные_данные,16,FALSE)</f>
        <v>#N/A</v>
      </c>
      <c r="M362" s="104" t="e">
        <f t="shared" si="35"/>
        <v>#N/A</v>
      </c>
      <c r="N362" t="str">
        <f t="shared" si="36"/>
        <v>-</v>
      </c>
      <c r="O362" s="13" t="e">
        <f t="shared" si="37"/>
        <v>#N/A</v>
      </c>
    </row>
    <row r="363" spans="2:15" x14ac:dyDescent="0.25">
      <c r="B363" s="13">
        <f>IFERROR(IF(N(VLOOKUP(D363,Исходные_данные,17,FALSE))=0,1,VLOOKUP(D363,Исходные_данные,17,FALSE)),1)</f>
        <v>1</v>
      </c>
      <c r="C363" s="104" t="e">
        <f t="shared" si="32"/>
        <v>#N/A</v>
      </c>
      <c r="D363" s="104" t="e">
        <f t="shared" si="33"/>
        <v>#N/A</v>
      </c>
      <c r="E363" s="104"/>
      <c r="F363" s="35"/>
      <c r="G363" s="104" t="e">
        <f t="shared" si="34"/>
        <v>#N/A</v>
      </c>
      <c r="H363" s="104" t="e">
        <f t="shared" si="31"/>
        <v>#N/A</v>
      </c>
      <c r="I363" s="35" t="e">
        <f>VLOOKUP(D363,Исходные_данные,5,FALSE)</f>
        <v>#N/A</v>
      </c>
      <c r="J363" s="104" t="str">
        <f>IFERROR(VLOOKUP(D363,Исходные_данные,37,FALSE),"")</f>
        <v/>
      </c>
      <c r="K363" s="104" t="e">
        <f>VLOOKUP(D363,Исходные_данные,47,FALSE)</f>
        <v>#N/A</v>
      </c>
      <c r="L363" s="104" t="e">
        <f>VLOOKUP(D363,Исходные_данные,16,FALSE)</f>
        <v>#N/A</v>
      </c>
      <c r="M363" s="104" t="e">
        <f t="shared" si="35"/>
        <v>#N/A</v>
      </c>
      <c r="N363" t="str">
        <f t="shared" si="36"/>
        <v>-</v>
      </c>
      <c r="O363" s="13" t="e">
        <f t="shared" si="37"/>
        <v>#N/A</v>
      </c>
    </row>
    <row r="364" spans="2:15" x14ac:dyDescent="0.25">
      <c r="B364" s="13">
        <f>IFERROR(IF(N(VLOOKUP(D364,Исходные_данные,17,FALSE))=0,1,VLOOKUP(D364,Исходные_данные,17,FALSE)),1)</f>
        <v>1</v>
      </c>
      <c r="C364" s="104" t="e">
        <f t="shared" si="32"/>
        <v>#N/A</v>
      </c>
      <c r="D364" s="104" t="e">
        <f t="shared" si="33"/>
        <v>#N/A</v>
      </c>
      <c r="E364" s="104"/>
      <c r="F364" s="35"/>
      <c r="G364" s="104" t="e">
        <f t="shared" si="34"/>
        <v>#N/A</v>
      </c>
      <c r="H364" s="104" t="e">
        <f t="shared" si="31"/>
        <v>#N/A</v>
      </c>
      <c r="I364" s="35" t="e">
        <f>VLOOKUP(D364,Исходные_данные,5,FALSE)</f>
        <v>#N/A</v>
      </c>
      <c r="J364" s="104" t="str">
        <f>IFERROR(VLOOKUP(D364,Исходные_данные,37,FALSE),"")</f>
        <v/>
      </c>
      <c r="K364" s="104" t="e">
        <f>VLOOKUP(D364,Исходные_данные,47,FALSE)</f>
        <v>#N/A</v>
      </c>
      <c r="L364" s="104" t="e">
        <f>VLOOKUP(D364,Исходные_данные,16,FALSE)</f>
        <v>#N/A</v>
      </c>
      <c r="M364" s="104" t="e">
        <f t="shared" si="35"/>
        <v>#N/A</v>
      </c>
      <c r="N364" t="str">
        <f t="shared" si="36"/>
        <v>-</v>
      </c>
      <c r="O364" s="13" t="e">
        <f t="shared" si="37"/>
        <v>#N/A</v>
      </c>
    </row>
    <row r="365" spans="2:15" x14ac:dyDescent="0.25">
      <c r="B365" s="13">
        <f>IFERROR(IF(N(VLOOKUP(D365,Исходные_данные,17,FALSE))=0,1,VLOOKUP(D365,Исходные_данные,17,FALSE)),1)</f>
        <v>1</v>
      </c>
      <c r="C365" s="104" t="e">
        <f t="shared" si="32"/>
        <v>#N/A</v>
      </c>
      <c r="D365" s="104" t="e">
        <f t="shared" si="33"/>
        <v>#N/A</v>
      </c>
      <c r="E365" s="104"/>
      <c r="F365" s="35"/>
      <c r="G365" s="104" t="e">
        <f t="shared" si="34"/>
        <v>#N/A</v>
      </c>
      <c r="H365" s="104" t="e">
        <f t="shared" si="31"/>
        <v>#N/A</v>
      </c>
      <c r="I365" s="35" t="e">
        <f>VLOOKUP(D365,Исходные_данные,5,FALSE)</f>
        <v>#N/A</v>
      </c>
      <c r="J365" s="104" t="str">
        <f>IFERROR(VLOOKUP(D365,Исходные_данные,37,FALSE),"")</f>
        <v/>
      </c>
      <c r="K365" s="104" t="e">
        <f>VLOOKUP(D365,Исходные_данные,47,FALSE)</f>
        <v>#N/A</v>
      </c>
      <c r="L365" s="104" t="e">
        <f>VLOOKUP(D365,Исходные_данные,16,FALSE)</f>
        <v>#N/A</v>
      </c>
      <c r="M365" s="104" t="e">
        <f t="shared" si="35"/>
        <v>#N/A</v>
      </c>
      <c r="N365" t="str">
        <f t="shared" si="36"/>
        <v>-</v>
      </c>
      <c r="O365" s="13" t="e">
        <f t="shared" si="37"/>
        <v>#N/A</v>
      </c>
    </row>
    <row r="366" spans="2:15" x14ac:dyDescent="0.25">
      <c r="B366" s="13">
        <f>IFERROR(IF(N(VLOOKUP(D366,Исходные_данные,17,FALSE))=0,1,VLOOKUP(D366,Исходные_данные,17,FALSE)),1)</f>
        <v>1</v>
      </c>
      <c r="C366" s="104" t="e">
        <f t="shared" si="32"/>
        <v>#N/A</v>
      </c>
      <c r="D366" s="104" t="e">
        <f t="shared" si="33"/>
        <v>#N/A</v>
      </c>
      <c r="E366" s="104"/>
      <c r="F366" s="35"/>
      <c r="G366" s="104" t="e">
        <f t="shared" si="34"/>
        <v>#N/A</v>
      </c>
      <c r="H366" s="104" t="e">
        <f t="shared" si="31"/>
        <v>#N/A</v>
      </c>
      <c r="I366" s="35" t="e">
        <f>VLOOKUP(D366,Исходные_данные,5,FALSE)</f>
        <v>#N/A</v>
      </c>
      <c r="J366" s="104" t="str">
        <f>IFERROR(VLOOKUP(D366,Исходные_данные,37,FALSE),"")</f>
        <v/>
      </c>
      <c r="K366" s="104" t="e">
        <f>VLOOKUP(D366,Исходные_данные,47,FALSE)</f>
        <v>#N/A</v>
      </c>
      <c r="L366" s="104" t="e">
        <f>VLOOKUP(D366,Исходные_данные,16,FALSE)</f>
        <v>#N/A</v>
      </c>
      <c r="M366" s="104" t="e">
        <f t="shared" si="35"/>
        <v>#N/A</v>
      </c>
      <c r="N366" t="str">
        <f t="shared" si="36"/>
        <v>-</v>
      </c>
      <c r="O366" s="13" t="e">
        <f t="shared" si="37"/>
        <v>#N/A</v>
      </c>
    </row>
    <row r="367" spans="2:15" x14ac:dyDescent="0.25">
      <c r="B367" s="13">
        <f>IFERROR(IF(N(VLOOKUP(D367,Исходные_данные,17,FALSE))=0,1,VLOOKUP(D367,Исходные_данные,17,FALSE)),1)</f>
        <v>1</v>
      </c>
      <c r="C367" s="104" t="e">
        <f t="shared" si="32"/>
        <v>#N/A</v>
      </c>
      <c r="D367" s="104" t="e">
        <f t="shared" si="33"/>
        <v>#N/A</v>
      </c>
      <c r="E367" s="104"/>
      <c r="F367" s="35"/>
      <c r="G367" s="104" t="e">
        <f t="shared" si="34"/>
        <v>#N/A</v>
      </c>
      <c r="H367" s="104" t="e">
        <f t="shared" si="31"/>
        <v>#N/A</v>
      </c>
      <c r="I367" s="35" t="e">
        <f>VLOOKUP(D367,Исходные_данные,5,FALSE)</f>
        <v>#N/A</v>
      </c>
      <c r="J367" s="104" t="str">
        <f>IFERROR(VLOOKUP(D367,Исходные_данные,37,FALSE),"")</f>
        <v/>
      </c>
      <c r="K367" s="104" t="e">
        <f>VLOOKUP(D367,Исходные_данные,47,FALSE)</f>
        <v>#N/A</v>
      </c>
      <c r="L367" s="104" t="e">
        <f>VLOOKUP(D367,Исходные_данные,16,FALSE)</f>
        <v>#N/A</v>
      </c>
      <c r="M367" s="104" t="e">
        <f t="shared" si="35"/>
        <v>#N/A</v>
      </c>
      <c r="N367" t="str">
        <f t="shared" si="36"/>
        <v>-</v>
      </c>
      <c r="O367" s="13" t="e">
        <f t="shared" si="37"/>
        <v>#N/A</v>
      </c>
    </row>
    <row r="368" spans="2:15" x14ac:dyDescent="0.25">
      <c r="B368" s="13">
        <f>IFERROR(IF(N(VLOOKUP(D368,Исходные_данные,17,FALSE))=0,1,VLOOKUP(D368,Исходные_данные,17,FALSE)),1)</f>
        <v>1</v>
      </c>
      <c r="C368" s="104" t="e">
        <f t="shared" si="32"/>
        <v>#N/A</v>
      </c>
      <c r="D368" s="104" t="e">
        <f t="shared" si="33"/>
        <v>#N/A</v>
      </c>
      <c r="E368" s="104"/>
      <c r="F368" s="35"/>
      <c r="G368" s="104" t="e">
        <f t="shared" si="34"/>
        <v>#N/A</v>
      </c>
      <c r="H368" s="104" t="e">
        <f t="shared" si="31"/>
        <v>#N/A</v>
      </c>
      <c r="I368" s="35" t="e">
        <f>VLOOKUP(D368,Исходные_данные,5,FALSE)</f>
        <v>#N/A</v>
      </c>
      <c r="J368" s="104" t="str">
        <f>IFERROR(VLOOKUP(D368,Исходные_данные,37,FALSE),"")</f>
        <v/>
      </c>
      <c r="K368" s="104" t="e">
        <f>VLOOKUP(D368,Исходные_данные,47,FALSE)</f>
        <v>#N/A</v>
      </c>
      <c r="L368" s="104" t="e">
        <f>VLOOKUP(D368,Исходные_данные,16,FALSE)</f>
        <v>#N/A</v>
      </c>
      <c r="M368" s="104" t="e">
        <f t="shared" si="35"/>
        <v>#N/A</v>
      </c>
      <c r="N368" t="str">
        <f t="shared" si="36"/>
        <v>-</v>
      </c>
      <c r="O368" s="13" t="e">
        <f t="shared" si="37"/>
        <v>#N/A</v>
      </c>
    </row>
    <row r="369" spans="2:15" x14ac:dyDescent="0.25">
      <c r="B369" s="13">
        <f>IFERROR(IF(N(VLOOKUP(D369,Исходные_данные,17,FALSE))=0,1,VLOOKUP(D369,Исходные_данные,17,FALSE)),1)</f>
        <v>1</v>
      </c>
      <c r="C369" s="104" t="e">
        <f t="shared" si="32"/>
        <v>#N/A</v>
      </c>
      <c r="D369" s="104" t="e">
        <f t="shared" si="33"/>
        <v>#N/A</v>
      </c>
      <c r="E369" s="104"/>
      <c r="F369" s="35"/>
      <c r="G369" s="104" t="e">
        <f t="shared" si="34"/>
        <v>#N/A</v>
      </c>
      <c r="H369" s="104" t="e">
        <f t="shared" si="31"/>
        <v>#N/A</v>
      </c>
      <c r="I369" s="35" t="e">
        <f>VLOOKUP(D369,Исходные_данные,5,FALSE)</f>
        <v>#N/A</v>
      </c>
      <c r="J369" s="104" t="str">
        <f>IFERROR(VLOOKUP(D369,Исходные_данные,37,FALSE),"")</f>
        <v/>
      </c>
      <c r="K369" s="104" t="e">
        <f>VLOOKUP(D369,Исходные_данные,47,FALSE)</f>
        <v>#N/A</v>
      </c>
      <c r="L369" s="104" t="e">
        <f>VLOOKUP(D369,Исходные_данные,16,FALSE)</f>
        <v>#N/A</v>
      </c>
      <c r="M369" s="104" t="e">
        <f t="shared" si="35"/>
        <v>#N/A</v>
      </c>
      <c r="N369" t="str">
        <f t="shared" si="36"/>
        <v>-</v>
      </c>
      <c r="O369" s="13" t="e">
        <f t="shared" si="37"/>
        <v>#N/A</v>
      </c>
    </row>
    <row r="370" spans="2:15" x14ac:dyDescent="0.25">
      <c r="B370" s="13">
        <f>IFERROR(IF(N(VLOOKUP(D370,Исходные_данные,17,FALSE))=0,1,VLOOKUP(D370,Исходные_данные,17,FALSE)),1)</f>
        <v>1</v>
      </c>
      <c r="C370" s="104" t="e">
        <f t="shared" si="32"/>
        <v>#N/A</v>
      </c>
      <c r="D370" s="104" t="e">
        <f t="shared" si="33"/>
        <v>#N/A</v>
      </c>
      <c r="E370" s="104"/>
      <c r="F370" s="35"/>
      <c r="G370" s="104" t="e">
        <f t="shared" si="34"/>
        <v>#N/A</v>
      </c>
      <c r="H370" s="104" t="e">
        <f t="shared" si="31"/>
        <v>#N/A</v>
      </c>
      <c r="I370" s="35" t="e">
        <f>VLOOKUP(D370,Исходные_данные,5,FALSE)</f>
        <v>#N/A</v>
      </c>
      <c r="J370" s="104" t="str">
        <f>IFERROR(VLOOKUP(D370,Исходные_данные,37,FALSE),"")</f>
        <v/>
      </c>
      <c r="K370" s="104" t="e">
        <f>VLOOKUP(D370,Исходные_данные,47,FALSE)</f>
        <v>#N/A</v>
      </c>
      <c r="L370" s="104" t="e">
        <f>VLOOKUP(D370,Исходные_данные,16,FALSE)</f>
        <v>#N/A</v>
      </c>
      <c r="M370" s="104" t="e">
        <f t="shared" si="35"/>
        <v>#N/A</v>
      </c>
      <c r="N370" t="str">
        <f t="shared" si="36"/>
        <v>-</v>
      </c>
      <c r="O370" s="13" t="e">
        <f t="shared" si="37"/>
        <v>#N/A</v>
      </c>
    </row>
    <row r="371" spans="2:15" x14ac:dyDescent="0.25">
      <c r="B371" s="13">
        <f>IFERROR(IF(N(VLOOKUP(D371,Исходные_данные,17,FALSE))=0,1,VLOOKUP(D371,Исходные_данные,17,FALSE)),1)</f>
        <v>1</v>
      </c>
      <c r="C371" s="104" t="e">
        <f t="shared" si="32"/>
        <v>#N/A</v>
      </c>
      <c r="D371" s="104" t="e">
        <f t="shared" si="33"/>
        <v>#N/A</v>
      </c>
      <c r="E371" s="104"/>
      <c r="F371" s="35"/>
      <c r="G371" s="104" t="e">
        <f t="shared" si="34"/>
        <v>#N/A</v>
      </c>
      <c r="H371" s="104" t="e">
        <f t="shared" si="31"/>
        <v>#N/A</v>
      </c>
      <c r="I371" s="35" t="e">
        <f>VLOOKUP(D371,Исходные_данные,5,FALSE)</f>
        <v>#N/A</v>
      </c>
      <c r="J371" s="104" t="str">
        <f>IFERROR(VLOOKUP(D371,Исходные_данные,37,FALSE),"")</f>
        <v/>
      </c>
      <c r="K371" s="104" t="e">
        <f>VLOOKUP(D371,Исходные_данные,47,FALSE)</f>
        <v>#N/A</v>
      </c>
      <c r="L371" s="104" t="e">
        <f>VLOOKUP(D371,Исходные_данные,16,FALSE)</f>
        <v>#N/A</v>
      </c>
      <c r="M371" s="104" t="e">
        <f t="shared" si="35"/>
        <v>#N/A</v>
      </c>
      <c r="N371" t="str">
        <f t="shared" si="36"/>
        <v>-</v>
      </c>
      <c r="O371" s="13" t="e">
        <f t="shared" si="37"/>
        <v>#N/A</v>
      </c>
    </row>
    <row r="372" spans="2:15" x14ac:dyDescent="0.25">
      <c r="B372" s="13">
        <f>IFERROR(IF(N(VLOOKUP(D372,Исходные_данные,17,FALSE))=0,1,VLOOKUP(D372,Исходные_данные,17,FALSE)),1)</f>
        <v>1</v>
      </c>
      <c r="C372" s="104" t="e">
        <f t="shared" si="32"/>
        <v>#N/A</v>
      </c>
      <c r="D372" s="104" t="e">
        <f t="shared" si="33"/>
        <v>#N/A</v>
      </c>
      <c r="E372" s="104"/>
      <c r="F372" s="35"/>
      <c r="G372" s="104" t="e">
        <f t="shared" si="34"/>
        <v>#N/A</v>
      </c>
      <c r="H372" s="104" t="e">
        <f t="shared" ref="H372:H435" si="38">IF(F372="упр","",IF(F372=0,G372,IF(F372="1,2,3","L1,L2,L3","L"&amp;F372)))</f>
        <v>#N/A</v>
      </c>
      <c r="I372" s="35" t="e">
        <f>VLOOKUP(D372,Исходные_данные,5,FALSE)</f>
        <v>#N/A</v>
      </c>
      <c r="J372" s="104" t="str">
        <f>IFERROR(VLOOKUP(D372,Исходные_данные,37,FALSE),"")</f>
        <v/>
      </c>
      <c r="K372" s="104" t="e">
        <f>VLOOKUP(D372,Исходные_данные,47,FALSE)</f>
        <v>#N/A</v>
      </c>
      <c r="L372" s="104" t="e">
        <f>VLOOKUP(D372,Исходные_данные,16,FALSE)</f>
        <v>#N/A</v>
      </c>
      <c r="M372" s="104" t="e">
        <f t="shared" si="35"/>
        <v>#N/A</v>
      </c>
      <c r="N372" t="str">
        <f t="shared" si="36"/>
        <v>-</v>
      </c>
      <c r="O372" s="13" t="e">
        <f t="shared" si="37"/>
        <v>#N/A</v>
      </c>
    </row>
    <row r="373" spans="2:15" x14ac:dyDescent="0.25">
      <c r="B373" s="13">
        <f>IFERROR(IF(N(VLOOKUP(D373,Исходные_данные,17,FALSE))=0,1,VLOOKUP(D373,Исходные_данные,17,FALSE)),1)</f>
        <v>1</v>
      </c>
      <c r="C373" s="104" t="e">
        <f t="shared" si="32"/>
        <v>#N/A</v>
      </c>
      <c r="D373" s="104" t="e">
        <f t="shared" si="33"/>
        <v>#N/A</v>
      </c>
      <c r="E373" s="104"/>
      <c r="F373" s="35"/>
      <c r="G373" s="104" t="e">
        <f t="shared" si="34"/>
        <v>#N/A</v>
      </c>
      <c r="H373" s="104" t="e">
        <f t="shared" si="38"/>
        <v>#N/A</v>
      </c>
      <c r="I373" s="35" t="e">
        <f>VLOOKUP(D373,Исходные_данные,5,FALSE)</f>
        <v>#N/A</v>
      </c>
      <c r="J373" s="104" t="str">
        <f>IFERROR(VLOOKUP(D373,Исходные_данные,37,FALSE),"")</f>
        <v/>
      </c>
      <c r="K373" s="104" t="e">
        <f>VLOOKUP(D373,Исходные_данные,47,FALSE)</f>
        <v>#N/A</v>
      </c>
      <c r="L373" s="104" t="e">
        <f>VLOOKUP(D373,Исходные_данные,16,FALSE)</f>
        <v>#N/A</v>
      </c>
      <c r="M373" s="104" t="e">
        <f t="shared" si="35"/>
        <v>#N/A</v>
      </c>
      <c r="N373" t="str">
        <f t="shared" si="36"/>
        <v>-</v>
      </c>
      <c r="O373" s="13" t="e">
        <f t="shared" si="37"/>
        <v>#N/A</v>
      </c>
    </row>
    <row r="374" spans="2:15" x14ac:dyDescent="0.25">
      <c r="B374" s="13">
        <f>IFERROR(IF(N(VLOOKUP(D374,Исходные_данные,17,FALSE))=0,1,VLOOKUP(D374,Исходные_данные,17,FALSE)),1)</f>
        <v>1</v>
      </c>
      <c r="C374" s="104" t="e">
        <f t="shared" si="32"/>
        <v>#N/A</v>
      </c>
      <c r="D374" s="104" t="e">
        <f t="shared" si="33"/>
        <v>#N/A</v>
      </c>
      <c r="E374" s="104"/>
      <c r="F374" s="35"/>
      <c r="G374" s="104" t="e">
        <f t="shared" si="34"/>
        <v>#N/A</v>
      </c>
      <c r="H374" s="104" t="e">
        <f t="shared" si="38"/>
        <v>#N/A</v>
      </c>
      <c r="I374" s="35" t="e">
        <f>VLOOKUP(D374,Исходные_данные,5,FALSE)</f>
        <v>#N/A</v>
      </c>
      <c r="J374" s="104" t="str">
        <f>IFERROR(VLOOKUP(D374,Исходные_данные,37,FALSE),"")</f>
        <v/>
      </c>
      <c r="K374" s="104" t="e">
        <f>VLOOKUP(D374,Исходные_данные,47,FALSE)</f>
        <v>#N/A</v>
      </c>
      <c r="L374" s="104" t="e">
        <f>VLOOKUP(D374,Исходные_данные,16,FALSE)</f>
        <v>#N/A</v>
      </c>
      <c r="M374" s="104" t="e">
        <f t="shared" si="35"/>
        <v>#N/A</v>
      </c>
      <c r="N374" t="str">
        <f t="shared" si="36"/>
        <v>-</v>
      </c>
      <c r="O374" s="13" t="e">
        <f t="shared" si="37"/>
        <v>#N/A</v>
      </c>
    </row>
    <row r="375" spans="2:15" x14ac:dyDescent="0.25">
      <c r="B375" s="13">
        <f>IFERROR(IF(N(VLOOKUP(D375,Исходные_данные,17,FALSE))=0,1,VLOOKUP(D375,Исходные_данные,17,FALSE)),1)</f>
        <v>1</v>
      </c>
      <c r="C375" s="104" t="e">
        <f t="shared" si="32"/>
        <v>#N/A</v>
      </c>
      <c r="D375" s="104" t="e">
        <f t="shared" si="33"/>
        <v>#N/A</v>
      </c>
      <c r="E375" s="104"/>
      <c r="F375" s="35"/>
      <c r="G375" s="104" t="e">
        <f t="shared" si="34"/>
        <v>#N/A</v>
      </c>
      <c r="H375" s="104" t="e">
        <f t="shared" si="38"/>
        <v>#N/A</v>
      </c>
      <c r="I375" s="35" t="e">
        <f>VLOOKUP(D375,Исходные_данные,5,FALSE)</f>
        <v>#N/A</v>
      </c>
      <c r="J375" s="104" t="str">
        <f>IFERROR(VLOOKUP(D375,Исходные_данные,37,FALSE),"")</f>
        <v/>
      </c>
      <c r="K375" s="104" t="e">
        <f>VLOOKUP(D375,Исходные_данные,47,FALSE)</f>
        <v>#N/A</v>
      </c>
      <c r="L375" s="104" t="e">
        <f>VLOOKUP(D375,Исходные_данные,16,FALSE)</f>
        <v>#N/A</v>
      </c>
      <c r="M375" s="104" t="e">
        <f t="shared" si="35"/>
        <v>#N/A</v>
      </c>
      <c r="N375" t="str">
        <f t="shared" si="36"/>
        <v>-</v>
      </c>
      <c r="O375" s="13" t="e">
        <f t="shared" si="37"/>
        <v>#N/A</v>
      </c>
    </row>
    <row r="376" spans="2:15" x14ac:dyDescent="0.25">
      <c r="B376" s="13">
        <f>IFERROR(IF(N(VLOOKUP(D376,Исходные_данные,17,FALSE))=0,1,VLOOKUP(D376,Исходные_данные,17,FALSE)),1)</f>
        <v>1</v>
      </c>
      <c r="C376" s="104" t="e">
        <f t="shared" si="32"/>
        <v>#N/A</v>
      </c>
      <c r="D376" s="104" t="e">
        <f t="shared" si="33"/>
        <v>#N/A</v>
      </c>
      <c r="E376" s="104"/>
      <c r="F376" s="35"/>
      <c r="G376" s="104" t="e">
        <f t="shared" si="34"/>
        <v>#N/A</v>
      </c>
      <c r="H376" s="104" t="e">
        <f t="shared" si="38"/>
        <v>#N/A</v>
      </c>
      <c r="I376" s="35" t="e">
        <f>VLOOKUP(D376,Исходные_данные,5,FALSE)</f>
        <v>#N/A</v>
      </c>
      <c r="J376" s="104" t="str">
        <f>IFERROR(VLOOKUP(D376,Исходные_данные,37,FALSE),"")</f>
        <v/>
      </c>
      <c r="K376" s="104" t="e">
        <f>VLOOKUP(D376,Исходные_данные,47,FALSE)</f>
        <v>#N/A</v>
      </c>
      <c r="L376" s="104" t="e">
        <f>VLOOKUP(D376,Исходные_данные,16,FALSE)</f>
        <v>#N/A</v>
      </c>
      <c r="M376" s="104" t="e">
        <f t="shared" si="35"/>
        <v>#N/A</v>
      </c>
      <c r="N376" t="str">
        <f t="shared" si="36"/>
        <v>-</v>
      </c>
      <c r="O376" s="13" t="e">
        <f t="shared" si="37"/>
        <v>#N/A</v>
      </c>
    </row>
    <row r="377" spans="2:15" x14ac:dyDescent="0.25">
      <c r="B377" s="13">
        <f>IFERROR(IF(N(VLOOKUP(D377,Исходные_данные,17,FALSE))=0,1,VLOOKUP(D377,Исходные_данные,17,FALSE)),1)</f>
        <v>1</v>
      </c>
      <c r="C377" s="104" t="e">
        <f t="shared" si="32"/>
        <v>#N/A</v>
      </c>
      <c r="D377" s="104" t="e">
        <f t="shared" si="33"/>
        <v>#N/A</v>
      </c>
      <c r="E377" s="104"/>
      <c r="F377" s="35"/>
      <c r="G377" s="104" t="e">
        <f t="shared" si="34"/>
        <v>#N/A</v>
      </c>
      <c r="H377" s="104" t="e">
        <f t="shared" si="38"/>
        <v>#N/A</v>
      </c>
      <c r="I377" s="35" t="e">
        <f>VLOOKUP(D377,Исходные_данные,5,FALSE)</f>
        <v>#N/A</v>
      </c>
      <c r="J377" s="104" t="str">
        <f>IFERROR(VLOOKUP(D377,Исходные_данные,37,FALSE),"")</f>
        <v/>
      </c>
      <c r="K377" s="104" t="e">
        <f>VLOOKUP(D377,Исходные_данные,47,FALSE)</f>
        <v>#N/A</v>
      </c>
      <c r="L377" s="104" t="e">
        <f>VLOOKUP(D377,Исходные_данные,16,FALSE)</f>
        <v>#N/A</v>
      </c>
      <c r="M377" s="104" t="e">
        <f t="shared" si="35"/>
        <v>#N/A</v>
      </c>
      <c r="N377" t="str">
        <f t="shared" si="36"/>
        <v>-</v>
      </c>
      <c r="O377" s="13" t="e">
        <f t="shared" si="37"/>
        <v>#N/A</v>
      </c>
    </row>
    <row r="378" spans="2:15" x14ac:dyDescent="0.25">
      <c r="B378" s="13">
        <f>IFERROR(IF(N(VLOOKUP(D378,Исходные_данные,17,FALSE))=0,1,VLOOKUP(D378,Исходные_данные,17,FALSE)),1)</f>
        <v>1</v>
      </c>
      <c r="C378" s="104" t="e">
        <f t="shared" si="32"/>
        <v>#N/A</v>
      </c>
      <c r="D378" s="104" t="e">
        <f t="shared" si="33"/>
        <v>#N/A</v>
      </c>
      <c r="E378" s="104"/>
      <c r="F378" s="35"/>
      <c r="G378" s="104" t="e">
        <f t="shared" si="34"/>
        <v>#N/A</v>
      </c>
      <c r="H378" s="104" t="e">
        <f t="shared" si="38"/>
        <v>#N/A</v>
      </c>
      <c r="I378" s="35" t="e">
        <f>VLOOKUP(D378,Исходные_данные,5,FALSE)</f>
        <v>#N/A</v>
      </c>
      <c r="J378" s="104" t="str">
        <f>IFERROR(VLOOKUP(D378,Исходные_данные,37,FALSE),"")</f>
        <v/>
      </c>
      <c r="K378" s="104" t="e">
        <f>VLOOKUP(D378,Исходные_данные,47,FALSE)</f>
        <v>#N/A</v>
      </c>
      <c r="L378" s="104" t="e">
        <f>VLOOKUP(D378,Исходные_данные,16,FALSE)</f>
        <v>#N/A</v>
      </c>
      <c r="M378" s="104" t="e">
        <f t="shared" si="35"/>
        <v>#N/A</v>
      </c>
      <c r="N378" t="str">
        <f t="shared" si="36"/>
        <v>-</v>
      </c>
      <c r="O378" s="13" t="e">
        <f t="shared" si="37"/>
        <v>#N/A</v>
      </c>
    </row>
    <row r="379" spans="2:15" x14ac:dyDescent="0.25">
      <c r="B379" s="13">
        <f>IFERROR(IF(N(VLOOKUP(D379,Исходные_данные,17,FALSE))=0,1,VLOOKUP(D379,Исходные_данные,17,FALSE)),1)</f>
        <v>1</v>
      </c>
      <c r="C379" s="104" t="e">
        <f t="shared" si="32"/>
        <v>#N/A</v>
      </c>
      <c r="D379" s="104" t="e">
        <f t="shared" si="33"/>
        <v>#N/A</v>
      </c>
      <c r="E379" s="104"/>
      <c r="F379" s="35"/>
      <c r="G379" s="104" t="e">
        <f t="shared" si="34"/>
        <v>#N/A</v>
      </c>
      <c r="H379" s="104" t="e">
        <f t="shared" si="38"/>
        <v>#N/A</v>
      </c>
      <c r="I379" s="35" t="e">
        <f>VLOOKUP(D379,Исходные_данные,5,FALSE)</f>
        <v>#N/A</v>
      </c>
      <c r="J379" s="104" t="str">
        <f>IFERROR(VLOOKUP(D379,Исходные_данные,37,FALSE),"")</f>
        <v/>
      </c>
      <c r="K379" s="104" t="e">
        <f>VLOOKUP(D379,Исходные_данные,47,FALSE)</f>
        <v>#N/A</v>
      </c>
      <c r="L379" s="104" t="e">
        <f>VLOOKUP(D379,Исходные_данные,16,FALSE)</f>
        <v>#N/A</v>
      </c>
      <c r="M379" s="104" t="e">
        <f t="shared" si="35"/>
        <v>#N/A</v>
      </c>
      <c r="N379" t="str">
        <f t="shared" si="36"/>
        <v>-</v>
      </c>
      <c r="O379" s="13" t="e">
        <f t="shared" si="37"/>
        <v>#N/A</v>
      </c>
    </row>
    <row r="380" spans="2:15" x14ac:dyDescent="0.25">
      <c r="B380" s="13">
        <f>IFERROR(IF(N(VLOOKUP(D380,Исходные_данные,17,FALSE))=0,1,VLOOKUP(D380,Исходные_данные,17,FALSE)),1)</f>
        <v>1</v>
      </c>
      <c r="C380" s="104" t="e">
        <f t="shared" si="32"/>
        <v>#N/A</v>
      </c>
      <c r="D380" s="104" t="e">
        <f t="shared" si="33"/>
        <v>#N/A</v>
      </c>
      <c r="E380" s="104"/>
      <c r="F380" s="35"/>
      <c r="G380" s="104" t="e">
        <f t="shared" si="34"/>
        <v>#N/A</v>
      </c>
      <c r="H380" s="104" t="e">
        <f t="shared" si="38"/>
        <v>#N/A</v>
      </c>
      <c r="I380" s="35" t="e">
        <f>VLOOKUP(D380,Исходные_данные,5,FALSE)</f>
        <v>#N/A</v>
      </c>
      <c r="J380" s="104" t="str">
        <f>IFERROR(VLOOKUP(D380,Исходные_данные,37,FALSE),"")</f>
        <v/>
      </c>
      <c r="K380" s="104" t="e">
        <f>VLOOKUP(D380,Исходные_данные,47,FALSE)</f>
        <v>#N/A</v>
      </c>
      <c r="L380" s="104" t="e">
        <f>VLOOKUP(D380,Исходные_данные,16,FALSE)</f>
        <v>#N/A</v>
      </c>
      <c r="M380" s="104" t="e">
        <f t="shared" si="35"/>
        <v>#N/A</v>
      </c>
      <c r="N380" t="str">
        <f t="shared" si="36"/>
        <v>-</v>
      </c>
      <c r="O380" s="13" t="e">
        <f t="shared" si="37"/>
        <v>#N/A</v>
      </c>
    </row>
    <row r="381" spans="2:15" x14ac:dyDescent="0.25">
      <c r="B381" s="13">
        <f>IFERROR(IF(N(VLOOKUP(D381,Исходные_данные,17,FALSE))=0,1,VLOOKUP(D381,Исходные_данные,17,FALSE)),1)</f>
        <v>1</v>
      </c>
      <c r="C381" s="104" t="e">
        <f t="shared" si="32"/>
        <v>#N/A</v>
      </c>
      <c r="D381" s="104" t="e">
        <f t="shared" si="33"/>
        <v>#N/A</v>
      </c>
      <c r="E381" s="104"/>
      <c r="F381" s="35"/>
      <c r="G381" s="104" t="e">
        <f t="shared" si="34"/>
        <v>#N/A</v>
      </c>
      <c r="H381" s="104" t="e">
        <f t="shared" si="38"/>
        <v>#N/A</v>
      </c>
      <c r="I381" s="35" t="e">
        <f>VLOOKUP(D381,Исходные_данные,5,FALSE)</f>
        <v>#N/A</v>
      </c>
      <c r="J381" s="104" t="str">
        <f>IFERROR(VLOOKUP(D381,Исходные_данные,37,FALSE),"")</f>
        <v/>
      </c>
      <c r="K381" s="104" t="e">
        <f>VLOOKUP(D381,Исходные_данные,47,FALSE)</f>
        <v>#N/A</v>
      </c>
      <c r="L381" s="104" t="e">
        <f>VLOOKUP(D381,Исходные_данные,16,FALSE)</f>
        <v>#N/A</v>
      </c>
      <c r="M381" s="104" t="e">
        <f t="shared" si="35"/>
        <v>#N/A</v>
      </c>
      <c r="N381" t="str">
        <f t="shared" si="36"/>
        <v>-</v>
      </c>
      <c r="O381" s="13" t="e">
        <f t="shared" si="37"/>
        <v>#N/A</v>
      </c>
    </row>
    <row r="382" spans="2:15" x14ac:dyDescent="0.25">
      <c r="B382" s="13">
        <f>IFERROR(IF(N(VLOOKUP(D382,Исходные_данные,17,FALSE))=0,1,VLOOKUP(D382,Исходные_данные,17,FALSE)),1)</f>
        <v>1</v>
      </c>
      <c r="C382" s="104" t="e">
        <f t="shared" si="32"/>
        <v>#N/A</v>
      </c>
      <c r="D382" s="104" t="e">
        <f t="shared" si="33"/>
        <v>#N/A</v>
      </c>
      <c r="E382" s="104"/>
      <c r="F382" s="35"/>
      <c r="G382" s="104" t="e">
        <f t="shared" si="34"/>
        <v>#N/A</v>
      </c>
      <c r="H382" s="104" t="e">
        <f t="shared" si="38"/>
        <v>#N/A</v>
      </c>
      <c r="I382" s="35" t="e">
        <f>VLOOKUP(D382,Исходные_данные,5,FALSE)</f>
        <v>#N/A</v>
      </c>
      <c r="J382" s="104" t="str">
        <f>IFERROR(VLOOKUP(D382,Исходные_данные,37,FALSE),"")</f>
        <v/>
      </c>
      <c r="K382" s="104" t="e">
        <f>VLOOKUP(D382,Исходные_данные,47,FALSE)</f>
        <v>#N/A</v>
      </c>
      <c r="L382" s="104" t="e">
        <f>VLOOKUP(D382,Исходные_данные,16,FALSE)</f>
        <v>#N/A</v>
      </c>
      <c r="M382" s="104" t="e">
        <f t="shared" si="35"/>
        <v>#N/A</v>
      </c>
      <c r="N382" t="str">
        <f t="shared" si="36"/>
        <v>-</v>
      </c>
      <c r="O382" s="13" t="e">
        <f t="shared" si="37"/>
        <v>#N/A</v>
      </c>
    </row>
    <row r="383" spans="2:15" x14ac:dyDescent="0.25">
      <c r="B383" s="13">
        <f>IFERROR(IF(N(VLOOKUP(D383,Исходные_данные,17,FALSE))=0,1,VLOOKUP(D383,Исходные_данные,17,FALSE)),1)</f>
        <v>1</v>
      </c>
      <c r="C383" s="104" t="e">
        <f t="shared" si="32"/>
        <v>#N/A</v>
      </c>
      <c r="D383" s="104" t="e">
        <f t="shared" si="33"/>
        <v>#N/A</v>
      </c>
      <c r="E383" s="104"/>
      <c r="F383" s="35"/>
      <c r="G383" s="104" t="e">
        <f t="shared" si="34"/>
        <v>#N/A</v>
      </c>
      <c r="H383" s="104" t="e">
        <f t="shared" si="38"/>
        <v>#N/A</v>
      </c>
      <c r="I383" s="35" t="e">
        <f>VLOOKUP(D383,Исходные_данные,5,FALSE)</f>
        <v>#N/A</v>
      </c>
      <c r="J383" s="104" t="str">
        <f>IFERROR(VLOOKUP(D383,Исходные_данные,37,FALSE),"")</f>
        <v/>
      </c>
      <c r="K383" s="104" t="e">
        <f>VLOOKUP(D383,Исходные_данные,47,FALSE)</f>
        <v>#N/A</v>
      </c>
      <c r="L383" s="104" t="e">
        <f>VLOOKUP(D383,Исходные_данные,16,FALSE)</f>
        <v>#N/A</v>
      </c>
      <c r="M383" s="104" t="e">
        <f t="shared" si="35"/>
        <v>#N/A</v>
      </c>
      <c r="N383" t="str">
        <f t="shared" si="36"/>
        <v>-</v>
      </c>
      <c r="O383" s="13" t="e">
        <f t="shared" si="37"/>
        <v>#N/A</v>
      </c>
    </row>
    <row r="384" spans="2:15" x14ac:dyDescent="0.25">
      <c r="B384" s="13">
        <f>IFERROR(IF(N(VLOOKUP(D384,Исходные_данные,17,FALSE))=0,1,VLOOKUP(D384,Исходные_данные,17,FALSE)),1)</f>
        <v>1</v>
      </c>
      <c r="C384" s="104" t="e">
        <f t="shared" si="32"/>
        <v>#N/A</v>
      </c>
      <c r="D384" s="104" t="e">
        <f t="shared" si="33"/>
        <v>#N/A</v>
      </c>
      <c r="E384" s="104"/>
      <c r="F384" s="35"/>
      <c r="G384" s="104" t="e">
        <f t="shared" si="34"/>
        <v>#N/A</v>
      </c>
      <c r="H384" s="104" t="e">
        <f t="shared" si="38"/>
        <v>#N/A</v>
      </c>
      <c r="I384" s="35" t="e">
        <f>VLOOKUP(D384,Исходные_данные,5,FALSE)</f>
        <v>#N/A</v>
      </c>
      <c r="J384" s="104" t="str">
        <f>IFERROR(VLOOKUP(D384,Исходные_данные,37,FALSE),"")</f>
        <v/>
      </c>
      <c r="K384" s="104" t="e">
        <f>VLOOKUP(D384,Исходные_данные,47,FALSE)</f>
        <v>#N/A</v>
      </c>
      <c r="L384" s="104" t="e">
        <f>VLOOKUP(D384,Исходные_данные,16,FALSE)</f>
        <v>#N/A</v>
      </c>
      <c r="M384" s="104" t="e">
        <f t="shared" si="35"/>
        <v>#N/A</v>
      </c>
      <c r="N384" t="str">
        <f t="shared" si="36"/>
        <v>-</v>
      </c>
      <c r="O384" s="13" t="e">
        <f t="shared" si="37"/>
        <v>#N/A</v>
      </c>
    </row>
    <row r="385" spans="2:15" x14ac:dyDescent="0.25">
      <c r="B385" s="13">
        <f>IFERROR(IF(N(VLOOKUP(D385,Исходные_данные,17,FALSE))=0,1,VLOOKUP(D385,Исходные_данные,17,FALSE)),1)</f>
        <v>1</v>
      </c>
      <c r="C385" s="104" t="e">
        <f t="shared" si="32"/>
        <v>#N/A</v>
      </c>
      <c r="D385" s="104" t="e">
        <f t="shared" si="33"/>
        <v>#N/A</v>
      </c>
      <c r="E385" s="104"/>
      <c r="F385" s="35"/>
      <c r="G385" s="104" t="e">
        <f t="shared" si="34"/>
        <v>#N/A</v>
      </c>
      <c r="H385" s="104" t="e">
        <f t="shared" si="38"/>
        <v>#N/A</v>
      </c>
      <c r="I385" s="35" t="e">
        <f>VLOOKUP(D385,Исходные_данные,5,FALSE)</f>
        <v>#N/A</v>
      </c>
      <c r="J385" s="104" t="str">
        <f>IFERROR(VLOOKUP(D385,Исходные_данные,37,FALSE),"")</f>
        <v/>
      </c>
      <c r="K385" s="104" t="e">
        <f>VLOOKUP(D385,Исходные_данные,47,FALSE)</f>
        <v>#N/A</v>
      </c>
      <c r="L385" s="104" t="e">
        <f>VLOOKUP(D385,Исходные_данные,16,FALSE)</f>
        <v>#N/A</v>
      </c>
      <c r="M385" s="104" t="e">
        <f t="shared" si="35"/>
        <v>#N/A</v>
      </c>
      <c r="N385" t="str">
        <f t="shared" si="36"/>
        <v>-</v>
      </c>
      <c r="O385" s="13" t="e">
        <f t="shared" si="37"/>
        <v>#N/A</v>
      </c>
    </row>
    <row r="386" spans="2:15" x14ac:dyDescent="0.25">
      <c r="B386" s="13">
        <f>IFERROR(IF(N(VLOOKUP(D386,Исходные_данные,17,FALSE))=0,1,VLOOKUP(D386,Исходные_данные,17,FALSE)),1)</f>
        <v>1</v>
      </c>
      <c r="C386" s="104" t="e">
        <f t="shared" si="32"/>
        <v>#N/A</v>
      </c>
      <c r="D386" s="104" t="e">
        <f t="shared" si="33"/>
        <v>#N/A</v>
      </c>
      <c r="E386" s="104"/>
      <c r="F386" s="35"/>
      <c r="G386" s="104" t="e">
        <f t="shared" si="34"/>
        <v>#N/A</v>
      </c>
      <c r="H386" s="104" t="e">
        <f t="shared" si="38"/>
        <v>#N/A</v>
      </c>
      <c r="I386" s="35" t="e">
        <f>VLOOKUP(D386,Исходные_данные,5,FALSE)</f>
        <v>#N/A</v>
      </c>
      <c r="J386" s="104" t="str">
        <f>IFERROR(VLOOKUP(D386,Исходные_данные,37,FALSE),"")</f>
        <v/>
      </c>
      <c r="K386" s="104" t="e">
        <f>VLOOKUP(D386,Исходные_данные,47,FALSE)</f>
        <v>#N/A</v>
      </c>
      <c r="L386" s="104" t="e">
        <f>VLOOKUP(D386,Исходные_данные,16,FALSE)</f>
        <v>#N/A</v>
      </c>
      <c r="M386" s="104" t="e">
        <f t="shared" si="35"/>
        <v>#N/A</v>
      </c>
      <c r="N386" t="str">
        <f t="shared" si="36"/>
        <v>-</v>
      </c>
      <c r="O386" s="13" t="e">
        <f t="shared" si="37"/>
        <v>#N/A</v>
      </c>
    </row>
    <row r="387" spans="2:15" x14ac:dyDescent="0.25">
      <c r="B387" s="13">
        <f>IFERROR(IF(N(VLOOKUP(D387,Исходные_данные,17,FALSE))=0,1,VLOOKUP(D387,Исходные_данные,17,FALSE)),1)</f>
        <v>1</v>
      </c>
      <c r="C387" s="104" t="e">
        <f t="shared" ref="C387:C450" si="39">VLOOKUP(ROW(385:385),Разбивка_нумерация_5,2,FALSE)</f>
        <v>#N/A</v>
      </c>
      <c r="D387" s="104" t="e">
        <f t="shared" ref="D387:D450" si="40">VLOOKUP(ROW(385:385),Разбивка_нумерация_5,4,FALSE)</f>
        <v>#N/A</v>
      </c>
      <c r="E387" s="104"/>
      <c r="F387" s="35"/>
      <c r="G387" s="104" t="e">
        <f t="shared" ref="G387:G450" si="41">VLOOKUP(ROW(385:385),Разбивка_нумерация_5,16,FALSE)</f>
        <v>#N/A</v>
      </c>
      <c r="H387" s="104" t="e">
        <f t="shared" si="38"/>
        <v>#N/A</v>
      </c>
      <c r="I387" s="35" t="e">
        <f>VLOOKUP(D387,Исходные_данные,5,FALSE)</f>
        <v>#N/A</v>
      </c>
      <c r="J387" s="104" t="str">
        <f>IFERROR(VLOOKUP(D387,Исходные_данные,37,FALSE),"")</f>
        <v/>
      </c>
      <c r="K387" s="104" t="e">
        <f>VLOOKUP(D387,Исходные_данные,47,FALSE)</f>
        <v>#N/A</v>
      </c>
      <c r="L387" s="104" t="e">
        <f>VLOOKUP(D387,Исходные_данные,16,FALSE)</f>
        <v>#N/A</v>
      </c>
      <c r="M387" s="104" t="e">
        <f t="shared" ref="M387:M450" si="42">I387*L387</f>
        <v>#N/A</v>
      </c>
      <c r="N387" t="str">
        <f t="shared" ref="N387:N450" si="43">IF(ISBLANK(F387),N386,F387)</f>
        <v>-</v>
      </c>
      <c r="O387" s="13" t="e">
        <f t="shared" ref="O387:O450" si="44">C387&amp;H387</f>
        <v>#N/A</v>
      </c>
    </row>
    <row r="388" spans="2:15" x14ac:dyDescent="0.25">
      <c r="B388" s="13">
        <f>IFERROR(IF(N(VLOOKUP(D388,Исходные_данные,17,FALSE))=0,1,VLOOKUP(D388,Исходные_данные,17,FALSE)),1)</f>
        <v>1</v>
      </c>
      <c r="C388" s="104" t="e">
        <f t="shared" si="39"/>
        <v>#N/A</v>
      </c>
      <c r="D388" s="104" t="e">
        <f t="shared" si="40"/>
        <v>#N/A</v>
      </c>
      <c r="E388" s="104"/>
      <c r="F388" s="35"/>
      <c r="G388" s="104" t="e">
        <f t="shared" si="41"/>
        <v>#N/A</v>
      </c>
      <c r="H388" s="104" t="e">
        <f t="shared" si="38"/>
        <v>#N/A</v>
      </c>
      <c r="I388" s="35" t="e">
        <f>VLOOKUP(D388,Исходные_данные,5,FALSE)</f>
        <v>#N/A</v>
      </c>
      <c r="J388" s="104" t="str">
        <f>IFERROR(VLOOKUP(D388,Исходные_данные,37,FALSE),"")</f>
        <v/>
      </c>
      <c r="K388" s="104" t="e">
        <f>VLOOKUP(D388,Исходные_данные,47,FALSE)</f>
        <v>#N/A</v>
      </c>
      <c r="L388" s="104" t="e">
        <f>VLOOKUP(D388,Исходные_данные,16,FALSE)</f>
        <v>#N/A</v>
      </c>
      <c r="M388" s="104" t="e">
        <f t="shared" si="42"/>
        <v>#N/A</v>
      </c>
      <c r="N388" t="str">
        <f t="shared" si="43"/>
        <v>-</v>
      </c>
      <c r="O388" s="13" t="e">
        <f t="shared" si="44"/>
        <v>#N/A</v>
      </c>
    </row>
    <row r="389" spans="2:15" x14ac:dyDescent="0.25">
      <c r="B389" s="13">
        <f>IFERROR(IF(N(VLOOKUP(D389,Исходные_данные,17,FALSE))=0,1,VLOOKUP(D389,Исходные_данные,17,FALSE)),1)</f>
        <v>1</v>
      </c>
      <c r="C389" s="104" t="e">
        <f t="shared" si="39"/>
        <v>#N/A</v>
      </c>
      <c r="D389" s="104" t="e">
        <f t="shared" si="40"/>
        <v>#N/A</v>
      </c>
      <c r="E389" s="104"/>
      <c r="F389" s="35"/>
      <c r="G389" s="104" t="e">
        <f t="shared" si="41"/>
        <v>#N/A</v>
      </c>
      <c r="H389" s="104" t="e">
        <f t="shared" si="38"/>
        <v>#N/A</v>
      </c>
      <c r="I389" s="35" t="e">
        <f>VLOOKUP(D389,Исходные_данные,5,FALSE)</f>
        <v>#N/A</v>
      </c>
      <c r="J389" s="104" t="str">
        <f>IFERROR(VLOOKUP(D389,Исходные_данные,37,FALSE),"")</f>
        <v/>
      </c>
      <c r="K389" s="104" t="e">
        <f>VLOOKUP(D389,Исходные_данные,47,FALSE)</f>
        <v>#N/A</v>
      </c>
      <c r="L389" s="104" t="e">
        <f>VLOOKUP(D389,Исходные_данные,16,FALSE)</f>
        <v>#N/A</v>
      </c>
      <c r="M389" s="104" t="e">
        <f t="shared" si="42"/>
        <v>#N/A</v>
      </c>
      <c r="N389" t="str">
        <f t="shared" si="43"/>
        <v>-</v>
      </c>
      <c r="O389" s="13" t="e">
        <f t="shared" si="44"/>
        <v>#N/A</v>
      </c>
    </row>
    <row r="390" spans="2:15" x14ac:dyDescent="0.25">
      <c r="B390" s="13">
        <f>IFERROR(IF(N(VLOOKUP(D390,Исходные_данные,17,FALSE))=0,1,VLOOKUP(D390,Исходные_данные,17,FALSE)),1)</f>
        <v>1</v>
      </c>
      <c r="C390" s="104" t="e">
        <f t="shared" si="39"/>
        <v>#N/A</v>
      </c>
      <c r="D390" s="104" t="e">
        <f t="shared" si="40"/>
        <v>#N/A</v>
      </c>
      <c r="E390" s="104"/>
      <c r="F390" s="35"/>
      <c r="G390" s="104" t="e">
        <f t="shared" si="41"/>
        <v>#N/A</v>
      </c>
      <c r="H390" s="104" t="e">
        <f t="shared" si="38"/>
        <v>#N/A</v>
      </c>
      <c r="I390" s="35" t="e">
        <f>VLOOKUP(D390,Исходные_данные,5,FALSE)</f>
        <v>#N/A</v>
      </c>
      <c r="J390" s="104" t="str">
        <f>IFERROR(VLOOKUP(D390,Исходные_данные,37,FALSE),"")</f>
        <v/>
      </c>
      <c r="K390" s="104" t="e">
        <f>VLOOKUP(D390,Исходные_данные,47,FALSE)</f>
        <v>#N/A</v>
      </c>
      <c r="L390" s="104" t="e">
        <f>VLOOKUP(D390,Исходные_данные,16,FALSE)</f>
        <v>#N/A</v>
      </c>
      <c r="M390" s="104" t="e">
        <f t="shared" si="42"/>
        <v>#N/A</v>
      </c>
      <c r="N390" t="str">
        <f t="shared" si="43"/>
        <v>-</v>
      </c>
      <c r="O390" s="13" t="e">
        <f t="shared" si="44"/>
        <v>#N/A</v>
      </c>
    </row>
    <row r="391" spans="2:15" x14ac:dyDescent="0.25">
      <c r="B391" s="13">
        <f>IFERROR(IF(N(VLOOKUP(D391,Исходные_данные,17,FALSE))=0,1,VLOOKUP(D391,Исходные_данные,17,FALSE)),1)</f>
        <v>1</v>
      </c>
      <c r="C391" s="104" t="e">
        <f t="shared" si="39"/>
        <v>#N/A</v>
      </c>
      <c r="D391" s="104" t="e">
        <f t="shared" si="40"/>
        <v>#N/A</v>
      </c>
      <c r="E391" s="104"/>
      <c r="F391" s="35"/>
      <c r="G391" s="104" t="e">
        <f t="shared" si="41"/>
        <v>#N/A</v>
      </c>
      <c r="H391" s="104" t="e">
        <f t="shared" si="38"/>
        <v>#N/A</v>
      </c>
      <c r="I391" s="35" t="e">
        <f>VLOOKUP(D391,Исходные_данные,5,FALSE)</f>
        <v>#N/A</v>
      </c>
      <c r="J391" s="104" t="str">
        <f>IFERROR(VLOOKUP(D391,Исходные_данные,37,FALSE),"")</f>
        <v/>
      </c>
      <c r="K391" s="104" t="e">
        <f>VLOOKUP(D391,Исходные_данные,47,FALSE)</f>
        <v>#N/A</v>
      </c>
      <c r="L391" s="104" t="e">
        <f>VLOOKUP(D391,Исходные_данные,16,FALSE)</f>
        <v>#N/A</v>
      </c>
      <c r="M391" s="104" t="e">
        <f t="shared" si="42"/>
        <v>#N/A</v>
      </c>
      <c r="N391" t="str">
        <f t="shared" si="43"/>
        <v>-</v>
      </c>
      <c r="O391" s="13" t="e">
        <f t="shared" si="44"/>
        <v>#N/A</v>
      </c>
    </row>
    <row r="392" spans="2:15" x14ac:dyDescent="0.25">
      <c r="B392" s="13">
        <f>IFERROR(IF(N(VLOOKUP(D392,Исходные_данные,17,FALSE))=0,1,VLOOKUP(D392,Исходные_данные,17,FALSE)),1)</f>
        <v>1</v>
      </c>
      <c r="C392" s="104" t="e">
        <f t="shared" si="39"/>
        <v>#N/A</v>
      </c>
      <c r="D392" s="104" t="e">
        <f t="shared" si="40"/>
        <v>#N/A</v>
      </c>
      <c r="E392" s="104"/>
      <c r="F392" s="35"/>
      <c r="G392" s="104" t="e">
        <f t="shared" si="41"/>
        <v>#N/A</v>
      </c>
      <c r="H392" s="104" t="e">
        <f t="shared" si="38"/>
        <v>#N/A</v>
      </c>
      <c r="I392" s="35" t="e">
        <f>VLOOKUP(D392,Исходные_данные,5,FALSE)</f>
        <v>#N/A</v>
      </c>
      <c r="J392" s="104" t="str">
        <f>IFERROR(VLOOKUP(D392,Исходные_данные,37,FALSE),"")</f>
        <v/>
      </c>
      <c r="K392" s="104" t="e">
        <f>VLOOKUP(D392,Исходные_данные,47,FALSE)</f>
        <v>#N/A</v>
      </c>
      <c r="L392" s="104" t="e">
        <f>VLOOKUP(D392,Исходные_данные,16,FALSE)</f>
        <v>#N/A</v>
      </c>
      <c r="M392" s="104" t="e">
        <f t="shared" si="42"/>
        <v>#N/A</v>
      </c>
      <c r="N392" t="str">
        <f t="shared" si="43"/>
        <v>-</v>
      </c>
      <c r="O392" s="13" t="e">
        <f t="shared" si="44"/>
        <v>#N/A</v>
      </c>
    </row>
    <row r="393" spans="2:15" x14ac:dyDescent="0.25">
      <c r="B393" s="13">
        <f>IFERROR(IF(N(VLOOKUP(D393,Исходные_данные,17,FALSE))=0,1,VLOOKUP(D393,Исходные_данные,17,FALSE)),1)</f>
        <v>1</v>
      </c>
      <c r="C393" s="104" t="e">
        <f t="shared" si="39"/>
        <v>#N/A</v>
      </c>
      <c r="D393" s="104" t="e">
        <f t="shared" si="40"/>
        <v>#N/A</v>
      </c>
      <c r="E393" s="104"/>
      <c r="F393" s="35"/>
      <c r="G393" s="104" t="e">
        <f t="shared" si="41"/>
        <v>#N/A</v>
      </c>
      <c r="H393" s="104" t="e">
        <f t="shared" si="38"/>
        <v>#N/A</v>
      </c>
      <c r="I393" s="35" t="e">
        <f>VLOOKUP(D393,Исходные_данные,5,FALSE)</f>
        <v>#N/A</v>
      </c>
      <c r="J393" s="104" t="str">
        <f>IFERROR(VLOOKUP(D393,Исходные_данные,37,FALSE),"")</f>
        <v/>
      </c>
      <c r="K393" s="104" t="e">
        <f>VLOOKUP(D393,Исходные_данные,47,FALSE)</f>
        <v>#N/A</v>
      </c>
      <c r="L393" s="104" t="e">
        <f>VLOOKUP(D393,Исходные_данные,16,FALSE)</f>
        <v>#N/A</v>
      </c>
      <c r="M393" s="104" t="e">
        <f t="shared" si="42"/>
        <v>#N/A</v>
      </c>
      <c r="N393" t="str">
        <f t="shared" si="43"/>
        <v>-</v>
      </c>
      <c r="O393" s="13" t="e">
        <f t="shared" si="44"/>
        <v>#N/A</v>
      </c>
    </row>
    <row r="394" spans="2:15" x14ac:dyDescent="0.25">
      <c r="B394" s="13">
        <f>IFERROR(IF(N(VLOOKUP(D394,Исходные_данные,17,FALSE))=0,1,VLOOKUP(D394,Исходные_данные,17,FALSE)),1)</f>
        <v>1</v>
      </c>
      <c r="C394" s="104" t="e">
        <f t="shared" si="39"/>
        <v>#N/A</v>
      </c>
      <c r="D394" s="104" t="e">
        <f t="shared" si="40"/>
        <v>#N/A</v>
      </c>
      <c r="E394" s="104"/>
      <c r="F394" s="35"/>
      <c r="G394" s="104" t="e">
        <f t="shared" si="41"/>
        <v>#N/A</v>
      </c>
      <c r="H394" s="104" t="e">
        <f t="shared" si="38"/>
        <v>#N/A</v>
      </c>
      <c r="I394" s="35" t="e">
        <f>VLOOKUP(D394,Исходные_данные,5,FALSE)</f>
        <v>#N/A</v>
      </c>
      <c r="J394" s="104" t="str">
        <f>IFERROR(VLOOKUP(D394,Исходные_данные,37,FALSE),"")</f>
        <v/>
      </c>
      <c r="K394" s="104" t="e">
        <f>VLOOKUP(D394,Исходные_данные,47,FALSE)</f>
        <v>#N/A</v>
      </c>
      <c r="L394" s="104" t="e">
        <f>VLOOKUP(D394,Исходные_данные,16,FALSE)</f>
        <v>#N/A</v>
      </c>
      <c r="M394" s="104" t="e">
        <f t="shared" si="42"/>
        <v>#N/A</v>
      </c>
      <c r="N394" t="str">
        <f t="shared" si="43"/>
        <v>-</v>
      </c>
      <c r="O394" s="13" t="e">
        <f t="shared" si="44"/>
        <v>#N/A</v>
      </c>
    </row>
    <row r="395" spans="2:15" x14ac:dyDescent="0.25">
      <c r="B395" s="13">
        <f>IFERROR(IF(N(VLOOKUP(D395,Исходные_данные,17,FALSE))=0,1,VLOOKUP(D395,Исходные_данные,17,FALSE)),1)</f>
        <v>1</v>
      </c>
      <c r="C395" s="104" t="e">
        <f t="shared" si="39"/>
        <v>#N/A</v>
      </c>
      <c r="D395" s="104" t="e">
        <f t="shared" si="40"/>
        <v>#N/A</v>
      </c>
      <c r="E395" s="104"/>
      <c r="F395" s="35"/>
      <c r="G395" s="104" t="e">
        <f t="shared" si="41"/>
        <v>#N/A</v>
      </c>
      <c r="H395" s="104" t="e">
        <f t="shared" si="38"/>
        <v>#N/A</v>
      </c>
      <c r="I395" s="35" t="e">
        <f>VLOOKUP(D395,Исходные_данные,5,FALSE)</f>
        <v>#N/A</v>
      </c>
      <c r="J395" s="104" t="str">
        <f>IFERROR(VLOOKUP(D395,Исходные_данные,37,FALSE),"")</f>
        <v/>
      </c>
      <c r="K395" s="104" t="e">
        <f>VLOOKUP(D395,Исходные_данные,47,FALSE)</f>
        <v>#N/A</v>
      </c>
      <c r="L395" s="104" t="e">
        <f>VLOOKUP(D395,Исходные_данные,16,FALSE)</f>
        <v>#N/A</v>
      </c>
      <c r="M395" s="104" t="e">
        <f t="shared" si="42"/>
        <v>#N/A</v>
      </c>
      <c r="N395" t="str">
        <f t="shared" si="43"/>
        <v>-</v>
      </c>
      <c r="O395" s="13" t="e">
        <f t="shared" si="44"/>
        <v>#N/A</v>
      </c>
    </row>
    <row r="396" spans="2:15" x14ac:dyDescent="0.25">
      <c r="B396" s="13">
        <f>IFERROR(IF(N(VLOOKUP(D396,Исходные_данные,17,FALSE))=0,1,VLOOKUP(D396,Исходные_данные,17,FALSE)),1)</f>
        <v>1</v>
      </c>
      <c r="C396" s="104" t="e">
        <f t="shared" si="39"/>
        <v>#N/A</v>
      </c>
      <c r="D396" s="104" t="e">
        <f t="shared" si="40"/>
        <v>#N/A</v>
      </c>
      <c r="E396" s="104"/>
      <c r="F396" s="35"/>
      <c r="G396" s="104" t="e">
        <f t="shared" si="41"/>
        <v>#N/A</v>
      </c>
      <c r="H396" s="104" t="e">
        <f t="shared" si="38"/>
        <v>#N/A</v>
      </c>
      <c r="I396" s="35" t="e">
        <f>VLOOKUP(D396,Исходные_данные,5,FALSE)</f>
        <v>#N/A</v>
      </c>
      <c r="J396" s="104" t="str">
        <f>IFERROR(VLOOKUP(D396,Исходные_данные,37,FALSE),"")</f>
        <v/>
      </c>
      <c r="K396" s="104" t="e">
        <f>VLOOKUP(D396,Исходные_данные,47,FALSE)</f>
        <v>#N/A</v>
      </c>
      <c r="L396" s="104" t="e">
        <f>VLOOKUP(D396,Исходные_данные,16,FALSE)</f>
        <v>#N/A</v>
      </c>
      <c r="M396" s="104" t="e">
        <f t="shared" si="42"/>
        <v>#N/A</v>
      </c>
      <c r="N396" t="str">
        <f t="shared" si="43"/>
        <v>-</v>
      </c>
      <c r="O396" s="13" t="e">
        <f t="shared" si="44"/>
        <v>#N/A</v>
      </c>
    </row>
    <row r="397" spans="2:15" x14ac:dyDescent="0.25">
      <c r="B397" s="13">
        <f>IFERROR(IF(N(VLOOKUP(D397,Исходные_данные,17,FALSE))=0,1,VLOOKUP(D397,Исходные_данные,17,FALSE)),1)</f>
        <v>1</v>
      </c>
      <c r="C397" s="104" t="e">
        <f t="shared" si="39"/>
        <v>#N/A</v>
      </c>
      <c r="D397" s="104" t="e">
        <f t="shared" si="40"/>
        <v>#N/A</v>
      </c>
      <c r="E397" s="104"/>
      <c r="F397" s="35"/>
      <c r="G397" s="104" t="e">
        <f t="shared" si="41"/>
        <v>#N/A</v>
      </c>
      <c r="H397" s="104" t="e">
        <f t="shared" si="38"/>
        <v>#N/A</v>
      </c>
      <c r="I397" s="35" t="e">
        <f>VLOOKUP(D397,Исходные_данные,5,FALSE)</f>
        <v>#N/A</v>
      </c>
      <c r="J397" s="104" t="str">
        <f>IFERROR(VLOOKUP(D397,Исходные_данные,37,FALSE),"")</f>
        <v/>
      </c>
      <c r="K397" s="104" t="e">
        <f>VLOOKUP(D397,Исходные_данные,47,FALSE)</f>
        <v>#N/A</v>
      </c>
      <c r="L397" s="104" t="e">
        <f>VLOOKUP(D397,Исходные_данные,16,FALSE)</f>
        <v>#N/A</v>
      </c>
      <c r="M397" s="104" t="e">
        <f t="shared" si="42"/>
        <v>#N/A</v>
      </c>
      <c r="N397" t="str">
        <f t="shared" si="43"/>
        <v>-</v>
      </c>
      <c r="O397" s="13" t="e">
        <f t="shared" si="44"/>
        <v>#N/A</v>
      </c>
    </row>
    <row r="398" spans="2:15" x14ac:dyDescent="0.25">
      <c r="B398" s="13">
        <f>IFERROR(IF(N(VLOOKUP(D398,Исходные_данные,17,FALSE))=0,1,VLOOKUP(D398,Исходные_данные,17,FALSE)),1)</f>
        <v>1</v>
      </c>
      <c r="C398" s="104" t="e">
        <f t="shared" si="39"/>
        <v>#N/A</v>
      </c>
      <c r="D398" s="104" t="e">
        <f t="shared" si="40"/>
        <v>#N/A</v>
      </c>
      <c r="E398" s="104"/>
      <c r="F398" s="35"/>
      <c r="G398" s="104" t="e">
        <f t="shared" si="41"/>
        <v>#N/A</v>
      </c>
      <c r="H398" s="104" t="e">
        <f t="shared" si="38"/>
        <v>#N/A</v>
      </c>
      <c r="I398" s="35" t="e">
        <f>VLOOKUP(D398,Исходные_данные,5,FALSE)</f>
        <v>#N/A</v>
      </c>
      <c r="J398" s="104" t="str">
        <f>IFERROR(VLOOKUP(D398,Исходные_данные,37,FALSE),"")</f>
        <v/>
      </c>
      <c r="K398" s="104" t="e">
        <f>VLOOKUP(D398,Исходные_данные,47,FALSE)</f>
        <v>#N/A</v>
      </c>
      <c r="L398" s="104" t="e">
        <f>VLOOKUP(D398,Исходные_данные,16,FALSE)</f>
        <v>#N/A</v>
      </c>
      <c r="M398" s="104" t="e">
        <f t="shared" si="42"/>
        <v>#N/A</v>
      </c>
      <c r="N398" t="str">
        <f t="shared" si="43"/>
        <v>-</v>
      </c>
      <c r="O398" s="13" t="e">
        <f t="shared" si="44"/>
        <v>#N/A</v>
      </c>
    </row>
    <row r="399" spans="2:15" x14ac:dyDescent="0.25">
      <c r="B399" s="13">
        <f>IFERROR(IF(N(VLOOKUP(D399,Исходные_данные,17,FALSE))=0,1,VLOOKUP(D399,Исходные_данные,17,FALSE)),1)</f>
        <v>1</v>
      </c>
      <c r="C399" s="104" t="e">
        <f t="shared" si="39"/>
        <v>#N/A</v>
      </c>
      <c r="D399" s="104" t="e">
        <f t="shared" si="40"/>
        <v>#N/A</v>
      </c>
      <c r="E399" s="104"/>
      <c r="F399" s="35"/>
      <c r="G399" s="104" t="e">
        <f t="shared" si="41"/>
        <v>#N/A</v>
      </c>
      <c r="H399" s="104" t="e">
        <f t="shared" si="38"/>
        <v>#N/A</v>
      </c>
      <c r="I399" s="35" t="e">
        <f>VLOOKUP(D399,Исходные_данные,5,FALSE)</f>
        <v>#N/A</v>
      </c>
      <c r="J399" s="104" t="str">
        <f>IFERROR(VLOOKUP(D399,Исходные_данные,37,FALSE),"")</f>
        <v/>
      </c>
      <c r="K399" s="104" t="e">
        <f>VLOOKUP(D399,Исходные_данные,47,FALSE)</f>
        <v>#N/A</v>
      </c>
      <c r="L399" s="104" t="e">
        <f>VLOOKUP(D399,Исходные_данные,16,FALSE)</f>
        <v>#N/A</v>
      </c>
      <c r="M399" s="104" t="e">
        <f t="shared" si="42"/>
        <v>#N/A</v>
      </c>
      <c r="N399" t="str">
        <f t="shared" si="43"/>
        <v>-</v>
      </c>
      <c r="O399" s="13" t="e">
        <f t="shared" si="44"/>
        <v>#N/A</v>
      </c>
    </row>
    <row r="400" spans="2:15" x14ac:dyDescent="0.25">
      <c r="B400" s="13">
        <f>IFERROR(IF(N(VLOOKUP(D400,Исходные_данные,17,FALSE))=0,1,VLOOKUP(D400,Исходные_данные,17,FALSE)),1)</f>
        <v>1</v>
      </c>
      <c r="C400" s="104" t="e">
        <f t="shared" si="39"/>
        <v>#N/A</v>
      </c>
      <c r="D400" s="104" t="e">
        <f t="shared" si="40"/>
        <v>#N/A</v>
      </c>
      <c r="E400" s="104"/>
      <c r="F400" s="35"/>
      <c r="G400" s="104" t="e">
        <f t="shared" si="41"/>
        <v>#N/A</v>
      </c>
      <c r="H400" s="104" t="e">
        <f t="shared" si="38"/>
        <v>#N/A</v>
      </c>
      <c r="I400" s="35" t="e">
        <f>VLOOKUP(D400,Исходные_данные,5,FALSE)</f>
        <v>#N/A</v>
      </c>
      <c r="J400" s="104" t="str">
        <f>IFERROR(VLOOKUP(D400,Исходные_данные,37,FALSE),"")</f>
        <v/>
      </c>
      <c r="K400" s="104" t="e">
        <f>VLOOKUP(D400,Исходные_данные,47,FALSE)</f>
        <v>#N/A</v>
      </c>
      <c r="L400" s="104" t="e">
        <f>VLOOKUP(D400,Исходные_данные,16,FALSE)</f>
        <v>#N/A</v>
      </c>
      <c r="M400" s="104" t="e">
        <f t="shared" si="42"/>
        <v>#N/A</v>
      </c>
      <c r="N400" t="str">
        <f t="shared" si="43"/>
        <v>-</v>
      </c>
      <c r="O400" s="13" t="e">
        <f t="shared" si="44"/>
        <v>#N/A</v>
      </c>
    </row>
    <row r="401" spans="2:15" x14ac:dyDescent="0.25">
      <c r="B401" s="13">
        <f>IFERROR(IF(N(VLOOKUP(D401,Исходные_данные,17,FALSE))=0,1,VLOOKUP(D401,Исходные_данные,17,FALSE)),1)</f>
        <v>1</v>
      </c>
      <c r="C401" s="104" t="e">
        <f t="shared" si="39"/>
        <v>#N/A</v>
      </c>
      <c r="D401" s="104" t="e">
        <f t="shared" si="40"/>
        <v>#N/A</v>
      </c>
      <c r="E401" s="104"/>
      <c r="F401" s="35"/>
      <c r="G401" s="104" t="e">
        <f t="shared" si="41"/>
        <v>#N/A</v>
      </c>
      <c r="H401" s="104" t="e">
        <f t="shared" si="38"/>
        <v>#N/A</v>
      </c>
      <c r="I401" s="35" t="e">
        <f>VLOOKUP(D401,Исходные_данные,5,FALSE)</f>
        <v>#N/A</v>
      </c>
      <c r="J401" s="104" t="str">
        <f>IFERROR(VLOOKUP(D401,Исходные_данные,37,FALSE),"")</f>
        <v/>
      </c>
      <c r="K401" s="104" t="e">
        <f>VLOOKUP(D401,Исходные_данные,47,FALSE)</f>
        <v>#N/A</v>
      </c>
      <c r="L401" s="104" t="e">
        <f>VLOOKUP(D401,Исходные_данные,16,FALSE)</f>
        <v>#N/A</v>
      </c>
      <c r="M401" s="104" t="e">
        <f t="shared" si="42"/>
        <v>#N/A</v>
      </c>
      <c r="N401" t="str">
        <f t="shared" si="43"/>
        <v>-</v>
      </c>
      <c r="O401" s="13" t="e">
        <f t="shared" si="44"/>
        <v>#N/A</v>
      </c>
    </row>
    <row r="402" spans="2:15" x14ac:dyDescent="0.25">
      <c r="B402" s="13">
        <f>IFERROR(IF(N(VLOOKUP(D402,Исходные_данные,17,FALSE))=0,1,VLOOKUP(D402,Исходные_данные,17,FALSE)),1)</f>
        <v>1</v>
      </c>
      <c r="C402" s="104" t="e">
        <f t="shared" si="39"/>
        <v>#N/A</v>
      </c>
      <c r="D402" s="104" t="e">
        <f t="shared" si="40"/>
        <v>#N/A</v>
      </c>
      <c r="E402" s="104"/>
      <c r="F402" s="35"/>
      <c r="G402" s="104" t="e">
        <f t="shared" si="41"/>
        <v>#N/A</v>
      </c>
      <c r="H402" s="104" t="e">
        <f t="shared" si="38"/>
        <v>#N/A</v>
      </c>
      <c r="I402" s="35" t="e">
        <f>VLOOKUP(D402,Исходные_данные,5,FALSE)</f>
        <v>#N/A</v>
      </c>
      <c r="J402" s="104" t="str">
        <f>IFERROR(VLOOKUP(D402,Исходные_данные,37,FALSE),"")</f>
        <v/>
      </c>
      <c r="K402" s="104" t="e">
        <f>VLOOKUP(D402,Исходные_данные,47,FALSE)</f>
        <v>#N/A</v>
      </c>
      <c r="L402" s="104" t="e">
        <f>VLOOKUP(D402,Исходные_данные,16,FALSE)</f>
        <v>#N/A</v>
      </c>
      <c r="M402" s="104" t="e">
        <f t="shared" si="42"/>
        <v>#N/A</v>
      </c>
      <c r="N402" t="str">
        <f t="shared" si="43"/>
        <v>-</v>
      </c>
      <c r="O402" s="13" t="e">
        <f t="shared" si="44"/>
        <v>#N/A</v>
      </c>
    </row>
    <row r="403" spans="2:15" x14ac:dyDescent="0.25">
      <c r="B403" s="13">
        <f>IFERROR(IF(N(VLOOKUP(D403,Исходные_данные,17,FALSE))=0,1,VLOOKUP(D403,Исходные_данные,17,FALSE)),1)</f>
        <v>1</v>
      </c>
      <c r="C403" s="104" t="e">
        <f t="shared" si="39"/>
        <v>#N/A</v>
      </c>
      <c r="D403" s="104" t="e">
        <f t="shared" si="40"/>
        <v>#N/A</v>
      </c>
      <c r="E403" s="104"/>
      <c r="F403" s="35"/>
      <c r="G403" s="104" t="e">
        <f t="shared" si="41"/>
        <v>#N/A</v>
      </c>
      <c r="H403" s="104" t="e">
        <f t="shared" si="38"/>
        <v>#N/A</v>
      </c>
      <c r="I403" s="35" t="e">
        <f>VLOOKUP(D403,Исходные_данные,5,FALSE)</f>
        <v>#N/A</v>
      </c>
      <c r="J403" s="104" t="str">
        <f>IFERROR(VLOOKUP(D403,Исходные_данные,37,FALSE),"")</f>
        <v/>
      </c>
      <c r="K403" s="104" t="e">
        <f>VLOOKUP(D403,Исходные_данные,47,FALSE)</f>
        <v>#N/A</v>
      </c>
      <c r="L403" s="104" t="e">
        <f>VLOOKUP(D403,Исходные_данные,16,FALSE)</f>
        <v>#N/A</v>
      </c>
      <c r="M403" s="104" t="e">
        <f t="shared" si="42"/>
        <v>#N/A</v>
      </c>
      <c r="N403" t="str">
        <f t="shared" si="43"/>
        <v>-</v>
      </c>
      <c r="O403" s="13" t="e">
        <f t="shared" si="44"/>
        <v>#N/A</v>
      </c>
    </row>
    <row r="404" spans="2:15" x14ac:dyDescent="0.25">
      <c r="B404" s="13">
        <f>IFERROR(IF(N(VLOOKUP(D404,Исходные_данные,17,FALSE))=0,1,VLOOKUP(D404,Исходные_данные,17,FALSE)),1)</f>
        <v>1</v>
      </c>
      <c r="C404" s="104" t="e">
        <f t="shared" si="39"/>
        <v>#N/A</v>
      </c>
      <c r="D404" s="104" t="e">
        <f t="shared" si="40"/>
        <v>#N/A</v>
      </c>
      <c r="E404" s="104"/>
      <c r="F404" s="35"/>
      <c r="G404" s="104" t="e">
        <f t="shared" si="41"/>
        <v>#N/A</v>
      </c>
      <c r="H404" s="104" t="e">
        <f t="shared" si="38"/>
        <v>#N/A</v>
      </c>
      <c r="I404" s="35" t="e">
        <f>VLOOKUP(D404,Исходные_данные,5,FALSE)</f>
        <v>#N/A</v>
      </c>
      <c r="J404" s="104" t="str">
        <f>IFERROR(VLOOKUP(D404,Исходные_данные,37,FALSE),"")</f>
        <v/>
      </c>
      <c r="K404" s="104" t="e">
        <f>VLOOKUP(D404,Исходные_данные,47,FALSE)</f>
        <v>#N/A</v>
      </c>
      <c r="L404" s="104" t="e">
        <f>VLOOKUP(D404,Исходные_данные,16,FALSE)</f>
        <v>#N/A</v>
      </c>
      <c r="M404" s="104" t="e">
        <f t="shared" si="42"/>
        <v>#N/A</v>
      </c>
      <c r="N404" t="str">
        <f t="shared" si="43"/>
        <v>-</v>
      </c>
      <c r="O404" s="13" t="e">
        <f t="shared" si="44"/>
        <v>#N/A</v>
      </c>
    </row>
    <row r="405" spans="2:15" x14ac:dyDescent="0.25">
      <c r="B405" s="13">
        <f>IFERROR(IF(N(VLOOKUP(D405,Исходные_данные,17,FALSE))=0,1,VLOOKUP(D405,Исходные_данные,17,FALSE)),1)</f>
        <v>1</v>
      </c>
      <c r="C405" s="104" t="e">
        <f t="shared" si="39"/>
        <v>#N/A</v>
      </c>
      <c r="D405" s="104" t="e">
        <f t="shared" si="40"/>
        <v>#N/A</v>
      </c>
      <c r="E405" s="104"/>
      <c r="F405" s="35"/>
      <c r="G405" s="104" t="e">
        <f t="shared" si="41"/>
        <v>#N/A</v>
      </c>
      <c r="H405" s="104" t="e">
        <f t="shared" si="38"/>
        <v>#N/A</v>
      </c>
      <c r="I405" s="35" t="e">
        <f>VLOOKUP(D405,Исходные_данные,5,FALSE)</f>
        <v>#N/A</v>
      </c>
      <c r="J405" s="104" t="str">
        <f>IFERROR(VLOOKUP(D405,Исходные_данные,37,FALSE),"")</f>
        <v/>
      </c>
      <c r="K405" s="104" t="e">
        <f>VLOOKUP(D405,Исходные_данные,47,FALSE)</f>
        <v>#N/A</v>
      </c>
      <c r="L405" s="104" t="e">
        <f>VLOOKUP(D405,Исходные_данные,16,FALSE)</f>
        <v>#N/A</v>
      </c>
      <c r="M405" s="104" t="e">
        <f t="shared" si="42"/>
        <v>#N/A</v>
      </c>
      <c r="N405" t="str">
        <f t="shared" si="43"/>
        <v>-</v>
      </c>
      <c r="O405" s="13" t="e">
        <f t="shared" si="44"/>
        <v>#N/A</v>
      </c>
    </row>
    <row r="406" spans="2:15" x14ac:dyDescent="0.25">
      <c r="B406" s="13">
        <f>IFERROR(IF(N(VLOOKUP(D406,Исходные_данные,17,FALSE))=0,1,VLOOKUP(D406,Исходные_данные,17,FALSE)),1)</f>
        <v>1</v>
      </c>
      <c r="C406" s="104" t="e">
        <f t="shared" si="39"/>
        <v>#N/A</v>
      </c>
      <c r="D406" s="104" t="e">
        <f t="shared" si="40"/>
        <v>#N/A</v>
      </c>
      <c r="E406" s="104"/>
      <c r="F406" s="35"/>
      <c r="G406" s="104" t="e">
        <f t="shared" si="41"/>
        <v>#N/A</v>
      </c>
      <c r="H406" s="104" t="e">
        <f t="shared" si="38"/>
        <v>#N/A</v>
      </c>
      <c r="I406" s="35" t="e">
        <f>VLOOKUP(D406,Исходные_данные,5,FALSE)</f>
        <v>#N/A</v>
      </c>
      <c r="J406" s="104" t="str">
        <f>IFERROR(VLOOKUP(D406,Исходные_данные,37,FALSE),"")</f>
        <v/>
      </c>
      <c r="K406" s="104" t="e">
        <f>VLOOKUP(D406,Исходные_данные,47,FALSE)</f>
        <v>#N/A</v>
      </c>
      <c r="L406" s="104" t="e">
        <f>VLOOKUP(D406,Исходные_данные,16,FALSE)</f>
        <v>#N/A</v>
      </c>
      <c r="M406" s="104" t="e">
        <f t="shared" si="42"/>
        <v>#N/A</v>
      </c>
      <c r="N406" t="str">
        <f t="shared" si="43"/>
        <v>-</v>
      </c>
      <c r="O406" s="13" t="e">
        <f t="shared" si="44"/>
        <v>#N/A</v>
      </c>
    </row>
    <row r="407" spans="2:15" x14ac:dyDescent="0.25">
      <c r="B407" s="13">
        <f>IFERROR(IF(N(VLOOKUP(D407,Исходные_данные,17,FALSE))=0,1,VLOOKUP(D407,Исходные_данные,17,FALSE)),1)</f>
        <v>1</v>
      </c>
      <c r="C407" s="104" t="e">
        <f t="shared" si="39"/>
        <v>#N/A</v>
      </c>
      <c r="D407" s="104" t="e">
        <f t="shared" si="40"/>
        <v>#N/A</v>
      </c>
      <c r="E407" s="104"/>
      <c r="F407" s="35"/>
      <c r="G407" s="104" t="e">
        <f t="shared" si="41"/>
        <v>#N/A</v>
      </c>
      <c r="H407" s="104" t="e">
        <f t="shared" si="38"/>
        <v>#N/A</v>
      </c>
      <c r="I407" s="35" t="e">
        <f>VLOOKUP(D407,Исходные_данные,5,FALSE)</f>
        <v>#N/A</v>
      </c>
      <c r="J407" s="104" t="str">
        <f>IFERROR(VLOOKUP(D407,Исходные_данные,37,FALSE),"")</f>
        <v/>
      </c>
      <c r="K407" s="104" t="e">
        <f>VLOOKUP(D407,Исходные_данные,47,FALSE)</f>
        <v>#N/A</v>
      </c>
      <c r="L407" s="104" t="e">
        <f>VLOOKUP(D407,Исходные_данные,16,FALSE)</f>
        <v>#N/A</v>
      </c>
      <c r="M407" s="104" t="e">
        <f t="shared" si="42"/>
        <v>#N/A</v>
      </c>
      <c r="N407" t="str">
        <f t="shared" si="43"/>
        <v>-</v>
      </c>
      <c r="O407" s="13" t="e">
        <f t="shared" si="44"/>
        <v>#N/A</v>
      </c>
    </row>
    <row r="408" spans="2:15" x14ac:dyDescent="0.25">
      <c r="B408" s="13">
        <f>IFERROR(IF(N(VLOOKUP(D408,Исходные_данные,17,FALSE))=0,1,VLOOKUP(D408,Исходные_данные,17,FALSE)),1)</f>
        <v>1</v>
      </c>
      <c r="C408" s="104" t="e">
        <f t="shared" si="39"/>
        <v>#N/A</v>
      </c>
      <c r="D408" s="104" t="e">
        <f t="shared" si="40"/>
        <v>#N/A</v>
      </c>
      <c r="E408" s="104"/>
      <c r="F408" s="35"/>
      <c r="G408" s="104" t="e">
        <f t="shared" si="41"/>
        <v>#N/A</v>
      </c>
      <c r="H408" s="104" t="e">
        <f t="shared" si="38"/>
        <v>#N/A</v>
      </c>
      <c r="I408" s="35" t="e">
        <f>VLOOKUP(D408,Исходные_данные,5,FALSE)</f>
        <v>#N/A</v>
      </c>
      <c r="J408" s="104" t="str">
        <f>IFERROR(VLOOKUP(D408,Исходные_данные,37,FALSE),"")</f>
        <v/>
      </c>
      <c r="K408" s="104" t="e">
        <f>VLOOKUP(D408,Исходные_данные,47,FALSE)</f>
        <v>#N/A</v>
      </c>
      <c r="L408" s="104" t="e">
        <f>VLOOKUP(D408,Исходные_данные,16,FALSE)</f>
        <v>#N/A</v>
      </c>
      <c r="M408" s="104" t="e">
        <f t="shared" si="42"/>
        <v>#N/A</v>
      </c>
      <c r="N408" t="str">
        <f t="shared" si="43"/>
        <v>-</v>
      </c>
      <c r="O408" s="13" t="e">
        <f t="shared" si="44"/>
        <v>#N/A</v>
      </c>
    </row>
    <row r="409" spans="2:15" x14ac:dyDescent="0.25">
      <c r="B409" s="13">
        <f>IFERROR(IF(N(VLOOKUP(D409,Исходные_данные,17,FALSE))=0,1,VLOOKUP(D409,Исходные_данные,17,FALSE)),1)</f>
        <v>1</v>
      </c>
      <c r="C409" s="104" t="e">
        <f t="shared" si="39"/>
        <v>#N/A</v>
      </c>
      <c r="D409" s="104" t="e">
        <f t="shared" si="40"/>
        <v>#N/A</v>
      </c>
      <c r="E409" s="104"/>
      <c r="F409" s="35"/>
      <c r="G409" s="104" t="e">
        <f t="shared" si="41"/>
        <v>#N/A</v>
      </c>
      <c r="H409" s="104" t="e">
        <f t="shared" si="38"/>
        <v>#N/A</v>
      </c>
      <c r="I409" s="35" t="e">
        <f>VLOOKUP(D409,Исходные_данные,5,FALSE)</f>
        <v>#N/A</v>
      </c>
      <c r="J409" s="104" t="str">
        <f>IFERROR(VLOOKUP(D409,Исходные_данные,37,FALSE),"")</f>
        <v/>
      </c>
      <c r="K409" s="104" t="e">
        <f>VLOOKUP(D409,Исходные_данные,47,FALSE)</f>
        <v>#N/A</v>
      </c>
      <c r="L409" s="104" t="e">
        <f>VLOOKUP(D409,Исходные_данные,16,FALSE)</f>
        <v>#N/A</v>
      </c>
      <c r="M409" s="104" t="e">
        <f t="shared" si="42"/>
        <v>#N/A</v>
      </c>
      <c r="N409" t="str">
        <f t="shared" si="43"/>
        <v>-</v>
      </c>
      <c r="O409" s="13" t="e">
        <f t="shared" si="44"/>
        <v>#N/A</v>
      </c>
    </row>
    <row r="410" spans="2:15" x14ac:dyDescent="0.25">
      <c r="B410" s="13">
        <f>IFERROR(IF(N(VLOOKUP(D410,Исходные_данные,17,FALSE))=0,1,VLOOKUP(D410,Исходные_данные,17,FALSE)),1)</f>
        <v>1</v>
      </c>
      <c r="C410" s="104" t="e">
        <f t="shared" si="39"/>
        <v>#N/A</v>
      </c>
      <c r="D410" s="104" t="e">
        <f t="shared" si="40"/>
        <v>#N/A</v>
      </c>
      <c r="E410" s="104"/>
      <c r="F410" s="35"/>
      <c r="G410" s="104" t="e">
        <f t="shared" si="41"/>
        <v>#N/A</v>
      </c>
      <c r="H410" s="104" t="e">
        <f t="shared" si="38"/>
        <v>#N/A</v>
      </c>
      <c r="I410" s="35" t="e">
        <f>VLOOKUP(D410,Исходные_данные,5,FALSE)</f>
        <v>#N/A</v>
      </c>
      <c r="J410" s="104" t="str">
        <f>IFERROR(VLOOKUP(D410,Исходные_данные,37,FALSE),"")</f>
        <v/>
      </c>
      <c r="K410" s="104" t="e">
        <f>VLOOKUP(D410,Исходные_данные,47,FALSE)</f>
        <v>#N/A</v>
      </c>
      <c r="L410" s="104" t="e">
        <f>VLOOKUP(D410,Исходные_данные,16,FALSE)</f>
        <v>#N/A</v>
      </c>
      <c r="M410" s="104" t="e">
        <f t="shared" si="42"/>
        <v>#N/A</v>
      </c>
      <c r="N410" t="str">
        <f t="shared" si="43"/>
        <v>-</v>
      </c>
      <c r="O410" s="13" t="e">
        <f t="shared" si="44"/>
        <v>#N/A</v>
      </c>
    </row>
    <row r="411" spans="2:15" x14ac:dyDescent="0.25">
      <c r="B411" s="13">
        <f>IFERROR(IF(N(VLOOKUP(D411,Исходные_данные,17,FALSE))=0,1,VLOOKUP(D411,Исходные_данные,17,FALSE)),1)</f>
        <v>1</v>
      </c>
      <c r="C411" s="104" t="e">
        <f t="shared" si="39"/>
        <v>#N/A</v>
      </c>
      <c r="D411" s="104" t="e">
        <f t="shared" si="40"/>
        <v>#N/A</v>
      </c>
      <c r="E411" s="104"/>
      <c r="F411" s="35"/>
      <c r="G411" s="104" t="e">
        <f t="shared" si="41"/>
        <v>#N/A</v>
      </c>
      <c r="H411" s="104" t="e">
        <f t="shared" si="38"/>
        <v>#N/A</v>
      </c>
      <c r="I411" s="35" t="e">
        <f>VLOOKUP(D411,Исходные_данные,5,FALSE)</f>
        <v>#N/A</v>
      </c>
      <c r="J411" s="104" t="str">
        <f>IFERROR(VLOOKUP(D411,Исходные_данные,37,FALSE),"")</f>
        <v/>
      </c>
      <c r="K411" s="104" t="e">
        <f>VLOOKUP(D411,Исходные_данные,47,FALSE)</f>
        <v>#N/A</v>
      </c>
      <c r="L411" s="104" t="e">
        <f>VLOOKUP(D411,Исходные_данные,16,FALSE)</f>
        <v>#N/A</v>
      </c>
      <c r="M411" s="104" t="e">
        <f t="shared" si="42"/>
        <v>#N/A</v>
      </c>
      <c r="N411" t="str">
        <f t="shared" si="43"/>
        <v>-</v>
      </c>
      <c r="O411" s="13" t="e">
        <f t="shared" si="44"/>
        <v>#N/A</v>
      </c>
    </row>
    <row r="412" spans="2:15" x14ac:dyDescent="0.25">
      <c r="B412" s="13">
        <f>IFERROR(IF(N(VLOOKUP(D412,Исходные_данные,17,FALSE))=0,1,VLOOKUP(D412,Исходные_данные,17,FALSE)),1)</f>
        <v>1</v>
      </c>
      <c r="C412" s="104" t="e">
        <f t="shared" si="39"/>
        <v>#N/A</v>
      </c>
      <c r="D412" s="104" t="e">
        <f t="shared" si="40"/>
        <v>#N/A</v>
      </c>
      <c r="E412" s="104"/>
      <c r="F412" s="35"/>
      <c r="G412" s="104" t="e">
        <f t="shared" si="41"/>
        <v>#N/A</v>
      </c>
      <c r="H412" s="104" t="e">
        <f t="shared" si="38"/>
        <v>#N/A</v>
      </c>
      <c r="I412" s="35" t="e">
        <f>VLOOKUP(D412,Исходные_данные,5,FALSE)</f>
        <v>#N/A</v>
      </c>
      <c r="J412" s="104" t="str">
        <f>IFERROR(VLOOKUP(D412,Исходные_данные,37,FALSE),"")</f>
        <v/>
      </c>
      <c r="K412" s="104" t="e">
        <f>VLOOKUP(D412,Исходные_данные,47,FALSE)</f>
        <v>#N/A</v>
      </c>
      <c r="L412" s="104" t="e">
        <f>VLOOKUP(D412,Исходные_данные,16,FALSE)</f>
        <v>#N/A</v>
      </c>
      <c r="M412" s="104" t="e">
        <f t="shared" si="42"/>
        <v>#N/A</v>
      </c>
      <c r="N412" t="str">
        <f t="shared" si="43"/>
        <v>-</v>
      </c>
      <c r="O412" s="13" t="e">
        <f t="shared" si="44"/>
        <v>#N/A</v>
      </c>
    </row>
    <row r="413" spans="2:15" x14ac:dyDescent="0.25">
      <c r="B413" s="13">
        <f>IFERROR(IF(N(VLOOKUP(D413,Исходные_данные,17,FALSE))=0,1,VLOOKUP(D413,Исходные_данные,17,FALSE)),1)</f>
        <v>1</v>
      </c>
      <c r="C413" s="104" t="e">
        <f t="shared" si="39"/>
        <v>#N/A</v>
      </c>
      <c r="D413" s="104" t="e">
        <f t="shared" si="40"/>
        <v>#N/A</v>
      </c>
      <c r="E413" s="104"/>
      <c r="F413" s="35"/>
      <c r="G413" s="104" t="e">
        <f t="shared" si="41"/>
        <v>#N/A</v>
      </c>
      <c r="H413" s="104" t="e">
        <f t="shared" si="38"/>
        <v>#N/A</v>
      </c>
      <c r="I413" s="35" t="e">
        <f>VLOOKUP(D413,Исходные_данные,5,FALSE)</f>
        <v>#N/A</v>
      </c>
      <c r="J413" s="104" t="str">
        <f>IFERROR(VLOOKUP(D413,Исходные_данные,37,FALSE),"")</f>
        <v/>
      </c>
      <c r="K413" s="104" t="e">
        <f>VLOOKUP(D413,Исходные_данные,47,FALSE)</f>
        <v>#N/A</v>
      </c>
      <c r="L413" s="104" t="e">
        <f>VLOOKUP(D413,Исходные_данные,16,FALSE)</f>
        <v>#N/A</v>
      </c>
      <c r="M413" s="104" t="e">
        <f t="shared" si="42"/>
        <v>#N/A</v>
      </c>
      <c r="N413" t="str">
        <f t="shared" si="43"/>
        <v>-</v>
      </c>
      <c r="O413" s="13" t="e">
        <f t="shared" si="44"/>
        <v>#N/A</v>
      </c>
    </row>
    <row r="414" spans="2:15" x14ac:dyDescent="0.25">
      <c r="B414" s="13">
        <f>IFERROR(IF(N(VLOOKUP(D414,Исходные_данные,17,FALSE))=0,1,VLOOKUP(D414,Исходные_данные,17,FALSE)),1)</f>
        <v>1</v>
      </c>
      <c r="C414" s="104" t="e">
        <f t="shared" si="39"/>
        <v>#N/A</v>
      </c>
      <c r="D414" s="104" t="e">
        <f t="shared" si="40"/>
        <v>#N/A</v>
      </c>
      <c r="E414" s="104"/>
      <c r="F414" s="35"/>
      <c r="G414" s="104" t="e">
        <f t="shared" si="41"/>
        <v>#N/A</v>
      </c>
      <c r="H414" s="104" t="e">
        <f t="shared" si="38"/>
        <v>#N/A</v>
      </c>
      <c r="I414" s="35" t="e">
        <f>VLOOKUP(D414,Исходные_данные,5,FALSE)</f>
        <v>#N/A</v>
      </c>
      <c r="J414" s="104" t="str">
        <f>IFERROR(VLOOKUP(D414,Исходные_данные,37,FALSE),"")</f>
        <v/>
      </c>
      <c r="K414" s="104" t="e">
        <f>VLOOKUP(D414,Исходные_данные,47,FALSE)</f>
        <v>#N/A</v>
      </c>
      <c r="L414" s="104" t="e">
        <f>VLOOKUP(D414,Исходные_данные,16,FALSE)</f>
        <v>#N/A</v>
      </c>
      <c r="M414" s="104" t="e">
        <f t="shared" si="42"/>
        <v>#N/A</v>
      </c>
      <c r="N414" t="str">
        <f t="shared" si="43"/>
        <v>-</v>
      </c>
      <c r="O414" s="13" t="e">
        <f t="shared" si="44"/>
        <v>#N/A</v>
      </c>
    </row>
    <row r="415" spans="2:15" x14ac:dyDescent="0.25">
      <c r="B415" s="13">
        <f>IFERROR(IF(N(VLOOKUP(D415,Исходные_данные,17,FALSE))=0,1,VLOOKUP(D415,Исходные_данные,17,FALSE)),1)</f>
        <v>1</v>
      </c>
      <c r="C415" s="104" t="e">
        <f t="shared" si="39"/>
        <v>#N/A</v>
      </c>
      <c r="D415" s="104" t="e">
        <f t="shared" si="40"/>
        <v>#N/A</v>
      </c>
      <c r="E415" s="104"/>
      <c r="F415" s="35"/>
      <c r="G415" s="104" t="e">
        <f t="shared" si="41"/>
        <v>#N/A</v>
      </c>
      <c r="H415" s="104" t="e">
        <f t="shared" si="38"/>
        <v>#N/A</v>
      </c>
      <c r="I415" s="35" t="e">
        <f>VLOOKUP(D415,Исходные_данные,5,FALSE)</f>
        <v>#N/A</v>
      </c>
      <c r="J415" s="104" t="str">
        <f>IFERROR(VLOOKUP(D415,Исходные_данные,37,FALSE),"")</f>
        <v/>
      </c>
      <c r="K415" s="104" t="e">
        <f>VLOOKUP(D415,Исходные_данные,47,FALSE)</f>
        <v>#N/A</v>
      </c>
      <c r="L415" s="104" t="e">
        <f>VLOOKUP(D415,Исходные_данные,16,FALSE)</f>
        <v>#N/A</v>
      </c>
      <c r="M415" s="104" t="e">
        <f t="shared" si="42"/>
        <v>#N/A</v>
      </c>
      <c r="N415" t="str">
        <f t="shared" si="43"/>
        <v>-</v>
      </c>
      <c r="O415" s="13" t="e">
        <f t="shared" si="44"/>
        <v>#N/A</v>
      </c>
    </row>
    <row r="416" spans="2:15" x14ac:dyDescent="0.25">
      <c r="B416" s="13">
        <f>IFERROR(IF(N(VLOOKUP(D416,Исходные_данные,17,FALSE))=0,1,VLOOKUP(D416,Исходные_данные,17,FALSE)),1)</f>
        <v>1</v>
      </c>
      <c r="C416" s="104" t="e">
        <f t="shared" si="39"/>
        <v>#N/A</v>
      </c>
      <c r="D416" s="104" t="e">
        <f t="shared" si="40"/>
        <v>#N/A</v>
      </c>
      <c r="E416" s="104"/>
      <c r="F416" s="35"/>
      <c r="G416" s="104" t="e">
        <f t="shared" si="41"/>
        <v>#N/A</v>
      </c>
      <c r="H416" s="104" t="e">
        <f t="shared" si="38"/>
        <v>#N/A</v>
      </c>
      <c r="I416" s="35" t="e">
        <f>VLOOKUP(D416,Исходные_данные,5,FALSE)</f>
        <v>#N/A</v>
      </c>
      <c r="J416" s="104" t="str">
        <f>IFERROR(VLOOKUP(D416,Исходные_данные,37,FALSE),"")</f>
        <v/>
      </c>
      <c r="K416" s="104" t="e">
        <f>VLOOKUP(D416,Исходные_данные,47,FALSE)</f>
        <v>#N/A</v>
      </c>
      <c r="L416" s="104" t="e">
        <f>VLOOKUP(D416,Исходные_данные,16,FALSE)</f>
        <v>#N/A</v>
      </c>
      <c r="M416" s="104" t="e">
        <f t="shared" si="42"/>
        <v>#N/A</v>
      </c>
      <c r="N416" t="str">
        <f t="shared" si="43"/>
        <v>-</v>
      </c>
      <c r="O416" s="13" t="e">
        <f t="shared" si="44"/>
        <v>#N/A</v>
      </c>
    </row>
    <row r="417" spans="2:15" x14ac:dyDescent="0.25">
      <c r="B417" s="13">
        <f>IFERROR(IF(N(VLOOKUP(D417,Исходные_данные,17,FALSE))=0,1,VLOOKUP(D417,Исходные_данные,17,FALSE)),1)</f>
        <v>1</v>
      </c>
      <c r="C417" s="104" t="e">
        <f t="shared" si="39"/>
        <v>#N/A</v>
      </c>
      <c r="D417" s="104" t="e">
        <f t="shared" si="40"/>
        <v>#N/A</v>
      </c>
      <c r="E417" s="104"/>
      <c r="F417" s="35"/>
      <c r="G417" s="104" t="e">
        <f t="shared" si="41"/>
        <v>#N/A</v>
      </c>
      <c r="H417" s="104" t="e">
        <f t="shared" si="38"/>
        <v>#N/A</v>
      </c>
      <c r="I417" s="35" t="e">
        <f>VLOOKUP(D417,Исходные_данные,5,FALSE)</f>
        <v>#N/A</v>
      </c>
      <c r="J417" s="104" t="str">
        <f>IFERROR(VLOOKUP(D417,Исходные_данные,37,FALSE),"")</f>
        <v/>
      </c>
      <c r="K417" s="104" t="e">
        <f>VLOOKUP(D417,Исходные_данные,47,FALSE)</f>
        <v>#N/A</v>
      </c>
      <c r="L417" s="104" t="e">
        <f>VLOOKUP(D417,Исходные_данные,16,FALSE)</f>
        <v>#N/A</v>
      </c>
      <c r="M417" s="104" t="e">
        <f t="shared" si="42"/>
        <v>#N/A</v>
      </c>
      <c r="N417" t="str">
        <f t="shared" si="43"/>
        <v>-</v>
      </c>
      <c r="O417" s="13" t="e">
        <f t="shared" si="44"/>
        <v>#N/A</v>
      </c>
    </row>
    <row r="418" spans="2:15" x14ac:dyDescent="0.25">
      <c r="B418" s="13">
        <f>IFERROR(IF(N(VLOOKUP(D418,Исходные_данные,17,FALSE))=0,1,VLOOKUP(D418,Исходные_данные,17,FALSE)),1)</f>
        <v>1</v>
      </c>
      <c r="C418" s="104" t="e">
        <f t="shared" si="39"/>
        <v>#N/A</v>
      </c>
      <c r="D418" s="104" t="e">
        <f t="shared" si="40"/>
        <v>#N/A</v>
      </c>
      <c r="E418" s="104"/>
      <c r="F418" s="35"/>
      <c r="G418" s="104" t="e">
        <f t="shared" si="41"/>
        <v>#N/A</v>
      </c>
      <c r="H418" s="104" t="e">
        <f t="shared" si="38"/>
        <v>#N/A</v>
      </c>
      <c r="I418" s="35" t="e">
        <f>VLOOKUP(D418,Исходные_данные,5,FALSE)</f>
        <v>#N/A</v>
      </c>
      <c r="J418" s="104" t="str">
        <f>IFERROR(VLOOKUP(D418,Исходные_данные,37,FALSE),"")</f>
        <v/>
      </c>
      <c r="K418" s="104" t="e">
        <f>VLOOKUP(D418,Исходные_данные,47,FALSE)</f>
        <v>#N/A</v>
      </c>
      <c r="L418" s="104" t="e">
        <f>VLOOKUP(D418,Исходные_данные,16,FALSE)</f>
        <v>#N/A</v>
      </c>
      <c r="M418" s="104" t="e">
        <f t="shared" si="42"/>
        <v>#N/A</v>
      </c>
      <c r="N418" t="str">
        <f t="shared" si="43"/>
        <v>-</v>
      </c>
      <c r="O418" s="13" t="e">
        <f t="shared" si="44"/>
        <v>#N/A</v>
      </c>
    </row>
    <row r="419" spans="2:15" x14ac:dyDescent="0.25">
      <c r="B419" s="13">
        <f>IFERROR(IF(N(VLOOKUP(D419,Исходные_данные,17,FALSE))=0,1,VLOOKUP(D419,Исходные_данные,17,FALSE)),1)</f>
        <v>1</v>
      </c>
      <c r="C419" s="104" t="e">
        <f t="shared" si="39"/>
        <v>#N/A</v>
      </c>
      <c r="D419" s="104" t="e">
        <f t="shared" si="40"/>
        <v>#N/A</v>
      </c>
      <c r="E419" s="104"/>
      <c r="F419" s="35"/>
      <c r="G419" s="104" t="e">
        <f t="shared" si="41"/>
        <v>#N/A</v>
      </c>
      <c r="H419" s="104" t="e">
        <f t="shared" si="38"/>
        <v>#N/A</v>
      </c>
      <c r="I419" s="35" t="e">
        <f>VLOOKUP(D419,Исходные_данные,5,FALSE)</f>
        <v>#N/A</v>
      </c>
      <c r="J419" s="104" t="str">
        <f>IFERROR(VLOOKUP(D419,Исходные_данные,37,FALSE),"")</f>
        <v/>
      </c>
      <c r="K419" s="104" t="e">
        <f>VLOOKUP(D419,Исходные_данные,47,FALSE)</f>
        <v>#N/A</v>
      </c>
      <c r="L419" s="104" t="e">
        <f>VLOOKUP(D419,Исходные_данные,16,FALSE)</f>
        <v>#N/A</v>
      </c>
      <c r="M419" s="104" t="e">
        <f t="shared" si="42"/>
        <v>#N/A</v>
      </c>
      <c r="N419" t="str">
        <f t="shared" si="43"/>
        <v>-</v>
      </c>
      <c r="O419" s="13" t="e">
        <f t="shared" si="44"/>
        <v>#N/A</v>
      </c>
    </row>
    <row r="420" spans="2:15" x14ac:dyDescent="0.25">
      <c r="B420" s="13">
        <f>IFERROR(IF(N(VLOOKUP(D420,Исходные_данные,17,FALSE))=0,1,VLOOKUP(D420,Исходные_данные,17,FALSE)),1)</f>
        <v>1</v>
      </c>
      <c r="C420" s="104" t="e">
        <f t="shared" si="39"/>
        <v>#N/A</v>
      </c>
      <c r="D420" s="104" t="e">
        <f t="shared" si="40"/>
        <v>#N/A</v>
      </c>
      <c r="E420" s="104"/>
      <c r="F420" s="35"/>
      <c r="G420" s="104" t="e">
        <f t="shared" si="41"/>
        <v>#N/A</v>
      </c>
      <c r="H420" s="104" t="e">
        <f t="shared" si="38"/>
        <v>#N/A</v>
      </c>
      <c r="I420" s="35" t="e">
        <f>VLOOKUP(D420,Исходные_данные,5,FALSE)</f>
        <v>#N/A</v>
      </c>
      <c r="J420" s="104" t="str">
        <f>IFERROR(VLOOKUP(D420,Исходные_данные,37,FALSE),"")</f>
        <v/>
      </c>
      <c r="K420" s="104" t="e">
        <f>VLOOKUP(D420,Исходные_данные,47,FALSE)</f>
        <v>#N/A</v>
      </c>
      <c r="L420" s="104" t="e">
        <f>VLOOKUP(D420,Исходные_данные,16,FALSE)</f>
        <v>#N/A</v>
      </c>
      <c r="M420" s="104" t="e">
        <f t="shared" si="42"/>
        <v>#N/A</v>
      </c>
      <c r="N420" t="str">
        <f t="shared" si="43"/>
        <v>-</v>
      </c>
      <c r="O420" s="13" t="e">
        <f t="shared" si="44"/>
        <v>#N/A</v>
      </c>
    </row>
    <row r="421" spans="2:15" x14ac:dyDescent="0.25">
      <c r="B421" s="13">
        <f>IFERROR(IF(N(VLOOKUP(D421,Исходные_данные,17,FALSE))=0,1,VLOOKUP(D421,Исходные_данные,17,FALSE)),1)</f>
        <v>1</v>
      </c>
      <c r="C421" s="104" t="e">
        <f t="shared" si="39"/>
        <v>#N/A</v>
      </c>
      <c r="D421" s="104" t="e">
        <f t="shared" si="40"/>
        <v>#N/A</v>
      </c>
      <c r="E421" s="104"/>
      <c r="F421" s="35"/>
      <c r="G421" s="104" t="e">
        <f t="shared" si="41"/>
        <v>#N/A</v>
      </c>
      <c r="H421" s="104" t="e">
        <f t="shared" si="38"/>
        <v>#N/A</v>
      </c>
      <c r="I421" s="35" t="e">
        <f>VLOOKUP(D421,Исходные_данные,5,FALSE)</f>
        <v>#N/A</v>
      </c>
      <c r="J421" s="104" t="str">
        <f>IFERROR(VLOOKUP(D421,Исходные_данные,37,FALSE),"")</f>
        <v/>
      </c>
      <c r="K421" s="104" t="e">
        <f>VLOOKUP(D421,Исходные_данные,47,FALSE)</f>
        <v>#N/A</v>
      </c>
      <c r="L421" s="104" t="e">
        <f>VLOOKUP(D421,Исходные_данные,16,FALSE)</f>
        <v>#N/A</v>
      </c>
      <c r="M421" s="104" t="e">
        <f t="shared" si="42"/>
        <v>#N/A</v>
      </c>
      <c r="N421" t="str">
        <f t="shared" si="43"/>
        <v>-</v>
      </c>
      <c r="O421" s="13" t="e">
        <f t="shared" si="44"/>
        <v>#N/A</v>
      </c>
    </row>
    <row r="422" spans="2:15" x14ac:dyDescent="0.25">
      <c r="B422" s="13">
        <f>IFERROR(IF(N(VLOOKUP(D422,Исходные_данные,17,FALSE))=0,1,VLOOKUP(D422,Исходные_данные,17,FALSE)),1)</f>
        <v>1</v>
      </c>
      <c r="C422" s="104" t="e">
        <f t="shared" si="39"/>
        <v>#N/A</v>
      </c>
      <c r="D422" s="104" t="e">
        <f t="shared" si="40"/>
        <v>#N/A</v>
      </c>
      <c r="E422" s="104"/>
      <c r="F422" s="35"/>
      <c r="G422" s="104" t="e">
        <f t="shared" si="41"/>
        <v>#N/A</v>
      </c>
      <c r="H422" s="104" t="e">
        <f t="shared" si="38"/>
        <v>#N/A</v>
      </c>
      <c r="I422" s="35" t="e">
        <f>VLOOKUP(D422,Исходные_данные,5,FALSE)</f>
        <v>#N/A</v>
      </c>
      <c r="J422" s="104" t="str">
        <f>IFERROR(VLOOKUP(D422,Исходные_данные,37,FALSE),"")</f>
        <v/>
      </c>
      <c r="K422" s="104" t="e">
        <f>VLOOKUP(D422,Исходные_данные,47,FALSE)</f>
        <v>#N/A</v>
      </c>
      <c r="L422" s="104" t="e">
        <f>VLOOKUP(D422,Исходные_данные,16,FALSE)</f>
        <v>#N/A</v>
      </c>
      <c r="M422" s="104" t="e">
        <f t="shared" si="42"/>
        <v>#N/A</v>
      </c>
      <c r="N422" t="str">
        <f t="shared" si="43"/>
        <v>-</v>
      </c>
      <c r="O422" s="13" t="e">
        <f t="shared" si="44"/>
        <v>#N/A</v>
      </c>
    </row>
    <row r="423" spans="2:15" x14ac:dyDescent="0.25">
      <c r="B423" s="13">
        <f>IFERROR(IF(N(VLOOKUP(D423,Исходные_данные,17,FALSE))=0,1,VLOOKUP(D423,Исходные_данные,17,FALSE)),1)</f>
        <v>1</v>
      </c>
      <c r="C423" s="104" t="e">
        <f t="shared" si="39"/>
        <v>#N/A</v>
      </c>
      <c r="D423" s="104" t="e">
        <f t="shared" si="40"/>
        <v>#N/A</v>
      </c>
      <c r="E423" s="104"/>
      <c r="F423" s="35"/>
      <c r="G423" s="104" t="e">
        <f t="shared" si="41"/>
        <v>#N/A</v>
      </c>
      <c r="H423" s="104" t="e">
        <f t="shared" si="38"/>
        <v>#N/A</v>
      </c>
      <c r="I423" s="35" t="e">
        <f>VLOOKUP(D423,Исходные_данные,5,FALSE)</f>
        <v>#N/A</v>
      </c>
      <c r="J423" s="104" t="str">
        <f>IFERROR(VLOOKUP(D423,Исходные_данные,37,FALSE),"")</f>
        <v/>
      </c>
      <c r="K423" s="104" t="e">
        <f>VLOOKUP(D423,Исходные_данные,47,FALSE)</f>
        <v>#N/A</v>
      </c>
      <c r="L423" s="104" t="e">
        <f>VLOOKUP(D423,Исходные_данные,16,FALSE)</f>
        <v>#N/A</v>
      </c>
      <c r="M423" s="104" t="e">
        <f t="shared" si="42"/>
        <v>#N/A</v>
      </c>
      <c r="N423" t="str">
        <f t="shared" si="43"/>
        <v>-</v>
      </c>
      <c r="O423" s="13" t="e">
        <f t="shared" si="44"/>
        <v>#N/A</v>
      </c>
    </row>
    <row r="424" spans="2:15" x14ac:dyDescent="0.25">
      <c r="B424" s="13">
        <f>IFERROR(IF(N(VLOOKUP(D424,Исходные_данные,17,FALSE))=0,1,VLOOKUP(D424,Исходные_данные,17,FALSE)),1)</f>
        <v>1</v>
      </c>
      <c r="C424" s="104" t="e">
        <f t="shared" si="39"/>
        <v>#N/A</v>
      </c>
      <c r="D424" s="104" t="e">
        <f t="shared" si="40"/>
        <v>#N/A</v>
      </c>
      <c r="E424" s="104"/>
      <c r="F424" s="35"/>
      <c r="G424" s="104" t="e">
        <f t="shared" si="41"/>
        <v>#N/A</v>
      </c>
      <c r="H424" s="104" t="e">
        <f t="shared" si="38"/>
        <v>#N/A</v>
      </c>
      <c r="I424" s="35" t="e">
        <f>VLOOKUP(D424,Исходные_данные,5,FALSE)</f>
        <v>#N/A</v>
      </c>
      <c r="J424" s="104" t="str">
        <f>IFERROR(VLOOKUP(D424,Исходные_данные,37,FALSE),"")</f>
        <v/>
      </c>
      <c r="K424" s="104" t="e">
        <f>VLOOKUP(D424,Исходные_данные,47,FALSE)</f>
        <v>#N/A</v>
      </c>
      <c r="L424" s="104" t="e">
        <f>VLOOKUP(D424,Исходные_данные,16,FALSE)</f>
        <v>#N/A</v>
      </c>
      <c r="M424" s="104" t="e">
        <f t="shared" si="42"/>
        <v>#N/A</v>
      </c>
      <c r="N424" t="str">
        <f t="shared" si="43"/>
        <v>-</v>
      </c>
      <c r="O424" s="13" t="e">
        <f t="shared" si="44"/>
        <v>#N/A</v>
      </c>
    </row>
    <row r="425" spans="2:15" x14ac:dyDescent="0.25">
      <c r="B425" s="13">
        <f>IFERROR(IF(N(VLOOKUP(D425,Исходные_данные,17,FALSE))=0,1,VLOOKUP(D425,Исходные_данные,17,FALSE)),1)</f>
        <v>1</v>
      </c>
      <c r="C425" s="104" t="e">
        <f t="shared" si="39"/>
        <v>#N/A</v>
      </c>
      <c r="D425" s="104" t="e">
        <f t="shared" si="40"/>
        <v>#N/A</v>
      </c>
      <c r="E425" s="104"/>
      <c r="F425" s="35"/>
      <c r="G425" s="104" t="e">
        <f t="shared" si="41"/>
        <v>#N/A</v>
      </c>
      <c r="H425" s="104" t="e">
        <f t="shared" si="38"/>
        <v>#N/A</v>
      </c>
      <c r="I425" s="35" t="e">
        <f>VLOOKUP(D425,Исходные_данные,5,FALSE)</f>
        <v>#N/A</v>
      </c>
      <c r="J425" s="104" t="str">
        <f>IFERROR(VLOOKUP(D425,Исходные_данные,37,FALSE),"")</f>
        <v/>
      </c>
      <c r="K425" s="104" t="e">
        <f>VLOOKUP(D425,Исходные_данные,47,FALSE)</f>
        <v>#N/A</v>
      </c>
      <c r="L425" s="104" t="e">
        <f>VLOOKUP(D425,Исходные_данные,16,FALSE)</f>
        <v>#N/A</v>
      </c>
      <c r="M425" s="104" t="e">
        <f t="shared" si="42"/>
        <v>#N/A</v>
      </c>
      <c r="N425" t="str">
        <f t="shared" si="43"/>
        <v>-</v>
      </c>
      <c r="O425" s="13" t="e">
        <f t="shared" si="44"/>
        <v>#N/A</v>
      </c>
    </row>
    <row r="426" spans="2:15" x14ac:dyDescent="0.25">
      <c r="B426" s="13">
        <f>IFERROR(IF(N(VLOOKUP(D426,Исходные_данные,17,FALSE))=0,1,VLOOKUP(D426,Исходные_данные,17,FALSE)),1)</f>
        <v>1</v>
      </c>
      <c r="C426" s="104" t="e">
        <f t="shared" si="39"/>
        <v>#N/A</v>
      </c>
      <c r="D426" s="104" t="e">
        <f t="shared" si="40"/>
        <v>#N/A</v>
      </c>
      <c r="E426" s="104"/>
      <c r="F426" s="35"/>
      <c r="G426" s="104" t="e">
        <f t="shared" si="41"/>
        <v>#N/A</v>
      </c>
      <c r="H426" s="104" t="e">
        <f t="shared" si="38"/>
        <v>#N/A</v>
      </c>
      <c r="I426" s="35" t="e">
        <f>VLOOKUP(D426,Исходные_данные,5,FALSE)</f>
        <v>#N/A</v>
      </c>
      <c r="J426" s="104" t="str">
        <f>IFERROR(VLOOKUP(D426,Исходные_данные,37,FALSE),"")</f>
        <v/>
      </c>
      <c r="K426" s="104" t="e">
        <f>VLOOKUP(D426,Исходные_данные,47,FALSE)</f>
        <v>#N/A</v>
      </c>
      <c r="L426" s="104" t="e">
        <f>VLOOKUP(D426,Исходные_данные,16,FALSE)</f>
        <v>#N/A</v>
      </c>
      <c r="M426" s="104" t="e">
        <f t="shared" si="42"/>
        <v>#N/A</v>
      </c>
      <c r="N426" t="str">
        <f t="shared" si="43"/>
        <v>-</v>
      </c>
      <c r="O426" s="13" t="e">
        <f t="shared" si="44"/>
        <v>#N/A</v>
      </c>
    </row>
    <row r="427" spans="2:15" x14ac:dyDescent="0.25">
      <c r="B427" s="13">
        <f>IFERROR(IF(N(VLOOKUP(D427,Исходные_данные,17,FALSE))=0,1,VLOOKUP(D427,Исходные_данные,17,FALSE)),1)</f>
        <v>1</v>
      </c>
      <c r="C427" s="104" t="e">
        <f t="shared" si="39"/>
        <v>#N/A</v>
      </c>
      <c r="D427" s="104" t="e">
        <f t="shared" si="40"/>
        <v>#N/A</v>
      </c>
      <c r="E427" s="104"/>
      <c r="F427" s="35"/>
      <c r="G427" s="104" t="e">
        <f t="shared" si="41"/>
        <v>#N/A</v>
      </c>
      <c r="H427" s="104" t="e">
        <f t="shared" si="38"/>
        <v>#N/A</v>
      </c>
      <c r="I427" s="35" t="e">
        <f>VLOOKUP(D427,Исходные_данные,5,FALSE)</f>
        <v>#N/A</v>
      </c>
      <c r="J427" s="104" t="str">
        <f>IFERROR(VLOOKUP(D427,Исходные_данные,37,FALSE),"")</f>
        <v/>
      </c>
      <c r="K427" s="104" t="e">
        <f>VLOOKUP(D427,Исходные_данные,47,FALSE)</f>
        <v>#N/A</v>
      </c>
      <c r="L427" s="104" t="e">
        <f>VLOOKUP(D427,Исходные_данные,16,FALSE)</f>
        <v>#N/A</v>
      </c>
      <c r="M427" s="104" t="e">
        <f t="shared" si="42"/>
        <v>#N/A</v>
      </c>
      <c r="N427" t="str">
        <f t="shared" si="43"/>
        <v>-</v>
      </c>
      <c r="O427" s="13" t="e">
        <f t="shared" si="44"/>
        <v>#N/A</v>
      </c>
    </row>
    <row r="428" spans="2:15" x14ac:dyDescent="0.25">
      <c r="B428" s="13">
        <f>IFERROR(IF(N(VLOOKUP(D428,Исходные_данные,17,FALSE))=0,1,VLOOKUP(D428,Исходные_данные,17,FALSE)),1)</f>
        <v>1</v>
      </c>
      <c r="C428" s="104" t="e">
        <f t="shared" si="39"/>
        <v>#N/A</v>
      </c>
      <c r="D428" s="104" t="e">
        <f t="shared" si="40"/>
        <v>#N/A</v>
      </c>
      <c r="E428" s="104"/>
      <c r="F428" s="35"/>
      <c r="G428" s="104" t="e">
        <f t="shared" si="41"/>
        <v>#N/A</v>
      </c>
      <c r="H428" s="104" t="e">
        <f t="shared" si="38"/>
        <v>#N/A</v>
      </c>
      <c r="I428" s="35" t="e">
        <f>VLOOKUP(D428,Исходные_данные,5,FALSE)</f>
        <v>#N/A</v>
      </c>
      <c r="J428" s="104" t="str">
        <f>IFERROR(VLOOKUP(D428,Исходные_данные,37,FALSE),"")</f>
        <v/>
      </c>
      <c r="K428" s="104" t="e">
        <f>VLOOKUP(D428,Исходные_данные,47,FALSE)</f>
        <v>#N/A</v>
      </c>
      <c r="L428" s="104" t="e">
        <f>VLOOKUP(D428,Исходные_данные,16,FALSE)</f>
        <v>#N/A</v>
      </c>
      <c r="M428" s="104" t="e">
        <f t="shared" si="42"/>
        <v>#N/A</v>
      </c>
      <c r="N428" t="str">
        <f t="shared" si="43"/>
        <v>-</v>
      </c>
      <c r="O428" s="13" t="e">
        <f t="shared" si="44"/>
        <v>#N/A</v>
      </c>
    </row>
    <row r="429" spans="2:15" x14ac:dyDescent="0.25">
      <c r="B429" s="13">
        <f>IFERROR(IF(N(VLOOKUP(D429,Исходные_данные,17,FALSE))=0,1,VLOOKUP(D429,Исходные_данные,17,FALSE)),1)</f>
        <v>1</v>
      </c>
      <c r="C429" s="104" t="e">
        <f t="shared" si="39"/>
        <v>#N/A</v>
      </c>
      <c r="D429" s="104" t="e">
        <f t="shared" si="40"/>
        <v>#N/A</v>
      </c>
      <c r="E429" s="104"/>
      <c r="F429" s="35"/>
      <c r="G429" s="104" t="e">
        <f t="shared" si="41"/>
        <v>#N/A</v>
      </c>
      <c r="H429" s="104" t="e">
        <f t="shared" si="38"/>
        <v>#N/A</v>
      </c>
      <c r="I429" s="35" t="e">
        <f>VLOOKUP(D429,Исходные_данные,5,FALSE)</f>
        <v>#N/A</v>
      </c>
      <c r="J429" s="104" t="str">
        <f>IFERROR(VLOOKUP(D429,Исходные_данные,37,FALSE),"")</f>
        <v/>
      </c>
      <c r="K429" s="104" t="e">
        <f>VLOOKUP(D429,Исходные_данные,47,FALSE)</f>
        <v>#N/A</v>
      </c>
      <c r="L429" s="104" t="e">
        <f>VLOOKUP(D429,Исходные_данные,16,FALSE)</f>
        <v>#N/A</v>
      </c>
      <c r="M429" s="104" t="e">
        <f t="shared" si="42"/>
        <v>#N/A</v>
      </c>
      <c r="N429" t="str">
        <f t="shared" si="43"/>
        <v>-</v>
      </c>
      <c r="O429" s="13" t="e">
        <f t="shared" si="44"/>
        <v>#N/A</v>
      </c>
    </row>
    <row r="430" spans="2:15" x14ac:dyDescent="0.25">
      <c r="B430" s="13">
        <f>IFERROR(IF(N(VLOOKUP(D430,Исходные_данные,17,FALSE))=0,1,VLOOKUP(D430,Исходные_данные,17,FALSE)),1)</f>
        <v>1</v>
      </c>
      <c r="C430" s="104" t="e">
        <f t="shared" si="39"/>
        <v>#N/A</v>
      </c>
      <c r="D430" s="104" t="e">
        <f t="shared" si="40"/>
        <v>#N/A</v>
      </c>
      <c r="E430" s="104"/>
      <c r="F430" s="35"/>
      <c r="G430" s="104" t="e">
        <f t="shared" si="41"/>
        <v>#N/A</v>
      </c>
      <c r="H430" s="104" t="e">
        <f t="shared" si="38"/>
        <v>#N/A</v>
      </c>
      <c r="I430" s="35" t="e">
        <f>VLOOKUP(D430,Исходные_данные,5,FALSE)</f>
        <v>#N/A</v>
      </c>
      <c r="J430" s="104" t="str">
        <f>IFERROR(VLOOKUP(D430,Исходные_данные,37,FALSE),"")</f>
        <v/>
      </c>
      <c r="K430" s="104" t="e">
        <f>VLOOKUP(D430,Исходные_данные,47,FALSE)</f>
        <v>#N/A</v>
      </c>
      <c r="L430" s="104" t="e">
        <f>VLOOKUP(D430,Исходные_данные,16,FALSE)</f>
        <v>#N/A</v>
      </c>
      <c r="M430" s="104" t="e">
        <f t="shared" si="42"/>
        <v>#N/A</v>
      </c>
      <c r="N430" t="str">
        <f t="shared" si="43"/>
        <v>-</v>
      </c>
      <c r="O430" s="13" t="e">
        <f t="shared" si="44"/>
        <v>#N/A</v>
      </c>
    </row>
    <row r="431" spans="2:15" x14ac:dyDescent="0.25">
      <c r="B431" s="13">
        <f>IFERROR(IF(N(VLOOKUP(D431,Исходные_данные,17,FALSE))=0,1,VLOOKUP(D431,Исходные_данные,17,FALSE)),1)</f>
        <v>1</v>
      </c>
      <c r="C431" s="104" t="e">
        <f t="shared" si="39"/>
        <v>#N/A</v>
      </c>
      <c r="D431" s="104" t="e">
        <f t="shared" si="40"/>
        <v>#N/A</v>
      </c>
      <c r="E431" s="104"/>
      <c r="F431" s="35"/>
      <c r="G431" s="104" t="e">
        <f t="shared" si="41"/>
        <v>#N/A</v>
      </c>
      <c r="H431" s="104" t="e">
        <f t="shared" si="38"/>
        <v>#N/A</v>
      </c>
      <c r="I431" s="35" t="e">
        <f>VLOOKUP(D431,Исходные_данные,5,FALSE)</f>
        <v>#N/A</v>
      </c>
      <c r="J431" s="104" t="str">
        <f>IFERROR(VLOOKUP(D431,Исходные_данные,37,FALSE),"")</f>
        <v/>
      </c>
      <c r="K431" s="104" t="e">
        <f>VLOOKUP(D431,Исходные_данные,47,FALSE)</f>
        <v>#N/A</v>
      </c>
      <c r="L431" s="104" t="e">
        <f>VLOOKUP(D431,Исходные_данные,16,FALSE)</f>
        <v>#N/A</v>
      </c>
      <c r="M431" s="104" t="e">
        <f t="shared" si="42"/>
        <v>#N/A</v>
      </c>
      <c r="N431" t="str">
        <f t="shared" si="43"/>
        <v>-</v>
      </c>
      <c r="O431" s="13" t="e">
        <f t="shared" si="44"/>
        <v>#N/A</v>
      </c>
    </row>
    <row r="432" spans="2:15" x14ac:dyDescent="0.25">
      <c r="B432" s="13">
        <f>IFERROR(IF(N(VLOOKUP(D432,Исходные_данные,17,FALSE))=0,1,VLOOKUP(D432,Исходные_данные,17,FALSE)),1)</f>
        <v>1</v>
      </c>
      <c r="C432" s="104" t="e">
        <f t="shared" si="39"/>
        <v>#N/A</v>
      </c>
      <c r="D432" s="104" t="e">
        <f t="shared" si="40"/>
        <v>#N/A</v>
      </c>
      <c r="E432" s="104"/>
      <c r="F432" s="35"/>
      <c r="G432" s="104" t="e">
        <f t="shared" si="41"/>
        <v>#N/A</v>
      </c>
      <c r="H432" s="104" t="e">
        <f t="shared" si="38"/>
        <v>#N/A</v>
      </c>
      <c r="I432" s="35" t="e">
        <f>VLOOKUP(D432,Исходные_данные,5,FALSE)</f>
        <v>#N/A</v>
      </c>
      <c r="J432" s="104" t="str">
        <f>IFERROR(VLOOKUP(D432,Исходные_данные,37,FALSE),"")</f>
        <v/>
      </c>
      <c r="K432" s="104" t="e">
        <f>VLOOKUP(D432,Исходные_данные,47,FALSE)</f>
        <v>#N/A</v>
      </c>
      <c r="L432" s="104" t="e">
        <f>VLOOKUP(D432,Исходные_данные,16,FALSE)</f>
        <v>#N/A</v>
      </c>
      <c r="M432" s="104" t="e">
        <f t="shared" si="42"/>
        <v>#N/A</v>
      </c>
      <c r="N432" t="str">
        <f t="shared" si="43"/>
        <v>-</v>
      </c>
      <c r="O432" s="13" t="e">
        <f t="shared" si="44"/>
        <v>#N/A</v>
      </c>
    </row>
    <row r="433" spans="2:15" x14ac:dyDescent="0.25">
      <c r="B433" s="13">
        <f>IFERROR(IF(N(VLOOKUP(D433,Исходные_данные,17,FALSE))=0,1,VLOOKUP(D433,Исходные_данные,17,FALSE)),1)</f>
        <v>1</v>
      </c>
      <c r="C433" s="104" t="e">
        <f t="shared" si="39"/>
        <v>#N/A</v>
      </c>
      <c r="D433" s="104" t="e">
        <f t="shared" si="40"/>
        <v>#N/A</v>
      </c>
      <c r="E433" s="104"/>
      <c r="F433" s="35"/>
      <c r="G433" s="104" t="e">
        <f t="shared" si="41"/>
        <v>#N/A</v>
      </c>
      <c r="H433" s="104" t="e">
        <f t="shared" si="38"/>
        <v>#N/A</v>
      </c>
      <c r="I433" s="35" t="e">
        <f>VLOOKUP(D433,Исходные_данные,5,FALSE)</f>
        <v>#N/A</v>
      </c>
      <c r="J433" s="104" t="str">
        <f>IFERROR(VLOOKUP(D433,Исходные_данные,37,FALSE),"")</f>
        <v/>
      </c>
      <c r="K433" s="104" t="e">
        <f>VLOOKUP(D433,Исходные_данные,47,FALSE)</f>
        <v>#N/A</v>
      </c>
      <c r="L433" s="104" t="e">
        <f>VLOOKUP(D433,Исходные_данные,16,FALSE)</f>
        <v>#N/A</v>
      </c>
      <c r="M433" s="104" t="e">
        <f t="shared" si="42"/>
        <v>#N/A</v>
      </c>
      <c r="N433" t="str">
        <f t="shared" si="43"/>
        <v>-</v>
      </c>
      <c r="O433" s="13" t="e">
        <f t="shared" si="44"/>
        <v>#N/A</v>
      </c>
    </row>
    <row r="434" spans="2:15" x14ac:dyDescent="0.25">
      <c r="B434" s="13">
        <f>IFERROR(IF(N(VLOOKUP(D434,Исходные_данные,17,FALSE))=0,1,VLOOKUP(D434,Исходные_данные,17,FALSE)),1)</f>
        <v>1</v>
      </c>
      <c r="C434" s="104" t="e">
        <f t="shared" si="39"/>
        <v>#N/A</v>
      </c>
      <c r="D434" s="104" t="e">
        <f t="shared" si="40"/>
        <v>#N/A</v>
      </c>
      <c r="E434" s="104"/>
      <c r="F434" s="35"/>
      <c r="G434" s="104" t="e">
        <f t="shared" si="41"/>
        <v>#N/A</v>
      </c>
      <c r="H434" s="104" t="e">
        <f t="shared" si="38"/>
        <v>#N/A</v>
      </c>
      <c r="I434" s="35" t="e">
        <f>VLOOKUP(D434,Исходные_данные,5,FALSE)</f>
        <v>#N/A</v>
      </c>
      <c r="J434" s="104" t="str">
        <f>IFERROR(VLOOKUP(D434,Исходные_данные,37,FALSE),"")</f>
        <v/>
      </c>
      <c r="K434" s="104" t="e">
        <f>VLOOKUP(D434,Исходные_данные,47,FALSE)</f>
        <v>#N/A</v>
      </c>
      <c r="L434" s="104" t="e">
        <f>VLOOKUP(D434,Исходные_данные,16,FALSE)</f>
        <v>#N/A</v>
      </c>
      <c r="M434" s="104" t="e">
        <f t="shared" si="42"/>
        <v>#N/A</v>
      </c>
      <c r="N434" t="str">
        <f t="shared" si="43"/>
        <v>-</v>
      </c>
      <c r="O434" s="13" t="e">
        <f t="shared" si="44"/>
        <v>#N/A</v>
      </c>
    </row>
    <row r="435" spans="2:15" x14ac:dyDescent="0.25">
      <c r="B435" s="13">
        <f>IFERROR(IF(N(VLOOKUP(D435,Исходные_данные,17,FALSE))=0,1,VLOOKUP(D435,Исходные_данные,17,FALSE)),1)</f>
        <v>1</v>
      </c>
      <c r="C435" s="104" t="e">
        <f t="shared" si="39"/>
        <v>#N/A</v>
      </c>
      <c r="D435" s="104" t="e">
        <f t="shared" si="40"/>
        <v>#N/A</v>
      </c>
      <c r="E435" s="104"/>
      <c r="F435" s="35"/>
      <c r="G435" s="104" t="e">
        <f t="shared" si="41"/>
        <v>#N/A</v>
      </c>
      <c r="H435" s="104" t="e">
        <f t="shared" si="38"/>
        <v>#N/A</v>
      </c>
      <c r="I435" s="35" t="e">
        <f>VLOOKUP(D435,Исходные_данные,5,FALSE)</f>
        <v>#N/A</v>
      </c>
      <c r="J435" s="104" t="str">
        <f>IFERROR(VLOOKUP(D435,Исходные_данные,37,FALSE),"")</f>
        <v/>
      </c>
      <c r="K435" s="104" t="e">
        <f>VLOOKUP(D435,Исходные_данные,47,FALSE)</f>
        <v>#N/A</v>
      </c>
      <c r="L435" s="104" t="e">
        <f>VLOOKUP(D435,Исходные_данные,16,FALSE)</f>
        <v>#N/A</v>
      </c>
      <c r="M435" s="104" t="e">
        <f t="shared" si="42"/>
        <v>#N/A</v>
      </c>
      <c r="N435" t="str">
        <f t="shared" si="43"/>
        <v>-</v>
      </c>
      <c r="O435" s="13" t="e">
        <f t="shared" si="44"/>
        <v>#N/A</v>
      </c>
    </row>
    <row r="436" spans="2:15" x14ac:dyDescent="0.25">
      <c r="B436" s="13">
        <f>IFERROR(IF(N(VLOOKUP(D436,Исходные_данные,17,FALSE))=0,1,VLOOKUP(D436,Исходные_данные,17,FALSE)),1)</f>
        <v>1</v>
      </c>
      <c r="C436" s="104" t="e">
        <f t="shared" si="39"/>
        <v>#N/A</v>
      </c>
      <c r="D436" s="104" t="e">
        <f t="shared" si="40"/>
        <v>#N/A</v>
      </c>
      <c r="E436" s="104"/>
      <c r="F436" s="35"/>
      <c r="G436" s="104" t="e">
        <f t="shared" si="41"/>
        <v>#N/A</v>
      </c>
      <c r="H436" s="104" t="e">
        <f t="shared" ref="H436:H499" si="45">IF(F436="упр","",IF(F436=0,G436,IF(F436="1,2,3","L1,L2,L3","L"&amp;F436)))</f>
        <v>#N/A</v>
      </c>
      <c r="I436" s="35" t="e">
        <f>VLOOKUP(D436,Исходные_данные,5,FALSE)</f>
        <v>#N/A</v>
      </c>
      <c r="J436" s="104" t="str">
        <f>IFERROR(VLOOKUP(D436,Исходные_данные,37,FALSE),"")</f>
        <v/>
      </c>
      <c r="K436" s="104" t="e">
        <f>VLOOKUP(D436,Исходные_данные,47,FALSE)</f>
        <v>#N/A</v>
      </c>
      <c r="L436" s="104" t="e">
        <f>VLOOKUP(D436,Исходные_данные,16,FALSE)</f>
        <v>#N/A</v>
      </c>
      <c r="M436" s="104" t="e">
        <f t="shared" si="42"/>
        <v>#N/A</v>
      </c>
      <c r="N436" t="str">
        <f t="shared" si="43"/>
        <v>-</v>
      </c>
      <c r="O436" s="13" t="e">
        <f t="shared" si="44"/>
        <v>#N/A</v>
      </c>
    </row>
    <row r="437" spans="2:15" x14ac:dyDescent="0.25">
      <c r="B437" s="13">
        <f>IFERROR(IF(N(VLOOKUP(D437,Исходные_данные,17,FALSE))=0,1,VLOOKUP(D437,Исходные_данные,17,FALSE)),1)</f>
        <v>1</v>
      </c>
      <c r="C437" s="104" t="e">
        <f t="shared" si="39"/>
        <v>#N/A</v>
      </c>
      <c r="D437" s="104" t="e">
        <f t="shared" si="40"/>
        <v>#N/A</v>
      </c>
      <c r="E437" s="104"/>
      <c r="F437" s="35"/>
      <c r="G437" s="104" t="e">
        <f t="shared" si="41"/>
        <v>#N/A</v>
      </c>
      <c r="H437" s="104" t="e">
        <f t="shared" si="45"/>
        <v>#N/A</v>
      </c>
      <c r="I437" s="35" t="e">
        <f>VLOOKUP(D437,Исходные_данные,5,FALSE)</f>
        <v>#N/A</v>
      </c>
      <c r="J437" s="104" t="str">
        <f>IFERROR(VLOOKUP(D437,Исходные_данные,37,FALSE),"")</f>
        <v/>
      </c>
      <c r="K437" s="104" t="e">
        <f>VLOOKUP(D437,Исходные_данные,47,FALSE)</f>
        <v>#N/A</v>
      </c>
      <c r="L437" s="104" t="e">
        <f>VLOOKUP(D437,Исходные_данные,16,FALSE)</f>
        <v>#N/A</v>
      </c>
      <c r="M437" s="104" t="e">
        <f t="shared" si="42"/>
        <v>#N/A</v>
      </c>
      <c r="N437" t="str">
        <f t="shared" si="43"/>
        <v>-</v>
      </c>
      <c r="O437" s="13" t="e">
        <f t="shared" si="44"/>
        <v>#N/A</v>
      </c>
    </row>
    <row r="438" spans="2:15" x14ac:dyDescent="0.25">
      <c r="B438" s="13">
        <f>IFERROR(IF(N(VLOOKUP(D438,Исходные_данные,17,FALSE))=0,1,VLOOKUP(D438,Исходные_данные,17,FALSE)),1)</f>
        <v>1</v>
      </c>
      <c r="C438" s="104" t="e">
        <f t="shared" si="39"/>
        <v>#N/A</v>
      </c>
      <c r="D438" s="104" t="e">
        <f t="shared" si="40"/>
        <v>#N/A</v>
      </c>
      <c r="E438" s="104"/>
      <c r="F438" s="35"/>
      <c r="G438" s="104" t="e">
        <f t="shared" si="41"/>
        <v>#N/A</v>
      </c>
      <c r="H438" s="104" t="e">
        <f t="shared" si="45"/>
        <v>#N/A</v>
      </c>
      <c r="I438" s="35" t="e">
        <f>VLOOKUP(D438,Исходные_данные,5,FALSE)</f>
        <v>#N/A</v>
      </c>
      <c r="J438" s="104" t="str">
        <f>IFERROR(VLOOKUP(D438,Исходные_данные,37,FALSE),"")</f>
        <v/>
      </c>
      <c r="K438" s="104" t="e">
        <f>VLOOKUP(D438,Исходные_данные,47,FALSE)</f>
        <v>#N/A</v>
      </c>
      <c r="L438" s="104" t="e">
        <f>VLOOKUP(D438,Исходные_данные,16,FALSE)</f>
        <v>#N/A</v>
      </c>
      <c r="M438" s="104" t="e">
        <f t="shared" si="42"/>
        <v>#N/A</v>
      </c>
      <c r="N438" t="str">
        <f t="shared" si="43"/>
        <v>-</v>
      </c>
      <c r="O438" s="13" t="e">
        <f t="shared" si="44"/>
        <v>#N/A</v>
      </c>
    </row>
    <row r="439" spans="2:15" x14ac:dyDescent="0.25">
      <c r="B439" s="13">
        <f>IFERROR(IF(N(VLOOKUP(D439,Исходные_данные,17,FALSE))=0,1,VLOOKUP(D439,Исходные_данные,17,FALSE)),1)</f>
        <v>1</v>
      </c>
      <c r="C439" s="104" t="e">
        <f t="shared" si="39"/>
        <v>#N/A</v>
      </c>
      <c r="D439" s="104" t="e">
        <f t="shared" si="40"/>
        <v>#N/A</v>
      </c>
      <c r="E439" s="104"/>
      <c r="F439" s="35"/>
      <c r="G439" s="104" t="e">
        <f t="shared" si="41"/>
        <v>#N/A</v>
      </c>
      <c r="H439" s="104" t="e">
        <f t="shared" si="45"/>
        <v>#N/A</v>
      </c>
      <c r="I439" s="35" t="e">
        <f>VLOOKUP(D439,Исходные_данные,5,FALSE)</f>
        <v>#N/A</v>
      </c>
      <c r="J439" s="104" t="str">
        <f>IFERROR(VLOOKUP(D439,Исходные_данные,37,FALSE),"")</f>
        <v/>
      </c>
      <c r="K439" s="104" t="e">
        <f>VLOOKUP(D439,Исходные_данные,47,FALSE)</f>
        <v>#N/A</v>
      </c>
      <c r="L439" s="104" t="e">
        <f>VLOOKUP(D439,Исходные_данные,16,FALSE)</f>
        <v>#N/A</v>
      </c>
      <c r="M439" s="104" t="e">
        <f t="shared" si="42"/>
        <v>#N/A</v>
      </c>
      <c r="N439" t="str">
        <f t="shared" si="43"/>
        <v>-</v>
      </c>
      <c r="O439" s="13" t="e">
        <f t="shared" si="44"/>
        <v>#N/A</v>
      </c>
    </row>
    <row r="440" spans="2:15" x14ac:dyDescent="0.25">
      <c r="B440" s="13">
        <f>IFERROR(IF(N(VLOOKUP(D440,Исходные_данные,17,FALSE))=0,1,VLOOKUP(D440,Исходные_данные,17,FALSE)),1)</f>
        <v>1</v>
      </c>
      <c r="C440" s="104" t="e">
        <f t="shared" si="39"/>
        <v>#N/A</v>
      </c>
      <c r="D440" s="104" t="e">
        <f t="shared" si="40"/>
        <v>#N/A</v>
      </c>
      <c r="E440" s="104"/>
      <c r="F440" s="35"/>
      <c r="G440" s="104" t="e">
        <f t="shared" si="41"/>
        <v>#N/A</v>
      </c>
      <c r="H440" s="104" t="e">
        <f t="shared" si="45"/>
        <v>#N/A</v>
      </c>
      <c r="I440" s="35" t="e">
        <f>VLOOKUP(D440,Исходные_данные,5,FALSE)</f>
        <v>#N/A</v>
      </c>
      <c r="J440" s="104" t="str">
        <f>IFERROR(VLOOKUP(D440,Исходные_данные,37,FALSE),"")</f>
        <v/>
      </c>
      <c r="K440" s="104" t="e">
        <f>VLOOKUP(D440,Исходные_данные,47,FALSE)</f>
        <v>#N/A</v>
      </c>
      <c r="L440" s="104" t="e">
        <f>VLOOKUP(D440,Исходные_данные,16,FALSE)</f>
        <v>#N/A</v>
      </c>
      <c r="M440" s="104" t="e">
        <f t="shared" si="42"/>
        <v>#N/A</v>
      </c>
      <c r="N440" t="str">
        <f t="shared" si="43"/>
        <v>-</v>
      </c>
      <c r="O440" s="13" t="e">
        <f t="shared" si="44"/>
        <v>#N/A</v>
      </c>
    </row>
    <row r="441" spans="2:15" x14ac:dyDescent="0.25">
      <c r="B441" s="13">
        <f>IFERROR(IF(N(VLOOKUP(D441,Исходные_данные,17,FALSE))=0,1,VLOOKUP(D441,Исходные_данные,17,FALSE)),1)</f>
        <v>1</v>
      </c>
      <c r="C441" s="104" t="e">
        <f t="shared" si="39"/>
        <v>#N/A</v>
      </c>
      <c r="D441" s="104" t="e">
        <f t="shared" si="40"/>
        <v>#N/A</v>
      </c>
      <c r="E441" s="104"/>
      <c r="F441" s="35"/>
      <c r="G441" s="104" t="e">
        <f t="shared" si="41"/>
        <v>#N/A</v>
      </c>
      <c r="H441" s="104" t="e">
        <f t="shared" si="45"/>
        <v>#N/A</v>
      </c>
      <c r="I441" s="35" t="e">
        <f>VLOOKUP(D441,Исходные_данные,5,FALSE)</f>
        <v>#N/A</v>
      </c>
      <c r="J441" s="104" t="str">
        <f>IFERROR(VLOOKUP(D441,Исходные_данные,37,FALSE),"")</f>
        <v/>
      </c>
      <c r="K441" s="104" t="e">
        <f>VLOOKUP(D441,Исходные_данные,47,FALSE)</f>
        <v>#N/A</v>
      </c>
      <c r="L441" s="104" t="e">
        <f>VLOOKUP(D441,Исходные_данные,16,FALSE)</f>
        <v>#N/A</v>
      </c>
      <c r="M441" s="104" t="e">
        <f t="shared" si="42"/>
        <v>#N/A</v>
      </c>
      <c r="N441" t="str">
        <f t="shared" si="43"/>
        <v>-</v>
      </c>
      <c r="O441" s="13" t="e">
        <f t="shared" si="44"/>
        <v>#N/A</v>
      </c>
    </row>
    <row r="442" spans="2:15" x14ac:dyDescent="0.25">
      <c r="B442" s="13">
        <f>IFERROR(IF(N(VLOOKUP(D442,Исходные_данные,17,FALSE))=0,1,VLOOKUP(D442,Исходные_данные,17,FALSE)),1)</f>
        <v>1</v>
      </c>
      <c r="C442" s="104" t="e">
        <f t="shared" si="39"/>
        <v>#N/A</v>
      </c>
      <c r="D442" s="104" t="e">
        <f t="shared" si="40"/>
        <v>#N/A</v>
      </c>
      <c r="E442" s="104"/>
      <c r="F442" s="35"/>
      <c r="G442" s="104" t="e">
        <f t="shared" si="41"/>
        <v>#N/A</v>
      </c>
      <c r="H442" s="104" t="e">
        <f t="shared" si="45"/>
        <v>#N/A</v>
      </c>
      <c r="I442" s="35" t="e">
        <f>VLOOKUP(D442,Исходные_данные,5,FALSE)</f>
        <v>#N/A</v>
      </c>
      <c r="J442" s="104" t="str">
        <f>IFERROR(VLOOKUP(D442,Исходные_данные,37,FALSE),"")</f>
        <v/>
      </c>
      <c r="K442" s="104" t="e">
        <f>VLOOKUP(D442,Исходные_данные,47,FALSE)</f>
        <v>#N/A</v>
      </c>
      <c r="L442" s="104" t="e">
        <f>VLOOKUP(D442,Исходные_данные,16,FALSE)</f>
        <v>#N/A</v>
      </c>
      <c r="M442" s="104" t="e">
        <f t="shared" si="42"/>
        <v>#N/A</v>
      </c>
      <c r="N442" t="str">
        <f t="shared" si="43"/>
        <v>-</v>
      </c>
      <c r="O442" s="13" t="e">
        <f t="shared" si="44"/>
        <v>#N/A</v>
      </c>
    </row>
    <row r="443" spans="2:15" x14ac:dyDescent="0.25">
      <c r="B443" s="13">
        <f>IFERROR(IF(N(VLOOKUP(D443,Исходные_данные,17,FALSE))=0,1,VLOOKUP(D443,Исходные_данные,17,FALSE)),1)</f>
        <v>1</v>
      </c>
      <c r="C443" s="104" t="e">
        <f t="shared" si="39"/>
        <v>#N/A</v>
      </c>
      <c r="D443" s="104" t="e">
        <f t="shared" si="40"/>
        <v>#N/A</v>
      </c>
      <c r="E443" s="104"/>
      <c r="F443" s="35"/>
      <c r="G443" s="104" t="e">
        <f t="shared" si="41"/>
        <v>#N/A</v>
      </c>
      <c r="H443" s="104" t="e">
        <f t="shared" si="45"/>
        <v>#N/A</v>
      </c>
      <c r="I443" s="35" t="e">
        <f>VLOOKUP(D443,Исходные_данные,5,FALSE)</f>
        <v>#N/A</v>
      </c>
      <c r="J443" s="104" t="str">
        <f>IFERROR(VLOOKUP(D443,Исходные_данные,37,FALSE),"")</f>
        <v/>
      </c>
      <c r="K443" s="104" t="e">
        <f>VLOOKUP(D443,Исходные_данные,47,FALSE)</f>
        <v>#N/A</v>
      </c>
      <c r="L443" s="104" t="e">
        <f>VLOOKUP(D443,Исходные_данные,16,FALSE)</f>
        <v>#N/A</v>
      </c>
      <c r="M443" s="104" t="e">
        <f t="shared" si="42"/>
        <v>#N/A</v>
      </c>
      <c r="N443" t="str">
        <f t="shared" si="43"/>
        <v>-</v>
      </c>
      <c r="O443" s="13" t="e">
        <f t="shared" si="44"/>
        <v>#N/A</v>
      </c>
    </row>
    <row r="444" spans="2:15" x14ac:dyDescent="0.25">
      <c r="B444" s="13">
        <f>IFERROR(IF(N(VLOOKUP(D444,Исходные_данные,17,FALSE))=0,1,VLOOKUP(D444,Исходные_данные,17,FALSE)),1)</f>
        <v>1</v>
      </c>
      <c r="C444" s="104" t="e">
        <f t="shared" si="39"/>
        <v>#N/A</v>
      </c>
      <c r="D444" s="104" t="e">
        <f t="shared" si="40"/>
        <v>#N/A</v>
      </c>
      <c r="E444" s="104"/>
      <c r="F444" s="35"/>
      <c r="G444" s="104" t="e">
        <f t="shared" si="41"/>
        <v>#N/A</v>
      </c>
      <c r="H444" s="104" t="e">
        <f t="shared" si="45"/>
        <v>#N/A</v>
      </c>
      <c r="I444" s="35" t="e">
        <f>VLOOKUP(D444,Исходные_данные,5,FALSE)</f>
        <v>#N/A</v>
      </c>
      <c r="J444" s="104" t="str">
        <f>IFERROR(VLOOKUP(D444,Исходные_данные,37,FALSE),"")</f>
        <v/>
      </c>
      <c r="K444" s="104" t="e">
        <f>VLOOKUP(D444,Исходные_данные,47,FALSE)</f>
        <v>#N/A</v>
      </c>
      <c r="L444" s="104" t="e">
        <f>VLOOKUP(D444,Исходные_данные,16,FALSE)</f>
        <v>#N/A</v>
      </c>
      <c r="M444" s="104" t="e">
        <f t="shared" si="42"/>
        <v>#N/A</v>
      </c>
      <c r="N444" t="str">
        <f t="shared" si="43"/>
        <v>-</v>
      </c>
      <c r="O444" s="13" t="e">
        <f t="shared" si="44"/>
        <v>#N/A</v>
      </c>
    </row>
    <row r="445" spans="2:15" x14ac:dyDescent="0.25">
      <c r="B445" s="13">
        <f>IFERROR(IF(N(VLOOKUP(D445,Исходные_данные,17,FALSE))=0,1,VLOOKUP(D445,Исходные_данные,17,FALSE)),1)</f>
        <v>1</v>
      </c>
      <c r="C445" s="104" t="e">
        <f t="shared" si="39"/>
        <v>#N/A</v>
      </c>
      <c r="D445" s="104" t="e">
        <f t="shared" si="40"/>
        <v>#N/A</v>
      </c>
      <c r="E445" s="104"/>
      <c r="F445" s="35"/>
      <c r="G445" s="104" t="e">
        <f t="shared" si="41"/>
        <v>#N/A</v>
      </c>
      <c r="H445" s="104" t="e">
        <f t="shared" si="45"/>
        <v>#N/A</v>
      </c>
      <c r="I445" s="35" t="e">
        <f>VLOOKUP(D445,Исходные_данные,5,FALSE)</f>
        <v>#N/A</v>
      </c>
      <c r="J445" s="104" t="str">
        <f>IFERROR(VLOOKUP(D445,Исходные_данные,37,FALSE),"")</f>
        <v/>
      </c>
      <c r="K445" s="104" t="e">
        <f>VLOOKUP(D445,Исходные_данные,47,FALSE)</f>
        <v>#N/A</v>
      </c>
      <c r="L445" s="104" t="e">
        <f>VLOOKUP(D445,Исходные_данные,16,FALSE)</f>
        <v>#N/A</v>
      </c>
      <c r="M445" s="104" t="e">
        <f t="shared" si="42"/>
        <v>#N/A</v>
      </c>
      <c r="N445" t="str">
        <f t="shared" si="43"/>
        <v>-</v>
      </c>
      <c r="O445" s="13" t="e">
        <f t="shared" si="44"/>
        <v>#N/A</v>
      </c>
    </row>
    <row r="446" spans="2:15" x14ac:dyDescent="0.25">
      <c r="B446" s="13">
        <f>IFERROR(IF(N(VLOOKUP(D446,Исходные_данные,17,FALSE))=0,1,VLOOKUP(D446,Исходные_данные,17,FALSE)),1)</f>
        <v>1</v>
      </c>
      <c r="C446" s="104" t="e">
        <f t="shared" si="39"/>
        <v>#N/A</v>
      </c>
      <c r="D446" s="104" t="e">
        <f t="shared" si="40"/>
        <v>#N/A</v>
      </c>
      <c r="E446" s="104"/>
      <c r="F446" s="35"/>
      <c r="G446" s="104" t="e">
        <f t="shared" si="41"/>
        <v>#N/A</v>
      </c>
      <c r="H446" s="104" t="e">
        <f t="shared" si="45"/>
        <v>#N/A</v>
      </c>
      <c r="I446" s="35" t="e">
        <f>VLOOKUP(D446,Исходные_данные,5,FALSE)</f>
        <v>#N/A</v>
      </c>
      <c r="J446" s="104" t="str">
        <f>IFERROR(VLOOKUP(D446,Исходные_данные,37,FALSE),"")</f>
        <v/>
      </c>
      <c r="K446" s="104" t="e">
        <f>VLOOKUP(D446,Исходные_данные,47,FALSE)</f>
        <v>#N/A</v>
      </c>
      <c r="L446" s="104" t="e">
        <f>VLOOKUP(D446,Исходные_данные,16,FALSE)</f>
        <v>#N/A</v>
      </c>
      <c r="M446" s="104" t="e">
        <f t="shared" si="42"/>
        <v>#N/A</v>
      </c>
      <c r="N446" t="str">
        <f t="shared" si="43"/>
        <v>-</v>
      </c>
      <c r="O446" s="13" t="e">
        <f t="shared" si="44"/>
        <v>#N/A</v>
      </c>
    </row>
    <row r="447" spans="2:15" x14ac:dyDescent="0.25">
      <c r="B447" s="13">
        <f>IFERROR(IF(N(VLOOKUP(D447,Исходные_данные,17,FALSE))=0,1,VLOOKUP(D447,Исходные_данные,17,FALSE)),1)</f>
        <v>1</v>
      </c>
      <c r="C447" s="104" t="e">
        <f t="shared" si="39"/>
        <v>#N/A</v>
      </c>
      <c r="D447" s="104" t="e">
        <f t="shared" si="40"/>
        <v>#N/A</v>
      </c>
      <c r="E447" s="104"/>
      <c r="F447" s="35"/>
      <c r="G447" s="104" t="e">
        <f t="shared" si="41"/>
        <v>#N/A</v>
      </c>
      <c r="H447" s="104" t="e">
        <f t="shared" si="45"/>
        <v>#N/A</v>
      </c>
      <c r="I447" s="35" t="e">
        <f>VLOOKUP(D447,Исходные_данные,5,FALSE)</f>
        <v>#N/A</v>
      </c>
      <c r="J447" s="104" t="str">
        <f>IFERROR(VLOOKUP(D447,Исходные_данные,37,FALSE),"")</f>
        <v/>
      </c>
      <c r="K447" s="104" t="e">
        <f>VLOOKUP(D447,Исходные_данные,47,FALSE)</f>
        <v>#N/A</v>
      </c>
      <c r="L447" s="104" t="e">
        <f>VLOOKUP(D447,Исходные_данные,16,FALSE)</f>
        <v>#N/A</v>
      </c>
      <c r="M447" s="104" t="e">
        <f t="shared" si="42"/>
        <v>#N/A</v>
      </c>
      <c r="N447" t="str">
        <f t="shared" si="43"/>
        <v>-</v>
      </c>
      <c r="O447" s="13" t="e">
        <f t="shared" si="44"/>
        <v>#N/A</v>
      </c>
    </row>
    <row r="448" spans="2:15" x14ac:dyDescent="0.25">
      <c r="B448" s="13">
        <f>IFERROR(IF(N(VLOOKUP(D448,Исходные_данные,17,FALSE))=0,1,VLOOKUP(D448,Исходные_данные,17,FALSE)),1)</f>
        <v>1</v>
      </c>
      <c r="C448" s="104" t="e">
        <f t="shared" si="39"/>
        <v>#N/A</v>
      </c>
      <c r="D448" s="104" t="e">
        <f t="shared" si="40"/>
        <v>#N/A</v>
      </c>
      <c r="E448" s="104"/>
      <c r="F448" s="35"/>
      <c r="G448" s="104" t="e">
        <f t="shared" si="41"/>
        <v>#N/A</v>
      </c>
      <c r="H448" s="104" t="e">
        <f t="shared" si="45"/>
        <v>#N/A</v>
      </c>
      <c r="I448" s="35" t="e">
        <f>VLOOKUP(D448,Исходные_данные,5,FALSE)</f>
        <v>#N/A</v>
      </c>
      <c r="J448" s="104" t="str">
        <f>IFERROR(VLOOKUP(D448,Исходные_данные,37,FALSE),"")</f>
        <v/>
      </c>
      <c r="K448" s="104" t="e">
        <f>VLOOKUP(D448,Исходные_данные,47,FALSE)</f>
        <v>#N/A</v>
      </c>
      <c r="L448" s="104" t="e">
        <f>VLOOKUP(D448,Исходные_данные,16,FALSE)</f>
        <v>#N/A</v>
      </c>
      <c r="M448" s="104" t="e">
        <f t="shared" si="42"/>
        <v>#N/A</v>
      </c>
      <c r="N448" t="str">
        <f t="shared" si="43"/>
        <v>-</v>
      </c>
      <c r="O448" s="13" t="e">
        <f t="shared" si="44"/>
        <v>#N/A</v>
      </c>
    </row>
    <row r="449" spans="2:15" x14ac:dyDescent="0.25">
      <c r="B449" s="13">
        <f>IFERROR(IF(N(VLOOKUP(D449,Исходные_данные,17,FALSE))=0,1,VLOOKUP(D449,Исходные_данные,17,FALSE)),1)</f>
        <v>1</v>
      </c>
      <c r="C449" s="104" t="e">
        <f t="shared" si="39"/>
        <v>#N/A</v>
      </c>
      <c r="D449" s="104" t="e">
        <f t="shared" si="40"/>
        <v>#N/A</v>
      </c>
      <c r="E449" s="104"/>
      <c r="F449" s="35"/>
      <c r="G449" s="104" t="e">
        <f t="shared" si="41"/>
        <v>#N/A</v>
      </c>
      <c r="H449" s="104" t="e">
        <f t="shared" si="45"/>
        <v>#N/A</v>
      </c>
      <c r="I449" s="35" t="e">
        <f>VLOOKUP(D449,Исходные_данные,5,FALSE)</f>
        <v>#N/A</v>
      </c>
      <c r="J449" s="104" t="str">
        <f>IFERROR(VLOOKUP(D449,Исходные_данные,37,FALSE),"")</f>
        <v/>
      </c>
      <c r="K449" s="104" t="e">
        <f>VLOOKUP(D449,Исходные_данные,47,FALSE)</f>
        <v>#N/A</v>
      </c>
      <c r="L449" s="104" t="e">
        <f>VLOOKUP(D449,Исходные_данные,16,FALSE)</f>
        <v>#N/A</v>
      </c>
      <c r="M449" s="104" t="e">
        <f t="shared" si="42"/>
        <v>#N/A</v>
      </c>
      <c r="N449" t="str">
        <f t="shared" si="43"/>
        <v>-</v>
      </c>
      <c r="O449" s="13" t="e">
        <f t="shared" si="44"/>
        <v>#N/A</v>
      </c>
    </row>
    <row r="450" spans="2:15" x14ac:dyDescent="0.25">
      <c r="B450" s="13">
        <f>IFERROR(IF(N(VLOOKUP(D450,Исходные_данные,17,FALSE))=0,1,VLOOKUP(D450,Исходные_данные,17,FALSE)),1)</f>
        <v>1</v>
      </c>
      <c r="C450" s="104" t="e">
        <f t="shared" si="39"/>
        <v>#N/A</v>
      </c>
      <c r="D450" s="104" t="e">
        <f t="shared" si="40"/>
        <v>#N/A</v>
      </c>
      <c r="E450" s="104"/>
      <c r="F450" s="35"/>
      <c r="G450" s="104" t="e">
        <f t="shared" si="41"/>
        <v>#N/A</v>
      </c>
      <c r="H450" s="104" t="e">
        <f t="shared" si="45"/>
        <v>#N/A</v>
      </c>
      <c r="I450" s="35" t="e">
        <f>VLOOKUP(D450,Исходные_данные,5,FALSE)</f>
        <v>#N/A</v>
      </c>
      <c r="J450" s="104" t="str">
        <f>IFERROR(VLOOKUP(D450,Исходные_данные,37,FALSE),"")</f>
        <v/>
      </c>
      <c r="K450" s="104" t="e">
        <f>VLOOKUP(D450,Исходные_данные,47,FALSE)</f>
        <v>#N/A</v>
      </c>
      <c r="L450" s="104" t="e">
        <f>VLOOKUP(D450,Исходные_данные,16,FALSE)</f>
        <v>#N/A</v>
      </c>
      <c r="M450" s="104" t="e">
        <f t="shared" si="42"/>
        <v>#N/A</v>
      </c>
      <c r="N450" t="str">
        <f t="shared" si="43"/>
        <v>-</v>
      </c>
      <c r="O450" s="13" t="e">
        <f t="shared" si="44"/>
        <v>#N/A</v>
      </c>
    </row>
    <row r="451" spans="2:15" x14ac:dyDescent="0.25">
      <c r="B451" s="13">
        <f>IFERROR(IF(N(VLOOKUP(D451,Исходные_данные,17,FALSE))=0,1,VLOOKUP(D451,Исходные_данные,17,FALSE)),1)</f>
        <v>1</v>
      </c>
      <c r="C451" s="104" t="e">
        <f t="shared" ref="C451:C514" si="46">VLOOKUP(ROW(449:449),Разбивка_нумерация_5,2,FALSE)</f>
        <v>#N/A</v>
      </c>
      <c r="D451" s="104" t="e">
        <f t="shared" ref="D451:D514" si="47">VLOOKUP(ROW(449:449),Разбивка_нумерация_5,4,FALSE)</f>
        <v>#N/A</v>
      </c>
      <c r="E451" s="104"/>
      <c r="F451" s="35"/>
      <c r="G451" s="104" t="e">
        <f t="shared" ref="G451:G514" si="48">VLOOKUP(ROW(449:449),Разбивка_нумерация_5,16,FALSE)</f>
        <v>#N/A</v>
      </c>
      <c r="H451" s="104" t="e">
        <f t="shared" si="45"/>
        <v>#N/A</v>
      </c>
      <c r="I451" s="35" t="e">
        <f>VLOOKUP(D451,Исходные_данные,5,FALSE)</f>
        <v>#N/A</v>
      </c>
      <c r="J451" s="104" t="str">
        <f>IFERROR(VLOOKUP(D451,Исходные_данные,37,FALSE),"")</f>
        <v/>
      </c>
      <c r="K451" s="104" t="e">
        <f>VLOOKUP(D451,Исходные_данные,47,FALSE)</f>
        <v>#N/A</v>
      </c>
      <c r="L451" s="104" t="e">
        <f>VLOOKUP(D451,Исходные_данные,16,FALSE)</f>
        <v>#N/A</v>
      </c>
      <c r="M451" s="104" t="e">
        <f t="shared" ref="M451:M514" si="49">I451*L451</f>
        <v>#N/A</v>
      </c>
      <c r="N451" t="str">
        <f t="shared" ref="N451:N514" si="50">IF(ISBLANK(F451),N450,F451)</f>
        <v>-</v>
      </c>
      <c r="O451" s="13" t="e">
        <f t="shared" ref="O451:O514" si="51">C451&amp;H451</f>
        <v>#N/A</v>
      </c>
    </row>
    <row r="452" spans="2:15" x14ac:dyDescent="0.25">
      <c r="B452" s="13">
        <f>IFERROR(IF(N(VLOOKUP(D452,Исходные_данные,17,FALSE))=0,1,VLOOKUP(D452,Исходные_данные,17,FALSE)),1)</f>
        <v>1</v>
      </c>
      <c r="C452" s="104" t="e">
        <f t="shared" si="46"/>
        <v>#N/A</v>
      </c>
      <c r="D452" s="104" t="e">
        <f t="shared" si="47"/>
        <v>#N/A</v>
      </c>
      <c r="E452" s="104"/>
      <c r="F452" s="35"/>
      <c r="G452" s="104" t="e">
        <f t="shared" si="48"/>
        <v>#N/A</v>
      </c>
      <c r="H452" s="104" t="e">
        <f t="shared" si="45"/>
        <v>#N/A</v>
      </c>
      <c r="I452" s="35" t="e">
        <f>VLOOKUP(D452,Исходные_данные,5,FALSE)</f>
        <v>#N/A</v>
      </c>
      <c r="J452" s="104" t="str">
        <f>IFERROR(VLOOKUP(D452,Исходные_данные,37,FALSE),"")</f>
        <v/>
      </c>
      <c r="K452" s="104" t="e">
        <f>VLOOKUP(D452,Исходные_данные,47,FALSE)</f>
        <v>#N/A</v>
      </c>
      <c r="L452" s="104" t="e">
        <f>VLOOKUP(D452,Исходные_данные,16,FALSE)</f>
        <v>#N/A</v>
      </c>
      <c r="M452" s="104" t="e">
        <f t="shared" si="49"/>
        <v>#N/A</v>
      </c>
      <c r="N452" t="str">
        <f t="shared" si="50"/>
        <v>-</v>
      </c>
      <c r="O452" s="13" t="e">
        <f t="shared" si="51"/>
        <v>#N/A</v>
      </c>
    </row>
    <row r="453" spans="2:15" x14ac:dyDescent="0.25">
      <c r="B453" s="13">
        <f>IFERROR(IF(N(VLOOKUP(D453,Исходные_данные,17,FALSE))=0,1,VLOOKUP(D453,Исходные_данные,17,FALSE)),1)</f>
        <v>1</v>
      </c>
      <c r="C453" s="104" t="e">
        <f t="shared" si="46"/>
        <v>#N/A</v>
      </c>
      <c r="D453" s="104" t="e">
        <f t="shared" si="47"/>
        <v>#N/A</v>
      </c>
      <c r="E453" s="104"/>
      <c r="F453" s="35"/>
      <c r="G453" s="104" t="e">
        <f t="shared" si="48"/>
        <v>#N/A</v>
      </c>
      <c r="H453" s="104" t="e">
        <f t="shared" si="45"/>
        <v>#N/A</v>
      </c>
      <c r="I453" s="35" t="e">
        <f>VLOOKUP(D453,Исходные_данные,5,FALSE)</f>
        <v>#N/A</v>
      </c>
      <c r="J453" s="104" t="str">
        <f>IFERROR(VLOOKUP(D453,Исходные_данные,37,FALSE),"")</f>
        <v/>
      </c>
      <c r="K453" s="104" t="e">
        <f>VLOOKUP(D453,Исходные_данные,47,FALSE)</f>
        <v>#N/A</v>
      </c>
      <c r="L453" s="104" t="e">
        <f>VLOOKUP(D453,Исходные_данные,16,FALSE)</f>
        <v>#N/A</v>
      </c>
      <c r="M453" s="104" t="e">
        <f t="shared" si="49"/>
        <v>#N/A</v>
      </c>
      <c r="N453" t="str">
        <f t="shared" si="50"/>
        <v>-</v>
      </c>
      <c r="O453" s="13" t="e">
        <f t="shared" si="51"/>
        <v>#N/A</v>
      </c>
    </row>
    <row r="454" spans="2:15" x14ac:dyDescent="0.25">
      <c r="B454" s="13">
        <f>IFERROR(IF(N(VLOOKUP(D454,Исходные_данные,17,FALSE))=0,1,VLOOKUP(D454,Исходные_данные,17,FALSE)),1)</f>
        <v>1</v>
      </c>
      <c r="C454" s="104" t="e">
        <f t="shared" si="46"/>
        <v>#N/A</v>
      </c>
      <c r="D454" s="104" t="e">
        <f t="shared" si="47"/>
        <v>#N/A</v>
      </c>
      <c r="E454" s="104"/>
      <c r="F454" s="35"/>
      <c r="G454" s="104" t="e">
        <f t="shared" si="48"/>
        <v>#N/A</v>
      </c>
      <c r="H454" s="104" t="e">
        <f t="shared" si="45"/>
        <v>#N/A</v>
      </c>
      <c r="I454" s="35" t="e">
        <f>VLOOKUP(D454,Исходные_данные,5,FALSE)</f>
        <v>#N/A</v>
      </c>
      <c r="J454" s="104" t="str">
        <f>IFERROR(VLOOKUP(D454,Исходные_данные,37,FALSE),"")</f>
        <v/>
      </c>
      <c r="K454" s="104" t="e">
        <f>VLOOKUP(D454,Исходные_данные,47,FALSE)</f>
        <v>#N/A</v>
      </c>
      <c r="L454" s="104" t="e">
        <f>VLOOKUP(D454,Исходные_данные,16,FALSE)</f>
        <v>#N/A</v>
      </c>
      <c r="M454" s="104" t="e">
        <f t="shared" si="49"/>
        <v>#N/A</v>
      </c>
      <c r="N454" t="str">
        <f t="shared" si="50"/>
        <v>-</v>
      </c>
      <c r="O454" s="13" t="e">
        <f t="shared" si="51"/>
        <v>#N/A</v>
      </c>
    </row>
    <row r="455" spans="2:15" x14ac:dyDescent="0.25">
      <c r="B455" s="13">
        <f>IFERROR(IF(N(VLOOKUP(D455,Исходные_данные,17,FALSE))=0,1,VLOOKUP(D455,Исходные_данные,17,FALSE)),1)</f>
        <v>1</v>
      </c>
      <c r="C455" s="104" t="e">
        <f t="shared" si="46"/>
        <v>#N/A</v>
      </c>
      <c r="D455" s="104" t="e">
        <f t="shared" si="47"/>
        <v>#N/A</v>
      </c>
      <c r="E455" s="104"/>
      <c r="F455" s="35"/>
      <c r="G455" s="104" t="e">
        <f t="shared" si="48"/>
        <v>#N/A</v>
      </c>
      <c r="H455" s="104" t="e">
        <f t="shared" si="45"/>
        <v>#N/A</v>
      </c>
      <c r="I455" s="35" t="e">
        <f>VLOOKUP(D455,Исходные_данные,5,FALSE)</f>
        <v>#N/A</v>
      </c>
      <c r="J455" s="104" t="str">
        <f>IFERROR(VLOOKUP(D455,Исходные_данные,37,FALSE),"")</f>
        <v/>
      </c>
      <c r="K455" s="104" t="e">
        <f>VLOOKUP(D455,Исходные_данные,47,FALSE)</f>
        <v>#N/A</v>
      </c>
      <c r="L455" s="104" t="e">
        <f>VLOOKUP(D455,Исходные_данные,16,FALSE)</f>
        <v>#N/A</v>
      </c>
      <c r="M455" s="104" t="e">
        <f t="shared" si="49"/>
        <v>#N/A</v>
      </c>
      <c r="N455" t="str">
        <f t="shared" si="50"/>
        <v>-</v>
      </c>
      <c r="O455" s="13" t="e">
        <f t="shared" si="51"/>
        <v>#N/A</v>
      </c>
    </row>
    <row r="456" spans="2:15" x14ac:dyDescent="0.25">
      <c r="B456" s="13">
        <f>IFERROR(IF(N(VLOOKUP(D456,Исходные_данные,17,FALSE))=0,1,VLOOKUP(D456,Исходные_данные,17,FALSE)),1)</f>
        <v>1</v>
      </c>
      <c r="C456" s="104" t="e">
        <f t="shared" si="46"/>
        <v>#N/A</v>
      </c>
      <c r="D456" s="104" t="e">
        <f t="shared" si="47"/>
        <v>#N/A</v>
      </c>
      <c r="E456" s="104"/>
      <c r="F456" s="35"/>
      <c r="G456" s="104" t="e">
        <f t="shared" si="48"/>
        <v>#N/A</v>
      </c>
      <c r="H456" s="104" t="e">
        <f t="shared" si="45"/>
        <v>#N/A</v>
      </c>
      <c r="I456" s="35" t="e">
        <f>VLOOKUP(D456,Исходные_данные,5,FALSE)</f>
        <v>#N/A</v>
      </c>
      <c r="J456" s="104" t="str">
        <f>IFERROR(VLOOKUP(D456,Исходные_данные,37,FALSE),"")</f>
        <v/>
      </c>
      <c r="K456" s="104" t="e">
        <f>VLOOKUP(D456,Исходные_данные,47,FALSE)</f>
        <v>#N/A</v>
      </c>
      <c r="L456" s="104" t="e">
        <f>VLOOKUP(D456,Исходные_данные,16,FALSE)</f>
        <v>#N/A</v>
      </c>
      <c r="M456" s="104" t="e">
        <f t="shared" si="49"/>
        <v>#N/A</v>
      </c>
      <c r="N456" t="str">
        <f t="shared" si="50"/>
        <v>-</v>
      </c>
      <c r="O456" s="13" t="e">
        <f t="shared" si="51"/>
        <v>#N/A</v>
      </c>
    </row>
    <row r="457" spans="2:15" x14ac:dyDescent="0.25">
      <c r="B457" s="13">
        <f>IFERROR(IF(N(VLOOKUP(D457,Исходные_данные,17,FALSE))=0,1,VLOOKUP(D457,Исходные_данные,17,FALSE)),1)</f>
        <v>1</v>
      </c>
      <c r="C457" s="104" t="e">
        <f t="shared" si="46"/>
        <v>#N/A</v>
      </c>
      <c r="D457" s="104" t="e">
        <f t="shared" si="47"/>
        <v>#N/A</v>
      </c>
      <c r="E457" s="104"/>
      <c r="F457" s="35"/>
      <c r="G457" s="104" t="e">
        <f t="shared" si="48"/>
        <v>#N/A</v>
      </c>
      <c r="H457" s="104" t="e">
        <f t="shared" si="45"/>
        <v>#N/A</v>
      </c>
      <c r="I457" s="35" t="e">
        <f>VLOOKUP(D457,Исходные_данные,5,FALSE)</f>
        <v>#N/A</v>
      </c>
      <c r="J457" s="104" t="str">
        <f>IFERROR(VLOOKUP(D457,Исходные_данные,37,FALSE),"")</f>
        <v/>
      </c>
      <c r="K457" s="104" t="e">
        <f>VLOOKUP(D457,Исходные_данные,47,FALSE)</f>
        <v>#N/A</v>
      </c>
      <c r="L457" s="104" t="e">
        <f>VLOOKUP(D457,Исходные_данные,16,FALSE)</f>
        <v>#N/A</v>
      </c>
      <c r="M457" s="104" t="e">
        <f t="shared" si="49"/>
        <v>#N/A</v>
      </c>
      <c r="N457" t="str">
        <f t="shared" si="50"/>
        <v>-</v>
      </c>
      <c r="O457" s="13" t="e">
        <f t="shared" si="51"/>
        <v>#N/A</v>
      </c>
    </row>
    <row r="458" spans="2:15" x14ac:dyDescent="0.25">
      <c r="B458" s="13">
        <f>IFERROR(IF(N(VLOOKUP(D458,Исходные_данные,17,FALSE))=0,1,VLOOKUP(D458,Исходные_данные,17,FALSE)),1)</f>
        <v>1</v>
      </c>
      <c r="C458" s="104" t="e">
        <f t="shared" si="46"/>
        <v>#N/A</v>
      </c>
      <c r="D458" s="104" t="e">
        <f t="shared" si="47"/>
        <v>#N/A</v>
      </c>
      <c r="E458" s="104"/>
      <c r="F458" s="35"/>
      <c r="G458" s="104" t="e">
        <f t="shared" si="48"/>
        <v>#N/A</v>
      </c>
      <c r="H458" s="104" t="e">
        <f t="shared" si="45"/>
        <v>#N/A</v>
      </c>
      <c r="I458" s="35" t="e">
        <f>VLOOKUP(D458,Исходные_данные,5,FALSE)</f>
        <v>#N/A</v>
      </c>
      <c r="J458" s="104" t="str">
        <f>IFERROR(VLOOKUP(D458,Исходные_данные,37,FALSE),"")</f>
        <v/>
      </c>
      <c r="K458" s="104" t="e">
        <f>VLOOKUP(D458,Исходные_данные,47,FALSE)</f>
        <v>#N/A</v>
      </c>
      <c r="L458" s="104" t="e">
        <f>VLOOKUP(D458,Исходные_данные,16,FALSE)</f>
        <v>#N/A</v>
      </c>
      <c r="M458" s="104" t="e">
        <f t="shared" si="49"/>
        <v>#N/A</v>
      </c>
      <c r="N458" t="str">
        <f t="shared" si="50"/>
        <v>-</v>
      </c>
      <c r="O458" s="13" t="e">
        <f t="shared" si="51"/>
        <v>#N/A</v>
      </c>
    </row>
    <row r="459" spans="2:15" x14ac:dyDescent="0.25">
      <c r="B459" s="13">
        <f>IFERROR(IF(N(VLOOKUP(D459,Исходные_данные,17,FALSE))=0,1,VLOOKUP(D459,Исходные_данные,17,FALSE)),1)</f>
        <v>1</v>
      </c>
      <c r="C459" s="104" t="e">
        <f t="shared" si="46"/>
        <v>#N/A</v>
      </c>
      <c r="D459" s="104" t="e">
        <f t="shared" si="47"/>
        <v>#N/A</v>
      </c>
      <c r="E459" s="104"/>
      <c r="F459" s="35"/>
      <c r="G459" s="104" t="e">
        <f t="shared" si="48"/>
        <v>#N/A</v>
      </c>
      <c r="H459" s="104" t="e">
        <f t="shared" si="45"/>
        <v>#N/A</v>
      </c>
      <c r="I459" s="35" t="e">
        <f>VLOOKUP(D459,Исходные_данные,5,FALSE)</f>
        <v>#N/A</v>
      </c>
      <c r="J459" s="104" t="str">
        <f>IFERROR(VLOOKUP(D459,Исходные_данные,37,FALSE),"")</f>
        <v/>
      </c>
      <c r="K459" s="104" t="e">
        <f>VLOOKUP(D459,Исходные_данные,47,FALSE)</f>
        <v>#N/A</v>
      </c>
      <c r="L459" s="104" t="e">
        <f>VLOOKUP(D459,Исходные_данные,16,FALSE)</f>
        <v>#N/A</v>
      </c>
      <c r="M459" s="104" t="e">
        <f t="shared" si="49"/>
        <v>#N/A</v>
      </c>
      <c r="N459" t="str">
        <f t="shared" si="50"/>
        <v>-</v>
      </c>
      <c r="O459" s="13" t="e">
        <f t="shared" si="51"/>
        <v>#N/A</v>
      </c>
    </row>
    <row r="460" spans="2:15" x14ac:dyDescent="0.25">
      <c r="B460" s="13">
        <f>IFERROR(IF(N(VLOOKUP(D460,Исходные_данные,17,FALSE))=0,1,VLOOKUP(D460,Исходные_данные,17,FALSE)),1)</f>
        <v>1</v>
      </c>
      <c r="C460" s="104" t="e">
        <f t="shared" si="46"/>
        <v>#N/A</v>
      </c>
      <c r="D460" s="104" t="e">
        <f t="shared" si="47"/>
        <v>#N/A</v>
      </c>
      <c r="E460" s="104"/>
      <c r="F460" s="35"/>
      <c r="G460" s="104" t="e">
        <f t="shared" si="48"/>
        <v>#N/A</v>
      </c>
      <c r="H460" s="104" t="e">
        <f t="shared" si="45"/>
        <v>#N/A</v>
      </c>
      <c r="I460" s="35" t="e">
        <f>VLOOKUP(D460,Исходные_данные,5,FALSE)</f>
        <v>#N/A</v>
      </c>
      <c r="J460" s="104" t="str">
        <f>IFERROR(VLOOKUP(D460,Исходные_данные,37,FALSE),"")</f>
        <v/>
      </c>
      <c r="K460" s="104" t="e">
        <f>VLOOKUP(D460,Исходные_данные,47,FALSE)</f>
        <v>#N/A</v>
      </c>
      <c r="L460" s="104" t="e">
        <f>VLOOKUP(D460,Исходные_данные,16,FALSE)</f>
        <v>#N/A</v>
      </c>
      <c r="M460" s="104" t="e">
        <f t="shared" si="49"/>
        <v>#N/A</v>
      </c>
      <c r="N460" t="str">
        <f t="shared" si="50"/>
        <v>-</v>
      </c>
      <c r="O460" s="13" t="e">
        <f t="shared" si="51"/>
        <v>#N/A</v>
      </c>
    </row>
    <row r="461" spans="2:15" x14ac:dyDescent="0.25">
      <c r="B461" s="13">
        <f>IFERROR(IF(N(VLOOKUP(D461,Исходные_данные,17,FALSE))=0,1,VLOOKUP(D461,Исходные_данные,17,FALSE)),1)</f>
        <v>1</v>
      </c>
      <c r="C461" s="104" t="e">
        <f t="shared" si="46"/>
        <v>#N/A</v>
      </c>
      <c r="D461" s="104" t="e">
        <f t="shared" si="47"/>
        <v>#N/A</v>
      </c>
      <c r="E461" s="104"/>
      <c r="F461" s="35"/>
      <c r="G461" s="104" t="e">
        <f t="shared" si="48"/>
        <v>#N/A</v>
      </c>
      <c r="H461" s="104" t="e">
        <f t="shared" si="45"/>
        <v>#N/A</v>
      </c>
      <c r="I461" s="35" t="e">
        <f>VLOOKUP(D461,Исходные_данные,5,FALSE)</f>
        <v>#N/A</v>
      </c>
      <c r="J461" s="104" t="str">
        <f>IFERROR(VLOOKUP(D461,Исходные_данные,37,FALSE),"")</f>
        <v/>
      </c>
      <c r="K461" s="104" t="e">
        <f>VLOOKUP(D461,Исходные_данные,47,FALSE)</f>
        <v>#N/A</v>
      </c>
      <c r="L461" s="104" t="e">
        <f>VLOOKUP(D461,Исходные_данные,16,FALSE)</f>
        <v>#N/A</v>
      </c>
      <c r="M461" s="104" t="e">
        <f t="shared" si="49"/>
        <v>#N/A</v>
      </c>
      <c r="N461" t="str">
        <f t="shared" si="50"/>
        <v>-</v>
      </c>
      <c r="O461" s="13" t="e">
        <f t="shared" si="51"/>
        <v>#N/A</v>
      </c>
    </row>
    <row r="462" spans="2:15" x14ac:dyDescent="0.25">
      <c r="B462" s="13">
        <f>IFERROR(IF(N(VLOOKUP(D462,Исходные_данные,17,FALSE))=0,1,VLOOKUP(D462,Исходные_данные,17,FALSE)),1)</f>
        <v>1</v>
      </c>
      <c r="C462" s="104" t="e">
        <f t="shared" si="46"/>
        <v>#N/A</v>
      </c>
      <c r="D462" s="104" t="e">
        <f t="shared" si="47"/>
        <v>#N/A</v>
      </c>
      <c r="E462" s="104"/>
      <c r="F462" s="35"/>
      <c r="G462" s="104" t="e">
        <f t="shared" si="48"/>
        <v>#N/A</v>
      </c>
      <c r="H462" s="104" t="e">
        <f t="shared" si="45"/>
        <v>#N/A</v>
      </c>
      <c r="I462" s="35" t="e">
        <f>VLOOKUP(D462,Исходные_данные,5,FALSE)</f>
        <v>#N/A</v>
      </c>
      <c r="J462" s="104" t="str">
        <f>IFERROR(VLOOKUP(D462,Исходные_данные,37,FALSE),"")</f>
        <v/>
      </c>
      <c r="K462" s="104" t="e">
        <f>VLOOKUP(D462,Исходные_данные,47,FALSE)</f>
        <v>#N/A</v>
      </c>
      <c r="L462" s="104" t="e">
        <f>VLOOKUP(D462,Исходные_данные,16,FALSE)</f>
        <v>#N/A</v>
      </c>
      <c r="M462" s="104" t="e">
        <f t="shared" si="49"/>
        <v>#N/A</v>
      </c>
      <c r="N462" t="str">
        <f t="shared" si="50"/>
        <v>-</v>
      </c>
      <c r="O462" s="13" t="e">
        <f t="shared" si="51"/>
        <v>#N/A</v>
      </c>
    </row>
    <row r="463" spans="2:15" x14ac:dyDescent="0.25">
      <c r="B463" s="13">
        <f>IFERROR(IF(N(VLOOKUP(D463,Исходные_данные,17,FALSE))=0,1,VLOOKUP(D463,Исходные_данные,17,FALSE)),1)</f>
        <v>1</v>
      </c>
      <c r="C463" s="104" t="e">
        <f t="shared" si="46"/>
        <v>#N/A</v>
      </c>
      <c r="D463" s="104" t="e">
        <f t="shared" si="47"/>
        <v>#N/A</v>
      </c>
      <c r="E463" s="104"/>
      <c r="F463" s="35"/>
      <c r="G463" s="104" t="e">
        <f t="shared" si="48"/>
        <v>#N/A</v>
      </c>
      <c r="H463" s="104" t="e">
        <f t="shared" si="45"/>
        <v>#N/A</v>
      </c>
      <c r="I463" s="35" t="e">
        <f>VLOOKUP(D463,Исходные_данные,5,FALSE)</f>
        <v>#N/A</v>
      </c>
      <c r="J463" s="104" t="str">
        <f>IFERROR(VLOOKUP(D463,Исходные_данные,37,FALSE),"")</f>
        <v/>
      </c>
      <c r="K463" s="104" t="e">
        <f>VLOOKUP(D463,Исходные_данные,47,FALSE)</f>
        <v>#N/A</v>
      </c>
      <c r="L463" s="104" t="e">
        <f>VLOOKUP(D463,Исходные_данные,16,FALSE)</f>
        <v>#N/A</v>
      </c>
      <c r="M463" s="104" t="e">
        <f t="shared" si="49"/>
        <v>#N/A</v>
      </c>
      <c r="N463" t="str">
        <f t="shared" si="50"/>
        <v>-</v>
      </c>
      <c r="O463" s="13" t="e">
        <f t="shared" si="51"/>
        <v>#N/A</v>
      </c>
    </row>
    <row r="464" spans="2:15" x14ac:dyDescent="0.25">
      <c r="B464" s="13">
        <f>IFERROR(IF(N(VLOOKUP(D464,Исходные_данные,17,FALSE))=0,1,VLOOKUP(D464,Исходные_данные,17,FALSE)),1)</f>
        <v>1</v>
      </c>
      <c r="C464" s="104" t="e">
        <f t="shared" si="46"/>
        <v>#N/A</v>
      </c>
      <c r="D464" s="104" t="e">
        <f t="shared" si="47"/>
        <v>#N/A</v>
      </c>
      <c r="E464" s="104"/>
      <c r="F464" s="35"/>
      <c r="G464" s="104" t="e">
        <f t="shared" si="48"/>
        <v>#N/A</v>
      </c>
      <c r="H464" s="104" t="e">
        <f t="shared" si="45"/>
        <v>#N/A</v>
      </c>
      <c r="I464" s="35" t="e">
        <f>VLOOKUP(D464,Исходные_данные,5,FALSE)</f>
        <v>#N/A</v>
      </c>
      <c r="J464" s="104" t="str">
        <f>IFERROR(VLOOKUP(D464,Исходные_данные,37,FALSE),"")</f>
        <v/>
      </c>
      <c r="K464" s="104" t="e">
        <f>VLOOKUP(D464,Исходные_данные,47,FALSE)</f>
        <v>#N/A</v>
      </c>
      <c r="L464" s="104" t="e">
        <f>VLOOKUP(D464,Исходные_данные,16,FALSE)</f>
        <v>#N/A</v>
      </c>
      <c r="M464" s="104" t="e">
        <f t="shared" si="49"/>
        <v>#N/A</v>
      </c>
      <c r="N464" t="str">
        <f t="shared" si="50"/>
        <v>-</v>
      </c>
      <c r="O464" s="13" t="e">
        <f t="shared" si="51"/>
        <v>#N/A</v>
      </c>
    </row>
    <row r="465" spans="2:15" x14ac:dyDescent="0.25">
      <c r="B465" s="13">
        <f>IFERROR(IF(N(VLOOKUP(D465,Исходные_данные,17,FALSE))=0,1,VLOOKUP(D465,Исходные_данные,17,FALSE)),1)</f>
        <v>1</v>
      </c>
      <c r="C465" s="104" t="e">
        <f t="shared" si="46"/>
        <v>#N/A</v>
      </c>
      <c r="D465" s="104" t="e">
        <f t="shared" si="47"/>
        <v>#N/A</v>
      </c>
      <c r="E465" s="104"/>
      <c r="F465" s="35"/>
      <c r="G465" s="104" t="e">
        <f t="shared" si="48"/>
        <v>#N/A</v>
      </c>
      <c r="H465" s="104" t="e">
        <f t="shared" si="45"/>
        <v>#N/A</v>
      </c>
      <c r="I465" s="35" t="e">
        <f>VLOOKUP(D465,Исходные_данные,5,FALSE)</f>
        <v>#N/A</v>
      </c>
      <c r="J465" s="104" t="str">
        <f>IFERROR(VLOOKUP(D465,Исходные_данные,37,FALSE),"")</f>
        <v/>
      </c>
      <c r="K465" s="104" t="e">
        <f>VLOOKUP(D465,Исходные_данные,47,FALSE)</f>
        <v>#N/A</v>
      </c>
      <c r="L465" s="104" t="e">
        <f>VLOOKUP(D465,Исходные_данные,16,FALSE)</f>
        <v>#N/A</v>
      </c>
      <c r="M465" s="104" t="e">
        <f t="shared" si="49"/>
        <v>#N/A</v>
      </c>
      <c r="N465" t="str">
        <f t="shared" si="50"/>
        <v>-</v>
      </c>
      <c r="O465" s="13" t="e">
        <f t="shared" si="51"/>
        <v>#N/A</v>
      </c>
    </row>
    <row r="466" spans="2:15" x14ac:dyDescent="0.25">
      <c r="B466" s="13">
        <f>IFERROR(IF(N(VLOOKUP(D466,Исходные_данные,17,FALSE))=0,1,VLOOKUP(D466,Исходные_данные,17,FALSE)),1)</f>
        <v>1</v>
      </c>
      <c r="C466" s="104" t="e">
        <f t="shared" si="46"/>
        <v>#N/A</v>
      </c>
      <c r="D466" s="104" t="e">
        <f t="shared" si="47"/>
        <v>#N/A</v>
      </c>
      <c r="E466" s="104"/>
      <c r="F466" s="35"/>
      <c r="G466" s="104" t="e">
        <f t="shared" si="48"/>
        <v>#N/A</v>
      </c>
      <c r="H466" s="104" t="e">
        <f t="shared" si="45"/>
        <v>#N/A</v>
      </c>
      <c r="I466" s="35" t="e">
        <f>VLOOKUP(D466,Исходные_данные,5,FALSE)</f>
        <v>#N/A</v>
      </c>
      <c r="J466" s="104" t="str">
        <f>IFERROR(VLOOKUP(D466,Исходные_данные,37,FALSE),"")</f>
        <v/>
      </c>
      <c r="K466" s="104" t="e">
        <f>VLOOKUP(D466,Исходные_данные,47,FALSE)</f>
        <v>#N/A</v>
      </c>
      <c r="L466" s="104" t="e">
        <f>VLOOKUP(D466,Исходные_данные,16,FALSE)</f>
        <v>#N/A</v>
      </c>
      <c r="M466" s="104" t="e">
        <f t="shared" si="49"/>
        <v>#N/A</v>
      </c>
      <c r="N466" t="str">
        <f t="shared" si="50"/>
        <v>-</v>
      </c>
      <c r="O466" s="13" t="e">
        <f t="shared" si="51"/>
        <v>#N/A</v>
      </c>
    </row>
    <row r="467" spans="2:15" x14ac:dyDescent="0.25">
      <c r="B467" s="13">
        <f>IFERROR(IF(N(VLOOKUP(D467,Исходные_данные,17,FALSE))=0,1,VLOOKUP(D467,Исходные_данные,17,FALSE)),1)</f>
        <v>1</v>
      </c>
      <c r="C467" s="104" t="e">
        <f t="shared" si="46"/>
        <v>#N/A</v>
      </c>
      <c r="D467" s="104" t="e">
        <f t="shared" si="47"/>
        <v>#N/A</v>
      </c>
      <c r="E467" s="104"/>
      <c r="F467" s="35"/>
      <c r="G467" s="104" t="e">
        <f t="shared" si="48"/>
        <v>#N/A</v>
      </c>
      <c r="H467" s="104" t="e">
        <f t="shared" si="45"/>
        <v>#N/A</v>
      </c>
      <c r="I467" s="35" t="e">
        <f>VLOOKUP(D467,Исходные_данные,5,FALSE)</f>
        <v>#N/A</v>
      </c>
      <c r="J467" s="104" t="str">
        <f>IFERROR(VLOOKUP(D467,Исходные_данные,37,FALSE),"")</f>
        <v/>
      </c>
      <c r="K467" s="104" t="e">
        <f>VLOOKUP(D467,Исходные_данные,47,FALSE)</f>
        <v>#N/A</v>
      </c>
      <c r="L467" s="104" t="e">
        <f>VLOOKUP(D467,Исходные_данные,16,FALSE)</f>
        <v>#N/A</v>
      </c>
      <c r="M467" s="104" t="e">
        <f t="shared" si="49"/>
        <v>#N/A</v>
      </c>
      <c r="N467" t="str">
        <f t="shared" si="50"/>
        <v>-</v>
      </c>
      <c r="O467" s="13" t="e">
        <f t="shared" si="51"/>
        <v>#N/A</v>
      </c>
    </row>
    <row r="468" spans="2:15" x14ac:dyDescent="0.25">
      <c r="B468" s="13">
        <f>IFERROR(IF(N(VLOOKUP(D468,Исходные_данные,17,FALSE))=0,1,VLOOKUP(D468,Исходные_данные,17,FALSE)),1)</f>
        <v>1</v>
      </c>
      <c r="C468" s="104" t="e">
        <f t="shared" si="46"/>
        <v>#N/A</v>
      </c>
      <c r="D468" s="104" t="e">
        <f t="shared" si="47"/>
        <v>#N/A</v>
      </c>
      <c r="E468" s="104"/>
      <c r="F468" s="35"/>
      <c r="G468" s="104" t="e">
        <f t="shared" si="48"/>
        <v>#N/A</v>
      </c>
      <c r="H468" s="104" t="e">
        <f t="shared" si="45"/>
        <v>#N/A</v>
      </c>
      <c r="I468" s="35" t="e">
        <f>VLOOKUP(D468,Исходные_данные,5,FALSE)</f>
        <v>#N/A</v>
      </c>
      <c r="J468" s="104" t="str">
        <f>IFERROR(VLOOKUP(D468,Исходные_данные,37,FALSE),"")</f>
        <v/>
      </c>
      <c r="K468" s="104" t="e">
        <f>VLOOKUP(D468,Исходные_данные,47,FALSE)</f>
        <v>#N/A</v>
      </c>
      <c r="L468" s="104" t="e">
        <f>VLOOKUP(D468,Исходные_данные,16,FALSE)</f>
        <v>#N/A</v>
      </c>
      <c r="M468" s="104" t="e">
        <f t="shared" si="49"/>
        <v>#N/A</v>
      </c>
      <c r="N468" t="str">
        <f t="shared" si="50"/>
        <v>-</v>
      </c>
      <c r="O468" s="13" t="e">
        <f t="shared" si="51"/>
        <v>#N/A</v>
      </c>
    </row>
    <row r="469" spans="2:15" x14ac:dyDescent="0.25">
      <c r="B469" s="13">
        <f>IFERROR(IF(N(VLOOKUP(D469,Исходные_данные,17,FALSE))=0,1,VLOOKUP(D469,Исходные_данные,17,FALSE)),1)</f>
        <v>1</v>
      </c>
      <c r="C469" s="104" t="e">
        <f t="shared" si="46"/>
        <v>#N/A</v>
      </c>
      <c r="D469" s="104" t="e">
        <f t="shared" si="47"/>
        <v>#N/A</v>
      </c>
      <c r="E469" s="104"/>
      <c r="F469" s="35"/>
      <c r="G469" s="104" t="e">
        <f t="shared" si="48"/>
        <v>#N/A</v>
      </c>
      <c r="H469" s="104" t="e">
        <f t="shared" si="45"/>
        <v>#N/A</v>
      </c>
      <c r="I469" s="35" t="e">
        <f>VLOOKUP(D469,Исходные_данные,5,FALSE)</f>
        <v>#N/A</v>
      </c>
      <c r="J469" s="104" t="str">
        <f>IFERROR(VLOOKUP(D469,Исходные_данные,37,FALSE),"")</f>
        <v/>
      </c>
      <c r="K469" s="104" t="e">
        <f>VLOOKUP(D469,Исходные_данные,47,FALSE)</f>
        <v>#N/A</v>
      </c>
      <c r="L469" s="104" t="e">
        <f>VLOOKUP(D469,Исходные_данные,16,FALSE)</f>
        <v>#N/A</v>
      </c>
      <c r="M469" s="104" t="e">
        <f t="shared" si="49"/>
        <v>#N/A</v>
      </c>
      <c r="N469" t="str">
        <f t="shared" si="50"/>
        <v>-</v>
      </c>
      <c r="O469" s="13" t="e">
        <f t="shared" si="51"/>
        <v>#N/A</v>
      </c>
    </row>
    <row r="470" spans="2:15" x14ac:dyDescent="0.25">
      <c r="B470" s="13">
        <f>IFERROR(IF(N(VLOOKUP(D470,Исходные_данные,17,FALSE))=0,1,VLOOKUP(D470,Исходные_данные,17,FALSE)),1)</f>
        <v>1</v>
      </c>
      <c r="C470" s="104" t="e">
        <f t="shared" si="46"/>
        <v>#N/A</v>
      </c>
      <c r="D470" s="104" t="e">
        <f t="shared" si="47"/>
        <v>#N/A</v>
      </c>
      <c r="E470" s="104"/>
      <c r="F470" s="35"/>
      <c r="G470" s="104" t="e">
        <f t="shared" si="48"/>
        <v>#N/A</v>
      </c>
      <c r="H470" s="104" t="e">
        <f t="shared" si="45"/>
        <v>#N/A</v>
      </c>
      <c r="I470" s="35" t="e">
        <f>VLOOKUP(D470,Исходные_данные,5,FALSE)</f>
        <v>#N/A</v>
      </c>
      <c r="J470" s="104" t="str">
        <f>IFERROR(VLOOKUP(D470,Исходные_данные,37,FALSE),"")</f>
        <v/>
      </c>
      <c r="K470" s="104" t="e">
        <f>VLOOKUP(D470,Исходные_данные,47,FALSE)</f>
        <v>#N/A</v>
      </c>
      <c r="L470" s="104" t="e">
        <f>VLOOKUP(D470,Исходные_данные,16,FALSE)</f>
        <v>#N/A</v>
      </c>
      <c r="M470" s="104" t="e">
        <f t="shared" si="49"/>
        <v>#N/A</v>
      </c>
      <c r="N470" t="str">
        <f t="shared" si="50"/>
        <v>-</v>
      </c>
      <c r="O470" s="13" t="e">
        <f t="shared" si="51"/>
        <v>#N/A</v>
      </c>
    </row>
    <row r="471" spans="2:15" x14ac:dyDescent="0.25">
      <c r="B471" s="13">
        <f>IFERROR(IF(N(VLOOKUP(D471,Исходные_данные,17,FALSE))=0,1,VLOOKUP(D471,Исходные_данные,17,FALSE)),1)</f>
        <v>1</v>
      </c>
      <c r="C471" s="104" t="e">
        <f t="shared" si="46"/>
        <v>#N/A</v>
      </c>
      <c r="D471" s="104" t="e">
        <f t="shared" si="47"/>
        <v>#N/A</v>
      </c>
      <c r="E471" s="104"/>
      <c r="F471" s="35"/>
      <c r="G471" s="104" t="e">
        <f t="shared" si="48"/>
        <v>#N/A</v>
      </c>
      <c r="H471" s="104" t="e">
        <f t="shared" si="45"/>
        <v>#N/A</v>
      </c>
      <c r="I471" s="35" t="e">
        <f>VLOOKUP(D471,Исходные_данные,5,FALSE)</f>
        <v>#N/A</v>
      </c>
      <c r="J471" s="104" t="str">
        <f>IFERROR(VLOOKUP(D471,Исходные_данные,37,FALSE),"")</f>
        <v/>
      </c>
      <c r="K471" s="104" t="e">
        <f>VLOOKUP(D471,Исходные_данные,47,FALSE)</f>
        <v>#N/A</v>
      </c>
      <c r="L471" s="104" t="e">
        <f>VLOOKUP(D471,Исходные_данные,16,FALSE)</f>
        <v>#N/A</v>
      </c>
      <c r="M471" s="104" t="e">
        <f t="shared" si="49"/>
        <v>#N/A</v>
      </c>
      <c r="N471" t="str">
        <f t="shared" si="50"/>
        <v>-</v>
      </c>
      <c r="O471" s="13" t="e">
        <f t="shared" si="51"/>
        <v>#N/A</v>
      </c>
    </row>
    <row r="472" spans="2:15" x14ac:dyDescent="0.25">
      <c r="B472" s="13">
        <f>IFERROR(IF(N(VLOOKUP(D472,Исходные_данные,17,FALSE))=0,1,VLOOKUP(D472,Исходные_данные,17,FALSE)),1)</f>
        <v>1</v>
      </c>
      <c r="C472" s="104" t="e">
        <f t="shared" si="46"/>
        <v>#N/A</v>
      </c>
      <c r="D472" s="104" t="e">
        <f t="shared" si="47"/>
        <v>#N/A</v>
      </c>
      <c r="E472" s="104"/>
      <c r="F472" s="35"/>
      <c r="G472" s="104" t="e">
        <f t="shared" si="48"/>
        <v>#N/A</v>
      </c>
      <c r="H472" s="104" t="e">
        <f t="shared" si="45"/>
        <v>#N/A</v>
      </c>
      <c r="I472" s="35" t="e">
        <f>VLOOKUP(D472,Исходные_данные,5,FALSE)</f>
        <v>#N/A</v>
      </c>
      <c r="J472" s="104" t="str">
        <f>IFERROR(VLOOKUP(D472,Исходные_данные,37,FALSE),"")</f>
        <v/>
      </c>
      <c r="K472" s="104" t="e">
        <f>VLOOKUP(D472,Исходные_данные,47,FALSE)</f>
        <v>#N/A</v>
      </c>
      <c r="L472" s="104" t="e">
        <f>VLOOKUP(D472,Исходные_данные,16,FALSE)</f>
        <v>#N/A</v>
      </c>
      <c r="M472" s="104" t="e">
        <f t="shared" si="49"/>
        <v>#N/A</v>
      </c>
      <c r="N472" t="str">
        <f t="shared" si="50"/>
        <v>-</v>
      </c>
      <c r="O472" s="13" t="e">
        <f t="shared" si="51"/>
        <v>#N/A</v>
      </c>
    </row>
    <row r="473" spans="2:15" x14ac:dyDescent="0.25">
      <c r="B473" s="13">
        <f>IFERROR(IF(N(VLOOKUP(D473,Исходные_данные,17,FALSE))=0,1,VLOOKUP(D473,Исходные_данные,17,FALSE)),1)</f>
        <v>1</v>
      </c>
      <c r="C473" s="104" t="e">
        <f t="shared" si="46"/>
        <v>#N/A</v>
      </c>
      <c r="D473" s="104" t="e">
        <f t="shared" si="47"/>
        <v>#N/A</v>
      </c>
      <c r="E473" s="104"/>
      <c r="F473" s="35"/>
      <c r="G473" s="104" t="e">
        <f t="shared" si="48"/>
        <v>#N/A</v>
      </c>
      <c r="H473" s="104" t="e">
        <f t="shared" si="45"/>
        <v>#N/A</v>
      </c>
      <c r="I473" s="35" t="e">
        <f>VLOOKUP(D473,Исходные_данные,5,FALSE)</f>
        <v>#N/A</v>
      </c>
      <c r="J473" s="104" t="str">
        <f>IFERROR(VLOOKUP(D473,Исходные_данные,37,FALSE),"")</f>
        <v/>
      </c>
      <c r="K473" s="104" t="e">
        <f>VLOOKUP(D473,Исходные_данные,47,FALSE)</f>
        <v>#N/A</v>
      </c>
      <c r="L473" s="104" t="e">
        <f>VLOOKUP(D473,Исходные_данные,16,FALSE)</f>
        <v>#N/A</v>
      </c>
      <c r="M473" s="104" t="e">
        <f t="shared" si="49"/>
        <v>#N/A</v>
      </c>
      <c r="N473" t="str">
        <f t="shared" si="50"/>
        <v>-</v>
      </c>
      <c r="O473" s="13" t="e">
        <f t="shared" si="51"/>
        <v>#N/A</v>
      </c>
    </row>
    <row r="474" spans="2:15" x14ac:dyDescent="0.25">
      <c r="B474" s="13">
        <f>IFERROR(IF(N(VLOOKUP(D474,Исходные_данные,17,FALSE))=0,1,VLOOKUP(D474,Исходные_данные,17,FALSE)),1)</f>
        <v>1</v>
      </c>
      <c r="C474" s="104" t="e">
        <f t="shared" si="46"/>
        <v>#N/A</v>
      </c>
      <c r="D474" s="104" t="e">
        <f t="shared" si="47"/>
        <v>#N/A</v>
      </c>
      <c r="E474" s="104"/>
      <c r="F474" s="35"/>
      <c r="G474" s="104" t="e">
        <f t="shared" si="48"/>
        <v>#N/A</v>
      </c>
      <c r="H474" s="104" t="e">
        <f t="shared" si="45"/>
        <v>#N/A</v>
      </c>
      <c r="I474" s="35" t="e">
        <f>VLOOKUP(D474,Исходные_данные,5,FALSE)</f>
        <v>#N/A</v>
      </c>
      <c r="J474" s="104" t="str">
        <f>IFERROR(VLOOKUP(D474,Исходные_данные,37,FALSE),"")</f>
        <v/>
      </c>
      <c r="K474" s="104" t="e">
        <f>VLOOKUP(D474,Исходные_данные,47,FALSE)</f>
        <v>#N/A</v>
      </c>
      <c r="L474" s="104" t="e">
        <f>VLOOKUP(D474,Исходные_данные,16,FALSE)</f>
        <v>#N/A</v>
      </c>
      <c r="M474" s="104" t="e">
        <f t="shared" si="49"/>
        <v>#N/A</v>
      </c>
      <c r="N474" t="str">
        <f t="shared" si="50"/>
        <v>-</v>
      </c>
      <c r="O474" s="13" t="e">
        <f t="shared" si="51"/>
        <v>#N/A</v>
      </c>
    </row>
    <row r="475" spans="2:15" x14ac:dyDescent="0.25">
      <c r="B475" s="13">
        <f>IFERROR(IF(N(VLOOKUP(D475,Исходные_данные,17,FALSE))=0,1,VLOOKUP(D475,Исходные_данные,17,FALSE)),1)</f>
        <v>1</v>
      </c>
      <c r="C475" s="104" t="e">
        <f t="shared" si="46"/>
        <v>#N/A</v>
      </c>
      <c r="D475" s="104" t="e">
        <f t="shared" si="47"/>
        <v>#N/A</v>
      </c>
      <c r="E475" s="104"/>
      <c r="F475" s="35"/>
      <c r="G475" s="104" t="e">
        <f t="shared" si="48"/>
        <v>#N/A</v>
      </c>
      <c r="H475" s="104" t="e">
        <f t="shared" si="45"/>
        <v>#N/A</v>
      </c>
      <c r="I475" s="35" t="e">
        <f>VLOOKUP(D475,Исходные_данные,5,FALSE)</f>
        <v>#N/A</v>
      </c>
      <c r="J475" s="104" t="str">
        <f>IFERROR(VLOOKUP(D475,Исходные_данные,37,FALSE),"")</f>
        <v/>
      </c>
      <c r="K475" s="104" t="e">
        <f>VLOOKUP(D475,Исходные_данные,47,FALSE)</f>
        <v>#N/A</v>
      </c>
      <c r="L475" s="104" t="e">
        <f>VLOOKUP(D475,Исходные_данные,16,FALSE)</f>
        <v>#N/A</v>
      </c>
      <c r="M475" s="104" t="e">
        <f t="shared" si="49"/>
        <v>#N/A</v>
      </c>
      <c r="N475" t="str">
        <f t="shared" si="50"/>
        <v>-</v>
      </c>
      <c r="O475" s="13" t="e">
        <f t="shared" si="51"/>
        <v>#N/A</v>
      </c>
    </row>
    <row r="476" spans="2:15" x14ac:dyDescent="0.25">
      <c r="B476" s="13">
        <f>IFERROR(IF(N(VLOOKUP(D476,Исходные_данные,17,FALSE))=0,1,VLOOKUP(D476,Исходные_данные,17,FALSE)),1)</f>
        <v>1</v>
      </c>
      <c r="C476" s="104" t="e">
        <f t="shared" si="46"/>
        <v>#N/A</v>
      </c>
      <c r="D476" s="104" t="e">
        <f t="shared" si="47"/>
        <v>#N/A</v>
      </c>
      <c r="E476" s="104"/>
      <c r="F476" s="35"/>
      <c r="G476" s="104" t="e">
        <f t="shared" si="48"/>
        <v>#N/A</v>
      </c>
      <c r="H476" s="104" t="e">
        <f t="shared" si="45"/>
        <v>#N/A</v>
      </c>
      <c r="I476" s="35" t="e">
        <f>VLOOKUP(D476,Исходные_данные,5,FALSE)</f>
        <v>#N/A</v>
      </c>
      <c r="J476" s="104" t="str">
        <f>IFERROR(VLOOKUP(D476,Исходные_данные,37,FALSE),"")</f>
        <v/>
      </c>
      <c r="K476" s="104" t="e">
        <f>VLOOKUP(D476,Исходные_данные,47,FALSE)</f>
        <v>#N/A</v>
      </c>
      <c r="L476" s="104" t="e">
        <f>VLOOKUP(D476,Исходные_данные,16,FALSE)</f>
        <v>#N/A</v>
      </c>
      <c r="M476" s="104" t="e">
        <f t="shared" si="49"/>
        <v>#N/A</v>
      </c>
      <c r="N476" t="str">
        <f t="shared" si="50"/>
        <v>-</v>
      </c>
      <c r="O476" s="13" t="e">
        <f t="shared" si="51"/>
        <v>#N/A</v>
      </c>
    </row>
    <row r="477" spans="2:15" x14ac:dyDescent="0.25">
      <c r="B477" s="13">
        <f>IFERROR(IF(N(VLOOKUP(D477,Исходные_данные,17,FALSE))=0,1,VLOOKUP(D477,Исходные_данные,17,FALSE)),1)</f>
        <v>1</v>
      </c>
      <c r="C477" s="104" t="e">
        <f t="shared" si="46"/>
        <v>#N/A</v>
      </c>
      <c r="D477" s="104" t="e">
        <f t="shared" si="47"/>
        <v>#N/A</v>
      </c>
      <c r="E477" s="104"/>
      <c r="F477" s="35"/>
      <c r="G477" s="104" t="e">
        <f t="shared" si="48"/>
        <v>#N/A</v>
      </c>
      <c r="H477" s="104" t="e">
        <f t="shared" si="45"/>
        <v>#N/A</v>
      </c>
      <c r="I477" s="35" t="e">
        <f>VLOOKUP(D477,Исходные_данные,5,FALSE)</f>
        <v>#N/A</v>
      </c>
      <c r="J477" s="104" t="str">
        <f>IFERROR(VLOOKUP(D477,Исходные_данные,37,FALSE),"")</f>
        <v/>
      </c>
      <c r="K477" s="104" t="e">
        <f>VLOOKUP(D477,Исходные_данные,47,FALSE)</f>
        <v>#N/A</v>
      </c>
      <c r="L477" s="104" t="e">
        <f>VLOOKUP(D477,Исходные_данные,16,FALSE)</f>
        <v>#N/A</v>
      </c>
      <c r="M477" s="104" t="e">
        <f t="shared" si="49"/>
        <v>#N/A</v>
      </c>
      <c r="N477" t="str">
        <f t="shared" si="50"/>
        <v>-</v>
      </c>
      <c r="O477" s="13" t="e">
        <f t="shared" si="51"/>
        <v>#N/A</v>
      </c>
    </row>
    <row r="478" spans="2:15" x14ac:dyDescent="0.25">
      <c r="B478" s="13">
        <f>IFERROR(IF(N(VLOOKUP(D478,Исходные_данные,17,FALSE))=0,1,VLOOKUP(D478,Исходные_данные,17,FALSE)),1)</f>
        <v>1</v>
      </c>
      <c r="C478" s="104" t="e">
        <f t="shared" si="46"/>
        <v>#N/A</v>
      </c>
      <c r="D478" s="104" t="e">
        <f t="shared" si="47"/>
        <v>#N/A</v>
      </c>
      <c r="E478" s="104"/>
      <c r="F478" s="35"/>
      <c r="G478" s="104" t="e">
        <f t="shared" si="48"/>
        <v>#N/A</v>
      </c>
      <c r="H478" s="104" t="e">
        <f t="shared" si="45"/>
        <v>#N/A</v>
      </c>
      <c r="I478" s="35" t="e">
        <f>VLOOKUP(D478,Исходные_данные,5,FALSE)</f>
        <v>#N/A</v>
      </c>
      <c r="J478" s="104" t="str">
        <f>IFERROR(VLOOKUP(D478,Исходные_данные,37,FALSE),"")</f>
        <v/>
      </c>
      <c r="K478" s="104" t="e">
        <f>VLOOKUP(D478,Исходные_данные,47,FALSE)</f>
        <v>#N/A</v>
      </c>
      <c r="L478" s="104" t="e">
        <f>VLOOKUP(D478,Исходные_данные,16,FALSE)</f>
        <v>#N/A</v>
      </c>
      <c r="M478" s="104" t="e">
        <f t="shared" si="49"/>
        <v>#N/A</v>
      </c>
      <c r="N478" t="str">
        <f t="shared" si="50"/>
        <v>-</v>
      </c>
      <c r="O478" s="13" t="e">
        <f t="shared" si="51"/>
        <v>#N/A</v>
      </c>
    </row>
    <row r="479" spans="2:15" x14ac:dyDescent="0.25">
      <c r="B479" s="13">
        <f>IFERROR(IF(N(VLOOKUP(D479,Исходные_данные,17,FALSE))=0,1,VLOOKUP(D479,Исходные_данные,17,FALSE)),1)</f>
        <v>1</v>
      </c>
      <c r="C479" s="104" t="e">
        <f t="shared" si="46"/>
        <v>#N/A</v>
      </c>
      <c r="D479" s="104" t="e">
        <f t="shared" si="47"/>
        <v>#N/A</v>
      </c>
      <c r="E479" s="104"/>
      <c r="F479" s="35"/>
      <c r="G479" s="104" t="e">
        <f t="shared" si="48"/>
        <v>#N/A</v>
      </c>
      <c r="H479" s="104" t="e">
        <f t="shared" si="45"/>
        <v>#N/A</v>
      </c>
      <c r="I479" s="35" t="e">
        <f>VLOOKUP(D479,Исходные_данные,5,FALSE)</f>
        <v>#N/A</v>
      </c>
      <c r="J479" s="104" t="str">
        <f>IFERROR(VLOOKUP(D479,Исходные_данные,37,FALSE),"")</f>
        <v/>
      </c>
      <c r="K479" s="104" t="e">
        <f>VLOOKUP(D479,Исходные_данные,47,FALSE)</f>
        <v>#N/A</v>
      </c>
      <c r="L479" s="104" t="e">
        <f>VLOOKUP(D479,Исходные_данные,16,FALSE)</f>
        <v>#N/A</v>
      </c>
      <c r="M479" s="104" t="e">
        <f t="shared" si="49"/>
        <v>#N/A</v>
      </c>
      <c r="N479" t="str">
        <f t="shared" si="50"/>
        <v>-</v>
      </c>
      <c r="O479" s="13" t="e">
        <f t="shared" si="51"/>
        <v>#N/A</v>
      </c>
    </row>
    <row r="480" spans="2:15" x14ac:dyDescent="0.25">
      <c r="B480" s="13">
        <f>IFERROR(IF(N(VLOOKUP(D480,Исходные_данные,17,FALSE))=0,1,VLOOKUP(D480,Исходные_данные,17,FALSE)),1)</f>
        <v>1</v>
      </c>
      <c r="C480" s="104" t="e">
        <f t="shared" si="46"/>
        <v>#N/A</v>
      </c>
      <c r="D480" s="104" t="e">
        <f t="shared" si="47"/>
        <v>#N/A</v>
      </c>
      <c r="E480" s="104"/>
      <c r="F480" s="35"/>
      <c r="G480" s="104" t="e">
        <f t="shared" si="48"/>
        <v>#N/A</v>
      </c>
      <c r="H480" s="104" t="e">
        <f t="shared" si="45"/>
        <v>#N/A</v>
      </c>
      <c r="I480" s="35" t="e">
        <f>VLOOKUP(D480,Исходные_данные,5,FALSE)</f>
        <v>#N/A</v>
      </c>
      <c r="J480" s="104" t="str">
        <f>IFERROR(VLOOKUP(D480,Исходные_данные,37,FALSE),"")</f>
        <v/>
      </c>
      <c r="K480" s="104" t="e">
        <f>VLOOKUP(D480,Исходные_данные,47,FALSE)</f>
        <v>#N/A</v>
      </c>
      <c r="L480" s="104" t="e">
        <f>VLOOKUP(D480,Исходные_данные,16,FALSE)</f>
        <v>#N/A</v>
      </c>
      <c r="M480" s="104" t="e">
        <f t="shared" si="49"/>
        <v>#N/A</v>
      </c>
      <c r="N480" t="str">
        <f t="shared" si="50"/>
        <v>-</v>
      </c>
      <c r="O480" s="13" t="e">
        <f t="shared" si="51"/>
        <v>#N/A</v>
      </c>
    </row>
    <row r="481" spans="2:15" x14ac:dyDescent="0.25">
      <c r="B481" s="13">
        <f>IFERROR(IF(N(VLOOKUP(D481,Исходные_данные,17,FALSE))=0,1,VLOOKUP(D481,Исходные_данные,17,FALSE)),1)</f>
        <v>1</v>
      </c>
      <c r="C481" s="104" t="e">
        <f t="shared" si="46"/>
        <v>#N/A</v>
      </c>
      <c r="D481" s="104" t="e">
        <f t="shared" si="47"/>
        <v>#N/A</v>
      </c>
      <c r="E481" s="104"/>
      <c r="F481" s="35"/>
      <c r="G481" s="104" t="e">
        <f t="shared" si="48"/>
        <v>#N/A</v>
      </c>
      <c r="H481" s="104" t="e">
        <f t="shared" si="45"/>
        <v>#N/A</v>
      </c>
      <c r="I481" s="35" t="e">
        <f>VLOOKUP(D481,Исходные_данные,5,FALSE)</f>
        <v>#N/A</v>
      </c>
      <c r="J481" s="104" t="str">
        <f>IFERROR(VLOOKUP(D481,Исходные_данные,37,FALSE),"")</f>
        <v/>
      </c>
      <c r="K481" s="104" t="e">
        <f>VLOOKUP(D481,Исходные_данные,47,FALSE)</f>
        <v>#N/A</v>
      </c>
      <c r="L481" s="104" t="e">
        <f>VLOOKUP(D481,Исходные_данные,16,FALSE)</f>
        <v>#N/A</v>
      </c>
      <c r="M481" s="104" t="e">
        <f t="shared" si="49"/>
        <v>#N/A</v>
      </c>
      <c r="N481" t="str">
        <f t="shared" si="50"/>
        <v>-</v>
      </c>
      <c r="O481" s="13" t="e">
        <f t="shared" si="51"/>
        <v>#N/A</v>
      </c>
    </row>
    <row r="482" spans="2:15" x14ac:dyDescent="0.25">
      <c r="B482" s="13">
        <f>IFERROR(IF(N(VLOOKUP(D482,Исходные_данные,17,FALSE))=0,1,VLOOKUP(D482,Исходные_данные,17,FALSE)),1)</f>
        <v>1</v>
      </c>
      <c r="C482" s="104" t="e">
        <f t="shared" si="46"/>
        <v>#N/A</v>
      </c>
      <c r="D482" s="104" t="e">
        <f t="shared" si="47"/>
        <v>#N/A</v>
      </c>
      <c r="E482" s="104"/>
      <c r="F482" s="35"/>
      <c r="G482" s="104" t="e">
        <f t="shared" si="48"/>
        <v>#N/A</v>
      </c>
      <c r="H482" s="104" t="e">
        <f t="shared" si="45"/>
        <v>#N/A</v>
      </c>
      <c r="I482" s="35" t="e">
        <f>VLOOKUP(D482,Исходные_данные,5,FALSE)</f>
        <v>#N/A</v>
      </c>
      <c r="J482" s="104" t="str">
        <f>IFERROR(VLOOKUP(D482,Исходные_данные,37,FALSE),"")</f>
        <v/>
      </c>
      <c r="K482" s="104" t="e">
        <f>VLOOKUP(D482,Исходные_данные,47,FALSE)</f>
        <v>#N/A</v>
      </c>
      <c r="L482" s="104" t="e">
        <f>VLOOKUP(D482,Исходные_данные,16,FALSE)</f>
        <v>#N/A</v>
      </c>
      <c r="M482" s="104" t="e">
        <f t="shared" si="49"/>
        <v>#N/A</v>
      </c>
      <c r="N482" t="str">
        <f t="shared" si="50"/>
        <v>-</v>
      </c>
      <c r="O482" s="13" t="e">
        <f t="shared" si="51"/>
        <v>#N/A</v>
      </c>
    </row>
    <row r="483" spans="2:15" x14ac:dyDescent="0.25">
      <c r="B483" s="13">
        <f>IFERROR(IF(N(VLOOKUP(D483,Исходные_данные,17,FALSE))=0,1,VLOOKUP(D483,Исходные_данные,17,FALSE)),1)</f>
        <v>1</v>
      </c>
      <c r="C483" s="104" t="e">
        <f t="shared" si="46"/>
        <v>#N/A</v>
      </c>
      <c r="D483" s="104" t="e">
        <f t="shared" si="47"/>
        <v>#N/A</v>
      </c>
      <c r="E483" s="104"/>
      <c r="F483" s="35"/>
      <c r="G483" s="104" t="e">
        <f t="shared" si="48"/>
        <v>#N/A</v>
      </c>
      <c r="H483" s="104" t="e">
        <f t="shared" si="45"/>
        <v>#N/A</v>
      </c>
      <c r="I483" s="35" t="e">
        <f>VLOOKUP(D483,Исходные_данные,5,FALSE)</f>
        <v>#N/A</v>
      </c>
      <c r="J483" s="104" t="str">
        <f>IFERROR(VLOOKUP(D483,Исходные_данные,37,FALSE),"")</f>
        <v/>
      </c>
      <c r="K483" s="104" t="e">
        <f>VLOOKUP(D483,Исходные_данные,47,FALSE)</f>
        <v>#N/A</v>
      </c>
      <c r="L483" s="104" t="e">
        <f>VLOOKUP(D483,Исходные_данные,16,FALSE)</f>
        <v>#N/A</v>
      </c>
      <c r="M483" s="104" t="e">
        <f t="shared" si="49"/>
        <v>#N/A</v>
      </c>
      <c r="N483" t="str">
        <f t="shared" si="50"/>
        <v>-</v>
      </c>
      <c r="O483" s="13" t="e">
        <f t="shared" si="51"/>
        <v>#N/A</v>
      </c>
    </row>
    <row r="484" spans="2:15" x14ac:dyDescent="0.25">
      <c r="B484" s="13">
        <f>IFERROR(IF(N(VLOOKUP(D484,Исходные_данные,17,FALSE))=0,1,VLOOKUP(D484,Исходные_данные,17,FALSE)),1)</f>
        <v>1</v>
      </c>
      <c r="C484" s="104" t="e">
        <f t="shared" si="46"/>
        <v>#N/A</v>
      </c>
      <c r="D484" s="104" t="e">
        <f t="shared" si="47"/>
        <v>#N/A</v>
      </c>
      <c r="E484" s="104"/>
      <c r="F484" s="35"/>
      <c r="G484" s="104" t="e">
        <f t="shared" si="48"/>
        <v>#N/A</v>
      </c>
      <c r="H484" s="104" t="e">
        <f t="shared" si="45"/>
        <v>#N/A</v>
      </c>
      <c r="I484" s="35" t="e">
        <f>VLOOKUP(D484,Исходные_данные,5,FALSE)</f>
        <v>#N/A</v>
      </c>
      <c r="J484" s="104" t="str">
        <f>IFERROR(VLOOKUP(D484,Исходные_данные,37,FALSE),"")</f>
        <v/>
      </c>
      <c r="K484" s="104" t="e">
        <f>VLOOKUP(D484,Исходные_данные,47,FALSE)</f>
        <v>#N/A</v>
      </c>
      <c r="L484" s="104" t="e">
        <f>VLOOKUP(D484,Исходные_данные,16,FALSE)</f>
        <v>#N/A</v>
      </c>
      <c r="M484" s="104" t="e">
        <f t="shared" si="49"/>
        <v>#N/A</v>
      </c>
      <c r="N484" t="str">
        <f t="shared" si="50"/>
        <v>-</v>
      </c>
      <c r="O484" s="13" t="e">
        <f t="shared" si="51"/>
        <v>#N/A</v>
      </c>
    </row>
    <row r="485" spans="2:15" x14ac:dyDescent="0.25">
      <c r="B485" s="13">
        <f>IFERROR(IF(N(VLOOKUP(D485,Исходные_данные,17,FALSE))=0,1,VLOOKUP(D485,Исходные_данные,17,FALSE)),1)</f>
        <v>1</v>
      </c>
      <c r="C485" s="104" t="e">
        <f t="shared" si="46"/>
        <v>#N/A</v>
      </c>
      <c r="D485" s="104" t="e">
        <f t="shared" si="47"/>
        <v>#N/A</v>
      </c>
      <c r="E485" s="104"/>
      <c r="F485" s="35"/>
      <c r="G485" s="104" t="e">
        <f t="shared" si="48"/>
        <v>#N/A</v>
      </c>
      <c r="H485" s="104" t="e">
        <f t="shared" si="45"/>
        <v>#N/A</v>
      </c>
      <c r="I485" s="35" t="e">
        <f>VLOOKUP(D485,Исходные_данные,5,FALSE)</f>
        <v>#N/A</v>
      </c>
      <c r="J485" s="104" t="str">
        <f>IFERROR(VLOOKUP(D485,Исходные_данные,37,FALSE),"")</f>
        <v/>
      </c>
      <c r="K485" s="104" t="e">
        <f>VLOOKUP(D485,Исходные_данные,47,FALSE)</f>
        <v>#N/A</v>
      </c>
      <c r="L485" s="104" t="e">
        <f>VLOOKUP(D485,Исходные_данные,16,FALSE)</f>
        <v>#N/A</v>
      </c>
      <c r="M485" s="104" t="e">
        <f t="shared" si="49"/>
        <v>#N/A</v>
      </c>
      <c r="N485" t="str">
        <f t="shared" si="50"/>
        <v>-</v>
      </c>
      <c r="O485" s="13" t="e">
        <f t="shared" si="51"/>
        <v>#N/A</v>
      </c>
    </row>
    <row r="486" spans="2:15" x14ac:dyDescent="0.25">
      <c r="B486" s="13">
        <f>IFERROR(IF(N(VLOOKUP(D486,Исходные_данные,17,FALSE))=0,1,VLOOKUP(D486,Исходные_данные,17,FALSE)),1)</f>
        <v>1</v>
      </c>
      <c r="C486" s="104" t="e">
        <f t="shared" si="46"/>
        <v>#N/A</v>
      </c>
      <c r="D486" s="104" t="e">
        <f t="shared" si="47"/>
        <v>#N/A</v>
      </c>
      <c r="E486" s="104"/>
      <c r="F486" s="35"/>
      <c r="G486" s="104" t="e">
        <f t="shared" si="48"/>
        <v>#N/A</v>
      </c>
      <c r="H486" s="104" t="e">
        <f t="shared" si="45"/>
        <v>#N/A</v>
      </c>
      <c r="I486" s="35" t="e">
        <f>VLOOKUP(D486,Исходные_данные,5,FALSE)</f>
        <v>#N/A</v>
      </c>
      <c r="J486" s="104" t="str">
        <f>IFERROR(VLOOKUP(D486,Исходные_данные,37,FALSE),"")</f>
        <v/>
      </c>
      <c r="K486" s="104" t="e">
        <f>VLOOKUP(D486,Исходные_данные,47,FALSE)</f>
        <v>#N/A</v>
      </c>
      <c r="L486" s="104" t="e">
        <f>VLOOKUP(D486,Исходные_данные,16,FALSE)</f>
        <v>#N/A</v>
      </c>
      <c r="M486" s="104" t="e">
        <f t="shared" si="49"/>
        <v>#N/A</v>
      </c>
      <c r="N486" t="str">
        <f t="shared" si="50"/>
        <v>-</v>
      </c>
      <c r="O486" s="13" t="e">
        <f t="shared" si="51"/>
        <v>#N/A</v>
      </c>
    </row>
    <row r="487" spans="2:15" x14ac:dyDescent="0.25">
      <c r="B487" s="13">
        <f>IFERROR(IF(N(VLOOKUP(D487,Исходные_данные,17,FALSE))=0,1,VLOOKUP(D487,Исходные_данные,17,FALSE)),1)</f>
        <v>1</v>
      </c>
      <c r="C487" s="104" t="e">
        <f t="shared" si="46"/>
        <v>#N/A</v>
      </c>
      <c r="D487" s="104" t="e">
        <f t="shared" si="47"/>
        <v>#N/A</v>
      </c>
      <c r="E487" s="104"/>
      <c r="F487" s="35"/>
      <c r="G487" s="104" t="e">
        <f t="shared" si="48"/>
        <v>#N/A</v>
      </c>
      <c r="H487" s="104" t="e">
        <f t="shared" si="45"/>
        <v>#N/A</v>
      </c>
      <c r="I487" s="35" t="e">
        <f>VLOOKUP(D487,Исходные_данные,5,FALSE)</f>
        <v>#N/A</v>
      </c>
      <c r="J487" s="104" t="str">
        <f>IFERROR(VLOOKUP(D487,Исходные_данные,37,FALSE),"")</f>
        <v/>
      </c>
      <c r="K487" s="104" t="e">
        <f>VLOOKUP(D487,Исходные_данные,47,FALSE)</f>
        <v>#N/A</v>
      </c>
      <c r="L487" s="104" t="e">
        <f>VLOOKUP(D487,Исходные_данные,16,FALSE)</f>
        <v>#N/A</v>
      </c>
      <c r="M487" s="104" t="e">
        <f t="shared" si="49"/>
        <v>#N/A</v>
      </c>
      <c r="N487" t="str">
        <f t="shared" si="50"/>
        <v>-</v>
      </c>
      <c r="O487" s="13" t="e">
        <f t="shared" si="51"/>
        <v>#N/A</v>
      </c>
    </row>
    <row r="488" spans="2:15" x14ac:dyDescent="0.25">
      <c r="B488" s="13">
        <f>IFERROR(IF(N(VLOOKUP(D488,Исходные_данные,17,FALSE))=0,1,VLOOKUP(D488,Исходные_данные,17,FALSE)),1)</f>
        <v>1</v>
      </c>
      <c r="C488" s="104" t="e">
        <f t="shared" si="46"/>
        <v>#N/A</v>
      </c>
      <c r="D488" s="104" t="e">
        <f t="shared" si="47"/>
        <v>#N/A</v>
      </c>
      <c r="E488" s="104"/>
      <c r="F488" s="35"/>
      <c r="G488" s="104" t="e">
        <f t="shared" si="48"/>
        <v>#N/A</v>
      </c>
      <c r="H488" s="104" t="e">
        <f t="shared" si="45"/>
        <v>#N/A</v>
      </c>
      <c r="I488" s="35" t="e">
        <f>VLOOKUP(D488,Исходные_данные,5,FALSE)</f>
        <v>#N/A</v>
      </c>
      <c r="J488" s="104" t="str">
        <f>IFERROR(VLOOKUP(D488,Исходные_данные,37,FALSE),"")</f>
        <v/>
      </c>
      <c r="K488" s="104" t="e">
        <f>VLOOKUP(D488,Исходные_данные,47,FALSE)</f>
        <v>#N/A</v>
      </c>
      <c r="L488" s="104" t="e">
        <f>VLOOKUP(D488,Исходные_данные,16,FALSE)</f>
        <v>#N/A</v>
      </c>
      <c r="M488" s="104" t="e">
        <f t="shared" si="49"/>
        <v>#N/A</v>
      </c>
      <c r="N488" t="str">
        <f t="shared" si="50"/>
        <v>-</v>
      </c>
      <c r="O488" s="13" t="e">
        <f t="shared" si="51"/>
        <v>#N/A</v>
      </c>
    </row>
    <row r="489" spans="2:15" x14ac:dyDescent="0.25">
      <c r="B489" s="13">
        <f>IFERROR(IF(N(VLOOKUP(D489,Исходные_данные,17,FALSE))=0,1,VLOOKUP(D489,Исходные_данные,17,FALSE)),1)</f>
        <v>1</v>
      </c>
      <c r="C489" s="104" t="e">
        <f t="shared" si="46"/>
        <v>#N/A</v>
      </c>
      <c r="D489" s="104" t="e">
        <f t="shared" si="47"/>
        <v>#N/A</v>
      </c>
      <c r="E489" s="104"/>
      <c r="F489" s="35"/>
      <c r="G489" s="104" t="e">
        <f t="shared" si="48"/>
        <v>#N/A</v>
      </c>
      <c r="H489" s="104" t="e">
        <f t="shared" si="45"/>
        <v>#N/A</v>
      </c>
      <c r="I489" s="35" t="e">
        <f>VLOOKUP(D489,Исходные_данные,5,FALSE)</f>
        <v>#N/A</v>
      </c>
      <c r="J489" s="104" t="str">
        <f>IFERROR(VLOOKUP(D489,Исходные_данные,37,FALSE),"")</f>
        <v/>
      </c>
      <c r="K489" s="104" t="e">
        <f>VLOOKUP(D489,Исходные_данные,47,FALSE)</f>
        <v>#N/A</v>
      </c>
      <c r="L489" s="104" t="e">
        <f>VLOOKUP(D489,Исходные_данные,16,FALSE)</f>
        <v>#N/A</v>
      </c>
      <c r="M489" s="104" t="e">
        <f t="shared" si="49"/>
        <v>#N/A</v>
      </c>
      <c r="N489" t="str">
        <f t="shared" si="50"/>
        <v>-</v>
      </c>
      <c r="O489" s="13" t="e">
        <f t="shared" si="51"/>
        <v>#N/A</v>
      </c>
    </row>
    <row r="490" spans="2:15" x14ac:dyDescent="0.25">
      <c r="B490" s="13">
        <f>IFERROR(IF(N(VLOOKUP(D490,Исходные_данные,17,FALSE))=0,1,VLOOKUP(D490,Исходные_данные,17,FALSE)),1)</f>
        <v>1</v>
      </c>
      <c r="C490" s="104" t="e">
        <f t="shared" si="46"/>
        <v>#N/A</v>
      </c>
      <c r="D490" s="104" t="e">
        <f t="shared" si="47"/>
        <v>#N/A</v>
      </c>
      <c r="E490" s="104"/>
      <c r="F490" s="35"/>
      <c r="G490" s="104" t="e">
        <f t="shared" si="48"/>
        <v>#N/A</v>
      </c>
      <c r="H490" s="104" t="e">
        <f t="shared" si="45"/>
        <v>#N/A</v>
      </c>
      <c r="I490" s="35" t="e">
        <f>VLOOKUP(D490,Исходные_данные,5,FALSE)</f>
        <v>#N/A</v>
      </c>
      <c r="J490" s="104" t="str">
        <f>IFERROR(VLOOKUP(D490,Исходные_данные,37,FALSE),"")</f>
        <v/>
      </c>
      <c r="K490" s="104" t="e">
        <f>VLOOKUP(D490,Исходные_данные,47,FALSE)</f>
        <v>#N/A</v>
      </c>
      <c r="L490" s="104" t="e">
        <f>VLOOKUP(D490,Исходные_данные,16,FALSE)</f>
        <v>#N/A</v>
      </c>
      <c r="M490" s="104" t="e">
        <f t="shared" si="49"/>
        <v>#N/A</v>
      </c>
      <c r="N490" t="str">
        <f t="shared" si="50"/>
        <v>-</v>
      </c>
      <c r="O490" s="13" t="e">
        <f t="shared" si="51"/>
        <v>#N/A</v>
      </c>
    </row>
    <row r="491" spans="2:15" x14ac:dyDescent="0.25">
      <c r="B491" s="13">
        <f>IFERROR(IF(N(VLOOKUP(D491,Исходные_данные,17,FALSE))=0,1,VLOOKUP(D491,Исходные_данные,17,FALSE)),1)</f>
        <v>1</v>
      </c>
      <c r="C491" s="104" t="e">
        <f t="shared" si="46"/>
        <v>#N/A</v>
      </c>
      <c r="D491" s="104" t="e">
        <f t="shared" si="47"/>
        <v>#N/A</v>
      </c>
      <c r="E491" s="104"/>
      <c r="F491" s="35"/>
      <c r="G491" s="104" t="e">
        <f t="shared" si="48"/>
        <v>#N/A</v>
      </c>
      <c r="H491" s="104" t="e">
        <f t="shared" si="45"/>
        <v>#N/A</v>
      </c>
      <c r="I491" s="35" t="e">
        <f>VLOOKUP(D491,Исходные_данные,5,FALSE)</f>
        <v>#N/A</v>
      </c>
      <c r="J491" s="104" t="str">
        <f>IFERROR(VLOOKUP(D491,Исходные_данные,37,FALSE),"")</f>
        <v/>
      </c>
      <c r="K491" s="104" t="e">
        <f>VLOOKUP(D491,Исходные_данные,47,FALSE)</f>
        <v>#N/A</v>
      </c>
      <c r="L491" s="104" t="e">
        <f>VLOOKUP(D491,Исходные_данные,16,FALSE)</f>
        <v>#N/A</v>
      </c>
      <c r="M491" s="104" t="e">
        <f t="shared" si="49"/>
        <v>#N/A</v>
      </c>
      <c r="N491" t="str">
        <f t="shared" si="50"/>
        <v>-</v>
      </c>
      <c r="O491" s="13" t="e">
        <f t="shared" si="51"/>
        <v>#N/A</v>
      </c>
    </row>
    <row r="492" spans="2:15" x14ac:dyDescent="0.25">
      <c r="B492" s="13">
        <f>IFERROR(IF(N(VLOOKUP(D492,Исходные_данные,17,FALSE))=0,1,VLOOKUP(D492,Исходные_данные,17,FALSE)),1)</f>
        <v>1</v>
      </c>
      <c r="C492" s="104" t="e">
        <f t="shared" si="46"/>
        <v>#N/A</v>
      </c>
      <c r="D492" s="104" t="e">
        <f t="shared" si="47"/>
        <v>#N/A</v>
      </c>
      <c r="E492" s="104"/>
      <c r="F492" s="35"/>
      <c r="G492" s="104" t="e">
        <f t="shared" si="48"/>
        <v>#N/A</v>
      </c>
      <c r="H492" s="104" t="e">
        <f t="shared" si="45"/>
        <v>#N/A</v>
      </c>
      <c r="I492" s="35" t="e">
        <f>VLOOKUP(D492,Исходные_данные,5,FALSE)</f>
        <v>#N/A</v>
      </c>
      <c r="J492" s="104" t="str">
        <f>IFERROR(VLOOKUP(D492,Исходные_данные,37,FALSE),"")</f>
        <v/>
      </c>
      <c r="K492" s="104" t="e">
        <f>VLOOKUP(D492,Исходные_данные,47,FALSE)</f>
        <v>#N/A</v>
      </c>
      <c r="L492" s="104" t="e">
        <f>VLOOKUP(D492,Исходные_данные,16,FALSE)</f>
        <v>#N/A</v>
      </c>
      <c r="M492" s="104" t="e">
        <f t="shared" si="49"/>
        <v>#N/A</v>
      </c>
      <c r="N492" t="str">
        <f t="shared" si="50"/>
        <v>-</v>
      </c>
      <c r="O492" s="13" t="e">
        <f t="shared" si="51"/>
        <v>#N/A</v>
      </c>
    </row>
    <row r="493" spans="2:15" x14ac:dyDescent="0.25">
      <c r="B493" s="13">
        <f>IFERROR(IF(N(VLOOKUP(D493,Исходные_данные,17,FALSE))=0,1,VLOOKUP(D493,Исходные_данные,17,FALSE)),1)</f>
        <v>1</v>
      </c>
      <c r="C493" s="104" t="e">
        <f t="shared" si="46"/>
        <v>#N/A</v>
      </c>
      <c r="D493" s="104" t="e">
        <f t="shared" si="47"/>
        <v>#N/A</v>
      </c>
      <c r="E493" s="104"/>
      <c r="F493" s="35"/>
      <c r="G493" s="104" t="e">
        <f t="shared" si="48"/>
        <v>#N/A</v>
      </c>
      <c r="H493" s="104" t="e">
        <f t="shared" si="45"/>
        <v>#N/A</v>
      </c>
      <c r="I493" s="35" t="e">
        <f>VLOOKUP(D493,Исходные_данные,5,FALSE)</f>
        <v>#N/A</v>
      </c>
      <c r="J493" s="104" t="str">
        <f>IFERROR(VLOOKUP(D493,Исходные_данные,37,FALSE),"")</f>
        <v/>
      </c>
      <c r="K493" s="104" t="e">
        <f>VLOOKUP(D493,Исходные_данные,47,FALSE)</f>
        <v>#N/A</v>
      </c>
      <c r="L493" s="104" t="e">
        <f>VLOOKUP(D493,Исходные_данные,16,FALSE)</f>
        <v>#N/A</v>
      </c>
      <c r="M493" s="104" t="e">
        <f t="shared" si="49"/>
        <v>#N/A</v>
      </c>
      <c r="N493" t="str">
        <f t="shared" si="50"/>
        <v>-</v>
      </c>
      <c r="O493" s="13" t="e">
        <f t="shared" si="51"/>
        <v>#N/A</v>
      </c>
    </row>
    <row r="494" spans="2:15" x14ac:dyDescent="0.25">
      <c r="B494" s="13">
        <f>IFERROR(IF(N(VLOOKUP(D494,Исходные_данные,17,FALSE))=0,1,VLOOKUP(D494,Исходные_данные,17,FALSE)),1)</f>
        <v>1</v>
      </c>
      <c r="C494" s="104" t="e">
        <f t="shared" si="46"/>
        <v>#N/A</v>
      </c>
      <c r="D494" s="104" t="e">
        <f t="shared" si="47"/>
        <v>#N/A</v>
      </c>
      <c r="E494" s="104"/>
      <c r="F494" s="35"/>
      <c r="G494" s="104" t="e">
        <f t="shared" si="48"/>
        <v>#N/A</v>
      </c>
      <c r="H494" s="104" t="e">
        <f t="shared" si="45"/>
        <v>#N/A</v>
      </c>
      <c r="I494" s="35" t="e">
        <f>VLOOKUP(D494,Исходные_данные,5,FALSE)</f>
        <v>#N/A</v>
      </c>
      <c r="J494" s="104" t="str">
        <f>IFERROR(VLOOKUP(D494,Исходные_данные,37,FALSE),"")</f>
        <v/>
      </c>
      <c r="K494" s="104" t="e">
        <f>VLOOKUP(D494,Исходные_данные,47,FALSE)</f>
        <v>#N/A</v>
      </c>
      <c r="L494" s="104" t="e">
        <f>VLOOKUP(D494,Исходные_данные,16,FALSE)</f>
        <v>#N/A</v>
      </c>
      <c r="M494" s="104" t="e">
        <f t="shared" si="49"/>
        <v>#N/A</v>
      </c>
      <c r="N494" t="str">
        <f t="shared" si="50"/>
        <v>-</v>
      </c>
      <c r="O494" s="13" t="e">
        <f t="shared" si="51"/>
        <v>#N/A</v>
      </c>
    </row>
    <row r="495" spans="2:15" x14ac:dyDescent="0.25">
      <c r="B495" s="13">
        <f>IFERROR(IF(N(VLOOKUP(D495,Исходные_данные,17,FALSE))=0,1,VLOOKUP(D495,Исходные_данные,17,FALSE)),1)</f>
        <v>1</v>
      </c>
      <c r="C495" s="104" t="e">
        <f t="shared" si="46"/>
        <v>#N/A</v>
      </c>
      <c r="D495" s="104" t="e">
        <f t="shared" si="47"/>
        <v>#N/A</v>
      </c>
      <c r="E495" s="104"/>
      <c r="F495" s="35"/>
      <c r="G495" s="104" t="e">
        <f t="shared" si="48"/>
        <v>#N/A</v>
      </c>
      <c r="H495" s="104" t="e">
        <f t="shared" si="45"/>
        <v>#N/A</v>
      </c>
      <c r="I495" s="35" t="e">
        <f>VLOOKUP(D495,Исходные_данные,5,FALSE)</f>
        <v>#N/A</v>
      </c>
      <c r="J495" s="104" t="str">
        <f>IFERROR(VLOOKUP(D495,Исходные_данные,37,FALSE),"")</f>
        <v/>
      </c>
      <c r="K495" s="104" t="e">
        <f>VLOOKUP(D495,Исходные_данные,47,FALSE)</f>
        <v>#N/A</v>
      </c>
      <c r="L495" s="104" t="e">
        <f>VLOOKUP(D495,Исходные_данные,16,FALSE)</f>
        <v>#N/A</v>
      </c>
      <c r="M495" s="104" t="e">
        <f t="shared" si="49"/>
        <v>#N/A</v>
      </c>
      <c r="N495" t="str">
        <f t="shared" si="50"/>
        <v>-</v>
      </c>
      <c r="O495" s="13" t="e">
        <f t="shared" si="51"/>
        <v>#N/A</v>
      </c>
    </row>
    <row r="496" spans="2:15" x14ac:dyDescent="0.25">
      <c r="B496" s="13">
        <f>IFERROR(IF(N(VLOOKUP(D496,Исходные_данные,17,FALSE))=0,1,VLOOKUP(D496,Исходные_данные,17,FALSE)),1)</f>
        <v>1</v>
      </c>
      <c r="C496" s="104" t="e">
        <f t="shared" si="46"/>
        <v>#N/A</v>
      </c>
      <c r="D496" s="104" t="e">
        <f t="shared" si="47"/>
        <v>#N/A</v>
      </c>
      <c r="E496" s="104"/>
      <c r="F496" s="35"/>
      <c r="G496" s="104" t="e">
        <f t="shared" si="48"/>
        <v>#N/A</v>
      </c>
      <c r="H496" s="104" t="e">
        <f t="shared" si="45"/>
        <v>#N/A</v>
      </c>
      <c r="I496" s="35" t="e">
        <f>VLOOKUP(D496,Исходные_данные,5,FALSE)</f>
        <v>#N/A</v>
      </c>
      <c r="J496" s="104" t="str">
        <f>IFERROR(VLOOKUP(D496,Исходные_данные,37,FALSE),"")</f>
        <v/>
      </c>
      <c r="K496" s="104" t="e">
        <f>VLOOKUP(D496,Исходные_данные,47,FALSE)</f>
        <v>#N/A</v>
      </c>
      <c r="L496" s="104" t="e">
        <f>VLOOKUP(D496,Исходные_данные,16,FALSE)</f>
        <v>#N/A</v>
      </c>
      <c r="M496" s="104" t="e">
        <f t="shared" si="49"/>
        <v>#N/A</v>
      </c>
      <c r="N496" t="str">
        <f t="shared" si="50"/>
        <v>-</v>
      </c>
      <c r="O496" s="13" t="e">
        <f t="shared" si="51"/>
        <v>#N/A</v>
      </c>
    </row>
    <row r="497" spans="2:15" x14ac:dyDescent="0.25">
      <c r="B497" s="13">
        <f>IFERROR(IF(N(VLOOKUP(D497,Исходные_данные,17,FALSE))=0,1,VLOOKUP(D497,Исходные_данные,17,FALSE)),1)</f>
        <v>1</v>
      </c>
      <c r="C497" s="104" t="e">
        <f t="shared" si="46"/>
        <v>#N/A</v>
      </c>
      <c r="D497" s="104" t="e">
        <f t="shared" si="47"/>
        <v>#N/A</v>
      </c>
      <c r="E497" s="104"/>
      <c r="F497" s="35"/>
      <c r="G497" s="104" t="e">
        <f t="shared" si="48"/>
        <v>#N/A</v>
      </c>
      <c r="H497" s="104" t="e">
        <f t="shared" si="45"/>
        <v>#N/A</v>
      </c>
      <c r="I497" s="35" t="e">
        <f>VLOOKUP(D497,Исходные_данные,5,FALSE)</f>
        <v>#N/A</v>
      </c>
      <c r="J497" s="104" t="str">
        <f>IFERROR(VLOOKUP(D497,Исходные_данные,37,FALSE),"")</f>
        <v/>
      </c>
      <c r="K497" s="104" t="e">
        <f>VLOOKUP(D497,Исходные_данные,47,FALSE)</f>
        <v>#N/A</v>
      </c>
      <c r="L497" s="104" t="e">
        <f>VLOOKUP(D497,Исходные_данные,16,FALSE)</f>
        <v>#N/A</v>
      </c>
      <c r="M497" s="104" t="e">
        <f t="shared" si="49"/>
        <v>#N/A</v>
      </c>
      <c r="N497" t="str">
        <f t="shared" si="50"/>
        <v>-</v>
      </c>
      <c r="O497" s="13" t="e">
        <f t="shared" si="51"/>
        <v>#N/A</v>
      </c>
    </row>
    <row r="498" spans="2:15" x14ac:dyDescent="0.25">
      <c r="B498" s="13">
        <f>IFERROR(IF(N(VLOOKUP(D498,Исходные_данные,17,FALSE))=0,1,VLOOKUP(D498,Исходные_данные,17,FALSE)),1)</f>
        <v>1</v>
      </c>
      <c r="C498" s="104" t="e">
        <f t="shared" si="46"/>
        <v>#N/A</v>
      </c>
      <c r="D498" s="104" t="e">
        <f t="shared" si="47"/>
        <v>#N/A</v>
      </c>
      <c r="E498" s="104"/>
      <c r="F498" s="35"/>
      <c r="G498" s="104" t="e">
        <f t="shared" si="48"/>
        <v>#N/A</v>
      </c>
      <c r="H498" s="104" t="e">
        <f t="shared" si="45"/>
        <v>#N/A</v>
      </c>
      <c r="I498" s="35" t="e">
        <f>VLOOKUP(D498,Исходные_данные,5,FALSE)</f>
        <v>#N/A</v>
      </c>
      <c r="J498" s="104" t="str">
        <f>IFERROR(VLOOKUP(D498,Исходные_данные,37,FALSE),"")</f>
        <v/>
      </c>
      <c r="K498" s="104" t="e">
        <f>VLOOKUP(D498,Исходные_данные,47,FALSE)</f>
        <v>#N/A</v>
      </c>
      <c r="L498" s="104" t="e">
        <f>VLOOKUP(D498,Исходные_данные,16,FALSE)</f>
        <v>#N/A</v>
      </c>
      <c r="M498" s="104" t="e">
        <f t="shared" si="49"/>
        <v>#N/A</v>
      </c>
      <c r="N498" t="str">
        <f t="shared" si="50"/>
        <v>-</v>
      </c>
      <c r="O498" s="13" t="e">
        <f t="shared" si="51"/>
        <v>#N/A</v>
      </c>
    </row>
    <row r="499" spans="2:15" x14ac:dyDescent="0.25">
      <c r="B499" s="13">
        <f>IFERROR(IF(N(VLOOKUP(D499,Исходные_данные,17,FALSE))=0,1,VLOOKUP(D499,Исходные_данные,17,FALSE)),1)</f>
        <v>1</v>
      </c>
      <c r="C499" s="104" t="e">
        <f t="shared" si="46"/>
        <v>#N/A</v>
      </c>
      <c r="D499" s="104" t="e">
        <f t="shared" si="47"/>
        <v>#N/A</v>
      </c>
      <c r="E499" s="104"/>
      <c r="F499" s="35"/>
      <c r="G499" s="104" t="e">
        <f t="shared" si="48"/>
        <v>#N/A</v>
      </c>
      <c r="H499" s="104" t="e">
        <f t="shared" si="45"/>
        <v>#N/A</v>
      </c>
      <c r="I499" s="35" t="e">
        <f>VLOOKUP(D499,Исходные_данные,5,FALSE)</f>
        <v>#N/A</v>
      </c>
      <c r="J499" s="104" t="str">
        <f>IFERROR(VLOOKUP(D499,Исходные_данные,37,FALSE),"")</f>
        <v/>
      </c>
      <c r="K499" s="104" t="e">
        <f>VLOOKUP(D499,Исходные_данные,47,FALSE)</f>
        <v>#N/A</v>
      </c>
      <c r="L499" s="104" t="e">
        <f>VLOOKUP(D499,Исходные_данные,16,FALSE)</f>
        <v>#N/A</v>
      </c>
      <c r="M499" s="104" t="e">
        <f t="shared" si="49"/>
        <v>#N/A</v>
      </c>
      <c r="N499" t="str">
        <f t="shared" si="50"/>
        <v>-</v>
      </c>
      <c r="O499" s="13" t="e">
        <f t="shared" si="51"/>
        <v>#N/A</v>
      </c>
    </row>
    <row r="500" spans="2:15" x14ac:dyDescent="0.25">
      <c r="B500" s="13">
        <f>IFERROR(IF(N(VLOOKUP(D500,Исходные_данные,17,FALSE))=0,1,VLOOKUP(D500,Исходные_данные,17,FALSE)),1)</f>
        <v>1</v>
      </c>
      <c r="C500" s="104" t="e">
        <f t="shared" si="46"/>
        <v>#N/A</v>
      </c>
      <c r="D500" s="104" t="e">
        <f t="shared" si="47"/>
        <v>#N/A</v>
      </c>
      <c r="E500" s="104"/>
      <c r="F500" s="35"/>
      <c r="G500" s="104" t="e">
        <f t="shared" si="48"/>
        <v>#N/A</v>
      </c>
      <c r="H500" s="104" t="e">
        <f t="shared" ref="H500:H563" si="52">IF(F500="упр","",IF(F500=0,G500,IF(F500="1,2,3","L1,L2,L3","L"&amp;F500)))</f>
        <v>#N/A</v>
      </c>
      <c r="I500" s="35" t="e">
        <f>VLOOKUP(D500,Исходные_данные,5,FALSE)</f>
        <v>#N/A</v>
      </c>
      <c r="J500" s="104" t="str">
        <f>IFERROR(VLOOKUP(D500,Исходные_данные,37,FALSE),"")</f>
        <v/>
      </c>
      <c r="K500" s="104" t="e">
        <f>VLOOKUP(D500,Исходные_данные,47,FALSE)</f>
        <v>#N/A</v>
      </c>
      <c r="L500" s="104" t="e">
        <f>VLOOKUP(D500,Исходные_данные,16,FALSE)</f>
        <v>#N/A</v>
      </c>
      <c r="M500" s="104" t="e">
        <f t="shared" si="49"/>
        <v>#N/A</v>
      </c>
      <c r="N500" t="str">
        <f t="shared" si="50"/>
        <v>-</v>
      </c>
      <c r="O500" s="13" t="e">
        <f t="shared" si="51"/>
        <v>#N/A</v>
      </c>
    </row>
    <row r="501" spans="2:15" x14ac:dyDescent="0.25">
      <c r="C501" s="104" t="e">
        <f t="shared" si="46"/>
        <v>#N/A</v>
      </c>
      <c r="D501" s="104" t="e">
        <f t="shared" si="47"/>
        <v>#N/A</v>
      </c>
      <c r="E501" s="104"/>
      <c r="F501" s="35"/>
      <c r="G501" s="104" t="e">
        <f t="shared" si="48"/>
        <v>#N/A</v>
      </c>
      <c r="H501" s="104" t="e">
        <f t="shared" si="52"/>
        <v>#N/A</v>
      </c>
      <c r="I501" s="35" t="e">
        <f>VLOOKUP(D501,Исходные_данные,5,FALSE)</f>
        <v>#N/A</v>
      </c>
      <c r="J501" s="104" t="str">
        <f>IFERROR(VLOOKUP(D501,Исходные_данные,37,FALSE),"")</f>
        <v/>
      </c>
      <c r="K501" s="104" t="e">
        <f>VLOOKUP(D501,Исходные_данные,47,FALSE)</f>
        <v>#N/A</v>
      </c>
      <c r="L501" s="104" t="e">
        <f>VLOOKUP(D501,Исходные_данные,16,FALSE)</f>
        <v>#N/A</v>
      </c>
      <c r="M501" s="104" t="e">
        <f t="shared" si="49"/>
        <v>#N/A</v>
      </c>
      <c r="N501" t="str">
        <f t="shared" si="50"/>
        <v>-</v>
      </c>
      <c r="O501" s="13" t="e">
        <f t="shared" si="51"/>
        <v>#N/A</v>
      </c>
    </row>
    <row r="502" spans="2:15" x14ac:dyDescent="0.25">
      <c r="C502" s="104" t="e">
        <f t="shared" si="46"/>
        <v>#N/A</v>
      </c>
      <c r="D502" s="104" t="e">
        <f t="shared" si="47"/>
        <v>#N/A</v>
      </c>
      <c r="E502" s="104"/>
      <c r="F502" s="35"/>
      <c r="G502" s="104" t="e">
        <f t="shared" si="48"/>
        <v>#N/A</v>
      </c>
      <c r="H502" s="104" t="e">
        <f t="shared" si="52"/>
        <v>#N/A</v>
      </c>
      <c r="I502" s="35" t="e">
        <f>VLOOKUP(D502,Исходные_данные,5,FALSE)</f>
        <v>#N/A</v>
      </c>
      <c r="J502" s="104" t="str">
        <f>IFERROR(VLOOKUP(D502,Исходные_данные,37,FALSE),"")</f>
        <v/>
      </c>
      <c r="K502" s="104" t="e">
        <f>VLOOKUP(D502,Исходные_данные,47,FALSE)</f>
        <v>#N/A</v>
      </c>
      <c r="L502" s="104" t="e">
        <f>VLOOKUP(D502,Исходные_данные,16,FALSE)</f>
        <v>#N/A</v>
      </c>
      <c r="M502" s="104" t="e">
        <f t="shared" si="49"/>
        <v>#N/A</v>
      </c>
      <c r="N502" t="str">
        <f t="shared" si="50"/>
        <v>-</v>
      </c>
      <c r="O502" s="13" t="e">
        <f t="shared" si="51"/>
        <v>#N/A</v>
      </c>
    </row>
    <row r="503" spans="2:15" x14ac:dyDescent="0.25">
      <c r="C503" s="104" t="e">
        <f t="shared" si="46"/>
        <v>#N/A</v>
      </c>
      <c r="D503" s="104" t="e">
        <f t="shared" si="47"/>
        <v>#N/A</v>
      </c>
      <c r="E503" s="104"/>
      <c r="F503" s="35"/>
      <c r="G503" s="104" t="e">
        <f t="shared" si="48"/>
        <v>#N/A</v>
      </c>
      <c r="H503" s="104" t="e">
        <f t="shared" si="52"/>
        <v>#N/A</v>
      </c>
      <c r="I503" s="35" t="e">
        <f>VLOOKUP(D503,Исходные_данные,5,FALSE)</f>
        <v>#N/A</v>
      </c>
      <c r="J503" s="104" t="str">
        <f>IFERROR(VLOOKUP(D503,Исходные_данные,37,FALSE),"")</f>
        <v/>
      </c>
      <c r="K503" s="104" t="e">
        <f>VLOOKUP(D503,Исходные_данные,47,FALSE)</f>
        <v>#N/A</v>
      </c>
      <c r="L503" s="104" t="e">
        <f>VLOOKUP(D503,Исходные_данные,16,FALSE)</f>
        <v>#N/A</v>
      </c>
      <c r="M503" s="104" t="e">
        <f t="shared" si="49"/>
        <v>#N/A</v>
      </c>
      <c r="N503" t="str">
        <f t="shared" si="50"/>
        <v>-</v>
      </c>
      <c r="O503" s="13" t="e">
        <f t="shared" si="51"/>
        <v>#N/A</v>
      </c>
    </row>
    <row r="504" spans="2:15" x14ac:dyDescent="0.25">
      <c r="C504" s="104" t="e">
        <f t="shared" si="46"/>
        <v>#N/A</v>
      </c>
      <c r="D504" s="104" t="e">
        <f t="shared" si="47"/>
        <v>#N/A</v>
      </c>
      <c r="E504" s="104"/>
      <c r="F504" s="35"/>
      <c r="G504" s="104" t="e">
        <f t="shared" si="48"/>
        <v>#N/A</v>
      </c>
      <c r="H504" s="104" t="e">
        <f t="shared" si="52"/>
        <v>#N/A</v>
      </c>
      <c r="I504" s="35" t="e">
        <f>VLOOKUP(D504,Исходные_данные,5,FALSE)</f>
        <v>#N/A</v>
      </c>
      <c r="J504" s="104" t="str">
        <f>IFERROR(VLOOKUP(D504,Исходные_данные,37,FALSE),"")</f>
        <v/>
      </c>
      <c r="K504" s="104" t="e">
        <f>VLOOKUP(D504,Исходные_данные,47,FALSE)</f>
        <v>#N/A</v>
      </c>
      <c r="L504" s="104" t="e">
        <f>VLOOKUP(D504,Исходные_данные,16,FALSE)</f>
        <v>#N/A</v>
      </c>
      <c r="M504" s="104" t="e">
        <f t="shared" si="49"/>
        <v>#N/A</v>
      </c>
      <c r="N504" t="str">
        <f t="shared" si="50"/>
        <v>-</v>
      </c>
      <c r="O504" s="13" t="e">
        <f t="shared" si="51"/>
        <v>#N/A</v>
      </c>
    </row>
    <row r="505" spans="2:15" x14ac:dyDescent="0.25">
      <c r="C505" s="104" t="e">
        <f t="shared" si="46"/>
        <v>#N/A</v>
      </c>
      <c r="D505" s="104" t="e">
        <f t="shared" si="47"/>
        <v>#N/A</v>
      </c>
      <c r="E505" s="104"/>
      <c r="F505" s="35"/>
      <c r="G505" s="104" t="e">
        <f t="shared" si="48"/>
        <v>#N/A</v>
      </c>
      <c r="H505" s="104" t="e">
        <f t="shared" si="52"/>
        <v>#N/A</v>
      </c>
      <c r="I505" s="35" t="e">
        <f>VLOOKUP(D505,Исходные_данные,5,FALSE)</f>
        <v>#N/A</v>
      </c>
      <c r="J505" s="104" t="str">
        <f>IFERROR(VLOOKUP(D505,Исходные_данные,37,FALSE),"")</f>
        <v/>
      </c>
      <c r="K505" s="104" t="e">
        <f>VLOOKUP(D505,Исходные_данные,47,FALSE)</f>
        <v>#N/A</v>
      </c>
      <c r="L505" s="104" t="e">
        <f>VLOOKUP(D505,Исходные_данные,16,FALSE)</f>
        <v>#N/A</v>
      </c>
      <c r="M505" s="104" t="e">
        <f t="shared" si="49"/>
        <v>#N/A</v>
      </c>
      <c r="N505" t="str">
        <f t="shared" si="50"/>
        <v>-</v>
      </c>
      <c r="O505" s="13" t="e">
        <f t="shared" si="51"/>
        <v>#N/A</v>
      </c>
    </row>
    <row r="506" spans="2:15" x14ac:dyDescent="0.25">
      <c r="C506" s="104" t="e">
        <f t="shared" si="46"/>
        <v>#N/A</v>
      </c>
      <c r="D506" s="104" t="e">
        <f t="shared" si="47"/>
        <v>#N/A</v>
      </c>
      <c r="E506" s="104"/>
      <c r="F506" s="35"/>
      <c r="G506" s="104" t="e">
        <f t="shared" si="48"/>
        <v>#N/A</v>
      </c>
      <c r="H506" s="104" t="e">
        <f t="shared" si="52"/>
        <v>#N/A</v>
      </c>
      <c r="I506" s="35" t="e">
        <f>VLOOKUP(D506,Исходные_данные,5,FALSE)</f>
        <v>#N/A</v>
      </c>
      <c r="J506" s="104" t="str">
        <f>IFERROR(VLOOKUP(D506,Исходные_данные,37,FALSE),"")</f>
        <v/>
      </c>
      <c r="K506" s="104" t="e">
        <f>VLOOKUP(D506,Исходные_данные,47,FALSE)</f>
        <v>#N/A</v>
      </c>
      <c r="L506" s="104" t="e">
        <f>VLOOKUP(D506,Исходные_данные,16,FALSE)</f>
        <v>#N/A</v>
      </c>
      <c r="M506" s="104" t="e">
        <f t="shared" si="49"/>
        <v>#N/A</v>
      </c>
      <c r="N506" t="str">
        <f t="shared" si="50"/>
        <v>-</v>
      </c>
      <c r="O506" s="13" t="e">
        <f t="shared" si="51"/>
        <v>#N/A</v>
      </c>
    </row>
    <row r="507" spans="2:15" x14ac:dyDescent="0.25">
      <c r="C507" s="104" t="e">
        <f t="shared" si="46"/>
        <v>#N/A</v>
      </c>
      <c r="D507" s="104" t="e">
        <f t="shared" si="47"/>
        <v>#N/A</v>
      </c>
      <c r="E507" s="104"/>
      <c r="F507" s="35"/>
      <c r="G507" s="104" t="e">
        <f t="shared" si="48"/>
        <v>#N/A</v>
      </c>
      <c r="H507" s="104" t="e">
        <f t="shared" si="52"/>
        <v>#N/A</v>
      </c>
      <c r="I507" s="35" t="e">
        <f>VLOOKUP(D507,Исходные_данные,5,FALSE)</f>
        <v>#N/A</v>
      </c>
      <c r="J507" s="104" t="str">
        <f>IFERROR(VLOOKUP(D507,Исходные_данные,37,FALSE),"")</f>
        <v/>
      </c>
      <c r="K507" s="104" t="e">
        <f>VLOOKUP(D507,Исходные_данные,47,FALSE)</f>
        <v>#N/A</v>
      </c>
      <c r="L507" s="104" t="e">
        <f>VLOOKUP(D507,Исходные_данные,16,FALSE)</f>
        <v>#N/A</v>
      </c>
      <c r="M507" s="104" t="e">
        <f t="shared" si="49"/>
        <v>#N/A</v>
      </c>
      <c r="N507" t="str">
        <f t="shared" si="50"/>
        <v>-</v>
      </c>
      <c r="O507" s="13" t="e">
        <f t="shared" si="51"/>
        <v>#N/A</v>
      </c>
    </row>
    <row r="508" spans="2:15" x14ac:dyDescent="0.25">
      <c r="C508" s="104" t="e">
        <f t="shared" si="46"/>
        <v>#N/A</v>
      </c>
      <c r="D508" s="104" t="e">
        <f t="shared" si="47"/>
        <v>#N/A</v>
      </c>
      <c r="E508" s="104"/>
      <c r="F508" s="35"/>
      <c r="G508" s="104" t="e">
        <f t="shared" si="48"/>
        <v>#N/A</v>
      </c>
      <c r="H508" s="104" t="e">
        <f t="shared" si="52"/>
        <v>#N/A</v>
      </c>
      <c r="I508" s="35" t="e">
        <f>VLOOKUP(D508,Исходные_данные,5,FALSE)</f>
        <v>#N/A</v>
      </c>
      <c r="J508" s="104" t="str">
        <f>IFERROR(VLOOKUP(D508,Исходные_данные,37,FALSE),"")</f>
        <v/>
      </c>
      <c r="K508" s="104" t="e">
        <f>VLOOKUP(D508,Исходные_данные,47,FALSE)</f>
        <v>#N/A</v>
      </c>
      <c r="L508" s="104" t="e">
        <f>VLOOKUP(D508,Исходные_данные,16,FALSE)</f>
        <v>#N/A</v>
      </c>
      <c r="M508" s="104" t="e">
        <f t="shared" si="49"/>
        <v>#N/A</v>
      </c>
      <c r="N508" t="str">
        <f t="shared" si="50"/>
        <v>-</v>
      </c>
      <c r="O508" s="13" t="e">
        <f t="shared" si="51"/>
        <v>#N/A</v>
      </c>
    </row>
    <row r="509" spans="2:15" x14ac:dyDescent="0.25">
      <c r="C509" s="104" t="e">
        <f t="shared" si="46"/>
        <v>#N/A</v>
      </c>
      <c r="D509" s="104" t="e">
        <f t="shared" si="47"/>
        <v>#N/A</v>
      </c>
      <c r="E509" s="104"/>
      <c r="F509" s="35"/>
      <c r="G509" s="104" t="e">
        <f t="shared" si="48"/>
        <v>#N/A</v>
      </c>
      <c r="H509" s="104" t="e">
        <f t="shared" si="52"/>
        <v>#N/A</v>
      </c>
      <c r="I509" s="35" t="e">
        <f>VLOOKUP(D509,Исходные_данные,5,FALSE)</f>
        <v>#N/A</v>
      </c>
      <c r="J509" s="104" t="str">
        <f>IFERROR(VLOOKUP(D509,Исходные_данные,37,FALSE),"")</f>
        <v/>
      </c>
      <c r="K509" s="104" t="e">
        <f>VLOOKUP(D509,Исходные_данные,47,FALSE)</f>
        <v>#N/A</v>
      </c>
      <c r="L509" s="104" t="e">
        <f>VLOOKUP(D509,Исходные_данные,16,FALSE)</f>
        <v>#N/A</v>
      </c>
      <c r="M509" s="104" t="e">
        <f t="shared" si="49"/>
        <v>#N/A</v>
      </c>
      <c r="N509" t="str">
        <f t="shared" si="50"/>
        <v>-</v>
      </c>
      <c r="O509" s="13" t="e">
        <f t="shared" si="51"/>
        <v>#N/A</v>
      </c>
    </row>
    <row r="510" spans="2:15" x14ac:dyDescent="0.25">
      <c r="C510" s="104" t="e">
        <f t="shared" si="46"/>
        <v>#N/A</v>
      </c>
      <c r="D510" s="104" t="e">
        <f t="shared" si="47"/>
        <v>#N/A</v>
      </c>
      <c r="E510" s="104"/>
      <c r="F510" s="35"/>
      <c r="G510" s="104" t="e">
        <f t="shared" si="48"/>
        <v>#N/A</v>
      </c>
      <c r="H510" s="104" t="e">
        <f t="shared" si="52"/>
        <v>#N/A</v>
      </c>
      <c r="I510" s="35" t="e">
        <f>VLOOKUP(D510,Исходные_данные,5,FALSE)</f>
        <v>#N/A</v>
      </c>
      <c r="J510" s="104" t="str">
        <f>IFERROR(VLOOKUP(D510,Исходные_данные,37,FALSE),"")</f>
        <v/>
      </c>
      <c r="K510" s="104" t="e">
        <f>VLOOKUP(D510,Исходные_данные,47,FALSE)</f>
        <v>#N/A</v>
      </c>
      <c r="L510" s="104" t="e">
        <f>VLOOKUP(D510,Исходные_данные,16,FALSE)</f>
        <v>#N/A</v>
      </c>
      <c r="M510" s="104" t="e">
        <f t="shared" si="49"/>
        <v>#N/A</v>
      </c>
      <c r="N510" t="str">
        <f t="shared" si="50"/>
        <v>-</v>
      </c>
      <c r="O510" s="13" t="e">
        <f t="shared" si="51"/>
        <v>#N/A</v>
      </c>
    </row>
    <row r="511" spans="2:15" x14ac:dyDescent="0.25">
      <c r="C511" s="104" t="e">
        <f t="shared" si="46"/>
        <v>#N/A</v>
      </c>
      <c r="D511" s="104" t="e">
        <f t="shared" si="47"/>
        <v>#N/A</v>
      </c>
      <c r="E511" s="104"/>
      <c r="F511" s="35"/>
      <c r="G511" s="104" t="e">
        <f t="shared" si="48"/>
        <v>#N/A</v>
      </c>
      <c r="H511" s="104" t="e">
        <f t="shared" si="52"/>
        <v>#N/A</v>
      </c>
      <c r="I511" s="35" t="e">
        <f>VLOOKUP(D511,Исходные_данные,5,FALSE)</f>
        <v>#N/A</v>
      </c>
      <c r="J511" s="104" t="str">
        <f>IFERROR(VLOOKUP(D511,Исходные_данные,37,FALSE),"")</f>
        <v/>
      </c>
      <c r="K511" s="104" t="e">
        <f>VLOOKUP(D511,Исходные_данные,47,FALSE)</f>
        <v>#N/A</v>
      </c>
      <c r="L511" s="104" t="e">
        <f>VLOOKUP(D511,Исходные_данные,16,FALSE)</f>
        <v>#N/A</v>
      </c>
      <c r="M511" s="104" t="e">
        <f t="shared" si="49"/>
        <v>#N/A</v>
      </c>
      <c r="N511" t="str">
        <f t="shared" si="50"/>
        <v>-</v>
      </c>
      <c r="O511" s="13" t="e">
        <f t="shared" si="51"/>
        <v>#N/A</v>
      </c>
    </row>
    <row r="512" spans="2:15" x14ac:dyDescent="0.25">
      <c r="C512" s="104" t="e">
        <f t="shared" si="46"/>
        <v>#N/A</v>
      </c>
      <c r="D512" s="104" t="e">
        <f t="shared" si="47"/>
        <v>#N/A</v>
      </c>
      <c r="E512" s="104"/>
      <c r="F512" s="35"/>
      <c r="G512" s="104" t="e">
        <f t="shared" si="48"/>
        <v>#N/A</v>
      </c>
      <c r="H512" s="104" t="e">
        <f t="shared" si="52"/>
        <v>#N/A</v>
      </c>
      <c r="I512" s="35" t="e">
        <f>VLOOKUP(D512,Исходные_данные,5,FALSE)</f>
        <v>#N/A</v>
      </c>
      <c r="J512" s="104" t="str">
        <f>IFERROR(VLOOKUP(D512,Исходные_данные,37,FALSE),"")</f>
        <v/>
      </c>
      <c r="K512" s="104" t="e">
        <f>VLOOKUP(D512,Исходные_данные,47,FALSE)</f>
        <v>#N/A</v>
      </c>
      <c r="L512" s="104" t="e">
        <f>VLOOKUP(D512,Исходные_данные,16,FALSE)</f>
        <v>#N/A</v>
      </c>
      <c r="M512" s="104" t="e">
        <f t="shared" si="49"/>
        <v>#N/A</v>
      </c>
      <c r="N512" t="str">
        <f t="shared" si="50"/>
        <v>-</v>
      </c>
      <c r="O512" s="13" t="e">
        <f t="shared" si="51"/>
        <v>#N/A</v>
      </c>
    </row>
    <row r="513" spans="3:15" x14ac:dyDescent="0.25">
      <c r="C513" s="104" t="e">
        <f t="shared" si="46"/>
        <v>#N/A</v>
      </c>
      <c r="D513" s="104" t="e">
        <f t="shared" si="47"/>
        <v>#N/A</v>
      </c>
      <c r="E513" s="104"/>
      <c r="F513" s="35"/>
      <c r="G513" s="104" t="e">
        <f t="shared" si="48"/>
        <v>#N/A</v>
      </c>
      <c r="H513" s="104" t="e">
        <f t="shared" si="52"/>
        <v>#N/A</v>
      </c>
      <c r="I513" s="35" t="e">
        <f>VLOOKUP(D513,Исходные_данные,5,FALSE)</f>
        <v>#N/A</v>
      </c>
      <c r="J513" s="104" t="str">
        <f>IFERROR(VLOOKUP(D513,Исходные_данные,37,FALSE),"")</f>
        <v/>
      </c>
      <c r="K513" s="104" t="e">
        <f>VLOOKUP(D513,Исходные_данные,47,FALSE)</f>
        <v>#N/A</v>
      </c>
      <c r="L513" s="104" t="e">
        <f>VLOOKUP(D513,Исходные_данные,16,FALSE)</f>
        <v>#N/A</v>
      </c>
      <c r="M513" s="104" t="e">
        <f t="shared" si="49"/>
        <v>#N/A</v>
      </c>
      <c r="N513" t="str">
        <f t="shared" si="50"/>
        <v>-</v>
      </c>
      <c r="O513" s="13" t="e">
        <f t="shared" si="51"/>
        <v>#N/A</v>
      </c>
    </row>
    <row r="514" spans="3:15" x14ac:dyDescent="0.25">
      <c r="C514" s="104" t="e">
        <f t="shared" si="46"/>
        <v>#N/A</v>
      </c>
      <c r="D514" s="104" t="e">
        <f t="shared" si="47"/>
        <v>#N/A</v>
      </c>
      <c r="E514" s="104"/>
      <c r="F514" s="35"/>
      <c r="G514" s="104" t="e">
        <f t="shared" si="48"/>
        <v>#N/A</v>
      </c>
      <c r="H514" s="104" t="e">
        <f t="shared" si="52"/>
        <v>#N/A</v>
      </c>
      <c r="I514" s="35" t="e">
        <f>VLOOKUP(D514,Исходные_данные,5,FALSE)</f>
        <v>#N/A</v>
      </c>
      <c r="J514" s="104" t="str">
        <f>IFERROR(VLOOKUP(D514,Исходные_данные,37,FALSE),"")</f>
        <v/>
      </c>
      <c r="K514" s="104" t="e">
        <f>VLOOKUP(D514,Исходные_данные,47,FALSE)</f>
        <v>#N/A</v>
      </c>
      <c r="L514" s="104" t="e">
        <f>VLOOKUP(D514,Исходные_данные,16,FALSE)</f>
        <v>#N/A</v>
      </c>
      <c r="M514" s="104" t="e">
        <f t="shared" si="49"/>
        <v>#N/A</v>
      </c>
      <c r="N514" t="str">
        <f t="shared" si="50"/>
        <v>-</v>
      </c>
      <c r="O514" s="13" t="e">
        <f t="shared" si="51"/>
        <v>#N/A</v>
      </c>
    </row>
    <row r="515" spans="3:15" x14ac:dyDescent="0.25">
      <c r="C515" s="104" t="e">
        <f t="shared" ref="C515:C578" si="53">VLOOKUP(ROW(513:513),Разбивка_нумерация_5,2,FALSE)</f>
        <v>#N/A</v>
      </c>
      <c r="D515" s="104" t="e">
        <f t="shared" ref="D515:D578" si="54">VLOOKUP(ROW(513:513),Разбивка_нумерация_5,4,FALSE)</f>
        <v>#N/A</v>
      </c>
      <c r="E515" s="104"/>
      <c r="F515" s="35"/>
      <c r="G515" s="104" t="e">
        <f t="shared" ref="G515:G578" si="55">VLOOKUP(ROW(513:513),Разбивка_нумерация_5,16,FALSE)</f>
        <v>#N/A</v>
      </c>
      <c r="H515" s="104" t="e">
        <f t="shared" si="52"/>
        <v>#N/A</v>
      </c>
      <c r="I515" s="35" t="e">
        <f>VLOOKUP(D515,Исходные_данные,5,FALSE)</f>
        <v>#N/A</v>
      </c>
      <c r="J515" s="104" t="str">
        <f>IFERROR(VLOOKUP(D515,Исходные_данные,37,FALSE),"")</f>
        <v/>
      </c>
      <c r="K515" s="104" t="e">
        <f>VLOOKUP(D515,Исходные_данные,47,FALSE)</f>
        <v>#N/A</v>
      </c>
      <c r="L515" s="104" t="e">
        <f>VLOOKUP(D515,Исходные_данные,16,FALSE)</f>
        <v>#N/A</v>
      </c>
      <c r="M515" s="104" t="e">
        <f t="shared" ref="M515:M578" si="56">I515*L515</f>
        <v>#N/A</v>
      </c>
      <c r="N515" t="str">
        <f t="shared" ref="N515:N578" si="57">IF(ISBLANK(F515),N514,F515)</f>
        <v>-</v>
      </c>
      <c r="O515" s="13" t="e">
        <f t="shared" ref="O515:O578" si="58">C515&amp;H515</f>
        <v>#N/A</v>
      </c>
    </row>
    <row r="516" spans="3:15" x14ac:dyDescent="0.25">
      <c r="C516" s="104" t="e">
        <f t="shared" si="53"/>
        <v>#N/A</v>
      </c>
      <c r="D516" s="104" t="e">
        <f t="shared" si="54"/>
        <v>#N/A</v>
      </c>
      <c r="E516" s="104"/>
      <c r="F516" s="35"/>
      <c r="G516" s="104" t="e">
        <f t="shared" si="55"/>
        <v>#N/A</v>
      </c>
      <c r="H516" s="104" t="e">
        <f t="shared" si="52"/>
        <v>#N/A</v>
      </c>
      <c r="I516" s="35" t="e">
        <f>VLOOKUP(D516,Исходные_данные,5,FALSE)</f>
        <v>#N/A</v>
      </c>
      <c r="J516" s="104" t="str">
        <f>IFERROR(VLOOKUP(D516,Исходные_данные,37,FALSE),"")</f>
        <v/>
      </c>
      <c r="K516" s="104" t="e">
        <f>VLOOKUP(D516,Исходные_данные,47,FALSE)</f>
        <v>#N/A</v>
      </c>
      <c r="L516" s="104" t="e">
        <f>VLOOKUP(D516,Исходные_данные,16,FALSE)</f>
        <v>#N/A</v>
      </c>
      <c r="M516" s="104" t="e">
        <f t="shared" si="56"/>
        <v>#N/A</v>
      </c>
      <c r="N516" t="str">
        <f t="shared" si="57"/>
        <v>-</v>
      </c>
      <c r="O516" s="13" t="e">
        <f t="shared" si="58"/>
        <v>#N/A</v>
      </c>
    </row>
    <row r="517" spans="3:15" x14ac:dyDescent="0.25">
      <c r="C517" s="104" t="e">
        <f t="shared" si="53"/>
        <v>#N/A</v>
      </c>
      <c r="D517" s="104" t="e">
        <f t="shared" si="54"/>
        <v>#N/A</v>
      </c>
      <c r="E517" s="104"/>
      <c r="F517" s="35"/>
      <c r="G517" s="104" t="e">
        <f t="shared" si="55"/>
        <v>#N/A</v>
      </c>
      <c r="H517" s="104" t="e">
        <f t="shared" si="52"/>
        <v>#N/A</v>
      </c>
      <c r="I517" s="35" t="e">
        <f>VLOOKUP(D517,Исходные_данные,5,FALSE)</f>
        <v>#N/A</v>
      </c>
      <c r="J517" s="104" t="str">
        <f>IFERROR(VLOOKUP(D517,Исходные_данные,37,FALSE),"")</f>
        <v/>
      </c>
      <c r="K517" s="104" t="e">
        <f>VLOOKUP(D517,Исходные_данные,47,FALSE)</f>
        <v>#N/A</v>
      </c>
      <c r="L517" s="104" t="e">
        <f>VLOOKUP(D517,Исходные_данные,16,FALSE)</f>
        <v>#N/A</v>
      </c>
      <c r="M517" s="104" t="e">
        <f t="shared" si="56"/>
        <v>#N/A</v>
      </c>
      <c r="N517" t="str">
        <f t="shared" si="57"/>
        <v>-</v>
      </c>
      <c r="O517" s="13" t="e">
        <f t="shared" si="58"/>
        <v>#N/A</v>
      </c>
    </row>
    <row r="518" spans="3:15" x14ac:dyDescent="0.25">
      <c r="C518" s="104" t="e">
        <f t="shared" si="53"/>
        <v>#N/A</v>
      </c>
      <c r="D518" s="104" t="e">
        <f t="shared" si="54"/>
        <v>#N/A</v>
      </c>
      <c r="E518" s="104"/>
      <c r="F518" s="35"/>
      <c r="G518" s="104" t="e">
        <f t="shared" si="55"/>
        <v>#N/A</v>
      </c>
      <c r="H518" s="104" t="e">
        <f t="shared" si="52"/>
        <v>#N/A</v>
      </c>
      <c r="I518" s="35" t="e">
        <f>VLOOKUP(D518,Исходные_данные,5,FALSE)</f>
        <v>#N/A</v>
      </c>
      <c r="J518" s="104" t="str">
        <f>IFERROR(VLOOKUP(D518,Исходные_данные,37,FALSE),"")</f>
        <v/>
      </c>
      <c r="K518" s="104" t="e">
        <f>VLOOKUP(D518,Исходные_данные,47,FALSE)</f>
        <v>#N/A</v>
      </c>
      <c r="L518" s="104" t="e">
        <f>VLOOKUP(D518,Исходные_данные,16,FALSE)</f>
        <v>#N/A</v>
      </c>
      <c r="M518" s="104" t="e">
        <f t="shared" si="56"/>
        <v>#N/A</v>
      </c>
      <c r="N518" t="str">
        <f t="shared" si="57"/>
        <v>-</v>
      </c>
      <c r="O518" s="13" t="e">
        <f t="shared" si="58"/>
        <v>#N/A</v>
      </c>
    </row>
    <row r="519" spans="3:15" x14ac:dyDescent="0.25">
      <c r="C519" s="104" t="e">
        <f t="shared" si="53"/>
        <v>#N/A</v>
      </c>
      <c r="D519" s="104" t="e">
        <f t="shared" si="54"/>
        <v>#N/A</v>
      </c>
      <c r="E519" s="104"/>
      <c r="F519" s="35"/>
      <c r="G519" s="104" t="e">
        <f t="shared" si="55"/>
        <v>#N/A</v>
      </c>
      <c r="H519" s="104" t="e">
        <f t="shared" si="52"/>
        <v>#N/A</v>
      </c>
      <c r="I519" s="35" t="e">
        <f>VLOOKUP(D519,Исходные_данные,5,FALSE)</f>
        <v>#N/A</v>
      </c>
      <c r="J519" s="104" t="str">
        <f>IFERROR(VLOOKUP(D519,Исходные_данные,37,FALSE),"")</f>
        <v/>
      </c>
      <c r="K519" s="104" t="e">
        <f>VLOOKUP(D519,Исходные_данные,47,FALSE)</f>
        <v>#N/A</v>
      </c>
      <c r="L519" s="104" t="e">
        <f>VLOOKUP(D519,Исходные_данные,16,FALSE)</f>
        <v>#N/A</v>
      </c>
      <c r="M519" s="104" t="e">
        <f t="shared" si="56"/>
        <v>#N/A</v>
      </c>
      <c r="N519" t="str">
        <f t="shared" si="57"/>
        <v>-</v>
      </c>
      <c r="O519" s="13" t="e">
        <f t="shared" si="58"/>
        <v>#N/A</v>
      </c>
    </row>
    <row r="520" spans="3:15" x14ac:dyDescent="0.25">
      <c r="C520" s="104" t="e">
        <f t="shared" si="53"/>
        <v>#N/A</v>
      </c>
      <c r="D520" s="104" t="e">
        <f t="shared" si="54"/>
        <v>#N/A</v>
      </c>
      <c r="E520" s="104"/>
      <c r="F520" s="35"/>
      <c r="G520" s="104" t="e">
        <f t="shared" si="55"/>
        <v>#N/A</v>
      </c>
      <c r="H520" s="104" t="e">
        <f t="shared" si="52"/>
        <v>#N/A</v>
      </c>
      <c r="I520" s="35" t="e">
        <f>VLOOKUP(D520,Исходные_данные,5,FALSE)</f>
        <v>#N/A</v>
      </c>
      <c r="J520" s="104" t="str">
        <f>IFERROR(VLOOKUP(D520,Исходные_данные,37,FALSE),"")</f>
        <v/>
      </c>
      <c r="K520" s="104" t="e">
        <f>VLOOKUP(D520,Исходные_данные,47,FALSE)</f>
        <v>#N/A</v>
      </c>
      <c r="L520" s="104" t="e">
        <f>VLOOKUP(D520,Исходные_данные,16,FALSE)</f>
        <v>#N/A</v>
      </c>
      <c r="M520" s="104" t="e">
        <f t="shared" si="56"/>
        <v>#N/A</v>
      </c>
      <c r="N520" t="str">
        <f t="shared" si="57"/>
        <v>-</v>
      </c>
      <c r="O520" s="13" t="e">
        <f t="shared" si="58"/>
        <v>#N/A</v>
      </c>
    </row>
    <row r="521" spans="3:15" x14ac:dyDescent="0.25">
      <c r="C521" s="104" t="e">
        <f t="shared" si="53"/>
        <v>#N/A</v>
      </c>
      <c r="D521" s="104" t="e">
        <f t="shared" si="54"/>
        <v>#N/A</v>
      </c>
      <c r="E521" s="104"/>
      <c r="F521" s="35"/>
      <c r="G521" s="104" t="e">
        <f t="shared" si="55"/>
        <v>#N/A</v>
      </c>
      <c r="H521" s="104" t="e">
        <f t="shared" si="52"/>
        <v>#N/A</v>
      </c>
      <c r="I521" s="35" t="e">
        <f>VLOOKUP(D521,Исходные_данные,5,FALSE)</f>
        <v>#N/A</v>
      </c>
      <c r="J521" s="104" t="str">
        <f>IFERROR(VLOOKUP(D521,Исходные_данные,37,FALSE),"")</f>
        <v/>
      </c>
      <c r="K521" s="104" t="e">
        <f>VLOOKUP(D521,Исходные_данные,47,FALSE)</f>
        <v>#N/A</v>
      </c>
      <c r="L521" s="104" t="e">
        <f>VLOOKUP(D521,Исходные_данные,16,FALSE)</f>
        <v>#N/A</v>
      </c>
      <c r="M521" s="104" t="e">
        <f t="shared" si="56"/>
        <v>#N/A</v>
      </c>
      <c r="N521" t="str">
        <f t="shared" si="57"/>
        <v>-</v>
      </c>
      <c r="O521" s="13" t="e">
        <f t="shared" si="58"/>
        <v>#N/A</v>
      </c>
    </row>
    <row r="522" spans="3:15" x14ac:dyDescent="0.25">
      <c r="C522" s="104" t="e">
        <f t="shared" si="53"/>
        <v>#N/A</v>
      </c>
      <c r="D522" s="104" t="e">
        <f t="shared" si="54"/>
        <v>#N/A</v>
      </c>
      <c r="E522" s="104"/>
      <c r="F522" s="35"/>
      <c r="G522" s="104" t="e">
        <f t="shared" si="55"/>
        <v>#N/A</v>
      </c>
      <c r="H522" s="104" t="e">
        <f t="shared" si="52"/>
        <v>#N/A</v>
      </c>
      <c r="I522" s="35" t="e">
        <f>VLOOKUP(D522,Исходные_данные,5,FALSE)</f>
        <v>#N/A</v>
      </c>
      <c r="J522" s="104" t="str">
        <f>IFERROR(VLOOKUP(D522,Исходные_данные,37,FALSE),"")</f>
        <v/>
      </c>
      <c r="K522" s="104" t="e">
        <f>VLOOKUP(D522,Исходные_данные,47,FALSE)</f>
        <v>#N/A</v>
      </c>
      <c r="L522" s="104" t="e">
        <f>VLOOKUP(D522,Исходные_данные,16,FALSE)</f>
        <v>#N/A</v>
      </c>
      <c r="M522" s="104" t="e">
        <f t="shared" si="56"/>
        <v>#N/A</v>
      </c>
      <c r="N522" t="str">
        <f t="shared" si="57"/>
        <v>-</v>
      </c>
      <c r="O522" s="13" t="e">
        <f t="shared" si="58"/>
        <v>#N/A</v>
      </c>
    </row>
    <row r="523" spans="3:15" x14ac:dyDescent="0.25">
      <c r="C523" s="104" t="e">
        <f t="shared" si="53"/>
        <v>#N/A</v>
      </c>
      <c r="D523" s="104" t="e">
        <f t="shared" si="54"/>
        <v>#N/A</v>
      </c>
      <c r="E523" s="104"/>
      <c r="F523" s="35"/>
      <c r="G523" s="104" t="e">
        <f t="shared" si="55"/>
        <v>#N/A</v>
      </c>
      <c r="H523" s="104" t="e">
        <f t="shared" si="52"/>
        <v>#N/A</v>
      </c>
      <c r="I523" s="35" t="e">
        <f>VLOOKUP(D523,Исходные_данные,5,FALSE)</f>
        <v>#N/A</v>
      </c>
      <c r="J523" s="104" t="str">
        <f>IFERROR(VLOOKUP(D523,Исходные_данные,37,FALSE),"")</f>
        <v/>
      </c>
      <c r="K523" s="104" t="e">
        <f>VLOOKUP(D523,Исходные_данные,47,FALSE)</f>
        <v>#N/A</v>
      </c>
      <c r="L523" s="104" t="e">
        <f>VLOOKUP(D523,Исходные_данные,16,FALSE)</f>
        <v>#N/A</v>
      </c>
      <c r="M523" s="104" t="e">
        <f t="shared" si="56"/>
        <v>#N/A</v>
      </c>
      <c r="N523" t="str">
        <f t="shared" si="57"/>
        <v>-</v>
      </c>
      <c r="O523" s="13" t="e">
        <f t="shared" si="58"/>
        <v>#N/A</v>
      </c>
    </row>
    <row r="524" spans="3:15" x14ac:dyDescent="0.25">
      <c r="C524" s="104" t="e">
        <f t="shared" si="53"/>
        <v>#N/A</v>
      </c>
      <c r="D524" s="104" t="e">
        <f t="shared" si="54"/>
        <v>#N/A</v>
      </c>
      <c r="E524" s="104"/>
      <c r="F524" s="35"/>
      <c r="G524" s="104" t="e">
        <f t="shared" si="55"/>
        <v>#N/A</v>
      </c>
      <c r="H524" s="104" t="e">
        <f t="shared" si="52"/>
        <v>#N/A</v>
      </c>
      <c r="I524" s="35" t="e">
        <f>VLOOKUP(D524,Исходные_данные,5,FALSE)</f>
        <v>#N/A</v>
      </c>
      <c r="J524" s="104" t="str">
        <f>IFERROR(VLOOKUP(D524,Исходные_данные,37,FALSE),"")</f>
        <v/>
      </c>
      <c r="K524" s="104" t="e">
        <f>VLOOKUP(D524,Исходные_данные,47,FALSE)</f>
        <v>#N/A</v>
      </c>
      <c r="L524" s="104" t="e">
        <f>VLOOKUP(D524,Исходные_данные,16,FALSE)</f>
        <v>#N/A</v>
      </c>
      <c r="M524" s="104" t="e">
        <f t="shared" si="56"/>
        <v>#N/A</v>
      </c>
      <c r="N524" t="str">
        <f t="shared" si="57"/>
        <v>-</v>
      </c>
      <c r="O524" s="13" t="e">
        <f t="shared" si="58"/>
        <v>#N/A</v>
      </c>
    </row>
    <row r="525" spans="3:15" x14ac:dyDescent="0.25">
      <c r="C525" s="104" t="e">
        <f t="shared" si="53"/>
        <v>#N/A</v>
      </c>
      <c r="D525" s="104" t="e">
        <f t="shared" si="54"/>
        <v>#N/A</v>
      </c>
      <c r="E525" s="104"/>
      <c r="F525" s="35"/>
      <c r="G525" s="104" t="e">
        <f t="shared" si="55"/>
        <v>#N/A</v>
      </c>
      <c r="H525" s="104" t="e">
        <f t="shared" si="52"/>
        <v>#N/A</v>
      </c>
      <c r="I525" s="35" t="e">
        <f>VLOOKUP(D525,Исходные_данные,5,FALSE)</f>
        <v>#N/A</v>
      </c>
      <c r="J525" s="104" t="str">
        <f>IFERROR(VLOOKUP(D525,Исходные_данные,37,FALSE),"")</f>
        <v/>
      </c>
      <c r="K525" s="104" t="e">
        <f>VLOOKUP(D525,Исходные_данные,47,FALSE)</f>
        <v>#N/A</v>
      </c>
      <c r="L525" s="104" t="e">
        <f>VLOOKUP(D525,Исходные_данные,16,FALSE)</f>
        <v>#N/A</v>
      </c>
      <c r="M525" s="104" t="e">
        <f t="shared" si="56"/>
        <v>#N/A</v>
      </c>
      <c r="N525" t="str">
        <f t="shared" si="57"/>
        <v>-</v>
      </c>
      <c r="O525" s="13" t="e">
        <f t="shared" si="58"/>
        <v>#N/A</v>
      </c>
    </row>
    <row r="526" spans="3:15" x14ac:dyDescent="0.25">
      <c r="C526" s="104" t="e">
        <f t="shared" si="53"/>
        <v>#N/A</v>
      </c>
      <c r="D526" s="104" t="e">
        <f t="shared" si="54"/>
        <v>#N/A</v>
      </c>
      <c r="E526" s="104"/>
      <c r="F526" s="35"/>
      <c r="G526" s="104" t="e">
        <f t="shared" si="55"/>
        <v>#N/A</v>
      </c>
      <c r="H526" s="104" t="e">
        <f t="shared" si="52"/>
        <v>#N/A</v>
      </c>
      <c r="I526" s="35" t="e">
        <f>VLOOKUP(D526,Исходные_данные,5,FALSE)</f>
        <v>#N/A</v>
      </c>
      <c r="J526" s="104" t="str">
        <f>IFERROR(VLOOKUP(D526,Исходные_данные,37,FALSE),"")</f>
        <v/>
      </c>
      <c r="K526" s="104" t="e">
        <f>VLOOKUP(D526,Исходные_данные,47,FALSE)</f>
        <v>#N/A</v>
      </c>
      <c r="L526" s="104" t="e">
        <f>VLOOKUP(D526,Исходные_данные,16,FALSE)</f>
        <v>#N/A</v>
      </c>
      <c r="M526" s="104" t="e">
        <f t="shared" si="56"/>
        <v>#N/A</v>
      </c>
      <c r="N526" t="str">
        <f t="shared" si="57"/>
        <v>-</v>
      </c>
      <c r="O526" s="13" t="e">
        <f t="shared" si="58"/>
        <v>#N/A</v>
      </c>
    </row>
    <row r="527" spans="3:15" x14ac:dyDescent="0.25">
      <c r="C527" s="104" t="e">
        <f t="shared" si="53"/>
        <v>#N/A</v>
      </c>
      <c r="D527" s="104" t="e">
        <f t="shared" si="54"/>
        <v>#N/A</v>
      </c>
      <c r="E527" s="104"/>
      <c r="F527" s="35"/>
      <c r="G527" s="104" t="e">
        <f t="shared" si="55"/>
        <v>#N/A</v>
      </c>
      <c r="H527" s="104" t="e">
        <f t="shared" si="52"/>
        <v>#N/A</v>
      </c>
      <c r="I527" s="35" t="e">
        <f>VLOOKUP(D527,Исходные_данные,5,FALSE)</f>
        <v>#N/A</v>
      </c>
      <c r="J527" s="104" t="str">
        <f>IFERROR(VLOOKUP(D527,Исходные_данные,37,FALSE),"")</f>
        <v/>
      </c>
      <c r="K527" s="104" t="e">
        <f>VLOOKUP(D527,Исходные_данные,47,FALSE)</f>
        <v>#N/A</v>
      </c>
      <c r="L527" s="104" t="e">
        <f>VLOOKUP(D527,Исходные_данные,16,FALSE)</f>
        <v>#N/A</v>
      </c>
      <c r="M527" s="104" t="e">
        <f t="shared" si="56"/>
        <v>#N/A</v>
      </c>
      <c r="N527" t="str">
        <f t="shared" si="57"/>
        <v>-</v>
      </c>
      <c r="O527" s="13" t="e">
        <f t="shared" si="58"/>
        <v>#N/A</v>
      </c>
    </row>
    <row r="528" spans="3:15" x14ac:dyDescent="0.25">
      <c r="C528" s="104" t="e">
        <f t="shared" si="53"/>
        <v>#N/A</v>
      </c>
      <c r="D528" s="104" t="e">
        <f t="shared" si="54"/>
        <v>#N/A</v>
      </c>
      <c r="E528" s="104"/>
      <c r="F528" s="35"/>
      <c r="G528" s="104" t="e">
        <f t="shared" si="55"/>
        <v>#N/A</v>
      </c>
      <c r="H528" s="104" t="e">
        <f t="shared" si="52"/>
        <v>#N/A</v>
      </c>
      <c r="I528" s="35" t="e">
        <f>VLOOKUP(D528,Исходные_данные,5,FALSE)</f>
        <v>#N/A</v>
      </c>
      <c r="J528" s="104" t="str">
        <f>IFERROR(VLOOKUP(D528,Исходные_данные,37,FALSE),"")</f>
        <v/>
      </c>
      <c r="K528" s="104" t="e">
        <f>VLOOKUP(D528,Исходные_данные,47,FALSE)</f>
        <v>#N/A</v>
      </c>
      <c r="L528" s="104" t="e">
        <f>VLOOKUP(D528,Исходные_данные,16,FALSE)</f>
        <v>#N/A</v>
      </c>
      <c r="M528" s="104" t="e">
        <f t="shared" si="56"/>
        <v>#N/A</v>
      </c>
      <c r="N528" t="str">
        <f t="shared" si="57"/>
        <v>-</v>
      </c>
      <c r="O528" s="13" t="e">
        <f t="shared" si="58"/>
        <v>#N/A</v>
      </c>
    </row>
    <row r="529" spans="3:15" x14ac:dyDescent="0.25">
      <c r="C529" s="104" t="e">
        <f t="shared" si="53"/>
        <v>#N/A</v>
      </c>
      <c r="D529" s="104" t="e">
        <f t="shared" si="54"/>
        <v>#N/A</v>
      </c>
      <c r="E529" s="104"/>
      <c r="F529" s="35"/>
      <c r="G529" s="104" t="e">
        <f t="shared" si="55"/>
        <v>#N/A</v>
      </c>
      <c r="H529" s="104" t="e">
        <f t="shared" si="52"/>
        <v>#N/A</v>
      </c>
      <c r="I529" s="35" t="e">
        <f>VLOOKUP(D529,Исходные_данные,5,FALSE)</f>
        <v>#N/A</v>
      </c>
      <c r="J529" s="104" t="str">
        <f>IFERROR(VLOOKUP(D529,Исходные_данные,37,FALSE),"")</f>
        <v/>
      </c>
      <c r="K529" s="104" t="e">
        <f>VLOOKUP(D529,Исходные_данные,47,FALSE)</f>
        <v>#N/A</v>
      </c>
      <c r="L529" s="104" t="e">
        <f>VLOOKUP(D529,Исходные_данные,16,FALSE)</f>
        <v>#N/A</v>
      </c>
      <c r="M529" s="104" t="e">
        <f t="shared" si="56"/>
        <v>#N/A</v>
      </c>
      <c r="N529" t="str">
        <f t="shared" si="57"/>
        <v>-</v>
      </c>
      <c r="O529" s="13" t="e">
        <f t="shared" si="58"/>
        <v>#N/A</v>
      </c>
    </row>
    <row r="530" spans="3:15" x14ac:dyDescent="0.25">
      <c r="C530" s="104" t="e">
        <f t="shared" si="53"/>
        <v>#N/A</v>
      </c>
      <c r="D530" s="104" t="e">
        <f t="shared" si="54"/>
        <v>#N/A</v>
      </c>
      <c r="E530" s="104"/>
      <c r="F530" s="35"/>
      <c r="G530" s="104" t="e">
        <f t="shared" si="55"/>
        <v>#N/A</v>
      </c>
      <c r="H530" s="104" t="e">
        <f t="shared" si="52"/>
        <v>#N/A</v>
      </c>
      <c r="I530" s="35" t="e">
        <f>VLOOKUP(D530,Исходные_данные,5,FALSE)</f>
        <v>#N/A</v>
      </c>
      <c r="J530" s="104" t="str">
        <f>IFERROR(VLOOKUP(D530,Исходные_данные,37,FALSE),"")</f>
        <v/>
      </c>
      <c r="K530" s="104" t="e">
        <f>VLOOKUP(D530,Исходные_данные,47,FALSE)</f>
        <v>#N/A</v>
      </c>
      <c r="L530" s="104" t="e">
        <f>VLOOKUP(D530,Исходные_данные,16,FALSE)</f>
        <v>#N/A</v>
      </c>
      <c r="M530" s="104" t="e">
        <f t="shared" si="56"/>
        <v>#N/A</v>
      </c>
      <c r="N530" t="str">
        <f t="shared" si="57"/>
        <v>-</v>
      </c>
      <c r="O530" s="13" t="e">
        <f t="shared" si="58"/>
        <v>#N/A</v>
      </c>
    </row>
    <row r="531" spans="3:15" x14ac:dyDescent="0.25">
      <c r="C531" s="104" t="e">
        <f t="shared" si="53"/>
        <v>#N/A</v>
      </c>
      <c r="D531" s="104" t="e">
        <f t="shared" si="54"/>
        <v>#N/A</v>
      </c>
      <c r="E531" s="104"/>
      <c r="F531" s="35"/>
      <c r="G531" s="104" t="e">
        <f t="shared" si="55"/>
        <v>#N/A</v>
      </c>
      <c r="H531" s="104" t="e">
        <f t="shared" si="52"/>
        <v>#N/A</v>
      </c>
      <c r="I531" s="35" t="e">
        <f>VLOOKUP(D531,Исходные_данные,5,FALSE)</f>
        <v>#N/A</v>
      </c>
      <c r="J531" s="104" t="str">
        <f>IFERROR(VLOOKUP(D531,Исходные_данные,37,FALSE),"")</f>
        <v/>
      </c>
      <c r="K531" s="104" t="e">
        <f>VLOOKUP(D531,Исходные_данные,47,FALSE)</f>
        <v>#N/A</v>
      </c>
      <c r="L531" s="104" t="e">
        <f>VLOOKUP(D531,Исходные_данные,16,FALSE)</f>
        <v>#N/A</v>
      </c>
      <c r="M531" s="104" t="e">
        <f t="shared" si="56"/>
        <v>#N/A</v>
      </c>
      <c r="N531" t="str">
        <f t="shared" si="57"/>
        <v>-</v>
      </c>
      <c r="O531" s="13" t="e">
        <f t="shared" si="58"/>
        <v>#N/A</v>
      </c>
    </row>
    <row r="532" spans="3:15" x14ac:dyDescent="0.25">
      <c r="C532" s="104" t="e">
        <f t="shared" si="53"/>
        <v>#N/A</v>
      </c>
      <c r="D532" s="104" t="e">
        <f t="shared" si="54"/>
        <v>#N/A</v>
      </c>
      <c r="E532" s="104"/>
      <c r="F532" s="35"/>
      <c r="G532" s="104" t="e">
        <f t="shared" si="55"/>
        <v>#N/A</v>
      </c>
      <c r="H532" s="104" t="e">
        <f t="shared" si="52"/>
        <v>#N/A</v>
      </c>
      <c r="I532" s="35" t="e">
        <f>VLOOKUP(D532,Исходные_данные,5,FALSE)</f>
        <v>#N/A</v>
      </c>
      <c r="J532" s="104" t="str">
        <f>IFERROR(VLOOKUP(D532,Исходные_данные,37,FALSE),"")</f>
        <v/>
      </c>
      <c r="K532" s="104" t="e">
        <f>VLOOKUP(D532,Исходные_данные,47,FALSE)</f>
        <v>#N/A</v>
      </c>
      <c r="L532" s="104" t="e">
        <f>VLOOKUP(D532,Исходные_данные,16,FALSE)</f>
        <v>#N/A</v>
      </c>
      <c r="M532" s="104" t="e">
        <f t="shared" si="56"/>
        <v>#N/A</v>
      </c>
      <c r="N532" t="str">
        <f t="shared" si="57"/>
        <v>-</v>
      </c>
      <c r="O532" s="13" t="e">
        <f t="shared" si="58"/>
        <v>#N/A</v>
      </c>
    </row>
    <row r="533" spans="3:15" x14ac:dyDescent="0.25">
      <c r="C533" s="104" t="e">
        <f t="shared" si="53"/>
        <v>#N/A</v>
      </c>
      <c r="D533" s="104" t="e">
        <f t="shared" si="54"/>
        <v>#N/A</v>
      </c>
      <c r="E533" s="104"/>
      <c r="F533" s="35"/>
      <c r="G533" s="104" t="e">
        <f t="shared" si="55"/>
        <v>#N/A</v>
      </c>
      <c r="H533" s="104" t="e">
        <f t="shared" si="52"/>
        <v>#N/A</v>
      </c>
      <c r="I533" s="35" t="e">
        <f>VLOOKUP(D533,Исходные_данные,5,FALSE)</f>
        <v>#N/A</v>
      </c>
      <c r="J533" s="104" t="str">
        <f>IFERROR(VLOOKUP(D533,Исходные_данные,37,FALSE),"")</f>
        <v/>
      </c>
      <c r="K533" s="104" t="e">
        <f>VLOOKUP(D533,Исходные_данные,47,FALSE)</f>
        <v>#N/A</v>
      </c>
      <c r="L533" s="104" t="e">
        <f>VLOOKUP(D533,Исходные_данные,16,FALSE)</f>
        <v>#N/A</v>
      </c>
      <c r="M533" s="104" t="e">
        <f t="shared" si="56"/>
        <v>#N/A</v>
      </c>
      <c r="N533" t="str">
        <f t="shared" si="57"/>
        <v>-</v>
      </c>
      <c r="O533" s="13" t="e">
        <f t="shared" si="58"/>
        <v>#N/A</v>
      </c>
    </row>
    <row r="534" spans="3:15" x14ac:dyDescent="0.25">
      <c r="C534" s="104" t="e">
        <f t="shared" si="53"/>
        <v>#N/A</v>
      </c>
      <c r="D534" s="104" t="e">
        <f t="shared" si="54"/>
        <v>#N/A</v>
      </c>
      <c r="E534" s="104"/>
      <c r="F534" s="35"/>
      <c r="G534" s="104" t="e">
        <f t="shared" si="55"/>
        <v>#N/A</v>
      </c>
      <c r="H534" s="104" t="e">
        <f t="shared" si="52"/>
        <v>#N/A</v>
      </c>
      <c r="I534" s="35" t="e">
        <f>VLOOKUP(D534,Исходные_данные,5,FALSE)</f>
        <v>#N/A</v>
      </c>
      <c r="J534" s="104" t="str">
        <f>IFERROR(VLOOKUP(D534,Исходные_данные,37,FALSE),"")</f>
        <v/>
      </c>
      <c r="K534" s="104" t="e">
        <f>VLOOKUP(D534,Исходные_данные,47,FALSE)</f>
        <v>#N/A</v>
      </c>
      <c r="L534" s="104" t="e">
        <f>VLOOKUP(D534,Исходные_данные,16,FALSE)</f>
        <v>#N/A</v>
      </c>
      <c r="M534" s="104" t="e">
        <f t="shared" si="56"/>
        <v>#N/A</v>
      </c>
      <c r="N534" t="str">
        <f t="shared" si="57"/>
        <v>-</v>
      </c>
      <c r="O534" s="13" t="e">
        <f t="shared" si="58"/>
        <v>#N/A</v>
      </c>
    </row>
    <row r="535" spans="3:15" x14ac:dyDescent="0.25">
      <c r="C535" s="104" t="e">
        <f t="shared" si="53"/>
        <v>#N/A</v>
      </c>
      <c r="D535" s="104" t="e">
        <f t="shared" si="54"/>
        <v>#N/A</v>
      </c>
      <c r="E535" s="104"/>
      <c r="F535" s="35"/>
      <c r="G535" s="104" t="e">
        <f t="shared" si="55"/>
        <v>#N/A</v>
      </c>
      <c r="H535" s="104" t="e">
        <f t="shared" si="52"/>
        <v>#N/A</v>
      </c>
      <c r="I535" s="35" t="e">
        <f>VLOOKUP(D535,Исходные_данные,5,FALSE)</f>
        <v>#N/A</v>
      </c>
      <c r="J535" s="104" t="str">
        <f>IFERROR(VLOOKUP(D535,Исходные_данные,37,FALSE),"")</f>
        <v/>
      </c>
      <c r="K535" s="104" t="e">
        <f>VLOOKUP(D535,Исходные_данные,47,FALSE)</f>
        <v>#N/A</v>
      </c>
      <c r="L535" s="104" t="e">
        <f>VLOOKUP(D535,Исходные_данные,16,FALSE)</f>
        <v>#N/A</v>
      </c>
      <c r="M535" s="104" t="e">
        <f t="shared" si="56"/>
        <v>#N/A</v>
      </c>
      <c r="N535" t="str">
        <f t="shared" si="57"/>
        <v>-</v>
      </c>
      <c r="O535" s="13" t="e">
        <f t="shared" si="58"/>
        <v>#N/A</v>
      </c>
    </row>
    <row r="536" spans="3:15" x14ac:dyDescent="0.25">
      <c r="C536" s="104" t="e">
        <f t="shared" si="53"/>
        <v>#N/A</v>
      </c>
      <c r="D536" s="104" t="e">
        <f t="shared" si="54"/>
        <v>#N/A</v>
      </c>
      <c r="E536" s="104"/>
      <c r="F536" s="35"/>
      <c r="G536" s="104" t="e">
        <f t="shared" si="55"/>
        <v>#N/A</v>
      </c>
      <c r="H536" s="104" t="e">
        <f t="shared" si="52"/>
        <v>#N/A</v>
      </c>
      <c r="I536" s="35" t="e">
        <f>VLOOKUP(D536,Исходные_данные,5,FALSE)</f>
        <v>#N/A</v>
      </c>
      <c r="J536" s="104" t="str">
        <f>IFERROR(VLOOKUP(D536,Исходные_данные,37,FALSE),"")</f>
        <v/>
      </c>
      <c r="K536" s="104" t="e">
        <f>VLOOKUP(D536,Исходные_данные,47,FALSE)</f>
        <v>#N/A</v>
      </c>
      <c r="L536" s="104" t="e">
        <f>VLOOKUP(D536,Исходные_данные,16,FALSE)</f>
        <v>#N/A</v>
      </c>
      <c r="M536" s="104" t="e">
        <f t="shared" si="56"/>
        <v>#N/A</v>
      </c>
      <c r="N536" t="str">
        <f t="shared" si="57"/>
        <v>-</v>
      </c>
      <c r="O536" s="13" t="e">
        <f t="shared" si="58"/>
        <v>#N/A</v>
      </c>
    </row>
    <row r="537" spans="3:15" x14ac:dyDescent="0.25">
      <c r="C537" s="104" t="e">
        <f t="shared" si="53"/>
        <v>#N/A</v>
      </c>
      <c r="D537" s="104" t="e">
        <f t="shared" si="54"/>
        <v>#N/A</v>
      </c>
      <c r="E537" s="104"/>
      <c r="F537" s="35"/>
      <c r="G537" s="104" t="e">
        <f t="shared" si="55"/>
        <v>#N/A</v>
      </c>
      <c r="H537" s="104" t="e">
        <f t="shared" si="52"/>
        <v>#N/A</v>
      </c>
      <c r="I537" s="35" t="e">
        <f>VLOOKUP(D537,Исходные_данные,5,FALSE)</f>
        <v>#N/A</v>
      </c>
      <c r="J537" s="104" t="str">
        <f>IFERROR(VLOOKUP(D537,Исходные_данные,37,FALSE),"")</f>
        <v/>
      </c>
      <c r="K537" s="104" t="e">
        <f>VLOOKUP(D537,Исходные_данные,47,FALSE)</f>
        <v>#N/A</v>
      </c>
      <c r="L537" s="104" t="e">
        <f>VLOOKUP(D537,Исходные_данные,16,FALSE)</f>
        <v>#N/A</v>
      </c>
      <c r="M537" s="104" t="e">
        <f t="shared" si="56"/>
        <v>#N/A</v>
      </c>
      <c r="N537" t="str">
        <f t="shared" si="57"/>
        <v>-</v>
      </c>
      <c r="O537" s="13" t="e">
        <f t="shared" si="58"/>
        <v>#N/A</v>
      </c>
    </row>
    <row r="538" spans="3:15" x14ac:dyDescent="0.25">
      <c r="C538" s="104" t="e">
        <f t="shared" si="53"/>
        <v>#N/A</v>
      </c>
      <c r="D538" s="104" t="e">
        <f t="shared" si="54"/>
        <v>#N/A</v>
      </c>
      <c r="E538" s="104"/>
      <c r="F538" s="35"/>
      <c r="G538" s="104" t="e">
        <f t="shared" si="55"/>
        <v>#N/A</v>
      </c>
      <c r="H538" s="104" t="e">
        <f t="shared" si="52"/>
        <v>#N/A</v>
      </c>
      <c r="I538" s="35" t="e">
        <f>VLOOKUP(D538,Исходные_данные,5,FALSE)</f>
        <v>#N/A</v>
      </c>
      <c r="J538" s="104" t="str">
        <f>IFERROR(VLOOKUP(D538,Исходные_данные,37,FALSE),"")</f>
        <v/>
      </c>
      <c r="K538" s="104" t="e">
        <f>VLOOKUP(D538,Исходные_данные,47,FALSE)</f>
        <v>#N/A</v>
      </c>
      <c r="L538" s="104" t="e">
        <f>VLOOKUP(D538,Исходные_данные,16,FALSE)</f>
        <v>#N/A</v>
      </c>
      <c r="M538" s="104" t="e">
        <f t="shared" si="56"/>
        <v>#N/A</v>
      </c>
      <c r="N538" t="str">
        <f t="shared" si="57"/>
        <v>-</v>
      </c>
      <c r="O538" s="13" t="e">
        <f t="shared" si="58"/>
        <v>#N/A</v>
      </c>
    </row>
    <row r="539" spans="3:15" x14ac:dyDescent="0.25">
      <c r="C539" s="104" t="e">
        <f t="shared" si="53"/>
        <v>#N/A</v>
      </c>
      <c r="D539" s="104" t="e">
        <f t="shared" si="54"/>
        <v>#N/A</v>
      </c>
      <c r="E539" s="104"/>
      <c r="F539" s="35"/>
      <c r="G539" s="104" t="e">
        <f t="shared" si="55"/>
        <v>#N/A</v>
      </c>
      <c r="H539" s="104" t="e">
        <f t="shared" si="52"/>
        <v>#N/A</v>
      </c>
      <c r="I539" s="35" t="e">
        <f>VLOOKUP(D539,Исходные_данные,5,FALSE)</f>
        <v>#N/A</v>
      </c>
      <c r="J539" s="104" t="str">
        <f>IFERROR(VLOOKUP(D539,Исходные_данные,37,FALSE),"")</f>
        <v/>
      </c>
      <c r="K539" s="104" t="e">
        <f>VLOOKUP(D539,Исходные_данные,47,FALSE)</f>
        <v>#N/A</v>
      </c>
      <c r="L539" s="104" t="e">
        <f>VLOOKUP(D539,Исходные_данные,16,FALSE)</f>
        <v>#N/A</v>
      </c>
      <c r="M539" s="104" t="e">
        <f t="shared" si="56"/>
        <v>#N/A</v>
      </c>
      <c r="N539" t="str">
        <f t="shared" si="57"/>
        <v>-</v>
      </c>
      <c r="O539" s="13" t="e">
        <f t="shared" si="58"/>
        <v>#N/A</v>
      </c>
    </row>
    <row r="540" spans="3:15" x14ac:dyDescent="0.25">
      <c r="C540" s="104" t="e">
        <f t="shared" si="53"/>
        <v>#N/A</v>
      </c>
      <c r="D540" s="104" t="e">
        <f t="shared" si="54"/>
        <v>#N/A</v>
      </c>
      <c r="E540" s="104"/>
      <c r="F540" s="35"/>
      <c r="G540" s="104" t="e">
        <f t="shared" si="55"/>
        <v>#N/A</v>
      </c>
      <c r="H540" s="104" t="e">
        <f t="shared" si="52"/>
        <v>#N/A</v>
      </c>
      <c r="I540" s="35" t="e">
        <f>VLOOKUP(D540,Исходные_данные,5,FALSE)</f>
        <v>#N/A</v>
      </c>
      <c r="J540" s="104" t="str">
        <f>IFERROR(VLOOKUP(D540,Исходные_данные,37,FALSE),"")</f>
        <v/>
      </c>
      <c r="K540" s="104" t="e">
        <f>VLOOKUP(D540,Исходные_данные,47,FALSE)</f>
        <v>#N/A</v>
      </c>
      <c r="L540" s="104" t="e">
        <f>VLOOKUP(D540,Исходные_данные,16,FALSE)</f>
        <v>#N/A</v>
      </c>
      <c r="M540" s="104" t="e">
        <f t="shared" si="56"/>
        <v>#N/A</v>
      </c>
      <c r="N540" t="str">
        <f t="shared" si="57"/>
        <v>-</v>
      </c>
      <c r="O540" s="13" t="e">
        <f t="shared" si="58"/>
        <v>#N/A</v>
      </c>
    </row>
    <row r="541" spans="3:15" x14ac:dyDescent="0.25">
      <c r="C541" s="104" t="e">
        <f t="shared" si="53"/>
        <v>#N/A</v>
      </c>
      <c r="D541" s="104" t="e">
        <f t="shared" si="54"/>
        <v>#N/A</v>
      </c>
      <c r="E541" s="104"/>
      <c r="F541" s="35"/>
      <c r="G541" s="104" t="e">
        <f t="shared" si="55"/>
        <v>#N/A</v>
      </c>
      <c r="H541" s="104" t="e">
        <f t="shared" si="52"/>
        <v>#N/A</v>
      </c>
      <c r="I541" s="35" t="e">
        <f>VLOOKUP(D541,Исходные_данные,5,FALSE)</f>
        <v>#N/A</v>
      </c>
      <c r="J541" s="104" t="str">
        <f>IFERROR(VLOOKUP(D541,Исходные_данные,37,FALSE),"")</f>
        <v/>
      </c>
      <c r="K541" s="104" t="e">
        <f>VLOOKUP(D541,Исходные_данные,47,FALSE)</f>
        <v>#N/A</v>
      </c>
      <c r="L541" s="104" t="e">
        <f>VLOOKUP(D541,Исходные_данные,16,FALSE)</f>
        <v>#N/A</v>
      </c>
      <c r="M541" s="104" t="e">
        <f t="shared" si="56"/>
        <v>#N/A</v>
      </c>
      <c r="N541" t="str">
        <f t="shared" si="57"/>
        <v>-</v>
      </c>
      <c r="O541" s="13" t="e">
        <f t="shared" si="58"/>
        <v>#N/A</v>
      </c>
    </row>
    <row r="542" spans="3:15" x14ac:dyDescent="0.25">
      <c r="C542" s="104" t="e">
        <f t="shared" si="53"/>
        <v>#N/A</v>
      </c>
      <c r="D542" s="104" t="e">
        <f t="shared" si="54"/>
        <v>#N/A</v>
      </c>
      <c r="E542" s="104"/>
      <c r="F542" s="35"/>
      <c r="G542" s="104" t="e">
        <f t="shared" si="55"/>
        <v>#N/A</v>
      </c>
      <c r="H542" s="104" t="e">
        <f t="shared" si="52"/>
        <v>#N/A</v>
      </c>
      <c r="I542" s="35" t="e">
        <f>VLOOKUP(D542,Исходные_данные,5,FALSE)</f>
        <v>#N/A</v>
      </c>
      <c r="J542" s="104" t="str">
        <f>IFERROR(VLOOKUP(D542,Исходные_данные,37,FALSE),"")</f>
        <v/>
      </c>
      <c r="K542" s="104" t="e">
        <f>VLOOKUP(D542,Исходные_данные,47,FALSE)</f>
        <v>#N/A</v>
      </c>
      <c r="L542" s="104" t="e">
        <f>VLOOKUP(D542,Исходные_данные,16,FALSE)</f>
        <v>#N/A</v>
      </c>
      <c r="M542" s="104" t="e">
        <f t="shared" si="56"/>
        <v>#N/A</v>
      </c>
      <c r="N542" t="str">
        <f t="shared" si="57"/>
        <v>-</v>
      </c>
      <c r="O542" s="13" t="e">
        <f t="shared" si="58"/>
        <v>#N/A</v>
      </c>
    </row>
    <row r="543" spans="3:15" x14ac:dyDescent="0.25">
      <c r="C543" s="104" t="e">
        <f t="shared" si="53"/>
        <v>#N/A</v>
      </c>
      <c r="D543" s="104" t="e">
        <f t="shared" si="54"/>
        <v>#N/A</v>
      </c>
      <c r="E543" s="104"/>
      <c r="F543" s="35"/>
      <c r="G543" s="104" t="e">
        <f t="shared" si="55"/>
        <v>#N/A</v>
      </c>
      <c r="H543" s="104" t="e">
        <f t="shared" si="52"/>
        <v>#N/A</v>
      </c>
      <c r="I543" s="35" t="e">
        <f>VLOOKUP(D543,Исходные_данные,5,FALSE)</f>
        <v>#N/A</v>
      </c>
      <c r="J543" s="104" t="str">
        <f>IFERROR(VLOOKUP(D543,Исходные_данные,37,FALSE),"")</f>
        <v/>
      </c>
      <c r="K543" s="104" t="e">
        <f>VLOOKUP(D543,Исходные_данные,47,FALSE)</f>
        <v>#N/A</v>
      </c>
      <c r="L543" s="104" t="e">
        <f>VLOOKUP(D543,Исходные_данные,16,FALSE)</f>
        <v>#N/A</v>
      </c>
      <c r="M543" s="104" t="e">
        <f t="shared" si="56"/>
        <v>#N/A</v>
      </c>
      <c r="N543" t="str">
        <f t="shared" si="57"/>
        <v>-</v>
      </c>
      <c r="O543" s="13" t="e">
        <f t="shared" si="58"/>
        <v>#N/A</v>
      </c>
    </row>
    <row r="544" spans="3:15" x14ac:dyDescent="0.25">
      <c r="C544" s="104" t="e">
        <f t="shared" si="53"/>
        <v>#N/A</v>
      </c>
      <c r="D544" s="104" t="e">
        <f t="shared" si="54"/>
        <v>#N/A</v>
      </c>
      <c r="E544" s="104"/>
      <c r="F544" s="35"/>
      <c r="G544" s="104" t="e">
        <f t="shared" si="55"/>
        <v>#N/A</v>
      </c>
      <c r="H544" s="104" t="e">
        <f t="shared" si="52"/>
        <v>#N/A</v>
      </c>
      <c r="I544" s="35" t="e">
        <f>VLOOKUP(D544,Исходные_данные,5,FALSE)</f>
        <v>#N/A</v>
      </c>
      <c r="J544" s="104" t="str">
        <f>IFERROR(VLOOKUP(D544,Исходные_данные,37,FALSE),"")</f>
        <v/>
      </c>
      <c r="K544" s="104" t="e">
        <f>VLOOKUP(D544,Исходные_данные,47,FALSE)</f>
        <v>#N/A</v>
      </c>
      <c r="L544" s="104" t="e">
        <f>VLOOKUP(D544,Исходные_данные,16,FALSE)</f>
        <v>#N/A</v>
      </c>
      <c r="M544" s="104" t="e">
        <f t="shared" si="56"/>
        <v>#N/A</v>
      </c>
      <c r="N544" t="str">
        <f t="shared" si="57"/>
        <v>-</v>
      </c>
      <c r="O544" s="13" t="e">
        <f t="shared" si="58"/>
        <v>#N/A</v>
      </c>
    </row>
    <row r="545" spans="3:15" x14ac:dyDescent="0.25">
      <c r="C545" s="104" t="e">
        <f t="shared" si="53"/>
        <v>#N/A</v>
      </c>
      <c r="D545" s="104" t="e">
        <f t="shared" si="54"/>
        <v>#N/A</v>
      </c>
      <c r="E545" s="104"/>
      <c r="F545" s="35"/>
      <c r="G545" s="104" t="e">
        <f t="shared" si="55"/>
        <v>#N/A</v>
      </c>
      <c r="H545" s="104" t="e">
        <f t="shared" si="52"/>
        <v>#N/A</v>
      </c>
      <c r="I545" s="35" t="e">
        <f>VLOOKUP(D545,Исходные_данные,5,FALSE)</f>
        <v>#N/A</v>
      </c>
      <c r="J545" s="104" t="str">
        <f>IFERROR(VLOOKUP(D545,Исходные_данные,37,FALSE),"")</f>
        <v/>
      </c>
      <c r="K545" s="104" t="e">
        <f>VLOOKUP(D545,Исходные_данные,47,FALSE)</f>
        <v>#N/A</v>
      </c>
      <c r="L545" s="104" t="e">
        <f>VLOOKUP(D545,Исходные_данные,16,FALSE)</f>
        <v>#N/A</v>
      </c>
      <c r="M545" s="104" t="e">
        <f t="shared" si="56"/>
        <v>#N/A</v>
      </c>
      <c r="N545" t="str">
        <f t="shared" si="57"/>
        <v>-</v>
      </c>
      <c r="O545" s="13" t="e">
        <f t="shared" si="58"/>
        <v>#N/A</v>
      </c>
    </row>
    <row r="546" spans="3:15" x14ac:dyDescent="0.25">
      <c r="C546" s="104" t="e">
        <f t="shared" si="53"/>
        <v>#N/A</v>
      </c>
      <c r="D546" s="104" t="e">
        <f t="shared" si="54"/>
        <v>#N/A</v>
      </c>
      <c r="E546" s="104"/>
      <c r="F546" s="35"/>
      <c r="G546" s="104" t="e">
        <f t="shared" si="55"/>
        <v>#N/A</v>
      </c>
      <c r="H546" s="104" t="e">
        <f t="shared" si="52"/>
        <v>#N/A</v>
      </c>
      <c r="I546" s="35" t="e">
        <f>VLOOKUP(D546,Исходные_данные,5,FALSE)</f>
        <v>#N/A</v>
      </c>
      <c r="J546" s="104" t="str">
        <f>IFERROR(VLOOKUP(D546,Исходные_данные,37,FALSE),"")</f>
        <v/>
      </c>
      <c r="K546" s="104" t="e">
        <f>VLOOKUP(D546,Исходные_данные,47,FALSE)</f>
        <v>#N/A</v>
      </c>
      <c r="L546" s="104" t="e">
        <f>VLOOKUP(D546,Исходные_данные,16,FALSE)</f>
        <v>#N/A</v>
      </c>
      <c r="M546" s="104" t="e">
        <f t="shared" si="56"/>
        <v>#N/A</v>
      </c>
      <c r="N546" t="str">
        <f t="shared" si="57"/>
        <v>-</v>
      </c>
      <c r="O546" s="13" t="e">
        <f t="shared" si="58"/>
        <v>#N/A</v>
      </c>
    </row>
    <row r="547" spans="3:15" x14ac:dyDescent="0.25">
      <c r="C547" s="104" t="e">
        <f t="shared" si="53"/>
        <v>#N/A</v>
      </c>
      <c r="D547" s="104" t="e">
        <f t="shared" si="54"/>
        <v>#N/A</v>
      </c>
      <c r="E547" s="104"/>
      <c r="F547" s="35"/>
      <c r="G547" s="104" t="e">
        <f t="shared" si="55"/>
        <v>#N/A</v>
      </c>
      <c r="H547" s="104" t="e">
        <f t="shared" si="52"/>
        <v>#N/A</v>
      </c>
      <c r="I547" s="35" t="e">
        <f>VLOOKUP(D547,Исходные_данные,5,FALSE)</f>
        <v>#N/A</v>
      </c>
      <c r="J547" s="104" t="str">
        <f>IFERROR(VLOOKUP(D547,Исходные_данные,37,FALSE),"")</f>
        <v/>
      </c>
      <c r="K547" s="104" t="e">
        <f>VLOOKUP(D547,Исходные_данные,47,FALSE)</f>
        <v>#N/A</v>
      </c>
      <c r="L547" s="104" t="e">
        <f>VLOOKUP(D547,Исходные_данные,16,FALSE)</f>
        <v>#N/A</v>
      </c>
      <c r="M547" s="104" t="e">
        <f t="shared" si="56"/>
        <v>#N/A</v>
      </c>
      <c r="N547" t="str">
        <f t="shared" si="57"/>
        <v>-</v>
      </c>
      <c r="O547" s="13" t="e">
        <f t="shared" si="58"/>
        <v>#N/A</v>
      </c>
    </row>
    <row r="548" spans="3:15" x14ac:dyDescent="0.25">
      <c r="C548" s="104" t="e">
        <f t="shared" si="53"/>
        <v>#N/A</v>
      </c>
      <c r="D548" s="104" t="e">
        <f t="shared" si="54"/>
        <v>#N/A</v>
      </c>
      <c r="E548" s="104"/>
      <c r="F548" s="35"/>
      <c r="G548" s="104" t="e">
        <f t="shared" si="55"/>
        <v>#N/A</v>
      </c>
      <c r="H548" s="104" t="e">
        <f t="shared" si="52"/>
        <v>#N/A</v>
      </c>
      <c r="I548" s="35" t="e">
        <f>VLOOKUP(D548,Исходные_данные,5,FALSE)</f>
        <v>#N/A</v>
      </c>
      <c r="J548" s="104" t="str">
        <f>IFERROR(VLOOKUP(D548,Исходные_данные,37,FALSE),"")</f>
        <v/>
      </c>
      <c r="K548" s="104" t="e">
        <f>VLOOKUP(D548,Исходные_данные,47,FALSE)</f>
        <v>#N/A</v>
      </c>
      <c r="L548" s="104" t="e">
        <f>VLOOKUP(D548,Исходные_данные,16,FALSE)</f>
        <v>#N/A</v>
      </c>
      <c r="M548" s="104" t="e">
        <f t="shared" si="56"/>
        <v>#N/A</v>
      </c>
      <c r="N548" t="str">
        <f t="shared" si="57"/>
        <v>-</v>
      </c>
      <c r="O548" s="13" t="e">
        <f t="shared" si="58"/>
        <v>#N/A</v>
      </c>
    </row>
    <row r="549" spans="3:15" x14ac:dyDescent="0.25">
      <c r="C549" s="104" t="e">
        <f t="shared" si="53"/>
        <v>#N/A</v>
      </c>
      <c r="D549" s="104" t="e">
        <f t="shared" si="54"/>
        <v>#N/A</v>
      </c>
      <c r="E549" s="104"/>
      <c r="F549" s="35"/>
      <c r="G549" s="104" t="e">
        <f t="shared" si="55"/>
        <v>#N/A</v>
      </c>
      <c r="H549" s="104" t="e">
        <f t="shared" si="52"/>
        <v>#N/A</v>
      </c>
      <c r="I549" s="35" t="e">
        <f>VLOOKUP(D549,Исходные_данные,5,FALSE)</f>
        <v>#N/A</v>
      </c>
      <c r="J549" s="104" t="str">
        <f>IFERROR(VLOOKUP(D549,Исходные_данные,37,FALSE),"")</f>
        <v/>
      </c>
      <c r="K549" s="104" t="e">
        <f>VLOOKUP(D549,Исходные_данные,47,FALSE)</f>
        <v>#N/A</v>
      </c>
      <c r="L549" s="104" t="e">
        <f>VLOOKUP(D549,Исходные_данные,16,FALSE)</f>
        <v>#N/A</v>
      </c>
      <c r="M549" s="104" t="e">
        <f t="shared" si="56"/>
        <v>#N/A</v>
      </c>
      <c r="N549" t="str">
        <f t="shared" si="57"/>
        <v>-</v>
      </c>
      <c r="O549" s="13" t="e">
        <f t="shared" si="58"/>
        <v>#N/A</v>
      </c>
    </row>
    <row r="550" spans="3:15" x14ac:dyDescent="0.25">
      <c r="C550" s="104" t="e">
        <f t="shared" si="53"/>
        <v>#N/A</v>
      </c>
      <c r="D550" s="104" t="e">
        <f t="shared" si="54"/>
        <v>#N/A</v>
      </c>
      <c r="E550" s="104"/>
      <c r="F550" s="35"/>
      <c r="G550" s="104" t="e">
        <f t="shared" si="55"/>
        <v>#N/A</v>
      </c>
      <c r="H550" s="104" t="e">
        <f t="shared" si="52"/>
        <v>#N/A</v>
      </c>
      <c r="I550" s="35" t="e">
        <f>VLOOKUP(D550,Исходные_данные,5,FALSE)</f>
        <v>#N/A</v>
      </c>
      <c r="J550" s="104" t="str">
        <f>IFERROR(VLOOKUP(D550,Исходные_данные,37,FALSE),"")</f>
        <v/>
      </c>
      <c r="K550" s="104" t="e">
        <f>VLOOKUP(D550,Исходные_данные,47,FALSE)</f>
        <v>#N/A</v>
      </c>
      <c r="L550" s="104" t="e">
        <f>VLOOKUP(D550,Исходные_данные,16,FALSE)</f>
        <v>#N/A</v>
      </c>
      <c r="M550" s="104" t="e">
        <f t="shared" si="56"/>
        <v>#N/A</v>
      </c>
      <c r="N550" t="str">
        <f t="shared" si="57"/>
        <v>-</v>
      </c>
      <c r="O550" s="13" t="e">
        <f t="shared" si="58"/>
        <v>#N/A</v>
      </c>
    </row>
    <row r="551" spans="3:15" x14ac:dyDescent="0.25">
      <c r="C551" s="104" t="e">
        <f t="shared" si="53"/>
        <v>#N/A</v>
      </c>
      <c r="D551" s="104" t="e">
        <f t="shared" si="54"/>
        <v>#N/A</v>
      </c>
      <c r="E551" s="104"/>
      <c r="F551" s="35"/>
      <c r="G551" s="104" t="e">
        <f t="shared" si="55"/>
        <v>#N/A</v>
      </c>
      <c r="H551" s="104" t="e">
        <f t="shared" si="52"/>
        <v>#N/A</v>
      </c>
      <c r="I551" s="35" t="e">
        <f>VLOOKUP(D551,Исходные_данные,5,FALSE)</f>
        <v>#N/A</v>
      </c>
      <c r="J551" s="104" t="str">
        <f>IFERROR(VLOOKUP(D551,Исходные_данные,37,FALSE),"")</f>
        <v/>
      </c>
      <c r="K551" s="104" t="e">
        <f>VLOOKUP(D551,Исходные_данные,47,FALSE)</f>
        <v>#N/A</v>
      </c>
      <c r="L551" s="104" t="e">
        <f>VLOOKUP(D551,Исходные_данные,16,FALSE)</f>
        <v>#N/A</v>
      </c>
      <c r="M551" s="104" t="e">
        <f t="shared" si="56"/>
        <v>#N/A</v>
      </c>
      <c r="N551" t="str">
        <f t="shared" si="57"/>
        <v>-</v>
      </c>
      <c r="O551" s="13" t="e">
        <f t="shared" si="58"/>
        <v>#N/A</v>
      </c>
    </row>
    <row r="552" spans="3:15" x14ac:dyDescent="0.25">
      <c r="C552" s="104" t="e">
        <f t="shared" si="53"/>
        <v>#N/A</v>
      </c>
      <c r="D552" s="104" t="e">
        <f t="shared" si="54"/>
        <v>#N/A</v>
      </c>
      <c r="E552" s="104"/>
      <c r="F552" s="35"/>
      <c r="G552" s="104" t="e">
        <f t="shared" si="55"/>
        <v>#N/A</v>
      </c>
      <c r="H552" s="104" t="e">
        <f t="shared" si="52"/>
        <v>#N/A</v>
      </c>
      <c r="I552" s="35" t="e">
        <f>VLOOKUP(D552,Исходные_данные,5,FALSE)</f>
        <v>#N/A</v>
      </c>
      <c r="J552" s="104" t="str">
        <f>IFERROR(VLOOKUP(D552,Исходные_данные,37,FALSE),"")</f>
        <v/>
      </c>
      <c r="K552" s="104" t="e">
        <f>VLOOKUP(D552,Исходные_данные,47,FALSE)</f>
        <v>#N/A</v>
      </c>
      <c r="L552" s="104" t="e">
        <f>VLOOKUP(D552,Исходные_данные,16,FALSE)</f>
        <v>#N/A</v>
      </c>
      <c r="M552" s="104" t="e">
        <f t="shared" si="56"/>
        <v>#N/A</v>
      </c>
      <c r="N552" t="str">
        <f t="shared" si="57"/>
        <v>-</v>
      </c>
      <c r="O552" s="13" t="e">
        <f t="shared" si="58"/>
        <v>#N/A</v>
      </c>
    </row>
    <row r="553" spans="3:15" x14ac:dyDescent="0.25">
      <c r="C553" s="104" t="e">
        <f t="shared" si="53"/>
        <v>#N/A</v>
      </c>
      <c r="D553" s="104" t="e">
        <f t="shared" si="54"/>
        <v>#N/A</v>
      </c>
      <c r="E553" s="104"/>
      <c r="F553" s="35"/>
      <c r="G553" s="104" t="e">
        <f t="shared" si="55"/>
        <v>#N/A</v>
      </c>
      <c r="H553" s="104" t="e">
        <f t="shared" si="52"/>
        <v>#N/A</v>
      </c>
      <c r="I553" s="35" t="e">
        <f>VLOOKUP(D553,Исходные_данные,5,FALSE)</f>
        <v>#N/A</v>
      </c>
      <c r="J553" s="104" t="str">
        <f>IFERROR(VLOOKUP(D553,Исходные_данные,37,FALSE),"")</f>
        <v/>
      </c>
      <c r="K553" s="104" t="e">
        <f>VLOOKUP(D553,Исходные_данные,47,FALSE)</f>
        <v>#N/A</v>
      </c>
      <c r="L553" s="104" t="e">
        <f>VLOOKUP(D553,Исходные_данные,16,FALSE)</f>
        <v>#N/A</v>
      </c>
      <c r="M553" s="104" t="e">
        <f t="shared" si="56"/>
        <v>#N/A</v>
      </c>
      <c r="N553" t="str">
        <f t="shared" si="57"/>
        <v>-</v>
      </c>
      <c r="O553" s="13" t="e">
        <f t="shared" si="58"/>
        <v>#N/A</v>
      </c>
    </row>
    <row r="554" spans="3:15" x14ac:dyDescent="0.25">
      <c r="C554" s="104" t="e">
        <f t="shared" si="53"/>
        <v>#N/A</v>
      </c>
      <c r="D554" s="104" t="e">
        <f t="shared" si="54"/>
        <v>#N/A</v>
      </c>
      <c r="E554" s="104"/>
      <c r="F554" s="35"/>
      <c r="G554" s="104" t="e">
        <f t="shared" si="55"/>
        <v>#N/A</v>
      </c>
      <c r="H554" s="104" t="e">
        <f t="shared" si="52"/>
        <v>#N/A</v>
      </c>
      <c r="I554" s="35" t="e">
        <f>VLOOKUP(D554,Исходные_данные,5,FALSE)</f>
        <v>#N/A</v>
      </c>
      <c r="J554" s="104" t="str">
        <f>IFERROR(VLOOKUP(D554,Исходные_данные,37,FALSE),"")</f>
        <v/>
      </c>
      <c r="K554" s="104" t="e">
        <f>VLOOKUP(D554,Исходные_данные,47,FALSE)</f>
        <v>#N/A</v>
      </c>
      <c r="L554" s="104" t="e">
        <f>VLOOKUP(D554,Исходные_данные,16,FALSE)</f>
        <v>#N/A</v>
      </c>
      <c r="M554" s="104" t="e">
        <f t="shared" si="56"/>
        <v>#N/A</v>
      </c>
      <c r="N554" t="str">
        <f t="shared" si="57"/>
        <v>-</v>
      </c>
      <c r="O554" s="13" t="e">
        <f t="shared" si="58"/>
        <v>#N/A</v>
      </c>
    </row>
    <row r="555" spans="3:15" x14ac:dyDescent="0.25">
      <c r="C555" s="104" t="e">
        <f t="shared" si="53"/>
        <v>#N/A</v>
      </c>
      <c r="D555" s="104" t="e">
        <f t="shared" si="54"/>
        <v>#N/A</v>
      </c>
      <c r="E555" s="104"/>
      <c r="F555" s="35"/>
      <c r="G555" s="104" t="e">
        <f t="shared" si="55"/>
        <v>#N/A</v>
      </c>
      <c r="H555" s="104" t="e">
        <f t="shared" si="52"/>
        <v>#N/A</v>
      </c>
      <c r="I555" s="35" t="e">
        <f>VLOOKUP(D555,Исходные_данные,5,FALSE)</f>
        <v>#N/A</v>
      </c>
      <c r="J555" s="104" t="str">
        <f>IFERROR(VLOOKUP(D555,Исходные_данные,37,FALSE),"")</f>
        <v/>
      </c>
      <c r="K555" s="104" t="e">
        <f>VLOOKUP(D555,Исходные_данные,47,FALSE)</f>
        <v>#N/A</v>
      </c>
      <c r="L555" s="104" t="e">
        <f>VLOOKUP(D555,Исходные_данные,16,FALSE)</f>
        <v>#N/A</v>
      </c>
      <c r="M555" s="104" t="e">
        <f t="shared" si="56"/>
        <v>#N/A</v>
      </c>
      <c r="N555" t="str">
        <f t="shared" si="57"/>
        <v>-</v>
      </c>
      <c r="O555" s="13" t="e">
        <f t="shared" si="58"/>
        <v>#N/A</v>
      </c>
    </row>
    <row r="556" spans="3:15" x14ac:dyDescent="0.25">
      <c r="C556" s="104" t="e">
        <f t="shared" si="53"/>
        <v>#N/A</v>
      </c>
      <c r="D556" s="104" t="e">
        <f t="shared" si="54"/>
        <v>#N/A</v>
      </c>
      <c r="E556" s="104"/>
      <c r="F556" s="35"/>
      <c r="G556" s="104" t="e">
        <f t="shared" si="55"/>
        <v>#N/A</v>
      </c>
      <c r="H556" s="104" t="e">
        <f t="shared" si="52"/>
        <v>#N/A</v>
      </c>
      <c r="I556" s="35" t="e">
        <f>VLOOKUP(D556,Исходные_данные,5,FALSE)</f>
        <v>#N/A</v>
      </c>
      <c r="J556" s="104" t="str">
        <f>IFERROR(VLOOKUP(D556,Исходные_данные,37,FALSE),"")</f>
        <v/>
      </c>
      <c r="K556" s="104" t="e">
        <f>VLOOKUP(D556,Исходные_данные,47,FALSE)</f>
        <v>#N/A</v>
      </c>
      <c r="L556" s="104" t="e">
        <f>VLOOKUP(D556,Исходные_данные,16,FALSE)</f>
        <v>#N/A</v>
      </c>
      <c r="M556" s="104" t="e">
        <f t="shared" si="56"/>
        <v>#N/A</v>
      </c>
      <c r="N556" t="str">
        <f t="shared" si="57"/>
        <v>-</v>
      </c>
      <c r="O556" s="13" t="e">
        <f t="shared" si="58"/>
        <v>#N/A</v>
      </c>
    </row>
    <row r="557" spans="3:15" x14ac:dyDescent="0.25">
      <c r="C557" s="104" t="e">
        <f t="shared" si="53"/>
        <v>#N/A</v>
      </c>
      <c r="D557" s="104" t="e">
        <f t="shared" si="54"/>
        <v>#N/A</v>
      </c>
      <c r="E557" s="104"/>
      <c r="F557" s="35"/>
      <c r="G557" s="104" t="e">
        <f t="shared" si="55"/>
        <v>#N/A</v>
      </c>
      <c r="H557" s="104" t="e">
        <f t="shared" si="52"/>
        <v>#N/A</v>
      </c>
      <c r="I557" s="35" t="e">
        <f>VLOOKUP(D557,Исходные_данные,5,FALSE)</f>
        <v>#N/A</v>
      </c>
      <c r="J557" s="104" t="str">
        <f>IFERROR(VLOOKUP(D557,Исходные_данные,37,FALSE),"")</f>
        <v/>
      </c>
      <c r="K557" s="104" t="e">
        <f>VLOOKUP(D557,Исходные_данные,47,FALSE)</f>
        <v>#N/A</v>
      </c>
      <c r="L557" s="104" t="e">
        <f>VLOOKUP(D557,Исходные_данные,16,FALSE)</f>
        <v>#N/A</v>
      </c>
      <c r="M557" s="104" t="e">
        <f t="shared" si="56"/>
        <v>#N/A</v>
      </c>
      <c r="N557" t="str">
        <f t="shared" si="57"/>
        <v>-</v>
      </c>
      <c r="O557" s="13" t="e">
        <f t="shared" si="58"/>
        <v>#N/A</v>
      </c>
    </row>
    <row r="558" spans="3:15" x14ac:dyDescent="0.25">
      <c r="C558" s="104" t="e">
        <f t="shared" si="53"/>
        <v>#N/A</v>
      </c>
      <c r="D558" s="104" t="e">
        <f t="shared" si="54"/>
        <v>#N/A</v>
      </c>
      <c r="E558" s="104"/>
      <c r="F558" s="35"/>
      <c r="G558" s="104" t="e">
        <f t="shared" si="55"/>
        <v>#N/A</v>
      </c>
      <c r="H558" s="104" t="e">
        <f t="shared" si="52"/>
        <v>#N/A</v>
      </c>
      <c r="I558" s="35" t="e">
        <f>VLOOKUP(D558,Исходные_данные,5,FALSE)</f>
        <v>#N/A</v>
      </c>
      <c r="J558" s="104" t="str">
        <f>IFERROR(VLOOKUP(D558,Исходные_данные,37,FALSE),"")</f>
        <v/>
      </c>
      <c r="K558" s="104" t="e">
        <f>VLOOKUP(D558,Исходные_данные,47,FALSE)</f>
        <v>#N/A</v>
      </c>
      <c r="L558" s="104" t="e">
        <f>VLOOKUP(D558,Исходные_данные,16,FALSE)</f>
        <v>#N/A</v>
      </c>
      <c r="M558" s="104" t="e">
        <f t="shared" si="56"/>
        <v>#N/A</v>
      </c>
      <c r="N558" t="str">
        <f t="shared" si="57"/>
        <v>-</v>
      </c>
      <c r="O558" s="13" t="e">
        <f t="shared" si="58"/>
        <v>#N/A</v>
      </c>
    </row>
    <row r="559" spans="3:15" x14ac:dyDescent="0.25">
      <c r="C559" s="104" t="e">
        <f t="shared" si="53"/>
        <v>#N/A</v>
      </c>
      <c r="D559" s="104" t="e">
        <f t="shared" si="54"/>
        <v>#N/A</v>
      </c>
      <c r="E559" s="104"/>
      <c r="F559" s="35"/>
      <c r="G559" s="104" t="e">
        <f t="shared" si="55"/>
        <v>#N/A</v>
      </c>
      <c r="H559" s="104" t="e">
        <f t="shared" si="52"/>
        <v>#N/A</v>
      </c>
      <c r="I559" s="35" t="e">
        <f>VLOOKUP(D559,Исходные_данные,5,FALSE)</f>
        <v>#N/A</v>
      </c>
      <c r="J559" s="104" t="str">
        <f>IFERROR(VLOOKUP(D559,Исходные_данные,37,FALSE),"")</f>
        <v/>
      </c>
      <c r="K559" s="104" t="e">
        <f>VLOOKUP(D559,Исходные_данные,47,FALSE)</f>
        <v>#N/A</v>
      </c>
      <c r="L559" s="104" t="e">
        <f>VLOOKUP(D559,Исходные_данные,16,FALSE)</f>
        <v>#N/A</v>
      </c>
      <c r="M559" s="104" t="e">
        <f t="shared" si="56"/>
        <v>#N/A</v>
      </c>
      <c r="N559" t="str">
        <f t="shared" si="57"/>
        <v>-</v>
      </c>
      <c r="O559" s="13" t="e">
        <f t="shared" si="58"/>
        <v>#N/A</v>
      </c>
    </row>
    <row r="560" spans="3:15" x14ac:dyDescent="0.25">
      <c r="C560" s="104" t="e">
        <f t="shared" si="53"/>
        <v>#N/A</v>
      </c>
      <c r="D560" s="104" t="e">
        <f t="shared" si="54"/>
        <v>#N/A</v>
      </c>
      <c r="E560" s="104"/>
      <c r="F560" s="35"/>
      <c r="G560" s="104" t="e">
        <f t="shared" si="55"/>
        <v>#N/A</v>
      </c>
      <c r="H560" s="104" t="e">
        <f t="shared" si="52"/>
        <v>#N/A</v>
      </c>
      <c r="I560" s="35" t="e">
        <f>VLOOKUP(D560,Исходные_данные,5,FALSE)</f>
        <v>#N/A</v>
      </c>
      <c r="J560" s="104" t="str">
        <f>IFERROR(VLOOKUP(D560,Исходные_данные,37,FALSE),"")</f>
        <v/>
      </c>
      <c r="K560" s="104" t="e">
        <f>VLOOKUP(D560,Исходные_данные,47,FALSE)</f>
        <v>#N/A</v>
      </c>
      <c r="L560" s="104" t="e">
        <f>VLOOKUP(D560,Исходные_данные,16,FALSE)</f>
        <v>#N/A</v>
      </c>
      <c r="M560" s="104" t="e">
        <f t="shared" si="56"/>
        <v>#N/A</v>
      </c>
      <c r="N560" t="str">
        <f t="shared" si="57"/>
        <v>-</v>
      </c>
      <c r="O560" s="13" t="e">
        <f t="shared" si="58"/>
        <v>#N/A</v>
      </c>
    </row>
    <row r="561" spans="3:15" x14ac:dyDescent="0.25">
      <c r="C561" s="104" t="e">
        <f t="shared" si="53"/>
        <v>#N/A</v>
      </c>
      <c r="D561" s="104" t="e">
        <f t="shared" si="54"/>
        <v>#N/A</v>
      </c>
      <c r="E561" s="104"/>
      <c r="F561" s="35"/>
      <c r="G561" s="104" t="e">
        <f t="shared" si="55"/>
        <v>#N/A</v>
      </c>
      <c r="H561" s="104" t="e">
        <f t="shared" si="52"/>
        <v>#N/A</v>
      </c>
      <c r="I561" s="35" t="e">
        <f>VLOOKUP(D561,Исходные_данные,5,FALSE)</f>
        <v>#N/A</v>
      </c>
      <c r="J561" s="104" t="str">
        <f>IFERROR(VLOOKUP(D561,Исходные_данные,37,FALSE),"")</f>
        <v/>
      </c>
      <c r="K561" s="104" t="e">
        <f>VLOOKUP(D561,Исходные_данные,47,FALSE)</f>
        <v>#N/A</v>
      </c>
      <c r="L561" s="104" t="e">
        <f>VLOOKUP(D561,Исходные_данные,16,FALSE)</f>
        <v>#N/A</v>
      </c>
      <c r="M561" s="104" t="e">
        <f t="shared" si="56"/>
        <v>#N/A</v>
      </c>
      <c r="N561" t="str">
        <f t="shared" si="57"/>
        <v>-</v>
      </c>
      <c r="O561" s="13" t="e">
        <f t="shared" si="58"/>
        <v>#N/A</v>
      </c>
    </row>
    <row r="562" spans="3:15" x14ac:dyDescent="0.25">
      <c r="C562" s="104" t="e">
        <f t="shared" si="53"/>
        <v>#N/A</v>
      </c>
      <c r="D562" s="104" t="e">
        <f t="shared" si="54"/>
        <v>#N/A</v>
      </c>
      <c r="E562" s="104"/>
      <c r="F562" s="35"/>
      <c r="G562" s="104" t="e">
        <f t="shared" si="55"/>
        <v>#N/A</v>
      </c>
      <c r="H562" s="104" t="e">
        <f t="shared" si="52"/>
        <v>#N/A</v>
      </c>
      <c r="I562" s="35" t="e">
        <f>VLOOKUP(D562,Исходные_данные,5,FALSE)</f>
        <v>#N/A</v>
      </c>
      <c r="J562" s="104" t="str">
        <f>IFERROR(VLOOKUP(D562,Исходные_данные,37,FALSE),"")</f>
        <v/>
      </c>
      <c r="K562" s="104" t="e">
        <f>VLOOKUP(D562,Исходные_данные,47,FALSE)</f>
        <v>#N/A</v>
      </c>
      <c r="L562" s="104" t="e">
        <f>VLOOKUP(D562,Исходные_данные,16,FALSE)</f>
        <v>#N/A</v>
      </c>
      <c r="M562" s="104" t="e">
        <f t="shared" si="56"/>
        <v>#N/A</v>
      </c>
      <c r="N562" t="str">
        <f t="shared" si="57"/>
        <v>-</v>
      </c>
      <c r="O562" s="13" t="e">
        <f t="shared" si="58"/>
        <v>#N/A</v>
      </c>
    </row>
    <row r="563" spans="3:15" x14ac:dyDescent="0.25">
      <c r="C563" s="104" t="e">
        <f t="shared" si="53"/>
        <v>#N/A</v>
      </c>
      <c r="D563" s="104" t="e">
        <f t="shared" si="54"/>
        <v>#N/A</v>
      </c>
      <c r="E563" s="104"/>
      <c r="F563" s="35"/>
      <c r="G563" s="104" t="e">
        <f t="shared" si="55"/>
        <v>#N/A</v>
      </c>
      <c r="H563" s="104" t="e">
        <f t="shared" si="52"/>
        <v>#N/A</v>
      </c>
      <c r="I563" s="35" t="e">
        <f>VLOOKUP(D563,Исходные_данные,5,FALSE)</f>
        <v>#N/A</v>
      </c>
      <c r="J563" s="104" t="str">
        <f>IFERROR(VLOOKUP(D563,Исходные_данные,37,FALSE),"")</f>
        <v/>
      </c>
      <c r="K563" s="104" t="e">
        <f>VLOOKUP(D563,Исходные_данные,47,FALSE)</f>
        <v>#N/A</v>
      </c>
      <c r="L563" s="104" t="e">
        <f>VLOOKUP(D563,Исходные_данные,16,FALSE)</f>
        <v>#N/A</v>
      </c>
      <c r="M563" s="104" t="e">
        <f t="shared" si="56"/>
        <v>#N/A</v>
      </c>
      <c r="N563" t="str">
        <f t="shared" si="57"/>
        <v>-</v>
      </c>
      <c r="O563" s="13" t="e">
        <f t="shared" si="58"/>
        <v>#N/A</v>
      </c>
    </row>
    <row r="564" spans="3:15" x14ac:dyDescent="0.25">
      <c r="C564" s="104" t="e">
        <f t="shared" si="53"/>
        <v>#N/A</v>
      </c>
      <c r="D564" s="104" t="e">
        <f t="shared" si="54"/>
        <v>#N/A</v>
      </c>
      <c r="E564" s="104"/>
      <c r="F564" s="35"/>
      <c r="G564" s="104" t="e">
        <f t="shared" si="55"/>
        <v>#N/A</v>
      </c>
      <c r="H564" s="104" t="e">
        <f t="shared" ref="H564:H627" si="59">IF(F564="упр","",IF(F564=0,G564,IF(F564="1,2,3","L1,L2,L3","L"&amp;F564)))</f>
        <v>#N/A</v>
      </c>
      <c r="I564" s="35" t="e">
        <f>VLOOKUP(D564,Исходные_данные,5,FALSE)</f>
        <v>#N/A</v>
      </c>
      <c r="J564" s="104" t="str">
        <f>IFERROR(VLOOKUP(D564,Исходные_данные,37,FALSE),"")</f>
        <v/>
      </c>
      <c r="K564" s="104" t="e">
        <f>VLOOKUP(D564,Исходные_данные,47,FALSE)</f>
        <v>#N/A</v>
      </c>
      <c r="L564" s="104" t="e">
        <f>VLOOKUP(D564,Исходные_данные,16,FALSE)</f>
        <v>#N/A</v>
      </c>
      <c r="M564" s="104" t="e">
        <f t="shared" si="56"/>
        <v>#N/A</v>
      </c>
      <c r="N564" t="str">
        <f t="shared" si="57"/>
        <v>-</v>
      </c>
      <c r="O564" s="13" t="e">
        <f t="shared" si="58"/>
        <v>#N/A</v>
      </c>
    </row>
    <row r="565" spans="3:15" x14ac:dyDescent="0.25">
      <c r="C565" s="104" t="e">
        <f t="shared" si="53"/>
        <v>#N/A</v>
      </c>
      <c r="D565" s="104" t="e">
        <f t="shared" si="54"/>
        <v>#N/A</v>
      </c>
      <c r="E565" s="104"/>
      <c r="F565" s="35"/>
      <c r="G565" s="104" t="e">
        <f t="shared" si="55"/>
        <v>#N/A</v>
      </c>
      <c r="H565" s="104" t="e">
        <f t="shared" si="59"/>
        <v>#N/A</v>
      </c>
      <c r="I565" s="35" t="e">
        <f>VLOOKUP(D565,Исходные_данные,5,FALSE)</f>
        <v>#N/A</v>
      </c>
      <c r="J565" s="104" t="str">
        <f>IFERROR(VLOOKUP(D565,Исходные_данные,37,FALSE),"")</f>
        <v/>
      </c>
      <c r="K565" s="104" t="e">
        <f>VLOOKUP(D565,Исходные_данные,47,FALSE)</f>
        <v>#N/A</v>
      </c>
      <c r="L565" s="104" t="e">
        <f>VLOOKUP(D565,Исходные_данные,16,FALSE)</f>
        <v>#N/A</v>
      </c>
      <c r="M565" s="104" t="e">
        <f t="shared" si="56"/>
        <v>#N/A</v>
      </c>
      <c r="N565" t="str">
        <f t="shared" si="57"/>
        <v>-</v>
      </c>
      <c r="O565" s="13" t="e">
        <f t="shared" si="58"/>
        <v>#N/A</v>
      </c>
    </row>
    <row r="566" spans="3:15" x14ac:dyDescent="0.25">
      <c r="C566" s="104" t="e">
        <f t="shared" si="53"/>
        <v>#N/A</v>
      </c>
      <c r="D566" s="104" t="e">
        <f t="shared" si="54"/>
        <v>#N/A</v>
      </c>
      <c r="E566" s="104"/>
      <c r="F566" s="35"/>
      <c r="G566" s="104" t="e">
        <f t="shared" si="55"/>
        <v>#N/A</v>
      </c>
      <c r="H566" s="104" t="e">
        <f t="shared" si="59"/>
        <v>#N/A</v>
      </c>
      <c r="I566" s="35" t="e">
        <f>VLOOKUP(D566,Исходные_данные,5,FALSE)</f>
        <v>#N/A</v>
      </c>
      <c r="J566" s="104" t="str">
        <f>IFERROR(VLOOKUP(D566,Исходные_данные,37,FALSE),"")</f>
        <v/>
      </c>
      <c r="K566" s="104" t="e">
        <f>VLOOKUP(D566,Исходные_данные,47,FALSE)</f>
        <v>#N/A</v>
      </c>
      <c r="L566" s="104" t="e">
        <f>VLOOKUP(D566,Исходные_данные,16,FALSE)</f>
        <v>#N/A</v>
      </c>
      <c r="M566" s="104" t="e">
        <f t="shared" si="56"/>
        <v>#N/A</v>
      </c>
      <c r="N566" t="str">
        <f t="shared" si="57"/>
        <v>-</v>
      </c>
      <c r="O566" s="13" t="e">
        <f t="shared" si="58"/>
        <v>#N/A</v>
      </c>
    </row>
    <row r="567" spans="3:15" x14ac:dyDescent="0.25">
      <c r="C567" s="104" t="e">
        <f t="shared" si="53"/>
        <v>#N/A</v>
      </c>
      <c r="D567" s="104" t="e">
        <f t="shared" si="54"/>
        <v>#N/A</v>
      </c>
      <c r="E567" s="104"/>
      <c r="F567" s="35"/>
      <c r="G567" s="104" t="e">
        <f t="shared" si="55"/>
        <v>#N/A</v>
      </c>
      <c r="H567" s="104" t="e">
        <f t="shared" si="59"/>
        <v>#N/A</v>
      </c>
      <c r="I567" s="35" t="e">
        <f>VLOOKUP(D567,Исходные_данные,5,FALSE)</f>
        <v>#N/A</v>
      </c>
      <c r="J567" s="104" t="str">
        <f>IFERROR(VLOOKUP(D567,Исходные_данные,37,FALSE),"")</f>
        <v/>
      </c>
      <c r="K567" s="104" t="e">
        <f>VLOOKUP(D567,Исходные_данные,47,FALSE)</f>
        <v>#N/A</v>
      </c>
      <c r="L567" s="104" t="e">
        <f>VLOOKUP(D567,Исходные_данные,16,FALSE)</f>
        <v>#N/A</v>
      </c>
      <c r="M567" s="104" t="e">
        <f t="shared" si="56"/>
        <v>#N/A</v>
      </c>
      <c r="N567" t="str">
        <f t="shared" si="57"/>
        <v>-</v>
      </c>
      <c r="O567" s="13" t="e">
        <f t="shared" si="58"/>
        <v>#N/A</v>
      </c>
    </row>
    <row r="568" spans="3:15" x14ac:dyDescent="0.25">
      <c r="C568" s="104" t="e">
        <f t="shared" si="53"/>
        <v>#N/A</v>
      </c>
      <c r="D568" s="104" t="e">
        <f t="shared" si="54"/>
        <v>#N/A</v>
      </c>
      <c r="E568" s="104"/>
      <c r="F568" s="35"/>
      <c r="G568" s="104" t="e">
        <f t="shared" si="55"/>
        <v>#N/A</v>
      </c>
      <c r="H568" s="104" t="e">
        <f t="shared" si="59"/>
        <v>#N/A</v>
      </c>
      <c r="I568" s="35" t="e">
        <f>VLOOKUP(D568,Исходные_данные,5,FALSE)</f>
        <v>#N/A</v>
      </c>
      <c r="J568" s="104" t="str">
        <f>IFERROR(VLOOKUP(D568,Исходные_данные,37,FALSE),"")</f>
        <v/>
      </c>
      <c r="K568" s="104" t="e">
        <f>VLOOKUP(D568,Исходные_данные,47,FALSE)</f>
        <v>#N/A</v>
      </c>
      <c r="L568" s="104" t="e">
        <f>VLOOKUP(D568,Исходные_данные,16,FALSE)</f>
        <v>#N/A</v>
      </c>
      <c r="M568" s="104" t="e">
        <f t="shared" si="56"/>
        <v>#N/A</v>
      </c>
      <c r="N568" t="str">
        <f t="shared" si="57"/>
        <v>-</v>
      </c>
      <c r="O568" s="13" t="e">
        <f t="shared" si="58"/>
        <v>#N/A</v>
      </c>
    </row>
    <row r="569" spans="3:15" x14ac:dyDescent="0.25">
      <c r="C569" s="104" t="e">
        <f t="shared" si="53"/>
        <v>#N/A</v>
      </c>
      <c r="D569" s="104" t="e">
        <f t="shared" si="54"/>
        <v>#N/A</v>
      </c>
      <c r="E569" s="104"/>
      <c r="F569" s="35"/>
      <c r="G569" s="104" t="e">
        <f t="shared" si="55"/>
        <v>#N/A</v>
      </c>
      <c r="H569" s="104" t="e">
        <f t="shared" si="59"/>
        <v>#N/A</v>
      </c>
      <c r="I569" s="35" t="e">
        <f>VLOOKUP(D569,Исходные_данные,5,FALSE)</f>
        <v>#N/A</v>
      </c>
      <c r="J569" s="104" t="str">
        <f>IFERROR(VLOOKUP(D569,Исходные_данные,37,FALSE),"")</f>
        <v/>
      </c>
      <c r="K569" s="104" t="e">
        <f>VLOOKUP(D569,Исходные_данные,47,FALSE)</f>
        <v>#N/A</v>
      </c>
      <c r="L569" s="104" t="e">
        <f>VLOOKUP(D569,Исходные_данные,16,FALSE)</f>
        <v>#N/A</v>
      </c>
      <c r="M569" s="104" t="e">
        <f t="shared" si="56"/>
        <v>#N/A</v>
      </c>
      <c r="N569" t="str">
        <f t="shared" si="57"/>
        <v>-</v>
      </c>
      <c r="O569" s="13" t="e">
        <f t="shared" si="58"/>
        <v>#N/A</v>
      </c>
    </row>
    <row r="570" spans="3:15" x14ac:dyDescent="0.25">
      <c r="C570" s="104" t="e">
        <f t="shared" si="53"/>
        <v>#N/A</v>
      </c>
      <c r="D570" s="104" t="e">
        <f t="shared" si="54"/>
        <v>#N/A</v>
      </c>
      <c r="E570" s="104"/>
      <c r="F570" s="35"/>
      <c r="G570" s="104" t="e">
        <f t="shared" si="55"/>
        <v>#N/A</v>
      </c>
      <c r="H570" s="104" t="e">
        <f t="shared" si="59"/>
        <v>#N/A</v>
      </c>
      <c r="I570" s="35" t="e">
        <f>VLOOKUP(D570,Исходные_данные,5,FALSE)</f>
        <v>#N/A</v>
      </c>
      <c r="J570" s="104" t="str">
        <f>IFERROR(VLOOKUP(D570,Исходные_данные,37,FALSE),"")</f>
        <v/>
      </c>
      <c r="K570" s="104" t="e">
        <f>VLOOKUP(D570,Исходные_данные,47,FALSE)</f>
        <v>#N/A</v>
      </c>
      <c r="L570" s="104" t="e">
        <f>VLOOKUP(D570,Исходные_данные,16,FALSE)</f>
        <v>#N/A</v>
      </c>
      <c r="M570" s="104" t="e">
        <f t="shared" si="56"/>
        <v>#N/A</v>
      </c>
      <c r="N570" t="str">
        <f t="shared" si="57"/>
        <v>-</v>
      </c>
      <c r="O570" s="13" t="e">
        <f t="shared" si="58"/>
        <v>#N/A</v>
      </c>
    </row>
    <row r="571" spans="3:15" x14ac:dyDescent="0.25">
      <c r="C571" s="104" t="e">
        <f t="shared" si="53"/>
        <v>#N/A</v>
      </c>
      <c r="D571" s="104" t="e">
        <f t="shared" si="54"/>
        <v>#N/A</v>
      </c>
      <c r="E571" s="104"/>
      <c r="F571" s="35"/>
      <c r="G571" s="104" t="e">
        <f t="shared" si="55"/>
        <v>#N/A</v>
      </c>
      <c r="H571" s="104" t="e">
        <f t="shared" si="59"/>
        <v>#N/A</v>
      </c>
      <c r="I571" s="35" t="e">
        <f>VLOOKUP(D571,Исходные_данные,5,FALSE)</f>
        <v>#N/A</v>
      </c>
      <c r="J571" s="104" t="str">
        <f>IFERROR(VLOOKUP(D571,Исходные_данные,37,FALSE),"")</f>
        <v/>
      </c>
      <c r="K571" s="104" t="e">
        <f>VLOOKUP(D571,Исходные_данные,47,FALSE)</f>
        <v>#N/A</v>
      </c>
      <c r="L571" s="104" t="e">
        <f>VLOOKUP(D571,Исходные_данные,16,FALSE)</f>
        <v>#N/A</v>
      </c>
      <c r="M571" s="104" t="e">
        <f t="shared" si="56"/>
        <v>#N/A</v>
      </c>
      <c r="N571" t="str">
        <f t="shared" si="57"/>
        <v>-</v>
      </c>
      <c r="O571" s="13" t="e">
        <f t="shared" si="58"/>
        <v>#N/A</v>
      </c>
    </row>
    <row r="572" spans="3:15" x14ac:dyDescent="0.25">
      <c r="C572" s="104" t="e">
        <f t="shared" si="53"/>
        <v>#N/A</v>
      </c>
      <c r="D572" s="104" t="e">
        <f t="shared" si="54"/>
        <v>#N/A</v>
      </c>
      <c r="E572" s="104"/>
      <c r="F572" s="35"/>
      <c r="G572" s="104" t="e">
        <f t="shared" si="55"/>
        <v>#N/A</v>
      </c>
      <c r="H572" s="104" t="e">
        <f t="shared" si="59"/>
        <v>#N/A</v>
      </c>
      <c r="I572" s="35" t="e">
        <f>VLOOKUP(D572,Исходные_данные,5,FALSE)</f>
        <v>#N/A</v>
      </c>
      <c r="J572" s="104" t="str">
        <f>IFERROR(VLOOKUP(D572,Исходные_данные,37,FALSE),"")</f>
        <v/>
      </c>
      <c r="K572" s="104" t="e">
        <f>VLOOKUP(D572,Исходные_данные,47,FALSE)</f>
        <v>#N/A</v>
      </c>
      <c r="L572" s="104" t="e">
        <f>VLOOKUP(D572,Исходные_данные,16,FALSE)</f>
        <v>#N/A</v>
      </c>
      <c r="M572" s="104" t="e">
        <f t="shared" si="56"/>
        <v>#N/A</v>
      </c>
      <c r="N572" t="str">
        <f t="shared" si="57"/>
        <v>-</v>
      </c>
      <c r="O572" s="13" t="e">
        <f t="shared" si="58"/>
        <v>#N/A</v>
      </c>
    </row>
    <row r="573" spans="3:15" x14ac:dyDescent="0.25">
      <c r="C573" s="104" t="e">
        <f t="shared" si="53"/>
        <v>#N/A</v>
      </c>
      <c r="D573" s="104" t="e">
        <f t="shared" si="54"/>
        <v>#N/A</v>
      </c>
      <c r="E573" s="104"/>
      <c r="F573" s="35"/>
      <c r="G573" s="104" t="e">
        <f t="shared" si="55"/>
        <v>#N/A</v>
      </c>
      <c r="H573" s="104" t="e">
        <f t="shared" si="59"/>
        <v>#N/A</v>
      </c>
      <c r="I573" s="35" t="e">
        <f>VLOOKUP(D573,Исходные_данные,5,FALSE)</f>
        <v>#N/A</v>
      </c>
      <c r="J573" s="104" t="str">
        <f>IFERROR(VLOOKUP(D573,Исходные_данные,37,FALSE),"")</f>
        <v/>
      </c>
      <c r="K573" s="104" t="e">
        <f>VLOOKUP(D573,Исходные_данные,47,FALSE)</f>
        <v>#N/A</v>
      </c>
      <c r="L573" s="104" t="e">
        <f>VLOOKUP(D573,Исходные_данные,16,FALSE)</f>
        <v>#N/A</v>
      </c>
      <c r="M573" s="104" t="e">
        <f t="shared" si="56"/>
        <v>#N/A</v>
      </c>
      <c r="N573" t="str">
        <f t="shared" si="57"/>
        <v>-</v>
      </c>
      <c r="O573" s="13" t="e">
        <f t="shared" si="58"/>
        <v>#N/A</v>
      </c>
    </row>
    <row r="574" spans="3:15" x14ac:dyDescent="0.25">
      <c r="C574" s="104" t="e">
        <f t="shared" si="53"/>
        <v>#N/A</v>
      </c>
      <c r="D574" s="104" t="e">
        <f t="shared" si="54"/>
        <v>#N/A</v>
      </c>
      <c r="E574" s="104"/>
      <c r="F574" s="35"/>
      <c r="G574" s="104" t="e">
        <f t="shared" si="55"/>
        <v>#N/A</v>
      </c>
      <c r="H574" s="104" t="e">
        <f t="shared" si="59"/>
        <v>#N/A</v>
      </c>
      <c r="I574" s="35" t="e">
        <f>VLOOKUP(D574,Исходные_данные,5,FALSE)</f>
        <v>#N/A</v>
      </c>
      <c r="J574" s="104" t="str">
        <f>IFERROR(VLOOKUP(D574,Исходные_данные,37,FALSE),"")</f>
        <v/>
      </c>
      <c r="K574" s="104" t="e">
        <f>VLOOKUP(D574,Исходные_данные,47,FALSE)</f>
        <v>#N/A</v>
      </c>
      <c r="L574" s="104" t="e">
        <f>VLOOKUP(D574,Исходные_данные,16,FALSE)</f>
        <v>#N/A</v>
      </c>
      <c r="M574" s="104" t="e">
        <f t="shared" si="56"/>
        <v>#N/A</v>
      </c>
      <c r="N574" t="str">
        <f t="shared" si="57"/>
        <v>-</v>
      </c>
      <c r="O574" s="13" t="e">
        <f t="shared" si="58"/>
        <v>#N/A</v>
      </c>
    </row>
    <row r="575" spans="3:15" x14ac:dyDescent="0.25">
      <c r="C575" s="104" t="e">
        <f t="shared" si="53"/>
        <v>#N/A</v>
      </c>
      <c r="D575" s="104" t="e">
        <f t="shared" si="54"/>
        <v>#N/A</v>
      </c>
      <c r="E575" s="104"/>
      <c r="F575" s="35"/>
      <c r="G575" s="104" t="e">
        <f t="shared" si="55"/>
        <v>#N/A</v>
      </c>
      <c r="H575" s="104" t="e">
        <f t="shared" si="59"/>
        <v>#N/A</v>
      </c>
      <c r="I575" s="35" t="e">
        <f>VLOOKUP(D575,Исходные_данные,5,FALSE)</f>
        <v>#N/A</v>
      </c>
      <c r="J575" s="104" t="str">
        <f>IFERROR(VLOOKUP(D575,Исходные_данные,37,FALSE),"")</f>
        <v/>
      </c>
      <c r="K575" s="104" t="e">
        <f>VLOOKUP(D575,Исходные_данные,47,FALSE)</f>
        <v>#N/A</v>
      </c>
      <c r="L575" s="104" t="e">
        <f>VLOOKUP(D575,Исходные_данные,16,FALSE)</f>
        <v>#N/A</v>
      </c>
      <c r="M575" s="104" t="e">
        <f t="shared" si="56"/>
        <v>#N/A</v>
      </c>
      <c r="N575" t="str">
        <f t="shared" si="57"/>
        <v>-</v>
      </c>
      <c r="O575" s="13" t="e">
        <f t="shared" si="58"/>
        <v>#N/A</v>
      </c>
    </row>
    <row r="576" spans="3:15" x14ac:dyDescent="0.25">
      <c r="C576" s="104" t="e">
        <f t="shared" si="53"/>
        <v>#N/A</v>
      </c>
      <c r="D576" s="104" t="e">
        <f t="shared" si="54"/>
        <v>#N/A</v>
      </c>
      <c r="E576" s="104"/>
      <c r="F576" s="35"/>
      <c r="G576" s="104" t="e">
        <f t="shared" si="55"/>
        <v>#N/A</v>
      </c>
      <c r="H576" s="104" t="e">
        <f t="shared" si="59"/>
        <v>#N/A</v>
      </c>
      <c r="I576" s="35" t="e">
        <f>VLOOKUP(D576,Исходные_данные,5,FALSE)</f>
        <v>#N/A</v>
      </c>
      <c r="J576" s="104" t="str">
        <f>IFERROR(VLOOKUP(D576,Исходные_данные,37,FALSE),"")</f>
        <v/>
      </c>
      <c r="K576" s="104" t="e">
        <f>VLOOKUP(D576,Исходные_данные,47,FALSE)</f>
        <v>#N/A</v>
      </c>
      <c r="L576" s="104" t="e">
        <f>VLOOKUP(D576,Исходные_данные,16,FALSE)</f>
        <v>#N/A</v>
      </c>
      <c r="M576" s="104" t="e">
        <f t="shared" si="56"/>
        <v>#N/A</v>
      </c>
      <c r="N576" t="str">
        <f t="shared" si="57"/>
        <v>-</v>
      </c>
      <c r="O576" s="13" t="e">
        <f t="shared" si="58"/>
        <v>#N/A</v>
      </c>
    </row>
    <row r="577" spans="3:15" x14ac:dyDescent="0.25">
      <c r="C577" s="104" t="e">
        <f t="shared" si="53"/>
        <v>#N/A</v>
      </c>
      <c r="D577" s="104" t="e">
        <f t="shared" si="54"/>
        <v>#N/A</v>
      </c>
      <c r="E577" s="104"/>
      <c r="F577" s="35"/>
      <c r="G577" s="104" t="e">
        <f t="shared" si="55"/>
        <v>#N/A</v>
      </c>
      <c r="H577" s="104" t="e">
        <f t="shared" si="59"/>
        <v>#N/A</v>
      </c>
      <c r="I577" s="35" t="e">
        <f>VLOOKUP(D577,Исходные_данные,5,FALSE)</f>
        <v>#N/A</v>
      </c>
      <c r="J577" s="104" t="str">
        <f>IFERROR(VLOOKUP(D577,Исходные_данные,37,FALSE),"")</f>
        <v/>
      </c>
      <c r="K577" s="104" t="e">
        <f>VLOOKUP(D577,Исходные_данные,47,FALSE)</f>
        <v>#N/A</v>
      </c>
      <c r="L577" s="104" t="e">
        <f>VLOOKUP(D577,Исходные_данные,16,FALSE)</f>
        <v>#N/A</v>
      </c>
      <c r="M577" s="104" t="e">
        <f t="shared" si="56"/>
        <v>#N/A</v>
      </c>
      <c r="N577" t="str">
        <f t="shared" si="57"/>
        <v>-</v>
      </c>
      <c r="O577" s="13" t="e">
        <f t="shared" si="58"/>
        <v>#N/A</v>
      </c>
    </row>
    <row r="578" spans="3:15" x14ac:dyDescent="0.25">
      <c r="C578" s="104" t="e">
        <f t="shared" si="53"/>
        <v>#N/A</v>
      </c>
      <c r="D578" s="104" t="e">
        <f t="shared" si="54"/>
        <v>#N/A</v>
      </c>
      <c r="E578" s="104"/>
      <c r="F578" s="35"/>
      <c r="G578" s="104" t="e">
        <f t="shared" si="55"/>
        <v>#N/A</v>
      </c>
      <c r="H578" s="104" t="e">
        <f t="shared" si="59"/>
        <v>#N/A</v>
      </c>
      <c r="I578" s="35" t="e">
        <f>VLOOKUP(D578,Исходные_данные,5,FALSE)</f>
        <v>#N/A</v>
      </c>
      <c r="J578" s="104" t="str">
        <f>IFERROR(VLOOKUP(D578,Исходные_данные,37,FALSE),"")</f>
        <v/>
      </c>
      <c r="K578" s="104" t="e">
        <f>VLOOKUP(D578,Исходные_данные,47,FALSE)</f>
        <v>#N/A</v>
      </c>
      <c r="L578" s="104" t="e">
        <f>VLOOKUP(D578,Исходные_данные,16,FALSE)</f>
        <v>#N/A</v>
      </c>
      <c r="M578" s="104" t="e">
        <f t="shared" si="56"/>
        <v>#N/A</v>
      </c>
      <c r="N578" t="str">
        <f t="shared" si="57"/>
        <v>-</v>
      </c>
      <c r="O578" s="13" t="e">
        <f t="shared" si="58"/>
        <v>#N/A</v>
      </c>
    </row>
    <row r="579" spans="3:15" x14ac:dyDescent="0.25">
      <c r="C579" s="104" t="e">
        <f t="shared" ref="C579:C642" si="60">VLOOKUP(ROW(577:577),Разбивка_нумерация_5,2,FALSE)</f>
        <v>#N/A</v>
      </c>
      <c r="D579" s="104" t="e">
        <f t="shared" ref="D579:D642" si="61">VLOOKUP(ROW(577:577),Разбивка_нумерация_5,4,FALSE)</f>
        <v>#N/A</v>
      </c>
      <c r="E579" s="104"/>
      <c r="F579" s="35"/>
      <c r="G579" s="104" t="e">
        <f t="shared" ref="G579:G642" si="62">VLOOKUP(ROW(577:577),Разбивка_нумерация_5,16,FALSE)</f>
        <v>#N/A</v>
      </c>
      <c r="H579" s="104" t="e">
        <f t="shared" si="59"/>
        <v>#N/A</v>
      </c>
      <c r="I579" s="35" t="e">
        <f>VLOOKUP(D579,Исходные_данные,5,FALSE)</f>
        <v>#N/A</v>
      </c>
      <c r="J579" s="104" t="str">
        <f>IFERROR(VLOOKUP(D579,Исходные_данные,37,FALSE),"")</f>
        <v/>
      </c>
      <c r="K579" s="104" t="e">
        <f>VLOOKUP(D579,Исходные_данные,47,FALSE)</f>
        <v>#N/A</v>
      </c>
      <c r="L579" s="104" t="e">
        <f>VLOOKUP(D579,Исходные_данные,16,FALSE)</f>
        <v>#N/A</v>
      </c>
      <c r="M579" s="104" t="e">
        <f t="shared" ref="M579:M642" si="63">I579*L579</f>
        <v>#N/A</v>
      </c>
      <c r="N579" t="str">
        <f t="shared" ref="N579:N642" si="64">IF(ISBLANK(F579),N578,F579)</f>
        <v>-</v>
      </c>
      <c r="O579" s="13" t="e">
        <f t="shared" ref="O579:O642" si="65">C579&amp;H579</f>
        <v>#N/A</v>
      </c>
    </row>
    <row r="580" spans="3:15" x14ac:dyDescent="0.25">
      <c r="C580" s="104" t="e">
        <f t="shared" si="60"/>
        <v>#N/A</v>
      </c>
      <c r="D580" s="104" t="e">
        <f t="shared" si="61"/>
        <v>#N/A</v>
      </c>
      <c r="E580" s="104"/>
      <c r="F580" s="35"/>
      <c r="G580" s="104" t="e">
        <f t="shared" si="62"/>
        <v>#N/A</v>
      </c>
      <c r="H580" s="104" t="e">
        <f t="shared" si="59"/>
        <v>#N/A</v>
      </c>
      <c r="I580" s="35" t="e">
        <f>VLOOKUP(D580,Исходные_данные,5,FALSE)</f>
        <v>#N/A</v>
      </c>
      <c r="J580" s="104" t="str">
        <f>IFERROR(VLOOKUP(D580,Исходные_данные,37,FALSE),"")</f>
        <v/>
      </c>
      <c r="K580" s="104" t="e">
        <f>VLOOKUP(D580,Исходные_данные,47,FALSE)</f>
        <v>#N/A</v>
      </c>
      <c r="L580" s="104" t="e">
        <f>VLOOKUP(D580,Исходные_данные,16,FALSE)</f>
        <v>#N/A</v>
      </c>
      <c r="M580" s="104" t="e">
        <f t="shared" si="63"/>
        <v>#N/A</v>
      </c>
      <c r="N580" t="str">
        <f t="shared" si="64"/>
        <v>-</v>
      </c>
      <c r="O580" s="13" t="e">
        <f t="shared" si="65"/>
        <v>#N/A</v>
      </c>
    </row>
    <row r="581" spans="3:15" x14ac:dyDescent="0.25">
      <c r="C581" s="104" t="e">
        <f t="shared" si="60"/>
        <v>#N/A</v>
      </c>
      <c r="D581" s="104" t="e">
        <f t="shared" si="61"/>
        <v>#N/A</v>
      </c>
      <c r="E581" s="104"/>
      <c r="F581" s="35"/>
      <c r="G581" s="104" t="e">
        <f t="shared" si="62"/>
        <v>#N/A</v>
      </c>
      <c r="H581" s="104" t="e">
        <f t="shared" si="59"/>
        <v>#N/A</v>
      </c>
      <c r="I581" s="35" t="e">
        <f>VLOOKUP(D581,Исходные_данные,5,FALSE)</f>
        <v>#N/A</v>
      </c>
      <c r="J581" s="104" t="str">
        <f>IFERROR(VLOOKUP(D581,Исходные_данные,37,FALSE),"")</f>
        <v/>
      </c>
      <c r="K581" s="104" t="e">
        <f>VLOOKUP(D581,Исходные_данные,47,FALSE)</f>
        <v>#N/A</v>
      </c>
      <c r="L581" s="104" t="e">
        <f>VLOOKUP(D581,Исходные_данные,16,FALSE)</f>
        <v>#N/A</v>
      </c>
      <c r="M581" s="104" t="e">
        <f t="shared" si="63"/>
        <v>#N/A</v>
      </c>
      <c r="N581" t="str">
        <f t="shared" si="64"/>
        <v>-</v>
      </c>
      <c r="O581" s="13" t="e">
        <f t="shared" si="65"/>
        <v>#N/A</v>
      </c>
    </row>
    <row r="582" spans="3:15" x14ac:dyDescent="0.25">
      <c r="C582" s="104" t="e">
        <f t="shared" si="60"/>
        <v>#N/A</v>
      </c>
      <c r="D582" s="104" t="e">
        <f t="shared" si="61"/>
        <v>#N/A</v>
      </c>
      <c r="E582" s="104"/>
      <c r="F582" s="35"/>
      <c r="G582" s="104" t="e">
        <f t="shared" si="62"/>
        <v>#N/A</v>
      </c>
      <c r="H582" s="104" t="e">
        <f t="shared" si="59"/>
        <v>#N/A</v>
      </c>
      <c r="I582" s="35" t="e">
        <f>VLOOKUP(D582,Исходные_данные,5,FALSE)</f>
        <v>#N/A</v>
      </c>
      <c r="J582" s="104" t="str">
        <f>IFERROR(VLOOKUP(D582,Исходные_данные,37,FALSE),"")</f>
        <v/>
      </c>
      <c r="K582" s="104" t="e">
        <f>VLOOKUP(D582,Исходные_данные,47,FALSE)</f>
        <v>#N/A</v>
      </c>
      <c r="L582" s="104" t="e">
        <f>VLOOKUP(D582,Исходные_данные,16,FALSE)</f>
        <v>#N/A</v>
      </c>
      <c r="M582" s="104" t="e">
        <f t="shared" si="63"/>
        <v>#N/A</v>
      </c>
      <c r="N582" t="str">
        <f t="shared" si="64"/>
        <v>-</v>
      </c>
      <c r="O582" s="13" t="e">
        <f t="shared" si="65"/>
        <v>#N/A</v>
      </c>
    </row>
    <row r="583" spans="3:15" x14ac:dyDescent="0.25">
      <c r="C583" s="104" t="e">
        <f t="shared" si="60"/>
        <v>#N/A</v>
      </c>
      <c r="D583" s="104" t="e">
        <f t="shared" si="61"/>
        <v>#N/A</v>
      </c>
      <c r="E583" s="104"/>
      <c r="F583" s="35"/>
      <c r="G583" s="104" t="e">
        <f t="shared" si="62"/>
        <v>#N/A</v>
      </c>
      <c r="H583" s="104" t="e">
        <f t="shared" si="59"/>
        <v>#N/A</v>
      </c>
      <c r="I583" s="35" t="e">
        <f>VLOOKUP(D583,Исходные_данные,5,FALSE)</f>
        <v>#N/A</v>
      </c>
      <c r="J583" s="104" t="str">
        <f>IFERROR(VLOOKUP(D583,Исходные_данные,37,FALSE),"")</f>
        <v/>
      </c>
      <c r="K583" s="104" t="e">
        <f>VLOOKUP(D583,Исходные_данные,47,FALSE)</f>
        <v>#N/A</v>
      </c>
      <c r="L583" s="104" t="e">
        <f>VLOOKUP(D583,Исходные_данные,16,FALSE)</f>
        <v>#N/A</v>
      </c>
      <c r="M583" s="104" t="e">
        <f t="shared" si="63"/>
        <v>#N/A</v>
      </c>
      <c r="N583" t="str">
        <f t="shared" si="64"/>
        <v>-</v>
      </c>
      <c r="O583" s="13" t="e">
        <f t="shared" si="65"/>
        <v>#N/A</v>
      </c>
    </row>
    <row r="584" spans="3:15" x14ac:dyDescent="0.25">
      <c r="C584" s="104" t="e">
        <f t="shared" si="60"/>
        <v>#N/A</v>
      </c>
      <c r="D584" s="104" t="e">
        <f t="shared" si="61"/>
        <v>#N/A</v>
      </c>
      <c r="E584" s="104"/>
      <c r="F584" s="35"/>
      <c r="G584" s="104" t="e">
        <f t="shared" si="62"/>
        <v>#N/A</v>
      </c>
      <c r="H584" s="104" t="e">
        <f t="shared" si="59"/>
        <v>#N/A</v>
      </c>
      <c r="I584" s="35" t="e">
        <f>VLOOKUP(D584,Исходные_данные,5,FALSE)</f>
        <v>#N/A</v>
      </c>
      <c r="J584" s="104" t="str">
        <f>IFERROR(VLOOKUP(D584,Исходные_данные,37,FALSE),"")</f>
        <v/>
      </c>
      <c r="K584" s="104" t="e">
        <f>VLOOKUP(D584,Исходные_данные,47,FALSE)</f>
        <v>#N/A</v>
      </c>
      <c r="L584" s="104" t="e">
        <f>VLOOKUP(D584,Исходные_данные,16,FALSE)</f>
        <v>#N/A</v>
      </c>
      <c r="M584" s="104" t="e">
        <f t="shared" si="63"/>
        <v>#N/A</v>
      </c>
      <c r="N584" t="str">
        <f t="shared" si="64"/>
        <v>-</v>
      </c>
      <c r="O584" s="13" t="e">
        <f t="shared" si="65"/>
        <v>#N/A</v>
      </c>
    </row>
    <row r="585" spans="3:15" x14ac:dyDescent="0.25">
      <c r="C585" s="104" t="e">
        <f t="shared" si="60"/>
        <v>#N/A</v>
      </c>
      <c r="D585" s="104" t="e">
        <f t="shared" si="61"/>
        <v>#N/A</v>
      </c>
      <c r="E585" s="104"/>
      <c r="F585" s="35"/>
      <c r="G585" s="104" t="e">
        <f t="shared" si="62"/>
        <v>#N/A</v>
      </c>
      <c r="H585" s="104" t="e">
        <f t="shared" si="59"/>
        <v>#N/A</v>
      </c>
      <c r="I585" s="35" t="e">
        <f>VLOOKUP(D585,Исходные_данные,5,FALSE)</f>
        <v>#N/A</v>
      </c>
      <c r="J585" s="104" t="str">
        <f>IFERROR(VLOOKUP(D585,Исходные_данные,37,FALSE),"")</f>
        <v/>
      </c>
      <c r="K585" s="104" t="e">
        <f>VLOOKUP(D585,Исходные_данные,47,FALSE)</f>
        <v>#N/A</v>
      </c>
      <c r="L585" s="104" t="e">
        <f>VLOOKUP(D585,Исходные_данные,16,FALSE)</f>
        <v>#N/A</v>
      </c>
      <c r="M585" s="104" t="e">
        <f t="shared" si="63"/>
        <v>#N/A</v>
      </c>
      <c r="N585" t="str">
        <f t="shared" si="64"/>
        <v>-</v>
      </c>
      <c r="O585" s="13" t="e">
        <f t="shared" si="65"/>
        <v>#N/A</v>
      </c>
    </row>
    <row r="586" spans="3:15" x14ac:dyDescent="0.25">
      <c r="C586" s="104" t="e">
        <f t="shared" si="60"/>
        <v>#N/A</v>
      </c>
      <c r="D586" s="104" t="e">
        <f t="shared" si="61"/>
        <v>#N/A</v>
      </c>
      <c r="E586" s="104"/>
      <c r="F586" s="35"/>
      <c r="G586" s="104" t="e">
        <f t="shared" si="62"/>
        <v>#N/A</v>
      </c>
      <c r="H586" s="104" t="e">
        <f t="shared" si="59"/>
        <v>#N/A</v>
      </c>
      <c r="I586" s="35" t="e">
        <f>VLOOKUP(D586,Исходные_данные,5,FALSE)</f>
        <v>#N/A</v>
      </c>
      <c r="J586" s="104" t="str">
        <f>IFERROR(VLOOKUP(D586,Исходные_данные,37,FALSE),"")</f>
        <v/>
      </c>
      <c r="K586" s="104" t="e">
        <f>VLOOKUP(D586,Исходные_данные,47,FALSE)</f>
        <v>#N/A</v>
      </c>
      <c r="L586" s="104" t="e">
        <f>VLOOKUP(D586,Исходные_данные,16,FALSE)</f>
        <v>#N/A</v>
      </c>
      <c r="M586" s="104" t="e">
        <f t="shared" si="63"/>
        <v>#N/A</v>
      </c>
      <c r="N586" t="str">
        <f t="shared" si="64"/>
        <v>-</v>
      </c>
      <c r="O586" s="13" t="e">
        <f t="shared" si="65"/>
        <v>#N/A</v>
      </c>
    </row>
    <row r="587" spans="3:15" x14ac:dyDescent="0.25">
      <c r="C587" s="104" t="e">
        <f t="shared" si="60"/>
        <v>#N/A</v>
      </c>
      <c r="D587" s="104" t="e">
        <f t="shared" si="61"/>
        <v>#N/A</v>
      </c>
      <c r="E587" s="104"/>
      <c r="F587" s="35"/>
      <c r="G587" s="104" t="e">
        <f t="shared" si="62"/>
        <v>#N/A</v>
      </c>
      <c r="H587" s="104" t="e">
        <f t="shared" si="59"/>
        <v>#N/A</v>
      </c>
      <c r="I587" s="35" t="e">
        <f>VLOOKUP(D587,Исходные_данные,5,FALSE)</f>
        <v>#N/A</v>
      </c>
      <c r="J587" s="104" t="str">
        <f>IFERROR(VLOOKUP(D587,Исходные_данные,37,FALSE),"")</f>
        <v/>
      </c>
      <c r="K587" s="104" t="e">
        <f>VLOOKUP(D587,Исходные_данные,47,FALSE)</f>
        <v>#N/A</v>
      </c>
      <c r="L587" s="104" t="e">
        <f>VLOOKUP(D587,Исходные_данные,16,FALSE)</f>
        <v>#N/A</v>
      </c>
      <c r="M587" s="104" t="e">
        <f t="shared" si="63"/>
        <v>#N/A</v>
      </c>
      <c r="N587" t="str">
        <f t="shared" si="64"/>
        <v>-</v>
      </c>
      <c r="O587" s="13" t="e">
        <f t="shared" si="65"/>
        <v>#N/A</v>
      </c>
    </row>
    <row r="588" spans="3:15" x14ac:dyDescent="0.25">
      <c r="C588" s="104" t="e">
        <f t="shared" si="60"/>
        <v>#N/A</v>
      </c>
      <c r="D588" s="104" t="e">
        <f t="shared" si="61"/>
        <v>#N/A</v>
      </c>
      <c r="E588" s="104"/>
      <c r="F588" s="35"/>
      <c r="G588" s="104" t="e">
        <f t="shared" si="62"/>
        <v>#N/A</v>
      </c>
      <c r="H588" s="104" t="e">
        <f t="shared" si="59"/>
        <v>#N/A</v>
      </c>
      <c r="I588" s="35" t="e">
        <f>VLOOKUP(D588,Исходные_данные,5,FALSE)</f>
        <v>#N/A</v>
      </c>
      <c r="J588" s="104" t="str">
        <f>IFERROR(VLOOKUP(D588,Исходные_данные,37,FALSE),"")</f>
        <v/>
      </c>
      <c r="K588" s="104" t="e">
        <f>VLOOKUP(D588,Исходные_данные,47,FALSE)</f>
        <v>#N/A</v>
      </c>
      <c r="L588" s="104" t="e">
        <f>VLOOKUP(D588,Исходные_данные,16,FALSE)</f>
        <v>#N/A</v>
      </c>
      <c r="M588" s="104" t="e">
        <f t="shared" si="63"/>
        <v>#N/A</v>
      </c>
      <c r="N588" t="str">
        <f t="shared" si="64"/>
        <v>-</v>
      </c>
      <c r="O588" s="13" t="e">
        <f t="shared" si="65"/>
        <v>#N/A</v>
      </c>
    </row>
    <row r="589" spans="3:15" x14ac:dyDescent="0.25">
      <c r="C589" s="104" t="e">
        <f t="shared" si="60"/>
        <v>#N/A</v>
      </c>
      <c r="D589" s="104" t="e">
        <f t="shared" si="61"/>
        <v>#N/A</v>
      </c>
      <c r="E589" s="104"/>
      <c r="F589" s="35"/>
      <c r="G589" s="104" t="e">
        <f t="shared" si="62"/>
        <v>#N/A</v>
      </c>
      <c r="H589" s="104" t="e">
        <f t="shared" si="59"/>
        <v>#N/A</v>
      </c>
      <c r="I589" s="35" t="e">
        <f>VLOOKUP(D589,Исходные_данные,5,FALSE)</f>
        <v>#N/A</v>
      </c>
      <c r="J589" s="104" t="str">
        <f>IFERROR(VLOOKUP(D589,Исходные_данные,37,FALSE),"")</f>
        <v/>
      </c>
      <c r="K589" s="104" t="e">
        <f>VLOOKUP(D589,Исходные_данные,47,FALSE)</f>
        <v>#N/A</v>
      </c>
      <c r="L589" s="104" t="e">
        <f>VLOOKUP(D589,Исходные_данные,16,FALSE)</f>
        <v>#N/A</v>
      </c>
      <c r="M589" s="104" t="e">
        <f t="shared" si="63"/>
        <v>#N/A</v>
      </c>
      <c r="N589" t="str">
        <f t="shared" si="64"/>
        <v>-</v>
      </c>
      <c r="O589" s="13" t="e">
        <f t="shared" si="65"/>
        <v>#N/A</v>
      </c>
    </row>
    <row r="590" spans="3:15" x14ac:dyDescent="0.25">
      <c r="C590" s="104" t="e">
        <f t="shared" si="60"/>
        <v>#N/A</v>
      </c>
      <c r="D590" s="104" t="e">
        <f t="shared" si="61"/>
        <v>#N/A</v>
      </c>
      <c r="E590" s="104"/>
      <c r="F590" s="35"/>
      <c r="G590" s="104" t="e">
        <f t="shared" si="62"/>
        <v>#N/A</v>
      </c>
      <c r="H590" s="104" t="e">
        <f t="shared" si="59"/>
        <v>#N/A</v>
      </c>
      <c r="I590" s="35" t="e">
        <f>VLOOKUP(D590,Исходные_данные,5,FALSE)</f>
        <v>#N/A</v>
      </c>
      <c r="J590" s="104" t="str">
        <f>IFERROR(VLOOKUP(D590,Исходные_данные,37,FALSE),"")</f>
        <v/>
      </c>
      <c r="K590" s="104" t="e">
        <f>VLOOKUP(D590,Исходные_данные,47,FALSE)</f>
        <v>#N/A</v>
      </c>
      <c r="L590" s="104" t="e">
        <f>VLOOKUP(D590,Исходные_данные,16,FALSE)</f>
        <v>#N/A</v>
      </c>
      <c r="M590" s="104" t="e">
        <f t="shared" si="63"/>
        <v>#N/A</v>
      </c>
      <c r="N590" t="str">
        <f t="shared" si="64"/>
        <v>-</v>
      </c>
      <c r="O590" s="13" t="e">
        <f t="shared" si="65"/>
        <v>#N/A</v>
      </c>
    </row>
    <row r="591" spans="3:15" x14ac:dyDescent="0.25">
      <c r="C591" s="104" t="e">
        <f t="shared" si="60"/>
        <v>#N/A</v>
      </c>
      <c r="D591" s="104" t="e">
        <f t="shared" si="61"/>
        <v>#N/A</v>
      </c>
      <c r="E591" s="104"/>
      <c r="F591" s="35"/>
      <c r="G591" s="104" t="e">
        <f t="shared" si="62"/>
        <v>#N/A</v>
      </c>
      <c r="H591" s="104" t="e">
        <f t="shared" si="59"/>
        <v>#N/A</v>
      </c>
      <c r="I591" s="35" t="e">
        <f>VLOOKUP(D591,Исходные_данные,5,FALSE)</f>
        <v>#N/A</v>
      </c>
      <c r="J591" s="104" t="str">
        <f>IFERROR(VLOOKUP(D591,Исходные_данные,37,FALSE),"")</f>
        <v/>
      </c>
      <c r="K591" s="104" t="e">
        <f>VLOOKUP(D591,Исходные_данные,47,FALSE)</f>
        <v>#N/A</v>
      </c>
      <c r="L591" s="104" t="e">
        <f>VLOOKUP(D591,Исходные_данные,16,FALSE)</f>
        <v>#N/A</v>
      </c>
      <c r="M591" s="104" t="e">
        <f t="shared" si="63"/>
        <v>#N/A</v>
      </c>
      <c r="N591" t="str">
        <f t="shared" si="64"/>
        <v>-</v>
      </c>
      <c r="O591" s="13" t="e">
        <f t="shared" si="65"/>
        <v>#N/A</v>
      </c>
    </row>
    <row r="592" spans="3:15" x14ac:dyDescent="0.25">
      <c r="C592" s="104" t="e">
        <f t="shared" si="60"/>
        <v>#N/A</v>
      </c>
      <c r="D592" s="104" t="e">
        <f t="shared" si="61"/>
        <v>#N/A</v>
      </c>
      <c r="E592" s="104"/>
      <c r="F592" s="35"/>
      <c r="G592" s="104" t="e">
        <f t="shared" si="62"/>
        <v>#N/A</v>
      </c>
      <c r="H592" s="104" t="e">
        <f t="shared" si="59"/>
        <v>#N/A</v>
      </c>
      <c r="I592" s="35" t="e">
        <f>VLOOKUP(D592,Исходные_данные,5,FALSE)</f>
        <v>#N/A</v>
      </c>
      <c r="J592" s="104" t="str">
        <f>IFERROR(VLOOKUP(D592,Исходные_данные,37,FALSE),"")</f>
        <v/>
      </c>
      <c r="K592" s="104" t="e">
        <f>VLOOKUP(D592,Исходные_данные,47,FALSE)</f>
        <v>#N/A</v>
      </c>
      <c r="L592" s="104" t="e">
        <f>VLOOKUP(D592,Исходные_данные,16,FALSE)</f>
        <v>#N/A</v>
      </c>
      <c r="M592" s="104" t="e">
        <f t="shared" si="63"/>
        <v>#N/A</v>
      </c>
      <c r="N592" t="str">
        <f t="shared" si="64"/>
        <v>-</v>
      </c>
      <c r="O592" s="13" t="e">
        <f t="shared" si="65"/>
        <v>#N/A</v>
      </c>
    </row>
    <row r="593" spans="3:15" x14ac:dyDescent="0.25">
      <c r="C593" s="104" t="e">
        <f t="shared" si="60"/>
        <v>#N/A</v>
      </c>
      <c r="D593" s="104" t="e">
        <f t="shared" si="61"/>
        <v>#N/A</v>
      </c>
      <c r="E593" s="104"/>
      <c r="F593" s="35"/>
      <c r="G593" s="104" t="e">
        <f t="shared" si="62"/>
        <v>#N/A</v>
      </c>
      <c r="H593" s="104" t="e">
        <f t="shared" si="59"/>
        <v>#N/A</v>
      </c>
      <c r="I593" s="35" t="e">
        <f>VLOOKUP(D593,Исходные_данные,5,FALSE)</f>
        <v>#N/A</v>
      </c>
      <c r="J593" s="104" t="str">
        <f>IFERROR(VLOOKUP(D593,Исходные_данные,37,FALSE),"")</f>
        <v/>
      </c>
      <c r="K593" s="104" t="e">
        <f>VLOOKUP(D593,Исходные_данные,47,FALSE)</f>
        <v>#N/A</v>
      </c>
      <c r="L593" s="104" t="e">
        <f>VLOOKUP(D593,Исходные_данные,16,FALSE)</f>
        <v>#N/A</v>
      </c>
      <c r="M593" s="104" t="e">
        <f t="shared" si="63"/>
        <v>#N/A</v>
      </c>
      <c r="N593" t="str">
        <f t="shared" si="64"/>
        <v>-</v>
      </c>
      <c r="O593" s="13" t="e">
        <f t="shared" si="65"/>
        <v>#N/A</v>
      </c>
    </row>
    <row r="594" spans="3:15" x14ac:dyDescent="0.25">
      <c r="C594" s="104" t="e">
        <f t="shared" si="60"/>
        <v>#N/A</v>
      </c>
      <c r="D594" s="104" t="e">
        <f t="shared" si="61"/>
        <v>#N/A</v>
      </c>
      <c r="E594" s="104"/>
      <c r="F594" s="35"/>
      <c r="G594" s="104" t="e">
        <f t="shared" si="62"/>
        <v>#N/A</v>
      </c>
      <c r="H594" s="104" t="e">
        <f t="shared" si="59"/>
        <v>#N/A</v>
      </c>
      <c r="I594" s="35" t="e">
        <f>VLOOKUP(D594,Исходные_данные,5,FALSE)</f>
        <v>#N/A</v>
      </c>
      <c r="J594" s="104" t="str">
        <f>IFERROR(VLOOKUP(D594,Исходные_данные,37,FALSE),"")</f>
        <v/>
      </c>
      <c r="K594" s="104" t="e">
        <f>VLOOKUP(D594,Исходные_данные,47,FALSE)</f>
        <v>#N/A</v>
      </c>
      <c r="L594" s="104" t="e">
        <f>VLOOKUP(D594,Исходные_данные,16,FALSE)</f>
        <v>#N/A</v>
      </c>
      <c r="M594" s="104" t="e">
        <f t="shared" si="63"/>
        <v>#N/A</v>
      </c>
      <c r="N594" t="str">
        <f t="shared" si="64"/>
        <v>-</v>
      </c>
      <c r="O594" s="13" t="e">
        <f t="shared" si="65"/>
        <v>#N/A</v>
      </c>
    </row>
    <row r="595" spans="3:15" x14ac:dyDescent="0.25">
      <c r="C595" s="104" t="e">
        <f t="shared" si="60"/>
        <v>#N/A</v>
      </c>
      <c r="D595" s="104" t="e">
        <f t="shared" si="61"/>
        <v>#N/A</v>
      </c>
      <c r="E595" s="104"/>
      <c r="F595" s="35"/>
      <c r="G595" s="104" t="e">
        <f t="shared" si="62"/>
        <v>#N/A</v>
      </c>
      <c r="H595" s="104" t="e">
        <f t="shared" si="59"/>
        <v>#N/A</v>
      </c>
      <c r="I595" s="35" t="e">
        <f>VLOOKUP(D595,Исходные_данные,5,FALSE)</f>
        <v>#N/A</v>
      </c>
      <c r="J595" s="104" t="str">
        <f>IFERROR(VLOOKUP(D595,Исходные_данные,37,FALSE),"")</f>
        <v/>
      </c>
      <c r="K595" s="104" t="e">
        <f>VLOOKUP(D595,Исходные_данные,47,FALSE)</f>
        <v>#N/A</v>
      </c>
      <c r="L595" s="104" t="e">
        <f>VLOOKUP(D595,Исходные_данные,16,FALSE)</f>
        <v>#N/A</v>
      </c>
      <c r="M595" s="104" t="e">
        <f t="shared" si="63"/>
        <v>#N/A</v>
      </c>
      <c r="N595" t="str">
        <f t="shared" si="64"/>
        <v>-</v>
      </c>
      <c r="O595" s="13" t="e">
        <f t="shared" si="65"/>
        <v>#N/A</v>
      </c>
    </row>
    <row r="596" spans="3:15" x14ac:dyDescent="0.25">
      <c r="C596" s="104" t="e">
        <f t="shared" si="60"/>
        <v>#N/A</v>
      </c>
      <c r="D596" s="104" t="e">
        <f t="shared" si="61"/>
        <v>#N/A</v>
      </c>
      <c r="E596" s="104"/>
      <c r="F596" s="35"/>
      <c r="G596" s="104" t="e">
        <f t="shared" si="62"/>
        <v>#N/A</v>
      </c>
      <c r="H596" s="104" t="e">
        <f t="shared" si="59"/>
        <v>#N/A</v>
      </c>
      <c r="I596" s="35" t="e">
        <f>VLOOKUP(D596,Исходные_данные,5,FALSE)</f>
        <v>#N/A</v>
      </c>
      <c r="J596" s="104" t="str">
        <f>IFERROR(VLOOKUP(D596,Исходные_данные,37,FALSE),"")</f>
        <v/>
      </c>
      <c r="K596" s="104" t="e">
        <f>VLOOKUP(D596,Исходные_данные,47,FALSE)</f>
        <v>#N/A</v>
      </c>
      <c r="L596" s="104" t="e">
        <f>VLOOKUP(D596,Исходные_данные,16,FALSE)</f>
        <v>#N/A</v>
      </c>
      <c r="M596" s="104" t="e">
        <f t="shared" si="63"/>
        <v>#N/A</v>
      </c>
      <c r="N596" t="str">
        <f t="shared" si="64"/>
        <v>-</v>
      </c>
      <c r="O596" s="13" t="e">
        <f t="shared" si="65"/>
        <v>#N/A</v>
      </c>
    </row>
    <row r="597" spans="3:15" x14ac:dyDescent="0.25">
      <c r="C597" s="104" t="e">
        <f t="shared" si="60"/>
        <v>#N/A</v>
      </c>
      <c r="D597" s="104" t="e">
        <f t="shared" si="61"/>
        <v>#N/A</v>
      </c>
      <c r="E597" s="104"/>
      <c r="F597" s="35"/>
      <c r="G597" s="104" t="e">
        <f t="shared" si="62"/>
        <v>#N/A</v>
      </c>
      <c r="H597" s="104" t="e">
        <f t="shared" si="59"/>
        <v>#N/A</v>
      </c>
      <c r="I597" s="35" t="e">
        <f>VLOOKUP(D597,Исходные_данные,5,FALSE)</f>
        <v>#N/A</v>
      </c>
      <c r="J597" s="104" t="str">
        <f>IFERROR(VLOOKUP(D597,Исходные_данные,37,FALSE),"")</f>
        <v/>
      </c>
      <c r="K597" s="104" t="e">
        <f>VLOOKUP(D597,Исходные_данные,47,FALSE)</f>
        <v>#N/A</v>
      </c>
      <c r="L597" s="104" t="e">
        <f>VLOOKUP(D597,Исходные_данные,16,FALSE)</f>
        <v>#N/A</v>
      </c>
      <c r="M597" s="104" t="e">
        <f t="shared" si="63"/>
        <v>#N/A</v>
      </c>
      <c r="N597" t="str">
        <f t="shared" si="64"/>
        <v>-</v>
      </c>
      <c r="O597" s="13" t="e">
        <f t="shared" si="65"/>
        <v>#N/A</v>
      </c>
    </row>
    <row r="598" spans="3:15" x14ac:dyDescent="0.25">
      <c r="C598" s="104" t="e">
        <f t="shared" si="60"/>
        <v>#N/A</v>
      </c>
      <c r="D598" s="104" t="e">
        <f t="shared" si="61"/>
        <v>#N/A</v>
      </c>
      <c r="E598" s="104"/>
      <c r="F598" s="35"/>
      <c r="G598" s="104" t="e">
        <f t="shared" si="62"/>
        <v>#N/A</v>
      </c>
      <c r="H598" s="104" t="e">
        <f t="shared" si="59"/>
        <v>#N/A</v>
      </c>
      <c r="I598" s="35" t="e">
        <f>VLOOKUP(D598,Исходные_данные,5,FALSE)</f>
        <v>#N/A</v>
      </c>
      <c r="J598" s="104" t="str">
        <f>IFERROR(VLOOKUP(D598,Исходные_данные,37,FALSE),"")</f>
        <v/>
      </c>
      <c r="K598" s="104" t="e">
        <f>VLOOKUP(D598,Исходные_данные,47,FALSE)</f>
        <v>#N/A</v>
      </c>
      <c r="L598" s="104" t="e">
        <f>VLOOKUP(D598,Исходные_данные,16,FALSE)</f>
        <v>#N/A</v>
      </c>
      <c r="M598" s="104" t="e">
        <f t="shared" si="63"/>
        <v>#N/A</v>
      </c>
      <c r="N598" t="str">
        <f t="shared" si="64"/>
        <v>-</v>
      </c>
      <c r="O598" s="13" t="e">
        <f t="shared" si="65"/>
        <v>#N/A</v>
      </c>
    </row>
    <row r="599" spans="3:15" x14ac:dyDescent="0.25">
      <c r="C599" s="104" t="e">
        <f t="shared" si="60"/>
        <v>#N/A</v>
      </c>
      <c r="D599" s="104" t="e">
        <f t="shared" si="61"/>
        <v>#N/A</v>
      </c>
      <c r="E599" s="104"/>
      <c r="F599" s="35"/>
      <c r="G599" s="104" t="e">
        <f t="shared" si="62"/>
        <v>#N/A</v>
      </c>
      <c r="H599" s="104" t="e">
        <f t="shared" si="59"/>
        <v>#N/A</v>
      </c>
      <c r="I599" s="35" t="e">
        <f>VLOOKUP(D599,Исходные_данные,5,FALSE)</f>
        <v>#N/A</v>
      </c>
      <c r="J599" s="104" t="str">
        <f>IFERROR(VLOOKUP(D599,Исходные_данные,37,FALSE),"")</f>
        <v/>
      </c>
      <c r="K599" s="104" t="e">
        <f>VLOOKUP(D599,Исходные_данные,47,FALSE)</f>
        <v>#N/A</v>
      </c>
      <c r="L599" s="104" t="e">
        <f>VLOOKUP(D599,Исходные_данные,16,FALSE)</f>
        <v>#N/A</v>
      </c>
      <c r="M599" s="104" t="e">
        <f t="shared" si="63"/>
        <v>#N/A</v>
      </c>
      <c r="N599" t="str">
        <f t="shared" si="64"/>
        <v>-</v>
      </c>
      <c r="O599" s="13" t="e">
        <f t="shared" si="65"/>
        <v>#N/A</v>
      </c>
    </row>
    <row r="600" spans="3:15" x14ac:dyDescent="0.25">
      <c r="C600" s="104" t="e">
        <f t="shared" si="60"/>
        <v>#N/A</v>
      </c>
      <c r="D600" s="104" t="e">
        <f t="shared" si="61"/>
        <v>#N/A</v>
      </c>
      <c r="E600" s="104"/>
      <c r="F600" s="35"/>
      <c r="G600" s="104" t="e">
        <f t="shared" si="62"/>
        <v>#N/A</v>
      </c>
      <c r="H600" s="104" t="e">
        <f t="shared" si="59"/>
        <v>#N/A</v>
      </c>
      <c r="I600" s="35" t="e">
        <f>VLOOKUP(D600,Исходные_данные,5,FALSE)</f>
        <v>#N/A</v>
      </c>
      <c r="J600" s="104" t="str">
        <f>IFERROR(VLOOKUP(D600,Исходные_данные,37,FALSE),"")</f>
        <v/>
      </c>
      <c r="K600" s="104" t="e">
        <f>VLOOKUP(D600,Исходные_данные,47,FALSE)</f>
        <v>#N/A</v>
      </c>
      <c r="L600" s="104" t="e">
        <f>VLOOKUP(D600,Исходные_данные,16,FALSE)</f>
        <v>#N/A</v>
      </c>
      <c r="M600" s="104" t="e">
        <f t="shared" si="63"/>
        <v>#N/A</v>
      </c>
      <c r="N600" t="str">
        <f t="shared" si="64"/>
        <v>-</v>
      </c>
      <c r="O600" s="13" t="e">
        <f t="shared" si="65"/>
        <v>#N/A</v>
      </c>
    </row>
    <row r="601" spans="3:15" x14ac:dyDescent="0.25">
      <c r="C601" s="104" t="e">
        <f t="shared" si="60"/>
        <v>#N/A</v>
      </c>
      <c r="D601" s="104" t="e">
        <f t="shared" si="61"/>
        <v>#N/A</v>
      </c>
      <c r="E601" s="104"/>
      <c r="F601" s="35"/>
      <c r="G601" s="104" t="e">
        <f t="shared" si="62"/>
        <v>#N/A</v>
      </c>
      <c r="H601" s="104" t="e">
        <f t="shared" si="59"/>
        <v>#N/A</v>
      </c>
      <c r="I601" s="35" t="e">
        <f>VLOOKUP(D601,Исходные_данные,5,FALSE)</f>
        <v>#N/A</v>
      </c>
      <c r="J601" s="104" t="str">
        <f>IFERROR(VLOOKUP(D601,Исходные_данные,37,FALSE),"")</f>
        <v/>
      </c>
      <c r="K601" s="104" t="e">
        <f>VLOOKUP(D601,Исходные_данные,47,FALSE)</f>
        <v>#N/A</v>
      </c>
      <c r="L601" s="104" t="e">
        <f>VLOOKUP(D601,Исходные_данные,16,FALSE)</f>
        <v>#N/A</v>
      </c>
      <c r="M601" s="104" t="e">
        <f t="shared" si="63"/>
        <v>#N/A</v>
      </c>
      <c r="N601" t="str">
        <f t="shared" si="64"/>
        <v>-</v>
      </c>
      <c r="O601" s="13" t="e">
        <f t="shared" si="65"/>
        <v>#N/A</v>
      </c>
    </row>
    <row r="602" spans="3:15" x14ac:dyDescent="0.25">
      <c r="C602" s="104" t="e">
        <f t="shared" si="60"/>
        <v>#N/A</v>
      </c>
      <c r="D602" s="104" t="e">
        <f t="shared" si="61"/>
        <v>#N/A</v>
      </c>
      <c r="E602" s="104"/>
      <c r="F602" s="35"/>
      <c r="G602" s="104" t="e">
        <f t="shared" si="62"/>
        <v>#N/A</v>
      </c>
      <c r="H602" s="104" t="e">
        <f t="shared" si="59"/>
        <v>#N/A</v>
      </c>
      <c r="I602" s="35" t="e">
        <f>VLOOKUP(D602,Исходные_данные,5,FALSE)</f>
        <v>#N/A</v>
      </c>
      <c r="J602" s="104" t="str">
        <f>IFERROR(VLOOKUP(D602,Исходные_данные,37,FALSE),"")</f>
        <v/>
      </c>
      <c r="K602" s="104" t="e">
        <f>VLOOKUP(D602,Исходные_данные,47,FALSE)</f>
        <v>#N/A</v>
      </c>
      <c r="L602" s="104" t="e">
        <f>VLOOKUP(D602,Исходные_данные,16,FALSE)</f>
        <v>#N/A</v>
      </c>
      <c r="M602" s="104" t="e">
        <f t="shared" si="63"/>
        <v>#N/A</v>
      </c>
      <c r="N602" t="str">
        <f t="shared" si="64"/>
        <v>-</v>
      </c>
      <c r="O602" s="13" t="e">
        <f t="shared" si="65"/>
        <v>#N/A</v>
      </c>
    </row>
    <row r="603" spans="3:15" x14ac:dyDescent="0.25">
      <c r="C603" s="104" t="e">
        <f t="shared" si="60"/>
        <v>#N/A</v>
      </c>
      <c r="D603" s="104" t="e">
        <f t="shared" si="61"/>
        <v>#N/A</v>
      </c>
      <c r="E603" s="104"/>
      <c r="F603" s="35"/>
      <c r="G603" s="104" t="e">
        <f t="shared" si="62"/>
        <v>#N/A</v>
      </c>
      <c r="H603" s="104" t="e">
        <f t="shared" si="59"/>
        <v>#N/A</v>
      </c>
      <c r="I603" s="35" t="e">
        <f>VLOOKUP(D603,Исходные_данные,5,FALSE)</f>
        <v>#N/A</v>
      </c>
      <c r="J603" s="104" t="str">
        <f>IFERROR(VLOOKUP(D603,Исходные_данные,37,FALSE),"")</f>
        <v/>
      </c>
      <c r="K603" s="104" t="e">
        <f>VLOOKUP(D603,Исходные_данные,47,FALSE)</f>
        <v>#N/A</v>
      </c>
      <c r="L603" s="104" t="e">
        <f>VLOOKUP(D603,Исходные_данные,16,FALSE)</f>
        <v>#N/A</v>
      </c>
      <c r="M603" s="104" t="e">
        <f t="shared" si="63"/>
        <v>#N/A</v>
      </c>
      <c r="N603" t="str">
        <f t="shared" si="64"/>
        <v>-</v>
      </c>
      <c r="O603" s="13" t="e">
        <f t="shared" si="65"/>
        <v>#N/A</v>
      </c>
    </row>
    <row r="604" spans="3:15" x14ac:dyDescent="0.25">
      <c r="C604" s="104" t="e">
        <f t="shared" si="60"/>
        <v>#N/A</v>
      </c>
      <c r="D604" s="104" t="e">
        <f t="shared" si="61"/>
        <v>#N/A</v>
      </c>
      <c r="E604" s="104"/>
      <c r="F604" s="35"/>
      <c r="G604" s="104" t="e">
        <f t="shared" si="62"/>
        <v>#N/A</v>
      </c>
      <c r="H604" s="104" t="e">
        <f t="shared" si="59"/>
        <v>#N/A</v>
      </c>
      <c r="I604" s="35" t="e">
        <f>VLOOKUP(D604,Исходные_данные,5,FALSE)</f>
        <v>#N/A</v>
      </c>
      <c r="J604" s="104" t="str">
        <f>IFERROR(VLOOKUP(D604,Исходные_данные,37,FALSE),"")</f>
        <v/>
      </c>
      <c r="K604" s="104" t="e">
        <f>VLOOKUP(D604,Исходные_данные,47,FALSE)</f>
        <v>#N/A</v>
      </c>
      <c r="L604" s="104" t="e">
        <f>VLOOKUP(D604,Исходные_данные,16,FALSE)</f>
        <v>#N/A</v>
      </c>
      <c r="M604" s="104" t="e">
        <f t="shared" si="63"/>
        <v>#N/A</v>
      </c>
      <c r="N604" t="str">
        <f t="shared" si="64"/>
        <v>-</v>
      </c>
      <c r="O604" s="13" t="e">
        <f t="shared" si="65"/>
        <v>#N/A</v>
      </c>
    </row>
    <row r="605" spans="3:15" x14ac:dyDescent="0.25">
      <c r="C605" s="104" t="e">
        <f t="shared" si="60"/>
        <v>#N/A</v>
      </c>
      <c r="D605" s="104" t="e">
        <f t="shared" si="61"/>
        <v>#N/A</v>
      </c>
      <c r="E605" s="104"/>
      <c r="F605" s="35"/>
      <c r="G605" s="104" t="e">
        <f t="shared" si="62"/>
        <v>#N/A</v>
      </c>
      <c r="H605" s="104" t="e">
        <f t="shared" si="59"/>
        <v>#N/A</v>
      </c>
      <c r="I605" s="35" t="e">
        <f>VLOOKUP(D605,Исходные_данные,5,FALSE)</f>
        <v>#N/A</v>
      </c>
      <c r="J605" s="104" t="str">
        <f>IFERROR(VLOOKUP(D605,Исходные_данные,37,FALSE),"")</f>
        <v/>
      </c>
      <c r="K605" s="104" t="e">
        <f>VLOOKUP(D605,Исходные_данные,47,FALSE)</f>
        <v>#N/A</v>
      </c>
      <c r="L605" s="104" t="e">
        <f>VLOOKUP(D605,Исходные_данные,16,FALSE)</f>
        <v>#N/A</v>
      </c>
      <c r="M605" s="104" t="e">
        <f t="shared" si="63"/>
        <v>#N/A</v>
      </c>
      <c r="N605" t="str">
        <f t="shared" si="64"/>
        <v>-</v>
      </c>
      <c r="O605" s="13" t="e">
        <f t="shared" si="65"/>
        <v>#N/A</v>
      </c>
    </row>
    <row r="606" spans="3:15" x14ac:dyDescent="0.25">
      <c r="C606" s="104" t="e">
        <f t="shared" si="60"/>
        <v>#N/A</v>
      </c>
      <c r="D606" s="104" t="e">
        <f t="shared" si="61"/>
        <v>#N/A</v>
      </c>
      <c r="E606" s="104"/>
      <c r="F606" s="35"/>
      <c r="G606" s="104" t="e">
        <f t="shared" si="62"/>
        <v>#N/A</v>
      </c>
      <c r="H606" s="104" t="e">
        <f t="shared" si="59"/>
        <v>#N/A</v>
      </c>
      <c r="I606" s="35" t="e">
        <f>VLOOKUP(D606,Исходные_данные,5,FALSE)</f>
        <v>#N/A</v>
      </c>
      <c r="J606" s="104" t="str">
        <f>IFERROR(VLOOKUP(D606,Исходные_данные,37,FALSE),"")</f>
        <v/>
      </c>
      <c r="K606" s="104" t="e">
        <f>VLOOKUP(D606,Исходные_данные,47,FALSE)</f>
        <v>#N/A</v>
      </c>
      <c r="L606" s="104" t="e">
        <f>VLOOKUP(D606,Исходные_данные,16,FALSE)</f>
        <v>#N/A</v>
      </c>
      <c r="M606" s="104" t="e">
        <f t="shared" si="63"/>
        <v>#N/A</v>
      </c>
      <c r="N606" t="str">
        <f t="shared" si="64"/>
        <v>-</v>
      </c>
      <c r="O606" s="13" t="e">
        <f t="shared" si="65"/>
        <v>#N/A</v>
      </c>
    </row>
    <row r="607" spans="3:15" x14ac:dyDescent="0.25">
      <c r="C607" s="104" t="e">
        <f t="shared" si="60"/>
        <v>#N/A</v>
      </c>
      <c r="D607" s="104" t="e">
        <f t="shared" si="61"/>
        <v>#N/A</v>
      </c>
      <c r="E607" s="104"/>
      <c r="F607" s="35"/>
      <c r="G607" s="104" t="e">
        <f t="shared" si="62"/>
        <v>#N/A</v>
      </c>
      <c r="H607" s="104" t="e">
        <f t="shared" si="59"/>
        <v>#N/A</v>
      </c>
      <c r="I607" s="35" t="e">
        <f>VLOOKUP(D607,Исходные_данные,5,FALSE)</f>
        <v>#N/A</v>
      </c>
      <c r="J607" s="104" t="str">
        <f>IFERROR(VLOOKUP(D607,Исходные_данные,37,FALSE),"")</f>
        <v/>
      </c>
      <c r="K607" s="104" t="e">
        <f>VLOOKUP(D607,Исходные_данные,47,FALSE)</f>
        <v>#N/A</v>
      </c>
      <c r="L607" s="104" t="e">
        <f>VLOOKUP(D607,Исходные_данные,16,FALSE)</f>
        <v>#N/A</v>
      </c>
      <c r="M607" s="104" t="e">
        <f t="shared" si="63"/>
        <v>#N/A</v>
      </c>
      <c r="N607" t="str">
        <f t="shared" si="64"/>
        <v>-</v>
      </c>
      <c r="O607" s="13" t="e">
        <f t="shared" si="65"/>
        <v>#N/A</v>
      </c>
    </row>
    <row r="608" spans="3:15" x14ac:dyDescent="0.25">
      <c r="C608" s="104" t="e">
        <f t="shared" si="60"/>
        <v>#N/A</v>
      </c>
      <c r="D608" s="104" t="e">
        <f t="shared" si="61"/>
        <v>#N/A</v>
      </c>
      <c r="E608" s="104"/>
      <c r="F608" s="35"/>
      <c r="G608" s="104" t="e">
        <f t="shared" si="62"/>
        <v>#N/A</v>
      </c>
      <c r="H608" s="104" t="e">
        <f t="shared" si="59"/>
        <v>#N/A</v>
      </c>
      <c r="I608" s="35" t="e">
        <f>VLOOKUP(D608,Исходные_данные,5,FALSE)</f>
        <v>#N/A</v>
      </c>
      <c r="J608" s="104" t="str">
        <f>IFERROR(VLOOKUP(D608,Исходные_данные,37,FALSE),"")</f>
        <v/>
      </c>
      <c r="K608" s="104" t="e">
        <f>VLOOKUP(D608,Исходные_данные,47,FALSE)</f>
        <v>#N/A</v>
      </c>
      <c r="L608" s="104" t="e">
        <f>VLOOKUP(D608,Исходные_данные,16,FALSE)</f>
        <v>#N/A</v>
      </c>
      <c r="M608" s="104" t="e">
        <f t="shared" si="63"/>
        <v>#N/A</v>
      </c>
      <c r="N608" t="str">
        <f t="shared" si="64"/>
        <v>-</v>
      </c>
      <c r="O608" s="13" t="e">
        <f t="shared" si="65"/>
        <v>#N/A</v>
      </c>
    </row>
    <row r="609" spans="3:15" x14ac:dyDescent="0.25">
      <c r="C609" s="104" t="e">
        <f t="shared" si="60"/>
        <v>#N/A</v>
      </c>
      <c r="D609" s="104" t="e">
        <f t="shared" si="61"/>
        <v>#N/A</v>
      </c>
      <c r="E609" s="104"/>
      <c r="F609" s="35"/>
      <c r="G609" s="104" t="e">
        <f t="shared" si="62"/>
        <v>#N/A</v>
      </c>
      <c r="H609" s="104" t="e">
        <f t="shared" si="59"/>
        <v>#N/A</v>
      </c>
      <c r="I609" s="35" t="e">
        <f>VLOOKUP(D609,Исходные_данные,5,FALSE)</f>
        <v>#N/A</v>
      </c>
      <c r="J609" s="104" t="str">
        <f>IFERROR(VLOOKUP(D609,Исходные_данные,37,FALSE),"")</f>
        <v/>
      </c>
      <c r="K609" s="104" t="e">
        <f>VLOOKUP(D609,Исходные_данные,47,FALSE)</f>
        <v>#N/A</v>
      </c>
      <c r="L609" s="104" t="e">
        <f>VLOOKUP(D609,Исходные_данные,16,FALSE)</f>
        <v>#N/A</v>
      </c>
      <c r="M609" s="104" t="e">
        <f t="shared" si="63"/>
        <v>#N/A</v>
      </c>
      <c r="N609" t="str">
        <f t="shared" si="64"/>
        <v>-</v>
      </c>
      <c r="O609" s="13" t="e">
        <f t="shared" si="65"/>
        <v>#N/A</v>
      </c>
    </row>
    <row r="610" spans="3:15" x14ac:dyDescent="0.25">
      <c r="C610" s="104" t="e">
        <f t="shared" si="60"/>
        <v>#N/A</v>
      </c>
      <c r="D610" s="104" t="e">
        <f t="shared" si="61"/>
        <v>#N/A</v>
      </c>
      <c r="E610" s="104"/>
      <c r="F610" s="35"/>
      <c r="G610" s="104" t="e">
        <f t="shared" si="62"/>
        <v>#N/A</v>
      </c>
      <c r="H610" s="104" t="e">
        <f t="shared" si="59"/>
        <v>#N/A</v>
      </c>
      <c r="I610" s="35" t="e">
        <f>VLOOKUP(D610,Исходные_данные,5,FALSE)</f>
        <v>#N/A</v>
      </c>
      <c r="J610" s="104" t="str">
        <f>IFERROR(VLOOKUP(D610,Исходные_данные,37,FALSE),"")</f>
        <v/>
      </c>
      <c r="K610" s="104" t="e">
        <f>VLOOKUP(D610,Исходные_данные,47,FALSE)</f>
        <v>#N/A</v>
      </c>
      <c r="L610" s="104" t="e">
        <f>VLOOKUP(D610,Исходные_данные,16,FALSE)</f>
        <v>#N/A</v>
      </c>
      <c r="M610" s="104" t="e">
        <f t="shared" si="63"/>
        <v>#N/A</v>
      </c>
      <c r="N610" t="str">
        <f t="shared" si="64"/>
        <v>-</v>
      </c>
      <c r="O610" s="13" t="e">
        <f t="shared" si="65"/>
        <v>#N/A</v>
      </c>
    </row>
    <row r="611" spans="3:15" x14ac:dyDescent="0.25">
      <c r="C611" s="104" t="e">
        <f t="shared" si="60"/>
        <v>#N/A</v>
      </c>
      <c r="D611" s="104" t="e">
        <f t="shared" si="61"/>
        <v>#N/A</v>
      </c>
      <c r="E611" s="104"/>
      <c r="F611" s="35"/>
      <c r="G611" s="104" t="e">
        <f t="shared" si="62"/>
        <v>#N/A</v>
      </c>
      <c r="H611" s="104" t="e">
        <f t="shared" si="59"/>
        <v>#N/A</v>
      </c>
      <c r="I611" s="35" t="e">
        <f>VLOOKUP(D611,Исходные_данные,5,FALSE)</f>
        <v>#N/A</v>
      </c>
      <c r="J611" s="104" t="str">
        <f>IFERROR(VLOOKUP(D611,Исходные_данные,37,FALSE),"")</f>
        <v/>
      </c>
      <c r="K611" s="104" t="e">
        <f>VLOOKUP(D611,Исходные_данные,47,FALSE)</f>
        <v>#N/A</v>
      </c>
      <c r="L611" s="104" t="e">
        <f>VLOOKUP(D611,Исходные_данные,16,FALSE)</f>
        <v>#N/A</v>
      </c>
      <c r="M611" s="104" t="e">
        <f t="shared" si="63"/>
        <v>#N/A</v>
      </c>
      <c r="N611" t="str">
        <f t="shared" si="64"/>
        <v>-</v>
      </c>
      <c r="O611" s="13" t="e">
        <f t="shared" si="65"/>
        <v>#N/A</v>
      </c>
    </row>
    <row r="612" spans="3:15" x14ac:dyDescent="0.25">
      <c r="C612" s="104" t="e">
        <f t="shared" si="60"/>
        <v>#N/A</v>
      </c>
      <c r="D612" s="104" t="e">
        <f t="shared" si="61"/>
        <v>#N/A</v>
      </c>
      <c r="E612" s="104"/>
      <c r="F612" s="35"/>
      <c r="G612" s="104" t="e">
        <f t="shared" si="62"/>
        <v>#N/A</v>
      </c>
      <c r="H612" s="104" t="e">
        <f t="shared" si="59"/>
        <v>#N/A</v>
      </c>
      <c r="I612" s="35" t="e">
        <f>VLOOKUP(D612,Исходные_данные,5,FALSE)</f>
        <v>#N/A</v>
      </c>
      <c r="J612" s="104" t="str">
        <f>IFERROR(VLOOKUP(D612,Исходные_данные,37,FALSE),"")</f>
        <v/>
      </c>
      <c r="K612" s="104" t="e">
        <f>VLOOKUP(D612,Исходные_данные,47,FALSE)</f>
        <v>#N/A</v>
      </c>
      <c r="L612" s="104" t="e">
        <f>VLOOKUP(D612,Исходные_данные,16,FALSE)</f>
        <v>#N/A</v>
      </c>
      <c r="M612" s="104" t="e">
        <f t="shared" si="63"/>
        <v>#N/A</v>
      </c>
      <c r="N612" t="str">
        <f t="shared" si="64"/>
        <v>-</v>
      </c>
      <c r="O612" s="13" t="e">
        <f t="shared" si="65"/>
        <v>#N/A</v>
      </c>
    </row>
    <row r="613" spans="3:15" x14ac:dyDescent="0.25">
      <c r="C613" s="104" t="e">
        <f t="shared" si="60"/>
        <v>#N/A</v>
      </c>
      <c r="D613" s="104" t="e">
        <f t="shared" si="61"/>
        <v>#N/A</v>
      </c>
      <c r="E613" s="104"/>
      <c r="F613" s="35"/>
      <c r="G613" s="104" t="e">
        <f t="shared" si="62"/>
        <v>#N/A</v>
      </c>
      <c r="H613" s="104" t="e">
        <f t="shared" si="59"/>
        <v>#N/A</v>
      </c>
      <c r="I613" s="35" t="e">
        <f>VLOOKUP(D613,Исходные_данные,5,FALSE)</f>
        <v>#N/A</v>
      </c>
      <c r="J613" s="104" t="str">
        <f>IFERROR(VLOOKUP(D613,Исходные_данные,37,FALSE),"")</f>
        <v/>
      </c>
      <c r="K613" s="104" t="e">
        <f>VLOOKUP(D613,Исходные_данные,47,FALSE)</f>
        <v>#N/A</v>
      </c>
      <c r="L613" s="104" t="e">
        <f>VLOOKUP(D613,Исходные_данные,16,FALSE)</f>
        <v>#N/A</v>
      </c>
      <c r="M613" s="104" t="e">
        <f t="shared" si="63"/>
        <v>#N/A</v>
      </c>
      <c r="N613" t="str">
        <f t="shared" si="64"/>
        <v>-</v>
      </c>
      <c r="O613" s="13" t="e">
        <f t="shared" si="65"/>
        <v>#N/A</v>
      </c>
    </row>
    <row r="614" spans="3:15" x14ac:dyDescent="0.25">
      <c r="C614" s="104" t="e">
        <f t="shared" si="60"/>
        <v>#N/A</v>
      </c>
      <c r="D614" s="104" t="e">
        <f t="shared" si="61"/>
        <v>#N/A</v>
      </c>
      <c r="E614" s="104"/>
      <c r="F614" s="35"/>
      <c r="G614" s="104" t="e">
        <f t="shared" si="62"/>
        <v>#N/A</v>
      </c>
      <c r="H614" s="104" t="e">
        <f t="shared" si="59"/>
        <v>#N/A</v>
      </c>
      <c r="I614" s="35" t="e">
        <f>VLOOKUP(D614,Исходные_данные,5,FALSE)</f>
        <v>#N/A</v>
      </c>
      <c r="J614" s="104" t="str">
        <f>IFERROR(VLOOKUP(D614,Исходные_данные,37,FALSE),"")</f>
        <v/>
      </c>
      <c r="K614" s="104" t="e">
        <f>VLOOKUP(D614,Исходные_данные,47,FALSE)</f>
        <v>#N/A</v>
      </c>
      <c r="L614" s="104" t="e">
        <f>VLOOKUP(D614,Исходные_данные,16,FALSE)</f>
        <v>#N/A</v>
      </c>
      <c r="M614" s="104" t="e">
        <f t="shared" si="63"/>
        <v>#N/A</v>
      </c>
      <c r="N614" t="str">
        <f t="shared" si="64"/>
        <v>-</v>
      </c>
      <c r="O614" s="13" t="e">
        <f t="shared" si="65"/>
        <v>#N/A</v>
      </c>
    </row>
    <row r="615" spans="3:15" x14ac:dyDescent="0.25">
      <c r="C615" s="104" t="e">
        <f t="shared" si="60"/>
        <v>#N/A</v>
      </c>
      <c r="D615" s="104" t="e">
        <f t="shared" si="61"/>
        <v>#N/A</v>
      </c>
      <c r="E615" s="104"/>
      <c r="F615" s="35"/>
      <c r="G615" s="104" t="e">
        <f t="shared" si="62"/>
        <v>#N/A</v>
      </c>
      <c r="H615" s="104" t="e">
        <f t="shared" si="59"/>
        <v>#N/A</v>
      </c>
      <c r="I615" s="35" t="e">
        <f>VLOOKUP(D615,Исходные_данные,5,FALSE)</f>
        <v>#N/A</v>
      </c>
      <c r="J615" s="104" t="str">
        <f>IFERROR(VLOOKUP(D615,Исходные_данные,37,FALSE),"")</f>
        <v/>
      </c>
      <c r="K615" s="104" t="e">
        <f>VLOOKUP(D615,Исходные_данные,47,FALSE)</f>
        <v>#N/A</v>
      </c>
      <c r="L615" s="104" t="e">
        <f>VLOOKUP(D615,Исходные_данные,16,FALSE)</f>
        <v>#N/A</v>
      </c>
      <c r="M615" s="104" t="e">
        <f t="shared" si="63"/>
        <v>#N/A</v>
      </c>
      <c r="N615" t="str">
        <f t="shared" si="64"/>
        <v>-</v>
      </c>
      <c r="O615" s="13" t="e">
        <f t="shared" si="65"/>
        <v>#N/A</v>
      </c>
    </row>
    <row r="616" spans="3:15" x14ac:dyDescent="0.25">
      <c r="C616" s="104" t="e">
        <f t="shared" si="60"/>
        <v>#N/A</v>
      </c>
      <c r="D616" s="104" t="e">
        <f t="shared" si="61"/>
        <v>#N/A</v>
      </c>
      <c r="E616" s="104"/>
      <c r="F616" s="35"/>
      <c r="G616" s="104" t="e">
        <f t="shared" si="62"/>
        <v>#N/A</v>
      </c>
      <c r="H616" s="104" t="e">
        <f t="shared" si="59"/>
        <v>#N/A</v>
      </c>
      <c r="I616" s="35" t="e">
        <f>VLOOKUP(D616,Исходные_данные,5,FALSE)</f>
        <v>#N/A</v>
      </c>
      <c r="J616" s="104" t="str">
        <f>IFERROR(VLOOKUP(D616,Исходные_данные,37,FALSE),"")</f>
        <v/>
      </c>
      <c r="K616" s="104" t="e">
        <f>VLOOKUP(D616,Исходные_данные,47,FALSE)</f>
        <v>#N/A</v>
      </c>
      <c r="L616" s="104" t="e">
        <f>VLOOKUP(D616,Исходные_данные,16,FALSE)</f>
        <v>#N/A</v>
      </c>
      <c r="M616" s="104" t="e">
        <f t="shared" si="63"/>
        <v>#N/A</v>
      </c>
      <c r="N616" t="str">
        <f t="shared" si="64"/>
        <v>-</v>
      </c>
      <c r="O616" s="13" t="e">
        <f t="shared" si="65"/>
        <v>#N/A</v>
      </c>
    </row>
    <row r="617" spans="3:15" x14ac:dyDescent="0.25">
      <c r="C617" s="104" t="e">
        <f t="shared" si="60"/>
        <v>#N/A</v>
      </c>
      <c r="D617" s="104" t="e">
        <f t="shared" si="61"/>
        <v>#N/A</v>
      </c>
      <c r="E617" s="104"/>
      <c r="F617" s="35"/>
      <c r="G617" s="104" t="e">
        <f t="shared" si="62"/>
        <v>#N/A</v>
      </c>
      <c r="H617" s="104" t="e">
        <f t="shared" si="59"/>
        <v>#N/A</v>
      </c>
      <c r="I617" s="35" t="e">
        <f>VLOOKUP(D617,Исходные_данные,5,FALSE)</f>
        <v>#N/A</v>
      </c>
      <c r="J617" s="104" t="str">
        <f>IFERROR(VLOOKUP(D617,Исходные_данные,37,FALSE),"")</f>
        <v/>
      </c>
      <c r="K617" s="104" t="e">
        <f>VLOOKUP(D617,Исходные_данные,47,FALSE)</f>
        <v>#N/A</v>
      </c>
      <c r="L617" s="104" t="e">
        <f>VLOOKUP(D617,Исходные_данные,16,FALSE)</f>
        <v>#N/A</v>
      </c>
      <c r="M617" s="104" t="e">
        <f t="shared" si="63"/>
        <v>#N/A</v>
      </c>
      <c r="N617" t="str">
        <f t="shared" si="64"/>
        <v>-</v>
      </c>
      <c r="O617" s="13" t="e">
        <f t="shared" si="65"/>
        <v>#N/A</v>
      </c>
    </row>
    <row r="618" spans="3:15" x14ac:dyDescent="0.25">
      <c r="C618" s="104" t="e">
        <f t="shared" si="60"/>
        <v>#N/A</v>
      </c>
      <c r="D618" s="104" t="e">
        <f t="shared" si="61"/>
        <v>#N/A</v>
      </c>
      <c r="E618" s="104"/>
      <c r="F618" s="35"/>
      <c r="G618" s="104" t="e">
        <f t="shared" si="62"/>
        <v>#N/A</v>
      </c>
      <c r="H618" s="104" t="e">
        <f t="shared" si="59"/>
        <v>#N/A</v>
      </c>
      <c r="I618" s="35" t="e">
        <f>VLOOKUP(D618,Исходные_данные,5,FALSE)</f>
        <v>#N/A</v>
      </c>
      <c r="J618" s="104" t="str">
        <f>IFERROR(VLOOKUP(D618,Исходные_данные,37,FALSE),"")</f>
        <v/>
      </c>
      <c r="K618" s="104" t="e">
        <f>VLOOKUP(D618,Исходные_данные,47,FALSE)</f>
        <v>#N/A</v>
      </c>
      <c r="L618" s="104" t="e">
        <f>VLOOKUP(D618,Исходные_данные,16,FALSE)</f>
        <v>#N/A</v>
      </c>
      <c r="M618" s="104" t="e">
        <f t="shared" si="63"/>
        <v>#N/A</v>
      </c>
      <c r="N618" t="str">
        <f t="shared" si="64"/>
        <v>-</v>
      </c>
      <c r="O618" s="13" t="e">
        <f t="shared" si="65"/>
        <v>#N/A</v>
      </c>
    </row>
    <row r="619" spans="3:15" x14ac:dyDescent="0.25">
      <c r="C619" s="104" t="e">
        <f t="shared" si="60"/>
        <v>#N/A</v>
      </c>
      <c r="D619" s="104" t="e">
        <f t="shared" si="61"/>
        <v>#N/A</v>
      </c>
      <c r="E619" s="104"/>
      <c r="F619" s="35"/>
      <c r="G619" s="104" t="e">
        <f t="shared" si="62"/>
        <v>#N/A</v>
      </c>
      <c r="H619" s="104" t="e">
        <f t="shared" si="59"/>
        <v>#N/A</v>
      </c>
      <c r="I619" s="35" t="e">
        <f>VLOOKUP(D619,Исходные_данные,5,FALSE)</f>
        <v>#N/A</v>
      </c>
      <c r="J619" s="104" t="str">
        <f>IFERROR(VLOOKUP(D619,Исходные_данные,37,FALSE),"")</f>
        <v/>
      </c>
      <c r="K619" s="104" t="e">
        <f>VLOOKUP(D619,Исходные_данные,47,FALSE)</f>
        <v>#N/A</v>
      </c>
      <c r="L619" s="104" t="e">
        <f>VLOOKUP(D619,Исходные_данные,16,FALSE)</f>
        <v>#N/A</v>
      </c>
      <c r="M619" s="104" t="e">
        <f t="shared" si="63"/>
        <v>#N/A</v>
      </c>
      <c r="N619" t="str">
        <f t="shared" si="64"/>
        <v>-</v>
      </c>
      <c r="O619" s="13" t="e">
        <f t="shared" si="65"/>
        <v>#N/A</v>
      </c>
    </row>
    <row r="620" spans="3:15" x14ac:dyDescent="0.25">
      <c r="C620" s="104" t="e">
        <f t="shared" si="60"/>
        <v>#N/A</v>
      </c>
      <c r="D620" s="104" t="e">
        <f t="shared" si="61"/>
        <v>#N/A</v>
      </c>
      <c r="E620" s="104"/>
      <c r="F620" s="35"/>
      <c r="G620" s="104" t="e">
        <f t="shared" si="62"/>
        <v>#N/A</v>
      </c>
      <c r="H620" s="104" t="e">
        <f t="shared" si="59"/>
        <v>#N/A</v>
      </c>
      <c r="I620" s="35" t="e">
        <f>VLOOKUP(D620,Исходные_данные,5,FALSE)</f>
        <v>#N/A</v>
      </c>
      <c r="J620" s="104" t="str">
        <f>IFERROR(VLOOKUP(D620,Исходные_данные,37,FALSE),"")</f>
        <v/>
      </c>
      <c r="K620" s="104" t="e">
        <f>VLOOKUP(D620,Исходные_данные,47,FALSE)</f>
        <v>#N/A</v>
      </c>
      <c r="L620" s="104" t="e">
        <f>VLOOKUP(D620,Исходные_данные,16,FALSE)</f>
        <v>#N/A</v>
      </c>
      <c r="M620" s="104" t="e">
        <f t="shared" si="63"/>
        <v>#N/A</v>
      </c>
      <c r="N620" t="str">
        <f t="shared" si="64"/>
        <v>-</v>
      </c>
      <c r="O620" s="13" t="e">
        <f t="shared" si="65"/>
        <v>#N/A</v>
      </c>
    </row>
    <row r="621" spans="3:15" x14ac:dyDescent="0.25">
      <c r="C621" s="104" t="e">
        <f t="shared" si="60"/>
        <v>#N/A</v>
      </c>
      <c r="D621" s="104" t="e">
        <f t="shared" si="61"/>
        <v>#N/A</v>
      </c>
      <c r="E621" s="104"/>
      <c r="F621" s="35"/>
      <c r="G621" s="104" t="e">
        <f t="shared" si="62"/>
        <v>#N/A</v>
      </c>
      <c r="H621" s="104" t="e">
        <f t="shared" si="59"/>
        <v>#N/A</v>
      </c>
      <c r="I621" s="35" t="e">
        <f>VLOOKUP(D621,Исходные_данные,5,FALSE)</f>
        <v>#N/A</v>
      </c>
      <c r="J621" s="104" t="str">
        <f>IFERROR(VLOOKUP(D621,Исходные_данные,37,FALSE),"")</f>
        <v/>
      </c>
      <c r="K621" s="104" t="e">
        <f>VLOOKUP(D621,Исходные_данные,47,FALSE)</f>
        <v>#N/A</v>
      </c>
      <c r="L621" s="104" t="e">
        <f>VLOOKUP(D621,Исходные_данные,16,FALSE)</f>
        <v>#N/A</v>
      </c>
      <c r="M621" s="104" t="e">
        <f t="shared" si="63"/>
        <v>#N/A</v>
      </c>
      <c r="N621" t="str">
        <f t="shared" si="64"/>
        <v>-</v>
      </c>
      <c r="O621" s="13" t="e">
        <f t="shared" si="65"/>
        <v>#N/A</v>
      </c>
    </row>
    <row r="622" spans="3:15" x14ac:dyDescent="0.25">
      <c r="C622" s="104" t="e">
        <f t="shared" si="60"/>
        <v>#N/A</v>
      </c>
      <c r="D622" s="104" t="e">
        <f t="shared" si="61"/>
        <v>#N/A</v>
      </c>
      <c r="E622" s="104"/>
      <c r="F622" s="35"/>
      <c r="G622" s="104" t="e">
        <f t="shared" si="62"/>
        <v>#N/A</v>
      </c>
      <c r="H622" s="104" t="e">
        <f t="shared" si="59"/>
        <v>#N/A</v>
      </c>
      <c r="I622" s="35" t="e">
        <f>VLOOKUP(D622,Исходные_данные,5,FALSE)</f>
        <v>#N/A</v>
      </c>
      <c r="J622" s="104" t="str">
        <f>IFERROR(VLOOKUP(D622,Исходные_данные,37,FALSE),"")</f>
        <v/>
      </c>
      <c r="K622" s="104" t="e">
        <f>VLOOKUP(D622,Исходные_данные,47,FALSE)</f>
        <v>#N/A</v>
      </c>
      <c r="L622" s="104" t="e">
        <f>VLOOKUP(D622,Исходные_данные,16,FALSE)</f>
        <v>#N/A</v>
      </c>
      <c r="M622" s="104" t="e">
        <f t="shared" si="63"/>
        <v>#N/A</v>
      </c>
      <c r="N622" t="str">
        <f t="shared" si="64"/>
        <v>-</v>
      </c>
      <c r="O622" s="13" t="e">
        <f t="shared" si="65"/>
        <v>#N/A</v>
      </c>
    </row>
    <row r="623" spans="3:15" x14ac:dyDescent="0.25">
      <c r="C623" s="104" t="e">
        <f t="shared" si="60"/>
        <v>#N/A</v>
      </c>
      <c r="D623" s="104" t="e">
        <f t="shared" si="61"/>
        <v>#N/A</v>
      </c>
      <c r="E623" s="104"/>
      <c r="F623" s="35"/>
      <c r="G623" s="104" t="e">
        <f t="shared" si="62"/>
        <v>#N/A</v>
      </c>
      <c r="H623" s="104" t="e">
        <f t="shared" si="59"/>
        <v>#N/A</v>
      </c>
      <c r="I623" s="35" t="e">
        <f>VLOOKUP(D623,Исходные_данные,5,FALSE)</f>
        <v>#N/A</v>
      </c>
      <c r="J623" s="104" t="str">
        <f>IFERROR(VLOOKUP(D623,Исходные_данные,37,FALSE),"")</f>
        <v/>
      </c>
      <c r="K623" s="104" t="e">
        <f>VLOOKUP(D623,Исходные_данные,47,FALSE)</f>
        <v>#N/A</v>
      </c>
      <c r="L623" s="104" t="e">
        <f>VLOOKUP(D623,Исходные_данные,16,FALSE)</f>
        <v>#N/A</v>
      </c>
      <c r="M623" s="104" t="e">
        <f t="shared" si="63"/>
        <v>#N/A</v>
      </c>
      <c r="N623" t="str">
        <f t="shared" si="64"/>
        <v>-</v>
      </c>
      <c r="O623" s="13" t="e">
        <f t="shared" si="65"/>
        <v>#N/A</v>
      </c>
    </row>
    <row r="624" spans="3:15" x14ac:dyDescent="0.25">
      <c r="C624" s="104" t="e">
        <f t="shared" si="60"/>
        <v>#N/A</v>
      </c>
      <c r="D624" s="104" t="e">
        <f t="shared" si="61"/>
        <v>#N/A</v>
      </c>
      <c r="E624" s="104"/>
      <c r="F624" s="35"/>
      <c r="G624" s="104" t="e">
        <f t="shared" si="62"/>
        <v>#N/A</v>
      </c>
      <c r="H624" s="104" t="e">
        <f t="shared" si="59"/>
        <v>#N/A</v>
      </c>
      <c r="I624" s="35" t="e">
        <f>VLOOKUP(D624,Исходные_данные,5,FALSE)</f>
        <v>#N/A</v>
      </c>
      <c r="J624" s="104" t="str">
        <f>IFERROR(VLOOKUP(D624,Исходные_данные,37,FALSE),"")</f>
        <v/>
      </c>
      <c r="K624" s="104" t="e">
        <f>VLOOKUP(D624,Исходные_данные,47,FALSE)</f>
        <v>#N/A</v>
      </c>
      <c r="L624" s="104" t="e">
        <f>VLOOKUP(D624,Исходные_данные,16,FALSE)</f>
        <v>#N/A</v>
      </c>
      <c r="M624" s="104" t="e">
        <f t="shared" si="63"/>
        <v>#N/A</v>
      </c>
      <c r="N624" t="str">
        <f t="shared" si="64"/>
        <v>-</v>
      </c>
      <c r="O624" s="13" t="e">
        <f t="shared" si="65"/>
        <v>#N/A</v>
      </c>
    </row>
    <row r="625" spans="3:15" x14ac:dyDescent="0.25">
      <c r="C625" s="104" t="e">
        <f t="shared" si="60"/>
        <v>#N/A</v>
      </c>
      <c r="D625" s="104" t="e">
        <f t="shared" si="61"/>
        <v>#N/A</v>
      </c>
      <c r="E625" s="104"/>
      <c r="F625" s="35"/>
      <c r="G625" s="104" t="e">
        <f t="shared" si="62"/>
        <v>#N/A</v>
      </c>
      <c r="H625" s="104" t="e">
        <f t="shared" si="59"/>
        <v>#N/A</v>
      </c>
      <c r="I625" s="35" t="e">
        <f>VLOOKUP(D625,Исходные_данные,5,FALSE)</f>
        <v>#N/A</v>
      </c>
      <c r="J625" s="104" t="str">
        <f>IFERROR(VLOOKUP(D625,Исходные_данные,37,FALSE),"")</f>
        <v/>
      </c>
      <c r="K625" s="104" t="e">
        <f>VLOOKUP(D625,Исходные_данные,47,FALSE)</f>
        <v>#N/A</v>
      </c>
      <c r="L625" s="104" t="e">
        <f>VLOOKUP(D625,Исходные_данные,16,FALSE)</f>
        <v>#N/A</v>
      </c>
      <c r="M625" s="104" t="e">
        <f t="shared" si="63"/>
        <v>#N/A</v>
      </c>
      <c r="N625" t="str">
        <f t="shared" si="64"/>
        <v>-</v>
      </c>
      <c r="O625" s="13" t="e">
        <f t="shared" si="65"/>
        <v>#N/A</v>
      </c>
    </row>
    <row r="626" spans="3:15" x14ac:dyDescent="0.25">
      <c r="C626" s="104" t="e">
        <f t="shared" si="60"/>
        <v>#N/A</v>
      </c>
      <c r="D626" s="104" t="e">
        <f t="shared" si="61"/>
        <v>#N/A</v>
      </c>
      <c r="E626" s="104"/>
      <c r="F626" s="35"/>
      <c r="G626" s="104" t="e">
        <f t="shared" si="62"/>
        <v>#N/A</v>
      </c>
      <c r="H626" s="104" t="e">
        <f t="shared" si="59"/>
        <v>#N/A</v>
      </c>
      <c r="I626" s="35" t="e">
        <f>VLOOKUP(D626,Исходные_данные,5,FALSE)</f>
        <v>#N/A</v>
      </c>
      <c r="J626" s="104" t="str">
        <f>IFERROR(VLOOKUP(D626,Исходные_данные,37,FALSE),"")</f>
        <v/>
      </c>
      <c r="K626" s="104" t="e">
        <f>VLOOKUP(D626,Исходные_данные,47,FALSE)</f>
        <v>#N/A</v>
      </c>
      <c r="L626" s="104" t="e">
        <f>VLOOKUP(D626,Исходные_данные,16,FALSE)</f>
        <v>#N/A</v>
      </c>
      <c r="M626" s="104" t="e">
        <f t="shared" si="63"/>
        <v>#N/A</v>
      </c>
      <c r="N626" t="str">
        <f t="shared" si="64"/>
        <v>-</v>
      </c>
      <c r="O626" s="13" t="e">
        <f t="shared" si="65"/>
        <v>#N/A</v>
      </c>
    </row>
    <row r="627" spans="3:15" x14ac:dyDescent="0.25">
      <c r="C627" s="104" t="e">
        <f t="shared" si="60"/>
        <v>#N/A</v>
      </c>
      <c r="D627" s="104" t="e">
        <f t="shared" si="61"/>
        <v>#N/A</v>
      </c>
      <c r="E627" s="104"/>
      <c r="F627" s="35"/>
      <c r="G627" s="104" t="e">
        <f t="shared" si="62"/>
        <v>#N/A</v>
      </c>
      <c r="H627" s="104" t="e">
        <f t="shared" si="59"/>
        <v>#N/A</v>
      </c>
      <c r="I627" s="35" t="e">
        <f>VLOOKUP(D627,Исходные_данные,5,FALSE)</f>
        <v>#N/A</v>
      </c>
      <c r="J627" s="104" t="str">
        <f>IFERROR(VLOOKUP(D627,Исходные_данные,37,FALSE),"")</f>
        <v/>
      </c>
      <c r="K627" s="104" t="e">
        <f>VLOOKUP(D627,Исходные_данные,47,FALSE)</f>
        <v>#N/A</v>
      </c>
      <c r="L627" s="104" t="e">
        <f>VLOOKUP(D627,Исходные_данные,16,FALSE)</f>
        <v>#N/A</v>
      </c>
      <c r="M627" s="104" t="e">
        <f t="shared" si="63"/>
        <v>#N/A</v>
      </c>
      <c r="N627" t="str">
        <f t="shared" si="64"/>
        <v>-</v>
      </c>
      <c r="O627" s="13" t="e">
        <f t="shared" si="65"/>
        <v>#N/A</v>
      </c>
    </row>
    <row r="628" spans="3:15" x14ac:dyDescent="0.25">
      <c r="C628" s="104" t="e">
        <f t="shared" si="60"/>
        <v>#N/A</v>
      </c>
      <c r="D628" s="104" t="e">
        <f t="shared" si="61"/>
        <v>#N/A</v>
      </c>
      <c r="E628" s="104"/>
      <c r="F628" s="35"/>
      <c r="G628" s="104" t="e">
        <f t="shared" si="62"/>
        <v>#N/A</v>
      </c>
      <c r="H628" s="104" t="e">
        <f t="shared" ref="H628:H691" si="66">IF(F628="упр","",IF(F628=0,G628,IF(F628="1,2,3","L1,L2,L3","L"&amp;F628)))</f>
        <v>#N/A</v>
      </c>
      <c r="I628" s="35" t="e">
        <f>VLOOKUP(D628,Исходные_данные,5,FALSE)</f>
        <v>#N/A</v>
      </c>
      <c r="J628" s="104" t="str">
        <f>IFERROR(VLOOKUP(D628,Исходные_данные,37,FALSE),"")</f>
        <v/>
      </c>
      <c r="K628" s="104" t="e">
        <f>VLOOKUP(D628,Исходные_данные,47,FALSE)</f>
        <v>#N/A</v>
      </c>
      <c r="L628" s="104" t="e">
        <f>VLOOKUP(D628,Исходные_данные,16,FALSE)</f>
        <v>#N/A</v>
      </c>
      <c r="M628" s="104" t="e">
        <f t="shared" si="63"/>
        <v>#N/A</v>
      </c>
      <c r="N628" t="str">
        <f t="shared" si="64"/>
        <v>-</v>
      </c>
      <c r="O628" s="13" t="e">
        <f t="shared" si="65"/>
        <v>#N/A</v>
      </c>
    </row>
    <row r="629" spans="3:15" x14ac:dyDescent="0.25">
      <c r="C629" s="104" t="e">
        <f t="shared" si="60"/>
        <v>#N/A</v>
      </c>
      <c r="D629" s="104" t="e">
        <f t="shared" si="61"/>
        <v>#N/A</v>
      </c>
      <c r="E629" s="104"/>
      <c r="F629" s="35"/>
      <c r="G629" s="104" t="e">
        <f t="shared" si="62"/>
        <v>#N/A</v>
      </c>
      <c r="H629" s="104" t="e">
        <f t="shared" si="66"/>
        <v>#N/A</v>
      </c>
      <c r="I629" s="35" t="e">
        <f>VLOOKUP(D629,Исходные_данные,5,FALSE)</f>
        <v>#N/A</v>
      </c>
      <c r="J629" s="104" t="str">
        <f>IFERROR(VLOOKUP(D629,Исходные_данные,37,FALSE),"")</f>
        <v/>
      </c>
      <c r="K629" s="104" t="e">
        <f>VLOOKUP(D629,Исходные_данные,47,FALSE)</f>
        <v>#N/A</v>
      </c>
      <c r="L629" s="104" t="e">
        <f>VLOOKUP(D629,Исходные_данные,16,FALSE)</f>
        <v>#N/A</v>
      </c>
      <c r="M629" s="104" t="e">
        <f t="shared" si="63"/>
        <v>#N/A</v>
      </c>
      <c r="N629" t="str">
        <f t="shared" si="64"/>
        <v>-</v>
      </c>
      <c r="O629" s="13" t="e">
        <f t="shared" si="65"/>
        <v>#N/A</v>
      </c>
    </row>
    <row r="630" spans="3:15" x14ac:dyDescent="0.25">
      <c r="C630" s="104" t="e">
        <f t="shared" si="60"/>
        <v>#N/A</v>
      </c>
      <c r="D630" s="104" t="e">
        <f t="shared" si="61"/>
        <v>#N/A</v>
      </c>
      <c r="E630" s="104"/>
      <c r="F630" s="35"/>
      <c r="G630" s="104" t="e">
        <f t="shared" si="62"/>
        <v>#N/A</v>
      </c>
      <c r="H630" s="104" t="e">
        <f t="shared" si="66"/>
        <v>#N/A</v>
      </c>
      <c r="I630" s="35" t="e">
        <f>VLOOKUP(D630,Исходные_данные,5,FALSE)</f>
        <v>#N/A</v>
      </c>
      <c r="J630" s="104" t="str">
        <f>IFERROR(VLOOKUP(D630,Исходные_данные,37,FALSE),"")</f>
        <v/>
      </c>
      <c r="K630" s="104" t="e">
        <f>VLOOKUP(D630,Исходные_данные,47,FALSE)</f>
        <v>#N/A</v>
      </c>
      <c r="L630" s="104" t="e">
        <f>VLOOKUP(D630,Исходные_данные,16,FALSE)</f>
        <v>#N/A</v>
      </c>
      <c r="M630" s="104" t="e">
        <f t="shared" si="63"/>
        <v>#N/A</v>
      </c>
      <c r="N630" t="str">
        <f t="shared" si="64"/>
        <v>-</v>
      </c>
      <c r="O630" s="13" t="e">
        <f t="shared" si="65"/>
        <v>#N/A</v>
      </c>
    </row>
    <row r="631" spans="3:15" x14ac:dyDescent="0.25">
      <c r="C631" s="104" t="e">
        <f t="shared" si="60"/>
        <v>#N/A</v>
      </c>
      <c r="D631" s="104" t="e">
        <f t="shared" si="61"/>
        <v>#N/A</v>
      </c>
      <c r="E631" s="104"/>
      <c r="F631" s="35"/>
      <c r="G631" s="104" t="e">
        <f t="shared" si="62"/>
        <v>#N/A</v>
      </c>
      <c r="H631" s="104" t="e">
        <f t="shared" si="66"/>
        <v>#N/A</v>
      </c>
      <c r="I631" s="35" t="e">
        <f>VLOOKUP(D631,Исходные_данные,5,FALSE)</f>
        <v>#N/A</v>
      </c>
      <c r="J631" s="104" t="str">
        <f>IFERROR(VLOOKUP(D631,Исходные_данные,37,FALSE),"")</f>
        <v/>
      </c>
      <c r="K631" s="104" t="e">
        <f>VLOOKUP(D631,Исходные_данные,47,FALSE)</f>
        <v>#N/A</v>
      </c>
      <c r="L631" s="104" t="e">
        <f>VLOOKUP(D631,Исходные_данные,16,FALSE)</f>
        <v>#N/A</v>
      </c>
      <c r="M631" s="104" t="e">
        <f t="shared" si="63"/>
        <v>#N/A</v>
      </c>
      <c r="N631" t="str">
        <f t="shared" si="64"/>
        <v>-</v>
      </c>
      <c r="O631" s="13" t="e">
        <f t="shared" si="65"/>
        <v>#N/A</v>
      </c>
    </row>
    <row r="632" spans="3:15" x14ac:dyDescent="0.25">
      <c r="C632" s="104" t="e">
        <f t="shared" si="60"/>
        <v>#N/A</v>
      </c>
      <c r="D632" s="104" t="e">
        <f t="shared" si="61"/>
        <v>#N/A</v>
      </c>
      <c r="E632" s="104"/>
      <c r="F632" s="35"/>
      <c r="G632" s="104" t="e">
        <f t="shared" si="62"/>
        <v>#N/A</v>
      </c>
      <c r="H632" s="104" t="e">
        <f t="shared" si="66"/>
        <v>#N/A</v>
      </c>
      <c r="I632" s="35" t="e">
        <f>VLOOKUP(D632,Исходные_данные,5,FALSE)</f>
        <v>#N/A</v>
      </c>
      <c r="J632" s="104" t="str">
        <f>IFERROR(VLOOKUP(D632,Исходные_данные,37,FALSE),"")</f>
        <v/>
      </c>
      <c r="K632" s="104" t="e">
        <f>VLOOKUP(D632,Исходные_данные,47,FALSE)</f>
        <v>#N/A</v>
      </c>
      <c r="L632" s="104" t="e">
        <f>VLOOKUP(D632,Исходные_данные,16,FALSE)</f>
        <v>#N/A</v>
      </c>
      <c r="M632" s="104" t="e">
        <f t="shared" si="63"/>
        <v>#N/A</v>
      </c>
      <c r="N632" t="str">
        <f t="shared" si="64"/>
        <v>-</v>
      </c>
      <c r="O632" s="13" t="e">
        <f t="shared" si="65"/>
        <v>#N/A</v>
      </c>
    </row>
    <row r="633" spans="3:15" x14ac:dyDescent="0.25">
      <c r="C633" s="104" t="e">
        <f t="shared" si="60"/>
        <v>#N/A</v>
      </c>
      <c r="D633" s="104" t="e">
        <f t="shared" si="61"/>
        <v>#N/A</v>
      </c>
      <c r="E633" s="104"/>
      <c r="F633" s="35"/>
      <c r="G633" s="104" t="e">
        <f t="shared" si="62"/>
        <v>#N/A</v>
      </c>
      <c r="H633" s="104" t="e">
        <f t="shared" si="66"/>
        <v>#N/A</v>
      </c>
      <c r="I633" s="35" t="e">
        <f>VLOOKUP(D633,Исходные_данные,5,FALSE)</f>
        <v>#N/A</v>
      </c>
      <c r="J633" s="104" t="str">
        <f>IFERROR(VLOOKUP(D633,Исходные_данные,37,FALSE),"")</f>
        <v/>
      </c>
      <c r="K633" s="104" t="e">
        <f>VLOOKUP(D633,Исходные_данные,47,FALSE)</f>
        <v>#N/A</v>
      </c>
      <c r="L633" s="104" t="e">
        <f>VLOOKUP(D633,Исходные_данные,16,FALSE)</f>
        <v>#N/A</v>
      </c>
      <c r="M633" s="104" t="e">
        <f t="shared" si="63"/>
        <v>#N/A</v>
      </c>
      <c r="N633" t="str">
        <f t="shared" si="64"/>
        <v>-</v>
      </c>
      <c r="O633" s="13" t="e">
        <f t="shared" si="65"/>
        <v>#N/A</v>
      </c>
    </row>
    <row r="634" spans="3:15" x14ac:dyDescent="0.25">
      <c r="C634" s="104" t="e">
        <f t="shared" si="60"/>
        <v>#N/A</v>
      </c>
      <c r="D634" s="104" t="e">
        <f t="shared" si="61"/>
        <v>#N/A</v>
      </c>
      <c r="E634" s="104"/>
      <c r="F634" s="35"/>
      <c r="G634" s="104" t="e">
        <f t="shared" si="62"/>
        <v>#N/A</v>
      </c>
      <c r="H634" s="104" t="e">
        <f t="shared" si="66"/>
        <v>#N/A</v>
      </c>
      <c r="I634" s="35" t="e">
        <f>VLOOKUP(D634,Исходные_данные,5,FALSE)</f>
        <v>#N/A</v>
      </c>
      <c r="J634" s="104" t="str">
        <f>IFERROR(VLOOKUP(D634,Исходные_данные,37,FALSE),"")</f>
        <v/>
      </c>
      <c r="K634" s="104" t="e">
        <f>VLOOKUP(D634,Исходные_данные,47,FALSE)</f>
        <v>#N/A</v>
      </c>
      <c r="L634" s="104" t="e">
        <f>VLOOKUP(D634,Исходные_данные,16,FALSE)</f>
        <v>#N/A</v>
      </c>
      <c r="M634" s="104" t="e">
        <f t="shared" si="63"/>
        <v>#N/A</v>
      </c>
      <c r="N634" t="str">
        <f t="shared" si="64"/>
        <v>-</v>
      </c>
      <c r="O634" s="13" t="e">
        <f t="shared" si="65"/>
        <v>#N/A</v>
      </c>
    </row>
    <row r="635" spans="3:15" x14ac:dyDescent="0.25">
      <c r="C635" s="104" t="e">
        <f t="shared" si="60"/>
        <v>#N/A</v>
      </c>
      <c r="D635" s="104" t="e">
        <f t="shared" si="61"/>
        <v>#N/A</v>
      </c>
      <c r="E635" s="104"/>
      <c r="F635" s="35"/>
      <c r="G635" s="104" t="e">
        <f t="shared" si="62"/>
        <v>#N/A</v>
      </c>
      <c r="H635" s="104" t="e">
        <f t="shared" si="66"/>
        <v>#N/A</v>
      </c>
      <c r="I635" s="35" t="e">
        <f>VLOOKUP(D635,Исходные_данные,5,FALSE)</f>
        <v>#N/A</v>
      </c>
      <c r="J635" s="104" t="str">
        <f>IFERROR(VLOOKUP(D635,Исходные_данные,37,FALSE),"")</f>
        <v/>
      </c>
      <c r="K635" s="104" t="e">
        <f>VLOOKUP(D635,Исходные_данные,47,FALSE)</f>
        <v>#N/A</v>
      </c>
      <c r="L635" s="104" t="e">
        <f>VLOOKUP(D635,Исходные_данные,16,FALSE)</f>
        <v>#N/A</v>
      </c>
      <c r="M635" s="104" t="e">
        <f t="shared" si="63"/>
        <v>#N/A</v>
      </c>
      <c r="N635" t="str">
        <f t="shared" si="64"/>
        <v>-</v>
      </c>
      <c r="O635" s="13" t="e">
        <f t="shared" si="65"/>
        <v>#N/A</v>
      </c>
    </row>
    <row r="636" spans="3:15" x14ac:dyDescent="0.25">
      <c r="C636" s="104" t="e">
        <f t="shared" si="60"/>
        <v>#N/A</v>
      </c>
      <c r="D636" s="104" t="e">
        <f t="shared" si="61"/>
        <v>#N/A</v>
      </c>
      <c r="E636" s="104"/>
      <c r="F636" s="35"/>
      <c r="G636" s="104" t="e">
        <f t="shared" si="62"/>
        <v>#N/A</v>
      </c>
      <c r="H636" s="104" t="e">
        <f t="shared" si="66"/>
        <v>#N/A</v>
      </c>
      <c r="I636" s="35" t="e">
        <f>VLOOKUP(D636,Исходные_данные,5,FALSE)</f>
        <v>#N/A</v>
      </c>
      <c r="J636" s="104" t="str">
        <f>IFERROR(VLOOKUP(D636,Исходные_данные,37,FALSE),"")</f>
        <v/>
      </c>
      <c r="K636" s="104" t="e">
        <f>VLOOKUP(D636,Исходные_данные,47,FALSE)</f>
        <v>#N/A</v>
      </c>
      <c r="L636" s="104" t="e">
        <f>VLOOKUP(D636,Исходные_данные,16,FALSE)</f>
        <v>#N/A</v>
      </c>
      <c r="M636" s="104" t="e">
        <f t="shared" si="63"/>
        <v>#N/A</v>
      </c>
      <c r="N636" t="str">
        <f t="shared" si="64"/>
        <v>-</v>
      </c>
      <c r="O636" s="13" t="e">
        <f t="shared" si="65"/>
        <v>#N/A</v>
      </c>
    </row>
    <row r="637" spans="3:15" x14ac:dyDescent="0.25">
      <c r="C637" s="104" t="e">
        <f t="shared" si="60"/>
        <v>#N/A</v>
      </c>
      <c r="D637" s="104" t="e">
        <f t="shared" si="61"/>
        <v>#N/A</v>
      </c>
      <c r="E637" s="104"/>
      <c r="F637" s="35"/>
      <c r="G637" s="104" t="e">
        <f t="shared" si="62"/>
        <v>#N/A</v>
      </c>
      <c r="H637" s="104" t="e">
        <f t="shared" si="66"/>
        <v>#N/A</v>
      </c>
      <c r="I637" s="35" t="e">
        <f>VLOOKUP(D637,Исходные_данные,5,FALSE)</f>
        <v>#N/A</v>
      </c>
      <c r="J637" s="104" t="str">
        <f>IFERROR(VLOOKUP(D637,Исходные_данные,37,FALSE),"")</f>
        <v/>
      </c>
      <c r="K637" s="104" t="e">
        <f>VLOOKUP(D637,Исходные_данные,47,FALSE)</f>
        <v>#N/A</v>
      </c>
      <c r="L637" s="104" t="e">
        <f>VLOOKUP(D637,Исходные_данные,16,FALSE)</f>
        <v>#N/A</v>
      </c>
      <c r="M637" s="104" t="e">
        <f t="shared" si="63"/>
        <v>#N/A</v>
      </c>
      <c r="N637" t="str">
        <f t="shared" si="64"/>
        <v>-</v>
      </c>
      <c r="O637" s="13" t="e">
        <f t="shared" si="65"/>
        <v>#N/A</v>
      </c>
    </row>
    <row r="638" spans="3:15" x14ac:dyDescent="0.25">
      <c r="C638" s="104" t="e">
        <f t="shared" si="60"/>
        <v>#N/A</v>
      </c>
      <c r="D638" s="104" t="e">
        <f t="shared" si="61"/>
        <v>#N/A</v>
      </c>
      <c r="E638" s="104"/>
      <c r="F638" s="35"/>
      <c r="G638" s="104" t="e">
        <f t="shared" si="62"/>
        <v>#N/A</v>
      </c>
      <c r="H638" s="104" t="e">
        <f t="shared" si="66"/>
        <v>#N/A</v>
      </c>
      <c r="I638" s="35" t="e">
        <f>VLOOKUP(D638,Исходные_данные,5,FALSE)</f>
        <v>#N/A</v>
      </c>
      <c r="J638" s="104" t="str">
        <f>IFERROR(VLOOKUP(D638,Исходные_данные,37,FALSE),"")</f>
        <v/>
      </c>
      <c r="K638" s="104" t="e">
        <f>VLOOKUP(D638,Исходные_данные,47,FALSE)</f>
        <v>#N/A</v>
      </c>
      <c r="L638" s="104" t="e">
        <f>VLOOKUP(D638,Исходные_данные,16,FALSE)</f>
        <v>#N/A</v>
      </c>
      <c r="M638" s="104" t="e">
        <f t="shared" si="63"/>
        <v>#N/A</v>
      </c>
      <c r="N638" t="str">
        <f t="shared" si="64"/>
        <v>-</v>
      </c>
      <c r="O638" s="13" t="e">
        <f t="shared" si="65"/>
        <v>#N/A</v>
      </c>
    </row>
    <row r="639" spans="3:15" x14ac:dyDescent="0.25">
      <c r="C639" s="104" t="e">
        <f t="shared" si="60"/>
        <v>#N/A</v>
      </c>
      <c r="D639" s="104" t="e">
        <f t="shared" si="61"/>
        <v>#N/A</v>
      </c>
      <c r="E639" s="104"/>
      <c r="F639" s="35"/>
      <c r="G639" s="104" t="e">
        <f t="shared" si="62"/>
        <v>#N/A</v>
      </c>
      <c r="H639" s="104" t="e">
        <f t="shared" si="66"/>
        <v>#N/A</v>
      </c>
      <c r="I639" s="35" t="e">
        <f>VLOOKUP(D639,Исходные_данные,5,FALSE)</f>
        <v>#N/A</v>
      </c>
      <c r="J639" s="104" t="str">
        <f>IFERROR(VLOOKUP(D639,Исходные_данные,37,FALSE),"")</f>
        <v/>
      </c>
      <c r="K639" s="104" t="e">
        <f>VLOOKUP(D639,Исходные_данные,47,FALSE)</f>
        <v>#N/A</v>
      </c>
      <c r="L639" s="104" t="e">
        <f>VLOOKUP(D639,Исходные_данные,16,FALSE)</f>
        <v>#N/A</v>
      </c>
      <c r="M639" s="104" t="e">
        <f t="shared" si="63"/>
        <v>#N/A</v>
      </c>
      <c r="N639" t="str">
        <f t="shared" si="64"/>
        <v>-</v>
      </c>
      <c r="O639" s="13" t="e">
        <f t="shared" si="65"/>
        <v>#N/A</v>
      </c>
    </row>
    <row r="640" spans="3:15" x14ac:dyDescent="0.25">
      <c r="C640" s="104" t="e">
        <f t="shared" si="60"/>
        <v>#N/A</v>
      </c>
      <c r="D640" s="104" t="e">
        <f t="shared" si="61"/>
        <v>#N/A</v>
      </c>
      <c r="E640" s="104"/>
      <c r="F640" s="35"/>
      <c r="G640" s="104" t="e">
        <f t="shared" si="62"/>
        <v>#N/A</v>
      </c>
      <c r="H640" s="104" t="e">
        <f t="shared" si="66"/>
        <v>#N/A</v>
      </c>
      <c r="I640" s="35" t="e">
        <f>VLOOKUP(D640,Исходные_данные,5,FALSE)</f>
        <v>#N/A</v>
      </c>
      <c r="J640" s="104" t="str">
        <f>IFERROR(VLOOKUP(D640,Исходные_данные,37,FALSE),"")</f>
        <v/>
      </c>
      <c r="K640" s="104" t="e">
        <f>VLOOKUP(D640,Исходные_данные,47,FALSE)</f>
        <v>#N/A</v>
      </c>
      <c r="L640" s="104" t="e">
        <f>VLOOKUP(D640,Исходные_данные,16,FALSE)</f>
        <v>#N/A</v>
      </c>
      <c r="M640" s="104" t="e">
        <f t="shared" si="63"/>
        <v>#N/A</v>
      </c>
      <c r="N640" t="str">
        <f t="shared" si="64"/>
        <v>-</v>
      </c>
      <c r="O640" s="13" t="e">
        <f t="shared" si="65"/>
        <v>#N/A</v>
      </c>
    </row>
    <row r="641" spans="3:15" x14ac:dyDescent="0.25">
      <c r="C641" s="104" t="e">
        <f t="shared" si="60"/>
        <v>#N/A</v>
      </c>
      <c r="D641" s="104" t="e">
        <f t="shared" si="61"/>
        <v>#N/A</v>
      </c>
      <c r="E641" s="104"/>
      <c r="F641" s="35"/>
      <c r="G641" s="104" t="e">
        <f t="shared" si="62"/>
        <v>#N/A</v>
      </c>
      <c r="H641" s="104" t="e">
        <f t="shared" si="66"/>
        <v>#N/A</v>
      </c>
      <c r="I641" s="35" t="e">
        <f>VLOOKUP(D641,Исходные_данные,5,FALSE)</f>
        <v>#N/A</v>
      </c>
      <c r="J641" s="104" t="str">
        <f>IFERROR(VLOOKUP(D641,Исходные_данные,37,FALSE),"")</f>
        <v/>
      </c>
      <c r="K641" s="104" t="e">
        <f>VLOOKUP(D641,Исходные_данные,47,FALSE)</f>
        <v>#N/A</v>
      </c>
      <c r="L641" s="104" t="e">
        <f>VLOOKUP(D641,Исходные_данные,16,FALSE)</f>
        <v>#N/A</v>
      </c>
      <c r="M641" s="104" t="e">
        <f t="shared" si="63"/>
        <v>#N/A</v>
      </c>
      <c r="N641" t="str">
        <f t="shared" si="64"/>
        <v>-</v>
      </c>
      <c r="O641" s="13" t="e">
        <f t="shared" si="65"/>
        <v>#N/A</v>
      </c>
    </row>
    <row r="642" spans="3:15" x14ac:dyDescent="0.25">
      <c r="C642" s="104" t="e">
        <f t="shared" si="60"/>
        <v>#N/A</v>
      </c>
      <c r="D642" s="104" t="e">
        <f t="shared" si="61"/>
        <v>#N/A</v>
      </c>
      <c r="E642" s="104"/>
      <c r="F642" s="35"/>
      <c r="G642" s="104" t="e">
        <f t="shared" si="62"/>
        <v>#N/A</v>
      </c>
      <c r="H642" s="104" t="e">
        <f t="shared" si="66"/>
        <v>#N/A</v>
      </c>
      <c r="I642" s="35" t="e">
        <f>VLOOKUP(D642,Исходные_данные,5,FALSE)</f>
        <v>#N/A</v>
      </c>
      <c r="J642" s="104" t="str">
        <f>IFERROR(VLOOKUP(D642,Исходные_данные,37,FALSE),"")</f>
        <v/>
      </c>
      <c r="K642" s="104" t="e">
        <f>VLOOKUP(D642,Исходные_данные,47,FALSE)</f>
        <v>#N/A</v>
      </c>
      <c r="L642" s="104" t="e">
        <f>VLOOKUP(D642,Исходные_данные,16,FALSE)</f>
        <v>#N/A</v>
      </c>
      <c r="M642" s="104" t="e">
        <f t="shared" si="63"/>
        <v>#N/A</v>
      </c>
      <c r="N642" t="str">
        <f t="shared" si="64"/>
        <v>-</v>
      </c>
      <c r="O642" s="13" t="e">
        <f t="shared" si="65"/>
        <v>#N/A</v>
      </c>
    </row>
    <row r="643" spans="3:15" x14ac:dyDescent="0.25">
      <c r="C643" s="104" t="e">
        <f t="shared" ref="C643:C706" si="67">VLOOKUP(ROW(641:641),Разбивка_нумерация_5,2,FALSE)</f>
        <v>#N/A</v>
      </c>
      <c r="D643" s="104" t="e">
        <f t="shared" ref="D643:D706" si="68">VLOOKUP(ROW(641:641),Разбивка_нумерация_5,4,FALSE)</f>
        <v>#N/A</v>
      </c>
      <c r="E643" s="104"/>
      <c r="F643" s="35"/>
      <c r="G643" s="104" t="e">
        <f t="shared" ref="G643:G706" si="69">VLOOKUP(ROW(641:641),Разбивка_нумерация_5,16,FALSE)</f>
        <v>#N/A</v>
      </c>
      <c r="H643" s="104" t="e">
        <f t="shared" si="66"/>
        <v>#N/A</v>
      </c>
      <c r="I643" s="35" t="e">
        <f>VLOOKUP(D643,Исходные_данные,5,FALSE)</f>
        <v>#N/A</v>
      </c>
      <c r="J643" s="104" t="str">
        <f>IFERROR(VLOOKUP(D643,Исходные_данные,37,FALSE),"")</f>
        <v/>
      </c>
      <c r="K643" s="104" t="e">
        <f>VLOOKUP(D643,Исходные_данные,47,FALSE)</f>
        <v>#N/A</v>
      </c>
      <c r="L643" s="104" t="e">
        <f>VLOOKUP(D643,Исходные_данные,16,FALSE)</f>
        <v>#N/A</v>
      </c>
      <c r="M643" s="104" t="e">
        <f t="shared" ref="M643:M706" si="70">I643*L643</f>
        <v>#N/A</v>
      </c>
      <c r="N643" t="str">
        <f t="shared" ref="N643:N706" si="71">IF(ISBLANK(F643),N642,F643)</f>
        <v>-</v>
      </c>
      <c r="O643" s="13" t="e">
        <f t="shared" ref="O643:O706" si="72">C643&amp;H643</f>
        <v>#N/A</v>
      </c>
    </row>
    <row r="644" spans="3:15" x14ac:dyDescent="0.25">
      <c r="C644" s="104" t="e">
        <f t="shared" si="67"/>
        <v>#N/A</v>
      </c>
      <c r="D644" s="104" t="e">
        <f t="shared" si="68"/>
        <v>#N/A</v>
      </c>
      <c r="E644" s="104"/>
      <c r="F644" s="35"/>
      <c r="G644" s="104" t="e">
        <f t="shared" si="69"/>
        <v>#N/A</v>
      </c>
      <c r="H644" s="104" t="e">
        <f t="shared" si="66"/>
        <v>#N/A</v>
      </c>
      <c r="I644" s="35" t="e">
        <f>VLOOKUP(D644,Исходные_данные,5,FALSE)</f>
        <v>#N/A</v>
      </c>
      <c r="J644" s="104" t="str">
        <f>IFERROR(VLOOKUP(D644,Исходные_данные,37,FALSE),"")</f>
        <v/>
      </c>
      <c r="K644" s="104" t="e">
        <f>VLOOKUP(D644,Исходные_данные,47,FALSE)</f>
        <v>#N/A</v>
      </c>
      <c r="L644" s="104" t="e">
        <f>VLOOKUP(D644,Исходные_данные,16,FALSE)</f>
        <v>#N/A</v>
      </c>
      <c r="M644" s="104" t="e">
        <f t="shared" si="70"/>
        <v>#N/A</v>
      </c>
      <c r="N644" t="str">
        <f t="shared" si="71"/>
        <v>-</v>
      </c>
      <c r="O644" s="13" t="e">
        <f t="shared" si="72"/>
        <v>#N/A</v>
      </c>
    </row>
    <row r="645" spans="3:15" x14ac:dyDescent="0.25">
      <c r="C645" s="104" t="e">
        <f t="shared" si="67"/>
        <v>#N/A</v>
      </c>
      <c r="D645" s="104" t="e">
        <f t="shared" si="68"/>
        <v>#N/A</v>
      </c>
      <c r="E645" s="104"/>
      <c r="F645" s="35"/>
      <c r="G645" s="104" t="e">
        <f t="shared" si="69"/>
        <v>#N/A</v>
      </c>
      <c r="H645" s="104" t="e">
        <f t="shared" si="66"/>
        <v>#N/A</v>
      </c>
      <c r="I645" s="35" t="e">
        <f>VLOOKUP(D645,Исходные_данные,5,FALSE)</f>
        <v>#N/A</v>
      </c>
      <c r="J645" s="104" t="str">
        <f>IFERROR(VLOOKUP(D645,Исходные_данные,37,FALSE),"")</f>
        <v/>
      </c>
      <c r="K645" s="104" t="e">
        <f>VLOOKUP(D645,Исходные_данные,47,FALSE)</f>
        <v>#N/A</v>
      </c>
      <c r="L645" s="104" t="e">
        <f>VLOOKUP(D645,Исходные_данные,16,FALSE)</f>
        <v>#N/A</v>
      </c>
      <c r="M645" s="104" t="e">
        <f t="shared" si="70"/>
        <v>#N/A</v>
      </c>
      <c r="N645" t="str">
        <f t="shared" si="71"/>
        <v>-</v>
      </c>
      <c r="O645" s="13" t="e">
        <f t="shared" si="72"/>
        <v>#N/A</v>
      </c>
    </row>
    <row r="646" spans="3:15" x14ac:dyDescent="0.25">
      <c r="C646" s="104" t="e">
        <f t="shared" si="67"/>
        <v>#N/A</v>
      </c>
      <c r="D646" s="104" t="e">
        <f t="shared" si="68"/>
        <v>#N/A</v>
      </c>
      <c r="E646" s="104"/>
      <c r="F646" s="35"/>
      <c r="G646" s="104" t="e">
        <f t="shared" si="69"/>
        <v>#N/A</v>
      </c>
      <c r="H646" s="104" t="e">
        <f t="shared" si="66"/>
        <v>#N/A</v>
      </c>
      <c r="I646" s="35" t="e">
        <f>VLOOKUP(D646,Исходные_данные,5,FALSE)</f>
        <v>#N/A</v>
      </c>
      <c r="J646" s="104" t="str">
        <f>IFERROR(VLOOKUP(D646,Исходные_данные,37,FALSE),"")</f>
        <v/>
      </c>
      <c r="K646" s="104" t="e">
        <f>VLOOKUP(D646,Исходные_данные,47,FALSE)</f>
        <v>#N/A</v>
      </c>
      <c r="L646" s="104" t="e">
        <f>VLOOKUP(D646,Исходные_данные,16,FALSE)</f>
        <v>#N/A</v>
      </c>
      <c r="M646" s="104" t="e">
        <f t="shared" si="70"/>
        <v>#N/A</v>
      </c>
      <c r="N646" t="str">
        <f t="shared" si="71"/>
        <v>-</v>
      </c>
      <c r="O646" s="13" t="e">
        <f t="shared" si="72"/>
        <v>#N/A</v>
      </c>
    </row>
    <row r="647" spans="3:15" x14ac:dyDescent="0.25">
      <c r="C647" s="104" t="e">
        <f t="shared" si="67"/>
        <v>#N/A</v>
      </c>
      <c r="D647" s="104" t="e">
        <f t="shared" si="68"/>
        <v>#N/A</v>
      </c>
      <c r="E647" s="104"/>
      <c r="F647" s="35"/>
      <c r="G647" s="104" t="e">
        <f t="shared" si="69"/>
        <v>#N/A</v>
      </c>
      <c r="H647" s="104" t="e">
        <f t="shared" si="66"/>
        <v>#N/A</v>
      </c>
      <c r="I647" s="35" t="e">
        <f>VLOOKUP(D647,Исходные_данные,5,FALSE)</f>
        <v>#N/A</v>
      </c>
      <c r="J647" s="104" t="str">
        <f>IFERROR(VLOOKUP(D647,Исходные_данные,37,FALSE),"")</f>
        <v/>
      </c>
      <c r="K647" s="104" t="e">
        <f>VLOOKUP(D647,Исходные_данные,47,FALSE)</f>
        <v>#N/A</v>
      </c>
      <c r="L647" s="104" t="e">
        <f>VLOOKUP(D647,Исходные_данные,16,FALSE)</f>
        <v>#N/A</v>
      </c>
      <c r="M647" s="104" t="e">
        <f t="shared" si="70"/>
        <v>#N/A</v>
      </c>
      <c r="N647" t="str">
        <f t="shared" si="71"/>
        <v>-</v>
      </c>
      <c r="O647" s="13" t="e">
        <f t="shared" si="72"/>
        <v>#N/A</v>
      </c>
    </row>
    <row r="648" spans="3:15" x14ac:dyDescent="0.25">
      <c r="C648" s="104" t="e">
        <f t="shared" si="67"/>
        <v>#N/A</v>
      </c>
      <c r="D648" s="104" t="e">
        <f t="shared" si="68"/>
        <v>#N/A</v>
      </c>
      <c r="E648" s="104"/>
      <c r="F648" s="35"/>
      <c r="G648" s="104" t="e">
        <f t="shared" si="69"/>
        <v>#N/A</v>
      </c>
      <c r="H648" s="104" t="e">
        <f t="shared" si="66"/>
        <v>#N/A</v>
      </c>
      <c r="I648" s="35" t="e">
        <f>VLOOKUP(D648,Исходные_данные,5,FALSE)</f>
        <v>#N/A</v>
      </c>
      <c r="J648" s="104" t="str">
        <f>IFERROR(VLOOKUP(D648,Исходные_данные,37,FALSE),"")</f>
        <v/>
      </c>
      <c r="K648" s="104" t="e">
        <f>VLOOKUP(D648,Исходные_данные,47,FALSE)</f>
        <v>#N/A</v>
      </c>
      <c r="L648" s="104" t="e">
        <f>VLOOKUP(D648,Исходные_данные,16,FALSE)</f>
        <v>#N/A</v>
      </c>
      <c r="M648" s="104" t="e">
        <f t="shared" si="70"/>
        <v>#N/A</v>
      </c>
      <c r="N648" t="str">
        <f t="shared" si="71"/>
        <v>-</v>
      </c>
      <c r="O648" s="13" t="e">
        <f t="shared" si="72"/>
        <v>#N/A</v>
      </c>
    </row>
    <row r="649" spans="3:15" x14ac:dyDescent="0.25">
      <c r="C649" s="104" t="e">
        <f t="shared" si="67"/>
        <v>#N/A</v>
      </c>
      <c r="D649" s="104" t="e">
        <f t="shared" si="68"/>
        <v>#N/A</v>
      </c>
      <c r="E649" s="104"/>
      <c r="F649" s="35"/>
      <c r="G649" s="104" t="e">
        <f t="shared" si="69"/>
        <v>#N/A</v>
      </c>
      <c r="H649" s="104" t="e">
        <f t="shared" si="66"/>
        <v>#N/A</v>
      </c>
      <c r="I649" s="35" t="e">
        <f>VLOOKUP(D649,Исходные_данные,5,FALSE)</f>
        <v>#N/A</v>
      </c>
      <c r="J649" s="104" t="str">
        <f>IFERROR(VLOOKUP(D649,Исходные_данные,37,FALSE),"")</f>
        <v/>
      </c>
      <c r="K649" s="104" t="e">
        <f>VLOOKUP(D649,Исходные_данные,47,FALSE)</f>
        <v>#N/A</v>
      </c>
      <c r="L649" s="104" t="e">
        <f>VLOOKUP(D649,Исходные_данные,16,FALSE)</f>
        <v>#N/A</v>
      </c>
      <c r="M649" s="104" t="e">
        <f t="shared" si="70"/>
        <v>#N/A</v>
      </c>
      <c r="N649" t="str">
        <f t="shared" si="71"/>
        <v>-</v>
      </c>
      <c r="O649" s="13" t="e">
        <f t="shared" si="72"/>
        <v>#N/A</v>
      </c>
    </row>
    <row r="650" spans="3:15" x14ac:dyDescent="0.25">
      <c r="C650" s="104" t="e">
        <f t="shared" si="67"/>
        <v>#N/A</v>
      </c>
      <c r="D650" s="104" t="e">
        <f t="shared" si="68"/>
        <v>#N/A</v>
      </c>
      <c r="E650" s="104"/>
      <c r="F650" s="35"/>
      <c r="G650" s="104" t="e">
        <f t="shared" si="69"/>
        <v>#N/A</v>
      </c>
      <c r="H650" s="104" t="e">
        <f t="shared" si="66"/>
        <v>#N/A</v>
      </c>
      <c r="I650" s="35" t="e">
        <f>VLOOKUP(D650,Исходные_данные,5,FALSE)</f>
        <v>#N/A</v>
      </c>
      <c r="J650" s="104" t="str">
        <f>IFERROR(VLOOKUP(D650,Исходные_данные,37,FALSE),"")</f>
        <v/>
      </c>
      <c r="K650" s="104" t="e">
        <f>VLOOKUP(D650,Исходные_данные,47,FALSE)</f>
        <v>#N/A</v>
      </c>
      <c r="L650" s="104" t="e">
        <f>VLOOKUP(D650,Исходные_данные,16,FALSE)</f>
        <v>#N/A</v>
      </c>
      <c r="M650" s="104" t="e">
        <f t="shared" si="70"/>
        <v>#N/A</v>
      </c>
      <c r="N650" t="str">
        <f t="shared" si="71"/>
        <v>-</v>
      </c>
      <c r="O650" s="13" t="e">
        <f t="shared" si="72"/>
        <v>#N/A</v>
      </c>
    </row>
    <row r="651" spans="3:15" x14ac:dyDescent="0.25">
      <c r="C651" s="104" t="e">
        <f t="shared" si="67"/>
        <v>#N/A</v>
      </c>
      <c r="D651" s="104" t="e">
        <f t="shared" si="68"/>
        <v>#N/A</v>
      </c>
      <c r="E651" s="104"/>
      <c r="F651" s="35"/>
      <c r="G651" s="104" t="e">
        <f t="shared" si="69"/>
        <v>#N/A</v>
      </c>
      <c r="H651" s="104" t="e">
        <f t="shared" si="66"/>
        <v>#N/A</v>
      </c>
      <c r="I651" s="35" t="e">
        <f>VLOOKUP(D651,Исходные_данные,5,FALSE)</f>
        <v>#N/A</v>
      </c>
      <c r="J651" s="104" t="str">
        <f>IFERROR(VLOOKUP(D651,Исходные_данные,37,FALSE),"")</f>
        <v/>
      </c>
      <c r="K651" s="104" t="e">
        <f>VLOOKUP(D651,Исходные_данные,47,FALSE)</f>
        <v>#N/A</v>
      </c>
      <c r="L651" s="104" t="e">
        <f>VLOOKUP(D651,Исходные_данные,16,FALSE)</f>
        <v>#N/A</v>
      </c>
      <c r="M651" s="104" t="e">
        <f t="shared" si="70"/>
        <v>#N/A</v>
      </c>
      <c r="N651" t="str">
        <f t="shared" si="71"/>
        <v>-</v>
      </c>
      <c r="O651" s="13" t="e">
        <f t="shared" si="72"/>
        <v>#N/A</v>
      </c>
    </row>
    <row r="652" spans="3:15" x14ac:dyDescent="0.25">
      <c r="C652" s="104" t="e">
        <f t="shared" si="67"/>
        <v>#N/A</v>
      </c>
      <c r="D652" s="104" t="e">
        <f t="shared" si="68"/>
        <v>#N/A</v>
      </c>
      <c r="E652" s="104"/>
      <c r="F652" s="35"/>
      <c r="G652" s="104" t="e">
        <f t="shared" si="69"/>
        <v>#N/A</v>
      </c>
      <c r="H652" s="104" t="e">
        <f t="shared" si="66"/>
        <v>#N/A</v>
      </c>
      <c r="I652" s="35" t="e">
        <f>VLOOKUP(D652,Исходные_данные,5,FALSE)</f>
        <v>#N/A</v>
      </c>
      <c r="J652" s="104" t="str">
        <f>IFERROR(VLOOKUP(D652,Исходные_данные,37,FALSE),"")</f>
        <v/>
      </c>
      <c r="K652" s="104" t="e">
        <f>VLOOKUP(D652,Исходные_данные,47,FALSE)</f>
        <v>#N/A</v>
      </c>
      <c r="L652" s="104" t="e">
        <f>VLOOKUP(D652,Исходные_данные,16,FALSE)</f>
        <v>#N/A</v>
      </c>
      <c r="M652" s="104" t="e">
        <f t="shared" si="70"/>
        <v>#N/A</v>
      </c>
      <c r="N652" t="str">
        <f t="shared" si="71"/>
        <v>-</v>
      </c>
      <c r="O652" s="13" t="e">
        <f t="shared" si="72"/>
        <v>#N/A</v>
      </c>
    </row>
    <row r="653" spans="3:15" x14ac:dyDescent="0.25">
      <c r="C653" s="104" t="e">
        <f t="shared" si="67"/>
        <v>#N/A</v>
      </c>
      <c r="D653" s="104" t="e">
        <f t="shared" si="68"/>
        <v>#N/A</v>
      </c>
      <c r="E653" s="104"/>
      <c r="F653" s="35"/>
      <c r="G653" s="104" t="e">
        <f t="shared" si="69"/>
        <v>#N/A</v>
      </c>
      <c r="H653" s="104" t="e">
        <f t="shared" si="66"/>
        <v>#N/A</v>
      </c>
      <c r="I653" s="35" t="e">
        <f>VLOOKUP(D653,Исходные_данные,5,FALSE)</f>
        <v>#N/A</v>
      </c>
      <c r="J653" s="104" t="str">
        <f>IFERROR(VLOOKUP(D653,Исходные_данные,37,FALSE),"")</f>
        <v/>
      </c>
      <c r="K653" s="104" t="e">
        <f>VLOOKUP(D653,Исходные_данные,47,FALSE)</f>
        <v>#N/A</v>
      </c>
      <c r="L653" s="104" t="e">
        <f>VLOOKUP(D653,Исходные_данные,16,FALSE)</f>
        <v>#N/A</v>
      </c>
      <c r="M653" s="104" t="e">
        <f t="shared" si="70"/>
        <v>#N/A</v>
      </c>
      <c r="N653" t="str">
        <f t="shared" si="71"/>
        <v>-</v>
      </c>
      <c r="O653" s="13" t="e">
        <f t="shared" si="72"/>
        <v>#N/A</v>
      </c>
    </row>
    <row r="654" spans="3:15" x14ac:dyDescent="0.25">
      <c r="C654" s="104" t="e">
        <f t="shared" si="67"/>
        <v>#N/A</v>
      </c>
      <c r="D654" s="104" t="e">
        <f t="shared" si="68"/>
        <v>#N/A</v>
      </c>
      <c r="E654" s="104"/>
      <c r="F654" s="35"/>
      <c r="G654" s="104" t="e">
        <f t="shared" si="69"/>
        <v>#N/A</v>
      </c>
      <c r="H654" s="104" t="e">
        <f t="shared" si="66"/>
        <v>#N/A</v>
      </c>
      <c r="I654" s="35" t="e">
        <f>VLOOKUP(D654,Исходные_данные,5,FALSE)</f>
        <v>#N/A</v>
      </c>
      <c r="J654" s="104" t="str">
        <f>IFERROR(VLOOKUP(D654,Исходные_данные,37,FALSE),"")</f>
        <v/>
      </c>
      <c r="K654" s="104" t="e">
        <f>VLOOKUP(D654,Исходные_данные,47,FALSE)</f>
        <v>#N/A</v>
      </c>
      <c r="L654" s="104" t="e">
        <f>VLOOKUP(D654,Исходные_данные,16,FALSE)</f>
        <v>#N/A</v>
      </c>
      <c r="M654" s="104" t="e">
        <f t="shared" si="70"/>
        <v>#N/A</v>
      </c>
      <c r="N654" t="str">
        <f t="shared" si="71"/>
        <v>-</v>
      </c>
      <c r="O654" s="13" t="e">
        <f t="shared" si="72"/>
        <v>#N/A</v>
      </c>
    </row>
    <row r="655" spans="3:15" x14ac:dyDescent="0.25">
      <c r="C655" s="104" t="e">
        <f t="shared" si="67"/>
        <v>#N/A</v>
      </c>
      <c r="D655" s="104" t="e">
        <f t="shared" si="68"/>
        <v>#N/A</v>
      </c>
      <c r="E655" s="104"/>
      <c r="F655" s="35"/>
      <c r="G655" s="104" t="e">
        <f t="shared" si="69"/>
        <v>#N/A</v>
      </c>
      <c r="H655" s="104" t="e">
        <f t="shared" si="66"/>
        <v>#N/A</v>
      </c>
      <c r="I655" s="35" t="e">
        <f>VLOOKUP(D655,Исходные_данные,5,FALSE)</f>
        <v>#N/A</v>
      </c>
      <c r="J655" s="104" t="str">
        <f>IFERROR(VLOOKUP(D655,Исходные_данные,37,FALSE),"")</f>
        <v/>
      </c>
      <c r="K655" s="104" t="e">
        <f>VLOOKUP(D655,Исходные_данные,47,FALSE)</f>
        <v>#N/A</v>
      </c>
      <c r="L655" s="104" t="e">
        <f>VLOOKUP(D655,Исходные_данные,16,FALSE)</f>
        <v>#N/A</v>
      </c>
      <c r="M655" s="104" t="e">
        <f t="shared" si="70"/>
        <v>#N/A</v>
      </c>
      <c r="N655" t="str">
        <f t="shared" si="71"/>
        <v>-</v>
      </c>
      <c r="O655" s="13" t="e">
        <f t="shared" si="72"/>
        <v>#N/A</v>
      </c>
    </row>
    <row r="656" spans="3:15" x14ac:dyDescent="0.25">
      <c r="C656" s="104" t="e">
        <f t="shared" si="67"/>
        <v>#N/A</v>
      </c>
      <c r="D656" s="104" t="e">
        <f t="shared" si="68"/>
        <v>#N/A</v>
      </c>
      <c r="E656" s="104"/>
      <c r="F656" s="35"/>
      <c r="G656" s="104" t="e">
        <f t="shared" si="69"/>
        <v>#N/A</v>
      </c>
      <c r="H656" s="104" t="e">
        <f t="shared" si="66"/>
        <v>#N/A</v>
      </c>
      <c r="I656" s="35" t="e">
        <f>VLOOKUP(D656,Исходные_данные,5,FALSE)</f>
        <v>#N/A</v>
      </c>
      <c r="J656" s="104" t="str">
        <f>IFERROR(VLOOKUP(D656,Исходные_данные,37,FALSE),"")</f>
        <v/>
      </c>
      <c r="K656" s="104" t="e">
        <f>VLOOKUP(D656,Исходные_данные,47,FALSE)</f>
        <v>#N/A</v>
      </c>
      <c r="L656" s="104" t="e">
        <f>VLOOKUP(D656,Исходные_данные,16,FALSE)</f>
        <v>#N/A</v>
      </c>
      <c r="M656" s="104" t="e">
        <f t="shared" si="70"/>
        <v>#N/A</v>
      </c>
      <c r="N656" t="str">
        <f t="shared" si="71"/>
        <v>-</v>
      </c>
      <c r="O656" s="13" t="e">
        <f t="shared" si="72"/>
        <v>#N/A</v>
      </c>
    </row>
    <row r="657" spans="3:15" x14ac:dyDescent="0.25">
      <c r="C657" s="104" t="e">
        <f t="shared" si="67"/>
        <v>#N/A</v>
      </c>
      <c r="D657" s="104" t="e">
        <f t="shared" si="68"/>
        <v>#N/A</v>
      </c>
      <c r="E657" s="104"/>
      <c r="F657" s="35"/>
      <c r="G657" s="104" t="e">
        <f t="shared" si="69"/>
        <v>#N/A</v>
      </c>
      <c r="H657" s="104" t="e">
        <f t="shared" si="66"/>
        <v>#N/A</v>
      </c>
      <c r="I657" s="35" t="e">
        <f>VLOOKUP(D657,Исходные_данные,5,FALSE)</f>
        <v>#N/A</v>
      </c>
      <c r="J657" s="104" t="str">
        <f>IFERROR(VLOOKUP(D657,Исходные_данные,37,FALSE),"")</f>
        <v/>
      </c>
      <c r="K657" s="104" t="e">
        <f>VLOOKUP(D657,Исходные_данные,47,FALSE)</f>
        <v>#N/A</v>
      </c>
      <c r="L657" s="104" t="e">
        <f>VLOOKUP(D657,Исходные_данные,16,FALSE)</f>
        <v>#N/A</v>
      </c>
      <c r="M657" s="104" t="e">
        <f t="shared" si="70"/>
        <v>#N/A</v>
      </c>
      <c r="N657" t="str">
        <f t="shared" si="71"/>
        <v>-</v>
      </c>
      <c r="O657" s="13" t="e">
        <f t="shared" si="72"/>
        <v>#N/A</v>
      </c>
    </row>
    <row r="658" spans="3:15" x14ac:dyDescent="0.25">
      <c r="C658" s="104" t="e">
        <f t="shared" si="67"/>
        <v>#N/A</v>
      </c>
      <c r="D658" s="104" t="e">
        <f t="shared" si="68"/>
        <v>#N/A</v>
      </c>
      <c r="E658" s="104"/>
      <c r="F658" s="35"/>
      <c r="G658" s="104" t="e">
        <f t="shared" si="69"/>
        <v>#N/A</v>
      </c>
      <c r="H658" s="104" t="e">
        <f t="shared" si="66"/>
        <v>#N/A</v>
      </c>
      <c r="I658" s="35" t="e">
        <f>VLOOKUP(D658,Исходные_данные,5,FALSE)</f>
        <v>#N/A</v>
      </c>
      <c r="J658" s="104" t="str">
        <f>IFERROR(VLOOKUP(D658,Исходные_данные,37,FALSE),"")</f>
        <v/>
      </c>
      <c r="K658" s="104" t="e">
        <f>VLOOKUP(D658,Исходные_данные,47,FALSE)</f>
        <v>#N/A</v>
      </c>
      <c r="L658" s="104" t="e">
        <f>VLOOKUP(D658,Исходные_данные,16,FALSE)</f>
        <v>#N/A</v>
      </c>
      <c r="M658" s="104" t="e">
        <f t="shared" si="70"/>
        <v>#N/A</v>
      </c>
      <c r="N658" t="str">
        <f t="shared" si="71"/>
        <v>-</v>
      </c>
      <c r="O658" s="13" t="e">
        <f t="shared" si="72"/>
        <v>#N/A</v>
      </c>
    </row>
    <row r="659" spans="3:15" x14ac:dyDescent="0.25">
      <c r="C659" s="104" t="e">
        <f t="shared" si="67"/>
        <v>#N/A</v>
      </c>
      <c r="D659" s="104" t="e">
        <f t="shared" si="68"/>
        <v>#N/A</v>
      </c>
      <c r="E659" s="104"/>
      <c r="F659" s="35"/>
      <c r="G659" s="104" t="e">
        <f t="shared" si="69"/>
        <v>#N/A</v>
      </c>
      <c r="H659" s="104" t="e">
        <f t="shared" si="66"/>
        <v>#N/A</v>
      </c>
      <c r="I659" s="35" t="e">
        <f>VLOOKUP(D659,Исходные_данные,5,FALSE)</f>
        <v>#N/A</v>
      </c>
      <c r="J659" s="104" t="str">
        <f>IFERROR(VLOOKUP(D659,Исходные_данные,37,FALSE),"")</f>
        <v/>
      </c>
      <c r="K659" s="104" t="e">
        <f>VLOOKUP(D659,Исходные_данные,47,FALSE)</f>
        <v>#N/A</v>
      </c>
      <c r="L659" s="104" t="e">
        <f>VLOOKUP(D659,Исходные_данные,16,FALSE)</f>
        <v>#N/A</v>
      </c>
      <c r="M659" s="104" t="e">
        <f t="shared" si="70"/>
        <v>#N/A</v>
      </c>
      <c r="N659" t="str">
        <f t="shared" si="71"/>
        <v>-</v>
      </c>
      <c r="O659" s="13" t="e">
        <f t="shared" si="72"/>
        <v>#N/A</v>
      </c>
    </row>
    <row r="660" spans="3:15" x14ac:dyDescent="0.25">
      <c r="C660" s="104" t="e">
        <f t="shared" si="67"/>
        <v>#N/A</v>
      </c>
      <c r="D660" s="104" t="e">
        <f t="shared" si="68"/>
        <v>#N/A</v>
      </c>
      <c r="E660" s="104"/>
      <c r="F660" s="35"/>
      <c r="G660" s="104" t="e">
        <f t="shared" si="69"/>
        <v>#N/A</v>
      </c>
      <c r="H660" s="104" t="e">
        <f t="shared" si="66"/>
        <v>#N/A</v>
      </c>
      <c r="I660" s="35" t="e">
        <f>VLOOKUP(D660,Исходные_данные,5,FALSE)</f>
        <v>#N/A</v>
      </c>
      <c r="J660" s="104" t="str">
        <f>IFERROR(VLOOKUP(D660,Исходные_данные,37,FALSE),"")</f>
        <v/>
      </c>
      <c r="K660" s="104" t="e">
        <f>VLOOKUP(D660,Исходные_данные,47,FALSE)</f>
        <v>#N/A</v>
      </c>
      <c r="L660" s="104" t="e">
        <f>VLOOKUP(D660,Исходные_данные,16,FALSE)</f>
        <v>#N/A</v>
      </c>
      <c r="M660" s="104" t="e">
        <f t="shared" si="70"/>
        <v>#N/A</v>
      </c>
      <c r="N660" t="str">
        <f t="shared" si="71"/>
        <v>-</v>
      </c>
      <c r="O660" s="13" t="e">
        <f t="shared" si="72"/>
        <v>#N/A</v>
      </c>
    </row>
    <row r="661" spans="3:15" x14ac:dyDescent="0.25">
      <c r="C661" s="104" t="e">
        <f t="shared" si="67"/>
        <v>#N/A</v>
      </c>
      <c r="D661" s="104" t="e">
        <f t="shared" si="68"/>
        <v>#N/A</v>
      </c>
      <c r="E661" s="104"/>
      <c r="F661" s="35"/>
      <c r="G661" s="104" t="e">
        <f t="shared" si="69"/>
        <v>#N/A</v>
      </c>
      <c r="H661" s="104" t="e">
        <f t="shared" si="66"/>
        <v>#N/A</v>
      </c>
      <c r="I661" s="35" t="e">
        <f>VLOOKUP(D661,Исходные_данные,5,FALSE)</f>
        <v>#N/A</v>
      </c>
      <c r="J661" s="104" t="str">
        <f>IFERROR(VLOOKUP(D661,Исходные_данные,37,FALSE),"")</f>
        <v/>
      </c>
      <c r="K661" s="104" t="e">
        <f>VLOOKUP(D661,Исходные_данные,47,FALSE)</f>
        <v>#N/A</v>
      </c>
      <c r="L661" s="104" t="e">
        <f>VLOOKUP(D661,Исходные_данные,16,FALSE)</f>
        <v>#N/A</v>
      </c>
      <c r="M661" s="104" t="e">
        <f t="shared" si="70"/>
        <v>#N/A</v>
      </c>
      <c r="N661" t="str">
        <f t="shared" si="71"/>
        <v>-</v>
      </c>
      <c r="O661" s="13" t="e">
        <f t="shared" si="72"/>
        <v>#N/A</v>
      </c>
    </row>
    <row r="662" spans="3:15" x14ac:dyDescent="0.25">
      <c r="C662" s="104" t="e">
        <f t="shared" si="67"/>
        <v>#N/A</v>
      </c>
      <c r="D662" s="104" t="e">
        <f t="shared" si="68"/>
        <v>#N/A</v>
      </c>
      <c r="E662" s="104"/>
      <c r="F662" s="35"/>
      <c r="G662" s="104" t="e">
        <f t="shared" si="69"/>
        <v>#N/A</v>
      </c>
      <c r="H662" s="104" t="e">
        <f t="shared" si="66"/>
        <v>#N/A</v>
      </c>
      <c r="I662" s="35" t="e">
        <f>VLOOKUP(D662,Исходные_данные,5,FALSE)</f>
        <v>#N/A</v>
      </c>
      <c r="J662" s="104" t="str">
        <f>IFERROR(VLOOKUP(D662,Исходные_данные,37,FALSE),"")</f>
        <v/>
      </c>
      <c r="K662" s="104" t="e">
        <f>VLOOKUP(D662,Исходные_данные,47,FALSE)</f>
        <v>#N/A</v>
      </c>
      <c r="L662" s="104" t="e">
        <f>VLOOKUP(D662,Исходные_данные,16,FALSE)</f>
        <v>#N/A</v>
      </c>
      <c r="M662" s="104" t="e">
        <f t="shared" si="70"/>
        <v>#N/A</v>
      </c>
      <c r="N662" t="str">
        <f t="shared" si="71"/>
        <v>-</v>
      </c>
      <c r="O662" s="13" t="e">
        <f t="shared" si="72"/>
        <v>#N/A</v>
      </c>
    </row>
    <row r="663" spans="3:15" x14ac:dyDescent="0.25">
      <c r="C663" s="104" t="e">
        <f t="shared" si="67"/>
        <v>#N/A</v>
      </c>
      <c r="D663" s="104" t="e">
        <f t="shared" si="68"/>
        <v>#N/A</v>
      </c>
      <c r="E663" s="104"/>
      <c r="F663" s="35"/>
      <c r="G663" s="104" t="e">
        <f t="shared" si="69"/>
        <v>#N/A</v>
      </c>
      <c r="H663" s="104" t="e">
        <f t="shared" si="66"/>
        <v>#N/A</v>
      </c>
      <c r="I663" s="35" t="e">
        <f>VLOOKUP(D663,Исходные_данные,5,FALSE)</f>
        <v>#N/A</v>
      </c>
      <c r="J663" s="104" t="str">
        <f>IFERROR(VLOOKUP(D663,Исходные_данные,37,FALSE),"")</f>
        <v/>
      </c>
      <c r="K663" s="104" t="e">
        <f>VLOOKUP(D663,Исходные_данные,47,FALSE)</f>
        <v>#N/A</v>
      </c>
      <c r="L663" s="104" t="e">
        <f>VLOOKUP(D663,Исходные_данные,16,FALSE)</f>
        <v>#N/A</v>
      </c>
      <c r="M663" s="104" t="e">
        <f t="shared" si="70"/>
        <v>#N/A</v>
      </c>
      <c r="N663" t="str">
        <f t="shared" si="71"/>
        <v>-</v>
      </c>
      <c r="O663" s="13" t="e">
        <f t="shared" si="72"/>
        <v>#N/A</v>
      </c>
    </row>
    <row r="664" spans="3:15" x14ac:dyDescent="0.25">
      <c r="C664" s="104" t="e">
        <f t="shared" si="67"/>
        <v>#N/A</v>
      </c>
      <c r="D664" s="104" t="e">
        <f t="shared" si="68"/>
        <v>#N/A</v>
      </c>
      <c r="E664" s="104"/>
      <c r="F664" s="35"/>
      <c r="G664" s="104" t="e">
        <f t="shared" si="69"/>
        <v>#N/A</v>
      </c>
      <c r="H664" s="104" t="e">
        <f t="shared" si="66"/>
        <v>#N/A</v>
      </c>
      <c r="I664" s="35" t="e">
        <f>VLOOKUP(D664,Исходные_данные,5,FALSE)</f>
        <v>#N/A</v>
      </c>
      <c r="J664" s="104" t="str">
        <f>IFERROR(VLOOKUP(D664,Исходные_данные,37,FALSE),"")</f>
        <v/>
      </c>
      <c r="K664" s="104" t="e">
        <f>VLOOKUP(D664,Исходные_данные,47,FALSE)</f>
        <v>#N/A</v>
      </c>
      <c r="L664" s="104" t="e">
        <f>VLOOKUP(D664,Исходные_данные,16,FALSE)</f>
        <v>#N/A</v>
      </c>
      <c r="M664" s="104" t="e">
        <f t="shared" si="70"/>
        <v>#N/A</v>
      </c>
      <c r="N664" t="str">
        <f t="shared" si="71"/>
        <v>-</v>
      </c>
      <c r="O664" s="13" t="e">
        <f t="shared" si="72"/>
        <v>#N/A</v>
      </c>
    </row>
    <row r="665" spans="3:15" x14ac:dyDescent="0.25">
      <c r="C665" s="104" t="e">
        <f t="shared" si="67"/>
        <v>#N/A</v>
      </c>
      <c r="D665" s="104" t="e">
        <f t="shared" si="68"/>
        <v>#N/A</v>
      </c>
      <c r="E665" s="104"/>
      <c r="F665" s="35"/>
      <c r="G665" s="104" t="e">
        <f t="shared" si="69"/>
        <v>#N/A</v>
      </c>
      <c r="H665" s="104" t="e">
        <f t="shared" si="66"/>
        <v>#N/A</v>
      </c>
      <c r="I665" s="35" t="e">
        <f>VLOOKUP(D665,Исходные_данные,5,FALSE)</f>
        <v>#N/A</v>
      </c>
      <c r="J665" s="104" t="str">
        <f>IFERROR(VLOOKUP(D665,Исходные_данные,37,FALSE),"")</f>
        <v/>
      </c>
      <c r="K665" s="104" t="e">
        <f>VLOOKUP(D665,Исходные_данные,47,FALSE)</f>
        <v>#N/A</v>
      </c>
      <c r="L665" s="104" t="e">
        <f>VLOOKUP(D665,Исходные_данные,16,FALSE)</f>
        <v>#N/A</v>
      </c>
      <c r="M665" s="104" t="e">
        <f t="shared" si="70"/>
        <v>#N/A</v>
      </c>
      <c r="N665" t="str">
        <f t="shared" si="71"/>
        <v>-</v>
      </c>
      <c r="O665" s="13" t="e">
        <f t="shared" si="72"/>
        <v>#N/A</v>
      </c>
    </row>
    <row r="666" spans="3:15" x14ac:dyDescent="0.25">
      <c r="C666" s="104" t="e">
        <f t="shared" si="67"/>
        <v>#N/A</v>
      </c>
      <c r="D666" s="104" t="e">
        <f t="shared" si="68"/>
        <v>#N/A</v>
      </c>
      <c r="E666" s="104"/>
      <c r="F666" s="35"/>
      <c r="G666" s="104" t="e">
        <f t="shared" si="69"/>
        <v>#N/A</v>
      </c>
      <c r="H666" s="104" t="e">
        <f t="shared" si="66"/>
        <v>#N/A</v>
      </c>
      <c r="I666" s="35" t="e">
        <f>VLOOKUP(D666,Исходные_данные,5,FALSE)</f>
        <v>#N/A</v>
      </c>
      <c r="J666" s="104" t="str">
        <f>IFERROR(VLOOKUP(D666,Исходные_данные,37,FALSE),"")</f>
        <v/>
      </c>
      <c r="K666" s="104" t="e">
        <f>VLOOKUP(D666,Исходные_данные,47,FALSE)</f>
        <v>#N/A</v>
      </c>
      <c r="L666" s="104" t="e">
        <f>VLOOKUP(D666,Исходные_данные,16,FALSE)</f>
        <v>#N/A</v>
      </c>
      <c r="M666" s="104" t="e">
        <f t="shared" si="70"/>
        <v>#N/A</v>
      </c>
      <c r="N666" t="str">
        <f t="shared" si="71"/>
        <v>-</v>
      </c>
      <c r="O666" s="13" t="e">
        <f t="shared" si="72"/>
        <v>#N/A</v>
      </c>
    </row>
    <row r="667" spans="3:15" x14ac:dyDescent="0.25">
      <c r="C667" s="104" t="e">
        <f t="shared" si="67"/>
        <v>#N/A</v>
      </c>
      <c r="D667" s="104" t="e">
        <f t="shared" si="68"/>
        <v>#N/A</v>
      </c>
      <c r="E667" s="104"/>
      <c r="F667" s="35"/>
      <c r="G667" s="104" t="e">
        <f t="shared" si="69"/>
        <v>#N/A</v>
      </c>
      <c r="H667" s="104" t="e">
        <f t="shared" si="66"/>
        <v>#N/A</v>
      </c>
      <c r="I667" s="35" t="e">
        <f>VLOOKUP(D667,Исходные_данные,5,FALSE)</f>
        <v>#N/A</v>
      </c>
      <c r="J667" s="104" t="str">
        <f>IFERROR(VLOOKUP(D667,Исходные_данные,37,FALSE),"")</f>
        <v/>
      </c>
      <c r="K667" s="104" t="e">
        <f>VLOOKUP(D667,Исходные_данные,47,FALSE)</f>
        <v>#N/A</v>
      </c>
      <c r="L667" s="104" t="e">
        <f>VLOOKUP(D667,Исходные_данные,16,FALSE)</f>
        <v>#N/A</v>
      </c>
      <c r="M667" s="104" t="e">
        <f t="shared" si="70"/>
        <v>#N/A</v>
      </c>
      <c r="N667" t="str">
        <f t="shared" si="71"/>
        <v>-</v>
      </c>
      <c r="O667" s="13" t="e">
        <f t="shared" si="72"/>
        <v>#N/A</v>
      </c>
    </row>
    <row r="668" spans="3:15" x14ac:dyDescent="0.25">
      <c r="C668" s="104" t="e">
        <f t="shared" si="67"/>
        <v>#N/A</v>
      </c>
      <c r="D668" s="104" t="e">
        <f t="shared" si="68"/>
        <v>#N/A</v>
      </c>
      <c r="E668" s="104"/>
      <c r="F668" s="35"/>
      <c r="G668" s="104" t="e">
        <f t="shared" si="69"/>
        <v>#N/A</v>
      </c>
      <c r="H668" s="104" t="e">
        <f t="shared" si="66"/>
        <v>#N/A</v>
      </c>
      <c r="I668" s="35" t="e">
        <f>VLOOKUP(D668,Исходные_данные,5,FALSE)</f>
        <v>#N/A</v>
      </c>
      <c r="J668" s="104" t="str">
        <f>IFERROR(VLOOKUP(D668,Исходные_данные,37,FALSE),"")</f>
        <v/>
      </c>
      <c r="K668" s="104" t="e">
        <f>VLOOKUP(D668,Исходные_данные,47,FALSE)</f>
        <v>#N/A</v>
      </c>
      <c r="L668" s="104" t="e">
        <f>VLOOKUP(D668,Исходные_данные,16,FALSE)</f>
        <v>#N/A</v>
      </c>
      <c r="M668" s="104" t="e">
        <f t="shared" si="70"/>
        <v>#N/A</v>
      </c>
      <c r="N668" t="str">
        <f t="shared" si="71"/>
        <v>-</v>
      </c>
      <c r="O668" s="13" t="e">
        <f t="shared" si="72"/>
        <v>#N/A</v>
      </c>
    </row>
    <row r="669" spans="3:15" x14ac:dyDescent="0.25">
      <c r="C669" s="104" t="e">
        <f t="shared" si="67"/>
        <v>#N/A</v>
      </c>
      <c r="D669" s="104" t="e">
        <f t="shared" si="68"/>
        <v>#N/A</v>
      </c>
      <c r="E669" s="104"/>
      <c r="F669" s="35"/>
      <c r="G669" s="104" t="e">
        <f t="shared" si="69"/>
        <v>#N/A</v>
      </c>
      <c r="H669" s="104" t="e">
        <f t="shared" si="66"/>
        <v>#N/A</v>
      </c>
      <c r="I669" s="35" t="e">
        <f>VLOOKUP(D669,Исходные_данные,5,FALSE)</f>
        <v>#N/A</v>
      </c>
      <c r="J669" s="104" t="str">
        <f>IFERROR(VLOOKUP(D669,Исходные_данные,37,FALSE),"")</f>
        <v/>
      </c>
      <c r="K669" s="104" t="e">
        <f>VLOOKUP(D669,Исходные_данные,47,FALSE)</f>
        <v>#N/A</v>
      </c>
      <c r="L669" s="104" t="e">
        <f>VLOOKUP(D669,Исходные_данные,16,FALSE)</f>
        <v>#N/A</v>
      </c>
      <c r="M669" s="104" t="e">
        <f t="shared" si="70"/>
        <v>#N/A</v>
      </c>
      <c r="N669" t="str">
        <f t="shared" si="71"/>
        <v>-</v>
      </c>
      <c r="O669" s="13" t="e">
        <f t="shared" si="72"/>
        <v>#N/A</v>
      </c>
    </row>
    <row r="670" spans="3:15" x14ac:dyDescent="0.25">
      <c r="C670" s="104" t="e">
        <f t="shared" si="67"/>
        <v>#N/A</v>
      </c>
      <c r="D670" s="104" t="e">
        <f t="shared" si="68"/>
        <v>#N/A</v>
      </c>
      <c r="E670" s="104"/>
      <c r="F670" s="35"/>
      <c r="G670" s="104" t="e">
        <f t="shared" si="69"/>
        <v>#N/A</v>
      </c>
      <c r="H670" s="104" t="e">
        <f t="shared" si="66"/>
        <v>#N/A</v>
      </c>
      <c r="I670" s="35" t="e">
        <f>VLOOKUP(D670,Исходные_данные,5,FALSE)</f>
        <v>#N/A</v>
      </c>
      <c r="J670" s="104" t="str">
        <f>IFERROR(VLOOKUP(D670,Исходные_данные,37,FALSE),"")</f>
        <v/>
      </c>
      <c r="K670" s="104" t="e">
        <f>VLOOKUP(D670,Исходные_данные,47,FALSE)</f>
        <v>#N/A</v>
      </c>
      <c r="L670" s="104" t="e">
        <f>VLOOKUP(D670,Исходные_данные,16,FALSE)</f>
        <v>#N/A</v>
      </c>
      <c r="M670" s="104" t="e">
        <f t="shared" si="70"/>
        <v>#N/A</v>
      </c>
      <c r="N670" t="str">
        <f t="shared" si="71"/>
        <v>-</v>
      </c>
      <c r="O670" s="13" t="e">
        <f t="shared" si="72"/>
        <v>#N/A</v>
      </c>
    </row>
    <row r="671" spans="3:15" x14ac:dyDescent="0.25">
      <c r="C671" s="104" t="e">
        <f t="shared" si="67"/>
        <v>#N/A</v>
      </c>
      <c r="D671" s="104" t="e">
        <f t="shared" si="68"/>
        <v>#N/A</v>
      </c>
      <c r="E671" s="104"/>
      <c r="F671" s="35"/>
      <c r="G671" s="104" t="e">
        <f t="shared" si="69"/>
        <v>#N/A</v>
      </c>
      <c r="H671" s="104" t="e">
        <f t="shared" si="66"/>
        <v>#N/A</v>
      </c>
      <c r="I671" s="35" t="e">
        <f>VLOOKUP(D671,Исходные_данные,5,FALSE)</f>
        <v>#N/A</v>
      </c>
      <c r="J671" s="104" t="str">
        <f>IFERROR(VLOOKUP(D671,Исходные_данные,37,FALSE),"")</f>
        <v/>
      </c>
      <c r="K671" s="104" t="e">
        <f>VLOOKUP(D671,Исходные_данные,47,FALSE)</f>
        <v>#N/A</v>
      </c>
      <c r="L671" s="104" t="e">
        <f>VLOOKUP(D671,Исходные_данные,16,FALSE)</f>
        <v>#N/A</v>
      </c>
      <c r="M671" s="104" t="e">
        <f t="shared" si="70"/>
        <v>#N/A</v>
      </c>
      <c r="N671" t="str">
        <f t="shared" si="71"/>
        <v>-</v>
      </c>
      <c r="O671" s="13" t="e">
        <f t="shared" si="72"/>
        <v>#N/A</v>
      </c>
    </row>
    <row r="672" spans="3:15" x14ac:dyDescent="0.25">
      <c r="C672" s="104" t="e">
        <f t="shared" si="67"/>
        <v>#N/A</v>
      </c>
      <c r="D672" s="104" t="e">
        <f t="shared" si="68"/>
        <v>#N/A</v>
      </c>
      <c r="E672" s="104"/>
      <c r="F672" s="35"/>
      <c r="G672" s="104" t="e">
        <f t="shared" si="69"/>
        <v>#N/A</v>
      </c>
      <c r="H672" s="104" t="e">
        <f t="shared" si="66"/>
        <v>#N/A</v>
      </c>
      <c r="I672" s="35" t="e">
        <f>VLOOKUP(D672,Исходные_данные,5,FALSE)</f>
        <v>#N/A</v>
      </c>
      <c r="J672" s="104" t="str">
        <f>IFERROR(VLOOKUP(D672,Исходные_данные,37,FALSE),"")</f>
        <v/>
      </c>
      <c r="K672" s="104" t="e">
        <f>VLOOKUP(D672,Исходные_данные,47,FALSE)</f>
        <v>#N/A</v>
      </c>
      <c r="L672" s="104" t="e">
        <f>VLOOKUP(D672,Исходные_данные,16,FALSE)</f>
        <v>#N/A</v>
      </c>
      <c r="M672" s="104" t="e">
        <f t="shared" si="70"/>
        <v>#N/A</v>
      </c>
      <c r="N672" t="str">
        <f t="shared" si="71"/>
        <v>-</v>
      </c>
      <c r="O672" s="13" t="e">
        <f t="shared" si="72"/>
        <v>#N/A</v>
      </c>
    </row>
    <row r="673" spans="3:15" x14ac:dyDescent="0.25">
      <c r="C673" s="104" t="e">
        <f t="shared" si="67"/>
        <v>#N/A</v>
      </c>
      <c r="D673" s="104" t="e">
        <f t="shared" si="68"/>
        <v>#N/A</v>
      </c>
      <c r="E673" s="104"/>
      <c r="F673" s="35"/>
      <c r="G673" s="104" t="e">
        <f t="shared" si="69"/>
        <v>#N/A</v>
      </c>
      <c r="H673" s="104" t="e">
        <f t="shared" si="66"/>
        <v>#N/A</v>
      </c>
      <c r="I673" s="35" t="e">
        <f>VLOOKUP(D673,Исходные_данные,5,FALSE)</f>
        <v>#N/A</v>
      </c>
      <c r="J673" s="104" t="str">
        <f>IFERROR(VLOOKUP(D673,Исходные_данные,37,FALSE),"")</f>
        <v/>
      </c>
      <c r="K673" s="104" t="e">
        <f>VLOOKUP(D673,Исходные_данные,47,FALSE)</f>
        <v>#N/A</v>
      </c>
      <c r="L673" s="104" t="e">
        <f>VLOOKUP(D673,Исходные_данные,16,FALSE)</f>
        <v>#N/A</v>
      </c>
      <c r="M673" s="104" t="e">
        <f t="shared" si="70"/>
        <v>#N/A</v>
      </c>
      <c r="N673" t="str">
        <f t="shared" si="71"/>
        <v>-</v>
      </c>
      <c r="O673" s="13" t="e">
        <f t="shared" si="72"/>
        <v>#N/A</v>
      </c>
    </row>
    <row r="674" spans="3:15" x14ac:dyDescent="0.25">
      <c r="C674" s="104" t="e">
        <f t="shared" si="67"/>
        <v>#N/A</v>
      </c>
      <c r="D674" s="104" t="e">
        <f t="shared" si="68"/>
        <v>#N/A</v>
      </c>
      <c r="E674" s="104"/>
      <c r="F674" s="35"/>
      <c r="G674" s="104" t="e">
        <f t="shared" si="69"/>
        <v>#N/A</v>
      </c>
      <c r="H674" s="104" t="e">
        <f t="shared" si="66"/>
        <v>#N/A</v>
      </c>
      <c r="I674" s="35" t="e">
        <f>VLOOKUP(D674,Исходные_данные,5,FALSE)</f>
        <v>#N/A</v>
      </c>
      <c r="J674" s="104" t="str">
        <f>IFERROR(VLOOKUP(D674,Исходные_данные,37,FALSE),"")</f>
        <v/>
      </c>
      <c r="K674" s="104" t="e">
        <f>VLOOKUP(D674,Исходные_данные,47,FALSE)</f>
        <v>#N/A</v>
      </c>
      <c r="L674" s="104" t="e">
        <f>VLOOKUP(D674,Исходные_данные,16,FALSE)</f>
        <v>#N/A</v>
      </c>
      <c r="M674" s="104" t="e">
        <f t="shared" si="70"/>
        <v>#N/A</v>
      </c>
      <c r="N674" t="str">
        <f t="shared" si="71"/>
        <v>-</v>
      </c>
      <c r="O674" s="13" t="e">
        <f t="shared" si="72"/>
        <v>#N/A</v>
      </c>
    </row>
    <row r="675" spans="3:15" x14ac:dyDescent="0.25">
      <c r="C675" s="104" t="e">
        <f t="shared" si="67"/>
        <v>#N/A</v>
      </c>
      <c r="D675" s="104" t="e">
        <f t="shared" si="68"/>
        <v>#N/A</v>
      </c>
      <c r="E675" s="104"/>
      <c r="F675" s="35"/>
      <c r="G675" s="104" t="e">
        <f t="shared" si="69"/>
        <v>#N/A</v>
      </c>
      <c r="H675" s="104" t="e">
        <f t="shared" si="66"/>
        <v>#N/A</v>
      </c>
      <c r="I675" s="35" t="e">
        <f>VLOOKUP(D675,Исходные_данные,5,FALSE)</f>
        <v>#N/A</v>
      </c>
      <c r="J675" s="104" t="str">
        <f>IFERROR(VLOOKUP(D675,Исходные_данные,37,FALSE),"")</f>
        <v/>
      </c>
      <c r="K675" s="104" t="e">
        <f>VLOOKUP(D675,Исходные_данные,47,FALSE)</f>
        <v>#N/A</v>
      </c>
      <c r="L675" s="104" t="e">
        <f>VLOOKUP(D675,Исходные_данные,16,FALSE)</f>
        <v>#N/A</v>
      </c>
      <c r="M675" s="104" t="e">
        <f t="shared" si="70"/>
        <v>#N/A</v>
      </c>
      <c r="N675" t="str">
        <f t="shared" si="71"/>
        <v>-</v>
      </c>
      <c r="O675" s="13" t="e">
        <f t="shared" si="72"/>
        <v>#N/A</v>
      </c>
    </row>
    <row r="676" spans="3:15" x14ac:dyDescent="0.25">
      <c r="C676" s="104" t="e">
        <f t="shared" si="67"/>
        <v>#N/A</v>
      </c>
      <c r="D676" s="104" t="e">
        <f t="shared" si="68"/>
        <v>#N/A</v>
      </c>
      <c r="E676" s="104"/>
      <c r="F676" s="35"/>
      <c r="G676" s="104" t="e">
        <f t="shared" si="69"/>
        <v>#N/A</v>
      </c>
      <c r="H676" s="104" t="e">
        <f t="shared" si="66"/>
        <v>#N/A</v>
      </c>
      <c r="I676" s="35" t="e">
        <f>VLOOKUP(D676,Исходные_данные,5,FALSE)</f>
        <v>#N/A</v>
      </c>
      <c r="J676" s="104" t="str">
        <f>IFERROR(VLOOKUP(D676,Исходные_данные,37,FALSE),"")</f>
        <v/>
      </c>
      <c r="K676" s="104" t="e">
        <f>VLOOKUP(D676,Исходные_данные,47,FALSE)</f>
        <v>#N/A</v>
      </c>
      <c r="L676" s="104" t="e">
        <f>VLOOKUP(D676,Исходные_данные,16,FALSE)</f>
        <v>#N/A</v>
      </c>
      <c r="M676" s="104" t="e">
        <f t="shared" si="70"/>
        <v>#N/A</v>
      </c>
      <c r="N676" t="str">
        <f t="shared" si="71"/>
        <v>-</v>
      </c>
      <c r="O676" s="13" t="e">
        <f t="shared" si="72"/>
        <v>#N/A</v>
      </c>
    </row>
    <row r="677" spans="3:15" x14ac:dyDescent="0.25">
      <c r="C677" s="104" t="e">
        <f t="shared" si="67"/>
        <v>#N/A</v>
      </c>
      <c r="D677" s="104" t="e">
        <f t="shared" si="68"/>
        <v>#N/A</v>
      </c>
      <c r="E677" s="104"/>
      <c r="F677" s="35"/>
      <c r="G677" s="104" t="e">
        <f t="shared" si="69"/>
        <v>#N/A</v>
      </c>
      <c r="H677" s="104" t="e">
        <f t="shared" si="66"/>
        <v>#N/A</v>
      </c>
      <c r="I677" s="35" t="e">
        <f>VLOOKUP(D677,Исходные_данные,5,FALSE)</f>
        <v>#N/A</v>
      </c>
      <c r="J677" s="104" t="str">
        <f>IFERROR(VLOOKUP(D677,Исходные_данные,37,FALSE),"")</f>
        <v/>
      </c>
      <c r="K677" s="104" t="e">
        <f>VLOOKUP(D677,Исходные_данные,47,FALSE)</f>
        <v>#N/A</v>
      </c>
      <c r="L677" s="104" t="e">
        <f>VLOOKUP(D677,Исходные_данные,16,FALSE)</f>
        <v>#N/A</v>
      </c>
      <c r="M677" s="104" t="e">
        <f t="shared" si="70"/>
        <v>#N/A</v>
      </c>
      <c r="N677" t="str">
        <f t="shared" si="71"/>
        <v>-</v>
      </c>
      <c r="O677" s="13" t="e">
        <f t="shared" si="72"/>
        <v>#N/A</v>
      </c>
    </row>
    <row r="678" spans="3:15" x14ac:dyDescent="0.25">
      <c r="C678" s="104" t="e">
        <f t="shared" si="67"/>
        <v>#N/A</v>
      </c>
      <c r="D678" s="104" t="e">
        <f t="shared" si="68"/>
        <v>#N/A</v>
      </c>
      <c r="E678" s="104"/>
      <c r="F678" s="35"/>
      <c r="G678" s="104" t="e">
        <f t="shared" si="69"/>
        <v>#N/A</v>
      </c>
      <c r="H678" s="104" t="e">
        <f t="shared" si="66"/>
        <v>#N/A</v>
      </c>
      <c r="I678" s="35" t="e">
        <f>VLOOKUP(D678,Исходные_данные,5,FALSE)</f>
        <v>#N/A</v>
      </c>
      <c r="J678" s="104" t="str">
        <f>IFERROR(VLOOKUP(D678,Исходные_данные,37,FALSE),"")</f>
        <v/>
      </c>
      <c r="K678" s="104" t="e">
        <f>VLOOKUP(D678,Исходные_данные,47,FALSE)</f>
        <v>#N/A</v>
      </c>
      <c r="L678" s="104" t="e">
        <f>VLOOKUP(D678,Исходные_данные,16,FALSE)</f>
        <v>#N/A</v>
      </c>
      <c r="M678" s="104" t="e">
        <f t="shared" si="70"/>
        <v>#N/A</v>
      </c>
      <c r="N678" t="str">
        <f t="shared" si="71"/>
        <v>-</v>
      </c>
      <c r="O678" s="13" t="e">
        <f t="shared" si="72"/>
        <v>#N/A</v>
      </c>
    </row>
    <row r="679" spans="3:15" x14ac:dyDescent="0.25">
      <c r="C679" s="104" t="e">
        <f t="shared" si="67"/>
        <v>#N/A</v>
      </c>
      <c r="D679" s="104" t="e">
        <f t="shared" si="68"/>
        <v>#N/A</v>
      </c>
      <c r="E679" s="104"/>
      <c r="F679" s="35"/>
      <c r="G679" s="104" t="e">
        <f t="shared" si="69"/>
        <v>#N/A</v>
      </c>
      <c r="H679" s="104" t="e">
        <f t="shared" si="66"/>
        <v>#N/A</v>
      </c>
      <c r="I679" s="35" t="e">
        <f>VLOOKUP(D679,Исходные_данные,5,FALSE)</f>
        <v>#N/A</v>
      </c>
      <c r="J679" s="104" t="str">
        <f>IFERROR(VLOOKUP(D679,Исходные_данные,37,FALSE),"")</f>
        <v/>
      </c>
      <c r="K679" s="104" t="e">
        <f>VLOOKUP(D679,Исходные_данные,47,FALSE)</f>
        <v>#N/A</v>
      </c>
      <c r="L679" s="104" t="e">
        <f>VLOOKUP(D679,Исходные_данные,16,FALSE)</f>
        <v>#N/A</v>
      </c>
      <c r="M679" s="104" t="e">
        <f t="shared" si="70"/>
        <v>#N/A</v>
      </c>
      <c r="N679" t="str">
        <f t="shared" si="71"/>
        <v>-</v>
      </c>
      <c r="O679" s="13" t="e">
        <f t="shared" si="72"/>
        <v>#N/A</v>
      </c>
    </row>
    <row r="680" spans="3:15" x14ac:dyDescent="0.25">
      <c r="C680" s="104" t="e">
        <f t="shared" si="67"/>
        <v>#N/A</v>
      </c>
      <c r="D680" s="104" t="e">
        <f t="shared" si="68"/>
        <v>#N/A</v>
      </c>
      <c r="E680" s="104"/>
      <c r="F680" s="35"/>
      <c r="G680" s="104" t="e">
        <f t="shared" si="69"/>
        <v>#N/A</v>
      </c>
      <c r="H680" s="104" t="e">
        <f t="shared" si="66"/>
        <v>#N/A</v>
      </c>
      <c r="I680" s="35" t="e">
        <f>VLOOKUP(D680,Исходные_данные,5,FALSE)</f>
        <v>#N/A</v>
      </c>
      <c r="J680" s="104" t="str">
        <f>IFERROR(VLOOKUP(D680,Исходные_данные,37,FALSE),"")</f>
        <v/>
      </c>
      <c r="K680" s="104" t="e">
        <f>VLOOKUP(D680,Исходные_данные,47,FALSE)</f>
        <v>#N/A</v>
      </c>
      <c r="L680" s="104" t="e">
        <f>VLOOKUP(D680,Исходные_данные,16,FALSE)</f>
        <v>#N/A</v>
      </c>
      <c r="M680" s="104" t="e">
        <f t="shared" si="70"/>
        <v>#N/A</v>
      </c>
      <c r="N680" t="str">
        <f t="shared" si="71"/>
        <v>-</v>
      </c>
      <c r="O680" s="13" t="e">
        <f t="shared" si="72"/>
        <v>#N/A</v>
      </c>
    </row>
    <row r="681" spans="3:15" x14ac:dyDescent="0.25">
      <c r="C681" s="104" t="e">
        <f t="shared" si="67"/>
        <v>#N/A</v>
      </c>
      <c r="D681" s="104" t="e">
        <f t="shared" si="68"/>
        <v>#N/A</v>
      </c>
      <c r="E681" s="104"/>
      <c r="F681" s="35"/>
      <c r="G681" s="104" t="e">
        <f t="shared" si="69"/>
        <v>#N/A</v>
      </c>
      <c r="H681" s="104" t="e">
        <f t="shared" si="66"/>
        <v>#N/A</v>
      </c>
      <c r="I681" s="35" t="e">
        <f>VLOOKUP(D681,Исходные_данные,5,FALSE)</f>
        <v>#N/A</v>
      </c>
      <c r="J681" s="104" t="str">
        <f>IFERROR(VLOOKUP(D681,Исходные_данные,37,FALSE),"")</f>
        <v/>
      </c>
      <c r="K681" s="104" t="e">
        <f>VLOOKUP(D681,Исходные_данные,47,FALSE)</f>
        <v>#N/A</v>
      </c>
      <c r="L681" s="104" t="e">
        <f>VLOOKUP(D681,Исходные_данные,16,FALSE)</f>
        <v>#N/A</v>
      </c>
      <c r="M681" s="104" t="e">
        <f t="shared" si="70"/>
        <v>#N/A</v>
      </c>
      <c r="N681" t="str">
        <f t="shared" si="71"/>
        <v>-</v>
      </c>
      <c r="O681" s="13" t="e">
        <f t="shared" si="72"/>
        <v>#N/A</v>
      </c>
    </row>
    <row r="682" spans="3:15" x14ac:dyDescent="0.25">
      <c r="C682" s="104" t="e">
        <f t="shared" si="67"/>
        <v>#N/A</v>
      </c>
      <c r="D682" s="104" t="e">
        <f t="shared" si="68"/>
        <v>#N/A</v>
      </c>
      <c r="E682" s="104"/>
      <c r="F682" s="35"/>
      <c r="G682" s="104" t="e">
        <f t="shared" si="69"/>
        <v>#N/A</v>
      </c>
      <c r="H682" s="104" t="e">
        <f t="shared" si="66"/>
        <v>#N/A</v>
      </c>
      <c r="I682" s="35" t="e">
        <f>VLOOKUP(D682,Исходные_данные,5,FALSE)</f>
        <v>#N/A</v>
      </c>
      <c r="J682" s="104" t="str">
        <f>IFERROR(VLOOKUP(D682,Исходные_данные,37,FALSE),"")</f>
        <v/>
      </c>
      <c r="K682" s="104" t="e">
        <f>VLOOKUP(D682,Исходные_данные,47,FALSE)</f>
        <v>#N/A</v>
      </c>
      <c r="L682" s="104" t="e">
        <f>VLOOKUP(D682,Исходные_данные,16,FALSE)</f>
        <v>#N/A</v>
      </c>
      <c r="M682" s="104" t="e">
        <f t="shared" si="70"/>
        <v>#N/A</v>
      </c>
      <c r="N682" t="str">
        <f t="shared" si="71"/>
        <v>-</v>
      </c>
      <c r="O682" s="13" t="e">
        <f t="shared" si="72"/>
        <v>#N/A</v>
      </c>
    </row>
    <row r="683" spans="3:15" x14ac:dyDescent="0.25">
      <c r="C683" s="104" t="e">
        <f t="shared" si="67"/>
        <v>#N/A</v>
      </c>
      <c r="D683" s="104" t="e">
        <f t="shared" si="68"/>
        <v>#N/A</v>
      </c>
      <c r="E683" s="104"/>
      <c r="F683" s="35"/>
      <c r="G683" s="104" t="e">
        <f t="shared" si="69"/>
        <v>#N/A</v>
      </c>
      <c r="H683" s="104" t="e">
        <f t="shared" si="66"/>
        <v>#N/A</v>
      </c>
      <c r="I683" s="35" t="e">
        <f>VLOOKUP(D683,Исходные_данные,5,FALSE)</f>
        <v>#N/A</v>
      </c>
      <c r="J683" s="104" t="str">
        <f>IFERROR(VLOOKUP(D683,Исходные_данные,37,FALSE),"")</f>
        <v/>
      </c>
      <c r="K683" s="104" t="e">
        <f>VLOOKUP(D683,Исходные_данные,47,FALSE)</f>
        <v>#N/A</v>
      </c>
      <c r="L683" s="104" t="e">
        <f>VLOOKUP(D683,Исходные_данные,16,FALSE)</f>
        <v>#N/A</v>
      </c>
      <c r="M683" s="104" t="e">
        <f t="shared" si="70"/>
        <v>#N/A</v>
      </c>
      <c r="N683" t="str">
        <f t="shared" si="71"/>
        <v>-</v>
      </c>
      <c r="O683" s="13" t="e">
        <f t="shared" si="72"/>
        <v>#N/A</v>
      </c>
    </row>
    <row r="684" spans="3:15" x14ac:dyDescent="0.25">
      <c r="C684" s="104" t="e">
        <f t="shared" si="67"/>
        <v>#N/A</v>
      </c>
      <c r="D684" s="104" t="e">
        <f t="shared" si="68"/>
        <v>#N/A</v>
      </c>
      <c r="E684" s="104"/>
      <c r="F684" s="35"/>
      <c r="G684" s="104" t="e">
        <f t="shared" si="69"/>
        <v>#N/A</v>
      </c>
      <c r="H684" s="104" t="e">
        <f t="shared" si="66"/>
        <v>#N/A</v>
      </c>
      <c r="I684" s="35" t="e">
        <f>VLOOKUP(D684,Исходные_данные,5,FALSE)</f>
        <v>#N/A</v>
      </c>
      <c r="J684" s="104" t="str">
        <f>IFERROR(VLOOKUP(D684,Исходные_данные,37,FALSE),"")</f>
        <v/>
      </c>
      <c r="K684" s="104" t="e">
        <f>VLOOKUP(D684,Исходные_данные,47,FALSE)</f>
        <v>#N/A</v>
      </c>
      <c r="L684" s="104" t="e">
        <f>VLOOKUP(D684,Исходные_данные,16,FALSE)</f>
        <v>#N/A</v>
      </c>
      <c r="M684" s="104" t="e">
        <f t="shared" si="70"/>
        <v>#N/A</v>
      </c>
      <c r="N684" t="str">
        <f t="shared" si="71"/>
        <v>-</v>
      </c>
      <c r="O684" s="13" t="e">
        <f t="shared" si="72"/>
        <v>#N/A</v>
      </c>
    </row>
    <row r="685" spans="3:15" x14ac:dyDescent="0.25">
      <c r="C685" s="104" t="e">
        <f t="shared" si="67"/>
        <v>#N/A</v>
      </c>
      <c r="D685" s="104" t="e">
        <f t="shared" si="68"/>
        <v>#N/A</v>
      </c>
      <c r="E685" s="104"/>
      <c r="F685" s="35"/>
      <c r="G685" s="104" t="e">
        <f t="shared" si="69"/>
        <v>#N/A</v>
      </c>
      <c r="H685" s="104" t="e">
        <f t="shared" si="66"/>
        <v>#N/A</v>
      </c>
      <c r="I685" s="35" t="e">
        <f>VLOOKUP(D685,Исходные_данные,5,FALSE)</f>
        <v>#N/A</v>
      </c>
      <c r="J685" s="104" t="str">
        <f>IFERROR(VLOOKUP(D685,Исходные_данные,37,FALSE),"")</f>
        <v/>
      </c>
      <c r="K685" s="104" t="e">
        <f>VLOOKUP(D685,Исходные_данные,47,FALSE)</f>
        <v>#N/A</v>
      </c>
      <c r="L685" s="104" t="e">
        <f>VLOOKUP(D685,Исходные_данные,16,FALSE)</f>
        <v>#N/A</v>
      </c>
      <c r="M685" s="104" t="e">
        <f t="shared" si="70"/>
        <v>#N/A</v>
      </c>
      <c r="N685" t="str">
        <f t="shared" si="71"/>
        <v>-</v>
      </c>
      <c r="O685" s="13" t="e">
        <f t="shared" si="72"/>
        <v>#N/A</v>
      </c>
    </row>
    <row r="686" spans="3:15" x14ac:dyDescent="0.25">
      <c r="C686" s="104" t="e">
        <f t="shared" si="67"/>
        <v>#N/A</v>
      </c>
      <c r="D686" s="104" t="e">
        <f t="shared" si="68"/>
        <v>#N/A</v>
      </c>
      <c r="E686" s="104"/>
      <c r="F686" s="35"/>
      <c r="G686" s="104" t="e">
        <f t="shared" si="69"/>
        <v>#N/A</v>
      </c>
      <c r="H686" s="104" t="e">
        <f t="shared" si="66"/>
        <v>#N/A</v>
      </c>
      <c r="I686" s="35" t="e">
        <f>VLOOKUP(D686,Исходные_данные,5,FALSE)</f>
        <v>#N/A</v>
      </c>
      <c r="J686" s="104" t="str">
        <f>IFERROR(VLOOKUP(D686,Исходные_данные,37,FALSE),"")</f>
        <v/>
      </c>
      <c r="K686" s="104" t="e">
        <f>VLOOKUP(D686,Исходные_данные,47,FALSE)</f>
        <v>#N/A</v>
      </c>
      <c r="L686" s="104" t="e">
        <f>VLOOKUP(D686,Исходные_данные,16,FALSE)</f>
        <v>#N/A</v>
      </c>
      <c r="M686" s="104" t="e">
        <f t="shared" si="70"/>
        <v>#N/A</v>
      </c>
      <c r="N686" t="str">
        <f t="shared" si="71"/>
        <v>-</v>
      </c>
      <c r="O686" s="13" t="e">
        <f t="shared" si="72"/>
        <v>#N/A</v>
      </c>
    </row>
    <row r="687" spans="3:15" x14ac:dyDescent="0.25">
      <c r="C687" s="104" t="e">
        <f t="shared" si="67"/>
        <v>#N/A</v>
      </c>
      <c r="D687" s="104" t="e">
        <f t="shared" si="68"/>
        <v>#N/A</v>
      </c>
      <c r="E687" s="104"/>
      <c r="F687" s="35"/>
      <c r="G687" s="104" t="e">
        <f t="shared" si="69"/>
        <v>#N/A</v>
      </c>
      <c r="H687" s="104" t="e">
        <f t="shared" si="66"/>
        <v>#N/A</v>
      </c>
      <c r="I687" s="35" t="e">
        <f>VLOOKUP(D687,Исходные_данные,5,FALSE)</f>
        <v>#N/A</v>
      </c>
      <c r="J687" s="104" t="str">
        <f>IFERROR(VLOOKUP(D687,Исходные_данные,37,FALSE),"")</f>
        <v/>
      </c>
      <c r="K687" s="104" t="e">
        <f>VLOOKUP(D687,Исходные_данные,47,FALSE)</f>
        <v>#N/A</v>
      </c>
      <c r="L687" s="104" t="e">
        <f>VLOOKUP(D687,Исходные_данные,16,FALSE)</f>
        <v>#N/A</v>
      </c>
      <c r="M687" s="104" t="e">
        <f t="shared" si="70"/>
        <v>#N/A</v>
      </c>
      <c r="N687" t="str">
        <f t="shared" si="71"/>
        <v>-</v>
      </c>
      <c r="O687" s="13" t="e">
        <f t="shared" si="72"/>
        <v>#N/A</v>
      </c>
    </row>
    <row r="688" spans="3:15" x14ac:dyDescent="0.25">
      <c r="C688" s="104" t="e">
        <f t="shared" si="67"/>
        <v>#N/A</v>
      </c>
      <c r="D688" s="104" t="e">
        <f t="shared" si="68"/>
        <v>#N/A</v>
      </c>
      <c r="E688" s="104"/>
      <c r="F688" s="35"/>
      <c r="G688" s="104" t="e">
        <f t="shared" si="69"/>
        <v>#N/A</v>
      </c>
      <c r="H688" s="104" t="e">
        <f t="shared" si="66"/>
        <v>#N/A</v>
      </c>
      <c r="I688" s="35" t="e">
        <f>VLOOKUP(D688,Исходные_данные,5,FALSE)</f>
        <v>#N/A</v>
      </c>
      <c r="J688" s="104" t="str">
        <f>IFERROR(VLOOKUP(D688,Исходные_данные,37,FALSE),"")</f>
        <v/>
      </c>
      <c r="K688" s="104" t="e">
        <f>VLOOKUP(D688,Исходные_данные,47,FALSE)</f>
        <v>#N/A</v>
      </c>
      <c r="L688" s="104" t="e">
        <f>VLOOKUP(D688,Исходные_данные,16,FALSE)</f>
        <v>#N/A</v>
      </c>
      <c r="M688" s="104" t="e">
        <f t="shared" si="70"/>
        <v>#N/A</v>
      </c>
      <c r="N688" t="str">
        <f t="shared" si="71"/>
        <v>-</v>
      </c>
      <c r="O688" s="13" t="e">
        <f t="shared" si="72"/>
        <v>#N/A</v>
      </c>
    </row>
    <row r="689" spans="3:15" x14ac:dyDescent="0.25">
      <c r="C689" s="104" t="e">
        <f t="shared" si="67"/>
        <v>#N/A</v>
      </c>
      <c r="D689" s="104" t="e">
        <f t="shared" si="68"/>
        <v>#N/A</v>
      </c>
      <c r="E689" s="104"/>
      <c r="F689" s="35"/>
      <c r="G689" s="104" t="e">
        <f t="shared" si="69"/>
        <v>#N/A</v>
      </c>
      <c r="H689" s="104" t="e">
        <f t="shared" si="66"/>
        <v>#N/A</v>
      </c>
      <c r="I689" s="35" t="e">
        <f>VLOOKUP(D689,Исходные_данные,5,FALSE)</f>
        <v>#N/A</v>
      </c>
      <c r="J689" s="104" t="str">
        <f>IFERROR(VLOOKUP(D689,Исходные_данные,37,FALSE),"")</f>
        <v/>
      </c>
      <c r="K689" s="104" t="e">
        <f>VLOOKUP(D689,Исходные_данные,47,FALSE)</f>
        <v>#N/A</v>
      </c>
      <c r="L689" s="104" t="e">
        <f>VLOOKUP(D689,Исходные_данные,16,FALSE)</f>
        <v>#N/A</v>
      </c>
      <c r="M689" s="104" t="e">
        <f t="shared" si="70"/>
        <v>#N/A</v>
      </c>
      <c r="N689" t="str">
        <f t="shared" si="71"/>
        <v>-</v>
      </c>
      <c r="O689" s="13" t="e">
        <f t="shared" si="72"/>
        <v>#N/A</v>
      </c>
    </row>
    <row r="690" spans="3:15" x14ac:dyDescent="0.25">
      <c r="C690" s="104" t="e">
        <f t="shared" si="67"/>
        <v>#N/A</v>
      </c>
      <c r="D690" s="104" t="e">
        <f t="shared" si="68"/>
        <v>#N/A</v>
      </c>
      <c r="E690" s="104"/>
      <c r="F690" s="35"/>
      <c r="G690" s="104" t="e">
        <f t="shared" si="69"/>
        <v>#N/A</v>
      </c>
      <c r="H690" s="104" t="e">
        <f t="shared" si="66"/>
        <v>#N/A</v>
      </c>
      <c r="I690" s="35" t="e">
        <f>VLOOKUP(D690,Исходные_данные,5,FALSE)</f>
        <v>#N/A</v>
      </c>
      <c r="J690" s="104" t="str">
        <f>IFERROR(VLOOKUP(D690,Исходные_данные,37,FALSE),"")</f>
        <v/>
      </c>
      <c r="K690" s="104" t="e">
        <f>VLOOKUP(D690,Исходные_данные,47,FALSE)</f>
        <v>#N/A</v>
      </c>
      <c r="L690" s="104" t="e">
        <f>VLOOKUP(D690,Исходные_данные,16,FALSE)</f>
        <v>#N/A</v>
      </c>
      <c r="M690" s="104" t="e">
        <f t="shared" si="70"/>
        <v>#N/A</v>
      </c>
      <c r="N690" t="str">
        <f t="shared" si="71"/>
        <v>-</v>
      </c>
      <c r="O690" s="13" t="e">
        <f t="shared" si="72"/>
        <v>#N/A</v>
      </c>
    </row>
    <row r="691" spans="3:15" x14ac:dyDescent="0.25">
      <c r="C691" s="104" t="e">
        <f t="shared" si="67"/>
        <v>#N/A</v>
      </c>
      <c r="D691" s="104" t="e">
        <f t="shared" si="68"/>
        <v>#N/A</v>
      </c>
      <c r="E691" s="104"/>
      <c r="F691" s="35"/>
      <c r="G691" s="104" t="e">
        <f t="shared" si="69"/>
        <v>#N/A</v>
      </c>
      <c r="H691" s="104" t="e">
        <f t="shared" si="66"/>
        <v>#N/A</v>
      </c>
      <c r="I691" s="35" t="e">
        <f>VLOOKUP(D691,Исходные_данные,5,FALSE)</f>
        <v>#N/A</v>
      </c>
      <c r="J691" s="104" t="str">
        <f>IFERROR(VLOOKUP(D691,Исходные_данные,37,FALSE),"")</f>
        <v/>
      </c>
      <c r="K691" s="104" t="e">
        <f>VLOOKUP(D691,Исходные_данные,47,FALSE)</f>
        <v>#N/A</v>
      </c>
      <c r="L691" s="104" t="e">
        <f>VLOOKUP(D691,Исходные_данные,16,FALSE)</f>
        <v>#N/A</v>
      </c>
      <c r="M691" s="104" t="e">
        <f t="shared" si="70"/>
        <v>#N/A</v>
      </c>
      <c r="N691" t="str">
        <f t="shared" si="71"/>
        <v>-</v>
      </c>
      <c r="O691" s="13" t="e">
        <f t="shared" si="72"/>
        <v>#N/A</v>
      </c>
    </row>
    <row r="692" spans="3:15" x14ac:dyDescent="0.25">
      <c r="C692" s="104" t="e">
        <f t="shared" si="67"/>
        <v>#N/A</v>
      </c>
      <c r="D692" s="104" t="e">
        <f t="shared" si="68"/>
        <v>#N/A</v>
      </c>
      <c r="E692" s="104"/>
      <c r="F692" s="35"/>
      <c r="G692" s="104" t="e">
        <f t="shared" si="69"/>
        <v>#N/A</v>
      </c>
      <c r="H692" s="104" t="e">
        <f t="shared" ref="H692:H755" si="73">IF(F692="упр","",IF(F692=0,G692,IF(F692="1,2,3","L1,L2,L3","L"&amp;F692)))</f>
        <v>#N/A</v>
      </c>
      <c r="I692" s="35" t="e">
        <f>VLOOKUP(D692,Исходные_данные,5,FALSE)</f>
        <v>#N/A</v>
      </c>
      <c r="J692" s="104" t="str">
        <f>IFERROR(VLOOKUP(D692,Исходные_данные,37,FALSE),"")</f>
        <v/>
      </c>
      <c r="K692" s="104" t="e">
        <f>VLOOKUP(D692,Исходные_данные,47,FALSE)</f>
        <v>#N/A</v>
      </c>
      <c r="L692" s="104" t="e">
        <f>VLOOKUP(D692,Исходные_данные,16,FALSE)</f>
        <v>#N/A</v>
      </c>
      <c r="M692" s="104" t="e">
        <f t="shared" si="70"/>
        <v>#N/A</v>
      </c>
      <c r="N692" t="str">
        <f t="shared" si="71"/>
        <v>-</v>
      </c>
      <c r="O692" s="13" t="e">
        <f t="shared" si="72"/>
        <v>#N/A</v>
      </c>
    </row>
    <row r="693" spans="3:15" x14ac:dyDescent="0.25">
      <c r="C693" s="104" t="e">
        <f t="shared" si="67"/>
        <v>#N/A</v>
      </c>
      <c r="D693" s="104" t="e">
        <f t="shared" si="68"/>
        <v>#N/A</v>
      </c>
      <c r="E693" s="104"/>
      <c r="F693" s="35"/>
      <c r="G693" s="104" t="e">
        <f t="shared" si="69"/>
        <v>#N/A</v>
      </c>
      <c r="H693" s="104" t="e">
        <f t="shared" si="73"/>
        <v>#N/A</v>
      </c>
      <c r="I693" s="35" t="e">
        <f>VLOOKUP(D693,Исходные_данные,5,FALSE)</f>
        <v>#N/A</v>
      </c>
      <c r="J693" s="104" t="str">
        <f>IFERROR(VLOOKUP(D693,Исходные_данные,37,FALSE),"")</f>
        <v/>
      </c>
      <c r="K693" s="104" t="e">
        <f>VLOOKUP(D693,Исходные_данные,47,FALSE)</f>
        <v>#N/A</v>
      </c>
      <c r="L693" s="104" t="e">
        <f>VLOOKUP(D693,Исходные_данные,16,FALSE)</f>
        <v>#N/A</v>
      </c>
      <c r="M693" s="104" t="e">
        <f t="shared" si="70"/>
        <v>#N/A</v>
      </c>
      <c r="N693" t="str">
        <f t="shared" si="71"/>
        <v>-</v>
      </c>
      <c r="O693" s="13" t="e">
        <f t="shared" si="72"/>
        <v>#N/A</v>
      </c>
    </row>
    <row r="694" spans="3:15" x14ac:dyDescent="0.25">
      <c r="C694" s="104" t="e">
        <f t="shared" si="67"/>
        <v>#N/A</v>
      </c>
      <c r="D694" s="104" t="e">
        <f t="shared" si="68"/>
        <v>#N/A</v>
      </c>
      <c r="E694" s="104"/>
      <c r="F694" s="35"/>
      <c r="G694" s="104" t="e">
        <f t="shared" si="69"/>
        <v>#N/A</v>
      </c>
      <c r="H694" s="104" t="e">
        <f t="shared" si="73"/>
        <v>#N/A</v>
      </c>
      <c r="I694" s="35" t="e">
        <f>VLOOKUP(D694,Исходные_данные,5,FALSE)</f>
        <v>#N/A</v>
      </c>
      <c r="J694" s="104" t="str">
        <f>IFERROR(VLOOKUP(D694,Исходные_данные,37,FALSE),"")</f>
        <v/>
      </c>
      <c r="K694" s="104" t="e">
        <f>VLOOKUP(D694,Исходные_данные,47,FALSE)</f>
        <v>#N/A</v>
      </c>
      <c r="L694" s="104" t="e">
        <f>VLOOKUP(D694,Исходные_данные,16,FALSE)</f>
        <v>#N/A</v>
      </c>
      <c r="M694" s="104" t="e">
        <f t="shared" si="70"/>
        <v>#N/A</v>
      </c>
      <c r="N694" t="str">
        <f t="shared" si="71"/>
        <v>-</v>
      </c>
      <c r="O694" s="13" t="e">
        <f t="shared" si="72"/>
        <v>#N/A</v>
      </c>
    </row>
    <row r="695" spans="3:15" x14ac:dyDescent="0.25">
      <c r="C695" s="104" t="e">
        <f t="shared" si="67"/>
        <v>#N/A</v>
      </c>
      <c r="D695" s="104" t="e">
        <f t="shared" si="68"/>
        <v>#N/A</v>
      </c>
      <c r="E695" s="104"/>
      <c r="F695" s="35"/>
      <c r="G695" s="104" t="e">
        <f t="shared" si="69"/>
        <v>#N/A</v>
      </c>
      <c r="H695" s="104" t="e">
        <f t="shared" si="73"/>
        <v>#N/A</v>
      </c>
      <c r="I695" s="35" t="e">
        <f>VLOOKUP(D695,Исходные_данные,5,FALSE)</f>
        <v>#N/A</v>
      </c>
      <c r="J695" s="104" t="str">
        <f>IFERROR(VLOOKUP(D695,Исходные_данные,37,FALSE),"")</f>
        <v/>
      </c>
      <c r="K695" s="104" t="e">
        <f>VLOOKUP(D695,Исходные_данные,47,FALSE)</f>
        <v>#N/A</v>
      </c>
      <c r="L695" s="104" t="e">
        <f>VLOOKUP(D695,Исходные_данные,16,FALSE)</f>
        <v>#N/A</v>
      </c>
      <c r="M695" s="104" t="e">
        <f t="shared" si="70"/>
        <v>#N/A</v>
      </c>
      <c r="N695" t="str">
        <f t="shared" si="71"/>
        <v>-</v>
      </c>
      <c r="O695" s="13" t="e">
        <f t="shared" si="72"/>
        <v>#N/A</v>
      </c>
    </row>
    <row r="696" spans="3:15" x14ac:dyDescent="0.25">
      <c r="C696" s="104" t="e">
        <f t="shared" si="67"/>
        <v>#N/A</v>
      </c>
      <c r="D696" s="104" t="e">
        <f t="shared" si="68"/>
        <v>#N/A</v>
      </c>
      <c r="E696" s="104"/>
      <c r="F696" s="35"/>
      <c r="G696" s="104" t="e">
        <f t="shared" si="69"/>
        <v>#N/A</v>
      </c>
      <c r="H696" s="104" t="e">
        <f t="shared" si="73"/>
        <v>#N/A</v>
      </c>
      <c r="I696" s="35" t="e">
        <f>VLOOKUP(D696,Исходные_данные,5,FALSE)</f>
        <v>#N/A</v>
      </c>
      <c r="J696" s="104" t="str">
        <f>IFERROR(VLOOKUP(D696,Исходные_данные,37,FALSE),"")</f>
        <v/>
      </c>
      <c r="K696" s="104" t="e">
        <f>VLOOKUP(D696,Исходные_данные,47,FALSE)</f>
        <v>#N/A</v>
      </c>
      <c r="L696" s="104" t="e">
        <f>VLOOKUP(D696,Исходные_данные,16,FALSE)</f>
        <v>#N/A</v>
      </c>
      <c r="M696" s="104" t="e">
        <f t="shared" si="70"/>
        <v>#N/A</v>
      </c>
      <c r="N696" t="str">
        <f t="shared" si="71"/>
        <v>-</v>
      </c>
      <c r="O696" s="13" t="e">
        <f t="shared" si="72"/>
        <v>#N/A</v>
      </c>
    </row>
    <row r="697" spans="3:15" x14ac:dyDescent="0.25">
      <c r="C697" s="104" t="e">
        <f t="shared" si="67"/>
        <v>#N/A</v>
      </c>
      <c r="D697" s="104" t="e">
        <f t="shared" si="68"/>
        <v>#N/A</v>
      </c>
      <c r="E697" s="104"/>
      <c r="F697" s="35"/>
      <c r="G697" s="104" t="e">
        <f t="shared" si="69"/>
        <v>#N/A</v>
      </c>
      <c r="H697" s="104" t="e">
        <f t="shared" si="73"/>
        <v>#N/A</v>
      </c>
      <c r="I697" s="35" t="e">
        <f>VLOOKUP(D697,Исходные_данные,5,FALSE)</f>
        <v>#N/A</v>
      </c>
      <c r="J697" s="104" t="str">
        <f>IFERROR(VLOOKUP(D697,Исходные_данные,37,FALSE),"")</f>
        <v/>
      </c>
      <c r="K697" s="104" t="e">
        <f>VLOOKUP(D697,Исходные_данные,47,FALSE)</f>
        <v>#N/A</v>
      </c>
      <c r="L697" s="104" t="e">
        <f>VLOOKUP(D697,Исходные_данные,16,FALSE)</f>
        <v>#N/A</v>
      </c>
      <c r="M697" s="104" t="e">
        <f t="shared" si="70"/>
        <v>#N/A</v>
      </c>
      <c r="N697" t="str">
        <f t="shared" si="71"/>
        <v>-</v>
      </c>
      <c r="O697" s="13" t="e">
        <f t="shared" si="72"/>
        <v>#N/A</v>
      </c>
    </row>
    <row r="698" spans="3:15" x14ac:dyDescent="0.25">
      <c r="C698" s="104" t="e">
        <f t="shared" si="67"/>
        <v>#N/A</v>
      </c>
      <c r="D698" s="104" t="e">
        <f t="shared" si="68"/>
        <v>#N/A</v>
      </c>
      <c r="E698" s="104"/>
      <c r="F698" s="35"/>
      <c r="G698" s="104" t="e">
        <f t="shared" si="69"/>
        <v>#N/A</v>
      </c>
      <c r="H698" s="104" t="e">
        <f t="shared" si="73"/>
        <v>#N/A</v>
      </c>
      <c r="I698" s="35" t="e">
        <f>VLOOKUP(D698,Исходные_данные,5,FALSE)</f>
        <v>#N/A</v>
      </c>
      <c r="J698" s="104" t="str">
        <f>IFERROR(VLOOKUP(D698,Исходные_данные,37,FALSE),"")</f>
        <v/>
      </c>
      <c r="K698" s="104" t="e">
        <f>VLOOKUP(D698,Исходные_данные,47,FALSE)</f>
        <v>#N/A</v>
      </c>
      <c r="L698" s="104" t="e">
        <f>VLOOKUP(D698,Исходные_данные,16,FALSE)</f>
        <v>#N/A</v>
      </c>
      <c r="M698" s="104" t="e">
        <f t="shared" si="70"/>
        <v>#N/A</v>
      </c>
      <c r="N698" t="str">
        <f t="shared" si="71"/>
        <v>-</v>
      </c>
      <c r="O698" s="13" t="e">
        <f t="shared" si="72"/>
        <v>#N/A</v>
      </c>
    </row>
    <row r="699" spans="3:15" x14ac:dyDescent="0.25">
      <c r="C699" s="104" t="e">
        <f t="shared" si="67"/>
        <v>#N/A</v>
      </c>
      <c r="D699" s="104" t="e">
        <f t="shared" si="68"/>
        <v>#N/A</v>
      </c>
      <c r="E699" s="104"/>
      <c r="F699" s="35"/>
      <c r="G699" s="104" t="e">
        <f t="shared" si="69"/>
        <v>#N/A</v>
      </c>
      <c r="H699" s="104" t="e">
        <f t="shared" si="73"/>
        <v>#N/A</v>
      </c>
      <c r="I699" s="35" t="e">
        <f>VLOOKUP(D699,Исходные_данные,5,FALSE)</f>
        <v>#N/A</v>
      </c>
      <c r="J699" s="104" t="str">
        <f>IFERROR(VLOOKUP(D699,Исходные_данные,37,FALSE),"")</f>
        <v/>
      </c>
      <c r="K699" s="104" t="e">
        <f>VLOOKUP(D699,Исходные_данные,47,FALSE)</f>
        <v>#N/A</v>
      </c>
      <c r="L699" s="104" t="e">
        <f>VLOOKUP(D699,Исходные_данные,16,FALSE)</f>
        <v>#N/A</v>
      </c>
      <c r="M699" s="104" t="e">
        <f t="shared" si="70"/>
        <v>#N/A</v>
      </c>
      <c r="N699" t="str">
        <f t="shared" si="71"/>
        <v>-</v>
      </c>
      <c r="O699" s="13" t="e">
        <f t="shared" si="72"/>
        <v>#N/A</v>
      </c>
    </row>
    <row r="700" spans="3:15" x14ac:dyDescent="0.25">
      <c r="C700" s="104" t="e">
        <f t="shared" si="67"/>
        <v>#N/A</v>
      </c>
      <c r="D700" s="104" t="e">
        <f t="shared" si="68"/>
        <v>#N/A</v>
      </c>
      <c r="E700" s="104"/>
      <c r="F700" s="35"/>
      <c r="G700" s="104" t="e">
        <f t="shared" si="69"/>
        <v>#N/A</v>
      </c>
      <c r="H700" s="104" t="e">
        <f t="shared" si="73"/>
        <v>#N/A</v>
      </c>
      <c r="I700" s="35" t="e">
        <f>VLOOKUP(D700,Исходные_данные,5,FALSE)</f>
        <v>#N/A</v>
      </c>
      <c r="J700" s="104" t="str">
        <f>IFERROR(VLOOKUP(D700,Исходные_данные,37,FALSE),"")</f>
        <v/>
      </c>
      <c r="K700" s="104" t="e">
        <f>VLOOKUP(D700,Исходные_данные,47,FALSE)</f>
        <v>#N/A</v>
      </c>
      <c r="L700" s="104" t="e">
        <f>VLOOKUP(D700,Исходные_данные,16,FALSE)</f>
        <v>#N/A</v>
      </c>
      <c r="M700" s="104" t="e">
        <f t="shared" si="70"/>
        <v>#N/A</v>
      </c>
      <c r="N700" t="str">
        <f t="shared" si="71"/>
        <v>-</v>
      </c>
      <c r="O700" s="13" t="e">
        <f t="shared" si="72"/>
        <v>#N/A</v>
      </c>
    </row>
    <row r="701" spans="3:15" x14ac:dyDescent="0.25">
      <c r="C701" s="104" t="e">
        <f t="shared" si="67"/>
        <v>#N/A</v>
      </c>
      <c r="D701" s="104" t="e">
        <f t="shared" si="68"/>
        <v>#N/A</v>
      </c>
      <c r="E701" s="104"/>
      <c r="F701" s="35"/>
      <c r="G701" s="104" t="e">
        <f t="shared" si="69"/>
        <v>#N/A</v>
      </c>
      <c r="H701" s="104" t="e">
        <f t="shared" si="73"/>
        <v>#N/A</v>
      </c>
      <c r="I701" s="35" t="e">
        <f>VLOOKUP(D701,Исходные_данные,5,FALSE)</f>
        <v>#N/A</v>
      </c>
      <c r="J701" s="104" t="str">
        <f>IFERROR(VLOOKUP(D701,Исходные_данные,37,FALSE),"")</f>
        <v/>
      </c>
      <c r="K701" s="104" t="e">
        <f>VLOOKUP(D701,Исходные_данные,47,FALSE)</f>
        <v>#N/A</v>
      </c>
      <c r="L701" s="104" t="e">
        <f>VLOOKUP(D701,Исходные_данные,16,FALSE)</f>
        <v>#N/A</v>
      </c>
      <c r="M701" s="104" t="e">
        <f t="shared" si="70"/>
        <v>#N/A</v>
      </c>
      <c r="N701" t="str">
        <f t="shared" si="71"/>
        <v>-</v>
      </c>
      <c r="O701" s="13" t="e">
        <f t="shared" si="72"/>
        <v>#N/A</v>
      </c>
    </row>
    <row r="702" spans="3:15" x14ac:dyDescent="0.25">
      <c r="C702" s="104" t="e">
        <f t="shared" si="67"/>
        <v>#N/A</v>
      </c>
      <c r="D702" s="104" t="e">
        <f t="shared" si="68"/>
        <v>#N/A</v>
      </c>
      <c r="E702" s="104"/>
      <c r="F702" s="35"/>
      <c r="G702" s="104" t="e">
        <f t="shared" si="69"/>
        <v>#N/A</v>
      </c>
      <c r="H702" s="104" t="e">
        <f t="shared" si="73"/>
        <v>#N/A</v>
      </c>
      <c r="I702" s="35" t="e">
        <f>VLOOKUP(D702,Исходные_данные,5,FALSE)</f>
        <v>#N/A</v>
      </c>
      <c r="J702" s="104" t="str">
        <f>IFERROR(VLOOKUP(D702,Исходные_данные,37,FALSE),"")</f>
        <v/>
      </c>
      <c r="K702" s="104" t="e">
        <f>VLOOKUP(D702,Исходные_данные,47,FALSE)</f>
        <v>#N/A</v>
      </c>
      <c r="L702" s="104" t="e">
        <f>VLOOKUP(D702,Исходные_данные,16,FALSE)</f>
        <v>#N/A</v>
      </c>
      <c r="M702" s="104" t="e">
        <f t="shared" si="70"/>
        <v>#N/A</v>
      </c>
      <c r="N702" t="str">
        <f t="shared" si="71"/>
        <v>-</v>
      </c>
      <c r="O702" s="13" t="e">
        <f t="shared" si="72"/>
        <v>#N/A</v>
      </c>
    </row>
    <row r="703" spans="3:15" x14ac:dyDescent="0.25">
      <c r="C703" s="104" t="e">
        <f t="shared" si="67"/>
        <v>#N/A</v>
      </c>
      <c r="D703" s="104" t="e">
        <f t="shared" si="68"/>
        <v>#N/A</v>
      </c>
      <c r="E703" s="104"/>
      <c r="F703" s="35"/>
      <c r="G703" s="104" t="e">
        <f t="shared" si="69"/>
        <v>#N/A</v>
      </c>
      <c r="H703" s="104" t="e">
        <f t="shared" si="73"/>
        <v>#N/A</v>
      </c>
      <c r="I703" s="35" t="e">
        <f>VLOOKUP(D703,Исходные_данные,5,FALSE)</f>
        <v>#N/A</v>
      </c>
      <c r="J703" s="104" t="str">
        <f>IFERROR(VLOOKUP(D703,Исходные_данные,37,FALSE),"")</f>
        <v/>
      </c>
      <c r="K703" s="104" t="e">
        <f>VLOOKUP(D703,Исходные_данные,47,FALSE)</f>
        <v>#N/A</v>
      </c>
      <c r="L703" s="104" t="e">
        <f>VLOOKUP(D703,Исходные_данные,16,FALSE)</f>
        <v>#N/A</v>
      </c>
      <c r="M703" s="104" t="e">
        <f t="shared" si="70"/>
        <v>#N/A</v>
      </c>
      <c r="N703" t="str">
        <f t="shared" si="71"/>
        <v>-</v>
      </c>
      <c r="O703" s="13" t="e">
        <f t="shared" si="72"/>
        <v>#N/A</v>
      </c>
    </row>
    <row r="704" spans="3:15" x14ac:dyDescent="0.25">
      <c r="C704" s="104" t="e">
        <f t="shared" si="67"/>
        <v>#N/A</v>
      </c>
      <c r="D704" s="104" t="e">
        <f t="shared" si="68"/>
        <v>#N/A</v>
      </c>
      <c r="E704" s="104"/>
      <c r="F704" s="35"/>
      <c r="G704" s="104" t="e">
        <f t="shared" si="69"/>
        <v>#N/A</v>
      </c>
      <c r="H704" s="104" t="e">
        <f t="shared" si="73"/>
        <v>#N/A</v>
      </c>
      <c r="I704" s="35" t="e">
        <f>VLOOKUP(D704,Исходные_данные,5,FALSE)</f>
        <v>#N/A</v>
      </c>
      <c r="J704" s="104" t="str">
        <f>IFERROR(VLOOKUP(D704,Исходные_данные,37,FALSE),"")</f>
        <v/>
      </c>
      <c r="K704" s="104" t="e">
        <f>VLOOKUP(D704,Исходные_данные,47,FALSE)</f>
        <v>#N/A</v>
      </c>
      <c r="L704" s="104" t="e">
        <f>VLOOKUP(D704,Исходные_данные,16,FALSE)</f>
        <v>#N/A</v>
      </c>
      <c r="M704" s="104" t="e">
        <f t="shared" si="70"/>
        <v>#N/A</v>
      </c>
      <c r="N704" t="str">
        <f t="shared" si="71"/>
        <v>-</v>
      </c>
      <c r="O704" s="13" t="e">
        <f t="shared" si="72"/>
        <v>#N/A</v>
      </c>
    </row>
    <row r="705" spans="3:15" x14ac:dyDescent="0.25">
      <c r="C705" s="104" t="e">
        <f t="shared" si="67"/>
        <v>#N/A</v>
      </c>
      <c r="D705" s="104" t="e">
        <f t="shared" si="68"/>
        <v>#N/A</v>
      </c>
      <c r="E705" s="104"/>
      <c r="F705" s="35"/>
      <c r="G705" s="104" t="e">
        <f t="shared" si="69"/>
        <v>#N/A</v>
      </c>
      <c r="H705" s="104" t="e">
        <f t="shared" si="73"/>
        <v>#N/A</v>
      </c>
      <c r="I705" s="35" t="e">
        <f>VLOOKUP(D705,Исходные_данные,5,FALSE)</f>
        <v>#N/A</v>
      </c>
      <c r="J705" s="104" t="str">
        <f>IFERROR(VLOOKUP(D705,Исходные_данные,37,FALSE),"")</f>
        <v/>
      </c>
      <c r="K705" s="104" t="e">
        <f>VLOOKUP(D705,Исходные_данные,47,FALSE)</f>
        <v>#N/A</v>
      </c>
      <c r="L705" s="104" t="e">
        <f>VLOOKUP(D705,Исходные_данные,16,FALSE)</f>
        <v>#N/A</v>
      </c>
      <c r="M705" s="104" t="e">
        <f t="shared" si="70"/>
        <v>#N/A</v>
      </c>
      <c r="N705" t="str">
        <f t="shared" si="71"/>
        <v>-</v>
      </c>
      <c r="O705" s="13" t="e">
        <f t="shared" si="72"/>
        <v>#N/A</v>
      </c>
    </row>
    <row r="706" spans="3:15" x14ac:dyDescent="0.25">
      <c r="C706" s="104" t="e">
        <f t="shared" si="67"/>
        <v>#N/A</v>
      </c>
      <c r="D706" s="104" t="e">
        <f t="shared" si="68"/>
        <v>#N/A</v>
      </c>
      <c r="E706" s="104"/>
      <c r="F706" s="35"/>
      <c r="G706" s="104" t="e">
        <f t="shared" si="69"/>
        <v>#N/A</v>
      </c>
      <c r="H706" s="104" t="e">
        <f t="shared" si="73"/>
        <v>#N/A</v>
      </c>
      <c r="I706" s="35" t="e">
        <f>VLOOKUP(D706,Исходные_данные,5,FALSE)</f>
        <v>#N/A</v>
      </c>
      <c r="J706" s="104" t="str">
        <f>IFERROR(VLOOKUP(D706,Исходные_данные,37,FALSE),"")</f>
        <v/>
      </c>
      <c r="K706" s="104" t="e">
        <f>VLOOKUP(D706,Исходные_данные,47,FALSE)</f>
        <v>#N/A</v>
      </c>
      <c r="L706" s="104" t="e">
        <f>VLOOKUP(D706,Исходные_данные,16,FALSE)</f>
        <v>#N/A</v>
      </c>
      <c r="M706" s="104" t="e">
        <f t="shared" si="70"/>
        <v>#N/A</v>
      </c>
      <c r="N706" t="str">
        <f t="shared" si="71"/>
        <v>-</v>
      </c>
      <c r="O706" s="13" t="e">
        <f t="shared" si="72"/>
        <v>#N/A</v>
      </c>
    </row>
    <row r="707" spans="3:15" x14ac:dyDescent="0.25">
      <c r="C707" s="104" t="e">
        <f t="shared" ref="C707:C770" si="74">VLOOKUP(ROW(705:705),Разбивка_нумерация_5,2,FALSE)</f>
        <v>#N/A</v>
      </c>
      <c r="D707" s="104" t="e">
        <f t="shared" ref="D707:D770" si="75">VLOOKUP(ROW(705:705),Разбивка_нумерация_5,4,FALSE)</f>
        <v>#N/A</v>
      </c>
      <c r="E707" s="104"/>
      <c r="F707" s="35"/>
      <c r="G707" s="104" t="e">
        <f t="shared" ref="G707:G770" si="76">VLOOKUP(ROW(705:705),Разбивка_нумерация_5,16,FALSE)</f>
        <v>#N/A</v>
      </c>
      <c r="H707" s="104" t="e">
        <f t="shared" si="73"/>
        <v>#N/A</v>
      </c>
      <c r="I707" s="35" t="e">
        <f>VLOOKUP(D707,Исходные_данные,5,FALSE)</f>
        <v>#N/A</v>
      </c>
      <c r="J707" s="104" t="str">
        <f>IFERROR(VLOOKUP(D707,Исходные_данные,37,FALSE),"")</f>
        <v/>
      </c>
      <c r="K707" s="104" t="e">
        <f>VLOOKUP(D707,Исходные_данные,47,FALSE)</f>
        <v>#N/A</v>
      </c>
      <c r="L707" s="104" t="e">
        <f>VLOOKUP(D707,Исходные_данные,16,FALSE)</f>
        <v>#N/A</v>
      </c>
      <c r="M707" s="104" t="e">
        <f t="shared" ref="M707:M770" si="77">I707*L707</f>
        <v>#N/A</v>
      </c>
      <c r="N707" t="str">
        <f t="shared" ref="N707:N770" si="78">IF(ISBLANK(F707),N706,F707)</f>
        <v>-</v>
      </c>
      <c r="O707" s="13" t="e">
        <f t="shared" ref="O707:O770" si="79">C707&amp;H707</f>
        <v>#N/A</v>
      </c>
    </row>
    <row r="708" spans="3:15" x14ac:dyDescent="0.25">
      <c r="C708" s="104" t="e">
        <f t="shared" si="74"/>
        <v>#N/A</v>
      </c>
      <c r="D708" s="104" t="e">
        <f t="shared" si="75"/>
        <v>#N/A</v>
      </c>
      <c r="E708" s="104"/>
      <c r="F708" s="35"/>
      <c r="G708" s="104" t="e">
        <f t="shared" si="76"/>
        <v>#N/A</v>
      </c>
      <c r="H708" s="104" t="e">
        <f t="shared" si="73"/>
        <v>#N/A</v>
      </c>
      <c r="I708" s="35" t="e">
        <f>VLOOKUP(D708,Исходные_данные,5,FALSE)</f>
        <v>#N/A</v>
      </c>
      <c r="J708" s="104" t="str">
        <f>IFERROR(VLOOKUP(D708,Исходные_данные,37,FALSE),"")</f>
        <v/>
      </c>
      <c r="K708" s="104" t="e">
        <f>VLOOKUP(D708,Исходные_данные,47,FALSE)</f>
        <v>#N/A</v>
      </c>
      <c r="L708" s="104" t="e">
        <f>VLOOKUP(D708,Исходные_данные,16,FALSE)</f>
        <v>#N/A</v>
      </c>
      <c r="M708" s="104" t="e">
        <f t="shared" si="77"/>
        <v>#N/A</v>
      </c>
      <c r="N708" t="str">
        <f t="shared" si="78"/>
        <v>-</v>
      </c>
      <c r="O708" s="13" t="e">
        <f t="shared" si="79"/>
        <v>#N/A</v>
      </c>
    </row>
    <row r="709" spans="3:15" x14ac:dyDescent="0.25">
      <c r="C709" s="104" t="e">
        <f t="shared" si="74"/>
        <v>#N/A</v>
      </c>
      <c r="D709" s="104" t="e">
        <f t="shared" si="75"/>
        <v>#N/A</v>
      </c>
      <c r="E709" s="104"/>
      <c r="F709" s="35"/>
      <c r="G709" s="104" t="e">
        <f t="shared" si="76"/>
        <v>#N/A</v>
      </c>
      <c r="H709" s="104" t="e">
        <f t="shared" si="73"/>
        <v>#N/A</v>
      </c>
      <c r="I709" s="35" t="e">
        <f>VLOOKUP(D709,Исходные_данные,5,FALSE)</f>
        <v>#N/A</v>
      </c>
      <c r="J709" s="104" t="str">
        <f>IFERROR(VLOOKUP(D709,Исходные_данные,37,FALSE),"")</f>
        <v/>
      </c>
      <c r="K709" s="104" t="e">
        <f>VLOOKUP(D709,Исходные_данные,47,FALSE)</f>
        <v>#N/A</v>
      </c>
      <c r="L709" s="104" t="e">
        <f>VLOOKUP(D709,Исходные_данные,16,FALSE)</f>
        <v>#N/A</v>
      </c>
      <c r="M709" s="104" t="e">
        <f t="shared" si="77"/>
        <v>#N/A</v>
      </c>
      <c r="N709" t="str">
        <f t="shared" si="78"/>
        <v>-</v>
      </c>
      <c r="O709" s="13" t="e">
        <f t="shared" si="79"/>
        <v>#N/A</v>
      </c>
    </row>
    <row r="710" spans="3:15" x14ac:dyDescent="0.25">
      <c r="C710" s="104" t="e">
        <f t="shared" si="74"/>
        <v>#N/A</v>
      </c>
      <c r="D710" s="104" t="e">
        <f t="shared" si="75"/>
        <v>#N/A</v>
      </c>
      <c r="E710" s="104"/>
      <c r="F710" s="35"/>
      <c r="G710" s="104" t="e">
        <f t="shared" si="76"/>
        <v>#N/A</v>
      </c>
      <c r="H710" s="104" t="e">
        <f t="shared" si="73"/>
        <v>#N/A</v>
      </c>
      <c r="I710" s="35" t="e">
        <f>VLOOKUP(D710,Исходные_данные,5,FALSE)</f>
        <v>#N/A</v>
      </c>
      <c r="J710" s="104" t="str">
        <f>IFERROR(VLOOKUP(D710,Исходные_данные,37,FALSE),"")</f>
        <v/>
      </c>
      <c r="K710" s="104" t="e">
        <f>VLOOKUP(D710,Исходные_данные,47,FALSE)</f>
        <v>#N/A</v>
      </c>
      <c r="L710" s="104" t="e">
        <f>VLOOKUP(D710,Исходные_данные,16,FALSE)</f>
        <v>#N/A</v>
      </c>
      <c r="M710" s="104" t="e">
        <f t="shared" si="77"/>
        <v>#N/A</v>
      </c>
      <c r="N710" t="str">
        <f t="shared" si="78"/>
        <v>-</v>
      </c>
      <c r="O710" s="13" t="e">
        <f t="shared" si="79"/>
        <v>#N/A</v>
      </c>
    </row>
    <row r="711" spans="3:15" x14ac:dyDescent="0.25">
      <c r="C711" s="104" t="e">
        <f t="shared" si="74"/>
        <v>#N/A</v>
      </c>
      <c r="D711" s="104" t="e">
        <f t="shared" si="75"/>
        <v>#N/A</v>
      </c>
      <c r="E711" s="104"/>
      <c r="F711" s="35"/>
      <c r="G711" s="104" t="e">
        <f t="shared" si="76"/>
        <v>#N/A</v>
      </c>
      <c r="H711" s="104" t="e">
        <f t="shared" si="73"/>
        <v>#N/A</v>
      </c>
      <c r="I711" s="35" t="e">
        <f>VLOOKUP(D711,Исходные_данные,5,FALSE)</f>
        <v>#N/A</v>
      </c>
      <c r="J711" s="104" t="str">
        <f>IFERROR(VLOOKUP(D711,Исходные_данные,37,FALSE),"")</f>
        <v/>
      </c>
      <c r="K711" s="104" t="e">
        <f>VLOOKUP(D711,Исходные_данные,47,FALSE)</f>
        <v>#N/A</v>
      </c>
      <c r="L711" s="104" t="e">
        <f>VLOOKUP(D711,Исходные_данные,16,FALSE)</f>
        <v>#N/A</v>
      </c>
      <c r="M711" s="104" t="e">
        <f t="shared" si="77"/>
        <v>#N/A</v>
      </c>
      <c r="N711" t="str">
        <f t="shared" si="78"/>
        <v>-</v>
      </c>
      <c r="O711" s="13" t="e">
        <f t="shared" si="79"/>
        <v>#N/A</v>
      </c>
    </row>
    <row r="712" spans="3:15" x14ac:dyDescent="0.25">
      <c r="C712" s="104" t="e">
        <f t="shared" si="74"/>
        <v>#N/A</v>
      </c>
      <c r="D712" s="104" t="e">
        <f t="shared" si="75"/>
        <v>#N/A</v>
      </c>
      <c r="E712" s="104"/>
      <c r="F712" s="35"/>
      <c r="G712" s="104" t="e">
        <f t="shared" si="76"/>
        <v>#N/A</v>
      </c>
      <c r="H712" s="104" t="e">
        <f t="shared" si="73"/>
        <v>#N/A</v>
      </c>
      <c r="I712" s="35" t="e">
        <f>VLOOKUP(D712,Исходные_данные,5,FALSE)</f>
        <v>#N/A</v>
      </c>
      <c r="J712" s="104" t="str">
        <f>IFERROR(VLOOKUP(D712,Исходные_данные,37,FALSE),"")</f>
        <v/>
      </c>
      <c r="K712" s="104" t="e">
        <f>VLOOKUP(D712,Исходные_данные,47,FALSE)</f>
        <v>#N/A</v>
      </c>
      <c r="L712" s="104" t="e">
        <f>VLOOKUP(D712,Исходные_данные,16,FALSE)</f>
        <v>#N/A</v>
      </c>
      <c r="M712" s="104" t="e">
        <f t="shared" si="77"/>
        <v>#N/A</v>
      </c>
      <c r="N712" t="str">
        <f t="shared" si="78"/>
        <v>-</v>
      </c>
      <c r="O712" s="13" t="e">
        <f t="shared" si="79"/>
        <v>#N/A</v>
      </c>
    </row>
    <row r="713" spans="3:15" x14ac:dyDescent="0.25">
      <c r="C713" s="104" t="e">
        <f t="shared" si="74"/>
        <v>#N/A</v>
      </c>
      <c r="D713" s="104" t="e">
        <f t="shared" si="75"/>
        <v>#N/A</v>
      </c>
      <c r="E713" s="104"/>
      <c r="F713" s="35"/>
      <c r="G713" s="104" t="e">
        <f t="shared" si="76"/>
        <v>#N/A</v>
      </c>
      <c r="H713" s="104" t="e">
        <f t="shared" si="73"/>
        <v>#N/A</v>
      </c>
      <c r="I713" s="35" t="e">
        <f>VLOOKUP(D713,Исходные_данные,5,FALSE)</f>
        <v>#N/A</v>
      </c>
      <c r="J713" s="104" t="str">
        <f>IFERROR(VLOOKUP(D713,Исходные_данные,37,FALSE),"")</f>
        <v/>
      </c>
      <c r="K713" s="104" t="e">
        <f>VLOOKUP(D713,Исходные_данные,47,FALSE)</f>
        <v>#N/A</v>
      </c>
      <c r="L713" s="104" t="e">
        <f>VLOOKUP(D713,Исходные_данные,16,FALSE)</f>
        <v>#N/A</v>
      </c>
      <c r="M713" s="104" t="e">
        <f t="shared" si="77"/>
        <v>#N/A</v>
      </c>
      <c r="N713" t="str">
        <f t="shared" si="78"/>
        <v>-</v>
      </c>
      <c r="O713" s="13" t="e">
        <f t="shared" si="79"/>
        <v>#N/A</v>
      </c>
    </row>
    <row r="714" spans="3:15" x14ac:dyDescent="0.25">
      <c r="C714" s="104" t="e">
        <f t="shared" si="74"/>
        <v>#N/A</v>
      </c>
      <c r="D714" s="104" t="e">
        <f t="shared" si="75"/>
        <v>#N/A</v>
      </c>
      <c r="E714" s="104"/>
      <c r="F714" s="35"/>
      <c r="G714" s="104" t="e">
        <f t="shared" si="76"/>
        <v>#N/A</v>
      </c>
      <c r="H714" s="104" t="e">
        <f t="shared" si="73"/>
        <v>#N/A</v>
      </c>
      <c r="I714" s="35" t="e">
        <f>VLOOKUP(D714,Исходные_данные,5,FALSE)</f>
        <v>#N/A</v>
      </c>
      <c r="J714" s="104" t="str">
        <f>IFERROR(VLOOKUP(D714,Исходные_данные,37,FALSE),"")</f>
        <v/>
      </c>
      <c r="K714" s="104" t="e">
        <f>VLOOKUP(D714,Исходные_данные,47,FALSE)</f>
        <v>#N/A</v>
      </c>
      <c r="L714" s="104" t="e">
        <f>VLOOKUP(D714,Исходные_данные,16,FALSE)</f>
        <v>#N/A</v>
      </c>
      <c r="M714" s="104" t="e">
        <f t="shared" si="77"/>
        <v>#N/A</v>
      </c>
      <c r="N714" t="str">
        <f t="shared" si="78"/>
        <v>-</v>
      </c>
      <c r="O714" s="13" t="e">
        <f t="shared" si="79"/>
        <v>#N/A</v>
      </c>
    </row>
    <row r="715" spans="3:15" x14ac:dyDescent="0.25">
      <c r="C715" s="104" t="e">
        <f t="shared" si="74"/>
        <v>#N/A</v>
      </c>
      <c r="D715" s="104" t="e">
        <f t="shared" si="75"/>
        <v>#N/A</v>
      </c>
      <c r="E715" s="104"/>
      <c r="F715" s="35"/>
      <c r="G715" s="104" t="e">
        <f t="shared" si="76"/>
        <v>#N/A</v>
      </c>
      <c r="H715" s="104" t="e">
        <f t="shared" si="73"/>
        <v>#N/A</v>
      </c>
      <c r="I715" s="35" t="e">
        <f>VLOOKUP(D715,Исходные_данные,5,FALSE)</f>
        <v>#N/A</v>
      </c>
      <c r="J715" s="104" t="str">
        <f>IFERROR(VLOOKUP(D715,Исходные_данные,37,FALSE),"")</f>
        <v/>
      </c>
      <c r="K715" s="104" t="e">
        <f>VLOOKUP(D715,Исходные_данные,47,FALSE)</f>
        <v>#N/A</v>
      </c>
      <c r="L715" s="104" t="e">
        <f>VLOOKUP(D715,Исходные_данные,16,FALSE)</f>
        <v>#N/A</v>
      </c>
      <c r="M715" s="104" t="e">
        <f t="shared" si="77"/>
        <v>#N/A</v>
      </c>
      <c r="N715" t="str">
        <f t="shared" si="78"/>
        <v>-</v>
      </c>
      <c r="O715" s="13" t="e">
        <f t="shared" si="79"/>
        <v>#N/A</v>
      </c>
    </row>
    <row r="716" spans="3:15" x14ac:dyDescent="0.25">
      <c r="C716" s="104" t="e">
        <f t="shared" si="74"/>
        <v>#N/A</v>
      </c>
      <c r="D716" s="104" t="e">
        <f t="shared" si="75"/>
        <v>#N/A</v>
      </c>
      <c r="E716" s="104"/>
      <c r="F716" s="35"/>
      <c r="G716" s="104" t="e">
        <f t="shared" si="76"/>
        <v>#N/A</v>
      </c>
      <c r="H716" s="104" t="e">
        <f t="shared" si="73"/>
        <v>#N/A</v>
      </c>
      <c r="I716" s="35" t="e">
        <f>VLOOKUP(D716,Исходные_данные,5,FALSE)</f>
        <v>#N/A</v>
      </c>
      <c r="J716" s="104" t="str">
        <f>IFERROR(VLOOKUP(D716,Исходные_данные,37,FALSE),"")</f>
        <v/>
      </c>
      <c r="K716" s="104" t="e">
        <f>VLOOKUP(D716,Исходные_данные,47,FALSE)</f>
        <v>#N/A</v>
      </c>
      <c r="L716" s="104" t="e">
        <f>VLOOKUP(D716,Исходные_данные,16,FALSE)</f>
        <v>#N/A</v>
      </c>
      <c r="M716" s="104" t="e">
        <f t="shared" si="77"/>
        <v>#N/A</v>
      </c>
      <c r="N716" t="str">
        <f t="shared" si="78"/>
        <v>-</v>
      </c>
      <c r="O716" s="13" t="e">
        <f t="shared" si="79"/>
        <v>#N/A</v>
      </c>
    </row>
    <row r="717" spans="3:15" x14ac:dyDescent="0.25">
      <c r="C717" s="104" t="e">
        <f t="shared" si="74"/>
        <v>#N/A</v>
      </c>
      <c r="D717" s="104" t="e">
        <f t="shared" si="75"/>
        <v>#N/A</v>
      </c>
      <c r="E717" s="104"/>
      <c r="F717" s="35"/>
      <c r="G717" s="104" t="e">
        <f t="shared" si="76"/>
        <v>#N/A</v>
      </c>
      <c r="H717" s="104" t="e">
        <f t="shared" si="73"/>
        <v>#N/A</v>
      </c>
      <c r="I717" s="35" t="e">
        <f>VLOOKUP(D717,Исходные_данные,5,FALSE)</f>
        <v>#N/A</v>
      </c>
      <c r="J717" s="104" t="str">
        <f>IFERROR(VLOOKUP(D717,Исходные_данные,37,FALSE),"")</f>
        <v/>
      </c>
      <c r="K717" s="104" t="e">
        <f>VLOOKUP(D717,Исходные_данные,47,FALSE)</f>
        <v>#N/A</v>
      </c>
      <c r="L717" s="104" t="e">
        <f>VLOOKUP(D717,Исходные_данные,16,FALSE)</f>
        <v>#N/A</v>
      </c>
      <c r="M717" s="104" t="e">
        <f t="shared" si="77"/>
        <v>#N/A</v>
      </c>
      <c r="N717" t="str">
        <f t="shared" si="78"/>
        <v>-</v>
      </c>
      <c r="O717" s="13" t="e">
        <f t="shared" si="79"/>
        <v>#N/A</v>
      </c>
    </row>
    <row r="718" spans="3:15" x14ac:dyDescent="0.25">
      <c r="C718" s="104" t="e">
        <f t="shared" si="74"/>
        <v>#N/A</v>
      </c>
      <c r="D718" s="104" t="e">
        <f t="shared" si="75"/>
        <v>#N/A</v>
      </c>
      <c r="E718" s="104"/>
      <c r="F718" s="35"/>
      <c r="G718" s="104" t="e">
        <f t="shared" si="76"/>
        <v>#N/A</v>
      </c>
      <c r="H718" s="104" t="e">
        <f t="shared" si="73"/>
        <v>#N/A</v>
      </c>
      <c r="I718" s="35" t="e">
        <f>VLOOKUP(D718,Исходные_данные,5,FALSE)</f>
        <v>#N/A</v>
      </c>
      <c r="J718" s="104" t="str">
        <f>IFERROR(VLOOKUP(D718,Исходные_данные,37,FALSE),"")</f>
        <v/>
      </c>
      <c r="K718" s="104" t="e">
        <f>VLOOKUP(D718,Исходные_данные,47,FALSE)</f>
        <v>#N/A</v>
      </c>
      <c r="L718" s="104" t="e">
        <f>VLOOKUP(D718,Исходные_данные,16,FALSE)</f>
        <v>#N/A</v>
      </c>
      <c r="M718" s="104" t="e">
        <f t="shared" si="77"/>
        <v>#N/A</v>
      </c>
      <c r="N718" t="str">
        <f t="shared" si="78"/>
        <v>-</v>
      </c>
      <c r="O718" s="13" t="e">
        <f t="shared" si="79"/>
        <v>#N/A</v>
      </c>
    </row>
    <row r="719" spans="3:15" x14ac:dyDescent="0.25">
      <c r="C719" s="104" t="e">
        <f t="shared" si="74"/>
        <v>#N/A</v>
      </c>
      <c r="D719" s="104" t="e">
        <f t="shared" si="75"/>
        <v>#N/A</v>
      </c>
      <c r="E719" s="104"/>
      <c r="F719" s="35"/>
      <c r="G719" s="104" t="e">
        <f t="shared" si="76"/>
        <v>#N/A</v>
      </c>
      <c r="H719" s="104" t="e">
        <f t="shared" si="73"/>
        <v>#N/A</v>
      </c>
      <c r="I719" s="35" t="e">
        <f>VLOOKUP(D719,Исходные_данные,5,FALSE)</f>
        <v>#N/A</v>
      </c>
      <c r="J719" s="104" t="str">
        <f>IFERROR(VLOOKUP(D719,Исходные_данные,37,FALSE),"")</f>
        <v/>
      </c>
      <c r="K719" s="104" t="e">
        <f>VLOOKUP(D719,Исходные_данные,47,FALSE)</f>
        <v>#N/A</v>
      </c>
      <c r="L719" s="104" t="e">
        <f>VLOOKUP(D719,Исходные_данные,16,FALSE)</f>
        <v>#N/A</v>
      </c>
      <c r="M719" s="104" t="e">
        <f t="shared" si="77"/>
        <v>#N/A</v>
      </c>
      <c r="N719" t="str">
        <f t="shared" si="78"/>
        <v>-</v>
      </c>
      <c r="O719" s="13" t="e">
        <f t="shared" si="79"/>
        <v>#N/A</v>
      </c>
    </row>
    <row r="720" spans="3:15" x14ac:dyDescent="0.25">
      <c r="C720" s="104" t="e">
        <f t="shared" si="74"/>
        <v>#N/A</v>
      </c>
      <c r="D720" s="104" t="e">
        <f t="shared" si="75"/>
        <v>#N/A</v>
      </c>
      <c r="E720" s="104"/>
      <c r="F720" s="35"/>
      <c r="G720" s="104" t="e">
        <f t="shared" si="76"/>
        <v>#N/A</v>
      </c>
      <c r="H720" s="104" t="e">
        <f t="shared" si="73"/>
        <v>#N/A</v>
      </c>
      <c r="I720" s="35" t="e">
        <f>VLOOKUP(D720,Исходные_данные,5,FALSE)</f>
        <v>#N/A</v>
      </c>
      <c r="J720" s="104" t="str">
        <f>IFERROR(VLOOKUP(D720,Исходные_данные,37,FALSE),"")</f>
        <v/>
      </c>
      <c r="K720" s="104" t="e">
        <f>VLOOKUP(D720,Исходные_данные,47,FALSE)</f>
        <v>#N/A</v>
      </c>
      <c r="L720" s="104" t="e">
        <f>VLOOKUP(D720,Исходные_данные,16,FALSE)</f>
        <v>#N/A</v>
      </c>
      <c r="M720" s="104" t="e">
        <f t="shared" si="77"/>
        <v>#N/A</v>
      </c>
      <c r="N720" t="str">
        <f t="shared" si="78"/>
        <v>-</v>
      </c>
      <c r="O720" s="13" t="e">
        <f t="shared" si="79"/>
        <v>#N/A</v>
      </c>
    </row>
    <row r="721" spans="3:15" x14ac:dyDescent="0.25">
      <c r="C721" s="104" t="e">
        <f t="shared" si="74"/>
        <v>#N/A</v>
      </c>
      <c r="D721" s="104" t="e">
        <f t="shared" si="75"/>
        <v>#N/A</v>
      </c>
      <c r="E721" s="104"/>
      <c r="F721" s="35"/>
      <c r="G721" s="104" t="e">
        <f t="shared" si="76"/>
        <v>#N/A</v>
      </c>
      <c r="H721" s="104" t="e">
        <f t="shared" si="73"/>
        <v>#N/A</v>
      </c>
      <c r="I721" s="35" t="e">
        <f>VLOOKUP(D721,Исходные_данные,5,FALSE)</f>
        <v>#N/A</v>
      </c>
      <c r="J721" s="104" t="str">
        <f>IFERROR(VLOOKUP(D721,Исходные_данные,37,FALSE),"")</f>
        <v/>
      </c>
      <c r="K721" s="104" t="e">
        <f>VLOOKUP(D721,Исходные_данные,47,FALSE)</f>
        <v>#N/A</v>
      </c>
      <c r="L721" s="104" t="e">
        <f>VLOOKUP(D721,Исходные_данные,16,FALSE)</f>
        <v>#N/A</v>
      </c>
      <c r="M721" s="104" t="e">
        <f t="shared" si="77"/>
        <v>#N/A</v>
      </c>
      <c r="N721" t="str">
        <f t="shared" si="78"/>
        <v>-</v>
      </c>
      <c r="O721" s="13" t="e">
        <f t="shared" si="79"/>
        <v>#N/A</v>
      </c>
    </row>
    <row r="722" spans="3:15" x14ac:dyDescent="0.25">
      <c r="C722" s="104" t="e">
        <f t="shared" si="74"/>
        <v>#N/A</v>
      </c>
      <c r="D722" s="104" t="e">
        <f t="shared" si="75"/>
        <v>#N/A</v>
      </c>
      <c r="E722" s="104"/>
      <c r="F722" s="35"/>
      <c r="G722" s="104" t="e">
        <f t="shared" si="76"/>
        <v>#N/A</v>
      </c>
      <c r="H722" s="104" t="e">
        <f t="shared" si="73"/>
        <v>#N/A</v>
      </c>
      <c r="I722" s="35" t="e">
        <f>VLOOKUP(D722,Исходные_данные,5,FALSE)</f>
        <v>#N/A</v>
      </c>
      <c r="J722" s="104" t="str">
        <f>IFERROR(VLOOKUP(D722,Исходные_данные,37,FALSE),"")</f>
        <v/>
      </c>
      <c r="K722" s="104" t="e">
        <f>VLOOKUP(D722,Исходные_данные,47,FALSE)</f>
        <v>#N/A</v>
      </c>
      <c r="L722" s="104" t="e">
        <f>VLOOKUP(D722,Исходные_данные,16,FALSE)</f>
        <v>#N/A</v>
      </c>
      <c r="M722" s="104" t="e">
        <f t="shared" si="77"/>
        <v>#N/A</v>
      </c>
      <c r="N722" t="str">
        <f t="shared" si="78"/>
        <v>-</v>
      </c>
      <c r="O722" s="13" t="e">
        <f t="shared" si="79"/>
        <v>#N/A</v>
      </c>
    </row>
    <row r="723" spans="3:15" x14ac:dyDescent="0.25">
      <c r="C723" s="104" t="e">
        <f t="shared" si="74"/>
        <v>#N/A</v>
      </c>
      <c r="D723" s="104" t="e">
        <f t="shared" si="75"/>
        <v>#N/A</v>
      </c>
      <c r="E723" s="104"/>
      <c r="F723" s="35"/>
      <c r="G723" s="104" t="e">
        <f t="shared" si="76"/>
        <v>#N/A</v>
      </c>
      <c r="H723" s="104" t="e">
        <f t="shared" si="73"/>
        <v>#N/A</v>
      </c>
      <c r="I723" s="35" t="e">
        <f>VLOOKUP(D723,Исходные_данные,5,FALSE)</f>
        <v>#N/A</v>
      </c>
      <c r="J723" s="104" t="str">
        <f>IFERROR(VLOOKUP(D723,Исходные_данные,37,FALSE),"")</f>
        <v/>
      </c>
      <c r="K723" s="104" t="e">
        <f>VLOOKUP(D723,Исходные_данные,47,FALSE)</f>
        <v>#N/A</v>
      </c>
      <c r="L723" s="104" t="e">
        <f>VLOOKUP(D723,Исходные_данные,16,FALSE)</f>
        <v>#N/A</v>
      </c>
      <c r="M723" s="104" t="e">
        <f t="shared" si="77"/>
        <v>#N/A</v>
      </c>
      <c r="N723" t="str">
        <f t="shared" si="78"/>
        <v>-</v>
      </c>
      <c r="O723" s="13" t="e">
        <f t="shared" si="79"/>
        <v>#N/A</v>
      </c>
    </row>
    <row r="724" spans="3:15" x14ac:dyDescent="0.25">
      <c r="C724" s="104" t="e">
        <f t="shared" si="74"/>
        <v>#N/A</v>
      </c>
      <c r="D724" s="104" t="e">
        <f t="shared" si="75"/>
        <v>#N/A</v>
      </c>
      <c r="E724" s="104"/>
      <c r="F724" s="35"/>
      <c r="G724" s="104" t="e">
        <f t="shared" si="76"/>
        <v>#N/A</v>
      </c>
      <c r="H724" s="104" t="e">
        <f t="shared" si="73"/>
        <v>#N/A</v>
      </c>
      <c r="I724" s="35" t="e">
        <f>VLOOKUP(D724,Исходные_данные,5,FALSE)</f>
        <v>#N/A</v>
      </c>
      <c r="J724" s="104" t="str">
        <f>IFERROR(VLOOKUP(D724,Исходные_данные,37,FALSE),"")</f>
        <v/>
      </c>
      <c r="K724" s="104" t="e">
        <f>VLOOKUP(D724,Исходные_данные,47,FALSE)</f>
        <v>#N/A</v>
      </c>
      <c r="L724" s="104" t="e">
        <f>VLOOKUP(D724,Исходные_данные,16,FALSE)</f>
        <v>#N/A</v>
      </c>
      <c r="M724" s="104" t="e">
        <f t="shared" si="77"/>
        <v>#N/A</v>
      </c>
      <c r="N724" t="str">
        <f t="shared" si="78"/>
        <v>-</v>
      </c>
      <c r="O724" s="13" t="e">
        <f t="shared" si="79"/>
        <v>#N/A</v>
      </c>
    </row>
    <row r="725" spans="3:15" x14ac:dyDescent="0.25">
      <c r="C725" s="104" t="e">
        <f t="shared" si="74"/>
        <v>#N/A</v>
      </c>
      <c r="D725" s="104" t="e">
        <f t="shared" si="75"/>
        <v>#N/A</v>
      </c>
      <c r="E725" s="104"/>
      <c r="F725" s="35"/>
      <c r="G725" s="104" t="e">
        <f t="shared" si="76"/>
        <v>#N/A</v>
      </c>
      <c r="H725" s="104" t="e">
        <f t="shared" si="73"/>
        <v>#N/A</v>
      </c>
      <c r="I725" s="35" t="e">
        <f>VLOOKUP(D725,Исходные_данные,5,FALSE)</f>
        <v>#N/A</v>
      </c>
      <c r="J725" s="104" t="str">
        <f>IFERROR(VLOOKUP(D725,Исходные_данные,37,FALSE),"")</f>
        <v/>
      </c>
      <c r="K725" s="104" t="e">
        <f>VLOOKUP(D725,Исходные_данные,47,FALSE)</f>
        <v>#N/A</v>
      </c>
      <c r="L725" s="104" t="e">
        <f>VLOOKUP(D725,Исходные_данные,16,FALSE)</f>
        <v>#N/A</v>
      </c>
      <c r="M725" s="104" t="e">
        <f t="shared" si="77"/>
        <v>#N/A</v>
      </c>
      <c r="N725" t="str">
        <f t="shared" si="78"/>
        <v>-</v>
      </c>
      <c r="O725" s="13" t="e">
        <f t="shared" si="79"/>
        <v>#N/A</v>
      </c>
    </row>
    <row r="726" spans="3:15" x14ac:dyDescent="0.25">
      <c r="C726" s="104" t="e">
        <f t="shared" si="74"/>
        <v>#N/A</v>
      </c>
      <c r="D726" s="104" t="e">
        <f t="shared" si="75"/>
        <v>#N/A</v>
      </c>
      <c r="E726" s="104"/>
      <c r="F726" s="35"/>
      <c r="G726" s="104" t="e">
        <f t="shared" si="76"/>
        <v>#N/A</v>
      </c>
      <c r="H726" s="104" t="e">
        <f t="shared" si="73"/>
        <v>#N/A</v>
      </c>
      <c r="I726" s="35" t="e">
        <f>VLOOKUP(D726,Исходные_данные,5,FALSE)</f>
        <v>#N/A</v>
      </c>
      <c r="J726" s="104" t="str">
        <f>IFERROR(VLOOKUP(D726,Исходные_данные,37,FALSE),"")</f>
        <v/>
      </c>
      <c r="K726" s="104" t="e">
        <f>VLOOKUP(D726,Исходные_данные,47,FALSE)</f>
        <v>#N/A</v>
      </c>
      <c r="L726" s="104" t="e">
        <f>VLOOKUP(D726,Исходные_данные,16,FALSE)</f>
        <v>#N/A</v>
      </c>
      <c r="M726" s="104" t="e">
        <f t="shared" si="77"/>
        <v>#N/A</v>
      </c>
      <c r="N726" t="str">
        <f t="shared" si="78"/>
        <v>-</v>
      </c>
      <c r="O726" s="13" t="e">
        <f t="shared" si="79"/>
        <v>#N/A</v>
      </c>
    </row>
    <row r="727" spans="3:15" x14ac:dyDescent="0.25">
      <c r="C727" s="104" t="e">
        <f t="shared" si="74"/>
        <v>#N/A</v>
      </c>
      <c r="D727" s="104" t="e">
        <f t="shared" si="75"/>
        <v>#N/A</v>
      </c>
      <c r="E727" s="104"/>
      <c r="F727" s="35"/>
      <c r="G727" s="104" t="e">
        <f t="shared" si="76"/>
        <v>#N/A</v>
      </c>
      <c r="H727" s="104" t="e">
        <f t="shared" si="73"/>
        <v>#N/A</v>
      </c>
      <c r="I727" s="35" t="e">
        <f>VLOOKUP(D727,Исходные_данные,5,FALSE)</f>
        <v>#N/A</v>
      </c>
      <c r="J727" s="104" t="str">
        <f>IFERROR(VLOOKUP(D727,Исходные_данные,37,FALSE),"")</f>
        <v/>
      </c>
      <c r="K727" s="104" t="e">
        <f>VLOOKUP(D727,Исходные_данные,47,FALSE)</f>
        <v>#N/A</v>
      </c>
      <c r="L727" s="104" t="e">
        <f>VLOOKUP(D727,Исходные_данные,16,FALSE)</f>
        <v>#N/A</v>
      </c>
      <c r="M727" s="104" t="e">
        <f t="shared" si="77"/>
        <v>#N/A</v>
      </c>
      <c r="N727" t="str">
        <f t="shared" si="78"/>
        <v>-</v>
      </c>
      <c r="O727" s="13" t="e">
        <f t="shared" si="79"/>
        <v>#N/A</v>
      </c>
    </row>
    <row r="728" spans="3:15" x14ac:dyDescent="0.25">
      <c r="C728" s="104" t="e">
        <f t="shared" si="74"/>
        <v>#N/A</v>
      </c>
      <c r="D728" s="104" t="e">
        <f t="shared" si="75"/>
        <v>#N/A</v>
      </c>
      <c r="E728" s="104"/>
      <c r="F728" s="35"/>
      <c r="G728" s="104" t="e">
        <f t="shared" si="76"/>
        <v>#N/A</v>
      </c>
      <c r="H728" s="104" t="e">
        <f t="shared" si="73"/>
        <v>#N/A</v>
      </c>
      <c r="I728" s="35" t="e">
        <f>VLOOKUP(D728,Исходные_данные,5,FALSE)</f>
        <v>#N/A</v>
      </c>
      <c r="J728" s="104" t="str">
        <f>IFERROR(VLOOKUP(D728,Исходные_данные,37,FALSE),"")</f>
        <v/>
      </c>
      <c r="K728" s="104" t="e">
        <f>VLOOKUP(D728,Исходные_данные,47,FALSE)</f>
        <v>#N/A</v>
      </c>
      <c r="L728" s="104" t="e">
        <f>VLOOKUP(D728,Исходные_данные,16,FALSE)</f>
        <v>#N/A</v>
      </c>
      <c r="M728" s="104" t="e">
        <f t="shared" si="77"/>
        <v>#N/A</v>
      </c>
      <c r="N728" t="str">
        <f t="shared" si="78"/>
        <v>-</v>
      </c>
      <c r="O728" s="13" t="e">
        <f t="shared" si="79"/>
        <v>#N/A</v>
      </c>
    </row>
    <row r="729" spans="3:15" x14ac:dyDescent="0.25">
      <c r="C729" s="104" t="e">
        <f t="shared" si="74"/>
        <v>#N/A</v>
      </c>
      <c r="D729" s="104" t="e">
        <f t="shared" si="75"/>
        <v>#N/A</v>
      </c>
      <c r="E729" s="104"/>
      <c r="F729" s="35"/>
      <c r="G729" s="104" t="e">
        <f t="shared" si="76"/>
        <v>#N/A</v>
      </c>
      <c r="H729" s="104" t="e">
        <f t="shared" si="73"/>
        <v>#N/A</v>
      </c>
      <c r="I729" s="35" t="e">
        <f>VLOOKUP(D729,Исходные_данные,5,FALSE)</f>
        <v>#N/A</v>
      </c>
      <c r="J729" s="104" t="str">
        <f>IFERROR(VLOOKUP(D729,Исходные_данные,37,FALSE),"")</f>
        <v/>
      </c>
      <c r="K729" s="104" t="e">
        <f>VLOOKUP(D729,Исходные_данные,47,FALSE)</f>
        <v>#N/A</v>
      </c>
      <c r="L729" s="104" t="e">
        <f>VLOOKUP(D729,Исходные_данные,16,FALSE)</f>
        <v>#N/A</v>
      </c>
      <c r="M729" s="104" t="e">
        <f t="shared" si="77"/>
        <v>#N/A</v>
      </c>
      <c r="N729" t="str">
        <f t="shared" si="78"/>
        <v>-</v>
      </c>
      <c r="O729" s="13" t="e">
        <f t="shared" si="79"/>
        <v>#N/A</v>
      </c>
    </row>
    <row r="730" spans="3:15" x14ac:dyDescent="0.25">
      <c r="C730" s="104" t="e">
        <f t="shared" si="74"/>
        <v>#N/A</v>
      </c>
      <c r="D730" s="104" t="e">
        <f t="shared" si="75"/>
        <v>#N/A</v>
      </c>
      <c r="E730" s="104"/>
      <c r="F730" s="35"/>
      <c r="G730" s="104" t="e">
        <f t="shared" si="76"/>
        <v>#N/A</v>
      </c>
      <c r="H730" s="104" t="e">
        <f t="shared" si="73"/>
        <v>#N/A</v>
      </c>
      <c r="I730" s="35" t="e">
        <f>VLOOKUP(D730,Исходные_данные,5,FALSE)</f>
        <v>#N/A</v>
      </c>
      <c r="J730" s="104" t="str">
        <f>IFERROR(VLOOKUP(D730,Исходные_данные,37,FALSE),"")</f>
        <v/>
      </c>
      <c r="K730" s="104" t="e">
        <f>VLOOKUP(D730,Исходные_данные,47,FALSE)</f>
        <v>#N/A</v>
      </c>
      <c r="L730" s="104" t="e">
        <f>VLOOKUP(D730,Исходные_данные,16,FALSE)</f>
        <v>#N/A</v>
      </c>
      <c r="M730" s="104" t="e">
        <f t="shared" si="77"/>
        <v>#N/A</v>
      </c>
      <c r="N730" t="str">
        <f t="shared" si="78"/>
        <v>-</v>
      </c>
      <c r="O730" s="13" t="e">
        <f t="shared" si="79"/>
        <v>#N/A</v>
      </c>
    </row>
    <row r="731" spans="3:15" x14ac:dyDescent="0.25">
      <c r="C731" s="104" t="e">
        <f t="shared" si="74"/>
        <v>#N/A</v>
      </c>
      <c r="D731" s="104" t="e">
        <f t="shared" si="75"/>
        <v>#N/A</v>
      </c>
      <c r="E731" s="104"/>
      <c r="F731" s="35"/>
      <c r="G731" s="104" t="e">
        <f t="shared" si="76"/>
        <v>#N/A</v>
      </c>
      <c r="H731" s="104" t="e">
        <f t="shared" si="73"/>
        <v>#N/A</v>
      </c>
      <c r="I731" s="35" t="e">
        <f>VLOOKUP(D731,Исходные_данные,5,FALSE)</f>
        <v>#N/A</v>
      </c>
      <c r="J731" s="104" t="str">
        <f>IFERROR(VLOOKUP(D731,Исходные_данные,37,FALSE),"")</f>
        <v/>
      </c>
      <c r="K731" s="104" t="e">
        <f>VLOOKUP(D731,Исходные_данные,47,FALSE)</f>
        <v>#N/A</v>
      </c>
      <c r="L731" s="104" t="e">
        <f>VLOOKUP(D731,Исходные_данные,16,FALSE)</f>
        <v>#N/A</v>
      </c>
      <c r="M731" s="104" t="e">
        <f t="shared" si="77"/>
        <v>#N/A</v>
      </c>
      <c r="N731" t="str">
        <f t="shared" si="78"/>
        <v>-</v>
      </c>
      <c r="O731" s="13" t="e">
        <f t="shared" si="79"/>
        <v>#N/A</v>
      </c>
    </row>
    <row r="732" spans="3:15" x14ac:dyDescent="0.25">
      <c r="C732" s="104" t="e">
        <f t="shared" si="74"/>
        <v>#N/A</v>
      </c>
      <c r="D732" s="104" t="e">
        <f t="shared" si="75"/>
        <v>#N/A</v>
      </c>
      <c r="E732" s="104"/>
      <c r="F732" s="35"/>
      <c r="G732" s="104" t="e">
        <f t="shared" si="76"/>
        <v>#N/A</v>
      </c>
      <c r="H732" s="104" t="e">
        <f t="shared" si="73"/>
        <v>#N/A</v>
      </c>
      <c r="I732" s="35" t="e">
        <f>VLOOKUP(D732,Исходные_данные,5,FALSE)</f>
        <v>#N/A</v>
      </c>
      <c r="J732" s="104" t="str">
        <f>IFERROR(VLOOKUP(D732,Исходные_данные,37,FALSE),"")</f>
        <v/>
      </c>
      <c r="K732" s="104" t="e">
        <f>VLOOKUP(D732,Исходные_данные,47,FALSE)</f>
        <v>#N/A</v>
      </c>
      <c r="L732" s="104" t="e">
        <f>VLOOKUP(D732,Исходные_данные,16,FALSE)</f>
        <v>#N/A</v>
      </c>
      <c r="M732" s="104" t="e">
        <f t="shared" si="77"/>
        <v>#N/A</v>
      </c>
      <c r="N732" t="str">
        <f t="shared" si="78"/>
        <v>-</v>
      </c>
      <c r="O732" s="13" t="e">
        <f t="shared" si="79"/>
        <v>#N/A</v>
      </c>
    </row>
    <row r="733" spans="3:15" x14ac:dyDescent="0.25">
      <c r="C733" s="104" t="e">
        <f t="shared" si="74"/>
        <v>#N/A</v>
      </c>
      <c r="D733" s="104" t="e">
        <f t="shared" si="75"/>
        <v>#N/A</v>
      </c>
      <c r="E733" s="104"/>
      <c r="F733" s="35"/>
      <c r="G733" s="104" t="e">
        <f t="shared" si="76"/>
        <v>#N/A</v>
      </c>
      <c r="H733" s="104" t="e">
        <f t="shared" si="73"/>
        <v>#N/A</v>
      </c>
      <c r="I733" s="35" t="e">
        <f>VLOOKUP(D733,Исходные_данные,5,FALSE)</f>
        <v>#N/A</v>
      </c>
      <c r="J733" s="104" t="str">
        <f>IFERROR(VLOOKUP(D733,Исходные_данные,37,FALSE),"")</f>
        <v/>
      </c>
      <c r="K733" s="104" t="e">
        <f>VLOOKUP(D733,Исходные_данные,47,FALSE)</f>
        <v>#N/A</v>
      </c>
      <c r="L733" s="104" t="e">
        <f>VLOOKUP(D733,Исходные_данные,16,FALSE)</f>
        <v>#N/A</v>
      </c>
      <c r="M733" s="104" t="e">
        <f t="shared" si="77"/>
        <v>#N/A</v>
      </c>
      <c r="N733" t="str">
        <f t="shared" si="78"/>
        <v>-</v>
      </c>
      <c r="O733" s="13" t="e">
        <f t="shared" si="79"/>
        <v>#N/A</v>
      </c>
    </row>
    <row r="734" spans="3:15" x14ac:dyDescent="0.25">
      <c r="C734" s="104" t="e">
        <f t="shared" si="74"/>
        <v>#N/A</v>
      </c>
      <c r="D734" s="104" t="e">
        <f t="shared" si="75"/>
        <v>#N/A</v>
      </c>
      <c r="E734" s="104"/>
      <c r="F734" s="35"/>
      <c r="G734" s="104" t="e">
        <f t="shared" si="76"/>
        <v>#N/A</v>
      </c>
      <c r="H734" s="104" t="e">
        <f t="shared" si="73"/>
        <v>#N/A</v>
      </c>
      <c r="I734" s="35" t="e">
        <f>VLOOKUP(D734,Исходные_данные,5,FALSE)</f>
        <v>#N/A</v>
      </c>
      <c r="J734" s="104" t="str">
        <f>IFERROR(VLOOKUP(D734,Исходные_данные,37,FALSE),"")</f>
        <v/>
      </c>
      <c r="K734" s="104" t="e">
        <f>VLOOKUP(D734,Исходные_данные,47,FALSE)</f>
        <v>#N/A</v>
      </c>
      <c r="L734" s="104" t="e">
        <f>VLOOKUP(D734,Исходные_данные,16,FALSE)</f>
        <v>#N/A</v>
      </c>
      <c r="M734" s="104" t="e">
        <f t="shared" si="77"/>
        <v>#N/A</v>
      </c>
      <c r="N734" t="str">
        <f t="shared" si="78"/>
        <v>-</v>
      </c>
      <c r="O734" s="13" t="e">
        <f t="shared" si="79"/>
        <v>#N/A</v>
      </c>
    </row>
    <row r="735" spans="3:15" x14ac:dyDescent="0.25">
      <c r="C735" s="104" t="e">
        <f t="shared" si="74"/>
        <v>#N/A</v>
      </c>
      <c r="D735" s="104" t="e">
        <f t="shared" si="75"/>
        <v>#N/A</v>
      </c>
      <c r="E735" s="104"/>
      <c r="F735" s="35"/>
      <c r="G735" s="104" t="e">
        <f t="shared" si="76"/>
        <v>#N/A</v>
      </c>
      <c r="H735" s="104" t="e">
        <f t="shared" si="73"/>
        <v>#N/A</v>
      </c>
      <c r="I735" s="35" t="e">
        <f>VLOOKUP(D735,Исходные_данные,5,FALSE)</f>
        <v>#N/A</v>
      </c>
      <c r="J735" s="104" t="str">
        <f>IFERROR(VLOOKUP(D735,Исходные_данные,37,FALSE),"")</f>
        <v/>
      </c>
      <c r="K735" s="104" t="e">
        <f>VLOOKUP(D735,Исходные_данные,47,FALSE)</f>
        <v>#N/A</v>
      </c>
      <c r="L735" s="104" t="e">
        <f>VLOOKUP(D735,Исходные_данные,16,FALSE)</f>
        <v>#N/A</v>
      </c>
      <c r="M735" s="104" t="e">
        <f t="shared" si="77"/>
        <v>#N/A</v>
      </c>
      <c r="N735" t="str">
        <f t="shared" si="78"/>
        <v>-</v>
      </c>
      <c r="O735" s="13" t="e">
        <f t="shared" si="79"/>
        <v>#N/A</v>
      </c>
    </row>
    <row r="736" spans="3:15" x14ac:dyDescent="0.25">
      <c r="C736" s="104" t="e">
        <f t="shared" si="74"/>
        <v>#N/A</v>
      </c>
      <c r="D736" s="104" t="e">
        <f t="shared" si="75"/>
        <v>#N/A</v>
      </c>
      <c r="E736" s="104"/>
      <c r="F736" s="35"/>
      <c r="G736" s="104" t="e">
        <f t="shared" si="76"/>
        <v>#N/A</v>
      </c>
      <c r="H736" s="104" t="e">
        <f t="shared" si="73"/>
        <v>#N/A</v>
      </c>
      <c r="I736" s="35" t="e">
        <f>VLOOKUP(D736,Исходные_данные,5,FALSE)</f>
        <v>#N/A</v>
      </c>
      <c r="J736" s="104" t="str">
        <f>IFERROR(VLOOKUP(D736,Исходные_данные,37,FALSE),"")</f>
        <v/>
      </c>
      <c r="K736" s="104" t="e">
        <f>VLOOKUP(D736,Исходные_данные,47,FALSE)</f>
        <v>#N/A</v>
      </c>
      <c r="L736" s="104" t="e">
        <f>VLOOKUP(D736,Исходные_данные,16,FALSE)</f>
        <v>#N/A</v>
      </c>
      <c r="M736" s="104" t="e">
        <f t="shared" si="77"/>
        <v>#N/A</v>
      </c>
      <c r="N736" t="str">
        <f t="shared" si="78"/>
        <v>-</v>
      </c>
      <c r="O736" s="13" t="e">
        <f t="shared" si="79"/>
        <v>#N/A</v>
      </c>
    </row>
    <row r="737" spans="3:15" x14ac:dyDescent="0.25">
      <c r="C737" s="104" t="e">
        <f t="shared" si="74"/>
        <v>#N/A</v>
      </c>
      <c r="D737" s="104" t="e">
        <f t="shared" si="75"/>
        <v>#N/A</v>
      </c>
      <c r="E737" s="104"/>
      <c r="F737" s="35"/>
      <c r="G737" s="104" t="e">
        <f t="shared" si="76"/>
        <v>#N/A</v>
      </c>
      <c r="H737" s="104" t="e">
        <f t="shared" si="73"/>
        <v>#N/A</v>
      </c>
      <c r="I737" s="35" t="e">
        <f>VLOOKUP(D737,Исходные_данные,5,FALSE)</f>
        <v>#N/A</v>
      </c>
      <c r="J737" s="104" t="str">
        <f>IFERROR(VLOOKUP(D737,Исходные_данные,37,FALSE),"")</f>
        <v/>
      </c>
      <c r="K737" s="104" t="e">
        <f>VLOOKUP(D737,Исходные_данные,47,FALSE)</f>
        <v>#N/A</v>
      </c>
      <c r="L737" s="104" t="e">
        <f>VLOOKUP(D737,Исходные_данные,16,FALSE)</f>
        <v>#N/A</v>
      </c>
      <c r="M737" s="104" t="e">
        <f t="shared" si="77"/>
        <v>#N/A</v>
      </c>
      <c r="N737" t="str">
        <f t="shared" si="78"/>
        <v>-</v>
      </c>
      <c r="O737" s="13" t="e">
        <f t="shared" si="79"/>
        <v>#N/A</v>
      </c>
    </row>
    <row r="738" spans="3:15" x14ac:dyDescent="0.25">
      <c r="C738" s="104" t="e">
        <f t="shared" si="74"/>
        <v>#N/A</v>
      </c>
      <c r="D738" s="104" t="e">
        <f t="shared" si="75"/>
        <v>#N/A</v>
      </c>
      <c r="E738" s="104"/>
      <c r="F738" s="35"/>
      <c r="G738" s="104" t="e">
        <f t="shared" si="76"/>
        <v>#N/A</v>
      </c>
      <c r="H738" s="104" t="e">
        <f t="shared" si="73"/>
        <v>#N/A</v>
      </c>
      <c r="I738" s="35" t="e">
        <f>VLOOKUP(D738,Исходные_данные,5,FALSE)</f>
        <v>#N/A</v>
      </c>
      <c r="J738" s="104" t="str">
        <f>IFERROR(VLOOKUP(D738,Исходные_данные,37,FALSE),"")</f>
        <v/>
      </c>
      <c r="K738" s="104" t="e">
        <f>VLOOKUP(D738,Исходные_данные,47,FALSE)</f>
        <v>#N/A</v>
      </c>
      <c r="L738" s="104" t="e">
        <f>VLOOKUP(D738,Исходные_данные,16,FALSE)</f>
        <v>#N/A</v>
      </c>
      <c r="M738" s="104" t="e">
        <f t="shared" si="77"/>
        <v>#N/A</v>
      </c>
      <c r="N738" t="str">
        <f t="shared" si="78"/>
        <v>-</v>
      </c>
      <c r="O738" s="13" t="e">
        <f t="shared" si="79"/>
        <v>#N/A</v>
      </c>
    </row>
    <row r="739" spans="3:15" x14ac:dyDescent="0.25">
      <c r="C739" s="104" t="e">
        <f t="shared" si="74"/>
        <v>#N/A</v>
      </c>
      <c r="D739" s="104" t="e">
        <f t="shared" si="75"/>
        <v>#N/A</v>
      </c>
      <c r="E739" s="104"/>
      <c r="F739" s="35"/>
      <c r="G739" s="104" t="e">
        <f t="shared" si="76"/>
        <v>#N/A</v>
      </c>
      <c r="H739" s="104" t="e">
        <f t="shared" si="73"/>
        <v>#N/A</v>
      </c>
      <c r="I739" s="35" t="e">
        <f>VLOOKUP(D739,Исходные_данные,5,FALSE)</f>
        <v>#N/A</v>
      </c>
      <c r="J739" s="104" t="str">
        <f>IFERROR(VLOOKUP(D739,Исходные_данные,37,FALSE),"")</f>
        <v/>
      </c>
      <c r="K739" s="104" t="e">
        <f>VLOOKUP(D739,Исходные_данные,47,FALSE)</f>
        <v>#N/A</v>
      </c>
      <c r="L739" s="104" t="e">
        <f>VLOOKUP(D739,Исходные_данные,16,FALSE)</f>
        <v>#N/A</v>
      </c>
      <c r="M739" s="104" t="e">
        <f t="shared" si="77"/>
        <v>#N/A</v>
      </c>
      <c r="N739" t="str">
        <f t="shared" si="78"/>
        <v>-</v>
      </c>
      <c r="O739" s="13" t="e">
        <f t="shared" si="79"/>
        <v>#N/A</v>
      </c>
    </row>
    <row r="740" spans="3:15" x14ac:dyDescent="0.25">
      <c r="C740" s="104" t="e">
        <f t="shared" si="74"/>
        <v>#N/A</v>
      </c>
      <c r="D740" s="104" t="e">
        <f t="shared" si="75"/>
        <v>#N/A</v>
      </c>
      <c r="E740" s="104"/>
      <c r="F740" s="35"/>
      <c r="G740" s="104" t="e">
        <f t="shared" si="76"/>
        <v>#N/A</v>
      </c>
      <c r="H740" s="104" t="e">
        <f t="shared" si="73"/>
        <v>#N/A</v>
      </c>
      <c r="I740" s="35" t="e">
        <f>VLOOKUP(D740,Исходные_данные,5,FALSE)</f>
        <v>#N/A</v>
      </c>
      <c r="J740" s="104" t="str">
        <f>IFERROR(VLOOKUP(D740,Исходные_данные,37,FALSE),"")</f>
        <v/>
      </c>
      <c r="K740" s="104" t="e">
        <f>VLOOKUP(D740,Исходные_данные,47,FALSE)</f>
        <v>#N/A</v>
      </c>
      <c r="L740" s="104" t="e">
        <f>VLOOKUP(D740,Исходные_данные,16,FALSE)</f>
        <v>#N/A</v>
      </c>
      <c r="M740" s="104" t="e">
        <f t="shared" si="77"/>
        <v>#N/A</v>
      </c>
      <c r="N740" t="str">
        <f t="shared" si="78"/>
        <v>-</v>
      </c>
      <c r="O740" s="13" t="e">
        <f t="shared" si="79"/>
        <v>#N/A</v>
      </c>
    </row>
    <row r="741" spans="3:15" x14ac:dyDescent="0.25">
      <c r="C741" s="104" t="e">
        <f t="shared" si="74"/>
        <v>#N/A</v>
      </c>
      <c r="D741" s="104" t="e">
        <f t="shared" si="75"/>
        <v>#N/A</v>
      </c>
      <c r="E741" s="104"/>
      <c r="F741" s="35"/>
      <c r="G741" s="104" t="e">
        <f t="shared" si="76"/>
        <v>#N/A</v>
      </c>
      <c r="H741" s="104" t="e">
        <f t="shared" si="73"/>
        <v>#N/A</v>
      </c>
      <c r="I741" s="35" t="e">
        <f>VLOOKUP(D741,Исходные_данные,5,FALSE)</f>
        <v>#N/A</v>
      </c>
      <c r="J741" s="104" t="str">
        <f>IFERROR(VLOOKUP(D741,Исходные_данные,37,FALSE),"")</f>
        <v/>
      </c>
      <c r="K741" s="104" t="e">
        <f>VLOOKUP(D741,Исходные_данные,47,FALSE)</f>
        <v>#N/A</v>
      </c>
      <c r="L741" s="104" t="e">
        <f>VLOOKUP(D741,Исходные_данные,16,FALSE)</f>
        <v>#N/A</v>
      </c>
      <c r="M741" s="104" t="e">
        <f t="shared" si="77"/>
        <v>#N/A</v>
      </c>
      <c r="N741" t="str">
        <f t="shared" si="78"/>
        <v>-</v>
      </c>
      <c r="O741" s="13" t="e">
        <f t="shared" si="79"/>
        <v>#N/A</v>
      </c>
    </row>
    <row r="742" spans="3:15" x14ac:dyDescent="0.25">
      <c r="C742" s="104" t="e">
        <f t="shared" si="74"/>
        <v>#N/A</v>
      </c>
      <c r="D742" s="104" t="e">
        <f t="shared" si="75"/>
        <v>#N/A</v>
      </c>
      <c r="E742" s="104"/>
      <c r="F742" s="35"/>
      <c r="G742" s="104" t="e">
        <f t="shared" si="76"/>
        <v>#N/A</v>
      </c>
      <c r="H742" s="104" t="e">
        <f t="shared" si="73"/>
        <v>#N/A</v>
      </c>
      <c r="I742" s="35" t="e">
        <f>VLOOKUP(D742,Исходные_данные,5,FALSE)</f>
        <v>#N/A</v>
      </c>
      <c r="J742" s="104" t="str">
        <f>IFERROR(VLOOKUP(D742,Исходные_данные,37,FALSE),"")</f>
        <v/>
      </c>
      <c r="K742" s="104" t="e">
        <f>VLOOKUP(D742,Исходные_данные,47,FALSE)</f>
        <v>#N/A</v>
      </c>
      <c r="L742" s="104" t="e">
        <f>VLOOKUP(D742,Исходные_данные,16,FALSE)</f>
        <v>#N/A</v>
      </c>
      <c r="M742" s="104" t="e">
        <f t="shared" si="77"/>
        <v>#N/A</v>
      </c>
      <c r="N742" t="str">
        <f t="shared" si="78"/>
        <v>-</v>
      </c>
      <c r="O742" s="13" t="e">
        <f t="shared" si="79"/>
        <v>#N/A</v>
      </c>
    </row>
    <row r="743" spans="3:15" x14ac:dyDescent="0.25">
      <c r="C743" s="104" t="e">
        <f t="shared" si="74"/>
        <v>#N/A</v>
      </c>
      <c r="D743" s="104" t="e">
        <f t="shared" si="75"/>
        <v>#N/A</v>
      </c>
      <c r="E743" s="104"/>
      <c r="F743" s="35"/>
      <c r="G743" s="104" t="e">
        <f t="shared" si="76"/>
        <v>#N/A</v>
      </c>
      <c r="H743" s="104" t="e">
        <f t="shared" si="73"/>
        <v>#N/A</v>
      </c>
      <c r="I743" s="35" t="e">
        <f>VLOOKUP(D743,Исходные_данные,5,FALSE)</f>
        <v>#N/A</v>
      </c>
      <c r="J743" s="104" t="str">
        <f>IFERROR(VLOOKUP(D743,Исходные_данные,37,FALSE),"")</f>
        <v/>
      </c>
      <c r="K743" s="104" t="e">
        <f>VLOOKUP(D743,Исходные_данные,47,FALSE)</f>
        <v>#N/A</v>
      </c>
      <c r="L743" s="104" t="e">
        <f>VLOOKUP(D743,Исходные_данные,16,FALSE)</f>
        <v>#N/A</v>
      </c>
      <c r="M743" s="104" t="e">
        <f t="shared" si="77"/>
        <v>#N/A</v>
      </c>
      <c r="N743" t="str">
        <f t="shared" si="78"/>
        <v>-</v>
      </c>
      <c r="O743" s="13" t="e">
        <f t="shared" si="79"/>
        <v>#N/A</v>
      </c>
    </row>
    <row r="744" spans="3:15" x14ac:dyDescent="0.25">
      <c r="C744" s="104" t="e">
        <f t="shared" si="74"/>
        <v>#N/A</v>
      </c>
      <c r="D744" s="104" t="e">
        <f t="shared" si="75"/>
        <v>#N/A</v>
      </c>
      <c r="E744" s="104"/>
      <c r="F744" s="35"/>
      <c r="G744" s="104" t="e">
        <f t="shared" si="76"/>
        <v>#N/A</v>
      </c>
      <c r="H744" s="104" t="e">
        <f t="shared" si="73"/>
        <v>#N/A</v>
      </c>
      <c r="I744" s="35" t="e">
        <f>VLOOKUP(D744,Исходные_данные,5,FALSE)</f>
        <v>#N/A</v>
      </c>
      <c r="J744" s="104" t="str">
        <f>IFERROR(VLOOKUP(D744,Исходные_данные,37,FALSE),"")</f>
        <v/>
      </c>
      <c r="K744" s="104" t="e">
        <f>VLOOKUP(D744,Исходные_данные,47,FALSE)</f>
        <v>#N/A</v>
      </c>
      <c r="L744" s="104" t="e">
        <f>VLOOKUP(D744,Исходные_данные,16,FALSE)</f>
        <v>#N/A</v>
      </c>
      <c r="M744" s="104" t="e">
        <f t="shared" si="77"/>
        <v>#N/A</v>
      </c>
      <c r="N744" t="str">
        <f t="shared" si="78"/>
        <v>-</v>
      </c>
      <c r="O744" s="13" t="e">
        <f t="shared" si="79"/>
        <v>#N/A</v>
      </c>
    </row>
    <row r="745" spans="3:15" x14ac:dyDescent="0.25">
      <c r="C745" s="104" t="e">
        <f t="shared" si="74"/>
        <v>#N/A</v>
      </c>
      <c r="D745" s="104" t="e">
        <f t="shared" si="75"/>
        <v>#N/A</v>
      </c>
      <c r="E745" s="104"/>
      <c r="F745" s="35"/>
      <c r="G745" s="104" t="e">
        <f t="shared" si="76"/>
        <v>#N/A</v>
      </c>
      <c r="H745" s="104" t="e">
        <f t="shared" si="73"/>
        <v>#N/A</v>
      </c>
      <c r="I745" s="35" t="e">
        <f>VLOOKUP(D745,Исходные_данные,5,FALSE)</f>
        <v>#N/A</v>
      </c>
      <c r="J745" s="104" t="str">
        <f>IFERROR(VLOOKUP(D745,Исходные_данные,37,FALSE),"")</f>
        <v/>
      </c>
      <c r="K745" s="104" t="e">
        <f>VLOOKUP(D745,Исходные_данные,47,FALSE)</f>
        <v>#N/A</v>
      </c>
      <c r="L745" s="104" t="e">
        <f>VLOOKUP(D745,Исходные_данные,16,FALSE)</f>
        <v>#N/A</v>
      </c>
      <c r="M745" s="104" t="e">
        <f t="shared" si="77"/>
        <v>#N/A</v>
      </c>
      <c r="N745" t="str">
        <f t="shared" si="78"/>
        <v>-</v>
      </c>
      <c r="O745" s="13" t="e">
        <f t="shared" si="79"/>
        <v>#N/A</v>
      </c>
    </row>
    <row r="746" spans="3:15" x14ac:dyDescent="0.25">
      <c r="C746" s="104" t="e">
        <f t="shared" si="74"/>
        <v>#N/A</v>
      </c>
      <c r="D746" s="104" t="e">
        <f t="shared" si="75"/>
        <v>#N/A</v>
      </c>
      <c r="E746" s="104"/>
      <c r="F746" s="35"/>
      <c r="G746" s="104" t="e">
        <f t="shared" si="76"/>
        <v>#N/A</v>
      </c>
      <c r="H746" s="104" t="e">
        <f t="shared" si="73"/>
        <v>#N/A</v>
      </c>
      <c r="I746" s="35" t="e">
        <f>VLOOKUP(D746,Исходные_данные,5,FALSE)</f>
        <v>#N/A</v>
      </c>
      <c r="J746" s="104" t="str">
        <f>IFERROR(VLOOKUP(D746,Исходные_данные,37,FALSE),"")</f>
        <v/>
      </c>
      <c r="K746" s="104" t="e">
        <f>VLOOKUP(D746,Исходные_данные,47,FALSE)</f>
        <v>#N/A</v>
      </c>
      <c r="L746" s="104" t="e">
        <f>VLOOKUP(D746,Исходные_данные,16,FALSE)</f>
        <v>#N/A</v>
      </c>
      <c r="M746" s="104" t="e">
        <f t="shared" si="77"/>
        <v>#N/A</v>
      </c>
      <c r="N746" t="str">
        <f t="shared" si="78"/>
        <v>-</v>
      </c>
      <c r="O746" s="13" t="e">
        <f t="shared" si="79"/>
        <v>#N/A</v>
      </c>
    </row>
    <row r="747" spans="3:15" x14ac:dyDescent="0.25">
      <c r="C747" s="104" t="e">
        <f t="shared" si="74"/>
        <v>#N/A</v>
      </c>
      <c r="D747" s="104" t="e">
        <f t="shared" si="75"/>
        <v>#N/A</v>
      </c>
      <c r="E747" s="104"/>
      <c r="F747" s="35"/>
      <c r="G747" s="104" t="e">
        <f t="shared" si="76"/>
        <v>#N/A</v>
      </c>
      <c r="H747" s="104" t="e">
        <f t="shared" si="73"/>
        <v>#N/A</v>
      </c>
      <c r="I747" s="35" t="e">
        <f>VLOOKUP(D747,Исходные_данные,5,FALSE)</f>
        <v>#N/A</v>
      </c>
      <c r="J747" s="104" t="str">
        <f>IFERROR(VLOOKUP(D747,Исходные_данные,37,FALSE),"")</f>
        <v/>
      </c>
      <c r="K747" s="104" t="e">
        <f>VLOOKUP(D747,Исходные_данные,47,FALSE)</f>
        <v>#N/A</v>
      </c>
      <c r="L747" s="104" t="e">
        <f>VLOOKUP(D747,Исходные_данные,16,FALSE)</f>
        <v>#N/A</v>
      </c>
      <c r="M747" s="104" t="e">
        <f t="shared" si="77"/>
        <v>#N/A</v>
      </c>
      <c r="N747" t="str">
        <f t="shared" si="78"/>
        <v>-</v>
      </c>
      <c r="O747" s="13" t="e">
        <f t="shared" si="79"/>
        <v>#N/A</v>
      </c>
    </row>
    <row r="748" spans="3:15" x14ac:dyDescent="0.25">
      <c r="C748" s="104" t="e">
        <f t="shared" si="74"/>
        <v>#N/A</v>
      </c>
      <c r="D748" s="104" t="e">
        <f t="shared" si="75"/>
        <v>#N/A</v>
      </c>
      <c r="E748" s="104"/>
      <c r="F748" s="35"/>
      <c r="G748" s="104" t="e">
        <f t="shared" si="76"/>
        <v>#N/A</v>
      </c>
      <c r="H748" s="104" t="e">
        <f t="shared" si="73"/>
        <v>#N/A</v>
      </c>
      <c r="I748" s="35" t="e">
        <f>VLOOKUP(D748,Исходные_данные,5,FALSE)</f>
        <v>#N/A</v>
      </c>
      <c r="J748" s="104" t="str">
        <f>IFERROR(VLOOKUP(D748,Исходные_данные,37,FALSE),"")</f>
        <v/>
      </c>
      <c r="K748" s="104" t="e">
        <f>VLOOKUP(D748,Исходные_данные,47,FALSE)</f>
        <v>#N/A</v>
      </c>
      <c r="L748" s="104" t="e">
        <f>VLOOKUP(D748,Исходные_данные,16,FALSE)</f>
        <v>#N/A</v>
      </c>
      <c r="M748" s="104" t="e">
        <f t="shared" si="77"/>
        <v>#N/A</v>
      </c>
      <c r="N748" t="str">
        <f t="shared" si="78"/>
        <v>-</v>
      </c>
      <c r="O748" s="13" t="e">
        <f t="shared" si="79"/>
        <v>#N/A</v>
      </c>
    </row>
    <row r="749" spans="3:15" x14ac:dyDescent="0.25">
      <c r="C749" s="104" t="e">
        <f t="shared" si="74"/>
        <v>#N/A</v>
      </c>
      <c r="D749" s="104" t="e">
        <f t="shared" si="75"/>
        <v>#N/A</v>
      </c>
      <c r="E749" s="104"/>
      <c r="F749" s="35"/>
      <c r="G749" s="104" t="e">
        <f t="shared" si="76"/>
        <v>#N/A</v>
      </c>
      <c r="H749" s="104" t="e">
        <f t="shared" si="73"/>
        <v>#N/A</v>
      </c>
      <c r="I749" s="35" t="e">
        <f>VLOOKUP(D749,Исходные_данные,5,FALSE)</f>
        <v>#N/A</v>
      </c>
      <c r="J749" s="104" t="str">
        <f>IFERROR(VLOOKUP(D749,Исходные_данные,37,FALSE),"")</f>
        <v/>
      </c>
      <c r="K749" s="104" t="e">
        <f>VLOOKUP(D749,Исходные_данные,47,FALSE)</f>
        <v>#N/A</v>
      </c>
      <c r="L749" s="104" t="e">
        <f>VLOOKUP(D749,Исходные_данные,16,FALSE)</f>
        <v>#N/A</v>
      </c>
      <c r="M749" s="104" t="e">
        <f t="shared" si="77"/>
        <v>#N/A</v>
      </c>
      <c r="N749" t="str">
        <f t="shared" si="78"/>
        <v>-</v>
      </c>
      <c r="O749" s="13" t="e">
        <f t="shared" si="79"/>
        <v>#N/A</v>
      </c>
    </row>
    <row r="750" spans="3:15" x14ac:dyDescent="0.25">
      <c r="C750" s="104" t="e">
        <f t="shared" si="74"/>
        <v>#N/A</v>
      </c>
      <c r="D750" s="104" t="e">
        <f t="shared" si="75"/>
        <v>#N/A</v>
      </c>
      <c r="E750" s="104"/>
      <c r="F750" s="35"/>
      <c r="G750" s="104" t="e">
        <f t="shared" si="76"/>
        <v>#N/A</v>
      </c>
      <c r="H750" s="104" t="e">
        <f t="shared" si="73"/>
        <v>#N/A</v>
      </c>
      <c r="I750" s="35" t="e">
        <f>VLOOKUP(D750,Исходные_данные,5,FALSE)</f>
        <v>#N/A</v>
      </c>
      <c r="J750" s="104" t="str">
        <f>IFERROR(VLOOKUP(D750,Исходные_данные,37,FALSE),"")</f>
        <v/>
      </c>
      <c r="K750" s="104" t="e">
        <f>VLOOKUP(D750,Исходные_данные,47,FALSE)</f>
        <v>#N/A</v>
      </c>
      <c r="L750" s="104" t="e">
        <f>VLOOKUP(D750,Исходные_данные,16,FALSE)</f>
        <v>#N/A</v>
      </c>
      <c r="M750" s="104" t="e">
        <f t="shared" si="77"/>
        <v>#N/A</v>
      </c>
      <c r="N750" t="str">
        <f t="shared" si="78"/>
        <v>-</v>
      </c>
      <c r="O750" s="13" t="e">
        <f t="shared" si="79"/>
        <v>#N/A</v>
      </c>
    </row>
    <row r="751" spans="3:15" x14ac:dyDescent="0.25">
      <c r="C751" s="104" t="e">
        <f t="shared" si="74"/>
        <v>#N/A</v>
      </c>
      <c r="D751" s="104" t="e">
        <f t="shared" si="75"/>
        <v>#N/A</v>
      </c>
      <c r="E751" s="104"/>
      <c r="F751" s="35"/>
      <c r="G751" s="104" t="e">
        <f t="shared" si="76"/>
        <v>#N/A</v>
      </c>
      <c r="H751" s="104" t="e">
        <f t="shared" si="73"/>
        <v>#N/A</v>
      </c>
      <c r="I751" s="35" t="e">
        <f>VLOOKUP(D751,Исходные_данные,5,FALSE)</f>
        <v>#N/A</v>
      </c>
      <c r="J751" s="104" t="str">
        <f>IFERROR(VLOOKUP(D751,Исходные_данные,37,FALSE),"")</f>
        <v/>
      </c>
      <c r="K751" s="104" t="e">
        <f>VLOOKUP(D751,Исходные_данные,47,FALSE)</f>
        <v>#N/A</v>
      </c>
      <c r="L751" s="104" t="e">
        <f>VLOOKUP(D751,Исходные_данные,16,FALSE)</f>
        <v>#N/A</v>
      </c>
      <c r="M751" s="104" t="e">
        <f t="shared" si="77"/>
        <v>#N/A</v>
      </c>
      <c r="N751" t="str">
        <f t="shared" si="78"/>
        <v>-</v>
      </c>
      <c r="O751" s="13" t="e">
        <f t="shared" si="79"/>
        <v>#N/A</v>
      </c>
    </row>
    <row r="752" spans="3:15" x14ac:dyDescent="0.25">
      <c r="C752" s="104" t="e">
        <f t="shared" si="74"/>
        <v>#N/A</v>
      </c>
      <c r="D752" s="104" t="e">
        <f t="shared" si="75"/>
        <v>#N/A</v>
      </c>
      <c r="E752" s="104"/>
      <c r="F752" s="35"/>
      <c r="G752" s="104" t="e">
        <f t="shared" si="76"/>
        <v>#N/A</v>
      </c>
      <c r="H752" s="104" t="e">
        <f t="shared" si="73"/>
        <v>#N/A</v>
      </c>
      <c r="I752" s="35" t="e">
        <f>VLOOKUP(D752,Исходные_данные,5,FALSE)</f>
        <v>#N/A</v>
      </c>
      <c r="J752" s="104" t="str">
        <f>IFERROR(VLOOKUP(D752,Исходные_данные,37,FALSE),"")</f>
        <v/>
      </c>
      <c r="K752" s="104" t="e">
        <f>VLOOKUP(D752,Исходные_данные,47,FALSE)</f>
        <v>#N/A</v>
      </c>
      <c r="L752" s="104" t="e">
        <f>VLOOKUP(D752,Исходные_данные,16,FALSE)</f>
        <v>#N/A</v>
      </c>
      <c r="M752" s="104" t="e">
        <f t="shared" si="77"/>
        <v>#N/A</v>
      </c>
      <c r="N752" t="str">
        <f t="shared" si="78"/>
        <v>-</v>
      </c>
      <c r="O752" s="13" t="e">
        <f t="shared" si="79"/>
        <v>#N/A</v>
      </c>
    </row>
    <row r="753" spans="3:15" x14ac:dyDescent="0.25">
      <c r="C753" s="104" t="e">
        <f t="shared" si="74"/>
        <v>#N/A</v>
      </c>
      <c r="D753" s="104" t="e">
        <f t="shared" si="75"/>
        <v>#N/A</v>
      </c>
      <c r="E753" s="104"/>
      <c r="F753" s="35"/>
      <c r="G753" s="104" t="e">
        <f t="shared" si="76"/>
        <v>#N/A</v>
      </c>
      <c r="H753" s="104" t="e">
        <f t="shared" si="73"/>
        <v>#N/A</v>
      </c>
      <c r="I753" s="35" t="e">
        <f>VLOOKUP(D753,Исходные_данные,5,FALSE)</f>
        <v>#N/A</v>
      </c>
      <c r="J753" s="104" t="str">
        <f>IFERROR(VLOOKUP(D753,Исходные_данные,37,FALSE),"")</f>
        <v/>
      </c>
      <c r="K753" s="104" t="e">
        <f>VLOOKUP(D753,Исходные_данные,47,FALSE)</f>
        <v>#N/A</v>
      </c>
      <c r="L753" s="104" t="e">
        <f>VLOOKUP(D753,Исходные_данные,16,FALSE)</f>
        <v>#N/A</v>
      </c>
      <c r="M753" s="104" t="e">
        <f t="shared" si="77"/>
        <v>#N/A</v>
      </c>
      <c r="N753" t="str">
        <f t="shared" si="78"/>
        <v>-</v>
      </c>
      <c r="O753" s="13" t="e">
        <f t="shared" si="79"/>
        <v>#N/A</v>
      </c>
    </row>
    <row r="754" spans="3:15" x14ac:dyDescent="0.25">
      <c r="C754" s="104" t="e">
        <f t="shared" si="74"/>
        <v>#N/A</v>
      </c>
      <c r="D754" s="104" t="e">
        <f t="shared" si="75"/>
        <v>#N/A</v>
      </c>
      <c r="E754" s="104"/>
      <c r="F754" s="35"/>
      <c r="G754" s="104" t="e">
        <f t="shared" si="76"/>
        <v>#N/A</v>
      </c>
      <c r="H754" s="104" t="e">
        <f t="shared" si="73"/>
        <v>#N/A</v>
      </c>
      <c r="I754" s="35" t="e">
        <f>VLOOKUP(D754,Исходные_данные,5,FALSE)</f>
        <v>#N/A</v>
      </c>
      <c r="J754" s="104" t="str">
        <f>IFERROR(VLOOKUP(D754,Исходные_данные,37,FALSE),"")</f>
        <v/>
      </c>
      <c r="K754" s="104" t="e">
        <f>VLOOKUP(D754,Исходные_данные,47,FALSE)</f>
        <v>#N/A</v>
      </c>
      <c r="L754" s="104" t="e">
        <f>VLOOKUP(D754,Исходные_данные,16,FALSE)</f>
        <v>#N/A</v>
      </c>
      <c r="M754" s="104" t="e">
        <f t="shared" si="77"/>
        <v>#N/A</v>
      </c>
      <c r="N754" t="str">
        <f t="shared" si="78"/>
        <v>-</v>
      </c>
      <c r="O754" s="13" t="e">
        <f t="shared" si="79"/>
        <v>#N/A</v>
      </c>
    </row>
    <row r="755" spans="3:15" x14ac:dyDescent="0.25">
      <c r="C755" s="104" t="e">
        <f t="shared" si="74"/>
        <v>#N/A</v>
      </c>
      <c r="D755" s="104" t="e">
        <f t="shared" si="75"/>
        <v>#N/A</v>
      </c>
      <c r="E755" s="104"/>
      <c r="F755" s="35"/>
      <c r="G755" s="104" t="e">
        <f t="shared" si="76"/>
        <v>#N/A</v>
      </c>
      <c r="H755" s="104" t="e">
        <f t="shared" si="73"/>
        <v>#N/A</v>
      </c>
      <c r="I755" s="35" t="e">
        <f>VLOOKUP(D755,Исходные_данные,5,FALSE)</f>
        <v>#N/A</v>
      </c>
      <c r="J755" s="104" t="str">
        <f>IFERROR(VLOOKUP(D755,Исходные_данные,37,FALSE),"")</f>
        <v/>
      </c>
      <c r="K755" s="104" t="e">
        <f>VLOOKUP(D755,Исходные_данные,47,FALSE)</f>
        <v>#N/A</v>
      </c>
      <c r="L755" s="104" t="e">
        <f>VLOOKUP(D755,Исходные_данные,16,FALSE)</f>
        <v>#N/A</v>
      </c>
      <c r="M755" s="104" t="e">
        <f t="shared" si="77"/>
        <v>#N/A</v>
      </c>
      <c r="N755" t="str">
        <f t="shared" si="78"/>
        <v>-</v>
      </c>
      <c r="O755" s="13" t="e">
        <f t="shared" si="79"/>
        <v>#N/A</v>
      </c>
    </row>
    <row r="756" spans="3:15" x14ac:dyDescent="0.25">
      <c r="C756" s="104" t="e">
        <f t="shared" si="74"/>
        <v>#N/A</v>
      </c>
      <c r="D756" s="104" t="e">
        <f t="shared" si="75"/>
        <v>#N/A</v>
      </c>
      <c r="E756" s="104"/>
      <c r="F756" s="35"/>
      <c r="G756" s="104" t="e">
        <f t="shared" si="76"/>
        <v>#N/A</v>
      </c>
      <c r="H756" s="104" t="e">
        <f t="shared" ref="H756:H819" si="80">IF(F756="упр","",IF(F756=0,G756,IF(F756="1,2,3","L1,L2,L3","L"&amp;F756)))</f>
        <v>#N/A</v>
      </c>
      <c r="I756" s="35" t="e">
        <f>VLOOKUP(D756,Исходные_данные,5,FALSE)</f>
        <v>#N/A</v>
      </c>
      <c r="J756" s="104" t="str">
        <f>IFERROR(VLOOKUP(D756,Исходные_данные,37,FALSE),"")</f>
        <v/>
      </c>
      <c r="K756" s="104" t="e">
        <f>VLOOKUP(D756,Исходные_данные,47,FALSE)</f>
        <v>#N/A</v>
      </c>
      <c r="L756" s="104" t="e">
        <f>VLOOKUP(D756,Исходные_данные,16,FALSE)</f>
        <v>#N/A</v>
      </c>
      <c r="M756" s="104" t="e">
        <f t="shared" si="77"/>
        <v>#N/A</v>
      </c>
      <c r="N756" t="str">
        <f t="shared" si="78"/>
        <v>-</v>
      </c>
      <c r="O756" s="13" t="e">
        <f t="shared" si="79"/>
        <v>#N/A</v>
      </c>
    </row>
    <row r="757" spans="3:15" x14ac:dyDescent="0.25">
      <c r="C757" s="104" t="e">
        <f t="shared" si="74"/>
        <v>#N/A</v>
      </c>
      <c r="D757" s="104" t="e">
        <f t="shared" si="75"/>
        <v>#N/A</v>
      </c>
      <c r="E757" s="104"/>
      <c r="F757" s="35"/>
      <c r="G757" s="104" t="e">
        <f t="shared" si="76"/>
        <v>#N/A</v>
      </c>
      <c r="H757" s="104" t="e">
        <f t="shared" si="80"/>
        <v>#N/A</v>
      </c>
      <c r="I757" s="35" t="e">
        <f>VLOOKUP(D757,Исходные_данные,5,FALSE)</f>
        <v>#N/A</v>
      </c>
      <c r="J757" s="104" t="str">
        <f>IFERROR(VLOOKUP(D757,Исходные_данные,37,FALSE),"")</f>
        <v/>
      </c>
      <c r="K757" s="104" t="e">
        <f>VLOOKUP(D757,Исходные_данные,47,FALSE)</f>
        <v>#N/A</v>
      </c>
      <c r="L757" s="104" t="e">
        <f>VLOOKUP(D757,Исходные_данные,16,FALSE)</f>
        <v>#N/A</v>
      </c>
      <c r="M757" s="104" t="e">
        <f t="shared" si="77"/>
        <v>#N/A</v>
      </c>
      <c r="N757" t="str">
        <f t="shared" si="78"/>
        <v>-</v>
      </c>
      <c r="O757" s="13" t="e">
        <f t="shared" si="79"/>
        <v>#N/A</v>
      </c>
    </row>
    <row r="758" spans="3:15" x14ac:dyDescent="0.25">
      <c r="C758" s="104" t="e">
        <f t="shared" si="74"/>
        <v>#N/A</v>
      </c>
      <c r="D758" s="104" t="e">
        <f t="shared" si="75"/>
        <v>#N/A</v>
      </c>
      <c r="E758" s="104"/>
      <c r="F758" s="35"/>
      <c r="G758" s="104" t="e">
        <f t="shared" si="76"/>
        <v>#N/A</v>
      </c>
      <c r="H758" s="104" t="e">
        <f t="shared" si="80"/>
        <v>#N/A</v>
      </c>
      <c r="I758" s="35" t="e">
        <f>VLOOKUP(D758,Исходные_данные,5,FALSE)</f>
        <v>#N/A</v>
      </c>
      <c r="J758" s="104" t="str">
        <f>IFERROR(VLOOKUP(D758,Исходные_данные,37,FALSE),"")</f>
        <v/>
      </c>
      <c r="K758" s="104" t="e">
        <f>VLOOKUP(D758,Исходные_данные,47,FALSE)</f>
        <v>#N/A</v>
      </c>
      <c r="L758" s="104" t="e">
        <f>VLOOKUP(D758,Исходные_данные,16,FALSE)</f>
        <v>#N/A</v>
      </c>
      <c r="M758" s="104" t="e">
        <f t="shared" si="77"/>
        <v>#N/A</v>
      </c>
      <c r="N758" t="str">
        <f t="shared" si="78"/>
        <v>-</v>
      </c>
      <c r="O758" s="13" t="e">
        <f t="shared" si="79"/>
        <v>#N/A</v>
      </c>
    </row>
    <row r="759" spans="3:15" x14ac:dyDescent="0.25">
      <c r="C759" s="104" t="e">
        <f t="shared" si="74"/>
        <v>#N/A</v>
      </c>
      <c r="D759" s="104" t="e">
        <f t="shared" si="75"/>
        <v>#N/A</v>
      </c>
      <c r="E759" s="104"/>
      <c r="F759" s="35"/>
      <c r="G759" s="104" t="e">
        <f t="shared" si="76"/>
        <v>#N/A</v>
      </c>
      <c r="H759" s="104" t="e">
        <f t="shared" si="80"/>
        <v>#N/A</v>
      </c>
      <c r="I759" s="35" t="e">
        <f>VLOOKUP(D759,Исходные_данные,5,FALSE)</f>
        <v>#N/A</v>
      </c>
      <c r="J759" s="104" t="str">
        <f>IFERROR(VLOOKUP(D759,Исходные_данные,37,FALSE),"")</f>
        <v/>
      </c>
      <c r="K759" s="104" t="e">
        <f>VLOOKUP(D759,Исходные_данные,47,FALSE)</f>
        <v>#N/A</v>
      </c>
      <c r="L759" s="104" t="e">
        <f>VLOOKUP(D759,Исходные_данные,16,FALSE)</f>
        <v>#N/A</v>
      </c>
      <c r="M759" s="104" t="e">
        <f t="shared" si="77"/>
        <v>#N/A</v>
      </c>
      <c r="N759" t="str">
        <f t="shared" si="78"/>
        <v>-</v>
      </c>
      <c r="O759" s="13" t="e">
        <f t="shared" si="79"/>
        <v>#N/A</v>
      </c>
    </row>
    <row r="760" spans="3:15" x14ac:dyDescent="0.25">
      <c r="C760" s="104" t="e">
        <f t="shared" si="74"/>
        <v>#N/A</v>
      </c>
      <c r="D760" s="104" t="e">
        <f t="shared" si="75"/>
        <v>#N/A</v>
      </c>
      <c r="E760" s="104"/>
      <c r="F760" s="35"/>
      <c r="G760" s="104" t="e">
        <f t="shared" si="76"/>
        <v>#N/A</v>
      </c>
      <c r="H760" s="104" t="e">
        <f t="shared" si="80"/>
        <v>#N/A</v>
      </c>
      <c r="I760" s="35" t="e">
        <f>VLOOKUP(D760,Исходные_данные,5,FALSE)</f>
        <v>#N/A</v>
      </c>
      <c r="J760" s="104" t="str">
        <f>IFERROR(VLOOKUP(D760,Исходные_данные,37,FALSE),"")</f>
        <v/>
      </c>
      <c r="K760" s="104" t="e">
        <f>VLOOKUP(D760,Исходные_данные,47,FALSE)</f>
        <v>#N/A</v>
      </c>
      <c r="L760" s="104" t="e">
        <f>VLOOKUP(D760,Исходные_данные,16,FALSE)</f>
        <v>#N/A</v>
      </c>
      <c r="M760" s="104" t="e">
        <f t="shared" si="77"/>
        <v>#N/A</v>
      </c>
      <c r="N760" t="str">
        <f t="shared" si="78"/>
        <v>-</v>
      </c>
      <c r="O760" s="13" t="e">
        <f t="shared" si="79"/>
        <v>#N/A</v>
      </c>
    </row>
    <row r="761" spans="3:15" x14ac:dyDescent="0.25">
      <c r="C761" s="104" t="e">
        <f t="shared" si="74"/>
        <v>#N/A</v>
      </c>
      <c r="D761" s="104" t="e">
        <f t="shared" si="75"/>
        <v>#N/A</v>
      </c>
      <c r="E761" s="104"/>
      <c r="F761" s="35"/>
      <c r="G761" s="104" t="e">
        <f t="shared" si="76"/>
        <v>#N/A</v>
      </c>
      <c r="H761" s="104" t="e">
        <f t="shared" si="80"/>
        <v>#N/A</v>
      </c>
      <c r="I761" s="35" t="e">
        <f>VLOOKUP(D761,Исходные_данные,5,FALSE)</f>
        <v>#N/A</v>
      </c>
      <c r="J761" s="104" t="str">
        <f>IFERROR(VLOOKUP(D761,Исходные_данные,37,FALSE),"")</f>
        <v/>
      </c>
      <c r="K761" s="104" t="e">
        <f>VLOOKUP(D761,Исходные_данные,47,FALSE)</f>
        <v>#N/A</v>
      </c>
      <c r="L761" s="104" t="e">
        <f>VLOOKUP(D761,Исходные_данные,16,FALSE)</f>
        <v>#N/A</v>
      </c>
      <c r="M761" s="104" t="e">
        <f t="shared" si="77"/>
        <v>#N/A</v>
      </c>
      <c r="N761" t="str">
        <f t="shared" si="78"/>
        <v>-</v>
      </c>
      <c r="O761" s="13" t="e">
        <f t="shared" si="79"/>
        <v>#N/A</v>
      </c>
    </row>
    <row r="762" spans="3:15" x14ac:dyDescent="0.25">
      <c r="C762" s="104" t="e">
        <f t="shared" si="74"/>
        <v>#N/A</v>
      </c>
      <c r="D762" s="104" t="e">
        <f t="shared" si="75"/>
        <v>#N/A</v>
      </c>
      <c r="E762" s="104"/>
      <c r="F762" s="35"/>
      <c r="G762" s="104" t="e">
        <f t="shared" si="76"/>
        <v>#N/A</v>
      </c>
      <c r="H762" s="104" t="e">
        <f t="shared" si="80"/>
        <v>#N/A</v>
      </c>
      <c r="I762" s="35" t="e">
        <f>VLOOKUP(D762,Исходные_данные,5,FALSE)</f>
        <v>#N/A</v>
      </c>
      <c r="J762" s="104" t="str">
        <f>IFERROR(VLOOKUP(D762,Исходные_данные,37,FALSE),"")</f>
        <v/>
      </c>
      <c r="K762" s="104" t="e">
        <f>VLOOKUP(D762,Исходные_данные,47,FALSE)</f>
        <v>#N/A</v>
      </c>
      <c r="L762" s="104" t="e">
        <f>VLOOKUP(D762,Исходные_данные,16,FALSE)</f>
        <v>#N/A</v>
      </c>
      <c r="M762" s="104" t="e">
        <f t="shared" si="77"/>
        <v>#N/A</v>
      </c>
      <c r="N762" t="str">
        <f t="shared" si="78"/>
        <v>-</v>
      </c>
      <c r="O762" s="13" t="e">
        <f t="shared" si="79"/>
        <v>#N/A</v>
      </c>
    </row>
    <row r="763" spans="3:15" x14ac:dyDescent="0.25">
      <c r="C763" s="104" t="e">
        <f t="shared" si="74"/>
        <v>#N/A</v>
      </c>
      <c r="D763" s="104" t="e">
        <f t="shared" si="75"/>
        <v>#N/A</v>
      </c>
      <c r="E763" s="104"/>
      <c r="F763" s="35"/>
      <c r="G763" s="104" t="e">
        <f t="shared" si="76"/>
        <v>#N/A</v>
      </c>
      <c r="H763" s="104" t="e">
        <f t="shared" si="80"/>
        <v>#N/A</v>
      </c>
      <c r="I763" s="35" t="e">
        <f>VLOOKUP(D763,Исходные_данные,5,FALSE)</f>
        <v>#N/A</v>
      </c>
      <c r="J763" s="104" t="str">
        <f>IFERROR(VLOOKUP(D763,Исходные_данные,37,FALSE),"")</f>
        <v/>
      </c>
      <c r="K763" s="104" t="e">
        <f>VLOOKUP(D763,Исходные_данные,47,FALSE)</f>
        <v>#N/A</v>
      </c>
      <c r="L763" s="104" t="e">
        <f>VLOOKUP(D763,Исходные_данные,16,FALSE)</f>
        <v>#N/A</v>
      </c>
      <c r="M763" s="104" t="e">
        <f t="shared" si="77"/>
        <v>#N/A</v>
      </c>
      <c r="N763" t="str">
        <f t="shared" si="78"/>
        <v>-</v>
      </c>
      <c r="O763" s="13" t="e">
        <f t="shared" si="79"/>
        <v>#N/A</v>
      </c>
    </row>
    <row r="764" spans="3:15" x14ac:dyDescent="0.25">
      <c r="C764" s="104" t="e">
        <f t="shared" si="74"/>
        <v>#N/A</v>
      </c>
      <c r="D764" s="104" t="e">
        <f t="shared" si="75"/>
        <v>#N/A</v>
      </c>
      <c r="E764" s="104"/>
      <c r="F764" s="35"/>
      <c r="G764" s="104" t="e">
        <f t="shared" si="76"/>
        <v>#N/A</v>
      </c>
      <c r="H764" s="104" t="e">
        <f t="shared" si="80"/>
        <v>#N/A</v>
      </c>
      <c r="I764" s="35" t="e">
        <f>VLOOKUP(D764,Исходные_данные,5,FALSE)</f>
        <v>#N/A</v>
      </c>
      <c r="J764" s="104" t="str">
        <f>IFERROR(VLOOKUP(D764,Исходные_данные,37,FALSE),"")</f>
        <v/>
      </c>
      <c r="K764" s="104" t="e">
        <f>VLOOKUP(D764,Исходные_данные,47,FALSE)</f>
        <v>#N/A</v>
      </c>
      <c r="L764" s="104" t="e">
        <f>VLOOKUP(D764,Исходные_данные,16,FALSE)</f>
        <v>#N/A</v>
      </c>
      <c r="M764" s="104" t="e">
        <f t="shared" si="77"/>
        <v>#N/A</v>
      </c>
      <c r="N764" t="str">
        <f t="shared" si="78"/>
        <v>-</v>
      </c>
      <c r="O764" s="13" t="e">
        <f t="shared" si="79"/>
        <v>#N/A</v>
      </c>
    </row>
    <row r="765" spans="3:15" x14ac:dyDescent="0.25">
      <c r="C765" s="104" t="e">
        <f t="shared" si="74"/>
        <v>#N/A</v>
      </c>
      <c r="D765" s="104" t="e">
        <f t="shared" si="75"/>
        <v>#N/A</v>
      </c>
      <c r="E765" s="104"/>
      <c r="F765" s="35"/>
      <c r="G765" s="104" t="e">
        <f t="shared" si="76"/>
        <v>#N/A</v>
      </c>
      <c r="H765" s="104" t="e">
        <f t="shared" si="80"/>
        <v>#N/A</v>
      </c>
      <c r="I765" s="35" t="e">
        <f>VLOOKUP(D765,Исходные_данные,5,FALSE)</f>
        <v>#N/A</v>
      </c>
      <c r="J765" s="104" t="str">
        <f>IFERROR(VLOOKUP(D765,Исходные_данные,37,FALSE),"")</f>
        <v/>
      </c>
      <c r="K765" s="104" t="e">
        <f>VLOOKUP(D765,Исходные_данные,47,FALSE)</f>
        <v>#N/A</v>
      </c>
      <c r="L765" s="104" t="e">
        <f>VLOOKUP(D765,Исходные_данные,16,FALSE)</f>
        <v>#N/A</v>
      </c>
      <c r="M765" s="104" t="e">
        <f t="shared" si="77"/>
        <v>#N/A</v>
      </c>
      <c r="N765" t="str">
        <f t="shared" si="78"/>
        <v>-</v>
      </c>
      <c r="O765" s="13" t="e">
        <f t="shared" si="79"/>
        <v>#N/A</v>
      </c>
    </row>
    <row r="766" spans="3:15" x14ac:dyDescent="0.25">
      <c r="C766" s="104" t="e">
        <f t="shared" si="74"/>
        <v>#N/A</v>
      </c>
      <c r="D766" s="104" t="e">
        <f t="shared" si="75"/>
        <v>#N/A</v>
      </c>
      <c r="E766" s="104"/>
      <c r="F766" s="35"/>
      <c r="G766" s="104" t="e">
        <f t="shared" si="76"/>
        <v>#N/A</v>
      </c>
      <c r="H766" s="104" t="e">
        <f t="shared" si="80"/>
        <v>#N/A</v>
      </c>
      <c r="I766" s="35" t="e">
        <f>VLOOKUP(D766,Исходные_данные,5,FALSE)</f>
        <v>#N/A</v>
      </c>
      <c r="J766" s="104" t="str">
        <f>IFERROR(VLOOKUP(D766,Исходные_данные,37,FALSE),"")</f>
        <v/>
      </c>
      <c r="K766" s="104" t="e">
        <f>VLOOKUP(D766,Исходные_данные,47,FALSE)</f>
        <v>#N/A</v>
      </c>
      <c r="L766" s="104" t="e">
        <f>VLOOKUP(D766,Исходные_данные,16,FALSE)</f>
        <v>#N/A</v>
      </c>
      <c r="M766" s="104" t="e">
        <f t="shared" si="77"/>
        <v>#N/A</v>
      </c>
      <c r="N766" t="str">
        <f t="shared" si="78"/>
        <v>-</v>
      </c>
      <c r="O766" s="13" t="e">
        <f t="shared" si="79"/>
        <v>#N/A</v>
      </c>
    </row>
    <row r="767" spans="3:15" x14ac:dyDescent="0.25">
      <c r="C767" s="104" t="e">
        <f t="shared" si="74"/>
        <v>#N/A</v>
      </c>
      <c r="D767" s="104" t="e">
        <f t="shared" si="75"/>
        <v>#N/A</v>
      </c>
      <c r="E767" s="104"/>
      <c r="F767" s="35"/>
      <c r="G767" s="104" t="e">
        <f t="shared" si="76"/>
        <v>#N/A</v>
      </c>
      <c r="H767" s="104" t="e">
        <f t="shared" si="80"/>
        <v>#N/A</v>
      </c>
      <c r="I767" s="35" t="e">
        <f>VLOOKUP(D767,Исходные_данные,5,FALSE)</f>
        <v>#N/A</v>
      </c>
      <c r="J767" s="104" t="str">
        <f>IFERROR(VLOOKUP(D767,Исходные_данные,37,FALSE),"")</f>
        <v/>
      </c>
      <c r="K767" s="104" t="e">
        <f>VLOOKUP(D767,Исходные_данные,47,FALSE)</f>
        <v>#N/A</v>
      </c>
      <c r="L767" s="104" t="e">
        <f>VLOOKUP(D767,Исходные_данные,16,FALSE)</f>
        <v>#N/A</v>
      </c>
      <c r="M767" s="104" t="e">
        <f t="shared" si="77"/>
        <v>#N/A</v>
      </c>
      <c r="N767" t="str">
        <f t="shared" si="78"/>
        <v>-</v>
      </c>
      <c r="O767" s="13" t="e">
        <f t="shared" si="79"/>
        <v>#N/A</v>
      </c>
    </row>
    <row r="768" spans="3:15" x14ac:dyDescent="0.25">
      <c r="C768" s="104" t="e">
        <f t="shared" si="74"/>
        <v>#N/A</v>
      </c>
      <c r="D768" s="104" t="e">
        <f t="shared" si="75"/>
        <v>#N/A</v>
      </c>
      <c r="E768" s="104"/>
      <c r="F768" s="35"/>
      <c r="G768" s="104" t="e">
        <f t="shared" si="76"/>
        <v>#N/A</v>
      </c>
      <c r="H768" s="104" t="e">
        <f t="shared" si="80"/>
        <v>#N/A</v>
      </c>
      <c r="I768" s="35" t="e">
        <f>VLOOKUP(D768,Исходные_данные,5,FALSE)</f>
        <v>#N/A</v>
      </c>
      <c r="J768" s="104" t="str">
        <f>IFERROR(VLOOKUP(D768,Исходные_данные,37,FALSE),"")</f>
        <v/>
      </c>
      <c r="K768" s="104" t="e">
        <f>VLOOKUP(D768,Исходные_данные,47,FALSE)</f>
        <v>#N/A</v>
      </c>
      <c r="L768" s="104" t="e">
        <f>VLOOKUP(D768,Исходные_данные,16,FALSE)</f>
        <v>#N/A</v>
      </c>
      <c r="M768" s="104" t="e">
        <f t="shared" si="77"/>
        <v>#N/A</v>
      </c>
      <c r="N768" t="str">
        <f t="shared" si="78"/>
        <v>-</v>
      </c>
      <c r="O768" s="13" t="e">
        <f t="shared" si="79"/>
        <v>#N/A</v>
      </c>
    </row>
    <row r="769" spans="3:15" x14ac:dyDescent="0.25">
      <c r="C769" s="104" t="e">
        <f t="shared" si="74"/>
        <v>#N/A</v>
      </c>
      <c r="D769" s="104" t="e">
        <f t="shared" si="75"/>
        <v>#N/A</v>
      </c>
      <c r="E769" s="104"/>
      <c r="F769" s="35"/>
      <c r="G769" s="104" t="e">
        <f t="shared" si="76"/>
        <v>#N/A</v>
      </c>
      <c r="H769" s="104" t="e">
        <f t="shared" si="80"/>
        <v>#N/A</v>
      </c>
      <c r="I769" s="35" t="e">
        <f>VLOOKUP(D769,Исходные_данные,5,FALSE)</f>
        <v>#N/A</v>
      </c>
      <c r="J769" s="104" t="str">
        <f>IFERROR(VLOOKUP(D769,Исходные_данные,37,FALSE),"")</f>
        <v/>
      </c>
      <c r="K769" s="104" t="e">
        <f>VLOOKUP(D769,Исходные_данные,47,FALSE)</f>
        <v>#N/A</v>
      </c>
      <c r="L769" s="104" t="e">
        <f>VLOOKUP(D769,Исходные_данные,16,FALSE)</f>
        <v>#N/A</v>
      </c>
      <c r="M769" s="104" t="e">
        <f t="shared" si="77"/>
        <v>#N/A</v>
      </c>
      <c r="N769" t="str">
        <f t="shared" si="78"/>
        <v>-</v>
      </c>
      <c r="O769" s="13" t="e">
        <f t="shared" si="79"/>
        <v>#N/A</v>
      </c>
    </row>
    <row r="770" spans="3:15" x14ac:dyDescent="0.25">
      <c r="C770" s="104" t="e">
        <f t="shared" si="74"/>
        <v>#N/A</v>
      </c>
      <c r="D770" s="104" t="e">
        <f t="shared" si="75"/>
        <v>#N/A</v>
      </c>
      <c r="E770" s="104"/>
      <c r="F770" s="35"/>
      <c r="G770" s="104" t="e">
        <f t="shared" si="76"/>
        <v>#N/A</v>
      </c>
      <c r="H770" s="104" t="e">
        <f t="shared" si="80"/>
        <v>#N/A</v>
      </c>
      <c r="I770" s="35" t="e">
        <f>VLOOKUP(D770,Исходные_данные,5,FALSE)</f>
        <v>#N/A</v>
      </c>
      <c r="J770" s="104" t="str">
        <f>IFERROR(VLOOKUP(D770,Исходные_данные,37,FALSE),"")</f>
        <v/>
      </c>
      <c r="K770" s="104" t="e">
        <f>VLOOKUP(D770,Исходные_данные,47,FALSE)</f>
        <v>#N/A</v>
      </c>
      <c r="L770" s="104" t="e">
        <f>VLOOKUP(D770,Исходные_данные,16,FALSE)</f>
        <v>#N/A</v>
      </c>
      <c r="M770" s="104" t="e">
        <f t="shared" si="77"/>
        <v>#N/A</v>
      </c>
      <c r="N770" t="str">
        <f t="shared" si="78"/>
        <v>-</v>
      </c>
      <c r="O770" s="13" t="e">
        <f t="shared" si="79"/>
        <v>#N/A</v>
      </c>
    </row>
    <row r="771" spans="3:15" x14ac:dyDescent="0.25">
      <c r="C771" s="104" t="e">
        <f t="shared" ref="C771:C834" si="81">VLOOKUP(ROW(769:769),Разбивка_нумерация_5,2,FALSE)</f>
        <v>#N/A</v>
      </c>
      <c r="D771" s="104" t="e">
        <f t="shared" ref="D771:D834" si="82">VLOOKUP(ROW(769:769),Разбивка_нумерация_5,4,FALSE)</f>
        <v>#N/A</v>
      </c>
      <c r="E771" s="104"/>
      <c r="F771" s="35"/>
      <c r="G771" s="104" t="e">
        <f t="shared" ref="G771:G834" si="83">VLOOKUP(ROW(769:769),Разбивка_нумерация_5,16,FALSE)</f>
        <v>#N/A</v>
      </c>
      <c r="H771" s="104" t="e">
        <f t="shared" si="80"/>
        <v>#N/A</v>
      </c>
      <c r="I771" s="35" t="e">
        <f>VLOOKUP(D771,Исходные_данные,5,FALSE)</f>
        <v>#N/A</v>
      </c>
      <c r="J771" s="104" t="str">
        <f>IFERROR(VLOOKUP(D771,Исходные_данные,37,FALSE),"")</f>
        <v/>
      </c>
      <c r="K771" s="104" t="e">
        <f>VLOOKUP(D771,Исходные_данные,47,FALSE)</f>
        <v>#N/A</v>
      </c>
      <c r="L771" s="104" t="e">
        <f>VLOOKUP(D771,Исходные_данные,16,FALSE)</f>
        <v>#N/A</v>
      </c>
      <c r="M771" s="104" t="e">
        <f t="shared" ref="M771:M834" si="84">I771*L771</f>
        <v>#N/A</v>
      </c>
      <c r="N771" t="str">
        <f t="shared" ref="N771:N834" si="85">IF(ISBLANK(F771),N770,F771)</f>
        <v>-</v>
      </c>
      <c r="O771" s="13" t="e">
        <f t="shared" ref="O771:O834" si="86">C771&amp;H771</f>
        <v>#N/A</v>
      </c>
    </row>
    <row r="772" spans="3:15" x14ac:dyDescent="0.25">
      <c r="C772" s="104" t="e">
        <f t="shared" si="81"/>
        <v>#N/A</v>
      </c>
      <c r="D772" s="104" t="e">
        <f t="shared" si="82"/>
        <v>#N/A</v>
      </c>
      <c r="E772" s="104"/>
      <c r="F772" s="35"/>
      <c r="G772" s="104" t="e">
        <f t="shared" si="83"/>
        <v>#N/A</v>
      </c>
      <c r="H772" s="104" t="e">
        <f t="shared" si="80"/>
        <v>#N/A</v>
      </c>
      <c r="I772" s="35" t="e">
        <f>VLOOKUP(D772,Исходные_данные,5,FALSE)</f>
        <v>#N/A</v>
      </c>
      <c r="J772" s="104" t="str">
        <f>IFERROR(VLOOKUP(D772,Исходные_данные,37,FALSE),"")</f>
        <v/>
      </c>
      <c r="K772" s="104" t="e">
        <f>VLOOKUP(D772,Исходные_данные,47,FALSE)</f>
        <v>#N/A</v>
      </c>
      <c r="L772" s="104" t="e">
        <f>VLOOKUP(D772,Исходные_данные,16,FALSE)</f>
        <v>#N/A</v>
      </c>
      <c r="M772" s="104" t="e">
        <f t="shared" si="84"/>
        <v>#N/A</v>
      </c>
      <c r="N772" t="str">
        <f t="shared" si="85"/>
        <v>-</v>
      </c>
      <c r="O772" s="13" t="e">
        <f t="shared" si="86"/>
        <v>#N/A</v>
      </c>
    </row>
    <row r="773" spans="3:15" x14ac:dyDescent="0.25">
      <c r="C773" s="104" t="e">
        <f t="shared" si="81"/>
        <v>#N/A</v>
      </c>
      <c r="D773" s="104" t="e">
        <f t="shared" si="82"/>
        <v>#N/A</v>
      </c>
      <c r="E773" s="104"/>
      <c r="F773" s="35"/>
      <c r="G773" s="104" t="e">
        <f t="shared" si="83"/>
        <v>#N/A</v>
      </c>
      <c r="H773" s="104" t="e">
        <f t="shared" si="80"/>
        <v>#N/A</v>
      </c>
      <c r="I773" s="35" t="e">
        <f>VLOOKUP(D773,Исходные_данные,5,FALSE)</f>
        <v>#N/A</v>
      </c>
      <c r="J773" s="104" t="str">
        <f>IFERROR(VLOOKUP(D773,Исходные_данные,37,FALSE),"")</f>
        <v/>
      </c>
      <c r="K773" s="104" t="e">
        <f>VLOOKUP(D773,Исходные_данные,47,FALSE)</f>
        <v>#N/A</v>
      </c>
      <c r="L773" s="104" t="e">
        <f>VLOOKUP(D773,Исходные_данные,16,FALSE)</f>
        <v>#N/A</v>
      </c>
      <c r="M773" s="104" t="e">
        <f t="shared" si="84"/>
        <v>#N/A</v>
      </c>
      <c r="N773" t="str">
        <f t="shared" si="85"/>
        <v>-</v>
      </c>
      <c r="O773" s="13" t="e">
        <f t="shared" si="86"/>
        <v>#N/A</v>
      </c>
    </row>
    <row r="774" spans="3:15" x14ac:dyDescent="0.25">
      <c r="C774" s="104" t="e">
        <f t="shared" si="81"/>
        <v>#N/A</v>
      </c>
      <c r="D774" s="104" t="e">
        <f t="shared" si="82"/>
        <v>#N/A</v>
      </c>
      <c r="E774" s="104"/>
      <c r="F774" s="35"/>
      <c r="G774" s="104" t="e">
        <f t="shared" si="83"/>
        <v>#N/A</v>
      </c>
      <c r="H774" s="104" t="e">
        <f t="shared" si="80"/>
        <v>#N/A</v>
      </c>
      <c r="I774" s="35" t="e">
        <f>VLOOKUP(D774,Исходные_данные,5,FALSE)</f>
        <v>#N/A</v>
      </c>
      <c r="J774" s="104" t="str">
        <f>IFERROR(VLOOKUP(D774,Исходные_данные,37,FALSE),"")</f>
        <v/>
      </c>
      <c r="K774" s="104" t="e">
        <f>VLOOKUP(D774,Исходные_данные,47,FALSE)</f>
        <v>#N/A</v>
      </c>
      <c r="L774" s="104" t="e">
        <f>VLOOKUP(D774,Исходные_данные,16,FALSE)</f>
        <v>#N/A</v>
      </c>
      <c r="M774" s="104" t="e">
        <f t="shared" si="84"/>
        <v>#N/A</v>
      </c>
      <c r="N774" t="str">
        <f t="shared" si="85"/>
        <v>-</v>
      </c>
      <c r="O774" s="13" t="e">
        <f t="shared" si="86"/>
        <v>#N/A</v>
      </c>
    </row>
    <row r="775" spans="3:15" x14ac:dyDescent="0.25">
      <c r="C775" s="104" t="e">
        <f t="shared" si="81"/>
        <v>#N/A</v>
      </c>
      <c r="D775" s="104" t="e">
        <f t="shared" si="82"/>
        <v>#N/A</v>
      </c>
      <c r="E775" s="104"/>
      <c r="F775" s="35"/>
      <c r="G775" s="104" t="e">
        <f t="shared" si="83"/>
        <v>#N/A</v>
      </c>
      <c r="H775" s="104" t="e">
        <f t="shared" si="80"/>
        <v>#N/A</v>
      </c>
      <c r="I775" s="35" t="e">
        <f>VLOOKUP(D775,Исходные_данные,5,FALSE)</f>
        <v>#N/A</v>
      </c>
      <c r="J775" s="104" t="str">
        <f>IFERROR(VLOOKUP(D775,Исходные_данные,37,FALSE),"")</f>
        <v/>
      </c>
      <c r="K775" s="104" t="e">
        <f>VLOOKUP(D775,Исходные_данные,47,FALSE)</f>
        <v>#N/A</v>
      </c>
      <c r="L775" s="104" t="e">
        <f>VLOOKUP(D775,Исходные_данные,16,FALSE)</f>
        <v>#N/A</v>
      </c>
      <c r="M775" s="104" t="e">
        <f t="shared" si="84"/>
        <v>#N/A</v>
      </c>
      <c r="N775" t="str">
        <f t="shared" si="85"/>
        <v>-</v>
      </c>
      <c r="O775" s="13" t="e">
        <f t="shared" si="86"/>
        <v>#N/A</v>
      </c>
    </row>
    <row r="776" spans="3:15" x14ac:dyDescent="0.25">
      <c r="C776" s="104" t="e">
        <f t="shared" si="81"/>
        <v>#N/A</v>
      </c>
      <c r="D776" s="104" t="e">
        <f t="shared" si="82"/>
        <v>#N/A</v>
      </c>
      <c r="E776" s="104"/>
      <c r="F776" s="35"/>
      <c r="G776" s="104" t="e">
        <f t="shared" si="83"/>
        <v>#N/A</v>
      </c>
      <c r="H776" s="104" t="e">
        <f t="shared" si="80"/>
        <v>#N/A</v>
      </c>
      <c r="I776" s="35" t="e">
        <f>VLOOKUP(D776,Исходные_данные,5,FALSE)</f>
        <v>#N/A</v>
      </c>
      <c r="J776" s="104" t="str">
        <f>IFERROR(VLOOKUP(D776,Исходные_данные,37,FALSE),"")</f>
        <v/>
      </c>
      <c r="K776" s="104" t="e">
        <f>VLOOKUP(D776,Исходные_данные,47,FALSE)</f>
        <v>#N/A</v>
      </c>
      <c r="L776" s="104" t="e">
        <f>VLOOKUP(D776,Исходные_данные,16,FALSE)</f>
        <v>#N/A</v>
      </c>
      <c r="M776" s="104" t="e">
        <f t="shared" si="84"/>
        <v>#N/A</v>
      </c>
      <c r="N776" t="str">
        <f t="shared" si="85"/>
        <v>-</v>
      </c>
      <c r="O776" s="13" t="e">
        <f t="shared" si="86"/>
        <v>#N/A</v>
      </c>
    </row>
    <row r="777" spans="3:15" x14ac:dyDescent="0.25">
      <c r="C777" s="104" t="e">
        <f t="shared" si="81"/>
        <v>#N/A</v>
      </c>
      <c r="D777" s="104" t="e">
        <f t="shared" si="82"/>
        <v>#N/A</v>
      </c>
      <c r="E777" s="104"/>
      <c r="F777" s="35"/>
      <c r="G777" s="104" t="e">
        <f t="shared" si="83"/>
        <v>#N/A</v>
      </c>
      <c r="H777" s="104" t="e">
        <f t="shared" si="80"/>
        <v>#N/A</v>
      </c>
      <c r="I777" s="35" t="e">
        <f>VLOOKUP(D777,Исходные_данные,5,FALSE)</f>
        <v>#N/A</v>
      </c>
      <c r="J777" s="104" t="str">
        <f>IFERROR(VLOOKUP(D777,Исходные_данные,37,FALSE),"")</f>
        <v/>
      </c>
      <c r="K777" s="104" t="e">
        <f>VLOOKUP(D777,Исходные_данные,47,FALSE)</f>
        <v>#N/A</v>
      </c>
      <c r="L777" s="104" t="e">
        <f>VLOOKUP(D777,Исходные_данные,16,FALSE)</f>
        <v>#N/A</v>
      </c>
      <c r="M777" s="104" t="e">
        <f t="shared" si="84"/>
        <v>#N/A</v>
      </c>
      <c r="N777" t="str">
        <f t="shared" si="85"/>
        <v>-</v>
      </c>
      <c r="O777" s="13" t="e">
        <f t="shared" si="86"/>
        <v>#N/A</v>
      </c>
    </row>
    <row r="778" spans="3:15" x14ac:dyDescent="0.25">
      <c r="C778" s="104" t="e">
        <f t="shared" si="81"/>
        <v>#N/A</v>
      </c>
      <c r="D778" s="104" t="e">
        <f t="shared" si="82"/>
        <v>#N/A</v>
      </c>
      <c r="E778" s="104"/>
      <c r="F778" s="35"/>
      <c r="G778" s="104" t="e">
        <f t="shared" si="83"/>
        <v>#N/A</v>
      </c>
      <c r="H778" s="104" t="e">
        <f t="shared" si="80"/>
        <v>#N/A</v>
      </c>
      <c r="I778" s="35" t="e">
        <f>VLOOKUP(D778,Исходные_данные,5,FALSE)</f>
        <v>#N/A</v>
      </c>
      <c r="J778" s="104" t="str">
        <f>IFERROR(VLOOKUP(D778,Исходные_данные,37,FALSE),"")</f>
        <v/>
      </c>
      <c r="K778" s="104" t="e">
        <f>VLOOKUP(D778,Исходные_данные,47,FALSE)</f>
        <v>#N/A</v>
      </c>
      <c r="L778" s="104" t="e">
        <f>VLOOKUP(D778,Исходные_данные,16,FALSE)</f>
        <v>#N/A</v>
      </c>
      <c r="M778" s="104" t="e">
        <f t="shared" si="84"/>
        <v>#N/A</v>
      </c>
      <c r="N778" t="str">
        <f t="shared" si="85"/>
        <v>-</v>
      </c>
      <c r="O778" s="13" t="e">
        <f t="shared" si="86"/>
        <v>#N/A</v>
      </c>
    </row>
    <row r="779" spans="3:15" x14ac:dyDescent="0.25">
      <c r="C779" s="104" t="e">
        <f t="shared" si="81"/>
        <v>#N/A</v>
      </c>
      <c r="D779" s="104" t="e">
        <f t="shared" si="82"/>
        <v>#N/A</v>
      </c>
      <c r="E779" s="104"/>
      <c r="F779" s="35"/>
      <c r="G779" s="104" t="e">
        <f t="shared" si="83"/>
        <v>#N/A</v>
      </c>
      <c r="H779" s="104" t="e">
        <f t="shared" si="80"/>
        <v>#N/A</v>
      </c>
      <c r="I779" s="35" t="e">
        <f>VLOOKUP(D779,Исходные_данные,5,FALSE)</f>
        <v>#N/A</v>
      </c>
      <c r="J779" s="104" t="str">
        <f>IFERROR(VLOOKUP(D779,Исходные_данные,37,FALSE),"")</f>
        <v/>
      </c>
      <c r="K779" s="104" t="e">
        <f>VLOOKUP(D779,Исходные_данные,47,FALSE)</f>
        <v>#N/A</v>
      </c>
      <c r="L779" s="104" t="e">
        <f>VLOOKUP(D779,Исходные_данные,16,FALSE)</f>
        <v>#N/A</v>
      </c>
      <c r="M779" s="104" t="e">
        <f t="shared" si="84"/>
        <v>#N/A</v>
      </c>
      <c r="N779" t="str">
        <f t="shared" si="85"/>
        <v>-</v>
      </c>
      <c r="O779" s="13" t="e">
        <f t="shared" si="86"/>
        <v>#N/A</v>
      </c>
    </row>
    <row r="780" spans="3:15" x14ac:dyDescent="0.25">
      <c r="C780" s="104" t="e">
        <f t="shared" si="81"/>
        <v>#N/A</v>
      </c>
      <c r="D780" s="104" t="e">
        <f t="shared" si="82"/>
        <v>#N/A</v>
      </c>
      <c r="E780" s="104"/>
      <c r="F780" s="35"/>
      <c r="G780" s="104" t="e">
        <f t="shared" si="83"/>
        <v>#N/A</v>
      </c>
      <c r="H780" s="104" t="e">
        <f t="shared" si="80"/>
        <v>#N/A</v>
      </c>
      <c r="I780" s="35" t="e">
        <f>VLOOKUP(D780,Исходные_данные,5,FALSE)</f>
        <v>#N/A</v>
      </c>
      <c r="J780" s="104" t="str">
        <f>IFERROR(VLOOKUP(D780,Исходные_данные,37,FALSE),"")</f>
        <v/>
      </c>
      <c r="K780" s="104" t="e">
        <f>VLOOKUP(D780,Исходные_данные,47,FALSE)</f>
        <v>#N/A</v>
      </c>
      <c r="L780" s="104" t="e">
        <f>VLOOKUP(D780,Исходные_данные,16,FALSE)</f>
        <v>#N/A</v>
      </c>
      <c r="M780" s="104" t="e">
        <f t="shared" si="84"/>
        <v>#N/A</v>
      </c>
      <c r="N780" t="str">
        <f t="shared" si="85"/>
        <v>-</v>
      </c>
      <c r="O780" s="13" t="e">
        <f t="shared" si="86"/>
        <v>#N/A</v>
      </c>
    </row>
    <row r="781" spans="3:15" x14ac:dyDescent="0.25">
      <c r="C781" s="104" t="e">
        <f t="shared" si="81"/>
        <v>#N/A</v>
      </c>
      <c r="D781" s="104" t="e">
        <f t="shared" si="82"/>
        <v>#N/A</v>
      </c>
      <c r="E781" s="104"/>
      <c r="F781" s="35"/>
      <c r="G781" s="104" t="e">
        <f t="shared" si="83"/>
        <v>#N/A</v>
      </c>
      <c r="H781" s="104" t="e">
        <f t="shared" si="80"/>
        <v>#N/A</v>
      </c>
      <c r="I781" s="35" t="e">
        <f>VLOOKUP(D781,Исходные_данные,5,FALSE)</f>
        <v>#N/A</v>
      </c>
      <c r="J781" s="104" t="str">
        <f>IFERROR(VLOOKUP(D781,Исходные_данные,37,FALSE),"")</f>
        <v/>
      </c>
      <c r="K781" s="104" t="e">
        <f>VLOOKUP(D781,Исходные_данные,47,FALSE)</f>
        <v>#N/A</v>
      </c>
      <c r="L781" s="104" t="e">
        <f>VLOOKUP(D781,Исходные_данные,16,FALSE)</f>
        <v>#N/A</v>
      </c>
      <c r="M781" s="104" t="e">
        <f t="shared" si="84"/>
        <v>#N/A</v>
      </c>
      <c r="N781" t="str">
        <f t="shared" si="85"/>
        <v>-</v>
      </c>
      <c r="O781" s="13" t="e">
        <f t="shared" si="86"/>
        <v>#N/A</v>
      </c>
    </row>
    <row r="782" spans="3:15" x14ac:dyDescent="0.25">
      <c r="C782" s="104" t="e">
        <f t="shared" si="81"/>
        <v>#N/A</v>
      </c>
      <c r="D782" s="104" t="e">
        <f t="shared" si="82"/>
        <v>#N/A</v>
      </c>
      <c r="E782" s="104"/>
      <c r="F782" s="35"/>
      <c r="G782" s="104" t="e">
        <f t="shared" si="83"/>
        <v>#N/A</v>
      </c>
      <c r="H782" s="104" t="e">
        <f t="shared" si="80"/>
        <v>#N/A</v>
      </c>
      <c r="I782" s="35" t="e">
        <f>VLOOKUP(D782,Исходные_данные,5,FALSE)</f>
        <v>#N/A</v>
      </c>
      <c r="J782" s="104" t="str">
        <f>IFERROR(VLOOKUP(D782,Исходные_данные,37,FALSE),"")</f>
        <v/>
      </c>
      <c r="K782" s="104" t="e">
        <f>VLOOKUP(D782,Исходные_данные,47,FALSE)</f>
        <v>#N/A</v>
      </c>
      <c r="L782" s="104" t="e">
        <f>VLOOKUP(D782,Исходные_данные,16,FALSE)</f>
        <v>#N/A</v>
      </c>
      <c r="M782" s="104" t="e">
        <f t="shared" si="84"/>
        <v>#N/A</v>
      </c>
      <c r="N782" t="str">
        <f t="shared" si="85"/>
        <v>-</v>
      </c>
      <c r="O782" s="13" t="e">
        <f t="shared" si="86"/>
        <v>#N/A</v>
      </c>
    </row>
    <row r="783" spans="3:15" x14ac:dyDescent="0.25">
      <c r="C783" s="104" t="e">
        <f t="shared" si="81"/>
        <v>#N/A</v>
      </c>
      <c r="D783" s="104" t="e">
        <f t="shared" si="82"/>
        <v>#N/A</v>
      </c>
      <c r="E783" s="104"/>
      <c r="F783" s="35"/>
      <c r="G783" s="104" t="e">
        <f t="shared" si="83"/>
        <v>#N/A</v>
      </c>
      <c r="H783" s="104" t="e">
        <f t="shared" si="80"/>
        <v>#N/A</v>
      </c>
      <c r="I783" s="35" t="e">
        <f>VLOOKUP(D783,Исходные_данные,5,FALSE)</f>
        <v>#N/A</v>
      </c>
      <c r="J783" s="104" t="str">
        <f>IFERROR(VLOOKUP(D783,Исходные_данные,37,FALSE),"")</f>
        <v/>
      </c>
      <c r="K783" s="104" t="e">
        <f>VLOOKUP(D783,Исходные_данные,47,FALSE)</f>
        <v>#N/A</v>
      </c>
      <c r="L783" s="104" t="e">
        <f>VLOOKUP(D783,Исходные_данные,16,FALSE)</f>
        <v>#N/A</v>
      </c>
      <c r="M783" s="104" t="e">
        <f t="shared" si="84"/>
        <v>#N/A</v>
      </c>
      <c r="N783" t="str">
        <f t="shared" si="85"/>
        <v>-</v>
      </c>
      <c r="O783" s="13" t="e">
        <f t="shared" si="86"/>
        <v>#N/A</v>
      </c>
    </row>
    <row r="784" spans="3:15" x14ac:dyDescent="0.25">
      <c r="C784" s="104" t="e">
        <f t="shared" si="81"/>
        <v>#N/A</v>
      </c>
      <c r="D784" s="104" t="e">
        <f t="shared" si="82"/>
        <v>#N/A</v>
      </c>
      <c r="E784" s="104"/>
      <c r="F784" s="35"/>
      <c r="G784" s="104" t="e">
        <f t="shared" si="83"/>
        <v>#N/A</v>
      </c>
      <c r="H784" s="104" t="e">
        <f t="shared" si="80"/>
        <v>#N/A</v>
      </c>
      <c r="I784" s="35" t="e">
        <f>VLOOKUP(D784,Исходные_данные,5,FALSE)</f>
        <v>#N/A</v>
      </c>
      <c r="J784" s="104" t="str">
        <f>IFERROR(VLOOKUP(D784,Исходные_данные,37,FALSE),"")</f>
        <v/>
      </c>
      <c r="K784" s="104" t="e">
        <f>VLOOKUP(D784,Исходные_данные,47,FALSE)</f>
        <v>#N/A</v>
      </c>
      <c r="L784" s="104" t="e">
        <f>VLOOKUP(D784,Исходные_данные,16,FALSE)</f>
        <v>#N/A</v>
      </c>
      <c r="M784" s="104" t="e">
        <f t="shared" si="84"/>
        <v>#N/A</v>
      </c>
      <c r="N784" t="str">
        <f t="shared" si="85"/>
        <v>-</v>
      </c>
      <c r="O784" s="13" t="e">
        <f t="shared" si="86"/>
        <v>#N/A</v>
      </c>
    </row>
    <row r="785" spans="3:15" x14ac:dyDescent="0.25">
      <c r="C785" s="104" t="e">
        <f t="shared" si="81"/>
        <v>#N/A</v>
      </c>
      <c r="D785" s="104" t="e">
        <f t="shared" si="82"/>
        <v>#N/A</v>
      </c>
      <c r="E785" s="104"/>
      <c r="F785" s="35"/>
      <c r="G785" s="104" t="e">
        <f t="shared" si="83"/>
        <v>#N/A</v>
      </c>
      <c r="H785" s="104" t="e">
        <f t="shared" si="80"/>
        <v>#N/A</v>
      </c>
      <c r="I785" s="35" t="e">
        <f>VLOOKUP(D785,Исходные_данные,5,FALSE)</f>
        <v>#N/A</v>
      </c>
      <c r="J785" s="104" t="str">
        <f>IFERROR(VLOOKUP(D785,Исходные_данные,37,FALSE),"")</f>
        <v/>
      </c>
      <c r="K785" s="104" t="e">
        <f>VLOOKUP(D785,Исходные_данные,47,FALSE)</f>
        <v>#N/A</v>
      </c>
      <c r="L785" s="104" t="e">
        <f>VLOOKUP(D785,Исходные_данные,16,FALSE)</f>
        <v>#N/A</v>
      </c>
      <c r="M785" s="104" t="e">
        <f t="shared" si="84"/>
        <v>#N/A</v>
      </c>
      <c r="N785" t="str">
        <f t="shared" si="85"/>
        <v>-</v>
      </c>
      <c r="O785" s="13" t="e">
        <f t="shared" si="86"/>
        <v>#N/A</v>
      </c>
    </row>
    <row r="786" spans="3:15" x14ac:dyDescent="0.25">
      <c r="C786" s="104" t="e">
        <f t="shared" si="81"/>
        <v>#N/A</v>
      </c>
      <c r="D786" s="104" t="e">
        <f t="shared" si="82"/>
        <v>#N/A</v>
      </c>
      <c r="E786" s="104"/>
      <c r="F786" s="35"/>
      <c r="G786" s="104" t="e">
        <f t="shared" si="83"/>
        <v>#N/A</v>
      </c>
      <c r="H786" s="104" t="e">
        <f t="shared" si="80"/>
        <v>#N/A</v>
      </c>
      <c r="I786" s="35" t="e">
        <f>VLOOKUP(D786,Исходные_данные,5,FALSE)</f>
        <v>#N/A</v>
      </c>
      <c r="J786" s="104" t="str">
        <f>IFERROR(VLOOKUP(D786,Исходные_данные,37,FALSE),"")</f>
        <v/>
      </c>
      <c r="K786" s="104" t="e">
        <f>VLOOKUP(D786,Исходные_данные,47,FALSE)</f>
        <v>#N/A</v>
      </c>
      <c r="L786" s="104" t="e">
        <f>VLOOKUP(D786,Исходные_данные,16,FALSE)</f>
        <v>#N/A</v>
      </c>
      <c r="M786" s="104" t="e">
        <f t="shared" si="84"/>
        <v>#N/A</v>
      </c>
      <c r="N786" t="str">
        <f t="shared" si="85"/>
        <v>-</v>
      </c>
      <c r="O786" s="13" t="e">
        <f t="shared" si="86"/>
        <v>#N/A</v>
      </c>
    </row>
    <row r="787" spans="3:15" x14ac:dyDescent="0.25">
      <c r="C787" s="104" t="e">
        <f t="shared" si="81"/>
        <v>#N/A</v>
      </c>
      <c r="D787" s="104" t="e">
        <f t="shared" si="82"/>
        <v>#N/A</v>
      </c>
      <c r="E787" s="104"/>
      <c r="F787" s="35"/>
      <c r="G787" s="104" t="e">
        <f t="shared" si="83"/>
        <v>#N/A</v>
      </c>
      <c r="H787" s="104" t="e">
        <f t="shared" si="80"/>
        <v>#N/A</v>
      </c>
      <c r="I787" s="35" t="e">
        <f>VLOOKUP(D787,Исходные_данные,5,FALSE)</f>
        <v>#N/A</v>
      </c>
      <c r="J787" s="104" t="str">
        <f>IFERROR(VLOOKUP(D787,Исходные_данные,37,FALSE),"")</f>
        <v/>
      </c>
      <c r="K787" s="104" t="e">
        <f>VLOOKUP(D787,Исходные_данные,47,FALSE)</f>
        <v>#N/A</v>
      </c>
      <c r="L787" s="104" t="e">
        <f>VLOOKUP(D787,Исходные_данные,16,FALSE)</f>
        <v>#N/A</v>
      </c>
      <c r="M787" s="104" t="e">
        <f t="shared" si="84"/>
        <v>#N/A</v>
      </c>
      <c r="N787" t="str">
        <f t="shared" si="85"/>
        <v>-</v>
      </c>
      <c r="O787" s="13" t="e">
        <f t="shared" si="86"/>
        <v>#N/A</v>
      </c>
    </row>
    <row r="788" spans="3:15" x14ac:dyDescent="0.25">
      <c r="C788" s="104" t="e">
        <f t="shared" si="81"/>
        <v>#N/A</v>
      </c>
      <c r="D788" s="104" t="e">
        <f t="shared" si="82"/>
        <v>#N/A</v>
      </c>
      <c r="E788" s="104"/>
      <c r="F788" s="35"/>
      <c r="G788" s="104" t="e">
        <f t="shared" si="83"/>
        <v>#N/A</v>
      </c>
      <c r="H788" s="104" t="e">
        <f t="shared" si="80"/>
        <v>#N/A</v>
      </c>
      <c r="I788" s="35" t="e">
        <f>VLOOKUP(D788,Исходные_данные,5,FALSE)</f>
        <v>#N/A</v>
      </c>
      <c r="J788" s="104" t="str">
        <f>IFERROR(VLOOKUP(D788,Исходные_данные,37,FALSE),"")</f>
        <v/>
      </c>
      <c r="K788" s="104" t="e">
        <f>VLOOKUP(D788,Исходные_данные,47,FALSE)</f>
        <v>#N/A</v>
      </c>
      <c r="L788" s="104" t="e">
        <f>VLOOKUP(D788,Исходные_данные,16,FALSE)</f>
        <v>#N/A</v>
      </c>
      <c r="M788" s="104" t="e">
        <f t="shared" si="84"/>
        <v>#N/A</v>
      </c>
      <c r="N788" t="str">
        <f t="shared" si="85"/>
        <v>-</v>
      </c>
      <c r="O788" s="13" t="e">
        <f t="shared" si="86"/>
        <v>#N/A</v>
      </c>
    </row>
    <row r="789" spans="3:15" x14ac:dyDescent="0.25">
      <c r="C789" s="104" t="e">
        <f t="shared" si="81"/>
        <v>#N/A</v>
      </c>
      <c r="D789" s="104" t="e">
        <f t="shared" si="82"/>
        <v>#N/A</v>
      </c>
      <c r="E789" s="104"/>
      <c r="F789" s="35"/>
      <c r="G789" s="104" t="e">
        <f t="shared" si="83"/>
        <v>#N/A</v>
      </c>
      <c r="H789" s="104" t="e">
        <f t="shared" si="80"/>
        <v>#N/A</v>
      </c>
      <c r="I789" s="35" t="e">
        <f>VLOOKUP(D789,Исходные_данные,5,FALSE)</f>
        <v>#N/A</v>
      </c>
      <c r="J789" s="104" t="str">
        <f>IFERROR(VLOOKUP(D789,Исходные_данные,37,FALSE),"")</f>
        <v/>
      </c>
      <c r="K789" s="104" t="e">
        <f>VLOOKUP(D789,Исходные_данные,47,FALSE)</f>
        <v>#N/A</v>
      </c>
      <c r="L789" s="104" t="e">
        <f>VLOOKUP(D789,Исходные_данные,16,FALSE)</f>
        <v>#N/A</v>
      </c>
      <c r="M789" s="104" t="e">
        <f t="shared" si="84"/>
        <v>#N/A</v>
      </c>
      <c r="N789" t="str">
        <f t="shared" si="85"/>
        <v>-</v>
      </c>
      <c r="O789" s="13" t="e">
        <f t="shared" si="86"/>
        <v>#N/A</v>
      </c>
    </row>
    <row r="790" spans="3:15" x14ac:dyDescent="0.25">
      <c r="C790" s="104" t="e">
        <f t="shared" si="81"/>
        <v>#N/A</v>
      </c>
      <c r="D790" s="104" t="e">
        <f t="shared" si="82"/>
        <v>#N/A</v>
      </c>
      <c r="E790" s="104"/>
      <c r="F790" s="35"/>
      <c r="G790" s="104" t="e">
        <f t="shared" si="83"/>
        <v>#N/A</v>
      </c>
      <c r="H790" s="104" t="e">
        <f t="shared" si="80"/>
        <v>#N/A</v>
      </c>
      <c r="I790" s="35" t="e">
        <f>VLOOKUP(D790,Исходные_данные,5,FALSE)</f>
        <v>#N/A</v>
      </c>
      <c r="J790" s="104" t="str">
        <f>IFERROR(VLOOKUP(D790,Исходные_данные,37,FALSE),"")</f>
        <v/>
      </c>
      <c r="K790" s="104" t="e">
        <f>VLOOKUP(D790,Исходные_данные,47,FALSE)</f>
        <v>#N/A</v>
      </c>
      <c r="L790" s="104" t="e">
        <f>VLOOKUP(D790,Исходные_данные,16,FALSE)</f>
        <v>#N/A</v>
      </c>
      <c r="M790" s="104" t="e">
        <f t="shared" si="84"/>
        <v>#N/A</v>
      </c>
      <c r="N790" t="str">
        <f t="shared" si="85"/>
        <v>-</v>
      </c>
      <c r="O790" s="13" t="e">
        <f t="shared" si="86"/>
        <v>#N/A</v>
      </c>
    </row>
    <row r="791" spans="3:15" x14ac:dyDescent="0.25">
      <c r="C791" s="104" t="e">
        <f t="shared" si="81"/>
        <v>#N/A</v>
      </c>
      <c r="D791" s="104" t="e">
        <f t="shared" si="82"/>
        <v>#N/A</v>
      </c>
      <c r="E791" s="104"/>
      <c r="F791" s="35"/>
      <c r="G791" s="104" t="e">
        <f t="shared" si="83"/>
        <v>#N/A</v>
      </c>
      <c r="H791" s="104" t="e">
        <f t="shared" si="80"/>
        <v>#N/A</v>
      </c>
      <c r="I791" s="35" t="e">
        <f>VLOOKUP(D791,Исходные_данные,5,FALSE)</f>
        <v>#N/A</v>
      </c>
      <c r="J791" s="104" t="str">
        <f>IFERROR(VLOOKUP(D791,Исходные_данные,37,FALSE),"")</f>
        <v/>
      </c>
      <c r="K791" s="104" t="e">
        <f>VLOOKUP(D791,Исходные_данные,47,FALSE)</f>
        <v>#N/A</v>
      </c>
      <c r="L791" s="104" t="e">
        <f>VLOOKUP(D791,Исходные_данные,16,FALSE)</f>
        <v>#N/A</v>
      </c>
      <c r="M791" s="104" t="e">
        <f t="shared" si="84"/>
        <v>#N/A</v>
      </c>
      <c r="N791" t="str">
        <f t="shared" si="85"/>
        <v>-</v>
      </c>
      <c r="O791" s="13" t="e">
        <f t="shared" si="86"/>
        <v>#N/A</v>
      </c>
    </row>
    <row r="792" spans="3:15" x14ac:dyDescent="0.25">
      <c r="C792" s="104" t="e">
        <f t="shared" si="81"/>
        <v>#N/A</v>
      </c>
      <c r="D792" s="104" t="e">
        <f t="shared" si="82"/>
        <v>#N/A</v>
      </c>
      <c r="E792" s="104"/>
      <c r="F792" s="35"/>
      <c r="G792" s="104" t="e">
        <f t="shared" si="83"/>
        <v>#N/A</v>
      </c>
      <c r="H792" s="104" t="e">
        <f t="shared" si="80"/>
        <v>#N/A</v>
      </c>
      <c r="I792" s="35" t="e">
        <f>VLOOKUP(D792,Исходные_данные,5,FALSE)</f>
        <v>#N/A</v>
      </c>
      <c r="J792" s="104" t="str">
        <f>IFERROR(VLOOKUP(D792,Исходные_данные,37,FALSE),"")</f>
        <v/>
      </c>
      <c r="K792" s="104" t="e">
        <f>VLOOKUP(D792,Исходные_данные,47,FALSE)</f>
        <v>#N/A</v>
      </c>
      <c r="L792" s="104" t="e">
        <f>VLOOKUP(D792,Исходные_данные,16,FALSE)</f>
        <v>#N/A</v>
      </c>
      <c r="M792" s="104" t="e">
        <f t="shared" si="84"/>
        <v>#N/A</v>
      </c>
      <c r="N792" t="str">
        <f t="shared" si="85"/>
        <v>-</v>
      </c>
      <c r="O792" s="13" t="e">
        <f t="shared" si="86"/>
        <v>#N/A</v>
      </c>
    </row>
    <row r="793" spans="3:15" x14ac:dyDescent="0.25">
      <c r="C793" s="104" t="e">
        <f t="shared" si="81"/>
        <v>#N/A</v>
      </c>
      <c r="D793" s="104" t="e">
        <f t="shared" si="82"/>
        <v>#N/A</v>
      </c>
      <c r="E793" s="104"/>
      <c r="F793" s="35"/>
      <c r="G793" s="104" t="e">
        <f t="shared" si="83"/>
        <v>#N/A</v>
      </c>
      <c r="H793" s="104" t="e">
        <f t="shared" si="80"/>
        <v>#N/A</v>
      </c>
      <c r="I793" s="35" t="e">
        <f>VLOOKUP(D793,Исходные_данные,5,FALSE)</f>
        <v>#N/A</v>
      </c>
      <c r="J793" s="104" t="str">
        <f>IFERROR(VLOOKUP(D793,Исходные_данные,37,FALSE),"")</f>
        <v/>
      </c>
      <c r="K793" s="104" t="e">
        <f>VLOOKUP(D793,Исходные_данные,47,FALSE)</f>
        <v>#N/A</v>
      </c>
      <c r="L793" s="104" t="e">
        <f>VLOOKUP(D793,Исходные_данные,16,FALSE)</f>
        <v>#N/A</v>
      </c>
      <c r="M793" s="104" t="e">
        <f t="shared" si="84"/>
        <v>#N/A</v>
      </c>
      <c r="N793" t="str">
        <f t="shared" si="85"/>
        <v>-</v>
      </c>
      <c r="O793" s="13" t="e">
        <f t="shared" si="86"/>
        <v>#N/A</v>
      </c>
    </row>
    <row r="794" spans="3:15" x14ac:dyDescent="0.25">
      <c r="C794" s="104" t="e">
        <f t="shared" si="81"/>
        <v>#N/A</v>
      </c>
      <c r="D794" s="104" t="e">
        <f t="shared" si="82"/>
        <v>#N/A</v>
      </c>
      <c r="E794" s="104"/>
      <c r="F794" s="35"/>
      <c r="G794" s="104" t="e">
        <f t="shared" si="83"/>
        <v>#N/A</v>
      </c>
      <c r="H794" s="104" t="e">
        <f t="shared" si="80"/>
        <v>#N/A</v>
      </c>
      <c r="I794" s="35" t="e">
        <f>VLOOKUP(D794,Исходные_данные,5,FALSE)</f>
        <v>#N/A</v>
      </c>
      <c r="J794" s="104" t="str">
        <f>IFERROR(VLOOKUP(D794,Исходные_данные,37,FALSE),"")</f>
        <v/>
      </c>
      <c r="K794" s="104" t="e">
        <f>VLOOKUP(D794,Исходные_данные,47,FALSE)</f>
        <v>#N/A</v>
      </c>
      <c r="L794" s="104" t="e">
        <f>VLOOKUP(D794,Исходные_данные,16,FALSE)</f>
        <v>#N/A</v>
      </c>
      <c r="M794" s="104" t="e">
        <f t="shared" si="84"/>
        <v>#N/A</v>
      </c>
      <c r="N794" t="str">
        <f t="shared" si="85"/>
        <v>-</v>
      </c>
      <c r="O794" s="13" t="e">
        <f t="shared" si="86"/>
        <v>#N/A</v>
      </c>
    </row>
    <row r="795" spans="3:15" x14ac:dyDescent="0.25">
      <c r="C795" s="104" t="e">
        <f t="shared" si="81"/>
        <v>#N/A</v>
      </c>
      <c r="D795" s="104" t="e">
        <f t="shared" si="82"/>
        <v>#N/A</v>
      </c>
      <c r="E795" s="104"/>
      <c r="F795" s="35"/>
      <c r="G795" s="104" t="e">
        <f t="shared" si="83"/>
        <v>#N/A</v>
      </c>
      <c r="H795" s="104" t="e">
        <f t="shared" si="80"/>
        <v>#N/A</v>
      </c>
      <c r="I795" s="35" t="e">
        <f>VLOOKUP(D795,Исходные_данные,5,FALSE)</f>
        <v>#N/A</v>
      </c>
      <c r="J795" s="104" t="str">
        <f>IFERROR(VLOOKUP(D795,Исходные_данные,37,FALSE),"")</f>
        <v/>
      </c>
      <c r="K795" s="104" t="e">
        <f>VLOOKUP(D795,Исходные_данные,47,FALSE)</f>
        <v>#N/A</v>
      </c>
      <c r="L795" s="104" t="e">
        <f>VLOOKUP(D795,Исходные_данные,16,FALSE)</f>
        <v>#N/A</v>
      </c>
      <c r="M795" s="104" t="e">
        <f t="shared" si="84"/>
        <v>#N/A</v>
      </c>
      <c r="N795" t="str">
        <f t="shared" si="85"/>
        <v>-</v>
      </c>
      <c r="O795" s="13" t="e">
        <f t="shared" si="86"/>
        <v>#N/A</v>
      </c>
    </row>
    <row r="796" spans="3:15" x14ac:dyDescent="0.25">
      <c r="C796" s="104" t="e">
        <f t="shared" si="81"/>
        <v>#N/A</v>
      </c>
      <c r="D796" s="104" t="e">
        <f t="shared" si="82"/>
        <v>#N/A</v>
      </c>
      <c r="E796" s="104"/>
      <c r="F796" s="35"/>
      <c r="G796" s="104" t="e">
        <f t="shared" si="83"/>
        <v>#N/A</v>
      </c>
      <c r="H796" s="104" t="e">
        <f t="shared" si="80"/>
        <v>#N/A</v>
      </c>
      <c r="I796" s="35" t="e">
        <f>VLOOKUP(D796,Исходные_данные,5,FALSE)</f>
        <v>#N/A</v>
      </c>
      <c r="J796" s="104" t="str">
        <f>IFERROR(VLOOKUP(D796,Исходные_данные,37,FALSE),"")</f>
        <v/>
      </c>
      <c r="K796" s="104" t="e">
        <f>VLOOKUP(D796,Исходные_данные,47,FALSE)</f>
        <v>#N/A</v>
      </c>
      <c r="L796" s="104" t="e">
        <f>VLOOKUP(D796,Исходные_данные,16,FALSE)</f>
        <v>#N/A</v>
      </c>
      <c r="M796" s="104" t="e">
        <f t="shared" si="84"/>
        <v>#N/A</v>
      </c>
      <c r="N796" t="str">
        <f t="shared" si="85"/>
        <v>-</v>
      </c>
      <c r="O796" s="13" t="e">
        <f t="shared" si="86"/>
        <v>#N/A</v>
      </c>
    </row>
    <row r="797" spans="3:15" x14ac:dyDescent="0.25">
      <c r="C797" s="104" t="e">
        <f t="shared" si="81"/>
        <v>#N/A</v>
      </c>
      <c r="D797" s="104" t="e">
        <f t="shared" si="82"/>
        <v>#N/A</v>
      </c>
      <c r="E797" s="104"/>
      <c r="F797" s="35"/>
      <c r="G797" s="104" t="e">
        <f t="shared" si="83"/>
        <v>#N/A</v>
      </c>
      <c r="H797" s="104" t="e">
        <f t="shared" si="80"/>
        <v>#N/A</v>
      </c>
      <c r="I797" s="35" t="e">
        <f>VLOOKUP(D797,Исходные_данные,5,FALSE)</f>
        <v>#N/A</v>
      </c>
      <c r="J797" s="104" t="str">
        <f>IFERROR(VLOOKUP(D797,Исходные_данные,37,FALSE),"")</f>
        <v/>
      </c>
      <c r="K797" s="104" t="e">
        <f>VLOOKUP(D797,Исходные_данные,47,FALSE)</f>
        <v>#N/A</v>
      </c>
      <c r="L797" s="104" t="e">
        <f>VLOOKUP(D797,Исходные_данные,16,FALSE)</f>
        <v>#N/A</v>
      </c>
      <c r="M797" s="104" t="e">
        <f t="shared" si="84"/>
        <v>#N/A</v>
      </c>
      <c r="N797" t="str">
        <f t="shared" si="85"/>
        <v>-</v>
      </c>
      <c r="O797" s="13" t="e">
        <f t="shared" si="86"/>
        <v>#N/A</v>
      </c>
    </row>
    <row r="798" spans="3:15" x14ac:dyDescent="0.25">
      <c r="C798" s="104" t="e">
        <f t="shared" si="81"/>
        <v>#N/A</v>
      </c>
      <c r="D798" s="104" t="e">
        <f t="shared" si="82"/>
        <v>#N/A</v>
      </c>
      <c r="E798" s="104"/>
      <c r="F798" s="35"/>
      <c r="G798" s="104" t="e">
        <f t="shared" si="83"/>
        <v>#N/A</v>
      </c>
      <c r="H798" s="104" t="e">
        <f t="shared" si="80"/>
        <v>#N/A</v>
      </c>
      <c r="I798" s="35" t="e">
        <f>VLOOKUP(D798,Исходные_данные,5,FALSE)</f>
        <v>#N/A</v>
      </c>
      <c r="J798" s="104" t="str">
        <f>IFERROR(VLOOKUP(D798,Исходные_данные,37,FALSE),"")</f>
        <v/>
      </c>
      <c r="K798" s="104" t="e">
        <f>VLOOKUP(D798,Исходные_данные,47,FALSE)</f>
        <v>#N/A</v>
      </c>
      <c r="L798" s="104" t="e">
        <f>VLOOKUP(D798,Исходные_данные,16,FALSE)</f>
        <v>#N/A</v>
      </c>
      <c r="M798" s="104" t="e">
        <f t="shared" si="84"/>
        <v>#N/A</v>
      </c>
      <c r="N798" t="str">
        <f t="shared" si="85"/>
        <v>-</v>
      </c>
      <c r="O798" s="13" t="e">
        <f t="shared" si="86"/>
        <v>#N/A</v>
      </c>
    </row>
    <row r="799" spans="3:15" x14ac:dyDescent="0.25">
      <c r="C799" s="104" t="e">
        <f t="shared" si="81"/>
        <v>#N/A</v>
      </c>
      <c r="D799" s="104" t="e">
        <f t="shared" si="82"/>
        <v>#N/A</v>
      </c>
      <c r="E799" s="104"/>
      <c r="F799" s="35"/>
      <c r="G799" s="104" t="e">
        <f t="shared" si="83"/>
        <v>#N/A</v>
      </c>
      <c r="H799" s="104" t="e">
        <f t="shared" si="80"/>
        <v>#N/A</v>
      </c>
      <c r="I799" s="35" t="e">
        <f>VLOOKUP(D799,Исходные_данные,5,FALSE)</f>
        <v>#N/A</v>
      </c>
      <c r="J799" s="104" t="str">
        <f>IFERROR(VLOOKUP(D799,Исходные_данные,37,FALSE),"")</f>
        <v/>
      </c>
      <c r="K799" s="104" t="e">
        <f>VLOOKUP(D799,Исходные_данные,47,FALSE)</f>
        <v>#N/A</v>
      </c>
      <c r="L799" s="104" t="e">
        <f>VLOOKUP(D799,Исходные_данные,16,FALSE)</f>
        <v>#N/A</v>
      </c>
      <c r="M799" s="104" t="e">
        <f t="shared" si="84"/>
        <v>#N/A</v>
      </c>
      <c r="N799" t="str">
        <f t="shared" si="85"/>
        <v>-</v>
      </c>
      <c r="O799" s="13" t="e">
        <f t="shared" si="86"/>
        <v>#N/A</v>
      </c>
    </row>
    <row r="800" spans="3:15" x14ac:dyDescent="0.25">
      <c r="C800" s="104" t="e">
        <f t="shared" si="81"/>
        <v>#N/A</v>
      </c>
      <c r="D800" s="104" t="e">
        <f t="shared" si="82"/>
        <v>#N/A</v>
      </c>
      <c r="E800" s="104"/>
      <c r="F800" s="35"/>
      <c r="G800" s="104" t="e">
        <f t="shared" si="83"/>
        <v>#N/A</v>
      </c>
      <c r="H800" s="104" t="e">
        <f t="shared" si="80"/>
        <v>#N/A</v>
      </c>
      <c r="I800" s="35" t="e">
        <f>VLOOKUP(D800,Исходные_данные,5,FALSE)</f>
        <v>#N/A</v>
      </c>
      <c r="J800" s="104" t="str">
        <f>IFERROR(VLOOKUP(D800,Исходные_данные,37,FALSE),"")</f>
        <v/>
      </c>
      <c r="K800" s="104" t="e">
        <f>VLOOKUP(D800,Исходные_данные,47,FALSE)</f>
        <v>#N/A</v>
      </c>
      <c r="L800" s="104" t="e">
        <f>VLOOKUP(D800,Исходные_данные,16,FALSE)</f>
        <v>#N/A</v>
      </c>
      <c r="M800" s="104" t="e">
        <f t="shared" si="84"/>
        <v>#N/A</v>
      </c>
      <c r="N800" t="str">
        <f t="shared" si="85"/>
        <v>-</v>
      </c>
      <c r="O800" s="13" t="e">
        <f t="shared" si="86"/>
        <v>#N/A</v>
      </c>
    </row>
    <row r="801" spans="3:15" x14ac:dyDescent="0.25">
      <c r="C801" s="104" t="e">
        <f t="shared" si="81"/>
        <v>#N/A</v>
      </c>
      <c r="D801" s="104" t="e">
        <f t="shared" si="82"/>
        <v>#N/A</v>
      </c>
      <c r="E801" s="104"/>
      <c r="F801" s="35"/>
      <c r="G801" s="104" t="e">
        <f t="shared" si="83"/>
        <v>#N/A</v>
      </c>
      <c r="H801" s="104" t="e">
        <f t="shared" si="80"/>
        <v>#N/A</v>
      </c>
      <c r="I801" s="35" t="e">
        <f>VLOOKUP(D801,Исходные_данные,5,FALSE)</f>
        <v>#N/A</v>
      </c>
      <c r="J801" s="104" t="str">
        <f>IFERROR(VLOOKUP(D801,Исходные_данные,37,FALSE),"")</f>
        <v/>
      </c>
      <c r="K801" s="104" t="e">
        <f>VLOOKUP(D801,Исходные_данные,47,FALSE)</f>
        <v>#N/A</v>
      </c>
      <c r="L801" s="104" t="e">
        <f>VLOOKUP(D801,Исходные_данные,16,FALSE)</f>
        <v>#N/A</v>
      </c>
      <c r="M801" s="104" t="e">
        <f t="shared" si="84"/>
        <v>#N/A</v>
      </c>
      <c r="N801" t="str">
        <f t="shared" si="85"/>
        <v>-</v>
      </c>
      <c r="O801" s="13" t="e">
        <f t="shared" si="86"/>
        <v>#N/A</v>
      </c>
    </row>
    <row r="802" spans="3:15" x14ac:dyDescent="0.25">
      <c r="C802" s="104" t="e">
        <f t="shared" si="81"/>
        <v>#N/A</v>
      </c>
      <c r="D802" s="104" t="e">
        <f t="shared" si="82"/>
        <v>#N/A</v>
      </c>
      <c r="E802" s="104"/>
      <c r="F802" s="35"/>
      <c r="G802" s="104" t="e">
        <f t="shared" si="83"/>
        <v>#N/A</v>
      </c>
      <c r="H802" s="104" t="e">
        <f t="shared" si="80"/>
        <v>#N/A</v>
      </c>
      <c r="I802" s="35" t="e">
        <f>VLOOKUP(D802,Исходные_данные,5,FALSE)</f>
        <v>#N/A</v>
      </c>
      <c r="J802" s="104" t="str">
        <f>IFERROR(VLOOKUP(D802,Исходные_данные,37,FALSE),"")</f>
        <v/>
      </c>
      <c r="K802" s="104" t="e">
        <f>VLOOKUP(D802,Исходные_данные,47,FALSE)</f>
        <v>#N/A</v>
      </c>
      <c r="L802" s="104" t="e">
        <f>VLOOKUP(D802,Исходные_данные,16,FALSE)</f>
        <v>#N/A</v>
      </c>
      <c r="M802" s="104" t="e">
        <f t="shared" si="84"/>
        <v>#N/A</v>
      </c>
      <c r="N802" t="str">
        <f t="shared" si="85"/>
        <v>-</v>
      </c>
      <c r="O802" s="13" t="e">
        <f t="shared" si="86"/>
        <v>#N/A</v>
      </c>
    </row>
    <row r="803" spans="3:15" x14ac:dyDescent="0.25">
      <c r="C803" s="104" t="e">
        <f t="shared" si="81"/>
        <v>#N/A</v>
      </c>
      <c r="D803" s="104" t="e">
        <f t="shared" si="82"/>
        <v>#N/A</v>
      </c>
      <c r="E803" s="104"/>
      <c r="F803" s="35"/>
      <c r="G803" s="104" t="e">
        <f t="shared" si="83"/>
        <v>#N/A</v>
      </c>
      <c r="H803" s="104" t="e">
        <f t="shared" si="80"/>
        <v>#N/A</v>
      </c>
      <c r="I803" s="35" t="e">
        <f>VLOOKUP(D803,Исходные_данные,5,FALSE)</f>
        <v>#N/A</v>
      </c>
      <c r="J803" s="104" t="str">
        <f>IFERROR(VLOOKUP(D803,Исходные_данные,37,FALSE),"")</f>
        <v/>
      </c>
      <c r="K803" s="104" t="e">
        <f>VLOOKUP(D803,Исходные_данные,47,FALSE)</f>
        <v>#N/A</v>
      </c>
      <c r="L803" s="104" t="e">
        <f>VLOOKUP(D803,Исходные_данные,16,FALSE)</f>
        <v>#N/A</v>
      </c>
      <c r="M803" s="104" t="e">
        <f t="shared" si="84"/>
        <v>#N/A</v>
      </c>
      <c r="N803" t="str">
        <f t="shared" si="85"/>
        <v>-</v>
      </c>
      <c r="O803" s="13" t="e">
        <f t="shared" si="86"/>
        <v>#N/A</v>
      </c>
    </row>
    <row r="804" spans="3:15" x14ac:dyDescent="0.25">
      <c r="C804" s="104" t="e">
        <f t="shared" si="81"/>
        <v>#N/A</v>
      </c>
      <c r="D804" s="104" t="e">
        <f t="shared" si="82"/>
        <v>#N/A</v>
      </c>
      <c r="E804" s="104"/>
      <c r="F804" s="35"/>
      <c r="G804" s="104" t="e">
        <f t="shared" si="83"/>
        <v>#N/A</v>
      </c>
      <c r="H804" s="104" t="e">
        <f t="shared" si="80"/>
        <v>#N/A</v>
      </c>
      <c r="I804" s="35" t="e">
        <f>VLOOKUP(D804,Исходные_данные,5,FALSE)</f>
        <v>#N/A</v>
      </c>
      <c r="J804" s="104" t="str">
        <f>IFERROR(VLOOKUP(D804,Исходные_данные,37,FALSE),"")</f>
        <v/>
      </c>
      <c r="K804" s="104" t="e">
        <f>VLOOKUP(D804,Исходные_данные,47,FALSE)</f>
        <v>#N/A</v>
      </c>
      <c r="L804" s="104" t="e">
        <f>VLOOKUP(D804,Исходные_данные,16,FALSE)</f>
        <v>#N/A</v>
      </c>
      <c r="M804" s="104" t="e">
        <f t="shared" si="84"/>
        <v>#N/A</v>
      </c>
      <c r="N804" t="str">
        <f t="shared" si="85"/>
        <v>-</v>
      </c>
      <c r="O804" s="13" t="e">
        <f t="shared" si="86"/>
        <v>#N/A</v>
      </c>
    </row>
    <row r="805" spans="3:15" x14ac:dyDescent="0.25">
      <c r="C805" s="104" t="e">
        <f t="shared" si="81"/>
        <v>#N/A</v>
      </c>
      <c r="D805" s="104" t="e">
        <f t="shared" si="82"/>
        <v>#N/A</v>
      </c>
      <c r="E805" s="104"/>
      <c r="F805" s="35"/>
      <c r="G805" s="104" t="e">
        <f t="shared" si="83"/>
        <v>#N/A</v>
      </c>
      <c r="H805" s="104" t="e">
        <f t="shared" si="80"/>
        <v>#N/A</v>
      </c>
      <c r="I805" s="35" t="e">
        <f>VLOOKUP(D805,Исходные_данные,5,FALSE)</f>
        <v>#N/A</v>
      </c>
      <c r="J805" s="104" t="str">
        <f>IFERROR(VLOOKUP(D805,Исходные_данные,37,FALSE),"")</f>
        <v/>
      </c>
      <c r="K805" s="104" t="e">
        <f>VLOOKUP(D805,Исходные_данные,47,FALSE)</f>
        <v>#N/A</v>
      </c>
      <c r="L805" s="104" t="e">
        <f>VLOOKUP(D805,Исходные_данные,16,FALSE)</f>
        <v>#N/A</v>
      </c>
      <c r="M805" s="104" t="e">
        <f t="shared" si="84"/>
        <v>#N/A</v>
      </c>
      <c r="N805" t="str">
        <f t="shared" si="85"/>
        <v>-</v>
      </c>
      <c r="O805" s="13" t="e">
        <f t="shared" si="86"/>
        <v>#N/A</v>
      </c>
    </row>
    <row r="806" spans="3:15" x14ac:dyDescent="0.25">
      <c r="C806" s="104" t="e">
        <f t="shared" si="81"/>
        <v>#N/A</v>
      </c>
      <c r="D806" s="104" t="e">
        <f t="shared" si="82"/>
        <v>#N/A</v>
      </c>
      <c r="E806" s="104"/>
      <c r="F806" s="35"/>
      <c r="G806" s="104" t="e">
        <f t="shared" si="83"/>
        <v>#N/A</v>
      </c>
      <c r="H806" s="104" t="e">
        <f t="shared" si="80"/>
        <v>#N/A</v>
      </c>
      <c r="I806" s="35" t="e">
        <f>VLOOKUP(D806,Исходные_данные,5,FALSE)</f>
        <v>#N/A</v>
      </c>
      <c r="J806" s="104" t="str">
        <f>IFERROR(VLOOKUP(D806,Исходные_данные,37,FALSE),"")</f>
        <v/>
      </c>
      <c r="K806" s="104" t="e">
        <f>VLOOKUP(D806,Исходные_данные,47,FALSE)</f>
        <v>#N/A</v>
      </c>
      <c r="L806" s="104" t="e">
        <f>VLOOKUP(D806,Исходные_данные,16,FALSE)</f>
        <v>#N/A</v>
      </c>
      <c r="M806" s="104" t="e">
        <f t="shared" si="84"/>
        <v>#N/A</v>
      </c>
      <c r="N806" t="str">
        <f t="shared" si="85"/>
        <v>-</v>
      </c>
      <c r="O806" s="13" t="e">
        <f t="shared" si="86"/>
        <v>#N/A</v>
      </c>
    </row>
    <row r="807" spans="3:15" x14ac:dyDescent="0.25">
      <c r="C807" s="104" t="e">
        <f t="shared" si="81"/>
        <v>#N/A</v>
      </c>
      <c r="D807" s="104" t="e">
        <f t="shared" si="82"/>
        <v>#N/A</v>
      </c>
      <c r="E807" s="104"/>
      <c r="F807" s="35"/>
      <c r="G807" s="104" t="e">
        <f t="shared" si="83"/>
        <v>#N/A</v>
      </c>
      <c r="H807" s="104" t="e">
        <f t="shared" si="80"/>
        <v>#N/A</v>
      </c>
      <c r="I807" s="35" t="e">
        <f>VLOOKUP(D807,Исходные_данные,5,FALSE)</f>
        <v>#N/A</v>
      </c>
      <c r="J807" s="104" t="str">
        <f>IFERROR(VLOOKUP(D807,Исходные_данные,37,FALSE),"")</f>
        <v/>
      </c>
      <c r="K807" s="104" t="e">
        <f>VLOOKUP(D807,Исходные_данные,47,FALSE)</f>
        <v>#N/A</v>
      </c>
      <c r="L807" s="104" t="e">
        <f>VLOOKUP(D807,Исходные_данные,16,FALSE)</f>
        <v>#N/A</v>
      </c>
      <c r="M807" s="104" t="e">
        <f t="shared" si="84"/>
        <v>#N/A</v>
      </c>
      <c r="N807" t="str">
        <f t="shared" si="85"/>
        <v>-</v>
      </c>
      <c r="O807" s="13" t="e">
        <f t="shared" si="86"/>
        <v>#N/A</v>
      </c>
    </row>
    <row r="808" spans="3:15" x14ac:dyDescent="0.25">
      <c r="C808" s="104" t="e">
        <f t="shared" si="81"/>
        <v>#N/A</v>
      </c>
      <c r="D808" s="104" t="e">
        <f t="shared" si="82"/>
        <v>#N/A</v>
      </c>
      <c r="E808" s="104"/>
      <c r="F808" s="35"/>
      <c r="G808" s="104" t="e">
        <f t="shared" si="83"/>
        <v>#N/A</v>
      </c>
      <c r="H808" s="104" t="e">
        <f t="shared" si="80"/>
        <v>#N/A</v>
      </c>
      <c r="I808" s="35" t="e">
        <f>VLOOKUP(D808,Исходные_данные,5,FALSE)</f>
        <v>#N/A</v>
      </c>
      <c r="J808" s="104" t="str">
        <f>IFERROR(VLOOKUP(D808,Исходные_данные,37,FALSE),"")</f>
        <v/>
      </c>
      <c r="K808" s="104" t="e">
        <f>VLOOKUP(D808,Исходные_данные,47,FALSE)</f>
        <v>#N/A</v>
      </c>
      <c r="L808" s="104" t="e">
        <f>VLOOKUP(D808,Исходные_данные,16,FALSE)</f>
        <v>#N/A</v>
      </c>
      <c r="M808" s="104" t="e">
        <f t="shared" si="84"/>
        <v>#N/A</v>
      </c>
      <c r="N808" t="str">
        <f t="shared" si="85"/>
        <v>-</v>
      </c>
      <c r="O808" s="13" t="e">
        <f t="shared" si="86"/>
        <v>#N/A</v>
      </c>
    </row>
    <row r="809" spans="3:15" x14ac:dyDescent="0.25">
      <c r="C809" s="104" t="e">
        <f t="shared" si="81"/>
        <v>#N/A</v>
      </c>
      <c r="D809" s="104" t="e">
        <f t="shared" si="82"/>
        <v>#N/A</v>
      </c>
      <c r="E809" s="104"/>
      <c r="F809" s="35"/>
      <c r="G809" s="104" t="e">
        <f t="shared" si="83"/>
        <v>#N/A</v>
      </c>
      <c r="H809" s="104" t="e">
        <f t="shared" si="80"/>
        <v>#N/A</v>
      </c>
      <c r="I809" s="35" t="e">
        <f>VLOOKUP(D809,Исходные_данные,5,FALSE)</f>
        <v>#N/A</v>
      </c>
      <c r="J809" s="104" t="str">
        <f>IFERROR(VLOOKUP(D809,Исходные_данные,37,FALSE),"")</f>
        <v/>
      </c>
      <c r="K809" s="104" t="e">
        <f>VLOOKUP(D809,Исходные_данные,47,FALSE)</f>
        <v>#N/A</v>
      </c>
      <c r="L809" s="104" t="e">
        <f>VLOOKUP(D809,Исходные_данные,16,FALSE)</f>
        <v>#N/A</v>
      </c>
      <c r="M809" s="104" t="e">
        <f t="shared" si="84"/>
        <v>#N/A</v>
      </c>
      <c r="N809" t="str">
        <f t="shared" si="85"/>
        <v>-</v>
      </c>
      <c r="O809" s="13" t="e">
        <f t="shared" si="86"/>
        <v>#N/A</v>
      </c>
    </row>
    <row r="810" spans="3:15" x14ac:dyDescent="0.25">
      <c r="C810" s="104" t="e">
        <f t="shared" si="81"/>
        <v>#N/A</v>
      </c>
      <c r="D810" s="104" t="e">
        <f t="shared" si="82"/>
        <v>#N/A</v>
      </c>
      <c r="E810" s="104"/>
      <c r="F810" s="35"/>
      <c r="G810" s="104" t="e">
        <f t="shared" si="83"/>
        <v>#N/A</v>
      </c>
      <c r="H810" s="104" t="e">
        <f t="shared" si="80"/>
        <v>#N/A</v>
      </c>
      <c r="I810" s="35" t="e">
        <f>VLOOKUP(D810,Исходные_данные,5,FALSE)</f>
        <v>#N/A</v>
      </c>
      <c r="J810" s="104" t="str">
        <f>IFERROR(VLOOKUP(D810,Исходные_данные,37,FALSE),"")</f>
        <v/>
      </c>
      <c r="K810" s="104" t="e">
        <f>VLOOKUP(D810,Исходные_данные,47,FALSE)</f>
        <v>#N/A</v>
      </c>
      <c r="L810" s="104" t="e">
        <f>VLOOKUP(D810,Исходные_данные,16,FALSE)</f>
        <v>#N/A</v>
      </c>
      <c r="M810" s="104" t="e">
        <f t="shared" si="84"/>
        <v>#N/A</v>
      </c>
      <c r="N810" t="str">
        <f t="shared" si="85"/>
        <v>-</v>
      </c>
      <c r="O810" s="13" t="e">
        <f t="shared" si="86"/>
        <v>#N/A</v>
      </c>
    </row>
    <row r="811" spans="3:15" x14ac:dyDescent="0.25">
      <c r="C811" s="104" t="e">
        <f t="shared" si="81"/>
        <v>#N/A</v>
      </c>
      <c r="D811" s="104" t="e">
        <f t="shared" si="82"/>
        <v>#N/A</v>
      </c>
      <c r="E811" s="104"/>
      <c r="F811" s="35"/>
      <c r="G811" s="104" t="e">
        <f t="shared" si="83"/>
        <v>#N/A</v>
      </c>
      <c r="H811" s="104" t="e">
        <f t="shared" si="80"/>
        <v>#N/A</v>
      </c>
      <c r="I811" s="35" t="e">
        <f>VLOOKUP(D811,Исходные_данные,5,FALSE)</f>
        <v>#N/A</v>
      </c>
      <c r="J811" s="104" t="str">
        <f>IFERROR(VLOOKUP(D811,Исходные_данные,37,FALSE),"")</f>
        <v/>
      </c>
      <c r="K811" s="104" t="e">
        <f>VLOOKUP(D811,Исходные_данные,47,FALSE)</f>
        <v>#N/A</v>
      </c>
      <c r="L811" s="104" t="e">
        <f>VLOOKUP(D811,Исходные_данные,16,FALSE)</f>
        <v>#N/A</v>
      </c>
      <c r="M811" s="104" t="e">
        <f t="shared" si="84"/>
        <v>#N/A</v>
      </c>
      <c r="N811" t="str">
        <f t="shared" si="85"/>
        <v>-</v>
      </c>
      <c r="O811" s="13" t="e">
        <f t="shared" si="86"/>
        <v>#N/A</v>
      </c>
    </row>
    <row r="812" spans="3:15" x14ac:dyDescent="0.25">
      <c r="C812" s="104" t="e">
        <f t="shared" si="81"/>
        <v>#N/A</v>
      </c>
      <c r="D812" s="104" t="e">
        <f t="shared" si="82"/>
        <v>#N/A</v>
      </c>
      <c r="E812" s="104"/>
      <c r="F812" s="35"/>
      <c r="G812" s="104" t="e">
        <f t="shared" si="83"/>
        <v>#N/A</v>
      </c>
      <c r="H812" s="104" t="e">
        <f t="shared" si="80"/>
        <v>#N/A</v>
      </c>
      <c r="I812" s="35" t="e">
        <f>VLOOKUP(D812,Исходные_данные,5,FALSE)</f>
        <v>#N/A</v>
      </c>
      <c r="J812" s="104" t="str">
        <f>IFERROR(VLOOKUP(D812,Исходные_данные,37,FALSE),"")</f>
        <v/>
      </c>
      <c r="K812" s="104" t="e">
        <f>VLOOKUP(D812,Исходные_данные,47,FALSE)</f>
        <v>#N/A</v>
      </c>
      <c r="L812" s="104" t="e">
        <f>VLOOKUP(D812,Исходные_данные,16,FALSE)</f>
        <v>#N/A</v>
      </c>
      <c r="M812" s="104" t="e">
        <f t="shared" si="84"/>
        <v>#N/A</v>
      </c>
      <c r="N812" t="str">
        <f t="shared" si="85"/>
        <v>-</v>
      </c>
      <c r="O812" s="13" t="e">
        <f t="shared" si="86"/>
        <v>#N/A</v>
      </c>
    </row>
    <row r="813" spans="3:15" x14ac:dyDescent="0.25">
      <c r="C813" s="104" t="e">
        <f t="shared" si="81"/>
        <v>#N/A</v>
      </c>
      <c r="D813" s="104" t="e">
        <f t="shared" si="82"/>
        <v>#N/A</v>
      </c>
      <c r="E813" s="104"/>
      <c r="F813" s="35"/>
      <c r="G813" s="104" t="e">
        <f t="shared" si="83"/>
        <v>#N/A</v>
      </c>
      <c r="H813" s="104" t="e">
        <f t="shared" si="80"/>
        <v>#N/A</v>
      </c>
      <c r="I813" s="35" t="e">
        <f>VLOOKUP(D813,Исходные_данные,5,FALSE)</f>
        <v>#N/A</v>
      </c>
      <c r="J813" s="104" t="str">
        <f>IFERROR(VLOOKUP(D813,Исходные_данные,37,FALSE),"")</f>
        <v/>
      </c>
      <c r="K813" s="104" t="e">
        <f>VLOOKUP(D813,Исходные_данные,47,FALSE)</f>
        <v>#N/A</v>
      </c>
      <c r="L813" s="104" t="e">
        <f>VLOOKUP(D813,Исходные_данные,16,FALSE)</f>
        <v>#N/A</v>
      </c>
      <c r="M813" s="104" t="e">
        <f t="shared" si="84"/>
        <v>#N/A</v>
      </c>
      <c r="N813" t="str">
        <f t="shared" si="85"/>
        <v>-</v>
      </c>
      <c r="O813" s="13" t="e">
        <f t="shared" si="86"/>
        <v>#N/A</v>
      </c>
    </row>
    <row r="814" spans="3:15" x14ac:dyDescent="0.25">
      <c r="C814" s="104" t="e">
        <f t="shared" si="81"/>
        <v>#N/A</v>
      </c>
      <c r="D814" s="104" t="e">
        <f t="shared" si="82"/>
        <v>#N/A</v>
      </c>
      <c r="E814" s="104"/>
      <c r="F814" s="35"/>
      <c r="G814" s="104" t="e">
        <f t="shared" si="83"/>
        <v>#N/A</v>
      </c>
      <c r="H814" s="104" t="e">
        <f t="shared" si="80"/>
        <v>#N/A</v>
      </c>
      <c r="I814" s="35" t="e">
        <f>VLOOKUP(D814,Исходные_данные,5,FALSE)</f>
        <v>#N/A</v>
      </c>
      <c r="J814" s="104" t="str">
        <f>IFERROR(VLOOKUP(D814,Исходные_данные,37,FALSE),"")</f>
        <v/>
      </c>
      <c r="K814" s="104" t="e">
        <f>VLOOKUP(D814,Исходные_данные,47,FALSE)</f>
        <v>#N/A</v>
      </c>
      <c r="L814" s="104" t="e">
        <f>VLOOKUP(D814,Исходные_данные,16,FALSE)</f>
        <v>#N/A</v>
      </c>
      <c r="M814" s="104" t="e">
        <f t="shared" si="84"/>
        <v>#N/A</v>
      </c>
      <c r="N814" t="str">
        <f t="shared" si="85"/>
        <v>-</v>
      </c>
      <c r="O814" s="13" t="e">
        <f t="shared" si="86"/>
        <v>#N/A</v>
      </c>
    </row>
    <row r="815" spans="3:15" x14ac:dyDescent="0.25">
      <c r="C815" s="104" t="e">
        <f t="shared" si="81"/>
        <v>#N/A</v>
      </c>
      <c r="D815" s="104" t="e">
        <f t="shared" si="82"/>
        <v>#N/A</v>
      </c>
      <c r="E815" s="104"/>
      <c r="F815" s="35"/>
      <c r="G815" s="104" t="e">
        <f t="shared" si="83"/>
        <v>#N/A</v>
      </c>
      <c r="H815" s="104" t="e">
        <f t="shared" si="80"/>
        <v>#N/A</v>
      </c>
      <c r="I815" s="35" t="e">
        <f>VLOOKUP(D815,Исходные_данные,5,FALSE)</f>
        <v>#N/A</v>
      </c>
      <c r="J815" s="104" t="str">
        <f>IFERROR(VLOOKUP(D815,Исходные_данные,37,FALSE),"")</f>
        <v/>
      </c>
      <c r="K815" s="104" t="e">
        <f>VLOOKUP(D815,Исходные_данные,47,FALSE)</f>
        <v>#N/A</v>
      </c>
      <c r="L815" s="104" t="e">
        <f>VLOOKUP(D815,Исходные_данные,16,FALSE)</f>
        <v>#N/A</v>
      </c>
      <c r="M815" s="104" t="e">
        <f t="shared" si="84"/>
        <v>#N/A</v>
      </c>
      <c r="N815" t="str">
        <f t="shared" si="85"/>
        <v>-</v>
      </c>
      <c r="O815" s="13" t="e">
        <f t="shared" si="86"/>
        <v>#N/A</v>
      </c>
    </row>
    <row r="816" spans="3:15" x14ac:dyDescent="0.25">
      <c r="C816" s="104" t="e">
        <f t="shared" si="81"/>
        <v>#N/A</v>
      </c>
      <c r="D816" s="104" t="e">
        <f t="shared" si="82"/>
        <v>#N/A</v>
      </c>
      <c r="E816" s="104"/>
      <c r="F816" s="35"/>
      <c r="G816" s="104" t="e">
        <f t="shared" si="83"/>
        <v>#N/A</v>
      </c>
      <c r="H816" s="104" t="e">
        <f t="shared" si="80"/>
        <v>#N/A</v>
      </c>
      <c r="I816" s="35" t="e">
        <f>VLOOKUP(D816,Исходные_данные,5,FALSE)</f>
        <v>#N/A</v>
      </c>
      <c r="J816" s="104" t="str">
        <f>IFERROR(VLOOKUP(D816,Исходные_данные,37,FALSE),"")</f>
        <v/>
      </c>
      <c r="K816" s="104" t="e">
        <f>VLOOKUP(D816,Исходные_данные,47,FALSE)</f>
        <v>#N/A</v>
      </c>
      <c r="L816" s="104" t="e">
        <f>VLOOKUP(D816,Исходные_данные,16,FALSE)</f>
        <v>#N/A</v>
      </c>
      <c r="M816" s="104" t="e">
        <f t="shared" si="84"/>
        <v>#N/A</v>
      </c>
      <c r="N816" t="str">
        <f t="shared" si="85"/>
        <v>-</v>
      </c>
      <c r="O816" s="13" t="e">
        <f t="shared" si="86"/>
        <v>#N/A</v>
      </c>
    </row>
    <row r="817" spans="3:15" x14ac:dyDescent="0.25">
      <c r="C817" s="104" t="e">
        <f t="shared" si="81"/>
        <v>#N/A</v>
      </c>
      <c r="D817" s="104" t="e">
        <f t="shared" si="82"/>
        <v>#N/A</v>
      </c>
      <c r="E817" s="104"/>
      <c r="F817" s="35"/>
      <c r="G817" s="104" t="e">
        <f t="shared" si="83"/>
        <v>#N/A</v>
      </c>
      <c r="H817" s="104" t="e">
        <f t="shared" si="80"/>
        <v>#N/A</v>
      </c>
      <c r="I817" s="35" t="e">
        <f>VLOOKUP(D817,Исходные_данные,5,FALSE)</f>
        <v>#N/A</v>
      </c>
      <c r="J817" s="104" t="str">
        <f>IFERROR(VLOOKUP(D817,Исходные_данные,37,FALSE),"")</f>
        <v/>
      </c>
      <c r="K817" s="104" t="e">
        <f>VLOOKUP(D817,Исходные_данные,47,FALSE)</f>
        <v>#N/A</v>
      </c>
      <c r="L817" s="104" t="e">
        <f>VLOOKUP(D817,Исходные_данные,16,FALSE)</f>
        <v>#N/A</v>
      </c>
      <c r="M817" s="104" t="e">
        <f t="shared" si="84"/>
        <v>#N/A</v>
      </c>
      <c r="N817" t="str">
        <f t="shared" si="85"/>
        <v>-</v>
      </c>
      <c r="O817" s="13" t="e">
        <f t="shared" si="86"/>
        <v>#N/A</v>
      </c>
    </row>
    <row r="818" spans="3:15" x14ac:dyDescent="0.25">
      <c r="C818" s="104" t="e">
        <f t="shared" si="81"/>
        <v>#N/A</v>
      </c>
      <c r="D818" s="104" t="e">
        <f t="shared" si="82"/>
        <v>#N/A</v>
      </c>
      <c r="E818" s="104"/>
      <c r="F818" s="35"/>
      <c r="G818" s="104" t="e">
        <f t="shared" si="83"/>
        <v>#N/A</v>
      </c>
      <c r="H818" s="104" t="e">
        <f t="shared" si="80"/>
        <v>#N/A</v>
      </c>
      <c r="I818" s="35" t="e">
        <f>VLOOKUP(D818,Исходные_данные,5,FALSE)</f>
        <v>#N/A</v>
      </c>
      <c r="J818" s="104" t="str">
        <f>IFERROR(VLOOKUP(D818,Исходные_данные,37,FALSE),"")</f>
        <v/>
      </c>
      <c r="K818" s="104" t="e">
        <f>VLOOKUP(D818,Исходные_данные,47,FALSE)</f>
        <v>#N/A</v>
      </c>
      <c r="L818" s="104" t="e">
        <f>VLOOKUP(D818,Исходные_данные,16,FALSE)</f>
        <v>#N/A</v>
      </c>
      <c r="M818" s="104" t="e">
        <f t="shared" si="84"/>
        <v>#N/A</v>
      </c>
      <c r="N818" t="str">
        <f t="shared" si="85"/>
        <v>-</v>
      </c>
      <c r="O818" s="13" t="e">
        <f t="shared" si="86"/>
        <v>#N/A</v>
      </c>
    </row>
    <row r="819" spans="3:15" x14ac:dyDescent="0.25">
      <c r="C819" s="104" t="e">
        <f t="shared" si="81"/>
        <v>#N/A</v>
      </c>
      <c r="D819" s="104" t="e">
        <f t="shared" si="82"/>
        <v>#N/A</v>
      </c>
      <c r="E819" s="104"/>
      <c r="F819" s="35"/>
      <c r="G819" s="104" t="e">
        <f t="shared" si="83"/>
        <v>#N/A</v>
      </c>
      <c r="H819" s="104" t="e">
        <f t="shared" si="80"/>
        <v>#N/A</v>
      </c>
      <c r="I819" s="35" t="e">
        <f>VLOOKUP(D819,Исходные_данные,5,FALSE)</f>
        <v>#N/A</v>
      </c>
      <c r="J819" s="104" t="str">
        <f>IFERROR(VLOOKUP(D819,Исходные_данные,37,FALSE),"")</f>
        <v/>
      </c>
      <c r="K819" s="104" t="e">
        <f>VLOOKUP(D819,Исходные_данные,47,FALSE)</f>
        <v>#N/A</v>
      </c>
      <c r="L819" s="104" t="e">
        <f>VLOOKUP(D819,Исходные_данные,16,FALSE)</f>
        <v>#N/A</v>
      </c>
      <c r="M819" s="104" t="e">
        <f t="shared" si="84"/>
        <v>#N/A</v>
      </c>
      <c r="N819" t="str">
        <f t="shared" si="85"/>
        <v>-</v>
      </c>
      <c r="O819" s="13" t="e">
        <f t="shared" si="86"/>
        <v>#N/A</v>
      </c>
    </row>
    <row r="820" spans="3:15" x14ac:dyDescent="0.25">
      <c r="C820" s="104" t="e">
        <f t="shared" si="81"/>
        <v>#N/A</v>
      </c>
      <c r="D820" s="104" t="e">
        <f t="shared" si="82"/>
        <v>#N/A</v>
      </c>
      <c r="E820" s="104"/>
      <c r="F820" s="35"/>
      <c r="G820" s="104" t="e">
        <f t="shared" si="83"/>
        <v>#N/A</v>
      </c>
      <c r="H820" s="104" t="e">
        <f t="shared" ref="H820:H883" si="87">IF(F820="упр","",IF(F820=0,G820,IF(F820="1,2,3","L1,L2,L3","L"&amp;F820)))</f>
        <v>#N/A</v>
      </c>
      <c r="I820" s="35" t="e">
        <f>VLOOKUP(D820,Исходные_данные,5,FALSE)</f>
        <v>#N/A</v>
      </c>
      <c r="J820" s="104" t="str">
        <f>IFERROR(VLOOKUP(D820,Исходные_данные,37,FALSE),"")</f>
        <v/>
      </c>
      <c r="K820" s="104" t="e">
        <f>VLOOKUP(D820,Исходные_данные,47,FALSE)</f>
        <v>#N/A</v>
      </c>
      <c r="L820" s="104" t="e">
        <f>VLOOKUP(D820,Исходные_данные,16,FALSE)</f>
        <v>#N/A</v>
      </c>
      <c r="M820" s="104" t="e">
        <f t="shared" si="84"/>
        <v>#N/A</v>
      </c>
      <c r="N820" t="str">
        <f t="shared" si="85"/>
        <v>-</v>
      </c>
      <c r="O820" s="13" t="e">
        <f t="shared" si="86"/>
        <v>#N/A</v>
      </c>
    </row>
    <row r="821" spans="3:15" x14ac:dyDescent="0.25">
      <c r="C821" s="104" t="e">
        <f t="shared" si="81"/>
        <v>#N/A</v>
      </c>
      <c r="D821" s="104" t="e">
        <f t="shared" si="82"/>
        <v>#N/A</v>
      </c>
      <c r="E821" s="104"/>
      <c r="F821" s="35"/>
      <c r="G821" s="104" t="e">
        <f t="shared" si="83"/>
        <v>#N/A</v>
      </c>
      <c r="H821" s="104" t="e">
        <f t="shared" si="87"/>
        <v>#N/A</v>
      </c>
      <c r="I821" s="35" t="e">
        <f>VLOOKUP(D821,Исходные_данные,5,FALSE)</f>
        <v>#N/A</v>
      </c>
      <c r="J821" s="104" t="str">
        <f>IFERROR(VLOOKUP(D821,Исходные_данные,37,FALSE),"")</f>
        <v/>
      </c>
      <c r="K821" s="104" t="e">
        <f>VLOOKUP(D821,Исходные_данные,47,FALSE)</f>
        <v>#N/A</v>
      </c>
      <c r="L821" s="104" t="e">
        <f>VLOOKUP(D821,Исходные_данные,16,FALSE)</f>
        <v>#N/A</v>
      </c>
      <c r="M821" s="104" t="e">
        <f t="shared" si="84"/>
        <v>#N/A</v>
      </c>
      <c r="N821" t="str">
        <f t="shared" si="85"/>
        <v>-</v>
      </c>
      <c r="O821" s="13" t="e">
        <f t="shared" si="86"/>
        <v>#N/A</v>
      </c>
    </row>
    <row r="822" spans="3:15" x14ac:dyDescent="0.25">
      <c r="C822" s="104" t="e">
        <f t="shared" si="81"/>
        <v>#N/A</v>
      </c>
      <c r="D822" s="104" t="e">
        <f t="shared" si="82"/>
        <v>#N/A</v>
      </c>
      <c r="E822" s="104"/>
      <c r="F822" s="35"/>
      <c r="G822" s="104" t="e">
        <f t="shared" si="83"/>
        <v>#N/A</v>
      </c>
      <c r="H822" s="104" t="e">
        <f t="shared" si="87"/>
        <v>#N/A</v>
      </c>
      <c r="I822" s="35" t="e">
        <f>VLOOKUP(D822,Исходные_данные,5,FALSE)</f>
        <v>#N/A</v>
      </c>
      <c r="J822" s="104" t="str">
        <f>IFERROR(VLOOKUP(D822,Исходные_данные,37,FALSE),"")</f>
        <v/>
      </c>
      <c r="K822" s="104" t="e">
        <f>VLOOKUP(D822,Исходные_данные,47,FALSE)</f>
        <v>#N/A</v>
      </c>
      <c r="L822" s="104" t="e">
        <f>VLOOKUP(D822,Исходные_данные,16,FALSE)</f>
        <v>#N/A</v>
      </c>
      <c r="M822" s="104" t="e">
        <f t="shared" si="84"/>
        <v>#N/A</v>
      </c>
      <c r="N822" t="str">
        <f t="shared" si="85"/>
        <v>-</v>
      </c>
      <c r="O822" s="13" t="e">
        <f t="shared" si="86"/>
        <v>#N/A</v>
      </c>
    </row>
    <row r="823" spans="3:15" x14ac:dyDescent="0.25">
      <c r="C823" s="104" t="e">
        <f t="shared" si="81"/>
        <v>#N/A</v>
      </c>
      <c r="D823" s="104" t="e">
        <f t="shared" si="82"/>
        <v>#N/A</v>
      </c>
      <c r="E823" s="104"/>
      <c r="F823" s="35"/>
      <c r="G823" s="104" t="e">
        <f t="shared" si="83"/>
        <v>#N/A</v>
      </c>
      <c r="H823" s="104" t="e">
        <f t="shared" si="87"/>
        <v>#N/A</v>
      </c>
      <c r="I823" s="35" t="e">
        <f>VLOOKUP(D823,Исходные_данные,5,FALSE)</f>
        <v>#N/A</v>
      </c>
      <c r="J823" s="104" t="str">
        <f>IFERROR(VLOOKUP(D823,Исходные_данные,37,FALSE),"")</f>
        <v/>
      </c>
      <c r="K823" s="104" t="e">
        <f>VLOOKUP(D823,Исходные_данные,47,FALSE)</f>
        <v>#N/A</v>
      </c>
      <c r="L823" s="104" t="e">
        <f>VLOOKUP(D823,Исходные_данные,16,FALSE)</f>
        <v>#N/A</v>
      </c>
      <c r="M823" s="104" t="e">
        <f t="shared" si="84"/>
        <v>#N/A</v>
      </c>
      <c r="N823" t="str">
        <f t="shared" si="85"/>
        <v>-</v>
      </c>
      <c r="O823" s="13" t="e">
        <f t="shared" si="86"/>
        <v>#N/A</v>
      </c>
    </row>
    <row r="824" spans="3:15" x14ac:dyDescent="0.25">
      <c r="C824" s="104" t="e">
        <f t="shared" si="81"/>
        <v>#N/A</v>
      </c>
      <c r="D824" s="104" t="e">
        <f t="shared" si="82"/>
        <v>#N/A</v>
      </c>
      <c r="E824" s="104"/>
      <c r="F824" s="35"/>
      <c r="G824" s="104" t="e">
        <f t="shared" si="83"/>
        <v>#N/A</v>
      </c>
      <c r="H824" s="104" t="e">
        <f t="shared" si="87"/>
        <v>#N/A</v>
      </c>
      <c r="I824" s="35" t="e">
        <f>VLOOKUP(D824,Исходные_данные,5,FALSE)</f>
        <v>#N/A</v>
      </c>
      <c r="J824" s="104" t="str">
        <f>IFERROR(VLOOKUP(D824,Исходные_данные,37,FALSE),"")</f>
        <v/>
      </c>
      <c r="K824" s="104" t="e">
        <f>VLOOKUP(D824,Исходные_данные,47,FALSE)</f>
        <v>#N/A</v>
      </c>
      <c r="L824" s="104" t="e">
        <f>VLOOKUP(D824,Исходные_данные,16,FALSE)</f>
        <v>#N/A</v>
      </c>
      <c r="M824" s="104" t="e">
        <f t="shared" si="84"/>
        <v>#N/A</v>
      </c>
      <c r="N824" t="str">
        <f t="shared" si="85"/>
        <v>-</v>
      </c>
      <c r="O824" s="13" t="e">
        <f t="shared" si="86"/>
        <v>#N/A</v>
      </c>
    </row>
    <row r="825" spans="3:15" x14ac:dyDescent="0.25">
      <c r="C825" s="104" t="e">
        <f t="shared" si="81"/>
        <v>#N/A</v>
      </c>
      <c r="D825" s="104" t="e">
        <f t="shared" si="82"/>
        <v>#N/A</v>
      </c>
      <c r="E825" s="104"/>
      <c r="F825" s="35"/>
      <c r="G825" s="104" t="e">
        <f t="shared" si="83"/>
        <v>#N/A</v>
      </c>
      <c r="H825" s="104" t="e">
        <f t="shared" si="87"/>
        <v>#N/A</v>
      </c>
      <c r="I825" s="35" t="e">
        <f>VLOOKUP(D825,Исходные_данные,5,FALSE)</f>
        <v>#N/A</v>
      </c>
      <c r="J825" s="104" t="str">
        <f>IFERROR(VLOOKUP(D825,Исходные_данные,37,FALSE),"")</f>
        <v/>
      </c>
      <c r="K825" s="104" t="e">
        <f>VLOOKUP(D825,Исходные_данные,47,FALSE)</f>
        <v>#N/A</v>
      </c>
      <c r="L825" s="104" t="e">
        <f>VLOOKUP(D825,Исходные_данные,16,FALSE)</f>
        <v>#N/A</v>
      </c>
      <c r="M825" s="104" t="e">
        <f t="shared" si="84"/>
        <v>#N/A</v>
      </c>
      <c r="N825" t="str">
        <f t="shared" si="85"/>
        <v>-</v>
      </c>
      <c r="O825" s="13" t="e">
        <f t="shared" si="86"/>
        <v>#N/A</v>
      </c>
    </row>
    <row r="826" spans="3:15" x14ac:dyDescent="0.25">
      <c r="C826" s="104" t="e">
        <f t="shared" si="81"/>
        <v>#N/A</v>
      </c>
      <c r="D826" s="104" t="e">
        <f t="shared" si="82"/>
        <v>#N/A</v>
      </c>
      <c r="E826" s="104"/>
      <c r="F826" s="35"/>
      <c r="G826" s="104" t="e">
        <f t="shared" si="83"/>
        <v>#N/A</v>
      </c>
      <c r="H826" s="104" t="e">
        <f t="shared" si="87"/>
        <v>#N/A</v>
      </c>
      <c r="I826" s="35" t="e">
        <f>VLOOKUP(D826,Исходные_данные,5,FALSE)</f>
        <v>#N/A</v>
      </c>
      <c r="J826" s="104" t="str">
        <f>IFERROR(VLOOKUP(D826,Исходные_данные,37,FALSE),"")</f>
        <v/>
      </c>
      <c r="K826" s="104" t="e">
        <f>VLOOKUP(D826,Исходные_данные,47,FALSE)</f>
        <v>#N/A</v>
      </c>
      <c r="L826" s="104" t="e">
        <f>VLOOKUP(D826,Исходные_данные,16,FALSE)</f>
        <v>#N/A</v>
      </c>
      <c r="M826" s="104" t="e">
        <f t="shared" si="84"/>
        <v>#N/A</v>
      </c>
      <c r="N826" t="str">
        <f t="shared" si="85"/>
        <v>-</v>
      </c>
      <c r="O826" s="13" t="e">
        <f t="shared" si="86"/>
        <v>#N/A</v>
      </c>
    </row>
    <row r="827" spans="3:15" x14ac:dyDescent="0.25">
      <c r="C827" s="104" t="e">
        <f t="shared" si="81"/>
        <v>#N/A</v>
      </c>
      <c r="D827" s="104" t="e">
        <f t="shared" si="82"/>
        <v>#N/A</v>
      </c>
      <c r="E827" s="104"/>
      <c r="F827" s="35"/>
      <c r="G827" s="104" t="e">
        <f t="shared" si="83"/>
        <v>#N/A</v>
      </c>
      <c r="H827" s="104" t="e">
        <f t="shared" si="87"/>
        <v>#N/A</v>
      </c>
      <c r="I827" s="35" t="e">
        <f>VLOOKUP(D827,Исходные_данные,5,FALSE)</f>
        <v>#N/A</v>
      </c>
      <c r="J827" s="104" t="str">
        <f>IFERROR(VLOOKUP(D827,Исходные_данные,37,FALSE),"")</f>
        <v/>
      </c>
      <c r="K827" s="104" t="e">
        <f>VLOOKUP(D827,Исходные_данные,47,FALSE)</f>
        <v>#N/A</v>
      </c>
      <c r="L827" s="104" t="e">
        <f>VLOOKUP(D827,Исходные_данные,16,FALSE)</f>
        <v>#N/A</v>
      </c>
      <c r="M827" s="104" t="e">
        <f t="shared" si="84"/>
        <v>#N/A</v>
      </c>
      <c r="N827" t="str">
        <f t="shared" si="85"/>
        <v>-</v>
      </c>
      <c r="O827" s="13" t="e">
        <f t="shared" si="86"/>
        <v>#N/A</v>
      </c>
    </row>
    <row r="828" spans="3:15" x14ac:dyDescent="0.25">
      <c r="C828" s="104" t="e">
        <f t="shared" si="81"/>
        <v>#N/A</v>
      </c>
      <c r="D828" s="104" t="e">
        <f t="shared" si="82"/>
        <v>#N/A</v>
      </c>
      <c r="E828" s="104"/>
      <c r="F828" s="35"/>
      <c r="G828" s="104" t="e">
        <f t="shared" si="83"/>
        <v>#N/A</v>
      </c>
      <c r="H828" s="104" t="e">
        <f t="shared" si="87"/>
        <v>#N/A</v>
      </c>
      <c r="I828" s="35" t="e">
        <f>VLOOKUP(D828,Исходные_данные,5,FALSE)</f>
        <v>#N/A</v>
      </c>
      <c r="J828" s="104" t="str">
        <f>IFERROR(VLOOKUP(D828,Исходные_данные,37,FALSE),"")</f>
        <v/>
      </c>
      <c r="K828" s="104" t="e">
        <f>VLOOKUP(D828,Исходные_данные,47,FALSE)</f>
        <v>#N/A</v>
      </c>
      <c r="L828" s="104" t="e">
        <f>VLOOKUP(D828,Исходные_данные,16,FALSE)</f>
        <v>#N/A</v>
      </c>
      <c r="M828" s="104" t="e">
        <f t="shared" si="84"/>
        <v>#N/A</v>
      </c>
      <c r="N828" t="str">
        <f t="shared" si="85"/>
        <v>-</v>
      </c>
      <c r="O828" s="13" t="e">
        <f t="shared" si="86"/>
        <v>#N/A</v>
      </c>
    </row>
    <row r="829" spans="3:15" x14ac:dyDescent="0.25">
      <c r="C829" s="104" t="e">
        <f t="shared" si="81"/>
        <v>#N/A</v>
      </c>
      <c r="D829" s="104" t="e">
        <f t="shared" si="82"/>
        <v>#N/A</v>
      </c>
      <c r="E829" s="104"/>
      <c r="F829" s="35"/>
      <c r="G829" s="104" t="e">
        <f t="shared" si="83"/>
        <v>#N/A</v>
      </c>
      <c r="H829" s="104" t="e">
        <f t="shared" si="87"/>
        <v>#N/A</v>
      </c>
      <c r="I829" s="35" t="e">
        <f>VLOOKUP(D829,Исходные_данные,5,FALSE)</f>
        <v>#N/A</v>
      </c>
      <c r="J829" s="104" t="str">
        <f>IFERROR(VLOOKUP(D829,Исходные_данные,37,FALSE),"")</f>
        <v/>
      </c>
      <c r="K829" s="104" t="e">
        <f>VLOOKUP(D829,Исходные_данные,47,FALSE)</f>
        <v>#N/A</v>
      </c>
      <c r="L829" s="104" t="e">
        <f>VLOOKUP(D829,Исходные_данные,16,FALSE)</f>
        <v>#N/A</v>
      </c>
      <c r="M829" s="104" t="e">
        <f t="shared" si="84"/>
        <v>#N/A</v>
      </c>
      <c r="N829" t="str">
        <f t="shared" si="85"/>
        <v>-</v>
      </c>
      <c r="O829" s="13" t="e">
        <f t="shared" si="86"/>
        <v>#N/A</v>
      </c>
    </row>
    <row r="830" spans="3:15" x14ac:dyDescent="0.25">
      <c r="C830" s="104" t="e">
        <f t="shared" si="81"/>
        <v>#N/A</v>
      </c>
      <c r="D830" s="104" t="e">
        <f t="shared" si="82"/>
        <v>#N/A</v>
      </c>
      <c r="E830" s="104"/>
      <c r="F830" s="35"/>
      <c r="G830" s="104" t="e">
        <f t="shared" si="83"/>
        <v>#N/A</v>
      </c>
      <c r="H830" s="104" t="e">
        <f t="shared" si="87"/>
        <v>#N/A</v>
      </c>
      <c r="I830" s="35" t="e">
        <f>VLOOKUP(D830,Исходные_данные,5,FALSE)</f>
        <v>#N/A</v>
      </c>
      <c r="J830" s="104" t="str">
        <f>IFERROR(VLOOKUP(D830,Исходные_данные,37,FALSE),"")</f>
        <v/>
      </c>
      <c r="K830" s="104" t="e">
        <f>VLOOKUP(D830,Исходные_данные,47,FALSE)</f>
        <v>#N/A</v>
      </c>
      <c r="L830" s="104" t="e">
        <f>VLOOKUP(D830,Исходные_данные,16,FALSE)</f>
        <v>#N/A</v>
      </c>
      <c r="M830" s="104" t="e">
        <f t="shared" si="84"/>
        <v>#N/A</v>
      </c>
      <c r="N830" t="str">
        <f t="shared" si="85"/>
        <v>-</v>
      </c>
      <c r="O830" s="13" t="e">
        <f t="shared" si="86"/>
        <v>#N/A</v>
      </c>
    </row>
    <row r="831" spans="3:15" x14ac:dyDescent="0.25">
      <c r="C831" s="104" t="e">
        <f t="shared" si="81"/>
        <v>#N/A</v>
      </c>
      <c r="D831" s="104" t="e">
        <f t="shared" si="82"/>
        <v>#N/A</v>
      </c>
      <c r="E831" s="104"/>
      <c r="F831" s="35"/>
      <c r="G831" s="104" t="e">
        <f t="shared" si="83"/>
        <v>#N/A</v>
      </c>
      <c r="H831" s="104" t="e">
        <f t="shared" si="87"/>
        <v>#N/A</v>
      </c>
      <c r="I831" s="35" t="e">
        <f>VLOOKUP(D831,Исходные_данные,5,FALSE)</f>
        <v>#N/A</v>
      </c>
      <c r="J831" s="104" t="str">
        <f>IFERROR(VLOOKUP(D831,Исходные_данные,37,FALSE),"")</f>
        <v/>
      </c>
      <c r="K831" s="104" t="e">
        <f>VLOOKUP(D831,Исходные_данные,47,FALSE)</f>
        <v>#N/A</v>
      </c>
      <c r="L831" s="104" t="e">
        <f>VLOOKUP(D831,Исходные_данные,16,FALSE)</f>
        <v>#N/A</v>
      </c>
      <c r="M831" s="104" t="e">
        <f t="shared" si="84"/>
        <v>#N/A</v>
      </c>
      <c r="N831" t="str">
        <f t="shared" si="85"/>
        <v>-</v>
      </c>
      <c r="O831" s="13" t="e">
        <f t="shared" si="86"/>
        <v>#N/A</v>
      </c>
    </row>
    <row r="832" spans="3:15" x14ac:dyDescent="0.25">
      <c r="C832" s="104" t="e">
        <f t="shared" si="81"/>
        <v>#N/A</v>
      </c>
      <c r="D832" s="104" t="e">
        <f t="shared" si="82"/>
        <v>#N/A</v>
      </c>
      <c r="E832" s="104"/>
      <c r="F832" s="35"/>
      <c r="G832" s="104" t="e">
        <f t="shared" si="83"/>
        <v>#N/A</v>
      </c>
      <c r="H832" s="104" t="e">
        <f t="shared" si="87"/>
        <v>#N/A</v>
      </c>
      <c r="I832" s="35" t="e">
        <f>VLOOKUP(D832,Исходные_данные,5,FALSE)</f>
        <v>#N/A</v>
      </c>
      <c r="J832" s="104" t="str">
        <f>IFERROR(VLOOKUP(D832,Исходные_данные,37,FALSE),"")</f>
        <v/>
      </c>
      <c r="K832" s="104" t="e">
        <f>VLOOKUP(D832,Исходные_данные,47,FALSE)</f>
        <v>#N/A</v>
      </c>
      <c r="L832" s="104" t="e">
        <f>VLOOKUP(D832,Исходные_данные,16,FALSE)</f>
        <v>#N/A</v>
      </c>
      <c r="M832" s="104" t="e">
        <f t="shared" si="84"/>
        <v>#N/A</v>
      </c>
      <c r="N832" t="str">
        <f t="shared" si="85"/>
        <v>-</v>
      </c>
      <c r="O832" s="13" t="e">
        <f t="shared" si="86"/>
        <v>#N/A</v>
      </c>
    </row>
    <row r="833" spans="3:15" x14ac:dyDescent="0.25">
      <c r="C833" s="104" t="e">
        <f t="shared" si="81"/>
        <v>#N/A</v>
      </c>
      <c r="D833" s="104" t="e">
        <f t="shared" si="82"/>
        <v>#N/A</v>
      </c>
      <c r="E833" s="104"/>
      <c r="F833" s="35"/>
      <c r="G833" s="104" t="e">
        <f t="shared" si="83"/>
        <v>#N/A</v>
      </c>
      <c r="H833" s="104" t="e">
        <f t="shared" si="87"/>
        <v>#N/A</v>
      </c>
      <c r="I833" s="35" t="e">
        <f>VLOOKUP(D833,Исходные_данные,5,FALSE)</f>
        <v>#N/A</v>
      </c>
      <c r="J833" s="104" t="str">
        <f>IFERROR(VLOOKUP(D833,Исходные_данные,37,FALSE),"")</f>
        <v/>
      </c>
      <c r="K833" s="104" t="e">
        <f>VLOOKUP(D833,Исходные_данные,47,FALSE)</f>
        <v>#N/A</v>
      </c>
      <c r="L833" s="104" t="e">
        <f>VLOOKUP(D833,Исходные_данные,16,FALSE)</f>
        <v>#N/A</v>
      </c>
      <c r="M833" s="104" t="e">
        <f t="shared" si="84"/>
        <v>#N/A</v>
      </c>
      <c r="N833" t="str">
        <f t="shared" si="85"/>
        <v>-</v>
      </c>
      <c r="O833" s="13" t="e">
        <f t="shared" si="86"/>
        <v>#N/A</v>
      </c>
    </row>
    <row r="834" spans="3:15" x14ac:dyDescent="0.25">
      <c r="C834" s="104" t="e">
        <f t="shared" si="81"/>
        <v>#N/A</v>
      </c>
      <c r="D834" s="104" t="e">
        <f t="shared" si="82"/>
        <v>#N/A</v>
      </c>
      <c r="E834" s="104"/>
      <c r="F834" s="35"/>
      <c r="G834" s="104" t="e">
        <f t="shared" si="83"/>
        <v>#N/A</v>
      </c>
      <c r="H834" s="104" t="e">
        <f t="shared" si="87"/>
        <v>#N/A</v>
      </c>
      <c r="I834" s="35" t="e">
        <f>VLOOKUP(D834,Исходные_данные,5,FALSE)</f>
        <v>#N/A</v>
      </c>
      <c r="J834" s="104" t="str">
        <f>IFERROR(VLOOKUP(D834,Исходные_данные,37,FALSE),"")</f>
        <v/>
      </c>
      <c r="K834" s="104" t="e">
        <f>VLOOKUP(D834,Исходные_данные,47,FALSE)</f>
        <v>#N/A</v>
      </c>
      <c r="L834" s="104" t="e">
        <f>VLOOKUP(D834,Исходные_данные,16,FALSE)</f>
        <v>#N/A</v>
      </c>
      <c r="M834" s="104" t="e">
        <f t="shared" si="84"/>
        <v>#N/A</v>
      </c>
      <c r="N834" t="str">
        <f t="shared" si="85"/>
        <v>-</v>
      </c>
      <c r="O834" s="13" t="e">
        <f t="shared" si="86"/>
        <v>#N/A</v>
      </c>
    </row>
    <row r="835" spans="3:15" x14ac:dyDescent="0.25">
      <c r="C835" s="104" t="e">
        <f t="shared" ref="C835:C898" si="88">VLOOKUP(ROW(833:833),Разбивка_нумерация_5,2,FALSE)</f>
        <v>#N/A</v>
      </c>
      <c r="D835" s="104" t="e">
        <f t="shared" ref="D835:D898" si="89">VLOOKUP(ROW(833:833),Разбивка_нумерация_5,4,FALSE)</f>
        <v>#N/A</v>
      </c>
      <c r="E835" s="104"/>
      <c r="F835" s="35"/>
      <c r="G835" s="104" t="e">
        <f t="shared" ref="G835:G898" si="90">VLOOKUP(ROW(833:833),Разбивка_нумерация_5,16,FALSE)</f>
        <v>#N/A</v>
      </c>
      <c r="H835" s="104" t="e">
        <f t="shared" si="87"/>
        <v>#N/A</v>
      </c>
      <c r="I835" s="35" t="e">
        <f>VLOOKUP(D835,Исходные_данные,5,FALSE)</f>
        <v>#N/A</v>
      </c>
      <c r="J835" s="104" t="str">
        <f>IFERROR(VLOOKUP(D835,Исходные_данные,37,FALSE),"")</f>
        <v/>
      </c>
      <c r="K835" s="104" t="e">
        <f>VLOOKUP(D835,Исходные_данные,47,FALSE)</f>
        <v>#N/A</v>
      </c>
      <c r="L835" s="104" t="e">
        <f>VLOOKUP(D835,Исходные_данные,16,FALSE)</f>
        <v>#N/A</v>
      </c>
      <c r="M835" s="104" t="e">
        <f t="shared" ref="M835:M898" si="91">I835*L835</f>
        <v>#N/A</v>
      </c>
      <c r="N835" t="str">
        <f t="shared" ref="N835:N898" si="92">IF(ISBLANK(F835),N834,F835)</f>
        <v>-</v>
      </c>
      <c r="O835" s="13" t="e">
        <f t="shared" ref="O835:O898" si="93">C835&amp;H835</f>
        <v>#N/A</v>
      </c>
    </row>
    <row r="836" spans="3:15" x14ac:dyDescent="0.25">
      <c r="C836" s="104" t="e">
        <f t="shared" si="88"/>
        <v>#N/A</v>
      </c>
      <c r="D836" s="104" t="e">
        <f t="shared" si="89"/>
        <v>#N/A</v>
      </c>
      <c r="E836" s="104"/>
      <c r="F836" s="35"/>
      <c r="G836" s="104" t="e">
        <f t="shared" si="90"/>
        <v>#N/A</v>
      </c>
      <c r="H836" s="104" t="e">
        <f t="shared" si="87"/>
        <v>#N/A</v>
      </c>
      <c r="I836" s="35" t="e">
        <f>VLOOKUP(D836,Исходные_данные,5,FALSE)</f>
        <v>#N/A</v>
      </c>
      <c r="J836" s="104" t="str">
        <f>IFERROR(VLOOKUP(D836,Исходные_данные,37,FALSE),"")</f>
        <v/>
      </c>
      <c r="K836" s="104" t="e">
        <f>VLOOKUP(D836,Исходные_данные,47,FALSE)</f>
        <v>#N/A</v>
      </c>
      <c r="L836" s="104" t="e">
        <f>VLOOKUP(D836,Исходные_данные,16,FALSE)</f>
        <v>#N/A</v>
      </c>
      <c r="M836" s="104" t="e">
        <f t="shared" si="91"/>
        <v>#N/A</v>
      </c>
      <c r="N836" t="str">
        <f t="shared" si="92"/>
        <v>-</v>
      </c>
      <c r="O836" s="13" t="e">
        <f t="shared" si="93"/>
        <v>#N/A</v>
      </c>
    </row>
    <row r="837" spans="3:15" x14ac:dyDescent="0.25">
      <c r="C837" s="104" t="e">
        <f t="shared" si="88"/>
        <v>#N/A</v>
      </c>
      <c r="D837" s="104" t="e">
        <f t="shared" si="89"/>
        <v>#N/A</v>
      </c>
      <c r="E837" s="104"/>
      <c r="F837" s="35"/>
      <c r="G837" s="104" t="e">
        <f t="shared" si="90"/>
        <v>#N/A</v>
      </c>
      <c r="H837" s="104" t="e">
        <f t="shared" si="87"/>
        <v>#N/A</v>
      </c>
      <c r="I837" s="35" t="e">
        <f>VLOOKUP(D837,Исходные_данные,5,FALSE)</f>
        <v>#N/A</v>
      </c>
      <c r="J837" s="104" t="str">
        <f>IFERROR(VLOOKUP(D837,Исходные_данные,37,FALSE),"")</f>
        <v/>
      </c>
      <c r="K837" s="104" t="e">
        <f>VLOOKUP(D837,Исходные_данные,47,FALSE)</f>
        <v>#N/A</v>
      </c>
      <c r="L837" s="104" t="e">
        <f>VLOOKUP(D837,Исходные_данные,16,FALSE)</f>
        <v>#N/A</v>
      </c>
      <c r="M837" s="104" t="e">
        <f t="shared" si="91"/>
        <v>#N/A</v>
      </c>
      <c r="N837" t="str">
        <f t="shared" si="92"/>
        <v>-</v>
      </c>
      <c r="O837" s="13" t="e">
        <f t="shared" si="93"/>
        <v>#N/A</v>
      </c>
    </row>
    <row r="838" spans="3:15" x14ac:dyDescent="0.25">
      <c r="C838" s="104" t="e">
        <f t="shared" si="88"/>
        <v>#N/A</v>
      </c>
      <c r="D838" s="104" t="e">
        <f t="shared" si="89"/>
        <v>#N/A</v>
      </c>
      <c r="E838" s="104"/>
      <c r="F838" s="35"/>
      <c r="G838" s="104" t="e">
        <f t="shared" si="90"/>
        <v>#N/A</v>
      </c>
      <c r="H838" s="104" t="e">
        <f t="shared" si="87"/>
        <v>#N/A</v>
      </c>
      <c r="I838" s="35" t="e">
        <f>VLOOKUP(D838,Исходные_данные,5,FALSE)</f>
        <v>#N/A</v>
      </c>
      <c r="J838" s="104" t="str">
        <f>IFERROR(VLOOKUP(D838,Исходные_данные,37,FALSE),"")</f>
        <v/>
      </c>
      <c r="K838" s="104" t="e">
        <f>VLOOKUP(D838,Исходные_данные,47,FALSE)</f>
        <v>#N/A</v>
      </c>
      <c r="L838" s="104" t="e">
        <f>VLOOKUP(D838,Исходные_данные,16,FALSE)</f>
        <v>#N/A</v>
      </c>
      <c r="M838" s="104" t="e">
        <f t="shared" si="91"/>
        <v>#N/A</v>
      </c>
      <c r="N838" t="str">
        <f t="shared" si="92"/>
        <v>-</v>
      </c>
      <c r="O838" s="13" t="e">
        <f t="shared" si="93"/>
        <v>#N/A</v>
      </c>
    </row>
    <row r="839" spans="3:15" x14ac:dyDescent="0.25">
      <c r="C839" s="104" t="e">
        <f t="shared" si="88"/>
        <v>#N/A</v>
      </c>
      <c r="D839" s="104" t="e">
        <f t="shared" si="89"/>
        <v>#N/A</v>
      </c>
      <c r="E839" s="104"/>
      <c r="F839" s="35"/>
      <c r="G839" s="104" t="e">
        <f t="shared" si="90"/>
        <v>#N/A</v>
      </c>
      <c r="H839" s="104" t="e">
        <f t="shared" si="87"/>
        <v>#N/A</v>
      </c>
      <c r="I839" s="35" t="e">
        <f>VLOOKUP(D839,Исходные_данные,5,FALSE)</f>
        <v>#N/A</v>
      </c>
      <c r="J839" s="104" t="str">
        <f>IFERROR(VLOOKUP(D839,Исходные_данные,37,FALSE),"")</f>
        <v/>
      </c>
      <c r="K839" s="104" t="e">
        <f>VLOOKUP(D839,Исходные_данные,47,FALSE)</f>
        <v>#N/A</v>
      </c>
      <c r="L839" s="104" t="e">
        <f>VLOOKUP(D839,Исходные_данные,16,FALSE)</f>
        <v>#N/A</v>
      </c>
      <c r="M839" s="104" t="e">
        <f t="shared" si="91"/>
        <v>#N/A</v>
      </c>
      <c r="N839" t="str">
        <f t="shared" si="92"/>
        <v>-</v>
      </c>
      <c r="O839" s="13" t="e">
        <f t="shared" si="93"/>
        <v>#N/A</v>
      </c>
    </row>
    <row r="840" spans="3:15" x14ac:dyDescent="0.25">
      <c r="C840" s="104" t="e">
        <f t="shared" si="88"/>
        <v>#N/A</v>
      </c>
      <c r="D840" s="104" t="e">
        <f t="shared" si="89"/>
        <v>#N/A</v>
      </c>
      <c r="E840" s="104"/>
      <c r="F840" s="35"/>
      <c r="G840" s="104" t="e">
        <f t="shared" si="90"/>
        <v>#N/A</v>
      </c>
      <c r="H840" s="104" t="e">
        <f t="shared" si="87"/>
        <v>#N/A</v>
      </c>
      <c r="I840" s="35" t="e">
        <f>VLOOKUP(D840,Исходные_данные,5,FALSE)</f>
        <v>#N/A</v>
      </c>
      <c r="J840" s="104" t="str">
        <f>IFERROR(VLOOKUP(D840,Исходные_данные,37,FALSE),"")</f>
        <v/>
      </c>
      <c r="K840" s="104" t="e">
        <f>VLOOKUP(D840,Исходные_данные,47,FALSE)</f>
        <v>#N/A</v>
      </c>
      <c r="L840" s="104" t="e">
        <f>VLOOKUP(D840,Исходные_данные,16,FALSE)</f>
        <v>#N/A</v>
      </c>
      <c r="M840" s="104" t="e">
        <f t="shared" si="91"/>
        <v>#N/A</v>
      </c>
      <c r="N840" t="str">
        <f t="shared" si="92"/>
        <v>-</v>
      </c>
      <c r="O840" s="13" t="e">
        <f t="shared" si="93"/>
        <v>#N/A</v>
      </c>
    </row>
    <row r="841" spans="3:15" x14ac:dyDescent="0.25">
      <c r="C841" s="104" t="e">
        <f t="shared" si="88"/>
        <v>#N/A</v>
      </c>
      <c r="D841" s="104" t="e">
        <f t="shared" si="89"/>
        <v>#N/A</v>
      </c>
      <c r="E841" s="104"/>
      <c r="F841" s="35"/>
      <c r="G841" s="104" t="e">
        <f t="shared" si="90"/>
        <v>#N/A</v>
      </c>
      <c r="H841" s="104" t="e">
        <f t="shared" si="87"/>
        <v>#N/A</v>
      </c>
      <c r="I841" s="35" t="e">
        <f>VLOOKUP(D841,Исходные_данные,5,FALSE)</f>
        <v>#N/A</v>
      </c>
      <c r="J841" s="104" t="str">
        <f>IFERROR(VLOOKUP(D841,Исходные_данные,37,FALSE),"")</f>
        <v/>
      </c>
      <c r="K841" s="104" t="e">
        <f>VLOOKUP(D841,Исходные_данные,47,FALSE)</f>
        <v>#N/A</v>
      </c>
      <c r="L841" s="104" t="e">
        <f>VLOOKUP(D841,Исходные_данные,16,FALSE)</f>
        <v>#N/A</v>
      </c>
      <c r="M841" s="104" t="e">
        <f t="shared" si="91"/>
        <v>#N/A</v>
      </c>
      <c r="N841" t="str">
        <f t="shared" si="92"/>
        <v>-</v>
      </c>
      <c r="O841" s="13" t="e">
        <f t="shared" si="93"/>
        <v>#N/A</v>
      </c>
    </row>
    <row r="842" spans="3:15" x14ac:dyDescent="0.25">
      <c r="C842" s="104" t="e">
        <f t="shared" si="88"/>
        <v>#N/A</v>
      </c>
      <c r="D842" s="104" t="e">
        <f t="shared" si="89"/>
        <v>#N/A</v>
      </c>
      <c r="E842" s="104"/>
      <c r="F842" s="35"/>
      <c r="G842" s="104" t="e">
        <f t="shared" si="90"/>
        <v>#N/A</v>
      </c>
      <c r="H842" s="104" t="e">
        <f t="shared" si="87"/>
        <v>#N/A</v>
      </c>
      <c r="I842" s="35" t="e">
        <f>VLOOKUP(D842,Исходные_данные,5,FALSE)</f>
        <v>#N/A</v>
      </c>
      <c r="J842" s="104" t="str">
        <f>IFERROR(VLOOKUP(D842,Исходные_данные,37,FALSE),"")</f>
        <v/>
      </c>
      <c r="K842" s="104" t="e">
        <f>VLOOKUP(D842,Исходные_данные,47,FALSE)</f>
        <v>#N/A</v>
      </c>
      <c r="L842" s="104" t="e">
        <f>VLOOKUP(D842,Исходные_данные,16,FALSE)</f>
        <v>#N/A</v>
      </c>
      <c r="M842" s="104" t="e">
        <f t="shared" si="91"/>
        <v>#N/A</v>
      </c>
      <c r="N842" t="str">
        <f t="shared" si="92"/>
        <v>-</v>
      </c>
      <c r="O842" s="13" t="e">
        <f t="shared" si="93"/>
        <v>#N/A</v>
      </c>
    </row>
    <row r="843" spans="3:15" x14ac:dyDescent="0.25">
      <c r="C843" s="104" t="e">
        <f t="shared" si="88"/>
        <v>#N/A</v>
      </c>
      <c r="D843" s="104" t="e">
        <f t="shared" si="89"/>
        <v>#N/A</v>
      </c>
      <c r="E843" s="104"/>
      <c r="F843" s="35"/>
      <c r="G843" s="104" t="e">
        <f t="shared" si="90"/>
        <v>#N/A</v>
      </c>
      <c r="H843" s="104" t="e">
        <f t="shared" si="87"/>
        <v>#N/A</v>
      </c>
      <c r="I843" s="35" t="e">
        <f>VLOOKUP(D843,Исходные_данные,5,FALSE)</f>
        <v>#N/A</v>
      </c>
      <c r="J843" s="104" t="str">
        <f>IFERROR(VLOOKUP(D843,Исходные_данные,37,FALSE),"")</f>
        <v/>
      </c>
      <c r="K843" s="104" t="e">
        <f>VLOOKUP(D843,Исходные_данные,47,FALSE)</f>
        <v>#N/A</v>
      </c>
      <c r="L843" s="104" t="e">
        <f>VLOOKUP(D843,Исходные_данные,16,FALSE)</f>
        <v>#N/A</v>
      </c>
      <c r="M843" s="104" t="e">
        <f t="shared" si="91"/>
        <v>#N/A</v>
      </c>
      <c r="N843" t="str">
        <f t="shared" si="92"/>
        <v>-</v>
      </c>
      <c r="O843" s="13" t="e">
        <f t="shared" si="93"/>
        <v>#N/A</v>
      </c>
    </row>
    <row r="844" spans="3:15" x14ac:dyDescent="0.25">
      <c r="C844" s="104" t="e">
        <f t="shared" si="88"/>
        <v>#N/A</v>
      </c>
      <c r="D844" s="104" t="e">
        <f t="shared" si="89"/>
        <v>#N/A</v>
      </c>
      <c r="E844" s="104"/>
      <c r="F844" s="35"/>
      <c r="G844" s="104" t="e">
        <f t="shared" si="90"/>
        <v>#N/A</v>
      </c>
      <c r="H844" s="104" t="e">
        <f t="shared" si="87"/>
        <v>#N/A</v>
      </c>
      <c r="I844" s="35" t="e">
        <f>VLOOKUP(D844,Исходные_данные,5,FALSE)</f>
        <v>#N/A</v>
      </c>
      <c r="J844" s="104" t="str">
        <f>IFERROR(VLOOKUP(D844,Исходные_данные,37,FALSE),"")</f>
        <v/>
      </c>
      <c r="K844" s="104" t="e">
        <f>VLOOKUP(D844,Исходные_данные,47,FALSE)</f>
        <v>#N/A</v>
      </c>
      <c r="L844" s="104" t="e">
        <f>VLOOKUP(D844,Исходные_данные,16,FALSE)</f>
        <v>#N/A</v>
      </c>
      <c r="M844" s="104" t="e">
        <f t="shared" si="91"/>
        <v>#N/A</v>
      </c>
      <c r="N844" t="str">
        <f t="shared" si="92"/>
        <v>-</v>
      </c>
      <c r="O844" s="13" t="e">
        <f t="shared" si="93"/>
        <v>#N/A</v>
      </c>
    </row>
    <row r="845" spans="3:15" x14ac:dyDescent="0.25">
      <c r="C845" s="104" t="e">
        <f t="shared" si="88"/>
        <v>#N/A</v>
      </c>
      <c r="D845" s="104" t="e">
        <f t="shared" si="89"/>
        <v>#N/A</v>
      </c>
      <c r="E845" s="104"/>
      <c r="F845" s="35"/>
      <c r="G845" s="104" t="e">
        <f t="shared" si="90"/>
        <v>#N/A</v>
      </c>
      <c r="H845" s="104" t="e">
        <f t="shared" si="87"/>
        <v>#N/A</v>
      </c>
      <c r="I845" s="35" t="e">
        <f>VLOOKUP(D845,Исходные_данные,5,FALSE)</f>
        <v>#N/A</v>
      </c>
      <c r="J845" s="104" t="str">
        <f>IFERROR(VLOOKUP(D845,Исходные_данные,37,FALSE),"")</f>
        <v/>
      </c>
      <c r="K845" s="104" t="e">
        <f>VLOOKUP(D845,Исходные_данные,47,FALSE)</f>
        <v>#N/A</v>
      </c>
      <c r="L845" s="104" t="e">
        <f>VLOOKUP(D845,Исходные_данные,16,FALSE)</f>
        <v>#N/A</v>
      </c>
      <c r="M845" s="104" t="e">
        <f t="shared" si="91"/>
        <v>#N/A</v>
      </c>
      <c r="N845" t="str">
        <f t="shared" si="92"/>
        <v>-</v>
      </c>
      <c r="O845" s="13" t="e">
        <f t="shared" si="93"/>
        <v>#N/A</v>
      </c>
    </row>
    <row r="846" spans="3:15" x14ac:dyDescent="0.25">
      <c r="C846" s="104" t="e">
        <f t="shared" si="88"/>
        <v>#N/A</v>
      </c>
      <c r="D846" s="104" t="e">
        <f t="shared" si="89"/>
        <v>#N/A</v>
      </c>
      <c r="E846" s="104"/>
      <c r="F846" s="35"/>
      <c r="G846" s="104" t="e">
        <f t="shared" si="90"/>
        <v>#N/A</v>
      </c>
      <c r="H846" s="104" t="e">
        <f t="shared" si="87"/>
        <v>#N/A</v>
      </c>
      <c r="I846" s="35" t="e">
        <f>VLOOKUP(D846,Исходные_данные,5,FALSE)</f>
        <v>#N/A</v>
      </c>
      <c r="J846" s="104" t="str">
        <f>IFERROR(VLOOKUP(D846,Исходные_данные,37,FALSE),"")</f>
        <v/>
      </c>
      <c r="K846" s="104" t="e">
        <f>VLOOKUP(D846,Исходные_данные,47,FALSE)</f>
        <v>#N/A</v>
      </c>
      <c r="L846" s="104" t="e">
        <f>VLOOKUP(D846,Исходные_данные,16,FALSE)</f>
        <v>#N/A</v>
      </c>
      <c r="M846" s="104" t="e">
        <f t="shared" si="91"/>
        <v>#N/A</v>
      </c>
      <c r="N846" t="str">
        <f t="shared" si="92"/>
        <v>-</v>
      </c>
      <c r="O846" s="13" t="e">
        <f t="shared" si="93"/>
        <v>#N/A</v>
      </c>
    </row>
    <row r="847" spans="3:15" x14ac:dyDescent="0.25">
      <c r="C847" s="104" t="e">
        <f t="shared" si="88"/>
        <v>#N/A</v>
      </c>
      <c r="D847" s="104" t="e">
        <f t="shared" si="89"/>
        <v>#N/A</v>
      </c>
      <c r="E847" s="104"/>
      <c r="F847" s="35"/>
      <c r="G847" s="104" t="e">
        <f t="shared" si="90"/>
        <v>#N/A</v>
      </c>
      <c r="H847" s="104" t="e">
        <f t="shared" si="87"/>
        <v>#N/A</v>
      </c>
      <c r="I847" s="35" t="e">
        <f>VLOOKUP(D847,Исходные_данные,5,FALSE)</f>
        <v>#N/A</v>
      </c>
      <c r="J847" s="104" t="str">
        <f>IFERROR(VLOOKUP(D847,Исходные_данные,37,FALSE),"")</f>
        <v/>
      </c>
      <c r="K847" s="104" t="e">
        <f>VLOOKUP(D847,Исходные_данные,47,FALSE)</f>
        <v>#N/A</v>
      </c>
      <c r="L847" s="104" t="e">
        <f>VLOOKUP(D847,Исходные_данные,16,FALSE)</f>
        <v>#N/A</v>
      </c>
      <c r="M847" s="104" t="e">
        <f t="shared" si="91"/>
        <v>#N/A</v>
      </c>
      <c r="N847" t="str">
        <f t="shared" si="92"/>
        <v>-</v>
      </c>
      <c r="O847" s="13" t="e">
        <f t="shared" si="93"/>
        <v>#N/A</v>
      </c>
    </row>
    <row r="848" spans="3:15" x14ac:dyDescent="0.25">
      <c r="C848" s="104" t="e">
        <f t="shared" si="88"/>
        <v>#N/A</v>
      </c>
      <c r="D848" s="104" t="e">
        <f t="shared" si="89"/>
        <v>#N/A</v>
      </c>
      <c r="E848" s="104"/>
      <c r="F848" s="35"/>
      <c r="G848" s="104" t="e">
        <f t="shared" si="90"/>
        <v>#N/A</v>
      </c>
      <c r="H848" s="104" t="e">
        <f t="shared" si="87"/>
        <v>#N/A</v>
      </c>
      <c r="I848" s="35" t="e">
        <f>VLOOKUP(D848,Исходные_данные,5,FALSE)</f>
        <v>#N/A</v>
      </c>
      <c r="J848" s="104" t="str">
        <f>IFERROR(VLOOKUP(D848,Исходные_данные,37,FALSE),"")</f>
        <v/>
      </c>
      <c r="K848" s="104" t="e">
        <f>VLOOKUP(D848,Исходные_данные,47,FALSE)</f>
        <v>#N/A</v>
      </c>
      <c r="L848" s="104" t="e">
        <f>VLOOKUP(D848,Исходные_данные,16,FALSE)</f>
        <v>#N/A</v>
      </c>
      <c r="M848" s="104" t="e">
        <f t="shared" si="91"/>
        <v>#N/A</v>
      </c>
      <c r="N848" t="str">
        <f t="shared" si="92"/>
        <v>-</v>
      </c>
      <c r="O848" s="13" t="e">
        <f t="shared" si="93"/>
        <v>#N/A</v>
      </c>
    </row>
    <row r="849" spans="3:15" x14ac:dyDescent="0.25">
      <c r="C849" s="104" t="e">
        <f t="shared" si="88"/>
        <v>#N/A</v>
      </c>
      <c r="D849" s="104" t="e">
        <f t="shared" si="89"/>
        <v>#N/A</v>
      </c>
      <c r="E849" s="104"/>
      <c r="F849" s="35"/>
      <c r="G849" s="104" t="e">
        <f t="shared" si="90"/>
        <v>#N/A</v>
      </c>
      <c r="H849" s="104" t="e">
        <f t="shared" si="87"/>
        <v>#N/A</v>
      </c>
      <c r="I849" s="35" t="e">
        <f>VLOOKUP(D849,Исходные_данные,5,FALSE)</f>
        <v>#N/A</v>
      </c>
      <c r="J849" s="104" t="str">
        <f>IFERROR(VLOOKUP(D849,Исходные_данные,37,FALSE),"")</f>
        <v/>
      </c>
      <c r="K849" s="104" t="e">
        <f>VLOOKUP(D849,Исходные_данные,47,FALSE)</f>
        <v>#N/A</v>
      </c>
      <c r="L849" s="104" t="e">
        <f>VLOOKUP(D849,Исходные_данные,16,FALSE)</f>
        <v>#N/A</v>
      </c>
      <c r="M849" s="104" t="e">
        <f t="shared" si="91"/>
        <v>#N/A</v>
      </c>
      <c r="N849" t="str">
        <f t="shared" si="92"/>
        <v>-</v>
      </c>
      <c r="O849" s="13" t="e">
        <f t="shared" si="93"/>
        <v>#N/A</v>
      </c>
    </row>
    <row r="850" spans="3:15" x14ac:dyDescent="0.25">
      <c r="C850" s="104" t="e">
        <f t="shared" si="88"/>
        <v>#N/A</v>
      </c>
      <c r="D850" s="104" t="e">
        <f t="shared" si="89"/>
        <v>#N/A</v>
      </c>
      <c r="E850" s="104"/>
      <c r="F850" s="35"/>
      <c r="G850" s="104" t="e">
        <f t="shared" si="90"/>
        <v>#N/A</v>
      </c>
      <c r="H850" s="104" t="e">
        <f t="shared" si="87"/>
        <v>#N/A</v>
      </c>
      <c r="I850" s="35" t="e">
        <f>VLOOKUP(D850,Исходные_данные,5,FALSE)</f>
        <v>#N/A</v>
      </c>
      <c r="J850" s="104" t="str">
        <f>IFERROR(VLOOKUP(D850,Исходные_данные,37,FALSE),"")</f>
        <v/>
      </c>
      <c r="K850" s="104" t="e">
        <f>VLOOKUP(D850,Исходные_данные,47,FALSE)</f>
        <v>#N/A</v>
      </c>
      <c r="L850" s="104" t="e">
        <f>VLOOKUP(D850,Исходные_данные,16,FALSE)</f>
        <v>#N/A</v>
      </c>
      <c r="M850" s="104" t="e">
        <f t="shared" si="91"/>
        <v>#N/A</v>
      </c>
      <c r="N850" t="str">
        <f t="shared" si="92"/>
        <v>-</v>
      </c>
      <c r="O850" s="13" t="e">
        <f t="shared" si="93"/>
        <v>#N/A</v>
      </c>
    </row>
    <row r="851" spans="3:15" x14ac:dyDescent="0.25">
      <c r="C851" s="104" t="e">
        <f t="shared" si="88"/>
        <v>#N/A</v>
      </c>
      <c r="D851" s="104" t="e">
        <f t="shared" si="89"/>
        <v>#N/A</v>
      </c>
      <c r="E851" s="104"/>
      <c r="F851" s="35"/>
      <c r="G851" s="104" t="e">
        <f t="shared" si="90"/>
        <v>#N/A</v>
      </c>
      <c r="H851" s="104" t="e">
        <f t="shared" si="87"/>
        <v>#N/A</v>
      </c>
      <c r="I851" s="35" t="e">
        <f>VLOOKUP(D851,Исходные_данные,5,FALSE)</f>
        <v>#N/A</v>
      </c>
      <c r="J851" s="104" t="str">
        <f>IFERROR(VLOOKUP(D851,Исходные_данные,37,FALSE),"")</f>
        <v/>
      </c>
      <c r="K851" s="104" t="e">
        <f>VLOOKUP(D851,Исходные_данные,47,FALSE)</f>
        <v>#N/A</v>
      </c>
      <c r="L851" s="104" t="e">
        <f>VLOOKUP(D851,Исходные_данные,16,FALSE)</f>
        <v>#N/A</v>
      </c>
      <c r="M851" s="104" t="e">
        <f t="shared" si="91"/>
        <v>#N/A</v>
      </c>
      <c r="N851" t="str">
        <f t="shared" si="92"/>
        <v>-</v>
      </c>
      <c r="O851" s="13" t="e">
        <f t="shared" si="93"/>
        <v>#N/A</v>
      </c>
    </row>
    <row r="852" spans="3:15" x14ac:dyDescent="0.25">
      <c r="C852" s="104" t="e">
        <f t="shared" si="88"/>
        <v>#N/A</v>
      </c>
      <c r="D852" s="104" t="e">
        <f t="shared" si="89"/>
        <v>#N/A</v>
      </c>
      <c r="E852" s="104"/>
      <c r="F852" s="35"/>
      <c r="G852" s="104" t="e">
        <f t="shared" si="90"/>
        <v>#N/A</v>
      </c>
      <c r="H852" s="104" t="e">
        <f t="shared" si="87"/>
        <v>#N/A</v>
      </c>
      <c r="I852" s="35" t="e">
        <f>VLOOKUP(D852,Исходные_данные,5,FALSE)</f>
        <v>#N/A</v>
      </c>
      <c r="J852" s="104" t="str">
        <f>IFERROR(VLOOKUP(D852,Исходные_данные,37,FALSE),"")</f>
        <v/>
      </c>
      <c r="K852" s="104" t="e">
        <f>VLOOKUP(D852,Исходные_данные,47,FALSE)</f>
        <v>#N/A</v>
      </c>
      <c r="L852" s="104" t="e">
        <f>VLOOKUP(D852,Исходные_данные,16,FALSE)</f>
        <v>#N/A</v>
      </c>
      <c r="M852" s="104" t="e">
        <f t="shared" si="91"/>
        <v>#N/A</v>
      </c>
      <c r="N852" t="str">
        <f t="shared" si="92"/>
        <v>-</v>
      </c>
      <c r="O852" s="13" t="e">
        <f t="shared" si="93"/>
        <v>#N/A</v>
      </c>
    </row>
    <row r="853" spans="3:15" x14ac:dyDescent="0.25">
      <c r="C853" s="104" t="e">
        <f t="shared" si="88"/>
        <v>#N/A</v>
      </c>
      <c r="D853" s="104" t="e">
        <f t="shared" si="89"/>
        <v>#N/A</v>
      </c>
      <c r="E853" s="104"/>
      <c r="F853" s="35"/>
      <c r="G853" s="104" t="e">
        <f t="shared" si="90"/>
        <v>#N/A</v>
      </c>
      <c r="H853" s="104" t="e">
        <f t="shared" si="87"/>
        <v>#N/A</v>
      </c>
      <c r="I853" s="35" t="e">
        <f>VLOOKUP(D853,Исходные_данные,5,FALSE)</f>
        <v>#N/A</v>
      </c>
      <c r="J853" s="104" t="str">
        <f>IFERROR(VLOOKUP(D853,Исходные_данные,37,FALSE),"")</f>
        <v/>
      </c>
      <c r="K853" s="104" t="e">
        <f>VLOOKUP(D853,Исходные_данные,47,FALSE)</f>
        <v>#N/A</v>
      </c>
      <c r="L853" s="104" t="e">
        <f>VLOOKUP(D853,Исходные_данные,16,FALSE)</f>
        <v>#N/A</v>
      </c>
      <c r="M853" s="104" t="e">
        <f t="shared" si="91"/>
        <v>#N/A</v>
      </c>
      <c r="N853" t="str">
        <f t="shared" si="92"/>
        <v>-</v>
      </c>
      <c r="O853" s="13" t="e">
        <f t="shared" si="93"/>
        <v>#N/A</v>
      </c>
    </row>
    <row r="854" spans="3:15" x14ac:dyDescent="0.25">
      <c r="C854" s="104" t="e">
        <f t="shared" si="88"/>
        <v>#N/A</v>
      </c>
      <c r="D854" s="104" t="e">
        <f t="shared" si="89"/>
        <v>#N/A</v>
      </c>
      <c r="E854" s="104"/>
      <c r="F854" s="35"/>
      <c r="G854" s="104" t="e">
        <f t="shared" si="90"/>
        <v>#N/A</v>
      </c>
      <c r="H854" s="104" t="e">
        <f t="shared" si="87"/>
        <v>#N/A</v>
      </c>
      <c r="I854" s="35" t="e">
        <f>VLOOKUP(D854,Исходные_данные,5,FALSE)</f>
        <v>#N/A</v>
      </c>
      <c r="J854" s="104" t="str">
        <f>IFERROR(VLOOKUP(D854,Исходные_данные,37,FALSE),"")</f>
        <v/>
      </c>
      <c r="K854" s="104" t="e">
        <f>VLOOKUP(D854,Исходные_данные,47,FALSE)</f>
        <v>#N/A</v>
      </c>
      <c r="L854" s="104" t="e">
        <f>VLOOKUP(D854,Исходные_данные,16,FALSE)</f>
        <v>#N/A</v>
      </c>
      <c r="M854" s="104" t="e">
        <f t="shared" si="91"/>
        <v>#N/A</v>
      </c>
      <c r="N854" t="str">
        <f t="shared" si="92"/>
        <v>-</v>
      </c>
      <c r="O854" s="13" t="e">
        <f t="shared" si="93"/>
        <v>#N/A</v>
      </c>
    </row>
    <row r="855" spans="3:15" x14ac:dyDescent="0.25">
      <c r="C855" s="104" t="e">
        <f t="shared" si="88"/>
        <v>#N/A</v>
      </c>
      <c r="D855" s="104" t="e">
        <f t="shared" si="89"/>
        <v>#N/A</v>
      </c>
      <c r="E855" s="104"/>
      <c r="F855" s="35"/>
      <c r="G855" s="104" t="e">
        <f t="shared" si="90"/>
        <v>#N/A</v>
      </c>
      <c r="H855" s="104" t="e">
        <f t="shared" si="87"/>
        <v>#N/A</v>
      </c>
      <c r="I855" s="35" t="e">
        <f>VLOOKUP(D855,Исходные_данные,5,FALSE)</f>
        <v>#N/A</v>
      </c>
      <c r="J855" s="104" t="str">
        <f>IFERROR(VLOOKUP(D855,Исходные_данные,37,FALSE),"")</f>
        <v/>
      </c>
      <c r="K855" s="104" t="e">
        <f>VLOOKUP(D855,Исходные_данные,47,FALSE)</f>
        <v>#N/A</v>
      </c>
      <c r="L855" s="104" t="e">
        <f>VLOOKUP(D855,Исходные_данные,16,FALSE)</f>
        <v>#N/A</v>
      </c>
      <c r="M855" s="104" t="e">
        <f t="shared" si="91"/>
        <v>#N/A</v>
      </c>
      <c r="N855" t="str">
        <f t="shared" si="92"/>
        <v>-</v>
      </c>
      <c r="O855" s="13" t="e">
        <f t="shared" si="93"/>
        <v>#N/A</v>
      </c>
    </row>
    <row r="856" spans="3:15" x14ac:dyDescent="0.25">
      <c r="C856" s="104" t="e">
        <f t="shared" si="88"/>
        <v>#N/A</v>
      </c>
      <c r="D856" s="104" t="e">
        <f t="shared" si="89"/>
        <v>#N/A</v>
      </c>
      <c r="E856" s="104"/>
      <c r="F856" s="35"/>
      <c r="G856" s="104" t="e">
        <f t="shared" si="90"/>
        <v>#N/A</v>
      </c>
      <c r="H856" s="104" t="e">
        <f t="shared" si="87"/>
        <v>#N/A</v>
      </c>
      <c r="I856" s="35" t="e">
        <f>VLOOKUP(D856,Исходные_данные,5,FALSE)</f>
        <v>#N/A</v>
      </c>
      <c r="J856" s="104" t="str">
        <f>IFERROR(VLOOKUP(D856,Исходные_данные,37,FALSE),"")</f>
        <v/>
      </c>
      <c r="K856" s="104" t="e">
        <f>VLOOKUP(D856,Исходные_данные,47,FALSE)</f>
        <v>#N/A</v>
      </c>
      <c r="L856" s="104" t="e">
        <f>VLOOKUP(D856,Исходные_данные,16,FALSE)</f>
        <v>#N/A</v>
      </c>
      <c r="M856" s="104" t="e">
        <f t="shared" si="91"/>
        <v>#N/A</v>
      </c>
      <c r="N856" t="str">
        <f t="shared" si="92"/>
        <v>-</v>
      </c>
      <c r="O856" s="13" t="e">
        <f t="shared" si="93"/>
        <v>#N/A</v>
      </c>
    </row>
    <row r="857" spans="3:15" x14ac:dyDescent="0.25">
      <c r="C857" s="104" t="e">
        <f t="shared" si="88"/>
        <v>#N/A</v>
      </c>
      <c r="D857" s="104" t="e">
        <f t="shared" si="89"/>
        <v>#N/A</v>
      </c>
      <c r="E857" s="104"/>
      <c r="F857" s="35"/>
      <c r="G857" s="104" t="e">
        <f t="shared" si="90"/>
        <v>#N/A</v>
      </c>
      <c r="H857" s="104" t="e">
        <f t="shared" si="87"/>
        <v>#N/A</v>
      </c>
      <c r="I857" s="35" t="e">
        <f>VLOOKUP(D857,Исходные_данные,5,FALSE)</f>
        <v>#N/A</v>
      </c>
      <c r="J857" s="104" t="str">
        <f>IFERROR(VLOOKUP(D857,Исходные_данные,37,FALSE),"")</f>
        <v/>
      </c>
      <c r="K857" s="104" t="e">
        <f>VLOOKUP(D857,Исходные_данные,47,FALSE)</f>
        <v>#N/A</v>
      </c>
      <c r="L857" s="104" t="e">
        <f>VLOOKUP(D857,Исходные_данные,16,FALSE)</f>
        <v>#N/A</v>
      </c>
      <c r="M857" s="104" t="e">
        <f t="shared" si="91"/>
        <v>#N/A</v>
      </c>
      <c r="N857" t="str">
        <f t="shared" si="92"/>
        <v>-</v>
      </c>
      <c r="O857" s="13" t="e">
        <f t="shared" si="93"/>
        <v>#N/A</v>
      </c>
    </row>
    <row r="858" spans="3:15" x14ac:dyDescent="0.25">
      <c r="C858" s="104" t="e">
        <f t="shared" si="88"/>
        <v>#N/A</v>
      </c>
      <c r="D858" s="104" t="e">
        <f t="shared" si="89"/>
        <v>#N/A</v>
      </c>
      <c r="E858" s="104"/>
      <c r="F858" s="35"/>
      <c r="G858" s="104" t="e">
        <f t="shared" si="90"/>
        <v>#N/A</v>
      </c>
      <c r="H858" s="104" t="e">
        <f t="shared" si="87"/>
        <v>#N/A</v>
      </c>
      <c r="I858" s="35" t="e">
        <f>VLOOKUP(D858,Исходные_данные,5,FALSE)</f>
        <v>#N/A</v>
      </c>
      <c r="J858" s="104" t="str">
        <f>IFERROR(VLOOKUP(D858,Исходные_данные,37,FALSE),"")</f>
        <v/>
      </c>
      <c r="K858" s="104" t="e">
        <f>VLOOKUP(D858,Исходные_данные,47,FALSE)</f>
        <v>#N/A</v>
      </c>
      <c r="L858" s="104" t="e">
        <f>VLOOKUP(D858,Исходные_данные,16,FALSE)</f>
        <v>#N/A</v>
      </c>
      <c r="M858" s="104" t="e">
        <f t="shared" si="91"/>
        <v>#N/A</v>
      </c>
      <c r="N858" t="str">
        <f t="shared" si="92"/>
        <v>-</v>
      </c>
      <c r="O858" s="13" t="e">
        <f t="shared" si="93"/>
        <v>#N/A</v>
      </c>
    </row>
    <row r="859" spans="3:15" x14ac:dyDescent="0.25">
      <c r="C859" s="104" t="e">
        <f t="shared" si="88"/>
        <v>#N/A</v>
      </c>
      <c r="D859" s="104" t="e">
        <f t="shared" si="89"/>
        <v>#N/A</v>
      </c>
      <c r="E859" s="104"/>
      <c r="F859" s="35"/>
      <c r="G859" s="104" t="e">
        <f t="shared" si="90"/>
        <v>#N/A</v>
      </c>
      <c r="H859" s="104" t="e">
        <f t="shared" si="87"/>
        <v>#N/A</v>
      </c>
      <c r="I859" s="35" t="e">
        <f>VLOOKUP(D859,Исходные_данные,5,FALSE)</f>
        <v>#N/A</v>
      </c>
      <c r="J859" s="104" t="str">
        <f>IFERROR(VLOOKUP(D859,Исходные_данные,37,FALSE),"")</f>
        <v/>
      </c>
      <c r="K859" s="104" t="e">
        <f>VLOOKUP(D859,Исходные_данные,47,FALSE)</f>
        <v>#N/A</v>
      </c>
      <c r="L859" s="104" t="e">
        <f>VLOOKUP(D859,Исходные_данные,16,FALSE)</f>
        <v>#N/A</v>
      </c>
      <c r="M859" s="104" t="e">
        <f t="shared" si="91"/>
        <v>#N/A</v>
      </c>
      <c r="N859" t="str">
        <f t="shared" si="92"/>
        <v>-</v>
      </c>
      <c r="O859" s="13" t="e">
        <f t="shared" si="93"/>
        <v>#N/A</v>
      </c>
    </row>
    <row r="860" spans="3:15" x14ac:dyDescent="0.25">
      <c r="C860" s="104" t="e">
        <f t="shared" si="88"/>
        <v>#N/A</v>
      </c>
      <c r="D860" s="104" t="e">
        <f t="shared" si="89"/>
        <v>#N/A</v>
      </c>
      <c r="E860" s="104"/>
      <c r="F860" s="35"/>
      <c r="G860" s="104" t="e">
        <f t="shared" si="90"/>
        <v>#N/A</v>
      </c>
      <c r="H860" s="104" t="e">
        <f t="shared" si="87"/>
        <v>#N/A</v>
      </c>
      <c r="I860" s="35" t="e">
        <f>VLOOKUP(D860,Исходные_данные,5,FALSE)</f>
        <v>#N/A</v>
      </c>
      <c r="J860" s="104" t="str">
        <f>IFERROR(VLOOKUP(D860,Исходные_данные,37,FALSE),"")</f>
        <v/>
      </c>
      <c r="K860" s="104" t="e">
        <f>VLOOKUP(D860,Исходные_данные,47,FALSE)</f>
        <v>#N/A</v>
      </c>
      <c r="L860" s="104" t="e">
        <f>VLOOKUP(D860,Исходные_данные,16,FALSE)</f>
        <v>#N/A</v>
      </c>
      <c r="M860" s="104" t="e">
        <f t="shared" si="91"/>
        <v>#N/A</v>
      </c>
      <c r="N860" t="str">
        <f t="shared" si="92"/>
        <v>-</v>
      </c>
      <c r="O860" s="13" t="e">
        <f t="shared" si="93"/>
        <v>#N/A</v>
      </c>
    </row>
    <row r="861" spans="3:15" x14ac:dyDescent="0.25">
      <c r="C861" s="104" t="e">
        <f t="shared" si="88"/>
        <v>#N/A</v>
      </c>
      <c r="D861" s="104" t="e">
        <f t="shared" si="89"/>
        <v>#N/A</v>
      </c>
      <c r="E861" s="104"/>
      <c r="F861" s="35"/>
      <c r="G861" s="104" t="e">
        <f t="shared" si="90"/>
        <v>#N/A</v>
      </c>
      <c r="H861" s="104" t="e">
        <f t="shared" si="87"/>
        <v>#N/A</v>
      </c>
      <c r="I861" s="35" t="e">
        <f>VLOOKUP(D861,Исходные_данные,5,FALSE)</f>
        <v>#N/A</v>
      </c>
      <c r="J861" s="104" t="str">
        <f>IFERROR(VLOOKUP(D861,Исходные_данные,37,FALSE),"")</f>
        <v/>
      </c>
      <c r="K861" s="104" t="e">
        <f>VLOOKUP(D861,Исходные_данные,47,FALSE)</f>
        <v>#N/A</v>
      </c>
      <c r="L861" s="104" t="e">
        <f>VLOOKUP(D861,Исходные_данные,16,FALSE)</f>
        <v>#N/A</v>
      </c>
      <c r="M861" s="104" t="e">
        <f t="shared" si="91"/>
        <v>#N/A</v>
      </c>
      <c r="N861" t="str">
        <f t="shared" si="92"/>
        <v>-</v>
      </c>
      <c r="O861" s="13" t="e">
        <f t="shared" si="93"/>
        <v>#N/A</v>
      </c>
    </row>
    <row r="862" spans="3:15" x14ac:dyDescent="0.25">
      <c r="C862" s="104" t="e">
        <f t="shared" si="88"/>
        <v>#N/A</v>
      </c>
      <c r="D862" s="104" t="e">
        <f t="shared" si="89"/>
        <v>#N/A</v>
      </c>
      <c r="E862" s="104"/>
      <c r="F862" s="35"/>
      <c r="G862" s="104" t="e">
        <f t="shared" si="90"/>
        <v>#N/A</v>
      </c>
      <c r="H862" s="104" t="e">
        <f t="shared" si="87"/>
        <v>#N/A</v>
      </c>
      <c r="I862" s="35" t="e">
        <f>VLOOKUP(D862,Исходные_данные,5,FALSE)</f>
        <v>#N/A</v>
      </c>
      <c r="J862" s="104" t="str">
        <f>IFERROR(VLOOKUP(D862,Исходные_данные,37,FALSE),"")</f>
        <v/>
      </c>
      <c r="K862" s="104" t="e">
        <f>VLOOKUP(D862,Исходные_данные,47,FALSE)</f>
        <v>#N/A</v>
      </c>
      <c r="L862" s="104" t="e">
        <f>VLOOKUP(D862,Исходные_данные,16,FALSE)</f>
        <v>#N/A</v>
      </c>
      <c r="M862" s="104" t="e">
        <f t="shared" si="91"/>
        <v>#N/A</v>
      </c>
      <c r="N862" t="str">
        <f t="shared" si="92"/>
        <v>-</v>
      </c>
      <c r="O862" s="13" t="e">
        <f t="shared" si="93"/>
        <v>#N/A</v>
      </c>
    </row>
    <row r="863" spans="3:15" x14ac:dyDescent="0.25">
      <c r="C863" s="104" t="e">
        <f t="shared" si="88"/>
        <v>#N/A</v>
      </c>
      <c r="D863" s="104" t="e">
        <f t="shared" si="89"/>
        <v>#N/A</v>
      </c>
      <c r="E863" s="104"/>
      <c r="F863" s="35"/>
      <c r="G863" s="104" t="e">
        <f t="shared" si="90"/>
        <v>#N/A</v>
      </c>
      <c r="H863" s="104" t="e">
        <f t="shared" si="87"/>
        <v>#N/A</v>
      </c>
      <c r="I863" s="35" t="e">
        <f>VLOOKUP(D863,Исходные_данные,5,FALSE)</f>
        <v>#N/A</v>
      </c>
      <c r="J863" s="104" t="str">
        <f>IFERROR(VLOOKUP(D863,Исходные_данные,37,FALSE),"")</f>
        <v/>
      </c>
      <c r="K863" s="104" t="e">
        <f>VLOOKUP(D863,Исходные_данные,47,FALSE)</f>
        <v>#N/A</v>
      </c>
      <c r="L863" s="104" t="e">
        <f>VLOOKUP(D863,Исходные_данные,16,FALSE)</f>
        <v>#N/A</v>
      </c>
      <c r="M863" s="104" t="e">
        <f t="shared" si="91"/>
        <v>#N/A</v>
      </c>
      <c r="N863" t="str">
        <f t="shared" si="92"/>
        <v>-</v>
      </c>
      <c r="O863" s="13" t="e">
        <f t="shared" si="93"/>
        <v>#N/A</v>
      </c>
    </row>
    <row r="864" spans="3:15" x14ac:dyDescent="0.25">
      <c r="C864" s="104" t="e">
        <f t="shared" si="88"/>
        <v>#N/A</v>
      </c>
      <c r="D864" s="104" t="e">
        <f t="shared" si="89"/>
        <v>#N/A</v>
      </c>
      <c r="E864" s="104"/>
      <c r="F864" s="35"/>
      <c r="G864" s="104" t="e">
        <f t="shared" si="90"/>
        <v>#N/A</v>
      </c>
      <c r="H864" s="104" t="e">
        <f t="shared" si="87"/>
        <v>#N/A</v>
      </c>
      <c r="I864" s="35" t="e">
        <f>VLOOKUP(D864,Исходные_данные,5,FALSE)</f>
        <v>#N/A</v>
      </c>
      <c r="J864" s="104" t="str">
        <f>IFERROR(VLOOKUP(D864,Исходные_данные,37,FALSE),"")</f>
        <v/>
      </c>
      <c r="K864" s="104" t="e">
        <f>VLOOKUP(D864,Исходные_данные,47,FALSE)</f>
        <v>#N/A</v>
      </c>
      <c r="L864" s="104" t="e">
        <f>VLOOKUP(D864,Исходные_данные,16,FALSE)</f>
        <v>#N/A</v>
      </c>
      <c r="M864" s="104" t="e">
        <f t="shared" si="91"/>
        <v>#N/A</v>
      </c>
      <c r="N864" t="str">
        <f t="shared" si="92"/>
        <v>-</v>
      </c>
      <c r="O864" s="13" t="e">
        <f t="shared" si="93"/>
        <v>#N/A</v>
      </c>
    </row>
    <row r="865" spans="3:15" x14ac:dyDescent="0.25">
      <c r="C865" s="104" t="e">
        <f t="shared" si="88"/>
        <v>#N/A</v>
      </c>
      <c r="D865" s="104" t="e">
        <f t="shared" si="89"/>
        <v>#N/A</v>
      </c>
      <c r="E865" s="104"/>
      <c r="F865" s="35"/>
      <c r="G865" s="104" t="e">
        <f t="shared" si="90"/>
        <v>#N/A</v>
      </c>
      <c r="H865" s="104" t="e">
        <f t="shared" si="87"/>
        <v>#N/A</v>
      </c>
      <c r="I865" s="35" t="e">
        <f>VLOOKUP(D865,Исходные_данные,5,FALSE)</f>
        <v>#N/A</v>
      </c>
      <c r="J865" s="104" t="str">
        <f>IFERROR(VLOOKUP(D865,Исходные_данные,37,FALSE),"")</f>
        <v/>
      </c>
      <c r="K865" s="104" t="e">
        <f>VLOOKUP(D865,Исходные_данные,47,FALSE)</f>
        <v>#N/A</v>
      </c>
      <c r="L865" s="104" t="e">
        <f>VLOOKUP(D865,Исходные_данные,16,FALSE)</f>
        <v>#N/A</v>
      </c>
      <c r="M865" s="104" t="e">
        <f t="shared" si="91"/>
        <v>#N/A</v>
      </c>
      <c r="N865" t="str">
        <f t="shared" si="92"/>
        <v>-</v>
      </c>
      <c r="O865" s="13" t="e">
        <f t="shared" si="93"/>
        <v>#N/A</v>
      </c>
    </row>
    <row r="866" spans="3:15" x14ac:dyDescent="0.25">
      <c r="C866" s="104" t="e">
        <f t="shared" si="88"/>
        <v>#N/A</v>
      </c>
      <c r="D866" s="104" t="e">
        <f t="shared" si="89"/>
        <v>#N/A</v>
      </c>
      <c r="E866" s="104"/>
      <c r="F866" s="35"/>
      <c r="G866" s="104" t="e">
        <f t="shared" si="90"/>
        <v>#N/A</v>
      </c>
      <c r="H866" s="104" t="e">
        <f t="shared" si="87"/>
        <v>#N/A</v>
      </c>
      <c r="I866" s="35" t="e">
        <f>VLOOKUP(D866,Исходные_данные,5,FALSE)</f>
        <v>#N/A</v>
      </c>
      <c r="J866" s="104" t="str">
        <f>IFERROR(VLOOKUP(D866,Исходные_данные,37,FALSE),"")</f>
        <v/>
      </c>
      <c r="K866" s="104" t="e">
        <f>VLOOKUP(D866,Исходные_данные,47,FALSE)</f>
        <v>#N/A</v>
      </c>
      <c r="L866" s="104" t="e">
        <f>VLOOKUP(D866,Исходные_данные,16,FALSE)</f>
        <v>#N/A</v>
      </c>
      <c r="M866" s="104" t="e">
        <f t="shared" si="91"/>
        <v>#N/A</v>
      </c>
      <c r="N866" t="str">
        <f t="shared" si="92"/>
        <v>-</v>
      </c>
      <c r="O866" s="13" t="e">
        <f t="shared" si="93"/>
        <v>#N/A</v>
      </c>
    </row>
    <row r="867" spans="3:15" x14ac:dyDescent="0.25">
      <c r="C867" s="104" t="e">
        <f t="shared" si="88"/>
        <v>#N/A</v>
      </c>
      <c r="D867" s="104" t="e">
        <f t="shared" si="89"/>
        <v>#N/A</v>
      </c>
      <c r="E867" s="104"/>
      <c r="F867" s="35"/>
      <c r="G867" s="104" t="e">
        <f t="shared" si="90"/>
        <v>#N/A</v>
      </c>
      <c r="H867" s="104" t="e">
        <f t="shared" si="87"/>
        <v>#N/A</v>
      </c>
      <c r="I867" s="35" t="e">
        <f>VLOOKUP(D867,Исходные_данные,5,FALSE)</f>
        <v>#N/A</v>
      </c>
      <c r="J867" s="104" t="str">
        <f>IFERROR(VLOOKUP(D867,Исходные_данные,37,FALSE),"")</f>
        <v/>
      </c>
      <c r="K867" s="104" t="e">
        <f>VLOOKUP(D867,Исходные_данные,47,FALSE)</f>
        <v>#N/A</v>
      </c>
      <c r="L867" s="104" t="e">
        <f>VLOOKUP(D867,Исходные_данные,16,FALSE)</f>
        <v>#N/A</v>
      </c>
      <c r="M867" s="104" t="e">
        <f t="shared" si="91"/>
        <v>#N/A</v>
      </c>
      <c r="N867" t="str">
        <f t="shared" si="92"/>
        <v>-</v>
      </c>
      <c r="O867" s="13" t="e">
        <f t="shared" si="93"/>
        <v>#N/A</v>
      </c>
    </row>
    <row r="868" spans="3:15" x14ac:dyDescent="0.25">
      <c r="C868" s="104" t="e">
        <f t="shared" si="88"/>
        <v>#N/A</v>
      </c>
      <c r="D868" s="104" t="e">
        <f t="shared" si="89"/>
        <v>#N/A</v>
      </c>
      <c r="E868" s="104"/>
      <c r="F868" s="35"/>
      <c r="G868" s="104" t="e">
        <f t="shared" si="90"/>
        <v>#N/A</v>
      </c>
      <c r="H868" s="104" t="e">
        <f t="shared" si="87"/>
        <v>#N/A</v>
      </c>
      <c r="I868" s="35" t="e">
        <f>VLOOKUP(D868,Исходные_данные,5,FALSE)</f>
        <v>#N/A</v>
      </c>
      <c r="J868" s="104" t="str">
        <f>IFERROR(VLOOKUP(D868,Исходные_данные,37,FALSE),"")</f>
        <v/>
      </c>
      <c r="K868" s="104" t="e">
        <f>VLOOKUP(D868,Исходные_данные,47,FALSE)</f>
        <v>#N/A</v>
      </c>
      <c r="L868" s="104" t="e">
        <f>VLOOKUP(D868,Исходные_данные,16,FALSE)</f>
        <v>#N/A</v>
      </c>
      <c r="M868" s="104" t="e">
        <f t="shared" si="91"/>
        <v>#N/A</v>
      </c>
      <c r="N868" t="str">
        <f t="shared" si="92"/>
        <v>-</v>
      </c>
      <c r="O868" s="13" t="e">
        <f t="shared" si="93"/>
        <v>#N/A</v>
      </c>
    </row>
    <row r="869" spans="3:15" x14ac:dyDescent="0.25">
      <c r="C869" s="104" t="e">
        <f t="shared" si="88"/>
        <v>#N/A</v>
      </c>
      <c r="D869" s="104" t="e">
        <f t="shared" si="89"/>
        <v>#N/A</v>
      </c>
      <c r="E869" s="104"/>
      <c r="F869" s="35"/>
      <c r="G869" s="104" t="e">
        <f t="shared" si="90"/>
        <v>#N/A</v>
      </c>
      <c r="H869" s="104" t="e">
        <f t="shared" si="87"/>
        <v>#N/A</v>
      </c>
      <c r="I869" s="35" t="e">
        <f>VLOOKUP(D869,Исходные_данные,5,FALSE)</f>
        <v>#N/A</v>
      </c>
      <c r="J869" s="104" t="str">
        <f>IFERROR(VLOOKUP(D869,Исходные_данные,37,FALSE),"")</f>
        <v/>
      </c>
      <c r="K869" s="104" t="e">
        <f>VLOOKUP(D869,Исходные_данные,47,FALSE)</f>
        <v>#N/A</v>
      </c>
      <c r="L869" s="104" t="e">
        <f>VLOOKUP(D869,Исходные_данные,16,FALSE)</f>
        <v>#N/A</v>
      </c>
      <c r="M869" s="104" t="e">
        <f t="shared" si="91"/>
        <v>#N/A</v>
      </c>
      <c r="N869" t="str">
        <f t="shared" si="92"/>
        <v>-</v>
      </c>
      <c r="O869" s="13" t="e">
        <f t="shared" si="93"/>
        <v>#N/A</v>
      </c>
    </row>
    <row r="870" spans="3:15" x14ac:dyDescent="0.25">
      <c r="C870" s="104" t="e">
        <f t="shared" si="88"/>
        <v>#N/A</v>
      </c>
      <c r="D870" s="104" t="e">
        <f t="shared" si="89"/>
        <v>#N/A</v>
      </c>
      <c r="E870" s="104"/>
      <c r="F870" s="35"/>
      <c r="G870" s="104" t="e">
        <f t="shared" si="90"/>
        <v>#N/A</v>
      </c>
      <c r="H870" s="104" t="e">
        <f t="shared" si="87"/>
        <v>#N/A</v>
      </c>
      <c r="I870" s="35" t="e">
        <f>VLOOKUP(D870,Исходные_данные,5,FALSE)</f>
        <v>#N/A</v>
      </c>
      <c r="J870" s="104" t="str">
        <f>IFERROR(VLOOKUP(D870,Исходные_данные,37,FALSE),"")</f>
        <v/>
      </c>
      <c r="K870" s="104" t="e">
        <f>VLOOKUP(D870,Исходные_данные,47,FALSE)</f>
        <v>#N/A</v>
      </c>
      <c r="L870" s="104" t="e">
        <f>VLOOKUP(D870,Исходные_данные,16,FALSE)</f>
        <v>#N/A</v>
      </c>
      <c r="M870" s="104" t="e">
        <f t="shared" si="91"/>
        <v>#N/A</v>
      </c>
      <c r="N870" t="str">
        <f t="shared" si="92"/>
        <v>-</v>
      </c>
      <c r="O870" s="13" t="e">
        <f t="shared" si="93"/>
        <v>#N/A</v>
      </c>
    </row>
    <row r="871" spans="3:15" x14ac:dyDescent="0.25">
      <c r="C871" s="104" t="e">
        <f t="shared" si="88"/>
        <v>#N/A</v>
      </c>
      <c r="D871" s="104" t="e">
        <f t="shared" si="89"/>
        <v>#N/A</v>
      </c>
      <c r="E871" s="104"/>
      <c r="F871" s="35"/>
      <c r="G871" s="104" t="e">
        <f t="shared" si="90"/>
        <v>#N/A</v>
      </c>
      <c r="H871" s="104" t="e">
        <f t="shared" si="87"/>
        <v>#N/A</v>
      </c>
      <c r="I871" s="35" t="e">
        <f>VLOOKUP(D871,Исходные_данные,5,FALSE)</f>
        <v>#N/A</v>
      </c>
      <c r="J871" s="104" t="str">
        <f>IFERROR(VLOOKUP(D871,Исходные_данные,37,FALSE),"")</f>
        <v/>
      </c>
      <c r="K871" s="104" t="e">
        <f>VLOOKUP(D871,Исходные_данные,47,FALSE)</f>
        <v>#N/A</v>
      </c>
      <c r="L871" s="104" t="e">
        <f>VLOOKUP(D871,Исходные_данные,16,FALSE)</f>
        <v>#N/A</v>
      </c>
      <c r="M871" s="104" t="e">
        <f t="shared" si="91"/>
        <v>#N/A</v>
      </c>
      <c r="N871" t="str">
        <f t="shared" si="92"/>
        <v>-</v>
      </c>
      <c r="O871" s="13" t="e">
        <f t="shared" si="93"/>
        <v>#N/A</v>
      </c>
    </row>
    <row r="872" spans="3:15" x14ac:dyDescent="0.25">
      <c r="C872" s="104" t="e">
        <f t="shared" si="88"/>
        <v>#N/A</v>
      </c>
      <c r="D872" s="104" t="e">
        <f t="shared" si="89"/>
        <v>#N/A</v>
      </c>
      <c r="E872" s="104"/>
      <c r="F872" s="35"/>
      <c r="G872" s="104" t="e">
        <f t="shared" si="90"/>
        <v>#N/A</v>
      </c>
      <c r="H872" s="104" t="e">
        <f t="shared" si="87"/>
        <v>#N/A</v>
      </c>
      <c r="I872" s="35" t="e">
        <f>VLOOKUP(D872,Исходные_данные,5,FALSE)</f>
        <v>#N/A</v>
      </c>
      <c r="J872" s="104" t="str">
        <f>IFERROR(VLOOKUP(D872,Исходные_данные,37,FALSE),"")</f>
        <v/>
      </c>
      <c r="K872" s="104" t="e">
        <f>VLOOKUP(D872,Исходные_данные,47,FALSE)</f>
        <v>#N/A</v>
      </c>
      <c r="L872" s="104" t="e">
        <f>VLOOKUP(D872,Исходные_данные,16,FALSE)</f>
        <v>#N/A</v>
      </c>
      <c r="M872" s="104" t="e">
        <f t="shared" si="91"/>
        <v>#N/A</v>
      </c>
      <c r="N872" t="str">
        <f t="shared" si="92"/>
        <v>-</v>
      </c>
      <c r="O872" s="13" t="e">
        <f t="shared" si="93"/>
        <v>#N/A</v>
      </c>
    </row>
    <row r="873" spans="3:15" x14ac:dyDescent="0.25">
      <c r="C873" s="104" t="e">
        <f t="shared" si="88"/>
        <v>#N/A</v>
      </c>
      <c r="D873" s="104" t="e">
        <f t="shared" si="89"/>
        <v>#N/A</v>
      </c>
      <c r="E873" s="104"/>
      <c r="F873" s="35"/>
      <c r="G873" s="104" t="e">
        <f t="shared" si="90"/>
        <v>#N/A</v>
      </c>
      <c r="H873" s="104" t="e">
        <f t="shared" si="87"/>
        <v>#N/A</v>
      </c>
      <c r="I873" s="35" t="e">
        <f>VLOOKUP(D873,Исходные_данные,5,FALSE)</f>
        <v>#N/A</v>
      </c>
      <c r="J873" s="104" t="str">
        <f>IFERROR(VLOOKUP(D873,Исходные_данные,37,FALSE),"")</f>
        <v/>
      </c>
      <c r="K873" s="104" t="e">
        <f>VLOOKUP(D873,Исходные_данные,47,FALSE)</f>
        <v>#N/A</v>
      </c>
      <c r="L873" s="104" t="e">
        <f>VLOOKUP(D873,Исходные_данные,16,FALSE)</f>
        <v>#N/A</v>
      </c>
      <c r="M873" s="104" t="e">
        <f t="shared" si="91"/>
        <v>#N/A</v>
      </c>
      <c r="N873" t="str">
        <f t="shared" si="92"/>
        <v>-</v>
      </c>
      <c r="O873" s="13" t="e">
        <f t="shared" si="93"/>
        <v>#N/A</v>
      </c>
    </row>
    <row r="874" spans="3:15" x14ac:dyDescent="0.25">
      <c r="C874" s="104" t="e">
        <f t="shared" si="88"/>
        <v>#N/A</v>
      </c>
      <c r="D874" s="104" t="e">
        <f t="shared" si="89"/>
        <v>#N/A</v>
      </c>
      <c r="E874" s="104"/>
      <c r="F874" s="35"/>
      <c r="G874" s="104" t="e">
        <f t="shared" si="90"/>
        <v>#N/A</v>
      </c>
      <c r="H874" s="104" t="e">
        <f t="shared" si="87"/>
        <v>#N/A</v>
      </c>
      <c r="I874" s="35" t="e">
        <f>VLOOKUP(D874,Исходные_данные,5,FALSE)</f>
        <v>#N/A</v>
      </c>
      <c r="J874" s="104" t="str">
        <f>IFERROR(VLOOKUP(D874,Исходные_данные,37,FALSE),"")</f>
        <v/>
      </c>
      <c r="K874" s="104" t="e">
        <f>VLOOKUP(D874,Исходные_данные,47,FALSE)</f>
        <v>#N/A</v>
      </c>
      <c r="L874" s="104" t="e">
        <f>VLOOKUP(D874,Исходные_данные,16,FALSE)</f>
        <v>#N/A</v>
      </c>
      <c r="M874" s="104" t="e">
        <f t="shared" si="91"/>
        <v>#N/A</v>
      </c>
      <c r="N874" t="str">
        <f t="shared" si="92"/>
        <v>-</v>
      </c>
      <c r="O874" s="13" t="e">
        <f t="shared" si="93"/>
        <v>#N/A</v>
      </c>
    </row>
    <row r="875" spans="3:15" x14ac:dyDescent="0.25">
      <c r="C875" s="104" t="e">
        <f t="shared" si="88"/>
        <v>#N/A</v>
      </c>
      <c r="D875" s="104" t="e">
        <f t="shared" si="89"/>
        <v>#N/A</v>
      </c>
      <c r="E875" s="104"/>
      <c r="F875" s="35"/>
      <c r="G875" s="104" t="e">
        <f t="shared" si="90"/>
        <v>#N/A</v>
      </c>
      <c r="H875" s="104" t="e">
        <f t="shared" si="87"/>
        <v>#N/A</v>
      </c>
      <c r="I875" s="35" t="e">
        <f>VLOOKUP(D875,Исходные_данные,5,FALSE)</f>
        <v>#N/A</v>
      </c>
      <c r="J875" s="104" t="str">
        <f>IFERROR(VLOOKUP(D875,Исходные_данные,37,FALSE),"")</f>
        <v/>
      </c>
      <c r="K875" s="104" t="e">
        <f>VLOOKUP(D875,Исходные_данные,47,FALSE)</f>
        <v>#N/A</v>
      </c>
      <c r="L875" s="104" t="e">
        <f>VLOOKUP(D875,Исходные_данные,16,FALSE)</f>
        <v>#N/A</v>
      </c>
      <c r="M875" s="104" t="e">
        <f t="shared" si="91"/>
        <v>#N/A</v>
      </c>
      <c r="N875" t="str">
        <f t="shared" si="92"/>
        <v>-</v>
      </c>
      <c r="O875" s="13" t="e">
        <f t="shared" si="93"/>
        <v>#N/A</v>
      </c>
    </row>
    <row r="876" spans="3:15" x14ac:dyDescent="0.25">
      <c r="C876" s="104" t="e">
        <f t="shared" si="88"/>
        <v>#N/A</v>
      </c>
      <c r="D876" s="104" t="e">
        <f t="shared" si="89"/>
        <v>#N/A</v>
      </c>
      <c r="E876" s="104"/>
      <c r="F876" s="35"/>
      <c r="G876" s="104" t="e">
        <f t="shared" si="90"/>
        <v>#N/A</v>
      </c>
      <c r="H876" s="104" t="e">
        <f t="shared" si="87"/>
        <v>#N/A</v>
      </c>
      <c r="I876" s="35" t="e">
        <f>VLOOKUP(D876,Исходные_данные,5,FALSE)</f>
        <v>#N/A</v>
      </c>
      <c r="J876" s="104" t="str">
        <f>IFERROR(VLOOKUP(D876,Исходные_данные,37,FALSE),"")</f>
        <v/>
      </c>
      <c r="K876" s="104" t="e">
        <f>VLOOKUP(D876,Исходные_данные,47,FALSE)</f>
        <v>#N/A</v>
      </c>
      <c r="L876" s="104" t="e">
        <f>VLOOKUP(D876,Исходные_данные,16,FALSE)</f>
        <v>#N/A</v>
      </c>
      <c r="M876" s="104" t="e">
        <f t="shared" si="91"/>
        <v>#N/A</v>
      </c>
      <c r="N876" t="str">
        <f t="shared" si="92"/>
        <v>-</v>
      </c>
      <c r="O876" s="13" t="e">
        <f t="shared" si="93"/>
        <v>#N/A</v>
      </c>
    </row>
    <row r="877" spans="3:15" x14ac:dyDescent="0.25">
      <c r="C877" s="104" t="e">
        <f t="shared" si="88"/>
        <v>#N/A</v>
      </c>
      <c r="D877" s="104" t="e">
        <f t="shared" si="89"/>
        <v>#N/A</v>
      </c>
      <c r="E877" s="104"/>
      <c r="F877" s="35"/>
      <c r="G877" s="104" t="e">
        <f t="shared" si="90"/>
        <v>#N/A</v>
      </c>
      <c r="H877" s="104" t="e">
        <f t="shared" si="87"/>
        <v>#N/A</v>
      </c>
      <c r="I877" s="35" t="e">
        <f>VLOOKUP(D877,Исходные_данные,5,FALSE)</f>
        <v>#N/A</v>
      </c>
      <c r="J877" s="104" t="str">
        <f>IFERROR(VLOOKUP(D877,Исходные_данные,37,FALSE),"")</f>
        <v/>
      </c>
      <c r="K877" s="104" t="e">
        <f>VLOOKUP(D877,Исходные_данные,47,FALSE)</f>
        <v>#N/A</v>
      </c>
      <c r="L877" s="104" t="e">
        <f>VLOOKUP(D877,Исходные_данные,16,FALSE)</f>
        <v>#N/A</v>
      </c>
      <c r="M877" s="104" t="e">
        <f t="shared" si="91"/>
        <v>#N/A</v>
      </c>
      <c r="N877" t="str">
        <f t="shared" si="92"/>
        <v>-</v>
      </c>
      <c r="O877" s="13" t="e">
        <f t="shared" si="93"/>
        <v>#N/A</v>
      </c>
    </row>
    <row r="878" spans="3:15" x14ac:dyDescent="0.25">
      <c r="C878" s="104" t="e">
        <f t="shared" si="88"/>
        <v>#N/A</v>
      </c>
      <c r="D878" s="104" t="e">
        <f t="shared" si="89"/>
        <v>#N/A</v>
      </c>
      <c r="E878" s="104"/>
      <c r="F878" s="35"/>
      <c r="G878" s="104" t="e">
        <f t="shared" si="90"/>
        <v>#N/A</v>
      </c>
      <c r="H878" s="104" t="e">
        <f t="shared" si="87"/>
        <v>#N/A</v>
      </c>
      <c r="I878" s="35" t="e">
        <f>VLOOKUP(D878,Исходные_данные,5,FALSE)</f>
        <v>#N/A</v>
      </c>
      <c r="J878" s="104" t="str">
        <f>IFERROR(VLOOKUP(D878,Исходные_данные,37,FALSE),"")</f>
        <v/>
      </c>
      <c r="K878" s="104" t="e">
        <f>VLOOKUP(D878,Исходные_данные,47,FALSE)</f>
        <v>#N/A</v>
      </c>
      <c r="L878" s="104" t="e">
        <f>VLOOKUP(D878,Исходные_данные,16,FALSE)</f>
        <v>#N/A</v>
      </c>
      <c r="M878" s="104" t="e">
        <f t="shared" si="91"/>
        <v>#N/A</v>
      </c>
      <c r="N878" t="str">
        <f t="shared" si="92"/>
        <v>-</v>
      </c>
      <c r="O878" s="13" t="e">
        <f t="shared" si="93"/>
        <v>#N/A</v>
      </c>
    </row>
    <row r="879" spans="3:15" x14ac:dyDescent="0.25">
      <c r="C879" s="104" t="e">
        <f t="shared" si="88"/>
        <v>#N/A</v>
      </c>
      <c r="D879" s="104" t="e">
        <f t="shared" si="89"/>
        <v>#N/A</v>
      </c>
      <c r="E879" s="104"/>
      <c r="F879" s="35"/>
      <c r="G879" s="104" t="e">
        <f t="shared" si="90"/>
        <v>#N/A</v>
      </c>
      <c r="H879" s="104" t="e">
        <f t="shared" si="87"/>
        <v>#N/A</v>
      </c>
      <c r="I879" s="35" t="e">
        <f>VLOOKUP(D879,Исходные_данные,5,FALSE)</f>
        <v>#N/A</v>
      </c>
      <c r="J879" s="104" t="str">
        <f>IFERROR(VLOOKUP(D879,Исходные_данные,37,FALSE),"")</f>
        <v/>
      </c>
      <c r="K879" s="104" t="e">
        <f>VLOOKUP(D879,Исходные_данные,47,FALSE)</f>
        <v>#N/A</v>
      </c>
      <c r="L879" s="104" t="e">
        <f>VLOOKUP(D879,Исходные_данные,16,FALSE)</f>
        <v>#N/A</v>
      </c>
      <c r="M879" s="104" t="e">
        <f t="shared" si="91"/>
        <v>#N/A</v>
      </c>
      <c r="N879" t="str">
        <f t="shared" si="92"/>
        <v>-</v>
      </c>
      <c r="O879" s="13" t="e">
        <f t="shared" si="93"/>
        <v>#N/A</v>
      </c>
    </row>
    <row r="880" spans="3:15" x14ac:dyDescent="0.25">
      <c r="C880" s="104" t="e">
        <f t="shared" si="88"/>
        <v>#N/A</v>
      </c>
      <c r="D880" s="104" t="e">
        <f t="shared" si="89"/>
        <v>#N/A</v>
      </c>
      <c r="E880" s="104"/>
      <c r="F880" s="35"/>
      <c r="G880" s="104" t="e">
        <f t="shared" si="90"/>
        <v>#N/A</v>
      </c>
      <c r="H880" s="104" t="e">
        <f t="shared" si="87"/>
        <v>#N/A</v>
      </c>
      <c r="I880" s="35" t="e">
        <f>VLOOKUP(D880,Исходные_данные,5,FALSE)</f>
        <v>#N/A</v>
      </c>
      <c r="J880" s="104" t="str">
        <f>IFERROR(VLOOKUP(D880,Исходные_данные,37,FALSE),"")</f>
        <v/>
      </c>
      <c r="K880" s="104" t="e">
        <f>VLOOKUP(D880,Исходные_данные,47,FALSE)</f>
        <v>#N/A</v>
      </c>
      <c r="L880" s="104" t="e">
        <f>VLOOKUP(D880,Исходные_данные,16,FALSE)</f>
        <v>#N/A</v>
      </c>
      <c r="M880" s="104" t="e">
        <f t="shared" si="91"/>
        <v>#N/A</v>
      </c>
      <c r="N880" t="str">
        <f t="shared" si="92"/>
        <v>-</v>
      </c>
      <c r="O880" s="13" t="e">
        <f t="shared" si="93"/>
        <v>#N/A</v>
      </c>
    </row>
    <row r="881" spans="3:15" x14ac:dyDescent="0.25">
      <c r="C881" s="104" t="e">
        <f t="shared" si="88"/>
        <v>#N/A</v>
      </c>
      <c r="D881" s="104" t="e">
        <f t="shared" si="89"/>
        <v>#N/A</v>
      </c>
      <c r="E881" s="104"/>
      <c r="F881" s="35"/>
      <c r="G881" s="104" t="e">
        <f t="shared" si="90"/>
        <v>#N/A</v>
      </c>
      <c r="H881" s="104" t="e">
        <f t="shared" si="87"/>
        <v>#N/A</v>
      </c>
      <c r="I881" s="35" t="e">
        <f>VLOOKUP(D881,Исходные_данные,5,FALSE)</f>
        <v>#N/A</v>
      </c>
      <c r="J881" s="104" t="str">
        <f>IFERROR(VLOOKUP(D881,Исходные_данные,37,FALSE),"")</f>
        <v/>
      </c>
      <c r="K881" s="104" t="e">
        <f>VLOOKUP(D881,Исходные_данные,47,FALSE)</f>
        <v>#N/A</v>
      </c>
      <c r="L881" s="104" t="e">
        <f>VLOOKUP(D881,Исходные_данные,16,FALSE)</f>
        <v>#N/A</v>
      </c>
      <c r="M881" s="104" t="e">
        <f t="shared" si="91"/>
        <v>#N/A</v>
      </c>
      <c r="N881" t="str">
        <f t="shared" si="92"/>
        <v>-</v>
      </c>
      <c r="O881" s="13" t="e">
        <f t="shared" si="93"/>
        <v>#N/A</v>
      </c>
    </row>
    <row r="882" spans="3:15" x14ac:dyDescent="0.25">
      <c r="C882" s="104" t="e">
        <f t="shared" si="88"/>
        <v>#N/A</v>
      </c>
      <c r="D882" s="104" t="e">
        <f t="shared" si="89"/>
        <v>#N/A</v>
      </c>
      <c r="E882" s="104"/>
      <c r="F882" s="35"/>
      <c r="G882" s="104" t="e">
        <f t="shared" si="90"/>
        <v>#N/A</v>
      </c>
      <c r="H882" s="104" t="e">
        <f t="shared" si="87"/>
        <v>#N/A</v>
      </c>
      <c r="I882" s="35" t="e">
        <f>VLOOKUP(D882,Исходные_данные,5,FALSE)</f>
        <v>#N/A</v>
      </c>
      <c r="J882" s="104" t="str">
        <f>IFERROR(VLOOKUP(D882,Исходные_данные,37,FALSE),"")</f>
        <v/>
      </c>
      <c r="K882" s="104" t="e">
        <f>VLOOKUP(D882,Исходные_данные,47,FALSE)</f>
        <v>#N/A</v>
      </c>
      <c r="L882" s="104" t="e">
        <f>VLOOKUP(D882,Исходные_данные,16,FALSE)</f>
        <v>#N/A</v>
      </c>
      <c r="M882" s="104" t="e">
        <f t="shared" si="91"/>
        <v>#N/A</v>
      </c>
      <c r="N882" t="str">
        <f t="shared" si="92"/>
        <v>-</v>
      </c>
      <c r="O882" s="13" t="e">
        <f t="shared" si="93"/>
        <v>#N/A</v>
      </c>
    </row>
    <row r="883" spans="3:15" x14ac:dyDescent="0.25">
      <c r="C883" s="104" t="e">
        <f t="shared" si="88"/>
        <v>#N/A</v>
      </c>
      <c r="D883" s="104" t="e">
        <f t="shared" si="89"/>
        <v>#N/A</v>
      </c>
      <c r="E883" s="104"/>
      <c r="F883" s="35"/>
      <c r="G883" s="104" t="e">
        <f t="shared" si="90"/>
        <v>#N/A</v>
      </c>
      <c r="H883" s="104" t="e">
        <f t="shared" si="87"/>
        <v>#N/A</v>
      </c>
      <c r="I883" s="35" t="e">
        <f>VLOOKUP(D883,Исходные_данные,5,FALSE)</f>
        <v>#N/A</v>
      </c>
      <c r="J883" s="104" t="str">
        <f>IFERROR(VLOOKUP(D883,Исходные_данные,37,FALSE),"")</f>
        <v/>
      </c>
      <c r="K883" s="104" t="e">
        <f>VLOOKUP(D883,Исходные_данные,47,FALSE)</f>
        <v>#N/A</v>
      </c>
      <c r="L883" s="104" t="e">
        <f>VLOOKUP(D883,Исходные_данные,16,FALSE)</f>
        <v>#N/A</v>
      </c>
      <c r="M883" s="104" t="e">
        <f t="shared" si="91"/>
        <v>#N/A</v>
      </c>
      <c r="N883" t="str">
        <f t="shared" si="92"/>
        <v>-</v>
      </c>
      <c r="O883" s="13" t="e">
        <f t="shared" si="93"/>
        <v>#N/A</v>
      </c>
    </row>
    <row r="884" spans="3:15" x14ac:dyDescent="0.25">
      <c r="C884" s="104" t="e">
        <f t="shared" si="88"/>
        <v>#N/A</v>
      </c>
      <c r="D884" s="104" t="e">
        <f t="shared" si="89"/>
        <v>#N/A</v>
      </c>
      <c r="E884" s="104"/>
      <c r="F884" s="35"/>
      <c r="G884" s="104" t="e">
        <f t="shared" si="90"/>
        <v>#N/A</v>
      </c>
      <c r="H884" s="104" t="e">
        <f t="shared" ref="H884:H947" si="94">IF(F884="упр","",IF(F884=0,G884,IF(F884="1,2,3","L1,L2,L3","L"&amp;F884)))</f>
        <v>#N/A</v>
      </c>
      <c r="I884" s="35" t="e">
        <f>VLOOKUP(D884,Исходные_данные,5,FALSE)</f>
        <v>#N/A</v>
      </c>
      <c r="J884" s="104" t="str">
        <f>IFERROR(VLOOKUP(D884,Исходные_данные,37,FALSE),"")</f>
        <v/>
      </c>
      <c r="K884" s="104" t="e">
        <f>VLOOKUP(D884,Исходные_данные,47,FALSE)</f>
        <v>#N/A</v>
      </c>
      <c r="L884" s="104" t="e">
        <f>VLOOKUP(D884,Исходные_данные,16,FALSE)</f>
        <v>#N/A</v>
      </c>
      <c r="M884" s="104" t="e">
        <f t="shared" si="91"/>
        <v>#N/A</v>
      </c>
      <c r="N884" t="str">
        <f t="shared" si="92"/>
        <v>-</v>
      </c>
      <c r="O884" s="13" t="e">
        <f t="shared" si="93"/>
        <v>#N/A</v>
      </c>
    </row>
    <row r="885" spans="3:15" x14ac:dyDescent="0.25">
      <c r="C885" s="104" t="e">
        <f t="shared" si="88"/>
        <v>#N/A</v>
      </c>
      <c r="D885" s="104" t="e">
        <f t="shared" si="89"/>
        <v>#N/A</v>
      </c>
      <c r="E885" s="104"/>
      <c r="F885" s="35"/>
      <c r="G885" s="104" t="e">
        <f t="shared" si="90"/>
        <v>#N/A</v>
      </c>
      <c r="H885" s="104" t="e">
        <f t="shared" si="94"/>
        <v>#N/A</v>
      </c>
      <c r="I885" s="35" t="e">
        <f>VLOOKUP(D885,Исходные_данные,5,FALSE)</f>
        <v>#N/A</v>
      </c>
      <c r="J885" s="104" t="str">
        <f>IFERROR(VLOOKUP(D885,Исходные_данные,37,FALSE),"")</f>
        <v/>
      </c>
      <c r="K885" s="104" t="e">
        <f>VLOOKUP(D885,Исходные_данные,47,FALSE)</f>
        <v>#N/A</v>
      </c>
      <c r="L885" s="104" t="e">
        <f>VLOOKUP(D885,Исходные_данные,16,FALSE)</f>
        <v>#N/A</v>
      </c>
      <c r="M885" s="104" t="e">
        <f t="shared" si="91"/>
        <v>#N/A</v>
      </c>
      <c r="N885" t="str">
        <f t="shared" si="92"/>
        <v>-</v>
      </c>
      <c r="O885" s="13" t="e">
        <f t="shared" si="93"/>
        <v>#N/A</v>
      </c>
    </row>
    <row r="886" spans="3:15" x14ac:dyDescent="0.25">
      <c r="C886" s="104" t="e">
        <f t="shared" si="88"/>
        <v>#N/A</v>
      </c>
      <c r="D886" s="104" t="e">
        <f t="shared" si="89"/>
        <v>#N/A</v>
      </c>
      <c r="E886" s="104"/>
      <c r="F886" s="35"/>
      <c r="G886" s="104" t="e">
        <f t="shared" si="90"/>
        <v>#N/A</v>
      </c>
      <c r="H886" s="104" t="e">
        <f t="shared" si="94"/>
        <v>#N/A</v>
      </c>
      <c r="I886" s="35" t="e">
        <f>VLOOKUP(D886,Исходные_данные,5,FALSE)</f>
        <v>#N/A</v>
      </c>
      <c r="J886" s="104" t="str">
        <f>IFERROR(VLOOKUP(D886,Исходные_данные,37,FALSE),"")</f>
        <v/>
      </c>
      <c r="K886" s="104" t="e">
        <f>VLOOKUP(D886,Исходные_данные,47,FALSE)</f>
        <v>#N/A</v>
      </c>
      <c r="L886" s="104" t="e">
        <f>VLOOKUP(D886,Исходные_данные,16,FALSE)</f>
        <v>#N/A</v>
      </c>
      <c r="M886" s="104" t="e">
        <f t="shared" si="91"/>
        <v>#N/A</v>
      </c>
      <c r="N886" t="str">
        <f t="shared" si="92"/>
        <v>-</v>
      </c>
      <c r="O886" s="13" t="e">
        <f t="shared" si="93"/>
        <v>#N/A</v>
      </c>
    </row>
    <row r="887" spans="3:15" x14ac:dyDescent="0.25">
      <c r="C887" s="104" t="e">
        <f t="shared" si="88"/>
        <v>#N/A</v>
      </c>
      <c r="D887" s="104" t="e">
        <f t="shared" si="89"/>
        <v>#N/A</v>
      </c>
      <c r="E887" s="104"/>
      <c r="F887" s="35"/>
      <c r="G887" s="104" t="e">
        <f t="shared" si="90"/>
        <v>#N/A</v>
      </c>
      <c r="H887" s="104" t="e">
        <f t="shared" si="94"/>
        <v>#N/A</v>
      </c>
      <c r="I887" s="35" t="e">
        <f>VLOOKUP(D887,Исходные_данные,5,FALSE)</f>
        <v>#N/A</v>
      </c>
      <c r="J887" s="104" t="str">
        <f>IFERROR(VLOOKUP(D887,Исходные_данные,37,FALSE),"")</f>
        <v/>
      </c>
      <c r="K887" s="104" t="e">
        <f>VLOOKUP(D887,Исходные_данные,47,FALSE)</f>
        <v>#N/A</v>
      </c>
      <c r="L887" s="104" t="e">
        <f>VLOOKUP(D887,Исходные_данные,16,FALSE)</f>
        <v>#N/A</v>
      </c>
      <c r="M887" s="104" t="e">
        <f t="shared" si="91"/>
        <v>#N/A</v>
      </c>
      <c r="N887" t="str">
        <f t="shared" si="92"/>
        <v>-</v>
      </c>
      <c r="O887" s="13" t="e">
        <f t="shared" si="93"/>
        <v>#N/A</v>
      </c>
    </row>
    <row r="888" spans="3:15" x14ac:dyDescent="0.25">
      <c r="C888" s="104" t="e">
        <f t="shared" si="88"/>
        <v>#N/A</v>
      </c>
      <c r="D888" s="104" t="e">
        <f t="shared" si="89"/>
        <v>#N/A</v>
      </c>
      <c r="E888" s="104"/>
      <c r="F888" s="35"/>
      <c r="G888" s="104" t="e">
        <f t="shared" si="90"/>
        <v>#N/A</v>
      </c>
      <c r="H888" s="104" t="e">
        <f t="shared" si="94"/>
        <v>#N/A</v>
      </c>
      <c r="I888" s="35" t="e">
        <f>VLOOKUP(D888,Исходные_данные,5,FALSE)</f>
        <v>#N/A</v>
      </c>
      <c r="J888" s="104" t="str">
        <f>IFERROR(VLOOKUP(D888,Исходные_данные,37,FALSE),"")</f>
        <v/>
      </c>
      <c r="K888" s="104" t="e">
        <f>VLOOKUP(D888,Исходные_данные,47,FALSE)</f>
        <v>#N/A</v>
      </c>
      <c r="L888" s="104" t="e">
        <f>VLOOKUP(D888,Исходные_данные,16,FALSE)</f>
        <v>#N/A</v>
      </c>
      <c r="M888" s="104" t="e">
        <f t="shared" si="91"/>
        <v>#N/A</v>
      </c>
      <c r="N888" t="str">
        <f t="shared" si="92"/>
        <v>-</v>
      </c>
      <c r="O888" s="13" t="e">
        <f t="shared" si="93"/>
        <v>#N/A</v>
      </c>
    </row>
    <row r="889" spans="3:15" x14ac:dyDescent="0.25">
      <c r="C889" s="104" t="e">
        <f t="shared" si="88"/>
        <v>#N/A</v>
      </c>
      <c r="D889" s="104" t="e">
        <f t="shared" si="89"/>
        <v>#N/A</v>
      </c>
      <c r="E889" s="104"/>
      <c r="F889" s="35"/>
      <c r="G889" s="104" t="e">
        <f t="shared" si="90"/>
        <v>#N/A</v>
      </c>
      <c r="H889" s="104" t="e">
        <f t="shared" si="94"/>
        <v>#N/A</v>
      </c>
      <c r="I889" s="35" t="e">
        <f>VLOOKUP(D889,Исходные_данные,5,FALSE)</f>
        <v>#N/A</v>
      </c>
      <c r="J889" s="104" t="str">
        <f>IFERROR(VLOOKUP(D889,Исходные_данные,37,FALSE),"")</f>
        <v/>
      </c>
      <c r="K889" s="104" t="e">
        <f>VLOOKUP(D889,Исходные_данные,47,FALSE)</f>
        <v>#N/A</v>
      </c>
      <c r="L889" s="104" t="e">
        <f>VLOOKUP(D889,Исходные_данные,16,FALSE)</f>
        <v>#N/A</v>
      </c>
      <c r="M889" s="104" t="e">
        <f t="shared" si="91"/>
        <v>#N/A</v>
      </c>
      <c r="N889" t="str">
        <f t="shared" si="92"/>
        <v>-</v>
      </c>
      <c r="O889" s="13" t="e">
        <f t="shared" si="93"/>
        <v>#N/A</v>
      </c>
    </row>
    <row r="890" spans="3:15" x14ac:dyDescent="0.25">
      <c r="C890" s="104" t="e">
        <f t="shared" si="88"/>
        <v>#N/A</v>
      </c>
      <c r="D890" s="104" t="e">
        <f t="shared" si="89"/>
        <v>#N/A</v>
      </c>
      <c r="E890" s="104"/>
      <c r="F890" s="35"/>
      <c r="G890" s="104" t="e">
        <f t="shared" si="90"/>
        <v>#N/A</v>
      </c>
      <c r="H890" s="104" t="e">
        <f t="shared" si="94"/>
        <v>#N/A</v>
      </c>
      <c r="I890" s="35" t="e">
        <f>VLOOKUP(D890,Исходные_данные,5,FALSE)</f>
        <v>#N/A</v>
      </c>
      <c r="J890" s="104" t="str">
        <f>IFERROR(VLOOKUP(D890,Исходные_данные,37,FALSE),"")</f>
        <v/>
      </c>
      <c r="K890" s="104" t="e">
        <f>VLOOKUP(D890,Исходные_данные,47,FALSE)</f>
        <v>#N/A</v>
      </c>
      <c r="L890" s="104" t="e">
        <f>VLOOKUP(D890,Исходные_данные,16,FALSE)</f>
        <v>#N/A</v>
      </c>
      <c r="M890" s="104" t="e">
        <f t="shared" si="91"/>
        <v>#N/A</v>
      </c>
      <c r="N890" t="str">
        <f t="shared" si="92"/>
        <v>-</v>
      </c>
      <c r="O890" s="13" t="e">
        <f t="shared" si="93"/>
        <v>#N/A</v>
      </c>
    </row>
    <row r="891" spans="3:15" x14ac:dyDescent="0.25">
      <c r="C891" s="104" t="e">
        <f t="shared" si="88"/>
        <v>#N/A</v>
      </c>
      <c r="D891" s="104" t="e">
        <f t="shared" si="89"/>
        <v>#N/A</v>
      </c>
      <c r="E891" s="104"/>
      <c r="F891" s="35"/>
      <c r="G891" s="104" t="e">
        <f t="shared" si="90"/>
        <v>#N/A</v>
      </c>
      <c r="H891" s="104" t="e">
        <f t="shared" si="94"/>
        <v>#N/A</v>
      </c>
      <c r="I891" s="35" t="e">
        <f>VLOOKUP(D891,Исходные_данные,5,FALSE)</f>
        <v>#N/A</v>
      </c>
      <c r="J891" s="104" t="str">
        <f>IFERROR(VLOOKUP(D891,Исходные_данные,37,FALSE),"")</f>
        <v/>
      </c>
      <c r="K891" s="104" t="e">
        <f>VLOOKUP(D891,Исходные_данные,47,FALSE)</f>
        <v>#N/A</v>
      </c>
      <c r="L891" s="104" t="e">
        <f>VLOOKUP(D891,Исходные_данные,16,FALSE)</f>
        <v>#N/A</v>
      </c>
      <c r="M891" s="104" t="e">
        <f t="shared" si="91"/>
        <v>#N/A</v>
      </c>
      <c r="N891" t="str">
        <f t="shared" si="92"/>
        <v>-</v>
      </c>
      <c r="O891" s="13" t="e">
        <f t="shared" si="93"/>
        <v>#N/A</v>
      </c>
    </row>
    <row r="892" spans="3:15" x14ac:dyDescent="0.25">
      <c r="C892" s="104" t="e">
        <f t="shared" si="88"/>
        <v>#N/A</v>
      </c>
      <c r="D892" s="104" t="e">
        <f t="shared" si="89"/>
        <v>#N/A</v>
      </c>
      <c r="E892" s="104"/>
      <c r="F892" s="35"/>
      <c r="G892" s="104" t="e">
        <f t="shared" si="90"/>
        <v>#N/A</v>
      </c>
      <c r="H892" s="104" t="e">
        <f t="shared" si="94"/>
        <v>#N/A</v>
      </c>
      <c r="I892" s="35" t="e">
        <f>VLOOKUP(D892,Исходные_данные,5,FALSE)</f>
        <v>#N/A</v>
      </c>
      <c r="J892" s="104" t="str">
        <f>IFERROR(VLOOKUP(D892,Исходные_данные,37,FALSE),"")</f>
        <v/>
      </c>
      <c r="K892" s="104" t="e">
        <f>VLOOKUP(D892,Исходные_данные,47,FALSE)</f>
        <v>#N/A</v>
      </c>
      <c r="L892" s="104" t="e">
        <f>VLOOKUP(D892,Исходные_данные,16,FALSE)</f>
        <v>#N/A</v>
      </c>
      <c r="M892" s="104" t="e">
        <f t="shared" si="91"/>
        <v>#N/A</v>
      </c>
      <c r="N892" t="str">
        <f t="shared" si="92"/>
        <v>-</v>
      </c>
      <c r="O892" s="13" t="e">
        <f t="shared" si="93"/>
        <v>#N/A</v>
      </c>
    </row>
    <row r="893" spans="3:15" x14ac:dyDescent="0.25">
      <c r="C893" s="104" t="e">
        <f t="shared" si="88"/>
        <v>#N/A</v>
      </c>
      <c r="D893" s="104" t="e">
        <f t="shared" si="89"/>
        <v>#N/A</v>
      </c>
      <c r="E893" s="104"/>
      <c r="F893" s="35"/>
      <c r="G893" s="104" t="e">
        <f t="shared" si="90"/>
        <v>#N/A</v>
      </c>
      <c r="H893" s="104" t="e">
        <f t="shared" si="94"/>
        <v>#N/A</v>
      </c>
      <c r="I893" s="35" t="e">
        <f>VLOOKUP(D893,Исходные_данные,5,FALSE)</f>
        <v>#N/A</v>
      </c>
      <c r="J893" s="104" t="str">
        <f>IFERROR(VLOOKUP(D893,Исходные_данные,37,FALSE),"")</f>
        <v/>
      </c>
      <c r="K893" s="104" t="e">
        <f>VLOOKUP(D893,Исходные_данные,47,FALSE)</f>
        <v>#N/A</v>
      </c>
      <c r="L893" s="104" t="e">
        <f>VLOOKUP(D893,Исходные_данные,16,FALSE)</f>
        <v>#N/A</v>
      </c>
      <c r="M893" s="104" t="e">
        <f t="shared" si="91"/>
        <v>#N/A</v>
      </c>
      <c r="N893" t="str">
        <f t="shared" si="92"/>
        <v>-</v>
      </c>
      <c r="O893" s="13" t="e">
        <f t="shared" si="93"/>
        <v>#N/A</v>
      </c>
    </row>
    <row r="894" spans="3:15" x14ac:dyDescent="0.25">
      <c r="C894" s="104" t="e">
        <f t="shared" si="88"/>
        <v>#N/A</v>
      </c>
      <c r="D894" s="104" t="e">
        <f t="shared" si="89"/>
        <v>#N/A</v>
      </c>
      <c r="E894" s="104"/>
      <c r="F894" s="35"/>
      <c r="G894" s="104" t="e">
        <f t="shared" si="90"/>
        <v>#N/A</v>
      </c>
      <c r="H894" s="104" t="e">
        <f t="shared" si="94"/>
        <v>#N/A</v>
      </c>
      <c r="I894" s="35" t="e">
        <f>VLOOKUP(D894,Исходные_данные,5,FALSE)</f>
        <v>#N/A</v>
      </c>
      <c r="J894" s="104" t="str">
        <f>IFERROR(VLOOKUP(D894,Исходные_данные,37,FALSE),"")</f>
        <v/>
      </c>
      <c r="K894" s="104" t="e">
        <f>VLOOKUP(D894,Исходные_данные,47,FALSE)</f>
        <v>#N/A</v>
      </c>
      <c r="L894" s="104" t="e">
        <f>VLOOKUP(D894,Исходные_данные,16,FALSE)</f>
        <v>#N/A</v>
      </c>
      <c r="M894" s="104" t="e">
        <f t="shared" si="91"/>
        <v>#N/A</v>
      </c>
      <c r="N894" t="str">
        <f t="shared" si="92"/>
        <v>-</v>
      </c>
      <c r="O894" s="13" t="e">
        <f t="shared" si="93"/>
        <v>#N/A</v>
      </c>
    </row>
    <row r="895" spans="3:15" x14ac:dyDescent="0.25">
      <c r="C895" s="104" t="e">
        <f t="shared" si="88"/>
        <v>#N/A</v>
      </c>
      <c r="D895" s="104" t="e">
        <f t="shared" si="89"/>
        <v>#N/A</v>
      </c>
      <c r="E895" s="104"/>
      <c r="F895" s="35"/>
      <c r="G895" s="104" t="e">
        <f t="shared" si="90"/>
        <v>#N/A</v>
      </c>
      <c r="H895" s="104" t="e">
        <f t="shared" si="94"/>
        <v>#N/A</v>
      </c>
      <c r="I895" s="35" t="e">
        <f>VLOOKUP(D895,Исходные_данные,5,FALSE)</f>
        <v>#N/A</v>
      </c>
      <c r="J895" s="104" t="str">
        <f>IFERROR(VLOOKUP(D895,Исходные_данные,37,FALSE),"")</f>
        <v/>
      </c>
      <c r="K895" s="104" t="e">
        <f>VLOOKUP(D895,Исходные_данные,47,FALSE)</f>
        <v>#N/A</v>
      </c>
      <c r="L895" s="104" t="e">
        <f>VLOOKUP(D895,Исходные_данные,16,FALSE)</f>
        <v>#N/A</v>
      </c>
      <c r="M895" s="104" t="e">
        <f t="shared" si="91"/>
        <v>#N/A</v>
      </c>
      <c r="N895" t="str">
        <f t="shared" si="92"/>
        <v>-</v>
      </c>
      <c r="O895" s="13" t="e">
        <f t="shared" si="93"/>
        <v>#N/A</v>
      </c>
    </row>
    <row r="896" spans="3:15" x14ac:dyDescent="0.25">
      <c r="C896" s="104" t="e">
        <f t="shared" si="88"/>
        <v>#N/A</v>
      </c>
      <c r="D896" s="104" t="e">
        <f t="shared" si="89"/>
        <v>#N/A</v>
      </c>
      <c r="E896" s="104"/>
      <c r="F896" s="35"/>
      <c r="G896" s="104" t="e">
        <f t="shared" si="90"/>
        <v>#N/A</v>
      </c>
      <c r="H896" s="104" t="e">
        <f t="shared" si="94"/>
        <v>#N/A</v>
      </c>
      <c r="I896" s="35" t="e">
        <f>VLOOKUP(D896,Исходные_данные,5,FALSE)</f>
        <v>#N/A</v>
      </c>
      <c r="J896" s="104" t="str">
        <f>IFERROR(VLOOKUP(D896,Исходные_данные,37,FALSE),"")</f>
        <v/>
      </c>
      <c r="K896" s="104" t="e">
        <f>VLOOKUP(D896,Исходные_данные,47,FALSE)</f>
        <v>#N/A</v>
      </c>
      <c r="L896" s="104" t="e">
        <f>VLOOKUP(D896,Исходные_данные,16,FALSE)</f>
        <v>#N/A</v>
      </c>
      <c r="M896" s="104" t="e">
        <f t="shared" si="91"/>
        <v>#N/A</v>
      </c>
      <c r="N896" t="str">
        <f t="shared" si="92"/>
        <v>-</v>
      </c>
      <c r="O896" s="13" t="e">
        <f t="shared" si="93"/>
        <v>#N/A</v>
      </c>
    </row>
    <row r="897" spans="3:15" x14ac:dyDescent="0.25">
      <c r="C897" s="104" t="e">
        <f t="shared" si="88"/>
        <v>#N/A</v>
      </c>
      <c r="D897" s="104" t="e">
        <f t="shared" si="89"/>
        <v>#N/A</v>
      </c>
      <c r="E897" s="104"/>
      <c r="F897" s="35"/>
      <c r="G897" s="104" t="e">
        <f t="shared" si="90"/>
        <v>#N/A</v>
      </c>
      <c r="H897" s="104" t="e">
        <f t="shared" si="94"/>
        <v>#N/A</v>
      </c>
      <c r="I897" s="35" t="e">
        <f>VLOOKUP(D897,Исходные_данные,5,FALSE)</f>
        <v>#N/A</v>
      </c>
      <c r="J897" s="104" t="str">
        <f>IFERROR(VLOOKUP(D897,Исходные_данные,37,FALSE),"")</f>
        <v/>
      </c>
      <c r="K897" s="104" t="e">
        <f>VLOOKUP(D897,Исходные_данные,47,FALSE)</f>
        <v>#N/A</v>
      </c>
      <c r="L897" s="104" t="e">
        <f>VLOOKUP(D897,Исходные_данные,16,FALSE)</f>
        <v>#N/A</v>
      </c>
      <c r="M897" s="104" t="e">
        <f t="shared" si="91"/>
        <v>#N/A</v>
      </c>
      <c r="N897" t="str">
        <f t="shared" si="92"/>
        <v>-</v>
      </c>
      <c r="O897" s="13" t="e">
        <f t="shared" si="93"/>
        <v>#N/A</v>
      </c>
    </row>
    <row r="898" spans="3:15" x14ac:dyDescent="0.25">
      <c r="C898" s="104" t="e">
        <f t="shared" si="88"/>
        <v>#N/A</v>
      </c>
      <c r="D898" s="104" t="e">
        <f t="shared" si="89"/>
        <v>#N/A</v>
      </c>
      <c r="E898" s="104"/>
      <c r="F898" s="35"/>
      <c r="G898" s="104" t="e">
        <f t="shared" si="90"/>
        <v>#N/A</v>
      </c>
      <c r="H898" s="104" t="e">
        <f t="shared" si="94"/>
        <v>#N/A</v>
      </c>
      <c r="I898" s="35" t="e">
        <f>VLOOKUP(D898,Исходные_данные,5,FALSE)</f>
        <v>#N/A</v>
      </c>
      <c r="J898" s="104" t="str">
        <f>IFERROR(VLOOKUP(D898,Исходные_данные,37,FALSE),"")</f>
        <v/>
      </c>
      <c r="K898" s="104" t="e">
        <f>VLOOKUP(D898,Исходные_данные,47,FALSE)</f>
        <v>#N/A</v>
      </c>
      <c r="L898" s="104" t="e">
        <f>VLOOKUP(D898,Исходные_данные,16,FALSE)</f>
        <v>#N/A</v>
      </c>
      <c r="M898" s="104" t="e">
        <f t="shared" si="91"/>
        <v>#N/A</v>
      </c>
      <c r="N898" t="str">
        <f t="shared" si="92"/>
        <v>-</v>
      </c>
      <c r="O898" s="13" t="e">
        <f t="shared" si="93"/>
        <v>#N/A</v>
      </c>
    </row>
    <row r="899" spans="3:15" x14ac:dyDescent="0.25">
      <c r="C899" s="104" t="e">
        <f t="shared" ref="C899:C962" si="95">VLOOKUP(ROW(897:897),Разбивка_нумерация_5,2,FALSE)</f>
        <v>#N/A</v>
      </c>
      <c r="D899" s="104" t="e">
        <f t="shared" ref="D899:D962" si="96">VLOOKUP(ROW(897:897),Разбивка_нумерация_5,4,FALSE)</f>
        <v>#N/A</v>
      </c>
      <c r="E899" s="104"/>
      <c r="F899" s="35"/>
      <c r="G899" s="104" t="e">
        <f t="shared" ref="G899:G962" si="97">VLOOKUP(ROW(897:897),Разбивка_нумерация_5,16,FALSE)</f>
        <v>#N/A</v>
      </c>
      <c r="H899" s="104" t="e">
        <f t="shared" si="94"/>
        <v>#N/A</v>
      </c>
      <c r="I899" s="35" t="e">
        <f>VLOOKUP(D899,Исходные_данные,5,FALSE)</f>
        <v>#N/A</v>
      </c>
      <c r="J899" s="104" t="str">
        <f>IFERROR(VLOOKUP(D899,Исходные_данные,37,FALSE),"")</f>
        <v/>
      </c>
      <c r="K899" s="104" t="e">
        <f>VLOOKUP(D899,Исходные_данные,47,FALSE)</f>
        <v>#N/A</v>
      </c>
      <c r="L899" s="104" t="e">
        <f>VLOOKUP(D899,Исходные_данные,16,FALSE)</f>
        <v>#N/A</v>
      </c>
      <c r="M899" s="104" t="e">
        <f t="shared" ref="M899:M962" si="98">I899*L899</f>
        <v>#N/A</v>
      </c>
      <c r="N899" t="str">
        <f t="shared" ref="N899:N962" si="99">IF(ISBLANK(F899),N898,F899)</f>
        <v>-</v>
      </c>
      <c r="O899" s="13" t="e">
        <f t="shared" ref="O899:O962" si="100">C899&amp;H899</f>
        <v>#N/A</v>
      </c>
    </row>
    <row r="900" spans="3:15" x14ac:dyDescent="0.25">
      <c r="C900" s="104" t="e">
        <f t="shared" si="95"/>
        <v>#N/A</v>
      </c>
      <c r="D900" s="104" t="e">
        <f t="shared" si="96"/>
        <v>#N/A</v>
      </c>
      <c r="E900" s="104"/>
      <c r="F900" s="35"/>
      <c r="G900" s="104" t="e">
        <f t="shared" si="97"/>
        <v>#N/A</v>
      </c>
      <c r="H900" s="104" t="e">
        <f t="shared" si="94"/>
        <v>#N/A</v>
      </c>
      <c r="I900" s="35" t="e">
        <f>VLOOKUP(D900,Исходные_данные,5,FALSE)</f>
        <v>#N/A</v>
      </c>
      <c r="J900" s="104" t="str">
        <f>IFERROR(VLOOKUP(D900,Исходные_данные,37,FALSE),"")</f>
        <v/>
      </c>
      <c r="K900" s="104" t="e">
        <f>VLOOKUP(D900,Исходные_данные,47,FALSE)</f>
        <v>#N/A</v>
      </c>
      <c r="L900" s="104" t="e">
        <f>VLOOKUP(D900,Исходные_данные,16,FALSE)</f>
        <v>#N/A</v>
      </c>
      <c r="M900" s="104" t="e">
        <f t="shared" si="98"/>
        <v>#N/A</v>
      </c>
      <c r="N900" t="str">
        <f t="shared" si="99"/>
        <v>-</v>
      </c>
      <c r="O900" s="13" t="e">
        <f t="shared" si="100"/>
        <v>#N/A</v>
      </c>
    </row>
    <row r="901" spans="3:15" x14ac:dyDescent="0.25">
      <c r="C901" s="104" t="e">
        <f t="shared" si="95"/>
        <v>#N/A</v>
      </c>
      <c r="D901" s="104" t="e">
        <f t="shared" si="96"/>
        <v>#N/A</v>
      </c>
      <c r="E901" s="104"/>
      <c r="F901" s="35"/>
      <c r="G901" s="104" t="e">
        <f t="shared" si="97"/>
        <v>#N/A</v>
      </c>
      <c r="H901" s="104" t="e">
        <f t="shared" si="94"/>
        <v>#N/A</v>
      </c>
      <c r="I901" s="35" t="e">
        <f>VLOOKUP(D901,Исходные_данные,5,FALSE)</f>
        <v>#N/A</v>
      </c>
      <c r="J901" s="104" t="str">
        <f>IFERROR(VLOOKUP(D901,Исходные_данные,37,FALSE),"")</f>
        <v/>
      </c>
      <c r="K901" s="104" t="e">
        <f>VLOOKUP(D901,Исходные_данные,47,FALSE)</f>
        <v>#N/A</v>
      </c>
      <c r="L901" s="104" t="e">
        <f>VLOOKUP(D901,Исходные_данные,16,FALSE)</f>
        <v>#N/A</v>
      </c>
      <c r="M901" s="104" t="e">
        <f t="shared" si="98"/>
        <v>#N/A</v>
      </c>
      <c r="N901" t="str">
        <f t="shared" si="99"/>
        <v>-</v>
      </c>
      <c r="O901" s="13" t="e">
        <f t="shared" si="100"/>
        <v>#N/A</v>
      </c>
    </row>
    <row r="902" spans="3:15" x14ac:dyDescent="0.25">
      <c r="C902" s="104" t="e">
        <f t="shared" si="95"/>
        <v>#N/A</v>
      </c>
      <c r="D902" s="104" t="e">
        <f t="shared" si="96"/>
        <v>#N/A</v>
      </c>
      <c r="E902" s="104"/>
      <c r="F902" s="35"/>
      <c r="G902" s="104" t="e">
        <f t="shared" si="97"/>
        <v>#N/A</v>
      </c>
      <c r="H902" s="104" t="e">
        <f t="shared" si="94"/>
        <v>#N/A</v>
      </c>
      <c r="I902" s="35" t="e">
        <f>VLOOKUP(D902,Исходные_данные,5,FALSE)</f>
        <v>#N/A</v>
      </c>
      <c r="J902" s="104" t="str">
        <f>IFERROR(VLOOKUP(D902,Исходные_данные,37,FALSE),"")</f>
        <v/>
      </c>
      <c r="K902" s="104" t="e">
        <f>VLOOKUP(D902,Исходные_данные,47,FALSE)</f>
        <v>#N/A</v>
      </c>
      <c r="L902" s="104" t="e">
        <f>VLOOKUP(D902,Исходные_данные,16,FALSE)</f>
        <v>#N/A</v>
      </c>
      <c r="M902" s="104" t="e">
        <f t="shared" si="98"/>
        <v>#N/A</v>
      </c>
      <c r="N902" t="str">
        <f t="shared" si="99"/>
        <v>-</v>
      </c>
      <c r="O902" s="13" t="e">
        <f t="shared" si="100"/>
        <v>#N/A</v>
      </c>
    </row>
    <row r="903" spans="3:15" x14ac:dyDescent="0.25">
      <c r="C903" s="104" t="e">
        <f t="shared" si="95"/>
        <v>#N/A</v>
      </c>
      <c r="D903" s="104" t="e">
        <f t="shared" si="96"/>
        <v>#N/A</v>
      </c>
      <c r="E903" s="104"/>
      <c r="F903" s="35"/>
      <c r="G903" s="104" t="e">
        <f t="shared" si="97"/>
        <v>#N/A</v>
      </c>
      <c r="H903" s="104" t="e">
        <f t="shared" si="94"/>
        <v>#N/A</v>
      </c>
      <c r="I903" s="35" t="e">
        <f>VLOOKUP(D903,Исходные_данные,5,FALSE)</f>
        <v>#N/A</v>
      </c>
      <c r="J903" s="104" t="str">
        <f>IFERROR(VLOOKUP(D903,Исходные_данные,37,FALSE),"")</f>
        <v/>
      </c>
      <c r="K903" s="104" t="e">
        <f>VLOOKUP(D903,Исходные_данные,47,FALSE)</f>
        <v>#N/A</v>
      </c>
      <c r="L903" s="104" t="e">
        <f>VLOOKUP(D903,Исходные_данные,16,FALSE)</f>
        <v>#N/A</v>
      </c>
      <c r="M903" s="104" t="e">
        <f t="shared" si="98"/>
        <v>#N/A</v>
      </c>
      <c r="N903" t="str">
        <f t="shared" si="99"/>
        <v>-</v>
      </c>
      <c r="O903" s="13" t="e">
        <f t="shared" si="100"/>
        <v>#N/A</v>
      </c>
    </row>
    <row r="904" spans="3:15" x14ac:dyDescent="0.25">
      <c r="C904" s="104" t="e">
        <f t="shared" si="95"/>
        <v>#N/A</v>
      </c>
      <c r="D904" s="104" t="e">
        <f t="shared" si="96"/>
        <v>#N/A</v>
      </c>
      <c r="E904" s="104"/>
      <c r="F904" s="35"/>
      <c r="G904" s="104" t="e">
        <f t="shared" si="97"/>
        <v>#N/A</v>
      </c>
      <c r="H904" s="104" t="e">
        <f t="shared" si="94"/>
        <v>#N/A</v>
      </c>
      <c r="I904" s="35" t="e">
        <f>VLOOKUP(D904,Исходные_данные,5,FALSE)</f>
        <v>#N/A</v>
      </c>
      <c r="J904" s="104" t="str">
        <f>IFERROR(VLOOKUP(D904,Исходные_данные,37,FALSE),"")</f>
        <v/>
      </c>
      <c r="K904" s="104" t="e">
        <f>VLOOKUP(D904,Исходные_данные,47,FALSE)</f>
        <v>#N/A</v>
      </c>
      <c r="L904" s="104" t="e">
        <f>VLOOKUP(D904,Исходные_данные,16,FALSE)</f>
        <v>#N/A</v>
      </c>
      <c r="M904" s="104" t="e">
        <f t="shared" si="98"/>
        <v>#N/A</v>
      </c>
      <c r="N904" t="str">
        <f t="shared" si="99"/>
        <v>-</v>
      </c>
      <c r="O904" s="13" t="e">
        <f t="shared" si="100"/>
        <v>#N/A</v>
      </c>
    </row>
    <row r="905" spans="3:15" x14ac:dyDescent="0.25">
      <c r="C905" s="104" t="e">
        <f t="shared" si="95"/>
        <v>#N/A</v>
      </c>
      <c r="D905" s="104" t="e">
        <f t="shared" si="96"/>
        <v>#N/A</v>
      </c>
      <c r="E905" s="104"/>
      <c r="F905" s="35"/>
      <c r="G905" s="104" t="e">
        <f t="shared" si="97"/>
        <v>#N/A</v>
      </c>
      <c r="H905" s="104" t="e">
        <f t="shared" si="94"/>
        <v>#N/A</v>
      </c>
      <c r="I905" s="35" t="e">
        <f>VLOOKUP(D905,Исходные_данные,5,FALSE)</f>
        <v>#N/A</v>
      </c>
      <c r="J905" s="104" t="str">
        <f>IFERROR(VLOOKUP(D905,Исходные_данные,37,FALSE),"")</f>
        <v/>
      </c>
      <c r="K905" s="104" t="e">
        <f>VLOOKUP(D905,Исходные_данные,47,FALSE)</f>
        <v>#N/A</v>
      </c>
      <c r="L905" s="104" t="e">
        <f>VLOOKUP(D905,Исходные_данные,16,FALSE)</f>
        <v>#N/A</v>
      </c>
      <c r="M905" s="104" t="e">
        <f t="shared" si="98"/>
        <v>#N/A</v>
      </c>
      <c r="N905" t="str">
        <f t="shared" si="99"/>
        <v>-</v>
      </c>
      <c r="O905" s="13" t="e">
        <f t="shared" si="100"/>
        <v>#N/A</v>
      </c>
    </row>
    <row r="906" spans="3:15" x14ac:dyDescent="0.25">
      <c r="C906" s="104" t="e">
        <f t="shared" si="95"/>
        <v>#N/A</v>
      </c>
      <c r="D906" s="104" t="e">
        <f t="shared" si="96"/>
        <v>#N/A</v>
      </c>
      <c r="E906" s="104"/>
      <c r="F906" s="35"/>
      <c r="G906" s="104" t="e">
        <f t="shared" si="97"/>
        <v>#N/A</v>
      </c>
      <c r="H906" s="104" t="e">
        <f t="shared" si="94"/>
        <v>#N/A</v>
      </c>
      <c r="I906" s="35" t="e">
        <f>VLOOKUP(D906,Исходные_данные,5,FALSE)</f>
        <v>#N/A</v>
      </c>
      <c r="J906" s="104" t="str">
        <f>IFERROR(VLOOKUP(D906,Исходные_данные,37,FALSE),"")</f>
        <v/>
      </c>
      <c r="K906" s="104" t="e">
        <f>VLOOKUP(D906,Исходные_данные,47,FALSE)</f>
        <v>#N/A</v>
      </c>
      <c r="L906" s="104" t="e">
        <f>VLOOKUP(D906,Исходные_данные,16,FALSE)</f>
        <v>#N/A</v>
      </c>
      <c r="M906" s="104" t="e">
        <f t="shared" si="98"/>
        <v>#N/A</v>
      </c>
      <c r="N906" t="str">
        <f t="shared" si="99"/>
        <v>-</v>
      </c>
      <c r="O906" s="13" t="e">
        <f t="shared" si="100"/>
        <v>#N/A</v>
      </c>
    </row>
    <row r="907" spans="3:15" x14ac:dyDescent="0.25">
      <c r="C907" s="104" t="e">
        <f t="shared" si="95"/>
        <v>#N/A</v>
      </c>
      <c r="D907" s="104" t="e">
        <f t="shared" si="96"/>
        <v>#N/A</v>
      </c>
      <c r="E907" s="104"/>
      <c r="F907" s="35"/>
      <c r="G907" s="104" t="e">
        <f t="shared" si="97"/>
        <v>#N/A</v>
      </c>
      <c r="H907" s="104" t="e">
        <f t="shared" si="94"/>
        <v>#N/A</v>
      </c>
      <c r="I907" s="35" t="e">
        <f>VLOOKUP(D907,Исходные_данные,5,FALSE)</f>
        <v>#N/A</v>
      </c>
      <c r="J907" s="104" t="str">
        <f>IFERROR(VLOOKUP(D907,Исходные_данные,37,FALSE),"")</f>
        <v/>
      </c>
      <c r="K907" s="104" t="e">
        <f>VLOOKUP(D907,Исходные_данные,47,FALSE)</f>
        <v>#N/A</v>
      </c>
      <c r="L907" s="104" t="e">
        <f>VLOOKUP(D907,Исходные_данные,16,FALSE)</f>
        <v>#N/A</v>
      </c>
      <c r="M907" s="104" t="e">
        <f t="shared" si="98"/>
        <v>#N/A</v>
      </c>
      <c r="N907" t="str">
        <f t="shared" si="99"/>
        <v>-</v>
      </c>
      <c r="O907" s="13" t="e">
        <f t="shared" si="100"/>
        <v>#N/A</v>
      </c>
    </row>
    <row r="908" spans="3:15" x14ac:dyDescent="0.25">
      <c r="C908" s="104" t="e">
        <f t="shared" si="95"/>
        <v>#N/A</v>
      </c>
      <c r="D908" s="104" t="e">
        <f t="shared" si="96"/>
        <v>#N/A</v>
      </c>
      <c r="E908" s="104"/>
      <c r="F908" s="35"/>
      <c r="G908" s="104" t="e">
        <f t="shared" si="97"/>
        <v>#N/A</v>
      </c>
      <c r="H908" s="104" t="e">
        <f t="shared" si="94"/>
        <v>#N/A</v>
      </c>
      <c r="I908" s="35" t="e">
        <f>VLOOKUP(D908,Исходные_данные,5,FALSE)</f>
        <v>#N/A</v>
      </c>
      <c r="J908" s="104" t="str">
        <f>IFERROR(VLOOKUP(D908,Исходные_данные,37,FALSE),"")</f>
        <v/>
      </c>
      <c r="K908" s="104" t="e">
        <f>VLOOKUP(D908,Исходные_данные,47,FALSE)</f>
        <v>#N/A</v>
      </c>
      <c r="L908" s="104" t="e">
        <f>VLOOKUP(D908,Исходные_данные,16,FALSE)</f>
        <v>#N/A</v>
      </c>
      <c r="M908" s="104" t="e">
        <f t="shared" si="98"/>
        <v>#N/A</v>
      </c>
      <c r="N908" t="str">
        <f t="shared" si="99"/>
        <v>-</v>
      </c>
      <c r="O908" s="13" t="e">
        <f t="shared" si="100"/>
        <v>#N/A</v>
      </c>
    </row>
    <row r="909" spans="3:15" x14ac:dyDescent="0.25">
      <c r="C909" s="104" t="e">
        <f t="shared" si="95"/>
        <v>#N/A</v>
      </c>
      <c r="D909" s="104" t="e">
        <f t="shared" si="96"/>
        <v>#N/A</v>
      </c>
      <c r="E909" s="104"/>
      <c r="F909" s="35"/>
      <c r="G909" s="104" t="e">
        <f t="shared" si="97"/>
        <v>#N/A</v>
      </c>
      <c r="H909" s="104" t="e">
        <f t="shared" si="94"/>
        <v>#N/A</v>
      </c>
      <c r="I909" s="35" t="e">
        <f>VLOOKUP(D909,Исходные_данные,5,FALSE)</f>
        <v>#N/A</v>
      </c>
      <c r="J909" s="104" t="str">
        <f>IFERROR(VLOOKUP(D909,Исходные_данные,37,FALSE),"")</f>
        <v/>
      </c>
      <c r="K909" s="104" t="e">
        <f>VLOOKUP(D909,Исходные_данные,47,FALSE)</f>
        <v>#N/A</v>
      </c>
      <c r="L909" s="104" t="e">
        <f>VLOOKUP(D909,Исходные_данные,16,FALSE)</f>
        <v>#N/A</v>
      </c>
      <c r="M909" s="104" t="e">
        <f t="shared" si="98"/>
        <v>#N/A</v>
      </c>
      <c r="N909" t="str">
        <f t="shared" si="99"/>
        <v>-</v>
      </c>
      <c r="O909" s="13" t="e">
        <f t="shared" si="100"/>
        <v>#N/A</v>
      </c>
    </row>
    <row r="910" spans="3:15" x14ac:dyDescent="0.25">
      <c r="C910" s="104" t="e">
        <f t="shared" si="95"/>
        <v>#N/A</v>
      </c>
      <c r="D910" s="104" t="e">
        <f t="shared" si="96"/>
        <v>#N/A</v>
      </c>
      <c r="E910" s="104"/>
      <c r="F910" s="35"/>
      <c r="G910" s="104" t="e">
        <f t="shared" si="97"/>
        <v>#N/A</v>
      </c>
      <c r="H910" s="104" t="e">
        <f t="shared" si="94"/>
        <v>#N/A</v>
      </c>
      <c r="I910" s="35" t="e">
        <f>VLOOKUP(D910,Исходные_данные,5,FALSE)</f>
        <v>#N/A</v>
      </c>
      <c r="J910" s="104" t="str">
        <f>IFERROR(VLOOKUP(D910,Исходные_данные,37,FALSE),"")</f>
        <v/>
      </c>
      <c r="K910" s="104" t="e">
        <f>VLOOKUP(D910,Исходные_данные,47,FALSE)</f>
        <v>#N/A</v>
      </c>
      <c r="L910" s="104" t="e">
        <f>VLOOKUP(D910,Исходные_данные,16,FALSE)</f>
        <v>#N/A</v>
      </c>
      <c r="M910" s="104" t="e">
        <f t="shared" si="98"/>
        <v>#N/A</v>
      </c>
      <c r="N910" t="str">
        <f t="shared" si="99"/>
        <v>-</v>
      </c>
      <c r="O910" s="13" t="e">
        <f t="shared" si="100"/>
        <v>#N/A</v>
      </c>
    </row>
    <row r="911" spans="3:15" x14ac:dyDescent="0.25">
      <c r="C911" s="104" t="e">
        <f t="shared" si="95"/>
        <v>#N/A</v>
      </c>
      <c r="D911" s="104" t="e">
        <f t="shared" si="96"/>
        <v>#N/A</v>
      </c>
      <c r="E911" s="104"/>
      <c r="F911" s="35"/>
      <c r="G911" s="104" t="e">
        <f t="shared" si="97"/>
        <v>#N/A</v>
      </c>
      <c r="H911" s="104" t="e">
        <f t="shared" si="94"/>
        <v>#N/A</v>
      </c>
      <c r="I911" s="35" t="e">
        <f>VLOOKUP(D911,Исходные_данные,5,FALSE)</f>
        <v>#N/A</v>
      </c>
      <c r="J911" s="104" t="str">
        <f>IFERROR(VLOOKUP(D911,Исходные_данные,37,FALSE),"")</f>
        <v/>
      </c>
      <c r="K911" s="104" t="e">
        <f>VLOOKUP(D911,Исходные_данные,47,FALSE)</f>
        <v>#N/A</v>
      </c>
      <c r="L911" s="104" t="e">
        <f>VLOOKUP(D911,Исходные_данные,16,FALSE)</f>
        <v>#N/A</v>
      </c>
      <c r="M911" s="104" t="e">
        <f t="shared" si="98"/>
        <v>#N/A</v>
      </c>
      <c r="N911" t="str">
        <f t="shared" si="99"/>
        <v>-</v>
      </c>
      <c r="O911" s="13" t="e">
        <f t="shared" si="100"/>
        <v>#N/A</v>
      </c>
    </row>
    <row r="912" spans="3:15" x14ac:dyDescent="0.25">
      <c r="C912" s="104" t="e">
        <f t="shared" si="95"/>
        <v>#N/A</v>
      </c>
      <c r="D912" s="104" t="e">
        <f t="shared" si="96"/>
        <v>#N/A</v>
      </c>
      <c r="E912" s="104"/>
      <c r="F912" s="35"/>
      <c r="G912" s="104" t="e">
        <f t="shared" si="97"/>
        <v>#N/A</v>
      </c>
      <c r="H912" s="104" t="e">
        <f t="shared" si="94"/>
        <v>#N/A</v>
      </c>
      <c r="I912" s="35" t="e">
        <f>VLOOKUP(D912,Исходные_данные,5,FALSE)</f>
        <v>#N/A</v>
      </c>
      <c r="J912" s="104" t="str">
        <f>IFERROR(VLOOKUP(D912,Исходные_данные,37,FALSE),"")</f>
        <v/>
      </c>
      <c r="K912" s="104" t="e">
        <f>VLOOKUP(D912,Исходные_данные,47,FALSE)</f>
        <v>#N/A</v>
      </c>
      <c r="L912" s="104" t="e">
        <f>VLOOKUP(D912,Исходные_данные,16,FALSE)</f>
        <v>#N/A</v>
      </c>
      <c r="M912" s="104" t="e">
        <f t="shared" si="98"/>
        <v>#N/A</v>
      </c>
      <c r="N912" t="str">
        <f t="shared" si="99"/>
        <v>-</v>
      </c>
      <c r="O912" s="13" t="e">
        <f t="shared" si="100"/>
        <v>#N/A</v>
      </c>
    </row>
    <row r="913" spans="3:15" x14ac:dyDescent="0.25">
      <c r="C913" s="104" t="e">
        <f t="shared" si="95"/>
        <v>#N/A</v>
      </c>
      <c r="D913" s="104" t="e">
        <f t="shared" si="96"/>
        <v>#N/A</v>
      </c>
      <c r="E913" s="104"/>
      <c r="F913" s="35"/>
      <c r="G913" s="104" t="e">
        <f t="shared" si="97"/>
        <v>#N/A</v>
      </c>
      <c r="H913" s="104" t="e">
        <f t="shared" si="94"/>
        <v>#N/A</v>
      </c>
      <c r="I913" s="35" t="e">
        <f>VLOOKUP(D913,Исходные_данные,5,FALSE)</f>
        <v>#N/A</v>
      </c>
      <c r="J913" s="104" t="str">
        <f>IFERROR(VLOOKUP(D913,Исходные_данные,37,FALSE),"")</f>
        <v/>
      </c>
      <c r="K913" s="104" t="e">
        <f>VLOOKUP(D913,Исходные_данные,47,FALSE)</f>
        <v>#N/A</v>
      </c>
      <c r="L913" s="104" t="e">
        <f>VLOOKUP(D913,Исходные_данные,16,FALSE)</f>
        <v>#N/A</v>
      </c>
      <c r="M913" s="104" t="e">
        <f t="shared" si="98"/>
        <v>#N/A</v>
      </c>
      <c r="N913" t="str">
        <f t="shared" si="99"/>
        <v>-</v>
      </c>
      <c r="O913" s="13" t="e">
        <f t="shared" si="100"/>
        <v>#N/A</v>
      </c>
    </row>
    <row r="914" spans="3:15" x14ac:dyDescent="0.25">
      <c r="C914" s="104" t="e">
        <f t="shared" si="95"/>
        <v>#N/A</v>
      </c>
      <c r="D914" s="104" t="e">
        <f t="shared" si="96"/>
        <v>#N/A</v>
      </c>
      <c r="E914" s="104"/>
      <c r="F914" s="35"/>
      <c r="G914" s="104" t="e">
        <f t="shared" si="97"/>
        <v>#N/A</v>
      </c>
      <c r="H914" s="104" t="e">
        <f t="shared" si="94"/>
        <v>#N/A</v>
      </c>
      <c r="I914" s="35" t="e">
        <f>VLOOKUP(D914,Исходные_данные,5,FALSE)</f>
        <v>#N/A</v>
      </c>
      <c r="J914" s="104" t="str">
        <f>IFERROR(VLOOKUP(D914,Исходные_данные,37,FALSE),"")</f>
        <v/>
      </c>
      <c r="K914" s="104" t="e">
        <f>VLOOKUP(D914,Исходные_данные,47,FALSE)</f>
        <v>#N/A</v>
      </c>
      <c r="L914" s="104" t="e">
        <f>VLOOKUP(D914,Исходные_данные,16,FALSE)</f>
        <v>#N/A</v>
      </c>
      <c r="M914" s="104" t="e">
        <f t="shared" si="98"/>
        <v>#N/A</v>
      </c>
      <c r="N914" t="str">
        <f t="shared" si="99"/>
        <v>-</v>
      </c>
      <c r="O914" s="13" t="e">
        <f t="shared" si="100"/>
        <v>#N/A</v>
      </c>
    </row>
    <row r="915" spans="3:15" x14ac:dyDescent="0.25">
      <c r="C915" s="104" t="e">
        <f t="shared" si="95"/>
        <v>#N/A</v>
      </c>
      <c r="D915" s="104" t="e">
        <f t="shared" si="96"/>
        <v>#N/A</v>
      </c>
      <c r="E915" s="104"/>
      <c r="F915" s="35"/>
      <c r="G915" s="104" t="e">
        <f t="shared" si="97"/>
        <v>#N/A</v>
      </c>
      <c r="H915" s="104" t="e">
        <f t="shared" si="94"/>
        <v>#N/A</v>
      </c>
      <c r="I915" s="35" t="e">
        <f>VLOOKUP(D915,Исходные_данные,5,FALSE)</f>
        <v>#N/A</v>
      </c>
      <c r="J915" s="104" t="str">
        <f>IFERROR(VLOOKUP(D915,Исходные_данные,37,FALSE),"")</f>
        <v/>
      </c>
      <c r="K915" s="104" t="e">
        <f>VLOOKUP(D915,Исходные_данные,47,FALSE)</f>
        <v>#N/A</v>
      </c>
      <c r="L915" s="104" t="e">
        <f>VLOOKUP(D915,Исходные_данные,16,FALSE)</f>
        <v>#N/A</v>
      </c>
      <c r="M915" s="104" t="e">
        <f t="shared" si="98"/>
        <v>#N/A</v>
      </c>
      <c r="N915" t="str">
        <f t="shared" si="99"/>
        <v>-</v>
      </c>
      <c r="O915" s="13" t="e">
        <f t="shared" si="100"/>
        <v>#N/A</v>
      </c>
    </row>
    <row r="916" spans="3:15" x14ac:dyDescent="0.25">
      <c r="C916" s="104" t="e">
        <f t="shared" si="95"/>
        <v>#N/A</v>
      </c>
      <c r="D916" s="104" t="e">
        <f t="shared" si="96"/>
        <v>#N/A</v>
      </c>
      <c r="E916" s="104"/>
      <c r="F916" s="35"/>
      <c r="G916" s="104" t="e">
        <f t="shared" si="97"/>
        <v>#N/A</v>
      </c>
      <c r="H916" s="104" t="e">
        <f t="shared" si="94"/>
        <v>#N/A</v>
      </c>
      <c r="I916" s="35" t="e">
        <f>VLOOKUP(D916,Исходные_данные,5,FALSE)</f>
        <v>#N/A</v>
      </c>
      <c r="J916" s="104" t="str">
        <f>IFERROR(VLOOKUP(D916,Исходные_данные,37,FALSE),"")</f>
        <v/>
      </c>
      <c r="K916" s="104" t="e">
        <f>VLOOKUP(D916,Исходные_данные,47,FALSE)</f>
        <v>#N/A</v>
      </c>
      <c r="L916" s="104" t="e">
        <f>VLOOKUP(D916,Исходные_данные,16,FALSE)</f>
        <v>#N/A</v>
      </c>
      <c r="M916" s="104" t="e">
        <f t="shared" si="98"/>
        <v>#N/A</v>
      </c>
      <c r="N916" t="str">
        <f t="shared" si="99"/>
        <v>-</v>
      </c>
      <c r="O916" s="13" t="e">
        <f t="shared" si="100"/>
        <v>#N/A</v>
      </c>
    </row>
    <row r="917" spans="3:15" x14ac:dyDescent="0.25">
      <c r="C917" s="104" t="e">
        <f t="shared" si="95"/>
        <v>#N/A</v>
      </c>
      <c r="D917" s="104" t="e">
        <f t="shared" si="96"/>
        <v>#N/A</v>
      </c>
      <c r="E917" s="104"/>
      <c r="F917" s="35"/>
      <c r="G917" s="104" t="e">
        <f t="shared" si="97"/>
        <v>#N/A</v>
      </c>
      <c r="H917" s="104" t="e">
        <f t="shared" si="94"/>
        <v>#N/A</v>
      </c>
      <c r="I917" s="35" t="e">
        <f>VLOOKUP(D917,Исходные_данные,5,FALSE)</f>
        <v>#N/A</v>
      </c>
      <c r="J917" s="104" t="str">
        <f>IFERROR(VLOOKUP(D917,Исходные_данные,37,FALSE),"")</f>
        <v/>
      </c>
      <c r="K917" s="104" t="e">
        <f>VLOOKUP(D917,Исходные_данные,47,FALSE)</f>
        <v>#N/A</v>
      </c>
      <c r="L917" s="104" t="e">
        <f>VLOOKUP(D917,Исходные_данные,16,FALSE)</f>
        <v>#N/A</v>
      </c>
      <c r="M917" s="104" t="e">
        <f t="shared" si="98"/>
        <v>#N/A</v>
      </c>
      <c r="N917" t="str">
        <f t="shared" si="99"/>
        <v>-</v>
      </c>
      <c r="O917" s="13" t="e">
        <f t="shared" si="100"/>
        <v>#N/A</v>
      </c>
    </row>
    <row r="918" spans="3:15" x14ac:dyDescent="0.25">
      <c r="C918" s="104" t="e">
        <f t="shared" si="95"/>
        <v>#N/A</v>
      </c>
      <c r="D918" s="104" t="e">
        <f t="shared" si="96"/>
        <v>#N/A</v>
      </c>
      <c r="E918" s="104"/>
      <c r="F918" s="35"/>
      <c r="G918" s="104" t="e">
        <f t="shared" si="97"/>
        <v>#N/A</v>
      </c>
      <c r="H918" s="104" t="e">
        <f t="shared" si="94"/>
        <v>#N/A</v>
      </c>
      <c r="I918" s="35" t="e">
        <f>VLOOKUP(D918,Исходные_данные,5,FALSE)</f>
        <v>#N/A</v>
      </c>
      <c r="J918" s="104" t="str">
        <f>IFERROR(VLOOKUP(D918,Исходные_данные,37,FALSE),"")</f>
        <v/>
      </c>
      <c r="K918" s="104" t="e">
        <f>VLOOKUP(D918,Исходные_данные,47,FALSE)</f>
        <v>#N/A</v>
      </c>
      <c r="L918" s="104" t="e">
        <f>VLOOKUP(D918,Исходные_данные,16,FALSE)</f>
        <v>#N/A</v>
      </c>
      <c r="M918" s="104" t="e">
        <f t="shared" si="98"/>
        <v>#N/A</v>
      </c>
      <c r="N918" t="str">
        <f t="shared" si="99"/>
        <v>-</v>
      </c>
      <c r="O918" s="13" t="e">
        <f t="shared" si="100"/>
        <v>#N/A</v>
      </c>
    </row>
    <row r="919" spans="3:15" x14ac:dyDescent="0.25">
      <c r="C919" s="104" t="e">
        <f t="shared" si="95"/>
        <v>#N/A</v>
      </c>
      <c r="D919" s="104" t="e">
        <f t="shared" si="96"/>
        <v>#N/A</v>
      </c>
      <c r="E919" s="104"/>
      <c r="F919" s="35"/>
      <c r="G919" s="104" t="e">
        <f t="shared" si="97"/>
        <v>#N/A</v>
      </c>
      <c r="H919" s="104" t="e">
        <f t="shared" si="94"/>
        <v>#N/A</v>
      </c>
      <c r="I919" s="35" t="e">
        <f>VLOOKUP(D919,Исходные_данные,5,FALSE)</f>
        <v>#N/A</v>
      </c>
      <c r="J919" s="104" t="str">
        <f>IFERROR(VLOOKUP(D919,Исходные_данные,37,FALSE),"")</f>
        <v/>
      </c>
      <c r="K919" s="104" t="e">
        <f>VLOOKUP(D919,Исходные_данные,47,FALSE)</f>
        <v>#N/A</v>
      </c>
      <c r="L919" s="104" t="e">
        <f>VLOOKUP(D919,Исходные_данные,16,FALSE)</f>
        <v>#N/A</v>
      </c>
      <c r="M919" s="104" t="e">
        <f t="shared" si="98"/>
        <v>#N/A</v>
      </c>
      <c r="N919" t="str">
        <f t="shared" si="99"/>
        <v>-</v>
      </c>
      <c r="O919" s="13" t="e">
        <f t="shared" si="100"/>
        <v>#N/A</v>
      </c>
    </row>
    <row r="920" spans="3:15" x14ac:dyDescent="0.25">
      <c r="C920" s="104" t="e">
        <f t="shared" si="95"/>
        <v>#N/A</v>
      </c>
      <c r="D920" s="104" t="e">
        <f t="shared" si="96"/>
        <v>#N/A</v>
      </c>
      <c r="E920" s="104"/>
      <c r="F920" s="35"/>
      <c r="G920" s="104" t="e">
        <f t="shared" si="97"/>
        <v>#N/A</v>
      </c>
      <c r="H920" s="104" t="e">
        <f t="shared" si="94"/>
        <v>#N/A</v>
      </c>
      <c r="I920" s="35" t="e">
        <f>VLOOKUP(D920,Исходные_данные,5,FALSE)</f>
        <v>#N/A</v>
      </c>
      <c r="J920" s="104" t="str">
        <f>IFERROR(VLOOKUP(D920,Исходные_данные,37,FALSE),"")</f>
        <v/>
      </c>
      <c r="K920" s="104" t="e">
        <f>VLOOKUP(D920,Исходные_данные,47,FALSE)</f>
        <v>#N/A</v>
      </c>
      <c r="L920" s="104" t="e">
        <f>VLOOKUP(D920,Исходные_данные,16,FALSE)</f>
        <v>#N/A</v>
      </c>
      <c r="M920" s="104" t="e">
        <f t="shared" si="98"/>
        <v>#N/A</v>
      </c>
      <c r="N920" t="str">
        <f t="shared" si="99"/>
        <v>-</v>
      </c>
      <c r="O920" s="13" t="e">
        <f t="shared" si="100"/>
        <v>#N/A</v>
      </c>
    </row>
    <row r="921" spans="3:15" x14ac:dyDescent="0.25">
      <c r="C921" s="104" t="e">
        <f t="shared" si="95"/>
        <v>#N/A</v>
      </c>
      <c r="D921" s="104" t="e">
        <f t="shared" si="96"/>
        <v>#N/A</v>
      </c>
      <c r="E921" s="104"/>
      <c r="F921" s="35"/>
      <c r="G921" s="104" t="e">
        <f t="shared" si="97"/>
        <v>#N/A</v>
      </c>
      <c r="H921" s="104" t="e">
        <f t="shared" si="94"/>
        <v>#N/A</v>
      </c>
      <c r="I921" s="35" t="e">
        <f>VLOOKUP(D921,Исходные_данные,5,FALSE)</f>
        <v>#N/A</v>
      </c>
      <c r="J921" s="104" t="str">
        <f>IFERROR(VLOOKUP(D921,Исходные_данные,37,FALSE),"")</f>
        <v/>
      </c>
      <c r="K921" s="104" t="e">
        <f>VLOOKUP(D921,Исходные_данные,47,FALSE)</f>
        <v>#N/A</v>
      </c>
      <c r="L921" s="104" t="e">
        <f>VLOOKUP(D921,Исходные_данные,16,FALSE)</f>
        <v>#N/A</v>
      </c>
      <c r="M921" s="104" t="e">
        <f t="shared" si="98"/>
        <v>#N/A</v>
      </c>
      <c r="N921" t="str">
        <f t="shared" si="99"/>
        <v>-</v>
      </c>
      <c r="O921" s="13" t="e">
        <f t="shared" si="100"/>
        <v>#N/A</v>
      </c>
    </row>
    <row r="922" spans="3:15" x14ac:dyDescent="0.25">
      <c r="C922" s="104" t="e">
        <f t="shared" si="95"/>
        <v>#N/A</v>
      </c>
      <c r="D922" s="104" t="e">
        <f t="shared" si="96"/>
        <v>#N/A</v>
      </c>
      <c r="E922" s="104"/>
      <c r="F922" s="35"/>
      <c r="G922" s="104" t="e">
        <f t="shared" si="97"/>
        <v>#N/A</v>
      </c>
      <c r="H922" s="104" t="e">
        <f t="shared" si="94"/>
        <v>#N/A</v>
      </c>
      <c r="I922" s="35" t="e">
        <f>VLOOKUP(D922,Исходные_данные,5,FALSE)</f>
        <v>#N/A</v>
      </c>
      <c r="J922" s="104" t="str">
        <f>IFERROR(VLOOKUP(D922,Исходные_данные,37,FALSE),"")</f>
        <v/>
      </c>
      <c r="K922" s="104" t="e">
        <f>VLOOKUP(D922,Исходные_данные,47,FALSE)</f>
        <v>#N/A</v>
      </c>
      <c r="L922" s="104" t="e">
        <f>VLOOKUP(D922,Исходные_данные,16,FALSE)</f>
        <v>#N/A</v>
      </c>
      <c r="M922" s="104" t="e">
        <f t="shared" si="98"/>
        <v>#N/A</v>
      </c>
      <c r="N922" t="str">
        <f t="shared" si="99"/>
        <v>-</v>
      </c>
      <c r="O922" s="13" t="e">
        <f t="shared" si="100"/>
        <v>#N/A</v>
      </c>
    </row>
    <row r="923" spans="3:15" x14ac:dyDescent="0.25">
      <c r="C923" s="104" t="e">
        <f t="shared" si="95"/>
        <v>#N/A</v>
      </c>
      <c r="D923" s="104" t="e">
        <f t="shared" si="96"/>
        <v>#N/A</v>
      </c>
      <c r="E923" s="104"/>
      <c r="F923" s="35"/>
      <c r="G923" s="104" t="e">
        <f t="shared" si="97"/>
        <v>#N/A</v>
      </c>
      <c r="H923" s="104" t="e">
        <f t="shared" si="94"/>
        <v>#N/A</v>
      </c>
      <c r="I923" s="35" t="e">
        <f>VLOOKUP(D923,Исходные_данные,5,FALSE)</f>
        <v>#N/A</v>
      </c>
      <c r="J923" s="104" t="str">
        <f>IFERROR(VLOOKUP(D923,Исходные_данные,37,FALSE),"")</f>
        <v/>
      </c>
      <c r="K923" s="104" t="e">
        <f>VLOOKUP(D923,Исходные_данные,47,FALSE)</f>
        <v>#N/A</v>
      </c>
      <c r="L923" s="104" t="e">
        <f>VLOOKUP(D923,Исходные_данные,16,FALSE)</f>
        <v>#N/A</v>
      </c>
      <c r="M923" s="104" t="e">
        <f t="shared" si="98"/>
        <v>#N/A</v>
      </c>
      <c r="N923" t="str">
        <f t="shared" si="99"/>
        <v>-</v>
      </c>
      <c r="O923" s="13" t="e">
        <f t="shared" si="100"/>
        <v>#N/A</v>
      </c>
    </row>
    <row r="924" spans="3:15" x14ac:dyDescent="0.25">
      <c r="C924" s="104" t="e">
        <f t="shared" si="95"/>
        <v>#N/A</v>
      </c>
      <c r="D924" s="104" t="e">
        <f t="shared" si="96"/>
        <v>#N/A</v>
      </c>
      <c r="E924" s="104"/>
      <c r="F924" s="35"/>
      <c r="G924" s="104" t="e">
        <f t="shared" si="97"/>
        <v>#N/A</v>
      </c>
      <c r="H924" s="104" t="e">
        <f t="shared" si="94"/>
        <v>#N/A</v>
      </c>
      <c r="I924" s="35" t="e">
        <f>VLOOKUP(D924,Исходные_данные,5,FALSE)</f>
        <v>#N/A</v>
      </c>
      <c r="J924" s="104" t="str">
        <f>IFERROR(VLOOKUP(D924,Исходные_данные,37,FALSE),"")</f>
        <v/>
      </c>
      <c r="K924" s="104" t="e">
        <f>VLOOKUP(D924,Исходные_данные,47,FALSE)</f>
        <v>#N/A</v>
      </c>
      <c r="L924" s="104" t="e">
        <f>VLOOKUP(D924,Исходные_данные,16,FALSE)</f>
        <v>#N/A</v>
      </c>
      <c r="M924" s="104" t="e">
        <f t="shared" si="98"/>
        <v>#N/A</v>
      </c>
      <c r="N924" t="str">
        <f t="shared" si="99"/>
        <v>-</v>
      </c>
      <c r="O924" s="13" t="e">
        <f t="shared" si="100"/>
        <v>#N/A</v>
      </c>
    </row>
    <row r="925" spans="3:15" x14ac:dyDescent="0.25">
      <c r="C925" s="104" t="e">
        <f t="shared" si="95"/>
        <v>#N/A</v>
      </c>
      <c r="D925" s="104" t="e">
        <f t="shared" si="96"/>
        <v>#N/A</v>
      </c>
      <c r="E925" s="104"/>
      <c r="F925" s="35"/>
      <c r="G925" s="104" t="e">
        <f t="shared" si="97"/>
        <v>#N/A</v>
      </c>
      <c r="H925" s="104" t="e">
        <f t="shared" si="94"/>
        <v>#N/A</v>
      </c>
      <c r="I925" s="35" t="e">
        <f>VLOOKUP(D925,Исходные_данные,5,FALSE)</f>
        <v>#N/A</v>
      </c>
      <c r="J925" s="104" t="str">
        <f>IFERROR(VLOOKUP(D925,Исходные_данные,37,FALSE),"")</f>
        <v/>
      </c>
      <c r="K925" s="104" t="e">
        <f>VLOOKUP(D925,Исходные_данные,47,FALSE)</f>
        <v>#N/A</v>
      </c>
      <c r="L925" s="104" t="e">
        <f>VLOOKUP(D925,Исходные_данные,16,FALSE)</f>
        <v>#N/A</v>
      </c>
      <c r="M925" s="104" t="e">
        <f t="shared" si="98"/>
        <v>#N/A</v>
      </c>
      <c r="N925" t="str">
        <f t="shared" si="99"/>
        <v>-</v>
      </c>
      <c r="O925" s="13" t="e">
        <f t="shared" si="100"/>
        <v>#N/A</v>
      </c>
    </row>
    <row r="926" spans="3:15" x14ac:dyDescent="0.25">
      <c r="C926" s="104" t="e">
        <f t="shared" si="95"/>
        <v>#N/A</v>
      </c>
      <c r="D926" s="104" t="e">
        <f t="shared" si="96"/>
        <v>#N/A</v>
      </c>
      <c r="E926" s="104"/>
      <c r="F926" s="35"/>
      <c r="G926" s="104" t="e">
        <f t="shared" si="97"/>
        <v>#N/A</v>
      </c>
      <c r="H926" s="104" t="e">
        <f t="shared" si="94"/>
        <v>#N/A</v>
      </c>
      <c r="I926" s="35" t="e">
        <f>VLOOKUP(D926,Исходные_данные,5,FALSE)</f>
        <v>#N/A</v>
      </c>
      <c r="J926" s="104" t="str">
        <f>IFERROR(VLOOKUP(D926,Исходные_данные,37,FALSE),"")</f>
        <v/>
      </c>
      <c r="K926" s="104" t="e">
        <f>VLOOKUP(D926,Исходные_данные,47,FALSE)</f>
        <v>#N/A</v>
      </c>
      <c r="L926" s="104" t="e">
        <f>VLOOKUP(D926,Исходные_данные,16,FALSE)</f>
        <v>#N/A</v>
      </c>
      <c r="M926" s="104" t="e">
        <f t="shared" si="98"/>
        <v>#N/A</v>
      </c>
      <c r="N926" t="str">
        <f t="shared" si="99"/>
        <v>-</v>
      </c>
      <c r="O926" s="13" t="e">
        <f t="shared" si="100"/>
        <v>#N/A</v>
      </c>
    </row>
    <row r="927" spans="3:15" x14ac:dyDescent="0.25">
      <c r="C927" s="104" t="e">
        <f t="shared" si="95"/>
        <v>#N/A</v>
      </c>
      <c r="D927" s="104" t="e">
        <f t="shared" si="96"/>
        <v>#N/A</v>
      </c>
      <c r="E927" s="104"/>
      <c r="F927" s="35"/>
      <c r="G927" s="104" t="e">
        <f t="shared" si="97"/>
        <v>#N/A</v>
      </c>
      <c r="H927" s="104" t="e">
        <f t="shared" si="94"/>
        <v>#N/A</v>
      </c>
      <c r="I927" s="35" t="e">
        <f>VLOOKUP(D927,Исходные_данные,5,FALSE)</f>
        <v>#N/A</v>
      </c>
      <c r="J927" s="104" t="str">
        <f>IFERROR(VLOOKUP(D927,Исходные_данные,37,FALSE),"")</f>
        <v/>
      </c>
      <c r="K927" s="104" t="e">
        <f>VLOOKUP(D927,Исходные_данные,47,FALSE)</f>
        <v>#N/A</v>
      </c>
      <c r="L927" s="104" t="e">
        <f>VLOOKUP(D927,Исходные_данные,16,FALSE)</f>
        <v>#N/A</v>
      </c>
      <c r="M927" s="104" t="e">
        <f t="shared" si="98"/>
        <v>#N/A</v>
      </c>
      <c r="N927" t="str">
        <f t="shared" si="99"/>
        <v>-</v>
      </c>
      <c r="O927" s="13" t="e">
        <f t="shared" si="100"/>
        <v>#N/A</v>
      </c>
    </row>
    <row r="928" spans="3:15" x14ac:dyDescent="0.25">
      <c r="C928" s="104" t="e">
        <f t="shared" si="95"/>
        <v>#N/A</v>
      </c>
      <c r="D928" s="104" t="e">
        <f t="shared" si="96"/>
        <v>#N/A</v>
      </c>
      <c r="E928" s="104"/>
      <c r="F928" s="35"/>
      <c r="G928" s="104" t="e">
        <f t="shared" si="97"/>
        <v>#N/A</v>
      </c>
      <c r="H928" s="104" t="e">
        <f t="shared" si="94"/>
        <v>#N/A</v>
      </c>
      <c r="I928" s="35" t="e">
        <f>VLOOKUP(D928,Исходные_данные,5,FALSE)</f>
        <v>#N/A</v>
      </c>
      <c r="J928" s="104" t="str">
        <f>IFERROR(VLOOKUP(D928,Исходные_данные,37,FALSE),"")</f>
        <v/>
      </c>
      <c r="K928" s="104" t="e">
        <f>VLOOKUP(D928,Исходные_данные,47,FALSE)</f>
        <v>#N/A</v>
      </c>
      <c r="L928" s="104" t="e">
        <f>VLOOKUP(D928,Исходные_данные,16,FALSE)</f>
        <v>#N/A</v>
      </c>
      <c r="M928" s="104" t="e">
        <f t="shared" si="98"/>
        <v>#N/A</v>
      </c>
      <c r="N928" t="str">
        <f t="shared" si="99"/>
        <v>-</v>
      </c>
      <c r="O928" s="13" t="e">
        <f t="shared" si="100"/>
        <v>#N/A</v>
      </c>
    </row>
    <row r="929" spans="3:15" x14ac:dyDescent="0.25">
      <c r="C929" s="104" t="e">
        <f t="shared" si="95"/>
        <v>#N/A</v>
      </c>
      <c r="D929" s="104" t="e">
        <f t="shared" si="96"/>
        <v>#N/A</v>
      </c>
      <c r="E929" s="104"/>
      <c r="F929" s="35"/>
      <c r="G929" s="104" t="e">
        <f t="shared" si="97"/>
        <v>#N/A</v>
      </c>
      <c r="H929" s="104" t="e">
        <f t="shared" si="94"/>
        <v>#N/A</v>
      </c>
      <c r="I929" s="35" t="e">
        <f>VLOOKUP(D929,Исходные_данные,5,FALSE)</f>
        <v>#N/A</v>
      </c>
      <c r="J929" s="104" t="str">
        <f>IFERROR(VLOOKUP(D929,Исходные_данные,37,FALSE),"")</f>
        <v/>
      </c>
      <c r="K929" s="104" t="e">
        <f>VLOOKUP(D929,Исходные_данные,47,FALSE)</f>
        <v>#N/A</v>
      </c>
      <c r="L929" s="104" t="e">
        <f>VLOOKUP(D929,Исходные_данные,16,FALSE)</f>
        <v>#N/A</v>
      </c>
      <c r="M929" s="104" t="e">
        <f t="shared" si="98"/>
        <v>#N/A</v>
      </c>
      <c r="N929" t="str">
        <f t="shared" si="99"/>
        <v>-</v>
      </c>
      <c r="O929" s="13" t="e">
        <f t="shared" si="100"/>
        <v>#N/A</v>
      </c>
    </row>
    <row r="930" spans="3:15" x14ac:dyDescent="0.25">
      <c r="C930" s="104" t="e">
        <f t="shared" si="95"/>
        <v>#N/A</v>
      </c>
      <c r="D930" s="104" t="e">
        <f t="shared" si="96"/>
        <v>#N/A</v>
      </c>
      <c r="E930" s="104"/>
      <c r="F930" s="35"/>
      <c r="G930" s="104" t="e">
        <f t="shared" si="97"/>
        <v>#N/A</v>
      </c>
      <c r="H930" s="104" t="e">
        <f t="shared" si="94"/>
        <v>#N/A</v>
      </c>
      <c r="I930" s="35" t="e">
        <f>VLOOKUP(D930,Исходные_данные,5,FALSE)</f>
        <v>#N/A</v>
      </c>
      <c r="J930" s="104" t="str">
        <f>IFERROR(VLOOKUP(D930,Исходные_данные,37,FALSE),"")</f>
        <v/>
      </c>
      <c r="K930" s="104" t="e">
        <f>VLOOKUP(D930,Исходные_данные,47,FALSE)</f>
        <v>#N/A</v>
      </c>
      <c r="L930" s="104" t="e">
        <f>VLOOKUP(D930,Исходные_данные,16,FALSE)</f>
        <v>#N/A</v>
      </c>
      <c r="M930" s="104" t="e">
        <f t="shared" si="98"/>
        <v>#N/A</v>
      </c>
      <c r="N930" t="str">
        <f t="shared" si="99"/>
        <v>-</v>
      </c>
      <c r="O930" s="13" t="e">
        <f t="shared" si="100"/>
        <v>#N/A</v>
      </c>
    </row>
    <row r="931" spans="3:15" x14ac:dyDescent="0.25">
      <c r="C931" s="104" t="e">
        <f t="shared" si="95"/>
        <v>#N/A</v>
      </c>
      <c r="D931" s="104" t="e">
        <f t="shared" si="96"/>
        <v>#N/A</v>
      </c>
      <c r="E931" s="104"/>
      <c r="F931" s="35"/>
      <c r="G931" s="104" t="e">
        <f t="shared" si="97"/>
        <v>#N/A</v>
      </c>
      <c r="H931" s="104" t="e">
        <f t="shared" si="94"/>
        <v>#N/A</v>
      </c>
      <c r="I931" s="35" t="e">
        <f>VLOOKUP(D931,Исходные_данные,5,FALSE)</f>
        <v>#N/A</v>
      </c>
      <c r="J931" s="104" t="str">
        <f>IFERROR(VLOOKUP(D931,Исходные_данные,37,FALSE),"")</f>
        <v/>
      </c>
      <c r="K931" s="104" t="e">
        <f>VLOOKUP(D931,Исходные_данные,47,FALSE)</f>
        <v>#N/A</v>
      </c>
      <c r="L931" s="104" t="e">
        <f>VLOOKUP(D931,Исходные_данные,16,FALSE)</f>
        <v>#N/A</v>
      </c>
      <c r="M931" s="104" t="e">
        <f t="shared" si="98"/>
        <v>#N/A</v>
      </c>
      <c r="N931" t="str">
        <f t="shared" si="99"/>
        <v>-</v>
      </c>
      <c r="O931" s="13" t="e">
        <f t="shared" si="100"/>
        <v>#N/A</v>
      </c>
    </row>
    <row r="932" spans="3:15" x14ac:dyDescent="0.25">
      <c r="C932" s="104" t="e">
        <f t="shared" si="95"/>
        <v>#N/A</v>
      </c>
      <c r="D932" s="104" t="e">
        <f t="shared" si="96"/>
        <v>#N/A</v>
      </c>
      <c r="E932" s="104"/>
      <c r="F932" s="35"/>
      <c r="G932" s="104" t="e">
        <f t="shared" si="97"/>
        <v>#N/A</v>
      </c>
      <c r="H932" s="104" t="e">
        <f t="shared" si="94"/>
        <v>#N/A</v>
      </c>
      <c r="I932" s="35" t="e">
        <f>VLOOKUP(D932,Исходные_данные,5,FALSE)</f>
        <v>#N/A</v>
      </c>
      <c r="J932" s="104" t="str">
        <f>IFERROR(VLOOKUP(D932,Исходные_данные,37,FALSE),"")</f>
        <v/>
      </c>
      <c r="K932" s="104" t="e">
        <f>VLOOKUP(D932,Исходные_данные,47,FALSE)</f>
        <v>#N/A</v>
      </c>
      <c r="L932" s="104" t="e">
        <f>VLOOKUP(D932,Исходные_данные,16,FALSE)</f>
        <v>#N/A</v>
      </c>
      <c r="M932" s="104" t="e">
        <f t="shared" si="98"/>
        <v>#N/A</v>
      </c>
      <c r="N932" t="str">
        <f t="shared" si="99"/>
        <v>-</v>
      </c>
      <c r="O932" s="13" t="e">
        <f t="shared" si="100"/>
        <v>#N/A</v>
      </c>
    </row>
    <row r="933" spans="3:15" x14ac:dyDescent="0.25">
      <c r="C933" s="104" t="e">
        <f t="shared" si="95"/>
        <v>#N/A</v>
      </c>
      <c r="D933" s="104" t="e">
        <f t="shared" si="96"/>
        <v>#N/A</v>
      </c>
      <c r="E933" s="104"/>
      <c r="F933" s="35"/>
      <c r="G933" s="104" t="e">
        <f t="shared" si="97"/>
        <v>#N/A</v>
      </c>
      <c r="H933" s="104" t="e">
        <f t="shared" si="94"/>
        <v>#N/A</v>
      </c>
      <c r="I933" s="35" t="e">
        <f>VLOOKUP(D933,Исходные_данные,5,FALSE)</f>
        <v>#N/A</v>
      </c>
      <c r="J933" s="104" t="str">
        <f>IFERROR(VLOOKUP(D933,Исходные_данные,37,FALSE),"")</f>
        <v/>
      </c>
      <c r="K933" s="104" t="e">
        <f>VLOOKUP(D933,Исходные_данные,47,FALSE)</f>
        <v>#N/A</v>
      </c>
      <c r="L933" s="104" t="e">
        <f>VLOOKUP(D933,Исходные_данные,16,FALSE)</f>
        <v>#N/A</v>
      </c>
      <c r="M933" s="104" t="e">
        <f t="shared" si="98"/>
        <v>#N/A</v>
      </c>
      <c r="N933" t="str">
        <f t="shared" si="99"/>
        <v>-</v>
      </c>
      <c r="O933" s="13" t="e">
        <f t="shared" si="100"/>
        <v>#N/A</v>
      </c>
    </row>
    <row r="934" spans="3:15" x14ac:dyDescent="0.25">
      <c r="C934" s="104" t="e">
        <f t="shared" si="95"/>
        <v>#N/A</v>
      </c>
      <c r="D934" s="104" t="e">
        <f t="shared" si="96"/>
        <v>#N/A</v>
      </c>
      <c r="E934" s="104"/>
      <c r="F934" s="35"/>
      <c r="G934" s="104" t="e">
        <f t="shared" si="97"/>
        <v>#N/A</v>
      </c>
      <c r="H934" s="104" t="e">
        <f t="shared" si="94"/>
        <v>#N/A</v>
      </c>
      <c r="I934" s="35" t="e">
        <f>VLOOKUP(D934,Исходные_данные,5,FALSE)</f>
        <v>#N/A</v>
      </c>
      <c r="J934" s="104" t="str">
        <f>IFERROR(VLOOKUP(D934,Исходные_данные,37,FALSE),"")</f>
        <v/>
      </c>
      <c r="K934" s="104" t="e">
        <f>VLOOKUP(D934,Исходные_данные,47,FALSE)</f>
        <v>#N/A</v>
      </c>
      <c r="L934" s="104" t="e">
        <f>VLOOKUP(D934,Исходные_данные,16,FALSE)</f>
        <v>#N/A</v>
      </c>
      <c r="M934" s="104" t="e">
        <f t="shared" si="98"/>
        <v>#N/A</v>
      </c>
      <c r="N934" t="str">
        <f t="shared" si="99"/>
        <v>-</v>
      </c>
      <c r="O934" s="13" t="e">
        <f t="shared" si="100"/>
        <v>#N/A</v>
      </c>
    </row>
    <row r="935" spans="3:15" x14ac:dyDescent="0.25">
      <c r="C935" s="104" t="e">
        <f t="shared" si="95"/>
        <v>#N/A</v>
      </c>
      <c r="D935" s="104" t="e">
        <f t="shared" si="96"/>
        <v>#N/A</v>
      </c>
      <c r="E935" s="104"/>
      <c r="F935" s="35"/>
      <c r="G935" s="104" t="e">
        <f t="shared" si="97"/>
        <v>#N/A</v>
      </c>
      <c r="H935" s="104" t="e">
        <f t="shared" si="94"/>
        <v>#N/A</v>
      </c>
      <c r="I935" s="35" t="e">
        <f>VLOOKUP(D935,Исходные_данные,5,FALSE)</f>
        <v>#N/A</v>
      </c>
      <c r="J935" s="104" t="str">
        <f>IFERROR(VLOOKUP(D935,Исходные_данные,37,FALSE),"")</f>
        <v/>
      </c>
      <c r="K935" s="104" t="e">
        <f>VLOOKUP(D935,Исходные_данные,47,FALSE)</f>
        <v>#N/A</v>
      </c>
      <c r="L935" s="104" t="e">
        <f>VLOOKUP(D935,Исходные_данные,16,FALSE)</f>
        <v>#N/A</v>
      </c>
      <c r="M935" s="104" t="e">
        <f t="shared" si="98"/>
        <v>#N/A</v>
      </c>
      <c r="N935" t="str">
        <f t="shared" si="99"/>
        <v>-</v>
      </c>
      <c r="O935" s="13" t="e">
        <f t="shared" si="100"/>
        <v>#N/A</v>
      </c>
    </row>
    <row r="936" spans="3:15" x14ac:dyDescent="0.25">
      <c r="C936" s="104" t="e">
        <f t="shared" si="95"/>
        <v>#N/A</v>
      </c>
      <c r="D936" s="104" t="e">
        <f t="shared" si="96"/>
        <v>#N/A</v>
      </c>
      <c r="E936" s="104"/>
      <c r="F936" s="35"/>
      <c r="G936" s="104" t="e">
        <f t="shared" si="97"/>
        <v>#N/A</v>
      </c>
      <c r="H936" s="104" t="e">
        <f t="shared" si="94"/>
        <v>#N/A</v>
      </c>
      <c r="I936" s="35" t="e">
        <f>VLOOKUP(D936,Исходные_данные,5,FALSE)</f>
        <v>#N/A</v>
      </c>
      <c r="J936" s="104" t="str">
        <f>IFERROR(VLOOKUP(D936,Исходные_данные,37,FALSE),"")</f>
        <v/>
      </c>
      <c r="K936" s="104" t="e">
        <f>VLOOKUP(D936,Исходные_данные,47,FALSE)</f>
        <v>#N/A</v>
      </c>
      <c r="L936" s="104" t="e">
        <f>VLOOKUP(D936,Исходные_данные,16,FALSE)</f>
        <v>#N/A</v>
      </c>
      <c r="M936" s="104" t="e">
        <f t="shared" si="98"/>
        <v>#N/A</v>
      </c>
      <c r="N936" t="str">
        <f t="shared" si="99"/>
        <v>-</v>
      </c>
      <c r="O936" s="13" t="e">
        <f t="shared" si="100"/>
        <v>#N/A</v>
      </c>
    </row>
    <row r="937" spans="3:15" x14ac:dyDescent="0.25">
      <c r="C937" s="104" t="e">
        <f t="shared" si="95"/>
        <v>#N/A</v>
      </c>
      <c r="D937" s="104" t="e">
        <f t="shared" si="96"/>
        <v>#N/A</v>
      </c>
      <c r="E937" s="104"/>
      <c r="F937" s="35"/>
      <c r="G937" s="104" t="e">
        <f t="shared" si="97"/>
        <v>#N/A</v>
      </c>
      <c r="H937" s="104" t="e">
        <f t="shared" si="94"/>
        <v>#N/A</v>
      </c>
      <c r="I937" s="35" t="e">
        <f>VLOOKUP(D937,Исходные_данные,5,FALSE)</f>
        <v>#N/A</v>
      </c>
      <c r="J937" s="104" t="str">
        <f>IFERROR(VLOOKUP(D937,Исходные_данные,37,FALSE),"")</f>
        <v/>
      </c>
      <c r="K937" s="104" t="e">
        <f>VLOOKUP(D937,Исходные_данные,47,FALSE)</f>
        <v>#N/A</v>
      </c>
      <c r="L937" s="104" t="e">
        <f>VLOOKUP(D937,Исходные_данные,16,FALSE)</f>
        <v>#N/A</v>
      </c>
      <c r="M937" s="104" t="e">
        <f t="shared" si="98"/>
        <v>#N/A</v>
      </c>
      <c r="N937" t="str">
        <f t="shared" si="99"/>
        <v>-</v>
      </c>
      <c r="O937" s="13" t="e">
        <f t="shared" si="100"/>
        <v>#N/A</v>
      </c>
    </row>
    <row r="938" spans="3:15" x14ac:dyDescent="0.25">
      <c r="C938" s="104" t="e">
        <f t="shared" si="95"/>
        <v>#N/A</v>
      </c>
      <c r="D938" s="104" t="e">
        <f t="shared" si="96"/>
        <v>#N/A</v>
      </c>
      <c r="E938" s="104"/>
      <c r="F938" s="35"/>
      <c r="G938" s="104" t="e">
        <f t="shared" si="97"/>
        <v>#N/A</v>
      </c>
      <c r="H938" s="104" t="e">
        <f t="shared" si="94"/>
        <v>#N/A</v>
      </c>
      <c r="I938" s="35" t="e">
        <f>VLOOKUP(D938,Исходные_данные,5,FALSE)</f>
        <v>#N/A</v>
      </c>
      <c r="J938" s="104" t="str">
        <f>IFERROR(VLOOKUP(D938,Исходные_данные,37,FALSE),"")</f>
        <v/>
      </c>
      <c r="K938" s="104" t="e">
        <f>VLOOKUP(D938,Исходные_данные,47,FALSE)</f>
        <v>#N/A</v>
      </c>
      <c r="L938" s="104" t="e">
        <f>VLOOKUP(D938,Исходные_данные,16,FALSE)</f>
        <v>#N/A</v>
      </c>
      <c r="M938" s="104" t="e">
        <f t="shared" si="98"/>
        <v>#N/A</v>
      </c>
      <c r="N938" t="str">
        <f t="shared" si="99"/>
        <v>-</v>
      </c>
      <c r="O938" s="13" t="e">
        <f t="shared" si="100"/>
        <v>#N/A</v>
      </c>
    </row>
    <row r="939" spans="3:15" x14ac:dyDescent="0.25">
      <c r="C939" s="104" t="e">
        <f t="shared" si="95"/>
        <v>#N/A</v>
      </c>
      <c r="D939" s="104" t="e">
        <f t="shared" si="96"/>
        <v>#N/A</v>
      </c>
      <c r="E939" s="104"/>
      <c r="F939" s="35"/>
      <c r="G939" s="104" t="e">
        <f t="shared" si="97"/>
        <v>#N/A</v>
      </c>
      <c r="H939" s="104" t="e">
        <f t="shared" si="94"/>
        <v>#N/A</v>
      </c>
      <c r="I939" s="35" t="e">
        <f>VLOOKUP(D939,Исходные_данные,5,FALSE)</f>
        <v>#N/A</v>
      </c>
      <c r="J939" s="104" t="str">
        <f>IFERROR(VLOOKUP(D939,Исходные_данные,37,FALSE),"")</f>
        <v/>
      </c>
      <c r="K939" s="104" t="e">
        <f>VLOOKUP(D939,Исходные_данные,47,FALSE)</f>
        <v>#N/A</v>
      </c>
      <c r="L939" s="104" t="e">
        <f>VLOOKUP(D939,Исходные_данные,16,FALSE)</f>
        <v>#N/A</v>
      </c>
      <c r="M939" s="104" t="e">
        <f t="shared" si="98"/>
        <v>#N/A</v>
      </c>
      <c r="N939" t="str">
        <f t="shared" si="99"/>
        <v>-</v>
      </c>
      <c r="O939" s="13" t="e">
        <f t="shared" si="100"/>
        <v>#N/A</v>
      </c>
    </row>
    <row r="940" spans="3:15" x14ac:dyDescent="0.25">
      <c r="C940" s="104" t="e">
        <f t="shared" si="95"/>
        <v>#N/A</v>
      </c>
      <c r="D940" s="104" t="e">
        <f t="shared" si="96"/>
        <v>#N/A</v>
      </c>
      <c r="E940" s="104"/>
      <c r="F940" s="35"/>
      <c r="G940" s="104" t="e">
        <f t="shared" si="97"/>
        <v>#N/A</v>
      </c>
      <c r="H940" s="104" t="e">
        <f t="shared" si="94"/>
        <v>#N/A</v>
      </c>
      <c r="I940" s="35" t="e">
        <f>VLOOKUP(D940,Исходные_данные,5,FALSE)</f>
        <v>#N/A</v>
      </c>
      <c r="J940" s="104" t="str">
        <f>IFERROR(VLOOKUP(D940,Исходные_данные,37,FALSE),"")</f>
        <v/>
      </c>
      <c r="K940" s="104" t="e">
        <f>VLOOKUP(D940,Исходные_данные,47,FALSE)</f>
        <v>#N/A</v>
      </c>
      <c r="L940" s="104" t="e">
        <f>VLOOKUP(D940,Исходные_данные,16,FALSE)</f>
        <v>#N/A</v>
      </c>
      <c r="M940" s="104" t="e">
        <f t="shared" si="98"/>
        <v>#N/A</v>
      </c>
      <c r="N940" t="str">
        <f t="shared" si="99"/>
        <v>-</v>
      </c>
      <c r="O940" s="13" t="e">
        <f t="shared" si="100"/>
        <v>#N/A</v>
      </c>
    </row>
    <row r="941" spans="3:15" x14ac:dyDescent="0.25">
      <c r="C941" s="104" t="e">
        <f t="shared" si="95"/>
        <v>#N/A</v>
      </c>
      <c r="D941" s="104" t="e">
        <f t="shared" si="96"/>
        <v>#N/A</v>
      </c>
      <c r="E941" s="104"/>
      <c r="F941" s="35"/>
      <c r="G941" s="104" t="e">
        <f t="shared" si="97"/>
        <v>#N/A</v>
      </c>
      <c r="H941" s="104" t="e">
        <f t="shared" si="94"/>
        <v>#N/A</v>
      </c>
      <c r="I941" s="35" t="e">
        <f>VLOOKUP(D941,Исходные_данные,5,FALSE)</f>
        <v>#N/A</v>
      </c>
      <c r="J941" s="104" t="str">
        <f>IFERROR(VLOOKUP(D941,Исходные_данные,37,FALSE),"")</f>
        <v/>
      </c>
      <c r="K941" s="104" t="e">
        <f>VLOOKUP(D941,Исходные_данные,47,FALSE)</f>
        <v>#N/A</v>
      </c>
      <c r="L941" s="104" t="e">
        <f>VLOOKUP(D941,Исходные_данные,16,FALSE)</f>
        <v>#N/A</v>
      </c>
      <c r="M941" s="104" t="e">
        <f t="shared" si="98"/>
        <v>#N/A</v>
      </c>
      <c r="N941" t="str">
        <f t="shared" si="99"/>
        <v>-</v>
      </c>
      <c r="O941" s="13" t="e">
        <f t="shared" si="100"/>
        <v>#N/A</v>
      </c>
    </row>
    <row r="942" spans="3:15" x14ac:dyDescent="0.25">
      <c r="C942" s="104" t="e">
        <f t="shared" si="95"/>
        <v>#N/A</v>
      </c>
      <c r="D942" s="104" t="e">
        <f t="shared" si="96"/>
        <v>#N/A</v>
      </c>
      <c r="E942" s="104"/>
      <c r="F942" s="35"/>
      <c r="G942" s="104" t="e">
        <f t="shared" si="97"/>
        <v>#N/A</v>
      </c>
      <c r="H942" s="104" t="e">
        <f t="shared" si="94"/>
        <v>#N/A</v>
      </c>
      <c r="I942" s="35" t="e">
        <f>VLOOKUP(D942,Исходные_данные,5,FALSE)</f>
        <v>#N/A</v>
      </c>
      <c r="J942" s="104" t="str">
        <f>IFERROR(VLOOKUP(D942,Исходные_данные,37,FALSE),"")</f>
        <v/>
      </c>
      <c r="K942" s="104" t="e">
        <f>VLOOKUP(D942,Исходные_данные,47,FALSE)</f>
        <v>#N/A</v>
      </c>
      <c r="L942" s="104" t="e">
        <f>VLOOKUP(D942,Исходные_данные,16,FALSE)</f>
        <v>#N/A</v>
      </c>
      <c r="M942" s="104" t="e">
        <f t="shared" si="98"/>
        <v>#N/A</v>
      </c>
      <c r="N942" t="str">
        <f t="shared" si="99"/>
        <v>-</v>
      </c>
      <c r="O942" s="13" t="e">
        <f t="shared" si="100"/>
        <v>#N/A</v>
      </c>
    </row>
    <row r="943" spans="3:15" x14ac:dyDescent="0.25">
      <c r="C943" s="104" t="e">
        <f t="shared" si="95"/>
        <v>#N/A</v>
      </c>
      <c r="D943" s="104" t="e">
        <f t="shared" si="96"/>
        <v>#N/A</v>
      </c>
      <c r="E943" s="104"/>
      <c r="F943" s="35"/>
      <c r="G943" s="104" t="e">
        <f t="shared" si="97"/>
        <v>#N/A</v>
      </c>
      <c r="H943" s="104" t="e">
        <f t="shared" si="94"/>
        <v>#N/A</v>
      </c>
      <c r="I943" s="35" t="e">
        <f>VLOOKUP(D943,Исходные_данные,5,FALSE)</f>
        <v>#N/A</v>
      </c>
      <c r="J943" s="104" t="str">
        <f>IFERROR(VLOOKUP(D943,Исходные_данные,37,FALSE),"")</f>
        <v/>
      </c>
      <c r="K943" s="104" t="e">
        <f>VLOOKUP(D943,Исходные_данные,47,FALSE)</f>
        <v>#N/A</v>
      </c>
      <c r="L943" s="104" t="e">
        <f>VLOOKUP(D943,Исходные_данные,16,FALSE)</f>
        <v>#N/A</v>
      </c>
      <c r="M943" s="104" t="e">
        <f t="shared" si="98"/>
        <v>#N/A</v>
      </c>
      <c r="N943" t="str">
        <f t="shared" si="99"/>
        <v>-</v>
      </c>
      <c r="O943" s="13" t="e">
        <f t="shared" si="100"/>
        <v>#N/A</v>
      </c>
    </row>
    <row r="944" spans="3:15" x14ac:dyDescent="0.25">
      <c r="C944" s="104" t="e">
        <f t="shared" si="95"/>
        <v>#N/A</v>
      </c>
      <c r="D944" s="104" t="e">
        <f t="shared" si="96"/>
        <v>#N/A</v>
      </c>
      <c r="E944" s="104"/>
      <c r="F944" s="35"/>
      <c r="G944" s="104" t="e">
        <f t="shared" si="97"/>
        <v>#N/A</v>
      </c>
      <c r="H944" s="104" t="e">
        <f t="shared" si="94"/>
        <v>#N/A</v>
      </c>
      <c r="I944" s="35" t="e">
        <f>VLOOKUP(D944,Исходные_данные,5,FALSE)</f>
        <v>#N/A</v>
      </c>
      <c r="J944" s="104" t="str">
        <f>IFERROR(VLOOKUP(D944,Исходные_данные,37,FALSE),"")</f>
        <v/>
      </c>
      <c r="K944" s="104" t="e">
        <f>VLOOKUP(D944,Исходные_данные,47,FALSE)</f>
        <v>#N/A</v>
      </c>
      <c r="L944" s="104" t="e">
        <f>VLOOKUP(D944,Исходные_данные,16,FALSE)</f>
        <v>#N/A</v>
      </c>
      <c r="M944" s="104" t="e">
        <f t="shared" si="98"/>
        <v>#N/A</v>
      </c>
      <c r="N944" t="str">
        <f t="shared" si="99"/>
        <v>-</v>
      </c>
      <c r="O944" s="13" t="e">
        <f t="shared" si="100"/>
        <v>#N/A</v>
      </c>
    </row>
    <row r="945" spans="3:15" x14ac:dyDescent="0.25">
      <c r="C945" s="104" t="e">
        <f t="shared" si="95"/>
        <v>#N/A</v>
      </c>
      <c r="D945" s="104" t="e">
        <f t="shared" si="96"/>
        <v>#N/A</v>
      </c>
      <c r="E945" s="104"/>
      <c r="F945" s="35"/>
      <c r="G945" s="104" t="e">
        <f t="shared" si="97"/>
        <v>#N/A</v>
      </c>
      <c r="H945" s="104" t="e">
        <f t="shared" si="94"/>
        <v>#N/A</v>
      </c>
      <c r="I945" s="35" t="e">
        <f>VLOOKUP(D945,Исходные_данные,5,FALSE)</f>
        <v>#N/A</v>
      </c>
      <c r="J945" s="104" t="str">
        <f>IFERROR(VLOOKUP(D945,Исходные_данные,37,FALSE),"")</f>
        <v/>
      </c>
      <c r="K945" s="104" t="e">
        <f>VLOOKUP(D945,Исходные_данные,47,FALSE)</f>
        <v>#N/A</v>
      </c>
      <c r="L945" s="104" t="e">
        <f>VLOOKUP(D945,Исходные_данные,16,FALSE)</f>
        <v>#N/A</v>
      </c>
      <c r="M945" s="104" t="e">
        <f t="shared" si="98"/>
        <v>#N/A</v>
      </c>
      <c r="N945" t="str">
        <f t="shared" si="99"/>
        <v>-</v>
      </c>
      <c r="O945" s="13" t="e">
        <f t="shared" si="100"/>
        <v>#N/A</v>
      </c>
    </row>
    <row r="946" spans="3:15" x14ac:dyDescent="0.25">
      <c r="C946" s="104" t="e">
        <f t="shared" si="95"/>
        <v>#N/A</v>
      </c>
      <c r="D946" s="104" t="e">
        <f t="shared" si="96"/>
        <v>#N/A</v>
      </c>
      <c r="E946" s="104"/>
      <c r="F946" s="35"/>
      <c r="G946" s="104" t="e">
        <f t="shared" si="97"/>
        <v>#N/A</v>
      </c>
      <c r="H946" s="104" t="e">
        <f t="shared" si="94"/>
        <v>#N/A</v>
      </c>
      <c r="I946" s="35" t="e">
        <f>VLOOKUP(D946,Исходные_данные,5,FALSE)</f>
        <v>#N/A</v>
      </c>
      <c r="J946" s="104" t="str">
        <f>IFERROR(VLOOKUP(D946,Исходные_данные,37,FALSE),"")</f>
        <v/>
      </c>
      <c r="K946" s="104" t="e">
        <f>VLOOKUP(D946,Исходные_данные,47,FALSE)</f>
        <v>#N/A</v>
      </c>
      <c r="L946" s="104" t="e">
        <f>VLOOKUP(D946,Исходные_данные,16,FALSE)</f>
        <v>#N/A</v>
      </c>
      <c r="M946" s="104" t="e">
        <f t="shared" si="98"/>
        <v>#N/A</v>
      </c>
      <c r="N946" t="str">
        <f t="shared" si="99"/>
        <v>-</v>
      </c>
      <c r="O946" s="13" t="e">
        <f t="shared" si="100"/>
        <v>#N/A</v>
      </c>
    </row>
    <row r="947" spans="3:15" x14ac:dyDescent="0.25">
      <c r="C947" s="104" t="e">
        <f t="shared" si="95"/>
        <v>#N/A</v>
      </c>
      <c r="D947" s="104" t="e">
        <f t="shared" si="96"/>
        <v>#N/A</v>
      </c>
      <c r="E947" s="104"/>
      <c r="F947" s="35"/>
      <c r="G947" s="104" t="e">
        <f t="shared" si="97"/>
        <v>#N/A</v>
      </c>
      <c r="H947" s="104" t="e">
        <f t="shared" si="94"/>
        <v>#N/A</v>
      </c>
      <c r="I947" s="35" t="e">
        <f>VLOOKUP(D947,Исходные_данные,5,FALSE)</f>
        <v>#N/A</v>
      </c>
      <c r="J947" s="104" t="str">
        <f>IFERROR(VLOOKUP(D947,Исходные_данные,37,FALSE),"")</f>
        <v/>
      </c>
      <c r="K947" s="104" t="e">
        <f>VLOOKUP(D947,Исходные_данные,47,FALSE)</f>
        <v>#N/A</v>
      </c>
      <c r="L947" s="104" t="e">
        <f>VLOOKUP(D947,Исходные_данные,16,FALSE)</f>
        <v>#N/A</v>
      </c>
      <c r="M947" s="104" t="e">
        <f t="shared" si="98"/>
        <v>#N/A</v>
      </c>
      <c r="N947" t="str">
        <f t="shared" si="99"/>
        <v>-</v>
      </c>
      <c r="O947" s="13" t="e">
        <f t="shared" si="100"/>
        <v>#N/A</v>
      </c>
    </row>
    <row r="948" spans="3:15" x14ac:dyDescent="0.25">
      <c r="C948" s="104" t="e">
        <f t="shared" si="95"/>
        <v>#N/A</v>
      </c>
      <c r="D948" s="104" t="e">
        <f t="shared" si="96"/>
        <v>#N/A</v>
      </c>
      <c r="E948" s="104"/>
      <c r="F948" s="35"/>
      <c r="G948" s="104" t="e">
        <f t="shared" si="97"/>
        <v>#N/A</v>
      </c>
      <c r="H948" s="104" t="e">
        <f t="shared" ref="H948:H1000" si="101">IF(F948="упр","",IF(F948=0,G948,IF(F948="1,2,3","L1,L2,L3","L"&amp;F948)))</f>
        <v>#N/A</v>
      </c>
      <c r="I948" s="35" t="e">
        <f>VLOOKUP(D948,Исходные_данные,5,FALSE)</f>
        <v>#N/A</v>
      </c>
      <c r="J948" s="104" t="str">
        <f>IFERROR(VLOOKUP(D948,Исходные_данные,37,FALSE),"")</f>
        <v/>
      </c>
      <c r="K948" s="104" t="e">
        <f>VLOOKUP(D948,Исходные_данные,47,FALSE)</f>
        <v>#N/A</v>
      </c>
      <c r="L948" s="104" t="e">
        <f>VLOOKUP(D948,Исходные_данные,16,FALSE)</f>
        <v>#N/A</v>
      </c>
      <c r="M948" s="104" t="e">
        <f t="shared" si="98"/>
        <v>#N/A</v>
      </c>
      <c r="N948" t="str">
        <f t="shared" si="99"/>
        <v>-</v>
      </c>
      <c r="O948" s="13" t="e">
        <f t="shared" si="100"/>
        <v>#N/A</v>
      </c>
    </row>
    <row r="949" spans="3:15" x14ac:dyDescent="0.25">
      <c r="C949" s="104" t="e">
        <f t="shared" si="95"/>
        <v>#N/A</v>
      </c>
      <c r="D949" s="104" t="e">
        <f t="shared" si="96"/>
        <v>#N/A</v>
      </c>
      <c r="E949" s="104"/>
      <c r="F949" s="35"/>
      <c r="G949" s="104" t="e">
        <f t="shared" si="97"/>
        <v>#N/A</v>
      </c>
      <c r="H949" s="104" t="e">
        <f t="shared" si="101"/>
        <v>#N/A</v>
      </c>
      <c r="I949" s="35" t="e">
        <f>VLOOKUP(D949,Исходные_данные,5,FALSE)</f>
        <v>#N/A</v>
      </c>
      <c r="J949" s="104" t="str">
        <f>IFERROR(VLOOKUP(D949,Исходные_данные,37,FALSE),"")</f>
        <v/>
      </c>
      <c r="K949" s="104" t="e">
        <f>VLOOKUP(D949,Исходные_данные,47,FALSE)</f>
        <v>#N/A</v>
      </c>
      <c r="L949" s="104" t="e">
        <f>VLOOKUP(D949,Исходные_данные,16,FALSE)</f>
        <v>#N/A</v>
      </c>
      <c r="M949" s="104" t="e">
        <f t="shared" si="98"/>
        <v>#N/A</v>
      </c>
      <c r="N949" t="str">
        <f t="shared" si="99"/>
        <v>-</v>
      </c>
      <c r="O949" s="13" t="e">
        <f t="shared" si="100"/>
        <v>#N/A</v>
      </c>
    </row>
    <row r="950" spans="3:15" x14ac:dyDescent="0.25">
      <c r="C950" s="104" t="e">
        <f t="shared" si="95"/>
        <v>#N/A</v>
      </c>
      <c r="D950" s="104" t="e">
        <f t="shared" si="96"/>
        <v>#N/A</v>
      </c>
      <c r="E950" s="104"/>
      <c r="F950" s="35"/>
      <c r="G950" s="104" t="e">
        <f t="shared" si="97"/>
        <v>#N/A</v>
      </c>
      <c r="H950" s="104" t="e">
        <f t="shared" si="101"/>
        <v>#N/A</v>
      </c>
      <c r="I950" s="35" t="e">
        <f>VLOOKUP(D950,Исходные_данные,5,FALSE)</f>
        <v>#N/A</v>
      </c>
      <c r="J950" s="104" t="str">
        <f>IFERROR(VLOOKUP(D950,Исходные_данные,37,FALSE),"")</f>
        <v/>
      </c>
      <c r="K950" s="104" t="e">
        <f>VLOOKUP(D950,Исходные_данные,47,FALSE)</f>
        <v>#N/A</v>
      </c>
      <c r="L950" s="104" t="e">
        <f>VLOOKUP(D950,Исходные_данные,16,FALSE)</f>
        <v>#N/A</v>
      </c>
      <c r="M950" s="104" t="e">
        <f t="shared" si="98"/>
        <v>#N/A</v>
      </c>
      <c r="N950" t="str">
        <f t="shared" si="99"/>
        <v>-</v>
      </c>
      <c r="O950" s="13" t="e">
        <f t="shared" si="100"/>
        <v>#N/A</v>
      </c>
    </row>
    <row r="951" spans="3:15" x14ac:dyDescent="0.25">
      <c r="C951" s="104" t="e">
        <f t="shared" si="95"/>
        <v>#N/A</v>
      </c>
      <c r="D951" s="104" t="e">
        <f t="shared" si="96"/>
        <v>#N/A</v>
      </c>
      <c r="E951" s="104"/>
      <c r="F951" s="35"/>
      <c r="G951" s="104" t="e">
        <f t="shared" si="97"/>
        <v>#N/A</v>
      </c>
      <c r="H951" s="104" t="e">
        <f t="shared" si="101"/>
        <v>#N/A</v>
      </c>
      <c r="I951" s="35" t="e">
        <f>VLOOKUP(D951,Исходные_данные,5,FALSE)</f>
        <v>#N/A</v>
      </c>
      <c r="J951" s="104" t="str">
        <f>IFERROR(VLOOKUP(D951,Исходные_данные,37,FALSE),"")</f>
        <v/>
      </c>
      <c r="K951" s="104" t="e">
        <f>VLOOKUP(D951,Исходные_данные,47,FALSE)</f>
        <v>#N/A</v>
      </c>
      <c r="L951" s="104" t="e">
        <f>VLOOKUP(D951,Исходные_данные,16,FALSE)</f>
        <v>#N/A</v>
      </c>
      <c r="M951" s="104" t="e">
        <f t="shared" si="98"/>
        <v>#N/A</v>
      </c>
      <c r="N951" t="str">
        <f t="shared" si="99"/>
        <v>-</v>
      </c>
      <c r="O951" s="13" t="e">
        <f t="shared" si="100"/>
        <v>#N/A</v>
      </c>
    </row>
    <row r="952" spans="3:15" x14ac:dyDescent="0.25">
      <c r="C952" s="104" t="e">
        <f t="shared" si="95"/>
        <v>#N/A</v>
      </c>
      <c r="D952" s="104" t="e">
        <f t="shared" si="96"/>
        <v>#N/A</v>
      </c>
      <c r="E952" s="104"/>
      <c r="F952" s="35"/>
      <c r="G952" s="104" t="e">
        <f t="shared" si="97"/>
        <v>#N/A</v>
      </c>
      <c r="H952" s="104" t="e">
        <f t="shared" si="101"/>
        <v>#N/A</v>
      </c>
      <c r="I952" s="35" t="e">
        <f>VLOOKUP(D952,Исходные_данные,5,FALSE)</f>
        <v>#N/A</v>
      </c>
      <c r="J952" s="104" t="str">
        <f>IFERROR(VLOOKUP(D952,Исходные_данные,37,FALSE),"")</f>
        <v/>
      </c>
      <c r="K952" s="104" t="e">
        <f>VLOOKUP(D952,Исходные_данные,47,FALSE)</f>
        <v>#N/A</v>
      </c>
      <c r="L952" s="104" t="e">
        <f>VLOOKUP(D952,Исходные_данные,16,FALSE)</f>
        <v>#N/A</v>
      </c>
      <c r="M952" s="104" t="e">
        <f t="shared" si="98"/>
        <v>#N/A</v>
      </c>
      <c r="N952" t="str">
        <f t="shared" si="99"/>
        <v>-</v>
      </c>
      <c r="O952" s="13" t="e">
        <f t="shared" si="100"/>
        <v>#N/A</v>
      </c>
    </row>
    <row r="953" spans="3:15" x14ac:dyDescent="0.25">
      <c r="C953" s="104" t="e">
        <f t="shared" si="95"/>
        <v>#N/A</v>
      </c>
      <c r="D953" s="104" t="e">
        <f t="shared" si="96"/>
        <v>#N/A</v>
      </c>
      <c r="E953" s="104"/>
      <c r="F953" s="35"/>
      <c r="G953" s="104" t="e">
        <f t="shared" si="97"/>
        <v>#N/A</v>
      </c>
      <c r="H953" s="104" t="e">
        <f t="shared" si="101"/>
        <v>#N/A</v>
      </c>
      <c r="I953" s="35" t="e">
        <f>VLOOKUP(D953,Исходные_данные,5,FALSE)</f>
        <v>#N/A</v>
      </c>
      <c r="J953" s="104" t="str">
        <f>IFERROR(VLOOKUP(D953,Исходные_данные,37,FALSE),"")</f>
        <v/>
      </c>
      <c r="K953" s="104" t="e">
        <f>VLOOKUP(D953,Исходные_данные,47,FALSE)</f>
        <v>#N/A</v>
      </c>
      <c r="L953" s="104" t="e">
        <f>VLOOKUP(D953,Исходные_данные,16,FALSE)</f>
        <v>#N/A</v>
      </c>
      <c r="M953" s="104" t="e">
        <f t="shared" si="98"/>
        <v>#N/A</v>
      </c>
      <c r="N953" t="str">
        <f t="shared" si="99"/>
        <v>-</v>
      </c>
      <c r="O953" s="13" t="e">
        <f t="shared" si="100"/>
        <v>#N/A</v>
      </c>
    </row>
    <row r="954" spans="3:15" x14ac:dyDescent="0.25">
      <c r="C954" s="104" t="e">
        <f t="shared" si="95"/>
        <v>#N/A</v>
      </c>
      <c r="D954" s="104" t="e">
        <f t="shared" si="96"/>
        <v>#N/A</v>
      </c>
      <c r="E954" s="104"/>
      <c r="F954" s="35"/>
      <c r="G954" s="104" t="e">
        <f t="shared" si="97"/>
        <v>#N/A</v>
      </c>
      <c r="H954" s="104" t="e">
        <f t="shared" si="101"/>
        <v>#N/A</v>
      </c>
      <c r="I954" s="35" t="e">
        <f>VLOOKUP(D954,Исходные_данные,5,FALSE)</f>
        <v>#N/A</v>
      </c>
      <c r="J954" s="104" t="str">
        <f>IFERROR(VLOOKUP(D954,Исходные_данные,37,FALSE),"")</f>
        <v/>
      </c>
      <c r="K954" s="104" t="e">
        <f>VLOOKUP(D954,Исходные_данные,47,FALSE)</f>
        <v>#N/A</v>
      </c>
      <c r="L954" s="104" t="e">
        <f>VLOOKUP(D954,Исходные_данные,16,FALSE)</f>
        <v>#N/A</v>
      </c>
      <c r="M954" s="104" t="e">
        <f t="shared" si="98"/>
        <v>#N/A</v>
      </c>
      <c r="N954" t="str">
        <f t="shared" si="99"/>
        <v>-</v>
      </c>
      <c r="O954" s="13" t="e">
        <f t="shared" si="100"/>
        <v>#N/A</v>
      </c>
    </row>
    <row r="955" spans="3:15" x14ac:dyDescent="0.25">
      <c r="C955" s="104" t="e">
        <f t="shared" si="95"/>
        <v>#N/A</v>
      </c>
      <c r="D955" s="104" t="e">
        <f t="shared" si="96"/>
        <v>#N/A</v>
      </c>
      <c r="E955" s="104"/>
      <c r="F955" s="35"/>
      <c r="G955" s="104" t="e">
        <f t="shared" si="97"/>
        <v>#N/A</v>
      </c>
      <c r="H955" s="104" t="e">
        <f t="shared" si="101"/>
        <v>#N/A</v>
      </c>
      <c r="I955" s="35" t="e">
        <f>VLOOKUP(D955,Исходные_данные,5,FALSE)</f>
        <v>#N/A</v>
      </c>
      <c r="J955" s="104" t="str">
        <f>IFERROR(VLOOKUP(D955,Исходные_данные,37,FALSE),"")</f>
        <v/>
      </c>
      <c r="K955" s="104" t="e">
        <f>VLOOKUP(D955,Исходные_данные,47,FALSE)</f>
        <v>#N/A</v>
      </c>
      <c r="L955" s="104" t="e">
        <f>VLOOKUP(D955,Исходные_данные,16,FALSE)</f>
        <v>#N/A</v>
      </c>
      <c r="M955" s="104" t="e">
        <f t="shared" si="98"/>
        <v>#N/A</v>
      </c>
      <c r="N955" t="str">
        <f t="shared" si="99"/>
        <v>-</v>
      </c>
      <c r="O955" s="13" t="e">
        <f t="shared" si="100"/>
        <v>#N/A</v>
      </c>
    </row>
    <row r="956" spans="3:15" x14ac:dyDescent="0.25">
      <c r="C956" s="104" t="e">
        <f t="shared" si="95"/>
        <v>#N/A</v>
      </c>
      <c r="D956" s="104" t="e">
        <f t="shared" si="96"/>
        <v>#N/A</v>
      </c>
      <c r="E956" s="104"/>
      <c r="F956" s="35"/>
      <c r="G956" s="104" t="e">
        <f t="shared" si="97"/>
        <v>#N/A</v>
      </c>
      <c r="H956" s="104" t="e">
        <f t="shared" si="101"/>
        <v>#N/A</v>
      </c>
      <c r="I956" s="35" t="e">
        <f>VLOOKUP(D956,Исходные_данные,5,FALSE)</f>
        <v>#N/A</v>
      </c>
      <c r="J956" s="104" t="str">
        <f>IFERROR(VLOOKUP(D956,Исходные_данные,37,FALSE),"")</f>
        <v/>
      </c>
      <c r="K956" s="104" t="e">
        <f>VLOOKUP(D956,Исходные_данные,47,FALSE)</f>
        <v>#N/A</v>
      </c>
      <c r="L956" s="104" t="e">
        <f>VLOOKUP(D956,Исходные_данные,16,FALSE)</f>
        <v>#N/A</v>
      </c>
      <c r="M956" s="104" t="e">
        <f t="shared" si="98"/>
        <v>#N/A</v>
      </c>
      <c r="N956" t="str">
        <f t="shared" si="99"/>
        <v>-</v>
      </c>
      <c r="O956" s="13" t="e">
        <f t="shared" si="100"/>
        <v>#N/A</v>
      </c>
    </row>
    <row r="957" spans="3:15" x14ac:dyDescent="0.25">
      <c r="C957" s="104" t="e">
        <f t="shared" si="95"/>
        <v>#N/A</v>
      </c>
      <c r="D957" s="104" t="e">
        <f t="shared" si="96"/>
        <v>#N/A</v>
      </c>
      <c r="E957" s="104"/>
      <c r="F957" s="35"/>
      <c r="G957" s="104" t="e">
        <f t="shared" si="97"/>
        <v>#N/A</v>
      </c>
      <c r="H957" s="104" t="e">
        <f t="shared" si="101"/>
        <v>#N/A</v>
      </c>
      <c r="I957" s="35" t="e">
        <f>VLOOKUP(D957,Исходные_данные,5,FALSE)</f>
        <v>#N/A</v>
      </c>
      <c r="J957" s="104" t="str">
        <f>IFERROR(VLOOKUP(D957,Исходные_данные,37,FALSE),"")</f>
        <v/>
      </c>
      <c r="K957" s="104" t="e">
        <f>VLOOKUP(D957,Исходные_данные,47,FALSE)</f>
        <v>#N/A</v>
      </c>
      <c r="L957" s="104" t="e">
        <f>VLOOKUP(D957,Исходные_данные,16,FALSE)</f>
        <v>#N/A</v>
      </c>
      <c r="M957" s="104" t="e">
        <f t="shared" si="98"/>
        <v>#N/A</v>
      </c>
      <c r="N957" t="str">
        <f t="shared" si="99"/>
        <v>-</v>
      </c>
      <c r="O957" s="13" t="e">
        <f t="shared" si="100"/>
        <v>#N/A</v>
      </c>
    </row>
    <row r="958" spans="3:15" x14ac:dyDescent="0.25">
      <c r="C958" s="104" t="e">
        <f t="shared" si="95"/>
        <v>#N/A</v>
      </c>
      <c r="D958" s="104" t="e">
        <f t="shared" si="96"/>
        <v>#N/A</v>
      </c>
      <c r="E958" s="104"/>
      <c r="F958" s="35"/>
      <c r="G958" s="104" t="e">
        <f t="shared" si="97"/>
        <v>#N/A</v>
      </c>
      <c r="H958" s="104" t="e">
        <f t="shared" si="101"/>
        <v>#N/A</v>
      </c>
      <c r="I958" s="35" t="e">
        <f>VLOOKUP(D958,Исходные_данные,5,FALSE)</f>
        <v>#N/A</v>
      </c>
      <c r="J958" s="104" t="str">
        <f>IFERROR(VLOOKUP(D958,Исходные_данные,37,FALSE),"")</f>
        <v/>
      </c>
      <c r="K958" s="104" t="e">
        <f>VLOOKUP(D958,Исходные_данные,47,FALSE)</f>
        <v>#N/A</v>
      </c>
      <c r="L958" s="104" t="e">
        <f>VLOOKUP(D958,Исходные_данные,16,FALSE)</f>
        <v>#N/A</v>
      </c>
      <c r="M958" s="104" t="e">
        <f t="shared" si="98"/>
        <v>#N/A</v>
      </c>
      <c r="N958" t="str">
        <f t="shared" si="99"/>
        <v>-</v>
      </c>
      <c r="O958" s="13" t="e">
        <f t="shared" si="100"/>
        <v>#N/A</v>
      </c>
    </row>
    <row r="959" spans="3:15" x14ac:dyDescent="0.25">
      <c r="C959" s="104" t="e">
        <f t="shared" si="95"/>
        <v>#N/A</v>
      </c>
      <c r="D959" s="104" t="e">
        <f t="shared" si="96"/>
        <v>#N/A</v>
      </c>
      <c r="E959" s="104"/>
      <c r="F959" s="35"/>
      <c r="G959" s="104" t="e">
        <f t="shared" si="97"/>
        <v>#N/A</v>
      </c>
      <c r="H959" s="104" t="e">
        <f t="shared" si="101"/>
        <v>#N/A</v>
      </c>
      <c r="I959" s="35" t="e">
        <f>VLOOKUP(D959,Исходные_данные,5,FALSE)</f>
        <v>#N/A</v>
      </c>
      <c r="J959" s="104" t="str">
        <f>IFERROR(VLOOKUP(D959,Исходные_данные,37,FALSE),"")</f>
        <v/>
      </c>
      <c r="K959" s="104" t="e">
        <f>VLOOKUP(D959,Исходные_данные,47,FALSE)</f>
        <v>#N/A</v>
      </c>
      <c r="L959" s="104" t="e">
        <f>VLOOKUP(D959,Исходные_данные,16,FALSE)</f>
        <v>#N/A</v>
      </c>
      <c r="M959" s="104" t="e">
        <f t="shared" si="98"/>
        <v>#N/A</v>
      </c>
      <c r="N959" t="str">
        <f t="shared" si="99"/>
        <v>-</v>
      </c>
      <c r="O959" s="13" t="e">
        <f t="shared" si="100"/>
        <v>#N/A</v>
      </c>
    </row>
    <row r="960" spans="3:15" x14ac:dyDescent="0.25">
      <c r="C960" s="104" t="e">
        <f t="shared" si="95"/>
        <v>#N/A</v>
      </c>
      <c r="D960" s="104" t="e">
        <f t="shared" si="96"/>
        <v>#N/A</v>
      </c>
      <c r="E960" s="104"/>
      <c r="F960" s="35"/>
      <c r="G960" s="104" t="e">
        <f t="shared" si="97"/>
        <v>#N/A</v>
      </c>
      <c r="H960" s="104" t="e">
        <f t="shared" si="101"/>
        <v>#N/A</v>
      </c>
      <c r="I960" s="35" t="e">
        <f>VLOOKUP(D960,Исходные_данные,5,FALSE)</f>
        <v>#N/A</v>
      </c>
      <c r="J960" s="104" t="str">
        <f>IFERROR(VLOOKUP(D960,Исходные_данные,37,FALSE),"")</f>
        <v/>
      </c>
      <c r="K960" s="104" t="e">
        <f>VLOOKUP(D960,Исходные_данные,47,FALSE)</f>
        <v>#N/A</v>
      </c>
      <c r="L960" s="104" t="e">
        <f>VLOOKUP(D960,Исходные_данные,16,FALSE)</f>
        <v>#N/A</v>
      </c>
      <c r="M960" s="104" t="e">
        <f t="shared" si="98"/>
        <v>#N/A</v>
      </c>
      <c r="N960" t="str">
        <f t="shared" si="99"/>
        <v>-</v>
      </c>
      <c r="O960" s="13" t="e">
        <f t="shared" si="100"/>
        <v>#N/A</v>
      </c>
    </row>
    <row r="961" spans="3:15" x14ac:dyDescent="0.25">
      <c r="C961" s="104" t="e">
        <f t="shared" si="95"/>
        <v>#N/A</v>
      </c>
      <c r="D961" s="104" t="e">
        <f t="shared" si="96"/>
        <v>#N/A</v>
      </c>
      <c r="E961" s="104"/>
      <c r="F961" s="35"/>
      <c r="G961" s="104" t="e">
        <f t="shared" si="97"/>
        <v>#N/A</v>
      </c>
      <c r="H961" s="104" t="e">
        <f t="shared" si="101"/>
        <v>#N/A</v>
      </c>
      <c r="I961" s="35" t="e">
        <f>VLOOKUP(D961,Исходные_данные,5,FALSE)</f>
        <v>#N/A</v>
      </c>
      <c r="J961" s="104" t="str">
        <f>IFERROR(VLOOKUP(D961,Исходные_данные,37,FALSE),"")</f>
        <v/>
      </c>
      <c r="K961" s="104" t="e">
        <f>VLOOKUP(D961,Исходные_данные,47,FALSE)</f>
        <v>#N/A</v>
      </c>
      <c r="L961" s="104" t="e">
        <f>VLOOKUP(D961,Исходные_данные,16,FALSE)</f>
        <v>#N/A</v>
      </c>
      <c r="M961" s="104" t="e">
        <f t="shared" si="98"/>
        <v>#N/A</v>
      </c>
      <c r="N961" t="str">
        <f t="shared" si="99"/>
        <v>-</v>
      </c>
      <c r="O961" s="13" t="e">
        <f t="shared" si="100"/>
        <v>#N/A</v>
      </c>
    </row>
    <row r="962" spans="3:15" x14ac:dyDescent="0.25">
      <c r="C962" s="104" t="e">
        <f t="shared" si="95"/>
        <v>#N/A</v>
      </c>
      <c r="D962" s="104" t="e">
        <f t="shared" si="96"/>
        <v>#N/A</v>
      </c>
      <c r="E962" s="104"/>
      <c r="F962" s="35"/>
      <c r="G962" s="104" t="e">
        <f t="shared" si="97"/>
        <v>#N/A</v>
      </c>
      <c r="H962" s="104" t="e">
        <f t="shared" si="101"/>
        <v>#N/A</v>
      </c>
      <c r="I962" s="35" t="e">
        <f>VLOOKUP(D962,Исходные_данные,5,FALSE)</f>
        <v>#N/A</v>
      </c>
      <c r="J962" s="104" t="str">
        <f>IFERROR(VLOOKUP(D962,Исходные_данные,37,FALSE),"")</f>
        <v/>
      </c>
      <c r="K962" s="104" t="e">
        <f>VLOOKUP(D962,Исходные_данные,47,FALSE)</f>
        <v>#N/A</v>
      </c>
      <c r="L962" s="104" t="e">
        <f>VLOOKUP(D962,Исходные_данные,16,FALSE)</f>
        <v>#N/A</v>
      </c>
      <c r="M962" s="104" t="e">
        <f t="shared" si="98"/>
        <v>#N/A</v>
      </c>
      <c r="N962" t="str">
        <f t="shared" si="99"/>
        <v>-</v>
      </c>
      <c r="O962" s="13" t="e">
        <f t="shared" si="100"/>
        <v>#N/A</v>
      </c>
    </row>
    <row r="963" spans="3:15" x14ac:dyDescent="0.25">
      <c r="C963" s="104" t="e">
        <f t="shared" ref="C963:C1000" si="102">VLOOKUP(ROW(961:961),Разбивка_нумерация_5,2,FALSE)</f>
        <v>#N/A</v>
      </c>
      <c r="D963" s="104" t="e">
        <f t="shared" ref="D963:D1000" si="103">VLOOKUP(ROW(961:961),Разбивка_нумерация_5,4,FALSE)</f>
        <v>#N/A</v>
      </c>
      <c r="E963" s="104"/>
      <c r="F963" s="35"/>
      <c r="G963" s="104" t="e">
        <f t="shared" ref="G963:G1000" si="104">VLOOKUP(ROW(961:961),Разбивка_нумерация_5,16,FALSE)</f>
        <v>#N/A</v>
      </c>
      <c r="H963" s="104" t="e">
        <f t="shared" si="101"/>
        <v>#N/A</v>
      </c>
      <c r="I963" s="35" t="e">
        <f>VLOOKUP(D963,Исходные_данные,5,FALSE)</f>
        <v>#N/A</v>
      </c>
      <c r="J963" s="104" t="str">
        <f>IFERROR(VLOOKUP(D963,Исходные_данные,37,FALSE),"")</f>
        <v/>
      </c>
      <c r="K963" s="104" t="e">
        <f>VLOOKUP(D963,Исходные_данные,47,FALSE)</f>
        <v>#N/A</v>
      </c>
      <c r="L963" s="104" t="e">
        <f>VLOOKUP(D963,Исходные_данные,16,FALSE)</f>
        <v>#N/A</v>
      </c>
      <c r="M963" s="104" t="e">
        <f t="shared" ref="M963:M1000" si="105">I963*L963</f>
        <v>#N/A</v>
      </c>
      <c r="N963" t="str">
        <f t="shared" ref="N963:N1000" si="106">IF(ISBLANK(F963),N962,F963)</f>
        <v>-</v>
      </c>
      <c r="O963" s="13" t="e">
        <f t="shared" ref="O963:O1000" si="107">C963&amp;H963</f>
        <v>#N/A</v>
      </c>
    </row>
    <row r="964" spans="3:15" x14ac:dyDescent="0.25">
      <c r="C964" s="104" t="e">
        <f t="shared" si="102"/>
        <v>#N/A</v>
      </c>
      <c r="D964" s="104" t="e">
        <f t="shared" si="103"/>
        <v>#N/A</v>
      </c>
      <c r="E964" s="104"/>
      <c r="F964" s="35"/>
      <c r="G964" s="104" t="e">
        <f t="shared" si="104"/>
        <v>#N/A</v>
      </c>
      <c r="H964" s="104" t="e">
        <f t="shared" si="101"/>
        <v>#N/A</v>
      </c>
      <c r="I964" s="35" t="e">
        <f>VLOOKUP(D964,Исходные_данные,5,FALSE)</f>
        <v>#N/A</v>
      </c>
      <c r="J964" s="104" t="str">
        <f>IFERROR(VLOOKUP(D964,Исходные_данные,37,FALSE),"")</f>
        <v/>
      </c>
      <c r="K964" s="104" t="e">
        <f>VLOOKUP(D964,Исходные_данные,47,FALSE)</f>
        <v>#N/A</v>
      </c>
      <c r="L964" s="104" t="e">
        <f>VLOOKUP(D964,Исходные_данные,16,FALSE)</f>
        <v>#N/A</v>
      </c>
      <c r="M964" s="104" t="e">
        <f t="shared" si="105"/>
        <v>#N/A</v>
      </c>
      <c r="N964" t="str">
        <f t="shared" si="106"/>
        <v>-</v>
      </c>
      <c r="O964" s="13" t="e">
        <f t="shared" si="107"/>
        <v>#N/A</v>
      </c>
    </row>
    <row r="965" spans="3:15" x14ac:dyDescent="0.25">
      <c r="C965" s="104" t="e">
        <f t="shared" si="102"/>
        <v>#N/A</v>
      </c>
      <c r="D965" s="104" t="e">
        <f t="shared" si="103"/>
        <v>#N/A</v>
      </c>
      <c r="E965" s="104"/>
      <c r="F965" s="35"/>
      <c r="G965" s="104" t="e">
        <f t="shared" si="104"/>
        <v>#N/A</v>
      </c>
      <c r="H965" s="104" t="e">
        <f t="shared" si="101"/>
        <v>#N/A</v>
      </c>
      <c r="I965" s="35" t="e">
        <f>VLOOKUP(D965,Исходные_данные,5,FALSE)</f>
        <v>#N/A</v>
      </c>
      <c r="J965" s="104" t="str">
        <f>IFERROR(VLOOKUP(D965,Исходные_данные,37,FALSE),"")</f>
        <v/>
      </c>
      <c r="K965" s="104" t="e">
        <f>VLOOKUP(D965,Исходные_данные,47,FALSE)</f>
        <v>#N/A</v>
      </c>
      <c r="L965" s="104" t="e">
        <f>VLOOKUP(D965,Исходные_данные,16,FALSE)</f>
        <v>#N/A</v>
      </c>
      <c r="M965" s="104" t="e">
        <f t="shared" si="105"/>
        <v>#N/A</v>
      </c>
      <c r="N965" t="str">
        <f t="shared" si="106"/>
        <v>-</v>
      </c>
      <c r="O965" s="13" t="e">
        <f t="shared" si="107"/>
        <v>#N/A</v>
      </c>
    </row>
    <row r="966" spans="3:15" x14ac:dyDescent="0.25">
      <c r="C966" s="104" t="e">
        <f t="shared" si="102"/>
        <v>#N/A</v>
      </c>
      <c r="D966" s="104" t="e">
        <f t="shared" si="103"/>
        <v>#N/A</v>
      </c>
      <c r="E966" s="104"/>
      <c r="F966" s="35"/>
      <c r="G966" s="104" t="e">
        <f t="shared" si="104"/>
        <v>#N/A</v>
      </c>
      <c r="H966" s="104" t="e">
        <f t="shared" si="101"/>
        <v>#N/A</v>
      </c>
      <c r="I966" s="35" t="e">
        <f>VLOOKUP(D966,Исходные_данные,5,FALSE)</f>
        <v>#N/A</v>
      </c>
      <c r="J966" s="104" t="str">
        <f>IFERROR(VLOOKUP(D966,Исходные_данные,37,FALSE),"")</f>
        <v/>
      </c>
      <c r="K966" s="104" t="e">
        <f>VLOOKUP(D966,Исходные_данные,47,FALSE)</f>
        <v>#N/A</v>
      </c>
      <c r="L966" s="104" t="e">
        <f>VLOOKUP(D966,Исходные_данные,16,FALSE)</f>
        <v>#N/A</v>
      </c>
      <c r="M966" s="104" t="e">
        <f t="shared" si="105"/>
        <v>#N/A</v>
      </c>
      <c r="N966" t="str">
        <f t="shared" si="106"/>
        <v>-</v>
      </c>
      <c r="O966" s="13" t="e">
        <f t="shared" si="107"/>
        <v>#N/A</v>
      </c>
    </row>
    <row r="967" spans="3:15" x14ac:dyDescent="0.25">
      <c r="C967" s="104" t="e">
        <f t="shared" si="102"/>
        <v>#N/A</v>
      </c>
      <c r="D967" s="104" t="e">
        <f t="shared" si="103"/>
        <v>#N/A</v>
      </c>
      <c r="E967" s="104"/>
      <c r="F967" s="35"/>
      <c r="G967" s="104" t="e">
        <f t="shared" si="104"/>
        <v>#N/A</v>
      </c>
      <c r="H967" s="104" t="e">
        <f t="shared" si="101"/>
        <v>#N/A</v>
      </c>
      <c r="I967" s="35" t="e">
        <f>VLOOKUP(D967,Исходные_данные,5,FALSE)</f>
        <v>#N/A</v>
      </c>
      <c r="J967" s="104" t="str">
        <f>IFERROR(VLOOKUP(D967,Исходные_данные,37,FALSE),"")</f>
        <v/>
      </c>
      <c r="K967" s="104" t="e">
        <f>VLOOKUP(D967,Исходные_данные,47,FALSE)</f>
        <v>#N/A</v>
      </c>
      <c r="L967" s="104" t="e">
        <f>VLOOKUP(D967,Исходные_данные,16,FALSE)</f>
        <v>#N/A</v>
      </c>
      <c r="M967" s="104" t="e">
        <f t="shared" si="105"/>
        <v>#N/A</v>
      </c>
      <c r="N967" t="str">
        <f t="shared" si="106"/>
        <v>-</v>
      </c>
      <c r="O967" s="13" t="e">
        <f t="shared" si="107"/>
        <v>#N/A</v>
      </c>
    </row>
    <row r="968" spans="3:15" x14ac:dyDescent="0.25">
      <c r="C968" s="104" t="e">
        <f t="shared" si="102"/>
        <v>#N/A</v>
      </c>
      <c r="D968" s="104" t="e">
        <f t="shared" si="103"/>
        <v>#N/A</v>
      </c>
      <c r="E968" s="104"/>
      <c r="F968" s="35"/>
      <c r="G968" s="104" t="e">
        <f t="shared" si="104"/>
        <v>#N/A</v>
      </c>
      <c r="H968" s="104" t="e">
        <f t="shared" si="101"/>
        <v>#N/A</v>
      </c>
      <c r="I968" s="35" t="e">
        <f>VLOOKUP(D968,Исходные_данные,5,FALSE)</f>
        <v>#N/A</v>
      </c>
      <c r="J968" s="104" t="str">
        <f>IFERROR(VLOOKUP(D968,Исходные_данные,37,FALSE),"")</f>
        <v/>
      </c>
      <c r="K968" s="104" t="e">
        <f>VLOOKUP(D968,Исходные_данные,47,FALSE)</f>
        <v>#N/A</v>
      </c>
      <c r="L968" s="104" t="e">
        <f>VLOOKUP(D968,Исходные_данные,16,FALSE)</f>
        <v>#N/A</v>
      </c>
      <c r="M968" s="104" t="e">
        <f t="shared" si="105"/>
        <v>#N/A</v>
      </c>
      <c r="N968" t="str">
        <f t="shared" si="106"/>
        <v>-</v>
      </c>
      <c r="O968" s="13" t="e">
        <f t="shared" si="107"/>
        <v>#N/A</v>
      </c>
    </row>
    <row r="969" spans="3:15" x14ac:dyDescent="0.25">
      <c r="C969" s="104" t="e">
        <f t="shared" si="102"/>
        <v>#N/A</v>
      </c>
      <c r="D969" s="104" t="e">
        <f t="shared" si="103"/>
        <v>#N/A</v>
      </c>
      <c r="E969" s="104"/>
      <c r="F969" s="35"/>
      <c r="G969" s="104" t="e">
        <f t="shared" si="104"/>
        <v>#N/A</v>
      </c>
      <c r="H969" s="104" t="e">
        <f t="shared" si="101"/>
        <v>#N/A</v>
      </c>
      <c r="I969" s="35" t="e">
        <f>VLOOKUP(D969,Исходные_данные,5,FALSE)</f>
        <v>#N/A</v>
      </c>
      <c r="J969" s="104" t="str">
        <f>IFERROR(VLOOKUP(D969,Исходные_данные,37,FALSE),"")</f>
        <v/>
      </c>
      <c r="K969" s="104" t="e">
        <f>VLOOKUP(D969,Исходные_данные,47,FALSE)</f>
        <v>#N/A</v>
      </c>
      <c r="L969" s="104" t="e">
        <f>VLOOKUP(D969,Исходные_данные,16,FALSE)</f>
        <v>#N/A</v>
      </c>
      <c r="M969" s="104" t="e">
        <f t="shared" si="105"/>
        <v>#N/A</v>
      </c>
      <c r="N969" t="str">
        <f t="shared" si="106"/>
        <v>-</v>
      </c>
      <c r="O969" s="13" t="e">
        <f t="shared" si="107"/>
        <v>#N/A</v>
      </c>
    </row>
    <row r="970" spans="3:15" x14ac:dyDescent="0.25">
      <c r="C970" s="104" t="e">
        <f t="shared" si="102"/>
        <v>#N/A</v>
      </c>
      <c r="D970" s="104" t="e">
        <f t="shared" si="103"/>
        <v>#N/A</v>
      </c>
      <c r="E970" s="104"/>
      <c r="F970" s="35"/>
      <c r="G970" s="104" t="e">
        <f t="shared" si="104"/>
        <v>#N/A</v>
      </c>
      <c r="H970" s="104" t="e">
        <f t="shared" si="101"/>
        <v>#N/A</v>
      </c>
      <c r="I970" s="35" t="e">
        <f>VLOOKUP(D970,Исходные_данные,5,FALSE)</f>
        <v>#N/A</v>
      </c>
      <c r="J970" s="104" t="str">
        <f>IFERROR(VLOOKUP(D970,Исходные_данные,37,FALSE),"")</f>
        <v/>
      </c>
      <c r="K970" s="104" t="e">
        <f>VLOOKUP(D970,Исходные_данные,47,FALSE)</f>
        <v>#N/A</v>
      </c>
      <c r="L970" s="104" t="e">
        <f>VLOOKUP(D970,Исходные_данные,16,FALSE)</f>
        <v>#N/A</v>
      </c>
      <c r="M970" s="104" t="e">
        <f t="shared" si="105"/>
        <v>#N/A</v>
      </c>
      <c r="N970" t="str">
        <f t="shared" si="106"/>
        <v>-</v>
      </c>
      <c r="O970" s="13" t="e">
        <f t="shared" si="107"/>
        <v>#N/A</v>
      </c>
    </row>
    <row r="971" spans="3:15" x14ac:dyDescent="0.25">
      <c r="C971" s="104" t="e">
        <f t="shared" si="102"/>
        <v>#N/A</v>
      </c>
      <c r="D971" s="104" t="e">
        <f t="shared" si="103"/>
        <v>#N/A</v>
      </c>
      <c r="E971" s="104"/>
      <c r="F971" s="35"/>
      <c r="G971" s="104" t="e">
        <f t="shared" si="104"/>
        <v>#N/A</v>
      </c>
      <c r="H971" s="104" t="e">
        <f t="shared" si="101"/>
        <v>#N/A</v>
      </c>
      <c r="I971" s="35" t="e">
        <f>VLOOKUP(D971,Исходные_данные,5,FALSE)</f>
        <v>#N/A</v>
      </c>
      <c r="J971" s="104" t="str">
        <f>IFERROR(VLOOKUP(D971,Исходные_данные,37,FALSE),"")</f>
        <v/>
      </c>
      <c r="K971" s="104" t="e">
        <f>VLOOKUP(D971,Исходные_данные,47,FALSE)</f>
        <v>#N/A</v>
      </c>
      <c r="L971" s="104" t="e">
        <f>VLOOKUP(D971,Исходные_данные,16,FALSE)</f>
        <v>#N/A</v>
      </c>
      <c r="M971" s="104" t="e">
        <f t="shared" si="105"/>
        <v>#N/A</v>
      </c>
      <c r="N971" t="str">
        <f t="shared" si="106"/>
        <v>-</v>
      </c>
      <c r="O971" s="13" t="e">
        <f t="shared" si="107"/>
        <v>#N/A</v>
      </c>
    </row>
    <row r="972" spans="3:15" x14ac:dyDescent="0.25">
      <c r="C972" s="104" t="e">
        <f t="shared" si="102"/>
        <v>#N/A</v>
      </c>
      <c r="D972" s="104" t="e">
        <f t="shared" si="103"/>
        <v>#N/A</v>
      </c>
      <c r="E972" s="104"/>
      <c r="F972" s="35"/>
      <c r="G972" s="104" t="e">
        <f t="shared" si="104"/>
        <v>#N/A</v>
      </c>
      <c r="H972" s="104" t="e">
        <f t="shared" si="101"/>
        <v>#N/A</v>
      </c>
      <c r="I972" s="35" t="e">
        <f>VLOOKUP(D972,Исходные_данные,5,FALSE)</f>
        <v>#N/A</v>
      </c>
      <c r="J972" s="104" t="str">
        <f>IFERROR(VLOOKUP(D972,Исходные_данные,37,FALSE),"")</f>
        <v/>
      </c>
      <c r="K972" s="104" t="e">
        <f>VLOOKUP(D972,Исходные_данные,47,FALSE)</f>
        <v>#N/A</v>
      </c>
      <c r="L972" s="104" t="e">
        <f>VLOOKUP(D972,Исходные_данные,16,FALSE)</f>
        <v>#N/A</v>
      </c>
      <c r="M972" s="104" t="e">
        <f t="shared" si="105"/>
        <v>#N/A</v>
      </c>
      <c r="N972" t="str">
        <f t="shared" si="106"/>
        <v>-</v>
      </c>
      <c r="O972" s="13" t="e">
        <f t="shared" si="107"/>
        <v>#N/A</v>
      </c>
    </row>
    <row r="973" spans="3:15" x14ac:dyDescent="0.25">
      <c r="C973" s="104" t="e">
        <f t="shared" si="102"/>
        <v>#N/A</v>
      </c>
      <c r="D973" s="104" t="e">
        <f t="shared" si="103"/>
        <v>#N/A</v>
      </c>
      <c r="E973" s="104"/>
      <c r="F973" s="35"/>
      <c r="G973" s="104" t="e">
        <f t="shared" si="104"/>
        <v>#N/A</v>
      </c>
      <c r="H973" s="104" t="e">
        <f t="shared" si="101"/>
        <v>#N/A</v>
      </c>
      <c r="I973" s="35" t="e">
        <f>VLOOKUP(D973,Исходные_данные,5,FALSE)</f>
        <v>#N/A</v>
      </c>
      <c r="J973" s="104" t="str">
        <f>IFERROR(VLOOKUP(D973,Исходные_данные,37,FALSE),"")</f>
        <v/>
      </c>
      <c r="K973" s="104" t="e">
        <f>VLOOKUP(D973,Исходные_данные,47,FALSE)</f>
        <v>#N/A</v>
      </c>
      <c r="L973" s="104" t="e">
        <f>VLOOKUP(D973,Исходные_данные,16,FALSE)</f>
        <v>#N/A</v>
      </c>
      <c r="M973" s="104" t="e">
        <f t="shared" si="105"/>
        <v>#N/A</v>
      </c>
      <c r="N973" t="str">
        <f t="shared" si="106"/>
        <v>-</v>
      </c>
      <c r="O973" s="13" t="e">
        <f t="shared" si="107"/>
        <v>#N/A</v>
      </c>
    </row>
    <row r="974" spans="3:15" x14ac:dyDescent="0.25">
      <c r="C974" s="104" t="e">
        <f t="shared" si="102"/>
        <v>#N/A</v>
      </c>
      <c r="D974" s="104" t="e">
        <f t="shared" si="103"/>
        <v>#N/A</v>
      </c>
      <c r="E974" s="104"/>
      <c r="F974" s="35"/>
      <c r="G974" s="104" t="e">
        <f t="shared" si="104"/>
        <v>#N/A</v>
      </c>
      <c r="H974" s="104" t="e">
        <f t="shared" si="101"/>
        <v>#N/A</v>
      </c>
      <c r="I974" s="35" t="e">
        <f>VLOOKUP(D974,Исходные_данные,5,FALSE)</f>
        <v>#N/A</v>
      </c>
      <c r="J974" s="104" t="str">
        <f>IFERROR(VLOOKUP(D974,Исходные_данные,37,FALSE),"")</f>
        <v/>
      </c>
      <c r="K974" s="104" t="e">
        <f>VLOOKUP(D974,Исходные_данные,47,FALSE)</f>
        <v>#N/A</v>
      </c>
      <c r="L974" s="104" t="e">
        <f>VLOOKUP(D974,Исходные_данные,16,FALSE)</f>
        <v>#N/A</v>
      </c>
      <c r="M974" s="104" t="e">
        <f t="shared" si="105"/>
        <v>#N/A</v>
      </c>
      <c r="N974" t="str">
        <f t="shared" si="106"/>
        <v>-</v>
      </c>
      <c r="O974" s="13" t="e">
        <f t="shared" si="107"/>
        <v>#N/A</v>
      </c>
    </row>
    <row r="975" spans="3:15" x14ac:dyDescent="0.25">
      <c r="C975" s="104" t="e">
        <f t="shared" si="102"/>
        <v>#N/A</v>
      </c>
      <c r="D975" s="104" t="e">
        <f t="shared" si="103"/>
        <v>#N/A</v>
      </c>
      <c r="E975" s="104"/>
      <c r="F975" s="35"/>
      <c r="G975" s="104" t="e">
        <f t="shared" si="104"/>
        <v>#N/A</v>
      </c>
      <c r="H975" s="104" t="e">
        <f t="shared" si="101"/>
        <v>#N/A</v>
      </c>
      <c r="I975" s="35" t="e">
        <f>VLOOKUP(D975,Исходные_данные,5,FALSE)</f>
        <v>#N/A</v>
      </c>
      <c r="J975" s="104" t="str">
        <f>IFERROR(VLOOKUP(D975,Исходные_данные,37,FALSE),"")</f>
        <v/>
      </c>
      <c r="K975" s="104" t="e">
        <f>VLOOKUP(D975,Исходные_данные,47,FALSE)</f>
        <v>#N/A</v>
      </c>
      <c r="L975" s="104" t="e">
        <f>VLOOKUP(D975,Исходные_данные,16,FALSE)</f>
        <v>#N/A</v>
      </c>
      <c r="M975" s="104" t="e">
        <f t="shared" si="105"/>
        <v>#N/A</v>
      </c>
      <c r="N975" t="str">
        <f t="shared" si="106"/>
        <v>-</v>
      </c>
      <c r="O975" s="13" t="e">
        <f t="shared" si="107"/>
        <v>#N/A</v>
      </c>
    </row>
    <row r="976" spans="3:15" x14ac:dyDescent="0.25">
      <c r="C976" s="104" t="e">
        <f t="shared" si="102"/>
        <v>#N/A</v>
      </c>
      <c r="D976" s="104" t="e">
        <f t="shared" si="103"/>
        <v>#N/A</v>
      </c>
      <c r="E976" s="104"/>
      <c r="F976" s="35"/>
      <c r="G976" s="104" t="e">
        <f t="shared" si="104"/>
        <v>#N/A</v>
      </c>
      <c r="H976" s="104" t="e">
        <f t="shared" si="101"/>
        <v>#N/A</v>
      </c>
      <c r="I976" s="35" t="e">
        <f>VLOOKUP(D976,Исходные_данные,5,FALSE)</f>
        <v>#N/A</v>
      </c>
      <c r="J976" s="104" t="str">
        <f>IFERROR(VLOOKUP(D976,Исходные_данные,37,FALSE),"")</f>
        <v/>
      </c>
      <c r="K976" s="104" t="e">
        <f>VLOOKUP(D976,Исходные_данные,47,FALSE)</f>
        <v>#N/A</v>
      </c>
      <c r="L976" s="104" t="e">
        <f>VLOOKUP(D976,Исходные_данные,16,FALSE)</f>
        <v>#N/A</v>
      </c>
      <c r="M976" s="104" t="e">
        <f t="shared" si="105"/>
        <v>#N/A</v>
      </c>
      <c r="N976" t="str">
        <f t="shared" si="106"/>
        <v>-</v>
      </c>
      <c r="O976" s="13" t="e">
        <f t="shared" si="107"/>
        <v>#N/A</v>
      </c>
    </row>
    <row r="977" spans="3:15" x14ac:dyDescent="0.25">
      <c r="C977" s="104" t="e">
        <f t="shared" si="102"/>
        <v>#N/A</v>
      </c>
      <c r="D977" s="104" t="e">
        <f t="shared" si="103"/>
        <v>#N/A</v>
      </c>
      <c r="E977" s="104"/>
      <c r="F977" s="35"/>
      <c r="G977" s="104" t="e">
        <f t="shared" si="104"/>
        <v>#N/A</v>
      </c>
      <c r="H977" s="104" t="e">
        <f t="shared" si="101"/>
        <v>#N/A</v>
      </c>
      <c r="I977" s="35" t="e">
        <f>VLOOKUP(D977,Исходные_данные,5,FALSE)</f>
        <v>#N/A</v>
      </c>
      <c r="J977" s="104" t="str">
        <f>IFERROR(VLOOKUP(D977,Исходные_данные,37,FALSE),"")</f>
        <v/>
      </c>
      <c r="K977" s="104" t="e">
        <f>VLOOKUP(D977,Исходные_данные,47,FALSE)</f>
        <v>#N/A</v>
      </c>
      <c r="L977" s="104" t="e">
        <f>VLOOKUP(D977,Исходные_данные,16,FALSE)</f>
        <v>#N/A</v>
      </c>
      <c r="M977" s="104" t="e">
        <f t="shared" si="105"/>
        <v>#N/A</v>
      </c>
      <c r="N977" t="str">
        <f t="shared" si="106"/>
        <v>-</v>
      </c>
      <c r="O977" s="13" t="e">
        <f t="shared" si="107"/>
        <v>#N/A</v>
      </c>
    </row>
    <row r="978" spans="3:15" x14ac:dyDescent="0.25">
      <c r="C978" s="104" t="e">
        <f t="shared" si="102"/>
        <v>#N/A</v>
      </c>
      <c r="D978" s="104" t="e">
        <f t="shared" si="103"/>
        <v>#N/A</v>
      </c>
      <c r="E978" s="104"/>
      <c r="F978" s="35"/>
      <c r="G978" s="104" t="e">
        <f t="shared" si="104"/>
        <v>#N/A</v>
      </c>
      <c r="H978" s="104" t="e">
        <f t="shared" si="101"/>
        <v>#N/A</v>
      </c>
      <c r="I978" s="35" t="e">
        <f>VLOOKUP(D978,Исходные_данные,5,FALSE)</f>
        <v>#N/A</v>
      </c>
      <c r="J978" s="104" t="str">
        <f>IFERROR(VLOOKUP(D978,Исходные_данные,37,FALSE),"")</f>
        <v/>
      </c>
      <c r="K978" s="104" t="e">
        <f>VLOOKUP(D978,Исходные_данные,47,FALSE)</f>
        <v>#N/A</v>
      </c>
      <c r="L978" s="104" t="e">
        <f>VLOOKUP(D978,Исходные_данные,16,FALSE)</f>
        <v>#N/A</v>
      </c>
      <c r="M978" s="104" t="e">
        <f t="shared" si="105"/>
        <v>#N/A</v>
      </c>
      <c r="N978" t="str">
        <f t="shared" si="106"/>
        <v>-</v>
      </c>
      <c r="O978" s="13" t="e">
        <f t="shared" si="107"/>
        <v>#N/A</v>
      </c>
    </row>
    <row r="979" spans="3:15" x14ac:dyDescent="0.25">
      <c r="C979" s="104" t="e">
        <f t="shared" si="102"/>
        <v>#N/A</v>
      </c>
      <c r="D979" s="104" t="e">
        <f t="shared" si="103"/>
        <v>#N/A</v>
      </c>
      <c r="E979" s="104"/>
      <c r="F979" s="35"/>
      <c r="G979" s="104" t="e">
        <f t="shared" si="104"/>
        <v>#N/A</v>
      </c>
      <c r="H979" s="104" t="e">
        <f t="shared" si="101"/>
        <v>#N/A</v>
      </c>
      <c r="I979" s="35" t="e">
        <f>VLOOKUP(D979,Исходные_данные,5,FALSE)</f>
        <v>#N/A</v>
      </c>
      <c r="J979" s="104" t="str">
        <f>IFERROR(VLOOKUP(D979,Исходные_данные,37,FALSE),"")</f>
        <v/>
      </c>
      <c r="K979" s="104" t="e">
        <f>VLOOKUP(D979,Исходные_данные,47,FALSE)</f>
        <v>#N/A</v>
      </c>
      <c r="L979" s="104" t="e">
        <f>VLOOKUP(D979,Исходные_данные,16,FALSE)</f>
        <v>#N/A</v>
      </c>
      <c r="M979" s="104" t="e">
        <f t="shared" si="105"/>
        <v>#N/A</v>
      </c>
      <c r="N979" t="str">
        <f t="shared" si="106"/>
        <v>-</v>
      </c>
      <c r="O979" s="13" t="e">
        <f t="shared" si="107"/>
        <v>#N/A</v>
      </c>
    </row>
    <row r="980" spans="3:15" x14ac:dyDescent="0.25">
      <c r="C980" s="104" t="e">
        <f t="shared" si="102"/>
        <v>#N/A</v>
      </c>
      <c r="D980" s="104" t="e">
        <f t="shared" si="103"/>
        <v>#N/A</v>
      </c>
      <c r="E980" s="104"/>
      <c r="F980" s="35"/>
      <c r="G980" s="104" t="e">
        <f t="shared" si="104"/>
        <v>#N/A</v>
      </c>
      <c r="H980" s="104" t="e">
        <f t="shared" si="101"/>
        <v>#N/A</v>
      </c>
      <c r="I980" s="35" t="e">
        <f>VLOOKUP(D980,Исходные_данные,5,FALSE)</f>
        <v>#N/A</v>
      </c>
      <c r="J980" s="104" t="str">
        <f>IFERROR(VLOOKUP(D980,Исходные_данные,37,FALSE),"")</f>
        <v/>
      </c>
      <c r="K980" s="104" t="e">
        <f>VLOOKUP(D980,Исходные_данные,47,FALSE)</f>
        <v>#N/A</v>
      </c>
      <c r="L980" s="104" t="e">
        <f>VLOOKUP(D980,Исходные_данные,16,FALSE)</f>
        <v>#N/A</v>
      </c>
      <c r="M980" s="104" t="e">
        <f t="shared" si="105"/>
        <v>#N/A</v>
      </c>
      <c r="N980" t="str">
        <f t="shared" si="106"/>
        <v>-</v>
      </c>
      <c r="O980" s="13" t="e">
        <f t="shared" si="107"/>
        <v>#N/A</v>
      </c>
    </row>
    <row r="981" spans="3:15" x14ac:dyDescent="0.25">
      <c r="C981" s="104" t="e">
        <f t="shared" si="102"/>
        <v>#N/A</v>
      </c>
      <c r="D981" s="104" t="e">
        <f t="shared" si="103"/>
        <v>#N/A</v>
      </c>
      <c r="E981" s="104"/>
      <c r="F981" s="35"/>
      <c r="G981" s="104" t="e">
        <f t="shared" si="104"/>
        <v>#N/A</v>
      </c>
      <c r="H981" s="104" t="e">
        <f t="shared" si="101"/>
        <v>#N/A</v>
      </c>
      <c r="I981" s="35" t="e">
        <f>VLOOKUP(D981,Исходные_данные,5,FALSE)</f>
        <v>#N/A</v>
      </c>
      <c r="J981" s="104" t="str">
        <f>IFERROR(VLOOKUP(D981,Исходные_данные,37,FALSE),"")</f>
        <v/>
      </c>
      <c r="K981" s="104" t="e">
        <f>VLOOKUP(D981,Исходные_данные,47,FALSE)</f>
        <v>#N/A</v>
      </c>
      <c r="L981" s="104" t="e">
        <f>VLOOKUP(D981,Исходные_данные,16,FALSE)</f>
        <v>#N/A</v>
      </c>
      <c r="M981" s="104" t="e">
        <f t="shared" si="105"/>
        <v>#N/A</v>
      </c>
      <c r="N981" t="str">
        <f t="shared" si="106"/>
        <v>-</v>
      </c>
      <c r="O981" s="13" t="e">
        <f t="shared" si="107"/>
        <v>#N/A</v>
      </c>
    </row>
    <row r="982" spans="3:15" x14ac:dyDescent="0.25">
      <c r="C982" s="104" t="e">
        <f t="shared" si="102"/>
        <v>#N/A</v>
      </c>
      <c r="D982" s="104" t="e">
        <f t="shared" si="103"/>
        <v>#N/A</v>
      </c>
      <c r="E982" s="104"/>
      <c r="F982" s="35"/>
      <c r="G982" s="104" t="e">
        <f t="shared" si="104"/>
        <v>#N/A</v>
      </c>
      <c r="H982" s="104" t="e">
        <f t="shared" si="101"/>
        <v>#N/A</v>
      </c>
      <c r="I982" s="35" t="e">
        <f>VLOOKUP(D982,Исходные_данные,5,FALSE)</f>
        <v>#N/A</v>
      </c>
      <c r="J982" s="104" t="str">
        <f>IFERROR(VLOOKUP(D982,Исходные_данные,37,FALSE),"")</f>
        <v/>
      </c>
      <c r="K982" s="104" t="e">
        <f>VLOOKUP(D982,Исходные_данные,47,FALSE)</f>
        <v>#N/A</v>
      </c>
      <c r="L982" s="104" t="e">
        <f>VLOOKUP(D982,Исходные_данные,16,FALSE)</f>
        <v>#N/A</v>
      </c>
      <c r="M982" s="104" t="e">
        <f t="shared" si="105"/>
        <v>#N/A</v>
      </c>
      <c r="N982" t="str">
        <f t="shared" si="106"/>
        <v>-</v>
      </c>
      <c r="O982" s="13" t="e">
        <f t="shared" si="107"/>
        <v>#N/A</v>
      </c>
    </row>
    <row r="983" spans="3:15" x14ac:dyDescent="0.25">
      <c r="C983" s="104" t="e">
        <f t="shared" si="102"/>
        <v>#N/A</v>
      </c>
      <c r="D983" s="104" t="e">
        <f t="shared" si="103"/>
        <v>#N/A</v>
      </c>
      <c r="E983" s="104"/>
      <c r="F983" s="35"/>
      <c r="G983" s="104" t="e">
        <f t="shared" si="104"/>
        <v>#N/A</v>
      </c>
      <c r="H983" s="104" t="e">
        <f t="shared" si="101"/>
        <v>#N/A</v>
      </c>
      <c r="I983" s="35" t="e">
        <f>VLOOKUP(D983,Исходные_данные,5,FALSE)</f>
        <v>#N/A</v>
      </c>
      <c r="J983" s="104" t="str">
        <f>IFERROR(VLOOKUP(D983,Исходные_данные,37,FALSE),"")</f>
        <v/>
      </c>
      <c r="K983" s="104" t="e">
        <f>VLOOKUP(D983,Исходные_данные,47,FALSE)</f>
        <v>#N/A</v>
      </c>
      <c r="L983" s="104" t="e">
        <f>VLOOKUP(D983,Исходные_данные,16,FALSE)</f>
        <v>#N/A</v>
      </c>
      <c r="M983" s="104" t="e">
        <f t="shared" si="105"/>
        <v>#N/A</v>
      </c>
      <c r="N983" t="str">
        <f t="shared" si="106"/>
        <v>-</v>
      </c>
      <c r="O983" s="13" t="e">
        <f t="shared" si="107"/>
        <v>#N/A</v>
      </c>
    </row>
    <row r="984" spans="3:15" x14ac:dyDescent="0.25">
      <c r="C984" s="104" t="e">
        <f t="shared" si="102"/>
        <v>#N/A</v>
      </c>
      <c r="D984" s="104" t="e">
        <f t="shared" si="103"/>
        <v>#N/A</v>
      </c>
      <c r="E984" s="104"/>
      <c r="F984" s="35"/>
      <c r="G984" s="104" t="e">
        <f t="shared" si="104"/>
        <v>#N/A</v>
      </c>
      <c r="H984" s="104" t="e">
        <f t="shared" si="101"/>
        <v>#N/A</v>
      </c>
      <c r="I984" s="35" t="e">
        <f>VLOOKUP(D984,Исходные_данные,5,FALSE)</f>
        <v>#N/A</v>
      </c>
      <c r="J984" s="104" t="str">
        <f>IFERROR(VLOOKUP(D984,Исходные_данные,37,FALSE),"")</f>
        <v/>
      </c>
      <c r="K984" s="104" t="e">
        <f>VLOOKUP(D984,Исходные_данные,47,FALSE)</f>
        <v>#N/A</v>
      </c>
      <c r="L984" s="104" t="e">
        <f>VLOOKUP(D984,Исходные_данные,16,FALSE)</f>
        <v>#N/A</v>
      </c>
      <c r="M984" s="104" t="e">
        <f t="shared" si="105"/>
        <v>#N/A</v>
      </c>
      <c r="N984" t="str">
        <f t="shared" si="106"/>
        <v>-</v>
      </c>
      <c r="O984" s="13" t="e">
        <f t="shared" si="107"/>
        <v>#N/A</v>
      </c>
    </row>
    <row r="985" spans="3:15" x14ac:dyDescent="0.25">
      <c r="C985" s="104" t="e">
        <f t="shared" si="102"/>
        <v>#N/A</v>
      </c>
      <c r="D985" s="104" t="e">
        <f t="shared" si="103"/>
        <v>#N/A</v>
      </c>
      <c r="E985" s="104"/>
      <c r="F985" s="35"/>
      <c r="G985" s="104" t="e">
        <f t="shared" si="104"/>
        <v>#N/A</v>
      </c>
      <c r="H985" s="104" t="e">
        <f t="shared" si="101"/>
        <v>#N/A</v>
      </c>
      <c r="I985" s="35" t="e">
        <f>VLOOKUP(D985,Исходные_данные,5,FALSE)</f>
        <v>#N/A</v>
      </c>
      <c r="J985" s="104" t="str">
        <f>IFERROR(VLOOKUP(D985,Исходные_данные,37,FALSE),"")</f>
        <v/>
      </c>
      <c r="K985" s="104" t="e">
        <f>VLOOKUP(D985,Исходные_данные,47,FALSE)</f>
        <v>#N/A</v>
      </c>
      <c r="L985" s="104" t="e">
        <f>VLOOKUP(D985,Исходные_данные,16,FALSE)</f>
        <v>#N/A</v>
      </c>
      <c r="M985" s="104" t="e">
        <f t="shared" si="105"/>
        <v>#N/A</v>
      </c>
      <c r="N985" t="str">
        <f t="shared" si="106"/>
        <v>-</v>
      </c>
      <c r="O985" s="13" t="e">
        <f t="shared" si="107"/>
        <v>#N/A</v>
      </c>
    </row>
    <row r="986" spans="3:15" x14ac:dyDescent="0.25">
      <c r="C986" s="104" t="e">
        <f t="shared" si="102"/>
        <v>#N/A</v>
      </c>
      <c r="D986" s="104" t="e">
        <f t="shared" si="103"/>
        <v>#N/A</v>
      </c>
      <c r="E986" s="104"/>
      <c r="F986" s="35"/>
      <c r="G986" s="104" t="e">
        <f t="shared" si="104"/>
        <v>#N/A</v>
      </c>
      <c r="H986" s="104" t="e">
        <f t="shared" si="101"/>
        <v>#N/A</v>
      </c>
      <c r="I986" s="35" t="e">
        <f>VLOOKUP(D986,Исходные_данные,5,FALSE)</f>
        <v>#N/A</v>
      </c>
      <c r="J986" s="104" t="str">
        <f>IFERROR(VLOOKUP(D986,Исходные_данные,37,FALSE),"")</f>
        <v/>
      </c>
      <c r="K986" s="104" t="e">
        <f>VLOOKUP(D986,Исходные_данные,47,FALSE)</f>
        <v>#N/A</v>
      </c>
      <c r="L986" s="104" t="e">
        <f>VLOOKUP(D986,Исходные_данные,16,FALSE)</f>
        <v>#N/A</v>
      </c>
      <c r="M986" s="104" t="e">
        <f t="shared" si="105"/>
        <v>#N/A</v>
      </c>
      <c r="N986" t="str">
        <f t="shared" si="106"/>
        <v>-</v>
      </c>
      <c r="O986" s="13" t="e">
        <f t="shared" si="107"/>
        <v>#N/A</v>
      </c>
    </row>
    <row r="987" spans="3:15" x14ac:dyDescent="0.25">
      <c r="C987" s="104" t="e">
        <f t="shared" si="102"/>
        <v>#N/A</v>
      </c>
      <c r="D987" s="104" t="e">
        <f t="shared" si="103"/>
        <v>#N/A</v>
      </c>
      <c r="E987" s="104"/>
      <c r="F987" s="35"/>
      <c r="G987" s="104" t="e">
        <f t="shared" si="104"/>
        <v>#N/A</v>
      </c>
      <c r="H987" s="104" t="e">
        <f t="shared" si="101"/>
        <v>#N/A</v>
      </c>
      <c r="I987" s="35" t="e">
        <f>VLOOKUP(D987,Исходные_данные,5,FALSE)</f>
        <v>#N/A</v>
      </c>
      <c r="J987" s="104" t="str">
        <f>IFERROR(VLOOKUP(D987,Исходные_данные,37,FALSE),"")</f>
        <v/>
      </c>
      <c r="K987" s="104" t="e">
        <f>VLOOKUP(D987,Исходные_данные,47,FALSE)</f>
        <v>#N/A</v>
      </c>
      <c r="L987" s="104" t="e">
        <f>VLOOKUP(D987,Исходные_данные,16,FALSE)</f>
        <v>#N/A</v>
      </c>
      <c r="M987" s="104" t="e">
        <f t="shared" si="105"/>
        <v>#N/A</v>
      </c>
      <c r="N987" t="str">
        <f t="shared" si="106"/>
        <v>-</v>
      </c>
      <c r="O987" s="13" t="e">
        <f t="shared" si="107"/>
        <v>#N/A</v>
      </c>
    </row>
    <row r="988" spans="3:15" x14ac:dyDescent="0.25">
      <c r="C988" s="104" t="e">
        <f t="shared" si="102"/>
        <v>#N/A</v>
      </c>
      <c r="D988" s="104" t="e">
        <f t="shared" si="103"/>
        <v>#N/A</v>
      </c>
      <c r="E988" s="104"/>
      <c r="F988" s="35"/>
      <c r="G988" s="104" t="e">
        <f t="shared" si="104"/>
        <v>#N/A</v>
      </c>
      <c r="H988" s="104" t="e">
        <f t="shared" si="101"/>
        <v>#N/A</v>
      </c>
      <c r="I988" s="35" t="e">
        <f>VLOOKUP(D988,Исходные_данные,5,FALSE)</f>
        <v>#N/A</v>
      </c>
      <c r="J988" s="104" t="str">
        <f>IFERROR(VLOOKUP(D988,Исходные_данные,37,FALSE),"")</f>
        <v/>
      </c>
      <c r="K988" s="104" t="e">
        <f>VLOOKUP(D988,Исходные_данные,47,FALSE)</f>
        <v>#N/A</v>
      </c>
      <c r="L988" s="104" t="e">
        <f>VLOOKUP(D988,Исходные_данные,16,FALSE)</f>
        <v>#N/A</v>
      </c>
      <c r="M988" s="104" t="e">
        <f t="shared" si="105"/>
        <v>#N/A</v>
      </c>
      <c r="N988" t="str">
        <f t="shared" si="106"/>
        <v>-</v>
      </c>
      <c r="O988" s="13" t="e">
        <f t="shared" si="107"/>
        <v>#N/A</v>
      </c>
    </row>
    <row r="989" spans="3:15" x14ac:dyDescent="0.25">
      <c r="C989" s="104" t="e">
        <f t="shared" si="102"/>
        <v>#N/A</v>
      </c>
      <c r="D989" s="104" t="e">
        <f t="shared" si="103"/>
        <v>#N/A</v>
      </c>
      <c r="E989" s="104"/>
      <c r="F989" s="35"/>
      <c r="G989" s="104" t="e">
        <f t="shared" si="104"/>
        <v>#N/A</v>
      </c>
      <c r="H989" s="104" t="e">
        <f t="shared" si="101"/>
        <v>#N/A</v>
      </c>
      <c r="I989" s="35" t="e">
        <f>VLOOKUP(D989,Исходные_данные,5,FALSE)</f>
        <v>#N/A</v>
      </c>
      <c r="J989" s="104" t="str">
        <f>IFERROR(VLOOKUP(D989,Исходные_данные,37,FALSE),"")</f>
        <v/>
      </c>
      <c r="K989" s="104" t="e">
        <f>VLOOKUP(D989,Исходные_данные,47,FALSE)</f>
        <v>#N/A</v>
      </c>
      <c r="L989" s="104" t="e">
        <f>VLOOKUP(D989,Исходные_данные,16,FALSE)</f>
        <v>#N/A</v>
      </c>
      <c r="M989" s="104" t="e">
        <f t="shared" si="105"/>
        <v>#N/A</v>
      </c>
      <c r="N989" t="str">
        <f t="shared" si="106"/>
        <v>-</v>
      </c>
      <c r="O989" s="13" t="e">
        <f t="shared" si="107"/>
        <v>#N/A</v>
      </c>
    </row>
    <row r="990" spans="3:15" x14ac:dyDescent="0.25">
      <c r="C990" s="104" t="e">
        <f t="shared" si="102"/>
        <v>#N/A</v>
      </c>
      <c r="D990" s="104" t="e">
        <f t="shared" si="103"/>
        <v>#N/A</v>
      </c>
      <c r="E990" s="104"/>
      <c r="F990" s="35"/>
      <c r="G990" s="104" t="e">
        <f t="shared" si="104"/>
        <v>#N/A</v>
      </c>
      <c r="H990" s="104" t="e">
        <f t="shared" si="101"/>
        <v>#N/A</v>
      </c>
      <c r="I990" s="35" t="e">
        <f>VLOOKUP(D990,Исходные_данные,5,FALSE)</f>
        <v>#N/A</v>
      </c>
      <c r="J990" s="104" t="str">
        <f>IFERROR(VLOOKUP(D990,Исходные_данные,37,FALSE),"")</f>
        <v/>
      </c>
      <c r="K990" s="104" t="e">
        <f>VLOOKUP(D990,Исходные_данные,47,FALSE)</f>
        <v>#N/A</v>
      </c>
      <c r="L990" s="104" t="e">
        <f>VLOOKUP(D990,Исходные_данные,16,FALSE)</f>
        <v>#N/A</v>
      </c>
      <c r="M990" s="104" t="e">
        <f t="shared" si="105"/>
        <v>#N/A</v>
      </c>
      <c r="N990" t="str">
        <f t="shared" si="106"/>
        <v>-</v>
      </c>
      <c r="O990" s="13" t="e">
        <f t="shared" si="107"/>
        <v>#N/A</v>
      </c>
    </row>
    <row r="991" spans="3:15" x14ac:dyDescent="0.25">
      <c r="C991" s="104" t="e">
        <f t="shared" si="102"/>
        <v>#N/A</v>
      </c>
      <c r="D991" s="104" t="e">
        <f t="shared" si="103"/>
        <v>#N/A</v>
      </c>
      <c r="E991" s="104"/>
      <c r="F991" s="35"/>
      <c r="G991" s="104" t="e">
        <f t="shared" si="104"/>
        <v>#N/A</v>
      </c>
      <c r="H991" s="104" t="e">
        <f t="shared" si="101"/>
        <v>#N/A</v>
      </c>
      <c r="I991" s="35" t="e">
        <f>VLOOKUP(D991,Исходные_данные,5,FALSE)</f>
        <v>#N/A</v>
      </c>
      <c r="J991" s="104" t="str">
        <f>IFERROR(VLOOKUP(D991,Исходные_данные,37,FALSE),"")</f>
        <v/>
      </c>
      <c r="K991" s="104" t="e">
        <f>VLOOKUP(D991,Исходные_данные,47,FALSE)</f>
        <v>#N/A</v>
      </c>
      <c r="L991" s="104" t="e">
        <f>VLOOKUP(D991,Исходные_данные,16,FALSE)</f>
        <v>#N/A</v>
      </c>
      <c r="M991" s="104" t="e">
        <f t="shared" si="105"/>
        <v>#N/A</v>
      </c>
      <c r="N991" t="str">
        <f t="shared" si="106"/>
        <v>-</v>
      </c>
      <c r="O991" s="13" t="e">
        <f t="shared" si="107"/>
        <v>#N/A</v>
      </c>
    </row>
    <row r="992" spans="3:15" x14ac:dyDescent="0.25">
      <c r="C992" s="104" t="e">
        <f t="shared" si="102"/>
        <v>#N/A</v>
      </c>
      <c r="D992" s="104" t="e">
        <f t="shared" si="103"/>
        <v>#N/A</v>
      </c>
      <c r="E992" s="104"/>
      <c r="F992" s="35"/>
      <c r="G992" s="104" t="e">
        <f t="shared" si="104"/>
        <v>#N/A</v>
      </c>
      <c r="H992" s="104" t="e">
        <f t="shared" si="101"/>
        <v>#N/A</v>
      </c>
      <c r="I992" s="35" t="e">
        <f>VLOOKUP(D992,Исходные_данные,5,FALSE)</f>
        <v>#N/A</v>
      </c>
      <c r="J992" s="104" t="str">
        <f>IFERROR(VLOOKUP(D992,Исходные_данные,37,FALSE),"")</f>
        <v/>
      </c>
      <c r="K992" s="104" t="e">
        <f>VLOOKUP(D992,Исходные_данные,47,FALSE)</f>
        <v>#N/A</v>
      </c>
      <c r="L992" s="104" t="e">
        <f>VLOOKUP(D992,Исходные_данные,16,FALSE)</f>
        <v>#N/A</v>
      </c>
      <c r="M992" s="104" t="e">
        <f t="shared" si="105"/>
        <v>#N/A</v>
      </c>
      <c r="N992" t="str">
        <f t="shared" si="106"/>
        <v>-</v>
      </c>
      <c r="O992" s="13" t="e">
        <f t="shared" si="107"/>
        <v>#N/A</v>
      </c>
    </row>
    <row r="993" spans="3:15" x14ac:dyDescent="0.25">
      <c r="C993" s="104" t="e">
        <f t="shared" si="102"/>
        <v>#N/A</v>
      </c>
      <c r="D993" s="104" t="e">
        <f t="shared" si="103"/>
        <v>#N/A</v>
      </c>
      <c r="E993" s="104"/>
      <c r="F993" s="35"/>
      <c r="G993" s="104" t="e">
        <f t="shared" si="104"/>
        <v>#N/A</v>
      </c>
      <c r="H993" s="104" t="e">
        <f t="shared" si="101"/>
        <v>#N/A</v>
      </c>
      <c r="I993" s="35" t="e">
        <f>VLOOKUP(D993,Исходные_данные,5,FALSE)</f>
        <v>#N/A</v>
      </c>
      <c r="J993" s="104" t="str">
        <f>IFERROR(VLOOKUP(D993,Исходные_данные,37,FALSE),"")</f>
        <v/>
      </c>
      <c r="K993" s="104" t="e">
        <f>VLOOKUP(D993,Исходные_данные,47,FALSE)</f>
        <v>#N/A</v>
      </c>
      <c r="L993" s="104" t="e">
        <f>VLOOKUP(D993,Исходные_данные,16,FALSE)</f>
        <v>#N/A</v>
      </c>
      <c r="M993" s="104" t="e">
        <f t="shared" si="105"/>
        <v>#N/A</v>
      </c>
      <c r="N993" t="str">
        <f t="shared" si="106"/>
        <v>-</v>
      </c>
      <c r="O993" s="13" t="e">
        <f t="shared" si="107"/>
        <v>#N/A</v>
      </c>
    </row>
    <row r="994" spans="3:15" x14ac:dyDescent="0.25">
      <c r="C994" s="104" t="e">
        <f t="shared" si="102"/>
        <v>#N/A</v>
      </c>
      <c r="D994" s="104" t="e">
        <f t="shared" si="103"/>
        <v>#N/A</v>
      </c>
      <c r="E994" s="104"/>
      <c r="F994" s="35"/>
      <c r="G994" s="104" t="e">
        <f t="shared" si="104"/>
        <v>#N/A</v>
      </c>
      <c r="H994" s="104" t="e">
        <f t="shared" si="101"/>
        <v>#N/A</v>
      </c>
      <c r="I994" s="35" t="e">
        <f>VLOOKUP(D994,Исходные_данные,5,FALSE)</f>
        <v>#N/A</v>
      </c>
      <c r="J994" s="104" t="str">
        <f>IFERROR(VLOOKUP(D994,Исходные_данные,37,FALSE),"")</f>
        <v/>
      </c>
      <c r="K994" s="104" t="e">
        <f>VLOOKUP(D994,Исходные_данные,47,FALSE)</f>
        <v>#N/A</v>
      </c>
      <c r="L994" s="104" t="e">
        <f>VLOOKUP(D994,Исходные_данные,16,FALSE)</f>
        <v>#N/A</v>
      </c>
      <c r="M994" s="104" t="e">
        <f t="shared" si="105"/>
        <v>#N/A</v>
      </c>
      <c r="N994" t="str">
        <f t="shared" si="106"/>
        <v>-</v>
      </c>
      <c r="O994" s="13" t="e">
        <f t="shared" si="107"/>
        <v>#N/A</v>
      </c>
    </row>
    <row r="995" spans="3:15" x14ac:dyDescent="0.25">
      <c r="C995" s="104" t="e">
        <f t="shared" si="102"/>
        <v>#N/A</v>
      </c>
      <c r="D995" s="104" t="e">
        <f t="shared" si="103"/>
        <v>#N/A</v>
      </c>
      <c r="E995" s="104"/>
      <c r="F995" s="35"/>
      <c r="G995" s="104" t="e">
        <f t="shared" si="104"/>
        <v>#N/A</v>
      </c>
      <c r="H995" s="104" t="e">
        <f t="shared" si="101"/>
        <v>#N/A</v>
      </c>
      <c r="I995" s="35" t="e">
        <f>VLOOKUP(D995,Исходные_данные,5,FALSE)</f>
        <v>#N/A</v>
      </c>
      <c r="J995" s="104" t="str">
        <f>IFERROR(VLOOKUP(D995,Исходные_данные,37,FALSE),"")</f>
        <v/>
      </c>
      <c r="K995" s="104" t="e">
        <f>VLOOKUP(D995,Исходные_данные,47,FALSE)</f>
        <v>#N/A</v>
      </c>
      <c r="L995" s="104" t="e">
        <f>VLOOKUP(D995,Исходные_данные,16,FALSE)</f>
        <v>#N/A</v>
      </c>
      <c r="M995" s="104" t="e">
        <f t="shared" si="105"/>
        <v>#N/A</v>
      </c>
      <c r="N995" t="str">
        <f t="shared" si="106"/>
        <v>-</v>
      </c>
      <c r="O995" s="13" t="e">
        <f t="shared" si="107"/>
        <v>#N/A</v>
      </c>
    </row>
    <row r="996" spans="3:15" x14ac:dyDescent="0.25">
      <c r="C996" s="104" t="e">
        <f t="shared" si="102"/>
        <v>#N/A</v>
      </c>
      <c r="D996" s="104" t="e">
        <f t="shared" si="103"/>
        <v>#N/A</v>
      </c>
      <c r="E996" s="104"/>
      <c r="F996" s="35"/>
      <c r="G996" s="104" t="e">
        <f t="shared" si="104"/>
        <v>#N/A</v>
      </c>
      <c r="H996" s="104" t="e">
        <f t="shared" si="101"/>
        <v>#N/A</v>
      </c>
      <c r="I996" s="35" t="e">
        <f>VLOOKUP(D996,Исходные_данные,5,FALSE)</f>
        <v>#N/A</v>
      </c>
      <c r="J996" s="104" t="str">
        <f>IFERROR(VLOOKUP(D996,Исходные_данные,37,FALSE),"")</f>
        <v/>
      </c>
      <c r="K996" s="104" t="e">
        <f>VLOOKUP(D996,Исходные_данные,47,FALSE)</f>
        <v>#N/A</v>
      </c>
      <c r="L996" s="104" t="e">
        <f>VLOOKUP(D996,Исходные_данные,16,FALSE)</f>
        <v>#N/A</v>
      </c>
      <c r="M996" s="104" t="e">
        <f t="shared" si="105"/>
        <v>#N/A</v>
      </c>
      <c r="N996" t="str">
        <f t="shared" si="106"/>
        <v>-</v>
      </c>
      <c r="O996" s="13" t="e">
        <f t="shared" si="107"/>
        <v>#N/A</v>
      </c>
    </row>
    <row r="997" spans="3:15" x14ac:dyDescent="0.25">
      <c r="C997" s="104" t="e">
        <f t="shared" si="102"/>
        <v>#N/A</v>
      </c>
      <c r="D997" s="104" t="e">
        <f t="shared" si="103"/>
        <v>#N/A</v>
      </c>
      <c r="E997" s="104"/>
      <c r="F997" s="35"/>
      <c r="G997" s="104" t="e">
        <f t="shared" si="104"/>
        <v>#N/A</v>
      </c>
      <c r="H997" s="104" t="e">
        <f t="shared" si="101"/>
        <v>#N/A</v>
      </c>
      <c r="I997" s="35" t="e">
        <f>VLOOKUP(D997,Исходные_данные,5,FALSE)</f>
        <v>#N/A</v>
      </c>
      <c r="J997" s="104" t="str">
        <f>IFERROR(VLOOKUP(D997,Исходные_данные,37,FALSE),"")</f>
        <v/>
      </c>
      <c r="K997" s="104" t="e">
        <f>VLOOKUP(D997,Исходные_данные,47,FALSE)</f>
        <v>#N/A</v>
      </c>
      <c r="L997" s="104" t="e">
        <f>VLOOKUP(D997,Исходные_данные,16,FALSE)</f>
        <v>#N/A</v>
      </c>
      <c r="M997" s="104" t="e">
        <f t="shared" si="105"/>
        <v>#N/A</v>
      </c>
      <c r="N997" t="str">
        <f t="shared" si="106"/>
        <v>-</v>
      </c>
      <c r="O997" s="13" t="e">
        <f t="shared" si="107"/>
        <v>#N/A</v>
      </c>
    </row>
    <row r="998" spans="3:15" x14ac:dyDescent="0.25">
      <c r="C998" s="104" t="e">
        <f t="shared" si="102"/>
        <v>#N/A</v>
      </c>
      <c r="D998" s="104" t="e">
        <f t="shared" si="103"/>
        <v>#N/A</v>
      </c>
      <c r="E998" s="104"/>
      <c r="F998" s="35"/>
      <c r="G998" s="104" t="e">
        <f t="shared" si="104"/>
        <v>#N/A</v>
      </c>
      <c r="H998" s="104" t="e">
        <f t="shared" si="101"/>
        <v>#N/A</v>
      </c>
      <c r="I998" s="35" t="e">
        <f>VLOOKUP(D998,Исходные_данные,5,FALSE)</f>
        <v>#N/A</v>
      </c>
      <c r="J998" s="104" t="str">
        <f>IFERROR(VLOOKUP(D998,Исходные_данные,37,FALSE),"")</f>
        <v/>
      </c>
      <c r="K998" s="104" t="e">
        <f>VLOOKUP(D998,Исходные_данные,47,FALSE)</f>
        <v>#N/A</v>
      </c>
      <c r="L998" s="104" t="e">
        <f>VLOOKUP(D998,Исходные_данные,16,FALSE)</f>
        <v>#N/A</v>
      </c>
      <c r="M998" s="104" t="e">
        <f t="shared" si="105"/>
        <v>#N/A</v>
      </c>
      <c r="N998" t="str">
        <f t="shared" si="106"/>
        <v>-</v>
      </c>
      <c r="O998" s="13" t="e">
        <f t="shared" si="107"/>
        <v>#N/A</v>
      </c>
    </row>
    <row r="999" spans="3:15" x14ac:dyDescent="0.25">
      <c r="C999" s="104" t="e">
        <f t="shared" si="102"/>
        <v>#N/A</v>
      </c>
      <c r="D999" s="104" t="e">
        <f t="shared" si="103"/>
        <v>#N/A</v>
      </c>
      <c r="E999" s="104"/>
      <c r="F999" s="35"/>
      <c r="G999" s="104" t="e">
        <f t="shared" si="104"/>
        <v>#N/A</v>
      </c>
      <c r="H999" s="104" t="e">
        <f t="shared" si="101"/>
        <v>#N/A</v>
      </c>
      <c r="I999" s="35" t="e">
        <f>VLOOKUP(D999,Исходные_данные,5,FALSE)</f>
        <v>#N/A</v>
      </c>
      <c r="J999" s="104" t="str">
        <f>IFERROR(VLOOKUP(D999,Исходные_данные,37,FALSE),"")</f>
        <v/>
      </c>
      <c r="K999" s="104" t="e">
        <f>VLOOKUP(D999,Исходные_данные,47,FALSE)</f>
        <v>#N/A</v>
      </c>
      <c r="L999" s="104" t="e">
        <f>VLOOKUP(D999,Исходные_данные,16,FALSE)</f>
        <v>#N/A</v>
      </c>
      <c r="M999" s="104" t="e">
        <f t="shared" si="105"/>
        <v>#N/A</v>
      </c>
      <c r="N999" t="str">
        <f t="shared" si="106"/>
        <v>-</v>
      </c>
      <c r="O999" s="13" t="e">
        <f t="shared" si="107"/>
        <v>#N/A</v>
      </c>
    </row>
    <row r="1000" spans="3:15" x14ac:dyDescent="0.25">
      <c r="C1000" s="104" t="e">
        <f t="shared" si="102"/>
        <v>#N/A</v>
      </c>
      <c r="D1000" s="104" t="e">
        <f t="shared" si="103"/>
        <v>#N/A</v>
      </c>
      <c r="E1000" s="104"/>
      <c r="F1000" s="35"/>
      <c r="G1000" s="104" t="e">
        <f t="shared" si="104"/>
        <v>#N/A</v>
      </c>
      <c r="H1000" s="104" t="e">
        <f t="shared" si="101"/>
        <v>#N/A</v>
      </c>
      <c r="I1000" s="35" t="e">
        <f>VLOOKUP(D1000,Исходные_данные,5,FALSE)</f>
        <v>#N/A</v>
      </c>
      <c r="J1000" s="104" t="str">
        <f>IFERROR(VLOOKUP(D1000,Исходные_данные,37,FALSE),"")</f>
        <v/>
      </c>
      <c r="K1000" s="104" t="e">
        <f>VLOOKUP(D1000,Исходные_данные,47,FALSE)</f>
        <v>#N/A</v>
      </c>
      <c r="L1000" s="104" t="e">
        <f>VLOOKUP(D1000,Исходные_данные,16,FALSE)</f>
        <v>#N/A</v>
      </c>
      <c r="M1000" s="104" t="e">
        <f t="shared" si="105"/>
        <v>#N/A</v>
      </c>
      <c r="N1000" t="str">
        <f t="shared" si="106"/>
        <v>-</v>
      </c>
      <c r="O1000" s="13" t="e">
        <f t="shared" si="107"/>
        <v>#N/A</v>
      </c>
    </row>
  </sheetData>
  <autoFilter ref="C1:M1000" xr:uid="{00000000-0009-0000-0000-000005000000}"/>
  <mergeCells count="25">
    <mergeCell ref="P5:R5"/>
    <mergeCell ref="P14:R14"/>
    <mergeCell ref="W27:AA27"/>
    <mergeCell ref="P4:R4"/>
    <mergeCell ref="P20:R20"/>
    <mergeCell ref="W18:AA18"/>
    <mergeCell ref="W9:AA9"/>
    <mergeCell ref="W17:AA17"/>
    <mergeCell ref="W8:AA8"/>
    <mergeCell ref="P22:R22"/>
    <mergeCell ref="P9:R9"/>
    <mergeCell ref="S4:T4"/>
    <mergeCell ref="P11:R11"/>
    <mergeCell ref="W45:AA45"/>
    <mergeCell ref="W26:AA26"/>
    <mergeCell ref="W35:AA35"/>
    <mergeCell ref="P13:R13"/>
    <mergeCell ref="P18:R18"/>
    <mergeCell ref="S13:T13"/>
    <mergeCell ref="P29:R29"/>
    <mergeCell ref="S22:T22"/>
    <mergeCell ref="W44:AA44"/>
    <mergeCell ref="P27:R27"/>
    <mergeCell ref="P23:R23"/>
    <mergeCell ref="W36:AA36"/>
  </mergeCells>
  <conditionalFormatting sqref="C2:M2">
    <cfRule type="expression" dxfId="62" priority="20">
      <formula>_xlfn.ISFORMULA(C2)=TRUE</formula>
    </cfRule>
  </conditionalFormatting>
  <conditionalFormatting sqref="C3:M1000">
    <cfRule type="expression" dxfId="61" priority="1">
      <formula>_xlfn.ISFORMULA(C3)=TRUE</formula>
    </cfRule>
  </conditionalFormatting>
  <conditionalFormatting sqref="P9:R9 P18:R18 P27:R27">
    <cfRule type="expression" dxfId="60" priority="18">
      <formula>IF($P9&gt;4.8%,"ИСТИНА","ЛОЖЬ")</formula>
    </cfRule>
  </conditionalFormatting>
  <conditionalFormatting sqref="V8:W9">
    <cfRule type="expression" dxfId="59" priority="17">
      <formula>_xlfn.ISFORMULA(V8)=TRUE</formula>
    </cfRule>
  </conditionalFormatting>
  <conditionalFormatting sqref="V17:W18">
    <cfRule type="expression" dxfId="58" priority="6">
      <formula>_xlfn.ISFORMULA(V17)=TRUE</formula>
    </cfRule>
  </conditionalFormatting>
  <conditionalFormatting sqref="V26:W27">
    <cfRule type="expression" dxfId="57" priority="13">
      <formula>_xlfn.ISFORMULA(V26)=TRUE</formula>
    </cfRule>
  </conditionalFormatting>
  <conditionalFormatting sqref="V35:W36">
    <cfRule type="expression" dxfId="56" priority="5">
      <formula>_xlfn.ISFORMULA(V35)=TRUE</formula>
    </cfRule>
  </conditionalFormatting>
  <conditionalFormatting sqref="V44:W45">
    <cfRule type="expression" dxfId="55" priority="4">
      <formula>_xlfn.ISFORMULA(V44)=TRUE</formula>
    </cfRule>
  </conditionalFormatting>
  <conditionalFormatting sqref="V5:AA7">
    <cfRule type="expression" dxfId="54" priority="14">
      <formula>_xlfn.ISFORMULA(V5)=TRUE</formula>
    </cfRule>
  </conditionalFormatting>
  <conditionalFormatting sqref="V14:AA16">
    <cfRule type="expression" dxfId="53" priority="16">
      <formula>_xlfn.ISFORMULA(V14)=TRUE</formula>
    </cfRule>
  </conditionalFormatting>
  <conditionalFormatting sqref="V23:AA25">
    <cfRule type="expression" dxfId="52" priority="15">
      <formula>_xlfn.ISFORMULA(V23)=TRUE</formula>
    </cfRule>
  </conditionalFormatting>
  <conditionalFormatting sqref="V32:AA34">
    <cfRule type="expression" dxfId="51" priority="3">
      <formula>_xlfn.ISFORMULA(V32)=TRUE</formula>
    </cfRule>
  </conditionalFormatting>
  <conditionalFormatting sqref="V41:AA43">
    <cfRule type="expression" dxfId="50" priority="2">
      <formula>_xlfn.ISFORMULA(V41)=TRUE</formula>
    </cfRule>
  </conditionalFormatting>
  <conditionalFormatting sqref="AC4:AC5">
    <cfRule type="expression" dxfId="49" priority="9">
      <formula>_xlfn.ISFORMULA(AC4)=TRUE</formula>
    </cfRule>
  </conditionalFormatting>
  <conditionalFormatting sqref="AC13:AC14">
    <cfRule type="expression" dxfId="48" priority="8">
      <formula>_xlfn.ISFORMULA(AC13)=TRUE</formula>
    </cfRule>
  </conditionalFormatting>
  <conditionalFormatting sqref="AC22:AC23">
    <cfRule type="expression" dxfId="47" priority="7">
      <formula>_xlfn.ISFORMULA(AC22)=TRUE</formula>
    </cfRule>
  </conditionalFormatting>
  <conditionalFormatting sqref="AD5">
    <cfRule type="expression" dxfId="46" priority="12">
      <formula>_xlfn.ISFORMULA(AD5)=TRUE</formula>
    </cfRule>
  </conditionalFormatting>
  <conditionalFormatting sqref="AD14">
    <cfRule type="expression" dxfId="45" priority="11">
      <formula>_xlfn.ISFORMULA(AD14)=TRUE</formula>
    </cfRule>
  </conditionalFormatting>
  <conditionalFormatting sqref="AD23">
    <cfRule type="expression" dxfId="44" priority="10">
      <formula>_xlfn.ISFORMULA(AD23)=TRUE</formula>
    </cfRule>
  </conditionalFormatting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X225"/>
  <sheetViews>
    <sheetView zoomScaleNormal="100" workbookViewId="0">
      <selection activeCell="C3" sqref="C3"/>
    </sheetView>
  </sheetViews>
  <sheetFormatPr defaultColWidth="9.140625" defaultRowHeight="14.25" x14ac:dyDescent="0.2"/>
  <cols>
    <col min="1" max="1" width="9.140625" style="15" customWidth="1"/>
    <col min="2" max="2" width="9.7109375" style="82" customWidth="1"/>
    <col min="3" max="3" width="70.42578125" style="88" customWidth="1"/>
    <col min="4" max="6" width="20.7109375" style="82" customWidth="1"/>
    <col min="7" max="9" width="9.7109375" style="82" customWidth="1"/>
    <col min="10" max="10" width="20.7109375" style="90" customWidth="1"/>
    <col min="11" max="11" width="9.140625" style="15" customWidth="1"/>
    <col min="12" max="12" width="9.28515625" style="15" customWidth="1"/>
    <col min="13" max="13" width="9.140625" style="15" customWidth="1"/>
    <col min="14" max="16384" width="9.140625" style="15"/>
  </cols>
  <sheetData>
    <row r="1" spans="2:24" ht="14.45" customHeight="1" thickBot="1" x14ac:dyDescent="0.25"/>
    <row r="2" spans="2:24" ht="28.15" customHeight="1" thickBot="1" x14ac:dyDescent="0.3">
      <c r="B2" s="83" t="s">
        <v>383</v>
      </c>
      <c r="C2" s="84" t="s">
        <v>384</v>
      </c>
      <c r="D2" s="84" t="s">
        <v>385</v>
      </c>
      <c r="E2" s="84" t="s">
        <v>386</v>
      </c>
      <c r="F2" s="84" t="s">
        <v>387</v>
      </c>
      <c r="G2" s="84" t="s">
        <v>388</v>
      </c>
      <c r="H2" s="84" t="s">
        <v>389</v>
      </c>
      <c r="I2" s="84" t="s">
        <v>390</v>
      </c>
      <c r="J2" s="85" t="s">
        <v>391</v>
      </c>
      <c r="K2" s="117"/>
      <c r="L2" s="117"/>
      <c r="M2" s="117"/>
      <c r="N2" s="97"/>
      <c r="O2" s="89"/>
      <c r="P2" s="89"/>
      <c r="Q2" s="133"/>
      <c r="R2" s="133"/>
      <c r="S2" s="133"/>
      <c r="T2" s="133"/>
      <c r="U2" s="117"/>
      <c r="V2" s="117"/>
      <c r="W2" s="117"/>
      <c r="X2" s="117"/>
    </row>
    <row r="3" spans="2:24" ht="14.45" customHeight="1" x14ac:dyDescent="0.25">
      <c r="B3" s="81" t="s">
        <v>75</v>
      </c>
      <c r="C3" s="86" t="s">
        <v>546</v>
      </c>
      <c r="D3" s="81"/>
      <c r="E3" s="81"/>
      <c r="F3" s="81"/>
      <c r="G3" s="81"/>
      <c r="H3" s="81"/>
      <c r="I3" s="81"/>
      <c r="J3" s="92"/>
      <c r="K3" s="117"/>
      <c r="L3" s="117"/>
      <c r="M3" s="117"/>
      <c r="N3" s="97"/>
      <c r="O3" s="89"/>
      <c r="P3" s="89"/>
      <c r="Q3" s="133"/>
      <c r="R3" s="133"/>
      <c r="S3" s="133"/>
      <c r="T3" s="133"/>
      <c r="U3" s="117"/>
      <c r="V3" s="117"/>
      <c r="W3" s="117"/>
      <c r="X3" s="117"/>
    </row>
    <row r="4" spans="2:24" ht="27.6" customHeight="1" x14ac:dyDescent="0.25">
      <c r="B4" s="97" t="s">
        <v>392</v>
      </c>
      <c r="C4" s="89" t="s">
        <v>628</v>
      </c>
      <c r="D4" s="89"/>
      <c r="E4" s="97" t="s">
        <v>638</v>
      </c>
      <c r="F4" s="99" t="s">
        <v>393</v>
      </c>
      <c r="G4" s="97" t="s">
        <v>648</v>
      </c>
      <c r="H4" s="97">
        <v>2</v>
      </c>
      <c r="I4" s="81"/>
      <c r="J4" s="92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</row>
    <row r="5" spans="2:24" ht="14.45" customHeight="1" x14ac:dyDescent="0.25">
      <c r="B5" s="97" t="s">
        <v>394</v>
      </c>
      <c r="C5" s="89" t="s">
        <v>629</v>
      </c>
      <c r="D5" s="89"/>
      <c r="E5" s="97" t="s">
        <v>639</v>
      </c>
      <c r="F5" s="99" t="s">
        <v>393</v>
      </c>
      <c r="G5" s="97" t="s">
        <v>648</v>
      </c>
      <c r="H5" s="97">
        <v>2</v>
      </c>
      <c r="I5" s="81"/>
      <c r="J5" s="92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</row>
    <row r="6" spans="2:24" ht="14.45" customHeight="1" x14ac:dyDescent="0.25">
      <c r="B6" s="97" t="s">
        <v>395</v>
      </c>
      <c r="C6" s="89" t="s">
        <v>630</v>
      </c>
      <c r="D6" s="89"/>
      <c r="E6" s="97" t="s">
        <v>640</v>
      </c>
      <c r="F6" s="99" t="s">
        <v>393</v>
      </c>
      <c r="G6" s="97" t="s">
        <v>648</v>
      </c>
      <c r="H6" s="97">
        <v>2</v>
      </c>
      <c r="I6" s="81"/>
      <c r="J6" s="92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</row>
    <row r="7" spans="2:24" ht="14.45" customHeight="1" x14ac:dyDescent="0.25">
      <c r="B7" s="97" t="s">
        <v>396</v>
      </c>
      <c r="C7" s="89" t="s">
        <v>631</v>
      </c>
      <c r="D7" s="89"/>
      <c r="E7" s="97" t="s">
        <v>641</v>
      </c>
      <c r="F7" s="99" t="s">
        <v>393</v>
      </c>
      <c r="G7" s="97" t="s">
        <v>648</v>
      </c>
      <c r="H7" s="97">
        <v>2</v>
      </c>
      <c r="I7" s="81"/>
      <c r="J7" s="92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</row>
    <row r="8" spans="2:24" ht="14.45" customHeight="1" x14ac:dyDescent="0.25">
      <c r="B8" s="97" t="s">
        <v>397</v>
      </c>
      <c r="C8" s="89" t="s">
        <v>632</v>
      </c>
      <c r="D8" s="89"/>
      <c r="E8" s="97" t="s">
        <v>642</v>
      </c>
      <c r="F8" s="99" t="s">
        <v>393</v>
      </c>
      <c r="G8" s="97" t="s">
        <v>648</v>
      </c>
      <c r="H8" s="97">
        <v>2</v>
      </c>
      <c r="I8" s="81"/>
      <c r="J8" s="92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</row>
    <row r="9" spans="2:24" ht="27.6" customHeight="1" x14ac:dyDescent="0.25">
      <c r="B9" s="97" t="s">
        <v>398</v>
      </c>
      <c r="C9" s="89" t="s">
        <v>633</v>
      </c>
      <c r="D9" s="89"/>
      <c r="E9" s="97" t="s">
        <v>643</v>
      </c>
      <c r="F9" s="99" t="s">
        <v>393</v>
      </c>
      <c r="G9" s="97" t="s">
        <v>648</v>
      </c>
      <c r="H9" s="97">
        <v>2</v>
      </c>
      <c r="I9" s="81"/>
      <c r="J9" s="92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</row>
    <row r="10" spans="2:24" ht="27.6" customHeight="1" x14ac:dyDescent="0.25">
      <c r="B10" s="97" t="s">
        <v>399</v>
      </c>
      <c r="C10" s="89" t="s">
        <v>634</v>
      </c>
      <c r="D10" s="89"/>
      <c r="E10" s="97" t="s">
        <v>644</v>
      </c>
      <c r="F10" s="99" t="s">
        <v>393</v>
      </c>
      <c r="G10" s="97" t="s">
        <v>648</v>
      </c>
      <c r="H10" s="97">
        <v>2</v>
      </c>
      <c r="I10" s="81"/>
      <c r="J10" s="92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</row>
    <row r="11" spans="2:24" ht="27.6" customHeight="1" x14ac:dyDescent="0.25">
      <c r="B11" s="97" t="s">
        <v>400</v>
      </c>
      <c r="C11" s="89" t="s">
        <v>635</v>
      </c>
      <c r="D11" s="89"/>
      <c r="E11" s="97" t="s">
        <v>645</v>
      </c>
      <c r="F11" s="99" t="s">
        <v>393</v>
      </c>
      <c r="G11" s="97" t="s">
        <v>648</v>
      </c>
      <c r="H11" s="97" t="s">
        <v>84</v>
      </c>
      <c r="I11" s="81"/>
      <c r="J11" s="92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</row>
    <row r="12" spans="2:24" ht="14.45" customHeight="1" x14ac:dyDescent="0.25">
      <c r="B12" s="97" t="s">
        <v>401</v>
      </c>
      <c r="C12" s="89" t="s">
        <v>636</v>
      </c>
      <c r="D12" s="89"/>
      <c r="E12" s="97" t="s">
        <v>646</v>
      </c>
      <c r="F12" s="99" t="s">
        <v>393</v>
      </c>
      <c r="G12" s="97" t="s">
        <v>403</v>
      </c>
      <c r="H12" s="97" t="s">
        <v>75</v>
      </c>
      <c r="I12" s="81"/>
      <c r="J12" s="92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</row>
    <row r="13" spans="2:24" ht="14.45" customHeight="1" x14ac:dyDescent="0.25">
      <c r="B13" s="97" t="s">
        <v>402</v>
      </c>
      <c r="C13" s="89" t="s">
        <v>637</v>
      </c>
      <c r="D13" s="98"/>
      <c r="E13" s="97" t="s">
        <v>647</v>
      </c>
      <c r="F13" s="99" t="s">
        <v>393</v>
      </c>
      <c r="G13" s="97" t="s">
        <v>403</v>
      </c>
      <c r="H13" s="97">
        <v>5</v>
      </c>
      <c r="I13" s="81"/>
      <c r="J13" s="92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</row>
    <row r="14" spans="2:24" ht="14.45" customHeight="1" x14ac:dyDescent="0.25">
      <c r="B14" s="97" t="s">
        <v>404</v>
      </c>
      <c r="C14" s="89" t="s">
        <v>649</v>
      </c>
      <c r="D14" s="89"/>
      <c r="E14" s="97" t="s">
        <v>650</v>
      </c>
      <c r="F14" s="99" t="s">
        <v>393</v>
      </c>
      <c r="G14" s="97" t="s">
        <v>403</v>
      </c>
      <c r="H14" s="97" t="s">
        <v>84</v>
      </c>
      <c r="I14" s="81"/>
      <c r="J14" s="92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</row>
    <row r="15" spans="2:24" ht="14.45" customHeight="1" x14ac:dyDescent="0.25">
      <c r="B15" s="97" t="s">
        <v>405</v>
      </c>
      <c r="C15" s="98" t="s">
        <v>651</v>
      </c>
      <c r="D15" s="98"/>
      <c r="E15" s="99" t="s">
        <v>652</v>
      </c>
      <c r="F15" s="99" t="s">
        <v>393</v>
      </c>
      <c r="G15" s="97" t="s">
        <v>648</v>
      </c>
      <c r="H15" s="99">
        <v>1</v>
      </c>
      <c r="I15" s="81"/>
      <c r="J15" s="92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</row>
    <row r="16" spans="2:24" ht="14.45" customHeight="1" x14ac:dyDescent="0.25">
      <c r="B16" s="97" t="s">
        <v>406</v>
      </c>
      <c r="C16" s="98" t="s">
        <v>407</v>
      </c>
      <c r="D16" s="98"/>
      <c r="E16" s="99">
        <v>2150</v>
      </c>
      <c r="F16" s="99" t="s">
        <v>393</v>
      </c>
      <c r="G16" s="99" t="s">
        <v>408</v>
      </c>
      <c r="H16" s="99">
        <v>6</v>
      </c>
      <c r="I16" s="81"/>
      <c r="J16" s="92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</row>
    <row r="17" spans="2:24" ht="14.45" customHeight="1" x14ac:dyDescent="0.25">
      <c r="B17" s="97" t="s">
        <v>409</v>
      </c>
      <c r="C17" s="98" t="s">
        <v>657</v>
      </c>
      <c r="D17" s="98"/>
      <c r="E17" s="99" t="s">
        <v>658</v>
      </c>
      <c r="F17" s="99" t="s">
        <v>430</v>
      </c>
      <c r="G17" s="99" t="s">
        <v>408</v>
      </c>
      <c r="H17" s="99" t="s">
        <v>98</v>
      </c>
      <c r="I17" s="81"/>
      <c r="J17" s="92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</row>
    <row r="18" spans="2:24" ht="14.45" customHeight="1" x14ac:dyDescent="0.25">
      <c r="B18" s="97" t="s">
        <v>413</v>
      </c>
      <c r="C18" s="98" t="s">
        <v>653</v>
      </c>
      <c r="D18" s="98"/>
      <c r="E18" s="99" t="s">
        <v>654</v>
      </c>
      <c r="F18" s="99" t="s">
        <v>430</v>
      </c>
      <c r="G18" s="99" t="s">
        <v>408</v>
      </c>
      <c r="H18" s="99">
        <v>3</v>
      </c>
      <c r="I18" s="81"/>
      <c r="J18" s="92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</row>
    <row r="19" spans="2:24" ht="14.45" customHeight="1" x14ac:dyDescent="0.25">
      <c r="B19" s="97" t="s">
        <v>416</v>
      </c>
      <c r="C19" s="98" t="s">
        <v>655</v>
      </c>
      <c r="D19" s="98"/>
      <c r="E19" s="99" t="s">
        <v>656</v>
      </c>
      <c r="F19" s="99" t="s">
        <v>430</v>
      </c>
      <c r="G19" s="99" t="s">
        <v>408</v>
      </c>
      <c r="H19" s="99" t="s">
        <v>98</v>
      </c>
      <c r="I19" s="81"/>
      <c r="J19" s="92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</row>
    <row r="20" spans="2:24" ht="14.45" customHeight="1" x14ac:dyDescent="0.25">
      <c r="B20" s="97" t="s">
        <v>663</v>
      </c>
      <c r="C20" s="98" t="s">
        <v>659</v>
      </c>
      <c r="D20" s="98"/>
      <c r="E20" s="99" t="s">
        <v>660</v>
      </c>
      <c r="F20" s="99" t="s">
        <v>435</v>
      </c>
      <c r="G20" s="99" t="s">
        <v>648</v>
      </c>
      <c r="H20" s="99" t="s">
        <v>84</v>
      </c>
      <c r="I20" s="81"/>
      <c r="J20" s="92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</row>
    <row r="21" spans="2:24" ht="14.45" customHeight="1" x14ac:dyDescent="0.25">
      <c r="B21" s="97" t="s">
        <v>420</v>
      </c>
      <c r="C21" s="98" t="s">
        <v>661</v>
      </c>
      <c r="D21" s="98"/>
      <c r="E21" s="99" t="s">
        <v>662</v>
      </c>
      <c r="F21" s="99" t="s">
        <v>435</v>
      </c>
      <c r="G21" s="99" t="s">
        <v>648</v>
      </c>
      <c r="H21" s="99" t="s">
        <v>84</v>
      </c>
      <c r="I21" s="81"/>
      <c r="J21" s="92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</row>
    <row r="22" spans="2:24" ht="14.45" customHeight="1" x14ac:dyDescent="0.25">
      <c r="B22" s="97" t="s">
        <v>422</v>
      </c>
      <c r="C22" s="98" t="s">
        <v>410</v>
      </c>
      <c r="D22" s="98"/>
      <c r="E22" s="99" t="s">
        <v>411</v>
      </c>
      <c r="F22" s="99" t="s">
        <v>412</v>
      </c>
      <c r="G22" s="99" t="s">
        <v>408</v>
      </c>
      <c r="H22" s="99">
        <v>2</v>
      </c>
      <c r="I22" s="81"/>
      <c r="J22" s="92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</row>
    <row r="23" spans="2:24" ht="14.45" customHeight="1" x14ac:dyDescent="0.25">
      <c r="B23" s="97" t="s">
        <v>424</v>
      </c>
      <c r="C23" s="89" t="s">
        <v>414</v>
      </c>
      <c r="D23" s="89"/>
      <c r="E23" s="97" t="s">
        <v>415</v>
      </c>
      <c r="F23" s="99" t="s">
        <v>393</v>
      </c>
      <c r="G23" s="97" t="s">
        <v>403</v>
      </c>
      <c r="H23" s="97">
        <v>1</v>
      </c>
      <c r="I23" s="81"/>
      <c r="J23" s="92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</row>
    <row r="24" spans="2:24" ht="14.45" customHeight="1" x14ac:dyDescent="0.25">
      <c r="B24" s="97" t="s">
        <v>427</v>
      </c>
      <c r="C24" s="98" t="s">
        <v>417</v>
      </c>
      <c r="D24" s="98"/>
      <c r="E24" s="99" t="s">
        <v>418</v>
      </c>
      <c r="F24" s="99" t="s">
        <v>393</v>
      </c>
      <c r="G24" s="99" t="s">
        <v>403</v>
      </c>
      <c r="H24" s="99">
        <v>1</v>
      </c>
      <c r="I24" s="81"/>
      <c r="J24" s="92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</row>
    <row r="25" spans="2:24" ht="14.45" customHeight="1" x14ac:dyDescent="0.25">
      <c r="B25" s="97" t="s">
        <v>431</v>
      </c>
      <c r="C25" s="89" t="s">
        <v>421</v>
      </c>
      <c r="D25" s="89"/>
      <c r="E25" s="97">
        <v>23309</v>
      </c>
      <c r="F25" s="97" t="s">
        <v>419</v>
      </c>
      <c r="G25" s="97" t="s">
        <v>408</v>
      </c>
      <c r="H25" s="97" t="s">
        <v>98</v>
      </c>
      <c r="I25" s="87"/>
      <c r="J25" s="91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</row>
    <row r="26" spans="2:24" ht="14.45" customHeight="1" x14ac:dyDescent="0.25">
      <c r="B26" s="97" t="s">
        <v>434</v>
      </c>
      <c r="C26" s="89" t="s">
        <v>423</v>
      </c>
      <c r="D26" s="89"/>
      <c r="E26" s="97">
        <v>42031</v>
      </c>
      <c r="F26" s="97" t="s">
        <v>419</v>
      </c>
      <c r="G26" s="97" t="s">
        <v>408</v>
      </c>
      <c r="H26" s="97" t="s">
        <v>84</v>
      </c>
      <c r="I26" s="87"/>
      <c r="J26" s="91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</row>
    <row r="27" spans="2:24" ht="14.45" customHeight="1" x14ac:dyDescent="0.25">
      <c r="B27" s="97" t="s">
        <v>436</v>
      </c>
      <c r="C27" s="89" t="s">
        <v>425</v>
      </c>
      <c r="D27" s="89"/>
      <c r="E27" s="97" t="s">
        <v>426</v>
      </c>
      <c r="F27" s="97" t="s">
        <v>419</v>
      </c>
      <c r="G27" s="97" t="s">
        <v>408</v>
      </c>
      <c r="H27" s="97">
        <v>3</v>
      </c>
      <c r="I27" s="87"/>
      <c r="J27" s="91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</row>
    <row r="28" spans="2:24" ht="14.45" customHeight="1" x14ac:dyDescent="0.25">
      <c r="B28" s="97" t="s">
        <v>437</v>
      </c>
      <c r="C28" s="89" t="s">
        <v>428</v>
      </c>
      <c r="D28" s="89"/>
      <c r="E28" s="97" t="s">
        <v>429</v>
      </c>
      <c r="F28" s="97" t="s">
        <v>430</v>
      </c>
      <c r="G28" s="97" t="s">
        <v>408</v>
      </c>
      <c r="H28" s="97">
        <v>2</v>
      </c>
      <c r="I28" s="87"/>
      <c r="J28" s="91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</row>
    <row r="29" spans="2:24" ht="14.45" customHeight="1" x14ac:dyDescent="0.25">
      <c r="B29" s="97" t="s">
        <v>438</v>
      </c>
      <c r="C29" s="89" t="s">
        <v>432</v>
      </c>
      <c r="D29" s="89"/>
      <c r="E29" s="97" t="s">
        <v>433</v>
      </c>
      <c r="F29" s="97" t="s">
        <v>430</v>
      </c>
      <c r="G29" s="97" t="s">
        <v>408</v>
      </c>
      <c r="H29" s="97" t="s">
        <v>75</v>
      </c>
      <c r="I29" s="87"/>
      <c r="J29" s="91"/>
      <c r="K29" s="117"/>
      <c r="L29" s="117"/>
      <c r="M29" s="117"/>
      <c r="N29" s="117"/>
      <c r="O29" s="117"/>
      <c r="P29" s="118"/>
      <c r="Q29" s="119"/>
      <c r="R29" s="119"/>
      <c r="S29" s="119"/>
      <c r="T29" s="119"/>
      <c r="U29" s="119"/>
      <c r="V29" s="119"/>
      <c r="W29" s="119"/>
      <c r="X29" s="120"/>
    </row>
    <row r="30" spans="2:24" ht="14.45" customHeight="1" x14ac:dyDescent="0.25">
      <c r="B30" s="97" t="s">
        <v>439</v>
      </c>
      <c r="C30" s="89" t="s">
        <v>608</v>
      </c>
      <c r="D30" s="89"/>
      <c r="E30" s="97" t="s">
        <v>609</v>
      </c>
      <c r="F30" s="97" t="s">
        <v>435</v>
      </c>
      <c r="G30" s="97" t="s">
        <v>408</v>
      </c>
      <c r="H30" s="97">
        <v>1</v>
      </c>
      <c r="I30" s="87"/>
      <c r="J30" s="91"/>
      <c r="K30" s="117"/>
      <c r="L30" s="117"/>
      <c r="M30" s="117"/>
      <c r="N30" s="117"/>
      <c r="O30" s="117"/>
      <c r="P30" s="118"/>
      <c r="Q30" s="119"/>
      <c r="R30" s="119"/>
      <c r="S30" s="119"/>
      <c r="T30" s="119"/>
      <c r="U30" s="119"/>
      <c r="V30" s="119"/>
      <c r="W30" s="119"/>
      <c r="X30" s="120"/>
    </row>
    <row r="31" spans="2:24" ht="14.45" customHeight="1" x14ac:dyDescent="0.25">
      <c r="B31" s="97" t="s">
        <v>440</v>
      </c>
      <c r="C31" s="89" t="s">
        <v>610</v>
      </c>
      <c r="D31" s="89"/>
      <c r="E31" s="97" t="s">
        <v>611</v>
      </c>
      <c r="F31" s="97" t="s">
        <v>435</v>
      </c>
      <c r="G31" s="97" t="s">
        <v>408</v>
      </c>
      <c r="H31" s="97">
        <v>1</v>
      </c>
      <c r="I31" s="87"/>
      <c r="J31" s="91"/>
      <c r="K31" s="117"/>
      <c r="L31" s="117"/>
      <c r="M31" s="117"/>
      <c r="N31" s="117"/>
      <c r="O31" s="117"/>
      <c r="P31" s="118"/>
      <c r="Q31" s="119"/>
      <c r="R31" s="119"/>
      <c r="S31" s="119"/>
      <c r="T31" s="119"/>
      <c r="U31" s="119"/>
      <c r="V31" s="119"/>
      <c r="W31" s="119"/>
      <c r="X31" s="120"/>
    </row>
    <row r="32" spans="2:24" ht="14.45" customHeight="1" x14ac:dyDescent="0.25">
      <c r="B32" s="97" t="s">
        <v>441</v>
      </c>
      <c r="C32" s="89" t="s">
        <v>612</v>
      </c>
      <c r="D32" s="89"/>
      <c r="E32" s="97" t="s">
        <v>613</v>
      </c>
      <c r="F32" s="97" t="s">
        <v>435</v>
      </c>
      <c r="G32" s="97" t="s">
        <v>408</v>
      </c>
      <c r="H32" s="97">
        <v>1</v>
      </c>
      <c r="I32" s="87"/>
      <c r="J32" s="91"/>
      <c r="K32" s="117"/>
      <c r="L32" s="117"/>
      <c r="M32" s="117"/>
      <c r="N32" s="117"/>
      <c r="O32" s="117"/>
      <c r="P32" s="118"/>
      <c r="Q32" s="119"/>
      <c r="R32" s="119"/>
      <c r="S32" s="119"/>
      <c r="T32" s="119"/>
      <c r="U32" s="119"/>
      <c r="V32" s="119"/>
      <c r="W32" s="119"/>
      <c r="X32" s="120"/>
    </row>
    <row r="33" spans="2:24" ht="14.45" customHeight="1" x14ac:dyDescent="0.25">
      <c r="B33" s="97" t="s">
        <v>442</v>
      </c>
      <c r="C33" s="89" t="s">
        <v>621</v>
      </c>
      <c r="D33" s="89"/>
      <c r="E33" s="97" t="s">
        <v>614</v>
      </c>
      <c r="F33" s="97" t="s">
        <v>435</v>
      </c>
      <c r="G33" s="97" t="s">
        <v>408</v>
      </c>
      <c r="H33" s="97" t="s">
        <v>568</v>
      </c>
      <c r="I33" s="87"/>
      <c r="J33" s="91"/>
      <c r="K33" s="117"/>
      <c r="L33" s="117"/>
      <c r="M33" s="117"/>
      <c r="N33" s="117"/>
      <c r="O33" s="117"/>
      <c r="P33" s="118"/>
      <c r="Q33" s="119"/>
      <c r="R33" s="119"/>
      <c r="S33" s="119"/>
      <c r="T33" s="119"/>
      <c r="U33" s="119"/>
      <c r="V33" s="119"/>
      <c r="W33" s="119"/>
      <c r="X33" s="120"/>
    </row>
    <row r="34" spans="2:24" ht="14.45" customHeight="1" x14ac:dyDescent="0.25">
      <c r="B34" s="97" t="s">
        <v>443</v>
      </c>
      <c r="C34" s="89" t="s">
        <v>615</v>
      </c>
      <c r="D34" s="89"/>
      <c r="E34" s="97" t="s">
        <v>616</v>
      </c>
      <c r="F34" s="97" t="s">
        <v>435</v>
      </c>
      <c r="G34" s="97" t="s">
        <v>408</v>
      </c>
      <c r="H34" s="97" t="s">
        <v>75</v>
      </c>
      <c r="I34" s="87"/>
      <c r="J34" s="91"/>
      <c r="K34" s="117"/>
      <c r="L34" s="117"/>
      <c r="M34" s="117"/>
      <c r="N34" s="117"/>
      <c r="O34" s="117"/>
      <c r="P34" s="118"/>
      <c r="Q34" s="119"/>
      <c r="R34" s="119"/>
      <c r="S34" s="119"/>
      <c r="T34" s="119"/>
      <c r="U34" s="119"/>
      <c r="V34" s="119"/>
      <c r="W34" s="119"/>
      <c r="X34" s="120"/>
    </row>
    <row r="35" spans="2:24" ht="14.45" customHeight="1" x14ac:dyDescent="0.25">
      <c r="B35" s="97" t="s">
        <v>444</v>
      </c>
      <c r="C35" s="89" t="s">
        <v>617</v>
      </c>
      <c r="D35" s="89"/>
      <c r="E35" s="97" t="s">
        <v>618</v>
      </c>
      <c r="F35" s="97" t="s">
        <v>435</v>
      </c>
      <c r="G35" s="97" t="s">
        <v>408</v>
      </c>
      <c r="H35" s="97" t="s">
        <v>91</v>
      </c>
      <c r="I35" s="87"/>
      <c r="J35" s="91"/>
      <c r="K35" s="117"/>
      <c r="L35" s="117"/>
      <c r="M35" s="117"/>
      <c r="N35" s="117"/>
      <c r="O35" s="117"/>
      <c r="P35" s="118"/>
      <c r="Q35" s="119"/>
      <c r="R35" s="119"/>
      <c r="S35" s="119"/>
      <c r="T35" s="119"/>
      <c r="U35" s="119"/>
      <c r="V35" s="119"/>
      <c r="W35" s="119"/>
      <c r="X35" s="120"/>
    </row>
    <row r="36" spans="2:24" ht="14.45" customHeight="1" x14ac:dyDescent="0.25">
      <c r="B36" s="97" t="s">
        <v>445</v>
      </c>
      <c r="C36" s="89" t="s">
        <v>619</v>
      </c>
      <c r="D36" s="89"/>
      <c r="E36" s="97" t="s">
        <v>620</v>
      </c>
      <c r="F36" s="97" t="s">
        <v>435</v>
      </c>
      <c r="G36" s="97" t="s">
        <v>408</v>
      </c>
      <c r="H36" s="97" t="s">
        <v>75</v>
      </c>
      <c r="I36" s="87"/>
      <c r="J36" s="91"/>
      <c r="K36" s="117"/>
      <c r="L36" s="117"/>
      <c r="M36" s="117"/>
      <c r="N36" s="117"/>
      <c r="O36" s="117"/>
      <c r="P36" s="118"/>
      <c r="Q36" s="119"/>
      <c r="R36" s="119"/>
      <c r="S36" s="119"/>
      <c r="T36" s="119"/>
      <c r="U36" s="119"/>
      <c r="V36" s="119"/>
      <c r="W36" s="119"/>
      <c r="X36" s="120"/>
    </row>
    <row r="37" spans="2:24" ht="14.45" customHeight="1" x14ac:dyDescent="0.25">
      <c r="B37" s="97" t="s">
        <v>446</v>
      </c>
      <c r="C37" s="89" t="s">
        <v>626</v>
      </c>
      <c r="D37" s="89"/>
      <c r="E37" s="97" t="s">
        <v>627</v>
      </c>
      <c r="F37" s="97" t="s">
        <v>435</v>
      </c>
      <c r="G37" s="97" t="s">
        <v>408</v>
      </c>
      <c r="H37" s="97" t="s">
        <v>98</v>
      </c>
      <c r="I37" s="87"/>
      <c r="J37" s="91"/>
      <c r="K37" s="117"/>
      <c r="L37" s="117"/>
      <c r="M37" s="117"/>
      <c r="N37" s="117"/>
      <c r="O37" s="117"/>
      <c r="P37" s="118"/>
      <c r="Q37" s="119"/>
      <c r="R37" s="119"/>
      <c r="S37" s="119"/>
      <c r="T37" s="119"/>
      <c r="U37" s="119"/>
      <c r="V37" s="119"/>
      <c r="W37" s="119"/>
      <c r="X37" s="120"/>
    </row>
    <row r="38" spans="2:24" ht="14.45" customHeight="1" x14ac:dyDescent="0.25">
      <c r="B38" s="97" t="s">
        <v>447</v>
      </c>
      <c r="C38" s="89" t="s">
        <v>622</v>
      </c>
      <c r="D38" s="89"/>
      <c r="E38" s="97" t="s">
        <v>623</v>
      </c>
      <c r="F38" s="97" t="s">
        <v>435</v>
      </c>
      <c r="G38" s="97" t="s">
        <v>408</v>
      </c>
      <c r="H38" s="97" t="s">
        <v>75</v>
      </c>
      <c r="I38" s="87"/>
      <c r="J38" s="91"/>
      <c r="K38" s="117"/>
      <c r="L38" s="117"/>
      <c r="M38" s="117"/>
      <c r="N38" s="117"/>
      <c r="O38" s="117"/>
      <c r="P38" s="118"/>
      <c r="Q38" s="119"/>
      <c r="R38" s="119"/>
      <c r="S38" s="119"/>
      <c r="T38" s="119"/>
      <c r="U38" s="119"/>
      <c r="V38" s="119"/>
      <c r="W38" s="119"/>
      <c r="X38" s="120"/>
    </row>
    <row r="39" spans="2:24" ht="14.45" customHeight="1" x14ac:dyDescent="0.25">
      <c r="B39" s="97" t="s">
        <v>448</v>
      </c>
      <c r="C39" s="89" t="s">
        <v>624</v>
      </c>
      <c r="D39" s="89"/>
      <c r="E39" s="97" t="s">
        <v>625</v>
      </c>
      <c r="F39" s="97" t="s">
        <v>435</v>
      </c>
      <c r="G39" s="97" t="s">
        <v>408</v>
      </c>
      <c r="H39" s="97" t="s">
        <v>84</v>
      </c>
      <c r="I39" s="87"/>
      <c r="J39" s="91"/>
      <c r="K39" s="117"/>
      <c r="L39" s="117"/>
      <c r="M39" s="117"/>
      <c r="N39" s="117"/>
      <c r="O39" s="117"/>
      <c r="P39" s="118"/>
      <c r="Q39" s="119"/>
      <c r="R39" s="119"/>
      <c r="S39" s="119"/>
      <c r="T39" s="119"/>
      <c r="U39" s="119"/>
      <c r="V39" s="119"/>
      <c r="W39" s="119"/>
      <c r="X39" s="120"/>
    </row>
    <row r="40" spans="2:24" ht="14.45" customHeight="1" x14ac:dyDescent="0.25">
      <c r="B40" s="97" t="s">
        <v>449</v>
      </c>
      <c r="C40" s="89" t="s">
        <v>547</v>
      </c>
      <c r="D40" s="89"/>
      <c r="E40" s="97" t="s">
        <v>548</v>
      </c>
      <c r="F40" s="97" t="s">
        <v>393</v>
      </c>
      <c r="G40" s="97" t="s">
        <v>408</v>
      </c>
      <c r="H40" s="97" t="s">
        <v>549</v>
      </c>
      <c r="I40" s="87"/>
      <c r="J40" s="91"/>
      <c r="K40" s="117"/>
      <c r="L40" s="117"/>
      <c r="M40" s="117"/>
      <c r="N40" s="117"/>
      <c r="O40" s="117"/>
      <c r="P40" s="118"/>
      <c r="Q40" s="119"/>
      <c r="R40" s="119"/>
      <c r="S40" s="119"/>
      <c r="T40" s="119"/>
      <c r="U40" s="119"/>
      <c r="V40" s="119"/>
      <c r="W40" s="119"/>
      <c r="X40" s="120"/>
    </row>
    <row r="41" spans="2:24" ht="14.45" customHeight="1" x14ac:dyDescent="0.25">
      <c r="B41" s="97" t="s">
        <v>450</v>
      </c>
      <c r="C41" s="89" t="s">
        <v>550</v>
      </c>
      <c r="D41" s="89"/>
      <c r="E41" s="97" t="s">
        <v>551</v>
      </c>
      <c r="F41" s="97" t="s">
        <v>393</v>
      </c>
      <c r="G41" s="97" t="s">
        <v>408</v>
      </c>
      <c r="H41" s="97" t="s">
        <v>552</v>
      </c>
      <c r="I41" s="87"/>
      <c r="J41" s="91"/>
      <c r="K41" s="117"/>
      <c r="L41" s="117"/>
      <c r="M41" s="117"/>
      <c r="N41" s="117"/>
      <c r="O41" s="117"/>
      <c r="P41" s="118"/>
      <c r="Q41" s="119"/>
      <c r="R41" s="119"/>
      <c r="S41" s="119"/>
      <c r="T41" s="119"/>
      <c r="U41" s="119"/>
      <c r="V41" s="119"/>
      <c r="W41" s="119"/>
      <c r="X41" s="120"/>
    </row>
    <row r="42" spans="2:24" ht="14.45" customHeight="1" x14ac:dyDescent="0.25">
      <c r="B42" s="97" t="s">
        <v>451</v>
      </c>
      <c r="C42" s="89" t="s">
        <v>553</v>
      </c>
      <c r="D42" s="89"/>
      <c r="E42" s="97" t="s">
        <v>554</v>
      </c>
      <c r="F42" s="97" t="s">
        <v>393</v>
      </c>
      <c r="G42" s="97" t="s">
        <v>408</v>
      </c>
      <c r="H42" s="97" t="s">
        <v>552</v>
      </c>
      <c r="I42" s="87"/>
      <c r="J42" s="91"/>
      <c r="K42" s="117"/>
      <c r="L42" s="117"/>
      <c r="M42" s="117"/>
      <c r="N42" s="117"/>
      <c r="O42" s="117"/>
      <c r="P42" s="118"/>
      <c r="Q42" s="119"/>
      <c r="R42" s="119"/>
      <c r="S42" s="119"/>
      <c r="T42" s="119"/>
      <c r="U42" s="119"/>
      <c r="V42" s="119"/>
      <c r="W42" s="119"/>
      <c r="X42" s="120"/>
    </row>
    <row r="43" spans="2:24" ht="14.45" customHeight="1" x14ac:dyDescent="0.25">
      <c r="B43" s="97" t="s">
        <v>452</v>
      </c>
      <c r="C43" s="89" t="s">
        <v>555</v>
      </c>
      <c r="D43" s="106"/>
      <c r="E43" s="97" t="s">
        <v>556</v>
      </c>
      <c r="F43" s="97" t="s">
        <v>393</v>
      </c>
      <c r="G43" s="97" t="s">
        <v>408</v>
      </c>
      <c r="H43" s="135">
        <v>9</v>
      </c>
      <c r="I43" s="87"/>
      <c r="J43" s="91"/>
      <c r="K43" s="117"/>
      <c r="L43" s="117"/>
      <c r="M43" s="117"/>
      <c r="N43" s="117"/>
      <c r="O43" s="117"/>
      <c r="P43" s="118"/>
      <c r="Q43" s="119"/>
      <c r="R43" s="119"/>
      <c r="S43" s="119"/>
      <c r="T43" s="119"/>
      <c r="U43" s="119"/>
      <c r="V43" s="119"/>
      <c r="W43" s="119"/>
      <c r="X43" s="120"/>
    </row>
    <row r="44" spans="2:24" ht="14.45" customHeight="1" x14ac:dyDescent="0.25">
      <c r="B44" s="97" t="s">
        <v>453</v>
      </c>
      <c r="C44" s="98" t="s">
        <v>557</v>
      </c>
      <c r="D44" s="106"/>
      <c r="E44" s="97" t="s">
        <v>558</v>
      </c>
      <c r="F44" s="97" t="s">
        <v>393</v>
      </c>
      <c r="G44" s="97" t="s">
        <v>408</v>
      </c>
      <c r="H44" s="135">
        <v>3</v>
      </c>
      <c r="I44" s="87"/>
      <c r="J44" s="91"/>
      <c r="K44" s="117"/>
      <c r="L44" s="117"/>
      <c r="M44" s="117"/>
      <c r="N44" s="117"/>
      <c r="O44" s="117"/>
      <c r="P44" s="118"/>
      <c r="Q44" s="119"/>
      <c r="R44" s="119"/>
      <c r="S44" s="119"/>
      <c r="T44" s="119"/>
      <c r="U44" s="119"/>
      <c r="V44" s="119"/>
      <c r="W44" s="119"/>
      <c r="X44" s="120"/>
    </row>
    <row r="45" spans="2:24" ht="14.45" customHeight="1" x14ac:dyDescent="0.25">
      <c r="B45" s="97" t="s">
        <v>454</v>
      </c>
      <c r="C45" s="98" t="s">
        <v>559</v>
      </c>
      <c r="D45" s="106"/>
      <c r="E45" s="97" t="s">
        <v>560</v>
      </c>
      <c r="F45" s="97" t="s">
        <v>393</v>
      </c>
      <c r="G45" s="97" t="s">
        <v>408</v>
      </c>
      <c r="H45" s="135">
        <v>3</v>
      </c>
      <c r="I45" s="87"/>
      <c r="J45" s="91"/>
      <c r="K45" s="117"/>
      <c r="L45" s="117"/>
      <c r="M45" s="117"/>
      <c r="N45" s="117"/>
      <c r="O45" s="117"/>
      <c r="P45" s="118"/>
      <c r="Q45" s="119"/>
      <c r="R45" s="119"/>
      <c r="S45" s="119"/>
      <c r="T45" s="119"/>
      <c r="U45" s="119"/>
      <c r="V45" s="119"/>
      <c r="W45" s="119"/>
      <c r="X45" s="120"/>
    </row>
    <row r="46" spans="2:24" ht="14.45" customHeight="1" x14ac:dyDescent="0.25">
      <c r="B46" s="97" t="s">
        <v>664</v>
      </c>
      <c r="C46" s="98" t="s">
        <v>561</v>
      </c>
      <c r="D46" s="106"/>
      <c r="E46" s="97" t="s">
        <v>562</v>
      </c>
      <c r="F46" s="97" t="s">
        <v>393</v>
      </c>
      <c r="G46" s="97" t="s">
        <v>408</v>
      </c>
      <c r="H46" s="135">
        <v>6</v>
      </c>
      <c r="I46" s="87"/>
      <c r="J46" s="91"/>
      <c r="K46" s="117"/>
      <c r="L46" s="117"/>
      <c r="M46" s="117"/>
      <c r="N46" s="117"/>
      <c r="O46" s="117"/>
      <c r="P46" s="118"/>
      <c r="Q46" s="119"/>
      <c r="R46" s="119"/>
      <c r="S46" s="119"/>
      <c r="T46" s="119"/>
      <c r="U46" s="119"/>
      <c r="V46" s="119"/>
      <c r="W46" s="119"/>
      <c r="X46" s="120"/>
    </row>
    <row r="47" spans="2:24" ht="14.45" customHeight="1" x14ac:dyDescent="0.25">
      <c r="B47" s="97" t="s">
        <v>665</v>
      </c>
      <c r="C47" s="98" t="s">
        <v>563</v>
      </c>
      <c r="D47" s="99"/>
      <c r="E47" s="97" t="s">
        <v>564</v>
      </c>
      <c r="F47" s="97" t="s">
        <v>393</v>
      </c>
      <c r="G47" s="97" t="s">
        <v>408</v>
      </c>
      <c r="H47" s="99">
        <v>2</v>
      </c>
      <c r="I47" s="87"/>
      <c r="J47" s="91"/>
      <c r="K47" s="117"/>
      <c r="L47" s="117"/>
      <c r="M47" s="117"/>
      <c r="N47" s="117"/>
      <c r="O47" s="117"/>
      <c r="P47" s="118"/>
      <c r="Q47" s="119"/>
      <c r="R47" s="119"/>
      <c r="S47" s="119"/>
      <c r="T47" s="119"/>
      <c r="U47" s="119"/>
      <c r="V47" s="119"/>
      <c r="W47" s="119"/>
      <c r="X47" s="120"/>
    </row>
    <row r="48" spans="2:24" ht="14.45" customHeight="1" x14ac:dyDescent="0.25">
      <c r="B48" s="97" t="s">
        <v>666</v>
      </c>
      <c r="C48" s="98" t="s">
        <v>565</v>
      </c>
      <c r="D48" s="99"/>
      <c r="E48" s="97" t="s">
        <v>566</v>
      </c>
      <c r="F48" s="97" t="s">
        <v>393</v>
      </c>
      <c r="G48" s="97" t="s">
        <v>408</v>
      </c>
      <c r="H48" s="99">
        <v>2</v>
      </c>
      <c r="I48" s="87"/>
      <c r="J48" s="91"/>
      <c r="K48" s="117"/>
      <c r="L48" s="117"/>
      <c r="M48" s="117"/>
      <c r="N48" s="117"/>
      <c r="O48" s="117"/>
      <c r="P48" s="118"/>
      <c r="Q48" s="119"/>
      <c r="R48" s="119"/>
      <c r="S48" s="119"/>
      <c r="T48" s="119"/>
      <c r="U48" s="119"/>
      <c r="V48" s="119"/>
      <c r="W48" s="119"/>
      <c r="X48" s="120"/>
    </row>
    <row r="49" spans="2:24" ht="14.45" customHeight="1" x14ac:dyDescent="0.25">
      <c r="B49" s="97" t="s">
        <v>667</v>
      </c>
      <c r="C49" s="98" t="s">
        <v>455</v>
      </c>
      <c r="D49" s="99"/>
      <c r="E49" s="97" t="s">
        <v>456</v>
      </c>
      <c r="F49" s="97" t="s">
        <v>393</v>
      </c>
      <c r="G49" s="97" t="s">
        <v>408</v>
      </c>
      <c r="H49" s="99">
        <v>15</v>
      </c>
      <c r="I49" s="87"/>
      <c r="J49" s="91"/>
      <c r="K49" s="117"/>
      <c r="L49" s="117"/>
      <c r="M49" s="117"/>
      <c r="N49" s="117"/>
      <c r="O49" s="117"/>
      <c r="P49" s="118"/>
      <c r="Q49" s="119"/>
      <c r="R49" s="119"/>
      <c r="S49" s="119"/>
      <c r="T49" s="119"/>
      <c r="U49" s="119"/>
      <c r="V49" s="119"/>
      <c r="W49" s="119"/>
      <c r="X49" s="120"/>
    </row>
    <row r="50" spans="2:24" ht="14.45" customHeight="1" x14ac:dyDescent="0.25">
      <c r="B50" s="97" t="s">
        <v>668</v>
      </c>
      <c r="C50" s="98" t="s">
        <v>567</v>
      </c>
      <c r="D50" s="99"/>
      <c r="E50" s="97" t="s">
        <v>457</v>
      </c>
      <c r="F50" s="97" t="s">
        <v>393</v>
      </c>
      <c r="G50" s="97" t="s">
        <v>408</v>
      </c>
      <c r="H50" s="99">
        <v>5</v>
      </c>
      <c r="I50" s="87"/>
      <c r="J50" s="91"/>
      <c r="K50" s="117"/>
      <c r="L50" s="117"/>
      <c r="M50" s="117"/>
      <c r="N50" s="117"/>
      <c r="O50" s="117"/>
      <c r="P50" s="118"/>
      <c r="Q50" s="119"/>
      <c r="R50" s="119"/>
      <c r="S50" s="119"/>
      <c r="T50" s="119"/>
      <c r="U50" s="119"/>
      <c r="V50" s="119"/>
      <c r="W50" s="119"/>
      <c r="X50" s="120"/>
    </row>
    <row r="51" spans="2:24" ht="14.45" customHeight="1" x14ac:dyDescent="0.25">
      <c r="B51" s="97" t="s">
        <v>669</v>
      </c>
      <c r="C51" s="98" t="s">
        <v>458</v>
      </c>
      <c r="D51" s="106"/>
      <c r="E51" s="97" t="s">
        <v>459</v>
      </c>
      <c r="F51" s="97" t="s">
        <v>393</v>
      </c>
      <c r="G51" s="97" t="s">
        <v>408</v>
      </c>
      <c r="H51" s="87" t="s">
        <v>568</v>
      </c>
      <c r="I51" s="87"/>
      <c r="J51" s="91"/>
      <c r="K51" s="117"/>
      <c r="L51" s="117"/>
      <c r="M51" s="117"/>
      <c r="N51" s="117"/>
      <c r="O51" s="117"/>
      <c r="P51" s="118"/>
      <c r="Q51" s="119"/>
      <c r="R51" s="119"/>
      <c r="S51" s="119"/>
      <c r="T51" s="119"/>
      <c r="U51" s="119"/>
      <c r="V51" s="119"/>
      <c r="W51" s="119"/>
      <c r="X51" s="120"/>
    </row>
    <row r="52" spans="2:24" ht="14.45" customHeight="1" x14ac:dyDescent="0.25">
      <c r="B52" s="97" t="s">
        <v>670</v>
      </c>
      <c r="C52" s="98" t="s">
        <v>569</v>
      </c>
      <c r="D52" s="99"/>
      <c r="E52" s="97" t="s">
        <v>572</v>
      </c>
      <c r="F52" s="97" t="s">
        <v>393</v>
      </c>
      <c r="G52" s="97" t="s">
        <v>408</v>
      </c>
      <c r="H52" s="99">
        <v>3</v>
      </c>
      <c r="I52" s="87"/>
      <c r="J52" s="91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</row>
    <row r="53" spans="2:24" ht="14.45" customHeight="1" x14ac:dyDescent="0.25">
      <c r="B53" s="97" t="s">
        <v>671</v>
      </c>
      <c r="C53" s="89" t="s">
        <v>570</v>
      </c>
      <c r="D53" s="87"/>
      <c r="E53" s="97" t="s">
        <v>573</v>
      </c>
      <c r="F53" s="97" t="s">
        <v>393</v>
      </c>
      <c r="G53" s="97" t="s">
        <v>408</v>
      </c>
      <c r="H53" s="135">
        <v>1</v>
      </c>
      <c r="I53" s="87"/>
      <c r="J53" s="87"/>
      <c r="K53" s="117"/>
      <c r="L53" s="121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</row>
    <row r="54" spans="2:24" ht="14.45" customHeight="1" x14ac:dyDescent="0.25">
      <c r="B54" s="97" t="s">
        <v>672</v>
      </c>
      <c r="C54" s="89" t="s">
        <v>571</v>
      </c>
      <c r="D54" s="87"/>
      <c r="E54" s="87" t="s">
        <v>574</v>
      </c>
      <c r="F54" s="97" t="s">
        <v>393</v>
      </c>
      <c r="G54" s="97" t="s">
        <v>408</v>
      </c>
      <c r="H54" s="87" t="s">
        <v>75</v>
      </c>
      <c r="I54" s="87"/>
      <c r="J54" s="91"/>
      <c r="K54" s="117"/>
      <c r="L54" s="121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</row>
    <row r="55" spans="2:24" ht="14.45" customHeight="1" x14ac:dyDescent="0.25">
      <c r="B55" s="97" t="s">
        <v>673</v>
      </c>
      <c r="C55" s="89" t="s">
        <v>575</v>
      </c>
      <c r="D55" s="87"/>
      <c r="E55" s="87" t="s">
        <v>578</v>
      </c>
      <c r="F55" s="97" t="s">
        <v>393</v>
      </c>
      <c r="G55" s="97" t="s">
        <v>408</v>
      </c>
      <c r="H55" s="87" t="s">
        <v>91</v>
      </c>
      <c r="I55" s="87"/>
      <c r="J55" s="91"/>
      <c r="K55" s="117"/>
      <c r="L55" s="121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</row>
    <row r="56" spans="2:24" ht="27.6" customHeight="1" x14ac:dyDescent="0.25">
      <c r="B56" s="97" t="s">
        <v>674</v>
      </c>
      <c r="C56" s="89" t="s">
        <v>576</v>
      </c>
      <c r="D56" s="87"/>
      <c r="E56" s="87" t="s">
        <v>579</v>
      </c>
      <c r="F56" s="97" t="s">
        <v>393</v>
      </c>
      <c r="G56" s="97" t="s">
        <v>408</v>
      </c>
      <c r="H56" s="87" t="s">
        <v>75</v>
      </c>
      <c r="I56" s="87"/>
      <c r="J56" s="87"/>
      <c r="K56" s="117"/>
      <c r="L56" s="121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</row>
    <row r="57" spans="2:24" ht="14.45" customHeight="1" x14ac:dyDescent="0.25">
      <c r="B57" s="97" t="s">
        <v>675</v>
      </c>
      <c r="C57" s="89" t="s">
        <v>577</v>
      </c>
      <c r="D57" s="87"/>
      <c r="E57" s="87" t="s">
        <v>580</v>
      </c>
      <c r="F57" s="97" t="s">
        <v>393</v>
      </c>
      <c r="G57" s="97" t="s">
        <v>408</v>
      </c>
      <c r="H57" s="87" t="s">
        <v>75</v>
      </c>
      <c r="I57" s="87"/>
      <c r="J57" s="91"/>
      <c r="K57" s="117"/>
      <c r="L57" s="121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</row>
    <row r="58" spans="2:24" ht="14.45" customHeight="1" x14ac:dyDescent="0.25">
      <c r="B58" s="97" t="s">
        <v>676</v>
      </c>
      <c r="C58" s="89" t="s">
        <v>462</v>
      </c>
      <c r="D58" s="89"/>
      <c r="E58" s="97" t="s">
        <v>463</v>
      </c>
      <c r="F58" s="97" t="s">
        <v>460</v>
      </c>
      <c r="G58" s="97" t="s">
        <v>461</v>
      </c>
      <c r="H58" s="97" t="s">
        <v>606</v>
      </c>
      <c r="I58" s="87"/>
      <c r="J58" s="91"/>
      <c r="K58" s="117"/>
      <c r="L58" s="121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</row>
    <row r="59" spans="2:24" ht="14.45" customHeight="1" x14ac:dyDescent="0.25">
      <c r="B59" s="97" t="s">
        <v>677</v>
      </c>
      <c r="C59" s="89" t="s">
        <v>464</v>
      </c>
      <c r="D59" s="89"/>
      <c r="E59" s="97" t="s">
        <v>463</v>
      </c>
      <c r="F59" s="97" t="s">
        <v>460</v>
      </c>
      <c r="G59" s="97" t="s">
        <v>461</v>
      </c>
      <c r="H59" s="97" t="s">
        <v>606</v>
      </c>
      <c r="I59" s="87"/>
      <c r="J59" s="91"/>
      <c r="K59" s="117"/>
      <c r="L59" s="121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</row>
    <row r="60" spans="2:24" ht="14.45" customHeight="1" x14ac:dyDescent="0.25">
      <c r="B60" s="97" t="s">
        <v>678</v>
      </c>
      <c r="C60" s="89" t="s">
        <v>465</v>
      </c>
      <c r="D60" s="89"/>
      <c r="E60" s="97" t="s">
        <v>463</v>
      </c>
      <c r="F60" s="97" t="s">
        <v>460</v>
      </c>
      <c r="G60" s="97" t="s">
        <v>461</v>
      </c>
      <c r="H60" s="97" t="s">
        <v>606</v>
      </c>
      <c r="I60" s="87"/>
      <c r="J60" s="91"/>
      <c r="K60" s="117"/>
      <c r="L60" s="121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</row>
    <row r="61" spans="2:24" ht="14.45" customHeight="1" x14ac:dyDescent="0.25">
      <c r="B61" s="97" t="s">
        <v>679</v>
      </c>
      <c r="C61" s="89" t="s">
        <v>466</v>
      </c>
      <c r="D61" s="89"/>
      <c r="E61" s="97" t="s">
        <v>463</v>
      </c>
      <c r="F61" s="97" t="s">
        <v>460</v>
      </c>
      <c r="G61" s="97" t="s">
        <v>461</v>
      </c>
      <c r="H61" s="97" t="s">
        <v>606</v>
      </c>
      <c r="I61" s="87"/>
      <c r="J61" s="91"/>
      <c r="K61" s="117"/>
      <c r="L61" s="121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</row>
    <row r="62" spans="2:24" ht="14.45" customHeight="1" x14ac:dyDescent="0.25">
      <c r="B62" s="97" t="s">
        <v>680</v>
      </c>
      <c r="C62" s="89" t="s">
        <v>467</v>
      </c>
      <c r="D62" s="89"/>
      <c r="E62" s="97" t="s">
        <v>463</v>
      </c>
      <c r="F62" s="97" t="s">
        <v>460</v>
      </c>
      <c r="G62" s="97" t="s">
        <v>461</v>
      </c>
      <c r="H62" s="97" t="s">
        <v>606</v>
      </c>
      <c r="I62" s="87"/>
      <c r="J62" s="91"/>
      <c r="K62" s="117"/>
      <c r="L62" s="121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</row>
    <row r="63" spans="2:24" ht="14.45" customHeight="1" x14ac:dyDescent="0.25">
      <c r="B63" s="97" t="s">
        <v>681</v>
      </c>
      <c r="C63" s="89" t="s">
        <v>582</v>
      </c>
      <c r="D63" s="89"/>
      <c r="E63" s="97" t="s">
        <v>581</v>
      </c>
      <c r="F63" s="97" t="s">
        <v>460</v>
      </c>
      <c r="G63" s="97" t="s">
        <v>461</v>
      </c>
      <c r="H63" s="97" t="s">
        <v>605</v>
      </c>
      <c r="I63" s="87"/>
      <c r="J63" s="87"/>
      <c r="K63" s="117"/>
      <c r="L63" s="121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</row>
    <row r="64" spans="2:24" ht="14.45" customHeight="1" x14ac:dyDescent="0.25">
      <c r="B64" s="97" t="s">
        <v>682</v>
      </c>
      <c r="C64" s="89" t="s">
        <v>583</v>
      </c>
      <c r="D64" s="89"/>
      <c r="E64" s="97" t="s">
        <v>581</v>
      </c>
      <c r="F64" s="97" t="s">
        <v>460</v>
      </c>
      <c r="G64" s="97" t="s">
        <v>461</v>
      </c>
      <c r="H64" s="97" t="s">
        <v>605</v>
      </c>
      <c r="I64" s="87"/>
      <c r="J64" s="91"/>
      <c r="K64" s="117"/>
      <c r="L64" s="121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</row>
    <row r="65" spans="2:24" ht="14.45" customHeight="1" x14ac:dyDescent="0.25">
      <c r="B65" s="97" t="s">
        <v>683</v>
      </c>
      <c r="C65" s="89" t="s">
        <v>584</v>
      </c>
      <c r="D65" s="89"/>
      <c r="E65" s="97" t="s">
        <v>581</v>
      </c>
      <c r="F65" s="97" t="s">
        <v>460</v>
      </c>
      <c r="G65" s="97" t="s">
        <v>461</v>
      </c>
      <c r="H65" s="97" t="s">
        <v>605</v>
      </c>
      <c r="I65" s="87"/>
      <c r="J65" s="91"/>
      <c r="K65" s="117"/>
      <c r="L65" s="121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</row>
    <row r="66" spans="2:24" ht="14.45" customHeight="1" x14ac:dyDescent="0.25">
      <c r="B66" s="97" t="s">
        <v>684</v>
      </c>
      <c r="C66" s="89" t="s">
        <v>585</v>
      </c>
      <c r="D66" s="89"/>
      <c r="E66" s="97" t="s">
        <v>581</v>
      </c>
      <c r="F66" s="97" t="s">
        <v>460</v>
      </c>
      <c r="G66" s="97" t="s">
        <v>461</v>
      </c>
      <c r="H66" s="97" t="s">
        <v>605</v>
      </c>
      <c r="I66" s="87"/>
      <c r="J66" s="91"/>
      <c r="K66" s="117"/>
      <c r="L66" s="121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</row>
    <row r="67" spans="2:24" ht="14.45" customHeight="1" x14ac:dyDescent="0.25">
      <c r="B67" s="97" t="s">
        <v>685</v>
      </c>
      <c r="C67" s="89" t="s">
        <v>586</v>
      </c>
      <c r="D67" s="89"/>
      <c r="E67" s="97" t="s">
        <v>581</v>
      </c>
      <c r="F67" s="97" t="s">
        <v>460</v>
      </c>
      <c r="G67" s="97" t="s">
        <v>461</v>
      </c>
      <c r="H67" s="97" t="s">
        <v>605</v>
      </c>
      <c r="I67" s="87"/>
      <c r="J67" s="91"/>
      <c r="K67" s="117"/>
      <c r="L67" s="121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</row>
    <row r="68" spans="2:24" ht="14.45" customHeight="1" x14ac:dyDescent="0.25">
      <c r="B68" s="97" t="s">
        <v>686</v>
      </c>
      <c r="C68" s="89" t="s">
        <v>588</v>
      </c>
      <c r="D68" s="89"/>
      <c r="E68" s="97" t="s">
        <v>587</v>
      </c>
      <c r="F68" s="97" t="s">
        <v>460</v>
      </c>
      <c r="G68" s="97" t="s">
        <v>461</v>
      </c>
      <c r="H68" s="97" t="s">
        <v>607</v>
      </c>
      <c r="I68" s="87"/>
      <c r="J68" s="91"/>
      <c r="K68" s="117"/>
      <c r="L68" s="121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</row>
    <row r="69" spans="2:24" ht="14.45" customHeight="1" x14ac:dyDescent="0.25">
      <c r="B69" s="97" t="s">
        <v>687</v>
      </c>
      <c r="C69" s="89" t="s">
        <v>589</v>
      </c>
      <c r="D69" s="89"/>
      <c r="E69" s="97" t="s">
        <v>587</v>
      </c>
      <c r="F69" s="97" t="s">
        <v>460</v>
      </c>
      <c r="G69" s="97" t="s">
        <v>461</v>
      </c>
      <c r="H69" s="97" t="s">
        <v>607</v>
      </c>
      <c r="I69" s="87"/>
      <c r="J69" s="91"/>
      <c r="K69" s="117"/>
      <c r="L69" s="121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</row>
    <row r="70" spans="2:24" ht="14.45" customHeight="1" x14ac:dyDescent="0.25">
      <c r="B70" s="97" t="s">
        <v>688</v>
      </c>
      <c r="C70" s="89" t="s">
        <v>590</v>
      </c>
      <c r="D70" s="89"/>
      <c r="E70" s="97" t="s">
        <v>587</v>
      </c>
      <c r="F70" s="97" t="s">
        <v>460</v>
      </c>
      <c r="G70" s="97" t="s">
        <v>461</v>
      </c>
      <c r="H70" s="97" t="s">
        <v>607</v>
      </c>
      <c r="I70" s="87"/>
      <c r="J70" s="91"/>
      <c r="K70" s="117"/>
      <c r="L70" s="121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</row>
    <row r="71" spans="2:24" ht="14.45" customHeight="1" x14ac:dyDescent="0.25">
      <c r="B71" s="97" t="s">
        <v>689</v>
      </c>
      <c r="C71" s="89" t="s">
        <v>591</v>
      </c>
      <c r="D71" s="89"/>
      <c r="E71" s="97" t="s">
        <v>587</v>
      </c>
      <c r="F71" s="97" t="s">
        <v>460</v>
      </c>
      <c r="G71" s="97" t="s">
        <v>461</v>
      </c>
      <c r="H71" s="97" t="s">
        <v>607</v>
      </c>
      <c r="I71" s="87"/>
      <c r="J71" s="91"/>
      <c r="K71" s="117"/>
      <c r="L71" s="121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</row>
    <row r="72" spans="2:24" ht="15" customHeight="1" x14ac:dyDescent="0.25">
      <c r="B72" s="97" t="s">
        <v>690</v>
      </c>
      <c r="C72" s="89" t="s">
        <v>592</v>
      </c>
      <c r="D72" s="89"/>
      <c r="E72" s="97" t="s">
        <v>587</v>
      </c>
      <c r="F72" s="97" t="s">
        <v>460</v>
      </c>
      <c r="G72" s="97" t="s">
        <v>461</v>
      </c>
      <c r="H72" s="97" t="s">
        <v>607</v>
      </c>
      <c r="I72" s="87"/>
      <c r="J72" s="91"/>
      <c r="K72" s="117"/>
      <c r="L72" s="121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</row>
    <row r="73" spans="2:24" ht="14.45" customHeight="1" x14ac:dyDescent="0.25">
      <c r="B73" s="97" t="s">
        <v>691</v>
      </c>
      <c r="C73" s="89" t="s">
        <v>468</v>
      </c>
      <c r="D73" s="89"/>
      <c r="E73" s="97" t="s">
        <v>469</v>
      </c>
      <c r="F73" s="97" t="s">
        <v>460</v>
      </c>
      <c r="G73" s="97" t="s">
        <v>461</v>
      </c>
      <c r="H73" s="97" t="s">
        <v>606</v>
      </c>
      <c r="I73" s="87"/>
      <c r="J73" s="91"/>
      <c r="K73" s="117"/>
      <c r="L73" s="121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</row>
    <row r="74" spans="2:24" ht="14.45" customHeight="1" x14ac:dyDescent="0.25">
      <c r="B74" s="97" t="s">
        <v>692</v>
      </c>
      <c r="C74" s="89" t="s">
        <v>470</v>
      </c>
      <c r="D74" s="89"/>
      <c r="E74" s="97" t="s">
        <v>469</v>
      </c>
      <c r="F74" s="97" t="s">
        <v>460</v>
      </c>
      <c r="G74" s="97" t="s">
        <v>461</v>
      </c>
      <c r="H74" s="97" t="s">
        <v>606</v>
      </c>
      <c r="I74" s="87"/>
      <c r="J74" s="91"/>
      <c r="K74" s="117"/>
      <c r="L74" s="121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</row>
    <row r="75" spans="2:24" ht="14.45" customHeight="1" x14ac:dyDescent="0.25">
      <c r="B75" s="97" t="s">
        <v>693</v>
      </c>
      <c r="C75" s="89" t="s">
        <v>471</v>
      </c>
      <c r="D75" s="89"/>
      <c r="E75" s="97" t="s">
        <v>469</v>
      </c>
      <c r="F75" s="97" t="s">
        <v>460</v>
      </c>
      <c r="G75" s="97" t="s">
        <v>461</v>
      </c>
      <c r="H75" s="97" t="s">
        <v>606</v>
      </c>
      <c r="I75" s="87"/>
      <c r="J75" s="91"/>
      <c r="K75" s="117"/>
      <c r="L75" s="121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</row>
    <row r="76" spans="2:24" ht="14.45" customHeight="1" x14ac:dyDescent="0.25">
      <c r="B76" s="97" t="s">
        <v>694</v>
      </c>
      <c r="C76" s="89" t="s">
        <v>472</v>
      </c>
      <c r="D76" s="89"/>
      <c r="E76" s="97" t="s">
        <v>469</v>
      </c>
      <c r="F76" s="97" t="s">
        <v>460</v>
      </c>
      <c r="G76" s="97" t="s">
        <v>461</v>
      </c>
      <c r="H76" s="97" t="s">
        <v>606</v>
      </c>
      <c r="I76" s="87"/>
      <c r="J76" s="91"/>
      <c r="K76" s="117"/>
      <c r="L76" s="121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</row>
    <row r="77" spans="2:24" ht="14.45" customHeight="1" x14ac:dyDescent="0.25">
      <c r="B77" s="97" t="s">
        <v>695</v>
      </c>
      <c r="C77" s="89" t="s">
        <v>473</v>
      </c>
      <c r="D77" s="89"/>
      <c r="E77" s="97" t="s">
        <v>469</v>
      </c>
      <c r="F77" s="97" t="s">
        <v>460</v>
      </c>
      <c r="G77" s="97" t="s">
        <v>461</v>
      </c>
      <c r="H77" s="97" t="s">
        <v>606</v>
      </c>
      <c r="I77" s="87"/>
      <c r="J77" s="91"/>
      <c r="K77" s="117"/>
      <c r="L77" s="121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</row>
    <row r="78" spans="2:24" ht="14.45" customHeight="1" x14ac:dyDescent="0.25">
      <c r="B78" s="97" t="s">
        <v>696</v>
      </c>
      <c r="C78" s="89" t="s">
        <v>593</v>
      </c>
      <c r="D78" s="89"/>
      <c r="E78" s="97" t="s">
        <v>594</v>
      </c>
      <c r="F78" s="97" t="s">
        <v>460</v>
      </c>
      <c r="G78" s="97" t="s">
        <v>461</v>
      </c>
      <c r="H78" s="97" t="s">
        <v>568</v>
      </c>
      <c r="I78" s="87"/>
      <c r="J78" s="91"/>
      <c r="K78" s="117"/>
      <c r="L78" s="121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</row>
    <row r="79" spans="2:24" ht="14.45" customHeight="1" x14ac:dyDescent="0.25">
      <c r="B79" s="97" t="s">
        <v>697</v>
      </c>
      <c r="C79" s="89" t="s">
        <v>595</v>
      </c>
      <c r="D79" s="89"/>
      <c r="E79" s="97" t="s">
        <v>594</v>
      </c>
      <c r="F79" s="97" t="s">
        <v>460</v>
      </c>
      <c r="G79" s="97" t="s">
        <v>461</v>
      </c>
      <c r="H79" s="97" t="s">
        <v>568</v>
      </c>
      <c r="I79" s="87"/>
      <c r="J79" s="91"/>
      <c r="K79" s="117"/>
      <c r="L79" s="121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</row>
    <row r="80" spans="2:24" ht="14.45" customHeight="1" x14ac:dyDescent="0.25">
      <c r="B80" s="97" t="s">
        <v>698</v>
      </c>
      <c r="C80" s="89" t="s">
        <v>596</v>
      </c>
      <c r="D80" s="89"/>
      <c r="E80" s="97" t="s">
        <v>594</v>
      </c>
      <c r="F80" s="97" t="s">
        <v>460</v>
      </c>
      <c r="G80" s="97" t="s">
        <v>461</v>
      </c>
      <c r="H80" s="97" t="s">
        <v>568</v>
      </c>
      <c r="I80" s="87"/>
      <c r="J80" s="91"/>
      <c r="K80" s="117"/>
      <c r="L80" s="121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</row>
    <row r="81" spans="2:24" ht="14.45" customHeight="1" x14ac:dyDescent="0.25">
      <c r="B81" s="97" t="s">
        <v>699</v>
      </c>
      <c r="C81" s="89" t="s">
        <v>597</v>
      </c>
      <c r="D81" s="89"/>
      <c r="E81" s="97" t="s">
        <v>594</v>
      </c>
      <c r="F81" s="97" t="s">
        <v>460</v>
      </c>
      <c r="G81" s="97" t="s">
        <v>461</v>
      </c>
      <c r="H81" s="97" t="s">
        <v>568</v>
      </c>
      <c r="I81" s="87"/>
      <c r="J81" s="91"/>
      <c r="K81" s="117"/>
      <c r="L81" s="121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</row>
    <row r="82" spans="2:24" ht="14.45" customHeight="1" x14ac:dyDescent="0.25">
      <c r="B82" s="97" t="s">
        <v>700</v>
      </c>
      <c r="C82" s="89" t="s">
        <v>598</v>
      </c>
      <c r="D82" s="89"/>
      <c r="E82" s="97" t="s">
        <v>594</v>
      </c>
      <c r="F82" s="97" t="s">
        <v>460</v>
      </c>
      <c r="G82" s="97" t="s">
        <v>461</v>
      </c>
      <c r="H82" s="97" t="s">
        <v>568</v>
      </c>
      <c r="I82" s="87"/>
      <c r="J82" s="91"/>
      <c r="K82" s="117"/>
      <c r="L82" s="121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</row>
    <row r="83" spans="2:24" ht="14.45" customHeight="1" x14ac:dyDescent="0.25">
      <c r="B83" s="97" t="s">
        <v>701</v>
      </c>
      <c r="C83" s="89" t="s">
        <v>599</v>
      </c>
      <c r="D83" s="89"/>
      <c r="E83" s="97" t="s">
        <v>600</v>
      </c>
      <c r="F83" s="97" t="s">
        <v>460</v>
      </c>
      <c r="G83" s="97" t="s">
        <v>461</v>
      </c>
      <c r="H83" s="97" t="s">
        <v>568</v>
      </c>
      <c r="I83" s="87"/>
      <c r="J83" s="91"/>
      <c r="K83" s="117"/>
      <c r="L83" s="121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</row>
    <row r="84" spans="2:24" ht="14.45" customHeight="1" x14ac:dyDescent="0.25">
      <c r="B84" s="97" t="s">
        <v>702</v>
      </c>
      <c r="C84" s="89" t="s">
        <v>601</v>
      </c>
      <c r="D84" s="89"/>
      <c r="E84" s="97" t="s">
        <v>600</v>
      </c>
      <c r="F84" s="97" t="s">
        <v>460</v>
      </c>
      <c r="G84" s="97" t="s">
        <v>461</v>
      </c>
      <c r="H84" s="97" t="s">
        <v>568</v>
      </c>
      <c r="I84" s="87"/>
      <c r="J84" s="91"/>
      <c r="K84" s="117"/>
      <c r="L84" s="121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</row>
    <row r="85" spans="2:24" ht="14.45" customHeight="1" x14ac:dyDescent="0.25">
      <c r="B85" s="97" t="s">
        <v>703</v>
      </c>
      <c r="C85" s="89" t="s">
        <v>602</v>
      </c>
      <c r="D85" s="89"/>
      <c r="E85" s="97" t="s">
        <v>600</v>
      </c>
      <c r="F85" s="97" t="s">
        <v>460</v>
      </c>
      <c r="G85" s="97" t="s">
        <v>461</v>
      </c>
      <c r="H85" s="97" t="s">
        <v>568</v>
      </c>
      <c r="I85" s="87"/>
      <c r="J85" s="91"/>
      <c r="K85" s="117"/>
      <c r="L85" s="121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</row>
    <row r="86" spans="2:24" ht="14.45" customHeight="1" x14ac:dyDescent="0.25">
      <c r="B86" s="97" t="s">
        <v>704</v>
      </c>
      <c r="C86" s="89" t="s">
        <v>603</v>
      </c>
      <c r="D86" s="89"/>
      <c r="E86" s="97" t="s">
        <v>600</v>
      </c>
      <c r="F86" s="97" t="s">
        <v>460</v>
      </c>
      <c r="G86" s="97" t="s">
        <v>461</v>
      </c>
      <c r="H86" s="97" t="s">
        <v>568</v>
      </c>
      <c r="I86" s="87"/>
      <c r="J86" s="91"/>
      <c r="K86" s="117"/>
      <c r="L86" s="121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</row>
    <row r="87" spans="2:24" ht="14.45" customHeight="1" x14ac:dyDescent="0.25">
      <c r="B87" s="97" t="s">
        <v>705</v>
      </c>
      <c r="C87" s="89" t="s">
        <v>604</v>
      </c>
      <c r="D87" s="89"/>
      <c r="E87" s="97" t="s">
        <v>600</v>
      </c>
      <c r="F87" s="97" t="s">
        <v>460</v>
      </c>
      <c r="G87" s="97" t="s">
        <v>461</v>
      </c>
      <c r="H87" s="97" t="s">
        <v>568</v>
      </c>
      <c r="I87" s="87"/>
      <c r="J87" s="91"/>
      <c r="K87" s="117"/>
      <c r="L87" s="121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</row>
    <row r="88" spans="2:24" ht="14.45" customHeight="1" x14ac:dyDescent="0.25">
      <c r="B88" s="97" t="s">
        <v>726</v>
      </c>
      <c r="C88" s="98" t="s">
        <v>706</v>
      </c>
      <c r="D88" s="98"/>
      <c r="E88" s="99" t="s">
        <v>707</v>
      </c>
      <c r="F88" s="99" t="s">
        <v>708</v>
      </c>
      <c r="G88" s="99" t="s">
        <v>709</v>
      </c>
      <c r="H88" s="99">
        <v>1</v>
      </c>
      <c r="I88" s="87"/>
      <c r="J88" s="91"/>
      <c r="K88" s="117"/>
      <c r="L88" s="121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</row>
    <row r="89" spans="2:24" ht="14.45" customHeight="1" x14ac:dyDescent="0.25">
      <c r="B89" s="97" t="s">
        <v>727</v>
      </c>
      <c r="C89" s="98" t="s">
        <v>710</v>
      </c>
      <c r="D89" s="98"/>
      <c r="E89" s="99" t="s">
        <v>711</v>
      </c>
      <c r="F89" s="99" t="s">
        <v>712</v>
      </c>
      <c r="G89" s="99" t="s">
        <v>408</v>
      </c>
      <c r="H89" s="99">
        <v>500</v>
      </c>
      <c r="I89" s="87"/>
      <c r="J89" s="91"/>
      <c r="K89" s="117"/>
      <c r="L89" s="121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</row>
    <row r="90" spans="2:24" ht="14.45" customHeight="1" x14ac:dyDescent="0.25">
      <c r="B90" s="97" t="s">
        <v>728</v>
      </c>
      <c r="C90" s="98" t="s">
        <v>713</v>
      </c>
      <c r="D90" s="98"/>
      <c r="E90" s="99" t="s">
        <v>714</v>
      </c>
      <c r="F90" s="99" t="s">
        <v>412</v>
      </c>
      <c r="G90" s="99" t="s">
        <v>408</v>
      </c>
      <c r="H90" s="99">
        <v>500</v>
      </c>
      <c r="I90" s="87"/>
      <c r="J90" s="91"/>
      <c r="K90" s="117"/>
      <c r="L90" s="121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</row>
    <row r="91" spans="2:24" ht="14.45" customHeight="1" x14ac:dyDescent="0.25">
      <c r="B91" s="97" t="s">
        <v>729</v>
      </c>
      <c r="C91" s="98" t="s">
        <v>716</v>
      </c>
      <c r="D91" s="98"/>
      <c r="E91" s="99">
        <v>101399</v>
      </c>
      <c r="F91" s="99" t="s">
        <v>715</v>
      </c>
      <c r="G91" s="99" t="s">
        <v>408</v>
      </c>
      <c r="H91" s="99">
        <v>16</v>
      </c>
      <c r="I91" s="87"/>
      <c r="J91" s="91"/>
      <c r="K91" s="117"/>
      <c r="L91" s="121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</row>
    <row r="92" spans="2:24" ht="14.45" customHeight="1" x14ac:dyDescent="0.25">
      <c r="B92" s="97" t="s">
        <v>730</v>
      </c>
      <c r="C92" s="98" t="s">
        <v>725</v>
      </c>
      <c r="D92" s="98"/>
      <c r="E92" s="99">
        <v>40898</v>
      </c>
      <c r="F92" s="99" t="s">
        <v>715</v>
      </c>
      <c r="G92" s="99" t="s">
        <v>408</v>
      </c>
      <c r="H92" s="99">
        <v>16</v>
      </c>
      <c r="I92" s="87"/>
      <c r="J92" s="91"/>
      <c r="K92" s="117"/>
      <c r="L92" s="121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</row>
    <row r="93" spans="2:24" ht="14.45" customHeight="1" x14ac:dyDescent="0.25">
      <c r="B93" s="97" t="s">
        <v>731</v>
      </c>
      <c r="C93" s="98" t="s">
        <v>723</v>
      </c>
      <c r="D93" s="98"/>
      <c r="E93" s="99">
        <v>79452</v>
      </c>
      <c r="F93" s="99" t="s">
        <v>715</v>
      </c>
      <c r="G93" s="99" t="s">
        <v>408</v>
      </c>
      <c r="H93" s="99">
        <v>35</v>
      </c>
      <c r="I93" s="87"/>
      <c r="J93" s="91"/>
      <c r="K93" s="117"/>
      <c r="L93" s="121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</row>
    <row r="94" spans="2:24" ht="14.45" customHeight="1" x14ac:dyDescent="0.25">
      <c r="B94" s="97" t="s">
        <v>732</v>
      </c>
      <c r="C94" s="98" t="s">
        <v>724</v>
      </c>
      <c r="D94" s="98"/>
      <c r="E94" s="99">
        <v>79453</v>
      </c>
      <c r="F94" s="99" t="s">
        <v>715</v>
      </c>
      <c r="G94" s="99" t="s">
        <v>408</v>
      </c>
      <c r="H94" s="99">
        <v>80</v>
      </c>
      <c r="I94" s="87"/>
      <c r="J94" s="91"/>
      <c r="K94" s="117"/>
      <c r="L94" s="121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</row>
    <row r="95" spans="2:24" ht="14.45" customHeight="1" x14ac:dyDescent="0.25">
      <c r="B95" s="97" t="s">
        <v>733</v>
      </c>
      <c r="C95" s="98" t="s">
        <v>717</v>
      </c>
      <c r="D95" s="98"/>
      <c r="E95" s="99">
        <v>79451</v>
      </c>
      <c r="F95" s="99" t="s">
        <v>715</v>
      </c>
      <c r="G95" s="99" t="s">
        <v>408</v>
      </c>
      <c r="H95" s="99">
        <v>30</v>
      </c>
      <c r="I95" s="87"/>
      <c r="J95" s="91"/>
      <c r="K95" s="117"/>
      <c r="L95" s="121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</row>
    <row r="96" spans="2:24" ht="14.45" customHeight="1" x14ac:dyDescent="0.25">
      <c r="B96" s="97" t="s">
        <v>734</v>
      </c>
      <c r="C96" s="98" t="s">
        <v>719</v>
      </c>
      <c r="D96" s="98"/>
      <c r="E96" s="99">
        <v>79449</v>
      </c>
      <c r="F96" s="99" t="s">
        <v>715</v>
      </c>
      <c r="G96" s="99" t="s">
        <v>718</v>
      </c>
      <c r="H96" s="99">
        <v>1</v>
      </c>
      <c r="I96" s="87"/>
      <c r="J96" s="91"/>
      <c r="K96" s="117"/>
      <c r="L96" s="121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</row>
    <row r="97" spans="2:24" ht="14.45" customHeight="1" x14ac:dyDescent="0.25">
      <c r="B97" s="97" t="s">
        <v>735</v>
      </c>
      <c r="C97" s="98" t="s">
        <v>720</v>
      </c>
      <c r="D97" s="98"/>
      <c r="E97" s="99">
        <v>79471</v>
      </c>
      <c r="F97" s="99" t="s">
        <v>715</v>
      </c>
      <c r="G97" s="99" t="s">
        <v>718</v>
      </c>
      <c r="H97" s="99">
        <v>1</v>
      </c>
      <c r="I97" s="87"/>
      <c r="J97" s="91"/>
      <c r="K97" s="117"/>
      <c r="L97" s="121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</row>
    <row r="98" spans="2:24" ht="14.45" customHeight="1" x14ac:dyDescent="0.25">
      <c r="B98" s="97" t="s">
        <v>736</v>
      </c>
      <c r="C98" s="98" t="s">
        <v>721</v>
      </c>
      <c r="D98" s="98"/>
      <c r="E98" s="99"/>
      <c r="F98" s="99"/>
      <c r="G98" s="99" t="s">
        <v>722</v>
      </c>
      <c r="H98" s="99" t="s">
        <v>75</v>
      </c>
      <c r="I98" s="87"/>
      <c r="J98" s="91"/>
      <c r="K98" s="117"/>
      <c r="L98" s="121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</row>
    <row r="99" spans="2:24" ht="14.45" customHeight="1" x14ac:dyDescent="0.25">
      <c r="B99" s="97"/>
      <c r="C99" s="89"/>
      <c r="D99" s="89"/>
      <c r="E99" s="97"/>
      <c r="F99" s="97"/>
      <c r="G99" s="97"/>
      <c r="H99" s="97"/>
      <c r="I99" s="87"/>
      <c r="J99" s="91"/>
      <c r="K99" s="117"/>
      <c r="L99" s="121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</row>
    <row r="100" spans="2:24" ht="14.45" customHeight="1" x14ac:dyDescent="0.25">
      <c r="B100" s="97"/>
      <c r="C100" s="89"/>
      <c r="D100" s="89"/>
      <c r="E100" s="97"/>
      <c r="F100" s="97"/>
      <c r="G100" s="97"/>
      <c r="H100" s="97"/>
      <c r="I100" s="87"/>
      <c r="J100" s="91"/>
      <c r="K100" s="117"/>
      <c r="L100" s="121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</row>
    <row r="101" spans="2:24" ht="14.45" customHeight="1" x14ac:dyDescent="0.25">
      <c r="B101" s="97"/>
      <c r="C101" s="89"/>
      <c r="D101" s="89"/>
      <c r="E101" s="97"/>
      <c r="F101" s="97"/>
      <c r="G101" s="97"/>
      <c r="H101" s="97"/>
      <c r="I101" s="87"/>
      <c r="J101" s="91"/>
      <c r="K101" s="117"/>
      <c r="L101" s="121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</row>
    <row r="102" spans="2:24" ht="14.45" customHeight="1" x14ac:dyDescent="0.25">
      <c r="B102" s="97"/>
      <c r="C102" s="89"/>
      <c r="D102" s="89"/>
      <c r="E102" s="97"/>
      <c r="F102" s="97"/>
      <c r="G102" s="97"/>
      <c r="H102" s="97"/>
      <c r="I102" s="87"/>
      <c r="J102" s="91"/>
      <c r="K102" s="117"/>
      <c r="L102" s="121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</row>
    <row r="103" spans="2:24" ht="14.45" customHeight="1" x14ac:dyDescent="0.25">
      <c r="B103" s="97"/>
      <c r="C103" s="89"/>
      <c r="D103" s="89"/>
      <c r="E103" s="97"/>
      <c r="F103" s="97"/>
      <c r="G103" s="97"/>
      <c r="H103" s="97"/>
      <c r="I103" s="87"/>
      <c r="J103" s="91"/>
      <c r="K103" s="117"/>
      <c r="L103" s="121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</row>
    <row r="104" spans="2:24" ht="14.45" customHeight="1" x14ac:dyDescent="0.25">
      <c r="B104" s="97"/>
      <c r="C104" s="89"/>
      <c r="D104" s="89"/>
      <c r="E104" s="97"/>
      <c r="F104" s="97"/>
      <c r="G104" s="97"/>
      <c r="H104" s="97"/>
      <c r="I104" s="87"/>
      <c r="J104" s="91"/>
      <c r="K104" s="117"/>
      <c r="L104" s="121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</row>
    <row r="105" spans="2:24" ht="14.45" customHeight="1" x14ac:dyDescent="0.25">
      <c r="B105" s="97"/>
      <c r="C105" s="89"/>
      <c r="D105" s="89"/>
      <c r="E105" s="97"/>
      <c r="F105" s="97"/>
      <c r="G105" s="97"/>
      <c r="H105" s="97"/>
      <c r="I105" s="87"/>
      <c r="J105" s="91"/>
      <c r="K105" s="117"/>
      <c r="L105" s="121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</row>
    <row r="106" spans="2:24" ht="14.45" customHeight="1" x14ac:dyDescent="0.25">
      <c r="B106" s="97"/>
      <c r="C106" s="89"/>
      <c r="D106" s="89"/>
      <c r="E106" s="97"/>
      <c r="F106" s="97"/>
      <c r="G106" s="97"/>
      <c r="H106" s="97"/>
      <c r="I106" s="87"/>
      <c r="J106" s="91"/>
      <c r="K106" s="117"/>
      <c r="L106" s="121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</row>
    <row r="107" spans="2:24" ht="14.45" customHeight="1" x14ac:dyDescent="0.25">
      <c r="B107" s="87"/>
      <c r="C107" s="89"/>
      <c r="D107" s="106"/>
      <c r="E107" s="97"/>
      <c r="F107" s="97"/>
      <c r="G107" s="97"/>
      <c r="H107" s="62"/>
      <c r="I107" s="87"/>
      <c r="J107" s="91"/>
      <c r="K107" s="117"/>
      <c r="L107" s="121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</row>
    <row r="108" spans="2:24" ht="14.45" customHeight="1" x14ac:dyDescent="0.25">
      <c r="B108" s="87"/>
      <c r="C108" s="98"/>
      <c r="D108" s="106"/>
      <c r="E108" s="97"/>
      <c r="F108" s="97"/>
      <c r="G108" s="97"/>
      <c r="H108" s="62"/>
      <c r="I108" s="87"/>
      <c r="J108" s="91"/>
      <c r="K108" s="117"/>
      <c r="L108" s="121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</row>
    <row r="109" spans="2:24" ht="14.45" customHeight="1" x14ac:dyDescent="0.25">
      <c r="B109" s="87"/>
      <c r="C109" s="98"/>
      <c r="D109" s="106"/>
      <c r="E109" s="97"/>
      <c r="F109" s="97"/>
      <c r="G109" s="97"/>
      <c r="H109" s="62"/>
      <c r="I109" s="87"/>
      <c r="J109" s="91"/>
      <c r="K109" s="117"/>
      <c r="L109" s="121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</row>
    <row r="110" spans="2:24" ht="14.45" customHeight="1" x14ac:dyDescent="0.25">
      <c r="B110" s="87"/>
      <c r="C110" s="98"/>
      <c r="D110" s="106"/>
      <c r="E110" s="97"/>
      <c r="F110" s="97"/>
      <c r="G110" s="97"/>
      <c r="H110" s="62"/>
      <c r="I110" s="87"/>
      <c r="J110" s="91"/>
      <c r="K110" s="117"/>
      <c r="L110" s="121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</row>
    <row r="111" spans="2:24" ht="14.45" customHeight="1" x14ac:dyDescent="0.25">
      <c r="B111" s="87"/>
      <c r="C111" s="98"/>
      <c r="D111" s="99"/>
      <c r="E111" s="97"/>
      <c r="F111" s="97"/>
      <c r="G111" s="97"/>
      <c r="H111" s="99"/>
      <c r="I111" s="87"/>
      <c r="J111" s="91"/>
      <c r="K111" s="117"/>
      <c r="L111" s="121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</row>
    <row r="112" spans="2:24" ht="14.45" customHeight="1" x14ac:dyDescent="0.25">
      <c r="B112" s="87"/>
      <c r="C112" s="98"/>
      <c r="D112" s="99"/>
      <c r="E112" s="97"/>
      <c r="F112" s="97"/>
      <c r="G112" s="97"/>
      <c r="H112" s="99"/>
      <c r="I112" s="99"/>
      <c r="J112" s="116"/>
      <c r="K112" s="117"/>
      <c r="L112" s="121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</row>
    <row r="113" spans="2:24" ht="14.45" customHeight="1" x14ac:dyDescent="0.25">
      <c r="B113" s="87"/>
      <c r="C113" s="98"/>
      <c r="D113" s="99"/>
      <c r="E113" s="97"/>
      <c r="F113" s="97"/>
      <c r="G113" s="97"/>
      <c r="H113" s="99"/>
      <c r="I113" s="99"/>
      <c r="J113" s="116"/>
      <c r="K113" s="117"/>
      <c r="L113" s="121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</row>
    <row r="114" spans="2:24" ht="14.45" customHeight="1" x14ac:dyDescent="0.25">
      <c r="B114" s="87"/>
      <c r="C114" s="98"/>
      <c r="D114" s="99"/>
      <c r="E114" s="97"/>
      <c r="F114" s="97"/>
      <c r="G114" s="97"/>
      <c r="H114" s="99"/>
      <c r="I114" s="99"/>
      <c r="J114" s="116"/>
      <c r="K114" s="117"/>
      <c r="L114" s="121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</row>
    <row r="115" spans="2:24" ht="14.45" customHeight="1" x14ac:dyDescent="0.25">
      <c r="B115" s="87"/>
      <c r="C115" s="98"/>
      <c r="D115" s="106"/>
      <c r="E115" s="97"/>
      <c r="F115" s="97"/>
      <c r="G115" s="97"/>
      <c r="H115" s="87"/>
      <c r="I115" s="99"/>
      <c r="J115" s="116"/>
      <c r="K115" s="117"/>
      <c r="L115" s="121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</row>
    <row r="116" spans="2:24" ht="14.45" customHeight="1" x14ac:dyDescent="0.25">
      <c r="B116" s="87"/>
      <c r="C116" s="98"/>
      <c r="D116" s="99"/>
      <c r="E116" s="97"/>
      <c r="F116" s="97"/>
      <c r="G116" s="97"/>
      <c r="H116" s="99"/>
      <c r="I116" s="87"/>
      <c r="J116" s="91"/>
      <c r="K116" s="117"/>
      <c r="L116" s="121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</row>
    <row r="117" spans="2:24" ht="14.45" customHeight="1" x14ac:dyDescent="0.25">
      <c r="B117" s="87"/>
      <c r="C117" s="89"/>
      <c r="D117" s="87"/>
      <c r="E117" s="97"/>
      <c r="F117" s="97"/>
      <c r="G117" s="97"/>
      <c r="H117" s="62"/>
      <c r="I117" s="87"/>
      <c r="J117" s="91"/>
      <c r="K117" s="117"/>
      <c r="L117" s="121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</row>
    <row r="118" spans="2:24" ht="14.45" customHeight="1" x14ac:dyDescent="0.25">
      <c r="B118" s="87"/>
      <c r="C118" s="89"/>
      <c r="D118" s="87"/>
      <c r="E118" s="87"/>
      <c r="F118" s="97"/>
      <c r="G118" s="97"/>
      <c r="H118" s="87"/>
      <c r="I118" s="87"/>
      <c r="J118" s="91"/>
      <c r="K118" s="117"/>
      <c r="L118" s="121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</row>
    <row r="119" spans="2:24" ht="14.45" customHeight="1" x14ac:dyDescent="0.25">
      <c r="B119" s="81"/>
      <c r="C119" s="89"/>
      <c r="D119" s="87"/>
      <c r="E119" s="87"/>
      <c r="F119" s="97"/>
      <c r="G119" s="97"/>
      <c r="H119" s="87"/>
      <c r="I119" s="87"/>
      <c r="J119" s="91"/>
      <c r="K119" s="117"/>
      <c r="L119" s="121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</row>
    <row r="120" spans="2:24" ht="14.45" customHeight="1" x14ac:dyDescent="0.25">
      <c r="B120" s="87"/>
      <c r="C120" s="89"/>
      <c r="D120" s="87"/>
      <c r="E120" s="87"/>
      <c r="F120" s="97"/>
      <c r="G120" s="97"/>
      <c r="H120" s="87"/>
      <c r="I120" s="87"/>
      <c r="J120" s="91"/>
      <c r="K120" s="117"/>
      <c r="L120" s="121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</row>
    <row r="121" spans="2:24" ht="14.45" customHeight="1" x14ac:dyDescent="0.25">
      <c r="B121" s="87"/>
      <c r="C121" s="89"/>
      <c r="D121" s="87"/>
      <c r="E121" s="87"/>
      <c r="F121" s="97"/>
      <c r="G121" s="97"/>
      <c r="H121" s="87"/>
      <c r="I121" s="87"/>
      <c r="J121" s="91"/>
      <c r="K121" s="117"/>
      <c r="L121" s="121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</row>
    <row r="122" spans="2:24" ht="14.45" customHeight="1" x14ac:dyDescent="0.25">
      <c r="B122" s="87"/>
      <c r="C122" s="89"/>
      <c r="D122" s="87"/>
      <c r="E122" s="87"/>
      <c r="F122" s="99"/>
      <c r="G122" s="87"/>
      <c r="H122" s="87"/>
      <c r="I122" s="87"/>
      <c r="J122" s="91"/>
      <c r="K122" s="117"/>
      <c r="L122" s="121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</row>
    <row r="123" spans="2:24" ht="14.45" customHeight="1" x14ac:dyDescent="0.25">
      <c r="B123" s="87"/>
      <c r="C123" s="89"/>
      <c r="D123" s="87"/>
      <c r="E123" s="87"/>
      <c r="F123" s="99"/>
      <c r="G123" s="87"/>
      <c r="H123" s="87"/>
      <c r="I123" s="87"/>
      <c r="J123" s="91"/>
      <c r="K123" s="117"/>
      <c r="L123" s="121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</row>
    <row r="124" spans="2:24" ht="14.45" customHeight="1" x14ac:dyDescent="0.25">
      <c r="B124" s="87"/>
      <c r="C124" s="89"/>
      <c r="D124" s="89"/>
      <c r="E124" s="97"/>
      <c r="F124" s="97"/>
      <c r="G124" s="97"/>
      <c r="H124" s="97"/>
      <c r="I124" s="87"/>
      <c r="J124" s="91"/>
      <c r="K124" s="117"/>
      <c r="L124" s="121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</row>
    <row r="125" spans="2:24" ht="14.45" customHeight="1" x14ac:dyDescent="0.25">
      <c r="B125" s="87"/>
      <c r="C125" s="89"/>
      <c r="D125" s="89"/>
      <c r="E125" s="97"/>
      <c r="F125" s="97"/>
      <c r="G125" s="97"/>
      <c r="H125" s="97"/>
      <c r="I125" s="87"/>
      <c r="J125" s="91"/>
      <c r="K125" s="117"/>
      <c r="L125" s="121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</row>
    <row r="126" spans="2:24" ht="14.45" customHeight="1" x14ac:dyDescent="0.25">
      <c r="B126" s="87"/>
      <c r="C126" s="89"/>
      <c r="D126" s="89"/>
      <c r="E126" s="97"/>
      <c r="F126" s="97"/>
      <c r="G126" s="97"/>
      <c r="H126" s="97"/>
      <c r="I126" s="87"/>
      <c r="J126" s="91"/>
      <c r="K126" s="117"/>
      <c r="L126" s="121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</row>
    <row r="127" spans="2:24" ht="14.45" customHeight="1" x14ac:dyDescent="0.25">
      <c r="B127" s="87"/>
      <c r="C127" s="89"/>
      <c r="D127" s="89"/>
      <c r="E127" s="97"/>
      <c r="F127" s="97"/>
      <c r="G127" s="97"/>
      <c r="H127" s="97"/>
      <c r="I127" s="87"/>
      <c r="J127" s="91"/>
      <c r="K127" s="117"/>
      <c r="L127" s="121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</row>
    <row r="128" spans="2:24" ht="14.45" customHeight="1" x14ac:dyDescent="0.25">
      <c r="B128" s="87"/>
      <c r="C128" s="89"/>
      <c r="D128" s="89"/>
      <c r="E128" s="97"/>
      <c r="F128" s="97"/>
      <c r="G128" s="97"/>
      <c r="H128" s="97"/>
      <c r="I128" s="87"/>
      <c r="J128" s="91"/>
      <c r="K128" s="117"/>
      <c r="L128" s="121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</row>
    <row r="129" spans="2:24" ht="14.45" customHeight="1" x14ac:dyDescent="0.25">
      <c r="B129" s="87"/>
      <c r="C129" s="89"/>
      <c r="D129" s="89"/>
      <c r="E129" s="97"/>
      <c r="F129" s="97"/>
      <c r="G129" s="97"/>
      <c r="H129" s="97"/>
      <c r="I129" s="87"/>
      <c r="J129" s="91"/>
      <c r="K129" s="117"/>
      <c r="L129" s="121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</row>
    <row r="130" spans="2:24" ht="14.45" customHeight="1" x14ac:dyDescent="0.25">
      <c r="B130" s="87"/>
      <c r="C130" s="89"/>
      <c r="D130" s="89"/>
      <c r="E130" s="97"/>
      <c r="F130" s="97"/>
      <c r="G130" s="97"/>
      <c r="H130" s="97"/>
      <c r="I130" s="87"/>
      <c r="J130" s="91"/>
      <c r="K130" s="117"/>
      <c r="L130" s="121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</row>
    <row r="131" spans="2:24" ht="14.45" customHeight="1" x14ac:dyDescent="0.25">
      <c r="B131" s="87"/>
      <c r="C131" s="89"/>
      <c r="D131" s="89"/>
      <c r="E131" s="97"/>
      <c r="F131" s="97"/>
      <c r="G131" s="97"/>
      <c r="H131" s="97"/>
      <c r="I131" s="87"/>
      <c r="J131" s="91"/>
      <c r="K131" s="117"/>
      <c r="L131" s="121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</row>
    <row r="132" spans="2:24" ht="14.45" customHeight="1" x14ac:dyDescent="0.25">
      <c r="B132" s="87"/>
      <c r="C132" s="89"/>
      <c r="D132" s="89"/>
      <c r="E132" s="97"/>
      <c r="F132" s="97"/>
      <c r="G132" s="97"/>
      <c r="H132" s="97"/>
      <c r="I132" s="87"/>
      <c r="J132" s="91"/>
      <c r="K132" s="117"/>
      <c r="L132" s="121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</row>
    <row r="133" spans="2:24" ht="14.45" customHeight="1" x14ac:dyDescent="0.25">
      <c r="B133" s="87"/>
      <c r="C133" s="89"/>
      <c r="D133" s="89"/>
      <c r="E133" s="97"/>
      <c r="F133" s="97"/>
      <c r="G133" s="97"/>
      <c r="H133" s="97"/>
      <c r="I133" s="87"/>
      <c r="J133" s="91"/>
      <c r="K133" s="117"/>
      <c r="L133" s="121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</row>
    <row r="134" spans="2:24" ht="14.45" customHeight="1" x14ac:dyDescent="0.25">
      <c r="B134" s="87"/>
      <c r="C134" s="89"/>
      <c r="D134" s="89"/>
      <c r="E134" s="97"/>
      <c r="F134" s="97"/>
      <c r="G134" s="97"/>
      <c r="H134" s="97"/>
      <c r="I134" s="87"/>
      <c r="J134" s="91"/>
      <c r="K134" s="117"/>
      <c r="L134" s="121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</row>
    <row r="135" spans="2:24" ht="14.45" customHeight="1" x14ac:dyDescent="0.25">
      <c r="B135" s="87"/>
      <c r="C135" s="89"/>
      <c r="D135" s="89"/>
      <c r="E135" s="97"/>
      <c r="F135" s="97"/>
      <c r="G135" s="97"/>
      <c r="H135" s="97"/>
      <c r="I135" s="87"/>
      <c r="J135" s="91"/>
      <c r="K135" s="117"/>
      <c r="L135" s="121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</row>
    <row r="136" spans="2:24" ht="14.45" customHeight="1" x14ac:dyDescent="0.25">
      <c r="B136" s="87"/>
      <c r="C136" s="89"/>
      <c r="D136" s="89"/>
      <c r="E136" s="97"/>
      <c r="F136" s="97"/>
      <c r="G136" s="97"/>
      <c r="H136" s="97"/>
      <c r="I136" s="87"/>
      <c r="J136" s="91"/>
      <c r="K136" s="117"/>
      <c r="L136" s="121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</row>
    <row r="137" spans="2:24" ht="14.45" customHeight="1" x14ac:dyDescent="0.25">
      <c r="B137" s="87"/>
      <c r="C137" s="89"/>
      <c r="D137" s="89"/>
      <c r="E137" s="97"/>
      <c r="F137" s="97"/>
      <c r="G137" s="97"/>
      <c r="H137" s="97"/>
      <c r="I137" s="87"/>
      <c r="J137" s="91"/>
      <c r="K137" s="117"/>
      <c r="L137" s="121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</row>
    <row r="138" spans="2:24" ht="14.45" customHeight="1" x14ac:dyDescent="0.25">
      <c r="B138" s="87"/>
      <c r="C138" s="89"/>
      <c r="D138" s="89"/>
      <c r="E138" s="97"/>
      <c r="F138" s="97"/>
      <c r="G138" s="97"/>
      <c r="H138" s="97"/>
      <c r="I138" s="87"/>
      <c r="J138" s="91"/>
      <c r="K138" s="117"/>
      <c r="L138" s="121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</row>
    <row r="139" spans="2:24" ht="14.45" customHeight="1" x14ac:dyDescent="0.25">
      <c r="B139" s="87"/>
      <c r="C139" s="89"/>
      <c r="D139" s="89"/>
      <c r="E139" s="97"/>
      <c r="F139" s="97"/>
      <c r="G139" s="97"/>
      <c r="H139" s="97"/>
      <c r="I139" s="87"/>
      <c r="J139" s="91"/>
      <c r="K139" s="117"/>
      <c r="L139" s="121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</row>
    <row r="140" spans="2:24" ht="14.45" customHeight="1" x14ac:dyDescent="0.25">
      <c r="B140" s="87"/>
      <c r="C140" s="89"/>
      <c r="D140" s="89"/>
      <c r="E140" s="97"/>
      <c r="F140" s="97"/>
      <c r="G140" s="97"/>
      <c r="H140" s="97"/>
      <c r="I140" s="87"/>
      <c r="J140" s="91"/>
      <c r="K140" s="117"/>
      <c r="L140" s="121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</row>
    <row r="141" spans="2:24" ht="14.45" customHeight="1" x14ac:dyDescent="0.25">
      <c r="B141" s="87"/>
      <c r="C141" s="89"/>
      <c r="D141" s="89"/>
      <c r="E141" s="97"/>
      <c r="F141" s="97"/>
      <c r="G141" s="97"/>
      <c r="H141" s="97"/>
      <c r="I141" s="87"/>
      <c r="J141" s="91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</row>
    <row r="142" spans="2:24" ht="14.45" customHeight="1" x14ac:dyDescent="0.25">
      <c r="B142" s="87"/>
      <c r="C142" s="89"/>
      <c r="D142" s="89"/>
      <c r="E142" s="97"/>
      <c r="F142" s="97"/>
      <c r="G142" s="97"/>
      <c r="H142" s="97"/>
      <c r="I142" s="87"/>
      <c r="J142" s="91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</row>
    <row r="143" spans="2:24" ht="14.45" customHeight="1" x14ac:dyDescent="0.25">
      <c r="B143" s="87"/>
      <c r="C143" s="89"/>
      <c r="D143" s="89"/>
      <c r="E143" s="97"/>
      <c r="F143" s="97"/>
      <c r="G143" s="97"/>
      <c r="H143" s="97"/>
      <c r="I143" s="87"/>
      <c r="J143" s="91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</row>
    <row r="144" spans="2:24" ht="14.45" customHeight="1" x14ac:dyDescent="0.25">
      <c r="B144" s="87"/>
      <c r="C144" s="89"/>
      <c r="D144" s="89"/>
      <c r="E144" s="97"/>
      <c r="F144" s="97"/>
      <c r="G144" s="97"/>
      <c r="H144" s="97"/>
      <c r="I144" s="87"/>
      <c r="J144" s="91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</row>
    <row r="145" spans="2:24" ht="14.45" customHeight="1" x14ac:dyDescent="0.25">
      <c r="B145" s="87"/>
      <c r="C145" s="89"/>
      <c r="D145" s="89"/>
      <c r="E145" s="97"/>
      <c r="F145" s="97"/>
      <c r="G145" s="97"/>
      <c r="H145" s="97"/>
      <c r="I145" s="87"/>
      <c r="J145" s="91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</row>
    <row r="146" spans="2:24" ht="14.45" customHeight="1" x14ac:dyDescent="0.25">
      <c r="B146" s="87"/>
      <c r="C146" s="89"/>
      <c r="D146" s="89"/>
      <c r="E146" s="97"/>
      <c r="F146" s="97"/>
      <c r="G146" s="97"/>
      <c r="H146" s="97"/>
      <c r="I146" s="87"/>
      <c r="J146" s="91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</row>
    <row r="147" spans="2:24" ht="14.45" customHeight="1" x14ac:dyDescent="0.25">
      <c r="B147" s="87"/>
      <c r="C147" s="89"/>
      <c r="D147" s="89"/>
      <c r="E147" s="97"/>
      <c r="F147" s="97"/>
      <c r="G147" s="97"/>
      <c r="H147" s="97"/>
      <c r="I147" s="87"/>
      <c r="J147" s="91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</row>
    <row r="148" spans="2:24" ht="14.45" customHeight="1" x14ac:dyDescent="0.25">
      <c r="B148" s="87"/>
      <c r="C148" s="89"/>
      <c r="D148" s="89"/>
      <c r="E148" s="97"/>
      <c r="F148" s="97"/>
      <c r="G148" s="97"/>
      <c r="H148" s="97"/>
      <c r="I148" s="87"/>
      <c r="J148" s="91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</row>
    <row r="149" spans="2:24" ht="14.45" customHeight="1" x14ac:dyDescent="0.25">
      <c r="B149" s="87"/>
      <c r="C149" s="89"/>
      <c r="D149" s="89"/>
      <c r="E149" s="97"/>
      <c r="F149" s="97"/>
      <c r="G149" s="97"/>
      <c r="H149" s="97"/>
      <c r="I149" s="87"/>
      <c r="J149" s="91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</row>
    <row r="150" spans="2:24" ht="14.45" customHeight="1" x14ac:dyDescent="0.25">
      <c r="B150" s="87"/>
      <c r="C150" s="89"/>
      <c r="D150" s="89"/>
      <c r="E150" s="97"/>
      <c r="F150" s="97"/>
      <c r="G150" s="97"/>
      <c r="H150" s="97"/>
      <c r="I150" s="87"/>
      <c r="J150" s="91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</row>
    <row r="151" spans="2:24" ht="14.45" customHeight="1" x14ac:dyDescent="0.25">
      <c r="B151" s="87"/>
      <c r="C151" s="89"/>
      <c r="D151" s="89"/>
      <c r="E151" s="97"/>
      <c r="F151" s="97"/>
      <c r="G151" s="97"/>
      <c r="H151" s="97"/>
      <c r="I151" s="87"/>
      <c r="J151" s="91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</row>
    <row r="152" spans="2:24" ht="14.45" customHeight="1" x14ac:dyDescent="0.25">
      <c r="B152" s="87"/>
      <c r="C152" s="89"/>
      <c r="D152" s="89"/>
      <c r="E152" s="97"/>
      <c r="F152" s="97"/>
      <c r="G152" s="97"/>
      <c r="H152" s="97"/>
      <c r="I152" s="87"/>
      <c r="J152" s="91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</row>
    <row r="153" spans="2:24" ht="14.45" customHeight="1" x14ac:dyDescent="0.25">
      <c r="B153" s="87"/>
      <c r="C153" s="89"/>
      <c r="D153" s="89"/>
      <c r="E153" s="97"/>
      <c r="F153" s="97"/>
      <c r="G153" s="97"/>
      <c r="H153" s="97"/>
      <c r="I153" s="87"/>
      <c r="J153" s="91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</row>
    <row r="154" spans="2:24" ht="14.45" customHeight="1" x14ac:dyDescent="0.25">
      <c r="B154" s="87"/>
      <c r="C154" s="89"/>
      <c r="D154" s="87"/>
      <c r="E154" s="87"/>
      <c r="F154" s="87"/>
      <c r="G154" s="87"/>
      <c r="H154" s="87"/>
      <c r="I154" s="87"/>
      <c r="J154" s="91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</row>
    <row r="155" spans="2:24" ht="14.45" customHeight="1" x14ac:dyDescent="0.25">
      <c r="B155" s="87"/>
      <c r="C155" s="89"/>
      <c r="D155" s="87"/>
      <c r="E155" s="87"/>
      <c r="F155" s="87"/>
      <c r="G155" s="87"/>
      <c r="H155" s="87"/>
      <c r="I155" s="87"/>
      <c r="J155" s="91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</row>
    <row r="156" spans="2:24" ht="14.45" customHeight="1" x14ac:dyDescent="0.25">
      <c r="B156" s="87"/>
      <c r="C156" s="89"/>
      <c r="D156" s="87"/>
      <c r="E156" s="87"/>
      <c r="F156" s="87"/>
      <c r="G156" s="87"/>
      <c r="H156" s="87"/>
      <c r="I156" s="87"/>
      <c r="J156" s="91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</row>
    <row r="157" spans="2:24" ht="14.45" customHeight="1" x14ac:dyDescent="0.25">
      <c r="B157" s="87"/>
      <c r="C157" s="89"/>
      <c r="D157" s="87"/>
      <c r="E157" s="87"/>
      <c r="F157" s="87"/>
      <c r="G157" s="87"/>
      <c r="H157" s="87"/>
      <c r="I157" s="87"/>
      <c r="J157" s="91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</row>
    <row r="158" spans="2:24" ht="14.45" customHeight="1" x14ac:dyDescent="0.25">
      <c r="B158" s="87"/>
      <c r="C158" s="89"/>
      <c r="D158" s="87"/>
      <c r="E158" s="87"/>
      <c r="F158" s="87"/>
      <c r="G158" s="87"/>
      <c r="H158" s="87"/>
      <c r="I158" s="87"/>
      <c r="J158" s="91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</row>
    <row r="159" spans="2:24" ht="14.45" customHeight="1" x14ac:dyDescent="0.25">
      <c r="B159" s="87"/>
      <c r="C159" s="89"/>
      <c r="D159" s="87"/>
      <c r="E159" s="87"/>
      <c r="F159" s="87"/>
      <c r="G159" s="87"/>
      <c r="H159" s="87"/>
      <c r="I159" s="87"/>
      <c r="J159" s="91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</row>
    <row r="160" spans="2:24" ht="14.45" customHeight="1" x14ac:dyDescent="0.25">
      <c r="B160" s="87"/>
      <c r="C160" s="98"/>
      <c r="D160" s="87"/>
      <c r="E160" s="87"/>
      <c r="F160" s="87"/>
      <c r="G160" s="87"/>
      <c r="H160" s="87"/>
      <c r="I160" s="87"/>
      <c r="J160" s="91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</row>
    <row r="161" spans="2:24" ht="14.45" customHeight="1" x14ac:dyDescent="0.25">
      <c r="B161" s="87"/>
      <c r="C161" s="98"/>
      <c r="D161" s="87"/>
      <c r="E161" s="87"/>
      <c r="F161" s="87"/>
      <c r="G161" s="87"/>
      <c r="H161" s="87"/>
      <c r="I161" s="87"/>
      <c r="J161" s="91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</row>
    <row r="162" spans="2:24" ht="14.45" customHeight="1" x14ac:dyDescent="0.25">
      <c r="B162" s="87"/>
      <c r="C162" s="89"/>
      <c r="D162" s="87"/>
      <c r="E162" s="97"/>
      <c r="F162" s="87"/>
      <c r="G162" s="81"/>
      <c r="H162" s="87"/>
      <c r="I162" s="87"/>
      <c r="J162" s="91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</row>
    <row r="163" spans="2:24" ht="14.45" customHeight="1" x14ac:dyDescent="0.25">
      <c r="B163" s="87"/>
      <c r="C163" s="89"/>
      <c r="D163" s="87"/>
      <c r="E163" s="97"/>
      <c r="F163" s="87"/>
      <c r="G163" s="81"/>
      <c r="H163" s="87"/>
      <c r="I163" s="87"/>
      <c r="J163" s="91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</row>
    <row r="164" spans="2:24" ht="14.45" customHeight="1" x14ac:dyDescent="0.25">
      <c r="B164" s="87"/>
      <c r="C164" s="89"/>
      <c r="D164" s="87"/>
      <c r="E164" s="97"/>
      <c r="F164" s="87"/>
      <c r="G164" s="81"/>
      <c r="H164" s="87"/>
      <c r="I164" s="87"/>
      <c r="J164" s="91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</row>
    <row r="165" spans="2:24" ht="14.45" customHeight="1" x14ac:dyDescent="0.25">
      <c r="B165" s="87"/>
      <c r="C165" s="89"/>
      <c r="D165" s="87"/>
      <c r="E165" s="97"/>
      <c r="F165" s="87"/>
      <c r="G165" s="81"/>
      <c r="H165" s="87"/>
      <c r="I165" s="87"/>
      <c r="J165" s="91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</row>
    <row r="166" spans="2:24" ht="14.45" customHeight="1" x14ac:dyDescent="0.25">
      <c r="B166" s="87"/>
      <c r="C166" s="89"/>
      <c r="D166" s="87"/>
      <c r="E166" s="97"/>
      <c r="F166" s="87"/>
      <c r="G166" s="81"/>
      <c r="H166" s="87"/>
      <c r="I166" s="87"/>
      <c r="J166" s="91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</row>
    <row r="167" spans="2:24" ht="14.45" customHeight="1" x14ac:dyDescent="0.25">
      <c r="B167" s="87"/>
      <c r="C167" s="89"/>
      <c r="D167" s="87"/>
      <c r="E167" s="87"/>
      <c r="F167" s="87"/>
      <c r="G167" s="87"/>
      <c r="H167" s="87"/>
      <c r="I167" s="87"/>
      <c r="J167" s="91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</row>
    <row r="168" spans="2:24" ht="14.45" customHeight="1" x14ac:dyDescent="0.25">
      <c r="B168" s="87"/>
      <c r="C168" s="89"/>
      <c r="D168" s="87"/>
      <c r="E168" s="87"/>
      <c r="F168" s="87"/>
      <c r="G168" s="87"/>
      <c r="H168" s="87"/>
      <c r="I168" s="87"/>
      <c r="J168" s="91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</row>
    <row r="169" spans="2:24" ht="14.45" customHeight="1" x14ac:dyDescent="0.25">
      <c r="B169" s="87"/>
      <c r="C169" s="89"/>
      <c r="D169" s="87"/>
      <c r="E169" s="87"/>
      <c r="F169" s="87"/>
      <c r="G169" s="87"/>
      <c r="H169" s="87"/>
      <c r="I169" s="87"/>
      <c r="J169" s="91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</row>
    <row r="170" spans="2:24" ht="14.45" customHeight="1" x14ac:dyDescent="0.25">
      <c r="B170" s="87"/>
      <c r="C170" s="89"/>
      <c r="D170" s="87"/>
      <c r="E170" s="87"/>
      <c r="F170" s="87"/>
      <c r="G170" s="87"/>
      <c r="H170" s="87"/>
      <c r="I170" s="87"/>
      <c r="J170" s="91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</row>
    <row r="171" spans="2:24" ht="14.45" customHeight="1" x14ac:dyDescent="0.25">
      <c r="B171" s="87"/>
      <c r="C171" s="89"/>
      <c r="D171" s="87"/>
      <c r="E171" s="87"/>
      <c r="F171" s="87"/>
      <c r="G171" s="87"/>
      <c r="H171" s="87"/>
      <c r="I171" s="87"/>
      <c r="J171" s="91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</row>
    <row r="172" spans="2:24" ht="14.45" customHeight="1" x14ac:dyDescent="0.25">
      <c r="B172" s="87"/>
      <c r="C172" s="89"/>
      <c r="D172" s="87"/>
      <c r="E172" s="87"/>
      <c r="F172" s="87"/>
      <c r="G172" s="87"/>
      <c r="H172" s="87"/>
      <c r="I172" s="87"/>
      <c r="J172" s="91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</row>
    <row r="173" spans="2:24" ht="14.45" customHeight="1" x14ac:dyDescent="0.25">
      <c r="B173" s="87"/>
      <c r="C173" s="89"/>
      <c r="D173" s="87"/>
      <c r="E173" s="87"/>
      <c r="F173" s="87"/>
      <c r="G173" s="87"/>
      <c r="H173" s="87"/>
      <c r="I173" s="87"/>
      <c r="J173" s="91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</row>
    <row r="174" spans="2:24" ht="14.45" customHeight="1" x14ac:dyDescent="0.25">
      <c r="B174" s="87"/>
      <c r="C174" s="89"/>
      <c r="D174" s="87"/>
      <c r="E174" s="87"/>
      <c r="F174" s="87"/>
      <c r="G174" s="87"/>
      <c r="H174" s="87"/>
      <c r="I174" s="87"/>
      <c r="J174" s="91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</row>
    <row r="175" spans="2:24" ht="14.45" customHeight="1" x14ac:dyDescent="0.25">
      <c r="B175" s="87"/>
      <c r="C175" s="89"/>
      <c r="D175" s="87"/>
      <c r="E175" s="87"/>
      <c r="F175" s="87"/>
      <c r="G175" s="87"/>
      <c r="H175" s="87"/>
      <c r="I175" s="87"/>
      <c r="J175" s="91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</row>
    <row r="176" spans="2:24" ht="14.45" customHeight="1" x14ac:dyDescent="0.25">
      <c r="B176" s="87"/>
      <c r="C176" s="89"/>
      <c r="D176" s="87"/>
      <c r="E176" s="87"/>
      <c r="F176" s="87"/>
      <c r="G176" s="87"/>
      <c r="H176" s="87"/>
      <c r="I176" s="87"/>
      <c r="J176" s="91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</row>
    <row r="177" spans="2:24" ht="14.45" customHeight="1" x14ac:dyDescent="0.25">
      <c r="B177" s="87"/>
      <c r="C177" s="89"/>
      <c r="D177" s="87"/>
      <c r="E177" s="87"/>
      <c r="F177" s="87"/>
      <c r="G177" s="87"/>
      <c r="H177" s="87"/>
      <c r="I177" s="87"/>
      <c r="J177" s="91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</row>
    <row r="178" spans="2:24" ht="14.45" customHeight="1" x14ac:dyDescent="0.25">
      <c r="B178" s="87"/>
      <c r="C178" s="89"/>
      <c r="D178" s="87"/>
      <c r="E178" s="87"/>
      <c r="F178" s="87"/>
      <c r="G178" s="87"/>
      <c r="H178" s="87"/>
      <c r="I178" s="87"/>
      <c r="J178" s="91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</row>
    <row r="179" spans="2:24" ht="14.45" customHeight="1" x14ac:dyDescent="0.25">
      <c r="I179" s="87"/>
      <c r="J179" s="91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</row>
    <row r="180" spans="2:24" ht="14.45" customHeight="1" x14ac:dyDescent="0.25"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</row>
    <row r="181" spans="2:24" ht="14.45" customHeight="1" x14ac:dyDescent="0.25"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</row>
    <row r="182" spans="2:24" ht="14.45" customHeight="1" x14ac:dyDescent="0.25"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</row>
    <row r="183" spans="2:24" ht="14.45" customHeight="1" x14ac:dyDescent="0.25"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</row>
    <row r="184" spans="2:24" ht="14.45" customHeight="1" x14ac:dyDescent="0.25"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</row>
    <row r="185" spans="2:24" ht="14.45" customHeight="1" x14ac:dyDescent="0.25"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</row>
    <row r="186" spans="2:24" ht="14.45" customHeight="1" x14ac:dyDescent="0.25"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</row>
    <row r="187" spans="2:24" ht="14.45" customHeight="1" x14ac:dyDescent="0.25"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</row>
    <row r="188" spans="2:24" ht="14.45" customHeight="1" x14ac:dyDescent="0.25"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</row>
    <row r="189" spans="2:24" ht="14.45" customHeight="1" x14ac:dyDescent="0.25"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</row>
    <row r="190" spans="2:24" ht="14.45" customHeight="1" x14ac:dyDescent="0.25"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</row>
    <row r="191" spans="2:24" ht="14.45" customHeight="1" x14ac:dyDescent="0.25"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</row>
    <row r="192" spans="2:24" ht="14.45" customHeight="1" x14ac:dyDescent="0.25"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</row>
    <row r="193" spans="11:24" ht="14.45" customHeight="1" x14ac:dyDescent="0.25"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</row>
    <row r="194" spans="11:24" ht="14.45" customHeight="1" x14ac:dyDescent="0.25"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</row>
    <row r="195" spans="11:24" ht="14.45" customHeight="1" x14ac:dyDescent="0.25"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</row>
    <row r="196" spans="11:24" ht="14.45" customHeight="1" x14ac:dyDescent="0.25"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</row>
    <row r="197" spans="11:24" ht="14.45" customHeight="1" x14ac:dyDescent="0.25"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</row>
    <row r="198" spans="11:24" ht="14.45" customHeight="1" x14ac:dyDescent="0.25"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</row>
    <row r="199" spans="11:24" ht="14.45" customHeight="1" x14ac:dyDescent="0.25"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</row>
    <row r="200" spans="11:24" ht="14.45" customHeight="1" x14ac:dyDescent="0.25"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</row>
    <row r="201" spans="11:24" ht="14.45" customHeight="1" x14ac:dyDescent="0.25"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</row>
    <row r="202" spans="11:24" ht="14.45" customHeight="1" x14ac:dyDescent="0.25"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</row>
    <row r="203" spans="11:24" ht="14.45" customHeight="1" x14ac:dyDescent="0.25"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</row>
    <row r="204" spans="11:24" ht="14.45" customHeight="1" x14ac:dyDescent="0.25"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</row>
    <row r="205" spans="11:24" ht="14.45" customHeight="1" x14ac:dyDescent="0.25"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</row>
    <row r="206" spans="11:24" ht="14.45" customHeight="1" x14ac:dyDescent="0.25"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</row>
    <row r="207" spans="11:24" ht="14.45" customHeight="1" x14ac:dyDescent="0.25"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</row>
    <row r="208" spans="11:24" ht="14.45" customHeight="1" x14ac:dyDescent="0.25"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</row>
    <row r="209" spans="11:24" ht="14.45" customHeight="1" x14ac:dyDescent="0.25"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</row>
    <row r="210" spans="11:24" ht="14.45" customHeight="1" x14ac:dyDescent="0.25"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</row>
    <row r="211" spans="11:24" ht="14.45" customHeight="1" x14ac:dyDescent="0.25"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</row>
    <row r="212" spans="11:24" ht="14.45" customHeight="1" x14ac:dyDescent="0.25"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</row>
    <row r="213" spans="11:24" ht="14.45" customHeight="1" x14ac:dyDescent="0.25"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</row>
    <row r="214" spans="11:24" ht="14.45" customHeight="1" x14ac:dyDescent="0.25"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</row>
    <row r="215" spans="11:24" ht="14.45" customHeight="1" x14ac:dyDescent="0.25"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</row>
    <row r="216" spans="11:24" ht="14.45" customHeight="1" x14ac:dyDescent="0.25"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</row>
    <row r="217" spans="11:24" ht="14.45" customHeight="1" x14ac:dyDescent="0.25"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</row>
    <row r="218" spans="11:24" ht="14.45" customHeight="1" x14ac:dyDescent="0.25"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</row>
    <row r="219" spans="11:24" ht="14.45" customHeight="1" x14ac:dyDescent="0.25"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</row>
    <row r="220" spans="11:24" ht="14.45" customHeight="1" x14ac:dyDescent="0.25"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</row>
    <row r="221" spans="11:24" ht="14.45" customHeight="1" x14ac:dyDescent="0.25"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</row>
    <row r="222" spans="11:24" ht="14.45" customHeight="1" x14ac:dyDescent="0.25"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</row>
    <row r="223" spans="11:24" ht="14.45" customHeight="1" x14ac:dyDescent="0.25"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</row>
    <row r="224" spans="11:24" ht="14.45" customHeight="1" x14ac:dyDescent="0.25"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</row>
    <row r="225" spans="11:24" ht="14.45" customHeight="1" x14ac:dyDescent="0.25"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</row>
  </sheetData>
  <phoneticPr fontId="15" type="noConversion"/>
  <conditionalFormatting sqref="C14">
    <cfRule type="duplicateValues" dxfId="43" priority="11"/>
  </conditionalFormatting>
  <conditionalFormatting sqref="C30:C39">
    <cfRule type="duplicateValues" dxfId="42" priority="10"/>
  </conditionalFormatting>
  <conditionalFormatting sqref="C43">
    <cfRule type="duplicateValues" dxfId="41" priority="8"/>
  </conditionalFormatting>
  <conditionalFormatting sqref="C44:C48 C40:C42">
    <cfRule type="duplicateValues" dxfId="40" priority="9"/>
  </conditionalFormatting>
  <conditionalFormatting sqref="C58:C62">
    <cfRule type="duplicateValues" dxfId="39" priority="7"/>
  </conditionalFormatting>
  <conditionalFormatting sqref="C63:C67">
    <cfRule type="duplicateValues" dxfId="38" priority="6"/>
  </conditionalFormatting>
  <conditionalFormatting sqref="C68:C72">
    <cfRule type="duplicateValues" dxfId="37" priority="5"/>
  </conditionalFormatting>
  <conditionalFormatting sqref="C73:C77">
    <cfRule type="duplicateValues" dxfId="36" priority="4"/>
  </conditionalFormatting>
  <conditionalFormatting sqref="C78:C82">
    <cfRule type="duplicateValues" dxfId="35" priority="3"/>
  </conditionalFormatting>
  <conditionalFormatting sqref="C83:C87">
    <cfRule type="duplicateValues" dxfId="34" priority="2"/>
  </conditionalFormatting>
  <conditionalFormatting sqref="C96:C97">
    <cfRule type="duplicateValues" dxfId="33" priority="1078"/>
  </conditionalFormatting>
  <conditionalFormatting sqref="C107">
    <cfRule type="duplicateValues" dxfId="32" priority="19"/>
  </conditionalFormatting>
  <conditionalFormatting sqref="C108:C112 C99:C106 C154:C1048576 C1:C3">
    <cfRule type="duplicateValues" dxfId="31" priority="26"/>
  </conditionalFormatting>
  <conditionalFormatting sqref="C124:C128">
    <cfRule type="duplicateValues" dxfId="30" priority="18"/>
  </conditionalFormatting>
  <conditionalFormatting sqref="C129:C133">
    <cfRule type="duplicateValues" dxfId="29" priority="17"/>
  </conditionalFormatting>
  <conditionalFormatting sqref="C134:C138">
    <cfRule type="duplicateValues" dxfId="28" priority="16"/>
  </conditionalFormatting>
  <conditionalFormatting sqref="C139:C143">
    <cfRule type="duplicateValues" dxfId="27" priority="15"/>
  </conditionalFormatting>
  <conditionalFormatting sqref="C144:C148">
    <cfRule type="duplicateValues" dxfId="26" priority="14"/>
  </conditionalFormatting>
  <conditionalFormatting sqref="C149:C153">
    <cfRule type="duplicateValues" dxfId="25" priority="13"/>
  </conditionalFormatting>
  <conditionalFormatting sqref="L52:L1048576 L1:L28 Z29:Z51">
    <cfRule type="uniqueValues" dxfId="24" priority="43"/>
    <cfRule type="uniqueValues" priority="44"/>
  </conditionalFormatting>
  <conditionalFormatting sqref="Q29:Q51">
    <cfRule type="duplicateValues" dxfId="23" priority="45"/>
  </conditionalFormatting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I1000"/>
  <sheetViews>
    <sheetView topLeftCell="J1" zoomScaleNormal="100" workbookViewId="0">
      <selection activeCell="W8" sqref="W8"/>
    </sheetView>
  </sheetViews>
  <sheetFormatPr defaultRowHeight="15" x14ac:dyDescent="0.25"/>
  <cols>
    <col min="2" max="2" width="26" customWidth="1"/>
    <col min="3" max="3" width="20.85546875" customWidth="1"/>
    <col min="8" max="8" width="9.140625" customWidth="1"/>
    <col min="12" max="12" width="8.85546875" style="18" customWidth="1"/>
    <col min="13" max="15" width="9.140625" customWidth="1"/>
    <col min="16" max="16" width="20.42578125" style="15" customWidth="1"/>
    <col min="17" max="17" width="8.7109375" style="15" customWidth="1"/>
    <col min="18" max="18" width="45.7109375" style="15" customWidth="1"/>
    <col min="19" max="19" width="20.85546875" style="15" customWidth="1"/>
    <col min="20" max="22" width="13.7109375" style="15" customWidth="1"/>
    <col min="23" max="23" width="14.7109375" style="15" customWidth="1"/>
    <col min="24" max="24" width="13.42578125" style="43" customWidth="1"/>
    <col min="25" max="25" width="17.5703125" style="43" customWidth="1"/>
    <col min="26" max="28" width="8.85546875" style="43" customWidth="1"/>
    <col min="30" max="30" width="21.5703125" customWidth="1"/>
  </cols>
  <sheetData>
    <row r="1" spans="3:35" x14ac:dyDescent="0.25">
      <c r="I1">
        <v>1</v>
      </c>
      <c r="J1">
        <v>2</v>
      </c>
      <c r="K1">
        <v>3</v>
      </c>
      <c r="L1" s="18">
        <v>4</v>
      </c>
      <c r="M1">
        <v>5</v>
      </c>
      <c r="N1">
        <v>6</v>
      </c>
      <c r="O1">
        <v>7</v>
      </c>
      <c r="P1" s="15">
        <v>8</v>
      </c>
      <c r="Q1" s="15">
        <v>9</v>
      </c>
      <c r="R1" s="15">
        <v>10</v>
      </c>
      <c r="S1" s="15">
        <v>11</v>
      </c>
      <c r="T1" s="15">
        <v>12</v>
      </c>
      <c r="U1" s="15">
        <v>13</v>
      </c>
      <c r="V1" s="15">
        <v>14</v>
      </c>
      <c r="W1" s="15">
        <v>15</v>
      </c>
      <c r="X1" s="15">
        <v>16</v>
      </c>
      <c r="Y1" s="15">
        <v>17</v>
      </c>
      <c r="Z1" s="15">
        <v>18</v>
      </c>
    </row>
    <row r="2" spans="3:35" x14ac:dyDescent="0.25">
      <c r="P2" s="169" t="s">
        <v>474</v>
      </c>
      <c r="Q2" s="169" t="s">
        <v>475</v>
      </c>
      <c r="R2" s="157"/>
      <c r="S2" s="169" t="s">
        <v>36</v>
      </c>
      <c r="T2" s="156"/>
      <c r="U2" s="156"/>
      <c r="V2" s="156"/>
      <c r="W2" s="157"/>
      <c r="X2" s="170" t="s">
        <v>36</v>
      </c>
      <c r="Y2" s="160"/>
      <c r="Z2" s="161"/>
      <c r="AA2" s="166" t="s">
        <v>476</v>
      </c>
      <c r="AB2" s="166" t="s">
        <v>477</v>
      </c>
    </row>
    <row r="3" spans="3:35" x14ac:dyDescent="0.25">
      <c r="C3" s="17" t="s">
        <v>478</v>
      </c>
      <c r="D3" s="25">
        <v>0</v>
      </c>
      <c r="P3" s="154"/>
      <c r="Q3" s="169" t="s">
        <v>479</v>
      </c>
      <c r="R3" s="169" t="s">
        <v>480</v>
      </c>
      <c r="S3" s="169" t="s">
        <v>481</v>
      </c>
      <c r="T3" s="156"/>
      <c r="U3" s="156"/>
      <c r="V3" s="156"/>
      <c r="W3" s="157"/>
      <c r="X3" s="171" t="s">
        <v>482</v>
      </c>
      <c r="Y3" s="172"/>
      <c r="Z3" s="173"/>
      <c r="AA3" s="167"/>
      <c r="AB3" s="167"/>
    </row>
    <row r="4" spans="3:35" ht="68.25" customHeight="1" x14ac:dyDescent="0.25">
      <c r="C4" s="17" t="s">
        <v>36</v>
      </c>
      <c r="D4" s="17" t="s">
        <v>483</v>
      </c>
      <c r="E4" s="26"/>
      <c r="F4" s="17"/>
      <c r="G4" s="17"/>
      <c r="H4" s="17"/>
      <c r="I4" s="17"/>
      <c r="J4" s="17"/>
      <c r="K4" s="17" t="s">
        <v>484</v>
      </c>
      <c r="L4" s="17"/>
      <c r="M4" s="17"/>
      <c r="N4" s="17"/>
      <c r="P4" s="150"/>
      <c r="Q4" s="150"/>
      <c r="R4" s="150"/>
      <c r="S4" s="44" t="s">
        <v>485</v>
      </c>
      <c r="T4" s="44" t="s">
        <v>270</v>
      </c>
      <c r="U4" s="44" t="s">
        <v>74</v>
      </c>
      <c r="V4" s="44" t="s">
        <v>83</v>
      </c>
      <c r="W4" s="44" t="s">
        <v>486</v>
      </c>
      <c r="X4" s="105" t="s">
        <v>487</v>
      </c>
      <c r="Y4" s="45" t="s">
        <v>485</v>
      </c>
      <c r="Z4" s="105" t="s">
        <v>488</v>
      </c>
      <c r="AA4" s="168"/>
      <c r="AB4" s="168"/>
      <c r="AD4" s="44" t="s">
        <v>271</v>
      </c>
      <c r="AE4" s="44" t="s">
        <v>272</v>
      </c>
      <c r="AG4" s="44" t="s">
        <v>270</v>
      </c>
      <c r="AH4" s="44" t="s">
        <v>489</v>
      </c>
      <c r="AI4" s="44" t="s">
        <v>490</v>
      </c>
    </row>
    <row r="5" spans="3:35" x14ac:dyDescent="0.25">
      <c r="C5" s="20" t="e">
        <f t="shared" ref="C5:C27" si="0">VLOOKUP(ROW(1:1),Для_расчета_кабелей,11,FALSE)</f>
        <v>#N/A</v>
      </c>
      <c r="D5" s="20" t="e">
        <f t="shared" ref="D5:D27" si="1">SUMIF($S$5:$S$1000,C5,$W$5:$W$1000)+SUMIF($S$5:$S$1000,C5,$W$5:$W$1000)*$D$3</f>
        <v>#N/A</v>
      </c>
      <c r="E5" s="93"/>
      <c r="F5" s="19">
        <f>IF(G5=1,MAX($F$4:F4)+1,"")</f>
        <v>1</v>
      </c>
      <c r="G5" s="19">
        <f>COUNTIF($H$5:H5,H5)</f>
        <v>1</v>
      </c>
      <c r="H5" s="19" t="e">
        <f t="shared" ref="H5:H68" si="2">S5&amp;" "&amp;K5</f>
        <v>#N/A</v>
      </c>
      <c r="I5" s="19">
        <f>COUNTIF($J$4:$J5,1)</f>
        <v>1</v>
      </c>
      <c r="J5" s="19">
        <f>COUNTIF($S$5:$S5,S5)</f>
        <v>1</v>
      </c>
      <c r="K5" s="19">
        <f>VLOOKUP(P5,Исходные_данные,20,FALSE)</f>
        <v>0</v>
      </c>
      <c r="L5" s="19">
        <f>IFERROR(IF(P5=0,0,MAX($L$4:L4)+1),0)</f>
        <v>1</v>
      </c>
      <c r="M5" s="104" t="str">
        <f>LEFT(P5,SEARCH(".",P5)-1)</f>
        <v>Ввод</v>
      </c>
      <c r="N5" s="104" t="str">
        <f>LEFT(RIGHT(P5,LEN(P5)-LEN(M5)-1),SEARCH(".",P5)-1)</f>
        <v>1</v>
      </c>
      <c r="P5" s="46" t="str">
        <f>VLOOKUP(ROW(1:1),Разбивка_нумерация_5,4,FALSE)</f>
        <v>Ввод.1</v>
      </c>
      <c r="Q5" s="46" t="str">
        <f>IF(VLOOKUP(ROW(1:1),Разбивка_нумерация_5,3,FALSE)=0,VLOOKUP(ROW(1:1),Разбивка_нумерация_5,2,FALSE),VLOOKUP(ROW(1:1),Разбивка_нумерация_5,3,FALSE))</f>
        <v>ГРЩ-ЖД</v>
      </c>
      <c r="R5" s="46" t="str">
        <f>VLOOKUP(ROW(1:1),Разбивка_нумерация_5,6,FALSE)</f>
        <v>Основной ввод в дом №1</v>
      </c>
      <c r="S5" s="46" t="e">
        <f>VLOOKUP(ROW(1:1),Разбивка_нумерация_5,17,FALSE)</f>
        <v>#N/A</v>
      </c>
      <c r="T5" s="46" t="str">
        <f>IF(AG5=0,"","L="&amp;AG5)</f>
        <v/>
      </c>
      <c r="U5" s="46" t="str">
        <f>IF(AH5=0,"",AD5&amp;" L="&amp;AH5)</f>
        <v/>
      </c>
      <c r="V5" s="46" t="str">
        <f>IF(AI5=0,"",AE5&amp;" L="&amp;AI5)</f>
        <v/>
      </c>
      <c r="W5" s="47">
        <f>VLOOKUP(P5,Исходные_данные,13,FALSE)*1.3</f>
        <v>0</v>
      </c>
      <c r="X5" s="48"/>
      <c r="Y5" s="48"/>
      <c r="Z5" s="48"/>
      <c r="AA5" s="48"/>
      <c r="AB5" s="48"/>
      <c r="AD5" s="46" t="e">
        <f>VLOOKUP(S5,Кабель_диаметр,4,FALSE)</f>
        <v>#N/A</v>
      </c>
      <c r="AE5" s="46" t="e">
        <f>VLOOKUP(S5,Кабель_диаметр,5,FALSE)</f>
        <v>#N/A</v>
      </c>
      <c r="AG5" s="46">
        <f>IFERROR(VLOOKUP(P5,Исходные_данные,10,FALSE),0)</f>
        <v>0</v>
      </c>
      <c r="AH5" s="46">
        <f>IFERROR(VLOOKUP(P5,Исходные_данные,11,FALSE),0)</f>
        <v>0</v>
      </c>
      <c r="AI5" s="46">
        <f t="shared" ref="AI5:AI68" si="3">IFERROR(VLOOKUP(P5,Исходные_данные,12,FALSE),0)</f>
        <v>0</v>
      </c>
    </row>
    <row r="6" spans="3:35" x14ac:dyDescent="0.25">
      <c r="C6" s="20" t="str">
        <f t="shared" si="0"/>
        <v>ВВГнг(А)-FRLS (3х2,5)</v>
      </c>
      <c r="D6" s="20">
        <f t="shared" si="1"/>
        <v>39</v>
      </c>
      <c r="E6" s="94"/>
      <c r="F6" s="19" t="str">
        <f>IF(G6=1,MAX($F$4:F5)+1,"")</f>
        <v/>
      </c>
      <c r="G6" s="19">
        <f>COUNTIF($H$5:H6,H6)</f>
        <v>2</v>
      </c>
      <c r="H6" s="19" t="e">
        <f t="shared" si="2"/>
        <v>#N/A</v>
      </c>
      <c r="I6" s="19">
        <f>COUNTIF($J$4:$J6,1)</f>
        <v>1</v>
      </c>
      <c r="J6" s="19">
        <f>COUNTIF($S$5:$S6,S6)</f>
        <v>2</v>
      </c>
      <c r="K6" s="19">
        <f>VLOOKUP(P6,Исходные_данные,20,FALSE)</f>
        <v>0</v>
      </c>
      <c r="L6" s="19">
        <f>IFERROR(IF(P6=0,0,MAX($L$4:L5)+1),0)</f>
        <v>2</v>
      </c>
      <c r="M6" s="104" t="str">
        <f>LEFT(P6,SEARCH(".",P6)-1)</f>
        <v>Ввод</v>
      </c>
      <c r="N6" s="104" t="str">
        <f>LEFT(RIGHT(P6,LEN(P6)-LEN(M6)-1),SEARCH(".",P6)-1)</f>
        <v>2</v>
      </c>
      <c r="P6" s="46" t="str">
        <f>VLOOKUP(ROW(2:2),Разбивка_нумерация_5,4,FALSE)</f>
        <v>Ввод.2</v>
      </c>
      <c r="Q6" s="46" t="str">
        <f>IF(VLOOKUP(ROW(2:2),Разбивка_нумерация_5,3,FALSE)=0,VLOOKUP(ROW(2:2),Разбивка_нумерация_5,2,FALSE),VLOOKUP(ROW(2:2),Разбивка_нумерация_5,3,FALSE))</f>
        <v>ГРЩ-ЖД</v>
      </c>
      <c r="R6" s="46" t="str">
        <f>VLOOKUP(ROW(2:2),Разбивка_нумерация_5,6,FALSE)</f>
        <v>Основной ввод в дом №2</v>
      </c>
      <c r="S6" s="46" t="e">
        <f>VLOOKUP(ROW(2:2),Разбивка_нумерация_5,17,FALSE)</f>
        <v>#N/A</v>
      </c>
      <c r="T6" s="46" t="str">
        <f>IF(AG6=0,"","L="&amp;AG6)</f>
        <v/>
      </c>
      <c r="U6" s="46" t="str">
        <f>IF(AH6=0,"",AD6&amp;" L="&amp;AH6)</f>
        <v/>
      </c>
      <c r="V6" s="46" t="str">
        <f>IF(AI6=0,"",AE6&amp;" L="&amp;AI6)</f>
        <v/>
      </c>
      <c r="W6" s="47">
        <f>VLOOKUP(P6,Исходные_данные,13,FALSE)*1.3</f>
        <v>0</v>
      </c>
      <c r="X6" s="48"/>
      <c r="Y6" s="48"/>
      <c r="Z6" s="48"/>
      <c r="AA6" s="48"/>
      <c r="AB6" s="48"/>
      <c r="AD6" s="46" t="e">
        <f>VLOOKUP(S6,Кабель_диаметр,4,FALSE)</f>
        <v>#N/A</v>
      </c>
      <c r="AE6" s="46" t="e">
        <f>VLOOKUP(S6,Кабель_диаметр,5,FALSE)</f>
        <v>#N/A</v>
      </c>
      <c r="AG6" s="46">
        <f>IFERROR(VLOOKUP(P6,Исходные_данные,10,FALSE),0)</f>
        <v>0</v>
      </c>
      <c r="AH6" s="46">
        <f>IFERROR(VLOOKUP(P6,Исходные_данные,11,FALSE),0)</f>
        <v>0</v>
      </c>
      <c r="AI6" s="46">
        <f t="shared" si="3"/>
        <v>0</v>
      </c>
    </row>
    <row r="7" spans="3:35" x14ac:dyDescent="0.25">
      <c r="C7" s="20" t="str">
        <f t="shared" si="0"/>
        <v>ВВГнг(А)-LS (5х6)</v>
      </c>
      <c r="D7" s="20">
        <f t="shared" si="1"/>
        <v>87.100000000000009</v>
      </c>
      <c r="E7" s="94"/>
      <c r="F7" s="19">
        <f>IF(G7=1,MAX($F$4:F6)+1,"")</f>
        <v>2</v>
      </c>
      <c r="G7" s="19">
        <f>COUNTIF($H$5:H7,H7)</f>
        <v>1</v>
      </c>
      <c r="H7" s="19" t="str">
        <f t="shared" si="2"/>
        <v>ВВГнг(А)-FRLS (3х2,5) 0</v>
      </c>
      <c r="I7" s="19">
        <f>COUNTIF($J$4:$J7,1)</f>
        <v>2</v>
      </c>
      <c r="J7" s="19">
        <f>COUNTIF($S$5:$S7,S7)</f>
        <v>1</v>
      </c>
      <c r="K7" s="19">
        <f>VLOOKUP(P7,Исходные_данные,20,FALSE)</f>
        <v>0</v>
      </c>
      <c r="L7" s="19">
        <f>IFERROR(IF(P7=0,0,MAX($L$4:L6)+1),0)</f>
        <v>3</v>
      </c>
      <c r="M7" s="104" t="str">
        <f>LEFT(P7,SEARCH(".",P7)-1)</f>
        <v>ЩСПЗ-ЖД</v>
      </c>
      <c r="N7" s="104" t="str">
        <f>LEFT(RIGHT(P7,LEN(P7)-LEN(M7)-1),SEARCH(".",P7)-1)</f>
        <v>1</v>
      </c>
      <c r="P7" s="46" t="str">
        <f>VLOOKUP(ROW(3:3),Разбивка_нумерация_5,4,FALSE)</f>
        <v>ЩСПЗ-ЖД.1</v>
      </c>
      <c r="Q7" s="46" t="str">
        <f>IF(VLOOKUP(ROW(3:3),Разбивка_нумерация_5,3,FALSE)=0,VLOOKUP(ROW(3:3),Разбивка_нумерация_5,2,FALSE),VLOOKUP(ROW(3:3),Разбивка_нумерация_5,3,FALSE))</f>
        <v>ГРЩ-ЖД</v>
      </c>
      <c r="R7" s="46" t="str">
        <f>VLOOKUP(ROW(3:3),Разбивка_нумерация_5,6,FALSE)</f>
        <v>Щит системы противопожарной защиты Цокольный этаж этаж Пом. №001Т Ввод.1</v>
      </c>
      <c r="S7" s="46" t="str">
        <f>VLOOKUP(ROW(3:3),Разбивка_нумерация_5,17,FALSE)</f>
        <v>ВВГнг(А)-FRLS (3х2,5)</v>
      </c>
      <c r="T7" s="46" t="str">
        <f>IF(AG7=0,"","L="&amp;AG7)</f>
        <v/>
      </c>
      <c r="U7" s="46" t="str">
        <f>IF(AH7=0,"",AD7&amp;" L="&amp;AH7)</f>
        <v>Ø25 L=15</v>
      </c>
      <c r="V7" s="46" t="str">
        <f>IF(AI7=0,"",AE7&amp;" L="&amp;AI7)</f>
        <v/>
      </c>
      <c r="W7" s="47">
        <f>VLOOKUP(P7,Исходные_данные,13,FALSE)*1.3</f>
        <v>19.5</v>
      </c>
      <c r="X7" s="48"/>
      <c r="Y7" s="48"/>
      <c r="Z7" s="48"/>
      <c r="AA7" s="48"/>
      <c r="AB7" s="48"/>
      <c r="AD7" s="46" t="str">
        <f>VLOOKUP(S7,Кабель_диаметр,4,FALSE)</f>
        <v>Ø25</v>
      </c>
      <c r="AE7" s="46" t="str">
        <f>VLOOKUP(S7,Кабель_диаметр,5,FALSE)</f>
        <v>Ø32</v>
      </c>
      <c r="AG7" s="46">
        <f>IFERROR(VLOOKUP(P7,Исходные_данные,10,FALSE),0)</f>
        <v>0</v>
      </c>
      <c r="AH7" s="46">
        <f>IFERROR(VLOOKUP(P7,Исходные_данные,11,FALSE),0)</f>
        <v>15</v>
      </c>
      <c r="AI7" s="46">
        <f t="shared" si="3"/>
        <v>0</v>
      </c>
    </row>
    <row r="8" spans="3:35" x14ac:dyDescent="0.25">
      <c r="C8" s="20" t="str">
        <f t="shared" si="0"/>
        <v>5хВВГнг(А)-LS  (1х185)</v>
      </c>
      <c r="D8" s="20">
        <f t="shared" si="1"/>
        <v>75.400000000000006</v>
      </c>
      <c r="E8" s="93"/>
      <c r="F8" s="19" t="str">
        <f>IF(G8=1,MAX($F$4:F7)+1,"")</f>
        <v/>
      </c>
      <c r="G8" s="19">
        <f>COUNTIF($H$5:H8,H8)</f>
        <v>2</v>
      </c>
      <c r="H8" s="19" t="str">
        <f t="shared" si="2"/>
        <v>ВВГнг(А)-FRLS (3х2,5) 0</v>
      </c>
      <c r="I8" s="19">
        <f>COUNTIF($J$4:$J8,1)</f>
        <v>2</v>
      </c>
      <c r="J8" s="19">
        <f>COUNTIF($S$5:$S8,S8)</f>
        <v>2</v>
      </c>
      <c r="K8" s="19">
        <f>VLOOKUP(P8,Исходные_данные,20,FALSE)</f>
        <v>0</v>
      </c>
      <c r="L8" s="19">
        <f>IFERROR(IF(P8=0,0,MAX($L$4:L7)+1),0)</f>
        <v>4</v>
      </c>
      <c r="M8" s="104" t="str">
        <f>LEFT(P8,SEARCH(".",P8)-1)</f>
        <v>ЩСПЗ-ЖД</v>
      </c>
      <c r="N8" s="104" t="str">
        <f>LEFT(RIGHT(P8,LEN(P8)-LEN(M8)-1),SEARCH(".",P8)-1)</f>
        <v>2</v>
      </c>
      <c r="P8" s="46" t="str">
        <f>VLOOKUP(ROW(4:4),Разбивка_нумерация_5,4,FALSE)</f>
        <v>ЩСПЗ-ЖД.2</v>
      </c>
      <c r="Q8" s="46" t="str">
        <f>IF(VLOOKUP(ROW(4:4),Разбивка_нумерация_5,3,FALSE)=0,VLOOKUP(ROW(4:4),Разбивка_нумерация_5,2,FALSE),VLOOKUP(ROW(4:4),Разбивка_нумерация_5,3,FALSE))</f>
        <v>ГРЩ-ЖД</v>
      </c>
      <c r="R8" s="46" t="str">
        <f>VLOOKUP(ROW(4:4),Разбивка_нумерация_5,6,FALSE)</f>
        <v>Щит системы противопожарной защиты Цокольный этаж этаж Пом. №001Т Ввод.2</v>
      </c>
      <c r="S8" s="46" t="str">
        <f>VLOOKUP(ROW(4:4),Разбивка_нумерация_5,17,FALSE)</f>
        <v>ВВГнг(А)-FRLS (3х2,5)</v>
      </c>
      <c r="T8" s="46" t="str">
        <f>IF(AG8=0,"","L="&amp;AG8)</f>
        <v/>
      </c>
      <c r="U8" s="46" t="str">
        <f>IF(AH8=0,"",AD8&amp;" L="&amp;AH8)</f>
        <v>Ø25 L=15</v>
      </c>
      <c r="V8" s="46" t="str">
        <f>IF(AI8=0,"",AE8&amp;" L="&amp;AI8)</f>
        <v/>
      </c>
      <c r="W8" s="47">
        <f>VLOOKUP(P8,Исходные_данные,13,FALSE)*1.3</f>
        <v>19.5</v>
      </c>
      <c r="X8" s="48"/>
      <c r="Y8" s="48"/>
      <c r="Z8" s="48"/>
      <c r="AA8" s="48"/>
      <c r="AB8" s="48"/>
      <c r="AD8" s="46" t="str">
        <f>VLOOKUP(S8,Кабель_диаметр,4,FALSE)</f>
        <v>Ø25</v>
      </c>
      <c r="AE8" s="46" t="str">
        <f>VLOOKUP(S8,Кабель_диаметр,5,FALSE)</f>
        <v>Ø32</v>
      </c>
      <c r="AG8" s="46">
        <f>IFERROR(VLOOKUP(P8,Исходные_данные,10,FALSE),0)</f>
        <v>0</v>
      </c>
      <c r="AH8" s="46">
        <f>IFERROR(VLOOKUP(P8,Исходные_данные,11,FALSE),0)</f>
        <v>15</v>
      </c>
      <c r="AI8" s="46">
        <f t="shared" si="3"/>
        <v>0</v>
      </c>
    </row>
    <row r="9" spans="3:35" x14ac:dyDescent="0.25">
      <c r="C9" s="20" t="str">
        <f t="shared" si="0"/>
        <v>ВВГнг(А)-LS (5х4)</v>
      </c>
      <c r="D9" s="20">
        <f t="shared" si="1"/>
        <v>258.7</v>
      </c>
      <c r="E9" s="94"/>
      <c r="F9" s="19">
        <f>IF(G9=1,MAX($F$4:F8)+1,"")</f>
        <v>3</v>
      </c>
      <c r="G9" s="19">
        <f>COUNTIF($H$5:H9,H9)</f>
        <v>1</v>
      </c>
      <c r="H9" s="19" t="str">
        <f t="shared" si="2"/>
        <v>ВВГнг(А)-LS (5х6) 0</v>
      </c>
      <c r="I9" s="19">
        <f>COUNTIF($J$4:$J9,1)</f>
        <v>3</v>
      </c>
      <c r="J9" s="19">
        <f>COUNTIF($S$5:$S9,S9)</f>
        <v>1</v>
      </c>
      <c r="K9" s="19">
        <f>VLOOKUP(P9,Исходные_данные,20,FALSE)</f>
        <v>0</v>
      </c>
      <c r="L9" s="19">
        <f>IFERROR(IF(P9=0,0,MAX($L$4:L8)+1),0)</f>
        <v>5</v>
      </c>
      <c r="M9" s="104" t="e">
        <f>LEFT(P9,SEARCH(".",P9)-1)</f>
        <v>#VALUE!</v>
      </c>
      <c r="N9" s="104" t="e">
        <f>LEFT(RIGHT(P9,LEN(P9)-LEN(M9)-1),SEARCH(".",P9)-1)</f>
        <v>#VALUE!</v>
      </c>
      <c r="P9" s="46" t="str">
        <f>VLOOKUP(ROW(5:5),Разбивка_нумерация_5,4,FALSE)</f>
        <v>ЩОВ-01</v>
      </c>
      <c r="Q9" s="46" t="str">
        <f>IF(VLOOKUP(ROW(5:5),Разбивка_нумерация_5,3,FALSE)=0,VLOOKUP(ROW(5:5),Разбивка_нумерация_5,2,FALSE),VLOOKUP(ROW(5:5),Разбивка_нумерация_5,3,FALSE))</f>
        <v>ГРЩ-ЖД</v>
      </c>
      <c r="R9" s="46" t="str">
        <f>VLOOKUP(ROW(5:5),Разбивка_нумерация_5,6,FALSE)</f>
        <v>Щит вентиляции ЩОВ-01 Цокольный этаж этаж Пом. №0.001Тб</v>
      </c>
      <c r="S9" s="46" t="str">
        <f>VLOOKUP(ROW(5:5),Разбивка_нумерация_5,17,FALSE)</f>
        <v>ВВГнг(А)-LS (5х6)</v>
      </c>
      <c r="T9" s="46" t="str">
        <f>IF(AG9=0,"","L="&amp;AG9)</f>
        <v/>
      </c>
      <c r="U9" s="46" t="str">
        <f>IF(AH9=0,"",AD9&amp;" L="&amp;AH9)</f>
        <v>Ø25 L=15</v>
      </c>
      <c r="V9" s="46" t="str">
        <f>IF(AI9=0,"",AE9&amp;" L="&amp;AI9)</f>
        <v/>
      </c>
      <c r="W9" s="47">
        <f>VLOOKUP(P9,Исходные_данные,13,FALSE)*1.3</f>
        <v>19.5</v>
      </c>
      <c r="X9" s="48"/>
      <c r="Y9" s="48"/>
      <c r="Z9" s="48"/>
      <c r="AA9" s="48"/>
      <c r="AB9" s="48"/>
      <c r="AD9" s="46" t="str">
        <f>VLOOKUP(S9,Кабель_диаметр,4,FALSE)</f>
        <v>Ø25</v>
      </c>
      <c r="AE9" s="46" t="str">
        <f>VLOOKUP(S9,Кабель_диаметр,5,FALSE)</f>
        <v>Ø32</v>
      </c>
      <c r="AG9" s="46">
        <f>IFERROR(VLOOKUP(P9,Исходные_данные,10,FALSE),0)</f>
        <v>0</v>
      </c>
      <c r="AH9" s="46">
        <f>IFERROR(VLOOKUP(P9,Исходные_данные,11,FALSE),0)</f>
        <v>15</v>
      </c>
      <c r="AI9" s="46">
        <f t="shared" si="3"/>
        <v>0</v>
      </c>
    </row>
    <row r="10" spans="3:35" x14ac:dyDescent="0.25">
      <c r="C10" s="20" t="str">
        <f t="shared" si="0"/>
        <v>ВВГнг(А)-LS (5х10)</v>
      </c>
      <c r="D10" s="20">
        <f t="shared" si="1"/>
        <v>87.100000000000009</v>
      </c>
      <c r="E10" s="93"/>
      <c r="F10" s="19">
        <f>IF(G10=1,MAX($F$4:F9)+1,"")</f>
        <v>4</v>
      </c>
      <c r="G10" s="19">
        <f>COUNTIF($H$5:H10,H10)</f>
        <v>1</v>
      </c>
      <c r="H10" s="19" t="str">
        <f t="shared" si="2"/>
        <v>5хВВГнг(А)-LS  (1х185) 0</v>
      </c>
      <c r="I10" s="19">
        <f>COUNTIF($J$4:$J10,1)</f>
        <v>4</v>
      </c>
      <c r="J10" s="19">
        <f>COUNTIF($S$5:$S10,S10)</f>
        <v>1</v>
      </c>
      <c r="K10" s="19">
        <f>VLOOKUP(P10,Исходные_данные,20,FALSE)</f>
        <v>0</v>
      </c>
      <c r="L10" s="19">
        <f>IFERROR(IF(P10=0,0,MAX($L$4:L9)+1),0)</f>
        <v>6</v>
      </c>
      <c r="M10" s="104" t="e">
        <f>LEFT(P10,SEARCH(".",P10)-1)</f>
        <v>#VALUE!</v>
      </c>
      <c r="N10" s="104" t="e">
        <f>LEFT(RIGHT(P10,LEN(P10)-LEN(M10)-1),SEARCH(".",P10)-1)</f>
        <v>#VALUE!</v>
      </c>
      <c r="P10" s="46" t="str">
        <f>VLOOKUP(ROW(6:6),Разбивка_нумерация_5,4,FALSE)</f>
        <v>ЩОВ-001</v>
      </c>
      <c r="Q10" s="46" t="str">
        <f>IF(VLOOKUP(ROW(6:6),Разбивка_нумерация_5,3,FALSE)=0,VLOOKUP(ROW(6:6),Разбивка_нумерация_5,2,FALSE),VLOOKUP(ROW(6:6),Разбивка_нумерация_5,3,FALSE))</f>
        <v>ГРЩ-ЖД</v>
      </c>
      <c r="R10" s="46" t="str">
        <f>VLOOKUP(ROW(6:6),Разбивка_нумерация_5,6,FALSE)</f>
        <v>Щит вентиляции ЩОВ-001 Подвальный этаж этаж Пом. №00.006Т</v>
      </c>
      <c r="S10" s="46" t="str">
        <f>VLOOKUP(ROW(6:6),Разбивка_нумерация_5,17,FALSE)</f>
        <v>5хВВГнг(А)-LS  (1х185)</v>
      </c>
      <c r="T10" s="46" t="str">
        <f>IF(AG10=0,"","L="&amp;AG10)</f>
        <v>L=39</v>
      </c>
      <c r="U10" s="46" t="e">
        <f>IF(AH10=0,"",AD10&amp;" L="&amp;AH10)</f>
        <v>#N/A</v>
      </c>
      <c r="V10" s="46" t="str">
        <f>IF(AI10=0,"",AE10&amp;" L="&amp;AI10)</f>
        <v/>
      </c>
      <c r="W10" s="47">
        <f>VLOOKUP(P10,Исходные_данные,13,FALSE)*1.3</f>
        <v>75.400000000000006</v>
      </c>
      <c r="X10" s="48"/>
      <c r="Y10" s="48"/>
      <c r="Z10" s="48"/>
      <c r="AA10" s="48"/>
      <c r="AB10" s="48"/>
      <c r="AD10" s="46" t="e">
        <f>VLOOKUP(S10,Кабель_диаметр,4,FALSE)</f>
        <v>#N/A</v>
      </c>
      <c r="AE10" s="46" t="e">
        <f>VLOOKUP(S10,Кабель_диаметр,5,FALSE)</f>
        <v>#N/A</v>
      </c>
      <c r="AG10" s="46">
        <f>IFERROR(VLOOKUP(P10,Исходные_данные,10,FALSE),0)</f>
        <v>39</v>
      </c>
      <c r="AH10" s="46">
        <f>IFERROR(VLOOKUP(P10,Исходные_данные,11,FALSE),0)</f>
        <v>11</v>
      </c>
      <c r="AI10" s="46">
        <f t="shared" si="3"/>
        <v>0</v>
      </c>
    </row>
    <row r="11" spans="3:35" x14ac:dyDescent="0.25">
      <c r="C11" s="20" t="str">
        <f t="shared" si="0"/>
        <v>ВВГнг(А)-LS (5х16)</v>
      </c>
      <c r="D11" s="20">
        <f t="shared" si="1"/>
        <v>161.19999999999999</v>
      </c>
      <c r="E11" s="93"/>
      <c r="F11" s="19">
        <f>IF(G11=1,MAX($F$4:F10)+1,"")</f>
        <v>5</v>
      </c>
      <c r="G11" s="19">
        <f>COUNTIF($H$5:H11,H11)</f>
        <v>1</v>
      </c>
      <c r="H11" s="19" t="str">
        <f t="shared" si="2"/>
        <v>ВВГнг(А)-LS (5х4) 0</v>
      </c>
      <c r="I11" s="19">
        <f>COUNTIF($J$4:$J11,1)</f>
        <v>5</v>
      </c>
      <c r="J11" s="19">
        <f>COUNTIF($S$5:$S11,S11)</f>
        <v>1</v>
      </c>
      <c r="K11" s="19">
        <f>VLOOKUP(P11,Исходные_данные,20,FALSE)</f>
        <v>0</v>
      </c>
      <c r="L11" s="19">
        <f>IFERROR(IF(P11=0,0,MAX($L$4:L10)+1),0)</f>
        <v>7</v>
      </c>
      <c r="M11" s="104" t="e">
        <f>LEFT(P11,SEARCH(".",P11)-1)</f>
        <v>#VALUE!</v>
      </c>
      <c r="N11" s="104" t="e">
        <f>LEFT(RIGHT(P11,LEN(P11)-LEN(M11)-1),SEARCH(".",P11)-1)</f>
        <v>#VALUE!</v>
      </c>
      <c r="P11" s="46" t="str">
        <f>VLOOKUP(ROW(7:7),Разбивка_нумерация_5,4,FALSE)</f>
        <v>ЩОВ-002</v>
      </c>
      <c r="Q11" s="46" t="str">
        <f>IF(VLOOKUP(ROW(7:7),Разбивка_нумерация_5,3,FALSE)=0,VLOOKUP(ROW(7:7),Разбивка_нумерация_5,2,FALSE),VLOOKUP(ROW(7:7),Разбивка_нумерация_5,3,FALSE))</f>
        <v>ГРЩ-ЖД</v>
      </c>
      <c r="R11" s="46" t="str">
        <f>VLOOKUP(ROW(7:7),Разбивка_нумерация_5,6,FALSE)</f>
        <v>Щит вентиляции ЩОВ-002 Подвальный этаж этаж Пом. №00.003Т</v>
      </c>
      <c r="S11" s="46" t="str">
        <f>VLOOKUP(ROW(7:7),Разбивка_нумерация_5,17,FALSE)</f>
        <v>ВВГнг(А)-LS (5х4)</v>
      </c>
      <c r="T11" s="46" t="str">
        <f>IF(AG11=0,"","L="&amp;AG11)</f>
        <v>L=29</v>
      </c>
      <c r="U11" s="46" t="str">
        <f>IF(AH11=0,"",AD11&amp;" L="&amp;AH11)</f>
        <v>Ø25 L=12</v>
      </c>
      <c r="V11" s="46" t="str">
        <f>IF(AI11=0,"",AE11&amp;" L="&amp;AI11)</f>
        <v/>
      </c>
      <c r="W11" s="47">
        <f>VLOOKUP(P11,Исходные_данные,13,FALSE)*1.3</f>
        <v>59.800000000000004</v>
      </c>
      <c r="X11" s="48"/>
      <c r="Y11" s="48"/>
      <c r="Z11" s="48"/>
      <c r="AA11" s="48"/>
      <c r="AB11" s="48"/>
      <c r="AD11" s="46" t="str">
        <f>VLOOKUP(S11,Кабель_диаметр,4,FALSE)</f>
        <v>Ø25</v>
      </c>
      <c r="AE11" s="46" t="str">
        <f>VLOOKUP(S11,Кабель_диаметр,5,FALSE)</f>
        <v>Ø25</v>
      </c>
      <c r="AG11" s="46">
        <f>IFERROR(VLOOKUP(P11,Исходные_данные,10,FALSE),0)</f>
        <v>29</v>
      </c>
      <c r="AH11" s="46">
        <f>IFERROR(VLOOKUP(P11,Исходные_данные,11,FALSE),0)</f>
        <v>12</v>
      </c>
      <c r="AI11" s="46">
        <f t="shared" si="3"/>
        <v>0</v>
      </c>
    </row>
    <row r="12" spans="3:35" x14ac:dyDescent="0.25">
      <c r="C12" s="20" t="str">
        <f t="shared" si="0"/>
        <v>ВВГнг(А)-LS (3х4)</v>
      </c>
      <c r="D12" s="20">
        <f t="shared" si="1"/>
        <v>202.8</v>
      </c>
      <c r="E12" s="94"/>
      <c r="F12" s="19" t="str">
        <f>IF(G12=1,MAX($F$4:F11)+1,"")</f>
        <v/>
      </c>
      <c r="G12" s="19">
        <f>COUNTIF($H$5:H12,H12)</f>
        <v>2</v>
      </c>
      <c r="H12" s="19" t="str">
        <f t="shared" si="2"/>
        <v>ВВГнг(А)-LS (5х4) 0</v>
      </c>
      <c r="I12" s="19">
        <f>COUNTIF($J$4:$J12,1)</f>
        <v>5</v>
      </c>
      <c r="J12" s="19">
        <f>COUNTIF($S$5:$S12,S12)</f>
        <v>2</v>
      </c>
      <c r="K12" s="19">
        <f>VLOOKUP(P12,Исходные_данные,20,FALSE)</f>
        <v>0</v>
      </c>
      <c r="L12" s="19">
        <f>IFERROR(IF(P12=0,0,MAX($L$4:L11)+1),0)</f>
        <v>8</v>
      </c>
      <c r="M12" s="104" t="e">
        <f>LEFT(P12,SEARCH(".",P12)-1)</f>
        <v>#VALUE!</v>
      </c>
      <c r="N12" s="104" t="e">
        <f>LEFT(RIGHT(P12,LEN(P12)-LEN(M12)-1),SEARCH(".",P12)-1)</f>
        <v>#VALUE!</v>
      </c>
      <c r="P12" s="46" t="str">
        <f>VLOOKUP(ROW(8:8),Разбивка_нумерация_5,4,FALSE)</f>
        <v>ЩОВ-2</v>
      </c>
      <c r="Q12" s="46" t="str">
        <f>IF(VLOOKUP(ROW(8:8),Разбивка_нумерация_5,3,FALSE)=0,VLOOKUP(ROW(8:8),Разбивка_нумерация_5,2,FALSE),VLOOKUP(ROW(8:8),Разбивка_нумерация_5,3,FALSE))</f>
        <v>ГРЩ-ЖД</v>
      </c>
      <c r="R12" s="46" t="str">
        <f>VLOOKUP(ROW(8:8),Разбивка_нумерация_5,6,FALSE)</f>
        <v>Щит вентиляции ЩОВ-2 Техэтаж этаж Пом. №3.001Т</v>
      </c>
      <c r="S12" s="46" t="str">
        <f>VLOOKUP(ROW(8:8),Разбивка_нумерация_5,17,FALSE)</f>
        <v>ВВГнг(А)-LS (5х4)</v>
      </c>
      <c r="T12" s="46" t="str">
        <f>IF(AG12=0,"","L="&amp;AG12)</f>
        <v>L=40</v>
      </c>
      <c r="U12" s="46" t="str">
        <f>IF(AH12=0,"",AD12&amp;" L="&amp;AH12)</f>
        <v>Ø25 L=11</v>
      </c>
      <c r="V12" s="46" t="str">
        <f>IF(AI12=0,"",AE12&amp;" L="&amp;AI12)</f>
        <v/>
      </c>
      <c r="W12" s="47">
        <f>VLOOKUP(P12,Исходные_данные,13,FALSE)*1.3</f>
        <v>72.8</v>
      </c>
      <c r="X12" s="48"/>
      <c r="Y12" s="48"/>
      <c r="Z12" s="48"/>
      <c r="AA12" s="48"/>
      <c r="AB12" s="48"/>
      <c r="AD12" s="46" t="str">
        <f>VLOOKUP(S12,Кабель_диаметр,4,FALSE)</f>
        <v>Ø25</v>
      </c>
      <c r="AE12" s="46" t="str">
        <f>VLOOKUP(S12,Кабель_диаметр,5,FALSE)</f>
        <v>Ø25</v>
      </c>
      <c r="AG12" s="46">
        <f>IFERROR(VLOOKUP(P12,Исходные_данные,10,FALSE),0)</f>
        <v>40</v>
      </c>
      <c r="AH12" s="46">
        <f>IFERROR(VLOOKUP(P12,Исходные_данные,11,FALSE),0)</f>
        <v>11</v>
      </c>
      <c r="AI12" s="46">
        <f t="shared" si="3"/>
        <v>0</v>
      </c>
    </row>
    <row r="13" spans="3:35" x14ac:dyDescent="0.25">
      <c r="C13" s="20" t="str">
        <f t="shared" si="0"/>
        <v>5хВВГнг(А)-LS  (1х95)</v>
      </c>
      <c r="D13" s="20">
        <f t="shared" si="1"/>
        <v>68.900000000000006</v>
      </c>
      <c r="E13" s="94"/>
      <c r="F13" s="19" t="str">
        <f>IF(G13=1,MAX($F$4:F12)+1,"")</f>
        <v/>
      </c>
      <c r="G13" s="19">
        <f>COUNTIF($H$5:H13,H13)</f>
        <v>3</v>
      </c>
      <c r="H13" s="19" t="e">
        <f t="shared" si="2"/>
        <v>#N/A</v>
      </c>
      <c r="I13" s="19">
        <f>COUNTIF($J$4:$J13,1)</f>
        <v>5</v>
      </c>
      <c r="J13" s="19">
        <f>COUNTIF($S$5:$S13,S13)</f>
        <v>3</v>
      </c>
      <c r="K13" s="19">
        <f>VLOOKUP(P13,Исходные_данные,20,FALSE)</f>
        <v>0</v>
      </c>
      <c r="L13" s="19">
        <f>IFERROR(IF(P13=0,0,MAX($L$4:L12)+1),0)</f>
        <v>9</v>
      </c>
      <c r="M13" s="104" t="e">
        <f>LEFT(P13,SEARCH(".",P13)-1)</f>
        <v>#VALUE!</v>
      </c>
      <c r="N13" s="104" t="e">
        <f>LEFT(RIGHT(P13,LEN(P13)-LEN(M13)-1),SEARCH(".",P13)-1)</f>
        <v>#VALUE!</v>
      </c>
      <c r="P13" s="46" t="str">
        <f>VLOOKUP(ROW(9:9),Разбивка_нумерация_5,4,FALSE)</f>
        <v>ЩО-2</v>
      </c>
      <c r="Q13" s="46" t="str">
        <f>IF(VLOOKUP(ROW(9:9),Разбивка_нумерация_5,3,FALSE)=0,VLOOKUP(ROW(9:9),Разбивка_нумерация_5,2,FALSE),VLOOKUP(ROW(9:9),Разбивка_нумерация_5,3,FALSE))</f>
        <v>ГРЩ-ЖД</v>
      </c>
      <c r="R13" s="46" t="str">
        <f>VLOOKUP(ROW(9:9),Разбивка_нумерация_5,6,FALSE)</f>
        <v>Щит освещения ЩО-2 Тех. этаж этаж Пом. №3.001</v>
      </c>
      <c r="S13" s="46" t="e">
        <f>VLOOKUP(ROW(9:9),Разбивка_нумерация_5,17,FALSE)</f>
        <v>#N/A</v>
      </c>
      <c r="T13" s="46" t="str">
        <f>IF(AG13=0,"","L="&amp;AG13)</f>
        <v>L=39</v>
      </c>
      <c r="U13" s="46" t="e">
        <f>IF(AH13=0,"",AD13&amp;" L="&amp;AH13)</f>
        <v>#N/A</v>
      </c>
      <c r="V13" s="46" t="str">
        <f>IF(AI13=0,"",AE13&amp;" L="&amp;AI13)</f>
        <v/>
      </c>
      <c r="W13" s="47">
        <f>VLOOKUP(P13,Исходные_данные,13,FALSE)*1.3</f>
        <v>67.600000000000009</v>
      </c>
      <c r="X13" s="48"/>
      <c r="Y13" s="48"/>
      <c r="Z13" s="48"/>
      <c r="AA13" s="48"/>
      <c r="AB13" s="48"/>
      <c r="AD13" s="46" t="e">
        <f>VLOOKUP(S13,Кабель_диаметр,4,FALSE)</f>
        <v>#N/A</v>
      </c>
      <c r="AE13" s="46" t="e">
        <f>VLOOKUP(S13,Кабель_диаметр,5,FALSE)</f>
        <v>#N/A</v>
      </c>
      <c r="AG13" s="46">
        <f>IFERROR(VLOOKUP(P13,Исходные_данные,10,FALSE),0)</f>
        <v>39</v>
      </c>
      <c r="AH13" s="46">
        <f>IFERROR(VLOOKUP(P13,Исходные_данные,11,FALSE),0)</f>
        <v>8</v>
      </c>
      <c r="AI13" s="46">
        <f t="shared" si="3"/>
        <v>0</v>
      </c>
    </row>
    <row r="14" spans="3:35" x14ac:dyDescent="0.25">
      <c r="C14" s="20" t="str">
        <f t="shared" si="0"/>
        <v>ВВГнг(А)-LS (3х6)</v>
      </c>
      <c r="D14" s="20">
        <f t="shared" si="1"/>
        <v>78</v>
      </c>
      <c r="E14" s="94"/>
      <c r="F14" s="19" t="str">
        <f>IF(G14=1,MAX($F$4:F13)+1,"")</f>
        <v/>
      </c>
      <c r="G14" s="19">
        <f>COUNTIF($H$5:H14,H14)</f>
        <v>3</v>
      </c>
      <c r="H14" s="19" t="str">
        <f t="shared" si="2"/>
        <v>ВВГнг(А)-LS (5х4) 0</v>
      </c>
      <c r="I14" s="19">
        <f>COUNTIF($J$4:$J14,1)</f>
        <v>5</v>
      </c>
      <c r="J14" s="19">
        <f>COUNTIF($S$5:$S14,S14)</f>
        <v>3</v>
      </c>
      <c r="K14" s="19">
        <f>VLOOKUP(P14,Исходные_данные,20,FALSE)</f>
        <v>0</v>
      </c>
      <c r="L14" s="19">
        <f>IFERROR(IF(P14=0,0,MAX($L$4:L13)+1),0)</f>
        <v>10</v>
      </c>
      <c r="M14" s="104" t="e">
        <f>LEFT(P14,SEARCH(".",P14)-1)</f>
        <v>#VALUE!</v>
      </c>
      <c r="N14" s="104" t="e">
        <f>LEFT(RIGHT(P14,LEN(P14)-LEN(M14)-1),SEARCH(".",P14)-1)</f>
        <v>#VALUE!</v>
      </c>
      <c r="P14" s="46" t="str">
        <f>VLOOKUP(ROW(10:10),Разбивка_нумерация_5,4,FALSE)</f>
        <v>ЩР-001</v>
      </c>
      <c r="Q14" s="46" t="str">
        <f>IF(VLOOKUP(ROW(10:10),Разбивка_нумерация_5,3,FALSE)=0,VLOOKUP(ROW(10:10),Разбивка_нумерация_5,2,FALSE),VLOOKUP(ROW(10:10),Разбивка_нумерация_5,3,FALSE))</f>
        <v>ГРЩ-ЖД</v>
      </c>
      <c r="R14" s="46" t="str">
        <f>VLOOKUP(ROW(10:10),Разбивка_нумерация_5,6,FALSE)</f>
        <v>Щит распределительный ЩР-001 Подвальный этаж этаж Пом. №00.004Т</v>
      </c>
      <c r="S14" s="46" t="str">
        <f>VLOOKUP(ROW(10:10),Разбивка_нумерация_5,17,FALSE)</f>
        <v>ВВГнг(А)-LS (5х4)</v>
      </c>
      <c r="T14" s="46" t="str">
        <f>IF(AG14=0,"","L="&amp;AG14)</f>
        <v>L=25</v>
      </c>
      <c r="U14" s="46" t="str">
        <f>IF(AH14=0,"",AD14&amp;" L="&amp;AH14)</f>
        <v>Ø25 L=11</v>
      </c>
      <c r="V14" s="46" t="str">
        <f>IF(AI14=0,"",AE14&amp;" L="&amp;AI14)</f>
        <v/>
      </c>
      <c r="W14" s="47">
        <f>VLOOKUP(P14,Исходные_данные,13,FALSE)*1.3</f>
        <v>53.300000000000004</v>
      </c>
      <c r="X14" s="48"/>
      <c r="Y14" s="48"/>
      <c r="Z14" s="48"/>
      <c r="AA14" s="48"/>
      <c r="AB14" s="48"/>
      <c r="AD14" s="46" t="str">
        <f>VLOOKUP(S14,Кабель_диаметр,4,FALSE)</f>
        <v>Ø25</v>
      </c>
      <c r="AE14" s="46" t="str">
        <f>VLOOKUP(S14,Кабель_диаметр,5,FALSE)</f>
        <v>Ø25</v>
      </c>
      <c r="AG14" s="46">
        <f>IFERROR(VLOOKUP(P14,Исходные_данные,10,FALSE),0)</f>
        <v>25</v>
      </c>
      <c r="AH14" s="46">
        <f>IFERROR(VLOOKUP(P14,Исходные_данные,11,FALSE),0)</f>
        <v>11</v>
      </c>
      <c r="AI14" s="46">
        <f t="shared" si="3"/>
        <v>0</v>
      </c>
    </row>
    <row r="15" spans="3:35" x14ac:dyDescent="0.25">
      <c r="C15" s="20" t="str">
        <f t="shared" si="0"/>
        <v>ВВГнг(А)-LS (3х2,5)</v>
      </c>
      <c r="D15" s="20">
        <f t="shared" si="1"/>
        <v>57.2</v>
      </c>
      <c r="E15" s="94"/>
      <c r="F15" s="19">
        <f>IF(G15=1,MAX($F$4:F14)+1,"")</f>
        <v>6</v>
      </c>
      <c r="G15" s="19">
        <f>COUNTIF($H$5:H15,H15)</f>
        <v>1</v>
      </c>
      <c r="H15" s="19" t="str">
        <f t="shared" si="2"/>
        <v>ВВГнг(А)-LS (5х10) 0</v>
      </c>
      <c r="I15" s="19">
        <f>COUNTIF($J$4:$J15,1)</f>
        <v>6</v>
      </c>
      <c r="J15" s="19">
        <f>COUNTIF($S$5:$S15,S15)</f>
        <v>1</v>
      </c>
      <c r="K15" s="19">
        <f>VLOOKUP(P15,Исходные_данные,20,FALSE)</f>
        <v>0</v>
      </c>
      <c r="L15" s="19">
        <f>IFERROR(IF(P15=0,0,MAX($L$4:L14)+1),0)</f>
        <v>11</v>
      </c>
      <c r="M15" s="104" t="e">
        <f>LEFT(P15,SEARCH(".",P15)-1)</f>
        <v>#VALUE!</v>
      </c>
      <c r="N15" s="104" t="e">
        <f>LEFT(RIGHT(P15,LEN(P15)-LEN(M15)-1),SEARCH(".",P15)-1)</f>
        <v>#VALUE!</v>
      </c>
      <c r="P15" s="46" t="str">
        <f>VLOOKUP(ROW(11:11),Разбивка_нумерация_5,4,FALSE)</f>
        <v>ЩР-01</v>
      </c>
      <c r="Q15" s="46" t="str">
        <f>IF(VLOOKUP(ROW(11:11),Разбивка_нумерация_5,3,FALSE)=0,VLOOKUP(ROW(11:11),Разбивка_нумерация_5,2,FALSE),VLOOKUP(ROW(11:11),Разбивка_нумерация_5,3,FALSE))</f>
        <v>ГРЩ-ЖД</v>
      </c>
      <c r="R15" s="46" t="str">
        <f>VLOOKUP(ROW(11:11),Разбивка_нумерация_5,6,FALSE)</f>
        <v>Щит распределительный ЩР-01 Цокольный этаж этаж Пом. №0.001Т</v>
      </c>
      <c r="S15" s="46" t="str">
        <f>VLOOKUP(ROW(11:11),Разбивка_нумерация_5,17,FALSE)</f>
        <v>ВВГнг(А)-LS (5х10)</v>
      </c>
      <c r="T15" s="46" t="str">
        <f>IF(AG15=0,"","L="&amp;AG15)</f>
        <v/>
      </c>
      <c r="U15" s="46" t="str">
        <f>IF(AH15=0,"",AD15&amp;" L="&amp;AH15)</f>
        <v>Ø40 L=14</v>
      </c>
      <c r="V15" s="46" t="str">
        <f>IF(AI15=0,"",AE15&amp;" L="&amp;AI15)</f>
        <v/>
      </c>
      <c r="W15" s="47">
        <f>VLOOKUP(P15,Исходные_данные,13,FALSE)*1.3</f>
        <v>18.2</v>
      </c>
      <c r="X15" s="48"/>
      <c r="Y15" s="48" t="s">
        <v>491</v>
      </c>
      <c r="Z15" s="48"/>
      <c r="AA15" s="48"/>
      <c r="AB15" s="48"/>
      <c r="AD15" s="46" t="str">
        <f>VLOOKUP(S15,Кабель_диаметр,4,FALSE)</f>
        <v>Ø40</v>
      </c>
      <c r="AE15" s="46" t="str">
        <f>VLOOKUP(S15,Кабель_диаметр,5,FALSE)</f>
        <v>Ø40</v>
      </c>
      <c r="AG15" s="46">
        <f>IFERROR(VLOOKUP(P15,Исходные_данные,10,FALSE),0)</f>
        <v>0</v>
      </c>
      <c r="AH15" s="46">
        <f>IFERROR(VLOOKUP(P15,Исходные_данные,11,FALSE),0)</f>
        <v>14</v>
      </c>
      <c r="AI15" s="46">
        <f t="shared" si="3"/>
        <v>0</v>
      </c>
    </row>
    <row r="16" spans="3:35" x14ac:dyDescent="0.25">
      <c r="C16" s="20" t="e">
        <f t="shared" si="0"/>
        <v>#N/A</v>
      </c>
      <c r="D16" s="20" t="e">
        <f t="shared" si="1"/>
        <v>#N/A</v>
      </c>
      <c r="E16" s="94"/>
      <c r="F16" s="19">
        <f>IF(G16=1,MAX($F$4:F15)+1,"")</f>
        <v>7</v>
      </c>
      <c r="G16" s="19">
        <f>COUNTIF($H$5:H16,H16)</f>
        <v>1</v>
      </c>
      <c r="H16" s="19" t="str">
        <f t="shared" si="2"/>
        <v>ВВГнг(А)-LS (5х16) 0</v>
      </c>
      <c r="I16" s="19">
        <f>COUNTIF($J$4:$J16,1)</f>
        <v>7</v>
      </c>
      <c r="J16" s="19">
        <f>COUNTIF($S$5:$S16,S16)</f>
        <v>1</v>
      </c>
      <c r="K16" s="19">
        <f>VLOOKUP(P16,Исходные_данные,20,FALSE)</f>
        <v>0</v>
      </c>
      <c r="L16" s="19">
        <f>IFERROR(IF(P16=0,0,MAX($L$4:L15)+1),0)</f>
        <v>12</v>
      </c>
      <c r="M16" s="104" t="e">
        <f>LEFT(P16,SEARCH(".",P16)-1)</f>
        <v>#VALUE!</v>
      </c>
      <c r="N16" s="104" t="e">
        <f>LEFT(RIGHT(P16,LEN(P16)-LEN(M16)-1),SEARCH(".",P16)-1)</f>
        <v>#VALUE!</v>
      </c>
      <c r="P16" s="46" t="str">
        <f>VLOOKUP(ROW(12:12),Разбивка_нумерация_5,4,FALSE)</f>
        <v>ЩР-1</v>
      </c>
      <c r="Q16" s="46" t="str">
        <f>IF(VLOOKUP(ROW(12:12),Разбивка_нумерация_5,3,FALSE)=0,VLOOKUP(ROW(12:12),Разбивка_нумерация_5,2,FALSE),VLOOKUP(ROW(12:12),Разбивка_нумерация_5,3,FALSE))</f>
        <v>ГРЩ-ЖД</v>
      </c>
      <c r="R16" s="46" t="str">
        <f>VLOOKUP(ROW(12:12),Разбивка_нумерация_5,6,FALSE)</f>
        <v>Щит распределительный ЩР-1 Первый этаж этаж Пом. №1.003Б</v>
      </c>
      <c r="S16" s="46" t="str">
        <f>VLOOKUP(ROW(12:12),Разбивка_нумерация_5,17,FALSE)</f>
        <v>ВВГнг(А)-LS (5х16)</v>
      </c>
      <c r="T16" s="46" t="str">
        <f>IF(AG16=0,"","L="&amp;AG16)</f>
        <v>L=51</v>
      </c>
      <c r="U16" s="46" t="str">
        <f>IF(AH16=0,"",AD16&amp;" L="&amp;AH16)</f>
        <v>Ø50 L=9</v>
      </c>
      <c r="V16" s="46" t="str">
        <f>IF(AI16=0,"",AE16&amp;" L="&amp;AI16)</f>
        <v/>
      </c>
      <c r="W16" s="47">
        <f>VLOOKUP(P16,Исходные_данные,13,FALSE)*1.3</f>
        <v>84.5</v>
      </c>
      <c r="X16" s="48"/>
      <c r="Y16" s="48"/>
      <c r="Z16" s="48"/>
      <c r="AA16" s="48"/>
      <c r="AB16" s="48"/>
      <c r="AD16" s="46" t="str">
        <f>VLOOKUP(S16,Кабель_диаметр,4,FALSE)</f>
        <v>Ø50</v>
      </c>
      <c r="AE16" s="46" t="str">
        <f>VLOOKUP(S16,Кабель_диаметр,5,FALSE)</f>
        <v>Ø50</v>
      </c>
      <c r="AG16" s="46">
        <f>IFERROR(VLOOKUP(P16,Исходные_данные,10,FALSE),0)</f>
        <v>51</v>
      </c>
      <c r="AH16" s="46">
        <f>IFERROR(VLOOKUP(P16,Исходные_данные,11,FALSE),0)</f>
        <v>9</v>
      </c>
      <c r="AI16" s="46">
        <f t="shared" si="3"/>
        <v>0</v>
      </c>
    </row>
    <row r="17" spans="2:35" x14ac:dyDescent="0.25">
      <c r="C17" s="20" t="e">
        <f t="shared" si="0"/>
        <v>#N/A</v>
      </c>
      <c r="D17" s="20" t="e">
        <f t="shared" si="1"/>
        <v>#N/A</v>
      </c>
      <c r="E17" s="27"/>
      <c r="F17" s="19" t="str">
        <f>IF(G17=1,MAX($F$4:F16)+1,"")</f>
        <v/>
      </c>
      <c r="G17" s="19">
        <f>COUNTIF($H$5:H17,H17)</f>
        <v>4</v>
      </c>
      <c r="H17" s="19" t="str">
        <f t="shared" si="2"/>
        <v>ВВГнг(А)-LS (5х4) 0</v>
      </c>
      <c r="I17" s="19">
        <f>COUNTIF($J$4:$J17,1)</f>
        <v>7</v>
      </c>
      <c r="J17" s="19">
        <f>COUNTIF($S$5:$S17,S17)</f>
        <v>4</v>
      </c>
      <c r="K17" s="19">
        <f>VLOOKUP(P17,Исходные_данные,20,FALSE)</f>
        <v>0</v>
      </c>
      <c r="L17" s="19">
        <f>IFERROR(IF(P17=0,0,MAX($L$4:L16)+1),0)</f>
        <v>13</v>
      </c>
      <c r="M17" s="104" t="e">
        <f>LEFT(P17,SEARCH(".",P17)-1)</f>
        <v>#VALUE!</v>
      </c>
      <c r="N17" s="104" t="e">
        <f>LEFT(RIGHT(P17,LEN(P17)-LEN(M17)-1),SEARCH(".",P17)-1)</f>
        <v>#VALUE!</v>
      </c>
      <c r="P17" s="46" t="str">
        <f>VLOOKUP(ROW(13:13),Разбивка_нумерация_5,4,FALSE)</f>
        <v>ЩР-2</v>
      </c>
      <c r="Q17" s="46" t="str">
        <f>IF(VLOOKUP(ROW(13:13),Разбивка_нумерация_5,3,FALSE)=0,VLOOKUP(ROW(13:13),Разбивка_нумерация_5,2,FALSE),VLOOKUP(ROW(13:13),Разбивка_нумерация_5,3,FALSE))</f>
        <v>ГРЩ-ЖД</v>
      </c>
      <c r="R17" s="46" t="str">
        <f>VLOOKUP(ROW(13:13),Разбивка_нумерация_5,6,FALSE)</f>
        <v>Щит распределительный ЩР-2 Техэтаж этаж Пом. №3.001Т</v>
      </c>
      <c r="S17" s="46" t="str">
        <f>VLOOKUP(ROW(13:13),Разбивка_нумерация_5,17,FALSE)</f>
        <v>ВВГнг(А)-LS (5х4)</v>
      </c>
      <c r="T17" s="46" t="str">
        <f>IF(AG17=0,"","L="&amp;AG17)</f>
        <v>L=40</v>
      </c>
      <c r="U17" s="46" t="str">
        <f>IF(AH17=0,"",AD17&amp;" L="&amp;AH17)</f>
        <v>Ø25 L=11</v>
      </c>
      <c r="V17" s="46" t="str">
        <f>IF(AI17=0,"",AE17&amp;" L="&amp;AI17)</f>
        <v/>
      </c>
      <c r="W17" s="47">
        <f>VLOOKUP(P17,Исходные_данные,13,FALSE)*1.3</f>
        <v>72.8</v>
      </c>
      <c r="X17" s="48"/>
      <c r="Y17" s="48"/>
      <c r="Z17" s="48"/>
      <c r="AA17" s="48"/>
      <c r="AB17" s="48"/>
      <c r="AD17" s="46" t="str">
        <f>VLOOKUP(S17,Кабель_диаметр,4,FALSE)</f>
        <v>Ø25</v>
      </c>
      <c r="AE17" s="46" t="str">
        <f>VLOOKUP(S17,Кабель_диаметр,5,FALSE)</f>
        <v>Ø25</v>
      </c>
      <c r="AG17" s="46">
        <f>IFERROR(VLOOKUP(P17,Исходные_данные,10,FALSE),0)</f>
        <v>40</v>
      </c>
      <c r="AH17" s="46">
        <f>IFERROR(VLOOKUP(P17,Исходные_данные,11,FALSE),0)</f>
        <v>11</v>
      </c>
      <c r="AI17" s="46">
        <f t="shared" si="3"/>
        <v>0</v>
      </c>
    </row>
    <row r="18" spans="2:35" x14ac:dyDescent="0.25">
      <c r="C18" s="20" t="e">
        <f t="shared" si="0"/>
        <v>#N/A</v>
      </c>
      <c r="D18" s="20" t="e">
        <f t="shared" si="1"/>
        <v>#N/A</v>
      </c>
      <c r="E18" s="27"/>
      <c r="F18" s="19" t="str">
        <f>IF(G18=1,MAX($F$4:F17)+1,"")</f>
        <v/>
      </c>
      <c r="G18" s="19">
        <f>COUNTIF($H$5:H18,H18)</f>
        <v>2</v>
      </c>
      <c r="H18" s="19" t="str">
        <f t="shared" si="2"/>
        <v>ВВГнг(А)-LS (5х10) 0</v>
      </c>
      <c r="I18" s="19">
        <f>COUNTIF($J$4:$J18,1)</f>
        <v>7</v>
      </c>
      <c r="J18" s="19">
        <f>COUNTIF($S$5:$S18,S18)</f>
        <v>2</v>
      </c>
      <c r="K18" s="19">
        <f>VLOOKUP(P18,Исходные_данные,20,FALSE)</f>
        <v>0</v>
      </c>
      <c r="L18" s="19">
        <f>IFERROR(IF(P18=0,0,MAX($L$4:L17)+1),0)</f>
        <v>14</v>
      </c>
      <c r="M18" s="104" t="e">
        <f>LEFT(P18,SEARCH(".",P18)-1)</f>
        <v>#VALUE!</v>
      </c>
      <c r="N18" s="104" t="e">
        <f>LEFT(RIGHT(P18,LEN(P18)-LEN(M18)-1),SEARCH(".",P18)-1)</f>
        <v>#VALUE!</v>
      </c>
      <c r="P18" s="46" t="str">
        <f>VLOOKUP(ROW(14:14),Разбивка_нумерация_5,4,FALSE)</f>
        <v>ЩС-Б</v>
      </c>
      <c r="Q18" s="46" t="str">
        <f>IF(VLOOKUP(ROW(14:14),Разбивка_нумерация_5,3,FALSE)=0,VLOOKUP(ROW(14:14),Разбивка_нумерация_5,2,FALSE),VLOOKUP(ROW(14:14),Разбивка_нумерация_5,3,FALSE))</f>
        <v>ГРЩ-ЖД</v>
      </c>
      <c r="R18" s="46" t="str">
        <f>VLOOKUP(ROW(14:14),Разбивка_нумерация_5,6,FALSE)</f>
        <v>Щит бассейна ЩС-Б Подвальный этаж этаж Пом. №00.002Тб</v>
      </c>
      <c r="S18" s="46" t="str">
        <f>VLOOKUP(ROW(14:14),Разбивка_нумерация_5,17,FALSE)</f>
        <v>ВВГнг(А)-LS (5х10)</v>
      </c>
      <c r="T18" s="46" t="str">
        <f>IF(AG18=0,"","L="&amp;AG18)</f>
        <v>L=35</v>
      </c>
      <c r="U18" s="46" t="str">
        <f>IF(AH18=0,"",AD18&amp;" L="&amp;AH18)</f>
        <v>Ø40 L=13</v>
      </c>
      <c r="V18" s="46" t="str">
        <f>IF(AI18=0,"",AE18&amp;" L="&amp;AI18)</f>
        <v/>
      </c>
      <c r="W18" s="47">
        <f>VLOOKUP(P18,Исходные_данные,13,FALSE)*1.3</f>
        <v>68.900000000000006</v>
      </c>
      <c r="X18" s="48"/>
      <c r="Y18" s="48"/>
      <c r="Z18" s="48"/>
      <c r="AA18" s="48"/>
      <c r="AB18" s="48"/>
      <c r="AD18" s="46" t="str">
        <f>VLOOKUP(S18,Кабель_диаметр,4,FALSE)</f>
        <v>Ø40</v>
      </c>
      <c r="AE18" s="46" t="str">
        <f>VLOOKUP(S18,Кабель_диаметр,5,FALSE)</f>
        <v>Ø40</v>
      </c>
      <c r="AG18" s="46">
        <f>IFERROR(VLOOKUP(P18,Исходные_данные,10,FALSE),0)</f>
        <v>35</v>
      </c>
      <c r="AH18" s="46">
        <f>IFERROR(VLOOKUP(P18,Исходные_данные,11,FALSE),0)</f>
        <v>13</v>
      </c>
      <c r="AI18" s="46">
        <f t="shared" si="3"/>
        <v>0</v>
      </c>
    </row>
    <row r="19" spans="2:35" x14ac:dyDescent="0.25">
      <c r="C19" s="20" t="e">
        <f t="shared" si="0"/>
        <v>#N/A</v>
      </c>
      <c r="D19" s="20" t="e">
        <f t="shared" si="1"/>
        <v>#N/A</v>
      </c>
      <c r="E19" s="27"/>
      <c r="F19" s="19">
        <f>IF(G19=1,MAX($F$4:F18)+1,"")</f>
        <v>8</v>
      </c>
      <c r="G19" s="19">
        <f>COUNTIF($H$5:H19,H19)</f>
        <v>1</v>
      </c>
      <c r="H19" s="19" t="str">
        <f t="shared" si="2"/>
        <v>ВВГнг(А)-LS (3х4) 0</v>
      </c>
      <c r="I19" s="19">
        <f>COUNTIF($J$4:$J19,1)</f>
        <v>8</v>
      </c>
      <c r="J19" s="19">
        <f>COUNTIF($S$5:$S19,S19)</f>
        <v>1</v>
      </c>
      <c r="K19" s="19">
        <f>VLOOKUP(P19,Исходные_данные,20,FALSE)</f>
        <v>0</v>
      </c>
      <c r="L19" s="19">
        <f>IFERROR(IF(P19=0,0,MAX($L$4:L18)+1),0)</f>
        <v>15</v>
      </c>
      <c r="M19" s="104" t="str">
        <f>LEFT(P19,SEARCH(".",P19)-1)</f>
        <v>ЩС-ВК</v>
      </c>
      <c r="N19" s="104" t="str">
        <f>LEFT(RIGHT(P19,LEN(P19)-LEN(M19)-1),SEARCH(".",P19)-1)</f>
        <v>001</v>
      </c>
      <c r="P19" s="46" t="str">
        <f>VLOOKUP(ROW(15:15),Разбивка_нумерация_5,4,FALSE)</f>
        <v>ЩС-ВК.001</v>
      </c>
      <c r="Q19" s="46" t="str">
        <f>IF(VLOOKUP(ROW(15:15),Разбивка_нумерация_5,3,FALSE)=0,VLOOKUP(ROW(15:15),Разбивка_нумерация_5,2,FALSE),VLOOKUP(ROW(15:15),Разбивка_нумерация_5,3,FALSE))</f>
        <v>ГРЩ-ЖД</v>
      </c>
      <c r="R19" s="46" t="str">
        <f>VLOOKUP(ROW(15:15),Разбивка_нумерация_5,6,FALSE)</f>
        <v>Щит дренажных насосов ЩС-ВК.001 Подвальный этаж этаж Пом. 00.002Т</v>
      </c>
      <c r="S19" s="46" t="str">
        <f>VLOOKUP(ROW(15:15),Разбивка_нумерация_5,17,FALSE)</f>
        <v>ВВГнг(А)-LS (3х4)</v>
      </c>
      <c r="T19" s="46" t="str">
        <f>IF(AG19=0,"","L="&amp;AG19)</f>
        <v>L=35</v>
      </c>
      <c r="U19" s="46" t="str">
        <f>IF(AH19=0,"",AD19&amp;" L="&amp;AH19)</f>
        <v>Ø20 L=12</v>
      </c>
      <c r="V19" s="46" t="str">
        <f>IF(AI19=0,"",AE19&amp;" L="&amp;AI19)</f>
        <v/>
      </c>
      <c r="W19" s="47">
        <f>VLOOKUP(P19,Исходные_данные,13,FALSE)*1.3</f>
        <v>67.600000000000009</v>
      </c>
      <c r="X19" s="48"/>
      <c r="Y19" s="48"/>
      <c r="Z19" s="48"/>
      <c r="AA19" s="48"/>
      <c r="AB19" s="48"/>
      <c r="AD19" s="46" t="str">
        <f>VLOOKUP(S19,Кабель_диаметр,4,FALSE)</f>
        <v>Ø20</v>
      </c>
      <c r="AE19" s="46" t="str">
        <f>VLOOKUP(S19,Кабель_диаметр,5,FALSE)</f>
        <v>Ø25</v>
      </c>
      <c r="AG19" s="46">
        <f>IFERROR(VLOOKUP(P19,Исходные_данные,10,FALSE),0)</f>
        <v>35</v>
      </c>
      <c r="AH19" s="46">
        <f>IFERROR(VLOOKUP(P19,Исходные_данные,11,FALSE),0)</f>
        <v>12</v>
      </c>
      <c r="AI19" s="46">
        <f t="shared" si="3"/>
        <v>0</v>
      </c>
    </row>
    <row r="20" spans="2:35" x14ac:dyDescent="0.25">
      <c r="C20" s="20" t="e">
        <f t="shared" si="0"/>
        <v>#N/A</v>
      </c>
      <c r="D20" s="20" t="e">
        <f t="shared" si="1"/>
        <v>#N/A</v>
      </c>
      <c r="E20" s="95"/>
      <c r="F20" s="19" t="str">
        <f>IF(G20=1,MAX($F$4:F19)+1,"")</f>
        <v/>
      </c>
      <c r="G20" s="19">
        <f>COUNTIF($H$5:H20,H20)</f>
        <v>2</v>
      </c>
      <c r="H20" s="19" t="str">
        <f t="shared" si="2"/>
        <v>ВВГнг(А)-LS (3х4) 0</v>
      </c>
      <c r="I20" s="19">
        <f>COUNTIF($J$4:$J20,1)</f>
        <v>8</v>
      </c>
      <c r="J20" s="19">
        <f>COUNTIF($S$5:$S20,S20)</f>
        <v>2</v>
      </c>
      <c r="K20" s="19">
        <f>VLOOKUP(P20,Исходные_данные,20,FALSE)</f>
        <v>0</v>
      </c>
      <c r="L20" s="19">
        <f>IFERROR(IF(P20=0,0,MAX($L$4:L19)+1),0)</f>
        <v>16</v>
      </c>
      <c r="M20" s="104" t="str">
        <f>LEFT(P20,SEARCH(".",P20)-1)</f>
        <v>ЩС-ВК</v>
      </c>
      <c r="N20" s="104" t="str">
        <f>LEFT(RIGHT(P20,LEN(P20)-LEN(M20)-1),SEARCH(".",P20)-1)</f>
        <v>002</v>
      </c>
      <c r="P20" s="46" t="str">
        <f>VLOOKUP(ROW(16:16),Разбивка_нумерация_5,4,FALSE)</f>
        <v>ЩС-ВК.002</v>
      </c>
      <c r="Q20" s="46" t="str">
        <f>IF(VLOOKUP(ROW(16:16),Разбивка_нумерация_5,3,FALSE)=0,VLOOKUP(ROW(16:16),Разбивка_нумерация_5,2,FALSE),VLOOKUP(ROW(16:16),Разбивка_нумерация_5,3,FALSE))</f>
        <v>ГРЩ-ЖД</v>
      </c>
      <c r="R20" s="46" t="str">
        <f>VLOOKUP(ROW(16:16),Разбивка_нумерация_5,6,FALSE)</f>
        <v>Щит насосов ЩС-ВК.002 Подвальный этаж этаж Пом. №00.002Тб</v>
      </c>
      <c r="S20" s="46" t="str">
        <f>VLOOKUP(ROW(16:16),Разбивка_нумерация_5,17,FALSE)</f>
        <v>ВВГнг(А)-LS (3х4)</v>
      </c>
      <c r="T20" s="46" t="str">
        <f>IF(AG20=0,"","L="&amp;AG20)</f>
        <v>L=34</v>
      </c>
      <c r="U20" s="46" t="str">
        <f>IF(AH20=0,"",AD20&amp;" L="&amp;AH20)</f>
        <v>Ø20 L=12</v>
      </c>
      <c r="V20" s="46" t="str">
        <f>IF(AI20=0,"",AE20&amp;" L="&amp;AI20)</f>
        <v/>
      </c>
      <c r="W20" s="47">
        <f>VLOOKUP(P20,Исходные_данные,13,FALSE)*1.3</f>
        <v>66.3</v>
      </c>
      <c r="X20" s="48"/>
      <c r="Y20" s="48"/>
      <c r="Z20" s="48"/>
      <c r="AA20" s="48"/>
      <c r="AB20" s="48"/>
      <c r="AD20" s="46" t="str">
        <f>VLOOKUP(S20,Кабель_диаметр,4,FALSE)</f>
        <v>Ø20</v>
      </c>
      <c r="AE20" s="46" t="str">
        <f>VLOOKUP(S20,Кабель_диаметр,5,FALSE)</f>
        <v>Ø25</v>
      </c>
      <c r="AG20" s="46">
        <f>IFERROR(VLOOKUP(P20,Исходные_данные,10,FALSE),0)</f>
        <v>34</v>
      </c>
      <c r="AH20" s="46">
        <f>IFERROR(VLOOKUP(P20,Исходные_данные,11,FALSE),0)</f>
        <v>12</v>
      </c>
      <c r="AI20" s="46">
        <f t="shared" si="3"/>
        <v>0</v>
      </c>
    </row>
    <row r="21" spans="2:35" x14ac:dyDescent="0.25">
      <c r="C21" s="20" t="e">
        <f t="shared" si="0"/>
        <v>#N/A</v>
      </c>
      <c r="D21" s="20" t="e">
        <f t="shared" si="1"/>
        <v>#N/A</v>
      </c>
      <c r="F21" s="19" t="str">
        <f>IF(G21=1,MAX($F$4:F20)+1,"")</f>
        <v/>
      </c>
      <c r="G21" s="19">
        <f>COUNTIF($H$5:H21,H21)</f>
        <v>3</v>
      </c>
      <c r="H21" s="19" t="str">
        <f t="shared" si="2"/>
        <v>ВВГнг(А)-LS (3х4) 0</v>
      </c>
      <c r="I21" s="19">
        <f>COUNTIF($J$4:$J21,1)</f>
        <v>8</v>
      </c>
      <c r="J21" s="19">
        <f>COUNTIF($S$5:$S21,S21)</f>
        <v>3</v>
      </c>
      <c r="K21" s="19">
        <f>VLOOKUP(P21,Исходные_данные,20,FALSE)</f>
        <v>0</v>
      </c>
      <c r="L21" s="19">
        <f>IFERROR(IF(P21=0,0,MAX($L$4:L20)+1),0)</f>
        <v>17</v>
      </c>
      <c r="M21" s="104" t="str">
        <f>LEFT(P21,SEARCH(".",P21)-1)</f>
        <v>ЩС-ВК</v>
      </c>
      <c r="N21" s="104" t="str">
        <f>LEFT(RIGHT(P21,LEN(P21)-LEN(M21)-1),SEARCH(".",P21)-1)</f>
        <v>003</v>
      </c>
      <c r="P21" s="46" t="str">
        <f>VLOOKUP(ROW(17:17),Разбивка_нумерация_5,4,FALSE)</f>
        <v>ЩС-ВК.003</v>
      </c>
      <c r="Q21" s="46" t="str">
        <f>IF(VLOOKUP(ROW(17:17),Разбивка_нумерация_5,3,FALSE)=0,VLOOKUP(ROW(17:17),Разбивка_нумерация_5,2,FALSE),VLOOKUP(ROW(17:17),Разбивка_нумерация_5,3,FALSE))</f>
        <v>ГРЩ-ЖД</v>
      </c>
      <c r="R21" s="46" t="str">
        <f>VLOOKUP(ROW(17:17),Разбивка_нумерация_5,6,FALSE)</f>
        <v>Щит насосов ЩС-ВК.003 Подвальный этаж этаж Пом. №00.006Т</v>
      </c>
      <c r="S21" s="46" t="str">
        <f>VLOOKUP(ROW(17:17),Разбивка_нумерация_5,17,FALSE)</f>
        <v>ВВГнг(А)-LS (3х4)</v>
      </c>
      <c r="T21" s="46" t="str">
        <f>IF(AG21=0,"","L="&amp;AG21)</f>
        <v>L=48</v>
      </c>
      <c r="U21" s="46" t="str">
        <f>IF(AH21=0,"",AD21&amp;" L="&amp;AH21)</f>
        <v>Ø20 L=5</v>
      </c>
      <c r="V21" s="46" t="str">
        <f>IF(AI21=0,"",AE21&amp;" L="&amp;AI21)</f>
        <v/>
      </c>
      <c r="W21" s="47">
        <f>VLOOKUP(P21,Исходные_данные,13,FALSE)*1.3</f>
        <v>68.900000000000006</v>
      </c>
      <c r="X21" s="48"/>
      <c r="Y21" s="48"/>
      <c r="Z21" s="48"/>
      <c r="AA21" s="48"/>
      <c r="AB21" s="48"/>
      <c r="AD21" s="46" t="str">
        <f>VLOOKUP(S21,Кабель_диаметр,4,FALSE)</f>
        <v>Ø20</v>
      </c>
      <c r="AE21" s="46" t="str">
        <f>VLOOKUP(S21,Кабель_диаметр,5,FALSE)</f>
        <v>Ø25</v>
      </c>
      <c r="AG21" s="46">
        <f>IFERROR(VLOOKUP(P21,Исходные_данные,10,FALSE),0)</f>
        <v>48</v>
      </c>
      <c r="AH21" s="46">
        <f>IFERROR(VLOOKUP(P21,Исходные_данные,11,FALSE),0)</f>
        <v>5</v>
      </c>
      <c r="AI21" s="46">
        <f t="shared" si="3"/>
        <v>0</v>
      </c>
    </row>
    <row r="22" spans="2:35" x14ac:dyDescent="0.25">
      <c r="C22" s="20" t="e">
        <f t="shared" si="0"/>
        <v>#N/A</v>
      </c>
      <c r="D22" s="20" t="e">
        <f t="shared" si="1"/>
        <v>#N/A</v>
      </c>
      <c r="F22" s="19" t="str">
        <f>IF(G22=1,MAX($F$4:F21)+1,"")</f>
        <v/>
      </c>
      <c r="G22" s="19">
        <f>COUNTIF($H$5:H22,H22)</f>
        <v>2</v>
      </c>
      <c r="H22" s="19" t="str">
        <f t="shared" si="2"/>
        <v>ВВГнг(А)-LS (5х6) 0</v>
      </c>
      <c r="I22" s="19">
        <f>COUNTIF($J$4:$J22,1)</f>
        <v>8</v>
      </c>
      <c r="J22" s="19">
        <f>COUNTIF($S$5:$S22,S22)</f>
        <v>2</v>
      </c>
      <c r="K22" s="19">
        <f>VLOOKUP(P22,Исходные_данные,20,FALSE)</f>
        <v>0</v>
      </c>
      <c r="L22" s="19">
        <f>IFERROR(IF(P22=0,0,MAX($L$4:L21)+1),0)</f>
        <v>18</v>
      </c>
      <c r="M22" s="104" t="e">
        <f>LEFT(P22,SEARCH(".",P22)-1)</f>
        <v>#VALUE!</v>
      </c>
      <c r="N22" s="104" t="e">
        <f>LEFT(RIGHT(P22,LEN(P22)-LEN(M22)-1),SEARCH(".",P22)-1)</f>
        <v>#VALUE!</v>
      </c>
      <c r="P22" s="46" t="str">
        <f>VLOOKUP(ROW(18:18),Разбивка_нумерация_5,4,FALSE)</f>
        <v>ЩУОВ</v>
      </c>
      <c r="Q22" s="46" t="str">
        <f>IF(VLOOKUP(ROW(18:18),Разбивка_нумерация_5,3,FALSE)=0,VLOOKUP(ROW(18:18),Разбивка_нумерация_5,2,FALSE),VLOOKUP(ROW(18:18),Разбивка_нумерация_5,3,FALSE))</f>
        <v>ГРЩ-ЖД</v>
      </c>
      <c r="R22" s="46" t="str">
        <f>VLOOKUP(ROW(18:18),Разбивка_нумерация_5,6,FALSE)</f>
        <v>Щит управления обогрева воронок ЩУОВ Тех. этаж этаж Пом. №3.001</v>
      </c>
      <c r="S22" s="46" t="str">
        <f>VLOOKUP(ROW(18:18),Разбивка_нумерация_5,17,FALSE)</f>
        <v>ВВГнг(А)-LS (5х6)</v>
      </c>
      <c r="T22" s="46" t="str">
        <f>IF(AG22=0,"","L="&amp;AG22)</f>
        <v>L=39</v>
      </c>
      <c r="U22" s="46" t="str">
        <f>IF(AH22=0,"",AD22&amp;" L="&amp;AH22)</f>
        <v>Ø25 L=8</v>
      </c>
      <c r="V22" s="46" t="str">
        <f>IF(AI22=0,"",AE22&amp;" L="&amp;AI22)</f>
        <v/>
      </c>
      <c r="W22" s="47">
        <f>VLOOKUP(P22,Исходные_данные,13,FALSE)*1.3</f>
        <v>67.600000000000009</v>
      </c>
      <c r="X22" s="48"/>
      <c r="Y22" s="48"/>
      <c r="Z22" s="48"/>
      <c r="AA22" s="48"/>
      <c r="AB22" s="48"/>
      <c r="AD22" s="46" t="str">
        <f>VLOOKUP(S22,Кабель_диаметр,4,FALSE)</f>
        <v>Ø25</v>
      </c>
      <c r="AE22" s="46" t="str">
        <f>VLOOKUP(S22,Кабель_диаметр,5,FALSE)</f>
        <v>Ø32</v>
      </c>
      <c r="AG22" s="46">
        <f>IFERROR(VLOOKUP(P22,Исходные_данные,10,FALSE),0)</f>
        <v>39</v>
      </c>
      <c r="AH22" s="46">
        <f>IFERROR(VLOOKUP(P22,Исходные_данные,11,FALSE),0)</f>
        <v>8</v>
      </c>
      <c r="AI22" s="46">
        <f t="shared" si="3"/>
        <v>0</v>
      </c>
    </row>
    <row r="23" spans="2:35" x14ac:dyDescent="0.25">
      <c r="C23" s="20" t="e">
        <f t="shared" si="0"/>
        <v>#N/A</v>
      </c>
      <c r="D23" s="20" t="e">
        <f t="shared" si="1"/>
        <v>#N/A</v>
      </c>
      <c r="F23" s="19">
        <f>IF(G23=1,MAX($F$4:F22)+1,"")</f>
        <v>9</v>
      </c>
      <c r="G23" s="19">
        <f>COUNTIF($H$5:H23,H23)</f>
        <v>1</v>
      </c>
      <c r="H23" s="19" t="str">
        <f t="shared" si="2"/>
        <v>5хВВГнг(А)-LS  (1х95) 0</v>
      </c>
      <c r="I23" s="19">
        <f>COUNTIF($J$4:$J23,1)</f>
        <v>9</v>
      </c>
      <c r="J23" s="19">
        <f>COUNTIF($S$5:$S23,S23)</f>
        <v>1</v>
      </c>
      <c r="K23" s="19">
        <f>VLOOKUP(P23,Исходные_данные,20,FALSE)</f>
        <v>0</v>
      </c>
      <c r="L23" s="19">
        <f>IFERROR(IF(P23=0,0,MAX($L$4:L22)+1),0)</f>
        <v>19</v>
      </c>
      <c r="M23" s="104" t="e">
        <f>LEFT(P23,SEARCH(".",P23)-1)</f>
        <v>#VALUE!</v>
      </c>
      <c r="N23" s="104" t="e">
        <f>LEFT(RIGHT(P23,LEN(P23)-LEN(M23)-1),SEARCH(".",P23)-1)</f>
        <v>#VALUE!</v>
      </c>
      <c r="P23" s="46" t="str">
        <f>VLOOKUP(ROW(19:19),Разбивка_нумерация_5,4,FALSE)</f>
        <v>ЩР-ПК</v>
      </c>
      <c r="Q23" s="46" t="str">
        <f>IF(VLOOKUP(ROW(19:19),Разбивка_нумерация_5,3,FALSE)=0,VLOOKUP(ROW(19:19),Разбивка_нумерация_5,2,FALSE),VLOOKUP(ROW(19:19),Разбивка_нумерация_5,3,FALSE))</f>
        <v>ГРЩ-ЖД</v>
      </c>
      <c r="R23" s="46" t="str">
        <f>VLOOKUP(ROW(19:19),Разбивка_нумерация_5,6,FALSE)</f>
        <v>Щит профкухни ЩС-ПК Цокольный этаж этаж Пом. №0.0014Б</v>
      </c>
      <c r="S23" s="46" t="str">
        <f>VLOOKUP(ROW(19:19),Разбивка_нумерация_5,17,FALSE)</f>
        <v>5хВВГнг(А)-LS  (1х95)</v>
      </c>
      <c r="T23" s="46" t="str">
        <f>IF(AG23=0,"","L="&amp;AG23)</f>
        <v>L=38</v>
      </c>
      <c r="U23" s="46" t="e">
        <f>IF(AH23=0,"",AD23&amp;" L="&amp;AH23)</f>
        <v>#N/A</v>
      </c>
      <c r="V23" s="46" t="str">
        <f>IF(AI23=0,"",AE23&amp;" L="&amp;AI23)</f>
        <v/>
      </c>
      <c r="W23" s="47">
        <f>VLOOKUP(P23,Исходные_данные,13,FALSE)*1.3</f>
        <v>68.900000000000006</v>
      </c>
      <c r="X23" s="48"/>
      <c r="Y23" s="48"/>
      <c r="Z23" s="48"/>
      <c r="AA23" s="48"/>
      <c r="AB23" s="48"/>
      <c r="AD23" s="46" t="e">
        <f>VLOOKUP(S23,Кабель_диаметр,4,FALSE)</f>
        <v>#N/A</v>
      </c>
      <c r="AE23" s="46" t="e">
        <f>VLOOKUP(S23,Кабель_диаметр,5,FALSE)</f>
        <v>#N/A</v>
      </c>
      <c r="AG23" s="46">
        <f>IFERROR(VLOOKUP(P23,Исходные_данные,10,FALSE),0)</f>
        <v>38</v>
      </c>
      <c r="AH23" s="46">
        <f>IFERROR(VLOOKUP(P23,Исходные_данные,11,FALSE),0)</f>
        <v>10</v>
      </c>
      <c r="AI23" s="46">
        <f t="shared" si="3"/>
        <v>0</v>
      </c>
    </row>
    <row r="24" spans="2:35" x14ac:dyDescent="0.25">
      <c r="C24" s="20" t="e">
        <f t="shared" si="0"/>
        <v>#N/A</v>
      </c>
      <c r="D24" s="20" t="e">
        <f t="shared" si="1"/>
        <v>#N/A</v>
      </c>
      <c r="F24" s="19" t="str">
        <f>IF(G24=1,MAX($F$4:F23)+1,"")</f>
        <v/>
      </c>
      <c r="G24" s="19">
        <f>COUNTIF($H$5:H24,H24)</f>
        <v>2</v>
      </c>
      <c r="H24" s="19" t="str">
        <f t="shared" si="2"/>
        <v>ВВГнг(А)-LS (5х16) 0</v>
      </c>
      <c r="I24" s="19">
        <f>COUNTIF($J$4:$J24,1)</f>
        <v>9</v>
      </c>
      <c r="J24" s="19">
        <f>COUNTIF($S$5:$S24,S24)</f>
        <v>2</v>
      </c>
      <c r="K24" s="19">
        <f>VLOOKUP(P24,Исходные_данные,20,FALSE)</f>
        <v>0</v>
      </c>
      <c r="L24" s="19">
        <f>IFERROR(IF(P24=0,0,MAX($L$4:L23)+1),0)</f>
        <v>20</v>
      </c>
      <c r="M24" s="104" t="e">
        <f>LEFT(P24,SEARCH(".",P24)-1)</f>
        <v>#VALUE!</v>
      </c>
      <c r="N24" s="104" t="e">
        <f>LEFT(RIGHT(P24,LEN(P24)-LEN(M24)-1),SEARCH(".",P24)-1)</f>
        <v>#VALUE!</v>
      </c>
      <c r="P24" s="46" t="str">
        <f>VLOOKUP(ROW(20:20),Разбивка_нумерация_5,4,FALSE)</f>
        <v>РЩ-1</v>
      </c>
      <c r="Q24" s="46" t="str">
        <f>IF(VLOOKUP(ROW(20:20),Разбивка_нумерация_5,3,FALSE)=0,VLOOKUP(ROW(20:20),Разбивка_нумерация_5,2,FALSE),VLOOKUP(ROW(20:20),Разбивка_нумерация_5,3,FALSE))</f>
        <v>ГРЩ-ЖД</v>
      </c>
      <c r="R24" s="46" t="str">
        <f>VLOOKUP(ROW(20:20),Разбивка_нумерация_5,6,FALSE)</f>
        <v>Щит Хаммам РЩ-1  Подвальный этаж этаж Пом. №00.001Тб</v>
      </c>
      <c r="S24" s="46" t="str">
        <f>VLOOKUP(ROW(20:20),Разбивка_нумерация_5,17,FALSE)</f>
        <v>ВВГнг(А)-LS (5х16)</v>
      </c>
      <c r="T24" s="46" t="str">
        <f>IF(AG24=0,"","L="&amp;AG24)</f>
        <v>L=33</v>
      </c>
      <c r="U24" s="46" t="str">
        <f>IF(AH24=0,"",AD24&amp;" L="&amp;AH24)</f>
        <v>Ø50 L=21</v>
      </c>
      <c r="V24" s="46" t="str">
        <f>IF(AI24=0,"",AE24&amp;" L="&amp;AI24)</f>
        <v/>
      </c>
      <c r="W24" s="47">
        <f>VLOOKUP(P24,Исходные_данные,13,FALSE)*1.3</f>
        <v>76.7</v>
      </c>
      <c r="X24" s="48"/>
      <c r="Y24" s="48"/>
      <c r="Z24" s="48"/>
      <c r="AA24" s="48"/>
      <c r="AB24" s="48"/>
      <c r="AD24" s="46" t="str">
        <f>VLOOKUP(S24,Кабель_диаметр,4,FALSE)</f>
        <v>Ø50</v>
      </c>
      <c r="AE24" s="46" t="str">
        <f>VLOOKUP(S24,Кабель_диаметр,5,FALSE)</f>
        <v>Ø50</v>
      </c>
      <c r="AG24" s="46">
        <f>IFERROR(VLOOKUP(P24,Исходные_данные,10,FALSE),0)</f>
        <v>33</v>
      </c>
      <c r="AH24" s="46">
        <f>IFERROR(VLOOKUP(P24,Исходные_данные,11,FALSE),0)</f>
        <v>21</v>
      </c>
      <c r="AI24" s="46">
        <f t="shared" si="3"/>
        <v>0</v>
      </c>
    </row>
    <row r="25" spans="2:35" x14ac:dyDescent="0.25">
      <c r="C25" s="20" t="e">
        <f t="shared" si="0"/>
        <v>#N/A</v>
      </c>
      <c r="D25" s="20" t="e">
        <f t="shared" si="1"/>
        <v>#N/A</v>
      </c>
      <c r="F25" s="19">
        <f>IF(G25=1,MAX($F$4:F24)+1,"")</f>
        <v>10</v>
      </c>
      <c r="G25" s="19">
        <f>COUNTIF($H$5:H25,H25)</f>
        <v>1</v>
      </c>
      <c r="H25" s="19" t="str">
        <f t="shared" si="2"/>
        <v>ВВГнг(А)-LS (3х6) 0</v>
      </c>
      <c r="I25" s="19">
        <f>COUNTIF($J$4:$J25,1)</f>
        <v>10</v>
      </c>
      <c r="J25" s="19">
        <f>COUNTIF($S$5:$S25,S25)</f>
        <v>1</v>
      </c>
      <c r="K25" s="19">
        <f>VLOOKUP(P25,Исходные_данные,20,FALSE)</f>
        <v>0</v>
      </c>
      <c r="L25" s="19">
        <f>IFERROR(IF(P25=0,0,MAX($L$4:L24)+1),0)</f>
        <v>21</v>
      </c>
      <c r="M25" s="104" t="str">
        <f>LEFT(P25,SEARCH(".",P25)-1)</f>
        <v>Э</v>
      </c>
      <c r="N25" s="104" t="str">
        <f>LEFT(RIGHT(P25,LEN(P25)-LEN(M25)-1),SEARCH(".",P25)-1)</f>
        <v>4</v>
      </c>
      <c r="P25" s="46" t="str">
        <f>VLOOKUP(ROW(21:21),Разбивка_нумерация_5,4,FALSE)</f>
        <v>Э.4</v>
      </c>
      <c r="Q25" s="46" t="str">
        <f>IF(VLOOKUP(ROW(21:21),Разбивка_нумерация_5,3,FALSE)=0,VLOOKUP(ROW(21:21),Разбивка_нумерация_5,2,FALSE),VLOOKUP(ROW(21:21),Разбивка_нумерация_5,3,FALSE))</f>
        <v>ГРЩ-ЖД</v>
      </c>
      <c r="R25" s="46" t="str">
        <f>VLOOKUP(ROW(21:21),Разбивка_нумерация_5,6,FALSE)</f>
        <v xml:space="preserve">Флоатинг. Цокольный этаж этаж Пом. №023A </v>
      </c>
      <c r="S25" s="46" t="str">
        <f>VLOOKUP(ROW(21:21),Разбивка_нумерация_5,17,FALSE)</f>
        <v>ВВГнг(А)-LS (3х6)</v>
      </c>
      <c r="T25" s="46" t="str">
        <f>IF(AG25=0,"","L="&amp;AG25)</f>
        <v>L=43</v>
      </c>
      <c r="U25" s="46" t="str">
        <f>IF(AH25=0,"",AD25&amp;" L="&amp;AH25)</f>
        <v>Ø25 L=9</v>
      </c>
      <c r="V25" s="46" t="str">
        <f>IF(AI25=0,"",AE25&amp;" L="&amp;AI25)</f>
        <v/>
      </c>
      <c r="W25" s="47">
        <f>VLOOKUP(P25,Исходные_данные,13,FALSE)*1.3</f>
        <v>78</v>
      </c>
      <c r="X25" s="48"/>
      <c r="Y25" s="48"/>
      <c r="Z25" s="48"/>
      <c r="AA25" s="48"/>
      <c r="AB25" s="48"/>
      <c r="AD25" s="46" t="str">
        <f>VLOOKUP(S25,Кабель_диаметр,4,FALSE)</f>
        <v>Ø25</v>
      </c>
      <c r="AE25" s="46" t="str">
        <f>VLOOKUP(S25,Кабель_диаметр,5,FALSE)</f>
        <v>Ø25</v>
      </c>
      <c r="AG25" s="46">
        <f>IFERROR(VLOOKUP(P25,Исходные_данные,10,FALSE),0)</f>
        <v>43</v>
      </c>
      <c r="AH25" s="46">
        <f>IFERROR(VLOOKUP(P25,Исходные_данные,11,FALSE),0)</f>
        <v>9</v>
      </c>
      <c r="AI25" s="46">
        <f t="shared" si="3"/>
        <v>0</v>
      </c>
    </row>
    <row r="26" spans="2:35" x14ac:dyDescent="0.25">
      <c r="C26" s="20" t="e">
        <f t="shared" si="0"/>
        <v>#N/A</v>
      </c>
      <c r="D26" s="20" t="e">
        <f t="shared" si="1"/>
        <v>#N/A</v>
      </c>
      <c r="F26" s="19">
        <f>IF(G26=1,MAX($F$4:F25)+1,"")</f>
        <v>11</v>
      </c>
      <c r="G26" s="19">
        <f>COUNTIF($H$5:H26,H26)</f>
        <v>1</v>
      </c>
      <c r="H26" s="19" t="str">
        <f t="shared" si="2"/>
        <v>ВВГнг(А)-LS (3х2,5) 0</v>
      </c>
      <c r="I26" s="19">
        <f>COUNTIF($J$4:$J26,1)</f>
        <v>11</v>
      </c>
      <c r="J26" s="19">
        <f>COUNTIF($S$5:$S26,S26)</f>
        <v>1</v>
      </c>
      <c r="K26" s="19">
        <f>VLOOKUP(P26,Исходные_данные,20,FALSE)</f>
        <v>0</v>
      </c>
      <c r="L26" s="19">
        <f>IFERROR(IF(P26=0,0,MAX($L$4:L25)+1),0)</f>
        <v>22</v>
      </c>
      <c r="M26" s="104" t="e">
        <f>LEFT(P26,SEARCH(".",P26)-1)</f>
        <v>#VALUE!</v>
      </c>
      <c r="N26" s="104" t="e">
        <f>LEFT(RIGHT(P26,LEN(P26)-LEN(M26)-1),SEARCH(".",P26)-1)</f>
        <v>#VALUE!</v>
      </c>
      <c r="P26" s="46" t="str">
        <f>VLOOKUP(ROW(22:22),Разбивка_нумерация_5,4,FALSE)</f>
        <v>SEC1-21</v>
      </c>
      <c r="Q26" s="46" t="str">
        <f>IF(VLOOKUP(ROW(22:22),Разбивка_нумерация_5,3,FALSE)=0,VLOOKUP(ROW(22:22),Разбивка_нумерация_5,2,FALSE),VLOOKUP(ROW(22:22),Разбивка_нумерация_5,3,FALSE))</f>
        <v>ГРЩ-ЖД</v>
      </c>
      <c r="R26" s="46" t="str">
        <f>VLOOKUP(ROW(22:22),Разбивка_нумерация_5,6,FALSE)</f>
        <v xml:space="preserve">Щит охранной сигнализации Подвальный этаж этаж Пом. №007Т </v>
      </c>
      <c r="S26" s="46" t="str">
        <f>VLOOKUP(ROW(22:22),Разбивка_нумерация_5,17,FALSE)</f>
        <v>ВВГнг(А)-LS (3х2,5)</v>
      </c>
      <c r="T26" s="46" t="str">
        <f>IF(AG26=0,"","L="&amp;AG26)</f>
        <v>L=21</v>
      </c>
      <c r="U26" s="46" t="str">
        <f>IF(AH26=0,"",AD26&amp;" L="&amp;AH26)</f>
        <v>Ø20 L=15</v>
      </c>
      <c r="V26" s="46" t="str">
        <f>IF(AI26=0,"",AE26&amp;" L="&amp;AI26)</f>
        <v/>
      </c>
      <c r="W26" s="47">
        <f>VLOOKUP(P26,Исходные_данные,13,FALSE)*1.3</f>
        <v>57.2</v>
      </c>
      <c r="X26" s="48"/>
      <c r="Y26" s="48"/>
      <c r="Z26" s="48"/>
      <c r="AA26" s="48"/>
      <c r="AB26" s="48"/>
      <c r="AD26" s="46" t="str">
        <f>VLOOKUP(S26,Кабель_диаметр,4,FALSE)</f>
        <v>Ø20</v>
      </c>
      <c r="AE26" s="46" t="str">
        <f>VLOOKUP(S26,Кабель_диаметр,5,FALSE)</f>
        <v>Ø20</v>
      </c>
      <c r="AG26" s="46">
        <f>IFERROR(VLOOKUP(P26,Исходные_данные,10,FALSE),0)</f>
        <v>21</v>
      </c>
      <c r="AH26" s="46">
        <f>IFERROR(VLOOKUP(P26,Исходные_данные,11,FALSE),0)</f>
        <v>15</v>
      </c>
      <c r="AI26" s="46">
        <f t="shared" si="3"/>
        <v>0</v>
      </c>
    </row>
    <row r="27" spans="2:35" x14ac:dyDescent="0.25">
      <c r="C27" s="20" t="e">
        <f t="shared" si="0"/>
        <v>#N/A</v>
      </c>
      <c r="D27" s="20" t="e">
        <f t="shared" si="1"/>
        <v>#N/A</v>
      </c>
      <c r="F27" s="19" t="str">
        <f>IF(G27=1,MAX($F$4:F26)+1,"")</f>
        <v/>
      </c>
      <c r="G27" s="19">
        <f>COUNTIF($H$5:H27,H27)</f>
        <v>4</v>
      </c>
      <c r="H27" s="19" t="e">
        <f t="shared" si="2"/>
        <v>#N/A</v>
      </c>
      <c r="I27" s="19">
        <f>COUNTIF($J$4:$J27,1)</f>
        <v>11</v>
      </c>
      <c r="J27" s="19">
        <f>COUNTIF($S$5:$S27,S27)</f>
        <v>4</v>
      </c>
      <c r="K27" s="19" t="e">
        <f>VLOOKUP(P27,Исходные_данные,20,FALSE)</f>
        <v>#N/A</v>
      </c>
      <c r="L27" s="19">
        <f>IFERROR(IF(P27=0,0,MAX($L$4:L26)+1),0)</f>
        <v>0</v>
      </c>
      <c r="M27" s="104" t="e">
        <f>LEFT(P27,SEARCH(".",P27)-1)</f>
        <v>#N/A</v>
      </c>
      <c r="N27" s="104" t="e">
        <f>LEFT(RIGHT(P27,LEN(P27)-LEN(M27)-1),SEARCH(".",P27)-1)</f>
        <v>#N/A</v>
      </c>
      <c r="P27" s="46" t="e">
        <f>VLOOKUP(ROW(23:23),Разбивка_нумерация_5,4,FALSE)</f>
        <v>#N/A</v>
      </c>
      <c r="Q27" s="46" t="e">
        <f>IF(VLOOKUP(ROW(23:23),Разбивка_нумерация_5,3,FALSE)=0,VLOOKUP(ROW(23:23),Разбивка_нумерация_5,2,FALSE),VLOOKUP(ROW(23:23),Разбивка_нумерация_5,3,FALSE))</f>
        <v>#N/A</v>
      </c>
      <c r="R27" s="46" t="e">
        <f>VLOOKUP(ROW(23:23),Разбивка_нумерация_5,6,FALSE)</f>
        <v>#N/A</v>
      </c>
      <c r="S27" s="46" t="e">
        <f>VLOOKUP(ROW(23:23),Разбивка_нумерация_5,17,FALSE)</f>
        <v>#N/A</v>
      </c>
      <c r="T27" s="46" t="str">
        <f>IF(AG27=0,"","L="&amp;AG27)</f>
        <v/>
      </c>
      <c r="U27" s="46" t="str">
        <f>IF(AH27=0,"",AD27&amp;" L="&amp;AH27)</f>
        <v/>
      </c>
      <c r="V27" s="46" t="str">
        <f>IF(AI27=0,"",AE27&amp;" L="&amp;AI27)</f>
        <v/>
      </c>
      <c r="W27" s="47" t="e">
        <f>VLOOKUP(P27,Исходные_данные,13,FALSE)*1.3</f>
        <v>#N/A</v>
      </c>
      <c r="X27" s="48"/>
      <c r="Y27" s="48"/>
      <c r="Z27" s="48"/>
      <c r="AA27" s="48"/>
      <c r="AB27" s="48"/>
      <c r="AD27" s="46" t="e">
        <f>VLOOKUP(S27,Кабель_диаметр,4,FALSE)</f>
        <v>#N/A</v>
      </c>
      <c r="AE27" s="46" t="e">
        <f>VLOOKUP(S27,Кабель_диаметр,5,FALSE)</f>
        <v>#N/A</v>
      </c>
      <c r="AG27" s="46">
        <f>IFERROR(VLOOKUP(P27,Исходные_данные,10,FALSE),0)</f>
        <v>0</v>
      </c>
      <c r="AH27" s="46">
        <f>IFERROR(VLOOKUP(P27,Исходные_данные,11,FALSE),0)</f>
        <v>0</v>
      </c>
      <c r="AI27" s="46">
        <f t="shared" si="3"/>
        <v>0</v>
      </c>
    </row>
    <row r="28" spans="2:35" x14ac:dyDescent="0.25">
      <c r="F28" s="19" t="str">
        <f>IF(G28=1,MAX($F$4:F27)+1,"")</f>
        <v/>
      </c>
      <c r="G28" s="19">
        <f>COUNTIF($H$5:H28,H28)</f>
        <v>5</v>
      </c>
      <c r="H28" s="19" t="e">
        <f t="shared" si="2"/>
        <v>#N/A</v>
      </c>
      <c r="I28" s="19">
        <f>COUNTIF($J$4:$J28,1)</f>
        <v>11</v>
      </c>
      <c r="J28" s="19">
        <f>COUNTIF($S$5:$S28,S28)</f>
        <v>5</v>
      </c>
      <c r="K28" s="19" t="e">
        <f>VLOOKUP(P28,Исходные_данные,20,FALSE)</f>
        <v>#N/A</v>
      </c>
      <c r="L28" s="19">
        <f>IFERROR(IF(P28=0,0,MAX($L$4:L27)+1),0)</f>
        <v>0</v>
      </c>
      <c r="M28" s="104" t="e">
        <f>LEFT(P28,SEARCH(".",P28)-1)</f>
        <v>#N/A</v>
      </c>
      <c r="N28" s="104" t="e">
        <f>LEFT(RIGHT(P28,LEN(P28)-LEN(M28)-1),SEARCH(".",P28)-1)</f>
        <v>#N/A</v>
      </c>
      <c r="P28" s="46" t="e">
        <f>VLOOKUP(ROW(24:24),Разбивка_нумерация_5,4,FALSE)</f>
        <v>#N/A</v>
      </c>
      <c r="Q28" s="46" t="e">
        <f>IF(VLOOKUP(ROW(24:24),Разбивка_нумерация_5,3,FALSE)=0,VLOOKUP(ROW(24:24),Разбивка_нумерация_5,2,FALSE),VLOOKUP(ROW(24:24),Разбивка_нумерация_5,3,FALSE))</f>
        <v>#N/A</v>
      </c>
      <c r="R28" s="46" t="e">
        <f>VLOOKUP(ROW(24:24),Разбивка_нумерация_5,6,FALSE)</f>
        <v>#N/A</v>
      </c>
      <c r="S28" s="46" t="e">
        <f>VLOOKUP(ROW(24:24),Разбивка_нумерация_5,17,FALSE)</f>
        <v>#N/A</v>
      </c>
      <c r="T28" s="46" t="str">
        <f>IF(AG28=0,"","L="&amp;AG28)</f>
        <v/>
      </c>
      <c r="U28" s="46" t="str">
        <f>IF(AH28=0,"",AD28&amp;" L="&amp;AH28)</f>
        <v/>
      </c>
      <c r="V28" s="46" t="str">
        <f>IF(AI28=0,"",AE28&amp;" L="&amp;AI28)</f>
        <v/>
      </c>
      <c r="W28" s="47" t="e">
        <f>VLOOKUP(P28,Исходные_данные,13,FALSE)*1.3</f>
        <v>#N/A</v>
      </c>
      <c r="X28" s="48"/>
      <c r="Y28" s="48"/>
      <c r="Z28" s="48"/>
      <c r="AA28" s="48"/>
      <c r="AB28" s="48"/>
      <c r="AD28" s="46" t="e">
        <f>VLOOKUP(S28,Кабель_диаметр,4,FALSE)</f>
        <v>#N/A</v>
      </c>
      <c r="AE28" s="46" t="e">
        <f>VLOOKUP(S28,Кабель_диаметр,5,FALSE)</f>
        <v>#N/A</v>
      </c>
      <c r="AG28" s="46">
        <f>IFERROR(VLOOKUP(P28,Исходные_данные,10,FALSE),0)</f>
        <v>0</v>
      </c>
      <c r="AH28" s="46">
        <f>IFERROR(VLOOKUP(P28,Исходные_данные,11,FALSE),0)</f>
        <v>0</v>
      </c>
      <c r="AI28" s="46">
        <f t="shared" si="3"/>
        <v>0</v>
      </c>
    </row>
    <row r="29" spans="2:35" x14ac:dyDescent="0.25">
      <c r="B29" s="17" t="s">
        <v>492</v>
      </c>
      <c r="C29" s="17" t="s">
        <v>493</v>
      </c>
      <c r="D29" s="17" t="s">
        <v>483</v>
      </c>
      <c r="F29" s="19" t="str">
        <f>IF(G29=1,MAX($F$4:F28)+1,"")</f>
        <v/>
      </c>
      <c r="G29" s="19">
        <f>COUNTIF($H$5:H29,H29)</f>
        <v>6</v>
      </c>
      <c r="H29" s="19" t="e">
        <f t="shared" si="2"/>
        <v>#N/A</v>
      </c>
      <c r="I29" s="19">
        <f>COUNTIF($J$4:$J29,1)</f>
        <v>11</v>
      </c>
      <c r="J29" s="19">
        <f>COUNTIF($S$5:$S29,S29)</f>
        <v>6</v>
      </c>
      <c r="K29" s="19" t="e">
        <f>VLOOKUP(P29,Исходные_данные,20,FALSE)</f>
        <v>#N/A</v>
      </c>
      <c r="L29" s="19">
        <f>IFERROR(IF(P29=0,0,MAX($L$4:L28)+1),0)</f>
        <v>0</v>
      </c>
      <c r="M29" s="104" t="e">
        <f>LEFT(P29,SEARCH(".",P29)-1)</f>
        <v>#N/A</v>
      </c>
      <c r="N29" s="104" t="e">
        <f>LEFT(RIGHT(P29,LEN(P29)-LEN(M29)-1),SEARCH(".",P29)-1)</f>
        <v>#N/A</v>
      </c>
      <c r="P29" s="46" t="e">
        <f>VLOOKUP(ROW(25:25),Разбивка_нумерация_5,4,FALSE)</f>
        <v>#N/A</v>
      </c>
      <c r="Q29" s="46" t="e">
        <f>IF(VLOOKUP(ROW(25:25),Разбивка_нумерация_5,3,FALSE)=0,VLOOKUP(ROW(25:25),Разбивка_нумерация_5,2,FALSE),VLOOKUP(ROW(25:25),Разбивка_нумерация_5,3,FALSE))</f>
        <v>#N/A</v>
      </c>
      <c r="R29" s="46" t="e">
        <f>VLOOKUP(ROW(25:25),Разбивка_нумерация_5,6,FALSE)</f>
        <v>#N/A</v>
      </c>
      <c r="S29" s="46" t="e">
        <f>VLOOKUP(ROW(25:25),Разбивка_нумерация_5,17,FALSE)</f>
        <v>#N/A</v>
      </c>
      <c r="T29" s="46" t="str">
        <f>IF(AG29=0,"","L="&amp;AG29)</f>
        <v/>
      </c>
      <c r="U29" s="46" t="str">
        <f>IF(AH29=0,"",AD29&amp;" L="&amp;AH29)</f>
        <v/>
      </c>
      <c r="V29" s="46" t="str">
        <f>IF(AI29=0,"",AE29&amp;" L="&amp;AI29)</f>
        <v/>
      </c>
      <c r="W29" s="47" t="e">
        <f>VLOOKUP(P29,Исходные_данные,13,FALSE)*1.3</f>
        <v>#N/A</v>
      </c>
      <c r="X29" s="48"/>
      <c r="Y29" s="48"/>
      <c r="Z29" s="48"/>
      <c r="AA29" s="48"/>
      <c r="AB29" s="48"/>
      <c r="AD29" s="46" t="e">
        <f>VLOOKUP(S29,Кабель_диаметр,4,FALSE)</f>
        <v>#N/A</v>
      </c>
      <c r="AE29" s="46" t="e">
        <f>VLOOKUP(S29,Кабель_диаметр,5,FALSE)</f>
        <v>#N/A</v>
      </c>
      <c r="AG29" s="46">
        <f>IFERROR(VLOOKUP(P29,Исходные_данные,10,FALSE),0)</f>
        <v>0</v>
      </c>
      <c r="AH29" s="46">
        <f>IFERROR(VLOOKUP(P29,Исходные_данные,11,FALSE),0)</f>
        <v>0</v>
      </c>
      <c r="AI29" s="46">
        <f t="shared" si="3"/>
        <v>0</v>
      </c>
    </row>
    <row r="30" spans="2:35" x14ac:dyDescent="0.25">
      <c r="B30" s="20" t="e">
        <f t="shared" ref="B30:B53" si="4">VLOOKUP(ROW(1:1),$F$5:$H$1000,3,FALSE)</f>
        <v>#N/A</v>
      </c>
      <c r="C30" s="20" t="e">
        <f t="shared" ref="C30:C53" si="5">VLOOKUP(B30,Справочная_ПТО,2,FALSE)</f>
        <v>#N/A</v>
      </c>
      <c r="D30" s="20" t="e">
        <f t="shared" ref="D30:D53" si="6">SUMIF($H$5:$H$1000,B30,$W$5:$W$1000)</f>
        <v>#N/A</v>
      </c>
      <c r="F30" s="19" t="str">
        <f>IF(G30=1,MAX($F$4:F29)+1,"")</f>
        <v/>
      </c>
      <c r="G30" s="19">
        <f>COUNTIF($H$5:H30,H30)</f>
        <v>7</v>
      </c>
      <c r="H30" s="19" t="e">
        <f t="shared" si="2"/>
        <v>#N/A</v>
      </c>
      <c r="I30" s="19">
        <f>COUNTIF($J$4:$J30,1)</f>
        <v>11</v>
      </c>
      <c r="J30" s="19">
        <f>COUNTIF($S$5:$S30,S30)</f>
        <v>7</v>
      </c>
      <c r="K30" s="19" t="e">
        <f>VLOOKUP(P30,Исходные_данные,20,FALSE)</f>
        <v>#N/A</v>
      </c>
      <c r="L30" s="19">
        <f>IFERROR(IF(P30=0,0,MAX($L$4:L29)+1),0)</f>
        <v>0</v>
      </c>
      <c r="M30" s="104" t="e">
        <f>LEFT(P30,SEARCH(".",P30)-1)</f>
        <v>#N/A</v>
      </c>
      <c r="N30" s="104" t="e">
        <f>LEFT(RIGHT(P30,LEN(P30)-LEN(M30)-1),SEARCH(".",P30)-1)</f>
        <v>#N/A</v>
      </c>
      <c r="P30" s="46" t="e">
        <f>VLOOKUP(ROW(26:26),Разбивка_нумерация_5,4,FALSE)</f>
        <v>#N/A</v>
      </c>
      <c r="Q30" s="46" t="e">
        <f>IF(VLOOKUP(ROW(26:26),Разбивка_нумерация_5,3,FALSE)=0,VLOOKUP(ROW(26:26),Разбивка_нумерация_5,2,FALSE),VLOOKUP(ROW(26:26),Разбивка_нумерация_5,3,FALSE))</f>
        <v>#N/A</v>
      </c>
      <c r="R30" s="46" t="e">
        <f>VLOOKUP(ROW(26:26),Разбивка_нумерация_5,6,FALSE)</f>
        <v>#N/A</v>
      </c>
      <c r="S30" s="46" t="e">
        <f>VLOOKUP(ROW(26:26),Разбивка_нумерация_5,17,FALSE)</f>
        <v>#N/A</v>
      </c>
      <c r="T30" s="46" t="str">
        <f>IF(AG30=0,"","L="&amp;AG30)</f>
        <v/>
      </c>
      <c r="U30" s="46" t="str">
        <f>IF(AH30=0,"",AD30&amp;" L="&amp;AH30)</f>
        <v/>
      </c>
      <c r="V30" s="46" t="str">
        <f>IF(AI30=0,"",AE30&amp;" L="&amp;AI30)</f>
        <v/>
      </c>
      <c r="W30" s="47" t="e">
        <f>VLOOKUP(P30,Исходные_данные,13,FALSE)*1.3</f>
        <v>#N/A</v>
      </c>
      <c r="X30" s="48"/>
      <c r="Y30" s="48"/>
      <c r="Z30" s="48"/>
      <c r="AA30" s="48"/>
      <c r="AB30" s="48"/>
      <c r="AD30" s="46" t="e">
        <f>VLOOKUP(S30,Кабель_диаметр,4,FALSE)</f>
        <v>#N/A</v>
      </c>
      <c r="AE30" s="46" t="e">
        <f>VLOOKUP(S30,Кабель_диаметр,5,FALSE)</f>
        <v>#N/A</v>
      </c>
      <c r="AG30" s="46">
        <f>IFERROR(VLOOKUP(P30,Исходные_данные,10,FALSE),0)</f>
        <v>0</v>
      </c>
      <c r="AH30" s="46">
        <f>IFERROR(VLOOKUP(P30,Исходные_данные,11,FALSE),0)</f>
        <v>0</v>
      </c>
      <c r="AI30" s="46">
        <f t="shared" si="3"/>
        <v>0</v>
      </c>
    </row>
    <row r="31" spans="2:35" x14ac:dyDescent="0.25">
      <c r="B31" s="20" t="str">
        <f t="shared" si="4"/>
        <v>ВВГнг(А)-FRLS (3х2,5) 0</v>
      </c>
      <c r="C31" s="20" t="e">
        <f t="shared" si="5"/>
        <v>#N/A</v>
      </c>
      <c r="D31" s="20">
        <f t="shared" si="6"/>
        <v>39</v>
      </c>
      <c r="F31" s="19" t="str">
        <f>IF(G31=1,MAX($F$4:F30)+1,"")</f>
        <v/>
      </c>
      <c r="G31" s="19">
        <f>COUNTIF($H$5:H31,H31)</f>
        <v>8</v>
      </c>
      <c r="H31" s="19" t="e">
        <f t="shared" si="2"/>
        <v>#N/A</v>
      </c>
      <c r="I31" s="19">
        <f>COUNTIF($J$4:$J31,1)</f>
        <v>11</v>
      </c>
      <c r="J31" s="19">
        <f>COUNTIF($S$5:$S31,S31)</f>
        <v>8</v>
      </c>
      <c r="K31" s="19" t="e">
        <f>VLOOKUP(P31,Исходные_данные,20,FALSE)</f>
        <v>#N/A</v>
      </c>
      <c r="L31" s="19">
        <f>IFERROR(IF(P31=0,0,MAX($L$4:L30)+1),0)</f>
        <v>0</v>
      </c>
      <c r="M31" s="104" t="e">
        <f>LEFT(P31,SEARCH(".",P31)-1)</f>
        <v>#N/A</v>
      </c>
      <c r="N31" s="104" t="e">
        <f>LEFT(RIGHT(P31,LEN(P31)-LEN(M31)-1),SEARCH(".",P31)-1)</f>
        <v>#N/A</v>
      </c>
      <c r="P31" s="46" t="e">
        <f>VLOOKUP(ROW(27:27),Разбивка_нумерация_5,4,FALSE)</f>
        <v>#N/A</v>
      </c>
      <c r="Q31" s="46" t="e">
        <f>IF(VLOOKUP(ROW(27:27),Разбивка_нумерация_5,3,FALSE)=0,VLOOKUP(ROW(27:27),Разбивка_нумерация_5,2,FALSE),VLOOKUP(ROW(27:27),Разбивка_нумерация_5,3,FALSE))</f>
        <v>#N/A</v>
      </c>
      <c r="R31" s="46" t="e">
        <f>VLOOKUP(ROW(27:27),Разбивка_нумерация_5,6,FALSE)</f>
        <v>#N/A</v>
      </c>
      <c r="S31" s="46" t="e">
        <f>VLOOKUP(ROW(27:27),Разбивка_нумерация_5,17,FALSE)</f>
        <v>#N/A</v>
      </c>
      <c r="T31" s="46" t="str">
        <f>IF(AG31=0,"","L="&amp;AG31)</f>
        <v/>
      </c>
      <c r="U31" s="46" t="str">
        <f>IF(AH31=0,"",AD31&amp;" L="&amp;AH31)</f>
        <v/>
      </c>
      <c r="V31" s="46" t="str">
        <f>IF(AI31=0,"",AE31&amp;" L="&amp;AI31)</f>
        <v/>
      </c>
      <c r="W31" s="47" t="e">
        <f>VLOOKUP(P31,Исходные_данные,13,FALSE)*1.3</f>
        <v>#N/A</v>
      </c>
      <c r="X31" s="48"/>
      <c r="Y31" s="48"/>
      <c r="Z31" s="48"/>
      <c r="AA31" s="48"/>
      <c r="AB31" s="48"/>
      <c r="AD31" s="46" t="e">
        <f>VLOOKUP(S31,Кабель_диаметр,4,FALSE)</f>
        <v>#N/A</v>
      </c>
      <c r="AE31" s="46" t="e">
        <f>VLOOKUP(S31,Кабель_диаметр,5,FALSE)</f>
        <v>#N/A</v>
      </c>
      <c r="AG31" s="46">
        <f>IFERROR(VLOOKUP(P31,Исходные_данные,10,FALSE),0)</f>
        <v>0</v>
      </c>
      <c r="AH31" s="46">
        <f>IFERROR(VLOOKUP(P31,Исходные_данные,11,FALSE),0)</f>
        <v>0</v>
      </c>
      <c r="AI31" s="46">
        <f t="shared" si="3"/>
        <v>0</v>
      </c>
    </row>
    <row r="32" spans="2:35" x14ac:dyDescent="0.25">
      <c r="B32" s="20" t="str">
        <f t="shared" si="4"/>
        <v>ВВГнг(А)-LS (5х6) 0</v>
      </c>
      <c r="C32" s="20" t="e">
        <f t="shared" si="5"/>
        <v>#N/A</v>
      </c>
      <c r="D32" s="20">
        <f t="shared" si="6"/>
        <v>87.100000000000009</v>
      </c>
      <c r="F32" s="19" t="str">
        <f>IF(G32=1,MAX($F$4:F31)+1,"")</f>
        <v/>
      </c>
      <c r="G32" s="19">
        <f>COUNTIF($H$5:H32,H32)</f>
        <v>9</v>
      </c>
      <c r="H32" s="19" t="e">
        <f t="shared" si="2"/>
        <v>#N/A</v>
      </c>
      <c r="I32" s="19">
        <f>COUNTIF($J$4:$J32,1)</f>
        <v>11</v>
      </c>
      <c r="J32" s="19">
        <f>COUNTIF($S$5:$S32,S32)</f>
        <v>9</v>
      </c>
      <c r="K32" s="19" t="e">
        <f>VLOOKUP(P32,Исходные_данные,20,FALSE)</f>
        <v>#N/A</v>
      </c>
      <c r="L32" s="19">
        <f>IFERROR(IF(P32=0,0,MAX($L$4:L31)+1),0)</f>
        <v>0</v>
      </c>
      <c r="M32" s="104" t="e">
        <f>LEFT(P32,SEARCH(".",P32)-1)</f>
        <v>#N/A</v>
      </c>
      <c r="N32" s="104" t="e">
        <f>LEFT(RIGHT(P32,LEN(P32)-LEN(M32)-1),SEARCH(".",P32)-1)</f>
        <v>#N/A</v>
      </c>
      <c r="P32" s="46" t="e">
        <f>VLOOKUP(ROW(28:28),Разбивка_нумерация_5,4,FALSE)</f>
        <v>#N/A</v>
      </c>
      <c r="Q32" s="46" t="e">
        <f>IF(VLOOKUP(ROW(28:28),Разбивка_нумерация_5,3,FALSE)=0,VLOOKUP(ROW(28:28),Разбивка_нумерация_5,2,FALSE),VLOOKUP(ROW(28:28),Разбивка_нумерация_5,3,FALSE))</f>
        <v>#N/A</v>
      </c>
      <c r="R32" s="46" t="e">
        <f>VLOOKUP(ROW(28:28),Разбивка_нумерация_5,6,FALSE)</f>
        <v>#N/A</v>
      </c>
      <c r="S32" s="46" t="e">
        <f>VLOOKUP(ROW(28:28),Разбивка_нумерация_5,17,FALSE)</f>
        <v>#N/A</v>
      </c>
      <c r="T32" s="46" t="str">
        <f>IF(AG32=0,"","L="&amp;AG32)</f>
        <v/>
      </c>
      <c r="U32" s="46" t="str">
        <f>IF(AH32=0,"",AD32&amp;" L="&amp;AH32)</f>
        <v/>
      </c>
      <c r="V32" s="46" t="str">
        <f>IF(AI32=0,"",AE32&amp;" L="&amp;AI32)</f>
        <v/>
      </c>
      <c r="W32" s="47" t="e">
        <f>VLOOKUP(P32,Исходные_данные,13,FALSE)*1.3</f>
        <v>#N/A</v>
      </c>
      <c r="X32" s="48"/>
      <c r="Y32" s="48"/>
      <c r="Z32" s="48"/>
      <c r="AA32" s="48"/>
      <c r="AB32" s="48"/>
      <c r="AD32" s="46" t="e">
        <f>VLOOKUP(S32,Кабель_диаметр,4,FALSE)</f>
        <v>#N/A</v>
      </c>
      <c r="AE32" s="46" t="e">
        <f>VLOOKUP(S32,Кабель_диаметр,5,FALSE)</f>
        <v>#N/A</v>
      </c>
      <c r="AG32" s="46">
        <f>IFERROR(VLOOKUP(P32,Исходные_данные,10,FALSE),0)</f>
        <v>0</v>
      </c>
      <c r="AH32" s="46">
        <f>IFERROR(VLOOKUP(P32,Исходные_данные,11,FALSE),0)</f>
        <v>0</v>
      </c>
      <c r="AI32" s="46">
        <f t="shared" si="3"/>
        <v>0</v>
      </c>
    </row>
    <row r="33" spans="2:35" x14ac:dyDescent="0.25">
      <c r="B33" s="20" t="str">
        <f t="shared" si="4"/>
        <v>5хВВГнг(А)-LS  (1х185) 0</v>
      </c>
      <c r="C33" s="20" t="e">
        <f t="shared" si="5"/>
        <v>#N/A</v>
      </c>
      <c r="D33" s="20">
        <f t="shared" si="6"/>
        <v>75.400000000000006</v>
      </c>
      <c r="F33" s="19" t="str">
        <f>IF(G33=1,MAX($F$4:F32)+1,"")</f>
        <v/>
      </c>
      <c r="G33" s="19">
        <f>COUNTIF($H$5:H33,H33)</f>
        <v>10</v>
      </c>
      <c r="H33" s="19" t="e">
        <f t="shared" si="2"/>
        <v>#N/A</v>
      </c>
      <c r="I33" s="19">
        <f>COUNTIF($J$4:$J33,1)</f>
        <v>11</v>
      </c>
      <c r="J33" s="19">
        <f>COUNTIF($S$5:$S33,S33)</f>
        <v>10</v>
      </c>
      <c r="K33" s="19" t="e">
        <f>VLOOKUP(P33,Исходные_данные,20,FALSE)</f>
        <v>#N/A</v>
      </c>
      <c r="L33" s="19">
        <f>IFERROR(IF(P33=0,0,MAX($L$4:L32)+1),0)</f>
        <v>0</v>
      </c>
      <c r="M33" s="104" t="e">
        <f>LEFT(P33,SEARCH(".",P33)-1)</f>
        <v>#N/A</v>
      </c>
      <c r="N33" s="104" t="e">
        <f>LEFT(RIGHT(P33,LEN(P33)-LEN(M33)-1),SEARCH(".",P33)-1)</f>
        <v>#N/A</v>
      </c>
      <c r="P33" s="46" t="e">
        <f>VLOOKUP(ROW(29:29),Разбивка_нумерация_5,4,FALSE)</f>
        <v>#N/A</v>
      </c>
      <c r="Q33" s="46" t="e">
        <f>IF(VLOOKUP(ROW(29:29),Разбивка_нумерация_5,3,FALSE)=0,VLOOKUP(ROW(29:29),Разбивка_нумерация_5,2,FALSE),VLOOKUP(ROW(29:29),Разбивка_нумерация_5,3,FALSE))</f>
        <v>#N/A</v>
      </c>
      <c r="R33" s="46" t="e">
        <f>VLOOKUP(ROW(29:29),Разбивка_нумерация_5,6,FALSE)</f>
        <v>#N/A</v>
      </c>
      <c r="S33" s="46" t="e">
        <f>VLOOKUP(ROW(29:29),Разбивка_нумерация_5,17,FALSE)</f>
        <v>#N/A</v>
      </c>
      <c r="T33" s="46" t="str">
        <f>IF(AG33=0,"","L="&amp;AG33)</f>
        <v/>
      </c>
      <c r="U33" s="46" t="str">
        <f>IF(AH33=0,"",AD33&amp;" L="&amp;AH33)</f>
        <v/>
      </c>
      <c r="V33" s="46" t="str">
        <f>IF(AI33=0,"",AE33&amp;" L="&amp;AI33)</f>
        <v/>
      </c>
      <c r="W33" s="47" t="e">
        <f>VLOOKUP(P33,Исходные_данные,13,FALSE)*1.3</f>
        <v>#N/A</v>
      </c>
      <c r="X33" s="48"/>
      <c r="Y33" s="48"/>
      <c r="Z33" s="48"/>
      <c r="AA33" s="48"/>
      <c r="AB33" s="48"/>
      <c r="AD33" s="46" t="e">
        <f>VLOOKUP(S33,Кабель_диаметр,4,FALSE)</f>
        <v>#N/A</v>
      </c>
      <c r="AE33" s="46" t="e">
        <f>VLOOKUP(S33,Кабель_диаметр,5,FALSE)</f>
        <v>#N/A</v>
      </c>
      <c r="AG33" s="46">
        <f>IFERROR(VLOOKUP(P33,Исходные_данные,10,FALSE),0)</f>
        <v>0</v>
      </c>
      <c r="AH33" s="46">
        <f>IFERROR(VLOOKUP(P33,Исходные_данные,11,FALSE),0)</f>
        <v>0</v>
      </c>
      <c r="AI33" s="46">
        <f t="shared" si="3"/>
        <v>0</v>
      </c>
    </row>
    <row r="34" spans="2:35" x14ac:dyDescent="0.25">
      <c r="B34" s="20" t="str">
        <f t="shared" si="4"/>
        <v>ВВГнг(А)-LS (5х4) 0</v>
      </c>
      <c r="C34" s="20" t="e">
        <f t="shared" si="5"/>
        <v>#N/A</v>
      </c>
      <c r="D34" s="20">
        <f t="shared" si="6"/>
        <v>258.7</v>
      </c>
      <c r="F34" s="19" t="str">
        <f>IF(G34=1,MAX($F$4:F33)+1,"")</f>
        <v/>
      </c>
      <c r="G34" s="19">
        <f>COUNTIF($H$5:H34,H34)</f>
        <v>11</v>
      </c>
      <c r="H34" s="19" t="e">
        <f t="shared" si="2"/>
        <v>#N/A</v>
      </c>
      <c r="I34" s="19">
        <f>COUNTIF($J$4:$J34,1)</f>
        <v>11</v>
      </c>
      <c r="J34" s="19">
        <f>COUNTIF($S$5:$S34,S34)</f>
        <v>11</v>
      </c>
      <c r="K34" s="19" t="e">
        <f>VLOOKUP(P34,Исходные_данные,20,FALSE)</f>
        <v>#N/A</v>
      </c>
      <c r="L34" s="19">
        <f>IFERROR(IF(P34=0,0,MAX($L$4:L33)+1),0)</f>
        <v>0</v>
      </c>
      <c r="M34" s="104" t="e">
        <f>LEFT(P34,SEARCH(".",P34)-1)</f>
        <v>#N/A</v>
      </c>
      <c r="N34" s="104" t="e">
        <f>LEFT(RIGHT(P34,LEN(P34)-LEN(M34)-1),SEARCH(".",P34)-1)</f>
        <v>#N/A</v>
      </c>
      <c r="P34" s="46" t="e">
        <f>VLOOKUP(ROW(30:30),Разбивка_нумерация_5,4,FALSE)</f>
        <v>#N/A</v>
      </c>
      <c r="Q34" s="46" t="e">
        <f>IF(VLOOKUP(ROW(30:30),Разбивка_нумерация_5,3,FALSE)=0,VLOOKUP(ROW(30:30),Разбивка_нумерация_5,2,FALSE),VLOOKUP(ROW(30:30),Разбивка_нумерация_5,3,FALSE))</f>
        <v>#N/A</v>
      </c>
      <c r="R34" s="46" t="e">
        <f>VLOOKUP(ROW(30:30),Разбивка_нумерация_5,6,FALSE)</f>
        <v>#N/A</v>
      </c>
      <c r="S34" s="46" t="e">
        <f>VLOOKUP(ROW(30:30),Разбивка_нумерация_5,17,FALSE)</f>
        <v>#N/A</v>
      </c>
      <c r="T34" s="46" t="str">
        <f>IF(AG34=0,"","L="&amp;AG34)</f>
        <v/>
      </c>
      <c r="U34" s="46" t="str">
        <f>IF(AH34=0,"",AD34&amp;" L="&amp;AH34)</f>
        <v/>
      </c>
      <c r="V34" s="46" t="str">
        <f>IF(AI34=0,"",AE34&amp;" L="&amp;AI34)</f>
        <v/>
      </c>
      <c r="W34" s="47" t="e">
        <f>VLOOKUP(P34,Исходные_данные,13,FALSE)*1.3</f>
        <v>#N/A</v>
      </c>
      <c r="X34" s="48"/>
      <c r="Y34" s="48"/>
      <c r="Z34" s="48"/>
      <c r="AA34" s="48"/>
      <c r="AB34" s="48"/>
      <c r="AD34" s="46" t="e">
        <f>VLOOKUP(S34,Кабель_диаметр,4,FALSE)</f>
        <v>#N/A</v>
      </c>
      <c r="AE34" s="46" t="e">
        <f>VLOOKUP(S34,Кабель_диаметр,5,FALSE)</f>
        <v>#N/A</v>
      </c>
      <c r="AG34" s="46">
        <f>IFERROR(VLOOKUP(P34,Исходные_данные,10,FALSE),0)</f>
        <v>0</v>
      </c>
      <c r="AH34" s="46">
        <f>IFERROR(VLOOKUP(P34,Исходные_данные,11,FALSE),0)</f>
        <v>0</v>
      </c>
      <c r="AI34" s="46">
        <f t="shared" si="3"/>
        <v>0</v>
      </c>
    </row>
    <row r="35" spans="2:35" x14ac:dyDescent="0.25">
      <c r="B35" s="20" t="str">
        <f t="shared" si="4"/>
        <v>ВВГнг(А)-LS (5х10) 0</v>
      </c>
      <c r="C35" s="20" t="e">
        <f t="shared" si="5"/>
        <v>#N/A</v>
      </c>
      <c r="D35" s="20">
        <f t="shared" si="6"/>
        <v>87.100000000000009</v>
      </c>
      <c r="F35" s="19" t="str">
        <f>IF(G35=1,MAX($F$4:F34)+1,"")</f>
        <v/>
      </c>
      <c r="G35" s="19">
        <f>COUNTIF($H$5:H35,H35)</f>
        <v>12</v>
      </c>
      <c r="H35" s="19" t="e">
        <f t="shared" si="2"/>
        <v>#N/A</v>
      </c>
      <c r="I35" s="19">
        <f>COUNTIF($J$4:$J35,1)</f>
        <v>11</v>
      </c>
      <c r="J35" s="19">
        <f>COUNTIF($S$5:$S35,S35)</f>
        <v>12</v>
      </c>
      <c r="K35" s="19" t="e">
        <f>VLOOKUP(P35,Исходные_данные,20,FALSE)</f>
        <v>#N/A</v>
      </c>
      <c r="L35" s="19">
        <f>IFERROR(IF(P35=0,0,MAX($L$4:L34)+1),0)</f>
        <v>0</v>
      </c>
      <c r="M35" s="104" t="e">
        <f>LEFT(P35,SEARCH(".",P35)-1)</f>
        <v>#N/A</v>
      </c>
      <c r="N35" s="104" t="e">
        <f>LEFT(RIGHT(P35,LEN(P35)-LEN(M35)-1),SEARCH(".",P35)-1)</f>
        <v>#N/A</v>
      </c>
      <c r="P35" s="46" t="e">
        <f>VLOOKUP(ROW(31:31),Разбивка_нумерация_5,4,FALSE)</f>
        <v>#N/A</v>
      </c>
      <c r="Q35" s="46" t="e">
        <f>IF(VLOOKUP(ROW(31:31),Разбивка_нумерация_5,3,FALSE)=0,VLOOKUP(ROW(31:31),Разбивка_нумерация_5,2,FALSE),VLOOKUP(ROW(31:31),Разбивка_нумерация_5,3,FALSE))</f>
        <v>#N/A</v>
      </c>
      <c r="R35" s="46" t="e">
        <f>VLOOKUP(ROW(31:31),Разбивка_нумерация_5,6,FALSE)</f>
        <v>#N/A</v>
      </c>
      <c r="S35" s="46" t="e">
        <f>VLOOKUP(ROW(31:31),Разбивка_нумерация_5,17,FALSE)</f>
        <v>#N/A</v>
      </c>
      <c r="T35" s="46" t="str">
        <f>IF(AG35=0,"","L="&amp;AG35)</f>
        <v/>
      </c>
      <c r="U35" s="46" t="str">
        <f>IF(AH35=0,"",AD35&amp;" L="&amp;AH35)</f>
        <v/>
      </c>
      <c r="V35" s="46" t="str">
        <f>IF(AI35=0,"",AE35&amp;" L="&amp;AI35)</f>
        <v/>
      </c>
      <c r="W35" s="47" t="e">
        <f>VLOOKUP(P35,Исходные_данные,13,FALSE)*1.3</f>
        <v>#N/A</v>
      </c>
      <c r="X35" s="48"/>
      <c r="Y35" s="48"/>
      <c r="Z35" s="48"/>
      <c r="AA35" s="48"/>
      <c r="AB35" s="48"/>
      <c r="AD35" s="46" t="e">
        <f>VLOOKUP(S35,Кабель_диаметр,4,FALSE)</f>
        <v>#N/A</v>
      </c>
      <c r="AE35" s="46" t="e">
        <f>VLOOKUP(S35,Кабель_диаметр,5,FALSE)</f>
        <v>#N/A</v>
      </c>
      <c r="AG35" s="46">
        <f>IFERROR(VLOOKUP(P35,Исходные_данные,10,FALSE),0)</f>
        <v>0</v>
      </c>
      <c r="AH35" s="46">
        <f>IFERROR(VLOOKUP(P35,Исходные_данные,11,FALSE),0)</f>
        <v>0</v>
      </c>
      <c r="AI35" s="46">
        <f t="shared" si="3"/>
        <v>0</v>
      </c>
    </row>
    <row r="36" spans="2:35" x14ac:dyDescent="0.25">
      <c r="B36" s="20" t="str">
        <f t="shared" si="4"/>
        <v>ВВГнг(А)-LS (5х16) 0</v>
      </c>
      <c r="C36" s="20" t="e">
        <f t="shared" si="5"/>
        <v>#N/A</v>
      </c>
      <c r="D36" s="20">
        <f t="shared" si="6"/>
        <v>161.19999999999999</v>
      </c>
      <c r="F36" s="19" t="str">
        <f>IF(G36=1,MAX($F$4:F35)+1,"")</f>
        <v/>
      </c>
      <c r="G36" s="19">
        <f>COUNTIF($H$5:H36,H36)</f>
        <v>13</v>
      </c>
      <c r="H36" s="19" t="e">
        <f t="shared" si="2"/>
        <v>#N/A</v>
      </c>
      <c r="I36" s="19">
        <f>COUNTIF($J$4:$J36,1)</f>
        <v>11</v>
      </c>
      <c r="J36" s="19">
        <f>COUNTIF($S$5:$S36,S36)</f>
        <v>13</v>
      </c>
      <c r="K36" s="19" t="e">
        <f>VLOOKUP(P36,Исходные_данные,20,FALSE)</f>
        <v>#N/A</v>
      </c>
      <c r="L36" s="19">
        <f>IFERROR(IF(P36=0,0,MAX($L$4:L35)+1),0)</f>
        <v>0</v>
      </c>
      <c r="M36" s="104" t="e">
        <f>LEFT(P36,SEARCH(".",P36)-1)</f>
        <v>#N/A</v>
      </c>
      <c r="N36" s="104" t="e">
        <f>LEFT(RIGHT(P36,LEN(P36)-LEN(M36)-1),SEARCH(".",P36)-1)</f>
        <v>#N/A</v>
      </c>
      <c r="P36" s="46" t="e">
        <f>VLOOKUP(ROW(32:32),Разбивка_нумерация_5,4,FALSE)</f>
        <v>#N/A</v>
      </c>
      <c r="Q36" s="46" t="e">
        <f>IF(VLOOKUP(ROW(32:32),Разбивка_нумерация_5,3,FALSE)=0,VLOOKUP(ROW(32:32),Разбивка_нумерация_5,2,FALSE),VLOOKUP(ROW(32:32),Разбивка_нумерация_5,3,FALSE))</f>
        <v>#N/A</v>
      </c>
      <c r="R36" s="46" t="e">
        <f>VLOOKUP(ROW(32:32),Разбивка_нумерация_5,6,FALSE)</f>
        <v>#N/A</v>
      </c>
      <c r="S36" s="46" t="e">
        <f>VLOOKUP(ROW(32:32),Разбивка_нумерация_5,17,FALSE)</f>
        <v>#N/A</v>
      </c>
      <c r="T36" s="46" t="str">
        <f>IF(AG36=0,"","L="&amp;AG36)</f>
        <v/>
      </c>
      <c r="U36" s="46" t="str">
        <f>IF(AH36=0,"",AD36&amp;" L="&amp;AH36)</f>
        <v/>
      </c>
      <c r="V36" s="46" t="str">
        <f>IF(AI36=0,"",AE36&amp;" L="&amp;AI36)</f>
        <v/>
      </c>
      <c r="W36" s="47" t="e">
        <f>VLOOKUP(P36,Исходные_данные,13,FALSE)*1.3</f>
        <v>#N/A</v>
      </c>
      <c r="X36" s="48"/>
      <c r="Y36" s="48"/>
      <c r="Z36" s="48"/>
      <c r="AA36" s="48"/>
      <c r="AB36" s="48"/>
      <c r="AD36" s="46" t="e">
        <f>VLOOKUP(S36,Кабель_диаметр,4,FALSE)</f>
        <v>#N/A</v>
      </c>
      <c r="AE36" s="46" t="e">
        <f>VLOOKUP(S36,Кабель_диаметр,5,FALSE)</f>
        <v>#N/A</v>
      </c>
      <c r="AG36" s="46">
        <f>IFERROR(VLOOKUP(P36,Исходные_данные,10,FALSE),0)</f>
        <v>0</v>
      </c>
      <c r="AH36" s="46">
        <f>IFERROR(VLOOKUP(P36,Исходные_данные,11,FALSE),0)</f>
        <v>0</v>
      </c>
      <c r="AI36" s="46">
        <f t="shared" si="3"/>
        <v>0</v>
      </c>
    </row>
    <row r="37" spans="2:35" x14ac:dyDescent="0.25">
      <c r="B37" s="20" t="str">
        <f t="shared" si="4"/>
        <v>ВВГнг(А)-LS (3х4) 0</v>
      </c>
      <c r="C37" s="20" t="e">
        <f t="shared" si="5"/>
        <v>#N/A</v>
      </c>
      <c r="D37" s="20">
        <f t="shared" si="6"/>
        <v>202.8</v>
      </c>
      <c r="F37" s="19" t="str">
        <f>IF(G37=1,MAX($F$4:F36)+1,"")</f>
        <v/>
      </c>
      <c r="G37" s="19">
        <f>COUNTIF($H$5:H37,H37)</f>
        <v>14</v>
      </c>
      <c r="H37" s="19" t="e">
        <f t="shared" si="2"/>
        <v>#N/A</v>
      </c>
      <c r="I37" s="19">
        <f>COUNTIF($J$4:$J37,1)</f>
        <v>11</v>
      </c>
      <c r="J37" s="19">
        <f>COUNTIF($S$5:$S37,S37)</f>
        <v>14</v>
      </c>
      <c r="K37" s="19" t="e">
        <f>VLOOKUP(P37,Исходные_данные,20,FALSE)</f>
        <v>#N/A</v>
      </c>
      <c r="L37" s="19">
        <f>IFERROR(IF(P37=0,0,MAX($L$4:L36)+1),0)</f>
        <v>0</v>
      </c>
      <c r="M37" s="104" t="e">
        <f>LEFT(P37,SEARCH(".",P37)-1)</f>
        <v>#N/A</v>
      </c>
      <c r="N37" s="104" t="e">
        <f>LEFT(RIGHT(P37,LEN(P37)-LEN(M37)-1),SEARCH(".",P37)-1)</f>
        <v>#N/A</v>
      </c>
      <c r="P37" s="46" t="e">
        <f>VLOOKUP(ROW(33:33),Разбивка_нумерация_5,4,FALSE)</f>
        <v>#N/A</v>
      </c>
      <c r="Q37" s="46" t="e">
        <f>IF(VLOOKUP(ROW(33:33),Разбивка_нумерация_5,3,FALSE)=0,VLOOKUP(ROW(33:33),Разбивка_нумерация_5,2,FALSE),VLOOKUP(ROW(33:33),Разбивка_нумерация_5,3,FALSE))</f>
        <v>#N/A</v>
      </c>
      <c r="R37" s="46" t="e">
        <f>VLOOKUP(ROW(33:33),Разбивка_нумерация_5,6,FALSE)</f>
        <v>#N/A</v>
      </c>
      <c r="S37" s="46" t="e">
        <f>VLOOKUP(ROW(33:33),Разбивка_нумерация_5,17,FALSE)</f>
        <v>#N/A</v>
      </c>
      <c r="T37" s="46" t="str">
        <f>IF(AG37=0,"","L="&amp;AG37)</f>
        <v/>
      </c>
      <c r="U37" s="46" t="str">
        <f>IF(AH37=0,"",AD37&amp;" L="&amp;AH37)</f>
        <v/>
      </c>
      <c r="V37" s="46" t="str">
        <f>IF(AI37=0,"",AE37&amp;" L="&amp;AI37)</f>
        <v/>
      </c>
      <c r="W37" s="47" t="e">
        <f>VLOOKUP(P37,Исходные_данные,13,FALSE)*1.3</f>
        <v>#N/A</v>
      </c>
      <c r="X37" s="48"/>
      <c r="Y37" s="48"/>
      <c r="Z37" s="48"/>
      <c r="AA37" s="48"/>
      <c r="AB37" s="48"/>
      <c r="AD37" s="46" t="e">
        <f>VLOOKUP(S37,Кабель_диаметр,4,FALSE)</f>
        <v>#N/A</v>
      </c>
      <c r="AE37" s="46" t="e">
        <f>VLOOKUP(S37,Кабель_диаметр,5,FALSE)</f>
        <v>#N/A</v>
      </c>
      <c r="AG37" s="46">
        <f>IFERROR(VLOOKUP(P37,Исходные_данные,10,FALSE),0)</f>
        <v>0</v>
      </c>
      <c r="AH37" s="46">
        <f>IFERROR(VLOOKUP(P37,Исходные_данные,11,FALSE),0)</f>
        <v>0</v>
      </c>
      <c r="AI37" s="46">
        <f t="shared" si="3"/>
        <v>0</v>
      </c>
    </row>
    <row r="38" spans="2:35" x14ac:dyDescent="0.25">
      <c r="B38" s="20" t="str">
        <f t="shared" si="4"/>
        <v>5хВВГнг(А)-LS  (1х95) 0</v>
      </c>
      <c r="C38" s="20" t="e">
        <f t="shared" si="5"/>
        <v>#N/A</v>
      </c>
      <c r="D38" s="20">
        <f t="shared" si="6"/>
        <v>68.900000000000006</v>
      </c>
      <c r="F38" s="19" t="str">
        <f>IF(G38=1,MAX($F$4:F37)+1,"")</f>
        <v/>
      </c>
      <c r="G38" s="19">
        <f>COUNTIF($H$5:H38,H38)</f>
        <v>15</v>
      </c>
      <c r="H38" s="19" t="e">
        <f t="shared" si="2"/>
        <v>#N/A</v>
      </c>
      <c r="I38" s="19">
        <f>COUNTIF($J$4:$J38,1)</f>
        <v>11</v>
      </c>
      <c r="J38" s="19">
        <f>COUNTIF($S$5:$S38,S38)</f>
        <v>15</v>
      </c>
      <c r="K38" s="19" t="e">
        <f>VLOOKUP(P38,Исходные_данные,20,FALSE)</f>
        <v>#N/A</v>
      </c>
      <c r="L38" s="19">
        <f>IFERROR(IF(P38=0,0,MAX($L$4:L37)+1),0)</f>
        <v>0</v>
      </c>
      <c r="M38" s="104" t="e">
        <f>LEFT(P38,SEARCH(".",P38)-1)</f>
        <v>#N/A</v>
      </c>
      <c r="N38" s="104" t="e">
        <f>LEFT(RIGHT(P38,LEN(P38)-LEN(M38)-1),SEARCH(".",P38)-1)</f>
        <v>#N/A</v>
      </c>
      <c r="P38" s="46" t="e">
        <f>VLOOKUP(ROW(34:34),Разбивка_нумерация_5,4,FALSE)</f>
        <v>#N/A</v>
      </c>
      <c r="Q38" s="46" t="e">
        <f>IF(VLOOKUP(ROW(34:34),Разбивка_нумерация_5,3,FALSE)=0,VLOOKUP(ROW(34:34),Разбивка_нумерация_5,2,FALSE),VLOOKUP(ROW(34:34),Разбивка_нумерация_5,3,FALSE))</f>
        <v>#N/A</v>
      </c>
      <c r="R38" s="46" t="e">
        <f>VLOOKUP(ROW(34:34),Разбивка_нумерация_5,6,FALSE)</f>
        <v>#N/A</v>
      </c>
      <c r="S38" s="46" t="e">
        <f>VLOOKUP(ROW(34:34),Разбивка_нумерация_5,17,FALSE)</f>
        <v>#N/A</v>
      </c>
      <c r="T38" s="46" t="str">
        <f>IF(AG38=0,"","L="&amp;AG38)</f>
        <v/>
      </c>
      <c r="U38" s="46" t="str">
        <f>IF(AH38=0,"",AD38&amp;" L="&amp;AH38)</f>
        <v/>
      </c>
      <c r="V38" s="46" t="str">
        <f>IF(AI38=0,"",AE38&amp;" L="&amp;AI38)</f>
        <v/>
      </c>
      <c r="W38" s="47" t="e">
        <f>VLOOKUP(P38,Исходные_данные,13,FALSE)*1.3</f>
        <v>#N/A</v>
      </c>
      <c r="X38" s="48"/>
      <c r="Y38" s="48"/>
      <c r="Z38" s="48"/>
      <c r="AA38" s="48"/>
      <c r="AB38" s="48"/>
      <c r="AD38" s="46" t="e">
        <f>VLOOKUP(S38,Кабель_диаметр,4,FALSE)</f>
        <v>#N/A</v>
      </c>
      <c r="AE38" s="46" t="e">
        <f>VLOOKUP(S38,Кабель_диаметр,5,FALSE)</f>
        <v>#N/A</v>
      </c>
      <c r="AG38" s="46">
        <f>IFERROR(VLOOKUP(P38,Исходные_данные,10,FALSE),0)</f>
        <v>0</v>
      </c>
      <c r="AH38" s="46">
        <f>IFERROR(VLOOKUP(P38,Исходные_данные,11,FALSE),0)</f>
        <v>0</v>
      </c>
      <c r="AI38" s="46">
        <f t="shared" si="3"/>
        <v>0</v>
      </c>
    </row>
    <row r="39" spans="2:35" x14ac:dyDescent="0.25">
      <c r="B39" s="20" t="str">
        <f t="shared" si="4"/>
        <v>ВВГнг(А)-LS (3х6) 0</v>
      </c>
      <c r="C39" s="20" t="e">
        <f t="shared" si="5"/>
        <v>#N/A</v>
      </c>
      <c r="D39" s="20">
        <f t="shared" si="6"/>
        <v>78</v>
      </c>
      <c r="F39" s="19" t="str">
        <f>IF(G39=1,MAX($F$4:F38)+1,"")</f>
        <v/>
      </c>
      <c r="G39" s="19">
        <f>COUNTIF($H$5:H39,H39)</f>
        <v>16</v>
      </c>
      <c r="H39" s="19" t="e">
        <f t="shared" si="2"/>
        <v>#N/A</v>
      </c>
      <c r="I39" s="19">
        <f>COUNTIF($J$4:$J39,1)</f>
        <v>11</v>
      </c>
      <c r="J39" s="19">
        <f>COUNTIF($S$5:$S39,S39)</f>
        <v>16</v>
      </c>
      <c r="K39" s="19" t="e">
        <f>VLOOKUP(P39,Исходные_данные,20,FALSE)</f>
        <v>#N/A</v>
      </c>
      <c r="L39" s="19">
        <f>IFERROR(IF(P39=0,0,MAX($L$4:L38)+1),0)</f>
        <v>0</v>
      </c>
      <c r="M39" s="104" t="e">
        <f>LEFT(P39,SEARCH(".",P39)-1)</f>
        <v>#N/A</v>
      </c>
      <c r="N39" s="104" t="e">
        <f>LEFT(RIGHT(P39,LEN(P39)-LEN(M39)-1),SEARCH(".",P39)-1)</f>
        <v>#N/A</v>
      </c>
      <c r="P39" s="46" t="e">
        <f>VLOOKUP(ROW(35:35),Разбивка_нумерация_5,4,FALSE)</f>
        <v>#N/A</v>
      </c>
      <c r="Q39" s="46" t="e">
        <f>IF(VLOOKUP(ROW(35:35),Разбивка_нумерация_5,3,FALSE)=0,VLOOKUP(ROW(35:35),Разбивка_нумерация_5,2,FALSE),VLOOKUP(ROW(35:35),Разбивка_нумерация_5,3,FALSE))</f>
        <v>#N/A</v>
      </c>
      <c r="R39" s="46" t="e">
        <f>VLOOKUP(ROW(35:35),Разбивка_нумерация_5,6,FALSE)</f>
        <v>#N/A</v>
      </c>
      <c r="S39" s="46" t="e">
        <f>VLOOKUP(ROW(35:35),Разбивка_нумерация_5,17,FALSE)</f>
        <v>#N/A</v>
      </c>
      <c r="T39" s="46" t="str">
        <f>IF(AG39=0,"","L="&amp;AG39)</f>
        <v/>
      </c>
      <c r="U39" s="46" t="str">
        <f>IF(AH39=0,"",AD39&amp;" L="&amp;AH39)</f>
        <v/>
      </c>
      <c r="V39" s="46" t="str">
        <f>IF(AI39=0,"",AE39&amp;" L="&amp;AI39)</f>
        <v/>
      </c>
      <c r="W39" s="47" t="e">
        <f>VLOOKUP(P39,Исходные_данные,13,FALSE)*1.3</f>
        <v>#N/A</v>
      </c>
      <c r="X39" s="48"/>
      <c r="Y39" s="48"/>
      <c r="Z39" s="48"/>
      <c r="AA39" s="48"/>
      <c r="AB39" s="48"/>
      <c r="AD39" s="46" t="e">
        <f>VLOOKUP(S39,Кабель_диаметр,4,FALSE)</f>
        <v>#N/A</v>
      </c>
      <c r="AE39" s="46" t="e">
        <f>VLOOKUP(S39,Кабель_диаметр,5,FALSE)</f>
        <v>#N/A</v>
      </c>
      <c r="AG39" s="46">
        <f>IFERROR(VLOOKUP(P39,Исходные_данные,10,FALSE),0)</f>
        <v>0</v>
      </c>
      <c r="AH39" s="46">
        <f>IFERROR(VLOOKUP(P39,Исходные_данные,11,FALSE),0)</f>
        <v>0</v>
      </c>
      <c r="AI39" s="46">
        <f t="shared" si="3"/>
        <v>0</v>
      </c>
    </row>
    <row r="40" spans="2:35" x14ac:dyDescent="0.25">
      <c r="B40" s="20" t="str">
        <f t="shared" si="4"/>
        <v>ВВГнг(А)-LS (3х2,5) 0</v>
      </c>
      <c r="C40" s="20" t="e">
        <f t="shared" si="5"/>
        <v>#N/A</v>
      </c>
      <c r="D40" s="20">
        <f t="shared" si="6"/>
        <v>57.2</v>
      </c>
      <c r="F40" s="19" t="str">
        <f>IF(G40=1,MAX($F$4:F39)+1,"")</f>
        <v/>
      </c>
      <c r="G40" s="19">
        <f>COUNTIF($H$5:H40,H40)</f>
        <v>17</v>
      </c>
      <c r="H40" s="19" t="e">
        <f t="shared" si="2"/>
        <v>#N/A</v>
      </c>
      <c r="I40" s="19">
        <f>COUNTIF($J$4:$J40,1)</f>
        <v>11</v>
      </c>
      <c r="J40" s="19">
        <f>COUNTIF($S$5:$S40,S40)</f>
        <v>17</v>
      </c>
      <c r="K40" s="19" t="e">
        <f>VLOOKUP(P40,Исходные_данные,20,FALSE)</f>
        <v>#N/A</v>
      </c>
      <c r="L40" s="19">
        <f>IFERROR(IF(P40=0,0,MAX($L$4:L39)+1),0)</f>
        <v>0</v>
      </c>
      <c r="M40" s="104" t="e">
        <f>LEFT(P40,SEARCH(".",P40)-1)</f>
        <v>#N/A</v>
      </c>
      <c r="N40" s="104" t="e">
        <f>LEFT(RIGHT(P40,LEN(P40)-LEN(M40)-1),SEARCH(".",P40)-1)</f>
        <v>#N/A</v>
      </c>
      <c r="P40" s="46" t="e">
        <f>VLOOKUP(ROW(36:36),Разбивка_нумерация_5,4,FALSE)</f>
        <v>#N/A</v>
      </c>
      <c r="Q40" s="46" t="e">
        <f>IF(VLOOKUP(ROW(36:36),Разбивка_нумерация_5,3,FALSE)=0,VLOOKUP(ROW(36:36),Разбивка_нумерация_5,2,FALSE),VLOOKUP(ROW(36:36),Разбивка_нумерация_5,3,FALSE))</f>
        <v>#N/A</v>
      </c>
      <c r="R40" s="46" t="e">
        <f>VLOOKUP(ROW(36:36),Разбивка_нумерация_5,6,FALSE)</f>
        <v>#N/A</v>
      </c>
      <c r="S40" s="46" t="e">
        <f>VLOOKUP(ROW(36:36),Разбивка_нумерация_5,17,FALSE)</f>
        <v>#N/A</v>
      </c>
      <c r="T40" s="46" t="str">
        <f>IF(AG40=0,"","L="&amp;AG40)</f>
        <v/>
      </c>
      <c r="U40" s="46" t="str">
        <f>IF(AH40=0,"",AD40&amp;" L="&amp;AH40)</f>
        <v/>
      </c>
      <c r="V40" s="46" t="str">
        <f>IF(AI40=0,"",AE40&amp;" L="&amp;AI40)</f>
        <v/>
      </c>
      <c r="W40" s="47" t="e">
        <f>VLOOKUP(P40,Исходные_данные,13,FALSE)*1.3</f>
        <v>#N/A</v>
      </c>
      <c r="X40" s="48"/>
      <c r="Y40" s="48"/>
      <c r="Z40" s="48"/>
      <c r="AA40" s="48"/>
      <c r="AB40" s="48"/>
      <c r="AD40" s="46" t="e">
        <f>VLOOKUP(S40,Кабель_диаметр,4,FALSE)</f>
        <v>#N/A</v>
      </c>
      <c r="AE40" s="46" t="e">
        <f>VLOOKUP(S40,Кабель_диаметр,5,FALSE)</f>
        <v>#N/A</v>
      </c>
      <c r="AG40" s="46">
        <f>IFERROR(VLOOKUP(P40,Исходные_данные,10,FALSE),0)</f>
        <v>0</v>
      </c>
      <c r="AH40" s="46">
        <f>IFERROR(VLOOKUP(P40,Исходные_данные,11,FALSE),0)</f>
        <v>0</v>
      </c>
      <c r="AI40" s="46">
        <f t="shared" si="3"/>
        <v>0</v>
      </c>
    </row>
    <row r="41" spans="2:35" x14ac:dyDescent="0.25">
      <c r="B41" s="20" t="e">
        <f t="shared" si="4"/>
        <v>#N/A</v>
      </c>
      <c r="C41" s="20" t="e">
        <f t="shared" si="5"/>
        <v>#N/A</v>
      </c>
      <c r="D41" s="20" t="e">
        <f t="shared" si="6"/>
        <v>#N/A</v>
      </c>
      <c r="F41" s="19" t="str">
        <f>IF(G41=1,MAX($F$4:F40)+1,"")</f>
        <v/>
      </c>
      <c r="G41" s="19">
        <f>COUNTIF($H$5:H41,H41)</f>
        <v>18</v>
      </c>
      <c r="H41" s="19" t="e">
        <f t="shared" si="2"/>
        <v>#N/A</v>
      </c>
      <c r="I41" s="19">
        <f>COUNTIF($J$4:$J41,1)</f>
        <v>11</v>
      </c>
      <c r="J41" s="19">
        <f>COUNTIF($S$5:$S41,S41)</f>
        <v>18</v>
      </c>
      <c r="K41" s="19" t="e">
        <f>VLOOKUP(P41,Исходные_данные,20,FALSE)</f>
        <v>#N/A</v>
      </c>
      <c r="L41" s="19">
        <f>IFERROR(IF(P41=0,0,MAX($L$4:L40)+1),0)</f>
        <v>0</v>
      </c>
      <c r="M41" s="104" t="e">
        <f>LEFT(P41,SEARCH(".",P41)-1)</f>
        <v>#N/A</v>
      </c>
      <c r="N41" s="104" t="e">
        <f>LEFT(RIGHT(P41,LEN(P41)-LEN(M41)-1),SEARCH(".",P41)-1)</f>
        <v>#N/A</v>
      </c>
      <c r="P41" s="46" t="e">
        <f>VLOOKUP(ROW(37:37),Разбивка_нумерация_5,4,FALSE)</f>
        <v>#N/A</v>
      </c>
      <c r="Q41" s="46" t="e">
        <f>IF(VLOOKUP(ROW(37:37),Разбивка_нумерация_5,3,FALSE)=0,VLOOKUP(ROW(37:37),Разбивка_нумерация_5,2,FALSE),VLOOKUP(ROW(37:37),Разбивка_нумерация_5,3,FALSE))</f>
        <v>#N/A</v>
      </c>
      <c r="R41" s="46" t="e">
        <f>VLOOKUP(ROW(37:37),Разбивка_нумерация_5,6,FALSE)</f>
        <v>#N/A</v>
      </c>
      <c r="S41" s="46" t="e">
        <f>VLOOKUP(ROW(37:37),Разбивка_нумерация_5,17,FALSE)</f>
        <v>#N/A</v>
      </c>
      <c r="T41" s="46" t="str">
        <f>IF(AG41=0,"","L="&amp;AG41)</f>
        <v/>
      </c>
      <c r="U41" s="46" t="str">
        <f>IF(AH41=0,"",AD41&amp;" L="&amp;AH41)</f>
        <v/>
      </c>
      <c r="V41" s="46" t="str">
        <f>IF(AI41=0,"",AE41&amp;" L="&amp;AI41)</f>
        <v/>
      </c>
      <c r="W41" s="47" t="e">
        <f>VLOOKUP(P41,Исходные_данные,13,FALSE)*1.3</f>
        <v>#N/A</v>
      </c>
      <c r="X41" s="48"/>
      <c r="Y41" s="48"/>
      <c r="Z41" s="48"/>
      <c r="AA41" s="48"/>
      <c r="AB41" s="48"/>
      <c r="AD41" s="46" t="e">
        <f>VLOOKUP(S41,Кабель_диаметр,4,FALSE)</f>
        <v>#N/A</v>
      </c>
      <c r="AE41" s="46" t="e">
        <f>VLOOKUP(S41,Кабель_диаметр,5,FALSE)</f>
        <v>#N/A</v>
      </c>
      <c r="AG41" s="46">
        <f>IFERROR(VLOOKUP(P41,Исходные_данные,10,FALSE),0)</f>
        <v>0</v>
      </c>
      <c r="AH41" s="46">
        <f>IFERROR(VLOOKUP(P41,Исходные_данные,11,FALSE),0)</f>
        <v>0</v>
      </c>
      <c r="AI41" s="46">
        <f t="shared" si="3"/>
        <v>0</v>
      </c>
    </row>
    <row r="42" spans="2:35" x14ac:dyDescent="0.25">
      <c r="B42" s="20" t="e">
        <f t="shared" si="4"/>
        <v>#N/A</v>
      </c>
      <c r="C42" s="20" t="e">
        <f t="shared" si="5"/>
        <v>#N/A</v>
      </c>
      <c r="D42" s="20" t="e">
        <f t="shared" si="6"/>
        <v>#N/A</v>
      </c>
      <c r="F42" s="19" t="str">
        <f>IF(G42=1,MAX($F$4:F41)+1,"")</f>
        <v/>
      </c>
      <c r="G42" s="19">
        <f>COUNTIF($H$5:H42,H42)</f>
        <v>19</v>
      </c>
      <c r="H42" s="19" t="e">
        <f t="shared" si="2"/>
        <v>#N/A</v>
      </c>
      <c r="I42" s="19">
        <f>COUNTIF($J$4:$J42,1)</f>
        <v>11</v>
      </c>
      <c r="J42" s="19">
        <f>COUNTIF($S$5:$S42,S42)</f>
        <v>19</v>
      </c>
      <c r="K42" s="19" t="e">
        <f>VLOOKUP(P42,Исходные_данные,20,FALSE)</f>
        <v>#N/A</v>
      </c>
      <c r="L42" s="19">
        <f>IFERROR(IF(P42=0,0,MAX($L$4:L41)+1),0)</f>
        <v>0</v>
      </c>
      <c r="M42" s="104" t="e">
        <f>LEFT(P42,SEARCH(".",P42)-1)</f>
        <v>#N/A</v>
      </c>
      <c r="N42" s="104" t="e">
        <f>LEFT(RIGHT(P42,LEN(P42)-LEN(M42)-1),SEARCH(".",P42)-1)</f>
        <v>#N/A</v>
      </c>
      <c r="P42" s="46" t="e">
        <f>VLOOKUP(ROW(38:38),Разбивка_нумерация_5,4,FALSE)</f>
        <v>#N/A</v>
      </c>
      <c r="Q42" s="46" t="e">
        <f>IF(VLOOKUP(ROW(38:38),Разбивка_нумерация_5,3,FALSE)=0,VLOOKUP(ROW(38:38),Разбивка_нумерация_5,2,FALSE),VLOOKUP(ROW(38:38),Разбивка_нумерация_5,3,FALSE))</f>
        <v>#N/A</v>
      </c>
      <c r="R42" s="46" t="e">
        <f>VLOOKUP(ROW(38:38),Разбивка_нумерация_5,6,FALSE)</f>
        <v>#N/A</v>
      </c>
      <c r="S42" s="46" t="e">
        <f>VLOOKUP(ROW(38:38),Разбивка_нумерация_5,17,FALSE)</f>
        <v>#N/A</v>
      </c>
      <c r="T42" s="46" t="str">
        <f>IF(AG42=0,"","L="&amp;AG42)</f>
        <v/>
      </c>
      <c r="U42" s="46" t="str">
        <f>IF(AH42=0,"",AD42&amp;" L="&amp;AH42)</f>
        <v/>
      </c>
      <c r="V42" s="46" t="str">
        <f>IF(AI42=0,"",AE42&amp;" L="&amp;AI42)</f>
        <v/>
      </c>
      <c r="W42" s="47" t="e">
        <f>VLOOKUP(P42,Исходные_данные,13,FALSE)*1.3</f>
        <v>#N/A</v>
      </c>
      <c r="X42" s="48"/>
      <c r="Y42" s="48"/>
      <c r="Z42" s="48"/>
      <c r="AA42" s="48"/>
      <c r="AB42" s="48"/>
      <c r="AD42" s="46" t="e">
        <f>VLOOKUP(S42,Кабель_диаметр,4,FALSE)</f>
        <v>#N/A</v>
      </c>
      <c r="AE42" s="46" t="e">
        <f>VLOOKUP(S42,Кабель_диаметр,5,FALSE)</f>
        <v>#N/A</v>
      </c>
      <c r="AG42" s="46">
        <f>IFERROR(VLOOKUP(P42,Исходные_данные,10,FALSE),0)</f>
        <v>0</v>
      </c>
      <c r="AH42" s="46">
        <f>IFERROR(VLOOKUP(P42,Исходные_данные,11,FALSE),0)</f>
        <v>0</v>
      </c>
      <c r="AI42" s="46">
        <f t="shared" si="3"/>
        <v>0</v>
      </c>
    </row>
    <row r="43" spans="2:35" x14ac:dyDescent="0.25">
      <c r="B43" s="20" t="e">
        <f t="shared" si="4"/>
        <v>#N/A</v>
      </c>
      <c r="C43" s="20" t="e">
        <f t="shared" si="5"/>
        <v>#N/A</v>
      </c>
      <c r="D43" s="20" t="e">
        <f t="shared" si="6"/>
        <v>#N/A</v>
      </c>
      <c r="F43" s="19" t="str">
        <f>IF(G43=1,MAX($F$4:F42)+1,"")</f>
        <v/>
      </c>
      <c r="G43" s="19">
        <f>COUNTIF($H$5:H43,H43)</f>
        <v>20</v>
      </c>
      <c r="H43" s="19" t="e">
        <f t="shared" si="2"/>
        <v>#N/A</v>
      </c>
      <c r="I43" s="19">
        <f>COUNTIF($J$4:$J43,1)</f>
        <v>11</v>
      </c>
      <c r="J43" s="19">
        <f>COUNTIF($S$5:$S43,S43)</f>
        <v>20</v>
      </c>
      <c r="K43" s="19" t="e">
        <f>VLOOKUP(P43,Исходные_данные,20,FALSE)</f>
        <v>#N/A</v>
      </c>
      <c r="L43" s="19">
        <f>IFERROR(IF(P43=0,0,MAX($L$4:L42)+1),0)</f>
        <v>0</v>
      </c>
      <c r="M43" s="104" t="e">
        <f>LEFT(P43,SEARCH(".",P43)-1)</f>
        <v>#N/A</v>
      </c>
      <c r="N43" s="104" t="e">
        <f>LEFT(RIGHT(P43,LEN(P43)-LEN(M43)-1),SEARCH(".",P43)-1)</f>
        <v>#N/A</v>
      </c>
      <c r="P43" s="46" t="e">
        <f>VLOOKUP(ROW(39:39),Разбивка_нумерация_5,4,FALSE)</f>
        <v>#N/A</v>
      </c>
      <c r="Q43" s="46" t="e">
        <f>IF(VLOOKUP(ROW(39:39),Разбивка_нумерация_5,3,FALSE)=0,VLOOKUP(ROW(39:39),Разбивка_нумерация_5,2,FALSE),VLOOKUP(ROW(39:39),Разбивка_нумерация_5,3,FALSE))</f>
        <v>#N/A</v>
      </c>
      <c r="R43" s="46" t="e">
        <f>VLOOKUP(ROW(39:39),Разбивка_нумерация_5,6,FALSE)</f>
        <v>#N/A</v>
      </c>
      <c r="S43" s="46" t="e">
        <f>VLOOKUP(ROW(39:39),Разбивка_нумерация_5,17,FALSE)</f>
        <v>#N/A</v>
      </c>
      <c r="T43" s="46" t="str">
        <f>IF(AG43=0,"","L="&amp;AG43)</f>
        <v/>
      </c>
      <c r="U43" s="46" t="str">
        <f>IF(AH43=0,"",AD43&amp;" L="&amp;AH43)</f>
        <v/>
      </c>
      <c r="V43" s="46" t="str">
        <f>IF(AI43=0,"",AE43&amp;" L="&amp;AI43)</f>
        <v/>
      </c>
      <c r="W43" s="47" t="e">
        <f>VLOOKUP(P43,Исходные_данные,13,FALSE)*1.3</f>
        <v>#N/A</v>
      </c>
      <c r="X43" s="48"/>
      <c r="Y43" s="48"/>
      <c r="Z43" s="48"/>
      <c r="AA43" s="48"/>
      <c r="AB43" s="48"/>
      <c r="AD43" s="46" t="e">
        <f>VLOOKUP(S43,Кабель_диаметр,4,FALSE)</f>
        <v>#N/A</v>
      </c>
      <c r="AE43" s="46" t="e">
        <f>VLOOKUP(S43,Кабель_диаметр,5,FALSE)</f>
        <v>#N/A</v>
      </c>
      <c r="AG43" s="46">
        <f>IFERROR(VLOOKUP(P43,Исходные_данные,10,FALSE),0)</f>
        <v>0</v>
      </c>
      <c r="AH43" s="46">
        <f>IFERROR(VLOOKUP(P43,Исходные_данные,11,FALSE),0)</f>
        <v>0</v>
      </c>
      <c r="AI43" s="46">
        <f t="shared" si="3"/>
        <v>0</v>
      </c>
    </row>
    <row r="44" spans="2:35" x14ac:dyDescent="0.25">
      <c r="B44" s="20" t="e">
        <f t="shared" si="4"/>
        <v>#N/A</v>
      </c>
      <c r="C44" s="20" t="e">
        <f t="shared" si="5"/>
        <v>#N/A</v>
      </c>
      <c r="D44" s="20" t="e">
        <f t="shared" si="6"/>
        <v>#N/A</v>
      </c>
      <c r="F44" s="19" t="str">
        <f>IF(G44=1,MAX($F$4:F43)+1,"")</f>
        <v/>
      </c>
      <c r="G44" s="19">
        <f>COUNTIF($H$5:H44,H44)</f>
        <v>21</v>
      </c>
      <c r="H44" s="19" t="e">
        <f t="shared" si="2"/>
        <v>#N/A</v>
      </c>
      <c r="I44" s="19">
        <f>COUNTIF($J$4:$J44,1)</f>
        <v>11</v>
      </c>
      <c r="J44" s="19">
        <f>COUNTIF($S$5:$S44,S44)</f>
        <v>21</v>
      </c>
      <c r="K44" s="19" t="e">
        <f>VLOOKUP(P44,Исходные_данные,20,FALSE)</f>
        <v>#N/A</v>
      </c>
      <c r="L44" s="19">
        <f>IFERROR(IF(P44=0,0,MAX($L$4:L43)+1),0)</f>
        <v>0</v>
      </c>
      <c r="M44" s="104" t="e">
        <f>LEFT(P44,SEARCH(".",P44)-1)</f>
        <v>#N/A</v>
      </c>
      <c r="N44" s="104" t="e">
        <f>LEFT(RIGHT(P44,LEN(P44)-LEN(M44)-1),SEARCH(".",P44)-1)</f>
        <v>#N/A</v>
      </c>
      <c r="P44" s="46" t="e">
        <f>VLOOKUP(ROW(40:40),Разбивка_нумерация_5,4,FALSE)</f>
        <v>#N/A</v>
      </c>
      <c r="Q44" s="46" t="e">
        <f>IF(VLOOKUP(ROW(40:40),Разбивка_нумерация_5,3,FALSE)=0,VLOOKUP(ROW(40:40),Разбивка_нумерация_5,2,FALSE),VLOOKUP(ROW(40:40),Разбивка_нумерация_5,3,FALSE))</f>
        <v>#N/A</v>
      </c>
      <c r="R44" s="46" t="e">
        <f>VLOOKUP(ROW(40:40),Разбивка_нумерация_5,6,FALSE)</f>
        <v>#N/A</v>
      </c>
      <c r="S44" s="46" t="e">
        <f>VLOOKUP(ROW(40:40),Разбивка_нумерация_5,17,FALSE)</f>
        <v>#N/A</v>
      </c>
      <c r="T44" s="46" t="str">
        <f>IF(AG44=0,"","L="&amp;AG44)</f>
        <v/>
      </c>
      <c r="U44" s="46" t="str">
        <f>IF(AH44=0,"",AD44&amp;" L="&amp;AH44)</f>
        <v/>
      </c>
      <c r="V44" s="46" t="str">
        <f>IF(AI44=0,"",AE44&amp;" L="&amp;AI44)</f>
        <v/>
      </c>
      <c r="W44" s="47" t="e">
        <f>VLOOKUP(P44,Исходные_данные,13,FALSE)*1.3</f>
        <v>#N/A</v>
      </c>
      <c r="X44" s="48"/>
      <c r="Y44" s="48"/>
      <c r="Z44" s="48"/>
      <c r="AA44" s="48"/>
      <c r="AB44" s="48"/>
      <c r="AD44" s="46" t="e">
        <f>VLOOKUP(S44,Кабель_диаметр,4,FALSE)</f>
        <v>#N/A</v>
      </c>
      <c r="AE44" s="46" t="e">
        <f>VLOOKUP(S44,Кабель_диаметр,5,FALSE)</f>
        <v>#N/A</v>
      </c>
      <c r="AG44" s="46">
        <f>IFERROR(VLOOKUP(P44,Исходные_данные,10,FALSE),0)</f>
        <v>0</v>
      </c>
      <c r="AH44" s="46">
        <f>IFERROR(VLOOKUP(P44,Исходные_данные,11,FALSE),0)</f>
        <v>0</v>
      </c>
      <c r="AI44" s="46">
        <f t="shared" si="3"/>
        <v>0</v>
      </c>
    </row>
    <row r="45" spans="2:35" x14ac:dyDescent="0.25">
      <c r="B45" s="20" t="e">
        <f t="shared" si="4"/>
        <v>#N/A</v>
      </c>
      <c r="C45" s="20" t="e">
        <f t="shared" si="5"/>
        <v>#N/A</v>
      </c>
      <c r="D45" s="20" t="e">
        <f t="shared" si="6"/>
        <v>#N/A</v>
      </c>
      <c r="F45" s="19" t="str">
        <f>IF(G45=1,MAX($F$4:F44)+1,"")</f>
        <v/>
      </c>
      <c r="G45" s="19">
        <f>COUNTIF($H$5:H45,H45)</f>
        <v>22</v>
      </c>
      <c r="H45" s="19" t="e">
        <f t="shared" si="2"/>
        <v>#N/A</v>
      </c>
      <c r="I45" s="19">
        <f>COUNTIF($J$4:$J45,1)</f>
        <v>11</v>
      </c>
      <c r="J45" s="19">
        <f>COUNTIF($S$5:$S45,S45)</f>
        <v>22</v>
      </c>
      <c r="K45" s="19" t="e">
        <f>VLOOKUP(P45,Исходные_данные,20,FALSE)</f>
        <v>#N/A</v>
      </c>
      <c r="L45" s="19">
        <f>IFERROR(IF(P45=0,0,MAX($L$4:L44)+1),0)</f>
        <v>0</v>
      </c>
      <c r="M45" s="104" t="e">
        <f>LEFT(P45,SEARCH(".",P45)-1)</f>
        <v>#N/A</v>
      </c>
      <c r="N45" s="104" t="e">
        <f>LEFT(RIGHT(P45,LEN(P45)-LEN(M45)-1),SEARCH(".",P45)-1)</f>
        <v>#N/A</v>
      </c>
      <c r="P45" s="46" t="e">
        <f>VLOOKUP(ROW(41:41),Разбивка_нумерация_5,4,FALSE)</f>
        <v>#N/A</v>
      </c>
      <c r="Q45" s="46" t="e">
        <f>IF(VLOOKUP(ROW(41:41),Разбивка_нумерация_5,3,FALSE)=0,VLOOKUP(ROW(41:41),Разбивка_нумерация_5,2,FALSE),VLOOKUP(ROW(41:41),Разбивка_нумерация_5,3,FALSE))</f>
        <v>#N/A</v>
      </c>
      <c r="R45" s="46" t="e">
        <f>VLOOKUP(ROW(41:41),Разбивка_нумерация_5,6,FALSE)</f>
        <v>#N/A</v>
      </c>
      <c r="S45" s="46" t="e">
        <f>VLOOKUP(ROW(41:41),Разбивка_нумерация_5,17,FALSE)</f>
        <v>#N/A</v>
      </c>
      <c r="T45" s="46" t="str">
        <f>IF(AG45=0,"","L="&amp;AG45)</f>
        <v/>
      </c>
      <c r="U45" s="46" t="str">
        <f>IF(AH45=0,"",AD45&amp;" L="&amp;AH45)</f>
        <v/>
      </c>
      <c r="V45" s="46" t="str">
        <f>IF(AI45=0,"",AE45&amp;" L="&amp;AI45)</f>
        <v/>
      </c>
      <c r="W45" s="47" t="e">
        <f>VLOOKUP(P45,Исходные_данные,13,FALSE)*1.3</f>
        <v>#N/A</v>
      </c>
      <c r="X45" s="48"/>
      <c r="Y45" s="48"/>
      <c r="Z45" s="48"/>
      <c r="AA45" s="48"/>
      <c r="AB45" s="48"/>
      <c r="AD45" s="46" t="e">
        <f>VLOOKUP(S45,Кабель_диаметр,4,FALSE)</f>
        <v>#N/A</v>
      </c>
      <c r="AE45" s="46" t="e">
        <f>VLOOKUP(S45,Кабель_диаметр,5,FALSE)</f>
        <v>#N/A</v>
      </c>
      <c r="AG45" s="46">
        <f>IFERROR(VLOOKUP(P45,Исходные_данные,10,FALSE),0)</f>
        <v>0</v>
      </c>
      <c r="AH45" s="46">
        <f>IFERROR(VLOOKUP(P45,Исходные_данные,11,FALSE),0)</f>
        <v>0</v>
      </c>
      <c r="AI45" s="46">
        <f t="shared" si="3"/>
        <v>0</v>
      </c>
    </row>
    <row r="46" spans="2:35" x14ac:dyDescent="0.25">
      <c r="B46" s="20" t="e">
        <f t="shared" si="4"/>
        <v>#N/A</v>
      </c>
      <c r="C46" s="20" t="e">
        <f t="shared" si="5"/>
        <v>#N/A</v>
      </c>
      <c r="D46" s="20" t="e">
        <f t="shared" si="6"/>
        <v>#N/A</v>
      </c>
      <c r="F46" s="19" t="str">
        <f>IF(G46=1,MAX($F$4:F45)+1,"")</f>
        <v/>
      </c>
      <c r="G46" s="19">
        <f>COUNTIF($H$5:H46,H46)</f>
        <v>23</v>
      </c>
      <c r="H46" s="19" t="e">
        <f t="shared" si="2"/>
        <v>#N/A</v>
      </c>
      <c r="I46" s="19">
        <f>COUNTIF($J$4:$J46,1)</f>
        <v>11</v>
      </c>
      <c r="J46" s="19">
        <f>COUNTIF($S$5:$S46,S46)</f>
        <v>23</v>
      </c>
      <c r="K46" s="19" t="e">
        <f>VLOOKUP(P46,Исходные_данные,20,FALSE)</f>
        <v>#N/A</v>
      </c>
      <c r="L46" s="19">
        <f>IFERROR(IF(P46=0,0,MAX($L$4:L45)+1),0)</f>
        <v>0</v>
      </c>
      <c r="M46" s="104" t="e">
        <f>LEFT(P46,SEARCH(".",P46)-1)</f>
        <v>#N/A</v>
      </c>
      <c r="N46" s="104" t="e">
        <f>LEFT(RIGHT(P46,LEN(P46)-LEN(M46)-1),SEARCH(".",P46)-1)</f>
        <v>#N/A</v>
      </c>
      <c r="P46" s="46" t="e">
        <f>VLOOKUP(ROW(42:42),Разбивка_нумерация_5,4,FALSE)</f>
        <v>#N/A</v>
      </c>
      <c r="Q46" s="46" t="e">
        <f>IF(VLOOKUP(ROW(42:42),Разбивка_нумерация_5,3,FALSE)=0,VLOOKUP(ROW(42:42),Разбивка_нумерация_5,2,FALSE),VLOOKUP(ROW(42:42),Разбивка_нумерация_5,3,FALSE))</f>
        <v>#N/A</v>
      </c>
      <c r="R46" s="46" t="e">
        <f>VLOOKUP(ROW(42:42),Разбивка_нумерация_5,6,FALSE)</f>
        <v>#N/A</v>
      </c>
      <c r="S46" s="46" t="e">
        <f>VLOOKUP(ROW(42:42),Разбивка_нумерация_5,17,FALSE)</f>
        <v>#N/A</v>
      </c>
      <c r="T46" s="46" t="str">
        <f>IF(AG46=0,"","L="&amp;AG46)</f>
        <v/>
      </c>
      <c r="U46" s="46" t="str">
        <f>IF(AH46=0,"",AD46&amp;" L="&amp;AH46)</f>
        <v/>
      </c>
      <c r="V46" s="46" t="str">
        <f>IF(AI46=0,"",AE46&amp;" L="&amp;AI46)</f>
        <v/>
      </c>
      <c r="W46" s="47" t="e">
        <f>VLOOKUP(P46,Исходные_данные,13,FALSE)*1.3</f>
        <v>#N/A</v>
      </c>
      <c r="X46" s="48"/>
      <c r="Y46" s="48"/>
      <c r="Z46" s="48"/>
      <c r="AA46" s="48"/>
      <c r="AB46" s="48"/>
      <c r="AD46" s="46" t="e">
        <f>VLOOKUP(S46,Кабель_диаметр,4,FALSE)</f>
        <v>#N/A</v>
      </c>
      <c r="AE46" s="46" t="e">
        <f>VLOOKUP(S46,Кабель_диаметр,5,FALSE)</f>
        <v>#N/A</v>
      </c>
      <c r="AG46" s="46">
        <f>IFERROR(VLOOKUP(P46,Исходные_данные,10,FALSE),0)</f>
        <v>0</v>
      </c>
      <c r="AH46" s="46">
        <f>IFERROR(VLOOKUP(P46,Исходные_данные,11,FALSE),0)</f>
        <v>0</v>
      </c>
      <c r="AI46" s="46">
        <f t="shared" si="3"/>
        <v>0</v>
      </c>
    </row>
    <row r="47" spans="2:35" x14ac:dyDescent="0.25">
      <c r="B47" s="20" t="e">
        <f t="shared" si="4"/>
        <v>#N/A</v>
      </c>
      <c r="C47" s="20" t="e">
        <f t="shared" si="5"/>
        <v>#N/A</v>
      </c>
      <c r="D47" s="20" t="e">
        <f t="shared" si="6"/>
        <v>#N/A</v>
      </c>
      <c r="F47" s="19" t="str">
        <f>IF(G47=1,MAX($F$4:F46)+1,"")</f>
        <v/>
      </c>
      <c r="G47" s="19">
        <f>COUNTIF($H$5:H47,H47)</f>
        <v>24</v>
      </c>
      <c r="H47" s="19" t="e">
        <f t="shared" si="2"/>
        <v>#N/A</v>
      </c>
      <c r="I47" s="19">
        <f>COUNTIF($J$4:$J47,1)</f>
        <v>11</v>
      </c>
      <c r="J47" s="19">
        <f>COUNTIF($S$5:$S47,S47)</f>
        <v>24</v>
      </c>
      <c r="K47" s="19" t="e">
        <f>VLOOKUP(P47,Исходные_данные,20,FALSE)</f>
        <v>#N/A</v>
      </c>
      <c r="L47" s="19">
        <f>IFERROR(IF(P47=0,0,MAX($L$4:L46)+1),0)</f>
        <v>0</v>
      </c>
      <c r="M47" s="104" t="e">
        <f>LEFT(P47,SEARCH(".",P47)-1)</f>
        <v>#N/A</v>
      </c>
      <c r="N47" s="104" t="e">
        <f>LEFT(RIGHT(P47,LEN(P47)-LEN(M47)-1),SEARCH(".",P47)-1)</f>
        <v>#N/A</v>
      </c>
      <c r="P47" s="46" t="e">
        <f>VLOOKUP(ROW(43:43),Разбивка_нумерация_5,4,FALSE)</f>
        <v>#N/A</v>
      </c>
      <c r="Q47" s="46" t="e">
        <f>IF(VLOOKUP(ROW(43:43),Разбивка_нумерация_5,3,FALSE)=0,VLOOKUP(ROW(43:43),Разбивка_нумерация_5,2,FALSE),VLOOKUP(ROW(43:43),Разбивка_нумерация_5,3,FALSE))</f>
        <v>#N/A</v>
      </c>
      <c r="R47" s="46" t="e">
        <f>VLOOKUP(ROW(43:43),Разбивка_нумерация_5,6,FALSE)</f>
        <v>#N/A</v>
      </c>
      <c r="S47" s="46" t="e">
        <f>VLOOKUP(ROW(43:43),Разбивка_нумерация_5,17,FALSE)</f>
        <v>#N/A</v>
      </c>
      <c r="T47" s="46" t="str">
        <f>IF(AG47=0,"","L="&amp;AG47)</f>
        <v/>
      </c>
      <c r="U47" s="46" t="str">
        <f>IF(AH47=0,"",AD47&amp;" L="&amp;AH47)</f>
        <v/>
      </c>
      <c r="V47" s="46" t="str">
        <f>IF(AI47=0,"",AE47&amp;" L="&amp;AI47)</f>
        <v/>
      </c>
      <c r="W47" s="47" t="e">
        <f>VLOOKUP(P47,Исходные_данные,13,FALSE)*1.3</f>
        <v>#N/A</v>
      </c>
      <c r="X47" s="48"/>
      <c r="Y47" s="48"/>
      <c r="Z47" s="48"/>
      <c r="AA47" s="48"/>
      <c r="AB47" s="48"/>
      <c r="AD47" s="46" t="e">
        <f>VLOOKUP(S47,Кабель_диаметр,4,FALSE)</f>
        <v>#N/A</v>
      </c>
      <c r="AE47" s="46" t="e">
        <f>VLOOKUP(S47,Кабель_диаметр,5,FALSE)</f>
        <v>#N/A</v>
      </c>
      <c r="AG47" s="46">
        <f>IFERROR(VLOOKUP(P47,Исходные_данные,10,FALSE),0)</f>
        <v>0</v>
      </c>
      <c r="AH47" s="46">
        <f>IFERROR(VLOOKUP(P47,Исходные_данные,11,FALSE),0)</f>
        <v>0</v>
      </c>
      <c r="AI47" s="46">
        <f t="shared" si="3"/>
        <v>0</v>
      </c>
    </row>
    <row r="48" spans="2:35" x14ac:dyDescent="0.25">
      <c r="B48" s="20" t="e">
        <f t="shared" si="4"/>
        <v>#N/A</v>
      </c>
      <c r="C48" s="20" t="e">
        <f t="shared" si="5"/>
        <v>#N/A</v>
      </c>
      <c r="D48" s="20" t="e">
        <f t="shared" si="6"/>
        <v>#N/A</v>
      </c>
      <c r="F48" s="19" t="str">
        <f>IF(G48=1,MAX($F$4:F47)+1,"")</f>
        <v/>
      </c>
      <c r="G48" s="19">
        <f>COUNTIF($H$5:H48,H48)</f>
        <v>25</v>
      </c>
      <c r="H48" s="19" t="e">
        <f t="shared" si="2"/>
        <v>#N/A</v>
      </c>
      <c r="I48" s="19">
        <f>COUNTIF($J$4:$J48,1)</f>
        <v>11</v>
      </c>
      <c r="J48" s="19">
        <f>COUNTIF($S$5:$S48,S48)</f>
        <v>25</v>
      </c>
      <c r="K48" s="19" t="e">
        <f>VLOOKUP(P48,Исходные_данные,20,FALSE)</f>
        <v>#N/A</v>
      </c>
      <c r="L48" s="19">
        <f>IFERROR(IF(P48=0,0,MAX($L$4:L47)+1),0)</f>
        <v>0</v>
      </c>
      <c r="M48" s="104" t="e">
        <f>LEFT(P48,SEARCH(".",P48)-1)</f>
        <v>#N/A</v>
      </c>
      <c r="N48" s="104" t="e">
        <f>LEFT(RIGHT(P48,LEN(P48)-LEN(M48)-1),SEARCH(".",P48)-1)</f>
        <v>#N/A</v>
      </c>
      <c r="P48" s="46" t="e">
        <f>VLOOKUP(ROW(44:44),Разбивка_нумерация_5,4,FALSE)</f>
        <v>#N/A</v>
      </c>
      <c r="Q48" s="46" t="e">
        <f>IF(VLOOKUP(ROW(44:44),Разбивка_нумерация_5,3,FALSE)=0,VLOOKUP(ROW(44:44),Разбивка_нумерация_5,2,FALSE),VLOOKUP(ROW(44:44),Разбивка_нумерация_5,3,FALSE))</f>
        <v>#N/A</v>
      </c>
      <c r="R48" s="46" t="e">
        <f>VLOOKUP(ROW(44:44),Разбивка_нумерация_5,6,FALSE)</f>
        <v>#N/A</v>
      </c>
      <c r="S48" s="46" t="e">
        <f>VLOOKUP(ROW(44:44),Разбивка_нумерация_5,17,FALSE)</f>
        <v>#N/A</v>
      </c>
      <c r="T48" s="46" t="str">
        <f>IF(AG48=0,"","L="&amp;AG48)</f>
        <v/>
      </c>
      <c r="U48" s="46" t="str">
        <f>IF(AH48=0,"",AD48&amp;" L="&amp;AH48)</f>
        <v/>
      </c>
      <c r="V48" s="46" t="str">
        <f>IF(AI48=0,"",AE48&amp;" L="&amp;AI48)</f>
        <v/>
      </c>
      <c r="W48" s="47" t="e">
        <f>VLOOKUP(P48,Исходные_данные,13,FALSE)*1.3</f>
        <v>#N/A</v>
      </c>
      <c r="X48" s="48"/>
      <c r="Y48" s="48"/>
      <c r="Z48" s="48"/>
      <c r="AA48" s="48"/>
      <c r="AB48" s="48"/>
      <c r="AD48" s="46" t="e">
        <f>VLOOKUP(S48,Кабель_диаметр,4,FALSE)</f>
        <v>#N/A</v>
      </c>
      <c r="AE48" s="46" t="e">
        <f>VLOOKUP(S48,Кабель_диаметр,5,FALSE)</f>
        <v>#N/A</v>
      </c>
      <c r="AG48" s="46">
        <f>IFERROR(VLOOKUP(P48,Исходные_данные,10,FALSE),0)</f>
        <v>0</v>
      </c>
      <c r="AH48" s="46">
        <f>IFERROR(VLOOKUP(P48,Исходные_данные,11,FALSE),0)</f>
        <v>0</v>
      </c>
      <c r="AI48" s="46">
        <f t="shared" si="3"/>
        <v>0</v>
      </c>
    </row>
    <row r="49" spans="2:35" x14ac:dyDescent="0.25">
      <c r="B49" s="20" t="e">
        <f t="shared" si="4"/>
        <v>#N/A</v>
      </c>
      <c r="C49" s="20" t="e">
        <f t="shared" si="5"/>
        <v>#N/A</v>
      </c>
      <c r="D49" s="20" t="e">
        <f t="shared" si="6"/>
        <v>#N/A</v>
      </c>
      <c r="F49" s="19" t="str">
        <f>IF(G49=1,MAX($F$4:F48)+1,"")</f>
        <v/>
      </c>
      <c r="G49" s="19">
        <f>COUNTIF($H$5:H49,H49)</f>
        <v>26</v>
      </c>
      <c r="H49" s="19" t="e">
        <f t="shared" si="2"/>
        <v>#N/A</v>
      </c>
      <c r="I49" s="19">
        <f>COUNTIF($J$4:$J49,1)</f>
        <v>11</v>
      </c>
      <c r="J49" s="19">
        <f>COUNTIF($S$5:$S49,S49)</f>
        <v>26</v>
      </c>
      <c r="K49" s="19" t="e">
        <f>VLOOKUP(P49,Исходные_данные,20,FALSE)</f>
        <v>#N/A</v>
      </c>
      <c r="L49" s="19">
        <f>IFERROR(IF(P49=0,0,MAX($L$4:L48)+1),0)</f>
        <v>0</v>
      </c>
      <c r="M49" s="104" t="e">
        <f>LEFT(P49,SEARCH(".",P49)-1)</f>
        <v>#N/A</v>
      </c>
      <c r="N49" s="104" t="e">
        <f>LEFT(RIGHT(P49,LEN(P49)-LEN(M49)-1),SEARCH(".",P49)-1)</f>
        <v>#N/A</v>
      </c>
      <c r="P49" s="46" t="e">
        <f>VLOOKUP(ROW(45:45),Разбивка_нумерация_5,4,FALSE)</f>
        <v>#N/A</v>
      </c>
      <c r="Q49" s="46" t="e">
        <f>IF(VLOOKUP(ROW(45:45),Разбивка_нумерация_5,3,FALSE)=0,VLOOKUP(ROW(45:45),Разбивка_нумерация_5,2,FALSE),VLOOKUP(ROW(45:45),Разбивка_нумерация_5,3,FALSE))</f>
        <v>#N/A</v>
      </c>
      <c r="R49" s="46" t="e">
        <f>VLOOKUP(ROW(45:45),Разбивка_нумерация_5,6,FALSE)</f>
        <v>#N/A</v>
      </c>
      <c r="S49" s="46" t="e">
        <f>VLOOKUP(ROW(45:45),Разбивка_нумерация_5,17,FALSE)</f>
        <v>#N/A</v>
      </c>
      <c r="T49" s="46" t="str">
        <f>IF(AG49=0,"","L="&amp;AG49)</f>
        <v/>
      </c>
      <c r="U49" s="46" t="str">
        <f>IF(AH49=0,"",AD49&amp;" L="&amp;AH49)</f>
        <v/>
      </c>
      <c r="V49" s="46" t="str">
        <f>IF(AI49=0,"",AE49&amp;" L="&amp;AI49)</f>
        <v/>
      </c>
      <c r="W49" s="47" t="e">
        <f>VLOOKUP(P49,Исходные_данные,13,FALSE)*1.3</f>
        <v>#N/A</v>
      </c>
      <c r="X49" s="48"/>
      <c r="Y49" s="48"/>
      <c r="Z49" s="48"/>
      <c r="AA49" s="48"/>
      <c r="AB49" s="48"/>
      <c r="AD49" s="46" t="e">
        <f>VLOOKUP(S49,Кабель_диаметр,4,FALSE)</f>
        <v>#N/A</v>
      </c>
      <c r="AE49" s="46" t="e">
        <f>VLOOKUP(S49,Кабель_диаметр,5,FALSE)</f>
        <v>#N/A</v>
      </c>
      <c r="AG49" s="46">
        <f>IFERROR(VLOOKUP(P49,Исходные_данные,10,FALSE),0)</f>
        <v>0</v>
      </c>
      <c r="AH49" s="46">
        <f>IFERROR(VLOOKUP(P49,Исходные_данные,11,FALSE),0)</f>
        <v>0</v>
      </c>
      <c r="AI49" s="46">
        <f t="shared" si="3"/>
        <v>0</v>
      </c>
    </row>
    <row r="50" spans="2:35" x14ac:dyDescent="0.25">
      <c r="B50" s="20" t="e">
        <f t="shared" si="4"/>
        <v>#N/A</v>
      </c>
      <c r="C50" s="20" t="e">
        <f t="shared" si="5"/>
        <v>#N/A</v>
      </c>
      <c r="D50" s="20" t="e">
        <f t="shared" si="6"/>
        <v>#N/A</v>
      </c>
      <c r="F50" s="19" t="str">
        <f>IF(G50=1,MAX($F$4:F49)+1,"")</f>
        <v/>
      </c>
      <c r="G50" s="19">
        <f>COUNTIF($H$5:H50,H50)</f>
        <v>27</v>
      </c>
      <c r="H50" s="19" t="e">
        <f t="shared" si="2"/>
        <v>#N/A</v>
      </c>
      <c r="I50" s="19">
        <f>COUNTIF($J$4:$J50,1)</f>
        <v>11</v>
      </c>
      <c r="J50" s="19">
        <f>COUNTIF($S$5:$S50,S50)</f>
        <v>27</v>
      </c>
      <c r="K50" s="19" t="e">
        <f>VLOOKUP(P50,Исходные_данные,20,FALSE)</f>
        <v>#N/A</v>
      </c>
      <c r="L50" s="19">
        <f>IFERROR(IF(P50=0,0,MAX($L$4:L49)+1),0)</f>
        <v>0</v>
      </c>
      <c r="M50" s="104" t="e">
        <f>LEFT(P50,SEARCH(".",P50)-1)</f>
        <v>#N/A</v>
      </c>
      <c r="N50" s="104" t="e">
        <f>LEFT(RIGHT(P50,LEN(P50)-LEN(M50)-1),SEARCH(".",P50)-1)</f>
        <v>#N/A</v>
      </c>
      <c r="P50" s="46" t="e">
        <f>VLOOKUP(ROW(46:46),Разбивка_нумерация_5,4,FALSE)</f>
        <v>#N/A</v>
      </c>
      <c r="Q50" s="46" t="e">
        <f>IF(VLOOKUP(ROW(46:46),Разбивка_нумерация_5,3,FALSE)=0,VLOOKUP(ROW(46:46),Разбивка_нумерация_5,2,FALSE),VLOOKUP(ROW(46:46),Разбивка_нумерация_5,3,FALSE))</f>
        <v>#N/A</v>
      </c>
      <c r="R50" s="46" t="e">
        <f>VLOOKUP(ROW(46:46),Разбивка_нумерация_5,6,FALSE)</f>
        <v>#N/A</v>
      </c>
      <c r="S50" s="46" t="e">
        <f>VLOOKUP(ROW(46:46),Разбивка_нумерация_5,17,FALSE)</f>
        <v>#N/A</v>
      </c>
      <c r="T50" s="46" t="str">
        <f>IF(AG50=0,"","L="&amp;AG50)</f>
        <v/>
      </c>
      <c r="U50" s="46" t="str">
        <f>IF(AH50=0,"",AD50&amp;" L="&amp;AH50)</f>
        <v/>
      </c>
      <c r="V50" s="46" t="str">
        <f>IF(AI50=0,"",AE50&amp;" L="&amp;AI50)</f>
        <v/>
      </c>
      <c r="W50" s="47" t="e">
        <f>VLOOKUP(P50,Исходные_данные,13,FALSE)*1.3</f>
        <v>#N/A</v>
      </c>
      <c r="X50" s="48"/>
      <c r="Y50" s="48"/>
      <c r="Z50" s="48"/>
      <c r="AA50" s="48"/>
      <c r="AB50" s="48"/>
      <c r="AD50" s="46" t="e">
        <f>VLOOKUP(S50,Кабель_диаметр,4,FALSE)</f>
        <v>#N/A</v>
      </c>
      <c r="AE50" s="46" t="e">
        <f>VLOOKUP(S50,Кабель_диаметр,5,FALSE)</f>
        <v>#N/A</v>
      </c>
      <c r="AG50" s="46">
        <f>IFERROR(VLOOKUP(P50,Исходные_данные,10,FALSE),0)</f>
        <v>0</v>
      </c>
      <c r="AH50" s="46">
        <f>IFERROR(VLOOKUP(P50,Исходные_данные,11,FALSE),0)</f>
        <v>0</v>
      </c>
      <c r="AI50" s="46">
        <f t="shared" si="3"/>
        <v>0</v>
      </c>
    </row>
    <row r="51" spans="2:35" x14ac:dyDescent="0.25">
      <c r="B51" s="20" t="e">
        <f t="shared" si="4"/>
        <v>#N/A</v>
      </c>
      <c r="C51" s="20" t="e">
        <f t="shared" si="5"/>
        <v>#N/A</v>
      </c>
      <c r="D51" s="20" t="e">
        <f t="shared" si="6"/>
        <v>#N/A</v>
      </c>
      <c r="F51" s="19" t="str">
        <f>IF(G51=1,MAX($F$4:F50)+1,"")</f>
        <v/>
      </c>
      <c r="G51" s="19">
        <f>COUNTIF($H$5:H51,H51)</f>
        <v>28</v>
      </c>
      <c r="H51" s="19" t="e">
        <f t="shared" si="2"/>
        <v>#N/A</v>
      </c>
      <c r="I51" s="19">
        <f>COUNTIF($J$4:$J51,1)</f>
        <v>11</v>
      </c>
      <c r="J51" s="19">
        <f>COUNTIF($S$5:$S51,S51)</f>
        <v>28</v>
      </c>
      <c r="K51" s="19" t="e">
        <f>VLOOKUP(P51,Исходные_данные,20,FALSE)</f>
        <v>#N/A</v>
      </c>
      <c r="L51" s="19">
        <f>IFERROR(IF(P51=0,0,MAX($L$4:L50)+1),0)</f>
        <v>0</v>
      </c>
      <c r="M51" s="104" t="e">
        <f>LEFT(P51,SEARCH(".",P51)-1)</f>
        <v>#N/A</v>
      </c>
      <c r="N51" s="104" t="e">
        <f>LEFT(RIGHT(P51,LEN(P51)-LEN(M51)-1),SEARCH(".",P51)-1)</f>
        <v>#N/A</v>
      </c>
      <c r="P51" s="46" t="e">
        <f>VLOOKUP(ROW(47:47),Разбивка_нумерация_5,4,FALSE)</f>
        <v>#N/A</v>
      </c>
      <c r="Q51" s="46" t="e">
        <f>IF(VLOOKUP(ROW(47:47),Разбивка_нумерация_5,3,FALSE)=0,VLOOKUP(ROW(47:47),Разбивка_нумерация_5,2,FALSE),VLOOKUP(ROW(47:47),Разбивка_нумерация_5,3,FALSE))</f>
        <v>#N/A</v>
      </c>
      <c r="R51" s="46" t="e">
        <f>VLOOKUP(ROW(47:47),Разбивка_нумерация_5,6,FALSE)</f>
        <v>#N/A</v>
      </c>
      <c r="S51" s="46" t="e">
        <f>VLOOKUP(ROW(47:47),Разбивка_нумерация_5,17,FALSE)</f>
        <v>#N/A</v>
      </c>
      <c r="T51" s="46" t="str">
        <f>IF(AG51=0,"","L="&amp;AG51)</f>
        <v/>
      </c>
      <c r="U51" s="46" t="str">
        <f>IF(AH51=0,"",AD51&amp;" L="&amp;AH51)</f>
        <v/>
      </c>
      <c r="V51" s="46" t="str">
        <f>IF(AI51=0,"",AE51&amp;" L="&amp;AI51)</f>
        <v/>
      </c>
      <c r="W51" s="47" t="e">
        <f>VLOOKUP(P51,Исходные_данные,13,FALSE)*1.3</f>
        <v>#N/A</v>
      </c>
      <c r="X51" s="48"/>
      <c r="Y51" s="48"/>
      <c r="Z51" s="48"/>
      <c r="AA51" s="48"/>
      <c r="AB51" s="48"/>
      <c r="AD51" s="46" t="e">
        <f>VLOOKUP(S51,Кабель_диаметр,4,FALSE)</f>
        <v>#N/A</v>
      </c>
      <c r="AE51" s="46" t="e">
        <f>VLOOKUP(S51,Кабель_диаметр,5,FALSE)</f>
        <v>#N/A</v>
      </c>
      <c r="AG51" s="46">
        <f>IFERROR(VLOOKUP(P51,Исходные_данные,10,FALSE),0)</f>
        <v>0</v>
      </c>
      <c r="AH51" s="46">
        <f>IFERROR(VLOOKUP(P51,Исходные_данные,11,FALSE),0)</f>
        <v>0</v>
      </c>
      <c r="AI51" s="46">
        <f t="shared" si="3"/>
        <v>0</v>
      </c>
    </row>
    <row r="52" spans="2:35" x14ac:dyDescent="0.25">
      <c r="B52" s="20" t="e">
        <f t="shared" si="4"/>
        <v>#N/A</v>
      </c>
      <c r="C52" s="20" t="e">
        <f t="shared" si="5"/>
        <v>#N/A</v>
      </c>
      <c r="D52" s="20" t="e">
        <f t="shared" si="6"/>
        <v>#N/A</v>
      </c>
      <c r="F52" s="19" t="str">
        <f>IF(G52=1,MAX($F$4:F51)+1,"")</f>
        <v/>
      </c>
      <c r="G52" s="19">
        <f>COUNTIF($H$5:H52,H52)</f>
        <v>29</v>
      </c>
      <c r="H52" s="19" t="e">
        <f t="shared" si="2"/>
        <v>#N/A</v>
      </c>
      <c r="I52" s="19">
        <f>COUNTIF($J$4:$J52,1)</f>
        <v>11</v>
      </c>
      <c r="J52" s="19">
        <f>COUNTIF($S$5:$S52,S52)</f>
        <v>29</v>
      </c>
      <c r="K52" s="19" t="e">
        <f>VLOOKUP(P52,Исходные_данные,20,FALSE)</f>
        <v>#N/A</v>
      </c>
      <c r="L52" s="19">
        <f>IFERROR(IF(P52=0,0,MAX($L$4:L51)+1),0)</f>
        <v>0</v>
      </c>
      <c r="M52" s="104" t="e">
        <f>LEFT(P52,SEARCH(".",P52)-1)</f>
        <v>#N/A</v>
      </c>
      <c r="N52" s="104" t="e">
        <f>LEFT(RIGHT(P52,LEN(P52)-LEN(M52)-1),SEARCH(".",P52)-1)</f>
        <v>#N/A</v>
      </c>
      <c r="P52" s="46" t="e">
        <f>VLOOKUP(ROW(48:48),Разбивка_нумерация_5,4,FALSE)</f>
        <v>#N/A</v>
      </c>
      <c r="Q52" s="46" t="e">
        <f>IF(VLOOKUP(ROW(48:48),Разбивка_нумерация_5,3,FALSE)=0,VLOOKUP(ROW(48:48),Разбивка_нумерация_5,2,FALSE),VLOOKUP(ROW(48:48),Разбивка_нумерация_5,3,FALSE))</f>
        <v>#N/A</v>
      </c>
      <c r="R52" s="46" t="e">
        <f>VLOOKUP(ROW(48:48),Разбивка_нумерация_5,6,FALSE)</f>
        <v>#N/A</v>
      </c>
      <c r="S52" s="46" t="e">
        <f>VLOOKUP(ROW(48:48),Разбивка_нумерация_5,17,FALSE)</f>
        <v>#N/A</v>
      </c>
      <c r="T52" s="46" t="str">
        <f>IF(AG52=0,"","L="&amp;AG52)</f>
        <v/>
      </c>
      <c r="U52" s="46" t="str">
        <f>IF(AH52=0,"",AD52&amp;" L="&amp;AH52)</f>
        <v/>
      </c>
      <c r="V52" s="46" t="str">
        <f>IF(AI52=0,"",AE52&amp;" L="&amp;AI52)</f>
        <v/>
      </c>
      <c r="W52" s="47" t="e">
        <f>VLOOKUP(P52,Исходные_данные,13,FALSE)*1.3</f>
        <v>#N/A</v>
      </c>
      <c r="X52" s="48"/>
      <c r="Y52" s="48"/>
      <c r="Z52" s="48"/>
      <c r="AA52" s="48"/>
      <c r="AB52" s="48"/>
      <c r="AD52" s="46" t="e">
        <f>VLOOKUP(S52,Кабель_диаметр,4,FALSE)</f>
        <v>#N/A</v>
      </c>
      <c r="AE52" s="46" t="e">
        <f>VLOOKUP(S52,Кабель_диаметр,5,FALSE)</f>
        <v>#N/A</v>
      </c>
      <c r="AG52" s="46">
        <f>IFERROR(VLOOKUP(P52,Исходные_данные,10,FALSE),0)</f>
        <v>0</v>
      </c>
      <c r="AH52" s="46">
        <f>IFERROR(VLOOKUP(P52,Исходные_данные,11,FALSE),0)</f>
        <v>0</v>
      </c>
      <c r="AI52" s="46">
        <f t="shared" si="3"/>
        <v>0</v>
      </c>
    </row>
    <row r="53" spans="2:35" x14ac:dyDescent="0.25">
      <c r="B53" s="20" t="e">
        <f t="shared" si="4"/>
        <v>#N/A</v>
      </c>
      <c r="C53" s="20" t="e">
        <f t="shared" si="5"/>
        <v>#N/A</v>
      </c>
      <c r="D53" s="20" t="e">
        <f t="shared" si="6"/>
        <v>#N/A</v>
      </c>
      <c r="F53" s="19" t="str">
        <f>IF(G53=1,MAX($F$4:F52)+1,"")</f>
        <v/>
      </c>
      <c r="G53" s="19">
        <f>COUNTIF($H$5:H53,H53)</f>
        <v>30</v>
      </c>
      <c r="H53" s="19" t="e">
        <f t="shared" si="2"/>
        <v>#N/A</v>
      </c>
      <c r="I53" s="19">
        <f>COUNTIF($J$4:$J53,1)</f>
        <v>11</v>
      </c>
      <c r="J53" s="19">
        <f>COUNTIF($S$5:$S53,S53)</f>
        <v>30</v>
      </c>
      <c r="K53" s="19" t="e">
        <f>VLOOKUP(P53,Исходные_данные,20,FALSE)</f>
        <v>#N/A</v>
      </c>
      <c r="L53" s="19">
        <f>IFERROR(IF(P53=0,0,MAX($L$4:L52)+1),0)</f>
        <v>0</v>
      </c>
      <c r="M53" s="104" t="e">
        <f>LEFT(P53,SEARCH(".",P53)-1)</f>
        <v>#N/A</v>
      </c>
      <c r="N53" s="104" t="e">
        <f>LEFT(RIGHT(P53,LEN(P53)-LEN(M53)-1),SEARCH(".",P53)-1)</f>
        <v>#N/A</v>
      </c>
      <c r="P53" s="46" t="e">
        <f>VLOOKUP(ROW(49:49),Разбивка_нумерация_5,4,FALSE)</f>
        <v>#N/A</v>
      </c>
      <c r="Q53" s="46" t="e">
        <f>IF(VLOOKUP(ROW(49:49),Разбивка_нумерация_5,3,FALSE)=0,VLOOKUP(ROW(49:49),Разбивка_нумерация_5,2,FALSE),VLOOKUP(ROW(49:49),Разбивка_нумерация_5,3,FALSE))</f>
        <v>#N/A</v>
      </c>
      <c r="R53" s="46" t="e">
        <f>VLOOKUP(ROW(49:49),Разбивка_нумерация_5,6,FALSE)</f>
        <v>#N/A</v>
      </c>
      <c r="S53" s="46" t="e">
        <f>VLOOKUP(ROW(49:49),Разбивка_нумерация_5,17,FALSE)</f>
        <v>#N/A</v>
      </c>
      <c r="T53" s="46" t="str">
        <f>IF(AG53=0,"","L="&amp;AG53)</f>
        <v/>
      </c>
      <c r="U53" s="46" t="str">
        <f>IF(AH53=0,"",AD53&amp;" L="&amp;AH53)</f>
        <v/>
      </c>
      <c r="V53" s="46" t="str">
        <f>IF(AI53=0,"",AE53&amp;" L="&amp;AI53)</f>
        <v/>
      </c>
      <c r="W53" s="47" t="e">
        <f>VLOOKUP(P53,Исходные_данные,13,FALSE)*1.3</f>
        <v>#N/A</v>
      </c>
      <c r="X53" s="48"/>
      <c r="Y53" s="48"/>
      <c r="Z53" s="48"/>
      <c r="AA53" s="48"/>
      <c r="AB53" s="48"/>
      <c r="AD53" s="46" t="e">
        <f>VLOOKUP(S53,Кабель_диаметр,4,FALSE)</f>
        <v>#N/A</v>
      </c>
      <c r="AE53" s="46" t="e">
        <f>VLOOKUP(S53,Кабель_диаметр,5,FALSE)</f>
        <v>#N/A</v>
      </c>
      <c r="AG53" s="46">
        <f>IFERROR(VLOOKUP(P53,Исходные_данные,10,FALSE),0)</f>
        <v>0</v>
      </c>
      <c r="AH53" s="46">
        <f>IFERROR(VLOOKUP(P53,Исходные_данные,11,FALSE),0)</f>
        <v>0</v>
      </c>
      <c r="AI53" s="46">
        <f t="shared" si="3"/>
        <v>0</v>
      </c>
    </row>
    <row r="54" spans="2:35" x14ac:dyDescent="0.25">
      <c r="F54" s="19" t="str">
        <f>IF(G54=1,MAX($F$4:F53)+1,"")</f>
        <v/>
      </c>
      <c r="G54" s="19">
        <f>COUNTIF($H$5:H54,H54)</f>
        <v>31</v>
      </c>
      <c r="H54" s="19" t="e">
        <f t="shared" si="2"/>
        <v>#N/A</v>
      </c>
      <c r="I54" s="19">
        <f>COUNTIF($J$4:$J54,1)</f>
        <v>11</v>
      </c>
      <c r="J54" s="19">
        <f>COUNTIF($S$5:$S54,S54)</f>
        <v>31</v>
      </c>
      <c r="K54" s="19" t="e">
        <f>VLOOKUP(P54,Исходные_данные,20,FALSE)</f>
        <v>#N/A</v>
      </c>
      <c r="L54" s="19">
        <f>IFERROR(IF(P54=0,0,MAX($L$4:L53)+1),0)</f>
        <v>0</v>
      </c>
      <c r="M54" s="104" t="e">
        <f>LEFT(P54,SEARCH(".",P54)-1)</f>
        <v>#N/A</v>
      </c>
      <c r="N54" s="104" t="e">
        <f>LEFT(RIGHT(P54,LEN(P54)-LEN(M54)-1),SEARCH(".",P54)-1)</f>
        <v>#N/A</v>
      </c>
      <c r="P54" s="46" t="e">
        <f>VLOOKUP(ROW(50:50),Разбивка_нумерация_5,4,FALSE)</f>
        <v>#N/A</v>
      </c>
      <c r="Q54" s="46" t="e">
        <f>IF(VLOOKUP(ROW(50:50),Разбивка_нумерация_5,3,FALSE)=0,VLOOKUP(ROW(50:50),Разбивка_нумерация_5,2,FALSE),VLOOKUP(ROW(50:50),Разбивка_нумерация_5,3,FALSE))</f>
        <v>#N/A</v>
      </c>
      <c r="R54" s="46" t="e">
        <f>VLOOKUP(ROW(50:50),Разбивка_нумерация_5,6,FALSE)</f>
        <v>#N/A</v>
      </c>
      <c r="S54" s="46" t="e">
        <f>VLOOKUP(ROW(50:50),Разбивка_нумерация_5,17,FALSE)</f>
        <v>#N/A</v>
      </c>
      <c r="T54" s="46" t="str">
        <f>IF(AG54=0,"","L="&amp;AG54)</f>
        <v/>
      </c>
      <c r="U54" s="46" t="str">
        <f>IF(AH54=0,"",AD54&amp;" L="&amp;AH54)</f>
        <v/>
      </c>
      <c r="V54" s="46" t="str">
        <f>IF(AI54=0,"",AE54&amp;" L="&amp;AI54)</f>
        <v/>
      </c>
      <c r="W54" s="47" t="e">
        <f>VLOOKUP(P54,Исходные_данные,13,FALSE)*1.3</f>
        <v>#N/A</v>
      </c>
      <c r="X54" s="48"/>
      <c r="Y54" s="48"/>
      <c r="Z54" s="48"/>
      <c r="AA54" s="48"/>
      <c r="AB54" s="48"/>
      <c r="AD54" s="46" t="e">
        <f>VLOOKUP(S54,Кабель_диаметр,4,FALSE)</f>
        <v>#N/A</v>
      </c>
      <c r="AE54" s="46" t="e">
        <f>VLOOKUP(S54,Кабель_диаметр,5,FALSE)</f>
        <v>#N/A</v>
      </c>
      <c r="AG54" s="46">
        <f>IFERROR(VLOOKUP(P54,Исходные_данные,10,FALSE),0)</f>
        <v>0</v>
      </c>
      <c r="AH54" s="46">
        <f>IFERROR(VLOOKUP(P54,Исходные_данные,11,FALSE),0)</f>
        <v>0</v>
      </c>
      <c r="AI54" s="46">
        <f t="shared" si="3"/>
        <v>0</v>
      </c>
    </row>
    <row r="55" spans="2:35" x14ac:dyDescent="0.25">
      <c r="C55" s="17" t="s">
        <v>478</v>
      </c>
      <c r="D55" s="25">
        <v>0.2</v>
      </c>
      <c r="F55" s="19" t="str">
        <f>IF(G55=1,MAX($F$4:F54)+1,"")</f>
        <v/>
      </c>
      <c r="G55" s="19">
        <f>COUNTIF($H$5:H55,H55)</f>
        <v>32</v>
      </c>
      <c r="H55" s="19" t="e">
        <f t="shared" si="2"/>
        <v>#N/A</v>
      </c>
      <c r="I55" s="19">
        <f>COUNTIF($J$4:$J55,1)</f>
        <v>11</v>
      </c>
      <c r="J55" s="19">
        <f>COUNTIF($S$5:$S55,S55)</f>
        <v>32</v>
      </c>
      <c r="K55" s="19" t="e">
        <f>VLOOKUP(P55,Исходные_данные,20,FALSE)</f>
        <v>#N/A</v>
      </c>
      <c r="L55" s="19">
        <f>IFERROR(IF(P55=0,0,MAX($L$4:L54)+1),0)</f>
        <v>0</v>
      </c>
      <c r="M55" s="104" t="e">
        <f>LEFT(P55,SEARCH(".",P55)-1)</f>
        <v>#N/A</v>
      </c>
      <c r="N55" s="104" t="e">
        <f>LEFT(RIGHT(P55,LEN(P55)-LEN(M55)-1),SEARCH(".",P55)-1)</f>
        <v>#N/A</v>
      </c>
      <c r="P55" s="46" t="e">
        <f>VLOOKUP(ROW(51:51),Разбивка_нумерация_5,4,FALSE)</f>
        <v>#N/A</v>
      </c>
      <c r="Q55" s="46" t="e">
        <f>IF(VLOOKUP(ROW(51:51),Разбивка_нумерация_5,3,FALSE)=0,VLOOKUP(ROW(51:51),Разбивка_нумерация_5,2,FALSE),VLOOKUP(ROW(51:51),Разбивка_нумерация_5,3,FALSE))</f>
        <v>#N/A</v>
      </c>
      <c r="R55" s="46" t="e">
        <f>VLOOKUP(ROW(51:51),Разбивка_нумерация_5,6,FALSE)</f>
        <v>#N/A</v>
      </c>
      <c r="S55" s="46" t="e">
        <f>VLOOKUP(ROW(51:51),Разбивка_нумерация_5,17,FALSE)</f>
        <v>#N/A</v>
      </c>
      <c r="T55" s="46" t="str">
        <f>IF(AG55=0,"","L="&amp;AG55)</f>
        <v/>
      </c>
      <c r="U55" s="46" t="str">
        <f>IF(AH55=0,"",AD55&amp;" L="&amp;AH55)</f>
        <v/>
      </c>
      <c r="V55" s="46" t="str">
        <f>IF(AI55=0,"",AE55&amp;" L="&amp;AI55)</f>
        <v/>
      </c>
      <c r="W55" s="47" t="e">
        <f>VLOOKUP(P55,Исходные_данные,13,FALSE)*1.3</f>
        <v>#N/A</v>
      </c>
      <c r="X55" s="48"/>
      <c r="Y55" s="48"/>
      <c r="Z55" s="48"/>
      <c r="AA55" s="48"/>
      <c r="AB55" s="48"/>
      <c r="AD55" s="46" t="e">
        <f>VLOOKUP(S55,Кабель_диаметр,4,FALSE)</f>
        <v>#N/A</v>
      </c>
      <c r="AE55" s="46" t="e">
        <f>VLOOKUP(S55,Кабель_диаметр,5,FALSE)</f>
        <v>#N/A</v>
      </c>
      <c r="AG55" s="46">
        <f>IFERROR(VLOOKUP(P55,Исходные_данные,10,FALSE),0)</f>
        <v>0</v>
      </c>
      <c r="AH55" s="46">
        <f>IFERROR(VLOOKUP(P55,Исходные_данные,11,FALSE),0)</f>
        <v>0</v>
      </c>
      <c r="AI55" s="46">
        <f t="shared" si="3"/>
        <v>0</v>
      </c>
    </row>
    <row r="56" spans="2:35" x14ac:dyDescent="0.25">
      <c r="C56" s="17" t="s">
        <v>271</v>
      </c>
      <c r="D56" s="17" t="s">
        <v>483</v>
      </c>
      <c r="F56" s="19" t="str">
        <f>IF(G56=1,MAX($F$4:F55)+1,"")</f>
        <v/>
      </c>
      <c r="G56" s="19">
        <f>COUNTIF($H$5:H56,H56)</f>
        <v>33</v>
      </c>
      <c r="H56" s="19" t="e">
        <f t="shared" si="2"/>
        <v>#N/A</v>
      </c>
      <c r="I56" s="19">
        <f>COUNTIF($J$4:$J56,1)</f>
        <v>11</v>
      </c>
      <c r="J56" s="19">
        <f>COUNTIF($S$5:$S56,S56)</f>
        <v>33</v>
      </c>
      <c r="K56" s="19" t="e">
        <f>VLOOKUP(P56,Исходные_данные,20,FALSE)</f>
        <v>#N/A</v>
      </c>
      <c r="L56" s="19">
        <f>IFERROR(IF(P56=0,0,MAX($L$4:L55)+1),0)</f>
        <v>0</v>
      </c>
      <c r="M56" s="104" t="e">
        <f>LEFT(P56,SEARCH(".",P56)-1)</f>
        <v>#N/A</v>
      </c>
      <c r="N56" s="104" t="e">
        <f>LEFT(RIGHT(P56,LEN(P56)-LEN(M56)-1),SEARCH(".",P56)-1)</f>
        <v>#N/A</v>
      </c>
      <c r="P56" s="46" t="e">
        <f>VLOOKUP(ROW(52:52),Разбивка_нумерация_5,4,FALSE)</f>
        <v>#N/A</v>
      </c>
      <c r="Q56" s="46" t="e">
        <f>IF(VLOOKUP(ROW(52:52),Разбивка_нумерация_5,3,FALSE)=0,VLOOKUP(ROW(52:52),Разбивка_нумерация_5,2,FALSE),VLOOKUP(ROW(52:52),Разбивка_нумерация_5,3,FALSE))</f>
        <v>#N/A</v>
      </c>
      <c r="R56" s="46" t="e">
        <f>VLOOKUP(ROW(52:52),Разбивка_нумерация_5,6,FALSE)</f>
        <v>#N/A</v>
      </c>
      <c r="S56" s="46" t="e">
        <f>VLOOKUP(ROW(52:52),Разбивка_нумерация_5,17,FALSE)</f>
        <v>#N/A</v>
      </c>
      <c r="T56" s="46" t="str">
        <f>IF(AG56=0,"","L="&amp;AG56)</f>
        <v/>
      </c>
      <c r="U56" s="46" t="str">
        <f>IF(AH56=0,"",AD56&amp;" L="&amp;AH56)</f>
        <v/>
      </c>
      <c r="V56" s="46" t="str">
        <f>IF(AI56=0,"",AE56&amp;" L="&amp;AI56)</f>
        <v/>
      </c>
      <c r="W56" s="47" t="e">
        <f>VLOOKUP(P56,Исходные_данные,13,FALSE)*1.3</f>
        <v>#N/A</v>
      </c>
      <c r="X56" s="48"/>
      <c r="Y56" s="48"/>
      <c r="Z56" s="48"/>
      <c r="AA56" s="48"/>
      <c r="AB56" s="48"/>
      <c r="AD56" s="46" t="e">
        <f>VLOOKUP(S56,Кабель_диаметр,4,FALSE)</f>
        <v>#N/A</v>
      </c>
      <c r="AE56" s="46" t="e">
        <f>VLOOKUP(S56,Кабель_диаметр,5,FALSE)</f>
        <v>#N/A</v>
      </c>
      <c r="AG56" s="46">
        <f>IFERROR(VLOOKUP(P56,Исходные_данные,10,FALSE),0)</f>
        <v>0</v>
      </c>
      <c r="AH56" s="46">
        <f>IFERROR(VLOOKUP(P56,Исходные_данные,11,FALSE),0)</f>
        <v>0</v>
      </c>
      <c r="AI56" s="46">
        <f t="shared" si="3"/>
        <v>0</v>
      </c>
    </row>
    <row r="57" spans="2:35" x14ac:dyDescent="0.25">
      <c r="C57" s="20" t="s">
        <v>494</v>
      </c>
      <c r="D57" s="20">
        <f t="shared" ref="D57:D63" si="7">SUMIF($AD$5:$AD$1000,C57,$AH$5:$AH$1000)*(1+$D$55)</f>
        <v>0</v>
      </c>
      <c r="F57" s="19" t="str">
        <f>IF(G57=1,MAX($F$4:F56)+1,"")</f>
        <v/>
      </c>
      <c r="G57" s="19">
        <f>COUNTIF($H$5:H57,H57)</f>
        <v>34</v>
      </c>
      <c r="H57" s="19" t="e">
        <f t="shared" si="2"/>
        <v>#N/A</v>
      </c>
      <c r="I57" s="19">
        <f>COUNTIF($J$4:$J57,1)</f>
        <v>11</v>
      </c>
      <c r="J57" s="19">
        <f>COUNTIF($S$5:$S57,S57)</f>
        <v>34</v>
      </c>
      <c r="K57" s="19" t="e">
        <f>VLOOKUP(P57,Исходные_данные,20,FALSE)</f>
        <v>#N/A</v>
      </c>
      <c r="L57" s="19">
        <f>IFERROR(IF(P57=0,0,MAX($L$4:L56)+1),0)</f>
        <v>0</v>
      </c>
      <c r="M57" s="104" t="e">
        <f>LEFT(P57,SEARCH(".",P57)-1)</f>
        <v>#N/A</v>
      </c>
      <c r="N57" s="104" t="e">
        <f>LEFT(RIGHT(P57,LEN(P57)-LEN(M57)-1),SEARCH(".",P57)-1)</f>
        <v>#N/A</v>
      </c>
      <c r="P57" s="46" t="e">
        <f>VLOOKUP(ROW(53:53),Разбивка_нумерация_5,4,FALSE)</f>
        <v>#N/A</v>
      </c>
      <c r="Q57" s="46" t="e">
        <f>IF(VLOOKUP(ROW(53:53),Разбивка_нумерация_5,3,FALSE)=0,VLOOKUP(ROW(53:53),Разбивка_нумерация_5,2,FALSE),VLOOKUP(ROW(53:53),Разбивка_нумерация_5,3,FALSE))</f>
        <v>#N/A</v>
      </c>
      <c r="R57" s="46" t="e">
        <f>VLOOKUP(ROW(53:53),Разбивка_нумерация_5,6,FALSE)</f>
        <v>#N/A</v>
      </c>
      <c r="S57" s="46" t="e">
        <f>VLOOKUP(ROW(53:53),Разбивка_нумерация_5,17,FALSE)</f>
        <v>#N/A</v>
      </c>
      <c r="T57" s="46" t="str">
        <f>IF(AG57=0,"","L="&amp;AG57)</f>
        <v/>
      </c>
      <c r="U57" s="46" t="str">
        <f>IF(AH57=0,"",AD57&amp;" L="&amp;AH57)</f>
        <v/>
      </c>
      <c r="V57" s="46" t="str">
        <f>IF(AI57=0,"",AE57&amp;" L="&amp;AI57)</f>
        <v/>
      </c>
      <c r="W57" s="47" t="e">
        <f>VLOOKUP(P57,Исходные_данные,13,FALSE)*1.3</f>
        <v>#N/A</v>
      </c>
      <c r="X57" s="48"/>
      <c r="Y57" s="48"/>
      <c r="Z57" s="48"/>
      <c r="AA57" s="48"/>
      <c r="AB57" s="48"/>
      <c r="AD57" s="46" t="e">
        <f>VLOOKUP(S57,Кабель_диаметр,4,FALSE)</f>
        <v>#N/A</v>
      </c>
      <c r="AE57" s="46" t="e">
        <f>VLOOKUP(S57,Кабель_диаметр,5,FALSE)</f>
        <v>#N/A</v>
      </c>
      <c r="AG57" s="46">
        <f>IFERROR(VLOOKUP(P57,Исходные_данные,10,FALSE),0)</f>
        <v>0</v>
      </c>
      <c r="AH57" s="46">
        <f>IFERROR(VLOOKUP(P57,Исходные_данные,11,FALSE),0)</f>
        <v>0</v>
      </c>
      <c r="AI57" s="46">
        <f t="shared" si="3"/>
        <v>0</v>
      </c>
    </row>
    <row r="58" spans="2:35" x14ac:dyDescent="0.25">
      <c r="C58" s="20" t="s">
        <v>495</v>
      </c>
      <c r="D58" s="20">
        <f t="shared" si="7"/>
        <v>52.8</v>
      </c>
      <c r="F58" s="19" t="str">
        <f>IF(G58=1,MAX($F$4:F57)+1,"")</f>
        <v/>
      </c>
      <c r="G58" s="19">
        <f>COUNTIF($H$5:H58,H58)</f>
        <v>35</v>
      </c>
      <c r="H58" s="19" t="e">
        <f t="shared" si="2"/>
        <v>#N/A</v>
      </c>
      <c r="I58" s="19">
        <f>COUNTIF($J$4:$J58,1)</f>
        <v>11</v>
      </c>
      <c r="J58" s="19">
        <f>COUNTIF($S$5:$S58,S58)</f>
        <v>35</v>
      </c>
      <c r="K58" s="19" t="e">
        <f>VLOOKUP(P58,Исходные_данные,20,FALSE)</f>
        <v>#N/A</v>
      </c>
      <c r="L58" s="19">
        <f>IFERROR(IF(P58=0,0,MAX($L$4:L57)+1),0)</f>
        <v>0</v>
      </c>
      <c r="M58" s="104" t="e">
        <f>LEFT(P58,SEARCH(".",P58)-1)</f>
        <v>#N/A</v>
      </c>
      <c r="N58" s="104" t="e">
        <f>LEFT(RIGHT(P58,LEN(P58)-LEN(M58)-1),SEARCH(".",P58)-1)</f>
        <v>#N/A</v>
      </c>
      <c r="P58" s="46" t="e">
        <f>VLOOKUP(ROW(54:54),Разбивка_нумерация_5,4,FALSE)</f>
        <v>#N/A</v>
      </c>
      <c r="Q58" s="46" t="e">
        <f>IF(VLOOKUP(ROW(54:54),Разбивка_нумерация_5,3,FALSE)=0,VLOOKUP(ROW(54:54),Разбивка_нумерация_5,2,FALSE),VLOOKUP(ROW(54:54),Разбивка_нумерация_5,3,FALSE))</f>
        <v>#N/A</v>
      </c>
      <c r="R58" s="46" t="e">
        <f>VLOOKUP(ROW(54:54),Разбивка_нумерация_5,6,FALSE)</f>
        <v>#N/A</v>
      </c>
      <c r="S58" s="46" t="e">
        <f>VLOOKUP(ROW(54:54),Разбивка_нумерация_5,17,FALSE)</f>
        <v>#N/A</v>
      </c>
      <c r="T58" s="46" t="str">
        <f>IF(AG58=0,"","L="&amp;AG58)</f>
        <v/>
      </c>
      <c r="U58" s="46" t="str">
        <f>IF(AH58=0,"",AD58&amp;" L="&amp;AH58)</f>
        <v/>
      </c>
      <c r="V58" s="46" t="str">
        <f>IF(AI58=0,"",AE58&amp;" L="&amp;AI58)</f>
        <v/>
      </c>
      <c r="W58" s="47" t="e">
        <f>VLOOKUP(P58,Исходные_данные,13,FALSE)*1.3</f>
        <v>#N/A</v>
      </c>
      <c r="X58" s="48"/>
      <c r="Y58" s="48"/>
      <c r="Z58" s="48"/>
      <c r="AA58" s="48"/>
      <c r="AB58" s="48"/>
      <c r="AD58" s="46" t="e">
        <f>VLOOKUP(S58,Кабель_диаметр,4,FALSE)</f>
        <v>#N/A</v>
      </c>
      <c r="AE58" s="46" t="e">
        <f>VLOOKUP(S58,Кабель_диаметр,5,FALSE)</f>
        <v>#N/A</v>
      </c>
      <c r="AG58" s="46">
        <f>IFERROR(VLOOKUP(P58,Исходные_данные,10,FALSE),0)</f>
        <v>0</v>
      </c>
      <c r="AH58" s="46">
        <f>IFERROR(VLOOKUP(P58,Исходные_данные,11,FALSE),0)</f>
        <v>0</v>
      </c>
      <c r="AI58" s="46">
        <f t="shared" si="3"/>
        <v>0</v>
      </c>
    </row>
    <row r="59" spans="2:35" x14ac:dyDescent="0.25">
      <c r="C59" s="20" t="s">
        <v>496</v>
      </c>
      <c r="D59" s="20">
        <f t="shared" si="7"/>
        <v>128.4</v>
      </c>
      <c r="F59" s="19" t="str">
        <f>IF(G59=1,MAX($F$4:F58)+1,"")</f>
        <v/>
      </c>
      <c r="G59" s="19">
        <f>COUNTIF($H$5:H59,H59)</f>
        <v>36</v>
      </c>
      <c r="H59" s="19" t="e">
        <f t="shared" si="2"/>
        <v>#N/A</v>
      </c>
      <c r="I59" s="19">
        <f>COUNTIF($J$4:$J59,1)</f>
        <v>11</v>
      </c>
      <c r="J59" s="19">
        <f>COUNTIF($S$5:$S59,S59)</f>
        <v>36</v>
      </c>
      <c r="K59" s="19" t="e">
        <f>VLOOKUP(P59,Исходные_данные,20,FALSE)</f>
        <v>#N/A</v>
      </c>
      <c r="L59" s="19">
        <f>IFERROR(IF(P59=0,0,MAX($L$4:L58)+1),0)</f>
        <v>0</v>
      </c>
      <c r="M59" s="104" t="e">
        <f>LEFT(P59,SEARCH(".",P59)-1)</f>
        <v>#N/A</v>
      </c>
      <c r="N59" s="104" t="e">
        <f>LEFT(RIGHT(P59,LEN(P59)-LEN(M59)-1),SEARCH(".",P59)-1)</f>
        <v>#N/A</v>
      </c>
      <c r="P59" s="46" t="e">
        <f>VLOOKUP(ROW(55:55),Разбивка_нумерация_5,4,FALSE)</f>
        <v>#N/A</v>
      </c>
      <c r="Q59" s="46" t="e">
        <f>IF(VLOOKUP(ROW(55:55),Разбивка_нумерация_5,3,FALSE)=0,VLOOKUP(ROW(55:55),Разбивка_нумерация_5,2,FALSE),VLOOKUP(ROW(55:55),Разбивка_нумерация_5,3,FALSE))</f>
        <v>#N/A</v>
      </c>
      <c r="R59" s="46" t="e">
        <f>VLOOKUP(ROW(55:55),Разбивка_нумерация_5,6,FALSE)</f>
        <v>#N/A</v>
      </c>
      <c r="S59" s="46" t="e">
        <f>VLOOKUP(ROW(55:55),Разбивка_нумерация_5,17,FALSE)</f>
        <v>#N/A</v>
      </c>
      <c r="T59" s="46" t="str">
        <f>IF(AG59=0,"","L="&amp;AG59)</f>
        <v/>
      </c>
      <c r="U59" s="46" t="str">
        <f>IF(AH59=0,"",AD59&amp;" L="&amp;AH59)</f>
        <v/>
      </c>
      <c r="V59" s="46" t="str">
        <f>IF(AI59=0,"",AE59&amp;" L="&amp;AI59)</f>
        <v/>
      </c>
      <c r="W59" s="47" t="e">
        <f>VLOOKUP(P59,Исходные_данные,13,FALSE)*1.3</f>
        <v>#N/A</v>
      </c>
      <c r="X59" s="48"/>
      <c r="Y59" s="48"/>
      <c r="Z59" s="48"/>
      <c r="AA59" s="48"/>
      <c r="AB59" s="48"/>
      <c r="AD59" s="46" t="e">
        <f>VLOOKUP(S59,Кабель_диаметр,4,FALSE)</f>
        <v>#N/A</v>
      </c>
      <c r="AE59" s="46" t="e">
        <f>VLOOKUP(S59,Кабель_диаметр,5,FALSE)</f>
        <v>#N/A</v>
      </c>
      <c r="AG59" s="46">
        <f>IFERROR(VLOOKUP(P59,Исходные_данные,10,FALSE),0)</f>
        <v>0</v>
      </c>
      <c r="AH59" s="46">
        <f>IFERROR(VLOOKUP(P59,Исходные_данные,11,FALSE),0)</f>
        <v>0</v>
      </c>
      <c r="AI59" s="46">
        <f t="shared" si="3"/>
        <v>0</v>
      </c>
    </row>
    <row r="60" spans="2:35" x14ac:dyDescent="0.25">
      <c r="C60" s="20" t="s">
        <v>497</v>
      </c>
      <c r="D60" s="20">
        <f t="shared" si="7"/>
        <v>0</v>
      </c>
      <c r="F60" s="19" t="str">
        <f>IF(G60=1,MAX($F$4:F59)+1,"")</f>
        <v/>
      </c>
      <c r="G60" s="19">
        <f>COUNTIF($H$5:H60,H60)</f>
        <v>37</v>
      </c>
      <c r="H60" s="19" t="e">
        <f t="shared" si="2"/>
        <v>#N/A</v>
      </c>
      <c r="I60" s="19">
        <f>COUNTIF($J$4:$J60,1)</f>
        <v>11</v>
      </c>
      <c r="J60" s="19">
        <f>COUNTIF($S$5:$S60,S60)</f>
        <v>37</v>
      </c>
      <c r="K60" s="19" t="e">
        <f>VLOOKUP(P60,Исходные_данные,20,FALSE)</f>
        <v>#N/A</v>
      </c>
      <c r="L60" s="19">
        <f>IFERROR(IF(P60=0,0,MAX($L$4:L59)+1),0)</f>
        <v>0</v>
      </c>
      <c r="M60" s="104" t="e">
        <f>LEFT(P60,SEARCH(".",P60)-1)</f>
        <v>#N/A</v>
      </c>
      <c r="N60" s="104" t="e">
        <f>LEFT(RIGHT(P60,LEN(P60)-LEN(M60)-1),SEARCH(".",P60)-1)</f>
        <v>#N/A</v>
      </c>
      <c r="P60" s="46" t="e">
        <f>VLOOKUP(ROW(56:56),Разбивка_нумерация_5,4,FALSE)</f>
        <v>#N/A</v>
      </c>
      <c r="Q60" s="46" t="e">
        <f>IF(VLOOKUP(ROW(56:56),Разбивка_нумерация_5,3,FALSE)=0,VLOOKUP(ROW(56:56),Разбивка_нумерация_5,2,FALSE),VLOOKUP(ROW(56:56),Разбивка_нумерация_5,3,FALSE))</f>
        <v>#N/A</v>
      </c>
      <c r="R60" s="46" t="e">
        <f>VLOOKUP(ROW(56:56),Разбивка_нумерация_5,6,FALSE)</f>
        <v>#N/A</v>
      </c>
      <c r="S60" s="46" t="e">
        <f>VLOOKUP(ROW(56:56),Разбивка_нумерация_5,17,FALSE)</f>
        <v>#N/A</v>
      </c>
      <c r="T60" s="46" t="str">
        <f>IF(AG60=0,"","L="&amp;AG60)</f>
        <v/>
      </c>
      <c r="U60" s="46" t="str">
        <f>IF(AH60=0,"",AD60&amp;" L="&amp;AH60)</f>
        <v/>
      </c>
      <c r="V60" s="46" t="str">
        <f>IF(AI60=0,"",AE60&amp;" L="&amp;AI60)</f>
        <v/>
      </c>
      <c r="W60" s="47" t="e">
        <f>VLOOKUP(P60,Исходные_данные,13,FALSE)*1.3</f>
        <v>#N/A</v>
      </c>
      <c r="X60" s="48"/>
      <c r="Y60" s="48"/>
      <c r="Z60" s="48"/>
      <c r="AA60" s="48"/>
      <c r="AB60" s="48"/>
      <c r="AD60" s="46" t="e">
        <f>VLOOKUP(S60,Кабель_диаметр,4,FALSE)</f>
        <v>#N/A</v>
      </c>
      <c r="AE60" s="46" t="e">
        <f>VLOOKUP(S60,Кабель_диаметр,5,FALSE)</f>
        <v>#N/A</v>
      </c>
      <c r="AG60" s="46">
        <f>IFERROR(VLOOKUP(P60,Исходные_данные,10,FALSE),0)</f>
        <v>0</v>
      </c>
      <c r="AH60" s="46">
        <f>IFERROR(VLOOKUP(P60,Исходные_данные,11,FALSE),0)</f>
        <v>0</v>
      </c>
      <c r="AI60" s="46">
        <f t="shared" si="3"/>
        <v>0</v>
      </c>
    </row>
    <row r="61" spans="2:35" x14ac:dyDescent="0.25">
      <c r="C61" s="20" t="s">
        <v>498</v>
      </c>
      <c r="D61" s="20">
        <f t="shared" si="7"/>
        <v>32.4</v>
      </c>
      <c r="F61" s="19" t="str">
        <f>IF(G61=1,MAX($F$4:F60)+1,"")</f>
        <v/>
      </c>
      <c r="G61" s="19">
        <f>COUNTIF($H$5:H61,H61)</f>
        <v>38</v>
      </c>
      <c r="H61" s="19" t="e">
        <f t="shared" si="2"/>
        <v>#N/A</v>
      </c>
      <c r="I61" s="19">
        <f>COUNTIF($J$4:$J61,1)</f>
        <v>11</v>
      </c>
      <c r="J61" s="19">
        <f>COUNTIF($S$5:$S61,S61)</f>
        <v>38</v>
      </c>
      <c r="K61" s="19" t="e">
        <f>VLOOKUP(P61,Исходные_данные,20,FALSE)</f>
        <v>#N/A</v>
      </c>
      <c r="L61" s="19">
        <f>IFERROR(IF(P61=0,0,MAX($L$4:L60)+1),0)</f>
        <v>0</v>
      </c>
      <c r="M61" s="104" t="e">
        <f>LEFT(P61,SEARCH(".",P61)-1)</f>
        <v>#N/A</v>
      </c>
      <c r="N61" s="104" t="e">
        <f>LEFT(RIGHT(P61,LEN(P61)-LEN(M61)-1),SEARCH(".",P61)-1)</f>
        <v>#N/A</v>
      </c>
      <c r="P61" s="46" t="e">
        <f>VLOOKUP(ROW(57:57),Разбивка_нумерация_5,4,FALSE)</f>
        <v>#N/A</v>
      </c>
      <c r="Q61" s="46" t="e">
        <f>IF(VLOOKUP(ROW(57:57),Разбивка_нумерация_5,3,FALSE)=0,VLOOKUP(ROW(57:57),Разбивка_нумерация_5,2,FALSE),VLOOKUP(ROW(57:57),Разбивка_нумерация_5,3,FALSE))</f>
        <v>#N/A</v>
      </c>
      <c r="R61" s="46" t="e">
        <f>VLOOKUP(ROW(57:57),Разбивка_нумерация_5,6,FALSE)</f>
        <v>#N/A</v>
      </c>
      <c r="S61" s="46" t="e">
        <f>VLOOKUP(ROW(57:57),Разбивка_нумерация_5,17,FALSE)</f>
        <v>#N/A</v>
      </c>
      <c r="T61" s="46" t="str">
        <f>IF(AG61=0,"","L="&amp;AG61)</f>
        <v/>
      </c>
      <c r="U61" s="46" t="str">
        <f>IF(AH61=0,"",AD61&amp;" L="&amp;AH61)</f>
        <v/>
      </c>
      <c r="V61" s="46" t="str">
        <f>IF(AI61=0,"",AE61&amp;" L="&amp;AI61)</f>
        <v/>
      </c>
      <c r="W61" s="47" t="e">
        <f>VLOOKUP(P61,Исходные_данные,13,FALSE)*1.3</f>
        <v>#N/A</v>
      </c>
      <c r="X61" s="48"/>
      <c r="Y61" s="48"/>
      <c r="Z61" s="48"/>
      <c r="AA61" s="48"/>
      <c r="AB61" s="48"/>
      <c r="AD61" s="46" t="e">
        <f>VLOOKUP(S61,Кабель_диаметр,4,FALSE)</f>
        <v>#N/A</v>
      </c>
      <c r="AE61" s="46" t="e">
        <f>VLOOKUP(S61,Кабель_диаметр,5,FALSE)</f>
        <v>#N/A</v>
      </c>
      <c r="AG61" s="46">
        <f>IFERROR(VLOOKUP(P61,Исходные_данные,10,FALSE),0)</f>
        <v>0</v>
      </c>
      <c r="AH61" s="46">
        <f>IFERROR(VLOOKUP(P61,Исходные_данные,11,FALSE),0)</f>
        <v>0</v>
      </c>
      <c r="AI61" s="46">
        <f t="shared" si="3"/>
        <v>0</v>
      </c>
    </row>
    <row r="62" spans="2:35" x14ac:dyDescent="0.25">
      <c r="C62" s="20" t="s">
        <v>499</v>
      </c>
      <c r="D62" s="20">
        <f t="shared" si="7"/>
        <v>36</v>
      </c>
      <c r="F62" s="19" t="str">
        <f>IF(G62=1,MAX($F$4:F61)+1,"")</f>
        <v/>
      </c>
      <c r="G62" s="19">
        <f>COUNTIF($H$5:H62,H62)</f>
        <v>39</v>
      </c>
      <c r="H62" s="19" t="e">
        <f t="shared" si="2"/>
        <v>#N/A</v>
      </c>
      <c r="I62" s="19">
        <f>COUNTIF($J$4:$J62,1)</f>
        <v>11</v>
      </c>
      <c r="J62" s="19">
        <f>COUNTIF($S$5:$S62,S62)</f>
        <v>39</v>
      </c>
      <c r="K62" s="19" t="e">
        <f>VLOOKUP(P62,Исходные_данные,20,FALSE)</f>
        <v>#N/A</v>
      </c>
      <c r="L62" s="19">
        <f>IFERROR(IF(P62=0,0,MAX($L$4:L61)+1),0)</f>
        <v>0</v>
      </c>
      <c r="M62" s="104" t="e">
        <f>LEFT(P62,SEARCH(".",P62)-1)</f>
        <v>#N/A</v>
      </c>
      <c r="N62" s="104" t="e">
        <f>LEFT(RIGHT(P62,LEN(P62)-LEN(M62)-1),SEARCH(".",P62)-1)</f>
        <v>#N/A</v>
      </c>
      <c r="P62" s="46" t="e">
        <f>VLOOKUP(ROW(58:58),Разбивка_нумерация_5,4,FALSE)</f>
        <v>#N/A</v>
      </c>
      <c r="Q62" s="46" t="e">
        <f>IF(VLOOKUP(ROW(58:58),Разбивка_нумерация_5,3,FALSE)=0,VLOOKUP(ROW(58:58),Разбивка_нумерация_5,2,FALSE),VLOOKUP(ROW(58:58),Разбивка_нумерация_5,3,FALSE))</f>
        <v>#N/A</v>
      </c>
      <c r="R62" s="46" t="e">
        <f>VLOOKUP(ROW(58:58),Разбивка_нумерация_5,6,FALSE)</f>
        <v>#N/A</v>
      </c>
      <c r="S62" s="46" t="e">
        <f>VLOOKUP(ROW(58:58),Разбивка_нумерация_5,17,FALSE)</f>
        <v>#N/A</v>
      </c>
      <c r="T62" s="46" t="str">
        <f>IF(AG62=0,"","L="&amp;AG62)</f>
        <v/>
      </c>
      <c r="U62" s="46" t="str">
        <f>IF(AH62=0,"",AD62&amp;" L="&amp;AH62)</f>
        <v/>
      </c>
      <c r="V62" s="46" t="str">
        <f>IF(AI62=0,"",AE62&amp;" L="&amp;AI62)</f>
        <v/>
      </c>
      <c r="W62" s="47" t="e">
        <f>VLOOKUP(P62,Исходные_данные,13,FALSE)*1.3</f>
        <v>#N/A</v>
      </c>
      <c r="X62" s="48"/>
      <c r="Y62" s="48"/>
      <c r="Z62" s="48"/>
      <c r="AA62" s="48"/>
      <c r="AB62" s="48"/>
      <c r="AD62" s="46" t="e">
        <f>VLOOKUP(S62,Кабель_диаметр,4,FALSE)</f>
        <v>#N/A</v>
      </c>
      <c r="AE62" s="46" t="e">
        <f>VLOOKUP(S62,Кабель_диаметр,5,FALSE)</f>
        <v>#N/A</v>
      </c>
      <c r="AG62" s="46">
        <f>IFERROR(VLOOKUP(P62,Исходные_данные,10,FALSE),0)</f>
        <v>0</v>
      </c>
      <c r="AH62" s="46">
        <f>IFERROR(VLOOKUP(P62,Исходные_данные,11,FALSE),0)</f>
        <v>0</v>
      </c>
      <c r="AI62" s="46">
        <f t="shared" si="3"/>
        <v>0</v>
      </c>
    </row>
    <row r="63" spans="2:35" x14ac:dyDescent="0.25">
      <c r="C63" s="20" t="s">
        <v>500</v>
      </c>
      <c r="D63" s="20">
        <f t="shared" si="7"/>
        <v>0</v>
      </c>
      <c r="F63" s="19" t="str">
        <f>IF(G63=1,MAX($F$4:F62)+1,"")</f>
        <v/>
      </c>
      <c r="G63" s="19">
        <f>COUNTIF($H$5:H63,H63)</f>
        <v>40</v>
      </c>
      <c r="H63" s="19" t="e">
        <f t="shared" si="2"/>
        <v>#N/A</v>
      </c>
      <c r="I63" s="19">
        <f>COUNTIF($J$4:$J63,1)</f>
        <v>11</v>
      </c>
      <c r="J63" s="19">
        <f>COUNTIF($S$5:$S63,S63)</f>
        <v>40</v>
      </c>
      <c r="K63" s="19" t="e">
        <f>VLOOKUP(P63,Исходные_данные,20,FALSE)</f>
        <v>#N/A</v>
      </c>
      <c r="L63" s="19">
        <f>IFERROR(IF(P63=0,0,MAX($L$4:L62)+1),0)</f>
        <v>0</v>
      </c>
      <c r="M63" s="104" t="e">
        <f>LEFT(P63,SEARCH(".",P63)-1)</f>
        <v>#N/A</v>
      </c>
      <c r="N63" s="104" t="e">
        <f>LEFT(RIGHT(P63,LEN(P63)-LEN(M63)-1),SEARCH(".",P63)-1)</f>
        <v>#N/A</v>
      </c>
      <c r="P63" s="46" t="e">
        <f>VLOOKUP(ROW(59:59),Разбивка_нумерация_5,4,FALSE)</f>
        <v>#N/A</v>
      </c>
      <c r="Q63" s="46" t="e">
        <f>IF(VLOOKUP(ROW(59:59),Разбивка_нумерация_5,3,FALSE)=0,VLOOKUP(ROW(59:59),Разбивка_нумерация_5,2,FALSE),VLOOKUP(ROW(59:59),Разбивка_нумерация_5,3,FALSE))</f>
        <v>#N/A</v>
      </c>
      <c r="R63" s="46" t="e">
        <f>VLOOKUP(ROW(59:59),Разбивка_нумерация_5,6,FALSE)</f>
        <v>#N/A</v>
      </c>
      <c r="S63" s="46" t="e">
        <f>VLOOKUP(ROW(59:59),Разбивка_нумерация_5,17,FALSE)</f>
        <v>#N/A</v>
      </c>
      <c r="T63" s="46" t="str">
        <f>IF(AG63=0,"","L="&amp;AG63)</f>
        <v/>
      </c>
      <c r="U63" s="46" t="str">
        <f>IF(AH63=0,"",AD63&amp;" L="&amp;AH63)</f>
        <v/>
      </c>
      <c r="V63" s="46" t="str">
        <f>IF(AI63=0,"",AE63&amp;" L="&amp;AI63)</f>
        <v/>
      </c>
      <c r="W63" s="47" t="e">
        <f>VLOOKUP(P63,Исходные_данные,13,FALSE)*1.3</f>
        <v>#N/A</v>
      </c>
      <c r="X63" s="48"/>
      <c r="Y63" s="48"/>
      <c r="Z63" s="48"/>
      <c r="AA63" s="48"/>
      <c r="AB63" s="48"/>
      <c r="AD63" s="46" t="e">
        <f>VLOOKUP(S63,Кабель_диаметр,4,FALSE)</f>
        <v>#N/A</v>
      </c>
      <c r="AE63" s="46" t="e">
        <f>VLOOKUP(S63,Кабель_диаметр,5,FALSE)</f>
        <v>#N/A</v>
      </c>
      <c r="AG63" s="46">
        <f>IFERROR(VLOOKUP(P63,Исходные_данные,10,FALSE),0)</f>
        <v>0</v>
      </c>
      <c r="AH63" s="46">
        <f>IFERROR(VLOOKUP(P63,Исходные_данные,11,FALSE),0)</f>
        <v>0</v>
      </c>
      <c r="AI63" s="46">
        <f t="shared" si="3"/>
        <v>0</v>
      </c>
    </row>
    <row r="64" spans="2:35" x14ac:dyDescent="0.25">
      <c r="C64" s="20"/>
      <c r="D64" s="20"/>
      <c r="F64" s="19" t="str">
        <f>IF(G64=1,MAX($F$4:F63)+1,"")</f>
        <v/>
      </c>
      <c r="G64" s="19">
        <f>COUNTIF($H$5:H64,H64)</f>
        <v>41</v>
      </c>
      <c r="H64" s="19" t="e">
        <f t="shared" si="2"/>
        <v>#N/A</v>
      </c>
      <c r="I64" s="19">
        <f>COUNTIF($J$4:$J64,1)</f>
        <v>11</v>
      </c>
      <c r="J64" s="19">
        <f>COUNTIF($S$5:$S64,S64)</f>
        <v>41</v>
      </c>
      <c r="K64" s="19" t="e">
        <f>VLOOKUP(P64,Исходные_данные,20,FALSE)</f>
        <v>#N/A</v>
      </c>
      <c r="L64" s="19">
        <f>IFERROR(IF(P64=0,0,MAX($L$4:L63)+1),0)</f>
        <v>0</v>
      </c>
      <c r="M64" s="104" t="e">
        <f>LEFT(P64,SEARCH(".",P64)-1)</f>
        <v>#N/A</v>
      </c>
      <c r="N64" s="104" t="e">
        <f>LEFT(RIGHT(P64,LEN(P64)-LEN(M64)-1),SEARCH(".",P64)-1)</f>
        <v>#N/A</v>
      </c>
      <c r="P64" s="46" t="e">
        <f>VLOOKUP(ROW(60:60),Разбивка_нумерация_5,4,FALSE)</f>
        <v>#N/A</v>
      </c>
      <c r="Q64" s="46" t="e">
        <f>IF(VLOOKUP(ROW(60:60),Разбивка_нумерация_5,3,FALSE)=0,VLOOKUP(ROW(60:60),Разбивка_нумерация_5,2,FALSE),VLOOKUP(ROW(60:60),Разбивка_нумерация_5,3,FALSE))</f>
        <v>#N/A</v>
      </c>
      <c r="R64" s="46" t="e">
        <f>VLOOKUP(ROW(60:60),Разбивка_нумерация_5,6,FALSE)</f>
        <v>#N/A</v>
      </c>
      <c r="S64" s="46" t="e">
        <f>VLOOKUP(ROW(60:60),Разбивка_нумерация_5,17,FALSE)</f>
        <v>#N/A</v>
      </c>
      <c r="T64" s="46" t="str">
        <f>IF(AG64=0,"","L="&amp;AG64)</f>
        <v/>
      </c>
      <c r="U64" s="46" t="str">
        <f>IF(AH64=0,"",AD64&amp;" L="&amp;AH64)</f>
        <v/>
      </c>
      <c r="V64" s="46" t="str">
        <f>IF(AI64=0,"",AE64&amp;" L="&amp;AI64)</f>
        <v/>
      </c>
      <c r="W64" s="47" t="e">
        <f>VLOOKUP(P64,Исходные_данные,13,FALSE)*1.3</f>
        <v>#N/A</v>
      </c>
      <c r="X64" s="48"/>
      <c r="Y64" s="48"/>
      <c r="Z64" s="48"/>
      <c r="AA64" s="48"/>
      <c r="AB64" s="48"/>
      <c r="AD64" s="46" t="e">
        <f>VLOOKUP(S64,Кабель_диаметр,4,FALSE)</f>
        <v>#N/A</v>
      </c>
      <c r="AE64" s="46" t="e">
        <f>VLOOKUP(S64,Кабель_диаметр,5,FALSE)</f>
        <v>#N/A</v>
      </c>
      <c r="AG64" s="46">
        <f>IFERROR(VLOOKUP(P64,Исходные_данные,10,FALSE),0)</f>
        <v>0</v>
      </c>
      <c r="AH64" s="46">
        <f>IFERROR(VLOOKUP(P64,Исходные_данные,11,FALSE),0)</f>
        <v>0</v>
      </c>
      <c r="AI64" s="46">
        <f t="shared" si="3"/>
        <v>0</v>
      </c>
    </row>
    <row r="65" spans="3:35" x14ac:dyDescent="0.25">
      <c r="C65" s="20"/>
      <c r="D65" s="20"/>
      <c r="F65" s="19" t="str">
        <f>IF(G65=1,MAX($F$4:F64)+1,"")</f>
        <v/>
      </c>
      <c r="G65" s="19">
        <f>COUNTIF($H$5:H65,H65)</f>
        <v>42</v>
      </c>
      <c r="H65" s="19" t="e">
        <f t="shared" si="2"/>
        <v>#N/A</v>
      </c>
      <c r="I65" s="19">
        <f>COUNTIF($J$4:$J65,1)</f>
        <v>11</v>
      </c>
      <c r="J65" s="19">
        <f>COUNTIF($S$5:$S65,S65)</f>
        <v>42</v>
      </c>
      <c r="K65" s="19" t="e">
        <f>VLOOKUP(P65,Исходные_данные,20,FALSE)</f>
        <v>#N/A</v>
      </c>
      <c r="L65" s="19">
        <f>IFERROR(IF(P65=0,0,MAX($L$4:L64)+1),0)</f>
        <v>0</v>
      </c>
      <c r="M65" s="104" t="e">
        <f>LEFT(P65,SEARCH(".",P65)-1)</f>
        <v>#N/A</v>
      </c>
      <c r="N65" s="104" t="e">
        <f>LEFT(RIGHT(P65,LEN(P65)-LEN(M65)-1),SEARCH(".",P65)-1)</f>
        <v>#N/A</v>
      </c>
      <c r="P65" s="46" t="e">
        <f>VLOOKUP(ROW(61:61),Разбивка_нумерация_5,4,FALSE)</f>
        <v>#N/A</v>
      </c>
      <c r="Q65" s="46" t="e">
        <f>IF(VLOOKUP(ROW(61:61),Разбивка_нумерация_5,3,FALSE)=0,VLOOKUP(ROW(61:61),Разбивка_нумерация_5,2,FALSE),VLOOKUP(ROW(61:61),Разбивка_нумерация_5,3,FALSE))</f>
        <v>#N/A</v>
      </c>
      <c r="R65" s="46" t="e">
        <f>VLOOKUP(ROW(61:61),Разбивка_нумерация_5,6,FALSE)</f>
        <v>#N/A</v>
      </c>
      <c r="S65" s="46" t="e">
        <f>VLOOKUP(ROW(61:61),Разбивка_нумерация_5,17,FALSE)</f>
        <v>#N/A</v>
      </c>
      <c r="T65" s="46" t="str">
        <f>IF(AG65=0,"","L="&amp;AG65)</f>
        <v/>
      </c>
      <c r="U65" s="46" t="str">
        <f>IF(AH65=0,"",AD65&amp;" L="&amp;AH65)</f>
        <v/>
      </c>
      <c r="V65" s="46" t="str">
        <f>IF(AI65=0,"",AE65&amp;" L="&amp;AI65)</f>
        <v/>
      </c>
      <c r="W65" s="47" t="e">
        <f>VLOOKUP(P65,Исходные_данные,13,FALSE)*1.3</f>
        <v>#N/A</v>
      </c>
      <c r="X65" s="48"/>
      <c r="Y65" s="48"/>
      <c r="Z65" s="48"/>
      <c r="AA65" s="48"/>
      <c r="AB65" s="48"/>
      <c r="AD65" s="46" t="e">
        <f>VLOOKUP(S65,Кабель_диаметр,4,FALSE)</f>
        <v>#N/A</v>
      </c>
      <c r="AE65" s="46" t="e">
        <f>VLOOKUP(S65,Кабель_диаметр,5,FALSE)</f>
        <v>#N/A</v>
      </c>
      <c r="AG65" s="46">
        <f>IFERROR(VLOOKUP(P65,Исходные_данные,10,FALSE),0)</f>
        <v>0</v>
      </c>
      <c r="AH65" s="46">
        <f>IFERROR(VLOOKUP(P65,Исходные_данные,11,FALSE),0)</f>
        <v>0</v>
      </c>
      <c r="AI65" s="46">
        <f t="shared" si="3"/>
        <v>0</v>
      </c>
    </row>
    <row r="66" spans="3:35" x14ac:dyDescent="0.25">
      <c r="C66" s="20"/>
      <c r="D66" s="20"/>
      <c r="F66" s="19" t="str">
        <f>IF(G66=1,MAX($F$4:F65)+1,"")</f>
        <v/>
      </c>
      <c r="G66" s="19">
        <f>COUNTIF($H$5:H66,H66)</f>
        <v>43</v>
      </c>
      <c r="H66" s="19" t="e">
        <f t="shared" si="2"/>
        <v>#N/A</v>
      </c>
      <c r="I66" s="19">
        <f>COUNTIF($J$4:$J66,1)</f>
        <v>11</v>
      </c>
      <c r="J66" s="19">
        <f>COUNTIF($S$5:$S66,S66)</f>
        <v>43</v>
      </c>
      <c r="K66" s="19" t="e">
        <f>VLOOKUP(P66,Исходные_данные,20,FALSE)</f>
        <v>#N/A</v>
      </c>
      <c r="L66" s="19">
        <f>IFERROR(IF(P66=0,0,MAX($L$4:L65)+1),0)</f>
        <v>0</v>
      </c>
      <c r="M66" s="104" t="e">
        <f>LEFT(P66,SEARCH(".",P66)-1)</f>
        <v>#N/A</v>
      </c>
      <c r="N66" s="104" t="e">
        <f>LEFT(RIGHT(P66,LEN(P66)-LEN(M66)-1),SEARCH(".",P66)-1)</f>
        <v>#N/A</v>
      </c>
      <c r="P66" s="46" t="e">
        <f>VLOOKUP(ROW(62:62),Разбивка_нумерация_5,4,FALSE)</f>
        <v>#N/A</v>
      </c>
      <c r="Q66" s="46" t="e">
        <f>IF(VLOOKUP(ROW(62:62),Разбивка_нумерация_5,3,FALSE)=0,VLOOKUP(ROW(62:62),Разбивка_нумерация_5,2,FALSE),VLOOKUP(ROW(62:62),Разбивка_нумерация_5,3,FALSE))</f>
        <v>#N/A</v>
      </c>
      <c r="R66" s="46" t="e">
        <f>VLOOKUP(ROW(62:62),Разбивка_нумерация_5,6,FALSE)</f>
        <v>#N/A</v>
      </c>
      <c r="S66" s="46" t="e">
        <f>VLOOKUP(ROW(62:62),Разбивка_нумерация_5,17,FALSE)</f>
        <v>#N/A</v>
      </c>
      <c r="T66" s="46" t="str">
        <f>IF(AG66=0,"","L="&amp;AG66)</f>
        <v/>
      </c>
      <c r="U66" s="46" t="str">
        <f>IF(AH66=0,"",AD66&amp;" L="&amp;AH66)</f>
        <v/>
      </c>
      <c r="V66" s="46" t="str">
        <f>IF(AI66=0,"",AE66&amp;" L="&amp;AI66)</f>
        <v/>
      </c>
      <c r="W66" s="47" t="e">
        <f>VLOOKUP(P66,Исходные_данные,13,FALSE)*1.3</f>
        <v>#N/A</v>
      </c>
      <c r="X66" s="48"/>
      <c r="Y66" s="48"/>
      <c r="Z66" s="48"/>
      <c r="AA66" s="48"/>
      <c r="AB66" s="48"/>
      <c r="AD66" s="46" t="e">
        <f>VLOOKUP(S66,Кабель_диаметр,4,FALSE)</f>
        <v>#N/A</v>
      </c>
      <c r="AE66" s="46" t="e">
        <f>VLOOKUP(S66,Кабель_диаметр,5,FALSE)</f>
        <v>#N/A</v>
      </c>
      <c r="AG66" s="46">
        <f>IFERROR(VLOOKUP(P66,Исходные_данные,10,FALSE),0)</f>
        <v>0</v>
      </c>
      <c r="AH66" s="46">
        <f>IFERROR(VLOOKUP(P66,Исходные_данные,11,FALSE),0)</f>
        <v>0</v>
      </c>
      <c r="AI66" s="46">
        <f t="shared" si="3"/>
        <v>0</v>
      </c>
    </row>
    <row r="67" spans="3:35" x14ac:dyDescent="0.25">
      <c r="C67" s="20"/>
      <c r="D67" s="20"/>
      <c r="F67" s="19" t="str">
        <f>IF(G67=1,MAX($F$4:F66)+1,"")</f>
        <v/>
      </c>
      <c r="G67" s="19">
        <f>COUNTIF($H$5:H67,H67)</f>
        <v>44</v>
      </c>
      <c r="H67" s="19" t="e">
        <f t="shared" si="2"/>
        <v>#N/A</v>
      </c>
      <c r="I67" s="19">
        <f>COUNTIF($J$4:$J67,1)</f>
        <v>11</v>
      </c>
      <c r="J67" s="19">
        <f>COUNTIF($S$5:$S67,S67)</f>
        <v>44</v>
      </c>
      <c r="K67" s="19" t="e">
        <f>VLOOKUP(P67,Исходные_данные,20,FALSE)</f>
        <v>#N/A</v>
      </c>
      <c r="L67" s="19">
        <f>IFERROR(IF(P67=0,0,MAX($L$4:L66)+1),0)</f>
        <v>0</v>
      </c>
      <c r="M67" s="104" t="e">
        <f>LEFT(P67,SEARCH(".",P67)-1)</f>
        <v>#N/A</v>
      </c>
      <c r="N67" s="104" t="e">
        <f>LEFT(RIGHT(P67,LEN(P67)-LEN(M67)-1),SEARCH(".",P67)-1)</f>
        <v>#N/A</v>
      </c>
      <c r="P67" s="46" t="e">
        <f>VLOOKUP(ROW(63:63),Разбивка_нумерация_5,4,FALSE)</f>
        <v>#N/A</v>
      </c>
      <c r="Q67" s="46" t="e">
        <f>IF(VLOOKUP(ROW(63:63),Разбивка_нумерация_5,3,FALSE)=0,VLOOKUP(ROW(63:63),Разбивка_нумерация_5,2,FALSE),VLOOKUP(ROW(63:63),Разбивка_нумерация_5,3,FALSE))</f>
        <v>#N/A</v>
      </c>
      <c r="R67" s="46" t="e">
        <f>VLOOKUP(ROW(63:63),Разбивка_нумерация_5,6,FALSE)</f>
        <v>#N/A</v>
      </c>
      <c r="S67" s="46" t="e">
        <f>VLOOKUP(ROW(63:63),Разбивка_нумерация_5,17,FALSE)</f>
        <v>#N/A</v>
      </c>
      <c r="T67" s="46" t="str">
        <f>IF(AG67=0,"","L="&amp;AG67)</f>
        <v/>
      </c>
      <c r="U67" s="46" t="str">
        <f>IF(AH67=0,"",AD67&amp;" L="&amp;AH67)</f>
        <v/>
      </c>
      <c r="V67" s="46" t="str">
        <f>IF(AI67=0,"",AE67&amp;" L="&amp;AI67)</f>
        <v/>
      </c>
      <c r="W67" s="47" t="e">
        <f>VLOOKUP(P67,Исходные_данные,13,FALSE)*1.3</f>
        <v>#N/A</v>
      </c>
      <c r="X67" s="48"/>
      <c r="Y67" s="48"/>
      <c r="Z67" s="48"/>
      <c r="AA67" s="48"/>
      <c r="AB67" s="48"/>
      <c r="AD67" s="46" t="e">
        <f>VLOOKUP(S67,Кабель_диаметр,4,FALSE)</f>
        <v>#N/A</v>
      </c>
      <c r="AE67" s="46" t="e">
        <f>VLOOKUP(S67,Кабель_диаметр,5,FALSE)</f>
        <v>#N/A</v>
      </c>
      <c r="AG67" s="46">
        <f>IFERROR(VLOOKUP(P67,Исходные_данные,10,FALSE),0)</f>
        <v>0</v>
      </c>
      <c r="AH67" s="46">
        <f>IFERROR(VLOOKUP(P67,Исходные_данные,11,FALSE),0)</f>
        <v>0</v>
      </c>
      <c r="AI67" s="46">
        <f t="shared" si="3"/>
        <v>0</v>
      </c>
    </row>
    <row r="68" spans="3:35" x14ac:dyDescent="0.25">
      <c r="C68" s="20"/>
      <c r="D68" s="20"/>
      <c r="F68" s="19" t="str">
        <f>IF(G68=1,MAX($F$4:F67)+1,"")</f>
        <v/>
      </c>
      <c r="G68" s="19">
        <f>COUNTIF($H$5:H68,H68)</f>
        <v>45</v>
      </c>
      <c r="H68" s="19" t="e">
        <f t="shared" si="2"/>
        <v>#N/A</v>
      </c>
      <c r="I68" s="19">
        <f>COUNTIF($J$4:$J68,1)</f>
        <v>11</v>
      </c>
      <c r="J68" s="19">
        <f>COUNTIF($S$5:$S68,S68)</f>
        <v>45</v>
      </c>
      <c r="K68" s="19" t="e">
        <f>VLOOKUP(P68,Исходные_данные,20,FALSE)</f>
        <v>#N/A</v>
      </c>
      <c r="L68" s="19">
        <f>IFERROR(IF(P68=0,0,MAX($L$4:L67)+1),0)</f>
        <v>0</v>
      </c>
      <c r="M68" s="104" t="e">
        <f>LEFT(P68,SEARCH(".",P68)-1)</f>
        <v>#N/A</v>
      </c>
      <c r="N68" s="104" t="e">
        <f>LEFT(RIGHT(P68,LEN(P68)-LEN(M68)-1),SEARCH(".",P68)-1)</f>
        <v>#N/A</v>
      </c>
      <c r="P68" s="46" t="e">
        <f>VLOOKUP(ROW(64:64),Разбивка_нумерация_5,4,FALSE)</f>
        <v>#N/A</v>
      </c>
      <c r="Q68" s="46" t="e">
        <f>IF(VLOOKUP(ROW(64:64),Разбивка_нумерация_5,3,FALSE)=0,VLOOKUP(ROW(64:64),Разбивка_нумерация_5,2,FALSE),VLOOKUP(ROW(64:64),Разбивка_нумерация_5,3,FALSE))</f>
        <v>#N/A</v>
      </c>
      <c r="R68" s="46" t="e">
        <f>VLOOKUP(ROW(64:64),Разбивка_нумерация_5,6,FALSE)</f>
        <v>#N/A</v>
      </c>
      <c r="S68" s="46" t="e">
        <f>VLOOKUP(ROW(64:64),Разбивка_нумерация_5,17,FALSE)</f>
        <v>#N/A</v>
      </c>
      <c r="T68" s="46" t="str">
        <f>IF(AG68=0,"","L="&amp;AG68)</f>
        <v/>
      </c>
      <c r="U68" s="46" t="str">
        <f>IF(AH68=0,"",AD68&amp;" L="&amp;AH68)</f>
        <v/>
      </c>
      <c r="V68" s="46" t="str">
        <f>IF(AI68=0,"",AE68&amp;" L="&amp;AI68)</f>
        <v/>
      </c>
      <c r="W68" s="47" t="e">
        <f>VLOOKUP(P68,Исходные_данные,13,FALSE)*1.3</f>
        <v>#N/A</v>
      </c>
      <c r="X68" s="48"/>
      <c r="Y68" s="48"/>
      <c r="Z68" s="48"/>
      <c r="AA68" s="48"/>
      <c r="AB68" s="48"/>
      <c r="AD68" s="46" t="e">
        <f>VLOOKUP(S68,Кабель_диаметр,4,FALSE)</f>
        <v>#N/A</v>
      </c>
      <c r="AE68" s="46" t="e">
        <f>VLOOKUP(S68,Кабель_диаметр,5,FALSE)</f>
        <v>#N/A</v>
      </c>
      <c r="AG68" s="46">
        <f>IFERROR(VLOOKUP(P68,Исходные_данные,10,FALSE),0)</f>
        <v>0</v>
      </c>
      <c r="AH68" s="46">
        <f>IFERROR(VLOOKUP(P68,Исходные_данные,11,FALSE),0)</f>
        <v>0</v>
      </c>
      <c r="AI68" s="46">
        <f t="shared" si="3"/>
        <v>0</v>
      </c>
    </row>
    <row r="69" spans="3:35" x14ac:dyDescent="0.25">
      <c r="C69" s="20"/>
      <c r="D69" s="20"/>
      <c r="F69" s="19" t="str">
        <f>IF(G69=1,MAX($F$4:F68)+1,"")</f>
        <v/>
      </c>
      <c r="G69" s="19">
        <f>COUNTIF($H$5:H69,H69)</f>
        <v>46</v>
      </c>
      <c r="H69" s="19" t="e">
        <f t="shared" ref="H69:H132" si="8">S69&amp;" "&amp;K69</f>
        <v>#N/A</v>
      </c>
      <c r="I69" s="19">
        <f>COUNTIF($J$4:$J69,1)</f>
        <v>11</v>
      </c>
      <c r="J69" s="19">
        <f>COUNTIF($S$5:$S69,S69)</f>
        <v>46</v>
      </c>
      <c r="K69" s="19" t="e">
        <f>VLOOKUP(P69,Исходные_данные,20,FALSE)</f>
        <v>#N/A</v>
      </c>
      <c r="L69" s="19">
        <f>IFERROR(IF(P69=0,0,MAX($L$4:L68)+1),0)</f>
        <v>0</v>
      </c>
      <c r="M69" s="104" t="e">
        <f>LEFT(P69,SEARCH(".",P69)-1)</f>
        <v>#N/A</v>
      </c>
      <c r="N69" s="104" t="e">
        <f>LEFT(RIGHT(P69,LEN(P69)-LEN(M69)-1),SEARCH(".",P69)-1)</f>
        <v>#N/A</v>
      </c>
      <c r="P69" s="46" t="e">
        <f>VLOOKUP(ROW(65:65),Разбивка_нумерация_5,4,FALSE)</f>
        <v>#N/A</v>
      </c>
      <c r="Q69" s="46" t="e">
        <f>IF(VLOOKUP(ROW(65:65),Разбивка_нумерация_5,3,FALSE)=0,VLOOKUP(ROW(65:65),Разбивка_нумерация_5,2,FALSE),VLOOKUP(ROW(65:65),Разбивка_нумерация_5,3,FALSE))</f>
        <v>#N/A</v>
      </c>
      <c r="R69" s="46" t="e">
        <f>VLOOKUP(ROW(65:65),Разбивка_нумерация_5,6,FALSE)</f>
        <v>#N/A</v>
      </c>
      <c r="S69" s="46" t="e">
        <f>VLOOKUP(ROW(65:65),Разбивка_нумерация_5,17,FALSE)</f>
        <v>#N/A</v>
      </c>
      <c r="T69" s="46" t="str">
        <f>IF(AG69=0,"","L="&amp;AG69)</f>
        <v/>
      </c>
      <c r="U69" s="46" t="str">
        <f>IF(AH69=0,"",AD69&amp;" L="&amp;AH69)</f>
        <v/>
      </c>
      <c r="V69" s="46" t="str">
        <f>IF(AI69=0,"",AE69&amp;" L="&amp;AI69)</f>
        <v/>
      </c>
      <c r="W69" s="47" t="e">
        <f>VLOOKUP(P69,Исходные_данные,13,FALSE)*1.3</f>
        <v>#N/A</v>
      </c>
      <c r="X69" s="48"/>
      <c r="Y69" s="48"/>
      <c r="Z69" s="48"/>
      <c r="AA69" s="48"/>
      <c r="AB69" s="48"/>
      <c r="AD69" s="46" t="e">
        <f>VLOOKUP(S69,Кабель_диаметр,4,FALSE)</f>
        <v>#N/A</v>
      </c>
      <c r="AE69" s="46" t="e">
        <f>VLOOKUP(S69,Кабель_диаметр,5,FALSE)</f>
        <v>#N/A</v>
      </c>
      <c r="AG69" s="46">
        <f>IFERROR(VLOOKUP(P69,Исходные_данные,10,FALSE),0)</f>
        <v>0</v>
      </c>
      <c r="AH69" s="46">
        <f>IFERROR(VLOOKUP(P69,Исходные_данные,11,FALSE),0)</f>
        <v>0</v>
      </c>
      <c r="AI69" s="46">
        <f t="shared" ref="AI69:AI132" si="9">IFERROR(VLOOKUP(P69,Исходные_данные,12,FALSE),0)</f>
        <v>0</v>
      </c>
    </row>
    <row r="70" spans="3:35" x14ac:dyDescent="0.25">
      <c r="C70" s="20"/>
      <c r="D70" s="20"/>
      <c r="F70" s="19" t="str">
        <f>IF(G70=1,MAX($F$4:F69)+1,"")</f>
        <v/>
      </c>
      <c r="G70" s="19">
        <f>COUNTIF($H$5:H70,H70)</f>
        <v>47</v>
      </c>
      <c r="H70" s="19" t="e">
        <f t="shared" si="8"/>
        <v>#N/A</v>
      </c>
      <c r="I70" s="19">
        <f>COUNTIF($J$4:$J70,1)</f>
        <v>11</v>
      </c>
      <c r="J70" s="19">
        <f>COUNTIF($S$5:$S70,S70)</f>
        <v>47</v>
      </c>
      <c r="K70" s="19" t="e">
        <f>VLOOKUP(P70,Исходные_данные,20,FALSE)</f>
        <v>#N/A</v>
      </c>
      <c r="L70" s="19">
        <f>IFERROR(IF(P70=0,0,MAX($L$4:L69)+1),0)</f>
        <v>0</v>
      </c>
      <c r="M70" s="104" t="e">
        <f>LEFT(P70,SEARCH(".",P70)-1)</f>
        <v>#N/A</v>
      </c>
      <c r="N70" s="104" t="e">
        <f>LEFT(RIGHT(P70,LEN(P70)-LEN(M70)-1),SEARCH(".",P70)-1)</f>
        <v>#N/A</v>
      </c>
      <c r="P70" s="46" t="e">
        <f>VLOOKUP(ROW(66:66),Разбивка_нумерация_5,4,FALSE)</f>
        <v>#N/A</v>
      </c>
      <c r="Q70" s="46" t="e">
        <f>IF(VLOOKUP(ROW(66:66),Разбивка_нумерация_5,3,FALSE)=0,VLOOKUP(ROW(66:66),Разбивка_нумерация_5,2,FALSE),VLOOKUP(ROW(66:66),Разбивка_нумерация_5,3,FALSE))</f>
        <v>#N/A</v>
      </c>
      <c r="R70" s="46" t="e">
        <f>VLOOKUP(ROW(66:66),Разбивка_нумерация_5,6,FALSE)</f>
        <v>#N/A</v>
      </c>
      <c r="S70" s="46" t="e">
        <f>VLOOKUP(ROW(66:66),Разбивка_нумерация_5,17,FALSE)</f>
        <v>#N/A</v>
      </c>
      <c r="T70" s="46" t="str">
        <f>IF(AG70=0,"","L="&amp;AG70)</f>
        <v/>
      </c>
      <c r="U70" s="46" t="str">
        <f>IF(AH70=0,"",AD70&amp;" L="&amp;AH70)</f>
        <v/>
      </c>
      <c r="V70" s="46" t="str">
        <f>IF(AI70=0,"",AE70&amp;" L="&amp;AI70)</f>
        <v/>
      </c>
      <c r="W70" s="47" t="e">
        <f>VLOOKUP(P70,Исходные_данные,13,FALSE)*1.3</f>
        <v>#N/A</v>
      </c>
      <c r="X70" s="48"/>
      <c r="Y70" s="48"/>
      <c r="Z70" s="48"/>
      <c r="AA70" s="48"/>
      <c r="AB70" s="48"/>
      <c r="AD70" s="46" t="e">
        <f>VLOOKUP(S70,Кабель_диаметр,4,FALSE)</f>
        <v>#N/A</v>
      </c>
      <c r="AE70" s="46" t="e">
        <f>VLOOKUP(S70,Кабель_диаметр,5,FALSE)</f>
        <v>#N/A</v>
      </c>
      <c r="AG70" s="46">
        <f>IFERROR(VLOOKUP(P70,Исходные_данные,10,FALSE),0)</f>
        <v>0</v>
      </c>
      <c r="AH70" s="46">
        <f>IFERROR(VLOOKUP(P70,Исходные_данные,11,FALSE),0)</f>
        <v>0</v>
      </c>
      <c r="AI70" s="46">
        <f t="shared" si="9"/>
        <v>0</v>
      </c>
    </row>
    <row r="71" spans="3:35" x14ac:dyDescent="0.25">
      <c r="C71" s="20"/>
      <c r="D71" s="20"/>
      <c r="F71" s="19" t="str">
        <f>IF(G71=1,MAX($F$4:F70)+1,"")</f>
        <v/>
      </c>
      <c r="G71" s="19">
        <f>COUNTIF($H$5:H71,H71)</f>
        <v>48</v>
      </c>
      <c r="H71" s="19" t="e">
        <f t="shared" si="8"/>
        <v>#N/A</v>
      </c>
      <c r="I71" s="19">
        <f>COUNTIF($J$4:$J71,1)</f>
        <v>11</v>
      </c>
      <c r="J71" s="19">
        <f>COUNTIF($S$5:$S71,S71)</f>
        <v>48</v>
      </c>
      <c r="K71" s="19" t="e">
        <f>VLOOKUP(P71,Исходные_данные,20,FALSE)</f>
        <v>#N/A</v>
      </c>
      <c r="L71" s="19">
        <f>IFERROR(IF(P71=0,0,MAX($L$4:L70)+1),0)</f>
        <v>0</v>
      </c>
      <c r="M71" s="104" t="e">
        <f>LEFT(P71,SEARCH(".",P71)-1)</f>
        <v>#N/A</v>
      </c>
      <c r="N71" s="104" t="e">
        <f>LEFT(RIGHT(P71,LEN(P71)-LEN(M71)-1),SEARCH(".",P71)-1)</f>
        <v>#N/A</v>
      </c>
      <c r="P71" s="46" t="e">
        <f>VLOOKUP(ROW(67:67),Разбивка_нумерация_5,4,FALSE)</f>
        <v>#N/A</v>
      </c>
      <c r="Q71" s="46" t="e">
        <f>IF(VLOOKUP(ROW(67:67),Разбивка_нумерация_5,3,FALSE)=0,VLOOKUP(ROW(67:67),Разбивка_нумерация_5,2,FALSE),VLOOKUP(ROW(67:67),Разбивка_нумерация_5,3,FALSE))</f>
        <v>#N/A</v>
      </c>
      <c r="R71" s="46" t="e">
        <f>VLOOKUP(ROW(67:67),Разбивка_нумерация_5,6,FALSE)</f>
        <v>#N/A</v>
      </c>
      <c r="S71" s="46" t="e">
        <f>VLOOKUP(ROW(67:67),Разбивка_нумерация_5,17,FALSE)</f>
        <v>#N/A</v>
      </c>
      <c r="T71" s="46" t="str">
        <f>IF(AG71=0,"","L="&amp;AG71)</f>
        <v/>
      </c>
      <c r="U71" s="46" t="str">
        <f>IF(AH71=0,"",AD71&amp;" L="&amp;AH71)</f>
        <v/>
      </c>
      <c r="V71" s="46" t="str">
        <f>IF(AI71=0,"",AE71&amp;" L="&amp;AI71)</f>
        <v/>
      </c>
      <c r="W71" s="47" t="e">
        <f>VLOOKUP(P71,Исходные_данные,13,FALSE)*1.3</f>
        <v>#N/A</v>
      </c>
      <c r="X71" s="48"/>
      <c r="Y71" s="48"/>
      <c r="Z71" s="48"/>
      <c r="AA71" s="48"/>
      <c r="AB71" s="48"/>
      <c r="AD71" s="46" t="e">
        <f>VLOOKUP(S71,Кабель_диаметр,4,FALSE)</f>
        <v>#N/A</v>
      </c>
      <c r="AE71" s="46" t="e">
        <f>VLOOKUP(S71,Кабель_диаметр,5,FALSE)</f>
        <v>#N/A</v>
      </c>
      <c r="AG71" s="46">
        <f>IFERROR(VLOOKUP(P71,Исходные_данные,10,FALSE),0)</f>
        <v>0</v>
      </c>
      <c r="AH71" s="46">
        <f>IFERROR(VLOOKUP(P71,Исходные_данные,11,FALSE),0)</f>
        <v>0</v>
      </c>
      <c r="AI71" s="46">
        <f t="shared" si="9"/>
        <v>0</v>
      </c>
    </row>
    <row r="72" spans="3:35" x14ac:dyDescent="0.25">
      <c r="F72" s="19" t="str">
        <f>IF(G72=1,MAX($F$4:F71)+1,"")</f>
        <v/>
      </c>
      <c r="G72" s="19">
        <f>COUNTIF($H$5:H72,H72)</f>
        <v>49</v>
      </c>
      <c r="H72" s="19" t="e">
        <f t="shared" si="8"/>
        <v>#N/A</v>
      </c>
      <c r="I72" s="19">
        <f>COUNTIF($J$4:$J72,1)</f>
        <v>11</v>
      </c>
      <c r="J72" s="19">
        <f>COUNTIF($S$5:$S72,S72)</f>
        <v>49</v>
      </c>
      <c r="K72" s="19" t="e">
        <f>VLOOKUP(P72,Исходные_данные,20,FALSE)</f>
        <v>#N/A</v>
      </c>
      <c r="L72" s="19">
        <f>IFERROR(IF(P72=0,0,MAX($L$4:L71)+1),0)</f>
        <v>0</v>
      </c>
      <c r="M72" s="104" t="e">
        <f>LEFT(P72,SEARCH(".",P72)-1)</f>
        <v>#N/A</v>
      </c>
      <c r="N72" s="104" t="e">
        <f>LEFT(RIGHT(P72,LEN(P72)-LEN(M72)-1),SEARCH(".",P72)-1)</f>
        <v>#N/A</v>
      </c>
      <c r="P72" s="46" t="e">
        <f>VLOOKUP(ROW(68:68),Разбивка_нумерация_5,4,FALSE)</f>
        <v>#N/A</v>
      </c>
      <c r="Q72" s="46" t="e">
        <f>IF(VLOOKUP(ROW(68:68),Разбивка_нумерация_5,3,FALSE)=0,VLOOKUP(ROW(68:68),Разбивка_нумерация_5,2,FALSE),VLOOKUP(ROW(68:68),Разбивка_нумерация_5,3,FALSE))</f>
        <v>#N/A</v>
      </c>
      <c r="R72" s="46" t="e">
        <f>VLOOKUP(ROW(68:68),Разбивка_нумерация_5,6,FALSE)</f>
        <v>#N/A</v>
      </c>
      <c r="S72" s="46" t="e">
        <f>VLOOKUP(ROW(68:68),Разбивка_нумерация_5,17,FALSE)</f>
        <v>#N/A</v>
      </c>
      <c r="T72" s="46" t="str">
        <f>IF(AG72=0,"","L="&amp;AG72)</f>
        <v/>
      </c>
      <c r="U72" s="46" t="str">
        <f>IF(AH72=0,"",AD72&amp;" L="&amp;AH72)</f>
        <v/>
      </c>
      <c r="V72" s="46" t="str">
        <f>IF(AI72=0,"",AE72&amp;" L="&amp;AI72)</f>
        <v/>
      </c>
      <c r="W72" s="47" t="e">
        <f>VLOOKUP(P72,Исходные_данные,13,FALSE)*1.3</f>
        <v>#N/A</v>
      </c>
      <c r="X72" s="48"/>
      <c r="Y72" s="48"/>
      <c r="Z72" s="48"/>
      <c r="AA72" s="48"/>
      <c r="AB72" s="48"/>
      <c r="AD72" s="46" t="e">
        <f>VLOOKUP(S72,Кабель_диаметр,4,FALSE)</f>
        <v>#N/A</v>
      </c>
      <c r="AE72" s="46" t="e">
        <f>VLOOKUP(S72,Кабель_диаметр,5,FALSE)</f>
        <v>#N/A</v>
      </c>
      <c r="AG72" s="46">
        <f>IFERROR(VLOOKUP(P72,Исходные_данные,10,FALSE),0)</f>
        <v>0</v>
      </c>
      <c r="AH72" s="46">
        <f>IFERROR(VLOOKUP(P72,Исходные_данные,11,FALSE),0)</f>
        <v>0</v>
      </c>
      <c r="AI72" s="46">
        <f t="shared" si="9"/>
        <v>0</v>
      </c>
    </row>
    <row r="73" spans="3:35" x14ac:dyDescent="0.25">
      <c r="F73" s="19" t="str">
        <f>IF(G73=1,MAX($F$4:F72)+1,"")</f>
        <v/>
      </c>
      <c r="G73" s="19">
        <f>COUNTIF($H$5:H73,H73)</f>
        <v>50</v>
      </c>
      <c r="H73" s="19" t="e">
        <f t="shared" si="8"/>
        <v>#N/A</v>
      </c>
      <c r="I73" s="19">
        <f>COUNTIF($J$4:$J73,1)</f>
        <v>11</v>
      </c>
      <c r="J73" s="19">
        <f>COUNTIF($S$5:$S73,S73)</f>
        <v>50</v>
      </c>
      <c r="K73" s="19" t="e">
        <f>VLOOKUP(P73,Исходные_данные,20,FALSE)</f>
        <v>#N/A</v>
      </c>
      <c r="L73" s="19">
        <f>IFERROR(IF(P73=0,0,MAX($L$4:L72)+1),0)</f>
        <v>0</v>
      </c>
      <c r="M73" s="104" t="e">
        <f>LEFT(P73,SEARCH(".",P73)-1)</f>
        <v>#N/A</v>
      </c>
      <c r="N73" s="104" t="e">
        <f>LEFT(RIGHT(P73,LEN(P73)-LEN(M73)-1),SEARCH(".",P73)-1)</f>
        <v>#N/A</v>
      </c>
      <c r="P73" s="46" t="e">
        <f>VLOOKUP(ROW(69:69),Разбивка_нумерация_5,4,FALSE)</f>
        <v>#N/A</v>
      </c>
      <c r="Q73" s="46" t="e">
        <f>IF(VLOOKUP(ROW(69:69),Разбивка_нумерация_5,3,FALSE)=0,VLOOKUP(ROW(69:69),Разбивка_нумерация_5,2,FALSE),VLOOKUP(ROW(69:69),Разбивка_нумерация_5,3,FALSE))</f>
        <v>#N/A</v>
      </c>
      <c r="R73" s="46" t="e">
        <f>VLOOKUP(ROW(69:69),Разбивка_нумерация_5,6,FALSE)</f>
        <v>#N/A</v>
      </c>
      <c r="S73" s="46" t="e">
        <f>VLOOKUP(ROW(69:69),Разбивка_нумерация_5,17,FALSE)</f>
        <v>#N/A</v>
      </c>
      <c r="T73" s="46" t="str">
        <f>IF(AG73=0,"","L="&amp;AG73)</f>
        <v/>
      </c>
      <c r="U73" s="46" t="str">
        <f>IF(AH73=0,"",AD73&amp;" L="&amp;AH73)</f>
        <v/>
      </c>
      <c r="V73" s="46" t="str">
        <f>IF(AI73=0,"",AE73&amp;" L="&amp;AI73)</f>
        <v/>
      </c>
      <c r="W73" s="47" t="e">
        <f>VLOOKUP(P73,Исходные_данные,13,FALSE)*1.3</f>
        <v>#N/A</v>
      </c>
      <c r="X73" s="48"/>
      <c r="Y73" s="48"/>
      <c r="Z73" s="48"/>
      <c r="AA73" s="48"/>
      <c r="AB73" s="48"/>
      <c r="AD73" s="46" t="e">
        <f>VLOOKUP(S73,Кабель_диаметр,4,FALSE)</f>
        <v>#N/A</v>
      </c>
      <c r="AE73" s="46" t="e">
        <f>VLOOKUP(S73,Кабель_диаметр,5,FALSE)</f>
        <v>#N/A</v>
      </c>
      <c r="AG73" s="46">
        <f>IFERROR(VLOOKUP(P73,Исходные_данные,10,FALSE),0)</f>
        <v>0</v>
      </c>
      <c r="AH73" s="46">
        <f>IFERROR(VLOOKUP(P73,Исходные_данные,11,FALSE),0)</f>
        <v>0</v>
      </c>
      <c r="AI73" s="46">
        <f t="shared" si="9"/>
        <v>0</v>
      </c>
    </row>
    <row r="74" spans="3:35" x14ac:dyDescent="0.25">
      <c r="C74" s="17" t="s">
        <v>478</v>
      </c>
      <c r="D74" s="25">
        <v>0.3</v>
      </c>
      <c r="F74" s="19" t="str">
        <f>IF(G74=1,MAX($F$4:F73)+1,"")</f>
        <v/>
      </c>
      <c r="G74" s="19">
        <f>COUNTIF($H$5:H74,H74)</f>
        <v>51</v>
      </c>
      <c r="H74" s="19" t="e">
        <f t="shared" si="8"/>
        <v>#N/A</v>
      </c>
      <c r="I74" s="19">
        <f>COUNTIF($J$4:$J74,1)</f>
        <v>11</v>
      </c>
      <c r="J74" s="19">
        <f>COUNTIF($S$5:$S74,S74)</f>
        <v>51</v>
      </c>
      <c r="K74" s="19" t="e">
        <f>VLOOKUP(P74,Исходные_данные,20,FALSE)</f>
        <v>#N/A</v>
      </c>
      <c r="L74" s="19">
        <f>IFERROR(IF(P74=0,0,MAX($L$4:L73)+1),0)</f>
        <v>0</v>
      </c>
      <c r="M74" s="104" t="e">
        <f>LEFT(P74,SEARCH(".",P74)-1)</f>
        <v>#N/A</v>
      </c>
      <c r="N74" s="104" t="e">
        <f>LEFT(RIGHT(P74,LEN(P74)-LEN(M74)-1),SEARCH(".",P74)-1)</f>
        <v>#N/A</v>
      </c>
      <c r="P74" s="46" t="e">
        <f>VLOOKUP(ROW(70:70),Разбивка_нумерация_5,4,FALSE)</f>
        <v>#N/A</v>
      </c>
      <c r="Q74" s="46" t="e">
        <f>IF(VLOOKUP(ROW(70:70),Разбивка_нумерация_5,3,FALSE)=0,VLOOKUP(ROW(70:70),Разбивка_нумерация_5,2,FALSE),VLOOKUP(ROW(70:70),Разбивка_нумерация_5,3,FALSE))</f>
        <v>#N/A</v>
      </c>
      <c r="R74" s="46" t="e">
        <f>VLOOKUP(ROW(70:70),Разбивка_нумерация_5,6,FALSE)</f>
        <v>#N/A</v>
      </c>
      <c r="S74" s="46" t="e">
        <f>VLOOKUP(ROW(70:70),Разбивка_нумерация_5,17,FALSE)</f>
        <v>#N/A</v>
      </c>
      <c r="T74" s="46" t="str">
        <f>IF(AG74=0,"","L="&amp;AG74)</f>
        <v/>
      </c>
      <c r="U74" s="46" t="str">
        <f>IF(AH74=0,"",AD74&amp;" L="&amp;AH74)</f>
        <v/>
      </c>
      <c r="V74" s="46" t="str">
        <f>IF(AI74=0,"",AE74&amp;" L="&amp;AI74)</f>
        <v/>
      </c>
      <c r="W74" s="47" t="e">
        <f>VLOOKUP(P74,Исходные_данные,13,FALSE)*1.3</f>
        <v>#N/A</v>
      </c>
      <c r="X74" s="48"/>
      <c r="Y74" s="48"/>
      <c r="Z74" s="48"/>
      <c r="AA74" s="48"/>
      <c r="AB74" s="48"/>
      <c r="AD74" s="46" t="e">
        <f>VLOOKUP(S74,Кабель_диаметр,4,FALSE)</f>
        <v>#N/A</v>
      </c>
      <c r="AE74" s="46" t="e">
        <f>VLOOKUP(S74,Кабель_диаметр,5,FALSE)</f>
        <v>#N/A</v>
      </c>
      <c r="AG74" s="46">
        <f>IFERROR(VLOOKUP(P74,Исходные_данные,10,FALSE),0)</f>
        <v>0</v>
      </c>
      <c r="AH74" s="46">
        <f>IFERROR(VLOOKUP(P74,Исходные_данные,11,FALSE),0)</f>
        <v>0</v>
      </c>
      <c r="AI74" s="46">
        <f t="shared" si="9"/>
        <v>0</v>
      </c>
    </row>
    <row r="75" spans="3:35" x14ac:dyDescent="0.25">
      <c r="C75" s="17" t="s">
        <v>272</v>
      </c>
      <c r="D75" s="17" t="s">
        <v>483</v>
      </c>
      <c r="F75" s="19" t="str">
        <f>IF(G75=1,MAX($F$4:F74)+1,"")</f>
        <v/>
      </c>
      <c r="G75" s="19">
        <f>COUNTIF($H$5:H75,H75)</f>
        <v>52</v>
      </c>
      <c r="H75" s="19" t="e">
        <f t="shared" si="8"/>
        <v>#N/A</v>
      </c>
      <c r="I75" s="19">
        <f>COUNTIF($J$4:$J75,1)</f>
        <v>11</v>
      </c>
      <c r="J75" s="19">
        <f>COUNTIF($S$5:$S75,S75)</f>
        <v>52</v>
      </c>
      <c r="K75" s="19" t="e">
        <f>VLOOKUP(P75,Исходные_данные,20,FALSE)</f>
        <v>#N/A</v>
      </c>
      <c r="L75" s="19">
        <f>IFERROR(IF(P75=0,0,MAX($L$4:L74)+1),0)</f>
        <v>0</v>
      </c>
      <c r="M75" s="104" t="e">
        <f>LEFT(P75,SEARCH(".",P75)-1)</f>
        <v>#N/A</v>
      </c>
      <c r="N75" s="104" t="e">
        <f>LEFT(RIGHT(P75,LEN(P75)-LEN(M75)-1),SEARCH(".",P75)-1)</f>
        <v>#N/A</v>
      </c>
      <c r="P75" s="46" t="e">
        <f>VLOOKUP(ROW(71:71),Разбивка_нумерация_5,4,FALSE)</f>
        <v>#N/A</v>
      </c>
      <c r="Q75" s="46" t="e">
        <f>IF(VLOOKUP(ROW(71:71),Разбивка_нумерация_5,3,FALSE)=0,VLOOKUP(ROW(71:71),Разбивка_нумерация_5,2,FALSE),VLOOKUP(ROW(71:71),Разбивка_нумерация_5,3,FALSE))</f>
        <v>#N/A</v>
      </c>
      <c r="R75" s="46" t="e">
        <f>VLOOKUP(ROW(71:71),Разбивка_нумерация_5,6,FALSE)</f>
        <v>#N/A</v>
      </c>
      <c r="S75" s="46" t="e">
        <f>VLOOKUP(ROW(71:71),Разбивка_нумерация_5,17,FALSE)</f>
        <v>#N/A</v>
      </c>
      <c r="T75" s="46" t="str">
        <f>IF(AG75=0,"","L="&amp;AG75)</f>
        <v/>
      </c>
      <c r="U75" s="46" t="str">
        <f>IF(AH75=0,"",AD75&amp;" L="&amp;AH75)</f>
        <v/>
      </c>
      <c r="V75" s="46" t="str">
        <f>IF(AI75=0,"",AE75&amp;" L="&amp;AI75)</f>
        <v/>
      </c>
      <c r="W75" s="47" t="e">
        <f>VLOOKUP(P75,Исходные_данные,13,FALSE)*1.3</f>
        <v>#N/A</v>
      </c>
      <c r="X75" s="48"/>
      <c r="Y75" s="48"/>
      <c r="Z75" s="48"/>
      <c r="AA75" s="48"/>
      <c r="AB75" s="48"/>
      <c r="AD75" s="46" t="e">
        <f>VLOOKUP(S75,Кабель_диаметр,4,FALSE)</f>
        <v>#N/A</v>
      </c>
      <c r="AE75" s="46" t="e">
        <f>VLOOKUP(S75,Кабель_диаметр,5,FALSE)</f>
        <v>#N/A</v>
      </c>
      <c r="AG75" s="46">
        <f>IFERROR(VLOOKUP(P75,Исходные_данные,10,FALSE),0)</f>
        <v>0</v>
      </c>
      <c r="AH75" s="46">
        <f>IFERROR(VLOOKUP(P75,Исходные_данные,11,FALSE),0)</f>
        <v>0</v>
      </c>
      <c r="AI75" s="46">
        <f t="shared" si="9"/>
        <v>0</v>
      </c>
    </row>
    <row r="76" spans="3:35" x14ac:dyDescent="0.25">
      <c r="C76" s="20" t="s">
        <v>494</v>
      </c>
      <c r="D76" s="20">
        <f t="shared" ref="D76:D82" si="10">SUMIF($AE$5:$AE$1000,C76,$AI$5:$AI$1000)*(1+$D$55)</f>
        <v>0</v>
      </c>
      <c r="F76" s="19" t="str">
        <f>IF(G76=1,MAX($F$4:F75)+1,"")</f>
        <v/>
      </c>
      <c r="G76" s="19">
        <f>COUNTIF($H$5:H76,H76)</f>
        <v>53</v>
      </c>
      <c r="H76" s="19" t="e">
        <f t="shared" si="8"/>
        <v>#N/A</v>
      </c>
      <c r="I76" s="19">
        <f>COUNTIF($J$4:$J76,1)</f>
        <v>11</v>
      </c>
      <c r="J76" s="19">
        <f>COUNTIF($S$5:$S76,S76)</f>
        <v>53</v>
      </c>
      <c r="K76" s="19" t="e">
        <f>VLOOKUP(P76,Исходные_данные,20,FALSE)</f>
        <v>#N/A</v>
      </c>
      <c r="L76" s="19">
        <f>IFERROR(IF(P76=0,0,MAX($L$4:L75)+1),0)</f>
        <v>0</v>
      </c>
      <c r="M76" s="104" t="e">
        <f>LEFT(P76,SEARCH(".",P76)-1)</f>
        <v>#N/A</v>
      </c>
      <c r="N76" s="104" t="e">
        <f>LEFT(RIGHT(P76,LEN(P76)-LEN(M76)-1),SEARCH(".",P76)-1)</f>
        <v>#N/A</v>
      </c>
      <c r="P76" s="46" t="e">
        <f>VLOOKUP(ROW(72:72),Разбивка_нумерация_5,4,FALSE)</f>
        <v>#N/A</v>
      </c>
      <c r="Q76" s="46" t="e">
        <f>IF(VLOOKUP(ROW(72:72),Разбивка_нумерация_5,3,FALSE)=0,VLOOKUP(ROW(72:72),Разбивка_нумерация_5,2,FALSE),VLOOKUP(ROW(72:72),Разбивка_нумерация_5,3,FALSE))</f>
        <v>#N/A</v>
      </c>
      <c r="R76" s="46" t="e">
        <f>VLOOKUP(ROW(72:72),Разбивка_нумерация_5,6,FALSE)</f>
        <v>#N/A</v>
      </c>
      <c r="S76" s="46" t="e">
        <f>VLOOKUP(ROW(72:72),Разбивка_нумерация_5,17,FALSE)</f>
        <v>#N/A</v>
      </c>
      <c r="T76" s="46" t="str">
        <f>IF(AG76=0,"","L="&amp;AG76)</f>
        <v/>
      </c>
      <c r="U76" s="46" t="str">
        <f>IF(AH76=0,"",AD76&amp;" L="&amp;AH76)</f>
        <v/>
      </c>
      <c r="V76" s="46" t="str">
        <f>IF(AI76=0,"",AE76&amp;" L="&amp;AI76)</f>
        <v/>
      </c>
      <c r="W76" s="47" t="e">
        <f>VLOOKUP(P76,Исходные_данные,13,FALSE)*1.3</f>
        <v>#N/A</v>
      </c>
      <c r="X76" s="48"/>
      <c r="Y76" s="48"/>
      <c r="Z76" s="48"/>
      <c r="AA76" s="48"/>
      <c r="AB76" s="48"/>
      <c r="AD76" s="46" t="e">
        <f>VLOOKUP(S76,Кабель_диаметр,4,FALSE)</f>
        <v>#N/A</v>
      </c>
      <c r="AE76" s="46" t="e">
        <f>VLOOKUP(S76,Кабель_диаметр,5,FALSE)</f>
        <v>#N/A</v>
      </c>
      <c r="AG76" s="46">
        <f>IFERROR(VLOOKUP(P76,Исходные_данные,10,FALSE),0)</f>
        <v>0</v>
      </c>
      <c r="AH76" s="46">
        <f>IFERROR(VLOOKUP(P76,Исходные_данные,11,FALSE),0)</f>
        <v>0</v>
      </c>
      <c r="AI76" s="46">
        <f t="shared" si="9"/>
        <v>0</v>
      </c>
    </row>
    <row r="77" spans="3:35" x14ac:dyDescent="0.25">
      <c r="C77" s="20" t="s">
        <v>495</v>
      </c>
      <c r="D77" s="20">
        <f t="shared" si="10"/>
        <v>0</v>
      </c>
      <c r="F77" s="19" t="str">
        <f>IF(G77=1,MAX($F$4:F76)+1,"")</f>
        <v/>
      </c>
      <c r="G77" s="19">
        <f>COUNTIF($H$5:H77,H77)</f>
        <v>54</v>
      </c>
      <c r="H77" s="19" t="e">
        <f t="shared" si="8"/>
        <v>#N/A</v>
      </c>
      <c r="I77" s="19">
        <f>COUNTIF($J$4:$J77,1)</f>
        <v>11</v>
      </c>
      <c r="J77" s="19">
        <f>COUNTIF($S$5:$S77,S77)</f>
        <v>54</v>
      </c>
      <c r="K77" s="19" t="e">
        <f>VLOOKUP(P77,Исходные_данные,20,FALSE)</f>
        <v>#N/A</v>
      </c>
      <c r="L77" s="19">
        <f>IFERROR(IF(P77=0,0,MAX($L$4:L76)+1),0)</f>
        <v>0</v>
      </c>
      <c r="M77" s="104" t="e">
        <f>LEFT(P77,SEARCH(".",P77)-1)</f>
        <v>#N/A</v>
      </c>
      <c r="N77" s="104" t="e">
        <f>LEFT(RIGHT(P77,LEN(P77)-LEN(M77)-1),SEARCH(".",P77)-1)</f>
        <v>#N/A</v>
      </c>
      <c r="P77" s="46" t="e">
        <f>VLOOKUP(ROW(73:73),Разбивка_нумерация_5,4,FALSE)</f>
        <v>#N/A</v>
      </c>
      <c r="Q77" s="46" t="e">
        <f>IF(VLOOKUP(ROW(73:73),Разбивка_нумерация_5,3,FALSE)=0,VLOOKUP(ROW(73:73),Разбивка_нумерация_5,2,FALSE),VLOOKUP(ROW(73:73),Разбивка_нумерация_5,3,FALSE))</f>
        <v>#N/A</v>
      </c>
      <c r="R77" s="46" t="e">
        <f>VLOOKUP(ROW(73:73),Разбивка_нумерация_5,6,FALSE)</f>
        <v>#N/A</v>
      </c>
      <c r="S77" s="46" t="e">
        <f>VLOOKUP(ROW(73:73),Разбивка_нумерация_5,17,FALSE)</f>
        <v>#N/A</v>
      </c>
      <c r="T77" s="46" t="str">
        <f>IF(AG77=0,"","L="&amp;AG77)</f>
        <v/>
      </c>
      <c r="U77" s="46" t="str">
        <f>IF(AH77=0,"",AD77&amp;" L="&amp;AH77)</f>
        <v/>
      </c>
      <c r="V77" s="46" t="str">
        <f>IF(AI77=0,"",AE77&amp;" L="&amp;AI77)</f>
        <v/>
      </c>
      <c r="W77" s="47" t="e">
        <f>VLOOKUP(P77,Исходные_данные,13,FALSE)*1.3</f>
        <v>#N/A</v>
      </c>
      <c r="X77" s="48"/>
      <c r="Y77" s="48"/>
      <c r="Z77" s="48"/>
      <c r="AA77" s="48"/>
      <c r="AB77" s="48"/>
      <c r="AD77" s="46" t="e">
        <f>VLOOKUP(S77,Кабель_диаметр,4,FALSE)</f>
        <v>#N/A</v>
      </c>
      <c r="AE77" s="46" t="e">
        <f>VLOOKUP(S77,Кабель_диаметр,5,FALSE)</f>
        <v>#N/A</v>
      </c>
      <c r="AG77" s="46">
        <f>IFERROR(VLOOKUP(P77,Исходные_данные,10,FALSE),0)</f>
        <v>0</v>
      </c>
      <c r="AH77" s="46">
        <f>IFERROR(VLOOKUP(P77,Исходные_данные,11,FALSE),0)</f>
        <v>0</v>
      </c>
      <c r="AI77" s="46">
        <f t="shared" si="9"/>
        <v>0</v>
      </c>
    </row>
    <row r="78" spans="3:35" x14ac:dyDescent="0.25">
      <c r="C78" s="20" t="s">
        <v>496</v>
      </c>
      <c r="D78" s="20">
        <f t="shared" si="10"/>
        <v>0</v>
      </c>
      <c r="F78" s="19" t="str">
        <f>IF(G78=1,MAX($F$4:F77)+1,"")</f>
        <v/>
      </c>
      <c r="G78" s="19">
        <f>COUNTIF($H$5:H78,H78)</f>
        <v>55</v>
      </c>
      <c r="H78" s="19" t="e">
        <f t="shared" si="8"/>
        <v>#N/A</v>
      </c>
      <c r="I78" s="19">
        <f>COUNTIF($J$4:$J78,1)</f>
        <v>11</v>
      </c>
      <c r="J78" s="19">
        <f>COUNTIF($S$5:$S78,S78)</f>
        <v>55</v>
      </c>
      <c r="K78" s="19" t="e">
        <f>VLOOKUP(P78,Исходные_данные,20,FALSE)</f>
        <v>#N/A</v>
      </c>
      <c r="L78" s="19">
        <f>IFERROR(IF(P78=0,0,MAX($L$4:L77)+1),0)</f>
        <v>0</v>
      </c>
      <c r="M78" s="104" t="e">
        <f>LEFT(P78,SEARCH(".",P78)-1)</f>
        <v>#N/A</v>
      </c>
      <c r="N78" s="104" t="e">
        <f>LEFT(RIGHT(P78,LEN(P78)-LEN(M78)-1),SEARCH(".",P78)-1)</f>
        <v>#N/A</v>
      </c>
      <c r="P78" s="46" t="e">
        <f>VLOOKUP(ROW(74:74),Разбивка_нумерация_5,4,FALSE)</f>
        <v>#N/A</v>
      </c>
      <c r="Q78" s="46" t="e">
        <f>IF(VLOOKUP(ROW(74:74),Разбивка_нумерация_5,3,FALSE)=0,VLOOKUP(ROW(74:74),Разбивка_нумерация_5,2,FALSE),VLOOKUP(ROW(74:74),Разбивка_нумерация_5,3,FALSE))</f>
        <v>#N/A</v>
      </c>
      <c r="R78" s="46" t="e">
        <f>VLOOKUP(ROW(74:74),Разбивка_нумерация_5,6,FALSE)</f>
        <v>#N/A</v>
      </c>
      <c r="S78" s="46" t="e">
        <f>VLOOKUP(ROW(74:74),Разбивка_нумерация_5,17,FALSE)</f>
        <v>#N/A</v>
      </c>
      <c r="T78" s="46" t="str">
        <f>IF(AG78=0,"","L="&amp;AG78)</f>
        <v/>
      </c>
      <c r="U78" s="46" t="str">
        <f>IF(AH78=0,"",AD78&amp;" L="&amp;AH78)</f>
        <v/>
      </c>
      <c r="V78" s="46" t="str">
        <f>IF(AI78=0,"",AE78&amp;" L="&amp;AI78)</f>
        <v/>
      </c>
      <c r="W78" s="47" t="e">
        <f>VLOOKUP(P78,Исходные_данные,13,FALSE)*1.3</f>
        <v>#N/A</v>
      </c>
      <c r="X78" s="48"/>
      <c r="Y78" s="48"/>
      <c r="Z78" s="48"/>
      <c r="AA78" s="48"/>
      <c r="AB78" s="48"/>
      <c r="AD78" s="46" t="e">
        <f>VLOOKUP(S78,Кабель_диаметр,4,FALSE)</f>
        <v>#N/A</v>
      </c>
      <c r="AE78" s="46" t="e">
        <f>VLOOKUP(S78,Кабель_диаметр,5,FALSE)</f>
        <v>#N/A</v>
      </c>
      <c r="AG78" s="46">
        <f>IFERROR(VLOOKUP(P78,Исходные_данные,10,FALSE),0)</f>
        <v>0</v>
      </c>
      <c r="AH78" s="46">
        <f>IFERROR(VLOOKUP(P78,Исходные_данные,11,FALSE),0)</f>
        <v>0</v>
      </c>
      <c r="AI78" s="46">
        <f t="shared" si="9"/>
        <v>0</v>
      </c>
    </row>
    <row r="79" spans="3:35" x14ac:dyDescent="0.25">
      <c r="C79" s="20" t="s">
        <v>497</v>
      </c>
      <c r="D79" s="20">
        <f t="shared" si="10"/>
        <v>0</v>
      </c>
      <c r="F79" s="19" t="str">
        <f>IF(G79=1,MAX($F$4:F78)+1,"")</f>
        <v/>
      </c>
      <c r="G79" s="19">
        <f>COUNTIF($H$5:H79,H79)</f>
        <v>56</v>
      </c>
      <c r="H79" s="19" t="e">
        <f t="shared" si="8"/>
        <v>#N/A</v>
      </c>
      <c r="I79" s="19">
        <f>COUNTIF($J$4:$J79,1)</f>
        <v>11</v>
      </c>
      <c r="J79" s="19">
        <f>COUNTIF($S$5:$S79,S79)</f>
        <v>56</v>
      </c>
      <c r="K79" s="19" t="e">
        <f>VLOOKUP(P79,Исходные_данные,20,FALSE)</f>
        <v>#N/A</v>
      </c>
      <c r="L79" s="19">
        <f>IFERROR(IF(P79=0,0,MAX($L$4:L78)+1),0)</f>
        <v>0</v>
      </c>
      <c r="M79" s="104" t="e">
        <f>LEFT(P79,SEARCH(".",P79)-1)</f>
        <v>#N/A</v>
      </c>
      <c r="N79" s="104" t="e">
        <f>LEFT(RIGHT(P79,LEN(P79)-LEN(M79)-1),SEARCH(".",P79)-1)</f>
        <v>#N/A</v>
      </c>
      <c r="P79" s="46" t="e">
        <f>VLOOKUP(ROW(75:75),Разбивка_нумерация_5,4,FALSE)</f>
        <v>#N/A</v>
      </c>
      <c r="Q79" s="46" t="e">
        <f>IF(VLOOKUP(ROW(75:75),Разбивка_нумерация_5,3,FALSE)=0,VLOOKUP(ROW(75:75),Разбивка_нумерация_5,2,FALSE),VLOOKUP(ROW(75:75),Разбивка_нумерация_5,3,FALSE))</f>
        <v>#N/A</v>
      </c>
      <c r="R79" s="46" t="e">
        <f>VLOOKUP(ROW(75:75),Разбивка_нумерация_5,6,FALSE)</f>
        <v>#N/A</v>
      </c>
      <c r="S79" s="46" t="e">
        <f>VLOOKUP(ROW(75:75),Разбивка_нумерация_5,17,FALSE)</f>
        <v>#N/A</v>
      </c>
      <c r="T79" s="46" t="str">
        <f>IF(AG79=0,"","L="&amp;AG79)</f>
        <v/>
      </c>
      <c r="U79" s="46" t="str">
        <f>IF(AH79=0,"",AD79&amp;" L="&amp;AH79)</f>
        <v/>
      </c>
      <c r="V79" s="46" t="str">
        <f>IF(AI79=0,"",AE79&amp;" L="&amp;AI79)</f>
        <v/>
      </c>
      <c r="W79" s="47" t="e">
        <f>VLOOKUP(P79,Исходные_данные,13,FALSE)*1.3</f>
        <v>#N/A</v>
      </c>
      <c r="X79" s="48"/>
      <c r="Y79" s="48"/>
      <c r="Z79" s="48"/>
      <c r="AA79" s="48"/>
      <c r="AB79" s="48"/>
      <c r="AD79" s="46" t="e">
        <f>VLOOKUP(S79,Кабель_диаметр,4,FALSE)</f>
        <v>#N/A</v>
      </c>
      <c r="AE79" s="46" t="e">
        <f>VLOOKUP(S79,Кабель_диаметр,5,FALSE)</f>
        <v>#N/A</v>
      </c>
      <c r="AG79" s="46">
        <f>IFERROR(VLOOKUP(P79,Исходные_данные,10,FALSE),0)</f>
        <v>0</v>
      </c>
      <c r="AH79" s="46">
        <f>IFERROR(VLOOKUP(P79,Исходные_данные,11,FALSE),0)</f>
        <v>0</v>
      </c>
      <c r="AI79" s="46">
        <f t="shared" si="9"/>
        <v>0</v>
      </c>
    </row>
    <row r="80" spans="3:35" x14ac:dyDescent="0.25">
      <c r="C80" s="20" t="s">
        <v>498</v>
      </c>
      <c r="D80" s="20">
        <f t="shared" si="10"/>
        <v>0</v>
      </c>
      <c r="F80" s="19" t="str">
        <f>IF(G80=1,MAX($F$4:F79)+1,"")</f>
        <v/>
      </c>
      <c r="G80" s="19">
        <f>COUNTIF($H$5:H80,H80)</f>
        <v>57</v>
      </c>
      <c r="H80" s="19" t="e">
        <f t="shared" si="8"/>
        <v>#N/A</v>
      </c>
      <c r="I80" s="19">
        <f>COUNTIF($J$4:$J80,1)</f>
        <v>11</v>
      </c>
      <c r="J80" s="19">
        <f>COUNTIF($S$5:$S80,S80)</f>
        <v>57</v>
      </c>
      <c r="K80" s="19" t="e">
        <f>VLOOKUP(P80,Исходные_данные,20,FALSE)</f>
        <v>#N/A</v>
      </c>
      <c r="L80" s="19">
        <f>IFERROR(IF(P80=0,0,MAX($L$4:L79)+1),0)</f>
        <v>0</v>
      </c>
      <c r="M80" s="104" t="e">
        <f>LEFT(P80,SEARCH(".",P80)-1)</f>
        <v>#N/A</v>
      </c>
      <c r="N80" s="104" t="e">
        <f>LEFT(RIGHT(P80,LEN(P80)-LEN(M80)-1),SEARCH(".",P80)-1)</f>
        <v>#N/A</v>
      </c>
      <c r="P80" s="46" t="e">
        <f>VLOOKUP(ROW(76:76),Разбивка_нумерация_5,4,FALSE)</f>
        <v>#N/A</v>
      </c>
      <c r="Q80" s="46" t="e">
        <f>IF(VLOOKUP(ROW(76:76),Разбивка_нумерация_5,3,FALSE)=0,VLOOKUP(ROW(76:76),Разбивка_нумерация_5,2,FALSE),VLOOKUP(ROW(76:76),Разбивка_нумерация_5,3,FALSE))</f>
        <v>#N/A</v>
      </c>
      <c r="R80" s="46" t="e">
        <f>VLOOKUP(ROW(76:76),Разбивка_нумерация_5,6,FALSE)</f>
        <v>#N/A</v>
      </c>
      <c r="S80" s="46" t="e">
        <f>VLOOKUP(ROW(76:76),Разбивка_нумерация_5,17,FALSE)</f>
        <v>#N/A</v>
      </c>
      <c r="T80" s="46" t="str">
        <f>IF(AG80=0,"","L="&amp;AG80)</f>
        <v/>
      </c>
      <c r="U80" s="46" t="str">
        <f>IF(AH80=0,"",AD80&amp;" L="&amp;AH80)</f>
        <v/>
      </c>
      <c r="V80" s="46" t="str">
        <f>IF(AI80=0,"",AE80&amp;" L="&amp;AI80)</f>
        <v/>
      </c>
      <c r="W80" s="47" t="e">
        <f>VLOOKUP(P80,Исходные_данные,13,FALSE)*1.3</f>
        <v>#N/A</v>
      </c>
      <c r="X80" s="48"/>
      <c r="Y80" s="48"/>
      <c r="Z80" s="48"/>
      <c r="AA80" s="48"/>
      <c r="AB80" s="48"/>
      <c r="AD80" s="46" t="e">
        <f>VLOOKUP(S80,Кабель_диаметр,4,FALSE)</f>
        <v>#N/A</v>
      </c>
      <c r="AE80" s="46" t="e">
        <f>VLOOKUP(S80,Кабель_диаметр,5,FALSE)</f>
        <v>#N/A</v>
      </c>
      <c r="AG80" s="46">
        <f>IFERROR(VLOOKUP(P80,Исходные_данные,10,FALSE),0)</f>
        <v>0</v>
      </c>
      <c r="AH80" s="46">
        <f>IFERROR(VLOOKUP(P80,Исходные_данные,11,FALSE),0)</f>
        <v>0</v>
      </c>
      <c r="AI80" s="46">
        <f t="shared" si="9"/>
        <v>0</v>
      </c>
    </row>
    <row r="81" spans="3:35" x14ac:dyDescent="0.25">
      <c r="C81" s="20" t="s">
        <v>499</v>
      </c>
      <c r="D81" s="20">
        <f t="shared" si="10"/>
        <v>0</v>
      </c>
      <c r="F81" s="19" t="str">
        <f>IF(G81=1,MAX($F$4:F80)+1,"")</f>
        <v/>
      </c>
      <c r="G81" s="19">
        <f>COUNTIF($H$5:H81,H81)</f>
        <v>58</v>
      </c>
      <c r="H81" s="19" t="e">
        <f t="shared" si="8"/>
        <v>#N/A</v>
      </c>
      <c r="I81" s="19">
        <f>COUNTIF($J$4:$J81,1)</f>
        <v>11</v>
      </c>
      <c r="J81" s="19">
        <f>COUNTIF($S$5:$S81,S81)</f>
        <v>58</v>
      </c>
      <c r="K81" s="19" t="e">
        <f>VLOOKUP(P81,Исходные_данные,20,FALSE)</f>
        <v>#N/A</v>
      </c>
      <c r="L81" s="19">
        <f>IFERROR(IF(P81=0,0,MAX($L$4:L80)+1),0)</f>
        <v>0</v>
      </c>
      <c r="M81" s="104" t="e">
        <f>LEFT(P81,SEARCH(".",P81)-1)</f>
        <v>#N/A</v>
      </c>
      <c r="N81" s="104" t="e">
        <f>LEFT(RIGHT(P81,LEN(P81)-LEN(M81)-1),SEARCH(".",P81)-1)</f>
        <v>#N/A</v>
      </c>
      <c r="P81" s="46" t="e">
        <f>VLOOKUP(ROW(77:77),Разбивка_нумерация_5,4,FALSE)</f>
        <v>#N/A</v>
      </c>
      <c r="Q81" s="46" t="e">
        <f>IF(VLOOKUP(ROW(77:77),Разбивка_нумерация_5,3,FALSE)=0,VLOOKUP(ROW(77:77),Разбивка_нумерация_5,2,FALSE),VLOOKUP(ROW(77:77),Разбивка_нумерация_5,3,FALSE))</f>
        <v>#N/A</v>
      </c>
      <c r="R81" s="46" t="e">
        <f>VLOOKUP(ROW(77:77),Разбивка_нумерация_5,6,FALSE)</f>
        <v>#N/A</v>
      </c>
      <c r="S81" s="46" t="e">
        <f>VLOOKUP(ROW(77:77),Разбивка_нумерация_5,17,FALSE)</f>
        <v>#N/A</v>
      </c>
      <c r="T81" s="46" t="str">
        <f>IF(AG81=0,"","L="&amp;AG81)</f>
        <v/>
      </c>
      <c r="U81" s="46" t="str">
        <f>IF(AH81=0,"",AD81&amp;" L="&amp;AH81)</f>
        <v/>
      </c>
      <c r="V81" s="46" t="str">
        <f>IF(AI81=0,"",AE81&amp;" L="&amp;AI81)</f>
        <v/>
      </c>
      <c r="W81" s="47" t="e">
        <f>VLOOKUP(P81,Исходные_данные,13,FALSE)*1.3</f>
        <v>#N/A</v>
      </c>
      <c r="X81" s="48"/>
      <c r="Y81" s="48"/>
      <c r="Z81" s="48"/>
      <c r="AA81" s="48"/>
      <c r="AB81" s="48"/>
      <c r="AD81" s="46" t="e">
        <f>VLOOKUP(S81,Кабель_диаметр,4,FALSE)</f>
        <v>#N/A</v>
      </c>
      <c r="AE81" s="46" t="e">
        <f>VLOOKUP(S81,Кабель_диаметр,5,FALSE)</f>
        <v>#N/A</v>
      </c>
      <c r="AG81" s="46">
        <f>IFERROR(VLOOKUP(P81,Исходные_данные,10,FALSE),0)</f>
        <v>0</v>
      </c>
      <c r="AH81" s="46">
        <f>IFERROR(VLOOKUP(P81,Исходные_данные,11,FALSE),0)</f>
        <v>0</v>
      </c>
      <c r="AI81" s="46">
        <f t="shared" si="9"/>
        <v>0</v>
      </c>
    </row>
    <row r="82" spans="3:35" x14ac:dyDescent="0.25">
      <c r="C82" s="20" t="s">
        <v>500</v>
      </c>
      <c r="D82" s="20">
        <f t="shared" si="10"/>
        <v>0</v>
      </c>
      <c r="F82" s="19" t="str">
        <f>IF(G82=1,MAX($F$4:F81)+1,"")</f>
        <v/>
      </c>
      <c r="G82" s="19">
        <f>COUNTIF($H$5:H82,H82)</f>
        <v>59</v>
      </c>
      <c r="H82" s="19" t="e">
        <f t="shared" si="8"/>
        <v>#N/A</v>
      </c>
      <c r="I82" s="19">
        <f>COUNTIF($J$4:$J82,1)</f>
        <v>11</v>
      </c>
      <c r="J82" s="19">
        <f>COUNTIF($S$5:$S82,S82)</f>
        <v>59</v>
      </c>
      <c r="K82" s="19" t="e">
        <f>VLOOKUP(P82,Исходные_данные,20,FALSE)</f>
        <v>#N/A</v>
      </c>
      <c r="L82" s="19">
        <f>IFERROR(IF(P82=0,0,MAX($L$4:L81)+1),0)</f>
        <v>0</v>
      </c>
      <c r="M82" s="104" t="e">
        <f>LEFT(P82,SEARCH(".",P82)-1)</f>
        <v>#N/A</v>
      </c>
      <c r="N82" s="104" t="e">
        <f>LEFT(RIGHT(P82,LEN(P82)-LEN(M82)-1),SEARCH(".",P82)-1)</f>
        <v>#N/A</v>
      </c>
      <c r="P82" s="46" t="e">
        <f>VLOOKUP(ROW(78:78),Разбивка_нумерация_5,4,FALSE)</f>
        <v>#N/A</v>
      </c>
      <c r="Q82" s="46" t="e">
        <f>IF(VLOOKUP(ROW(78:78),Разбивка_нумерация_5,3,FALSE)=0,VLOOKUP(ROW(78:78),Разбивка_нумерация_5,2,FALSE),VLOOKUP(ROW(78:78),Разбивка_нумерация_5,3,FALSE))</f>
        <v>#N/A</v>
      </c>
      <c r="R82" s="46" t="e">
        <f>VLOOKUP(ROW(78:78),Разбивка_нумерация_5,6,FALSE)</f>
        <v>#N/A</v>
      </c>
      <c r="S82" s="46" t="e">
        <f>VLOOKUP(ROW(78:78),Разбивка_нумерация_5,17,FALSE)</f>
        <v>#N/A</v>
      </c>
      <c r="T82" s="46" t="str">
        <f>IF(AG82=0,"","L="&amp;AG82)</f>
        <v/>
      </c>
      <c r="U82" s="46" t="str">
        <f>IF(AH82=0,"",AD82&amp;" L="&amp;AH82)</f>
        <v/>
      </c>
      <c r="V82" s="46" t="str">
        <f>IF(AI82=0,"",AE82&amp;" L="&amp;AI82)</f>
        <v/>
      </c>
      <c r="W82" s="47" t="e">
        <f>VLOOKUP(P82,Исходные_данные,13,FALSE)*1.3</f>
        <v>#N/A</v>
      </c>
      <c r="X82" s="48"/>
      <c r="Y82" s="48"/>
      <c r="Z82" s="48"/>
      <c r="AA82" s="48"/>
      <c r="AB82" s="48"/>
      <c r="AD82" s="46" t="e">
        <f>VLOOKUP(S82,Кабель_диаметр,4,FALSE)</f>
        <v>#N/A</v>
      </c>
      <c r="AE82" s="46" t="e">
        <f>VLOOKUP(S82,Кабель_диаметр,5,FALSE)</f>
        <v>#N/A</v>
      </c>
      <c r="AG82" s="46">
        <f>IFERROR(VLOOKUP(P82,Исходные_данные,10,FALSE),0)</f>
        <v>0</v>
      </c>
      <c r="AH82" s="46">
        <f>IFERROR(VLOOKUP(P82,Исходные_данные,11,FALSE),0)</f>
        <v>0</v>
      </c>
      <c r="AI82" s="46">
        <f t="shared" si="9"/>
        <v>0</v>
      </c>
    </row>
    <row r="83" spans="3:35" x14ac:dyDescent="0.25">
      <c r="C83" s="20"/>
      <c r="D83" s="20"/>
      <c r="F83" s="19" t="str">
        <f>IF(G83=1,MAX($F$4:F82)+1,"")</f>
        <v/>
      </c>
      <c r="G83" s="19">
        <f>COUNTIF($H$5:H83,H83)</f>
        <v>60</v>
      </c>
      <c r="H83" s="19" t="e">
        <f t="shared" si="8"/>
        <v>#N/A</v>
      </c>
      <c r="I83" s="19">
        <f>COUNTIF($J$4:$J83,1)</f>
        <v>11</v>
      </c>
      <c r="J83" s="19">
        <f>COUNTIF($S$5:$S83,S83)</f>
        <v>60</v>
      </c>
      <c r="K83" s="19" t="e">
        <f>VLOOKUP(P83,Исходные_данные,20,FALSE)</f>
        <v>#N/A</v>
      </c>
      <c r="L83" s="19">
        <f>IFERROR(IF(P83=0,0,MAX($L$4:L82)+1),0)</f>
        <v>0</v>
      </c>
      <c r="M83" s="104" t="e">
        <f>LEFT(P83,SEARCH(".",P83)-1)</f>
        <v>#N/A</v>
      </c>
      <c r="N83" s="104" t="e">
        <f>LEFT(RIGHT(P83,LEN(P83)-LEN(M83)-1),SEARCH(".",P83)-1)</f>
        <v>#N/A</v>
      </c>
      <c r="P83" s="46" t="e">
        <f>VLOOKUP(ROW(79:79),Разбивка_нумерация_5,4,FALSE)</f>
        <v>#N/A</v>
      </c>
      <c r="Q83" s="46" t="e">
        <f>IF(VLOOKUP(ROW(79:79),Разбивка_нумерация_5,3,FALSE)=0,VLOOKUP(ROW(79:79),Разбивка_нумерация_5,2,FALSE),VLOOKUP(ROW(79:79),Разбивка_нумерация_5,3,FALSE))</f>
        <v>#N/A</v>
      </c>
      <c r="R83" s="46" t="e">
        <f>VLOOKUP(ROW(79:79),Разбивка_нумерация_5,6,FALSE)</f>
        <v>#N/A</v>
      </c>
      <c r="S83" s="46" t="e">
        <f>VLOOKUP(ROW(79:79),Разбивка_нумерация_5,17,FALSE)</f>
        <v>#N/A</v>
      </c>
      <c r="T83" s="46" t="str">
        <f>IF(AG83=0,"","L="&amp;AG83)</f>
        <v/>
      </c>
      <c r="U83" s="46" t="str">
        <f>IF(AH83=0,"",AD83&amp;" L="&amp;AH83)</f>
        <v/>
      </c>
      <c r="V83" s="46" t="str">
        <f>IF(AI83=0,"",AE83&amp;" L="&amp;AI83)</f>
        <v/>
      </c>
      <c r="W83" s="47" t="e">
        <f>VLOOKUP(P83,Исходные_данные,13,FALSE)*1.3</f>
        <v>#N/A</v>
      </c>
      <c r="X83" s="48"/>
      <c r="Y83" s="48"/>
      <c r="Z83" s="48"/>
      <c r="AA83" s="48"/>
      <c r="AB83" s="48"/>
      <c r="AD83" s="46" t="e">
        <f>VLOOKUP(S83,Кабель_диаметр,4,FALSE)</f>
        <v>#N/A</v>
      </c>
      <c r="AE83" s="46" t="e">
        <f>VLOOKUP(S83,Кабель_диаметр,5,FALSE)</f>
        <v>#N/A</v>
      </c>
      <c r="AG83" s="46">
        <f>IFERROR(VLOOKUP(P83,Исходные_данные,10,FALSE),0)</f>
        <v>0</v>
      </c>
      <c r="AH83" s="46">
        <f>IFERROR(VLOOKUP(P83,Исходные_данные,11,FALSE),0)</f>
        <v>0</v>
      </c>
      <c r="AI83" s="46">
        <f t="shared" si="9"/>
        <v>0</v>
      </c>
    </row>
    <row r="84" spans="3:35" x14ac:dyDescent="0.25">
      <c r="C84" s="20"/>
      <c r="D84" s="20"/>
      <c r="F84" s="19" t="str">
        <f>IF(G84=1,MAX($F$4:F83)+1,"")</f>
        <v/>
      </c>
      <c r="G84" s="19">
        <f>COUNTIF($H$5:H84,H84)</f>
        <v>61</v>
      </c>
      <c r="H84" s="19" t="e">
        <f t="shared" si="8"/>
        <v>#N/A</v>
      </c>
      <c r="I84" s="19">
        <f>COUNTIF($J$4:$J84,1)</f>
        <v>11</v>
      </c>
      <c r="J84" s="19">
        <f>COUNTIF($S$5:$S84,S84)</f>
        <v>61</v>
      </c>
      <c r="K84" s="19" t="e">
        <f>VLOOKUP(P84,Исходные_данные,20,FALSE)</f>
        <v>#N/A</v>
      </c>
      <c r="L84" s="19">
        <f>IFERROR(IF(P84=0,0,MAX($L$4:L83)+1),0)</f>
        <v>0</v>
      </c>
      <c r="M84" s="104" t="e">
        <f>LEFT(P84,SEARCH(".",P84)-1)</f>
        <v>#N/A</v>
      </c>
      <c r="N84" s="104" t="e">
        <f>LEFT(RIGHT(P84,LEN(P84)-LEN(M84)-1),SEARCH(".",P84)-1)</f>
        <v>#N/A</v>
      </c>
      <c r="P84" s="46" t="e">
        <f>VLOOKUP(ROW(80:80),Разбивка_нумерация_5,4,FALSE)</f>
        <v>#N/A</v>
      </c>
      <c r="Q84" s="46" t="e">
        <f>IF(VLOOKUP(ROW(80:80),Разбивка_нумерация_5,3,FALSE)=0,VLOOKUP(ROW(80:80),Разбивка_нумерация_5,2,FALSE),VLOOKUP(ROW(80:80),Разбивка_нумерация_5,3,FALSE))</f>
        <v>#N/A</v>
      </c>
      <c r="R84" s="46" t="e">
        <f>VLOOKUP(ROW(80:80),Разбивка_нумерация_5,6,FALSE)</f>
        <v>#N/A</v>
      </c>
      <c r="S84" s="46" t="e">
        <f>VLOOKUP(ROW(80:80),Разбивка_нумерация_5,17,FALSE)</f>
        <v>#N/A</v>
      </c>
      <c r="T84" s="46" t="str">
        <f>IF(AG84=0,"","L="&amp;AG84)</f>
        <v/>
      </c>
      <c r="U84" s="46" t="str">
        <f>IF(AH84=0,"",AD84&amp;" L="&amp;AH84)</f>
        <v/>
      </c>
      <c r="V84" s="46" t="str">
        <f>IF(AI84=0,"",AE84&amp;" L="&amp;AI84)</f>
        <v/>
      </c>
      <c r="W84" s="47" t="e">
        <f>VLOOKUP(P84,Исходные_данные,13,FALSE)*1.3</f>
        <v>#N/A</v>
      </c>
      <c r="X84" s="48"/>
      <c r="Y84" s="48"/>
      <c r="Z84" s="48"/>
      <c r="AA84" s="48"/>
      <c r="AB84" s="48"/>
      <c r="AD84" s="46" t="e">
        <f>VLOOKUP(S84,Кабель_диаметр,4,FALSE)</f>
        <v>#N/A</v>
      </c>
      <c r="AE84" s="46" t="e">
        <f>VLOOKUP(S84,Кабель_диаметр,5,FALSE)</f>
        <v>#N/A</v>
      </c>
      <c r="AG84" s="46">
        <f>IFERROR(VLOOKUP(P84,Исходные_данные,10,FALSE),0)</f>
        <v>0</v>
      </c>
      <c r="AH84" s="46">
        <f>IFERROR(VLOOKUP(P84,Исходные_данные,11,FALSE),0)</f>
        <v>0</v>
      </c>
      <c r="AI84" s="46">
        <f t="shared" si="9"/>
        <v>0</v>
      </c>
    </row>
    <row r="85" spans="3:35" x14ac:dyDescent="0.25">
      <c r="C85" s="20"/>
      <c r="D85" s="20"/>
      <c r="F85" s="19" t="str">
        <f>IF(G85=1,MAX($F$4:F84)+1,"")</f>
        <v/>
      </c>
      <c r="G85" s="19">
        <f>COUNTIF($H$5:H85,H85)</f>
        <v>62</v>
      </c>
      <c r="H85" s="19" t="e">
        <f t="shared" si="8"/>
        <v>#N/A</v>
      </c>
      <c r="I85" s="19">
        <f>COUNTIF($J$4:$J85,1)</f>
        <v>11</v>
      </c>
      <c r="J85" s="19">
        <f>COUNTIF($S$5:$S85,S85)</f>
        <v>62</v>
      </c>
      <c r="K85" s="19" t="e">
        <f>VLOOKUP(P85,Исходные_данные,20,FALSE)</f>
        <v>#N/A</v>
      </c>
      <c r="L85" s="19">
        <f>IFERROR(IF(P85=0,0,MAX($L$4:L84)+1),0)</f>
        <v>0</v>
      </c>
      <c r="M85" s="104" t="e">
        <f>LEFT(P85,SEARCH(".",P85)-1)</f>
        <v>#N/A</v>
      </c>
      <c r="N85" s="104" t="e">
        <f>LEFT(RIGHT(P85,LEN(P85)-LEN(M85)-1),SEARCH(".",P85)-1)</f>
        <v>#N/A</v>
      </c>
      <c r="P85" s="46" t="e">
        <f>VLOOKUP(ROW(81:81),Разбивка_нумерация_5,4,FALSE)</f>
        <v>#N/A</v>
      </c>
      <c r="Q85" s="46" t="e">
        <f>IF(VLOOKUP(ROW(81:81),Разбивка_нумерация_5,3,FALSE)=0,VLOOKUP(ROW(81:81),Разбивка_нумерация_5,2,FALSE),VLOOKUP(ROW(81:81),Разбивка_нумерация_5,3,FALSE))</f>
        <v>#N/A</v>
      </c>
      <c r="R85" s="46" t="e">
        <f>VLOOKUP(ROW(81:81),Разбивка_нумерация_5,6,FALSE)</f>
        <v>#N/A</v>
      </c>
      <c r="S85" s="46" t="e">
        <f>VLOOKUP(ROW(81:81),Разбивка_нумерация_5,17,FALSE)</f>
        <v>#N/A</v>
      </c>
      <c r="T85" s="46" t="str">
        <f>IF(AG85=0,"","L="&amp;AG85)</f>
        <v/>
      </c>
      <c r="U85" s="46" t="str">
        <f>IF(AH85=0,"",AD85&amp;" L="&amp;AH85)</f>
        <v/>
      </c>
      <c r="V85" s="46" t="str">
        <f>IF(AI85=0,"",AE85&amp;" L="&amp;AI85)</f>
        <v/>
      </c>
      <c r="W85" s="47" t="e">
        <f>VLOOKUP(P85,Исходные_данные,13,FALSE)*1.3</f>
        <v>#N/A</v>
      </c>
      <c r="X85" s="48"/>
      <c r="Y85" s="48"/>
      <c r="Z85" s="48"/>
      <c r="AA85" s="48"/>
      <c r="AB85" s="48"/>
      <c r="AD85" s="46" t="e">
        <f>VLOOKUP(S85,Кабель_диаметр,4,FALSE)</f>
        <v>#N/A</v>
      </c>
      <c r="AE85" s="46" t="e">
        <f>VLOOKUP(S85,Кабель_диаметр,5,FALSE)</f>
        <v>#N/A</v>
      </c>
      <c r="AG85" s="46">
        <f>IFERROR(VLOOKUP(P85,Исходные_данные,10,FALSE),0)</f>
        <v>0</v>
      </c>
      <c r="AH85" s="46">
        <f>IFERROR(VLOOKUP(P85,Исходные_данные,11,FALSE),0)</f>
        <v>0</v>
      </c>
      <c r="AI85" s="46">
        <f t="shared" si="9"/>
        <v>0</v>
      </c>
    </row>
    <row r="86" spans="3:35" x14ac:dyDescent="0.25">
      <c r="C86" s="20"/>
      <c r="D86" s="20"/>
      <c r="F86" s="19" t="str">
        <f>IF(G86=1,MAX($F$4:F85)+1,"")</f>
        <v/>
      </c>
      <c r="G86" s="19">
        <f>COUNTIF($H$5:H86,H86)</f>
        <v>63</v>
      </c>
      <c r="H86" s="19" t="e">
        <f t="shared" si="8"/>
        <v>#N/A</v>
      </c>
      <c r="I86" s="19">
        <f>COUNTIF($J$4:$J86,1)</f>
        <v>11</v>
      </c>
      <c r="J86" s="19">
        <f>COUNTIF($S$5:$S86,S86)</f>
        <v>63</v>
      </c>
      <c r="K86" s="19" t="e">
        <f>VLOOKUP(P86,Исходные_данные,20,FALSE)</f>
        <v>#N/A</v>
      </c>
      <c r="L86" s="19">
        <f>IFERROR(IF(P86=0,0,MAX($L$4:L85)+1),0)</f>
        <v>0</v>
      </c>
      <c r="M86" s="104" t="e">
        <f>LEFT(P86,SEARCH(".",P86)-1)</f>
        <v>#N/A</v>
      </c>
      <c r="N86" s="104" t="e">
        <f>LEFT(RIGHT(P86,LEN(P86)-LEN(M86)-1),SEARCH(".",P86)-1)</f>
        <v>#N/A</v>
      </c>
      <c r="P86" s="46" t="e">
        <f>VLOOKUP(ROW(82:82),Разбивка_нумерация_5,4,FALSE)</f>
        <v>#N/A</v>
      </c>
      <c r="Q86" s="46" t="e">
        <f>IF(VLOOKUP(ROW(82:82),Разбивка_нумерация_5,3,FALSE)=0,VLOOKUP(ROW(82:82),Разбивка_нумерация_5,2,FALSE),VLOOKUP(ROW(82:82),Разбивка_нумерация_5,3,FALSE))</f>
        <v>#N/A</v>
      </c>
      <c r="R86" s="46" t="e">
        <f>VLOOKUP(ROW(82:82),Разбивка_нумерация_5,6,FALSE)</f>
        <v>#N/A</v>
      </c>
      <c r="S86" s="46" t="e">
        <f>VLOOKUP(ROW(82:82),Разбивка_нумерация_5,17,FALSE)</f>
        <v>#N/A</v>
      </c>
      <c r="T86" s="46" t="str">
        <f>IF(AG86=0,"","L="&amp;AG86)</f>
        <v/>
      </c>
      <c r="U86" s="46" t="str">
        <f>IF(AH86=0,"",AD86&amp;" L="&amp;AH86)</f>
        <v/>
      </c>
      <c r="V86" s="46" t="str">
        <f>IF(AI86=0,"",AE86&amp;" L="&amp;AI86)</f>
        <v/>
      </c>
      <c r="W86" s="47" t="e">
        <f>VLOOKUP(P86,Исходные_данные,13,FALSE)*1.3</f>
        <v>#N/A</v>
      </c>
      <c r="X86" s="48"/>
      <c r="Y86" s="48"/>
      <c r="Z86" s="48"/>
      <c r="AA86" s="48"/>
      <c r="AB86" s="48"/>
      <c r="AD86" s="46" t="e">
        <f>VLOOKUP(S86,Кабель_диаметр,4,FALSE)</f>
        <v>#N/A</v>
      </c>
      <c r="AE86" s="46" t="e">
        <f>VLOOKUP(S86,Кабель_диаметр,5,FALSE)</f>
        <v>#N/A</v>
      </c>
      <c r="AG86" s="46">
        <f>IFERROR(VLOOKUP(P86,Исходные_данные,10,FALSE),0)</f>
        <v>0</v>
      </c>
      <c r="AH86" s="46">
        <f>IFERROR(VLOOKUP(P86,Исходные_данные,11,FALSE),0)</f>
        <v>0</v>
      </c>
      <c r="AI86" s="46">
        <f t="shared" si="9"/>
        <v>0</v>
      </c>
    </row>
    <row r="87" spans="3:35" x14ac:dyDescent="0.25">
      <c r="C87" s="20"/>
      <c r="D87" s="20"/>
      <c r="F87" s="19" t="str">
        <f>IF(G87=1,MAX($F$4:F86)+1,"")</f>
        <v/>
      </c>
      <c r="G87" s="19">
        <f>COUNTIF($H$5:H87,H87)</f>
        <v>64</v>
      </c>
      <c r="H87" s="19" t="e">
        <f t="shared" si="8"/>
        <v>#N/A</v>
      </c>
      <c r="I87" s="19">
        <f>COUNTIF($J$4:$J87,1)</f>
        <v>11</v>
      </c>
      <c r="J87" s="19">
        <f>COUNTIF($S$5:$S87,S87)</f>
        <v>64</v>
      </c>
      <c r="K87" s="19" t="e">
        <f>VLOOKUP(P87,Исходные_данные,20,FALSE)</f>
        <v>#N/A</v>
      </c>
      <c r="L87" s="19">
        <f>IFERROR(IF(P87=0,0,MAX($L$4:L86)+1),0)</f>
        <v>0</v>
      </c>
      <c r="M87" s="104" t="e">
        <f>LEFT(P87,SEARCH(".",P87)-1)</f>
        <v>#N/A</v>
      </c>
      <c r="N87" s="104" t="e">
        <f>LEFT(RIGHT(P87,LEN(P87)-LEN(M87)-1),SEARCH(".",P87)-1)</f>
        <v>#N/A</v>
      </c>
      <c r="P87" s="46" t="e">
        <f>VLOOKUP(ROW(83:83),Разбивка_нумерация_5,4,FALSE)</f>
        <v>#N/A</v>
      </c>
      <c r="Q87" s="46" t="e">
        <f>IF(VLOOKUP(ROW(83:83),Разбивка_нумерация_5,3,FALSE)=0,VLOOKUP(ROW(83:83),Разбивка_нумерация_5,2,FALSE),VLOOKUP(ROW(83:83),Разбивка_нумерация_5,3,FALSE))</f>
        <v>#N/A</v>
      </c>
      <c r="R87" s="46" t="e">
        <f>VLOOKUP(ROW(83:83),Разбивка_нумерация_5,6,FALSE)</f>
        <v>#N/A</v>
      </c>
      <c r="S87" s="46" t="e">
        <f>VLOOKUP(ROW(83:83),Разбивка_нумерация_5,17,FALSE)</f>
        <v>#N/A</v>
      </c>
      <c r="T87" s="46" t="str">
        <f>IF(AG87=0,"","L="&amp;AG87)</f>
        <v/>
      </c>
      <c r="U87" s="46" t="str">
        <f>IF(AH87=0,"",AD87&amp;" L="&amp;AH87)</f>
        <v/>
      </c>
      <c r="V87" s="46" t="str">
        <f>IF(AI87=0,"",AE87&amp;" L="&amp;AI87)</f>
        <v/>
      </c>
      <c r="W87" s="47" t="e">
        <f>VLOOKUP(P87,Исходные_данные,13,FALSE)*1.3</f>
        <v>#N/A</v>
      </c>
      <c r="X87" s="48"/>
      <c r="Y87" s="48"/>
      <c r="Z87" s="48"/>
      <c r="AA87" s="48"/>
      <c r="AB87" s="48"/>
      <c r="AD87" s="46" t="e">
        <f>VLOOKUP(S87,Кабель_диаметр,4,FALSE)</f>
        <v>#N/A</v>
      </c>
      <c r="AE87" s="46" t="e">
        <f>VLOOKUP(S87,Кабель_диаметр,5,FALSE)</f>
        <v>#N/A</v>
      </c>
      <c r="AG87" s="46">
        <f>IFERROR(VLOOKUP(P87,Исходные_данные,10,FALSE),0)</f>
        <v>0</v>
      </c>
      <c r="AH87" s="46">
        <f>IFERROR(VLOOKUP(P87,Исходные_данные,11,FALSE),0)</f>
        <v>0</v>
      </c>
      <c r="AI87" s="46">
        <f t="shared" si="9"/>
        <v>0</v>
      </c>
    </row>
    <row r="88" spans="3:35" x14ac:dyDescent="0.25">
      <c r="C88" s="20"/>
      <c r="D88" s="20"/>
      <c r="F88" s="19" t="str">
        <f>IF(G88=1,MAX($F$4:F87)+1,"")</f>
        <v/>
      </c>
      <c r="G88" s="19">
        <f>COUNTIF($H$5:H88,H88)</f>
        <v>65</v>
      </c>
      <c r="H88" s="19" t="e">
        <f t="shared" si="8"/>
        <v>#N/A</v>
      </c>
      <c r="I88" s="19">
        <f>COUNTIF($J$4:$J88,1)</f>
        <v>11</v>
      </c>
      <c r="J88" s="19">
        <f>COUNTIF($S$5:$S88,S88)</f>
        <v>65</v>
      </c>
      <c r="K88" s="19" t="e">
        <f>VLOOKUP(P88,Исходные_данные,20,FALSE)</f>
        <v>#N/A</v>
      </c>
      <c r="L88" s="19">
        <f>IFERROR(IF(P88=0,0,MAX($L$4:L87)+1),0)</f>
        <v>0</v>
      </c>
      <c r="M88" s="104" t="e">
        <f>LEFT(P88,SEARCH(".",P88)-1)</f>
        <v>#N/A</v>
      </c>
      <c r="N88" s="104" t="e">
        <f>LEFT(RIGHT(P88,LEN(P88)-LEN(M88)-1),SEARCH(".",P88)-1)</f>
        <v>#N/A</v>
      </c>
      <c r="P88" s="46" t="e">
        <f>VLOOKUP(ROW(84:84),Разбивка_нумерация_5,4,FALSE)</f>
        <v>#N/A</v>
      </c>
      <c r="Q88" s="46" t="e">
        <f>IF(VLOOKUP(ROW(84:84),Разбивка_нумерация_5,3,FALSE)=0,VLOOKUP(ROW(84:84),Разбивка_нумерация_5,2,FALSE),VLOOKUP(ROW(84:84),Разбивка_нумерация_5,3,FALSE))</f>
        <v>#N/A</v>
      </c>
      <c r="R88" s="46" t="e">
        <f>VLOOKUP(ROW(84:84),Разбивка_нумерация_5,6,FALSE)</f>
        <v>#N/A</v>
      </c>
      <c r="S88" s="46" t="e">
        <f>VLOOKUP(ROW(84:84),Разбивка_нумерация_5,17,FALSE)</f>
        <v>#N/A</v>
      </c>
      <c r="T88" s="46" t="str">
        <f>IF(AG88=0,"","L="&amp;AG88)</f>
        <v/>
      </c>
      <c r="U88" s="46" t="str">
        <f>IF(AH88=0,"",AD88&amp;" L="&amp;AH88)</f>
        <v/>
      </c>
      <c r="V88" s="46" t="str">
        <f>IF(AI88=0,"",AE88&amp;" L="&amp;AI88)</f>
        <v/>
      </c>
      <c r="W88" s="47" t="e">
        <f>VLOOKUP(P88,Исходные_данные,13,FALSE)*1.3</f>
        <v>#N/A</v>
      </c>
      <c r="X88" s="48"/>
      <c r="Y88" s="48"/>
      <c r="Z88" s="48"/>
      <c r="AA88" s="48"/>
      <c r="AB88" s="48"/>
      <c r="AD88" s="46" t="e">
        <f>VLOOKUP(S88,Кабель_диаметр,4,FALSE)</f>
        <v>#N/A</v>
      </c>
      <c r="AE88" s="46" t="e">
        <f>VLOOKUP(S88,Кабель_диаметр,5,FALSE)</f>
        <v>#N/A</v>
      </c>
      <c r="AG88" s="46">
        <f>IFERROR(VLOOKUP(P88,Исходные_данные,10,FALSE),0)</f>
        <v>0</v>
      </c>
      <c r="AH88" s="46">
        <f>IFERROR(VLOOKUP(P88,Исходные_данные,11,FALSE),0)</f>
        <v>0</v>
      </c>
      <c r="AI88" s="46">
        <f t="shared" si="9"/>
        <v>0</v>
      </c>
    </row>
    <row r="89" spans="3:35" x14ac:dyDescent="0.25">
      <c r="C89" s="20"/>
      <c r="D89" s="20"/>
      <c r="F89" s="19" t="str">
        <f>IF(G89=1,MAX($F$4:F88)+1,"")</f>
        <v/>
      </c>
      <c r="G89" s="19">
        <f>COUNTIF($H$5:H89,H89)</f>
        <v>66</v>
      </c>
      <c r="H89" s="19" t="e">
        <f t="shared" si="8"/>
        <v>#N/A</v>
      </c>
      <c r="I89" s="19">
        <f>COUNTIF($J$4:$J89,1)</f>
        <v>11</v>
      </c>
      <c r="J89" s="19">
        <f>COUNTIF($S$5:$S89,S89)</f>
        <v>66</v>
      </c>
      <c r="K89" s="19" t="e">
        <f>VLOOKUP(P89,Исходные_данные,20,FALSE)</f>
        <v>#N/A</v>
      </c>
      <c r="L89" s="19">
        <f>IFERROR(IF(P89=0,0,MAX($L$4:L88)+1),0)</f>
        <v>0</v>
      </c>
      <c r="M89" s="104" t="e">
        <f>LEFT(P89,SEARCH(".",P89)-1)</f>
        <v>#N/A</v>
      </c>
      <c r="N89" s="104" t="e">
        <f>LEFT(RIGHT(P89,LEN(P89)-LEN(M89)-1),SEARCH(".",P89)-1)</f>
        <v>#N/A</v>
      </c>
      <c r="P89" s="46" t="e">
        <f>VLOOKUP(ROW(85:85),Разбивка_нумерация_5,4,FALSE)</f>
        <v>#N/A</v>
      </c>
      <c r="Q89" s="46" t="e">
        <f>IF(VLOOKUP(ROW(85:85),Разбивка_нумерация_5,3,FALSE)=0,VLOOKUP(ROW(85:85),Разбивка_нумерация_5,2,FALSE),VLOOKUP(ROW(85:85),Разбивка_нумерация_5,3,FALSE))</f>
        <v>#N/A</v>
      </c>
      <c r="R89" s="46" t="e">
        <f>VLOOKUP(ROW(85:85),Разбивка_нумерация_5,6,FALSE)</f>
        <v>#N/A</v>
      </c>
      <c r="S89" s="46" t="e">
        <f>VLOOKUP(ROW(85:85),Разбивка_нумерация_5,17,FALSE)</f>
        <v>#N/A</v>
      </c>
      <c r="T89" s="46" t="str">
        <f>IF(AG89=0,"","L="&amp;AG89)</f>
        <v/>
      </c>
      <c r="U89" s="46" t="str">
        <f>IF(AH89=0,"",AD89&amp;" L="&amp;AH89)</f>
        <v/>
      </c>
      <c r="V89" s="46" t="str">
        <f>IF(AI89=0,"",AE89&amp;" L="&amp;AI89)</f>
        <v/>
      </c>
      <c r="W89" s="47" t="e">
        <f>VLOOKUP(P89,Исходные_данные,13,FALSE)*1.3</f>
        <v>#N/A</v>
      </c>
      <c r="X89" s="48"/>
      <c r="Y89" s="48"/>
      <c r="Z89" s="48"/>
      <c r="AA89" s="48"/>
      <c r="AB89" s="48"/>
      <c r="AD89" s="46" t="e">
        <f>VLOOKUP(S89,Кабель_диаметр,4,FALSE)</f>
        <v>#N/A</v>
      </c>
      <c r="AE89" s="46" t="e">
        <f>VLOOKUP(S89,Кабель_диаметр,5,FALSE)</f>
        <v>#N/A</v>
      </c>
      <c r="AG89" s="46">
        <f>IFERROR(VLOOKUP(P89,Исходные_данные,10,FALSE),0)</f>
        <v>0</v>
      </c>
      <c r="AH89" s="46">
        <f>IFERROR(VLOOKUP(P89,Исходные_данные,11,FALSE),0)</f>
        <v>0</v>
      </c>
      <c r="AI89" s="46">
        <f t="shared" si="9"/>
        <v>0</v>
      </c>
    </row>
    <row r="90" spans="3:35" x14ac:dyDescent="0.25">
      <c r="C90" s="20"/>
      <c r="D90" s="20"/>
      <c r="F90" s="19" t="str">
        <f>IF(G90=1,MAX($F$4:F89)+1,"")</f>
        <v/>
      </c>
      <c r="G90" s="19">
        <f>COUNTIF($H$5:H90,H90)</f>
        <v>67</v>
      </c>
      <c r="H90" s="19" t="e">
        <f t="shared" si="8"/>
        <v>#N/A</v>
      </c>
      <c r="I90" s="19">
        <f>COUNTIF($J$4:$J90,1)</f>
        <v>11</v>
      </c>
      <c r="J90" s="19">
        <f>COUNTIF($S$5:$S90,S90)</f>
        <v>67</v>
      </c>
      <c r="K90" s="19" t="e">
        <f>VLOOKUP(P90,Исходные_данные,20,FALSE)</f>
        <v>#N/A</v>
      </c>
      <c r="L90" s="19">
        <f>IFERROR(IF(P90=0,0,MAX($L$4:L89)+1),0)</f>
        <v>0</v>
      </c>
      <c r="M90" s="104" t="e">
        <f>LEFT(P90,SEARCH(".",P90)-1)</f>
        <v>#N/A</v>
      </c>
      <c r="N90" s="104" t="e">
        <f>LEFT(RIGHT(P90,LEN(P90)-LEN(M90)-1),SEARCH(".",P90)-1)</f>
        <v>#N/A</v>
      </c>
      <c r="P90" s="46" t="e">
        <f>VLOOKUP(ROW(86:86),Разбивка_нумерация_5,4,FALSE)</f>
        <v>#N/A</v>
      </c>
      <c r="Q90" s="46" t="e">
        <f>IF(VLOOKUP(ROW(86:86),Разбивка_нумерация_5,3,FALSE)=0,VLOOKUP(ROW(86:86),Разбивка_нумерация_5,2,FALSE),VLOOKUP(ROW(86:86),Разбивка_нумерация_5,3,FALSE))</f>
        <v>#N/A</v>
      </c>
      <c r="R90" s="46" t="e">
        <f>VLOOKUP(ROW(86:86),Разбивка_нумерация_5,6,FALSE)</f>
        <v>#N/A</v>
      </c>
      <c r="S90" s="46" t="e">
        <f>VLOOKUP(ROW(86:86),Разбивка_нумерация_5,17,FALSE)</f>
        <v>#N/A</v>
      </c>
      <c r="T90" s="46" t="str">
        <f>IF(AG90=0,"","L="&amp;AG90)</f>
        <v/>
      </c>
      <c r="U90" s="46" t="str">
        <f>IF(AH90=0,"",AD90&amp;" L="&amp;AH90)</f>
        <v/>
      </c>
      <c r="V90" s="46" t="str">
        <f>IF(AI90=0,"",AE90&amp;" L="&amp;AI90)</f>
        <v/>
      </c>
      <c r="W90" s="47" t="e">
        <f>VLOOKUP(P90,Исходные_данные,13,FALSE)*1.3</f>
        <v>#N/A</v>
      </c>
      <c r="X90" s="48"/>
      <c r="Y90" s="48"/>
      <c r="Z90" s="48"/>
      <c r="AA90" s="48"/>
      <c r="AB90" s="48"/>
      <c r="AD90" s="46" t="e">
        <f>VLOOKUP(S90,Кабель_диаметр,4,FALSE)</f>
        <v>#N/A</v>
      </c>
      <c r="AE90" s="46" t="e">
        <f>VLOOKUP(S90,Кабель_диаметр,5,FALSE)</f>
        <v>#N/A</v>
      </c>
      <c r="AG90" s="46">
        <f>IFERROR(VLOOKUP(P90,Исходные_данные,10,FALSE),0)</f>
        <v>0</v>
      </c>
      <c r="AH90" s="46">
        <f>IFERROR(VLOOKUP(P90,Исходные_данные,11,FALSE),0)</f>
        <v>0</v>
      </c>
      <c r="AI90" s="46">
        <f t="shared" si="9"/>
        <v>0</v>
      </c>
    </row>
    <row r="91" spans="3:35" x14ac:dyDescent="0.25">
      <c r="F91" s="19" t="str">
        <f>IF(G91=1,MAX($F$4:F90)+1,"")</f>
        <v/>
      </c>
      <c r="G91" s="19">
        <f>COUNTIF($H$5:H91,H91)</f>
        <v>68</v>
      </c>
      <c r="H91" s="19" t="e">
        <f t="shared" si="8"/>
        <v>#N/A</v>
      </c>
      <c r="I91" s="19">
        <f>COUNTIF($J$4:$J91,1)</f>
        <v>11</v>
      </c>
      <c r="J91" s="19">
        <f>COUNTIF($S$5:$S91,S91)</f>
        <v>68</v>
      </c>
      <c r="K91" s="19" t="e">
        <f>VLOOKUP(P91,Исходные_данные,20,FALSE)</f>
        <v>#N/A</v>
      </c>
      <c r="L91" s="19">
        <f>IFERROR(IF(P91=0,0,MAX($L$4:L90)+1),0)</f>
        <v>0</v>
      </c>
      <c r="M91" s="104" t="e">
        <f>LEFT(P91,SEARCH(".",P91)-1)</f>
        <v>#N/A</v>
      </c>
      <c r="N91" s="104" t="e">
        <f>LEFT(RIGHT(P91,LEN(P91)-LEN(M91)-1),SEARCH(".",P91)-1)</f>
        <v>#N/A</v>
      </c>
      <c r="P91" s="46" t="e">
        <f>VLOOKUP(ROW(87:87),Разбивка_нумерация_5,4,FALSE)</f>
        <v>#N/A</v>
      </c>
      <c r="Q91" s="46" t="e">
        <f>IF(VLOOKUP(ROW(87:87),Разбивка_нумерация_5,3,FALSE)=0,VLOOKUP(ROW(87:87),Разбивка_нумерация_5,2,FALSE),VLOOKUP(ROW(87:87),Разбивка_нумерация_5,3,FALSE))</f>
        <v>#N/A</v>
      </c>
      <c r="R91" s="46" t="e">
        <f>VLOOKUP(ROW(87:87),Разбивка_нумерация_5,6,FALSE)</f>
        <v>#N/A</v>
      </c>
      <c r="S91" s="46" t="e">
        <f>VLOOKUP(ROW(87:87),Разбивка_нумерация_5,17,FALSE)</f>
        <v>#N/A</v>
      </c>
      <c r="T91" s="46" t="str">
        <f>IF(AG91=0,"","L="&amp;AG91)</f>
        <v/>
      </c>
      <c r="U91" s="46" t="str">
        <f>IF(AH91=0,"",AD91&amp;" L="&amp;AH91)</f>
        <v/>
      </c>
      <c r="V91" s="46" t="str">
        <f>IF(AI91=0,"",AE91&amp;" L="&amp;AI91)</f>
        <v/>
      </c>
      <c r="W91" s="47" t="e">
        <f>VLOOKUP(P91,Исходные_данные,13,FALSE)*1.3</f>
        <v>#N/A</v>
      </c>
      <c r="X91" s="48"/>
      <c r="Y91" s="48"/>
      <c r="Z91" s="48"/>
      <c r="AA91" s="48"/>
      <c r="AB91" s="48"/>
      <c r="AD91" s="46" t="e">
        <f>VLOOKUP(S91,Кабель_диаметр,4,FALSE)</f>
        <v>#N/A</v>
      </c>
      <c r="AE91" s="46" t="e">
        <f>VLOOKUP(S91,Кабель_диаметр,5,FALSE)</f>
        <v>#N/A</v>
      </c>
      <c r="AG91" s="46">
        <f>IFERROR(VLOOKUP(P91,Исходные_данные,10,FALSE),0)</f>
        <v>0</v>
      </c>
      <c r="AH91" s="46">
        <f>IFERROR(VLOOKUP(P91,Исходные_данные,11,FALSE),0)</f>
        <v>0</v>
      </c>
      <c r="AI91" s="46">
        <f t="shared" si="9"/>
        <v>0</v>
      </c>
    </row>
    <row r="92" spans="3:35" x14ac:dyDescent="0.25">
      <c r="F92" s="19" t="str">
        <f>IF(G92=1,MAX($F$4:F91)+1,"")</f>
        <v/>
      </c>
      <c r="G92" s="19">
        <f>COUNTIF($H$5:H92,H92)</f>
        <v>69</v>
      </c>
      <c r="H92" s="19" t="e">
        <f t="shared" si="8"/>
        <v>#N/A</v>
      </c>
      <c r="I92" s="19">
        <f>COUNTIF($J$4:$J92,1)</f>
        <v>11</v>
      </c>
      <c r="J92" s="19">
        <f>COUNTIF($S$5:$S92,S92)</f>
        <v>69</v>
      </c>
      <c r="K92" s="19" t="e">
        <f>VLOOKUP(P92,Исходные_данные,20,FALSE)</f>
        <v>#N/A</v>
      </c>
      <c r="L92" s="19">
        <f>IFERROR(IF(P92=0,0,MAX($L$4:L91)+1),0)</f>
        <v>0</v>
      </c>
      <c r="M92" s="104" t="e">
        <f>LEFT(P92,SEARCH(".",P92)-1)</f>
        <v>#N/A</v>
      </c>
      <c r="N92" s="104" t="e">
        <f>LEFT(RIGHT(P92,LEN(P92)-LEN(M92)-1),SEARCH(".",P92)-1)</f>
        <v>#N/A</v>
      </c>
      <c r="P92" s="46" t="e">
        <f>VLOOKUP(ROW(88:88),Разбивка_нумерация_5,4,FALSE)</f>
        <v>#N/A</v>
      </c>
      <c r="Q92" s="46" t="e">
        <f>IF(VLOOKUP(ROW(88:88),Разбивка_нумерация_5,3,FALSE)=0,VLOOKUP(ROW(88:88),Разбивка_нумерация_5,2,FALSE),VLOOKUP(ROW(88:88),Разбивка_нумерация_5,3,FALSE))</f>
        <v>#N/A</v>
      </c>
      <c r="R92" s="46" t="e">
        <f>VLOOKUP(ROW(88:88),Разбивка_нумерация_5,6,FALSE)</f>
        <v>#N/A</v>
      </c>
      <c r="S92" s="46" t="e">
        <f>VLOOKUP(ROW(88:88),Разбивка_нумерация_5,17,FALSE)</f>
        <v>#N/A</v>
      </c>
      <c r="T92" s="46" t="str">
        <f>IF(AG92=0,"","L="&amp;AG92)</f>
        <v/>
      </c>
      <c r="U92" s="46" t="str">
        <f>IF(AH92=0,"",AD92&amp;" L="&amp;AH92)</f>
        <v/>
      </c>
      <c r="V92" s="46" t="str">
        <f>IF(AI92=0,"",AE92&amp;" L="&amp;AI92)</f>
        <v/>
      </c>
      <c r="W92" s="47" t="e">
        <f>VLOOKUP(P92,Исходные_данные,13,FALSE)*1.3</f>
        <v>#N/A</v>
      </c>
      <c r="X92" s="48"/>
      <c r="Y92" s="48"/>
      <c r="Z92" s="48"/>
      <c r="AA92" s="48"/>
      <c r="AB92" s="48"/>
      <c r="AD92" s="46" t="e">
        <f>VLOOKUP(S92,Кабель_диаметр,4,FALSE)</f>
        <v>#N/A</v>
      </c>
      <c r="AE92" s="46" t="e">
        <f>VLOOKUP(S92,Кабель_диаметр,5,FALSE)</f>
        <v>#N/A</v>
      </c>
      <c r="AG92" s="46">
        <f>IFERROR(VLOOKUP(P92,Исходные_данные,10,FALSE),0)</f>
        <v>0</v>
      </c>
      <c r="AH92" s="46">
        <f>IFERROR(VLOOKUP(P92,Исходные_данные,11,FALSE),0)</f>
        <v>0</v>
      </c>
      <c r="AI92" s="46">
        <f t="shared" si="9"/>
        <v>0</v>
      </c>
    </row>
    <row r="93" spans="3:35" x14ac:dyDescent="0.25">
      <c r="F93" s="19" t="str">
        <f>IF(G93=1,MAX($F$4:F92)+1,"")</f>
        <v/>
      </c>
      <c r="G93" s="19">
        <f>COUNTIF($H$5:H93,H93)</f>
        <v>70</v>
      </c>
      <c r="H93" s="19" t="e">
        <f t="shared" si="8"/>
        <v>#N/A</v>
      </c>
      <c r="I93" s="19">
        <f>COUNTIF($J$4:$J93,1)</f>
        <v>11</v>
      </c>
      <c r="J93" s="19">
        <f>COUNTIF($S$5:$S93,S93)</f>
        <v>70</v>
      </c>
      <c r="K93" s="19" t="e">
        <f>VLOOKUP(P93,Исходные_данные,20,FALSE)</f>
        <v>#N/A</v>
      </c>
      <c r="L93" s="19">
        <f>IFERROR(IF(P93=0,0,MAX($L$4:L92)+1),0)</f>
        <v>0</v>
      </c>
      <c r="M93" s="104" t="e">
        <f>LEFT(P93,SEARCH(".",P93)-1)</f>
        <v>#N/A</v>
      </c>
      <c r="N93" s="104" t="e">
        <f>LEFT(RIGHT(P93,LEN(P93)-LEN(M93)-1),SEARCH(".",P93)-1)</f>
        <v>#N/A</v>
      </c>
      <c r="P93" s="46" t="e">
        <f>VLOOKUP(ROW(89:89),Разбивка_нумерация_5,4,FALSE)</f>
        <v>#N/A</v>
      </c>
      <c r="Q93" s="46" t="e">
        <f>IF(VLOOKUP(ROW(89:89),Разбивка_нумерация_5,3,FALSE)=0,VLOOKUP(ROW(89:89),Разбивка_нумерация_5,2,FALSE),VLOOKUP(ROW(89:89),Разбивка_нумерация_5,3,FALSE))</f>
        <v>#N/A</v>
      </c>
      <c r="R93" s="46" t="e">
        <f>VLOOKUP(ROW(89:89),Разбивка_нумерация_5,6,FALSE)</f>
        <v>#N/A</v>
      </c>
      <c r="S93" s="46" t="e">
        <f>VLOOKUP(ROW(89:89),Разбивка_нумерация_5,17,FALSE)</f>
        <v>#N/A</v>
      </c>
      <c r="T93" s="46" t="str">
        <f>IF(AG93=0,"","L="&amp;AG93)</f>
        <v/>
      </c>
      <c r="U93" s="46" t="str">
        <f>IF(AH93=0,"",AD93&amp;" L="&amp;AH93)</f>
        <v/>
      </c>
      <c r="V93" s="46" t="str">
        <f>IF(AI93=0,"",AE93&amp;" L="&amp;AI93)</f>
        <v/>
      </c>
      <c r="W93" s="47" t="e">
        <f>VLOOKUP(P93,Исходные_данные,13,FALSE)*1.3</f>
        <v>#N/A</v>
      </c>
      <c r="X93" s="48"/>
      <c r="Y93" s="48"/>
      <c r="Z93" s="48"/>
      <c r="AA93" s="48"/>
      <c r="AB93" s="48"/>
      <c r="AD93" s="46" t="e">
        <f>VLOOKUP(S93,Кабель_диаметр,4,FALSE)</f>
        <v>#N/A</v>
      </c>
      <c r="AE93" s="46" t="e">
        <f>VLOOKUP(S93,Кабель_диаметр,5,FALSE)</f>
        <v>#N/A</v>
      </c>
      <c r="AG93" s="46">
        <f>IFERROR(VLOOKUP(P93,Исходные_данные,10,FALSE),0)</f>
        <v>0</v>
      </c>
      <c r="AH93" s="46">
        <f>IFERROR(VLOOKUP(P93,Исходные_данные,11,FALSE),0)</f>
        <v>0</v>
      </c>
      <c r="AI93" s="46">
        <f t="shared" si="9"/>
        <v>0</v>
      </c>
    </row>
    <row r="94" spans="3:35" x14ac:dyDescent="0.25">
      <c r="F94" s="19" t="str">
        <f>IF(G94=1,MAX($F$4:F93)+1,"")</f>
        <v/>
      </c>
      <c r="G94" s="19">
        <f>COUNTIF($H$5:H94,H94)</f>
        <v>71</v>
      </c>
      <c r="H94" s="19" t="e">
        <f t="shared" si="8"/>
        <v>#N/A</v>
      </c>
      <c r="I94" s="19">
        <f>COUNTIF($J$4:$J94,1)</f>
        <v>11</v>
      </c>
      <c r="J94" s="19">
        <f>COUNTIF($S$5:$S94,S94)</f>
        <v>71</v>
      </c>
      <c r="K94" s="19" t="e">
        <f>VLOOKUP(P94,Исходные_данные,20,FALSE)</f>
        <v>#N/A</v>
      </c>
      <c r="L94" s="19">
        <f>IFERROR(IF(P94=0,0,MAX($L$4:L93)+1),0)</f>
        <v>0</v>
      </c>
      <c r="M94" s="104" t="e">
        <f>LEFT(P94,SEARCH(".",P94)-1)</f>
        <v>#N/A</v>
      </c>
      <c r="N94" s="104" t="e">
        <f>LEFT(RIGHT(P94,LEN(P94)-LEN(M94)-1),SEARCH(".",P94)-1)</f>
        <v>#N/A</v>
      </c>
      <c r="P94" s="46" t="e">
        <f>VLOOKUP(ROW(90:90),Разбивка_нумерация_5,4,FALSE)</f>
        <v>#N/A</v>
      </c>
      <c r="Q94" s="46" t="e">
        <f>IF(VLOOKUP(ROW(90:90),Разбивка_нумерация_5,3,FALSE)=0,VLOOKUP(ROW(90:90),Разбивка_нумерация_5,2,FALSE),VLOOKUP(ROW(90:90),Разбивка_нумерация_5,3,FALSE))</f>
        <v>#N/A</v>
      </c>
      <c r="R94" s="46" t="e">
        <f>VLOOKUP(ROW(90:90),Разбивка_нумерация_5,6,FALSE)</f>
        <v>#N/A</v>
      </c>
      <c r="S94" s="46" t="e">
        <f>VLOOKUP(ROW(90:90),Разбивка_нумерация_5,17,FALSE)</f>
        <v>#N/A</v>
      </c>
      <c r="T94" s="46" t="str">
        <f>IF(AG94=0,"","L="&amp;AG94)</f>
        <v/>
      </c>
      <c r="U94" s="46" t="str">
        <f>IF(AH94=0,"",AD94&amp;" L="&amp;AH94)</f>
        <v/>
      </c>
      <c r="V94" s="46" t="str">
        <f>IF(AI94=0,"",AE94&amp;" L="&amp;AI94)</f>
        <v/>
      </c>
      <c r="W94" s="47" t="e">
        <f>VLOOKUP(P94,Исходные_данные,13,FALSE)*1.3</f>
        <v>#N/A</v>
      </c>
      <c r="X94" s="48"/>
      <c r="Y94" s="48"/>
      <c r="Z94" s="48"/>
      <c r="AA94" s="48"/>
      <c r="AB94" s="48"/>
      <c r="AD94" s="46" t="e">
        <f>VLOOKUP(S94,Кабель_диаметр,4,FALSE)</f>
        <v>#N/A</v>
      </c>
      <c r="AE94" s="46" t="e">
        <f>VLOOKUP(S94,Кабель_диаметр,5,FALSE)</f>
        <v>#N/A</v>
      </c>
      <c r="AG94" s="46">
        <f>IFERROR(VLOOKUP(P94,Исходные_данные,10,FALSE),0)</f>
        <v>0</v>
      </c>
      <c r="AH94" s="46">
        <f>IFERROR(VLOOKUP(P94,Исходные_данные,11,FALSE),0)</f>
        <v>0</v>
      </c>
      <c r="AI94" s="46">
        <f t="shared" si="9"/>
        <v>0</v>
      </c>
    </row>
    <row r="95" spans="3:35" x14ac:dyDescent="0.25">
      <c r="F95" s="19" t="str">
        <f>IF(G95=1,MAX($F$4:F94)+1,"")</f>
        <v/>
      </c>
      <c r="G95" s="19">
        <f>COUNTIF($H$5:H95,H95)</f>
        <v>72</v>
      </c>
      <c r="H95" s="19" t="e">
        <f t="shared" si="8"/>
        <v>#N/A</v>
      </c>
      <c r="I95" s="19">
        <f>COUNTIF($J$4:$J95,1)</f>
        <v>11</v>
      </c>
      <c r="J95" s="19">
        <f>COUNTIF($S$5:$S95,S95)</f>
        <v>72</v>
      </c>
      <c r="K95" s="19" t="e">
        <f>VLOOKUP(P95,Исходные_данные,20,FALSE)</f>
        <v>#N/A</v>
      </c>
      <c r="L95" s="19">
        <f>IFERROR(IF(P95=0,0,MAX($L$4:L94)+1),0)</f>
        <v>0</v>
      </c>
      <c r="M95" s="104" t="e">
        <f>LEFT(P95,SEARCH(".",P95)-1)</f>
        <v>#N/A</v>
      </c>
      <c r="N95" s="104" t="e">
        <f>LEFT(RIGHT(P95,LEN(P95)-LEN(M95)-1),SEARCH(".",P95)-1)</f>
        <v>#N/A</v>
      </c>
      <c r="P95" s="46" t="e">
        <f>VLOOKUP(ROW(91:91),Разбивка_нумерация_5,4,FALSE)</f>
        <v>#N/A</v>
      </c>
      <c r="Q95" s="46" t="e">
        <f>IF(VLOOKUP(ROW(91:91),Разбивка_нумерация_5,3,FALSE)=0,VLOOKUP(ROW(91:91),Разбивка_нумерация_5,2,FALSE),VLOOKUP(ROW(91:91),Разбивка_нумерация_5,3,FALSE))</f>
        <v>#N/A</v>
      </c>
      <c r="R95" s="46" t="e">
        <f>VLOOKUP(ROW(91:91),Разбивка_нумерация_5,6,FALSE)</f>
        <v>#N/A</v>
      </c>
      <c r="S95" s="46" t="e">
        <f>VLOOKUP(ROW(91:91),Разбивка_нумерация_5,17,FALSE)</f>
        <v>#N/A</v>
      </c>
      <c r="T95" s="46" t="str">
        <f>IF(AG95=0,"","L="&amp;AG95)</f>
        <v/>
      </c>
      <c r="U95" s="46" t="str">
        <f>IF(AH95=0,"",AD95&amp;" L="&amp;AH95)</f>
        <v/>
      </c>
      <c r="V95" s="46" t="str">
        <f>IF(AI95=0,"",AE95&amp;" L="&amp;AI95)</f>
        <v/>
      </c>
      <c r="W95" s="47" t="e">
        <f>VLOOKUP(P95,Исходные_данные,13,FALSE)*1.3</f>
        <v>#N/A</v>
      </c>
      <c r="X95" s="48"/>
      <c r="Y95" s="48"/>
      <c r="Z95" s="48"/>
      <c r="AA95" s="48"/>
      <c r="AB95" s="48"/>
      <c r="AD95" s="46" t="e">
        <f>VLOOKUP(S95,Кабель_диаметр,4,FALSE)</f>
        <v>#N/A</v>
      </c>
      <c r="AE95" s="46" t="e">
        <f>VLOOKUP(S95,Кабель_диаметр,5,FALSE)</f>
        <v>#N/A</v>
      </c>
      <c r="AG95" s="46">
        <f>IFERROR(VLOOKUP(P95,Исходные_данные,10,FALSE),0)</f>
        <v>0</v>
      </c>
      <c r="AH95" s="46">
        <f>IFERROR(VLOOKUP(P95,Исходные_данные,11,FALSE),0)</f>
        <v>0</v>
      </c>
      <c r="AI95" s="46">
        <f t="shared" si="9"/>
        <v>0</v>
      </c>
    </row>
    <row r="96" spans="3:35" x14ac:dyDescent="0.25">
      <c r="F96" s="19" t="str">
        <f>IF(G96=1,MAX($F$4:F95)+1,"")</f>
        <v/>
      </c>
      <c r="G96" s="19">
        <f>COUNTIF($H$5:H96,H96)</f>
        <v>73</v>
      </c>
      <c r="H96" s="19" t="e">
        <f t="shared" si="8"/>
        <v>#N/A</v>
      </c>
      <c r="I96" s="19">
        <f>COUNTIF($J$4:$J96,1)</f>
        <v>11</v>
      </c>
      <c r="J96" s="19">
        <f>COUNTIF($S$5:$S96,S96)</f>
        <v>73</v>
      </c>
      <c r="K96" s="19" t="e">
        <f>VLOOKUP(P96,Исходные_данные,20,FALSE)</f>
        <v>#N/A</v>
      </c>
      <c r="L96" s="19">
        <f>IFERROR(IF(P96=0,0,MAX($L$4:L95)+1),0)</f>
        <v>0</v>
      </c>
      <c r="M96" s="104" t="e">
        <f>LEFT(P96,SEARCH(".",P96)-1)</f>
        <v>#N/A</v>
      </c>
      <c r="N96" s="104" t="e">
        <f>LEFT(RIGHT(P96,LEN(P96)-LEN(M96)-1),SEARCH(".",P96)-1)</f>
        <v>#N/A</v>
      </c>
      <c r="P96" s="46" t="e">
        <f>VLOOKUP(ROW(92:92),Разбивка_нумерация_5,4,FALSE)</f>
        <v>#N/A</v>
      </c>
      <c r="Q96" s="46" t="e">
        <f>IF(VLOOKUP(ROW(92:92),Разбивка_нумерация_5,3,FALSE)=0,VLOOKUP(ROW(92:92),Разбивка_нумерация_5,2,FALSE),VLOOKUP(ROW(92:92),Разбивка_нумерация_5,3,FALSE))</f>
        <v>#N/A</v>
      </c>
      <c r="R96" s="46" t="e">
        <f>VLOOKUP(ROW(92:92),Разбивка_нумерация_5,6,FALSE)</f>
        <v>#N/A</v>
      </c>
      <c r="S96" s="46" t="e">
        <f>VLOOKUP(ROW(92:92),Разбивка_нумерация_5,17,FALSE)</f>
        <v>#N/A</v>
      </c>
      <c r="T96" s="46" t="str">
        <f>IF(AG96=0,"","L="&amp;AG96)</f>
        <v/>
      </c>
      <c r="U96" s="46" t="str">
        <f>IF(AH96=0,"",AD96&amp;" L="&amp;AH96)</f>
        <v/>
      </c>
      <c r="V96" s="46" t="str">
        <f>IF(AI96=0,"",AE96&amp;" L="&amp;AI96)</f>
        <v/>
      </c>
      <c r="W96" s="47" t="e">
        <f>VLOOKUP(P96,Исходные_данные,13,FALSE)*1.3</f>
        <v>#N/A</v>
      </c>
      <c r="X96" s="48"/>
      <c r="Y96" s="48"/>
      <c r="Z96" s="48"/>
      <c r="AA96" s="48"/>
      <c r="AB96" s="48"/>
      <c r="AD96" s="46" t="e">
        <f>VLOOKUP(S96,Кабель_диаметр,4,FALSE)</f>
        <v>#N/A</v>
      </c>
      <c r="AE96" s="46" t="e">
        <f>VLOOKUP(S96,Кабель_диаметр,5,FALSE)</f>
        <v>#N/A</v>
      </c>
      <c r="AG96" s="46">
        <f>IFERROR(VLOOKUP(P96,Исходные_данные,10,FALSE),0)</f>
        <v>0</v>
      </c>
      <c r="AH96" s="46">
        <f>IFERROR(VLOOKUP(P96,Исходные_данные,11,FALSE),0)</f>
        <v>0</v>
      </c>
      <c r="AI96" s="46">
        <f t="shared" si="9"/>
        <v>0</v>
      </c>
    </row>
    <row r="97" spans="6:35" x14ac:dyDescent="0.25">
      <c r="F97" s="19" t="str">
        <f>IF(G97=1,MAX($F$4:F96)+1,"")</f>
        <v/>
      </c>
      <c r="G97" s="19">
        <f>COUNTIF($H$5:H97,H97)</f>
        <v>74</v>
      </c>
      <c r="H97" s="19" t="e">
        <f t="shared" si="8"/>
        <v>#N/A</v>
      </c>
      <c r="I97" s="19">
        <f>COUNTIF($J$4:$J97,1)</f>
        <v>11</v>
      </c>
      <c r="J97" s="19">
        <f>COUNTIF($S$5:$S97,S97)</f>
        <v>74</v>
      </c>
      <c r="K97" s="19" t="e">
        <f>VLOOKUP(P97,Исходные_данные,20,FALSE)</f>
        <v>#N/A</v>
      </c>
      <c r="L97" s="19">
        <f>IFERROR(IF(P97=0,0,MAX($L$4:L96)+1),0)</f>
        <v>0</v>
      </c>
      <c r="M97" s="104" t="e">
        <f>LEFT(P97,SEARCH(".",P97)-1)</f>
        <v>#N/A</v>
      </c>
      <c r="N97" s="104" t="e">
        <f>LEFT(RIGHT(P97,LEN(P97)-LEN(M97)-1),SEARCH(".",P97)-1)</f>
        <v>#N/A</v>
      </c>
      <c r="P97" s="46" t="e">
        <f>VLOOKUP(ROW(93:93),Разбивка_нумерация_5,4,FALSE)</f>
        <v>#N/A</v>
      </c>
      <c r="Q97" s="46" t="e">
        <f>IF(VLOOKUP(ROW(93:93),Разбивка_нумерация_5,3,FALSE)=0,VLOOKUP(ROW(93:93),Разбивка_нумерация_5,2,FALSE),VLOOKUP(ROW(93:93),Разбивка_нумерация_5,3,FALSE))</f>
        <v>#N/A</v>
      </c>
      <c r="R97" s="46" t="e">
        <f>VLOOKUP(ROW(93:93),Разбивка_нумерация_5,6,FALSE)</f>
        <v>#N/A</v>
      </c>
      <c r="S97" s="46" t="e">
        <f>VLOOKUP(ROW(93:93),Разбивка_нумерация_5,17,FALSE)</f>
        <v>#N/A</v>
      </c>
      <c r="T97" s="46" t="str">
        <f>IF(AG97=0,"","L="&amp;AG97)</f>
        <v/>
      </c>
      <c r="U97" s="46" t="str">
        <f>IF(AH97=0,"",AD97&amp;" L="&amp;AH97)</f>
        <v/>
      </c>
      <c r="V97" s="46" t="str">
        <f>IF(AI97=0,"",AE97&amp;" L="&amp;AI97)</f>
        <v/>
      </c>
      <c r="W97" s="47" t="e">
        <f>VLOOKUP(P97,Исходные_данные,13,FALSE)*1.3</f>
        <v>#N/A</v>
      </c>
      <c r="X97" s="48"/>
      <c r="Y97" s="48"/>
      <c r="Z97" s="48"/>
      <c r="AA97" s="48"/>
      <c r="AB97" s="48"/>
      <c r="AD97" s="46" t="e">
        <f>VLOOKUP(S97,Кабель_диаметр,4,FALSE)</f>
        <v>#N/A</v>
      </c>
      <c r="AE97" s="46" t="e">
        <f>VLOOKUP(S97,Кабель_диаметр,5,FALSE)</f>
        <v>#N/A</v>
      </c>
      <c r="AG97" s="46">
        <f>IFERROR(VLOOKUP(P97,Исходные_данные,10,FALSE),0)</f>
        <v>0</v>
      </c>
      <c r="AH97" s="46">
        <f>IFERROR(VLOOKUP(P97,Исходные_данные,11,FALSE),0)</f>
        <v>0</v>
      </c>
      <c r="AI97" s="46">
        <f t="shared" si="9"/>
        <v>0</v>
      </c>
    </row>
    <row r="98" spans="6:35" x14ac:dyDescent="0.25">
      <c r="F98" s="19" t="str">
        <f>IF(G98=1,MAX($F$4:F97)+1,"")</f>
        <v/>
      </c>
      <c r="G98" s="19">
        <f>COUNTIF($H$5:H98,H98)</f>
        <v>75</v>
      </c>
      <c r="H98" s="19" t="e">
        <f t="shared" si="8"/>
        <v>#N/A</v>
      </c>
      <c r="I98" s="19">
        <f>COUNTIF($J$4:$J98,1)</f>
        <v>11</v>
      </c>
      <c r="J98" s="19">
        <f>COUNTIF($S$5:$S98,S98)</f>
        <v>75</v>
      </c>
      <c r="K98" s="19" t="e">
        <f>VLOOKUP(P98,Исходные_данные,20,FALSE)</f>
        <v>#N/A</v>
      </c>
      <c r="L98" s="19">
        <f>IFERROR(IF(P98=0,0,MAX($L$4:L97)+1),0)</f>
        <v>0</v>
      </c>
      <c r="M98" s="104" t="e">
        <f>LEFT(P98,SEARCH(".",P98)-1)</f>
        <v>#N/A</v>
      </c>
      <c r="N98" s="104" t="e">
        <f>LEFT(RIGHT(P98,LEN(P98)-LEN(M98)-1),SEARCH(".",P98)-1)</f>
        <v>#N/A</v>
      </c>
      <c r="P98" s="46" t="e">
        <f>VLOOKUP(ROW(94:94),Разбивка_нумерация_5,4,FALSE)</f>
        <v>#N/A</v>
      </c>
      <c r="Q98" s="46" t="e">
        <f>IF(VLOOKUP(ROW(94:94),Разбивка_нумерация_5,3,FALSE)=0,VLOOKUP(ROW(94:94),Разбивка_нумерация_5,2,FALSE),VLOOKUP(ROW(94:94),Разбивка_нумерация_5,3,FALSE))</f>
        <v>#N/A</v>
      </c>
      <c r="R98" s="46" t="e">
        <f>VLOOKUP(ROW(94:94),Разбивка_нумерация_5,6,FALSE)</f>
        <v>#N/A</v>
      </c>
      <c r="S98" s="46" t="e">
        <f>VLOOKUP(ROW(94:94),Разбивка_нумерация_5,17,FALSE)</f>
        <v>#N/A</v>
      </c>
      <c r="T98" s="46" t="str">
        <f>IF(AG98=0,"","L="&amp;AG98)</f>
        <v/>
      </c>
      <c r="U98" s="46" t="str">
        <f>IF(AH98=0,"",AD98&amp;" L="&amp;AH98)</f>
        <v/>
      </c>
      <c r="V98" s="46" t="str">
        <f>IF(AI98=0,"",AE98&amp;" L="&amp;AI98)</f>
        <v/>
      </c>
      <c r="W98" s="47" t="e">
        <f>VLOOKUP(P98,Исходные_данные,13,FALSE)*1.3</f>
        <v>#N/A</v>
      </c>
      <c r="X98" s="48"/>
      <c r="Y98" s="48"/>
      <c r="Z98" s="48"/>
      <c r="AA98" s="48"/>
      <c r="AB98" s="48"/>
      <c r="AD98" s="46" t="e">
        <f>VLOOKUP(S98,Кабель_диаметр,4,FALSE)</f>
        <v>#N/A</v>
      </c>
      <c r="AE98" s="46" t="e">
        <f>VLOOKUP(S98,Кабель_диаметр,5,FALSE)</f>
        <v>#N/A</v>
      </c>
      <c r="AG98" s="46">
        <f>IFERROR(VLOOKUP(P98,Исходные_данные,10,FALSE),0)</f>
        <v>0</v>
      </c>
      <c r="AH98" s="46">
        <f>IFERROR(VLOOKUP(P98,Исходные_данные,11,FALSE),0)</f>
        <v>0</v>
      </c>
      <c r="AI98" s="46">
        <f t="shared" si="9"/>
        <v>0</v>
      </c>
    </row>
    <row r="99" spans="6:35" x14ac:dyDescent="0.25">
      <c r="F99" s="19" t="str">
        <f>IF(G99=1,MAX($F$4:F98)+1,"")</f>
        <v/>
      </c>
      <c r="G99" s="19">
        <f>COUNTIF($H$5:H99,H99)</f>
        <v>76</v>
      </c>
      <c r="H99" s="19" t="e">
        <f t="shared" si="8"/>
        <v>#N/A</v>
      </c>
      <c r="I99" s="19">
        <f>COUNTIF($J$4:$J99,1)</f>
        <v>11</v>
      </c>
      <c r="J99" s="19">
        <f>COUNTIF($S$5:$S99,S99)</f>
        <v>76</v>
      </c>
      <c r="K99" s="19" t="e">
        <f>VLOOKUP(P99,Исходные_данные,20,FALSE)</f>
        <v>#N/A</v>
      </c>
      <c r="L99" s="19">
        <f>IFERROR(IF(P99=0,0,MAX($L$4:L98)+1),0)</f>
        <v>0</v>
      </c>
      <c r="M99" s="104" t="e">
        <f>LEFT(P99,SEARCH(".",P99)-1)</f>
        <v>#N/A</v>
      </c>
      <c r="N99" s="104" t="e">
        <f>LEFT(RIGHT(P99,LEN(P99)-LEN(M99)-1),SEARCH(".",P99)-1)</f>
        <v>#N/A</v>
      </c>
      <c r="P99" s="46" t="e">
        <f>VLOOKUP(ROW(95:95),Разбивка_нумерация_5,4,FALSE)</f>
        <v>#N/A</v>
      </c>
      <c r="Q99" s="46" t="e">
        <f>IF(VLOOKUP(ROW(95:95),Разбивка_нумерация_5,3,FALSE)=0,VLOOKUP(ROW(95:95),Разбивка_нумерация_5,2,FALSE),VLOOKUP(ROW(95:95),Разбивка_нумерация_5,3,FALSE))</f>
        <v>#N/A</v>
      </c>
      <c r="R99" s="46" t="e">
        <f>VLOOKUP(ROW(95:95),Разбивка_нумерация_5,6,FALSE)</f>
        <v>#N/A</v>
      </c>
      <c r="S99" s="46" t="e">
        <f>VLOOKUP(ROW(95:95),Разбивка_нумерация_5,17,FALSE)</f>
        <v>#N/A</v>
      </c>
      <c r="T99" s="46" t="str">
        <f>IF(AG99=0,"","L="&amp;AG99)</f>
        <v/>
      </c>
      <c r="U99" s="46" t="str">
        <f>IF(AH99=0,"",AD99&amp;" L="&amp;AH99)</f>
        <v/>
      </c>
      <c r="V99" s="46" t="str">
        <f>IF(AI99=0,"",AE99&amp;" L="&amp;AI99)</f>
        <v/>
      </c>
      <c r="W99" s="47" t="e">
        <f>VLOOKUP(P99,Исходные_данные,13,FALSE)*1.3</f>
        <v>#N/A</v>
      </c>
      <c r="X99" s="48"/>
      <c r="Y99" s="48"/>
      <c r="Z99" s="48"/>
      <c r="AA99" s="48"/>
      <c r="AB99" s="48"/>
      <c r="AD99" s="46" t="e">
        <f>VLOOKUP(S99,Кабель_диаметр,4,FALSE)</f>
        <v>#N/A</v>
      </c>
      <c r="AE99" s="46" t="e">
        <f>VLOOKUP(S99,Кабель_диаметр,5,FALSE)</f>
        <v>#N/A</v>
      </c>
      <c r="AG99" s="46">
        <f>IFERROR(VLOOKUP(P99,Исходные_данные,10,FALSE),0)</f>
        <v>0</v>
      </c>
      <c r="AH99" s="46">
        <f>IFERROR(VLOOKUP(P99,Исходные_данные,11,FALSE),0)</f>
        <v>0</v>
      </c>
      <c r="AI99" s="46">
        <f t="shared" si="9"/>
        <v>0</v>
      </c>
    </row>
    <row r="100" spans="6:35" x14ac:dyDescent="0.25">
      <c r="F100" s="19" t="str">
        <f>IF(G100=1,MAX($F$4:F99)+1,"")</f>
        <v/>
      </c>
      <c r="G100" s="19">
        <f>COUNTIF($H$5:H100,H100)</f>
        <v>77</v>
      </c>
      <c r="H100" s="19" t="e">
        <f t="shared" si="8"/>
        <v>#N/A</v>
      </c>
      <c r="I100" s="19">
        <f>COUNTIF($J$4:$J100,1)</f>
        <v>11</v>
      </c>
      <c r="J100" s="19">
        <f>COUNTIF($S$5:$S100,S100)</f>
        <v>77</v>
      </c>
      <c r="K100" s="19" t="e">
        <f>VLOOKUP(P100,Исходные_данные,20,FALSE)</f>
        <v>#N/A</v>
      </c>
      <c r="L100" s="19">
        <f>IFERROR(IF(P100=0,0,MAX($L$4:L99)+1),0)</f>
        <v>0</v>
      </c>
      <c r="M100" s="104" t="e">
        <f>LEFT(P100,SEARCH(".",P100)-1)</f>
        <v>#N/A</v>
      </c>
      <c r="N100" s="104" t="e">
        <f>LEFT(RIGHT(P100,LEN(P100)-LEN(M100)-1),SEARCH(".",P100)-1)</f>
        <v>#N/A</v>
      </c>
      <c r="P100" s="46" t="e">
        <f>VLOOKUP(ROW(96:96),Разбивка_нумерация_5,4,FALSE)</f>
        <v>#N/A</v>
      </c>
      <c r="Q100" s="46" t="e">
        <f>IF(VLOOKUP(ROW(96:96),Разбивка_нумерация_5,3,FALSE)=0,VLOOKUP(ROW(96:96),Разбивка_нумерация_5,2,FALSE),VLOOKUP(ROW(96:96),Разбивка_нумерация_5,3,FALSE))</f>
        <v>#N/A</v>
      </c>
      <c r="R100" s="46" t="e">
        <f>VLOOKUP(ROW(96:96),Разбивка_нумерация_5,6,FALSE)</f>
        <v>#N/A</v>
      </c>
      <c r="S100" s="46" t="e">
        <f>VLOOKUP(ROW(96:96),Разбивка_нумерация_5,17,FALSE)</f>
        <v>#N/A</v>
      </c>
      <c r="T100" s="46" t="str">
        <f>IF(AG100=0,"","L="&amp;AG100)</f>
        <v/>
      </c>
      <c r="U100" s="46" t="str">
        <f>IF(AH100=0,"",AD100&amp;" L="&amp;AH100)</f>
        <v/>
      </c>
      <c r="V100" s="46" t="str">
        <f>IF(AI100=0,"",AE100&amp;" L="&amp;AI100)</f>
        <v/>
      </c>
      <c r="W100" s="47" t="e">
        <f>VLOOKUP(P100,Исходные_данные,13,FALSE)*1.3</f>
        <v>#N/A</v>
      </c>
      <c r="X100" s="48"/>
      <c r="Y100" s="48"/>
      <c r="Z100" s="48"/>
      <c r="AA100" s="48"/>
      <c r="AB100" s="48"/>
      <c r="AD100" s="46" t="e">
        <f>VLOOKUP(S100,Кабель_диаметр,4,FALSE)</f>
        <v>#N/A</v>
      </c>
      <c r="AE100" s="46" t="e">
        <f>VLOOKUP(S100,Кабель_диаметр,5,FALSE)</f>
        <v>#N/A</v>
      </c>
      <c r="AG100" s="46">
        <f>IFERROR(VLOOKUP(P100,Исходные_данные,10,FALSE),0)</f>
        <v>0</v>
      </c>
      <c r="AH100" s="46">
        <f>IFERROR(VLOOKUP(P100,Исходные_данные,11,FALSE),0)</f>
        <v>0</v>
      </c>
      <c r="AI100" s="46">
        <f t="shared" si="9"/>
        <v>0</v>
      </c>
    </row>
    <row r="101" spans="6:35" x14ac:dyDescent="0.25">
      <c r="F101" s="19" t="str">
        <f>IF(G101=1,MAX($F$4:F100)+1,"")</f>
        <v/>
      </c>
      <c r="G101" s="19">
        <f>COUNTIF($H$5:H101,H101)</f>
        <v>78</v>
      </c>
      <c r="H101" s="19" t="e">
        <f t="shared" si="8"/>
        <v>#N/A</v>
      </c>
      <c r="I101" s="19">
        <f>COUNTIF($J$4:$J101,1)</f>
        <v>11</v>
      </c>
      <c r="J101" s="19">
        <f>COUNTIF($S$5:$S101,S101)</f>
        <v>78</v>
      </c>
      <c r="K101" s="19" t="e">
        <f>VLOOKUP(P101,Исходные_данные,20,FALSE)</f>
        <v>#N/A</v>
      </c>
      <c r="L101" s="19">
        <f>IFERROR(IF(P101=0,0,MAX($L$4:L100)+1),0)</f>
        <v>0</v>
      </c>
      <c r="M101" s="104" t="e">
        <f>LEFT(P101,SEARCH(".",P101)-1)</f>
        <v>#N/A</v>
      </c>
      <c r="N101" s="104" t="e">
        <f>LEFT(RIGHT(P101,LEN(P101)-LEN(M101)-1),SEARCH(".",P101)-1)</f>
        <v>#N/A</v>
      </c>
      <c r="P101" s="46" t="e">
        <f>VLOOKUP(ROW(97:97),Разбивка_нумерация_5,4,FALSE)</f>
        <v>#N/A</v>
      </c>
      <c r="Q101" s="46" t="e">
        <f>IF(VLOOKUP(ROW(97:97),Разбивка_нумерация_5,3,FALSE)=0,VLOOKUP(ROW(97:97),Разбивка_нумерация_5,2,FALSE),VLOOKUP(ROW(97:97),Разбивка_нумерация_5,3,FALSE))</f>
        <v>#N/A</v>
      </c>
      <c r="R101" s="46" t="e">
        <f>VLOOKUP(ROW(97:97),Разбивка_нумерация_5,6,FALSE)</f>
        <v>#N/A</v>
      </c>
      <c r="S101" s="46" t="e">
        <f>VLOOKUP(ROW(97:97),Разбивка_нумерация_5,17,FALSE)</f>
        <v>#N/A</v>
      </c>
      <c r="T101" s="46" t="str">
        <f>IF(AG101=0,"","L="&amp;AG101)</f>
        <v/>
      </c>
      <c r="U101" s="46" t="str">
        <f>IF(AH101=0,"",AD101&amp;" L="&amp;AH101)</f>
        <v/>
      </c>
      <c r="V101" s="46" t="str">
        <f>IF(AI101=0,"",AE101&amp;" L="&amp;AI101)</f>
        <v/>
      </c>
      <c r="W101" s="47" t="e">
        <f>VLOOKUP(P101,Исходные_данные,13,FALSE)*1.3</f>
        <v>#N/A</v>
      </c>
      <c r="X101" s="48"/>
      <c r="Y101" s="48"/>
      <c r="Z101" s="48"/>
      <c r="AA101" s="48"/>
      <c r="AB101" s="48"/>
      <c r="AD101" s="46" t="e">
        <f>VLOOKUP(S101,Кабель_диаметр,4,FALSE)</f>
        <v>#N/A</v>
      </c>
      <c r="AE101" s="46" t="e">
        <f>VLOOKUP(S101,Кабель_диаметр,5,FALSE)</f>
        <v>#N/A</v>
      </c>
      <c r="AG101" s="46">
        <f>IFERROR(VLOOKUP(P101,Исходные_данные,10,FALSE),0)</f>
        <v>0</v>
      </c>
      <c r="AH101" s="46">
        <f>IFERROR(VLOOKUP(P101,Исходные_данные,11,FALSE),0)</f>
        <v>0</v>
      </c>
      <c r="AI101" s="46">
        <f t="shared" si="9"/>
        <v>0</v>
      </c>
    </row>
    <row r="102" spans="6:35" x14ac:dyDescent="0.25">
      <c r="F102" s="19" t="str">
        <f>IF(G102=1,MAX($F$4:F101)+1,"")</f>
        <v/>
      </c>
      <c r="G102" s="19">
        <f>COUNTIF($H$5:H102,H102)</f>
        <v>79</v>
      </c>
      <c r="H102" s="19" t="e">
        <f t="shared" si="8"/>
        <v>#N/A</v>
      </c>
      <c r="I102" s="19">
        <f>COUNTIF($J$4:$J102,1)</f>
        <v>11</v>
      </c>
      <c r="J102" s="19">
        <f>COUNTIF($S$5:$S102,S102)</f>
        <v>79</v>
      </c>
      <c r="K102" s="19" t="e">
        <f>VLOOKUP(P102,Исходные_данные,20,FALSE)</f>
        <v>#N/A</v>
      </c>
      <c r="L102" s="19">
        <f>IFERROR(IF(P102=0,0,MAX($L$4:L101)+1),0)</f>
        <v>0</v>
      </c>
      <c r="M102" s="104" t="e">
        <f>LEFT(P102,SEARCH(".",P102)-1)</f>
        <v>#N/A</v>
      </c>
      <c r="N102" s="104" t="e">
        <f>LEFT(RIGHT(P102,LEN(P102)-LEN(M102)-1),SEARCH(".",P102)-1)</f>
        <v>#N/A</v>
      </c>
      <c r="P102" s="46" t="e">
        <f>VLOOKUP(ROW(98:98),Разбивка_нумерация_5,4,FALSE)</f>
        <v>#N/A</v>
      </c>
      <c r="Q102" s="46" t="e">
        <f>IF(VLOOKUP(ROW(98:98),Разбивка_нумерация_5,3,FALSE)=0,VLOOKUP(ROW(98:98),Разбивка_нумерация_5,2,FALSE),VLOOKUP(ROW(98:98),Разбивка_нумерация_5,3,FALSE))</f>
        <v>#N/A</v>
      </c>
      <c r="R102" s="46" t="e">
        <f>VLOOKUP(ROW(98:98),Разбивка_нумерация_5,6,FALSE)</f>
        <v>#N/A</v>
      </c>
      <c r="S102" s="46" t="e">
        <f>VLOOKUP(ROW(98:98),Разбивка_нумерация_5,17,FALSE)</f>
        <v>#N/A</v>
      </c>
      <c r="T102" s="46" t="str">
        <f>IF(AG102=0,"","L="&amp;AG102)</f>
        <v/>
      </c>
      <c r="U102" s="46" t="str">
        <f>IF(AH102=0,"",AD102&amp;" L="&amp;AH102)</f>
        <v/>
      </c>
      <c r="V102" s="46" t="str">
        <f>IF(AI102=0,"",AE102&amp;" L="&amp;AI102)</f>
        <v/>
      </c>
      <c r="W102" s="47" t="e">
        <f>VLOOKUP(P102,Исходные_данные,13,FALSE)*1.3</f>
        <v>#N/A</v>
      </c>
      <c r="X102" s="48"/>
      <c r="Y102" s="48"/>
      <c r="Z102" s="48"/>
      <c r="AA102" s="48"/>
      <c r="AB102" s="48"/>
      <c r="AD102" s="46" t="e">
        <f>VLOOKUP(S102,Кабель_диаметр,4,FALSE)</f>
        <v>#N/A</v>
      </c>
      <c r="AE102" s="46" t="e">
        <f>VLOOKUP(S102,Кабель_диаметр,5,FALSE)</f>
        <v>#N/A</v>
      </c>
      <c r="AG102" s="46">
        <f>IFERROR(VLOOKUP(P102,Исходные_данные,10,FALSE),0)</f>
        <v>0</v>
      </c>
      <c r="AH102" s="46">
        <f>IFERROR(VLOOKUP(P102,Исходные_данные,11,FALSE),0)</f>
        <v>0</v>
      </c>
      <c r="AI102" s="46">
        <f t="shared" si="9"/>
        <v>0</v>
      </c>
    </row>
    <row r="103" spans="6:35" x14ac:dyDescent="0.25">
      <c r="F103" s="19" t="str">
        <f>IF(G103=1,MAX($F$4:F102)+1,"")</f>
        <v/>
      </c>
      <c r="G103" s="19">
        <f>COUNTIF($H$5:H103,H103)</f>
        <v>80</v>
      </c>
      <c r="H103" s="19" t="e">
        <f t="shared" si="8"/>
        <v>#N/A</v>
      </c>
      <c r="I103" s="19">
        <f>COUNTIF($J$4:$J103,1)</f>
        <v>11</v>
      </c>
      <c r="J103" s="19">
        <f>COUNTIF($S$5:$S103,S103)</f>
        <v>80</v>
      </c>
      <c r="K103" s="19" t="e">
        <f>VLOOKUP(P103,Исходные_данные,20,FALSE)</f>
        <v>#N/A</v>
      </c>
      <c r="L103" s="19">
        <f>IFERROR(IF(P103=0,0,MAX($L$4:L102)+1),0)</f>
        <v>0</v>
      </c>
      <c r="M103" s="104" t="e">
        <f>LEFT(P103,SEARCH(".",P103)-1)</f>
        <v>#N/A</v>
      </c>
      <c r="N103" s="104" t="e">
        <f>LEFT(RIGHT(P103,LEN(P103)-LEN(M103)-1),SEARCH(".",P103)-1)</f>
        <v>#N/A</v>
      </c>
      <c r="P103" s="46" t="e">
        <f>VLOOKUP(ROW(99:99),Разбивка_нумерация_5,4,FALSE)</f>
        <v>#N/A</v>
      </c>
      <c r="Q103" s="46" t="e">
        <f>IF(VLOOKUP(ROW(99:99),Разбивка_нумерация_5,3,FALSE)=0,VLOOKUP(ROW(99:99),Разбивка_нумерация_5,2,FALSE),VLOOKUP(ROW(99:99),Разбивка_нумерация_5,3,FALSE))</f>
        <v>#N/A</v>
      </c>
      <c r="R103" s="46" t="e">
        <f>VLOOKUP(ROW(99:99),Разбивка_нумерация_5,6,FALSE)</f>
        <v>#N/A</v>
      </c>
      <c r="S103" s="46" t="e">
        <f>VLOOKUP(ROW(99:99),Разбивка_нумерация_5,17,FALSE)</f>
        <v>#N/A</v>
      </c>
      <c r="T103" s="46" t="str">
        <f>IF(AG103=0,"","L="&amp;AG103)</f>
        <v/>
      </c>
      <c r="U103" s="46" t="str">
        <f>IF(AH103=0,"",AD103&amp;" L="&amp;AH103)</f>
        <v/>
      </c>
      <c r="V103" s="46" t="str">
        <f>IF(AI103=0,"",AE103&amp;" L="&amp;AI103)</f>
        <v/>
      </c>
      <c r="W103" s="47" t="e">
        <f>VLOOKUP(P103,Исходные_данные,13,FALSE)*1.3</f>
        <v>#N/A</v>
      </c>
      <c r="X103" s="48"/>
      <c r="Y103" s="48"/>
      <c r="Z103" s="48"/>
      <c r="AA103" s="48"/>
      <c r="AB103" s="48"/>
      <c r="AD103" s="46" t="e">
        <f>VLOOKUP(S103,Кабель_диаметр,4,FALSE)</f>
        <v>#N/A</v>
      </c>
      <c r="AE103" s="46" t="e">
        <f>VLOOKUP(S103,Кабель_диаметр,5,FALSE)</f>
        <v>#N/A</v>
      </c>
      <c r="AG103" s="46">
        <f>IFERROR(VLOOKUP(P103,Исходные_данные,10,FALSE),0)</f>
        <v>0</v>
      </c>
      <c r="AH103" s="46">
        <f>IFERROR(VLOOKUP(P103,Исходные_данные,11,FALSE),0)</f>
        <v>0</v>
      </c>
      <c r="AI103" s="46">
        <f t="shared" si="9"/>
        <v>0</v>
      </c>
    </row>
    <row r="104" spans="6:35" x14ac:dyDescent="0.25">
      <c r="F104" s="19" t="str">
        <f>IF(G104=1,MAX($F$4:F103)+1,"")</f>
        <v/>
      </c>
      <c r="G104" s="19">
        <f>COUNTIF($H$5:H104,H104)</f>
        <v>81</v>
      </c>
      <c r="H104" s="19" t="e">
        <f t="shared" si="8"/>
        <v>#N/A</v>
      </c>
      <c r="I104" s="19">
        <f>COUNTIF($J$4:$J104,1)</f>
        <v>11</v>
      </c>
      <c r="J104" s="19">
        <f>COUNTIF($S$5:$S104,S104)</f>
        <v>81</v>
      </c>
      <c r="K104" s="19" t="e">
        <f>VLOOKUP(P104,Исходные_данные,20,FALSE)</f>
        <v>#N/A</v>
      </c>
      <c r="L104" s="19">
        <f>IFERROR(IF(P104=0,0,MAX($L$4:L103)+1),0)</f>
        <v>0</v>
      </c>
      <c r="M104" s="104" t="e">
        <f>LEFT(P104,SEARCH(".",P104)-1)</f>
        <v>#N/A</v>
      </c>
      <c r="N104" s="104" t="e">
        <f>LEFT(RIGHT(P104,LEN(P104)-LEN(M104)-1),SEARCH(".",P104)-1)</f>
        <v>#N/A</v>
      </c>
      <c r="P104" s="46" t="e">
        <f>VLOOKUP(ROW(100:100),Разбивка_нумерация_5,4,FALSE)</f>
        <v>#N/A</v>
      </c>
      <c r="Q104" s="46" t="e">
        <f>IF(VLOOKUP(ROW(100:100),Разбивка_нумерация_5,3,FALSE)=0,VLOOKUP(ROW(100:100),Разбивка_нумерация_5,2,FALSE),VLOOKUP(ROW(100:100),Разбивка_нумерация_5,3,FALSE))</f>
        <v>#N/A</v>
      </c>
      <c r="R104" s="46" t="e">
        <f>VLOOKUP(ROW(100:100),Разбивка_нумерация_5,6,FALSE)</f>
        <v>#N/A</v>
      </c>
      <c r="S104" s="46" t="e">
        <f>VLOOKUP(ROW(100:100),Разбивка_нумерация_5,17,FALSE)</f>
        <v>#N/A</v>
      </c>
      <c r="T104" s="46" t="str">
        <f>IF(AG104=0,"","L="&amp;AG104)</f>
        <v/>
      </c>
      <c r="U104" s="46" t="str">
        <f>IF(AH104=0,"",AD104&amp;" L="&amp;AH104)</f>
        <v/>
      </c>
      <c r="V104" s="46" t="str">
        <f>IF(AI104=0,"",AE104&amp;" L="&amp;AI104)</f>
        <v/>
      </c>
      <c r="W104" s="47" t="e">
        <f>VLOOKUP(P104,Исходные_данные,13,FALSE)*1.3</f>
        <v>#N/A</v>
      </c>
      <c r="X104" s="48"/>
      <c r="Y104" s="48"/>
      <c r="Z104" s="48"/>
      <c r="AA104" s="48"/>
      <c r="AB104" s="48"/>
      <c r="AD104" s="46" t="e">
        <f>VLOOKUP(S104,Кабель_диаметр,4,FALSE)</f>
        <v>#N/A</v>
      </c>
      <c r="AE104" s="46" t="e">
        <f>VLOOKUP(S104,Кабель_диаметр,5,FALSE)</f>
        <v>#N/A</v>
      </c>
      <c r="AG104" s="46">
        <f>IFERROR(VLOOKUP(P104,Исходные_данные,10,FALSE),0)</f>
        <v>0</v>
      </c>
      <c r="AH104" s="46">
        <f>IFERROR(VLOOKUP(P104,Исходные_данные,11,FALSE),0)</f>
        <v>0</v>
      </c>
      <c r="AI104" s="46">
        <f t="shared" si="9"/>
        <v>0</v>
      </c>
    </row>
    <row r="105" spans="6:35" x14ac:dyDescent="0.25">
      <c r="F105" s="19" t="str">
        <f>IF(G105=1,MAX($F$4:F104)+1,"")</f>
        <v/>
      </c>
      <c r="G105" s="19">
        <f>COUNTIF($H$5:H105,H105)</f>
        <v>82</v>
      </c>
      <c r="H105" s="19" t="e">
        <f t="shared" si="8"/>
        <v>#N/A</v>
      </c>
      <c r="I105" s="19">
        <f>COUNTIF($J$4:$J105,1)</f>
        <v>11</v>
      </c>
      <c r="J105" s="19">
        <f>COUNTIF($S$5:$S105,S105)</f>
        <v>82</v>
      </c>
      <c r="K105" s="19" t="e">
        <f>VLOOKUP(P105,Исходные_данные,20,FALSE)</f>
        <v>#N/A</v>
      </c>
      <c r="L105" s="19">
        <f>IFERROR(IF(P105=0,0,MAX($L$4:L104)+1),0)</f>
        <v>0</v>
      </c>
      <c r="M105" s="104" t="e">
        <f>LEFT(P105,SEARCH(".",P105)-1)</f>
        <v>#N/A</v>
      </c>
      <c r="N105" s="104" t="e">
        <f>LEFT(RIGHT(P105,LEN(P105)-LEN(M105)-1),SEARCH(".",P105)-1)</f>
        <v>#N/A</v>
      </c>
      <c r="P105" s="46" t="e">
        <f>VLOOKUP(ROW(101:101),Разбивка_нумерация_5,4,FALSE)</f>
        <v>#N/A</v>
      </c>
      <c r="Q105" s="46" t="e">
        <f>IF(VLOOKUP(ROW(101:101),Разбивка_нумерация_5,3,FALSE)=0,VLOOKUP(ROW(101:101),Разбивка_нумерация_5,2,FALSE),VLOOKUP(ROW(101:101),Разбивка_нумерация_5,3,FALSE))</f>
        <v>#N/A</v>
      </c>
      <c r="R105" s="46" t="e">
        <f>VLOOKUP(ROW(101:101),Разбивка_нумерация_5,6,FALSE)</f>
        <v>#N/A</v>
      </c>
      <c r="S105" s="46" t="e">
        <f>VLOOKUP(ROW(101:101),Разбивка_нумерация_5,17,FALSE)</f>
        <v>#N/A</v>
      </c>
      <c r="T105" s="46" t="str">
        <f>IF(AG105=0,"","L="&amp;AG105)</f>
        <v/>
      </c>
      <c r="U105" s="46" t="str">
        <f>IF(AH105=0,"",AD105&amp;" L="&amp;AH105)</f>
        <v/>
      </c>
      <c r="V105" s="46" t="str">
        <f>IF(AI105=0,"",AE105&amp;" L="&amp;AI105)</f>
        <v/>
      </c>
      <c r="W105" s="47" t="e">
        <f>VLOOKUP(P105,Исходные_данные,13,FALSE)*1.3</f>
        <v>#N/A</v>
      </c>
      <c r="X105" s="48"/>
      <c r="Y105" s="48"/>
      <c r="Z105" s="48"/>
      <c r="AA105" s="48"/>
      <c r="AB105" s="48"/>
      <c r="AD105" s="46" t="e">
        <f>VLOOKUP(S105,Кабель_диаметр,4,FALSE)</f>
        <v>#N/A</v>
      </c>
      <c r="AE105" s="46" t="e">
        <f>VLOOKUP(S105,Кабель_диаметр,5,FALSE)</f>
        <v>#N/A</v>
      </c>
      <c r="AG105" s="46">
        <f>IFERROR(VLOOKUP(P105,Исходные_данные,10,FALSE),0)</f>
        <v>0</v>
      </c>
      <c r="AH105" s="46">
        <f>IFERROR(VLOOKUP(P105,Исходные_данные,11,FALSE),0)</f>
        <v>0</v>
      </c>
      <c r="AI105" s="46">
        <f t="shared" si="9"/>
        <v>0</v>
      </c>
    </row>
    <row r="106" spans="6:35" x14ac:dyDescent="0.25">
      <c r="F106" s="19" t="str">
        <f>IF(G106=1,MAX($F$4:F105)+1,"")</f>
        <v/>
      </c>
      <c r="G106" s="19">
        <f>COUNTIF($H$5:H106,H106)</f>
        <v>83</v>
      </c>
      <c r="H106" s="19" t="e">
        <f t="shared" si="8"/>
        <v>#N/A</v>
      </c>
      <c r="I106" s="19">
        <f>COUNTIF($J$4:$J106,1)</f>
        <v>11</v>
      </c>
      <c r="J106" s="19">
        <f>COUNTIF($S$5:$S106,S106)</f>
        <v>83</v>
      </c>
      <c r="K106" s="19" t="e">
        <f>VLOOKUP(P106,Исходные_данные,20,FALSE)</f>
        <v>#N/A</v>
      </c>
      <c r="L106" s="19">
        <f>IFERROR(IF(P106=0,0,MAX($L$4:L105)+1),0)</f>
        <v>0</v>
      </c>
      <c r="M106" s="104" t="e">
        <f>LEFT(P106,SEARCH(".",P106)-1)</f>
        <v>#N/A</v>
      </c>
      <c r="N106" s="104" t="e">
        <f>LEFT(RIGHT(P106,LEN(P106)-LEN(M106)-1),SEARCH(".",P106)-1)</f>
        <v>#N/A</v>
      </c>
      <c r="P106" s="46" t="e">
        <f>VLOOKUP(ROW(102:102),Разбивка_нумерация_5,4,FALSE)</f>
        <v>#N/A</v>
      </c>
      <c r="Q106" s="46" t="e">
        <f>IF(VLOOKUP(ROW(102:102),Разбивка_нумерация_5,3,FALSE)=0,VLOOKUP(ROW(102:102),Разбивка_нумерация_5,2,FALSE),VLOOKUP(ROW(102:102),Разбивка_нумерация_5,3,FALSE))</f>
        <v>#N/A</v>
      </c>
      <c r="R106" s="46" t="e">
        <f>VLOOKUP(ROW(102:102),Разбивка_нумерация_5,6,FALSE)</f>
        <v>#N/A</v>
      </c>
      <c r="S106" s="46" t="e">
        <f>VLOOKUP(ROW(102:102),Разбивка_нумерация_5,17,FALSE)</f>
        <v>#N/A</v>
      </c>
      <c r="T106" s="46" t="str">
        <f>IF(AG106=0,"","L="&amp;AG106)</f>
        <v/>
      </c>
      <c r="U106" s="46" t="str">
        <f>IF(AH106=0,"",AD106&amp;" L="&amp;AH106)</f>
        <v/>
      </c>
      <c r="V106" s="46" t="str">
        <f>IF(AI106=0,"",AE106&amp;" L="&amp;AI106)</f>
        <v/>
      </c>
      <c r="W106" s="47" t="e">
        <f>VLOOKUP(P106,Исходные_данные,13,FALSE)*1.3</f>
        <v>#N/A</v>
      </c>
      <c r="X106" s="48"/>
      <c r="Y106" s="48"/>
      <c r="Z106" s="48"/>
      <c r="AA106" s="48"/>
      <c r="AB106" s="48"/>
      <c r="AD106" s="46" t="e">
        <f>VLOOKUP(S106,Кабель_диаметр,4,FALSE)</f>
        <v>#N/A</v>
      </c>
      <c r="AE106" s="46" t="e">
        <f>VLOOKUP(S106,Кабель_диаметр,5,FALSE)</f>
        <v>#N/A</v>
      </c>
      <c r="AG106" s="46">
        <f>IFERROR(VLOOKUP(P106,Исходные_данные,10,FALSE),0)</f>
        <v>0</v>
      </c>
      <c r="AH106" s="46">
        <f>IFERROR(VLOOKUP(P106,Исходные_данные,11,FALSE),0)</f>
        <v>0</v>
      </c>
      <c r="AI106" s="46">
        <f t="shared" si="9"/>
        <v>0</v>
      </c>
    </row>
    <row r="107" spans="6:35" x14ac:dyDescent="0.25">
      <c r="F107" s="19" t="str">
        <f>IF(G107=1,MAX($F$4:F106)+1,"")</f>
        <v/>
      </c>
      <c r="G107" s="19">
        <f>COUNTIF($H$5:H107,H107)</f>
        <v>84</v>
      </c>
      <c r="H107" s="19" t="e">
        <f t="shared" si="8"/>
        <v>#N/A</v>
      </c>
      <c r="I107" s="19">
        <f>COUNTIF($J$4:$J107,1)</f>
        <v>11</v>
      </c>
      <c r="J107" s="19">
        <f>COUNTIF($S$5:$S107,S107)</f>
        <v>84</v>
      </c>
      <c r="K107" s="19" t="e">
        <f>VLOOKUP(P107,Исходные_данные,20,FALSE)</f>
        <v>#N/A</v>
      </c>
      <c r="L107" s="19">
        <f>IFERROR(IF(P107=0,0,MAX($L$4:L106)+1),0)</f>
        <v>0</v>
      </c>
      <c r="M107" s="104" t="e">
        <f>LEFT(P107,SEARCH(".",P107)-1)</f>
        <v>#N/A</v>
      </c>
      <c r="N107" s="104" t="e">
        <f>LEFT(RIGHT(P107,LEN(P107)-LEN(M107)-1),SEARCH(".",P107)-1)</f>
        <v>#N/A</v>
      </c>
      <c r="P107" s="46" t="e">
        <f>VLOOKUP(ROW(103:103),Разбивка_нумерация_5,4,FALSE)</f>
        <v>#N/A</v>
      </c>
      <c r="Q107" s="46" t="e">
        <f>IF(VLOOKUP(ROW(103:103),Разбивка_нумерация_5,3,FALSE)=0,VLOOKUP(ROW(103:103),Разбивка_нумерация_5,2,FALSE),VLOOKUP(ROW(103:103),Разбивка_нумерация_5,3,FALSE))</f>
        <v>#N/A</v>
      </c>
      <c r="R107" s="46" t="e">
        <f>VLOOKUP(ROW(103:103),Разбивка_нумерация_5,6,FALSE)</f>
        <v>#N/A</v>
      </c>
      <c r="S107" s="46" t="e">
        <f>VLOOKUP(ROW(103:103),Разбивка_нумерация_5,17,FALSE)</f>
        <v>#N/A</v>
      </c>
      <c r="T107" s="46" t="str">
        <f>IF(AG107=0,"","L="&amp;AG107)</f>
        <v/>
      </c>
      <c r="U107" s="46" t="str">
        <f>IF(AH107=0,"",AD107&amp;" L="&amp;AH107)</f>
        <v/>
      </c>
      <c r="V107" s="46" t="str">
        <f>IF(AI107=0,"",AE107&amp;" L="&amp;AI107)</f>
        <v/>
      </c>
      <c r="W107" s="47" t="e">
        <f>VLOOKUP(P107,Исходные_данные,13,FALSE)*1.3</f>
        <v>#N/A</v>
      </c>
      <c r="X107" s="48"/>
      <c r="Y107" s="48"/>
      <c r="Z107" s="48"/>
      <c r="AA107" s="48"/>
      <c r="AB107" s="48"/>
      <c r="AD107" s="46" t="e">
        <f>VLOOKUP(S107,Кабель_диаметр,4,FALSE)</f>
        <v>#N/A</v>
      </c>
      <c r="AE107" s="46" t="e">
        <f>VLOOKUP(S107,Кабель_диаметр,5,FALSE)</f>
        <v>#N/A</v>
      </c>
      <c r="AG107" s="46">
        <f>IFERROR(VLOOKUP(P107,Исходные_данные,10,FALSE),0)</f>
        <v>0</v>
      </c>
      <c r="AH107" s="46">
        <f>IFERROR(VLOOKUP(P107,Исходные_данные,11,FALSE),0)</f>
        <v>0</v>
      </c>
      <c r="AI107" s="46">
        <f t="shared" si="9"/>
        <v>0</v>
      </c>
    </row>
    <row r="108" spans="6:35" x14ac:dyDescent="0.25">
      <c r="F108" s="19" t="str">
        <f>IF(G108=1,MAX($F$4:F107)+1,"")</f>
        <v/>
      </c>
      <c r="G108" s="19">
        <f>COUNTIF($H$5:H108,H108)</f>
        <v>85</v>
      </c>
      <c r="H108" s="19" t="e">
        <f t="shared" si="8"/>
        <v>#N/A</v>
      </c>
      <c r="I108" s="19">
        <f>COUNTIF($J$4:$J108,1)</f>
        <v>11</v>
      </c>
      <c r="J108" s="19">
        <f>COUNTIF($S$5:$S108,S108)</f>
        <v>85</v>
      </c>
      <c r="K108" s="19" t="e">
        <f>VLOOKUP(P108,Исходные_данные,20,FALSE)</f>
        <v>#N/A</v>
      </c>
      <c r="L108" s="19">
        <f>IFERROR(IF(P108=0,0,MAX($L$4:L107)+1),0)</f>
        <v>0</v>
      </c>
      <c r="M108" s="104" t="e">
        <f>LEFT(P108,SEARCH(".",P108)-1)</f>
        <v>#N/A</v>
      </c>
      <c r="N108" s="104" t="e">
        <f>LEFT(RIGHT(P108,LEN(P108)-LEN(M108)-1),SEARCH(".",P108)-1)</f>
        <v>#N/A</v>
      </c>
      <c r="P108" s="46" t="e">
        <f>VLOOKUP(ROW(104:104),Разбивка_нумерация_5,4,FALSE)</f>
        <v>#N/A</v>
      </c>
      <c r="Q108" s="46" t="e">
        <f>IF(VLOOKUP(ROW(104:104),Разбивка_нумерация_5,3,FALSE)=0,VLOOKUP(ROW(104:104),Разбивка_нумерация_5,2,FALSE),VLOOKUP(ROW(104:104),Разбивка_нумерация_5,3,FALSE))</f>
        <v>#N/A</v>
      </c>
      <c r="R108" s="46" t="e">
        <f>VLOOKUP(ROW(104:104),Разбивка_нумерация_5,6,FALSE)</f>
        <v>#N/A</v>
      </c>
      <c r="S108" s="46" t="e">
        <f>VLOOKUP(ROW(104:104),Разбивка_нумерация_5,17,FALSE)</f>
        <v>#N/A</v>
      </c>
      <c r="T108" s="46" t="str">
        <f>IF(AG108=0,"","L="&amp;AG108)</f>
        <v/>
      </c>
      <c r="U108" s="46" t="str">
        <f>IF(AH108=0,"",AD108&amp;" L="&amp;AH108)</f>
        <v/>
      </c>
      <c r="V108" s="46" t="str">
        <f>IF(AI108=0,"",AE108&amp;" L="&amp;AI108)</f>
        <v/>
      </c>
      <c r="W108" s="47" t="e">
        <f>VLOOKUP(P108,Исходные_данные,13,FALSE)*1.3</f>
        <v>#N/A</v>
      </c>
      <c r="X108" s="48"/>
      <c r="Y108" s="48"/>
      <c r="Z108" s="48"/>
      <c r="AA108" s="48"/>
      <c r="AB108" s="48"/>
      <c r="AD108" s="46" t="e">
        <f>VLOOKUP(S108,Кабель_диаметр,4,FALSE)</f>
        <v>#N/A</v>
      </c>
      <c r="AE108" s="46" t="e">
        <f>VLOOKUP(S108,Кабель_диаметр,5,FALSE)</f>
        <v>#N/A</v>
      </c>
      <c r="AG108" s="46">
        <f>IFERROR(VLOOKUP(P108,Исходные_данные,10,FALSE),0)</f>
        <v>0</v>
      </c>
      <c r="AH108" s="46">
        <f>IFERROR(VLOOKUP(P108,Исходные_данные,11,FALSE),0)</f>
        <v>0</v>
      </c>
      <c r="AI108" s="46">
        <f t="shared" si="9"/>
        <v>0</v>
      </c>
    </row>
    <row r="109" spans="6:35" x14ac:dyDescent="0.25">
      <c r="F109" s="19" t="str">
        <f>IF(G109=1,MAX($F$4:F108)+1,"")</f>
        <v/>
      </c>
      <c r="G109" s="19">
        <f>COUNTIF($H$5:H109,H109)</f>
        <v>86</v>
      </c>
      <c r="H109" s="19" t="e">
        <f t="shared" si="8"/>
        <v>#N/A</v>
      </c>
      <c r="I109" s="19">
        <f>COUNTIF($J$4:$J109,1)</f>
        <v>11</v>
      </c>
      <c r="J109" s="19">
        <f>COUNTIF($S$5:$S109,S109)</f>
        <v>86</v>
      </c>
      <c r="K109" s="19" t="e">
        <f>VLOOKUP(P109,Исходные_данные,20,FALSE)</f>
        <v>#N/A</v>
      </c>
      <c r="L109" s="19">
        <f>IFERROR(IF(P109=0,0,MAX($L$4:L108)+1),0)</f>
        <v>0</v>
      </c>
      <c r="M109" s="104" t="e">
        <f>LEFT(P109,SEARCH(".",P109)-1)</f>
        <v>#N/A</v>
      </c>
      <c r="N109" s="104" t="e">
        <f>LEFT(RIGHT(P109,LEN(P109)-LEN(M109)-1),SEARCH(".",P109)-1)</f>
        <v>#N/A</v>
      </c>
      <c r="P109" s="46" t="e">
        <f>VLOOKUP(ROW(105:105),Разбивка_нумерация_5,4,FALSE)</f>
        <v>#N/A</v>
      </c>
      <c r="Q109" s="46" t="e">
        <f>IF(VLOOKUP(ROW(105:105),Разбивка_нумерация_5,3,FALSE)=0,VLOOKUP(ROW(105:105),Разбивка_нумерация_5,2,FALSE),VLOOKUP(ROW(105:105),Разбивка_нумерация_5,3,FALSE))</f>
        <v>#N/A</v>
      </c>
      <c r="R109" s="46" t="e">
        <f>VLOOKUP(ROW(105:105),Разбивка_нумерация_5,6,FALSE)</f>
        <v>#N/A</v>
      </c>
      <c r="S109" s="46" t="e">
        <f>VLOOKUP(ROW(105:105),Разбивка_нумерация_5,17,FALSE)</f>
        <v>#N/A</v>
      </c>
      <c r="T109" s="46" t="str">
        <f>IF(AG109=0,"","L="&amp;AG109)</f>
        <v/>
      </c>
      <c r="U109" s="46" t="str">
        <f>IF(AH109=0,"",AD109&amp;" L="&amp;AH109)</f>
        <v/>
      </c>
      <c r="V109" s="46" t="str">
        <f>IF(AI109=0,"",AE109&amp;" L="&amp;AI109)</f>
        <v/>
      </c>
      <c r="W109" s="47" t="e">
        <f>VLOOKUP(P109,Исходные_данные,13,FALSE)*1.3</f>
        <v>#N/A</v>
      </c>
      <c r="X109" s="48"/>
      <c r="Y109" s="48"/>
      <c r="Z109" s="48"/>
      <c r="AA109" s="48"/>
      <c r="AB109" s="48"/>
      <c r="AD109" s="46" t="e">
        <f>VLOOKUP(S109,Кабель_диаметр,4,FALSE)</f>
        <v>#N/A</v>
      </c>
      <c r="AE109" s="46" t="e">
        <f>VLOOKUP(S109,Кабель_диаметр,5,FALSE)</f>
        <v>#N/A</v>
      </c>
      <c r="AG109" s="46">
        <f>IFERROR(VLOOKUP(P109,Исходные_данные,10,FALSE),0)</f>
        <v>0</v>
      </c>
      <c r="AH109" s="46">
        <f>IFERROR(VLOOKUP(P109,Исходные_данные,11,FALSE),0)</f>
        <v>0</v>
      </c>
      <c r="AI109" s="46">
        <f t="shared" si="9"/>
        <v>0</v>
      </c>
    </row>
    <row r="110" spans="6:35" x14ac:dyDescent="0.25">
      <c r="F110" s="19" t="str">
        <f>IF(G110=1,MAX($F$4:F109)+1,"")</f>
        <v/>
      </c>
      <c r="G110" s="19">
        <f>COUNTIF($H$5:H110,H110)</f>
        <v>87</v>
      </c>
      <c r="H110" s="19" t="e">
        <f t="shared" si="8"/>
        <v>#N/A</v>
      </c>
      <c r="I110" s="19">
        <f>COUNTIF($J$4:$J110,1)</f>
        <v>11</v>
      </c>
      <c r="J110" s="19">
        <f>COUNTIF($S$5:$S110,S110)</f>
        <v>87</v>
      </c>
      <c r="K110" s="19" t="e">
        <f>VLOOKUP(P110,Исходные_данные,20,FALSE)</f>
        <v>#N/A</v>
      </c>
      <c r="L110" s="19">
        <f>IFERROR(IF(P110=0,0,MAX($L$4:L109)+1),0)</f>
        <v>0</v>
      </c>
      <c r="M110" s="104" t="e">
        <f>LEFT(P110,SEARCH(".",P110)-1)</f>
        <v>#N/A</v>
      </c>
      <c r="N110" s="104" t="e">
        <f>LEFT(RIGHT(P110,LEN(P110)-LEN(M110)-1),SEARCH(".",P110)-1)</f>
        <v>#N/A</v>
      </c>
      <c r="P110" s="46" t="e">
        <f>VLOOKUP(ROW(106:106),Разбивка_нумерация_5,4,FALSE)</f>
        <v>#N/A</v>
      </c>
      <c r="Q110" s="46" t="e">
        <f>IF(VLOOKUP(ROW(106:106),Разбивка_нумерация_5,3,FALSE)=0,VLOOKUP(ROW(106:106),Разбивка_нумерация_5,2,FALSE),VLOOKUP(ROW(106:106),Разбивка_нумерация_5,3,FALSE))</f>
        <v>#N/A</v>
      </c>
      <c r="R110" s="46" t="e">
        <f>VLOOKUP(ROW(106:106),Разбивка_нумерация_5,6,FALSE)</f>
        <v>#N/A</v>
      </c>
      <c r="S110" s="46" t="e">
        <f>VLOOKUP(ROW(106:106),Разбивка_нумерация_5,17,FALSE)</f>
        <v>#N/A</v>
      </c>
      <c r="T110" s="46" t="str">
        <f>IF(AG110=0,"","L="&amp;AG110)</f>
        <v/>
      </c>
      <c r="U110" s="46" t="str">
        <f>IF(AH110=0,"",AD110&amp;" L="&amp;AH110)</f>
        <v/>
      </c>
      <c r="V110" s="46" t="str">
        <f>IF(AI110=0,"",AE110&amp;" L="&amp;AI110)</f>
        <v/>
      </c>
      <c r="W110" s="47" t="e">
        <f>VLOOKUP(P110,Исходные_данные,13,FALSE)*1.3</f>
        <v>#N/A</v>
      </c>
      <c r="X110" s="48"/>
      <c r="Y110" s="48"/>
      <c r="Z110" s="48"/>
      <c r="AA110" s="48"/>
      <c r="AB110" s="48"/>
      <c r="AD110" s="46" t="e">
        <f>VLOOKUP(S110,Кабель_диаметр,4,FALSE)</f>
        <v>#N/A</v>
      </c>
      <c r="AE110" s="46" t="e">
        <f>VLOOKUP(S110,Кабель_диаметр,5,FALSE)</f>
        <v>#N/A</v>
      </c>
      <c r="AG110" s="46">
        <f>IFERROR(VLOOKUP(P110,Исходные_данные,10,FALSE),0)</f>
        <v>0</v>
      </c>
      <c r="AH110" s="46">
        <f>IFERROR(VLOOKUP(P110,Исходные_данные,11,FALSE),0)</f>
        <v>0</v>
      </c>
      <c r="AI110" s="46">
        <f t="shared" si="9"/>
        <v>0</v>
      </c>
    </row>
    <row r="111" spans="6:35" x14ac:dyDescent="0.25">
      <c r="F111" s="19" t="str">
        <f>IF(G111=1,MAX($F$4:F110)+1,"")</f>
        <v/>
      </c>
      <c r="G111" s="19">
        <f>COUNTIF($H$5:H111,H111)</f>
        <v>88</v>
      </c>
      <c r="H111" s="19" t="e">
        <f t="shared" si="8"/>
        <v>#N/A</v>
      </c>
      <c r="I111" s="19">
        <f>COUNTIF($J$4:$J111,1)</f>
        <v>11</v>
      </c>
      <c r="J111" s="19">
        <f>COUNTIF($S$5:$S111,S111)</f>
        <v>88</v>
      </c>
      <c r="K111" s="19" t="e">
        <f>VLOOKUP(P111,Исходные_данные,20,FALSE)</f>
        <v>#N/A</v>
      </c>
      <c r="L111" s="19">
        <f>IFERROR(IF(P111=0,0,MAX($L$4:L110)+1),0)</f>
        <v>0</v>
      </c>
      <c r="M111" s="104" t="e">
        <f>LEFT(P111,SEARCH(".",P111)-1)</f>
        <v>#N/A</v>
      </c>
      <c r="N111" s="104" t="e">
        <f>LEFT(RIGHT(P111,LEN(P111)-LEN(M111)-1),SEARCH(".",P111)-1)</f>
        <v>#N/A</v>
      </c>
      <c r="P111" s="46" t="e">
        <f>VLOOKUP(ROW(107:107),Разбивка_нумерация_5,4,FALSE)</f>
        <v>#N/A</v>
      </c>
      <c r="Q111" s="46" t="e">
        <f>IF(VLOOKUP(ROW(107:107),Разбивка_нумерация_5,3,FALSE)=0,VLOOKUP(ROW(107:107),Разбивка_нумерация_5,2,FALSE),VLOOKUP(ROW(107:107),Разбивка_нумерация_5,3,FALSE))</f>
        <v>#N/A</v>
      </c>
      <c r="R111" s="46" t="e">
        <f>VLOOKUP(ROW(107:107),Разбивка_нумерация_5,6,FALSE)</f>
        <v>#N/A</v>
      </c>
      <c r="S111" s="46" t="e">
        <f>VLOOKUP(ROW(107:107),Разбивка_нумерация_5,17,FALSE)</f>
        <v>#N/A</v>
      </c>
      <c r="T111" s="46" t="str">
        <f>IF(AG111=0,"","L="&amp;AG111)</f>
        <v/>
      </c>
      <c r="U111" s="46" t="str">
        <f>IF(AH111=0,"",AD111&amp;" L="&amp;AH111)</f>
        <v/>
      </c>
      <c r="V111" s="46" t="str">
        <f>IF(AI111=0,"",AE111&amp;" L="&amp;AI111)</f>
        <v/>
      </c>
      <c r="W111" s="47" t="e">
        <f>VLOOKUP(P111,Исходные_данные,13,FALSE)*1.3</f>
        <v>#N/A</v>
      </c>
      <c r="X111" s="48"/>
      <c r="Y111" s="48"/>
      <c r="Z111" s="48"/>
      <c r="AA111" s="48"/>
      <c r="AB111" s="48"/>
      <c r="AD111" s="46" t="e">
        <f>VLOOKUP(S111,Кабель_диаметр,4,FALSE)</f>
        <v>#N/A</v>
      </c>
      <c r="AE111" s="46" t="e">
        <f>VLOOKUP(S111,Кабель_диаметр,5,FALSE)</f>
        <v>#N/A</v>
      </c>
      <c r="AG111" s="46">
        <f>IFERROR(VLOOKUP(P111,Исходные_данные,10,FALSE),0)</f>
        <v>0</v>
      </c>
      <c r="AH111" s="46">
        <f>IFERROR(VLOOKUP(P111,Исходные_данные,11,FALSE),0)</f>
        <v>0</v>
      </c>
      <c r="AI111" s="46">
        <f t="shared" si="9"/>
        <v>0</v>
      </c>
    </row>
    <row r="112" spans="6:35" x14ac:dyDescent="0.25">
      <c r="F112" s="19" t="str">
        <f>IF(G112=1,MAX($F$4:F111)+1,"")</f>
        <v/>
      </c>
      <c r="G112" s="19">
        <f>COUNTIF($H$5:H112,H112)</f>
        <v>89</v>
      </c>
      <c r="H112" s="19" t="e">
        <f t="shared" si="8"/>
        <v>#N/A</v>
      </c>
      <c r="I112" s="19">
        <f>COUNTIF($J$4:$J112,1)</f>
        <v>11</v>
      </c>
      <c r="J112" s="19">
        <f>COUNTIF($S$5:$S112,S112)</f>
        <v>89</v>
      </c>
      <c r="K112" s="19" t="e">
        <f>VLOOKUP(P112,Исходные_данные,20,FALSE)</f>
        <v>#N/A</v>
      </c>
      <c r="L112" s="19">
        <f>IFERROR(IF(P112=0,0,MAX($L$4:L111)+1),0)</f>
        <v>0</v>
      </c>
      <c r="M112" s="104" t="e">
        <f>LEFT(P112,SEARCH(".",P112)-1)</f>
        <v>#N/A</v>
      </c>
      <c r="N112" s="104" t="e">
        <f>LEFT(RIGHT(P112,LEN(P112)-LEN(M112)-1),SEARCH(".",P112)-1)</f>
        <v>#N/A</v>
      </c>
      <c r="P112" s="46" t="e">
        <f>VLOOKUP(ROW(108:108),Разбивка_нумерация_5,4,FALSE)</f>
        <v>#N/A</v>
      </c>
      <c r="Q112" s="46" t="e">
        <f>IF(VLOOKUP(ROW(108:108),Разбивка_нумерация_5,3,FALSE)=0,VLOOKUP(ROW(108:108),Разбивка_нумерация_5,2,FALSE),VLOOKUP(ROW(108:108),Разбивка_нумерация_5,3,FALSE))</f>
        <v>#N/A</v>
      </c>
      <c r="R112" s="46" t="e">
        <f>VLOOKUP(ROW(108:108),Разбивка_нумерация_5,6,FALSE)</f>
        <v>#N/A</v>
      </c>
      <c r="S112" s="46" t="e">
        <f>VLOOKUP(ROW(108:108),Разбивка_нумерация_5,17,FALSE)</f>
        <v>#N/A</v>
      </c>
      <c r="T112" s="46" t="str">
        <f>IF(AG112=0,"","L="&amp;AG112)</f>
        <v/>
      </c>
      <c r="U112" s="46" t="str">
        <f>IF(AH112=0,"",AD112&amp;" L="&amp;AH112)</f>
        <v/>
      </c>
      <c r="V112" s="46" t="str">
        <f>IF(AI112=0,"",AE112&amp;" L="&amp;AI112)</f>
        <v/>
      </c>
      <c r="W112" s="47" t="e">
        <f>VLOOKUP(P112,Исходные_данные,13,FALSE)*1.3</f>
        <v>#N/A</v>
      </c>
      <c r="X112" s="48"/>
      <c r="Y112" s="48"/>
      <c r="Z112" s="48"/>
      <c r="AA112" s="48"/>
      <c r="AB112" s="48"/>
      <c r="AD112" s="46" t="e">
        <f>VLOOKUP(S112,Кабель_диаметр,4,FALSE)</f>
        <v>#N/A</v>
      </c>
      <c r="AE112" s="46" t="e">
        <f>VLOOKUP(S112,Кабель_диаметр,5,FALSE)</f>
        <v>#N/A</v>
      </c>
      <c r="AG112" s="46">
        <f>IFERROR(VLOOKUP(P112,Исходные_данные,10,FALSE),0)</f>
        <v>0</v>
      </c>
      <c r="AH112" s="46">
        <f>IFERROR(VLOOKUP(P112,Исходные_данные,11,FALSE),0)</f>
        <v>0</v>
      </c>
      <c r="AI112" s="46">
        <f t="shared" si="9"/>
        <v>0</v>
      </c>
    </row>
    <row r="113" spans="6:35" x14ac:dyDescent="0.25">
      <c r="F113" s="19" t="str">
        <f>IF(G113=1,MAX($F$4:F112)+1,"")</f>
        <v/>
      </c>
      <c r="G113" s="19">
        <f>COUNTIF($H$5:H113,H113)</f>
        <v>90</v>
      </c>
      <c r="H113" s="19" t="e">
        <f t="shared" si="8"/>
        <v>#N/A</v>
      </c>
      <c r="I113" s="19">
        <f>COUNTIF($J$4:$J113,1)</f>
        <v>11</v>
      </c>
      <c r="J113" s="19">
        <f>COUNTIF($S$5:$S113,S113)</f>
        <v>90</v>
      </c>
      <c r="K113" s="19" t="e">
        <f>VLOOKUP(P113,Исходные_данные,20,FALSE)</f>
        <v>#N/A</v>
      </c>
      <c r="L113" s="19">
        <f>IFERROR(IF(P113=0,0,MAX($L$4:L112)+1),0)</f>
        <v>0</v>
      </c>
      <c r="M113" s="104" t="e">
        <f>LEFT(P113,SEARCH(".",P113)-1)</f>
        <v>#N/A</v>
      </c>
      <c r="N113" s="104" t="e">
        <f>LEFT(RIGHT(P113,LEN(P113)-LEN(M113)-1),SEARCH(".",P113)-1)</f>
        <v>#N/A</v>
      </c>
      <c r="P113" s="46" t="e">
        <f>VLOOKUP(ROW(109:109),Разбивка_нумерация_5,4,FALSE)</f>
        <v>#N/A</v>
      </c>
      <c r="Q113" s="46" t="e">
        <f>IF(VLOOKUP(ROW(109:109),Разбивка_нумерация_5,3,FALSE)=0,VLOOKUP(ROW(109:109),Разбивка_нумерация_5,2,FALSE),VLOOKUP(ROW(109:109),Разбивка_нумерация_5,3,FALSE))</f>
        <v>#N/A</v>
      </c>
      <c r="R113" s="46" t="e">
        <f>VLOOKUP(ROW(109:109),Разбивка_нумерация_5,6,FALSE)</f>
        <v>#N/A</v>
      </c>
      <c r="S113" s="46" t="e">
        <f>VLOOKUP(ROW(109:109),Разбивка_нумерация_5,17,FALSE)</f>
        <v>#N/A</v>
      </c>
      <c r="T113" s="46" t="str">
        <f>IF(AG113=0,"","L="&amp;AG113)</f>
        <v/>
      </c>
      <c r="U113" s="46" t="str">
        <f>IF(AH113=0,"",AD113&amp;" L="&amp;AH113)</f>
        <v/>
      </c>
      <c r="V113" s="46" t="str">
        <f>IF(AI113=0,"",AE113&amp;" L="&amp;AI113)</f>
        <v/>
      </c>
      <c r="W113" s="47" t="e">
        <f>VLOOKUP(P113,Исходные_данные,13,FALSE)*1.3</f>
        <v>#N/A</v>
      </c>
      <c r="X113" s="48"/>
      <c r="Y113" s="48"/>
      <c r="Z113" s="48"/>
      <c r="AA113" s="48"/>
      <c r="AB113" s="48"/>
      <c r="AD113" s="46" t="e">
        <f>VLOOKUP(S113,Кабель_диаметр,4,FALSE)</f>
        <v>#N/A</v>
      </c>
      <c r="AE113" s="46" t="e">
        <f>VLOOKUP(S113,Кабель_диаметр,5,FALSE)</f>
        <v>#N/A</v>
      </c>
      <c r="AG113" s="46">
        <f>IFERROR(VLOOKUP(P113,Исходные_данные,10,FALSE),0)</f>
        <v>0</v>
      </c>
      <c r="AH113" s="46">
        <f>IFERROR(VLOOKUP(P113,Исходные_данные,11,FALSE),0)</f>
        <v>0</v>
      </c>
      <c r="AI113" s="46">
        <f t="shared" si="9"/>
        <v>0</v>
      </c>
    </row>
    <row r="114" spans="6:35" x14ac:dyDescent="0.25">
      <c r="F114" s="19" t="str">
        <f>IF(G114=1,MAX($F$4:F113)+1,"")</f>
        <v/>
      </c>
      <c r="G114" s="19">
        <f>COUNTIF($H$5:H114,H114)</f>
        <v>91</v>
      </c>
      <c r="H114" s="19" t="e">
        <f t="shared" si="8"/>
        <v>#N/A</v>
      </c>
      <c r="I114" s="19">
        <f>COUNTIF($J$4:$J114,1)</f>
        <v>11</v>
      </c>
      <c r="J114" s="19">
        <f>COUNTIF($S$5:$S114,S114)</f>
        <v>91</v>
      </c>
      <c r="K114" s="19" t="e">
        <f>VLOOKUP(P114,Исходные_данные,20,FALSE)</f>
        <v>#N/A</v>
      </c>
      <c r="L114" s="19">
        <f>IFERROR(IF(P114=0,0,MAX($L$4:L113)+1),0)</f>
        <v>0</v>
      </c>
      <c r="M114" s="104" t="e">
        <f>LEFT(P114,SEARCH(".",P114)-1)</f>
        <v>#N/A</v>
      </c>
      <c r="N114" s="104" t="e">
        <f>LEFT(RIGHT(P114,LEN(P114)-LEN(M114)-1),SEARCH(".",P114)-1)</f>
        <v>#N/A</v>
      </c>
      <c r="P114" s="46" t="e">
        <f>VLOOKUP(ROW(110:110),Разбивка_нумерация_5,4,FALSE)</f>
        <v>#N/A</v>
      </c>
      <c r="Q114" s="46" t="e">
        <f>IF(VLOOKUP(ROW(110:110),Разбивка_нумерация_5,3,FALSE)=0,VLOOKUP(ROW(110:110),Разбивка_нумерация_5,2,FALSE),VLOOKUP(ROW(110:110),Разбивка_нумерация_5,3,FALSE))</f>
        <v>#N/A</v>
      </c>
      <c r="R114" s="46" t="e">
        <f>VLOOKUP(ROW(110:110),Разбивка_нумерация_5,6,FALSE)</f>
        <v>#N/A</v>
      </c>
      <c r="S114" s="46" t="e">
        <f>VLOOKUP(ROW(110:110),Разбивка_нумерация_5,17,FALSE)</f>
        <v>#N/A</v>
      </c>
      <c r="T114" s="46" t="str">
        <f>IF(AG114=0,"","L="&amp;AG114)</f>
        <v/>
      </c>
      <c r="U114" s="46" t="str">
        <f>IF(AH114=0,"",AD114&amp;" L="&amp;AH114)</f>
        <v/>
      </c>
      <c r="V114" s="46" t="str">
        <f>IF(AI114=0,"",AE114&amp;" L="&amp;AI114)</f>
        <v/>
      </c>
      <c r="W114" s="47" t="e">
        <f>VLOOKUP(P114,Исходные_данные,13,FALSE)*1.3</f>
        <v>#N/A</v>
      </c>
      <c r="X114" s="48"/>
      <c r="Y114" s="48"/>
      <c r="Z114" s="48"/>
      <c r="AA114" s="48"/>
      <c r="AB114" s="48"/>
      <c r="AD114" s="46" t="e">
        <f>VLOOKUP(S114,Кабель_диаметр,4,FALSE)</f>
        <v>#N/A</v>
      </c>
      <c r="AE114" s="46" t="e">
        <f>VLOOKUP(S114,Кабель_диаметр,5,FALSE)</f>
        <v>#N/A</v>
      </c>
      <c r="AG114" s="46">
        <f>IFERROR(VLOOKUP(P114,Исходные_данные,10,FALSE),0)</f>
        <v>0</v>
      </c>
      <c r="AH114" s="46">
        <f>IFERROR(VLOOKUP(P114,Исходные_данные,11,FALSE),0)</f>
        <v>0</v>
      </c>
      <c r="AI114" s="46">
        <f t="shared" si="9"/>
        <v>0</v>
      </c>
    </row>
    <row r="115" spans="6:35" x14ac:dyDescent="0.25">
      <c r="F115" s="19" t="str">
        <f>IF(G115=1,MAX($F$4:F114)+1,"")</f>
        <v/>
      </c>
      <c r="G115" s="19">
        <f>COUNTIF($H$5:H115,H115)</f>
        <v>92</v>
      </c>
      <c r="H115" s="19" t="e">
        <f t="shared" si="8"/>
        <v>#N/A</v>
      </c>
      <c r="I115" s="19">
        <f>COUNTIF($J$4:$J115,1)</f>
        <v>11</v>
      </c>
      <c r="J115" s="19">
        <f>COUNTIF($S$5:$S115,S115)</f>
        <v>92</v>
      </c>
      <c r="K115" s="19" t="e">
        <f>VLOOKUP(P115,Исходные_данные,20,FALSE)</f>
        <v>#N/A</v>
      </c>
      <c r="L115" s="19">
        <f>IFERROR(IF(P115=0,0,MAX($L$4:L114)+1),0)</f>
        <v>0</v>
      </c>
      <c r="M115" s="104" t="e">
        <f>LEFT(P115,SEARCH(".",P115)-1)</f>
        <v>#N/A</v>
      </c>
      <c r="N115" s="104" t="e">
        <f>LEFT(RIGHT(P115,LEN(P115)-LEN(M115)-1),SEARCH(".",P115)-1)</f>
        <v>#N/A</v>
      </c>
      <c r="P115" s="46" t="e">
        <f>VLOOKUP(ROW(111:111),Разбивка_нумерация_5,4,FALSE)</f>
        <v>#N/A</v>
      </c>
      <c r="Q115" s="46" t="e">
        <f>IF(VLOOKUP(ROW(111:111),Разбивка_нумерация_5,3,FALSE)=0,VLOOKUP(ROW(111:111),Разбивка_нумерация_5,2,FALSE),VLOOKUP(ROW(111:111),Разбивка_нумерация_5,3,FALSE))</f>
        <v>#N/A</v>
      </c>
      <c r="R115" s="46" t="e">
        <f>VLOOKUP(ROW(111:111),Разбивка_нумерация_5,6,FALSE)</f>
        <v>#N/A</v>
      </c>
      <c r="S115" s="46" t="e">
        <f>VLOOKUP(ROW(111:111),Разбивка_нумерация_5,17,FALSE)</f>
        <v>#N/A</v>
      </c>
      <c r="T115" s="46" t="str">
        <f>IF(AG115=0,"","L="&amp;AG115)</f>
        <v/>
      </c>
      <c r="U115" s="46" t="str">
        <f>IF(AH115=0,"",AD115&amp;" L="&amp;AH115)</f>
        <v/>
      </c>
      <c r="V115" s="46" t="str">
        <f>IF(AI115=0,"",AE115&amp;" L="&amp;AI115)</f>
        <v/>
      </c>
      <c r="W115" s="47" t="e">
        <f>VLOOKUP(P115,Исходные_данные,13,FALSE)*1.3</f>
        <v>#N/A</v>
      </c>
      <c r="X115" s="48"/>
      <c r="Y115" s="48"/>
      <c r="Z115" s="48"/>
      <c r="AA115" s="48"/>
      <c r="AB115" s="48"/>
      <c r="AD115" s="46" t="e">
        <f>VLOOKUP(S115,Кабель_диаметр,4,FALSE)</f>
        <v>#N/A</v>
      </c>
      <c r="AE115" s="46" t="e">
        <f>VLOOKUP(S115,Кабель_диаметр,5,FALSE)</f>
        <v>#N/A</v>
      </c>
      <c r="AG115" s="46">
        <f>IFERROR(VLOOKUP(P115,Исходные_данные,10,FALSE),0)</f>
        <v>0</v>
      </c>
      <c r="AH115" s="46">
        <f>IFERROR(VLOOKUP(P115,Исходные_данные,11,FALSE),0)</f>
        <v>0</v>
      </c>
      <c r="AI115" s="46">
        <f t="shared" si="9"/>
        <v>0</v>
      </c>
    </row>
    <row r="116" spans="6:35" x14ac:dyDescent="0.25">
      <c r="F116" s="19" t="str">
        <f>IF(G116=1,MAX($F$4:F115)+1,"")</f>
        <v/>
      </c>
      <c r="G116" s="19">
        <f>COUNTIF($H$5:H116,H116)</f>
        <v>93</v>
      </c>
      <c r="H116" s="19" t="e">
        <f t="shared" si="8"/>
        <v>#N/A</v>
      </c>
      <c r="I116" s="19">
        <f>COUNTIF($J$4:$J116,1)</f>
        <v>11</v>
      </c>
      <c r="J116" s="19">
        <f>COUNTIF($S$5:$S116,S116)</f>
        <v>93</v>
      </c>
      <c r="K116" s="19" t="e">
        <f>VLOOKUP(P116,Исходные_данные,20,FALSE)</f>
        <v>#N/A</v>
      </c>
      <c r="L116" s="19">
        <f>IFERROR(IF(P116=0,0,MAX($L$4:L115)+1),0)</f>
        <v>0</v>
      </c>
      <c r="M116" s="104" t="e">
        <f>LEFT(P116,SEARCH(".",P116)-1)</f>
        <v>#N/A</v>
      </c>
      <c r="N116" s="104" t="e">
        <f>LEFT(RIGHT(P116,LEN(P116)-LEN(M116)-1),SEARCH(".",P116)-1)</f>
        <v>#N/A</v>
      </c>
      <c r="P116" s="46" t="e">
        <f>VLOOKUP(ROW(112:112),Разбивка_нумерация_5,4,FALSE)</f>
        <v>#N/A</v>
      </c>
      <c r="Q116" s="46" t="e">
        <f>IF(VLOOKUP(ROW(112:112),Разбивка_нумерация_5,3,FALSE)=0,VLOOKUP(ROW(112:112),Разбивка_нумерация_5,2,FALSE),VLOOKUP(ROW(112:112),Разбивка_нумерация_5,3,FALSE))</f>
        <v>#N/A</v>
      </c>
      <c r="R116" s="46" t="e">
        <f>VLOOKUP(ROW(112:112),Разбивка_нумерация_5,6,FALSE)</f>
        <v>#N/A</v>
      </c>
      <c r="S116" s="46" t="e">
        <f>VLOOKUP(ROW(112:112),Разбивка_нумерация_5,17,FALSE)</f>
        <v>#N/A</v>
      </c>
      <c r="T116" s="46" t="str">
        <f>IF(AG116=0,"","L="&amp;AG116)</f>
        <v/>
      </c>
      <c r="U116" s="46" t="str">
        <f>IF(AH116=0,"",AD116&amp;" L="&amp;AH116)</f>
        <v/>
      </c>
      <c r="V116" s="46" t="str">
        <f>IF(AI116=0,"",AE116&amp;" L="&amp;AI116)</f>
        <v/>
      </c>
      <c r="W116" s="47" t="e">
        <f>VLOOKUP(P116,Исходные_данные,13,FALSE)*1.3</f>
        <v>#N/A</v>
      </c>
      <c r="X116" s="48"/>
      <c r="Y116" s="48"/>
      <c r="Z116" s="48"/>
      <c r="AA116" s="48"/>
      <c r="AB116" s="48"/>
      <c r="AD116" s="46" t="e">
        <f>VLOOKUP(S116,Кабель_диаметр,4,FALSE)</f>
        <v>#N/A</v>
      </c>
      <c r="AE116" s="46" t="e">
        <f>VLOOKUP(S116,Кабель_диаметр,5,FALSE)</f>
        <v>#N/A</v>
      </c>
      <c r="AG116" s="46">
        <f>IFERROR(VLOOKUP(P116,Исходные_данные,10,FALSE),0)</f>
        <v>0</v>
      </c>
      <c r="AH116" s="46">
        <f>IFERROR(VLOOKUP(P116,Исходные_данные,11,FALSE),0)</f>
        <v>0</v>
      </c>
      <c r="AI116" s="46">
        <f t="shared" si="9"/>
        <v>0</v>
      </c>
    </row>
    <row r="117" spans="6:35" x14ac:dyDescent="0.25">
      <c r="F117" s="19" t="str">
        <f>IF(G117=1,MAX($F$4:F116)+1,"")</f>
        <v/>
      </c>
      <c r="G117" s="19">
        <f>COUNTIF($H$5:H117,H117)</f>
        <v>94</v>
      </c>
      <c r="H117" s="19" t="e">
        <f t="shared" si="8"/>
        <v>#N/A</v>
      </c>
      <c r="I117" s="19">
        <f>COUNTIF($J$4:$J117,1)</f>
        <v>11</v>
      </c>
      <c r="J117" s="19">
        <f>COUNTIF($S$5:$S117,S117)</f>
        <v>94</v>
      </c>
      <c r="K117" s="19" t="e">
        <f>VLOOKUP(P117,Исходные_данные,20,FALSE)</f>
        <v>#N/A</v>
      </c>
      <c r="L117" s="19">
        <f>IFERROR(IF(P117=0,0,MAX($L$4:L116)+1),0)</f>
        <v>0</v>
      </c>
      <c r="M117" s="104" t="e">
        <f>LEFT(P117,SEARCH(".",P117)-1)</f>
        <v>#N/A</v>
      </c>
      <c r="N117" s="104" t="e">
        <f>LEFT(RIGHT(P117,LEN(P117)-LEN(M117)-1),SEARCH(".",P117)-1)</f>
        <v>#N/A</v>
      </c>
      <c r="P117" s="46" t="e">
        <f>VLOOKUP(ROW(113:113),Разбивка_нумерация_5,4,FALSE)</f>
        <v>#N/A</v>
      </c>
      <c r="Q117" s="46" t="e">
        <f>IF(VLOOKUP(ROW(113:113),Разбивка_нумерация_5,3,FALSE)=0,VLOOKUP(ROW(113:113),Разбивка_нумерация_5,2,FALSE),VLOOKUP(ROW(113:113),Разбивка_нумерация_5,3,FALSE))</f>
        <v>#N/A</v>
      </c>
      <c r="R117" s="46" t="e">
        <f>VLOOKUP(ROW(113:113),Разбивка_нумерация_5,6,FALSE)</f>
        <v>#N/A</v>
      </c>
      <c r="S117" s="46" t="e">
        <f>VLOOKUP(ROW(113:113),Разбивка_нумерация_5,17,FALSE)</f>
        <v>#N/A</v>
      </c>
      <c r="T117" s="46" t="str">
        <f>IF(AG117=0,"","L="&amp;AG117)</f>
        <v/>
      </c>
      <c r="U117" s="46" t="str">
        <f>IF(AH117=0,"",AD117&amp;" L="&amp;AH117)</f>
        <v/>
      </c>
      <c r="V117" s="46" t="str">
        <f>IF(AI117=0,"",AE117&amp;" L="&amp;AI117)</f>
        <v/>
      </c>
      <c r="W117" s="47" t="e">
        <f>VLOOKUP(P117,Исходные_данные,13,FALSE)*1.3</f>
        <v>#N/A</v>
      </c>
      <c r="X117" s="48"/>
      <c r="Y117" s="48"/>
      <c r="Z117" s="48"/>
      <c r="AA117" s="48"/>
      <c r="AB117" s="48"/>
      <c r="AD117" s="46" t="e">
        <f>VLOOKUP(S117,Кабель_диаметр,4,FALSE)</f>
        <v>#N/A</v>
      </c>
      <c r="AE117" s="46" t="e">
        <f>VLOOKUP(S117,Кабель_диаметр,5,FALSE)</f>
        <v>#N/A</v>
      </c>
      <c r="AG117" s="46">
        <f>IFERROR(VLOOKUP(P117,Исходные_данные,10,FALSE),0)</f>
        <v>0</v>
      </c>
      <c r="AH117" s="46">
        <f>IFERROR(VLOOKUP(P117,Исходные_данные,11,FALSE),0)</f>
        <v>0</v>
      </c>
      <c r="AI117" s="46">
        <f t="shared" si="9"/>
        <v>0</v>
      </c>
    </row>
    <row r="118" spans="6:35" x14ac:dyDescent="0.25">
      <c r="F118" s="19" t="str">
        <f>IF(G118=1,MAX($F$4:F117)+1,"")</f>
        <v/>
      </c>
      <c r="G118" s="19">
        <f>COUNTIF($H$5:H118,H118)</f>
        <v>95</v>
      </c>
      <c r="H118" s="19" t="e">
        <f t="shared" si="8"/>
        <v>#N/A</v>
      </c>
      <c r="I118" s="19">
        <f>COUNTIF($J$4:$J118,1)</f>
        <v>11</v>
      </c>
      <c r="J118" s="19">
        <f>COUNTIF($S$5:$S118,S118)</f>
        <v>95</v>
      </c>
      <c r="K118" s="19" t="e">
        <f>VLOOKUP(P118,Исходные_данные,20,FALSE)</f>
        <v>#N/A</v>
      </c>
      <c r="L118" s="19">
        <f>IFERROR(IF(P118=0,0,MAX($L$4:L117)+1),0)</f>
        <v>0</v>
      </c>
      <c r="M118" s="104" t="e">
        <f>LEFT(P118,SEARCH(".",P118)-1)</f>
        <v>#N/A</v>
      </c>
      <c r="N118" s="104" t="e">
        <f>LEFT(RIGHT(P118,LEN(P118)-LEN(M118)-1),SEARCH(".",P118)-1)</f>
        <v>#N/A</v>
      </c>
      <c r="P118" s="46" t="e">
        <f>VLOOKUP(ROW(114:114),Разбивка_нумерация_5,4,FALSE)</f>
        <v>#N/A</v>
      </c>
      <c r="Q118" s="46" t="e">
        <f>IF(VLOOKUP(ROW(114:114),Разбивка_нумерация_5,3,FALSE)=0,VLOOKUP(ROW(114:114),Разбивка_нумерация_5,2,FALSE),VLOOKUP(ROW(114:114),Разбивка_нумерация_5,3,FALSE))</f>
        <v>#N/A</v>
      </c>
      <c r="R118" s="46" t="e">
        <f>VLOOKUP(ROW(114:114),Разбивка_нумерация_5,6,FALSE)</f>
        <v>#N/A</v>
      </c>
      <c r="S118" s="46" t="e">
        <f>VLOOKUP(ROW(114:114),Разбивка_нумерация_5,17,FALSE)</f>
        <v>#N/A</v>
      </c>
      <c r="T118" s="46" t="str">
        <f>IF(AG118=0,"","L="&amp;AG118)</f>
        <v/>
      </c>
      <c r="U118" s="46" t="str">
        <f>IF(AH118=0,"",AD118&amp;" L="&amp;AH118)</f>
        <v/>
      </c>
      <c r="V118" s="46" t="str">
        <f>IF(AI118=0,"",AE118&amp;" L="&amp;AI118)</f>
        <v/>
      </c>
      <c r="W118" s="47" t="e">
        <f>VLOOKUP(P118,Исходные_данные,13,FALSE)*1.3</f>
        <v>#N/A</v>
      </c>
      <c r="X118" s="48"/>
      <c r="Y118" s="48"/>
      <c r="Z118" s="48"/>
      <c r="AA118" s="48"/>
      <c r="AB118" s="48"/>
      <c r="AD118" s="46" t="e">
        <f>VLOOKUP(S118,Кабель_диаметр,4,FALSE)</f>
        <v>#N/A</v>
      </c>
      <c r="AE118" s="46" t="e">
        <f>VLOOKUP(S118,Кабель_диаметр,5,FALSE)</f>
        <v>#N/A</v>
      </c>
      <c r="AG118" s="46">
        <f>IFERROR(VLOOKUP(P118,Исходные_данные,10,FALSE),0)</f>
        <v>0</v>
      </c>
      <c r="AH118" s="46">
        <f>IFERROR(VLOOKUP(P118,Исходные_данные,11,FALSE),0)</f>
        <v>0</v>
      </c>
      <c r="AI118" s="46">
        <f t="shared" si="9"/>
        <v>0</v>
      </c>
    </row>
    <row r="119" spans="6:35" x14ac:dyDescent="0.25">
      <c r="F119" s="19" t="str">
        <f>IF(G119=1,MAX($F$4:F118)+1,"")</f>
        <v/>
      </c>
      <c r="G119" s="19">
        <f>COUNTIF($H$5:H119,H119)</f>
        <v>96</v>
      </c>
      <c r="H119" s="19" t="e">
        <f t="shared" si="8"/>
        <v>#N/A</v>
      </c>
      <c r="I119" s="19">
        <f>COUNTIF($J$4:$J119,1)</f>
        <v>11</v>
      </c>
      <c r="J119" s="19">
        <f>COUNTIF($S$5:$S119,S119)</f>
        <v>96</v>
      </c>
      <c r="K119" s="19" t="e">
        <f>VLOOKUP(P119,Исходные_данные,20,FALSE)</f>
        <v>#N/A</v>
      </c>
      <c r="L119" s="19">
        <f>IFERROR(IF(P119=0,0,MAX($L$4:L118)+1),0)</f>
        <v>0</v>
      </c>
      <c r="M119" s="104" t="e">
        <f>LEFT(P119,SEARCH(".",P119)-1)</f>
        <v>#N/A</v>
      </c>
      <c r="N119" s="104" t="e">
        <f>LEFT(RIGHT(P119,LEN(P119)-LEN(M119)-1),SEARCH(".",P119)-1)</f>
        <v>#N/A</v>
      </c>
      <c r="P119" s="46" t="e">
        <f>VLOOKUP(ROW(115:115),Разбивка_нумерация_5,4,FALSE)</f>
        <v>#N/A</v>
      </c>
      <c r="Q119" s="46" t="e">
        <f>IF(VLOOKUP(ROW(115:115),Разбивка_нумерация_5,3,FALSE)=0,VLOOKUP(ROW(115:115),Разбивка_нумерация_5,2,FALSE),VLOOKUP(ROW(115:115),Разбивка_нумерация_5,3,FALSE))</f>
        <v>#N/A</v>
      </c>
      <c r="R119" s="46" t="e">
        <f>VLOOKUP(ROW(115:115),Разбивка_нумерация_5,6,FALSE)</f>
        <v>#N/A</v>
      </c>
      <c r="S119" s="46" t="e">
        <f>VLOOKUP(ROW(115:115),Разбивка_нумерация_5,17,FALSE)</f>
        <v>#N/A</v>
      </c>
      <c r="T119" s="46" t="str">
        <f>IF(AG119=0,"","L="&amp;AG119)</f>
        <v/>
      </c>
      <c r="U119" s="46" t="str">
        <f>IF(AH119=0,"",AD119&amp;" L="&amp;AH119)</f>
        <v/>
      </c>
      <c r="V119" s="46" t="str">
        <f>IF(AI119=0,"",AE119&amp;" L="&amp;AI119)</f>
        <v/>
      </c>
      <c r="W119" s="47" t="e">
        <f>VLOOKUP(P119,Исходные_данные,13,FALSE)*1.3</f>
        <v>#N/A</v>
      </c>
      <c r="X119" s="48"/>
      <c r="Y119" s="48"/>
      <c r="Z119" s="48"/>
      <c r="AA119" s="48"/>
      <c r="AB119" s="48"/>
      <c r="AD119" s="46" t="e">
        <f>VLOOKUP(S119,Кабель_диаметр,4,FALSE)</f>
        <v>#N/A</v>
      </c>
      <c r="AE119" s="46" t="e">
        <f>VLOOKUP(S119,Кабель_диаметр,5,FALSE)</f>
        <v>#N/A</v>
      </c>
      <c r="AG119" s="46">
        <f>IFERROR(VLOOKUP(P119,Исходные_данные,10,FALSE),0)</f>
        <v>0</v>
      </c>
      <c r="AH119" s="46">
        <f>IFERROR(VLOOKUP(P119,Исходные_данные,11,FALSE),0)</f>
        <v>0</v>
      </c>
      <c r="AI119" s="46">
        <f t="shared" si="9"/>
        <v>0</v>
      </c>
    </row>
    <row r="120" spans="6:35" x14ac:dyDescent="0.25">
      <c r="F120" s="19" t="str">
        <f>IF(G120=1,MAX($F$4:F119)+1,"")</f>
        <v/>
      </c>
      <c r="G120" s="19">
        <f>COUNTIF($H$5:H120,H120)</f>
        <v>97</v>
      </c>
      <c r="H120" s="19" t="e">
        <f t="shared" si="8"/>
        <v>#N/A</v>
      </c>
      <c r="I120" s="19">
        <f>COUNTIF($J$4:$J120,1)</f>
        <v>11</v>
      </c>
      <c r="J120" s="19">
        <f>COUNTIF($S$5:$S120,S120)</f>
        <v>97</v>
      </c>
      <c r="K120" s="19" t="e">
        <f>VLOOKUP(P120,Исходные_данные,20,FALSE)</f>
        <v>#N/A</v>
      </c>
      <c r="L120" s="19">
        <f>IFERROR(IF(P120=0,0,MAX($L$4:L119)+1),0)</f>
        <v>0</v>
      </c>
      <c r="M120" s="104" t="e">
        <f>LEFT(P120,SEARCH(".",P120)-1)</f>
        <v>#N/A</v>
      </c>
      <c r="N120" s="104" t="e">
        <f>LEFT(RIGHT(P120,LEN(P120)-LEN(M120)-1),SEARCH(".",P120)-1)</f>
        <v>#N/A</v>
      </c>
      <c r="P120" s="46" t="e">
        <f>VLOOKUP(ROW(116:116),Разбивка_нумерация_5,4,FALSE)</f>
        <v>#N/A</v>
      </c>
      <c r="Q120" s="46" t="e">
        <f>IF(VLOOKUP(ROW(116:116),Разбивка_нумерация_5,3,FALSE)=0,VLOOKUP(ROW(116:116),Разбивка_нумерация_5,2,FALSE),VLOOKUP(ROW(116:116),Разбивка_нумерация_5,3,FALSE))</f>
        <v>#N/A</v>
      </c>
      <c r="R120" s="46" t="e">
        <f>VLOOKUP(ROW(116:116),Разбивка_нумерация_5,6,FALSE)</f>
        <v>#N/A</v>
      </c>
      <c r="S120" s="46" t="e">
        <f>VLOOKUP(ROW(116:116),Разбивка_нумерация_5,17,FALSE)</f>
        <v>#N/A</v>
      </c>
      <c r="T120" s="46" t="str">
        <f>IF(AG120=0,"","L="&amp;AG120)</f>
        <v/>
      </c>
      <c r="U120" s="46" t="str">
        <f>IF(AH120=0,"",AD120&amp;" L="&amp;AH120)</f>
        <v/>
      </c>
      <c r="V120" s="46" t="str">
        <f>IF(AI120=0,"",AE120&amp;" L="&amp;AI120)</f>
        <v/>
      </c>
      <c r="W120" s="47" t="e">
        <f>VLOOKUP(P120,Исходные_данные,13,FALSE)*1.3</f>
        <v>#N/A</v>
      </c>
      <c r="X120" s="48"/>
      <c r="Y120" s="48"/>
      <c r="Z120" s="48"/>
      <c r="AA120" s="48"/>
      <c r="AB120" s="48"/>
      <c r="AD120" s="46" t="e">
        <f>VLOOKUP(S120,Кабель_диаметр,4,FALSE)</f>
        <v>#N/A</v>
      </c>
      <c r="AE120" s="46" t="e">
        <f>VLOOKUP(S120,Кабель_диаметр,5,FALSE)</f>
        <v>#N/A</v>
      </c>
      <c r="AG120" s="46">
        <f>IFERROR(VLOOKUP(P120,Исходные_данные,10,FALSE),0)</f>
        <v>0</v>
      </c>
      <c r="AH120" s="46">
        <f>IFERROR(VLOOKUP(P120,Исходные_данные,11,FALSE),0)</f>
        <v>0</v>
      </c>
      <c r="AI120" s="46">
        <f t="shared" si="9"/>
        <v>0</v>
      </c>
    </row>
    <row r="121" spans="6:35" x14ac:dyDescent="0.25">
      <c r="F121" s="19" t="str">
        <f>IF(G121=1,MAX($F$4:F120)+1,"")</f>
        <v/>
      </c>
      <c r="G121" s="19">
        <f>COUNTIF($H$5:H121,H121)</f>
        <v>98</v>
      </c>
      <c r="H121" s="19" t="e">
        <f t="shared" si="8"/>
        <v>#N/A</v>
      </c>
      <c r="I121" s="19">
        <f>COUNTIF($J$4:$J121,1)</f>
        <v>11</v>
      </c>
      <c r="J121" s="19">
        <f>COUNTIF($S$5:$S121,S121)</f>
        <v>98</v>
      </c>
      <c r="K121" s="19" t="e">
        <f>VLOOKUP(P121,Исходные_данные,20,FALSE)</f>
        <v>#N/A</v>
      </c>
      <c r="L121" s="19">
        <f>IFERROR(IF(P121=0,0,MAX($L$4:L120)+1),0)</f>
        <v>0</v>
      </c>
      <c r="M121" s="104" t="e">
        <f>LEFT(P121,SEARCH(".",P121)-1)</f>
        <v>#N/A</v>
      </c>
      <c r="N121" s="104" t="e">
        <f>LEFT(RIGHT(P121,LEN(P121)-LEN(M121)-1),SEARCH(".",P121)-1)</f>
        <v>#N/A</v>
      </c>
      <c r="P121" s="46" t="e">
        <f>VLOOKUP(ROW(117:117),Разбивка_нумерация_5,4,FALSE)</f>
        <v>#N/A</v>
      </c>
      <c r="Q121" s="46" t="e">
        <f>IF(VLOOKUP(ROW(117:117),Разбивка_нумерация_5,3,FALSE)=0,VLOOKUP(ROW(117:117),Разбивка_нумерация_5,2,FALSE),VLOOKUP(ROW(117:117),Разбивка_нумерация_5,3,FALSE))</f>
        <v>#N/A</v>
      </c>
      <c r="R121" s="46" t="e">
        <f>VLOOKUP(ROW(117:117),Разбивка_нумерация_5,6,FALSE)</f>
        <v>#N/A</v>
      </c>
      <c r="S121" s="46" t="e">
        <f>VLOOKUP(ROW(117:117),Разбивка_нумерация_5,17,FALSE)</f>
        <v>#N/A</v>
      </c>
      <c r="T121" s="46" t="str">
        <f>IF(AG121=0,"","L="&amp;AG121)</f>
        <v/>
      </c>
      <c r="U121" s="46" t="str">
        <f>IF(AH121=0,"",AD121&amp;" L="&amp;AH121)</f>
        <v/>
      </c>
      <c r="V121" s="46" t="str">
        <f>IF(AI121=0,"",AE121&amp;" L="&amp;AI121)</f>
        <v/>
      </c>
      <c r="W121" s="47" t="e">
        <f>VLOOKUP(P121,Исходные_данные,13,FALSE)*1.3</f>
        <v>#N/A</v>
      </c>
      <c r="X121" s="48"/>
      <c r="Y121" s="48"/>
      <c r="Z121" s="48"/>
      <c r="AA121" s="48"/>
      <c r="AB121" s="48"/>
      <c r="AD121" s="46" t="e">
        <f>VLOOKUP(S121,Кабель_диаметр,4,FALSE)</f>
        <v>#N/A</v>
      </c>
      <c r="AE121" s="46" t="e">
        <f>VLOOKUP(S121,Кабель_диаметр,5,FALSE)</f>
        <v>#N/A</v>
      </c>
      <c r="AG121" s="46">
        <f>IFERROR(VLOOKUP(P121,Исходные_данные,10,FALSE),0)</f>
        <v>0</v>
      </c>
      <c r="AH121" s="46">
        <f>IFERROR(VLOOKUP(P121,Исходные_данные,11,FALSE),0)</f>
        <v>0</v>
      </c>
      <c r="AI121" s="46">
        <f t="shared" si="9"/>
        <v>0</v>
      </c>
    </row>
    <row r="122" spans="6:35" x14ac:dyDescent="0.25">
      <c r="F122" s="19" t="str">
        <f>IF(G122=1,MAX($F$4:F121)+1,"")</f>
        <v/>
      </c>
      <c r="G122" s="19">
        <f>COUNTIF($H$5:H122,H122)</f>
        <v>99</v>
      </c>
      <c r="H122" s="19" t="e">
        <f t="shared" si="8"/>
        <v>#N/A</v>
      </c>
      <c r="I122" s="19">
        <f>COUNTIF($J$4:$J122,1)</f>
        <v>11</v>
      </c>
      <c r="J122" s="19">
        <f>COUNTIF($S$5:$S122,S122)</f>
        <v>99</v>
      </c>
      <c r="K122" s="19" t="e">
        <f>VLOOKUP(P122,Исходные_данные,20,FALSE)</f>
        <v>#N/A</v>
      </c>
      <c r="L122" s="19">
        <f>IFERROR(IF(P122=0,0,MAX($L$4:L121)+1),0)</f>
        <v>0</v>
      </c>
      <c r="M122" s="104" t="e">
        <f>LEFT(P122,SEARCH(".",P122)-1)</f>
        <v>#N/A</v>
      </c>
      <c r="N122" s="104" t="e">
        <f>LEFT(RIGHT(P122,LEN(P122)-LEN(M122)-1),SEARCH(".",P122)-1)</f>
        <v>#N/A</v>
      </c>
      <c r="P122" s="46" t="e">
        <f>VLOOKUP(ROW(118:118),Разбивка_нумерация_5,4,FALSE)</f>
        <v>#N/A</v>
      </c>
      <c r="Q122" s="46" t="e">
        <f>IF(VLOOKUP(ROW(118:118),Разбивка_нумерация_5,3,FALSE)=0,VLOOKUP(ROW(118:118),Разбивка_нумерация_5,2,FALSE),VLOOKUP(ROW(118:118),Разбивка_нумерация_5,3,FALSE))</f>
        <v>#N/A</v>
      </c>
      <c r="R122" s="46" t="e">
        <f>VLOOKUP(ROW(118:118),Разбивка_нумерация_5,6,FALSE)</f>
        <v>#N/A</v>
      </c>
      <c r="S122" s="46" t="e">
        <f>VLOOKUP(ROW(118:118),Разбивка_нумерация_5,17,FALSE)</f>
        <v>#N/A</v>
      </c>
      <c r="T122" s="46" t="str">
        <f>IF(AG122=0,"","L="&amp;AG122)</f>
        <v/>
      </c>
      <c r="U122" s="46" t="str">
        <f>IF(AH122=0,"",AD122&amp;" L="&amp;AH122)</f>
        <v/>
      </c>
      <c r="V122" s="46" t="str">
        <f>IF(AI122=0,"",AE122&amp;" L="&amp;AI122)</f>
        <v/>
      </c>
      <c r="W122" s="47" t="e">
        <f>VLOOKUP(P122,Исходные_данные,13,FALSE)*1.3</f>
        <v>#N/A</v>
      </c>
      <c r="X122" s="48"/>
      <c r="Y122" s="48"/>
      <c r="Z122" s="48"/>
      <c r="AA122" s="48"/>
      <c r="AB122" s="48"/>
      <c r="AD122" s="46" t="e">
        <f>VLOOKUP(S122,Кабель_диаметр,4,FALSE)</f>
        <v>#N/A</v>
      </c>
      <c r="AE122" s="46" t="e">
        <f>VLOOKUP(S122,Кабель_диаметр,5,FALSE)</f>
        <v>#N/A</v>
      </c>
      <c r="AG122" s="46">
        <f>IFERROR(VLOOKUP(P122,Исходные_данные,10,FALSE),0)</f>
        <v>0</v>
      </c>
      <c r="AH122" s="46">
        <f>IFERROR(VLOOKUP(P122,Исходные_данные,11,FALSE),0)</f>
        <v>0</v>
      </c>
      <c r="AI122" s="46">
        <f t="shared" si="9"/>
        <v>0</v>
      </c>
    </row>
    <row r="123" spans="6:35" x14ac:dyDescent="0.25">
      <c r="F123" s="19" t="str">
        <f>IF(G123=1,MAX($F$4:F122)+1,"")</f>
        <v/>
      </c>
      <c r="G123" s="19">
        <f>COUNTIF($H$5:H123,H123)</f>
        <v>100</v>
      </c>
      <c r="H123" s="19" t="e">
        <f t="shared" si="8"/>
        <v>#N/A</v>
      </c>
      <c r="I123" s="19">
        <f>COUNTIF($J$4:$J123,1)</f>
        <v>11</v>
      </c>
      <c r="J123" s="19">
        <f>COUNTIF($S$5:$S123,S123)</f>
        <v>100</v>
      </c>
      <c r="K123" s="19" t="e">
        <f>VLOOKUP(P123,Исходные_данные,20,FALSE)</f>
        <v>#N/A</v>
      </c>
      <c r="L123" s="19">
        <f>IFERROR(IF(P123=0,0,MAX($L$4:L122)+1),0)</f>
        <v>0</v>
      </c>
      <c r="M123" s="104" t="e">
        <f>LEFT(P123,SEARCH(".",P123)-1)</f>
        <v>#N/A</v>
      </c>
      <c r="N123" s="104" t="e">
        <f>LEFT(RIGHT(P123,LEN(P123)-LEN(M123)-1),SEARCH(".",P123)-1)</f>
        <v>#N/A</v>
      </c>
      <c r="P123" s="46" t="e">
        <f>VLOOKUP(ROW(119:119),Разбивка_нумерация_5,4,FALSE)</f>
        <v>#N/A</v>
      </c>
      <c r="Q123" s="46" t="e">
        <f>IF(VLOOKUP(ROW(119:119),Разбивка_нумерация_5,3,FALSE)=0,VLOOKUP(ROW(119:119),Разбивка_нумерация_5,2,FALSE),VLOOKUP(ROW(119:119),Разбивка_нумерация_5,3,FALSE))</f>
        <v>#N/A</v>
      </c>
      <c r="R123" s="46" t="e">
        <f>VLOOKUP(ROW(119:119),Разбивка_нумерация_5,6,FALSE)</f>
        <v>#N/A</v>
      </c>
      <c r="S123" s="46" t="e">
        <f>VLOOKUP(ROW(119:119),Разбивка_нумерация_5,17,FALSE)</f>
        <v>#N/A</v>
      </c>
      <c r="T123" s="46" t="str">
        <f>IF(AG123=0,"","L="&amp;AG123)</f>
        <v/>
      </c>
      <c r="U123" s="46" t="str">
        <f>IF(AH123=0,"",AD123&amp;" L="&amp;AH123)</f>
        <v/>
      </c>
      <c r="V123" s="46" t="str">
        <f>IF(AI123=0,"",AE123&amp;" L="&amp;AI123)</f>
        <v/>
      </c>
      <c r="W123" s="47" t="e">
        <f>VLOOKUP(P123,Исходные_данные,13,FALSE)*1.3</f>
        <v>#N/A</v>
      </c>
      <c r="X123" s="48"/>
      <c r="Y123" s="48"/>
      <c r="Z123" s="48"/>
      <c r="AA123" s="48"/>
      <c r="AB123" s="48"/>
      <c r="AD123" s="46" t="e">
        <f>VLOOKUP(S123,Кабель_диаметр,4,FALSE)</f>
        <v>#N/A</v>
      </c>
      <c r="AE123" s="46" t="e">
        <f>VLOOKUP(S123,Кабель_диаметр,5,FALSE)</f>
        <v>#N/A</v>
      </c>
      <c r="AG123" s="46">
        <f>IFERROR(VLOOKUP(P123,Исходные_данные,10,FALSE),0)</f>
        <v>0</v>
      </c>
      <c r="AH123" s="46">
        <f>IFERROR(VLOOKUP(P123,Исходные_данные,11,FALSE),0)</f>
        <v>0</v>
      </c>
      <c r="AI123" s="46">
        <f t="shared" si="9"/>
        <v>0</v>
      </c>
    </row>
    <row r="124" spans="6:35" x14ac:dyDescent="0.25">
      <c r="F124" s="19" t="str">
        <f>IF(G124=1,MAX($F$4:F123)+1,"")</f>
        <v/>
      </c>
      <c r="G124" s="19">
        <f>COUNTIF($H$5:H124,H124)</f>
        <v>101</v>
      </c>
      <c r="H124" s="19" t="e">
        <f t="shared" si="8"/>
        <v>#N/A</v>
      </c>
      <c r="I124" s="19">
        <f>COUNTIF($J$4:$J124,1)</f>
        <v>11</v>
      </c>
      <c r="J124" s="19">
        <f>COUNTIF($S$5:$S124,S124)</f>
        <v>101</v>
      </c>
      <c r="K124" s="19" t="e">
        <f>VLOOKUP(P124,Исходные_данные,20,FALSE)</f>
        <v>#N/A</v>
      </c>
      <c r="L124" s="19">
        <f>IFERROR(IF(P124=0,0,MAX($L$4:L123)+1),0)</f>
        <v>0</v>
      </c>
      <c r="M124" s="104" t="e">
        <f>LEFT(P124,SEARCH(".",P124)-1)</f>
        <v>#N/A</v>
      </c>
      <c r="N124" s="104" t="e">
        <f>LEFT(RIGHT(P124,LEN(P124)-LEN(M124)-1),SEARCH(".",P124)-1)</f>
        <v>#N/A</v>
      </c>
      <c r="P124" s="46" t="e">
        <f>VLOOKUP(ROW(120:120),Разбивка_нумерация_5,4,FALSE)</f>
        <v>#N/A</v>
      </c>
      <c r="Q124" s="46" t="e">
        <f>IF(VLOOKUP(ROW(120:120),Разбивка_нумерация_5,3,FALSE)=0,VLOOKUP(ROW(120:120),Разбивка_нумерация_5,2,FALSE),VLOOKUP(ROW(120:120),Разбивка_нумерация_5,3,FALSE))</f>
        <v>#N/A</v>
      </c>
      <c r="R124" s="46" t="e">
        <f>VLOOKUP(ROW(120:120),Разбивка_нумерация_5,6,FALSE)</f>
        <v>#N/A</v>
      </c>
      <c r="S124" s="46" t="e">
        <f>VLOOKUP(ROW(120:120),Разбивка_нумерация_5,17,FALSE)</f>
        <v>#N/A</v>
      </c>
      <c r="T124" s="46" t="str">
        <f>IF(AG124=0,"","L="&amp;AG124)</f>
        <v/>
      </c>
      <c r="U124" s="46" t="str">
        <f>IF(AH124=0,"",AD124&amp;" L="&amp;AH124)</f>
        <v/>
      </c>
      <c r="V124" s="46" t="str">
        <f>IF(AI124=0,"",AE124&amp;" L="&amp;AI124)</f>
        <v/>
      </c>
      <c r="W124" s="47" t="e">
        <f>VLOOKUP(P124,Исходные_данные,13,FALSE)*1.3</f>
        <v>#N/A</v>
      </c>
      <c r="X124" s="48"/>
      <c r="Y124" s="48"/>
      <c r="Z124" s="48"/>
      <c r="AA124" s="48"/>
      <c r="AB124" s="48"/>
      <c r="AD124" s="46" t="e">
        <f>VLOOKUP(S124,Кабель_диаметр,4,FALSE)</f>
        <v>#N/A</v>
      </c>
      <c r="AE124" s="46" t="e">
        <f>VLOOKUP(S124,Кабель_диаметр,5,FALSE)</f>
        <v>#N/A</v>
      </c>
      <c r="AG124" s="46">
        <f>IFERROR(VLOOKUP(P124,Исходные_данные,10,FALSE),0)</f>
        <v>0</v>
      </c>
      <c r="AH124" s="46">
        <f>IFERROR(VLOOKUP(P124,Исходные_данные,11,FALSE),0)</f>
        <v>0</v>
      </c>
      <c r="AI124" s="46">
        <f t="shared" si="9"/>
        <v>0</v>
      </c>
    </row>
    <row r="125" spans="6:35" x14ac:dyDescent="0.25">
      <c r="F125" s="19" t="str">
        <f>IF(G125=1,MAX($F$4:F124)+1,"")</f>
        <v/>
      </c>
      <c r="G125" s="19">
        <f>COUNTIF($H$5:H125,H125)</f>
        <v>102</v>
      </c>
      <c r="H125" s="19" t="e">
        <f t="shared" si="8"/>
        <v>#N/A</v>
      </c>
      <c r="I125" s="19">
        <f>COUNTIF($J$4:$J125,1)</f>
        <v>11</v>
      </c>
      <c r="J125" s="19">
        <f>COUNTIF($S$5:$S125,S125)</f>
        <v>102</v>
      </c>
      <c r="K125" s="19" t="e">
        <f>VLOOKUP(P125,Исходные_данные,20,FALSE)</f>
        <v>#N/A</v>
      </c>
      <c r="L125" s="19">
        <f>IFERROR(IF(P125=0,0,MAX($L$4:L124)+1),0)</f>
        <v>0</v>
      </c>
      <c r="M125" s="104" t="e">
        <f>LEFT(P125,SEARCH(".",P125)-1)</f>
        <v>#N/A</v>
      </c>
      <c r="N125" s="104" t="e">
        <f>LEFT(RIGHT(P125,LEN(P125)-LEN(M125)-1),SEARCH(".",P125)-1)</f>
        <v>#N/A</v>
      </c>
      <c r="P125" s="46" t="e">
        <f>VLOOKUP(ROW(121:121),Разбивка_нумерация_5,4,FALSE)</f>
        <v>#N/A</v>
      </c>
      <c r="Q125" s="46" t="e">
        <f>IF(VLOOKUP(ROW(121:121),Разбивка_нумерация_5,3,FALSE)=0,VLOOKUP(ROW(121:121),Разбивка_нумерация_5,2,FALSE),VLOOKUP(ROW(121:121),Разбивка_нумерация_5,3,FALSE))</f>
        <v>#N/A</v>
      </c>
      <c r="R125" s="46" t="e">
        <f>VLOOKUP(ROW(121:121),Разбивка_нумерация_5,6,FALSE)</f>
        <v>#N/A</v>
      </c>
      <c r="S125" s="46" t="e">
        <f>VLOOKUP(ROW(121:121),Разбивка_нумерация_5,17,FALSE)</f>
        <v>#N/A</v>
      </c>
      <c r="T125" s="46" t="str">
        <f>IF(AG125=0,"","L="&amp;AG125)</f>
        <v/>
      </c>
      <c r="U125" s="46" t="str">
        <f>IF(AH125=0,"",AD125&amp;" L="&amp;AH125)</f>
        <v/>
      </c>
      <c r="V125" s="46" t="str">
        <f>IF(AI125=0,"",AE125&amp;" L="&amp;AI125)</f>
        <v/>
      </c>
      <c r="W125" s="47" t="e">
        <f>VLOOKUP(P125,Исходные_данные,13,FALSE)*1.3</f>
        <v>#N/A</v>
      </c>
      <c r="X125" s="48"/>
      <c r="Y125" s="48"/>
      <c r="Z125" s="48"/>
      <c r="AA125" s="48"/>
      <c r="AB125" s="48"/>
      <c r="AD125" s="46" t="e">
        <f>VLOOKUP(S125,Кабель_диаметр,4,FALSE)</f>
        <v>#N/A</v>
      </c>
      <c r="AE125" s="46" t="e">
        <f>VLOOKUP(S125,Кабель_диаметр,5,FALSE)</f>
        <v>#N/A</v>
      </c>
      <c r="AG125" s="46">
        <f>IFERROR(VLOOKUP(P125,Исходные_данные,10,FALSE),0)</f>
        <v>0</v>
      </c>
      <c r="AH125" s="46">
        <f>IFERROR(VLOOKUP(P125,Исходные_данные,11,FALSE),0)</f>
        <v>0</v>
      </c>
      <c r="AI125" s="46">
        <f t="shared" si="9"/>
        <v>0</v>
      </c>
    </row>
    <row r="126" spans="6:35" x14ac:dyDescent="0.25">
      <c r="F126" s="19" t="str">
        <f>IF(G126=1,MAX($F$4:F125)+1,"")</f>
        <v/>
      </c>
      <c r="G126" s="19">
        <f>COUNTIF($H$5:H126,H126)</f>
        <v>103</v>
      </c>
      <c r="H126" s="19" t="e">
        <f t="shared" si="8"/>
        <v>#N/A</v>
      </c>
      <c r="I126" s="19">
        <f>COUNTIF($J$4:$J126,1)</f>
        <v>11</v>
      </c>
      <c r="J126" s="19">
        <f>COUNTIF($S$5:$S126,S126)</f>
        <v>103</v>
      </c>
      <c r="K126" s="19" t="e">
        <f>VLOOKUP(P126,Исходные_данные,20,FALSE)</f>
        <v>#N/A</v>
      </c>
      <c r="L126" s="19">
        <f>IFERROR(IF(P126=0,0,MAX($L$4:L125)+1),0)</f>
        <v>0</v>
      </c>
      <c r="M126" s="104" t="e">
        <f>LEFT(P126,SEARCH(".",P126)-1)</f>
        <v>#N/A</v>
      </c>
      <c r="N126" s="104" t="e">
        <f>LEFT(RIGHT(P126,LEN(P126)-LEN(M126)-1),SEARCH(".",P126)-1)</f>
        <v>#N/A</v>
      </c>
      <c r="P126" s="46" t="e">
        <f>VLOOKUP(ROW(122:122),Разбивка_нумерация_5,4,FALSE)</f>
        <v>#N/A</v>
      </c>
      <c r="Q126" s="46" t="e">
        <f>IF(VLOOKUP(ROW(122:122),Разбивка_нумерация_5,3,FALSE)=0,VLOOKUP(ROW(122:122),Разбивка_нумерация_5,2,FALSE),VLOOKUP(ROW(122:122),Разбивка_нумерация_5,3,FALSE))</f>
        <v>#N/A</v>
      </c>
      <c r="R126" s="46" t="e">
        <f>VLOOKUP(ROW(122:122),Разбивка_нумерация_5,6,FALSE)</f>
        <v>#N/A</v>
      </c>
      <c r="S126" s="46" t="e">
        <f>VLOOKUP(ROW(122:122),Разбивка_нумерация_5,17,FALSE)</f>
        <v>#N/A</v>
      </c>
      <c r="T126" s="46" t="str">
        <f>IF(AG126=0,"","L="&amp;AG126)</f>
        <v/>
      </c>
      <c r="U126" s="46" t="str">
        <f>IF(AH126=0,"",AD126&amp;" L="&amp;AH126)</f>
        <v/>
      </c>
      <c r="V126" s="46" t="str">
        <f>IF(AI126=0,"",AE126&amp;" L="&amp;AI126)</f>
        <v/>
      </c>
      <c r="W126" s="47" t="e">
        <f>VLOOKUP(P126,Исходные_данные,13,FALSE)*1.3</f>
        <v>#N/A</v>
      </c>
      <c r="X126" s="48"/>
      <c r="Y126" s="48"/>
      <c r="Z126" s="48"/>
      <c r="AA126" s="48"/>
      <c r="AB126" s="48"/>
      <c r="AD126" s="46" t="e">
        <f>VLOOKUP(S126,Кабель_диаметр,4,FALSE)</f>
        <v>#N/A</v>
      </c>
      <c r="AE126" s="46" t="e">
        <f>VLOOKUP(S126,Кабель_диаметр,5,FALSE)</f>
        <v>#N/A</v>
      </c>
      <c r="AG126" s="46">
        <f>IFERROR(VLOOKUP(P126,Исходные_данные,10,FALSE),0)</f>
        <v>0</v>
      </c>
      <c r="AH126" s="46">
        <f>IFERROR(VLOOKUP(P126,Исходные_данные,11,FALSE),0)</f>
        <v>0</v>
      </c>
      <c r="AI126" s="46">
        <f t="shared" si="9"/>
        <v>0</v>
      </c>
    </row>
    <row r="127" spans="6:35" x14ac:dyDescent="0.25">
      <c r="F127" s="19" t="str">
        <f>IF(G127=1,MAX($F$4:F126)+1,"")</f>
        <v/>
      </c>
      <c r="G127" s="19">
        <f>COUNTIF($H$5:H127,H127)</f>
        <v>104</v>
      </c>
      <c r="H127" s="19" t="e">
        <f t="shared" si="8"/>
        <v>#N/A</v>
      </c>
      <c r="I127" s="19">
        <f>COUNTIF($J$4:$J127,1)</f>
        <v>11</v>
      </c>
      <c r="J127" s="19">
        <f>COUNTIF($S$5:$S127,S127)</f>
        <v>104</v>
      </c>
      <c r="K127" s="19" t="e">
        <f>VLOOKUP(P127,Исходные_данные,20,FALSE)</f>
        <v>#N/A</v>
      </c>
      <c r="L127" s="19">
        <f>IFERROR(IF(P127=0,0,MAX($L$4:L126)+1),0)</f>
        <v>0</v>
      </c>
      <c r="M127" s="104" t="e">
        <f>LEFT(P127,SEARCH(".",P127)-1)</f>
        <v>#N/A</v>
      </c>
      <c r="N127" s="104" t="e">
        <f>LEFT(RIGHT(P127,LEN(P127)-LEN(M127)-1),SEARCH(".",P127)-1)</f>
        <v>#N/A</v>
      </c>
      <c r="P127" s="46" t="e">
        <f>VLOOKUP(ROW(123:123),Разбивка_нумерация_5,4,FALSE)</f>
        <v>#N/A</v>
      </c>
      <c r="Q127" s="46" t="e">
        <f>IF(VLOOKUP(ROW(123:123),Разбивка_нумерация_5,3,FALSE)=0,VLOOKUP(ROW(123:123),Разбивка_нумерация_5,2,FALSE),VLOOKUP(ROW(123:123),Разбивка_нумерация_5,3,FALSE))</f>
        <v>#N/A</v>
      </c>
      <c r="R127" s="46" t="e">
        <f>VLOOKUP(ROW(123:123),Разбивка_нумерация_5,6,FALSE)</f>
        <v>#N/A</v>
      </c>
      <c r="S127" s="46" t="e">
        <f>VLOOKUP(ROW(123:123),Разбивка_нумерация_5,17,FALSE)</f>
        <v>#N/A</v>
      </c>
      <c r="T127" s="46" t="str">
        <f>IF(AG127=0,"","L="&amp;AG127)</f>
        <v/>
      </c>
      <c r="U127" s="46" t="str">
        <f>IF(AH127=0,"",AD127&amp;" L="&amp;AH127)</f>
        <v/>
      </c>
      <c r="V127" s="46" t="str">
        <f>IF(AI127=0,"",AE127&amp;" L="&amp;AI127)</f>
        <v/>
      </c>
      <c r="W127" s="47" t="e">
        <f>VLOOKUP(P127,Исходные_данные,13,FALSE)*1.3</f>
        <v>#N/A</v>
      </c>
      <c r="X127" s="48"/>
      <c r="Y127" s="48"/>
      <c r="Z127" s="48"/>
      <c r="AA127" s="48"/>
      <c r="AB127" s="48"/>
      <c r="AD127" s="46" t="e">
        <f>VLOOKUP(S127,Кабель_диаметр,4,FALSE)</f>
        <v>#N/A</v>
      </c>
      <c r="AE127" s="46" t="e">
        <f>VLOOKUP(S127,Кабель_диаметр,5,FALSE)</f>
        <v>#N/A</v>
      </c>
      <c r="AG127" s="46">
        <f>IFERROR(VLOOKUP(P127,Исходные_данные,10,FALSE),0)</f>
        <v>0</v>
      </c>
      <c r="AH127" s="46">
        <f>IFERROR(VLOOKUP(P127,Исходные_данные,11,FALSE),0)</f>
        <v>0</v>
      </c>
      <c r="AI127" s="46">
        <f t="shared" si="9"/>
        <v>0</v>
      </c>
    </row>
    <row r="128" spans="6:35" x14ac:dyDescent="0.25">
      <c r="F128" s="19" t="str">
        <f>IF(G128=1,MAX($F$4:F127)+1,"")</f>
        <v/>
      </c>
      <c r="G128" s="19">
        <f>COUNTIF($H$5:H128,H128)</f>
        <v>105</v>
      </c>
      <c r="H128" s="19" t="e">
        <f t="shared" si="8"/>
        <v>#N/A</v>
      </c>
      <c r="I128" s="19">
        <f>COUNTIF($J$4:$J128,1)</f>
        <v>11</v>
      </c>
      <c r="J128" s="19">
        <f>COUNTIF($S$5:$S128,S128)</f>
        <v>105</v>
      </c>
      <c r="K128" s="19" t="e">
        <f>VLOOKUP(P128,Исходные_данные,20,FALSE)</f>
        <v>#N/A</v>
      </c>
      <c r="L128" s="19">
        <f>IFERROR(IF(P128=0,0,MAX($L$4:L127)+1),0)</f>
        <v>0</v>
      </c>
      <c r="M128" s="104" t="e">
        <f>LEFT(P128,SEARCH(".",P128)-1)</f>
        <v>#N/A</v>
      </c>
      <c r="N128" s="104" t="e">
        <f>LEFT(RIGHT(P128,LEN(P128)-LEN(M128)-1),SEARCH(".",P128)-1)</f>
        <v>#N/A</v>
      </c>
      <c r="P128" s="46" t="e">
        <f>VLOOKUP(ROW(124:124),Разбивка_нумерация_5,4,FALSE)</f>
        <v>#N/A</v>
      </c>
      <c r="Q128" s="46" t="e">
        <f>IF(VLOOKUP(ROW(124:124),Разбивка_нумерация_5,3,FALSE)=0,VLOOKUP(ROW(124:124),Разбивка_нумерация_5,2,FALSE),VLOOKUP(ROW(124:124),Разбивка_нумерация_5,3,FALSE))</f>
        <v>#N/A</v>
      </c>
      <c r="R128" s="46" t="e">
        <f>VLOOKUP(ROW(124:124),Разбивка_нумерация_5,6,FALSE)</f>
        <v>#N/A</v>
      </c>
      <c r="S128" s="46" t="e">
        <f>VLOOKUP(ROW(124:124),Разбивка_нумерация_5,17,FALSE)</f>
        <v>#N/A</v>
      </c>
      <c r="T128" s="46" t="str">
        <f>IF(AG128=0,"","L="&amp;AG128)</f>
        <v/>
      </c>
      <c r="U128" s="46" t="str">
        <f>IF(AH128=0,"",AD128&amp;" L="&amp;AH128)</f>
        <v/>
      </c>
      <c r="V128" s="46" t="str">
        <f>IF(AI128=0,"",AE128&amp;" L="&amp;AI128)</f>
        <v/>
      </c>
      <c r="W128" s="47" t="e">
        <f>VLOOKUP(P128,Исходные_данные,13,FALSE)*1.3</f>
        <v>#N/A</v>
      </c>
      <c r="X128" s="48"/>
      <c r="Y128" s="48"/>
      <c r="Z128" s="48"/>
      <c r="AA128" s="48"/>
      <c r="AB128" s="48"/>
      <c r="AD128" s="46" t="e">
        <f>VLOOKUP(S128,Кабель_диаметр,4,FALSE)</f>
        <v>#N/A</v>
      </c>
      <c r="AE128" s="46" t="e">
        <f>VLOOKUP(S128,Кабель_диаметр,5,FALSE)</f>
        <v>#N/A</v>
      </c>
      <c r="AG128" s="46">
        <f>IFERROR(VLOOKUP(P128,Исходные_данные,10,FALSE),0)</f>
        <v>0</v>
      </c>
      <c r="AH128" s="46">
        <f>IFERROR(VLOOKUP(P128,Исходные_данные,11,FALSE),0)</f>
        <v>0</v>
      </c>
      <c r="AI128" s="46">
        <f t="shared" si="9"/>
        <v>0</v>
      </c>
    </row>
    <row r="129" spans="6:35" x14ac:dyDescent="0.25">
      <c r="F129" s="19" t="str">
        <f>IF(G129=1,MAX($F$4:F128)+1,"")</f>
        <v/>
      </c>
      <c r="G129" s="19">
        <f>COUNTIF($H$5:H129,H129)</f>
        <v>106</v>
      </c>
      <c r="H129" s="19" t="e">
        <f t="shared" si="8"/>
        <v>#N/A</v>
      </c>
      <c r="I129" s="19">
        <f>COUNTIF($J$4:$J129,1)</f>
        <v>11</v>
      </c>
      <c r="J129" s="19">
        <f>COUNTIF($S$5:$S129,S129)</f>
        <v>106</v>
      </c>
      <c r="K129" s="19" t="e">
        <f>VLOOKUP(P129,Исходные_данные,20,FALSE)</f>
        <v>#N/A</v>
      </c>
      <c r="L129" s="19">
        <f>IFERROR(IF(P129=0,0,MAX($L$4:L128)+1),0)</f>
        <v>0</v>
      </c>
      <c r="M129" s="104" t="e">
        <f>LEFT(P129,SEARCH(".",P129)-1)</f>
        <v>#N/A</v>
      </c>
      <c r="N129" s="104" t="e">
        <f>LEFT(RIGHT(P129,LEN(P129)-LEN(M129)-1),SEARCH(".",P129)-1)</f>
        <v>#N/A</v>
      </c>
      <c r="P129" s="46" t="e">
        <f>VLOOKUP(ROW(125:125),Разбивка_нумерация_5,4,FALSE)</f>
        <v>#N/A</v>
      </c>
      <c r="Q129" s="46" t="e">
        <f>IF(VLOOKUP(ROW(125:125),Разбивка_нумерация_5,3,FALSE)=0,VLOOKUP(ROW(125:125),Разбивка_нумерация_5,2,FALSE),VLOOKUP(ROW(125:125),Разбивка_нумерация_5,3,FALSE))</f>
        <v>#N/A</v>
      </c>
      <c r="R129" s="46" t="e">
        <f>VLOOKUP(ROW(125:125),Разбивка_нумерация_5,6,FALSE)</f>
        <v>#N/A</v>
      </c>
      <c r="S129" s="46" t="e">
        <f>VLOOKUP(ROW(125:125),Разбивка_нумерация_5,17,FALSE)</f>
        <v>#N/A</v>
      </c>
      <c r="T129" s="46" t="str">
        <f>IF(AG129=0,"","L="&amp;AG129)</f>
        <v/>
      </c>
      <c r="U129" s="46" t="str">
        <f>IF(AH129=0,"",AD129&amp;" L="&amp;AH129)</f>
        <v/>
      </c>
      <c r="V129" s="46" t="str">
        <f>IF(AI129=0,"",AE129&amp;" L="&amp;AI129)</f>
        <v/>
      </c>
      <c r="W129" s="47" t="e">
        <f>VLOOKUP(P129,Исходные_данные,13,FALSE)*1.3</f>
        <v>#N/A</v>
      </c>
      <c r="X129" s="48"/>
      <c r="Y129" s="48"/>
      <c r="Z129" s="48"/>
      <c r="AA129" s="48"/>
      <c r="AB129" s="48"/>
      <c r="AD129" s="46" t="e">
        <f>VLOOKUP(S129,Кабель_диаметр,4,FALSE)</f>
        <v>#N/A</v>
      </c>
      <c r="AE129" s="46" t="e">
        <f>VLOOKUP(S129,Кабель_диаметр,5,FALSE)</f>
        <v>#N/A</v>
      </c>
      <c r="AG129" s="46">
        <f>IFERROR(VLOOKUP(P129,Исходные_данные,10,FALSE),0)</f>
        <v>0</v>
      </c>
      <c r="AH129" s="46">
        <f>IFERROR(VLOOKUP(P129,Исходные_данные,11,FALSE),0)</f>
        <v>0</v>
      </c>
      <c r="AI129" s="46">
        <f t="shared" si="9"/>
        <v>0</v>
      </c>
    </row>
    <row r="130" spans="6:35" x14ac:dyDescent="0.25">
      <c r="F130" s="19" t="str">
        <f>IF(G130=1,MAX($F$4:F129)+1,"")</f>
        <v/>
      </c>
      <c r="G130" s="19">
        <f>COUNTIF($H$5:H130,H130)</f>
        <v>107</v>
      </c>
      <c r="H130" s="19" t="e">
        <f t="shared" si="8"/>
        <v>#N/A</v>
      </c>
      <c r="I130" s="19">
        <f>COUNTIF($J$4:$J130,1)</f>
        <v>11</v>
      </c>
      <c r="J130" s="19">
        <f>COUNTIF($S$5:$S130,S130)</f>
        <v>107</v>
      </c>
      <c r="K130" s="19" t="e">
        <f>VLOOKUP(P130,Исходные_данные,20,FALSE)</f>
        <v>#N/A</v>
      </c>
      <c r="L130" s="19">
        <f>IFERROR(IF(P130=0,0,MAX($L$4:L129)+1),0)</f>
        <v>0</v>
      </c>
      <c r="M130" s="104" t="e">
        <f>LEFT(P130,SEARCH(".",P130)-1)</f>
        <v>#N/A</v>
      </c>
      <c r="N130" s="104" t="e">
        <f>LEFT(RIGHT(P130,LEN(P130)-LEN(M130)-1),SEARCH(".",P130)-1)</f>
        <v>#N/A</v>
      </c>
      <c r="P130" s="46" t="e">
        <f>VLOOKUP(ROW(126:126),Разбивка_нумерация_5,4,FALSE)</f>
        <v>#N/A</v>
      </c>
      <c r="Q130" s="46" t="e">
        <f>IF(VLOOKUP(ROW(126:126),Разбивка_нумерация_5,3,FALSE)=0,VLOOKUP(ROW(126:126),Разбивка_нумерация_5,2,FALSE),VLOOKUP(ROW(126:126),Разбивка_нумерация_5,3,FALSE))</f>
        <v>#N/A</v>
      </c>
      <c r="R130" s="46" t="e">
        <f>VLOOKUP(ROW(126:126),Разбивка_нумерация_5,6,FALSE)</f>
        <v>#N/A</v>
      </c>
      <c r="S130" s="46" t="e">
        <f>VLOOKUP(ROW(126:126),Разбивка_нумерация_5,17,FALSE)</f>
        <v>#N/A</v>
      </c>
      <c r="T130" s="46" t="str">
        <f>IF(AG130=0,"","L="&amp;AG130)</f>
        <v/>
      </c>
      <c r="U130" s="46" t="str">
        <f>IF(AH130=0,"",AD130&amp;" L="&amp;AH130)</f>
        <v/>
      </c>
      <c r="V130" s="46" t="str">
        <f>IF(AI130=0,"",AE130&amp;" L="&amp;AI130)</f>
        <v/>
      </c>
      <c r="W130" s="47" t="e">
        <f>VLOOKUP(P130,Исходные_данные,13,FALSE)*1.3</f>
        <v>#N/A</v>
      </c>
      <c r="X130" s="48"/>
      <c r="Y130" s="48"/>
      <c r="Z130" s="48"/>
      <c r="AA130" s="48"/>
      <c r="AB130" s="48"/>
      <c r="AD130" s="46" t="e">
        <f>VLOOKUP(S130,Кабель_диаметр,4,FALSE)</f>
        <v>#N/A</v>
      </c>
      <c r="AE130" s="46" t="e">
        <f>VLOOKUP(S130,Кабель_диаметр,5,FALSE)</f>
        <v>#N/A</v>
      </c>
      <c r="AG130" s="46">
        <f>IFERROR(VLOOKUP(P130,Исходные_данные,10,FALSE),0)</f>
        <v>0</v>
      </c>
      <c r="AH130" s="46">
        <f>IFERROR(VLOOKUP(P130,Исходные_данные,11,FALSE),0)</f>
        <v>0</v>
      </c>
      <c r="AI130" s="46">
        <f t="shared" si="9"/>
        <v>0</v>
      </c>
    </row>
    <row r="131" spans="6:35" x14ac:dyDescent="0.25">
      <c r="F131" s="19" t="str">
        <f>IF(G131=1,MAX($F$4:F130)+1,"")</f>
        <v/>
      </c>
      <c r="G131" s="19">
        <f>COUNTIF($H$5:H131,H131)</f>
        <v>108</v>
      </c>
      <c r="H131" s="19" t="e">
        <f t="shared" si="8"/>
        <v>#N/A</v>
      </c>
      <c r="I131" s="19">
        <f>COUNTIF($J$4:$J131,1)</f>
        <v>11</v>
      </c>
      <c r="J131" s="19">
        <f>COUNTIF($S$5:$S131,S131)</f>
        <v>108</v>
      </c>
      <c r="K131" s="19" t="e">
        <f>VLOOKUP(P131,Исходные_данные,20,FALSE)</f>
        <v>#N/A</v>
      </c>
      <c r="L131" s="19">
        <f>IFERROR(IF(P131=0,0,MAX($L$4:L130)+1),0)</f>
        <v>0</v>
      </c>
      <c r="M131" s="104" t="e">
        <f>LEFT(P131,SEARCH(".",P131)-1)</f>
        <v>#N/A</v>
      </c>
      <c r="N131" s="104" t="e">
        <f>LEFT(RIGHT(P131,LEN(P131)-LEN(M131)-1),SEARCH(".",P131)-1)</f>
        <v>#N/A</v>
      </c>
      <c r="P131" s="46" t="e">
        <f>VLOOKUP(ROW(127:127),Разбивка_нумерация_5,4,FALSE)</f>
        <v>#N/A</v>
      </c>
      <c r="Q131" s="46" t="e">
        <f>IF(VLOOKUP(ROW(127:127),Разбивка_нумерация_5,3,FALSE)=0,VLOOKUP(ROW(127:127),Разбивка_нумерация_5,2,FALSE),VLOOKUP(ROW(127:127),Разбивка_нумерация_5,3,FALSE))</f>
        <v>#N/A</v>
      </c>
      <c r="R131" s="46" t="e">
        <f>VLOOKUP(ROW(127:127),Разбивка_нумерация_5,6,FALSE)</f>
        <v>#N/A</v>
      </c>
      <c r="S131" s="46" t="e">
        <f>VLOOKUP(ROW(127:127),Разбивка_нумерация_5,17,FALSE)</f>
        <v>#N/A</v>
      </c>
      <c r="T131" s="46" t="str">
        <f>IF(AG131=0,"","L="&amp;AG131)</f>
        <v/>
      </c>
      <c r="U131" s="46" t="str">
        <f>IF(AH131=0,"",AD131&amp;" L="&amp;AH131)</f>
        <v/>
      </c>
      <c r="V131" s="46" t="str">
        <f>IF(AI131=0,"",AE131&amp;" L="&amp;AI131)</f>
        <v/>
      </c>
      <c r="W131" s="47" t="e">
        <f>VLOOKUP(P131,Исходные_данные,13,FALSE)*1.3</f>
        <v>#N/A</v>
      </c>
      <c r="X131" s="48"/>
      <c r="Y131" s="48"/>
      <c r="Z131" s="48"/>
      <c r="AA131" s="48"/>
      <c r="AB131" s="48"/>
      <c r="AD131" s="46" t="e">
        <f>VLOOKUP(S131,Кабель_диаметр,4,FALSE)</f>
        <v>#N/A</v>
      </c>
      <c r="AE131" s="46" t="e">
        <f>VLOOKUP(S131,Кабель_диаметр,5,FALSE)</f>
        <v>#N/A</v>
      </c>
      <c r="AG131" s="46">
        <f>IFERROR(VLOOKUP(P131,Исходные_данные,10,FALSE),0)</f>
        <v>0</v>
      </c>
      <c r="AH131" s="46">
        <f>IFERROR(VLOOKUP(P131,Исходные_данные,11,FALSE),0)</f>
        <v>0</v>
      </c>
      <c r="AI131" s="46">
        <f t="shared" si="9"/>
        <v>0</v>
      </c>
    </row>
    <row r="132" spans="6:35" x14ac:dyDescent="0.25">
      <c r="F132" s="19" t="str">
        <f>IF(G132=1,MAX($F$4:F131)+1,"")</f>
        <v/>
      </c>
      <c r="G132" s="19">
        <f>COUNTIF($H$5:H132,H132)</f>
        <v>109</v>
      </c>
      <c r="H132" s="19" t="e">
        <f t="shared" si="8"/>
        <v>#N/A</v>
      </c>
      <c r="I132" s="19">
        <f>COUNTIF($J$4:$J132,1)</f>
        <v>11</v>
      </c>
      <c r="J132" s="19">
        <f>COUNTIF($S$5:$S132,S132)</f>
        <v>109</v>
      </c>
      <c r="K132" s="19" t="e">
        <f>VLOOKUP(P132,Исходные_данные,20,FALSE)</f>
        <v>#N/A</v>
      </c>
      <c r="L132" s="19">
        <f>IFERROR(IF(P132=0,0,MAX($L$4:L131)+1),0)</f>
        <v>0</v>
      </c>
      <c r="M132" s="104" t="e">
        <f>LEFT(P132,SEARCH(".",P132)-1)</f>
        <v>#N/A</v>
      </c>
      <c r="N132" s="104" t="e">
        <f>LEFT(RIGHT(P132,LEN(P132)-LEN(M132)-1),SEARCH(".",P132)-1)</f>
        <v>#N/A</v>
      </c>
      <c r="P132" s="46" t="e">
        <f>VLOOKUP(ROW(128:128),Разбивка_нумерация_5,4,FALSE)</f>
        <v>#N/A</v>
      </c>
      <c r="Q132" s="46" t="e">
        <f>IF(VLOOKUP(ROW(128:128),Разбивка_нумерация_5,3,FALSE)=0,VLOOKUP(ROW(128:128),Разбивка_нумерация_5,2,FALSE),VLOOKUP(ROW(128:128),Разбивка_нумерация_5,3,FALSE))</f>
        <v>#N/A</v>
      </c>
      <c r="R132" s="46" t="e">
        <f>VLOOKUP(ROW(128:128),Разбивка_нумерация_5,6,FALSE)</f>
        <v>#N/A</v>
      </c>
      <c r="S132" s="46" t="e">
        <f>VLOOKUP(ROW(128:128),Разбивка_нумерация_5,17,FALSE)</f>
        <v>#N/A</v>
      </c>
      <c r="T132" s="46" t="str">
        <f>IF(AG132=0,"","L="&amp;AG132)</f>
        <v/>
      </c>
      <c r="U132" s="46" t="str">
        <f>IF(AH132=0,"",AD132&amp;" L="&amp;AH132)</f>
        <v/>
      </c>
      <c r="V132" s="46" t="str">
        <f>IF(AI132=0,"",AE132&amp;" L="&amp;AI132)</f>
        <v/>
      </c>
      <c r="W132" s="47" t="e">
        <f>VLOOKUP(P132,Исходные_данные,13,FALSE)*1.3</f>
        <v>#N/A</v>
      </c>
      <c r="X132" s="48"/>
      <c r="Y132" s="48"/>
      <c r="Z132" s="48"/>
      <c r="AA132" s="48"/>
      <c r="AB132" s="48"/>
      <c r="AD132" s="46" t="e">
        <f>VLOOKUP(S132,Кабель_диаметр,4,FALSE)</f>
        <v>#N/A</v>
      </c>
      <c r="AE132" s="46" t="e">
        <f>VLOOKUP(S132,Кабель_диаметр,5,FALSE)</f>
        <v>#N/A</v>
      </c>
      <c r="AG132" s="46">
        <f>IFERROR(VLOOKUP(P132,Исходные_данные,10,FALSE),0)</f>
        <v>0</v>
      </c>
      <c r="AH132" s="46">
        <f>IFERROR(VLOOKUP(P132,Исходные_данные,11,FALSE),0)</f>
        <v>0</v>
      </c>
      <c r="AI132" s="46">
        <f t="shared" si="9"/>
        <v>0</v>
      </c>
    </row>
    <row r="133" spans="6:35" x14ac:dyDescent="0.25">
      <c r="F133" s="19" t="str">
        <f>IF(G133=1,MAX($F$4:F132)+1,"")</f>
        <v/>
      </c>
      <c r="G133" s="19">
        <f>COUNTIF($H$5:H133,H133)</f>
        <v>110</v>
      </c>
      <c r="H133" s="19" t="e">
        <f t="shared" ref="H133:H196" si="11">S133&amp;" "&amp;K133</f>
        <v>#N/A</v>
      </c>
      <c r="I133" s="19">
        <f>COUNTIF($J$4:$J133,1)</f>
        <v>11</v>
      </c>
      <c r="J133" s="19">
        <f>COUNTIF($S$5:$S133,S133)</f>
        <v>110</v>
      </c>
      <c r="K133" s="19" t="e">
        <f>VLOOKUP(P133,Исходные_данные,20,FALSE)</f>
        <v>#N/A</v>
      </c>
      <c r="L133" s="19">
        <f>IFERROR(IF(P133=0,0,MAX($L$4:L132)+1),0)</f>
        <v>0</v>
      </c>
      <c r="M133" s="104" t="e">
        <f>LEFT(P133,SEARCH(".",P133)-1)</f>
        <v>#N/A</v>
      </c>
      <c r="N133" s="104" t="e">
        <f>LEFT(RIGHT(P133,LEN(P133)-LEN(M133)-1),SEARCH(".",P133)-1)</f>
        <v>#N/A</v>
      </c>
      <c r="P133" s="46" t="e">
        <f>VLOOKUP(ROW(129:129),Разбивка_нумерация_5,4,FALSE)</f>
        <v>#N/A</v>
      </c>
      <c r="Q133" s="46" t="e">
        <f>IF(VLOOKUP(ROW(129:129),Разбивка_нумерация_5,3,FALSE)=0,VLOOKUP(ROW(129:129),Разбивка_нумерация_5,2,FALSE),VLOOKUP(ROW(129:129),Разбивка_нумерация_5,3,FALSE))</f>
        <v>#N/A</v>
      </c>
      <c r="R133" s="46" t="e">
        <f>VLOOKUP(ROW(129:129),Разбивка_нумерация_5,6,FALSE)</f>
        <v>#N/A</v>
      </c>
      <c r="S133" s="46" t="e">
        <f>VLOOKUP(ROW(129:129),Разбивка_нумерация_5,17,FALSE)</f>
        <v>#N/A</v>
      </c>
      <c r="T133" s="46" t="str">
        <f>IF(AG133=0,"","L="&amp;AG133)</f>
        <v/>
      </c>
      <c r="U133" s="46" t="str">
        <f>IF(AH133=0,"",AD133&amp;" L="&amp;AH133)</f>
        <v/>
      </c>
      <c r="V133" s="46" t="str">
        <f>IF(AI133=0,"",AE133&amp;" L="&amp;AI133)</f>
        <v/>
      </c>
      <c r="W133" s="47" t="e">
        <f>VLOOKUP(P133,Исходные_данные,13,FALSE)*1.3</f>
        <v>#N/A</v>
      </c>
      <c r="X133" s="48"/>
      <c r="Y133" s="48"/>
      <c r="Z133" s="48"/>
      <c r="AA133" s="48"/>
      <c r="AB133" s="48"/>
      <c r="AD133" s="46" t="e">
        <f>VLOOKUP(S133,Кабель_диаметр,4,FALSE)</f>
        <v>#N/A</v>
      </c>
      <c r="AE133" s="46" t="e">
        <f>VLOOKUP(S133,Кабель_диаметр,5,FALSE)</f>
        <v>#N/A</v>
      </c>
      <c r="AG133" s="46">
        <f>IFERROR(VLOOKUP(P133,Исходные_данные,10,FALSE),0)</f>
        <v>0</v>
      </c>
      <c r="AH133" s="46">
        <f>IFERROR(VLOOKUP(P133,Исходные_данные,11,FALSE),0)</f>
        <v>0</v>
      </c>
      <c r="AI133" s="46">
        <f t="shared" ref="AI133:AI196" si="12">IFERROR(VLOOKUP(P133,Исходные_данные,12,FALSE),0)</f>
        <v>0</v>
      </c>
    </row>
    <row r="134" spans="6:35" x14ac:dyDescent="0.25">
      <c r="F134" s="19" t="str">
        <f>IF(G134=1,MAX($F$4:F133)+1,"")</f>
        <v/>
      </c>
      <c r="G134" s="19">
        <f>COUNTIF($H$5:H134,H134)</f>
        <v>111</v>
      </c>
      <c r="H134" s="19" t="e">
        <f t="shared" si="11"/>
        <v>#N/A</v>
      </c>
      <c r="I134" s="19">
        <f>COUNTIF($J$4:$J134,1)</f>
        <v>11</v>
      </c>
      <c r="J134" s="19">
        <f>COUNTIF($S$5:$S134,S134)</f>
        <v>111</v>
      </c>
      <c r="K134" s="19" t="e">
        <f>VLOOKUP(P134,Исходные_данные,20,FALSE)</f>
        <v>#N/A</v>
      </c>
      <c r="L134" s="19">
        <f>IFERROR(IF(P134=0,0,MAX($L$4:L133)+1),0)</f>
        <v>0</v>
      </c>
      <c r="M134" s="104" t="e">
        <f>LEFT(P134,SEARCH(".",P134)-1)</f>
        <v>#N/A</v>
      </c>
      <c r="N134" s="104" t="e">
        <f>LEFT(RIGHT(P134,LEN(P134)-LEN(M134)-1),SEARCH(".",P134)-1)</f>
        <v>#N/A</v>
      </c>
      <c r="P134" s="46" t="e">
        <f>VLOOKUP(ROW(130:130),Разбивка_нумерация_5,4,FALSE)</f>
        <v>#N/A</v>
      </c>
      <c r="Q134" s="46" t="e">
        <f>IF(VLOOKUP(ROW(130:130),Разбивка_нумерация_5,3,FALSE)=0,VLOOKUP(ROW(130:130),Разбивка_нумерация_5,2,FALSE),VLOOKUP(ROW(130:130),Разбивка_нумерация_5,3,FALSE))</f>
        <v>#N/A</v>
      </c>
      <c r="R134" s="46" t="e">
        <f>VLOOKUP(ROW(130:130),Разбивка_нумерация_5,6,FALSE)</f>
        <v>#N/A</v>
      </c>
      <c r="S134" s="46" t="e">
        <f>VLOOKUP(ROW(130:130),Разбивка_нумерация_5,17,FALSE)</f>
        <v>#N/A</v>
      </c>
      <c r="T134" s="46" t="str">
        <f>IF(AG134=0,"","L="&amp;AG134)</f>
        <v/>
      </c>
      <c r="U134" s="46" t="str">
        <f>IF(AH134=0,"",AD134&amp;" L="&amp;AH134)</f>
        <v/>
      </c>
      <c r="V134" s="46" t="str">
        <f>IF(AI134=0,"",AE134&amp;" L="&amp;AI134)</f>
        <v/>
      </c>
      <c r="W134" s="47" t="e">
        <f>VLOOKUP(P134,Исходные_данные,13,FALSE)*1.3</f>
        <v>#N/A</v>
      </c>
      <c r="X134" s="48"/>
      <c r="Y134" s="48"/>
      <c r="Z134" s="48"/>
      <c r="AA134" s="48"/>
      <c r="AB134" s="48"/>
      <c r="AD134" s="46" t="e">
        <f>VLOOKUP(S134,Кабель_диаметр,4,FALSE)</f>
        <v>#N/A</v>
      </c>
      <c r="AE134" s="46" t="e">
        <f>VLOOKUP(S134,Кабель_диаметр,5,FALSE)</f>
        <v>#N/A</v>
      </c>
      <c r="AG134" s="46">
        <f>IFERROR(VLOOKUP(P134,Исходные_данные,10,FALSE),0)</f>
        <v>0</v>
      </c>
      <c r="AH134" s="46">
        <f>IFERROR(VLOOKUP(P134,Исходные_данные,11,FALSE),0)</f>
        <v>0</v>
      </c>
      <c r="AI134" s="46">
        <f t="shared" si="12"/>
        <v>0</v>
      </c>
    </row>
    <row r="135" spans="6:35" x14ac:dyDescent="0.25">
      <c r="F135" s="19" t="str">
        <f>IF(G135=1,MAX($F$4:F134)+1,"")</f>
        <v/>
      </c>
      <c r="G135" s="19">
        <f>COUNTIF($H$5:H135,H135)</f>
        <v>112</v>
      </c>
      <c r="H135" s="19" t="e">
        <f t="shared" si="11"/>
        <v>#N/A</v>
      </c>
      <c r="I135" s="19">
        <f>COUNTIF($J$4:$J135,1)</f>
        <v>11</v>
      </c>
      <c r="J135" s="19">
        <f>COUNTIF($S$5:$S135,S135)</f>
        <v>112</v>
      </c>
      <c r="K135" s="19" t="e">
        <f>VLOOKUP(P135,Исходные_данные,20,FALSE)</f>
        <v>#N/A</v>
      </c>
      <c r="L135" s="19">
        <f>IFERROR(IF(P135=0,0,MAX($L$4:L134)+1),0)</f>
        <v>0</v>
      </c>
      <c r="M135" s="104" t="e">
        <f>LEFT(P135,SEARCH(".",P135)-1)</f>
        <v>#N/A</v>
      </c>
      <c r="N135" s="104" t="e">
        <f>LEFT(RIGHT(P135,LEN(P135)-LEN(M135)-1),SEARCH(".",P135)-1)</f>
        <v>#N/A</v>
      </c>
      <c r="P135" s="46" t="e">
        <f>VLOOKUP(ROW(131:131),Разбивка_нумерация_5,4,FALSE)</f>
        <v>#N/A</v>
      </c>
      <c r="Q135" s="46" t="e">
        <f>IF(VLOOKUP(ROW(131:131),Разбивка_нумерация_5,3,FALSE)=0,VLOOKUP(ROW(131:131),Разбивка_нумерация_5,2,FALSE),VLOOKUP(ROW(131:131),Разбивка_нумерация_5,3,FALSE))</f>
        <v>#N/A</v>
      </c>
      <c r="R135" s="46" t="e">
        <f>VLOOKUP(ROW(131:131),Разбивка_нумерация_5,6,FALSE)</f>
        <v>#N/A</v>
      </c>
      <c r="S135" s="46" t="e">
        <f>VLOOKUP(ROW(131:131),Разбивка_нумерация_5,17,FALSE)</f>
        <v>#N/A</v>
      </c>
      <c r="T135" s="46" t="str">
        <f>IF(AG135=0,"","L="&amp;AG135)</f>
        <v/>
      </c>
      <c r="U135" s="46" t="str">
        <f>IF(AH135=0,"",AD135&amp;" L="&amp;AH135)</f>
        <v/>
      </c>
      <c r="V135" s="46" t="str">
        <f>IF(AI135=0,"",AE135&amp;" L="&amp;AI135)</f>
        <v/>
      </c>
      <c r="W135" s="47" t="e">
        <f>VLOOKUP(P135,Исходные_данные,13,FALSE)*1.3</f>
        <v>#N/A</v>
      </c>
      <c r="X135" s="48"/>
      <c r="Y135" s="48"/>
      <c r="Z135" s="48"/>
      <c r="AA135" s="48"/>
      <c r="AB135" s="48"/>
      <c r="AD135" s="46" t="e">
        <f>VLOOKUP(S135,Кабель_диаметр,4,FALSE)</f>
        <v>#N/A</v>
      </c>
      <c r="AE135" s="46" t="e">
        <f>VLOOKUP(S135,Кабель_диаметр,5,FALSE)</f>
        <v>#N/A</v>
      </c>
      <c r="AG135" s="46">
        <f>IFERROR(VLOOKUP(P135,Исходные_данные,10,FALSE),0)</f>
        <v>0</v>
      </c>
      <c r="AH135" s="46">
        <f>IFERROR(VLOOKUP(P135,Исходные_данные,11,FALSE),0)</f>
        <v>0</v>
      </c>
      <c r="AI135" s="46">
        <f t="shared" si="12"/>
        <v>0</v>
      </c>
    </row>
    <row r="136" spans="6:35" x14ac:dyDescent="0.25">
      <c r="F136" s="19" t="str">
        <f>IF(G136=1,MAX($F$4:F135)+1,"")</f>
        <v/>
      </c>
      <c r="G136" s="19">
        <f>COUNTIF($H$5:H136,H136)</f>
        <v>113</v>
      </c>
      <c r="H136" s="19" t="e">
        <f t="shared" si="11"/>
        <v>#N/A</v>
      </c>
      <c r="I136" s="19">
        <f>COUNTIF($J$4:$J136,1)</f>
        <v>11</v>
      </c>
      <c r="J136" s="19">
        <f>COUNTIF($S$5:$S136,S136)</f>
        <v>113</v>
      </c>
      <c r="K136" s="19" t="e">
        <f>VLOOKUP(P136,Исходные_данные,20,FALSE)</f>
        <v>#N/A</v>
      </c>
      <c r="L136" s="19">
        <f>IFERROR(IF(P136=0,0,MAX($L$4:L135)+1),0)</f>
        <v>0</v>
      </c>
      <c r="M136" s="104" t="e">
        <f>LEFT(P136,SEARCH(".",P136)-1)</f>
        <v>#N/A</v>
      </c>
      <c r="N136" s="104" t="e">
        <f>LEFT(RIGHT(P136,LEN(P136)-LEN(M136)-1),SEARCH(".",P136)-1)</f>
        <v>#N/A</v>
      </c>
      <c r="P136" s="46" t="e">
        <f>VLOOKUP(ROW(132:132),Разбивка_нумерация_5,4,FALSE)</f>
        <v>#N/A</v>
      </c>
      <c r="Q136" s="46" t="e">
        <f>IF(VLOOKUP(ROW(132:132),Разбивка_нумерация_5,3,FALSE)=0,VLOOKUP(ROW(132:132),Разбивка_нумерация_5,2,FALSE),VLOOKUP(ROW(132:132),Разбивка_нумерация_5,3,FALSE))</f>
        <v>#N/A</v>
      </c>
      <c r="R136" s="46" t="e">
        <f>VLOOKUP(ROW(132:132),Разбивка_нумерация_5,6,FALSE)</f>
        <v>#N/A</v>
      </c>
      <c r="S136" s="46" t="e">
        <f>VLOOKUP(ROW(132:132),Разбивка_нумерация_5,17,FALSE)</f>
        <v>#N/A</v>
      </c>
      <c r="T136" s="46" t="str">
        <f>IF(AG136=0,"","L="&amp;AG136)</f>
        <v/>
      </c>
      <c r="U136" s="46" t="str">
        <f>IF(AH136=0,"",AD136&amp;" L="&amp;AH136)</f>
        <v/>
      </c>
      <c r="V136" s="46" t="str">
        <f>IF(AI136=0,"",AE136&amp;" L="&amp;AI136)</f>
        <v/>
      </c>
      <c r="W136" s="47" t="e">
        <f>VLOOKUP(P136,Исходные_данные,13,FALSE)*1.3</f>
        <v>#N/A</v>
      </c>
      <c r="X136" s="48"/>
      <c r="Y136" s="48"/>
      <c r="Z136" s="48"/>
      <c r="AA136" s="48"/>
      <c r="AB136" s="48"/>
      <c r="AD136" s="46" t="e">
        <f>VLOOKUP(S136,Кабель_диаметр,4,FALSE)</f>
        <v>#N/A</v>
      </c>
      <c r="AE136" s="46" t="e">
        <f>VLOOKUP(S136,Кабель_диаметр,5,FALSE)</f>
        <v>#N/A</v>
      </c>
      <c r="AG136" s="46">
        <f>IFERROR(VLOOKUP(P136,Исходные_данные,10,FALSE),0)</f>
        <v>0</v>
      </c>
      <c r="AH136" s="46">
        <f>IFERROR(VLOOKUP(P136,Исходные_данные,11,FALSE),0)</f>
        <v>0</v>
      </c>
      <c r="AI136" s="46">
        <f t="shared" si="12"/>
        <v>0</v>
      </c>
    </row>
    <row r="137" spans="6:35" x14ac:dyDescent="0.25">
      <c r="F137" s="19" t="str">
        <f>IF(G137=1,MAX($F$4:F136)+1,"")</f>
        <v/>
      </c>
      <c r="G137" s="19">
        <f>COUNTIF($H$5:H137,H137)</f>
        <v>114</v>
      </c>
      <c r="H137" s="19" t="e">
        <f t="shared" si="11"/>
        <v>#N/A</v>
      </c>
      <c r="I137" s="19">
        <f>COUNTIF($J$4:$J137,1)</f>
        <v>11</v>
      </c>
      <c r="J137" s="19">
        <f>COUNTIF($S$5:$S137,S137)</f>
        <v>114</v>
      </c>
      <c r="K137" s="19" t="e">
        <f>VLOOKUP(P137,Исходные_данные,20,FALSE)</f>
        <v>#N/A</v>
      </c>
      <c r="L137" s="19">
        <f>IFERROR(IF(P137=0,0,MAX($L$4:L136)+1),0)</f>
        <v>0</v>
      </c>
      <c r="M137" s="104" t="e">
        <f>LEFT(P137,SEARCH(".",P137)-1)</f>
        <v>#N/A</v>
      </c>
      <c r="N137" s="104" t="e">
        <f>LEFT(RIGHT(P137,LEN(P137)-LEN(M137)-1),SEARCH(".",P137)-1)</f>
        <v>#N/A</v>
      </c>
      <c r="P137" s="46" t="e">
        <f>VLOOKUP(ROW(133:133),Разбивка_нумерация_5,4,FALSE)</f>
        <v>#N/A</v>
      </c>
      <c r="Q137" s="46" t="e">
        <f>IF(VLOOKUP(ROW(133:133),Разбивка_нумерация_5,3,FALSE)=0,VLOOKUP(ROW(133:133),Разбивка_нумерация_5,2,FALSE),VLOOKUP(ROW(133:133),Разбивка_нумерация_5,3,FALSE))</f>
        <v>#N/A</v>
      </c>
      <c r="R137" s="46" t="e">
        <f>VLOOKUP(ROW(133:133),Разбивка_нумерация_5,6,FALSE)</f>
        <v>#N/A</v>
      </c>
      <c r="S137" s="46" t="e">
        <f>VLOOKUP(ROW(133:133),Разбивка_нумерация_5,17,FALSE)</f>
        <v>#N/A</v>
      </c>
      <c r="T137" s="46" t="str">
        <f>IF(AG137=0,"","L="&amp;AG137)</f>
        <v/>
      </c>
      <c r="U137" s="46" t="str">
        <f>IF(AH137=0,"",AD137&amp;" L="&amp;AH137)</f>
        <v/>
      </c>
      <c r="V137" s="46" t="str">
        <f>IF(AI137=0,"",AE137&amp;" L="&amp;AI137)</f>
        <v/>
      </c>
      <c r="W137" s="47" t="e">
        <f>VLOOKUP(P137,Исходные_данные,13,FALSE)*1.3</f>
        <v>#N/A</v>
      </c>
      <c r="X137" s="48"/>
      <c r="Y137" s="48"/>
      <c r="Z137" s="48"/>
      <c r="AA137" s="48"/>
      <c r="AB137" s="48"/>
      <c r="AD137" s="46" t="e">
        <f>VLOOKUP(S137,Кабель_диаметр,4,FALSE)</f>
        <v>#N/A</v>
      </c>
      <c r="AE137" s="46" t="e">
        <f>VLOOKUP(S137,Кабель_диаметр,5,FALSE)</f>
        <v>#N/A</v>
      </c>
      <c r="AG137" s="46">
        <f>IFERROR(VLOOKUP(P137,Исходные_данные,10,FALSE),0)</f>
        <v>0</v>
      </c>
      <c r="AH137" s="46">
        <f>IFERROR(VLOOKUP(P137,Исходные_данные,11,FALSE),0)</f>
        <v>0</v>
      </c>
      <c r="AI137" s="46">
        <f t="shared" si="12"/>
        <v>0</v>
      </c>
    </row>
    <row r="138" spans="6:35" x14ac:dyDescent="0.25">
      <c r="F138" s="19" t="str">
        <f>IF(G138=1,MAX($F$4:F137)+1,"")</f>
        <v/>
      </c>
      <c r="G138" s="19">
        <f>COUNTIF($H$5:H138,H138)</f>
        <v>115</v>
      </c>
      <c r="H138" s="19" t="e">
        <f t="shared" si="11"/>
        <v>#N/A</v>
      </c>
      <c r="I138" s="19">
        <f>COUNTIF($J$4:$J138,1)</f>
        <v>11</v>
      </c>
      <c r="J138" s="19">
        <f>COUNTIF($S$5:$S138,S138)</f>
        <v>115</v>
      </c>
      <c r="K138" s="19" t="e">
        <f>VLOOKUP(P138,Исходные_данные,20,FALSE)</f>
        <v>#N/A</v>
      </c>
      <c r="L138" s="19">
        <f>IFERROR(IF(P138=0,0,MAX($L$4:L137)+1),0)</f>
        <v>0</v>
      </c>
      <c r="M138" s="104" t="e">
        <f>LEFT(P138,SEARCH(".",P138)-1)</f>
        <v>#N/A</v>
      </c>
      <c r="N138" s="104" t="e">
        <f>LEFT(RIGHT(P138,LEN(P138)-LEN(M138)-1),SEARCH(".",P138)-1)</f>
        <v>#N/A</v>
      </c>
      <c r="P138" s="46" t="e">
        <f>VLOOKUP(ROW(134:134),Разбивка_нумерация_5,4,FALSE)</f>
        <v>#N/A</v>
      </c>
      <c r="Q138" s="46" t="e">
        <f>IF(VLOOKUP(ROW(134:134),Разбивка_нумерация_5,3,FALSE)=0,VLOOKUP(ROW(134:134),Разбивка_нумерация_5,2,FALSE),VLOOKUP(ROW(134:134),Разбивка_нумерация_5,3,FALSE))</f>
        <v>#N/A</v>
      </c>
      <c r="R138" s="46" t="e">
        <f>VLOOKUP(ROW(134:134),Разбивка_нумерация_5,6,FALSE)</f>
        <v>#N/A</v>
      </c>
      <c r="S138" s="46" t="e">
        <f>VLOOKUP(ROW(134:134),Разбивка_нумерация_5,17,FALSE)</f>
        <v>#N/A</v>
      </c>
      <c r="T138" s="46" t="str">
        <f>IF(AG138=0,"","L="&amp;AG138)</f>
        <v/>
      </c>
      <c r="U138" s="46" t="str">
        <f>IF(AH138=0,"",AD138&amp;" L="&amp;AH138)</f>
        <v/>
      </c>
      <c r="V138" s="46" t="str">
        <f>IF(AI138=0,"",AE138&amp;" L="&amp;AI138)</f>
        <v/>
      </c>
      <c r="W138" s="47" t="e">
        <f>VLOOKUP(P138,Исходные_данные,13,FALSE)*1.3</f>
        <v>#N/A</v>
      </c>
      <c r="X138" s="48"/>
      <c r="Y138" s="48"/>
      <c r="Z138" s="48"/>
      <c r="AA138" s="48"/>
      <c r="AB138" s="48"/>
      <c r="AD138" s="46" t="e">
        <f>VLOOKUP(S138,Кабель_диаметр,4,FALSE)</f>
        <v>#N/A</v>
      </c>
      <c r="AE138" s="46" t="e">
        <f>VLOOKUP(S138,Кабель_диаметр,5,FALSE)</f>
        <v>#N/A</v>
      </c>
      <c r="AG138" s="46">
        <f>IFERROR(VLOOKUP(P138,Исходные_данные,10,FALSE),0)</f>
        <v>0</v>
      </c>
      <c r="AH138" s="46">
        <f>IFERROR(VLOOKUP(P138,Исходные_данные,11,FALSE),0)</f>
        <v>0</v>
      </c>
      <c r="AI138" s="46">
        <f t="shared" si="12"/>
        <v>0</v>
      </c>
    </row>
    <row r="139" spans="6:35" x14ac:dyDescent="0.25">
      <c r="F139" s="19" t="str">
        <f>IF(G139=1,MAX($F$4:F138)+1,"")</f>
        <v/>
      </c>
      <c r="G139" s="19">
        <f>COUNTIF($H$5:H139,H139)</f>
        <v>116</v>
      </c>
      <c r="H139" s="19" t="e">
        <f t="shared" si="11"/>
        <v>#N/A</v>
      </c>
      <c r="I139" s="19">
        <f>COUNTIF($J$4:$J139,1)</f>
        <v>11</v>
      </c>
      <c r="J139" s="19">
        <f>COUNTIF($S$5:$S139,S139)</f>
        <v>116</v>
      </c>
      <c r="K139" s="19" t="e">
        <f>VLOOKUP(P139,Исходные_данные,20,FALSE)</f>
        <v>#N/A</v>
      </c>
      <c r="L139" s="19">
        <f>IFERROR(IF(P139=0,0,MAX($L$4:L138)+1),0)</f>
        <v>0</v>
      </c>
      <c r="M139" s="104" t="e">
        <f>LEFT(P139,SEARCH(".",P139)-1)</f>
        <v>#N/A</v>
      </c>
      <c r="N139" s="104" t="e">
        <f>LEFT(RIGHT(P139,LEN(P139)-LEN(M139)-1),SEARCH(".",P139)-1)</f>
        <v>#N/A</v>
      </c>
      <c r="P139" s="46" t="e">
        <f>VLOOKUP(ROW(135:135),Разбивка_нумерация_5,4,FALSE)</f>
        <v>#N/A</v>
      </c>
      <c r="Q139" s="46" t="e">
        <f>IF(VLOOKUP(ROW(135:135),Разбивка_нумерация_5,3,FALSE)=0,VLOOKUP(ROW(135:135),Разбивка_нумерация_5,2,FALSE),VLOOKUP(ROW(135:135),Разбивка_нумерация_5,3,FALSE))</f>
        <v>#N/A</v>
      </c>
      <c r="R139" s="46" t="e">
        <f>VLOOKUP(ROW(135:135),Разбивка_нумерация_5,6,FALSE)</f>
        <v>#N/A</v>
      </c>
      <c r="S139" s="46" t="e">
        <f>VLOOKUP(ROW(135:135),Разбивка_нумерация_5,17,FALSE)</f>
        <v>#N/A</v>
      </c>
      <c r="T139" s="46" t="str">
        <f>IF(AG139=0,"","L="&amp;AG139)</f>
        <v/>
      </c>
      <c r="U139" s="46" t="str">
        <f>IF(AH139=0,"",AD139&amp;" L="&amp;AH139)</f>
        <v/>
      </c>
      <c r="V139" s="46" t="str">
        <f>IF(AI139=0,"",AE139&amp;" L="&amp;AI139)</f>
        <v/>
      </c>
      <c r="W139" s="47" t="e">
        <f>VLOOKUP(P139,Исходные_данные,13,FALSE)*1.3</f>
        <v>#N/A</v>
      </c>
      <c r="X139" s="48"/>
      <c r="Y139" s="48"/>
      <c r="Z139" s="48"/>
      <c r="AA139" s="48"/>
      <c r="AB139" s="48"/>
      <c r="AD139" s="46" t="e">
        <f>VLOOKUP(S139,Кабель_диаметр,4,FALSE)</f>
        <v>#N/A</v>
      </c>
      <c r="AE139" s="46" t="e">
        <f>VLOOKUP(S139,Кабель_диаметр,5,FALSE)</f>
        <v>#N/A</v>
      </c>
      <c r="AG139" s="46">
        <f>IFERROR(VLOOKUP(P139,Исходные_данные,10,FALSE),0)</f>
        <v>0</v>
      </c>
      <c r="AH139" s="46">
        <f>IFERROR(VLOOKUP(P139,Исходные_данные,11,FALSE),0)</f>
        <v>0</v>
      </c>
      <c r="AI139" s="46">
        <f t="shared" si="12"/>
        <v>0</v>
      </c>
    </row>
    <row r="140" spans="6:35" x14ac:dyDescent="0.25">
      <c r="F140" s="19" t="str">
        <f>IF(G140=1,MAX($F$4:F139)+1,"")</f>
        <v/>
      </c>
      <c r="G140" s="19">
        <f>COUNTIF($H$5:H140,H140)</f>
        <v>117</v>
      </c>
      <c r="H140" s="19" t="e">
        <f t="shared" si="11"/>
        <v>#N/A</v>
      </c>
      <c r="I140" s="19">
        <f>COUNTIF($J$4:$J140,1)</f>
        <v>11</v>
      </c>
      <c r="J140" s="19">
        <f>COUNTIF($S$5:$S140,S140)</f>
        <v>117</v>
      </c>
      <c r="K140" s="19" t="e">
        <f>VLOOKUP(P140,Исходные_данные,20,FALSE)</f>
        <v>#N/A</v>
      </c>
      <c r="L140" s="19">
        <f>IFERROR(IF(P140=0,0,MAX($L$4:L139)+1),0)</f>
        <v>0</v>
      </c>
      <c r="M140" s="104" t="e">
        <f>LEFT(P140,SEARCH(".",P140)-1)</f>
        <v>#N/A</v>
      </c>
      <c r="N140" s="104" t="e">
        <f>LEFT(RIGHT(P140,LEN(P140)-LEN(M140)-1),SEARCH(".",P140)-1)</f>
        <v>#N/A</v>
      </c>
      <c r="P140" s="46" t="e">
        <f>VLOOKUP(ROW(136:136),Разбивка_нумерация_5,4,FALSE)</f>
        <v>#N/A</v>
      </c>
      <c r="Q140" s="46" t="e">
        <f>IF(VLOOKUP(ROW(136:136),Разбивка_нумерация_5,3,FALSE)=0,VLOOKUP(ROW(136:136),Разбивка_нумерация_5,2,FALSE),VLOOKUP(ROW(136:136),Разбивка_нумерация_5,3,FALSE))</f>
        <v>#N/A</v>
      </c>
      <c r="R140" s="46" t="e">
        <f>VLOOKUP(ROW(136:136),Разбивка_нумерация_5,6,FALSE)</f>
        <v>#N/A</v>
      </c>
      <c r="S140" s="46" t="e">
        <f>VLOOKUP(ROW(136:136),Разбивка_нумерация_5,17,FALSE)</f>
        <v>#N/A</v>
      </c>
      <c r="T140" s="46" t="str">
        <f>IF(AG140=0,"","L="&amp;AG140)</f>
        <v/>
      </c>
      <c r="U140" s="46" t="str">
        <f>IF(AH140=0,"",AD140&amp;" L="&amp;AH140)</f>
        <v/>
      </c>
      <c r="V140" s="46" t="str">
        <f>IF(AI140=0,"",AE140&amp;" L="&amp;AI140)</f>
        <v/>
      </c>
      <c r="W140" s="47" t="e">
        <f>VLOOKUP(P140,Исходные_данные,13,FALSE)*1.3</f>
        <v>#N/A</v>
      </c>
      <c r="X140" s="48"/>
      <c r="Y140" s="48"/>
      <c r="Z140" s="48"/>
      <c r="AA140" s="48"/>
      <c r="AB140" s="48"/>
      <c r="AD140" s="46" t="e">
        <f>VLOOKUP(S140,Кабель_диаметр,4,FALSE)</f>
        <v>#N/A</v>
      </c>
      <c r="AE140" s="46" t="e">
        <f>VLOOKUP(S140,Кабель_диаметр,5,FALSE)</f>
        <v>#N/A</v>
      </c>
      <c r="AG140" s="46">
        <f>IFERROR(VLOOKUP(P140,Исходные_данные,10,FALSE),0)</f>
        <v>0</v>
      </c>
      <c r="AH140" s="46">
        <f>IFERROR(VLOOKUP(P140,Исходные_данные,11,FALSE),0)</f>
        <v>0</v>
      </c>
      <c r="AI140" s="46">
        <f t="shared" si="12"/>
        <v>0</v>
      </c>
    </row>
    <row r="141" spans="6:35" x14ac:dyDescent="0.25">
      <c r="F141" s="19" t="str">
        <f>IF(G141=1,MAX($F$4:F140)+1,"")</f>
        <v/>
      </c>
      <c r="G141" s="19">
        <f>COUNTIF($H$5:H141,H141)</f>
        <v>118</v>
      </c>
      <c r="H141" s="19" t="e">
        <f t="shared" si="11"/>
        <v>#N/A</v>
      </c>
      <c r="I141" s="19">
        <f>COUNTIF($J$4:$J141,1)</f>
        <v>11</v>
      </c>
      <c r="J141" s="19">
        <f>COUNTIF($S$5:$S141,S141)</f>
        <v>118</v>
      </c>
      <c r="K141" s="19" t="e">
        <f>VLOOKUP(P141,Исходные_данные,20,FALSE)</f>
        <v>#N/A</v>
      </c>
      <c r="L141" s="19">
        <f>IFERROR(IF(P141=0,0,MAX($L$4:L140)+1),0)</f>
        <v>0</v>
      </c>
      <c r="M141" s="104" t="e">
        <f>LEFT(P141,SEARCH(".",P141)-1)</f>
        <v>#N/A</v>
      </c>
      <c r="N141" s="104" t="e">
        <f>LEFT(RIGHT(P141,LEN(P141)-LEN(M141)-1),SEARCH(".",P141)-1)</f>
        <v>#N/A</v>
      </c>
      <c r="P141" s="46" t="e">
        <f>VLOOKUP(ROW(137:137),Разбивка_нумерация_5,4,FALSE)</f>
        <v>#N/A</v>
      </c>
      <c r="Q141" s="46" t="e">
        <f>IF(VLOOKUP(ROW(137:137),Разбивка_нумерация_5,3,FALSE)=0,VLOOKUP(ROW(137:137),Разбивка_нумерация_5,2,FALSE),VLOOKUP(ROW(137:137),Разбивка_нумерация_5,3,FALSE))</f>
        <v>#N/A</v>
      </c>
      <c r="R141" s="46" t="e">
        <f>VLOOKUP(ROW(137:137),Разбивка_нумерация_5,6,FALSE)</f>
        <v>#N/A</v>
      </c>
      <c r="S141" s="46" t="e">
        <f>VLOOKUP(ROW(137:137),Разбивка_нумерация_5,17,FALSE)</f>
        <v>#N/A</v>
      </c>
      <c r="T141" s="46" t="str">
        <f>IF(AG141=0,"","L="&amp;AG141)</f>
        <v/>
      </c>
      <c r="U141" s="46" t="str">
        <f>IF(AH141=0,"",AD141&amp;" L="&amp;AH141)</f>
        <v/>
      </c>
      <c r="V141" s="46" t="str">
        <f>IF(AI141=0,"",AE141&amp;" L="&amp;AI141)</f>
        <v/>
      </c>
      <c r="W141" s="47" t="e">
        <f>VLOOKUP(P141,Исходные_данные,13,FALSE)*1.3</f>
        <v>#N/A</v>
      </c>
      <c r="X141" s="48"/>
      <c r="Y141" s="48"/>
      <c r="Z141" s="48"/>
      <c r="AA141" s="48"/>
      <c r="AB141" s="48"/>
      <c r="AD141" s="46" t="e">
        <f>VLOOKUP(S141,Кабель_диаметр,4,FALSE)</f>
        <v>#N/A</v>
      </c>
      <c r="AE141" s="46" t="e">
        <f>VLOOKUP(S141,Кабель_диаметр,5,FALSE)</f>
        <v>#N/A</v>
      </c>
      <c r="AG141" s="46">
        <f>IFERROR(VLOOKUP(P141,Исходные_данные,10,FALSE),0)</f>
        <v>0</v>
      </c>
      <c r="AH141" s="46">
        <f>IFERROR(VLOOKUP(P141,Исходные_данные,11,FALSE),0)</f>
        <v>0</v>
      </c>
      <c r="AI141" s="46">
        <f t="shared" si="12"/>
        <v>0</v>
      </c>
    </row>
    <row r="142" spans="6:35" x14ac:dyDescent="0.25">
      <c r="F142" s="19" t="str">
        <f>IF(G142=1,MAX($F$4:F141)+1,"")</f>
        <v/>
      </c>
      <c r="G142" s="19">
        <f>COUNTIF($H$5:H142,H142)</f>
        <v>119</v>
      </c>
      <c r="H142" s="19" t="e">
        <f t="shared" si="11"/>
        <v>#N/A</v>
      </c>
      <c r="I142" s="19">
        <f>COUNTIF($J$4:$J142,1)</f>
        <v>11</v>
      </c>
      <c r="J142" s="19">
        <f>COUNTIF($S$5:$S142,S142)</f>
        <v>119</v>
      </c>
      <c r="K142" s="19" t="e">
        <f>VLOOKUP(P142,Исходные_данные,20,FALSE)</f>
        <v>#N/A</v>
      </c>
      <c r="L142" s="19">
        <f>IFERROR(IF(P142=0,0,MAX($L$4:L141)+1),0)</f>
        <v>0</v>
      </c>
      <c r="M142" s="104" t="e">
        <f>LEFT(P142,SEARCH(".",P142)-1)</f>
        <v>#N/A</v>
      </c>
      <c r="N142" s="104" t="e">
        <f>LEFT(RIGHT(P142,LEN(P142)-LEN(M142)-1),SEARCH(".",P142)-1)</f>
        <v>#N/A</v>
      </c>
      <c r="P142" s="46" t="e">
        <f>VLOOKUP(ROW(138:138),Разбивка_нумерация_5,4,FALSE)</f>
        <v>#N/A</v>
      </c>
      <c r="Q142" s="46" t="e">
        <f>IF(VLOOKUP(ROW(138:138),Разбивка_нумерация_5,3,FALSE)=0,VLOOKUP(ROW(138:138),Разбивка_нумерация_5,2,FALSE),VLOOKUP(ROW(138:138),Разбивка_нумерация_5,3,FALSE))</f>
        <v>#N/A</v>
      </c>
      <c r="R142" s="46" t="e">
        <f>VLOOKUP(ROW(138:138),Разбивка_нумерация_5,6,FALSE)</f>
        <v>#N/A</v>
      </c>
      <c r="S142" s="46" t="e">
        <f>VLOOKUP(ROW(138:138),Разбивка_нумерация_5,17,FALSE)</f>
        <v>#N/A</v>
      </c>
      <c r="T142" s="46" t="str">
        <f>IF(AG142=0,"","L="&amp;AG142)</f>
        <v/>
      </c>
      <c r="U142" s="46" t="str">
        <f>IF(AH142=0,"",AD142&amp;" L="&amp;AH142)</f>
        <v/>
      </c>
      <c r="V142" s="46" t="str">
        <f>IF(AI142=0,"",AE142&amp;" L="&amp;AI142)</f>
        <v/>
      </c>
      <c r="W142" s="47" t="e">
        <f>VLOOKUP(P142,Исходные_данные,13,FALSE)*1.3</f>
        <v>#N/A</v>
      </c>
      <c r="X142" s="48"/>
      <c r="Y142" s="48"/>
      <c r="Z142" s="48"/>
      <c r="AA142" s="48"/>
      <c r="AB142" s="48"/>
      <c r="AD142" s="46" t="e">
        <f>VLOOKUP(S142,Кабель_диаметр,4,FALSE)</f>
        <v>#N/A</v>
      </c>
      <c r="AE142" s="46" t="e">
        <f>VLOOKUP(S142,Кабель_диаметр,5,FALSE)</f>
        <v>#N/A</v>
      </c>
      <c r="AG142" s="46">
        <f>IFERROR(VLOOKUP(P142,Исходные_данные,10,FALSE),0)</f>
        <v>0</v>
      </c>
      <c r="AH142" s="46">
        <f>IFERROR(VLOOKUP(P142,Исходные_данные,11,FALSE),0)</f>
        <v>0</v>
      </c>
      <c r="AI142" s="46">
        <f t="shared" si="12"/>
        <v>0</v>
      </c>
    </row>
    <row r="143" spans="6:35" x14ac:dyDescent="0.25">
      <c r="F143" s="19" t="str">
        <f>IF(G143=1,MAX($F$4:F142)+1,"")</f>
        <v/>
      </c>
      <c r="G143" s="19">
        <f>COUNTIF($H$5:H143,H143)</f>
        <v>120</v>
      </c>
      <c r="H143" s="19" t="e">
        <f t="shared" si="11"/>
        <v>#N/A</v>
      </c>
      <c r="I143" s="19">
        <f>COUNTIF($J$4:$J143,1)</f>
        <v>11</v>
      </c>
      <c r="J143" s="19">
        <f>COUNTIF($S$5:$S143,S143)</f>
        <v>120</v>
      </c>
      <c r="K143" s="19" t="e">
        <f>VLOOKUP(P143,Исходные_данные,20,FALSE)</f>
        <v>#N/A</v>
      </c>
      <c r="L143" s="19">
        <f>IFERROR(IF(P143=0,0,MAX($L$4:L142)+1),0)</f>
        <v>0</v>
      </c>
      <c r="M143" s="104" t="e">
        <f>LEFT(P143,SEARCH(".",P143)-1)</f>
        <v>#N/A</v>
      </c>
      <c r="N143" s="104" t="e">
        <f>LEFT(RIGHT(P143,LEN(P143)-LEN(M143)-1),SEARCH(".",P143)-1)</f>
        <v>#N/A</v>
      </c>
      <c r="P143" s="46" t="e">
        <f>VLOOKUP(ROW(139:139),Разбивка_нумерация_5,4,FALSE)</f>
        <v>#N/A</v>
      </c>
      <c r="Q143" s="46" t="e">
        <f>IF(VLOOKUP(ROW(139:139),Разбивка_нумерация_5,3,FALSE)=0,VLOOKUP(ROW(139:139),Разбивка_нумерация_5,2,FALSE),VLOOKUP(ROW(139:139),Разбивка_нумерация_5,3,FALSE))</f>
        <v>#N/A</v>
      </c>
      <c r="R143" s="46" t="e">
        <f>VLOOKUP(ROW(139:139),Разбивка_нумерация_5,6,FALSE)</f>
        <v>#N/A</v>
      </c>
      <c r="S143" s="46" t="e">
        <f>VLOOKUP(ROW(139:139),Разбивка_нумерация_5,17,FALSE)</f>
        <v>#N/A</v>
      </c>
      <c r="T143" s="46" t="str">
        <f>IF(AG143=0,"","L="&amp;AG143)</f>
        <v/>
      </c>
      <c r="U143" s="46" t="str">
        <f>IF(AH143=0,"",AD143&amp;" L="&amp;AH143)</f>
        <v/>
      </c>
      <c r="V143" s="46" t="str">
        <f>IF(AI143=0,"",AE143&amp;" L="&amp;AI143)</f>
        <v/>
      </c>
      <c r="W143" s="47" t="e">
        <f>VLOOKUP(P143,Исходные_данные,13,FALSE)*1.3</f>
        <v>#N/A</v>
      </c>
      <c r="X143" s="48"/>
      <c r="Y143" s="48"/>
      <c r="Z143" s="48"/>
      <c r="AA143" s="48"/>
      <c r="AB143" s="48"/>
      <c r="AD143" s="46" t="e">
        <f>VLOOKUP(S143,Кабель_диаметр,4,FALSE)</f>
        <v>#N/A</v>
      </c>
      <c r="AE143" s="46" t="e">
        <f>VLOOKUP(S143,Кабель_диаметр,5,FALSE)</f>
        <v>#N/A</v>
      </c>
      <c r="AG143" s="46">
        <f>IFERROR(VLOOKUP(P143,Исходные_данные,10,FALSE),0)</f>
        <v>0</v>
      </c>
      <c r="AH143" s="46">
        <f>IFERROR(VLOOKUP(P143,Исходные_данные,11,FALSE),0)</f>
        <v>0</v>
      </c>
      <c r="AI143" s="46">
        <f t="shared" si="12"/>
        <v>0</v>
      </c>
    </row>
    <row r="144" spans="6:35" x14ac:dyDescent="0.25">
      <c r="F144" s="19" t="str">
        <f>IF(G144=1,MAX($F$4:F143)+1,"")</f>
        <v/>
      </c>
      <c r="G144" s="19">
        <f>COUNTIF($H$5:H144,H144)</f>
        <v>121</v>
      </c>
      <c r="H144" s="19" t="e">
        <f t="shared" si="11"/>
        <v>#N/A</v>
      </c>
      <c r="I144" s="19">
        <f>COUNTIF($J$4:$J144,1)</f>
        <v>11</v>
      </c>
      <c r="J144" s="19">
        <f>COUNTIF($S$5:$S144,S144)</f>
        <v>121</v>
      </c>
      <c r="K144" s="19" t="e">
        <f>VLOOKUP(P144,Исходные_данные,20,FALSE)</f>
        <v>#N/A</v>
      </c>
      <c r="L144" s="19">
        <f>IFERROR(IF(P144=0,0,MAX($L$4:L143)+1),0)</f>
        <v>0</v>
      </c>
      <c r="M144" s="104" t="e">
        <f>LEFT(P144,SEARCH(".",P144)-1)</f>
        <v>#N/A</v>
      </c>
      <c r="N144" s="104" t="e">
        <f>LEFT(RIGHT(P144,LEN(P144)-LEN(M144)-1),SEARCH(".",P144)-1)</f>
        <v>#N/A</v>
      </c>
      <c r="P144" s="46" t="e">
        <f>VLOOKUP(ROW(140:140),Разбивка_нумерация_5,4,FALSE)</f>
        <v>#N/A</v>
      </c>
      <c r="Q144" s="46" t="e">
        <f>IF(VLOOKUP(ROW(140:140),Разбивка_нумерация_5,3,FALSE)=0,VLOOKUP(ROW(140:140),Разбивка_нумерация_5,2,FALSE),VLOOKUP(ROW(140:140),Разбивка_нумерация_5,3,FALSE))</f>
        <v>#N/A</v>
      </c>
      <c r="R144" s="46" t="e">
        <f>VLOOKUP(ROW(140:140),Разбивка_нумерация_5,6,FALSE)</f>
        <v>#N/A</v>
      </c>
      <c r="S144" s="46" t="e">
        <f>VLOOKUP(ROW(140:140),Разбивка_нумерация_5,17,FALSE)</f>
        <v>#N/A</v>
      </c>
      <c r="T144" s="46" t="str">
        <f>IF(AG144=0,"","L="&amp;AG144)</f>
        <v/>
      </c>
      <c r="U144" s="46" t="str">
        <f>IF(AH144=0,"",AD144&amp;" L="&amp;AH144)</f>
        <v/>
      </c>
      <c r="V144" s="46" t="str">
        <f>IF(AI144=0,"",AE144&amp;" L="&amp;AI144)</f>
        <v/>
      </c>
      <c r="W144" s="47" t="e">
        <f>VLOOKUP(P144,Исходные_данные,13,FALSE)*1.3</f>
        <v>#N/A</v>
      </c>
      <c r="X144" s="48"/>
      <c r="Y144" s="48"/>
      <c r="Z144" s="48"/>
      <c r="AA144" s="48"/>
      <c r="AB144" s="48"/>
      <c r="AD144" s="46" t="e">
        <f>VLOOKUP(S144,Кабель_диаметр,4,FALSE)</f>
        <v>#N/A</v>
      </c>
      <c r="AE144" s="46" t="e">
        <f>VLOOKUP(S144,Кабель_диаметр,5,FALSE)</f>
        <v>#N/A</v>
      </c>
      <c r="AG144" s="46">
        <f>IFERROR(VLOOKUP(P144,Исходные_данные,10,FALSE),0)</f>
        <v>0</v>
      </c>
      <c r="AH144" s="46">
        <f>IFERROR(VLOOKUP(P144,Исходные_данные,11,FALSE),0)</f>
        <v>0</v>
      </c>
      <c r="AI144" s="46">
        <f t="shared" si="12"/>
        <v>0</v>
      </c>
    </row>
    <row r="145" spans="6:35" x14ac:dyDescent="0.25">
      <c r="F145" s="19" t="str">
        <f>IF(G145=1,MAX($F$4:F144)+1,"")</f>
        <v/>
      </c>
      <c r="G145" s="19">
        <f>COUNTIF($H$5:H145,H145)</f>
        <v>122</v>
      </c>
      <c r="H145" s="19" t="e">
        <f t="shared" si="11"/>
        <v>#N/A</v>
      </c>
      <c r="I145" s="19">
        <f>COUNTIF($J$4:$J145,1)</f>
        <v>11</v>
      </c>
      <c r="J145" s="19">
        <f>COUNTIF($S$5:$S145,S145)</f>
        <v>122</v>
      </c>
      <c r="K145" s="19" t="e">
        <f>VLOOKUP(P145,Исходные_данные,20,FALSE)</f>
        <v>#N/A</v>
      </c>
      <c r="L145" s="19">
        <f>IFERROR(IF(P145=0,0,MAX($L$4:L144)+1),0)</f>
        <v>0</v>
      </c>
      <c r="M145" s="104" t="e">
        <f>LEFT(P145,SEARCH(".",P145)-1)</f>
        <v>#N/A</v>
      </c>
      <c r="N145" s="104" t="e">
        <f>LEFT(RIGHT(P145,LEN(P145)-LEN(M145)-1),SEARCH(".",P145)-1)</f>
        <v>#N/A</v>
      </c>
      <c r="P145" s="46" t="e">
        <f>VLOOKUP(ROW(141:141),Разбивка_нумерация_5,4,FALSE)</f>
        <v>#N/A</v>
      </c>
      <c r="Q145" s="46" t="e">
        <f>IF(VLOOKUP(ROW(141:141),Разбивка_нумерация_5,3,FALSE)=0,VLOOKUP(ROW(141:141),Разбивка_нумерация_5,2,FALSE),VLOOKUP(ROW(141:141),Разбивка_нумерация_5,3,FALSE))</f>
        <v>#N/A</v>
      </c>
      <c r="R145" s="46" t="e">
        <f>VLOOKUP(ROW(141:141),Разбивка_нумерация_5,6,FALSE)</f>
        <v>#N/A</v>
      </c>
      <c r="S145" s="46" t="e">
        <f>VLOOKUP(ROW(141:141),Разбивка_нумерация_5,17,FALSE)</f>
        <v>#N/A</v>
      </c>
      <c r="T145" s="46" t="str">
        <f>IF(AG145=0,"","L="&amp;AG145)</f>
        <v/>
      </c>
      <c r="U145" s="46" t="str">
        <f>IF(AH145=0,"",AD145&amp;" L="&amp;AH145)</f>
        <v/>
      </c>
      <c r="V145" s="46" t="str">
        <f>IF(AI145=0,"",AE145&amp;" L="&amp;AI145)</f>
        <v/>
      </c>
      <c r="W145" s="47" t="e">
        <f>VLOOKUP(P145,Исходные_данные,13,FALSE)*1.3</f>
        <v>#N/A</v>
      </c>
      <c r="X145" s="48"/>
      <c r="Y145" s="48"/>
      <c r="Z145" s="48"/>
      <c r="AA145" s="48"/>
      <c r="AB145" s="48"/>
      <c r="AD145" s="46" t="e">
        <f>VLOOKUP(S145,Кабель_диаметр,4,FALSE)</f>
        <v>#N/A</v>
      </c>
      <c r="AE145" s="46" t="e">
        <f>VLOOKUP(S145,Кабель_диаметр,5,FALSE)</f>
        <v>#N/A</v>
      </c>
      <c r="AG145" s="46">
        <f>IFERROR(VLOOKUP(P145,Исходные_данные,10,FALSE),0)</f>
        <v>0</v>
      </c>
      <c r="AH145" s="46">
        <f>IFERROR(VLOOKUP(P145,Исходные_данные,11,FALSE),0)</f>
        <v>0</v>
      </c>
      <c r="AI145" s="46">
        <f t="shared" si="12"/>
        <v>0</v>
      </c>
    </row>
    <row r="146" spans="6:35" x14ac:dyDescent="0.25">
      <c r="F146" s="19" t="str">
        <f>IF(G146=1,MAX($F$4:F145)+1,"")</f>
        <v/>
      </c>
      <c r="G146" s="19">
        <f>COUNTIF($H$5:H146,H146)</f>
        <v>123</v>
      </c>
      <c r="H146" s="19" t="e">
        <f t="shared" si="11"/>
        <v>#N/A</v>
      </c>
      <c r="I146" s="19">
        <f>COUNTIF($J$4:$J146,1)</f>
        <v>11</v>
      </c>
      <c r="J146" s="19">
        <f>COUNTIF($S$5:$S146,S146)</f>
        <v>123</v>
      </c>
      <c r="K146" s="19" t="e">
        <f>VLOOKUP(P146,Исходные_данные,20,FALSE)</f>
        <v>#N/A</v>
      </c>
      <c r="L146" s="19">
        <f>IFERROR(IF(P146=0,0,MAX($L$4:L145)+1),0)</f>
        <v>0</v>
      </c>
      <c r="M146" s="104" t="e">
        <f>LEFT(P146,SEARCH(".",P146)-1)</f>
        <v>#N/A</v>
      </c>
      <c r="N146" s="104" t="e">
        <f>LEFT(RIGHT(P146,LEN(P146)-LEN(M146)-1),SEARCH(".",P146)-1)</f>
        <v>#N/A</v>
      </c>
      <c r="P146" s="46" t="e">
        <f>VLOOKUP(ROW(142:142),Разбивка_нумерация_5,4,FALSE)</f>
        <v>#N/A</v>
      </c>
      <c r="Q146" s="46" t="e">
        <f>IF(VLOOKUP(ROW(142:142),Разбивка_нумерация_5,3,FALSE)=0,VLOOKUP(ROW(142:142),Разбивка_нумерация_5,2,FALSE),VLOOKUP(ROW(142:142),Разбивка_нумерация_5,3,FALSE))</f>
        <v>#N/A</v>
      </c>
      <c r="R146" s="46" t="e">
        <f>VLOOKUP(ROW(142:142),Разбивка_нумерация_5,6,FALSE)</f>
        <v>#N/A</v>
      </c>
      <c r="S146" s="46" t="e">
        <f>VLOOKUP(ROW(142:142),Разбивка_нумерация_5,17,FALSE)</f>
        <v>#N/A</v>
      </c>
      <c r="T146" s="46" t="str">
        <f>IF(AG146=0,"","L="&amp;AG146)</f>
        <v/>
      </c>
      <c r="U146" s="46" t="str">
        <f>IF(AH146=0,"",AD146&amp;" L="&amp;AH146)</f>
        <v/>
      </c>
      <c r="V146" s="46" t="str">
        <f>IF(AI146=0,"",AE146&amp;" L="&amp;AI146)</f>
        <v/>
      </c>
      <c r="W146" s="47" t="e">
        <f>VLOOKUP(P146,Исходные_данные,13,FALSE)*1.3</f>
        <v>#N/A</v>
      </c>
      <c r="X146" s="48"/>
      <c r="Y146" s="48"/>
      <c r="Z146" s="48"/>
      <c r="AA146" s="48"/>
      <c r="AB146" s="48"/>
      <c r="AD146" s="46" t="e">
        <f>VLOOKUP(S146,Кабель_диаметр,4,FALSE)</f>
        <v>#N/A</v>
      </c>
      <c r="AE146" s="46" t="e">
        <f>VLOOKUP(S146,Кабель_диаметр,5,FALSE)</f>
        <v>#N/A</v>
      </c>
      <c r="AG146" s="46">
        <f>IFERROR(VLOOKUP(P146,Исходные_данные,10,FALSE),0)</f>
        <v>0</v>
      </c>
      <c r="AH146" s="46">
        <f>IFERROR(VLOOKUP(P146,Исходные_данные,11,FALSE),0)</f>
        <v>0</v>
      </c>
      <c r="AI146" s="46">
        <f t="shared" si="12"/>
        <v>0</v>
      </c>
    </row>
    <row r="147" spans="6:35" x14ac:dyDescent="0.25">
      <c r="F147" s="19" t="str">
        <f>IF(G147=1,MAX($F$4:F146)+1,"")</f>
        <v/>
      </c>
      <c r="G147" s="19">
        <f>COUNTIF($H$5:H147,H147)</f>
        <v>124</v>
      </c>
      <c r="H147" s="19" t="e">
        <f t="shared" si="11"/>
        <v>#N/A</v>
      </c>
      <c r="I147" s="19">
        <f>COUNTIF($J$4:$J147,1)</f>
        <v>11</v>
      </c>
      <c r="J147" s="19">
        <f>COUNTIF($S$5:$S147,S147)</f>
        <v>124</v>
      </c>
      <c r="K147" s="19" t="e">
        <f>VLOOKUP(P147,Исходные_данные,20,FALSE)</f>
        <v>#N/A</v>
      </c>
      <c r="L147" s="19">
        <f>IFERROR(IF(P147=0,0,MAX($L$4:L146)+1),0)</f>
        <v>0</v>
      </c>
      <c r="M147" s="104" t="e">
        <f>LEFT(P147,SEARCH(".",P147)-1)</f>
        <v>#N/A</v>
      </c>
      <c r="N147" s="104" t="e">
        <f>LEFT(RIGHT(P147,LEN(P147)-LEN(M147)-1),SEARCH(".",P147)-1)</f>
        <v>#N/A</v>
      </c>
      <c r="P147" s="46" t="e">
        <f>VLOOKUP(ROW(143:143),Разбивка_нумерация_5,4,FALSE)</f>
        <v>#N/A</v>
      </c>
      <c r="Q147" s="46" t="e">
        <f>IF(VLOOKUP(ROW(143:143),Разбивка_нумерация_5,3,FALSE)=0,VLOOKUP(ROW(143:143),Разбивка_нумерация_5,2,FALSE),VLOOKUP(ROW(143:143),Разбивка_нумерация_5,3,FALSE))</f>
        <v>#N/A</v>
      </c>
      <c r="R147" s="46" t="e">
        <f>VLOOKUP(ROW(143:143),Разбивка_нумерация_5,6,FALSE)</f>
        <v>#N/A</v>
      </c>
      <c r="S147" s="46" t="e">
        <f>VLOOKUP(ROW(143:143),Разбивка_нумерация_5,17,FALSE)</f>
        <v>#N/A</v>
      </c>
      <c r="T147" s="46" t="str">
        <f>IF(AG147=0,"","L="&amp;AG147)</f>
        <v/>
      </c>
      <c r="U147" s="46" t="str">
        <f>IF(AH147=0,"",AD147&amp;" L="&amp;AH147)</f>
        <v/>
      </c>
      <c r="V147" s="46" t="str">
        <f>IF(AI147=0,"",AE147&amp;" L="&amp;AI147)</f>
        <v/>
      </c>
      <c r="W147" s="47" t="e">
        <f>VLOOKUP(P147,Исходные_данные,13,FALSE)*1.3</f>
        <v>#N/A</v>
      </c>
      <c r="X147" s="48"/>
      <c r="Y147" s="48"/>
      <c r="Z147" s="48"/>
      <c r="AA147" s="48"/>
      <c r="AB147" s="48"/>
      <c r="AD147" s="46" t="e">
        <f>VLOOKUP(S147,Кабель_диаметр,4,FALSE)</f>
        <v>#N/A</v>
      </c>
      <c r="AE147" s="46" t="e">
        <f>VLOOKUP(S147,Кабель_диаметр,5,FALSE)</f>
        <v>#N/A</v>
      </c>
      <c r="AG147" s="46">
        <f>IFERROR(VLOOKUP(P147,Исходные_данные,10,FALSE),0)</f>
        <v>0</v>
      </c>
      <c r="AH147" s="46">
        <f>IFERROR(VLOOKUP(P147,Исходные_данные,11,FALSE),0)</f>
        <v>0</v>
      </c>
      <c r="AI147" s="46">
        <f t="shared" si="12"/>
        <v>0</v>
      </c>
    </row>
    <row r="148" spans="6:35" x14ac:dyDescent="0.25">
      <c r="F148" s="19" t="str">
        <f>IF(G148=1,MAX($F$4:F147)+1,"")</f>
        <v/>
      </c>
      <c r="G148" s="19">
        <f>COUNTIF($H$5:H148,H148)</f>
        <v>125</v>
      </c>
      <c r="H148" s="19" t="e">
        <f t="shared" si="11"/>
        <v>#N/A</v>
      </c>
      <c r="I148" s="19">
        <f>COUNTIF($J$4:$J148,1)</f>
        <v>11</v>
      </c>
      <c r="J148" s="19">
        <f>COUNTIF($S$5:$S148,S148)</f>
        <v>125</v>
      </c>
      <c r="K148" s="19" t="e">
        <f>VLOOKUP(P148,Исходные_данные,20,FALSE)</f>
        <v>#N/A</v>
      </c>
      <c r="L148" s="19">
        <f>IFERROR(IF(P148=0,0,MAX($L$4:L147)+1),0)</f>
        <v>0</v>
      </c>
      <c r="M148" s="104" t="e">
        <f>LEFT(P148,SEARCH(".",P148)-1)</f>
        <v>#N/A</v>
      </c>
      <c r="N148" s="104" t="e">
        <f>LEFT(RIGHT(P148,LEN(P148)-LEN(M148)-1),SEARCH(".",P148)-1)</f>
        <v>#N/A</v>
      </c>
      <c r="P148" s="46" t="e">
        <f>VLOOKUP(ROW(144:144),Разбивка_нумерация_5,4,FALSE)</f>
        <v>#N/A</v>
      </c>
      <c r="Q148" s="46" t="e">
        <f>IF(VLOOKUP(ROW(144:144),Разбивка_нумерация_5,3,FALSE)=0,VLOOKUP(ROW(144:144),Разбивка_нумерация_5,2,FALSE),VLOOKUP(ROW(144:144),Разбивка_нумерация_5,3,FALSE))</f>
        <v>#N/A</v>
      </c>
      <c r="R148" s="46" t="e">
        <f>VLOOKUP(ROW(144:144),Разбивка_нумерация_5,6,FALSE)</f>
        <v>#N/A</v>
      </c>
      <c r="S148" s="46" t="e">
        <f>VLOOKUP(ROW(144:144),Разбивка_нумерация_5,17,FALSE)</f>
        <v>#N/A</v>
      </c>
      <c r="T148" s="46" t="str">
        <f>IF(AG148=0,"","L="&amp;AG148)</f>
        <v/>
      </c>
      <c r="U148" s="46" t="str">
        <f>IF(AH148=0,"",AD148&amp;" L="&amp;AH148)</f>
        <v/>
      </c>
      <c r="V148" s="46" t="str">
        <f>IF(AI148=0,"",AE148&amp;" L="&amp;AI148)</f>
        <v/>
      </c>
      <c r="W148" s="47" t="e">
        <f>VLOOKUP(P148,Исходные_данные,13,FALSE)*1.3</f>
        <v>#N/A</v>
      </c>
      <c r="X148" s="48"/>
      <c r="Y148" s="48"/>
      <c r="Z148" s="48"/>
      <c r="AA148" s="48"/>
      <c r="AB148" s="48"/>
      <c r="AD148" s="46" t="e">
        <f>VLOOKUP(S148,Кабель_диаметр,4,FALSE)</f>
        <v>#N/A</v>
      </c>
      <c r="AE148" s="46" t="e">
        <f>VLOOKUP(S148,Кабель_диаметр,5,FALSE)</f>
        <v>#N/A</v>
      </c>
      <c r="AG148" s="46">
        <f>IFERROR(VLOOKUP(P148,Исходные_данные,10,FALSE),0)</f>
        <v>0</v>
      </c>
      <c r="AH148" s="46">
        <f>IFERROR(VLOOKUP(P148,Исходные_данные,11,FALSE),0)</f>
        <v>0</v>
      </c>
      <c r="AI148" s="46">
        <f t="shared" si="12"/>
        <v>0</v>
      </c>
    </row>
    <row r="149" spans="6:35" x14ac:dyDescent="0.25">
      <c r="F149" s="19" t="str">
        <f>IF(G149=1,MAX($F$4:F148)+1,"")</f>
        <v/>
      </c>
      <c r="G149" s="19">
        <f>COUNTIF($H$5:H149,H149)</f>
        <v>126</v>
      </c>
      <c r="H149" s="19" t="e">
        <f t="shared" si="11"/>
        <v>#N/A</v>
      </c>
      <c r="I149" s="19">
        <f>COUNTIF($J$4:$J149,1)</f>
        <v>11</v>
      </c>
      <c r="J149" s="19">
        <f>COUNTIF($S$5:$S149,S149)</f>
        <v>126</v>
      </c>
      <c r="K149" s="19" t="e">
        <f>VLOOKUP(P149,Исходные_данные,20,FALSE)</f>
        <v>#N/A</v>
      </c>
      <c r="L149" s="19">
        <f>IFERROR(IF(P149=0,0,MAX($L$4:L148)+1),0)</f>
        <v>0</v>
      </c>
      <c r="M149" s="104" t="e">
        <f>LEFT(P149,SEARCH(".",P149)-1)</f>
        <v>#N/A</v>
      </c>
      <c r="N149" s="104" t="e">
        <f>LEFT(RIGHT(P149,LEN(P149)-LEN(M149)-1),SEARCH(".",P149)-1)</f>
        <v>#N/A</v>
      </c>
      <c r="P149" s="46" t="e">
        <f>VLOOKUP(ROW(145:145),Разбивка_нумерация_5,4,FALSE)</f>
        <v>#N/A</v>
      </c>
      <c r="Q149" s="46" t="e">
        <f>IF(VLOOKUP(ROW(145:145),Разбивка_нумерация_5,3,FALSE)=0,VLOOKUP(ROW(145:145),Разбивка_нумерация_5,2,FALSE),VLOOKUP(ROW(145:145),Разбивка_нумерация_5,3,FALSE))</f>
        <v>#N/A</v>
      </c>
      <c r="R149" s="46" t="e">
        <f>VLOOKUP(ROW(145:145),Разбивка_нумерация_5,6,FALSE)</f>
        <v>#N/A</v>
      </c>
      <c r="S149" s="46" t="e">
        <f>VLOOKUP(ROW(145:145),Разбивка_нумерация_5,17,FALSE)</f>
        <v>#N/A</v>
      </c>
      <c r="T149" s="46" t="str">
        <f>IF(AG149=0,"","L="&amp;AG149)</f>
        <v/>
      </c>
      <c r="U149" s="46" t="str">
        <f>IF(AH149=0,"",AD149&amp;" L="&amp;AH149)</f>
        <v/>
      </c>
      <c r="V149" s="46" t="str">
        <f>IF(AI149=0,"",AE149&amp;" L="&amp;AI149)</f>
        <v/>
      </c>
      <c r="W149" s="47" t="e">
        <f>VLOOKUP(P149,Исходные_данные,13,FALSE)*1.3</f>
        <v>#N/A</v>
      </c>
      <c r="X149" s="48"/>
      <c r="Y149" s="48"/>
      <c r="Z149" s="48"/>
      <c r="AA149" s="48"/>
      <c r="AB149" s="48"/>
      <c r="AD149" s="46" t="e">
        <f>VLOOKUP(S149,Кабель_диаметр,4,FALSE)</f>
        <v>#N/A</v>
      </c>
      <c r="AE149" s="46" t="e">
        <f>VLOOKUP(S149,Кабель_диаметр,5,FALSE)</f>
        <v>#N/A</v>
      </c>
      <c r="AG149" s="46">
        <f>IFERROR(VLOOKUP(P149,Исходные_данные,10,FALSE),0)</f>
        <v>0</v>
      </c>
      <c r="AH149" s="46">
        <f>IFERROR(VLOOKUP(P149,Исходные_данные,11,FALSE),0)</f>
        <v>0</v>
      </c>
      <c r="AI149" s="46">
        <f t="shared" si="12"/>
        <v>0</v>
      </c>
    </row>
    <row r="150" spans="6:35" x14ac:dyDescent="0.25">
      <c r="F150" s="19" t="str">
        <f>IF(G150=1,MAX($F$4:F149)+1,"")</f>
        <v/>
      </c>
      <c r="G150" s="19">
        <f>COUNTIF($H$5:H150,H150)</f>
        <v>127</v>
      </c>
      <c r="H150" s="19" t="e">
        <f t="shared" si="11"/>
        <v>#N/A</v>
      </c>
      <c r="I150" s="19">
        <f>COUNTIF($J$4:$J150,1)</f>
        <v>11</v>
      </c>
      <c r="J150" s="19">
        <f>COUNTIF($S$5:$S150,S150)</f>
        <v>127</v>
      </c>
      <c r="K150" s="19" t="e">
        <f>VLOOKUP(P150,Исходные_данные,20,FALSE)</f>
        <v>#N/A</v>
      </c>
      <c r="L150" s="19">
        <f>IFERROR(IF(P150=0,0,MAX($L$4:L149)+1),0)</f>
        <v>0</v>
      </c>
      <c r="M150" s="104" t="e">
        <f>LEFT(P150,SEARCH(".",P150)-1)</f>
        <v>#N/A</v>
      </c>
      <c r="N150" s="104" t="e">
        <f>LEFT(RIGHT(P150,LEN(P150)-LEN(M150)-1),SEARCH(".",P150)-1)</f>
        <v>#N/A</v>
      </c>
      <c r="P150" s="46" t="e">
        <f>VLOOKUP(ROW(146:146),Разбивка_нумерация_5,4,FALSE)</f>
        <v>#N/A</v>
      </c>
      <c r="Q150" s="46" t="e">
        <f>IF(VLOOKUP(ROW(146:146),Разбивка_нумерация_5,3,FALSE)=0,VLOOKUP(ROW(146:146),Разбивка_нумерация_5,2,FALSE),VLOOKUP(ROW(146:146),Разбивка_нумерация_5,3,FALSE))</f>
        <v>#N/A</v>
      </c>
      <c r="R150" s="46" t="e">
        <f>VLOOKUP(ROW(146:146),Разбивка_нумерация_5,6,FALSE)</f>
        <v>#N/A</v>
      </c>
      <c r="S150" s="46" t="e">
        <f>VLOOKUP(ROW(146:146),Разбивка_нумерация_5,17,FALSE)</f>
        <v>#N/A</v>
      </c>
      <c r="T150" s="46" t="str">
        <f>IF(AG150=0,"","L="&amp;AG150)</f>
        <v/>
      </c>
      <c r="U150" s="46" t="str">
        <f>IF(AH150=0,"",AD150&amp;" L="&amp;AH150)</f>
        <v/>
      </c>
      <c r="V150" s="46" t="str">
        <f>IF(AI150=0,"",AE150&amp;" L="&amp;AI150)</f>
        <v/>
      </c>
      <c r="W150" s="47" t="e">
        <f>VLOOKUP(P150,Исходные_данные,13,FALSE)*1.3</f>
        <v>#N/A</v>
      </c>
      <c r="X150" s="48"/>
      <c r="Y150" s="48"/>
      <c r="Z150" s="48"/>
      <c r="AA150" s="48"/>
      <c r="AB150" s="48"/>
      <c r="AD150" s="46" t="e">
        <f>VLOOKUP(S150,Кабель_диаметр,4,FALSE)</f>
        <v>#N/A</v>
      </c>
      <c r="AE150" s="46" t="e">
        <f>VLOOKUP(S150,Кабель_диаметр,5,FALSE)</f>
        <v>#N/A</v>
      </c>
      <c r="AG150" s="46">
        <f>IFERROR(VLOOKUP(P150,Исходные_данные,10,FALSE),0)</f>
        <v>0</v>
      </c>
      <c r="AH150" s="46">
        <f>IFERROR(VLOOKUP(P150,Исходные_данные,11,FALSE),0)</f>
        <v>0</v>
      </c>
      <c r="AI150" s="46">
        <f t="shared" si="12"/>
        <v>0</v>
      </c>
    </row>
    <row r="151" spans="6:35" x14ac:dyDescent="0.25">
      <c r="F151" s="19" t="str">
        <f>IF(G151=1,MAX($F$4:F150)+1,"")</f>
        <v/>
      </c>
      <c r="G151" s="19">
        <f>COUNTIF($H$5:H151,H151)</f>
        <v>128</v>
      </c>
      <c r="H151" s="19" t="e">
        <f t="shared" si="11"/>
        <v>#N/A</v>
      </c>
      <c r="I151" s="19">
        <f>COUNTIF($J$4:$J151,1)</f>
        <v>11</v>
      </c>
      <c r="J151" s="19">
        <f>COUNTIF($S$5:$S151,S151)</f>
        <v>128</v>
      </c>
      <c r="K151" s="19" t="e">
        <f>VLOOKUP(P151,Исходные_данные,20,FALSE)</f>
        <v>#N/A</v>
      </c>
      <c r="L151" s="19">
        <f>IFERROR(IF(P151=0,0,MAX($L$4:L150)+1),0)</f>
        <v>0</v>
      </c>
      <c r="M151" s="104" t="e">
        <f>LEFT(P151,SEARCH(".",P151)-1)</f>
        <v>#N/A</v>
      </c>
      <c r="N151" s="104" t="e">
        <f>LEFT(RIGHT(P151,LEN(P151)-LEN(M151)-1),SEARCH(".",P151)-1)</f>
        <v>#N/A</v>
      </c>
      <c r="P151" s="46" t="e">
        <f>VLOOKUP(ROW(147:147),Разбивка_нумерация_5,4,FALSE)</f>
        <v>#N/A</v>
      </c>
      <c r="Q151" s="46" t="e">
        <f>IF(VLOOKUP(ROW(147:147),Разбивка_нумерация_5,3,FALSE)=0,VLOOKUP(ROW(147:147),Разбивка_нумерация_5,2,FALSE),VLOOKUP(ROW(147:147),Разбивка_нумерация_5,3,FALSE))</f>
        <v>#N/A</v>
      </c>
      <c r="R151" s="46" t="e">
        <f>VLOOKUP(ROW(147:147),Разбивка_нумерация_5,6,FALSE)</f>
        <v>#N/A</v>
      </c>
      <c r="S151" s="46" t="e">
        <f>VLOOKUP(ROW(147:147),Разбивка_нумерация_5,17,FALSE)</f>
        <v>#N/A</v>
      </c>
      <c r="T151" s="46" t="str">
        <f>IF(AG151=0,"","L="&amp;AG151)</f>
        <v/>
      </c>
      <c r="U151" s="46" t="str">
        <f>IF(AH151=0,"",AD151&amp;" L="&amp;AH151)</f>
        <v/>
      </c>
      <c r="V151" s="46" t="str">
        <f>IF(AI151=0,"",AE151&amp;" L="&amp;AI151)</f>
        <v/>
      </c>
      <c r="W151" s="47" t="e">
        <f>VLOOKUP(P151,Исходные_данные,13,FALSE)*1.3</f>
        <v>#N/A</v>
      </c>
      <c r="X151" s="48"/>
      <c r="Y151" s="48"/>
      <c r="Z151" s="48"/>
      <c r="AA151" s="48"/>
      <c r="AB151" s="48"/>
      <c r="AD151" s="46" t="e">
        <f>VLOOKUP(S151,Кабель_диаметр,4,FALSE)</f>
        <v>#N/A</v>
      </c>
      <c r="AE151" s="46" t="e">
        <f>VLOOKUP(S151,Кабель_диаметр,5,FALSE)</f>
        <v>#N/A</v>
      </c>
      <c r="AG151" s="46">
        <f>IFERROR(VLOOKUP(P151,Исходные_данные,10,FALSE),0)</f>
        <v>0</v>
      </c>
      <c r="AH151" s="46">
        <f>IFERROR(VLOOKUP(P151,Исходные_данные,11,FALSE),0)</f>
        <v>0</v>
      </c>
      <c r="AI151" s="46">
        <f t="shared" si="12"/>
        <v>0</v>
      </c>
    </row>
    <row r="152" spans="6:35" x14ac:dyDescent="0.25">
      <c r="F152" s="19" t="str">
        <f>IF(G152=1,MAX($F$4:F151)+1,"")</f>
        <v/>
      </c>
      <c r="G152" s="19">
        <f>COUNTIF($H$5:H152,H152)</f>
        <v>129</v>
      </c>
      <c r="H152" s="19" t="e">
        <f t="shared" si="11"/>
        <v>#N/A</v>
      </c>
      <c r="I152" s="19">
        <f>COUNTIF($J$4:$J152,1)</f>
        <v>11</v>
      </c>
      <c r="J152" s="19">
        <f>COUNTIF($S$5:$S152,S152)</f>
        <v>129</v>
      </c>
      <c r="K152" s="19" t="e">
        <f>VLOOKUP(P152,Исходные_данные,20,FALSE)</f>
        <v>#N/A</v>
      </c>
      <c r="L152" s="19">
        <f>IFERROR(IF(P152=0,0,MAX($L$4:L151)+1),0)</f>
        <v>0</v>
      </c>
      <c r="M152" s="104" t="e">
        <f>LEFT(P152,SEARCH(".",P152)-1)</f>
        <v>#N/A</v>
      </c>
      <c r="N152" s="104" t="e">
        <f>LEFT(RIGHT(P152,LEN(P152)-LEN(M152)-1),SEARCH(".",P152)-1)</f>
        <v>#N/A</v>
      </c>
      <c r="P152" s="46" t="e">
        <f>VLOOKUP(ROW(148:148),Разбивка_нумерация_5,4,FALSE)</f>
        <v>#N/A</v>
      </c>
      <c r="Q152" s="46" t="e">
        <f>IF(VLOOKUP(ROW(148:148),Разбивка_нумерация_5,3,FALSE)=0,VLOOKUP(ROW(148:148),Разбивка_нумерация_5,2,FALSE),VLOOKUP(ROW(148:148),Разбивка_нумерация_5,3,FALSE))</f>
        <v>#N/A</v>
      </c>
      <c r="R152" s="46" t="e">
        <f>VLOOKUP(ROW(148:148),Разбивка_нумерация_5,6,FALSE)</f>
        <v>#N/A</v>
      </c>
      <c r="S152" s="46" t="e">
        <f>VLOOKUP(ROW(148:148),Разбивка_нумерация_5,17,FALSE)</f>
        <v>#N/A</v>
      </c>
      <c r="T152" s="46" t="str">
        <f>IF(AG152=0,"","L="&amp;AG152)</f>
        <v/>
      </c>
      <c r="U152" s="46" t="str">
        <f>IF(AH152=0,"",AD152&amp;" L="&amp;AH152)</f>
        <v/>
      </c>
      <c r="V152" s="46" t="str">
        <f>IF(AI152=0,"",AE152&amp;" L="&amp;AI152)</f>
        <v/>
      </c>
      <c r="W152" s="47" t="e">
        <f>VLOOKUP(P152,Исходные_данные,13,FALSE)*1.3</f>
        <v>#N/A</v>
      </c>
      <c r="X152" s="48"/>
      <c r="Y152" s="48"/>
      <c r="Z152" s="48"/>
      <c r="AA152" s="48"/>
      <c r="AB152" s="48"/>
      <c r="AD152" s="46" t="e">
        <f>VLOOKUP(S152,Кабель_диаметр,4,FALSE)</f>
        <v>#N/A</v>
      </c>
      <c r="AE152" s="46" t="e">
        <f>VLOOKUP(S152,Кабель_диаметр,5,FALSE)</f>
        <v>#N/A</v>
      </c>
      <c r="AG152" s="46">
        <f>IFERROR(VLOOKUP(P152,Исходные_данные,10,FALSE),0)</f>
        <v>0</v>
      </c>
      <c r="AH152" s="46">
        <f>IFERROR(VLOOKUP(P152,Исходные_данные,11,FALSE),0)</f>
        <v>0</v>
      </c>
      <c r="AI152" s="46">
        <f t="shared" si="12"/>
        <v>0</v>
      </c>
    </row>
    <row r="153" spans="6:35" x14ac:dyDescent="0.25">
      <c r="F153" s="19" t="str">
        <f>IF(G153=1,MAX($F$4:F152)+1,"")</f>
        <v/>
      </c>
      <c r="G153" s="19">
        <f>COUNTIF($H$5:H153,H153)</f>
        <v>130</v>
      </c>
      <c r="H153" s="19" t="e">
        <f t="shared" si="11"/>
        <v>#N/A</v>
      </c>
      <c r="I153" s="19">
        <f>COUNTIF($J$4:$J153,1)</f>
        <v>11</v>
      </c>
      <c r="J153" s="19">
        <f>COUNTIF($S$5:$S153,S153)</f>
        <v>130</v>
      </c>
      <c r="K153" s="19" t="e">
        <f>VLOOKUP(P153,Исходные_данные,20,FALSE)</f>
        <v>#N/A</v>
      </c>
      <c r="L153" s="19">
        <f>IFERROR(IF(P153=0,0,MAX($L$4:L152)+1),0)</f>
        <v>0</v>
      </c>
      <c r="M153" s="104" t="e">
        <f>LEFT(P153,SEARCH(".",P153)-1)</f>
        <v>#N/A</v>
      </c>
      <c r="N153" s="104" t="e">
        <f>LEFT(RIGHT(P153,LEN(P153)-LEN(M153)-1),SEARCH(".",P153)-1)</f>
        <v>#N/A</v>
      </c>
      <c r="P153" s="46" t="e">
        <f>VLOOKUP(ROW(149:149),Разбивка_нумерация_5,4,FALSE)</f>
        <v>#N/A</v>
      </c>
      <c r="Q153" s="46" t="e">
        <f>IF(VLOOKUP(ROW(149:149),Разбивка_нумерация_5,3,FALSE)=0,VLOOKUP(ROW(149:149),Разбивка_нумерация_5,2,FALSE),VLOOKUP(ROW(149:149),Разбивка_нумерация_5,3,FALSE))</f>
        <v>#N/A</v>
      </c>
      <c r="R153" s="46" t="e">
        <f>VLOOKUP(ROW(149:149),Разбивка_нумерация_5,6,FALSE)</f>
        <v>#N/A</v>
      </c>
      <c r="S153" s="46" t="e">
        <f>VLOOKUP(ROW(149:149),Разбивка_нумерация_5,17,FALSE)</f>
        <v>#N/A</v>
      </c>
      <c r="T153" s="46" t="str">
        <f>IF(AG153=0,"","L="&amp;AG153)</f>
        <v/>
      </c>
      <c r="U153" s="46" t="str">
        <f>IF(AH153=0,"",AD153&amp;" L="&amp;AH153)</f>
        <v/>
      </c>
      <c r="V153" s="46" t="str">
        <f>IF(AI153=0,"",AE153&amp;" L="&amp;AI153)</f>
        <v/>
      </c>
      <c r="W153" s="47" t="e">
        <f>VLOOKUP(P153,Исходные_данные,13,FALSE)*1.3</f>
        <v>#N/A</v>
      </c>
      <c r="X153" s="48"/>
      <c r="Y153" s="48"/>
      <c r="Z153" s="48"/>
      <c r="AA153" s="48"/>
      <c r="AB153" s="48"/>
      <c r="AD153" s="46" t="e">
        <f>VLOOKUP(S153,Кабель_диаметр,4,FALSE)</f>
        <v>#N/A</v>
      </c>
      <c r="AE153" s="46" t="e">
        <f>VLOOKUP(S153,Кабель_диаметр,5,FALSE)</f>
        <v>#N/A</v>
      </c>
      <c r="AG153" s="46">
        <f>IFERROR(VLOOKUP(P153,Исходные_данные,10,FALSE),0)</f>
        <v>0</v>
      </c>
      <c r="AH153" s="46">
        <f>IFERROR(VLOOKUP(P153,Исходные_данные,11,FALSE),0)</f>
        <v>0</v>
      </c>
      <c r="AI153" s="46">
        <f t="shared" si="12"/>
        <v>0</v>
      </c>
    </row>
    <row r="154" spans="6:35" x14ac:dyDescent="0.25">
      <c r="F154" s="19" t="str">
        <f>IF(G154=1,MAX($F$4:F153)+1,"")</f>
        <v/>
      </c>
      <c r="G154" s="19">
        <f>COUNTIF($H$5:H154,H154)</f>
        <v>131</v>
      </c>
      <c r="H154" s="19" t="e">
        <f t="shared" si="11"/>
        <v>#N/A</v>
      </c>
      <c r="I154" s="19">
        <f>COUNTIF($J$4:$J154,1)</f>
        <v>11</v>
      </c>
      <c r="J154" s="19">
        <f>COUNTIF($S$5:$S154,S154)</f>
        <v>131</v>
      </c>
      <c r="K154" s="19" t="e">
        <f>VLOOKUP(P154,Исходные_данные,20,FALSE)</f>
        <v>#N/A</v>
      </c>
      <c r="L154" s="19">
        <f>IFERROR(IF(P154=0,0,MAX($L$4:L153)+1),0)</f>
        <v>0</v>
      </c>
      <c r="M154" s="104" t="e">
        <f>LEFT(P154,SEARCH(".",P154)-1)</f>
        <v>#N/A</v>
      </c>
      <c r="N154" s="104" t="e">
        <f>LEFT(RIGHT(P154,LEN(P154)-LEN(M154)-1),SEARCH(".",P154)-1)</f>
        <v>#N/A</v>
      </c>
      <c r="P154" s="46" t="e">
        <f>VLOOKUP(ROW(150:150),Разбивка_нумерация_5,4,FALSE)</f>
        <v>#N/A</v>
      </c>
      <c r="Q154" s="46" t="e">
        <f>IF(VLOOKUP(ROW(150:150),Разбивка_нумерация_5,3,FALSE)=0,VLOOKUP(ROW(150:150),Разбивка_нумерация_5,2,FALSE),VLOOKUP(ROW(150:150),Разбивка_нумерация_5,3,FALSE))</f>
        <v>#N/A</v>
      </c>
      <c r="R154" s="46" t="e">
        <f>VLOOKUP(ROW(150:150),Разбивка_нумерация_5,6,FALSE)</f>
        <v>#N/A</v>
      </c>
      <c r="S154" s="46" t="e">
        <f>VLOOKUP(ROW(150:150),Разбивка_нумерация_5,17,FALSE)</f>
        <v>#N/A</v>
      </c>
      <c r="T154" s="46" t="str">
        <f>IF(AG154=0,"","L="&amp;AG154)</f>
        <v/>
      </c>
      <c r="U154" s="46" t="str">
        <f>IF(AH154=0,"",AD154&amp;" L="&amp;AH154)</f>
        <v/>
      </c>
      <c r="V154" s="46" t="str">
        <f>IF(AI154=0,"",AE154&amp;" L="&amp;AI154)</f>
        <v/>
      </c>
      <c r="W154" s="47" t="e">
        <f>VLOOKUP(P154,Исходные_данные,13,FALSE)*1.3</f>
        <v>#N/A</v>
      </c>
      <c r="X154" s="48"/>
      <c r="Y154" s="48"/>
      <c r="Z154" s="48"/>
      <c r="AA154" s="48"/>
      <c r="AB154" s="48"/>
      <c r="AD154" s="46" t="e">
        <f>VLOOKUP(S154,Кабель_диаметр,4,FALSE)</f>
        <v>#N/A</v>
      </c>
      <c r="AE154" s="46" t="e">
        <f>VLOOKUP(S154,Кабель_диаметр,5,FALSE)</f>
        <v>#N/A</v>
      </c>
      <c r="AG154" s="46">
        <f>IFERROR(VLOOKUP(P154,Исходные_данные,10,FALSE),0)</f>
        <v>0</v>
      </c>
      <c r="AH154" s="46">
        <f>IFERROR(VLOOKUP(P154,Исходные_данные,11,FALSE),0)</f>
        <v>0</v>
      </c>
      <c r="AI154" s="46">
        <f t="shared" si="12"/>
        <v>0</v>
      </c>
    </row>
    <row r="155" spans="6:35" x14ac:dyDescent="0.25">
      <c r="F155" s="19" t="str">
        <f>IF(G155=1,MAX($F$4:F154)+1,"")</f>
        <v/>
      </c>
      <c r="G155" s="19">
        <f>COUNTIF($H$5:H155,H155)</f>
        <v>132</v>
      </c>
      <c r="H155" s="19" t="e">
        <f t="shared" si="11"/>
        <v>#N/A</v>
      </c>
      <c r="I155" s="19">
        <f>COUNTIF($J$4:$J155,1)</f>
        <v>11</v>
      </c>
      <c r="J155" s="19">
        <f>COUNTIF($S$5:$S155,S155)</f>
        <v>132</v>
      </c>
      <c r="K155" s="19" t="e">
        <f>VLOOKUP(P155,Исходные_данные,20,FALSE)</f>
        <v>#N/A</v>
      </c>
      <c r="L155" s="19">
        <f>IFERROR(IF(P155=0,0,MAX($L$4:L154)+1),0)</f>
        <v>0</v>
      </c>
      <c r="M155" s="104" t="e">
        <f>LEFT(P155,SEARCH(".",P155)-1)</f>
        <v>#N/A</v>
      </c>
      <c r="N155" s="104" t="e">
        <f>LEFT(RIGHT(P155,LEN(P155)-LEN(M155)-1),SEARCH(".",P155)-1)</f>
        <v>#N/A</v>
      </c>
      <c r="P155" s="46" t="e">
        <f>VLOOKUP(ROW(151:151),Разбивка_нумерация_5,4,FALSE)</f>
        <v>#N/A</v>
      </c>
      <c r="Q155" s="46" t="e">
        <f>IF(VLOOKUP(ROW(151:151),Разбивка_нумерация_5,3,FALSE)=0,VLOOKUP(ROW(151:151),Разбивка_нумерация_5,2,FALSE),VLOOKUP(ROW(151:151),Разбивка_нумерация_5,3,FALSE))</f>
        <v>#N/A</v>
      </c>
      <c r="R155" s="46" t="e">
        <f>VLOOKUP(ROW(151:151),Разбивка_нумерация_5,6,FALSE)</f>
        <v>#N/A</v>
      </c>
      <c r="S155" s="46" t="e">
        <f>VLOOKUP(ROW(151:151),Разбивка_нумерация_5,17,FALSE)</f>
        <v>#N/A</v>
      </c>
      <c r="T155" s="46" t="str">
        <f>IF(AG155=0,"","L="&amp;AG155)</f>
        <v/>
      </c>
      <c r="U155" s="46" t="str">
        <f>IF(AH155=0,"",AD155&amp;" L="&amp;AH155)</f>
        <v/>
      </c>
      <c r="V155" s="46" t="str">
        <f>IF(AI155=0,"",AE155&amp;" L="&amp;AI155)</f>
        <v/>
      </c>
      <c r="W155" s="47" t="e">
        <f>VLOOKUP(P155,Исходные_данные,13,FALSE)*1.3</f>
        <v>#N/A</v>
      </c>
      <c r="X155" s="48"/>
      <c r="Y155" s="48"/>
      <c r="Z155" s="48"/>
      <c r="AA155" s="48"/>
      <c r="AB155" s="48"/>
      <c r="AD155" s="46" t="e">
        <f>VLOOKUP(S155,Кабель_диаметр,4,FALSE)</f>
        <v>#N/A</v>
      </c>
      <c r="AE155" s="46" t="e">
        <f>VLOOKUP(S155,Кабель_диаметр,5,FALSE)</f>
        <v>#N/A</v>
      </c>
      <c r="AG155" s="46">
        <f>IFERROR(VLOOKUP(P155,Исходные_данные,10,FALSE),0)</f>
        <v>0</v>
      </c>
      <c r="AH155" s="46">
        <f>IFERROR(VLOOKUP(P155,Исходные_данные,11,FALSE),0)</f>
        <v>0</v>
      </c>
      <c r="AI155" s="46">
        <f t="shared" si="12"/>
        <v>0</v>
      </c>
    </row>
    <row r="156" spans="6:35" x14ac:dyDescent="0.25">
      <c r="F156" s="19" t="str">
        <f>IF(G156=1,MAX($F$4:F155)+1,"")</f>
        <v/>
      </c>
      <c r="G156" s="19">
        <f>COUNTIF($H$5:H156,H156)</f>
        <v>133</v>
      </c>
      <c r="H156" s="19" t="e">
        <f t="shared" si="11"/>
        <v>#N/A</v>
      </c>
      <c r="I156" s="19">
        <f>COUNTIF($J$4:$J156,1)</f>
        <v>11</v>
      </c>
      <c r="J156" s="19">
        <f>COUNTIF($S$5:$S156,S156)</f>
        <v>133</v>
      </c>
      <c r="K156" s="19" t="e">
        <f>VLOOKUP(P156,Исходные_данные,20,FALSE)</f>
        <v>#N/A</v>
      </c>
      <c r="L156" s="19">
        <f>IFERROR(IF(P156=0,0,MAX($L$4:L155)+1),0)</f>
        <v>0</v>
      </c>
      <c r="M156" s="104" t="e">
        <f>LEFT(P156,SEARCH(".",P156)-1)</f>
        <v>#N/A</v>
      </c>
      <c r="N156" s="104" t="e">
        <f>LEFT(RIGHT(P156,LEN(P156)-LEN(M156)-1),SEARCH(".",P156)-1)</f>
        <v>#N/A</v>
      </c>
      <c r="P156" s="46" t="e">
        <f>VLOOKUP(ROW(152:152),Разбивка_нумерация_5,4,FALSE)</f>
        <v>#N/A</v>
      </c>
      <c r="Q156" s="46" t="e">
        <f>IF(VLOOKUP(ROW(152:152),Разбивка_нумерация_5,3,FALSE)=0,VLOOKUP(ROW(152:152),Разбивка_нумерация_5,2,FALSE),VLOOKUP(ROW(152:152),Разбивка_нумерация_5,3,FALSE))</f>
        <v>#N/A</v>
      </c>
      <c r="R156" s="46" t="e">
        <f>VLOOKUP(ROW(152:152),Разбивка_нумерация_5,6,FALSE)</f>
        <v>#N/A</v>
      </c>
      <c r="S156" s="46" t="e">
        <f>VLOOKUP(ROW(152:152),Разбивка_нумерация_5,17,FALSE)</f>
        <v>#N/A</v>
      </c>
      <c r="T156" s="46" t="str">
        <f>IF(AG156=0,"","L="&amp;AG156)</f>
        <v/>
      </c>
      <c r="U156" s="46" t="str">
        <f>IF(AH156=0,"",AD156&amp;" L="&amp;AH156)</f>
        <v/>
      </c>
      <c r="V156" s="46" t="str">
        <f>IF(AI156=0,"",AE156&amp;" L="&amp;AI156)</f>
        <v/>
      </c>
      <c r="W156" s="47" t="e">
        <f>VLOOKUP(P156,Исходные_данные,13,FALSE)*1.3</f>
        <v>#N/A</v>
      </c>
      <c r="X156" s="48"/>
      <c r="Y156" s="48"/>
      <c r="Z156" s="48"/>
      <c r="AA156" s="48"/>
      <c r="AB156" s="48"/>
      <c r="AD156" s="46" t="e">
        <f>VLOOKUP(S156,Кабель_диаметр,4,FALSE)</f>
        <v>#N/A</v>
      </c>
      <c r="AE156" s="46" t="e">
        <f>VLOOKUP(S156,Кабель_диаметр,5,FALSE)</f>
        <v>#N/A</v>
      </c>
      <c r="AG156" s="46">
        <f>IFERROR(VLOOKUP(P156,Исходные_данные,10,FALSE),0)</f>
        <v>0</v>
      </c>
      <c r="AH156" s="46">
        <f>IFERROR(VLOOKUP(P156,Исходные_данные,11,FALSE),0)</f>
        <v>0</v>
      </c>
      <c r="AI156" s="46">
        <f t="shared" si="12"/>
        <v>0</v>
      </c>
    </row>
    <row r="157" spans="6:35" x14ac:dyDescent="0.25">
      <c r="F157" s="19" t="str">
        <f>IF(G157=1,MAX($F$4:F156)+1,"")</f>
        <v/>
      </c>
      <c r="G157" s="19">
        <f>COUNTIF($H$5:H157,H157)</f>
        <v>134</v>
      </c>
      <c r="H157" s="19" t="e">
        <f t="shared" si="11"/>
        <v>#N/A</v>
      </c>
      <c r="I157" s="19">
        <f>COUNTIF($J$4:$J157,1)</f>
        <v>11</v>
      </c>
      <c r="J157" s="19">
        <f>COUNTIF($S$5:$S157,S157)</f>
        <v>134</v>
      </c>
      <c r="K157" s="19" t="e">
        <f>VLOOKUP(P157,Исходные_данные,20,FALSE)</f>
        <v>#N/A</v>
      </c>
      <c r="L157" s="19">
        <f>IFERROR(IF(P157=0,0,MAX($L$4:L156)+1),0)</f>
        <v>0</v>
      </c>
      <c r="M157" s="104" t="e">
        <f>LEFT(P157,SEARCH(".",P157)-1)</f>
        <v>#N/A</v>
      </c>
      <c r="N157" s="104" t="e">
        <f>LEFT(RIGHT(P157,LEN(P157)-LEN(M157)-1),SEARCH(".",P157)-1)</f>
        <v>#N/A</v>
      </c>
      <c r="P157" s="46" t="e">
        <f>VLOOKUP(ROW(153:153),Разбивка_нумерация_5,4,FALSE)</f>
        <v>#N/A</v>
      </c>
      <c r="Q157" s="46" t="e">
        <f>IF(VLOOKUP(ROW(153:153),Разбивка_нумерация_5,3,FALSE)=0,VLOOKUP(ROW(153:153),Разбивка_нумерация_5,2,FALSE),VLOOKUP(ROW(153:153),Разбивка_нумерация_5,3,FALSE))</f>
        <v>#N/A</v>
      </c>
      <c r="R157" s="46" t="e">
        <f>VLOOKUP(ROW(153:153),Разбивка_нумерация_5,6,FALSE)</f>
        <v>#N/A</v>
      </c>
      <c r="S157" s="46" t="e">
        <f>VLOOKUP(ROW(153:153),Разбивка_нумерация_5,17,FALSE)</f>
        <v>#N/A</v>
      </c>
      <c r="T157" s="46" t="str">
        <f>IF(AG157=0,"","L="&amp;AG157)</f>
        <v/>
      </c>
      <c r="U157" s="46" t="str">
        <f>IF(AH157=0,"",AD157&amp;" L="&amp;AH157)</f>
        <v/>
      </c>
      <c r="V157" s="46" t="str">
        <f>IF(AI157=0,"",AE157&amp;" L="&amp;AI157)</f>
        <v/>
      </c>
      <c r="W157" s="47" t="e">
        <f>VLOOKUP(P157,Исходные_данные,13,FALSE)*1.3</f>
        <v>#N/A</v>
      </c>
      <c r="X157" s="48"/>
      <c r="Y157" s="48"/>
      <c r="Z157" s="48"/>
      <c r="AA157" s="48"/>
      <c r="AB157" s="48"/>
      <c r="AD157" s="46" t="e">
        <f>VLOOKUP(S157,Кабель_диаметр,4,FALSE)</f>
        <v>#N/A</v>
      </c>
      <c r="AE157" s="46" t="e">
        <f>VLOOKUP(S157,Кабель_диаметр,5,FALSE)</f>
        <v>#N/A</v>
      </c>
      <c r="AG157" s="46">
        <f>IFERROR(VLOOKUP(P157,Исходные_данные,10,FALSE),0)</f>
        <v>0</v>
      </c>
      <c r="AH157" s="46">
        <f>IFERROR(VLOOKUP(P157,Исходные_данные,11,FALSE),0)</f>
        <v>0</v>
      </c>
      <c r="AI157" s="46">
        <f t="shared" si="12"/>
        <v>0</v>
      </c>
    </row>
    <row r="158" spans="6:35" x14ac:dyDescent="0.25">
      <c r="F158" s="19" t="str">
        <f>IF(G158=1,MAX($F$4:F157)+1,"")</f>
        <v/>
      </c>
      <c r="G158" s="19">
        <f>COUNTIF($H$5:H158,H158)</f>
        <v>135</v>
      </c>
      <c r="H158" s="19" t="e">
        <f t="shared" si="11"/>
        <v>#N/A</v>
      </c>
      <c r="I158" s="19">
        <f>COUNTIF($J$4:$J158,1)</f>
        <v>11</v>
      </c>
      <c r="J158" s="19">
        <f>COUNTIF($S$5:$S158,S158)</f>
        <v>135</v>
      </c>
      <c r="K158" s="19" t="e">
        <f>VLOOKUP(P158,Исходные_данные,20,FALSE)</f>
        <v>#N/A</v>
      </c>
      <c r="L158" s="19">
        <f>IFERROR(IF(P158=0,0,MAX($L$4:L157)+1),0)</f>
        <v>0</v>
      </c>
      <c r="M158" s="104" t="e">
        <f>LEFT(P158,SEARCH(".",P158)-1)</f>
        <v>#N/A</v>
      </c>
      <c r="N158" s="104" t="e">
        <f>LEFT(RIGHT(P158,LEN(P158)-LEN(M158)-1),SEARCH(".",P158)-1)</f>
        <v>#N/A</v>
      </c>
      <c r="P158" s="46" t="e">
        <f>VLOOKUP(ROW(154:154),Разбивка_нумерация_5,4,FALSE)</f>
        <v>#N/A</v>
      </c>
      <c r="Q158" s="46" t="e">
        <f>IF(VLOOKUP(ROW(154:154),Разбивка_нумерация_5,3,FALSE)=0,VLOOKUP(ROW(154:154),Разбивка_нумерация_5,2,FALSE),VLOOKUP(ROW(154:154),Разбивка_нумерация_5,3,FALSE))</f>
        <v>#N/A</v>
      </c>
      <c r="R158" s="46" t="e">
        <f>VLOOKUP(ROW(154:154),Разбивка_нумерация_5,6,FALSE)</f>
        <v>#N/A</v>
      </c>
      <c r="S158" s="46" t="e">
        <f>VLOOKUP(ROW(154:154),Разбивка_нумерация_5,17,FALSE)</f>
        <v>#N/A</v>
      </c>
      <c r="T158" s="46" t="str">
        <f>IF(AG158=0,"","L="&amp;AG158)</f>
        <v/>
      </c>
      <c r="U158" s="46" t="str">
        <f>IF(AH158=0,"",AD158&amp;" L="&amp;AH158)</f>
        <v/>
      </c>
      <c r="V158" s="46" t="str">
        <f>IF(AI158=0,"",AE158&amp;" L="&amp;AI158)</f>
        <v/>
      </c>
      <c r="W158" s="47" t="e">
        <f>VLOOKUP(P158,Исходные_данные,13,FALSE)*1.3</f>
        <v>#N/A</v>
      </c>
      <c r="X158" s="48"/>
      <c r="Y158" s="48"/>
      <c r="Z158" s="48"/>
      <c r="AA158" s="48"/>
      <c r="AB158" s="48"/>
      <c r="AD158" s="46" t="e">
        <f>VLOOKUP(S158,Кабель_диаметр,4,FALSE)</f>
        <v>#N/A</v>
      </c>
      <c r="AE158" s="46" t="e">
        <f>VLOOKUP(S158,Кабель_диаметр,5,FALSE)</f>
        <v>#N/A</v>
      </c>
      <c r="AG158" s="46">
        <f>IFERROR(VLOOKUP(P158,Исходные_данные,10,FALSE),0)</f>
        <v>0</v>
      </c>
      <c r="AH158" s="46">
        <f>IFERROR(VLOOKUP(P158,Исходные_данные,11,FALSE),0)</f>
        <v>0</v>
      </c>
      <c r="AI158" s="46">
        <f t="shared" si="12"/>
        <v>0</v>
      </c>
    </row>
    <row r="159" spans="6:35" x14ac:dyDescent="0.25">
      <c r="F159" s="19" t="str">
        <f>IF(G159=1,MAX($F$4:F158)+1,"")</f>
        <v/>
      </c>
      <c r="G159" s="19">
        <f>COUNTIF($H$5:H159,H159)</f>
        <v>136</v>
      </c>
      <c r="H159" s="19" t="e">
        <f t="shared" si="11"/>
        <v>#N/A</v>
      </c>
      <c r="I159" s="19">
        <f>COUNTIF($J$4:$J159,1)</f>
        <v>11</v>
      </c>
      <c r="J159" s="19">
        <f>COUNTIF($S$5:$S159,S159)</f>
        <v>136</v>
      </c>
      <c r="K159" s="19" t="e">
        <f>VLOOKUP(P159,Исходные_данные,20,FALSE)</f>
        <v>#N/A</v>
      </c>
      <c r="L159" s="19">
        <f>IFERROR(IF(P159=0,0,MAX($L$4:L158)+1),0)</f>
        <v>0</v>
      </c>
      <c r="M159" s="104" t="e">
        <f>LEFT(P159,SEARCH(".",P159)-1)</f>
        <v>#N/A</v>
      </c>
      <c r="N159" s="104" t="e">
        <f>LEFT(RIGHT(P159,LEN(P159)-LEN(M159)-1),SEARCH(".",P159)-1)</f>
        <v>#N/A</v>
      </c>
      <c r="P159" s="46" t="e">
        <f>VLOOKUP(ROW(155:155),Разбивка_нумерация_5,4,FALSE)</f>
        <v>#N/A</v>
      </c>
      <c r="Q159" s="46" t="e">
        <f>IF(VLOOKUP(ROW(155:155),Разбивка_нумерация_5,3,FALSE)=0,VLOOKUP(ROW(155:155),Разбивка_нумерация_5,2,FALSE),VLOOKUP(ROW(155:155),Разбивка_нумерация_5,3,FALSE))</f>
        <v>#N/A</v>
      </c>
      <c r="R159" s="46" t="e">
        <f>VLOOKUP(ROW(155:155),Разбивка_нумерация_5,6,FALSE)</f>
        <v>#N/A</v>
      </c>
      <c r="S159" s="46" t="e">
        <f>VLOOKUP(ROW(155:155),Разбивка_нумерация_5,17,FALSE)</f>
        <v>#N/A</v>
      </c>
      <c r="T159" s="46" t="str">
        <f>IF(AG159=0,"","L="&amp;AG159)</f>
        <v/>
      </c>
      <c r="U159" s="46" t="str">
        <f>IF(AH159=0,"",AD159&amp;" L="&amp;AH159)</f>
        <v/>
      </c>
      <c r="V159" s="46" t="str">
        <f>IF(AI159=0,"",AE159&amp;" L="&amp;AI159)</f>
        <v/>
      </c>
      <c r="W159" s="47" t="e">
        <f>VLOOKUP(P159,Исходные_данные,13,FALSE)*1.3</f>
        <v>#N/A</v>
      </c>
      <c r="X159" s="48"/>
      <c r="Y159" s="48"/>
      <c r="Z159" s="48"/>
      <c r="AA159" s="48"/>
      <c r="AB159" s="48"/>
      <c r="AD159" s="46" t="e">
        <f>VLOOKUP(S159,Кабель_диаметр,4,FALSE)</f>
        <v>#N/A</v>
      </c>
      <c r="AE159" s="46" t="e">
        <f>VLOOKUP(S159,Кабель_диаметр,5,FALSE)</f>
        <v>#N/A</v>
      </c>
      <c r="AG159" s="46">
        <f>IFERROR(VLOOKUP(P159,Исходные_данные,10,FALSE),0)</f>
        <v>0</v>
      </c>
      <c r="AH159" s="46">
        <f>IFERROR(VLOOKUP(P159,Исходные_данные,11,FALSE),0)</f>
        <v>0</v>
      </c>
      <c r="AI159" s="46">
        <f t="shared" si="12"/>
        <v>0</v>
      </c>
    </row>
    <row r="160" spans="6:35" x14ac:dyDescent="0.25">
      <c r="F160" s="19" t="str">
        <f>IF(G160=1,MAX($F$4:F159)+1,"")</f>
        <v/>
      </c>
      <c r="G160" s="19">
        <f>COUNTIF($H$5:H160,H160)</f>
        <v>137</v>
      </c>
      <c r="H160" s="19" t="e">
        <f t="shared" si="11"/>
        <v>#N/A</v>
      </c>
      <c r="I160" s="19">
        <f>COUNTIF($J$4:$J160,1)</f>
        <v>11</v>
      </c>
      <c r="J160" s="19">
        <f>COUNTIF($S$5:$S160,S160)</f>
        <v>137</v>
      </c>
      <c r="K160" s="19" t="e">
        <f>VLOOKUP(P160,Исходные_данные,20,FALSE)</f>
        <v>#N/A</v>
      </c>
      <c r="L160" s="19">
        <f>IFERROR(IF(P160=0,0,MAX($L$4:L159)+1),0)</f>
        <v>0</v>
      </c>
      <c r="M160" s="104" t="e">
        <f>LEFT(P160,SEARCH(".",P160)-1)</f>
        <v>#N/A</v>
      </c>
      <c r="N160" s="104" t="e">
        <f>LEFT(RIGHT(P160,LEN(P160)-LEN(M160)-1),SEARCH(".",P160)-1)</f>
        <v>#N/A</v>
      </c>
      <c r="P160" s="46" t="e">
        <f>VLOOKUP(ROW(156:156),Разбивка_нумерация_5,4,FALSE)</f>
        <v>#N/A</v>
      </c>
      <c r="Q160" s="46" t="e">
        <f>IF(VLOOKUP(ROW(156:156),Разбивка_нумерация_5,3,FALSE)=0,VLOOKUP(ROW(156:156),Разбивка_нумерация_5,2,FALSE),VLOOKUP(ROW(156:156),Разбивка_нумерация_5,3,FALSE))</f>
        <v>#N/A</v>
      </c>
      <c r="R160" s="46" t="e">
        <f>VLOOKUP(ROW(156:156),Разбивка_нумерация_5,6,FALSE)</f>
        <v>#N/A</v>
      </c>
      <c r="S160" s="46" t="e">
        <f>VLOOKUP(ROW(156:156),Разбивка_нумерация_5,17,FALSE)</f>
        <v>#N/A</v>
      </c>
      <c r="T160" s="46" t="str">
        <f>IF(AG160=0,"","L="&amp;AG160)</f>
        <v/>
      </c>
      <c r="U160" s="46" t="str">
        <f>IF(AH160=0,"",AD160&amp;" L="&amp;AH160)</f>
        <v/>
      </c>
      <c r="V160" s="46" t="str">
        <f>IF(AI160=0,"",AE160&amp;" L="&amp;AI160)</f>
        <v/>
      </c>
      <c r="W160" s="47" t="e">
        <f>VLOOKUP(P160,Исходные_данные,13,FALSE)*1.3</f>
        <v>#N/A</v>
      </c>
      <c r="X160" s="48"/>
      <c r="Y160" s="48"/>
      <c r="Z160" s="48"/>
      <c r="AA160" s="48"/>
      <c r="AB160" s="48"/>
      <c r="AD160" s="46" t="e">
        <f>VLOOKUP(S160,Кабель_диаметр,4,FALSE)</f>
        <v>#N/A</v>
      </c>
      <c r="AE160" s="46" t="e">
        <f>VLOOKUP(S160,Кабель_диаметр,5,FALSE)</f>
        <v>#N/A</v>
      </c>
      <c r="AG160" s="46">
        <f>IFERROR(VLOOKUP(P160,Исходные_данные,10,FALSE),0)</f>
        <v>0</v>
      </c>
      <c r="AH160" s="46">
        <f>IFERROR(VLOOKUP(P160,Исходные_данные,11,FALSE),0)</f>
        <v>0</v>
      </c>
      <c r="AI160" s="46">
        <f t="shared" si="12"/>
        <v>0</v>
      </c>
    </row>
    <row r="161" spans="6:35" x14ac:dyDescent="0.25">
      <c r="F161" s="19" t="str">
        <f>IF(G161=1,MAX($F$4:F160)+1,"")</f>
        <v/>
      </c>
      <c r="G161" s="19">
        <f>COUNTIF($H$5:H161,H161)</f>
        <v>138</v>
      </c>
      <c r="H161" s="19" t="e">
        <f t="shared" si="11"/>
        <v>#N/A</v>
      </c>
      <c r="I161" s="19">
        <f>COUNTIF($J$4:$J161,1)</f>
        <v>11</v>
      </c>
      <c r="J161" s="19">
        <f>COUNTIF($S$5:$S161,S161)</f>
        <v>138</v>
      </c>
      <c r="K161" s="19" t="e">
        <f>VLOOKUP(P161,Исходные_данные,20,FALSE)</f>
        <v>#N/A</v>
      </c>
      <c r="L161" s="19">
        <f>IFERROR(IF(P161=0,0,MAX($L$4:L160)+1),0)</f>
        <v>0</v>
      </c>
      <c r="M161" s="104" t="e">
        <f>LEFT(P161,SEARCH(".",P161)-1)</f>
        <v>#N/A</v>
      </c>
      <c r="N161" s="104" t="e">
        <f>LEFT(RIGHT(P161,LEN(P161)-LEN(M161)-1),SEARCH(".",P161)-1)</f>
        <v>#N/A</v>
      </c>
      <c r="P161" s="46" t="e">
        <f>VLOOKUP(ROW(157:157),Разбивка_нумерация_5,4,FALSE)</f>
        <v>#N/A</v>
      </c>
      <c r="Q161" s="46" t="e">
        <f>IF(VLOOKUP(ROW(157:157),Разбивка_нумерация_5,3,FALSE)=0,VLOOKUP(ROW(157:157),Разбивка_нумерация_5,2,FALSE),VLOOKUP(ROW(157:157),Разбивка_нумерация_5,3,FALSE))</f>
        <v>#N/A</v>
      </c>
      <c r="R161" s="46" t="e">
        <f>VLOOKUP(ROW(157:157),Разбивка_нумерация_5,6,FALSE)</f>
        <v>#N/A</v>
      </c>
      <c r="S161" s="46" t="e">
        <f>VLOOKUP(ROW(157:157),Разбивка_нумерация_5,17,FALSE)</f>
        <v>#N/A</v>
      </c>
      <c r="T161" s="46" t="str">
        <f>IF(AG161=0,"","L="&amp;AG161)</f>
        <v/>
      </c>
      <c r="U161" s="46" t="str">
        <f>IF(AH161=0,"",AD161&amp;" L="&amp;AH161)</f>
        <v/>
      </c>
      <c r="V161" s="46" t="str">
        <f>IF(AI161=0,"",AE161&amp;" L="&amp;AI161)</f>
        <v/>
      </c>
      <c r="W161" s="47" t="e">
        <f>VLOOKUP(P161,Исходные_данные,13,FALSE)*1.3</f>
        <v>#N/A</v>
      </c>
      <c r="X161" s="48"/>
      <c r="Y161" s="48"/>
      <c r="Z161" s="48"/>
      <c r="AA161" s="48"/>
      <c r="AB161" s="48"/>
      <c r="AD161" s="46" t="e">
        <f>VLOOKUP(S161,Кабель_диаметр,4,FALSE)</f>
        <v>#N/A</v>
      </c>
      <c r="AE161" s="46" t="e">
        <f>VLOOKUP(S161,Кабель_диаметр,5,FALSE)</f>
        <v>#N/A</v>
      </c>
      <c r="AG161" s="46">
        <f>IFERROR(VLOOKUP(P161,Исходные_данные,10,FALSE),0)</f>
        <v>0</v>
      </c>
      <c r="AH161" s="46">
        <f>IFERROR(VLOOKUP(P161,Исходные_данные,11,FALSE),0)</f>
        <v>0</v>
      </c>
      <c r="AI161" s="46">
        <f t="shared" si="12"/>
        <v>0</v>
      </c>
    </row>
    <row r="162" spans="6:35" x14ac:dyDescent="0.25">
      <c r="F162" s="19" t="str">
        <f>IF(G162=1,MAX($F$4:F161)+1,"")</f>
        <v/>
      </c>
      <c r="G162" s="19">
        <f>COUNTIF($H$5:H162,H162)</f>
        <v>139</v>
      </c>
      <c r="H162" s="19" t="e">
        <f t="shared" si="11"/>
        <v>#N/A</v>
      </c>
      <c r="I162" s="19">
        <f>COUNTIF($J$4:$J162,1)</f>
        <v>11</v>
      </c>
      <c r="J162" s="19">
        <f>COUNTIF($S$5:$S162,S162)</f>
        <v>139</v>
      </c>
      <c r="K162" s="19" t="e">
        <f>VLOOKUP(P162,Исходные_данные,20,FALSE)</f>
        <v>#N/A</v>
      </c>
      <c r="L162" s="19">
        <f>IFERROR(IF(P162=0,0,MAX($L$4:L161)+1),0)</f>
        <v>0</v>
      </c>
      <c r="M162" s="104" t="e">
        <f>LEFT(P162,SEARCH(".",P162)-1)</f>
        <v>#N/A</v>
      </c>
      <c r="N162" s="104" t="e">
        <f>LEFT(RIGHT(P162,LEN(P162)-LEN(M162)-1),SEARCH(".",P162)-1)</f>
        <v>#N/A</v>
      </c>
      <c r="P162" s="46" t="e">
        <f>VLOOKUP(ROW(158:158),Разбивка_нумерация_5,4,FALSE)</f>
        <v>#N/A</v>
      </c>
      <c r="Q162" s="46" t="e">
        <f>IF(VLOOKUP(ROW(158:158),Разбивка_нумерация_5,3,FALSE)=0,VLOOKUP(ROW(158:158),Разбивка_нумерация_5,2,FALSE),VLOOKUP(ROW(158:158),Разбивка_нумерация_5,3,FALSE))</f>
        <v>#N/A</v>
      </c>
      <c r="R162" s="46" t="e">
        <f>VLOOKUP(ROW(158:158),Разбивка_нумерация_5,6,FALSE)</f>
        <v>#N/A</v>
      </c>
      <c r="S162" s="46" t="e">
        <f>VLOOKUP(ROW(158:158),Разбивка_нумерация_5,17,FALSE)</f>
        <v>#N/A</v>
      </c>
      <c r="T162" s="46" t="str">
        <f>IF(AG162=0,"","L="&amp;AG162)</f>
        <v/>
      </c>
      <c r="U162" s="46" t="str">
        <f>IF(AH162=0,"",AD162&amp;" L="&amp;AH162)</f>
        <v/>
      </c>
      <c r="V162" s="46" t="str">
        <f>IF(AI162=0,"",AE162&amp;" L="&amp;AI162)</f>
        <v/>
      </c>
      <c r="W162" s="47" t="e">
        <f>VLOOKUP(P162,Исходные_данные,13,FALSE)*1.3</f>
        <v>#N/A</v>
      </c>
      <c r="X162" s="48"/>
      <c r="Y162" s="48"/>
      <c r="Z162" s="48"/>
      <c r="AA162" s="48"/>
      <c r="AB162" s="48"/>
      <c r="AD162" s="46" t="e">
        <f>VLOOKUP(S162,Кабель_диаметр,4,FALSE)</f>
        <v>#N/A</v>
      </c>
      <c r="AE162" s="46" t="e">
        <f>VLOOKUP(S162,Кабель_диаметр,5,FALSE)</f>
        <v>#N/A</v>
      </c>
      <c r="AG162" s="46">
        <f>IFERROR(VLOOKUP(P162,Исходные_данные,10,FALSE),0)</f>
        <v>0</v>
      </c>
      <c r="AH162" s="46">
        <f>IFERROR(VLOOKUP(P162,Исходные_данные,11,FALSE),0)</f>
        <v>0</v>
      </c>
      <c r="AI162" s="46">
        <f t="shared" si="12"/>
        <v>0</v>
      </c>
    </row>
    <row r="163" spans="6:35" x14ac:dyDescent="0.25">
      <c r="F163" s="19" t="str">
        <f>IF(G163=1,MAX($F$4:F162)+1,"")</f>
        <v/>
      </c>
      <c r="G163" s="19">
        <f>COUNTIF($H$5:H163,H163)</f>
        <v>140</v>
      </c>
      <c r="H163" s="19" t="e">
        <f t="shared" si="11"/>
        <v>#N/A</v>
      </c>
      <c r="I163" s="19">
        <f>COUNTIF($J$4:$J163,1)</f>
        <v>11</v>
      </c>
      <c r="J163" s="19">
        <f>COUNTIF($S$5:$S163,S163)</f>
        <v>140</v>
      </c>
      <c r="K163" s="19" t="e">
        <f>VLOOKUP(P163,Исходные_данные,20,FALSE)</f>
        <v>#N/A</v>
      </c>
      <c r="L163" s="19">
        <f>IFERROR(IF(P163=0,0,MAX($L$4:L162)+1),0)</f>
        <v>0</v>
      </c>
      <c r="M163" s="104" t="e">
        <f>LEFT(P163,SEARCH(".",P163)-1)</f>
        <v>#N/A</v>
      </c>
      <c r="N163" s="104" t="e">
        <f>LEFT(RIGHT(P163,LEN(P163)-LEN(M163)-1),SEARCH(".",P163)-1)</f>
        <v>#N/A</v>
      </c>
      <c r="P163" s="46" t="e">
        <f>VLOOKUP(ROW(159:159),Разбивка_нумерация_5,4,FALSE)</f>
        <v>#N/A</v>
      </c>
      <c r="Q163" s="46" t="e">
        <f>IF(VLOOKUP(ROW(159:159),Разбивка_нумерация_5,3,FALSE)=0,VLOOKUP(ROW(159:159),Разбивка_нумерация_5,2,FALSE),VLOOKUP(ROW(159:159),Разбивка_нумерация_5,3,FALSE))</f>
        <v>#N/A</v>
      </c>
      <c r="R163" s="46" t="e">
        <f>VLOOKUP(ROW(159:159),Разбивка_нумерация_5,6,FALSE)</f>
        <v>#N/A</v>
      </c>
      <c r="S163" s="46" t="e">
        <f>VLOOKUP(ROW(159:159),Разбивка_нумерация_5,17,FALSE)</f>
        <v>#N/A</v>
      </c>
      <c r="T163" s="46" t="str">
        <f>IF(AG163=0,"","L="&amp;AG163)</f>
        <v/>
      </c>
      <c r="U163" s="46" t="str">
        <f>IF(AH163=0,"",AD163&amp;" L="&amp;AH163)</f>
        <v/>
      </c>
      <c r="V163" s="46" t="str">
        <f>IF(AI163=0,"",AE163&amp;" L="&amp;AI163)</f>
        <v/>
      </c>
      <c r="W163" s="47" t="e">
        <f>VLOOKUP(P163,Исходные_данные,13,FALSE)*1.3</f>
        <v>#N/A</v>
      </c>
      <c r="X163" s="48"/>
      <c r="Y163" s="48"/>
      <c r="Z163" s="48"/>
      <c r="AA163" s="48"/>
      <c r="AB163" s="48"/>
      <c r="AD163" s="46" t="e">
        <f>VLOOKUP(S163,Кабель_диаметр,4,FALSE)</f>
        <v>#N/A</v>
      </c>
      <c r="AE163" s="46" t="e">
        <f>VLOOKUP(S163,Кабель_диаметр,5,FALSE)</f>
        <v>#N/A</v>
      </c>
      <c r="AG163" s="46">
        <f>IFERROR(VLOOKUP(P163,Исходные_данные,10,FALSE),0)</f>
        <v>0</v>
      </c>
      <c r="AH163" s="46">
        <f>IFERROR(VLOOKUP(P163,Исходные_данные,11,FALSE),0)</f>
        <v>0</v>
      </c>
      <c r="AI163" s="46">
        <f t="shared" si="12"/>
        <v>0</v>
      </c>
    </row>
    <row r="164" spans="6:35" x14ac:dyDescent="0.25">
      <c r="F164" s="19" t="str">
        <f>IF(G164=1,MAX($F$4:F163)+1,"")</f>
        <v/>
      </c>
      <c r="G164" s="19">
        <f>COUNTIF($H$5:H164,H164)</f>
        <v>141</v>
      </c>
      <c r="H164" s="19" t="e">
        <f t="shared" si="11"/>
        <v>#N/A</v>
      </c>
      <c r="I164" s="19">
        <f>COUNTIF($J$4:$J164,1)</f>
        <v>11</v>
      </c>
      <c r="J164" s="19">
        <f>COUNTIF($S$5:$S164,S164)</f>
        <v>141</v>
      </c>
      <c r="K164" s="19" t="e">
        <f>VLOOKUP(P164,Исходные_данные,20,FALSE)</f>
        <v>#N/A</v>
      </c>
      <c r="L164" s="19">
        <f>IFERROR(IF(P164=0,0,MAX($L$4:L163)+1),0)</f>
        <v>0</v>
      </c>
      <c r="M164" s="104" t="e">
        <f>LEFT(P164,SEARCH(".",P164)-1)</f>
        <v>#N/A</v>
      </c>
      <c r="N164" s="104" t="e">
        <f>LEFT(RIGHT(P164,LEN(P164)-LEN(M164)-1),SEARCH(".",P164)-1)</f>
        <v>#N/A</v>
      </c>
      <c r="P164" s="46" t="e">
        <f>VLOOKUP(ROW(160:160),Разбивка_нумерация_5,4,FALSE)</f>
        <v>#N/A</v>
      </c>
      <c r="Q164" s="46" t="e">
        <f>IF(VLOOKUP(ROW(160:160),Разбивка_нумерация_5,3,FALSE)=0,VLOOKUP(ROW(160:160),Разбивка_нумерация_5,2,FALSE),VLOOKUP(ROW(160:160),Разбивка_нумерация_5,3,FALSE))</f>
        <v>#N/A</v>
      </c>
      <c r="R164" s="46" t="e">
        <f>VLOOKUP(ROW(160:160),Разбивка_нумерация_5,6,FALSE)</f>
        <v>#N/A</v>
      </c>
      <c r="S164" s="46" t="e">
        <f>VLOOKUP(ROW(160:160),Разбивка_нумерация_5,17,FALSE)</f>
        <v>#N/A</v>
      </c>
      <c r="T164" s="46" t="str">
        <f>IF(AG164=0,"","L="&amp;AG164)</f>
        <v/>
      </c>
      <c r="U164" s="46" t="str">
        <f>IF(AH164=0,"",AD164&amp;" L="&amp;AH164)</f>
        <v/>
      </c>
      <c r="V164" s="46" t="str">
        <f>IF(AI164=0,"",AE164&amp;" L="&amp;AI164)</f>
        <v/>
      </c>
      <c r="W164" s="47" t="e">
        <f>VLOOKUP(P164,Исходные_данные,13,FALSE)*1.3</f>
        <v>#N/A</v>
      </c>
      <c r="X164" s="48"/>
      <c r="Y164" s="48"/>
      <c r="Z164" s="48"/>
      <c r="AA164" s="48"/>
      <c r="AB164" s="48"/>
      <c r="AD164" s="46" t="e">
        <f>VLOOKUP(S164,Кабель_диаметр,4,FALSE)</f>
        <v>#N/A</v>
      </c>
      <c r="AE164" s="46" t="e">
        <f>VLOOKUP(S164,Кабель_диаметр,5,FALSE)</f>
        <v>#N/A</v>
      </c>
      <c r="AG164" s="46">
        <f>IFERROR(VLOOKUP(P164,Исходные_данные,10,FALSE),0)</f>
        <v>0</v>
      </c>
      <c r="AH164" s="46">
        <f>IFERROR(VLOOKUP(P164,Исходные_данные,11,FALSE),0)</f>
        <v>0</v>
      </c>
      <c r="AI164" s="46">
        <f t="shared" si="12"/>
        <v>0</v>
      </c>
    </row>
    <row r="165" spans="6:35" x14ac:dyDescent="0.25">
      <c r="F165" s="19" t="str">
        <f>IF(G165=1,MAX($F$4:F164)+1,"")</f>
        <v/>
      </c>
      <c r="G165" s="19">
        <f>COUNTIF($H$5:H165,H165)</f>
        <v>142</v>
      </c>
      <c r="H165" s="19" t="e">
        <f t="shared" si="11"/>
        <v>#N/A</v>
      </c>
      <c r="I165" s="19">
        <f>COUNTIF($J$4:$J165,1)</f>
        <v>11</v>
      </c>
      <c r="J165" s="19">
        <f>COUNTIF($S$5:$S165,S165)</f>
        <v>142</v>
      </c>
      <c r="K165" s="19" t="e">
        <f>VLOOKUP(P165,Исходные_данные,20,FALSE)</f>
        <v>#N/A</v>
      </c>
      <c r="L165" s="19">
        <f>IFERROR(IF(P165=0,0,MAX($L$4:L164)+1),0)</f>
        <v>0</v>
      </c>
      <c r="M165" s="104" t="e">
        <f>LEFT(P165,SEARCH(".",P165)-1)</f>
        <v>#N/A</v>
      </c>
      <c r="N165" s="104" t="e">
        <f>LEFT(RIGHT(P165,LEN(P165)-LEN(M165)-1),SEARCH(".",P165)-1)</f>
        <v>#N/A</v>
      </c>
      <c r="P165" s="46" t="e">
        <f>VLOOKUP(ROW(161:161),Разбивка_нумерация_5,4,FALSE)</f>
        <v>#N/A</v>
      </c>
      <c r="Q165" s="46" t="e">
        <f>IF(VLOOKUP(ROW(161:161),Разбивка_нумерация_5,3,FALSE)=0,VLOOKUP(ROW(161:161),Разбивка_нумерация_5,2,FALSE),VLOOKUP(ROW(161:161),Разбивка_нумерация_5,3,FALSE))</f>
        <v>#N/A</v>
      </c>
      <c r="R165" s="46" t="e">
        <f>VLOOKUP(ROW(161:161),Разбивка_нумерация_5,6,FALSE)</f>
        <v>#N/A</v>
      </c>
      <c r="S165" s="46" t="e">
        <f>VLOOKUP(ROW(161:161),Разбивка_нумерация_5,17,FALSE)</f>
        <v>#N/A</v>
      </c>
      <c r="T165" s="46" t="str">
        <f>IF(AG165=0,"","L="&amp;AG165)</f>
        <v/>
      </c>
      <c r="U165" s="46" t="str">
        <f>IF(AH165=0,"",AD165&amp;" L="&amp;AH165)</f>
        <v/>
      </c>
      <c r="V165" s="46" t="str">
        <f>IF(AI165=0,"",AE165&amp;" L="&amp;AI165)</f>
        <v/>
      </c>
      <c r="W165" s="47" t="e">
        <f>VLOOKUP(P165,Исходные_данные,13,FALSE)*1.3</f>
        <v>#N/A</v>
      </c>
      <c r="X165" s="48"/>
      <c r="Y165" s="48"/>
      <c r="Z165" s="48"/>
      <c r="AA165" s="48"/>
      <c r="AB165" s="48"/>
      <c r="AD165" s="46" t="e">
        <f>VLOOKUP(S165,Кабель_диаметр,4,FALSE)</f>
        <v>#N/A</v>
      </c>
      <c r="AE165" s="46" t="e">
        <f>VLOOKUP(S165,Кабель_диаметр,5,FALSE)</f>
        <v>#N/A</v>
      </c>
      <c r="AG165" s="46">
        <f>IFERROR(VLOOKUP(P165,Исходные_данные,10,FALSE),0)</f>
        <v>0</v>
      </c>
      <c r="AH165" s="46">
        <f>IFERROR(VLOOKUP(P165,Исходные_данные,11,FALSE),0)</f>
        <v>0</v>
      </c>
      <c r="AI165" s="46">
        <f t="shared" si="12"/>
        <v>0</v>
      </c>
    </row>
    <row r="166" spans="6:35" x14ac:dyDescent="0.25">
      <c r="F166" s="19" t="str">
        <f>IF(G166=1,MAX($F$4:F165)+1,"")</f>
        <v/>
      </c>
      <c r="G166" s="19">
        <f>COUNTIF($H$5:H166,H166)</f>
        <v>143</v>
      </c>
      <c r="H166" s="19" t="e">
        <f t="shared" si="11"/>
        <v>#N/A</v>
      </c>
      <c r="I166" s="19">
        <f>COUNTIF($J$4:$J166,1)</f>
        <v>11</v>
      </c>
      <c r="J166" s="19">
        <f>COUNTIF($S$5:$S166,S166)</f>
        <v>143</v>
      </c>
      <c r="K166" s="19" t="e">
        <f>VLOOKUP(P166,Исходные_данные,20,FALSE)</f>
        <v>#N/A</v>
      </c>
      <c r="L166" s="19">
        <f>IFERROR(IF(P166=0,0,MAX($L$4:L165)+1),0)</f>
        <v>0</v>
      </c>
      <c r="M166" s="104" t="e">
        <f>LEFT(P166,SEARCH(".",P166)-1)</f>
        <v>#N/A</v>
      </c>
      <c r="N166" s="104" t="e">
        <f>LEFT(RIGHT(P166,LEN(P166)-LEN(M166)-1),SEARCH(".",P166)-1)</f>
        <v>#N/A</v>
      </c>
      <c r="P166" s="46" t="e">
        <f>VLOOKUP(ROW(162:162),Разбивка_нумерация_5,4,FALSE)</f>
        <v>#N/A</v>
      </c>
      <c r="Q166" s="46" t="e">
        <f>IF(VLOOKUP(ROW(162:162),Разбивка_нумерация_5,3,FALSE)=0,VLOOKUP(ROW(162:162),Разбивка_нумерация_5,2,FALSE),VLOOKUP(ROW(162:162),Разбивка_нумерация_5,3,FALSE))</f>
        <v>#N/A</v>
      </c>
      <c r="R166" s="46" t="e">
        <f>VLOOKUP(ROW(162:162),Разбивка_нумерация_5,6,FALSE)</f>
        <v>#N/A</v>
      </c>
      <c r="S166" s="46" t="e">
        <f>VLOOKUP(ROW(162:162),Разбивка_нумерация_5,17,FALSE)</f>
        <v>#N/A</v>
      </c>
      <c r="T166" s="46" t="str">
        <f>IF(AG166=0,"","L="&amp;AG166)</f>
        <v/>
      </c>
      <c r="U166" s="46" t="str">
        <f>IF(AH166=0,"",AD166&amp;" L="&amp;AH166)</f>
        <v/>
      </c>
      <c r="V166" s="46" t="str">
        <f>IF(AI166=0,"",AE166&amp;" L="&amp;AI166)</f>
        <v/>
      </c>
      <c r="W166" s="47" t="e">
        <f>VLOOKUP(P166,Исходные_данные,13,FALSE)*1.3</f>
        <v>#N/A</v>
      </c>
      <c r="X166" s="48"/>
      <c r="Y166" s="48"/>
      <c r="Z166" s="48"/>
      <c r="AA166" s="48"/>
      <c r="AB166" s="48"/>
      <c r="AD166" s="46" t="e">
        <f>VLOOKUP(S166,Кабель_диаметр,4,FALSE)</f>
        <v>#N/A</v>
      </c>
      <c r="AE166" s="46" t="e">
        <f>VLOOKUP(S166,Кабель_диаметр,5,FALSE)</f>
        <v>#N/A</v>
      </c>
      <c r="AG166" s="46">
        <f>IFERROR(VLOOKUP(P166,Исходные_данные,10,FALSE),0)</f>
        <v>0</v>
      </c>
      <c r="AH166" s="46">
        <f>IFERROR(VLOOKUP(P166,Исходные_данные,11,FALSE),0)</f>
        <v>0</v>
      </c>
      <c r="AI166" s="46">
        <f t="shared" si="12"/>
        <v>0</v>
      </c>
    </row>
    <row r="167" spans="6:35" x14ac:dyDescent="0.25">
      <c r="F167" s="19" t="str">
        <f>IF(G167=1,MAX($F$4:F166)+1,"")</f>
        <v/>
      </c>
      <c r="G167" s="19">
        <f>COUNTIF($H$5:H167,H167)</f>
        <v>144</v>
      </c>
      <c r="H167" s="19" t="e">
        <f t="shared" si="11"/>
        <v>#N/A</v>
      </c>
      <c r="I167" s="19">
        <f>COUNTIF($J$4:$J167,1)</f>
        <v>11</v>
      </c>
      <c r="J167" s="19">
        <f>COUNTIF($S$5:$S167,S167)</f>
        <v>144</v>
      </c>
      <c r="K167" s="19" t="e">
        <f>VLOOKUP(P167,Исходные_данные,20,FALSE)</f>
        <v>#N/A</v>
      </c>
      <c r="L167" s="19">
        <f>IFERROR(IF(P167=0,0,MAX($L$4:L166)+1),0)</f>
        <v>0</v>
      </c>
      <c r="M167" s="104" t="e">
        <f>LEFT(P167,SEARCH(".",P167)-1)</f>
        <v>#N/A</v>
      </c>
      <c r="N167" s="104" t="e">
        <f>LEFT(RIGHT(P167,LEN(P167)-LEN(M167)-1),SEARCH(".",P167)-1)</f>
        <v>#N/A</v>
      </c>
      <c r="P167" s="46" t="e">
        <f>VLOOKUP(ROW(163:163),Разбивка_нумерация_5,4,FALSE)</f>
        <v>#N/A</v>
      </c>
      <c r="Q167" s="46" t="e">
        <f>IF(VLOOKUP(ROW(163:163),Разбивка_нумерация_5,3,FALSE)=0,VLOOKUP(ROW(163:163),Разбивка_нумерация_5,2,FALSE),VLOOKUP(ROW(163:163),Разбивка_нумерация_5,3,FALSE))</f>
        <v>#N/A</v>
      </c>
      <c r="R167" s="46" t="e">
        <f>VLOOKUP(ROW(163:163),Разбивка_нумерация_5,6,FALSE)</f>
        <v>#N/A</v>
      </c>
      <c r="S167" s="46" t="e">
        <f>VLOOKUP(ROW(163:163),Разбивка_нумерация_5,17,FALSE)</f>
        <v>#N/A</v>
      </c>
      <c r="T167" s="46" t="str">
        <f>IF(AG167=0,"","L="&amp;AG167)</f>
        <v/>
      </c>
      <c r="U167" s="46" t="str">
        <f>IF(AH167=0,"",AD167&amp;" L="&amp;AH167)</f>
        <v/>
      </c>
      <c r="V167" s="46" t="str">
        <f>IF(AI167=0,"",AE167&amp;" L="&amp;AI167)</f>
        <v/>
      </c>
      <c r="W167" s="47" t="e">
        <f>VLOOKUP(P167,Исходные_данные,13,FALSE)*1.3</f>
        <v>#N/A</v>
      </c>
      <c r="X167" s="48"/>
      <c r="Y167" s="48"/>
      <c r="Z167" s="48"/>
      <c r="AA167" s="48"/>
      <c r="AB167" s="48"/>
      <c r="AD167" s="46" t="e">
        <f>VLOOKUP(S167,Кабель_диаметр,4,FALSE)</f>
        <v>#N/A</v>
      </c>
      <c r="AE167" s="46" t="e">
        <f>VLOOKUP(S167,Кабель_диаметр,5,FALSE)</f>
        <v>#N/A</v>
      </c>
      <c r="AG167" s="46">
        <f>IFERROR(VLOOKUP(P167,Исходные_данные,10,FALSE),0)</f>
        <v>0</v>
      </c>
      <c r="AH167" s="46">
        <f>IFERROR(VLOOKUP(P167,Исходные_данные,11,FALSE),0)</f>
        <v>0</v>
      </c>
      <c r="AI167" s="46">
        <f t="shared" si="12"/>
        <v>0</v>
      </c>
    </row>
    <row r="168" spans="6:35" x14ac:dyDescent="0.25">
      <c r="F168" s="19" t="str">
        <f>IF(G168=1,MAX($F$4:F167)+1,"")</f>
        <v/>
      </c>
      <c r="G168" s="19">
        <f>COUNTIF($H$5:H168,H168)</f>
        <v>145</v>
      </c>
      <c r="H168" s="19" t="e">
        <f t="shared" si="11"/>
        <v>#N/A</v>
      </c>
      <c r="I168" s="19">
        <f>COUNTIF($J$4:$J168,1)</f>
        <v>11</v>
      </c>
      <c r="J168" s="19">
        <f>COUNTIF($S$5:$S168,S168)</f>
        <v>145</v>
      </c>
      <c r="K168" s="19" t="e">
        <f>VLOOKUP(P168,Исходные_данные,20,FALSE)</f>
        <v>#N/A</v>
      </c>
      <c r="L168" s="19">
        <f>IFERROR(IF(P168=0,0,MAX($L$4:L167)+1),0)</f>
        <v>0</v>
      </c>
      <c r="M168" s="104" t="e">
        <f>LEFT(P168,SEARCH(".",P168)-1)</f>
        <v>#N/A</v>
      </c>
      <c r="N168" s="104" t="e">
        <f>LEFT(RIGHT(P168,LEN(P168)-LEN(M168)-1),SEARCH(".",P168)-1)</f>
        <v>#N/A</v>
      </c>
      <c r="P168" s="46" t="e">
        <f>VLOOKUP(ROW(164:164),Разбивка_нумерация_5,4,FALSE)</f>
        <v>#N/A</v>
      </c>
      <c r="Q168" s="46" t="e">
        <f>IF(VLOOKUP(ROW(164:164),Разбивка_нумерация_5,3,FALSE)=0,VLOOKUP(ROW(164:164),Разбивка_нумерация_5,2,FALSE),VLOOKUP(ROW(164:164),Разбивка_нумерация_5,3,FALSE))</f>
        <v>#N/A</v>
      </c>
      <c r="R168" s="46" t="e">
        <f>VLOOKUP(ROW(164:164),Разбивка_нумерация_5,6,FALSE)</f>
        <v>#N/A</v>
      </c>
      <c r="S168" s="46" t="e">
        <f>VLOOKUP(ROW(164:164),Разбивка_нумерация_5,17,FALSE)</f>
        <v>#N/A</v>
      </c>
      <c r="T168" s="46" t="str">
        <f>IF(AG168=0,"","L="&amp;AG168)</f>
        <v/>
      </c>
      <c r="U168" s="46" t="str">
        <f>IF(AH168=0,"",AD168&amp;" L="&amp;AH168)</f>
        <v/>
      </c>
      <c r="V168" s="46" t="str">
        <f>IF(AI168=0,"",AE168&amp;" L="&amp;AI168)</f>
        <v/>
      </c>
      <c r="W168" s="47" t="e">
        <f>VLOOKUP(P168,Исходные_данные,13,FALSE)*1.3</f>
        <v>#N/A</v>
      </c>
      <c r="X168" s="48"/>
      <c r="Y168" s="48"/>
      <c r="Z168" s="48"/>
      <c r="AA168" s="48"/>
      <c r="AB168" s="48"/>
      <c r="AD168" s="46" t="e">
        <f>VLOOKUP(S168,Кабель_диаметр,4,FALSE)</f>
        <v>#N/A</v>
      </c>
      <c r="AE168" s="46" t="e">
        <f>VLOOKUP(S168,Кабель_диаметр,5,FALSE)</f>
        <v>#N/A</v>
      </c>
      <c r="AG168" s="46">
        <f>IFERROR(VLOOKUP(P168,Исходные_данные,10,FALSE),0)</f>
        <v>0</v>
      </c>
      <c r="AH168" s="46">
        <f>IFERROR(VLOOKUP(P168,Исходные_данные,11,FALSE),0)</f>
        <v>0</v>
      </c>
      <c r="AI168" s="46">
        <f t="shared" si="12"/>
        <v>0</v>
      </c>
    </row>
    <row r="169" spans="6:35" x14ac:dyDescent="0.25">
      <c r="F169" s="19" t="str">
        <f>IF(G169=1,MAX($F$4:F168)+1,"")</f>
        <v/>
      </c>
      <c r="G169" s="19">
        <f>COUNTIF($H$5:H169,H169)</f>
        <v>146</v>
      </c>
      <c r="H169" s="19" t="e">
        <f t="shared" si="11"/>
        <v>#N/A</v>
      </c>
      <c r="I169" s="19">
        <f>COUNTIF($J$4:$J169,1)</f>
        <v>11</v>
      </c>
      <c r="J169" s="19">
        <f>COUNTIF($S$5:$S169,S169)</f>
        <v>146</v>
      </c>
      <c r="K169" s="19" t="e">
        <f>VLOOKUP(P169,Исходные_данные,20,FALSE)</f>
        <v>#N/A</v>
      </c>
      <c r="L169" s="19">
        <f>IFERROR(IF(P169=0,0,MAX($L$4:L168)+1),0)</f>
        <v>0</v>
      </c>
      <c r="M169" s="104" t="e">
        <f>LEFT(P169,SEARCH(".",P169)-1)</f>
        <v>#N/A</v>
      </c>
      <c r="N169" s="104" t="e">
        <f>LEFT(RIGHT(P169,LEN(P169)-LEN(M169)-1),SEARCH(".",P169)-1)</f>
        <v>#N/A</v>
      </c>
      <c r="P169" s="46" t="e">
        <f>VLOOKUP(ROW(165:165),Разбивка_нумерация_5,4,FALSE)</f>
        <v>#N/A</v>
      </c>
      <c r="Q169" s="46" t="e">
        <f>IF(VLOOKUP(ROW(165:165),Разбивка_нумерация_5,3,FALSE)=0,VLOOKUP(ROW(165:165),Разбивка_нумерация_5,2,FALSE),VLOOKUP(ROW(165:165),Разбивка_нумерация_5,3,FALSE))</f>
        <v>#N/A</v>
      </c>
      <c r="R169" s="46" t="e">
        <f>VLOOKUP(ROW(165:165),Разбивка_нумерация_5,6,FALSE)</f>
        <v>#N/A</v>
      </c>
      <c r="S169" s="46" t="e">
        <f>VLOOKUP(ROW(165:165),Разбивка_нумерация_5,17,FALSE)</f>
        <v>#N/A</v>
      </c>
      <c r="T169" s="46" t="str">
        <f>IF(AG169=0,"","L="&amp;AG169)</f>
        <v/>
      </c>
      <c r="U169" s="46" t="str">
        <f>IF(AH169=0,"",AD169&amp;" L="&amp;AH169)</f>
        <v/>
      </c>
      <c r="V169" s="46" t="str">
        <f>IF(AI169=0,"",AE169&amp;" L="&amp;AI169)</f>
        <v/>
      </c>
      <c r="W169" s="47" t="e">
        <f>VLOOKUP(P169,Исходные_данные,13,FALSE)*1.3</f>
        <v>#N/A</v>
      </c>
      <c r="X169" s="48"/>
      <c r="Y169" s="48"/>
      <c r="Z169" s="48"/>
      <c r="AA169" s="48"/>
      <c r="AB169" s="48"/>
      <c r="AD169" s="46" t="e">
        <f>VLOOKUP(S169,Кабель_диаметр,4,FALSE)</f>
        <v>#N/A</v>
      </c>
      <c r="AE169" s="46" t="e">
        <f>VLOOKUP(S169,Кабель_диаметр,5,FALSE)</f>
        <v>#N/A</v>
      </c>
      <c r="AG169" s="46">
        <f>IFERROR(VLOOKUP(P169,Исходные_данные,10,FALSE),0)</f>
        <v>0</v>
      </c>
      <c r="AH169" s="46">
        <f>IFERROR(VLOOKUP(P169,Исходные_данные,11,FALSE),0)</f>
        <v>0</v>
      </c>
      <c r="AI169" s="46">
        <f t="shared" si="12"/>
        <v>0</v>
      </c>
    </row>
    <row r="170" spans="6:35" x14ac:dyDescent="0.25">
      <c r="F170" s="19" t="str">
        <f>IF(G170=1,MAX($F$4:F169)+1,"")</f>
        <v/>
      </c>
      <c r="G170" s="19">
        <f>COUNTIF($H$5:H170,H170)</f>
        <v>147</v>
      </c>
      <c r="H170" s="19" t="e">
        <f t="shared" si="11"/>
        <v>#N/A</v>
      </c>
      <c r="I170" s="19">
        <f>COUNTIF($J$4:$J170,1)</f>
        <v>11</v>
      </c>
      <c r="J170" s="19">
        <f>COUNTIF($S$5:$S170,S170)</f>
        <v>147</v>
      </c>
      <c r="K170" s="19" t="e">
        <f>VLOOKUP(P170,Исходные_данные,20,FALSE)</f>
        <v>#N/A</v>
      </c>
      <c r="L170" s="19">
        <f>IFERROR(IF(P170=0,0,MAX($L$4:L169)+1),0)</f>
        <v>0</v>
      </c>
      <c r="M170" s="104" t="e">
        <f>LEFT(P170,SEARCH(".",P170)-1)</f>
        <v>#N/A</v>
      </c>
      <c r="N170" s="104" t="e">
        <f>LEFT(RIGHT(P170,LEN(P170)-LEN(M170)-1),SEARCH(".",P170)-1)</f>
        <v>#N/A</v>
      </c>
      <c r="P170" s="46" t="e">
        <f>VLOOKUP(ROW(166:166),Разбивка_нумерация_5,4,FALSE)</f>
        <v>#N/A</v>
      </c>
      <c r="Q170" s="46" t="e">
        <f>IF(VLOOKUP(ROW(166:166),Разбивка_нумерация_5,3,FALSE)=0,VLOOKUP(ROW(166:166),Разбивка_нумерация_5,2,FALSE),VLOOKUP(ROW(166:166),Разбивка_нумерация_5,3,FALSE))</f>
        <v>#N/A</v>
      </c>
      <c r="R170" s="46" t="e">
        <f>VLOOKUP(ROW(166:166),Разбивка_нумерация_5,6,FALSE)</f>
        <v>#N/A</v>
      </c>
      <c r="S170" s="46" t="e">
        <f>VLOOKUP(ROW(166:166),Разбивка_нумерация_5,17,FALSE)</f>
        <v>#N/A</v>
      </c>
      <c r="T170" s="46" t="str">
        <f>IF(AG170=0,"","L="&amp;AG170)</f>
        <v/>
      </c>
      <c r="U170" s="46" t="str">
        <f>IF(AH170=0,"",AD170&amp;" L="&amp;AH170)</f>
        <v/>
      </c>
      <c r="V170" s="46" t="str">
        <f>IF(AI170=0,"",AE170&amp;" L="&amp;AI170)</f>
        <v/>
      </c>
      <c r="W170" s="47" t="e">
        <f>VLOOKUP(P170,Исходные_данные,13,FALSE)*1.3</f>
        <v>#N/A</v>
      </c>
      <c r="X170" s="48"/>
      <c r="Y170" s="48"/>
      <c r="Z170" s="48"/>
      <c r="AA170" s="48"/>
      <c r="AB170" s="48"/>
      <c r="AD170" s="46" t="e">
        <f>VLOOKUP(S170,Кабель_диаметр,4,FALSE)</f>
        <v>#N/A</v>
      </c>
      <c r="AE170" s="46" t="e">
        <f>VLOOKUP(S170,Кабель_диаметр,5,FALSE)</f>
        <v>#N/A</v>
      </c>
      <c r="AG170" s="46">
        <f>IFERROR(VLOOKUP(P170,Исходные_данные,10,FALSE),0)</f>
        <v>0</v>
      </c>
      <c r="AH170" s="46">
        <f>IFERROR(VLOOKUP(P170,Исходные_данные,11,FALSE),0)</f>
        <v>0</v>
      </c>
      <c r="AI170" s="46">
        <f t="shared" si="12"/>
        <v>0</v>
      </c>
    </row>
    <row r="171" spans="6:35" x14ac:dyDescent="0.25">
      <c r="F171" s="19" t="str">
        <f>IF(G171=1,MAX($F$4:F170)+1,"")</f>
        <v/>
      </c>
      <c r="G171" s="19">
        <f>COUNTIF($H$5:H171,H171)</f>
        <v>148</v>
      </c>
      <c r="H171" s="19" t="e">
        <f t="shared" si="11"/>
        <v>#N/A</v>
      </c>
      <c r="I171" s="19">
        <f>COUNTIF($J$4:$J171,1)</f>
        <v>11</v>
      </c>
      <c r="J171" s="19">
        <f>COUNTIF($S$5:$S171,S171)</f>
        <v>148</v>
      </c>
      <c r="K171" s="19" t="e">
        <f>VLOOKUP(P171,Исходные_данные,20,FALSE)</f>
        <v>#N/A</v>
      </c>
      <c r="L171" s="19">
        <f>IFERROR(IF(P171=0,0,MAX($L$4:L170)+1),0)</f>
        <v>0</v>
      </c>
      <c r="M171" s="104" t="e">
        <f>LEFT(P171,SEARCH(".",P171)-1)</f>
        <v>#N/A</v>
      </c>
      <c r="N171" s="104" t="e">
        <f>LEFT(RIGHT(P171,LEN(P171)-LEN(M171)-1),SEARCH(".",P171)-1)</f>
        <v>#N/A</v>
      </c>
      <c r="P171" s="46" t="e">
        <f>VLOOKUP(ROW(167:167),Разбивка_нумерация_5,4,FALSE)</f>
        <v>#N/A</v>
      </c>
      <c r="Q171" s="46" t="e">
        <f>IF(VLOOKUP(ROW(167:167),Разбивка_нумерация_5,3,FALSE)=0,VLOOKUP(ROW(167:167),Разбивка_нумерация_5,2,FALSE),VLOOKUP(ROW(167:167),Разбивка_нумерация_5,3,FALSE))</f>
        <v>#N/A</v>
      </c>
      <c r="R171" s="46" t="e">
        <f>VLOOKUP(ROW(167:167),Разбивка_нумерация_5,6,FALSE)</f>
        <v>#N/A</v>
      </c>
      <c r="S171" s="46" t="e">
        <f>VLOOKUP(ROW(167:167),Разбивка_нумерация_5,17,FALSE)</f>
        <v>#N/A</v>
      </c>
      <c r="T171" s="46" t="str">
        <f>IF(AG171=0,"","L="&amp;AG171)</f>
        <v/>
      </c>
      <c r="U171" s="46" t="str">
        <f>IF(AH171=0,"",AD171&amp;" L="&amp;AH171)</f>
        <v/>
      </c>
      <c r="V171" s="46" t="str">
        <f>IF(AI171=0,"",AE171&amp;" L="&amp;AI171)</f>
        <v/>
      </c>
      <c r="W171" s="47" t="e">
        <f>VLOOKUP(P171,Исходные_данные,13,FALSE)*1.3</f>
        <v>#N/A</v>
      </c>
      <c r="X171" s="48"/>
      <c r="Y171" s="48"/>
      <c r="Z171" s="48"/>
      <c r="AA171" s="48"/>
      <c r="AB171" s="48"/>
      <c r="AD171" s="46" t="e">
        <f>VLOOKUP(S171,Кабель_диаметр,4,FALSE)</f>
        <v>#N/A</v>
      </c>
      <c r="AE171" s="46" t="e">
        <f>VLOOKUP(S171,Кабель_диаметр,5,FALSE)</f>
        <v>#N/A</v>
      </c>
      <c r="AG171" s="46">
        <f>IFERROR(VLOOKUP(P171,Исходные_данные,10,FALSE),0)</f>
        <v>0</v>
      </c>
      <c r="AH171" s="46">
        <f>IFERROR(VLOOKUP(P171,Исходные_данные,11,FALSE),0)</f>
        <v>0</v>
      </c>
      <c r="AI171" s="46">
        <f t="shared" si="12"/>
        <v>0</v>
      </c>
    </row>
    <row r="172" spans="6:35" x14ac:dyDescent="0.25">
      <c r="F172" s="19" t="str">
        <f>IF(G172=1,MAX($F$4:F171)+1,"")</f>
        <v/>
      </c>
      <c r="G172" s="19">
        <f>COUNTIF($H$5:H172,H172)</f>
        <v>149</v>
      </c>
      <c r="H172" s="19" t="e">
        <f t="shared" si="11"/>
        <v>#N/A</v>
      </c>
      <c r="I172" s="19">
        <f>COUNTIF($J$4:$J172,1)</f>
        <v>11</v>
      </c>
      <c r="J172" s="19">
        <f>COUNTIF($S$5:$S172,S172)</f>
        <v>149</v>
      </c>
      <c r="K172" s="19" t="e">
        <f>VLOOKUP(P172,Исходные_данные,20,FALSE)</f>
        <v>#N/A</v>
      </c>
      <c r="L172" s="19">
        <f>IFERROR(IF(P172=0,0,MAX($L$4:L171)+1),0)</f>
        <v>0</v>
      </c>
      <c r="M172" s="104" t="e">
        <f>LEFT(P172,SEARCH(".",P172)-1)</f>
        <v>#N/A</v>
      </c>
      <c r="N172" s="104" t="e">
        <f>LEFT(RIGHT(P172,LEN(P172)-LEN(M172)-1),SEARCH(".",P172)-1)</f>
        <v>#N/A</v>
      </c>
      <c r="P172" s="46" t="e">
        <f>VLOOKUP(ROW(168:168),Разбивка_нумерация_5,4,FALSE)</f>
        <v>#N/A</v>
      </c>
      <c r="Q172" s="46" t="e">
        <f>IF(VLOOKUP(ROW(168:168),Разбивка_нумерация_5,3,FALSE)=0,VLOOKUP(ROW(168:168),Разбивка_нумерация_5,2,FALSE),VLOOKUP(ROW(168:168),Разбивка_нумерация_5,3,FALSE))</f>
        <v>#N/A</v>
      </c>
      <c r="R172" s="46" t="e">
        <f>VLOOKUP(ROW(168:168),Разбивка_нумерация_5,6,FALSE)</f>
        <v>#N/A</v>
      </c>
      <c r="S172" s="46" t="e">
        <f>VLOOKUP(ROW(168:168),Разбивка_нумерация_5,17,FALSE)</f>
        <v>#N/A</v>
      </c>
      <c r="T172" s="46" t="str">
        <f>IF(AG172=0,"","L="&amp;AG172)</f>
        <v/>
      </c>
      <c r="U172" s="46" t="str">
        <f>IF(AH172=0,"",AD172&amp;" L="&amp;AH172)</f>
        <v/>
      </c>
      <c r="V172" s="46" t="str">
        <f>IF(AI172=0,"",AE172&amp;" L="&amp;AI172)</f>
        <v/>
      </c>
      <c r="W172" s="47" t="e">
        <f>VLOOKUP(P172,Исходные_данные,13,FALSE)*1.3</f>
        <v>#N/A</v>
      </c>
      <c r="X172" s="48"/>
      <c r="Y172" s="48"/>
      <c r="Z172" s="48"/>
      <c r="AA172" s="48"/>
      <c r="AB172" s="48"/>
      <c r="AD172" s="46" t="e">
        <f>VLOOKUP(S172,Кабель_диаметр,4,FALSE)</f>
        <v>#N/A</v>
      </c>
      <c r="AE172" s="46" t="e">
        <f>VLOOKUP(S172,Кабель_диаметр,5,FALSE)</f>
        <v>#N/A</v>
      </c>
      <c r="AG172" s="46">
        <f>IFERROR(VLOOKUP(P172,Исходные_данные,10,FALSE),0)</f>
        <v>0</v>
      </c>
      <c r="AH172" s="46">
        <f>IFERROR(VLOOKUP(P172,Исходные_данные,11,FALSE),0)</f>
        <v>0</v>
      </c>
      <c r="AI172" s="46">
        <f t="shared" si="12"/>
        <v>0</v>
      </c>
    </row>
    <row r="173" spans="6:35" x14ac:dyDescent="0.25">
      <c r="F173" s="19" t="str">
        <f>IF(G173=1,MAX($F$4:F172)+1,"")</f>
        <v/>
      </c>
      <c r="G173" s="19">
        <f>COUNTIF($H$5:H173,H173)</f>
        <v>150</v>
      </c>
      <c r="H173" s="19" t="e">
        <f t="shared" si="11"/>
        <v>#N/A</v>
      </c>
      <c r="I173" s="19">
        <f>COUNTIF($J$4:$J173,1)</f>
        <v>11</v>
      </c>
      <c r="J173" s="19">
        <f>COUNTIF($S$5:$S173,S173)</f>
        <v>150</v>
      </c>
      <c r="K173" s="19" t="e">
        <f>VLOOKUP(P173,Исходные_данные,20,FALSE)</f>
        <v>#N/A</v>
      </c>
      <c r="L173" s="19">
        <f>IFERROR(IF(P173=0,0,MAX($L$4:L172)+1),0)</f>
        <v>0</v>
      </c>
      <c r="M173" s="104" t="e">
        <f>LEFT(P173,SEARCH(".",P173)-1)</f>
        <v>#N/A</v>
      </c>
      <c r="N173" s="104" t="e">
        <f>LEFT(RIGHT(P173,LEN(P173)-LEN(M173)-1),SEARCH(".",P173)-1)</f>
        <v>#N/A</v>
      </c>
      <c r="P173" s="46" t="e">
        <f>VLOOKUP(ROW(169:169),Разбивка_нумерация_5,4,FALSE)</f>
        <v>#N/A</v>
      </c>
      <c r="Q173" s="46" t="e">
        <f>IF(VLOOKUP(ROW(169:169),Разбивка_нумерация_5,3,FALSE)=0,VLOOKUP(ROW(169:169),Разбивка_нумерация_5,2,FALSE),VLOOKUP(ROW(169:169),Разбивка_нумерация_5,3,FALSE))</f>
        <v>#N/A</v>
      </c>
      <c r="R173" s="46" t="e">
        <f>VLOOKUP(ROW(169:169),Разбивка_нумерация_5,6,FALSE)</f>
        <v>#N/A</v>
      </c>
      <c r="S173" s="46" t="e">
        <f>VLOOKUP(ROW(169:169),Разбивка_нумерация_5,17,FALSE)</f>
        <v>#N/A</v>
      </c>
      <c r="T173" s="46" t="str">
        <f>IF(AG173=0,"","L="&amp;AG173)</f>
        <v/>
      </c>
      <c r="U173" s="46" t="str">
        <f>IF(AH173=0,"",AD173&amp;" L="&amp;AH173)</f>
        <v/>
      </c>
      <c r="V173" s="46" t="str">
        <f>IF(AI173=0,"",AE173&amp;" L="&amp;AI173)</f>
        <v/>
      </c>
      <c r="W173" s="47" t="e">
        <f>VLOOKUP(P173,Исходные_данные,13,FALSE)*1.3</f>
        <v>#N/A</v>
      </c>
      <c r="X173" s="48"/>
      <c r="Y173" s="48"/>
      <c r="Z173" s="48"/>
      <c r="AA173" s="48"/>
      <c r="AB173" s="48"/>
      <c r="AD173" s="46" t="e">
        <f>VLOOKUP(S173,Кабель_диаметр,4,FALSE)</f>
        <v>#N/A</v>
      </c>
      <c r="AE173" s="46" t="e">
        <f>VLOOKUP(S173,Кабель_диаметр,5,FALSE)</f>
        <v>#N/A</v>
      </c>
      <c r="AG173" s="46">
        <f>IFERROR(VLOOKUP(P173,Исходные_данные,10,FALSE),0)</f>
        <v>0</v>
      </c>
      <c r="AH173" s="46">
        <f>IFERROR(VLOOKUP(P173,Исходные_данные,11,FALSE),0)</f>
        <v>0</v>
      </c>
      <c r="AI173" s="46">
        <f t="shared" si="12"/>
        <v>0</v>
      </c>
    </row>
    <row r="174" spans="6:35" x14ac:dyDescent="0.25">
      <c r="F174" s="19" t="str">
        <f>IF(G174=1,MAX($F$4:F173)+1,"")</f>
        <v/>
      </c>
      <c r="G174" s="19">
        <f>COUNTIF($H$5:H174,H174)</f>
        <v>151</v>
      </c>
      <c r="H174" s="19" t="e">
        <f t="shared" si="11"/>
        <v>#N/A</v>
      </c>
      <c r="I174" s="19">
        <f>COUNTIF($J$4:$J174,1)</f>
        <v>11</v>
      </c>
      <c r="J174" s="19">
        <f>COUNTIF($S$5:$S174,S174)</f>
        <v>151</v>
      </c>
      <c r="K174" s="19" t="e">
        <f>VLOOKUP(P174,Исходные_данные,20,FALSE)</f>
        <v>#N/A</v>
      </c>
      <c r="L174" s="19">
        <f>IFERROR(IF(P174=0,0,MAX($L$4:L173)+1),0)</f>
        <v>0</v>
      </c>
      <c r="M174" s="104" t="e">
        <f>LEFT(P174,SEARCH(".",P174)-1)</f>
        <v>#N/A</v>
      </c>
      <c r="N174" s="104" t="e">
        <f>LEFT(RIGHT(P174,LEN(P174)-LEN(M174)-1),SEARCH(".",P174)-1)</f>
        <v>#N/A</v>
      </c>
      <c r="P174" s="46" t="e">
        <f>VLOOKUP(ROW(170:170),Разбивка_нумерация_5,4,FALSE)</f>
        <v>#N/A</v>
      </c>
      <c r="Q174" s="46" t="e">
        <f>IF(VLOOKUP(ROW(170:170),Разбивка_нумерация_5,3,FALSE)=0,VLOOKUP(ROW(170:170),Разбивка_нумерация_5,2,FALSE),VLOOKUP(ROW(170:170),Разбивка_нумерация_5,3,FALSE))</f>
        <v>#N/A</v>
      </c>
      <c r="R174" s="46" t="e">
        <f>VLOOKUP(ROW(170:170),Разбивка_нумерация_5,6,FALSE)</f>
        <v>#N/A</v>
      </c>
      <c r="S174" s="46" t="e">
        <f>VLOOKUP(ROW(170:170),Разбивка_нумерация_5,17,FALSE)</f>
        <v>#N/A</v>
      </c>
      <c r="T174" s="46" t="str">
        <f>IF(AG174=0,"","L="&amp;AG174)</f>
        <v/>
      </c>
      <c r="U174" s="46" t="str">
        <f>IF(AH174=0,"",AD174&amp;" L="&amp;AH174)</f>
        <v/>
      </c>
      <c r="V174" s="46" t="str">
        <f>IF(AI174=0,"",AE174&amp;" L="&amp;AI174)</f>
        <v/>
      </c>
      <c r="W174" s="47" t="e">
        <f>VLOOKUP(P174,Исходные_данные,13,FALSE)*1.3</f>
        <v>#N/A</v>
      </c>
      <c r="X174" s="48"/>
      <c r="Y174" s="48"/>
      <c r="Z174" s="48"/>
      <c r="AA174" s="48"/>
      <c r="AB174" s="48"/>
      <c r="AD174" s="46" t="e">
        <f>VLOOKUP(S174,Кабель_диаметр,4,FALSE)</f>
        <v>#N/A</v>
      </c>
      <c r="AE174" s="46" t="e">
        <f>VLOOKUP(S174,Кабель_диаметр,5,FALSE)</f>
        <v>#N/A</v>
      </c>
      <c r="AG174" s="46">
        <f>IFERROR(VLOOKUP(P174,Исходные_данные,10,FALSE),0)</f>
        <v>0</v>
      </c>
      <c r="AH174" s="46">
        <f>IFERROR(VLOOKUP(P174,Исходные_данные,11,FALSE),0)</f>
        <v>0</v>
      </c>
      <c r="AI174" s="46">
        <f t="shared" si="12"/>
        <v>0</v>
      </c>
    </row>
    <row r="175" spans="6:35" x14ac:dyDescent="0.25">
      <c r="F175" s="19" t="str">
        <f>IF(G175=1,MAX($F$4:F174)+1,"")</f>
        <v/>
      </c>
      <c r="G175" s="19">
        <f>COUNTIF($H$5:H175,H175)</f>
        <v>152</v>
      </c>
      <c r="H175" s="19" t="e">
        <f t="shared" si="11"/>
        <v>#N/A</v>
      </c>
      <c r="I175" s="19">
        <f>COUNTIF($J$4:$J175,1)</f>
        <v>11</v>
      </c>
      <c r="J175" s="19">
        <f>COUNTIF($S$5:$S175,S175)</f>
        <v>152</v>
      </c>
      <c r="K175" s="19" t="e">
        <f>VLOOKUP(P175,Исходные_данные,20,FALSE)</f>
        <v>#N/A</v>
      </c>
      <c r="L175" s="19">
        <f>IFERROR(IF(P175=0,0,MAX($L$4:L174)+1),0)</f>
        <v>0</v>
      </c>
      <c r="M175" s="104" t="e">
        <f>LEFT(P175,SEARCH(".",P175)-1)</f>
        <v>#N/A</v>
      </c>
      <c r="N175" s="104" t="e">
        <f>LEFT(RIGHT(P175,LEN(P175)-LEN(M175)-1),SEARCH(".",P175)-1)</f>
        <v>#N/A</v>
      </c>
      <c r="P175" s="46" t="e">
        <f>VLOOKUP(ROW(171:171),Разбивка_нумерация_5,4,FALSE)</f>
        <v>#N/A</v>
      </c>
      <c r="Q175" s="46" t="e">
        <f>IF(VLOOKUP(ROW(171:171),Разбивка_нумерация_5,3,FALSE)=0,VLOOKUP(ROW(171:171),Разбивка_нумерация_5,2,FALSE),VLOOKUP(ROW(171:171),Разбивка_нумерация_5,3,FALSE))</f>
        <v>#N/A</v>
      </c>
      <c r="R175" s="46" t="e">
        <f>VLOOKUP(ROW(171:171),Разбивка_нумерация_5,6,FALSE)</f>
        <v>#N/A</v>
      </c>
      <c r="S175" s="46" t="e">
        <f>VLOOKUP(ROW(171:171),Разбивка_нумерация_5,17,FALSE)</f>
        <v>#N/A</v>
      </c>
      <c r="T175" s="46" t="str">
        <f>IF(AG175=0,"","L="&amp;AG175)</f>
        <v/>
      </c>
      <c r="U175" s="46" t="str">
        <f>IF(AH175=0,"",AD175&amp;" L="&amp;AH175)</f>
        <v/>
      </c>
      <c r="V175" s="46" t="str">
        <f>IF(AI175=0,"",AE175&amp;" L="&amp;AI175)</f>
        <v/>
      </c>
      <c r="W175" s="47" t="e">
        <f>VLOOKUP(P175,Исходные_данные,13,FALSE)*1.3</f>
        <v>#N/A</v>
      </c>
      <c r="X175" s="48"/>
      <c r="Y175" s="48"/>
      <c r="Z175" s="48"/>
      <c r="AA175" s="48"/>
      <c r="AB175" s="48"/>
      <c r="AD175" s="46" t="e">
        <f>VLOOKUP(S175,Кабель_диаметр,4,FALSE)</f>
        <v>#N/A</v>
      </c>
      <c r="AE175" s="46" t="e">
        <f>VLOOKUP(S175,Кабель_диаметр,5,FALSE)</f>
        <v>#N/A</v>
      </c>
      <c r="AG175" s="46">
        <f>IFERROR(VLOOKUP(P175,Исходные_данные,10,FALSE),0)</f>
        <v>0</v>
      </c>
      <c r="AH175" s="46">
        <f>IFERROR(VLOOKUP(P175,Исходные_данные,11,FALSE),0)</f>
        <v>0</v>
      </c>
      <c r="AI175" s="46">
        <f t="shared" si="12"/>
        <v>0</v>
      </c>
    </row>
    <row r="176" spans="6:35" x14ac:dyDescent="0.25">
      <c r="F176" s="19" t="str">
        <f>IF(G176=1,MAX($F$4:F175)+1,"")</f>
        <v/>
      </c>
      <c r="G176" s="19">
        <f>COUNTIF($H$5:H176,H176)</f>
        <v>153</v>
      </c>
      <c r="H176" s="19" t="e">
        <f t="shared" si="11"/>
        <v>#N/A</v>
      </c>
      <c r="I176" s="19">
        <f>COUNTIF($J$4:$J176,1)</f>
        <v>11</v>
      </c>
      <c r="J176" s="19">
        <f>COUNTIF($S$5:$S176,S176)</f>
        <v>153</v>
      </c>
      <c r="K176" s="19" t="e">
        <f>VLOOKUP(P176,Исходные_данные,20,FALSE)</f>
        <v>#N/A</v>
      </c>
      <c r="L176" s="19">
        <f>IFERROR(IF(P176=0,0,MAX($L$4:L175)+1),0)</f>
        <v>0</v>
      </c>
      <c r="M176" s="104" t="e">
        <f>LEFT(P176,SEARCH(".",P176)-1)</f>
        <v>#N/A</v>
      </c>
      <c r="N176" s="104" t="e">
        <f>LEFT(RIGHT(P176,LEN(P176)-LEN(M176)-1),SEARCH(".",P176)-1)</f>
        <v>#N/A</v>
      </c>
      <c r="P176" s="46" t="e">
        <f>VLOOKUP(ROW(172:172),Разбивка_нумерация_5,4,FALSE)</f>
        <v>#N/A</v>
      </c>
      <c r="Q176" s="46" t="e">
        <f>IF(VLOOKUP(ROW(172:172),Разбивка_нумерация_5,3,FALSE)=0,VLOOKUP(ROW(172:172),Разбивка_нумерация_5,2,FALSE),VLOOKUP(ROW(172:172),Разбивка_нумерация_5,3,FALSE))</f>
        <v>#N/A</v>
      </c>
      <c r="R176" s="46" t="e">
        <f>VLOOKUP(ROW(172:172),Разбивка_нумерация_5,6,FALSE)</f>
        <v>#N/A</v>
      </c>
      <c r="S176" s="46" t="e">
        <f>VLOOKUP(ROW(172:172),Разбивка_нумерация_5,17,FALSE)</f>
        <v>#N/A</v>
      </c>
      <c r="T176" s="46" t="str">
        <f>IF(AG176=0,"","L="&amp;AG176)</f>
        <v/>
      </c>
      <c r="U176" s="46" t="str">
        <f>IF(AH176=0,"",AD176&amp;" L="&amp;AH176)</f>
        <v/>
      </c>
      <c r="V176" s="46" t="str">
        <f>IF(AI176=0,"",AE176&amp;" L="&amp;AI176)</f>
        <v/>
      </c>
      <c r="W176" s="47" t="e">
        <f>VLOOKUP(P176,Исходные_данные,13,FALSE)*1.3</f>
        <v>#N/A</v>
      </c>
      <c r="X176" s="48"/>
      <c r="Y176" s="48"/>
      <c r="Z176" s="48"/>
      <c r="AA176" s="48"/>
      <c r="AB176" s="48"/>
      <c r="AD176" s="46" t="e">
        <f>VLOOKUP(S176,Кабель_диаметр,4,FALSE)</f>
        <v>#N/A</v>
      </c>
      <c r="AE176" s="46" t="e">
        <f>VLOOKUP(S176,Кабель_диаметр,5,FALSE)</f>
        <v>#N/A</v>
      </c>
      <c r="AG176" s="46">
        <f>IFERROR(VLOOKUP(P176,Исходные_данные,10,FALSE),0)</f>
        <v>0</v>
      </c>
      <c r="AH176" s="46">
        <f>IFERROR(VLOOKUP(P176,Исходные_данные,11,FALSE),0)</f>
        <v>0</v>
      </c>
      <c r="AI176" s="46">
        <f t="shared" si="12"/>
        <v>0</v>
      </c>
    </row>
    <row r="177" spans="6:35" x14ac:dyDescent="0.25">
      <c r="F177" s="19" t="str">
        <f>IF(G177=1,MAX($F$4:F176)+1,"")</f>
        <v/>
      </c>
      <c r="G177" s="19">
        <f>COUNTIF($H$5:H177,H177)</f>
        <v>154</v>
      </c>
      <c r="H177" s="19" t="e">
        <f t="shared" si="11"/>
        <v>#N/A</v>
      </c>
      <c r="I177" s="19">
        <f>COUNTIF($J$4:$J177,1)</f>
        <v>11</v>
      </c>
      <c r="J177" s="19">
        <f>COUNTIF($S$5:$S177,S177)</f>
        <v>154</v>
      </c>
      <c r="K177" s="19" t="e">
        <f>VLOOKUP(P177,Исходные_данные,20,FALSE)</f>
        <v>#N/A</v>
      </c>
      <c r="L177" s="19">
        <f>IFERROR(IF(P177=0,0,MAX($L$4:L176)+1),0)</f>
        <v>0</v>
      </c>
      <c r="M177" s="104" t="e">
        <f>LEFT(P177,SEARCH(".",P177)-1)</f>
        <v>#N/A</v>
      </c>
      <c r="N177" s="104" t="e">
        <f>LEFT(RIGHT(P177,LEN(P177)-LEN(M177)-1),SEARCH(".",P177)-1)</f>
        <v>#N/A</v>
      </c>
      <c r="P177" s="46" t="e">
        <f>VLOOKUP(ROW(173:173),Разбивка_нумерация_5,4,FALSE)</f>
        <v>#N/A</v>
      </c>
      <c r="Q177" s="46" t="e">
        <f>IF(VLOOKUP(ROW(173:173),Разбивка_нумерация_5,3,FALSE)=0,VLOOKUP(ROW(173:173),Разбивка_нумерация_5,2,FALSE),VLOOKUP(ROW(173:173),Разбивка_нумерация_5,3,FALSE))</f>
        <v>#N/A</v>
      </c>
      <c r="R177" s="46" t="e">
        <f>VLOOKUP(ROW(173:173),Разбивка_нумерация_5,6,FALSE)</f>
        <v>#N/A</v>
      </c>
      <c r="S177" s="46" t="e">
        <f>VLOOKUP(ROW(173:173),Разбивка_нумерация_5,17,FALSE)</f>
        <v>#N/A</v>
      </c>
      <c r="T177" s="46" t="str">
        <f>IF(AG177=0,"","L="&amp;AG177)</f>
        <v/>
      </c>
      <c r="U177" s="46" t="str">
        <f>IF(AH177=0,"",AD177&amp;" L="&amp;AH177)</f>
        <v/>
      </c>
      <c r="V177" s="46" t="str">
        <f>IF(AI177=0,"",AE177&amp;" L="&amp;AI177)</f>
        <v/>
      </c>
      <c r="W177" s="47" t="e">
        <f>VLOOKUP(P177,Исходные_данные,13,FALSE)*1.3</f>
        <v>#N/A</v>
      </c>
      <c r="X177" s="48"/>
      <c r="Y177" s="48"/>
      <c r="Z177" s="48"/>
      <c r="AA177" s="48"/>
      <c r="AB177" s="48"/>
      <c r="AD177" s="46" t="e">
        <f>VLOOKUP(S177,Кабель_диаметр,4,FALSE)</f>
        <v>#N/A</v>
      </c>
      <c r="AE177" s="46" t="e">
        <f>VLOOKUP(S177,Кабель_диаметр,5,FALSE)</f>
        <v>#N/A</v>
      </c>
      <c r="AG177" s="46">
        <f>IFERROR(VLOOKUP(P177,Исходные_данные,10,FALSE),0)</f>
        <v>0</v>
      </c>
      <c r="AH177" s="46">
        <f>IFERROR(VLOOKUP(P177,Исходные_данные,11,FALSE),0)</f>
        <v>0</v>
      </c>
      <c r="AI177" s="46">
        <f t="shared" si="12"/>
        <v>0</v>
      </c>
    </row>
    <row r="178" spans="6:35" x14ac:dyDescent="0.25">
      <c r="F178" s="19" t="str">
        <f>IF(G178=1,MAX($F$4:F177)+1,"")</f>
        <v/>
      </c>
      <c r="G178" s="19">
        <f>COUNTIF($H$5:H178,H178)</f>
        <v>155</v>
      </c>
      <c r="H178" s="19" t="e">
        <f t="shared" si="11"/>
        <v>#N/A</v>
      </c>
      <c r="I178" s="19">
        <f>COUNTIF($J$4:$J178,1)</f>
        <v>11</v>
      </c>
      <c r="J178" s="19">
        <f>COUNTIF($S$5:$S178,S178)</f>
        <v>155</v>
      </c>
      <c r="K178" s="19" t="e">
        <f>VLOOKUP(P178,Исходные_данные,20,FALSE)</f>
        <v>#N/A</v>
      </c>
      <c r="L178" s="19">
        <f>IFERROR(IF(P178=0,0,MAX($L$4:L177)+1),0)</f>
        <v>0</v>
      </c>
      <c r="M178" s="104" t="e">
        <f>LEFT(P178,SEARCH(".",P178)-1)</f>
        <v>#N/A</v>
      </c>
      <c r="N178" s="104" t="e">
        <f>LEFT(RIGHT(P178,LEN(P178)-LEN(M178)-1),SEARCH(".",P178)-1)</f>
        <v>#N/A</v>
      </c>
      <c r="P178" s="46" t="e">
        <f>VLOOKUP(ROW(174:174),Разбивка_нумерация_5,4,FALSE)</f>
        <v>#N/A</v>
      </c>
      <c r="Q178" s="46" t="e">
        <f>IF(VLOOKUP(ROW(174:174),Разбивка_нумерация_5,3,FALSE)=0,VLOOKUP(ROW(174:174),Разбивка_нумерация_5,2,FALSE),VLOOKUP(ROW(174:174),Разбивка_нумерация_5,3,FALSE))</f>
        <v>#N/A</v>
      </c>
      <c r="R178" s="46" t="e">
        <f>VLOOKUP(ROW(174:174),Разбивка_нумерация_5,6,FALSE)</f>
        <v>#N/A</v>
      </c>
      <c r="S178" s="46" t="e">
        <f>VLOOKUP(ROW(174:174),Разбивка_нумерация_5,17,FALSE)</f>
        <v>#N/A</v>
      </c>
      <c r="T178" s="46" t="str">
        <f>IF(AG178=0,"","L="&amp;AG178)</f>
        <v/>
      </c>
      <c r="U178" s="46" t="str">
        <f>IF(AH178=0,"",AD178&amp;" L="&amp;AH178)</f>
        <v/>
      </c>
      <c r="V178" s="46" t="str">
        <f>IF(AI178=0,"",AE178&amp;" L="&amp;AI178)</f>
        <v/>
      </c>
      <c r="W178" s="47" t="e">
        <f>VLOOKUP(P178,Исходные_данные,13,FALSE)*1.3</f>
        <v>#N/A</v>
      </c>
      <c r="X178" s="48"/>
      <c r="Y178" s="48"/>
      <c r="Z178" s="48"/>
      <c r="AA178" s="48"/>
      <c r="AB178" s="48"/>
      <c r="AD178" s="46" t="e">
        <f>VLOOKUP(S178,Кабель_диаметр,4,FALSE)</f>
        <v>#N/A</v>
      </c>
      <c r="AE178" s="46" t="e">
        <f>VLOOKUP(S178,Кабель_диаметр,5,FALSE)</f>
        <v>#N/A</v>
      </c>
      <c r="AG178" s="46">
        <f>IFERROR(VLOOKUP(P178,Исходные_данные,10,FALSE),0)</f>
        <v>0</v>
      </c>
      <c r="AH178" s="46">
        <f>IFERROR(VLOOKUP(P178,Исходные_данные,11,FALSE),0)</f>
        <v>0</v>
      </c>
      <c r="AI178" s="46">
        <f t="shared" si="12"/>
        <v>0</v>
      </c>
    </row>
    <row r="179" spans="6:35" x14ac:dyDescent="0.25">
      <c r="F179" s="19" t="str">
        <f>IF(G179=1,MAX($F$4:F178)+1,"")</f>
        <v/>
      </c>
      <c r="G179" s="19">
        <f>COUNTIF($H$5:H179,H179)</f>
        <v>156</v>
      </c>
      <c r="H179" s="19" t="e">
        <f t="shared" si="11"/>
        <v>#N/A</v>
      </c>
      <c r="I179" s="19">
        <f>COUNTIF($J$4:$J179,1)</f>
        <v>11</v>
      </c>
      <c r="J179" s="19">
        <f>COUNTIF($S$5:$S179,S179)</f>
        <v>156</v>
      </c>
      <c r="K179" s="19" t="e">
        <f>VLOOKUP(P179,Исходные_данные,20,FALSE)</f>
        <v>#N/A</v>
      </c>
      <c r="L179" s="19">
        <f>IFERROR(IF(P179=0,0,MAX($L$4:L178)+1),0)</f>
        <v>0</v>
      </c>
      <c r="M179" s="104" t="e">
        <f>LEFT(P179,SEARCH(".",P179)-1)</f>
        <v>#N/A</v>
      </c>
      <c r="N179" s="104" t="e">
        <f>LEFT(RIGHT(P179,LEN(P179)-LEN(M179)-1),SEARCH(".",P179)-1)</f>
        <v>#N/A</v>
      </c>
      <c r="P179" s="46" t="e">
        <f>VLOOKUP(ROW(175:175),Разбивка_нумерация_5,4,FALSE)</f>
        <v>#N/A</v>
      </c>
      <c r="Q179" s="46" t="e">
        <f>IF(VLOOKUP(ROW(175:175),Разбивка_нумерация_5,3,FALSE)=0,VLOOKUP(ROW(175:175),Разбивка_нумерация_5,2,FALSE),VLOOKUP(ROW(175:175),Разбивка_нумерация_5,3,FALSE))</f>
        <v>#N/A</v>
      </c>
      <c r="R179" s="46" t="e">
        <f>VLOOKUP(ROW(175:175),Разбивка_нумерация_5,6,FALSE)</f>
        <v>#N/A</v>
      </c>
      <c r="S179" s="46" t="e">
        <f>VLOOKUP(ROW(175:175),Разбивка_нумерация_5,17,FALSE)</f>
        <v>#N/A</v>
      </c>
      <c r="T179" s="46" t="str">
        <f>IF(AG179=0,"","L="&amp;AG179)</f>
        <v/>
      </c>
      <c r="U179" s="46" t="str">
        <f>IF(AH179=0,"",AD179&amp;" L="&amp;AH179)</f>
        <v/>
      </c>
      <c r="V179" s="46" t="str">
        <f>IF(AI179=0,"",AE179&amp;" L="&amp;AI179)</f>
        <v/>
      </c>
      <c r="W179" s="47" t="e">
        <f>VLOOKUP(P179,Исходные_данные,13,FALSE)*1.3</f>
        <v>#N/A</v>
      </c>
      <c r="X179" s="48"/>
      <c r="Y179" s="48"/>
      <c r="Z179" s="48"/>
      <c r="AA179" s="48"/>
      <c r="AB179" s="48"/>
      <c r="AD179" s="46" t="e">
        <f>VLOOKUP(S179,Кабель_диаметр,4,FALSE)</f>
        <v>#N/A</v>
      </c>
      <c r="AE179" s="46" t="e">
        <f>VLOOKUP(S179,Кабель_диаметр,5,FALSE)</f>
        <v>#N/A</v>
      </c>
      <c r="AG179" s="46">
        <f>IFERROR(VLOOKUP(P179,Исходные_данные,10,FALSE),0)</f>
        <v>0</v>
      </c>
      <c r="AH179" s="46">
        <f>IFERROR(VLOOKUP(P179,Исходные_данные,11,FALSE),0)</f>
        <v>0</v>
      </c>
      <c r="AI179" s="46">
        <f t="shared" si="12"/>
        <v>0</v>
      </c>
    </row>
    <row r="180" spans="6:35" x14ac:dyDescent="0.25">
      <c r="F180" s="19" t="str">
        <f>IF(G180=1,MAX($F$4:F179)+1,"")</f>
        <v/>
      </c>
      <c r="G180" s="19">
        <f>COUNTIF($H$5:H180,H180)</f>
        <v>157</v>
      </c>
      <c r="H180" s="19" t="e">
        <f t="shared" si="11"/>
        <v>#N/A</v>
      </c>
      <c r="I180" s="19">
        <f>COUNTIF($J$4:$J180,1)</f>
        <v>11</v>
      </c>
      <c r="J180" s="19">
        <f>COUNTIF($S$5:$S180,S180)</f>
        <v>157</v>
      </c>
      <c r="K180" s="19" t="e">
        <f>VLOOKUP(P180,Исходные_данные,20,FALSE)</f>
        <v>#N/A</v>
      </c>
      <c r="L180" s="19">
        <f>IFERROR(IF(P180=0,0,MAX($L$4:L179)+1),0)</f>
        <v>0</v>
      </c>
      <c r="M180" s="104" t="e">
        <f>LEFT(P180,SEARCH(".",P180)-1)</f>
        <v>#N/A</v>
      </c>
      <c r="N180" s="104" t="e">
        <f>LEFT(RIGHT(P180,LEN(P180)-LEN(M180)-1),SEARCH(".",P180)-1)</f>
        <v>#N/A</v>
      </c>
      <c r="P180" s="46" t="e">
        <f>VLOOKUP(ROW(176:176),Разбивка_нумерация_5,4,FALSE)</f>
        <v>#N/A</v>
      </c>
      <c r="Q180" s="46" t="e">
        <f>IF(VLOOKUP(ROW(176:176),Разбивка_нумерация_5,3,FALSE)=0,VLOOKUP(ROW(176:176),Разбивка_нумерация_5,2,FALSE),VLOOKUP(ROW(176:176),Разбивка_нумерация_5,3,FALSE))</f>
        <v>#N/A</v>
      </c>
      <c r="R180" s="46" t="e">
        <f>VLOOKUP(ROW(176:176),Разбивка_нумерация_5,6,FALSE)</f>
        <v>#N/A</v>
      </c>
      <c r="S180" s="46" t="e">
        <f>VLOOKUP(ROW(176:176),Разбивка_нумерация_5,17,FALSE)</f>
        <v>#N/A</v>
      </c>
      <c r="T180" s="46" t="str">
        <f>IF(AG180=0,"","L="&amp;AG180)</f>
        <v/>
      </c>
      <c r="U180" s="46" t="str">
        <f>IF(AH180=0,"",AD180&amp;" L="&amp;AH180)</f>
        <v/>
      </c>
      <c r="V180" s="46" t="str">
        <f>IF(AI180=0,"",AE180&amp;" L="&amp;AI180)</f>
        <v/>
      </c>
      <c r="W180" s="47" t="e">
        <f>VLOOKUP(P180,Исходные_данные,13,FALSE)*1.3</f>
        <v>#N/A</v>
      </c>
      <c r="X180" s="48"/>
      <c r="Y180" s="48"/>
      <c r="Z180" s="48"/>
      <c r="AA180" s="48"/>
      <c r="AB180" s="48"/>
      <c r="AD180" s="46" t="e">
        <f>VLOOKUP(S180,Кабель_диаметр,4,FALSE)</f>
        <v>#N/A</v>
      </c>
      <c r="AE180" s="46" t="e">
        <f>VLOOKUP(S180,Кабель_диаметр,5,FALSE)</f>
        <v>#N/A</v>
      </c>
      <c r="AG180" s="46">
        <f>IFERROR(VLOOKUP(P180,Исходные_данные,10,FALSE),0)</f>
        <v>0</v>
      </c>
      <c r="AH180" s="46">
        <f>IFERROR(VLOOKUP(P180,Исходные_данные,11,FALSE),0)</f>
        <v>0</v>
      </c>
      <c r="AI180" s="46">
        <f t="shared" si="12"/>
        <v>0</v>
      </c>
    </row>
    <row r="181" spans="6:35" x14ac:dyDescent="0.25">
      <c r="F181" s="19" t="str">
        <f>IF(G181=1,MAX($F$4:F180)+1,"")</f>
        <v/>
      </c>
      <c r="G181" s="19">
        <f>COUNTIF($H$5:H181,H181)</f>
        <v>158</v>
      </c>
      <c r="H181" s="19" t="e">
        <f t="shared" si="11"/>
        <v>#N/A</v>
      </c>
      <c r="I181" s="19">
        <f>COUNTIF($J$4:$J181,1)</f>
        <v>11</v>
      </c>
      <c r="J181" s="19">
        <f>COUNTIF($S$5:$S181,S181)</f>
        <v>158</v>
      </c>
      <c r="K181" s="19" t="e">
        <f>VLOOKUP(P181,Исходные_данные,20,FALSE)</f>
        <v>#N/A</v>
      </c>
      <c r="L181" s="19">
        <f>IFERROR(IF(P181=0,0,MAX($L$4:L180)+1),0)</f>
        <v>0</v>
      </c>
      <c r="M181" s="104" t="e">
        <f>LEFT(P181,SEARCH(".",P181)-1)</f>
        <v>#N/A</v>
      </c>
      <c r="N181" s="104" t="e">
        <f>LEFT(RIGHT(P181,LEN(P181)-LEN(M181)-1),SEARCH(".",P181)-1)</f>
        <v>#N/A</v>
      </c>
      <c r="P181" s="46" t="e">
        <f>VLOOKUP(ROW(177:177),Разбивка_нумерация_5,4,FALSE)</f>
        <v>#N/A</v>
      </c>
      <c r="Q181" s="46" t="e">
        <f>IF(VLOOKUP(ROW(177:177),Разбивка_нумерация_5,3,FALSE)=0,VLOOKUP(ROW(177:177),Разбивка_нумерация_5,2,FALSE),VLOOKUP(ROW(177:177),Разбивка_нумерация_5,3,FALSE))</f>
        <v>#N/A</v>
      </c>
      <c r="R181" s="46" t="e">
        <f>VLOOKUP(ROW(177:177),Разбивка_нумерация_5,6,FALSE)</f>
        <v>#N/A</v>
      </c>
      <c r="S181" s="46" t="e">
        <f>VLOOKUP(ROW(177:177),Разбивка_нумерация_5,17,FALSE)</f>
        <v>#N/A</v>
      </c>
      <c r="T181" s="46" t="str">
        <f>IF(AG181=0,"","L="&amp;AG181)</f>
        <v/>
      </c>
      <c r="U181" s="46" t="str">
        <f>IF(AH181=0,"",AD181&amp;" L="&amp;AH181)</f>
        <v/>
      </c>
      <c r="V181" s="46" t="str">
        <f>IF(AI181=0,"",AE181&amp;" L="&amp;AI181)</f>
        <v/>
      </c>
      <c r="W181" s="47" t="e">
        <f>VLOOKUP(P181,Исходные_данные,13,FALSE)*1.3</f>
        <v>#N/A</v>
      </c>
      <c r="X181" s="48"/>
      <c r="Y181" s="48"/>
      <c r="Z181" s="48"/>
      <c r="AA181" s="48"/>
      <c r="AB181" s="48"/>
      <c r="AD181" s="46" t="e">
        <f>VLOOKUP(S181,Кабель_диаметр,4,FALSE)</f>
        <v>#N/A</v>
      </c>
      <c r="AE181" s="46" t="e">
        <f>VLOOKUP(S181,Кабель_диаметр,5,FALSE)</f>
        <v>#N/A</v>
      </c>
      <c r="AG181" s="46">
        <f>IFERROR(VLOOKUP(P181,Исходные_данные,10,FALSE),0)</f>
        <v>0</v>
      </c>
      <c r="AH181" s="46">
        <f>IFERROR(VLOOKUP(P181,Исходные_данные,11,FALSE),0)</f>
        <v>0</v>
      </c>
      <c r="AI181" s="46">
        <f t="shared" si="12"/>
        <v>0</v>
      </c>
    </row>
    <row r="182" spans="6:35" x14ac:dyDescent="0.25">
      <c r="F182" s="19" t="str">
        <f>IF(G182=1,MAX($F$4:F181)+1,"")</f>
        <v/>
      </c>
      <c r="G182" s="19">
        <f>COUNTIF($H$5:H182,H182)</f>
        <v>159</v>
      </c>
      <c r="H182" s="19" t="e">
        <f t="shared" si="11"/>
        <v>#N/A</v>
      </c>
      <c r="I182" s="19">
        <f>COUNTIF($J$4:$J182,1)</f>
        <v>11</v>
      </c>
      <c r="J182" s="19">
        <f>COUNTIF($S$5:$S182,S182)</f>
        <v>159</v>
      </c>
      <c r="K182" s="19" t="e">
        <f>VLOOKUP(P182,Исходные_данные,20,FALSE)</f>
        <v>#N/A</v>
      </c>
      <c r="L182" s="19">
        <f>IFERROR(IF(P182=0,0,MAX($L$4:L181)+1),0)</f>
        <v>0</v>
      </c>
      <c r="M182" s="104" t="e">
        <f>LEFT(P182,SEARCH(".",P182)-1)</f>
        <v>#N/A</v>
      </c>
      <c r="N182" s="104" t="e">
        <f>LEFT(RIGHT(P182,LEN(P182)-LEN(M182)-1),SEARCH(".",P182)-1)</f>
        <v>#N/A</v>
      </c>
      <c r="P182" s="46" t="e">
        <f>VLOOKUP(ROW(178:178),Разбивка_нумерация_5,4,FALSE)</f>
        <v>#N/A</v>
      </c>
      <c r="Q182" s="46" t="e">
        <f>IF(VLOOKUP(ROW(178:178),Разбивка_нумерация_5,3,FALSE)=0,VLOOKUP(ROW(178:178),Разбивка_нумерация_5,2,FALSE),VLOOKUP(ROW(178:178),Разбивка_нумерация_5,3,FALSE))</f>
        <v>#N/A</v>
      </c>
      <c r="R182" s="46" t="e">
        <f>VLOOKUP(ROW(178:178),Разбивка_нумерация_5,6,FALSE)</f>
        <v>#N/A</v>
      </c>
      <c r="S182" s="46" t="e">
        <f>VLOOKUP(ROW(178:178),Разбивка_нумерация_5,17,FALSE)</f>
        <v>#N/A</v>
      </c>
      <c r="T182" s="46" t="str">
        <f>IF(AG182=0,"","L="&amp;AG182)</f>
        <v/>
      </c>
      <c r="U182" s="46" t="str">
        <f>IF(AH182=0,"",AD182&amp;" L="&amp;AH182)</f>
        <v/>
      </c>
      <c r="V182" s="46" t="str">
        <f>IF(AI182=0,"",AE182&amp;" L="&amp;AI182)</f>
        <v/>
      </c>
      <c r="W182" s="47" t="e">
        <f>VLOOKUP(P182,Исходные_данные,13,FALSE)*1.3</f>
        <v>#N/A</v>
      </c>
      <c r="X182" s="48"/>
      <c r="Y182" s="48"/>
      <c r="Z182" s="48"/>
      <c r="AA182" s="48"/>
      <c r="AB182" s="48"/>
      <c r="AD182" s="46" t="e">
        <f>VLOOKUP(S182,Кабель_диаметр,4,FALSE)</f>
        <v>#N/A</v>
      </c>
      <c r="AE182" s="46" t="e">
        <f>VLOOKUP(S182,Кабель_диаметр,5,FALSE)</f>
        <v>#N/A</v>
      </c>
      <c r="AG182" s="46">
        <f>IFERROR(VLOOKUP(P182,Исходные_данные,10,FALSE),0)</f>
        <v>0</v>
      </c>
      <c r="AH182" s="46">
        <f>IFERROR(VLOOKUP(P182,Исходные_данные,11,FALSE),0)</f>
        <v>0</v>
      </c>
      <c r="AI182" s="46">
        <f t="shared" si="12"/>
        <v>0</v>
      </c>
    </row>
    <row r="183" spans="6:35" x14ac:dyDescent="0.25">
      <c r="F183" s="19" t="str">
        <f>IF(G183=1,MAX($F$4:F182)+1,"")</f>
        <v/>
      </c>
      <c r="G183" s="19">
        <f>COUNTIF($H$5:H183,H183)</f>
        <v>160</v>
      </c>
      <c r="H183" s="19" t="e">
        <f t="shared" si="11"/>
        <v>#N/A</v>
      </c>
      <c r="I183" s="19">
        <f>COUNTIF($J$4:$J183,1)</f>
        <v>11</v>
      </c>
      <c r="J183" s="19">
        <f>COUNTIF($S$5:$S183,S183)</f>
        <v>160</v>
      </c>
      <c r="K183" s="19" t="e">
        <f>VLOOKUP(P183,Исходные_данные,20,FALSE)</f>
        <v>#N/A</v>
      </c>
      <c r="L183" s="19">
        <f>IFERROR(IF(P183=0,0,MAX($L$4:L182)+1),0)</f>
        <v>0</v>
      </c>
      <c r="M183" s="104" t="e">
        <f>LEFT(P183,SEARCH(".",P183)-1)</f>
        <v>#N/A</v>
      </c>
      <c r="N183" s="104" t="e">
        <f>LEFT(RIGHT(P183,LEN(P183)-LEN(M183)-1),SEARCH(".",P183)-1)</f>
        <v>#N/A</v>
      </c>
      <c r="P183" s="46" t="e">
        <f>VLOOKUP(ROW(179:179),Разбивка_нумерация_5,4,FALSE)</f>
        <v>#N/A</v>
      </c>
      <c r="Q183" s="46" t="e">
        <f>IF(VLOOKUP(ROW(179:179),Разбивка_нумерация_5,3,FALSE)=0,VLOOKUP(ROW(179:179),Разбивка_нумерация_5,2,FALSE),VLOOKUP(ROW(179:179),Разбивка_нумерация_5,3,FALSE))</f>
        <v>#N/A</v>
      </c>
      <c r="R183" s="46" t="e">
        <f>VLOOKUP(ROW(179:179),Разбивка_нумерация_5,6,FALSE)</f>
        <v>#N/A</v>
      </c>
      <c r="S183" s="46" t="e">
        <f>VLOOKUP(ROW(179:179),Разбивка_нумерация_5,17,FALSE)</f>
        <v>#N/A</v>
      </c>
      <c r="T183" s="46" t="str">
        <f>IF(AG183=0,"","L="&amp;AG183)</f>
        <v/>
      </c>
      <c r="U183" s="46" t="str">
        <f>IF(AH183=0,"",AD183&amp;" L="&amp;AH183)</f>
        <v/>
      </c>
      <c r="V183" s="46" t="str">
        <f>IF(AI183=0,"",AE183&amp;" L="&amp;AI183)</f>
        <v/>
      </c>
      <c r="W183" s="47" t="e">
        <f>VLOOKUP(P183,Исходные_данные,13,FALSE)*1.3</f>
        <v>#N/A</v>
      </c>
      <c r="X183" s="48"/>
      <c r="Y183" s="48"/>
      <c r="Z183" s="48"/>
      <c r="AA183" s="48"/>
      <c r="AB183" s="48"/>
      <c r="AD183" s="46" t="e">
        <f>VLOOKUP(S183,Кабель_диаметр,4,FALSE)</f>
        <v>#N/A</v>
      </c>
      <c r="AE183" s="46" t="e">
        <f>VLOOKUP(S183,Кабель_диаметр,5,FALSE)</f>
        <v>#N/A</v>
      </c>
      <c r="AG183" s="46">
        <f>IFERROR(VLOOKUP(P183,Исходные_данные,10,FALSE),0)</f>
        <v>0</v>
      </c>
      <c r="AH183" s="46">
        <f>IFERROR(VLOOKUP(P183,Исходные_данные,11,FALSE),0)</f>
        <v>0</v>
      </c>
      <c r="AI183" s="46">
        <f t="shared" si="12"/>
        <v>0</v>
      </c>
    </row>
    <row r="184" spans="6:35" x14ac:dyDescent="0.25">
      <c r="F184" s="19" t="str">
        <f>IF(G184=1,MAX($F$4:F183)+1,"")</f>
        <v/>
      </c>
      <c r="G184" s="19">
        <f>COUNTIF($H$5:H184,H184)</f>
        <v>161</v>
      </c>
      <c r="H184" s="19" t="e">
        <f t="shared" si="11"/>
        <v>#N/A</v>
      </c>
      <c r="I184" s="19">
        <f>COUNTIF($J$4:$J184,1)</f>
        <v>11</v>
      </c>
      <c r="J184" s="19">
        <f>COUNTIF($S$5:$S184,S184)</f>
        <v>161</v>
      </c>
      <c r="K184" s="19" t="e">
        <f>VLOOKUP(P184,Исходные_данные,20,FALSE)</f>
        <v>#N/A</v>
      </c>
      <c r="L184" s="19">
        <f>IFERROR(IF(P184=0,0,MAX($L$4:L183)+1),0)</f>
        <v>0</v>
      </c>
      <c r="M184" s="104" t="e">
        <f>LEFT(P184,SEARCH(".",P184)-1)</f>
        <v>#N/A</v>
      </c>
      <c r="N184" s="104" t="e">
        <f>LEFT(RIGHT(P184,LEN(P184)-LEN(M184)-1),SEARCH(".",P184)-1)</f>
        <v>#N/A</v>
      </c>
      <c r="P184" s="46" t="e">
        <f>VLOOKUP(ROW(180:180),Разбивка_нумерация_5,4,FALSE)</f>
        <v>#N/A</v>
      </c>
      <c r="Q184" s="46" t="e">
        <f>IF(VLOOKUP(ROW(180:180),Разбивка_нумерация_5,3,FALSE)=0,VLOOKUP(ROW(180:180),Разбивка_нумерация_5,2,FALSE),VLOOKUP(ROW(180:180),Разбивка_нумерация_5,3,FALSE))</f>
        <v>#N/A</v>
      </c>
      <c r="R184" s="46" t="e">
        <f>VLOOKUP(ROW(180:180),Разбивка_нумерация_5,6,FALSE)</f>
        <v>#N/A</v>
      </c>
      <c r="S184" s="46" t="e">
        <f>VLOOKUP(ROW(180:180),Разбивка_нумерация_5,17,FALSE)</f>
        <v>#N/A</v>
      </c>
      <c r="T184" s="46" t="str">
        <f>IF(AG184=0,"","L="&amp;AG184)</f>
        <v/>
      </c>
      <c r="U184" s="46" t="str">
        <f>IF(AH184=0,"",AD184&amp;" L="&amp;AH184)</f>
        <v/>
      </c>
      <c r="V184" s="46" t="str">
        <f>IF(AI184=0,"",AE184&amp;" L="&amp;AI184)</f>
        <v/>
      </c>
      <c r="W184" s="47" t="e">
        <f>VLOOKUP(P184,Исходные_данные,13,FALSE)*1.3</f>
        <v>#N/A</v>
      </c>
      <c r="X184" s="48"/>
      <c r="Y184" s="48"/>
      <c r="Z184" s="48"/>
      <c r="AA184" s="48"/>
      <c r="AB184" s="48"/>
      <c r="AD184" s="46" t="e">
        <f>VLOOKUP(S184,Кабель_диаметр,4,FALSE)</f>
        <v>#N/A</v>
      </c>
      <c r="AE184" s="46" t="e">
        <f>VLOOKUP(S184,Кабель_диаметр,5,FALSE)</f>
        <v>#N/A</v>
      </c>
      <c r="AG184" s="46">
        <f>IFERROR(VLOOKUP(P184,Исходные_данные,10,FALSE),0)</f>
        <v>0</v>
      </c>
      <c r="AH184" s="46">
        <f>IFERROR(VLOOKUP(P184,Исходные_данные,11,FALSE),0)</f>
        <v>0</v>
      </c>
      <c r="AI184" s="46">
        <f t="shared" si="12"/>
        <v>0</v>
      </c>
    </row>
    <row r="185" spans="6:35" x14ac:dyDescent="0.25">
      <c r="F185" s="19" t="str">
        <f>IF(G185=1,MAX($F$4:F184)+1,"")</f>
        <v/>
      </c>
      <c r="G185" s="19">
        <f>COUNTIF($H$5:H185,H185)</f>
        <v>162</v>
      </c>
      <c r="H185" s="19" t="e">
        <f t="shared" si="11"/>
        <v>#N/A</v>
      </c>
      <c r="I185" s="19">
        <f>COUNTIF($J$4:$J185,1)</f>
        <v>11</v>
      </c>
      <c r="J185" s="19">
        <f>COUNTIF($S$5:$S185,S185)</f>
        <v>162</v>
      </c>
      <c r="K185" s="19" t="e">
        <f>VLOOKUP(P185,Исходные_данные,20,FALSE)</f>
        <v>#N/A</v>
      </c>
      <c r="L185" s="19">
        <f>IFERROR(IF(P185=0,0,MAX($L$4:L184)+1),0)</f>
        <v>0</v>
      </c>
      <c r="M185" s="104" t="e">
        <f>LEFT(P185,SEARCH(".",P185)-1)</f>
        <v>#N/A</v>
      </c>
      <c r="N185" s="104" t="e">
        <f>LEFT(RIGHT(P185,LEN(P185)-LEN(M185)-1),SEARCH(".",P185)-1)</f>
        <v>#N/A</v>
      </c>
      <c r="P185" s="46" t="e">
        <f>VLOOKUP(ROW(181:181),Разбивка_нумерация_5,4,FALSE)</f>
        <v>#N/A</v>
      </c>
      <c r="Q185" s="46" t="e">
        <f>IF(VLOOKUP(ROW(181:181),Разбивка_нумерация_5,3,FALSE)=0,VLOOKUP(ROW(181:181),Разбивка_нумерация_5,2,FALSE),VLOOKUP(ROW(181:181),Разбивка_нумерация_5,3,FALSE))</f>
        <v>#N/A</v>
      </c>
      <c r="R185" s="46" t="e">
        <f>VLOOKUP(ROW(181:181),Разбивка_нумерация_5,6,FALSE)</f>
        <v>#N/A</v>
      </c>
      <c r="S185" s="46" t="e">
        <f>VLOOKUP(ROW(181:181),Разбивка_нумерация_5,17,FALSE)</f>
        <v>#N/A</v>
      </c>
      <c r="T185" s="46" t="str">
        <f>IF(AG185=0,"","L="&amp;AG185)</f>
        <v/>
      </c>
      <c r="U185" s="46" t="str">
        <f>IF(AH185=0,"",AD185&amp;" L="&amp;AH185)</f>
        <v/>
      </c>
      <c r="V185" s="46" t="str">
        <f>IF(AI185=0,"",AE185&amp;" L="&amp;AI185)</f>
        <v/>
      </c>
      <c r="W185" s="47" t="e">
        <f>VLOOKUP(P185,Исходные_данные,13,FALSE)*1.3</f>
        <v>#N/A</v>
      </c>
      <c r="X185" s="48"/>
      <c r="Y185" s="48"/>
      <c r="Z185" s="48"/>
      <c r="AA185" s="48"/>
      <c r="AB185" s="48"/>
      <c r="AD185" s="46" t="e">
        <f>VLOOKUP(S185,Кабель_диаметр,4,FALSE)</f>
        <v>#N/A</v>
      </c>
      <c r="AE185" s="46" t="e">
        <f>VLOOKUP(S185,Кабель_диаметр,5,FALSE)</f>
        <v>#N/A</v>
      </c>
      <c r="AG185" s="46">
        <f>IFERROR(VLOOKUP(P185,Исходные_данные,10,FALSE),0)</f>
        <v>0</v>
      </c>
      <c r="AH185" s="46">
        <f>IFERROR(VLOOKUP(P185,Исходные_данные,11,FALSE),0)</f>
        <v>0</v>
      </c>
      <c r="AI185" s="46">
        <f t="shared" si="12"/>
        <v>0</v>
      </c>
    </row>
    <row r="186" spans="6:35" x14ac:dyDescent="0.25">
      <c r="F186" s="19" t="str">
        <f>IF(G186=1,MAX($F$4:F185)+1,"")</f>
        <v/>
      </c>
      <c r="G186" s="19">
        <f>COUNTIF($H$5:H186,H186)</f>
        <v>163</v>
      </c>
      <c r="H186" s="19" t="e">
        <f t="shared" si="11"/>
        <v>#N/A</v>
      </c>
      <c r="I186" s="19">
        <f>COUNTIF($J$4:$J186,1)</f>
        <v>11</v>
      </c>
      <c r="J186" s="19">
        <f>COUNTIF($S$5:$S186,S186)</f>
        <v>163</v>
      </c>
      <c r="K186" s="19" t="e">
        <f>VLOOKUP(P186,Исходные_данные,20,FALSE)</f>
        <v>#N/A</v>
      </c>
      <c r="L186" s="19">
        <f>IFERROR(IF(P186=0,0,MAX($L$4:L185)+1),0)</f>
        <v>0</v>
      </c>
      <c r="M186" s="104" t="e">
        <f>LEFT(P186,SEARCH(".",P186)-1)</f>
        <v>#N/A</v>
      </c>
      <c r="N186" s="104" t="e">
        <f>LEFT(RIGHT(P186,LEN(P186)-LEN(M186)-1),SEARCH(".",P186)-1)</f>
        <v>#N/A</v>
      </c>
      <c r="P186" s="46" t="e">
        <f>VLOOKUP(ROW(182:182),Разбивка_нумерация_5,4,FALSE)</f>
        <v>#N/A</v>
      </c>
      <c r="Q186" s="46" t="e">
        <f>IF(VLOOKUP(ROW(182:182),Разбивка_нумерация_5,3,FALSE)=0,VLOOKUP(ROW(182:182),Разбивка_нумерация_5,2,FALSE),VLOOKUP(ROW(182:182),Разбивка_нумерация_5,3,FALSE))</f>
        <v>#N/A</v>
      </c>
      <c r="R186" s="46" t="e">
        <f>VLOOKUP(ROW(182:182),Разбивка_нумерация_5,6,FALSE)</f>
        <v>#N/A</v>
      </c>
      <c r="S186" s="46" t="e">
        <f>VLOOKUP(ROW(182:182),Разбивка_нумерация_5,17,FALSE)</f>
        <v>#N/A</v>
      </c>
      <c r="T186" s="46" t="str">
        <f>IF(AG186=0,"","L="&amp;AG186)</f>
        <v/>
      </c>
      <c r="U186" s="46" t="str">
        <f>IF(AH186=0,"",AD186&amp;" L="&amp;AH186)</f>
        <v/>
      </c>
      <c r="V186" s="46" t="str">
        <f>IF(AI186=0,"",AE186&amp;" L="&amp;AI186)</f>
        <v/>
      </c>
      <c r="W186" s="47" t="e">
        <f>VLOOKUP(P186,Исходные_данные,13,FALSE)*1.3</f>
        <v>#N/A</v>
      </c>
      <c r="X186" s="48"/>
      <c r="Y186" s="48"/>
      <c r="Z186" s="48"/>
      <c r="AA186" s="48"/>
      <c r="AB186" s="48"/>
      <c r="AD186" s="46" t="e">
        <f>VLOOKUP(S186,Кабель_диаметр,4,FALSE)</f>
        <v>#N/A</v>
      </c>
      <c r="AE186" s="46" t="e">
        <f>VLOOKUP(S186,Кабель_диаметр,5,FALSE)</f>
        <v>#N/A</v>
      </c>
      <c r="AG186" s="46">
        <f>IFERROR(VLOOKUP(P186,Исходные_данные,10,FALSE),0)</f>
        <v>0</v>
      </c>
      <c r="AH186" s="46">
        <f>IFERROR(VLOOKUP(P186,Исходные_данные,11,FALSE),0)</f>
        <v>0</v>
      </c>
      <c r="AI186" s="46">
        <f t="shared" si="12"/>
        <v>0</v>
      </c>
    </row>
    <row r="187" spans="6:35" x14ac:dyDescent="0.25">
      <c r="F187" s="19" t="str">
        <f>IF(G187=1,MAX($F$4:F186)+1,"")</f>
        <v/>
      </c>
      <c r="G187" s="19">
        <f>COUNTIF($H$5:H187,H187)</f>
        <v>164</v>
      </c>
      <c r="H187" s="19" t="e">
        <f t="shared" si="11"/>
        <v>#N/A</v>
      </c>
      <c r="I187" s="19">
        <f>COUNTIF($J$4:$J187,1)</f>
        <v>11</v>
      </c>
      <c r="J187" s="19">
        <f>COUNTIF($S$5:$S187,S187)</f>
        <v>164</v>
      </c>
      <c r="K187" s="19" t="e">
        <f>VLOOKUP(P187,Исходные_данные,20,FALSE)</f>
        <v>#N/A</v>
      </c>
      <c r="L187" s="19">
        <f>IFERROR(IF(P187=0,0,MAX($L$4:L186)+1),0)</f>
        <v>0</v>
      </c>
      <c r="M187" s="104" t="e">
        <f>LEFT(P187,SEARCH(".",P187)-1)</f>
        <v>#N/A</v>
      </c>
      <c r="N187" s="104" t="e">
        <f>LEFT(RIGHT(P187,LEN(P187)-LEN(M187)-1),SEARCH(".",P187)-1)</f>
        <v>#N/A</v>
      </c>
      <c r="P187" s="46" t="e">
        <f>VLOOKUP(ROW(183:183),Разбивка_нумерация_5,4,FALSE)</f>
        <v>#N/A</v>
      </c>
      <c r="Q187" s="46" t="e">
        <f>IF(VLOOKUP(ROW(183:183),Разбивка_нумерация_5,3,FALSE)=0,VLOOKUP(ROW(183:183),Разбивка_нумерация_5,2,FALSE),VLOOKUP(ROW(183:183),Разбивка_нумерация_5,3,FALSE))</f>
        <v>#N/A</v>
      </c>
      <c r="R187" s="46" t="e">
        <f>VLOOKUP(ROW(183:183),Разбивка_нумерация_5,6,FALSE)</f>
        <v>#N/A</v>
      </c>
      <c r="S187" s="46" t="e">
        <f>VLOOKUP(ROW(183:183),Разбивка_нумерация_5,17,FALSE)</f>
        <v>#N/A</v>
      </c>
      <c r="T187" s="46" t="str">
        <f>IF(AG187=0,"","L="&amp;AG187)</f>
        <v/>
      </c>
      <c r="U187" s="46" t="str">
        <f>IF(AH187=0,"",AD187&amp;" L="&amp;AH187)</f>
        <v/>
      </c>
      <c r="V187" s="46" t="str">
        <f>IF(AI187=0,"",AE187&amp;" L="&amp;AI187)</f>
        <v/>
      </c>
      <c r="W187" s="47" t="e">
        <f>VLOOKUP(P187,Исходные_данные,13,FALSE)*1.3</f>
        <v>#N/A</v>
      </c>
      <c r="X187" s="48"/>
      <c r="Y187" s="48"/>
      <c r="Z187" s="48"/>
      <c r="AA187" s="48"/>
      <c r="AB187" s="48"/>
      <c r="AD187" s="46" t="e">
        <f>VLOOKUP(S187,Кабель_диаметр,4,FALSE)</f>
        <v>#N/A</v>
      </c>
      <c r="AE187" s="46" t="e">
        <f>VLOOKUP(S187,Кабель_диаметр,5,FALSE)</f>
        <v>#N/A</v>
      </c>
      <c r="AG187" s="46">
        <f>IFERROR(VLOOKUP(P187,Исходные_данные,10,FALSE),0)</f>
        <v>0</v>
      </c>
      <c r="AH187" s="46">
        <f>IFERROR(VLOOKUP(P187,Исходные_данные,11,FALSE),0)</f>
        <v>0</v>
      </c>
      <c r="AI187" s="46">
        <f t="shared" si="12"/>
        <v>0</v>
      </c>
    </row>
    <row r="188" spans="6:35" x14ac:dyDescent="0.25">
      <c r="F188" s="19" t="str">
        <f>IF(G188=1,MAX($F$4:F187)+1,"")</f>
        <v/>
      </c>
      <c r="G188" s="19">
        <f>COUNTIF($H$5:H188,H188)</f>
        <v>165</v>
      </c>
      <c r="H188" s="19" t="e">
        <f t="shared" si="11"/>
        <v>#N/A</v>
      </c>
      <c r="I188" s="19">
        <f>COUNTIF($J$4:$J188,1)</f>
        <v>11</v>
      </c>
      <c r="J188" s="19">
        <f>COUNTIF($S$5:$S188,S188)</f>
        <v>165</v>
      </c>
      <c r="K188" s="19" t="e">
        <f>VLOOKUP(P188,Исходные_данные,20,FALSE)</f>
        <v>#N/A</v>
      </c>
      <c r="L188" s="19">
        <f>IFERROR(IF(P188=0,0,MAX($L$4:L187)+1),0)</f>
        <v>0</v>
      </c>
      <c r="M188" s="104" t="e">
        <f>LEFT(P188,SEARCH(".",P188)-1)</f>
        <v>#N/A</v>
      </c>
      <c r="N188" s="104" t="e">
        <f>LEFT(RIGHT(P188,LEN(P188)-LEN(M188)-1),SEARCH(".",P188)-1)</f>
        <v>#N/A</v>
      </c>
      <c r="P188" s="46" t="e">
        <f>VLOOKUP(ROW(184:184),Разбивка_нумерация_5,4,FALSE)</f>
        <v>#N/A</v>
      </c>
      <c r="Q188" s="46" t="e">
        <f>IF(VLOOKUP(ROW(184:184),Разбивка_нумерация_5,3,FALSE)=0,VLOOKUP(ROW(184:184),Разбивка_нумерация_5,2,FALSE),VLOOKUP(ROW(184:184),Разбивка_нумерация_5,3,FALSE))</f>
        <v>#N/A</v>
      </c>
      <c r="R188" s="46" t="e">
        <f>VLOOKUP(ROW(184:184),Разбивка_нумерация_5,6,FALSE)</f>
        <v>#N/A</v>
      </c>
      <c r="S188" s="46" t="e">
        <f>VLOOKUP(ROW(184:184),Разбивка_нумерация_5,17,FALSE)</f>
        <v>#N/A</v>
      </c>
      <c r="T188" s="46" t="str">
        <f>IF(AG188=0,"","L="&amp;AG188)</f>
        <v/>
      </c>
      <c r="U188" s="46" t="str">
        <f>IF(AH188=0,"",AD188&amp;" L="&amp;AH188)</f>
        <v/>
      </c>
      <c r="V188" s="46" t="str">
        <f>IF(AI188=0,"",AE188&amp;" L="&amp;AI188)</f>
        <v/>
      </c>
      <c r="W188" s="47" t="e">
        <f>VLOOKUP(P188,Исходные_данные,13,FALSE)*1.3</f>
        <v>#N/A</v>
      </c>
      <c r="X188" s="48"/>
      <c r="Y188" s="48"/>
      <c r="Z188" s="48"/>
      <c r="AA188" s="48"/>
      <c r="AB188" s="48"/>
      <c r="AD188" s="46" t="e">
        <f>VLOOKUP(S188,Кабель_диаметр,4,FALSE)</f>
        <v>#N/A</v>
      </c>
      <c r="AE188" s="46" t="e">
        <f>VLOOKUP(S188,Кабель_диаметр,5,FALSE)</f>
        <v>#N/A</v>
      </c>
      <c r="AG188" s="46">
        <f>IFERROR(VLOOKUP(P188,Исходные_данные,10,FALSE),0)</f>
        <v>0</v>
      </c>
      <c r="AH188" s="46">
        <f>IFERROR(VLOOKUP(P188,Исходные_данные,11,FALSE),0)</f>
        <v>0</v>
      </c>
      <c r="AI188" s="46">
        <f t="shared" si="12"/>
        <v>0</v>
      </c>
    </row>
    <row r="189" spans="6:35" x14ac:dyDescent="0.25">
      <c r="F189" s="19" t="str">
        <f>IF(G189=1,MAX($F$4:F188)+1,"")</f>
        <v/>
      </c>
      <c r="G189" s="19">
        <f>COUNTIF($H$5:H189,H189)</f>
        <v>166</v>
      </c>
      <c r="H189" s="19" t="e">
        <f t="shared" si="11"/>
        <v>#N/A</v>
      </c>
      <c r="I189" s="19">
        <f>COUNTIF($J$4:$J189,1)</f>
        <v>11</v>
      </c>
      <c r="J189" s="19">
        <f>COUNTIF($S$5:$S189,S189)</f>
        <v>166</v>
      </c>
      <c r="K189" s="19" t="e">
        <f>VLOOKUP(P189,Исходные_данные,20,FALSE)</f>
        <v>#N/A</v>
      </c>
      <c r="L189" s="19">
        <f>IFERROR(IF(P189=0,0,MAX($L$4:L188)+1),0)</f>
        <v>0</v>
      </c>
      <c r="M189" s="104" t="e">
        <f>LEFT(P189,SEARCH(".",P189)-1)</f>
        <v>#N/A</v>
      </c>
      <c r="N189" s="104" t="e">
        <f>LEFT(RIGHT(P189,LEN(P189)-LEN(M189)-1),SEARCH(".",P189)-1)</f>
        <v>#N/A</v>
      </c>
      <c r="P189" s="46" t="e">
        <f>VLOOKUP(ROW(185:185),Разбивка_нумерация_5,4,FALSE)</f>
        <v>#N/A</v>
      </c>
      <c r="Q189" s="46" t="e">
        <f>IF(VLOOKUP(ROW(185:185),Разбивка_нумерация_5,3,FALSE)=0,VLOOKUP(ROW(185:185),Разбивка_нумерация_5,2,FALSE),VLOOKUP(ROW(185:185),Разбивка_нумерация_5,3,FALSE))</f>
        <v>#N/A</v>
      </c>
      <c r="R189" s="46" t="e">
        <f>VLOOKUP(ROW(185:185),Разбивка_нумерация_5,6,FALSE)</f>
        <v>#N/A</v>
      </c>
      <c r="S189" s="46" t="e">
        <f>VLOOKUP(ROW(185:185),Разбивка_нумерация_5,17,FALSE)</f>
        <v>#N/A</v>
      </c>
      <c r="T189" s="46" t="str">
        <f>IF(AG189=0,"","L="&amp;AG189)</f>
        <v/>
      </c>
      <c r="U189" s="46" t="str">
        <f>IF(AH189=0,"",AD189&amp;" L="&amp;AH189)</f>
        <v/>
      </c>
      <c r="V189" s="46" t="str">
        <f>IF(AI189=0,"",AE189&amp;" L="&amp;AI189)</f>
        <v/>
      </c>
      <c r="W189" s="47" t="e">
        <f>VLOOKUP(P189,Исходные_данные,13,FALSE)*1.3</f>
        <v>#N/A</v>
      </c>
      <c r="X189" s="48"/>
      <c r="Y189" s="48"/>
      <c r="Z189" s="48"/>
      <c r="AA189" s="48"/>
      <c r="AB189" s="48"/>
      <c r="AD189" s="46" t="e">
        <f>VLOOKUP(S189,Кабель_диаметр,4,FALSE)</f>
        <v>#N/A</v>
      </c>
      <c r="AE189" s="46" t="e">
        <f>VLOOKUP(S189,Кабель_диаметр,5,FALSE)</f>
        <v>#N/A</v>
      </c>
      <c r="AG189" s="46">
        <f>IFERROR(VLOOKUP(P189,Исходные_данные,10,FALSE),0)</f>
        <v>0</v>
      </c>
      <c r="AH189" s="46">
        <f>IFERROR(VLOOKUP(P189,Исходные_данные,11,FALSE),0)</f>
        <v>0</v>
      </c>
      <c r="AI189" s="46">
        <f t="shared" si="12"/>
        <v>0</v>
      </c>
    </row>
    <row r="190" spans="6:35" x14ac:dyDescent="0.25">
      <c r="F190" s="19" t="str">
        <f>IF(G190=1,MAX($F$4:F189)+1,"")</f>
        <v/>
      </c>
      <c r="G190" s="19">
        <f>COUNTIF($H$5:H190,H190)</f>
        <v>167</v>
      </c>
      <c r="H190" s="19" t="e">
        <f t="shared" si="11"/>
        <v>#N/A</v>
      </c>
      <c r="I190" s="19">
        <f>COUNTIF($J$4:$J190,1)</f>
        <v>11</v>
      </c>
      <c r="J190" s="19">
        <f>COUNTIF($S$5:$S190,S190)</f>
        <v>167</v>
      </c>
      <c r="K190" s="19" t="e">
        <f>VLOOKUP(P190,Исходные_данные,20,FALSE)</f>
        <v>#N/A</v>
      </c>
      <c r="L190" s="19">
        <f>IFERROR(IF(P190=0,0,MAX($L$4:L189)+1),0)</f>
        <v>0</v>
      </c>
      <c r="M190" s="104" t="e">
        <f>LEFT(P190,SEARCH(".",P190)-1)</f>
        <v>#N/A</v>
      </c>
      <c r="N190" s="104" t="e">
        <f>LEFT(RIGHT(P190,LEN(P190)-LEN(M190)-1),SEARCH(".",P190)-1)</f>
        <v>#N/A</v>
      </c>
      <c r="P190" s="46" t="e">
        <f>VLOOKUP(ROW(186:186),Разбивка_нумерация_5,4,FALSE)</f>
        <v>#N/A</v>
      </c>
      <c r="Q190" s="46" t="e">
        <f>IF(VLOOKUP(ROW(186:186),Разбивка_нумерация_5,3,FALSE)=0,VLOOKUP(ROW(186:186),Разбивка_нумерация_5,2,FALSE),VLOOKUP(ROW(186:186),Разбивка_нумерация_5,3,FALSE))</f>
        <v>#N/A</v>
      </c>
      <c r="R190" s="46" t="e">
        <f>VLOOKUP(ROW(186:186),Разбивка_нумерация_5,6,FALSE)</f>
        <v>#N/A</v>
      </c>
      <c r="S190" s="46" t="e">
        <f>VLOOKUP(ROW(186:186),Разбивка_нумерация_5,17,FALSE)</f>
        <v>#N/A</v>
      </c>
      <c r="T190" s="46" t="str">
        <f>IF(AG190=0,"","L="&amp;AG190)</f>
        <v/>
      </c>
      <c r="U190" s="46" t="str">
        <f>IF(AH190=0,"",AD190&amp;" L="&amp;AH190)</f>
        <v/>
      </c>
      <c r="V190" s="46" t="str">
        <f>IF(AI190=0,"",AE190&amp;" L="&amp;AI190)</f>
        <v/>
      </c>
      <c r="W190" s="47" t="e">
        <f>VLOOKUP(P190,Исходные_данные,13,FALSE)*1.3</f>
        <v>#N/A</v>
      </c>
      <c r="X190" s="48"/>
      <c r="Y190" s="48"/>
      <c r="Z190" s="48"/>
      <c r="AA190" s="48"/>
      <c r="AB190" s="48"/>
      <c r="AD190" s="46" t="e">
        <f>VLOOKUP(S190,Кабель_диаметр,4,FALSE)</f>
        <v>#N/A</v>
      </c>
      <c r="AE190" s="46" t="e">
        <f>VLOOKUP(S190,Кабель_диаметр,5,FALSE)</f>
        <v>#N/A</v>
      </c>
      <c r="AG190" s="46">
        <f>IFERROR(VLOOKUP(P190,Исходные_данные,10,FALSE),0)</f>
        <v>0</v>
      </c>
      <c r="AH190" s="46">
        <f>IFERROR(VLOOKUP(P190,Исходные_данные,11,FALSE),0)</f>
        <v>0</v>
      </c>
      <c r="AI190" s="46">
        <f t="shared" si="12"/>
        <v>0</v>
      </c>
    </row>
    <row r="191" spans="6:35" x14ac:dyDescent="0.25">
      <c r="F191" s="19" t="str">
        <f>IF(G191=1,MAX($F$4:F190)+1,"")</f>
        <v/>
      </c>
      <c r="G191" s="19">
        <f>COUNTIF($H$5:H191,H191)</f>
        <v>168</v>
      </c>
      <c r="H191" s="19" t="e">
        <f t="shared" si="11"/>
        <v>#N/A</v>
      </c>
      <c r="I191" s="19">
        <f>COUNTIF($J$4:$J191,1)</f>
        <v>11</v>
      </c>
      <c r="J191" s="19">
        <f>COUNTIF($S$5:$S191,S191)</f>
        <v>168</v>
      </c>
      <c r="K191" s="19" t="e">
        <f>VLOOKUP(P191,Исходные_данные,20,FALSE)</f>
        <v>#N/A</v>
      </c>
      <c r="L191" s="19">
        <f>IFERROR(IF(P191=0,0,MAX($L$4:L190)+1),0)</f>
        <v>0</v>
      </c>
      <c r="M191" s="104" t="e">
        <f>LEFT(P191,SEARCH(".",P191)-1)</f>
        <v>#N/A</v>
      </c>
      <c r="N191" s="104" t="e">
        <f>LEFT(RIGHT(P191,LEN(P191)-LEN(M191)-1),SEARCH(".",P191)-1)</f>
        <v>#N/A</v>
      </c>
      <c r="P191" s="46" t="e">
        <f>VLOOKUP(ROW(187:187),Разбивка_нумерация_5,4,FALSE)</f>
        <v>#N/A</v>
      </c>
      <c r="Q191" s="46" t="e">
        <f>IF(VLOOKUP(ROW(187:187),Разбивка_нумерация_5,3,FALSE)=0,VLOOKUP(ROW(187:187),Разбивка_нумерация_5,2,FALSE),VLOOKUP(ROW(187:187),Разбивка_нумерация_5,3,FALSE))</f>
        <v>#N/A</v>
      </c>
      <c r="R191" s="46" t="e">
        <f>VLOOKUP(ROW(187:187),Разбивка_нумерация_5,6,FALSE)</f>
        <v>#N/A</v>
      </c>
      <c r="S191" s="46" t="e">
        <f>VLOOKUP(ROW(187:187),Разбивка_нумерация_5,17,FALSE)</f>
        <v>#N/A</v>
      </c>
      <c r="T191" s="46" t="str">
        <f>IF(AG191=0,"","L="&amp;AG191)</f>
        <v/>
      </c>
      <c r="U191" s="46" t="str">
        <f>IF(AH191=0,"",AD191&amp;" L="&amp;AH191)</f>
        <v/>
      </c>
      <c r="V191" s="46" t="str">
        <f>IF(AI191=0,"",AE191&amp;" L="&amp;AI191)</f>
        <v/>
      </c>
      <c r="W191" s="47" t="e">
        <f>VLOOKUP(P191,Исходные_данные,13,FALSE)*1.3</f>
        <v>#N/A</v>
      </c>
      <c r="X191" s="48"/>
      <c r="Y191" s="48"/>
      <c r="Z191" s="48"/>
      <c r="AA191" s="48"/>
      <c r="AB191" s="48"/>
      <c r="AD191" s="46" t="e">
        <f>VLOOKUP(S191,Кабель_диаметр,4,FALSE)</f>
        <v>#N/A</v>
      </c>
      <c r="AE191" s="46" t="e">
        <f>VLOOKUP(S191,Кабель_диаметр,5,FALSE)</f>
        <v>#N/A</v>
      </c>
      <c r="AG191" s="46">
        <f>IFERROR(VLOOKUP(P191,Исходные_данные,10,FALSE),0)</f>
        <v>0</v>
      </c>
      <c r="AH191" s="46">
        <f>IFERROR(VLOOKUP(P191,Исходные_данные,11,FALSE),0)</f>
        <v>0</v>
      </c>
      <c r="AI191" s="46">
        <f t="shared" si="12"/>
        <v>0</v>
      </c>
    </row>
    <row r="192" spans="6:35" x14ac:dyDescent="0.25">
      <c r="F192" s="19" t="str">
        <f>IF(G192=1,MAX($F$4:F191)+1,"")</f>
        <v/>
      </c>
      <c r="G192" s="19">
        <f>COUNTIF($H$5:H192,H192)</f>
        <v>169</v>
      </c>
      <c r="H192" s="19" t="e">
        <f t="shared" si="11"/>
        <v>#N/A</v>
      </c>
      <c r="I192" s="19">
        <f>COUNTIF($J$4:$J192,1)</f>
        <v>11</v>
      </c>
      <c r="J192" s="19">
        <f>COUNTIF($S$5:$S192,S192)</f>
        <v>169</v>
      </c>
      <c r="K192" s="19" t="e">
        <f>VLOOKUP(P192,Исходные_данные,20,FALSE)</f>
        <v>#N/A</v>
      </c>
      <c r="L192" s="19">
        <f>IFERROR(IF(P192=0,0,MAX($L$4:L191)+1),0)</f>
        <v>0</v>
      </c>
      <c r="M192" s="104" t="e">
        <f>LEFT(P192,SEARCH(".",P192)-1)</f>
        <v>#N/A</v>
      </c>
      <c r="N192" s="104" t="e">
        <f>LEFT(RIGHT(P192,LEN(P192)-LEN(M192)-1),SEARCH(".",P192)-1)</f>
        <v>#N/A</v>
      </c>
      <c r="P192" s="46" t="e">
        <f>VLOOKUP(ROW(188:188),Разбивка_нумерация_5,4,FALSE)</f>
        <v>#N/A</v>
      </c>
      <c r="Q192" s="46" t="e">
        <f>IF(VLOOKUP(ROW(188:188),Разбивка_нумерация_5,3,FALSE)=0,VLOOKUP(ROW(188:188),Разбивка_нумерация_5,2,FALSE),VLOOKUP(ROW(188:188),Разбивка_нумерация_5,3,FALSE))</f>
        <v>#N/A</v>
      </c>
      <c r="R192" s="46" t="e">
        <f>VLOOKUP(ROW(188:188),Разбивка_нумерация_5,6,FALSE)</f>
        <v>#N/A</v>
      </c>
      <c r="S192" s="46" t="e">
        <f>VLOOKUP(ROW(188:188),Разбивка_нумерация_5,17,FALSE)</f>
        <v>#N/A</v>
      </c>
      <c r="T192" s="46" t="str">
        <f>IF(AG192=0,"","L="&amp;AG192)</f>
        <v/>
      </c>
      <c r="U192" s="46" t="str">
        <f>IF(AH192=0,"",AD192&amp;" L="&amp;AH192)</f>
        <v/>
      </c>
      <c r="V192" s="46" t="str">
        <f>IF(AI192=0,"",AE192&amp;" L="&amp;AI192)</f>
        <v/>
      </c>
      <c r="W192" s="47" t="e">
        <f>VLOOKUP(P192,Исходные_данные,13,FALSE)*1.3</f>
        <v>#N/A</v>
      </c>
      <c r="X192" s="48"/>
      <c r="Y192" s="48"/>
      <c r="Z192" s="48"/>
      <c r="AA192" s="48"/>
      <c r="AB192" s="48"/>
      <c r="AD192" s="46" t="e">
        <f>VLOOKUP(S192,Кабель_диаметр,4,FALSE)</f>
        <v>#N/A</v>
      </c>
      <c r="AE192" s="46" t="e">
        <f>VLOOKUP(S192,Кабель_диаметр,5,FALSE)</f>
        <v>#N/A</v>
      </c>
      <c r="AG192" s="46">
        <f>IFERROR(VLOOKUP(P192,Исходные_данные,10,FALSE),0)</f>
        <v>0</v>
      </c>
      <c r="AH192" s="46">
        <f>IFERROR(VLOOKUP(P192,Исходные_данные,11,FALSE),0)</f>
        <v>0</v>
      </c>
      <c r="AI192" s="46">
        <f t="shared" si="12"/>
        <v>0</v>
      </c>
    </row>
    <row r="193" spans="6:35" x14ac:dyDescent="0.25">
      <c r="F193" s="19" t="str">
        <f>IF(G193=1,MAX($F$4:F192)+1,"")</f>
        <v/>
      </c>
      <c r="G193" s="19">
        <f>COUNTIF($H$5:H193,H193)</f>
        <v>170</v>
      </c>
      <c r="H193" s="19" t="e">
        <f t="shared" si="11"/>
        <v>#N/A</v>
      </c>
      <c r="I193" s="19">
        <f>COUNTIF($J$4:$J193,1)</f>
        <v>11</v>
      </c>
      <c r="J193" s="19">
        <f>COUNTIF($S$5:$S193,S193)</f>
        <v>170</v>
      </c>
      <c r="K193" s="19" t="e">
        <f>VLOOKUP(P193,Исходные_данные,20,FALSE)</f>
        <v>#N/A</v>
      </c>
      <c r="L193" s="19">
        <f>IFERROR(IF(P193=0,0,MAX($L$4:L192)+1),0)</f>
        <v>0</v>
      </c>
      <c r="M193" s="104" t="e">
        <f>LEFT(P193,SEARCH(".",P193)-1)</f>
        <v>#N/A</v>
      </c>
      <c r="N193" s="104" t="e">
        <f>LEFT(RIGHT(P193,LEN(P193)-LEN(M193)-1),SEARCH(".",P193)-1)</f>
        <v>#N/A</v>
      </c>
      <c r="P193" s="46" t="e">
        <f>VLOOKUP(ROW(189:189),Разбивка_нумерация_5,4,FALSE)</f>
        <v>#N/A</v>
      </c>
      <c r="Q193" s="46" t="e">
        <f>IF(VLOOKUP(ROW(189:189),Разбивка_нумерация_5,3,FALSE)=0,VLOOKUP(ROW(189:189),Разбивка_нумерация_5,2,FALSE),VLOOKUP(ROW(189:189),Разбивка_нумерация_5,3,FALSE))</f>
        <v>#N/A</v>
      </c>
      <c r="R193" s="46" t="e">
        <f>VLOOKUP(ROW(189:189),Разбивка_нумерация_5,6,FALSE)</f>
        <v>#N/A</v>
      </c>
      <c r="S193" s="46" t="e">
        <f>VLOOKUP(ROW(189:189),Разбивка_нумерация_5,17,FALSE)</f>
        <v>#N/A</v>
      </c>
      <c r="T193" s="46" t="str">
        <f>IF(AG193=0,"","L="&amp;AG193)</f>
        <v/>
      </c>
      <c r="U193" s="46" t="str">
        <f>IF(AH193=0,"",AD193&amp;" L="&amp;AH193)</f>
        <v/>
      </c>
      <c r="V193" s="46" t="str">
        <f>IF(AI193=0,"",AE193&amp;" L="&amp;AI193)</f>
        <v/>
      </c>
      <c r="W193" s="47" t="e">
        <f>VLOOKUP(P193,Исходные_данные,13,FALSE)*1.3</f>
        <v>#N/A</v>
      </c>
      <c r="X193" s="48"/>
      <c r="Y193" s="48"/>
      <c r="Z193" s="48"/>
      <c r="AA193" s="48"/>
      <c r="AB193" s="48"/>
      <c r="AD193" s="46" t="e">
        <f>VLOOKUP(S193,Кабель_диаметр,4,FALSE)</f>
        <v>#N/A</v>
      </c>
      <c r="AE193" s="46" t="e">
        <f>VLOOKUP(S193,Кабель_диаметр,5,FALSE)</f>
        <v>#N/A</v>
      </c>
      <c r="AG193" s="46">
        <f>IFERROR(VLOOKUP(P193,Исходные_данные,10,FALSE),0)</f>
        <v>0</v>
      </c>
      <c r="AH193" s="46">
        <f>IFERROR(VLOOKUP(P193,Исходные_данные,11,FALSE),0)</f>
        <v>0</v>
      </c>
      <c r="AI193" s="46">
        <f t="shared" si="12"/>
        <v>0</v>
      </c>
    </row>
    <row r="194" spans="6:35" x14ac:dyDescent="0.25">
      <c r="F194" s="19" t="str">
        <f>IF(G194=1,MAX($F$4:F193)+1,"")</f>
        <v/>
      </c>
      <c r="G194" s="19">
        <f>COUNTIF($H$5:H194,H194)</f>
        <v>171</v>
      </c>
      <c r="H194" s="19" t="e">
        <f t="shared" si="11"/>
        <v>#N/A</v>
      </c>
      <c r="I194" s="19">
        <f>COUNTIF($J$4:$J194,1)</f>
        <v>11</v>
      </c>
      <c r="J194" s="19">
        <f>COUNTIF($S$5:$S194,S194)</f>
        <v>171</v>
      </c>
      <c r="K194" s="19" t="e">
        <f>VLOOKUP(P194,Исходные_данные,20,FALSE)</f>
        <v>#N/A</v>
      </c>
      <c r="L194" s="19">
        <f>IFERROR(IF(P194=0,0,MAX($L$4:L193)+1),0)</f>
        <v>0</v>
      </c>
      <c r="M194" s="104" t="e">
        <f>LEFT(P194,SEARCH(".",P194)-1)</f>
        <v>#N/A</v>
      </c>
      <c r="N194" s="104" t="e">
        <f>LEFT(RIGHT(P194,LEN(P194)-LEN(M194)-1),SEARCH(".",P194)-1)</f>
        <v>#N/A</v>
      </c>
      <c r="P194" s="46" t="e">
        <f>VLOOKUP(ROW(190:190),Разбивка_нумерация_5,4,FALSE)</f>
        <v>#N/A</v>
      </c>
      <c r="Q194" s="46" t="e">
        <f>IF(VLOOKUP(ROW(190:190),Разбивка_нумерация_5,3,FALSE)=0,VLOOKUP(ROW(190:190),Разбивка_нумерация_5,2,FALSE),VLOOKUP(ROW(190:190),Разбивка_нумерация_5,3,FALSE))</f>
        <v>#N/A</v>
      </c>
      <c r="R194" s="46" t="e">
        <f>VLOOKUP(ROW(190:190),Разбивка_нумерация_5,6,FALSE)</f>
        <v>#N/A</v>
      </c>
      <c r="S194" s="46" t="e">
        <f>VLOOKUP(ROW(190:190),Разбивка_нумерация_5,17,FALSE)</f>
        <v>#N/A</v>
      </c>
      <c r="T194" s="46" t="str">
        <f>IF(AG194=0,"","L="&amp;AG194)</f>
        <v/>
      </c>
      <c r="U194" s="46" t="str">
        <f>IF(AH194=0,"",AD194&amp;" L="&amp;AH194)</f>
        <v/>
      </c>
      <c r="V194" s="46" t="str">
        <f>IF(AI194=0,"",AE194&amp;" L="&amp;AI194)</f>
        <v/>
      </c>
      <c r="W194" s="47" t="e">
        <f>VLOOKUP(P194,Исходные_данные,13,FALSE)*1.3</f>
        <v>#N/A</v>
      </c>
      <c r="X194" s="48"/>
      <c r="Y194" s="48"/>
      <c r="Z194" s="48"/>
      <c r="AA194" s="48"/>
      <c r="AB194" s="48"/>
      <c r="AD194" s="46" t="e">
        <f>VLOOKUP(S194,Кабель_диаметр,4,FALSE)</f>
        <v>#N/A</v>
      </c>
      <c r="AE194" s="46" t="e">
        <f>VLOOKUP(S194,Кабель_диаметр,5,FALSE)</f>
        <v>#N/A</v>
      </c>
      <c r="AG194" s="46">
        <f>IFERROR(VLOOKUP(P194,Исходные_данные,10,FALSE),0)</f>
        <v>0</v>
      </c>
      <c r="AH194" s="46">
        <f>IFERROR(VLOOKUP(P194,Исходные_данные,11,FALSE),0)</f>
        <v>0</v>
      </c>
      <c r="AI194" s="46">
        <f t="shared" si="12"/>
        <v>0</v>
      </c>
    </row>
    <row r="195" spans="6:35" x14ac:dyDescent="0.25">
      <c r="F195" s="19" t="str">
        <f>IF(G195=1,MAX($F$4:F194)+1,"")</f>
        <v/>
      </c>
      <c r="G195" s="19">
        <f>COUNTIF($H$5:H195,H195)</f>
        <v>172</v>
      </c>
      <c r="H195" s="19" t="e">
        <f t="shared" si="11"/>
        <v>#N/A</v>
      </c>
      <c r="I195" s="19">
        <f>COUNTIF($J$4:$J195,1)</f>
        <v>11</v>
      </c>
      <c r="J195" s="19">
        <f>COUNTIF($S$5:$S195,S195)</f>
        <v>172</v>
      </c>
      <c r="K195" s="19" t="e">
        <f>VLOOKUP(P195,Исходные_данные,20,FALSE)</f>
        <v>#N/A</v>
      </c>
      <c r="L195" s="19">
        <f>IFERROR(IF(P195=0,0,MAX($L$4:L194)+1),0)</f>
        <v>0</v>
      </c>
      <c r="M195" s="104" t="e">
        <f>LEFT(P195,SEARCH(".",P195)-1)</f>
        <v>#N/A</v>
      </c>
      <c r="N195" s="104" t="e">
        <f>LEFT(RIGHT(P195,LEN(P195)-LEN(M195)-1),SEARCH(".",P195)-1)</f>
        <v>#N/A</v>
      </c>
      <c r="P195" s="46" t="e">
        <f>VLOOKUP(ROW(191:191),Разбивка_нумерация_5,4,FALSE)</f>
        <v>#N/A</v>
      </c>
      <c r="Q195" s="46" t="e">
        <f>IF(VLOOKUP(ROW(191:191),Разбивка_нумерация_5,3,FALSE)=0,VLOOKUP(ROW(191:191),Разбивка_нумерация_5,2,FALSE),VLOOKUP(ROW(191:191),Разбивка_нумерация_5,3,FALSE))</f>
        <v>#N/A</v>
      </c>
      <c r="R195" s="46" t="e">
        <f>VLOOKUP(ROW(191:191),Разбивка_нумерация_5,6,FALSE)</f>
        <v>#N/A</v>
      </c>
      <c r="S195" s="46" t="e">
        <f>VLOOKUP(ROW(191:191),Разбивка_нумерация_5,17,FALSE)</f>
        <v>#N/A</v>
      </c>
      <c r="T195" s="46" t="str">
        <f>IF(AG195=0,"","L="&amp;AG195)</f>
        <v/>
      </c>
      <c r="U195" s="46" t="str">
        <f>IF(AH195=0,"",AD195&amp;" L="&amp;AH195)</f>
        <v/>
      </c>
      <c r="V195" s="46" t="str">
        <f>IF(AI195=0,"",AE195&amp;" L="&amp;AI195)</f>
        <v/>
      </c>
      <c r="W195" s="47" t="e">
        <f>VLOOKUP(P195,Исходные_данные,13,FALSE)*1.3</f>
        <v>#N/A</v>
      </c>
      <c r="X195" s="48"/>
      <c r="Y195" s="48"/>
      <c r="Z195" s="48"/>
      <c r="AA195" s="48"/>
      <c r="AB195" s="48"/>
      <c r="AD195" s="46" t="e">
        <f>VLOOKUP(S195,Кабель_диаметр,4,FALSE)</f>
        <v>#N/A</v>
      </c>
      <c r="AE195" s="46" t="e">
        <f>VLOOKUP(S195,Кабель_диаметр,5,FALSE)</f>
        <v>#N/A</v>
      </c>
      <c r="AG195" s="46">
        <f>IFERROR(VLOOKUP(P195,Исходные_данные,10,FALSE),0)</f>
        <v>0</v>
      </c>
      <c r="AH195" s="46">
        <f>IFERROR(VLOOKUP(P195,Исходные_данные,11,FALSE),0)</f>
        <v>0</v>
      </c>
      <c r="AI195" s="46">
        <f t="shared" si="12"/>
        <v>0</v>
      </c>
    </row>
    <row r="196" spans="6:35" x14ac:dyDescent="0.25">
      <c r="F196" s="19" t="str">
        <f>IF(G196=1,MAX($F$4:F195)+1,"")</f>
        <v/>
      </c>
      <c r="G196" s="19">
        <f>COUNTIF($H$5:H196,H196)</f>
        <v>173</v>
      </c>
      <c r="H196" s="19" t="e">
        <f t="shared" si="11"/>
        <v>#N/A</v>
      </c>
      <c r="I196" s="19">
        <f>COUNTIF($J$4:$J196,1)</f>
        <v>11</v>
      </c>
      <c r="J196" s="19">
        <f>COUNTIF($S$5:$S196,S196)</f>
        <v>173</v>
      </c>
      <c r="K196" s="19" t="e">
        <f>VLOOKUP(P196,Исходные_данные,20,FALSE)</f>
        <v>#N/A</v>
      </c>
      <c r="L196" s="19">
        <f>IFERROR(IF(P196=0,0,MAX($L$4:L195)+1),0)</f>
        <v>0</v>
      </c>
      <c r="M196" s="104" t="e">
        <f>LEFT(P196,SEARCH(".",P196)-1)</f>
        <v>#N/A</v>
      </c>
      <c r="N196" s="104" t="e">
        <f>LEFT(RIGHT(P196,LEN(P196)-LEN(M196)-1),SEARCH(".",P196)-1)</f>
        <v>#N/A</v>
      </c>
      <c r="P196" s="46" t="e">
        <f>VLOOKUP(ROW(192:192),Разбивка_нумерация_5,4,FALSE)</f>
        <v>#N/A</v>
      </c>
      <c r="Q196" s="46" t="e">
        <f>IF(VLOOKUP(ROW(192:192),Разбивка_нумерация_5,3,FALSE)=0,VLOOKUP(ROW(192:192),Разбивка_нумерация_5,2,FALSE),VLOOKUP(ROW(192:192),Разбивка_нумерация_5,3,FALSE))</f>
        <v>#N/A</v>
      </c>
      <c r="R196" s="46" t="e">
        <f>VLOOKUP(ROW(192:192),Разбивка_нумерация_5,6,FALSE)</f>
        <v>#N/A</v>
      </c>
      <c r="S196" s="46" t="e">
        <f>VLOOKUP(ROW(192:192),Разбивка_нумерация_5,17,FALSE)</f>
        <v>#N/A</v>
      </c>
      <c r="T196" s="46" t="str">
        <f>IF(AG196=0,"","L="&amp;AG196)</f>
        <v/>
      </c>
      <c r="U196" s="46" t="str">
        <f>IF(AH196=0,"",AD196&amp;" L="&amp;AH196)</f>
        <v/>
      </c>
      <c r="V196" s="46" t="str">
        <f>IF(AI196=0,"",AE196&amp;" L="&amp;AI196)</f>
        <v/>
      </c>
      <c r="W196" s="47" t="e">
        <f>VLOOKUP(P196,Исходные_данные,13,FALSE)*1.3</f>
        <v>#N/A</v>
      </c>
      <c r="X196" s="48"/>
      <c r="Y196" s="48"/>
      <c r="Z196" s="48"/>
      <c r="AA196" s="48"/>
      <c r="AB196" s="48"/>
      <c r="AD196" s="46" t="e">
        <f>VLOOKUP(S196,Кабель_диаметр,4,FALSE)</f>
        <v>#N/A</v>
      </c>
      <c r="AE196" s="46" t="e">
        <f>VLOOKUP(S196,Кабель_диаметр,5,FALSE)</f>
        <v>#N/A</v>
      </c>
      <c r="AG196" s="46">
        <f>IFERROR(VLOOKUP(P196,Исходные_данные,10,FALSE),0)</f>
        <v>0</v>
      </c>
      <c r="AH196" s="46">
        <f>IFERROR(VLOOKUP(P196,Исходные_данные,11,FALSE),0)</f>
        <v>0</v>
      </c>
      <c r="AI196" s="46">
        <f t="shared" si="12"/>
        <v>0</v>
      </c>
    </row>
    <row r="197" spans="6:35" x14ac:dyDescent="0.25">
      <c r="F197" s="19" t="str">
        <f>IF(G197=1,MAX($F$4:F196)+1,"")</f>
        <v/>
      </c>
      <c r="G197" s="19">
        <f>COUNTIF($H$5:H197,H197)</f>
        <v>174</v>
      </c>
      <c r="H197" s="19" t="e">
        <f t="shared" ref="H197:H260" si="13">S197&amp;" "&amp;K197</f>
        <v>#N/A</v>
      </c>
      <c r="I197" s="19">
        <f>COUNTIF($J$4:$J197,1)</f>
        <v>11</v>
      </c>
      <c r="J197" s="19">
        <f>COUNTIF($S$5:$S197,S197)</f>
        <v>174</v>
      </c>
      <c r="K197" s="19" t="e">
        <f>VLOOKUP(P197,Исходные_данные,20,FALSE)</f>
        <v>#N/A</v>
      </c>
      <c r="L197" s="19">
        <f>IFERROR(IF(P197=0,0,MAX($L$4:L196)+1),0)</f>
        <v>0</v>
      </c>
      <c r="M197" s="104" t="e">
        <f>LEFT(P197,SEARCH(".",P197)-1)</f>
        <v>#N/A</v>
      </c>
      <c r="N197" s="104" t="e">
        <f>LEFT(RIGHT(P197,LEN(P197)-LEN(M197)-1),SEARCH(".",P197)-1)</f>
        <v>#N/A</v>
      </c>
      <c r="P197" s="46" t="e">
        <f>VLOOKUP(ROW(193:193),Разбивка_нумерация_5,4,FALSE)</f>
        <v>#N/A</v>
      </c>
      <c r="Q197" s="46" t="e">
        <f>IF(VLOOKUP(ROW(193:193),Разбивка_нумерация_5,3,FALSE)=0,VLOOKUP(ROW(193:193),Разбивка_нумерация_5,2,FALSE),VLOOKUP(ROW(193:193),Разбивка_нумерация_5,3,FALSE))</f>
        <v>#N/A</v>
      </c>
      <c r="R197" s="46" t="e">
        <f>VLOOKUP(ROW(193:193),Разбивка_нумерация_5,6,FALSE)</f>
        <v>#N/A</v>
      </c>
      <c r="S197" s="46" t="e">
        <f>VLOOKUP(ROW(193:193),Разбивка_нумерация_5,17,FALSE)</f>
        <v>#N/A</v>
      </c>
      <c r="T197" s="46" t="str">
        <f>IF(AG197=0,"","L="&amp;AG197)</f>
        <v/>
      </c>
      <c r="U197" s="46" t="str">
        <f>IF(AH197=0,"",AD197&amp;" L="&amp;AH197)</f>
        <v/>
      </c>
      <c r="V197" s="46" t="str">
        <f>IF(AI197=0,"",AE197&amp;" L="&amp;AI197)</f>
        <v/>
      </c>
      <c r="W197" s="47" t="e">
        <f>VLOOKUP(P197,Исходные_данные,13,FALSE)*1.3</f>
        <v>#N/A</v>
      </c>
      <c r="X197" s="48"/>
      <c r="Y197" s="48"/>
      <c r="Z197" s="48"/>
      <c r="AA197" s="48"/>
      <c r="AB197" s="48"/>
      <c r="AD197" s="46" t="e">
        <f>VLOOKUP(S197,Кабель_диаметр,4,FALSE)</f>
        <v>#N/A</v>
      </c>
      <c r="AE197" s="46" t="e">
        <f>VLOOKUP(S197,Кабель_диаметр,5,FALSE)</f>
        <v>#N/A</v>
      </c>
      <c r="AG197" s="46">
        <f>IFERROR(VLOOKUP(P197,Исходные_данные,10,FALSE),0)</f>
        <v>0</v>
      </c>
      <c r="AH197" s="46">
        <f>IFERROR(VLOOKUP(P197,Исходные_данные,11,FALSE),0)</f>
        <v>0</v>
      </c>
      <c r="AI197" s="46">
        <f t="shared" ref="AI197:AI260" si="14">IFERROR(VLOOKUP(P197,Исходные_данные,12,FALSE),0)</f>
        <v>0</v>
      </c>
    </row>
    <row r="198" spans="6:35" x14ac:dyDescent="0.25">
      <c r="F198" s="19" t="str">
        <f>IF(G198=1,MAX($F$4:F197)+1,"")</f>
        <v/>
      </c>
      <c r="G198" s="19">
        <f>COUNTIF($H$5:H198,H198)</f>
        <v>175</v>
      </c>
      <c r="H198" s="19" t="e">
        <f t="shared" si="13"/>
        <v>#N/A</v>
      </c>
      <c r="I198" s="19">
        <f>COUNTIF($J$4:$J198,1)</f>
        <v>11</v>
      </c>
      <c r="J198" s="19">
        <f>COUNTIF($S$5:$S198,S198)</f>
        <v>175</v>
      </c>
      <c r="K198" s="19" t="e">
        <f>VLOOKUP(P198,Исходные_данные,20,FALSE)</f>
        <v>#N/A</v>
      </c>
      <c r="L198" s="19">
        <f>IFERROR(IF(P198=0,0,MAX($L$4:L197)+1),0)</f>
        <v>0</v>
      </c>
      <c r="M198" s="104" t="e">
        <f>LEFT(P198,SEARCH(".",P198)-1)</f>
        <v>#N/A</v>
      </c>
      <c r="N198" s="104" t="e">
        <f>LEFT(RIGHT(P198,LEN(P198)-LEN(M198)-1),SEARCH(".",P198)-1)</f>
        <v>#N/A</v>
      </c>
      <c r="P198" s="46" t="e">
        <f>VLOOKUP(ROW(194:194),Разбивка_нумерация_5,4,FALSE)</f>
        <v>#N/A</v>
      </c>
      <c r="Q198" s="46" t="e">
        <f>IF(VLOOKUP(ROW(194:194),Разбивка_нумерация_5,3,FALSE)=0,VLOOKUP(ROW(194:194),Разбивка_нумерация_5,2,FALSE),VLOOKUP(ROW(194:194),Разбивка_нумерация_5,3,FALSE))</f>
        <v>#N/A</v>
      </c>
      <c r="R198" s="46" t="e">
        <f>VLOOKUP(ROW(194:194),Разбивка_нумерация_5,6,FALSE)</f>
        <v>#N/A</v>
      </c>
      <c r="S198" s="46" t="e">
        <f>VLOOKUP(ROW(194:194),Разбивка_нумерация_5,17,FALSE)</f>
        <v>#N/A</v>
      </c>
      <c r="T198" s="46" t="str">
        <f>IF(AG198=0,"","L="&amp;AG198)</f>
        <v/>
      </c>
      <c r="U198" s="46" t="str">
        <f>IF(AH198=0,"",AD198&amp;" L="&amp;AH198)</f>
        <v/>
      </c>
      <c r="V198" s="46" t="str">
        <f>IF(AI198=0,"",AE198&amp;" L="&amp;AI198)</f>
        <v/>
      </c>
      <c r="W198" s="47" t="e">
        <f>VLOOKUP(P198,Исходные_данные,13,FALSE)*1.3</f>
        <v>#N/A</v>
      </c>
      <c r="X198" s="48"/>
      <c r="Y198" s="48"/>
      <c r="Z198" s="48"/>
      <c r="AA198" s="48"/>
      <c r="AB198" s="48"/>
      <c r="AD198" s="46" t="e">
        <f>VLOOKUP(S198,Кабель_диаметр,4,FALSE)</f>
        <v>#N/A</v>
      </c>
      <c r="AE198" s="46" t="e">
        <f>VLOOKUP(S198,Кабель_диаметр,5,FALSE)</f>
        <v>#N/A</v>
      </c>
      <c r="AG198" s="46">
        <f>IFERROR(VLOOKUP(P198,Исходные_данные,10,FALSE),0)</f>
        <v>0</v>
      </c>
      <c r="AH198" s="46">
        <f>IFERROR(VLOOKUP(P198,Исходные_данные,11,FALSE),0)</f>
        <v>0</v>
      </c>
      <c r="AI198" s="46">
        <f t="shared" si="14"/>
        <v>0</v>
      </c>
    </row>
    <row r="199" spans="6:35" x14ac:dyDescent="0.25">
      <c r="F199" s="19" t="str">
        <f>IF(G199=1,MAX($F$4:F198)+1,"")</f>
        <v/>
      </c>
      <c r="G199" s="19">
        <f>COUNTIF($H$5:H199,H199)</f>
        <v>176</v>
      </c>
      <c r="H199" s="19" t="e">
        <f t="shared" si="13"/>
        <v>#N/A</v>
      </c>
      <c r="I199" s="19">
        <f>COUNTIF($J$4:$J199,1)</f>
        <v>11</v>
      </c>
      <c r="J199" s="19">
        <f>COUNTIF($S$5:$S199,S199)</f>
        <v>176</v>
      </c>
      <c r="K199" s="19" t="e">
        <f>VLOOKUP(P199,Исходные_данные,20,FALSE)</f>
        <v>#N/A</v>
      </c>
      <c r="L199" s="19">
        <f>IFERROR(IF(P199=0,0,MAX($L$4:L198)+1),0)</f>
        <v>0</v>
      </c>
      <c r="M199" s="104" t="e">
        <f>LEFT(P199,SEARCH(".",P199)-1)</f>
        <v>#N/A</v>
      </c>
      <c r="N199" s="104" t="e">
        <f>LEFT(RIGHT(P199,LEN(P199)-LEN(M199)-1),SEARCH(".",P199)-1)</f>
        <v>#N/A</v>
      </c>
      <c r="P199" s="46" t="e">
        <f>VLOOKUP(ROW(195:195),Разбивка_нумерация_5,4,FALSE)</f>
        <v>#N/A</v>
      </c>
      <c r="Q199" s="46" t="e">
        <f>IF(VLOOKUP(ROW(195:195),Разбивка_нумерация_5,3,FALSE)=0,VLOOKUP(ROW(195:195),Разбивка_нумерация_5,2,FALSE),VLOOKUP(ROW(195:195),Разбивка_нумерация_5,3,FALSE))</f>
        <v>#N/A</v>
      </c>
      <c r="R199" s="46" t="e">
        <f>VLOOKUP(ROW(195:195),Разбивка_нумерация_5,6,FALSE)</f>
        <v>#N/A</v>
      </c>
      <c r="S199" s="46" t="e">
        <f>VLOOKUP(ROW(195:195),Разбивка_нумерация_5,17,FALSE)</f>
        <v>#N/A</v>
      </c>
      <c r="T199" s="46" t="str">
        <f>IF(AG199=0,"","L="&amp;AG199)</f>
        <v/>
      </c>
      <c r="U199" s="46" t="str">
        <f>IF(AH199=0,"",AD199&amp;" L="&amp;AH199)</f>
        <v/>
      </c>
      <c r="V199" s="46" t="str">
        <f>IF(AI199=0,"",AE199&amp;" L="&amp;AI199)</f>
        <v/>
      </c>
      <c r="W199" s="47" t="e">
        <f>VLOOKUP(P199,Исходные_данные,13,FALSE)*1.3</f>
        <v>#N/A</v>
      </c>
      <c r="X199" s="48"/>
      <c r="Y199" s="48"/>
      <c r="Z199" s="48"/>
      <c r="AA199" s="48"/>
      <c r="AB199" s="48"/>
      <c r="AD199" s="46" t="e">
        <f>VLOOKUP(S199,Кабель_диаметр,4,FALSE)</f>
        <v>#N/A</v>
      </c>
      <c r="AE199" s="46" t="e">
        <f>VLOOKUP(S199,Кабель_диаметр,5,FALSE)</f>
        <v>#N/A</v>
      </c>
      <c r="AG199" s="46">
        <f>IFERROR(VLOOKUP(P199,Исходные_данные,10,FALSE),0)</f>
        <v>0</v>
      </c>
      <c r="AH199" s="46">
        <f>IFERROR(VLOOKUP(P199,Исходные_данные,11,FALSE),0)</f>
        <v>0</v>
      </c>
      <c r="AI199" s="46">
        <f t="shared" si="14"/>
        <v>0</v>
      </c>
    </row>
    <row r="200" spans="6:35" x14ac:dyDescent="0.25">
      <c r="F200" s="19" t="str">
        <f>IF(G200=1,MAX($F$4:F199)+1,"")</f>
        <v/>
      </c>
      <c r="G200" s="19">
        <f>COUNTIF($H$5:H200,H200)</f>
        <v>177</v>
      </c>
      <c r="H200" s="19" t="e">
        <f t="shared" si="13"/>
        <v>#N/A</v>
      </c>
      <c r="I200" s="19">
        <f>COUNTIF($J$4:$J200,1)</f>
        <v>11</v>
      </c>
      <c r="J200" s="19">
        <f>COUNTIF($S$5:$S200,S200)</f>
        <v>177</v>
      </c>
      <c r="K200" s="19" t="e">
        <f>VLOOKUP(P200,Исходные_данные,20,FALSE)</f>
        <v>#N/A</v>
      </c>
      <c r="L200" s="19">
        <f>IFERROR(IF(P200=0,0,MAX($L$4:L199)+1),0)</f>
        <v>0</v>
      </c>
      <c r="M200" s="104" t="e">
        <f>LEFT(P200,SEARCH(".",P200)-1)</f>
        <v>#N/A</v>
      </c>
      <c r="N200" s="104" t="e">
        <f>LEFT(RIGHT(P200,LEN(P200)-LEN(M200)-1),SEARCH(".",P200)-1)</f>
        <v>#N/A</v>
      </c>
      <c r="P200" s="46" t="e">
        <f>VLOOKUP(ROW(196:196),Разбивка_нумерация_5,4,FALSE)</f>
        <v>#N/A</v>
      </c>
      <c r="Q200" s="46" t="e">
        <f>IF(VLOOKUP(ROW(196:196),Разбивка_нумерация_5,3,FALSE)=0,VLOOKUP(ROW(196:196),Разбивка_нумерация_5,2,FALSE),VLOOKUP(ROW(196:196),Разбивка_нумерация_5,3,FALSE))</f>
        <v>#N/A</v>
      </c>
      <c r="R200" s="46" t="e">
        <f>VLOOKUP(ROW(196:196),Разбивка_нумерация_5,6,FALSE)</f>
        <v>#N/A</v>
      </c>
      <c r="S200" s="46" t="e">
        <f>VLOOKUP(ROW(196:196),Разбивка_нумерация_5,17,FALSE)</f>
        <v>#N/A</v>
      </c>
      <c r="T200" s="46" t="str">
        <f>IF(AG200=0,"","L="&amp;AG200)</f>
        <v/>
      </c>
      <c r="U200" s="46" t="str">
        <f>IF(AH200=0,"",AD200&amp;" L="&amp;AH200)</f>
        <v/>
      </c>
      <c r="V200" s="46" t="str">
        <f>IF(AI200=0,"",AE200&amp;" L="&amp;AI200)</f>
        <v/>
      </c>
      <c r="W200" s="47" t="e">
        <f>VLOOKUP(P200,Исходные_данные,13,FALSE)*1.3</f>
        <v>#N/A</v>
      </c>
      <c r="X200" s="48"/>
      <c r="Y200" s="48"/>
      <c r="Z200" s="48"/>
      <c r="AA200" s="48"/>
      <c r="AB200" s="48"/>
      <c r="AD200" s="46" t="e">
        <f>VLOOKUP(S200,Кабель_диаметр,4,FALSE)</f>
        <v>#N/A</v>
      </c>
      <c r="AE200" s="46" t="e">
        <f>VLOOKUP(S200,Кабель_диаметр,5,FALSE)</f>
        <v>#N/A</v>
      </c>
      <c r="AG200" s="46">
        <f>IFERROR(VLOOKUP(P200,Исходные_данные,10,FALSE),0)</f>
        <v>0</v>
      </c>
      <c r="AH200" s="46">
        <f>IFERROR(VLOOKUP(P200,Исходные_данные,11,FALSE),0)</f>
        <v>0</v>
      </c>
      <c r="AI200" s="46">
        <f t="shared" si="14"/>
        <v>0</v>
      </c>
    </row>
    <row r="201" spans="6:35" x14ac:dyDescent="0.25">
      <c r="F201" s="19" t="str">
        <f>IF(G201=1,MAX($F$4:F200)+1,"")</f>
        <v/>
      </c>
      <c r="G201" s="19">
        <f>COUNTIF($H$5:H201,H201)</f>
        <v>178</v>
      </c>
      <c r="H201" s="19" t="e">
        <f t="shared" si="13"/>
        <v>#N/A</v>
      </c>
      <c r="I201" s="19">
        <f>COUNTIF($J$4:$J201,1)</f>
        <v>11</v>
      </c>
      <c r="J201" s="19">
        <f>COUNTIF($S$5:$S201,S201)</f>
        <v>178</v>
      </c>
      <c r="K201" s="19" t="e">
        <f>VLOOKUP(P201,Исходные_данные,20,FALSE)</f>
        <v>#N/A</v>
      </c>
      <c r="L201" s="19">
        <f>IFERROR(IF(P201=0,0,MAX($L$4:L200)+1),0)</f>
        <v>0</v>
      </c>
      <c r="M201" s="104" t="e">
        <f>LEFT(P201,SEARCH(".",P201)-1)</f>
        <v>#N/A</v>
      </c>
      <c r="N201" s="104" t="e">
        <f>LEFT(RIGHT(P201,LEN(P201)-LEN(M201)-1),SEARCH(".",P201)-1)</f>
        <v>#N/A</v>
      </c>
      <c r="P201" s="46" t="e">
        <f>VLOOKUP(ROW(197:197),Разбивка_нумерация_5,4,FALSE)</f>
        <v>#N/A</v>
      </c>
      <c r="Q201" s="46" t="e">
        <f>IF(VLOOKUP(ROW(197:197),Разбивка_нумерация_5,3,FALSE)=0,VLOOKUP(ROW(197:197),Разбивка_нумерация_5,2,FALSE),VLOOKUP(ROW(197:197),Разбивка_нумерация_5,3,FALSE))</f>
        <v>#N/A</v>
      </c>
      <c r="R201" s="46" t="e">
        <f>VLOOKUP(ROW(197:197),Разбивка_нумерация_5,6,FALSE)</f>
        <v>#N/A</v>
      </c>
      <c r="S201" s="46" t="e">
        <f>VLOOKUP(ROW(197:197),Разбивка_нумерация_5,17,FALSE)</f>
        <v>#N/A</v>
      </c>
      <c r="T201" s="46" t="str">
        <f>IF(AG201=0,"","L="&amp;AG201)</f>
        <v/>
      </c>
      <c r="U201" s="46" t="str">
        <f>IF(AH201=0,"",AD201&amp;" L="&amp;AH201)</f>
        <v/>
      </c>
      <c r="V201" s="46" t="str">
        <f>IF(AI201=0,"",AE201&amp;" L="&amp;AI201)</f>
        <v/>
      </c>
      <c r="W201" s="47" t="e">
        <f>VLOOKUP(P201,Исходные_данные,13,FALSE)*1.3</f>
        <v>#N/A</v>
      </c>
      <c r="X201" s="48"/>
      <c r="Y201" s="48"/>
      <c r="Z201" s="48"/>
      <c r="AA201" s="48"/>
      <c r="AB201" s="48"/>
      <c r="AD201" s="46" t="e">
        <f>VLOOKUP(S201,Кабель_диаметр,4,FALSE)</f>
        <v>#N/A</v>
      </c>
      <c r="AE201" s="46" t="e">
        <f>VLOOKUP(S201,Кабель_диаметр,5,FALSE)</f>
        <v>#N/A</v>
      </c>
      <c r="AG201" s="46">
        <f>IFERROR(VLOOKUP(P201,Исходные_данные,10,FALSE),0)</f>
        <v>0</v>
      </c>
      <c r="AH201" s="46">
        <f>IFERROR(VLOOKUP(P201,Исходные_данные,11,FALSE),0)</f>
        <v>0</v>
      </c>
      <c r="AI201" s="46">
        <f t="shared" si="14"/>
        <v>0</v>
      </c>
    </row>
    <row r="202" spans="6:35" x14ac:dyDescent="0.25">
      <c r="F202" s="19" t="str">
        <f>IF(G202=1,MAX($F$4:F201)+1,"")</f>
        <v/>
      </c>
      <c r="G202" s="19">
        <f>COUNTIF($H$5:H202,H202)</f>
        <v>179</v>
      </c>
      <c r="H202" s="19" t="e">
        <f t="shared" si="13"/>
        <v>#N/A</v>
      </c>
      <c r="I202" s="19">
        <f>COUNTIF($J$4:$J202,1)</f>
        <v>11</v>
      </c>
      <c r="J202" s="19">
        <f>COUNTIF($S$5:$S202,S202)</f>
        <v>179</v>
      </c>
      <c r="K202" s="19" t="e">
        <f>VLOOKUP(P202,Исходные_данные,20,FALSE)</f>
        <v>#N/A</v>
      </c>
      <c r="L202" s="19">
        <f>IFERROR(IF(P202=0,0,MAX($L$4:L201)+1),0)</f>
        <v>0</v>
      </c>
      <c r="M202" s="104" t="e">
        <f>LEFT(P202,SEARCH(".",P202)-1)</f>
        <v>#N/A</v>
      </c>
      <c r="N202" s="104" t="e">
        <f>LEFT(RIGHT(P202,LEN(P202)-LEN(M202)-1),SEARCH(".",P202)-1)</f>
        <v>#N/A</v>
      </c>
      <c r="P202" s="46" t="e">
        <f>VLOOKUP(ROW(198:198),Разбивка_нумерация_5,4,FALSE)</f>
        <v>#N/A</v>
      </c>
      <c r="Q202" s="46" t="e">
        <f>IF(VLOOKUP(ROW(198:198),Разбивка_нумерация_5,3,FALSE)=0,VLOOKUP(ROW(198:198),Разбивка_нумерация_5,2,FALSE),VLOOKUP(ROW(198:198),Разбивка_нумерация_5,3,FALSE))</f>
        <v>#N/A</v>
      </c>
      <c r="R202" s="46" t="e">
        <f>VLOOKUP(ROW(198:198),Разбивка_нумерация_5,6,FALSE)</f>
        <v>#N/A</v>
      </c>
      <c r="S202" s="46" t="e">
        <f>VLOOKUP(ROW(198:198),Разбивка_нумерация_5,17,FALSE)</f>
        <v>#N/A</v>
      </c>
      <c r="T202" s="46" t="str">
        <f>IF(AG202=0,"","L="&amp;AG202)</f>
        <v/>
      </c>
      <c r="U202" s="46" t="str">
        <f>IF(AH202=0,"",AD202&amp;" L="&amp;AH202)</f>
        <v/>
      </c>
      <c r="V202" s="46" t="str">
        <f>IF(AI202=0,"",AE202&amp;" L="&amp;AI202)</f>
        <v/>
      </c>
      <c r="W202" s="47" t="e">
        <f>VLOOKUP(P202,Исходные_данные,13,FALSE)*1.3</f>
        <v>#N/A</v>
      </c>
      <c r="X202" s="48"/>
      <c r="Y202" s="48"/>
      <c r="Z202" s="48"/>
      <c r="AA202" s="48"/>
      <c r="AB202" s="48"/>
      <c r="AD202" s="46" t="e">
        <f>VLOOKUP(S202,Кабель_диаметр,4,FALSE)</f>
        <v>#N/A</v>
      </c>
      <c r="AE202" s="46" t="e">
        <f>VLOOKUP(S202,Кабель_диаметр,5,FALSE)</f>
        <v>#N/A</v>
      </c>
      <c r="AG202" s="46">
        <f>IFERROR(VLOOKUP(P202,Исходные_данные,10,FALSE),0)</f>
        <v>0</v>
      </c>
      <c r="AH202" s="46">
        <f>IFERROR(VLOOKUP(P202,Исходные_данные,11,FALSE),0)</f>
        <v>0</v>
      </c>
      <c r="AI202" s="46">
        <f t="shared" si="14"/>
        <v>0</v>
      </c>
    </row>
    <row r="203" spans="6:35" x14ac:dyDescent="0.25">
      <c r="F203" s="19" t="str">
        <f>IF(G203=1,MAX($F$4:F202)+1,"")</f>
        <v/>
      </c>
      <c r="G203" s="19">
        <f>COUNTIF($H$5:H203,H203)</f>
        <v>180</v>
      </c>
      <c r="H203" s="19" t="e">
        <f t="shared" si="13"/>
        <v>#N/A</v>
      </c>
      <c r="I203" s="19">
        <f>COUNTIF($J$4:$J203,1)</f>
        <v>11</v>
      </c>
      <c r="J203" s="19">
        <f>COUNTIF($S$5:$S203,S203)</f>
        <v>180</v>
      </c>
      <c r="K203" s="19" t="e">
        <f>VLOOKUP(P203,Исходные_данные,20,FALSE)</f>
        <v>#N/A</v>
      </c>
      <c r="L203" s="19">
        <f>IFERROR(IF(P203=0,0,MAX($L$4:L202)+1),0)</f>
        <v>0</v>
      </c>
      <c r="M203" s="104" t="e">
        <f>LEFT(P203,SEARCH(".",P203)-1)</f>
        <v>#N/A</v>
      </c>
      <c r="N203" s="104" t="e">
        <f>LEFT(RIGHT(P203,LEN(P203)-LEN(M203)-1),SEARCH(".",P203)-1)</f>
        <v>#N/A</v>
      </c>
      <c r="P203" s="46" t="e">
        <f>VLOOKUP(ROW(199:199),Разбивка_нумерация_5,4,FALSE)</f>
        <v>#N/A</v>
      </c>
      <c r="Q203" s="46" t="e">
        <f>IF(VLOOKUP(ROW(199:199),Разбивка_нумерация_5,3,FALSE)=0,VLOOKUP(ROW(199:199),Разбивка_нумерация_5,2,FALSE),VLOOKUP(ROW(199:199),Разбивка_нумерация_5,3,FALSE))</f>
        <v>#N/A</v>
      </c>
      <c r="R203" s="46" t="e">
        <f>VLOOKUP(ROW(199:199),Разбивка_нумерация_5,6,FALSE)</f>
        <v>#N/A</v>
      </c>
      <c r="S203" s="46" t="e">
        <f>VLOOKUP(ROW(199:199),Разбивка_нумерация_5,17,FALSE)</f>
        <v>#N/A</v>
      </c>
      <c r="T203" s="46" t="str">
        <f>IF(AG203=0,"","L="&amp;AG203)</f>
        <v/>
      </c>
      <c r="U203" s="46" t="str">
        <f>IF(AH203=0,"",AD203&amp;" L="&amp;AH203)</f>
        <v/>
      </c>
      <c r="V203" s="46" t="str">
        <f>IF(AI203=0,"",AE203&amp;" L="&amp;AI203)</f>
        <v/>
      </c>
      <c r="W203" s="47" t="e">
        <f>VLOOKUP(P203,Исходные_данные,13,FALSE)*1.3</f>
        <v>#N/A</v>
      </c>
      <c r="X203" s="48"/>
      <c r="Y203" s="48"/>
      <c r="Z203" s="48"/>
      <c r="AA203" s="48"/>
      <c r="AB203" s="48"/>
      <c r="AD203" s="46" t="e">
        <f>VLOOKUP(S203,Кабель_диаметр,4,FALSE)</f>
        <v>#N/A</v>
      </c>
      <c r="AE203" s="46" t="e">
        <f>VLOOKUP(S203,Кабель_диаметр,5,FALSE)</f>
        <v>#N/A</v>
      </c>
      <c r="AG203" s="46">
        <f>IFERROR(VLOOKUP(P203,Исходные_данные,10,FALSE),0)</f>
        <v>0</v>
      </c>
      <c r="AH203" s="46">
        <f>IFERROR(VLOOKUP(P203,Исходные_данные,11,FALSE),0)</f>
        <v>0</v>
      </c>
      <c r="AI203" s="46">
        <f t="shared" si="14"/>
        <v>0</v>
      </c>
    </row>
    <row r="204" spans="6:35" x14ac:dyDescent="0.25">
      <c r="F204" s="19" t="str">
        <f>IF(G204=1,MAX($F$4:F203)+1,"")</f>
        <v/>
      </c>
      <c r="G204" s="19">
        <f>COUNTIF($H$5:H204,H204)</f>
        <v>181</v>
      </c>
      <c r="H204" s="19" t="e">
        <f t="shared" si="13"/>
        <v>#N/A</v>
      </c>
      <c r="I204" s="19">
        <f>COUNTIF($J$4:$J204,1)</f>
        <v>11</v>
      </c>
      <c r="J204" s="19">
        <f>COUNTIF($S$5:$S204,S204)</f>
        <v>181</v>
      </c>
      <c r="K204" s="19" t="e">
        <f>VLOOKUP(P204,Исходные_данные,20,FALSE)</f>
        <v>#N/A</v>
      </c>
      <c r="L204" s="19">
        <f>IFERROR(IF(P204=0,0,MAX($L$4:L203)+1),0)</f>
        <v>0</v>
      </c>
      <c r="M204" s="104" t="e">
        <f>LEFT(P204,SEARCH(".",P204)-1)</f>
        <v>#N/A</v>
      </c>
      <c r="N204" s="104" t="e">
        <f>LEFT(RIGHT(P204,LEN(P204)-LEN(M204)-1),SEARCH(".",P204)-1)</f>
        <v>#N/A</v>
      </c>
      <c r="P204" s="46" t="e">
        <f>VLOOKUP(ROW(200:200),Разбивка_нумерация_5,4,FALSE)</f>
        <v>#N/A</v>
      </c>
      <c r="Q204" s="46" t="e">
        <f>IF(VLOOKUP(ROW(200:200),Разбивка_нумерация_5,3,FALSE)=0,VLOOKUP(ROW(200:200),Разбивка_нумерация_5,2,FALSE),VLOOKUP(ROW(200:200),Разбивка_нумерация_5,3,FALSE))</f>
        <v>#N/A</v>
      </c>
      <c r="R204" s="46" t="e">
        <f>VLOOKUP(ROW(200:200),Разбивка_нумерация_5,6,FALSE)</f>
        <v>#N/A</v>
      </c>
      <c r="S204" s="46" t="e">
        <f>VLOOKUP(ROW(200:200),Разбивка_нумерация_5,17,FALSE)</f>
        <v>#N/A</v>
      </c>
      <c r="T204" s="46" t="str">
        <f>IF(AG204=0,"","L="&amp;AG204)</f>
        <v/>
      </c>
      <c r="U204" s="46" t="str">
        <f>IF(AH204=0,"",AD204&amp;" L="&amp;AH204)</f>
        <v/>
      </c>
      <c r="V204" s="46" t="str">
        <f>IF(AI204=0,"",AE204&amp;" L="&amp;AI204)</f>
        <v/>
      </c>
      <c r="W204" s="47" t="e">
        <f>VLOOKUP(P204,Исходные_данные,13,FALSE)*1.3</f>
        <v>#N/A</v>
      </c>
      <c r="X204" s="48"/>
      <c r="Y204" s="48"/>
      <c r="Z204" s="48"/>
      <c r="AA204" s="48"/>
      <c r="AB204" s="48"/>
      <c r="AD204" s="46" t="e">
        <f>VLOOKUP(S204,Кабель_диаметр,4,FALSE)</f>
        <v>#N/A</v>
      </c>
      <c r="AE204" s="46" t="e">
        <f>VLOOKUP(S204,Кабель_диаметр,5,FALSE)</f>
        <v>#N/A</v>
      </c>
      <c r="AG204" s="46">
        <f>IFERROR(VLOOKUP(P204,Исходные_данные,10,FALSE),0)</f>
        <v>0</v>
      </c>
      <c r="AH204" s="46">
        <f>IFERROR(VLOOKUP(P204,Исходные_данные,11,FALSE),0)</f>
        <v>0</v>
      </c>
      <c r="AI204" s="46">
        <f t="shared" si="14"/>
        <v>0</v>
      </c>
    </row>
    <row r="205" spans="6:35" x14ac:dyDescent="0.25">
      <c r="F205" s="19" t="str">
        <f>IF(G205=1,MAX($F$4:F204)+1,"")</f>
        <v/>
      </c>
      <c r="G205" s="19">
        <f>COUNTIF($H$5:H205,H205)</f>
        <v>182</v>
      </c>
      <c r="H205" s="19" t="e">
        <f t="shared" si="13"/>
        <v>#N/A</v>
      </c>
      <c r="I205" s="19">
        <f>COUNTIF($J$4:$J205,1)</f>
        <v>11</v>
      </c>
      <c r="J205" s="19">
        <f>COUNTIF($S$5:$S205,S205)</f>
        <v>182</v>
      </c>
      <c r="K205" s="19" t="e">
        <f>VLOOKUP(P205,Исходные_данные,20,FALSE)</f>
        <v>#N/A</v>
      </c>
      <c r="L205" s="19">
        <f>IFERROR(IF(P205=0,0,MAX($L$4:L204)+1),0)</f>
        <v>0</v>
      </c>
      <c r="M205" s="104" t="e">
        <f>LEFT(P205,SEARCH(".",P205)-1)</f>
        <v>#N/A</v>
      </c>
      <c r="N205" s="104" t="e">
        <f>LEFT(RIGHT(P205,LEN(P205)-LEN(M205)-1),SEARCH(".",P205)-1)</f>
        <v>#N/A</v>
      </c>
      <c r="P205" s="46" t="e">
        <f>VLOOKUP(ROW(201:201),Разбивка_нумерация_5,4,FALSE)</f>
        <v>#N/A</v>
      </c>
      <c r="Q205" s="46" t="e">
        <f>IF(VLOOKUP(ROW(201:201),Разбивка_нумерация_5,3,FALSE)=0,VLOOKUP(ROW(201:201),Разбивка_нумерация_5,2,FALSE),VLOOKUP(ROW(201:201),Разбивка_нумерация_5,3,FALSE))</f>
        <v>#N/A</v>
      </c>
      <c r="R205" s="46" t="e">
        <f>VLOOKUP(ROW(201:201),Разбивка_нумерация_5,6,FALSE)</f>
        <v>#N/A</v>
      </c>
      <c r="S205" s="46" t="e">
        <f>VLOOKUP(ROW(201:201),Разбивка_нумерация_5,17,FALSE)</f>
        <v>#N/A</v>
      </c>
      <c r="T205" s="46" t="str">
        <f>IF(AG205=0,"","L="&amp;AG205)</f>
        <v/>
      </c>
      <c r="U205" s="46" t="str">
        <f>IF(AH205=0,"",AD205&amp;" L="&amp;AH205)</f>
        <v/>
      </c>
      <c r="V205" s="46" t="str">
        <f>IF(AI205=0,"",AE205&amp;" L="&amp;AI205)</f>
        <v/>
      </c>
      <c r="W205" s="47" t="e">
        <f>VLOOKUP(P205,Исходные_данные,13,FALSE)*1.3</f>
        <v>#N/A</v>
      </c>
      <c r="X205" s="48"/>
      <c r="Y205" s="48"/>
      <c r="Z205" s="48"/>
      <c r="AA205" s="48"/>
      <c r="AB205" s="48"/>
      <c r="AD205" s="46" t="e">
        <f>VLOOKUP(S205,Кабель_диаметр,4,FALSE)</f>
        <v>#N/A</v>
      </c>
      <c r="AE205" s="46" t="e">
        <f>VLOOKUP(S205,Кабель_диаметр,5,FALSE)</f>
        <v>#N/A</v>
      </c>
      <c r="AG205" s="46">
        <f>IFERROR(VLOOKUP(P205,Исходные_данные,10,FALSE),0)</f>
        <v>0</v>
      </c>
      <c r="AH205" s="46">
        <f>IFERROR(VLOOKUP(P205,Исходные_данные,11,FALSE),0)</f>
        <v>0</v>
      </c>
      <c r="AI205" s="46">
        <f t="shared" si="14"/>
        <v>0</v>
      </c>
    </row>
    <row r="206" spans="6:35" x14ac:dyDescent="0.25">
      <c r="F206" s="19" t="str">
        <f>IF(G206=1,MAX($F$4:F205)+1,"")</f>
        <v/>
      </c>
      <c r="G206" s="19">
        <f>COUNTIF($H$5:H206,H206)</f>
        <v>183</v>
      </c>
      <c r="H206" s="19" t="e">
        <f t="shared" si="13"/>
        <v>#N/A</v>
      </c>
      <c r="I206" s="19">
        <f>COUNTIF($J$4:$J206,1)</f>
        <v>11</v>
      </c>
      <c r="J206" s="19">
        <f>COUNTIF($S$5:$S206,S206)</f>
        <v>183</v>
      </c>
      <c r="K206" s="19" t="e">
        <f>VLOOKUP(P206,Исходные_данные,20,FALSE)</f>
        <v>#N/A</v>
      </c>
      <c r="L206" s="19">
        <f>IFERROR(IF(P206=0,0,MAX($L$4:L205)+1),0)</f>
        <v>0</v>
      </c>
      <c r="M206" s="104" t="e">
        <f>LEFT(P206,SEARCH(".",P206)-1)</f>
        <v>#N/A</v>
      </c>
      <c r="N206" s="104" t="e">
        <f>LEFT(RIGHT(P206,LEN(P206)-LEN(M206)-1),SEARCH(".",P206)-1)</f>
        <v>#N/A</v>
      </c>
      <c r="P206" s="46" t="e">
        <f>VLOOKUP(ROW(202:202),Разбивка_нумерация_5,4,FALSE)</f>
        <v>#N/A</v>
      </c>
      <c r="Q206" s="46" t="e">
        <f>IF(VLOOKUP(ROW(202:202),Разбивка_нумерация_5,3,FALSE)=0,VLOOKUP(ROW(202:202),Разбивка_нумерация_5,2,FALSE),VLOOKUP(ROW(202:202),Разбивка_нумерация_5,3,FALSE))</f>
        <v>#N/A</v>
      </c>
      <c r="R206" s="46" t="e">
        <f>VLOOKUP(ROW(202:202),Разбивка_нумерация_5,6,FALSE)</f>
        <v>#N/A</v>
      </c>
      <c r="S206" s="46" t="e">
        <f>VLOOKUP(ROW(202:202),Разбивка_нумерация_5,17,FALSE)</f>
        <v>#N/A</v>
      </c>
      <c r="T206" s="46" t="str">
        <f>IF(AG206=0,"","L="&amp;AG206)</f>
        <v/>
      </c>
      <c r="U206" s="46" t="str">
        <f>IF(AH206=0,"",AD206&amp;" L="&amp;AH206)</f>
        <v/>
      </c>
      <c r="V206" s="46" t="str">
        <f>IF(AI206=0,"",AE206&amp;" L="&amp;AI206)</f>
        <v/>
      </c>
      <c r="W206" s="47" t="e">
        <f>VLOOKUP(P206,Исходные_данные,13,FALSE)*1.3</f>
        <v>#N/A</v>
      </c>
      <c r="X206" s="48"/>
      <c r="Y206" s="48"/>
      <c r="Z206" s="48"/>
      <c r="AA206" s="48"/>
      <c r="AB206" s="48"/>
      <c r="AD206" s="46" t="e">
        <f>VLOOKUP(S206,Кабель_диаметр,4,FALSE)</f>
        <v>#N/A</v>
      </c>
      <c r="AE206" s="46" t="e">
        <f>VLOOKUP(S206,Кабель_диаметр,5,FALSE)</f>
        <v>#N/A</v>
      </c>
      <c r="AG206" s="46">
        <f>IFERROR(VLOOKUP(P206,Исходные_данные,10,FALSE),0)</f>
        <v>0</v>
      </c>
      <c r="AH206" s="46">
        <f>IFERROR(VLOOKUP(P206,Исходные_данные,11,FALSE),0)</f>
        <v>0</v>
      </c>
      <c r="AI206" s="46">
        <f t="shared" si="14"/>
        <v>0</v>
      </c>
    </row>
    <row r="207" spans="6:35" x14ac:dyDescent="0.25">
      <c r="F207" s="19" t="str">
        <f>IF(G207=1,MAX($F$4:F206)+1,"")</f>
        <v/>
      </c>
      <c r="G207" s="19">
        <f>COUNTIF($H$5:H207,H207)</f>
        <v>184</v>
      </c>
      <c r="H207" s="19" t="e">
        <f t="shared" si="13"/>
        <v>#N/A</v>
      </c>
      <c r="I207" s="19">
        <f>COUNTIF($J$4:$J207,1)</f>
        <v>11</v>
      </c>
      <c r="J207" s="19">
        <f>COUNTIF($S$5:$S207,S207)</f>
        <v>184</v>
      </c>
      <c r="K207" s="19" t="e">
        <f>VLOOKUP(P207,Исходные_данные,20,FALSE)</f>
        <v>#N/A</v>
      </c>
      <c r="L207" s="19">
        <f>IFERROR(IF(P207=0,0,MAX($L$4:L206)+1),0)</f>
        <v>0</v>
      </c>
      <c r="M207" s="104" t="e">
        <f>LEFT(P207,SEARCH(".",P207)-1)</f>
        <v>#N/A</v>
      </c>
      <c r="N207" s="104" t="e">
        <f>LEFT(RIGHT(P207,LEN(P207)-LEN(M207)-1),SEARCH(".",P207)-1)</f>
        <v>#N/A</v>
      </c>
      <c r="P207" s="46" t="e">
        <f>VLOOKUP(ROW(203:203),Разбивка_нумерация_5,4,FALSE)</f>
        <v>#N/A</v>
      </c>
      <c r="Q207" s="46" t="e">
        <f>IF(VLOOKUP(ROW(203:203),Разбивка_нумерация_5,3,FALSE)=0,VLOOKUP(ROW(203:203),Разбивка_нумерация_5,2,FALSE),VLOOKUP(ROW(203:203),Разбивка_нумерация_5,3,FALSE))</f>
        <v>#N/A</v>
      </c>
      <c r="R207" s="46" t="e">
        <f>VLOOKUP(ROW(203:203),Разбивка_нумерация_5,6,FALSE)</f>
        <v>#N/A</v>
      </c>
      <c r="S207" s="46" t="e">
        <f>VLOOKUP(ROW(203:203),Разбивка_нумерация_5,17,FALSE)</f>
        <v>#N/A</v>
      </c>
      <c r="T207" s="46" t="str">
        <f>IF(AG207=0,"","L="&amp;AG207)</f>
        <v/>
      </c>
      <c r="U207" s="46" t="str">
        <f>IF(AH207=0,"",AD207&amp;" L="&amp;AH207)</f>
        <v/>
      </c>
      <c r="V207" s="46" t="str">
        <f>IF(AI207=0,"",AE207&amp;" L="&amp;AI207)</f>
        <v/>
      </c>
      <c r="W207" s="47" t="e">
        <f>VLOOKUP(P207,Исходные_данные,13,FALSE)*1.3</f>
        <v>#N/A</v>
      </c>
      <c r="X207" s="48"/>
      <c r="Y207" s="48"/>
      <c r="Z207" s="48"/>
      <c r="AA207" s="48"/>
      <c r="AB207" s="48"/>
      <c r="AD207" s="46" t="e">
        <f>VLOOKUP(S207,Кабель_диаметр,4,FALSE)</f>
        <v>#N/A</v>
      </c>
      <c r="AE207" s="46" t="e">
        <f>VLOOKUP(S207,Кабель_диаметр,5,FALSE)</f>
        <v>#N/A</v>
      </c>
      <c r="AG207" s="46">
        <f>IFERROR(VLOOKUP(P207,Исходные_данные,10,FALSE),0)</f>
        <v>0</v>
      </c>
      <c r="AH207" s="46">
        <f>IFERROR(VLOOKUP(P207,Исходные_данные,11,FALSE),0)</f>
        <v>0</v>
      </c>
      <c r="AI207" s="46">
        <f t="shared" si="14"/>
        <v>0</v>
      </c>
    </row>
    <row r="208" spans="6:35" x14ac:dyDescent="0.25">
      <c r="F208" s="19" t="str">
        <f>IF(G208=1,MAX($F$4:F207)+1,"")</f>
        <v/>
      </c>
      <c r="G208" s="19">
        <f>COUNTIF($H$5:H208,H208)</f>
        <v>185</v>
      </c>
      <c r="H208" s="19" t="e">
        <f t="shared" si="13"/>
        <v>#N/A</v>
      </c>
      <c r="I208" s="19">
        <f>COUNTIF($J$4:$J208,1)</f>
        <v>11</v>
      </c>
      <c r="J208" s="19">
        <f>COUNTIF($S$5:$S208,S208)</f>
        <v>185</v>
      </c>
      <c r="K208" s="19" t="e">
        <f>VLOOKUP(P208,Исходные_данные,20,FALSE)</f>
        <v>#N/A</v>
      </c>
      <c r="L208" s="19">
        <f>IFERROR(IF(P208=0,0,MAX($L$4:L207)+1),0)</f>
        <v>0</v>
      </c>
      <c r="M208" s="104" t="e">
        <f>LEFT(P208,SEARCH(".",P208)-1)</f>
        <v>#N/A</v>
      </c>
      <c r="N208" s="104" t="e">
        <f>LEFT(RIGHT(P208,LEN(P208)-LEN(M208)-1),SEARCH(".",P208)-1)</f>
        <v>#N/A</v>
      </c>
      <c r="P208" s="46" t="e">
        <f>VLOOKUP(ROW(204:204),Разбивка_нумерация_5,4,FALSE)</f>
        <v>#N/A</v>
      </c>
      <c r="Q208" s="46" t="e">
        <f>IF(VLOOKUP(ROW(204:204),Разбивка_нумерация_5,3,FALSE)=0,VLOOKUP(ROW(204:204),Разбивка_нумерация_5,2,FALSE),VLOOKUP(ROW(204:204),Разбивка_нумерация_5,3,FALSE))</f>
        <v>#N/A</v>
      </c>
      <c r="R208" s="46" t="e">
        <f>VLOOKUP(ROW(204:204),Разбивка_нумерация_5,6,FALSE)</f>
        <v>#N/A</v>
      </c>
      <c r="S208" s="46" t="e">
        <f>VLOOKUP(ROW(204:204),Разбивка_нумерация_5,17,FALSE)</f>
        <v>#N/A</v>
      </c>
      <c r="T208" s="46" t="str">
        <f>IF(AG208=0,"","L="&amp;AG208)</f>
        <v/>
      </c>
      <c r="U208" s="46" t="str">
        <f>IF(AH208=0,"",AD208&amp;" L="&amp;AH208)</f>
        <v/>
      </c>
      <c r="V208" s="46" t="str">
        <f>IF(AI208=0,"",AE208&amp;" L="&amp;AI208)</f>
        <v/>
      </c>
      <c r="W208" s="47" t="e">
        <f>VLOOKUP(P208,Исходные_данные,13,FALSE)*1.3</f>
        <v>#N/A</v>
      </c>
      <c r="X208" s="48"/>
      <c r="Y208" s="48"/>
      <c r="Z208" s="48"/>
      <c r="AA208" s="48"/>
      <c r="AB208" s="48"/>
      <c r="AD208" s="46" t="e">
        <f>VLOOKUP(S208,Кабель_диаметр,4,FALSE)</f>
        <v>#N/A</v>
      </c>
      <c r="AE208" s="46" t="e">
        <f>VLOOKUP(S208,Кабель_диаметр,5,FALSE)</f>
        <v>#N/A</v>
      </c>
      <c r="AG208" s="46">
        <f>IFERROR(VLOOKUP(P208,Исходные_данные,10,FALSE),0)</f>
        <v>0</v>
      </c>
      <c r="AH208" s="46">
        <f>IFERROR(VLOOKUP(P208,Исходные_данные,11,FALSE),0)</f>
        <v>0</v>
      </c>
      <c r="AI208" s="46">
        <f t="shared" si="14"/>
        <v>0</v>
      </c>
    </row>
    <row r="209" spans="6:35" x14ac:dyDescent="0.25">
      <c r="F209" s="19" t="str">
        <f>IF(G209=1,MAX($F$4:F208)+1,"")</f>
        <v/>
      </c>
      <c r="G209" s="19">
        <f>COUNTIF($H$5:H209,H209)</f>
        <v>186</v>
      </c>
      <c r="H209" s="19" t="e">
        <f t="shared" si="13"/>
        <v>#N/A</v>
      </c>
      <c r="I209" s="19">
        <f>COUNTIF($J$4:$J209,1)</f>
        <v>11</v>
      </c>
      <c r="J209" s="19">
        <f>COUNTIF($S$5:$S209,S209)</f>
        <v>186</v>
      </c>
      <c r="K209" s="19" t="e">
        <f>VLOOKUP(P209,Исходные_данные,20,FALSE)</f>
        <v>#N/A</v>
      </c>
      <c r="L209" s="19">
        <f>IFERROR(IF(P209=0,0,MAX($L$4:L208)+1),0)</f>
        <v>0</v>
      </c>
      <c r="M209" s="104" t="e">
        <f>LEFT(P209,SEARCH(".",P209)-1)</f>
        <v>#N/A</v>
      </c>
      <c r="N209" s="104" t="e">
        <f>LEFT(RIGHT(P209,LEN(P209)-LEN(M209)-1),SEARCH(".",P209)-1)</f>
        <v>#N/A</v>
      </c>
      <c r="P209" s="46" t="e">
        <f>VLOOKUP(ROW(205:205),Разбивка_нумерация_5,4,FALSE)</f>
        <v>#N/A</v>
      </c>
      <c r="Q209" s="46" t="e">
        <f>IF(VLOOKUP(ROW(205:205),Разбивка_нумерация_5,3,FALSE)=0,VLOOKUP(ROW(205:205),Разбивка_нумерация_5,2,FALSE),VLOOKUP(ROW(205:205),Разбивка_нумерация_5,3,FALSE))</f>
        <v>#N/A</v>
      </c>
      <c r="R209" s="46" t="e">
        <f>VLOOKUP(ROW(205:205),Разбивка_нумерация_5,6,FALSE)</f>
        <v>#N/A</v>
      </c>
      <c r="S209" s="46" t="e">
        <f>VLOOKUP(ROW(205:205),Разбивка_нумерация_5,17,FALSE)</f>
        <v>#N/A</v>
      </c>
      <c r="T209" s="46" t="str">
        <f>IF(AG209=0,"","L="&amp;AG209)</f>
        <v/>
      </c>
      <c r="U209" s="46" t="str">
        <f>IF(AH209=0,"",AD209&amp;" L="&amp;AH209)</f>
        <v/>
      </c>
      <c r="V209" s="46" t="str">
        <f>IF(AI209=0,"",AE209&amp;" L="&amp;AI209)</f>
        <v/>
      </c>
      <c r="W209" s="47" t="e">
        <f>VLOOKUP(P209,Исходные_данные,13,FALSE)*1.3</f>
        <v>#N/A</v>
      </c>
      <c r="X209" s="48"/>
      <c r="Y209" s="48"/>
      <c r="Z209" s="48"/>
      <c r="AA209" s="48"/>
      <c r="AB209" s="48"/>
      <c r="AD209" s="46" t="e">
        <f>VLOOKUP(S209,Кабель_диаметр,4,FALSE)</f>
        <v>#N/A</v>
      </c>
      <c r="AE209" s="46" t="e">
        <f>VLOOKUP(S209,Кабель_диаметр,5,FALSE)</f>
        <v>#N/A</v>
      </c>
      <c r="AG209" s="46">
        <f>IFERROR(VLOOKUP(P209,Исходные_данные,10,FALSE),0)</f>
        <v>0</v>
      </c>
      <c r="AH209" s="46">
        <f>IFERROR(VLOOKUP(P209,Исходные_данные,11,FALSE),0)</f>
        <v>0</v>
      </c>
      <c r="AI209" s="46">
        <f t="shared" si="14"/>
        <v>0</v>
      </c>
    </row>
    <row r="210" spans="6:35" x14ac:dyDescent="0.25">
      <c r="F210" s="19" t="str">
        <f>IF(G210=1,MAX($F$4:F209)+1,"")</f>
        <v/>
      </c>
      <c r="G210" s="19">
        <f>COUNTIF($H$5:H210,H210)</f>
        <v>187</v>
      </c>
      <c r="H210" s="19" t="e">
        <f t="shared" si="13"/>
        <v>#N/A</v>
      </c>
      <c r="I210" s="19">
        <f>COUNTIF($J$4:$J210,1)</f>
        <v>11</v>
      </c>
      <c r="J210" s="19">
        <f>COUNTIF($S$5:$S210,S210)</f>
        <v>187</v>
      </c>
      <c r="K210" s="19" t="e">
        <f>VLOOKUP(P210,Исходные_данные,20,FALSE)</f>
        <v>#N/A</v>
      </c>
      <c r="L210" s="19">
        <f>IFERROR(IF(P210=0,0,MAX($L$4:L209)+1),0)</f>
        <v>0</v>
      </c>
      <c r="M210" s="104" t="e">
        <f>LEFT(P210,SEARCH(".",P210)-1)</f>
        <v>#N/A</v>
      </c>
      <c r="N210" s="104" t="e">
        <f>LEFT(RIGHT(P210,LEN(P210)-LEN(M210)-1),SEARCH(".",P210)-1)</f>
        <v>#N/A</v>
      </c>
      <c r="P210" s="46" t="e">
        <f>VLOOKUP(ROW(206:206),Разбивка_нумерация_5,4,FALSE)</f>
        <v>#N/A</v>
      </c>
      <c r="Q210" s="46" t="e">
        <f>IF(VLOOKUP(ROW(206:206),Разбивка_нумерация_5,3,FALSE)=0,VLOOKUP(ROW(206:206),Разбивка_нумерация_5,2,FALSE),VLOOKUP(ROW(206:206),Разбивка_нумерация_5,3,FALSE))</f>
        <v>#N/A</v>
      </c>
      <c r="R210" s="46" t="e">
        <f>VLOOKUP(ROW(206:206),Разбивка_нумерация_5,6,FALSE)</f>
        <v>#N/A</v>
      </c>
      <c r="S210" s="46" t="e">
        <f>VLOOKUP(ROW(206:206),Разбивка_нумерация_5,17,FALSE)</f>
        <v>#N/A</v>
      </c>
      <c r="T210" s="46" t="str">
        <f>IF(AG210=0,"","L="&amp;AG210)</f>
        <v/>
      </c>
      <c r="U210" s="46" t="str">
        <f>IF(AH210=0,"",AD210&amp;" L="&amp;AH210)</f>
        <v/>
      </c>
      <c r="V210" s="46" t="str">
        <f>IF(AI210=0,"",AE210&amp;" L="&amp;AI210)</f>
        <v/>
      </c>
      <c r="W210" s="47" t="e">
        <f>VLOOKUP(P210,Исходные_данные,13,FALSE)*1.3</f>
        <v>#N/A</v>
      </c>
      <c r="X210" s="48"/>
      <c r="Y210" s="48"/>
      <c r="Z210" s="48"/>
      <c r="AA210" s="48"/>
      <c r="AB210" s="48"/>
      <c r="AD210" s="46" t="e">
        <f>VLOOKUP(S210,Кабель_диаметр,4,FALSE)</f>
        <v>#N/A</v>
      </c>
      <c r="AE210" s="46" t="e">
        <f>VLOOKUP(S210,Кабель_диаметр,5,FALSE)</f>
        <v>#N/A</v>
      </c>
      <c r="AG210" s="46">
        <f>IFERROR(VLOOKUP(P210,Исходные_данные,10,FALSE),0)</f>
        <v>0</v>
      </c>
      <c r="AH210" s="46">
        <f>IFERROR(VLOOKUP(P210,Исходные_данные,11,FALSE),0)</f>
        <v>0</v>
      </c>
      <c r="AI210" s="46">
        <f t="shared" si="14"/>
        <v>0</v>
      </c>
    </row>
    <row r="211" spans="6:35" x14ac:dyDescent="0.25">
      <c r="F211" s="19" t="str">
        <f>IF(G211=1,MAX($F$4:F210)+1,"")</f>
        <v/>
      </c>
      <c r="G211" s="19">
        <f>COUNTIF($H$5:H211,H211)</f>
        <v>188</v>
      </c>
      <c r="H211" s="19" t="e">
        <f t="shared" si="13"/>
        <v>#N/A</v>
      </c>
      <c r="I211" s="19">
        <f>COUNTIF($J$4:$J211,1)</f>
        <v>11</v>
      </c>
      <c r="J211" s="19">
        <f>COUNTIF($S$5:$S211,S211)</f>
        <v>188</v>
      </c>
      <c r="K211" s="19" t="e">
        <f>VLOOKUP(P211,Исходные_данные,20,FALSE)</f>
        <v>#N/A</v>
      </c>
      <c r="L211" s="19">
        <f>IFERROR(IF(P211=0,0,MAX($L$4:L210)+1),0)</f>
        <v>0</v>
      </c>
      <c r="M211" s="104" t="e">
        <f>LEFT(P211,SEARCH(".",P211)-1)</f>
        <v>#N/A</v>
      </c>
      <c r="N211" s="104" t="e">
        <f>LEFT(RIGHT(P211,LEN(P211)-LEN(M211)-1),SEARCH(".",P211)-1)</f>
        <v>#N/A</v>
      </c>
      <c r="P211" s="46" t="e">
        <f>VLOOKUP(ROW(207:207),Разбивка_нумерация_5,4,FALSE)</f>
        <v>#N/A</v>
      </c>
      <c r="Q211" s="46" t="e">
        <f>IF(VLOOKUP(ROW(207:207),Разбивка_нумерация_5,3,FALSE)=0,VLOOKUP(ROW(207:207),Разбивка_нумерация_5,2,FALSE),VLOOKUP(ROW(207:207),Разбивка_нумерация_5,3,FALSE))</f>
        <v>#N/A</v>
      </c>
      <c r="R211" s="46" t="e">
        <f>VLOOKUP(ROW(207:207),Разбивка_нумерация_5,6,FALSE)</f>
        <v>#N/A</v>
      </c>
      <c r="S211" s="46" t="e">
        <f>VLOOKUP(ROW(207:207),Разбивка_нумерация_5,17,FALSE)</f>
        <v>#N/A</v>
      </c>
      <c r="T211" s="46" t="str">
        <f>IF(AG211=0,"","L="&amp;AG211)</f>
        <v/>
      </c>
      <c r="U211" s="46" t="str">
        <f>IF(AH211=0,"",AD211&amp;" L="&amp;AH211)</f>
        <v/>
      </c>
      <c r="V211" s="46" t="str">
        <f>IF(AI211=0,"",AE211&amp;" L="&amp;AI211)</f>
        <v/>
      </c>
      <c r="W211" s="47" t="e">
        <f>VLOOKUP(P211,Исходные_данные,13,FALSE)*1.3</f>
        <v>#N/A</v>
      </c>
      <c r="X211" s="48"/>
      <c r="Y211" s="48"/>
      <c r="Z211" s="48"/>
      <c r="AA211" s="48"/>
      <c r="AB211" s="48"/>
      <c r="AD211" s="46" t="e">
        <f>VLOOKUP(S211,Кабель_диаметр,4,FALSE)</f>
        <v>#N/A</v>
      </c>
      <c r="AE211" s="46" t="e">
        <f>VLOOKUP(S211,Кабель_диаметр,5,FALSE)</f>
        <v>#N/A</v>
      </c>
      <c r="AG211" s="46">
        <f>IFERROR(VLOOKUP(P211,Исходные_данные,10,FALSE),0)</f>
        <v>0</v>
      </c>
      <c r="AH211" s="46">
        <f>IFERROR(VLOOKUP(P211,Исходные_данные,11,FALSE),0)</f>
        <v>0</v>
      </c>
      <c r="AI211" s="46">
        <f t="shared" si="14"/>
        <v>0</v>
      </c>
    </row>
    <row r="212" spans="6:35" x14ac:dyDescent="0.25">
      <c r="F212" s="19" t="str">
        <f>IF(G212=1,MAX($F$4:F211)+1,"")</f>
        <v/>
      </c>
      <c r="G212" s="19">
        <f>COUNTIF($H$5:H212,H212)</f>
        <v>189</v>
      </c>
      <c r="H212" s="19" t="e">
        <f t="shared" si="13"/>
        <v>#N/A</v>
      </c>
      <c r="I212" s="19">
        <f>COUNTIF($J$4:$J212,1)</f>
        <v>11</v>
      </c>
      <c r="J212" s="19">
        <f>COUNTIF($S$5:$S212,S212)</f>
        <v>189</v>
      </c>
      <c r="K212" s="19" t="e">
        <f>VLOOKUP(P212,Исходные_данные,20,FALSE)</f>
        <v>#N/A</v>
      </c>
      <c r="L212" s="19">
        <f>IFERROR(IF(P212=0,0,MAX($L$4:L211)+1),0)</f>
        <v>0</v>
      </c>
      <c r="M212" s="104" t="e">
        <f>LEFT(P212,SEARCH(".",P212)-1)</f>
        <v>#N/A</v>
      </c>
      <c r="N212" s="104" t="e">
        <f>LEFT(RIGHT(P212,LEN(P212)-LEN(M212)-1),SEARCH(".",P212)-1)</f>
        <v>#N/A</v>
      </c>
      <c r="P212" s="46" t="e">
        <f>VLOOKUP(ROW(208:208),Разбивка_нумерация_5,4,FALSE)</f>
        <v>#N/A</v>
      </c>
      <c r="Q212" s="46" t="e">
        <f>IF(VLOOKUP(ROW(208:208),Разбивка_нумерация_5,3,FALSE)=0,VLOOKUP(ROW(208:208),Разбивка_нумерация_5,2,FALSE),VLOOKUP(ROW(208:208),Разбивка_нумерация_5,3,FALSE))</f>
        <v>#N/A</v>
      </c>
      <c r="R212" s="46" t="e">
        <f>VLOOKUP(ROW(208:208),Разбивка_нумерация_5,6,FALSE)</f>
        <v>#N/A</v>
      </c>
      <c r="S212" s="46" t="e">
        <f>VLOOKUP(ROW(208:208),Разбивка_нумерация_5,17,FALSE)</f>
        <v>#N/A</v>
      </c>
      <c r="T212" s="46" t="str">
        <f>IF(AG212=0,"","L="&amp;AG212)</f>
        <v/>
      </c>
      <c r="U212" s="46" t="str">
        <f>IF(AH212=0,"",AD212&amp;" L="&amp;AH212)</f>
        <v/>
      </c>
      <c r="V212" s="46" t="str">
        <f>IF(AI212=0,"",AE212&amp;" L="&amp;AI212)</f>
        <v/>
      </c>
      <c r="W212" s="47" t="e">
        <f>VLOOKUP(P212,Исходные_данные,13,FALSE)*1.3</f>
        <v>#N/A</v>
      </c>
      <c r="X212" s="48"/>
      <c r="Y212" s="48"/>
      <c r="Z212" s="48"/>
      <c r="AA212" s="48"/>
      <c r="AB212" s="48"/>
      <c r="AD212" s="46" t="e">
        <f>VLOOKUP(S212,Кабель_диаметр,4,FALSE)</f>
        <v>#N/A</v>
      </c>
      <c r="AE212" s="46" t="e">
        <f>VLOOKUP(S212,Кабель_диаметр,5,FALSE)</f>
        <v>#N/A</v>
      </c>
      <c r="AG212" s="46">
        <f>IFERROR(VLOOKUP(P212,Исходные_данные,10,FALSE),0)</f>
        <v>0</v>
      </c>
      <c r="AH212" s="46">
        <f>IFERROR(VLOOKUP(P212,Исходные_данные,11,FALSE),0)</f>
        <v>0</v>
      </c>
      <c r="AI212" s="46">
        <f t="shared" si="14"/>
        <v>0</v>
      </c>
    </row>
    <row r="213" spans="6:35" x14ac:dyDescent="0.25">
      <c r="F213" s="19" t="str">
        <f>IF(G213=1,MAX($F$4:F212)+1,"")</f>
        <v/>
      </c>
      <c r="G213" s="19">
        <f>COUNTIF($H$5:H213,H213)</f>
        <v>190</v>
      </c>
      <c r="H213" s="19" t="e">
        <f t="shared" si="13"/>
        <v>#N/A</v>
      </c>
      <c r="I213" s="19">
        <f>COUNTIF($J$4:$J213,1)</f>
        <v>11</v>
      </c>
      <c r="J213" s="19">
        <f>COUNTIF($S$5:$S213,S213)</f>
        <v>190</v>
      </c>
      <c r="K213" s="19" t="e">
        <f>VLOOKUP(P213,Исходные_данные,20,FALSE)</f>
        <v>#N/A</v>
      </c>
      <c r="L213" s="19">
        <f>IFERROR(IF(P213=0,0,MAX($L$4:L212)+1),0)</f>
        <v>0</v>
      </c>
      <c r="M213" s="104" t="e">
        <f>LEFT(P213,SEARCH(".",P213)-1)</f>
        <v>#N/A</v>
      </c>
      <c r="N213" s="104" t="e">
        <f>LEFT(RIGHT(P213,LEN(P213)-LEN(M213)-1),SEARCH(".",P213)-1)</f>
        <v>#N/A</v>
      </c>
      <c r="P213" s="46" t="e">
        <f>VLOOKUP(ROW(209:209),Разбивка_нумерация_5,4,FALSE)</f>
        <v>#N/A</v>
      </c>
      <c r="Q213" s="46" t="e">
        <f>IF(VLOOKUP(ROW(209:209),Разбивка_нумерация_5,3,FALSE)=0,VLOOKUP(ROW(209:209),Разбивка_нумерация_5,2,FALSE),VLOOKUP(ROW(209:209),Разбивка_нумерация_5,3,FALSE))</f>
        <v>#N/A</v>
      </c>
      <c r="R213" s="46" t="e">
        <f>VLOOKUP(ROW(209:209),Разбивка_нумерация_5,6,FALSE)</f>
        <v>#N/A</v>
      </c>
      <c r="S213" s="46" t="e">
        <f>VLOOKUP(ROW(209:209),Разбивка_нумерация_5,17,FALSE)</f>
        <v>#N/A</v>
      </c>
      <c r="T213" s="46" t="str">
        <f>IF(AG213=0,"","L="&amp;AG213)</f>
        <v/>
      </c>
      <c r="U213" s="46" t="str">
        <f>IF(AH213=0,"",AD213&amp;" L="&amp;AH213)</f>
        <v/>
      </c>
      <c r="V213" s="46" t="str">
        <f>IF(AI213=0,"",AE213&amp;" L="&amp;AI213)</f>
        <v/>
      </c>
      <c r="W213" s="47" t="e">
        <f>VLOOKUP(P213,Исходные_данные,13,FALSE)*1.3</f>
        <v>#N/A</v>
      </c>
      <c r="X213" s="48"/>
      <c r="Y213" s="48"/>
      <c r="Z213" s="48"/>
      <c r="AA213" s="48"/>
      <c r="AB213" s="48"/>
      <c r="AD213" s="46" t="e">
        <f>VLOOKUP(S213,Кабель_диаметр,4,FALSE)</f>
        <v>#N/A</v>
      </c>
      <c r="AE213" s="46" t="e">
        <f>VLOOKUP(S213,Кабель_диаметр,5,FALSE)</f>
        <v>#N/A</v>
      </c>
      <c r="AG213" s="46">
        <f>IFERROR(VLOOKUP(P213,Исходные_данные,10,FALSE),0)</f>
        <v>0</v>
      </c>
      <c r="AH213" s="46">
        <f>IFERROR(VLOOKUP(P213,Исходные_данные,11,FALSE),0)</f>
        <v>0</v>
      </c>
      <c r="AI213" s="46">
        <f t="shared" si="14"/>
        <v>0</v>
      </c>
    </row>
    <row r="214" spans="6:35" x14ac:dyDescent="0.25">
      <c r="F214" s="19" t="str">
        <f>IF(G214=1,MAX($F$4:F213)+1,"")</f>
        <v/>
      </c>
      <c r="G214" s="19">
        <f>COUNTIF($H$5:H214,H214)</f>
        <v>191</v>
      </c>
      <c r="H214" s="19" t="e">
        <f t="shared" si="13"/>
        <v>#N/A</v>
      </c>
      <c r="I214" s="19">
        <f>COUNTIF($J$4:$J214,1)</f>
        <v>11</v>
      </c>
      <c r="J214" s="19">
        <f>COUNTIF($S$5:$S214,S214)</f>
        <v>191</v>
      </c>
      <c r="K214" s="19" t="e">
        <f>VLOOKUP(P214,Исходные_данные,20,FALSE)</f>
        <v>#N/A</v>
      </c>
      <c r="L214" s="19">
        <f>IFERROR(IF(P214=0,0,MAX($L$4:L213)+1),0)</f>
        <v>0</v>
      </c>
      <c r="M214" s="104" t="e">
        <f>LEFT(P214,SEARCH(".",P214)-1)</f>
        <v>#N/A</v>
      </c>
      <c r="N214" s="104" t="e">
        <f>LEFT(RIGHT(P214,LEN(P214)-LEN(M214)-1),SEARCH(".",P214)-1)</f>
        <v>#N/A</v>
      </c>
      <c r="P214" s="46" t="e">
        <f>VLOOKUP(ROW(210:210),Разбивка_нумерация_5,4,FALSE)</f>
        <v>#N/A</v>
      </c>
      <c r="Q214" s="46" t="e">
        <f>IF(VLOOKUP(ROW(210:210),Разбивка_нумерация_5,3,FALSE)=0,VLOOKUP(ROW(210:210),Разбивка_нумерация_5,2,FALSE),VLOOKUP(ROW(210:210),Разбивка_нумерация_5,3,FALSE))</f>
        <v>#N/A</v>
      </c>
      <c r="R214" s="46" t="e">
        <f>VLOOKUP(ROW(210:210),Разбивка_нумерация_5,6,FALSE)</f>
        <v>#N/A</v>
      </c>
      <c r="S214" s="46" t="e">
        <f>VLOOKUP(ROW(210:210),Разбивка_нумерация_5,17,FALSE)</f>
        <v>#N/A</v>
      </c>
      <c r="T214" s="46" t="str">
        <f>IF(AG214=0,"","L="&amp;AG214)</f>
        <v/>
      </c>
      <c r="U214" s="46" t="str">
        <f>IF(AH214=0,"",AD214&amp;" L="&amp;AH214)</f>
        <v/>
      </c>
      <c r="V214" s="46" t="str">
        <f>IF(AI214=0,"",AE214&amp;" L="&amp;AI214)</f>
        <v/>
      </c>
      <c r="W214" s="47" t="e">
        <f>VLOOKUP(P214,Исходные_данные,13,FALSE)*1.3</f>
        <v>#N/A</v>
      </c>
      <c r="X214" s="48"/>
      <c r="Y214" s="48"/>
      <c r="Z214" s="48"/>
      <c r="AA214" s="48"/>
      <c r="AB214" s="48"/>
      <c r="AD214" s="46" t="e">
        <f>VLOOKUP(S214,Кабель_диаметр,4,FALSE)</f>
        <v>#N/A</v>
      </c>
      <c r="AE214" s="46" t="e">
        <f>VLOOKUP(S214,Кабель_диаметр,5,FALSE)</f>
        <v>#N/A</v>
      </c>
      <c r="AG214" s="46">
        <f>IFERROR(VLOOKUP(P214,Исходные_данные,10,FALSE),0)</f>
        <v>0</v>
      </c>
      <c r="AH214" s="46">
        <f>IFERROR(VLOOKUP(P214,Исходные_данные,11,FALSE),0)</f>
        <v>0</v>
      </c>
      <c r="AI214" s="46">
        <f t="shared" si="14"/>
        <v>0</v>
      </c>
    </row>
    <row r="215" spans="6:35" x14ac:dyDescent="0.25">
      <c r="F215" s="19" t="str">
        <f>IF(G215=1,MAX($F$4:F214)+1,"")</f>
        <v/>
      </c>
      <c r="G215" s="19">
        <f>COUNTIF($H$5:H215,H215)</f>
        <v>192</v>
      </c>
      <c r="H215" s="19" t="e">
        <f t="shared" si="13"/>
        <v>#N/A</v>
      </c>
      <c r="I215" s="19">
        <f>COUNTIF($J$4:$J215,1)</f>
        <v>11</v>
      </c>
      <c r="J215" s="19">
        <f>COUNTIF($S$5:$S215,S215)</f>
        <v>192</v>
      </c>
      <c r="K215" s="19" t="e">
        <f>VLOOKUP(P215,Исходные_данные,20,FALSE)</f>
        <v>#N/A</v>
      </c>
      <c r="L215" s="19">
        <f>IFERROR(IF(P215=0,0,MAX($L$4:L214)+1),0)</f>
        <v>0</v>
      </c>
      <c r="M215" s="104" t="e">
        <f>LEFT(P215,SEARCH(".",P215)-1)</f>
        <v>#N/A</v>
      </c>
      <c r="N215" s="104" t="e">
        <f>LEFT(RIGHT(P215,LEN(P215)-LEN(M215)-1),SEARCH(".",P215)-1)</f>
        <v>#N/A</v>
      </c>
      <c r="P215" s="46" t="e">
        <f>VLOOKUP(ROW(211:211),Разбивка_нумерация_5,4,FALSE)</f>
        <v>#N/A</v>
      </c>
      <c r="Q215" s="46" t="e">
        <f>IF(VLOOKUP(ROW(211:211),Разбивка_нумерация_5,3,FALSE)=0,VLOOKUP(ROW(211:211),Разбивка_нумерация_5,2,FALSE),VLOOKUP(ROW(211:211),Разбивка_нумерация_5,3,FALSE))</f>
        <v>#N/A</v>
      </c>
      <c r="R215" s="46" t="e">
        <f>VLOOKUP(ROW(211:211),Разбивка_нумерация_5,6,FALSE)</f>
        <v>#N/A</v>
      </c>
      <c r="S215" s="46" t="e">
        <f>VLOOKUP(ROW(211:211),Разбивка_нумерация_5,17,FALSE)</f>
        <v>#N/A</v>
      </c>
      <c r="T215" s="46" t="str">
        <f>IF(AG215=0,"","L="&amp;AG215)</f>
        <v/>
      </c>
      <c r="U215" s="46" t="str">
        <f>IF(AH215=0,"",AD215&amp;" L="&amp;AH215)</f>
        <v/>
      </c>
      <c r="V215" s="46" t="str">
        <f>IF(AI215=0,"",AE215&amp;" L="&amp;AI215)</f>
        <v/>
      </c>
      <c r="W215" s="47" t="e">
        <f>VLOOKUP(P215,Исходные_данные,13,FALSE)*1.3</f>
        <v>#N/A</v>
      </c>
      <c r="X215" s="48"/>
      <c r="Y215" s="48"/>
      <c r="Z215" s="48"/>
      <c r="AA215" s="48"/>
      <c r="AB215" s="48"/>
      <c r="AD215" s="46" t="e">
        <f>VLOOKUP(S215,Кабель_диаметр,4,FALSE)</f>
        <v>#N/A</v>
      </c>
      <c r="AE215" s="46" t="e">
        <f>VLOOKUP(S215,Кабель_диаметр,5,FALSE)</f>
        <v>#N/A</v>
      </c>
      <c r="AG215" s="46">
        <f>IFERROR(VLOOKUP(P215,Исходные_данные,10,FALSE),0)</f>
        <v>0</v>
      </c>
      <c r="AH215" s="46">
        <f>IFERROR(VLOOKUP(P215,Исходные_данные,11,FALSE),0)</f>
        <v>0</v>
      </c>
      <c r="AI215" s="46">
        <f t="shared" si="14"/>
        <v>0</v>
      </c>
    </row>
    <row r="216" spans="6:35" x14ac:dyDescent="0.25">
      <c r="F216" s="19" t="str">
        <f>IF(G216=1,MAX($F$4:F215)+1,"")</f>
        <v/>
      </c>
      <c r="G216" s="19">
        <f>COUNTIF($H$5:H216,H216)</f>
        <v>193</v>
      </c>
      <c r="H216" s="19" t="e">
        <f t="shared" si="13"/>
        <v>#N/A</v>
      </c>
      <c r="I216" s="19">
        <f>COUNTIF($J$4:$J216,1)</f>
        <v>11</v>
      </c>
      <c r="J216" s="19">
        <f>COUNTIF($S$5:$S216,S216)</f>
        <v>193</v>
      </c>
      <c r="K216" s="19" t="e">
        <f>VLOOKUP(P216,Исходные_данные,20,FALSE)</f>
        <v>#N/A</v>
      </c>
      <c r="L216" s="19">
        <f>IFERROR(IF(P216=0,0,MAX($L$4:L215)+1),0)</f>
        <v>0</v>
      </c>
      <c r="M216" s="104" t="e">
        <f>LEFT(P216,SEARCH(".",P216)-1)</f>
        <v>#N/A</v>
      </c>
      <c r="N216" s="104" t="e">
        <f>LEFT(RIGHT(P216,LEN(P216)-LEN(M216)-1),SEARCH(".",P216)-1)</f>
        <v>#N/A</v>
      </c>
      <c r="P216" s="46" t="e">
        <f>VLOOKUP(ROW(212:212),Разбивка_нумерация_5,4,FALSE)</f>
        <v>#N/A</v>
      </c>
      <c r="Q216" s="46" t="e">
        <f>IF(VLOOKUP(ROW(212:212),Разбивка_нумерация_5,3,FALSE)=0,VLOOKUP(ROW(212:212),Разбивка_нумерация_5,2,FALSE),VLOOKUP(ROW(212:212),Разбивка_нумерация_5,3,FALSE))</f>
        <v>#N/A</v>
      </c>
      <c r="R216" s="46" t="e">
        <f>VLOOKUP(ROW(212:212),Разбивка_нумерация_5,6,FALSE)</f>
        <v>#N/A</v>
      </c>
      <c r="S216" s="46" t="e">
        <f>VLOOKUP(ROW(212:212),Разбивка_нумерация_5,17,FALSE)</f>
        <v>#N/A</v>
      </c>
      <c r="T216" s="46" t="str">
        <f>IF(AG216=0,"","L="&amp;AG216)</f>
        <v/>
      </c>
      <c r="U216" s="46" t="str">
        <f>IF(AH216=0,"",AD216&amp;" L="&amp;AH216)</f>
        <v/>
      </c>
      <c r="V216" s="46" t="str">
        <f>IF(AI216=0,"",AE216&amp;" L="&amp;AI216)</f>
        <v/>
      </c>
      <c r="W216" s="47" t="e">
        <f>VLOOKUP(P216,Исходные_данные,13,FALSE)*1.3</f>
        <v>#N/A</v>
      </c>
      <c r="X216" s="48"/>
      <c r="Y216" s="48"/>
      <c r="Z216" s="48"/>
      <c r="AA216" s="48"/>
      <c r="AB216" s="48"/>
      <c r="AD216" s="46" t="e">
        <f>VLOOKUP(S216,Кабель_диаметр,4,FALSE)</f>
        <v>#N/A</v>
      </c>
      <c r="AE216" s="46" t="e">
        <f>VLOOKUP(S216,Кабель_диаметр,5,FALSE)</f>
        <v>#N/A</v>
      </c>
      <c r="AG216" s="46">
        <f>IFERROR(VLOOKUP(P216,Исходные_данные,10,FALSE),0)</f>
        <v>0</v>
      </c>
      <c r="AH216" s="46">
        <f>IFERROR(VLOOKUP(P216,Исходные_данные,11,FALSE),0)</f>
        <v>0</v>
      </c>
      <c r="AI216" s="46">
        <f t="shared" si="14"/>
        <v>0</v>
      </c>
    </row>
    <row r="217" spans="6:35" x14ac:dyDescent="0.25">
      <c r="F217" s="19" t="str">
        <f>IF(G217=1,MAX($F$4:F216)+1,"")</f>
        <v/>
      </c>
      <c r="G217" s="19">
        <f>COUNTIF($H$5:H217,H217)</f>
        <v>194</v>
      </c>
      <c r="H217" s="19" t="e">
        <f t="shared" si="13"/>
        <v>#N/A</v>
      </c>
      <c r="I217" s="19">
        <f>COUNTIF($J$4:$J217,1)</f>
        <v>11</v>
      </c>
      <c r="J217" s="19">
        <f>COUNTIF($S$5:$S217,S217)</f>
        <v>194</v>
      </c>
      <c r="K217" s="19" t="e">
        <f>VLOOKUP(P217,Исходные_данные,20,FALSE)</f>
        <v>#N/A</v>
      </c>
      <c r="L217" s="19">
        <f>IFERROR(IF(P217=0,0,MAX($L$4:L216)+1),0)</f>
        <v>0</v>
      </c>
      <c r="M217" s="104" t="e">
        <f>LEFT(P217,SEARCH(".",P217)-1)</f>
        <v>#N/A</v>
      </c>
      <c r="N217" s="104" t="e">
        <f>LEFT(RIGHT(P217,LEN(P217)-LEN(M217)-1),SEARCH(".",P217)-1)</f>
        <v>#N/A</v>
      </c>
      <c r="P217" s="46" t="e">
        <f>VLOOKUP(ROW(213:213),Разбивка_нумерация_5,4,FALSE)</f>
        <v>#N/A</v>
      </c>
      <c r="Q217" s="46" t="e">
        <f>IF(VLOOKUP(ROW(213:213),Разбивка_нумерация_5,3,FALSE)=0,VLOOKUP(ROW(213:213),Разбивка_нумерация_5,2,FALSE),VLOOKUP(ROW(213:213),Разбивка_нумерация_5,3,FALSE))</f>
        <v>#N/A</v>
      </c>
      <c r="R217" s="46" t="e">
        <f>VLOOKUP(ROW(213:213),Разбивка_нумерация_5,6,FALSE)</f>
        <v>#N/A</v>
      </c>
      <c r="S217" s="46" t="e">
        <f>VLOOKUP(ROW(213:213),Разбивка_нумерация_5,17,FALSE)</f>
        <v>#N/A</v>
      </c>
      <c r="T217" s="46" t="str">
        <f>IF(AG217=0,"","L="&amp;AG217)</f>
        <v/>
      </c>
      <c r="U217" s="46" t="str">
        <f>IF(AH217=0,"",AD217&amp;" L="&amp;AH217)</f>
        <v/>
      </c>
      <c r="V217" s="46" t="str">
        <f>IF(AI217=0,"",AE217&amp;" L="&amp;AI217)</f>
        <v/>
      </c>
      <c r="W217" s="47" t="e">
        <f>VLOOKUP(P217,Исходные_данные,13,FALSE)*1.3</f>
        <v>#N/A</v>
      </c>
      <c r="X217" s="48"/>
      <c r="Y217" s="48"/>
      <c r="Z217" s="48"/>
      <c r="AA217" s="48"/>
      <c r="AB217" s="48"/>
      <c r="AD217" s="46" t="e">
        <f>VLOOKUP(S217,Кабель_диаметр,4,FALSE)</f>
        <v>#N/A</v>
      </c>
      <c r="AE217" s="46" t="e">
        <f>VLOOKUP(S217,Кабель_диаметр,5,FALSE)</f>
        <v>#N/A</v>
      </c>
      <c r="AG217" s="46">
        <f>IFERROR(VLOOKUP(P217,Исходные_данные,10,FALSE),0)</f>
        <v>0</v>
      </c>
      <c r="AH217" s="46">
        <f>IFERROR(VLOOKUP(P217,Исходные_данные,11,FALSE),0)</f>
        <v>0</v>
      </c>
      <c r="AI217" s="46">
        <f t="shared" si="14"/>
        <v>0</v>
      </c>
    </row>
    <row r="218" spans="6:35" x14ac:dyDescent="0.25">
      <c r="F218" s="19" t="str">
        <f>IF(G218=1,MAX($F$4:F217)+1,"")</f>
        <v/>
      </c>
      <c r="G218" s="19">
        <f>COUNTIF($H$5:H218,H218)</f>
        <v>195</v>
      </c>
      <c r="H218" s="19" t="e">
        <f t="shared" si="13"/>
        <v>#N/A</v>
      </c>
      <c r="I218" s="19">
        <f>COUNTIF($J$4:$J218,1)</f>
        <v>11</v>
      </c>
      <c r="J218" s="19">
        <f>COUNTIF($S$5:$S218,S218)</f>
        <v>195</v>
      </c>
      <c r="K218" s="19" t="e">
        <f>VLOOKUP(P218,Исходные_данные,20,FALSE)</f>
        <v>#N/A</v>
      </c>
      <c r="L218" s="19">
        <f>IFERROR(IF(P218=0,0,MAX($L$4:L217)+1),0)</f>
        <v>0</v>
      </c>
      <c r="M218" s="104" t="e">
        <f>LEFT(P218,SEARCH(".",P218)-1)</f>
        <v>#N/A</v>
      </c>
      <c r="N218" s="104" t="e">
        <f>LEFT(RIGHT(P218,LEN(P218)-LEN(M218)-1),SEARCH(".",P218)-1)</f>
        <v>#N/A</v>
      </c>
      <c r="P218" s="46" t="e">
        <f>VLOOKUP(ROW(214:214),Разбивка_нумерация_5,4,FALSE)</f>
        <v>#N/A</v>
      </c>
      <c r="Q218" s="46" t="e">
        <f>IF(VLOOKUP(ROW(214:214),Разбивка_нумерация_5,3,FALSE)=0,VLOOKUP(ROW(214:214),Разбивка_нумерация_5,2,FALSE),VLOOKUP(ROW(214:214),Разбивка_нумерация_5,3,FALSE))</f>
        <v>#N/A</v>
      </c>
      <c r="R218" s="46" t="e">
        <f>VLOOKUP(ROW(214:214),Разбивка_нумерация_5,6,FALSE)</f>
        <v>#N/A</v>
      </c>
      <c r="S218" s="46" t="e">
        <f>VLOOKUP(ROW(214:214),Разбивка_нумерация_5,17,FALSE)</f>
        <v>#N/A</v>
      </c>
      <c r="T218" s="46" t="str">
        <f>IF(AG218=0,"","L="&amp;AG218)</f>
        <v/>
      </c>
      <c r="U218" s="46" t="str">
        <f>IF(AH218=0,"",AD218&amp;" L="&amp;AH218)</f>
        <v/>
      </c>
      <c r="V218" s="46" t="str">
        <f>IF(AI218=0,"",AE218&amp;" L="&amp;AI218)</f>
        <v/>
      </c>
      <c r="W218" s="47" t="e">
        <f>VLOOKUP(P218,Исходные_данные,13,FALSE)*1.3</f>
        <v>#N/A</v>
      </c>
      <c r="X218" s="48"/>
      <c r="Y218" s="48"/>
      <c r="Z218" s="48"/>
      <c r="AA218" s="48"/>
      <c r="AB218" s="48"/>
      <c r="AD218" s="46" t="e">
        <f>VLOOKUP(S218,Кабель_диаметр,4,FALSE)</f>
        <v>#N/A</v>
      </c>
      <c r="AE218" s="46" t="e">
        <f>VLOOKUP(S218,Кабель_диаметр,5,FALSE)</f>
        <v>#N/A</v>
      </c>
      <c r="AG218" s="46">
        <f>IFERROR(VLOOKUP(P218,Исходные_данные,10,FALSE),0)</f>
        <v>0</v>
      </c>
      <c r="AH218" s="46">
        <f>IFERROR(VLOOKUP(P218,Исходные_данные,11,FALSE),0)</f>
        <v>0</v>
      </c>
      <c r="AI218" s="46">
        <f t="shared" si="14"/>
        <v>0</v>
      </c>
    </row>
    <row r="219" spans="6:35" x14ac:dyDescent="0.25">
      <c r="F219" s="19" t="str">
        <f>IF(G219=1,MAX($F$4:F218)+1,"")</f>
        <v/>
      </c>
      <c r="G219" s="19">
        <f>COUNTIF($H$5:H219,H219)</f>
        <v>196</v>
      </c>
      <c r="H219" s="19" t="e">
        <f t="shared" si="13"/>
        <v>#N/A</v>
      </c>
      <c r="I219" s="19">
        <f>COUNTIF($J$4:$J219,1)</f>
        <v>11</v>
      </c>
      <c r="J219" s="19">
        <f>COUNTIF($S$5:$S219,S219)</f>
        <v>196</v>
      </c>
      <c r="K219" s="19" t="e">
        <f>VLOOKUP(P219,Исходные_данные,20,FALSE)</f>
        <v>#N/A</v>
      </c>
      <c r="L219" s="19">
        <f>IFERROR(IF(P219=0,0,MAX($L$4:L218)+1),0)</f>
        <v>0</v>
      </c>
      <c r="M219" s="104" t="e">
        <f>LEFT(P219,SEARCH(".",P219)-1)</f>
        <v>#N/A</v>
      </c>
      <c r="N219" s="104" t="e">
        <f>LEFT(RIGHT(P219,LEN(P219)-LEN(M219)-1),SEARCH(".",P219)-1)</f>
        <v>#N/A</v>
      </c>
      <c r="P219" s="46" t="e">
        <f>VLOOKUP(ROW(215:215),Разбивка_нумерация_5,4,FALSE)</f>
        <v>#N/A</v>
      </c>
      <c r="Q219" s="46" t="e">
        <f>IF(VLOOKUP(ROW(215:215),Разбивка_нумерация_5,3,FALSE)=0,VLOOKUP(ROW(215:215),Разбивка_нумерация_5,2,FALSE),VLOOKUP(ROW(215:215),Разбивка_нумерация_5,3,FALSE))</f>
        <v>#N/A</v>
      </c>
      <c r="R219" s="46" t="e">
        <f>VLOOKUP(ROW(215:215),Разбивка_нумерация_5,6,FALSE)</f>
        <v>#N/A</v>
      </c>
      <c r="S219" s="46" t="e">
        <f>VLOOKUP(ROW(215:215),Разбивка_нумерация_5,17,FALSE)</f>
        <v>#N/A</v>
      </c>
      <c r="T219" s="46" t="str">
        <f>IF(AG219=0,"","L="&amp;AG219)</f>
        <v/>
      </c>
      <c r="U219" s="46" t="str">
        <f>IF(AH219=0,"",AD219&amp;" L="&amp;AH219)</f>
        <v/>
      </c>
      <c r="V219" s="46" t="str">
        <f>IF(AI219=0,"",AE219&amp;" L="&amp;AI219)</f>
        <v/>
      </c>
      <c r="W219" s="47" t="e">
        <f>VLOOKUP(P219,Исходные_данные,13,FALSE)*1.3</f>
        <v>#N/A</v>
      </c>
      <c r="X219" s="48"/>
      <c r="Y219" s="48"/>
      <c r="Z219" s="48"/>
      <c r="AA219" s="48"/>
      <c r="AB219" s="48"/>
      <c r="AD219" s="46" t="e">
        <f>VLOOKUP(S219,Кабель_диаметр,4,FALSE)</f>
        <v>#N/A</v>
      </c>
      <c r="AE219" s="46" t="e">
        <f>VLOOKUP(S219,Кабель_диаметр,5,FALSE)</f>
        <v>#N/A</v>
      </c>
      <c r="AG219" s="46">
        <f>IFERROR(VLOOKUP(P219,Исходные_данные,10,FALSE),0)</f>
        <v>0</v>
      </c>
      <c r="AH219" s="46">
        <f>IFERROR(VLOOKUP(P219,Исходные_данные,11,FALSE),0)</f>
        <v>0</v>
      </c>
      <c r="AI219" s="46">
        <f t="shared" si="14"/>
        <v>0</v>
      </c>
    </row>
    <row r="220" spans="6:35" x14ac:dyDescent="0.25">
      <c r="F220" s="19" t="str">
        <f>IF(G220=1,MAX($F$4:F219)+1,"")</f>
        <v/>
      </c>
      <c r="G220" s="19">
        <f>COUNTIF($H$5:H220,H220)</f>
        <v>197</v>
      </c>
      <c r="H220" s="19" t="e">
        <f t="shared" si="13"/>
        <v>#N/A</v>
      </c>
      <c r="I220" s="19">
        <f>COUNTIF($J$4:$J220,1)</f>
        <v>11</v>
      </c>
      <c r="J220" s="19">
        <f>COUNTIF($S$5:$S220,S220)</f>
        <v>197</v>
      </c>
      <c r="K220" s="19" t="e">
        <f>VLOOKUP(P220,Исходные_данные,20,FALSE)</f>
        <v>#N/A</v>
      </c>
      <c r="L220" s="19">
        <f>IFERROR(IF(P220=0,0,MAX($L$4:L219)+1),0)</f>
        <v>0</v>
      </c>
      <c r="M220" s="104" t="e">
        <f>LEFT(P220,SEARCH(".",P220)-1)</f>
        <v>#N/A</v>
      </c>
      <c r="N220" s="104" t="e">
        <f>LEFT(RIGHT(P220,LEN(P220)-LEN(M220)-1),SEARCH(".",P220)-1)</f>
        <v>#N/A</v>
      </c>
      <c r="P220" s="46" t="e">
        <f>VLOOKUP(ROW(216:216),Разбивка_нумерация_5,4,FALSE)</f>
        <v>#N/A</v>
      </c>
      <c r="Q220" s="46" t="e">
        <f>IF(VLOOKUP(ROW(216:216),Разбивка_нумерация_5,3,FALSE)=0,VLOOKUP(ROW(216:216),Разбивка_нумерация_5,2,FALSE),VLOOKUP(ROW(216:216),Разбивка_нумерация_5,3,FALSE))</f>
        <v>#N/A</v>
      </c>
      <c r="R220" s="46" t="e">
        <f>VLOOKUP(ROW(216:216),Разбивка_нумерация_5,6,FALSE)</f>
        <v>#N/A</v>
      </c>
      <c r="S220" s="46" t="e">
        <f>VLOOKUP(ROW(216:216),Разбивка_нумерация_5,17,FALSE)</f>
        <v>#N/A</v>
      </c>
      <c r="T220" s="46" t="str">
        <f>IF(AG220=0,"","L="&amp;AG220)</f>
        <v/>
      </c>
      <c r="U220" s="46" t="str">
        <f>IF(AH220=0,"",AD220&amp;" L="&amp;AH220)</f>
        <v/>
      </c>
      <c r="V220" s="46" t="str">
        <f>IF(AI220=0,"",AE220&amp;" L="&amp;AI220)</f>
        <v/>
      </c>
      <c r="W220" s="47" t="e">
        <f>VLOOKUP(P220,Исходные_данные,13,FALSE)*1.3</f>
        <v>#N/A</v>
      </c>
      <c r="X220" s="48"/>
      <c r="Y220" s="48"/>
      <c r="Z220" s="48"/>
      <c r="AA220" s="48"/>
      <c r="AB220" s="48"/>
      <c r="AD220" s="46" t="e">
        <f>VLOOKUP(S220,Кабель_диаметр,4,FALSE)</f>
        <v>#N/A</v>
      </c>
      <c r="AE220" s="46" t="e">
        <f>VLOOKUP(S220,Кабель_диаметр,5,FALSE)</f>
        <v>#N/A</v>
      </c>
      <c r="AG220" s="46">
        <f>IFERROR(VLOOKUP(P220,Исходные_данные,10,FALSE),0)</f>
        <v>0</v>
      </c>
      <c r="AH220" s="46">
        <f>IFERROR(VLOOKUP(P220,Исходные_данные,11,FALSE),0)</f>
        <v>0</v>
      </c>
      <c r="AI220" s="46">
        <f t="shared" si="14"/>
        <v>0</v>
      </c>
    </row>
    <row r="221" spans="6:35" x14ac:dyDescent="0.25">
      <c r="F221" s="19" t="str">
        <f>IF(G221=1,MAX($F$4:F220)+1,"")</f>
        <v/>
      </c>
      <c r="G221" s="19">
        <f>COUNTIF($H$5:H221,H221)</f>
        <v>198</v>
      </c>
      <c r="H221" s="19" t="e">
        <f t="shared" si="13"/>
        <v>#N/A</v>
      </c>
      <c r="I221" s="19">
        <f>COUNTIF($J$4:$J221,1)</f>
        <v>11</v>
      </c>
      <c r="J221" s="19">
        <f>COUNTIF($S$5:$S221,S221)</f>
        <v>198</v>
      </c>
      <c r="K221" s="19" t="e">
        <f>VLOOKUP(P221,Исходные_данные,20,FALSE)</f>
        <v>#N/A</v>
      </c>
      <c r="L221" s="19">
        <f>IFERROR(IF(P221=0,0,MAX($L$4:L220)+1),0)</f>
        <v>0</v>
      </c>
      <c r="M221" s="104" t="e">
        <f>LEFT(P221,SEARCH(".",P221)-1)</f>
        <v>#N/A</v>
      </c>
      <c r="N221" s="104" t="e">
        <f>LEFT(RIGHT(P221,LEN(P221)-LEN(M221)-1),SEARCH(".",P221)-1)</f>
        <v>#N/A</v>
      </c>
      <c r="P221" s="46" t="e">
        <f>VLOOKUP(ROW(217:217),Разбивка_нумерация_5,4,FALSE)</f>
        <v>#N/A</v>
      </c>
      <c r="Q221" s="46" t="e">
        <f>IF(VLOOKUP(ROW(217:217),Разбивка_нумерация_5,3,FALSE)=0,VLOOKUP(ROW(217:217),Разбивка_нумерация_5,2,FALSE),VLOOKUP(ROW(217:217),Разбивка_нумерация_5,3,FALSE))</f>
        <v>#N/A</v>
      </c>
      <c r="R221" s="46" t="e">
        <f>VLOOKUP(ROW(217:217),Разбивка_нумерация_5,6,FALSE)</f>
        <v>#N/A</v>
      </c>
      <c r="S221" s="46" t="e">
        <f>VLOOKUP(ROW(217:217),Разбивка_нумерация_5,17,FALSE)</f>
        <v>#N/A</v>
      </c>
      <c r="T221" s="46" t="str">
        <f>IF(AG221=0,"","L="&amp;AG221)</f>
        <v/>
      </c>
      <c r="U221" s="46" t="str">
        <f>IF(AH221=0,"",AD221&amp;" L="&amp;AH221)</f>
        <v/>
      </c>
      <c r="V221" s="46" t="str">
        <f>IF(AI221=0,"",AE221&amp;" L="&amp;AI221)</f>
        <v/>
      </c>
      <c r="W221" s="47" t="e">
        <f>VLOOKUP(P221,Исходные_данные,13,FALSE)*1.3</f>
        <v>#N/A</v>
      </c>
      <c r="X221" s="48"/>
      <c r="Y221" s="48"/>
      <c r="Z221" s="48"/>
      <c r="AA221" s="48"/>
      <c r="AB221" s="48"/>
      <c r="AD221" s="46" t="e">
        <f>VLOOKUP(S221,Кабель_диаметр,4,FALSE)</f>
        <v>#N/A</v>
      </c>
      <c r="AE221" s="46" t="e">
        <f>VLOOKUP(S221,Кабель_диаметр,5,FALSE)</f>
        <v>#N/A</v>
      </c>
      <c r="AG221" s="46">
        <f>IFERROR(VLOOKUP(P221,Исходные_данные,10,FALSE),0)</f>
        <v>0</v>
      </c>
      <c r="AH221" s="46">
        <f>IFERROR(VLOOKUP(P221,Исходные_данные,11,FALSE),0)</f>
        <v>0</v>
      </c>
      <c r="AI221" s="46">
        <f t="shared" si="14"/>
        <v>0</v>
      </c>
    </row>
    <row r="222" spans="6:35" x14ac:dyDescent="0.25">
      <c r="F222" s="19" t="str">
        <f>IF(G222=1,MAX($F$4:F221)+1,"")</f>
        <v/>
      </c>
      <c r="G222" s="19">
        <f>COUNTIF($H$5:H222,H222)</f>
        <v>199</v>
      </c>
      <c r="H222" s="19" t="e">
        <f t="shared" si="13"/>
        <v>#N/A</v>
      </c>
      <c r="I222" s="19">
        <f>COUNTIF($J$4:$J222,1)</f>
        <v>11</v>
      </c>
      <c r="J222" s="19">
        <f>COUNTIF($S$5:$S222,S222)</f>
        <v>199</v>
      </c>
      <c r="K222" s="19" t="e">
        <f>VLOOKUP(P222,Исходные_данные,20,FALSE)</f>
        <v>#N/A</v>
      </c>
      <c r="L222" s="19">
        <f>IFERROR(IF(P222=0,0,MAX($L$4:L221)+1),0)</f>
        <v>0</v>
      </c>
      <c r="M222" s="104" t="e">
        <f>LEFT(P222,SEARCH(".",P222)-1)</f>
        <v>#N/A</v>
      </c>
      <c r="N222" s="104" t="e">
        <f>LEFT(RIGHT(P222,LEN(P222)-LEN(M222)-1),SEARCH(".",P222)-1)</f>
        <v>#N/A</v>
      </c>
      <c r="P222" s="46" t="e">
        <f>VLOOKUP(ROW(218:218),Разбивка_нумерация_5,4,FALSE)</f>
        <v>#N/A</v>
      </c>
      <c r="Q222" s="46" t="e">
        <f>IF(VLOOKUP(ROW(218:218),Разбивка_нумерация_5,3,FALSE)=0,VLOOKUP(ROW(218:218),Разбивка_нумерация_5,2,FALSE),VLOOKUP(ROW(218:218),Разбивка_нумерация_5,3,FALSE))</f>
        <v>#N/A</v>
      </c>
      <c r="R222" s="46" t="e">
        <f>VLOOKUP(ROW(218:218),Разбивка_нумерация_5,6,FALSE)</f>
        <v>#N/A</v>
      </c>
      <c r="S222" s="46" t="e">
        <f>VLOOKUP(ROW(218:218),Разбивка_нумерация_5,17,FALSE)</f>
        <v>#N/A</v>
      </c>
      <c r="T222" s="46" t="str">
        <f>IF(AG222=0,"","L="&amp;AG222)</f>
        <v/>
      </c>
      <c r="U222" s="46" t="str">
        <f>IF(AH222=0,"",AD222&amp;" L="&amp;AH222)</f>
        <v/>
      </c>
      <c r="V222" s="46" t="str">
        <f>IF(AI222=0,"",AE222&amp;" L="&amp;AI222)</f>
        <v/>
      </c>
      <c r="W222" s="47" t="e">
        <f>VLOOKUP(P222,Исходные_данные,13,FALSE)*1.3</f>
        <v>#N/A</v>
      </c>
      <c r="X222" s="48"/>
      <c r="Y222" s="48"/>
      <c r="Z222" s="48"/>
      <c r="AA222" s="48"/>
      <c r="AB222" s="48"/>
      <c r="AD222" s="46" t="e">
        <f>VLOOKUP(S222,Кабель_диаметр,4,FALSE)</f>
        <v>#N/A</v>
      </c>
      <c r="AE222" s="46" t="e">
        <f>VLOOKUP(S222,Кабель_диаметр,5,FALSE)</f>
        <v>#N/A</v>
      </c>
      <c r="AG222" s="46">
        <f>IFERROR(VLOOKUP(P222,Исходные_данные,10,FALSE),0)</f>
        <v>0</v>
      </c>
      <c r="AH222" s="46">
        <f>IFERROR(VLOOKUP(P222,Исходные_данные,11,FALSE),0)</f>
        <v>0</v>
      </c>
      <c r="AI222" s="46">
        <f t="shared" si="14"/>
        <v>0</v>
      </c>
    </row>
    <row r="223" spans="6:35" x14ac:dyDescent="0.25">
      <c r="F223" s="19" t="str">
        <f>IF(G223=1,MAX($F$4:F222)+1,"")</f>
        <v/>
      </c>
      <c r="G223" s="19">
        <f>COUNTIF($H$5:H223,H223)</f>
        <v>200</v>
      </c>
      <c r="H223" s="19" t="e">
        <f t="shared" si="13"/>
        <v>#N/A</v>
      </c>
      <c r="I223" s="19">
        <f>COUNTIF($J$4:$J223,1)</f>
        <v>11</v>
      </c>
      <c r="J223" s="19">
        <f>COUNTIF($S$5:$S223,S223)</f>
        <v>200</v>
      </c>
      <c r="K223" s="19" t="e">
        <f>VLOOKUP(P223,Исходные_данные,20,FALSE)</f>
        <v>#N/A</v>
      </c>
      <c r="L223" s="19">
        <f>IFERROR(IF(P223=0,0,MAX($L$4:L222)+1),0)</f>
        <v>0</v>
      </c>
      <c r="M223" s="104" t="e">
        <f>LEFT(P223,SEARCH(".",P223)-1)</f>
        <v>#N/A</v>
      </c>
      <c r="N223" s="104" t="e">
        <f>LEFT(RIGHT(P223,LEN(P223)-LEN(M223)-1),SEARCH(".",P223)-1)</f>
        <v>#N/A</v>
      </c>
      <c r="P223" s="46" t="e">
        <f>VLOOKUP(ROW(219:219),Разбивка_нумерация_5,4,FALSE)</f>
        <v>#N/A</v>
      </c>
      <c r="Q223" s="46" t="e">
        <f>IF(VLOOKUP(ROW(219:219),Разбивка_нумерация_5,3,FALSE)=0,VLOOKUP(ROW(219:219),Разбивка_нумерация_5,2,FALSE),VLOOKUP(ROW(219:219),Разбивка_нумерация_5,3,FALSE))</f>
        <v>#N/A</v>
      </c>
      <c r="R223" s="46" t="e">
        <f>VLOOKUP(ROW(219:219),Разбивка_нумерация_5,6,FALSE)</f>
        <v>#N/A</v>
      </c>
      <c r="S223" s="46" t="e">
        <f>VLOOKUP(ROW(219:219),Разбивка_нумерация_5,17,FALSE)</f>
        <v>#N/A</v>
      </c>
      <c r="T223" s="46" t="str">
        <f>IF(AG223=0,"","L="&amp;AG223)</f>
        <v/>
      </c>
      <c r="U223" s="46" t="str">
        <f>IF(AH223=0,"",AD223&amp;" L="&amp;AH223)</f>
        <v/>
      </c>
      <c r="V223" s="46" t="str">
        <f>IF(AI223=0,"",AE223&amp;" L="&amp;AI223)</f>
        <v/>
      </c>
      <c r="W223" s="47" t="e">
        <f>VLOOKUP(P223,Исходные_данные,13,FALSE)*1.3</f>
        <v>#N/A</v>
      </c>
      <c r="X223" s="48"/>
      <c r="Y223" s="48"/>
      <c r="Z223" s="48"/>
      <c r="AA223" s="48"/>
      <c r="AB223" s="48"/>
      <c r="AD223" s="46" t="e">
        <f>VLOOKUP(S223,Кабель_диаметр,4,FALSE)</f>
        <v>#N/A</v>
      </c>
      <c r="AE223" s="46" t="e">
        <f>VLOOKUP(S223,Кабель_диаметр,5,FALSE)</f>
        <v>#N/A</v>
      </c>
      <c r="AG223" s="46">
        <f>IFERROR(VLOOKUP(P223,Исходные_данные,10,FALSE),0)</f>
        <v>0</v>
      </c>
      <c r="AH223" s="46">
        <f>IFERROR(VLOOKUP(P223,Исходные_данные,11,FALSE),0)</f>
        <v>0</v>
      </c>
      <c r="AI223" s="46">
        <f t="shared" si="14"/>
        <v>0</v>
      </c>
    </row>
    <row r="224" spans="6:35" x14ac:dyDescent="0.25">
      <c r="F224" s="19" t="str">
        <f>IF(G224=1,MAX($F$4:F223)+1,"")</f>
        <v/>
      </c>
      <c r="G224" s="19">
        <f>COUNTIF($H$5:H224,H224)</f>
        <v>201</v>
      </c>
      <c r="H224" s="19" t="e">
        <f t="shared" si="13"/>
        <v>#N/A</v>
      </c>
      <c r="I224" s="19">
        <f>COUNTIF($J$4:$J224,1)</f>
        <v>11</v>
      </c>
      <c r="J224" s="19">
        <f>COUNTIF($S$5:$S224,S224)</f>
        <v>201</v>
      </c>
      <c r="K224" s="19" t="e">
        <f>VLOOKUP(P224,Исходные_данные,20,FALSE)</f>
        <v>#N/A</v>
      </c>
      <c r="L224" s="19">
        <f>IFERROR(IF(P224=0,0,MAX($L$4:L223)+1),0)</f>
        <v>0</v>
      </c>
      <c r="M224" s="104" t="e">
        <f>LEFT(P224,SEARCH(".",P224)-1)</f>
        <v>#N/A</v>
      </c>
      <c r="N224" s="104" t="e">
        <f>LEFT(RIGHT(P224,LEN(P224)-LEN(M224)-1),SEARCH(".",P224)-1)</f>
        <v>#N/A</v>
      </c>
      <c r="P224" s="46" t="e">
        <f>VLOOKUP(ROW(220:220),Разбивка_нумерация_5,4,FALSE)</f>
        <v>#N/A</v>
      </c>
      <c r="Q224" s="46" t="e">
        <f>IF(VLOOKUP(ROW(220:220),Разбивка_нумерация_5,3,FALSE)=0,VLOOKUP(ROW(220:220),Разбивка_нумерация_5,2,FALSE),VLOOKUP(ROW(220:220),Разбивка_нумерация_5,3,FALSE))</f>
        <v>#N/A</v>
      </c>
      <c r="R224" s="46" t="e">
        <f>VLOOKUP(ROW(220:220),Разбивка_нумерация_5,6,FALSE)</f>
        <v>#N/A</v>
      </c>
      <c r="S224" s="46" t="e">
        <f>VLOOKUP(ROW(220:220),Разбивка_нумерация_5,17,FALSE)</f>
        <v>#N/A</v>
      </c>
      <c r="T224" s="46" t="str">
        <f>IF(AG224=0,"","L="&amp;AG224)</f>
        <v/>
      </c>
      <c r="U224" s="46" t="str">
        <f>IF(AH224=0,"",AD224&amp;" L="&amp;AH224)</f>
        <v/>
      </c>
      <c r="V224" s="46" t="str">
        <f>IF(AI224=0,"",AE224&amp;" L="&amp;AI224)</f>
        <v/>
      </c>
      <c r="W224" s="47" t="e">
        <f>VLOOKUP(P224,Исходные_данные,13,FALSE)*1.3</f>
        <v>#N/A</v>
      </c>
      <c r="X224" s="48"/>
      <c r="Y224" s="48"/>
      <c r="Z224" s="48"/>
      <c r="AA224" s="48"/>
      <c r="AB224" s="48"/>
      <c r="AD224" s="46" t="e">
        <f>VLOOKUP(S224,Кабель_диаметр,4,FALSE)</f>
        <v>#N/A</v>
      </c>
      <c r="AE224" s="46" t="e">
        <f>VLOOKUP(S224,Кабель_диаметр,5,FALSE)</f>
        <v>#N/A</v>
      </c>
      <c r="AG224" s="46">
        <f>IFERROR(VLOOKUP(P224,Исходные_данные,10,FALSE),0)</f>
        <v>0</v>
      </c>
      <c r="AH224" s="46">
        <f>IFERROR(VLOOKUP(P224,Исходные_данные,11,FALSE),0)</f>
        <v>0</v>
      </c>
      <c r="AI224" s="46">
        <f t="shared" si="14"/>
        <v>0</v>
      </c>
    </row>
    <row r="225" spans="6:35" x14ac:dyDescent="0.25">
      <c r="F225" s="19" t="str">
        <f>IF(G225=1,MAX($F$4:F224)+1,"")</f>
        <v/>
      </c>
      <c r="G225" s="19">
        <f>COUNTIF($H$5:H225,H225)</f>
        <v>202</v>
      </c>
      <c r="H225" s="19" t="e">
        <f t="shared" si="13"/>
        <v>#N/A</v>
      </c>
      <c r="I225" s="19">
        <f>COUNTIF($J$4:$J225,1)</f>
        <v>11</v>
      </c>
      <c r="J225" s="19">
        <f>COUNTIF($S$5:$S225,S225)</f>
        <v>202</v>
      </c>
      <c r="K225" s="19" t="e">
        <f>VLOOKUP(P225,Исходные_данные,20,FALSE)</f>
        <v>#N/A</v>
      </c>
      <c r="L225" s="19">
        <f>IFERROR(IF(P225=0,0,MAX($L$4:L224)+1),0)</f>
        <v>0</v>
      </c>
      <c r="M225" s="104" t="e">
        <f>LEFT(P225,SEARCH(".",P225)-1)</f>
        <v>#N/A</v>
      </c>
      <c r="N225" s="104" t="e">
        <f>LEFT(RIGHT(P225,LEN(P225)-LEN(M225)-1),SEARCH(".",P225)-1)</f>
        <v>#N/A</v>
      </c>
      <c r="P225" s="46" t="e">
        <f>VLOOKUP(ROW(221:221),Разбивка_нумерация_5,4,FALSE)</f>
        <v>#N/A</v>
      </c>
      <c r="Q225" s="46" t="e">
        <f>IF(VLOOKUP(ROW(221:221),Разбивка_нумерация_5,3,FALSE)=0,VLOOKUP(ROW(221:221),Разбивка_нумерация_5,2,FALSE),VLOOKUP(ROW(221:221),Разбивка_нумерация_5,3,FALSE))</f>
        <v>#N/A</v>
      </c>
      <c r="R225" s="46" t="e">
        <f>VLOOKUP(ROW(221:221),Разбивка_нумерация_5,6,FALSE)</f>
        <v>#N/A</v>
      </c>
      <c r="S225" s="46" t="e">
        <f>VLOOKUP(ROW(221:221),Разбивка_нумерация_5,17,FALSE)</f>
        <v>#N/A</v>
      </c>
      <c r="T225" s="46" t="str">
        <f>IF(AG225=0,"","L="&amp;AG225)</f>
        <v/>
      </c>
      <c r="U225" s="46" t="str">
        <f>IF(AH225=0,"",AD225&amp;" L="&amp;AH225)</f>
        <v/>
      </c>
      <c r="V225" s="46" t="str">
        <f>IF(AI225=0,"",AE225&amp;" L="&amp;AI225)</f>
        <v/>
      </c>
      <c r="W225" s="47" t="e">
        <f>VLOOKUP(P225,Исходные_данные,13,FALSE)*1.3</f>
        <v>#N/A</v>
      </c>
      <c r="X225" s="48"/>
      <c r="Y225" s="48"/>
      <c r="Z225" s="48"/>
      <c r="AA225" s="48"/>
      <c r="AB225" s="48"/>
      <c r="AD225" s="46" t="e">
        <f>VLOOKUP(S225,Кабель_диаметр,4,FALSE)</f>
        <v>#N/A</v>
      </c>
      <c r="AE225" s="46" t="e">
        <f>VLOOKUP(S225,Кабель_диаметр,5,FALSE)</f>
        <v>#N/A</v>
      </c>
      <c r="AG225" s="46">
        <f>IFERROR(VLOOKUP(P225,Исходные_данные,10,FALSE),0)</f>
        <v>0</v>
      </c>
      <c r="AH225" s="46">
        <f>IFERROR(VLOOKUP(P225,Исходные_данные,11,FALSE),0)</f>
        <v>0</v>
      </c>
      <c r="AI225" s="46">
        <f t="shared" si="14"/>
        <v>0</v>
      </c>
    </row>
    <row r="226" spans="6:35" x14ac:dyDescent="0.25">
      <c r="F226" s="19" t="str">
        <f>IF(G226=1,MAX($F$4:F225)+1,"")</f>
        <v/>
      </c>
      <c r="G226" s="19">
        <f>COUNTIF($H$5:H226,H226)</f>
        <v>203</v>
      </c>
      <c r="H226" s="19" t="e">
        <f t="shared" si="13"/>
        <v>#N/A</v>
      </c>
      <c r="I226" s="19">
        <f>COUNTIF($J$4:$J226,1)</f>
        <v>11</v>
      </c>
      <c r="J226" s="19">
        <f>COUNTIF($S$5:$S226,S226)</f>
        <v>203</v>
      </c>
      <c r="K226" s="19" t="e">
        <f>VLOOKUP(P226,Исходные_данные,20,FALSE)</f>
        <v>#N/A</v>
      </c>
      <c r="L226" s="19">
        <f>IFERROR(IF(P226=0,0,MAX($L$4:L225)+1),0)</f>
        <v>0</v>
      </c>
      <c r="M226" s="104" t="e">
        <f>LEFT(P226,SEARCH(".",P226)-1)</f>
        <v>#N/A</v>
      </c>
      <c r="N226" s="104" t="e">
        <f>LEFT(RIGHT(P226,LEN(P226)-LEN(M226)-1),SEARCH(".",P226)-1)</f>
        <v>#N/A</v>
      </c>
      <c r="P226" s="46" t="e">
        <f>VLOOKUP(ROW(222:222),Разбивка_нумерация_5,4,FALSE)</f>
        <v>#N/A</v>
      </c>
      <c r="Q226" s="46" t="e">
        <f>IF(VLOOKUP(ROW(222:222),Разбивка_нумерация_5,3,FALSE)=0,VLOOKUP(ROW(222:222),Разбивка_нумерация_5,2,FALSE),VLOOKUP(ROW(222:222),Разбивка_нумерация_5,3,FALSE))</f>
        <v>#N/A</v>
      </c>
      <c r="R226" s="46" t="e">
        <f>VLOOKUP(ROW(222:222),Разбивка_нумерация_5,6,FALSE)</f>
        <v>#N/A</v>
      </c>
      <c r="S226" s="46" t="e">
        <f>VLOOKUP(ROW(222:222),Разбивка_нумерация_5,17,FALSE)</f>
        <v>#N/A</v>
      </c>
      <c r="T226" s="46" t="str">
        <f>IF(AG226=0,"","L="&amp;AG226)</f>
        <v/>
      </c>
      <c r="U226" s="46" t="str">
        <f>IF(AH226=0,"",AD226&amp;" L="&amp;AH226)</f>
        <v/>
      </c>
      <c r="V226" s="46" t="str">
        <f>IF(AI226=0,"",AE226&amp;" L="&amp;AI226)</f>
        <v/>
      </c>
      <c r="W226" s="47" t="e">
        <f>VLOOKUP(P226,Исходные_данные,13,FALSE)*1.3</f>
        <v>#N/A</v>
      </c>
      <c r="X226" s="48"/>
      <c r="Y226" s="48"/>
      <c r="Z226" s="48"/>
      <c r="AA226" s="48"/>
      <c r="AB226" s="48"/>
      <c r="AD226" s="46" t="e">
        <f>VLOOKUP(S226,Кабель_диаметр,4,FALSE)</f>
        <v>#N/A</v>
      </c>
      <c r="AE226" s="46" t="e">
        <f>VLOOKUP(S226,Кабель_диаметр,5,FALSE)</f>
        <v>#N/A</v>
      </c>
      <c r="AG226" s="46">
        <f>IFERROR(VLOOKUP(P226,Исходные_данные,10,FALSE),0)</f>
        <v>0</v>
      </c>
      <c r="AH226" s="46">
        <f>IFERROR(VLOOKUP(P226,Исходные_данные,11,FALSE),0)</f>
        <v>0</v>
      </c>
      <c r="AI226" s="46">
        <f t="shared" si="14"/>
        <v>0</v>
      </c>
    </row>
    <row r="227" spans="6:35" x14ac:dyDescent="0.25">
      <c r="F227" s="19" t="str">
        <f>IF(G227=1,MAX($F$4:F226)+1,"")</f>
        <v/>
      </c>
      <c r="G227" s="19">
        <f>COUNTIF($H$5:H227,H227)</f>
        <v>204</v>
      </c>
      <c r="H227" s="19" t="e">
        <f t="shared" si="13"/>
        <v>#N/A</v>
      </c>
      <c r="I227" s="19">
        <f>COUNTIF($J$4:$J227,1)</f>
        <v>11</v>
      </c>
      <c r="J227" s="19">
        <f>COUNTIF($S$5:$S227,S227)</f>
        <v>204</v>
      </c>
      <c r="K227" s="19" t="e">
        <f>VLOOKUP(P227,Исходные_данные,20,FALSE)</f>
        <v>#N/A</v>
      </c>
      <c r="L227" s="19">
        <f>IFERROR(IF(P227=0,0,MAX($L$4:L226)+1),0)</f>
        <v>0</v>
      </c>
      <c r="M227" s="104" t="e">
        <f>LEFT(P227,SEARCH(".",P227)-1)</f>
        <v>#N/A</v>
      </c>
      <c r="N227" s="104" t="e">
        <f>LEFT(RIGHT(P227,LEN(P227)-LEN(M227)-1),SEARCH(".",P227)-1)</f>
        <v>#N/A</v>
      </c>
      <c r="P227" s="46" t="e">
        <f>VLOOKUP(ROW(223:223),Разбивка_нумерация_5,4,FALSE)</f>
        <v>#N/A</v>
      </c>
      <c r="Q227" s="46" t="e">
        <f>IF(VLOOKUP(ROW(223:223),Разбивка_нумерация_5,3,FALSE)=0,VLOOKUP(ROW(223:223),Разбивка_нумерация_5,2,FALSE),VLOOKUP(ROW(223:223),Разбивка_нумерация_5,3,FALSE))</f>
        <v>#N/A</v>
      </c>
      <c r="R227" s="46" t="e">
        <f>VLOOKUP(ROW(223:223),Разбивка_нумерация_5,6,FALSE)</f>
        <v>#N/A</v>
      </c>
      <c r="S227" s="46" t="e">
        <f>VLOOKUP(ROW(223:223),Разбивка_нумерация_5,17,FALSE)</f>
        <v>#N/A</v>
      </c>
      <c r="T227" s="46" t="str">
        <f>IF(AG227=0,"","L="&amp;AG227)</f>
        <v/>
      </c>
      <c r="U227" s="46" t="str">
        <f>IF(AH227=0,"",AD227&amp;" L="&amp;AH227)</f>
        <v/>
      </c>
      <c r="V227" s="46" t="str">
        <f>IF(AI227=0,"",AE227&amp;" L="&amp;AI227)</f>
        <v/>
      </c>
      <c r="W227" s="47" t="e">
        <f>VLOOKUP(P227,Исходные_данные,13,FALSE)*1.3</f>
        <v>#N/A</v>
      </c>
      <c r="X227" s="48"/>
      <c r="Y227" s="48"/>
      <c r="Z227" s="48"/>
      <c r="AA227" s="48"/>
      <c r="AB227" s="48"/>
      <c r="AD227" s="46" t="e">
        <f>VLOOKUP(S227,Кабель_диаметр,4,FALSE)</f>
        <v>#N/A</v>
      </c>
      <c r="AE227" s="46" t="e">
        <f>VLOOKUP(S227,Кабель_диаметр,5,FALSE)</f>
        <v>#N/A</v>
      </c>
      <c r="AG227" s="46">
        <f>IFERROR(VLOOKUP(P227,Исходные_данные,10,FALSE),0)</f>
        <v>0</v>
      </c>
      <c r="AH227" s="46">
        <f>IFERROR(VLOOKUP(P227,Исходные_данные,11,FALSE),0)</f>
        <v>0</v>
      </c>
      <c r="AI227" s="46">
        <f t="shared" si="14"/>
        <v>0</v>
      </c>
    </row>
    <row r="228" spans="6:35" x14ac:dyDescent="0.25">
      <c r="F228" s="19" t="str">
        <f>IF(G228=1,MAX($F$4:F227)+1,"")</f>
        <v/>
      </c>
      <c r="G228" s="19">
        <f>COUNTIF($H$5:H228,H228)</f>
        <v>205</v>
      </c>
      <c r="H228" s="19" t="e">
        <f t="shared" si="13"/>
        <v>#N/A</v>
      </c>
      <c r="I228" s="19">
        <f>COUNTIF($J$4:$J228,1)</f>
        <v>11</v>
      </c>
      <c r="J228" s="19">
        <f>COUNTIF($S$5:$S228,S228)</f>
        <v>205</v>
      </c>
      <c r="K228" s="19" t="e">
        <f>VLOOKUP(P228,Исходные_данные,20,FALSE)</f>
        <v>#N/A</v>
      </c>
      <c r="L228" s="19">
        <f>IFERROR(IF(P228=0,0,MAX($L$4:L227)+1),0)</f>
        <v>0</v>
      </c>
      <c r="M228" s="104" t="e">
        <f>LEFT(P228,SEARCH(".",P228)-1)</f>
        <v>#N/A</v>
      </c>
      <c r="N228" s="104" t="e">
        <f>LEFT(RIGHT(P228,LEN(P228)-LEN(M228)-1),SEARCH(".",P228)-1)</f>
        <v>#N/A</v>
      </c>
      <c r="P228" s="46" t="e">
        <f>VLOOKUP(ROW(224:224),Разбивка_нумерация_5,4,FALSE)</f>
        <v>#N/A</v>
      </c>
      <c r="Q228" s="46" t="e">
        <f>IF(VLOOKUP(ROW(224:224),Разбивка_нумерация_5,3,FALSE)=0,VLOOKUP(ROW(224:224),Разбивка_нумерация_5,2,FALSE),VLOOKUP(ROW(224:224),Разбивка_нумерация_5,3,FALSE))</f>
        <v>#N/A</v>
      </c>
      <c r="R228" s="46" t="e">
        <f>VLOOKUP(ROW(224:224),Разбивка_нумерация_5,6,FALSE)</f>
        <v>#N/A</v>
      </c>
      <c r="S228" s="46" t="e">
        <f>VLOOKUP(ROW(224:224),Разбивка_нумерация_5,17,FALSE)</f>
        <v>#N/A</v>
      </c>
      <c r="T228" s="46" t="str">
        <f>IF(AG228=0,"","L="&amp;AG228)</f>
        <v/>
      </c>
      <c r="U228" s="46" t="str">
        <f>IF(AH228=0,"",AD228&amp;" L="&amp;AH228)</f>
        <v/>
      </c>
      <c r="V228" s="46" t="str">
        <f>IF(AI228=0,"",AE228&amp;" L="&amp;AI228)</f>
        <v/>
      </c>
      <c r="W228" s="47" t="e">
        <f>VLOOKUP(P228,Исходные_данные,13,FALSE)*1.3</f>
        <v>#N/A</v>
      </c>
      <c r="X228" s="48"/>
      <c r="Y228" s="48"/>
      <c r="Z228" s="48"/>
      <c r="AA228" s="48"/>
      <c r="AB228" s="48"/>
      <c r="AD228" s="46" t="e">
        <f>VLOOKUP(S228,Кабель_диаметр,4,FALSE)</f>
        <v>#N/A</v>
      </c>
      <c r="AE228" s="46" t="e">
        <f>VLOOKUP(S228,Кабель_диаметр,5,FALSE)</f>
        <v>#N/A</v>
      </c>
      <c r="AG228" s="46">
        <f>IFERROR(VLOOKUP(P228,Исходные_данные,10,FALSE),0)</f>
        <v>0</v>
      </c>
      <c r="AH228" s="46">
        <f>IFERROR(VLOOKUP(P228,Исходные_данные,11,FALSE),0)</f>
        <v>0</v>
      </c>
      <c r="AI228" s="46">
        <f t="shared" si="14"/>
        <v>0</v>
      </c>
    </row>
    <row r="229" spans="6:35" x14ac:dyDescent="0.25">
      <c r="F229" s="19" t="str">
        <f>IF(G229=1,MAX($F$4:F228)+1,"")</f>
        <v/>
      </c>
      <c r="G229" s="19">
        <f>COUNTIF($H$5:H229,H229)</f>
        <v>206</v>
      </c>
      <c r="H229" s="19" t="e">
        <f t="shared" si="13"/>
        <v>#N/A</v>
      </c>
      <c r="I229" s="19">
        <f>COUNTIF($J$4:$J229,1)</f>
        <v>11</v>
      </c>
      <c r="J229" s="19">
        <f>COUNTIF($S$5:$S229,S229)</f>
        <v>206</v>
      </c>
      <c r="K229" s="19" t="e">
        <f>VLOOKUP(P229,Исходные_данные,20,FALSE)</f>
        <v>#N/A</v>
      </c>
      <c r="L229" s="19">
        <f>IFERROR(IF(P229=0,0,MAX($L$4:L228)+1),0)</f>
        <v>0</v>
      </c>
      <c r="M229" s="104" t="e">
        <f>LEFT(P229,SEARCH(".",P229)-1)</f>
        <v>#N/A</v>
      </c>
      <c r="N229" s="104" t="e">
        <f>LEFT(RIGHT(P229,LEN(P229)-LEN(M229)-1),SEARCH(".",P229)-1)</f>
        <v>#N/A</v>
      </c>
      <c r="P229" s="46" t="e">
        <f>VLOOKUP(ROW(225:225),Разбивка_нумерация_5,4,FALSE)</f>
        <v>#N/A</v>
      </c>
      <c r="Q229" s="46" t="e">
        <f>IF(VLOOKUP(ROW(225:225),Разбивка_нумерация_5,3,FALSE)=0,VLOOKUP(ROW(225:225),Разбивка_нумерация_5,2,FALSE),VLOOKUP(ROW(225:225),Разбивка_нумерация_5,3,FALSE))</f>
        <v>#N/A</v>
      </c>
      <c r="R229" s="46" t="e">
        <f>VLOOKUP(ROW(225:225),Разбивка_нумерация_5,6,FALSE)</f>
        <v>#N/A</v>
      </c>
      <c r="S229" s="46" t="e">
        <f>VLOOKUP(ROW(225:225),Разбивка_нумерация_5,17,FALSE)</f>
        <v>#N/A</v>
      </c>
      <c r="T229" s="46" t="str">
        <f>IF(AG229=0,"","L="&amp;AG229)</f>
        <v/>
      </c>
      <c r="U229" s="46" t="str">
        <f>IF(AH229=0,"",AD229&amp;" L="&amp;AH229)</f>
        <v/>
      </c>
      <c r="V229" s="46" t="str">
        <f>IF(AI229=0,"",AE229&amp;" L="&amp;AI229)</f>
        <v/>
      </c>
      <c r="W229" s="47" t="e">
        <f>VLOOKUP(P229,Исходные_данные,13,FALSE)*1.3</f>
        <v>#N/A</v>
      </c>
      <c r="X229" s="48"/>
      <c r="Y229" s="48"/>
      <c r="Z229" s="48"/>
      <c r="AA229" s="48"/>
      <c r="AB229" s="48"/>
      <c r="AD229" s="46" t="e">
        <f>VLOOKUP(S229,Кабель_диаметр,4,FALSE)</f>
        <v>#N/A</v>
      </c>
      <c r="AE229" s="46" t="e">
        <f>VLOOKUP(S229,Кабель_диаметр,5,FALSE)</f>
        <v>#N/A</v>
      </c>
      <c r="AG229" s="46">
        <f>IFERROR(VLOOKUP(P229,Исходные_данные,10,FALSE),0)</f>
        <v>0</v>
      </c>
      <c r="AH229" s="46">
        <f>IFERROR(VLOOKUP(P229,Исходные_данные,11,FALSE),0)</f>
        <v>0</v>
      </c>
      <c r="AI229" s="46">
        <f t="shared" si="14"/>
        <v>0</v>
      </c>
    </row>
    <row r="230" spans="6:35" x14ac:dyDescent="0.25">
      <c r="F230" s="19" t="str">
        <f>IF(G230=1,MAX($F$4:F229)+1,"")</f>
        <v/>
      </c>
      <c r="G230" s="19">
        <f>COUNTIF($H$5:H230,H230)</f>
        <v>207</v>
      </c>
      <c r="H230" s="19" t="e">
        <f t="shared" si="13"/>
        <v>#N/A</v>
      </c>
      <c r="I230" s="19">
        <f>COUNTIF($J$4:$J230,1)</f>
        <v>11</v>
      </c>
      <c r="J230" s="19">
        <f>COUNTIF($S$5:$S230,S230)</f>
        <v>207</v>
      </c>
      <c r="K230" s="19" t="e">
        <f>VLOOKUP(P230,Исходные_данные,20,FALSE)</f>
        <v>#N/A</v>
      </c>
      <c r="L230" s="19">
        <f>IFERROR(IF(P230=0,0,MAX($L$4:L229)+1),0)</f>
        <v>0</v>
      </c>
      <c r="M230" s="104" t="e">
        <f>LEFT(P230,SEARCH(".",P230)-1)</f>
        <v>#N/A</v>
      </c>
      <c r="N230" s="104" t="e">
        <f>LEFT(RIGHT(P230,LEN(P230)-LEN(M230)-1),SEARCH(".",P230)-1)</f>
        <v>#N/A</v>
      </c>
      <c r="P230" s="46" t="e">
        <f>VLOOKUP(ROW(226:226),Разбивка_нумерация_5,4,FALSE)</f>
        <v>#N/A</v>
      </c>
      <c r="Q230" s="46" t="e">
        <f>IF(VLOOKUP(ROW(226:226),Разбивка_нумерация_5,3,FALSE)=0,VLOOKUP(ROW(226:226),Разбивка_нумерация_5,2,FALSE),VLOOKUP(ROW(226:226),Разбивка_нумерация_5,3,FALSE))</f>
        <v>#N/A</v>
      </c>
      <c r="R230" s="46" t="e">
        <f>VLOOKUP(ROW(226:226),Разбивка_нумерация_5,6,FALSE)</f>
        <v>#N/A</v>
      </c>
      <c r="S230" s="46" t="e">
        <f>VLOOKUP(ROW(226:226),Разбивка_нумерация_5,17,FALSE)</f>
        <v>#N/A</v>
      </c>
      <c r="T230" s="46" t="str">
        <f>IF(AG230=0,"","L="&amp;AG230)</f>
        <v/>
      </c>
      <c r="U230" s="46" t="str">
        <f>IF(AH230=0,"",AD230&amp;" L="&amp;AH230)</f>
        <v/>
      </c>
      <c r="V230" s="46" t="str">
        <f>IF(AI230=0,"",AE230&amp;" L="&amp;AI230)</f>
        <v/>
      </c>
      <c r="W230" s="47" t="e">
        <f>VLOOKUP(P230,Исходные_данные,13,FALSE)*1.3</f>
        <v>#N/A</v>
      </c>
      <c r="X230" s="48"/>
      <c r="Y230" s="48"/>
      <c r="Z230" s="48"/>
      <c r="AA230" s="48"/>
      <c r="AB230" s="48"/>
      <c r="AD230" s="46" t="e">
        <f>VLOOKUP(S230,Кабель_диаметр,4,FALSE)</f>
        <v>#N/A</v>
      </c>
      <c r="AE230" s="46" t="e">
        <f>VLOOKUP(S230,Кабель_диаметр,5,FALSE)</f>
        <v>#N/A</v>
      </c>
      <c r="AG230" s="46">
        <f>IFERROR(VLOOKUP(P230,Исходные_данные,10,FALSE),0)</f>
        <v>0</v>
      </c>
      <c r="AH230" s="46">
        <f>IFERROR(VLOOKUP(P230,Исходные_данные,11,FALSE),0)</f>
        <v>0</v>
      </c>
      <c r="AI230" s="46">
        <f t="shared" si="14"/>
        <v>0</v>
      </c>
    </row>
    <row r="231" spans="6:35" x14ac:dyDescent="0.25">
      <c r="F231" s="19" t="str">
        <f>IF(G231=1,MAX($F$4:F230)+1,"")</f>
        <v/>
      </c>
      <c r="G231" s="19">
        <f>COUNTIF($H$5:H231,H231)</f>
        <v>208</v>
      </c>
      <c r="H231" s="19" t="e">
        <f t="shared" si="13"/>
        <v>#N/A</v>
      </c>
      <c r="I231" s="19">
        <f>COUNTIF($J$4:$J231,1)</f>
        <v>11</v>
      </c>
      <c r="J231" s="19">
        <f>COUNTIF($S$5:$S231,S231)</f>
        <v>208</v>
      </c>
      <c r="K231" s="19" t="e">
        <f>VLOOKUP(P231,Исходные_данные,20,FALSE)</f>
        <v>#N/A</v>
      </c>
      <c r="L231" s="19">
        <f>IFERROR(IF(P231=0,0,MAX($L$4:L230)+1),0)</f>
        <v>0</v>
      </c>
      <c r="M231" s="104" t="e">
        <f>LEFT(P231,SEARCH(".",P231)-1)</f>
        <v>#N/A</v>
      </c>
      <c r="N231" s="104" t="e">
        <f>LEFT(RIGHT(P231,LEN(P231)-LEN(M231)-1),SEARCH(".",P231)-1)</f>
        <v>#N/A</v>
      </c>
      <c r="P231" s="46" t="e">
        <f>VLOOKUP(ROW(227:227),Разбивка_нумерация_5,4,FALSE)</f>
        <v>#N/A</v>
      </c>
      <c r="Q231" s="46" t="e">
        <f>IF(VLOOKUP(ROW(227:227),Разбивка_нумерация_5,3,FALSE)=0,VLOOKUP(ROW(227:227),Разбивка_нумерация_5,2,FALSE),VLOOKUP(ROW(227:227),Разбивка_нумерация_5,3,FALSE))</f>
        <v>#N/A</v>
      </c>
      <c r="R231" s="46" t="e">
        <f>VLOOKUP(ROW(227:227),Разбивка_нумерация_5,6,FALSE)</f>
        <v>#N/A</v>
      </c>
      <c r="S231" s="46" t="e">
        <f>VLOOKUP(ROW(227:227),Разбивка_нумерация_5,17,FALSE)</f>
        <v>#N/A</v>
      </c>
      <c r="T231" s="46" t="str">
        <f>IF(AG231=0,"","L="&amp;AG231)</f>
        <v/>
      </c>
      <c r="U231" s="46" t="str">
        <f>IF(AH231=0,"",AD231&amp;" L="&amp;AH231)</f>
        <v/>
      </c>
      <c r="V231" s="46" t="str">
        <f>IF(AI231=0,"",AE231&amp;" L="&amp;AI231)</f>
        <v/>
      </c>
      <c r="W231" s="47" t="e">
        <f>VLOOKUP(P231,Исходные_данные,13,FALSE)*1.3</f>
        <v>#N/A</v>
      </c>
      <c r="X231" s="48"/>
      <c r="Y231" s="48"/>
      <c r="Z231" s="48"/>
      <c r="AA231" s="48"/>
      <c r="AB231" s="48"/>
      <c r="AD231" s="46" t="e">
        <f>VLOOKUP(S231,Кабель_диаметр,4,FALSE)</f>
        <v>#N/A</v>
      </c>
      <c r="AE231" s="46" t="e">
        <f>VLOOKUP(S231,Кабель_диаметр,5,FALSE)</f>
        <v>#N/A</v>
      </c>
      <c r="AG231" s="46">
        <f>IFERROR(VLOOKUP(P231,Исходные_данные,10,FALSE),0)</f>
        <v>0</v>
      </c>
      <c r="AH231" s="46">
        <f>IFERROR(VLOOKUP(P231,Исходные_данные,11,FALSE),0)</f>
        <v>0</v>
      </c>
      <c r="AI231" s="46">
        <f t="shared" si="14"/>
        <v>0</v>
      </c>
    </row>
    <row r="232" spans="6:35" x14ac:dyDescent="0.25">
      <c r="F232" s="19" t="str">
        <f>IF(G232=1,MAX($F$4:F231)+1,"")</f>
        <v/>
      </c>
      <c r="G232" s="19">
        <f>COUNTIF($H$5:H232,H232)</f>
        <v>209</v>
      </c>
      <c r="H232" s="19" t="e">
        <f t="shared" si="13"/>
        <v>#N/A</v>
      </c>
      <c r="I232" s="19">
        <f>COUNTIF($J$4:$J232,1)</f>
        <v>11</v>
      </c>
      <c r="J232" s="19">
        <f>COUNTIF($S$5:$S232,S232)</f>
        <v>209</v>
      </c>
      <c r="K232" s="19" t="e">
        <f>VLOOKUP(P232,Исходные_данные,20,FALSE)</f>
        <v>#N/A</v>
      </c>
      <c r="L232" s="19">
        <f>IFERROR(IF(P232=0,0,MAX($L$4:L231)+1),0)</f>
        <v>0</v>
      </c>
      <c r="M232" s="104" t="e">
        <f>LEFT(P232,SEARCH(".",P232)-1)</f>
        <v>#N/A</v>
      </c>
      <c r="N232" s="104" t="e">
        <f>LEFT(RIGHT(P232,LEN(P232)-LEN(M232)-1),SEARCH(".",P232)-1)</f>
        <v>#N/A</v>
      </c>
      <c r="P232" s="46" t="e">
        <f>VLOOKUP(ROW(228:228),Разбивка_нумерация_5,4,FALSE)</f>
        <v>#N/A</v>
      </c>
      <c r="Q232" s="46" t="e">
        <f>IF(VLOOKUP(ROW(228:228),Разбивка_нумерация_5,3,FALSE)=0,VLOOKUP(ROW(228:228),Разбивка_нумерация_5,2,FALSE),VLOOKUP(ROW(228:228),Разбивка_нумерация_5,3,FALSE))</f>
        <v>#N/A</v>
      </c>
      <c r="R232" s="46" t="e">
        <f>VLOOKUP(ROW(228:228),Разбивка_нумерация_5,6,FALSE)</f>
        <v>#N/A</v>
      </c>
      <c r="S232" s="46" t="e">
        <f>VLOOKUP(ROW(228:228),Разбивка_нумерация_5,17,FALSE)</f>
        <v>#N/A</v>
      </c>
      <c r="T232" s="46" t="str">
        <f>IF(AG232=0,"","L="&amp;AG232)</f>
        <v/>
      </c>
      <c r="U232" s="46" t="str">
        <f>IF(AH232=0,"",AD232&amp;" L="&amp;AH232)</f>
        <v/>
      </c>
      <c r="V232" s="46" t="str">
        <f>IF(AI232=0,"",AE232&amp;" L="&amp;AI232)</f>
        <v/>
      </c>
      <c r="W232" s="47" t="e">
        <f>VLOOKUP(P232,Исходные_данные,13,FALSE)*1.3</f>
        <v>#N/A</v>
      </c>
      <c r="X232" s="48"/>
      <c r="Y232" s="48"/>
      <c r="Z232" s="48"/>
      <c r="AA232" s="48"/>
      <c r="AB232" s="48"/>
      <c r="AD232" s="46" t="e">
        <f>VLOOKUP(S232,Кабель_диаметр,4,FALSE)</f>
        <v>#N/A</v>
      </c>
      <c r="AE232" s="46" t="e">
        <f>VLOOKUP(S232,Кабель_диаметр,5,FALSE)</f>
        <v>#N/A</v>
      </c>
      <c r="AG232" s="46">
        <f>IFERROR(VLOOKUP(P232,Исходные_данные,10,FALSE),0)</f>
        <v>0</v>
      </c>
      <c r="AH232" s="46">
        <f>IFERROR(VLOOKUP(P232,Исходные_данные,11,FALSE),0)</f>
        <v>0</v>
      </c>
      <c r="AI232" s="46">
        <f t="shared" si="14"/>
        <v>0</v>
      </c>
    </row>
    <row r="233" spans="6:35" x14ac:dyDescent="0.25">
      <c r="F233" s="19" t="str">
        <f>IF(G233=1,MAX($F$4:F232)+1,"")</f>
        <v/>
      </c>
      <c r="G233" s="19">
        <f>COUNTIF($H$5:H233,H233)</f>
        <v>210</v>
      </c>
      <c r="H233" s="19" t="e">
        <f t="shared" si="13"/>
        <v>#N/A</v>
      </c>
      <c r="I233" s="19">
        <f>COUNTIF($J$4:$J233,1)</f>
        <v>11</v>
      </c>
      <c r="J233" s="19">
        <f>COUNTIF($S$5:$S233,S233)</f>
        <v>210</v>
      </c>
      <c r="K233" s="19" t="e">
        <f>VLOOKUP(P233,Исходные_данные,20,FALSE)</f>
        <v>#N/A</v>
      </c>
      <c r="L233" s="19">
        <f>IFERROR(IF(P233=0,0,MAX($L$4:L232)+1),0)</f>
        <v>0</v>
      </c>
      <c r="M233" s="104" t="e">
        <f>LEFT(P233,SEARCH(".",P233)-1)</f>
        <v>#N/A</v>
      </c>
      <c r="N233" s="104" t="e">
        <f>LEFT(RIGHT(P233,LEN(P233)-LEN(M233)-1),SEARCH(".",P233)-1)</f>
        <v>#N/A</v>
      </c>
      <c r="P233" s="46" t="e">
        <f>VLOOKUP(ROW(229:229),Разбивка_нумерация_5,4,FALSE)</f>
        <v>#N/A</v>
      </c>
      <c r="Q233" s="46" t="e">
        <f>IF(VLOOKUP(ROW(229:229),Разбивка_нумерация_5,3,FALSE)=0,VLOOKUP(ROW(229:229),Разбивка_нумерация_5,2,FALSE),VLOOKUP(ROW(229:229),Разбивка_нумерация_5,3,FALSE))</f>
        <v>#N/A</v>
      </c>
      <c r="R233" s="46" t="e">
        <f>VLOOKUP(ROW(229:229),Разбивка_нумерация_5,6,FALSE)</f>
        <v>#N/A</v>
      </c>
      <c r="S233" s="46" t="e">
        <f>VLOOKUP(ROW(229:229),Разбивка_нумерация_5,17,FALSE)</f>
        <v>#N/A</v>
      </c>
      <c r="T233" s="46" t="str">
        <f>IF(AG233=0,"","L="&amp;AG233)</f>
        <v/>
      </c>
      <c r="U233" s="46" t="str">
        <f>IF(AH233=0,"",AD233&amp;" L="&amp;AH233)</f>
        <v/>
      </c>
      <c r="V233" s="46" t="str">
        <f>IF(AI233=0,"",AE233&amp;" L="&amp;AI233)</f>
        <v/>
      </c>
      <c r="W233" s="47" t="e">
        <f>VLOOKUP(P233,Исходные_данные,13,FALSE)*1.3</f>
        <v>#N/A</v>
      </c>
      <c r="X233" s="48"/>
      <c r="Y233" s="48"/>
      <c r="Z233" s="48"/>
      <c r="AA233" s="48"/>
      <c r="AB233" s="48"/>
      <c r="AD233" s="46" t="e">
        <f>VLOOKUP(S233,Кабель_диаметр,4,FALSE)</f>
        <v>#N/A</v>
      </c>
      <c r="AE233" s="46" t="e">
        <f>VLOOKUP(S233,Кабель_диаметр,5,FALSE)</f>
        <v>#N/A</v>
      </c>
      <c r="AG233" s="46">
        <f>IFERROR(VLOOKUP(P233,Исходные_данные,10,FALSE),0)</f>
        <v>0</v>
      </c>
      <c r="AH233" s="46">
        <f>IFERROR(VLOOKUP(P233,Исходные_данные,11,FALSE),0)</f>
        <v>0</v>
      </c>
      <c r="AI233" s="46">
        <f t="shared" si="14"/>
        <v>0</v>
      </c>
    </row>
    <row r="234" spans="6:35" x14ac:dyDescent="0.25">
      <c r="F234" s="19" t="str">
        <f>IF(G234=1,MAX($F$4:F233)+1,"")</f>
        <v/>
      </c>
      <c r="G234" s="19">
        <f>COUNTIF($H$5:H234,H234)</f>
        <v>211</v>
      </c>
      <c r="H234" s="19" t="e">
        <f t="shared" si="13"/>
        <v>#N/A</v>
      </c>
      <c r="I234" s="19">
        <f>COUNTIF($J$4:$J234,1)</f>
        <v>11</v>
      </c>
      <c r="J234" s="19">
        <f>COUNTIF($S$5:$S234,S234)</f>
        <v>211</v>
      </c>
      <c r="K234" s="19" t="e">
        <f>VLOOKUP(P234,Исходные_данные,20,FALSE)</f>
        <v>#N/A</v>
      </c>
      <c r="L234" s="19">
        <f>IFERROR(IF(P234=0,0,MAX($L$4:L233)+1),0)</f>
        <v>0</v>
      </c>
      <c r="M234" s="104" t="e">
        <f>LEFT(P234,SEARCH(".",P234)-1)</f>
        <v>#N/A</v>
      </c>
      <c r="N234" s="104" t="e">
        <f>LEFT(RIGHT(P234,LEN(P234)-LEN(M234)-1),SEARCH(".",P234)-1)</f>
        <v>#N/A</v>
      </c>
      <c r="P234" s="46" t="e">
        <f>VLOOKUP(ROW(230:230),Разбивка_нумерация_5,4,FALSE)</f>
        <v>#N/A</v>
      </c>
      <c r="Q234" s="46" t="e">
        <f>IF(VLOOKUP(ROW(230:230),Разбивка_нумерация_5,3,FALSE)=0,VLOOKUP(ROW(230:230),Разбивка_нумерация_5,2,FALSE),VLOOKUP(ROW(230:230),Разбивка_нумерация_5,3,FALSE))</f>
        <v>#N/A</v>
      </c>
      <c r="R234" s="46" t="e">
        <f>VLOOKUP(ROW(230:230),Разбивка_нумерация_5,6,FALSE)</f>
        <v>#N/A</v>
      </c>
      <c r="S234" s="46" t="e">
        <f>VLOOKUP(ROW(230:230),Разбивка_нумерация_5,17,FALSE)</f>
        <v>#N/A</v>
      </c>
      <c r="T234" s="46" t="str">
        <f>IF(AG234=0,"","L="&amp;AG234)</f>
        <v/>
      </c>
      <c r="U234" s="46" t="str">
        <f>IF(AH234=0,"",AD234&amp;" L="&amp;AH234)</f>
        <v/>
      </c>
      <c r="V234" s="46" t="str">
        <f>IF(AI234=0,"",AE234&amp;" L="&amp;AI234)</f>
        <v/>
      </c>
      <c r="W234" s="47" t="e">
        <f>VLOOKUP(P234,Исходные_данные,13,FALSE)*1.3</f>
        <v>#N/A</v>
      </c>
      <c r="X234" s="48"/>
      <c r="Y234" s="48"/>
      <c r="Z234" s="48"/>
      <c r="AA234" s="48"/>
      <c r="AB234" s="48"/>
      <c r="AD234" s="46" t="e">
        <f>VLOOKUP(S234,Кабель_диаметр,4,FALSE)</f>
        <v>#N/A</v>
      </c>
      <c r="AE234" s="46" t="e">
        <f>VLOOKUP(S234,Кабель_диаметр,5,FALSE)</f>
        <v>#N/A</v>
      </c>
      <c r="AG234" s="46">
        <f>IFERROR(VLOOKUP(P234,Исходные_данные,10,FALSE),0)</f>
        <v>0</v>
      </c>
      <c r="AH234" s="46">
        <f>IFERROR(VLOOKUP(P234,Исходные_данные,11,FALSE),0)</f>
        <v>0</v>
      </c>
      <c r="AI234" s="46">
        <f t="shared" si="14"/>
        <v>0</v>
      </c>
    </row>
    <row r="235" spans="6:35" x14ac:dyDescent="0.25">
      <c r="F235" s="19" t="str">
        <f>IF(G235=1,MAX($F$4:F234)+1,"")</f>
        <v/>
      </c>
      <c r="G235" s="19">
        <f>COUNTIF($H$5:H235,H235)</f>
        <v>212</v>
      </c>
      <c r="H235" s="19" t="e">
        <f t="shared" si="13"/>
        <v>#N/A</v>
      </c>
      <c r="I235" s="19">
        <f>COUNTIF($J$4:$J235,1)</f>
        <v>11</v>
      </c>
      <c r="J235" s="19">
        <f>COUNTIF($S$5:$S235,S235)</f>
        <v>212</v>
      </c>
      <c r="K235" s="19" t="e">
        <f>VLOOKUP(P235,Исходные_данные,20,FALSE)</f>
        <v>#N/A</v>
      </c>
      <c r="L235" s="19">
        <f>IFERROR(IF(P235=0,0,MAX($L$4:L234)+1),0)</f>
        <v>0</v>
      </c>
      <c r="M235" s="104" t="e">
        <f>LEFT(P235,SEARCH(".",P235)-1)</f>
        <v>#N/A</v>
      </c>
      <c r="N235" s="104" t="e">
        <f>LEFT(RIGHT(P235,LEN(P235)-LEN(M235)-1),SEARCH(".",P235)-1)</f>
        <v>#N/A</v>
      </c>
      <c r="P235" s="46" t="e">
        <f>VLOOKUP(ROW(231:231),Разбивка_нумерация_5,4,FALSE)</f>
        <v>#N/A</v>
      </c>
      <c r="Q235" s="46" t="e">
        <f>IF(VLOOKUP(ROW(231:231),Разбивка_нумерация_5,3,FALSE)=0,VLOOKUP(ROW(231:231),Разбивка_нумерация_5,2,FALSE),VLOOKUP(ROW(231:231),Разбивка_нумерация_5,3,FALSE))</f>
        <v>#N/A</v>
      </c>
      <c r="R235" s="46" t="e">
        <f>VLOOKUP(ROW(231:231),Разбивка_нумерация_5,6,FALSE)</f>
        <v>#N/A</v>
      </c>
      <c r="S235" s="46" t="e">
        <f>VLOOKUP(ROW(231:231),Разбивка_нумерация_5,17,FALSE)</f>
        <v>#N/A</v>
      </c>
      <c r="T235" s="46" t="str">
        <f>IF(AG235=0,"","L="&amp;AG235)</f>
        <v/>
      </c>
      <c r="U235" s="46" t="str">
        <f>IF(AH235=0,"",AD235&amp;" L="&amp;AH235)</f>
        <v/>
      </c>
      <c r="V235" s="46" t="str">
        <f>IF(AI235=0,"",AE235&amp;" L="&amp;AI235)</f>
        <v/>
      </c>
      <c r="W235" s="47" t="e">
        <f>VLOOKUP(P235,Исходные_данные,13,FALSE)*1.3</f>
        <v>#N/A</v>
      </c>
      <c r="X235" s="48"/>
      <c r="Y235" s="48"/>
      <c r="Z235" s="48"/>
      <c r="AA235" s="48"/>
      <c r="AB235" s="48"/>
      <c r="AD235" s="46" t="e">
        <f>VLOOKUP(S235,Кабель_диаметр,4,FALSE)</f>
        <v>#N/A</v>
      </c>
      <c r="AE235" s="46" t="e">
        <f>VLOOKUP(S235,Кабель_диаметр,5,FALSE)</f>
        <v>#N/A</v>
      </c>
      <c r="AG235" s="46">
        <f>IFERROR(VLOOKUP(P235,Исходные_данные,10,FALSE),0)</f>
        <v>0</v>
      </c>
      <c r="AH235" s="46">
        <f>IFERROR(VLOOKUP(P235,Исходные_данные,11,FALSE),0)</f>
        <v>0</v>
      </c>
      <c r="AI235" s="46">
        <f t="shared" si="14"/>
        <v>0</v>
      </c>
    </row>
    <row r="236" spans="6:35" x14ac:dyDescent="0.25">
      <c r="F236" s="19" t="str">
        <f>IF(G236=1,MAX($F$4:F235)+1,"")</f>
        <v/>
      </c>
      <c r="G236" s="19">
        <f>COUNTIF($H$5:H236,H236)</f>
        <v>213</v>
      </c>
      <c r="H236" s="19" t="e">
        <f t="shared" si="13"/>
        <v>#N/A</v>
      </c>
      <c r="I236" s="19">
        <f>COUNTIF($J$4:$J236,1)</f>
        <v>11</v>
      </c>
      <c r="J236" s="19">
        <f>COUNTIF($S$5:$S236,S236)</f>
        <v>213</v>
      </c>
      <c r="K236" s="19" t="e">
        <f>VLOOKUP(P236,Исходные_данные,20,FALSE)</f>
        <v>#N/A</v>
      </c>
      <c r="L236" s="19">
        <f>IFERROR(IF(P236=0,0,MAX($L$4:L235)+1),0)</f>
        <v>0</v>
      </c>
      <c r="M236" s="104" t="e">
        <f>LEFT(P236,SEARCH(".",P236)-1)</f>
        <v>#N/A</v>
      </c>
      <c r="N236" s="104" t="e">
        <f>LEFT(RIGHT(P236,LEN(P236)-LEN(M236)-1),SEARCH(".",P236)-1)</f>
        <v>#N/A</v>
      </c>
      <c r="P236" s="46" t="e">
        <f>VLOOKUP(ROW(232:232),Разбивка_нумерация_5,4,FALSE)</f>
        <v>#N/A</v>
      </c>
      <c r="Q236" s="46" t="e">
        <f>IF(VLOOKUP(ROW(232:232),Разбивка_нумерация_5,3,FALSE)=0,VLOOKUP(ROW(232:232),Разбивка_нумерация_5,2,FALSE),VLOOKUP(ROW(232:232),Разбивка_нумерация_5,3,FALSE))</f>
        <v>#N/A</v>
      </c>
      <c r="R236" s="46" t="e">
        <f>VLOOKUP(ROW(232:232),Разбивка_нумерация_5,6,FALSE)</f>
        <v>#N/A</v>
      </c>
      <c r="S236" s="46" t="e">
        <f>VLOOKUP(ROW(232:232),Разбивка_нумерация_5,17,FALSE)</f>
        <v>#N/A</v>
      </c>
      <c r="T236" s="46" t="str">
        <f>IF(AG236=0,"","L="&amp;AG236)</f>
        <v/>
      </c>
      <c r="U236" s="46" t="str">
        <f>IF(AH236=0,"",AD236&amp;" L="&amp;AH236)</f>
        <v/>
      </c>
      <c r="V236" s="46" t="str">
        <f>IF(AI236=0,"",AE236&amp;" L="&amp;AI236)</f>
        <v/>
      </c>
      <c r="W236" s="47" t="e">
        <f>VLOOKUP(P236,Исходные_данные,13,FALSE)*1.3</f>
        <v>#N/A</v>
      </c>
      <c r="X236" s="48"/>
      <c r="Y236" s="48"/>
      <c r="Z236" s="48"/>
      <c r="AA236" s="48"/>
      <c r="AB236" s="48"/>
      <c r="AD236" s="46" t="e">
        <f>VLOOKUP(S236,Кабель_диаметр,4,FALSE)</f>
        <v>#N/A</v>
      </c>
      <c r="AE236" s="46" t="e">
        <f>VLOOKUP(S236,Кабель_диаметр,5,FALSE)</f>
        <v>#N/A</v>
      </c>
      <c r="AG236" s="46">
        <f>IFERROR(VLOOKUP(P236,Исходные_данные,10,FALSE),0)</f>
        <v>0</v>
      </c>
      <c r="AH236" s="46">
        <f>IFERROR(VLOOKUP(P236,Исходные_данные,11,FALSE),0)</f>
        <v>0</v>
      </c>
      <c r="AI236" s="46">
        <f t="shared" si="14"/>
        <v>0</v>
      </c>
    </row>
    <row r="237" spans="6:35" x14ac:dyDescent="0.25">
      <c r="F237" s="19" t="str">
        <f>IF(G237=1,MAX($F$4:F236)+1,"")</f>
        <v/>
      </c>
      <c r="G237" s="19">
        <f>COUNTIF($H$5:H237,H237)</f>
        <v>214</v>
      </c>
      <c r="H237" s="19" t="e">
        <f t="shared" si="13"/>
        <v>#N/A</v>
      </c>
      <c r="I237" s="19">
        <f>COUNTIF($J$4:$J237,1)</f>
        <v>11</v>
      </c>
      <c r="J237" s="19">
        <f>COUNTIF($S$5:$S237,S237)</f>
        <v>214</v>
      </c>
      <c r="K237" s="19" t="e">
        <f>VLOOKUP(P237,Исходные_данные,20,FALSE)</f>
        <v>#N/A</v>
      </c>
      <c r="L237" s="19">
        <f>IFERROR(IF(P237=0,0,MAX($L$4:L236)+1),0)</f>
        <v>0</v>
      </c>
      <c r="M237" s="104" t="e">
        <f>LEFT(P237,SEARCH(".",P237)-1)</f>
        <v>#N/A</v>
      </c>
      <c r="N237" s="104" t="e">
        <f>LEFT(RIGHT(P237,LEN(P237)-LEN(M237)-1),SEARCH(".",P237)-1)</f>
        <v>#N/A</v>
      </c>
      <c r="P237" s="46" t="e">
        <f>VLOOKUP(ROW(233:233),Разбивка_нумерация_5,4,FALSE)</f>
        <v>#N/A</v>
      </c>
      <c r="Q237" s="46" t="e">
        <f>IF(VLOOKUP(ROW(233:233),Разбивка_нумерация_5,3,FALSE)=0,VLOOKUP(ROW(233:233),Разбивка_нумерация_5,2,FALSE),VLOOKUP(ROW(233:233),Разбивка_нумерация_5,3,FALSE))</f>
        <v>#N/A</v>
      </c>
      <c r="R237" s="46" t="e">
        <f>VLOOKUP(ROW(233:233),Разбивка_нумерация_5,6,FALSE)</f>
        <v>#N/A</v>
      </c>
      <c r="S237" s="46" t="e">
        <f>VLOOKUP(ROW(233:233),Разбивка_нумерация_5,17,FALSE)</f>
        <v>#N/A</v>
      </c>
      <c r="T237" s="46" t="str">
        <f>IF(AG237=0,"","L="&amp;AG237)</f>
        <v/>
      </c>
      <c r="U237" s="46" t="str">
        <f>IF(AH237=0,"",AD237&amp;" L="&amp;AH237)</f>
        <v/>
      </c>
      <c r="V237" s="46" t="str">
        <f>IF(AI237=0,"",AE237&amp;" L="&amp;AI237)</f>
        <v/>
      </c>
      <c r="W237" s="47" t="e">
        <f>VLOOKUP(P237,Исходные_данные,13,FALSE)*1.3</f>
        <v>#N/A</v>
      </c>
      <c r="X237" s="48"/>
      <c r="Y237" s="48"/>
      <c r="Z237" s="48"/>
      <c r="AA237" s="48"/>
      <c r="AB237" s="48"/>
      <c r="AD237" s="46" t="e">
        <f>VLOOKUP(S237,Кабель_диаметр,4,FALSE)</f>
        <v>#N/A</v>
      </c>
      <c r="AE237" s="46" t="e">
        <f>VLOOKUP(S237,Кабель_диаметр,5,FALSE)</f>
        <v>#N/A</v>
      </c>
      <c r="AG237" s="46">
        <f>IFERROR(VLOOKUP(P237,Исходные_данные,10,FALSE),0)</f>
        <v>0</v>
      </c>
      <c r="AH237" s="46">
        <f>IFERROR(VLOOKUP(P237,Исходные_данные,11,FALSE),0)</f>
        <v>0</v>
      </c>
      <c r="AI237" s="46">
        <f t="shared" si="14"/>
        <v>0</v>
      </c>
    </row>
    <row r="238" spans="6:35" x14ac:dyDescent="0.25">
      <c r="F238" s="19" t="str">
        <f>IF(G238=1,MAX($F$4:F237)+1,"")</f>
        <v/>
      </c>
      <c r="G238" s="19">
        <f>COUNTIF($H$5:H238,H238)</f>
        <v>215</v>
      </c>
      <c r="H238" s="19" t="e">
        <f t="shared" si="13"/>
        <v>#N/A</v>
      </c>
      <c r="I238" s="19">
        <f>COUNTIF($J$4:$J238,1)</f>
        <v>11</v>
      </c>
      <c r="J238" s="19">
        <f>COUNTIF($S$5:$S238,S238)</f>
        <v>215</v>
      </c>
      <c r="K238" s="19" t="e">
        <f>VLOOKUP(P238,Исходные_данные,20,FALSE)</f>
        <v>#N/A</v>
      </c>
      <c r="L238" s="19">
        <f>IFERROR(IF(P238=0,0,MAX($L$4:L237)+1),0)</f>
        <v>0</v>
      </c>
      <c r="M238" s="104" t="e">
        <f>LEFT(P238,SEARCH(".",P238)-1)</f>
        <v>#N/A</v>
      </c>
      <c r="N238" s="104" t="e">
        <f>LEFT(RIGHT(P238,LEN(P238)-LEN(M238)-1),SEARCH(".",P238)-1)</f>
        <v>#N/A</v>
      </c>
      <c r="P238" s="46" t="e">
        <f>VLOOKUP(ROW(234:234),Разбивка_нумерация_5,4,FALSE)</f>
        <v>#N/A</v>
      </c>
      <c r="Q238" s="46" t="e">
        <f>IF(VLOOKUP(ROW(234:234),Разбивка_нумерация_5,3,FALSE)=0,VLOOKUP(ROW(234:234),Разбивка_нумерация_5,2,FALSE),VLOOKUP(ROW(234:234),Разбивка_нумерация_5,3,FALSE))</f>
        <v>#N/A</v>
      </c>
      <c r="R238" s="46" t="e">
        <f>VLOOKUP(ROW(234:234),Разбивка_нумерация_5,6,FALSE)</f>
        <v>#N/A</v>
      </c>
      <c r="S238" s="46" t="e">
        <f>VLOOKUP(ROW(234:234),Разбивка_нумерация_5,17,FALSE)</f>
        <v>#N/A</v>
      </c>
      <c r="T238" s="46" t="str">
        <f>IF(AG238=0,"","L="&amp;AG238)</f>
        <v/>
      </c>
      <c r="U238" s="46" t="str">
        <f>IF(AH238=0,"",AD238&amp;" L="&amp;AH238)</f>
        <v/>
      </c>
      <c r="V238" s="46" t="str">
        <f>IF(AI238=0,"",AE238&amp;" L="&amp;AI238)</f>
        <v/>
      </c>
      <c r="W238" s="47" t="e">
        <f>VLOOKUP(P238,Исходные_данные,13,FALSE)*1.3</f>
        <v>#N/A</v>
      </c>
      <c r="X238" s="48"/>
      <c r="Y238" s="48"/>
      <c r="Z238" s="48"/>
      <c r="AA238" s="48"/>
      <c r="AB238" s="48"/>
      <c r="AD238" s="46" t="e">
        <f>VLOOKUP(S238,Кабель_диаметр,4,FALSE)</f>
        <v>#N/A</v>
      </c>
      <c r="AE238" s="46" t="e">
        <f>VLOOKUP(S238,Кабель_диаметр,5,FALSE)</f>
        <v>#N/A</v>
      </c>
      <c r="AG238" s="46">
        <f>IFERROR(VLOOKUP(P238,Исходные_данные,10,FALSE),0)</f>
        <v>0</v>
      </c>
      <c r="AH238" s="46">
        <f>IFERROR(VLOOKUP(P238,Исходные_данные,11,FALSE),0)</f>
        <v>0</v>
      </c>
      <c r="AI238" s="46">
        <f t="shared" si="14"/>
        <v>0</v>
      </c>
    </row>
    <row r="239" spans="6:35" x14ac:dyDescent="0.25">
      <c r="F239" s="19" t="str">
        <f>IF(G239=1,MAX($F$4:F238)+1,"")</f>
        <v/>
      </c>
      <c r="G239" s="19">
        <f>COUNTIF($H$5:H239,H239)</f>
        <v>216</v>
      </c>
      <c r="H239" s="19" t="e">
        <f t="shared" si="13"/>
        <v>#N/A</v>
      </c>
      <c r="I239" s="19">
        <f>COUNTIF($J$4:$J239,1)</f>
        <v>11</v>
      </c>
      <c r="J239" s="19">
        <f>COUNTIF($S$5:$S239,S239)</f>
        <v>216</v>
      </c>
      <c r="K239" s="19" t="e">
        <f>VLOOKUP(P239,Исходные_данные,20,FALSE)</f>
        <v>#N/A</v>
      </c>
      <c r="L239" s="19">
        <f>IFERROR(IF(P239=0,0,MAX($L$4:L238)+1),0)</f>
        <v>0</v>
      </c>
      <c r="M239" s="104" t="e">
        <f>LEFT(P239,SEARCH(".",P239)-1)</f>
        <v>#N/A</v>
      </c>
      <c r="N239" s="104" t="e">
        <f>LEFT(RIGHT(P239,LEN(P239)-LEN(M239)-1),SEARCH(".",P239)-1)</f>
        <v>#N/A</v>
      </c>
      <c r="P239" s="46" t="e">
        <f>VLOOKUP(ROW(235:235),Разбивка_нумерация_5,4,FALSE)</f>
        <v>#N/A</v>
      </c>
      <c r="Q239" s="46" t="e">
        <f>IF(VLOOKUP(ROW(235:235),Разбивка_нумерация_5,3,FALSE)=0,VLOOKUP(ROW(235:235),Разбивка_нумерация_5,2,FALSE),VLOOKUP(ROW(235:235),Разбивка_нумерация_5,3,FALSE))</f>
        <v>#N/A</v>
      </c>
      <c r="R239" s="46" t="e">
        <f>VLOOKUP(ROW(235:235),Разбивка_нумерация_5,6,FALSE)</f>
        <v>#N/A</v>
      </c>
      <c r="S239" s="46" t="e">
        <f>VLOOKUP(ROW(235:235),Разбивка_нумерация_5,17,FALSE)</f>
        <v>#N/A</v>
      </c>
      <c r="T239" s="46" t="str">
        <f>IF(AG239=0,"","L="&amp;AG239)</f>
        <v/>
      </c>
      <c r="U239" s="46" t="str">
        <f>IF(AH239=0,"",AD239&amp;" L="&amp;AH239)</f>
        <v/>
      </c>
      <c r="V239" s="46" t="str">
        <f>IF(AI239=0,"",AE239&amp;" L="&amp;AI239)</f>
        <v/>
      </c>
      <c r="W239" s="47" t="e">
        <f>VLOOKUP(P239,Исходные_данные,13,FALSE)*1.3</f>
        <v>#N/A</v>
      </c>
      <c r="X239" s="48"/>
      <c r="Y239" s="48"/>
      <c r="Z239" s="48"/>
      <c r="AA239" s="48"/>
      <c r="AB239" s="48"/>
      <c r="AD239" s="46" t="e">
        <f>VLOOKUP(S239,Кабель_диаметр,4,FALSE)</f>
        <v>#N/A</v>
      </c>
      <c r="AE239" s="46" t="e">
        <f>VLOOKUP(S239,Кабель_диаметр,5,FALSE)</f>
        <v>#N/A</v>
      </c>
      <c r="AG239" s="46">
        <f>IFERROR(VLOOKUP(P239,Исходные_данные,10,FALSE),0)</f>
        <v>0</v>
      </c>
      <c r="AH239" s="46">
        <f>IFERROR(VLOOKUP(P239,Исходные_данные,11,FALSE),0)</f>
        <v>0</v>
      </c>
      <c r="AI239" s="46">
        <f t="shared" si="14"/>
        <v>0</v>
      </c>
    </row>
    <row r="240" spans="6:35" x14ac:dyDescent="0.25">
      <c r="F240" s="19" t="str">
        <f>IF(G240=1,MAX($F$4:F239)+1,"")</f>
        <v/>
      </c>
      <c r="G240" s="19">
        <f>COUNTIF($H$5:H240,H240)</f>
        <v>217</v>
      </c>
      <c r="H240" s="19" t="e">
        <f t="shared" si="13"/>
        <v>#N/A</v>
      </c>
      <c r="I240" s="19">
        <f>COUNTIF($J$4:$J240,1)</f>
        <v>11</v>
      </c>
      <c r="J240" s="19">
        <f>COUNTIF($S$5:$S240,S240)</f>
        <v>217</v>
      </c>
      <c r="K240" s="19" t="e">
        <f>VLOOKUP(P240,Исходные_данные,20,FALSE)</f>
        <v>#N/A</v>
      </c>
      <c r="L240" s="19">
        <f>IFERROR(IF(P240=0,0,MAX($L$4:L239)+1),0)</f>
        <v>0</v>
      </c>
      <c r="M240" s="104" t="e">
        <f>LEFT(P240,SEARCH(".",P240)-1)</f>
        <v>#N/A</v>
      </c>
      <c r="N240" s="104" t="e">
        <f>LEFT(RIGHT(P240,LEN(P240)-LEN(M240)-1),SEARCH(".",P240)-1)</f>
        <v>#N/A</v>
      </c>
      <c r="P240" s="46" t="e">
        <f>VLOOKUP(ROW(236:236),Разбивка_нумерация_5,4,FALSE)</f>
        <v>#N/A</v>
      </c>
      <c r="Q240" s="46" t="e">
        <f>IF(VLOOKUP(ROW(236:236),Разбивка_нумерация_5,3,FALSE)=0,VLOOKUP(ROW(236:236),Разбивка_нумерация_5,2,FALSE),VLOOKUP(ROW(236:236),Разбивка_нумерация_5,3,FALSE))</f>
        <v>#N/A</v>
      </c>
      <c r="R240" s="46" t="e">
        <f>VLOOKUP(ROW(236:236),Разбивка_нумерация_5,6,FALSE)</f>
        <v>#N/A</v>
      </c>
      <c r="S240" s="46" t="e">
        <f>VLOOKUP(ROW(236:236),Разбивка_нумерация_5,17,FALSE)</f>
        <v>#N/A</v>
      </c>
      <c r="T240" s="46" t="str">
        <f>IF(AG240=0,"","L="&amp;AG240)</f>
        <v/>
      </c>
      <c r="U240" s="46" t="str">
        <f>IF(AH240=0,"",AD240&amp;" L="&amp;AH240)</f>
        <v/>
      </c>
      <c r="V240" s="46" t="str">
        <f>IF(AI240=0,"",AE240&amp;" L="&amp;AI240)</f>
        <v/>
      </c>
      <c r="W240" s="47" t="e">
        <f>VLOOKUP(P240,Исходные_данные,13,FALSE)*1.3</f>
        <v>#N/A</v>
      </c>
      <c r="X240" s="48"/>
      <c r="Y240" s="48"/>
      <c r="Z240" s="48"/>
      <c r="AA240" s="48"/>
      <c r="AB240" s="48"/>
      <c r="AD240" s="46" t="e">
        <f>VLOOKUP(S240,Кабель_диаметр,4,FALSE)</f>
        <v>#N/A</v>
      </c>
      <c r="AE240" s="46" t="e">
        <f>VLOOKUP(S240,Кабель_диаметр,5,FALSE)</f>
        <v>#N/A</v>
      </c>
      <c r="AG240" s="46">
        <f>IFERROR(VLOOKUP(P240,Исходные_данные,10,FALSE),0)</f>
        <v>0</v>
      </c>
      <c r="AH240" s="46">
        <f>IFERROR(VLOOKUP(P240,Исходные_данные,11,FALSE),0)</f>
        <v>0</v>
      </c>
      <c r="AI240" s="46">
        <f t="shared" si="14"/>
        <v>0</v>
      </c>
    </row>
    <row r="241" spans="6:35" x14ac:dyDescent="0.25">
      <c r="F241" s="19" t="str">
        <f>IF(G241=1,MAX($F$4:F240)+1,"")</f>
        <v/>
      </c>
      <c r="G241" s="19">
        <f>COUNTIF($H$5:H241,H241)</f>
        <v>218</v>
      </c>
      <c r="H241" s="19" t="e">
        <f t="shared" si="13"/>
        <v>#N/A</v>
      </c>
      <c r="I241" s="19">
        <f>COUNTIF($J$4:$J241,1)</f>
        <v>11</v>
      </c>
      <c r="J241" s="19">
        <f>COUNTIF($S$5:$S241,S241)</f>
        <v>218</v>
      </c>
      <c r="K241" s="19" t="e">
        <f>VLOOKUP(P241,Исходные_данные,20,FALSE)</f>
        <v>#N/A</v>
      </c>
      <c r="L241" s="19">
        <f>IFERROR(IF(P241=0,0,MAX($L$4:L240)+1),0)</f>
        <v>0</v>
      </c>
      <c r="M241" s="104" t="e">
        <f>LEFT(P241,SEARCH(".",P241)-1)</f>
        <v>#N/A</v>
      </c>
      <c r="N241" s="104" t="e">
        <f>LEFT(RIGHT(P241,LEN(P241)-LEN(M241)-1),SEARCH(".",P241)-1)</f>
        <v>#N/A</v>
      </c>
      <c r="P241" s="46" t="e">
        <f>VLOOKUP(ROW(237:237),Разбивка_нумерация_5,4,FALSE)</f>
        <v>#N/A</v>
      </c>
      <c r="Q241" s="46" t="e">
        <f>IF(VLOOKUP(ROW(237:237),Разбивка_нумерация_5,3,FALSE)=0,VLOOKUP(ROW(237:237),Разбивка_нумерация_5,2,FALSE),VLOOKUP(ROW(237:237),Разбивка_нумерация_5,3,FALSE))</f>
        <v>#N/A</v>
      </c>
      <c r="R241" s="46" t="e">
        <f>VLOOKUP(ROW(237:237),Разбивка_нумерация_5,6,FALSE)</f>
        <v>#N/A</v>
      </c>
      <c r="S241" s="46" t="e">
        <f>VLOOKUP(ROW(237:237),Разбивка_нумерация_5,17,FALSE)</f>
        <v>#N/A</v>
      </c>
      <c r="T241" s="46" t="str">
        <f>IF(AG241=0,"","L="&amp;AG241)</f>
        <v/>
      </c>
      <c r="U241" s="46" t="str">
        <f>IF(AH241=0,"",AD241&amp;" L="&amp;AH241)</f>
        <v/>
      </c>
      <c r="V241" s="46" t="str">
        <f>IF(AI241=0,"",AE241&amp;" L="&amp;AI241)</f>
        <v/>
      </c>
      <c r="W241" s="47" t="e">
        <f>VLOOKUP(P241,Исходные_данные,13,FALSE)*1.3</f>
        <v>#N/A</v>
      </c>
      <c r="X241" s="48"/>
      <c r="Y241" s="48"/>
      <c r="Z241" s="48"/>
      <c r="AA241" s="48"/>
      <c r="AB241" s="48"/>
      <c r="AD241" s="46" t="e">
        <f>VLOOKUP(S241,Кабель_диаметр,4,FALSE)</f>
        <v>#N/A</v>
      </c>
      <c r="AE241" s="46" t="e">
        <f>VLOOKUP(S241,Кабель_диаметр,5,FALSE)</f>
        <v>#N/A</v>
      </c>
      <c r="AG241" s="46">
        <f>IFERROR(VLOOKUP(P241,Исходные_данные,10,FALSE),0)</f>
        <v>0</v>
      </c>
      <c r="AH241" s="46">
        <f>IFERROR(VLOOKUP(P241,Исходные_данные,11,FALSE),0)</f>
        <v>0</v>
      </c>
      <c r="AI241" s="46">
        <f t="shared" si="14"/>
        <v>0</v>
      </c>
    </row>
    <row r="242" spans="6:35" x14ac:dyDescent="0.25">
      <c r="F242" s="19" t="str">
        <f>IF(G242=1,MAX($F$4:F241)+1,"")</f>
        <v/>
      </c>
      <c r="G242" s="19">
        <f>COUNTIF($H$5:H242,H242)</f>
        <v>219</v>
      </c>
      <c r="H242" s="19" t="e">
        <f t="shared" si="13"/>
        <v>#N/A</v>
      </c>
      <c r="I242" s="19">
        <f>COUNTIF($J$4:$J242,1)</f>
        <v>11</v>
      </c>
      <c r="J242" s="19">
        <f>COUNTIF($S$5:$S242,S242)</f>
        <v>219</v>
      </c>
      <c r="K242" s="19" t="e">
        <f>VLOOKUP(P242,Исходные_данные,20,FALSE)</f>
        <v>#N/A</v>
      </c>
      <c r="L242" s="19">
        <f>IFERROR(IF(P242=0,0,MAX($L$4:L241)+1),0)</f>
        <v>0</v>
      </c>
      <c r="M242" s="104" t="e">
        <f>LEFT(P242,SEARCH(".",P242)-1)</f>
        <v>#N/A</v>
      </c>
      <c r="N242" s="104" t="e">
        <f>LEFT(RIGHT(P242,LEN(P242)-LEN(M242)-1),SEARCH(".",P242)-1)</f>
        <v>#N/A</v>
      </c>
      <c r="P242" s="46" t="e">
        <f>VLOOKUP(ROW(238:238),Разбивка_нумерация_5,4,FALSE)</f>
        <v>#N/A</v>
      </c>
      <c r="Q242" s="46" t="e">
        <f>IF(VLOOKUP(ROW(238:238),Разбивка_нумерация_5,3,FALSE)=0,VLOOKUP(ROW(238:238),Разбивка_нумерация_5,2,FALSE),VLOOKUP(ROW(238:238),Разбивка_нумерация_5,3,FALSE))</f>
        <v>#N/A</v>
      </c>
      <c r="R242" s="46" t="e">
        <f>VLOOKUP(ROW(238:238),Разбивка_нумерация_5,6,FALSE)</f>
        <v>#N/A</v>
      </c>
      <c r="S242" s="46" t="e">
        <f>VLOOKUP(ROW(238:238),Разбивка_нумерация_5,17,FALSE)</f>
        <v>#N/A</v>
      </c>
      <c r="T242" s="46" t="str">
        <f>IF(AG242=0,"","L="&amp;AG242)</f>
        <v/>
      </c>
      <c r="U242" s="46" t="str">
        <f>IF(AH242=0,"",AD242&amp;" L="&amp;AH242)</f>
        <v/>
      </c>
      <c r="V242" s="46" t="str">
        <f>IF(AI242=0,"",AE242&amp;" L="&amp;AI242)</f>
        <v/>
      </c>
      <c r="W242" s="47" t="e">
        <f>VLOOKUP(P242,Исходные_данные,13,FALSE)*1.3</f>
        <v>#N/A</v>
      </c>
      <c r="X242" s="48"/>
      <c r="Y242" s="48"/>
      <c r="Z242" s="48"/>
      <c r="AA242" s="48"/>
      <c r="AB242" s="48"/>
      <c r="AD242" s="46" t="e">
        <f>VLOOKUP(S242,Кабель_диаметр,4,FALSE)</f>
        <v>#N/A</v>
      </c>
      <c r="AE242" s="46" t="e">
        <f>VLOOKUP(S242,Кабель_диаметр,5,FALSE)</f>
        <v>#N/A</v>
      </c>
      <c r="AG242" s="46">
        <f>IFERROR(VLOOKUP(P242,Исходные_данные,10,FALSE),0)</f>
        <v>0</v>
      </c>
      <c r="AH242" s="46">
        <f>IFERROR(VLOOKUP(P242,Исходные_данные,11,FALSE),0)</f>
        <v>0</v>
      </c>
      <c r="AI242" s="46">
        <f t="shared" si="14"/>
        <v>0</v>
      </c>
    </row>
    <row r="243" spans="6:35" x14ac:dyDescent="0.25">
      <c r="F243" s="19" t="str">
        <f>IF(G243=1,MAX($F$4:F242)+1,"")</f>
        <v/>
      </c>
      <c r="G243" s="19">
        <f>COUNTIF($H$5:H243,H243)</f>
        <v>220</v>
      </c>
      <c r="H243" s="19" t="e">
        <f t="shared" si="13"/>
        <v>#N/A</v>
      </c>
      <c r="I243" s="19">
        <f>COUNTIF($J$4:$J243,1)</f>
        <v>11</v>
      </c>
      <c r="J243" s="19">
        <f>COUNTIF($S$5:$S243,S243)</f>
        <v>220</v>
      </c>
      <c r="K243" s="19" t="e">
        <f>VLOOKUP(P243,Исходные_данные,20,FALSE)</f>
        <v>#N/A</v>
      </c>
      <c r="L243" s="19">
        <f>IFERROR(IF(P243=0,0,MAX($L$4:L242)+1),0)</f>
        <v>0</v>
      </c>
      <c r="M243" s="104" t="e">
        <f>LEFT(P243,SEARCH(".",P243)-1)</f>
        <v>#N/A</v>
      </c>
      <c r="N243" s="104" t="e">
        <f>LEFT(RIGHT(P243,LEN(P243)-LEN(M243)-1),SEARCH(".",P243)-1)</f>
        <v>#N/A</v>
      </c>
      <c r="P243" s="46" t="e">
        <f>VLOOKUP(ROW(239:239),Разбивка_нумерация_5,4,FALSE)</f>
        <v>#N/A</v>
      </c>
      <c r="Q243" s="46" t="e">
        <f>IF(VLOOKUP(ROW(239:239),Разбивка_нумерация_5,3,FALSE)=0,VLOOKUP(ROW(239:239),Разбивка_нумерация_5,2,FALSE),VLOOKUP(ROW(239:239),Разбивка_нумерация_5,3,FALSE))</f>
        <v>#N/A</v>
      </c>
      <c r="R243" s="46" t="e">
        <f>VLOOKUP(ROW(239:239),Разбивка_нумерация_5,6,FALSE)</f>
        <v>#N/A</v>
      </c>
      <c r="S243" s="46" t="e">
        <f>VLOOKUP(ROW(239:239),Разбивка_нумерация_5,17,FALSE)</f>
        <v>#N/A</v>
      </c>
      <c r="T243" s="46" t="str">
        <f>IF(AG243=0,"","L="&amp;AG243)</f>
        <v/>
      </c>
      <c r="U243" s="46" t="str">
        <f>IF(AH243=0,"",AD243&amp;" L="&amp;AH243)</f>
        <v/>
      </c>
      <c r="V243" s="46" t="str">
        <f>IF(AI243=0,"",AE243&amp;" L="&amp;AI243)</f>
        <v/>
      </c>
      <c r="W243" s="47" t="e">
        <f>VLOOKUP(P243,Исходные_данные,13,FALSE)*1.3</f>
        <v>#N/A</v>
      </c>
      <c r="X243" s="48"/>
      <c r="Y243" s="48"/>
      <c r="Z243" s="48"/>
      <c r="AA243" s="48"/>
      <c r="AB243" s="48"/>
      <c r="AD243" s="46" t="e">
        <f>VLOOKUP(S243,Кабель_диаметр,4,FALSE)</f>
        <v>#N/A</v>
      </c>
      <c r="AE243" s="46" t="e">
        <f>VLOOKUP(S243,Кабель_диаметр,5,FALSE)</f>
        <v>#N/A</v>
      </c>
      <c r="AG243" s="46">
        <f>IFERROR(VLOOKUP(P243,Исходные_данные,10,FALSE),0)</f>
        <v>0</v>
      </c>
      <c r="AH243" s="46">
        <f>IFERROR(VLOOKUP(P243,Исходные_данные,11,FALSE),0)</f>
        <v>0</v>
      </c>
      <c r="AI243" s="46">
        <f t="shared" si="14"/>
        <v>0</v>
      </c>
    </row>
    <row r="244" spans="6:35" x14ac:dyDescent="0.25">
      <c r="F244" s="19" t="str">
        <f>IF(G244=1,MAX($F$4:F243)+1,"")</f>
        <v/>
      </c>
      <c r="G244" s="19">
        <f>COUNTIF($H$5:H244,H244)</f>
        <v>221</v>
      </c>
      <c r="H244" s="19" t="e">
        <f t="shared" si="13"/>
        <v>#N/A</v>
      </c>
      <c r="I244" s="19">
        <f>COUNTIF($J$4:$J244,1)</f>
        <v>11</v>
      </c>
      <c r="J244" s="19">
        <f>COUNTIF($S$5:$S244,S244)</f>
        <v>221</v>
      </c>
      <c r="K244" s="19" t="e">
        <f>VLOOKUP(P244,Исходные_данные,20,FALSE)</f>
        <v>#N/A</v>
      </c>
      <c r="L244" s="19">
        <f>IFERROR(IF(P244=0,0,MAX($L$4:L243)+1),0)</f>
        <v>0</v>
      </c>
      <c r="M244" s="104" t="e">
        <f>LEFT(P244,SEARCH(".",P244)-1)</f>
        <v>#N/A</v>
      </c>
      <c r="N244" s="104" t="e">
        <f>LEFT(RIGHT(P244,LEN(P244)-LEN(M244)-1),SEARCH(".",P244)-1)</f>
        <v>#N/A</v>
      </c>
      <c r="P244" s="46" t="e">
        <f>VLOOKUP(ROW(240:240),Разбивка_нумерация_5,4,FALSE)</f>
        <v>#N/A</v>
      </c>
      <c r="Q244" s="46" t="e">
        <f>IF(VLOOKUP(ROW(240:240),Разбивка_нумерация_5,3,FALSE)=0,VLOOKUP(ROW(240:240),Разбивка_нумерация_5,2,FALSE),VLOOKUP(ROW(240:240),Разбивка_нумерация_5,3,FALSE))</f>
        <v>#N/A</v>
      </c>
      <c r="R244" s="46" t="e">
        <f>VLOOKUP(ROW(240:240),Разбивка_нумерация_5,6,FALSE)</f>
        <v>#N/A</v>
      </c>
      <c r="S244" s="46" t="e">
        <f>VLOOKUP(ROW(240:240),Разбивка_нумерация_5,17,FALSE)</f>
        <v>#N/A</v>
      </c>
      <c r="T244" s="46" t="str">
        <f>IF(AG244=0,"","L="&amp;AG244)</f>
        <v/>
      </c>
      <c r="U244" s="46" t="str">
        <f>IF(AH244=0,"",AD244&amp;" L="&amp;AH244)</f>
        <v/>
      </c>
      <c r="V244" s="46" t="str">
        <f>IF(AI244=0,"",AE244&amp;" L="&amp;AI244)</f>
        <v/>
      </c>
      <c r="W244" s="47" t="e">
        <f>VLOOKUP(P244,Исходные_данные,13,FALSE)*1.3</f>
        <v>#N/A</v>
      </c>
      <c r="X244" s="48"/>
      <c r="Y244" s="48"/>
      <c r="Z244" s="48"/>
      <c r="AA244" s="48"/>
      <c r="AB244" s="48"/>
      <c r="AD244" s="46" t="e">
        <f>VLOOKUP(S244,Кабель_диаметр,4,FALSE)</f>
        <v>#N/A</v>
      </c>
      <c r="AE244" s="46" t="e">
        <f>VLOOKUP(S244,Кабель_диаметр,5,FALSE)</f>
        <v>#N/A</v>
      </c>
      <c r="AG244" s="46">
        <f>IFERROR(VLOOKUP(P244,Исходные_данные,10,FALSE),0)</f>
        <v>0</v>
      </c>
      <c r="AH244" s="46">
        <f>IFERROR(VLOOKUP(P244,Исходные_данные,11,FALSE),0)</f>
        <v>0</v>
      </c>
      <c r="AI244" s="46">
        <f t="shared" si="14"/>
        <v>0</v>
      </c>
    </row>
    <row r="245" spans="6:35" x14ac:dyDescent="0.25">
      <c r="F245" s="19" t="str">
        <f>IF(G245=1,MAX($F$4:F244)+1,"")</f>
        <v/>
      </c>
      <c r="G245" s="19">
        <f>COUNTIF($H$5:H245,H245)</f>
        <v>222</v>
      </c>
      <c r="H245" s="19" t="e">
        <f t="shared" si="13"/>
        <v>#N/A</v>
      </c>
      <c r="I245" s="19">
        <f>COUNTIF($J$4:$J245,1)</f>
        <v>11</v>
      </c>
      <c r="J245" s="19">
        <f>COUNTIF($S$5:$S245,S245)</f>
        <v>222</v>
      </c>
      <c r="K245" s="19" t="e">
        <f>VLOOKUP(P245,Исходные_данные,20,FALSE)</f>
        <v>#N/A</v>
      </c>
      <c r="L245" s="19">
        <f>IFERROR(IF(P245=0,0,MAX($L$4:L244)+1),0)</f>
        <v>0</v>
      </c>
      <c r="M245" s="104" t="e">
        <f>LEFT(P245,SEARCH(".",P245)-1)</f>
        <v>#N/A</v>
      </c>
      <c r="N245" s="104" t="e">
        <f>LEFT(RIGHT(P245,LEN(P245)-LEN(M245)-1),SEARCH(".",P245)-1)</f>
        <v>#N/A</v>
      </c>
      <c r="P245" s="46" t="e">
        <f>VLOOKUP(ROW(241:241),Разбивка_нумерация_5,4,FALSE)</f>
        <v>#N/A</v>
      </c>
      <c r="Q245" s="46" t="e">
        <f>IF(VLOOKUP(ROW(241:241),Разбивка_нумерация_5,3,FALSE)=0,VLOOKUP(ROW(241:241),Разбивка_нумерация_5,2,FALSE),VLOOKUP(ROW(241:241),Разбивка_нумерация_5,3,FALSE))</f>
        <v>#N/A</v>
      </c>
      <c r="R245" s="46" t="e">
        <f>VLOOKUP(ROW(241:241),Разбивка_нумерация_5,6,FALSE)</f>
        <v>#N/A</v>
      </c>
      <c r="S245" s="46" t="e">
        <f>VLOOKUP(ROW(241:241),Разбивка_нумерация_5,17,FALSE)</f>
        <v>#N/A</v>
      </c>
      <c r="T245" s="46" t="str">
        <f>IF(AG245=0,"","L="&amp;AG245)</f>
        <v/>
      </c>
      <c r="U245" s="46" t="str">
        <f>IF(AH245=0,"",AD245&amp;" L="&amp;AH245)</f>
        <v/>
      </c>
      <c r="V245" s="46" t="str">
        <f>IF(AI245=0,"",AE245&amp;" L="&amp;AI245)</f>
        <v/>
      </c>
      <c r="W245" s="47" t="e">
        <f>VLOOKUP(P245,Исходные_данные,13,FALSE)*1.3</f>
        <v>#N/A</v>
      </c>
      <c r="X245" s="48"/>
      <c r="Y245" s="48"/>
      <c r="Z245" s="48"/>
      <c r="AA245" s="48"/>
      <c r="AB245" s="48"/>
      <c r="AD245" s="46" t="e">
        <f>VLOOKUP(S245,Кабель_диаметр,4,FALSE)</f>
        <v>#N/A</v>
      </c>
      <c r="AE245" s="46" t="e">
        <f>VLOOKUP(S245,Кабель_диаметр,5,FALSE)</f>
        <v>#N/A</v>
      </c>
      <c r="AG245" s="46">
        <f>IFERROR(VLOOKUP(P245,Исходные_данные,10,FALSE),0)</f>
        <v>0</v>
      </c>
      <c r="AH245" s="46">
        <f>IFERROR(VLOOKUP(P245,Исходные_данные,11,FALSE),0)</f>
        <v>0</v>
      </c>
      <c r="AI245" s="46">
        <f t="shared" si="14"/>
        <v>0</v>
      </c>
    </row>
    <row r="246" spans="6:35" x14ac:dyDescent="0.25">
      <c r="F246" s="19" t="str">
        <f>IF(G246=1,MAX($F$4:F245)+1,"")</f>
        <v/>
      </c>
      <c r="G246" s="19">
        <f>COUNTIF($H$5:H246,H246)</f>
        <v>223</v>
      </c>
      <c r="H246" s="19" t="e">
        <f t="shared" si="13"/>
        <v>#N/A</v>
      </c>
      <c r="I246" s="19">
        <f>COUNTIF($J$4:$J246,1)</f>
        <v>11</v>
      </c>
      <c r="J246" s="19">
        <f>COUNTIF($S$5:$S246,S246)</f>
        <v>223</v>
      </c>
      <c r="K246" s="19" t="e">
        <f>VLOOKUP(P246,Исходные_данные,20,FALSE)</f>
        <v>#N/A</v>
      </c>
      <c r="L246" s="19">
        <f>IFERROR(IF(P246=0,0,MAX($L$4:L245)+1),0)</f>
        <v>0</v>
      </c>
      <c r="M246" s="104" t="e">
        <f>LEFT(P246,SEARCH(".",P246)-1)</f>
        <v>#N/A</v>
      </c>
      <c r="N246" s="104" t="e">
        <f>LEFT(RIGHT(P246,LEN(P246)-LEN(M246)-1),SEARCH(".",P246)-1)</f>
        <v>#N/A</v>
      </c>
      <c r="P246" s="46" t="e">
        <f>VLOOKUP(ROW(242:242),Разбивка_нумерация_5,4,FALSE)</f>
        <v>#N/A</v>
      </c>
      <c r="Q246" s="46" t="e">
        <f>IF(VLOOKUP(ROW(242:242),Разбивка_нумерация_5,3,FALSE)=0,VLOOKUP(ROW(242:242),Разбивка_нумерация_5,2,FALSE),VLOOKUP(ROW(242:242),Разбивка_нумерация_5,3,FALSE))</f>
        <v>#N/A</v>
      </c>
      <c r="R246" s="46" t="e">
        <f>VLOOKUP(ROW(242:242),Разбивка_нумерация_5,6,FALSE)</f>
        <v>#N/A</v>
      </c>
      <c r="S246" s="46" t="e">
        <f>VLOOKUP(ROW(242:242),Разбивка_нумерация_5,17,FALSE)</f>
        <v>#N/A</v>
      </c>
      <c r="T246" s="46" t="str">
        <f>IF(AG246=0,"","L="&amp;AG246)</f>
        <v/>
      </c>
      <c r="U246" s="46" t="str">
        <f>IF(AH246=0,"",AD246&amp;" L="&amp;AH246)</f>
        <v/>
      </c>
      <c r="V246" s="46" t="str">
        <f>IF(AI246=0,"",AE246&amp;" L="&amp;AI246)</f>
        <v/>
      </c>
      <c r="W246" s="47" t="e">
        <f>VLOOKUP(P246,Исходные_данные,13,FALSE)*1.3</f>
        <v>#N/A</v>
      </c>
      <c r="X246" s="48"/>
      <c r="Y246" s="48"/>
      <c r="Z246" s="48"/>
      <c r="AA246" s="48"/>
      <c r="AB246" s="48"/>
      <c r="AD246" s="46" t="e">
        <f>VLOOKUP(S246,Кабель_диаметр,4,FALSE)</f>
        <v>#N/A</v>
      </c>
      <c r="AE246" s="46" t="e">
        <f>VLOOKUP(S246,Кабель_диаметр,5,FALSE)</f>
        <v>#N/A</v>
      </c>
      <c r="AG246" s="46">
        <f>IFERROR(VLOOKUP(P246,Исходные_данные,10,FALSE),0)</f>
        <v>0</v>
      </c>
      <c r="AH246" s="46">
        <f>IFERROR(VLOOKUP(P246,Исходные_данные,11,FALSE),0)</f>
        <v>0</v>
      </c>
      <c r="AI246" s="46">
        <f t="shared" si="14"/>
        <v>0</v>
      </c>
    </row>
    <row r="247" spans="6:35" x14ac:dyDescent="0.25">
      <c r="F247" s="19" t="str">
        <f>IF(G247=1,MAX($F$4:F246)+1,"")</f>
        <v/>
      </c>
      <c r="G247" s="19">
        <f>COUNTIF($H$5:H247,H247)</f>
        <v>224</v>
      </c>
      <c r="H247" s="19" t="e">
        <f t="shared" si="13"/>
        <v>#N/A</v>
      </c>
      <c r="I247" s="19">
        <f>COUNTIF($J$4:$J247,1)</f>
        <v>11</v>
      </c>
      <c r="J247" s="19">
        <f>COUNTIF($S$5:$S247,S247)</f>
        <v>224</v>
      </c>
      <c r="K247" s="19" t="e">
        <f>VLOOKUP(P247,Исходные_данные,20,FALSE)</f>
        <v>#N/A</v>
      </c>
      <c r="L247" s="19">
        <f>IFERROR(IF(P247=0,0,MAX($L$4:L246)+1),0)</f>
        <v>0</v>
      </c>
      <c r="M247" s="104" t="e">
        <f>LEFT(P247,SEARCH(".",P247)-1)</f>
        <v>#N/A</v>
      </c>
      <c r="N247" s="104" t="e">
        <f>LEFT(RIGHT(P247,LEN(P247)-LEN(M247)-1),SEARCH(".",P247)-1)</f>
        <v>#N/A</v>
      </c>
      <c r="P247" s="46" t="e">
        <f>VLOOKUP(ROW(243:243),Разбивка_нумерация_5,4,FALSE)</f>
        <v>#N/A</v>
      </c>
      <c r="Q247" s="46" t="e">
        <f>IF(VLOOKUP(ROW(243:243),Разбивка_нумерация_5,3,FALSE)=0,VLOOKUP(ROW(243:243),Разбивка_нумерация_5,2,FALSE),VLOOKUP(ROW(243:243),Разбивка_нумерация_5,3,FALSE))</f>
        <v>#N/A</v>
      </c>
      <c r="R247" s="46" t="e">
        <f>VLOOKUP(ROW(243:243),Разбивка_нумерация_5,6,FALSE)</f>
        <v>#N/A</v>
      </c>
      <c r="S247" s="46" t="e">
        <f>VLOOKUP(ROW(243:243),Разбивка_нумерация_5,17,FALSE)</f>
        <v>#N/A</v>
      </c>
      <c r="T247" s="46" t="str">
        <f>IF(AG247=0,"","L="&amp;AG247)</f>
        <v/>
      </c>
      <c r="U247" s="46" t="str">
        <f>IF(AH247=0,"",AD247&amp;" L="&amp;AH247)</f>
        <v/>
      </c>
      <c r="V247" s="46" t="str">
        <f>IF(AI247=0,"",AE247&amp;" L="&amp;AI247)</f>
        <v/>
      </c>
      <c r="W247" s="47" t="e">
        <f>VLOOKUP(P247,Исходные_данные,13,FALSE)*1.3</f>
        <v>#N/A</v>
      </c>
      <c r="X247" s="48"/>
      <c r="Y247" s="48"/>
      <c r="Z247" s="48"/>
      <c r="AA247" s="48"/>
      <c r="AB247" s="48"/>
      <c r="AD247" s="46" t="e">
        <f>VLOOKUP(S247,Кабель_диаметр,4,FALSE)</f>
        <v>#N/A</v>
      </c>
      <c r="AE247" s="46" t="e">
        <f>VLOOKUP(S247,Кабель_диаметр,5,FALSE)</f>
        <v>#N/A</v>
      </c>
      <c r="AG247" s="46">
        <f>IFERROR(VLOOKUP(P247,Исходные_данные,10,FALSE),0)</f>
        <v>0</v>
      </c>
      <c r="AH247" s="46">
        <f>IFERROR(VLOOKUP(P247,Исходные_данные,11,FALSE),0)</f>
        <v>0</v>
      </c>
      <c r="AI247" s="46">
        <f t="shared" si="14"/>
        <v>0</v>
      </c>
    </row>
    <row r="248" spans="6:35" x14ac:dyDescent="0.25">
      <c r="F248" s="19" t="str">
        <f>IF(G248=1,MAX($F$4:F247)+1,"")</f>
        <v/>
      </c>
      <c r="G248" s="19">
        <f>COUNTIF($H$5:H248,H248)</f>
        <v>225</v>
      </c>
      <c r="H248" s="19" t="e">
        <f t="shared" si="13"/>
        <v>#N/A</v>
      </c>
      <c r="I248" s="19">
        <f>COUNTIF($J$4:$J248,1)</f>
        <v>11</v>
      </c>
      <c r="J248" s="19">
        <f>COUNTIF($S$5:$S248,S248)</f>
        <v>225</v>
      </c>
      <c r="K248" s="19" t="e">
        <f>VLOOKUP(P248,Исходные_данные,20,FALSE)</f>
        <v>#N/A</v>
      </c>
      <c r="L248" s="19">
        <f>IFERROR(IF(P248=0,0,MAX($L$4:L247)+1),0)</f>
        <v>0</v>
      </c>
      <c r="M248" s="104" t="e">
        <f>LEFT(P248,SEARCH(".",P248)-1)</f>
        <v>#N/A</v>
      </c>
      <c r="N248" s="104" t="e">
        <f>LEFT(RIGHT(P248,LEN(P248)-LEN(M248)-1),SEARCH(".",P248)-1)</f>
        <v>#N/A</v>
      </c>
      <c r="P248" s="46" t="e">
        <f>VLOOKUP(ROW(244:244),Разбивка_нумерация_5,4,FALSE)</f>
        <v>#N/A</v>
      </c>
      <c r="Q248" s="46" t="e">
        <f>IF(VLOOKUP(ROW(244:244),Разбивка_нумерация_5,3,FALSE)=0,VLOOKUP(ROW(244:244),Разбивка_нумерация_5,2,FALSE),VLOOKUP(ROW(244:244),Разбивка_нумерация_5,3,FALSE))</f>
        <v>#N/A</v>
      </c>
      <c r="R248" s="46" t="e">
        <f>VLOOKUP(ROW(244:244),Разбивка_нумерация_5,6,FALSE)</f>
        <v>#N/A</v>
      </c>
      <c r="S248" s="46" t="e">
        <f>VLOOKUP(ROW(244:244),Разбивка_нумерация_5,17,FALSE)</f>
        <v>#N/A</v>
      </c>
      <c r="T248" s="46" t="str">
        <f>IF(AG248=0,"","L="&amp;AG248)</f>
        <v/>
      </c>
      <c r="U248" s="46" t="str">
        <f>IF(AH248=0,"",AD248&amp;" L="&amp;AH248)</f>
        <v/>
      </c>
      <c r="V248" s="46" t="str">
        <f>IF(AI248=0,"",AE248&amp;" L="&amp;AI248)</f>
        <v/>
      </c>
      <c r="W248" s="47" t="e">
        <f>VLOOKUP(P248,Исходные_данные,13,FALSE)*1.3</f>
        <v>#N/A</v>
      </c>
      <c r="X248" s="48"/>
      <c r="Y248" s="48"/>
      <c r="Z248" s="48"/>
      <c r="AA248" s="48"/>
      <c r="AB248" s="48"/>
      <c r="AD248" s="46" t="e">
        <f>VLOOKUP(S248,Кабель_диаметр,4,FALSE)</f>
        <v>#N/A</v>
      </c>
      <c r="AE248" s="46" t="e">
        <f>VLOOKUP(S248,Кабель_диаметр,5,FALSE)</f>
        <v>#N/A</v>
      </c>
      <c r="AG248" s="46">
        <f>IFERROR(VLOOKUP(P248,Исходные_данные,10,FALSE),0)</f>
        <v>0</v>
      </c>
      <c r="AH248" s="46">
        <f>IFERROR(VLOOKUP(P248,Исходные_данные,11,FALSE),0)</f>
        <v>0</v>
      </c>
      <c r="AI248" s="46">
        <f t="shared" si="14"/>
        <v>0</v>
      </c>
    </row>
    <row r="249" spans="6:35" x14ac:dyDescent="0.25">
      <c r="F249" s="19" t="str">
        <f>IF(G249=1,MAX($F$4:F248)+1,"")</f>
        <v/>
      </c>
      <c r="G249" s="19">
        <f>COUNTIF($H$5:H249,H249)</f>
        <v>226</v>
      </c>
      <c r="H249" s="19" t="e">
        <f t="shared" si="13"/>
        <v>#N/A</v>
      </c>
      <c r="I249" s="19">
        <f>COUNTIF($J$4:$J249,1)</f>
        <v>11</v>
      </c>
      <c r="J249" s="19">
        <f>COUNTIF($S$5:$S249,S249)</f>
        <v>226</v>
      </c>
      <c r="K249" s="19" t="e">
        <f>VLOOKUP(P249,Исходные_данные,20,FALSE)</f>
        <v>#N/A</v>
      </c>
      <c r="L249" s="19">
        <f>IFERROR(IF(P249=0,0,MAX($L$4:L248)+1),0)</f>
        <v>0</v>
      </c>
      <c r="M249" s="104" t="e">
        <f>LEFT(P249,SEARCH(".",P249)-1)</f>
        <v>#N/A</v>
      </c>
      <c r="N249" s="104" t="e">
        <f>LEFT(RIGHT(P249,LEN(P249)-LEN(M249)-1),SEARCH(".",P249)-1)</f>
        <v>#N/A</v>
      </c>
      <c r="P249" s="46" t="e">
        <f>VLOOKUP(ROW(245:245),Разбивка_нумерация_5,4,FALSE)</f>
        <v>#N/A</v>
      </c>
      <c r="Q249" s="46" t="e">
        <f>IF(VLOOKUP(ROW(245:245),Разбивка_нумерация_5,3,FALSE)=0,VLOOKUP(ROW(245:245),Разбивка_нумерация_5,2,FALSE),VLOOKUP(ROW(245:245),Разбивка_нумерация_5,3,FALSE))</f>
        <v>#N/A</v>
      </c>
      <c r="R249" s="46" t="e">
        <f>VLOOKUP(ROW(245:245),Разбивка_нумерация_5,6,FALSE)</f>
        <v>#N/A</v>
      </c>
      <c r="S249" s="46" t="e">
        <f>VLOOKUP(ROW(245:245),Разбивка_нумерация_5,17,FALSE)</f>
        <v>#N/A</v>
      </c>
      <c r="T249" s="46" t="str">
        <f>IF(AG249=0,"","L="&amp;AG249)</f>
        <v/>
      </c>
      <c r="U249" s="46" t="str">
        <f>IF(AH249=0,"",AD249&amp;" L="&amp;AH249)</f>
        <v/>
      </c>
      <c r="V249" s="46" t="str">
        <f>IF(AI249=0,"",AE249&amp;" L="&amp;AI249)</f>
        <v/>
      </c>
      <c r="W249" s="47" t="e">
        <f>VLOOKUP(P249,Исходные_данные,13,FALSE)*1.3</f>
        <v>#N/A</v>
      </c>
      <c r="X249" s="48"/>
      <c r="Y249" s="48"/>
      <c r="Z249" s="48"/>
      <c r="AA249" s="48"/>
      <c r="AB249" s="48"/>
      <c r="AD249" s="46" t="e">
        <f>VLOOKUP(S249,Кабель_диаметр,4,FALSE)</f>
        <v>#N/A</v>
      </c>
      <c r="AE249" s="46" t="e">
        <f>VLOOKUP(S249,Кабель_диаметр,5,FALSE)</f>
        <v>#N/A</v>
      </c>
      <c r="AG249" s="46">
        <f>IFERROR(VLOOKUP(P249,Исходные_данные,10,FALSE),0)</f>
        <v>0</v>
      </c>
      <c r="AH249" s="46">
        <f>IFERROR(VLOOKUP(P249,Исходные_данные,11,FALSE),0)</f>
        <v>0</v>
      </c>
      <c r="AI249" s="46">
        <f t="shared" si="14"/>
        <v>0</v>
      </c>
    </row>
    <row r="250" spans="6:35" x14ac:dyDescent="0.25">
      <c r="F250" s="19" t="str">
        <f>IF(G250=1,MAX($F$4:F249)+1,"")</f>
        <v/>
      </c>
      <c r="G250" s="19">
        <f>COUNTIF($H$5:H250,H250)</f>
        <v>227</v>
      </c>
      <c r="H250" s="19" t="e">
        <f t="shared" si="13"/>
        <v>#N/A</v>
      </c>
      <c r="I250" s="19">
        <f>COUNTIF($J$4:$J250,1)</f>
        <v>11</v>
      </c>
      <c r="J250" s="19">
        <f>COUNTIF($S$5:$S250,S250)</f>
        <v>227</v>
      </c>
      <c r="K250" s="19" t="e">
        <f>VLOOKUP(P250,Исходные_данные,20,FALSE)</f>
        <v>#N/A</v>
      </c>
      <c r="L250" s="19">
        <f>IFERROR(IF(P250=0,0,MAX($L$4:L249)+1),0)</f>
        <v>0</v>
      </c>
      <c r="M250" s="104" t="e">
        <f>LEFT(P250,SEARCH(".",P250)-1)</f>
        <v>#N/A</v>
      </c>
      <c r="N250" s="104" t="e">
        <f>LEFT(RIGHT(P250,LEN(P250)-LEN(M250)-1),SEARCH(".",P250)-1)</f>
        <v>#N/A</v>
      </c>
      <c r="P250" s="46" t="e">
        <f>VLOOKUP(ROW(246:246),Разбивка_нумерация_5,4,FALSE)</f>
        <v>#N/A</v>
      </c>
      <c r="Q250" s="46" t="e">
        <f>IF(VLOOKUP(ROW(246:246),Разбивка_нумерация_5,3,FALSE)=0,VLOOKUP(ROW(246:246),Разбивка_нумерация_5,2,FALSE),VLOOKUP(ROW(246:246),Разбивка_нумерация_5,3,FALSE))</f>
        <v>#N/A</v>
      </c>
      <c r="R250" s="46" t="e">
        <f>VLOOKUP(ROW(246:246),Разбивка_нумерация_5,6,FALSE)</f>
        <v>#N/A</v>
      </c>
      <c r="S250" s="46" t="e">
        <f>VLOOKUP(ROW(246:246),Разбивка_нумерация_5,17,FALSE)</f>
        <v>#N/A</v>
      </c>
      <c r="T250" s="46" t="str">
        <f>IF(AG250=0,"","L="&amp;AG250)</f>
        <v/>
      </c>
      <c r="U250" s="46" t="str">
        <f>IF(AH250=0,"",AD250&amp;" L="&amp;AH250)</f>
        <v/>
      </c>
      <c r="V250" s="46" t="str">
        <f>IF(AI250=0,"",AE250&amp;" L="&amp;AI250)</f>
        <v/>
      </c>
      <c r="W250" s="47" t="e">
        <f>VLOOKUP(P250,Исходные_данные,13,FALSE)*1.3</f>
        <v>#N/A</v>
      </c>
      <c r="X250" s="48"/>
      <c r="Y250" s="48"/>
      <c r="Z250" s="48"/>
      <c r="AA250" s="48"/>
      <c r="AB250" s="48"/>
      <c r="AD250" s="46" t="e">
        <f>VLOOKUP(S250,Кабель_диаметр,4,FALSE)</f>
        <v>#N/A</v>
      </c>
      <c r="AE250" s="46" t="e">
        <f>VLOOKUP(S250,Кабель_диаметр,5,FALSE)</f>
        <v>#N/A</v>
      </c>
      <c r="AG250" s="46">
        <f>IFERROR(VLOOKUP(P250,Исходные_данные,10,FALSE),0)</f>
        <v>0</v>
      </c>
      <c r="AH250" s="46">
        <f>IFERROR(VLOOKUP(P250,Исходные_данные,11,FALSE),0)</f>
        <v>0</v>
      </c>
      <c r="AI250" s="46">
        <f t="shared" si="14"/>
        <v>0</v>
      </c>
    </row>
    <row r="251" spans="6:35" x14ac:dyDescent="0.25">
      <c r="F251" s="19" t="str">
        <f>IF(G251=1,MAX($F$4:F250)+1,"")</f>
        <v/>
      </c>
      <c r="G251" s="19">
        <f>COUNTIF($H$5:H251,H251)</f>
        <v>228</v>
      </c>
      <c r="H251" s="19" t="e">
        <f t="shared" si="13"/>
        <v>#N/A</v>
      </c>
      <c r="I251" s="19">
        <f>COUNTIF($J$4:$J251,1)</f>
        <v>11</v>
      </c>
      <c r="J251" s="19">
        <f>COUNTIF($S$5:$S251,S251)</f>
        <v>228</v>
      </c>
      <c r="K251" s="19" t="e">
        <f>VLOOKUP(P251,Исходные_данные,20,FALSE)</f>
        <v>#N/A</v>
      </c>
      <c r="L251" s="19">
        <f>IFERROR(IF(P251=0,0,MAX($L$4:L250)+1),0)</f>
        <v>0</v>
      </c>
      <c r="M251" s="104" t="e">
        <f>LEFT(P251,SEARCH(".",P251)-1)</f>
        <v>#N/A</v>
      </c>
      <c r="N251" s="104" t="e">
        <f>LEFT(RIGHT(P251,LEN(P251)-LEN(M251)-1),SEARCH(".",P251)-1)</f>
        <v>#N/A</v>
      </c>
      <c r="P251" s="46" t="e">
        <f>VLOOKUP(ROW(247:247),Разбивка_нумерация_5,4,FALSE)</f>
        <v>#N/A</v>
      </c>
      <c r="Q251" s="46" t="e">
        <f>IF(VLOOKUP(ROW(247:247),Разбивка_нумерация_5,3,FALSE)=0,VLOOKUP(ROW(247:247),Разбивка_нумерация_5,2,FALSE),VLOOKUP(ROW(247:247),Разбивка_нумерация_5,3,FALSE))</f>
        <v>#N/A</v>
      </c>
      <c r="R251" s="46" t="e">
        <f>VLOOKUP(ROW(247:247),Разбивка_нумерация_5,6,FALSE)</f>
        <v>#N/A</v>
      </c>
      <c r="S251" s="46" t="e">
        <f>VLOOKUP(ROW(247:247),Разбивка_нумерация_5,17,FALSE)</f>
        <v>#N/A</v>
      </c>
      <c r="T251" s="46" t="str">
        <f>IF(AG251=0,"","L="&amp;AG251)</f>
        <v/>
      </c>
      <c r="U251" s="46" t="str">
        <f>IF(AH251=0,"",AD251&amp;" L="&amp;AH251)</f>
        <v/>
      </c>
      <c r="V251" s="46" t="str">
        <f>IF(AI251=0,"",AE251&amp;" L="&amp;AI251)</f>
        <v/>
      </c>
      <c r="W251" s="47" t="e">
        <f>VLOOKUP(P251,Исходные_данные,13,FALSE)*1.3</f>
        <v>#N/A</v>
      </c>
      <c r="X251" s="48"/>
      <c r="Y251" s="48"/>
      <c r="Z251" s="48"/>
      <c r="AA251" s="48"/>
      <c r="AB251" s="48"/>
      <c r="AD251" s="46" t="e">
        <f>VLOOKUP(S251,Кабель_диаметр,4,FALSE)</f>
        <v>#N/A</v>
      </c>
      <c r="AE251" s="46" t="e">
        <f>VLOOKUP(S251,Кабель_диаметр,5,FALSE)</f>
        <v>#N/A</v>
      </c>
      <c r="AG251" s="46">
        <f>IFERROR(VLOOKUP(P251,Исходные_данные,10,FALSE),0)</f>
        <v>0</v>
      </c>
      <c r="AH251" s="46">
        <f>IFERROR(VLOOKUP(P251,Исходные_данные,11,FALSE),0)</f>
        <v>0</v>
      </c>
      <c r="AI251" s="46">
        <f t="shared" si="14"/>
        <v>0</v>
      </c>
    </row>
    <row r="252" spans="6:35" x14ac:dyDescent="0.25">
      <c r="F252" s="19" t="str">
        <f>IF(G252=1,MAX($F$4:F251)+1,"")</f>
        <v/>
      </c>
      <c r="G252" s="19">
        <f>COUNTIF($H$5:H252,H252)</f>
        <v>229</v>
      </c>
      <c r="H252" s="19" t="e">
        <f t="shared" si="13"/>
        <v>#N/A</v>
      </c>
      <c r="I252" s="19">
        <f>COUNTIF($J$4:$J252,1)</f>
        <v>11</v>
      </c>
      <c r="J252" s="19">
        <f>COUNTIF($S$5:$S252,S252)</f>
        <v>229</v>
      </c>
      <c r="K252" s="19" t="e">
        <f>VLOOKUP(P252,Исходные_данные,20,FALSE)</f>
        <v>#N/A</v>
      </c>
      <c r="L252" s="19">
        <f>IFERROR(IF(P252=0,0,MAX($L$4:L251)+1),0)</f>
        <v>0</v>
      </c>
      <c r="M252" s="104" t="e">
        <f>LEFT(P252,SEARCH(".",P252)-1)</f>
        <v>#N/A</v>
      </c>
      <c r="N252" s="104" t="e">
        <f>LEFT(RIGHT(P252,LEN(P252)-LEN(M252)-1),SEARCH(".",P252)-1)</f>
        <v>#N/A</v>
      </c>
      <c r="P252" s="46" t="e">
        <f>VLOOKUP(ROW(248:248),Разбивка_нумерация_5,4,FALSE)</f>
        <v>#N/A</v>
      </c>
      <c r="Q252" s="46" t="e">
        <f>IF(VLOOKUP(ROW(248:248),Разбивка_нумерация_5,3,FALSE)=0,VLOOKUP(ROW(248:248),Разбивка_нумерация_5,2,FALSE),VLOOKUP(ROW(248:248),Разбивка_нумерация_5,3,FALSE))</f>
        <v>#N/A</v>
      </c>
      <c r="R252" s="46" t="e">
        <f>VLOOKUP(ROW(248:248),Разбивка_нумерация_5,6,FALSE)</f>
        <v>#N/A</v>
      </c>
      <c r="S252" s="46" t="e">
        <f>VLOOKUP(ROW(248:248),Разбивка_нумерация_5,17,FALSE)</f>
        <v>#N/A</v>
      </c>
      <c r="T252" s="46" t="str">
        <f>IF(AG252=0,"","L="&amp;AG252)</f>
        <v/>
      </c>
      <c r="U252" s="46" t="str">
        <f>IF(AH252=0,"",AD252&amp;" L="&amp;AH252)</f>
        <v/>
      </c>
      <c r="V252" s="46" t="str">
        <f>IF(AI252=0,"",AE252&amp;" L="&amp;AI252)</f>
        <v/>
      </c>
      <c r="W252" s="47" t="e">
        <f>VLOOKUP(P252,Исходные_данные,13,FALSE)*1.3</f>
        <v>#N/A</v>
      </c>
      <c r="X252" s="48"/>
      <c r="Y252" s="48"/>
      <c r="Z252" s="48"/>
      <c r="AA252" s="48"/>
      <c r="AB252" s="48"/>
      <c r="AD252" s="46" t="e">
        <f>VLOOKUP(S252,Кабель_диаметр,4,FALSE)</f>
        <v>#N/A</v>
      </c>
      <c r="AE252" s="46" t="e">
        <f>VLOOKUP(S252,Кабель_диаметр,5,FALSE)</f>
        <v>#N/A</v>
      </c>
      <c r="AG252" s="46">
        <f>IFERROR(VLOOKUP(P252,Исходные_данные,10,FALSE),0)</f>
        <v>0</v>
      </c>
      <c r="AH252" s="46">
        <f>IFERROR(VLOOKUP(P252,Исходные_данные,11,FALSE),0)</f>
        <v>0</v>
      </c>
      <c r="AI252" s="46">
        <f t="shared" si="14"/>
        <v>0</v>
      </c>
    </row>
    <row r="253" spans="6:35" x14ac:dyDescent="0.25">
      <c r="F253" s="19" t="str">
        <f>IF(G253=1,MAX($F$4:F252)+1,"")</f>
        <v/>
      </c>
      <c r="G253" s="19">
        <f>COUNTIF($H$5:H253,H253)</f>
        <v>230</v>
      </c>
      <c r="H253" s="19" t="e">
        <f t="shared" si="13"/>
        <v>#N/A</v>
      </c>
      <c r="I253" s="19">
        <f>COUNTIF($J$4:$J253,1)</f>
        <v>11</v>
      </c>
      <c r="J253" s="19">
        <f>COUNTIF($S$5:$S253,S253)</f>
        <v>230</v>
      </c>
      <c r="K253" s="19" t="e">
        <f>VLOOKUP(P253,Исходные_данные,20,FALSE)</f>
        <v>#N/A</v>
      </c>
      <c r="L253" s="19">
        <f>IFERROR(IF(P253=0,0,MAX($L$4:L252)+1),0)</f>
        <v>0</v>
      </c>
      <c r="M253" s="104" t="e">
        <f>LEFT(P253,SEARCH(".",P253)-1)</f>
        <v>#N/A</v>
      </c>
      <c r="N253" s="104" t="e">
        <f>LEFT(RIGHT(P253,LEN(P253)-LEN(M253)-1),SEARCH(".",P253)-1)</f>
        <v>#N/A</v>
      </c>
      <c r="P253" s="46" t="e">
        <f>VLOOKUP(ROW(249:249),Разбивка_нумерация_5,4,FALSE)</f>
        <v>#N/A</v>
      </c>
      <c r="Q253" s="46" t="e">
        <f>IF(VLOOKUP(ROW(249:249),Разбивка_нумерация_5,3,FALSE)=0,VLOOKUP(ROW(249:249),Разбивка_нумерация_5,2,FALSE),VLOOKUP(ROW(249:249),Разбивка_нумерация_5,3,FALSE))</f>
        <v>#N/A</v>
      </c>
      <c r="R253" s="46" t="e">
        <f>VLOOKUP(ROW(249:249),Разбивка_нумерация_5,6,FALSE)</f>
        <v>#N/A</v>
      </c>
      <c r="S253" s="46" t="e">
        <f>VLOOKUP(ROW(249:249),Разбивка_нумерация_5,17,FALSE)</f>
        <v>#N/A</v>
      </c>
      <c r="T253" s="46" t="str">
        <f>IF(AG253=0,"","L="&amp;AG253)</f>
        <v/>
      </c>
      <c r="U253" s="46" t="str">
        <f>IF(AH253=0,"",AD253&amp;" L="&amp;AH253)</f>
        <v/>
      </c>
      <c r="V253" s="46" t="str">
        <f>IF(AI253=0,"",AE253&amp;" L="&amp;AI253)</f>
        <v/>
      </c>
      <c r="W253" s="47" t="e">
        <f>VLOOKUP(P253,Исходные_данные,13,FALSE)*1.3</f>
        <v>#N/A</v>
      </c>
      <c r="X253" s="48"/>
      <c r="Y253" s="48"/>
      <c r="Z253" s="48"/>
      <c r="AA253" s="48"/>
      <c r="AB253" s="48"/>
      <c r="AD253" s="46" t="e">
        <f>VLOOKUP(S253,Кабель_диаметр,4,FALSE)</f>
        <v>#N/A</v>
      </c>
      <c r="AE253" s="46" t="e">
        <f>VLOOKUP(S253,Кабель_диаметр,5,FALSE)</f>
        <v>#N/A</v>
      </c>
      <c r="AG253" s="46">
        <f>IFERROR(VLOOKUP(P253,Исходные_данные,10,FALSE),0)</f>
        <v>0</v>
      </c>
      <c r="AH253" s="46">
        <f>IFERROR(VLOOKUP(P253,Исходные_данные,11,FALSE),0)</f>
        <v>0</v>
      </c>
      <c r="AI253" s="46">
        <f t="shared" si="14"/>
        <v>0</v>
      </c>
    </row>
    <row r="254" spans="6:35" x14ac:dyDescent="0.25">
      <c r="F254" s="19" t="str">
        <f>IF(G254=1,MAX($F$4:F253)+1,"")</f>
        <v/>
      </c>
      <c r="G254" s="19">
        <f>COUNTIF($H$5:H254,H254)</f>
        <v>231</v>
      </c>
      <c r="H254" s="19" t="e">
        <f t="shared" si="13"/>
        <v>#N/A</v>
      </c>
      <c r="I254" s="19">
        <f>COUNTIF($J$4:$J254,1)</f>
        <v>11</v>
      </c>
      <c r="J254" s="19">
        <f>COUNTIF($S$5:$S254,S254)</f>
        <v>231</v>
      </c>
      <c r="K254" s="19" t="e">
        <f>VLOOKUP(P254,Исходные_данные,20,FALSE)</f>
        <v>#N/A</v>
      </c>
      <c r="L254" s="19">
        <f>IFERROR(IF(P254=0,0,MAX($L$4:L253)+1),0)</f>
        <v>0</v>
      </c>
      <c r="M254" s="104" t="e">
        <f>LEFT(P254,SEARCH(".",P254)-1)</f>
        <v>#N/A</v>
      </c>
      <c r="N254" s="104" t="e">
        <f>LEFT(RIGHT(P254,LEN(P254)-LEN(M254)-1),SEARCH(".",P254)-1)</f>
        <v>#N/A</v>
      </c>
      <c r="P254" s="46" t="e">
        <f>VLOOKUP(ROW(250:250),Разбивка_нумерация_5,4,FALSE)</f>
        <v>#N/A</v>
      </c>
      <c r="Q254" s="46" t="e">
        <f>IF(VLOOKUP(ROW(250:250),Разбивка_нумерация_5,3,FALSE)=0,VLOOKUP(ROW(250:250),Разбивка_нумерация_5,2,FALSE),VLOOKUP(ROW(250:250),Разбивка_нумерация_5,3,FALSE))</f>
        <v>#N/A</v>
      </c>
      <c r="R254" s="46" t="e">
        <f>VLOOKUP(ROW(250:250),Разбивка_нумерация_5,6,FALSE)</f>
        <v>#N/A</v>
      </c>
      <c r="S254" s="46" t="e">
        <f>VLOOKUP(ROW(250:250),Разбивка_нумерация_5,17,FALSE)</f>
        <v>#N/A</v>
      </c>
      <c r="T254" s="46" t="str">
        <f>IF(AG254=0,"","L="&amp;AG254)</f>
        <v/>
      </c>
      <c r="U254" s="46" t="str">
        <f>IF(AH254=0,"",AD254&amp;" L="&amp;AH254)</f>
        <v/>
      </c>
      <c r="V254" s="46" t="str">
        <f>IF(AI254=0,"",AE254&amp;" L="&amp;AI254)</f>
        <v/>
      </c>
      <c r="W254" s="47" t="e">
        <f>VLOOKUP(P254,Исходные_данные,13,FALSE)*1.3</f>
        <v>#N/A</v>
      </c>
      <c r="X254" s="48"/>
      <c r="Y254" s="48"/>
      <c r="Z254" s="48"/>
      <c r="AA254" s="48"/>
      <c r="AB254" s="48"/>
      <c r="AD254" s="46" t="e">
        <f>VLOOKUP(S254,Кабель_диаметр,4,FALSE)</f>
        <v>#N/A</v>
      </c>
      <c r="AE254" s="46" t="e">
        <f>VLOOKUP(S254,Кабель_диаметр,5,FALSE)</f>
        <v>#N/A</v>
      </c>
      <c r="AG254" s="46">
        <f>IFERROR(VLOOKUP(P254,Исходные_данные,10,FALSE),0)</f>
        <v>0</v>
      </c>
      <c r="AH254" s="46">
        <f>IFERROR(VLOOKUP(P254,Исходные_данные,11,FALSE),0)</f>
        <v>0</v>
      </c>
      <c r="AI254" s="46">
        <f t="shared" si="14"/>
        <v>0</v>
      </c>
    </row>
    <row r="255" spans="6:35" x14ac:dyDescent="0.25">
      <c r="F255" s="19" t="str">
        <f>IF(G255=1,MAX($F$4:F254)+1,"")</f>
        <v/>
      </c>
      <c r="G255" s="19">
        <f>COUNTIF($H$5:H255,H255)</f>
        <v>232</v>
      </c>
      <c r="H255" s="19" t="e">
        <f t="shared" si="13"/>
        <v>#N/A</v>
      </c>
      <c r="I255" s="19">
        <f>COUNTIF($J$4:$J255,1)</f>
        <v>11</v>
      </c>
      <c r="J255" s="19">
        <f>COUNTIF($S$5:$S255,S255)</f>
        <v>232</v>
      </c>
      <c r="K255" s="19" t="e">
        <f>VLOOKUP(P255,Исходные_данные,20,FALSE)</f>
        <v>#N/A</v>
      </c>
      <c r="L255" s="19">
        <f>IFERROR(IF(P255=0,0,MAX($L$4:L254)+1),0)</f>
        <v>0</v>
      </c>
      <c r="M255" s="104" t="e">
        <f>LEFT(P255,SEARCH(".",P255)-1)</f>
        <v>#N/A</v>
      </c>
      <c r="N255" s="104" t="e">
        <f>LEFT(RIGHT(P255,LEN(P255)-LEN(M255)-1),SEARCH(".",P255)-1)</f>
        <v>#N/A</v>
      </c>
      <c r="P255" s="46" t="e">
        <f>VLOOKUP(ROW(251:251),Разбивка_нумерация_5,4,FALSE)</f>
        <v>#N/A</v>
      </c>
      <c r="Q255" s="46" t="e">
        <f>IF(VLOOKUP(ROW(251:251),Разбивка_нумерация_5,3,FALSE)=0,VLOOKUP(ROW(251:251),Разбивка_нумерация_5,2,FALSE),VLOOKUP(ROW(251:251),Разбивка_нумерация_5,3,FALSE))</f>
        <v>#N/A</v>
      </c>
      <c r="R255" s="46" t="e">
        <f>VLOOKUP(ROW(251:251),Разбивка_нумерация_5,6,FALSE)</f>
        <v>#N/A</v>
      </c>
      <c r="S255" s="46" t="e">
        <f>VLOOKUP(ROW(251:251),Разбивка_нумерация_5,17,FALSE)</f>
        <v>#N/A</v>
      </c>
      <c r="T255" s="46" t="str">
        <f>IF(AG255=0,"","L="&amp;AG255)</f>
        <v/>
      </c>
      <c r="U255" s="46" t="str">
        <f>IF(AH255=0,"",AD255&amp;" L="&amp;AH255)</f>
        <v/>
      </c>
      <c r="V255" s="46" t="str">
        <f>IF(AI255=0,"",AE255&amp;" L="&amp;AI255)</f>
        <v/>
      </c>
      <c r="W255" s="47" t="e">
        <f>VLOOKUP(P255,Исходные_данные,13,FALSE)*1.3</f>
        <v>#N/A</v>
      </c>
      <c r="X255" s="48"/>
      <c r="Y255" s="48"/>
      <c r="Z255" s="48"/>
      <c r="AA255" s="48"/>
      <c r="AB255" s="48"/>
      <c r="AD255" s="46" t="e">
        <f>VLOOKUP(S255,Кабель_диаметр,4,FALSE)</f>
        <v>#N/A</v>
      </c>
      <c r="AE255" s="46" t="e">
        <f>VLOOKUP(S255,Кабель_диаметр,5,FALSE)</f>
        <v>#N/A</v>
      </c>
      <c r="AG255" s="46">
        <f>IFERROR(VLOOKUP(P255,Исходные_данные,10,FALSE),0)</f>
        <v>0</v>
      </c>
      <c r="AH255" s="46">
        <f>IFERROR(VLOOKUP(P255,Исходные_данные,11,FALSE),0)</f>
        <v>0</v>
      </c>
      <c r="AI255" s="46">
        <f t="shared" si="14"/>
        <v>0</v>
      </c>
    </row>
    <row r="256" spans="6:35" x14ac:dyDescent="0.25">
      <c r="F256" s="19" t="str">
        <f>IF(G256=1,MAX($F$4:F255)+1,"")</f>
        <v/>
      </c>
      <c r="G256" s="19">
        <f>COUNTIF($H$5:H256,H256)</f>
        <v>233</v>
      </c>
      <c r="H256" s="19" t="e">
        <f t="shared" si="13"/>
        <v>#N/A</v>
      </c>
      <c r="I256" s="19">
        <f>COUNTIF($J$4:$J256,1)</f>
        <v>11</v>
      </c>
      <c r="J256" s="19">
        <f>COUNTIF($S$5:$S256,S256)</f>
        <v>233</v>
      </c>
      <c r="K256" s="19" t="e">
        <f>VLOOKUP(P256,Исходные_данные,20,FALSE)</f>
        <v>#N/A</v>
      </c>
      <c r="L256" s="19">
        <f>IFERROR(IF(P256=0,0,MAX($L$4:L255)+1),0)</f>
        <v>0</v>
      </c>
      <c r="M256" s="104" t="e">
        <f>LEFT(P256,SEARCH(".",P256)-1)</f>
        <v>#N/A</v>
      </c>
      <c r="N256" s="104" t="e">
        <f>LEFT(RIGHT(P256,LEN(P256)-LEN(M256)-1),SEARCH(".",P256)-1)</f>
        <v>#N/A</v>
      </c>
      <c r="P256" s="46" t="e">
        <f>VLOOKUP(ROW(252:252),Разбивка_нумерация_5,4,FALSE)</f>
        <v>#N/A</v>
      </c>
      <c r="Q256" s="46" t="e">
        <f>IF(VLOOKUP(ROW(252:252),Разбивка_нумерация_5,3,FALSE)=0,VLOOKUP(ROW(252:252),Разбивка_нумерация_5,2,FALSE),VLOOKUP(ROW(252:252),Разбивка_нумерация_5,3,FALSE))</f>
        <v>#N/A</v>
      </c>
      <c r="R256" s="46" t="e">
        <f>VLOOKUP(ROW(252:252),Разбивка_нумерация_5,6,FALSE)</f>
        <v>#N/A</v>
      </c>
      <c r="S256" s="46" t="e">
        <f>VLOOKUP(ROW(252:252),Разбивка_нумерация_5,17,FALSE)</f>
        <v>#N/A</v>
      </c>
      <c r="T256" s="46" t="str">
        <f>IF(AG256=0,"","L="&amp;AG256)</f>
        <v/>
      </c>
      <c r="U256" s="46" t="str">
        <f>IF(AH256=0,"",AD256&amp;" L="&amp;AH256)</f>
        <v/>
      </c>
      <c r="V256" s="46" t="str">
        <f>IF(AI256=0,"",AE256&amp;" L="&amp;AI256)</f>
        <v/>
      </c>
      <c r="W256" s="47" t="e">
        <f>VLOOKUP(P256,Исходные_данные,13,FALSE)*1.3</f>
        <v>#N/A</v>
      </c>
      <c r="X256" s="48"/>
      <c r="Y256" s="48"/>
      <c r="Z256" s="48"/>
      <c r="AA256" s="48"/>
      <c r="AB256" s="48"/>
      <c r="AD256" s="46" t="e">
        <f>VLOOKUP(S256,Кабель_диаметр,4,FALSE)</f>
        <v>#N/A</v>
      </c>
      <c r="AE256" s="46" t="e">
        <f>VLOOKUP(S256,Кабель_диаметр,5,FALSE)</f>
        <v>#N/A</v>
      </c>
      <c r="AG256" s="46">
        <f>IFERROR(VLOOKUP(P256,Исходные_данные,10,FALSE),0)</f>
        <v>0</v>
      </c>
      <c r="AH256" s="46">
        <f>IFERROR(VLOOKUP(P256,Исходные_данные,11,FALSE),0)</f>
        <v>0</v>
      </c>
      <c r="AI256" s="46">
        <f t="shared" si="14"/>
        <v>0</v>
      </c>
    </row>
    <row r="257" spans="6:35" x14ac:dyDescent="0.25">
      <c r="F257" s="19" t="str">
        <f>IF(G257=1,MAX($F$4:F256)+1,"")</f>
        <v/>
      </c>
      <c r="G257" s="19">
        <f>COUNTIF($H$5:H257,H257)</f>
        <v>234</v>
      </c>
      <c r="H257" s="19" t="e">
        <f t="shared" si="13"/>
        <v>#N/A</v>
      </c>
      <c r="I257" s="19">
        <f>COUNTIF($J$4:$J257,1)</f>
        <v>11</v>
      </c>
      <c r="J257" s="19">
        <f>COUNTIF($S$5:$S257,S257)</f>
        <v>234</v>
      </c>
      <c r="K257" s="19" t="e">
        <f>VLOOKUP(P257,Исходные_данные,20,FALSE)</f>
        <v>#N/A</v>
      </c>
      <c r="L257" s="19">
        <f>IFERROR(IF(P257=0,0,MAX($L$4:L256)+1),0)</f>
        <v>0</v>
      </c>
      <c r="M257" s="104" t="e">
        <f>LEFT(P257,SEARCH(".",P257)-1)</f>
        <v>#N/A</v>
      </c>
      <c r="N257" s="104" t="e">
        <f>LEFT(RIGHT(P257,LEN(P257)-LEN(M257)-1),SEARCH(".",P257)-1)</f>
        <v>#N/A</v>
      </c>
      <c r="P257" s="46" t="e">
        <f>VLOOKUP(ROW(253:253),Разбивка_нумерация_5,4,FALSE)</f>
        <v>#N/A</v>
      </c>
      <c r="Q257" s="46" t="e">
        <f>IF(VLOOKUP(ROW(253:253),Разбивка_нумерация_5,3,FALSE)=0,VLOOKUP(ROW(253:253),Разбивка_нумерация_5,2,FALSE),VLOOKUP(ROW(253:253),Разбивка_нумерация_5,3,FALSE))</f>
        <v>#N/A</v>
      </c>
      <c r="R257" s="46" t="e">
        <f>VLOOKUP(ROW(253:253),Разбивка_нумерация_5,6,FALSE)</f>
        <v>#N/A</v>
      </c>
      <c r="S257" s="46" t="e">
        <f>VLOOKUP(ROW(253:253),Разбивка_нумерация_5,17,FALSE)</f>
        <v>#N/A</v>
      </c>
      <c r="T257" s="46" t="str">
        <f>IF(AG257=0,"","L="&amp;AG257)</f>
        <v/>
      </c>
      <c r="U257" s="46" t="str">
        <f>IF(AH257=0,"",AD257&amp;" L="&amp;AH257)</f>
        <v/>
      </c>
      <c r="V257" s="46" t="str">
        <f>IF(AI257=0,"",AE257&amp;" L="&amp;AI257)</f>
        <v/>
      </c>
      <c r="W257" s="47" t="e">
        <f>VLOOKUP(P257,Исходные_данные,13,FALSE)*1.3</f>
        <v>#N/A</v>
      </c>
      <c r="X257" s="48"/>
      <c r="Y257" s="48"/>
      <c r="Z257" s="48"/>
      <c r="AA257" s="48"/>
      <c r="AB257" s="48"/>
      <c r="AD257" s="46" t="e">
        <f>VLOOKUP(S257,Кабель_диаметр,4,FALSE)</f>
        <v>#N/A</v>
      </c>
      <c r="AE257" s="46" t="e">
        <f>VLOOKUP(S257,Кабель_диаметр,5,FALSE)</f>
        <v>#N/A</v>
      </c>
      <c r="AG257" s="46">
        <f>IFERROR(VLOOKUP(P257,Исходные_данные,10,FALSE),0)</f>
        <v>0</v>
      </c>
      <c r="AH257" s="46">
        <f>IFERROR(VLOOKUP(P257,Исходные_данные,11,FALSE),0)</f>
        <v>0</v>
      </c>
      <c r="AI257" s="46">
        <f t="shared" si="14"/>
        <v>0</v>
      </c>
    </row>
    <row r="258" spans="6:35" x14ac:dyDescent="0.25">
      <c r="F258" s="19" t="str">
        <f>IF(G258=1,MAX($F$4:F257)+1,"")</f>
        <v/>
      </c>
      <c r="G258" s="19">
        <f>COUNTIF($H$5:H258,H258)</f>
        <v>235</v>
      </c>
      <c r="H258" s="19" t="e">
        <f t="shared" si="13"/>
        <v>#N/A</v>
      </c>
      <c r="I258" s="19">
        <f>COUNTIF($J$4:$J258,1)</f>
        <v>11</v>
      </c>
      <c r="J258" s="19">
        <f>COUNTIF($S$5:$S258,S258)</f>
        <v>235</v>
      </c>
      <c r="K258" s="19" t="e">
        <f>VLOOKUP(P258,Исходные_данные,20,FALSE)</f>
        <v>#N/A</v>
      </c>
      <c r="L258" s="19">
        <f>IFERROR(IF(P258=0,0,MAX($L$4:L257)+1),0)</f>
        <v>0</v>
      </c>
      <c r="M258" s="104" t="e">
        <f>LEFT(P258,SEARCH(".",P258)-1)</f>
        <v>#N/A</v>
      </c>
      <c r="N258" s="104" t="e">
        <f>LEFT(RIGHT(P258,LEN(P258)-LEN(M258)-1),SEARCH(".",P258)-1)</f>
        <v>#N/A</v>
      </c>
      <c r="P258" s="46" t="e">
        <f>VLOOKUP(ROW(254:254),Разбивка_нумерация_5,4,FALSE)</f>
        <v>#N/A</v>
      </c>
      <c r="Q258" s="46" t="e">
        <f>IF(VLOOKUP(ROW(254:254),Разбивка_нумерация_5,3,FALSE)=0,VLOOKUP(ROW(254:254),Разбивка_нумерация_5,2,FALSE),VLOOKUP(ROW(254:254),Разбивка_нумерация_5,3,FALSE))</f>
        <v>#N/A</v>
      </c>
      <c r="R258" s="46" t="e">
        <f>VLOOKUP(ROW(254:254),Разбивка_нумерация_5,6,FALSE)</f>
        <v>#N/A</v>
      </c>
      <c r="S258" s="46" t="e">
        <f>VLOOKUP(ROW(254:254),Разбивка_нумерация_5,17,FALSE)</f>
        <v>#N/A</v>
      </c>
      <c r="T258" s="46" t="str">
        <f>IF(AG258=0,"","L="&amp;AG258)</f>
        <v/>
      </c>
      <c r="U258" s="46" t="str">
        <f>IF(AH258=0,"",AD258&amp;" L="&amp;AH258)</f>
        <v/>
      </c>
      <c r="V258" s="46" t="str">
        <f>IF(AI258=0,"",AE258&amp;" L="&amp;AI258)</f>
        <v/>
      </c>
      <c r="W258" s="47" t="e">
        <f>VLOOKUP(P258,Исходные_данные,13,FALSE)*1.3</f>
        <v>#N/A</v>
      </c>
      <c r="X258" s="48"/>
      <c r="Y258" s="48"/>
      <c r="Z258" s="48"/>
      <c r="AA258" s="48"/>
      <c r="AB258" s="48"/>
      <c r="AD258" s="46" t="e">
        <f>VLOOKUP(S258,Кабель_диаметр,4,FALSE)</f>
        <v>#N/A</v>
      </c>
      <c r="AE258" s="46" t="e">
        <f>VLOOKUP(S258,Кабель_диаметр,5,FALSE)</f>
        <v>#N/A</v>
      </c>
      <c r="AG258" s="46">
        <f>IFERROR(VLOOKUP(P258,Исходные_данные,10,FALSE),0)</f>
        <v>0</v>
      </c>
      <c r="AH258" s="46">
        <f>IFERROR(VLOOKUP(P258,Исходные_данные,11,FALSE),0)</f>
        <v>0</v>
      </c>
      <c r="AI258" s="46">
        <f t="shared" si="14"/>
        <v>0</v>
      </c>
    </row>
    <row r="259" spans="6:35" x14ac:dyDescent="0.25">
      <c r="F259" s="19" t="str">
        <f>IF(G259=1,MAX($F$4:F258)+1,"")</f>
        <v/>
      </c>
      <c r="G259" s="19">
        <f>COUNTIF($H$5:H259,H259)</f>
        <v>236</v>
      </c>
      <c r="H259" s="19" t="e">
        <f t="shared" si="13"/>
        <v>#N/A</v>
      </c>
      <c r="I259" s="19">
        <f>COUNTIF($J$4:$J259,1)</f>
        <v>11</v>
      </c>
      <c r="J259" s="19">
        <f>COUNTIF($S$5:$S259,S259)</f>
        <v>236</v>
      </c>
      <c r="K259" s="19" t="e">
        <f>VLOOKUP(P259,Исходные_данные,20,FALSE)</f>
        <v>#N/A</v>
      </c>
      <c r="L259" s="19">
        <f>IFERROR(IF(P259=0,0,MAX($L$4:L258)+1),0)</f>
        <v>0</v>
      </c>
      <c r="M259" s="104" t="e">
        <f>LEFT(P259,SEARCH(".",P259)-1)</f>
        <v>#N/A</v>
      </c>
      <c r="N259" s="104" t="e">
        <f>LEFT(RIGHT(P259,LEN(P259)-LEN(M259)-1),SEARCH(".",P259)-1)</f>
        <v>#N/A</v>
      </c>
      <c r="P259" s="46" t="e">
        <f>VLOOKUP(ROW(255:255),Разбивка_нумерация_5,4,FALSE)</f>
        <v>#N/A</v>
      </c>
      <c r="Q259" s="46" t="e">
        <f>IF(VLOOKUP(ROW(255:255),Разбивка_нумерация_5,3,FALSE)=0,VLOOKUP(ROW(255:255),Разбивка_нумерация_5,2,FALSE),VLOOKUP(ROW(255:255),Разбивка_нумерация_5,3,FALSE))</f>
        <v>#N/A</v>
      </c>
      <c r="R259" s="46" t="e">
        <f>VLOOKUP(ROW(255:255),Разбивка_нумерация_5,6,FALSE)</f>
        <v>#N/A</v>
      </c>
      <c r="S259" s="46" t="e">
        <f>VLOOKUP(ROW(255:255),Разбивка_нумерация_5,17,FALSE)</f>
        <v>#N/A</v>
      </c>
      <c r="T259" s="46" t="str">
        <f>IF(AG259=0,"","L="&amp;AG259)</f>
        <v/>
      </c>
      <c r="U259" s="46" t="str">
        <f>IF(AH259=0,"",AD259&amp;" L="&amp;AH259)</f>
        <v/>
      </c>
      <c r="V259" s="46" t="str">
        <f>IF(AI259=0,"",AE259&amp;" L="&amp;AI259)</f>
        <v/>
      </c>
      <c r="W259" s="47" t="e">
        <f>VLOOKUP(P259,Исходные_данные,13,FALSE)*1.3</f>
        <v>#N/A</v>
      </c>
      <c r="X259" s="48"/>
      <c r="Y259" s="48"/>
      <c r="Z259" s="48"/>
      <c r="AA259" s="48"/>
      <c r="AB259" s="48"/>
      <c r="AD259" s="46" t="e">
        <f>VLOOKUP(S259,Кабель_диаметр,4,FALSE)</f>
        <v>#N/A</v>
      </c>
      <c r="AE259" s="46" t="e">
        <f>VLOOKUP(S259,Кабель_диаметр,5,FALSE)</f>
        <v>#N/A</v>
      </c>
      <c r="AG259" s="46">
        <f>IFERROR(VLOOKUP(P259,Исходные_данные,10,FALSE),0)</f>
        <v>0</v>
      </c>
      <c r="AH259" s="46">
        <f>IFERROR(VLOOKUP(P259,Исходные_данные,11,FALSE),0)</f>
        <v>0</v>
      </c>
      <c r="AI259" s="46">
        <f t="shared" si="14"/>
        <v>0</v>
      </c>
    </row>
    <row r="260" spans="6:35" x14ac:dyDescent="0.25">
      <c r="F260" s="19" t="str">
        <f>IF(G260=1,MAX($F$4:F259)+1,"")</f>
        <v/>
      </c>
      <c r="G260" s="19">
        <f>COUNTIF($H$5:H260,H260)</f>
        <v>237</v>
      </c>
      <c r="H260" s="19" t="e">
        <f t="shared" si="13"/>
        <v>#N/A</v>
      </c>
      <c r="I260" s="19">
        <f>COUNTIF($J$4:$J260,1)</f>
        <v>11</v>
      </c>
      <c r="J260" s="19">
        <f>COUNTIF($S$5:$S260,S260)</f>
        <v>237</v>
      </c>
      <c r="K260" s="19" t="e">
        <f>VLOOKUP(P260,Исходные_данные,20,FALSE)</f>
        <v>#N/A</v>
      </c>
      <c r="L260" s="19">
        <f>IFERROR(IF(P260=0,0,MAX($L$4:L259)+1),0)</f>
        <v>0</v>
      </c>
      <c r="M260" s="104" t="e">
        <f>LEFT(P260,SEARCH(".",P260)-1)</f>
        <v>#N/A</v>
      </c>
      <c r="N260" s="104" t="e">
        <f>LEFT(RIGHT(P260,LEN(P260)-LEN(M260)-1),SEARCH(".",P260)-1)</f>
        <v>#N/A</v>
      </c>
      <c r="P260" s="46" t="e">
        <f>VLOOKUP(ROW(256:256),Разбивка_нумерация_5,4,FALSE)</f>
        <v>#N/A</v>
      </c>
      <c r="Q260" s="46" t="e">
        <f>IF(VLOOKUP(ROW(256:256),Разбивка_нумерация_5,3,FALSE)=0,VLOOKUP(ROW(256:256),Разбивка_нумерация_5,2,FALSE),VLOOKUP(ROW(256:256),Разбивка_нумерация_5,3,FALSE))</f>
        <v>#N/A</v>
      </c>
      <c r="R260" s="46" t="e">
        <f>VLOOKUP(ROW(256:256),Разбивка_нумерация_5,6,FALSE)</f>
        <v>#N/A</v>
      </c>
      <c r="S260" s="46" t="e">
        <f>VLOOKUP(ROW(256:256),Разбивка_нумерация_5,17,FALSE)</f>
        <v>#N/A</v>
      </c>
      <c r="T260" s="46" t="str">
        <f>IF(AG260=0,"","L="&amp;AG260)</f>
        <v/>
      </c>
      <c r="U260" s="46" t="str">
        <f>IF(AH260=0,"",AD260&amp;" L="&amp;AH260)</f>
        <v/>
      </c>
      <c r="V260" s="46" t="str">
        <f>IF(AI260=0,"",AE260&amp;" L="&amp;AI260)</f>
        <v/>
      </c>
      <c r="W260" s="47" t="e">
        <f>VLOOKUP(P260,Исходные_данные,13,FALSE)*1.3</f>
        <v>#N/A</v>
      </c>
      <c r="X260" s="48"/>
      <c r="Y260" s="48"/>
      <c r="Z260" s="48"/>
      <c r="AA260" s="48"/>
      <c r="AB260" s="48"/>
      <c r="AD260" s="46" t="e">
        <f>VLOOKUP(S260,Кабель_диаметр,4,FALSE)</f>
        <v>#N/A</v>
      </c>
      <c r="AE260" s="46" t="e">
        <f>VLOOKUP(S260,Кабель_диаметр,5,FALSE)</f>
        <v>#N/A</v>
      </c>
      <c r="AG260" s="46">
        <f>IFERROR(VLOOKUP(P260,Исходные_данные,10,FALSE),0)</f>
        <v>0</v>
      </c>
      <c r="AH260" s="46">
        <f>IFERROR(VLOOKUP(P260,Исходные_данные,11,FALSE),0)</f>
        <v>0</v>
      </c>
      <c r="AI260" s="46">
        <f t="shared" si="14"/>
        <v>0</v>
      </c>
    </row>
    <row r="261" spans="6:35" x14ac:dyDescent="0.25">
      <c r="F261" s="19" t="str">
        <f>IF(G261=1,MAX($F$4:F260)+1,"")</f>
        <v/>
      </c>
      <c r="G261" s="19">
        <f>COUNTIF($H$5:H261,H261)</f>
        <v>238</v>
      </c>
      <c r="H261" s="19" t="e">
        <f t="shared" ref="H261:H324" si="15">S261&amp;" "&amp;K261</f>
        <v>#N/A</v>
      </c>
      <c r="I261" s="19">
        <f>COUNTIF($J$4:$J261,1)</f>
        <v>11</v>
      </c>
      <c r="J261" s="19">
        <f>COUNTIF($S$5:$S261,S261)</f>
        <v>238</v>
      </c>
      <c r="K261" s="19" t="e">
        <f>VLOOKUP(P261,Исходные_данные,20,FALSE)</f>
        <v>#N/A</v>
      </c>
      <c r="L261" s="19">
        <f>IFERROR(IF(P261=0,0,MAX($L$4:L260)+1),0)</f>
        <v>0</v>
      </c>
      <c r="M261" s="104" t="e">
        <f>LEFT(P261,SEARCH(".",P261)-1)</f>
        <v>#N/A</v>
      </c>
      <c r="N261" s="104" t="e">
        <f>LEFT(RIGHT(P261,LEN(P261)-LEN(M261)-1),SEARCH(".",P261)-1)</f>
        <v>#N/A</v>
      </c>
      <c r="P261" s="46" t="e">
        <f>VLOOKUP(ROW(257:257),Разбивка_нумерация_5,4,FALSE)</f>
        <v>#N/A</v>
      </c>
      <c r="Q261" s="46" t="e">
        <f>IF(VLOOKUP(ROW(257:257),Разбивка_нумерация_5,3,FALSE)=0,VLOOKUP(ROW(257:257),Разбивка_нумерация_5,2,FALSE),VLOOKUP(ROW(257:257),Разбивка_нумерация_5,3,FALSE))</f>
        <v>#N/A</v>
      </c>
      <c r="R261" s="46" t="e">
        <f>VLOOKUP(ROW(257:257),Разбивка_нумерация_5,6,FALSE)</f>
        <v>#N/A</v>
      </c>
      <c r="S261" s="46" t="e">
        <f>VLOOKUP(ROW(257:257),Разбивка_нумерация_5,17,FALSE)</f>
        <v>#N/A</v>
      </c>
      <c r="T261" s="46" t="str">
        <f>IF(AG261=0,"","L="&amp;AG261)</f>
        <v/>
      </c>
      <c r="U261" s="46" t="str">
        <f>IF(AH261=0,"",AD261&amp;" L="&amp;AH261)</f>
        <v/>
      </c>
      <c r="V261" s="46" t="str">
        <f>IF(AI261=0,"",AE261&amp;" L="&amp;AI261)</f>
        <v/>
      </c>
      <c r="W261" s="47" t="e">
        <f>VLOOKUP(P261,Исходные_данные,13,FALSE)*1.3</f>
        <v>#N/A</v>
      </c>
      <c r="X261" s="48"/>
      <c r="Y261" s="48"/>
      <c r="Z261" s="48"/>
      <c r="AA261" s="48"/>
      <c r="AB261" s="48"/>
      <c r="AD261" s="46" t="e">
        <f>VLOOKUP(S261,Кабель_диаметр,4,FALSE)</f>
        <v>#N/A</v>
      </c>
      <c r="AE261" s="46" t="e">
        <f>VLOOKUP(S261,Кабель_диаметр,5,FALSE)</f>
        <v>#N/A</v>
      </c>
      <c r="AG261" s="46">
        <f>IFERROR(VLOOKUP(P261,Исходные_данные,10,FALSE),0)</f>
        <v>0</v>
      </c>
      <c r="AH261" s="46">
        <f>IFERROR(VLOOKUP(P261,Исходные_данные,11,FALSE),0)</f>
        <v>0</v>
      </c>
      <c r="AI261" s="46">
        <f t="shared" ref="AI261:AI324" si="16">IFERROR(VLOOKUP(P261,Исходные_данные,12,FALSE),0)</f>
        <v>0</v>
      </c>
    </row>
    <row r="262" spans="6:35" x14ac:dyDescent="0.25">
      <c r="F262" s="19" t="str">
        <f>IF(G262=1,MAX($F$4:F261)+1,"")</f>
        <v/>
      </c>
      <c r="G262" s="19">
        <f>COUNTIF($H$5:H262,H262)</f>
        <v>239</v>
      </c>
      <c r="H262" s="19" t="e">
        <f t="shared" si="15"/>
        <v>#N/A</v>
      </c>
      <c r="I262" s="19">
        <f>COUNTIF($J$4:$J262,1)</f>
        <v>11</v>
      </c>
      <c r="J262" s="19">
        <f>COUNTIF($S$5:$S262,S262)</f>
        <v>239</v>
      </c>
      <c r="K262" s="19" t="e">
        <f>VLOOKUP(P262,Исходные_данные,20,FALSE)</f>
        <v>#N/A</v>
      </c>
      <c r="L262" s="19">
        <f>IFERROR(IF(P262=0,0,MAX($L$4:L261)+1),0)</f>
        <v>0</v>
      </c>
      <c r="M262" s="104" t="e">
        <f>LEFT(P262,SEARCH(".",P262)-1)</f>
        <v>#N/A</v>
      </c>
      <c r="N262" s="104" t="e">
        <f>LEFT(RIGHT(P262,LEN(P262)-LEN(M262)-1),SEARCH(".",P262)-1)</f>
        <v>#N/A</v>
      </c>
      <c r="P262" s="46" t="e">
        <f>VLOOKUP(ROW(258:258),Разбивка_нумерация_5,4,FALSE)</f>
        <v>#N/A</v>
      </c>
      <c r="Q262" s="46" t="e">
        <f>IF(VLOOKUP(ROW(258:258),Разбивка_нумерация_5,3,FALSE)=0,VLOOKUP(ROW(258:258),Разбивка_нумерация_5,2,FALSE),VLOOKUP(ROW(258:258),Разбивка_нумерация_5,3,FALSE))</f>
        <v>#N/A</v>
      </c>
      <c r="R262" s="46" t="e">
        <f>VLOOKUP(ROW(258:258),Разбивка_нумерация_5,6,FALSE)</f>
        <v>#N/A</v>
      </c>
      <c r="S262" s="46" t="e">
        <f>VLOOKUP(ROW(258:258),Разбивка_нумерация_5,17,FALSE)</f>
        <v>#N/A</v>
      </c>
      <c r="T262" s="46" t="str">
        <f>IF(AG262=0,"","L="&amp;AG262)</f>
        <v/>
      </c>
      <c r="U262" s="46" t="str">
        <f>IF(AH262=0,"",AD262&amp;" L="&amp;AH262)</f>
        <v/>
      </c>
      <c r="V262" s="46" t="str">
        <f>IF(AI262=0,"",AE262&amp;" L="&amp;AI262)</f>
        <v/>
      </c>
      <c r="W262" s="47" t="e">
        <f>VLOOKUP(P262,Исходные_данные,13,FALSE)*1.3</f>
        <v>#N/A</v>
      </c>
      <c r="X262" s="48"/>
      <c r="Y262" s="48"/>
      <c r="Z262" s="48"/>
      <c r="AA262" s="48"/>
      <c r="AB262" s="48"/>
      <c r="AD262" s="46" t="e">
        <f>VLOOKUP(S262,Кабель_диаметр,4,FALSE)</f>
        <v>#N/A</v>
      </c>
      <c r="AE262" s="46" t="e">
        <f>VLOOKUP(S262,Кабель_диаметр,5,FALSE)</f>
        <v>#N/A</v>
      </c>
      <c r="AG262" s="46">
        <f>IFERROR(VLOOKUP(P262,Исходные_данные,10,FALSE),0)</f>
        <v>0</v>
      </c>
      <c r="AH262" s="46">
        <f>IFERROR(VLOOKUP(P262,Исходные_данные,11,FALSE),0)</f>
        <v>0</v>
      </c>
      <c r="AI262" s="46">
        <f t="shared" si="16"/>
        <v>0</v>
      </c>
    </row>
    <row r="263" spans="6:35" x14ac:dyDescent="0.25">
      <c r="F263" s="19" t="str">
        <f>IF(G263=1,MAX($F$4:F262)+1,"")</f>
        <v/>
      </c>
      <c r="G263" s="19">
        <f>COUNTIF($H$5:H263,H263)</f>
        <v>240</v>
      </c>
      <c r="H263" s="19" t="e">
        <f t="shared" si="15"/>
        <v>#N/A</v>
      </c>
      <c r="I263" s="19">
        <f>COUNTIF($J$4:$J263,1)</f>
        <v>11</v>
      </c>
      <c r="J263" s="19">
        <f>COUNTIF($S$5:$S263,S263)</f>
        <v>240</v>
      </c>
      <c r="K263" s="19" t="e">
        <f>VLOOKUP(P263,Исходные_данные,20,FALSE)</f>
        <v>#N/A</v>
      </c>
      <c r="L263" s="19">
        <f>IFERROR(IF(P263=0,0,MAX($L$4:L262)+1),0)</f>
        <v>0</v>
      </c>
      <c r="M263" s="104" t="e">
        <f>LEFT(P263,SEARCH(".",P263)-1)</f>
        <v>#N/A</v>
      </c>
      <c r="N263" s="104" t="e">
        <f>LEFT(RIGHT(P263,LEN(P263)-LEN(M263)-1),SEARCH(".",P263)-1)</f>
        <v>#N/A</v>
      </c>
      <c r="P263" s="46" t="e">
        <f>VLOOKUP(ROW(259:259),Разбивка_нумерация_5,4,FALSE)</f>
        <v>#N/A</v>
      </c>
      <c r="Q263" s="46" t="e">
        <f>IF(VLOOKUP(ROW(259:259),Разбивка_нумерация_5,3,FALSE)=0,VLOOKUP(ROW(259:259),Разбивка_нумерация_5,2,FALSE),VLOOKUP(ROW(259:259),Разбивка_нумерация_5,3,FALSE))</f>
        <v>#N/A</v>
      </c>
      <c r="R263" s="46" t="e">
        <f>VLOOKUP(ROW(259:259),Разбивка_нумерация_5,6,FALSE)</f>
        <v>#N/A</v>
      </c>
      <c r="S263" s="46" t="e">
        <f>VLOOKUP(ROW(259:259),Разбивка_нумерация_5,17,FALSE)</f>
        <v>#N/A</v>
      </c>
      <c r="T263" s="46" t="str">
        <f>IF(AG263=0,"","L="&amp;AG263)</f>
        <v/>
      </c>
      <c r="U263" s="46" t="str">
        <f>IF(AH263=0,"",AD263&amp;" L="&amp;AH263)</f>
        <v/>
      </c>
      <c r="V263" s="46" t="str">
        <f>IF(AI263=0,"",AE263&amp;" L="&amp;AI263)</f>
        <v/>
      </c>
      <c r="W263" s="47" t="e">
        <f>VLOOKUP(P263,Исходные_данные,13,FALSE)*1.3</f>
        <v>#N/A</v>
      </c>
      <c r="X263" s="48"/>
      <c r="Y263" s="48"/>
      <c r="Z263" s="48"/>
      <c r="AA263" s="48"/>
      <c r="AB263" s="48"/>
      <c r="AD263" s="46" t="e">
        <f>VLOOKUP(S263,Кабель_диаметр,4,FALSE)</f>
        <v>#N/A</v>
      </c>
      <c r="AE263" s="46" t="e">
        <f>VLOOKUP(S263,Кабель_диаметр,5,FALSE)</f>
        <v>#N/A</v>
      </c>
      <c r="AG263" s="46">
        <f>IFERROR(VLOOKUP(P263,Исходные_данные,10,FALSE),0)</f>
        <v>0</v>
      </c>
      <c r="AH263" s="46">
        <f>IFERROR(VLOOKUP(P263,Исходные_данные,11,FALSE),0)</f>
        <v>0</v>
      </c>
      <c r="AI263" s="46">
        <f t="shared" si="16"/>
        <v>0</v>
      </c>
    </row>
    <row r="264" spans="6:35" x14ac:dyDescent="0.25">
      <c r="F264" s="19" t="str">
        <f>IF(G264=1,MAX($F$4:F263)+1,"")</f>
        <v/>
      </c>
      <c r="G264" s="19">
        <f>COUNTIF($H$5:H264,H264)</f>
        <v>241</v>
      </c>
      <c r="H264" s="19" t="e">
        <f t="shared" si="15"/>
        <v>#N/A</v>
      </c>
      <c r="I264" s="19">
        <f>COUNTIF($J$4:$J264,1)</f>
        <v>11</v>
      </c>
      <c r="J264" s="19">
        <f>COUNTIF($S$5:$S264,S264)</f>
        <v>241</v>
      </c>
      <c r="K264" s="19" t="e">
        <f>VLOOKUP(P264,Исходные_данные,20,FALSE)</f>
        <v>#N/A</v>
      </c>
      <c r="L264" s="19">
        <f>IFERROR(IF(P264=0,0,MAX($L$4:L263)+1),0)</f>
        <v>0</v>
      </c>
      <c r="M264" s="104" t="e">
        <f>LEFT(P264,SEARCH(".",P264)-1)</f>
        <v>#N/A</v>
      </c>
      <c r="N264" s="104" t="e">
        <f>LEFT(RIGHT(P264,LEN(P264)-LEN(M264)-1),SEARCH(".",P264)-1)</f>
        <v>#N/A</v>
      </c>
      <c r="P264" s="46" t="e">
        <f>VLOOKUP(ROW(260:260),Разбивка_нумерация_5,4,FALSE)</f>
        <v>#N/A</v>
      </c>
      <c r="Q264" s="46" t="e">
        <f>IF(VLOOKUP(ROW(260:260),Разбивка_нумерация_5,3,FALSE)=0,VLOOKUP(ROW(260:260),Разбивка_нумерация_5,2,FALSE),VLOOKUP(ROW(260:260),Разбивка_нумерация_5,3,FALSE))</f>
        <v>#N/A</v>
      </c>
      <c r="R264" s="46" t="e">
        <f>VLOOKUP(ROW(260:260),Разбивка_нумерация_5,6,FALSE)</f>
        <v>#N/A</v>
      </c>
      <c r="S264" s="46" t="e">
        <f>VLOOKUP(ROW(260:260),Разбивка_нумерация_5,17,FALSE)</f>
        <v>#N/A</v>
      </c>
      <c r="T264" s="46" t="str">
        <f>IF(AG264=0,"","L="&amp;AG264)</f>
        <v/>
      </c>
      <c r="U264" s="46" t="str">
        <f>IF(AH264=0,"",AD264&amp;" L="&amp;AH264)</f>
        <v/>
      </c>
      <c r="V264" s="46" t="str">
        <f>IF(AI264=0,"",AE264&amp;" L="&amp;AI264)</f>
        <v/>
      </c>
      <c r="W264" s="47" t="e">
        <f>VLOOKUP(P264,Исходные_данные,13,FALSE)*1.3</f>
        <v>#N/A</v>
      </c>
      <c r="X264" s="48"/>
      <c r="Y264" s="48"/>
      <c r="Z264" s="48"/>
      <c r="AA264" s="48"/>
      <c r="AB264" s="48"/>
      <c r="AD264" s="46" t="e">
        <f>VLOOKUP(S264,Кабель_диаметр,4,FALSE)</f>
        <v>#N/A</v>
      </c>
      <c r="AE264" s="46" t="e">
        <f>VLOOKUP(S264,Кабель_диаметр,5,FALSE)</f>
        <v>#N/A</v>
      </c>
      <c r="AG264" s="46">
        <f>IFERROR(VLOOKUP(P264,Исходные_данные,10,FALSE),0)</f>
        <v>0</v>
      </c>
      <c r="AH264" s="46">
        <f>IFERROR(VLOOKUP(P264,Исходные_данные,11,FALSE),0)</f>
        <v>0</v>
      </c>
      <c r="AI264" s="46">
        <f t="shared" si="16"/>
        <v>0</v>
      </c>
    </row>
    <row r="265" spans="6:35" x14ac:dyDescent="0.25">
      <c r="F265" s="19" t="str">
        <f>IF(G265=1,MAX($F$4:F264)+1,"")</f>
        <v/>
      </c>
      <c r="G265" s="19">
        <f>COUNTIF($H$5:H265,H265)</f>
        <v>242</v>
      </c>
      <c r="H265" s="19" t="e">
        <f t="shared" si="15"/>
        <v>#N/A</v>
      </c>
      <c r="I265" s="19">
        <f>COUNTIF($J$4:$J265,1)</f>
        <v>11</v>
      </c>
      <c r="J265" s="19">
        <f>COUNTIF($S$5:$S265,S265)</f>
        <v>242</v>
      </c>
      <c r="K265" s="19" t="e">
        <f>VLOOKUP(P265,Исходные_данные,20,FALSE)</f>
        <v>#N/A</v>
      </c>
      <c r="L265" s="19">
        <f>IFERROR(IF(P265=0,0,MAX($L$4:L264)+1),0)</f>
        <v>0</v>
      </c>
      <c r="M265" s="104" t="e">
        <f>LEFT(P265,SEARCH(".",P265)-1)</f>
        <v>#N/A</v>
      </c>
      <c r="N265" s="104" t="e">
        <f>LEFT(RIGHT(P265,LEN(P265)-LEN(M265)-1),SEARCH(".",P265)-1)</f>
        <v>#N/A</v>
      </c>
      <c r="P265" s="46" t="e">
        <f>VLOOKUP(ROW(261:261),Разбивка_нумерация_5,4,FALSE)</f>
        <v>#N/A</v>
      </c>
      <c r="Q265" s="46" t="e">
        <f>IF(VLOOKUP(ROW(261:261),Разбивка_нумерация_5,3,FALSE)=0,VLOOKUP(ROW(261:261),Разбивка_нумерация_5,2,FALSE),VLOOKUP(ROW(261:261),Разбивка_нумерация_5,3,FALSE))</f>
        <v>#N/A</v>
      </c>
      <c r="R265" s="46" t="e">
        <f>VLOOKUP(ROW(261:261),Разбивка_нумерация_5,6,FALSE)</f>
        <v>#N/A</v>
      </c>
      <c r="S265" s="46" t="e">
        <f>VLOOKUP(ROW(261:261),Разбивка_нумерация_5,17,FALSE)</f>
        <v>#N/A</v>
      </c>
      <c r="T265" s="46" t="str">
        <f>IF(AG265=0,"","L="&amp;AG265)</f>
        <v/>
      </c>
      <c r="U265" s="46" t="str">
        <f>IF(AH265=0,"",AD265&amp;" L="&amp;AH265)</f>
        <v/>
      </c>
      <c r="V265" s="46" t="str">
        <f>IF(AI265=0,"",AE265&amp;" L="&amp;AI265)</f>
        <v/>
      </c>
      <c r="W265" s="47" t="e">
        <f>VLOOKUP(P265,Исходные_данные,13,FALSE)*1.3</f>
        <v>#N/A</v>
      </c>
      <c r="X265" s="48"/>
      <c r="Y265" s="48"/>
      <c r="Z265" s="48"/>
      <c r="AA265" s="48"/>
      <c r="AB265" s="48"/>
      <c r="AD265" s="46" t="e">
        <f>VLOOKUP(S265,Кабель_диаметр,4,FALSE)</f>
        <v>#N/A</v>
      </c>
      <c r="AE265" s="46" t="e">
        <f>VLOOKUP(S265,Кабель_диаметр,5,FALSE)</f>
        <v>#N/A</v>
      </c>
      <c r="AG265" s="46">
        <f>IFERROR(VLOOKUP(P265,Исходные_данные,10,FALSE),0)</f>
        <v>0</v>
      </c>
      <c r="AH265" s="46">
        <f>IFERROR(VLOOKUP(P265,Исходные_данные,11,FALSE),0)</f>
        <v>0</v>
      </c>
      <c r="AI265" s="46">
        <f t="shared" si="16"/>
        <v>0</v>
      </c>
    </row>
    <row r="266" spans="6:35" x14ac:dyDescent="0.25">
      <c r="F266" s="19" t="str">
        <f>IF(G266=1,MAX($F$4:F265)+1,"")</f>
        <v/>
      </c>
      <c r="G266" s="19">
        <f>COUNTIF($H$5:H266,H266)</f>
        <v>243</v>
      </c>
      <c r="H266" s="19" t="e">
        <f t="shared" si="15"/>
        <v>#N/A</v>
      </c>
      <c r="I266" s="19">
        <f>COUNTIF($J$4:$J266,1)</f>
        <v>11</v>
      </c>
      <c r="J266" s="19">
        <f>COUNTIF($S$5:$S266,S266)</f>
        <v>243</v>
      </c>
      <c r="K266" s="19" t="e">
        <f>VLOOKUP(P266,Исходные_данные,20,FALSE)</f>
        <v>#N/A</v>
      </c>
      <c r="L266" s="19">
        <f>IFERROR(IF(P266=0,0,MAX($L$4:L265)+1),0)</f>
        <v>0</v>
      </c>
      <c r="M266" s="104" t="e">
        <f>LEFT(P266,SEARCH(".",P266)-1)</f>
        <v>#N/A</v>
      </c>
      <c r="N266" s="104" t="e">
        <f>LEFT(RIGHT(P266,LEN(P266)-LEN(M266)-1),SEARCH(".",P266)-1)</f>
        <v>#N/A</v>
      </c>
      <c r="P266" s="46" t="e">
        <f>VLOOKUP(ROW(262:262),Разбивка_нумерация_5,4,FALSE)</f>
        <v>#N/A</v>
      </c>
      <c r="Q266" s="46" t="e">
        <f>IF(VLOOKUP(ROW(262:262),Разбивка_нумерация_5,3,FALSE)=0,VLOOKUP(ROW(262:262),Разбивка_нумерация_5,2,FALSE),VLOOKUP(ROW(262:262),Разбивка_нумерация_5,3,FALSE))</f>
        <v>#N/A</v>
      </c>
      <c r="R266" s="46" t="e">
        <f>VLOOKUP(ROW(262:262),Разбивка_нумерация_5,6,FALSE)</f>
        <v>#N/A</v>
      </c>
      <c r="S266" s="46" t="e">
        <f>VLOOKUP(ROW(262:262),Разбивка_нумерация_5,17,FALSE)</f>
        <v>#N/A</v>
      </c>
      <c r="T266" s="46" t="str">
        <f>IF(AG266=0,"","L="&amp;AG266)</f>
        <v/>
      </c>
      <c r="U266" s="46" t="str">
        <f>IF(AH266=0,"",AD266&amp;" L="&amp;AH266)</f>
        <v/>
      </c>
      <c r="V266" s="46" t="str">
        <f>IF(AI266=0,"",AE266&amp;" L="&amp;AI266)</f>
        <v/>
      </c>
      <c r="W266" s="47" t="e">
        <f>VLOOKUP(P266,Исходные_данные,13,FALSE)*1.3</f>
        <v>#N/A</v>
      </c>
      <c r="X266" s="48"/>
      <c r="Y266" s="48"/>
      <c r="Z266" s="48"/>
      <c r="AA266" s="48"/>
      <c r="AB266" s="48"/>
      <c r="AD266" s="46" t="e">
        <f>VLOOKUP(S266,Кабель_диаметр,4,FALSE)</f>
        <v>#N/A</v>
      </c>
      <c r="AE266" s="46" t="e">
        <f>VLOOKUP(S266,Кабель_диаметр,5,FALSE)</f>
        <v>#N/A</v>
      </c>
      <c r="AG266" s="46">
        <f>IFERROR(VLOOKUP(P266,Исходные_данные,10,FALSE),0)</f>
        <v>0</v>
      </c>
      <c r="AH266" s="46">
        <f>IFERROR(VLOOKUP(P266,Исходные_данные,11,FALSE),0)</f>
        <v>0</v>
      </c>
      <c r="AI266" s="46">
        <f t="shared" si="16"/>
        <v>0</v>
      </c>
    </row>
    <row r="267" spans="6:35" x14ac:dyDescent="0.25">
      <c r="F267" s="19" t="str">
        <f>IF(G267=1,MAX($F$4:F266)+1,"")</f>
        <v/>
      </c>
      <c r="G267" s="19">
        <f>COUNTIF($H$5:H267,H267)</f>
        <v>244</v>
      </c>
      <c r="H267" s="19" t="e">
        <f t="shared" si="15"/>
        <v>#N/A</v>
      </c>
      <c r="I267" s="19">
        <f>COUNTIF($J$4:$J267,1)</f>
        <v>11</v>
      </c>
      <c r="J267" s="19">
        <f>COUNTIF($S$5:$S267,S267)</f>
        <v>244</v>
      </c>
      <c r="K267" s="19" t="e">
        <f>VLOOKUP(P267,Исходные_данные,20,FALSE)</f>
        <v>#N/A</v>
      </c>
      <c r="L267" s="19">
        <f>IFERROR(IF(P267=0,0,MAX($L$4:L266)+1),0)</f>
        <v>0</v>
      </c>
      <c r="M267" s="104" t="e">
        <f>LEFT(P267,SEARCH(".",P267)-1)</f>
        <v>#N/A</v>
      </c>
      <c r="N267" s="104" t="e">
        <f>LEFT(RIGHT(P267,LEN(P267)-LEN(M267)-1),SEARCH(".",P267)-1)</f>
        <v>#N/A</v>
      </c>
      <c r="P267" s="46" t="e">
        <f>VLOOKUP(ROW(263:263),Разбивка_нумерация_5,4,FALSE)</f>
        <v>#N/A</v>
      </c>
      <c r="Q267" s="46" t="e">
        <f>IF(VLOOKUP(ROW(263:263),Разбивка_нумерация_5,3,FALSE)=0,VLOOKUP(ROW(263:263),Разбивка_нумерация_5,2,FALSE),VLOOKUP(ROW(263:263),Разбивка_нумерация_5,3,FALSE))</f>
        <v>#N/A</v>
      </c>
      <c r="R267" s="46" t="e">
        <f>VLOOKUP(ROW(263:263),Разбивка_нумерация_5,6,FALSE)</f>
        <v>#N/A</v>
      </c>
      <c r="S267" s="46" t="e">
        <f>VLOOKUP(ROW(263:263),Разбивка_нумерация_5,17,FALSE)</f>
        <v>#N/A</v>
      </c>
      <c r="T267" s="46" t="str">
        <f>IF(AG267=0,"","L="&amp;AG267)</f>
        <v/>
      </c>
      <c r="U267" s="46" t="str">
        <f>IF(AH267=0,"",AD267&amp;" L="&amp;AH267)</f>
        <v/>
      </c>
      <c r="V267" s="46" t="str">
        <f>IF(AI267=0,"",AE267&amp;" L="&amp;AI267)</f>
        <v/>
      </c>
      <c r="W267" s="47" t="e">
        <f>VLOOKUP(P267,Исходные_данные,13,FALSE)*1.3</f>
        <v>#N/A</v>
      </c>
      <c r="X267" s="48"/>
      <c r="Y267" s="48"/>
      <c r="Z267" s="48"/>
      <c r="AA267" s="48"/>
      <c r="AB267" s="48"/>
      <c r="AD267" s="46" t="e">
        <f>VLOOKUP(S267,Кабель_диаметр,4,FALSE)</f>
        <v>#N/A</v>
      </c>
      <c r="AE267" s="46" t="e">
        <f>VLOOKUP(S267,Кабель_диаметр,5,FALSE)</f>
        <v>#N/A</v>
      </c>
      <c r="AG267" s="46">
        <f>IFERROR(VLOOKUP(P267,Исходные_данные,10,FALSE),0)</f>
        <v>0</v>
      </c>
      <c r="AH267" s="46">
        <f>IFERROR(VLOOKUP(P267,Исходные_данные,11,FALSE),0)</f>
        <v>0</v>
      </c>
      <c r="AI267" s="46">
        <f t="shared" si="16"/>
        <v>0</v>
      </c>
    </row>
    <row r="268" spans="6:35" x14ac:dyDescent="0.25">
      <c r="F268" s="19" t="str">
        <f>IF(G268=1,MAX($F$4:F267)+1,"")</f>
        <v/>
      </c>
      <c r="G268" s="19">
        <f>COUNTIF($H$5:H268,H268)</f>
        <v>245</v>
      </c>
      <c r="H268" s="19" t="e">
        <f t="shared" si="15"/>
        <v>#N/A</v>
      </c>
      <c r="I268" s="19">
        <f>COUNTIF($J$4:$J268,1)</f>
        <v>11</v>
      </c>
      <c r="J268" s="19">
        <f>COUNTIF($S$5:$S268,S268)</f>
        <v>245</v>
      </c>
      <c r="K268" s="19" t="e">
        <f>VLOOKUP(P268,Исходные_данные,20,FALSE)</f>
        <v>#N/A</v>
      </c>
      <c r="L268" s="19">
        <f>IFERROR(IF(P268=0,0,MAX($L$4:L267)+1),0)</f>
        <v>0</v>
      </c>
      <c r="M268" s="104" t="e">
        <f>LEFT(P268,SEARCH(".",P268)-1)</f>
        <v>#N/A</v>
      </c>
      <c r="N268" s="104" t="e">
        <f>LEFT(RIGHT(P268,LEN(P268)-LEN(M268)-1),SEARCH(".",P268)-1)</f>
        <v>#N/A</v>
      </c>
      <c r="P268" s="46" t="e">
        <f>VLOOKUP(ROW(264:264),Разбивка_нумерация_5,4,FALSE)</f>
        <v>#N/A</v>
      </c>
      <c r="Q268" s="46" t="e">
        <f>IF(VLOOKUP(ROW(264:264),Разбивка_нумерация_5,3,FALSE)=0,VLOOKUP(ROW(264:264),Разбивка_нумерация_5,2,FALSE),VLOOKUP(ROW(264:264),Разбивка_нумерация_5,3,FALSE))</f>
        <v>#N/A</v>
      </c>
      <c r="R268" s="46" t="e">
        <f>VLOOKUP(ROW(264:264),Разбивка_нумерация_5,6,FALSE)</f>
        <v>#N/A</v>
      </c>
      <c r="S268" s="46" t="e">
        <f>VLOOKUP(ROW(264:264),Разбивка_нумерация_5,17,FALSE)</f>
        <v>#N/A</v>
      </c>
      <c r="T268" s="46" t="str">
        <f>IF(AG268=0,"","L="&amp;AG268)</f>
        <v/>
      </c>
      <c r="U268" s="46" t="str">
        <f>IF(AH268=0,"",AD268&amp;" L="&amp;AH268)</f>
        <v/>
      </c>
      <c r="V268" s="46" t="str">
        <f>IF(AI268=0,"",AE268&amp;" L="&amp;AI268)</f>
        <v/>
      </c>
      <c r="W268" s="47" t="e">
        <f>VLOOKUP(P268,Исходные_данные,13,FALSE)*1.3</f>
        <v>#N/A</v>
      </c>
      <c r="X268" s="48"/>
      <c r="Y268" s="48"/>
      <c r="Z268" s="48"/>
      <c r="AA268" s="48"/>
      <c r="AB268" s="48"/>
      <c r="AD268" s="46" t="e">
        <f>VLOOKUP(S268,Кабель_диаметр,4,FALSE)</f>
        <v>#N/A</v>
      </c>
      <c r="AE268" s="46" t="e">
        <f>VLOOKUP(S268,Кабель_диаметр,5,FALSE)</f>
        <v>#N/A</v>
      </c>
      <c r="AG268" s="46">
        <f>IFERROR(VLOOKUP(P268,Исходные_данные,10,FALSE),0)</f>
        <v>0</v>
      </c>
      <c r="AH268" s="46">
        <f>IFERROR(VLOOKUP(P268,Исходные_данные,11,FALSE),0)</f>
        <v>0</v>
      </c>
      <c r="AI268" s="46">
        <f t="shared" si="16"/>
        <v>0</v>
      </c>
    </row>
    <row r="269" spans="6:35" x14ac:dyDescent="0.25">
      <c r="F269" s="19" t="str">
        <f>IF(G269=1,MAX($F$4:F268)+1,"")</f>
        <v/>
      </c>
      <c r="G269" s="19">
        <f>COUNTIF($H$5:H269,H269)</f>
        <v>246</v>
      </c>
      <c r="H269" s="19" t="e">
        <f t="shared" si="15"/>
        <v>#N/A</v>
      </c>
      <c r="I269" s="19">
        <f>COUNTIF($J$4:$J269,1)</f>
        <v>11</v>
      </c>
      <c r="J269" s="19">
        <f>COUNTIF($S$5:$S269,S269)</f>
        <v>246</v>
      </c>
      <c r="K269" s="19" t="e">
        <f>VLOOKUP(P269,Исходные_данные,20,FALSE)</f>
        <v>#N/A</v>
      </c>
      <c r="L269" s="19">
        <f>IFERROR(IF(P269=0,0,MAX($L$4:L268)+1),0)</f>
        <v>0</v>
      </c>
      <c r="M269" s="104" t="e">
        <f>LEFT(P269,SEARCH(".",P269)-1)</f>
        <v>#N/A</v>
      </c>
      <c r="N269" s="104" t="e">
        <f>LEFT(RIGHT(P269,LEN(P269)-LEN(M269)-1),SEARCH(".",P269)-1)</f>
        <v>#N/A</v>
      </c>
      <c r="P269" s="46" t="e">
        <f>VLOOKUP(ROW(265:265),Разбивка_нумерация_5,4,FALSE)</f>
        <v>#N/A</v>
      </c>
      <c r="Q269" s="46" t="e">
        <f>IF(VLOOKUP(ROW(265:265),Разбивка_нумерация_5,3,FALSE)=0,VLOOKUP(ROW(265:265),Разбивка_нумерация_5,2,FALSE),VLOOKUP(ROW(265:265),Разбивка_нумерация_5,3,FALSE))</f>
        <v>#N/A</v>
      </c>
      <c r="R269" s="46" t="e">
        <f>VLOOKUP(ROW(265:265),Разбивка_нумерация_5,6,FALSE)</f>
        <v>#N/A</v>
      </c>
      <c r="S269" s="46" t="e">
        <f>VLOOKUP(ROW(265:265),Разбивка_нумерация_5,17,FALSE)</f>
        <v>#N/A</v>
      </c>
      <c r="T269" s="46" t="str">
        <f>IF(AG269=0,"","L="&amp;AG269)</f>
        <v/>
      </c>
      <c r="U269" s="46" t="str">
        <f>IF(AH269=0,"",AD269&amp;" L="&amp;AH269)</f>
        <v/>
      </c>
      <c r="V269" s="46" t="str">
        <f>IF(AI269=0,"",AE269&amp;" L="&amp;AI269)</f>
        <v/>
      </c>
      <c r="W269" s="47" t="e">
        <f>VLOOKUP(P269,Исходные_данные,13,FALSE)*1.3</f>
        <v>#N/A</v>
      </c>
      <c r="X269" s="48"/>
      <c r="Y269" s="48"/>
      <c r="Z269" s="48"/>
      <c r="AA269" s="48"/>
      <c r="AB269" s="48"/>
      <c r="AD269" s="46" t="e">
        <f>VLOOKUP(S269,Кабель_диаметр,4,FALSE)</f>
        <v>#N/A</v>
      </c>
      <c r="AE269" s="46" t="e">
        <f>VLOOKUP(S269,Кабель_диаметр,5,FALSE)</f>
        <v>#N/A</v>
      </c>
      <c r="AG269" s="46">
        <f>IFERROR(VLOOKUP(P269,Исходные_данные,10,FALSE),0)</f>
        <v>0</v>
      </c>
      <c r="AH269" s="46">
        <f>IFERROR(VLOOKUP(P269,Исходные_данные,11,FALSE),0)</f>
        <v>0</v>
      </c>
      <c r="AI269" s="46">
        <f t="shared" si="16"/>
        <v>0</v>
      </c>
    </row>
    <row r="270" spans="6:35" x14ac:dyDescent="0.25">
      <c r="F270" s="19" t="str">
        <f>IF(G270=1,MAX($F$4:F269)+1,"")</f>
        <v/>
      </c>
      <c r="G270" s="19">
        <f>COUNTIF($H$5:H270,H270)</f>
        <v>247</v>
      </c>
      <c r="H270" s="19" t="e">
        <f t="shared" si="15"/>
        <v>#N/A</v>
      </c>
      <c r="I270" s="19">
        <f>COUNTIF($J$4:$J270,1)</f>
        <v>11</v>
      </c>
      <c r="J270" s="19">
        <f>COUNTIF($S$5:$S270,S270)</f>
        <v>247</v>
      </c>
      <c r="K270" s="19" t="e">
        <f>VLOOKUP(P270,Исходные_данные,20,FALSE)</f>
        <v>#N/A</v>
      </c>
      <c r="L270" s="19">
        <f>IFERROR(IF(P270=0,0,MAX($L$4:L269)+1),0)</f>
        <v>0</v>
      </c>
      <c r="M270" s="104" t="e">
        <f>LEFT(P270,SEARCH(".",P270)-1)</f>
        <v>#N/A</v>
      </c>
      <c r="N270" s="104" t="e">
        <f>LEFT(RIGHT(P270,LEN(P270)-LEN(M270)-1),SEARCH(".",P270)-1)</f>
        <v>#N/A</v>
      </c>
      <c r="P270" s="46" t="e">
        <f>VLOOKUP(ROW(266:266),Разбивка_нумерация_5,4,FALSE)</f>
        <v>#N/A</v>
      </c>
      <c r="Q270" s="46" t="e">
        <f>IF(VLOOKUP(ROW(266:266),Разбивка_нумерация_5,3,FALSE)=0,VLOOKUP(ROW(266:266),Разбивка_нумерация_5,2,FALSE),VLOOKUP(ROW(266:266),Разбивка_нумерация_5,3,FALSE))</f>
        <v>#N/A</v>
      </c>
      <c r="R270" s="46" t="e">
        <f>VLOOKUP(ROW(266:266),Разбивка_нумерация_5,6,FALSE)</f>
        <v>#N/A</v>
      </c>
      <c r="S270" s="46" t="e">
        <f>VLOOKUP(ROW(266:266),Разбивка_нумерация_5,17,FALSE)</f>
        <v>#N/A</v>
      </c>
      <c r="T270" s="46" t="str">
        <f>IF(AG270=0,"","L="&amp;AG270)</f>
        <v/>
      </c>
      <c r="U270" s="46" t="str">
        <f>IF(AH270=0,"",AD270&amp;" L="&amp;AH270)</f>
        <v/>
      </c>
      <c r="V270" s="46" t="str">
        <f>IF(AI270=0,"",AE270&amp;" L="&amp;AI270)</f>
        <v/>
      </c>
      <c r="W270" s="47" t="e">
        <f>VLOOKUP(P270,Исходные_данные,13,FALSE)*1.3</f>
        <v>#N/A</v>
      </c>
      <c r="X270" s="48"/>
      <c r="Y270" s="48"/>
      <c r="Z270" s="48"/>
      <c r="AA270" s="48"/>
      <c r="AB270" s="48"/>
      <c r="AD270" s="46" t="e">
        <f>VLOOKUP(S270,Кабель_диаметр,4,FALSE)</f>
        <v>#N/A</v>
      </c>
      <c r="AE270" s="46" t="e">
        <f>VLOOKUP(S270,Кабель_диаметр,5,FALSE)</f>
        <v>#N/A</v>
      </c>
      <c r="AG270" s="46">
        <f>IFERROR(VLOOKUP(P270,Исходные_данные,10,FALSE),0)</f>
        <v>0</v>
      </c>
      <c r="AH270" s="46">
        <f>IFERROR(VLOOKUP(P270,Исходные_данные,11,FALSE),0)</f>
        <v>0</v>
      </c>
      <c r="AI270" s="46">
        <f t="shared" si="16"/>
        <v>0</v>
      </c>
    </row>
    <row r="271" spans="6:35" x14ac:dyDescent="0.25">
      <c r="F271" s="19" t="str">
        <f>IF(G271=1,MAX($F$4:F270)+1,"")</f>
        <v/>
      </c>
      <c r="G271" s="19">
        <f>COUNTIF($H$5:H271,H271)</f>
        <v>248</v>
      </c>
      <c r="H271" s="19" t="e">
        <f t="shared" si="15"/>
        <v>#N/A</v>
      </c>
      <c r="I271" s="19">
        <f>COUNTIF($J$4:$J271,1)</f>
        <v>11</v>
      </c>
      <c r="J271" s="19">
        <f>COUNTIF($S$5:$S271,S271)</f>
        <v>248</v>
      </c>
      <c r="K271" s="19" t="e">
        <f>VLOOKUP(P271,Исходные_данные,20,FALSE)</f>
        <v>#N/A</v>
      </c>
      <c r="L271" s="19">
        <f>IFERROR(IF(P271=0,0,MAX($L$4:L270)+1),0)</f>
        <v>0</v>
      </c>
      <c r="M271" s="104" t="e">
        <f>LEFT(P271,SEARCH(".",P271)-1)</f>
        <v>#N/A</v>
      </c>
      <c r="N271" s="104" t="e">
        <f>LEFT(RIGHT(P271,LEN(P271)-LEN(M271)-1),SEARCH(".",P271)-1)</f>
        <v>#N/A</v>
      </c>
      <c r="P271" s="46" t="e">
        <f>VLOOKUP(ROW(267:267),Разбивка_нумерация_5,4,FALSE)</f>
        <v>#N/A</v>
      </c>
      <c r="Q271" s="46" t="e">
        <f>IF(VLOOKUP(ROW(267:267),Разбивка_нумерация_5,3,FALSE)=0,VLOOKUP(ROW(267:267),Разбивка_нумерация_5,2,FALSE),VLOOKUP(ROW(267:267),Разбивка_нумерация_5,3,FALSE))</f>
        <v>#N/A</v>
      </c>
      <c r="R271" s="46" t="e">
        <f>VLOOKUP(ROW(267:267),Разбивка_нумерация_5,6,FALSE)</f>
        <v>#N/A</v>
      </c>
      <c r="S271" s="46" t="e">
        <f>VLOOKUP(ROW(267:267),Разбивка_нумерация_5,17,FALSE)</f>
        <v>#N/A</v>
      </c>
      <c r="T271" s="46" t="str">
        <f>IF(AG271=0,"","L="&amp;AG271)</f>
        <v/>
      </c>
      <c r="U271" s="46" t="str">
        <f>IF(AH271=0,"",AD271&amp;" L="&amp;AH271)</f>
        <v/>
      </c>
      <c r="V271" s="46" t="str">
        <f>IF(AI271=0,"",AE271&amp;" L="&amp;AI271)</f>
        <v/>
      </c>
      <c r="W271" s="47" t="e">
        <f>VLOOKUP(P271,Исходные_данные,13,FALSE)*1.3</f>
        <v>#N/A</v>
      </c>
      <c r="X271" s="48"/>
      <c r="Y271" s="48"/>
      <c r="Z271" s="48"/>
      <c r="AA271" s="48"/>
      <c r="AB271" s="48"/>
      <c r="AD271" s="46" t="e">
        <f>VLOOKUP(S271,Кабель_диаметр,4,FALSE)</f>
        <v>#N/A</v>
      </c>
      <c r="AE271" s="46" t="e">
        <f>VLOOKUP(S271,Кабель_диаметр,5,FALSE)</f>
        <v>#N/A</v>
      </c>
      <c r="AG271" s="46">
        <f>IFERROR(VLOOKUP(P271,Исходные_данные,10,FALSE),0)</f>
        <v>0</v>
      </c>
      <c r="AH271" s="46">
        <f>IFERROR(VLOOKUP(P271,Исходные_данные,11,FALSE),0)</f>
        <v>0</v>
      </c>
      <c r="AI271" s="46">
        <f t="shared" si="16"/>
        <v>0</v>
      </c>
    </row>
    <row r="272" spans="6:35" x14ac:dyDescent="0.25">
      <c r="F272" s="19" t="str">
        <f>IF(G272=1,MAX($F$4:F271)+1,"")</f>
        <v/>
      </c>
      <c r="G272" s="19">
        <f>COUNTIF($H$5:H272,H272)</f>
        <v>249</v>
      </c>
      <c r="H272" s="19" t="e">
        <f t="shared" si="15"/>
        <v>#N/A</v>
      </c>
      <c r="I272" s="19">
        <f>COUNTIF($J$4:$J272,1)</f>
        <v>11</v>
      </c>
      <c r="J272" s="19">
        <f>COUNTIF($S$5:$S272,S272)</f>
        <v>249</v>
      </c>
      <c r="K272" s="19" t="e">
        <f>VLOOKUP(P272,Исходные_данные,20,FALSE)</f>
        <v>#N/A</v>
      </c>
      <c r="L272" s="19">
        <f>IFERROR(IF(P272=0,0,MAX($L$4:L271)+1),0)</f>
        <v>0</v>
      </c>
      <c r="M272" s="104" t="e">
        <f>LEFT(P272,SEARCH(".",P272)-1)</f>
        <v>#N/A</v>
      </c>
      <c r="N272" s="104" t="e">
        <f>LEFT(RIGHT(P272,LEN(P272)-LEN(M272)-1),SEARCH(".",P272)-1)</f>
        <v>#N/A</v>
      </c>
      <c r="P272" s="46" t="e">
        <f>VLOOKUP(ROW(268:268),Разбивка_нумерация_5,4,FALSE)</f>
        <v>#N/A</v>
      </c>
      <c r="Q272" s="46" t="e">
        <f>IF(VLOOKUP(ROW(268:268),Разбивка_нумерация_5,3,FALSE)=0,VLOOKUP(ROW(268:268),Разбивка_нумерация_5,2,FALSE),VLOOKUP(ROW(268:268),Разбивка_нумерация_5,3,FALSE))</f>
        <v>#N/A</v>
      </c>
      <c r="R272" s="46" t="e">
        <f>VLOOKUP(ROW(268:268),Разбивка_нумерация_5,6,FALSE)</f>
        <v>#N/A</v>
      </c>
      <c r="S272" s="46" t="e">
        <f>VLOOKUP(ROW(268:268),Разбивка_нумерация_5,17,FALSE)</f>
        <v>#N/A</v>
      </c>
      <c r="T272" s="46" t="str">
        <f>IF(AG272=0,"","L="&amp;AG272)</f>
        <v/>
      </c>
      <c r="U272" s="46" t="str">
        <f>IF(AH272=0,"",AD272&amp;" L="&amp;AH272)</f>
        <v/>
      </c>
      <c r="V272" s="46" t="str">
        <f>IF(AI272=0,"",AE272&amp;" L="&amp;AI272)</f>
        <v/>
      </c>
      <c r="W272" s="47" t="e">
        <f>VLOOKUP(P272,Исходные_данные,13,FALSE)*1.3</f>
        <v>#N/A</v>
      </c>
      <c r="X272" s="48"/>
      <c r="Y272" s="48"/>
      <c r="Z272" s="48"/>
      <c r="AA272" s="48"/>
      <c r="AB272" s="48"/>
      <c r="AD272" s="46" t="e">
        <f>VLOOKUP(S272,Кабель_диаметр,4,FALSE)</f>
        <v>#N/A</v>
      </c>
      <c r="AE272" s="46" t="e">
        <f>VLOOKUP(S272,Кабель_диаметр,5,FALSE)</f>
        <v>#N/A</v>
      </c>
      <c r="AG272" s="46">
        <f>IFERROR(VLOOKUP(P272,Исходные_данные,10,FALSE),0)</f>
        <v>0</v>
      </c>
      <c r="AH272" s="46">
        <f>IFERROR(VLOOKUP(P272,Исходные_данные,11,FALSE),0)</f>
        <v>0</v>
      </c>
      <c r="AI272" s="46">
        <f t="shared" si="16"/>
        <v>0</v>
      </c>
    </row>
    <row r="273" spans="6:35" x14ac:dyDescent="0.25">
      <c r="F273" s="19" t="str">
        <f>IF(G273=1,MAX($F$4:F272)+1,"")</f>
        <v/>
      </c>
      <c r="G273" s="19">
        <f>COUNTIF($H$5:H273,H273)</f>
        <v>250</v>
      </c>
      <c r="H273" s="19" t="e">
        <f t="shared" si="15"/>
        <v>#N/A</v>
      </c>
      <c r="I273" s="19">
        <f>COUNTIF($J$4:$J273,1)</f>
        <v>11</v>
      </c>
      <c r="J273" s="19">
        <f>COUNTIF($S$5:$S273,S273)</f>
        <v>250</v>
      </c>
      <c r="K273" s="19" t="e">
        <f>VLOOKUP(P273,Исходные_данные,20,FALSE)</f>
        <v>#N/A</v>
      </c>
      <c r="L273" s="19">
        <f>IFERROR(IF(P273=0,0,MAX($L$4:L272)+1),0)</f>
        <v>0</v>
      </c>
      <c r="M273" s="104" t="e">
        <f>LEFT(P273,SEARCH(".",P273)-1)</f>
        <v>#N/A</v>
      </c>
      <c r="N273" s="104" t="e">
        <f>LEFT(RIGHT(P273,LEN(P273)-LEN(M273)-1),SEARCH(".",P273)-1)</f>
        <v>#N/A</v>
      </c>
      <c r="P273" s="46" t="e">
        <f>VLOOKUP(ROW(269:269),Разбивка_нумерация_5,4,FALSE)</f>
        <v>#N/A</v>
      </c>
      <c r="Q273" s="46" t="e">
        <f>IF(VLOOKUP(ROW(269:269),Разбивка_нумерация_5,3,FALSE)=0,VLOOKUP(ROW(269:269),Разбивка_нумерация_5,2,FALSE),VLOOKUP(ROW(269:269),Разбивка_нумерация_5,3,FALSE))</f>
        <v>#N/A</v>
      </c>
      <c r="R273" s="46" t="e">
        <f>VLOOKUP(ROW(269:269),Разбивка_нумерация_5,6,FALSE)</f>
        <v>#N/A</v>
      </c>
      <c r="S273" s="46" t="e">
        <f>VLOOKUP(ROW(269:269),Разбивка_нумерация_5,17,FALSE)</f>
        <v>#N/A</v>
      </c>
      <c r="T273" s="46" t="str">
        <f>IF(AG273=0,"","L="&amp;AG273)</f>
        <v/>
      </c>
      <c r="U273" s="46" t="str">
        <f>IF(AH273=0,"",AD273&amp;" L="&amp;AH273)</f>
        <v/>
      </c>
      <c r="V273" s="46" t="str">
        <f>IF(AI273=0,"",AE273&amp;" L="&amp;AI273)</f>
        <v/>
      </c>
      <c r="W273" s="47" t="e">
        <f>VLOOKUP(P273,Исходные_данные,13,FALSE)*1.3</f>
        <v>#N/A</v>
      </c>
      <c r="X273" s="48"/>
      <c r="Y273" s="48"/>
      <c r="Z273" s="48"/>
      <c r="AA273" s="48"/>
      <c r="AB273" s="48"/>
      <c r="AD273" s="46" t="e">
        <f>VLOOKUP(S273,Кабель_диаметр,4,FALSE)</f>
        <v>#N/A</v>
      </c>
      <c r="AE273" s="46" t="e">
        <f>VLOOKUP(S273,Кабель_диаметр,5,FALSE)</f>
        <v>#N/A</v>
      </c>
      <c r="AG273" s="46">
        <f>IFERROR(VLOOKUP(P273,Исходные_данные,10,FALSE),0)</f>
        <v>0</v>
      </c>
      <c r="AH273" s="46">
        <f>IFERROR(VLOOKUP(P273,Исходные_данные,11,FALSE),0)</f>
        <v>0</v>
      </c>
      <c r="AI273" s="46">
        <f t="shared" si="16"/>
        <v>0</v>
      </c>
    </row>
    <row r="274" spans="6:35" x14ac:dyDescent="0.25">
      <c r="F274" s="19" t="str">
        <f>IF(G274=1,MAX($F$4:F273)+1,"")</f>
        <v/>
      </c>
      <c r="G274" s="19">
        <f>COUNTIF($H$5:H274,H274)</f>
        <v>251</v>
      </c>
      <c r="H274" s="19" t="e">
        <f t="shared" si="15"/>
        <v>#N/A</v>
      </c>
      <c r="I274" s="19">
        <f>COUNTIF($J$4:$J274,1)</f>
        <v>11</v>
      </c>
      <c r="J274" s="19">
        <f>COUNTIF($S$5:$S274,S274)</f>
        <v>251</v>
      </c>
      <c r="K274" s="19" t="e">
        <f>VLOOKUP(P274,Исходные_данные,20,FALSE)</f>
        <v>#N/A</v>
      </c>
      <c r="L274" s="19">
        <f>IFERROR(IF(P274=0,0,MAX($L$4:L273)+1),0)</f>
        <v>0</v>
      </c>
      <c r="M274" s="104" t="e">
        <f>LEFT(P274,SEARCH(".",P274)-1)</f>
        <v>#N/A</v>
      </c>
      <c r="N274" s="104" t="e">
        <f>LEFT(RIGHT(P274,LEN(P274)-LEN(M274)-1),SEARCH(".",P274)-1)</f>
        <v>#N/A</v>
      </c>
      <c r="P274" s="46" t="e">
        <f>VLOOKUP(ROW(270:270),Разбивка_нумерация_5,4,FALSE)</f>
        <v>#N/A</v>
      </c>
      <c r="Q274" s="46" t="e">
        <f>IF(VLOOKUP(ROW(270:270),Разбивка_нумерация_5,3,FALSE)=0,VLOOKUP(ROW(270:270),Разбивка_нумерация_5,2,FALSE),VLOOKUP(ROW(270:270),Разбивка_нумерация_5,3,FALSE))</f>
        <v>#N/A</v>
      </c>
      <c r="R274" s="46" t="e">
        <f>VLOOKUP(ROW(270:270),Разбивка_нумерация_5,6,FALSE)</f>
        <v>#N/A</v>
      </c>
      <c r="S274" s="46" t="e">
        <f>VLOOKUP(ROW(270:270),Разбивка_нумерация_5,17,FALSE)</f>
        <v>#N/A</v>
      </c>
      <c r="T274" s="46" t="str">
        <f>IF(AG274=0,"","L="&amp;AG274)</f>
        <v/>
      </c>
      <c r="U274" s="46" t="str">
        <f>IF(AH274=0,"",AD274&amp;" L="&amp;AH274)</f>
        <v/>
      </c>
      <c r="V274" s="46" t="str">
        <f>IF(AI274=0,"",AE274&amp;" L="&amp;AI274)</f>
        <v/>
      </c>
      <c r="W274" s="47" t="e">
        <f>VLOOKUP(P274,Исходные_данные,13,FALSE)*1.3</f>
        <v>#N/A</v>
      </c>
      <c r="X274" s="48"/>
      <c r="Y274" s="48"/>
      <c r="Z274" s="48"/>
      <c r="AA274" s="48"/>
      <c r="AB274" s="48"/>
      <c r="AD274" s="46" t="e">
        <f>VLOOKUP(S274,Кабель_диаметр,4,FALSE)</f>
        <v>#N/A</v>
      </c>
      <c r="AE274" s="46" t="e">
        <f>VLOOKUP(S274,Кабель_диаметр,5,FALSE)</f>
        <v>#N/A</v>
      </c>
      <c r="AG274" s="46">
        <f>IFERROR(VLOOKUP(P274,Исходные_данные,10,FALSE),0)</f>
        <v>0</v>
      </c>
      <c r="AH274" s="46">
        <f>IFERROR(VLOOKUP(P274,Исходные_данные,11,FALSE),0)</f>
        <v>0</v>
      </c>
      <c r="AI274" s="46">
        <f t="shared" si="16"/>
        <v>0</v>
      </c>
    </row>
    <row r="275" spans="6:35" x14ac:dyDescent="0.25">
      <c r="F275" s="19" t="str">
        <f>IF(G275=1,MAX($F$4:F274)+1,"")</f>
        <v/>
      </c>
      <c r="G275" s="19">
        <f>COUNTIF($H$5:H275,H275)</f>
        <v>252</v>
      </c>
      <c r="H275" s="19" t="e">
        <f t="shared" si="15"/>
        <v>#N/A</v>
      </c>
      <c r="I275" s="19">
        <f>COUNTIF($J$4:$J275,1)</f>
        <v>11</v>
      </c>
      <c r="J275" s="19">
        <f>COUNTIF($S$5:$S275,S275)</f>
        <v>252</v>
      </c>
      <c r="K275" s="19" t="e">
        <f>VLOOKUP(P275,Исходные_данные,20,FALSE)</f>
        <v>#N/A</v>
      </c>
      <c r="L275" s="19">
        <f>IFERROR(IF(P275=0,0,MAX($L$4:L274)+1),0)</f>
        <v>0</v>
      </c>
      <c r="M275" s="104" t="e">
        <f>LEFT(P275,SEARCH(".",P275)-1)</f>
        <v>#N/A</v>
      </c>
      <c r="N275" s="104" t="e">
        <f>LEFT(RIGHT(P275,LEN(P275)-LEN(M275)-1),SEARCH(".",P275)-1)</f>
        <v>#N/A</v>
      </c>
      <c r="P275" s="46" t="e">
        <f>VLOOKUP(ROW(271:271),Разбивка_нумерация_5,4,FALSE)</f>
        <v>#N/A</v>
      </c>
      <c r="Q275" s="46" t="e">
        <f>IF(VLOOKUP(ROW(271:271),Разбивка_нумерация_5,3,FALSE)=0,VLOOKUP(ROW(271:271),Разбивка_нумерация_5,2,FALSE),VLOOKUP(ROW(271:271),Разбивка_нумерация_5,3,FALSE))</f>
        <v>#N/A</v>
      </c>
      <c r="R275" s="46" t="e">
        <f>VLOOKUP(ROW(271:271),Разбивка_нумерация_5,6,FALSE)</f>
        <v>#N/A</v>
      </c>
      <c r="S275" s="46" t="e">
        <f>VLOOKUP(ROW(271:271),Разбивка_нумерация_5,17,FALSE)</f>
        <v>#N/A</v>
      </c>
      <c r="T275" s="46" t="str">
        <f>IF(AG275=0,"","L="&amp;AG275)</f>
        <v/>
      </c>
      <c r="U275" s="46" t="str">
        <f>IF(AH275=0,"",AD275&amp;" L="&amp;AH275)</f>
        <v/>
      </c>
      <c r="V275" s="46" t="str">
        <f>IF(AI275=0,"",AE275&amp;" L="&amp;AI275)</f>
        <v/>
      </c>
      <c r="W275" s="47" t="e">
        <f>VLOOKUP(P275,Исходные_данные,13,FALSE)*1.3</f>
        <v>#N/A</v>
      </c>
      <c r="X275" s="48"/>
      <c r="Y275" s="48"/>
      <c r="Z275" s="48"/>
      <c r="AA275" s="48"/>
      <c r="AB275" s="48"/>
      <c r="AD275" s="46" t="e">
        <f>VLOOKUP(S275,Кабель_диаметр,4,FALSE)</f>
        <v>#N/A</v>
      </c>
      <c r="AE275" s="46" t="e">
        <f>VLOOKUP(S275,Кабель_диаметр,5,FALSE)</f>
        <v>#N/A</v>
      </c>
      <c r="AG275" s="46">
        <f>IFERROR(VLOOKUP(P275,Исходные_данные,10,FALSE),0)</f>
        <v>0</v>
      </c>
      <c r="AH275" s="46">
        <f>IFERROR(VLOOKUP(P275,Исходные_данные,11,FALSE),0)</f>
        <v>0</v>
      </c>
      <c r="AI275" s="46">
        <f t="shared" si="16"/>
        <v>0</v>
      </c>
    </row>
    <row r="276" spans="6:35" x14ac:dyDescent="0.25">
      <c r="F276" s="19" t="str">
        <f>IF(G276=1,MAX($F$4:F275)+1,"")</f>
        <v/>
      </c>
      <c r="G276" s="19">
        <f>COUNTIF($H$5:H276,H276)</f>
        <v>253</v>
      </c>
      <c r="H276" s="19" t="e">
        <f t="shared" si="15"/>
        <v>#N/A</v>
      </c>
      <c r="I276" s="19">
        <f>COUNTIF($J$4:$J276,1)</f>
        <v>11</v>
      </c>
      <c r="J276" s="19">
        <f>COUNTIF($S$5:$S276,S276)</f>
        <v>253</v>
      </c>
      <c r="K276" s="19" t="e">
        <f>VLOOKUP(P276,Исходные_данные,20,FALSE)</f>
        <v>#N/A</v>
      </c>
      <c r="L276" s="19">
        <f>IFERROR(IF(P276=0,0,MAX($L$4:L275)+1),0)</f>
        <v>0</v>
      </c>
      <c r="M276" s="104" t="e">
        <f>LEFT(P276,SEARCH(".",P276)-1)</f>
        <v>#N/A</v>
      </c>
      <c r="N276" s="104" t="e">
        <f>LEFT(RIGHT(P276,LEN(P276)-LEN(M276)-1),SEARCH(".",P276)-1)</f>
        <v>#N/A</v>
      </c>
      <c r="P276" s="46" t="e">
        <f>VLOOKUP(ROW(272:272),Разбивка_нумерация_5,4,FALSE)</f>
        <v>#N/A</v>
      </c>
      <c r="Q276" s="46" t="e">
        <f>IF(VLOOKUP(ROW(272:272),Разбивка_нумерация_5,3,FALSE)=0,VLOOKUP(ROW(272:272),Разбивка_нумерация_5,2,FALSE),VLOOKUP(ROW(272:272),Разбивка_нумерация_5,3,FALSE))</f>
        <v>#N/A</v>
      </c>
      <c r="R276" s="46" t="e">
        <f>VLOOKUP(ROW(272:272),Разбивка_нумерация_5,6,FALSE)</f>
        <v>#N/A</v>
      </c>
      <c r="S276" s="46" t="e">
        <f>VLOOKUP(ROW(272:272),Разбивка_нумерация_5,17,FALSE)</f>
        <v>#N/A</v>
      </c>
      <c r="T276" s="46" t="str">
        <f>IF(AG276=0,"","L="&amp;AG276)</f>
        <v/>
      </c>
      <c r="U276" s="46" t="str">
        <f>IF(AH276=0,"",AD276&amp;" L="&amp;AH276)</f>
        <v/>
      </c>
      <c r="V276" s="46" t="str">
        <f>IF(AI276=0,"",AE276&amp;" L="&amp;AI276)</f>
        <v/>
      </c>
      <c r="W276" s="47" t="e">
        <f>VLOOKUP(P276,Исходные_данные,13,FALSE)*1.3</f>
        <v>#N/A</v>
      </c>
      <c r="X276" s="48"/>
      <c r="Y276" s="48"/>
      <c r="Z276" s="48"/>
      <c r="AA276" s="48"/>
      <c r="AB276" s="48"/>
      <c r="AD276" s="46" t="e">
        <f>VLOOKUP(S276,Кабель_диаметр,4,FALSE)</f>
        <v>#N/A</v>
      </c>
      <c r="AE276" s="46" t="e">
        <f>VLOOKUP(S276,Кабель_диаметр,5,FALSE)</f>
        <v>#N/A</v>
      </c>
      <c r="AG276" s="46">
        <f>IFERROR(VLOOKUP(P276,Исходные_данные,10,FALSE),0)</f>
        <v>0</v>
      </c>
      <c r="AH276" s="46">
        <f>IFERROR(VLOOKUP(P276,Исходные_данные,11,FALSE),0)</f>
        <v>0</v>
      </c>
      <c r="AI276" s="46">
        <f t="shared" si="16"/>
        <v>0</v>
      </c>
    </row>
    <row r="277" spans="6:35" x14ac:dyDescent="0.25">
      <c r="F277" s="19" t="str">
        <f>IF(G277=1,MAX($F$4:F276)+1,"")</f>
        <v/>
      </c>
      <c r="G277" s="19">
        <f>COUNTIF($H$5:H277,H277)</f>
        <v>254</v>
      </c>
      <c r="H277" s="19" t="e">
        <f t="shared" si="15"/>
        <v>#N/A</v>
      </c>
      <c r="I277" s="19">
        <f>COUNTIF($J$4:$J277,1)</f>
        <v>11</v>
      </c>
      <c r="J277" s="19">
        <f>COUNTIF($S$5:$S277,S277)</f>
        <v>254</v>
      </c>
      <c r="K277" s="19" t="e">
        <f>VLOOKUP(P277,Исходные_данные,20,FALSE)</f>
        <v>#N/A</v>
      </c>
      <c r="L277" s="19">
        <f>IFERROR(IF(P277=0,0,MAX($L$4:L276)+1),0)</f>
        <v>0</v>
      </c>
      <c r="M277" s="104" t="e">
        <f>LEFT(P277,SEARCH(".",P277)-1)</f>
        <v>#N/A</v>
      </c>
      <c r="N277" s="104" t="e">
        <f>LEFT(RIGHT(P277,LEN(P277)-LEN(M277)-1),SEARCH(".",P277)-1)</f>
        <v>#N/A</v>
      </c>
      <c r="P277" s="46" t="e">
        <f>VLOOKUP(ROW(273:273),Разбивка_нумерация_5,4,FALSE)</f>
        <v>#N/A</v>
      </c>
      <c r="Q277" s="46" t="e">
        <f>IF(VLOOKUP(ROW(273:273),Разбивка_нумерация_5,3,FALSE)=0,VLOOKUP(ROW(273:273),Разбивка_нумерация_5,2,FALSE),VLOOKUP(ROW(273:273),Разбивка_нумерация_5,3,FALSE))</f>
        <v>#N/A</v>
      </c>
      <c r="R277" s="46" t="e">
        <f>VLOOKUP(ROW(273:273),Разбивка_нумерация_5,6,FALSE)</f>
        <v>#N/A</v>
      </c>
      <c r="S277" s="46" t="e">
        <f>VLOOKUP(ROW(273:273),Разбивка_нумерация_5,17,FALSE)</f>
        <v>#N/A</v>
      </c>
      <c r="T277" s="46" t="str">
        <f>IF(AG277=0,"","L="&amp;AG277)</f>
        <v/>
      </c>
      <c r="U277" s="46" t="str">
        <f>IF(AH277=0,"",AD277&amp;" L="&amp;AH277)</f>
        <v/>
      </c>
      <c r="V277" s="46" t="str">
        <f>IF(AI277=0,"",AE277&amp;" L="&amp;AI277)</f>
        <v/>
      </c>
      <c r="W277" s="47" t="e">
        <f>VLOOKUP(P277,Исходные_данные,13,FALSE)*1.3</f>
        <v>#N/A</v>
      </c>
      <c r="X277" s="48"/>
      <c r="Y277" s="48"/>
      <c r="Z277" s="48"/>
      <c r="AA277" s="48"/>
      <c r="AB277" s="48"/>
      <c r="AD277" s="46" t="e">
        <f>VLOOKUP(S277,Кабель_диаметр,4,FALSE)</f>
        <v>#N/A</v>
      </c>
      <c r="AE277" s="46" t="e">
        <f>VLOOKUP(S277,Кабель_диаметр,5,FALSE)</f>
        <v>#N/A</v>
      </c>
      <c r="AG277" s="46">
        <f>IFERROR(VLOOKUP(P277,Исходные_данные,10,FALSE),0)</f>
        <v>0</v>
      </c>
      <c r="AH277" s="46">
        <f>IFERROR(VLOOKUP(P277,Исходные_данные,11,FALSE),0)</f>
        <v>0</v>
      </c>
      <c r="AI277" s="46">
        <f t="shared" si="16"/>
        <v>0</v>
      </c>
    </row>
    <row r="278" spans="6:35" x14ac:dyDescent="0.25">
      <c r="F278" s="19" t="str">
        <f>IF(G278=1,MAX($F$4:F277)+1,"")</f>
        <v/>
      </c>
      <c r="G278" s="19">
        <f>COUNTIF($H$5:H278,H278)</f>
        <v>255</v>
      </c>
      <c r="H278" s="19" t="e">
        <f t="shared" si="15"/>
        <v>#N/A</v>
      </c>
      <c r="I278" s="19">
        <f>COUNTIF($J$4:$J278,1)</f>
        <v>11</v>
      </c>
      <c r="J278" s="19">
        <f>COUNTIF($S$5:$S278,S278)</f>
        <v>255</v>
      </c>
      <c r="K278" s="19" t="e">
        <f>VLOOKUP(P278,Исходные_данные,20,FALSE)</f>
        <v>#N/A</v>
      </c>
      <c r="L278" s="19">
        <f>IFERROR(IF(P278=0,0,MAX($L$4:L277)+1),0)</f>
        <v>0</v>
      </c>
      <c r="M278" s="104" t="e">
        <f>LEFT(P278,SEARCH(".",P278)-1)</f>
        <v>#N/A</v>
      </c>
      <c r="N278" s="104" t="e">
        <f>LEFT(RIGHT(P278,LEN(P278)-LEN(M278)-1),SEARCH(".",P278)-1)</f>
        <v>#N/A</v>
      </c>
      <c r="P278" s="46" t="e">
        <f>VLOOKUP(ROW(274:274),Разбивка_нумерация_5,4,FALSE)</f>
        <v>#N/A</v>
      </c>
      <c r="Q278" s="46" t="e">
        <f>IF(VLOOKUP(ROW(274:274),Разбивка_нумерация_5,3,FALSE)=0,VLOOKUP(ROW(274:274),Разбивка_нумерация_5,2,FALSE),VLOOKUP(ROW(274:274),Разбивка_нумерация_5,3,FALSE))</f>
        <v>#N/A</v>
      </c>
      <c r="R278" s="46" t="e">
        <f>VLOOKUP(ROW(274:274),Разбивка_нумерация_5,6,FALSE)</f>
        <v>#N/A</v>
      </c>
      <c r="S278" s="46" t="e">
        <f>VLOOKUP(ROW(274:274),Разбивка_нумерация_5,17,FALSE)</f>
        <v>#N/A</v>
      </c>
      <c r="T278" s="46" t="str">
        <f>IF(AG278=0,"","L="&amp;AG278)</f>
        <v/>
      </c>
      <c r="U278" s="46" t="str">
        <f>IF(AH278=0,"",AD278&amp;" L="&amp;AH278)</f>
        <v/>
      </c>
      <c r="V278" s="46" t="str">
        <f>IF(AI278=0,"",AE278&amp;" L="&amp;AI278)</f>
        <v/>
      </c>
      <c r="W278" s="47" t="e">
        <f>VLOOKUP(P278,Исходные_данные,13,FALSE)*1.3</f>
        <v>#N/A</v>
      </c>
      <c r="X278" s="48"/>
      <c r="Y278" s="48"/>
      <c r="Z278" s="48"/>
      <c r="AA278" s="48"/>
      <c r="AB278" s="48"/>
      <c r="AD278" s="46" t="e">
        <f>VLOOKUP(S278,Кабель_диаметр,4,FALSE)</f>
        <v>#N/A</v>
      </c>
      <c r="AE278" s="46" t="e">
        <f>VLOOKUP(S278,Кабель_диаметр,5,FALSE)</f>
        <v>#N/A</v>
      </c>
      <c r="AG278" s="46">
        <f>IFERROR(VLOOKUP(P278,Исходные_данные,10,FALSE),0)</f>
        <v>0</v>
      </c>
      <c r="AH278" s="46">
        <f>IFERROR(VLOOKUP(P278,Исходные_данные,11,FALSE),0)</f>
        <v>0</v>
      </c>
      <c r="AI278" s="46">
        <f t="shared" si="16"/>
        <v>0</v>
      </c>
    </row>
    <row r="279" spans="6:35" x14ac:dyDescent="0.25">
      <c r="F279" s="19" t="str">
        <f>IF(G279=1,MAX($F$4:F278)+1,"")</f>
        <v/>
      </c>
      <c r="G279" s="19">
        <f>COUNTIF($H$5:H279,H279)</f>
        <v>256</v>
      </c>
      <c r="H279" s="19" t="e">
        <f t="shared" si="15"/>
        <v>#N/A</v>
      </c>
      <c r="I279" s="19">
        <f>COUNTIF($J$4:$J279,1)</f>
        <v>11</v>
      </c>
      <c r="J279" s="19">
        <f>COUNTIF($S$5:$S279,S279)</f>
        <v>256</v>
      </c>
      <c r="K279" s="19" t="e">
        <f>VLOOKUP(P279,Исходные_данные,20,FALSE)</f>
        <v>#N/A</v>
      </c>
      <c r="L279" s="19">
        <f>IFERROR(IF(P279=0,0,MAX($L$4:L278)+1),0)</f>
        <v>0</v>
      </c>
      <c r="M279" s="104" t="e">
        <f>LEFT(P279,SEARCH(".",P279)-1)</f>
        <v>#N/A</v>
      </c>
      <c r="N279" s="104" t="e">
        <f>LEFT(RIGHT(P279,LEN(P279)-LEN(M279)-1),SEARCH(".",P279)-1)</f>
        <v>#N/A</v>
      </c>
      <c r="P279" s="46" t="e">
        <f>VLOOKUP(ROW(275:275),Разбивка_нумерация_5,4,FALSE)</f>
        <v>#N/A</v>
      </c>
      <c r="Q279" s="46" t="e">
        <f>IF(VLOOKUP(ROW(275:275),Разбивка_нумерация_5,3,FALSE)=0,VLOOKUP(ROW(275:275),Разбивка_нумерация_5,2,FALSE),VLOOKUP(ROW(275:275),Разбивка_нумерация_5,3,FALSE))</f>
        <v>#N/A</v>
      </c>
      <c r="R279" s="46" t="e">
        <f>VLOOKUP(ROW(275:275),Разбивка_нумерация_5,6,FALSE)</f>
        <v>#N/A</v>
      </c>
      <c r="S279" s="46" t="e">
        <f>VLOOKUP(ROW(275:275),Разбивка_нумерация_5,17,FALSE)</f>
        <v>#N/A</v>
      </c>
      <c r="T279" s="46" t="str">
        <f>IF(AG279=0,"","L="&amp;AG279)</f>
        <v/>
      </c>
      <c r="U279" s="46" t="str">
        <f>IF(AH279=0,"",AD279&amp;" L="&amp;AH279)</f>
        <v/>
      </c>
      <c r="V279" s="46" t="str">
        <f>IF(AI279=0,"",AE279&amp;" L="&amp;AI279)</f>
        <v/>
      </c>
      <c r="W279" s="47" t="e">
        <f>VLOOKUP(P279,Исходные_данные,13,FALSE)*1.3</f>
        <v>#N/A</v>
      </c>
      <c r="X279" s="48"/>
      <c r="Y279" s="48"/>
      <c r="Z279" s="48"/>
      <c r="AA279" s="48"/>
      <c r="AB279" s="48"/>
      <c r="AD279" s="46" t="e">
        <f>VLOOKUP(S279,Кабель_диаметр,4,FALSE)</f>
        <v>#N/A</v>
      </c>
      <c r="AE279" s="46" t="e">
        <f>VLOOKUP(S279,Кабель_диаметр,5,FALSE)</f>
        <v>#N/A</v>
      </c>
      <c r="AG279" s="46">
        <f>IFERROR(VLOOKUP(P279,Исходные_данные,10,FALSE),0)</f>
        <v>0</v>
      </c>
      <c r="AH279" s="46">
        <f>IFERROR(VLOOKUP(P279,Исходные_данные,11,FALSE),0)</f>
        <v>0</v>
      </c>
      <c r="AI279" s="46">
        <f t="shared" si="16"/>
        <v>0</v>
      </c>
    </row>
    <row r="280" spans="6:35" x14ac:dyDescent="0.25">
      <c r="F280" s="19" t="str">
        <f>IF(G280=1,MAX($F$4:F279)+1,"")</f>
        <v/>
      </c>
      <c r="G280" s="19">
        <f>COUNTIF($H$5:H280,H280)</f>
        <v>257</v>
      </c>
      <c r="H280" s="19" t="e">
        <f t="shared" si="15"/>
        <v>#N/A</v>
      </c>
      <c r="I280" s="19">
        <f>COUNTIF($J$4:$J280,1)</f>
        <v>11</v>
      </c>
      <c r="J280" s="19">
        <f>COUNTIF($S$5:$S280,S280)</f>
        <v>257</v>
      </c>
      <c r="K280" s="19" t="e">
        <f>VLOOKUP(P280,Исходные_данные,20,FALSE)</f>
        <v>#N/A</v>
      </c>
      <c r="L280" s="19">
        <f>IFERROR(IF(P280=0,0,MAX($L$4:L279)+1),0)</f>
        <v>0</v>
      </c>
      <c r="M280" s="104" t="e">
        <f>LEFT(P280,SEARCH(".",P280)-1)</f>
        <v>#N/A</v>
      </c>
      <c r="N280" s="104" t="e">
        <f>LEFT(RIGHT(P280,LEN(P280)-LEN(M280)-1),SEARCH(".",P280)-1)</f>
        <v>#N/A</v>
      </c>
      <c r="P280" s="46" t="e">
        <f>VLOOKUP(ROW(276:276),Разбивка_нумерация_5,4,FALSE)</f>
        <v>#N/A</v>
      </c>
      <c r="Q280" s="46" t="e">
        <f>IF(VLOOKUP(ROW(276:276),Разбивка_нумерация_5,3,FALSE)=0,VLOOKUP(ROW(276:276),Разбивка_нумерация_5,2,FALSE),VLOOKUP(ROW(276:276),Разбивка_нумерация_5,3,FALSE))</f>
        <v>#N/A</v>
      </c>
      <c r="R280" s="46" t="e">
        <f>VLOOKUP(ROW(276:276),Разбивка_нумерация_5,6,FALSE)</f>
        <v>#N/A</v>
      </c>
      <c r="S280" s="46" t="e">
        <f>VLOOKUP(ROW(276:276),Разбивка_нумерация_5,17,FALSE)</f>
        <v>#N/A</v>
      </c>
      <c r="T280" s="46" t="str">
        <f>IF(AG280=0,"","L="&amp;AG280)</f>
        <v/>
      </c>
      <c r="U280" s="46" t="str">
        <f>IF(AH280=0,"",AD280&amp;" L="&amp;AH280)</f>
        <v/>
      </c>
      <c r="V280" s="46" t="str">
        <f>IF(AI280=0,"",AE280&amp;" L="&amp;AI280)</f>
        <v/>
      </c>
      <c r="W280" s="47" t="e">
        <f>VLOOKUP(P280,Исходные_данные,13,FALSE)*1.3</f>
        <v>#N/A</v>
      </c>
      <c r="X280" s="48"/>
      <c r="Y280" s="48"/>
      <c r="Z280" s="48"/>
      <c r="AA280" s="48"/>
      <c r="AB280" s="48"/>
      <c r="AD280" s="46" t="e">
        <f>VLOOKUP(S280,Кабель_диаметр,4,FALSE)</f>
        <v>#N/A</v>
      </c>
      <c r="AE280" s="46" t="e">
        <f>VLOOKUP(S280,Кабель_диаметр,5,FALSE)</f>
        <v>#N/A</v>
      </c>
      <c r="AG280" s="46">
        <f>IFERROR(VLOOKUP(P280,Исходные_данные,10,FALSE),0)</f>
        <v>0</v>
      </c>
      <c r="AH280" s="46">
        <f>IFERROR(VLOOKUP(P280,Исходные_данные,11,FALSE),0)</f>
        <v>0</v>
      </c>
      <c r="AI280" s="46">
        <f t="shared" si="16"/>
        <v>0</v>
      </c>
    </row>
    <row r="281" spans="6:35" x14ac:dyDescent="0.25">
      <c r="F281" s="19" t="str">
        <f>IF(G281=1,MAX($F$4:F280)+1,"")</f>
        <v/>
      </c>
      <c r="G281" s="19">
        <f>COUNTIF($H$5:H281,H281)</f>
        <v>258</v>
      </c>
      <c r="H281" s="19" t="e">
        <f t="shared" si="15"/>
        <v>#N/A</v>
      </c>
      <c r="I281" s="19">
        <f>COUNTIF($J$4:$J281,1)</f>
        <v>11</v>
      </c>
      <c r="J281" s="19">
        <f>COUNTIF($S$5:$S281,S281)</f>
        <v>258</v>
      </c>
      <c r="K281" s="19" t="e">
        <f>VLOOKUP(P281,Исходные_данные,20,FALSE)</f>
        <v>#N/A</v>
      </c>
      <c r="L281" s="19">
        <f>IFERROR(IF(P281=0,0,MAX($L$4:L280)+1),0)</f>
        <v>0</v>
      </c>
      <c r="M281" s="104" t="e">
        <f>LEFT(P281,SEARCH(".",P281)-1)</f>
        <v>#N/A</v>
      </c>
      <c r="N281" s="104" t="e">
        <f>LEFT(RIGHT(P281,LEN(P281)-LEN(M281)-1),SEARCH(".",P281)-1)</f>
        <v>#N/A</v>
      </c>
      <c r="P281" s="46" t="e">
        <f>VLOOKUP(ROW(277:277),Разбивка_нумерация_5,4,FALSE)</f>
        <v>#N/A</v>
      </c>
      <c r="Q281" s="46" t="e">
        <f>IF(VLOOKUP(ROW(277:277),Разбивка_нумерация_5,3,FALSE)=0,VLOOKUP(ROW(277:277),Разбивка_нумерация_5,2,FALSE),VLOOKUP(ROW(277:277),Разбивка_нумерация_5,3,FALSE))</f>
        <v>#N/A</v>
      </c>
      <c r="R281" s="46" t="e">
        <f>VLOOKUP(ROW(277:277),Разбивка_нумерация_5,6,FALSE)</f>
        <v>#N/A</v>
      </c>
      <c r="S281" s="46" t="e">
        <f>VLOOKUP(ROW(277:277),Разбивка_нумерация_5,17,FALSE)</f>
        <v>#N/A</v>
      </c>
      <c r="T281" s="46" t="str">
        <f>IF(AG281=0,"","L="&amp;AG281)</f>
        <v/>
      </c>
      <c r="U281" s="46" t="str">
        <f>IF(AH281=0,"",AD281&amp;" L="&amp;AH281)</f>
        <v/>
      </c>
      <c r="V281" s="46" t="str">
        <f>IF(AI281=0,"",AE281&amp;" L="&amp;AI281)</f>
        <v/>
      </c>
      <c r="W281" s="47" t="e">
        <f>VLOOKUP(P281,Исходные_данные,13,FALSE)*1.3</f>
        <v>#N/A</v>
      </c>
      <c r="X281" s="48"/>
      <c r="Y281" s="48"/>
      <c r="Z281" s="48"/>
      <c r="AA281" s="48"/>
      <c r="AB281" s="48"/>
      <c r="AD281" s="46" t="e">
        <f>VLOOKUP(S281,Кабель_диаметр,4,FALSE)</f>
        <v>#N/A</v>
      </c>
      <c r="AE281" s="46" t="e">
        <f>VLOOKUP(S281,Кабель_диаметр,5,FALSE)</f>
        <v>#N/A</v>
      </c>
      <c r="AG281" s="46">
        <f>IFERROR(VLOOKUP(P281,Исходные_данные,10,FALSE),0)</f>
        <v>0</v>
      </c>
      <c r="AH281" s="46">
        <f>IFERROR(VLOOKUP(P281,Исходные_данные,11,FALSE),0)</f>
        <v>0</v>
      </c>
      <c r="AI281" s="46">
        <f t="shared" si="16"/>
        <v>0</v>
      </c>
    </row>
    <row r="282" spans="6:35" x14ac:dyDescent="0.25">
      <c r="F282" s="19" t="str">
        <f>IF(G282=1,MAX($F$4:F281)+1,"")</f>
        <v/>
      </c>
      <c r="G282" s="19">
        <f>COUNTIF($H$5:H282,H282)</f>
        <v>259</v>
      </c>
      <c r="H282" s="19" t="e">
        <f t="shared" si="15"/>
        <v>#N/A</v>
      </c>
      <c r="I282" s="19">
        <f>COUNTIF($J$4:$J282,1)</f>
        <v>11</v>
      </c>
      <c r="J282" s="19">
        <f>COUNTIF($S$5:$S282,S282)</f>
        <v>259</v>
      </c>
      <c r="K282" s="19" t="e">
        <f>VLOOKUP(P282,Исходные_данные,20,FALSE)</f>
        <v>#N/A</v>
      </c>
      <c r="L282" s="19">
        <f>IFERROR(IF(P282=0,0,MAX($L$4:L281)+1),0)</f>
        <v>0</v>
      </c>
      <c r="M282" s="104" t="e">
        <f>LEFT(P282,SEARCH(".",P282)-1)</f>
        <v>#N/A</v>
      </c>
      <c r="N282" s="104" t="e">
        <f>LEFT(RIGHT(P282,LEN(P282)-LEN(M282)-1),SEARCH(".",P282)-1)</f>
        <v>#N/A</v>
      </c>
      <c r="P282" s="46" t="e">
        <f>VLOOKUP(ROW(278:278),Разбивка_нумерация_5,4,FALSE)</f>
        <v>#N/A</v>
      </c>
      <c r="Q282" s="46" t="e">
        <f>IF(VLOOKUP(ROW(278:278),Разбивка_нумерация_5,3,FALSE)=0,VLOOKUP(ROW(278:278),Разбивка_нумерация_5,2,FALSE),VLOOKUP(ROW(278:278),Разбивка_нумерация_5,3,FALSE))</f>
        <v>#N/A</v>
      </c>
      <c r="R282" s="46" t="e">
        <f>VLOOKUP(ROW(278:278),Разбивка_нумерация_5,6,FALSE)</f>
        <v>#N/A</v>
      </c>
      <c r="S282" s="46" t="e">
        <f>VLOOKUP(ROW(278:278),Разбивка_нумерация_5,17,FALSE)</f>
        <v>#N/A</v>
      </c>
      <c r="T282" s="46" t="str">
        <f>IF(AG282=0,"","L="&amp;AG282)</f>
        <v/>
      </c>
      <c r="U282" s="46" t="str">
        <f>IF(AH282=0,"",AD282&amp;" L="&amp;AH282)</f>
        <v/>
      </c>
      <c r="V282" s="46" t="str">
        <f>IF(AI282=0,"",AE282&amp;" L="&amp;AI282)</f>
        <v/>
      </c>
      <c r="W282" s="47" t="e">
        <f>VLOOKUP(P282,Исходные_данные,13,FALSE)*1.3</f>
        <v>#N/A</v>
      </c>
      <c r="X282" s="48"/>
      <c r="Y282" s="48"/>
      <c r="Z282" s="48"/>
      <c r="AA282" s="48"/>
      <c r="AB282" s="48"/>
      <c r="AD282" s="46" t="e">
        <f>VLOOKUP(S282,Кабель_диаметр,4,FALSE)</f>
        <v>#N/A</v>
      </c>
      <c r="AE282" s="46" t="e">
        <f>VLOOKUP(S282,Кабель_диаметр,5,FALSE)</f>
        <v>#N/A</v>
      </c>
      <c r="AG282" s="46">
        <f>IFERROR(VLOOKUP(P282,Исходные_данные,10,FALSE),0)</f>
        <v>0</v>
      </c>
      <c r="AH282" s="46">
        <f>IFERROR(VLOOKUP(P282,Исходные_данные,11,FALSE),0)</f>
        <v>0</v>
      </c>
      <c r="AI282" s="46">
        <f t="shared" si="16"/>
        <v>0</v>
      </c>
    </row>
    <row r="283" spans="6:35" x14ac:dyDescent="0.25">
      <c r="F283" s="19" t="str">
        <f>IF(G283=1,MAX($F$4:F282)+1,"")</f>
        <v/>
      </c>
      <c r="G283" s="19">
        <f>COUNTIF($H$5:H283,H283)</f>
        <v>260</v>
      </c>
      <c r="H283" s="19" t="e">
        <f t="shared" si="15"/>
        <v>#N/A</v>
      </c>
      <c r="I283" s="19">
        <f>COUNTIF($J$4:$J283,1)</f>
        <v>11</v>
      </c>
      <c r="J283" s="19">
        <f>COUNTIF($S$5:$S283,S283)</f>
        <v>260</v>
      </c>
      <c r="K283" s="19" t="e">
        <f>VLOOKUP(P283,Исходные_данные,20,FALSE)</f>
        <v>#N/A</v>
      </c>
      <c r="L283" s="19">
        <f>IFERROR(IF(P283=0,0,MAX($L$4:L282)+1),0)</f>
        <v>0</v>
      </c>
      <c r="M283" s="104" t="e">
        <f>LEFT(P283,SEARCH(".",P283)-1)</f>
        <v>#N/A</v>
      </c>
      <c r="N283" s="104" t="e">
        <f>LEFT(RIGHT(P283,LEN(P283)-LEN(M283)-1),SEARCH(".",P283)-1)</f>
        <v>#N/A</v>
      </c>
      <c r="P283" s="46" t="e">
        <f>VLOOKUP(ROW(279:279),Разбивка_нумерация_5,4,FALSE)</f>
        <v>#N/A</v>
      </c>
      <c r="Q283" s="46" t="e">
        <f>IF(VLOOKUP(ROW(279:279),Разбивка_нумерация_5,3,FALSE)=0,VLOOKUP(ROW(279:279),Разбивка_нумерация_5,2,FALSE),VLOOKUP(ROW(279:279),Разбивка_нумерация_5,3,FALSE))</f>
        <v>#N/A</v>
      </c>
      <c r="R283" s="46" t="e">
        <f>VLOOKUP(ROW(279:279),Разбивка_нумерация_5,6,FALSE)</f>
        <v>#N/A</v>
      </c>
      <c r="S283" s="46" t="e">
        <f>VLOOKUP(ROW(279:279),Разбивка_нумерация_5,17,FALSE)</f>
        <v>#N/A</v>
      </c>
      <c r="T283" s="46" t="str">
        <f>IF(AG283=0,"","L="&amp;AG283)</f>
        <v/>
      </c>
      <c r="U283" s="46" t="str">
        <f>IF(AH283=0,"",AD283&amp;" L="&amp;AH283)</f>
        <v/>
      </c>
      <c r="V283" s="46" t="str">
        <f>IF(AI283=0,"",AE283&amp;" L="&amp;AI283)</f>
        <v/>
      </c>
      <c r="W283" s="47" t="e">
        <f>VLOOKUP(P283,Исходные_данные,13,FALSE)*1.3</f>
        <v>#N/A</v>
      </c>
      <c r="X283" s="48"/>
      <c r="Y283" s="48"/>
      <c r="Z283" s="48"/>
      <c r="AA283" s="48"/>
      <c r="AB283" s="48"/>
      <c r="AD283" s="46" t="e">
        <f>VLOOKUP(S283,Кабель_диаметр,4,FALSE)</f>
        <v>#N/A</v>
      </c>
      <c r="AE283" s="46" t="e">
        <f>VLOOKUP(S283,Кабель_диаметр,5,FALSE)</f>
        <v>#N/A</v>
      </c>
      <c r="AG283" s="46">
        <f>IFERROR(VLOOKUP(P283,Исходные_данные,10,FALSE),0)</f>
        <v>0</v>
      </c>
      <c r="AH283" s="46">
        <f>IFERROR(VLOOKUP(P283,Исходные_данные,11,FALSE),0)</f>
        <v>0</v>
      </c>
      <c r="AI283" s="46">
        <f t="shared" si="16"/>
        <v>0</v>
      </c>
    </row>
    <row r="284" spans="6:35" x14ac:dyDescent="0.25">
      <c r="F284" s="19" t="str">
        <f>IF(G284=1,MAX($F$4:F283)+1,"")</f>
        <v/>
      </c>
      <c r="G284" s="19">
        <f>COUNTIF($H$5:H284,H284)</f>
        <v>261</v>
      </c>
      <c r="H284" s="19" t="e">
        <f t="shared" si="15"/>
        <v>#N/A</v>
      </c>
      <c r="I284" s="19">
        <f>COUNTIF($J$4:$J284,1)</f>
        <v>11</v>
      </c>
      <c r="J284" s="19">
        <f>COUNTIF($S$5:$S284,S284)</f>
        <v>261</v>
      </c>
      <c r="K284" s="19" t="e">
        <f>VLOOKUP(P284,Исходные_данные,20,FALSE)</f>
        <v>#N/A</v>
      </c>
      <c r="L284" s="19">
        <f>IFERROR(IF(P284=0,0,MAX($L$4:L283)+1),0)</f>
        <v>0</v>
      </c>
      <c r="M284" s="104" t="e">
        <f>LEFT(P284,SEARCH(".",P284)-1)</f>
        <v>#N/A</v>
      </c>
      <c r="N284" s="104" t="e">
        <f>LEFT(RIGHT(P284,LEN(P284)-LEN(M284)-1),SEARCH(".",P284)-1)</f>
        <v>#N/A</v>
      </c>
      <c r="P284" s="46" t="e">
        <f>VLOOKUP(ROW(280:280),Разбивка_нумерация_5,4,FALSE)</f>
        <v>#N/A</v>
      </c>
      <c r="Q284" s="46" t="e">
        <f>IF(VLOOKUP(ROW(280:280),Разбивка_нумерация_5,3,FALSE)=0,VLOOKUP(ROW(280:280),Разбивка_нумерация_5,2,FALSE),VLOOKUP(ROW(280:280),Разбивка_нумерация_5,3,FALSE))</f>
        <v>#N/A</v>
      </c>
      <c r="R284" s="46" t="e">
        <f>VLOOKUP(ROW(280:280),Разбивка_нумерация_5,6,FALSE)</f>
        <v>#N/A</v>
      </c>
      <c r="S284" s="46" t="e">
        <f>VLOOKUP(ROW(280:280),Разбивка_нумерация_5,17,FALSE)</f>
        <v>#N/A</v>
      </c>
      <c r="T284" s="46" t="str">
        <f>IF(AG284=0,"","L="&amp;AG284)</f>
        <v/>
      </c>
      <c r="U284" s="46" t="str">
        <f>IF(AH284=0,"",AD284&amp;" L="&amp;AH284)</f>
        <v/>
      </c>
      <c r="V284" s="46" t="str">
        <f>IF(AI284=0,"",AE284&amp;" L="&amp;AI284)</f>
        <v/>
      </c>
      <c r="W284" s="47" t="e">
        <f>VLOOKUP(P284,Исходные_данные,13,FALSE)*1.3</f>
        <v>#N/A</v>
      </c>
      <c r="X284" s="48"/>
      <c r="Y284" s="48"/>
      <c r="Z284" s="48"/>
      <c r="AA284" s="48"/>
      <c r="AB284" s="48"/>
      <c r="AD284" s="46" t="e">
        <f>VLOOKUP(S284,Кабель_диаметр,4,FALSE)</f>
        <v>#N/A</v>
      </c>
      <c r="AE284" s="46" t="e">
        <f>VLOOKUP(S284,Кабель_диаметр,5,FALSE)</f>
        <v>#N/A</v>
      </c>
      <c r="AG284" s="46">
        <f>IFERROR(VLOOKUP(P284,Исходные_данные,10,FALSE),0)</f>
        <v>0</v>
      </c>
      <c r="AH284" s="46">
        <f>IFERROR(VLOOKUP(P284,Исходные_данные,11,FALSE),0)</f>
        <v>0</v>
      </c>
      <c r="AI284" s="46">
        <f t="shared" si="16"/>
        <v>0</v>
      </c>
    </row>
    <row r="285" spans="6:35" x14ac:dyDescent="0.25">
      <c r="F285" s="19" t="str">
        <f>IF(G285=1,MAX($F$4:F284)+1,"")</f>
        <v/>
      </c>
      <c r="G285" s="19">
        <f>COUNTIF($H$5:H285,H285)</f>
        <v>262</v>
      </c>
      <c r="H285" s="19" t="e">
        <f t="shared" si="15"/>
        <v>#N/A</v>
      </c>
      <c r="I285" s="19">
        <f>COUNTIF($J$4:$J285,1)</f>
        <v>11</v>
      </c>
      <c r="J285" s="19">
        <f>COUNTIF($S$5:$S285,S285)</f>
        <v>262</v>
      </c>
      <c r="K285" s="19" t="e">
        <f>VLOOKUP(P285,Исходные_данные,20,FALSE)</f>
        <v>#N/A</v>
      </c>
      <c r="L285" s="19">
        <f>IFERROR(IF(P285=0,0,MAX($L$4:L284)+1),0)</f>
        <v>0</v>
      </c>
      <c r="M285" s="104" t="e">
        <f>LEFT(P285,SEARCH(".",P285)-1)</f>
        <v>#N/A</v>
      </c>
      <c r="N285" s="104" t="e">
        <f>LEFT(RIGHT(P285,LEN(P285)-LEN(M285)-1),SEARCH(".",P285)-1)</f>
        <v>#N/A</v>
      </c>
      <c r="P285" s="46" t="e">
        <f>VLOOKUP(ROW(281:281),Разбивка_нумерация_5,4,FALSE)</f>
        <v>#N/A</v>
      </c>
      <c r="Q285" s="46" t="e">
        <f>IF(VLOOKUP(ROW(281:281),Разбивка_нумерация_5,3,FALSE)=0,VLOOKUP(ROW(281:281),Разбивка_нумерация_5,2,FALSE),VLOOKUP(ROW(281:281),Разбивка_нумерация_5,3,FALSE))</f>
        <v>#N/A</v>
      </c>
      <c r="R285" s="46" t="e">
        <f>VLOOKUP(ROW(281:281),Разбивка_нумерация_5,6,FALSE)</f>
        <v>#N/A</v>
      </c>
      <c r="S285" s="46" t="e">
        <f>VLOOKUP(ROW(281:281),Разбивка_нумерация_5,17,FALSE)</f>
        <v>#N/A</v>
      </c>
      <c r="T285" s="46" t="str">
        <f>IF(AG285=0,"","L="&amp;AG285)</f>
        <v/>
      </c>
      <c r="U285" s="46" t="str">
        <f>IF(AH285=0,"",AD285&amp;" L="&amp;AH285)</f>
        <v/>
      </c>
      <c r="V285" s="46" t="str">
        <f>IF(AI285=0,"",AE285&amp;" L="&amp;AI285)</f>
        <v/>
      </c>
      <c r="W285" s="47" t="e">
        <f>VLOOKUP(P285,Исходные_данные,13,FALSE)*1.3</f>
        <v>#N/A</v>
      </c>
      <c r="X285" s="48"/>
      <c r="Y285" s="48"/>
      <c r="Z285" s="48"/>
      <c r="AA285" s="48"/>
      <c r="AB285" s="48"/>
      <c r="AD285" s="46" t="e">
        <f>VLOOKUP(S285,Кабель_диаметр,4,FALSE)</f>
        <v>#N/A</v>
      </c>
      <c r="AE285" s="46" t="e">
        <f>VLOOKUP(S285,Кабель_диаметр,5,FALSE)</f>
        <v>#N/A</v>
      </c>
      <c r="AG285" s="46">
        <f>IFERROR(VLOOKUP(P285,Исходные_данные,10,FALSE),0)</f>
        <v>0</v>
      </c>
      <c r="AH285" s="46">
        <f>IFERROR(VLOOKUP(P285,Исходные_данные,11,FALSE),0)</f>
        <v>0</v>
      </c>
      <c r="AI285" s="46">
        <f t="shared" si="16"/>
        <v>0</v>
      </c>
    </row>
    <row r="286" spans="6:35" x14ac:dyDescent="0.25">
      <c r="F286" s="19" t="str">
        <f>IF(G286=1,MAX($F$4:F285)+1,"")</f>
        <v/>
      </c>
      <c r="G286" s="19">
        <f>COUNTIF($H$5:H286,H286)</f>
        <v>263</v>
      </c>
      <c r="H286" s="19" t="e">
        <f t="shared" si="15"/>
        <v>#N/A</v>
      </c>
      <c r="I286" s="19">
        <f>COUNTIF($J$4:$J286,1)</f>
        <v>11</v>
      </c>
      <c r="J286" s="19">
        <f>COUNTIF($S$5:$S286,S286)</f>
        <v>263</v>
      </c>
      <c r="K286" s="19" t="e">
        <f>VLOOKUP(P286,Исходные_данные,20,FALSE)</f>
        <v>#N/A</v>
      </c>
      <c r="L286" s="19">
        <f>IFERROR(IF(P286=0,0,MAX($L$4:L285)+1),0)</f>
        <v>0</v>
      </c>
      <c r="M286" s="104" t="e">
        <f>LEFT(P286,SEARCH(".",P286)-1)</f>
        <v>#N/A</v>
      </c>
      <c r="N286" s="104" t="e">
        <f>LEFT(RIGHT(P286,LEN(P286)-LEN(M286)-1),SEARCH(".",P286)-1)</f>
        <v>#N/A</v>
      </c>
      <c r="P286" s="46" t="e">
        <f>VLOOKUP(ROW(282:282),Разбивка_нумерация_5,4,FALSE)</f>
        <v>#N/A</v>
      </c>
      <c r="Q286" s="46" t="e">
        <f>IF(VLOOKUP(ROW(282:282),Разбивка_нумерация_5,3,FALSE)=0,VLOOKUP(ROW(282:282),Разбивка_нумерация_5,2,FALSE),VLOOKUP(ROW(282:282),Разбивка_нумерация_5,3,FALSE))</f>
        <v>#N/A</v>
      </c>
      <c r="R286" s="46" t="e">
        <f>VLOOKUP(ROW(282:282),Разбивка_нумерация_5,6,FALSE)</f>
        <v>#N/A</v>
      </c>
      <c r="S286" s="46" t="e">
        <f>VLOOKUP(ROW(282:282),Разбивка_нумерация_5,17,FALSE)</f>
        <v>#N/A</v>
      </c>
      <c r="T286" s="46" t="str">
        <f>IF(AG286=0,"","L="&amp;AG286)</f>
        <v/>
      </c>
      <c r="U286" s="46" t="str">
        <f>IF(AH286=0,"",AD286&amp;" L="&amp;AH286)</f>
        <v/>
      </c>
      <c r="V286" s="46" t="str">
        <f>IF(AI286=0,"",AE286&amp;" L="&amp;AI286)</f>
        <v/>
      </c>
      <c r="W286" s="47" t="e">
        <f>VLOOKUP(P286,Исходные_данные,13,FALSE)*1.3</f>
        <v>#N/A</v>
      </c>
      <c r="X286" s="48"/>
      <c r="Y286" s="48"/>
      <c r="Z286" s="48"/>
      <c r="AA286" s="48"/>
      <c r="AB286" s="48"/>
      <c r="AD286" s="46" t="e">
        <f>VLOOKUP(S286,Кабель_диаметр,4,FALSE)</f>
        <v>#N/A</v>
      </c>
      <c r="AE286" s="46" t="e">
        <f>VLOOKUP(S286,Кабель_диаметр,5,FALSE)</f>
        <v>#N/A</v>
      </c>
      <c r="AG286" s="46">
        <f>IFERROR(VLOOKUP(P286,Исходные_данные,10,FALSE),0)</f>
        <v>0</v>
      </c>
      <c r="AH286" s="46">
        <f>IFERROR(VLOOKUP(P286,Исходные_данные,11,FALSE),0)</f>
        <v>0</v>
      </c>
      <c r="AI286" s="46">
        <f t="shared" si="16"/>
        <v>0</v>
      </c>
    </row>
    <row r="287" spans="6:35" x14ac:dyDescent="0.25">
      <c r="F287" s="19" t="str">
        <f>IF(G287=1,MAX($F$4:F286)+1,"")</f>
        <v/>
      </c>
      <c r="G287" s="19">
        <f>COUNTIF($H$5:H287,H287)</f>
        <v>264</v>
      </c>
      <c r="H287" s="19" t="e">
        <f t="shared" si="15"/>
        <v>#N/A</v>
      </c>
      <c r="I287" s="19">
        <f>COUNTIF($J$4:$J287,1)</f>
        <v>11</v>
      </c>
      <c r="J287" s="19">
        <f>COUNTIF($S$5:$S287,S287)</f>
        <v>264</v>
      </c>
      <c r="K287" s="19" t="e">
        <f>VLOOKUP(P287,Исходные_данные,20,FALSE)</f>
        <v>#N/A</v>
      </c>
      <c r="L287" s="19">
        <f>IFERROR(IF(P287=0,0,MAX($L$4:L286)+1),0)</f>
        <v>0</v>
      </c>
      <c r="M287" s="104" t="e">
        <f>LEFT(P287,SEARCH(".",P287)-1)</f>
        <v>#N/A</v>
      </c>
      <c r="N287" s="104" t="e">
        <f>LEFT(RIGHT(P287,LEN(P287)-LEN(M287)-1),SEARCH(".",P287)-1)</f>
        <v>#N/A</v>
      </c>
      <c r="P287" s="46" t="e">
        <f>VLOOKUP(ROW(283:283),Разбивка_нумерация_5,4,FALSE)</f>
        <v>#N/A</v>
      </c>
      <c r="Q287" s="46" t="e">
        <f>IF(VLOOKUP(ROW(283:283),Разбивка_нумерация_5,3,FALSE)=0,VLOOKUP(ROW(283:283),Разбивка_нумерация_5,2,FALSE),VLOOKUP(ROW(283:283),Разбивка_нумерация_5,3,FALSE))</f>
        <v>#N/A</v>
      </c>
      <c r="R287" s="46" t="e">
        <f>VLOOKUP(ROW(283:283),Разбивка_нумерация_5,6,FALSE)</f>
        <v>#N/A</v>
      </c>
      <c r="S287" s="46" t="e">
        <f>VLOOKUP(ROW(283:283),Разбивка_нумерация_5,17,FALSE)</f>
        <v>#N/A</v>
      </c>
      <c r="T287" s="46" t="str">
        <f>IF(AG287=0,"","L="&amp;AG287)</f>
        <v/>
      </c>
      <c r="U287" s="46" t="str">
        <f>IF(AH287=0,"",AD287&amp;" L="&amp;AH287)</f>
        <v/>
      </c>
      <c r="V287" s="46" t="str">
        <f>IF(AI287=0,"",AE287&amp;" L="&amp;AI287)</f>
        <v/>
      </c>
      <c r="W287" s="47" t="e">
        <f>VLOOKUP(P287,Исходные_данные,13,FALSE)*1.3</f>
        <v>#N/A</v>
      </c>
      <c r="X287" s="48"/>
      <c r="Y287" s="48"/>
      <c r="Z287" s="48"/>
      <c r="AA287" s="48"/>
      <c r="AB287" s="48"/>
      <c r="AD287" s="46" t="e">
        <f>VLOOKUP(S287,Кабель_диаметр,4,FALSE)</f>
        <v>#N/A</v>
      </c>
      <c r="AE287" s="46" t="e">
        <f>VLOOKUP(S287,Кабель_диаметр,5,FALSE)</f>
        <v>#N/A</v>
      </c>
      <c r="AG287" s="46">
        <f>IFERROR(VLOOKUP(P287,Исходные_данные,10,FALSE),0)</f>
        <v>0</v>
      </c>
      <c r="AH287" s="46">
        <f>IFERROR(VLOOKUP(P287,Исходные_данные,11,FALSE),0)</f>
        <v>0</v>
      </c>
      <c r="AI287" s="46">
        <f t="shared" si="16"/>
        <v>0</v>
      </c>
    </row>
    <row r="288" spans="6:35" x14ac:dyDescent="0.25">
      <c r="F288" s="19" t="str">
        <f>IF(G288=1,MAX($F$4:F287)+1,"")</f>
        <v/>
      </c>
      <c r="G288" s="19">
        <f>COUNTIF($H$5:H288,H288)</f>
        <v>265</v>
      </c>
      <c r="H288" s="19" t="e">
        <f t="shared" si="15"/>
        <v>#N/A</v>
      </c>
      <c r="I288" s="19">
        <f>COUNTIF($J$4:$J288,1)</f>
        <v>11</v>
      </c>
      <c r="J288" s="19">
        <f>COUNTIF($S$5:$S288,S288)</f>
        <v>265</v>
      </c>
      <c r="K288" s="19" t="e">
        <f>VLOOKUP(P288,Исходные_данные,20,FALSE)</f>
        <v>#N/A</v>
      </c>
      <c r="L288" s="19">
        <f>IFERROR(IF(P288=0,0,MAX($L$4:L287)+1),0)</f>
        <v>0</v>
      </c>
      <c r="M288" s="104" t="e">
        <f>LEFT(P288,SEARCH(".",P288)-1)</f>
        <v>#N/A</v>
      </c>
      <c r="N288" s="104" t="e">
        <f>LEFT(RIGHT(P288,LEN(P288)-LEN(M288)-1),SEARCH(".",P288)-1)</f>
        <v>#N/A</v>
      </c>
      <c r="P288" s="46" t="e">
        <f>VLOOKUP(ROW(284:284),Разбивка_нумерация_5,4,FALSE)</f>
        <v>#N/A</v>
      </c>
      <c r="Q288" s="46" t="e">
        <f>IF(VLOOKUP(ROW(284:284),Разбивка_нумерация_5,3,FALSE)=0,VLOOKUP(ROW(284:284),Разбивка_нумерация_5,2,FALSE),VLOOKUP(ROW(284:284),Разбивка_нумерация_5,3,FALSE))</f>
        <v>#N/A</v>
      </c>
      <c r="R288" s="46" t="e">
        <f>VLOOKUP(ROW(284:284),Разбивка_нумерация_5,6,FALSE)</f>
        <v>#N/A</v>
      </c>
      <c r="S288" s="46" t="e">
        <f>VLOOKUP(ROW(284:284),Разбивка_нумерация_5,17,FALSE)</f>
        <v>#N/A</v>
      </c>
      <c r="T288" s="46" t="str">
        <f>IF(AG288=0,"","L="&amp;AG288)</f>
        <v/>
      </c>
      <c r="U288" s="46" t="str">
        <f>IF(AH288=0,"",AD288&amp;" L="&amp;AH288)</f>
        <v/>
      </c>
      <c r="V288" s="46" t="str">
        <f>IF(AI288=0,"",AE288&amp;" L="&amp;AI288)</f>
        <v/>
      </c>
      <c r="W288" s="47" t="e">
        <f>VLOOKUP(P288,Исходные_данные,13,FALSE)*1.3</f>
        <v>#N/A</v>
      </c>
      <c r="X288" s="48"/>
      <c r="Y288" s="48"/>
      <c r="Z288" s="48"/>
      <c r="AA288" s="48"/>
      <c r="AB288" s="48"/>
      <c r="AD288" s="46" t="e">
        <f>VLOOKUP(S288,Кабель_диаметр,4,FALSE)</f>
        <v>#N/A</v>
      </c>
      <c r="AE288" s="46" t="e">
        <f>VLOOKUP(S288,Кабель_диаметр,5,FALSE)</f>
        <v>#N/A</v>
      </c>
      <c r="AG288" s="46">
        <f>IFERROR(VLOOKUP(P288,Исходные_данные,10,FALSE),0)</f>
        <v>0</v>
      </c>
      <c r="AH288" s="46">
        <f>IFERROR(VLOOKUP(P288,Исходные_данные,11,FALSE),0)</f>
        <v>0</v>
      </c>
      <c r="AI288" s="46">
        <f t="shared" si="16"/>
        <v>0</v>
      </c>
    </row>
    <row r="289" spans="6:35" x14ac:dyDescent="0.25">
      <c r="F289" s="19" t="str">
        <f>IF(G289=1,MAX($F$4:F288)+1,"")</f>
        <v/>
      </c>
      <c r="G289" s="19">
        <f>COUNTIF($H$5:H289,H289)</f>
        <v>266</v>
      </c>
      <c r="H289" s="19" t="e">
        <f t="shared" si="15"/>
        <v>#N/A</v>
      </c>
      <c r="I289" s="19">
        <f>COUNTIF($J$4:$J289,1)</f>
        <v>11</v>
      </c>
      <c r="J289" s="19">
        <f>COUNTIF($S$5:$S289,S289)</f>
        <v>266</v>
      </c>
      <c r="K289" s="19" t="e">
        <f>VLOOKUP(P289,Исходные_данные,20,FALSE)</f>
        <v>#N/A</v>
      </c>
      <c r="L289" s="19">
        <f>IFERROR(IF(P289=0,0,MAX($L$4:L288)+1),0)</f>
        <v>0</v>
      </c>
      <c r="M289" s="104" t="e">
        <f>LEFT(P289,SEARCH(".",P289)-1)</f>
        <v>#N/A</v>
      </c>
      <c r="N289" s="104" t="e">
        <f>LEFT(RIGHT(P289,LEN(P289)-LEN(M289)-1),SEARCH(".",P289)-1)</f>
        <v>#N/A</v>
      </c>
      <c r="P289" s="46" t="e">
        <f>VLOOKUP(ROW(285:285),Разбивка_нумерация_5,4,FALSE)</f>
        <v>#N/A</v>
      </c>
      <c r="Q289" s="46" t="e">
        <f>IF(VLOOKUP(ROW(285:285),Разбивка_нумерация_5,3,FALSE)=0,VLOOKUP(ROW(285:285),Разбивка_нумерация_5,2,FALSE),VLOOKUP(ROW(285:285),Разбивка_нумерация_5,3,FALSE))</f>
        <v>#N/A</v>
      </c>
      <c r="R289" s="46" t="e">
        <f>VLOOKUP(ROW(285:285),Разбивка_нумерация_5,6,FALSE)</f>
        <v>#N/A</v>
      </c>
      <c r="S289" s="46" t="e">
        <f>VLOOKUP(ROW(285:285),Разбивка_нумерация_5,17,FALSE)</f>
        <v>#N/A</v>
      </c>
      <c r="T289" s="46" t="str">
        <f>IF(AG289=0,"","L="&amp;AG289)</f>
        <v/>
      </c>
      <c r="U289" s="46" t="str">
        <f>IF(AH289=0,"",AD289&amp;" L="&amp;AH289)</f>
        <v/>
      </c>
      <c r="V289" s="46" t="str">
        <f>IF(AI289=0,"",AE289&amp;" L="&amp;AI289)</f>
        <v/>
      </c>
      <c r="W289" s="47" t="e">
        <f>VLOOKUP(P289,Исходные_данные,13,FALSE)*1.3</f>
        <v>#N/A</v>
      </c>
      <c r="X289" s="48"/>
      <c r="Y289" s="48"/>
      <c r="Z289" s="48"/>
      <c r="AA289" s="48"/>
      <c r="AB289" s="48"/>
      <c r="AD289" s="46" t="e">
        <f>VLOOKUP(S289,Кабель_диаметр,4,FALSE)</f>
        <v>#N/A</v>
      </c>
      <c r="AE289" s="46" t="e">
        <f>VLOOKUP(S289,Кабель_диаметр,5,FALSE)</f>
        <v>#N/A</v>
      </c>
      <c r="AG289" s="46">
        <f>IFERROR(VLOOKUP(P289,Исходные_данные,10,FALSE),0)</f>
        <v>0</v>
      </c>
      <c r="AH289" s="46">
        <f>IFERROR(VLOOKUP(P289,Исходные_данные,11,FALSE),0)</f>
        <v>0</v>
      </c>
      <c r="AI289" s="46">
        <f t="shared" si="16"/>
        <v>0</v>
      </c>
    </row>
    <row r="290" spans="6:35" x14ac:dyDescent="0.25">
      <c r="F290" s="19" t="str">
        <f>IF(G290=1,MAX($F$4:F289)+1,"")</f>
        <v/>
      </c>
      <c r="G290" s="19">
        <f>COUNTIF($H$5:H290,H290)</f>
        <v>267</v>
      </c>
      <c r="H290" s="19" t="e">
        <f t="shared" si="15"/>
        <v>#N/A</v>
      </c>
      <c r="I290" s="19">
        <f>COUNTIF($J$4:$J290,1)</f>
        <v>11</v>
      </c>
      <c r="J290" s="19">
        <f>COUNTIF($S$5:$S290,S290)</f>
        <v>267</v>
      </c>
      <c r="K290" s="19" t="e">
        <f>VLOOKUP(P290,Исходные_данные,20,FALSE)</f>
        <v>#N/A</v>
      </c>
      <c r="L290" s="19">
        <f>IFERROR(IF(P290=0,0,MAX($L$4:L289)+1),0)</f>
        <v>0</v>
      </c>
      <c r="M290" s="104" t="e">
        <f>LEFT(P290,SEARCH(".",P290)-1)</f>
        <v>#N/A</v>
      </c>
      <c r="N290" s="104" t="e">
        <f>LEFT(RIGHT(P290,LEN(P290)-LEN(M290)-1),SEARCH(".",P290)-1)</f>
        <v>#N/A</v>
      </c>
      <c r="P290" s="46" t="e">
        <f>VLOOKUP(ROW(286:286),Разбивка_нумерация_5,4,FALSE)</f>
        <v>#N/A</v>
      </c>
      <c r="Q290" s="46" t="e">
        <f>IF(VLOOKUP(ROW(286:286),Разбивка_нумерация_5,3,FALSE)=0,VLOOKUP(ROW(286:286),Разбивка_нумерация_5,2,FALSE),VLOOKUP(ROW(286:286),Разбивка_нумерация_5,3,FALSE))</f>
        <v>#N/A</v>
      </c>
      <c r="R290" s="46" t="e">
        <f>VLOOKUP(ROW(286:286),Разбивка_нумерация_5,6,FALSE)</f>
        <v>#N/A</v>
      </c>
      <c r="S290" s="46" t="e">
        <f>VLOOKUP(ROW(286:286),Разбивка_нумерация_5,17,FALSE)</f>
        <v>#N/A</v>
      </c>
      <c r="T290" s="46" t="str">
        <f>IF(AG290=0,"","L="&amp;AG290)</f>
        <v/>
      </c>
      <c r="U290" s="46" t="str">
        <f>IF(AH290=0,"",AD290&amp;" L="&amp;AH290)</f>
        <v/>
      </c>
      <c r="V290" s="46" t="str">
        <f>IF(AI290=0,"",AE290&amp;" L="&amp;AI290)</f>
        <v/>
      </c>
      <c r="W290" s="47" t="e">
        <f>VLOOKUP(P290,Исходные_данные,13,FALSE)*1.3</f>
        <v>#N/A</v>
      </c>
      <c r="X290" s="48"/>
      <c r="Y290" s="48"/>
      <c r="Z290" s="48"/>
      <c r="AA290" s="48"/>
      <c r="AB290" s="48"/>
      <c r="AD290" s="46" t="e">
        <f>VLOOKUP(S290,Кабель_диаметр,4,FALSE)</f>
        <v>#N/A</v>
      </c>
      <c r="AE290" s="46" t="e">
        <f>VLOOKUP(S290,Кабель_диаметр,5,FALSE)</f>
        <v>#N/A</v>
      </c>
      <c r="AG290" s="46">
        <f>IFERROR(VLOOKUP(P290,Исходные_данные,10,FALSE),0)</f>
        <v>0</v>
      </c>
      <c r="AH290" s="46">
        <f>IFERROR(VLOOKUP(P290,Исходные_данные,11,FALSE),0)</f>
        <v>0</v>
      </c>
      <c r="AI290" s="46">
        <f t="shared" si="16"/>
        <v>0</v>
      </c>
    </row>
    <row r="291" spans="6:35" x14ac:dyDescent="0.25">
      <c r="F291" s="19" t="str">
        <f>IF(G291=1,MAX($F$4:F290)+1,"")</f>
        <v/>
      </c>
      <c r="G291" s="19">
        <f>COUNTIF($H$5:H291,H291)</f>
        <v>268</v>
      </c>
      <c r="H291" s="19" t="e">
        <f t="shared" si="15"/>
        <v>#N/A</v>
      </c>
      <c r="I291" s="19">
        <f>COUNTIF($J$4:$J291,1)</f>
        <v>11</v>
      </c>
      <c r="J291" s="19">
        <f>COUNTIF($S$5:$S291,S291)</f>
        <v>268</v>
      </c>
      <c r="K291" s="19" t="e">
        <f>VLOOKUP(P291,Исходные_данные,20,FALSE)</f>
        <v>#N/A</v>
      </c>
      <c r="L291" s="19">
        <f>IFERROR(IF(P291=0,0,MAX($L$4:L290)+1),0)</f>
        <v>0</v>
      </c>
      <c r="M291" s="104" t="e">
        <f>LEFT(P291,SEARCH(".",P291)-1)</f>
        <v>#N/A</v>
      </c>
      <c r="N291" s="104" t="e">
        <f>LEFT(RIGHT(P291,LEN(P291)-LEN(M291)-1),SEARCH(".",P291)-1)</f>
        <v>#N/A</v>
      </c>
      <c r="P291" s="46" t="e">
        <f>VLOOKUP(ROW(287:287),Разбивка_нумерация_5,4,FALSE)</f>
        <v>#N/A</v>
      </c>
      <c r="Q291" s="46" t="e">
        <f>IF(VLOOKUP(ROW(287:287),Разбивка_нумерация_5,3,FALSE)=0,VLOOKUP(ROW(287:287),Разбивка_нумерация_5,2,FALSE),VLOOKUP(ROW(287:287),Разбивка_нумерация_5,3,FALSE))</f>
        <v>#N/A</v>
      </c>
      <c r="R291" s="46" t="e">
        <f>VLOOKUP(ROW(287:287),Разбивка_нумерация_5,6,FALSE)</f>
        <v>#N/A</v>
      </c>
      <c r="S291" s="46" t="e">
        <f>VLOOKUP(ROW(287:287),Разбивка_нумерация_5,17,FALSE)</f>
        <v>#N/A</v>
      </c>
      <c r="T291" s="46" t="str">
        <f>IF(AG291=0,"","L="&amp;AG291)</f>
        <v/>
      </c>
      <c r="U291" s="46" t="str">
        <f>IF(AH291=0,"",AD291&amp;" L="&amp;AH291)</f>
        <v/>
      </c>
      <c r="V291" s="46" t="str">
        <f>IF(AI291=0,"",AE291&amp;" L="&amp;AI291)</f>
        <v/>
      </c>
      <c r="W291" s="47" t="e">
        <f>VLOOKUP(P291,Исходные_данные,13,FALSE)*1.3</f>
        <v>#N/A</v>
      </c>
      <c r="X291" s="48"/>
      <c r="Y291" s="48"/>
      <c r="Z291" s="48"/>
      <c r="AA291" s="48"/>
      <c r="AB291" s="48"/>
      <c r="AD291" s="46" t="e">
        <f>VLOOKUP(S291,Кабель_диаметр,4,FALSE)</f>
        <v>#N/A</v>
      </c>
      <c r="AE291" s="46" t="e">
        <f>VLOOKUP(S291,Кабель_диаметр,5,FALSE)</f>
        <v>#N/A</v>
      </c>
      <c r="AG291" s="46">
        <f>IFERROR(VLOOKUP(P291,Исходные_данные,10,FALSE),0)</f>
        <v>0</v>
      </c>
      <c r="AH291" s="46">
        <f>IFERROR(VLOOKUP(P291,Исходные_данные,11,FALSE),0)</f>
        <v>0</v>
      </c>
      <c r="AI291" s="46">
        <f t="shared" si="16"/>
        <v>0</v>
      </c>
    </row>
    <row r="292" spans="6:35" x14ac:dyDescent="0.25">
      <c r="F292" s="19" t="str">
        <f>IF(G292=1,MAX($F$4:F291)+1,"")</f>
        <v/>
      </c>
      <c r="G292" s="19">
        <f>COUNTIF($H$5:H292,H292)</f>
        <v>269</v>
      </c>
      <c r="H292" s="19" t="e">
        <f t="shared" si="15"/>
        <v>#N/A</v>
      </c>
      <c r="I292" s="19">
        <f>COUNTIF($J$4:$J292,1)</f>
        <v>11</v>
      </c>
      <c r="J292" s="19">
        <f>COUNTIF($S$5:$S292,S292)</f>
        <v>269</v>
      </c>
      <c r="K292" s="19" t="e">
        <f>VLOOKUP(P292,Исходные_данные,20,FALSE)</f>
        <v>#N/A</v>
      </c>
      <c r="L292" s="19">
        <f>IFERROR(IF(P292=0,0,MAX($L$4:L291)+1),0)</f>
        <v>0</v>
      </c>
      <c r="M292" s="104" t="e">
        <f>LEFT(P292,SEARCH(".",P292)-1)</f>
        <v>#N/A</v>
      </c>
      <c r="N292" s="104" t="e">
        <f>LEFT(RIGHT(P292,LEN(P292)-LEN(M292)-1),SEARCH(".",P292)-1)</f>
        <v>#N/A</v>
      </c>
      <c r="P292" s="46" t="e">
        <f>VLOOKUP(ROW(288:288),Разбивка_нумерация_5,4,FALSE)</f>
        <v>#N/A</v>
      </c>
      <c r="Q292" s="46" t="e">
        <f>IF(VLOOKUP(ROW(288:288),Разбивка_нумерация_5,3,FALSE)=0,VLOOKUP(ROW(288:288),Разбивка_нумерация_5,2,FALSE),VLOOKUP(ROW(288:288),Разбивка_нумерация_5,3,FALSE))</f>
        <v>#N/A</v>
      </c>
      <c r="R292" s="46" t="e">
        <f>VLOOKUP(ROW(288:288),Разбивка_нумерация_5,6,FALSE)</f>
        <v>#N/A</v>
      </c>
      <c r="S292" s="46" t="e">
        <f>VLOOKUP(ROW(288:288),Разбивка_нумерация_5,17,FALSE)</f>
        <v>#N/A</v>
      </c>
      <c r="T292" s="46" t="str">
        <f>IF(AG292=0,"","L="&amp;AG292)</f>
        <v/>
      </c>
      <c r="U292" s="46" t="str">
        <f>IF(AH292=0,"",AD292&amp;" L="&amp;AH292)</f>
        <v/>
      </c>
      <c r="V292" s="46" t="str">
        <f>IF(AI292=0,"",AE292&amp;" L="&amp;AI292)</f>
        <v/>
      </c>
      <c r="W292" s="47" t="e">
        <f>VLOOKUP(P292,Исходные_данные,13,FALSE)*1.3</f>
        <v>#N/A</v>
      </c>
      <c r="X292" s="48"/>
      <c r="Y292" s="48"/>
      <c r="Z292" s="48"/>
      <c r="AA292" s="48"/>
      <c r="AB292" s="48"/>
      <c r="AD292" s="46" t="e">
        <f>VLOOKUP(S292,Кабель_диаметр,4,FALSE)</f>
        <v>#N/A</v>
      </c>
      <c r="AE292" s="46" t="e">
        <f>VLOOKUP(S292,Кабель_диаметр,5,FALSE)</f>
        <v>#N/A</v>
      </c>
      <c r="AG292" s="46">
        <f>IFERROR(VLOOKUP(P292,Исходные_данные,10,FALSE),0)</f>
        <v>0</v>
      </c>
      <c r="AH292" s="46">
        <f>IFERROR(VLOOKUP(P292,Исходные_данные,11,FALSE),0)</f>
        <v>0</v>
      </c>
      <c r="AI292" s="46">
        <f t="shared" si="16"/>
        <v>0</v>
      </c>
    </row>
    <row r="293" spans="6:35" x14ac:dyDescent="0.25">
      <c r="F293" s="19" t="str">
        <f>IF(G293=1,MAX($F$4:F292)+1,"")</f>
        <v/>
      </c>
      <c r="G293" s="19">
        <f>COUNTIF($H$5:H293,H293)</f>
        <v>270</v>
      </c>
      <c r="H293" s="19" t="e">
        <f t="shared" si="15"/>
        <v>#N/A</v>
      </c>
      <c r="I293" s="19">
        <f>COUNTIF($J$4:$J293,1)</f>
        <v>11</v>
      </c>
      <c r="J293" s="19">
        <f>COUNTIF($S$5:$S293,S293)</f>
        <v>270</v>
      </c>
      <c r="K293" s="19" t="e">
        <f>VLOOKUP(P293,Исходные_данные,20,FALSE)</f>
        <v>#N/A</v>
      </c>
      <c r="L293" s="19">
        <f>IFERROR(IF(P293=0,0,MAX($L$4:L292)+1),0)</f>
        <v>0</v>
      </c>
      <c r="M293" s="104" t="e">
        <f>LEFT(P293,SEARCH(".",P293)-1)</f>
        <v>#N/A</v>
      </c>
      <c r="N293" s="104" t="e">
        <f>LEFT(RIGHT(P293,LEN(P293)-LEN(M293)-1),SEARCH(".",P293)-1)</f>
        <v>#N/A</v>
      </c>
      <c r="P293" s="46" t="e">
        <f>VLOOKUP(ROW(289:289),Разбивка_нумерация_5,4,FALSE)</f>
        <v>#N/A</v>
      </c>
      <c r="Q293" s="46" t="e">
        <f>IF(VLOOKUP(ROW(289:289),Разбивка_нумерация_5,3,FALSE)=0,VLOOKUP(ROW(289:289),Разбивка_нумерация_5,2,FALSE),VLOOKUP(ROW(289:289),Разбивка_нумерация_5,3,FALSE))</f>
        <v>#N/A</v>
      </c>
      <c r="R293" s="46" t="e">
        <f>VLOOKUP(ROW(289:289),Разбивка_нумерация_5,6,FALSE)</f>
        <v>#N/A</v>
      </c>
      <c r="S293" s="46" t="e">
        <f>VLOOKUP(ROW(289:289),Разбивка_нумерация_5,17,FALSE)</f>
        <v>#N/A</v>
      </c>
      <c r="T293" s="46" t="str">
        <f>IF(AG293=0,"","L="&amp;AG293)</f>
        <v/>
      </c>
      <c r="U293" s="46" t="str">
        <f>IF(AH293=0,"",AD293&amp;" L="&amp;AH293)</f>
        <v/>
      </c>
      <c r="V293" s="46" t="str">
        <f>IF(AI293=0,"",AE293&amp;" L="&amp;AI293)</f>
        <v/>
      </c>
      <c r="W293" s="47" t="e">
        <f>VLOOKUP(P293,Исходные_данные,13,FALSE)*1.3</f>
        <v>#N/A</v>
      </c>
      <c r="X293" s="48"/>
      <c r="Y293" s="48"/>
      <c r="Z293" s="48"/>
      <c r="AA293" s="48"/>
      <c r="AB293" s="48"/>
      <c r="AD293" s="46" t="e">
        <f>VLOOKUP(S293,Кабель_диаметр,4,FALSE)</f>
        <v>#N/A</v>
      </c>
      <c r="AE293" s="46" t="e">
        <f>VLOOKUP(S293,Кабель_диаметр,5,FALSE)</f>
        <v>#N/A</v>
      </c>
      <c r="AG293" s="46">
        <f>IFERROR(VLOOKUP(P293,Исходные_данные,10,FALSE),0)</f>
        <v>0</v>
      </c>
      <c r="AH293" s="46">
        <f>IFERROR(VLOOKUP(P293,Исходные_данные,11,FALSE),0)</f>
        <v>0</v>
      </c>
      <c r="AI293" s="46">
        <f t="shared" si="16"/>
        <v>0</v>
      </c>
    </row>
    <row r="294" spans="6:35" x14ac:dyDescent="0.25">
      <c r="F294" s="19" t="str">
        <f>IF(G294=1,MAX($F$4:F293)+1,"")</f>
        <v/>
      </c>
      <c r="G294" s="19">
        <f>COUNTIF($H$5:H294,H294)</f>
        <v>271</v>
      </c>
      <c r="H294" s="19" t="e">
        <f t="shared" si="15"/>
        <v>#N/A</v>
      </c>
      <c r="I294" s="19">
        <f>COUNTIF($J$4:$J294,1)</f>
        <v>11</v>
      </c>
      <c r="J294" s="19">
        <f>COUNTIF($S$5:$S294,S294)</f>
        <v>271</v>
      </c>
      <c r="K294" s="19" t="e">
        <f>VLOOKUP(P294,Исходные_данные,20,FALSE)</f>
        <v>#N/A</v>
      </c>
      <c r="L294" s="19">
        <f>IFERROR(IF(P294=0,0,MAX($L$4:L293)+1),0)</f>
        <v>0</v>
      </c>
      <c r="M294" s="104" t="e">
        <f>LEFT(P294,SEARCH(".",P294)-1)</f>
        <v>#N/A</v>
      </c>
      <c r="N294" s="104" t="e">
        <f>LEFT(RIGHT(P294,LEN(P294)-LEN(M294)-1),SEARCH(".",P294)-1)</f>
        <v>#N/A</v>
      </c>
      <c r="P294" s="46" t="e">
        <f>VLOOKUP(ROW(290:290),Разбивка_нумерация_5,4,FALSE)</f>
        <v>#N/A</v>
      </c>
      <c r="Q294" s="46" t="e">
        <f>IF(VLOOKUP(ROW(290:290),Разбивка_нумерация_5,3,FALSE)=0,VLOOKUP(ROW(290:290),Разбивка_нумерация_5,2,FALSE),VLOOKUP(ROW(290:290),Разбивка_нумерация_5,3,FALSE))</f>
        <v>#N/A</v>
      </c>
      <c r="R294" s="46" t="e">
        <f>VLOOKUP(ROW(290:290),Разбивка_нумерация_5,6,FALSE)</f>
        <v>#N/A</v>
      </c>
      <c r="S294" s="46" t="e">
        <f>VLOOKUP(ROW(290:290),Разбивка_нумерация_5,17,FALSE)</f>
        <v>#N/A</v>
      </c>
      <c r="T294" s="46" t="str">
        <f>IF(AG294=0,"","L="&amp;AG294)</f>
        <v/>
      </c>
      <c r="U294" s="46" t="str">
        <f>IF(AH294=0,"",AD294&amp;" L="&amp;AH294)</f>
        <v/>
      </c>
      <c r="V294" s="46" t="str">
        <f>IF(AI294=0,"",AE294&amp;" L="&amp;AI294)</f>
        <v/>
      </c>
      <c r="W294" s="47" t="e">
        <f>VLOOKUP(P294,Исходные_данные,13,FALSE)*1.3</f>
        <v>#N/A</v>
      </c>
      <c r="X294" s="48"/>
      <c r="Y294" s="48"/>
      <c r="Z294" s="48"/>
      <c r="AA294" s="48"/>
      <c r="AB294" s="48"/>
      <c r="AD294" s="46" t="e">
        <f>VLOOKUP(S294,Кабель_диаметр,4,FALSE)</f>
        <v>#N/A</v>
      </c>
      <c r="AE294" s="46" t="e">
        <f>VLOOKUP(S294,Кабель_диаметр,5,FALSE)</f>
        <v>#N/A</v>
      </c>
      <c r="AG294" s="46">
        <f>IFERROR(VLOOKUP(P294,Исходные_данные,10,FALSE),0)</f>
        <v>0</v>
      </c>
      <c r="AH294" s="46">
        <f>IFERROR(VLOOKUP(P294,Исходные_данные,11,FALSE),0)</f>
        <v>0</v>
      </c>
      <c r="AI294" s="46">
        <f t="shared" si="16"/>
        <v>0</v>
      </c>
    </row>
    <row r="295" spans="6:35" x14ac:dyDescent="0.25">
      <c r="F295" s="19" t="str">
        <f>IF(G295=1,MAX($F$4:F294)+1,"")</f>
        <v/>
      </c>
      <c r="G295" s="19">
        <f>COUNTIF($H$5:H295,H295)</f>
        <v>272</v>
      </c>
      <c r="H295" s="19" t="e">
        <f t="shared" si="15"/>
        <v>#N/A</v>
      </c>
      <c r="I295" s="19">
        <f>COUNTIF($J$4:$J295,1)</f>
        <v>11</v>
      </c>
      <c r="J295" s="19">
        <f>COUNTIF($S$5:$S295,S295)</f>
        <v>272</v>
      </c>
      <c r="K295" s="19" t="e">
        <f>VLOOKUP(P295,Исходные_данные,20,FALSE)</f>
        <v>#N/A</v>
      </c>
      <c r="L295" s="19">
        <f>IFERROR(IF(P295=0,0,MAX($L$4:L294)+1),0)</f>
        <v>0</v>
      </c>
      <c r="M295" s="104" t="e">
        <f>LEFT(P295,SEARCH(".",P295)-1)</f>
        <v>#N/A</v>
      </c>
      <c r="N295" s="104" t="e">
        <f>LEFT(RIGHT(P295,LEN(P295)-LEN(M295)-1),SEARCH(".",P295)-1)</f>
        <v>#N/A</v>
      </c>
      <c r="P295" s="46" t="e">
        <f>VLOOKUP(ROW(291:291),Разбивка_нумерация_5,4,FALSE)</f>
        <v>#N/A</v>
      </c>
      <c r="Q295" s="46" t="e">
        <f>IF(VLOOKUP(ROW(291:291),Разбивка_нумерация_5,3,FALSE)=0,VLOOKUP(ROW(291:291),Разбивка_нумерация_5,2,FALSE),VLOOKUP(ROW(291:291),Разбивка_нумерация_5,3,FALSE))</f>
        <v>#N/A</v>
      </c>
      <c r="R295" s="46" t="e">
        <f>VLOOKUP(ROW(291:291),Разбивка_нумерация_5,6,FALSE)</f>
        <v>#N/A</v>
      </c>
      <c r="S295" s="46" t="e">
        <f>VLOOKUP(ROW(291:291),Разбивка_нумерация_5,17,FALSE)</f>
        <v>#N/A</v>
      </c>
      <c r="T295" s="46" t="str">
        <f>IF(AG295=0,"","L="&amp;AG295)</f>
        <v/>
      </c>
      <c r="U295" s="46" t="str">
        <f>IF(AH295=0,"",AD295&amp;" L="&amp;AH295)</f>
        <v/>
      </c>
      <c r="V295" s="46" t="str">
        <f>IF(AI295=0,"",AE295&amp;" L="&amp;AI295)</f>
        <v/>
      </c>
      <c r="W295" s="47" t="e">
        <f>VLOOKUP(P295,Исходные_данные,13,FALSE)*1.3</f>
        <v>#N/A</v>
      </c>
      <c r="X295" s="48"/>
      <c r="Y295" s="48"/>
      <c r="Z295" s="48"/>
      <c r="AA295" s="48"/>
      <c r="AB295" s="48"/>
      <c r="AD295" s="46" t="e">
        <f>VLOOKUP(S295,Кабель_диаметр,4,FALSE)</f>
        <v>#N/A</v>
      </c>
      <c r="AE295" s="46" t="e">
        <f>VLOOKUP(S295,Кабель_диаметр,5,FALSE)</f>
        <v>#N/A</v>
      </c>
      <c r="AG295" s="46">
        <f>IFERROR(VLOOKUP(P295,Исходные_данные,10,FALSE),0)</f>
        <v>0</v>
      </c>
      <c r="AH295" s="46">
        <f>IFERROR(VLOOKUP(P295,Исходные_данные,11,FALSE),0)</f>
        <v>0</v>
      </c>
      <c r="AI295" s="46">
        <f t="shared" si="16"/>
        <v>0</v>
      </c>
    </row>
    <row r="296" spans="6:35" x14ac:dyDescent="0.25">
      <c r="F296" s="19" t="str">
        <f>IF(G296=1,MAX($F$4:F295)+1,"")</f>
        <v/>
      </c>
      <c r="G296" s="19">
        <f>COUNTIF($H$5:H296,H296)</f>
        <v>273</v>
      </c>
      <c r="H296" s="19" t="e">
        <f t="shared" si="15"/>
        <v>#N/A</v>
      </c>
      <c r="I296" s="19">
        <f>COUNTIF($J$4:$J296,1)</f>
        <v>11</v>
      </c>
      <c r="J296" s="19">
        <f>COUNTIF($S$5:$S296,S296)</f>
        <v>273</v>
      </c>
      <c r="K296" s="19" t="e">
        <f>VLOOKUP(P296,Исходные_данные,20,FALSE)</f>
        <v>#N/A</v>
      </c>
      <c r="L296" s="19">
        <f>IFERROR(IF(P296=0,0,MAX($L$4:L295)+1),0)</f>
        <v>0</v>
      </c>
      <c r="M296" s="104" t="e">
        <f>LEFT(P296,SEARCH(".",P296)-1)</f>
        <v>#N/A</v>
      </c>
      <c r="N296" s="104" t="e">
        <f>LEFT(RIGHT(P296,LEN(P296)-LEN(M296)-1),SEARCH(".",P296)-1)</f>
        <v>#N/A</v>
      </c>
      <c r="P296" s="46" t="e">
        <f>VLOOKUP(ROW(292:292),Разбивка_нумерация_5,4,FALSE)</f>
        <v>#N/A</v>
      </c>
      <c r="Q296" s="46" t="e">
        <f>IF(VLOOKUP(ROW(292:292),Разбивка_нумерация_5,3,FALSE)=0,VLOOKUP(ROW(292:292),Разбивка_нумерация_5,2,FALSE),VLOOKUP(ROW(292:292),Разбивка_нумерация_5,3,FALSE))</f>
        <v>#N/A</v>
      </c>
      <c r="R296" s="46" t="e">
        <f>VLOOKUP(ROW(292:292),Разбивка_нумерация_5,6,FALSE)</f>
        <v>#N/A</v>
      </c>
      <c r="S296" s="46" t="e">
        <f>VLOOKUP(ROW(292:292),Разбивка_нумерация_5,17,FALSE)</f>
        <v>#N/A</v>
      </c>
      <c r="T296" s="46" t="str">
        <f>IF(AG296=0,"","L="&amp;AG296)</f>
        <v/>
      </c>
      <c r="U296" s="46" t="str">
        <f>IF(AH296=0,"",AD296&amp;" L="&amp;AH296)</f>
        <v/>
      </c>
      <c r="V296" s="46" t="str">
        <f>IF(AI296=0,"",AE296&amp;" L="&amp;AI296)</f>
        <v/>
      </c>
      <c r="W296" s="47" t="e">
        <f>VLOOKUP(P296,Исходные_данные,13,FALSE)*1.3</f>
        <v>#N/A</v>
      </c>
      <c r="X296" s="48"/>
      <c r="Y296" s="48"/>
      <c r="Z296" s="48"/>
      <c r="AA296" s="48"/>
      <c r="AB296" s="48"/>
      <c r="AD296" s="46" t="e">
        <f>VLOOKUP(S296,Кабель_диаметр,4,FALSE)</f>
        <v>#N/A</v>
      </c>
      <c r="AE296" s="46" t="e">
        <f>VLOOKUP(S296,Кабель_диаметр,5,FALSE)</f>
        <v>#N/A</v>
      </c>
      <c r="AG296" s="46">
        <f>IFERROR(VLOOKUP(P296,Исходные_данные,10,FALSE),0)</f>
        <v>0</v>
      </c>
      <c r="AH296" s="46">
        <f>IFERROR(VLOOKUP(P296,Исходные_данные,11,FALSE),0)</f>
        <v>0</v>
      </c>
      <c r="AI296" s="46">
        <f t="shared" si="16"/>
        <v>0</v>
      </c>
    </row>
    <row r="297" spans="6:35" x14ac:dyDescent="0.25">
      <c r="F297" s="19" t="str">
        <f>IF(G297=1,MAX($F$4:F296)+1,"")</f>
        <v/>
      </c>
      <c r="G297" s="19">
        <f>COUNTIF($H$5:H297,H297)</f>
        <v>274</v>
      </c>
      <c r="H297" s="19" t="e">
        <f t="shared" si="15"/>
        <v>#N/A</v>
      </c>
      <c r="I297" s="19">
        <f>COUNTIF($J$4:$J297,1)</f>
        <v>11</v>
      </c>
      <c r="J297" s="19">
        <f>COUNTIF($S$5:$S297,S297)</f>
        <v>274</v>
      </c>
      <c r="K297" s="19" t="e">
        <f>VLOOKUP(P297,Исходные_данные,20,FALSE)</f>
        <v>#N/A</v>
      </c>
      <c r="L297" s="19">
        <f>IFERROR(IF(P297=0,0,MAX($L$4:L296)+1),0)</f>
        <v>0</v>
      </c>
      <c r="M297" s="104" t="e">
        <f>LEFT(P297,SEARCH(".",P297)-1)</f>
        <v>#N/A</v>
      </c>
      <c r="N297" s="104" t="e">
        <f>LEFT(RIGHT(P297,LEN(P297)-LEN(M297)-1),SEARCH(".",P297)-1)</f>
        <v>#N/A</v>
      </c>
      <c r="P297" s="46" t="e">
        <f>VLOOKUP(ROW(293:293),Разбивка_нумерация_5,4,FALSE)</f>
        <v>#N/A</v>
      </c>
      <c r="Q297" s="46" t="e">
        <f>IF(VLOOKUP(ROW(293:293),Разбивка_нумерация_5,3,FALSE)=0,VLOOKUP(ROW(293:293),Разбивка_нумерация_5,2,FALSE),VLOOKUP(ROW(293:293),Разбивка_нумерация_5,3,FALSE))</f>
        <v>#N/A</v>
      </c>
      <c r="R297" s="46" t="e">
        <f>VLOOKUP(ROW(293:293),Разбивка_нумерация_5,6,FALSE)</f>
        <v>#N/A</v>
      </c>
      <c r="S297" s="46" t="e">
        <f>VLOOKUP(ROW(293:293),Разбивка_нумерация_5,17,FALSE)</f>
        <v>#N/A</v>
      </c>
      <c r="T297" s="46" t="str">
        <f>IF(AG297=0,"","L="&amp;AG297)</f>
        <v/>
      </c>
      <c r="U297" s="46" t="str">
        <f>IF(AH297=0,"",AD297&amp;" L="&amp;AH297)</f>
        <v/>
      </c>
      <c r="V297" s="46" t="str">
        <f>IF(AI297=0,"",AE297&amp;" L="&amp;AI297)</f>
        <v/>
      </c>
      <c r="W297" s="47" t="e">
        <f>VLOOKUP(P297,Исходные_данные,13,FALSE)*1.3</f>
        <v>#N/A</v>
      </c>
      <c r="X297" s="48"/>
      <c r="Y297" s="48"/>
      <c r="Z297" s="48"/>
      <c r="AA297" s="48"/>
      <c r="AB297" s="48"/>
      <c r="AD297" s="46" t="e">
        <f>VLOOKUP(S297,Кабель_диаметр,4,FALSE)</f>
        <v>#N/A</v>
      </c>
      <c r="AE297" s="46" t="e">
        <f>VLOOKUP(S297,Кабель_диаметр,5,FALSE)</f>
        <v>#N/A</v>
      </c>
      <c r="AG297" s="46">
        <f>IFERROR(VLOOKUP(P297,Исходные_данные,10,FALSE),0)</f>
        <v>0</v>
      </c>
      <c r="AH297" s="46">
        <f>IFERROR(VLOOKUP(P297,Исходные_данные,11,FALSE),0)</f>
        <v>0</v>
      </c>
      <c r="AI297" s="46">
        <f t="shared" si="16"/>
        <v>0</v>
      </c>
    </row>
    <row r="298" spans="6:35" x14ac:dyDescent="0.25">
      <c r="F298" s="19" t="str">
        <f>IF(G298=1,MAX($F$4:F297)+1,"")</f>
        <v/>
      </c>
      <c r="G298" s="19">
        <f>COUNTIF($H$5:H298,H298)</f>
        <v>275</v>
      </c>
      <c r="H298" s="19" t="e">
        <f t="shared" si="15"/>
        <v>#N/A</v>
      </c>
      <c r="I298" s="19">
        <f>COUNTIF($J$4:$J298,1)</f>
        <v>11</v>
      </c>
      <c r="J298" s="19">
        <f>COUNTIF($S$5:$S298,S298)</f>
        <v>275</v>
      </c>
      <c r="K298" s="19" t="e">
        <f>VLOOKUP(P298,Исходные_данные,20,FALSE)</f>
        <v>#N/A</v>
      </c>
      <c r="L298" s="19">
        <f>IFERROR(IF(P298=0,0,MAX($L$4:L297)+1),0)</f>
        <v>0</v>
      </c>
      <c r="M298" s="104" t="e">
        <f>LEFT(P298,SEARCH(".",P298)-1)</f>
        <v>#N/A</v>
      </c>
      <c r="N298" s="104" t="e">
        <f>LEFT(RIGHT(P298,LEN(P298)-LEN(M298)-1),SEARCH(".",P298)-1)</f>
        <v>#N/A</v>
      </c>
      <c r="P298" s="46" t="e">
        <f>VLOOKUP(ROW(294:294),Разбивка_нумерация_5,4,FALSE)</f>
        <v>#N/A</v>
      </c>
      <c r="Q298" s="46" t="e">
        <f>IF(VLOOKUP(ROW(294:294),Разбивка_нумерация_5,3,FALSE)=0,VLOOKUP(ROW(294:294),Разбивка_нумерация_5,2,FALSE),VLOOKUP(ROW(294:294),Разбивка_нумерация_5,3,FALSE))</f>
        <v>#N/A</v>
      </c>
      <c r="R298" s="46" t="e">
        <f>VLOOKUP(ROW(294:294),Разбивка_нумерация_5,6,FALSE)</f>
        <v>#N/A</v>
      </c>
      <c r="S298" s="46" t="e">
        <f>VLOOKUP(ROW(294:294),Разбивка_нумерация_5,17,FALSE)</f>
        <v>#N/A</v>
      </c>
      <c r="T298" s="46" t="str">
        <f>IF(AG298=0,"","L="&amp;AG298)</f>
        <v/>
      </c>
      <c r="U298" s="46" t="str">
        <f>IF(AH298=0,"",AD298&amp;" L="&amp;AH298)</f>
        <v/>
      </c>
      <c r="V298" s="46" t="str">
        <f>IF(AI298=0,"",AE298&amp;" L="&amp;AI298)</f>
        <v/>
      </c>
      <c r="W298" s="47" t="e">
        <f>VLOOKUP(P298,Исходные_данные,13,FALSE)*1.3</f>
        <v>#N/A</v>
      </c>
      <c r="X298" s="48"/>
      <c r="Y298" s="48"/>
      <c r="Z298" s="48"/>
      <c r="AA298" s="48"/>
      <c r="AB298" s="48"/>
      <c r="AD298" s="46" t="e">
        <f>VLOOKUP(S298,Кабель_диаметр,4,FALSE)</f>
        <v>#N/A</v>
      </c>
      <c r="AE298" s="46" t="e">
        <f>VLOOKUP(S298,Кабель_диаметр,5,FALSE)</f>
        <v>#N/A</v>
      </c>
      <c r="AG298" s="46">
        <f>IFERROR(VLOOKUP(P298,Исходные_данные,10,FALSE),0)</f>
        <v>0</v>
      </c>
      <c r="AH298" s="46">
        <f>IFERROR(VLOOKUP(P298,Исходные_данные,11,FALSE),0)</f>
        <v>0</v>
      </c>
      <c r="AI298" s="46">
        <f t="shared" si="16"/>
        <v>0</v>
      </c>
    </row>
    <row r="299" spans="6:35" x14ac:dyDescent="0.25">
      <c r="F299" s="19" t="str">
        <f>IF(G299=1,MAX($F$4:F298)+1,"")</f>
        <v/>
      </c>
      <c r="G299" s="19">
        <f>COUNTIF($H$5:H299,H299)</f>
        <v>276</v>
      </c>
      <c r="H299" s="19" t="e">
        <f t="shared" si="15"/>
        <v>#N/A</v>
      </c>
      <c r="I299" s="19">
        <f>COUNTIF($J$4:$J299,1)</f>
        <v>11</v>
      </c>
      <c r="J299" s="19">
        <f>COUNTIF($S$5:$S299,S299)</f>
        <v>276</v>
      </c>
      <c r="K299" s="19" t="e">
        <f>VLOOKUP(P299,Исходные_данные,20,FALSE)</f>
        <v>#N/A</v>
      </c>
      <c r="L299" s="19">
        <f>IFERROR(IF(P299=0,0,MAX($L$4:L298)+1),0)</f>
        <v>0</v>
      </c>
      <c r="M299" s="104" t="e">
        <f>LEFT(P299,SEARCH(".",P299)-1)</f>
        <v>#N/A</v>
      </c>
      <c r="N299" s="104" t="e">
        <f>LEFT(RIGHT(P299,LEN(P299)-LEN(M299)-1),SEARCH(".",P299)-1)</f>
        <v>#N/A</v>
      </c>
      <c r="P299" s="46" t="e">
        <f>VLOOKUP(ROW(295:295),Разбивка_нумерация_5,4,FALSE)</f>
        <v>#N/A</v>
      </c>
      <c r="Q299" s="46" t="e">
        <f>IF(VLOOKUP(ROW(295:295),Разбивка_нумерация_5,3,FALSE)=0,VLOOKUP(ROW(295:295),Разбивка_нумерация_5,2,FALSE),VLOOKUP(ROW(295:295),Разбивка_нумерация_5,3,FALSE))</f>
        <v>#N/A</v>
      </c>
      <c r="R299" s="46" t="e">
        <f>VLOOKUP(ROW(295:295),Разбивка_нумерация_5,6,FALSE)</f>
        <v>#N/A</v>
      </c>
      <c r="S299" s="46" t="e">
        <f>VLOOKUP(ROW(295:295),Разбивка_нумерация_5,17,FALSE)</f>
        <v>#N/A</v>
      </c>
      <c r="T299" s="46" t="str">
        <f>IF(AG299=0,"","L="&amp;AG299)</f>
        <v/>
      </c>
      <c r="U299" s="46" t="str">
        <f>IF(AH299=0,"",AD299&amp;" L="&amp;AH299)</f>
        <v/>
      </c>
      <c r="V299" s="46" t="str">
        <f>IF(AI299=0,"",AE299&amp;" L="&amp;AI299)</f>
        <v/>
      </c>
      <c r="W299" s="47" t="e">
        <f>VLOOKUP(P299,Исходные_данные,13,FALSE)*1.3</f>
        <v>#N/A</v>
      </c>
      <c r="X299" s="48"/>
      <c r="Y299" s="48"/>
      <c r="Z299" s="48"/>
      <c r="AA299" s="48"/>
      <c r="AB299" s="48"/>
      <c r="AD299" s="46" t="e">
        <f>VLOOKUP(S299,Кабель_диаметр,4,FALSE)</f>
        <v>#N/A</v>
      </c>
      <c r="AE299" s="46" t="e">
        <f>VLOOKUP(S299,Кабель_диаметр,5,FALSE)</f>
        <v>#N/A</v>
      </c>
      <c r="AG299" s="46">
        <f>IFERROR(VLOOKUP(P299,Исходные_данные,10,FALSE),0)</f>
        <v>0</v>
      </c>
      <c r="AH299" s="46">
        <f>IFERROR(VLOOKUP(P299,Исходные_данные,11,FALSE),0)</f>
        <v>0</v>
      </c>
      <c r="AI299" s="46">
        <f t="shared" si="16"/>
        <v>0</v>
      </c>
    </row>
    <row r="300" spans="6:35" x14ac:dyDescent="0.25">
      <c r="F300" s="19" t="str">
        <f>IF(G300=1,MAX($F$4:F299)+1,"")</f>
        <v/>
      </c>
      <c r="G300" s="19">
        <f>COUNTIF($H$5:H300,H300)</f>
        <v>277</v>
      </c>
      <c r="H300" s="19" t="e">
        <f t="shared" si="15"/>
        <v>#N/A</v>
      </c>
      <c r="I300" s="19">
        <f>COUNTIF($J$4:$J300,1)</f>
        <v>11</v>
      </c>
      <c r="J300" s="19">
        <f>COUNTIF($S$5:$S300,S300)</f>
        <v>277</v>
      </c>
      <c r="K300" s="19" t="e">
        <f>VLOOKUP(P300,Исходные_данные,20,FALSE)</f>
        <v>#N/A</v>
      </c>
      <c r="L300" s="19">
        <f>IFERROR(IF(P300=0,0,MAX($L$4:L299)+1),0)</f>
        <v>0</v>
      </c>
      <c r="M300" s="104" t="e">
        <f>LEFT(P300,SEARCH(".",P300)-1)</f>
        <v>#N/A</v>
      </c>
      <c r="N300" s="104" t="e">
        <f>LEFT(RIGHT(P300,LEN(P300)-LEN(M300)-1),SEARCH(".",P300)-1)</f>
        <v>#N/A</v>
      </c>
      <c r="P300" s="46" t="e">
        <f>VLOOKUP(ROW(296:296),Разбивка_нумерация_5,4,FALSE)</f>
        <v>#N/A</v>
      </c>
      <c r="Q300" s="46" t="e">
        <f>IF(VLOOKUP(ROW(296:296),Разбивка_нумерация_5,3,FALSE)=0,VLOOKUP(ROW(296:296),Разбивка_нумерация_5,2,FALSE),VLOOKUP(ROW(296:296),Разбивка_нумерация_5,3,FALSE))</f>
        <v>#N/A</v>
      </c>
      <c r="R300" s="46" t="e">
        <f>VLOOKUP(ROW(296:296),Разбивка_нумерация_5,6,FALSE)</f>
        <v>#N/A</v>
      </c>
      <c r="S300" s="46" t="e">
        <f>VLOOKUP(ROW(296:296),Разбивка_нумерация_5,17,FALSE)</f>
        <v>#N/A</v>
      </c>
      <c r="T300" s="46" t="str">
        <f>IF(AG300=0,"","L="&amp;AG300)</f>
        <v/>
      </c>
      <c r="U300" s="46" t="str">
        <f>IF(AH300=0,"",AD300&amp;" L="&amp;AH300)</f>
        <v/>
      </c>
      <c r="V300" s="46" t="str">
        <f>IF(AI300=0,"",AE300&amp;" L="&amp;AI300)</f>
        <v/>
      </c>
      <c r="W300" s="47" t="e">
        <f>VLOOKUP(P300,Исходные_данные,13,FALSE)*1.3</f>
        <v>#N/A</v>
      </c>
      <c r="X300" s="48"/>
      <c r="Y300" s="48"/>
      <c r="Z300" s="48"/>
      <c r="AA300" s="48"/>
      <c r="AB300" s="48"/>
      <c r="AD300" s="46" t="e">
        <f>VLOOKUP(S300,Кабель_диаметр,4,FALSE)</f>
        <v>#N/A</v>
      </c>
      <c r="AE300" s="46" t="e">
        <f>VLOOKUP(S300,Кабель_диаметр,5,FALSE)</f>
        <v>#N/A</v>
      </c>
      <c r="AG300" s="46">
        <f>IFERROR(VLOOKUP(P300,Исходные_данные,10,FALSE),0)</f>
        <v>0</v>
      </c>
      <c r="AH300" s="46">
        <f>IFERROR(VLOOKUP(P300,Исходные_данные,11,FALSE),0)</f>
        <v>0</v>
      </c>
      <c r="AI300" s="46">
        <f t="shared" si="16"/>
        <v>0</v>
      </c>
    </row>
    <row r="301" spans="6:35" x14ac:dyDescent="0.25">
      <c r="F301" s="19" t="str">
        <f>IF(G301=1,MAX($F$4:F300)+1,"")</f>
        <v/>
      </c>
      <c r="G301" s="19">
        <f>COUNTIF($H$5:H301,H301)</f>
        <v>278</v>
      </c>
      <c r="H301" s="19" t="e">
        <f t="shared" si="15"/>
        <v>#N/A</v>
      </c>
      <c r="I301" s="19">
        <f>COUNTIF($J$4:$J301,1)</f>
        <v>11</v>
      </c>
      <c r="J301" s="19">
        <f>COUNTIF($S$5:$S301,S301)</f>
        <v>278</v>
      </c>
      <c r="K301" s="19" t="e">
        <f>VLOOKUP(P301,Исходные_данные,20,FALSE)</f>
        <v>#N/A</v>
      </c>
      <c r="L301" s="19">
        <f>IFERROR(IF(P301=0,0,MAX($L$4:L300)+1),0)</f>
        <v>0</v>
      </c>
      <c r="M301" s="104" t="e">
        <f>LEFT(P301,SEARCH(".",P301)-1)</f>
        <v>#N/A</v>
      </c>
      <c r="N301" s="104" t="e">
        <f>LEFT(RIGHT(P301,LEN(P301)-LEN(M301)-1),SEARCH(".",P301)-1)</f>
        <v>#N/A</v>
      </c>
      <c r="P301" s="46" t="e">
        <f>VLOOKUP(ROW(297:297),Разбивка_нумерация_5,4,FALSE)</f>
        <v>#N/A</v>
      </c>
      <c r="Q301" s="46" t="e">
        <f>IF(VLOOKUP(ROW(297:297),Разбивка_нумерация_5,3,FALSE)=0,VLOOKUP(ROW(297:297),Разбивка_нумерация_5,2,FALSE),VLOOKUP(ROW(297:297),Разбивка_нумерация_5,3,FALSE))</f>
        <v>#N/A</v>
      </c>
      <c r="R301" s="46" t="e">
        <f>VLOOKUP(ROW(297:297),Разбивка_нумерация_5,6,FALSE)</f>
        <v>#N/A</v>
      </c>
      <c r="S301" s="46" t="e">
        <f>VLOOKUP(ROW(297:297),Разбивка_нумерация_5,17,FALSE)</f>
        <v>#N/A</v>
      </c>
      <c r="T301" s="46" t="str">
        <f>IF(AG301=0,"","L="&amp;AG301)</f>
        <v/>
      </c>
      <c r="U301" s="46" t="str">
        <f>IF(AH301=0,"",AD301&amp;" L="&amp;AH301)</f>
        <v/>
      </c>
      <c r="V301" s="46" t="str">
        <f>IF(AI301=0,"",AE301&amp;" L="&amp;AI301)</f>
        <v/>
      </c>
      <c r="W301" s="47" t="e">
        <f>VLOOKUP(P301,Исходные_данные,13,FALSE)*1.3</f>
        <v>#N/A</v>
      </c>
      <c r="X301" s="48"/>
      <c r="Y301" s="48"/>
      <c r="Z301" s="48"/>
      <c r="AA301" s="48"/>
      <c r="AB301" s="48"/>
      <c r="AD301" s="46" t="e">
        <f>VLOOKUP(S301,Кабель_диаметр,4,FALSE)</f>
        <v>#N/A</v>
      </c>
      <c r="AE301" s="46" t="e">
        <f>VLOOKUP(S301,Кабель_диаметр,5,FALSE)</f>
        <v>#N/A</v>
      </c>
      <c r="AG301" s="46">
        <f>IFERROR(VLOOKUP(P301,Исходные_данные,10,FALSE),0)</f>
        <v>0</v>
      </c>
      <c r="AH301" s="46">
        <f>IFERROR(VLOOKUP(P301,Исходные_данные,11,FALSE),0)</f>
        <v>0</v>
      </c>
      <c r="AI301" s="46">
        <f t="shared" si="16"/>
        <v>0</v>
      </c>
    </row>
    <row r="302" spans="6:35" x14ac:dyDescent="0.25">
      <c r="F302" s="19" t="str">
        <f>IF(G302=1,MAX($F$4:F301)+1,"")</f>
        <v/>
      </c>
      <c r="G302" s="19">
        <f>COUNTIF($H$5:H302,H302)</f>
        <v>279</v>
      </c>
      <c r="H302" s="19" t="e">
        <f t="shared" si="15"/>
        <v>#N/A</v>
      </c>
      <c r="I302" s="19">
        <f>COUNTIF($J$4:$J302,1)</f>
        <v>11</v>
      </c>
      <c r="J302" s="19">
        <f>COUNTIF($S$5:$S302,S302)</f>
        <v>279</v>
      </c>
      <c r="K302" s="19" t="e">
        <f>VLOOKUP(P302,Исходные_данные,20,FALSE)</f>
        <v>#N/A</v>
      </c>
      <c r="L302" s="19">
        <f>IFERROR(IF(P302=0,0,MAX($L$4:L301)+1),0)</f>
        <v>0</v>
      </c>
      <c r="M302" s="104" t="e">
        <f>LEFT(P302,SEARCH(".",P302)-1)</f>
        <v>#N/A</v>
      </c>
      <c r="N302" s="104" t="e">
        <f>LEFT(RIGHT(P302,LEN(P302)-LEN(M302)-1),SEARCH(".",P302)-1)</f>
        <v>#N/A</v>
      </c>
      <c r="P302" s="46" t="e">
        <f>VLOOKUP(ROW(298:298),Разбивка_нумерация_5,4,FALSE)</f>
        <v>#N/A</v>
      </c>
      <c r="Q302" s="46" t="e">
        <f>IF(VLOOKUP(ROW(298:298),Разбивка_нумерация_5,3,FALSE)=0,VLOOKUP(ROW(298:298),Разбивка_нумерация_5,2,FALSE),VLOOKUP(ROW(298:298),Разбивка_нумерация_5,3,FALSE))</f>
        <v>#N/A</v>
      </c>
      <c r="R302" s="46" t="e">
        <f>VLOOKUP(ROW(298:298),Разбивка_нумерация_5,6,FALSE)</f>
        <v>#N/A</v>
      </c>
      <c r="S302" s="46" t="e">
        <f>VLOOKUP(ROW(298:298),Разбивка_нумерация_5,17,FALSE)</f>
        <v>#N/A</v>
      </c>
      <c r="T302" s="46" t="str">
        <f>IF(AG302=0,"","L="&amp;AG302)</f>
        <v/>
      </c>
      <c r="U302" s="46" t="str">
        <f>IF(AH302=0,"",AD302&amp;" L="&amp;AH302)</f>
        <v/>
      </c>
      <c r="V302" s="46" t="str">
        <f>IF(AI302=0,"",AE302&amp;" L="&amp;AI302)</f>
        <v/>
      </c>
      <c r="W302" s="47" t="e">
        <f>VLOOKUP(P302,Исходные_данные,13,FALSE)*1.3</f>
        <v>#N/A</v>
      </c>
      <c r="X302" s="48"/>
      <c r="Y302" s="48"/>
      <c r="Z302" s="48"/>
      <c r="AA302" s="48"/>
      <c r="AB302" s="48"/>
      <c r="AD302" s="46" t="e">
        <f>VLOOKUP(S302,Кабель_диаметр,4,FALSE)</f>
        <v>#N/A</v>
      </c>
      <c r="AE302" s="46" t="e">
        <f>VLOOKUP(S302,Кабель_диаметр,5,FALSE)</f>
        <v>#N/A</v>
      </c>
      <c r="AG302" s="46">
        <f>IFERROR(VLOOKUP(P302,Исходные_данные,10,FALSE),0)</f>
        <v>0</v>
      </c>
      <c r="AH302" s="46">
        <f>IFERROR(VLOOKUP(P302,Исходные_данные,11,FALSE),0)</f>
        <v>0</v>
      </c>
      <c r="AI302" s="46">
        <f t="shared" si="16"/>
        <v>0</v>
      </c>
    </row>
    <row r="303" spans="6:35" x14ac:dyDescent="0.25">
      <c r="F303" s="19" t="str">
        <f>IF(G303=1,MAX($F$4:F302)+1,"")</f>
        <v/>
      </c>
      <c r="G303" s="19">
        <f>COUNTIF($H$5:H303,H303)</f>
        <v>280</v>
      </c>
      <c r="H303" s="19" t="e">
        <f t="shared" si="15"/>
        <v>#N/A</v>
      </c>
      <c r="I303" s="19">
        <f>COUNTIF($J$4:$J303,1)</f>
        <v>11</v>
      </c>
      <c r="J303" s="19">
        <f>COUNTIF($S$5:$S303,S303)</f>
        <v>280</v>
      </c>
      <c r="K303" s="19" t="e">
        <f>VLOOKUP(P303,Исходные_данные,20,FALSE)</f>
        <v>#N/A</v>
      </c>
      <c r="L303" s="19">
        <f>IFERROR(IF(P303=0,0,MAX($L$4:L302)+1),0)</f>
        <v>0</v>
      </c>
      <c r="M303" s="104" t="e">
        <f>LEFT(P303,SEARCH(".",P303)-1)</f>
        <v>#N/A</v>
      </c>
      <c r="N303" s="104" t="e">
        <f>LEFT(RIGHT(P303,LEN(P303)-LEN(M303)-1),SEARCH(".",P303)-1)</f>
        <v>#N/A</v>
      </c>
      <c r="P303" s="46" t="e">
        <f>VLOOKUP(ROW(299:299),Разбивка_нумерация_5,4,FALSE)</f>
        <v>#N/A</v>
      </c>
      <c r="Q303" s="46" t="e">
        <f>IF(VLOOKUP(ROW(299:299),Разбивка_нумерация_5,3,FALSE)=0,VLOOKUP(ROW(299:299),Разбивка_нумерация_5,2,FALSE),VLOOKUP(ROW(299:299),Разбивка_нумерация_5,3,FALSE))</f>
        <v>#N/A</v>
      </c>
      <c r="R303" s="46" t="e">
        <f>VLOOKUP(ROW(299:299),Разбивка_нумерация_5,6,FALSE)</f>
        <v>#N/A</v>
      </c>
      <c r="S303" s="46" t="e">
        <f>VLOOKUP(ROW(299:299),Разбивка_нумерация_5,17,FALSE)</f>
        <v>#N/A</v>
      </c>
      <c r="T303" s="46" t="str">
        <f>IF(AG303=0,"","L="&amp;AG303)</f>
        <v/>
      </c>
      <c r="U303" s="46" t="str">
        <f>IF(AH303=0,"",AD303&amp;" L="&amp;AH303)</f>
        <v/>
      </c>
      <c r="V303" s="46" t="str">
        <f>IF(AI303=0,"",AE303&amp;" L="&amp;AI303)</f>
        <v/>
      </c>
      <c r="W303" s="47" t="e">
        <f>VLOOKUP(P303,Исходные_данные,13,FALSE)*1.3</f>
        <v>#N/A</v>
      </c>
      <c r="X303" s="48"/>
      <c r="Y303" s="48"/>
      <c r="Z303" s="48"/>
      <c r="AA303" s="48"/>
      <c r="AB303" s="48"/>
      <c r="AD303" s="46" t="e">
        <f>VLOOKUP(S303,Кабель_диаметр,4,FALSE)</f>
        <v>#N/A</v>
      </c>
      <c r="AE303" s="46" t="e">
        <f>VLOOKUP(S303,Кабель_диаметр,5,FALSE)</f>
        <v>#N/A</v>
      </c>
      <c r="AG303" s="46">
        <f>IFERROR(VLOOKUP(P303,Исходные_данные,10,FALSE),0)</f>
        <v>0</v>
      </c>
      <c r="AH303" s="46">
        <f>IFERROR(VLOOKUP(P303,Исходные_данные,11,FALSE),0)</f>
        <v>0</v>
      </c>
      <c r="AI303" s="46">
        <f t="shared" si="16"/>
        <v>0</v>
      </c>
    </row>
    <row r="304" spans="6:35" x14ac:dyDescent="0.25">
      <c r="F304" s="19" t="str">
        <f>IF(G304=1,MAX($F$4:F303)+1,"")</f>
        <v/>
      </c>
      <c r="G304" s="19">
        <f>COUNTIF($H$5:H304,H304)</f>
        <v>281</v>
      </c>
      <c r="H304" s="19" t="e">
        <f t="shared" si="15"/>
        <v>#N/A</v>
      </c>
      <c r="I304" s="19">
        <f>COUNTIF($J$4:$J304,1)</f>
        <v>11</v>
      </c>
      <c r="J304" s="19">
        <f>COUNTIF($S$5:$S304,S304)</f>
        <v>281</v>
      </c>
      <c r="K304" s="19" t="e">
        <f>VLOOKUP(P304,Исходные_данные,20,FALSE)</f>
        <v>#N/A</v>
      </c>
      <c r="L304" s="19">
        <f>IFERROR(IF(P304=0,0,MAX($L$4:L303)+1),0)</f>
        <v>0</v>
      </c>
      <c r="M304" s="104" t="e">
        <f>LEFT(P304,SEARCH(".",P304)-1)</f>
        <v>#N/A</v>
      </c>
      <c r="N304" s="104" t="e">
        <f>LEFT(RIGHT(P304,LEN(P304)-LEN(M304)-1),SEARCH(".",P304)-1)</f>
        <v>#N/A</v>
      </c>
      <c r="P304" s="46" t="e">
        <f>VLOOKUP(ROW(300:300),Разбивка_нумерация_5,4,FALSE)</f>
        <v>#N/A</v>
      </c>
      <c r="Q304" s="46" t="e">
        <f>IF(VLOOKUP(ROW(300:300),Разбивка_нумерация_5,3,FALSE)=0,VLOOKUP(ROW(300:300),Разбивка_нумерация_5,2,FALSE),VLOOKUP(ROW(300:300),Разбивка_нумерация_5,3,FALSE))</f>
        <v>#N/A</v>
      </c>
      <c r="R304" s="46" t="e">
        <f>VLOOKUP(ROW(300:300),Разбивка_нумерация_5,6,FALSE)</f>
        <v>#N/A</v>
      </c>
      <c r="S304" s="46" t="e">
        <f>VLOOKUP(ROW(300:300),Разбивка_нумерация_5,17,FALSE)</f>
        <v>#N/A</v>
      </c>
      <c r="T304" s="46" t="str">
        <f>IF(AG304=0,"","L="&amp;AG304)</f>
        <v/>
      </c>
      <c r="U304" s="46" t="str">
        <f>IF(AH304=0,"",AD304&amp;" L="&amp;AH304)</f>
        <v/>
      </c>
      <c r="V304" s="46" t="str">
        <f>IF(AI304=0,"",AE304&amp;" L="&amp;AI304)</f>
        <v/>
      </c>
      <c r="W304" s="47" t="e">
        <f>VLOOKUP(P304,Исходные_данные,13,FALSE)*1.3</f>
        <v>#N/A</v>
      </c>
      <c r="X304" s="48"/>
      <c r="Y304" s="48"/>
      <c r="Z304" s="48"/>
      <c r="AA304" s="48"/>
      <c r="AB304" s="48"/>
      <c r="AD304" s="46" t="e">
        <f>VLOOKUP(S304,Кабель_диаметр,4,FALSE)</f>
        <v>#N/A</v>
      </c>
      <c r="AE304" s="46" t="e">
        <f>VLOOKUP(S304,Кабель_диаметр,5,FALSE)</f>
        <v>#N/A</v>
      </c>
      <c r="AG304" s="46">
        <f>IFERROR(VLOOKUP(P304,Исходные_данные,10,FALSE),0)</f>
        <v>0</v>
      </c>
      <c r="AH304" s="46">
        <f>IFERROR(VLOOKUP(P304,Исходные_данные,11,FALSE),0)</f>
        <v>0</v>
      </c>
      <c r="AI304" s="46">
        <f t="shared" si="16"/>
        <v>0</v>
      </c>
    </row>
    <row r="305" spans="6:35" x14ac:dyDescent="0.25">
      <c r="F305" s="19" t="str">
        <f>IF(G305=1,MAX($F$4:F304)+1,"")</f>
        <v/>
      </c>
      <c r="G305" s="19">
        <f>COUNTIF($H$5:H305,H305)</f>
        <v>282</v>
      </c>
      <c r="H305" s="19" t="e">
        <f t="shared" si="15"/>
        <v>#N/A</v>
      </c>
      <c r="I305" s="19">
        <f>COUNTIF($J$4:$J305,1)</f>
        <v>11</v>
      </c>
      <c r="J305" s="19">
        <f>COUNTIF($S$5:$S305,S305)</f>
        <v>282</v>
      </c>
      <c r="K305" s="19" t="e">
        <f>VLOOKUP(P305,Исходные_данные,20,FALSE)</f>
        <v>#N/A</v>
      </c>
      <c r="L305" s="19">
        <f>IFERROR(IF(P305=0,0,MAX($L$4:L304)+1),0)</f>
        <v>0</v>
      </c>
      <c r="M305" s="104" t="e">
        <f>LEFT(P305,SEARCH(".",P305)-1)</f>
        <v>#N/A</v>
      </c>
      <c r="N305" s="104" t="e">
        <f>LEFT(RIGHT(P305,LEN(P305)-LEN(M305)-1),SEARCH(".",P305)-1)</f>
        <v>#N/A</v>
      </c>
      <c r="P305" s="46" t="e">
        <f>VLOOKUP(ROW(301:301),Разбивка_нумерация_5,4,FALSE)</f>
        <v>#N/A</v>
      </c>
      <c r="Q305" s="46" t="e">
        <f>IF(VLOOKUP(ROW(301:301),Разбивка_нумерация_5,3,FALSE)=0,VLOOKUP(ROW(301:301),Разбивка_нумерация_5,2,FALSE),VLOOKUP(ROW(301:301),Разбивка_нумерация_5,3,FALSE))</f>
        <v>#N/A</v>
      </c>
      <c r="R305" s="46" t="e">
        <f>VLOOKUP(ROW(301:301),Разбивка_нумерация_5,6,FALSE)</f>
        <v>#N/A</v>
      </c>
      <c r="S305" s="46" t="e">
        <f>VLOOKUP(ROW(301:301),Разбивка_нумерация_5,17,FALSE)</f>
        <v>#N/A</v>
      </c>
      <c r="T305" s="46" t="str">
        <f>IF(AG305=0,"","L="&amp;AG305)</f>
        <v/>
      </c>
      <c r="U305" s="46" t="str">
        <f>IF(AH305=0,"",AD305&amp;" L="&amp;AH305)</f>
        <v/>
      </c>
      <c r="V305" s="46" t="str">
        <f>IF(AI305=0,"",AE305&amp;" L="&amp;AI305)</f>
        <v/>
      </c>
      <c r="W305" s="47" t="e">
        <f>VLOOKUP(P305,Исходные_данные,13,FALSE)*1.3</f>
        <v>#N/A</v>
      </c>
      <c r="X305" s="48"/>
      <c r="Y305" s="48"/>
      <c r="Z305" s="48"/>
      <c r="AA305" s="48"/>
      <c r="AB305" s="48"/>
      <c r="AD305" s="46" t="e">
        <f>VLOOKUP(S305,Кабель_диаметр,4,FALSE)</f>
        <v>#N/A</v>
      </c>
      <c r="AE305" s="46" t="e">
        <f>VLOOKUP(S305,Кабель_диаметр,5,FALSE)</f>
        <v>#N/A</v>
      </c>
      <c r="AG305" s="46">
        <f>IFERROR(VLOOKUP(P305,Исходные_данные,10,FALSE),0)</f>
        <v>0</v>
      </c>
      <c r="AH305" s="46">
        <f>IFERROR(VLOOKUP(P305,Исходные_данные,11,FALSE),0)</f>
        <v>0</v>
      </c>
      <c r="AI305" s="46">
        <f t="shared" si="16"/>
        <v>0</v>
      </c>
    </row>
    <row r="306" spans="6:35" x14ac:dyDescent="0.25">
      <c r="F306" s="19" t="str">
        <f>IF(G306=1,MAX($F$4:F305)+1,"")</f>
        <v/>
      </c>
      <c r="G306" s="19">
        <f>COUNTIF($H$5:H306,H306)</f>
        <v>283</v>
      </c>
      <c r="H306" s="19" t="e">
        <f t="shared" si="15"/>
        <v>#N/A</v>
      </c>
      <c r="I306" s="19">
        <f>COUNTIF($J$4:$J306,1)</f>
        <v>11</v>
      </c>
      <c r="J306" s="19">
        <f>COUNTIF($S$5:$S306,S306)</f>
        <v>283</v>
      </c>
      <c r="K306" s="19" t="e">
        <f>VLOOKUP(P306,Исходные_данные,20,FALSE)</f>
        <v>#N/A</v>
      </c>
      <c r="L306" s="19">
        <f>IFERROR(IF(P306=0,0,MAX($L$4:L305)+1),0)</f>
        <v>0</v>
      </c>
      <c r="M306" s="104" t="e">
        <f>LEFT(P306,SEARCH(".",P306)-1)</f>
        <v>#N/A</v>
      </c>
      <c r="N306" s="104" t="e">
        <f>LEFT(RIGHT(P306,LEN(P306)-LEN(M306)-1),SEARCH(".",P306)-1)</f>
        <v>#N/A</v>
      </c>
      <c r="P306" s="46" t="e">
        <f>VLOOKUP(ROW(302:302),Разбивка_нумерация_5,4,FALSE)</f>
        <v>#N/A</v>
      </c>
      <c r="Q306" s="46" t="e">
        <f>IF(VLOOKUP(ROW(302:302),Разбивка_нумерация_5,3,FALSE)=0,VLOOKUP(ROW(302:302),Разбивка_нумерация_5,2,FALSE),VLOOKUP(ROW(302:302),Разбивка_нумерация_5,3,FALSE))</f>
        <v>#N/A</v>
      </c>
      <c r="R306" s="46" t="e">
        <f>VLOOKUP(ROW(302:302),Разбивка_нумерация_5,6,FALSE)</f>
        <v>#N/A</v>
      </c>
      <c r="S306" s="46" t="e">
        <f>VLOOKUP(ROW(302:302),Разбивка_нумерация_5,17,FALSE)</f>
        <v>#N/A</v>
      </c>
      <c r="T306" s="46" t="str">
        <f>IF(AG306=0,"","L="&amp;AG306)</f>
        <v/>
      </c>
      <c r="U306" s="46" t="str">
        <f>IF(AH306=0,"",AD306&amp;" L="&amp;AH306)</f>
        <v/>
      </c>
      <c r="V306" s="46" t="str">
        <f>IF(AI306=0,"",AE306&amp;" L="&amp;AI306)</f>
        <v/>
      </c>
      <c r="W306" s="47" t="e">
        <f>VLOOKUP(P306,Исходные_данные,13,FALSE)*1.3</f>
        <v>#N/A</v>
      </c>
      <c r="X306" s="48"/>
      <c r="Y306" s="48"/>
      <c r="Z306" s="48"/>
      <c r="AA306" s="48"/>
      <c r="AB306" s="48"/>
      <c r="AD306" s="46" t="e">
        <f>VLOOKUP(S306,Кабель_диаметр,4,FALSE)</f>
        <v>#N/A</v>
      </c>
      <c r="AE306" s="46" t="e">
        <f>VLOOKUP(S306,Кабель_диаметр,5,FALSE)</f>
        <v>#N/A</v>
      </c>
      <c r="AG306" s="46">
        <f>IFERROR(VLOOKUP(P306,Исходные_данные,10,FALSE),0)</f>
        <v>0</v>
      </c>
      <c r="AH306" s="46">
        <f>IFERROR(VLOOKUP(P306,Исходные_данные,11,FALSE),0)</f>
        <v>0</v>
      </c>
      <c r="AI306" s="46">
        <f t="shared" si="16"/>
        <v>0</v>
      </c>
    </row>
    <row r="307" spans="6:35" x14ac:dyDescent="0.25">
      <c r="F307" s="19" t="str">
        <f>IF(G307=1,MAX($F$4:F306)+1,"")</f>
        <v/>
      </c>
      <c r="G307" s="19">
        <f>COUNTIF($H$5:H307,H307)</f>
        <v>284</v>
      </c>
      <c r="H307" s="19" t="e">
        <f t="shared" si="15"/>
        <v>#N/A</v>
      </c>
      <c r="I307" s="19">
        <f>COUNTIF($J$4:$J307,1)</f>
        <v>11</v>
      </c>
      <c r="J307" s="19">
        <f>COUNTIF($S$5:$S307,S307)</f>
        <v>284</v>
      </c>
      <c r="K307" s="19" t="e">
        <f>VLOOKUP(P307,Исходные_данные,20,FALSE)</f>
        <v>#N/A</v>
      </c>
      <c r="L307" s="19">
        <f>IFERROR(IF(P307=0,0,MAX($L$4:L306)+1),0)</f>
        <v>0</v>
      </c>
      <c r="M307" s="104" t="e">
        <f>LEFT(P307,SEARCH(".",P307)-1)</f>
        <v>#N/A</v>
      </c>
      <c r="N307" s="104" t="e">
        <f>LEFT(RIGHT(P307,LEN(P307)-LEN(M307)-1),SEARCH(".",P307)-1)</f>
        <v>#N/A</v>
      </c>
      <c r="P307" s="46" t="e">
        <f>VLOOKUP(ROW(303:303),Разбивка_нумерация_5,4,FALSE)</f>
        <v>#N/A</v>
      </c>
      <c r="Q307" s="46" t="e">
        <f>IF(VLOOKUP(ROW(303:303),Разбивка_нумерация_5,3,FALSE)=0,VLOOKUP(ROW(303:303),Разбивка_нумерация_5,2,FALSE),VLOOKUP(ROW(303:303),Разбивка_нумерация_5,3,FALSE))</f>
        <v>#N/A</v>
      </c>
      <c r="R307" s="46" t="e">
        <f>VLOOKUP(ROW(303:303),Разбивка_нумерация_5,6,FALSE)</f>
        <v>#N/A</v>
      </c>
      <c r="S307" s="46" t="e">
        <f>VLOOKUP(ROW(303:303),Разбивка_нумерация_5,17,FALSE)</f>
        <v>#N/A</v>
      </c>
      <c r="T307" s="46" t="str">
        <f>IF(AG307=0,"","L="&amp;AG307)</f>
        <v/>
      </c>
      <c r="U307" s="46" t="str">
        <f>IF(AH307=0,"",AD307&amp;" L="&amp;AH307)</f>
        <v/>
      </c>
      <c r="V307" s="46" t="str">
        <f>IF(AI307=0,"",AE307&amp;" L="&amp;AI307)</f>
        <v/>
      </c>
      <c r="W307" s="47" t="e">
        <f>VLOOKUP(P307,Исходные_данные,13,FALSE)*1.3</f>
        <v>#N/A</v>
      </c>
      <c r="X307" s="48"/>
      <c r="Y307" s="48"/>
      <c r="Z307" s="48"/>
      <c r="AA307" s="48"/>
      <c r="AB307" s="48"/>
      <c r="AD307" s="46" t="e">
        <f>VLOOKUP(S307,Кабель_диаметр,4,FALSE)</f>
        <v>#N/A</v>
      </c>
      <c r="AE307" s="46" t="e">
        <f>VLOOKUP(S307,Кабель_диаметр,5,FALSE)</f>
        <v>#N/A</v>
      </c>
      <c r="AG307" s="46">
        <f>IFERROR(VLOOKUP(P307,Исходные_данные,10,FALSE),0)</f>
        <v>0</v>
      </c>
      <c r="AH307" s="46">
        <f>IFERROR(VLOOKUP(P307,Исходные_данные,11,FALSE),0)</f>
        <v>0</v>
      </c>
      <c r="AI307" s="46">
        <f t="shared" si="16"/>
        <v>0</v>
      </c>
    </row>
    <row r="308" spans="6:35" x14ac:dyDescent="0.25">
      <c r="F308" s="19" t="str">
        <f>IF(G308=1,MAX($F$4:F307)+1,"")</f>
        <v/>
      </c>
      <c r="G308" s="19">
        <f>COUNTIF($H$5:H308,H308)</f>
        <v>285</v>
      </c>
      <c r="H308" s="19" t="e">
        <f t="shared" si="15"/>
        <v>#N/A</v>
      </c>
      <c r="I308" s="19">
        <f>COUNTIF($J$4:$J308,1)</f>
        <v>11</v>
      </c>
      <c r="J308" s="19">
        <f>COUNTIF($S$5:$S308,S308)</f>
        <v>285</v>
      </c>
      <c r="K308" s="19" t="e">
        <f>VLOOKUP(P308,Исходные_данные,20,FALSE)</f>
        <v>#N/A</v>
      </c>
      <c r="L308" s="19">
        <f>IFERROR(IF(P308=0,0,MAX($L$4:L307)+1),0)</f>
        <v>0</v>
      </c>
      <c r="M308" s="104" t="e">
        <f>LEFT(P308,SEARCH(".",P308)-1)</f>
        <v>#N/A</v>
      </c>
      <c r="N308" s="104" t="e">
        <f>LEFT(RIGHT(P308,LEN(P308)-LEN(M308)-1),SEARCH(".",P308)-1)</f>
        <v>#N/A</v>
      </c>
      <c r="P308" s="46" t="e">
        <f>VLOOKUP(ROW(304:304),Разбивка_нумерация_5,4,FALSE)</f>
        <v>#N/A</v>
      </c>
      <c r="Q308" s="46" t="e">
        <f>IF(VLOOKUP(ROW(304:304),Разбивка_нумерация_5,3,FALSE)=0,VLOOKUP(ROW(304:304),Разбивка_нумерация_5,2,FALSE),VLOOKUP(ROW(304:304),Разбивка_нумерация_5,3,FALSE))</f>
        <v>#N/A</v>
      </c>
      <c r="R308" s="46" t="e">
        <f>VLOOKUP(ROW(304:304),Разбивка_нумерация_5,6,FALSE)</f>
        <v>#N/A</v>
      </c>
      <c r="S308" s="46" t="e">
        <f>VLOOKUP(ROW(304:304),Разбивка_нумерация_5,17,FALSE)</f>
        <v>#N/A</v>
      </c>
      <c r="T308" s="46" t="str">
        <f>IF(AG308=0,"","L="&amp;AG308)</f>
        <v/>
      </c>
      <c r="U308" s="46" t="str">
        <f>IF(AH308=0,"",AD308&amp;" L="&amp;AH308)</f>
        <v/>
      </c>
      <c r="V308" s="46" t="str">
        <f>IF(AI308=0,"",AE308&amp;" L="&amp;AI308)</f>
        <v/>
      </c>
      <c r="W308" s="47" t="e">
        <f>VLOOKUP(P308,Исходные_данные,13,FALSE)*1.3</f>
        <v>#N/A</v>
      </c>
      <c r="X308" s="48"/>
      <c r="Y308" s="48"/>
      <c r="Z308" s="48"/>
      <c r="AA308" s="48"/>
      <c r="AB308" s="48"/>
      <c r="AD308" s="46" t="e">
        <f>VLOOKUP(S308,Кабель_диаметр,4,FALSE)</f>
        <v>#N/A</v>
      </c>
      <c r="AE308" s="46" t="e">
        <f>VLOOKUP(S308,Кабель_диаметр,5,FALSE)</f>
        <v>#N/A</v>
      </c>
      <c r="AG308" s="46">
        <f>IFERROR(VLOOKUP(P308,Исходные_данные,10,FALSE),0)</f>
        <v>0</v>
      </c>
      <c r="AH308" s="46">
        <f>IFERROR(VLOOKUP(P308,Исходные_данные,11,FALSE),0)</f>
        <v>0</v>
      </c>
      <c r="AI308" s="46">
        <f t="shared" si="16"/>
        <v>0</v>
      </c>
    </row>
    <row r="309" spans="6:35" x14ac:dyDescent="0.25">
      <c r="F309" s="19" t="str">
        <f>IF(G309=1,MAX($F$4:F308)+1,"")</f>
        <v/>
      </c>
      <c r="G309" s="19">
        <f>COUNTIF($H$5:H309,H309)</f>
        <v>286</v>
      </c>
      <c r="H309" s="19" t="e">
        <f t="shared" si="15"/>
        <v>#N/A</v>
      </c>
      <c r="I309" s="19">
        <f>COUNTIF($J$4:$J309,1)</f>
        <v>11</v>
      </c>
      <c r="J309" s="19">
        <f>COUNTIF($S$5:$S309,S309)</f>
        <v>286</v>
      </c>
      <c r="K309" s="19" t="e">
        <f>VLOOKUP(P309,Исходные_данные,20,FALSE)</f>
        <v>#N/A</v>
      </c>
      <c r="L309" s="19">
        <f>IFERROR(IF(P309=0,0,MAX($L$4:L308)+1),0)</f>
        <v>0</v>
      </c>
      <c r="M309" s="104" t="e">
        <f>LEFT(P309,SEARCH(".",P309)-1)</f>
        <v>#N/A</v>
      </c>
      <c r="N309" s="104" t="e">
        <f>LEFT(RIGHT(P309,LEN(P309)-LEN(M309)-1),SEARCH(".",P309)-1)</f>
        <v>#N/A</v>
      </c>
      <c r="P309" s="46" t="e">
        <f>VLOOKUP(ROW(305:305),Разбивка_нумерация_5,4,FALSE)</f>
        <v>#N/A</v>
      </c>
      <c r="Q309" s="46" t="e">
        <f>IF(VLOOKUP(ROW(305:305),Разбивка_нумерация_5,3,FALSE)=0,VLOOKUP(ROW(305:305),Разбивка_нумерация_5,2,FALSE),VLOOKUP(ROW(305:305),Разбивка_нумерация_5,3,FALSE))</f>
        <v>#N/A</v>
      </c>
      <c r="R309" s="46" t="e">
        <f>VLOOKUP(ROW(305:305),Разбивка_нумерация_5,6,FALSE)</f>
        <v>#N/A</v>
      </c>
      <c r="S309" s="46" t="e">
        <f>VLOOKUP(ROW(305:305),Разбивка_нумерация_5,17,FALSE)</f>
        <v>#N/A</v>
      </c>
      <c r="T309" s="46" t="str">
        <f>IF(AG309=0,"","L="&amp;AG309)</f>
        <v/>
      </c>
      <c r="U309" s="46" t="str">
        <f>IF(AH309=0,"",AD309&amp;" L="&amp;AH309)</f>
        <v/>
      </c>
      <c r="V309" s="46" t="str">
        <f>IF(AI309=0,"",AE309&amp;" L="&amp;AI309)</f>
        <v/>
      </c>
      <c r="W309" s="47" t="e">
        <f>VLOOKUP(P309,Исходные_данные,13,FALSE)*1.3</f>
        <v>#N/A</v>
      </c>
      <c r="X309" s="48"/>
      <c r="Y309" s="48"/>
      <c r="Z309" s="48"/>
      <c r="AA309" s="48"/>
      <c r="AB309" s="48"/>
      <c r="AD309" s="46" t="e">
        <f>VLOOKUP(S309,Кабель_диаметр,4,FALSE)</f>
        <v>#N/A</v>
      </c>
      <c r="AE309" s="46" t="e">
        <f>VLOOKUP(S309,Кабель_диаметр,5,FALSE)</f>
        <v>#N/A</v>
      </c>
      <c r="AG309" s="46">
        <f>IFERROR(VLOOKUP(P309,Исходные_данные,10,FALSE),0)</f>
        <v>0</v>
      </c>
      <c r="AH309" s="46">
        <f>IFERROR(VLOOKUP(P309,Исходные_данные,11,FALSE),0)</f>
        <v>0</v>
      </c>
      <c r="AI309" s="46">
        <f t="shared" si="16"/>
        <v>0</v>
      </c>
    </row>
    <row r="310" spans="6:35" x14ac:dyDescent="0.25">
      <c r="F310" s="19" t="str">
        <f>IF(G310=1,MAX($F$4:F309)+1,"")</f>
        <v/>
      </c>
      <c r="G310" s="19">
        <f>COUNTIF($H$5:H310,H310)</f>
        <v>287</v>
      </c>
      <c r="H310" s="19" t="e">
        <f t="shared" si="15"/>
        <v>#N/A</v>
      </c>
      <c r="I310" s="19">
        <f>COUNTIF($J$4:$J310,1)</f>
        <v>11</v>
      </c>
      <c r="J310" s="19">
        <f>COUNTIF($S$5:$S310,S310)</f>
        <v>287</v>
      </c>
      <c r="K310" s="19" t="e">
        <f>VLOOKUP(P310,Исходные_данные,20,FALSE)</f>
        <v>#N/A</v>
      </c>
      <c r="L310" s="19">
        <f>IFERROR(IF(P310=0,0,MAX($L$4:L309)+1),0)</f>
        <v>0</v>
      </c>
      <c r="M310" s="104" t="e">
        <f>LEFT(P310,SEARCH(".",P310)-1)</f>
        <v>#N/A</v>
      </c>
      <c r="N310" s="104" t="e">
        <f>LEFT(RIGHT(P310,LEN(P310)-LEN(M310)-1),SEARCH(".",P310)-1)</f>
        <v>#N/A</v>
      </c>
      <c r="P310" s="46" t="e">
        <f>VLOOKUP(ROW(306:306),Разбивка_нумерация_5,4,FALSE)</f>
        <v>#N/A</v>
      </c>
      <c r="Q310" s="46" t="e">
        <f>IF(VLOOKUP(ROW(306:306),Разбивка_нумерация_5,3,FALSE)=0,VLOOKUP(ROW(306:306),Разбивка_нумерация_5,2,FALSE),VLOOKUP(ROW(306:306),Разбивка_нумерация_5,3,FALSE))</f>
        <v>#N/A</v>
      </c>
      <c r="R310" s="46" t="e">
        <f>VLOOKUP(ROW(306:306),Разбивка_нумерация_5,6,FALSE)</f>
        <v>#N/A</v>
      </c>
      <c r="S310" s="46" t="e">
        <f>VLOOKUP(ROW(306:306),Разбивка_нумерация_5,17,FALSE)</f>
        <v>#N/A</v>
      </c>
      <c r="T310" s="46" t="str">
        <f>IF(AG310=0,"","L="&amp;AG310)</f>
        <v/>
      </c>
      <c r="U310" s="46" t="str">
        <f>IF(AH310=0,"",AD310&amp;" L="&amp;AH310)</f>
        <v/>
      </c>
      <c r="V310" s="46" t="str">
        <f>IF(AI310=0,"",AE310&amp;" L="&amp;AI310)</f>
        <v/>
      </c>
      <c r="W310" s="47" t="e">
        <f>VLOOKUP(P310,Исходные_данные,13,FALSE)*1.3</f>
        <v>#N/A</v>
      </c>
      <c r="X310" s="48"/>
      <c r="Y310" s="48"/>
      <c r="Z310" s="48"/>
      <c r="AA310" s="48"/>
      <c r="AB310" s="48"/>
      <c r="AD310" s="46" t="e">
        <f>VLOOKUP(S310,Кабель_диаметр,4,FALSE)</f>
        <v>#N/A</v>
      </c>
      <c r="AE310" s="46" t="e">
        <f>VLOOKUP(S310,Кабель_диаметр,5,FALSE)</f>
        <v>#N/A</v>
      </c>
      <c r="AG310" s="46">
        <f>IFERROR(VLOOKUP(P310,Исходные_данные,10,FALSE),0)</f>
        <v>0</v>
      </c>
      <c r="AH310" s="46">
        <f>IFERROR(VLOOKUP(P310,Исходные_данные,11,FALSE),0)</f>
        <v>0</v>
      </c>
      <c r="AI310" s="46">
        <f t="shared" si="16"/>
        <v>0</v>
      </c>
    </row>
    <row r="311" spans="6:35" x14ac:dyDescent="0.25">
      <c r="F311" s="19" t="str">
        <f>IF(G311=1,MAX($F$4:F310)+1,"")</f>
        <v/>
      </c>
      <c r="G311" s="19">
        <f>COUNTIF($H$5:H311,H311)</f>
        <v>288</v>
      </c>
      <c r="H311" s="19" t="e">
        <f t="shared" si="15"/>
        <v>#N/A</v>
      </c>
      <c r="I311" s="19">
        <f>COUNTIF($J$4:$J311,1)</f>
        <v>11</v>
      </c>
      <c r="J311" s="19">
        <f>COUNTIF($S$5:$S311,S311)</f>
        <v>288</v>
      </c>
      <c r="K311" s="19" t="e">
        <f>VLOOKUP(P311,Исходные_данные,20,FALSE)</f>
        <v>#N/A</v>
      </c>
      <c r="L311" s="19">
        <f>IFERROR(IF(P311=0,0,MAX($L$4:L310)+1),0)</f>
        <v>0</v>
      </c>
      <c r="M311" s="104" t="e">
        <f>LEFT(P311,SEARCH(".",P311)-1)</f>
        <v>#N/A</v>
      </c>
      <c r="N311" s="104" t="e">
        <f>LEFT(RIGHT(P311,LEN(P311)-LEN(M311)-1),SEARCH(".",P311)-1)</f>
        <v>#N/A</v>
      </c>
      <c r="P311" s="46" t="e">
        <f>VLOOKUP(ROW(307:307),Разбивка_нумерация_5,4,FALSE)</f>
        <v>#N/A</v>
      </c>
      <c r="Q311" s="46" t="e">
        <f>IF(VLOOKUP(ROW(307:307),Разбивка_нумерация_5,3,FALSE)=0,VLOOKUP(ROW(307:307),Разбивка_нумерация_5,2,FALSE),VLOOKUP(ROW(307:307),Разбивка_нумерация_5,3,FALSE))</f>
        <v>#N/A</v>
      </c>
      <c r="R311" s="46" t="e">
        <f>VLOOKUP(ROW(307:307),Разбивка_нумерация_5,6,FALSE)</f>
        <v>#N/A</v>
      </c>
      <c r="S311" s="46" t="e">
        <f>VLOOKUP(ROW(307:307),Разбивка_нумерация_5,17,FALSE)</f>
        <v>#N/A</v>
      </c>
      <c r="T311" s="46" t="str">
        <f>IF(AG311=0,"","L="&amp;AG311)</f>
        <v/>
      </c>
      <c r="U311" s="46" t="str">
        <f>IF(AH311=0,"",AD311&amp;" L="&amp;AH311)</f>
        <v/>
      </c>
      <c r="V311" s="46" t="str">
        <f>IF(AI311=0,"",AE311&amp;" L="&amp;AI311)</f>
        <v/>
      </c>
      <c r="W311" s="47" t="e">
        <f>VLOOKUP(P311,Исходные_данные,13,FALSE)*1.3</f>
        <v>#N/A</v>
      </c>
      <c r="X311" s="48"/>
      <c r="Y311" s="48"/>
      <c r="Z311" s="48"/>
      <c r="AA311" s="48"/>
      <c r="AB311" s="48"/>
      <c r="AD311" s="46" t="e">
        <f>VLOOKUP(S311,Кабель_диаметр,4,FALSE)</f>
        <v>#N/A</v>
      </c>
      <c r="AE311" s="46" t="e">
        <f>VLOOKUP(S311,Кабель_диаметр,5,FALSE)</f>
        <v>#N/A</v>
      </c>
      <c r="AG311" s="46">
        <f>IFERROR(VLOOKUP(P311,Исходные_данные,10,FALSE),0)</f>
        <v>0</v>
      </c>
      <c r="AH311" s="46">
        <f>IFERROR(VLOOKUP(P311,Исходные_данные,11,FALSE),0)</f>
        <v>0</v>
      </c>
      <c r="AI311" s="46">
        <f t="shared" si="16"/>
        <v>0</v>
      </c>
    </row>
    <row r="312" spans="6:35" x14ac:dyDescent="0.25">
      <c r="F312" s="19" t="str">
        <f>IF(G312=1,MAX($F$4:F311)+1,"")</f>
        <v/>
      </c>
      <c r="G312" s="19">
        <f>COUNTIF($H$5:H312,H312)</f>
        <v>289</v>
      </c>
      <c r="H312" s="19" t="e">
        <f t="shared" si="15"/>
        <v>#N/A</v>
      </c>
      <c r="I312" s="19">
        <f>COUNTIF($J$4:$J312,1)</f>
        <v>11</v>
      </c>
      <c r="J312" s="19">
        <f>COUNTIF($S$5:$S312,S312)</f>
        <v>289</v>
      </c>
      <c r="K312" s="19" t="e">
        <f>VLOOKUP(P312,Исходные_данные,20,FALSE)</f>
        <v>#N/A</v>
      </c>
      <c r="L312" s="19">
        <f>IFERROR(IF(P312=0,0,MAX($L$4:L311)+1),0)</f>
        <v>0</v>
      </c>
      <c r="M312" s="104" t="e">
        <f>LEFT(P312,SEARCH(".",P312)-1)</f>
        <v>#N/A</v>
      </c>
      <c r="N312" s="104" t="e">
        <f>LEFT(RIGHT(P312,LEN(P312)-LEN(M312)-1),SEARCH(".",P312)-1)</f>
        <v>#N/A</v>
      </c>
      <c r="P312" s="46" t="e">
        <f>VLOOKUP(ROW(308:308),Разбивка_нумерация_5,4,FALSE)</f>
        <v>#N/A</v>
      </c>
      <c r="Q312" s="46" t="e">
        <f>IF(VLOOKUP(ROW(308:308),Разбивка_нумерация_5,3,FALSE)=0,VLOOKUP(ROW(308:308),Разбивка_нумерация_5,2,FALSE),VLOOKUP(ROW(308:308),Разбивка_нумерация_5,3,FALSE))</f>
        <v>#N/A</v>
      </c>
      <c r="R312" s="46" t="e">
        <f>VLOOKUP(ROW(308:308),Разбивка_нумерация_5,6,FALSE)</f>
        <v>#N/A</v>
      </c>
      <c r="S312" s="46" t="e">
        <f>VLOOKUP(ROW(308:308),Разбивка_нумерация_5,17,FALSE)</f>
        <v>#N/A</v>
      </c>
      <c r="T312" s="46" t="str">
        <f>IF(AG312=0,"","L="&amp;AG312)</f>
        <v/>
      </c>
      <c r="U312" s="46" t="str">
        <f>IF(AH312=0,"",AD312&amp;" L="&amp;AH312)</f>
        <v/>
      </c>
      <c r="V312" s="46" t="str">
        <f>IF(AI312=0,"",AE312&amp;" L="&amp;AI312)</f>
        <v/>
      </c>
      <c r="W312" s="47" t="e">
        <f>VLOOKUP(P312,Исходные_данные,13,FALSE)*1.3</f>
        <v>#N/A</v>
      </c>
      <c r="X312" s="48"/>
      <c r="Y312" s="48"/>
      <c r="Z312" s="48"/>
      <c r="AA312" s="48"/>
      <c r="AB312" s="48"/>
      <c r="AD312" s="46" t="e">
        <f>VLOOKUP(S312,Кабель_диаметр,4,FALSE)</f>
        <v>#N/A</v>
      </c>
      <c r="AE312" s="46" t="e">
        <f>VLOOKUP(S312,Кабель_диаметр,5,FALSE)</f>
        <v>#N/A</v>
      </c>
      <c r="AG312" s="46">
        <f>IFERROR(VLOOKUP(P312,Исходные_данные,10,FALSE),0)</f>
        <v>0</v>
      </c>
      <c r="AH312" s="46">
        <f>IFERROR(VLOOKUP(P312,Исходные_данные,11,FALSE),0)</f>
        <v>0</v>
      </c>
      <c r="AI312" s="46">
        <f t="shared" si="16"/>
        <v>0</v>
      </c>
    </row>
    <row r="313" spans="6:35" x14ac:dyDescent="0.25">
      <c r="F313" s="19" t="str">
        <f>IF(G313=1,MAX($F$4:F312)+1,"")</f>
        <v/>
      </c>
      <c r="G313" s="19">
        <f>COUNTIF($H$5:H313,H313)</f>
        <v>290</v>
      </c>
      <c r="H313" s="19" t="e">
        <f t="shared" si="15"/>
        <v>#N/A</v>
      </c>
      <c r="I313" s="19">
        <f>COUNTIF($J$4:$J313,1)</f>
        <v>11</v>
      </c>
      <c r="J313" s="19">
        <f>COUNTIF($S$5:$S313,S313)</f>
        <v>290</v>
      </c>
      <c r="K313" s="19" t="e">
        <f>VLOOKUP(P313,Исходные_данные,20,FALSE)</f>
        <v>#N/A</v>
      </c>
      <c r="L313" s="19">
        <f>IFERROR(IF(P313=0,0,MAX($L$4:L312)+1),0)</f>
        <v>0</v>
      </c>
      <c r="M313" s="104" t="e">
        <f>LEFT(P313,SEARCH(".",P313)-1)</f>
        <v>#N/A</v>
      </c>
      <c r="N313" s="104" t="e">
        <f>LEFT(RIGHT(P313,LEN(P313)-LEN(M313)-1),SEARCH(".",P313)-1)</f>
        <v>#N/A</v>
      </c>
      <c r="P313" s="46" t="e">
        <f>VLOOKUP(ROW(309:309),Разбивка_нумерация_5,4,FALSE)</f>
        <v>#N/A</v>
      </c>
      <c r="Q313" s="46" t="e">
        <f>IF(VLOOKUP(ROW(309:309),Разбивка_нумерация_5,3,FALSE)=0,VLOOKUP(ROW(309:309),Разбивка_нумерация_5,2,FALSE),VLOOKUP(ROW(309:309),Разбивка_нумерация_5,3,FALSE))</f>
        <v>#N/A</v>
      </c>
      <c r="R313" s="46" t="e">
        <f>VLOOKUP(ROW(309:309),Разбивка_нумерация_5,6,FALSE)</f>
        <v>#N/A</v>
      </c>
      <c r="S313" s="46" t="e">
        <f>VLOOKUP(ROW(309:309),Разбивка_нумерация_5,17,FALSE)</f>
        <v>#N/A</v>
      </c>
      <c r="T313" s="46" t="str">
        <f>IF(AG313=0,"","L="&amp;AG313)</f>
        <v/>
      </c>
      <c r="U313" s="46" t="str">
        <f>IF(AH313=0,"",AD313&amp;" L="&amp;AH313)</f>
        <v/>
      </c>
      <c r="V313" s="46" t="str">
        <f>IF(AI313=0,"",AE313&amp;" L="&amp;AI313)</f>
        <v/>
      </c>
      <c r="W313" s="47" t="e">
        <f>VLOOKUP(P313,Исходные_данные,13,FALSE)*1.3</f>
        <v>#N/A</v>
      </c>
      <c r="X313" s="48"/>
      <c r="Y313" s="48"/>
      <c r="Z313" s="48"/>
      <c r="AA313" s="48"/>
      <c r="AB313" s="48"/>
      <c r="AD313" s="46" t="e">
        <f>VLOOKUP(S313,Кабель_диаметр,4,FALSE)</f>
        <v>#N/A</v>
      </c>
      <c r="AE313" s="46" t="e">
        <f>VLOOKUP(S313,Кабель_диаметр,5,FALSE)</f>
        <v>#N/A</v>
      </c>
      <c r="AG313" s="46">
        <f>IFERROR(VLOOKUP(P313,Исходные_данные,10,FALSE),0)</f>
        <v>0</v>
      </c>
      <c r="AH313" s="46">
        <f>IFERROR(VLOOKUP(P313,Исходные_данные,11,FALSE),0)</f>
        <v>0</v>
      </c>
      <c r="AI313" s="46">
        <f t="shared" si="16"/>
        <v>0</v>
      </c>
    </row>
    <row r="314" spans="6:35" x14ac:dyDescent="0.25">
      <c r="F314" s="19" t="str">
        <f>IF(G314=1,MAX($F$4:F313)+1,"")</f>
        <v/>
      </c>
      <c r="G314" s="19">
        <f>COUNTIF($H$5:H314,H314)</f>
        <v>291</v>
      </c>
      <c r="H314" s="19" t="e">
        <f t="shared" si="15"/>
        <v>#N/A</v>
      </c>
      <c r="I314" s="19">
        <f>COUNTIF($J$4:$J314,1)</f>
        <v>11</v>
      </c>
      <c r="J314" s="19">
        <f>COUNTIF($S$5:$S314,S314)</f>
        <v>291</v>
      </c>
      <c r="K314" s="19" t="e">
        <f>VLOOKUP(P314,Исходные_данные,20,FALSE)</f>
        <v>#N/A</v>
      </c>
      <c r="L314" s="19">
        <f>IFERROR(IF(P314=0,0,MAX($L$4:L313)+1),0)</f>
        <v>0</v>
      </c>
      <c r="M314" s="104" t="e">
        <f>LEFT(P314,SEARCH(".",P314)-1)</f>
        <v>#N/A</v>
      </c>
      <c r="N314" s="104" t="e">
        <f>LEFT(RIGHT(P314,LEN(P314)-LEN(M314)-1),SEARCH(".",P314)-1)</f>
        <v>#N/A</v>
      </c>
      <c r="P314" s="46" t="e">
        <f>VLOOKUP(ROW(310:310),Разбивка_нумерация_5,4,FALSE)</f>
        <v>#N/A</v>
      </c>
      <c r="Q314" s="46" t="e">
        <f>IF(VLOOKUP(ROW(310:310),Разбивка_нумерация_5,3,FALSE)=0,VLOOKUP(ROW(310:310),Разбивка_нумерация_5,2,FALSE),VLOOKUP(ROW(310:310),Разбивка_нумерация_5,3,FALSE))</f>
        <v>#N/A</v>
      </c>
      <c r="R314" s="46" t="e">
        <f>VLOOKUP(ROW(310:310),Разбивка_нумерация_5,6,FALSE)</f>
        <v>#N/A</v>
      </c>
      <c r="S314" s="46" t="e">
        <f>VLOOKUP(ROW(310:310),Разбивка_нумерация_5,17,FALSE)</f>
        <v>#N/A</v>
      </c>
      <c r="T314" s="46" t="str">
        <f>IF(AG314=0,"","L="&amp;AG314)</f>
        <v/>
      </c>
      <c r="U314" s="46" t="str">
        <f>IF(AH314=0,"",AD314&amp;" L="&amp;AH314)</f>
        <v/>
      </c>
      <c r="V314" s="46" t="str">
        <f>IF(AI314=0,"",AE314&amp;" L="&amp;AI314)</f>
        <v/>
      </c>
      <c r="W314" s="47" t="e">
        <f>VLOOKUP(P314,Исходные_данные,13,FALSE)*1.3</f>
        <v>#N/A</v>
      </c>
      <c r="X314" s="48"/>
      <c r="Y314" s="48"/>
      <c r="Z314" s="48"/>
      <c r="AA314" s="48"/>
      <c r="AB314" s="48"/>
      <c r="AD314" s="46" t="e">
        <f>VLOOKUP(S314,Кабель_диаметр,4,FALSE)</f>
        <v>#N/A</v>
      </c>
      <c r="AE314" s="46" t="e">
        <f>VLOOKUP(S314,Кабель_диаметр,5,FALSE)</f>
        <v>#N/A</v>
      </c>
      <c r="AG314" s="46">
        <f>IFERROR(VLOOKUP(P314,Исходные_данные,10,FALSE),0)</f>
        <v>0</v>
      </c>
      <c r="AH314" s="46">
        <f>IFERROR(VLOOKUP(P314,Исходные_данные,11,FALSE),0)</f>
        <v>0</v>
      </c>
      <c r="AI314" s="46">
        <f t="shared" si="16"/>
        <v>0</v>
      </c>
    </row>
    <row r="315" spans="6:35" x14ac:dyDescent="0.25">
      <c r="F315" s="19" t="str">
        <f>IF(G315=1,MAX($F$4:F314)+1,"")</f>
        <v/>
      </c>
      <c r="G315" s="19">
        <f>COUNTIF($H$5:H315,H315)</f>
        <v>292</v>
      </c>
      <c r="H315" s="19" t="e">
        <f t="shared" si="15"/>
        <v>#N/A</v>
      </c>
      <c r="I315" s="19">
        <f>COUNTIF($J$4:$J315,1)</f>
        <v>11</v>
      </c>
      <c r="J315" s="19">
        <f>COUNTIF($S$5:$S315,S315)</f>
        <v>292</v>
      </c>
      <c r="K315" s="19" t="e">
        <f>VLOOKUP(P315,Исходные_данные,20,FALSE)</f>
        <v>#N/A</v>
      </c>
      <c r="L315" s="19">
        <f>IFERROR(IF(P315=0,0,MAX($L$4:L314)+1),0)</f>
        <v>0</v>
      </c>
      <c r="M315" s="104" t="e">
        <f>LEFT(P315,SEARCH(".",P315)-1)</f>
        <v>#N/A</v>
      </c>
      <c r="N315" s="104" t="e">
        <f>LEFT(RIGHT(P315,LEN(P315)-LEN(M315)-1),SEARCH(".",P315)-1)</f>
        <v>#N/A</v>
      </c>
      <c r="P315" s="46" t="e">
        <f>VLOOKUP(ROW(311:311),Разбивка_нумерация_5,4,FALSE)</f>
        <v>#N/A</v>
      </c>
      <c r="Q315" s="46" t="e">
        <f>IF(VLOOKUP(ROW(311:311),Разбивка_нумерация_5,3,FALSE)=0,VLOOKUP(ROW(311:311),Разбивка_нумерация_5,2,FALSE),VLOOKUP(ROW(311:311),Разбивка_нумерация_5,3,FALSE))</f>
        <v>#N/A</v>
      </c>
      <c r="R315" s="46" t="e">
        <f>VLOOKUP(ROW(311:311),Разбивка_нумерация_5,6,FALSE)</f>
        <v>#N/A</v>
      </c>
      <c r="S315" s="46" t="e">
        <f>VLOOKUP(ROW(311:311),Разбивка_нумерация_5,17,FALSE)</f>
        <v>#N/A</v>
      </c>
      <c r="T315" s="46" t="str">
        <f>IF(AG315=0,"","L="&amp;AG315)</f>
        <v/>
      </c>
      <c r="U315" s="46" t="str">
        <f>IF(AH315=0,"",AD315&amp;" L="&amp;AH315)</f>
        <v/>
      </c>
      <c r="V315" s="46" t="str">
        <f>IF(AI315=0,"",AE315&amp;" L="&amp;AI315)</f>
        <v/>
      </c>
      <c r="W315" s="47" t="e">
        <f>VLOOKUP(P315,Исходные_данные,13,FALSE)*1.3</f>
        <v>#N/A</v>
      </c>
      <c r="X315" s="48"/>
      <c r="Y315" s="48"/>
      <c r="Z315" s="48"/>
      <c r="AA315" s="48"/>
      <c r="AB315" s="48"/>
      <c r="AD315" s="46" t="e">
        <f>VLOOKUP(S315,Кабель_диаметр,4,FALSE)</f>
        <v>#N/A</v>
      </c>
      <c r="AE315" s="46" t="e">
        <f>VLOOKUP(S315,Кабель_диаметр,5,FALSE)</f>
        <v>#N/A</v>
      </c>
      <c r="AG315" s="46">
        <f>IFERROR(VLOOKUP(P315,Исходные_данные,10,FALSE),0)</f>
        <v>0</v>
      </c>
      <c r="AH315" s="46">
        <f>IFERROR(VLOOKUP(P315,Исходные_данные,11,FALSE),0)</f>
        <v>0</v>
      </c>
      <c r="AI315" s="46">
        <f t="shared" si="16"/>
        <v>0</v>
      </c>
    </row>
    <row r="316" spans="6:35" x14ac:dyDescent="0.25">
      <c r="F316" s="19" t="str">
        <f>IF(G316=1,MAX($F$4:F315)+1,"")</f>
        <v/>
      </c>
      <c r="G316" s="19">
        <f>COUNTIF($H$5:H316,H316)</f>
        <v>293</v>
      </c>
      <c r="H316" s="19" t="e">
        <f t="shared" si="15"/>
        <v>#N/A</v>
      </c>
      <c r="I316" s="19">
        <f>COUNTIF($J$4:$J316,1)</f>
        <v>11</v>
      </c>
      <c r="J316" s="19">
        <f>COUNTIF($S$5:$S316,S316)</f>
        <v>293</v>
      </c>
      <c r="K316" s="19" t="e">
        <f>VLOOKUP(P316,Исходные_данные,20,FALSE)</f>
        <v>#N/A</v>
      </c>
      <c r="L316" s="19">
        <f>IFERROR(IF(P316=0,0,MAX($L$4:L315)+1),0)</f>
        <v>0</v>
      </c>
      <c r="M316" s="104" t="e">
        <f>LEFT(P316,SEARCH(".",P316)-1)</f>
        <v>#N/A</v>
      </c>
      <c r="N316" s="104" t="e">
        <f>LEFT(RIGHT(P316,LEN(P316)-LEN(M316)-1),SEARCH(".",P316)-1)</f>
        <v>#N/A</v>
      </c>
      <c r="P316" s="46" t="e">
        <f>VLOOKUP(ROW(312:312),Разбивка_нумерация_5,4,FALSE)</f>
        <v>#N/A</v>
      </c>
      <c r="Q316" s="46" t="e">
        <f>IF(VLOOKUP(ROW(312:312),Разбивка_нумерация_5,3,FALSE)=0,VLOOKUP(ROW(312:312),Разбивка_нумерация_5,2,FALSE),VLOOKUP(ROW(312:312),Разбивка_нумерация_5,3,FALSE))</f>
        <v>#N/A</v>
      </c>
      <c r="R316" s="46" t="e">
        <f>VLOOKUP(ROW(312:312),Разбивка_нумерация_5,6,FALSE)</f>
        <v>#N/A</v>
      </c>
      <c r="S316" s="46" t="e">
        <f>VLOOKUP(ROW(312:312),Разбивка_нумерация_5,17,FALSE)</f>
        <v>#N/A</v>
      </c>
      <c r="T316" s="46" t="str">
        <f>IF(AG316=0,"","L="&amp;AG316)</f>
        <v/>
      </c>
      <c r="U316" s="46" t="str">
        <f>IF(AH316=0,"",AD316&amp;" L="&amp;AH316)</f>
        <v/>
      </c>
      <c r="V316" s="46" t="str">
        <f>IF(AI316=0,"",AE316&amp;" L="&amp;AI316)</f>
        <v/>
      </c>
      <c r="W316" s="47" t="e">
        <f>VLOOKUP(P316,Исходные_данные,13,FALSE)*1.3</f>
        <v>#N/A</v>
      </c>
      <c r="X316" s="48"/>
      <c r="Y316" s="48"/>
      <c r="Z316" s="48"/>
      <c r="AA316" s="48"/>
      <c r="AB316" s="48"/>
      <c r="AD316" s="46" t="e">
        <f>VLOOKUP(S316,Кабель_диаметр,4,FALSE)</f>
        <v>#N/A</v>
      </c>
      <c r="AE316" s="46" t="e">
        <f>VLOOKUP(S316,Кабель_диаметр,5,FALSE)</f>
        <v>#N/A</v>
      </c>
      <c r="AG316" s="46">
        <f>IFERROR(VLOOKUP(P316,Исходные_данные,10,FALSE),0)</f>
        <v>0</v>
      </c>
      <c r="AH316" s="46">
        <f>IFERROR(VLOOKUP(P316,Исходные_данные,11,FALSE),0)</f>
        <v>0</v>
      </c>
      <c r="AI316" s="46">
        <f t="shared" si="16"/>
        <v>0</v>
      </c>
    </row>
    <row r="317" spans="6:35" x14ac:dyDescent="0.25">
      <c r="F317" s="19" t="str">
        <f>IF(G317=1,MAX($F$4:F316)+1,"")</f>
        <v/>
      </c>
      <c r="G317" s="19">
        <f>COUNTIF($H$5:H317,H317)</f>
        <v>294</v>
      </c>
      <c r="H317" s="19" t="e">
        <f t="shared" si="15"/>
        <v>#N/A</v>
      </c>
      <c r="I317" s="19">
        <f>COUNTIF($J$4:$J317,1)</f>
        <v>11</v>
      </c>
      <c r="J317" s="19">
        <f>COUNTIF($S$5:$S317,S317)</f>
        <v>294</v>
      </c>
      <c r="K317" s="19" t="e">
        <f>VLOOKUP(P317,Исходные_данные,20,FALSE)</f>
        <v>#N/A</v>
      </c>
      <c r="L317" s="19">
        <f>IFERROR(IF(P317=0,0,MAX($L$4:L316)+1),0)</f>
        <v>0</v>
      </c>
      <c r="M317" s="104" t="e">
        <f>LEFT(P317,SEARCH(".",P317)-1)</f>
        <v>#N/A</v>
      </c>
      <c r="N317" s="104" t="e">
        <f>LEFT(RIGHT(P317,LEN(P317)-LEN(M317)-1),SEARCH(".",P317)-1)</f>
        <v>#N/A</v>
      </c>
      <c r="P317" s="46" t="e">
        <f>VLOOKUP(ROW(313:313),Разбивка_нумерация_5,4,FALSE)</f>
        <v>#N/A</v>
      </c>
      <c r="Q317" s="46" t="e">
        <f>IF(VLOOKUP(ROW(313:313),Разбивка_нумерация_5,3,FALSE)=0,VLOOKUP(ROW(313:313),Разбивка_нумерация_5,2,FALSE),VLOOKUP(ROW(313:313),Разбивка_нумерация_5,3,FALSE))</f>
        <v>#N/A</v>
      </c>
      <c r="R317" s="46" t="e">
        <f>VLOOKUP(ROW(313:313),Разбивка_нумерация_5,6,FALSE)</f>
        <v>#N/A</v>
      </c>
      <c r="S317" s="46" t="e">
        <f>VLOOKUP(ROW(313:313),Разбивка_нумерация_5,17,FALSE)</f>
        <v>#N/A</v>
      </c>
      <c r="T317" s="46" t="str">
        <f>IF(AG317=0,"","L="&amp;AG317)</f>
        <v/>
      </c>
      <c r="U317" s="46" t="str">
        <f>IF(AH317=0,"",AD317&amp;" L="&amp;AH317)</f>
        <v/>
      </c>
      <c r="V317" s="46" t="str">
        <f>IF(AI317=0,"",AE317&amp;" L="&amp;AI317)</f>
        <v/>
      </c>
      <c r="W317" s="47" t="e">
        <f>VLOOKUP(P317,Исходные_данные,13,FALSE)*1.3</f>
        <v>#N/A</v>
      </c>
      <c r="X317" s="48"/>
      <c r="Y317" s="48"/>
      <c r="Z317" s="48"/>
      <c r="AA317" s="48"/>
      <c r="AB317" s="48"/>
      <c r="AD317" s="46" t="e">
        <f>VLOOKUP(S317,Кабель_диаметр,4,FALSE)</f>
        <v>#N/A</v>
      </c>
      <c r="AE317" s="46" t="e">
        <f>VLOOKUP(S317,Кабель_диаметр,5,FALSE)</f>
        <v>#N/A</v>
      </c>
      <c r="AG317" s="46">
        <f>IFERROR(VLOOKUP(P317,Исходные_данные,10,FALSE),0)</f>
        <v>0</v>
      </c>
      <c r="AH317" s="46">
        <f>IFERROR(VLOOKUP(P317,Исходные_данные,11,FALSE),0)</f>
        <v>0</v>
      </c>
      <c r="AI317" s="46">
        <f t="shared" si="16"/>
        <v>0</v>
      </c>
    </row>
    <row r="318" spans="6:35" x14ac:dyDescent="0.25">
      <c r="F318" s="19" t="str">
        <f>IF(G318=1,MAX($F$4:F317)+1,"")</f>
        <v/>
      </c>
      <c r="G318" s="19">
        <f>COUNTIF($H$5:H318,H318)</f>
        <v>295</v>
      </c>
      <c r="H318" s="19" t="e">
        <f t="shared" si="15"/>
        <v>#N/A</v>
      </c>
      <c r="I318" s="19">
        <f>COUNTIF($J$4:$J318,1)</f>
        <v>11</v>
      </c>
      <c r="J318" s="19">
        <f>COUNTIF($S$5:$S318,S318)</f>
        <v>295</v>
      </c>
      <c r="K318" s="19" t="e">
        <f>VLOOKUP(P318,Исходные_данные,20,FALSE)</f>
        <v>#N/A</v>
      </c>
      <c r="L318" s="19">
        <f>IFERROR(IF(P318=0,0,MAX($L$4:L317)+1),0)</f>
        <v>0</v>
      </c>
      <c r="M318" s="104" t="e">
        <f>LEFT(P318,SEARCH(".",P318)-1)</f>
        <v>#N/A</v>
      </c>
      <c r="N318" s="104" t="e">
        <f>LEFT(RIGHT(P318,LEN(P318)-LEN(M318)-1),SEARCH(".",P318)-1)</f>
        <v>#N/A</v>
      </c>
      <c r="P318" s="46" t="e">
        <f>VLOOKUP(ROW(314:314),Разбивка_нумерация_5,4,FALSE)</f>
        <v>#N/A</v>
      </c>
      <c r="Q318" s="46" t="e">
        <f>IF(VLOOKUP(ROW(314:314),Разбивка_нумерация_5,3,FALSE)=0,VLOOKUP(ROW(314:314),Разбивка_нумерация_5,2,FALSE),VLOOKUP(ROW(314:314),Разбивка_нумерация_5,3,FALSE))</f>
        <v>#N/A</v>
      </c>
      <c r="R318" s="46" t="e">
        <f>VLOOKUP(ROW(314:314),Разбивка_нумерация_5,6,FALSE)</f>
        <v>#N/A</v>
      </c>
      <c r="S318" s="46" t="e">
        <f>VLOOKUP(ROW(314:314),Разбивка_нумерация_5,17,FALSE)</f>
        <v>#N/A</v>
      </c>
      <c r="T318" s="46" t="str">
        <f>IF(AG318=0,"","L="&amp;AG318)</f>
        <v/>
      </c>
      <c r="U318" s="46" t="str">
        <f>IF(AH318=0,"",AD318&amp;" L="&amp;AH318)</f>
        <v/>
      </c>
      <c r="V318" s="46" t="str">
        <f>IF(AI318=0,"",AE318&amp;" L="&amp;AI318)</f>
        <v/>
      </c>
      <c r="W318" s="47" t="e">
        <f>VLOOKUP(P318,Исходные_данные,13,FALSE)*1.3</f>
        <v>#N/A</v>
      </c>
      <c r="X318" s="48"/>
      <c r="Y318" s="48"/>
      <c r="Z318" s="48"/>
      <c r="AA318" s="48"/>
      <c r="AB318" s="48"/>
      <c r="AD318" s="46" t="e">
        <f>VLOOKUP(S318,Кабель_диаметр,4,FALSE)</f>
        <v>#N/A</v>
      </c>
      <c r="AE318" s="46" t="e">
        <f>VLOOKUP(S318,Кабель_диаметр,5,FALSE)</f>
        <v>#N/A</v>
      </c>
      <c r="AG318" s="46">
        <f>IFERROR(VLOOKUP(P318,Исходные_данные,10,FALSE),0)</f>
        <v>0</v>
      </c>
      <c r="AH318" s="46">
        <f>IFERROR(VLOOKUP(P318,Исходные_данные,11,FALSE),0)</f>
        <v>0</v>
      </c>
      <c r="AI318" s="46">
        <f t="shared" si="16"/>
        <v>0</v>
      </c>
    </row>
    <row r="319" spans="6:35" x14ac:dyDescent="0.25">
      <c r="F319" s="19" t="str">
        <f>IF(G319=1,MAX($F$4:F318)+1,"")</f>
        <v/>
      </c>
      <c r="G319" s="19">
        <f>COUNTIF($H$5:H319,H319)</f>
        <v>296</v>
      </c>
      <c r="H319" s="19" t="e">
        <f t="shared" si="15"/>
        <v>#N/A</v>
      </c>
      <c r="I319" s="19">
        <f>COUNTIF($J$4:$J319,1)</f>
        <v>11</v>
      </c>
      <c r="J319" s="19">
        <f>COUNTIF($S$5:$S319,S319)</f>
        <v>296</v>
      </c>
      <c r="K319" s="19" t="e">
        <f>VLOOKUP(P319,Исходные_данные,20,FALSE)</f>
        <v>#N/A</v>
      </c>
      <c r="L319" s="19">
        <f>IFERROR(IF(P319=0,0,MAX($L$4:L318)+1),0)</f>
        <v>0</v>
      </c>
      <c r="M319" s="104" t="e">
        <f>LEFT(P319,SEARCH(".",P319)-1)</f>
        <v>#N/A</v>
      </c>
      <c r="N319" s="104" t="e">
        <f>LEFT(RIGHT(P319,LEN(P319)-LEN(M319)-1),SEARCH(".",P319)-1)</f>
        <v>#N/A</v>
      </c>
      <c r="P319" s="46" t="e">
        <f>VLOOKUP(ROW(315:315),Разбивка_нумерация_5,4,FALSE)</f>
        <v>#N/A</v>
      </c>
      <c r="Q319" s="46" t="e">
        <f>IF(VLOOKUP(ROW(315:315),Разбивка_нумерация_5,3,FALSE)=0,VLOOKUP(ROW(315:315),Разбивка_нумерация_5,2,FALSE),VLOOKUP(ROW(315:315),Разбивка_нумерация_5,3,FALSE))</f>
        <v>#N/A</v>
      </c>
      <c r="R319" s="46" t="e">
        <f>VLOOKUP(ROW(315:315),Разбивка_нумерация_5,6,FALSE)</f>
        <v>#N/A</v>
      </c>
      <c r="S319" s="46" t="e">
        <f>VLOOKUP(ROW(315:315),Разбивка_нумерация_5,17,FALSE)</f>
        <v>#N/A</v>
      </c>
      <c r="T319" s="46" t="str">
        <f>IF(AG319=0,"","L="&amp;AG319)</f>
        <v/>
      </c>
      <c r="U319" s="46" t="str">
        <f>IF(AH319=0,"",AD319&amp;" L="&amp;AH319)</f>
        <v/>
      </c>
      <c r="V319" s="46" t="str">
        <f>IF(AI319=0,"",AE319&amp;" L="&amp;AI319)</f>
        <v/>
      </c>
      <c r="W319" s="47" t="e">
        <f>VLOOKUP(P319,Исходные_данные,13,FALSE)*1.3</f>
        <v>#N/A</v>
      </c>
      <c r="X319" s="48"/>
      <c r="Y319" s="48"/>
      <c r="Z319" s="48"/>
      <c r="AA319" s="48"/>
      <c r="AB319" s="48"/>
      <c r="AD319" s="46" t="e">
        <f>VLOOKUP(S319,Кабель_диаметр,4,FALSE)</f>
        <v>#N/A</v>
      </c>
      <c r="AE319" s="46" t="e">
        <f>VLOOKUP(S319,Кабель_диаметр,5,FALSE)</f>
        <v>#N/A</v>
      </c>
      <c r="AG319" s="46">
        <f>IFERROR(VLOOKUP(P319,Исходные_данные,10,FALSE),0)</f>
        <v>0</v>
      </c>
      <c r="AH319" s="46">
        <f>IFERROR(VLOOKUP(P319,Исходные_данные,11,FALSE),0)</f>
        <v>0</v>
      </c>
      <c r="AI319" s="46">
        <f t="shared" si="16"/>
        <v>0</v>
      </c>
    </row>
    <row r="320" spans="6:35" x14ac:dyDescent="0.25">
      <c r="F320" s="19" t="str">
        <f>IF(G320=1,MAX($F$4:F319)+1,"")</f>
        <v/>
      </c>
      <c r="G320" s="19">
        <f>COUNTIF($H$5:H320,H320)</f>
        <v>297</v>
      </c>
      <c r="H320" s="19" t="e">
        <f t="shared" si="15"/>
        <v>#N/A</v>
      </c>
      <c r="I320" s="19">
        <f>COUNTIF($J$4:$J320,1)</f>
        <v>11</v>
      </c>
      <c r="J320" s="19">
        <f>COUNTIF($S$5:$S320,S320)</f>
        <v>297</v>
      </c>
      <c r="K320" s="19" t="e">
        <f>VLOOKUP(P320,Исходные_данные,20,FALSE)</f>
        <v>#N/A</v>
      </c>
      <c r="L320" s="19">
        <f>IFERROR(IF(P320=0,0,MAX($L$4:L319)+1),0)</f>
        <v>0</v>
      </c>
      <c r="M320" s="104" t="e">
        <f>LEFT(P320,SEARCH(".",P320)-1)</f>
        <v>#N/A</v>
      </c>
      <c r="N320" s="104" t="e">
        <f>LEFT(RIGHT(P320,LEN(P320)-LEN(M320)-1),SEARCH(".",P320)-1)</f>
        <v>#N/A</v>
      </c>
      <c r="P320" s="46" t="e">
        <f>VLOOKUP(ROW(316:316),Разбивка_нумерация_5,4,FALSE)</f>
        <v>#N/A</v>
      </c>
      <c r="Q320" s="46" t="e">
        <f>IF(VLOOKUP(ROW(316:316),Разбивка_нумерация_5,3,FALSE)=0,VLOOKUP(ROW(316:316),Разбивка_нумерация_5,2,FALSE),VLOOKUP(ROW(316:316),Разбивка_нумерация_5,3,FALSE))</f>
        <v>#N/A</v>
      </c>
      <c r="R320" s="46" t="e">
        <f>VLOOKUP(ROW(316:316),Разбивка_нумерация_5,6,FALSE)</f>
        <v>#N/A</v>
      </c>
      <c r="S320" s="46" t="e">
        <f>VLOOKUP(ROW(316:316),Разбивка_нумерация_5,17,FALSE)</f>
        <v>#N/A</v>
      </c>
      <c r="T320" s="46" t="str">
        <f>IF(AG320=0,"","L="&amp;AG320)</f>
        <v/>
      </c>
      <c r="U320" s="46" t="str">
        <f>IF(AH320=0,"",AD320&amp;" L="&amp;AH320)</f>
        <v/>
      </c>
      <c r="V320" s="46" t="str">
        <f>IF(AI320=0,"",AE320&amp;" L="&amp;AI320)</f>
        <v/>
      </c>
      <c r="W320" s="47" t="e">
        <f>VLOOKUP(P320,Исходные_данные,13,FALSE)*1.3</f>
        <v>#N/A</v>
      </c>
      <c r="X320" s="48"/>
      <c r="Y320" s="48"/>
      <c r="Z320" s="48"/>
      <c r="AA320" s="48"/>
      <c r="AB320" s="48"/>
      <c r="AD320" s="46" t="e">
        <f>VLOOKUP(S320,Кабель_диаметр,4,FALSE)</f>
        <v>#N/A</v>
      </c>
      <c r="AE320" s="46" t="e">
        <f>VLOOKUP(S320,Кабель_диаметр,5,FALSE)</f>
        <v>#N/A</v>
      </c>
      <c r="AG320" s="46">
        <f>IFERROR(VLOOKUP(P320,Исходные_данные,10,FALSE),0)</f>
        <v>0</v>
      </c>
      <c r="AH320" s="46">
        <f>IFERROR(VLOOKUP(P320,Исходные_данные,11,FALSE),0)</f>
        <v>0</v>
      </c>
      <c r="AI320" s="46">
        <f t="shared" si="16"/>
        <v>0</v>
      </c>
    </row>
    <row r="321" spans="6:35" x14ac:dyDescent="0.25">
      <c r="F321" s="19" t="str">
        <f>IF(G321=1,MAX($F$4:F320)+1,"")</f>
        <v/>
      </c>
      <c r="G321" s="19">
        <f>COUNTIF($H$5:H321,H321)</f>
        <v>298</v>
      </c>
      <c r="H321" s="19" t="e">
        <f t="shared" si="15"/>
        <v>#N/A</v>
      </c>
      <c r="I321" s="19">
        <f>COUNTIF($J$4:$J321,1)</f>
        <v>11</v>
      </c>
      <c r="J321" s="19">
        <f>COUNTIF($S$5:$S321,S321)</f>
        <v>298</v>
      </c>
      <c r="K321" s="19" t="e">
        <f>VLOOKUP(P321,Исходные_данные,20,FALSE)</f>
        <v>#N/A</v>
      </c>
      <c r="L321" s="19">
        <f>IFERROR(IF(P321=0,0,MAX($L$4:L320)+1),0)</f>
        <v>0</v>
      </c>
      <c r="M321" s="104" t="e">
        <f>LEFT(P321,SEARCH(".",P321)-1)</f>
        <v>#N/A</v>
      </c>
      <c r="N321" s="104" t="e">
        <f>LEFT(RIGHT(P321,LEN(P321)-LEN(M321)-1),SEARCH(".",P321)-1)</f>
        <v>#N/A</v>
      </c>
      <c r="P321" s="46" t="e">
        <f>VLOOKUP(ROW(317:317),Разбивка_нумерация_5,4,FALSE)</f>
        <v>#N/A</v>
      </c>
      <c r="Q321" s="46" t="e">
        <f>IF(VLOOKUP(ROW(317:317),Разбивка_нумерация_5,3,FALSE)=0,VLOOKUP(ROW(317:317),Разбивка_нумерация_5,2,FALSE),VLOOKUP(ROW(317:317),Разбивка_нумерация_5,3,FALSE))</f>
        <v>#N/A</v>
      </c>
      <c r="R321" s="46" t="e">
        <f>VLOOKUP(ROW(317:317),Разбивка_нумерация_5,6,FALSE)</f>
        <v>#N/A</v>
      </c>
      <c r="S321" s="46" t="e">
        <f>VLOOKUP(ROW(317:317),Разбивка_нумерация_5,17,FALSE)</f>
        <v>#N/A</v>
      </c>
      <c r="T321" s="46" t="str">
        <f>IF(AG321=0,"","L="&amp;AG321)</f>
        <v/>
      </c>
      <c r="U321" s="46" t="str">
        <f>IF(AH321=0,"",AD321&amp;" L="&amp;AH321)</f>
        <v/>
      </c>
      <c r="V321" s="46" t="str">
        <f>IF(AI321=0,"",AE321&amp;" L="&amp;AI321)</f>
        <v/>
      </c>
      <c r="W321" s="47" t="e">
        <f>VLOOKUP(P321,Исходные_данные,13,FALSE)*1.3</f>
        <v>#N/A</v>
      </c>
      <c r="X321" s="48"/>
      <c r="Y321" s="48"/>
      <c r="Z321" s="48"/>
      <c r="AA321" s="48"/>
      <c r="AB321" s="48"/>
      <c r="AD321" s="46" t="e">
        <f>VLOOKUP(S321,Кабель_диаметр,4,FALSE)</f>
        <v>#N/A</v>
      </c>
      <c r="AE321" s="46" t="e">
        <f>VLOOKUP(S321,Кабель_диаметр,5,FALSE)</f>
        <v>#N/A</v>
      </c>
      <c r="AG321" s="46">
        <f>IFERROR(VLOOKUP(P321,Исходные_данные,10,FALSE),0)</f>
        <v>0</v>
      </c>
      <c r="AH321" s="46">
        <f>IFERROR(VLOOKUP(P321,Исходные_данные,11,FALSE),0)</f>
        <v>0</v>
      </c>
      <c r="AI321" s="46">
        <f t="shared" si="16"/>
        <v>0</v>
      </c>
    </row>
    <row r="322" spans="6:35" x14ac:dyDescent="0.25">
      <c r="F322" s="19" t="str">
        <f>IF(G322=1,MAX($F$4:F321)+1,"")</f>
        <v/>
      </c>
      <c r="G322" s="19">
        <f>COUNTIF($H$5:H322,H322)</f>
        <v>299</v>
      </c>
      <c r="H322" s="19" t="e">
        <f t="shared" si="15"/>
        <v>#N/A</v>
      </c>
      <c r="I322" s="19">
        <f>COUNTIF($J$4:$J322,1)</f>
        <v>11</v>
      </c>
      <c r="J322" s="19">
        <f>COUNTIF($S$5:$S322,S322)</f>
        <v>299</v>
      </c>
      <c r="K322" s="19" t="e">
        <f>VLOOKUP(P322,Исходные_данные,20,FALSE)</f>
        <v>#N/A</v>
      </c>
      <c r="L322" s="19">
        <f>IFERROR(IF(P322=0,0,MAX($L$4:L321)+1),0)</f>
        <v>0</v>
      </c>
      <c r="M322" s="104" t="e">
        <f>LEFT(P322,SEARCH(".",P322)-1)</f>
        <v>#N/A</v>
      </c>
      <c r="N322" s="104" t="e">
        <f>LEFT(RIGHT(P322,LEN(P322)-LEN(M322)-1),SEARCH(".",P322)-1)</f>
        <v>#N/A</v>
      </c>
      <c r="P322" s="46" t="e">
        <f>VLOOKUP(ROW(318:318),Разбивка_нумерация_5,4,FALSE)</f>
        <v>#N/A</v>
      </c>
      <c r="Q322" s="46" t="e">
        <f>IF(VLOOKUP(ROW(318:318),Разбивка_нумерация_5,3,FALSE)=0,VLOOKUP(ROW(318:318),Разбивка_нумерация_5,2,FALSE),VLOOKUP(ROW(318:318),Разбивка_нумерация_5,3,FALSE))</f>
        <v>#N/A</v>
      </c>
      <c r="R322" s="46" t="e">
        <f>VLOOKUP(ROW(318:318),Разбивка_нумерация_5,6,FALSE)</f>
        <v>#N/A</v>
      </c>
      <c r="S322" s="46" t="e">
        <f>VLOOKUP(ROW(318:318),Разбивка_нумерация_5,17,FALSE)</f>
        <v>#N/A</v>
      </c>
      <c r="T322" s="46" t="str">
        <f>IF(AG322=0,"","L="&amp;AG322)</f>
        <v/>
      </c>
      <c r="U322" s="46" t="str">
        <f>IF(AH322=0,"",AD322&amp;" L="&amp;AH322)</f>
        <v/>
      </c>
      <c r="V322" s="46" t="str">
        <f>IF(AI322=0,"",AE322&amp;" L="&amp;AI322)</f>
        <v/>
      </c>
      <c r="W322" s="47" t="e">
        <f>VLOOKUP(P322,Исходные_данные,13,FALSE)*1.3</f>
        <v>#N/A</v>
      </c>
      <c r="X322" s="48"/>
      <c r="Y322" s="48"/>
      <c r="Z322" s="48"/>
      <c r="AA322" s="48"/>
      <c r="AB322" s="48"/>
      <c r="AD322" s="46" t="e">
        <f>VLOOKUP(S322,Кабель_диаметр,4,FALSE)</f>
        <v>#N/A</v>
      </c>
      <c r="AE322" s="46" t="e">
        <f>VLOOKUP(S322,Кабель_диаметр,5,FALSE)</f>
        <v>#N/A</v>
      </c>
      <c r="AG322" s="46">
        <f>IFERROR(VLOOKUP(P322,Исходные_данные,10,FALSE),0)</f>
        <v>0</v>
      </c>
      <c r="AH322" s="46">
        <f>IFERROR(VLOOKUP(P322,Исходные_данные,11,FALSE),0)</f>
        <v>0</v>
      </c>
      <c r="AI322" s="46">
        <f t="shared" si="16"/>
        <v>0</v>
      </c>
    </row>
    <row r="323" spans="6:35" x14ac:dyDescent="0.25">
      <c r="F323" s="19" t="str">
        <f>IF(G323=1,MAX($F$4:F322)+1,"")</f>
        <v/>
      </c>
      <c r="G323" s="19">
        <f>COUNTIF($H$5:H323,H323)</f>
        <v>300</v>
      </c>
      <c r="H323" s="19" t="e">
        <f t="shared" si="15"/>
        <v>#N/A</v>
      </c>
      <c r="I323" s="19">
        <f>COUNTIF($J$4:$J323,1)</f>
        <v>11</v>
      </c>
      <c r="J323" s="19">
        <f>COUNTIF($S$5:$S323,S323)</f>
        <v>300</v>
      </c>
      <c r="K323" s="19" t="e">
        <f>VLOOKUP(P323,Исходные_данные,20,FALSE)</f>
        <v>#N/A</v>
      </c>
      <c r="L323" s="19">
        <f>IFERROR(IF(P323=0,0,MAX($L$4:L322)+1),0)</f>
        <v>0</v>
      </c>
      <c r="M323" s="104" t="e">
        <f>LEFT(P323,SEARCH(".",P323)-1)</f>
        <v>#N/A</v>
      </c>
      <c r="N323" s="104" t="e">
        <f>LEFT(RIGHT(P323,LEN(P323)-LEN(M323)-1),SEARCH(".",P323)-1)</f>
        <v>#N/A</v>
      </c>
      <c r="P323" s="46" t="e">
        <f>VLOOKUP(ROW(319:319),Разбивка_нумерация_5,4,FALSE)</f>
        <v>#N/A</v>
      </c>
      <c r="Q323" s="46" t="e">
        <f>IF(VLOOKUP(ROW(319:319),Разбивка_нумерация_5,3,FALSE)=0,VLOOKUP(ROW(319:319),Разбивка_нумерация_5,2,FALSE),VLOOKUP(ROW(319:319),Разбивка_нумерация_5,3,FALSE))</f>
        <v>#N/A</v>
      </c>
      <c r="R323" s="46" t="e">
        <f>VLOOKUP(ROW(319:319),Разбивка_нумерация_5,6,FALSE)</f>
        <v>#N/A</v>
      </c>
      <c r="S323" s="46" t="e">
        <f>VLOOKUP(ROW(319:319),Разбивка_нумерация_5,17,FALSE)</f>
        <v>#N/A</v>
      </c>
      <c r="T323" s="46" t="str">
        <f>IF(AG323=0,"","L="&amp;AG323)</f>
        <v/>
      </c>
      <c r="U323" s="46" t="str">
        <f>IF(AH323=0,"",AD323&amp;" L="&amp;AH323)</f>
        <v/>
      </c>
      <c r="V323" s="46" t="str">
        <f>IF(AI323=0,"",AE323&amp;" L="&amp;AI323)</f>
        <v/>
      </c>
      <c r="W323" s="47" t="e">
        <f>VLOOKUP(P323,Исходные_данные,13,FALSE)*1.3</f>
        <v>#N/A</v>
      </c>
      <c r="X323" s="48"/>
      <c r="Y323" s="48"/>
      <c r="Z323" s="48"/>
      <c r="AA323" s="48"/>
      <c r="AB323" s="48"/>
      <c r="AD323" s="46" t="e">
        <f>VLOOKUP(S323,Кабель_диаметр,4,FALSE)</f>
        <v>#N/A</v>
      </c>
      <c r="AE323" s="46" t="e">
        <f>VLOOKUP(S323,Кабель_диаметр,5,FALSE)</f>
        <v>#N/A</v>
      </c>
      <c r="AG323" s="46">
        <f>IFERROR(VLOOKUP(P323,Исходные_данные,10,FALSE),0)</f>
        <v>0</v>
      </c>
      <c r="AH323" s="46">
        <f>IFERROR(VLOOKUP(P323,Исходные_данные,11,FALSE),0)</f>
        <v>0</v>
      </c>
      <c r="AI323" s="46">
        <f t="shared" si="16"/>
        <v>0</v>
      </c>
    </row>
    <row r="324" spans="6:35" x14ac:dyDescent="0.25">
      <c r="F324" s="19" t="str">
        <f>IF(G324=1,MAX($F$4:F323)+1,"")</f>
        <v/>
      </c>
      <c r="G324" s="19">
        <f>COUNTIF($H$5:H324,H324)</f>
        <v>301</v>
      </c>
      <c r="H324" s="19" t="e">
        <f t="shared" si="15"/>
        <v>#N/A</v>
      </c>
      <c r="I324" s="19">
        <f>COUNTIF($J$4:$J324,1)</f>
        <v>11</v>
      </c>
      <c r="J324" s="19">
        <f>COUNTIF($S$5:$S324,S324)</f>
        <v>301</v>
      </c>
      <c r="K324" s="19" t="e">
        <f>VLOOKUP(P324,Исходные_данные,20,FALSE)</f>
        <v>#N/A</v>
      </c>
      <c r="L324" s="19">
        <f>IFERROR(IF(P324=0,0,MAX($L$4:L323)+1),0)</f>
        <v>0</v>
      </c>
      <c r="M324" s="104" t="e">
        <f>LEFT(P324,SEARCH(".",P324)-1)</f>
        <v>#N/A</v>
      </c>
      <c r="N324" s="104" t="e">
        <f>LEFT(RIGHT(P324,LEN(P324)-LEN(M324)-1),SEARCH(".",P324)-1)</f>
        <v>#N/A</v>
      </c>
      <c r="P324" s="46" t="e">
        <f>VLOOKUP(ROW(320:320),Разбивка_нумерация_5,4,FALSE)</f>
        <v>#N/A</v>
      </c>
      <c r="Q324" s="46" t="e">
        <f>IF(VLOOKUP(ROW(320:320),Разбивка_нумерация_5,3,FALSE)=0,VLOOKUP(ROW(320:320),Разбивка_нумерация_5,2,FALSE),VLOOKUP(ROW(320:320),Разбивка_нумерация_5,3,FALSE))</f>
        <v>#N/A</v>
      </c>
      <c r="R324" s="46" t="e">
        <f>VLOOKUP(ROW(320:320),Разбивка_нумерация_5,6,FALSE)</f>
        <v>#N/A</v>
      </c>
      <c r="S324" s="46" t="e">
        <f>VLOOKUP(ROW(320:320),Разбивка_нумерация_5,17,FALSE)</f>
        <v>#N/A</v>
      </c>
      <c r="T324" s="46" t="str">
        <f>IF(AG324=0,"","L="&amp;AG324)</f>
        <v/>
      </c>
      <c r="U324" s="46" t="str">
        <f>IF(AH324=0,"",AD324&amp;" L="&amp;AH324)</f>
        <v/>
      </c>
      <c r="V324" s="46" t="str">
        <f>IF(AI324=0,"",AE324&amp;" L="&amp;AI324)</f>
        <v/>
      </c>
      <c r="W324" s="47" t="e">
        <f>VLOOKUP(P324,Исходные_данные,13,FALSE)*1.3</f>
        <v>#N/A</v>
      </c>
      <c r="X324" s="48"/>
      <c r="Y324" s="48"/>
      <c r="Z324" s="48"/>
      <c r="AA324" s="48"/>
      <c r="AB324" s="48"/>
      <c r="AD324" s="46" t="e">
        <f>VLOOKUP(S324,Кабель_диаметр,4,FALSE)</f>
        <v>#N/A</v>
      </c>
      <c r="AE324" s="46" t="e">
        <f>VLOOKUP(S324,Кабель_диаметр,5,FALSE)</f>
        <v>#N/A</v>
      </c>
      <c r="AG324" s="46">
        <f>IFERROR(VLOOKUP(P324,Исходные_данные,10,FALSE),0)</f>
        <v>0</v>
      </c>
      <c r="AH324" s="46">
        <f>IFERROR(VLOOKUP(P324,Исходные_данные,11,FALSE),0)</f>
        <v>0</v>
      </c>
      <c r="AI324" s="46">
        <f t="shared" si="16"/>
        <v>0</v>
      </c>
    </row>
    <row r="325" spans="6:35" x14ac:dyDescent="0.25">
      <c r="F325" s="19" t="str">
        <f>IF(G325=1,MAX($F$4:F324)+1,"")</f>
        <v/>
      </c>
      <c r="G325" s="19">
        <f>COUNTIF($H$5:H325,H325)</f>
        <v>302</v>
      </c>
      <c r="H325" s="19" t="e">
        <f t="shared" ref="H325:H388" si="17">S325&amp;" "&amp;K325</f>
        <v>#N/A</v>
      </c>
      <c r="I325" s="19">
        <f>COUNTIF($J$4:$J325,1)</f>
        <v>11</v>
      </c>
      <c r="J325" s="19">
        <f>COUNTIF($S$5:$S325,S325)</f>
        <v>302</v>
      </c>
      <c r="K325" s="19" t="e">
        <f>VLOOKUP(P325,Исходные_данные,20,FALSE)</f>
        <v>#N/A</v>
      </c>
      <c r="L325" s="19">
        <f>IFERROR(IF(P325=0,0,MAX($L$4:L324)+1),0)</f>
        <v>0</v>
      </c>
      <c r="M325" s="104" t="e">
        <f>LEFT(P325,SEARCH(".",P325)-1)</f>
        <v>#N/A</v>
      </c>
      <c r="N325" s="104" t="e">
        <f>LEFT(RIGHT(P325,LEN(P325)-LEN(M325)-1),SEARCH(".",P325)-1)</f>
        <v>#N/A</v>
      </c>
      <c r="P325" s="46" t="e">
        <f>VLOOKUP(ROW(321:321),Разбивка_нумерация_5,4,FALSE)</f>
        <v>#N/A</v>
      </c>
      <c r="Q325" s="46" t="e">
        <f>IF(VLOOKUP(ROW(321:321),Разбивка_нумерация_5,3,FALSE)=0,VLOOKUP(ROW(321:321),Разбивка_нумерация_5,2,FALSE),VLOOKUP(ROW(321:321),Разбивка_нумерация_5,3,FALSE))</f>
        <v>#N/A</v>
      </c>
      <c r="R325" s="46" t="e">
        <f>VLOOKUP(ROW(321:321),Разбивка_нумерация_5,6,FALSE)</f>
        <v>#N/A</v>
      </c>
      <c r="S325" s="46" t="e">
        <f>VLOOKUP(ROW(321:321),Разбивка_нумерация_5,17,FALSE)</f>
        <v>#N/A</v>
      </c>
      <c r="T325" s="46" t="str">
        <f>IF(AG325=0,"","L="&amp;AG325)</f>
        <v/>
      </c>
      <c r="U325" s="46" t="str">
        <f>IF(AH325=0,"",AD325&amp;" L="&amp;AH325)</f>
        <v/>
      </c>
      <c r="V325" s="46" t="str">
        <f>IF(AI325=0,"",AE325&amp;" L="&amp;AI325)</f>
        <v/>
      </c>
      <c r="W325" s="47" t="e">
        <f>VLOOKUP(P325,Исходные_данные,13,FALSE)*1.3</f>
        <v>#N/A</v>
      </c>
      <c r="X325" s="48"/>
      <c r="Y325" s="48"/>
      <c r="Z325" s="48"/>
      <c r="AA325" s="48"/>
      <c r="AB325" s="48"/>
      <c r="AD325" s="46" t="e">
        <f>VLOOKUP(S325,Кабель_диаметр,4,FALSE)</f>
        <v>#N/A</v>
      </c>
      <c r="AE325" s="46" t="e">
        <f>VLOOKUP(S325,Кабель_диаметр,5,FALSE)</f>
        <v>#N/A</v>
      </c>
      <c r="AG325" s="46">
        <f>IFERROR(VLOOKUP(P325,Исходные_данные,10,FALSE),0)</f>
        <v>0</v>
      </c>
      <c r="AH325" s="46">
        <f>IFERROR(VLOOKUP(P325,Исходные_данные,11,FALSE),0)</f>
        <v>0</v>
      </c>
      <c r="AI325" s="46">
        <f t="shared" ref="AI325:AI388" si="18">IFERROR(VLOOKUP(P325,Исходные_данные,12,FALSE),0)</f>
        <v>0</v>
      </c>
    </row>
    <row r="326" spans="6:35" x14ac:dyDescent="0.25">
      <c r="F326" s="19" t="str">
        <f>IF(G326=1,MAX($F$4:F325)+1,"")</f>
        <v/>
      </c>
      <c r="G326" s="19">
        <f>COUNTIF($H$5:H326,H326)</f>
        <v>303</v>
      </c>
      <c r="H326" s="19" t="e">
        <f t="shared" si="17"/>
        <v>#N/A</v>
      </c>
      <c r="I326" s="19">
        <f>COUNTIF($J$4:$J326,1)</f>
        <v>11</v>
      </c>
      <c r="J326" s="19">
        <f>COUNTIF($S$5:$S326,S326)</f>
        <v>303</v>
      </c>
      <c r="K326" s="19" t="e">
        <f>VLOOKUP(P326,Исходные_данные,20,FALSE)</f>
        <v>#N/A</v>
      </c>
      <c r="L326" s="19">
        <f>IFERROR(IF(P326=0,0,MAX($L$4:L325)+1),0)</f>
        <v>0</v>
      </c>
      <c r="M326" s="104" t="e">
        <f>LEFT(P326,SEARCH(".",P326)-1)</f>
        <v>#N/A</v>
      </c>
      <c r="N326" s="104" t="e">
        <f>LEFT(RIGHT(P326,LEN(P326)-LEN(M326)-1),SEARCH(".",P326)-1)</f>
        <v>#N/A</v>
      </c>
      <c r="P326" s="46" t="e">
        <f>VLOOKUP(ROW(322:322),Разбивка_нумерация_5,4,FALSE)</f>
        <v>#N/A</v>
      </c>
      <c r="Q326" s="46" t="e">
        <f>IF(VLOOKUP(ROW(322:322),Разбивка_нумерация_5,3,FALSE)=0,VLOOKUP(ROW(322:322),Разбивка_нумерация_5,2,FALSE),VLOOKUP(ROW(322:322),Разбивка_нумерация_5,3,FALSE))</f>
        <v>#N/A</v>
      </c>
      <c r="R326" s="46" t="e">
        <f>VLOOKUP(ROW(322:322),Разбивка_нумерация_5,6,FALSE)</f>
        <v>#N/A</v>
      </c>
      <c r="S326" s="46" t="e">
        <f>VLOOKUP(ROW(322:322),Разбивка_нумерация_5,17,FALSE)</f>
        <v>#N/A</v>
      </c>
      <c r="T326" s="46" t="str">
        <f>IF(AG326=0,"","L="&amp;AG326)</f>
        <v/>
      </c>
      <c r="U326" s="46" t="str">
        <f>IF(AH326=0,"",AD326&amp;" L="&amp;AH326)</f>
        <v/>
      </c>
      <c r="V326" s="46" t="str">
        <f>IF(AI326=0,"",AE326&amp;" L="&amp;AI326)</f>
        <v/>
      </c>
      <c r="W326" s="47" t="e">
        <f>VLOOKUP(P326,Исходные_данные,13,FALSE)*1.3</f>
        <v>#N/A</v>
      </c>
      <c r="X326" s="48"/>
      <c r="Y326" s="48"/>
      <c r="Z326" s="48"/>
      <c r="AA326" s="48"/>
      <c r="AB326" s="48"/>
      <c r="AD326" s="46" t="e">
        <f>VLOOKUP(S326,Кабель_диаметр,4,FALSE)</f>
        <v>#N/A</v>
      </c>
      <c r="AE326" s="46" t="e">
        <f>VLOOKUP(S326,Кабель_диаметр,5,FALSE)</f>
        <v>#N/A</v>
      </c>
      <c r="AG326" s="46">
        <f>IFERROR(VLOOKUP(P326,Исходные_данные,10,FALSE),0)</f>
        <v>0</v>
      </c>
      <c r="AH326" s="46">
        <f>IFERROR(VLOOKUP(P326,Исходные_данные,11,FALSE),0)</f>
        <v>0</v>
      </c>
      <c r="AI326" s="46">
        <f t="shared" si="18"/>
        <v>0</v>
      </c>
    </row>
    <row r="327" spans="6:35" x14ac:dyDescent="0.25">
      <c r="F327" s="19" t="str">
        <f>IF(G327=1,MAX($F$4:F326)+1,"")</f>
        <v/>
      </c>
      <c r="G327" s="19">
        <f>COUNTIF($H$5:H327,H327)</f>
        <v>304</v>
      </c>
      <c r="H327" s="19" t="e">
        <f t="shared" si="17"/>
        <v>#N/A</v>
      </c>
      <c r="I327" s="19">
        <f>COUNTIF($J$4:$J327,1)</f>
        <v>11</v>
      </c>
      <c r="J327" s="19">
        <f>COUNTIF($S$5:$S327,S327)</f>
        <v>304</v>
      </c>
      <c r="K327" s="19" t="e">
        <f>VLOOKUP(P327,Исходные_данные,20,FALSE)</f>
        <v>#N/A</v>
      </c>
      <c r="L327" s="19">
        <f>IFERROR(IF(P327=0,0,MAX($L$4:L326)+1),0)</f>
        <v>0</v>
      </c>
      <c r="M327" s="104" t="e">
        <f>LEFT(P327,SEARCH(".",P327)-1)</f>
        <v>#N/A</v>
      </c>
      <c r="N327" s="104" t="e">
        <f>LEFT(RIGHT(P327,LEN(P327)-LEN(M327)-1),SEARCH(".",P327)-1)</f>
        <v>#N/A</v>
      </c>
      <c r="P327" s="46" t="e">
        <f>VLOOKUP(ROW(323:323),Разбивка_нумерация_5,4,FALSE)</f>
        <v>#N/A</v>
      </c>
      <c r="Q327" s="46" t="e">
        <f>IF(VLOOKUP(ROW(323:323),Разбивка_нумерация_5,3,FALSE)=0,VLOOKUP(ROW(323:323),Разбивка_нумерация_5,2,FALSE),VLOOKUP(ROW(323:323),Разбивка_нумерация_5,3,FALSE))</f>
        <v>#N/A</v>
      </c>
      <c r="R327" s="46" t="e">
        <f>VLOOKUP(ROW(323:323),Разбивка_нумерация_5,6,FALSE)</f>
        <v>#N/A</v>
      </c>
      <c r="S327" s="46" t="e">
        <f>VLOOKUP(ROW(323:323),Разбивка_нумерация_5,17,FALSE)</f>
        <v>#N/A</v>
      </c>
      <c r="T327" s="46" t="str">
        <f>IF(AG327=0,"","L="&amp;AG327)</f>
        <v/>
      </c>
      <c r="U327" s="46" t="str">
        <f>IF(AH327=0,"",AD327&amp;" L="&amp;AH327)</f>
        <v/>
      </c>
      <c r="V327" s="46" t="str">
        <f>IF(AI327=0,"",AE327&amp;" L="&amp;AI327)</f>
        <v/>
      </c>
      <c r="W327" s="47" t="e">
        <f>VLOOKUP(P327,Исходные_данные,13,FALSE)*1.3</f>
        <v>#N/A</v>
      </c>
      <c r="X327" s="48"/>
      <c r="Y327" s="48"/>
      <c r="Z327" s="48"/>
      <c r="AA327" s="48"/>
      <c r="AB327" s="48"/>
      <c r="AD327" s="46" t="e">
        <f>VLOOKUP(S327,Кабель_диаметр,4,FALSE)</f>
        <v>#N/A</v>
      </c>
      <c r="AE327" s="46" t="e">
        <f>VLOOKUP(S327,Кабель_диаметр,5,FALSE)</f>
        <v>#N/A</v>
      </c>
      <c r="AG327" s="46">
        <f>IFERROR(VLOOKUP(P327,Исходные_данные,10,FALSE),0)</f>
        <v>0</v>
      </c>
      <c r="AH327" s="46">
        <f>IFERROR(VLOOKUP(P327,Исходные_данные,11,FALSE),0)</f>
        <v>0</v>
      </c>
      <c r="AI327" s="46">
        <f t="shared" si="18"/>
        <v>0</v>
      </c>
    </row>
    <row r="328" spans="6:35" x14ac:dyDescent="0.25">
      <c r="F328" s="19" t="str">
        <f>IF(G328=1,MAX($F$4:F327)+1,"")</f>
        <v/>
      </c>
      <c r="G328" s="19">
        <f>COUNTIF($H$5:H328,H328)</f>
        <v>305</v>
      </c>
      <c r="H328" s="19" t="e">
        <f t="shared" si="17"/>
        <v>#N/A</v>
      </c>
      <c r="I328" s="19">
        <f>COUNTIF($J$4:$J328,1)</f>
        <v>11</v>
      </c>
      <c r="J328" s="19">
        <f>COUNTIF($S$5:$S328,S328)</f>
        <v>305</v>
      </c>
      <c r="K328" s="19" t="e">
        <f>VLOOKUP(P328,Исходные_данные,20,FALSE)</f>
        <v>#N/A</v>
      </c>
      <c r="L328" s="19">
        <f>IFERROR(IF(P328=0,0,MAX($L$4:L327)+1),0)</f>
        <v>0</v>
      </c>
      <c r="M328" s="104" t="e">
        <f>LEFT(P328,SEARCH(".",P328)-1)</f>
        <v>#N/A</v>
      </c>
      <c r="N328" s="104" t="e">
        <f>LEFT(RIGHT(P328,LEN(P328)-LEN(M328)-1),SEARCH(".",P328)-1)</f>
        <v>#N/A</v>
      </c>
      <c r="P328" s="46" t="e">
        <f>VLOOKUP(ROW(324:324),Разбивка_нумерация_5,4,FALSE)</f>
        <v>#N/A</v>
      </c>
      <c r="Q328" s="46" t="e">
        <f>IF(VLOOKUP(ROW(324:324),Разбивка_нумерация_5,3,FALSE)=0,VLOOKUP(ROW(324:324),Разбивка_нумерация_5,2,FALSE),VLOOKUP(ROW(324:324),Разбивка_нумерация_5,3,FALSE))</f>
        <v>#N/A</v>
      </c>
      <c r="R328" s="46" t="e">
        <f>VLOOKUP(ROW(324:324),Разбивка_нумерация_5,6,FALSE)</f>
        <v>#N/A</v>
      </c>
      <c r="S328" s="46" t="e">
        <f>VLOOKUP(ROW(324:324),Разбивка_нумерация_5,17,FALSE)</f>
        <v>#N/A</v>
      </c>
      <c r="T328" s="46" t="str">
        <f>IF(AG328=0,"","L="&amp;AG328)</f>
        <v/>
      </c>
      <c r="U328" s="46" t="str">
        <f>IF(AH328=0,"",AD328&amp;" L="&amp;AH328)</f>
        <v/>
      </c>
      <c r="V328" s="46" t="str">
        <f>IF(AI328=0,"",AE328&amp;" L="&amp;AI328)</f>
        <v/>
      </c>
      <c r="W328" s="47" t="e">
        <f>VLOOKUP(P328,Исходные_данные,13,FALSE)*1.3</f>
        <v>#N/A</v>
      </c>
      <c r="X328" s="48"/>
      <c r="Y328" s="48"/>
      <c r="Z328" s="48"/>
      <c r="AA328" s="48"/>
      <c r="AB328" s="48"/>
      <c r="AD328" s="46" t="e">
        <f>VLOOKUP(S328,Кабель_диаметр,4,FALSE)</f>
        <v>#N/A</v>
      </c>
      <c r="AE328" s="46" t="e">
        <f>VLOOKUP(S328,Кабель_диаметр,5,FALSE)</f>
        <v>#N/A</v>
      </c>
      <c r="AG328" s="46">
        <f>IFERROR(VLOOKUP(P328,Исходные_данные,10,FALSE),0)</f>
        <v>0</v>
      </c>
      <c r="AH328" s="46">
        <f>IFERROR(VLOOKUP(P328,Исходные_данные,11,FALSE),0)</f>
        <v>0</v>
      </c>
      <c r="AI328" s="46">
        <f t="shared" si="18"/>
        <v>0</v>
      </c>
    </row>
    <row r="329" spans="6:35" x14ac:dyDescent="0.25">
      <c r="F329" s="19" t="str">
        <f>IF(G329=1,MAX($F$4:F328)+1,"")</f>
        <v/>
      </c>
      <c r="G329" s="19">
        <f>COUNTIF($H$5:H329,H329)</f>
        <v>306</v>
      </c>
      <c r="H329" s="19" t="e">
        <f t="shared" si="17"/>
        <v>#N/A</v>
      </c>
      <c r="I329" s="19">
        <f>COUNTIF($J$4:$J329,1)</f>
        <v>11</v>
      </c>
      <c r="J329" s="19">
        <f>COUNTIF($S$5:$S329,S329)</f>
        <v>306</v>
      </c>
      <c r="K329" s="19" t="e">
        <f>VLOOKUP(P329,Исходные_данные,20,FALSE)</f>
        <v>#N/A</v>
      </c>
      <c r="L329" s="19">
        <f>IFERROR(IF(P329=0,0,MAX($L$4:L328)+1),0)</f>
        <v>0</v>
      </c>
      <c r="M329" s="104" t="e">
        <f>LEFT(P329,SEARCH(".",P329)-1)</f>
        <v>#N/A</v>
      </c>
      <c r="N329" s="104" t="e">
        <f>LEFT(RIGHT(P329,LEN(P329)-LEN(M329)-1),SEARCH(".",P329)-1)</f>
        <v>#N/A</v>
      </c>
      <c r="P329" s="46" t="e">
        <f>VLOOKUP(ROW(325:325),Разбивка_нумерация_5,4,FALSE)</f>
        <v>#N/A</v>
      </c>
      <c r="Q329" s="46" t="e">
        <f>IF(VLOOKUP(ROW(325:325),Разбивка_нумерация_5,3,FALSE)=0,VLOOKUP(ROW(325:325),Разбивка_нумерация_5,2,FALSE),VLOOKUP(ROW(325:325),Разбивка_нумерация_5,3,FALSE))</f>
        <v>#N/A</v>
      </c>
      <c r="R329" s="46" t="e">
        <f>VLOOKUP(ROW(325:325),Разбивка_нумерация_5,6,FALSE)</f>
        <v>#N/A</v>
      </c>
      <c r="S329" s="46" t="e">
        <f>VLOOKUP(ROW(325:325),Разбивка_нумерация_5,17,FALSE)</f>
        <v>#N/A</v>
      </c>
      <c r="T329" s="46" t="str">
        <f>IF(AG329=0,"","L="&amp;AG329)</f>
        <v/>
      </c>
      <c r="U329" s="46" t="str">
        <f>IF(AH329=0,"",AD329&amp;" L="&amp;AH329)</f>
        <v/>
      </c>
      <c r="V329" s="46" t="str">
        <f>IF(AI329=0,"",AE329&amp;" L="&amp;AI329)</f>
        <v/>
      </c>
      <c r="W329" s="47" t="e">
        <f>VLOOKUP(P329,Исходные_данные,13,FALSE)*1.3</f>
        <v>#N/A</v>
      </c>
      <c r="X329" s="48"/>
      <c r="Y329" s="48"/>
      <c r="Z329" s="48"/>
      <c r="AA329" s="48"/>
      <c r="AB329" s="48"/>
      <c r="AD329" s="46" t="e">
        <f>VLOOKUP(S329,Кабель_диаметр,4,FALSE)</f>
        <v>#N/A</v>
      </c>
      <c r="AE329" s="46" t="e">
        <f>VLOOKUP(S329,Кабель_диаметр,5,FALSE)</f>
        <v>#N/A</v>
      </c>
      <c r="AG329" s="46">
        <f>IFERROR(VLOOKUP(P329,Исходные_данные,10,FALSE),0)</f>
        <v>0</v>
      </c>
      <c r="AH329" s="46">
        <f>IFERROR(VLOOKUP(P329,Исходные_данные,11,FALSE),0)</f>
        <v>0</v>
      </c>
      <c r="AI329" s="46">
        <f t="shared" si="18"/>
        <v>0</v>
      </c>
    </row>
    <row r="330" spans="6:35" x14ac:dyDescent="0.25">
      <c r="F330" s="19" t="str">
        <f>IF(G330=1,MAX($F$4:F329)+1,"")</f>
        <v/>
      </c>
      <c r="G330" s="19">
        <f>COUNTIF($H$5:H330,H330)</f>
        <v>307</v>
      </c>
      <c r="H330" s="19" t="e">
        <f t="shared" si="17"/>
        <v>#N/A</v>
      </c>
      <c r="I330" s="19">
        <f>COUNTIF($J$4:$J330,1)</f>
        <v>11</v>
      </c>
      <c r="J330" s="19">
        <f>COUNTIF($S$5:$S330,S330)</f>
        <v>307</v>
      </c>
      <c r="K330" s="19" t="e">
        <f>VLOOKUP(P330,Исходные_данные,20,FALSE)</f>
        <v>#N/A</v>
      </c>
      <c r="L330" s="19">
        <f>IFERROR(IF(P330=0,0,MAX($L$4:L329)+1),0)</f>
        <v>0</v>
      </c>
      <c r="M330" s="104" t="e">
        <f>LEFT(P330,SEARCH(".",P330)-1)</f>
        <v>#N/A</v>
      </c>
      <c r="N330" s="104" t="e">
        <f>LEFT(RIGHT(P330,LEN(P330)-LEN(M330)-1),SEARCH(".",P330)-1)</f>
        <v>#N/A</v>
      </c>
      <c r="P330" s="46" t="e">
        <f>VLOOKUP(ROW(326:326),Разбивка_нумерация_5,4,FALSE)</f>
        <v>#N/A</v>
      </c>
      <c r="Q330" s="46" t="e">
        <f>IF(VLOOKUP(ROW(326:326),Разбивка_нумерация_5,3,FALSE)=0,VLOOKUP(ROW(326:326),Разбивка_нумерация_5,2,FALSE),VLOOKUP(ROW(326:326),Разбивка_нумерация_5,3,FALSE))</f>
        <v>#N/A</v>
      </c>
      <c r="R330" s="46" t="e">
        <f>VLOOKUP(ROW(326:326),Разбивка_нумерация_5,6,FALSE)</f>
        <v>#N/A</v>
      </c>
      <c r="S330" s="46" t="e">
        <f>VLOOKUP(ROW(326:326),Разбивка_нумерация_5,17,FALSE)</f>
        <v>#N/A</v>
      </c>
      <c r="T330" s="46" t="str">
        <f>IF(AG330=0,"","L="&amp;AG330)</f>
        <v/>
      </c>
      <c r="U330" s="46" t="str">
        <f>IF(AH330=0,"",AD330&amp;" L="&amp;AH330)</f>
        <v/>
      </c>
      <c r="V330" s="46" t="str">
        <f>IF(AI330=0,"",AE330&amp;" L="&amp;AI330)</f>
        <v/>
      </c>
      <c r="W330" s="47" t="e">
        <f>VLOOKUP(P330,Исходные_данные,13,FALSE)*1.3</f>
        <v>#N/A</v>
      </c>
      <c r="X330" s="48"/>
      <c r="Y330" s="48"/>
      <c r="Z330" s="48"/>
      <c r="AA330" s="48"/>
      <c r="AB330" s="48"/>
      <c r="AD330" s="46" t="e">
        <f>VLOOKUP(S330,Кабель_диаметр,4,FALSE)</f>
        <v>#N/A</v>
      </c>
      <c r="AE330" s="46" t="e">
        <f>VLOOKUP(S330,Кабель_диаметр,5,FALSE)</f>
        <v>#N/A</v>
      </c>
      <c r="AG330" s="46">
        <f>IFERROR(VLOOKUP(P330,Исходные_данные,10,FALSE),0)</f>
        <v>0</v>
      </c>
      <c r="AH330" s="46">
        <f>IFERROR(VLOOKUP(P330,Исходные_данные,11,FALSE),0)</f>
        <v>0</v>
      </c>
      <c r="AI330" s="46">
        <f t="shared" si="18"/>
        <v>0</v>
      </c>
    </row>
    <row r="331" spans="6:35" x14ac:dyDescent="0.25">
      <c r="F331" s="19" t="str">
        <f>IF(G331=1,MAX($F$4:F330)+1,"")</f>
        <v/>
      </c>
      <c r="G331" s="19">
        <f>COUNTIF($H$5:H331,H331)</f>
        <v>308</v>
      </c>
      <c r="H331" s="19" t="e">
        <f t="shared" si="17"/>
        <v>#N/A</v>
      </c>
      <c r="I331" s="19">
        <f>COUNTIF($J$4:$J331,1)</f>
        <v>11</v>
      </c>
      <c r="J331" s="19">
        <f>COUNTIF($S$5:$S331,S331)</f>
        <v>308</v>
      </c>
      <c r="K331" s="19" t="e">
        <f>VLOOKUP(P331,Исходные_данные,20,FALSE)</f>
        <v>#N/A</v>
      </c>
      <c r="L331" s="19">
        <f>IFERROR(IF(P331=0,0,MAX($L$4:L330)+1),0)</f>
        <v>0</v>
      </c>
      <c r="M331" s="104" t="e">
        <f>LEFT(P331,SEARCH(".",P331)-1)</f>
        <v>#N/A</v>
      </c>
      <c r="N331" s="104" t="e">
        <f>LEFT(RIGHT(P331,LEN(P331)-LEN(M331)-1),SEARCH(".",P331)-1)</f>
        <v>#N/A</v>
      </c>
      <c r="P331" s="46" t="e">
        <f>VLOOKUP(ROW(327:327),Разбивка_нумерация_5,4,FALSE)</f>
        <v>#N/A</v>
      </c>
      <c r="Q331" s="46" t="e">
        <f>IF(VLOOKUP(ROW(327:327),Разбивка_нумерация_5,3,FALSE)=0,VLOOKUP(ROW(327:327),Разбивка_нумерация_5,2,FALSE),VLOOKUP(ROW(327:327),Разбивка_нумерация_5,3,FALSE))</f>
        <v>#N/A</v>
      </c>
      <c r="R331" s="46" t="e">
        <f>VLOOKUP(ROW(327:327),Разбивка_нумерация_5,6,FALSE)</f>
        <v>#N/A</v>
      </c>
      <c r="S331" s="46" t="e">
        <f>VLOOKUP(ROW(327:327),Разбивка_нумерация_5,17,FALSE)</f>
        <v>#N/A</v>
      </c>
      <c r="T331" s="46" t="str">
        <f>IF(AG331=0,"","L="&amp;AG331)</f>
        <v/>
      </c>
      <c r="U331" s="46" t="str">
        <f>IF(AH331=0,"",AD331&amp;" L="&amp;AH331)</f>
        <v/>
      </c>
      <c r="V331" s="46" t="str">
        <f>IF(AI331=0,"",AE331&amp;" L="&amp;AI331)</f>
        <v/>
      </c>
      <c r="W331" s="47" t="e">
        <f>VLOOKUP(P331,Исходные_данные,13,FALSE)*1.3</f>
        <v>#N/A</v>
      </c>
      <c r="X331" s="48"/>
      <c r="Y331" s="48"/>
      <c r="Z331" s="48"/>
      <c r="AA331" s="48"/>
      <c r="AB331" s="48"/>
      <c r="AD331" s="46" t="e">
        <f>VLOOKUP(S331,Кабель_диаметр,4,FALSE)</f>
        <v>#N/A</v>
      </c>
      <c r="AE331" s="46" t="e">
        <f>VLOOKUP(S331,Кабель_диаметр,5,FALSE)</f>
        <v>#N/A</v>
      </c>
      <c r="AG331" s="46">
        <f>IFERROR(VLOOKUP(P331,Исходные_данные,10,FALSE),0)</f>
        <v>0</v>
      </c>
      <c r="AH331" s="46">
        <f>IFERROR(VLOOKUP(P331,Исходные_данные,11,FALSE),0)</f>
        <v>0</v>
      </c>
      <c r="AI331" s="46">
        <f t="shared" si="18"/>
        <v>0</v>
      </c>
    </row>
    <row r="332" spans="6:35" x14ac:dyDescent="0.25">
      <c r="F332" s="19" t="str">
        <f>IF(G332=1,MAX($F$4:F331)+1,"")</f>
        <v/>
      </c>
      <c r="G332" s="19">
        <f>COUNTIF($H$5:H332,H332)</f>
        <v>309</v>
      </c>
      <c r="H332" s="19" t="e">
        <f t="shared" si="17"/>
        <v>#N/A</v>
      </c>
      <c r="I332" s="19">
        <f>COUNTIF($J$4:$J332,1)</f>
        <v>11</v>
      </c>
      <c r="J332" s="19">
        <f>COUNTIF($S$5:$S332,S332)</f>
        <v>309</v>
      </c>
      <c r="K332" s="19" t="e">
        <f>VLOOKUP(P332,Исходные_данные,20,FALSE)</f>
        <v>#N/A</v>
      </c>
      <c r="L332" s="19">
        <f>IFERROR(IF(P332=0,0,MAX($L$4:L331)+1),0)</f>
        <v>0</v>
      </c>
      <c r="M332" s="104" t="e">
        <f>LEFT(P332,SEARCH(".",P332)-1)</f>
        <v>#N/A</v>
      </c>
      <c r="N332" s="104" t="e">
        <f>LEFT(RIGHT(P332,LEN(P332)-LEN(M332)-1),SEARCH(".",P332)-1)</f>
        <v>#N/A</v>
      </c>
      <c r="P332" s="46" t="e">
        <f>VLOOKUP(ROW(328:328),Разбивка_нумерация_5,4,FALSE)</f>
        <v>#N/A</v>
      </c>
      <c r="Q332" s="46" t="e">
        <f>IF(VLOOKUP(ROW(328:328),Разбивка_нумерация_5,3,FALSE)=0,VLOOKUP(ROW(328:328),Разбивка_нумерация_5,2,FALSE),VLOOKUP(ROW(328:328),Разбивка_нумерация_5,3,FALSE))</f>
        <v>#N/A</v>
      </c>
      <c r="R332" s="46" t="e">
        <f>VLOOKUP(ROW(328:328),Разбивка_нумерация_5,6,FALSE)</f>
        <v>#N/A</v>
      </c>
      <c r="S332" s="46" t="e">
        <f>VLOOKUP(ROW(328:328),Разбивка_нумерация_5,17,FALSE)</f>
        <v>#N/A</v>
      </c>
      <c r="T332" s="46" t="str">
        <f>IF(AG332=0,"","L="&amp;AG332)</f>
        <v/>
      </c>
      <c r="U332" s="46" t="str">
        <f>IF(AH332=0,"",AD332&amp;" L="&amp;AH332)</f>
        <v/>
      </c>
      <c r="V332" s="46" t="str">
        <f>IF(AI332=0,"",AE332&amp;" L="&amp;AI332)</f>
        <v/>
      </c>
      <c r="W332" s="47" t="e">
        <f>VLOOKUP(P332,Исходные_данные,13,FALSE)*1.3</f>
        <v>#N/A</v>
      </c>
      <c r="X332" s="48"/>
      <c r="Y332" s="48"/>
      <c r="Z332" s="48"/>
      <c r="AA332" s="48"/>
      <c r="AB332" s="48"/>
      <c r="AD332" s="46" t="e">
        <f>VLOOKUP(S332,Кабель_диаметр,4,FALSE)</f>
        <v>#N/A</v>
      </c>
      <c r="AE332" s="46" t="e">
        <f>VLOOKUP(S332,Кабель_диаметр,5,FALSE)</f>
        <v>#N/A</v>
      </c>
      <c r="AG332" s="46">
        <f>IFERROR(VLOOKUP(P332,Исходные_данные,10,FALSE),0)</f>
        <v>0</v>
      </c>
      <c r="AH332" s="46">
        <f>IFERROR(VLOOKUP(P332,Исходные_данные,11,FALSE),0)</f>
        <v>0</v>
      </c>
      <c r="AI332" s="46">
        <f t="shared" si="18"/>
        <v>0</v>
      </c>
    </row>
    <row r="333" spans="6:35" x14ac:dyDescent="0.25">
      <c r="F333" s="19" t="str">
        <f>IF(G333=1,MAX($F$4:F332)+1,"")</f>
        <v/>
      </c>
      <c r="G333" s="19">
        <f>COUNTIF($H$5:H333,H333)</f>
        <v>310</v>
      </c>
      <c r="H333" s="19" t="e">
        <f t="shared" si="17"/>
        <v>#N/A</v>
      </c>
      <c r="I333" s="19">
        <f>COUNTIF($J$4:$J333,1)</f>
        <v>11</v>
      </c>
      <c r="J333" s="19">
        <f>COUNTIF($S$5:$S333,S333)</f>
        <v>310</v>
      </c>
      <c r="K333" s="19" t="e">
        <f>VLOOKUP(P333,Исходные_данные,20,FALSE)</f>
        <v>#N/A</v>
      </c>
      <c r="L333" s="19">
        <f>IFERROR(IF(P333=0,0,MAX($L$4:L332)+1),0)</f>
        <v>0</v>
      </c>
      <c r="M333" s="104" t="e">
        <f>LEFT(P333,SEARCH(".",P333)-1)</f>
        <v>#N/A</v>
      </c>
      <c r="N333" s="104" t="e">
        <f>LEFT(RIGHT(P333,LEN(P333)-LEN(M333)-1),SEARCH(".",P333)-1)</f>
        <v>#N/A</v>
      </c>
      <c r="P333" s="46" t="e">
        <f>VLOOKUP(ROW(329:329),Разбивка_нумерация_5,4,FALSE)</f>
        <v>#N/A</v>
      </c>
      <c r="Q333" s="46" t="e">
        <f>IF(VLOOKUP(ROW(329:329),Разбивка_нумерация_5,3,FALSE)=0,VLOOKUP(ROW(329:329),Разбивка_нумерация_5,2,FALSE),VLOOKUP(ROW(329:329),Разбивка_нумерация_5,3,FALSE))</f>
        <v>#N/A</v>
      </c>
      <c r="R333" s="46" t="e">
        <f>VLOOKUP(ROW(329:329),Разбивка_нумерация_5,6,FALSE)</f>
        <v>#N/A</v>
      </c>
      <c r="S333" s="46" t="e">
        <f>VLOOKUP(ROW(329:329),Разбивка_нумерация_5,17,FALSE)</f>
        <v>#N/A</v>
      </c>
      <c r="T333" s="46" t="str">
        <f>IF(AG333=0,"","L="&amp;AG333)</f>
        <v/>
      </c>
      <c r="U333" s="46" t="str">
        <f>IF(AH333=0,"",AD333&amp;" L="&amp;AH333)</f>
        <v/>
      </c>
      <c r="V333" s="46" t="str">
        <f>IF(AI333=0,"",AE333&amp;" L="&amp;AI333)</f>
        <v/>
      </c>
      <c r="W333" s="47" t="e">
        <f>VLOOKUP(P333,Исходные_данные,13,FALSE)*1.3</f>
        <v>#N/A</v>
      </c>
      <c r="X333" s="48"/>
      <c r="Y333" s="48"/>
      <c r="Z333" s="48"/>
      <c r="AA333" s="48"/>
      <c r="AB333" s="48"/>
      <c r="AD333" s="46" t="e">
        <f>VLOOKUP(S333,Кабель_диаметр,4,FALSE)</f>
        <v>#N/A</v>
      </c>
      <c r="AE333" s="46" t="e">
        <f>VLOOKUP(S333,Кабель_диаметр,5,FALSE)</f>
        <v>#N/A</v>
      </c>
      <c r="AG333" s="46">
        <f>IFERROR(VLOOKUP(P333,Исходные_данные,10,FALSE),0)</f>
        <v>0</v>
      </c>
      <c r="AH333" s="46">
        <f>IFERROR(VLOOKUP(P333,Исходные_данные,11,FALSE),0)</f>
        <v>0</v>
      </c>
      <c r="AI333" s="46">
        <f t="shared" si="18"/>
        <v>0</v>
      </c>
    </row>
    <row r="334" spans="6:35" x14ac:dyDescent="0.25">
      <c r="F334" s="19" t="str">
        <f>IF(G334=1,MAX($F$4:F333)+1,"")</f>
        <v/>
      </c>
      <c r="G334" s="19">
        <f>COUNTIF($H$5:H334,H334)</f>
        <v>311</v>
      </c>
      <c r="H334" s="19" t="e">
        <f t="shared" si="17"/>
        <v>#N/A</v>
      </c>
      <c r="I334" s="19">
        <f>COUNTIF($J$4:$J334,1)</f>
        <v>11</v>
      </c>
      <c r="J334" s="19">
        <f>COUNTIF($S$5:$S334,S334)</f>
        <v>311</v>
      </c>
      <c r="K334" s="19" t="e">
        <f>VLOOKUP(P334,Исходные_данные,20,FALSE)</f>
        <v>#N/A</v>
      </c>
      <c r="L334" s="19">
        <f>IFERROR(IF(P334=0,0,MAX($L$4:L333)+1),0)</f>
        <v>0</v>
      </c>
      <c r="M334" s="104" t="e">
        <f>LEFT(P334,SEARCH(".",P334)-1)</f>
        <v>#N/A</v>
      </c>
      <c r="N334" s="104" t="e">
        <f>LEFT(RIGHT(P334,LEN(P334)-LEN(M334)-1),SEARCH(".",P334)-1)</f>
        <v>#N/A</v>
      </c>
      <c r="P334" s="46" t="e">
        <f>VLOOKUP(ROW(330:330),Разбивка_нумерация_5,4,FALSE)</f>
        <v>#N/A</v>
      </c>
      <c r="Q334" s="46" t="e">
        <f>IF(VLOOKUP(ROW(330:330),Разбивка_нумерация_5,3,FALSE)=0,VLOOKUP(ROW(330:330),Разбивка_нумерация_5,2,FALSE),VLOOKUP(ROW(330:330),Разбивка_нумерация_5,3,FALSE))</f>
        <v>#N/A</v>
      </c>
      <c r="R334" s="46" t="e">
        <f>VLOOKUP(ROW(330:330),Разбивка_нумерация_5,6,FALSE)</f>
        <v>#N/A</v>
      </c>
      <c r="S334" s="46" t="e">
        <f>VLOOKUP(ROW(330:330),Разбивка_нумерация_5,17,FALSE)</f>
        <v>#N/A</v>
      </c>
      <c r="T334" s="46" t="str">
        <f>IF(AG334=0,"","L="&amp;AG334)</f>
        <v/>
      </c>
      <c r="U334" s="46" t="str">
        <f>IF(AH334=0,"",AD334&amp;" L="&amp;AH334)</f>
        <v/>
      </c>
      <c r="V334" s="46" t="str">
        <f>IF(AI334=0,"",AE334&amp;" L="&amp;AI334)</f>
        <v/>
      </c>
      <c r="W334" s="47" t="e">
        <f>VLOOKUP(P334,Исходные_данные,13,FALSE)*1.3</f>
        <v>#N/A</v>
      </c>
      <c r="X334" s="48"/>
      <c r="Y334" s="48"/>
      <c r="Z334" s="48"/>
      <c r="AA334" s="48"/>
      <c r="AB334" s="48"/>
      <c r="AD334" s="46" t="e">
        <f>VLOOKUP(S334,Кабель_диаметр,4,FALSE)</f>
        <v>#N/A</v>
      </c>
      <c r="AE334" s="46" t="e">
        <f>VLOOKUP(S334,Кабель_диаметр,5,FALSE)</f>
        <v>#N/A</v>
      </c>
      <c r="AG334" s="46">
        <f>IFERROR(VLOOKUP(P334,Исходные_данные,10,FALSE),0)</f>
        <v>0</v>
      </c>
      <c r="AH334" s="46">
        <f>IFERROR(VLOOKUP(P334,Исходные_данные,11,FALSE),0)</f>
        <v>0</v>
      </c>
      <c r="AI334" s="46">
        <f t="shared" si="18"/>
        <v>0</v>
      </c>
    </row>
    <row r="335" spans="6:35" x14ac:dyDescent="0.25">
      <c r="F335" s="19" t="str">
        <f>IF(G335=1,MAX($F$4:F334)+1,"")</f>
        <v/>
      </c>
      <c r="G335" s="19">
        <f>COUNTIF($H$5:H335,H335)</f>
        <v>312</v>
      </c>
      <c r="H335" s="19" t="e">
        <f t="shared" si="17"/>
        <v>#N/A</v>
      </c>
      <c r="I335" s="19">
        <f>COUNTIF($J$4:$J335,1)</f>
        <v>11</v>
      </c>
      <c r="J335" s="19">
        <f>COUNTIF($S$5:$S335,S335)</f>
        <v>312</v>
      </c>
      <c r="K335" s="19" t="e">
        <f>VLOOKUP(P335,Исходные_данные,20,FALSE)</f>
        <v>#N/A</v>
      </c>
      <c r="L335" s="19">
        <f>IFERROR(IF(P335=0,0,MAX($L$4:L334)+1),0)</f>
        <v>0</v>
      </c>
      <c r="M335" s="104" t="e">
        <f>LEFT(P335,SEARCH(".",P335)-1)</f>
        <v>#N/A</v>
      </c>
      <c r="N335" s="104" t="e">
        <f>LEFT(RIGHT(P335,LEN(P335)-LEN(M335)-1),SEARCH(".",P335)-1)</f>
        <v>#N/A</v>
      </c>
      <c r="P335" s="46" t="e">
        <f>VLOOKUP(ROW(331:331),Разбивка_нумерация_5,4,FALSE)</f>
        <v>#N/A</v>
      </c>
      <c r="Q335" s="46" t="e">
        <f>IF(VLOOKUP(ROW(331:331),Разбивка_нумерация_5,3,FALSE)=0,VLOOKUP(ROW(331:331),Разбивка_нумерация_5,2,FALSE),VLOOKUP(ROW(331:331),Разбивка_нумерация_5,3,FALSE))</f>
        <v>#N/A</v>
      </c>
      <c r="R335" s="46" t="e">
        <f>VLOOKUP(ROW(331:331),Разбивка_нумерация_5,6,FALSE)</f>
        <v>#N/A</v>
      </c>
      <c r="S335" s="46" t="e">
        <f>VLOOKUP(ROW(331:331),Разбивка_нумерация_5,17,FALSE)</f>
        <v>#N/A</v>
      </c>
      <c r="T335" s="46" t="str">
        <f>IF(AG335=0,"","L="&amp;AG335)</f>
        <v/>
      </c>
      <c r="U335" s="46" t="str">
        <f>IF(AH335=0,"",AD335&amp;" L="&amp;AH335)</f>
        <v/>
      </c>
      <c r="V335" s="46" t="str">
        <f>IF(AI335=0,"",AE335&amp;" L="&amp;AI335)</f>
        <v/>
      </c>
      <c r="W335" s="47" t="e">
        <f>VLOOKUP(P335,Исходные_данные,13,FALSE)*1.3</f>
        <v>#N/A</v>
      </c>
      <c r="X335" s="48"/>
      <c r="Y335" s="48"/>
      <c r="Z335" s="48"/>
      <c r="AA335" s="48"/>
      <c r="AB335" s="48"/>
      <c r="AD335" s="46" t="e">
        <f>VLOOKUP(S335,Кабель_диаметр,4,FALSE)</f>
        <v>#N/A</v>
      </c>
      <c r="AE335" s="46" t="e">
        <f>VLOOKUP(S335,Кабель_диаметр,5,FALSE)</f>
        <v>#N/A</v>
      </c>
      <c r="AG335" s="46">
        <f>IFERROR(VLOOKUP(P335,Исходные_данные,10,FALSE),0)</f>
        <v>0</v>
      </c>
      <c r="AH335" s="46">
        <f>IFERROR(VLOOKUP(P335,Исходные_данные,11,FALSE),0)</f>
        <v>0</v>
      </c>
      <c r="AI335" s="46">
        <f t="shared" si="18"/>
        <v>0</v>
      </c>
    </row>
    <row r="336" spans="6:35" x14ac:dyDescent="0.25">
      <c r="F336" s="19" t="str">
        <f>IF(G336=1,MAX($F$4:F335)+1,"")</f>
        <v/>
      </c>
      <c r="G336" s="19">
        <f>COUNTIF($H$5:H336,H336)</f>
        <v>313</v>
      </c>
      <c r="H336" s="19" t="e">
        <f t="shared" si="17"/>
        <v>#N/A</v>
      </c>
      <c r="I336" s="19">
        <f>COUNTIF($J$4:$J336,1)</f>
        <v>11</v>
      </c>
      <c r="J336" s="19">
        <f>COUNTIF($S$5:$S336,S336)</f>
        <v>313</v>
      </c>
      <c r="K336" s="19" t="e">
        <f>VLOOKUP(P336,Исходные_данные,20,FALSE)</f>
        <v>#N/A</v>
      </c>
      <c r="L336" s="19">
        <f>IFERROR(IF(P336=0,0,MAX($L$4:L335)+1),0)</f>
        <v>0</v>
      </c>
      <c r="M336" s="104" t="e">
        <f>LEFT(P336,SEARCH(".",P336)-1)</f>
        <v>#N/A</v>
      </c>
      <c r="N336" s="104" t="e">
        <f>LEFT(RIGHT(P336,LEN(P336)-LEN(M336)-1),SEARCH(".",P336)-1)</f>
        <v>#N/A</v>
      </c>
      <c r="P336" s="46" t="e">
        <f>VLOOKUP(ROW(332:332),Разбивка_нумерация_5,4,FALSE)</f>
        <v>#N/A</v>
      </c>
      <c r="Q336" s="46" t="e">
        <f>IF(VLOOKUP(ROW(332:332),Разбивка_нумерация_5,3,FALSE)=0,VLOOKUP(ROW(332:332),Разбивка_нумерация_5,2,FALSE),VLOOKUP(ROW(332:332),Разбивка_нумерация_5,3,FALSE))</f>
        <v>#N/A</v>
      </c>
      <c r="R336" s="46" t="e">
        <f>VLOOKUP(ROW(332:332),Разбивка_нумерация_5,6,FALSE)</f>
        <v>#N/A</v>
      </c>
      <c r="S336" s="46" t="e">
        <f>VLOOKUP(ROW(332:332),Разбивка_нумерация_5,17,FALSE)</f>
        <v>#N/A</v>
      </c>
      <c r="T336" s="46" t="str">
        <f>IF(AG336=0,"","L="&amp;AG336)</f>
        <v/>
      </c>
      <c r="U336" s="46" t="str">
        <f>IF(AH336=0,"",AD336&amp;" L="&amp;AH336)</f>
        <v/>
      </c>
      <c r="V336" s="46" t="str">
        <f>IF(AI336=0,"",AE336&amp;" L="&amp;AI336)</f>
        <v/>
      </c>
      <c r="W336" s="47" t="e">
        <f>VLOOKUP(P336,Исходные_данные,13,FALSE)*1.3</f>
        <v>#N/A</v>
      </c>
      <c r="X336" s="48"/>
      <c r="Y336" s="48"/>
      <c r="Z336" s="48"/>
      <c r="AA336" s="48"/>
      <c r="AB336" s="48"/>
      <c r="AD336" s="46" t="e">
        <f>VLOOKUP(S336,Кабель_диаметр,4,FALSE)</f>
        <v>#N/A</v>
      </c>
      <c r="AE336" s="46" t="e">
        <f>VLOOKUP(S336,Кабель_диаметр,5,FALSE)</f>
        <v>#N/A</v>
      </c>
      <c r="AG336" s="46">
        <f>IFERROR(VLOOKUP(P336,Исходные_данные,10,FALSE),0)</f>
        <v>0</v>
      </c>
      <c r="AH336" s="46">
        <f>IFERROR(VLOOKUP(P336,Исходные_данные,11,FALSE),0)</f>
        <v>0</v>
      </c>
      <c r="AI336" s="46">
        <f t="shared" si="18"/>
        <v>0</v>
      </c>
    </row>
    <row r="337" spans="6:35" x14ac:dyDescent="0.25">
      <c r="F337" s="19" t="str">
        <f>IF(G337=1,MAX($F$4:F336)+1,"")</f>
        <v/>
      </c>
      <c r="G337" s="19">
        <f>COUNTIF($H$5:H337,H337)</f>
        <v>314</v>
      </c>
      <c r="H337" s="19" t="e">
        <f t="shared" si="17"/>
        <v>#N/A</v>
      </c>
      <c r="I337" s="19">
        <f>COUNTIF($J$4:$J337,1)</f>
        <v>11</v>
      </c>
      <c r="J337" s="19">
        <f>COUNTIF($S$5:$S337,S337)</f>
        <v>314</v>
      </c>
      <c r="K337" s="19" t="e">
        <f>VLOOKUP(P337,Исходные_данные,20,FALSE)</f>
        <v>#N/A</v>
      </c>
      <c r="L337" s="19">
        <f>IFERROR(IF(P337=0,0,MAX($L$4:L336)+1),0)</f>
        <v>0</v>
      </c>
      <c r="M337" s="104" t="e">
        <f>LEFT(P337,SEARCH(".",P337)-1)</f>
        <v>#N/A</v>
      </c>
      <c r="N337" s="104" t="e">
        <f>LEFT(RIGHT(P337,LEN(P337)-LEN(M337)-1),SEARCH(".",P337)-1)</f>
        <v>#N/A</v>
      </c>
      <c r="P337" s="46" t="e">
        <f>VLOOKUP(ROW(333:333),Разбивка_нумерация_5,4,FALSE)</f>
        <v>#N/A</v>
      </c>
      <c r="Q337" s="46" t="e">
        <f>IF(VLOOKUP(ROW(333:333),Разбивка_нумерация_5,3,FALSE)=0,VLOOKUP(ROW(333:333),Разбивка_нумерация_5,2,FALSE),VLOOKUP(ROW(333:333),Разбивка_нумерация_5,3,FALSE))</f>
        <v>#N/A</v>
      </c>
      <c r="R337" s="46" t="e">
        <f>VLOOKUP(ROW(333:333),Разбивка_нумерация_5,6,FALSE)</f>
        <v>#N/A</v>
      </c>
      <c r="S337" s="46" t="e">
        <f>VLOOKUP(ROW(333:333),Разбивка_нумерация_5,17,FALSE)</f>
        <v>#N/A</v>
      </c>
      <c r="T337" s="46" t="str">
        <f>IF(AG337=0,"","L="&amp;AG337)</f>
        <v/>
      </c>
      <c r="U337" s="46" t="str">
        <f>IF(AH337=0,"",AD337&amp;" L="&amp;AH337)</f>
        <v/>
      </c>
      <c r="V337" s="46" t="str">
        <f>IF(AI337=0,"",AE337&amp;" L="&amp;AI337)</f>
        <v/>
      </c>
      <c r="W337" s="47" t="e">
        <f>VLOOKUP(P337,Исходные_данные,13,FALSE)*1.3</f>
        <v>#N/A</v>
      </c>
      <c r="X337" s="48"/>
      <c r="Y337" s="48"/>
      <c r="Z337" s="48"/>
      <c r="AA337" s="48"/>
      <c r="AB337" s="48"/>
      <c r="AD337" s="46" t="e">
        <f>VLOOKUP(S337,Кабель_диаметр,4,FALSE)</f>
        <v>#N/A</v>
      </c>
      <c r="AE337" s="46" t="e">
        <f>VLOOKUP(S337,Кабель_диаметр,5,FALSE)</f>
        <v>#N/A</v>
      </c>
      <c r="AG337" s="46">
        <f>IFERROR(VLOOKUP(P337,Исходные_данные,10,FALSE),0)</f>
        <v>0</v>
      </c>
      <c r="AH337" s="46">
        <f>IFERROR(VLOOKUP(P337,Исходные_данные,11,FALSE),0)</f>
        <v>0</v>
      </c>
      <c r="AI337" s="46">
        <f t="shared" si="18"/>
        <v>0</v>
      </c>
    </row>
    <row r="338" spans="6:35" x14ac:dyDescent="0.25">
      <c r="F338" s="19" t="str">
        <f>IF(G338=1,MAX($F$4:F337)+1,"")</f>
        <v/>
      </c>
      <c r="G338" s="19">
        <f>COUNTIF($H$5:H338,H338)</f>
        <v>315</v>
      </c>
      <c r="H338" s="19" t="e">
        <f t="shared" si="17"/>
        <v>#N/A</v>
      </c>
      <c r="I338" s="19">
        <f>COUNTIF($J$4:$J338,1)</f>
        <v>11</v>
      </c>
      <c r="J338" s="19">
        <f>COUNTIF($S$5:$S338,S338)</f>
        <v>315</v>
      </c>
      <c r="K338" s="19" t="e">
        <f>VLOOKUP(P338,Исходные_данные,20,FALSE)</f>
        <v>#N/A</v>
      </c>
      <c r="L338" s="19">
        <f>IFERROR(IF(P338=0,0,MAX($L$4:L337)+1),0)</f>
        <v>0</v>
      </c>
      <c r="M338" s="104" t="e">
        <f>LEFT(P338,SEARCH(".",P338)-1)</f>
        <v>#N/A</v>
      </c>
      <c r="N338" s="104" t="e">
        <f>LEFT(RIGHT(P338,LEN(P338)-LEN(M338)-1),SEARCH(".",P338)-1)</f>
        <v>#N/A</v>
      </c>
      <c r="P338" s="46" t="e">
        <f>VLOOKUP(ROW(334:334),Разбивка_нумерация_5,4,FALSE)</f>
        <v>#N/A</v>
      </c>
      <c r="Q338" s="46" t="e">
        <f>IF(VLOOKUP(ROW(334:334),Разбивка_нумерация_5,3,FALSE)=0,VLOOKUP(ROW(334:334),Разбивка_нумерация_5,2,FALSE),VLOOKUP(ROW(334:334),Разбивка_нумерация_5,3,FALSE))</f>
        <v>#N/A</v>
      </c>
      <c r="R338" s="46" t="e">
        <f>VLOOKUP(ROW(334:334),Разбивка_нумерация_5,6,FALSE)</f>
        <v>#N/A</v>
      </c>
      <c r="S338" s="46" t="e">
        <f>VLOOKUP(ROW(334:334),Разбивка_нумерация_5,17,FALSE)</f>
        <v>#N/A</v>
      </c>
      <c r="T338" s="46" t="str">
        <f>IF(AG338=0,"","L="&amp;AG338)</f>
        <v/>
      </c>
      <c r="U338" s="46" t="str">
        <f>IF(AH338=0,"",AD338&amp;" L="&amp;AH338)</f>
        <v/>
      </c>
      <c r="V338" s="46" t="str">
        <f>IF(AI338=0,"",AE338&amp;" L="&amp;AI338)</f>
        <v/>
      </c>
      <c r="W338" s="47" t="e">
        <f>VLOOKUP(P338,Исходные_данные,13,FALSE)*1.3</f>
        <v>#N/A</v>
      </c>
      <c r="X338" s="48"/>
      <c r="Y338" s="48"/>
      <c r="Z338" s="48"/>
      <c r="AA338" s="48"/>
      <c r="AB338" s="48"/>
      <c r="AD338" s="46" t="e">
        <f>VLOOKUP(S338,Кабель_диаметр,4,FALSE)</f>
        <v>#N/A</v>
      </c>
      <c r="AE338" s="46" t="e">
        <f>VLOOKUP(S338,Кабель_диаметр,5,FALSE)</f>
        <v>#N/A</v>
      </c>
      <c r="AG338" s="46">
        <f>IFERROR(VLOOKUP(P338,Исходные_данные,10,FALSE),0)</f>
        <v>0</v>
      </c>
      <c r="AH338" s="46">
        <f>IFERROR(VLOOKUP(P338,Исходные_данные,11,FALSE),0)</f>
        <v>0</v>
      </c>
      <c r="AI338" s="46">
        <f t="shared" si="18"/>
        <v>0</v>
      </c>
    </row>
    <row r="339" spans="6:35" x14ac:dyDescent="0.25">
      <c r="F339" s="19" t="str">
        <f>IF(G339=1,MAX($F$4:F338)+1,"")</f>
        <v/>
      </c>
      <c r="G339" s="19">
        <f>COUNTIF($H$5:H339,H339)</f>
        <v>316</v>
      </c>
      <c r="H339" s="19" t="e">
        <f t="shared" si="17"/>
        <v>#N/A</v>
      </c>
      <c r="I339" s="19">
        <f>COUNTIF($J$4:$J339,1)</f>
        <v>11</v>
      </c>
      <c r="J339" s="19">
        <f>COUNTIF($S$5:$S339,S339)</f>
        <v>316</v>
      </c>
      <c r="K339" s="19" t="e">
        <f>VLOOKUP(P339,Исходные_данные,20,FALSE)</f>
        <v>#N/A</v>
      </c>
      <c r="L339" s="19">
        <f>IFERROR(IF(P339=0,0,MAX($L$4:L338)+1),0)</f>
        <v>0</v>
      </c>
      <c r="M339" s="104" t="e">
        <f>LEFT(P339,SEARCH(".",P339)-1)</f>
        <v>#N/A</v>
      </c>
      <c r="N339" s="104" t="e">
        <f>LEFT(RIGHT(P339,LEN(P339)-LEN(M339)-1),SEARCH(".",P339)-1)</f>
        <v>#N/A</v>
      </c>
      <c r="P339" s="46" t="e">
        <f>VLOOKUP(ROW(335:335),Разбивка_нумерация_5,4,FALSE)</f>
        <v>#N/A</v>
      </c>
      <c r="Q339" s="46" t="e">
        <f>IF(VLOOKUP(ROW(335:335),Разбивка_нумерация_5,3,FALSE)=0,VLOOKUP(ROW(335:335),Разбивка_нумерация_5,2,FALSE),VLOOKUP(ROW(335:335),Разбивка_нумерация_5,3,FALSE))</f>
        <v>#N/A</v>
      </c>
      <c r="R339" s="46" t="e">
        <f>VLOOKUP(ROW(335:335),Разбивка_нумерация_5,6,FALSE)</f>
        <v>#N/A</v>
      </c>
      <c r="S339" s="46" t="e">
        <f>VLOOKUP(ROW(335:335),Разбивка_нумерация_5,17,FALSE)</f>
        <v>#N/A</v>
      </c>
      <c r="T339" s="46" t="str">
        <f>IF(AG339=0,"","L="&amp;AG339)</f>
        <v/>
      </c>
      <c r="U339" s="46" t="str">
        <f>IF(AH339=0,"",AD339&amp;" L="&amp;AH339)</f>
        <v/>
      </c>
      <c r="V339" s="46" t="str">
        <f>IF(AI339=0,"",AE339&amp;" L="&amp;AI339)</f>
        <v/>
      </c>
      <c r="W339" s="47" t="e">
        <f>VLOOKUP(P339,Исходные_данные,13,FALSE)*1.3</f>
        <v>#N/A</v>
      </c>
      <c r="X339" s="48"/>
      <c r="Y339" s="48"/>
      <c r="Z339" s="48"/>
      <c r="AA339" s="48"/>
      <c r="AB339" s="48"/>
      <c r="AD339" s="46" t="e">
        <f>VLOOKUP(S339,Кабель_диаметр,4,FALSE)</f>
        <v>#N/A</v>
      </c>
      <c r="AE339" s="46" t="e">
        <f>VLOOKUP(S339,Кабель_диаметр,5,FALSE)</f>
        <v>#N/A</v>
      </c>
      <c r="AG339" s="46">
        <f>IFERROR(VLOOKUP(P339,Исходные_данные,10,FALSE),0)</f>
        <v>0</v>
      </c>
      <c r="AH339" s="46">
        <f>IFERROR(VLOOKUP(P339,Исходные_данные,11,FALSE),0)</f>
        <v>0</v>
      </c>
      <c r="AI339" s="46">
        <f t="shared" si="18"/>
        <v>0</v>
      </c>
    </row>
    <row r="340" spans="6:35" x14ac:dyDescent="0.25">
      <c r="F340" s="19" t="str">
        <f>IF(G340=1,MAX($F$4:F339)+1,"")</f>
        <v/>
      </c>
      <c r="G340" s="19">
        <f>COUNTIF($H$5:H340,H340)</f>
        <v>317</v>
      </c>
      <c r="H340" s="19" t="e">
        <f t="shared" si="17"/>
        <v>#N/A</v>
      </c>
      <c r="I340" s="19">
        <f>COUNTIF($J$4:$J340,1)</f>
        <v>11</v>
      </c>
      <c r="J340" s="19">
        <f>COUNTIF($S$5:$S340,S340)</f>
        <v>317</v>
      </c>
      <c r="K340" s="19" t="e">
        <f>VLOOKUP(P340,Исходные_данные,20,FALSE)</f>
        <v>#N/A</v>
      </c>
      <c r="L340" s="19">
        <f>IFERROR(IF(P340=0,0,MAX($L$4:L339)+1),0)</f>
        <v>0</v>
      </c>
      <c r="M340" s="104" t="e">
        <f>LEFT(P340,SEARCH(".",P340)-1)</f>
        <v>#N/A</v>
      </c>
      <c r="N340" s="104" t="e">
        <f>LEFT(RIGHT(P340,LEN(P340)-LEN(M340)-1),SEARCH(".",P340)-1)</f>
        <v>#N/A</v>
      </c>
      <c r="P340" s="46" t="e">
        <f>VLOOKUP(ROW(336:336),Разбивка_нумерация_5,4,FALSE)</f>
        <v>#N/A</v>
      </c>
      <c r="Q340" s="46" t="e">
        <f>IF(VLOOKUP(ROW(336:336),Разбивка_нумерация_5,3,FALSE)=0,VLOOKUP(ROW(336:336),Разбивка_нумерация_5,2,FALSE),VLOOKUP(ROW(336:336),Разбивка_нумерация_5,3,FALSE))</f>
        <v>#N/A</v>
      </c>
      <c r="R340" s="46" t="e">
        <f>VLOOKUP(ROW(336:336),Разбивка_нумерация_5,6,FALSE)</f>
        <v>#N/A</v>
      </c>
      <c r="S340" s="46" t="e">
        <f>VLOOKUP(ROW(336:336),Разбивка_нумерация_5,17,FALSE)</f>
        <v>#N/A</v>
      </c>
      <c r="T340" s="46" t="str">
        <f>IF(AG340=0,"","L="&amp;AG340)</f>
        <v/>
      </c>
      <c r="U340" s="46" t="str">
        <f>IF(AH340=0,"",AD340&amp;" L="&amp;AH340)</f>
        <v/>
      </c>
      <c r="V340" s="46" t="str">
        <f>IF(AI340=0,"",AE340&amp;" L="&amp;AI340)</f>
        <v/>
      </c>
      <c r="W340" s="47" t="e">
        <f>VLOOKUP(P340,Исходные_данные,13,FALSE)*1.3</f>
        <v>#N/A</v>
      </c>
      <c r="X340" s="48"/>
      <c r="Y340" s="48"/>
      <c r="Z340" s="48"/>
      <c r="AA340" s="48"/>
      <c r="AB340" s="48"/>
      <c r="AD340" s="46" t="e">
        <f>VLOOKUP(S340,Кабель_диаметр,4,FALSE)</f>
        <v>#N/A</v>
      </c>
      <c r="AE340" s="46" t="e">
        <f>VLOOKUP(S340,Кабель_диаметр,5,FALSE)</f>
        <v>#N/A</v>
      </c>
      <c r="AG340" s="46">
        <f>IFERROR(VLOOKUP(P340,Исходные_данные,10,FALSE),0)</f>
        <v>0</v>
      </c>
      <c r="AH340" s="46">
        <f>IFERROR(VLOOKUP(P340,Исходные_данные,11,FALSE),0)</f>
        <v>0</v>
      </c>
      <c r="AI340" s="46">
        <f t="shared" si="18"/>
        <v>0</v>
      </c>
    </row>
    <row r="341" spans="6:35" x14ac:dyDescent="0.25">
      <c r="F341" s="19" t="str">
        <f>IF(G341=1,MAX($F$4:F340)+1,"")</f>
        <v/>
      </c>
      <c r="G341" s="19">
        <f>COUNTIF($H$5:H341,H341)</f>
        <v>318</v>
      </c>
      <c r="H341" s="19" t="e">
        <f t="shared" si="17"/>
        <v>#N/A</v>
      </c>
      <c r="I341" s="19">
        <f>COUNTIF($J$4:$J341,1)</f>
        <v>11</v>
      </c>
      <c r="J341" s="19">
        <f>COUNTIF($S$5:$S341,S341)</f>
        <v>318</v>
      </c>
      <c r="K341" s="19" t="e">
        <f>VLOOKUP(P341,Исходные_данные,20,FALSE)</f>
        <v>#N/A</v>
      </c>
      <c r="L341" s="19">
        <f>IFERROR(IF(P341=0,0,MAX($L$4:L340)+1),0)</f>
        <v>0</v>
      </c>
      <c r="M341" s="104" t="e">
        <f>LEFT(P341,SEARCH(".",P341)-1)</f>
        <v>#N/A</v>
      </c>
      <c r="N341" s="104" t="e">
        <f>LEFT(RIGHT(P341,LEN(P341)-LEN(M341)-1),SEARCH(".",P341)-1)</f>
        <v>#N/A</v>
      </c>
      <c r="P341" s="46" t="e">
        <f>VLOOKUP(ROW(337:337),Разбивка_нумерация_5,4,FALSE)</f>
        <v>#N/A</v>
      </c>
      <c r="Q341" s="46" t="e">
        <f>IF(VLOOKUP(ROW(337:337),Разбивка_нумерация_5,3,FALSE)=0,VLOOKUP(ROW(337:337),Разбивка_нумерация_5,2,FALSE),VLOOKUP(ROW(337:337),Разбивка_нумерация_5,3,FALSE))</f>
        <v>#N/A</v>
      </c>
      <c r="R341" s="46" t="e">
        <f>VLOOKUP(ROW(337:337),Разбивка_нумерация_5,6,FALSE)</f>
        <v>#N/A</v>
      </c>
      <c r="S341" s="46" t="e">
        <f>VLOOKUP(ROW(337:337),Разбивка_нумерация_5,17,FALSE)</f>
        <v>#N/A</v>
      </c>
      <c r="T341" s="46" t="str">
        <f>IF(AG341=0,"","L="&amp;AG341)</f>
        <v/>
      </c>
      <c r="U341" s="46" t="str">
        <f>IF(AH341=0,"",AD341&amp;" L="&amp;AH341)</f>
        <v/>
      </c>
      <c r="V341" s="46" t="str">
        <f>IF(AI341=0,"",AE341&amp;" L="&amp;AI341)</f>
        <v/>
      </c>
      <c r="W341" s="47" t="e">
        <f>VLOOKUP(P341,Исходные_данные,13,FALSE)*1.3</f>
        <v>#N/A</v>
      </c>
      <c r="X341" s="48"/>
      <c r="Y341" s="48"/>
      <c r="Z341" s="48"/>
      <c r="AA341" s="48"/>
      <c r="AB341" s="48"/>
      <c r="AD341" s="46" t="e">
        <f>VLOOKUP(S341,Кабель_диаметр,4,FALSE)</f>
        <v>#N/A</v>
      </c>
      <c r="AE341" s="46" t="e">
        <f>VLOOKUP(S341,Кабель_диаметр,5,FALSE)</f>
        <v>#N/A</v>
      </c>
      <c r="AG341" s="46">
        <f>IFERROR(VLOOKUP(P341,Исходные_данные,10,FALSE),0)</f>
        <v>0</v>
      </c>
      <c r="AH341" s="46">
        <f>IFERROR(VLOOKUP(P341,Исходные_данные,11,FALSE),0)</f>
        <v>0</v>
      </c>
      <c r="AI341" s="46">
        <f t="shared" si="18"/>
        <v>0</v>
      </c>
    </row>
    <row r="342" spans="6:35" x14ac:dyDescent="0.25">
      <c r="F342" s="19" t="str">
        <f>IF(G342=1,MAX($F$4:F341)+1,"")</f>
        <v/>
      </c>
      <c r="G342" s="19">
        <f>COUNTIF($H$5:H342,H342)</f>
        <v>319</v>
      </c>
      <c r="H342" s="19" t="e">
        <f t="shared" si="17"/>
        <v>#N/A</v>
      </c>
      <c r="I342" s="19">
        <f>COUNTIF($J$4:$J342,1)</f>
        <v>11</v>
      </c>
      <c r="J342" s="19">
        <f>COUNTIF($S$5:$S342,S342)</f>
        <v>319</v>
      </c>
      <c r="K342" s="19" t="e">
        <f>VLOOKUP(P342,Исходные_данные,20,FALSE)</f>
        <v>#N/A</v>
      </c>
      <c r="L342" s="19">
        <f>IFERROR(IF(P342=0,0,MAX($L$4:L341)+1),0)</f>
        <v>0</v>
      </c>
      <c r="M342" s="104" t="e">
        <f>LEFT(P342,SEARCH(".",P342)-1)</f>
        <v>#N/A</v>
      </c>
      <c r="N342" s="104" t="e">
        <f>LEFT(RIGHT(P342,LEN(P342)-LEN(M342)-1),SEARCH(".",P342)-1)</f>
        <v>#N/A</v>
      </c>
      <c r="P342" s="46" t="e">
        <f>VLOOKUP(ROW(338:338),Разбивка_нумерация_5,4,FALSE)</f>
        <v>#N/A</v>
      </c>
      <c r="Q342" s="46" t="e">
        <f>IF(VLOOKUP(ROW(338:338),Разбивка_нумерация_5,3,FALSE)=0,VLOOKUP(ROW(338:338),Разбивка_нумерация_5,2,FALSE),VLOOKUP(ROW(338:338),Разбивка_нумерация_5,3,FALSE))</f>
        <v>#N/A</v>
      </c>
      <c r="R342" s="46" t="e">
        <f>VLOOKUP(ROW(338:338),Разбивка_нумерация_5,6,FALSE)</f>
        <v>#N/A</v>
      </c>
      <c r="S342" s="46" t="e">
        <f>VLOOKUP(ROW(338:338),Разбивка_нумерация_5,17,FALSE)</f>
        <v>#N/A</v>
      </c>
      <c r="T342" s="46" t="str">
        <f>IF(AG342=0,"","L="&amp;AG342)</f>
        <v/>
      </c>
      <c r="U342" s="46" t="str">
        <f>IF(AH342=0,"",AD342&amp;" L="&amp;AH342)</f>
        <v/>
      </c>
      <c r="V342" s="46" t="str">
        <f>IF(AI342=0,"",AE342&amp;" L="&amp;AI342)</f>
        <v/>
      </c>
      <c r="W342" s="47" t="e">
        <f>VLOOKUP(P342,Исходные_данные,13,FALSE)*1.3</f>
        <v>#N/A</v>
      </c>
      <c r="X342" s="48"/>
      <c r="Y342" s="48"/>
      <c r="Z342" s="48"/>
      <c r="AA342" s="48"/>
      <c r="AB342" s="48"/>
      <c r="AD342" s="46" t="e">
        <f>VLOOKUP(S342,Кабель_диаметр,4,FALSE)</f>
        <v>#N/A</v>
      </c>
      <c r="AE342" s="46" t="e">
        <f>VLOOKUP(S342,Кабель_диаметр,5,FALSE)</f>
        <v>#N/A</v>
      </c>
      <c r="AG342" s="46">
        <f>IFERROR(VLOOKUP(P342,Исходные_данные,10,FALSE),0)</f>
        <v>0</v>
      </c>
      <c r="AH342" s="46">
        <f>IFERROR(VLOOKUP(P342,Исходные_данные,11,FALSE),0)</f>
        <v>0</v>
      </c>
      <c r="AI342" s="46">
        <f t="shared" si="18"/>
        <v>0</v>
      </c>
    </row>
    <row r="343" spans="6:35" x14ac:dyDescent="0.25">
      <c r="F343" s="19" t="str">
        <f>IF(G343=1,MAX($F$4:F342)+1,"")</f>
        <v/>
      </c>
      <c r="G343" s="19">
        <f>COUNTIF($H$5:H343,H343)</f>
        <v>320</v>
      </c>
      <c r="H343" s="19" t="e">
        <f t="shared" si="17"/>
        <v>#N/A</v>
      </c>
      <c r="I343" s="19">
        <f>COUNTIF($J$4:$J343,1)</f>
        <v>11</v>
      </c>
      <c r="J343" s="19">
        <f>COUNTIF($S$5:$S343,S343)</f>
        <v>320</v>
      </c>
      <c r="K343" s="19" t="e">
        <f>VLOOKUP(P343,Исходные_данные,20,FALSE)</f>
        <v>#N/A</v>
      </c>
      <c r="L343" s="19">
        <f>IFERROR(IF(P343=0,0,MAX($L$4:L342)+1),0)</f>
        <v>0</v>
      </c>
      <c r="M343" s="104" t="e">
        <f>LEFT(P343,SEARCH(".",P343)-1)</f>
        <v>#N/A</v>
      </c>
      <c r="N343" s="104" t="e">
        <f>LEFT(RIGHT(P343,LEN(P343)-LEN(M343)-1),SEARCH(".",P343)-1)</f>
        <v>#N/A</v>
      </c>
      <c r="P343" s="46" t="e">
        <f>VLOOKUP(ROW(339:339),Разбивка_нумерация_5,4,FALSE)</f>
        <v>#N/A</v>
      </c>
      <c r="Q343" s="46" t="e">
        <f>IF(VLOOKUP(ROW(339:339),Разбивка_нумерация_5,3,FALSE)=0,VLOOKUP(ROW(339:339),Разбивка_нумерация_5,2,FALSE),VLOOKUP(ROW(339:339),Разбивка_нумерация_5,3,FALSE))</f>
        <v>#N/A</v>
      </c>
      <c r="R343" s="46" t="e">
        <f>VLOOKUP(ROW(339:339),Разбивка_нумерация_5,6,FALSE)</f>
        <v>#N/A</v>
      </c>
      <c r="S343" s="46" t="e">
        <f>VLOOKUP(ROW(339:339),Разбивка_нумерация_5,17,FALSE)</f>
        <v>#N/A</v>
      </c>
      <c r="T343" s="46" t="str">
        <f>IF(AG343=0,"","L="&amp;AG343)</f>
        <v/>
      </c>
      <c r="U343" s="46" t="str">
        <f>IF(AH343=0,"",AD343&amp;" L="&amp;AH343)</f>
        <v/>
      </c>
      <c r="V343" s="46" t="str">
        <f>IF(AI343=0,"",AE343&amp;" L="&amp;AI343)</f>
        <v/>
      </c>
      <c r="W343" s="47" t="e">
        <f>VLOOKUP(P343,Исходные_данные,13,FALSE)*1.3</f>
        <v>#N/A</v>
      </c>
      <c r="X343" s="48"/>
      <c r="Y343" s="48"/>
      <c r="Z343" s="48"/>
      <c r="AA343" s="48"/>
      <c r="AB343" s="48"/>
      <c r="AD343" s="46" t="e">
        <f>VLOOKUP(S343,Кабель_диаметр,4,FALSE)</f>
        <v>#N/A</v>
      </c>
      <c r="AE343" s="46" t="e">
        <f>VLOOKUP(S343,Кабель_диаметр,5,FALSE)</f>
        <v>#N/A</v>
      </c>
      <c r="AG343" s="46">
        <f>IFERROR(VLOOKUP(P343,Исходные_данные,10,FALSE),0)</f>
        <v>0</v>
      </c>
      <c r="AH343" s="46">
        <f>IFERROR(VLOOKUP(P343,Исходные_данные,11,FALSE),0)</f>
        <v>0</v>
      </c>
      <c r="AI343" s="46">
        <f t="shared" si="18"/>
        <v>0</v>
      </c>
    </row>
    <row r="344" spans="6:35" x14ac:dyDescent="0.25">
      <c r="F344" s="19" t="str">
        <f>IF(G344=1,MAX($F$4:F343)+1,"")</f>
        <v/>
      </c>
      <c r="G344" s="19">
        <f>COUNTIF($H$5:H344,H344)</f>
        <v>321</v>
      </c>
      <c r="H344" s="19" t="e">
        <f t="shared" si="17"/>
        <v>#N/A</v>
      </c>
      <c r="I344" s="19">
        <f>COUNTIF($J$4:$J344,1)</f>
        <v>11</v>
      </c>
      <c r="J344" s="19">
        <f>COUNTIF($S$5:$S344,S344)</f>
        <v>321</v>
      </c>
      <c r="K344" s="19" t="e">
        <f>VLOOKUP(P344,Исходные_данные,20,FALSE)</f>
        <v>#N/A</v>
      </c>
      <c r="L344" s="19">
        <f>IFERROR(IF(P344=0,0,MAX($L$4:L343)+1),0)</f>
        <v>0</v>
      </c>
      <c r="M344" s="104" t="e">
        <f>LEFT(P344,SEARCH(".",P344)-1)</f>
        <v>#N/A</v>
      </c>
      <c r="N344" s="104" t="e">
        <f>LEFT(RIGHT(P344,LEN(P344)-LEN(M344)-1),SEARCH(".",P344)-1)</f>
        <v>#N/A</v>
      </c>
      <c r="P344" s="46" t="e">
        <f>VLOOKUP(ROW(340:340),Разбивка_нумерация_5,4,FALSE)</f>
        <v>#N/A</v>
      </c>
      <c r="Q344" s="46" t="e">
        <f>IF(VLOOKUP(ROW(340:340),Разбивка_нумерация_5,3,FALSE)=0,VLOOKUP(ROW(340:340),Разбивка_нумерация_5,2,FALSE),VLOOKUP(ROW(340:340),Разбивка_нумерация_5,3,FALSE))</f>
        <v>#N/A</v>
      </c>
      <c r="R344" s="46" t="e">
        <f>VLOOKUP(ROW(340:340),Разбивка_нумерация_5,6,FALSE)</f>
        <v>#N/A</v>
      </c>
      <c r="S344" s="46" t="e">
        <f>VLOOKUP(ROW(340:340),Разбивка_нумерация_5,17,FALSE)</f>
        <v>#N/A</v>
      </c>
      <c r="T344" s="46" t="str">
        <f>IF(AG344=0,"","L="&amp;AG344)</f>
        <v/>
      </c>
      <c r="U344" s="46" t="str">
        <f>IF(AH344=0,"",AD344&amp;" L="&amp;AH344)</f>
        <v/>
      </c>
      <c r="V344" s="46" t="str">
        <f>IF(AI344=0,"",AE344&amp;" L="&amp;AI344)</f>
        <v/>
      </c>
      <c r="W344" s="47" t="e">
        <f>VLOOKUP(P344,Исходные_данные,13,FALSE)*1.3</f>
        <v>#N/A</v>
      </c>
      <c r="X344" s="48"/>
      <c r="Y344" s="48"/>
      <c r="Z344" s="48"/>
      <c r="AA344" s="48"/>
      <c r="AB344" s="48"/>
      <c r="AD344" s="46" t="e">
        <f>VLOOKUP(S344,Кабель_диаметр,4,FALSE)</f>
        <v>#N/A</v>
      </c>
      <c r="AE344" s="46" t="e">
        <f>VLOOKUP(S344,Кабель_диаметр,5,FALSE)</f>
        <v>#N/A</v>
      </c>
      <c r="AG344" s="46">
        <f>IFERROR(VLOOKUP(P344,Исходные_данные,10,FALSE),0)</f>
        <v>0</v>
      </c>
      <c r="AH344" s="46">
        <f>IFERROR(VLOOKUP(P344,Исходные_данные,11,FALSE),0)</f>
        <v>0</v>
      </c>
      <c r="AI344" s="46">
        <f t="shared" si="18"/>
        <v>0</v>
      </c>
    </row>
    <row r="345" spans="6:35" x14ac:dyDescent="0.25">
      <c r="F345" s="19" t="str">
        <f>IF(G345=1,MAX($F$4:F344)+1,"")</f>
        <v/>
      </c>
      <c r="G345" s="19">
        <f>COUNTIF($H$5:H345,H345)</f>
        <v>322</v>
      </c>
      <c r="H345" s="19" t="e">
        <f t="shared" si="17"/>
        <v>#N/A</v>
      </c>
      <c r="I345" s="19">
        <f>COUNTIF($J$4:$J345,1)</f>
        <v>11</v>
      </c>
      <c r="J345" s="19">
        <f>COUNTIF($S$5:$S345,S345)</f>
        <v>322</v>
      </c>
      <c r="K345" s="19" t="e">
        <f>VLOOKUP(P345,Исходные_данные,20,FALSE)</f>
        <v>#N/A</v>
      </c>
      <c r="L345" s="19">
        <f>IFERROR(IF(P345=0,0,MAX($L$4:L344)+1),0)</f>
        <v>0</v>
      </c>
      <c r="M345" s="104" t="e">
        <f>LEFT(P345,SEARCH(".",P345)-1)</f>
        <v>#N/A</v>
      </c>
      <c r="N345" s="104" t="e">
        <f>LEFT(RIGHT(P345,LEN(P345)-LEN(M345)-1),SEARCH(".",P345)-1)</f>
        <v>#N/A</v>
      </c>
      <c r="P345" s="46" t="e">
        <f>VLOOKUP(ROW(341:341),Разбивка_нумерация_5,4,FALSE)</f>
        <v>#N/A</v>
      </c>
      <c r="Q345" s="46" t="e">
        <f>IF(VLOOKUP(ROW(341:341),Разбивка_нумерация_5,3,FALSE)=0,VLOOKUP(ROW(341:341),Разбивка_нумерация_5,2,FALSE),VLOOKUP(ROW(341:341),Разбивка_нумерация_5,3,FALSE))</f>
        <v>#N/A</v>
      </c>
      <c r="R345" s="46" t="e">
        <f>VLOOKUP(ROW(341:341),Разбивка_нумерация_5,6,FALSE)</f>
        <v>#N/A</v>
      </c>
      <c r="S345" s="46" t="e">
        <f>VLOOKUP(ROW(341:341),Разбивка_нумерация_5,17,FALSE)</f>
        <v>#N/A</v>
      </c>
      <c r="T345" s="46" t="str">
        <f>IF(AG345=0,"","L="&amp;AG345)</f>
        <v/>
      </c>
      <c r="U345" s="46" t="str">
        <f>IF(AH345=0,"",AD345&amp;" L="&amp;AH345)</f>
        <v/>
      </c>
      <c r="V345" s="46" t="str">
        <f>IF(AI345=0,"",AE345&amp;" L="&amp;AI345)</f>
        <v/>
      </c>
      <c r="W345" s="47" t="e">
        <f>VLOOKUP(P345,Исходные_данные,13,FALSE)*1.3</f>
        <v>#N/A</v>
      </c>
      <c r="X345" s="48"/>
      <c r="Y345" s="48"/>
      <c r="Z345" s="48"/>
      <c r="AA345" s="48"/>
      <c r="AB345" s="48"/>
      <c r="AD345" s="46" t="e">
        <f>VLOOKUP(S345,Кабель_диаметр,4,FALSE)</f>
        <v>#N/A</v>
      </c>
      <c r="AE345" s="46" t="e">
        <f>VLOOKUP(S345,Кабель_диаметр,5,FALSE)</f>
        <v>#N/A</v>
      </c>
      <c r="AG345" s="46">
        <f>IFERROR(VLOOKUP(P345,Исходные_данные,10,FALSE),0)</f>
        <v>0</v>
      </c>
      <c r="AH345" s="46">
        <f>IFERROR(VLOOKUP(P345,Исходные_данные,11,FALSE),0)</f>
        <v>0</v>
      </c>
      <c r="AI345" s="46">
        <f t="shared" si="18"/>
        <v>0</v>
      </c>
    </row>
    <row r="346" spans="6:35" x14ac:dyDescent="0.25">
      <c r="F346" s="19" t="str">
        <f>IF(G346=1,MAX($F$4:F345)+1,"")</f>
        <v/>
      </c>
      <c r="G346" s="19">
        <f>COUNTIF($H$5:H346,H346)</f>
        <v>323</v>
      </c>
      <c r="H346" s="19" t="e">
        <f t="shared" si="17"/>
        <v>#N/A</v>
      </c>
      <c r="I346" s="19">
        <f>COUNTIF($J$4:$J346,1)</f>
        <v>11</v>
      </c>
      <c r="J346" s="19">
        <f>COUNTIF($S$5:$S346,S346)</f>
        <v>323</v>
      </c>
      <c r="K346" s="19" t="e">
        <f>VLOOKUP(P346,Исходные_данные,20,FALSE)</f>
        <v>#N/A</v>
      </c>
      <c r="L346" s="19">
        <f>IFERROR(IF(P346=0,0,MAX($L$4:L345)+1),0)</f>
        <v>0</v>
      </c>
      <c r="M346" s="104" t="e">
        <f>LEFT(P346,SEARCH(".",P346)-1)</f>
        <v>#N/A</v>
      </c>
      <c r="N346" s="104" t="e">
        <f>LEFT(RIGHT(P346,LEN(P346)-LEN(M346)-1),SEARCH(".",P346)-1)</f>
        <v>#N/A</v>
      </c>
      <c r="P346" s="46" t="e">
        <f>VLOOKUP(ROW(342:342),Разбивка_нумерация_5,4,FALSE)</f>
        <v>#N/A</v>
      </c>
      <c r="Q346" s="46" t="e">
        <f>IF(VLOOKUP(ROW(342:342),Разбивка_нумерация_5,3,FALSE)=0,VLOOKUP(ROW(342:342),Разбивка_нумерация_5,2,FALSE),VLOOKUP(ROW(342:342),Разбивка_нумерация_5,3,FALSE))</f>
        <v>#N/A</v>
      </c>
      <c r="R346" s="46" t="e">
        <f>VLOOKUP(ROW(342:342),Разбивка_нумерация_5,6,FALSE)</f>
        <v>#N/A</v>
      </c>
      <c r="S346" s="46" t="e">
        <f>VLOOKUP(ROW(342:342),Разбивка_нумерация_5,17,FALSE)</f>
        <v>#N/A</v>
      </c>
      <c r="T346" s="46" t="str">
        <f>IF(AG346=0,"","L="&amp;AG346)</f>
        <v/>
      </c>
      <c r="U346" s="46" t="str">
        <f>IF(AH346=0,"",AD346&amp;" L="&amp;AH346)</f>
        <v/>
      </c>
      <c r="V346" s="46" t="str">
        <f>IF(AI346=0,"",AE346&amp;" L="&amp;AI346)</f>
        <v/>
      </c>
      <c r="W346" s="47" t="e">
        <f>VLOOKUP(P346,Исходные_данные,13,FALSE)*1.3</f>
        <v>#N/A</v>
      </c>
      <c r="X346" s="48"/>
      <c r="Y346" s="48"/>
      <c r="Z346" s="48"/>
      <c r="AA346" s="48"/>
      <c r="AB346" s="48"/>
      <c r="AD346" s="46" t="e">
        <f>VLOOKUP(S346,Кабель_диаметр,4,FALSE)</f>
        <v>#N/A</v>
      </c>
      <c r="AE346" s="46" t="e">
        <f>VLOOKUP(S346,Кабель_диаметр,5,FALSE)</f>
        <v>#N/A</v>
      </c>
      <c r="AG346" s="46">
        <f>IFERROR(VLOOKUP(P346,Исходные_данные,10,FALSE),0)</f>
        <v>0</v>
      </c>
      <c r="AH346" s="46">
        <f>IFERROR(VLOOKUP(P346,Исходные_данные,11,FALSE),0)</f>
        <v>0</v>
      </c>
      <c r="AI346" s="46">
        <f t="shared" si="18"/>
        <v>0</v>
      </c>
    </row>
    <row r="347" spans="6:35" x14ac:dyDescent="0.25">
      <c r="F347" s="19" t="str">
        <f>IF(G347=1,MAX($F$4:F346)+1,"")</f>
        <v/>
      </c>
      <c r="G347" s="19">
        <f>COUNTIF($H$5:H347,H347)</f>
        <v>324</v>
      </c>
      <c r="H347" s="19" t="e">
        <f t="shared" si="17"/>
        <v>#N/A</v>
      </c>
      <c r="I347" s="19">
        <f>COUNTIF($J$4:$J347,1)</f>
        <v>11</v>
      </c>
      <c r="J347" s="19">
        <f>COUNTIF($S$5:$S347,S347)</f>
        <v>324</v>
      </c>
      <c r="K347" s="19" t="e">
        <f>VLOOKUP(P347,Исходные_данные,20,FALSE)</f>
        <v>#N/A</v>
      </c>
      <c r="L347" s="19">
        <f>IFERROR(IF(P347=0,0,MAX($L$4:L346)+1),0)</f>
        <v>0</v>
      </c>
      <c r="M347" s="104" t="e">
        <f>LEFT(P347,SEARCH(".",P347)-1)</f>
        <v>#N/A</v>
      </c>
      <c r="N347" s="104" t="e">
        <f>LEFT(RIGHT(P347,LEN(P347)-LEN(M347)-1),SEARCH(".",P347)-1)</f>
        <v>#N/A</v>
      </c>
      <c r="P347" s="46" t="e">
        <f>VLOOKUP(ROW(343:343),Разбивка_нумерация_5,4,FALSE)</f>
        <v>#N/A</v>
      </c>
      <c r="Q347" s="46" t="e">
        <f>IF(VLOOKUP(ROW(343:343),Разбивка_нумерация_5,3,FALSE)=0,VLOOKUP(ROW(343:343),Разбивка_нумерация_5,2,FALSE),VLOOKUP(ROW(343:343),Разбивка_нумерация_5,3,FALSE))</f>
        <v>#N/A</v>
      </c>
      <c r="R347" s="46" t="e">
        <f>VLOOKUP(ROW(343:343),Разбивка_нумерация_5,6,FALSE)</f>
        <v>#N/A</v>
      </c>
      <c r="S347" s="46" t="e">
        <f>VLOOKUP(ROW(343:343),Разбивка_нумерация_5,17,FALSE)</f>
        <v>#N/A</v>
      </c>
      <c r="T347" s="46" t="str">
        <f>IF(AG347=0,"","L="&amp;AG347)</f>
        <v/>
      </c>
      <c r="U347" s="46" t="str">
        <f>IF(AH347=0,"",AD347&amp;" L="&amp;AH347)</f>
        <v/>
      </c>
      <c r="V347" s="46" t="str">
        <f>IF(AI347=0,"",AE347&amp;" L="&amp;AI347)</f>
        <v/>
      </c>
      <c r="W347" s="47" t="e">
        <f>VLOOKUP(P347,Исходные_данные,13,FALSE)*1.3</f>
        <v>#N/A</v>
      </c>
      <c r="X347" s="48"/>
      <c r="Y347" s="48"/>
      <c r="Z347" s="48"/>
      <c r="AA347" s="48"/>
      <c r="AB347" s="48"/>
      <c r="AD347" s="46" t="e">
        <f>VLOOKUP(S347,Кабель_диаметр,4,FALSE)</f>
        <v>#N/A</v>
      </c>
      <c r="AE347" s="46" t="e">
        <f>VLOOKUP(S347,Кабель_диаметр,5,FALSE)</f>
        <v>#N/A</v>
      </c>
      <c r="AG347" s="46">
        <f>IFERROR(VLOOKUP(P347,Исходные_данные,10,FALSE),0)</f>
        <v>0</v>
      </c>
      <c r="AH347" s="46">
        <f>IFERROR(VLOOKUP(P347,Исходные_данные,11,FALSE),0)</f>
        <v>0</v>
      </c>
      <c r="AI347" s="46">
        <f t="shared" si="18"/>
        <v>0</v>
      </c>
    </row>
    <row r="348" spans="6:35" x14ac:dyDescent="0.25">
      <c r="F348" s="19" t="str">
        <f>IF(G348=1,MAX($F$4:F347)+1,"")</f>
        <v/>
      </c>
      <c r="G348" s="19">
        <f>COUNTIF($H$5:H348,H348)</f>
        <v>325</v>
      </c>
      <c r="H348" s="19" t="e">
        <f t="shared" si="17"/>
        <v>#N/A</v>
      </c>
      <c r="I348" s="19">
        <f>COUNTIF($J$4:$J348,1)</f>
        <v>11</v>
      </c>
      <c r="J348" s="19">
        <f>COUNTIF($S$5:$S348,S348)</f>
        <v>325</v>
      </c>
      <c r="K348" s="19" t="e">
        <f>VLOOKUP(P348,Исходные_данные,20,FALSE)</f>
        <v>#N/A</v>
      </c>
      <c r="L348" s="19">
        <f>IFERROR(IF(P348=0,0,MAX($L$4:L347)+1),0)</f>
        <v>0</v>
      </c>
      <c r="M348" s="104" t="e">
        <f>LEFT(P348,SEARCH(".",P348)-1)</f>
        <v>#N/A</v>
      </c>
      <c r="N348" s="104" t="e">
        <f>LEFT(RIGHT(P348,LEN(P348)-LEN(M348)-1),SEARCH(".",P348)-1)</f>
        <v>#N/A</v>
      </c>
      <c r="P348" s="46" t="e">
        <f>VLOOKUP(ROW(344:344),Разбивка_нумерация_5,4,FALSE)</f>
        <v>#N/A</v>
      </c>
      <c r="Q348" s="46" t="e">
        <f>IF(VLOOKUP(ROW(344:344),Разбивка_нумерация_5,3,FALSE)=0,VLOOKUP(ROW(344:344),Разбивка_нумерация_5,2,FALSE),VLOOKUP(ROW(344:344),Разбивка_нумерация_5,3,FALSE))</f>
        <v>#N/A</v>
      </c>
      <c r="R348" s="46" t="e">
        <f>VLOOKUP(ROW(344:344),Разбивка_нумерация_5,6,FALSE)</f>
        <v>#N/A</v>
      </c>
      <c r="S348" s="46" t="e">
        <f>VLOOKUP(ROW(344:344),Разбивка_нумерация_5,17,FALSE)</f>
        <v>#N/A</v>
      </c>
      <c r="T348" s="46" t="str">
        <f>IF(AG348=0,"","L="&amp;AG348)</f>
        <v/>
      </c>
      <c r="U348" s="46" t="str">
        <f>IF(AH348=0,"",AD348&amp;" L="&amp;AH348)</f>
        <v/>
      </c>
      <c r="V348" s="46" t="str">
        <f>IF(AI348=0,"",AE348&amp;" L="&amp;AI348)</f>
        <v/>
      </c>
      <c r="W348" s="47" t="e">
        <f>VLOOKUP(P348,Исходные_данные,13,FALSE)*1.3</f>
        <v>#N/A</v>
      </c>
      <c r="X348" s="48"/>
      <c r="Y348" s="48"/>
      <c r="Z348" s="48"/>
      <c r="AA348" s="48"/>
      <c r="AB348" s="48"/>
      <c r="AD348" s="46" t="e">
        <f>VLOOKUP(S348,Кабель_диаметр,4,FALSE)</f>
        <v>#N/A</v>
      </c>
      <c r="AE348" s="46" t="e">
        <f>VLOOKUP(S348,Кабель_диаметр,5,FALSE)</f>
        <v>#N/A</v>
      </c>
      <c r="AG348" s="46">
        <f>IFERROR(VLOOKUP(P348,Исходные_данные,10,FALSE),0)</f>
        <v>0</v>
      </c>
      <c r="AH348" s="46">
        <f>IFERROR(VLOOKUP(P348,Исходные_данные,11,FALSE),0)</f>
        <v>0</v>
      </c>
      <c r="AI348" s="46">
        <f t="shared" si="18"/>
        <v>0</v>
      </c>
    </row>
    <row r="349" spans="6:35" x14ac:dyDescent="0.25">
      <c r="F349" s="19" t="str">
        <f>IF(G349=1,MAX($F$4:F348)+1,"")</f>
        <v/>
      </c>
      <c r="G349" s="19">
        <f>COUNTIF($H$5:H349,H349)</f>
        <v>326</v>
      </c>
      <c r="H349" s="19" t="e">
        <f t="shared" si="17"/>
        <v>#N/A</v>
      </c>
      <c r="I349" s="19">
        <f>COUNTIF($J$4:$J349,1)</f>
        <v>11</v>
      </c>
      <c r="J349" s="19">
        <f>COUNTIF($S$5:$S349,S349)</f>
        <v>326</v>
      </c>
      <c r="K349" s="19" t="e">
        <f>VLOOKUP(P349,Исходные_данные,20,FALSE)</f>
        <v>#N/A</v>
      </c>
      <c r="L349" s="19">
        <f>IFERROR(IF(P349=0,0,MAX($L$4:L348)+1),0)</f>
        <v>0</v>
      </c>
      <c r="M349" s="104" t="e">
        <f>LEFT(P349,SEARCH(".",P349)-1)</f>
        <v>#N/A</v>
      </c>
      <c r="N349" s="104" t="e">
        <f>LEFT(RIGHT(P349,LEN(P349)-LEN(M349)-1),SEARCH(".",P349)-1)</f>
        <v>#N/A</v>
      </c>
      <c r="P349" s="46" t="e">
        <f>VLOOKUP(ROW(345:345),Разбивка_нумерация_5,4,FALSE)</f>
        <v>#N/A</v>
      </c>
      <c r="Q349" s="46" t="e">
        <f>IF(VLOOKUP(ROW(345:345),Разбивка_нумерация_5,3,FALSE)=0,VLOOKUP(ROW(345:345),Разбивка_нумерация_5,2,FALSE),VLOOKUP(ROW(345:345),Разбивка_нумерация_5,3,FALSE))</f>
        <v>#N/A</v>
      </c>
      <c r="R349" s="46" t="e">
        <f>VLOOKUP(ROW(345:345),Разбивка_нумерация_5,6,FALSE)</f>
        <v>#N/A</v>
      </c>
      <c r="S349" s="46" t="e">
        <f>VLOOKUP(ROW(345:345),Разбивка_нумерация_5,17,FALSE)</f>
        <v>#N/A</v>
      </c>
      <c r="T349" s="46" t="str">
        <f>IF(AG349=0,"","L="&amp;AG349)</f>
        <v/>
      </c>
      <c r="U349" s="46" t="str">
        <f>IF(AH349=0,"",AD349&amp;" L="&amp;AH349)</f>
        <v/>
      </c>
      <c r="V349" s="46" t="str">
        <f>IF(AI349=0,"",AE349&amp;" L="&amp;AI349)</f>
        <v/>
      </c>
      <c r="W349" s="47" t="e">
        <f>VLOOKUP(P349,Исходные_данные,13,FALSE)*1.3</f>
        <v>#N/A</v>
      </c>
      <c r="X349" s="48"/>
      <c r="Y349" s="48"/>
      <c r="Z349" s="48"/>
      <c r="AA349" s="48"/>
      <c r="AB349" s="48"/>
      <c r="AD349" s="46" t="e">
        <f>VLOOKUP(S349,Кабель_диаметр,4,FALSE)</f>
        <v>#N/A</v>
      </c>
      <c r="AE349" s="46" t="e">
        <f>VLOOKUP(S349,Кабель_диаметр,5,FALSE)</f>
        <v>#N/A</v>
      </c>
      <c r="AG349" s="46">
        <f>IFERROR(VLOOKUP(P349,Исходные_данные,10,FALSE),0)</f>
        <v>0</v>
      </c>
      <c r="AH349" s="46">
        <f>IFERROR(VLOOKUP(P349,Исходные_данные,11,FALSE),0)</f>
        <v>0</v>
      </c>
      <c r="AI349" s="46">
        <f t="shared" si="18"/>
        <v>0</v>
      </c>
    </row>
    <row r="350" spans="6:35" x14ac:dyDescent="0.25">
      <c r="F350" s="19" t="str">
        <f>IF(G350=1,MAX($F$4:F349)+1,"")</f>
        <v/>
      </c>
      <c r="G350" s="19">
        <f>COUNTIF($H$5:H350,H350)</f>
        <v>327</v>
      </c>
      <c r="H350" s="19" t="e">
        <f t="shared" si="17"/>
        <v>#N/A</v>
      </c>
      <c r="I350" s="19">
        <f>COUNTIF($J$4:$J350,1)</f>
        <v>11</v>
      </c>
      <c r="J350" s="19">
        <f>COUNTIF($S$5:$S350,S350)</f>
        <v>327</v>
      </c>
      <c r="K350" s="19" t="e">
        <f>VLOOKUP(P350,Исходные_данные,20,FALSE)</f>
        <v>#N/A</v>
      </c>
      <c r="L350" s="19">
        <f>IFERROR(IF(P350=0,0,MAX($L$4:L349)+1),0)</f>
        <v>0</v>
      </c>
      <c r="M350" s="104" t="e">
        <f>LEFT(P350,SEARCH(".",P350)-1)</f>
        <v>#N/A</v>
      </c>
      <c r="N350" s="104" t="e">
        <f>LEFT(RIGHT(P350,LEN(P350)-LEN(M350)-1),SEARCH(".",P350)-1)</f>
        <v>#N/A</v>
      </c>
      <c r="P350" s="46" t="e">
        <f>VLOOKUP(ROW(346:346),Разбивка_нумерация_5,4,FALSE)</f>
        <v>#N/A</v>
      </c>
      <c r="Q350" s="46" t="e">
        <f>IF(VLOOKUP(ROW(346:346),Разбивка_нумерация_5,3,FALSE)=0,VLOOKUP(ROW(346:346),Разбивка_нумерация_5,2,FALSE),VLOOKUP(ROW(346:346),Разбивка_нумерация_5,3,FALSE))</f>
        <v>#N/A</v>
      </c>
      <c r="R350" s="46" t="e">
        <f>VLOOKUP(ROW(346:346),Разбивка_нумерация_5,6,FALSE)</f>
        <v>#N/A</v>
      </c>
      <c r="S350" s="46" t="e">
        <f>VLOOKUP(ROW(346:346),Разбивка_нумерация_5,17,FALSE)</f>
        <v>#N/A</v>
      </c>
      <c r="T350" s="46" t="str">
        <f>IF(AG350=0,"","L="&amp;AG350)</f>
        <v/>
      </c>
      <c r="U350" s="46" t="str">
        <f>IF(AH350=0,"",AD350&amp;" L="&amp;AH350)</f>
        <v/>
      </c>
      <c r="V350" s="46" t="str">
        <f>IF(AI350=0,"",AE350&amp;" L="&amp;AI350)</f>
        <v/>
      </c>
      <c r="W350" s="47" t="e">
        <f>VLOOKUP(P350,Исходные_данные,13,FALSE)*1.3</f>
        <v>#N/A</v>
      </c>
      <c r="X350" s="48"/>
      <c r="Y350" s="48"/>
      <c r="Z350" s="48"/>
      <c r="AA350" s="48"/>
      <c r="AB350" s="48"/>
      <c r="AD350" s="46" t="e">
        <f>VLOOKUP(S350,Кабель_диаметр,4,FALSE)</f>
        <v>#N/A</v>
      </c>
      <c r="AE350" s="46" t="e">
        <f>VLOOKUP(S350,Кабель_диаметр,5,FALSE)</f>
        <v>#N/A</v>
      </c>
      <c r="AG350" s="46">
        <f>IFERROR(VLOOKUP(P350,Исходные_данные,10,FALSE),0)</f>
        <v>0</v>
      </c>
      <c r="AH350" s="46">
        <f>IFERROR(VLOOKUP(P350,Исходные_данные,11,FALSE),0)</f>
        <v>0</v>
      </c>
      <c r="AI350" s="46">
        <f t="shared" si="18"/>
        <v>0</v>
      </c>
    </row>
    <row r="351" spans="6:35" x14ac:dyDescent="0.25">
      <c r="F351" s="19" t="str">
        <f>IF(G351=1,MAX($F$4:F350)+1,"")</f>
        <v/>
      </c>
      <c r="G351" s="19">
        <f>COUNTIF($H$5:H351,H351)</f>
        <v>328</v>
      </c>
      <c r="H351" s="19" t="e">
        <f t="shared" si="17"/>
        <v>#N/A</v>
      </c>
      <c r="I351" s="19">
        <f>COUNTIF($J$4:$J351,1)</f>
        <v>11</v>
      </c>
      <c r="J351" s="19">
        <f>COUNTIF($S$5:$S351,S351)</f>
        <v>328</v>
      </c>
      <c r="K351" s="19" t="e">
        <f>VLOOKUP(P351,Исходные_данные,20,FALSE)</f>
        <v>#N/A</v>
      </c>
      <c r="L351" s="19">
        <f>IFERROR(IF(P351=0,0,MAX($L$4:L350)+1),0)</f>
        <v>0</v>
      </c>
      <c r="M351" s="104" t="e">
        <f>LEFT(P351,SEARCH(".",P351)-1)</f>
        <v>#N/A</v>
      </c>
      <c r="N351" s="104" t="e">
        <f>LEFT(RIGHT(P351,LEN(P351)-LEN(M351)-1),SEARCH(".",P351)-1)</f>
        <v>#N/A</v>
      </c>
      <c r="P351" s="46" t="e">
        <f>VLOOKUP(ROW(347:347),Разбивка_нумерация_5,4,FALSE)</f>
        <v>#N/A</v>
      </c>
      <c r="Q351" s="46" t="e">
        <f>IF(VLOOKUP(ROW(347:347),Разбивка_нумерация_5,3,FALSE)=0,VLOOKUP(ROW(347:347),Разбивка_нумерация_5,2,FALSE),VLOOKUP(ROW(347:347),Разбивка_нумерация_5,3,FALSE))</f>
        <v>#N/A</v>
      </c>
      <c r="R351" s="46" t="e">
        <f>VLOOKUP(ROW(347:347),Разбивка_нумерация_5,6,FALSE)</f>
        <v>#N/A</v>
      </c>
      <c r="S351" s="46" t="e">
        <f>VLOOKUP(ROW(347:347),Разбивка_нумерация_5,17,FALSE)</f>
        <v>#N/A</v>
      </c>
      <c r="T351" s="46" t="str">
        <f>IF(AG351=0,"","L="&amp;AG351)</f>
        <v/>
      </c>
      <c r="U351" s="46" t="str">
        <f>IF(AH351=0,"",AD351&amp;" L="&amp;AH351)</f>
        <v/>
      </c>
      <c r="V351" s="46" t="str">
        <f>IF(AI351=0,"",AE351&amp;" L="&amp;AI351)</f>
        <v/>
      </c>
      <c r="W351" s="47" t="e">
        <f>VLOOKUP(P351,Исходные_данные,13,FALSE)*1.3</f>
        <v>#N/A</v>
      </c>
      <c r="X351" s="48"/>
      <c r="Y351" s="48"/>
      <c r="Z351" s="48"/>
      <c r="AA351" s="48"/>
      <c r="AB351" s="48"/>
      <c r="AD351" s="46" t="e">
        <f>VLOOKUP(S351,Кабель_диаметр,4,FALSE)</f>
        <v>#N/A</v>
      </c>
      <c r="AE351" s="46" t="e">
        <f>VLOOKUP(S351,Кабель_диаметр,5,FALSE)</f>
        <v>#N/A</v>
      </c>
      <c r="AG351" s="46">
        <f>IFERROR(VLOOKUP(P351,Исходные_данные,10,FALSE),0)</f>
        <v>0</v>
      </c>
      <c r="AH351" s="46">
        <f>IFERROR(VLOOKUP(P351,Исходные_данные,11,FALSE),0)</f>
        <v>0</v>
      </c>
      <c r="AI351" s="46">
        <f t="shared" si="18"/>
        <v>0</v>
      </c>
    </row>
    <row r="352" spans="6:35" x14ac:dyDescent="0.25">
      <c r="F352" s="19" t="str">
        <f>IF(G352=1,MAX($F$4:F351)+1,"")</f>
        <v/>
      </c>
      <c r="G352" s="19">
        <f>COUNTIF($H$5:H352,H352)</f>
        <v>329</v>
      </c>
      <c r="H352" s="19" t="e">
        <f t="shared" si="17"/>
        <v>#N/A</v>
      </c>
      <c r="I352" s="19">
        <f>COUNTIF($J$4:$J352,1)</f>
        <v>11</v>
      </c>
      <c r="J352" s="19">
        <f>COUNTIF($S$5:$S352,S352)</f>
        <v>329</v>
      </c>
      <c r="K352" s="19" t="e">
        <f>VLOOKUP(P352,Исходные_данные,20,FALSE)</f>
        <v>#N/A</v>
      </c>
      <c r="L352" s="19">
        <f>IFERROR(IF(P352=0,0,MAX($L$4:L351)+1),0)</f>
        <v>0</v>
      </c>
      <c r="M352" s="104" t="e">
        <f>LEFT(P352,SEARCH(".",P352)-1)</f>
        <v>#N/A</v>
      </c>
      <c r="N352" s="104" t="e">
        <f>LEFT(RIGHT(P352,LEN(P352)-LEN(M352)-1),SEARCH(".",P352)-1)</f>
        <v>#N/A</v>
      </c>
      <c r="P352" s="46" t="e">
        <f>VLOOKUP(ROW(348:348),Разбивка_нумерация_5,4,FALSE)</f>
        <v>#N/A</v>
      </c>
      <c r="Q352" s="46" t="e">
        <f>IF(VLOOKUP(ROW(348:348),Разбивка_нумерация_5,3,FALSE)=0,VLOOKUP(ROW(348:348),Разбивка_нумерация_5,2,FALSE),VLOOKUP(ROW(348:348),Разбивка_нумерация_5,3,FALSE))</f>
        <v>#N/A</v>
      </c>
      <c r="R352" s="46" t="e">
        <f>VLOOKUP(ROW(348:348),Разбивка_нумерация_5,6,FALSE)</f>
        <v>#N/A</v>
      </c>
      <c r="S352" s="46" t="e">
        <f>VLOOKUP(ROW(348:348),Разбивка_нумерация_5,17,FALSE)</f>
        <v>#N/A</v>
      </c>
      <c r="T352" s="46" t="str">
        <f>IF(AG352=0,"","L="&amp;AG352)</f>
        <v/>
      </c>
      <c r="U352" s="46" t="str">
        <f>IF(AH352=0,"",AD352&amp;" L="&amp;AH352)</f>
        <v/>
      </c>
      <c r="V352" s="46" t="str">
        <f>IF(AI352=0,"",AE352&amp;" L="&amp;AI352)</f>
        <v/>
      </c>
      <c r="W352" s="47" t="e">
        <f>VLOOKUP(P352,Исходные_данные,13,FALSE)*1.3</f>
        <v>#N/A</v>
      </c>
      <c r="X352" s="48"/>
      <c r="Y352" s="48"/>
      <c r="Z352" s="48"/>
      <c r="AA352" s="48"/>
      <c r="AB352" s="48"/>
      <c r="AD352" s="46" t="e">
        <f>VLOOKUP(S352,Кабель_диаметр,4,FALSE)</f>
        <v>#N/A</v>
      </c>
      <c r="AE352" s="46" t="e">
        <f>VLOOKUP(S352,Кабель_диаметр,5,FALSE)</f>
        <v>#N/A</v>
      </c>
      <c r="AG352" s="46">
        <f>IFERROR(VLOOKUP(P352,Исходные_данные,10,FALSE),0)</f>
        <v>0</v>
      </c>
      <c r="AH352" s="46">
        <f>IFERROR(VLOOKUP(P352,Исходные_данные,11,FALSE),0)</f>
        <v>0</v>
      </c>
      <c r="AI352" s="46">
        <f t="shared" si="18"/>
        <v>0</v>
      </c>
    </row>
    <row r="353" spans="6:35" x14ac:dyDescent="0.25">
      <c r="F353" s="19" t="str">
        <f>IF(G353=1,MAX($F$4:F352)+1,"")</f>
        <v/>
      </c>
      <c r="G353" s="19">
        <f>COUNTIF($H$5:H353,H353)</f>
        <v>330</v>
      </c>
      <c r="H353" s="19" t="e">
        <f t="shared" si="17"/>
        <v>#N/A</v>
      </c>
      <c r="I353" s="19">
        <f>COUNTIF($J$4:$J353,1)</f>
        <v>11</v>
      </c>
      <c r="J353" s="19">
        <f>COUNTIF($S$5:$S353,S353)</f>
        <v>330</v>
      </c>
      <c r="K353" s="19" t="e">
        <f>VLOOKUP(P353,Исходные_данные,20,FALSE)</f>
        <v>#N/A</v>
      </c>
      <c r="L353" s="19">
        <f>IFERROR(IF(P353=0,0,MAX($L$4:L352)+1),0)</f>
        <v>0</v>
      </c>
      <c r="M353" s="104" t="e">
        <f>LEFT(P353,SEARCH(".",P353)-1)</f>
        <v>#N/A</v>
      </c>
      <c r="N353" s="104" t="e">
        <f>LEFT(RIGHT(P353,LEN(P353)-LEN(M353)-1),SEARCH(".",P353)-1)</f>
        <v>#N/A</v>
      </c>
      <c r="P353" s="46" t="e">
        <f>VLOOKUP(ROW(349:349),Разбивка_нумерация_5,4,FALSE)</f>
        <v>#N/A</v>
      </c>
      <c r="Q353" s="46" t="e">
        <f>IF(VLOOKUP(ROW(349:349),Разбивка_нумерация_5,3,FALSE)=0,VLOOKUP(ROW(349:349),Разбивка_нумерация_5,2,FALSE),VLOOKUP(ROW(349:349),Разбивка_нумерация_5,3,FALSE))</f>
        <v>#N/A</v>
      </c>
      <c r="R353" s="46" t="e">
        <f>VLOOKUP(ROW(349:349),Разбивка_нумерация_5,6,FALSE)</f>
        <v>#N/A</v>
      </c>
      <c r="S353" s="46" t="e">
        <f>VLOOKUP(ROW(349:349),Разбивка_нумерация_5,17,FALSE)</f>
        <v>#N/A</v>
      </c>
      <c r="T353" s="46" t="str">
        <f>IF(AG353=0,"","L="&amp;AG353)</f>
        <v/>
      </c>
      <c r="U353" s="46" t="str">
        <f>IF(AH353=0,"",AD353&amp;" L="&amp;AH353)</f>
        <v/>
      </c>
      <c r="V353" s="46" t="str">
        <f>IF(AI353=0,"",AE353&amp;" L="&amp;AI353)</f>
        <v/>
      </c>
      <c r="W353" s="47" t="e">
        <f>VLOOKUP(P353,Исходные_данные,13,FALSE)*1.3</f>
        <v>#N/A</v>
      </c>
      <c r="X353" s="48"/>
      <c r="Y353" s="48"/>
      <c r="Z353" s="48"/>
      <c r="AA353" s="48"/>
      <c r="AB353" s="48"/>
      <c r="AD353" s="46" t="e">
        <f>VLOOKUP(S353,Кабель_диаметр,4,FALSE)</f>
        <v>#N/A</v>
      </c>
      <c r="AE353" s="46" t="e">
        <f>VLOOKUP(S353,Кабель_диаметр,5,FALSE)</f>
        <v>#N/A</v>
      </c>
      <c r="AG353" s="46">
        <f>IFERROR(VLOOKUP(P353,Исходные_данные,10,FALSE),0)</f>
        <v>0</v>
      </c>
      <c r="AH353" s="46">
        <f>IFERROR(VLOOKUP(P353,Исходные_данные,11,FALSE),0)</f>
        <v>0</v>
      </c>
      <c r="AI353" s="46">
        <f t="shared" si="18"/>
        <v>0</v>
      </c>
    </row>
    <row r="354" spans="6:35" x14ac:dyDescent="0.25">
      <c r="F354" s="19" t="str">
        <f>IF(G354=1,MAX($F$4:F353)+1,"")</f>
        <v/>
      </c>
      <c r="G354" s="19">
        <f>COUNTIF($H$5:H354,H354)</f>
        <v>331</v>
      </c>
      <c r="H354" s="19" t="e">
        <f t="shared" si="17"/>
        <v>#N/A</v>
      </c>
      <c r="I354" s="19">
        <f>COUNTIF($J$4:$J354,1)</f>
        <v>11</v>
      </c>
      <c r="J354" s="19">
        <f>COUNTIF($S$5:$S354,S354)</f>
        <v>331</v>
      </c>
      <c r="K354" s="19" t="e">
        <f>VLOOKUP(P354,Исходные_данные,20,FALSE)</f>
        <v>#N/A</v>
      </c>
      <c r="L354" s="19">
        <f>IFERROR(IF(P354=0,0,MAX($L$4:L353)+1),0)</f>
        <v>0</v>
      </c>
      <c r="M354" s="104" t="e">
        <f>LEFT(P354,SEARCH(".",P354)-1)</f>
        <v>#N/A</v>
      </c>
      <c r="N354" s="104" t="e">
        <f>LEFT(RIGHT(P354,LEN(P354)-LEN(M354)-1),SEARCH(".",P354)-1)</f>
        <v>#N/A</v>
      </c>
      <c r="P354" s="46" t="e">
        <f>VLOOKUP(ROW(350:350),Разбивка_нумерация_5,4,FALSE)</f>
        <v>#N/A</v>
      </c>
      <c r="Q354" s="46" t="e">
        <f>IF(VLOOKUP(ROW(350:350),Разбивка_нумерация_5,3,FALSE)=0,VLOOKUP(ROW(350:350),Разбивка_нумерация_5,2,FALSE),VLOOKUP(ROW(350:350),Разбивка_нумерация_5,3,FALSE))</f>
        <v>#N/A</v>
      </c>
      <c r="R354" s="46" t="e">
        <f>VLOOKUP(ROW(350:350),Разбивка_нумерация_5,6,FALSE)</f>
        <v>#N/A</v>
      </c>
      <c r="S354" s="46" t="e">
        <f>VLOOKUP(ROW(350:350),Разбивка_нумерация_5,17,FALSE)</f>
        <v>#N/A</v>
      </c>
      <c r="T354" s="46" t="str">
        <f>IF(AG354=0,"","L="&amp;AG354)</f>
        <v/>
      </c>
      <c r="U354" s="46" t="str">
        <f>IF(AH354=0,"",AD354&amp;" L="&amp;AH354)</f>
        <v/>
      </c>
      <c r="V354" s="46" t="str">
        <f>IF(AI354=0,"",AE354&amp;" L="&amp;AI354)</f>
        <v/>
      </c>
      <c r="W354" s="47" t="e">
        <f>VLOOKUP(P354,Исходные_данные,13,FALSE)*1.3</f>
        <v>#N/A</v>
      </c>
      <c r="X354" s="48"/>
      <c r="Y354" s="48"/>
      <c r="Z354" s="48"/>
      <c r="AA354" s="48"/>
      <c r="AB354" s="48"/>
      <c r="AD354" s="46" t="e">
        <f>VLOOKUP(S354,Кабель_диаметр,4,FALSE)</f>
        <v>#N/A</v>
      </c>
      <c r="AE354" s="46" t="e">
        <f>VLOOKUP(S354,Кабель_диаметр,5,FALSE)</f>
        <v>#N/A</v>
      </c>
      <c r="AG354" s="46">
        <f>IFERROR(VLOOKUP(P354,Исходные_данные,10,FALSE),0)</f>
        <v>0</v>
      </c>
      <c r="AH354" s="46">
        <f>IFERROR(VLOOKUP(P354,Исходные_данные,11,FALSE),0)</f>
        <v>0</v>
      </c>
      <c r="AI354" s="46">
        <f t="shared" si="18"/>
        <v>0</v>
      </c>
    </row>
    <row r="355" spans="6:35" x14ac:dyDescent="0.25">
      <c r="F355" s="19" t="str">
        <f>IF(G355=1,MAX($F$4:F354)+1,"")</f>
        <v/>
      </c>
      <c r="G355" s="19">
        <f>COUNTIF($H$5:H355,H355)</f>
        <v>332</v>
      </c>
      <c r="H355" s="19" t="e">
        <f t="shared" si="17"/>
        <v>#N/A</v>
      </c>
      <c r="I355" s="19">
        <f>COUNTIF($J$4:$J355,1)</f>
        <v>11</v>
      </c>
      <c r="J355" s="19">
        <f>COUNTIF($S$5:$S355,S355)</f>
        <v>332</v>
      </c>
      <c r="K355" s="19" t="e">
        <f>VLOOKUP(P355,Исходные_данные,20,FALSE)</f>
        <v>#N/A</v>
      </c>
      <c r="L355" s="19">
        <f>IFERROR(IF(P355=0,0,MAX($L$4:L354)+1),0)</f>
        <v>0</v>
      </c>
      <c r="M355" s="104" t="e">
        <f>LEFT(P355,SEARCH(".",P355)-1)</f>
        <v>#N/A</v>
      </c>
      <c r="N355" s="104" t="e">
        <f>LEFT(RIGHT(P355,LEN(P355)-LEN(M355)-1),SEARCH(".",P355)-1)</f>
        <v>#N/A</v>
      </c>
      <c r="P355" s="46" t="e">
        <f>VLOOKUP(ROW(351:351),Разбивка_нумерация_5,4,FALSE)</f>
        <v>#N/A</v>
      </c>
      <c r="Q355" s="46" t="e">
        <f>IF(VLOOKUP(ROW(351:351),Разбивка_нумерация_5,3,FALSE)=0,VLOOKUP(ROW(351:351),Разбивка_нумерация_5,2,FALSE),VLOOKUP(ROW(351:351),Разбивка_нумерация_5,3,FALSE))</f>
        <v>#N/A</v>
      </c>
      <c r="R355" s="46" t="e">
        <f>VLOOKUP(ROW(351:351),Разбивка_нумерация_5,6,FALSE)</f>
        <v>#N/A</v>
      </c>
      <c r="S355" s="46" t="e">
        <f>VLOOKUP(ROW(351:351),Разбивка_нумерация_5,17,FALSE)</f>
        <v>#N/A</v>
      </c>
      <c r="T355" s="46" t="str">
        <f>IF(AG355=0,"","L="&amp;AG355)</f>
        <v/>
      </c>
      <c r="U355" s="46" t="str">
        <f>IF(AH355=0,"",AD355&amp;" L="&amp;AH355)</f>
        <v/>
      </c>
      <c r="V355" s="46" t="str">
        <f>IF(AI355=0,"",AE355&amp;" L="&amp;AI355)</f>
        <v/>
      </c>
      <c r="W355" s="47" t="e">
        <f>VLOOKUP(P355,Исходные_данные,13,FALSE)*1.3</f>
        <v>#N/A</v>
      </c>
      <c r="X355" s="48"/>
      <c r="Y355" s="48"/>
      <c r="Z355" s="48"/>
      <c r="AA355" s="48"/>
      <c r="AB355" s="48"/>
      <c r="AD355" s="46" t="e">
        <f>VLOOKUP(S355,Кабель_диаметр,4,FALSE)</f>
        <v>#N/A</v>
      </c>
      <c r="AE355" s="46" t="e">
        <f>VLOOKUP(S355,Кабель_диаметр,5,FALSE)</f>
        <v>#N/A</v>
      </c>
      <c r="AG355" s="46">
        <f>IFERROR(VLOOKUP(P355,Исходные_данные,10,FALSE),0)</f>
        <v>0</v>
      </c>
      <c r="AH355" s="46">
        <f>IFERROR(VLOOKUP(P355,Исходные_данные,11,FALSE),0)</f>
        <v>0</v>
      </c>
      <c r="AI355" s="46">
        <f t="shared" si="18"/>
        <v>0</v>
      </c>
    </row>
    <row r="356" spans="6:35" x14ac:dyDescent="0.25">
      <c r="F356" s="19" t="str">
        <f>IF(G356=1,MAX($F$4:F355)+1,"")</f>
        <v/>
      </c>
      <c r="G356" s="19">
        <f>COUNTIF($H$5:H356,H356)</f>
        <v>333</v>
      </c>
      <c r="H356" s="19" t="e">
        <f t="shared" si="17"/>
        <v>#N/A</v>
      </c>
      <c r="I356" s="19">
        <f>COUNTIF($J$4:$J356,1)</f>
        <v>11</v>
      </c>
      <c r="J356" s="19">
        <f>COUNTIF($S$5:$S356,S356)</f>
        <v>333</v>
      </c>
      <c r="K356" s="19" t="e">
        <f>VLOOKUP(P356,Исходные_данные,20,FALSE)</f>
        <v>#N/A</v>
      </c>
      <c r="L356" s="19">
        <f>IFERROR(IF(P356=0,0,MAX($L$4:L355)+1),0)</f>
        <v>0</v>
      </c>
      <c r="M356" s="104" t="e">
        <f>LEFT(P356,SEARCH(".",P356)-1)</f>
        <v>#N/A</v>
      </c>
      <c r="N356" s="104" t="e">
        <f>LEFT(RIGHT(P356,LEN(P356)-LEN(M356)-1),SEARCH(".",P356)-1)</f>
        <v>#N/A</v>
      </c>
      <c r="P356" s="46" t="e">
        <f>VLOOKUP(ROW(352:352),Разбивка_нумерация_5,4,FALSE)</f>
        <v>#N/A</v>
      </c>
      <c r="Q356" s="46" t="e">
        <f>IF(VLOOKUP(ROW(352:352),Разбивка_нумерация_5,3,FALSE)=0,VLOOKUP(ROW(352:352),Разбивка_нумерация_5,2,FALSE),VLOOKUP(ROW(352:352),Разбивка_нумерация_5,3,FALSE))</f>
        <v>#N/A</v>
      </c>
      <c r="R356" s="46" t="e">
        <f>VLOOKUP(ROW(352:352),Разбивка_нумерация_5,6,FALSE)</f>
        <v>#N/A</v>
      </c>
      <c r="S356" s="46" t="e">
        <f>VLOOKUP(ROW(352:352),Разбивка_нумерация_5,17,FALSE)</f>
        <v>#N/A</v>
      </c>
      <c r="T356" s="46" t="str">
        <f>IF(AG356=0,"","L="&amp;AG356)</f>
        <v/>
      </c>
      <c r="U356" s="46" t="str">
        <f>IF(AH356=0,"",AD356&amp;" L="&amp;AH356)</f>
        <v/>
      </c>
      <c r="V356" s="46" t="str">
        <f>IF(AI356=0,"",AE356&amp;" L="&amp;AI356)</f>
        <v/>
      </c>
      <c r="W356" s="47" t="e">
        <f>VLOOKUP(P356,Исходные_данные,13,FALSE)*1.3</f>
        <v>#N/A</v>
      </c>
      <c r="X356" s="48"/>
      <c r="Y356" s="48"/>
      <c r="Z356" s="48"/>
      <c r="AA356" s="48"/>
      <c r="AB356" s="48"/>
      <c r="AD356" s="46" t="e">
        <f>VLOOKUP(S356,Кабель_диаметр,4,FALSE)</f>
        <v>#N/A</v>
      </c>
      <c r="AE356" s="46" t="e">
        <f>VLOOKUP(S356,Кабель_диаметр,5,FALSE)</f>
        <v>#N/A</v>
      </c>
      <c r="AG356" s="46">
        <f>IFERROR(VLOOKUP(P356,Исходные_данные,10,FALSE),0)</f>
        <v>0</v>
      </c>
      <c r="AH356" s="46">
        <f>IFERROR(VLOOKUP(P356,Исходные_данные,11,FALSE),0)</f>
        <v>0</v>
      </c>
      <c r="AI356" s="46">
        <f t="shared" si="18"/>
        <v>0</v>
      </c>
    </row>
    <row r="357" spans="6:35" x14ac:dyDescent="0.25">
      <c r="F357" s="19" t="str">
        <f>IF(G357=1,MAX($F$4:F356)+1,"")</f>
        <v/>
      </c>
      <c r="G357" s="19">
        <f>COUNTIF($H$5:H357,H357)</f>
        <v>334</v>
      </c>
      <c r="H357" s="19" t="e">
        <f t="shared" si="17"/>
        <v>#N/A</v>
      </c>
      <c r="I357" s="19">
        <f>COUNTIF($J$4:$J357,1)</f>
        <v>11</v>
      </c>
      <c r="J357" s="19">
        <f>COUNTIF($S$5:$S357,S357)</f>
        <v>334</v>
      </c>
      <c r="K357" s="19" t="e">
        <f>VLOOKUP(P357,Исходные_данные,20,FALSE)</f>
        <v>#N/A</v>
      </c>
      <c r="L357" s="19">
        <f>IFERROR(IF(P357=0,0,MAX($L$4:L356)+1),0)</f>
        <v>0</v>
      </c>
      <c r="M357" s="104" t="e">
        <f>LEFT(P357,SEARCH(".",P357)-1)</f>
        <v>#N/A</v>
      </c>
      <c r="N357" s="104" t="e">
        <f>LEFT(RIGHT(P357,LEN(P357)-LEN(M357)-1),SEARCH(".",P357)-1)</f>
        <v>#N/A</v>
      </c>
      <c r="P357" s="46" t="e">
        <f>VLOOKUP(ROW(353:353),Разбивка_нумерация_5,4,FALSE)</f>
        <v>#N/A</v>
      </c>
      <c r="Q357" s="46" t="e">
        <f>IF(VLOOKUP(ROW(353:353),Разбивка_нумерация_5,3,FALSE)=0,VLOOKUP(ROW(353:353),Разбивка_нумерация_5,2,FALSE),VLOOKUP(ROW(353:353),Разбивка_нумерация_5,3,FALSE))</f>
        <v>#N/A</v>
      </c>
      <c r="R357" s="46" t="e">
        <f>VLOOKUP(ROW(353:353),Разбивка_нумерация_5,6,FALSE)</f>
        <v>#N/A</v>
      </c>
      <c r="S357" s="46" t="e">
        <f>VLOOKUP(ROW(353:353),Разбивка_нумерация_5,17,FALSE)</f>
        <v>#N/A</v>
      </c>
      <c r="T357" s="46" t="str">
        <f>IF(AG357=0,"","L="&amp;AG357)</f>
        <v/>
      </c>
      <c r="U357" s="46" t="str">
        <f>IF(AH357=0,"",AD357&amp;" L="&amp;AH357)</f>
        <v/>
      </c>
      <c r="V357" s="46" t="str">
        <f>IF(AI357=0,"",AE357&amp;" L="&amp;AI357)</f>
        <v/>
      </c>
      <c r="W357" s="47" t="e">
        <f>VLOOKUP(P357,Исходные_данные,13,FALSE)*1.3</f>
        <v>#N/A</v>
      </c>
      <c r="X357" s="48"/>
      <c r="Y357" s="48"/>
      <c r="Z357" s="48"/>
      <c r="AA357" s="48"/>
      <c r="AB357" s="48"/>
      <c r="AD357" s="46" t="e">
        <f>VLOOKUP(S357,Кабель_диаметр,4,FALSE)</f>
        <v>#N/A</v>
      </c>
      <c r="AE357" s="46" t="e">
        <f>VLOOKUP(S357,Кабель_диаметр,5,FALSE)</f>
        <v>#N/A</v>
      </c>
      <c r="AG357" s="46">
        <f>IFERROR(VLOOKUP(P357,Исходные_данные,10,FALSE),0)</f>
        <v>0</v>
      </c>
      <c r="AH357" s="46">
        <f>IFERROR(VLOOKUP(P357,Исходные_данные,11,FALSE),0)</f>
        <v>0</v>
      </c>
      <c r="AI357" s="46">
        <f t="shared" si="18"/>
        <v>0</v>
      </c>
    </row>
    <row r="358" spans="6:35" x14ac:dyDescent="0.25">
      <c r="F358" s="19" t="str">
        <f>IF(G358=1,MAX($F$4:F357)+1,"")</f>
        <v/>
      </c>
      <c r="G358" s="19">
        <f>COUNTIF($H$5:H358,H358)</f>
        <v>335</v>
      </c>
      <c r="H358" s="19" t="e">
        <f t="shared" si="17"/>
        <v>#N/A</v>
      </c>
      <c r="I358" s="19">
        <f>COUNTIF($J$4:$J358,1)</f>
        <v>11</v>
      </c>
      <c r="J358" s="19">
        <f>COUNTIF($S$5:$S358,S358)</f>
        <v>335</v>
      </c>
      <c r="K358" s="19" t="e">
        <f>VLOOKUP(P358,Исходные_данные,20,FALSE)</f>
        <v>#N/A</v>
      </c>
      <c r="L358" s="19">
        <f>IFERROR(IF(P358=0,0,MAX($L$4:L357)+1),0)</f>
        <v>0</v>
      </c>
      <c r="M358" s="104" t="e">
        <f>LEFT(P358,SEARCH(".",P358)-1)</f>
        <v>#N/A</v>
      </c>
      <c r="N358" s="104" t="e">
        <f>LEFT(RIGHT(P358,LEN(P358)-LEN(M358)-1),SEARCH(".",P358)-1)</f>
        <v>#N/A</v>
      </c>
      <c r="P358" s="46" t="e">
        <f>VLOOKUP(ROW(354:354),Разбивка_нумерация_5,4,FALSE)</f>
        <v>#N/A</v>
      </c>
      <c r="Q358" s="46" t="e">
        <f>IF(VLOOKUP(ROW(354:354),Разбивка_нумерация_5,3,FALSE)=0,VLOOKUP(ROW(354:354),Разбивка_нумерация_5,2,FALSE),VLOOKUP(ROW(354:354),Разбивка_нумерация_5,3,FALSE))</f>
        <v>#N/A</v>
      </c>
      <c r="R358" s="46" t="e">
        <f>VLOOKUP(ROW(354:354),Разбивка_нумерация_5,6,FALSE)</f>
        <v>#N/A</v>
      </c>
      <c r="S358" s="46" t="e">
        <f>VLOOKUP(ROW(354:354),Разбивка_нумерация_5,17,FALSE)</f>
        <v>#N/A</v>
      </c>
      <c r="T358" s="46" t="str">
        <f>IF(AG358=0,"","L="&amp;AG358)</f>
        <v/>
      </c>
      <c r="U358" s="46" t="str">
        <f>IF(AH358=0,"",AD358&amp;" L="&amp;AH358)</f>
        <v/>
      </c>
      <c r="V358" s="46" t="str">
        <f>IF(AI358=0,"",AE358&amp;" L="&amp;AI358)</f>
        <v/>
      </c>
      <c r="W358" s="47" t="e">
        <f>VLOOKUP(P358,Исходные_данные,13,FALSE)*1.3</f>
        <v>#N/A</v>
      </c>
      <c r="X358" s="48"/>
      <c r="Y358" s="48"/>
      <c r="Z358" s="48"/>
      <c r="AA358" s="48"/>
      <c r="AB358" s="48"/>
      <c r="AD358" s="46" t="e">
        <f>VLOOKUP(S358,Кабель_диаметр,4,FALSE)</f>
        <v>#N/A</v>
      </c>
      <c r="AE358" s="46" t="e">
        <f>VLOOKUP(S358,Кабель_диаметр,5,FALSE)</f>
        <v>#N/A</v>
      </c>
      <c r="AG358" s="46">
        <f>IFERROR(VLOOKUP(P358,Исходные_данные,10,FALSE),0)</f>
        <v>0</v>
      </c>
      <c r="AH358" s="46">
        <f>IFERROR(VLOOKUP(P358,Исходные_данные,11,FALSE),0)</f>
        <v>0</v>
      </c>
      <c r="AI358" s="46">
        <f t="shared" si="18"/>
        <v>0</v>
      </c>
    </row>
    <row r="359" spans="6:35" x14ac:dyDescent="0.25">
      <c r="F359" s="19" t="str">
        <f>IF(G359=1,MAX($F$4:F358)+1,"")</f>
        <v/>
      </c>
      <c r="G359" s="19">
        <f>COUNTIF($H$5:H359,H359)</f>
        <v>336</v>
      </c>
      <c r="H359" s="19" t="e">
        <f t="shared" si="17"/>
        <v>#N/A</v>
      </c>
      <c r="I359" s="19">
        <f>COUNTIF($J$4:$J359,1)</f>
        <v>11</v>
      </c>
      <c r="J359" s="19">
        <f>COUNTIF($S$5:$S359,S359)</f>
        <v>336</v>
      </c>
      <c r="K359" s="19" t="e">
        <f>VLOOKUP(P359,Исходные_данные,20,FALSE)</f>
        <v>#N/A</v>
      </c>
      <c r="L359" s="19">
        <f>IFERROR(IF(P359=0,0,MAX($L$4:L358)+1),0)</f>
        <v>0</v>
      </c>
      <c r="M359" s="104" t="e">
        <f>LEFT(P359,SEARCH(".",P359)-1)</f>
        <v>#N/A</v>
      </c>
      <c r="N359" s="104" t="e">
        <f>LEFT(RIGHT(P359,LEN(P359)-LEN(M359)-1),SEARCH(".",P359)-1)</f>
        <v>#N/A</v>
      </c>
      <c r="P359" s="46" t="e">
        <f>VLOOKUP(ROW(355:355),Разбивка_нумерация_5,4,FALSE)</f>
        <v>#N/A</v>
      </c>
      <c r="Q359" s="46" t="e">
        <f>IF(VLOOKUP(ROW(355:355),Разбивка_нумерация_5,3,FALSE)=0,VLOOKUP(ROW(355:355),Разбивка_нумерация_5,2,FALSE),VLOOKUP(ROW(355:355),Разбивка_нумерация_5,3,FALSE))</f>
        <v>#N/A</v>
      </c>
      <c r="R359" s="46" t="e">
        <f>VLOOKUP(ROW(355:355),Разбивка_нумерация_5,6,FALSE)</f>
        <v>#N/A</v>
      </c>
      <c r="S359" s="46" t="e">
        <f>VLOOKUP(ROW(355:355),Разбивка_нумерация_5,17,FALSE)</f>
        <v>#N/A</v>
      </c>
      <c r="T359" s="46" t="str">
        <f>IF(AG359=0,"","L="&amp;AG359)</f>
        <v/>
      </c>
      <c r="U359" s="46" t="str">
        <f>IF(AH359=0,"",AD359&amp;" L="&amp;AH359)</f>
        <v/>
      </c>
      <c r="V359" s="46" t="str">
        <f>IF(AI359=0,"",AE359&amp;" L="&amp;AI359)</f>
        <v/>
      </c>
      <c r="W359" s="47" t="e">
        <f>VLOOKUP(P359,Исходные_данные,13,FALSE)*1.3</f>
        <v>#N/A</v>
      </c>
      <c r="X359" s="48"/>
      <c r="Y359" s="48"/>
      <c r="Z359" s="48"/>
      <c r="AA359" s="48"/>
      <c r="AB359" s="48"/>
      <c r="AD359" s="46" t="e">
        <f>VLOOKUP(S359,Кабель_диаметр,4,FALSE)</f>
        <v>#N/A</v>
      </c>
      <c r="AE359" s="46" t="e">
        <f>VLOOKUP(S359,Кабель_диаметр,5,FALSE)</f>
        <v>#N/A</v>
      </c>
      <c r="AG359" s="46">
        <f>IFERROR(VLOOKUP(P359,Исходные_данные,10,FALSE),0)</f>
        <v>0</v>
      </c>
      <c r="AH359" s="46">
        <f>IFERROR(VLOOKUP(P359,Исходные_данные,11,FALSE),0)</f>
        <v>0</v>
      </c>
      <c r="AI359" s="46">
        <f t="shared" si="18"/>
        <v>0</v>
      </c>
    </row>
    <row r="360" spans="6:35" x14ac:dyDescent="0.25">
      <c r="F360" s="19" t="str">
        <f>IF(G360=1,MAX($F$4:F359)+1,"")</f>
        <v/>
      </c>
      <c r="G360" s="19">
        <f>COUNTIF($H$5:H360,H360)</f>
        <v>337</v>
      </c>
      <c r="H360" s="19" t="e">
        <f t="shared" si="17"/>
        <v>#N/A</v>
      </c>
      <c r="I360" s="19">
        <f>COUNTIF($J$4:$J360,1)</f>
        <v>11</v>
      </c>
      <c r="J360" s="19">
        <f>COUNTIF($S$5:$S360,S360)</f>
        <v>337</v>
      </c>
      <c r="K360" s="19" t="e">
        <f>VLOOKUP(P360,Исходные_данные,20,FALSE)</f>
        <v>#N/A</v>
      </c>
      <c r="L360" s="19">
        <f>IFERROR(IF(P360=0,0,MAX($L$4:L359)+1),0)</f>
        <v>0</v>
      </c>
      <c r="M360" s="104" t="e">
        <f>LEFT(P360,SEARCH(".",P360)-1)</f>
        <v>#N/A</v>
      </c>
      <c r="N360" s="104" t="e">
        <f>LEFT(RIGHT(P360,LEN(P360)-LEN(M360)-1),SEARCH(".",P360)-1)</f>
        <v>#N/A</v>
      </c>
      <c r="P360" s="46" t="e">
        <f>VLOOKUP(ROW(356:356),Разбивка_нумерация_5,4,FALSE)</f>
        <v>#N/A</v>
      </c>
      <c r="Q360" s="46" t="e">
        <f>IF(VLOOKUP(ROW(356:356),Разбивка_нумерация_5,3,FALSE)=0,VLOOKUP(ROW(356:356),Разбивка_нумерация_5,2,FALSE),VLOOKUP(ROW(356:356),Разбивка_нумерация_5,3,FALSE))</f>
        <v>#N/A</v>
      </c>
      <c r="R360" s="46" t="e">
        <f>VLOOKUP(ROW(356:356),Разбивка_нумерация_5,6,FALSE)</f>
        <v>#N/A</v>
      </c>
      <c r="S360" s="46" t="e">
        <f>VLOOKUP(ROW(356:356),Разбивка_нумерация_5,17,FALSE)</f>
        <v>#N/A</v>
      </c>
      <c r="T360" s="46" t="str">
        <f>IF(AG360=0,"","L="&amp;AG360)</f>
        <v/>
      </c>
      <c r="U360" s="46" t="str">
        <f>IF(AH360=0,"",AD360&amp;" L="&amp;AH360)</f>
        <v/>
      </c>
      <c r="V360" s="46" t="str">
        <f>IF(AI360=0,"",AE360&amp;" L="&amp;AI360)</f>
        <v/>
      </c>
      <c r="W360" s="47" t="e">
        <f>VLOOKUP(P360,Исходные_данные,13,FALSE)*1.3</f>
        <v>#N/A</v>
      </c>
      <c r="X360" s="48"/>
      <c r="Y360" s="48"/>
      <c r="Z360" s="48"/>
      <c r="AA360" s="48"/>
      <c r="AB360" s="48"/>
      <c r="AD360" s="46" t="e">
        <f>VLOOKUP(S360,Кабель_диаметр,4,FALSE)</f>
        <v>#N/A</v>
      </c>
      <c r="AE360" s="46" t="e">
        <f>VLOOKUP(S360,Кабель_диаметр,5,FALSE)</f>
        <v>#N/A</v>
      </c>
      <c r="AG360" s="46">
        <f>IFERROR(VLOOKUP(P360,Исходные_данные,10,FALSE),0)</f>
        <v>0</v>
      </c>
      <c r="AH360" s="46">
        <f>IFERROR(VLOOKUP(P360,Исходные_данные,11,FALSE),0)</f>
        <v>0</v>
      </c>
      <c r="AI360" s="46">
        <f t="shared" si="18"/>
        <v>0</v>
      </c>
    </row>
    <row r="361" spans="6:35" x14ac:dyDescent="0.25">
      <c r="F361" s="19" t="str">
        <f>IF(G361=1,MAX($F$4:F360)+1,"")</f>
        <v/>
      </c>
      <c r="G361" s="19">
        <f>COUNTIF($H$5:H361,H361)</f>
        <v>338</v>
      </c>
      <c r="H361" s="19" t="e">
        <f t="shared" si="17"/>
        <v>#N/A</v>
      </c>
      <c r="I361" s="19">
        <f>COUNTIF($J$4:$J361,1)</f>
        <v>11</v>
      </c>
      <c r="J361" s="19">
        <f>COUNTIF($S$5:$S361,S361)</f>
        <v>338</v>
      </c>
      <c r="K361" s="19" t="e">
        <f>VLOOKUP(P361,Исходные_данные,20,FALSE)</f>
        <v>#N/A</v>
      </c>
      <c r="L361" s="19">
        <f>IFERROR(IF(P361=0,0,MAX($L$4:L360)+1),0)</f>
        <v>0</v>
      </c>
      <c r="M361" s="104" t="e">
        <f>LEFT(P361,SEARCH(".",P361)-1)</f>
        <v>#N/A</v>
      </c>
      <c r="N361" s="104" t="e">
        <f>LEFT(RIGHT(P361,LEN(P361)-LEN(M361)-1),SEARCH(".",P361)-1)</f>
        <v>#N/A</v>
      </c>
      <c r="P361" s="46" t="e">
        <f>VLOOKUP(ROW(357:357),Разбивка_нумерация_5,4,FALSE)</f>
        <v>#N/A</v>
      </c>
      <c r="Q361" s="46" t="e">
        <f>IF(VLOOKUP(ROW(357:357),Разбивка_нумерация_5,3,FALSE)=0,VLOOKUP(ROW(357:357),Разбивка_нумерация_5,2,FALSE),VLOOKUP(ROW(357:357),Разбивка_нумерация_5,3,FALSE))</f>
        <v>#N/A</v>
      </c>
      <c r="R361" s="46" t="e">
        <f>VLOOKUP(ROW(357:357),Разбивка_нумерация_5,6,FALSE)</f>
        <v>#N/A</v>
      </c>
      <c r="S361" s="46" t="e">
        <f>VLOOKUP(ROW(357:357),Разбивка_нумерация_5,17,FALSE)</f>
        <v>#N/A</v>
      </c>
      <c r="T361" s="46" t="str">
        <f>IF(AG361=0,"","L="&amp;AG361)</f>
        <v/>
      </c>
      <c r="U361" s="46" t="str">
        <f>IF(AH361=0,"",AD361&amp;" L="&amp;AH361)</f>
        <v/>
      </c>
      <c r="V361" s="46" t="str">
        <f>IF(AI361=0,"",AE361&amp;" L="&amp;AI361)</f>
        <v/>
      </c>
      <c r="W361" s="47" t="e">
        <f>VLOOKUP(P361,Исходные_данные,13,FALSE)*1.3</f>
        <v>#N/A</v>
      </c>
      <c r="X361" s="48"/>
      <c r="Y361" s="48"/>
      <c r="Z361" s="48"/>
      <c r="AA361" s="48"/>
      <c r="AB361" s="48"/>
      <c r="AD361" s="46" t="e">
        <f>VLOOKUP(S361,Кабель_диаметр,4,FALSE)</f>
        <v>#N/A</v>
      </c>
      <c r="AE361" s="46" t="e">
        <f>VLOOKUP(S361,Кабель_диаметр,5,FALSE)</f>
        <v>#N/A</v>
      </c>
      <c r="AG361" s="46">
        <f>IFERROR(VLOOKUP(P361,Исходные_данные,10,FALSE),0)</f>
        <v>0</v>
      </c>
      <c r="AH361" s="46">
        <f>IFERROR(VLOOKUP(P361,Исходные_данные,11,FALSE),0)</f>
        <v>0</v>
      </c>
      <c r="AI361" s="46">
        <f t="shared" si="18"/>
        <v>0</v>
      </c>
    </row>
    <row r="362" spans="6:35" x14ac:dyDescent="0.25">
      <c r="F362" s="19" t="str">
        <f>IF(G362=1,MAX($F$4:F361)+1,"")</f>
        <v/>
      </c>
      <c r="G362" s="19">
        <f>COUNTIF($H$5:H362,H362)</f>
        <v>339</v>
      </c>
      <c r="H362" s="19" t="e">
        <f t="shared" si="17"/>
        <v>#N/A</v>
      </c>
      <c r="I362" s="19">
        <f>COUNTIF($J$4:$J362,1)</f>
        <v>11</v>
      </c>
      <c r="J362" s="19">
        <f>COUNTIF($S$5:$S362,S362)</f>
        <v>339</v>
      </c>
      <c r="K362" s="19" t="e">
        <f>VLOOKUP(P362,Исходные_данные,20,FALSE)</f>
        <v>#N/A</v>
      </c>
      <c r="L362" s="19">
        <f>IFERROR(IF(P362=0,0,MAX($L$4:L361)+1),0)</f>
        <v>0</v>
      </c>
      <c r="M362" s="104" t="e">
        <f>LEFT(P362,SEARCH(".",P362)-1)</f>
        <v>#N/A</v>
      </c>
      <c r="N362" s="104" t="e">
        <f>LEFT(RIGHT(P362,LEN(P362)-LEN(M362)-1),SEARCH(".",P362)-1)</f>
        <v>#N/A</v>
      </c>
      <c r="P362" s="46" t="e">
        <f>VLOOKUP(ROW(358:358),Разбивка_нумерация_5,4,FALSE)</f>
        <v>#N/A</v>
      </c>
      <c r="Q362" s="46" t="e">
        <f>IF(VLOOKUP(ROW(358:358),Разбивка_нумерация_5,3,FALSE)=0,VLOOKUP(ROW(358:358),Разбивка_нумерация_5,2,FALSE),VLOOKUP(ROW(358:358),Разбивка_нумерация_5,3,FALSE))</f>
        <v>#N/A</v>
      </c>
      <c r="R362" s="46" t="e">
        <f>VLOOKUP(ROW(358:358),Разбивка_нумерация_5,6,FALSE)</f>
        <v>#N/A</v>
      </c>
      <c r="S362" s="46" t="e">
        <f>VLOOKUP(ROW(358:358),Разбивка_нумерация_5,17,FALSE)</f>
        <v>#N/A</v>
      </c>
      <c r="T362" s="46" t="str">
        <f>IF(AG362=0,"","L="&amp;AG362)</f>
        <v/>
      </c>
      <c r="U362" s="46" t="str">
        <f>IF(AH362=0,"",AD362&amp;" L="&amp;AH362)</f>
        <v/>
      </c>
      <c r="V362" s="46" t="str">
        <f>IF(AI362=0,"",AE362&amp;" L="&amp;AI362)</f>
        <v/>
      </c>
      <c r="W362" s="47" t="e">
        <f>VLOOKUP(P362,Исходные_данные,13,FALSE)*1.3</f>
        <v>#N/A</v>
      </c>
      <c r="X362" s="48"/>
      <c r="Y362" s="48"/>
      <c r="Z362" s="48"/>
      <c r="AA362" s="48"/>
      <c r="AB362" s="48"/>
      <c r="AD362" s="46" t="e">
        <f>VLOOKUP(S362,Кабель_диаметр,4,FALSE)</f>
        <v>#N/A</v>
      </c>
      <c r="AE362" s="46" t="e">
        <f>VLOOKUP(S362,Кабель_диаметр,5,FALSE)</f>
        <v>#N/A</v>
      </c>
      <c r="AG362" s="46">
        <f>IFERROR(VLOOKUP(P362,Исходные_данные,10,FALSE),0)</f>
        <v>0</v>
      </c>
      <c r="AH362" s="46">
        <f>IFERROR(VLOOKUP(P362,Исходные_данные,11,FALSE),0)</f>
        <v>0</v>
      </c>
      <c r="AI362" s="46">
        <f t="shared" si="18"/>
        <v>0</v>
      </c>
    </row>
    <row r="363" spans="6:35" x14ac:dyDescent="0.25">
      <c r="F363" s="19" t="str">
        <f>IF(G363=1,MAX($F$4:F362)+1,"")</f>
        <v/>
      </c>
      <c r="G363" s="19">
        <f>COUNTIF($H$5:H363,H363)</f>
        <v>340</v>
      </c>
      <c r="H363" s="19" t="e">
        <f t="shared" si="17"/>
        <v>#N/A</v>
      </c>
      <c r="I363" s="19">
        <f>COUNTIF($J$4:$J363,1)</f>
        <v>11</v>
      </c>
      <c r="J363" s="19">
        <f>COUNTIF($S$5:$S363,S363)</f>
        <v>340</v>
      </c>
      <c r="K363" s="19" t="e">
        <f>VLOOKUP(P363,Исходные_данные,20,FALSE)</f>
        <v>#N/A</v>
      </c>
      <c r="L363" s="19">
        <f>IFERROR(IF(P363=0,0,MAX($L$4:L362)+1),0)</f>
        <v>0</v>
      </c>
      <c r="M363" s="104" t="e">
        <f>LEFT(P363,SEARCH(".",P363)-1)</f>
        <v>#N/A</v>
      </c>
      <c r="N363" s="104" t="e">
        <f>LEFT(RIGHT(P363,LEN(P363)-LEN(M363)-1),SEARCH(".",P363)-1)</f>
        <v>#N/A</v>
      </c>
      <c r="P363" s="46" t="e">
        <f>VLOOKUP(ROW(359:359),Разбивка_нумерация_5,4,FALSE)</f>
        <v>#N/A</v>
      </c>
      <c r="Q363" s="46" t="e">
        <f>IF(VLOOKUP(ROW(359:359),Разбивка_нумерация_5,3,FALSE)=0,VLOOKUP(ROW(359:359),Разбивка_нумерация_5,2,FALSE),VLOOKUP(ROW(359:359),Разбивка_нумерация_5,3,FALSE))</f>
        <v>#N/A</v>
      </c>
      <c r="R363" s="46" t="e">
        <f>VLOOKUP(ROW(359:359),Разбивка_нумерация_5,6,FALSE)</f>
        <v>#N/A</v>
      </c>
      <c r="S363" s="46" t="e">
        <f>VLOOKUP(ROW(359:359),Разбивка_нумерация_5,17,FALSE)</f>
        <v>#N/A</v>
      </c>
      <c r="T363" s="46" t="str">
        <f>IF(AG363=0,"","L="&amp;AG363)</f>
        <v/>
      </c>
      <c r="U363" s="46" t="str">
        <f>IF(AH363=0,"",AD363&amp;" L="&amp;AH363)</f>
        <v/>
      </c>
      <c r="V363" s="46" t="str">
        <f>IF(AI363=0,"",AE363&amp;" L="&amp;AI363)</f>
        <v/>
      </c>
      <c r="W363" s="47" t="e">
        <f>VLOOKUP(P363,Исходные_данные,13,FALSE)*1.3</f>
        <v>#N/A</v>
      </c>
      <c r="X363" s="48"/>
      <c r="Y363" s="48"/>
      <c r="Z363" s="48"/>
      <c r="AA363" s="48"/>
      <c r="AB363" s="48"/>
      <c r="AD363" s="46" t="e">
        <f>VLOOKUP(S363,Кабель_диаметр,4,FALSE)</f>
        <v>#N/A</v>
      </c>
      <c r="AE363" s="46" t="e">
        <f>VLOOKUP(S363,Кабель_диаметр,5,FALSE)</f>
        <v>#N/A</v>
      </c>
      <c r="AG363" s="46">
        <f>IFERROR(VLOOKUP(P363,Исходные_данные,10,FALSE),0)</f>
        <v>0</v>
      </c>
      <c r="AH363" s="46">
        <f>IFERROR(VLOOKUP(P363,Исходные_данные,11,FALSE),0)</f>
        <v>0</v>
      </c>
      <c r="AI363" s="46">
        <f t="shared" si="18"/>
        <v>0</v>
      </c>
    </row>
    <row r="364" spans="6:35" x14ac:dyDescent="0.25">
      <c r="F364" s="19" t="str">
        <f>IF(G364=1,MAX($F$4:F363)+1,"")</f>
        <v/>
      </c>
      <c r="G364" s="19">
        <f>COUNTIF($H$5:H364,H364)</f>
        <v>341</v>
      </c>
      <c r="H364" s="19" t="e">
        <f t="shared" si="17"/>
        <v>#N/A</v>
      </c>
      <c r="I364" s="19">
        <f>COUNTIF($J$4:$J364,1)</f>
        <v>11</v>
      </c>
      <c r="J364" s="19">
        <f>COUNTIF($S$5:$S364,S364)</f>
        <v>341</v>
      </c>
      <c r="K364" s="19" t="e">
        <f>VLOOKUP(P364,Исходные_данные,20,FALSE)</f>
        <v>#N/A</v>
      </c>
      <c r="L364" s="19">
        <f>IFERROR(IF(P364=0,0,MAX($L$4:L363)+1),0)</f>
        <v>0</v>
      </c>
      <c r="M364" s="104" t="e">
        <f>LEFT(P364,SEARCH(".",P364)-1)</f>
        <v>#N/A</v>
      </c>
      <c r="N364" s="104" t="e">
        <f>LEFT(RIGHT(P364,LEN(P364)-LEN(M364)-1),SEARCH(".",P364)-1)</f>
        <v>#N/A</v>
      </c>
      <c r="P364" s="46" t="e">
        <f>VLOOKUP(ROW(360:360),Разбивка_нумерация_5,4,FALSE)</f>
        <v>#N/A</v>
      </c>
      <c r="Q364" s="46" t="e">
        <f>IF(VLOOKUP(ROW(360:360),Разбивка_нумерация_5,3,FALSE)=0,VLOOKUP(ROW(360:360),Разбивка_нумерация_5,2,FALSE),VLOOKUP(ROW(360:360),Разбивка_нумерация_5,3,FALSE))</f>
        <v>#N/A</v>
      </c>
      <c r="R364" s="46" t="e">
        <f>VLOOKUP(ROW(360:360),Разбивка_нумерация_5,6,FALSE)</f>
        <v>#N/A</v>
      </c>
      <c r="S364" s="46" t="e">
        <f>VLOOKUP(ROW(360:360),Разбивка_нумерация_5,17,FALSE)</f>
        <v>#N/A</v>
      </c>
      <c r="T364" s="46" t="str">
        <f>IF(AG364=0,"","L="&amp;AG364)</f>
        <v/>
      </c>
      <c r="U364" s="46" t="str">
        <f>IF(AH364=0,"",AD364&amp;" L="&amp;AH364)</f>
        <v/>
      </c>
      <c r="V364" s="46" t="str">
        <f>IF(AI364=0,"",AE364&amp;" L="&amp;AI364)</f>
        <v/>
      </c>
      <c r="W364" s="47" t="e">
        <f>VLOOKUP(P364,Исходные_данные,13,FALSE)*1.3</f>
        <v>#N/A</v>
      </c>
      <c r="X364" s="48"/>
      <c r="Y364" s="48"/>
      <c r="Z364" s="48"/>
      <c r="AA364" s="48"/>
      <c r="AB364" s="48"/>
      <c r="AD364" s="46" t="e">
        <f>VLOOKUP(S364,Кабель_диаметр,4,FALSE)</f>
        <v>#N/A</v>
      </c>
      <c r="AE364" s="46" t="e">
        <f>VLOOKUP(S364,Кабель_диаметр,5,FALSE)</f>
        <v>#N/A</v>
      </c>
      <c r="AG364" s="46">
        <f>IFERROR(VLOOKUP(P364,Исходные_данные,10,FALSE),0)</f>
        <v>0</v>
      </c>
      <c r="AH364" s="46">
        <f>IFERROR(VLOOKUP(P364,Исходные_данные,11,FALSE),0)</f>
        <v>0</v>
      </c>
      <c r="AI364" s="46">
        <f t="shared" si="18"/>
        <v>0</v>
      </c>
    </row>
    <row r="365" spans="6:35" x14ac:dyDescent="0.25">
      <c r="F365" s="19" t="str">
        <f>IF(G365=1,MAX($F$4:F364)+1,"")</f>
        <v/>
      </c>
      <c r="G365" s="19">
        <f>COUNTIF($H$5:H365,H365)</f>
        <v>342</v>
      </c>
      <c r="H365" s="19" t="e">
        <f t="shared" si="17"/>
        <v>#N/A</v>
      </c>
      <c r="I365" s="19">
        <f>COUNTIF($J$4:$J365,1)</f>
        <v>11</v>
      </c>
      <c r="J365" s="19">
        <f>COUNTIF($S$5:$S365,S365)</f>
        <v>342</v>
      </c>
      <c r="K365" s="19" t="e">
        <f>VLOOKUP(P365,Исходные_данные,20,FALSE)</f>
        <v>#N/A</v>
      </c>
      <c r="L365" s="19">
        <f>IFERROR(IF(P365=0,0,MAX($L$4:L364)+1),0)</f>
        <v>0</v>
      </c>
      <c r="M365" s="104" t="e">
        <f>LEFT(P365,SEARCH(".",P365)-1)</f>
        <v>#N/A</v>
      </c>
      <c r="N365" s="104" t="e">
        <f>LEFT(RIGHT(P365,LEN(P365)-LEN(M365)-1),SEARCH(".",P365)-1)</f>
        <v>#N/A</v>
      </c>
      <c r="P365" s="46" t="e">
        <f>VLOOKUP(ROW(361:361),Разбивка_нумерация_5,4,FALSE)</f>
        <v>#N/A</v>
      </c>
      <c r="Q365" s="46" t="e">
        <f>IF(VLOOKUP(ROW(361:361),Разбивка_нумерация_5,3,FALSE)=0,VLOOKUP(ROW(361:361),Разбивка_нумерация_5,2,FALSE),VLOOKUP(ROW(361:361),Разбивка_нумерация_5,3,FALSE))</f>
        <v>#N/A</v>
      </c>
      <c r="R365" s="46" t="e">
        <f>VLOOKUP(ROW(361:361),Разбивка_нумерация_5,6,FALSE)</f>
        <v>#N/A</v>
      </c>
      <c r="S365" s="46" t="e">
        <f>VLOOKUP(ROW(361:361),Разбивка_нумерация_5,17,FALSE)</f>
        <v>#N/A</v>
      </c>
      <c r="T365" s="46" t="str">
        <f>IF(AG365=0,"","L="&amp;AG365)</f>
        <v/>
      </c>
      <c r="U365" s="46" t="str">
        <f>IF(AH365=0,"",AD365&amp;" L="&amp;AH365)</f>
        <v/>
      </c>
      <c r="V365" s="46" t="str">
        <f>IF(AI365=0,"",AE365&amp;" L="&amp;AI365)</f>
        <v/>
      </c>
      <c r="W365" s="47" t="e">
        <f>VLOOKUP(P365,Исходные_данные,13,FALSE)*1.3</f>
        <v>#N/A</v>
      </c>
      <c r="X365" s="48"/>
      <c r="Y365" s="48"/>
      <c r="Z365" s="48"/>
      <c r="AA365" s="48"/>
      <c r="AB365" s="48"/>
      <c r="AD365" s="46" t="e">
        <f>VLOOKUP(S365,Кабель_диаметр,4,FALSE)</f>
        <v>#N/A</v>
      </c>
      <c r="AE365" s="46" t="e">
        <f>VLOOKUP(S365,Кабель_диаметр,5,FALSE)</f>
        <v>#N/A</v>
      </c>
      <c r="AG365" s="46">
        <f>IFERROR(VLOOKUP(P365,Исходные_данные,10,FALSE),0)</f>
        <v>0</v>
      </c>
      <c r="AH365" s="46">
        <f>IFERROR(VLOOKUP(P365,Исходные_данные,11,FALSE),0)</f>
        <v>0</v>
      </c>
      <c r="AI365" s="46">
        <f t="shared" si="18"/>
        <v>0</v>
      </c>
    </row>
    <row r="366" spans="6:35" x14ac:dyDescent="0.25">
      <c r="F366" s="19" t="str">
        <f>IF(G366=1,MAX($F$4:F365)+1,"")</f>
        <v/>
      </c>
      <c r="G366" s="19">
        <f>COUNTIF($H$5:H366,H366)</f>
        <v>343</v>
      </c>
      <c r="H366" s="19" t="e">
        <f t="shared" si="17"/>
        <v>#N/A</v>
      </c>
      <c r="I366" s="19">
        <f>COUNTIF($J$4:$J366,1)</f>
        <v>11</v>
      </c>
      <c r="J366" s="19">
        <f>COUNTIF($S$5:$S366,S366)</f>
        <v>343</v>
      </c>
      <c r="K366" s="19" t="e">
        <f>VLOOKUP(P366,Исходные_данные,20,FALSE)</f>
        <v>#N/A</v>
      </c>
      <c r="L366" s="19">
        <f>IFERROR(IF(P366=0,0,MAX($L$4:L365)+1),0)</f>
        <v>0</v>
      </c>
      <c r="M366" s="104" t="e">
        <f>LEFT(P366,SEARCH(".",P366)-1)</f>
        <v>#N/A</v>
      </c>
      <c r="N366" s="104" t="e">
        <f>LEFT(RIGHT(P366,LEN(P366)-LEN(M366)-1),SEARCH(".",P366)-1)</f>
        <v>#N/A</v>
      </c>
      <c r="P366" s="46" t="e">
        <f>VLOOKUP(ROW(362:362),Разбивка_нумерация_5,4,FALSE)</f>
        <v>#N/A</v>
      </c>
      <c r="Q366" s="46" t="e">
        <f>IF(VLOOKUP(ROW(362:362),Разбивка_нумерация_5,3,FALSE)=0,VLOOKUP(ROW(362:362),Разбивка_нумерация_5,2,FALSE),VLOOKUP(ROW(362:362),Разбивка_нумерация_5,3,FALSE))</f>
        <v>#N/A</v>
      </c>
      <c r="R366" s="46" t="e">
        <f>VLOOKUP(ROW(362:362),Разбивка_нумерация_5,6,FALSE)</f>
        <v>#N/A</v>
      </c>
      <c r="S366" s="46" t="e">
        <f>VLOOKUP(ROW(362:362),Разбивка_нумерация_5,17,FALSE)</f>
        <v>#N/A</v>
      </c>
      <c r="T366" s="46" t="str">
        <f>IF(AG366=0,"","L="&amp;AG366)</f>
        <v/>
      </c>
      <c r="U366" s="46" t="str">
        <f>IF(AH366=0,"",AD366&amp;" L="&amp;AH366)</f>
        <v/>
      </c>
      <c r="V366" s="46" t="str">
        <f>IF(AI366=0,"",AE366&amp;" L="&amp;AI366)</f>
        <v/>
      </c>
      <c r="W366" s="47" t="e">
        <f>VLOOKUP(P366,Исходные_данные,13,FALSE)*1.3</f>
        <v>#N/A</v>
      </c>
      <c r="X366" s="48"/>
      <c r="Y366" s="48"/>
      <c r="Z366" s="48"/>
      <c r="AA366" s="48"/>
      <c r="AB366" s="48"/>
      <c r="AD366" s="46" t="e">
        <f>VLOOKUP(S366,Кабель_диаметр,4,FALSE)</f>
        <v>#N/A</v>
      </c>
      <c r="AE366" s="46" t="e">
        <f>VLOOKUP(S366,Кабель_диаметр,5,FALSE)</f>
        <v>#N/A</v>
      </c>
      <c r="AG366" s="46">
        <f>IFERROR(VLOOKUP(P366,Исходные_данные,10,FALSE),0)</f>
        <v>0</v>
      </c>
      <c r="AH366" s="46">
        <f>IFERROR(VLOOKUP(P366,Исходные_данные,11,FALSE),0)</f>
        <v>0</v>
      </c>
      <c r="AI366" s="46">
        <f t="shared" si="18"/>
        <v>0</v>
      </c>
    </row>
    <row r="367" spans="6:35" x14ac:dyDescent="0.25">
      <c r="F367" s="19" t="str">
        <f>IF(G367=1,MAX($F$4:F366)+1,"")</f>
        <v/>
      </c>
      <c r="G367" s="19">
        <f>COUNTIF($H$5:H367,H367)</f>
        <v>344</v>
      </c>
      <c r="H367" s="19" t="e">
        <f t="shared" si="17"/>
        <v>#N/A</v>
      </c>
      <c r="I367" s="19">
        <f>COUNTIF($J$4:$J367,1)</f>
        <v>11</v>
      </c>
      <c r="J367" s="19">
        <f>COUNTIF($S$5:$S367,S367)</f>
        <v>344</v>
      </c>
      <c r="K367" s="19" t="e">
        <f>VLOOKUP(P367,Исходные_данные,20,FALSE)</f>
        <v>#N/A</v>
      </c>
      <c r="L367" s="19">
        <f>IFERROR(IF(P367=0,0,MAX($L$4:L366)+1),0)</f>
        <v>0</v>
      </c>
      <c r="M367" s="104" t="e">
        <f>LEFT(P367,SEARCH(".",P367)-1)</f>
        <v>#N/A</v>
      </c>
      <c r="N367" s="104" t="e">
        <f>LEFT(RIGHT(P367,LEN(P367)-LEN(M367)-1),SEARCH(".",P367)-1)</f>
        <v>#N/A</v>
      </c>
      <c r="P367" s="46" t="e">
        <f>VLOOKUP(ROW(363:363),Разбивка_нумерация_5,4,FALSE)</f>
        <v>#N/A</v>
      </c>
      <c r="Q367" s="46" t="e">
        <f>IF(VLOOKUP(ROW(363:363),Разбивка_нумерация_5,3,FALSE)=0,VLOOKUP(ROW(363:363),Разбивка_нумерация_5,2,FALSE),VLOOKUP(ROW(363:363),Разбивка_нумерация_5,3,FALSE))</f>
        <v>#N/A</v>
      </c>
      <c r="R367" s="46" t="e">
        <f>VLOOKUP(ROW(363:363),Разбивка_нумерация_5,6,FALSE)</f>
        <v>#N/A</v>
      </c>
      <c r="S367" s="46" t="e">
        <f>VLOOKUP(ROW(363:363),Разбивка_нумерация_5,17,FALSE)</f>
        <v>#N/A</v>
      </c>
      <c r="T367" s="46" t="str">
        <f>IF(AG367=0,"","L="&amp;AG367)</f>
        <v/>
      </c>
      <c r="U367" s="46" t="str">
        <f>IF(AH367=0,"",AD367&amp;" L="&amp;AH367)</f>
        <v/>
      </c>
      <c r="V367" s="46" t="str">
        <f>IF(AI367=0,"",AE367&amp;" L="&amp;AI367)</f>
        <v/>
      </c>
      <c r="W367" s="47" t="e">
        <f>VLOOKUP(P367,Исходные_данные,13,FALSE)*1.3</f>
        <v>#N/A</v>
      </c>
      <c r="X367" s="48"/>
      <c r="Y367" s="48"/>
      <c r="Z367" s="48"/>
      <c r="AA367" s="48"/>
      <c r="AB367" s="48"/>
      <c r="AD367" s="46" t="e">
        <f>VLOOKUP(S367,Кабель_диаметр,4,FALSE)</f>
        <v>#N/A</v>
      </c>
      <c r="AE367" s="46" t="e">
        <f>VLOOKUP(S367,Кабель_диаметр,5,FALSE)</f>
        <v>#N/A</v>
      </c>
      <c r="AG367" s="46">
        <f>IFERROR(VLOOKUP(P367,Исходные_данные,10,FALSE),0)</f>
        <v>0</v>
      </c>
      <c r="AH367" s="46">
        <f>IFERROR(VLOOKUP(P367,Исходные_данные,11,FALSE),0)</f>
        <v>0</v>
      </c>
      <c r="AI367" s="46">
        <f t="shared" si="18"/>
        <v>0</v>
      </c>
    </row>
    <row r="368" spans="6:35" x14ac:dyDescent="0.25">
      <c r="F368" s="19" t="str">
        <f>IF(G368=1,MAX($F$4:F367)+1,"")</f>
        <v/>
      </c>
      <c r="G368" s="19">
        <f>COUNTIF($H$5:H368,H368)</f>
        <v>345</v>
      </c>
      <c r="H368" s="19" t="e">
        <f t="shared" si="17"/>
        <v>#N/A</v>
      </c>
      <c r="I368" s="19">
        <f>COUNTIF($J$4:$J368,1)</f>
        <v>11</v>
      </c>
      <c r="J368" s="19">
        <f>COUNTIF($S$5:$S368,S368)</f>
        <v>345</v>
      </c>
      <c r="K368" s="19" t="e">
        <f>VLOOKUP(P368,Исходные_данные,20,FALSE)</f>
        <v>#N/A</v>
      </c>
      <c r="L368" s="19">
        <f>IFERROR(IF(P368=0,0,MAX($L$4:L367)+1),0)</f>
        <v>0</v>
      </c>
      <c r="M368" s="104" t="e">
        <f>LEFT(P368,SEARCH(".",P368)-1)</f>
        <v>#N/A</v>
      </c>
      <c r="N368" s="104" t="e">
        <f>LEFT(RIGHT(P368,LEN(P368)-LEN(M368)-1),SEARCH(".",P368)-1)</f>
        <v>#N/A</v>
      </c>
      <c r="P368" s="46" t="e">
        <f>VLOOKUP(ROW(364:364),Разбивка_нумерация_5,4,FALSE)</f>
        <v>#N/A</v>
      </c>
      <c r="Q368" s="46" t="e">
        <f>IF(VLOOKUP(ROW(364:364),Разбивка_нумерация_5,3,FALSE)=0,VLOOKUP(ROW(364:364),Разбивка_нумерация_5,2,FALSE),VLOOKUP(ROW(364:364),Разбивка_нумерация_5,3,FALSE))</f>
        <v>#N/A</v>
      </c>
      <c r="R368" s="46" t="e">
        <f>VLOOKUP(ROW(364:364),Разбивка_нумерация_5,6,FALSE)</f>
        <v>#N/A</v>
      </c>
      <c r="S368" s="46" t="e">
        <f>VLOOKUP(ROW(364:364),Разбивка_нумерация_5,17,FALSE)</f>
        <v>#N/A</v>
      </c>
      <c r="T368" s="46" t="str">
        <f>IF(AG368=0,"","L="&amp;AG368)</f>
        <v/>
      </c>
      <c r="U368" s="46" t="str">
        <f>IF(AH368=0,"",AD368&amp;" L="&amp;AH368)</f>
        <v/>
      </c>
      <c r="V368" s="46" t="str">
        <f>IF(AI368=0,"",AE368&amp;" L="&amp;AI368)</f>
        <v/>
      </c>
      <c r="W368" s="47" t="e">
        <f>VLOOKUP(P368,Исходные_данные,13,FALSE)*1.3</f>
        <v>#N/A</v>
      </c>
      <c r="X368" s="48"/>
      <c r="Y368" s="48"/>
      <c r="Z368" s="48"/>
      <c r="AA368" s="48"/>
      <c r="AB368" s="48"/>
      <c r="AD368" s="46" t="e">
        <f>VLOOKUP(S368,Кабель_диаметр,4,FALSE)</f>
        <v>#N/A</v>
      </c>
      <c r="AE368" s="46" t="e">
        <f>VLOOKUP(S368,Кабель_диаметр,5,FALSE)</f>
        <v>#N/A</v>
      </c>
      <c r="AG368" s="46">
        <f>IFERROR(VLOOKUP(P368,Исходные_данные,10,FALSE),0)</f>
        <v>0</v>
      </c>
      <c r="AH368" s="46">
        <f>IFERROR(VLOOKUP(P368,Исходные_данные,11,FALSE),0)</f>
        <v>0</v>
      </c>
      <c r="AI368" s="46">
        <f t="shared" si="18"/>
        <v>0</v>
      </c>
    </row>
    <row r="369" spans="6:35" x14ac:dyDescent="0.25">
      <c r="F369" s="19" t="str">
        <f>IF(G369=1,MAX($F$4:F368)+1,"")</f>
        <v/>
      </c>
      <c r="G369" s="19">
        <f>COUNTIF($H$5:H369,H369)</f>
        <v>346</v>
      </c>
      <c r="H369" s="19" t="e">
        <f t="shared" si="17"/>
        <v>#N/A</v>
      </c>
      <c r="I369" s="19">
        <f>COUNTIF($J$4:$J369,1)</f>
        <v>11</v>
      </c>
      <c r="J369" s="19">
        <f>COUNTIF($S$5:$S369,S369)</f>
        <v>346</v>
      </c>
      <c r="K369" s="19" t="e">
        <f>VLOOKUP(P369,Исходные_данные,20,FALSE)</f>
        <v>#N/A</v>
      </c>
      <c r="L369" s="19">
        <f>IFERROR(IF(P369=0,0,MAX($L$4:L368)+1),0)</f>
        <v>0</v>
      </c>
      <c r="M369" s="104" t="e">
        <f>LEFT(P369,SEARCH(".",P369)-1)</f>
        <v>#N/A</v>
      </c>
      <c r="N369" s="104" t="e">
        <f>LEFT(RIGHT(P369,LEN(P369)-LEN(M369)-1),SEARCH(".",P369)-1)</f>
        <v>#N/A</v>
      </c>
      <c r="P369" s="46" t="e">
        <f>VLOOKUP(ROW(365:365),Разбивка_нумерация_5,4,FALSE)</f>
        <v>#N/A</v>
      </c>
      <c r="Q369" s="46" t="e">
        <f>IF(VLOOKUP(ROW(365:365),Разбивка_нумерация_5,3,FALSE)=0,VLOOKUP(ROW(365:365),Разбивка_нумерация_5,2,FALSE),VLOOKUP(ROW(365:365),Разбивка_нумерация_5,3,FALSE))</f>
        <v>#N/A</v>
      </c>
      <c r="R369" s="46" t="e">
        <f>VLOOKUP(ROW(365:365),Разбивка_нумерация_5,6,FALSE)</f>
        <v>#N/A</v>
      </c>
      <c r="S369" s="46" t="e">
        <f>VLOOKUP(ROW(365:365),Разбивка_нумерация_5,17,FALSE)</f>
        <v>#N/A</v>
      </c>
      <c r="T369" s="46" t="str">
        <f>IF(AG369=0,"","L="&amp;AG369)</f>
        <v/>
      </c>
      <c r="U369" s="46" t="str">
        <f>IF(AH369=0,"",AD369&amp;" L="&amp;AH369)</f>
        <v/>
      </c>
      <c r="V369" s="46" t="str">
        <f>IF(AI369=0,"",AE369&amp;" L="&amp;AI369)</f>
        <v/>
      </c>
      <c r="W369" s="47" t="e">
        <f>VLOOKUP(P369,Исходные_данные,13,FALSE)*1.3</f>
        <v>#N/A</v>
      </c>
      <c r="X369" s="48"/>
      <c r="Y369" s="48"/>
      <c r="Z369" s="48"/>
      <c r="AA369" s="48"/>
      <c r="AB369" s="48"/>
      <c r="AD369" s="46" t="e">
        <f>VLOOKUP(S369,Кабель_диаметр,4,FALSE)</f>
        <v>#N/A</v>
      </c>
      <c r="AE369" s="46" t="e">
        <f>VLOOKUP(S369,Кабель_диаметр,5,FALSE)</f>
        <v>#N/A</v>
      </c>
      <c r="AG369" s="46">
        <f>IFERROR(VLOOKUP(P369,Исходные_данные,10,FALSE),0)</f>
        <v>0</v>
      </c>
      <c r="AH369" s="46">
        <f>IFERROR(VLOOKUP(P369,Исходные_данные,11,FALSE),0)</f>
        <v>0</v>
      </c>
      <c r="AI369" s="46">
        <f t="shared" si="18"/>
        <v>0</v>
      </c>
    </row>
    <row r="370" spans="6:35" x14ac:dyDescent="0.25">
      <c r="F370" s="19" t="str">
        <f>IF(G370=1,MAX($F$4:F369)+1,"")</f>
        <v/>
      </c>
      <c r="G370" s="19">
        <f>COUNTIF($H$5:H370,H370)</f>
        <v>347</v>
      </c>
      <c r="H370" s="19" t="e">
        <f t="shared" si="17"/>
        <v>#N/A</v>
      </c>
      <c r="I370" s="19">
        <f>COUNTIF($J$4:$J370,1)</f>
        <v>11</v>
      </c>
      <c r="J370" s="19">
        <f>COUNTIF($S$5:$S370,S370)</f>
        <v>347</v>
      </c>
      <c r="K370" s="19" t="e">
        <f>VLOOKUP(P370,Исходные_данные,20,FALSE)</f>
        <v>#N/A</v>
      </c>
      <c r="L370" s="19">
        <f>IFERROR(IF(P370=0,0,MAX($L$4:L369)+1),0)</f>
        <v>0</v>
      </c>
      <c r="M370" s="104" t="e">
        <f>LEFT(P370,SEARCH(".",P370)-1)</f>
        <v>#N/A</v>
      </c>
      <c r="N370" s="104" t="e">
        <f>LEFT(RIGHT(P370,LEN(P370)-LEN(M370)-1),SEARCH(".",P370)-1)</f>
        <v>#N/A</v>
      </c>
      <c r="P370" s="46" t="e">
        <f>VLOOKUP(ROW(366:366),Разбивка_нумерация_5,4,FALSE)</f>
        <v>#N/A</v>
      </c>
      <c r="Q370" s="46" t="e">
        <f>IF(VLOOKUP(ROW(366:366),Разбивка_нумерация_5,3,FALSE)=0,VLOOKUP(ROW(366:366),Разбивка_нумерация_5,2,FALSE),VLOOKUP(ROW(366:366),Разбивка_нумерация_5,3,FALSE))</f>
        <v>#N/A</v>
      </c>
      <c r="R370" s="46" t="e">
        <f>VLOOKUP(ROW(366:366),Разбивка_нумерация_5,6,FALSE)</f>
        <v>#N/A</v>
      </c>
      <c r="S370" s="46" t="e">
        <f>VLOOKUP(ROW(366:366),Разбивка_нумерация_5,17,FALSE)</f>
        <v>#N/A</v>
      </c>
      <c r="T370" s="46" t="str">
        <f>IF(AG370=0,"","L="&amp;AG370)</f>
        <v/>
      </c>
      <c r="U370" s="46" t="str">
        <f>IF(AH370=0,"",AD370&amp;" L="&amp;AH370)</f>
        <v/>
      </c>
      <c r="V370" s="46" t="str">
        <f>IF(AI370=0,"",AE370&amp;" L="&amp;AI370)</f>
        <v/>
      </c>
      <c r="W370" s="47" t="e">
        <f>VLOOKUP(P370,Исходные_данные,13,FALSE)*1.3</f>
        <v>#N/A</v>
      </c>
      <c r="X370" s="48"/>
      <c r="Y370" s="48"/>
      <c r="Z370" s="48"/>
      <c r="AA370" s="48"/>
      <c r="AB370" s="48"/>
      <c r="AD370" s="46" t="e">
        <f>VLOOKUP(S370,Кабель_диаметр,4,FALSE)</f>
        <v>#N/A</v>
      </c>
      <c r="AE370" s="46" t="e">
        <f>VLOOKUP(S370,Кабель_диаметр,5,FALSE)</f>
        <v>#N/A</v>
      </c>
      <c r="AG370" s="46">
        <f>IFERROR(VLOOKUP(P370,Исходные_данные,10,FALSE),0)</f>
        <v>0</v>
      </c>
      <c r="AH370" s="46">
        <f>IFERROR(VLOOKUP(P370,Исходные_данные,11,FALSE),0)</f>
        <v>0</v>
      </c>
      <c r="AI370" s="46">
        <f t="shared" si="18"/>
        <v>0</v>
      </c>
    </row>
    <row r="371" spans="6:35" x14ac:dyDescent="0.25">
      <c r="F371" s="19" t="str">
        <f>IF(G371=1,MAX($F$4:F370)+1,"")</f>
        <v/>
      </c>
      <c r="G371" s="19">
        <f>COUNTIF($H$5:H371,H371)</f>
        <v>348</v>
      </c>
      <c r="H371" s="19" t="e">
        <f t="shared" si="17"/>
        <v>#N/A</v>
      </c>
      <c r="I371" s="19">
        <f>COUNTIF($J$4:$J371,1)</f>
        <v>11</v>
      </c>
      <c r="J371" s="19">
        <f>COUNTIF($S$5:$S371,S371)</f>
        <v>348</v>
      </c>
      <c r="K371" s="19" t="e">
        <f>VLOOKUP(P371,Исходные_данные,20,FALSE)</f>
        <v>#N/A</v>
      </c>
      <c r="L371" s="19">
        <f>IFERROR(IF(P371=0,0,MAX($L$4:L370)+1),0)</f>
        <v>0</v>
      </c>
      <c r="M371" s="104" t="e">
        <f>LEFT(P371,SEARCH(".",P371)-1)</f>
        <v>#N/A</v>
      </c>
      <c r="N371" s="104" t="e">
        <f>LEFT(RIGHT(P371,LEN(P371)-LEN(M371)-1),SEARCH(".",P371)-1)</f>
        <v>#N/A</v>
      </c>
      <c r="P371" s="46" t="e">
        <f>VLOOKUP(ROW(367:367),Разбивка_нумерация_5,4,FALSE)</f>
        <v>#N/A</v>
      </c>
      <c r="Q371" s="46" t="e">
        <f>IF(VLOOKUP(ROW(367:367),Разбивка_нумерация_5,3,FALSE)=0,VLOOKUP(ROW(367:367),Разбивка_нумерация_5,2,FALSE),VLOOKUP(ROW(367:367),Разбивка_нумерация_5,3,FALSE))</f>
        <v>#N/A</v>
      </c>
      <c r="R371" s="46" t="e">
        <f>VLOOKUP(ROW(367:367),Разбивка_нумерация_5,6,FALSE)</f>
        <v>#N/A</v>
      </c>
      <c r="S371" s="46" t="e">
        <f>VLOOKUP(ROW(367:367),Разбивка_нумерация_5,17,FALSE)</f>
        <v>#N/A</v>
      </c>
      <c r="T371" s="46" t="str">
        <f>IF(AG371=0,"","L="&amp;AG371)</f>
        <v/>
      </c>
      <c r="U371" s="46" t="str">
        <f>IF(AH371=0,"",AD371&amp;" L="&amp;AH371)</f>
        <v/>
      </c>
      <c r="V371" s="46" t="str">
        <f>IF(AI371=0,"",AE371&amp;" L="&amp;AI371)</f>
        <v/>
      </c>
      <c r="W371" s="47" t="e">
        <f>VLOOKUP(P371,Исходные_данные,13,FALSE)*1.3</f>
        <v>#N/A</v>
      </c>
      <c r="X371" s="48"/>
      <c r="Y371" s="48"/>
      <c r="Z371" s="48"/>
      <c r="AA371" s="48"/>
      <c r="AB371" s="48"/>
      <c r="AD371" s="46" t="e">
        <f>VLOOKUP(S371,Кабель_диаметр,4,FALSE)</f>
        <v>#N/A</v>
      </c>
      <c r="AE371" s="46" t="e">
        <f>VLOOKUP(S371,Кабель_диаметр,5,FALSE)</f>
        <v>#N/A</v>
      </c>
      <c r="AG371" s="46">
        <f>IFERROR(VLOOKUP(P371,Исходные_данные,10,FALSE),0)</f>
        <v>0</v>
      </c>
      <c r="AH371" s="46">
        <f>IFERROR(VLOOKUP(P371,Исходные_данные,11,FALSE),0)</f>
        <v>0</v>
      </c>
      <c r="AI371" s="46">
        <f t="shared" si="18"/>
        <v>0</v>
      </c>
    </row>
    <row r="372" spans="6:35" x14ac:dyDescent="0.25">
      <c r="F372" s="19" t="str">
        <f>IF(G372=1,MAX($F$4:F371)+1,"")</f>
        <v/>
      </c>
      <c r="G372" s="19">
        <f>COUNTIF($H$5:H372,H372)</f>
        <v>349</v>
      </c>
      <c r="H372" s="19" t="e">
        <f t="shared" si="17"/>
        <v>#N/A</v>
      </c>
      <c r="I372" s="19">
        <f>COUNTIF($J$4:$J372,1)</f>
        <v>11</v>
      </c>
      <c r="J372" s="19">
        <f>COUNTIF($S$5:$S372,S372)</f>
        <v>349</v>
      </c>
      <c r="K372" s="19" t="e">
        <f>VLOOKUP(P372,Исходные_данные,20,FALSE)</f>
        <v>#N/A</v>
      </c>
      <c r="L372" s="19">
        <f>IFERROR(IF(P372=0,0,MAX($L$4:L371)+1),0)</f>
        <v>0</v>
      </c>
      <c r="M372" s="104" t="e">
        <f>LEFT(P372,SEARCH(".",P372)-1)</f>
        <v>#N/A</v>
      </c>
      <c r="N372" s="104" t="e">
        <f>LEFT(RIGHT(P372,LEN(P372)-LEN(M372)-1),SEARCH(".",P372)-1)</f>
        <v>#N/A</v>
      </c>
      <c r="P372" s="46" t="e">
        <f>VLOOKUP(ROW(368:368),Разбивка_нумерация_5,4,FALSE)</f>
        <v>#N/A</v>
      </c>
      <c r="Q372" s="46" t="e">
        <f>IF(VLOOKUP(ROW(368:368),Разбивка_нумерация_5,3,FALSE)=0,VLOOKUP(ROW(368:368),Разбивка_нумерация_5,2,FALSE),VLOOKUP(ROW(368:368),Разбивка_нумерация_5,3,FALSE))</f>
        <v>#N/A</v>
      </c>
      <c r="R372" s="46" t="e">
        <f>VLOOKUP(ROW(368:368),Разбивка_нумерация_5,6,FALSE)</f>
        <v>#N/A</v>
      </c>
      <c r="S372" s="46" t="e">
        <f>VLOOKUP(ROW(368:368),Разбивка_нумерация_5,17,FALSE)</f>
        <v>#N/A</v>
      </c>
      <c r="T372" s="46" t="str">
        <f>IF(AG372=0,"","L="&amp;AG372)</f>
        <v/>
      </c>
      <c r="U372" s="46" t="str">
        <f>IF(AH372=0,"",AD372&amp;" L="&amp;AH372)</f>
        <v/>
      </c>
      <c r="V372" s="46" t="str">
        <f>IF(AI372=0,"",AE372&amp;" L="&amp;AI372)</f>
        <v/>
      </c>
      <c r="W372" s="47" t="e">
        <f>VLOOKUP(P372,Исходные_данные,13,FALSE)*1.3</f>
        <v>#N/A</v>
      </c>
      <c r="X372" s="48"/>
      <c r="Y372" s="48"/>
      <c r="Z372" s="48"/>
      <c r="AA372" s="48"/>
      <c r="AB372" s="48"/>
      <c r="AD372" s="46" t="e">
        <f>VLOOKUP(S372,Кабель_диаметр,4,FALSE)</f>
        <v>#N/A</v>
      </c>
      <c r="AE372" s="46" t="e">
        <f>VLOOKUP(S372,Кабель_диаметр,5,FALSE)</f>
        <v>#N/A</v>
      </c>
      <c r="AG372" s="46">
        <f>IFERROR(VLOOKUP(P372,Исходные_данные,10,FALSE),0)</f>
        <v>0</v>
      </c>
      <c r="AH372" s="46">
        <f>IFERROR(VLOOKUP(P372,Исходные_данные,11,FALSE),0)</f>
        <v>0</v>
      </c>
      <c r="AI372" s="46">
        <f t="shared" si="18"/>
        <v>0</v>
      </c>
    </row>
    <row r="373" spans="6:35" x14ac:dyDescent="0.25">
      <c r="F373" s="19" t="str">
        <f>IF(G373=1,MAX($F$4:F372)+1,"")</f>
        <v/>
      </c>
      <c r="G373" s="19">
        <f>COUNTIF($H$5:H373,H373)</f>
        <v>350</v>
      </c>
      <c r="H373" s="19" t="e">
        <f t="shared" si="17"/>
        <v>#N/A</v>
      </c>
      <c r="I373" s="19">
        <f>COUNTIF($J$4:$J373,1)</f>
        <v>11</v>
      </c>
      <c r="J373" s="19">
        <f>COUNTIF($S$5:$S373,S373)</f>
        <v>350</v>
      </c>
      <c r="K373" s="19" t="e">
        <f>VLOOKUP(P373,Исходные_данные,20,FALSE)</f>
        <v>#N/A</v>
      </c>
      <c r="L373" s="19">
        <f>IFERROR(IF(P373=0,0,MAX($L$4:L372)+1),0)</f>
        <v>0</v>
      </c>
      <c r="M373" s="104" t="e">
        <f>LEFT(P373,SEARCH(".",P373)-1)</f>
        <v>#N/A</v>
      </c>
      <c r="N373" s="104" t="e">
        <f>LEFT(RIGHT(P373,LEN(P373)-LEN(M373)-1),SEARCH(".",P373)-1)</f>
        <v>#N/A</v>
      </c>
      <c r="P373" s="46" t="e">
        <f>VLOOKUP(ROW(369:369),Разбивка_нумерация_5,4,FALSE)</f>
        <v>#N/A</v>
      </c>
      <c r="Q373" s="46" t="e">
        <f>IF(VLOOKUP(ROW(369:369),Разбивка_нумерация_5,3,FALSE)=0,VLOOKUP(ROW(369:369),Разбивка_нумерация_5,2,FALSE),VLOOKUP(ROW(369:369),Разбивка_нумерация_5,3,FALSE))</f>
        <v>#N/A</v>
      </c>
      <c r="R373" s="46" t="e">
        <f>VLOOKUP(ROW(369:369),Разбивка_нумерация_5,6,FALSE)</f>
        <v>#N/A</v>
      </c>
      <c r="S373" s="46" t="e">
        <f>VLOOKUP(ROW(369:369),Разбивка_нумерация_5,17,FALSE)</f>
        <v>#N/A</v>
      </c>
      <c r="T373" s="46" t="str">
        <f>IF(AG373=0,"","L="&amp;AG373)</f>
        <v/>
      </c>
      <c r="U373" s="46" t="str">
        <f>IF(AH373=0,"",AD373&amp;" L="&amp;AH373)</f>
        <v/>
      </c>
      <c r="V373" s="46" t="str">
        <f>IF(AI373=0,"",AE373&amp;" L="&amp;AI373)</f>
        <v/>
      </c>
      <c r="W373" s="47" t="e">
        <f>VLOOKUP(P373,Исходные_данные,13,FALSE)*1.3</f>
        <v>#N/A</v>
      </c>
      <c r="X373" s="48"/>
      <c r="Y373" s="48"/>
      <c r="Z373" s="48"/>
      <c r="AA373" s="48"/>
      <c r="AB373" s="48"/>
      <c r="AD373" s="46" t="e">
        <f>VLOOKUP(S373,Кабель_диаметр,4,FALSE)</f>
        <v>#N/A</v>
      </c>
      <c r="AE373" s="46" t="e">
        <f>VLOOKUP(S373,Кабель_диаметр,5,FALSE)</f>
        <v>#N/A</v>
      </c>
      <c r="AG373" s="46">
        <f>IFERROR(VLOOKUP(P373,Исходные_данные,10,FALSE),0)</f>
        <v>0</v>
      </c>
      <c r="AH373" s="46">
        <f>IFERROR(VLOOKUP(P373,Исходные_данные,11,FALSE),0)</f>
        <v>0</v>
      </c>
      <c r="AI373" s="46">
        <f t="shared" si="18"/>
        <v>0</v>
      </c>
    </row>
    <row r="374" spans="6:35" x14ac:dyDescent="0.25">
      <c r="F374" s="19" t="str">
        <f>IF(G374=1,MAX($F$4:F373)+1,"")</f>
        <v/>
      </c>
      <c r="G374" s="19">
        <f>COUNTIF($H$5:H374,H374)</f>
        <v>351</v>
      </c>
      <c r="H374" s="19" t="e">
        <f t="shared" si="17"/>
        <v>#N/A</v>
      </c>
      <c r="I374" s="19">
        <f>COUNTIF($J$4:$J374,1)</f>
        <v>11</v>
      </c>
      <c r="J374" s="19">
        <f>COUNTIF($S$5:$S374,S374)</f>
        <v>351</v>
      </c>
      <c r="K374" s="19" t="e">
        <f>VLOOKUP(P374,Исходные_данные,20,FALSE)</f>
        <v>#N/A</v>
      </c>
      <c r="L374" s="19">
        <f>IFERROR(IF(P374=0,0,MAX($L$4:L373)+1),0)</f>
        <v>0</v>
      </c>
      <c r="M374" s="104" t="e">
        <f>LEFT(P374,SEARCH(".",P374)-1)</f>
        <v>#N/A</v>
      </c>
      <c r="N374" s="104" t="e">
        <f>LEFT(RIGHT(P374,LEN(P374)-LEN(M374)-1),SEARCH(".",P374)-1)</f>
        <v>#N/A</v>
      </c>
      <c r="P374" s="46" t="e">
        <f>VLOOKUP(ROW(370:370),Разбивка_нумерация_5,4,FALSE)</f>
        <v>#N/A</v>
      </c>
      <c r="Q374" s="46" t="e">
        <f>IF(VLOOKUP(ROW(370:370),Разбивка_нумерация_5,3,FALSE)=0,VLOOKUP(ROW(370:370),Разбивка_нумерация_5,2,FALSE),VLOOKUP(ROW(370:370),Разбивка_нумерация_5,3,FALSE))</f>
        <v>#N/A</v>
      </c>
      <c r="R374" s="46" t="e">
        <f>VLOOKUP(ROW(370:370),Разбивка_нумерация_5,6,FALSE)</f>
        <v>#N/A</v>
      </c>
      <c r="S374" s="46" t="e">
        <f>VLOOKUP(ROW(370:370),Разбивка_нумерация_5,17,FALSE)</f>
        <v>#N/A</v>
      </c>
      <c r="T374" s="46" t="str">
        <f>IF(AG374=0,"","L="&amp;AG374)</f>
        <v/>
      </c>
      <c r="U374" s="46" t="str">
        <f>IF(AH374=0,"",AD374&amp;" L="&amp;AH374)</f>
        <v/>
      </c>
      <c r="V374" s="46" t="str">
        <f>IF(AI374=0,"",AE374&amp;" L="&amp;AI374)</f>
        <v/>
      </c>
      <c r="W374" s="47" t="e">
        <f>VLOOKUP(P374,Исходные_данные,13,FALSE)*1.3</f>
        <v>#N/A</v>
      </c>
      <c r="X374" s="48"/>
      <c r="Y374" s="48"/>
      <c r="Z374" s="48"/>
      <c r="AA374" s="48"/>
      <c r="AB374" s="48"/>
      <c r="AD374" s="46" t="e">
        <f>VLOOKUP(S374,Кабель_диаметр,4,FALSE)</f>
        <v>#N/A</v>
      </c>
      <c r="AE374" s="46" t="e">
        <f>VLOOKUP(S374,Кабель_диаметр,5,FALSE)</f>
        <v>#N/A</v>
      </c>
      <c r="AG374" s="46">
        <f>IFERROR(VLOOKUP(P374,Исходные_данные,10,FALSE),0)</f>
        <v>0</v>
      </c>
      <c r="AH374" s="46">
        <f>IFERROR(VLOOKUP(P374,Исходные_данные,11,FALSE),0)</f>
        <v>0</v>
      </c>
      <c r="AI374" s="46">
        <f t="shared" si="18"/>
        <v>0</v>
      </c>
    </row>
    <row r="375" spans="6:35" x14ac:dyDescent="0.25">
      <c r="F375" s="19" t="str">
        <f>IF(G375=1,MAX($F$4:F374)+1,"")</f>
        <v/>
      </c>
      <c r="G375" s="19">
        <f>COUNTIF($H$5:H375,H375)</f>
        <v>352</v>
      </c>
      <c r="H375" s="19" t="e">
        <f t="shared" si="17"/>
        <v>#N/A</v>
      </c>
      <c r="I375" s="19">
        <f>COUNTIF($J$4:$J375,1)</f>
        <v>11</v>
      </c>
      <c r="J375" s="19">
        <f>COUNTIF($S$5:$S375,S375)</f>
        <v>352</v>
      </c>
      <c r="K375" s="19" t="e">
        <f>VLOOKUP(P375,Исходные_данные,20,FALSE)</f>
        <v>#N/A</v>
      </c>
      <c r="L375" s="19">
        <f>IFERROR(IF(P375=0,0,MAX($L$4:L374)+1),0)</f>
        <v>0</v>
      </c>
      <c r="M375" s="104" t="e">
        <f>LEFT(P375,SEARCH(".",P375)-1)</f>
        <v>#N/A</v>
      </c>
      <c r="N375" s="104" t="e">
        <f>LEFT(RIGHT(P375,LEN(P375)-LEN(M375)-1),SEARCH(".",P375)-1)</f>
        <v>#N/A</v>
      </c>
      <c r="P375" s="46" t="e">
        <f>VLOOKUP(ROW(371:371),Разбивка_нумерация_5,4,FALSE)</f>
        <v>#N/A</v>
      </c>
      <c r="Q375" s="46" t="e">
        <f>IF(VLOOKUP(ROW(371:371),Разбивка_нумерация_5,3,FALSE)=0,VLOOKUP(ROW(371:371),Разбивка_нумерация_5,2,FALSE),VLOOKUP(ROW(371:371),Разбивка_нумерация_5,3,FALSE))</f>
        <v>#N/A</v>
      </c>
      <c r="R375" s="46" t="e">
        <f>VLOOKUP(ROW(371:371),Разбивка_нумерация_5,6,FALSE)</f>
        <v>#N/A</v>
      </c>
      <c r="S375" s="46" t="e">
        <f>VLOOKUP(ROW(371:371),Разбивка_нумерация_5,17,FALSE)</f>
        <v>#N/A</v>
      </c>
      <c r="T375" s="46" t="str">
        <f>IF(AG375=0,"","L="&amp;AG375)</f>
        <v/>
      </c>
      <c r="U375" s="46" t="str">
        <f>IF(AH375=0,"",AD375&amp;" L="&amp;AH375)</f>
        <v/>
      </c>
      <c r="V375" s="46" t="str">
        <f>IF(AI375=0,"",AE375&amp;" L="&amp;AI375)</f>
        <v/>
      </c>
      <c r="W375" s="47" t="e">
        <f>VLOOKUP(P375,Исходные_данные,13,FALSE)*1.3</f>
        <v>#N/A</v>
      </c>
      <c r="X375" s="48"/>
      <c r="Y375" s="48"/>
      <c r="Z375" s="48"/>
      <c r="AA375" s="48"/>
      <c r="AB375" s="48"/>
      <c r="AD375" s="46" t="e">
        <f>VLOOKUP(S375,Кабель_диаметр,4,FALSE)</f>
        <v>#N/A</v>
      </c>
      <c r="AE375" s="46" t="e">
        <f>VLOOKUP(S375,Кабель_диаметр,5,FALSE)</f>
        <v>#N/A</v>
      </c>
      <c r="AG375" s="46">
        <f>IFERROR(VLOOKUP(P375,Исходные_данные,10,FALSE),0)</f>
        <v>0</v>
      </c>
      <c r="AH375" s="46">
        <f>IFERROR(VLOOKUP(P375,Исходные_данные,11,FALSE),0)</f>
        <v>0</v>
      </c>
      <c r="AI375" s="46">
        <f t="shared" si="18"/>
        <v>0</v>
      </c>
    </row>
    <row r="376" spans="6:35" x14ac:dyDescent="0.25">
      <c r="F376" s="19" t="str">
        <f>IF(G376=1,MAX($F$4:F375)+1,"")</f>
        <v/>
      </c>
      <c r="G376" s="19">
        <f>COUNTIF($H$5:H376,H376)</f>
        <v>353</v>
      </c>
      <c r="H376" s="19" t="e">
        <f t="shared" si="17"/>
        <v>#N/A</v>
      </c>
      <c r="I376" s="19">
        <f>COUNTIF($J$4:$J376,1)</f>
        <v>11</v>
      </c>
      <c r="J376" s="19">
        <f>COUNTIF($S$5:$S376,S376)</f>
        <v>353</v>
      </c>
      <c r="K376" s="19" t="e">
        <f>VLOOKUP(P376,Исходные_данные,20,FALSE)</f>
        <v>#N/A</v>
      </c>
      <c r="L376" s="19">
        <f>IFERROR(IF(P376=0,0,MAX($L$4:L375)+1),0)</f>
        <v>0</v>
      </c>
      <c r="M376" s="104" t="e">
        <f>LEFT(P376,SEARCH(".",P376)-1)</f>
        <v>#N/A</v>
      </c>
      <c r="N376" s="104" t="e">
        <f>LEFT(RIGHT(P376,LEN(P376)-LEN(M376)-1),SEARCH(".",P376)-1)</f>
        <v>#N/A</v>
      </c>
      <c r="P376" s="46" t="e">
        <f>VLOOKUP(ROW(372:372),Разбивка_нумерация_5,4,FALSE)</f>
        <v>#N/A</v>
      </c>
      <c r="Q376" s="46" t="e">
        <f>IF(VLOOKUP(ROW(372:372),Разбивка_нумерация_5,3,FALSE)=0,VLOOKUP(ROW(372:372),Разбивка_нумерация_5,2,FALSE),VLOOKUP(ROW(372:372),Разбивка_нумерация_5,3,FALSE))</f>
        <v>#N/A</v>
      </c>
      <c r="R376" s="46" t="e">
        <f>VLOOKUP(ROW(372:372),Разбивка_нумерация_5,6,FALSE)</f>
        <v>#N/A</v>
      </c>
      <c r="S376" s="46" t="e">
        <f>VLOOKUP(ROW(372:372),Разбивка_нумерация_5,17,FALSE)</f>
        <v>#N/A</v>
      </c>
      <c r="T376" s="46" t="str">
        <f>IF(AG376=0,"","L="&amp;AG376)</f>
        <v/>
      </c>
      <c r="U376" s="46" t="str">
        <f>IF(AH376=0,"",AD376&amp;" L="&amp;AH376)</f>
        <v/>
      </c>
      <c r="V376" s="46" t="str">
        <f>IF(AI376=0,"",AE376&amp;" L="&amp;AI376)</f>
        <v/>
      </c>
      <c r="W376" s="47" t="e">
        <f>VLOOKUP(P376,Исходные_данные,13,FALSE)*1.3</f>
        <v>#N/A</v>
      </c>
      <c r="X376" s="48"/>
      <c r="Y376" s="48"/>
      <c r="Z376" s="48"/>
      <c r="AA376" s="48"/>
      <c r="AB376" s="48"/>
      <c r="AD376" s="46" t="e">
        <f>VLOOKUP(S376,Кабель_диаметр,4,FALSE)</f>
        <v>#N/A</v>
      </c>
      <c r="AE376" s="46" t="e">
        <f>VLOOKUP(S376,Кабель_диаметр,5,FALSE)</f>
        <v>#N/A</v>
      </c>
      <c r="AG376" s="46">
        <f>IFERROR(VLOOKUP(P376,Исходные_данные,10,FALSE),0)</f>
        <v>0</v>
      </c>
      <c r="AH376" s="46">
        <f>IFERROR(VLOOKUP(P376,Исходные_данные,11,FALSE),0)</f>
        <v>0</v>
      </c>
      <c r="AI376" s="46">
        <f t="shared" si="18"/>
        <v>0</v>
      </c>
    </row>
    <row r="377" spans="6:35" x14ac:dyDescent="0.25">
      <c r="F377" s="19" t="str">
        <f>IF(G377=1,MAX($F$4:F376)+1,"")</f>
        <v/>
      </c>
      <c r="G377" s="19">
        <f>COUNTIF($H$5:H377,H377)</f>
        <v>354</v>
      </c>
      <c r="H377" s="19" t="e">
        <f t="shared" si="17"/>
        <v>#N/A</v>
      </c>
      <c r="I377" s="19">
        <f>COUNTIF($J$4:$J377,1)</f>
        <v>11</v>
      </c>
      <c r="J377" s="19">
        <f>COUNTIF($S$5:$S377,S377)</f>
        <v>354</v>
      </c>
      <c r="K377" s="19" t="e">
        <f>VLOOKUP(P377,Исходные_данные,20,FALSE)</f>
        <v>#N/A</v>
      </c>
      <c r="L377" s="19">
        <f>IFERROR(IF(P377=0,0,MAX($L$4:L376)+1),0)</f>
        <v>0</v>
      </c>
      <c r="M377" s="104" t="e">
        <f>LEFT(P377,SEARCH(".",P377)-1)</f>
        <v>#N/A</v>
      </c>
      <c r="N377" s="104" t="e">
        <f>LEFT(RIGHT(P377,LEN(P377)-LEN(M377)-1),SEARCH(".",P377)-1)</f>
        <v>#N/A</v>
      </c>
      <c r="P377" s="46" t="e">
        <f>VLOOKUP(ROW(373:373),Разбивка_нумерация_5,4,FALSE)</f>
        <v>#N/A</v>
      </c>
      <c r="Q377" s="46" t="e">
        <f>IF(VLOOKUP(ROW(373:373),Разбивка_нумерация_5,3,FALSE)=0,VLOOKUP(ROW(373:373),Разбивка_нумерация_5,2,FALSE),VLOOKUP(ROW(373:373),Разбивка_нумерация_5,3,FALSE))</f>
        <v>#N/A</v>
      </c>
      <c r="R377" s="46" t="e">
        <f>VLOOKUP(ROW(373:373),Разбивка_нумерация_5,6,FALSE)</f>
        <v>#N/A</v>
      </c>
      <c r="S377" s="46" t="e">
        <f>VLOOKUP(ROW(373:373),Разбивка_нумерация_5,17,FALSE)</f>
        <v>#N/A</v>
      </c>
      <c r="T377" s="46" t="str">
        <f>IF(AG377=0,"","L="&amp;AG377)</f>
        <v/>
      </c>
      <c r="U377" s="46" t="str">
        <f>IF(AH377=0,"",AD377&amp;" L="&amp;AH377)</f>
        <v/>
      </c>
      <c r="V377" s="46" t="str">
        <f>IF(AI377=0,"",AE377&amp;" L="&amp;AI377)</f>
        <v/>
      </c>
      <c r="W377" s="47" t="e">
        <f>VLOOKUP(P377,Исходные_данные,13,FALSE)*1.3</f>
        <v>#N/A</v>
      </c>
      <c r="X377" s="48"/>
      <c r="Y377" s="48"/>
      <c r="Z377" s="48"/>
      <c r="AA377" s="48"/>
      <c r="AB377" s="48"/>
      <c r="AD377" s="46" t="e">
        <f>VLOOKUP(S377,Кабель_диаметр,4,FALSE)</f>
        <v>#N/A</v>
      </c>
      <c r="AE377" s="46" t="e">
        <f>VLOOKUP(S377,Кабель_диаметр,5,FALSE)</f>
        <v>#N/A</v>
      </c>
      <c r="AG377" s="46">
        <f>IFERROR(VLOOKUP(P377,Исходные_данные,10,FALSE),0)</f>
        <v>0</v>
      </c>
      <c r="AH377" s="46">
        <f>IFERROR(VLOOKUP(P377,Исходные_данные,11,FALSE),0)</f>
        <v>0</v>
      </c>
      <c r="AI377" s="46">
        <f t="shared" si="18"/>
        <v>0</v>
      </c>
    </row>
    <row r="378" spans="6:35" x14ac:dyDescent="0.25">
      <c r="F378" s="19" t="str">
        <f>IF(G378=1,MAX($F$4:F377)+1,"")</f>
        <v/>
      </c>
      <c r="G378" s="19">
        <f>COUNTIF($H$5:H378,H378)</f>
        <v>355</v>
      </c>
      <c r="H378" s="19" t="e">
        <f t="shared" si="17"/>
        <v>#N/A</v>
      </c>
      <c r="I378" s="19">
        <f>COUNTIF($J$4:$J378,1)</f>
        <v>11</v>
      </c>
      <c r="J378" s="19">
        <f>COUNTIF($S$5:$S378,S378)</f>
        <v>355</v>
      </c>
      <c r="K378" s="19" t="e">
        <f>VLOOKUP(P378,Исходные_данные,20,FALSE)</f>
        <v>#N/A</v>
      </c>
      <c r="L378" s="19">
        <f>IFERROR(IF(P378=0,0,MAX($L$4:L377)+1),0)</f>
        <v>0</v>
      </c>
      <c r="M378" s="104" t="e">
        <f>LEFT(P378,SEARCH(".",P378)-1)</f>
        <v>#N/A</v>
      </c>
      <c r="N378" s="104" t="e">
        <f>LEFT(RIGHT(P378,LEN(P378)-LEN(M378)-1),SEARCH(".",P378)-1)</f>
        <v>#N/A</v>
      </c>
      <c r="P378" s="46" t="e">
        <f>VLOOKUP(ROW(374:374),Разбивка_нумерация_5,4,FALSE)</f>
        <v>#N/A</v>
      </c>
      <c r="Q378" s="46" t="e">
        <f>IF(VLOOKUP(ROW(374:374),Разбивка_нумерация_5,3,FALSE)=0,VLOOKUP(ROW(374:374),Разбивка_нумерация_5,2,FALSE),VLOOKUP(ROW(374:374),Разбивка_нумерация_5,3,FALSE))</f>
        <v>#N/A</v>
      </c>
      <c r="R378" s="46" t="e">
        <f>VLOOKUP(ROW(374:374),Разбивка_нумерация_5,6,FALSE)</f>
        <v>#N/A</v>
      </c>
      <c r="S378" s="46" t="e">
        <f>VLOOKUP(ROW(374:374),Разбивка_нумерация_5,17,FALSE)</f>
        <v>#N/A</v>
      </c>
      <c r="T378" s="46" t="str">
        <f>IF(AG378=0,"","L="&amp;AG378)</f>
        <v/>
      </c>
      <c r="U378" s="46" t="str">
        <f>IF(AH378=0,"",AD378&amp;" L="&amp;AH378)</f>
        <v/>
      </c>
      <c r="V378" s="46" t="str">
        <f>IF(AI378=0,"",AE378&amp;" L="&amp;AI378)</f>
        <v/>
      </c>
      <c r="W378" s="47" t="e">
        <f>VLOOKUP(P378,Исходные_данные,13,FALSE)*1.3</f>
        <v>#N/A</v>
      </c>
      <c r="X378" s="48"/>
      <c r="Y378" s="48"/>
      <c r="Z378" s="48"/>
      <c r="AA378" s="48"/>
      <c r="AB378" s="48"/>
      <c r="AD378" s="46" t="e">
        <f>VLOOKUP(S378,Кабель_диаметр,4,FALSE)</f>
        <v>#N/A</v>
      </c>
      <c r="AE378" s="46" t="e">
        <f>VLOOKUP(S378,Кабель_диаметр,5,FALSE)</f>
        <v>#N/A</v>
      </c>
      <c r="AG378" s="46">
        <f>IFERROR(VLOOKUP(P378,Исходные_данные,10,FALSE),0)</f>
        <v>0</v>
      </c>
      <c r="AH378" s="46">
        <f>IFERROR(VLOOKUP(P378,Исходные_данные,11,FALSE),0)</f>
        <v>0</v>
      </c>
      <c r="AI378" s="46">
        <f t="shared" si="18"/>
        <v>0</v>
      </c>
    </row>
    <row r="379" spans="6:35" x14ac:dyDescent="0.25">
      <c r="F379" s="19" t="str">
        <f>IF(G379=1,MAX($F$4:F378)+1,"")</f>
        <v/>
      </c>
      <c r="G379" s="19">
        <f>COUNTIF($H$5:H379,H379)</f>
        <v>356</v>
      </c>
      <c r="H379" s="19" t="e">
        <f t="shared" si="17"/>
        <v>#N/A</v>
      </c>
      <c r="I379" s="19">
        <f>COUNTIF($J$4:$J379,1)</f>
        <v>11</v>
      </c>
      <c r="J379" s="19">
        <f>COUNTIF($S$5:$S379,S379)</f>
        <v>356</v>
      </c>
      <c r="K379" s="19" t="e">
        <f>VLOOKUP(P379,Исходные_данные,20,FALSE)</f>
        <v>#N/A</v>
      </c>
      <c r="L379" s="19">
        <f>IFERROR(IF(P379=0,0,MAX($L$4:L378)+1),0)</f>
        <v>0</v>
      </c>
      <c r="M379" s="104" t="e">
        <f>LEFT(P379,SEARCH(".",P379)-1)</f>
        <v>#N/A</v>
      </c>
      <c r="N379" s="104" t="e">
        <f>LEFT(RIGHT(P379,LEN(P379)-LEN(M379)-1),SEARCH(".",P379)-1)</f>
        <v>#N/A</v>
      </c>
      <c r="P379" s="46" t="e">
        <f>VLOOKUP(ROW(375:375),Разбивка_нумерация_5,4,FALSE)</f>
        <v>#N/A</v>
      </c>
      <c r="Q379" s="46" t="e">
        <f>IF(VLOOKUP(ROW(375:375),Разбивка_нумерация_5,3,FALSE)=0,VLOOKUP(ROW(375:375),Разбивка_нумерация_5,2,FALSE),VLOOKUP(ROW(375:375),Разбивка_нумерация_5,3,FALSE))</f>
        <v>#N/A</v>
      </c>
      <c r="R379" s="46" t="e">
        <f>VLOOKUP(ROW(375:375),Разбивка_нумерация_5,6,FALSE)</f>
        <v>#N/A</v>
      </c>
      <c r="S379" s="46" t="e">
        <f>VLOOKUP(ROW(375:375),Разбивка_нумерация_5,17,FALSE)</f>
        <v>#N/A</v>
      </c>
      <c r="T379" s="46" t="str">
        <f>IF(AG379=0,"","L="&amp;AG379)</f>
        <v/>
      </c>
      <c r="U379" s="46" t="str">
        <f>IF(AH379=0,"",AD379&amp;" L="&amp;AH379)</f>
        <v/>
      </c>
      <c r="V379" s="46" t="str">
        <f>IF(AI379=0,"",AE379&amp;" L="&amp;AI379)</f>
        <v/>
      </c>
      <c r="W379" s="47" t="e">
        <f>VLOOKUP(P379,Исходные_данные,13,FALSE)*1.3</f>
        <v>#N/A</v>
      </c>
      <c r="X379" s="48"/>
      <c r="Y379" s="48"/>
      <c r="Z379" s="48"/>
      <c r="AA379" s="48"/>
      <c r="AB379" s="48"/>
      <c r="AD379" s="46" t="e">
        <f>VLOOKUP(S379,Кабель_диаметр,4,FALSE)</f>
        <v>#N/A</v>
      </c>
      <c r="AE379" s="46" t="e">
        <f>VLOOKUP(S379,Кабель_диаметр,5,FALSE)</f>
        <v>#N/A</v>
      </c>
      <c r="AG379" s="46">
        <f>IFERROR(VLOOKUP(P379,Исходные_данные,10,FALSE),0)</f>
        <v>0</v>
      </c>
      <c r="AH379" s="46">
        <f>IFERROR(VLOOKUP(P379,Исходные_данные,11,FALSE),0)</f>
        <v>0</v>
      </c>
      <c r="AI379" s="46">
        <f t="shared" si="18"/>
        <v>0</v>
      </c>
    </row>
    <row r="380" spans="6:35" x14ac:dyDescent="0.25">
      <c r="F380" s="19" t="str">
        <f>IF(G380=1,MAX($F$4:F379)+1,"")</f>
        <v/>
      </c>
      <c r="G380" s="19">
        <f>COUNTIF($H$5:H380,H380)</f>
        <v>357</v>
      </c>
      <c r="H380" s="19" t="e">
        <f t="shared" si="17"/>
        <v>#N/A</v>
      </c>
      <c r="I380" s="19">
        <f>COUNTIF($J$4:$J380,1)</f>
        <v>11</v>
      </c>
      <c r="J380" s="19">
        <f>COUNTIF($S$5:$S380,S380)</f>
        <v>357</v>
      </c>
      <c r="K380" s="19" t="e">
        <f>VLOOKUP(P380,Исходные_данные,20,FALSE)</f>
        <v>#N/A</v>
      </c>
      <c r="L380" s="19">
        <f>IFERROR(IF(P380=0,0,MAX($L$4:L379)+1),0)</f>
        <v>0</v>
      </c>
      <c r="M380" s="104" t="e">
        <f>LEFT(P380,SEARCH(".",P380)-1)</f>
        <v>#N/A</v>
      </c>
      <c r="N380" s="104" t="e">
        <f>LEFT(RIGHT(P380,LEN(P380)-LEN(M380)-1),SEARCH(".",P380)-1)</f>
        <v>#N/A</v>
      </c>
      <c r="P380" s="46" t="e">
        <f>VLOOKUP(ROW(376:376),Разбивка_нумерация_5,4,FALSE)</f>
        <v>#N/A</v>
      </c>
      <c r="Q380" s="46" t="e">
        <f>IF(VLOOKUP(ROW(376:376),Разбивка_нумерация_5,3,FALSE)=0,VLOOKUP(ROW(376:376),Разбивка_нумерация_5,2,FALSE),VLOOKUP(ROW(376:376),Разбивка_нумерация_5,3,FALSE))</f>
        <v>#N/A</v>
      </c>
      <c r="R380" s="46" t="e">
        <f>VLOOKUP(ROW(376:376),Разбивка_нумерация_5,6,FALSE)</f>
        <v>#N/A</v>
      </c>
      <c r="S380" s="46" t="e">
        <f>VLOOKUP(ROW(376:376),Разбивка_нумерация_5,17,FALSE)</f>
        <v>#N/A</v>
      </c>
      <c r="T380" s="46" t="str">
        <f>IF(AG380=0,"","L="&amp;AG380)</f>
        <v/>
      </c>
      <c r="U380" s="46" t="str">
        <f>IF(AH380=0,"",AD380&amp;" L="&amp;AH380)</f>
        <v/>
      </c>
      <c r="V380" s="46" t="str">
        <f>IF(AI380=0,"",AE380&amp;" L="&amp;AI380)</f>
        <v/>
      </c>
      <c r="W380" s="47" t="e">
        <f>VLOOKUP(P380,Исходные_данные,13,FALSE)*1.3</f>
        <v>#N/A</v>
      </c>
      <c r="X380" s="48"/>
      <c r="Y380" s="48"/>
      <c r="Z380" s="48"/>
      <c r="AA380" s="48"/>
      <c r="AB380" s="48"/>
      <c r="AD380" s="46" t="e">
        <f>VLOOKUP(S380,Кабель_диаметр,4,FALSE)</f>
        <v>#N/A</v>
      </c>
      <c r="AE380" s="46" t="e">
        <f>VLOOKUP(S380,Кабель_диаметр,5,FALSE)</f>
        <v>#N/A</v>
      </c>
      <c r="AG380" s="46">
        <f>IFERROR(VLOOKUP(P380,Исходные_данные,10,FALSE),0)</f>
        <v>0</v>
      </c>
      <c r="AH380" s="46">
        <f>IFERROR(VLOOKUP(P380,Исходные_данные,11,FALSE),0)</f>
        <v>0</v>
      </c>
      <c r="AI380" s="46">
        <f t="shared" si="18"/>
        <v>0</v>
      </c>
    </row>
    <row r="381" spans="6:35" x14ac:dyDescent="0.25">
      <c r="F381" s="19" t="str">
        <f>IF(G381=1,MAX($F$4:F380)+1,"")</f>
        <v/>
      </c>
      <c r="G381" s="19">
        <f>COUNTIF($H$5:H381,H381)</f>
        <v>358</v>
      </c>
      <c r="H381" s="19" t="e">
        <f t="shared" si="17"/>
        <v>#N/A</v>
      </c>
      <c r="I381" s="19">
        <f>COUNTIF($J$4:$J381,1)</f>
        <v>11</v>
      </c>
      <c r="J381" s="19">
        <f>COUNTIF($S$5:$S381,S381)</f>
        <v>358</v>
      </c>
      <c r="K381" s="19" t="e">
        <f>VLOOKUP(P381,Исходные_данные,20,FALSE)</f>
        <v>#N/A</v>
      </c>
      <c r="L381" s="19">
        <f>IFERROR(IF(P381=0,0,MAX($L$4:L380)+1),0)</f>
        <v>0</v>
      </c>
      <c r="M381" s="104" t="e">
        <f>LEFT(P381,SEARCH(".",P381)-1)</f>
        <v>#N/A</v>
      </c>
      <c r="N381" s="104" t="e">
        <f>LEFT(RIGHT(P381,LEN(P381)-LEN(M381)-1),SEARCH(".",P381)-1)</f>
        <v>#N/A</v>
      </c>
      <c r="P381" s="46" t="e">
        <f>VLOOKUP(ROW(377:377),Разбивка_нумерация_5,4,FALSE)</f>
        <v>#N/A</v>
      </c>
      <c r="Q381" s="46" t="e">
        <f>IF(VLOOKUP(ROW(377:377),Разбивка_нумерация_5,3,FALSE)=0,VLOOKUP(ROW(377:377),Разбивка_нумерация_5,2,FALSE),VLOOKUP(ROW(377:377),Разбивка_нумерация_5,3,FALSE))</f>
        <v>#N/A</v>
      </c>
      <c r="R381" s="46" t="e">
        <f>VLOOKUP(ROW(377:377),Разбивка_нумерация_5,6,FALSE)</f>
        <v>#N/A</v>
      </c>
      <c r="S381" s="46" t="e">
        <f>VLOOKUP(ROW(377:377),Разбивка_нумерация_5,17,FALSE)</f>
        <v>#N/A</v>
      </c>
      <c r="T381" s="46" t="str">
        <f>IF(AG381=0,"","L="&amp;AG381)</f>
        <v/>
      </c>
      <c r="U381" s="46" t="str">
        <f>IF(AH381=0,"",AD381&amp;" L="&amp;AH381)</f>
        <v/>
      </c>
      <c r="V381" s="46" t="str">
        <f>IF(AI381=0,"",AE381&amp;" L="&amp;AI381)</f>
        <v/>
      </c>
      <c r="W381" s="47" t="e">
        <f>VLOOKUP(P381,Исходные_данные,13,FALSE)*1.3</f>
        <v>#N/A</v>
      </c>
      <c r="X381" s="48"/>
      <c r="Y381" s="48"/>
      <c r="Z381" s="48"/>
      <c r="AA381" s="48"/>
      <c r="AB381" s="48"/>
      <c r="AD381" s="46" t="e">
        <f>VLOOKUP(S381,Кабель_диаметр,4,FALSE)</f>
        <v>#N/A</v>
      </c>
      <c r="AE381" s="46" t="e">
        <f>VLOOKUP(S381,Кабель_диаметр,5,FALSE)</f>
        <v>#N/A</v>
      </c>
      <c r="AG381" s="46">
        <f>IFERROR(VLOOKUP(P381,Исходные_данные,10,FALSE),0)</f>
        <v>0</v>
      </c>
      <c r="AH381" s="46">
        <f>IFERROR(VLOOKUP(P381,Исходные_данные,11,FALSE),0)</f>
        <v>0</v>
      </c>
      <c r="AI381" s="46">
        <f t="shared" si="18"/>
        <v>0</v>
      </c>
    </row>
    <row r="382" spans="6:35" x14ac:dyDescent="0.25">
      <c r="F382" s="19" t="str">
        <f>IF(G382=1,MAX($F$4:F381)+1,"")</f>
        <v/>
      </c>
      <c r="G382" s="19">
        <f>COUNTIF($H$5:H382,H382)</f>
        <v>359</v>
      </c>
      <c r="H382" s="19" t="e">
        <f t="shared" si="17"/>
        <v>#N/A</v>
      </c>
      <c r="I382" s="19">
        <f>COUNTIF($J$4:$J382,1)</f>
        <v>11</v>
      </c>
      <c r="J382" s="19">
        <f>COUNTIF($S$5:$S382,S382)</f>
        <v>359</v>
      </c>
      <c r="K382" s="19" t="e">
        <f>VLOOKUP(P382,Исходные_данные,20,FALSE)</f>
        <v>#N/A</v>
      </c>
      <c r="L382" s="19">
        <f>IFERROR(IF(P382=0,0,MAX($L$4:L381)+1),0)</f>
        <v>0</v>
      </c>
      <c r="M382" s="104" t="e">
        <f>LEFT(P382,SEARCH(".",P382)-1)</f>
        <v>#N/A</v>
      </c>
      <c r="N382" s="104" t="e">
        <f>LEFT(RIGHT(P382,LEN(P382)-LEN(M382)-1),SEARCH(".",P382)-1)</f>
        <v>#N/A</v>
      </c>
      <c r="P382" s="46" t="e">
        <f>VLOOKUP(ROW(378:378),Разбивка_нумерация_5,4,FALSE)</f>
        <v>#N/A</v>
      </c>
      <c r="Q382" s="46" t="e">
        <f>IF(VLOOKUP(ROW(378:378),Разбивка_нумерация_5,3,FALSE)=0,VLOOKUP(ROW(378:378),Разбивка_нумерация_5,2,FALSE),VLOOKUP(ROW(378:378),Разбивка_нумерация_5,3,FALSE))</f>
        <v>#N/A</v>
      </c>
      <c r="R382" s="46" t="e">
        <f>VLOOKUP(ROW(378:378),Разбивка_нумерация_5,6,FALSE)</f>
        <v>#N/A</v>
      </c>
      <c r="S382" s="46" t="e">
        <f>VLOOKUP(ROW(378:378),Разбивка_нумерация_5,17,FALSE)</f>
        <v>#N/A</v>
      </c>
      <c r="T382" s="46" t="str">
        <f>IF(AG382=0,"","L="&amp;AG382)</f>
        <v/>
      </c>
      <c r="U382" s="46" t="str">
        <f>IF(AH382=0,"",AD382&amp;" L="&amp;AH382)</f>
        <v/>
      </c>
      <c r="V382" s="46" t="str">
        <f>IF(AI382=0,"",AE382&amp;" L="&amp;AI382)</f>
        <v/>
      </c>
      <c r="W382" s="47" t="e">
        <f>VLOOKUP(P382,Исходные_данные,13,FALSE)*1.3</f>
        <v>#N/A</v>
      </c>
      <c r="X382" s="48"/>
      <c r="Y382" s="48"/>
      <c r="Z382" s="48"/>
      <c r="AA382" s="48"/>
      <c r="AB382" s="48"/>
      <c r="AD382" s="46" t="e">
        <f>VLOOKUP(S382,Кабель_диаметр,4,FALSE)</f>
        <v>#N/A</v>
      </c>
      <c r="AE382" s="46" t="e">
        <f>VLOOKUP(S382,Кабель_диаметр,5,FALSE)</f>
        <v>#N/A</v>
      </c>
      <c r="AG382" s="46">
        <f>IFERROR(VLOOKUP(P382,Исходные_данные,10,FALSE),0)</f>
        <v>0</v>
      </c>
      <c r="AH382" s="46">
        <f>IFERROR(VLOOKUP(P382,Исходные_данные,11,FALSE),0)</f>
        <v>0</v>
      </c>
      <c r="AI382" s="46">
        <f t="shared" si="18"/>
        <v>0</v>
      </c>
    </row>
    <row r="383" spans="6:35" x14ac:dyDescent="0.25">
      <c r="F383" s="19" t="str">
        <f>IF(G383=1,MAX($F$4:F382)+1,"")</f>
        <v/>
      </c>
      <c r="G383" s="19">
        <f>COUNTIF($H$5:H383,H383)</f>
        <v>360</v>
      </c>
      <c r="H383" s="19" t="e">
        <f t="shared" si="17"/>
        <v>#N/A</v>
      </c>
      <c r="I383" s="19">
        <f>COUNTIF($J$4:$J383,1)</f>
        <v>11</v>
      </c>
      <c r="J383" s="19">
        <f>COUNTIF($S$5:$S383,S383)</f>
        <v>360</v>
      </c>
      <c r="K383" s="19" t="e">
        <f>VLOOKUP(P383,Исходные_данные,20,FALSE)</f>
        <v>#N/A</v>
      </c>
      <c r="L383" s="19">
        <f>IFERROR(IF(P383=0,0,MAX($L$4:L382)+1),0)</f>
        <v>0</v>
      </c>
      <c r="M383" s="104" t="e">
        <f>LEFT(P383,SEARCH(".",P383)-1)</f>
        <v>#N/A</v>
      </c>
      <c r="N383" s="104" t="e">
        <f>LEFT(RIGHT(P383,LEN(P383)-LEN(M383)-1),SEARCH(".",P383)-1)</f>
        <v>#N/A</v>
      </c>
      <c r="P383" s="46" t="e">
        <f>VLOOKUP(ROW(379:379),Разбивка_нумерация_5,4,FALSE)</f>
        <v>#N/A</v>
      </c>
      <c r="Q383" s="46" t="e">
        <f>IF(VLOOKUP(ROW(379:379),Разбивка_нумерация_5,3,FALSE)=0,VLOOKUP(ROW(379:379),Разбивка_нумерация_5,2,FALSE),VLOOKUP(ROW(379:379),Разбивка_нумерация_5,3,FALSE))</f>
        <v>#N/A</v>
      </c>
      <c r="R383" s="46" t="e">
        <f>VLOOKUP(ROW(379:379),Разбивка_нумерация_5,6,FALSE)</f>
        <v>#N/A</v>
      </c>
      <c r="S383" s="46" t="e">
        <f>VLOOKUP(ROW(379:379),Разбивка_нумерация_5,17,FALSE)</f>
        <v>#N/A</v>
      </c>
      <c r="T383" s="46" t="str">
        <f>IF(AG383=0,"","L="&amp;AG383)</f>
        <v/>
      </c>
      <c r="U383" s="46" t="str">
        <f>IF(AH383=0,"",AD383&amp;" L="&amp;AH383)</f>
        <v/>
      </c>
      <c r="V383" s="46" t="str">
        <f>IF(AI383=0,"",AE383&amp;" L="&amp;AI383)</f>
        <v/>
      </c>
      <c r="W383" s="47" t="e">
        <f>VLOOKUP(P383,Исходные_данные,13,FALSE)*1.3</f>
        <v>#N/A</v>
      </c>
      <c r="X383" s="48"/>
      <c r="Y383" s="48"/>
      <c r="Z383" s="48"/>
      <c r="AA383" s="48"/>
      <c r="AB383" s="48"/>
      <c r="AD383" s="46" t="e">
        <f>VLOOKUP(S383,Кабель_диаметр,4,FALSE)</f>
        <v>#N/A</v>
      </c>
      <c r="AE383" s="46" t="e">
        <f>VLOOKUP(S383,Кабель_диаметр,5,FALSE)</f>
        <v>#N/A</v>
      </c>
      <c r="AG383" s="46">
        <f>IFERROR(VLOOKUP(P383,Исходные_данные,10,FALSE),0)</f>
        <v>0</v>
      </c>
      <c r="AH383" s="46">
        <f>IFERROR(VLOOKUP(P383,Исходные_данные,11,FALSE),0)</f>
        <v>0</v>
      </c>
      <c r="AI383" s="46">
        <f t="shared" si="18"/>
        <v>0</v>
      </c>
    </row>
    <row r="384" spans="6:35" x14ac:dyDescent="0.25">
      <c r="F384" s="19" t="str">
        <f>IF(G384=1,MAX($F$4:F383)+1,"")</f>
        <v/>
      </c>
      <c r="G384" s="19">
        <f>COUNTIF($H$5:H384,H384)</f>
        <v>361</v>
      </c>
      <c r="H384" s="19" t="e">
        <f t="shared" si="17"/>
        <v>#N/A</v>
      </c>
      <c r="I384" s="19">
        <f>COUNTIF($J$4:$J384,1)</f>
        <v>11</v>
      </c>
      <c r="J384" s="19">
        <f>COUNTIF($S$5:$S384,S384)</f>
        <v>361</v>
      </c>
      <c r="K384" s="19" t="e">
        <f>VLOOKUP(P384,Исходные_данные,20,FALSE)</f>
        <v>#N/A</v>
      </c>
      <c r="L384" s="19">
        <f>IFERROR(IF(P384=0,0,MAX($L$4:L383)+1),0)</f>
        <v>0</v>
      </c>
      <c r="M384" s="104" t="e">
        <f>LEFT(P384,SEARCH(".",P384)-1)</f>
        <v>#N/A</v>
      </c>
      <c r="N384" s="104" t="e">
        <f>LEFT(RIGHT(P384,LEN(P384)-LEN(M384)-1),SEARCH(".",P384)-1)</f>
        <v>#N/A</v>
      </c>
      <c r="P384" s="46" t="e">
        <f>VLOOKUP(ROW(380:380),Разбивка_нумерация_5,4,FALSE)</f>
        <v>#N/A</v>
      </c>
      <c r="Q384" s="46" t="e">
        <f>IF(VLOOKUP(ROW(380:380),Разбивка_нумерация_5,3,FALSE)=0,VLOOKUP(ROW(380:380),Разбивка_нумерация_5,2,FALSE),VLOOKUP(ROW(380:380),Разбивка_нумерация_5,3,FALSE))</f>
        <v>#N/A</v>
      </c>
      <c r="R384" s="46" t="e">
        <f>VLOOKUP(ROW(380:380),Разбивка_нумерация_5,6,FALSE)</f>
        <v>#N/A</v>
      </c>
      <c r="S384" s="46" t="e">
        <f>VLOOKUP(ROW(380:380),Разбивка_нумерация_5,17,FALSE)</f>
        <v>#N/A</v>
      </c>
      <c r="T384" s="46" t="str">
        <f>IF(AG384=0,"","L="&amp;AG384)</f>
        <v/>
      </c>
      <c r="U384" s="46" t="str">
        <f>IF(AH384=0,"",AD384&amp;" L="&amp;AH384)</f>
        <v/>
      </c>
      <c r="V384" s="46" t="str">
        <f>IF(AI384=0,"",AE384&amp;" L="&amp;AI384)</f>
        <v/>
      </c>
      <c r="W384" s="47" t="e">
        <f>VLOOKUP(P384,Исходные_данные,13,FALSE)*1.3</f>
        <v>#N/A</v>
      </c>
      <c r="X384" s="48"/>
      <c r="Y384" s="48"/>
      <c r="Z384" s="48"/>
      <c r="AA384" s="48"/>
      <c r="AB384" s="48"/>
      <c r="AD384" s="46" t="e">
        <f>VLOOKUP(S384,Кабель_диаметр,4,FALSE)</f>
        <v>#N/A</v>
      </c>
      <c r="AE384" s="46" t="e">
        <f>VLOOKUP(S384,Кабель_диаметр,5,FALSE)</f>
        <v>#N/A</v>
      </c>
      <c r="AG384" s="46">
        <f>IFERROR(VLOOKUP(P384,Исходные_данные,10,FALSE),0)</f>
        <v>0</v>
      </c>
      <c r="AH384" s="46">
        <f>IFERROR(VLOOKUP(P384,Исходные_данные,11,FALSE),0)</f>
        <v>0</v>
      </c>
      <c r="AI384" s="46">
        <f t="shared" si="18"/>
        <v>0</v>
      </c>
    </row>
    <row r="385" spans="6:35" x14ac:dyDescent="0.25">
      <c r="F385" s="19" t="str">
        <f>IF(G385=1,MAX($F$4:F384)+1,"")</f>
        <v/>
      </c>
      <c r="G385" s="19">
        <f>COUNTIF($H$5:H385,H385)</f>
        <v>362</v>
      </c>
      <c r="H385" s="19" t="e">
        <f t="shared" si="17"/>
        <v>#N/A</v>
      </c>
      <c r="I385" s="19">
        <f>COUNTIF($J$4:$J385,1)</f>
        <v>11</v>
      </c>
      <c r="J385" s="19">
        <f>COUNTIF($S$5:$S385,S385)</f>
        <v>362</v>
      </c>
      <c r="K385" s="19" t="e">
        <f>VLOOKUP(P385,Исходные_данные,20,FALSE)</f>
        <v>#N/A</v>
      </c>
      <c r="L385" s="19">
        <f>IFERROR(IF(P385=0,0,MAX($L$4:L384)+1),0)</f>
        <v>0</v>
      </c>
      <c r="M385" s="104" t="e">
        <f>LEFT(P385,SEARCH(".",P385)-1)</f>
        <v>#N/A</v>
      </c>
      <c r="N385" s="104" t="e">
        <f>LEFT(RIGHT(P385,LEN(P385)-LEN(M385)-1),SEARCH(".",P385)-1)</f>
        <v>#N/A</v>
      </c>
      <c r="P385" s="46" t="e">
        <f>VLOOKUP(ROW(381:381),Разбивка_нумерация_5,4,FALSE)</f>
        <v>#N/A</v>
      </c>
      <c r="Q385" s="46" t="e">
        <f>IF(VLOOKUP(ROW(381:381),Разбивка_нумерация_5,3,FALSE)=0,VLOOKUP(ROW(381:381),Разбивка_нумерация_5,2,FALSE),VLOOKUP(ROW(381:381),Разбивка_нумерация_5,3,FALSE))</f>
        <v>#N/A</v>
      </c>
      <c r="R385" s="46" t="e">
        <f>VLOOKUP(ROW(381:381),Разбивка_нумерация_5,6,FALSE)</f>
        <v>#N/A</v>
      </c>
      <c r="S385" s="46" t="e">
        <f>VLOOKUP(ROW(381:381),Разбивка_нумерация_5,17,FALSE)</f>
        <v>#N/A</v>
      </c>
      <c r="T385" s="46" t="str">
        <f>IF(AG385=0,"","L="&amp;AG385)</f>
        <v/>
      </c>
      <c r="U385" s="46" t="str">
        <f>IF(AH385=0,"",AD385&amp;" L="&amp;AH385)</f>
        <v/>
      </c>
      <c r="V385" s="46" t="str">
        <f>IF(AI385=0,"",AE385&amp;" L="&amp;AI385)</f>
        <v/>
      </c>
      <c r="W385" s="47" t="e">
        <f>VLOOKUP(P385,Исходные_данные,13,FALSE)*1.3</f>
        <v>#N/A</v>
      </c>
      <c r="X385" s="48"/>
      <c r="Y385" s="48"/>
      <c r="Z385" s="48"/>
      <c r="AA385" s="48"/>
      <c r="AB385" s="48"/>
      <c r="AD385" s="46" t="e">
        <f>VLOOKUP(S385,Кабель_диаметр,4,FALSE)</f>
        <v>#N/A</v>
      </c>
      <c r="AE385" s="46" t="e">
        <f>VLOOKUP(S385,Кабель_диаметр,5,FALSE)</f>
        <v>#N/A</v>
      </c>
      <c r="AG385" s="46">
        <f>IFERROR(VLOOKUP(P385,Исходные_данные,10,FALSE),0)</f>
        <v>0</v>
      </c>
      <c r="AH385" s="46">
        <f>IFERROR(VLOOKUP(P385,Исходные_данные,11,FALSE),0)</f>
        <v>0</v>
      </c>
      <c r="AI385" s="46">
        <f t="shared" si="18"/>
        <v>0</v>
      </c>
    </row>
    <row r="386" spans="6:35" x14ac:dyDescent="0.25">
      <c r="F386" s="19" t="str">
        <f>IF(G386=1,MAX($F$4:F385)+1,"")</f>
        <v/>
      </c>
      <c r="G386" s="19">
        <f>COUNTIF($H$5:H386,H386)</f>
        <v>363</v>
      </c>
      <c r="H386" s="19" t="e">
        <f t="shared" si="17"/>
        <v>#N/A</v>
      </c>
      <c r="I386" s="19">
        <f>COUNTIF($J$4:$J386,1)</f>
        <v>11</v>
      </c>
      <c r="J386" s="19">
        <f>COUNTIF($S$5:$S386,S386)</f>
        <v>363</v>
      </c>
      <c r="K386" s="19" t="e">
        <f>VLOOKUP(P386,Исходные_данные,20,FALSE)</f>
        <v>#N/A</v>
      </c>
      <c r="L386" s="19">
        <f>IFERROR(IF(P386=0,0,MAX($L$4:L385)+1),0)</f>
        <v>0</v>
      </c>
      <c r="M386" s="104" t="e">
        <f>LEFT(P386,SEARCH(".",P386)-1)</f>
        <v>#N/A</v>
      </c>
      <c r="N386" s="104" t="e">
        <f>LEFT(RIGHT(P386,LEN(P386)-LEN(M386)-1),SEARCH(".",P386)-1)</f>
        <v>#N/A</v>
      </c>
      <c r="P386" s="46" t="e">
        <f>VLOOKUP(ROW(382:382),Разбивка_нумерация_5,4,FALSE)</f>
        <v>#N/A</v>
      </c>
      <c r="Q386" s="46" t="e">
        <f>IF(VLOOKUP(ROW(382:382),Разбивка_нумерация_5,3,FALSE)=0,VLOOKUP(ROW(382:382),Разбивка_нумерация_5,2,FALSE),VLOOKUP(ROW(382:382),Разбивка_нумерация_5,3,FALSE))</f>
        <v>#N/A</v>
      </c>
      <c r="R386" s="46" t="e">
        <f>VLOOKUP(ROW(382:382),Разбивка_нумерация_5,6,FALSE)</f>
        <v>#N/A</v>
      </c>
      <c r="S386" s="46" t="e">
        <f>VLOOKUP(ROW(382:382),Разбивка_нумерация_5,17,FALSE)</f>
        <v>#N/A</v>
      </c>
      <c r="T386" s="46" t="str">
        <f>IF(AG386=0,"","L="&amp;AG386)</f>
        <v/>
      </c>
      <c r="U386" s="46" t="str">
        <f>IF(AH386=0,"",AD386&amp;" L="&amp;AH386)</f>
        <v/>
      </c>
      <c r="V386" s="46" t="str">
        <f>IF(AI386=0,"",AE386&amp;" L="&amp;AI386)</f>
        <v/>
      </c>
      <c r="W386" s="47" t="e">
        <f>VLOOKUP(P386,Исходные_данные,13,FALSE)*1.3</f>
        <v>#N/A</v>
      </c>
      <c r="X386" s="48"/>
      <c r="Y386" s="48"/>
      <c r="Z386" s="48"/>
      <c r="AA386" s="48"/>
      <c r="AB386" s="48"/>
      <c r="AD386" s="46" t="e">
        <f>VLOOKUP(S386,Кабель_диаметр,4,FALSE)</f>
        <v>#N/A</v>
      </c>
      <c r="AE386" s="46" t="e">
        <f>VLOOKUP(S386,Кабель_диаметр,5,FALSE)</f>
        <v>#N/A</v>
      </c>
      <c r="AG386" s="46">
        <f>IFERROR(VLOOKUP(P386,Исходные_данные,10,FALSE),0)</f>
        <v>0</v>
      </c>
      <c r="AH386" s="46">
        <f>IFERROR(VLOOKUP(P386,Исходные_данные,11,FALSE),0)</f>
        <v>0</v>
      </c>
      <c r="AI386" s="46">
        <f t="shared" si="18"/>
        <v>0</v>
      </c>
    </row>
    <row r="387" spans="6:35" x14ac:dyDescent="0.25">
      <c r="F387" s="19" t="str">
        <f>IF(G387=1,MAX($F$4:F386)+1,"")</f>
        <v/>
      </c>
      <c r="G387" s="19">
        <f>COUNTIF($H$5:H387,H387)</f>
        <v>364</v>
      </c>
      <c r="H387" s="19" t="e">
        <f t="shared" si="17"/>
        <v>#N/A</v>
      </c>
      <c r="I387" s="19">
        <f>COUNTIF($J$4:$J387,1)</f>
        <v>11</v>
      </c>
      <c r="J387" s="19">
        <f>COUNTIF($S$5:$S387,S387)</f>
        <v>364</v>
      </c>
      <c r="K387" s="19" t="e">
        <f>VLOOKUP(P387,Исходные_данные,20,FALSE)</f>
        <v>#N/A</v>
      </c>
      <c r="L387" s="19">
        <f>IFERROR(IF(P387=0,0,MAX($L$4:L386)+1),0)</f>
        <v>0</v>
      </c>
      <c r="M387" s="104" t="e">
        <f>LEFT(P387,SEARCH(".",P387)-1)</f>
        <v>#N/A</v>
      </c>
      <c r="N387" s="104" t="e">
        <f>LEFT(RIGHT(P387,LEN(P387)-LEN(M387)-1),SEARCH(".",P387)-1)</f>
        <v>#N/A</v>
      </c>
      <c r="P387" s="46" t="e">
        <f>VLOOKUP(ROW(383:383),Разбивка_нумерация_5,4,FALSE)</f>
        <v>#N/A</v>
      </c>
      <c r="Q387" s="46" t="e">
        <f>IF(VLOOKUP(ROW(383:383),Разбивка_нумерация_5,3,FALSE)=0,VLOOKUP(ROW(383:383),Разбивка_нумерация_5,2,FALSE),VLOOKUP(ROW(383:383),Разбивка_нумерация_5,3,FALSE))</f>
        <v>#N/A</v>
      </c>
      <c r="R387" s="46" t="e">
        <f>VLOOKUP(ROW(383:383),Разбивка_нумерация_5,6,FALSE)</f>
        <v>#N/A</v>
      </c>
      <c r="S387" s="46" t="e">
        <f>VLOOKUP(ROW(383:383),Разбивка_нумерация_5,17,FALSE)</f>
        <v>#N/A</v>
      </c>
      <c r="T387" s="46" t="str">
        <f>IF(AG387=0,"","L="&amp;AG387)</f>
        <v/>
      </c>
      <c r="U387" s="46" t="str">
        <f>IF(AH387=0,"",AD387&amp;" L="&amp;AH387)</f>
        <v/>
      </c>
      <c r="V387" s="46" t="str">
        <f>IF(AI387=0,"",AE387&amp;" L="&amp;AI387)</f>
        <v/>
      </c>
      <c r="W387" s="47" t="e">
        <f>VLOOKUP(P387,Исходные_данные,13,FALSE)*1.3</f>
        <v>#N/A</v>
      </c>
      <c r="X387" s="48"/>
      <c r="Y387" s="48"/>
      <c r="Z387" s="48"/>
      <c r="AA387" s="48"/>
      <c r="AB387" s="48"/>
      <c r="AD387" s="46" t="e">
        <f>VLOOKUP(S387,Кабель_диаметр,4,FALSE)</f>
        <v>#N/A</v>
      </c>
      <c r="AE387" s="46" t="e">
        <f>VLOOKUP(S387,Кабель_диаметр,5,FALSE)</f>
        <v>#N/A</v>
      </c>
      <c r="AG387" s="46">
        <f>IFERROR(VLOOKUP(P387,Исходные_данные,10,FALSE),0)</f>
        <v>0</v>
      </c>
      <c r="AH387" s="46">
        <f>IFERROR(VLOOKUP(P387,Исходные_данные,11,FALSE),0)</f>
        <v>0</v>
      </c>
      <c r="AI387" s="46">
        <f t="shared" si="18"/>
        <v>0</v>
      </c>
    </row>
    <row r="388" spans="6:35" x14ac:dyDescent="0.25">
      <c r="F388" s="19" t="str">
        <f>IF(G388=1,MAX($F$4:F387)+1,"")</f>
        <v/>
      </c>
      <c r="G388" s="19">
        <f>COUNTIF($H$5:H388,H388)</f>
        <v>365</v>
      </c>
      <c r="H388" s="19" t="e">
        <f t="shared" si="17"/>
        <v>#N/A</v>
      </c>
      <c r="I388" s="19">
        <f>COUNTIF($J$4:$J388,1)</f>
        <v>11</v>
      </c>
      <c r="J388" s="19">
        <f>COUNTIF($S$5:$S388,S388)</f>
        <v>365</v>
      </c>
      <c r="K388" s="19" t="e">
        <f>VLOOKUP(P388,Исходные_данные,20,FALSE)</f>
        <v>#N/A</v>
      </c>
      <c r="L388" s="19">
        <f>IFERROR(IF(P388=0,0,MAX($L$4:L387)+1),0)</f>
        <v>0</v>
      </c>
      <c r="M388" s="104" t="e">
        <f>LEFT(P388,SEARCH(".",P388)-1)</f>
        <v>#N/A</v>
      </c>
      <c r="N388" s="104" t="e">
        <f>LEFT(RIGHT(P388,LEN(P388)-LEN(M388)-1),SEARCH(".",P388)-1)</f>
        <v>#N/A</v>
      </c>
      <c r="P388" s="46" t="e">
        <f>VLOOKUP(ROW(384:384),Разбивка_нумерация_5,4,FALSE)</f>
        <v>#N/A</v>
      </c>
      <c r="Q388" s="46" t="e">
        <f>IF(VLOOKUP(ROW(384:384),Разбивка_нумерация_5,3,FALSE)=0,VLOOKUP(ROW(384:384),Разбивка_нумерация_5,2,FALSE),VLOOKUP(ROW(384:384),Разбивка_нумерация_5,3,FALSE))</f>
        <v>#N/A</v>
      </c>
      <c r="R388" s="46" t="e">
        <f>VLOOKUP(ROW(384:384),Разбивка_нумерация_5,6,FALSE)</f>
        <v>#N/A</v>
      </c>
      <c r="S388" s="46" t="e">
        <f>VLOOKUP(ROW(384:384),Разбивка_нумерация_5,17,FALSE)</f>
        <v>#N/A</v>
      </c>
      <c r="T388" s="46" t="str">
        <f>IF(AG388=0,"","L="&amp;AG388)</f>
        <v/>
      </c>
      <c r="U388" s="46" t="str">
        <f>IF(AH388=0,"",AD388&amp;" L="&amp;AH388)</f>
        <v/>
      </c>
      <c r="V388" s="46" t="str">
        <f>IF(AI388=0,"",AE388&amp;" L="&amp;AI388)</f>
        <v/>
      </c>
      <c r="W388" s="47" t="e">
        <f>VLOOKUP(P388,Исходные_данные,13,FALSE)*1.3</f>
        <v>#N/A</v>
      </c>
      <c r="X388" s="48"/>
      <c r="Y388" s="48"/>
      <c r="Z388" s="48"/>
      <c r="AA388" s="48"/>
      <c r="AB388" s="48"/>
      <c r="AD388" s="46" t="e">
        <f>VLOOKUP(S388,Кабель_диаметр,4,FALSE)</f>
        <v>#N/A</v>
      </c>
      <c r="AE388" s="46" t="e">
        <f>VLOOKUP(S388,Кабель_диаметр,5,FALSE)</f>
        <v>#N/A</v>
      </c>
      <c r="AG388" s="46">
        <f>IFERROR(VLOOKUP(P388,Исходные_данные,10,FALSE),0)</f>
        <v>0</v>
      </c>
      <c r="AH388" s="46">
        <f>IFERROR(VLOOKUP(P388,Исходные_данные,11,FALSE),0)</f>
        <v>0</v>
      </c>
      <c r="AI388" s="46">
        <f t="shared" si="18"/>
        <v>0</v>
      </c>
    </row>
    <row r="389" spans="6:35" x14ac:dyDescent="0.25">
      <c r="F389" s="19" t="str">
        <f>IF(G389=1,MAX($F$4:F388)+1,"")</f>
        <v/>
      </c>
      <c r="G389" s="19">
        <f>COUNTIF($H$5:H389,H389)</f>
        <v>366</v>
      </c>
      <c r="H389" s="19" t="e">
        <f t="shared" ref="H389:H452" si="19">S389&amp;" "&amp;K389</f>
        <v>#N/A</v>
      </c>
      <c r="I389" s="19">
        <f>COUNTIF($J$4:$J389,1)</f>
        <v>11</v>
      </c>
      <c r="J389" s="19">
        <f>COUNTIF($S$5:$S389,S389)</f>
        <v>366</v>
      </c>
      <c r="K389" s="19" t="e">
        <f>VLOOKUP(P389,Исходные_данные,20,FALSE)</f>
        <v>#N/A</v>
      </c>
      <c r="L389" s="19">
        <f>IFERROR(IF(P389=0,0,MAX($L$4:L388)+1),0)</f>
        <v>0</v>
      </c>
      <c r="M389" s="104" t="e">
        <f>LEFT(P389,SEARCH(".",P389)-1)</f>
        <v>#N/A</v>
      </c>
      <c r="N389" s="104" t="e">
        <f>LEFT(RIGHT(P389,LEN(P389)-LEN(M389)-1),SEARCH(".",P389)-1)</f>
        <v>#N/A</v>
      </c>
      <c r="P389" s="46" t="e">
        <f>VLOOKUP(ROW(385:385),Разбивка_нумерация_5,4,FALSE)</f>
        <v>#N/A</v>
      </c>
      <c r="Q389" s="46" t="e">
        <f>IF(VLOOKUP(ROW(385:385),Разбивка_нумерация_5,3,FALSE)=0,VLOOKUP(ROW(385:385),Разбивка_нумерация_5,2,FALSE),VLOOKUP(ROW(385:385),Разбивка_нумерация_5,3,FALSE))</f>
        <v>#N/A</v>
      </c>
      <c r="R389" s="46" t="e">
        <f>VLOOKUP(ROW(385:385),Разбивка_нумерация_5,6,FALSE)</f>
        <v>#N/A</v>
      </c>
      <c r="S389" s="46" t="e">
        <f>VLOOKUP(ROW(385:385),Разбивка_нумерация_5,17,FALSE)</f>
        <v>#N/A</v>
      </c>
      <c r="T389" s="46" t="str">
        <f>IF(AG389=0,"","L="&amp;AG389)</f>
        <v/>
      </c>
      <c r="U389" s="46" t="str">
        <f>IF(AH389=0,"",AD389&amp;" L="&amp;AH389)</f>
        <v/>
      </c>
      <c r="V389" s="46" t="str">
        <f>IF(AI389=0,"",AE389&amp;" L="&amp;AI389)</f>
        <v/>
      </c>
      <c r="W389" s="47" t="e">
        <f>VLOOKUP(P389,Исходные_данные,13,FALSE)*1.3</f>
        <v>#N/A</v>
      </c>
      <c r="X389" s="48"/>
      <c r="Y389" s="48"/>
      <c r="Z389" s="48"/>
      <c r="AA389" s="48"/>
      <c r="AB389" s="48"/>
      <c r="AD389" s="46" t="e">
        <f>VLOOKUP(S389,Кабель_диаметр,4,FALSE)</f>
        <v>#N/A</v>
      </c>
      <c r="AE389" s="46" t="e">
        <f>VLOOKUP(S389,Кабель_диаметр,5,FALSE)</f>
        <v>#N/A</v>
      </c>
      <c r="AG389" s="46">
        <f>IFERROR(VLOOKUP(P389,Исходные_данные,10,FALSE),0)</f>
        <v>0</v>
      </c>
      <c r="AH389" s="46">
        <f>IFERROR(VLOOKUP(P389,Исходные_данные,11,FALSE),0)</f>
        <v>0</v>
      </c>
      <c r="AI389" s="46">
        <f t="shared" ref="AI389:AI452" si="20">IFERROR(VLOOKUP(P389,Исходные_данные,12,FALSE),0)</f>
        <v>0</v>
      </c>
    </row>
    <row r="390" spans="6:35" x14ac:dyDescent="0.25">
      <c r="F390" s="19" t="str">
        <f>IF(G390=1,MAX($F$4:F389)+1,"")</f>
        <v/>
      </c>
      <c r="G390" s="19">
        <f>COUNTIF($H$5:H390,H390)</f>
        <v>367</v>
      </c>
      <c r="H390" s="19" t="e">
        <f t="shared" si="19"/>
        <v>#N/A</v>
      </c>
      <c r="I390" s="19">
        <f>COUNTIF($J$4:$J390,1)</f>
        <v>11</v>
      </c>
      <c r="J390" s="19">
        <f>COUNTIF($S$5:$S390,S390)</f>
        <v>367</v>
      </c>
      <c r="K390" s="19" t="e">
        <f>VLOOKUP(P390,Исходные_данные,20,FALSE)</f>
        <v>#N/A</v>
      </c>
      <c r="L390" s="19">
        <f>IFERROR(IF(P390=0,0,MAX($L$4:L389)+1),0)</f>
        <v>0</v>
      </c>
      <c r="M390" s="104" t="e">
        <f>LEFT(P390,SEARCH(".",P390)-1)</f>
        <v>#N/A</v>
      </c>
      <c r="N390" s="104" t="e">
        <f>LEFT(RIGHT(P390,LEN(P390)-LEN(M390)-1),SEARCH(".",P390)-1)</f>
        <v>#N/A</v>
      </c>
      <c r="P390" s="46" t="e">
        <f>VLOOKUP(ROW(386:386),Разбивка_нумерация_5,4,FALSE)</f>
        <v>#N/A</v>
      </c>
      <c r="Q390" s="46" t="e">
        <f>IF(VLOOKUP(ROW(386:386),Разбивка_нумерация_5,3,FALSE)=0,VLOOKUP(ROW(386:386),Разбивка_нумерация_5,2,FALSE),VLOOKUP(ROW(386:386),Разбивка_нумерация_5,3,FALSE))</f>
        <v>#N/A</v>
      </c>
      <c r="R390" s="46" t="e">
        <f>VLOOKUP(ROW(386:386),Разбивка_нумерация_5,6,FALSE)</f>
        <v>#N/A</v>
      </c>
      <c r="S390" s="46" t="e">
        <f>VLOOKUP(ROW(386:386),Разбивка_нумерация_5,17,FALSE)</f>
        <v>#N/A</v>
      </c>
      <c r="T390" s="46" t="str">
        <f>IF(AG390=0,"","L="&amp;AG390)</f>
        <v/>
      </c>
      <c r="U390" s="46" t="str">
        <f>IF(AH390=0,"",AD390&amp;" L="&amp;AH390)</f>
        <v/>
      </c>
      <c r="V390" s="46" t="str">
        <f>IF(AI390=0,"",AE390&amp;" L="&amp;AI390)</f>
        <v/>
      </c>
      <c r="W390" s="47" t="e">
        <f>VLOOKUP(P390,Исходные_данные,13,FALSE)*1.3</f>
        <v>#N/A</v>
      </c>
      <c r="X390" s="48"/>
      <c r="Y390" s="48"/>
      <c r="Z390" s="48"/>
      <c r="AA390" s="48"/>
      <c r="AB390" s="48"/>
      <c r="AD390" s="46" t="e">
        <f>VLOOKUP(S390,Кабель_диаметр,4,FALSE)</f>
        <v>#N/A</v>
      </c>
      <c r="AE390" s="46" t="e">
        <f>VLOOKUP(S390,Кабель_диаметр,5,FALSE)</f>
        <v>#N/A</v>
      </c>
      <c r="AG390" s="46">
        <f>IFERROR(VLOOKUP(P390,Исходные_данные,10,FALSE),0)</f>
        <v>0</v>
      </c>
      <c r="AH390" s="46">
        <f>IFERROR(VLOOKUP(P390,Исходные_данные,11,FALSE),0)</f>
        <v>0</v>
      </c>
      <c r="AI390" s="46">
        <f t="shared" si="20"/>
        <v>0</v>
      </c>
    </row>
    <row r="391" spans="6:35" x14ac:dyDescent="0.25">
      <c r="F391" s="19" t="str">
        <f>IF(G391=1,MAX($F$4:F390)+1,"")</f>
        <v/>
      </c>
      <c r="G391" s="19">
        <f>COUNTIF($H$5:H391,H391)</f>
        <v>368</v>
      </c>
      <c r="H391" s="19" t="e">
        <f t="shared" si="19"/>
        <v>#N/A</v>
      </c>
      <c r="I391" s="19">
        <f>COUNTIF($J$4:$J391,1)</f>
        <v>11</v>
      </c>
      <c r="J391" s="19">
        <f>COUNTIF($S$5:$S391,S391)</f>
        <v>368</v>
      </c>
      <c r="K391" s="19" t="e">
        <f>VLOOKUP(P391,Исходные_данные,20,FALSE)</f>
        <v>#N/A</v>
      </c>
      <c r="L391" s="19">
        <f>IFERROR(IF(P391=0,0,MAX($L$4:L390)+1),0)</f>
        <v>0</v>
      </c>
      <c r="M391" s="104" t="e">
        <f>LEFT(P391,SEARCH(".",P391)-1)</f>
        <v>#N/A</v>
      </c>
      <c r="N391" s="104" t="e">
        <f>LEFT(RIGHT(P391,LEN(P391)-LEN(M391)-1),SEARCH(".",P391)-1)</f>
        <v>#N/A</v>
      </c>
      <c r="P391" s="46" t="e">
        <f>VLOOKUP(ROW(387:387),Разбивка_нумерация_5,4,FALSE)</f>
        <v>#N/A</v>
      </c>
      <c r="Q391" s="46" t="e">
        <f>IF(VLOOKUP(ROW(387:387),Разбивка_нумерация_5,3,FALSE)=0,VLOOKUP(ROW(387:387),Разбивка_нумерация_5,2,FALSE),VLOOKUP(ROW(387:387),Разбивка_нумерация_5,3,FALSE))</f>
        <v>#N/A</v>
      </c>
      <c r="R391" s="46" t="e">
        <f>VLOOKUP(ROW(387:387),Разбивка_нумерация_5,6,FALSE)</f>
        <v>#N/A</v>
      </c>
      <c r="S391" s="46" t="e">
        <f>VLOOKUP(ROW(387:387),Разбивка_нумерация_5,17,FALSE)</f>
        <v>#N/A</v>
      </c>
      <c r="T391" s="46" t="str">
        <f>IF(AG391=0,"","L="&amp;AG391)</f>
        <v/>
      </c>
      <c r="U391" s="46" t="str">
        <f>IF(AH391=0,"",AD391&amp;" L="&amp;AH391)</f>
        <v/>
      </c>
      <c r="V391" s="46" t="str">
        <f>IF(AI391=0,"",AE391&amp;" L="&amp;AI391)</f>
        <v/>
      </c>
      <c r="W391" s="47" t="e">
        <f>VLOOKUP(P391,Исходные_данные,13,FALSE)*1.3</f>
        <v>#N/A</v>
      </c>
      <c r="X391" s="48"/>
      <c r="Y391" s="48"/>
      <c r="Z391" s="48"/>
      <c r="AA391" s="48"/>
      <c r="AB391" s="48"/>
      <c r="AD391" s="46" t="e">
        <f>VLOOKUP(S391,Кабель_диаметр,4,FALSE)</f>
        <v>#N/A</v>
      </c>
      <c r="AE391" s="46" t="e">
        <f>VLOOKUP(S391,Кабель_диаметр,5,FALSE)</f>
        <v>#N/A</v>
      </c>
      <c r="AG391" s="46">
        <f>IFERROR(VLOOKUP(P391,Исходные_данные,10,FALSE),0)</f>
        <v>0</v>
      </c>
      <c r="AH391" s="46">
        <f>IFERROR(VLOOKUP(P391,Исходные_данные,11,FALSE),0)</f>
        <v>0</v>
      </c>
      <c r="AI391" s="46">
        <f t="shared" si="20"/>
        <v>0</v>
      </c>
    </row>
    <row r="392" spans="6:35" x14ac:dyDescent="0.25">
      <c r="F392" s="19" t="str">
        <f>IF(G392=1,MAX($F$4:F391)+1,"")</f>
        <v/>
      </c>
      <c r="G392" s="19">
        <f>COUNTIF($H$5:H392,H392)</f>
        <v>369</v>
      </c>
      <c r="H392" s="19" t="e">
        <f t="shared" si="19"/>
        <v>#N/A</v>
      </c>
      <c r="I392" s="19">
        <f>COUNTIF($J$4:$J392,1)</f>
        <v>11</v>
      </c>
      <c r="J392" s="19">
        <f>COUNTIF($S$5:$S392,S392)</f>
        <v>369</v>
      </c>
      <c r="K392" s="19" t="e">
        <f>VLOOKUP(P392,Исходные_данные,20,FALSE)</f>
        <v>#N/A</v>
      </c>
      <c r="L392" s="19">
        <f>IFERROR(IF(P392=0,0,MAX($L$4:L391)+1),0)</f>
        <v>0</v>
      </c>
      <c r="M392" s="104" t="e">
        <f>LEFT(P392,SEARCH(".",P392)-1)</f>
        <v>#N/A</v>
      </c>
      <c r="N392" s="104" t="e">
        <f>LEFT(RIGHT(P392,LEN(P392)-LEN(M392)-1),SEARCH(".",P392)-1)</f>
        <v>#N/A</v>
      </c>
      <c r="P392" s="46" t="e">
        <f>VLOOKUP(ROW(388:388),Разбивка_нумерация_5,4,FALSE)</f>
        <v>#N/A</v>
      </c>
      <c r="Q392" s="46" t="e">
        <f>IF(VLOOKUP(ROW(388:388),Разбивка_нумерация_5,3,FALSE)=0,VLOOKUP(ROW(388:388),Разбивка_нумерация_5,2,FALSE),VLOOKUP(ROW(388:388),Разбивка_нумерация_5,3,FALSE))</f>
        <v>#N/A</v>
      </c>
      <c r="R392" s="46" t="e">
        <f>VLOOKUP(ROW(388:388),Разбивка_нумерация_5,6,FALSE)</f>
        <v>#N/A</v>
      </c>
      <c r="S392" s="46" t="e">
        <f>VLOOKUP(ROW(388:388),Разбивка_нумерация_5,17,FALSE)</f>
        <v>#N/A</v>
      </c>
      <c r="T392" s="46" t="str">
        <f>IF(AG392=0,"","L="&amp;AG392)</f>
        <v/>
      </c>
      <c r="U392" s="46" t="str">
        <f>IF(AH392=0,"",AD392&amp;" L="&amp;AH392)</f>
        <v/>
      </c>
      <c r="V392" s="46" t="str">
        <f>IF(AI392=0,"",AE392&amp;" L="&amp;AI392)</f>
        <v/>
      </c>
      <c r="W392" s="47" t="e">
        <f>VLOOKUP(P392,Исходные_данные,13,FALSE)*1.3</f>
        <v>#N/A</v>
      </c>
      <c r="X392" s="48"/>
      <c r="Y392" s="48"/>
      <c r="Z392" s="48"/>
      <c r="AA392" s="48"/>
      <c r="AB392" s="48"/>
      <c r="AD392" s="46" t="e">
        <f>VLOOKUP(S392,Кабель_диаметр,4,FALSE)</f>
        <v>#N/A</v>
      </c>
      <c r="AE392" s="46" t="e">
        <f>VLOOKUP(S392,Кабель_диаметр,5,FALSE)</f>
        <v>#N/A</v>
      </c>
      <c r="AG392" s="46">
        <f>IFERROR(VLOOKUP(P392,Исходные_данные,10,FALSE),0)</f>
        <v>0</v>
      </c>
      <c r="AH392" s="46">
        <f>IFERROR(VLOOKUP(P392,Исходные_данные,11,FALSE),0)</f>
        <v>0</v>
      </c>
      <c r="AI392" s="46">
        <f t="shared" si="20"/>
        <v>0</v>
      </c>
    </row>
    <row r="393" spans="6:35" x14ac:dyDescent="0.25">
      <c r="F393" s="19" t="str">
        <f>IF(G393=1,MAX($F$4:F392)+1,"")</f>
        <v/>
      </c>
      <c r="G393" s="19">
        <f>COUNTIF($H$5:H393,H393)</f>
        <v>370</v>
      </c>
      <c r="H393" s="19" t="e">
        <f t="shared" si="19"/>
        <v>#N/A</v>
      </c>
      <c r="I393" s="19">
        <f>COUNTIF($J$4:$J393,1)</f>
        <v>11</v>
      </c>
      <c r="J393" s="19">
        <f>COUNTIF($S$5:$S393,S393)</f>
        <v>370</v>
      </c>
      <c r="K393" s="19" t="e">
        <f>VLOOKUP(P393,Исходные_данные,20,FALSE)</f>
        <v>#N/A</v>
      </c>
      <c r="L393" s="19">
        <f>IFERROR(IF(P393=0,0,MAX($L$4:L392)+1),0)</f>
        <v>0</v>
      </c>
      <c r="M393" s="104" t="e">
        <f>LEFT(P393,SEARCH(".",P393)-1)</f>
        <v>#N/A</v>
      </c>
      <c r="N393" s="104" t="e">
        <f>LEFT(RIGHT(P393,LEN(P393)-LEN(M393)-1),SEARCH(".",P393)-1)</f>
        <v>#N/A</v>
      </c>
      <c r="P393" s="46" t="e">
        <f>VLOOKUP(ROW(389:389),Разбивка_нумерация_5,4,FALSE)</f>
        <v>#N/A</v>
      </c>
      <c r="Q393" s="46" t="e">
        <f>IF(VLOOKUP(ROW(389:389),Разбивка_нумерация_5,3,FALSE)=0,VLOOKUP(ROW(389:389),Разбивка_нумерация_5,2,FALSE),VLOOKUP(ROW(389:389),Разбивка_нумерация_5,3,FALSE))</f>
        <v>#N/A</v>
      </c>
      <c r="R393" s="46" t="e">
        <f>VLOOKUP(ROW(389:389),Разбивка_нумерация_5,6,FALSE)</f>
        <v>#N/A</v>
      </c>
      <c r="S393" s="46" t="e">
        <f>VLOOKUP(ROW(389:389),Разбивка_нумерация_5,17,FALSE)</f>
        <v>#N/A</v>
      </c>
      <c r="T393" s="46" t="str">
        <f>IF(AG393=0,"","L="&amp;AG393)</f>
        <v/>
      </c>
      <c r="U393" s="46" t="str">
        <f>IF(AH393=0,"",AD393&amp;" L="&amp;AH393)</f>
        <v/>
      </c>
      <c r="V393" s="46" t="str">
        <f>IF(AI393=0,"",AE393&amp;" L="&amp;AI393)</f>
        <v/>
      </c>
      <c r="W393" s="47" t="e">
        <f>VLOOKUP(P393,Исходные_данные,13,FALSE)*1.3</f>
        <v>#N/A</v>
      </c>
      <c r="X393" s="48"/>
      <c r="Y393" s="48"/>
      <c r="Z393" s="48"/>
      <c r="AA393" s="48"/>
      <c r="AB393" s="48"/>
      <c r="AD393" s="46" t="e">
        <f>VLOOKUP(S393,Кабель_диаметр,4,FALSE)</f>
        <v>#N/A</v>
      </c>
      <c r="AE393" s="46" t="e">
        <f>VLOOKUP(S393,Кабель_диаметр,5,FALSE)</f>
        <v>#N/A</v>
      </c>
      <c r="AG393" s="46">
        <f>IFERROR(VLOOKUP(P393,Исходные_данные,10,FALSE),0)</f>
        <v>0</v>
      </c>
      <c r="AH393" s="46">
        <f>IFERROR(VLOOKUP(P393,Исходные_данные,11,FALSE),0)</f>
        <v>0</v>
      </c>
      <c r="AI393" s="46">
        <f t="shared" si="20"/>
        <v>0</v>
      </c>
    </row>
    <row r="394" spans="6:35" x14ac:dyDescent="0.25">
      <c r="F394" s="19" t="str">
        <f>IF(G394=1,MAX($F$4:F393)+1,"")</f>
        <v/>
      </c>
      <c r="G394" s="19">
        <f>COUNTIF($H$5:H394,H394)</f>
        <v>371</v>
      </c>
      <c r="H394" s="19" t="e">
        <f t="shared" si="19"/>
        <v>#N/A</v>
      </c>
      <c r="I394" s="19">
        <f>COUNTIF($J$4:$J394,1)</f>
        <v>11</v>
      </c>
      <c r="J394" s="19">
        <f>COUNTIF($S$5:$S394,S394)</f>
        <v>371</v>
      </c>
      <c r="K394" s="19" t="e">
        <f>VLOOKUP(P394,Исходные_данные,20,FALSE)</f>
        <v>#N/A</v>
      </c>
      <c r="L394" s="19">
        <f>IFERROR(IF(P394=0,0,MAX($L$4:L393)+1),0)</f>
        <v>0</v>
      </c>
      <c r="M394" s="104" t="e">
        <f>LEFT(P394,SEARCH(".",P394)-1)</f>
        <v>#N/A</v>
      </c>
      <c r="N394" s="104" t="e">
        <f>LEFT(RIGHT(P394,LEN(P394)-LEN(M394)-1),SEARCH(".",P394)-1)</f>
        <v>#N/A</v>
      </c>
      <c r="P394" s="46" t="e">
        <f>VLOOKUP(ROW(390:390),Разбивка_нумерация_5,4,FALSE)</f>
        <v>#N/A</v>
      </c>
      <c r="Q394" s="46" t="e">
        <f>IF(VLOOKUP(ROW(390:390),Разбивка_нумерация_5,3,FALSE)=0,VLOOKUP(ROW(390:390),Разбивка_нумерация_5,2,FALSE),VLOOKUP(ROW(390:390),Разбивка_нумерация_5,3,FALSE))</f>
        <v>#N/A</v>
      </c>
      <c r="R394" s="46" t="e">
        <f>VLOOKUP(ROW(390:390),Разбивка_нумерация_5,6,FALSE)</f>
        <v>#N/A</v>
      </c>
      <c r="S394" s="46" t="e">
        <f>VLOOKUP(ROW(390:390),Разбивка_нумерация_5,17,FALSE)</f>
        <v>#N/A</v>
      </c>
      <c r="T394" s="46" t="str">
        <f>IF(AG394=0,"","L="&amp;AG394)</f>
        <v/>
      </c>
      <c r="U394" s="46" t="str">
        <f>IF(AH394=0,"",AD394&amp;" L="&amp;AH394)</f>
        <v/>
      </c>
      <c r="V394" s="46" t="str">
        <f>IF(AI394=0,"",AE394&amp;" L="&amp;AI394)</f>
        <v/>
      </c>
      <c r="W394" s="47" t="e">
        <f>VLOOKUP(P394,Исходные_данные,13,FALSE)*1.3</f>
        <v>#N/A</v>
      </c>
      <c r="X394" s="48"/>
      <c r="Y394" s="48"/>
      <c r="Z394" s="48"/>
      <c r="AA394" s="48"/>
      <c r="AB394" s="48"/>
      <c r="AD394" s="46" t="e">
        <f>VLOOKUP(S394,Кабель_диаметр,4,FALSE)</f>
        <v>#N/A</v>
      </c>
      <c r="AE394" s="46" t="e">
        <f>VLOOKUP(S394,Кабель_диаметр,5,FALSE)</f>
        <v>#N/A</v>
      </c>
      <c r="AG394" s="46">
        <f>IFERROR(VLOOKUP(P394,Исходные_данные,10,FALSE),0)</f>
        <v>0</v>
      </c>
      <c r="AH394" s="46">
        <f>IFERROR(VLOOKUP(P394,Исходные_данные,11,FALSE),0)</f>
        <v>0</v>
      </c>
      <c r="AI394" s="46">
        <f t="shared" si="20"/>
        <v>0</v>
      </c>
    </row>
    <row r="395" spans="6:35" x14ac:dyDescent="0.25">
      <c r="F395" s="19" t="str">
        <f>IF(G395=1,MAX($F$4:F394)+1,"")</f>
        <v/>
      </c>
      <c r="G395" s="19">
        <f>COUNTIF($H$5:H395,H395)</f>
        <v>372</v>
      </c>
      <c r="H395" s="19" t="e">
        <f t="shared" si="19"/>
        <v>#N/A</v>
      </c>
      <c r="I395" s="19">
        <f>COUNTIF($J$4:$J395,1)</f>
        <v>11</v>
      </c>
      <c r="J395" s="19">
        <f>COUNTIF($S$5:$S395,S395)</f>
        <v>372</v>
      </c>
      <c r="K395" s="19" t="e">
        <f>VLOOKUP(P395,Исходные_данные,20,FALSE)</f>
        <v>#N/A</v>
      </c>
      <c r="L395" s="19">
        <f>IFERROR(IF(P395=0,0,MAX($L$4:L394)+1),0)</f>
        <v>0</v>
      </c>
      <c r="M395" s="104" t="e">
        <f>LEFT(P395,SEARCH(".",P395)-1)</f>
        <v>#N/A</v>
      </c>
      <c r="N395" s="104" t="e">
        <f>LEFT(RIGHT(P395,LEN(P395)-LEN(M395)-1),SEARCH(".",P395)-1)</f>
        <v>#N/A</v>
      </c>
      <c r="P395" s="46" t="e">
        <f>VLOOKUP(ROW(391:391),Разбивка_нумерация_5,4,FALSE)</f>
        <v>#N/A</v>
      </c>
      <c r="Q395" s="46" t="e">
        <f>IF(VLOOKUP(ROW(391:391),Разбивка_нумерация_5,3,FALSE)=0,VLOOKUP(ROW(391:391),Разбивка_нумерация_5,2,FALSE),VLOOKUP(ROW(391:391),Разбивка_нумерация_5,3,FALSE))</f>
        <v>#N/A</v>
      </c>
      <c r="R395" s="46" t="e">
        <f>VLOOKUP(ROW(391:391),Разбивка_нумерация_5,6,FALSE)</f>
        <v>#N/A</v>
      </c>
      <c r="S395" s="46" t="e">
        <f>VLOOKUP(ROW(391:391),Разбивка_нумерация_5,17,FALSE)</f>
        <v>#N/A</v>
      </c>
      <c r="T395" s="46" t="str">
        <f>IF(AG395=0,"","L="&amp;AG395)</f>
        <v/>
      </c>
      <c r="U395" s="46" t="str">
        <f>IF(AH395=0,"",AD395&amp;" L="&amp;AH395)</f>
        <v/>
      </c>
      <c r="V395" s="46" t="str">
        <f>IF(AI395=0,"",AE395&amp;" L="&amp;AI395)</f>
        <v/>
      </c>
      <c r="W395" s="47" t="e">
        <f>VLOOKUP(P395,Исходные_данные,13,FALSE)*1.3</f>
        <v>#N/A</v>
      </c>
      <c r="X395" s="48"/>
      <c r="Y395" s="48"/>
      <c r="Z395" s="48"/>
      <c r="AA395" s="48"/>
      <c r="AB395" s="48"/>
      <c r="AD395" s="46" t="e">
        <f>VLOOKUP(S395,Кабель_диаметр,4,FALSE)</f>
        <v>#N/A</v>
      </c>
      <c r="AE395" s="46" t="e">
        <f>VLOOKUP(S395,Кабель_диаметр,5,FALSE)</f>
        <v>#N/A</v>
      </c>
      <c r="AG395" s="46">
        <f>IFERROR(VLOOKUP(P395,Исходные_данные,10,FALSE),0)</f>
        <v>0</v>
      </c>
      <c r="AH395" s="46">
        <f>IFERROR(VLOOKUP(P395,Исходные_данные,11,FALSE),0)</f>
        <v>0</v>
      </c>
      <c r="AI395" s="46">
        <f t="shared" si="20"/>
        <v>0</v>
      </c>
    </row>
    <row r="396" spans="6:35" x14ac:dyDescent="0.25">
      <c r="F396" s="19" t="str">
        <f>IF(G396=1,MAX($F$4:F395)+1,"")</f>
        <v/>
      </c>
      <c r="G396" s="19">
        <f>COUNTIF($H$5:H396,H396)</f>
        <v>373</v>
      </c>
      <c r="H396" s="19" t="e">
        <f t="shared" si="19"/>
        <v>#N/A</v>
      </c>
      <c r="I396" s="19">
        <f>COUNTIF($J$4:$J396,1)</f>
        <v>11</v>
      </c>
      <c r="J396" s="19">
        <f>COUNTIF($S$5:$S396,S396)</f>
        <v>373</v>
      </c>
      <c r="K396" s="19" t="e">
        <f>VLOOKUP(P396,Исходные_данные,20,FALSE)</f>
        <v>#N/A</v>
      </c>
      <c r="L396" s="19">
        <f>IFERROR(IF(P396=0,0,MAX($L$4:L395)+1),0)</f>
        <v>0</v>
      </c>
      <c r="M396" s="104" t="e">
        <f>LEFT(P396,SEARCH(".",P396)-1)</f>
        <v>#N/A</v>
      </c>
      <c r="N396" s="104" t="e">
        <f>LEFT(RIGHT(P396,LEN(P396)-LEN(M396)-1),SEARCH(".",P396)-1)</f>
        <v>#N/A</v>
      </c>
      <c r="P396" s="46" t="e">
        <f>VLOOKUP(ROW(392:392),Разбивка_нумерация_5,4,FALSE)</f>
        <v>#N/A</v>
      </c>
      <c r="Q396" s="46" t="e">
        <f>IF(VLOOKUP(ROW(392:392),Разбивка_нумерация_5,3,FALSE)=0,VLOOKUP(ROW(392:392),Разбивка_нумерация_5,2,FALSE),VLOOKUP(ROW(392:392),Разбивка_нумерация_5,3,FALSE))</f>
        <v>#N/A</v>
      </c>
      <c r="R396" s="46" t="e">
        <f>VLOOKUP(ROW(392:392),Разбивка_нумерация_5,6,FALSE)</f>
        <v>#N/A</v>
      </c>
      <c r="S396" s="46" t="e">
        <f>VLOOKUP(ROW(392:392),Разбивка_нумерация_5,17,FALSE)</f>
        <v>#N/A</v>
      </c>
      <c r="T396" s="46" t="str">
        <f>IF(AG396=0,"","L="&amp;AG396)</f>
        <v/>
      </c>
      <c r="U396" s="46" t="str">
        <f>IF(AH396=0,"",AD396&amp;" L="&amp;AH396)</f>
        <v/>
      </c>
      <c r="V396" s="46" t="str">
        <f>IF(AI396=0,"",AE396&amp;" L="&amp;AI396)</f>
        <v/>
      </c>
      <c r="W396" s="47" t="e">
        <f>VLOOKUP(P396,Исходные_данные,13,FALSE)*1.3</f>
        <v>#N/A</v>
      </c>
      <c r="X396" s="48"/>
      <c r="Y396" s="48"/>
      <c r="Z396" s="48"/>
      <c r="AA396" s="48"/>
      <c r="AB396" s="48"/>
      <c r="AD396" s="46" t="e">
        <f>VLOOKUP(S396,Кабель_диаметр,4,FALSE)</f>
        <v>#N/A</v>
      </c>
      <c r="AE396" s="46" t="e">
        <f>VLOOKUP(S396,Кабель_диаметр,5,FALSE)</f>
        <v>#N/A</v>
      </c>
      <c r="AG396" s="46">
        <f>IFERROR(VLOOKUP(P396,Исходные_данные,10,FALSE),0)</f>
        <v>0</v>
      </c>
      <c r="AH396" s="46">
        <f>IFERROR(VLOOKUP(P396,Исходные_данные,11,FALSE),0)</f>
        <v>0</v>
      </c>
      <c r="AI396" s="46">
        <f t="shared" si="20"/>
        <v>0</v>
      </c>
    </row>
    <row r="397" spans="6:35" x14ac:dyDescent="0.25">
      <c r="F397" s="19" t="str">
        <f>IF(G397=1,MAX($F$4:F396)+1,"")</f>
        <v/>
      </c>
      <c r="G397" s="19">
        <f>COUNTIF($H$5:H397,H397)</f>
        <v>374</v>
      </c>
      <c r="H397" s="19" t="e">
        <f t="shared" si="19"/>
        <v>#N/A</v>
      </c>
      <c r="I397" s="19">
        <f>COUNTIF($J$4:$J397,1)</f>
        <v>11</v>
      </c>
      <c r="J397" s="19">
        <f>COUNTIF($S$5:$S397,S397)</f>
        <v>374</v>
      </c>
      <c r="K397" s="19" t="e">
        <f>VLOOKUP(P397,Исходные_данные,20,FALSE)</f>
        <v>#N/A</v>
      </c>
      <c r="L397" s="19">
        <f>IFERROR(IF(P397=0,0,MAX($L$4:L396)+1),0)</f>
        <v>0</v>
      </c>
      <c r="M397" s="104" t="e">
        <f>LEFT(P397,SEARCH(".",P397)-1)</f>
        <v>#N/A</v>
      </c>
      <c r="N397" s="104" t="e">
        <f>LEFT(RIGHT(P397,LEN(P397)-LEN(M397)-1),SEARCH(".",P397)-1)</f>
        <v>#N/A</v>
      </c>
      <c r="P397" s="46" t="e">
        <f>VLOOKUP(ROW(393:393),Разбивка_нумерация_5,4,FALSE)</f>
        <v>#N/A</v>
      </c>
      <c r="Q397" s="46" t="e">
        <f>IF(VLOOKUP(ROW(393:393),Разбивка_нумерация_5,3,FALSE)=0,VLOOKUP(ROW(393:393),Разбивка_нумерация_5,2,FALSE),VLOOKUP(ROW(393:393),Разбивка_нумерация_5,3,FALSE))</f>
        <v>#N/A</v>
      </c>
      <c r="R397" s="46" t="e">
        <f>VLOOKUP(ROW(393:393),Разбивка_нумерация_5,6,FALSE)</f>
        <v>#N/A</v>
      </c>
      <c r="S397" s="46" t="e">
        <f>VLOOKUP(ROW(393:393),Разбивка_нумерация_5,17,FALSE)</f>
        <v>#N/A</v>
      </c>
      <c r="T397" s="46" t="str">
        <f>IF(AG397=0,"","L="&amp;AG397)</f>
        <v/>
      </c>
      <c r="U397" s="46" t="str">
        <f>IF(AH397=0,"",AD397&amp;" L="&amp;AH397)</f>
        <v/>
      </c>
      <c r="V397" s="46" t="str">
        <f>IF(AI397=0,"",AE397&amp;" L="&amp;AI397)</f>
        <v/>
      </c>
      <c r="W397" s="47" t="e">
        <f>VLOOKUP(P397,Исходные_данные,13,FALSE)*1.3</f>
        <v>#N/A</v>
      </c>
      <c r="X397" s="48"/>
      <c r="Y397" s="48"/>
      <c r="Z397" s="48"/>
      <c r="AA397" s="48"/>
      <c r="AB397" s="48"/>
      <c r="AD397" s="46" t="e">
        <f>VLOOKUP(S397,Кабель_диаметр,4,FALSE)</f>
        <v>#N/A</v>
      </c>
      <c r="AE397" s="46" t="e">
        <f>VLOOKUP(S397,Кабель_диаметр,5,FALSE)</f>
        <v>#N/A</v>
      </c>
      <c r="AG397" s="46">
        <f>IFERROR(VLOOKUP(P397,Исходные_данные,10,FALSE),0)</f>
        <v>0</v>
      </c>
      <c r="AH397" s="46">
        <f>IFERROR(VLOOKUP(P397,Исходные_данные,11,FALSE),0)</f>
        <v>0</v>
      </c>
      <c r="AI397" s="46">
        <f t="shared" si="20"/>
        <v>0</v>
      </c>
    </row>
    <row r="398" spans="6:35" x14ac:dyDescent="0.25">
      <c r="F398" s="19" t="str">
        <f>IF(G398=1,MAX($F$4:F397)+1,"")</f>
        <v/>
      </c>
      <c r="G398" s="19">
        <f>COUNTIF($H$5:H398,H398)</f>
        <v>375</v>
      </c>
      <c r="H398" s="19" t="e">
        <f t="shared" si="19"/>
        <v>#N/A</v>
      </c>
      <c r="I398" s="19">
        <f>COUNTIF($J$4:$J398,1)</f>
        <v>11</v>
      </c>
      <c r="J398" s="19">
        <f>COUNTIF($S$5:$S398,S398)</f>
        <v>375</v>
      </c>
      <c r="K398" s="19" t="e">
        <f>VLOOKUP(P398,Исходные_данные,20,FALSE)</f>
        <v>#N/A</v>
      </c>
      <c r="L398" s="19">
        <f>IFERROR(IF(P398=0,0,MAX($L$4:L397)+1),0)</f>
        <v>0</v>
      </c>
      <c r="M398" s="104" t="e">
        <f>LEFT(P398,SEARCH(".",P398)-1)</f>
        <v>#N/A</v>
      </c>
      <c r="N398" s="104" t="e">
        <f>LEFT(RIGHT(P398,LEN(P398)-LEN(M398)-1),SEARCH(".",P398)-1)</f>
        <v>#N/A</v>
      </c>
      <c r="P398" s="46" t="e">
        <f>VLOOKUP(ROW(394:394),Разбивка_нумерация_5,4,FALSE)</f>
        <v>#N/A</v>
      </c>
      <c r="Q398" s="46" t="e">
        <f>IF(VLOOKUP(ROW(394:394),Разбивка_нумерация_5,3,FALSE)=0,VLOOKUP(ROW(394:394),Разбивка_нумерация_5,2,FALSE),VLOOKUP(ROW(394:394),Разбивка_нумерация_5,3,FALSE))</f>
        <v>#N/A</v>
      </c>
      <c r="R398" s="46" t="e">
        <f>VLOOKUP(ROW(394:394),Разбивка_нумерация_5,6,FALSE)</f>
        <v>#N/A</v>
      </c>
      <c r="S398" s="46" t="e">
        <f>VLOOKUP(ROW(394:394),Разбивка_нумерация_5,17,FALSE)</f>
        <v>#N/A</v>
      </c>
      <c r="T398" s="46" t="str">
        <f>IF(AG398=0,"","L="&amp;AG398)</f>
        <v/>
      </c>
      <c r="U398" s="46" t="str">
        <f>IF(AH398=0,"",AD398&amp;" L="&amp;AH398)</f>
        <v/>
      </c>
      <c r="V398" s="46" t="str">
        <f>IF(AI398=0,"",AE398&amp;" L="&amp;AI398)</f>
        <v/>
      </c>
      <c r="W398" s="47" t="e">
        <f>VLOOKUP(P398,Исходные_данные,13,FALSE)*1.3</f>
        <v>#N/A</v>
      </c>
      <c r="X398" s="48"/>
      <c r="Y398" s="48"/>
      <c r="Z398" s="48"/>
      <c r="AA398" s="48"/>
      <c r="AB398" s="48"/>
      <c r="AD398" s="46" t="e">
        <f>VLOOKUP(S398,Кабель_диаметр,4,FALSE)</f>
        <v>#N/A</v>
      </c>
      <c r="AE398" s="46" t="e">
        <f>VLOOKUP(S398,Кабель_диаметр,5,FALSE)</f>
        <v>#N/A</v>
      </c>
      <c r="AG398" s="46">
        <f>IFERROR(VLOOKUP(P398,Исходные_данные,10,FALSE),0)</f>
        <v>0</v>
      </c>
      <c r="AH398" s="46">
        <f>IFERROR(VLOOKUP(P398,Исходные_данные,11,FALSE),0)</f>
        <v>0</v>
      </c>
      <c r="AI398" s="46">
        <f t="shared" si="20"/>
        <v>0</v>
      </c>
    </row>
    <row r="399" spans="6:35" x14ac:dyDescent="0.25">
      <c r="F399" s="19" t="str">
        <f>IF(G399=1,MAX($F$4:F398)+1,"")</f>
        <v/>
      </c>
      <c r="G399" s="19">
        <f>COUNTIF($H$5:H399,H399)</f>
        <v>376</v>
      </c>
      <c r="H399" s="19" t="e">
        <f t="shared" si="19"/>
        <v>#N/A</v>
      </c>
      <c r="I399" s="19">
        <f>COUNTIF($J$4:$J399,1)</f>
        <v>11</v>
      </c>
      <c r="J399" s="19">
        <f>COUNTIF($S$5:$S399,S399)</f>
        <v>376</v>
      </c>
      <c r="K399" s="19" t="e">
        <f>VLOOKUP(P399,Исходные_данные,20,FALSE)</f>
        <v>#N/A</v>
      </c>
      <c r="L399" s="19">
        <f>IFERROR(IF(P399=0,0,MAX($L$4:L398)+1),0)</f>
        <v>0</v>
      </c>
      <c r="M399" s="104" t="e">
        <f>LEFT(P399,SEARCH(".",P399)-1)</f>
        <v>#N/A</v>
      </c>
      <c r="N399" s="104" t="e">
        <f>LEFT(RIGHT(P399,LEN(P399)-LEN(M399)-1),SEARCH(".",P399)-1)</f>
        <v>#N/A</v>
      </c>
      <c r="P399" s="46" t="e">
        <f>VLOOKUP(ROW(395:395),Разбивка_нумерация_5,4,FALSE)</f>
        <v>#N/A</v>
      </c>
      <c r="Q399" s="46" t="e">
        <f>IF(VLOOKUP(ROW(395:395),Разбивка_нумерация_5,3,FALSE)=0,VLOOKUP(ROW(395:395),Разбивка_нумерация_5,2,FALSE),VLOOKUP(ROW(395:395),Разбивка_нумерация_5,3,FALSE))</f>
        <v>#N/A</v>
      </c>
      <c r="R399" s="46" t="e">
        <f>VLOOKUP(ROW(395:395),Разбивка_нумерация_5,6,FALSE)</f>
        <v>#N/A</v>
      </c>
      <c r="S399" s="46" t="e">
        <f>VLOOKUP(ROW(395:395),Разбивка_нумерация_5,17,FALSE)</f>
        <v>#N/A</v>
      </c>
      <c r="T399" s="46" t="str">
        <f>IF(AG399=0,"","L="&amp;AG399)</f>
        <v/>
      </c>
      <c r="U399" s="46" t="str">
        <f>IF(AH399=0,"",AD399&amp;" L="&amp;AH399)</f>
        <v/>
      </c>
      <c r="V399" s="46" t="str">
        <f>IF(AI399=0,"",AE399&amp;" L="&amp;AI399)</f>
        <v/>
      </c>
      <c r="W399" s="47" t="e">
        <f>VLOOKUP(P399,Исходные_данные,13,FALSE)*1.3</f>
        <v>#N/A</v>
      </c>
      <c r="X399" s="48"/>
      <c r="Y399" s="48"/>
      <c r="Z399" s="48"/>
      <c r="AA399" s="48"/>
      <c r="AB399" s="48"/>
      <c r="AD399" s="46" t="e">
        <f>VLOOKUP(S399,Кабель_диаметр,4,FALSE)</f>
        <v>#N/A</v>
      </c>
      <c r="AE399" s="46" t="e">
        <f>VLOOKUP(S399,Кабель_диаметр,5,FALSE)</f>
        <v>#N/A</v>
      </c>
      <c r="AG399" s="46">
        <f>IFERROR(VLOOKUP(P399,Исходные_данные,10,FALSE),0)</f>
        <v>0</v>
      </c>
      <c r="AH399" s="46">
        <f>IFERROR(VLOOKUP(P399,Исходные_данные,11,FALSE),0)</f>
        <v>0</v>
      </c>
      <c r="AI399" s="46">
        <f t="shared" si="20"/>
        <v>0</v>
      </c>
    </row>
    <row r="400" spans="6:35" x14ac:dyDescent="0.25">
      <c r="F400" s="19" t="str">
        <f>IF(G400=1,MAX($F$4:F399)+1,"")</f>
        <v/>
      </c>
      <c r="G400" s="19">
        <f>COUNTIF($H$5:H400,H400)</f>
        <v>377</v>
      </c>
      <c r="H400" s="19" t="e">
        <f t="shared" si="19"/>
        <v>#N/A</v>
      </c>
      <c r="I400" s="19">
        <f>COUNTIF($J$4:$J400,1)</f>
        <v>11</v>
      </c>
      <c r="J400" s="19">
        <f>COUNTIF($S$5:$S400,S400)</f>
        <v>377</v>
      </c>
      <c r="K400" s="19" t="e">
        <f>VLOOKUP(P400,Исходные_данные,20,FALSE)</f>
        <v>#N/A</v>
      </c>
      <c r="L400" s="19">
        <f>IFERROR(IF(P400=0,0,MAX($L$4:L399)+1),0)</f>
        <v>0</v>
      </c>
      <c r="M400" s="104" t="e">
        <f>LEFT(P400,SEARCH(".",P400)-1)</f>
        <v>#N/A</v>
      </c>
      <c r="N400" s="104" t="e">
        <f>LEFT(RIGHT(P400,LEN(P400)-LEN(M400)-1),SEARCH(".",P400)-1)</f>
        <v>#N/A</v>
      </c>
      <c r="P400" s="46" t="e">
        <f>VLOOKUP(ROW(396:396),Разбивка_нумерация_5,4,FALSE)</f>
        <v>#N/A</v>
      </c>
      <c r="Q400" s="46" t="e">
        <f>IF(VLOOKUP(ROW(396:396),Разбивка_нумерация_5,3,FALSE)=0,VLOOKUP(ROW(396:396),Разбивка_нумерация_5,2,FALSE),VLOOKUP(ROW(396:396),Разбивка_нумерация_5,3,FALSE))</f>
        <v>#N/A</v>
      </c>
      <c r="R400" s="46" t="e">
        <f>VLOOKUP(ROW(396:396),Разбивка_нумерация_5,6,FALSE)</f>
        <v>#N/A</v>
      </c>
      <c r="S400" s="46" t="e">
        <f>VLOOKUP(ROW(396:396),Разбивка_нумерация_5,17,FALSE)</f>
        <v>#N/A</v>
      </c>
      <c r="T400" s="46" t="str">
        <f>IF(AG400=0,"","L="&amp;AG400)</f>
        <v/>
      </c>
      <c r="U400" s="46" t="str">
        <f>IF(AH400=0,"",AD400&amp;" L="&amp;AH400)</f>
        <v/>
      </c>
      <c r="V400" s="46" t="str">
        <f>IF(AI400=0,"",AE400&amp;" L="&amp;AI400)</f>
        <v/>
      </c>
      <c r="W400" s="47" t="e">
        <f>VLOOKUP(P400,Исходные_данные,13,FALSE)*1.3</f>
        <v>#N/A</v>
      </c>
      <c r="X400" s="48"/>
      <c r="Y400" s="48"/>
      <c r="Z400" s="48"/>
      <c r="AA400" s="48"/>
      <c r="AB400" s="48"/>
      <c r="AD400" s="46" t="e">
        <f>VLOOKUP(S400,Кабель_диаметр,4,FALSE)</f>
        <v>#N/A</v>
      </c>
      <c r="AE400" s="46" t="e">
        <f>VLOOKUP(S400,Кабель_диаметр,5,FALSE)</f>
        <v>#N/A</v>
      </c>
      <c r="AG400" s="46">
        <f>IFERROR(VLOOKUP(P400,Исходные_данные,10,FALSE),0)</f>
        <v>0</v>
      </c>
      <c r="AH400" s="46">
        <f>IFERROR(VLOOKUP(P400,Исходные_данные,11,FALSE),0)</f>
        <v>0</v>
      </c>
      <c r="AI400" s="46">
        <f t="shared" si="20"/>
        <v>0</v>
      </c>
    </row>
    <row r="401" spans="6:35" x14ac:dyDescent="0.25">
      <c r="F401" s="19" t="str">
        <f>IF(G401=1,MAX($F$4:F400)+1,"")</f>
        <v/>
      </c>
      <c r="G401" s="19">
        <f>COUNTIF($H$5:H401,H401)</f>
        <v>378</v>
      </c>
      <c r="H401" s="19" t="e">
        <f t="shared" si="19"/>
        <v>#N/A</v>
      </c>
      <c r="I401" s="19">
        <f>COUNTIF($J$4:$J401,1)</f>
        <v>11</v>
      </c>
      <c r="J401" s="19">
        <f>COUNTIF($S$5:$S401,S401)</f>
        <v>378</v>
      </c>
      <c r="K401" s="19" t="e">
        <f>VLOOKUP(P401,Исходные_данные,20,FALSE)</f>
        <v>#N/A</v>
      </c>
      <c r="L401" s="19">
        <f>IFERROR(IF(P401=0,0,MAX($L$4:L400)+1),0)</f>
        <v>0</v>
      </c>
      <c r="M401" s="104" t="e">
        <f>LEFT(P401,SEARCH(".",P401)-1)</f>
        <v>#N/A</v>
      </c>
      <c r="N401" s="104" t="e">
        <f>LEFT(RIGHT(P401,LEN(P401)-LEN(M401)-1),SEARCH(".",P401)-1)</f>
        <v>#N/A</v>
      </c>
      <c r="P401" s="46" t="e">
        <f>VLOOKUP(ROW(397:397),Разбивка_нумерация_5,4,FALSE)</f>
        <v>#N/A</v>
      </c>
      <c r="Q401" s="46" t="e">
        <f>IF(VLOOKUP(ROW(397:397),Разбивка_нумерация_5,3,FALSE)=0,VLOOKUP(ROW(397:397),Разбивка_нумерация_5,2,FALSE),VLOOKUP(ROW(397:397),Разбивка_нумерация_5,3,FALSE))</f>
        <v>#N/A</v>
      </c>
      <c r="R401" s="46" t="e">
        <f>VLOOKUP(ROW(397:397),Разбивка_нумерация_5,6,FALSE)</f>
        <v>#N/A</v>
      </c>
      <c r="S401" s="46" t="e">
        <f>VLOOKUP(ROW(397:397),Разбивка_нумерация_5,17,FALSE)</f>
        <v>#N/A</v>
      </c>
      <c r="T401" s="46" t="str">
        <f>IF(AG401=0,"","L="&amp;AG401)</f>
        <v/>
      </c>
      <c r="U401" s="46" t="str">
        <f>IF(AH401=0,"",AD401&amp;" L="&amp;AH401)</f>
        <v/>
      </c>
      <c r="V401" s="46" t="str">
        <f>IF(AI401=0,"",AE401&amp;" L="&amp;AI401)</f>
        <v/>
      </c>
      <c r="W401" s="47" t="e">
        <f>VLOOKUP(P401,Исходные_данные,13,FALSE)*1.3</f>
        <v>#N/A</v>
      </c>
      <c r="X401" s="48"/>
      <c r="Y401" s="48"/>
      <c r="Z401" s="48"/>
      <c r="AA401" s="48"/>
      <c r="AB401" s="48"/>
      <c r="AD401" s="46" t="e">
        <f>VLOOKUP(S401,Кабель_диаметр,4,FALSE)</f>
        <v>#N/A</v>
      </c>
      <c r="AE401" s="46" t="e">
        <f>VLOOKUP(S401,Кабель_диаметр,5,FALSE)</f>
        <v>#N/A</v>
      </c>
      <c r="AG401" s="46">
        <f>IFERROR(VLOOKUP(P401,Исходные_данные,10,FALSE),0)</f>
        <v>0</v>
      </c>
      <c r="AH401" s="46">
        <f>IFERROR(VLOOKUP(P401,Исходные_данные,11,FALSE),0)</f>
        <v>0</v>
      </c>
      <c r="AI401" s="46">
        <f t="shared" si="20"/>
        <v>0</v>
      </c>
    </row>
    <row r="402" spans="6:35" x14ac:dyDescent="0.25">
      <c r="F402" s="19" t="str">
        <f>IF(G402=1,MAX($F$4:F401)+1,"")</f>
        <v/>
      </c>
      <c r="G402" s="19">
        <f>COUNTIF($H$5:H402,H402)</f>
        <v>379</v>
      </c>
      <c r="H402" s="19" t="e">
        <f t="shared" si="19"/>
        <v>#N/A</v>
      </c>
      <c r="I402" s="19">
        <f>COUNTIF($J$4:$J402,1)</f>
        <v>11</v>
      </c>
      <c r="J402" s="19">
        <f>COUNTIF($S$5:$S402,S402)</f>
        <v>379</v>
      </c>
      <c r="K402" s="19" t="e">
        <f>VLOOKUP(P402,Исходные_данные,20,FALSE)</f>
        <v>#N/A</v>
      </c>
      <c r="L402" s="19">
        <f>IFERROR(IF(P402=0,0,MAX($L$4:L401)+1),0)</f>
        <v>0</v>
      </c>
      <c r="M402" s="104" t="e">
        <f>LEFT(P402,SEARCH(".",P402)-1)</f>
        <v>#N/A</v>
      </c>
      <c r="N402" s="104" t="e">
        <f>LEFT(RIGHT(P402,LEN(P402)-LEN(M402)-1),SEARCH(".",P402)-1)</f>
        <v>#N/A</v>
      </c>
      <c r="P402" s="46" t="e">
        <f>VLOOKUP(ROW(398:398),Разбивка_нумерация_5,4,FALSE)</f>
        <v>#N/A</v>
      </c>
      <c r="Q402" s="46" t="e">
        <f>IF(VLOOKUP(ROW(398:398),Разбивка_нумерация_5,3,FALSE)=0,VLOOKUP(ROW(398:398),Разбивка_нумерация_5,2,FALSE),VLOOKUP(ROW(398:398),Разбивка_нумерация_5,3,FALSE))</f>
        <v>#N/A</v>
      </c>
      <c r="R402" s="46" t="e">
        <f>VLOOKUP(ROW(398:398),Разбивка_нумерация_5,6,FALSE)</f>
        <v>#N/A</v>
      </c>
      <c r="S402" s="46" t="e">
        <f>VLOOKUP(ROW(398:398),Разбивка_нумерация_5,17,FALSE)</f>
        <v>#N/A</v>
      </c>
      <c r="T402" s="46" t="str">
        <f>IF(AG402=0,"","L="&amp;AG402)</f>
        <v/>
      </c>
      <c r="U402" s="46" t="str">
        <f>IF(AH402=0,"",AD402&amp;" L="&amp;AH402)</f>
        <v/>
      </c>
      <c r="V402" s="46" t="str">
        <f>IF(AI402=0,"",AE402&amp;" L="&amp;AI402)</f>
        <v/>
      </c>
      <c r="W402" s="47" t="e">
        <f>VLOOKUP(P402,Исходные_данные,13,FALSE)*1.3</f>
        <v>#N/A</v>
      </c>
      <c r="X402" s="48"/>
      <c r="Y402" s="48"/>
      <c r="Z402" s="48"/>
      <c r="AA402" s="48"/>
      <c r="AB402" s="48"/>
      <c r="AD402" s="46" t="e">
        <f>VLOOKUP(S402,Кабель_диаметр,4,FALSE)</f>
        <v>#N/A</v>
      </c>
      <c r="AE402" s="46" t="e">
        <f>VLOOKUP(S402,Кабель_диаметр,5,FALSE)</f>
        <v>#N/A</v>
      </c>
      <c r="AG402" s="46">
        <f>IFERROR(VLOOKUP(P402,Исходные_данные,10,FALSE),0)</f>
        <v>0</v>
      </c>
      <c r="AH402" s="46">
        <f>IFERROR(VLOOKUP(P402,Исходные_данные,11,FALSE),0)</f>
        <v>0</v>
      </c>
      <c r="AI402" s="46">
        <f t="shared" si="20"/>
        <v>0</v>
      </c>
    </row>
    <row r="403" spans="6:35" x14ac:dyDescent="0.25">
      <c r="F403" s="19" t="str">
        <f>IF(G403=1,MAX($F$4:F402)+1,"")</f>
        <v/>
      </c>
      <c r="G403" s="19">
        <f>COUNTIF($H$5:H403,H403)</f>
        <v>380</v>
      </c>
      <c r="H403" s="19" t="e">
        <f t="shared" si="19"/>
        <v>#N/A</v>
      </c>
      <c r="I403" s="19">
        <f>COUNTIF($J$4:$J403,1)</f>
        <v>11</v>
      </c>
      <c r="J403" s="19">
        <f>COUNTIF($S$5:$S403,S403)</f>
        <v>380</v>
      </c>
      <c r="K403" s="19" t="e">
        <f>VLOOKUP(P403,Исходные_данные,20,FALSE)</f>
        <v>#N/A</v>
      </c>
      <c r="L403" s="19">
        <f>IFERROR(IF(P403=0,0,MAX($L$4:L402)+1),0)</f>
        <v>0</v>
      </c>
      <c r="M403" s="104" t="e">
        <f>LEFT(P403,SEARCH(".",P403)-1)</f>
        <v>#N/A</v>
      </c>
      <c r="N403" s="104" t="e">
        <f>LEFT(RIGHT(P403,LEN(P403)-LEN(M403)-1),SEARCH(".",P403)-1)</f>
        <v>#N/A</v>
      </c>
      <c r="P403" s="46" t="e">
        <f>VLOOKUP(ROW(399:399),Разбивка_нумерация_5,4,FALSE)</f>
        <v>#N/A</v>
      </c>
      <c r="Q403" s="46" t="e">
        <f>IF(VLOOKUP(ROW(399:399),Разбивка_нумерация_5,3,FALSE)=0,VLOOKUP(ROW(399:399),Разбивка_нумерация_5,2,FALSE),VLOOKUP(ROW(399:399),Разбивка_нумерация_5,3,FALSE))</f>
        <v>#N/A</v>
      </c>
      <c r="R403" s="46" t="e">
        <f>VLOOKUP(ROW(399:399),Разбивка_нумерация_5,6,FALSE)</f>
        <v>#N/A</v>
      </c>
      <c r="S403" s="46" t="e">
        <f>VLOOKUP(ROW(399:399),Разбивка_нумерация_5,17,FALSE)</f>
        <v>#N/A</v>
      </c>
      <c r="T403" s="46" t="str">
        <f>IF(AG403=0,"","L="&amp;AG403)</f>
        <v/>
      </c>
      <c r="U403" s="46" t="str">
        <f>IF(AH403=0,"",AD403&amp;" L="&amp;AH403)</f>
        <v/>
      </c>
      <c r="V403" s="46" t="str">
        <f>IF(AI403=0,"",AE403&amp;" L="&amp;AI403)</f>
        <v/>
      </c>
      <c r="W403" s="47" t="e">
        <f>VLOOKUP(P403,Исходные_данные,13,FALSE)*1.3</f>
        <v>#N/A</v>
      </c>
      <c r="X403" s="48"/>
      <c r="Y403" s="48"/>
      <c r="Z403" s="48"/>
      <c r="AA403" s="48"/>
      <c r="AB403" s="48"/>
      <c r="AD403" s="46" t="e">
        <f>VLOOKUP(S403,Кабель_диаметр,4,FALSE)</f>
        <v>#N/A</v>
      </c>
      <c r="AE403" s="46" t="e">
        <f>VLOOKUP(S403,Кабель_диаметр,5,FALSE)</f>
        <v>#N/A</v>
      </c>
      <c r="AG403" s="46">
        <f>IFERROR(VLOOKUP(P403,Исходные_данные,10,FALSE),0)</f>
        <v>0</v>
      </c>
      <c r="AH403" s="46">
        <f>IFERROR(VLOOKUP(P403,Исходные_данные,11,FALSE),0)</f>
        <v>0</v>
      </c>
      <c r="AI403" s="46">
        <f t="shared" si="20"/>
        <v>0</v>
      </c>
    </row>
    <row r="404" spans="6:35" x14ac:dyDescent="0.25">
      <c r="F404" s="19" t="str">
        <f>IF(G404=1,MAX($F$4:F403)+1,"")</f>
        <v/>
      </c>
      <c r="G404" s="19">
        <f>COUNTIF($H$5:H404,H404)</f>
        <v>381</v>
      </c>
      <c r="H404" s="19" t="e">
        <f t="shared" si="19"/>
        <v>#N/A</v>
      </c>
      <c r="I404" s="19">
        <f>COUNTIF($J$4:$J404,1)</f>
        <v>11</v>
      </c>
      <c r="J404" s="19">
        <f>COUNTIF($S$5:$S404,S404)</f>
        <v>381</v>
      </c>
      <c r="K404" s="19" t="e">
        <f>VLOOKUP(P404,Исходные_данные,20,FALSE)</f>
        <v>#N/A</v>
      </c>
      <c r="L404" s="19">
        <f>IFERROR(IF(P404=0,0,MAX($L$4:L403)+1),0)</f>
        <v>0</v>
      </c>
      <c r="M404" s="104" t="e">
        <f>LEFT(P404,SEARCH(".",P404)-1)</f>
        <v>#N/A</v>
      </c>
      <c r="N404" s="104" t="e">
        <f>LEFT(RIGHT(P404,LEN(P404)-LEN(M404)-1),SEARCH(".",P404)-1)</f>
        <v>#N/A</v>
      </c>
      <c r="P404" s="46" t="e">
        <f>VLOOKUP(ROW(400:400),Разбивка_нумерация_5,4,FALSE)</f>
        <v>#N/A</v>
      </c>
      <c r="Q404" s="46" t="e">
        <f>IF(VLOOKUP(ROW(400:400),Разбивка_нумерация_5,3,FALSE)=0,VLOOKUP(ROW(400:400),Разбивка_нумерация_5,2,FALSE),VLOOKUP(ROW(400:400),Разбивка_нумерация_5,3,FALSE))</f>
        <v>#N/A</v>
      </c>
      <c r="R404" s="46" t="e">
        <f>VLOOKUP(ROW(400:400),Разбивка_нумерация_5,6,FALSE)</f>
        <v>#N/A</v>
      </c>
      <c r="S404" s="46" t="e">
        <f>VLOOKUP(ROW(400:400),Разбивка_нумерация_5,17,FALSE)</f>
        <v>#N/A</v>
      </c>
      <c r="T404" s="46" t="str">
        <f>IF(AG404=0,"","L="&amp;AG404)</f>
        <v/>
      </c>
      <c r="U404" s="46" t="str">
        <f>IF(AH404=0,"",AD404&amp;" L="&amp;AH404)</f>
        <v/>
      </c>
      <c r="V404" s="46" t="str">
        <f>IF(AI404=0,"",AE404&amp;" L="&amp;AI404)</f>
        <v/>
      </c>
      <c r="W404" s="47" t="e">
        <f>VLOOKUP(P404,Исходные_данные,13,FALSE)*1.3</f>
        <v>#N/A</v>
      </c>
      <c r="X404" s="48"/>
      <c r="Y404" s="48"/>
      <c r="Z404" s="48"/>
      <c r="AA404" s="48"/>
      <c r="AB404" s="48"/>
      <c r="AD404" s="46" t="e">
        <f>VLOOKUP(S404,Кабель_диаметр,4,FALSE)</f>
        <v>#N/A</v>
      </c>
      <c r="AE404" s="46" t="e">
        <f>VLOOKUP(S404,Кабель_диаметр,5,FALSE)</f>
        <v>#N/A</v>
      </c>
      <c r="AG404" s="46">
        <f>IFERROR(VLOOKUP(P404,Исходные_данные,10,FALSE),0)</f>
        <v>0</v>
      </c>
      <c r="AH404" s="46">
        <f>IFERROR(VLOOKUP(P404,Исходные_данные,11,FALSE),0)</f>
        <v>0</v>
      </c>
      <c r="AI404" s="46">
        <f t="shared" si="20"/>
        <v>0</v>
      </c>
    </row>
    <row r="405" spans="6:35" x14ac:dyDescent="0.25">
      <c r="F405" s="19" t="str">
        <f>IF(G405=1,MAX($F$4:F404)+1,"")</f>
        <v/>
      </c>
      <c r="G405" s="19">
        <f>COUNTIF($H$5:H405,H405)</f>
        <v>382</v>
      </c>
      <c r="H405" s="19" t="e">
        <f t="shared" si="19"/>
        <v>#N/A</v>
      </c>
      <c r="I405" s="19">
        <f>COUNTIF($J$4:$J405,1)</f>
        <v>11</v>
      </c>
      <c r="J405" s="19">
        <f>COUNTIF($S$5:$S405,S405)</f>
        <v>382</v>
      </c>
      <c r="K405" s="19" t="e">
        <f>VLOOKUP(P405,Исходные_данные,20,FALSE)</f>
        <v>#N/A</v>
      </c>
      <c r="L405" s="19">
        <f>IFERROR(IF(P405=0,0,MAX($L$4:L404)+1),0)</f>
        <v>0</v>
      </c>
      <c r="M405" s="104" t="e">
        <f>LEFT(P405,SEARCH(".",P405)-1)</f>
        <v>#N/A</v>
      </c>
      <c r="N405" s="104" t="e">
        <f>LEFT(RIGHT(P405,LEN(P405)-LEN(M405)-1),SEARCH(".",P405)-1)</f>
        <v>#N/A</v>
      </c>
      <c r="P405" s="46" t="e">
        <f>VLOOKUP(ROW(401:401),Разбивка_нумерация_5,4,FALSE)</f>
        <v>#N/A</v>
      </c>
      <c r="Q405" s="46" t="e">
        <f>IF(VLOOKUP(ROW(401:401),Разбивка_нумерация_5,3,FALSE)=0,VLOOKUP(ROW(401:401),Разбивка_нумерация_5,2,FALSE),VLOOKUP(ROW(401:401),Разбивка_нумерация_5,3,FALSE))</f>
        <v>#N/A</v>
      </c>
      <c r="R405" s="46" t="e">
        <f>VLOOKUP(ROW(401:401),Разбивка_нумерация_5,6,FALSE)</f>
        <v>#N/A</v>
      </c>
      <c r="S405" s="46" t="e">
        <f>VLOOKUP(ROW(401:401),Разбивка_нумерация_5,17,FALSE)</f>
        <v>#N/A</v>
      </c>
      <c r="T405" s="46" t="str">
        <f>IF(AG405=0,"","L="&amp;AG405)</f>
        <v/>
      </c>
      <c r="U405" s="46" t="str">
        <f>IF(AH405=0,"",AD405&amp;" L="&amp;AH405)</f>
        <v/>
      </c>
      <c r="V405" s="46" t="str">
        <f>IF(AI405=0,"",AE405&amp;" L="&amp;AI405)</f>
        <v/>
      </c>
      <c r="W405" s="47" t="e">
        <f>VLOOKUP(P405,Исходные_данные,13,FALSE)*1.3</f>
        <v>#N/A</v>
      </c>
      <c r="X405" s="48"/>
      <c r="Y405" s="48"/>
      <c r="Z405" s="48"/>
      <c r="AA405" s="48"/>
      <c r="AB405" s="48"/>
      <c r="AD405" s="46" t="e">
        <f>VLOOKUP(S405,Кабель_диаметр,4,FALSE)</f>
        <v>#N/A</v>
      </c>
      <c r="AE405" s="46" t="e">
        <f>VLOOKUP(S405,Кабель_диаметр,5,FALSE)</f>
        <v>#N/A</v>
      </c>
      <c r="AG405" s="46">
        <f>IFERROR(VLOOKUP(P405,Исходные_данные,10,FALSE),0)</f>
        <v>0</v>
      </c>
      <c r="AH405" s="46">
        <f>IFERROR(VLOOKUP(P405,Исходные_данные,11,FALSE),0)</f>
        <v>0</v>
      </c>
      <c r="AI405" s="46">
        <f t="shared" si="20"/>
        <v>0</v>
      </c>
    </row>
    <row r="406" spans="6:35" x14ac:dyDescent="0.25">
      <c r="F406" s="19" t="str">
        <f>IF(G406=1,MAX($F$4:F405)+1,"")</f>
        <v/>
      </c>
      <c r="G406" s="19">
        <f>COUNTIF($H$5:H406,H406)</f>
        <v>383</v>
      </c>
      <c r="H406" s="19" t="e">
        <f t="shared" si="19"/>
        <v>#N/A</v>
      </c>
      <c r="I406" s="19">
        <f>COUNTIF($J$4:$J406,1)</f>
        <v>11</v>
      </c>
      <c r="J406" s="19">
        <f>COUNTIF($S$5:$S406,S406)</f>
        <v>383</v>
      </c>
      <c r="K406" s="19" t="e">
        <f>VLOOKUP(P406,Исходные_данные,20,FALSE)</f>
        <v>#N/A</v>
      </c>
      <c r="L406" s="19">
        <f>IFERROR(IF(P406=0,0,MAX($L$4:L405)+1),0)</f>
        <v>0</v>
      </c>
      <c r="M406" s="104" t="e">
        <f>LEFT(P406,SEARCH(".",P406)-1)</f>
        <v>#N/A</v>
      </c>
      <c r="N406" s="104" t="e">
        <f>LEFT(RIGHT(P406,LEN(P406)-LEN(M406)-1),SEARCH(".",P406)-1)</f>
        <v>#N/A</v>
      </c>
      <c r="P406" s="46" t="e">
        <f>VLOOKUP(ROW(402:402),Разбивка_нумерация_5,4,FALSE)</f>
        <v>#N/A</v>
      </c>
      <c r="Q406" s="46" t="e">
        <f>IF(VLOOKUP(ROW(402:402),Разбивка_нумерация_5,3,FALSE)=0,VLOOKUP(ROW(402:402),Разбивка_нумерация_5,2,FALSE),VLOOKUP(ROW(402:402),Разбивка_нумерация_5,3,FALSE))</f>
        <v>#N/A</v>
      </c>
      <c r="R406" s="46" t="e">
        <f>VLOOKUP(ROW(402:402),Разбивка_нумерация_5,6,FALSE)</f>
        <v>#N/A</v>
      </c>
      <c r="S406" s="46" t="e">
        <f>VLOOKUP(ROW(402:402),Разбивка_нумерация_5,17,FALSE)</f>
        <v>#N/A</v>
      </c>
      <c r="T406" s="46" t="str">
        <f>IF(AG406=0,"","L="&amp;AG406)</f>
        <v/>
      </c>
      <c r="U406" s="46" t="str">
        <f>IF(AH406=0,"",AD406&amp;" L="&amp;AH406)</f>
        <v/>
      </c>
      <c r="V406" s="46" t="str">
        <f>IF(AI406=0,"",AE406&amp;" L="&amp;AI406)</f>
        <v/>
      </c>
      <c r="W406" s="47" t="e">
        <f>VLOOKUP(P406,Исходные_данные,13,FALSE)*1.3</f>
        <v>#N/A</v>
      </c>
      <c r="X406" s="48"/>
      <c r="Y406" s="48"/>
      <c r="Z406" s="48"/>
      <c r="AA406" s="48"/>
      <c r="AB406" s="48"/>
      <c r="AD406" s="46" t="e">
        <f>VLOOKUP(S406,Кабель_диаметр,4,FALSE)</f>
        <v>#N/A</v>
      </c>
      <c r="AE406" s="46" t="e">
        <f>VLOOKUP(S406,Кабель_диаметр,5,FALSE)</f>
        <v>#N/A</v>
      </c>
      <c r="AG406" s="46">
        <f>IFERROR(VLOOKUP(P406,Исходные_данные,10,FALSE),0)</f>
        <v>0</v>
      </c>
      <c r="AH406" s="46">
        <f>IFERROR(VLOOKUP(P406,Исходные_данные,11,FALSE),0)</f>
        <v>0</v>
      </c>
      <c r="AI406" s="46">
        <f t="shared" si="20"/>
        <v>0</v>
      </c>
    </row>
    <row r="407" spans="6:35" x14ac:dyDescent="0.25">
      <c r="F407" s="19" t="str">
        <f>IF(G407=1,MAX($F$4:F406)+1,"")</f>
        <v/>
      </c>
      <c r="G407" s="19">
        <f>COUNTIF($H$5:H407,H407)</f>
        <v>384</v>
      </c>
      <c r="H407" s="19" t="e">
        <f t="shared" si="19"/>
        <v>#N/A</v>
      </c>
      <c r="I407" s="19">
        <f>COUNTIF($J$4:$J407,1)</f>
        <v>11</v>
      </c>
      <c r="J407" s="19">
        <f>COUNTIF($S$5:$S407,S407)</f>
        <v>384</v>
      </c>
      <c r="K407" s="19" t="e">
        <f>VLOOKUP(P407,Исходные_данные,20,FALSE)</f>
        <v>#N/A</v>
      </c>
      <c r="L407" s="19">
        <f>IFERROR(IF(P407=0,0,MAX($L$4:L406)+1),0)</f>
        <v>0</v>
      </c>
      <c r="M407" s="104" t="e">
        <f>LEFT(P407,SEARCH(".",P407)-1)</f>
        <v>#N/A</v>
      </c>
      <c r="N407" s="104" t="e">
        <f>LEFT(RIGHT(P407,LEN(P407)-LEN(M407)-1),SEARCH(".",P407)-1)</f>
        <v>#N/A</v>
      </c>
      <c r="P407" s="46" t="e">
        <f>VLOOKUP(ROW(403:403),Разбивка_нумерация_5,4,FALSE)</f>
        <v>#N/A</v>
      </c>
      <c r="Q407" s="46" t="e">
        <f>IF(VLOOKUP(ROW(403:403),Разбивка_нумерация_5,3,FALSE)=0,VLOOKUP(ROW(403:403),Разбивка_нумерация_5,2,FALSE),VLOOKUP(ROW(403:403),Разбивка_нумерация_5,3,FALSE))</f>
        <v>#N/A</v>
      </c>
      <c r="R407" s="46" t="e">
        <f>VLOOKUP(ROW(403:403),Разбивка_нумерация_5,6,FALSE)</f>
        <v>#N/A</v>
      </c>
      <c r="S407" s="46" t="e">
        <f>VLOOKUP(ROW(403:403),Разбивка_нумерация_5,17,FALSE)</f>
        <v>#N/A</v>
      </c>
      <c r="T407" s="46" t="str">
        <f>IF(AG407=0,"","L="&amp;AG407)</f>
        <v/>
      </c>
      <c r="U407" s="46" t="str">
        <f>IF(AH407=0,"",AD407&amp;" L="&amp;AH407)</f>
        <v/>
      </c>
      <c r="V407" s="46" t="str">
        <f>IF(AI407=0,"",AE407&amp;" L="&amp;AI407)</f>
        <v/>
      </c>
      <c r="W407" s="47" t="e">
        <f>VLOOKUP(P407,Исходные_данные,13,FALSE)*1.3</f>
        <v>#N/A</v>
      </c>
      <c r="X407" s="48"/>
      <c r="Y407" s="48"/>
      <c r="Z407" s="48"/>
      <c r="AA407" s="48"/>
      <c r="AB407" s="48"/>
      <c r="AD407" s="46" t="e">
        <f>VLOOKUP(S407,Кабель_диаметр,4,FALSE)</f>
        <v>#N/A</v>
      </c>
      <c r="AE407" s="46" t="e">
        <f>VLOOKUP(S407,Кабель_диаметр,5,FALSE)</f>
        <v>#N/A</v>
      </c>
      <c r="AG407" s="46">
        <f>IFERROR(VLOOKUP(P407,Исходные_данные,10,FALSE),0)</f>
        <v>0</v>
      </c>
      <c r="AH407" s="46">
        <f>IFERROR(VLOOKUP(P407,Исходные_данные,11,FALSE),0)</f>
        <v>0</v>
      </c>
      <c r="AI407" s="46">
        <f t="shared" si="20"/>
        <v>0</v>
      </c>
    </row>
    <row r="408" spans="6:35" x14ac:dyDescent="0.25">
      <c r="F408" s="19" t="str">
        <f>IF(G408=1,MAX($F$4:F407)+1,"")</f>
        <v/>
      </c>
      <c r="G408" s="19">
        <f>COUNTIF($H$5:H408,H408)</f>
        <v>385</v>
      </c>
      <c r="H408" s="19" t="e">
        <f t="shared" si="19"/>
        <v>#N/A</v>
      </c>
      <c r="I408" s="19">
        <f>COUNTIF($J$4:$J408,1)</f>
        <v>11</v>
      </c>
      <c r="J408" s="19">
        <f>COUNTIF($S$5:$S408,S408)</f>
        <v>385</v>
      </c>
      <c r="K408" s="19" t="e">
        <f>VLOOKUP(P408,Исходные_данные,20,FALSE)</f>
        <v>#N/A</v>
      </c>
      <c r="L408" s="19">
        <f>IFERROR(IF(P408=0,0,MAX($L$4:L407)+1),0)</f>
        <v>0</v>
      </c>
      <c r="M408" s="104" t="e">
        <f>LEFT(P408,SEARCH(".",P408)-1)</f>
        <v>#N/A</v>
      </c>
      <c r="N408" s="104" t="e">
        <f>LEFT(RIGHT(P408,LEN(P408)-LEN(M408)-1),SEARCH(".",P408)-1)</f>
        <v>#N/A</v>
      </c>
      <c r="P408" s="46" t="e">
        <f>VLOOKUP(ROW(404:404),Разбивка_нумерация_5,4,FALSE)</f>
        <v>#N/A</v>
      </c>
      <c r="Q408" s="46" t="e">
        <f>IF(VLOOKUP(ROW(404:404),Разбивка_нумерация_5,3,FALSE)=0,VLOOKUP(ROW(404:404),Разбивка_нумерация_5,2,FALSE),VLOOKUP(ROW(404:404),Разбивка_нумерация_5,3,FALSE))</f>
        <v>#N/A</v>
      </c>
      <c r="R408" s="46" t="e">
        <f>VLOOKUP(ROW(404:404),Разбивка_нумерация_5,6,FALSE)</f>
        <v>#N/A</v>
      </c>
      <c r="S408" s="46" t="e">
        <f>VLOOKUP(ROW(404:404),Разбивка_нумерация_5,17,FALSE)</f>
        <v>#N/A</v>
      </c>
      <c r="T408" s="46" t="str">
        <f>IF(AG408=0,"","L="&amp;AG408)</f>
        <v/>
      </c>
      <c r="U408" s="46" t="str">
        <f>IF(AH408=0,"",AD408&amp;" L="&amp;AH408)</f>
        <v/>
      </c>
      <c r="V408" s="46" t="str">
        <f>IF(AI408=0,"",AE408&amp;" L="&amp;AI408)</f>
        <v/>
      </c>
      <c r="W408" s="47" t="e">
        <f>VLOOKUP(P408,Исходные_данные,13,FALSE)*1.3</f>
        <v>#N/A</v>
      </c>
      <c r="X408" s="48"/>
      <c r="Y408" s="48"/>
      <c r="Z408" s="48"/>
      <c r="AA408" s="48"/>
      <c r="AB408" s="48"/>
      <c r="AD408" s="46" t="e">
        <f>VLOOKUP(S408,Кабель_диаметр,4,FALSE)</f>
        <v>#N/A</v>
      </c>
      <c r="AE408" s="46" t="e">
        <f>VLOOKUP(S408,Кабель_диаметр,5,FALSE)</f>
        <v>#N/A</v>
      </c>
      <c r="AG408" s="46">
        <f>IFERROR(VLOOKUP(P408,Исходные_данные,10,FALSE),0)</f>
        <v>0</v>
      </c>
      <c r="AH408" s="46">
        <f>IFERROR(VLOOKUP(P408,Исходные_данные,11,FALSE),0)</f>
        <v>0</v>
      </c>
      <c r="AI408" s="46">
        <f t="shared" si="20"/>
        <v>0</v>
      </c>
    </row>
    <row r="409" spans="6:35" x14ac:dyDescent="0.25">
      <c r="F409" s="19" t="str">
        <f>IF(G409=1,MAX($F$4:F408)+1,"")</f>
        <v/>
      </c>
      <c r="G409" s="19">
        <f>COUNTIF($H$5:H409,H409)</f>
        <v>386</v>
      </c>
      <c r="H409" s="19" t="e">
        <f t="shared" si="19"/>
        <v>#N/A</v>
      </c>
      <c r="I409" s="19">
        <f>COUNTIF($J$4:$J409,1)</f>
        <v>11</v>
      </c>
      <c r="J409" s="19">
        <f>COUNTIF($S$5:$S409,S409)</f>
        <v>386</v>
      </c>
      <c r="K409" s="19" t="e">
        <f>VLOOKUP(P409,Исходные_данные,20,FALSE)</f>
        <v>#N/A</v>
      </c>
      <c r="L409" s="19">
        <f>IFERROR(IF(P409=0,0,MAX($L$4:L408)+1),0)</f>
        <v>0</v>
      </c>
      <c r="M409" s="104" t="e">
        <f>LEFT(P409,SEARCH(".",P409)-1)</f>
        <v>#N/A</v>
      </c>
      <c r="N409" s="104" t="e">
        <f>LEFT(RIGHT(P409,LEN(P409)-LEN(M409)-1),SEARCH(".",P409)-1)</f>
        <v>#N/A</v>
      </c>
      <c r="P409" s="46" t="e">
        <f>VLOOKUP(ROW(405:405),Разбивка_нумерация_5,4,FALSE)</f>
        <v>#N/A</v>
      </c>
      <c r="Q409" s="46" t="e">
        <f>IF(VLOOKUP(ROW(405:405),Разбивка_нумерация_5,3,FALSE)=0,VLOOKUP(ROW(405:405),Разбивка_нумерация_5,2,FALSE),VLOOKUP(ROW(405:405),Разбивка_нумерация_5,3,FALSE))</f>
        <v>#N/A</v>
      </c>
      <c r="R409" s="46" t="e">
        <f>VLOOKUP(ROW(405:405),Разбивка_нумерация_5,6,FALSE)</f>
        <v>#N/A</v>
      </c>
      <c r="S409" s="46" t="e">
        <f>VLOOKUP(ROW(405:405),Разбивка_нумерация_5,17,FALSE)</f>
        <v>#N/A</v>
      </c>
      <c r="T409" s="46" t="str">
        <f>IF(AG409=0,"","L="&amp;AG409)</f>
        <v/>
      </c>
      <c r="U409" s="46" t="str">
        <f>IF(AH409=0,"",AD409&amp;" L="&amp;AH409)</f>
        <v/>
      </c>
      <c r="V409" s="46" t="str">
        <f>IF(AI409=0,"",AE409&amp;" L="&amp;AI409)</f>
        <v/>
      </c>
      <c r="W409" s="47" t="e">
        <f>VLOOKUP(P409,Исходные_данные,13,FALSE)*1.3</f>
        <v>#N/A</v>
      </c>
      <c r="X409" s="48"/>
      <c r="Y409" s="48"/>
      <c r="Z409" s="48"/>
      <c r="AA409" s="48"/>
      <c r="AB409" s="48"/>
      <c r="AD409" s="46" t="e">
        <f>VLOOKUP(S409,Кабель_диаметр,4,FALSE)</f>
        <v>#N/A</v>
      </c>
      <c r="AE409" s="46" t="e">
        <f>VLOOKUP(S409,Кабель_диаметр,5,FALSE)</f>
        <v>#N/A</v>
      </c>
      <c r="AG409" s="46">
        <f>IFERROR(VLOOKUP(P409,Исходные_данные,10,FALSE),0)</f>
        <v>0</v>
      </c>
      <c r="AH409" s="46">
        <f>IFERROR(VLOOKUP(P409,Исходные_данные,11,FALSE),0)</f>
        <v>0</v>
      </c>
      <c r="AI409" s="46">
        <f t="shared" si="20"/>
        <v>0</v>
      </c>
    </row>
    <row r="410" spans="6:35" x14ac:dyDescent="0.25">
      <c r="F410" s="19" t="str">
        <f>IF(G410=1,MAX($F$4:F409)+1,"")</f>
        <v/>
      </c>
      <c r="G410" s="19">
        <f>COUNTIF($H$5:H410,H410)</f>
        <v>387</v>
      </c>
      <c r="H410" s="19" t="e">
        <f t="shared" si="19"/>
        <v>#N/A</v>
      </c>
      <c r="I410" s="19">
        <f>COUNTIF($J$4:$J410,1)</f>
        <v>11</v>
      </c>
      <c r="J410" s="19">
        <f>COUNTIF($S$5:$S410,S410)</f>
        <v>387</v>
      </c>
      <c r="K410" s="19" t="e">
        <f>VLOOKUP(P410,Исходные_данные,20,FALSE)</f>
        <v>#N/A</v>
      </c>
      <c r="L410" s="19">
        <f>IFERROR(IF(P410=0,0,MAX($L$4:L409)+1),0)</f>
        <v>0</v>
      </c>
      <c r="M410" s="104" t="e">
        <f>LEFT(P410,SEARCH(".",P410)-1)</f>
        <v>#N/A</v>
      </c>
      <c r="N410" s="104" t="e">
        <f>LEFT(RIGHT(P410,LEN(P410)-LEN(M410)-1),SEARCH(".",P410)-1)</f>
        <v>#N/A</v>
      </c>
      <c r="P410" s="46" t="e">
        <f>VLOOKUP(ROW(406:406),Разбивка_нумерация_5,4,FALSE)</f>
        <v>#N/A</v>
      </c>
      <c r="Q410" s="46" t="e">
        <f>IF(VLOOKUP(ROW(406:406),Разбивка_нумерация_5,3,FALSE)=0,VLOOKUP(ROW(406:406),Разбивка_нумерация_5,2,FALSE),VLOOKUP(ROW(406:406),Разбивка_нумерация_5,3,FALSE))</f>
        <v>#N/A</v>
      </c>
      <c r="R410" s="46" t="e">
        <f>VLOOKUP(ROW(406:406),Разбивка_нумерация_5,6,FALSE)</f>
        <v>#N/A</v>
      </c>
      <c r="S410" s="46" t="e">
        <f>VLOOKUP(ROW(406:406),Разбивка_нумерация_5,17,FALSE)</f>
        <v>#N/A</v>
      </c>
      <c r="T410" s="46" t="str">
        <f>IF(AG410=0,"","L="&amp;AG410)</f>
        <v/>
      </c>
      <c r="U410" s="46" t="str">
        <f>IF(AH410=0,"",AD410&amp;" L="&amp;AH410)</f>
        <v/>
      </c>
      <c r="V410" s="46" t="str">
        <f>IF(AI410=0,"",AE410&amp;" L="&amp;AI410)</f>
        <v/>
      </c>
      <c r="W410" s="47" t="e">
        <f>VLOOKUP(P410,Исходные_данные,13,FALSE)*1.3</f>
        <v>#N/A</v>
      </c>
      <c r="X410" s="48"/>
      <c r="Y410" s="48"/>
      <c r="Z410" s="48"/>
      <c r="AA410" s="48"/>
      <c r="AB410" s="48"/>
      <c r="AD410" s="46" t="e">
        <f>VLOOKUP(S410,Кабель_диаметр,4,FALSE)</f>
        <v>#N/A</v>
      </c>
      <c r="AE410" s="46" t="e">
        <f>VLOOKUP(S410,Кабель_диаметр,5,FALSE)</f>
        <v>#N/A</v>
      </c>
      <c r="AG410" s="46">
        <f>IFERROR(VLOOKUP(P410,Исходные_данные,10,FALSE),0)</f>
        <v>0</v>
      </c>
      <c r="AH410" s="46">
        <f>IFERROR(VLOOKUP(P410,Исходные_данные,11,FALSE),0)</f>
        <v>0</v>
      </c>
      <c r="AI410" s="46">
        <f t="shared" si="20"/>
        <v>0</v>
      </c>
    </row>
    <row r="411" spans="6:35" x14ac:dyDescent="0.25">
      <c r="F411" s="19" t="str">
        <f>IF(G411=1,MAX($F$4:F410)+1,"")</f>
        <v/>
      </c>
      <c r="G411" s="19">
        <f>COUNTIF($H$5:H411,H411)</f>
        <v>388</v>
      </c>
      <c r="H411" s="19" t="e">
        <f t="shared" si="19"/>
        <v>#N/A</v>
      </c>
      <c r="I411" s="19">
        <f>COUNTIF($J$4:$J411,1)</f>
        <v>11</v>
      </c>
      <c r="J411" s="19">
        <f>COUNTIF($S$5:$S411,S411)</f>
        <v>388</v>
      </c>
      <c r="K411" s="19" t="e">
        <f>VLOOKUP(P411,Исходные_данные,20,FALSE)</f>
        <v>#N/A</v>
      </c>
      <c r="L411" s="19">
        <f>IFERROR(IF(P411=0,0,MAX($L$4:L410)+1),0)</f>
        <v>0</v>
      </c>
      <c r="M411" s="104" t="e">
        <f>LEFT(P411,SEARCH(".",P411)-1)</f>
        <v>#N/A</v>
      </c>
      <c r="N411" s="104" t="e">
        <f>LEFT(RIGHT(P411,LEN(P411)-LEN(M411)-1),SEARCH(".",P411)-1)</f>
        <v>#N/A</v>
      </c>
      <c r="P411" s="46" t="e">
        <f>VLOOKUP(ROW(407:407),Разбивка_нумерация_5,4,FALSE)</f>
        <v>#N/A</v>
      </c>
      <c r="Q411" s="46" t="e">
        <f>IF(VLOOKUP(ROW(407:407),Разбивка_нумерация_5,3,FALSE)=0,VLOOKUP(ROW(407:407),Разбивка_нумерация_5,2,FALSE),VLOOKUP(ROW(407:407),Разбивка_нумерация_5,3,FALSE))</f>
        <v>#N/A</v>
      </c>
      <c r="R411" s="46" t="e">
        <f>VLOOKUP(ROW(407:407),Разбивка_нумерация_5,6,FALSE)</f>
        <v>#N/A</v>
      </c>
      <c r="S411" s="46" t="e">
        <f>VLOOKUP(ROW(407:407),Разбивка_нумерация_5,17,FALSE)</f>
        <v>#N/A</v>
      </c>
      <c r="T411" s="46" t="str">
        <f>IF(AG411=0,"","L="&amp;AG411)</f>
        <v/>
      </c>
      <c r="U411" s="46" t="str">
        <f>IF(AH411=0,"",AD411&amp;" L="&amp;AH411)</f>
        <v/>
      </c>
      <c r="V411" s="46" t="str">
        <f>IF(AI411=0,"",AE411&amp;" L="&amp;AI411)</f>
        <v/>
      </c>
      <c r="W411" s="47" t="e">
        <f>VLOOKUP(P411,Исходные_данные,13,FALSE)*1.3</f>
        <v>#N/A</v>
      </c>
      <c r="X411" s="48"/>
      <c r="Y411" s="48"/>
      <c r="Z411" s="48"/>
      <c r="AA411" s="48"/>
      <c r="AB411" s="48"/>
      <c r="AD411" s="46" t="e">
        <f>VLOOKUP(S411,Кабель_диаметр,4,FALSE)</f>
        <v>#N/A</v>
      </c>
      <c r="AE411" s="46" t="e">
        <f>VLOOKUP(S411,Кабель_диаметр,5,FALSE)</f>
        <v>#N/A</v>
      </c>
      <c r="AG411" s="46">
        <f>IFERROR(VLOOKUP(P411,Исходные_данные,10,FALSE),0)</f>
        <v>0</v>
      </c>
      <c r="AH411" s="46">
        <f>IFERROR(VLOOKUP(P411,Исходные_данные,11,FALSE),0)</f>
        <v>0</v>
      </c>
      <c r="AI411" s="46">
        <f t="shared" si="20"/>
        <v>0</v>
      </c>
    </row>
    <row r="412" spans="6:35" x14ac:dyDescent="0.25">
      <c r="F412" s="19" t="str">
        <f>IF(G412=1,MAX($F$4:F411)+1,"")</f>
        <v/>
      </c>
      <c r="G412" s="19">
        <f>COUNTIF($H$5:H412,H412)</f>
        <v>389</v>
      </c>
      <c r="H412" s="19" t="e">
        <f t="shared" si="19"/>
        <v>#N/A</v>
      </c>
      <c r="I412" s="19">
        <f>COUNTIF($J$4:$J412,1)</f>
        <v>11</v>
      </c>
      <c r="J412" s="19">
        <f>COUNTIF($S$5:$S412,S412)</f>
        <v>389</v>
      </c>
      <c r="K412" s="19" t="e">
        <f>VLOOKUP(P412,Исходные_данные,20,FALSE)</f>
        <v>#N/A</v>
      </c>
      <c r="L412" s="19">
        <f>IFERROR(IF(P412=0,0,MAX($L$4:L411)+1),0)</f>
        <v>0</v>
      </c>
      <c r="M412" s="104" t="e">
        <f>LEFT(P412,SEARCH(".",P412)-1)</f>
        <v>#N/A</v>
      </c>
      <c r="N412" s="104" t="e">
        <f>LEFT(RIGHT(P412,LEN(P412)-LEN(M412)-1),SEARCH(".",P412)-1)</f>
        <v>#N/A</v>
      </c>
      <c r="P412" s="46" t="e">
        <f>VLOOKUP(ROW(408:408),Разбивка_нумерация_5,4,FALSE)</f>
        <v>#N/A</v>
      </c>
      <c r="Q412" s="46" t="e">
        <f>IF(VLOOKUP(ROW(408:408),Разбивка_нумерация_5,3,FALSE)=0,VLOOKUP(ROW(408:408),Разбивка_нумерация_5,2,FALSE),VLOOKUP(ROW(408:408),Разбивка_нумерация_5,3,FALSE))</f>
        <v>#N/A</v>
      </c>
      <c r="R412" s="46" t="e">
        <f>VLOOKUP(ROW(408:408),Разбивка_нумерация_5,6,FALSE)</f>
        <v>#N/A</v>
      </c>
      <c r="S412" s="46" t="e">
        <f>VLOOKUP(ROW(408:408),Разбивка_нумерация_5,17,FALSE)</f>
        <v>#N/A</v>
      </c>
      <c r="T412" s="46" t="str">
        <f>IF(AG412=0,"","L="&amp;AG412)</f>
        <v/>
      </c>
      <c r="U412" s="46" t="str">
        <f>IF(AH412=0,"",AD412&amp;" L="&amp;AH412)</f>
        <v/>
      </c>
      <c r="V412" s="46" t="str">
        <f>IF(AI412=0,"",AE412&amp;" L="&amp;AI412)</f>
        <v/>
      </c>
      <c r="W412" s="47" t="e">
        <f>VLOOKUP(P412,Исходные_данные,13,FALSE)*1.3</f>
        <v>#N/A</v>
      </c>
      <c r="X412" s="48"/>
      <c r="Y412" s="48"/>
      <c r="Z412" s="48"/>
      <c r="AA412" s="48"/>
      <c r="AB412" s="48"/>
      <c r="AD412" s="46" t="e">
        <f>VLOOKUP(S412,Кабель_диаметр,4,FALSE)</f>
        <v>#N/A</v>
      </c>
      <c r="AE412" s="46" t="e">
        <f>VLOOKUP(S412,Кабель_диаметр,5,FALSE)</f>
        <v>#N/A</v>
      </c>
      <c r="AG412" s="46">
        <f>IFERROR(VLOOKUP(P412,Исходные_данные,10,FALSE),0)</f>
        <v>0</v>
      </c>
      <c r="AH412" s="46">
        <f>IFERROR(VLOOKUP(P412,Исходные_данные,11,FALSE),0)</f>
        <v>0</v>
      </c>
      <c r="AI412" s="46">
        <f t="shared" si="20"/>
        <v>0</v>
      </c>
    </row>
    <row r="413" spans="6:35" x14ac:dyDescent="0.25">
      <c r="F413" s="19" t="str">
        <f>IF(G413=1,MAX($F$4:F412)+1,"")</f>
        <v/>
      </c>
      <c r="G413" s="19">
        <f>COUNTIF($H$5:H413,H413)</f>
        <v>390</v>
      </c>
      <c r="H413" s="19" t="e">
        <f t="shared" si="19"/>
        <v>#N/A</v>
      </c>
      <c r="I413" s="19">
        <f>COUNTIF($J$4:$J413,1)</f>
        <v>11</v>
      </c>
      <c r="J413" s="19">
        <f>COUNTIF($S$5:$S413,S413)</f>
        <v>390</v>
      </c>
      <c r="K413" s="19" t="e">
        <f>VLOOKUP(P413,Исходные_данные,20,FALSE)</f>
        <v>#N/A</v>
      </c>
      <c r="L413" s="19">
        <f>IFERROR(IF(P413=0,0,MAX($L$4:L412)+1),0)</f>
        <v>0</v>
      </c>
      <c r="M413" s="104" t="e">
        <f>LEFT(P413,SEARCH(".",P413)-1)</f>
        <v>#N/A</v>
      </c>
      <c r="N413" s="104" t="e">
        <f>LEFT(RIGHT(P413,LEN(P413)-LEN(M413)-1),SEARCH(".",P413)-1)</f>
        <v>#N/A</v>
      </c>
      <c r="P413" s="46" t="e">
        <f>VLOOKUP(ROW(409:409),Разбивка_нумерация_5,4,FALSE)</f>
        <v>#N/A</v>
      </c>
      <c r="Q413" s="46" t="e">
        <f>IF(VLOOKUP(ROW(409:409),Разбивка_нумерация_5,3,FALSE)=0,VLOOKUP(ROW(409:409),Разбивка_нумерация_5,2,FALSE),VLOOKUP(ROW(409:409),Разбивка_нумерация_5,3,FALSE))</f>
        <v>#N/A</v>
      </c>
      <c r="R413" s="46" t="e">
        <f>VLOOKUP(ROW(409:409),Разбивка_нумерация_5,6,FALSE)</f>
        <v>#N/A</v>
      </c>
      <c r="S413" s="46" t="e">
        <f>VLOOKUP(ROW(409:409),Разбивка_нумерация_5,17,FALSE)</f>
        <v>#N/A</v>
      </c>
      <c r="T413" s="46" t="str">
        <f>IF(AG413=0,"","L="&amp;AG413)</f>
        <v/>
      </c>
      <c r="U413" s="46" t="str">
        <f>IF(AH413=0,"",AD413&amp;" L="&amp;AH413)</f>
        <v/>
      </c>
      <c r="V413" s="46" t="str">
        <f>IF(AI413=0,"",AE413&amp;" L="&amp;AI413)</f>
        <v/>
      </c>
      <c r="W413" s="47" t="e">
        <f>VLOOKUP(P413,Исходные_данные,13,FALSE)*1.3</f>
        <v>#N/A</v>
      </c>
      <c r="X413" s="48"/>
      <c r="Y413" s="48"/>
      <c r="Z413" s="48"/>
      <c r="AA413" s="48"/>
      <c r="AB413" s="48"/>
      <c r="AD413" s="46" t="e">
        <f>VLOOKUP(S413,Кабель_диаметр,4,FALSE)</f>
        <v>#N/A</v>
      </c>
      <c r="AE413" s="46" t="e">
        <f>VLOOKUP(S413,Кабель_диаметр,5,FALSE)</f>
        <v>#N/A</v>
      </c>
      <c r="AG413" s="46">
        <f>IFERROR(VLOOKUP(P413,Исходные_данные,10,FALSE),0)</f>
        <v>0</v>
      </c>
      <c r="AH413" s="46">
        <f>IFERROR(VLOOKUP(P413,Исходные_данные,11,FALSE),0)</f>
        <v>0</v>
      </c>
      <c r="AI413" s="46">
        <f t="shared" si="20"/>
        <v>0</v>
      </c>
    </row>
    <row r="414" spans="6:35" x14ac:dyDescent="0.25">
      <c r="F414" s="19" t="str">
        <f>IF(G414=1,MAX($F$4:F413)+1,"")</f>
        <v/>
      </c>
      <c r="G414" s="19">
        <f>COUNTIF($H$5:H414,H414)</f>
        <v>391</v>
      </c>
      <c r="H414" s="19" t="e">
        <f t="shared" si="19"/>
        <v>#N/A</v>
      </c>
      <c r="I414" s="19">
        <f>COUNTIF($J$4:$J414,1)</f>
        <v>11</v>
      </c>
      <c r="J414" s="19">
        <f>COUNTIF($S$5:$S414,S414)</f>
        <v>391</v>
      </c>
      <c r="K414" s="19" t="e">
        <f>VLOOKUP(P414,Исходные_данные,20,FALSE)</f>
        <v>#N/A</v>
      </c>
      <c r="L414" s="19">
        <f>IFERROR(IF(P414=0,0,MAX($L$4:L413)+1),0)</f>
        <v>0</v>
      </c>
      <c r="M414" s="104" t="e">
        <f>LEFT(P414,SEARCH(".",P414)-1)</f>
        <v>#N/A</v>
      </c>
      <c r="N414" s="104" t="e">
        <f>LEFT(RIGHT(P414,LEN(P414)-LEN(M414)-1),SEARCH(".",P414)-1)</f>
        <v>#N/A</v>
      </c>
      <c r="P414" s="46" t="e">
        <f>VLOOKUP(ROW(410:410),Разбивка_нумерация_5,4,FALSE)</f>
        <v>#N/A</v>
      </c>
      <c r="Q414" s="46" t="e">
        <f>IF(VLOOKUP(ROW(410:410),Разбивка_нумерация_5,3,FALSE)=0,VLOOKUP(ROW(410:410),Разбивка_нумерация_5,2,FALSE),VLOOKUP(ROW(410:410),Разбивка_нумерация_5,3,FALSE))</f>
        <v>#N/A</v>
      </c>
      <c r="R414" s="46" t="e">
        <f>VLOOKUP(ROW(410:410),Разбивка_нумерация_5,6,FALSE)</f>
        <v>#N/A</v>
      </c>
      <c r="S414" s="46" t="e">
        <f>VLOOKUP(ROW(410:410),Разбивка_нумерация_5,17,FALSE)</f>
        <v>#N/A</v>
      </c>
      <c r="T414" s="46" t="str">
        <f>IF(AG414=0,"","L="&amp;AG414)</f>
        <v/>
      </c>
      <c r="U414" s="46" t="str">
        <f>IF(AH414=0,"",AD414&amp;" L="&amp;AH414)</f>
        <v/>
      </c>
      <c r="V414" s="46" t="str">
        <f>IF(AI414=0,"",AE414&amp;" L="&amp;AI414)</f>
        <v/>
      </c>
      <c r="W414" s="47" t="e">
        <f>VLOOKUP(P414,Исходные_данные,13,FALSE)*1.3</f>
        <v>#N/A</v>
      </c>
      <c r="X414" s="48"/>
      <c r="Y414" s="48"/>
      <c r="Z414" s="48"/>
      <c r="AA414" s="48"/>
      <c r="AB414" s="48"/>
      <c r="AD414" s="46" t="e">
        <f>VLOOKUP(S414,Кабель_диаметр,4,FALSE)</f>
        <v>#N/A</v>
      </c>
      <c r="AE414" s="46" t="e">
        <f>VLOOKUP(S414,Кабель_диаметр,5,FALSE)</f>
        <v>#N/A</v>
      </c>
      <c r="AG414" s="46">
        <f>IFERROR(VLOOKUP(P414,Исходные_данные,10,FALSE),0)</f>
        <v>0</v>
      </c>
      <c r="AH414" s="46">
        <f>IFERROR(VLOOKUP(P414,Исходные_данные,11,FALSE),0)</f>
        <v>0</v>
      </c>
      <c r="AI414" s="46">
        <f t="shared" si="20"/>
        <v>0</v>
      </c>
    </row>
    <row r="415" spans="6:35" x14ac:dyDescent="0.25">
      <c r="F415" s="19" t="str">
        <f>IF(G415=1,MAX($F$4:F414)+1,"")</f>
        <v/>
      </c>
      <c r="G415" s="19">
        <f>COUNTIF($H$5:H415,H415)</f>
        <v>392</v>
      </c>
      <c r="H415" s="19" t="e">
        <f t="shared" si="19"/>
        <v>#N/A</v>
      </c>
      <c r="I415" s="19">
        <f>COUNTIF($J$4:$J415,1)</f>
        <v>11</v>
      </c>
      <c r="J415" s="19">
        <f>COUNTIF($S$5:$S415,S415)</f>
        <v>392</v>
      </c>
      <c r="K415" s="19" t="e">
        <f>VLOOKUP(P415,Исходные_данные,20,FALSE)</f>
        <v>#N/A</v>
      </c>
      <c r="L415" s="19">
        <f>IFERROR(IF(P415=0,0,MAX($L$4:L414)+1),0)</f>
        <v>0</v>
      </c>
      <c r="M415" s="104" t="e">
        <f>LEFT(P415,SEARCH(".",P415)-1)</f>
        <v>#N/A</v>
      </c>
      <c r="N415" s="104" t="e">
        <f>LEFT(RIGHT(P415,LEN(P415)-LEN(M415)-1),SEARCH(".",P415)-1)</f>
        <v>#N/A</v>
      </c>
      <c r="P415" s="46" t="e">
        <f>VLOOKUP(ROW(411:411),Разбивка_нумерация_5,4,FALSE)</f>
        <v>#N/A</v>
      </c>
      <c r="Q415" s="46" t="e">
        <f>IF(VLOOKUP(ROW(411:411),Разбивка_нумерация_5,3,FALSE)=0,VLOOKUP(ROW(411:411),Разбивка_нумерация_5,2,FALSE),VLOOKUP(ROW(411:411),Разбивка_нумерация_5,3,FALSE))</f>
        <v>#N/A</v>
      </c>
      <c r="R415" s="46" t="e">
        <f>VLOOKUP(ROW(411:411),Разбивка_нумерация_5,6,FALSE)</f>
        <v>#N/A</v>
      </c>
      <c r="S415" s="46" t="e">
        <f>VLOOKUP(ROW(411:411),Разбивка_нумерация_5,17,FALSE)</f>
        <v>#N/A</v>
      </c>
      <c r="T415" s="46" t="str">
        <f>IF(AG415=0,"","L="&amp;AG415)</f>
        <v/>
      </c>
      <c r="U415" s="46" t="str">
        <f>IF(AH415=0,"",AD415&amp;" L="&amp;AH415)</f>
        <v/>
      </c>
      <c r="V415" s="46" t="str">
        <f>IF(AI415=0,"",AE415&amp;" L="&amp;AI415)</f>
        <v/>
      </c>
      <c r="W415" s="47" t="e">
        <f>VLOOKUP(P415,Исходные_данные,13,FALSE)*1.3</f>
        <v>#N/A</v>
      </c>
      <c r="X415" s="48"/>
      <c r="Y415" s="48"/>
      <c r="Z415" s="48"/>
      <c r="AA415" s="48"/>
      <c r="AB415" s="48"/>
      <c r="AD415" s="46" t="e">
        <f>VLOOKUP(S415,Кабель_диаметр,4,FALSE)</f>
        <v>#N/A</v>
      </c>
      <c r="AE415" s="46" t="e">
        <f>VLOOKUP(S415,Кабель_диаметр,5,FALSE)</f>
        <v>#N/A</v>
      </c>
      <c r="AG415" s="46">
        <f>IFERROR(VLOOKUP(P415,Исходные_данные,10,FALSE),0)</f>
        <v>0</v>
      </c>
      <c r="AH415" s="46">
        <f>IFERROR(VLOOKUP(P415,Исходные_данные,11,FALSE),0)</f>
        <v>0</v>
      </c>
      <c r="AI415" s="46">
        <f t="shared" si="20"/>
        <v>0</v>
      </c>
    </row>
    <row r="416" spans="6:35" x14ac:dyDescent="0.25">
      <c r="F416" s="19" t="str">
        <f>IF(G416=1,MAX($F$4:F415)+1,"")</f>
        <v/>
      </c>
      <c r="G416" s="19">
        <f>COUNTIF($H$5:H416,H416)</f>
        <v>393</v>
      </c>
      <c r="H416" s="19" t="e">
        <f t="shared" si="19"/>
        <v>#N/A</v>
      </c>
      <c r="I416" s="19">
        <f>COUNTIF($J$4:$J416,1)</f>
        <v>11</v>
      </c>
      <c r="J416" s="19">
        <f>COUNTIF($S$5:$S416,S416)</f>
        <v>393</v>
      </c>
      <c r="K416" s="19" t="e">
        <f>VLOOKUP(P416,Исходные_данные,20,FALSE)</f>
        <v>#N/A</v>
      </c>
      <c r="L416" s="19">
        <f>IFERROR(IF(P416=0,0,MAX($L$4:L415)+1),0)</f>
        <v>0</v>
      </c>
      <c r="M416" s="104" t="e">
        <f>LEFT(P416,SEARCH(".",P416)-1)</f>
        <v>#N/A</v>
      </c>
      <c r="N416" s="104" t="e">
        <f>LEFT(RIGHT(P416,LEN(P416)-LEN(M416)-1),SEARCH(".",P416)-1)</f>
        <v>#N/A</v>
      </c>
      <c r="P416" s="46" t="e">
        <f>VLOOKUP(ROW(412:412),Разбивка_нумерация_5,4,FALSE)</f>
        <v>#N/A</v>
      </c>
      <c r="Q416" s="46" t="e">
        <f>IF(VLOOKUP(ROW(412:412),Разбивка_нумерация_5,3,FALSE)=0,VLOOKUP(ROW(412:412),Разбивка_нумерация_5,2,FALSE),VLOOKUP(ROW(412:412),Разбивка_нумерация_5,3,FALSE))</f>
        <v>#N/A</v>
      </c>
      <c r="R416" s="46" t="e">
        <f>VLOOKUP(ROW(412:412),Разбивка_нумерация_5,6,FALSE)</f>
        <v>#N/A</v>
      </c>
      <c r="S416" s="46" t="e">
        <f>VLOOKUP(ROW(412:412),Разбивка_нумерация_5,17,FALSE)</f>
        <v>#N/A</v>
      </c>
      <c r="T416" s="46" t="str">
        <f>IF(AG416=0,"","L="&amp;AG416)</f>
        <v/>
      </c>
      <c r="U416" s="46" t="str">
        <f>IF(AH416=0,"",AD416&amp;" L="&amp;AH416)</f>
        <v/>
      </c>
      <c r="V416" s="46" t="str">
        <f>IF(AI416=0,"",AE416&amp;" L="&amp;AI416)</f>
        <v/>
      </c>
      <c r="W416" s="47" t="e">
        <f>VLOOKUP(P416,Исходные_данные,13,FALSE)*1.3</f>
        <v>#N/A</v>
      </c>
      <c r="X416" s="48"/>
      <c r="Y416" s="48"/>
      <c r="Z416" s="48"/>
      <c r="AA416" s="48"/>
      <c r="AB416" s="48"/>
      <c r="AD416" s="46" t="e">
        <f>VLOOKUP(S416,Кабель_диаметр,4,FALSE)</f>
        <v>#N/A</v>
      </c>
      <c r="AE416" s="46" t="e">
        <f>VLOOKUP(S416,Кабель_диаметр,5,FALSE)</f>
        <v>#N/A</v>
      </c>
      <c r="AG416" s="46">
        <f>IFERROR(VLOOKUP(P416,Исходные_данные,10,FALSE),0)</f>
        <v>0</v>
      </c>
      <c r="AH416" s="46">
        <f>IFERROR(VLOOKUP(P416,Исходные_данные,11,FALSE),0)</f>
        <v>0</v>
      </c>
      <c r="AI416" s="46">
        <f t="shared" si="20"/>
        <v>0</v>
      </c>
    </row>
    <row r="417" spans="6:35" x14ac:dyDescent="0.25">
      <c r="F417" s="19" t="str">
        <f>IF(G417=1,MAX($F$4:F416)+1,"")</f>
        <v/>
      </c>
      <c r="G417" s="19">
        <f>COUNTIF($H$5:H417,H417)</f>
        <v>394</v>
      </c>
      <c r="H417" s="19" t="e">
        <f t="shared" si="19"/>
        <v>#N/A</v>
      </c>
      <c r="I417" s="19">
        <f>COUNTIF($J$4:$J417,1)</f>
        <v>11</v>
      </c>
      <c r="J417" s="19">
        <f>COUNTIF($S$5:$S417,S417)</f>
        <v>394</v>
      </c>
      <c r="K417" s="19" t="e">
        <f>VLOOKUP(P417,Исходные_данные,20,FALSE)</f>
        <v>#N/A</v>
      </c>
      <c r="L417" s="19">
        <f>IFERROR(IF(P417=0,0,MAX($L$4:L416)+1),0)</f>
        <v>0</v>
      </c>
      <c r="M417" s="104" t="e">
        <f>LEFT(P417,SEARCH(".",P417)-1)</f>
        <v>#N/A</v>
      </c>
      <c r="N417" s="104" t="e">
        <f>LEFT(RIGHT(P417,LEN(P417)-LEN(M417)-1),SEARCH(".",P417)-1)</f>
        <v>#N/A</v>
      </c>
      <c r="P417" s="46" t="e">
        <f>VLOOKUP(ROW(413:413),Разбивка_нумерация_5,4,FALSE)</f>
        <v>#N/A</v>
      </c>
      <c r="Q417" s="46" t="e">
        <f>IF(VLOOKUP(ROW(413:413),Разбивка_нумерация_5,3,FALSE)=0,VLOOKUP(ROW(413:413),Разбивка_нумерация_5,2,FALSE),VLOOKUP(ROW(413:413),Разбивка_нумерация_5,3,FALSE))</f>
        <v>#N/A</v>
      </c>
      <c r="R417" s="46" t="e">
        <f>VLOOKUP(ROW(413:413),Разбивка_нумерация_5,6,FALSE)</f>
        <v>#N/A</v>
      </c>
      <c r="S417" s="46" t="e">
        <f>VLOOKUP(ROW(413:413),Разбивка_нумерация_5,17,FALSE)</f>
        <v>#N/A</v>
      </c>
      <c r="T417" s="46" t="str">
        <f>IF(AG417=0,"","L="&amp;AG417)</f>
        <v/>
      </c>
      <c r="U417" s="46" t="str">
        <f>IF(AH417=0,"",AD417&amp;" L="&amp;AH417)</f>
        <v/>
      </c>
      <c r="V417" s="46" t="str">
        <f>IF(AI417=0,"",AE417&amp;" L="&amp;AI417)</f>
        <v/>
      </c>
      <c r="W417" s="47" t="e">
        <f>VLOOKUP(P417,Исходные_данные,13,FALSE)*1.3</f>
        <v>#N/A</v>
      </c>
      <c r="X417" s="48"/>
      <c r="Y417" s="48"/>
      <c r="Z417" s="48"/>
      <c r="AA417" s="48"/>
      <c r="AB417" s="48"/>
      <c r="AD417" s="46" t="e">
        <f>VLOOKUP(S417,Кабель_диаметр,4,FALSE)</f>
        <v>#N/A</v>
      </c>
      <c r="AE417" s="46" t="e">
        <f>VLOOKUP(S417,Кабель_диаметр,5,FALSE)</f>
        <v>#N/A</v>
      </c>
      <c r="AG417" s="46">
        <f>IFERROR(VLOOKUP(P417,Исходные_данные,10,FALSE),0)</f>
        <v>0</v>
      </c>
      <c r="AH417" s="46">
        <f>IFERROR(VLOOKUP(P417,Исходные_данные,11,FALSE),0)</f>
        <v>0</v>
      </c>
      <c r="AI417" s="46">
        <f t="shared" si="20"/>
        <v>0</v>
      </c>
    </row>
    <row r="418" spans="6:35" x14ac:dyDescent="0.25">
      <c r="F418" s="19" t="str">
        <f>IF(G418=1,MAX($F$4:F417)+1,"")</f>
        <v/>
      </c>
      <c r="G418" s="19">
        <f>COUNTIF($H$5:H418,H418)</f>
        <v>395</v>
      </c>
      <c r="H418" s="19" t="e">
        <f t="shared" si="19"/>
        <v>#N/A</v>
      </c>
      <c r="I418" s="19">
        <f>COUNTIF($J$4:$J418,1)</f>
        <v>11</v>
      </c>
      <c r="J418" s="19">
        <f>COUNTIF($S$5:$S418,S418)</f>
        <v>395</v>
      </c>
      <c r="K418" s="19" t="e">
        <f>VLOOKUP(P418,Исходные_данные,20,FALSE)</f>
        <v>#N/A</v>
      </c>
      <c r="L418" s="19">
        <f>IFERROR(IF(P418=0,0,MAX($L$4:L417)+1),0)</f>
        <v>0</v>
      </c>
      <c r="M418" s="104" t="e">
        <f>LEFT(P418,SEARCH(".",P418)-1)</f>
        <v>#N/A</v>
      </c>
      <c r="N418" s="104" t="e">
        <f>LEFT(RIGHT(P418,LEN(P418)-LEN(M418)-1),SEARCH(".",P418)-1)</f>
        <v>#N/A</v>
      </c>
      <c r="P418" s="46" t="e">
        <f>VLOOKUP(ROW(414:414),Разбивка_нумерация_5,4,FALSE)</f>
        <v>#N/A</v>
      </c>
      <c r="Q418" s="46" t="e">
        <f>IF(VLOOKUP(ROW(414:414),Разбивка_нумерация_5,3,FALSE)=0,VLOOKUP(ROW(414:414),Разбивка_нумерация_5,2,FALSE),VLOOKUP(ROW(414:414),Разбивка_нумерация_5,3,FALSE))</f>
        <v>#N/A</v>
      </c>
      <c r="R418" s="46" t="e">
        <f>VLOOKUP(ROW(414:414),Разбивка_нумерация_5,6,FALSE)</f>
        <v>#N/A</v>
      </c>
      <c r="S418" s="46" t="e">
        <f>VLOOKUP(ROW(414:414),Разбивка_нумерация_5,17,FALSE)</f>
        <v>#N/A</v>
      </c>
      <c r="T418" s="46" t="str">
        <f>IF(AG418=0,"","L="&amp;AG418)</f>
        <v/>
      </c>
      <c r="U418" s="46" t="str">
        <f>IF(AH418=0,"",AD418&amp;" L="&amp;AH418)</f>
        <v/>
      </c>
      <c r="V418" s="46" t="str">
        <f>IF(AI418=0,"",AE418&amp;" L="&amp;AI418)</f>
        <v/>
      </c>
      <c r="W418" s="47" t="e">
        <f>VLOOKUP(P418,Исходные_данные,13,FALSE)*1.3</f>
        <v>#N/A</v>
      </c>
      <c r="X418" s="48"/>
      <c r="Y418" s="48"/>
      <c r="Z418" s="48"/>
      <c r="AA418" s="48"/>
      <c r="AB418" s="48"/>
      <c r="AD418" s="46" t="e">
        <f>VLOOKUP(S418,Кабель_диаметр,4,FALSE)</f>
        <v>#N/A</v>
      </c>
      <c r="AE418" s="46" t="e">
        <f>VLOOKUP(S418,Кабель_диаметр,5,FALSE)</f>
        <v>#N/A</v>
      </c>
      <c r="AG418" s="46">
        <f>IFERROR(VLOOKUP(P418,Исходные_данные,10,FALSE),0)</f>
        <v>0</v>
      </c>
      <c r="AH418" s="46">
        <f>IFERROR(VLOOKUP(P418,Исходные_данные,11,FALSE),0)</f>
        <v>0</v>
      </c>
      <c r="AI418" s="46">
        <f t="shared" si="20"/>
        <v>0</v>
      </c>
    </row>
    <row r="419" spans="6:35" x14ac:dyDescent="0.25">
      <c r="F419" s="19" t="str">
        <f>IF(G419=1,MAX($F$4:F418)+1,"")</f>
        <v/>
      </c>
      <c r="G419" s="19">
        <f>COUNTIF($H$5:H419,H419)</f>
        <v>396</v>
      </c>
      <c r="H419" s="19" t="e">
        <f t="shared" si="19"/>
        <v>#N/A</v>
      </c>
      <c r="I419" s="19">
        <f>COUNTIF($J$4:$J419,1)</f>
        <v>11</v>
      </c>
      <c r="J419" s="19">
        <f>COUNTIF($S$5:$S419,S419)</f>
        <v>396</v>
      </c>
      <c r="K419" s="19" t="e">
        <f>VLOOKUP(P419,Исходные_данные,20,FALSE)</f>
        <v>#N/A</v>
      </c>
      <c r="L419" s="19">
        <f>IFERROR(IF(P419=0,0,MAX($L$4:L418)+1),0)</f>
        <v>0</v>
      </c>
      <c r="M419" s="104" t="e">
        <f>LEFT(P419,SEARCH(".",P419)-1)</f>
        <v>#N/A</v>
      </c>
      <c r="N419" s="104" t="e">
        <f>LEFT(RIGHT(P419,LEN(P419)-LEN(M419)-1),SEARCH(".",P419)-1)</f>
        <v>#N/A</v>
      </c>
      <c r="P419" s="46" t="e">
        <f>VLOOKUP(ROW(415:415),Разбивка_нумерация_5,4,FALSE)</f>
        <v>#N/A</v>
      </c>
      <c r="Q419" s="46" t="e">
        <f>IF(VLOOKUP(ROW(415:415),Разбивка_нумерация_5,3,FALSE)=0,VLOOKUP(ROW(415:415),Разбивка_нумерация_5,2,FALSE),VLOOKUP(ROW(415:415),Разбивка_нумерация_5,3,FALSE))</f>
        <v>#N/A</v>
      </c>
      <c r="R419" s="46" t="e">
        <f>VLOOKUP(ROW(415:415),Разбивка_нумерация_5,6,FALSE)</f>
        <v>#N/A</v>
      </c>
      <c r="S419" s="46" t="e">
        <f>VLOOKUP(ROW(415:415),Разбивка_нумерация_5,17,FALSE)</f>
        <v>#N/A</v>
      </c>
      <c r="T419" s="46" t="str">
        <f>IF(AG419=0,"","L="&amp;AG419)</f>
        <v/>
      </c>
      <c r="U419" s="46" t="str">
        <f>IF(AH419=0,"",AD419&amp;" L="&amp;AH419)</f>
        <v/>
      </c>
      <c r="V419" s="46" t="str">
        <f>IF(AI419=0,"",AE419&amp;" L="&amp;AI419)</f>
        <v/>
      </c>
      <c r="W419" s="47" t="e">
        <f>VLOOKUP(P419,Исходные_данные,13,FALSE)*1.3</f>
        <v>#N/A</v>
      </c>
      <c r="X419" s="48"/>
      <c r="Y419" s="48"/>
      <c r="Z419" s="48"/>
      <c r="AA419" s="48"/>
      <c r="AB419" s="48"/>
      <c r="AD419" s="46" t="e">
        <f>VLOOKUP(S419,Кабель_диаметр,4,FALSE)</f>
        <v>#N/A</v>
      </c>
      <c r="AE419" s="46" t="e">
        <f>VLOOKUP(S419,Кабель_диаметр,5,FALSE)</f>
        <v>#N/A</v>
      </c>
      <c r="AG419" s="46">
        <f>IFERROR(VLOOKUP(P419,Исходные_данные,10,FALSE),0)</f>
        <v>0</v>
      </c>
      <c r="AH419" s="46">
        <f>IFERROR(VLOOKUP(P419,Исходные_данные,11,FALSE),0)</f>
        <v>0</v>
      </c>
      <c r="AI419" s="46">
        <f t="shared" si="20"/>
        <v>0</v>
      </c>
    </row>
    <row r="420" spans="6:35" x14ac:dyDescent="0.25">
      <c r="F420" s="19" t="str">
        <f>IF(G420=1,MAX($F$4:F419)+1,"")</f>
        <v/>
      </c>
      <c r="G420" s="19">
        <f>COUNTIF($H$5:H420,H420)</f>
        <v>397</v>
      </c>
      <c r="H420" s="19" t="e">
        <f t="shared" si="19"/>
        <v>#N/A</v>
      </c>
      <c r="I420" s="19">
        <f>COUNTIF($J$4:$J420,1)</f>
        <v>11</v>
      </c>
      <c r="J420" s="19">
        <f>COUNTIF($S$5:$S420,S420)</f>
        <v>397</v>
      </c>
      <c r="K420" s="19" t="e">
        <f>VLOOKUP(P420,Исходные_данные,20,FALSE)</f>
        <v>#N/A</v>
      </c>
      <c r="L420" s="19">
        <f>IFERROR(IF(P420=0,0,MAX($L$4:L419)+1),0)</f>
        <v>0</v>
      </c>
      <c r="M420" s="104" t="e">
        <f>LEFT(P420,SEARCH(".",P420)-1)</f>
        <v>#N/A</v>
      </c>
      <c r="N420" s="104" t="e">
        <f>LEFT(RIGHT(P420,LEN(P420)-LEN(M420)-1),SEARCH(".",P420)-1)</f>
        <v>#N/A</v>
      </c>
      <c r="P420" s="46" t="e">
        <f>VLOOKUP(ROW(416:416),Разбивка_нумерация_5,4,FALSE)</f>
        <v>#N/A</v>
      </c>
      <c r="Q420" s="46" t="e">
        <f>IF(VLOOKUP(ROW(416:416),Разбивка_нумерация_5,3,FALSE)=0,VLOOKUP(ROW(416:416),Разбивка_нумерация_5,2,FALSE),VLOOKUP(ROW(416:416),Разбивка_нумерация_5,3,FALSE))</f>
        <v>#N/A</v>
      </c>
      <c r="R420" s="46" t="e">
        <f>VLOOKUP(ROW(416:416),Разбивка_нумерация_5,6,FALSE)</f>
        <v>#N/A</v>
      </c>
      <c r="S420" s="46" t="e">
        <f>VLOOKUP(ROW(416:416),Разбивка_нумерация_5,17,FALSE)</f>
        <v>#N/A</v>
      </c>
      <c r="T420" s="46" t="str">
        <f>IF(AG420=0,"","L="&amp;AG420)</f>
        <v/>
      </c>
      <c r="U420" s="46" t="str">
        <f>IF(AH420=0,"",AD420&amp;" L="&amp;AH420)</f>
        <v/>
      </c>
      <c r="V420" s="46" t="str">
        <f>IF(AI420=0,"",AE420&amp;" L="&amp;AI420)</f>
        <v/>
      </c>
      <c r="W420" s="47" t="e">
        <f>VLOOKUP(P420,Исходные_данные,13,FALSE)*1.3</f>
        <v>#N/A</v>
      </c>
      <c r="X420" s="48"/>
      <c r="Y420" s="48"/>
      <c r="Z420" s="48"/>
      <c r="AA420" s="48"/>
      <c r="AB420" s="48"/>
      <c r="AD420" s="46" t="e">
        <f>VLOOKUP(S420,Кабель_диаметр,4,FALSE)</f>
        <v>#N/A</v>
      </c>
      <c r="AE420" s="46" t="e">
        <f>VLOOKUP(S420,Кабель_диаметр,5,FALSE)</f>
        <v>#N/A</v>
      </c>
      <c r="AG420" s="46">
        <f>IFERROR(VLOOKUP(P420,Исходные_данные,10,FALSE),0)</f>
        <v>0</v>
      </c>
      <c r="AH420" s="46">
        <f>IFERROR(VLOOKUP(P420,Исходные_данные,11,FALSE),0)</f>
        <v>0</v>
      </c>
      <c r="AI420" s="46">
        <f t="shared" si="20"/>
        <v>0</v>
      </c>
    </row>
    <row r="421" spans="6:35" x14ac:dyDescent="0.25">
      <c r="F421" s="19" t="str">
        <f>IF(G421=1,MAX($F$4:F420)+1,"")</f>
        <v/>
      </c>
      <c r="G421" s="19">
        <f>COUNTIF($H$5:H421,H421)</f>
        <v>398</v>
      </c>
      <c r="H421" s="19" t="e">
        <f t="shared" si="19"/>
        <v>#N/A</v>
      </c>
      <c r="I421" s="19">
        <f>COUNTIF($J$4:$J421,1)</f>
        <v>11</v>
      </c>
      <c r="J421" s="19">
        <f>COUNTIF($S$5:$S421,S421)</f>
        <v>398</v>
      </c>
      <c r="K421" s="19" t="e">
        <f>VLOOKUP(P421,Исходные_данные,20,FALSE)</f>
        <v>#N/A</v>
      </c>
      <c r="L421" s="19">
        <f>IFERROR(IF(P421=0,0,MAX($L$4:L420)+1),0)</f>
        <v>0</v>
      </c>
      <c r="M421" s="104" t="e">
        <f>LEFT(P421,SEARCH(".",P421)-1)</f>
        <v>#N/A</v>
      </c>
      <c r="N421" s="104" t="e">
        <f>LEFT(RIGHT(P421,LEN(P421)-LEN(M421)-1),SEARCH(".",P421)-1)</f>
        <v>#N/A</v>
      </c>
      <c r="P421" s="46" t="e">
        <f>VLOOKUP(ROW(417:417),Разбивка_нумерация_5,4,FALSE)</f>
        <v>#N/A</v>
      </c>
      <c r="Q421" s="46" t="e">
        <f>IF(VLOOKUP(ROW(417:417),Разбивка_нумерация_5,3,FALSE)=0,VLOOKUP(ROW(417:417),Разбивка_нумерация_5,2,FALSE),VLOOKUP(ROW(417:417),Разбивка_нумерация_5,3,FALSE))</f>
        <v>#N/A</v>
      </c>
      <c r="R421" s="46" t="e">
        <f>VLOOKUP(ROW(417:417),Разбивка_нумерация_5,6,FALSE)</f>
        <v>#N/A</v>
      </c>
      <c r="S421" s="46" t="e">
        <f>VLOOKUP(ROW(417:417),Разбивка_нумерация_5,17,FALSE)</f>
        <v>#N/A</v>
      </c>
      <c r="T421" s="46" t="str">
        <f>IF(AG421=0,"","L="&amp;AG421)</f>
        <v/>
      </c>
      <c r="U421" s="46" t="str">
        <f>IF(AH421=0,"",AD421&amp;" L="&amp;AH421)</f>
        <v/>
      </c>
      <c r="V421" s="46" t="str">
        <f>IF(AI421=0,"",AE421&amp;" L="&amp;AI421)</f>
        <v/>
      </c>
      <c r="W421" s="47" t="e">
        <f>VLOOKUP(P421,Исходные_данные,13,FALSE)*1.3</f>
        <v>#N/A</v>
      </c>
      <c r="X421" s="48"/>
      <c r="Y421" s="48"/>
      <c r="Z421" s="48"/>
      <c r="AA421" s="48"/>
      <c r="AB421" s="48"/>
      <c r="AD421" s="46" t="e">
        <f>VLOOKUP(S421,Кабель_диаметр,4,FALSE)</f>
        <v>#N/A</v>
      </c>
      <c r="AE421" s="46" t="e">
        <f>VLOOKUP(S421,Кабель_диаметр,5,FALSE)</f>
        <v>#N/A</v>
      </c>
      <c r="AG421" s="46">
        <f>IFERROR(VLOOKUP(P421,Исходные_данные,10,FALSE),0)</f>
        <v>0</v>
      </c>
      <c r="AH421" s="46">
        <f>IFERROR(VLOOKUP(P421,Исходные_данные,11,FALSE),0)</f>
        <v>0</v>
      </c>
      <c r="AI421" s="46">
        <f t="shared" si="20"/>
        <v>0</v>
      </c>
    </row>
    <row r="422" spans="6:35" x14ac:dyDescent="0.25">
      <c r="F422" s="19" t="str">
        <f>IF(G422=1,MAX($F$4:F421)+1,"")</f>
        <v/>
      </c>
      <c r="G422" s="19">
        <f>COUNTIF($H$5:H422,H422)</f>
        <v>399</v>
      </c>
      <c r="H422" s="19" t="e">
        <f t="shared" si="19"/>
        <v>#N/A</v>
      </c>
      <c r="I422" s="19">
        <f>COUNTIF($J$4:$J422,1)</f>
        <v>11</v>
      </c>
      <c r="J422" s="19">
        <f>COUNTIF($S$5:$S422,S422)</f>
        <v>399</v>
      </c>
      <c r="K422" s="19" t="e">
        <f>VLOOKUP(P422,Исходные_данные,20,FALSE)</f>
        <v>#N/A</v>
      </c>
      <c r="L422" s="19">
        <f>IFERROR(IF(P422=0,0,MAX($L$4:L421)+1),0)</f>
        <v>0</v>
      </c>
      <c r="M422" s="104" t="e">
        <f>LEFT(P422,SEARCH(".",P422)-1)</f>
        <v>#N/A</v>
      </c>
      <c r="N422" s="104" t="e">
        <f>LEFT(RIGHT(P422,LEN(P422)-LEN(M422)-1),SEARCH(".",P422)-1)</f>
        <v>#N/A</v>
      </c>
      <c r="P422" s="46" t="e">
        <f>VLOOKUP(ROW(418:418),Разбивка_нумерация_5,4,FALSE)</f>
        <v>#N/A</v>
      </c>
      <c r="Q422" s="46" t="e">
        <f>IF(VLOOKUP(ROW(418:418),Разбивка_нумерация_5,3,FALSE)=0,VLOOKUP(ROW(418:418),Разбивка_нумерация_5,2,FALSE),VLOOKUP(ROW(418:418),Разбивка_нумерация_5,3,FALSE))</f>
        <v>#N/A</v>
      </c>
      <c r="R422" s="46" t="e">
        <f>VLOOKUP(ROW(418:418),Разбивка_нумерация_5,6,FALSE)</f>
        <v>#N/A</v>
      </c>
      <c r="S422" s="46" t="e">
        <f>VLOOKUP(ROW(418:418),Разбивка_нумерация_5,17,FALSE)</f>
        <v>#N/A</v>
      </c>
      <c r="T422" s="46" t="str">
        <f>IF(AG422=0,"","L="&amp;AG422)</f>
        <v/>
      </c>
      <c r="U422" s="46" t="str">
        <f>IF(AH422=0,"",AD422&amp;" L="&amp;AH422)</f>
        <v/>
      </c>
      <c r="V422" s="46" t="str">
        <f>IF(AI422=0,"",AE422&amp;" L="&amp;AI422)</f>
        <v/>
      </c>
      <c r="W422" s="47" t="e">
        <f>VLOOKUP(P422,Исходные_данные,13,FALSE)*1.3</f>
        <v>#N/A</v>
      </c>
      <c r="X422" s="48"/>
      <c r="Y422" s="48"/>
      <c r="Z422" s="48"/>
      <c r="AA422" s="48"/>
      <c r="AB422" s="48"/>
      <c r="AD422" s="46" t="e">
        <f>VLOOKUP(S422,Кабель_диаметр,4,FALSE)</f>
        <v>#N/A</v>
      </c>
      <c r="AE422" s="46" t="e">
        <f>VLOOKUP(S422,Кабель_диаметр,5,FALSE)</f>
        <v>#N/A</v>
      </c>
      <c r="AG422" s="46">
        <f>IFERROR(VLOOKUP(P422,Исходные_данные,10,FALSE),0)</f>
        <v>0</v>
      </c>
      <c r="AH422" s="46">
        <f>IFERROR(VLOOKUP(P422,Исходные_данные,11,FALSE),0)</f>
        <v>0</v>
      </c>
      <c r="AI422" s="46">
        <f t="shared" si="20"/>
        <v>0</v>
      </c>
    </row>
    <row r="423" spans="6:35" x14ac:dyDescent="0.25">
      <c r="F423" s="19" t="str">
        <f>IF(G423=1,MAX($F$4:F422)+1,"")</f>
        <v/>
      </c>
      <c r="G423" s="19">
        <f>COUNTIF($H$5:H423,H423)</f>
        <v>400</v>
      </c>
      <c r="H423" s="19" t="e">
        <f t="shared" si="19"/>
        <v>#N/A</v>
      </c>
      <c r="I423" s="19">
        <f>COUNTIF($J$4:$J423,1)</f>
        <v>11</v>
      </c>
      <c r="J423" s="19">
        <f>COUNTIF($S$5:$S423,S423)</f>
        <v>400</v>
      </c>
      <c r="K423" s="19" t="e">
        <f>VLOOKUP(P423,Исходные_данные,20,FALSE)</f>
        <v>#N/A</v>
      </c>
      <c r="L423" s="19">
        <f>IFERROR(IF(P423=0,0,MAX($L$4:L422)+1),0)</f>
        <v>0</v>
      </c>
      <c r="M423" s="104" t="e">
        <f>LEFT(P423,SEARCH(".",P423)-1)</f>
        <v>#N/A</v>
      </c>
      <c r="N423" s="104" t="e">
        <f>LEFT(RIGHT(P423,LEN(P423)-LEN(M423)-1),SEARCH(".",P423)-1)</f>
        <v>#N/A</v>
      </c>
      <c r="P423" s="46" t="e">
        <f>VLOOKUP(ROW(419:419),Разбивка_нумерация_5,4,FALSE)</f>
        <v>#N/A</v>
      </c>
      <c r="Q423" s="46" t="e">
        <f>IF(VLOOKUP(ROW(419:419),Разбивка_нумерация_5,3,FALSE)=0,VLOOKUP(ROW(419:419),Разбивка_нумерация_5,2,FALSE),VLOOKUP(ROW(419:419),Разбивка_нумерация_5,3,FALSE))</f>
        <v>#N/A</v>
      </c>
      <c r="R423" s="46" t="e">
        <f>VLOOKUP(ROW(419:419),Разбивка_нумерация_5,6,FALSE)</f>
        <v>#N/A</v>
      </c>
      <c r="S423" s="46" t="e">
        <f>VLOOKUP(ROW(419:419),Разбивка_нумерация_5,17,FALSE)</f>
        <v>#N/A</v>
      </c>
      <c r="T423" s="46" t="str">
        <f>IF(AG423=0,"","L="&amp;AG423)</f>
        <v/>
      </c>
      <c r="U423" s="46" t="str">
        <f>IF(AH423=0,"",AD423&amp;" L="&amp;AH423)</f>
        <v/>
      </c>
      <c r="V423" s="46" t="str">
        <f>IF(AI423=0,"",AE423&amp;" L="&amp;AI423)</f>
        <v/>
      </c>
      <c r="W423" s="47" t="e">
        <f>VLOOKUP(P423,Исходные_данные,13,FALSE)*1.3</f>
        <v>#N/A</v>
      </c>
      <c r="X423" s="48"/>
      <c r="Y423" s="48"/>
      <c r="Z423" s="48"/>
      <c r="AA423" s="48"/>
      <c r="AB423" s="48"/>
      <c r="AD423" s="46" t="e">
        <f>VLOOKUP(S423,Кабель_диаметр,4,FALSE)</f>
        <v>#N/A</v>
      </c>
      <c r="AE423" s="46" t="e">
        <f>VLOOKUP(S423,Кабель_диаметр,5,FALSE)</f>
        <v>#N/A</v>
      </c>
      <c r="AG423" s="46">
        <f>IFERROR(VLOOKUP(P423,Исходные_данные,10,FALSE),0)</f>
        <v>0</v>
      </c>
      <c r="AH423" s="46">
        <f>IFERROR(VLOOKUP(P423,Исходные_данные,11,FALSE),0)</f>
        <v>0</v>
      </c>
      <c r="AI423" s="46">
        <f t="shared" si="20"/>
        <v>0</v>
      </c>
    </row>
    <row r="424" spans="6:35" x14ac:dyDescent="0.25">
      <c r="F424" s="19" t="str">
        <f>IF(G424=1,MAX($F$4:F423)+1,"")</f>
        <v/>
      </c>
      <c r="G424" s="19">
        <f>COUNTIF($H$5:H424,H424)</f>
        <v>401</v>
      </c>
      <c r="H424" s="19" t="e">
        <f t="shared" si="19"/>
        <v>#N/A</v>
      </c>
      <c r="I424" s="19">
        <f>COUNTIF($J$4:$J424,1)</f>
        <v>11</v>
      </c>
      <c r="J424" s="19">
        <f>COUNTIF($S$5:$S424,S424)</f>
        <v>401</v>
      </c>
      <c r="K424" s="19" t="e">
        <f>VLOOKUP(P424,Исходные_данные,20,FALSE)</f>
        <v>#N/A</v>
      </c>
      <c r="L424" s="19">
        <f>IFERROR(IF(P424=0,0,MAX($L$4:L423)+1),0)</f>
        <v>0</v>
      </c>
      <c r="M424" s="104" t="e">
        <f>LEFT(P424,SEARCH(".",P424)-1)</f>
        <v>#N/A</v>
      </c>
      <c r="N424" s="104" t="e">
        <f>LEFT(RIGHT(P424,LEN(P424)-LEN(M424)-1),SEARCH(".",P424)-1)</f>
        <v>#N/A</v>
      </c>
      <c r="P424" s="46" t="e">
        <f>VLOOKUP(ROW(420:420),Разбивка_нумерация_5,4,FALSE)</f>
        <v>#N/A</v>
      </c>
      <c r="Q424" s="46" t="e">
        <f>IF(VLOOKUP(ROW(420:420),Разбивка_нумерация_5,3,FALSE)=0,VLOOKUP(ROW(420:420),Разбивка_нумерация_5,2,FALSE),VLOOKUP(ROW(420:420),Разбивка_нумерация_5,3,FALSE))</f>
        <v>#N/A</v>
      </c>
      <c r="R424" s="46" t="e">
        <f>VLOOKUP(ROW(420:420),Разбивка_нумерация_5,6,FALSE)</f>
        <v>#N/A</v>
      </c>
      <c r="S424" s="46" t="e">
        <f>VLOOKUP(ROW(420:420),Разбивка_нумерация_5,17,FALSE)</f>
        <v>#N/A</v>
      </c>
      <c r="T424" s="46" t="str">
        <f>IF(AG424=0,"","L="&amp;AG424)</f>
        <v/>
      </c>
      <c r="U424" s="46" t="str">
        <f>IF(AH424=0,"",AD424&amp;" L="&amp;AH424)</f>
        <v/>
      </c>
      <c r="V424" s="46" t="str">
        <f>IF(AI424=0,"",AE424&amp;" L="&amp;AI424)</f>
        <v/>
      </c>
      <c r="W424" s="47" t="e">
        <f>VLOOKUP(P424,Исходные_данные,13,FALSE)*1.3</f>
        <v>#N/A</v>
      </c>
      <c r="X424" s="48"/>
      <c r="Y424" s="48"/>
      <c r="Z424" s="48"/>
      <c r="AA424" s="48"/>
      <c r="AB424" s="48"/>
      <c r="AD424" s="46" t="e">
        <f>VLOOKUP(S424,Кабель_диаметр,4,FALSE)</f>
        <v>#N/A</v>
      </c>
      <c r="AE424" s="46" t="e">
        <f>VLOOKUP(S424,Кабель_диаметр,5,FALSE)</f>
        <v>#N/A</v>
      </c>
      <c r="AG424" s="46">
        <f>IFERROR(VLOOKUP(P424,Исходные_данные,10,FALSE),0)</f>
        <v>0</v>
      </c>
      <c r="AH424" s="46">
        <f>IFERROR(VLOOKUP(P424,Исходные_данные,11,FALSE),0)</f>
        <v>0</v>
      </c>
      <c r="AI424" s="46">
        <f t="shared" si="20"/>
        <v>0</v>
      </c>
    </row>
    <row r="425" spans="6:35" x14ac:dyDescent="0.25">
      <c r="F425" s="19" t="str">
        <f>IF(G425=1,MAX($F$4:F424)+1,"")</f>
        <v/>
      </c>
      <c r="G425" s="19">
        <f>COUNTIF($H$5:H425,H425)</f>
        <v>402</v>
      </c>
      <c r="H425" s="19" t="e">
        <f t="shared" si="19"/>
        <v>#N/A</v>
      </c>
      <c r="I425" s="19">
        <f>COUNTIF($J$4:$J425,1)</f>
        <v>11</v>
      </c>
      <c r="J425" s="19">
        <f>COUNTIF($S$5:$S425,S425)</f>
        <v>402</v>
      </c>
      <c r="K425" s="19" t="e">
        <f>VLOOKUP(P425,Исходные_данные,20,FALSE)</f>
        <v>#N/A</v>
      </c>
      <c r="L425" s="19">
        <f>IFERROR(IF(P425=0,0,MAX($L$4:L424)+1),0)</f>
        <v>0</v>
      </c>
      <c r="M425" s="104" t="e">
        <f>LEFT(P425,SEARCH(".",P425)-1)</f>
        <v>#N/A</v>
      </c>
      <c r="N425" s="104" t="e">
        <f>LEFT(RIGHT(P425,LEN(P425)-LEN(M425)-1),SEARCH(".",P425)-1)</f>
        <v>#N/A</v>
      </c>
      <c r="P425" s="46" t="e">
        <f>VLOOKUP(ROW(421:421),Разбивка_нумерация_5,4,FALSE)</f>
        <v>#N/A</v>
      </c>
      <c r="Q425" s="46" t="e">
        <f>IF(VLOOKUP(ROW(421:421),Разбивка_нумерация_5,3,FALSE)=0,VLOOKUP(ROW(421:421),Разбивка_нумерация_5,2,FALSE),VLOOKUP(ROW(421:421),Разбивка_нумерация_5,3,FALSE))</f>
        <v>#N/A</v>
      </c>
      <c r="R425" s="46" t="e">
        <f>VLOOKUP(ROW(421:421),Разбивка_нумерация_5,6,FALSE)</f>
        <v>#N/A</v>
      </c>
      <c r="S425" s="46" t="e">
        <f>VLOOKUP(ROW(421:421),Разбивка_нумерация_5,17,FALSE)</f>
        <v>#N/A</v>
      </c>
      <c r="T425" s="46" t="str">
        <f>IF(AG425=0,"","L="&amp;AG425)</f>
        <v/>
      </c>
      <c r="U425" s="46" t="str">
        <f>IF(AH425=0,"",AD425&amp;" L="&amp;AH425)</f>
        <v/>
      </c>
      <c r="V425" s="46" t="str">
        <f>IF(AI425=0,"",AE425&amp;" L="&amp;AI425)</f>
        <v/>
      </c>
      <c r="W425" s="47" t="e">
        <f>VLOOKUP(P425,Исходные_данные,13,FALSE)*1.3</f>
        <v>#N/A</v>
      </c>
      <c r="X425" s="48"/>
      <c r="Y425" s="48"/>
      <c r="Z425" s="48"/>
      <c r="AA425" s="48"/>
      <c r="AB425" s="48"/>
      <c r="AD425" s="46" t="e">
        <f>VLOOKUP(S425,Кабель_диаметр,4,FALSE)</f>
        <v>#N/A</v>
      </c>
      <c r="AE425" s="46" t="e">
        <f>VLOOKUP(S425,Кабель_диаметр,5,FALSE)</f>
        <v>#N/A</v>
      </c>
      <c r="AG425" s="46">
        <f>IFERROR(VLOOKUP(P425,Исходные_данные,10,FALSE),0)</f>
        <v>0</v>
      </c>
      <c r="AH425" s="46">
        <f>IFERROR(VLOOKUP(P425,Исходные_данные,11,FALSE),0)</f>
        <v>0</v>
      </c>
      <c r="AI425" s="46">
        <f t="shared" si="20"/>
        <v>0</v>
      </c>
    </row>
    <row r="426" spans="6:35" x14ac:dyDescent="0.25">
      <c r="F426" s="19" t="str">
        <f>IF(G426=1,MAX($F$4:F425)+1,"")</f>
        <v/>
      </c>
      <c r="G426" s="19">
        <f>COUNTIF($H$5:H426,H426)</f>
        <v>403</v>
      </c>
      <c r="H426" s="19" t="e">
        <f t="shared" si="19"/>
        <v>#N/A</v>
      </c>
      <c r="I426" s="19">
        <f>COUNTIF($J$4:$J426,1)</f>
        <v>11</v>
      </c>
      <c r="J426" s="19">
        <f>COUNTIF($S$5:$S426,S426)</f>
        <v>403</v>
      </c>
      <c r="K426" s="19" t="e">
        <f>VLOOKUP(P426,Исходные_данные,20,FALSE)</f>
        <v>#N/A</v>
      </c>
      <c r="L426" s="19">
        <f>IFERROR(IF(P426=0,0,MAX($L$4:L425)+1),0)</f>
        <v>0</v>
      </c>
      <c r="M426" s="104" t="e">
        <f>LEFT(P426,SEARCH(".",P426)-1)</f>
        <v>#N/A</v>
      </c>
      <c r="N426" s="104" t="e">
        <f>LEFT(RIGHT(P426,LEN(P426)-LEN(M426)-1),SEARCH(".",P426)-1)</f>
        <v>#N/A</v>
      </c>
      <c r="P426" s="46" t="e">
        <f>VLOOKUP(ROW(422:422),Разбивка_нумерация_5,4,FALSE)</f>
        <v>#N/A</v>
      </c>
      <c r="Q426" s="46" t="e">
        <f>IF(VLOOKUP(ROW(422:422),Разбивка_нумерация_5,3,FALSE)=0,VLOOKUP(ROW(422:422),Разбивка_нумерация_5,2,FALSE),VLOOKUP(ROW(422:422),Разбивка_нумерация_5,3,FALSE))</f>
        <v>#N/A</v>
      </c>
      <c r="R426" s="46" t="e">
        <f>VLOOKUP(ROW(422:422),Разбивка_нумерация_5,6,FALSE)</f>
        <v>#N/A</v>
      </c>
      <c r="S426" s="46" t="e">
        <f>VLOOKUP(ROW(422:422),Разбивка_нумерация_5,17,FALSE)</f>
        <v>#N/A</v>
      </c>
      <c r="T426" s="46" t="str">
        <f>IF(AG426=0,"","L="&amp;AG426)</f>
        <v/>
      </c>
      <c r="U426" s="46" t="str">
        <f>IF(AH426=0,"",AD426&amp;" L="&amp;AH426)</f>
        <v/>
      </c>
      <c r="V426" s="46" t="str">
        <f>IF(AI426=0,"",AE426&amp;" L="&amp;AI426)</f>
        <v/>
      </c>
      <c r="W426" s="47" t="e">
        <f>VLOOKUP(P426,Исходные_данные,13,FALSE)*1.3</f>
        <v>#N/A</v>
      </c>
      <c r="X426" s="48"/>
      <c r="Y426" s="48"/>
      <c r="Z426" s="48"/>
      <c r="AA426" s="48"/>
      <c r="AB426" s="48"/>
      <c r="AD426" s="46" t="e">
        <f>VLOOKUP(S426,Кабель_диаметр,4,FALSE)</f>
        <v>#N/A</v>
      </c>
      <c r="AE426" s="46" t="e">
        <f>VLOOKUP(S426,Кабель_диаметр,5,FALSE)</f>
        <v>#N/A</v>
      </c>
      <c r="AG426" s="46">
        <f>IFERROR(VLOOKUP(P426,Исходные_данные,10,FALSE),0)</f>
        <v>0</v>
      </c>
      <c r="AH426" s="46">
        <f>IFERROR(VLOOKUP(P426,Исходные_данные,11,FALSE),0)</f>
        <v>0</v>
      </c>
      <c r="AI426" s="46">
        <f t="shared" si="20"/>
        <v>0</v>
      </c>
    </row>
    <row r="427" spans="6:35" x14ac:dyDescent="0.25">
      <c r="F427" s="19" t="str">
        <f>IF(G427=1,MAX($F$4:F426)+1,"")</f>
        <v/>
      </c>
      <c r="G427" s="19">
        <f>COUNTIF($H$5:H427,H427)</f>
        <v>404</v>
      </c>
      <c r="H427" s="19" t="e">
        <f t="shared" si="19"/>
        <v>#N/A</v>
      </c>
      <c r="I427" s="19">
        <f>COUNTIF($J$4:$J427,1)</f>
        <v>11</v>
      </c>
      <c r="J427" s="19">
        <f>COUNTIF($S$5:$S427,S427)</f>
        <v>404</v>
      </c>
      <c r="K427" s="19" t="e">
        <f>VLOOKUP(P427,Исходные_данные,20,FALSE)</f>
        <v>#N/A</v>
      </c>
      <c r="L427" s="19">
        <f>IFERROR(IF(P427=0,0,MAX($L$4:L426)+1),0)</f>
        <v>0</v>
      </c>
      <c r="M427" s="104" t="e">
        <f>LEFT(P427,SEARCH(".",P427)-1)</f>
        <v>#N/A</v>
      </c>
      <c r="N427" s="104" t="e">
        <f>LEFT(RIGHT(P427,LEN(P427)-LEN(M427)-1),SEARCH(".",P427)-1)</f>
        <v>#N/A</v>
      </c>
      <c r="P427" s="46" t="e">
        <f>VLOOKUP(ROW(423:423),Разбивка_нумерация_5,4,FALSE)</f>
        <v>#N/A</v>
      </c>
      <c r="Q427" s="46" t="e">
        <f>IF(VLOOKUP(ROW(423:423),Разбивка_нумерация_5,3,FALSE)=0,VLOOKUP(ROW(423:423),Разбивка_нумерация_5,2,FALSE),VLOOKUP(ROW(423:423),Разбивка_нумерация_5,3,FALSE))</f>
        <v>#N/A</v>
      </c>
      <c r="R427" s="46" t="e">
        <f>VLOOKUP(ROW(423:423),Разбивка_нумерация_5,6,FALSE)</f>
        <v>#N/A</v>
      </c>
      <c r="S427" s="46" t="e">
        <f>VLOOKUP(ROW(423:423),Разбивка_нумерация_5,17,FALSE)</f>
        <v>#N/A</v>
      </c>
      <c r="T427" s="46" t="str">
        <f>IF(AG427=0,"","L="&amp;AG427)</f>
        <v/>
      </c>
      <c r="U427" s="46" t="str">
        <f>IF(AH427=0,"",AD427&amp;" L="&amp;AH427)</f>
        <v/>
      </c>
      <c r="V427" s="46" t="str">
        <f>IF(AI427=0,"",AE427&amp;" L="&amp;AI427)</f>
        <v/>
      </c>
      <c r="W427" s="47" t="e">
        <f>VLOOKUP(P427,Исходные_данные,13,FALSE)*1.3</f>
        <v>#N/A</v>
      </c>
      <c r="X427" s="48"/>
      <c r="Y427" s="48"/>
      <c r="Z427" s="48"/>
      <c r="AA427" s="48"/>
      <c r="AB427" s="48"/>
      <c r="AD427" s="46" t="e">
        <f>VLOOKUP(S427,Кабель_диаметр,4,FALSE)</f>
        <v>#N/A</v>
      </c>
      <c r="AE427" s="46" t="e">
        <f>VLOOKUP(S427,Кабель_диаметр,5,FALSE)</f>
        <v>#N/A</v>
      </c>
      <c r="AG427" s="46">
        <f>IFERROR(VLOOKUP(P427,Исходные_данные,10,FALSE),0)</f>
        <v>0</v>
      </c>
      <c r="AH427" s="46">
        <f>IFERROR(VLOOKUP(P427,Исходные_данные,11,FALSE),0)</f>
        <v>0</v>
      </c>
      <c r="AI427" s="46">
        <f t="shared" si="20"/>
        <v>0</v>
      </c>
    </row>
    <row r="428" spans="6:35" x14ac:dyDescent="0.25">
      <c r="F428" s="19" t="str">
        <f>IF(G428=1,MAX($F$4:F427)+1,"")</f>
        <v/>
      </c>
      <c r="G428" s="19">
        <f>COUNTIF($H$5:H428,H428)</f>
        <v>405</v>
      </c>
      <c r="H428" s="19" t="e">
        <f t="shared" si="19"/>
        <v>#N/A</v>
      </c>
      <c r="I428" s="19">
        <f>COUNTIF($J$4:$J428,1)</f>
        <v>11</v>
      </c>
      <c r="J428" s="19">
        <f>COUNTIF($S$5:$S428,S428)</f>
        <v>405</v>
      </c>
      <c r="K428" s="19" t="e">
        <f>VLOOKUP(P428,Исходные_данные,20,FALSE)</f>
        <v>#N/A</v>
      </c>
      <c r="L428" s="19">
        <f>IFERROR(IF(P428=0,0,MAX($L$4:L427)+1),0)</f>
        <v>0</v>
      </c>
      <c r="M428" s="104" t="e">
        <f>LEFT(P428,SEARCH(".",P428)-1)</f>
        <v>#N/A</v>
      </c>
      <c r="N428" s="104" t="e">
        <f>LEFT(RIGHT(P428,LEN(P428)-LEN(M428)-1),SEARCH(".",P428)-1)</f>
        <v>#N/A</v>
      </c>
      <c r="P428" s="46" t="e">
        <f>VLOOKUP(ROW(424:424),Разбивка_нумерация_5,4,FALSE)</f>
        <v>#N/A</v>
      </c>
      <c r="Q428" s="46" t="e">
        <f>IF(VLOOKUP(ROW(424:424),Разбивка_нумерация_5,3,FALSE)=0,VLOOKUP(ROW(424:424),Разбивка_нумерация_5,2,FALSE),VLOOKUP(ROW(424:424),Разбивка_нумерация_5,3,FALSE))</f>
        <v>#N/A</v>
      </c>
      <c r="R428" s="46" t="e">
        <f>VLOOKUP(ROW(424:424),Разбивка_нумерация_5,6,FALSE)</f>
        <v>#N/A</v>
      </c>
      <c r="S428" s="46" t="e">
        <f>VLOOKUP(ROW(424:424),Разбивка_нумерация_5,17,FALSE)</f>
        <v>#N/A</v>
      </c>
      <c r="T428" s="46" t="str">
        <f>IF(AG428=0,"","L="&amp;AG428)</f>
        <v/>
      </c>
      <c r="U428" s="46" t="str">
        <f>IF(AH428=0,"",AD428&amp;" L="&amp;AH428)</f>
        <v/>
      </c>
      <c r="V428" s="46" t="str">
        <f>IF(AI428=0,"",AE428&amp;" L="&amp;AI428)</f>
        <v/>
      </c>
      <c r="W428" s="47" t="e">
        <f>VLOOKUP(P428,Исходные_данные,13,FALSE)*1.3</f>
        <v>#N/A</v>
      </c>
      <c r="X428" s="48"/>
      <c r="Y428" s="48"/>
      <c r="Z428" s="48"/>
      <c r="AA428" s="48"/>
      <c r="AB428" s="48"/>
      <c r="AD428" s="46" t="e">
        <f>VLOOKUP(S428,Кабель_диаметр,4,FALSE)</f>
        <v>#N/A</v>
      </c>
      <c r="AE428" s="46" t="e">
        <f>VLOOKUP(S428,Кабель_диаметр,5,FALSE)</f>
        <v>#N/A</v>
      </c>
      <c r="AG428" s="46">
        <f>IFERROR(VLOOKUP(P428,Исходные_данные,10,FALSE),0)</f>
        <v>0</v>
      </c>
      <c r="AH428" s="46">
        <f>IFERROR(VLOOKUP(P428,Исходные_данные,11,FALSE),0)</f>
        <v>0</v>
      </c>
      <c r="AI428" s="46">
        <f t="shared" si="20"/>
        <v>0</v>
      </c>
    </row>
    <row r="429" spans="6:35" x14ac:dyDescent="0.25">
      <c r="F429" s="19" t="str">
        <f>IF(G429=1,MAX($F$4:F428)+1,"")</f>
        <v/>
      </c>
      <c r="G429" s="19">
        <f>COUNTIF($H$5:H429,H429)</f>
        <v>406</v>
      </c>
      <c r="H429" s="19" t="e">
        <f t="shared" si="19"/>
        <v>#N/A</v>
      </c>
      <c r="I429" s="19">
        <f>COUNTIF($J$4:$J429,1)</f>
        <v>11</v>
      </c>
      <c r="J429" s="19">
        <f>COUNTIF($S$5:$S429,S429)</f>
        <v>406</v>
      </c>
      <c r="K429" s="19" t="e">
        <f>VLOOKUP(P429,Исходные_данные,20,FALSE)</f>
        <v>#N/A</v>
      </c>
      <c r="L429" s="19">
        <f>IFERROR(IF(P429=0,0,MAX($L$4:L428)+1),0)</f>
        <v>0</v>
      </c>
      <c r="M429" s="104" t="e">
        <f>LEFT(P429,SEARCH(".",P429)-1)</f>
        <v>#N/A</v>
      </c>
      <c r="N429" s="104" t="e">
        <f>LEFT(RIGHT(P429,LEN(P429)-LEN(M429)-1),SEARCH(".",P429)-1)</f>
        <v>#N/A</v>
      </c>
      <c r="P429" s="46" t="e">
        <f>VLOOKUP(ROW(425:425),Разбивка_нумерация_5,4,FALSE)</f>
        <v>#N/A</v>
      </c>
      <c r="Q429" s="46" t="e">
        <f>IF(VLOOKUP(ROW(425:425),Разбивка_нумерация_5,3,FALSE)=0,VLOOKUP(ROW(425:425),Разбивка_нумерация_5,2,FALSE),VLOOKUP(ROW(425:425),Разбивка_нумерация_5,3,FALSE))</f>
        <v>#N/A</v>
      </c>
      <c r="R429" s="46" t="e">
        <f>VLOOKUP(ROW(425:425),Разбивка_нумерация_5,6,FALSE)</f>
        <v>#N/A</v>
      </c>
      <c r="S429" s="46" t="e">
        <f>VLOOKUP(ROW(425:425),Разбивка_нумерация_5,17,FALSE)</f>
        <v>#N/A</v>
      </c>
      <c r="T429" s="46" t="str">
        <f>IF(AG429=0,"","L="&amp;AG429)</f>
        <v/>
      </c>
      <c r="U429" s="46" t="str">
        <f>IF(AH429=0,"",AD429&amp;" L="&amp;AH429)</f>
        <v/>
      </c>
      <c r="V429" s="46" t="str">
        <f>IF(AI429=0,"",AE429&amp;" L="&amp;AI429)</f>
        <v/>
      </c>
      <c r="W429" s="47" t="e">
        <f>VLOOKUP(P429,Исходные_данные,13,FALSE)*1.3</f>
        <v>#N/A</v>
      </c>
      <c r="X429" s="48"/>
      <c r="Y429" s="48"/>
      <c r="Z429" s="48"/>
      <c r="AA429" s="48"/>
      <c r="AB429" s="48"/>
      <c r="AD429" s="46" t="e">
        <f>VLOOKUP(S429,Кабель_диаметр,4,FALSE)</f>
        <v>#N/A</v>
      </c>
      <c r="AE429" s="46" t="e">
        <f>VLOOKUP(S429,Кабель_диаметр,5,FALSE)</f>
        <v>#N/A</v>
      </c>
      <c r="AG429" s="46">
        <f>IFERROR(VLOOKUP(P429,Исходные_данные,10,FALSE),0)</f>
        <v>0</v>
      </c>
      <c r="AH429" s="46">
        <f>IFERROR(VLOOKUP(P429,Исходные_данные,11,FALSE),0)</f>
        <v>0</v>
      </c>
      <c r="AI429" s="46">
        <f t="shared" si="20"/>
        <v>0</v>
      </c>
    </row>
    <row r="430" spans="6:35" x14ac:dyDescent="0.25">
      <c r="F430" s="19" t="str">
        <f>IF(G430=1,MAX($F$4:F429)+1,"")</f>
        <v/>
      </c>
      <c r="G430" s="19">
        <f>COUNTIF($H$5:H430,H430)</f>
        <v>407</v>
      </c>
      <c r="H430" s="19" t="e">
        <f t="shared" si="19"/>
        <v>#N/A</v>
      </c>
      <c r="I430" s="19">
        <f>COUNTIF($J$4:$J430,1)</f>
        <v>11</v>
      </c>
      <c r="J430" s="19">
        <f>COUNTIF($S$5:$S430,S430)</f>
        <v>407</v>
      </c>
      <c r="K430" s="19" t="e">
        <f>VLOOKUP(P430,Исходные_данные,20,FALSE)</f>
        <v>#N/A</v>
      </c>
      <c r="L430" s="19">
        <f>IFERROR(IF(P430=0,0,MAX($L$4:L429)+1),0)</f>
        <v>0</v>
      </c>
      <c r="M430" s="104" t="e">
        <f>LEFT(P430,SEARCH(".",P430)-1)</f>
        <v>#N/A</v>
      </c>
      <c r="N430" s="104" t="e">
        <f>LEFT(RIGHT(P430,LEN(P430)-LEN(M430)-1),SEARCH(".",P430)-1)</f>
        <v>#N/A</v>
      </c>
      <c r="P430" s="46" t="e">
        <f>VLOOKUP(ROW(426:426),Разбивка_нумерация_5,4,FALSE)</f>
        <v>#N/A</v>
      </c>
      <c r="Q430" s="46" t="e">
        <f>IF(VLOOKUP(ROW(426:426),Разбивка_нумерация_5,3,FALSE)=0,VLOOKUP(ROW(426:426),Разбивка_нумерация_5,2,FALSE),VLOOKUP(ROW(426:426),Разбивка_нумерация_5,3,FALSE))</f>
        <v>#N/A</v>
      </c>
      <c r="R430" s="46" t="e">
        <f>VLOOKUP(ROW(426:426),Разбивка_нумерация_5,6,FALSE)</f>
        <v>#N/A</v>
      </c>
      <c r="S430" s="46" t="e">
        <f>VLOOKUP(ROW(426:426),Разбивка_нумерация_5,17,FALSE)</f>
        <v>#N/A</v>
      </c>
      <c r="T430" s="46" t="str">
        <f>IF(AG430=0,"","L="&amp;AG430)</f>
        <v/>
      </c>
      <c r="U430" s="46" t="str">
        <f>IF(AH430=0,"",AD430&amp;" L="&amp;AH430)</f>
        <v/>
      </c>
      <c r="V430" s="46" t="str">
        <f>IF(AI430=0,"",AE430&amp;" L="&amp;AI430)</f>
        <v/>
      </c>
      <c r="W430" s="47" t="e">
        <f>VLOOKUP(P430,Исходные_данные,13,FALSE)*1.3</f>
        <v>#N/A</v>
      </c>
      <c r="X430" s="48"/>
      <c r="Y430" s="48"/>
      <c r="Z430" s="48"/>
      <c r="AA430" s="48"/>
      <c r="AB430" s="48"/>
      <c r="AD430" s="46" t="e">
        <f>VLOOKUP(S430,Кабель_диаметр,4,FALSE)</f>
        <v>#N/A</v>
      </c>
      <c r="AE430" s="46" t="e">
        <f>VLOOKUP(S430,Кабель_диаметр,5,FALSE)</f>
        <v>#N/A</v>
      </c>
      <c r="AG430" s="46">
        <f>IFERROR(VLOOKUP(P430,Исходные_данные,10,FALSE),0)</f>
        <v>0</v>
      </c>
      <c r="AH430" s="46">
        <f>IFERROR(VLOOKUP(P430,Исходные_данные,11,FALSE),0)</f>
        <v>0</v>
      </c>
      <c r="AI430" s="46">
        <f t="shared" si="20"/>
        <v>0</v>
      </c>
    </row>
    <row r="431" spans="6:35" x14ac:dyDescent="0.25">
      <c r="F431" s="19" t="str">
        <f>IF(G431=1,MAX($F$4:F430)+1,"")</f>
        <v/>
      </c>
      <c r="G431" s="19">
        <f>COUNTIF($H$5:H431,H431)</f>
        <v>408</v>
      </c>
      <c r="H431" s="19" t="e">
        <f t="shared" si="19"/>
        <v>#N/A</v>
      </c>
      <c r="I431" s="19">
        <f>COUNTIF($J$4:$J431,1)</f>
        <v>11</v>
      </c>
      <c r="J431" s="19">
        <f>COUNTIF($S$5:$S431,S431)</f>
        <v>408</v>
      </c>
      <c r="K431" s="19" t="e">
        <f>VLOOKUP(P431,Исходные_данные,20,FALSE)</f>
        <v>#N/A</v>
      </c>
      <c r="L431" s="19">
        <f>IFERROR(IF(P431=0,0,MAX($L$4:L430)+1),0)</f>
        <v>0</v>
      </c>
      <c r="M431" s="104" t="e">
        <f>LEFT(P431,SEARCH(".",P431)-1)</f>
        <v>#N/A</v>
      </c>
      <c r="N431" s="104" t="e">
        <f>LEFT(RIGHT(P431,LEN(P431)-LEN(M431)-1),SEARCH(".",P431)-1)</f>
        <v>#N/A</v>
      </c>
      <c r="P431" s="46" t="e">
        <f>VLOOKUP(ROW(427:427),Разбивка_нумерация_5,4,FALSE)</f>
        <v>#N/A</v>
      </c>
      <c r="Q431" s="46" t="e">
        <f>IF(VLOOKUP(ROW(427:427),Разбивка_нумерация_5,3,FALSE)=0,VLOOKUP(ROW(427:427),Разбивка_нумерация_5,2,FALSE),VLOOKUP(ROW(427:427),Разбивка_нумерация_5,3,FALSE))</f>
        <v>#N/A</v>
      </c>
      <c r="R431" s="46" t="e">
        <f>VLOOKUP(ROW(427:427),Разбивка_нумерация_5,6,FALSE)</f>
        <v>#N/A</v>
      </c>
      <c r="S431" s="46" t="e">
        <f>VLOOKUP(ROW(427:427),Разбивка_нумерация_5,17,FALSE)</f>
        <v>#N/A</v>
      </c>
      <c r="T431" s="46" t="str">
        <f>IF(AG431=0,"","L="&amp;AG431)</f>
        <v/>
      </c>
      <c r="U431" s="46" t="str">
        <f>IF(AH431=0,"",AD431&amp;" L="&amp;AH431)</f>
        <v/>
      </c>
      <c r="V431" s="46" t="str">
        <f>IF(AI431=0,"",AE431&amp;" L="&amp;AI431)</f>
        <v/>
      </c>
      <c r="W431" s="47" t="e">
        <f>VLOOKUP(P431,Исходные_данные,13,FALSE)*1.3</f>
        <v>#N/A</v>
      </c>
      <c r="X431" s="48"/>
      <c r="Y431" s="48"/>
      <c r="Z431" s="48"/>
      <c r="AA431" s="48"/>
      <c r="AB431" s="48"/>
      <c r="AD431" s="46" t="e">
        <f>VLOOKUP(S431,Кабель_диаметр,4,FALSE)</f>
        <v>#N/A</v>
      </c>
      <c r="AE431" s="46" t="e">
        <f>VLOOKUP(S431,Кабель_диаметр,5,FALSE)</f>
        <v>#N/A</v>
      </c>
      <c r="AG431" s="46">
        <f>IFERROR(VLOOKUP(P431,Исходные_данные,10,FALSE),0)</f>
        <v>0</v>
      </c>
      <c r="AH431" s="46">
        <f>IFERROR(VLOOKUP(P431,Исходные_данные,11,FALSE),0)</f>
        <v>0</v>
      </c>
      <c r="AI431" s="46">
        <f t="shared" si="20"/>
        <v>0</v>
      </c>
    </row>
    <row r="432" spans="6:35" x14ac:dyDescent="0.25">
      <c r="F432" s="19" t="str">
        <f>IF(G432=1,MAX($F$4:F431)+1,"")</f>
        <v/>
      </c>
      <c r="G432" s="19">
        <f>COUNTIF($H$5:H432,H432)</f>
        <v>409</v>
      </c>
      <c r="H432" s="19" t="e">
        <f t="shared" si="19"/>
        <v>#N/A</v>
      </c>
      <c r="I432" s="19">
        <f>COUNTIF($J$4:$J432,1)</f>
        <v>11</v>
      </c>
      <c r="J432" s="19">
        <f>COUNTIF($S$5:$S432,S432)</f>
        <v>409</v>
      </c>
      <c r="K432" s="19" t="e">
        <f>VLOOKUP(P432,Исходные_данные,20,FALSE)</f>
        <v>#N/A</v>
      </c>
      <c r="L432" s="19">
        <f>IFERROR(IF(P432=0,0,MAX($L$4:L431)+1),0)</f>
        <v>0</v>
      </c>
      <c r="M432" s="104" t="e">
        <f>LEFT(P432,SEARCH(".",P432)-1)</f>
        <v>#N/A</v>
      </c>
      <c r="N432" s="104" t="e">
        <f>LEFT(RIGHT(P432,LEN(P432)-LEN(M432)-1),SEARCH(".",P432)-1)</f>
        <v>#N/A</v>
      </c>
      <c r="P432" s="46" t="e">
        <f>VLOOKUP(ROW(428:428),Разбивка_нумерация_5,4,FALSE)</f>
        <v>#N/A</v>
      </c>
      <c r="Q432" s="46" t="e">
        <f>IF(VLOOKUP(ROW(428:428),Разбивка_нумерация_5,3,FALSE)=0,VLOOKUP(ROW(428:428),Разбивка_нумерация_5,2,FALSE),VLOOKUP(ROW(428:428),Разбивка_нумерация_5,3,FALSE))</f>
        <v>#N/A</v>
      </c>
      <c r="R432" s="46" t="e">
        <f>VLOOKUP(ROW(428:428),Разбивка_нумерация_5,6,FALSE)</f>
        <v>#N/A</v>
      </c>
      <c r="S432" s="46" t="e">
        <f>VLOOKUP(ROW(428:428),Разбивка_нумерация_5,17,FALSE)</f>
        <v>#N/A</v>
      </c>
      <c r="T432" s="46" t="str">
        <f>IF(AG432=0,"","L="&amp;AG432)</f>
        <v/>
      </c>
      <c r="U432" s="46" t="str">
        <f>IF(AH432=0,"",AD432&amp;" L="&amp;AH432)</f>
        <v/>
      </c>
      <c r="V432" s="46" t="str">
        <f>IF(AI432=0,"",AE432&amp;" L="&amp;AI432)</f>
        <v/>
      </c>
      <c r="W432" s="47" t="e">
        <f>VLOOKUP(P432,Исходные_данные,13,FALSE)*1.3</f>
        <v>#N/A</v>
      </c>
      <c r="X432" s="48"/>
      <c r="Y432" s="48"/>
      <c r="Z432" s="48"/>
      <c r="AA432" s="48"/>
      <c r="AB432" s="48"/>
      <c r="AD432" s="46" t="e">
        <f>VLOOKUP(S432,Кабель_диаметр,4,FALSE)</f>
        <v>#N/A</v>
      </c>
      <c r="AE432" s="46" t="e">
        <f>VLOOKUP(S432,Кабель_диаметр,5,FALSE)</f>
        <v>#N/A</v>
      </c>
      <c r="AG432" s="46">
        <f>IFERROR(VLOOKUP(P432,Исходные_данные,10,FALSE),0)</f>
        <v>0</v>
      </c>
      <c r="AH432" s="46">
        <f>IFERROR(VLOOKUP(P432,Исходные_данные,11,FALSE),0)</f>
        <v>0</v>
      </c>
      <c r="AI432" s="46">
        <f t="shared" si="20"/>
        <v>0</v>
      </c>
    </row>
    <row r="433" spans="6:35" x14ac:dyDescent="0.25">
      <c r="F433" s="19" t="str">
        <f>IF(G433=1,MAX($F$4:F432)+1,"")</f>
        <v/>
      </c>
      <c r="G433" s="19">
        <f>COUNTIF($H$5:H433,H433)</f>
        <v>410</v>
      </c>
      <c r="H433" s="19" t="e">
        <f t="shared" si="19"/>
        <v>#N/A</v>
      </c>
      <c r="I433" s="19">
        <f>COUNTIF($J$4:$J433,1)</f>
        <v>11</v>
      </c>
      <c r="J433" s="19">
        <f>COUNTIF($S$5:$S433,S433)</f>
        <v>410</v>
      </c>
      <c r="K433" s="19" t="e">
        <f>VLOOKUP(P433,Исходные_данные,20,FALSE)</f>
        <v>#N/A</v>
      </c>
      <c r="L433" s="19">
        <f>IFERROR(IF(P433=0,0,MAX($L$4:L432)+1),0)</f>
        <v>0</v>
      </c>
      <c r="M433" s="104" t="e">
        <f>LEFT(P433,SEARCH(".",P433)-1)</f>
        <v>#N/A</v>
      </c>
      <c r="N433" s="104" t="e">
        <f>LEFT(RIGHT(P433,LEN(P433)-LEN(M433)-1),SEARCH(".",P433)-1)</f>
        <v>#N/A</v>
      </c>
      <c r="P433" s="46" t="e">
        <f>VLOOKUP(ROW(429:429),Разбивка_нумерация_5,4,FALSE)</f>
        <v>#N/A</v>
      </c>
      <c r="Q433" s="46" t="e">
        <f>IF(VLOOKUP(ROW(429:429),Разбивка_нумерация_5,3,FALSE)=0,VLOOKUP(ROW(429:429),Разбивка_нумерация_5,2,FALSE),VLOOKUP(ROW(429:429),Разбивка_нумерация_5,3,FALSE))</f>
        <v>#N/A</v>
      </c>
      <c r="R433" s="46" t="e">
        <f>VLOOKUP(ROW(429:429),Разбивка_нумерация_5,6,FALSE)</f>
        <v>#N/A</v>
      </c>
      <c r="S433" s="46" t="e">
        <f>VLOOKUP(ROW(429:429),Разбивка_нумерация_5,17,FALSE)</f>
        <v>#N/A</v>
      </c>
      <c r="T433" s="46" t="str">
        <f>IF(AG433=0,"","L="&amp;AG433)</f>
        <v/>
      </c>
      <c r="U433" s="46" t="str">
        <f>IF(AH433=0,"",AD433&amp;" L="&amp;AH433)</f>
        <v/>
      </c>
      <c r="V433" s="46" t="str">
        <f>IF(AI433=0,"",AE433&amp;" L="&amp;AI433)</f>
        <v/>
      </c>
      <c r="W433" s="47" t="e">
        <f>VLOOKUP(P433,Исходные_данные,13,FALSE)*1.3</f>
        <v>#N/A</v>
      </c>
      <c r="X433" s="48"/>
      <c r="Y433" s="48"/>
      <c r="Z433" s="48"/>
      <c r="AA433" s="48"/>
      <c r="AB433" s="48"/>
      <c r="AD433" s="46" t="e">
        <f>VLOOKUP(S433,Кабель_диаметр,4,FALSE)</f>
        <v>#N/A</v>
      </c>
      <c r="AE433" s="46" t="e">
        <f>VLOOKUP(S433,Кабель_диаметр,5,FALSE)</f>
        <v>#N/A</v>
      </c>
      <c r="AG433" s="46">
        <f>IFERROR(VLOOKUP(P433,Исходные_данные,10,FALSE),0)</f>
        <v>0</v>
      </c>
      <c r="AH433" s="46">
        <f>IFERROR(VLOOKUP(P433,Исходные_данные,11,FALSE),0)</f>
        <v>0</v>
      </c>
      <c r="AI433" s="46">
        <f t="shared" si="20"/>
        <v>0</v>
      </c>
    </row>
    <row r="434" spans="6:35" x14ac:dyDescent="0.25">
      <c r="F434" s="19" t="str">
        <f>IF(G434=1,MAX($F$4:F433)+1,"")</f>
        <v/>
      </c>
      <c r="G434" s="19">
        <f>COUNTIF($H$5:H434,H434)</f>
        <v>411</v>
      </c>
      <c r="H434" s="19" t="e">
        <f t="shared" si="19"/>
        <v>#N/A</v>
      </c>
      <c r="I434" s="19">
        <f>COUNTIF($J$4:$J434,1)</f>
        <v>11</v>
      </c>
      <c r="J434" s="19">
        <f>COUNTIF($S$5:$S434,S434)</f>
        <v>411</v>
      </c>
      <c r="K434" s="19" t="e">
        <f>VLOOKUP(P434,Исходные_данные,20,FALSE)</f>
        <v>#N/A</v>
      </c>
      <c r="L434" s="19">
        <f>IFERROR(IF(P434=0,0,MAX($L$4:L433)+1),0)</f>
        <v>0</v>
      </c>
      <c r="M434" s="104" t="e">
        <f>LEFT(P434,SEARCH(".",P434)-1)</f>
        <v>#N/A</v>
      </c>
      <c r="N434" s="104" t="e">
        <f>LEFT(RIGHT(P434,LEN(P434)-LEN(M434)-1),SEARCH(".",P434)-1)</f>
        <v>#N/A</v>
      </c>
      <c r="P434" s="46" t="e">
        <f>VLOOKUP(ROW(430:430),Разбивка_нумерация_5,4,FALSE)</f>
        <v>#N/A</v>
      </c>
      <c r="Q434" s="46" t="e">
        <f>IF(VLOOKUP(ROW(430:430),Разбивка_нумерация_5,3,FALSE)=0,VLOOKUP(ROW(430:430),Разбивка_нумерация_5,2,FALSE),VLOOKUP(ROW(430:430),Разбивка_нумерация_5,3,FALSE))</f>
        <v>#N/A</v>
      </c>
      <c r="R434" s="46" t="e">
        <f>VLOOKUP(ROW(430:430),Разбивка_нумерация_5,6,FALSE)</f>
        <v>#N/A</v>
      </c>
      <c r="S434" s="46" t="e">
        <f>VLOOKUP(ROW(430:430),Разбивка_нумерация_5,17,FALSE)</f>
        <v>#N/A</v>
      </c>
      <c r="T434" s="46" t="str">
        <f>IF(AG434=0,"","L="&amp;AG434)</f>
        <v/>
      </c>
      <c r="U434" s="46" t="str">
        <f>IF(AH434=0,"",AD434&amp;" L="&amp;AH434)</f>
        <v/>
      </c>
      <c r="V434" s="46" t="str">
        <f>IF(AI434=0,"",AE434&amp;" L="&amp;AI434)</f>
        <v/>
      </c>
      <c r="W434" s="47" t="e">
        <f>VLOOKUP(P434,Исходные_данные,13,FALSE)*1.3</f>
        <v>#N/A</v>
      </c>
      <c r="X434" s="48"/>
      <c r="Y434" s="48"/>
      <c r="Z434" s="48"/>
      <c r="AA434" s="48"/>
      <c r="AB434" s="48"/>
      <c r="AD434" s="46" t="e">
        <f>VLOOKUP(S434,Кабель_диаметр,4,FALSE)</f>
        <v>#N/A</v>
      </c>
      <c r="AE434" s="46" t="e">
        <f>VLOOKUP(S434,Кабель_диаметр,5,FALSE)</f>
        <v>#N/A</v>
      </c>
      <c r="AG434" s="46">
        <f>IFERROR(VLOOKUP(P434,Исходные_данные,10,FALSE),0)</f>
        <v>0</v>
      </c>
      <c r="AH434" s="46">
        <f>IFERROR(VLOOKUP(P434,Исходные_данные,11,FALSE),0)</f>
        <v>0</v>
      </c>
      <c r="AI434" s="46">
        <f t="shared" si="20"/>
        <v>0</v>
      </c>
    </row>
    <row r="435" spans="6:35" x14ac:dyDescent="0.25">
      <c r="F435" s="19" t="str">
        <f>IF(G435=1,MAX($F$4:F434)+1,"")</f>
        <v/>
      </c>
      <c r="G435" s="19">
        <f>COUNTIF($H$5:H435,H435)</f>
        <v>412</v>
      </c>
      <c r="H435" s="19" t="e">
        <f t="shared" si="19"/>
        <v>#N/A</v>
      </c>
      <c r="I435" s="19">
        <f>COUNTIF($J$4:$J435,1)</f>
        <v>11</v>
      </c>
      <c r="J435" s="19">
        <f>COUNTIF($S$5:$S435,S435)</f>
        <v>412</v>
      </c>
      <c r="K435" s="19" t="e">
        <f>VLOOKUP(P435,Исходные_данные,20,FALSE)</f>
        <v>#N/A</v>
      </c>
      <c r="L435" s="19">
        <f>IFERROR(IF(P435=0,0,MAX($L$4:L434)+1),0)</f>
        <v>0</v>
      </c>
      <c r="M435" s="104" t="e">
        <f>LEFT(P435,SEARCH(".",P435)-1)</f>
        <v>#N/A</v>
      </c>
      <c r="N435" s="104" t="e">
        <f>LEFT(RIGHT(P435,LEN(P435)-LEN(M435)-1),SEARCH(".",P435)-1)</f>
        <v>#N/A</v>
      </c>
      <c r="P435" s="46" t="e">
        <f>VLOOKUP(ROW(431:431),Разбивка_нумерация_5,4,FALSE)</f>
        <v>#N/A</v>
      </c>
      <c r="Q435" s="46" t="e">
        <f>IF(VLOOKUP(ROW(431:431),Разбивка_нумерация_5,3,FALSE)=0,VLOOKUP(ROW(431:431),Разбивка_нумерация_5,2,FALSE),VLOOKUP(ROW(431:431),Разбивка_нумерация_5,3,FALSE))</f>
        <v>#N/A</v>
      </c>
      <c r="R435" s="46" t="e">
        <f>VLOOKUP(ROW(431:431),Разбивка_нумерация_5,6,FALSE)</f>
        <v>#N/A</v>
      </c>
      <c r="S435" s="46" t="e">
        <f>VLOOKUP(ROW(431:431),Разбивка_нумерация_5,17,FALSE)</f>
        <v>#N/A</v>
      </c>
      <c r="T435" s="46" t="str">
        <f>IF(AG435=0,"","L="&amp;AG435)</f>
        <v/>
      </c>
      <c r="U435" s="46" t="str">
        <f>IF(AH435=0,"",AD435&amp;" L="&amp;AH435)</f>
        <v/>
      </c>
      <c r="V435" s="46" t="str">
        <f>IF(AI435=0,"",AE435&amp;" L="&amp;AI435)</f>
        <v/>
      </c>
      <c r="W435" s="47" t="e">
        <f>VLOOKUP(P435,Исходные_данные,13,FALSE)*1.3</f>
        <v>#N/A</v>
      </c>
      <c r="X435" s="48"/>
      <c r="Y435" s="48"/>
      <c r="Z435" s="48"/>
      <c r="AA435" s="48"/>
      <c r="AB435" s="48"/>
      <c r="AD435" s="46" t="e">
        <f>VLOOKUP(S435,Кабель_диаметр,4,FALSE)</f>
        <v>#N/A</v>
      </c>
      <c r="AE435" s="46" t="e">
        <f>VLOOKUP(S435,Кабель_диаметр,5,FALSE)</f>
        <v>#N/A</v>
      </c>
      <c r="AG435" s="46">
        <f>IFERROR(VLOOKUP(P435,Исходные_данные,10,FALSE),0)</f>
        <v>0</v>
      </c>
      <c r="AH435" s="46">
        <f>IFERROR(VLOOKUP(P435,Исходные_данные,11,FALSE),0)</f>
        <v>0</v>
      </c>
      <c r="AI435" s="46">
        <f t="shared" si="20"/>
        <v>0</v>
      </c>
    </row>
    <row r="436" spans="6:35" x14ac:dyDescent="0.25">
      <c r="F436" s="19" t="str">
        <f>IF(G436=1,MAX($F$4:F435)+1,"")</f>
        <v/>
      </c>
      <c r="G436" s="19">
        <f>COUNTIF($H$5:H436,H436)</f>
        <v>413</v>
      </c>
      <c r="H436" s="19" t="e">
        <f t="shared" si="19"/>
        <v>#N/A</v>
      </c>
      <c r="I436" s="19">
        <f>COUNTIF($J$4:$J436,1)</f>
        <v>11</v>
      </c>
      <c r="J436" s="19">
        <f>COUNTIF($S$5:$S436,S436)</f>
        <v>413</v>
      </c>
      <c r="K436" s="19" t="e">
        <f>VLOOKUP(P436,Исходные_данные,20,FALSE)</f>
        <v>#N/A</v>
      </c>
      <c r="L436" s="19">
        <f>IFERROR(IF(P436=0,0,MAX($L$4:L435)+1),0)</f>
        <v>0</v>
      </c>
      <c r="M436" s="104" t="e">
        <f>LEFT(P436,SEARCH(".",P436)-1)</f>
        <v>#N/A</v>
      </c>
      <c r="N436" s="104" t="e">
        <f>LEFT(RIGHT(P436,LEN(P436)-LEN(M436)-1),SEARCH(".",P436)-1)</f>
        <v>#N/A</v>
      </c>
      <c r="P436" s="46" t="e">
        <f>VLOOKUP(ROW(432:432),Разбивка_нумерация_5,4,FALSE)</f>
        <v>#N/A</v>
      </c>
      <c r="Q436" s="46" t="e">
        <f>IF(VLOOKUP(ROW(432:432),Разбивка_нумерация_5,3,FALSE)=0,VLOOKUP(ROW(432:432),Разбивка_нумерация_5,2,FALSE),VLOOKUP(ROW(432:432),Разбивка_нумерация_5,3,FALSE))</f>
        <v>#N/A</v>
      </c>
      <c r="R436" s="46" t="e">
        <f>VLOOKUP(ROW(432:432),Разбивка_нумерация_5,6,FALSE)</f>
        <v>#N/A</v>
      </c>
      <c r="S436" s="46" t="e">
        <f>VLOOKUP(ROW(432:432),Разбивка_нумерация_5,17,FALSE)</f>
        <v>#N/A</v>
      </c>
      <c r="T436" s="46" t="str">
        <f>IF(AG436=0,"","L="&amp;AG436)</f>
        <v/>
      </c>
      <c r="U436" s="46" t="str">
        <f>IF(AH436=0,"",AD436&amp;" L="&amp;AH436)</f>
        <v/>
      </c>
      <c r="V436" s="46" t="str">
        <f>IF(AI436=0,"",AE436&amp;" L="&amp;AI436)</f>
        <v/>
      </c>
      <c r="W436" s="47" t="e">
        <f>VLOOKUP(P436,Исходные_данные,13,FALSE)*1.3</f>
        <v>#N/A</v>
      </c>
      <c r="X436" s="48"/>
      <c r="Y436" s="48"/>
      <c r="Z436" s="48"/>
      <c r="AA436" s="48"/>
      <c r="AB436" s="48"/>
      <c r="AD436" s="46" t="e">
        <f>VLOOKUP(S436,Кабель_диаметр,4,FALSE)</f>
        <v>#N/A</v>
      </c>
      <c r="AE436" s="46" t="e">
        <f>VLOOKUP(S436,Кабель_диаметр,5,FALSE)</f>
        <v>#N/A</v>
      </c>
      <c r="AG436" s="46">
        <f>IFERROR(VLOOKUP(P436,Исходные_данные,10,FALSE),0)</f>
        <v>0</v>
      </c>
      <c r="AH436" s="46">
        <f>IFERROR(VLOOKUP(P436,Исходные_данные,11,FALSE),0)</f>
        <v>0</v>
      </c>
      <c r="AI436" s="46">
        <f t="shared" si="20"/>
        <v>0</v>
      </c>
    </row>
    <row r="437" spans="6:35" x14ac:dyDescent="0.25">
      <c r="F437" s="19" t="str">
        <f>IF(G437=1,MAX($F$4:F436)+1,"")</f>
        <v/>
      </c>
      <c r="G437" s="19">
        <f>COUNTIF($H$5:H437,H437)</f>
        <v>414</v>
      </c>
      <c r="H437" s="19" t="e">
        <f t="shared" si="19"/>
        <v>#N/A</v>
      </c>
      <c r="I437" s="19">
        <f>COUNTIF($J$4:$J437,1)</f>
        <v>11</v>
      </c>
      <c r="J437" s="19">
        <f>COUNTIF($S$5:$S437,S437)</f>
        <v>414</v>
      </c>
      <c r="K437" s="19" t="e">
        <f>VLOOKUP(P437,Исходные_данные,20,FALSE)</f>
        <v>#N/A</v>
      </c>
      <c r="L437" s="19">
        <f>IFERROR(IF(P437=0,0,MAX($L$4:L436)+1),0)</f>
        <v>0</v>
      </c>
      <c r="M437" s="104" t="e">
        <f>LEFT(P437,SEARCH(".",P437)-1)</f>
        <v>#N/A</v>
      </c>
      <c r="N437" s="104" t="e">
        <f>LEFT(RIGHT(P437,LEN(P437)-LEN(M437)-1),SEARCH(".",P437)-1)</f>
        <v>#N/A</v>
      </c>
      <c r="P437" s="46" t="e">
        <f>VLOOKUP(ROW(433:433),Разбивка_нумерация_5,4,FALSE)</f>
        <v>#N/A</v>
      </c>
      <c r="Q437" s="46" t="e">
        <f>IF(VLOOKUP(ROW(433:433),Разбивка_нумерация_5,3,FALSE)=0,VLOOKUP(ROW(433:433),Разбивка_нумерация_5,2,FALSE),VLOOKUP(ROW(433:433),Разбивка_нумерация_5,3,FALSE))</f>
        <v>#N/A</v>
      </c>
      <c r="R437" s="46" t="e">
        <f>VLOOKUP(ROW(433:433),Разбивка_нумерация_5,6,FALSE)</f>
        <v>#N/A</v>
      </c>
      <c r="S437" s="46" t="e">
        <f>VLOOKUP(ROW(433:433),Разбивка_нумерация_5,17,FALSE)</f>
        <v>#N/A</v>
      </c>
      <c r="T437" s="46" t="str">
        <f>IF(AG437=0,"","L="&amp;AG437)</f>
        <v/>
      </c>
      <c r="U437" s="46" t="str">
        <f>IF(AH437=0,"",AD437&amp;" L="&amp;AH437)</f>
        <v/>
      </c>
      <c r="V437" s="46" t="str">
        <f>IF(AI437=0,"",AE437&amp;" L="&amp;AI437)</f>
        <v/>
      </c>
      <c r="W437" s="47" t="e">
        <f>VLOOKUP(P437,Исходные_данные,13,FALSE)*1.3</f>
        <v>#N/A</v>
      </c>
      <c r="X437" s="48"/>
      <c r="Y437" s="48"/>
      <c r="Z437" s="48"/>
      <c r="AA437" s="48"/>
      <c r="AB437" s="48"/>
      <c r="AD437" s="46" t="e">
        <f>VLOOKUP(S437,Кабель_диаметр,4,FALSE)</f>
        <v>#N/A</v>
      </c>
      <c r="AE437" s="46" t="e">
        <f>VLOOKUP(S437,Кабель_диаметр,5,FALSE)</f>
        <v>#N/A</v>
      </c>
      <c r="AG437" s="46">
        <f>IFERROR(VLOOKUP(P437,Исходные_данные,10,FALSE),0)</f>
        <v>0</v>
      </c>
      <c r="AH437" s="46">
        <f>IFERROR(VLOOKUP(P437,Исходные_данные,11,FALSE),0)</f>
        <v>0</v>
      </c>
      <c r="AI437" s="46">
        <f t="shared" si="20"/>
        <v>0</v>
      </c>
    </row>
    <row r="438" spans="6:35" x14ac:dyDescent="0.25">
      <c r="F438" s="19" t="str">
        <f>IF(G438=1,MAX($F$4:F437)+1,"")</f>
        <v/>
      </c>
      <c r="G438" s="19">
        <f>COUNTIF($H$5:H438,H438)</f>
        <v>415</v>
      </c>
      <c r="H438" s="19" t="e">
        <f t="shared" si="19"/>
        <v>#N/A</v>
      </c>
      <c r="I438" s="19">
        <f>COUNTIF($J$4:$J438,1)</f>
        <v>11</v>
      </c>
      <c r="J438" s="19">
        <f>COUNTIF($S$5:$S438,S438)</f>
        <v>415</v>
      </c>
      <c r="K438" s="19" t="e">
        <f>VLOOKUP(P438,Исходные_данные,20,FALSE)</f>
        <v>#N/A</v>
      </c>
      <c r="L438" s="19">
        <f>IFERROR(IF(P438=0,0,MAX($L$4:L437)+1),0)</f>
        <v>0</v>
      </c>
      <c r="M438" s="104" t="e">
        <f>LEFT(P438,SEARCH(".",P438)-1)</f>
        <v>#N/A</v>
      </c>
      <c r="N438" s="104" t="e">
        <f>LEFT(RIGHT(P438,LEN(P438)-LEN(M438)-1),SEARCH(".",P438)-1)</f>
        <v>#N/A</v>
      </c>
      <c r="P438" s="46" t="e">
        <f>VLOOKUP(ROW(434:434),Разбивка_нумерация_5,4,FALSE)</f>
        <v>#N/A</v>
      </c>
      <c r="Q438" s="46" t="e">
        <f>IF(VLOOKUP(ROW(434:434),Разбивка_нумерация_5,3,FALSE)=0,VLOOKUP(ROW(434:434),Разбивка_нумерация_5,2,FALSE),VLOOKUP(ROW(434:434),Разбивка_нумерация_5,3,FALSE))</f>
        <v>#N/A</v>
      </c>
      <c r="R438" s="46" t="e">
        <f>VLOOKUP(ROW(434:434),Разбивка_нумерация_5,6,FALSE)</f>
        <v>#N/A</v>
      </c>
      <c r="S438" s="46" t="e">
        <f>VLOOKUP(ROW(434:434),Разбивка_нумерация_5,17,FALSE)</f>
        <v>#N/A</v>
      </c>
      <c r="T438" s="46" t="str">
        <f>IF(AG438=0,"","L="&amp;AG438)</f>
        <v/>
      </c>
      <c r="U438" s="46" t="str">
        <f>IF(AH438=0,"",AD438&amp;" L="&amp;AH438)</f>
        <v/>
      </c>
      <c r="V438" s="46" t="str">
        <f>IF(AI438=0,"",AE438&amp;" L="&amp;AI438)</f>
        <v/>
      </c>
      <c r="W438" s="47" t="e">
        <f>VLOOKUP(P438,Исходные_данные,13,FALSE)*1.3</f>
        <v>#N/A</v>
      </c>
      <c r="X438" s="48"/>
      <c r="Y438" s="48"/>
      <c r="Z438" s="48"/>
      <c r="AA438" s="48"/>
      <c r="AB438" s="48"/>
      <c r="AD438" s="46" t="e">
        <f>VLOOKUP(S438,Кабель_диаметр,4,FALSE)</f>
        <v>#N/A</v>
      </c>
      <c r="AE438" s="46" t="e">
        <f>VLOOKUP(S438,Кабель_диаметр,5,FALSE)</f>
        <v>#N/A</v>
      </c>
      <c r="AG438" s="46">
        <f>IFERROR(VLOOKUP(P438,Исходные_данные,10,FALSE),0)</f>
        <v>0</v>
      </c>
      <c r="AH438" s="46">
        <f>IFERROR(VLOOKUP(P438,Исходные_данные,11,FALSE),0)</f>
        <v>0</v>
      </c>
      <c r="AI438" s="46">
        <f t="shared" si="20"/>
        <v>0</v>
      </c>
    </row>
    <row r="439" spans="6:35" x14ac:dyDescent="0.25">
      <c r="F439" s="19" t="str">
        <f>IF(G439=1,MAX($F$4:F438)+1,"")</f>
        <v/>
      </c>
      <c r="G439" s="19">
        <f>COUNTIF($H$5:H439,H439)</f>
        <v>416</v>
      </c>
      <c r="H439" s="19" t="e">
        <f t="shared" si="19"/>
        <v>#N/A</v>
      </c>
      <c r="I439" s="19">
        <f>COUNTIF($J$4:$J439,1)</f>
        <v>11</v>
      </c>
      <c r="J439" s="19">
        <f>COUNTIF($S$5:$S439,S439)</f>
        <v>416</v>
      </c>
      <c r="K439" s="19" t="e">
        <f>VLOOKUP(P439,Исходные_данные,20,FALSE)</f>
        <v>#N/A</v>
      </c>
      <c r="L439" s="19">
        <f>IFERROR(IF(P439=0,0,MAX($L$4:L438)+1),0)</f>
        <v>0</v>
      </c>
      <c r="M439" s="104" t="e">
        <f>LEFT(P439,SEARCH(".",P439)-1)</f>
        <v>#N/A</v>
      </c>
      <c r="N439" s="104" t="e">
        <f>LEFT(RIGHT(P439,LEN(P439)-LEN(M439)-1),SEARCH(".",P439)-1)</f>
        <v>#N/A</v>
      </c>
      <c r="P439" s="46" t="e">
        <f>VLOOKUP(ROW(435:435),Разбивка_нумерация_5,4,FALSE)</f>
        <v>#N/A</v>
      </c>
      <c r="Q439" s="46" t="e">
        <f>IF(VLOOKUP(ROW(435:435),Разбивка_нумерация_5,3,FALSE)=0,VLOOKUP(ROW(435:435),Разбивка_нумерация_5,2,FALSE),VLOOKUP(ROW(435:435),Разбивка_нумерация_5,3,FALSE))</f>
        <v>#N/A</v>
      </c>
      <c r="R439" s="46" t="e">
        <f>VLOOKUP(ROW(435:435),Разбивка_нумерация_5,6,FALSE)</f>
        <v>#N/A</v>
      </c>
      <c r="S439" s="46" t="e">
        <f>VLOOKUP(ROW(435:435),Разбивка_нумерация_5,17,FALSE)</f>
        <v>#N/A</v>
      </c>
      <c r="T439" s="46" t="str">
        <f>IF(AG439=0,"","L="&amp;AG439)</f>
        <v/>
      </c>
      <c r="U439" s="46" t="str">
        <f>IF(AH439=0,"",AD439&amp;" L="&amp;AH439)</f>
        <v/>
      </c>
      <c r="V439" s="46" t="str">
        <f>IF(AI439=0,"",AE439&amp;" L="&amp;AI439)</f>
        <v/>
      </c>
      <c r="W439" s="47" t="e">
        <f>VLOOKUP(P439,Исходные_данные,13,FALSE)*1.3</f>
        <v>#N/A</v>
      </c>
      <c r="X439" s="48"/>
      <c r="Y439" s="48"/>
      <c r="Z439" s="48"/>
      <c r="AA439" s="48"/>
      <c r="AB439" s="48"/>
      <c r="AD439" s="46" t="e">
        <f>VLOOKUP(S439,Кабель_диаметр,4,FALSE)</f>
        <v>#N/A</v>
      </c>
      <c r="AE439" s="46" t="e">
        <f>VLOOKUP(S439,Кабель_диаметр,5,FALSE)</f>
        <v>#N/A</v>
      </c>
      <c r="AG439" s="46">
        <f>IFERROR(VLOOKUP(P439,Исходные_данные,10,FALSE),0)</f>
        <v>0</v>
      </c>
      <c r="AH439" s="46">
        <f>IFERROR(VLOOKUP(P439,Исходные_данные,11,FALSE),0)</f>
        <v>0</v>
      </c>
      <c r="AI439" s="46">
        <f t="shared" si="20"/>
        <v>0</v>
      </c>
    </row>
    <row r="440" spans="6:35" x14ac:dyDescent="0.25">
      <c r="F440" s="19" t="str">
        <f>IF(G440=1,MAX($F$4:F439)+1,"")</f>
        <v/>
      </c>
      <c r="G440" s="19">
        <f>COUNTIF($H$5:H440,H440)</f>
        <v>417</v>
      </c>
      <c r="H440" s="19" t="e">
        <f t="shared" si="19"/>
        <v>#N/A</v>
      </c>
      <c r="I440" s="19">
        <f>COUNTIF($J$4:$J440,1)</f>
        <v>11</v>
      </c>
      <c r="J440" s="19">
        <f>COUNTIF($S$5:$S440,S440)</f>
        <v>417</v>
      </c>
      <c r="K440" s="19" t="e">
        <f>VLOOKUP(P440,Исходные_данные,20,FALSE)</f>
        <v>#N/A</v>
      </c>
      <c r="L440" s="19">
        <f>IFERROR(IF(P440=0,0,MAX($L$4:L439)+1),0)</f>
        <v>0</v>
      </c>
      <c r="M440" s="104" t="e">
        <f>LEFT(P440,SEARCH(".",P440)-1)</f>
        <v>#N/A</v>
      </c>
      <c r="N440" s="104" t="e">
        <f>LEFT(RIGHT(P440,LEN(P440)-LEN(M440)-1),SEARCH(".",P440)-1)</f>
        <v>#N/A</v>
      </c>
      <c r="P440" s="46" t="e">
        <f>VLOOKUP(ROW(436:436),Разбивка_нумерация_5,4,FALSE)</f>
        <v>#N/A</v>
      </c>
      <c r="Q440" s="46" t="e">
        <f>IF(VLOOKUP(ROW(436:436),Разбивка_нумерация_5,3,FALSE)=0,VLOOKUP(ROW(436:436),Разбивка_нумерация_5,2,FALSE),VLOOKUP(ROW(436:436),Разбивка_нумерация_5,3,FALSE))</f>
        <v>#N/A</v>
      </c>
      <c r="R440" s="46" t="e">
        <f>VLOOKUP(ROW(436:436),Разбивка_нумерация_5,6,FALSE)</f>
        <v>#N/A</v>
      </c>
      <c r="S440" s="46" t="e">
        <f>VLOOKUP(ROW(436:436),Разбивка_нумерация_5,17,FALSE)</f>
        <v>#N/A</v>
      </c>
      <c r="T440" s="46" t="str">
        <f>IF(AG440=0,"","L="&amp;AG440)</f>
        <v/>
      </c>
      <c r="U440" s="46" t="str">
        <f>IF(AH440=0,"",AD440&amp;" L="&amp;AH440)</f>
        <v/>
      </c>
      <c r="V440" s="46" t="str">
        <f>IF(AI440=0,"",AE440&amp;" L="&amp;AI440)</f>
        <v/>
      </c>
      <c r="W440" s="47" t="e">
        <f>VLOOKUP(P440,Исходные_данные,13,FALSE)*1.3</f>
        <v>#N/A</v>
      </c>
      <c r="X440" s="48"/>
      <c r="Y440" s="48"/>
      <c r="Z440" s="48"/>
      <c r="AA440" s="48"/>
      <c r="AB440" s="48"/>
      <c r="AD440" s="46" t="e">
        <f>VLOOKUP(S440,Кабель_диаметр,4,FALSE)</f>
        <v>#N/A</v>
      </c>
      <c r="AE440" s="46" t="e">
        <f>VLOOKUP(S440,Кабель_диаметр,5,FALSE)</f>
        <v>#N/A</v>
      </c>
      <c r="AG440" s="46">
        <f>IFERROR(VLOOKUP(P440,Исходные_данные,10,FALSE),0)</f>
        <v>0</v>
      </c>
      <c r="AH440" s="46">
        <f>IFERROR(VLOOKUP(P440,Исходные_данные,11,FALSE),0)</f>
        <v>0</v>
      </c>
      <c r="AI440" s="46">
        <f t="shared" si="20"/>
        <v>0</v>
      </c>
    </row>
    <row r="441" spans="6:35" x14ac:dyDescent="0.25">
      <c r="F441" s="19" t="str">
        <f>IF(G441=1,MAX($F$4:F440)+1,"")</f>
        <v/>
      </c>
      <c r="G441" s="19">
        <f>COUNTIF($H$5:H441,H441)</f>
        <v>418</v>
      </c>
      <c r="H441" s="19" t="e">
        <f t="shared" si="19"/>
        <v>#N/A</v>
      </c>
      <c r="I441" s="19">
        <f>COUNTIF($J$4:$J441,1)</f>
        <v>11</v>
      </c>
      <c r="J441" s="19">
        <f>COUNTIF($S$5:$S441,S441)</f>
        <v>418</v>
      </c>
      <c r="K441" s="19" t="e">
        <f>VLOOKUP(P441,Исходные_данные,20,FALSE)</f>
        <v>#N/A</v>
      </c>
      <c r="L441" s="19">
        <f>IFERROR(IF(P441=0,0,MAX($L$4:L440)+1),0)</f>
        <v>0</v>
      </c>
      <c r="M441" s="104" t="e">
        <f>LEFT(P441,SEARCH(".",P441)-1)</f>
        <v>#N/A</v>
      </c>
      <c r="N441" s="104" t="e">
        <f>LEFT(RIGHT(P441,LEN(P441)-LEN(M441)-1),SEARCH(".",P441)-1)</f>
        <v>#N/A</v>
      </c>
      <c r="P441" s="46" t="e">
        <f>VLOOKUP(ROW(437:437),Разбивка_нумерация_5,4,FALSE)</f>
        <v>#N/A</v>
      </c>
      <c r="Q441" s="46" t="e">
        <f>IF(VLOOKUP(ROW(437:437),Разбивка_нумерация_5,3,FALSE)=0,VLOOKUP(ROW(437:437),Разбивка_нумерация_5,2,FALSE),VLOOKUP(ROW(437:437),Разбивка_нумерация_5,3,FALSE))</f>
        <v>#N/A</v>
      </c>
      <c r="R441" s="46" t="e">
        <f>VLOOKUP(ROW(437:437),Разбивка_нумерация_5,6,FALSE)</f>
        <v>#N/A</v>
      </c>
      <c r="S441" s="46" t="e">
        <f>VLOOKUP(ROW(437:437),Разбивка_нумерация_5,17,FALSE)</f>
        <v>#N/A</v>
      </c>
      <c r="T441" s="46" t="str">
        <f>IF(AG441=0,"","L="&amp;AG441)</f>
        <v/>
      </c>
      <c r="U441" s="46" t="str">
        <f>IF(AH441=0,"",AD441&amp;" L="&amp;AH441)</f>
        <v/>
      </c>
      <c r="V441" s="46" t="str">
        <f>IF(AI441=0,"",AE441&amp;" L="&amp;AI441)</f>
        <v/>
      </c>
      <c r="W441" s="47" t="e">
        <f>VLOOKUP(P441,Исходные_данные,13,FALSE)*1.3</f>
        <v>#N/A</v>
      </c>
      <c r="X441" s="48"/>
      <c r="Y441" s="48"/>
      <c r="Z441" s="48"/>
      <c r="AA441" s="48"/>
      <c r="AB441" s="48"/>
      <c r="AD441" s="46" t="e">
        <f>VLOOKUP(S441,Кабель_диаметр,4,FALSE)</f>
        <v>#N/A</v>
      </c>
      <c r="AE441" s="46" t="e">
        <f>VLOOKUP(S441,Кабель_диаметр,5,FALSE)</f>
        <v>#N/A</v>
      </c>
      <c r="AG441" s="46">
        <f>IFERROR(VLOOKUP(P441,Исходные_данные,10,FALSE),0)</f>
        <v>0</v>
      </c>
      <c r="AH441" s="46">
        <f>IFERROR(VLOOKUP(P441,Исходные_данные,11,FALSE),0)</f>
        <v>0</v>
      </c>
      <c r="AI441" s="46">
        <f t="shared" si="20"/>
        <v>0</v>
      </c>
    </row>
    <row r="442" spans="6:35" x14ac:dyDescent="0.25">
      <c r="F442" s="19" t="str">
        <f>IF(G442=1,MAX($F$4:F441)+1,"")</f>
        <v/>
      </c>
      <c r="G442" s="19">
        <f>COUNTIF($H$5:H442,H442)</f>
        <v>419</v>
      </c>
      <c r="H442" s="19" t="e">
        <f t="shared" si="19"/>
        <v>#N/A</v>
      </c>
      <c r="I442" s="19">
        <f>COUNTIF($J$4:$J442,1)</f>
        <v>11</v>
      </c>
      <c r="J442" s="19">
        <f>COUNTIF($S$5:$S442,S442)</f>
        <v>419</v>
      </c>
      <c r="K442" s="19" t="e">
        <f>VLOOKUP(P442,Исходные_данные,20,FALSE)</f>
        <v>#N/A</v>
      </c>
      <c r="L442" s="19">
        <f>IFERROR(IF(P442=0,0,MAX($L$4:L441)+1),0)</f>
        <v>0</v>
      </c>
      <c r="M442" s="104" t="e">
        <f>LEFT(P442,SEARCH(".",P442)-1)</f>
        <v>#N/A</v>
      </c>
      <c r="N442" s="104" t="e">
        <f>LEFT(RIGHT(P442,LEN(P442)-LEN(M442)-1),SEARCH(".",P442)-1)</f>
        <v>#N/A</v>
      </c>
      <c r="P442" s="46" t="e">
        <f>VLOOKUP(ROW(438:438),Разбивка_нумерация_5,4,FALSE)</f>
        <v>#N/A</v>
      </c>
      <c r="Q442" s="46" t="e">
        <f>IF(VLOOKUP(ROW(438:438),Разбивка_нумерация_5,3,FALSE)=0,VLOOKUP(ROW(438:438),Разбивка_нумерация_5,2,FALSE),VLOOKUP(ROW(438:438),Разбивка_нумерация_5,3,FALSE))</f>
        <v>#N/A</v>
      </c>
      <c r="R442" s="46" t="e">
        <f>VLOOKUP(ROW(438:438),Разбивка_нумерация_5,6,FALSE)</f>
        <v>#N/A</v>
      </c>
      <c r="S442" s="46" t="e">
        <f>VLOOKUP(ROW(438:438),Разбивка_нумерация_5,17,FALSE)</f>
        <v>#N/A</v>
      </c>
      <c r="T442" s="46" t="str">
        <f>IF(AG442=0,"","L="&amp;AG442)</f>
        <v/>
      </c>
      <c r="U442" s="46" t="str">
        <f>IF(AH442=0,"",AD442&amp;" L="&amp;AH442)</f>
        <v/>
      </c>
      <c r="V442" s="46" t="str">
        <f>IF(AI442=0,"",AE442&amp;" L="&amp;AI442)</f>
        <v/>
      </c>
      <c r="W442" s="47" t="e">
        <f>VLOOKUP(P442,Исходные_данные,13,FALSE)*1.3</f>
        <v>#N/A</v>
      </c>
      <c r="X442" s="48"/>
      <c r="Y442" s="48"/>
      <c r="Z442" s="48"/>
      <c r="AA442" s="48"/>
      <c r="AB442" s="48"/>
      <c r="AD442" s="46" t="e">
        <f>VLOOKUP(S442,Кабель_диаметр,4,FALSE)</f>
        <v>#N/A</v>
      </c>
      <c r="AE442" s="46" t="e">
        <f>VLOOKUP(S442,Кабель_диаметр,5,FALSE)</f>
        <v>#N/A</v>
      </c>
      <c r="AG442" s="46">
        <f>IFERROR(VLOOKUP(P442,Исходные_данные,10,FALSE),0)</f>
        <v>0</v>
      </c>
      <c r="AH442" s="46">
        <f>IFERROR(VLOOKUP(P442,Исходные_данные,11,FALSE),0)</f>
        <v>0</v>
      </c>
      <c r="AI442" s="46">
        <f t="shared" si="20"/>
        <v>0</v>
      </c>
    </row>
    <row r="443" spans="6:35" x14ac:dyDescent="0.25">
      <c r="F443" s="19" t="str">
        <f>IF(G443=1,MAX($F$4:F442)+1,"")</f>
        <v/>
      </c>
      <c r="G443" s="19">
        <f>COUNTIF($H$5:H443,H443)</f>
        <v>420</v>
      </c>
      <c r="H443" s="19" t="e">
        <f t="shared" si="19"/>
        <v>#N/A</v>
      </c>
      <c r="I443" s="19">
        <f>COUNTIF($J$4:$J443,1)</f>
        <v>11</v>
      </c>
      <c r="J443" s="19">
        <f>COUNTIF($S$5:$S443,S443)</f>
        <v>420</v>
      </c>
      <c r="K443" s="19" t="e">
        <f>VLOOKUP(P443,Исходные_данные,20,FALSE)</f>
        <v>#N/A</v>
      </c>
      <c r="L443" s="19">
        <f>IFERROR(IF(P443=0,0,MAX($L$4:L442)+1),0)</f>
        <v>0</v>
      </c>
      <c r="M443" s="104" t="e">
        <f>LEFT(P443,SEARCH(".",P443)-1)</f>
        <v>#N/A</v>
      </c>
      <c r="N443" s="104" t="e">
        <f>LEFT(RIGHT(P443,LEN(P443)-LEN(M443)-1),SEARCH(".",P443)-1)</f>
        <v>#N/A</v>
      </c>
      <c r="P443" s="46" t="e">
        <f>VLOOKUP(ROW(439:439),Разбивка_нумерация_5,4,FALSE)</f>
        <v>#N/A</v>
      </c>
      <c r="Q443" s="46" t="e">
        <f>IF(VLOOKUP(ROW(439:439),Разбивка_нумерация_5,3,FALSE)=0,VLOOKUP(ROW(439:439),Разбивка_нумерация_5,2,FALSE),VLOOKUP(ROW(439:439),Разбивка_нумерация_5,3,FALSE))</f>
        <v>#N/A</v>
      </c>
      <c r="R443" s="46" t="e">
        <f>VLOOKUP(ROW(439:439),Разбивка_нумерация_5,6,FALSE)</f>
        <v>#N/A</v>
      </c>
      <c r="S443" s="46" t="e">
        <f>VLOOKUP(ROW(439:439),Разбивка_нумерация_5,17,FALSE)</f>
        <v>#N/A</v>
      </c>
      <c r="T443" s="46" t="str">
        <f>IF(AG443=0,"","L="&amp;AG443)</f>
        <v/>
      </c>
      <c r="U443" s="46" t="str">
        <f>IF(AH443=0,"",AD443&amp;" L="&amp;AH443)</f>
        <v/>
      </c>
      <c r="V443" s="46" t="str">
        <f>IF(AI443=0,"",AE443&amp;" L="&amp;AI443)</f>
        <v/>
      </c>
      <c r="W443" s="47" t="e">
        <f>VLOOKUP(P443,Исходные_данные,13,FALSE)*1.3</f>
        <v>#N/A</v>
      </c>
      <c r="X443" s="48"/>
      <c r="Y443" s="48"/>
      <c r="Z443" s="48"/>
      <c r="AA443" s="48"/>
      <c r="AB443" s="48"/>
      <c r="AD443" s="46" t="e">
        <f>VLOOKUP(S443,Кабель_диаметр,4,FALSE)</f>
        <v>#N/A</v>
      </c>
      <c r="AE443" s="46" t="e">
        <f>VLOOKUP(S443,Кабель_диаметр,5,FALSE)</f>
        <v>#N/A</v>
      </c>
      <c r="AG443" s="46">
        <f>IFERROR(VLOOKUP(P443,Исходные_данные,10,FALSE),0)</f>
        <v>0</v>
      </c>
      <c r="AH443" s="46">
        <f>IFERROR(VLOOKUP(P443,Исходные_данные,11,FALSE),0)</f>
        <v>0</v>
      </c>
      <c r="AI443" s="46">
        <f t="shared" si="20"/>
        <v>0</v>
      </c>
    </row>
    <row r="444" spans="6:35" x14ac:dyDescent="0.25">
      <c r="F444" s="19" t="str">
        <f>IF(G444=1,MAX($F$4:F443)+1,"")</f>
        <v/>
      </c>
      <c r="G444" s="19">
        <f>COUNTIF($H$5:H444,H444)</f>
        <v>421</v>
      </c>
      <c r="H444" s="19" t="e">
        <f t="shared" si="19"/>
        <v>#N/A</v>
      </c>
      <c r="I444" s="19">
        <f>COUNTIF($J$4:$J444,1)</f>
        <v>11</v>
      </c>
      <c r="J444" s="19">
        <f>COUNTIF($S$5:$S444,S444)</f>
        <v>421</v>
      </c>
      <c r="K444" s="19" t="e">
        <f>VLOOKUP(P444,Исходные_данные,20,FALSE)</f>
        <v>#N/A</v>
      </c>
      <c r="L444" s="19">
        <f>IFERROR(IF(P444=0,0,MAX($L$4:L443)+1),0)</f>
        <v>0</v>
      </c>
      <c r="M444" s="104" t="e">
        <f>LEFT(P444,SEARCH(".",P444)-1)</f>
        <v>#N/A</v>
      </c>
      <c r="N444" s="104" t="e">
        <f>LEFT(RIGHT(P444,LEN(P444)-LEN(M444)-1),SEARCH(".",P444)-1)</f>
        <v>#N/A</v>
      </c>
      <c r="P444" s="46" t="e">
        <f>VLOOKUP(ROW(440:440),Разбивка_нумерация_5,4,FALSE)</f>
        <v>#N/A</v>
      </c>
      <c r="Q444" s="46" t="e">
        <f>IF(VLOOKUP(ROW(440:440),Разбивка_нумерация_5,3,FALSE)=0,VLOOKUP(ROW(440:440),Разбивка_нумерация_5,2,FALSE),VLOOKUP(ROW(440:440),Разбивка_нумерация_5,3,FALSE))</f>
        <v>#N/A</v>
      </c>
      <c r="R444" s="46" t="e">
        <f>VLOOKUP(ROW(440:440),Разбивка_нумерация_5,6,FALSE)</f>
        <v>#N/A</v>
      </c>
      <c r="S444" s="46" t="e">
        <f>VLOOKUP(ROW(440:440),Разбивка_нумерация_5,17,FALSE)</f>
        <v>#N/A</v>
      </c>
      <c r="T444" s="46" t="str">
        <f>IF(AG444=0,"","L="&amp;AG444)</f>
        <v/>
      </c>
      <c r="U444" s="46" t="str">
        <f>IF(AH444=0,"",AD444&amp;" L="&amp;AH444)</f>
        <v/>
      </c>
      <c r="V444" s="46" t="str">
        <f>IF(AI444=0,"",AE444&amp;" L="&amp;AI444)</f>
        <v/>
      </c>
      <c r="W444" s="47" t="e">
        <f>VLOOKUP(P444,Исходные_данные,13,FALSE)*1.3</f>
        <v>#N/A</v>
      </c>
      <c r="X444" s="48"/>
      <c r="Y444" s="48"/>
      <c r="Z444" s="48"/>
      <c r="AA444" s="48"/>
      <c r="AB444" s="48"/>
      <c r="AD444" s="46" t="e">
        <f>VLOOKUP(S444,Кабель_диаметр,4,FALSE)</f>
        <v>#N/A</v>
      </c>
      <c r="AE444" s="46" t="e">
        <f>VLOOKUP(S444,Кабель_диаметр,5,FALSE)</f>
        <v>#N/A</v>
      </c>
      <c r="AG444" s="46">
        <f>IFERROR(VLOOKUP(P444,Исходные_данные,10,FALSE),0)</f>
        <v>0</v>
      </c>
      <c r="AH444" s="46">
        <f>IFERROR(VLOOKUP(P444,Исходные_данные,11,FALSE),0)</f>
        <v>0</v>
      </c>
      <c r="AI444" s="46">
        <f t="shared" si="20"/>
        <v>0</v>
      </c>
    </row>
    <row r="445" spans="6:35" x14ac:dyDescent="0.25">
      <c r="F445" s="19" t="str">
        <f>IF(G445=1,MAX($F$4:F444)+1,"")</f>
        <v/>
      </c>
      <c r="G445" s="19">
        <f>COUNTIF($H$5:H445,H445)</f>
        <v>422</v>
      </c>
      <c r="H445" s="19" t="e">
        <f t="shared" si="19"/>
        <v>#N/A</v>
      </c>
      <c r="I445" s="19">
        <f>COUNTIF($J$4:$J445,1)</f>
        <v>11</v>
      </c>
      <c r="J445" s="19">
        <f>COUNTIF($S$5:$S445,S445)</f>
        <v>422</v>
      </c>
      <c r="K445" s="19" t="e">
        <f>VLOOKUP(P445,Исходные_данные,20,FALSE)</f>
        <v>#N/A</v>
      </c>
      <c r="L445" s="19">
        <f>IFERROR(IF(P445=0,0,MAX($L$4:L444)+1),0)</f>
        <v>0</v>
      </c>
      <c r="M445" s="104" t="e">
        <f>LEFT(P445,SEARCH(".",P445)-1)</f>
        <v>#N/A</v>
      </c>
      <c r="N445" s="104" t="e">
        <f>LEFT(RIGHT(P445,LEN(P445)-LEN(M445)-1),SEARCH(".",P445)-1)</f>
        <v>#N/A</v>
      </c>
      <c r="P445" s="46" t="e">
        <f>VLOOKUP(ROW(441:441),Разбивка_нумерация_5,4,FALSE)</f>
        <v>#N/A</v>
      </c>
      <c r="Q445" s="46" t="e">
        <f>IF(VLOOKUP(ROW(441:441),Разбивка_нумерация_5,3,FALSE)=0,VLOOKUP(ROW(441:441),Разбивка_нумерация_5,2,FALSE),VLOOKUP(ROW(441:441),Разбивка_нумерация_5,3,FALSE))</f>
        <v>#N/A</v>
      </c>
      <c r="R445" s="46" t="e">
        <f>VLOOKUP(ROW(441:441),Разбивка_нумерация_5,6,FALSE)</f>
        <v>#N/A</v>
      </c>
      <c r="S445" s="46" t="e">
        <f>VLOOKUP(ROW(441:441),Разбивка_нумерация_5,17,FALSE)</f>
        <v>#N/A</v>
      </c>
      <c r="T445" s="46" t="str">
        <f>IF(AG445=0,"","L="&amp;AG445)</f>
        <v/>
      </c>
      <c r="U445" s="46" t="str">
        <f>IF(AH445=0,"",AD445&amp;" L="&amp;AH445)</f>
        <v/>
      </c>
      <c r="V445" s="46" t="str">
        <f>IF(AI445=0,"",AE445&amp;" L="&amp;AI445)</f>
        <v/>
      </c>
      <c r="W445" s="47" t="e">
        <f>VLOOKUP(P445,Исходные_данные,13,FALSE)*1.3</f>
        <v>#N/A</v>
      </c>
      <c r="X445" s="48"/>
      <c r="Y445" s="48"/>
      <c r="Z445" s="48"/>
      <c r="AA445" s="48"/>
      <c r="AB445" s="48"/>
      <c r="AD445" s="46" t="e">
        <f>VLOOKUP(S445,Кабель_диаметр,4,FALSE)</f>
        <v>#N/A</v>
      </c>
      <c r="AE445" s="46" t="e">
        <f>VLOOKUP(S445,Кабель_диаметр,5,FALSE)</f>
        <v>#N/A</v>
      </c>
      <c r="AG445" s="46">
        <f>IFERROR(VLOOKUP(P445,Исходные_данные,10,FALSE),0)</f>
        <v>0</v>
      </c>
      <c r="AH445" s="46">
        <f>IFERROR(VLOOKUP(P445,Исходные_данные,11,FALSE),0)</f>
        <v>0</v>
      </c>
      <c r="AI445" s="46">
        <f t="shared" si="20"/>
        <v>0</v>
      </c>
    </row>
    <row r="446" spans="6:35" x14ac:dyDescent="0.25">
      <c r="F446" s="19" t="str">
        <f>IF(G446=1,MAX($F$4:F445)+1,"")</f>
        <v/>
      </c>
      <c r="G446" s="19">
        <f>COUNTIF($H$5:H446,H446)</f>
        <v>423</v>
      </c>
      <c r="H446" s="19" t="e">
        <f t="shared" si="19"/>
        <v>#N/A</v>
      </c>
      <c r="I446" s="19">
        <f>COUNTIF($J$4:$J446,1)</f>
        <v>11</v>
      </c>
      <c r="J446" s="19">
        <f>COUNTIF($S$5:$S446,S446)</f>
        <v>423</v>
      </c>
      <c r="K446" s="19" t="e">
        <f>VLOOKUP(P446,Исходные_данные,20,FALSE)</f>
        <v>#N/A</v>
      </c>
      <c r="L446" s="19">
        <f>IFERROR(IF(P446=0,0,MAX($L$4:L445)+1),0)</f>
        <v>0</v>
      </c>
      <c r="M446" s="104" t="e">
        <f>LEFT(P446,SEARCH(".",P446)-1)</f>
        <v>#N/A</v>
      </c>
      <c r="N446" s="104" t="e">
        <f>LEFT(RIGHT(P446,LEN(P446)-LEN(M446)-1),SEARCH(".",P446)-1)</f>
        <v>#N/A</v>
      </c>
      <c r="P446" s="46" t="e">
        <f>VLOOKUP(ROW(442:442),Разбивка_нумерация_5,4,FALSE)</f>
        <v>#N/A</v>
      </c>
      <c r="Q446" s="46" t="e">
        <f>IF(VLOOKUP(ROW(442:442),Разбивка_нумерация_5,3,FALSE)=0,VLOOKUP(ROW(442:442),Разбивка_нумерация_5,2,FALSE),VLOOKUP(ROW(442:442),Разбивка_нумерация_5,3,FALSE))</f>
        <v>#N/A</v>
      </c>
      <c r="R446" s="46" t="e">
        <f>VLOOKUP(ROW(442:442),Разбивка_нумерация_5,6,FALSE)</f>
        <v>#N/A</v>
      </c>
      <c r="S446" s="46" t="e">
        <f>VLOOKUP(ROW(442:442),Разбивка_нумерация_5,17,FALSE)</f>
        <v>#N/A</v>
      </c>
      <c r="T446" s="46" t="str">
        <f>IF(AG446=0,"","L="&amp;AG446)</f>
        <v/>
      </c>
      <c r="U446" s="46" t="str">
        <f>IF(AH446=0,"",AD446&amp;" L="&amp;AH446)</f>
        <v/>
      </c>
      <c r="V446" s="46" t="str">
        <f>IF(AI446=0,"",AE446&amp;" L="&amp;AI446)</f>
        <v/>
      </c>
      <c r="W446" s="47" t="e">
        <f>VLOOKUP(P446,Исходные_данные,13,FALSE)*1.3</f>
        <v>#N/A</v>
      </c>
      <c r="X446" s="48"/>
      <c r="Y446" s="48"/>
      <c r="Z446" s="48"/>
      <c r="AA446" s="48"/>
      <c r="AB446" s="48"/>
      <c r="AD446" s="46" t="e">
        <f>VLOOKUP(S446,Кабель_диаметр,4,FALSE)</f>
        <v>#N/A</v>
      </c>
      <c r="AE446" s="46" t="e">
        <f>VLOOKUP(S446,Кабель_диаметр,5,FALSE)</f>
        <v>#N/A</v>
      </c>
      <c r="AG446" s="46">
        <f>IFERROR(VLOOKUP(P446,Исходные_данные,10,FALSE),0)</f>
        <v>0</v>
      </c>
      <c r="AH446" s="46">
        <f>IFERROR(VLOOKUP(P446,Исходные_данные,11,FALSE),0)</f>
        <v>0</v>
      </c>
      <c r="AI446" s="46">
        <f t="shared" si="20"/>
        <v>0</v>
      </c>
    </row>
    <row r="447" spans="6:35" x14ac:dyDescent="0.25">
      <c r="F447" s="19" t="str">
        <f>IF(G447=1,MAX($F$4:F446)+1,"")</f>
        <v/>
      </c>
      <c r="G447" s="19">
        <f>COUNTIF($H$5:H447,H447)</f>
        <v>424</v>
      </c>
      <c r="H447" s="19" t="e">
        <f t="shared" si="19"/>
        <v>#N/A</v>
      </c>
      <c r="I447" s="19">
        <f>COUNTIF($J$4:$J447,1)</f>
        <v>11</v>
      </c>
      <c r="J447" s="19">
        <f>COUNTIF($S$5:$S447,S447)</f>
        <v>424</v>
      </c>
      <c r="K447" s="19" t="e">
        <f>VLOOKUP(P447,Исходные_данные,20,FALSE)</f>
        <v>#N/A</v>
      </c>
      <c r="L447" s="19">
        <f>IFERROR(IF(P447=0,0,MAX($L$4:L446)+1),0)</f>
        <v>0</v>
      </c>
      <c r="M447" s="104" t="e">
        <f>LEFT(P447,SEARCH(".",P447)-1)</f>
        <v>#N/A</v>
      </c>
      <c r="N447" s="104" t="e">
        <f>LEFT(RIGHT(P447,LEN(P447)-LEN(M447)-1),SEARCH(".",P447)-1)</f>
        <v>#N/A</v>
      </c>
      <c r="P447" s="46" t="e">
        <f>VLOOKUP(ROW(443:443),Разбивка_нумерация_5,4,FALSE)</f>
        <v>#N/A</v>
      </c>
      <c r="Q447" s="46" t="e">
        <f>IF(VLOOKUP(ROW(443:443),Разбивка_нумерация_5,3,FALSE)=0,VLOOKUP(ROW(443:443),Разбивка_нумерация_5,2,FALSE),VLOOKUP(ROW(443:443),Разбивка_нумерация_5,3,FALSE))</f>
        <v>#N/A</v>
      </c>
      <c r="R447" s="46" t="e">
        <f>VLOOKUP(ROW(443:443),Разбивка_нумерация_5,6,FALSE)</f>
        <v>#N/A</v>
      </c>
      <c r="S447" s="46" t="e">
        <f>VLOOKUP(ROW(443:443),Разбивка_нумерация_5,17,FALSE)</f>
        <v>#N/A</v>
      </c>
      <c r="T447" s="46" t="str">
        <f>IF(AG447=0,"","L="&amp;AG447)</f>
        <v/>
      </c>
      <c r="U447" s="46" t="str">
        <f>IF(AH447=0,"",AD447&amp;" L="&amp;AH447)</f>
        <v/>
      </c>
      <c r="V447" s="46" t="str">
        <f>IF(AI447=0,"",AE447&amp;" L="&amp;AI447)</f>
        <v/>
      </c>
      <c r="W447" s="47" t="e">
        <f>VLOOKUP(P447,Исходные_данные,13,FALSE)*1.3</f>
        <v>#N/A</v>
      </c>
      <c r="X447" s="48"/>
      <c r="Y447" s="48"/>
      <c r="Z447" s="48"/>
      <c r="AA447" s="48"/>
      <c r="AB447" s="48"/>
      <c r="AD447" s="46" t="e">
        <f>VLOOKUP(S447,Кабель_диаметр,4,FALSE)</f>
        <v>#N/A</v>
      </c>
      <c r="AE447" s="46" t="e">
        <f>VLOOKUP(S447,Кабель_диаметр,5,FALSE)</f>
        <v>#N/A</v>
      </c>
      <c r="AG447" s="46">
        <f>IFERROR(VLOOKUP(P447,Исходные_данные,10,FALSE),0)</f>
        <v>0</v>
      </c>
      <c r="AH447" s="46">
        <f>IFERROR(VLOOKUP(P447,Исходные_данные,11,FALSE),0)</f>
        <v>0</v>
      </c>
      <c r="AI447" s="46">
        <f t="shared" si="20"/>
        <v>0</v>
      </c>
    </row>
    <row r="448" spans="6:35" x14ac:dyDescent="0.25">
      <c r="F448" s="19" t="str">
        <f>IF(G448=1,MAX($F$4:F447)+1,"")</f>
        <v/>
      </c>
      <c r="G448" s="19">
        <f>COUNTIF($H$5:H448,H448)</f>
        <v>425</v>
      </c>
      <c r="H448" s="19" t="e">
        <f t="shared" si="19"/>
        <v>#N/A</v>
      </c>
      <c r="I448" s="19">
        <f>COUNTIF($J$4:$J448,1)</f>
        <v>11</v>
      </c>
      <c r="J448" s="19">
        <f>COUNTIF($S$5:$S448,S448)</f>
        <v>425</v>
      </c>
      <c r="K448" s="19" t="e">
        <f>VLOOKUP(P448,Исходные_данные,20,FALSE)</f>
        <v>#N/A</v>
      </c>
      <c r="L448" s="19">
        <f>IFERROR(IF(P448=0,0,MAX($L$4:L447)+1),0)</f>
        <v>0</v>
      </c>
      <c r="M448" s="104" t="e">
        <f>LEFT(P448,SEARCH(".",P448)-1)</f>
        <v>#N/A</v>
      </c>
      <c r="N448" s="104" t="e">
        <f>LEFT(RIGHT(P448,LEN(P448)-LEN(M448)-1),SEARCH(".",P448)-1)</f>
        <v>#N/A</v>
      </c>
      <c r="P448" s="46" t="e">
        <f>VLOOKUP(ROW(444:444),Разбивка_нумерация_5,4,FALSE)</f>
        <v>#N/A</v>
      </c>
      <c r="Q448" s="46" t="e">
        <f>IF(VLOOKUP(ROW(444:444),Разбивка_нумерация_5,3,FALSE)=0,VLOOKUP(ROW(444:444),Разбивка_нумерация_5,2,FALSE),VLOOKUP(ROW(444:444),Разбивка_нумерация_5,3,FALSE))</f>
        <v>#N/A</v>
      </c>
      <c r="R448" s="46" t="e">
        <f>VLOOKUP(ROW(444:444),Разбивка_нумерация_5,6,FALSE)</f>
        <v>#N/A</v>
      </c>
      <c r="S448" s="46" t="e">
        <f>VLOOKUP(ROW(444:444),Разбивка_нумерация_5,17,FALSE)</f>
        <v>#N/A</v>
      </c>
      <c r="T448" s="46" t="str">
        <f>IF(AG448=0,"","L="&amp;AG448)</f>
        <v/>
      </c>
      <c r="U448" s="46" t="str">
        <f>IF(AH448=0,"",AD448&amp;" L="&amp;AH448)</f>
        <v/>
      </c>
      <c r="V448" s="46" t="str">
        <f>IF(AI448=0,"",AE448&amp;" L="&amp;AI448)</f>
        <v/>
      </c>
      <c r="W448" s="47" t="e">
        <f>VLOOKUP(P448,Исходные_данные,13,FALSE)*1.3</f>
        <v>#N/A</v>
      </c>
      <c r="X448" s="48"/>
      <c r="Y448" s="48"/>
      <c r="Z448" s="48"/>
      <c r="AA448" s="48"/>
      <c r="AB448" s="48"/>
      <c r="AD448" s="46" t="e">
        <f>VLOOKUP(S448,Кабель_диаметр,4,FALSE)</f>
        <v>#N/A</v>
      </c>
      <c r="AE448" s="46" t="e">
        <f>VLOOKUP(S448,Кабель_диаметр,5,FALSE)</f>
        <v>#N/A</v>
      </c>
      <c r="AG448" s="46">
        <f>IFERROR(VLOOKUP(P448,Исходные_данные,10,FALSE),0)</f>
        <v>0</v>
      </c>
      <c r="AH448" s="46">
        <f>IFERROR(VLOOKUP(P448,Исходные_данные,11,FALSE),0)</f>
        <v>0</v>
      </c>
      <c r="AI448" s="46">
        <f t="shared" si="20"/>
        <v>0</v>
      </c>
    </row>
    <row r="449" spans="6:35" x14ac:dyDescent="0.25">
      <c r="F449" s="19" t="str">
        <f>IF(G449=1,MAX($F$4:F448)+1,"")</f>
        <v/>
      </c>
      <c r="G449" s="19">
        <f>COUNTIF($H$5:H449,H449)</f>
        <v>426</v>
      </c>
      <c r="H449" s="19" t="e">
        <f t="shared" si="19"/>
        <v>#N/A</v>
      </c>
      <c r="I449" s="19">
        <f>COUNTIF($J$4:$J449,1)</f>
        <v>11</v>
      </c>
      <c r="J449" s="19">
        <f>COUNTIF($S$5:$S449,S449)</f>
        <v>426</v>
      </c>
      <c r="K449" s="19" t="e">
        <f>VLOOKUP(P449,Исходные_данные,20,FALSE)</f>
        <v>#N/A</v>
      </c>
      <c r="L449" s="19">
        <f>IFERROR(IF(P449=0,0,MAX($L$4:L448)+1),0)</f>
        <v>0</v>
      </c>
      <c r="M449" s="104" t="e">
        <f>LEFT(P449,SEARCH(".",P449)-1)</f>
        <v>#N/A</v>
      </c>
      <c r="N449" s="104" t="e">
        <f>LEFT(RIGHT(P449,LEN(P449)-LEN(M449)-1),SEARCH(".",P449)-1)</f>
        <v>#N/A</v>
      </c>
      <c r="P449" s="46" t="e">
        <f>VLOOKUP(ROW(445:445),Разбивка_нумерация_5,4,FALSE)</f>
        <v>#N/A</v>
      </c>
      <c r="Q449" s="46" t="e">
        <f>IF(VLOOKUP(ROW(445:445),Разбивка_нумерация_5,3,FALSE)=0,VLOOKUP(ROW(445:445),Разбивка_нумерация_5,2,FALSE),VLOOKUP(ROW(445:445),Разбивка_нумерация_5,3,FALSE))</f>
        <v>#N/A</v>
      </c>
      <c r="R449" s="46" t="e">
        <f>VLOOKUP(ROW(445:445),Разбивка_нумерация_5,6,FALSE)</f>
        <v>#N/A</v>
      </c>
      <c r="S449" s="46" t="e">
        <f>VLOOKUP(ROW(445:445),Разбивка_нумерация_5,17,FALSE)</f>
        <v>#N/A</v>
      </c>
      <c r="T449" s="46" t="str">
        <f>IF(AG449=0,"","L="&amp;AG449)</f>
        <v/>
      </c>
      <c r="U449" s="46" t="str">
        <f>IF(AH449=0,"",AD449&amp;" L="&amp;AH449)</f>
        <v/>
      </c>
      <c r="V449" s="46" t="str">
        <f>IF(AI449=0,"",AE449&amp;" L="&amp;AI449)</f>
        <v/>
      </c>
      <c r="W449" s="47" t="e">
        <f>VLOOKUP(P449,Исходные_данные,13,FALSE)*1.3</f>
        <v>#N/A</v>
      </c>
      <c r="X449" s="48"/>
      <c r="Y449" s="48"/>
      <c r="Z449" s="48"/>
      <c r="AA449" s="48"/>
      <c r="AB449" s="48"/>
      <c r="AD449" s="46" t="e">
        <f>VLOOKUP(S449,Кабель_диаметр,4,FALSE)</f>
        <v>#N/A</v>
      </c>
      <c r="AE449" s="46" t="e">
        <f>VLOOKUP(S449,Кабель_диаметр,5,FALSE)</f>
        <v>#N/A</v>
      </c>
      <c r="AG449" s="46">
        <f>IFERROR(VLOOKUP(P449,Исходные_данные,10,FALSE),0)</f>
        <v>0</v>
      </c>
      <c r="AH449" s="46">
        <f>IFERROR(VLOOKUP(P449,Исходные_данные,11,FALSE),0)</f>
        <v>0</v>
      </c>
      <c r="AI449" s="46">
        <f t="shared" si="20"/>
        <v>0</v>
      </c>
    </row>
    <row r="450" spans="6:35" x14ac:dyDescent="0.25">
      <c r="F450" s="19" t="str">
        <f>IF(G450=1,MAX($F$4:F449)+1,"")</f>
        <v/>
      </c>
      <c r="G450" s="19">
        <f>COUNTIF($H$5:H450,H450)</f>
        <v>427</v>
      </c>
      <c r="H450" s="19" t="e">
        <f t="shared" si="19"/>
        <v>#N/A</v>
      </c>
      <c r="I450" s="19">
        <f>COUNTIF($J$4:$J450,1)</f>
        <v>11</v>
      </c>
      <c r="J450" s="19">
        <f>COUNTIF($S$5:$S450,S450)</f>
        <v>427</v>
      </c>
      <c r="K450" s="19" t="e">
        <f>VLOOKUP(P450,Исходные_данные,20,FALSE)</f>
        <v>#N/A</v>
      </c>
      <c r="L450" s="19">
        <f>IFERROR(IF(P450=0,0,MAX($L$4:L449)+1),0)</f>
        <v>0</v>
      </c>
      <c r="M450" s="104" t="e">
        <f>LEFT(P450,SEARCH(".",P450)-1)</f>
        <v>#N/A</v>
      </c>
      <c r="N450" s="104" t="e">
        <f>LEFT(RIGHT(P450,LEN(P450)-LEN(M450)-1),SEARCH(".",P450)-1)</f>
        <v>#N/A</v>
      </c>
      <c r="P450" s="46" t="e">
        <f>VLOOKUP(ROW(446:446),Разбивка_нумерация_5,4,FALSE)</f>
        <v>#N/A</v>
      </c>
      <c r="Q450" s="46" t="e">
        <f>IF(VLOOKUP(ROW(446:446),Разбивка_нумерация_5,3,FALSE)=0,VLOOKUP(ROW(446:446),Разбивка_нумерация_5,2,FALSE),VLOOKUP(ROW(446:446),Разбивка_нумерация_5,3,FALSE))</f>
        <v>#N/A</v>
      </c>
      <c r="R450" s="46" t="e">
        <f>VLOOKUP(ROW(446:446),Разбивка_нумерация_5,6,FALSE)</f>
        <v>#N/A</v>
      </c>
      <c r="S450" s="46" t="e">
        <f>VLOOKUP(ROW(446:446),Разбивка_нумерация_5,17,FALSE)</f>
        <v>#N/A</v>
      </c>
      <c r="T450" s="46" t="str">
        <f>IF(AG450=0,"","L="&amp;AG450)</f>
        <v/>
      </c>
      <c r="U450" s="46" t="str">
        <f>IF(AH450=0,"",AD450&amp;" L="&amp;AH450)</f>
        <v/>
      </c>
      <c r="V450" s="46" t="str">
        <f>IF(AI450=0,"",AE450&amp;" L="&amp;AI450)</f>
        <v/>
      </c>
      <c r="W450" s="47" t="e">
        <f>VLOOKUP(P450,Исходные_данные,13,FALSE)*1.3</f>
        <v>#N/A</v>
      </c>
      <c r="X450" s="48"/>
      <c r="Y450" s="48"/>
      <c r="Z450" s="48"/>
      <c r="AA450" s="48"/>
      <c r="AB450" s="48"/>
      <c r="AD450" s="46" t="e">
        <f>VLOOKUP(S450,Кабель_диаметр,4,FALSE)</f>
        <v>#N/A</v>
      </c>
      <c r="AE450" s="46" t="e">
        <f>VLOOKUP(S450,Кабель_диаметр,5,FALSE)</f>
        <v>#N/A</v>
      </c>
      <c r="AG450" s="46">
        <f>IFERROR(VLOOKUP(P450,Исходные_данные,10,FALSE),0)</f>
        <v>0</v>
      </c>
      <c r="AH450" s="46">
        <f>IFERROR(VLOOKUP(P450,Исходные_данные,11,FALSE),0)</f>
        <v>0</v>
      </c>
      <c r="AI450" s="46">
        <f t="shared" si="20"/>
        <v>0</v>
      </c>
    </row>
    <row r="451" spans="6:35" x14ac:dyDescent="0.25">
      <c r="F451" s="19" t="str">
        <f>IF(G451=1,MAX($F$4:F450)+1,"")</f>
        <v/>
      </c>
      <c r="G451" s="19">
        <f>COUNTIF($H$5:H451,H451)</f>
        <v>428</v>
      </c>
      <c r="H451" s="19" t="e">
        <f t="shared" si="19"/>
        <v>#N/A</v>
      </c>
      <c r="I451" s="19">
        <f>COUNTIF($J$4:$J451,1)</f>
        <v>11</v>
      </c>
      <c r="J451" s="19">
        <f>COUNTIF($S$5:$S451,S451)</f>
        <v>428</v>
      </c>
      <c r="K451" s="19" t="e">
        <f>VLOOKUP(P451,Исходные_данные,20,FALSE)</f>
        <v>#N/A</v>
      </c>
      <c r="L451" s="19">
        <f>IFERROR(IF(P451=0,0,MAX($L$4:L450)+1),0)</f>
        <v>0</v>
      </c>
      <c r="M451" s="104" t="e">
        <f>LEFT(P451,SEARCH(".",P451)-1)</f>
        <v>#N/A</v>
      </c>
      <c r="N451" s="104" t="e">
        <f>LEFT(RIGHT(P451,LEN(P451)-LEN(M451)-1),SEARCH(".",P451)-1)</f>
        <v>#N/A</v>
      </c>
      <c r="P451" s="46" t="e">
        <f>VLOOKUP(ROW(447:447),Разбивка_нумерация_5,4,FALSE)</f>
        <v>#N/A</v>
      </c>
      <c r="Q451" s="46" t="e">
        <f>IF(VLOOKUP(ROW(447:447),Разбивка_нумерация_5,3,FALSE)=0,VLOOKUP(ROW(447:447),Разбивка_нумерация_5,2,FALSE),VLOOKUP(ROW(447:447),Разбивка_нумерация_5,3,FALSE))</f>
        <v>#N/A</v>
      </c>
      <c r="R451" s="46" t="e">
        <f>VLOOKUP(ROW(447:447),Разбивка_нумерация_5,6,FALSE)</f>
        <v>#N/A</v>
      </c>
      <c r="S451" s="46" t="e">
        <f>VLOOKUP(ROW(447:447),Разбивка_нумерация_5,17,FALSE)</f>
        <v>#N/A</v>
      </c>
      <c r="T451" s="46" t="str">
        <f>IF(AG451=0,"","L="&amp;AG451)</f>
        <v/>
      </c>
      <c r="U451" s="46" t="str">
        <f>IF(AH451=0,"",AD451&amp;" L="&amp;AH451)</f>
        <v/>
      </c>
      <c r="V451" s="46" t="str">
        <f>IF(AI451=0,"",AE451&amp;" L="&amp;AI451)</f>
        <v/>
      </c>
      <c r="W451" s="47" t="e">
        <f>VLOOKUP(P451,Исходные_данные,13,FALSE)*1.3</f>
        <v>#N/A</v>
      </c>
      <c r="X451" s="48"/>
      <c r="Y451" s="48"/>
      <c r="Z451" s="48"/>
      <c r="AA451" s="48"/>
      <c r="AB451" s="48"/>
      <c r="AD451" s="46" t="e">
        <f>VLOOKUP(S451,Кабель_диаметр,4,FALSE)</f>
        <v>#N/A</v>
      </c>
      <c r="AE451" s="46" t="e">
        <f>VLOOKUP(S451,Кабель_диаметр,5,FALSE)</f>
        <v>#N/A</v>
      </c>
      <c r="AG451" s="46">
        <f>IFERROR(VLOOKUP(P451,Исходные_данные,10,FALSE),0)</f>
        <v>0</v>
      </c>
      <c r="AH451" s="46">
        <f>IFERROR(VLOOKUP(P451,Исходные_данные,11,FALSE),0)</f>
        <v>0</v>
      </c>
      <c r="AI451" s="46">
        <f t="shared" si="20"/>
        <v>0</v>
      </c>
    </row>
    <row r="452" spans="6:35" x14ac:dyDescent="0.25">
      <c r="F452" s="19" t="str">
        <f>IF(G452=1,MAX($F$4:F451)+1,"")</f>
        <v/>
      </c>
      <c r="G452" s="19">
        <f>COUNTIF($H$5:H452,H452)</f>
        <v>429</v>
      </c>
      <c r="H452" s="19" t="e">
        <f t="shared" si="19"/>
        <v>#N/A</v>
      </c>
      <c r="I452" s="19">
        <f>COUNTIF($J$4:$J452,1)</f>
        <v>11</v>
      </c>
      <c r="J452" s="19">
        <f>COUNTIF($S$5:$S452,S452)</f>
        <v>429</v>
      </c>
      <c r="K452" s="19" t="e">
        <f>VLOOKUP(P452,Исходные_данные,20,FALSE)</f>
        <v>#N/A</v>
      </c>
      <c r="L452" s="19">
        <f>IFERROR(IF(P452=0,0,MAX($L$4:L451)+1),0)</f>
        <v>0</v>
      </c>
      <c r="M452" s="104" t="e">
        <f>LEFT(P452,SEARCH(".",P452)-1)</f>
        <v>#N/A</v>
      </c>
      <c r="N452" s="104" t="e">
        <f>LEFT(RIGHT(P452,LEN(P452)-LEN(M452)-1),SEARCH(".",P452)-1)</f>
        <v>#N/A</v>
      </c>
      <c r="P452" s="46" t="e">
        <f>VLOOKUP(ROW(448:448),Разбивка_нумерация_5,4,FALSE)</f>
        <v>#N/A</v>
      </c>
      <c r="Q452" s="46" t="e">
        <f>IF(VLOOKUP(ROW(448:448),Разбивка_нумерация_5,3,FALSE)=0,VLOOKUP(ROW(448:448),Разбивка_нумерация_5,2,FALSE),VLOOKUP(ROW(448:448),Разбивка_нумерация_5,3,FALSE))</f>
        <v>#N/A</v>
      </c>
      <c r="R452" s="46" t="e">
        <f>VLOOKUP(ROW(448:448),Разбивка_нумерация_5,6,FALSE)</f>
        <v>#N/A</v>
      </c>
      <c r="S452" s="46" t="e">
        <f>VLOOKUP(ROW(448:448),Разбивка_нумерация_5,17,FALSE)</f>
        <v>#N/A</v>
      </c>
      <c r="T452" s="46" t="str">
        <f>IF(AG452=0,"","L="&amp;AG452)</f>
        <v/>
      </c>
      <c r="U452" s="46" t="str">
        <f>IF(AH452=0,"",AD452&amp;" L="&amp;AH452)</f>
        <v/>
      </c>
      <c r="V452" s="46" t="str">
        <f>IF(AI452=0,"",AE452&amp;" L="&amp;AI452)</f>
        <v/>
      </c>
      <c r="W452" s="47" t="e">
        <f>VLOOKUP(P452,Исходные_данные,13,FALSE)*1.3</f>
        <v>#N/A</v>
      </c>
      <c r="X452" s="48"/>
      <c r="Y452" s="48"/>
      <c r="Z452" s="48"/>
      <c r="AA452" s="48"/>
      <c r="AB452" s="48"/>
      <c r="AD452" s="46" t="e">
        <f>VLOOKUP(S452,Кабель_диаметр,4,FALSE)</f>
        <v>#N/A</v>
      </c>
      <c r="AE452" s="46" t="e">
        <f>VLOOKUP(S452,Кабель_диаметр,5,FALSE)</f>
        <v>#N/A</v>
      </c>
      <c r="AG452" s="46">
        <f>IFERROR(VLOOKUP(P452,Исходные_данные,10,FALSE),0)</f>
        <v>0</v>
      </c>
      <c r="AH452" s="46">
        <f>IFERROR(VLOOKUP(P452,Исходные_данные,11,FALSE),0)</f>
        <v>0</v>
      </c>
      <c r="AI452" s="46">
        <f t="shared" si="20"/>
        <v>0</v>
      </c>
    </row>
    <row r="453" spans="6:35" x14ac:dyDescent="0.25">
      <c r="F453" s="19" t="str">
        <f>IF(G453=1,MAX($F$4:F452)+1,"")</f>
        <v/>
      </c>
      <c r="G453" s="19">
        <f>COUNTIF($H$5:H453,H453)</f>
        <v>430</v>
      </c>
      <c r="H453" s="19" t="e">
        <f t="shared" ref="H453:H516" si="21">S453&amp;" "&amp;K453</f>
        <v>#N/A</v>
      </c>
      <c r="I453" s="19">
        <f>COUNTIF($J$4:$J453,1)</f>
        <v>11</v>
      </c>
      <c r="J453" s="19">
        <f>COUNTIF($S$5:$S453,S453)</f>
        <v>430</v>
      </c>
      <c r="K453" s="19" t="e">
        <f>VLOOKUP(P453,Исходные_данные,20,FALSE)</f>
        <v>#N/A</v>
      </c>
      <c r="L453" s="19">
        <f>IFERROR(IF(P453=0,0,MAX($L$4:L452)+1),0)</f>
        <v>0</v>
      </c>
      <c r="M453" s="104" t="e">
        <f>LEFT(P453,SEARCH(".",P453)-1)</f>
        <v>#N/A</v>
      </c>
      <c r="N453" s="104" t="e">
        <f>LEFT(RIGHT(P453,LEN(P453)-LEN(M453)-1),SEARCH(".",P453)-1)</f>
        <v>#N/A</v>
      </c>
      <c r="P453" s="46" t="e">
        <f>VLOOKUP(ROW(449:449),Разбивка_нумерация_5,4,FALSE)</f>
        <v>#N/A</v>
      </c>
      <c r="Q453" s="46" t="e">
        <f>IF(VLOOKUP(ROW(449:449),Разбивка_нумерация_5,3,FALSE)=0,VLOOKUP(ROW(449:449),Разбивка_нумерация_5,2,FALSE),VLOOKUP(ROW(449:449),Разбивка_нумерация_5,3,FALSE))</f>
        <v>#N/A</v>
      </c>
      <c r="R453" s="46" t="e">
        <f>VLOOKUP(ROW(449:449),Разбивка_нумерация_5,6,FALSE)</f>
        <v>#N/A</v>
      </c>
      <c r="S453" s="46" t="e">
        <f>VLOOKUP(ROW(449:449),Разбивка_нумерация_5,17,FALSE)</f>
        <v>#N/A</v>
      </c>
      <c r="T453" s="46" t="str">
        <f>IF(AG453=0,"","L="&amp;AG453)</f>
        <v/>
      </c>
      <c r="U453" s="46" t="str">
        <f>IF(AH453=0,"",AD453&amp;" L="&amp;AH453)</f>
        <v/>
      </c>
      <c r="V453" s="46" t="str">
        <f>IF(AI453=0,"",AE453&amp;" L="&amp;AI453)</f>
        <v/>
      </c>
      <c r="W453" s="47" t="e">
        <f>VLOOKUP(P453,Исходные_данные,13,FALSE)*1.3</f>
        <v>#N/A</v>
      </c>
      <c r="X453" s="48"/>
      <c r="Y453" s="48"/>
      <c r="Z453" s="48"/>
      <c r="AA453" s="48"/>
      <c r="AB453" s="48"/>
      <c r="AD453" s="46" t="e">
        <f>VLOOKUP(S453,Кабель_диаметр,4,FALSE)</f>
        <v>#N/A</v>
      </c>
      <c r="AE453" s="46" t="e">
        <f>VLOOKUP(S453,Кабель_диаметр,5,FALSE)</f>
        <v>#N/A</v>
      </c>
      <c r="AG453" s="46">
        <f>IFERROR(VLOOKUP(P453,Исходные_данные,10,FALSE),0)</f>
        <v>0</v>
      </c>
      <c r="AH453" s="46">
        <f>IFERROR(VLOOKUP(P453,Исходные_данные,11,FALSE),0)</f>
        <v>0</v>
      </c>
      <c r="AI453" s="46">
        <f t="shared" ref="AI453:AI516" si="22">IFERROR(VLOOKUP(P453,Исходные_данные,12,FALSE),0)</f>
        <v>0</v>
      </c>
    </row>
    <row r="454" spans="6:35" x14ac:dyDescent="0.25">
      <c r="F454" s="19" t="str">
        <f>IF(G454=1,MAX($F$4:F453)+1,"")</f>
        <v/>
      </c>
      <c r="G454" s="19">
        <f>COUNTIF($H$5:H454,H454)</f>
        <v>431</v>
      </c>
      <c r="H454" s="19" t="e">
        <f t="shared" si="21"/>
        <v>#N/A</v>
      </c>
      <c r="I454" s="19">
        <f>COUNTIF($J$4:$J454,1)</f>
        <v>11</v>
      </c>
      <c r="J454" s="19">
        <f>COUNTIF($S$5:$S454,S454)</f>
        <v>431</v>
      </c>
      <c r="K454" s="19" t="e">
        <f>VLOOKUP(P454,Исходные_данные,20,FALSE)</f>
        <v>#N/A</v>
      </c>
      <c r="L454" s="19">
        <f>IFERROR(IF(P454=0,0,MAX($L$4:L453)+1),0)</f>
        <v>0</v>
      </c>
      <c r="M454" s="104" t="e">
        <f>LEFT(P454,SEARCH(".",P454)-1)</f>
        <v>#N/A</v>
      </c>
      <c r="N454" s="104" t="e">
        <f>LEFT(RIGHT(P454,LEN(P454)-LEN(M454)-1),SEARCH(".",P454)-1)</f>
        <v>#N/A</v>
      </c>
      <c r="P454" s="46" t="e">
        <f>VLOOKUP(ROW(450:450),Разбивка_нумерация_5,4,FALSE)</f>
        <v>#N/A</v>
      </c>
      <c r="Q454" s="46" t="e">
        <f>IF(VLOOKUP(ROW(450:450),Разбивка_нумерация_5,3,FALSE)=0,VLOOKUP(ROW(450:450),Разбивка_нумерация_5,2,FALSE),VLOOKUP(ROW(450:450),Разбивка_нумерация_5,3,FALSE))</f>
        <v>#N/A</v>
      </c>
      <c r="R454" s="46" t="e">
        <f>VLOOKUP(ROW(450:450),Разбивка_нумерация_5,6,FALSE)</f>
        <v>#N/A</v>
      </c>
      <c r="S454" s="46" t="e">
        <f>VLOOKUP(ROW(450:450),Разбивка_нумерация_5,17,FALSE)</f>
        <v>#N/A</v>
      </c>
      <c r="T454" s="46" t="str">
        <f>IF(AG454=0,"","L="&amp;AG454)</f>
        <v/>
      </c>
      <c r="U454" s="46" t="str">
        <f>IF(AH454=0,"",AD454&amp;" L="&amp;AH454)</f>
        <v/>
      </c>
      <c r="V454" s="46" t="str">
        <f>IF(AI454=0,"",AE454&amp;" L="&amp;AI454)</f>
        <v/>
      </c>
      <c r="W454" s="47" t="e">
        <f>VLOOKUP(P454,Исходные_данные,13,FALSE)*1.3</f>
        <v>#N/A</v>
      </c>
      <c r="X454" s="48"/>
      <c r="Y454" s="48"/>
      <c r="Z454" s="48"/>
      <c r="AA454" s="48"/>
      <c r="AB454" s="48"/>
      <c r="AD454" s="46" t="e">
        <f>VLOOKUP(S454,Кабель_диаметр,4,FALSE)</f>
        <v>#N/A</v>
      </c>
      <c r="AE454" s="46" t="e">
        <f>VLOOKUP(S454,Кабель_диаметр,5,FALSE)</f>
        <v>#N/A</v>
      </c>
      <c r="AG454" s="46">
        <f>IFERROR(VLOOKUP(P454,Исходные_данные,10,FALSE),0)</f>
        <v>0</v>
      </c>
      <c r="AH454" s="46">
        <f>IFERROR(VLOOKUP(P454,Исходные_данные,11,FALSE),0)</f>
        <v>0</v>
      </c>
      <c r="AI454" s="46">
        <f t="shared" si="22"/>
        <v>0</v>
      </c>
    </row>
    <row r="455" spans="6:35" x14ac:dyDescent="0.25">
      <c r="F455" s="19" t="str">
        <f>IF(G455=1,MAX($F$4:F454)+1,"")</f>
        <v/>
      </c>
      <c r="G455" s="19">
        <f>COUNTIF($H$5:H455,H455)</f>
        <v>432</v>
      </c>
      <c r="H455" s="19" t="e">
        <f t="shared" si="21"/>
        <v>#N/A</v>
      </c>
      <c r="I455" s="19">
        <f>COUNTIF($J$4:$J455,1)</f>
        <v>11</v>
      </c>
      <c r="J455" s="19">
        <f>COUNTIF($S$5:$S455,S455)</f>
        <v>432</v>
      </c>
      <c r="K455" s="19" t="e">
        <f>VLOOKUP(P455,Исходные_данные,20,FALSE)</f>
        <v>#N/A</v>
      </c>
      <c r="L455" s="19">
        <f>IFERROR(IF(P455=0,0,MAX($L$4:L454)+1),0)</f>
        <v>0</v>
      </c>
      <c r="M455" s="104" t="e">
        <f>LEFT(P455,SEARCH(".",P455)-1)</f>
        <v>#N/A</v>
      </c>
      <c r="N455" s="104" t="e">
        <f>LEFT(RIGHT(P455,LEN(P455)-LEN(M455)-1),SEARCH(".",P455)-1)</f>
        <v>#N/A</v>
      </c>
      <c r="P455" s="46" t="e">
        <f>VLOOKUP(ROW(451:451),Разбивка_нумерация_5,4,FALSE)</f>
        <v>#N/A</v>
      </c>
      <c r="Q455" s="46" t="e">
        <f>IF(VLOOKUP(ROW(451:451),Разбивка_нумерация_5,3,FALSE)=0,VLOOKUP(ROW(451:451),Разбивка_нумерация_5,2,FALSE),VLOOKUP(ROW(451:451),Разбивка_нумерация_5,3,FALSE))</f>
        <v>#N/A</v>
      </c>
      <c r="R455" s="46" t="e">
        <f>VLOOKUP(ROW(451:451),Разбивка_нумерация_5,6,FALSE)</f>
        <v>#N/A</v>
      </c>
      <c r="S455" s="46" t="e">
        <f>VLOOKUP(ROW(451:451),Разбивка_нумерация_5,17,FALSE)</f>
        <v>#N/A</v>
      </c>
      <c r="T455" s="46" t="str">
        <f>IF(AG455=0,"","L="&amp;AG455)</f>
        <v/>
      </c>
      <c r="U455" s="46" t="str">
        <f>IF(AH455=0,"",AD455&amp;" L="&amp;AH455)</f>
        <v/>
      </c>
      <c r="V455" s="46" t="str">
        <f>IF(AI455=0,"",AE455&amp;" L="&amp;AI455)</f>
        <v/>
      </c>
      <c r="W455" s="47" t="e">
        <f>VLOOKUP(P455,Исходные_данные,13,FALSE)*1.3</f>
        <v>#N/A</v>
      </c>
      <c r="X455" s="48"/>
      <c r="Y455" s="48"/>
      <c r="Z455" s="48"/>
      <c r="AA455" s="48"/>
      <c r="AB455" s="48"/>
      <c r="AD455" s="46" t="e">
        <f>VLOOKUP(S455,Кабель_диаметр,4,FALSE)</f>
        <v>#N/A</v>
      </c>
      <c r="AE455" s="46" t="e">
        <f>VLOOKUP(S455,Кабель_диаметр,5,FALSE)</f>
        <v>#N/A</v>
      </c>
      <c r="AG455" s="46">
        <f>IFERROR(VLOOKUP(P455,Исходные_данные,10,FALSE),0)</f>
        <v>0</v>
      </c>
      <c r="AH455" s="46">
        <f>IFERROR(VLOOKUP(P455,Исходные_данные,11,FALSE),0)</f>
        <v>0</v>
      </c>
      <c r="AI455" s="46">
        <f t="shared" si="22"/>
        <v>0</v>
      </c>
    </row>
    <row r="456" spans="6:35" x14ac:dyDescent="0.25">
      <c r="F456" s="19" t="str">
        <f>IF(G456=1,MAX($F$4:F455)+1,"")</f>
        <v/>
      </c>
      <c r="G456" s="19">
        <f>COUNTIF($H$5:H456,H456)</f>
        <v>433</v>
      </c>
      <c r="H456" s="19" t="e">
        <f t="shared" si="21"/>
        <v>#N/A</v>
      </c>
      <c r="I456" s="19">
        <f>COUNTIF($J$4:$J456,1)</f>
        <v>11</v>
      </c>
      <c r="J456" s="19">
        <f>COUNTIF($S$5:$S456,S456)</f>
        <v>433</v>
      </c>
      <c r="K456" s="19" t="e">
        <f>VLOOKUP(P456,Исходные_данные,20,FALSE)</f>
        <v>#N/A</v>
      </c>
      <c r="L456" s="19">
        <f>IFERROR(IF(P456=0,0,MAX($L$4:L455)+1),0)</f>
        <v>0</v>
      </c>
      <c r="M456" s="104" t="e">
        <f>LEFT(P456,SEARCH(".",P456)-1)</f>
        <v>#N/A</v>
      </c>
      <c r="N456" s="104" t="e">
        <f>LEFT(RIGHT(P456,LEN(P456)-LEN(M456)-1),SEARCH(".",P456)-1)</f>
        <v>#N/A</v>
      </c>
      <c r="P456" s="46" t="e">
        <f>VLOOKUP(ROW(452:452),Разбивка_нумерация_5,4,FALSE)</f>
        <v>#N/A</v>
      </c>
      <c r="Q456" s="46" t="e">
        <f>IF(VLOOKUP(ROW(452:452),Разбивка_нумерация_5,3,FALSE)=0,VLOOKUP(ROW(452:452),Разбивка_нумерация_5,2,FALSE),VLOOKUP(ROW(452:452),Разбивка_нумерация_5,3,FALSE))</f>
        <v>#N/A</v>
      </c>
      <c r="R456" s="46" t="e">
        <f>VLOOKUP(ROW(452:452),Разбивка_нумерация_5,6,FALSE)</f>
        <v>#N/A</v>
      </c>
      <c r="S456" s="46" t="e">
        <f>VLOOKUP(ROW(452:452),Разбивка_нумерация_5,17,FALSE)</f>
        <v>#N/A</v>
      </c>
      <c r="T456" s="46" t="str">
        <f>IF(AG456=0,"","L="&amp;AG456)</f>
        <v/>
      </c>
      <c r="U456" s="46" t="str">
        <f>IF(AH456=0,"",AD456&amp;" L="&amp;AH456)</f>
        <v/>
      </c>
      <c r="V456" s="46" t="str">
        <f>IF(AI456=0,"",AE456&amp;" L="&amp;AI456)</f>
        <v/>
      </c>
      <c r="W456" s="47" t="e">
        <f>VLOOKUP(P456,Исходные_данные,13,FALSE)*1.3</f>
        <v>#N/A</v>
      </c>
      <c r="X456" s="48"/>
      <c r="Y456" s="48"/>
      <c r="Z456" s="48"/>
      <c r="AA456" s="48"/>
      <c r="AB456" s="48"/>
      <c r="AD456" s="46" t="e">
        <f>VLOOKUP(S456,Кабель_диаметр,4,FALSE)</f>
        <v>#N/A</v>
      </c>
      <c r="AE456" s="46" t="e">
        <f>VLOOKUP(S456,Кабель_диаметр,5,FALSE)</f>
        <v>#N/A</v>
      </c>
      <c r="AG456" s="46">
        <f>IFERROR(VLOOKUP(P456,Исходные_данные,10,FALSE),0)</f>
        <v>0</v>
      </c>
      <c r="AH456" s="46">
        <f>IFERROR(VLOOKUP(P456,Исходные_данные,11,FALSE),0)</f>
        <v>0</v>
      </c>
      <c r="AI456" s="46">
        <f t="shared" si="22"/>
        <v>0</v>
      </c>
    </row>
    <row r="457" spans="6:35" x14ac:dyDescent="0.25">
      <c r="F457" s="19" t="str">
        <f>IF(G457=1,MAX($F$4:F456)+1,"")</f>
        <v/>
      </c>
      <c r="G457" s="19">
        <f>COUNTIF($H$5:H457,H457)</f>
        <v>434</v>
      </c>
      <c r="H457" s="19" t="e">
        <f t="shared" si="21"/>
        <v>#N/A</v>
      </c>
      <c r="I457" s="19">
        <f>COUNTIF($J$4:$J457,1)</f>
        <v>11</v>
      </c>
      <c r="J457" s="19">
        <f>COUNTIF($S$5:$S457,S457)</f>
        <v>434</v>
      </c>
      <c r="K457" s="19" t="e">
        <f>VLOOKUP(P457,Исходные_данные,20,FALSE)</f>
        <v>#N/A</v>
      </c>
      <c r="L457" s="19">
        <f>IFERROR(IF(P457=0,0,MAX($L$4:L456)+1),0)</f>
        <v>0</v>
      </c>
      <c r="M457" s="104" t="e">
        <f>LEFT(P457,SEARCH(".",P457)-1)</f>
        <v>#N/A</v>
      </c>
      <c r="N457" s="104" t="e">
        <f>LEFT(RIGHT(P457,LEN(P457)-LEN(M457)-1),SEARCH(".",P457)-1)</f>
        <v>#N/A</v>
      </c>
      <c r="P457" s="46" t="e">
        <f>VLOOKUP(ROW(453:453),Разбивка_нумерация_5,4,FALSE)</f>
        <v>#N/A</v>
      </c>
      <c r="Q457" s="46" t="e">
        <f>IF(VLOOKUP(ROW(453:453),Разбивка_нумерация_5,3,FALSE)=0,VLOOKUP(ROW(453:453),Разбивка_нумерация_5,2,FALSE),VLOOKUP(ROW(453:453),Разбивка_нумерация_5,3,FALSE))</f>
        <v>#N/A</v>
      </c>
      <c r="R457" s="46" t="e">
        <f>VLOOKUP(ROW(453:453),Разбивка_нумерация_5,6,FALSE)</f>
        <v>#N/A</v>
      </c>
      <c r="S457" s="46" t="e">
        <f>VLOOKUP(ROW(453:453),Разбивка_нумерация_5,17,FALSE)</f>
        <v>#N/A</v>
      </c>
      <c r="T457" s="46" t="str">
        <f>IF(AG457=0,"","L="&amp;AG457)</f>
        <v/>
      </c>
      <c r="U457" s="46" t="str">
        <f>IF(AH457=0,"",AD457&amp;" L="&amp;AH457)</f>
        <v/>
      </c>
      <c r="V457" s="46" t="str">
        <f>IF(AI457=0,"",AE457&amp;" L="&amp;AI457)</f>
        <v/>
      </c>
      <c r="W457" s="47" t="e">
        <f>VLOOKUP(P457,Исходные_данные,13,FALSE)*1.3</f>
        <v>#N/A</v>
      </c>
      <c r="X457" s="48"/>
      <c r="Y457" s="48"/>
      <c r="Z457" s="48"/>
      <c r="AA457" s="48"/>
      <c r="AB457" s="48"/>
      <c r="AD457" s="46" t="e">
        <f>VLOOKUP(S457,Кабель_диаметр,4,FALSE)</f>
        <v>#N/A</v>
      </c>
      <c r="AE457" s="46" t="e">
        <f>VLOOKUP(S457,Кабель_диаметр,5,FALSE)</f>
        <v>#N/A</v>
      </c>
      <c r="AG457" s="46">
        <f>IFERROR(VLOOKUP(P457,Исходные_данные,10,FALSE),0)</f>
        <v>0</v>
      </c>
      <c r="AH457" s="46">
        <f>IFERROR(VLOOKUP(P457,Исходные_данные,11,FALSE),0)</f>
        <v>0</v>
      </c>
      <c r="AI457" s="46">
        <f t="shared" si="22"/>
        <v>0</v>
      </c>
    </row>
    <row r="458" spans="6:35" x14ac:dyDescent="0.25">
      <c r="F458" s="19" t="str">
        <f>IF(G458=1,MAX($F$4:F457)+1,"")</f>
        <v/>
      </c>
      <c r="G458" s="19">
        <f>COUNTIF($H$5:H458,H458)</f>
        <v>435</v>
      </c>
      <c r="H458" s="19" t="e">
        <f t="shared" si="21"/>
        <v>#N/A</v>
      </c>
      <c r="I458" s="19">
        <f>COUNTIF($J$4:$J458,1)</f>
        <v>11</v>
      </c>
      <c r="J458" s="19">
        <f>COUNTIF($S$5:$S458,S458)</f>
        <v>435</v>
      </c>
      <c r="K458" s="19" t="e">
        <f>VLOOKUP(P458,Исходные_данные,20,FALSE)</f>
        <v>#N/A</v>
      </c>
      <c r="L458" s="19">
        <f>IFERROR(IF(P458=0,0,MAX($L$4:L457)+1),0)</f>
        <v>0</v>
      </c>
      <c r="M458" s="104" t="e">
        <f>LEFT(P458,SEARCH(".",P458)-1)</f>
        <v>#N/A</v>
      </c>
      <c r="N458" s="104" t="e">
        <f>LEFT(RIGHT(P458,LEN(P458)-LEN(M458)-1),SEARCH(".",P458)-1)</f>
        <v>#N/A</v>
      </c>
      <c r="P458" s="46" t="e">
        <f>VLOOKUP(ROW(454:454),Разбивка_нумерация_5,4,FALSE)</f>
        <v>#N/A</v>
      </c>
      <c r="Q458" s="46" t="e">
        <f>IF(VLOOKUP(ROW(454:454),Разбивка_нумерация_5,3,FALSE)=0,VLOOKUP(ROW(454:454),Разбивка_нумерация_5,2,FALSE),VLOOKUP(ROW(454:454),Разбивка_нумерация_5,3,FALSE))</f>
        <v>#N/A</v>
      </c>
      <c r="R458" s="46" t="e">
        <f>VLOOKUP(ROW(454:454),Разбивка_нумерация_5,6,FALSE)</f>
        <v>#N/A</v>
      </c>
      <c r="S458" s="46" t="e">
        <f>VLOOKUP(ROW(454:454),Разбивка_нумерация_5,17,FALSE)</f>
        <v>#N/A</v>
      </c>
      <c r="T458" s="46" t="str">
        <f>IF(AG458=0,"","L="&amp;AG458)</f>
        <v/>
      </c>
      <c r="U458" s="46" t="str">
        <f>IF(AH458=0,"",AD458&amp;" L="&amp;AH458)</f>
        <v/>
      </c>
      <c r="V458" s="46" t="str">
        <f>IF(AI458=0,"",AE458&amp;" L="&amp;AI458)</f>
        <v/>
      </c>
      <c r="W458" s="47" t="e">
        <f>VLOOKUP(P458,Исходные_данные,13,FALSE)*1.3</f>
        <v>#N/A</v>
      </c>
      <c r="X458" s="48"/>
      <c r="Y458" s="48"/>
      <c r="Z458" s="48"/>
      <c r="AA458" s="48"/>
      <c r="AB458" s="48"/>
      <c r="AD458" s="46" t="e">
        <f>VLOOKUP(S458,Кабель_диаметр,4,FALSE)</f>
        <v>#N/A</v>
      </c>
      <c r="AE458" s="46" t="e">
        <f>VLOOKUP(S458,Кабель_диаметр,5,FALSE)</f>
        <v>#N/A</v>
      </c>
      <c r="AG458" s="46">
        <f>IFERROR(VLOOKUP(P458,Исходные_данные,10,FALSE),0)</f>
        <v>0</v>
      </c>
      <c r="AH458" s="46">
        <f>IFERROR(VLOOKUP(P458,Исходные_данные,11,FALSE),0)</f>
        <v>0</v>
      </c>
      <c r="AI458" s="46">
        <f t="shared" si="22"/>
        <v>0</v>
      </c>
    </row>
    <row r="459" spans="6:35" x14ac:dyDescent="0.25">
      <c r="F459" s="19" t="str">
        <f>IF(G459=1,MAX($F$4:F458)+1,"")</f>
        <v/>
      </c>
      <c r="G459" s="19">
        <f>COUNTIF($H$5:H459,H459)</f>
        <v>436</v>
      </c>
      <c r="H459" s="19" t="e">
        <f t="shared" si="21"/>
        <v>#N/A</v>
      </c>
      <c r="I459" s="19">
        <f>COUNTIF($J$4:$J459,1)</f>
        <v>11</v>
      </c>
      <c r="J459" s="19">
        <f>COUNTIF($S$5:$S459,S459)</f>
        <v>436</v>
      </c>
      <c r="K459" s="19" t="e">
        <f>VLOOKUP(P459,Исходные_данные,20,FALSE)</f>
        <v>#N/A</v>
      </c>
      <c r="L459" s="19">
        <f>IFERROR(IF(P459=0,0,MAX($L$4:L458)+1),0)</f>
        <v>0</v>
      </c>
      <c r="M459" s="104" t="e">
        <f>LEFT(P459,SEARCH(".",P459)-1)</f>
        <v>#N/A</v>
      </c>
      <c r="N459" s="104" t="e">
        <f>LEFT(RIGHT(P459,LEN(P459)-LEN(M459)-1),SEARCH(".",P459)-1)</f>
        <v>#N/A</v>
      </c>
      <c r="P459" s="46" t="e">
        <f>VLOOKUP(ROW(455:455),Разбивка_нумерация_5,4,FALSE)</f>
        <v>#N/A</v>
      </c>
      <c r="Q459" s="46" t="e">
        <f>IF(VLOOKUP(ROW(455:455),Разбивка_нумерация_5,3,FALSE)=0,VLOOKUP(ROW(455:455),Разбивка_нумерация_5,2,FALSE),VLOOKUP(ROW(455:455),Разбивка_нумерация_5,3,FALSE))</f>
        <v>#N/A</v>
      </c>
      <c r="R459" s="46" t="e">
        <f>VLOOKUP(ROW(455:455),Разбивка_нумерация_5,6,FALSE)</f>
        <v>#N/A</v>
      </c>
      <c r="S459" s="46" t="e">
        <f>VLOOKUP(ROW(455:455),Разбивка_нумерация_5,17,FALSE)</f>
        <v>#N/A</v>
      </c>
      <c r="T459" s="46" t="str">
        <f>IF(AG459=0,"","L="&amp;AG459)</f>
        <v/>
      </c>
      <c r="U459" s="46" t="str">
        <f>IF(AH459=0,"",AD459&amp;" L="&amp;AH459)</f>
        <v/>
      </c>
      <c r="V459" s="46" t="str">
        <f>IF(AI459=0,"",AE459&amp;" L="&amp;AI459)</f>
        <v/>
      </c>
      <c r="W459" s="47" t="e">
        <f>VLOOKUP(P459,Исходные_данные,13,FALSE)*1.3</f>
        <v>#N/A</v>
      </c>
      <c r="X459" s="48"/>
      <c r="Y459" s="48"/>
      <c r="Z459" s="48"/>
      <c r="AA459" s="48"/>
      <c r="AB459" s="48"/>
      <c r="AD459" s="46" t="e">
        <f>VLOOKUP(S459,Кабель_диаметр,4,FALSE)</f>
        <v>#N/A</v>
      </c>
      <c r="AE459" s="46" t="e">
        <f>VLOOKUP(S459,Кабель_диаметр,5,FALSE)</f>
        <v>#N/A</v>
      </c>
      <c r="AG459" s="46">
        <f>IFERROR(VLOOKUP(P459,Исходные_данные,10,FALSE),0)</f>
        <v>0</v>
      </c>
      <c r="AH459" s="46">
        <f>IFERROR(VLOOKUP(P459,Исходные_данные,11,FALSE),0)</f>
        <v>0</v>
      </c>
      <c r="AI459" s="46">
        <f t="shared" si="22"/>
        <v>0</v>
      </c>
    </row>
    <row r="460" spans="6:35" x14ac:dyDescent="0.25">
      <c r="F460" s="19" t="str">
        <f>IF(G460=1,MAX($F$4:F459)+1,"")</f>
        <v/>
      </c>
      <c r="G460" s="19">
        <f>COUNTIF($H$5:H460,H460)</f>
        <v>437</v>
      </c>
      <c r="H460" s="19" t="e">
        <f t="shared" si="21"/>
        <v>#N/A</v>
      </c>
      <c r="I460" s="19">
        <f>COUNTIF($J$4:$J460,1)</f>
        <v>11</v>
      </c>
      <c r="J460" s="19">
        <f>COUNTIF($S$5:$S460,S460)</f>
        <v>437</v>
      </c>
      <c r="K460" s="19" t="e">
        <f>VLOOKUP(P460,Исходные_данные,20,FALSE)</f>
        <v>#N/A</v>
      </c>
      <c r="L460" s="19">
        <f>IFERROR(IF(P460=0,0,MAX($L$4:L459)+1),0)</f>
        <v>0</v>
      </c>
      <c r="M460" s="104" t="e">
        <f>LEFT(P460,SEARCH(".",P460)-1)</f>
        <v>#N/A</v>
      </c>
      <c r="N460" s="104" t="e">
        <f>LEFT(RIGHT(P460,LEN(P460)-LEN(M460)-1),SEARCH(".",P460)-1)</f>
        <v>#N/A</v>
      </c>
      <c r="P460" s="46" t="e">
        <f>VLOOKUP(ROW(456:456),Разбивка_нумерация_5,4,FALSE)</f>
        <v>#N/A</v>
      </c>
      <c r="Q460" s="46" t="e">
        <f>IF(VLOOKUP(ROW(456:456),Разбивка_нумерация_5,3,FALSE)=0,VLOOKUP(ROW(456:456),Разбивка_нумерация_5,2,FALSE),VLOOKUP(ROW(456:456),Разбивка_нумерация_5,3,FALSE))</f>
        <v>#N/A</v>
      </c>
      <c r="R460" s="46" t="e">
        <f>VLOOKUP(ROW(456:456),Разбивка_нумерация_5,6,FALSE)</f>
        <v>#N/A</v>
      </c>
      <c r="S460" s="46" t="e">
        <f>VLOOKUP(ROW(456:456),Разбивка_нумерация_5,17,FALSE)</f>
        <v>#N/A</v>
      </c>
      <c r="T460" s="46" t="str">
        <f>IF(AG460=0,"","L="&amp;AG460)</f>
        <v/>
      </c>
      <c r="U460" s="46" t="str">
        <f>IF(AH460=0,"",AD460&amp;" L="&amp;AH460)</f>
        <v/>
      </c>
      <c r="V460" s="46" t="str">
        <f>IF(AI460=0,"",AE460&amp;" L="&amp;AI460)</f>
        <v/>
      </c>
      <c r="W460" s="47" t="e">
        <f>VLOOKUP(P460,Исходные_данные,13,FALSE)*1.3</f>
        <v>#N/A</v>
      </c>
      <c r="X460" s="48"/>
      <c r="Y460" s="48"/>
      <c r="Z460" s="48"/>
      <c r="AA460" s="48"/>
      <c r="AB460" s="48"/>
      <c r="AD460" s="46" t="e">
        <f>VLOOKUP(S460,Кабель_диаметр,4,FALSE)</f>
        <v>#N/A</v>
      </c>
      <c r="AE460" s="46" t="e">
        <f>VLOOKUP(S460,Кабель_диаметр,5,FALSE)</f>
        <v>#N/A</v>
      </c>
      <c r="AG460" s="46">
        <f>IFERROR(VLOOKUP(P460,Исходные_данные,10,FALSE),0)</f>
        <v>0</v>
      </c>
      <c r="AH460" s="46">
        <f>IFERROR(VLOOKUP(P460,Исходные_данные,11,FALSE),0)</f>
        <v>0</v>
      </c>
      <c r="AI460" s="46">
        <f t="shared" si="22"/>
        <v>0</v>
      </c>
    </row>
    <row r="461" spans="6:35" x14ac:dyDescent="0.25">
      <c r="F461" s="19" t="str">
        <f>IF(G461=1,MAX($F$4:F460)+1,"")</f>
        <v/>
      </c>
      <c r="G461" s="19">
        <f>COUNTIF($H$5:H461,H461)</f>
        <v>438</v>
      </c>
      <c r="H461" s="19" t="e">
        <f t="shared" si="21"/>
        <v>#N/A</v>
      </c>
      <c r="I461" s="19">
        <f>COUNTIF($J$4:$J461,1)</f>
        <v>11</v>
      </c>
      <c r="J461" s="19">
        <f>COUNTIF($S$5:$S461,S461)</f>
        <v>438</v>
      </c>
      <c r="K461" s="19" t="e">
        <f>VLOOKUP(P461,Исходные_данные,20,FALSE)</f>
        <v>#N/A</v>
      </c>
      <c r="L461" s="19">
        <f>IFERROR(IF(P461=0,0,MAX($L$4:L460)+1),0)</f>
        <v>0</v>
      </c>
      <c r="M461" s="104" t="e">
        <f>LEFT(P461,SEARCH(".",P461)-1)</f>
        <v>#N/A</v>
      </c>
      <c r="N461" s="104" t="e">
        <f>LEFT(RIGHT(P461,LEN(P461)-LEN(M461)-1),SEARCH(".",P461)-1)</f>
        <v>#N/A</v>
      </c>
      <c r="P461" s="46" t="e">
        <f>VLOOKUP(ROW(457:457),Разбивка_нумерация_5,4,FALSE)</f>
        <v>#N/A</v>
      </c>
      <c r="Q461" s="46" t="e">
        <f>IF(VLOOKUP(ROW(457:457),Разбивка_нумерация_5,3,FALSE)=0,VLOOKUP(ROW(457:457),Разбивка_нумерация_5,2,FALSE),VLOOKUP(ROW(457:457),Разбивка_нумерация_5,3,FALSE))</f>
        <v>#N/A</v>
      </c>
      <c r="R461" s="46" t="e">
        <f>VLOOKUP(ROW(457:457),Разбивка_нумерация_5,6,FALSE)</f>
        <v>#N/A</v>
      </c>
      <c r="S461" s="46" t="e">
        <f>VLOOKUP(ROW(457:457),Разбивка_нумерация_5,17,FALSE)</f>
        <v>#N/A</v>
      </c>
      <c r="T461" s="46" t="str">
        <f>IF(AG461=0,"","L="&amp;AG461)</f>
        <v/>
      </c>
      <c r="U461" s="46" t="str">
        <f>IF(AH461=0,"",AD461&amp;" L="&amp;AH461)</f>
        <v/>
      </c>
      <c r="V461" s="46" t="str">
        <f>IF(AI461=0,"",AE461&amp;" L="&amp;AI461)</f>
        <v/>
      </c>
      <c r="W461" s="47" t="e">
        <f>VLOOKUP(P461,Исходные_данные,13,FALSE)*1.3</f>
        <v>#N/A</v>
      </c>
      <c r="X461" s="48"/>
      <c r="Y461" s="48"/>
      <c r="Z461" s="48"/>
      <c r="AA461" s="48"/>
      <c r="AB461" s="48"/>
      <c r="AD461" s="46" t="e">
        <f>VLOOKUP(S461,Кабель_диаметр,4,FALSE)</f>
        <v>#N/A</v>
      </c>
      <c r="AE461" s="46" t="e">
        <f>VLOOKUP(S461,Кабель_диаметр,5,FALSE)</f>
        <v>#N/A</v>
      </c>
      <c r="AG461" s="46">
        <f>IFERROR(VLOOKUP(P461,Исходные_данные,10,FALSE),0)</f>
        <v>0</v>
      </c>
      <c r="AH461" s="46">
        <f>IFERROR(VLOOKUP(P461,Исходные_данные,11,FALSE),0)</f>
        <v>0</v>
      </c>
      <c r="AI461" s="46">
        <f t="shared" si="22"/>
        <v>0</v>
      </c>
    </row>
    <row r="462" spans="6:35" x14ac:dyDescent="0.25">
      <c r="F462" s="19" t="str">
        <f>IF(G462=1,MAX($F$4:F461)+1,"")</f>
        <v/>
      </c>
      <c r="G462" s="19">
        <f>COUNTIF($H$5:H462,H462)</f>
        <v>439</v>
      </c>
      <c r="H462" s="19" t="e">
        <f t="shared" si="21"/>
        <v>#N/A</v>
      </c>
      <c r="I462" s="19">
        <f>COUNTIF($J$4:$J462,1)</f>
        <v>11</v>
      </c>
      <c r="J462" s="19">
        <f>COUNTIF($S$5:$S462,S462)</f>
        <v>439</v>
      </c>
      <c r="K462" s="19" t="e">
        <f>VLOOKUP(P462,Исходные_данные,20,FALSE)</f>
        <v>#N/A</v>
      </c>
      <c r="L462" s="19">
        <f>IFERROR(IF(P462=0,0,MAX($L$4:L461)+1),0)</f>
        <v>0</v>
      </c>
      <c r="M462" s="104" t="e">
        <f>LEFT(P462,SEARCH(".",P462)-1)</f>
        <v>#N/A</v>
      </c>
      <c r="N462" s="104" t="e">
        <f>LEFT(RIGHT(P462,LEN(P462)-LEN(M462)-1),SEARCH(".",P462)-1)</f>
        <v>#N/A</v>
      </c>
      <c r="P462" s="46" t="e">
        <f>VLOOKUP(ROW(458:458),Разбивка_нумерация_5,4,FALSE)</f>
        <v>#N/A</v>
      </c>
      <c r="Q462" s="46" t="e">
        <f>IF(VLOOKUP(ROW(458:458),Разбивка_нумерация_5,3,FALSE)=0,VLOOKUP(ROW(458:458),Разбивка_нумерация_5,2,FALSE),VLOOKUP(ROW(458:458),Разбивка_нумерация_5,3,FALSE))</f>
        <v>#N/A</v>
      </c>
      <c r="R462" s="46" t="e">
        <f>VLOOKUP(ROW(458:458),Разбивка_нумерация_5,6,FALSE)</f>
        <v>#N/A</v>
      </c>
      <c r="S462" s="46" t="e">
        <f>VLOOKUP(ROW(458:458),Разбивка_нумерация_5,17,FALSE)</f>
        <v>#N/A</v>
      </c>
      <c r="T462" s="46" t="str">
        <f>IF(AG462=0,"","L="&amp;AG462)</f>
        <v/>
      </c>
      <c r="U462" s="46" t="str">
        <f>IF(AH462=0,"",AD462&amp;" L="&amp;AH462)</f>
        <v/>
      </c>
      <c r="V462" s="46" t="str">
        <f>IF(AI462=0,"",AE462&amp;" L="&amp;AI462)</f>
        <v/>
      </c>
      <c r="W462" s="47" t="e">
        <f>VLOOKUP(P462,Исходные_данные,13,FALSE)*1.3</f>
        <v>#N/A</v>
      </c>
      <c r="X462" s="48"/>
      <c r="Y462" s="48"/>
      <c r="Z462" s="48"/>
      <c r="AA462" s="48"/>
      <c r="AB462" s="48"/>
      <c r="AD462" s="46" t="e">
        <f>VLOOKUP(S462,Кабель_диаметр,4,FALSE)</f>
        <v>#N/A</v>
      </c>
      <c r="AE462" s="46" t="e">
        <f>VLOOKUP(S462,Кабель_диаметр,5,FALSE)</f>
        <v>#N/A</v>
      </c>
      <c r="AG462" s="46">
        <f>IFERROR(VLOOKUP(P462,Исходные_данные,10,FALSE),0)</f>
        <v>0</v>
      </c>
      <c r="AH462" s="46">
        <f>IFERROR(VLOOKUP(P462,Исходные_данные,11,FALSE),0)</f>
        <v>0</v>
      </c>
      <c r="AI462" s="46">
        <f t="shared" si="22"/>
        <v>0</v>
      </c>
    </row>
    <row r="463" spans="6:35" x14ac:dyDescent="0.25">
      <c r="F463" s="19" t="str">
        <f>IF(G463=1,MAX($F$4:F462)+1,"")</f>
        <v/>
      </c>
      <c r="G463" s="19">
        <f>COUNTIF($H$5:H463,H463)</f>
        <v>440</v>
      </c>
      <c r="H463" s="19" t="e">
        <f t="shared" si="21"/>
        <v>#N/A</v>
      </c>
      <c r="I463" s="19">
        <f>COUNTIF($J$4:$J463,1)</f>
        <v>11</v>
      </c>
      <c r="J463" s="19">
        <f>COUNTIF($S$5:$S463,S463)</f>
        <v>440</v>
      </c>
      <c r="K463" s="19" t="e">
        <f>VLOOKUP(P463,Исходные_данные,20,FALSE)</f>
        <v>#N/A</v>
      </c>
      <c r="L463" s="19">
        <f>IFERROR(IF(P463=0,0,MAX($L$4:L462)+1),0)</f>
        <v>0</v>
      </c>
      <c r="M463" s="104" t="e">
        <f>LEFT(P463,SEARCH(".",P463)-1)</f>
        <v>#N/A</v>
      </c>
      <c r="N463" s="104" t="e">
        <f>LEFT(RIGHT(P463,LEN(P463)-LEN(M463)-1),SEARCH(".",P463)-1)</f>
        <v>#N/A</v>
      </c>
      <c r="P463" s="46" t="e">
        <f>VLOOKUP(ROW(459:459),Разбивка_нумерация_5,4,FALSE)</f>
        <v>#N/A</v>
      </c>
      <c r="Q463" s="46" t="e">
        <f>IF(VLOOKUP(ROW(459:459),Разбивка_нумерация_5,3,FALSE)=0,VLOOKUP(ROW(459:459),Разбивка_нумерация_5,2,FALSE),VLOOKUP(ROW(459:459),Разбивка_нумерация_5,3,FALSE))</f>
        <v>#N/A</v>
      </c>
      <c r="R463" s="46" t="e">
        <f>VLOOKUP(ROW(459:459),Разбивка_нумерация_5,6,FALSE)</f>
        <v>#N/A</v>
      </c>
      <c r="S463" s="46" t="e">
        <f>VLOOKUP(ROW(459:459),Разбивка_нумерация_5,17,FALSE)</f>
        <v>#N/A</v>
      </c>
      <c r="T463" s="46" t="str">
        <f>IF(AG463=0,"","L="&amp;AG463)</f>
        <v/>
      </c>
      <c r="U463" s="46" t="str">
        <f>IF(AH463=0,"",AD463&amp;" L="&amp;AH463)</f>
        <v/>
      </c>
      <c r="V463" s="46" t="str">
        <f>IF(AI463=0,"",AE463&amp;" L="&amp;AI463)</f>
        <v/>
      </c>
      <c r="W463" s="47" t="e">
        <f>VLOOKUP(P463,Исходные_данные,13,FALSE)*1.3</f>
        <v>#N/A</v>
      </c>
      <c r="X463" s="48"/>
      <c r="Y463" s="48"/>
      <c r="Z463" s="48"/>
      <c r="AA463" s="48"/>
      <c r="AB463" s="48"/>
      <c r="AD463" s="46" t="e">
        <f>VLOOKUP(S463,Кабель_диаметр,4,FALSE)</f>
        <v>#N/A</v>
      </c>
      <c r="AE463" s="46" t="e">
        <f>VLOOKUP(S463,Кабель_диаметр,5,FALSE)</f>
        <v>#N/A</v>
      </c>
      <c r="AG463" s="46">
        <f>IFERROR(VLOOKUP(P463,Исходные_данные,10,FALSE),0)</f>
        <v>0</v>
      </c>
      <c r="AH463" s="46">
        <f>IFERROR(VLOOKUP(P463,Исходные_данные,11,FALSE),0)</f>
        <v>0</v>
      </c>
      <c r="AI463" s="46">
        <f t="shared" si="22"/>
        <v>0</v>
      </c>
    </row>
    <row r="464" spans="6:35" x14ac:dyDescent="0.25">
      <c r="F464" s="19" t="str">
        <f>IF(G464=1,MAX($F$4:F463)+1,"")</f>
        <v/>
      </c>
      <c r="G464" s="19">
        <f>COUNTIF($H$5:H464,H464)</f>
        <v>441</v>
      </c>
      <c r="H464" s="19" t="e">
        <f t="shared" si="21"/>
        <v>#N/A</v>
      </c>
      <c r="I464" s="19">
        <f>COUNTIF($J$4:$J464,1)</f>
        <v>11</v>
      </c>
      <c r="J464" s="19">
        <f>COUNTIF($S$5:$S464,S464)</f>
        <v>441</v>
      </c>
      <c r="K464" s="19" t="e">
        <f>VLOOKUP(P464,Исходные_данные,20,FALSE)</f>
        <v>#N/A</v>
      </c>
      <c r="L464" s="19">
        <f>IFERROR(IF(P464=0,0,MAX($L$4:L463)+1),0)</f>
        <v>0</v>
      </c>
      <c r="M464" s="104" t="e">
        <f>LEFT(P464,SEARCH(".",P464)-1)</f>
        <v>#N/A</v>
      </c>
      <c r="N464" s="104" t="e">
        <f>LEFT(RIGHT(P464,LEN(P464)-LEN(M464)-1),SEARCH(".",P464)-1)</f>
        <v>#N/A</v>
      </c>
      <c r="P464" s="46" t="e">
        <f>VLOOKUP(ROW(460:460),Разбивка_нумерация_5,4,FALSE)</f>
        <v>#N/A</v>
      </c>
      <c r="Q464" s="46" t="e">
        <f>IF(VLOOKUP(ROW(460:460),Разбивка_нумерация_5,3,FALSE)=0,VLOOKUP(ROW(460:460),Разбивка_нумерация_5,2,FALSE),VLOOKUP(ROW(460:460),Разбивка_нумерация_5,3,FALSE))</f>
        <v>#N/A</v>
      </c>
      <c r="R464" s="46" t="e">
        <f>VLOOKUP(ROW(460:460),Разбивка_нумерация_5,6,FALSE)</f>
        <v>#N/A</v>
      </c>
      <c r="S464" s="46" t="e">
        <f>VLOOKUP(ROW(460:460),Разбивка_нумерация_5,17,FALSE)</f>
        <v>#N/A</v>
      </c>
      <c r="T464" s="46" t="str">
        <f>IF(AG464=0,"","L="&amp;AG464)</f>
        <v/>
      </c>
      <c r="U464" s="46" t="str">
        <f>IF(AH464=0,"",AD464&amp;" L="&amp;AH464)</f>
        <v/>
      </c>
      <c r="V464" s="46" t="str">
        <f>IF(AI464=0,"",AE464&amp;" L="&amp;AI464)</f>
        <v/>
      </c>
      <c r="W464" s="47" t="e">
        <f>VLOOKUP(P464,Исходные_данные,13,FALSE)*1.3</f>
        <v>#N/A</v>
      </c>
      <c r="X464" s="48"/>
      <c r="Y464" s="48"/>
      <c r="Z464" s="48"/>
      <c r="AA464" s="48"/>
      <c r="AB464" s="48"/>
      <c r="AD464" s="46" t="e">
        <f>VLOOKUP(S464,Кабель_диаметр,4,FALSE)</f>
        <v>#N/A</v>
      </c>
      <c r="AE464" s="46" t="e">
        <f>VLOOKUP(S464,Кабель_диаметр,5,FALSE)</f>
        <v>#N/A</v>
      </c>
      <c r="AG464" s="46">
        <f>IFERROR(VLOOKUP(P464,Исходные_данные,10,FALSE),0)</f>
        <v>0</v>
      </c>
      <c r="AH464" s="46">
        <f>IFERROR(VLOOKUP(P464,Исходные_данные,11,FALSE),0)</f>
        <v>0</v>
      </c>
      <c r="AI464" s="46">
        <f t="shared" si="22"/>
        <v>0</v>
      </c>
    </row>
    <row r="465" spans="6:35" x14ac:dyDescent="0.25">
      <c r="F465" s="19" t="str">
        <f>IF(G465=1,MAX($F$4:F464)+1,"")</f>
        <v/>
      </c>
      <c r="G465" s="19">
        <f>COUNTIF($H$5:H465,H465)</f>
        <v>442</v>
      </c>
      <c r="H465" s="19" t="e">
        <f t="shared" si="21"/>
        <v>#N/A</v>
      </c>
      <c r="I465" s="19">
        <f>COUNTIF($J$4:$J465,1)</f>
        <v>11</v>
      </c>
      <c r="J465" s="19">
        <f>COUNTIF($S$5:$S465,S465)</f>
        <v>442</v>
      </c>
      <c r="K465" s="19" t="e">
        <f>VLOOKUP(P465,Исходные_данные,20,FALSE)</f>
        <v>#N/A</v>
      </c>
      <c r="L465" s="19">
        <f>IFERROR(IF(P465=0,0,MAX($L$4:L464)+1),0)</f>
        <v>0</v>
      </c>
      <c r="M465" s="104" t="e">
        <f>LEFT(P465,SEARCH(".",P465)-1)</f>
        <v>#N/A</v>
      </c>
      <c r="N465" s="104" t="e">
        <f>LEFT(RIGHT(P465,LEN(P465)-LEN(M465)-1),SEARCH(".",P465)-1)</f>
        <v>#N/A</v>
      </c>
      <c r="P465" s="46" t="e">
        <f>VLOOKUP(ROW(461:461),Разбивка_нумерация_5,4,FALSE)</f>
        <v>#N/A</v>
      </c>
      <c r="Q465" s="46" t="e">
        <f>IF(VLOOKUP(ROW(461:461),Разбивка_нумерация_5,3,FALSE)=0,VLOOKUP(ROW(461:461),Разбивка_нумерация_5,2,FALSE),VLOOKUP(ROW(461:461),Разбивка_нумерация_5,3,FALSE))</f>
        <v>#N/A</v>
      </c>
      <c r="R465" s="46" t="e">
        <f>VLOOKUP(ROW(461:461),Разбивка_нумерация_5,6,FALSE)</f>
        <v>#N/A</v>
      </c>
      <c r="S465" s="46" t="e">
        <f>VLOOKUP(ROW(461:461),Разбивка_нумерация_5,17,FALSE)</f>
        <v>#N/A</v>
      </c>
      <c r="T465" s="46" t="str">
        <f>IF(AG465=0,"","L="&amp;AG465)</f>
        <v/>
      </c>
      <c r="U465" s="46" t="str">
        <f>IF(AH465=0,"",AD465&amp;" L="&amp;AH465)</f>
        <v/>
      </c>
      <c r="V465" s="46" t="str">
        <f>IF(AI465=0,"",AE465&amp;" L="&amp;AI465)</f>
        <v/>
      </c>
      <c r="W465" s="47" t="e">
        <f>VLOOKUP(P465,Исходные_данные,13,FALSE)*1.3</f>
        <v>#N/A</v>
      </c>
      <c r="X465" s="48"/>
      <c r="Y465" s="48"/>
      <c r="Z465" s="48"/>
      <c r="AA465" s="48"/>
      <c r="AB465" s="48"/>
      <c r="AD465" s="46" t="e">
        <f>VLOOKUP(S465,Кабель_диаметр,4,FALSE)</f>
        <v>#N/A</v>
      </c>
      <c r="AE465" s="46" t="e">
        <f>VLOOKUP(S465,Кабель_диаметр,5,FALSE)</f>
        <v>#N/A</v>
      </c>
      <c r="AG465" s="46">
        <f>IFERROR(VLOOKUP(P465,Исходные_данные,10,FALSE),0)</f>
        <v>0</v>
      </c>
      <c r="AH465" s="46">
        <f>IFERROR(VLOOKUP(P465,Исходные_данные,11,FALSE),0)</f>
        <v>0</v>
      </c>
      <c r="AI465" s="46">
        <f t="shared" si="22"/>
        <v>0</v>
      </c>
    </row>
    <row r="466" spans="6:35" x14ac:dyDescent="0.25">
      <c r="F466" s="19" t="str">
        <f>IF(G466=1,MAX($F$4:F465)+1,"")</f>
        <v/>
      </c>
      <c r="G466" s="19">
        <f>COUNTIF($H$5:H466,H466)</f>
        <v>443</v>
      </c>
      <c r="H466" s="19" t="e">
        <f t="shared" si="21"/>
        <v>#N/A</v>
      </c>
      <c r="I466" s="19">
        <f>COUNTIF($J$4:$J466,1)</f>
        <v>11</v>
      </c>
      <c r="J466" s="19">
        <f>COUNTIF($S$5:$S466,S466)</f>
        <v>443</v>
      </c>
      <c r="K466" s="19" t="e">
        <f>VLOOKUP(P466,Исходные_данные,20,FALSE)</f>
        <v>#N/A</v>
      </c>
      <c r="L466" s="19">
        <f>IFERROR(IF(P466=0,0,MAX($L$4:L465)+1),0)</f>
        <v>0</v>
      </c>
      <c r="M466" s="104" t="e">
        <f>LEFT(P466,SEARCH(".",P466)-1)</f>
        <v>#N/A</v>
      </c>
      <c r="N466" s="104" t="e">
        <f>LEFT(RIGHT(P466,LEN(P466)-LEN(M466)-1),SEARCH(".",P466)-1)</f>
        <v>#N/A</v>
      </c>
      <c r="P466" s="46" t="e">
        <f>VLOOKUP(ROW(462:462),Разбивка_нумерация_5,4,FALSE)</f>
        <v>#N/A</v>
      </c>
      <c r="Q466" s="46" t="e">
        <f>IF(VLOOKUP(ROW(462:462),Разбивка_нумерация_5,3,FALSE)=0,VLOOKUP(ROW(462:462),Разбивка_нумерация_5,2,FALSE),VLOOKUP(ROW(462:462),Разбивка_нумерация_5,3,FALSE))</f>
        <v>#N/A</v>
      </c>
      <c r="R466" s="46" t="e">
        <f>VLOOKUP(ROW(462:462),Разбивка_нумерация_5,6,FALSE)</f>
        <v>#N/A</v>
      </c>
      <c r="S466" s="46" t="e">
        <f>VLOOKUP(ROW(462:462),Разбивка_нумерация_5,17,FALSE)</f>
        <v>#N/A</v>
      </c>
      <c r="T466" s="46" t="str">
        <f>IF(AG466=0,"","L="&amp;AG466)</f>
        <v/>
      </c>
      <c r="U466" s="46" t="str">
        <f>IF(AH466=0,"",AD466&amp;" L="&amp;AH466)</f>
        <v/>
      </c>
      <c r="V466" s="46" t="str">
        <f>IF(AI466=0,"",AE466&amp;" L="&amp;AI466)</f>
        <v/>
      </c>
      <c r="W466" s="47" t="e">
        <f>VLOOKUP(P466,Исходные_данные,13,FALSE)*1.3</f>
        <v>#N/A</v>
      </c>
      <c r="X466" s="48"/>
      <c r="Y466" s="48"/>
      <c r="Z466" s="48"/>
      <c r="AA466" s="48"/>
      <c r="AB466" s="48"/>
      <c r="AD466" s="46" t="e">
        <f>VLOOKUP(S466,Кабель_диаметр,4,FALSE)</f>
        <v>#N/A</v>
      </c>
      <c r="AE466" s="46" t="e">
        <f>VLOOKUP(S466,Кабель_диаметр,5,FALSE)</f>
        <v>#N/A</v>
      </c>
      <c r="AG466" s="46">
        <f>IFERROR(VLOOKUP(P466,Исходные_данные,10,FALSE),0)</f>
        <v>0</v>
      </c>
      <c r="AH466" s="46">
        <f>IFERROR(VLOOKUP(P466,Исходные_данные,11,FALSE),0)</f>
        <v>0</v>
      </c>
      <c r="AI466" s="46">
        <f t="shared" si="22"/>
        <v>0</v>
      </c>
    </row>
    <row r="467" spans="6:35" x14ac:dyDescent="0.25">
      <c r="F467" s="19" t="str">
        <f>IF(G467=1,MAX($F$4:F466)+1,"")</f>
        <v/>
      </c>
      <c r="G467" s="19">
        <f>COUNTIF($H$5:H467,H467)</f>
        <v>444</v>
      </c>
      <c r="H467" s="19" t="e">
        <f t="shared" si="21"/>
        <v>#N/A</v>
      </c>
      <c r="I467" s="19">
        <f>COUNTIF($J$4:$J467,1)</f>
        <v>11</v>
      </c>
      <c r="J467" s="19">
        <f>COUNTIF($S$5:$S467,S467)</f>
        <v>444</v>
      </c>
      <c r="K467" s="19" t="e">
        <f>VLOOKUP(P467,Исходные_данные,20,FALSE)</f>
        <v>#N/A</v>
      </c>
      <c r="L467" s="19">
        <f>IFERROR(IF(P467=0,0,MAX($L$4:L466)+1),0)</f>
        <v>0</v>
      </c>
      <c r="M467" s="104" t="e">
        <f>LEFT(P467,SEARCH(".",P467)-1)</f>
        <v>#N/A</v>
      </c>
      <c r="N467" s="104" t="e">
        <f>LEFT(RIGHT(P467,LEN(P467)-LEN(M467)-1),SEARCH(".",P467)-1)</f>
        <v>#N/A</v>
      </c>
      <c r="P467" s="46" t="e">
        <f>VLOOKUP(ROW(463:463),Разбивка_нумерация_5,4,FALSE)</f>
        <v>#N/A</v>
      </c>
      <c r="Q467" s="46" t="e">
        <f>IF(VLOOKUP(ROW(463:463),Разбивка_нумерация_5,3,FALSE)=0,VLOOKUP(ROW(463:463),Разбивка_нумерация_5,2,FALSE),VLOOKUP(ROW(463:463),Разбивка_нумерация_5,3,FALSE))</f>
        <v>#N/A</v>
      </c>
      <c r="R467" s="46" t="e">
        <f>VLOOKUP(ROW(463:463),Разбивка_нумерация_5,6,FALSE)</f>
        <v>#N/A</v>
      </c>
      <c r="S467" s="46" t="e">
        <f>VLOOKUP(ROW(463:463),Разбивка_нумерация_5,17,FALSE)</f>
        <v>#N/A</v>
      </c>
      <c r="T467" s="46" t="str">
        <f>IF(AG467=0,"","L="&amp;AG467)</f>
        <v/>
      </c>
      <c r="U467" s="46" t="str">
        <f>IF(AH467=0,"",AD467&amp;" L="&amp;AH467)</f>
        <v/>
      </c>
      <c r="V467" s="46" t="str">
        <f>IF(AI467=0,"",AE467&amp;" L="&amp;AI467)</f>
        <v/>
      </c>
      <c r="W467" s="47" t="e">
        <f>VLOOKUP(P467,Исходные_данные,13,FALSE)*1.3</f>
        <v>#N/A</v>
      </c>
      <c r="X467" s="48"/>
      <c r="Y467" s="48"/>
      <c r="Z467" s="48"/>
      <c r="AA467" s="48"/>
      <c r="AB467" s="48"/>
      <c r="AD467" s="46" t="e">
        <f>VLOOKUP(S467,Кабель_диаметр,4,FALSE)</f>
        <v>#N/A</v>
      </c>
      <c r="AE467" s="46" t="e">
        <f>VLOOKUP(S467,Кабель_диаметр,5,FALSE)</f>
        <v>#N/A</v>
      </c>
      <c r="AG467" s="46">
        <f>IFERROR(VLOOKUP(P467,Исходные_данные,10,FALSE),0)</f>
        <v>0</v>
      </c>
      <c r="AH467" s="46">
        <f>IFERROR(VLOOKUP(P467,Исходные_данные,11,FALSE),0)</f>
        <v>0</v>
      </c>
      <c r="AI467" s="46">
        <f t="shared" si="22"/>
        <v>0</v>
      </c>
    </row>
    <row r="468" spans="6:35" x14ac:dyDescent="0.25">
      <c r="F468" s="19" t="str">
        <f>IF(G468=1,MAX($F$4:F467)+1,"")</f>
        <v/>
      </c>
      <c r="G468" s="19">
        <f>COUNTIF($H$5:H468,H468)</f>
        <v>445</v>
      </c>
      <c r="H468" s="19" t="e">
        <f t="shared" si="21"/>
        <v>#N/A</v>
      </c>
      <c r="I468" s="19">
        <f>COUNTIF($J$4:$J468,1)</f>
        <v>11</v>
      </c>
      <c r="J468" s="19">
        <f>COUNTIF($S$5:$S468,S468)</f>
        <v>445</v>
      </c>
      <c r="K468" s="19" t="e">
        <f>VLOOKUP(P468,Исходные_данные,20,FALSE)</f>
        <v>#N/A</v>
      </c>
      <c r="L468" s="19">
        <f>IFERROR(IF(P468=0,0,MAX($L$4:L467)+1),0)</f>
        <v>0</v>
      </c>
      <c r="M468" s="104" t="e">
        <f>LEFT(P468,SEARCH(".",P468)-1)</f>
        <v>#N/A</v>
      </c>
      <c r="N468" s="104" t="e">
        <f>LEFT(RIGHT(P468,LEN(P468)-LEN(M468)-1),SEARCH(".",P468)-1)</f>
        <v>#N/A</v>
      </c>
      <c r="P468" s="46" t="e">
        <f>VLOOKUP(ROW(464:464),Разбивка_нумерация_5,4,FALSE)</f>
        <v>#N/A</v>
      </c>
      <c r="Q468" s="46" t="e">
        <f>IF(VLOOKUP(ROW(464:464),Разбивка_нумерация_5,3,FALSE)=0,VLOOKUP(ROW(464:464),Разбивка_нумерация_5,2,FALSE),VLOOKUP(ROW(464:464),Разбивка_нумерация_5,3,FALSE))</f>
        <v>#N/A</v>
      </c>
      <c r="R468" s="46" t="e">
        <f>VLOOKUP(ROW(464:464),Разбивка_нумерация_5,6,FALSE)</f>
        <v>#N/A</v>
      </c>
      <c r="S468" s="46" t="e">
        <f>VLOOKUP(ROW(464:464),Разбивка_нумерация_5,17,FALSE)</f>
        <v>#N/A</v>
      </c>
      <c r="T468" s="46" t="str">
        <f>IF(AG468=0,"","L="&amp;AG468)</f>
        <v/>
      </c>
      <c r="U468" s="46" t="str">
        <f>IF(AH468=0,"",AD468&amp;" L="&amp;AH468)</f>
        <v/>
      </c>
      <c r="V468" s="46" t="str">
        <f>IF(AI468=0,"",AE468&amp;" L="&amp;AI468)</f>
        <v/>
      </c>
      <c r="W468" s="47" t="e">
        <f>VLOOKUP(P468,Исходные_данные,13,FALSE)*1.3</f>
        <v>#N/A</v>
      </c>
      <c r="X468" s="48"/>
      <c r="Y468" s="48"/>
      <c r="Z468" s="48"/>
      <c r="AA468" s="48"/>
      <c r="AB468" s="48"/>
      <c r="AD468" s="46" t="e">
        <f>VLOOKUP(S468,Кабель_диаметр,4,FALSE)</f>
        <v>#N/A</v>
      </c>
      <c r="AE468" s="46" t="e">
        <f>VLOOKUP(S468,Кабель_диаметр,5,FALSE)</f>
        <v>#N/A</v>
      </c>
      <c r="AG468" s="46">
        <f>IFERROR(VLOOKUP(P468,Исходные_данные,10,FALSE),0)</f>
        <v>0</v>
      </c>
      <c r="AH468" s="46">
        <f>IFERROR(VLOOKUP(P468,Исходные_данные,11,FALSE),0)</f>
        <v>0</v>
      </c>
      <c r="AI468" s="46">
        <f t="shared" si="22"/>
        <v>0</v>
      </c>
    </row>
    <row r="469" spans="6:35" x14ac:dyDescent="0.25">
      <c r="F469" s="19" t="str">
        <f>IF(G469=1,MAX($F$4:F468)+1,"")</f>
        <v/>
      </c>
      <c r="G469" s="19">
        <f>COUNTIF($H$5:H469,H469)</f>
        <v>446</v>
      </c>
      <c r="H469" s="19" t="e">
        <f t="shared" si="21"/>
        <v>#N/A</v>
      </c>
      <c r="I469" s="19">
        <f>COUNTIF($J$4:$J469,1)</f>
        <v>11</v>
      </c>
      <c r="J469" s="19">
        <f>COUNTIF($S$5:$S469,S469)</f>
        <v>446</v>
      </c>
      <c r="K469" s="19" t="e">
        <f>VLOOKUP(P469,Исходные_данные,20,FALSE)</f>
        <v>#N/A</v>
      </c>
      <c r="L469" s="19">
        <f>IFERROR(IF(P469=0,0,MAX($L$4:L468)+1),0)</f>
        <v>0</v>
      </c>
      <c r="M469" s="104" t="e">
        <f>LEFT(P469,SEARCH(".",P469)-1)</f>
        <v>#N/A</v>
      </c>
      <c r="N469" s="104" t="e">
        <f>LEFT(RIGHT(P469,LEN(P469)-LEN(M469)-1),SEARCH(".",P469)-1)</f>
        <v>#N/A</v>
      </c>
      <c r="P469" s="46" t="e">
        <f>VLOOKUP(ROW(465:465),Разбивка_нумерация_5,4,FALSE)</f>
        <v>#N/A</v>
      </c>
      <c r="Q469" s="46" t="e">
        <f>IF(VLOOKUP(ROW(465:465),Разбивка_нумерация_5,3,FALSE)=0,VLOOKUP(ROW(465:465),Разбивка_нумерация_5,2,FALSE),VLOOKUP(ROW(465:465),Разбивка_нумерация_5,3,FALSE))</f>
        <v>#N/A</v>
      </c>
      <c r="R469" s="46" t="e">
        <f>VLOOKUP(ROW(465:465),Разбивка_нумерация_5,6,FALSE)</f>
        <v>#N/A</v>
      </c>
      <c r="S469" s="46" t="e">
        <f>VLOOKUP(ROW(465:465),Разбивка_нумерация_5,17,FALSE)</f>
        <v>#N/A</v>
      </c>
      <c r="T469" s="46" t="str">
        <f>IF(AG469=0,"","L="&amp;AG469)</f>
        <v/>
      </c>
      <c r="U469" s="46" t="str">
        <f>IF(AH469=0,"",AD469&amp;" L="&amp;AH469)</f>
        <v/>
      </c>
      <c r="V469" s="46" t="str">
        <f>IF(AI469=0,"",AE469&amp;" L="&amp;AI469)</f>
        <v/>
      </c>
      <c r="W469" s="47" t="e">
        <f>VLOOKUP(P469,Исходные_данные,13,FALSE)*1.3</f>
        <v>#N/A</v>
      </c>
      <c r="X469" s="48"/>
      <c r="Y469" s="48"/>
      <c r="Z469" s="48"/>
      <c r="AA469" s="48"/>
      <c r="AB469" s="48"/>
      <c r="AD469" s="46" t="e">
        <f>VLOOKUP(S469,Кабель_диаметр,4,FALSE)</f>
        <v>#N/A</v>
      </c>
      <c r="AE469" s="46" t="e">
        <f>VLOOKUP(S469,Кабель_диаметр,5,FALSE)</f>
        <v>#N/A</v>
      </c>
      <c r="AG469" s="46">
        <f>IFERROR(VLOOKUP(P469,Исходные_данные,10,FALSE),0)</f>
        <v>0</v>
      </c>
      <c r="AH469" s="46">
        <f>IFERROR(VLOOKUP(P469,Исходные_данные,11,FALSE),0)</f>
        <v>0</v>
      </c>
      <c r="AI469" s="46">
        <f t="shared" si="22"/>
        <v>0</v>
      </c>
    </row>
    <row r="470" spans="6:35" x14ac:dyDescent="0.25">
      <c r="F470" s="19" t="str">
        <f>IF(G470=1,MAX($F$4:F469)+1,"")</f>
        <v/>
      </c>
      <c r="G470" s="19">
        <f>COUNTIF($H$5:H470,H470)</f>
        <v>447</v>
      </c>
      <c r="H470" s="19" t="e">
        <f t="shared" si="21"/>
        <v>#N/A</v>
      </c>
      <c r="I470" s="19">
        <f>COUNTIF($J$4:$J470,1)</f>
        <v>11</v>
      </c>
      <c r="J470" s="19">
        <f>COUNTIF($S$5:$S470,S470)</f>
        <v>447</v>
      </c>
      <c r="K470" s="19" t="e">
        <f>VLOOKUP(P470,Исходные_данные,20,FALSE)</f>
        <v>#N/A</v>
      </c>
      <c r="L470" s="19">
        <f>IFERROR(IF(P470=0,0,MAX($L$4:L469)+1),0)</f>
        <v>0</v>
      </c>
      <c r="M470" s="104" t="e">
        <f>LEFT(P470,SEARCH(".",P470)-1)</f>
        <v>#N/A</v>
      </c>
      <c r="N470" s="104" t="e">
        <f>LEFT(RIGHT(P470,LEN(P470)-LEN(M470)-1),SEARCH(".",P470)-1)</f>
        <v>#N/A</v>
      </c>
      <c r="P470" s="46" t="e">
        <f>VLOOKUP(ROW(466:466),Разбивка_нумерация_5,4,FALSE)</f>
        <v>#N/A</v>
      </c>
      <c r="Q470" s="46" t="e">
        <f>IF(VLOOKUP(ROW(466:466),Разбивка_нумерация_5,3,FALSE)=0,VLOOKUP(ROW(466:466),Разбивка_нумерация_5,2,FALSE),VLOOKUP(ROW(466:466),Разбивка_нумерация_5,3,FALSE))</f>
        <v>#N/A</v>
      </c>
      <c r="R470" s="46" t="e">
        <f>VLOOKUP(ROW(466:466),Разбивка_нумерация_5,6,FALSE)</f>
        <v>#N/A</v>
      </c>
      <c r="S470" s="46" t="e">
        <f>VLOOKUP(ROW(466:466),Разбивка_нумерация_5,17,FALSE)</f>
        <v>#N/A</v>
      </c>
      <c r="T470" s="46" t="str">
        <f>IF(AG470=0,"","L="&amp;AG470)</f>
        <v/>
      </c>
      <c r="U470" s="46" t="str">
        <f>IF(AH470=0,"",AD470&amp;" L="&amp;AH470)</f>
        <v/>
      </c>
      <c r="V470" s="46" t="str">
        <f>IF(AI470=0,"",AE470&amp;" L="&amp;AI470)</f>
        <v/>
      </c>
      <c r="W470" s="47" t="e">
        <f>VLOOKUP(P470,Исходные_данные,13,FALSE)*1.3</f>
        <v>#N/A</v>
      </c>
      <c r="X470" s="48"/>
      <c r="Y470" s="48"/>
      <c r="Z470" s="48"/>
      <c r="AA470" s="48"/>
      <c r="AB470" s="48"/>
      <c r="AD470" s="46" t="e">
        <f>VLOOKUP(S470,Кабель_диаметр,4,FALSE)</f>
        <v>#N/A</v>
      </c>
      <c r="AE470" s="46" t="e">
        <f>VLOOKUP(S470,Кабель_диаметр,5,FALSE)</f>
        <v>#N/A</v>
      </c>
      <c r="AG470" s="46">
        <f>IFERROR(VLOOKUP(P470,Исходные_данные,10,FALSE),0)</f>
        <v>0</v>
      </c>
      <c r="AH470" s="46">
        <f>IFERROR(VLOOKUP(P470,Исходные_данные,11,FALSE),0)</f>
        <v>0</v>
      </c>
      <c r="AI470" s="46">
        <f t="shared" si="22"/>
        <v>0</v>
      </c>
    </row>
    <row r="471" spans="6:35" x14ac:dyDescent="0.25">
      <c r="F471" s="19" t="str">
        <f>IF(G471=1,MAX($F$4:F470)+1,"")</f>
        <v/>
      </c>
      <c r="G471" s="19">
        <f>COUNTIF($H$5:H471,H471)</f>
        <v>448</v>
      </c>
      <c r="H471" s="19" t="e">
        <f t="shared" si="21"/>
        <v>#N/A</v>
      </c>
      <c r="I471" s="19">
        <f>COUNTIF($J$4:$J471,1)</f>
        <v>11</v>
      </c>
      <c r="J471" s="19">
        <f>COUNTIF($S$5:$S471,S471)</f>
        <v>448</v>
      </c>
      <c r="K471" s="19" t="e">
        <f>VLOOKUP(P471,Исходные_данные,20,FALSE)</f>
        <v>#N/A</v>
      </c>
      <c r="L471" s="19">
        <f>IFERROR(IF(P471=0,0,MAX($L$4:L470)+1),0)</f>
        <v>0</v>
      </c>
      <c r="M471" s="104" t="e">
        <f>LEFT(P471,SEARCH(".",P471)-1)</f>
        <v>#N/A</v>
      </c>
      <c r="N471" s="104" t="e">
        <f>LEFT(RIGHT(P471,LEN(P471)-LEN(M471)-1),SEARCH(".",P471)-1)</f>
        <v>#N/A</v>
      </c>
      <c r="P471" s="46" t="e">
        <f>VLOOKUP(ROW(467:467),Разбивка_нумерация_5,4,FALSE)</f>
        <v>#N/A</v>
      </c>
      <c r="Q471" s="46" t="e">
        <f>IF(VLOOKUP(ROW(467:467),Разбивка_нумерация_5,3,FALSE)=0,VLOOKUP(ROW(467:467),Разбивка_нумерация_5,2,FALSE),VLOOKUP(ROW(467:467),Разбивка_нумерация_5,3,FALSE))</f>
        <v>#N/A</v>
      </c>
      <c r="R471" s="46" t="e">
        <f>VLOOKUP(ROW(467:467),Разбивка_нумерация_5,6,FALSE)</f>
        <v>#N/A</v>
      </c>
      <c r="S471" s="46" t="e">
        <f>VLOOKUP(ROW(467:467),Разбивка_нумерация_5,17,FALSE)</f>
        <v>#N/A</v>
      </c>
      <c r="T471" s="46" t="str">
        <f>IF(AG471=0,"","L="&amp;AG471)</f>
        <v/>
      </c>
      <c r="U471" s="46" t="str">
        <f>IF(AH471=0,"",AD471&amp;" L="&amp;AH471)</f>
        <v/>
      </c>
      <c r="V471" s="46" t="str">
        <f>IF(AI471=0,"",AE471&amp;" L="&amp;AI471)</f>
        <v/>
      </c>
      <c r="W471" s="47" t="e">
        <f>VLOOKUP(P471,Исходные_данные,13,FALSE)*1.3</f>
        <v>#N/A</v>
      </c>
      <c r="X471" s="48"/>
      <c r="Y471" s="48"/>
      <c r="Z471" s="48"/>
      <c r="AA471" s="48"/>
      <c r="AB471" s="48"/>
      <c r="AD471" s="46" t="e">
        <f>VLOOKUP(S471,Кабель_диаметр,4,FALSE)</f>
        <v>#N/A</v>
      </c>
      <c r="AE471" s="46" t="e">
        <f>VLOOKUP(S471,Кабель_диаметр,5,FALSE)</f>
        <v>#N/A</v>
      </c>
      <c r="AG471" s="46">
        <f>IFERROR(VLOOKUP(P471,Исходные_данные,10,FALSE),0)</f>
        <v>0</v>
      </c>
      <c r="AH471" s="46">
        <f>IFERROR(VLOOKUP(P471,Исходные_данные,11,FALSE),0)</f>
        <v>0</v>
      </c>
      <c r="AI471" s="46">
        <f t="shared" si="22"/>
        <v>0</v>
      </c>
    </row>
    <row r="472" spans="6:35" x14ac:dyDescent="0.25">
      <c r="F472" s="19" t="str">
        <f>IF(G472=1,MAX($F$4:F471)+1,"")</f>
        <v/>
      </c>
      <c r="G472" s="19">
        <f>COUNTIF($H$5:H472,H472)</f>
        <v>449</v>
      </c>
      <c r="H472" s="19" t="e">
        <f t="shared" si="21"/>
        <v>#N/A</v>
      </c>
      <c r="I472" s="19">
        <f>COUNTIF($J$4:$J472,1)</f>
        <v>11</v>
      </c>
      <c r="J472" s="19">
        <f>COUNTIF($S$5:$S472,S472)</f>
        <v>449</v>
      </c>
      <c r="K472" s="19" t="e">
        <f>VLOOKUP(P472,Исходные_данные,20,FALSE)</f>
        <v>#N/A</v>
      </c>
      <c r="L472" s="19">
        <f>IFERROR(IF(P472=0,0,MAX($L$4:L471)+1),0)</f>
        <v>0</v>
      </c>
      <c r="M472" s="104" t="e">
        <f>LEFT(P472,SEARCH(".",P472)-1)</f>
        <v>#N/A</v>
      </c>
      <c r="N472" s="104" t="e">
        <f>LEFT(RIGHT(P472,LEN(P472)-LEN(M472)-1),SEARCH(".",P472)-1)</f>
        <v>#N/A</v>
      </c>
      <c r="P472" s="46" t="e">
        <f>VLOOKUP(ROW(468:468),Разбивка_нумерация_5,4,FALSE)</f>
        <v>#N/A</v>
      </c>
      <c r="Q472" s="46" t="e">
        <f>IF(VLOOKUP(ROW(468:468),Разбивка_нумерация_5,3,FALSE)=0,VLOOKUP(ROW(468:468),Разбивка_нумерация_5,2,FALSE),VLOOKUP(ROW(468:468),Разбивка_нумерация_5,3,FALSE))</f>
        <v>#N/A</v>
      </c>
      <c r="R472" s="46" t="e">
        <f>VLOOKUP(ROW(468:468),Разбивка_нумерация_5,6,FALSE)</f>
        <v>#N/A</v>
      </c>
      <c r="S472" s="46" t="e">
        <f>VLOOKUP(ROW(468:468),Разбивка_нумерация_5,17,FALSE)</f>
        <v>#N/A</v>
      </c>
      <c r="T472" s="46" t="str">
        <f>IF(AG472=0,"","L="&amp;AG472)</f>
        <v/>
      </c>
      <c r="U472" s="46" t="str">
        <f>IF(AH472=0,"",AD472&amp;" L="&amp;AH472)</f>
        <v/>
      </c>
      <c r="V472" s="46" t="str">
        <f>IF(AI472=0,"",AE472&amp;" L="&amp;AI472)</f>
        <v/>
      </c>
      <c r="W472" s="47" t="e">
        <f>VLOOKUP(P472,Исходные_данные,13,FALSE)*1.3</f>
        <v>#N/A</v>
      </c>
      <c r="X472" s="48"/>
      <c r="Y472" s="48"/>
      <c r="Z472" s="48"/>
      <c r="AA472" s="48"/>
      <c r="AB472" s="48"/>
      <c r="AD472" s="46" t="e">
        <f>VLOOKUP(S472,Кабель_диаметр,4,FALSE)</f>
        <v>#N/A</v>
      </c>
      <c r="AE472" s="46" t="e">
        <f>VLOOKUP(S472,Кабель_диаметр,5,FALSE)</f>
        <v>#N/A</v>
      </c>
      <c r="AG472" s="46">
        <f>IFERROR(VLOOKUP(P472,Исходные_данные,10,FALSE),0)</f>
        <v>0</v>
      </c>
      <c r="AH472" s="46">
        <f>IFERROR(VLOOKUP(P472,Исходные_данные,11,FALSE),0)</f>
        <v>0</v>
      </c>
      <c r="AI472" s="46">
        <f t="shared" si="22"/>
        <v>0</v>
      </c>
    </row>
    <row r="473" spans="6:35" x14ac:dyDescent="0.25">
      <c r="F473" s="19" t="str">
        <f>IF(G473=1,MAX($F$4:F472)+1,"")</f>
        <v/>
      </c>
      <c r="G473" s="19">
        <f>COUNTIF($H$5:H473,H473)</f>
        <v>450</v>
      </c>
      <c r="H473" s="19" t="e">
        <f t="shared" si="21"/>
        <v>#N/A</v>
      </c>
      <c r="I473" s="19">
        <f>COUNTIF($J$4:$J473,1)</f>
        <v>11</v>
      </c>
      <c r="J473" s="19">
        <f>COUNTIF($S$5:$S473,S473)</f>
        <v>450</v>
      </c>
      <c r="K473" s="19" t="e">
        <f>VLOOKUP(P473,Исходные_данные,20,FALSE)</f>
        <v>#N/A</v>
      </c>
      <c r="L473" s="19">
        <f>IFERROR(IF(P473=0,0,MAX($L$4:L472)+1),0)</f>
        <v>0</v>
      </c>
      <c r="M473" s="104" t="e">
        <f>LEFT(P473,SEARCH(".",P473)-1)</f>
        <v>#N/A</v>
      </c>
      <c r="N473" s="104" t="e">
        <f>LEFT(RIGHT(P473,LEN(P473)-LEN(M473)-1),SEARCH(".",P473)-1)</f>
        <v>#N/A</v>
      </c>
      <c r="P473" s="46" t="e">
        <f>VLOOKUP(ROW(469:469),Разбивка_нумерация_5,4,FALSE)</f>
        <v>#N/A</v>
      </c>
      <c r="Q473" s="46" t="e">
        <f>IF(VLOOKUP(ROW(469:469),Разбивка_нумерация_5,3,FALSE)=0,VLOOKUP(ROW(469:469),Разбивка_нумерация_5,2,FALSE),VLOOKUP(ROW(469:469),Разбивка_нумерация_5,3,FALSE))</f>
        <v>#N/A</v>
      </c>
      <c r="R473" s="46" t="e">
        <f>VLOOKUP(ROW(469:469),Разбивка_нумерация_5,6,FALSE)</f>
        <v>#N/A</v>
      </c>
      <c r="S473" s="46" t="e">
        <f>VLOOKUP(ROW(469:469),Разбивка_нумерация_5,17,FALSE)</f>
        <v>#N/A</v>
      </c>
      <c r="T473" s="46" t="str">
        <f>IF(AG473=0,"","L="&amp;AG473)</f>
        <v/>
      </c>
      <c r="U473" s="46" t="str">
        <f>IF(AH473=0,"",AD473&amp;" L="&amp;AH473)</f>
        <v/>
      </c>
      <c r="V473" s="46" t="str">
        <f>IF(AI473=0,"",AE473&amp;" L="&amp;AI473)</f>
        <v/>
      </c>
      <c r="W473" s="47" t="e">
        <f>VLOOKUP(P473,Исходные_данные,13,FALSE)*1.3</f>
        <v>#N/A</v>
      </c>
      <c r="X473" s="48"/>
      <c r="Y473" s="48"/>
      <c r="Z473" s="48"/>
      <c r="AA473" s="48"/>
      <c r="AB473" s="48"/>
      <c r="AD473" s="46" t="e">
        <f>VLOOKUP(S473,Кабель_диаметр,4,FALSE)</f>
        <v>#N/A</v>
      </c>
      <c r="AE473" s="46" t="e">
        <f>VLOOKUP(S473,Кабель_диаметр,5,FALSE)</f>
        <v>#N/A</v>
      </c>
      <c r="AG473" s="46">
        <f>IFERROR(VLOOKUP(P473,Исходные_данные,10,FALSE),0)</f>
        <v>0</v>
      </c>
      <c r="AH473" s="46">
        <f>IFERROR(VLOOKUP(P473,Исходные_данные,11,FALSE),0)</f>
        <v>0</v>
      </c>
      <c r="AI473" s="46">
        <f t="shared" si="22"/>
        <v>0</v>
      </c>
    </row>
    <row r="474" spans="6:35" x14ac:dyDescent="0.25">
      <c r="F474" s="19" t="str">
        <f>IF(G474=1,MAX($F$4:F473)+1,"")</f>
        <v/>
      </c>
      <c r="G474" s="19">
        <f>COUNTIF($H$5:H474,H474)</f>
        <v>451</v>
      </c>
      <c r="H474" s="19" t="e">
        <f t="shared" si="21"/>
        <v>#N/A</v>
      </c>
      <c r="I474" s="19">
        <f>COUNTIF($J$4:$J474,1)</f>
        <v>11</v>
      </c>
      <c r="J474" s="19">
        <f>COUNTIF($S$5:$S474,S474)</f>
        <v>451</v>
      </c>
      <c r="K474" s="19" t="e">
        <f>VLOOKUP(P474,Исходные_данные,20,FALSE)</f>
        <v>#N/A</v>
      </c>
      <c r="L474" s="19">
        <f>IFERROR(IF(P474=0,0,MAX($L$4:L473)+1),0)</f>
        <v>0</v>
      </c>
      <c r="M474" s="104" t="e">
        <f>LEFT(P474,SEARCH(".",P474)-1)</f>
        <v>#N/A</v>
      </c>
      <c r="N474" s="104" t="e">
        <f>LEFT(RIGHT(P474,LEN(P474)-LEN(M474)-1),SEARCH(".",P474)-1)</f>
        <v>#N/A</v>
      </c>
      <c r="P474" s="46" t="e">
        <f>VLOOKUP(ROW(470:470),Разбивка_нумерация_5,4,FALSE)</f>
        <v>#N/A</v>
      </c>
      <c r="Q474" s="46" t="e">
        <f>IF(VLOOKUP(ROW(470:470),Разбивка_нумерация_5,3,FALSE)=0,VLOOKUP(ROW(470:470),Разбивка_нумерация_5,2,FALSE),VLOOKUP(ROW(470:470),Разбивка_нумерация_5,3,FALSE))</f>
        <v>#N/A</v>
      </c>
      <c r="R474" s="46" t="e">
        <f>VLOOKUP(ROW(470:470),Разбивка_нумерация_5,6,FALSE)</f>
        <v>#N/A</v>
      </c>
      <c r="S474" s="46" t="e">
        <f>VLOOKUP(ROW(470:470),Разбивка_нумерация_5,17,FALSE)</f>
        <v>#N/A</v>
      </c>
      <c r="T474" s="46" t="str">
        <f>IF(AG474=0,"","L="&amp;AG474)</f>
        <v/>
      </c>
      <c r="U474" s="46" t="str">
        <f>IF(AH474=0,"",AD474&amp;" L="&amp;AH474)</f>
        <v/>
      </c>
      <c r="V474" s="46" t="str">
        <f>IF(AI474=0,"",AE474&amp;" L="&amp;AI474)</f>
        <v/>
      </c>
      <c r="W474" s="47" t="e">
        <f>VLOOKUP(P474,Исходные_данные,13,FALSE)*1.3</f>
        <v>#N/A</v>
      </c>
      <c r="X474" s="48"/>
      <c r="Y474" s="48"/>
      <c r="Z474" s="48"/>
      <c r="AA474" s="48"/>
      <c r="AB474" s="48"/>
      <c r="AD474" s="46" t="e">
        <f>VLOOKUP(S474,Кабель_диаметр,4,FALSE)</f>
        <v>#N/A</v>
      </c>
      <c r="AE474" s="46" t="e">
        <f>VLOOKUP(S474,Кабель_диаметр,5,FALSE)</f>
        <v>#N/A</v>
      </c>
      <c r="AG474" s="46">
        <f>IFERROR(VLOOKUP(P474,Исходные_данные,10,FALSE),0)</f>
        <v>0</v>
      </c>
      <c r="AH474" s="46">
        <f>IFERROR(VLOOKUP(P474,Исходные_данные,11,FALSE),0)</f>
        <v>0</v>
      </c>
      <c r="AI474" s="46">
        <f t="shared" si="22"/>
        <v>0</v>
      </c>
    </row>
    <row r="475" spans="6:35" x14ac:dyDescent="0.25">
      <c r="F475" s="19" t="str">
        <f>IF(G475=1,MAX($F$4:F474)+1,"")</f>
        <v/>
      </c>
      <c r="G475" s="19">
        <f>COUNTIF($H$5:H475,H475)</f>
        <v>452</v>
      </c>
      <c r="H475" s="19" t="e">
        <f t="shared" si="21"/>
        <v>#N/A</v>
      </c>
      <c r="I475" s="19">
        <f>COUNTIF($J$4:$J475,1)</f>
        <v>11</v>
      </c>
      <c r="J475" s="19">
        <f>COUNTIF($S$5:$S475,S475)</f>
        <v>452</v>
      </c>
      <c r="K475" s="19" t="e">
        <f>VLOOKUP(P475,Исходные_данные,20,FALSE)</f>
        <v>#N/A</v>
      </c>
      <c r="L475" s="19">
        <f>IFERROR(IF(P475=0,0,MAX($L$4:L474)+1),0)</f>
        <v>0</v>
      </c>
      <c r="M475" s="104" t="e">
        <f>LEFT(P475,SEARCH(".",P475)-1)</f>
        <v>#N/A</v>
      </c>
      <c r="N475" s="104" t="e">
        <f>LEFT(RIGHT(P475,LEN(P475)-LEN(M475)-1),SEARCH(".",P475)-1)</f>
        <v>#N/A</v>
      </c>
      <c r="P475" s="46" t="e">
        <f>VLOOKUP(ROW(471:471),Разбивка_нумерация_5,4,FALSE)</f>
        <v>#N/A</v>
      </c>
      <c r="Q475" s="46" t="e">
        <f>IF(VLOOKUP(ROW(471:471),Разбивка_нумерация_5,3,FALSE)=0,VLOOKUP(ROW(471:471),Разбивка_нумерация_5,2,FALSE),VLOOKUP(ROW(471:471),Разбивка_нумерация_5,3,FALSE))</f>
        <v>#N/A</v>
      </c>
      <c r="R475" s="46" t="e">
        <f>VLOOKUP(ROW(471:471),Разбивка_нумерация_5,6,FALSE)</f>
        <v>#N/A</v>
      </c>
      <c r="S475" s="46" t="e">
        <f>VLOOKUP(ROW(471:471),Разбивка_нумерация_5,17,FALSE)</f>
        <v>#N/A</v>
      </c>
      <c r="T475" s="46" t="str">
        <f>IF(AG475=0,"","L="&amp;AG475)</f>
        <v/>
      </c>
      <c r="U475" s="46" t="str">
        <f>IF(AH475=0,"",AD475&amp;" L="&amp;AH475)</f>
        <v/>
      </c>
      <c r="V475" s="46" t="str">
        <f>IF(AI475=0,"",AE475&amp;" L="&amp;AI475)</f>
        <v/>
      </c>
      <c r="W475" s="47" t="e">
        <f>VLOOKUP(P475,Исходные_данные,13,FALSE)*1.3</f>
        <v>#N/A</v>
      </c>
      <c r="X475" s="48"/>
      <c r="Y475" s="48"/>
      <c r="Z475" s="48"/>
      <c r="AA475" s="48"/>
      <c r="AB475" s="48"/>
      <c r="AD475" s="46" t="e">
        <f>VLOOKUP(S475,Кабель_диаметр,4,FALSE)</f>
        <v>#N/A</v>
      </c>
      <c r="AE475" s="46" t="e">
        <f>VLOOKUP(S475,Кабель_диаметр,5,FALSE)</f>
        <v>#N/A</v>
      </c>
      <c r="AG475" s="46">
        <f>IFERROR(VLOOKUP(P475,Исходные_данные,10,FALSE),0)</f>
        <v>0</v>
      </c>
      <c r="AH475" s="46">
        <f>IFERROR(VLOOKUP(P475,Исходные_данные,11,FALSE),0)</f>
        <v>0</v>
      </c>
      <c r="AI475" s="46">
        <f t="shared" si="22"/>
        <v>0</v>
      </c>
    </row>
    <row r="476" spans="6:35" x14ac:dyDescent="0.25">
      <c r="F476" s="19" t="str">
        <f>IF(G476=1,MAX($F$4:F475)+1,"")</f>
        <v/>
      </c>
      <c r="G476" s="19">
        <f>COUNTIF($H$5:H476,H476)</f>
        <v>453</v>
      </c>
      <c r="H476" s="19" t="e">
        <f t="shared" si="21"/>
        <v>#N/A</v>
      </c>
      <c r="I476" s="19">
        <f>COUNTIF($J$4:$J476,1)</f>
        <v>11</v>
      </c>
      <c r="J476" s="19">
        <f>COUNTIF($S$5:$S476,S476)</f>
        <v>453</v>
      </c>
      <c r="K476" s="19" t="e">
        <f>VLOOKUP(P476,Исходные_данные,20,FALSE)</f>
        <v>#N/A</v>
      </c>
      <c r="L476" s="19">
        <f>IFERROR(IF(P476=0,0,MAX($L$4:L475)+1),0)</f>
        <v>0</v>
      </c>
      <c r="M476" s="104" t="e">
        <f>LEFT(P476,SEARCH(".",P476)-1)</f>
        <v>#N/A</v>
      </c>
      <c r="N476" s="104" t="e">
        <f>LEFT(RIGHT(P476,LEN(P476)-LEN(M476)-1),SEARCH(".",P476)-1)</f>
        <v>#N/A</v>
      </c>
      <c r="P476" s="46" t="e">
        <f>VLOOKUP(ROW(472:472),Разбивка_нумерация_5,4,FALSE)</f>
        <v>#N/A</v>
      </c>
      <c r="Q476" s="46" t="e">
        <f>IF(VLOOKUP(ROW(472:472),Разбивка_нумерация_5,3,FALSE)=0,VLOOKUP(ROW(472:472),Разбивка_нумерация_5,2,FALSE),VLOOKUP(ROW(472:472),Разбивка_нумерация_5,3,FALSE))</f>
        <v>#N/A</v>
      </c>
      <c r="R476" s="46" t="e">
        <f>VLOOKUP(ROW(472:472),Разбивка_нумерация_5,6,FALSE)</f>
        <v>#N/A</v>
      </c>
      <c r="S476" s="46" t="e">
        <f>VLOOKUP(ROW(472:472),Разбивка_нумерация_5,17,FALSE)</f>
        <v>#N/A</v>
      </c>
      <c r="T476" s="46" t="str">
        <f>IF(AG476=0,"","L="&amp;AG476)</f>
        <v/>
      </c>
      <c r="U476" s="46" t="str">
        <f>IF(AH476=0,"",AD476&amp;" L="&amp;AH476)</f>
        <v/>
      </c>
      <c r="V476" s="46" t="str">
        <f>IF(AI476=0,"",AE476&amp;" L="&amp;AI476)</f>
        <v/>
      </c>
      <c r="W476" s="47" t="e">
        <f>VLOOKUP(P476,Исходные_данные,13,FALSE)*1.3</f>
        <v>#N/A</v>
      </c>
      <c r="X476" s="48"/>
      <c r="Y476" s="48"/>
      <c r="Z476" s="48"/>
      <c r="AA476" s="48"/>
      <c r="AB476" s="48"/>
      <c r="AD476" s="46" t="e">
        <f>VLOOKUP(S476,Кабель_диаметр,4,FALSE)</f>
        <v>#N/A</v>
      </c>
      <c r="AE476" s="46" t="e">
        <f>VLOOKUP(S476,Кабель_диаметр,5,FALSE)</f>
        <v>#N/A</v>
      </c>
      <c r="AG476" s="46">
        <f>IFERROR(VLOOKUP(P476,Исходные_данные,10,FALSE),0)</f>
        <v>0</v>
      </c>
      <c r="AH476" s="46">
        <f>IFERROR(VLOOKUP(P476,Исходные_данные,11,FALSE),0)</f>
        <v>0</v>
      </c>
      <c r="AI476" s="46">
        <f t="shared" si="22"/>
        <v>0</v>
      </c>
    </row>
    <row r="477" spans="6:35" x14ac:dyDescent="0.25">
      <c r="F477" s="19" t="str">
        <f>IF(G477=1,MAX($F$4:F476)+1,"")</f>
        <v/>
      </c>
      <c r="G477" s="19">
        <f>COUNTIF($H$5:H477,H477)</f>
        <v>454</v>
      </c>
      <c r="H477" s="19" t="e">
        <f t="shared" si="21"/>
        <v>#N/A</v>
      </c>
      <c r="I477" s="19">
        <f>COUNTIF($J$4:$J477,1)</f>
        <v>11</v>
      </c>
      <c r="J477" s="19">
        <f>COUNTIF($S$5:$S477,S477)</f>
        <v>454</v>
      </c>
      <c r="K477" s="19" t="e">
        <f>VLOOKUP(P477,Исходные_данные,20,FALSE)</f>
        <v>#N/A</v>
      </c>
      <c r="L477" s="19">
        <f>IFERROR(IF(P477=0,0,MAX($L$4:L476)+1),0)</f>
        <v>0</v>
      </c>
      <c r="M477" s="104" t="e">
        <f>LEFT(P477,SEARCH(".",P477)-1)</f>
        <v>#N/A</v>
      </c>
      <c r="N477" s="104" t="e">
        <f>LEFT(RIGHT(P477,LEN(P477)-LEN(M477)-1),SEARCH(".",P477)-1)</f>
        <v>#N/A</v>
      </c>
      <c r="P477" s="46" t="e">
        <f>VLOOKUP(ROW(473:473),Разбивка_нумерация_5,4,FALSE)</f>
        <v>#N/A</v>
      </c>
      <c r="Q477" s="46" t="e">
        <f>IF(VLOOKUP(ROW(473:473),Разбивка_нумерация_5,3,FALSE)=0,VLOOKUP(ROW(473:473),Разбивка_нумерация_5,2,FALSE),VLOOKUP(ROW(473:473),Разбивка_нумерация_5,3,FALSE))</f>
        <v>#N/A</v>
      </c>
      <c r="R477" s="46" t="e">
        <f>VLOOKUP(ROW(473:473),Разбивка_нумерация_5,6,FALSE)</f>
        <v>#N/A</v>
      </c>
      <c r="S477" s="46" t="e">
        <f>VLOOKUP(ROW(473:473),Разбивка_нумерация_5,17,FALSE)</f>
        <v>#N/A</v>
      </c>
      <c r="T477" s="46" t="str">
        <f>IF(AG477=0,"","L="&amp;AG477)</f>
        <v/>
      </c>
      <c r="U477" s="46" t="str">
        <f>IF(AH477=0,"",AD477&amp;" L="&amp;AH477)</f>
        <v/>
      </c>
      <c r="V477" s="46" t="str">
        <f>IF(AI477=0,"",AE477&amp;" L="&amp;AI477)</f>
        <v/>
      </c>
      <c r="W477" s="47" t="e">
        <f>VLOOKUP(P477,Исходные_данные,13,FALSE)*1.3</f>
        <v>#N/A</v>
      </c>
      <c r="X477" s="48"/>
      <c r="Y477" s="48"/>
      <c r="Z477" s="48"/>
      <c r="AA477" s="48"/>
      <c r="AB477" s="48"/>
      <c r="AD477" s="46" t="e">
        <f>VLOOKUP(S477,Кабель_диаметр,4,FALSE)</f>
        <v>#N/A</v>
      </c>
      <c r="AE477" s="46" t="e">
        <f>VLOOKUP(S477,Кабель_диаметр,5,FALSE)</f>
        <v>#N/A</v>
      </c>
      <c r="AG477" s="46">
        <f>IFERROR(VLOOKUP(P477,Исходные_данные,10,FALSE),0)</f>
        <v>0</v>
      </c>
      <c r="AH477" s="46">
        <f>IFERROR(VLOOKUP(P477,Исходные_данные,11,FALSE),0)</f>
        <v>0</v>
      </c>
      <c r="AI477" s="46">
        <f t="shared" si="22"/>
        <v>0</v>
      </c>
    </row>
    <row r="478" spans="6:35" x14ac:dyDescent="0.25">
      <c r="F478" s="19" t="str">
        <f>IF(G478=1,MAX($F$4:F477)+1,"")</f>
        <v/>
      </c>
      <c r="G478" s="19">
        <f>COUNTIF($H$5:H478,H478)</f>
        <v>455</v>
      </c>
      <c r="H478" s="19" t="e">
        <f t="shared" si="21"/>
        <v>#N/A</v>
      </c>
      <c r="I478" s="19">
        <f>COUNTIF($J$4:$J478,1)</f>
        <v>11</v>
      </c>
      <c r="J478" s="19">
        <f>COUNTIF($S$5:$S478,S478)</f>
        <v>455</v>
      </c>
      <c r="K478" s="19" t="e">
        <f>VLOOKUP(P478,Исходные_данные,20,FALSE)</f>
        <v>#N/A</v>
      </c>
      <c r="L478" s="19">
        <f>IFERROR(IF(P478=0,0,MAX($L$4:L477)+1),0)</f>
        <v>0</v>
      </c>
      <c r="M478" s="104" t="e">
        <f>LEFT(P478,SEARCH(".",P478)-1)</f>
        <v>#N/A</v>
      </c>
      <c r="N478" s="104" t="e">
        <f>LEFT(RIGHT(P478,LEN(P478)-LEN(M478)-1),SEARCH(".",P478)-1)</f>
        <v>#N/A</v>
      </c>
      <c r="P478" s="46" t="e">
        <f>VLOOKUP(ROW(474:474),Разбивка_нумерация_5,4,FALSE)</f>
        <v>#N/A</v>
      </c>
      <c r="Q478" s="46" t="e">
        <f>IF(VLOOKUP(ROW(474:474),Разбивка_нумерация_5,3,FALSE)=0,VLOOKUP(ROW(474:474),Разбивка_нумерация_5,2,FALSE),VLOOKUP(ROW(474:474),Разбивка_нумерация_5,3,FALSE))</f>
        <v>#N/A</v>
      </c>
      <c r="R478" s="46" t="e">
        <f>VLOOKUP(ROW(474:474),Разбивка_нумерация_5,6,FALSE)</f>
        <v>#N/A</v>
      </c>
      <c r="S478" s="46" t="e">
        <f>VLOOKUP(ROW(474:474),Разбивка_нумерация_5,17,FALSE)</f>
        <v>#N/A</v>
      </c>
      <c r="T478" s="46" t="str">
        <f>IF(AG478=0,"","L="&amp;AG478)</f>
        <v/>
      </c>
      <c r="U478" s="46" t="str">
        <f>IF(AH478=0,"",AD478&amp;" L="&amp;AH478)</f>
        <v/>
      </c>
      <c r="V478" s="46" t="str">
        <f>IF(AI478=0,"",AE478&amp;" L="&amp;AI478)</f>
        <v/>
      </c>
      <c r="W478" s="47" t="e">
        <f>VLOOKUP(P478,Исходные_данные,13,FALSE)*1.3</f>
        <v>#N/A</v>
      </c>
      <c r="X478" s="48"/>
      <c r="Y478" s="48"/>
      <c r="Z478" s="48"/>
      <c r="AA478" s="48"/>
      <c r="AB478" s="48"/>
      <c r="AD478" s="46" t="e">
        <f>VLOOKUP(S478,Кабель_диаметр,4,FALSE)</f>
        <v>#N/A</v>
      </c>
      <c r="AE478" s="46" t="e">
        <f>VLOOKUP(S478,Кабель_диаметр,5,FALSE)</f>
        <v>#N/A</v>
      </c>
      <c r="AG478" s="46">
        <f>IFERROR(VLOOKUP(P478,Исходные_данные,10,FALSE),0)</f>
        <v>0</v>
      </c>
      <c r="AH478" s="46">
        <f>IFERROR(VLOOKUP(P478,Исходные_данные,11,FALSE),0)</f>
        <v>0</v>
      </c>
      <c r="AI478" s="46">
        <f t="shared" si="22"/>
        <v>0</v>
      </c>
    </row>
    <row r="479" spans="6:35" x14ac:dyDescent="0.25">
      <c r="F479" s="19" t="str">
        <f>IF(G479=1,MAX($F$4:F478)+1,"")</f>
        <v/>
      </c>
      <c r="G479" s="19">
        <f>COUNTIF($H$5:H479,H479)</f>
        <v>456</v>
      </c>
      <c r="H479" s="19" t="e">
        <f t="shared" si="21"/>
        <v>#N/A</v>
      </c>
      <c r="I479" s="19">
        <f>COUNTIF($J$4:$J479,1)</f>
        <v>11</v>
      </c>
      <c r="J479" s="19">
        <f>COUNTIF($S$5:$S479,S479)</f>
        <v>456</v>
      </c>
      <c r="K479" s="19" t="e">
        <f>VLOOKUP(P479,Исходные_данные,20,FALSE)</f>
        <v>#N/A</v>
      </c>
      <c r="L479" s="19">
        <f>IFERROR(IF(P479=0,0,MAX($L$4:L478)+1),0)</f>
        <v>0</v>
      </c>
      <c r="M479" s="104" t="e">
        <f>LEFT(P479,SEARCH(".",P479)-1)</f>
        <v>#N/A</v>
      </c>
      <c r="N479" s="104" t="e">
        <f>LEFT(RIGHT(P479,LEN(P479)-LEN(M479)-1),SEARCH(".",P479)-1)</f>
        <v>#N/A</v>
      </c>
      <c r="P479" s="46" t="e">
        <f>VLOOKUP(ROW(475:475),Разбивка_нумерация_5,4,FALSE)</f>
        <v>#N/A</v>
      </c>
      <c r="Q479" s="46" t="e">
        <f>IF(VLOOKUP(ROW(475:475),Разбивка_нумерация_5,3,FALSE)=0,VLOOKUP(ROW(475:475),Разбивка_нумерация_5,2,FALSE),VLOOKUP(ROW(475:475),Разбивка_нумерация_5,3,FALSE))</f>
        <v>#N/A</v>
      </c>
      <c r="R479" s="46" t="e">
        <f>VLOOKUP(ROW(475:475),Разбивка_нумерация_5,6,FALSE)</f>
        <v>#N/A</v>
      </c>
      <c r="S479" s="46" t="e">
        <f>VLOOKUP(ROW(475:475),Разбивка_нумерация_5,17,FALSE)</f>
        <v>#N/A</v>
      </c>
      <c r="T479" s="46" t="str">
        <f>IF(AG479=0,"","L="&amp;AG479)</f>
        <v/>
      </c>
      <c r="U479" s="46" t="str">
        <f>IF(AH479=0,"",AD479&amp;" L="&amp;AH479)</f>
        <v/>
      </c>
      <c r="V479" s="46" t="str">
        <f>IF(AI479=0,"",AE479&amp;" L="&amp;AI479)</f>
        <v/>
      </c>
      <c r="W479" s="47" t="e">
        <f>VLOOKUP(P479,Исходные_данные,13,FALSE)*1.3</f>
        <v>#N/A</v>
      </c>
      <c r="X479" s="48"/>
      <c r="Y479" s="48"/>
      <c r="Z479" s="48"/>
      <c r="AA479" s="48"/>
      <c r="AB479" s="48"/>
      <c r="AD479" s="46" t="e">
        <f>VLOOKUP(S479,Кабель_диаметр,4,FALSE)</f>
        <v>#N/A</v>
      </c>
      <c r="AE479" s="46" t="e">
        <f>VLOOKUP(S479,Кабель_диаметр,5,FALSE)</f>
        <v>#N/A</v>
      </c>
      <c r="AG479" s="46">
        <f>IFERROR(VLOOKUP(P479,Исходные_данные,10,FALSE),0)</f>
        <v>0</v>
      </c>
      <c r="AH479" s="46">
        <f>IFERROR(VLOOKUP(P479,Исходные_данные,11,FALSE),0)</f>
        <v>0</v>
      </c>
      <c r="AI479" s="46">
        <f t="shared" si="22"/>
        <v>0</v>
      </c>
    </row>
    <row r="480" spans="6:35" x14ac:dyDescent="0.25">
      <c r="F480" s="19" t="str">
        <f>IF(G480=1,MAX($F$4:F479)+1,"")</f>
        <v/>
      </c>
      <c r="G480" s="19">
        <f>COUNTIF($H$5:H480,H480)</f>
        <v>457</v>
      </c>
      <c r="H480" s="19" t="e">
        <f t="shared" si="21"/>
        <v>#N/A</v>
      </c>
      <c r="I480" s="19">
        <f>COUNTIF($J$4:$J480,1)</f>
        <v>11</v>
      </c>
      <c r="J480" s="19">
        <f>COUNTIF($S$5:$S480,S480)</f>
        <v>457</v>
      </c>
      <c r="K480" s="19" t="e">
        <f>VLOOKUP(P480,Исходные_данные,20,FALSE)</f>
        <v>#N/A</v>
      </c>
      <c r="L480" s="19">
        <f>IFERROR(IF(P480=0,0,MAX($L$4:L479)+1),0)</f>
        <v>0</v>
      </c>
      <c r="M480" s="104" t="e">
        <f>LEFT(P480,SEARCH(".",P480)-1)</f>
        <v>#N/A</v>
      </c>
      <c r="N480" s="104" t="e">
        <f>LEFT(RIGHT(P480,LEN(P480)-LEN(M480)-1),SEARCH(".",P480)-1)</f>
        <v>#N/A</v>
      </c>
      <c r="P480" s="46" t="e">
        <f>VLOOKUP(ROW(476:476),Разбивка_нумерация_5,4,FALSE)</f>
        <v>#N/A</v>
      </c>
      <c r="Q480" s="46" t="e">
        <f>IF(VLOOKUP(ROW(476:476),Разбивка_нумерация_5,3,FALSE)=0,VLOOKUP(ROW(476:476),Разбивка_нумерация_5,2,FALSE),VLOOKUP(ROW(476:476),Разбивка_нумерация_5,3,FALSE))</f>
        <v>#N/A</v>
      </c>
      <c r="R480" s="46" t="e">
        <f>VLOOKUP(ROW(476:476),Разбивка_нумерация_5,6,FALSE)</f>
        <v>#N/A</v>
      </c>
      <c r="S480" s="46" t="e">
        <f>VLOOKUP(ROW(476:476),Разбивка_нумерация_5,17,FALSE)</f>
        <v>#N/A</v>
      </c>
      <c r="T480" s="46" t="str">
        <f>IF(AG480=0,"","L="&amp;AG480)</f>
        <v/>
      </c>
      <c r="U480" s="46" t="str">
        <f>IF(AH480=0,"",AD480&amp;" L="&amp;AH480)</f>
        <v/>
      </c>
      <c r="V480" s="46" t="str">
        <f>IF(AI480=0,"",AE480&amp;" L="&amp;AI480)</f>
        <v/>
      </c>
      <c r="W480" s="47" t="e">
        <f>VLOOKUP(P480,Исходные_данные,13,FALSE)*1.3</f>
        <v>#N/A</v>
      </c>
      <c r="X480" s="48"/>
      <c r="Y480" s="48"/>
      <c r="Z480" s="48"/>
      <c r="AA480" s="48"/>
      <c r="AB480" s="48"/>
      <c r="AD480" s="46" t="e">
        <f>VLOOKUP(S480,Кабель_диаметр,4,FALSE)</f>
        <v>#N/A</v>
      </c>
      <c r="AE480" s="46" t="e">
        <f>VLOOKUP(S480,Кабель_диаметр,5,FALSE)</f>
        <v>#N/A</v>
      </c>
      <c r="AG480" s="46">
        <f>IFERROR(VLOOKUP(P480,Исходные_данные,10,FALSE),0)</f>
        <v>0</v>
      </c>
      <c r="AH480" s="46">
        <f>IFERROR(VLOOKUP(P480,Исходные_данные,11,FALSE),0)</f>
        <v>0</v>
      </c>
      <c r="AI480" s="46">
        <f t="shared" si="22"/>
        <v>0</v>
      </c>
    </row>
    <row r="481" spans="6:35" x14ac:dyDescent="0.25">
      <c r="F481" s="19" t="str">
        <f>IF(G481=1,MAX($F$4:F480)+1,"")</f>
        <v/>
      </c>
      <c r="G481" s="19">
        <f>COUNTIF($H$5:H481,H481)</f>
        <v>458</v>
      </c>
      <c r="H481" s="19" t="e">
        <f t="shared" si="21"/>
        <v>#N/A</v>
      </c>
      <c r="I481" s="19">
        <f>COUNTIF($J$4:$J481,1)</f>
        <v>11</v>
      </c>
      <c r="J481" s="19">
        <f>COUNTIF($S$5:$S481,S481)</f>
        <v>458</v>
      </c>
      <c r="K481" s="19" t="e">
        <f>VLOOKUP(P481,Исходные_данные,20,FALSE)</f>
        <v>#N/A</v>
      </c>
      <c r="L481" s="19">
        <f>IFERROR(IF(P481=0,0,MAX($L$4:L480)+1),0)</f>
        <v>0</v>
      </c>
      <c r="M481" s="104" t="e">
        <f>LEFT(P481,SEARCH(".",P481)-1)</f>
        <v>#N/A</v>
      </c>
      <c r="N481" s="104" t="e">
        <f>LEFT(RIGHT(P481,LEN(P481)-LEN(M481)-1),SEARCH(".",P481)-1)</f>
        <v>#N/A</v>
      </c>
      <c r="P481" s="46" t="e">
        <f>VLOOKUP(ROW(477:477),Разбивка_нумерация_5,4,FALSE)</f>
        <v>#N/A</v>
      </c>
      <c r="Q481" s="46" t="e">
        <f>IF(VLOOKUP(ROW(477:477),Разбивка_нумерация_5,3,FALSE)=0,VLOOKUP(ROW(477:477),Разбивка_нумерация_5,2,FALSE),VLOOKUP(ROW(477:477),Разбивка_нумерация_5,3,FALSE))</f>
        <v>#N/A</v>
      </c>
      <c r="R481" s="46" t="e">
        <f>VLOOKUP(ROW(477:477),Разбивка_нумерация_5,6,FALSE)</f>
        <v>#N/A</v>
      </c>
      <c r="S481" s="46" t="e">
        <f>VLOOKUP(ROW(477:477),Разбивка_нумерация_5,17,FALSE)</f>
        <v>#N/A</v>
      </c>
      <c r="T481" s="46" t="str">
        <f>IF(AG481=0,"","L="&amp;AG481)</f>
        <v/>
      </c>
      <c r="U481" s="46" t="str">
        <f>IF(AH481=0,"",AD481&amp;" L="&amp;AH481)</f>
        <v/>
      </c>
      <c r="V481" s="46" t="str">
        <f>IF(AI481=0,"",AE481&amp;" L="&amp;AI481)</f>
        <v/>
      </c>
      <c r="W481" s="47" t="e">
        <f>VLOOKUP(P481,Исходные_данные,13,FALSE)*1.3</f>
        <v>#N/A</v>
      </c>
      <c r="X481" s="48"/>
      <c r="Y481" s="48"/>
      <c r="Z481" s="48"/>
      <c r="AA481" s="48"/>
      <c r="AB481" s="48"/>
      <c r="AD481" s="46" t="e">
        <f>VLOOKUP(S481,Кабель_диаметр,4,FALSE)</f>
        <v>#N/A</v>
      </c>
      <c r="AE481" s="46" t="e">
        <f>VLOOKUP(S481,Кабель_диаметр,5,FALSE)</f>
        <v>#N/A</v>
      </c>
      <c r="AG481" s="46">
        <f>IFERROR(VLOOKUP(P481,Исходные_данные,10,FALSE),0)</f>
        <v>0</v>
      </c>
      <c r="AH481" s="46">
        <f>IFERROR(VLOOKUP(P481,Исходные_данные,11,FALSE),0)</f>
        <v>0</v>
      </c>
      <c r="AI481" s="46">
        <f t="shared" si="22"/>
        <v>0</v>
      </c>
    </row>
    <row r="482" spans="6:35" x14ac:dyDescent="0.25">
      <c r="F482" s="19" t="str">
        <f>IF(G482=1,MAX($F$4:F481)+1,"")</f>
        <v/>
      </c>
      <c r="G482" s="19">
        <f>COUNTIF($H$5:H482,H482)</f>
        <v>459</v>
      </c>
      <c r="H482" s="19" t="e">
        <f t="shared" si="21"/>
        <v>#N/A</v>
      </c>
      <c r="I482" s="19">
        <f>COUNTIF($J$4:$J482,1)</f>
        <v>11</v>
      </c>
      <c r="J482" s="19">
        <f>COUNTIF($S$5:$S482,S482)</f>
        <v>459</v>
      </c>
      <c r="K482" s="19" t="e">
        <f>VLOOKUP(P482,Исходные_данные,20,FALSE)</f>
        <v>#N/A</v>
      </c>
      <c r="L482" s="19">
        <f>IFERROR(IF(P482=0,0,MAX($L$4:L481)+1),0)</f>
        <v>0</v>
      </c>
      <c r="M482" s="104" t="e">
        <f>LEFT(P482,SEARCH(".",P482)-1)</f>
        <v>#N/A</v>
      </c>
      <c r="N482" s="104" t="e">
        <f>LEFT(RIGHT(P482,LEN(P482)-LEN(M482)-1),SEARCH(".",P482)-1)</f>
        <v>#N/A</v>
      </c>
      <c r="P482" s="46" t="e">
        <f>VLOOKUP(ROW(478:478),Разбивка_нумерация_5,4,FALSE)</f>
        <v>#N/A</v>
      </c>
      <c r="Q482" s="46" t="e">
        <f>IF(VLOOKUP(ROW(478:478),Разбивка_нумерация_5,3,FALSE)=0,VLOOKUP(ROW(478:478),Разбивка_нумерация_5,2,FALSE),VLOOKUP(ROW(478:478),Разбивка_нумерация_5,3,FALSE))</f>
        <v>#N/A</v>
      </c>
      <c r="R482" s="46" t="e">
        <f>VLOOKUP(ROW(478:478),Разбивка_нумерация_5,6,FALSE)</f>
        <v>#N/A</v>
      </c>
      <c r="S482" s="46" t="e">
        <f>VLOOKUP(ROW(478:478),Разбивка_нумерация_5,17,FALSE)</f>
        <v>#N/A</v>
      </c>
      <c r="T482" s="46" t="str">
        <f>IF(AG482=0,"","L="&amp;AG482)</f>
        <v/>
      </c>
      <c r="U482" s="46" t="str">
        <f>IF(AH482=0,"",AD482&amp;" L="&amp;AH482)</f>
        <v/>
      </c>
      <c r="V482" s="46" t="str">
        <f>IF(AI482=0,"",AE482&amp;" L="&amp;AI482)</f>
        <v/>
      </c>
      <c r="W482" s="47" t="e">
        <f>VLOOKUP(P482,Исходные_данные,13,FALSE)*1.3</f>
        <v>#N/A</v>
      </c>
      <c r="X482" s="48"/>
      <c r="Y482" s="48"/>
      <c r="Z482" s="48"/>
      <c r="AA482" s="48"/>
      <c r="AB482" s="48"/>
      <c r="AD482" s="46" t="e">
        <f>VLOOKUP(S482,Кабель_диаметр,4,FALSE)</f>
        <v>#N/A</v>
      </c>
      <c r="AE482" s="46" t="e">
        <f>VLOOKUP(S482,Кабель_диаметр,5,FALSE)</f>
        <v>#N/A</v>
      </c>
      <c r="AG482" s="46">
        <f>IFERROR(VLOOKUP(P482,Исходные_данные,10,FALSE),0)</f>
        <v>0</v>
      </c>
      <c r="AH482" s="46">
        <f>IFERROR(VLOOKUP(P482,Исходные_данные,11,FALSE),0)</f>
        <v>0</v>
      </c>
      <c r="AI482" s="46">
        <f t="shared" si="22"/>
        <v>0</v>
      </c>
    </row>
    <row r="483" spans="6:35" x14ac:dyDescent="0.25">
      <c r="F483" s="19" t="str">
        <f>IF(G483=1,MAX($F$4:F482)+1,"")</f>
        <v/>
      </c>
      <c r="G483" s="19">
        <f>COUNTIF($H$5:H483,H483)</f>
        <v>460</v>
      </c>
      <c r="H483" s="19" t="e">
        <f t="shared" si="21"/>
        <v>#N/A</v>
      </c>
      <c r="I483" s="19">
        <f>COUNTIF($J$4:$J483,1)</f>
        <v>11</v>
      </c>
      <c r="J483" s="19">
        <f>COUNTIF($S$5:$S483,S483)</f>
        <v>460</v>
      </c>
      <c r="K483" s="19" t="e">
        <f>VLOOKUP(P483,Исходные_данные,20,FALSE)</f>
        <v>#N/A</v>
      </c>
      <c r="L483" s="19">
        <f>IFERROR(IF(P483=0,0,MAX($L$4:L482)+1),0)</f>
        <v>0</v>
      </c>
      <c r="M483" s="104" t="e">
        <f>LEFT(P483,SEARCH(".",P483)-1)</f>
        <v>#N/A</v>
      </c>
      <c r="N483" s="104" t="e">
        <f>LEFT(RIGHT(P483,LEN(P483)-LEN(M483)-1),SEARCH(".",P483)-1)</f>
        <v>#N/A</v>
      </c>
      <c r="P483" s="46" t="e">
        <f>VLOOKUP(ROW(479:479),Разбивка_нумерация_5,4,FALSE)</f>
        <v>#N/A</v>
      </c>
      <c r="Q483" s="46" t="e">
        <f>IF(VLOOKUP(ROW(479:479),Разбивка_нумерация_5,3,FALSE)=0,VLOOKUP(ROW(479:479),Разбивка_нумерация_5,2,FALSE),VLOOKUP(ROW(479:479),Разбивка_нумерация_5,3,FALSE))</f>
        <v>#N/A</v>
      </c>
      <c r="R483" s="46" t="e">
        <f>VLOOKUP(ROW(479:479),Разбивка_нумерация_5,6,FALSE)</f>
        <v>#N/A</v>
      </c>
      <c r="S483" s="46" t="e">
        <f>VLOOKUP(ROW(479:479),Разбивка_нумерация_5,17,FALSE)</f>
        <v>#N/A</v>
      </c>
      <c r="T483" s="46" t="str">
        <f>IF(AG483=0,"","L="&amp;AG483)</f>
        <v/>
      </c>
      <c r="U483" s="46" t="str">
        <f>IF(AH483=0,"",AD483&amp;" L="&amp;AH483)</f>
        <v/>
      </c>
      <c r="V483" s="46" t="str">
        <f>IF(AI483=0,"",AE483&amp;" L="&amp;AI483)</f>
        <v/>
      </c>
      <c r="W483" s="47" t="e">
        <f>VLOOKUP(P483,Исходные_данные,13,FALSE)*1.3</f>
        <v>#N/A</v>
      </c>
      <c r="X483" s="48"/>
      <c r="Y483" s="48"/>
      <c r="Z483" s="48"/>
      <c r="AA483" s="48"/>
      <c r="AB483" s="48"/>
      <c r="AD483" s="46" t="e">
        <f>VLOOKUP(S483,Кабель_диаметр,4,FALSE)</f>
        <v>#N/A</v>
      </c>
      <c r="AE483" s="46" t="e">
        <f>VLOOKUP(S483,Кабель_диаметр,5,FALSE)</f>
        <v>#N/A</v>
      </c>
      <c r="AG483" s="46">
        <f>IFERROR(VLOOKUP(P483,Исходные_данные,10,FALSE),0)</f>
        <v>0</v>
      </c>
      <c r="AH483" s="46">
        <f>IFERROR(VLOOKUP(P483,Исходные_данные,11,FALSE),0)</f>
        <v>0</v>
      </c>
      <c r="AI483" s="46">
        <f t="shared" si="22"/>
        <v>0</v>
      </c>
    </row>
    <row r="484" spans="6:35" x14ac:dyDescent="0.25">
      <c r="F484" s="19" t="str">
        <f>IF(G484=1,MAX($F$4:F483)+1,"")</f>
        <v/>
      </c>
      <c r="G484" s="19">
        <f>COUNTIF($H$5:H484,H484)</f>
        <v>461</v>
      </c>
      <c r="H484" s="19" t="e">
        <f t="shared" si="21"/>
        <v>#N/A</v>
      </c>
      <c r="I484" s="19">
        <f>COUNTIF($J$4:$J484,1)</f>
        <v>11</v>
      </c>
      <c r="J484" s="19">
        <f>COUNTIF($S$5:$S484,S484)</f>
        <v>461</v>
      </c>
      <c r="K484" s="19" t="e">
        <f>VLOOKUP(P484,Исходные_данные,20,FALSE)</f>
        <v>#N/A</v>
      </c>
      <c r="L484" s="19">
        <f>IFERROR(IF(P484=0,0,MAX($L$4:L483)+1),0)</f>
        <v>0</v>
      </c>
      <c r="M484" s="104" t="e">
        <f>LEFT(P484,SEARCH(".",P484)-1)</f>
        <v>#N/A</v>
      </c>
      <c r="N484" s="104" t="e">
        <f>LEFT(RIGHT(P484,LEN(P484)-LEN(M484)-1),SEARCH(".",P484)-1)</f>
        <v>#N/A</v>
      </c>
      <c r="P484" s="46" t="e">
        <f>VLOOKUP(ROW(480:480),Разбивка_нумерация_5,4,FALSE)</f>
        <v>#N/A</v>
      </c>
      <c r="Q484" s="46" t="e">
        <f>IF(VLOOKUP(ROW(480:480),Разбивка_нумерация_5,3,FALSE)=0,VLOOKUP(ROW(480:480),Разбивка_нумерация_5,2,FALSE),VLOOKUP(ROW(480:480),Разбивка_нумерация_5,3,FALSE))</f>
        <v>#N/A</v>
      </c>
      <c r="R484" s="46" t="e">
        <f>VLOOKUP(ROW(480:480),Разбивка_нумерация_5,6,FALSE)</f>
        <v>#N/A</v>
      </c>
      <c r="S484" s="46" t="e">
        <f>VLOOKUP(ROW(480:480),Разбивка_нумерация_5,17,FALSE)</f>
        <v>#N/A</v>
      </c>
      <c r="T484" s="46" t="str">
        <f>IF(AG484=0,"","L="&amp;AG484)</f>
        <v/>
      </c>
      <c r="U484" s="46" t="str">
        <f>IF(AH484=0,"",AD484&amp;" L="&amp;AH484)</f>
        <v/>
      </c>
      <c r="V484" s="46" t="str">
        <f>IF(AI484=0,"",AE484&amp;" L="&amp;AI484)</f>
        <v/>
      </c>
      <c r="W484" s="47" t="e">
        <f>VLOOKUP(P484,Исходные_данные,13,FALSE)*1.3</f>
        <v>#N/A</v>
      </c>
      <c r="X484" s="48"/>
      <c r="Y484" s="48"/>
      <c r="Z484" s="48"/>
      <c r="AA484" s="48"/>
      <c r="AB484" s="48"/>
      <c r="AD484" s="46" t="e">
        <f>VLOOKUP(S484,Кабель_диаметр,4,FALSE)</f>
        <v>#N/A</v>
      </c>
      <c r="AE484" s="46" t="e">
        <f>VLOOKUP(S484,Кабель_диаметр,5,FALSE)</f>
        <v>#N/A</v>
      </c>
      <c r="AG484" s="46">
        <f>IFERROR(VLOOKUP(P484,Исходные_данные,10,FALSE),0)</f>
        <v>0</v>
      </c>
      <c r="AH484" s="46">
        <f>IFERROR(VLOOKUP(P484,Исходные_данные,11,FALSE),0)</f>
        <v>0</v>
      </c>
      <c r="AI484" s="46">
        <f t="shared" si="22"/>
        <v>0</v>
      </c>
    </row>
    <row r="485" spans="6:35" x14ac:dyDescent="0.25">
      <c r="F485" s="19" t="str">
        <f>IF(G485=1,MAX($F$4:F484)+1,"")</f>
        <v/>
      </c>
      <c r="G485" s="19">
        <f>COUNTIF($H$5:H485,H485)</f>
        <v>462</v>
      </c>
      <c r="H485" s="19" t="e">
        <f t="shared" si="21"/>
        <v>#N/A</v>
      </c>
      <c r="I485" s="19">
        <f>COUNTIF($J$4:$J485,1)</f>
        <v>11</v>
      </c>
      <c r="J485" s="19">
        <f>COUNTIF($S$5:$S485,S485)</f>
        <v>462</v>
      </c>
      <c r="K485" s="19" t="e">
        <f>VLOOKUP(P485,Исходные_данные,20,FALSE)</f>
        <v>#N/A</v>
      </c>
      <c r="L485" s="19">
        <f>IFERROR(IF(P485=0,0,MAX($L$4:L484)+1),0)</f>
        <v>0</v>
      </c>
      <c r="M485" s="104" t="e">
        <f>LEFT(P485,SEARCH(".",P485)-1)</f>
        <v>#N/A</v>
      </c>
      <c r="N485" s="104" t="e">
        <f>LEFT(RIGHT(P485,LEN(P485)-LEN(M485)-1),SEARCH(".",P485)-1)</f>
        <v>#N/A</v>
      </c>
      <c r="P485" s="46" t="e">
        <f>VLOOKUP(ROW(481:481),Разбивка_нумерация_5,4,FALSE)</f>
        <v>#N/A</v>
      </c>
      <c r="Q485" s="46" t="e">
        <f>IF(VLOOKUP(ROW(481:481),Разбивка_нумерация_5,3,FALSE)=0,VLOOKUP(ROW(481:481),Разбивка_нумерация_5,2,FALSE),VLOOKUP(ROW(481:481),Разбивка_нумерация_5,3,FALSE))</f>
        <v>#N/A</v>
      </c>
      <c r="R485" s="46" t="e">
        <f>VLOOKUP(ROW(481:481),Разбивка_нумерация_5,6,FALSE)</f>
        <v>#N/A</v>
      </c>
      <c r="S485" s="46" t="e">
        <f>VLOOKUP(ROW(481:481),Разбивка_нумерация_5,17,FALSE)</f>
        <v>#N/A</v>
      </c>
      <c r="T485" s="46" t="str">
        <f>IF(AG485=0,"","L="&amp;AG485)</f>
        <v/>
      </c>
      <c r="U485" s="46" t="str">
        <f>IF(AH485=0,"",AD485&amp;" L="&amp;AH485)</f>
        <v/>
      </c>
      <c r="V485" s="46" t="str">
        <f>IF(AI485=0,"",AE485&amp;" L="&amp;AI485)</f>
        <v/>
      </c>
      <c r="W485" s="47" t="e">
        <f>VLOOKUP(P485,Исходные_данные,13,FALSE)*1.3</f>
        <v>#N/A</v>
      </c>
      <c r="X485" s="48"/>
      <c r="Y485" s="48"/>
      <c r="Z485" s="48"/>
      <c r="AA485" s="48"/>
      <c r="AB485" s="48"/>
      <c r="AD485" s="46" t="e">
        <f>VLOOKUP(S485,Кабель_диаметр,4,FALSE)</f>
        <v>#N/A</v>
      </c>
      <c r="AE485" s="46" t="e">
        <f>VLOOKUP(S485,Кабель_диаметр,5,FALSE)</f>
        <v>#N/A</v>
      </c>
      <c r="AG485" s="46">
        <f>IFERROR(VLOOKUP(P485,Исходные_данные,10,FALSE),0)</f>
        <v>0</v>
      </c>
      <c r="AH485" s="46">
        <f>IFERROR(VLOOKUP(P485,Исходные_данные,11,FALSE),0)</f>
        <v>0</v>
      </c>
      <c r="AI485" s="46">
        <f t="shared" si="22"/>
        <v>0</v>
      </c>
    </row>
    <row r="486" spans="6:35" x14ac:dyDescent="0.25">
      <c r="F486" s="19" t="str">
        <f>IF(G486=1,MAX($F$4:F485)+1,"")</f>
        <v/>
      </c>
      <c r="G486" s="19">
        <f>COUNTIF($H$5:H486,H486)</f>
        <v>463</v>
      </c>
      <c r="H486" s="19" t="e">
        <f t="shared" si="21"/>
        <v>#N/A</v>
      </c>
      <c r="I486" s="19">
        <f>COUNTIF($J$4:$J486,1)</f>
        <v>11</v>
      </c>
      <c r="J486" s="19">
        <f>COUNTIF($S$5:$S486,S486)</f>
        <v>463</v>
      </c>
      <c r="K486" s="19" t="e">
        <f>VLOOKUP(P486,Исходные_данные,20,FALSE)</f>
        <v>#N/A</v>
      </c>
      <c r="L486" s="19">
        <f>IFERROR(IF(P486=0,0,MAX($L$4:L485)+1),0)</f>
        <v>0</v>
      </c>
      <c r="M486" s="104" t="e">
        <f>LEFT(P486,SEARCH(".",P486)-1)</f>
        <v>#N/A</v>
      </c>
      <c r="N486" s="104" t="e">
        <f>LEFT(RIGHT(P486,LEN(P486)-LEN(M486)-1),SEARCH(".",P486)-1)</f>
        <v>#N/A</v>
      </c>
      <c r="P486" s="46" t="e">
        <f>VLOOKUP(ROW(482:482),Разбивка_нумерация_5,4,FALSE)</f>
        <v>#N/A</v>
      </c>
      <c r="Q486" s="46" t="e">
        <f>IF(VLOOKUP(ROW(482:482),Разбивка_нумерация_5,3,FALSE)=0,VLOOKUP(ROW(482:482),Разбивка_нумерация_5,2,FALSE),VLOOKUP(ROW(482:482),Разбивка_нумерация_5,3,FALSE))</f>
        <v>#N/A</v>
      </c>
      <c r="R486" s="46" t="e">
        <f>VLOOKUP(ROW(482:482),Разбивка_нумерация_5,6,FALSE)</f>
        <v>#N/A</v>
      </c>
      <c r="S486" s="46" t="e">
        <f>VLOOKUP(ROW(482:482),Разбивка_нумерация_5,17,FALSE)</f>
        <v>#N/A</v>
      </c>
      <c r="T486" s="46" t="str">
        <f>IF(AG486=0,"","L="&amp;AG486)</f>
        <v/>
      </c>
      <c r="U486" s="46" t="str">
        <f>IF(AH486=0,"",AD486&amp;" L="&amp;AH486)</f>
        <v/>
      </c>
      <c r="V486" s="46" t="str">
        <f>IF(AI486=0,"",AE486&amp;" L="&amp;AI486)</f>
        <v/>
      </c>
      <c r="W486" s="47" t="e">
        <f>VLOOKUP(P486,Исходные_данные,13,FALSE)*1.3</f>
        <v>#N/A</v>
      </c>
      <c r="X486" s="48"/>
      <c r="Y486" s="48"/>
      <c r="Z486" s="48"/>
      <c r="AA486" s="48"/>
      <c r="AB486" s="48"/>
      <c r="AD486" s="46" t="e">
        <f>VLOOKUP(S486,Кабель_диаметр,4,FALSE)</f>
        <v>#N/A</v>
      </c>
      <c r="AE486" s="46" t="e">
        <f>VLOOKUP(S486,Кабель_диаметр,5,FALSE)</f>
        <v>#N/A</v>
      </c>
      <c r="AG486" s="46">
        <f>IFERROR(VLOOKUP(P486,Исходные_данные,10,FALSE),0)</f>
        <v>0</v>
      </c>
      <c r="AH486" s="46">
        <f>IFERROR(VLOOKUP(P486,Исходные_данные,11,FALSE),0)</f>
        <v>0</v>
      </c>
      <c r="AI486" s="46">
        <f t="shared" si="22"/>
        <v>0</v>
      </c>
    </row>
    <row r="487" spans="6:35" x14ac:dyDescent="0.25">
      <c r="F487" s="19" t="str">
        <f>IF(G487=1,MAX($F$4:F486)+1,"")</f>
        <v/>
      </c>
      <c r="G487" s="19">
        <f>COUNTIF($H$5:H487,H487)</f>
        <v>464</v>
      </c>
      <c r="H487" s="19" t="e">
        <f t="shared" si="21"/>
        <v>#N/A</v>
      </c>
      <c r="I487" s="19">
        <f>COUNTIF($J$4:$J487,1)</f>
        <v>11</v>
      </c>
      <c r="J487" s="19">
        <f>COUNTIF($S$5:$S487,S487)</f>
        <v>464</v>
      </c>
      <c r="K487" s="19" t="e">
        <f>VLOOKUP(P487,Исходные_данные,20,FALSE)</f>
        <v>#N/A</v>
      </c>
      <c r="L487" s="19">
        <f>IFERROR(IF(P487=0,0,MAX($L$4:L486)+1),0)</f>
        <v>0</v>
      </c>
      <c r="M487" s="104" t="e">
        <f>LEFT(P487,SEARCH(".",P487)-1)</f>
        <v>#N/A</v>
      </c>
      <c r="N487" s="104" t="e">
        <f>LEFT(RIGHT(P487,LEN(P487)-LEN(M487)-1),SEARCH(".",P487)-1)</f>
        <v>#N/A</v>
      </c>
      <c r="P487" s="46" t="e">
        <f>VLOOKUP(ROW(483:483),Разбивка_нумерация_5,4,FALSE)</f>
        <v>#N/A</v>
      </c>
      <c r="Q487" s="46" t="e">
        <f>IF(VLOOKUP(ROW(483:483),Разбивка_нумерация_5,3,FALSE)=0,VLOOKUP(ROW(483:483),Разбивка_нумерация_5,2,FALSE),VLOOKUP(ROW(483:483),Разбивка_нумерация_5,3,FALSE))</f>
        <v>#N/A</v>
      </c>
      <c r="R487" s="46" t="e">
        <f>VLOOKUP(ROW(483:483),Разбивка_нумерация_5,6,FALSE)</f>
        <v>#N/A</v>
      </c>
      <c r="S487" s="46" t="e">
        <f>VLOOKUP(ROW(483:483),Разбивка_нумерация_5,17,FALSE)</f>
        <v>#N/A</v>
      </c>
      <c r="T487" s="46" t="str">
        <f>IF(AG487=0,"","L="&amp;AG487)</f>
        <v/>
      </c>
      <c r="U487" s="46" t="str">
        <f>IF(AH487=0,"",AD487&amp;" L="&amp;AH487)</f>
        <v/>
      </c>
      <c r="V487" s="46" t="str">
        <f>IF(AI487=0,"",AE487&amp;" L="&amp;AI487)</f>
        <v/>
      </c>
      <c r="W487" s="47" t="e">
        <f>VLOOKUP(P487,Исходные_данные,13,FALSE)*1.3</f>
        <v>#N/A</v>
      </c>
      <c r="X487" s="48"/>
      <c r="Y487" s="48"/>
      <c r="Z487" s="48"/>
      <c r="AA487" s="48"/>
      <c r="AB487" s="48"/>
      <c r="AD487" s="46" t="e">
        <f>VLOOKUP(S487,Кабель_диаметр,4,FALSE)</f>
        <v>#N/A</v>
      </c>
      <c r="AE487" s="46" t="e">
        <f>VLOOKUP(S487,Кабель_диаметр,5,FALSE)</f>
        <v>#N/A</v>
      </c>
      <c r="AG487" s="46">
        <f>IFERROR(VLOOKUP(P487,Исходные_данные,10,FALSE),0)</f>
        <v>0</v>
      </c>
      <c r="AH487" s="46">
        <f>IFERROR(VLOOKUP(P487,Исходные_данные,11,FALSE),0)</f>
        <v>0</v>
      </c>
      <c r="AI487" s="46">
        <f t="shared" si="22"/>
        <v>0</v>
      </c>
    </row>
    <row r="488" spans="6:35" x14ac:dyDescent="0.25">
      <c r="F488" s="19" t="str">
        <f>IF(G488=1,MAX($F$4:F487)+1,"")</f>
        <v/>
      </c>
      <c r="G488" s="19">
        <f>COUNTIF($H$5:H488,H488)</f>
        <v>465</v>
      </c>
      <c r="H488" s="19" t="e">
        <f t="shared" si="21"/>
        <v>#N/A</v>
      </c>
      <c r="I488" s="19">
        <f>COUNTIF($J$4:$J488,1)</f>
        <v>11</v>
      </c>
      <c r="J488" s="19">
        <f>COUNTIF($S$5:$S488,S488)</f>
        <v>465</v>
      </c>
      <c r="K488" s="19" t="e">
        <f>VLOOKUP(P488,Исходные_данные,20,FALSE)</f>
        <v>#N/A</v>
      </c>
      <c r="L488" s="19">
        <f>IFERROR(IF(P488=0,0,MAX($L$4:L487)+1),0)</f>
        <v>0</v>
      </c>
      <c r="M488" s="104" t="e">
        <f>LEFT(P488,SEARCH(".",P488)-1)</f>
        <v>#N/A</v>
      </c>
      <c r="N488" s="104" t="e">
        <f>LEFT(RIGHT(P488,LEN(P488)-LEN(M488)-1),SEARCH(".",P488)-1)</f>
        <v>#N/A</v>
      </c>
      <c r="P488" s="46" t="e">
        <f>VLOOKUP(ROW(484:484),Разбивка_нумерация_5,4,FALSE)</f>
        <v>#N/A</v>
      </c>
      <c r="Q488" s="46" t="e">
        <f>IF(VLOOKUP(ROW(484:484),Разбивка_нумерация_5,3,FALSE)=0,VLOOKUP(ROW(484:484),Разбивка_нумерация_5,2,FALSE),VLOOKUP(ROW(484:484),Разбивка_нумерация_5,3,FALSE))</f>
        <v>#N/A</v>
      </c>
      <c r="R488" s="46" t="e">
        <f>VLOOKUP(ROW(484:484),Разбивка_нумерация_5,6,FALSE)</f>
        <v>#N/A</v>
      </c>
      <c r="S488" s="46" t="e">
        <f>VLOOKUP(ROW(484:484),Разбивка_нумерация_5,17,FALSE)</f>
        <v>#N/A</v>
      </c>
      <c r="T488" s="46" t="str">
        <f>IF(AG488=0,"","L="&amp;AG488)</f>
        <v/>
      </c>
      <c r="U488" s="46" t="str">
        <f>IF(AH488=0,"",AD488&amp;" L="&amp;AH488)</f>
        <v/>
      </c>
      <c r="V488" s="46" t="str">
        <f>IF(AI488=0,"",AE488&amp;" L="&amp;AI488)</f>
        <v/>
      </c>
      <c r="W488" s="47" t="e">
        <f>VLOOKUP(P488,Исходные_данные,13,FALSE)*1.3</f>
        <v>#N/A</v>
      </c>
      <c r="X488" s="48"/>
      <c r="Y488" s="48"/>
      <c r="Z488" s="48"/>
      <c r="AA488" s="48"/>
      <c r="AB488" s="48"/>
      <c r="AD488" s="46" t="e">
        <f>VLOOKUP(S488,Кабель_диаметр,4,FALSE)</f>
        <v>#N/A</v>
      </c>
      <c r="AE488" s="46" t="e">
        <f>VLOOKUP(S488,Кабель_диаметр,5,FALSE)</f>
        <v>#N/A</v>
      </c>
      <c r="AG488" s="46">
        <f>IFERROR(VLOOKUP(P488,Исходные_данные,10,FALSE),0)</f>
        <v>0</v>
      </c>
      <c r="AH488" s="46">
        <f>IFERROR(VLOOKUP(P488,Исходные_данные,11,FALSE),0)</f>
        <v>0</v>
      </c>
      <c r="AI488" s="46">
        <f t="shared" si="22"/>
        <v>0</v>
      </c>
    </row>
    <row r="489" spans="6:35" x14ac:dyDescent="0.25">
      <c r="F489" s="19" t="str">
        <f>IF(G489=1,MAX($F$4:F488)+1,"")</f>
        <v/>
      </c>
      <c r="G489" s="19">
        <f>COUNTIF($H$5:H489,H489)</f>
        <v>466</v>
      </c>
      <c r="H489" s="19" t="e">
        <f t="shared" si="21"/>
        <v>#N/A</v>
      </c>
      <c r="I489" s="19">
        <f>COUNTIF($J$4:$J489,1)</f>
        <v>11</v>
      </c>
      <c r="J489" s="19">
        <f>COUNTIF($S$5:$S489,S489)</f>
        <v>466</v>
      </c>
      <c r="K489" s="19" t="e">
        <f>VLOOKUP(P489,Исходные_данные,20,FALSE)</f>
        <v>#N/A</v>
      </c>
      <c r="L489" s="19">
        <f>IFERROR(IF(P489=0,0,MAX($L$4:L488)+1),0)</f>
        <v>0</v>
      </c>
      <c r="M489" s="104" t="e">
        <f>LEFT(P489,SEARCH(".",P489)-1)</f>
        <v>#N/A</v>
      </c>
      <c r="N489" s="104" t="e">
        <f>LEFT(RIGHT(P489,LEN(P489)-LEN(M489)-1),SEARCH(".",P489)-1)</f>
        <v>#N/A</v>
      </c>
      <c r="P489" s="46" t="e">
        <f>VLOOKUP(ROW(485:485),Разбивка_нумерация_5,4,FALSE)</f>
        <v>#N/A</v>
      </c>
      <c r="Q489" s="46" t="e">
        <f>IF(VLOOKUP(ROW(485:485),Разбивка_нумерация_5,3,FALSE)=0,VLOOKUP(ROW(485:485),Разбивка_нумерация_5,2,FALSE),VLOOKUP(ROW(485:485),Разбивка_нумерация_5,3,FALSE))</f>
        <v>#N/A</v>
      </c>
      <c r="R489" s="46" t="e">
        <f>VLOOKUP(ROW(485:485),Разбивка_нумерация_5,6,FALSE)</f>
        <v>#N/A</v>
      </c>
      <c r="S489" s="46" t="e">
        <f>VLOOKUP(ROW(485:485),Разбивка_нумерация_5,17,FALSE)</f>
        <v>#N/A</v>
      </c>
      <c r="T489" s="46" t="str">
        <f>IF(AG489=0,"","L="&amp;AG489)</f>
        <v/>
      </c>
      <c r="U489" s="46" t="str">
        <f>IF(AH489=0,"",AD489&amp;" L="&amp;AH489)</f>
        <v/>
      </c>
      <c r="V489" s="46" t="str">
        <f>IF(AI489=0,"",AE489&amp;" L="&amp;AI489)</f>
        <v/>
      </c>
      <c r="W489" s="47" t="e">
        <f>VLOOKUP(P489,Исходные_данные,13,FALSE)*1.3</f>
        <v>#N/A</v>
      </c>
      <c r="X489" s="48"/>
      <c r="Y489" s="48"/>
      <c r="Z489" s="48"/>
      <c r="AA489" s="48"/>
      <c r="AB489" s="48"/>
      <c r="AD489" s="46" t="e">
        <f>VLOOKUP(S489,Кабель_диаметр,4,FALSE)</f>
        <v>#N/A</v>
      </c>
      <c r="AE489" s="46" t="e">
        <f>VLOOKUP(S489,Кабель_диаметр,5,FALSE)</f>
        <v>#N/A</v>
      </c>
      <c r="AG489" s="46">
        <f>IFERROR(VLOOKUP(P489,Исходные_данные,10,FALSE),0)</f>
        <v>0</v>
      </c>
      <c r="AH489" s="46">
        <f>IFERROR(VLOOKUP(P489,Исходные_данные,11,FALSE),0)</f>
        <v>0</v>
      </c>
      <c r="AI489" s="46">
        <f t="shared" si="22"/>
        <v>0</v>
      </c>
    </row>
    <row r="490" spans="6:35" x14ac:dyDescent="0.25">
      <c r="F490" s="19" t="str">
        <f>IF(G490=1,MAX($F$4:F489)+1,"")</f>
        <v/>
      </c>
      <c r="G490" s="19">
        <f>COUNTIF($H$5:H490,H490)</f>
        <v>467</v>
      </c>
      <c r="H490" s="19" t="e">
        <f t="shared" si="21"/>
        <v>#N/A</v>
      </c>
      <c r="I490" s="19">
        <f>COUNTIF($J$4:$J490,1)</f>
        <v>11</v>
      </c>
      <c r="J490" s="19">
        <f>COUNTIF($S$5:$S490,S490)</f>
        <v>467</v>
      </c>
      <c r="K490" s="19" t="e">
        <f>VLOOKUP(P490,Исходные_данные,20,FALSE)</f>
        <v>#N/A</v>
      </c>
      <c r="L490" s="19">
        <f>IFERROR(IF(P490=0,0,MAX($L$4:L489)+1),0)</f>
        <v>0</v>
      </c>
      <c r="M490" s="104" t="e">
        <f>LEFT(P490,SEARCH(".",P490)-1)</f>
        <v>#N/A</v>
      </c>
      <c r="N490" s="104" t="e">
        <f>LEFT(RIGHT(P490,LEN(P490)-LEN(M490)-1),SEARCH(".",P490)-1)</f>
        <v>#N/A</v>
      </c>
      <c r="P490" s="46" t="e">
        <f>VLOOKUP(ROW(486:486),Разбивка_нумерация_5,4,FALSE)</f>
        <v>#N/A</v>
      </c>
      <c r="Q490" s="46" t="e">
        <f>IF(VLOOKUP(ROW(486:486),Разбивка_нумерация_5,3,FALSE)=0,VLOOKUP(ROW(486:486),Разбивка_нумерация_5,2,FALSE),VLOOKUP(ROW(486:486),Разбивка_нумерация_5,3,FALSE))</f>
        <v>#N/A</v>
      </c>
      <c r="R490" s="46" t="e">
        <f>VLOOKUP(ROW(486:486),Разбивка_нумерация_5,6,FALSE)</f>
        <v>#N/A</v>
      </c>
      <c r="S490" s="46" t="e">
        <f>VLOOKUP(ROW(486:486),Разбивка_нумерация_5,17,FALSE)</f>
        <v>#N/A</v>
      </c>
      <c r="T490" s="46" t="str">
        <f>IF(AG490=0,"","L="&amp;AG490)</f>
        <v/>
      </c>
      <c r="U490" s="46" t="str">
        <f>IF(AH490=0,"",AD490&amp;" L="&amp;AH490)</f>
        <v/>
      </c>
      <c r="V490" s="46" t="str">
        <f>IF(AI490=0,"",AE490&amp;" L="&amp;AI490)</f>
        <v/>
      </c>
      <c r="W490" s="47" t="e">
        <f>VLOOKUP(P490,Исходные_данные,13,FALSE)*1.3</f>
        <v>#N/A</v>
      </c>
      <c r="X490" s="48"/>
      <c r="Y490" s="48"/>
      <c r="Z490" s="48"/>
      <c r="AA490" s="48"/>
      <c r="AB490" s="48"/>
      <c r="AD490" s="46" t="e">
        <f>VLOOKUP(S490,Кабель_диаметр,4,FALSE)</f>
        <v>#N/A</v>
      </c>
      <c r="AE490" s="46" t="e">
        <f>VLOOKUP(S490,Кабель_диаметр,5,FALSE)</f>
        <v>#N/A</v>
      </c>
      <c r="AG490" s="46">
        <f>IFERROR(VLOOKUP(P490,Исходные_данные,10,FALSE),0)</f>
        <v>0</v>
      </c>
      <c r="AH490" s="46">
        <f>IFERROR(VLOOKUP(P490,Исходные_данные,11,FALSE),0)</f>
        <v>0</v>
      </c>
      <c r="AI490" s="46">
        <f t="shared" si="22"/>
        <v>0</v>
      </c>
    </row>
    <row r="491" spans="6:35" x14ac:dyDescent="0.25">
      <c r="F491" s="19" t="str">
        <f>IF(G491=1,MAX($F$4:F490)+1,"")</f>
        <v/>
      </c>
      <c r="G491" s="19">
        <f>COUNTIF($H$5:H491,H491)</f>
        <v>468</v>
      </c>
      <c r="H491" s="19" t="e">
        <f t="shared" si="21"/>
        <v>#N/A</v>
      </c>
      <c r="I491" s="19">
        <f>COUNTIF($J$4:$J491,1)</f>
        <v>11</v>
      </c>
      <c r="J491" s="19">
        <f>COUNTIF($S$5:$S491,S491)</f>
        <v>468</v>
      </c>
      <c r="K491" s="19" t="e">
        <f>VLOOKUP(P491,Исходные_данные,20,FALSE)</f>
        <v>#N/A</v>
      </c>
      <c r="L491" s="19">
        <f>IFERROR(IF(P491=0,0,MAX($L$4:L490)+1),0)</f>
        <v>0</v>
      </c>
      <c r="M491" s="104" t="e">
        <f>LEFT(P491,SEARCH(".",P491)-1)</f>
        <v>#N/A</v>
      </c>
      <c r="N491" s="104" t="e">
        <f>LEFT(RIGHT(P491,LEN(P491)-LEN(M491)-1),SEARCH(".",P491)-1)</f>
        <v>#N/A</v>
      </c>
      <c r="P491" s="46" t="e">
        <f>VLOOKUP(ROW(487:487),Разбивка_нумерация_5,4,FALSE)</f>
        <v>#N/A</v>
      </c>
      <c r="Q491" s="46" t="e">
        <f>IF(VLOOKUP(ROW(487:487),Разбивка_нумерация_5,3,FALSE)=0,VLOOKUP(ROW(487:487),Разбивка_нумерация_5,2,FALSE),VLOOKUP(ROW(487:487),Разбивка_нумерация_5,3,FALSE))</f>
        <v>#N/A</v>
      </c>
      <c r="R491" s="46" t="e">
        <f>VLOOKUP(ROW(487:487),Разбивка_нумерация_5,6,FALSE)</f>
        <v>#N/A</v>
      </c>
      <c r="S491" s="46" t="e">
        <f>VLOOKUP(ROW(487:487),Разбивка_нумерация_5,17,FALSE)</f>
        <v>#N/A</v>
      </c>
      <c r="T491" s="46" t="str">
        <f>IF(AG491=0,"","L="&amp;AG491)</f>
        <v/>
      </c>
      <c r="U491" s="46" t="str">
        <f>IF(AH491=0,"",AD491&amp;" L="&amp;AH491)</f>
        <v/>
      </c>
      <c r="V491" s="46" t="str">
        <f>IF(AI491=0,"",AE491&amp;" L="&amp;AI491)</f>
        <v/>
      </c>
      <c r="W491" s="47" t="e">
        <f>VLOOKUP(P491,Исходные_данные,13,FALSE)*1.3</f>
        <v>#N/A</v>
      </c>
      <c r="X491" s="48"/>
      <c r="Y491" s="48"/>
      <c r="Z491" s="48"/>
      <c r="AA491" s="48"/>
      <c r="AB491" s="48"/>
      <c r="AD491" s="46" t="e">
        <f>VLOOKUP(S491,Кабель_диаметр,4,FALSE)</f>
        <v>#N/A</v>
      </c>
      <c r="AE491" s="46" t="e">
        <f>VLOOKUP(S491,Кабель_диаметр,5,FALSE)</f>
        <v>#N/A</v>
      </c>
      <c r="AG491" s="46">
        <f>IFERROR(VLOOKUP(P491,Исходные_данные,10,FALSE),0)</f>
        <v>0</v>
      </c>
      <c r="AH491" s="46">
        <f>IFERROR(VLOOKUP(P491,Исходные_данные,11,FALSE),0)</f>
        <v>0</v>
      </c>
      <c r="AI491" s="46">
        <f t="shared" si="22"/>
        <v>0</v>
      </c>
    </row>
    <row r="492" spans="6:35" x14ac:dyDescent="0.25">
      <c r="F492" s="19" t="str">
        <f>IF(G492=1,MAX($F$4:F491)+1,"")</f>
        <v/>
      </c>
      <c r="G492" s="19">
        <f>COUNTIF($H$5:H492,H492)</f>
        <v>469</v>
      </c>
      <c r="H492" s="19" t="e">
        <f t="shared" si="21"/>
        <v>#N/A</v>
      </c>
      <c r="I492" s="19">
        <f>COUNTIF($J$4:$J492,1)</f>
        <v>11</v>
      </c>
      <c r="J492" s="19">
        <f>COUNTIF($S$5:$S492,S492)</f>
        <v>469</v>
      </c>
      <c r="K492" s="19" t="e">
        <f>VLOOKUP(P492,Исходные_данные,20,FALSE)</f>
        <v>#N/A</v>
      </c>
      <c r="L492" s="19">
        <f>IFERROR(IF(P492=0,0,MAX($L$4:L491)+1),0)</f>
        <v>0</v>
      </c>
      <c r="M492" s="104" t="e">
        <f>LEFT(P492,SEARCH(".",P492)-1)</f>
        <v>#N/A</v>
      </c>
      <c r="N492" s="104" t="e">
        <f>LEFT(RIGHT(P492,LEN(P492)-LEN(M492)-1),SEARCH(".",P492)-1)</f>
        <v>#N/A</v>
      </c>
      <c r="P492" s="46" t="e">
        <f>VLOOKUP(ROW(488:488),Разбивка_нумерация_5,4,FALSE)</f>
        <v>#N/A</v>
      </c>
      <c r="Q492" s="46" t="e">
        <f>IF(VLOOKUP(ROW(488:488),Разбивка_нумерация_5,3,FALSE)=0,VLOOKUP(ROW(488:488),Разбивка_нумерация_5,2,FALSE),VLOOKUP(ROW(488:488),Разбивка_нумерация_5,3,FALSE))</f>
        <v>#N/A</v>
      </c>
      <c r="R492" s="46" t="e">
        <f>VLOOKUP(ROW(488:488),Разбивка_нумерация_5,6,FALSE)</f>
        <v>#N/A</v>
      </c>
      <c r="S492" s="46" t="e">
        <f>VLOOKUP(ROW(488:488),Разбивка_нумерация_5,17,FALSE)</f>
        <v>#N/A</v>
      </c>
      <c r="T492" s="46" t="str">
        <f>IF(AG492=0,"","L="&amp;AG492)</f>
        <v/>
      </c>
      <c r="U492" s="46" t="str">
        <f>IF(AH492=0,"",AD492&amp;" L="&amp;AH492)</f>
        <v/>
      </c>
      <c r="V492" s="46" t="str">
        <f>IF(AI492=0,"",AE492&amp;" L="&amp;AI492)</f>
        <v/>
      </c>
      <c r="W492" s="47" t="e">
        <f>VLOOKUP(P492,Исходные_данные,13,FALSE)*1.3</f>
        <v>#N/A</v>
      </c>
      <c r="X492" s="48"/>
      <c r="Y492" s="48"/>
      <c r="Z492" s="48"/>
      <c r="AA492" s="48"/>
      <c r="AB492" s="48"/>
      <c r="AD492" s="46" t="e">
        <f>VLOOKUP(S492,Кабель_диаметр,4,FALSE)</f>
        <v>#N/A</v>
      </c>
      <c r="AE492" s="46" t="e">
        <f>VLOOKUP(S492,Кабель_диаметр,5,FALSE)</f>
        <v>#N/A</v>
      </c>
      <c r="AG492" s="46">
        <f>IFERROR(VLOOKUP(P492,Исходные_данные,10,FALSE),0)</f>
        <v>0</v>
      </c>
      <c r="AH492" s="46">
        <f>IFERROR(VLOOKUP(P492,Исходные_данные,11,FALSE),0)</f>
        <v>0</v>
      </c>
      <c r="AI492" s="46">
        <f t="shared" si="22"/>
        <v>0</v>
      </c>
    </row>
    <row r="493" spans="6:35" x14ac:dyDescent="0.25">
      <c r="F493" s="19" t="str">
        <f>IF(G493=1,MAX($F$4:F492)+1,"")</f>
        <v/>
      </c>
      <c r="G493" s="19">
        <f>COUNTIF($H$5:H493,H493)</f>
        <v>470</v>
      </c>
      <c r="H493" s="19" t="e">
        <f t="shared" si="21"/>
        <v>#N/A</v>
      </c>
      <c r="I493" s="19">
        <f>COUNTIF($J$4:$J493,1)</f>
        <v>11</v>
      </c>
      <c r="J493" s="19">
        <f>COUNTIF($S$5:$S493,S493)</f>
        <v>470</v>
      </c>
      <c r="K493" s="19" t="e">
        <f>VLOOKUP(P493,Исходные_данные,20,FALSE)</f>
        <v>#N/A</v>
      </c>
      <c r="L493" s="19">
        <f>IFERROR(IF(P493=0,0,MAX($L$4:L492)+1),0)</f>
        <v>0</v>
      </c>
      <c r="M493" s="104" t="e">
        <f>LEFT(P493,SEARCH(".",P493)-1)</f>
        <v>#N/A</v>
      </c>
      <c r="N493" s="104" t="e">
        <f>LEFT(RIGHT(P493,LEN(P493)-LEN(M493)-1),SEARCH(".",P493)-1)</f>
        <v>#N/A</v>
      </c>
      <c r="P493" s="46" t="e">
        <f>VLOOKUP(ROW(489:489),Разбивка_нумерация_5,4,FALSE)</f>
        <v>#N/A</v>
      </c>
      <c r="Q493" s="46" t="e">
        <f>IF(VLOOKUP(ROW(489:489),Разбивка_нумерация_5,3,FALSE)=0,VLOOKUP(ROW(489:489),Разбивка_нумерация_5,2,FALSE),VLOOKUP(ROW(489:489),Разбивка_нумерация_5,3,FALSE))</f>
        <v>#N/A</v>
      </c>
      <c r="R493" s="46" t="e">
        <f>VLOOKUP(ROW(489:489),Разбивка_нумерация_5,6,FALSE)</f>
        <v>#N/A</v>
      </c>
      <c r="S493" s="46" t="e">
        <f>VLOOKUP(ROW(489:489),Разбивка_нумерация_5,17,FALSE)</f>
        <v>#N/A</v>
      </c>
      <c r="T493" s="46" t="str">
        <f>IF(AG493=0,"","L="&amp;AG493)</f>
        <v/>
      </c>
      <c r="U493" s="46" t="str">
        <f>IF(AH493=0,"",AD493&amp;" L="&amp;AH493)</f>
        <v/>
      </c>
      <c r="V493" s="46" t="str">
        <f>IF(AI493=0,"",AE493&amp;" L="&amp;AI493)</f>
        <v/>
      </c>
      <c r="W493" s="47" t="e">
        <f>VLOOKUP(P493,Исходные_данные,13,FALSE)*1.3</f>
        <v>#N/A</v>
      </c>
      <c r="X493" s="48"/>
      <c r="Y493" s="48"/>
      <c r="Z493" s="48"/>
      <c r="AA493" s="48"/>
      <c r="AB493" s="48"/>
      <c r="AD493" s="46" t="e">
        <f>VLOOKUP(S493,Кабель_диаметр,4,FALSE)</f>
        <v>#N/A</v>
      </c>
      <c r="AE493" s="46" t="e">
        <f>VLOOKUP(S493,Кабель_диаметр,5,FALSE)</f>
        <v>#N/A</v>
      </c>
      <c r="AG493" s="46">
        <f>IFERROR(VLOOKUP(P493,Исходные_данные,10,FALSE),0)</f>
        <v>0</v>
      </c>
      <c r="AH493" s="46">
        <f>IFERROR(VLOOKUP(P493,Исходные_данные,11,FALSE),0)</f>
        <v>0</v>
      </c>
      <c r="AI493" s="46">
        <f t="shared" si="22"/>
        <v>0</v>
      </c>
    </row>
    <row r="494" spans="6:35" x14ac:dyDescent="0.25">
      <c r="F494" s="19" t="str">
        <f>IF(G494=1,MAX($F$4:F493)+1,"")</f>
        <v/>
      </c>
      <c r="G494" s="19">
        <f>COUNTIF($H$5:H494,H494)</f>
        <v>471</v>
      </c>
      <c r="H494" s="19" t="e">
        <f t="shared" si="21"/>
        <v>#N/A</v>
      </c>
      <c r="I494" s="19">
        <f>COUNTIF($J$4:$J494,1)</f>
        <v>11</v>
      </c>
      <c r="J494" s="19">
        <f>COUNTIF($S$5:$S494,S494)</f>
        <v>471</v>
      </c>
      <c r="K494" s="19" t="e">
        <f>VLOOKUP(P494,Исходные_данные,20,FALSE)</f>
        <v>#N/A</v>
      </c>
      <c r="L494" s="19">
        <f>IFERROR(IF(P494=0,0,MAX($L$4:L493)+1),0)</f>
        <v>0</v>
      </c>
      <c r="M494" s="104" t="e">
        <f>LEFT(P494,SEARCH(".",P494)-1)</f>
        <v>#N/A</v>
      </c>
      <c r="N494" s="104" t="e">
        <f>LEFT(RIGHT(P494,LEN(P494)-LEN(M494)-1),SEARCH(".",P494)-1)</f>
        <v>#N/A</v>
      </c>
      <c r="P494" s="46" t="e">
        <f>VLOOKUP(ROW(490:490),Разбивка_нумерация_5,4,FALSE)</f>
        <v>#N/A</v>
      </c>
      <c r="Q494" s="46" t="e">
        <f>IF(VLOOKUP(ROW(490:490),Разбивка_нумерация_5,3,FALSE)=0,VLOOKUP(ROW(490:490),Разбивка_нумерация_5,2,FALSE),VLOOKUP(ROW(490:490),Разбивка_нумерация_5,3,FALSE))</f>
        <v>#N/A</v>
      </c>
      <c r="R494" s="46" t="e">
        <f>VLOOKUP(ROW(490:490),Разбивка_нумерация_5,6,FALSE)</f>
        <v>#N/A</v>
      </c>
      <c r="S494" s="46" t="e">
        <f>VLOOKUP(ROW(490:490),Разбивка_нумерация_5,17,FALSE)</f>
        <v>#N/A</v>
      </c>
      <c r="T494" s="46" t="str">
        <f>IF(AG494=0,"","L="&amp;AG494)</f>
        <v/>
      </c>
      <c r="U494" s="46" t="str">
        <f>IF(AH494=0,"",AD494&amp;" L="&amp;AH494)</f>
        <v/>
      </c>
      <c r="V494" s="46" t="str">
        <f>IF(AI494=0,"",AE494&amp;" L="&amp;AI494)</f>
        <v/>
      </c>
      <c r="W494" s="47" t="e">
        <f>VLOOKUP(P494,Исходные_данные,13,FALSE)*1.3</f>
        <v>#N/A</v>
      </c>
      <c r="X494" s="48"/>
      <c r="Y494" s="48"/>
      <c r="Z494" s="48"/>
      <c r="AA494" s="48"/>
      <c r="AB494" s="48"/>
      <c r="AD494" s="46" t="e">
        <f>VLOOKUP(S494,Кабель_диаметр,4,FALSE)</f>
        <v>#N/A</v>
      </c>
      <c r="AE494" s="46" t="e">
        <f>VLOOKUP(S494,Кабель_диаметр,5,FALSE)</f>
        <v>#N/A</v>
      </c>
      <c r="AG494" s="46">
        <f>IFERROR(VLOOKUP(P494,Исходные_данные,10,FALSE),0)</f>
        <v>0</v>
      </c>
      <c r="AH494" s="46">
        <f>IFERROR(VLOOKUP(P494,Исходные_данные,11,FALSE),0)</f>
        <v>0</v>
      </c>
      <c r="AI494" s="46">
        <f t="shared" si="22"/>
        <v>0</v>
      </c>
    </row>
    <row r="495" spans="6:35" x14ac:dyDescent="0.25">
      <c r="F495" s="19" t="str">
        <f>IF(G495=1,MAX($F$4:F494)+1,"")</f>
        <v/>
      </c>
      <c r="G495" s="19">
        <f>COUNTIF($H$5:H495,H495)</f>
        <v>472</v>
      </c>
      <c r="H495" s="19" t="e">
        <f t="shared" si="21"/>
        <v>#N/A</v>
      </c>
      <c r="I495" s="19">
        <f>COUNTIF($J$4:$J495,1)</f>
        <v>11</v>
      </c>
      <c r="J495" s="19">
        <f>COUNTIF($S$5:$S495,S495)</f>
        <v>472</v>
      </c>
      <c r="K495" s="19" t="e">
        <f>VLOOKUP(P495,Исходные_данные,20,FALSE)</f>
        <v>#N/A</v>
      </c>
      <c r="L495" s="19">
        <f>IFERROR(IF(P495=0,0,MAX($L$4:L494)+1),0)</f>
        <v>0</v>
      </c>
      <c r="M495" s="104" t="e">
        <f>LEFT(P495,SEARCH(".",P495)-1)</f>
        <v>#N/A</v>
      </c>
      <c r="N495" s="104" t="e">
        <f>LEFT(RIGHT(P495,LEN(P495)-LEN(M495)-1),SEARCH(".",P495)-1)</f>
        <v>#N/A</v>
      </c>
      <c r="P495" s="46" t="e">
        <f>VLOOKUP(ROW(491:491),Разбивка_нумерация_5,4,FALSE)</f>
        <v>#N/A</v>
      </c>
      <c r="Q495" s="46" t="e">
        <f>IF(VLOOKUP(ROW(491:491),Разбивка_нумерация_5,3,FALSE)=0,VLOOKUP(ROW(491:491),Разбивка_нумерация_5,2,FALSE),VLOOKUP(ROW(491:491),Разбивка_нумерация_5,3,FALSE))</f>
        <v>#N/A</v>
      </c>
      <c r="R495" s="46" t="e">
        <f>VLOOKUP(ROW(491:491),Разбивка_нумерация_5,6,FALSE)</f>
        <v>#N/A</v>
      </c>
      <c r="S495" s="46" t="e">
        <f>VLOOKUP(ROW(491:491),Разбивка_нумерация_5,17,FALSE)</f>
        <v>#N/A</v>
      </c>
      <c r="T495" s="46" t="str">
        <f>IF(AG495=0,"","L="&amp;AG495)</f>
        <v/>
      </c>
      <c r="U495" s="46" t="str">
        <f>IF(AH495=0,"",AD495&amp;" L="&amp;AH495)</f>
        <v/>
      </c>
      <c r="V495" s="46" t="str">
        <f>IF(AI495=0,"",AE495&amp;" L="&amp;AI495)</f>
        <v/>
      </c>
      <c r="W495" s="47" t="e">
        <f>VLOOKUP(P495,Исходные_данные,13,FALSE)*1.3</f>
        <v>#N/A</v>
      </c>
      <c r="X495" s="48"/>
      <c r="Y495" s="48"/>
      <c r="Z495" s="48"/>
      <c r="AA495" s="48"/>
      <c r="AB495" s="48"/>
      <c r="AD495" s="46" t="e">
        <f>VLOOKUP(S495,Кабель_диаметр,4,FALSE)</f>
        <v>#N/A</v>
      </c>
      <c r="AE495" s="46" t="e">
        <f>VLOOKUP(S495,Кабель_диаметр,5,FALSE)</f>
        <v>#N/A</v>
      </c>
      <c r="AG495" s="46">
        <f>IFERROR(VLOOKUP(P495,Исходные_данные,10,FALSE),0)</f>
        <v>0</v>
      </c>
      <c r="AH495" s="46">
        <f>IFERROR(VLOOKUP(P495,Исходные_данные,11,FALSE),0)</f>
        <v>0</v>
      </c>
      <c r="AI495" s="46">
        <f t="shared" si="22"/>
        <v>0</v>
      </c>
    </row>
    <row r="496" spans="6:35" x14ac:dyDescent="0.25">
      <c r="F496" s="19" t="str">
        <f>IF(G496=1,MAX($F$4:F495)+1,"")</f>
        <v/>
      </c>
      <c r="G496" s="19">
        <f>COUNTIF($H$5:H496,H496)</f>
        <v>473</v>
      </c>
      <c r="H496" s="19" t="e">
        <f t="shared" si="21"/>
        <v>#N/A</v>
      </c>
      <c r="I496" s="19">
        <f>COUNTIF($J$4:$J496,1)</f>
        <v>11</v>
      </c>
      <c r="J496" s="19">
        <f>COUNTIF($S$5:$S496,S496)</f>
        <v>473</v>
      </c>
      <c r="K496" s="19" t="e">
        <f>VLOOKUP(P496,Исходные_данные,20,FALSE)</f>
        <v>#N/A</v>
      </c>
      <c r="L496" s="19">
        <f>IFERROR(IF(P496=0,0,MAX($L$4:L495)+1),0)</f>
        <v>0</v>
      </c>
      <c r="M496" s="104" t="e">
        <f>LEFT(P496,SEARCH(".",P496)-1)</f>
        <v>#N/A</v>
      </c>
      <c r="N496" s="104" t="e">
        <f>LEFT(RIGHT(P496,LEN(P496)-LEN(M496)-1),SEARCH(".",P496)-1)</f>
        <v>#N/A</v>
      </c>
      <c r="P496" s="46" t="e">
        <f>VLOOKUP(ROW(492:492),Разбивка_нумерация_5,4,FALSE)</f>
        <v>#N/A</v>
      </c>
      <c r="Q496" s="46" t="e">
        <f>IF(VLOOKUP(ROW(492:492),Разбивка_нумерация_5,3,FALSE)=0,VLOOKUP(ROW(492:492),Разбивка_нумерация_5,2,FALSE),VLOOKUP(ROW(492:492),Разбивка_нумерация_5,3,FALSE))</f>
        <v>#N/A</v>
      </c>
      <c r="R496" s="46" t="e">
        <f>VLOOKUP(ROW(492:492),Разбивка_нумерация_5,6,FALSE)</f>
        <v>#N/A</v>
      </c>
      <c r="S496" s="46" t="e">
        <f>VLOOKUP(ROW(492:492),Разбивка_нумерация_5,17,FALSE)</f>
        <v>#N/A</v>
      </c>
      <c r="T496" s="46" t="str">
        <f>IF(AG496=0,"","L="&amp;AG496)</f>
        <v/>
      </c>
      <c r="U496" s="46" t="str">
        <f>IF(AH496=0,"",AD496&amp;" L="&amp;AH496)</f>
        <v/>
      </c>
      <c r="V496" s="46" t="str">
        <f>IF(AI496=0,"",AE496&amp;" L="&amp;AI496)</f>
        <v/>
      </c>
      <c r="W496" s="47" t="e">
        <f>VLOOKUP(P496,Исходные_данные,13,FALSE)*1.3</f>
        <v>#N/A</v>
      </c>
      <c r="X496" s="48"/>
      <c r="Y496" s="48"/>
      <c r="Z496" s="48"/>
      <c r="AA496" s="48"/>
      <c r="AB496" s="48"/>
      <c r="AD496" s="46" t="e">
        <f>VLOOKUP(S496,Кабель_диаметр,4,FALSE)</f>
        <v>#N/A</v>
      </c>
      <c r="AE496" s="46" t="e">
        <f>VLOOKUP(S496,Кабель_диаметр,5,FALSE)</f>
        <v>#N/A</v>
      </c>
      <c r="AG496" s="46">
        <f>IFERROR(VLOOKUP(P496,Исходные_данные,10,FALSE),0)</f>
        <v>0</v>
      </c>
      <c r="AH496" s="46">
        <f>IFERROR(VLOOKUP(P496,Исходные_данные,11,FALSE),0)</f>
        <v>0</v>
      </c>
      <c r="AI496" s="46">
        <f t="shared" si="22"/>
        <v>0</v>
      </c>
    </row>
    <row r="497" spans="6:35" x14ac:dyDescent="0.25">
      <c r="F497" s="19" t="str">
        <f>IF(G497=1,MAX($F$4:F496)+1,"")</f>
        <v/>
      </c>
      <c r="G497" s="19">
        <f>COUNTIF($H$5:H497,H497)</f>
        <v>474</v>
      </c>
      <c r="H497" s="19" t="e">
        <f t="shared" si="21"/>
        <v>#N/A</v>
      </c>
      <c r="I497" s="19">
        <f>COUNTIF($J$4:$J497,1)</f>
        <v>11</v>
      </c>
      <c r="J497" s="19">
        <f>COUNTIF($S$5:$S497,S497)</f>
        <v>474</v>
      </c>
      <c r="K497" s="19" t="e">
        <f>VLOOKUP(P497,Исходные_данные,20,FALSE)</f>
        <v>#N/A</v>
      </c>
      <c r="L497" s="19">
        <f>IFERROR(IF(P497=0,0,MAX($L$4:L496)+1),0)</f>
        <v>0</v>
      </c>
      <c r="M497" s="104" t="e">
        <f>LEFT(P497,SEARCH(".",P497)-1)</f>
        <v>#N/A</v>
      </c>
      <c r="N497" s="104" t="e">
        <f>LEFT(RIGHT(P497,LEN(P497)-LEN(M497)-1),SEARCH(".",P497)-1)</f>
        <v>#N/A</v>
      </c>
      <c r="P497" s="46" t="e">
        <f>VLOOKUP(ROW(493:493),Разбивка_нумерация_5,4,FALSE)</f>
        <v>#N/A</v>
      </c>
      <c r="Q497" s="46" t="e">
        <f>IF(VLOOKUP(ROW(493:493),Разбивка_нумерация_5,3,FALSE)=0,VLOOKUP(ROW(493:493),Разбивка_нумерация_5,2,FALSE),VLOOKUP(ROW(493:493),Разбивка_нумерация_5,3,FALSE))</f>
        <v>#N/A</v>
      </c>
      <c r="R497" s="46" t="e">
        <f>VLOOKUP(ROW(493:493),Разбивка_нумерация_5,6,FALSE)</f>
        <v>#N/A</v>
      </c>
      <c r="S497" s="46" t="e">
        <f>VLOOKUP(ROW(493:493),Разбивка_нумерация_5,17,FALSE)</f>
        <v>#N/A</v>
      </c>
      <c r="T497" s="46" t="str">
        <f>IF(AG497=0,"","L="&amp;AG497)</f>
        <v/>
      </c>
      <c r="U497" s="46" t="str">
        <f>IF(AH497=0,"",AD497&amp;" L="&amp;AH497)</f>
        <v/>
      </c>
      <c r="V497" s="46" t="str">
        <f>IF(AI497=0,"",AE497&amp;" L="&amp;AI497)</f>
        <v/>
      </c>
      <c r="W497" s="47" t="e">
        <f>VLOOKUP(P497,Исходные_данные,13,FALSE)*1.3</f>
        <v>#N/A</v>
      </c>
      <c r="X497" s="48"/>
      <c r="Y497" s="48"/>
      <c r="Z497" s="48"/>
      <c r="AA497" s="48"/>
      <c r="AB497" s="48"/>
      <c r="AD497" s="46" t="e">
        <f>VLOOKUP(S497,Кабель_диаметр,4,FALSE)</f>
        <v>#N/A</v>
      </c>
      <c r="AE497" s="46" t="e">
        <f>VLOOKUP(S497,Кабель_диаметр,5,FALSE)</f>
        <v>#N/A</v>
      </c>
      <c r="AG497" s="46">
        <f>IFERROR(VLOOKUP(P497,Исходные_данные,10,FALSE),0)</f>
        <v>0</v>
      </c>
      <c r="AH497" s="46">
        <f>IFERROR(VLOOKUP(P497,Исходные_данные,11,FALSE),0)</f>
        <v>0</v>
      </c>
      <c r="AI497" s="46">
        <f t="shared" si="22"/>
        <v>0</v>
      </c>
    </row>
    <row r="498" spans="6:35" x14ac:dyDescent="0.25">
      <c r="F498" s="19" t="str">
        <f>IF(G498=1,MAX($F$4:F497)+1,"")</f>
        <v/>
      </c>
      <c r="G498" s="19">
        <f>COUNTIF($H$5:H498,H498)</f>
        <v>475</v>
      </c>
      <c r="H498" s="19" t="e">
        <f t="shared" si="21"/>
        <v>#N/A</v>
      </c>
      <c r="I498" s="19">
        <f>COUNTIF($J$4:$J498,1)</f>
        <v>11</v>
      </c>
      <c r="J498" s="19">
        <f>COUNTIF($S$5:$S498,S498)</f>
        <v>475</v>
      </c>
      <c r="K498" s="19" t="e">
        <f>VLOOKUP(P498,Исходные_данные,20,FALSE)</f>
        <v>#N/A</v>
      </c>
      <c r="L498" s="19">
        <f>IFERROR(IF(P498=0,0,MAX($L$4:L497)+1),0)</f>
        <v>0</v>
      </c>
      <c r="M498" s="104" t="e">
        <f>LEFT(P498,SEARCH(".",P498)-1)</f>
        <v>#N/A</v>
      </c>
      <c r="N498" s="104" t="e">
        <f>LEFT(RIGHT(P498,LEN(P498)-LEN(M498)-1),SEARCH(".",P498)-1)</f>
        <v>#N/A</v>
      </c>
      <c r="P498" s="46" t="e">
        <f>VLOOKUP(ROW(494:494),Разбивка_нумерация_5,4,FALSE)</f>
        <v>#N/A</v>
      </c>
      <c r="Q498" s="46" t="e">
        <f>IF(VLOOKUP(ROW(494:494),Разбивка_нумерация_5,3,FALSE)=0,VLOOKUP(ROW(494:494),Разбивка_нумерация_5,2,FALSE),VLOOKUP(ROW(494:494),Разбивка_нумерация_5,3,FALSE))</f>
        <v>#N/A</v>
      </c>
      <c r="R498" s="46" t="e">
        <f>VLOOKUP(ROW(494:494),Разбивка_нумерация_5,6,FALSE)</f>
        <v>#N/A</v>
      </c>
      <c r="S498" s="46" t="e">
        <f>VLOOKUP(ROW(494:494),Разбивка_нумерация_5,17,FALSE)</f>
        <v>#N/A</v>
      </c>
      <c r="T498" s="46" t="str">
        <f>IF(AG498=0,"","L="&amp;AG498)</f>
        <v/>
      </c>
      <c r="U498" s="46" t="str">
        <f>IF(AH498=0,"",AD498&amp;" L="&amp;AH498)</f>
        <v/>
      </c>
      <c r="V498" s="46" t="str">
        <f>IF(AI498=0,"",AE498&amp;" L="&amp;AI498)</f>
        <v/>
      </c>
      <c r="W498" s="47" t="e">
        <f>VLOOKUP(P498,Исходные_данные,13,FALSE)*1.3</f>
        <v>#N/A</v>
      </c>
      <c r="X498" s="48"/>
      <c r="Y498" s="48"/>
      <c r="Z498" s="48"/>
      <c r="AA498" s="48"/>
      <c r="AB498" s="48"/>
      <c r="AD498" s="46" t="e">
        <f>VLOOKUP(S498,Кабель_диаметр,4,FALSE)</f>
        <v>#N/A</v>
      </c>
      <c r="AE498" s="46" t="e">
        <f>VLOOKUP(S498,Кабель_диаметр,5,FALSE)</f>
        <v>#N/A</v>
      </c>
      <c r="AG498" s="46">
        <f>IFERROR(VLOOKUP(P498,Исходные_данные,10,FALSE),0)</f>
        <v>0</v>
      </c>
      <c r="AH498" s="46">
        <f>IFERROR(VLOOKUP(P498,Исходные_данные,11,FALSE),0)</f>
        <v>0</v>
      </c>
      <c r="AI498" s="46">
        <f t="shared" si="22"/>
        <v>0</v>
      </c>
    </row>
    <row r="499" spans="6:35" x14ac:dyDescent="0.25">
      <c r="F499" s="19" t="str">
        <f>IF(G499=1,MAX($F$4:F498)+1,"")</f>
        <v/>
      </c>
      <c r="G499" s="19">
        <f>COUNTIF($H$5:H499,H499)</f>
        <v>476</v>
      </c>
      <c r="H499" s="19" t="e">
        <f t="shared" si="21"/>
        <v>#N/A</v>
      </c>
      <c r="I499" s="19">
        <f>COUNTIF($J$4:$J499,1)</f>
        <v>11</v>
      </c>
      <c r="J499" s="19">
        <f>COUNTIF($S$5:$S499,S499)</f>
        <v>476</v>
      </c>
      <c r="K499" s="19" t="e">
        <f>VLOOKUP(P499,Исходные_данные,20,FALSE)</f>
        <v>#N/A</v>
      </c>
      <c r="L499" s="19">
        <f>IFERROR(IF(P499=0,0,MAX($L$4:L498)+1),0)</f>
        <v>0</v>
      </c>
      <c r="M499" s="104" t="e">
        <f>LEFT(P499,SEARCH(".",P499)-1)</f>
        <v>#N/A</v>
      </c>
      <c r="N499" s="104" t="e">
        <f>LEFT(RIGHT(P499,LEN(P499)-LEN(M499)-1),SEARCH(".",P499)-1)</f>
        <v>#N/A</v>
      </c>
      <c r="P499" s="46" t="e">
        <f>VLOOKUP(ROW(495:495),Разбивка_нумерация_5,4,FALSE)</f>
        <v>#N/A</v>
      </c>
      <c r="Q499" s="46" t="e">
        <f>IF(VLOOKUP(ROW(495:495),Разбивка_нумерация_5,3,FALSE)=0,VLOOKUP(ROW(495:495),Разбивка_нумерация_5,2,FALSE),VLOOKUP(ROW(495:495),Разбивка_нумерация_5,3,FALSE))</f>
        <v>#N/A</v>
      </c>
      <c r="R499" s="46" t="e">
        <f>VLOOKUP(ROW(495:495),Разбивка_нумерация_5,6,FALSE)</f>
        <v>#N/A</v>
      </c>
      <c r="S499" s="46" t="e">
        <f>VLOOKUP(ROW(495:495),Разбивка_нумерация_5,17,FALSE)</f>
        <v>#N/A</v>
      </c>
      <c r="T499" s="46" t="str">
        <f>IF(AG499=0,"","L="&amp;AG499)</f>
        <v/>
      </c>
      <c r="U499" s="46" t="str">
        <f>IF(AH499=0,"",AD499&amp;" L="&amp;AH499)</f>
        <v/>
      </c>
      <c r="V499" s="46" t="str">
        <f>IF(AI499=0,"",AE499&amp;" L="&amp;AI499)</f>
        <v/>
      </c>
      <c r="W499" s="47" t="e">
        <f>VLOOKUP(P499,Исходные_данные,13,FALSE)*1.3</f>
        <v>#N/A</v>
      </c>
      <c r="X499" s="48"/>
      <c r="Y499" s="48"/>
      <c r="Z499" s="48"/>
      <c r="AA499" s="48"/>
      <c r="AB499" s="48"/>
      <c r="AD499" s="46" t="e">
        <f>VLOOKUP(S499,Кабель_диаметр,4,FALSE)</f>
        <v>#N/A</v>
      </c>
      <c r="AE499" s="46" t="e">
        <f>VLOOKUP(S499,Кабель_диаметр,5,FALSE)</f>
        <v>#N/A</v>
      </c>
      <c r="AG499" s="46">
        <f>IFERROR(VLOOKUP(P499,Исходные_данные,10,FALSE),0)</f>
        <v>0</v>
      </c>
      <c r="AH499" s="46">
        <f>IFERROR(VLOOKUP(P499,Исходные_данные,11,FALSE),0)</f>
        <v>0</v>
      </c>
      <c r="AI499" s="46">
        <f t="shared" si="22"/>
        <v>0</v>
      </c>
    </row>
    <row r="500" spans="6:35" x14ac:dyDescent="0.25">
      <c r="F500" s="19" t="str">
        <f>IF(G500=1,MAX($F$4:F499)+1,"")</f>
        <v/>
      </c>
      <c r="G500" s="19">
        <f>COUNTIF($H$5:H500,H500)</f>
        <v>477</v>
      </c>
      <c r="H500" s="19" t="e">
        <f t="shared" si="21"/>
        <v>#N/A</v>
      </c>
      <c r="I500" s="19">
        <f>COUNTIF($J$4:$J500,1)</f>
        <v>11</v>
      </c>
      <c r="J500" s="19">
        <f>COUNTIF($S$5:$S500,S500)</f>
        <v>477</v>
      </c>
      <c r="K500" s="19" t="e">
        <f>VLOOKUP(P500,Исходные_данные,20,FALSE)</f>
        <v>#N/A</v>
      </c>
      <c r="L500" s="19">
        <f>IFERROR(IF(P500=0,0,MAX($L$4:L499)+1),0)</f>
        <v>0</v>
      </c>
      <c r="M500" s="104" t="e">
        <f>LEFT(P500,SEARCH(".",P500)-1)</f>
        <v>#N/A</v>
      </c>
      <c r="N500" s="104" t="e">
        <f>LEFT(RIGHT(P500,LEN(P500)-LEN(M500)-1),SEARCH(".",P500)-1)</f>
        <v>#N/A</v>
      </c>
      <c r="P500" s="46" t="e">
        <f>VLOOKUP(ROW(496:496),Разбивка_нумерация_5,4,FALSE)</f>
        <v>#N/A</v>
      </c>
      <c r="Q500" s="46" t="e">
        <f>IF(VLOOKUP(ROW(496:496),Разбивка_нумерация_5,3,FALSE)=0,VLOOKUP(ROW(496:496),Разбивка_нумерация_5,2,FALSE),VLOOKUP(ROW(496:496),Разбивка_нумерация_5,3,FALSE))</f>
        <v>#N/A</v>
      </c>
      <c r="R500" s="46" t="e">
        <f>VLOOKUP(ROW(496:496),Разбивка_нумерация_5,6,FALSE)</f>
        <v>#N/A</v>
      </c>
      <c r="S500" s="46" t="e">
        <f>VLOOKUP(ROW(496:496),Разбивка_нумерация_5,17,FALSE)</f>
        <v>#N/A</v>
      </c>
      <c r="T500" s="46" t="str">
        <f>IF(AG500=0,"","L="&amp;AG500)</f>
        <v/>
      </c>
      <c r="U500" s="46" t="str">
        <f>IF(AH500=0,"",AD500&amp;" L="&amp;AH500)</f>
        <v/>
      </c>
      <c r="V500" s="46" t="str">
        <f>IF(AI500=0,"",AE500&amp;" L="&amp;AI500)</f>
        <v/>
      </c>
      <c r="W500" s="47" t="e">
        <f>VLOOKUP(P500,Исходные_данные,13,FALSE)*1.3</f>
        <v>#N/A</v>
      </c>
      <c r="X500" s="48"/>
      <c r="Y500" s="48"/>
      <c r="Z500" s="48"/>
      <c r="AA500" s="48"/>
      <c r="AB500" s="48"/>
      <c r="AD500" s="46" t="e">
        <f>VLOOKUP(S500,Кабель_диаметр,4,FALSE)</f>
        <v>#N/A</v>
      </c>
      <c r="AE500" s="46" t="e">
        <f>VLOOKUP(S500,Кабель_диаметр,5,FALSE)</f>
        <v>#N/A</v>
      </c>
      <c r="AG500" s="46">
        <f>IFERROR(VLOOKUP(P500,Исходные_данные,10,FALSE),0)</f>
        <v>0</v>
      </c>
      <c r="AH500" s="46">
        <f>IFERROR(VLOOKUP(P500,Исходные_данные,11,FALSE),0)</f>
        <v>0</v>
      </c>
      <c r="AI500" s="46">
        <f t="shared" si="22"/>
        <v>0</v>
      </c>
    </row>
    <row r="501" spans="6:35" x14ac:dyDescent="0.25">
      <c r="F501" s="19" t="str">
        <f>IF(G501=1,MAX($F$4:F500)+1,"")</f>
        <v/>
      </c>
      <c r="G501" s="19">
        <f>COUNTIF($H$5:H501,H501)</f>
        <v>478</v>
      </c>
      <c r="H501" s="19" t="e">
        <f t="shared" si="21"/>
        <v>#N/A</v>
      </c>
      <c r="I501" s="19">
        <f>COUNTIF($J$4:$J501,1)</f>
        <v>11</v>
      </c>
      <c r="J501" s="19">
        <f>COUNTIF($S$5:$S501,S501)</f>
        <v>478</v>
      </c>
      <c r="K501" s="19" t="e">
        <f>VLOOKUP(P501,Исходные_данные,20,FALSE)</f>
        <v>#N/A</v>
      </c>
      <c r="L501" s="19">
        <f>IFERROR(IF(P501=0,0,MAX($L$4:L500)+1),0)</f>
        <v>0</v>
      </c>
      <c r="M501" s="104" t="e">
        <f>LEFT(P501,SEARCH(".",P501)-1)</f>
        <v>#N/A</v>
      </c>
      <c r="N501" s="104" t="e">
        <f>LEFT(RIGHT(P501,LEN(P501)-LEN(M501)-1),SEARCH(".",P501)-1)</f>
        <v>#N/A</v>
      </c>
      <c r="P501" s="46" t="e">
        <f>VLOOKUP(ROW(497:497),Разбивка_нумерация_5,4,FALSE)</f>
        <v>#N/A</v>
      </c>
      <c r="Q501" s="46" t="e">
        <f>IF(VLOOKUP(ROW(497:497),Разбивка_нумерация_5,3,FALSE)=0,VLOOKUP(ROW(497:497),Разбивка_нумерация_5,2,FALSE),VLOOKUP(ROW(497:497),Разбивка_нумерация_5,3,FALSE))</f>
        <v>#N/A</v>
      </c>
      <c r="R501" s="46" t="e">
        <f>VLOOKUP(ROW(497:497),Разбивка_нумерация_5,6,FALSE)</f>
        <v>#N/A</v>
      </c>
      <c r="S501" s="46" t="e">
        <f>VLOOKUP(ROW(497:497),Разбивка_нумерация_5,17,FALSE)</f>
        <v>#N/A</v>
      </c>
      <c r="T501" s="46" t="str">
        <f>IF(AG501=0,"","L="&amp;AG501)</f>
        <v/>
      </c>
      <c r="U501" s="46" t="str">
        <f>IF(AH501=0,"",AD501&amp;" L="&amp;AH501)</f>
        <v/>
      </c>
      <c r="V501" s="46" t="str">
        <f>IF(AI501=0,"",AE501&amp;" L="&amp;AI501)</f>
        <v/>
      </c>
      <c r="W501" s="47" t="e">
        <f>VLOOKUP(P501,Исходные_данные,13,FALSE)*1.3</f>
        <v>#N/A</v>
      </c>
      <c r="X501" s="48"/>
      <c r="Y501" s="48"/>
      <c r="Z501" s="48"/>
      <c r="AA501" s="48"/>
      <c r="AB501" s="48"/>
      <c r="AD501" s="46" t="e">
        <f>VLOOKUP(S501,Кабель_диаметр,4,FALSE)</f>
        <v>#N/A</v>
      </c>
      <c r="AE501" s="46" t="e">
        <f>VLOOKUP(S501,Кабель_диаметр,5,FALSE)</f>
        <v>#N/A</v>
      </c>
      <c r="AG501" s="46">
        <f>IFERROR(VLOOKUP(P501,Исходные_данные,10,FALSE),0)</f>
        <v>0</v>
      </c>
      <c r="AH501" s="46">
        <f>IFERROR(VLOOKUP(P501,Исходные_данные,11,FALSE),0)</f>
        <v>0</v>
      </c>
      <c r="AI501" s="46">
        <f t="shared" si="22"/>
        <v>0</v>
      </c>
    </row>
    <row r="502" spans="6:35" x14ac:dyDescent="0.25">
      <c r="F502" s="19" t="str">
        <f>IF(G502=1,MAX($F$4:F501)+1,"")</f>
        <v/>
      </c>
      <c r="G502" s="19">
        <f>COUNTIF($H$5:H502,H502)</f>
        <v>479</v>
      </c>
      <c r="H502" s="19" t="e">
        <f t="shared" si="21"/>
        <v>#N/A</v>
      </c>
      <c r="I502" s="19">
        <f>COUNTIF($J$4:$J502,1)</f>
        <v>11</v>
      </c>
      <c r="J502" s="19">
        <f>COUNTIF($S$5:$S502,S502)</f>
        <v>479</v>
      </c>
      <c r="K502" s="19" t="e">
        <f>VLOOKUP(P502,Исходные_данные,20,FALSE)</f>
        <v>#N/A</v>
      </c>
      <c r="L502" s="19">
        <f>IFERROR(IF(P502=0,0,MAX($L$4:L501)+1),0)</f>
        <v>0</v>
      </c>
      <c r="M502" s="104" t="e">
        <f>LEFT(P502,SEARCH(".",P502)-1)</f>
        <v>#N/A</v>
      </c>
      <c r="N502" s="104" t="e">
        <f>LEFT(RIGHT(P502,LEN(P502)-LEN(M502)-1),SEARCH(".",P502)-1)</f>
        <v>#N/A</v>
      </c>
      <c r="P502" s="46" t="e">
        <f>VLOOKUP(ROW(498:498),Разбивка_нумерация_5,4,FALSE)</f>
        <v>#N/A</v>
      </c>
      <c r="Q502" s="46" t="e">
        <f>IF(VLOOKUP(ROW(498:498),Разбивка_нумерация_5,3,FALSE)=0,VLOOKUP(ROW(498:498),Разбивка_нумерация_5,2,FALSE),VLOOKUP(ROW(498:498),Разбивка_нумерация_5,3,FALSE))</f>
        <v>#N/A</v>
      </c>
      <c r="R502" s="46" t="e">
        <f>VLOOKUP(ROW(498:498),Разбивка_нумерация_5,6,FALSE)</f>
        <v>#N/A</v>
      </c>
      <c r="S502" s="46" t="e">
        <f>VLOOKUP(ROW(498:498),Разбивка_нумерация_5,17,FALSE)</f>
        <v>#N/A</v>
      </c>
      <c r="T502" s="46" t="str">
        <f>IF(AG502=0,"","L="&amp;AG502)</f>
        <v/>
      </c>
      <c r="U502" s="46" t="str">
        <f>IF(AH502=0,"",AD502&amp;" L="&amp;AH502)</f>
        <v/>
      </c>
      <c r="V502" s="46" t="str">
        <f>IF(AI502=0,"",AE502&amp;" L="&amp;AI502)</f>
        <v/>
      </c>
      <c r="W502" s="47" t="e">
        <f>VLOOKUP(P502,Исходные_данные,13,FALSE)*1.3</f>
        <v>#N/A</v>
      </c>
      <c r="X502" s="48"/>
      <c r="Y502" s="48"/>
      <c r="Z502" s="48"/>
      <c r="AA502" s="48"/>
      <c r="AB502" s="48"/>
      <c r="AD502" s="46" t="e">
        <f>VLOOKUP(S502,Кабель_диаметр,4,FALSE)</f>
        <v>#N/A</v>
      </c>
      <c r="AE502" s="46" t="e">
        <f>VLOOKUP(S502,Кабель_диаметр,5,FALSE)</f>
        <v>#N/A</v>
      </c>
      <c r="AG502" s="46">
        <f>IFERROR(VLOOKUP(P502,Исходные_данные,10,FALSE),0)</f>
        <v>0</v>
      </c>
      <c r="AH502" s="46">
        <f>IFERROR(VLOOKUP(P502,Исходные_данные,11,FALSE),0)</f>
        <v>0</v>
      </c>
      <c r="AI502" s="46">
        <f t="shared" si="22"/>
        <v>0</v>
      </c>
    </row>
    <row r="503" spans="6:35" x14ac:dyDescent="0.25">
      <c r="F503" s="19" t="str">
        <f>IF(G503=1,MAX($F$4:F502)+1,"")</f>
        <v/>
      </c>
      <c r="G503" s="19">
        <f>COUNTIF($H$5:H503,H503)</f>
        <v>480</v>
      </c>
      <c r="H503" s="19" t="e">
        <f t="shared" si="21"/>
        <v>#N/A</v>
      </c>
      <c r="I503" s="19">
        <f>COUNTIF($J$4:$J503,1)</f>
        <v>11</v>
      </c>
      <c r="J503" s="19">
        <f>COUNTIF($S$5:$S503,S503)</f>
        <v>480</v>
      </c>
      <c r="K503" s="19" t="e">
        <f>VLOOKUP(P503,Исходные_данные,20,FALSE)</f>
        <v>#N/A</v>
      </c>
      <c r="L503" s="19">
        <f>IFERROR(IF(P503=0,0,MAX($L$4:L502)+1),0)</f>
        <v>0</v>
      </c>
      <c r="M503" s="104" t="e">
        <f>LEFT(P503,SEARCH(".",P503)-1)</f>
        <v>#N/A</v>
      </c>
      <c r="N503" s="104" t="e">
        <f>LEFT(RIGHT(P503,LEN(P503)-LEN(M503)-1),SEARCH(".",P503)-1)</f>
        <v>#N/A</v>
      </c>
      <c r="P503" s="46" t="e">
        <f>VLOOKUP(ROW(499:499),Разбивка_нумерация_5,4,FALSE)</f>
        <v>#N/A</v>
      </c>
      <c r="Q503" s="46" t="e">
        <f>IF(VLOOKUP(ROW(499:499),Разбивка_нумерация_5,3,FALSE)=0,VLOOKUP(ROW(499:499),Разбивка_нумерация_5,2,FALSE),VLOOKUP(ROW(499:499),Разбивка_нумерация_5,3,FALSE))</f>
        <v>#N/A</v>
      </c>
      <c r="R503" s="46" t="e">
        <f>VLOOKUP(ROW(499:499),Разбивка_нумерация_5,6,FALSE)</f>
        <v>#N/A</v>
      </c>
      <c r="S503" s="46" t="e">
        <f>VLOOKUP(ROW(499:499),Разбивка_нумерация_5,17,FALSE)</f>
        <v>#N/A</v>
      </c>
      <c r="T503" s="46" t="str">
        <f>IF(AG503=0,"","L="&amp;AG503)</f>
        <v/>
      </c>
      <c r="U503" s="46" t="str">
        <f>IF(AH503=0,"",AD503&amp;" L="&amp;AH503)</f>
        <v/>
      </c>
      <c r="V503" s="46" t="str">
        <f>IF(AI503=0,"",AE503&amp;" L="&amp;AI503)</f>
        <v/>
      </c>
      <c r="W503" s="47" t="e">
        <f>VLOOKUP(P503,Исходные_данные,13,FALSE)*1.3</f>
        <v>#N/A</v>
      </c>
      <c r="X503" s="48"/>
      <c r="Y503" s="48"/>
      <c r="Z503" s="48"/>
      <c r="AA503" s="48"/>
      <c r="AB503" s="48"/>
      <c r="AD503" s="46" t="e">
        <f>VLOOKUP(S503,Кабель_диаметр,4,FALSE)</f>
        <v>#N/A</v>
      </c>
      <c r="AE503" s="46" t="e">
        <f>VLOOKUP(S503,Кабель_диаметр,5,FALSE)</f>
        <v>#N/A</v>
      </c>
      <c r="AG503" s="46">
        <f>IFERROR(VLOOKUP(P503,Исходные_данные,10,FALSE),0)</f>
        <v>0</v>
      </c>
      <c r="AH503" s="46">
        <f>IFERROR(VLOOKUP(P503,Исходные_данные,11,FALSE),0)</f>
        <v>0</v>
      </c>
      <c r="AI503" s="46">
        <f t="shared" si="22"/>
        <v>0</v>
      </c>
    </row>
    <row r="504" spans="6:35" x14ac:dyDescent="0.25">
      <c r="F504" s="19" t="str">
        <f>IF(G504=1,MAX($F$4:F503)+1,"")</f>
        <v/>
      </c>
      <c r="G504" s="19">
        <f>COUNTIF($H$5:H504,H504)</f>
        <v>481</v>
      </c>
      <c r="H504" s="19" t="e">
        <f t="shared" si="21"/>
        <v>#N/A</v>
      </c>
      <c r="I504" s="19">
        <f>COUNTIF($J$4:$J504,1)</f>
        <v>11</v>
      </c>
      <c r="J504" s="19">
        <f>COUNTIF($S$5:$S504,S504)</f>
        <v>481</v>
      </c>
      <c r="K504" s="19" t="e">
        <f>VLOOKUP(P504,Исходные_данные,20,FALSE)</f>
        <v>#N/A</v>
      </c>
      <c r="L504" s="19">
        <f>IFERROR(IF(P504=0,0,MAX($L$4:L503)+1),0)</f>
        <v>0</v>
      </c>
      <c r="M504" s="104" t="e">
        <f>LEFT(P504,SEARCH(".",P504)-1)</f>
        <v>#N/A</v>
      </c>
      <c r="N504" s="104" t="e">
        <f>LEFT(RIGHT(P504,LEN(P504)-LEN(M504)-1),SEARCH(".",P504)-1)</f>
        <v>#N/A</v>
      </c>
      <c r="P504" s="46" t="e">
        <f>VLOOKUP(ROW(500:500),Разбивка_нумерация_5,4,FALSE)</f>
        <v>#N/A</v>
      </c>
      <c r="Q504" s="46" t="e">
        <f>IF(VLOOKUP(ROW(500:500),Разбивка_нумерация_5,3,FALSE)=0,VLOOKUP(ROW(500:500),Разбивка_нумерация_5,2,FALSE),VLOOKUP(ROW(500:500),Разбивка_нумерация_5,3,FALSE))</f>
        <v>#N/A</v>
      </c>
      <c r="R504" s="46" t="e">
        <f>VLOOKUP(ROW(500:500),Разбивка_нумерация_5,6,FALSE)</f>
        <v>#N/A</v>
      </c>
      <c r="S504" s="46" t="e">
        <f>VLOOKUP(ROW(500:500),Разбивка_нумерация_5,17,FALSE)</f>
        <v>#N/A</v>
      </c>
      <c r="T504" s="46" t="str">
        <f>IF(AG504=0,"","L="&amp;AG504)</f>
        <v/>
      </c>
      <c r="U504" s="46" t="str">
        <f>IF(AH504=0,"",AD504&amp;" L="&amp;AH504)</f>
        <v/>
      </c>
      <c r="V504" s="46" t="str">
        <f>IF(AI504=0,"",AE504&amp;" L="&amp;AI504)</f>
        <v/>
      </c>
      <c r="W504" s="47" t="e">
        <f>VLOOKUP(P504,Исходные_данные,13,FALSE)*1.3</f>
        <v>#N/A</v>
      </c>
      <c r="X504" s="48"/>
      <c r="Y504" s="48"/>
      <c r="Z504" s="48"/>
      <c r="AA504" s="48"/>
      <c r="AB504" s="48"/>
      <c r="AD504" s="46" t="e">
        <f>VLOOKUP(S504,Кабель_диаметр,4,FALSE)</f>
        <v>#N/A</v>
      </c>
      <c r="AE504" s="46" t="e">
        <f>VLOOKUP(S504,Кабель_диаметр,5,FALSE)</f>
        <v>#N/A</v>
      </c>
      <c r="AG504" s="46">
        <f>IFERROR(VLOOKUP(P504,Исходные_данные,10,FALSE),0)</f>
        <v>0</v>
      </c>
      <c r="AH504" s="46">
        <f>IFERROR(VLOOKUP(P504,Исходные_данные,11,FALSE),0)</f>
        <v>0</v>
      </c>
      <c r="AI504" s="46">
        <f t="shared" si="22"/>
        <v>0</v>
      </c>
    </row>
    <row r="505" spans="6:35" x14ac:dyDescent="0.25">
      <c r="F505" s="19" t="str">
        <f>IF(G505=1,MAX($F$4:F504)+1,"")</f>
        <v/>
      </c>
      <c r="G505" s="19">
        <f>COUNTIF($H$5:H505,H505)</f>
        <v>482</v>
      </c>
      <c r="H505" s="19" t="e">
        <f t="shared" si="21"/>
        <v>#N/A</v>
      </c>
      <c r="I505" s="19">
        <f>COUNTIF($J$4:$J505,1)</f>
        <v>11</v>
      </c>
      <c r="J505" s="19">
        <f>COUNTIF($S$5:$S505,S505)</f>
        <v>482</v>
      </c>
      <c r="K505" s="19" t="e">
        <f>VLOOKUP(P505,Исходные_данные,20,FALSE)</f>
        <v>#N/A</v>
      </c>
      <c r="L505" s="19">
        <f>IFERROR(IF(P505=0,0,MAX($L$4:L504)+1),0)</f>
        <v>0</v>
      </c>
      <c r="M505" s="104" t="e">
        <f>LEFT(P505,SEARCH(".",P505)-1)</f>
        <v>#N/A</v>
      </c>
      <c r="N505" s="104" t="e">
        <f>LEFT(RIGHT(P505,LEN(P505)-LEN(M505)-1),SEARCH(".",P505)-1)</f>
        <v>#N/A</v>
      </c>
      <c r="P505" s="46" t="e">
        <f>VLOOKUP(ROW(501:501),Разбивка_нумерация_5,4,FALSE)</f>
        <v>#N/A</v>
      </c>
      <c r="Q505" s="46" t="e">
        <f>IF(VLOOKUP(ROW(501:501),Разбивка_нумерация_5,3,FALSE)=0,VLOOKUP(ROW(501:501),Разбивка_нумерация_5,2,FALSE),VLOOKUP(ROW(501:501),Разбивка_нумерация_5,3,FALSE))</f>
        <v>#N/A</v>
      </c>
      <c r="R505" s="46" t="e">
        <f>VLOOKUP(ROW(501:501),Разбивка_нумерация_5,6,FALSE)</f>
        <v>#N/A</v>
      </c>
      <c r="S505" s="46" t="e">
        <f>VLOOKUP(ROW(501:501),Разбивка_нумерация_5,17,FALSE)</f>
        <v>#N/A</v>
      </c>
      <c r="T505" s="46" t="str">
        <f>IF(AG505=0,"","L="&amp;AG505)</f>
        <v/>
      </c>
      <c r="U505" s="46" t="str">
        <f>IF(AH505=0,"",AD505&amp;" L="&amp;AH505)</f>
        <v/>
      </c>
      <c r="V505" s="46" t="str">
        <f>IF(AI505=0,"",AE505&amp;" L="&amp;AI505)</f>
        <v/>
      </c>
      <c r="W505" s="47" t="e">
        <f>VLOOKUP(P505,Исходные_данные,13,FALSE)*1.3</f>
        <v>#N/A</v>
      </c>
      <c r="X505" s="48"/>
      <c r="Y505" s="48"/>
      <c r="Z505" s="48"/>
      <c r="AA505" s="48"/>
      <c r="AB505" s="48"/>
      <c r="AD505" s="46" t="e">
        <f>VLOOKUP(S505,Кабель_диаметр,4,FALSE)</f>
        <v>#N/A</v>
      </c>
      <c r="AE505" s="46" t="e">
        <f>VLOOKUP(S505,Кабель_диаметр,5,FALSE)</f>
        <v>#N/A</v>
      </c>
      <c r="AG505" s="46">
        <f>IFERROR(VLOOKUP(P505,Исходные_данные,10,FALSE),0)</f>
        <v>0</v>
      </c>
      <c r="AH505" s="46">
        <f>IFERROR(VLOOKUP(P505,Исходные_данные,11,FALSE),0)</f>
        <v>0</v>
      </c>
      <c r="AI505" s="46">
        <f t="shared" si="22"/>
        <v>0</v>
      </c>
    </row>
    <row r="506" spans="6:35" x14ac:dyDescent="0.25">
      <c r="F506" s="19" t="str">
        <f>IF(G506=1,MAX($F$4:F505)+1,"")</f>
        <v/>
      </c>
      <c r="G506" s="19">
        <f>COUNTIF($H$5:H506,H506)</f>
        <v>483</v>
      </c>
      <c r="H506" s="19" t="e">
        <f t="shared" si="21"/>
        <v>#N/A</v>
      </c>
      <c r="I506" s="19">
        <f>COUNTIF($J$4:$J506,1)</f>
        <v>11</v>
      </c>
      <c r="J506" s="19">
        <f>COUNTIF($S$5:$S506,S506)</f>
        <v>483</v>
      </c>
      <c r="K506" s="19" t="e">
        <f>VLOOKUP(P506,Исходные_данные,20,FALSE)</f>
        <v>#N/A</v>
      </c>
      <c r="L506" s="19">
        <f>IFERROR(IF(P506=0,0,MAX($L$4:L505)+1),0)</f>
        <v>0</v>
      </c>
      <c r="M506" s="104" t="e">
        <f>LEFT(P506,SEARCH(".",P506)-1)</f>
        <v>#N/A</v>
      </c>
      <c r="N506" s="104" t="e">
        <f>LEFT(RIGHT(P506,LEN(P506)-LEN(M506)-1),SEARCH(".",P506)-1)</f>
        <v>#N/A</v>
      </c>
      <c r="P506" s="46" t="e">
        <f>VLOOKUP(ROW(502:502),Разбивка_нумерация_5,4,FALSE)</f>
        <v>#N/A</v>
      </c>
      <c r="Q506" s="46" t="e">
        <f>IF(VLOOKUP(ROW(502:502),Разбивка_нумерация_5,3,FALSE)=0,VLOOKUP(ROW(502:502),Разбивка_нумерация_5,2,FALSE),VLOOKUP(ROW(502:502),Разбивка_нумерация_5,3,FALSE))</f>
        <v>#N/A</v>
      </c>
      <c r="R506" s="46" t="e">
        <f>VLOOKUP(ROW(502:502),Разбивка_нумерация_5,6,FALSE)</f>
        <v>#N/A</v>
      </c>
      <c r="S506" s="46" t="e">
        <f>VLOOKUP(ROW(502:502),Разбивка_нумерация_5,17,FALSE)</f>
        <v>#N/A</v>
      </c>
      <c r="T506" s="46" t="str">
        <f>IF(AG506=0,"","L="&amp;AG506)</f>
        <v/>
      </c>
      <c r="U506" s="46" t="str">
        <f>IF(AH506=0,"",AD506&amp;" L="&amp;AH506)</f>
        <v/>
      </c>
      <c r="V506" s="46" t="str">
        <f>IF(AI506=0,"",AE506&amp;" L="&amp;AI506)</f>
        <v/>
      </c>
      <c r="W506" s="47" t="e">
        <f>VLOOKUP(P506,Исходные_данные,13,FALSE)*1.3</f>
        <v>#N/A</v>
      </c>
      <c r="X506" s="48"/>
      <c r="Y506" s="48"/>
      <c r="Z506" s="48"/>
      <c r="AA506" s="48"/>
      <c r="AB506" s="48"/>
      <c r="AD506" s="46" t="e">
        <f>VLOOKUP(S506,Кабель_диаметр,4,FALSE)</f>
        <v>#N/A</v>
      </c>
      <c r="AE506" s="46" t="e">
        <f>VLOOKUP(S506,Кабель_диаметр,5,FALSE)</f>
        <v>#N/A</v>
      </c>
      <c r="AG506" s="46">
        <f>IFERROR(VLOOKUP(P506,Исходные_данные,10,FALSE),0)</f>
        <v>0</v>
      </c>
      <c r="AH506" s="46">
        <f>IFERROR(VLOOKUP(P506,Исходные_данные,11,FALSE),0)</f>
        <v>0</v>
      </c>
      <c r="AI506" s="46">
        <f t="shared" si="22"/>
        <v>0</v>
      </c>
    </row>
    <row r="507" spans="6:35" x14ac:dyDescent="0.25">
      <c r="F507" s="19" t="str">
        <f>IF(G507=1,MAX($F$4:F506)+1,"")</f>
        <v/>
      </c>
      <c r="G507" s="19">
        <f>COUNTIF($H$5:H507,H507)</f>
        <v>484</v>
      </c>
      <c r="H507" s="19" t="e">
        <f t="shared" si="21"/>
        <v>#N/A</v>
      </c>
      <c r="I507" s="19">
        <f>COUNTIF($J$4:$J507,1)</f>
        <v>11</v>
      </c>
      <c r="J507" s="19">
        <f>COUNTIF($S$5:$S507,S507)</f>
        <v>484</v>
      </c>
      <c r="K507" s="19" t="e">
        <f>VLOOKUP(P507,Исходные_данные,20,FALSE)</f>
        <v>#N/A</v>
      </c>
      <c r="L507" s="19">
        <f>IFERROR(IF(P507=0,0,MAX($L$4:L506)+1),0)</f>
        <v>0</v>
      </c>
      <c r="M507" s="104" t="e">
        <f>LEFT(P507,SEARCH(".",P507)-1)</f>
        <v>#N/A</v>
      </c>
      <c r="N507" s="104" t="e">
        <f>LEFT(RIGHT(P507,LEN(P507)-LEN(M507)-1),SEARCH(".",P507)-1)</f>
        <v>#N/A</v>
      </c>
      <c r="P507" s="46" t="e">
        <f>VLOOKUP(ROW(503:503),Разбивка_нумерация_5,4,FALSE)</f>
        <v>#N/A</v>
      </c>
      <c r="Q507" s="46" t="e">
        <f>IF(VLOOKUP(ROW(503:503),Разбивка_нумерация_5,3,FALSE)=0,VLOOKUP(ROW(503:503),Разбивка_нумерация_5,2,FALSE),VLOOKUP(ROW(503:503),Разбивка_нумерация_5,3,FALSE))</f>
        <v>#N/A</v>
      </c>
      <c r="R507" s="46" t="e">
        <f>VLOOKUP(ROW(503:503),Разбивка_нумерация_5,6,FALSE)</f>
        <v>#N/A</v>
      </c>
      <c r="S507" s="46" t="e">
        <f>VLOOKUP(ROW(503:503),Разбивка_нумерация_5,17,FALSE)</f>
        <v>#N/A</v>
      </c>
      <c r="T507" s="46" t="str">
        <f>IF(AG507=0,"","L="&amp;AG507)</f>
        <v/>
      </c>
      <c r="U507" s="46" t="str">
        <f>IF(AH507=0,"",AD507&amp;" L="&amp;AH507)</f>
        <v/>
      </c>
      <c r="V507" s="46" t="str">
        <f>IF(AI507=0,"",AE507&amp;" L="&amp;AI507)</f>
        <v/>
      </c>
      <c r="W507" s="47" t="e">
        <f>VLOOKUP(P507,Исходные_данные,13,FALSE)*1.3</f>
        <v>#N/A</v>
      </c>
      <c r="X507" s="48"/>
      <c r="Y507" s="48"/>
      <c r="Z507" s="48"/>
      <c r="AA507" s="48"/>
      <c r="AB507" s="48"/>
      <c r="AD507" s="46" t="e">
        <f>VLOOKUP(S507,Кабель_диаметр,4,FALSE)</f>
        <v>#N/A</v>
      </c>
      <c r="AE507" s="46" t="e">
        <f>VLOOKUP(S507,Кабель_диаметр,5,FALSE)</f>
        <v>#N/A</v>
      </c>
      <c r="AG507" s="46">
        <f>IFERROR(VLOOKUP(P507,Исходные_данные,10,FALSE),0)</f>
        <v>0</v>
      </c>
      <c r="AH507" s="46">
        <f>IFERROR(VLOOKUP(P507,Исходные_данные,11,FALSE),0)</f>
        <v>0</v>
      </c>
      <c r="AI507" s="46">
        <f t="shared" si="22"/>
        <v>0</v>
      </c>
    </row>
    <row r="508" spans="6:35" x14ac:dyDescent="0.25">
      <c r="F508" s="19" t="str">
        <f>IF(G508=1,MAX($F$4:F507)+1,"")</f>
        <v/>
      </c>
      <c r="G508" s="19">
        <f>COUNTIF($H$5:H508,H508)</f>
        <v>485</v>
      </c>
      <c r="H508" s="19" t="e">
        <f t="shared" si="21"/>
        <v>#N/A</v>
      </c>
      <c r="I508" s="19">
        <f>COUNTIF($J$4:$J508,1)</f>
        <v>11</v>
      </c>
      <c r="J508" s="19">
        <f>COUNTIF($S$5:$S508,S508)</f>
        <v>485</v>
      </c>
      <c r="K508" s="19" t="e">
        <f>VLOOKUP(P508,Исходные_данные,20,FALSE)</f>
        <v>#N/A</v>
      </c>
      <c r="L508" s="19">
        <f>IFERROR(IF(P508=0,0,MAX($L$4:L507)+1),0)</f>
        <v>0</v>
      </c>
      <c r="M508" s="104" t="e">
        <f>LEFT(P508,SEARCH(".",P508)-1)</f>
        <v>#N/A</v>
      </c>
      <c r="N508" s="104" t="e">
        <f>LEFT(RIGHT(P508,LEN(P508)-LEN(M508)-1),SEARCH(".",P508)-1)</f>
        <v>#N/A</v>
      </c>
      <c r="P508" s="46" t="e">
        <f>VLOOKUP(ROW(504:504),Разбивка_нумерация_5,4,FALSE)</f>
        <v>#N/A</v>
      </c>
      <c r="Q508" s="46" t="e">
        <f>IF(VLOOKUP(ROW(504:504),Разбивка_нумерация_5,3,FALSE)=0,VLOOKUP(ROW(504:504),Разбивка_нумерация_5,2,FALSE),VLOOKUP(ROW(504:504),Разбивка_нумерация_5,3,FALSE))</f>
        <v>#N/A</v>
      </c>
      <c r="R508" s="46" t="e">
        <f>VLOOKUP(ROW(504:504),Разбивка_нумерация_5,6,FALSE)</f>
        <v>#N/A</v>
      </c>
      <c r="S508" s="46" t="e">
        <f>VLOOKUP(ROW(504:504),Разбивка_нумерация_5,17,FALSE)</f>
        <v>#N/A</v>
      </c>
      <c r="T508" s="46" t="str">
        <f>IF(AG508=0,"","L="&amp;AG508)</f>
        <v/>
      </c>
      <c r="U508" s="46" t="str">
        <f>IF(AH508=0,"",AD508&amp;" L="&amp;AH508)</f>
        <v/>
      </c>
      <c r="V508" s="46" t="str">
        <f>IF(AI508=0,"",AE508&amp;" L="&amp;AI508)</f>
        <v/>
      </c>
      <c r="W508" s="47" t="e">
        <f>VLOOKUP(P508,Исходные_данные,13,FALSE)*1.3</f>
        <v>#N/A</v>
      </c>
      <c r="X508" s="48"/>
      <c r="Y508" s="48"/>
      <c r="Z508" s="48"/>
      <c r="AA508" s="48"/>
      <c r="AB508" s="48"/>
      <c r="AD508" s="46" t="e">
        <f>VLOOKUP(S508,Кабель_диаметр,4,FALSE)</f>
        <v>#N/A</v>
      </c>
      <c r="AE508" s="46" t="e">
        <f>VLOOKUP(S508,Кабель_диаметр,5,FALSE)</f>
        <v>#N/A</v>
      </c>
      <c r="AG508" s="46">
        <f>IFERROR(VLOOKUP(P508,Исходные_данные,10,FALSE),0)</f>
        <v>0</v>
      </c>
      <c r="AH508" s="46">
        <f>IFERROR(VLOOKUP(P508,Исходные_данные,11,FALSE),0)</f>
        <v>0</v>
      </c>
      <c r="AI508" s="46">
        <f t="shared" si="22"/>
        <v>0</v>
      </c>
    </row>
    <row r="509" spans="6:35" x14ac:dyDescent="0.25">
      <c r="F509" s="19" t="str">
        <f>IF(G509=1,MAX($F$4:F508)+1,"")</f>
        <v/>
      </c>
      <c r="G509" s="19">
        <f>COUNTIF($H$5:H509,H509)</f>
        <v>486</v>
      </c>
      <c r="H509" s="19" t="e">
        <f t="shared" si="21"/>
        <v>#N/A</v>
      </c>
      <c r="I509" s="19">
        <f>COUNTIF($J$4:$J509,1)</f>
        <v>11</v>
      </c>
      <c r="J509" s="19">
        <f>COUNTIF($S$5:$S509,S509)</f>
        <v>486</v>
      </c>
      <c r="K509" s="19" t="e">
        <f>VLOOKUP(P509,Исходные_данные,20,FALSE)</f>
        <v>#N/A</v>
      </c>
      <c r="L509" s="19">
        <f>IFERROR(IF(P509=0,0,MAX($L$4:L508)+1),0)</f>
        <v>0</v>
      </c>
      <c r="M509" s="104" t="e">
        <f>LEFT(P509,SEARCH(".",P509)-1)</f>
        <v>#N/A</v>
      </c>
      <c r="N509" s="104" t="e">
        <f>LEFT(RIGHT(P509,LEN(P509)-LEN(M509)-1),SEARCH(".",P509)-1)</f>
        <v>#N/A</v>
      </c>
      <c r="P509" s="46" t="e">
        <f>VLOOKUP(ROW(505:505),Разбивка_нумерация_5,4,FALSE)</f>
        <v>#N/A</v>
      </c>
      <c r="Q509" s="46" t="e">
        <f>IF(VLOOKUP(ROW(505:505),Разбивка_нумерация_5,3,FALSE)=0,VLOOKUP(ROW(505:505),Разбивка_нумерация_5,2,FALSE),VLOOKUP(ROW(505:505),Разбивка_нумерация_5,3,FALSE))</f>
        <v>#N/A</v>
      </c>
      <c r="R509" s="46" t="e">
        <f>VLOOKUP(ROW(505:505),Разбивка_нумерация_5,6,FALSE)</f>
        <v>#N/A</v>
      </c>
      <c r="S509" s="46" t="e">
        <f>VLOOKUP(ROW(505:505),Разбивка_нумерация_5,17,FALSE)</f>
        <v>#N/A</v>
      </c>
      <c r="T509" s="46" t="str">
        <f>IF(AG509=0,"","L="&amp;AG509)</f>
        <v/>
      </c>
      <c r="U509" s="46" t="str">
        <f>IF(AH509=0,"",AD509&amp;" L="&amp;AH509)</f>
        <v/>
      </c>
      <c r="V509" s="46" t="str">
        <f>IF(AI509=0,"",AE509&amp;" L="&amp;AI509)</f>
        <v/>
      </c>
      <c r="W509" s="47" t="e">
        <f>VLOOKUP(P509,Исходные_данные,13,FALSE)*1.3</f>
        <v>#N/A</v>
      </c>
      <c r="X509" s="48"/>
      <c r="Y509" s="48"/>
      <c r="Z509" s="48"/>
      <c r="AA509" s="48"/>
      <c r="AB509" s="48"/>
      <c r="AD509" s="46" t="e">
        <f>VLOOKUP(S509,Кабель_диаметр,4,FALSE)</f>
        <v>#N/A</v>
      </c>
      <c r="AE509" s="46" t="e">
        <f>VLOOKUP(S509,Кабель_диаметр,5,FALSE)</f>
        <v>#N/A</v>
      </c>
      <c r="AG509" s="46">
        <f>IFERROR(VLOOKUP(P509,Исходные_данные,10,FALSE),0)</f>
        <v>0</v>
      </c>
      <c r="AH509" s="46">
        <f>IFERROR(VLOOKUP(P509,Исходные_данные,11,FALSE),0)</f>
        <v>0</v>
      </c>
      <c r="AI509" s="46">
        <f t="shared" si="22"/>
        <v>0</v>
      </c>
    </row>
    <row r="510" spans="6:35" x14ac:dyDescent="0.25">
      <c r="F510" s="19" t="str">
        <f>IF(G510=1,MAX($F$4:F509)+1,"")</f>
        <v/>
      </c>
      <c r="G510" s="19">
        <f>COUNTIF($H$5:H510,H510)</f>
        <v>487</v>
      </c>
      <c r="H510" s="19" t="e">
        <f t="shared" si="21"/>
        <v>#N/A</v>
      </c>
      <c r="I510" s="19">
        <f>COUNTIF($J$4:$J510,1)</f>
        <v>11</v>
      </c>
      <c r="J510" s="19">
        <f>COUNTIF($S$5:$S510,S510)</f>
        <v>487</v>
      </c>
      <c r="K510" s="19" t="e">
        <f>VLOOKUP(P510,Исходные_данные,20,FALSE)</f>
        <v>#N/A</v>
      </c>
      <c r="L510" s="19">
        <f>IFERROR(IF(P510=0,0,MAX($L$4:L509)+1),0)</f>
        <v>0</v>
      </c>
      <c r="M510" s="104" t="e">
        <f>LEFT(P510,SEARCH(".",P510)-1)</f>
        <v>#N/A</v>
      </c>
      <c r="N510" s="104" t="e">
        <f>LEFT(RIGHT(P510,LEN(P510)-LEN(M510)-1),SEARCH(".",P510)-1)</f>
        <v>#N/A</v>
      </c>
      <c r="P510" s="46" t="e">
        <f>VLOOKUP(ROW(506:506),Разбивка_нумерация_5,4,FALSE)</f>
        <v>#N/A</v>
      </c>
      <c r="Q510" s="46" t="e">
        <f>IF(VLOOKUP(ROW(506:506),Разбивка_нумерация_5,3,FALSE)=0,VLOOKUP(ROW(506:506),Разбивка_нумерация_5,2,FALSE),VLOOKUP(ROW(506:506),Разбивка_нумерация_5,3,FALSE))</f>
        <v>#N/A</v>
      </c>
      <c r="R510" s="46" t="e">
        <f>VLOOKUP(ROW(506:506),Разбивка_нумерация_5,6,FALSE)</f>
        <v>#N/A</v>
      </c>
      <c r="S510" s="46" t="e">
        <f>VLOOKUP(ROW(506:506),Разбивка_нумерация_5,17,FALSE)</f>
        <v>#N/A</v>
      </c>
      <c r="T510" s="46" t="str">
        <f>IF(AG510=0,"","L="&amp;AG510)</f>
        <v/>
      </c>
      <c r="U510" s="46" t="str">
        <f>IF(AH510=0,"",AD510&amp;" L="&amp;AH510)</f>
        <v/>
      </c>
      <c r="V510" s="46" t="str">
        <f>IF(AI510=0,"",AE510&amp;" L="&amp;AI510)</f>
        <v/>
      </c>
      <c r="W510" s="47" t="e">
        <f>VLOOKUP(P510,Исходные_данные,13,FALSE)*1.3</f>
        <v>#N/A</v>
      </c>
      <c r="X510" s="48"/>
      <c r="Y510" s="48"/>
      <c r="Z510" s="48"/>
      <c r="AA510" s="48"/>
      <c r="AB510" s="48"/>
      <c r="AD510" s="46" t="e">
        <f>VLOOKUP(S510,Кабель_диаметр,4,FALSE)</f>
        <v>#N/A</v>
      </c>
      <c r="AE510" s="46" t="e">
        <f>VLOOKUP(S510,Кабель_диаметр,5,FALSE)</f>
        <v>#N/A</v>
      </c>
      <c r="AG510" s="46">
        <f>IFERROR(VLOOKUP(P510,Исходные_данные,10,FALSE),0)</f>
        <v>0</v>
      </c>
      <c r="AH510" s="46">
        <f>IFERROR(VLOOKUP(P510,Исходные_данные,11,FALSE),0)</f>
        <v>0</v>
      </c>
      <c r="AI510" s="46">
        <f t="shared" si="22"/>
        <v>0</v>
      </c>
    </row>
    <row r="511" spans="6:35" x14ac:dyDescent="0.25">
      <c r="F511" s="19" t="str">
        <f>IF(G511=1,MAX($F$4:F510)+1,"")</f>
        <v/>
      </c>
      <c r="G511" s="19">
        <f>COUNTIF($H$5:H511,H511)</f>
        <v>488</v>
      </c>
      <c r="H511" s="19" t="e">
        <f t="shared" si="21"/>
        <v>#N/A</v>
      </c>
      <c r="I511" s="19">
        <f>COUNTIF($J$4:$J511,1)</f>
        <v>11</v>
      </c>
      <c r="J511" s="19">
        <f>COUNTIF($S$5:$S511,S511)</f>
        <v>488</v>
      </c>
      <c r="K511" s="19" t="e">
        <f>VLOOKUP(P511,Исходные_данные,20,FALSE)</f>
        <v>#N/A</v>
      </c>
      <c r="L511" s="19">
        <f>IFERROR(IF(P511=0,0,MAX($L$4:L510)+1),0)</f>
        <v>0</v>
      </c>
      <c r="M511" s="104" t="e">
        <f>LEFT(P511,SEARCH(".",P511)-1)</f>
        <v>#N/A</v>
      </c>
      <c r="N511" s="104" t="e">
        <f>LEFT(RIGHT(P511,LEN(P511)-LEN(M511)-1),SEARCH(".",P511)-1)</f>
        <v>#N/A</v>
      </c>
      <c r="P511" s="46" t="e">
        <f>VLOOKUP(ROW(507:507),Разбивка_нумерация_5,4,FALSE)</f>
        <v>#N/A</v>
      </c>
      <c r="Q511" s="46" t="e">
        <f>IF(VLOOKUP(ROW(507:507),Разбивка_нумерация_5,3,FALSE)=0,VLOOKUP(ROW(507:507),Разбивка_нумерация_5,2,FALSE),VLOOKUP(ROW(507:507),Разбивка_нумерация_5,3,FALSE))</f>
        <v>#N/A</v>
      </c>
      <c r="R511" s="46" t="e">
        <f>VLOOKUP(ROW(507:507),Разбивка_нумерация_5,6,FALSE)</f>
        <v>#N/A</v>
      </c>
      <c r="S511" s="46" t="e">
        <f>VLOOKUP(ROW(507:507),Разбивка_нумерация_5,17,FALSE)</f>
        <v>#N/A</v>
      </c>
      <c r="T511" s="46" t="str">
        <f>IF(AG511=0,"","L="&amp;AG511)</f>
        <v/>
      </c>
      <c r="U511" s="46" t="str">
        <f>IF(AH511=0,"",AD511&amp;" L="&amp;AH511)</f>
        <v/>
      </c>
      <c r="V511" s="46" t="str">
        <f>IF(AI511=0,"",AE511&amp;" L="&amp;AI511)</f>
        <v/>
      </c>
      <c r="W511" s="47" t="e">
        <f>VLOOKUP(P511,Исходные_данные,13,FALSE)*1.3</f>
        <v>#N/A</v>
      </c>
      <c r="X511" s="48"/>
      <c r="Y511" s="48"/>
      <c r="Z511" s="48"/>
      <c r="AA511" s="48"/>
      <c r="AB511" s="48"/>
      <c r="AD511" s="46" t="e">
        <f>VLOOKUP(S511,Кабель_диаметр,4,FALSE)</f>
        <v>#N/A</v>
      </c>
      <c r="AE511" s="46" t="e">
        <f>VLOOKUP(S511,Кабель_диаметр,5,FALSE)</f>
        <v>#N/A</v>
      </c>
      <c r="AG511" s="46">
        <f>IFERROR(VLOOKUP(P511,Исходные_данные,10,FALSE),0)</f>
        <v>0</v>
      </c>
      <c r="AH511" s="46">
        <f>IFERROR(VLOOKUP(P511,Исходные_данные,11,FALSE),0)</f>
        <v>0</v>
      </c>
      <c r="AI511" s="46">
        <f t="shared" si="22"/>
        <v>0</v>
      </c>
    </row>
    <row r="512" spans="6:35" x14ac:dyDescent="0.25">
      <c r="F512" s="19" t="str">
        <f>IF(G512=1,MAX($F$4:F511)+1,"")</f>
        <v/>
      </c>
      <c r="G512" s="19">
        <f>COUNTIF($H$5:H512,H512)</f>
        <v>489</v>
      </c>
      <c r="H512" s="19" t="e">
        <f t="shared" si="21"/>
        <v>#N/A</v>
      </c>
      <c r="I512" s="19">
        <f>COUNTIF($J$4:$J512,1)</f>
        <v>11</v>
      </c>
      <c r="J512" s="19">
        <f>COUNTIF($S$5:$S512,S512)</f>
        <v>489</v>
      </c>
      <c r="K512" s="19" t="e">
        <f>VLOOKUP(P512,Исходные_данные,20,FALSE)</f>
        <v>#N/A</v>
      </c>
      <c r="L512" s="19">
        <f>IFERROR(IF(P512=0,0,MAX($L$4:L511)+1),0)</f>
        <v>0</v>
      </c>
      <c r="M512" s="104" t="e">
        <f>LEFT(P512,SEARCH(".",P512)-1)</f>
        <v>#N/A</v>
      </c>
      <c r="N512" s="104" t="e">
        <f>LEFT(RIGHT(P512,LEN(P512)-LEN(M512)-1),SEARCH(".",P512)-1)</f>
        <v>#N/A</v>
      </c>
      <c r="P512" s="46" t="e">
        <f>VLOOKUP(ROW(508:508),Разбивка_нумерация_5,4,FALSE)</f>
        <v>#N/A</v>
      </c>
      <c r="Q512" s="46" t="e">
        <f>IF(VLOOKUP(ROW(508:508),Разбивка_нумерация_5,3,FALSE)=0,VLOOKUP(ROW(508:508),Разбивка_нумерация_5,2,FALSE),VLOOKUP(ROW(508:508),Разбивка_нумерация_5,3,FALSE))</f>
        <v>#N/A</v>
      </c>
      <c r="R512" s="46" t="e">
        <f>VLOOKUP(ROW(508:508),Разбивка_нумерация_5,6,FALSE)</f>
        <v>#N/A</v>
      </c>
      <c r="S512" s="46" t="e">
        <f>VLOOKUP(ROW(508:508),Разбивка_нумерация_5,17,FALSE)</f>
        <v>#N/A</v>
      </c>
      <c r="T512" s="46" t="str">
        <f>IF(AG512=0,"","L="&amp;AG512)</f>
        <v/>
      </c>
      <c r="U512" s="46" t="str">
        <f>IF(AH512=0,"",AD512&amp;" L="&amp;AH512)</f>
        <v/>
      </c>
      <c r="V512" s="46" t="str">
        <f>IF(AI512=0,"",AE512&amp;" L="&amp;AI512)</f>
        <v/>
      </c>
      <c r="W512" s="47" t="e">
        <f>VLOOKUP(P512,Исходные_данные,13,FALSE)*1.3</f>
        <v>#N/A</v>
      </c>
      <c r="X512" s="48"/>
      <c r="Y512" s="48"/>
      <c r="Z512" s="48"/>
      <c r="AA512" s="48"/>
      <c r="AB512" s="48"/>
      <c r="AD512" s="46" t="e">
        <f>VLOOKUP(S512,Кабель_диаметр,4,FALSE)</f>
        <v>#N/A</v>
      </c>
      <c r="AE512" s="46" t="e">
        <f>VLOOKUP(S512,Кабель_диаметр,5,FALSE)</f>
        <v>#N/A</v>
      </c>
      <c r="AG512" s="46">
        <f>IFERROR(VLOOKUP(P512,Исходные_данные,10,FALSE),0)</f>
        <v>0</v>
      </c>
      <c r="AH512" s="46">
        <f>IFERROR(VLOOKUP(P512,Исходные_данные,11,FALSE),0)</f>
        <v>0</v>
      </c>
      <c r="AI512" s="46">
        <f t="shared" si="22"/>
        <v>0</v>
      </c>
    </row>
    <row r="513" spans="6:35" x14ac:dyDescent="0.25">
      <c r="F513" s="19" t="str">
        <f>IF(G513=1,MAX($F$4:F512)+1,"")</f>
        <v/>
      </c>
      <c r="G513" s="19">
        <f>COUNTIF($H$5:H513,H513)</f>
        <v>490</v>
      </c>
      <c r="H513" s="19" t="e">
        <f t="shared" si="21"/>
        <v>#N/A</v>
      </c>
      <c r="I513" s="19">
        <f>COUNTIF($J$4:$J513,1)</f>
        <v>11</v>
      </c>
      <c r="J513" s="19">
        <f>COUNTIF($S$5:$S513,S513)</f>
        <v>490</v>
      </c>
      <c r="K513" s="19" t="e">
        <f>VLOOKUP(P513,Исходные_данные,20,FALSE)</f>
        <v>#N/A</v>
      </c>
      <c r="L513" s="19">
        <f>IFERROR(IF(P513=0,0,MAX($L$4:L512)+1),0)</f>
        <v>0</v>
      </c>
      <c r="M513" s="104" t="e">
        <f>LEFT(P513,SEARCH(".",P513)-1)</f>
        <v>#N/A</v>
      </c>
      <c r="N513" s="104" t="e">
        <f>LEFT(RIGHT(P513,LEN(P513)-LEN(M513)-1),SEARCH(".",P513)-1)</f>
        <v>#N/A</v>
      </c>
      <c r="P513" s="46" t="e">
        <f>VLOOKUP(ROW(509:509),Разбивка_нумерация_5,4,FALSE)</f>
        <v>#N/A</v>
      </c>
      <c r="Q513" s="46" t="e">
        <f>IF(VLOOKUP(ROW(509:509),Разбивка_нумерация_5,3,FALSE)=0,VLOOKUP(ROW(509:509),Разбивка_нумерация_5,2,FALSE),VLOOKUP(ROW(509:509),Разбивка_нумерация_5,3,FALSE))</f>
        <v>#N/A</v>
      </c>
      <c r="R513" s="46" t="e">
        <f>VLOOKUP(ROW(509:509),Разбивка_нумерация_5,6,FALSE)</f>
        <v>#N/A</v>
      </c>
      <c r="S513" s="46" t="e">
        <f>VLOOKUP(ROW(509:509),Разбивка_нумерация_5,17,FALSE)</f>
        <v>#N/A</v>
      </c>
      <c r="T513" s="46" t="str">
        <f>IF(AG513=0,"","L="&amp;AG513)</f>
        <v/>
      </c>
      <c r="U513" s="46" t="str">
        <f>IF(AH513=0,"",AD513&amp;" L="&amp;AH513)</f>
        <v/>
      </c>
      <c r="V513" s="46" t="str">
        <f>IF(AI513=0,"",AE513&amp;" L="&amp;AI513)</f>
        <v/>
      </c>
      <c r="W513" s="47" t="e">
        <f>VLOOKUP(P513,Исходные_данные,13,FALSE)*1.3</f>
        <v>#N/A</v>
      </c>
      <c r="X513" s="48"/>
      <c r="Y513" s="48"/>
      <c r="Z513" s="48"/>
      <c r="AA513" s="48"/>
      <c r="AB513" s="48"/>
      <c r="AD513" s="46" t="e">
        <f>VLOOKUP(S513,Кабель_диаметр,4,FALSE)</f>
        <v>#N/A</v>
      </c>
      <c r="AE513" s="46" t="e">
        <f>VLOOKUP(S513,Кабель_диаметр,5,FALSE)</f>
        <v>#N/A</v>
      </c>
      <c r="AG513" s="46">
        <f>IFERROR(VLOOKUP(P513,Исходные_данные,10,FALSE),0)</f>
        <v>0</v>
      </c>
      <c r="AH513" s="46">
        <f>IFERROR(VLOOKUP(P513,Исходные_данные,11,FALSE),0)</f>
        <v>0</v>
      </c>
      <c r="AI513" s="46">
        <f t="shared" si="22"/>
        <v>0</v>
      </c>
    </row>
    <row r="514" spans="6:35" x14ac:dyDescent="0.25">
      <c r="F514" s="19" t="str">
        <f>IF(G514=1,MAX($F$4:F513)+1,"")</f>
        <v/>
      </c>
      <c r="G514" s="19">
        <f>COUNTIF($H$5:H514,H514)</f>
        <v>491</v>
      </c>
      <c r="H514" s="19" t="e">
        <f t="shared" si="21"/>
        <v>#N/A</v>
      </c>
      <c r="I514" s="19">
        <f>COUNTIF($J$4:$J514,1)</f>
        <v>11</v>
      </c>
      <c r="J514" s="19">
        <f>COUNTIF($S$5:$S514,S514)</f>
        <v>491</v>
      </c>
      <c r="K514" s="19" t="e">
        <f>VLOOKUP(P514,Исходные_данные,20,FALSE)</f>
        <v>#N/A</v>
      </c>
      <c r="L514" s="19">
        <f>IFERROR(IF(P514=0,0,MAX($L$4:L513)+1),0)</f>
        <v>0</v>
      </c>
      <c r="M514" s="104" t="e">
        <f>LEFT(P514,SEARCH(".",P514)-1)</f>
        <v>#N/A</v>
      </c>
      <c r="N514" s="104" t="e">
        <f>LEFT(RIGHT(P514,LEN(P514)-LEN(M514)-1),SEARCH(".",P514)-1)</f>
        <v>#N/A</v>
      </c>
      <c r="P514" s="46" t="e">
        <f>VLOOKUP(ROW(510:510),Разбивка_нумерация_5,4,FALSE)</f>
        <v>#N/A</v>
      </c>
      <c r="Q514" s="46" t="e">
        <f>IF(VLOOKUP(ROW(510:510),Разбивка_нумерация_5,3,FALSE)=0,VLOOKUP(ROW(510:510),Разбивка_нумерация_5,2,FALSE),VLOOKUP(ROW(510:510),Разбивка_нумерация_5,3,FALSE))</f>
        <v>#N/A</v>
      </c>
      <c r="R514" s="46" t="e">
        <f>VLOOKUP(ROW(510:510),Разбивка_нумерация_5,6,FALSE)</f>
        <v>#N/A</v>
      </c>
      <c r="S514" s="46" t="e">
        <f>VLOOKUP(ROW(510:510),Разбивка_нумерация_5,17,FALSE)</f>
        <v>#N/A</v>
      </c>
      <c r="T514" s="46" t="str">
        <f>IF(AG514=0,"","L="&amp;AG514)</f>
        <v/>
      </c>
      <c r="U514" s="46" t="str">
        <f>IF(AH514=0,"",AD514&amp;" L="&amp;AH514)</f>
        <v/>
      </c>
      <c r="V514" s="46" t="str">
        <f>IF(AI514=0,"",AE514&amp;" L="&amp;AI514)</f>
        <v/>
      </c>
      <c r="W514" s="47" t="e">
        <f>VLOOKUP(P514,Исходные_данные,13,FALSE)*1.3</f>
        <v>#N/A</v>
      </c>
      <c r="X514" s="48"/>
      <c r="Y514" s="48"/>
      <c r="Z514" s="48"/>
      <c r="AA514" s="48"/>
      <c r="AB514" s="48"/>
      <c r="AD514" s="46" t="e">
        <f>VLOOKUP(S514,Кабель_диаметр,4,FALSE)</f>
        <v>#N/A</v>
      </c>
      <c r="AE514" s="46" t="e">
        <f>VLOOKUP(S514,Кабель_диаметр,5,FALSE)</f>
        <v>#N/A</v>
      </c>
      <c r="AG514" s="46">
        <f>IFERROR(VLOOKUP(P514,Исходные_данные,10,FALSE),0)</f>
        <v>0</v>
      </c>
      <c r="AH514" s="46">
        <f>IFERROR(VLOOKUP(P514,Исходные_данные,11,FALSE),0)</f>
        <v>0</v>
      </c>
      <c r="AI514" s="46">
        <f t="shared" si="22"/>
        <v>0</v>
      </c>
    </row>
    <row r="515" spans="6:35" x14ac:dyDescent="0.25">
      <c r="F515" s="19" t="str">
        <f>IF(G515=1,MAX($F$4:F514)+1,"")</f>
        <v/>
      </c>
      <c r="G515" s="19">
        <f>COUNTIF($H$5:H515,H515)</f>
        <v>492</v>
      </c>
      <c r="H515" s="19" t="e">
        <f t="shared" si="21"/>
        <v>#N/A</v>
      </c>
      <c r="I515" s="19">
        <f>COUNTIF($J$4:$J515,1)</f>
        <v>11</v>
      </c>
      <c r="J515" s="19">
        <f>COUNTIF($S$5:$S515,S515)</f>
        <v>492</v>
      </c>
      <c r="K515" s="19" t="e">
        <f>VLOOKUP(P515,Исходные_данные,20,FALSE)</f>
        <v>#N/A</v>
      </c>
      <c r="L515" s="19">
        <f>IFERROR(IF(P515=0,0,MAX($L$4:L514)+1),0)</f>
        <v>0</v>
      </c>
      <c r="M515" s="104" t="e">
        <f>LEFT(P515,SEARCH(".",P515)-1)</f>
        <v>#N/A</v>
      </c>
      <c r="N515" s="104" t="e">
        <f>LEFT(RIGHT(P515,LEN(P515)-LEN(M515)-1),SEARCH(".",P515)-1)</f>
        <v>#N/A</v>
      </c>
      <c r="P515" s="46" t="e">
        <f>VLOOKUP(ROW(511:511),Разбивка_нумерация_5,4,FALSE)</f>
        <v>#N/A</v>
      </c>
      <c r="Q515" s="46" t="e">
        <f>IF(VLOOKUP(ROW(511:511),Разбивка_нумерация_5,3,FALSE)=0,VLOOKUP(ROW(511:511),Разбивка_нумерация_5,2,FALSE),VLOOKUP(ROW(511:511),Разбивка_нумерация_5,3,FALSE))</f>
        <v>#N/A</v>
      </c>
      <c r="R515" s="46" t="e">
        <f>VLOOKUP(ROW(511:511),Разбивка_нумерация_5,6,FALSE)</f>
        <v>#N/A</v>
      </c>
      <c r="S515" s="46" t="e">
        <f>VLOOKUP(ROW(511:511),Разбивка_нумерация_5,17,FALSE)</f>
        <v>#N/A</v>
      </c>
      <c r="T515" s="46" t="str">
        <f>IF(AG515=0,"","L="&amp;AG515)</f>
        <v/>
      </c>
      <c r="U515" s="46" t="str">
        <f>IF(AH515=0,"",AD515&amp;" L="&amp;AH515)</f>
        <v/>
      </c>
      <c r="V515" s="46" t="str">
        <f>IF(AI515=0,"",AE515&amp;" L="&amp;AI515)</f>
        <v/>
      </c>
      <c r="W515" s="47" t="e">
        <f>VLOOKUP(P515,Исходные_данные,13,FALSE)*1.3</f>
        <v>#N/A</v>
      </c>
      <c r="X515" s="48"/>
      <c r="Y515" s="48"/>
      <c r="Z515" s="48"/>
      <c r="AA515" s="48"/>
      <c r="AB515" s="48"/>
      <c r="AD515" s="46" t="e">
        <f>VLOOKUP(S515,Кабель_диаметр,4,FALSE)</f>
        <v>#N/A</v>
      </c>
      <c r="AE515" s="46" t="e">
        <f>VLOOKUP(S515,Кабель_диаметр,5,FALSE)</f>
        <v>#N/A</v>
      </c>
      <c r="AG515" s="46">
        <f>IFERROR(VLOOKUP(P515,Исходные_данные,10,FALSE),0)</f>
        <v>0</v>
      </c>
      <c r="AH515" s="46">
        <f>IFERROR(VLOOKUP(P515,Исходные_данные,11,FALSE),0)</f>
        <v>0</v>
      </c>
      <c r="AI515" s="46">
        <f t="shared" si="22"/>
        <v>0</v>
      </c>
    </row>
    <row r="516" spans="6:35" x14ac:dyDescent="0.25">
      <c r="F516" s="19" t="str">
        <f>IF(G516=1,MAX($F$4:F515)+1,"")</f>
        <v/>
      </c>
      <c r="G516" s="19">
        <f>COUNTIF($H$5:H516,H516)</f>
        <v>493</v>
      </c>
      <c r="H516" s="19" t="e">
        <f t="shared" si="21"/>
        <v>#N/A</v>
      </c>
      <c r="I516" s="19">
        <f>COUNTIF($J$4:$J516,1)</f>
        <v>11</v>
      </c>
      <c r="J516" s="19">
        <f>COUNTIF($S$5:$S516,S516)</f>
        <v>493</v>
      </c>
      <c r="K516" s="19" t="e">
        <f>VLOOKUP(P516,Исходные_данные,20,FALSE)</f>
        <v>#N/A</v>
      </c>
      <c r="L516" s="19">
        <f>IFERROR(IF(P516=0,0,MAX($L$4:L515)+1),0)</f>
        <v>0</v>
      </c>
      <c r="M516" s="104" t="e">
        <f>LEFT(P516,SEARCH(".",P516)-1)</f>
        <v>#N/A</v>
      </c>
      <c r="N516" s="104" t="e">
        <f>LEFT(RIGHT(P516,LEN(P516)-LEN(M516)-1),SEARCH(".",P516)-1)</f>
        <v>#N/A</v>
      </c>
      <c r="P516" s="46" t="e">
        <f>VLOOKUP(ROW(512:512),Разбивка_нумерация_5,4,FALSE)</f>
        <v>#N/A</v>
      </c>
      <c r="Q516" s="46" t="e">
        <f>IF(VLOOKUP(ROW(512:512),Разбивка_нумерация_5,3,FALSE)=0,VLOOKUP(ROW(512:512),Разбивка_нумерация_5,2,FALSE),VLOOKUP(ROW(512:512),Разбивка_нумерация_5,3,FALSE))</f>
        <v>#N/A</v>
      </c>
      <c r="R516" s="46" t="e">
        <f>VLOOKUP(ROW(512:512),Разбивка_нумерация_5,6,FALSE)</f>
        <v>#N/A</v>
      </c>
      <c r="S516" s="46" t="e">
        <f>VLOOKUP(ROW(512:512),Разбивка_нумерация_5,17,FALSE)</f>
        <v>#N/A</v>
      </c>
      <c r="T516" s="46" t="str">
        <f>IF(AG516=0,"","L="&amp;AG516)</f>
        <v/>
      </c>
      <c r="U516" s="46" t="str">
        <f>IF(AH516=0,"",AD516&amp;" L="&amp;AH516)</f>
        <v/>
      </c>
      <c r="V516" s="46" t="str">
        <f>IF(AI516=0,"",AE516&amp;" L="&amp;AI516)</f>
        <v/>
      </c>
      <c r="W516" s="47" t="e">
        <f>VLOOKUP(P516,Исходные_данные,13,FALSE)*1.3</f>
        <v>#N/A</v>
      </c>
      <c r="X516" s="48"/>
      <c r="Y516" s="48"/>
      <c r="Z516" s="48"/>
      <c r="AA516" s="48"/>
      <c r="AB516" s="48"/>
      <c r="AD516" s="46" t="e">
        <f>VLOOKUP(S516,Кабель_диаметр,4,FALSE)</f>
        <v>#N/A</v>
      </c>
      <c r="AE516" s="46" t="e">
        <f>VLOOKUP(S516,Кабель_диаметр,5,FALSE)</f>
        <v>#N/A</v>
      </c>
      <c r="AG516" s="46">
        <f>IFERROR(VLOOKUP(P516,Исходные_данные,10,FALSE),0)</f>
        <v>0</v>
      </c>
      <c r="AH516" s="46">
        <f>IFERROR(VLOOKUP(P516,Исходные_данные,11,FALSE),0)</f>
        <v>0</v>
      </c>
      <c r="AI516" s="46">
        <f t="shared" si="22"/>
        <v>0</v>
      </c>
    </row>
    <row r="517" spans="6:35" x14ac:dyDescent="0.25">
      <c r="F517" s="19" t="str">
        <f>IF(G517=1,MAX($F$4:F516)+1,"")</f>
        <v/>
      </c>
      <c r="G517" s="19">
        <f>COUNTIF($H$5:H517,H517)</f>
        <v>494</v>
      </c>
      <c r="H517" s="19" t="e">
        <f t="shared" ref="H517:H580" si="23">S517&amp;" "&amp;K517</f>
        <v>#N/A</v>
      </c>
      <c r="I517" s="19">
        <f>COUNTIF($J$4:$J517,1)</f>
        <v>11</v>
      </c>
      <c r="J517" s="19">
        <f>COUNTIF($S$5:$S517,S517)</f>
        <v>494</v>
      </c>
      <c r="K517" s="19" t="e">
        <f>VLOOKUP(P517,Исходные_данные,20,FALSE)</f>
        <v>#N/A</v>
      </c>
      <c r="L517" s="19">
        <f>IFERROR(IF(P517=0,0,MAX($L$4:L516)+1),0)</f>
        <v>0</v>
      </c>
      <c r="M517" s="104" t="e">
        <f>LEFT(P517,SEARCH(".",P517)-1)</f>
        <v>#N/A</v>
      </c>
      <c r="N517" s="104" t="e">
        <f>LEFT(RIGHT(P517,LEN(P517)-LEN(M517)-1),SEARCH(".",P517)-1)</f>
        <v>#N/A</v>
      </c>
      <c r="P517" s="46" t="e">
        <f>VLOOKUP(ROW(513:513),Разбивка_нумерация_5,4,FALSE)</f>
        <v>#N/A</v>
      </c>
      <c r="Q517" s="46" t="e">
        <f>IF(VLOOKUP(ROW(513:513),Разбивка_нумерация_5,3,FALSE)=0,VLOOKUP(ROW(513:513),Разбивка_нумерация_5,2,FALSE),VLOOKUP(ROW(513:513),Разбивка_нумерация_5,3,FALSE))</f>
        <v>#N/A</v>
      </c>
      <c r="R517" s="46" t="e">
        <f>VLOOKUP(ROW(513:513),Разбивка_нумерация_5,6,FALSE)</f>
        <v>#N/A</v>
      </c>
      <c r="S517" s="46" t="e">
        <f>VLOOKUP(ROW(513:513),Разбивка_нумерация_5,17,FALSE)</f>
        <v>#N/A</v>
      </c>
      <c r="T517" s="46" t="str">
        <f>IF(AG517=0,"","L="&amp;AG517)</f>
        <v/>
      </c>
      <c r="U517" s="46" t="str">
        <f>IF(AH517=0,"",AD517&amp;" L="&amp;AH517)</f>
        <v/>
      </c>
      <c r="V517" s="46" t="str">
        <f>IF(AI517=0,"",AE517&amp;" L="&amp;AI517)</f>
        <v/>
      </c>
      <c r="W517" s="47" t="e">
        <f>VLOOKUP(P517,Исходные_данные,13,FALSE)*1.3</f>
        <v>#N/A</v>
      </c>
      <c r="X517" s="48"/>
      <c r="Y517" s="48"/>
      <c r="Z517" s="48"/>
      <c r="AA517" s="48"/>
      <c r="AB517" s="48"/>
      <c r="AD517" s="46" t="e">
        <f>VLOOKUP(S517,Кабель_диаметр,4,FALSE)</f>
        <v>#N/A</v>
      </c>
      <c r="AE517" s="46" t="e">
        <f>VLOOKUP(S517,Кабель_диаметр,5,FALSE)</f>
        <v>#N/A</v>
      </c>
      <c r="AG517" s="46">
        <f>IFERROR(VLOOKUP(P517,Исходные_данные,10,FALSE),0)</f>
        <v>0</v>
      </c>
      <c r="AH517" s="46">
        <f>IFERROR(VLOOKUP(P517,Исходные_данные,11,FALSE),0)</f>
        <v>0</v>
      </c>
      <c r="AI517" s="46">
        <f t="shared" ref="AI517:AI580" si="24">IFERROR(VLOOKUP(P517,Исходные_данные,12,FALSE),0)</f>
        <v>0</v>
      </c>
    </row>
    <row r="518" spans="6:35" x14ac:dyDescent="0.25">
      <c r="F518" s="19" t="str">
        <f>IF(G518=1,MAX($F$4:F517)+1,"")</f>
        <v/>
      </c>
      <c r="G518" s="19">
        <f>COUNTIF($H$5:H518,H518)</f>
        <v>495</v>
      </c>
      <c r="H518" s="19" t="e">
        <f t="shared" si="23"/>
        <v>#N/A</v>
      </c>
      <c r="I518" s="19">
        <f>COUNTIF($J$4:$J518,1)</f>
        <v>11</v>
      </c>
      <c r="J518" s="19">
        <f>COUNTIF($S$5:$S518,S518)</f>
        <v>495</v>
      </c>
      <c r="K518" s="19" t="e">
        <f>VLOOKUP(P518,Исходные_данные,20,FALSE)</f>
        <v>#N/A</v>
      </c>
      <c r="L518" s="19">
        <f>IFERROR(IF(P518=0,0,MAX($L$4:L517)+1),0)</f>
        <v>0</v>
      </c>
      <c r="M518" s="104" t="e">
        <f>LEFT(P518,SEARCH(".",P518)-1)</f>
        <v>#N/A</v>
      </c>
      <c r="N518" s="104" t="e">
        <f>LEFT(RIGHT(P518,LEN(P518)-LEN(M518)-1),SEARCH(".",P518)-1)</f>
        <v>#N/A</v>
      </c>
      <c r="P518" s="46" t="e">
        <f>VLOOKUP(ROW(514:514),Разбивка_нумерация_5,4,FALSE)</f>
        <v>#N/A</v>
      </c>
      <c r="Q518" s="46" t="e">
        <f>IF(VLOOKUP(ROW(514:514),Разбивка_нумерация_5,3,FALSE)=0,VLOOKUP(ROW(514:514),Разбивка_нумерация_5,2,FALSE),VLOOKUP(ROW(514:514),Разбивка_нумерация_5,3,FALSE))</f>
        <v>#N/A</v>
      </c>
      <c r="R518" s="46" t="e">
        <f>VLOOKUP(ROW(514:514),Разбивка_нумерация_5,6,FALSE)</f>
        <v>#N/A</v>
      </c>
      <c r="S518" s="46" t="e">
        <f>VLOOKUP(ROW(514:514),Разбивка_нумерация_5,17,FALSE)</f>
        <v>#N/A</v>
      </c>
      <c r="T518" s="46" t="str">
        <f>IF(AG518=0,"","L="&amp;AG518)</f>
        <v/>
      </c>
      <c r="U518" s="46" t="str">
        <f>IF(AH518=0,"",AD518&amp;" L="&amp;AH518)</f>
        <v/>
      </c>
      <c r="V518" s="46" t="str">
        <f>IF(AI518=0,"",AE518&amp;" L="&amp;AI518)</f>
        <v/>
      </c>
      <c r="W518" s="47" t="e">
        <f>VLOOKUP(P518,Исходные_данные,13,FALSE)*1.3</f>
        <v>#N/A</v>
      </c>
      <c r="X518" s="48"/>
      <c r="Y518" s="48"/>
      <c r="Z518" s="48"/>
      <c r="AA518" s="48"/>
      <c r="AB518" s="48"/>
      <c r="AD518" s="46" t="e">
        <f>VLOOKUP(S518,Кабель_диаметр,4,FALSE)</f>
        <v>#N/A</v>
      </c>
      <c r="AE518" s="46" t="e">
        <f>VLOOKUP(S518,Кабель_диаметр,5,FALSE)</f>
        <v>#N/A</v>
      </c>
      <c r="AG518" s="46">
        <f>IFERROR(VLOOKUP(P518,Исходные_данные,10,FALSE),0)</f>
        <v>0</v>
      </c>
      <c r="AH518" s="46">
        <f>IFERROR(VLOOKUP(P518,Исходные_данные,11,FALSE),0)</f>
        <v>0</v>
      </c>
      <c r="AI518" s="46">
        <f t="shared" si="24"/>
        <v>0</v>
      </c>
    </row>
    <row r="519" spans="6:35" x14ac:dyDescent="0.25">
      <c r="F519" s="19" t="str">
        <f>IF(G519=1,MAX($F$4:F518)+1,"")</f>
        <v/>
      </c>
      <c r="G519" s="19">
        <f>COUNTIF($H$5:H519,H519)</f>
        <v>496</v>
      </c>
      <c r="H519" s="19" t="e">
        <f t="shared" si="23"/>
        <v>#N/A</v>
      </c>
      <c r="I519" s="19">
        <f>COUNTIF($J$4:$J519,1)</f>
        <v>11</v>
      </c>
      <c r="J519" s="19">
        <f>COUNTIF($S$5:$S519,S519)</f>
        <v>496</v>
      </c>
      <c r="K519" s="19" t="e">
        <f>VLOOKUP(P519,Исходные_данные,20,FALSE)</f>
        <v>#N/A</v>
      </c>
      <c r="L519" s="19">
        <f>IFERROR(IF(P519=0,0,MAX($L$4:L518)+1),0)</f>
        <v>0</v>
      </c>
      <c r="M519" s="104" t="e">
        <f>LEFT(P519,SEARCH(".",P519)-1)</f>
        <v>#N/A</v>
      </c>
      <c r="N519" s="104" t="e">
        <f>LEFT(RIGHT(P519,LEN(P519)-LEN(M519)-1),SEARCH(".",P519)-1)</f>
        <v>#N/A</v>
      </c>
      <c r="P519" s="46" t="e">
        <f>VLOOKUP(ROW(515:515),Разбивка_нумерация_5,4,FALSE)</f>
        <v>#N/A</v>
      </c>
      <c r="Q519" s="46" t="e">
        <f>IF(VLOOKUP(ROW(515:515),Разбивка_нумерация_5,3,FALSE)=0,VLOOKUP(ROW(515:515),Разбивка_нумерация_5,2,FALSE),VLOOKUP(ROW(515:515),Разбивка_нумерация_5,3,FALSE))</f>
        <v>#N/A</v>
      </c>
      <c r="R519" s="46" t="e">
        <f>VLOOKUP(ROW(515:515),Разбивка_нумерация_5,6,FALSE)</f>
        <v>#N/A</v>
      </c>
      <c r="S519" s="46" t="e">
        <f>VLOOKUP(ROW(515:515),Разбивка_нумерация_5,17,FALSE)</f>
        <v>#N/A</v>
      </c>
      <c r="T519" s="46" t="str">
        <f>IF(AG519=0,"","L="&amp;AG519)</f>
        <v/>
      </c>
      <c r="U519" s="46" t="str">
        <f>IF(AH519=0,"",AD519&amp;" L="&amp;AH519)</f>
        <v/>
      </c>
      <c r="V519" s="46" t="str">
        <f>IF(AI519=0,"",AE519&amp;" L="&amp;AI519)</f>
        <v/>
      </c>
      <c r="W519" s="47" t="e">
        <f>VLOOKUP(P519,Исходные_данные,13,FALSE)*1.3</f>
        <v>#N/A</v>
      </c>
      <c r="X519" s="48"/>
      <c r="Y519" s="48"/>
      <c r="Z519" s="48"/>
      <c r="AA519" s="48"/>
      <c r="AB519" s="48"/>
      <c r="AD519" s="46" t="e">
        <f>VLOOKUP(S519,Кабель_диаметр,4,FALSE)</f>
        <v>#N/A</v>
      </c>
      <c r="AE519" s="46" t="e">
        <f>VLOOKUP(S519,Кабель_диаметр,5,FALSE)</f>
        <v>#N/A</v>
      </c>
      <c r="AG519" s="46">
        <f>IFERROR(VLOOKUP(P519,Исходные_данные,10,FALSE),0)</f>
        <v>0</v>
      </c>
      <c r="AH519" s="46">
        <f>IFERROR(VLOOKUP(P519,Исходные_данные,11,FALSE),0)</f>
        <v>0</v>
      </c>
      <c r="AI519" s="46">
        <f t="shared" si="24"/>
        <v>0</v>
      </c>
    </row>
    <row r="520" spans="6:35" x14ac:dyDescent="0.25">
      <c r="F520" s="19" t="str">
        <f>IF(G520=1,MAX($F$4:F519)+1,"")</f>
        <v/>
      </c>
      <c r="G520" s="19">
        <f>COUNTIF($H$5:H520,H520)</f>
        <v>497</v>
      </c>
      <c r="H520" s="19" t="e">
        <f t="shared" si="23"/>
        <v>#N/A</v>
      </c>
      <c r="I520" s="19">
        <f>COUNTIF($J$4:$J520,1)</f>
        <v>11</v>
      </c>
      <c r="J520" s="19">
        <f>COUNTIF($S$5:$S520,S520)</f>
        <v>497</v>
      </c>
      <c r="K520" s="19" t="e">
        <f>VLOOKUP(P520,Исходные_данные,20,FALSE)</f>
        <v>#N/A</v>
      </c>
      <c r="L520" s="19">
        <f>IFERROR(IF(P520=0,0,MAX($L$4:L519)+1),0)</f>
        <v>0</v>
      </c>
      <c r="M520" s="104" t="e">
        <f>LEFT(P520,SEARCH(".",P520)-1)</f>
        <v>#N/A</v>
      </c>
      <c r="N520" s="104" t="e">
        <f>LEFT(RIGHT(P520,LEN(P520)-LEN(M520)-1),SEARCH(".",P520)-1)</f>
        <v>#N/A</v>
      </c>
      <c r="P520" s="46" t="e">
        <f>VLOOKUP(ROW(516:516),Разбивка_нумерация_5,4,FALSE)</f>
        <v>#N/A</v>
      </c>
      <c r="Q520" s="46" t="e">
        <f>IF(VLOOKUP(ROW(516:516),Разбивка_нумерация_5,3,FALSE)=0,VLOOKUP(ROW(516:516),Разбивка_нумерация_5,2,FALSE),VLOOKUP(ROW(516:516),Разбивка_нумерация_5,3,FALSE))</f>
        <v>#N/A</v>
      </c>
      <c r="R520" s="46" t="e">
        <f>VLOOKUP(ROW(516:516),Разбивка_нумерация_5,6,FALSE)</f>
        <v>#N/A</v>
      </c>
      <c r="S520" s="46" t="e">
        <f>VLOOKUP(ROW(516:516),Разбивка_нумерация_5,17,FALSE)</f>
        <v>#N/A</v>
      </c>
      <c r="T520" s="46" t="str">
        <f>IF(AG520=0,"","L="&amp;AG520)</f>
        <v/>
      </c>
      <c r="U520" s="46" t="str">
        <f>IF(AH520=0,"",AD520&amp;" L="&amp;AH520)</f>
        <v/>
      </c>
      <c r="V520" s="46" t="str">
        <f>IF(AI520=0,"",AE520&amp;" L="&amp;AI520)</f>
        <v/>
      </c>
      <c r="W520" s="47" t="e">
        <f>VLOOKUP(P520,Исходные_данные,13,FALSE)*1.3</f>
        <v>#N/A</v>
      </c>
      <c r="X520" s="48"/>
      <c r="Y520" s="48"/>
      <c r="Z520" s="48"/>
      <c r="AA520" s="48"/>
      <c r="AB520" s="48"/>
      <c r="AD520" s="46" t="e">
        <f>VLOOKUP(S520,Кабель_диаметр,4,FALSE)</f>
        <v>#N/A</v>
      </c>
      <c r="AE520" s="46" t="e">
        <f>VLOOKUP(S520,Кабель_диаметр,5,FALSE)</f>
        <v>#N/A</v>
      </c>
      <c r="AG520" s="46">
        <f>IFERROR(VLOOKUP(P520,Исходные_данные,10,FALSE),0)</f>
        <v>0</v>
      </c>
      <c r="AH520" s="46">
        <f>IFERROR(VLOOKUP(P520,Исходные_данные,11,FALSE),0)</f>
        <v>0</v>
      </c>
      <c r="AI520" s="46">
        <f t="shared" si="24"/>
        <v>0</v>
      </c>
    </row>
    <row r="521" spans="6:35" x14ac:dyDescent="0.25">
      <c r="F521" s="19" t="str">
        <f>IF(G521=1,MAX($F$4:F520)+1,"")</f>
        <v/>
      </c>
      <c r="G521" s="19">
        <f>COUNTIF($H$5:H521,H521)</f>
        <v>498</v>
      </c>
      <c r="H521" s="19" t="e">
        <f t="shared" si="23"/>
        <v>#N/A</v>
      </c>
      <c r="I521" s="19">
        <f>COUNTIF($J$4:$J521,1)</f>
        <v>11</v>
      </c>
      <c r="J521" s="19">
        <f>COUNTIF($S$5:$S521,S521)</f>
        <v>498</v>
      </c>
      <c r="K521" s="19" t="e">
        <f>VLOOKUP(P521,Исходные_данные,20,FALSE)</f>
        <v>#N/A</v>
      </c>
      <c r="L521" s="19">
        <f>IFERROR(IF(P521=0,0,MAX($L$4:L520)+1),0)</f>
        <v>0</v>
      </c>
      <c r="M521" s="104" t="e">
        <f>LEFT(P521,SEARCH(".",P521)-1)</f>
        <v>#N/A</v>
      </c>
      <c r="N521" s="104" t="e">
        <f>LEFT(RIGHT(P521,LEN(P521)-LEN(M521)-1),SEARCH(".",P521)-1)</f>
        <v>#N/A</v>
      </c>
      <c r="P521" s="46" t="e">
        <f>VLOOKUP(ROW(517:517),Разбивка_нумерация_5,4,FALSE)</f>
        <v>#N/A</v>
      </c>
      <c r="Q521" s="46" t="e">
        <f>IF(VLOOKUP(ROW(517:517),Разбивка_нумерация_5,3,FALSE)=0,VLOOKUP(ROW(517:517),Разбивка_нумерация_5,2,FALSE),VLOOKUP(ROW(517:517),Разбивка_нумерация_5,3,FALSE))</f>
        <v>#N/A</v>
      </c>
      <c r="R521" s="46" t="e">
        <f>VLOOKUP(ROW(517:517),Разбивка_нумерация_5,6,FALSE)</f>
        <v>#N/A</v>
      </c>
      <c r="S521" s="46" t="e">
        <f>VLOOKUP(ROW(517:517),Разбивка_нумерация_5,17,FALSE)</f>
        <v>#N/A</v>
      </c>
      <c r="T521" s="46" t="str">
        <f>IF(AG521=0,"","L="&amp;AG521)</f>
        <v/>
      </c>
      <c r="U521" s="46" t="str">
        <f>IF(AH521=0,"",AD521&amp;" L="&amp;AH521)</f>
        <v/>
      </c>
      <c r="V521" s="46" t="str">
        <f>IF(AI521=0,"",AE521&amp;" L="&amp;AI521)</f>
        <v/>
      </c>
      <c r="W521" s="47" t="e">
        <f>VLOOKUP(P521,Исходные_данные,13,FALSE)*1.3</f>
        <v>#N/A</v>
      </c>
      <c r="X521" s="48"/>
      <c r="Y521" s="48"/>
      <c r="Z521" s="48"/>
      <c r="AA521" s="48"/>
      <c r="AB521" s="48"/>
      <c r="AD521" s="46" t="e">
        <f>VLOOKUP(S521,Кабель_диаметр,4,FALSE)</f>
        <v>#N/A</v>
      </c>
      <c r="AE521" s="46" t="e">
        <f>VLOOKUP(S521,Кабель_диаметр,5,FALSE)</f>
        <v>#N/A</v>
      </c>
      <c r="AG521" s="46">
        <f>IFERROR(VLOOKUP(P521,Исходные_данные,10,FALSE),0)</f>
        <v>0</v>
      </c>
      <c r="AH521" s="46">
        <f>IFERROR(VLOOKUP(P521,Исходные_данные,11,FALSE),0)</f>
        <v>0</v>
      </c>
      <c r="AI521" s="46">
        <f t="shared" si="24"/>
        <v>0</v>
      </c>
    </row>
    <row r="522" spans="6:35" x14ac:dyDescent="0.25">
      <c r="F522" s="19" t="str">
        <f>IF(G522=1,MAX($F$4:F521)+1,"")</f>
        <v/>
      </c>
      <c r="G522" s="19">
        <f>COUNTIF($H$5:H522,H522)</f>
        <v>499</v>
      </c>
      <c r="H522" s="19" t="e">
        <f t="shared" si="23"/>
        <v>#N/A</v>
      </c>
      <c r="I522" s="19">
        <f>COUNTIF($J$4:$J522,1)</f>
        <v>11</v>
      </c>
      <c r="J522" s="19">
        <f>COUNTIF($S$5:$S522,S522)</f>
        <v>499</v>
      </c>
      <c r="K522" s="19" t="e">
        <f>VLOOKUP(P522,Исходные_данные,20,FALSE)</f>
        <v>#N/A</v>
      </c>
      <c r="L522" s="19">
        <f>IFERROR(IF(P522=0,0,MAX($L$4:L521)+1),0)</f>
        <v>0</v>
      </c>
      <c r="M522" s="104" t="e">
        <f>LEFT(P522,SEARCH(".",P522)-1)</f>
        <v>#N/A</v>
      </c>
      <c r="N522" s="104" t="e">
        <f>LEFT(RIGHT(P522,LEN(P522)-LEN(M522)-1),SEARCH(".",P522)-1)</f>
        <v>#N/A</v>
      </c>
      <c r="P522" s="46" t="e">
        <f>VLOOKUP(ROW(518:518),Разбивка_нумерация_5,4,FALSE)</f>
        <v>#N/A</v>
      </c>
      <c r="Q522" s="46" t="e">
        <f>IF(VLOOKUP(ROW(518:518),Разбивка_нумерация_5,3,FALSE)=0,VLOOKUP(ROW(518:518),Разбивка_нумерация_5,2,FALSE),VLOOKUP(ROW(518:518),Разбивка_нумерация_5,3,FALSE))</f>
        <v>#N/A</v>
      </c>
      <c r="R522" s="46" t="e">
        <f>VLOOKUP(ROW(518:518),Разбивка_нумерация_5,6,FALSE)</f>
        <v>#N/A</v>
      </c>
      <c r="S522" s="46" t="e">
        <f>VLOOKUP(ROW(518:518),Разбивка_нумерация_5,17,FALSE)</f>
        <v>#N/A</v>
      </c>
      <c r="T522" s="46" t="str">
        <f>IF(AG522=0,"","L="&amp;AG522)</f>
        <v/>
      </c>
      <c r="U522" s="46" t="str">
        <f>IF(AH522=0,"",AD522&amp;" L="&amp;AH522)</f>
        <v/>
      </c>
      <c r="V522" s="46" t="str">
        <f>IF(AI522=0,"",AE522&amp;" L="&amp;AI522)</f>
        <v/>
      </c>
      <c r="W522" s="47" t="e">
        <f>VLOOKUP(P522,Исходные_данные,13,FALSE)*1.3</f>
        <v>#N/A</v>
      </c>
      <c r="X522" s="48"/>
      <c r="Y522" s="48"/>
      <c r="Z522" s="48"/>
      <c r="AA522" s="48"/>
      <c r="AB522" s="48"/>
      <c r="AD522" s="46" t="e">
        <f>VLOOKUP(S522,Кабель_диаметр,4,FALSE)</f>
        <v>#N/A</v>
      </c>
      <c r="AE522" s="46" t="e">
        <f>VLOOKUP(S522,Кабель_диаметр,5,FALSE)</f>
        <v>#N/A</v>
      </c>
      <c r="AG522" s="46">
        <f>IFERROR(VLOOKUP(P522,Исходные_данные,10,FALSE),0)</f>
        <v>0</v>
      </c>
      <c r="AH522" s="46">
        <f>IFERROR(VLOOKUP(P522,Исходные_данные,11,FALSE),0)</f>
        <v>0</v>
      </c>
      <c r="AI522" s="46">
        <f t="shared" si="24"/>
        <v>0</v>
      </c>
    </row>
    <row r="523" spans="6:35" x14ac:dyDescent="0.25">
      <c r="F523" s="19" t="str">
        <f>IF(G523=1,MAX($F$4:F522)+1,"")</f>
        <v/>
      </c>
      <c r="G523" s="19">
        <f>COUNTIF($H$5:H523,H523)</f>
        <v>500</v>
      </c>
      <c r="H523" s="19" t="e">
        <f t="shared" si="23"/>
        <v>#N/A</v>
      </c>
      <c r="I523" s="19">
        <f>COUNTIF($J$4:$J523,1)</f>
        <v>11</v>
      </c>
      <c r="J523" s="19">
        <f>COUNTIF($S$5:$S523,S523)</f>
        <v>500</v>
      </c>
      <c r="K523" s="19" t="e">
        <f>VLOOKUP(P523,Исходные_данные,20,FALSE)</f>
        <v>#N/A</v>
      </c>
      <c r="L523" s="19">
        <f>IFERROR(IF(P523=0,0,MAX($L$4:L522)+1),0)</f>
        <v>0</v>
      </c>
      <c r="M523" s="104" t="e">
        <f>LEFT(P523,SEARCH(".",P523)-1)</f>
        <v>#N/A</v>
      </c>
      <c r="N523" s="104" t="e">
        <f>LEFT(RIGHT(P523,LEN(P523)-LEN(M523)-1),SEARCH(".",P523)-1)</f>
        <v>#N/A</v>
      </c>
      <c r="P523" s="46" t="e">
        <f>VLOOKUP(ROW(519:519),Разбивка_нумерация_5,4,FALSE)</f>
        <v>#N/A</v>
      </c>
      <c r="Q523" s="46" t="e">
        <f>IF(VLOOKUP(ROW(519:519),Разбивка_нумерация_5,3,FALSE)=0,VLOOKUP(ROW(519:519),Разбивка_нумерация_5,2,FALSE),VLOOKUP(ROW(519:519),Разбивка_нумерация_5,3,FALSE))</f>
        <v>#N/A</v>
      </c>
      <c r="R523" s="46" t="e">
        <f>VLOOKUP(ROW(519:519),Разбивка_нумерация_5,6,FALSE)</f>
        <v>#N/A</v>
      </c>
      <c r="S523" s="46" t="e">
        <f>VLOOKUP(ROW(519:519),Разбивка_нумерация_5,17,FALSE)</f>
        <v>#N/A</v>
      </c>
      <c r="T523" s="46" t="str">
        <f>IF(AG523=0,"","L="&amp;AG523)</f>
        <v/>
      </c>
      <c r="U523" s="46" t="str">
        <f>IF(AH523=0,"",AD523&amp;" L="&amp;AH523)</f>
        <v/>
      </c>
      <c r="V523" s="46" t="str">
        <f>IF(AI523=0,"",AE523&amp;" L="&amp;AI523)</f>
        <v/>
      </c>
      <c r="W523" s="47" t="e">
        <f>VLOOKUP(P523,Исходные_данные,13,FALSE)*1.3</f>
        <v>#N/A</v>
      </c>
      <c r="X523" s="48"/>
      <c r="Y523" s="48"/>
      <c r="Z523" s="48"/>
      <c r="AA523" s="48"/>
      <c r="AB523" s="48"/>
      <c r="AD523" s="46" t="e">
        <f>VLOOKUP(S523,Кабель_диаметр,4,FALSE)</f>
        <v>#N/A</v>
      </c>
      <c r="AE523" s="46" t="e">
        <f>VLOOKUP(S523,Кабель_диаметр,5,FALSE)</f>
        <v>#N/A</v>
      </c>
      <c r="AG523" s="46">
        <f>IFERROR(VLOOKUP(P523,Исходные_данные,10,FALSE),0)</f>
        <v>0</v>
      </c>
      <c r="AH523" s="46">
        <f>IFERROR(VLOOKUP(P523,Исходные_данные,11,FALSE),0)</f>
        <v>0</v>
      </c>
      <c r="AI523" s="46">
        <f t="shared" si="24"/>
        <v>0</v>
      </c>
    </row>
    <row r="524" spans="6:35" x14ac:dyDescent="0.25">
      <c r="F524" s="19" t="str">
        <f>IF(G524=1,MAX($F$4:F523)+1,"")</f>
        <v/>
      </c>
      <c r="G524" s="19">
        <f>COUNTIF($H$5:H524,H524)</f>
        <v>501</v>
      </c>
      <c r="H524" s="19" t="e">
        <f t="shared" si="23"/>
        <v>#N/A</v>
      </c>
      <c r="I524" s="19">
        <f>COUNTIF($J$4:$J524,1)</f>
        <v>11</v>
      </c>
      <c r="J524" s="19">
        <f>COUNTIF($S$5:$S524,S524)</f>
        <v>501</v>
      </c>
      <c r="K524" s="19" t="e">
        <f>VLOOKUP(P524,Исходные_данные,20,FALSE)</f>
        <v>#N/A</v>
      </c>
      <c r="L524" s="19">
        <f>IFERROR(IF(P524=0,0,MAX($L$4:L523)+1),0)</f>
        <v>0</v>
      </c>
      <c r="M524" s="104" t="e">
        <f>LEFT(P524,SEARCH(".",P524)-1)</f>
        <v>#N/A</v>
      </c>
      <c r="N524" s="104" t="e">
        <f>LEFT(RIGHT(P524,LEN(P524)-LEN(M524)-1),SEARCH(".",P524)-1)</f>
        <v>#N/A</v>
      </c>
      <c r="P524" s="46" t="e">
        <f>VLOOKUP(ROW(520:520),Разбивка_нумерация_5,4,FALSE)</f>
        <v>#N/A</v>
      </c>
      <c r="Q524" s="46" t="e">
        <f>IF(VLOOKUP(ROW(520:520),Разбивка_нумерация_5,3,FALSE)=0,VLOOKUP(ROW(520:520),Разбивка_нумерация_5,2,FALSE),VLOOKUP(ROW(520:520),Разбивка_нумерация_5,3,FALSE))</f>
        <v>#N/A</v>
      </c>
      <c r="R524" s="46" t="e">
        <f>VLOOKUP(ROW(520:520),Разбивка_нумерация_5,6,FALSE)</f>
        <v>#N/A</v>
      </c>
      <c r="S524" s="46" t="e">
        <f>VLOOKUP(ROW(520:520),Разбивка_нумерация_5,17,FALSE)</f>
        <v>#N/A</v>
      </c>
      <c r="T524" s="46" t="str">
        <f>IF(AG524=0,"","L="&amp;AG524)</f>
        <v/>
      </c>
      <c r="U524" s="46" t="str">
        <f>IF(AH524=0,"",AD524&amp;" L="&amp;AH524)</f>
        <v/>
      </c>
      <c r="V524" s="46" t="str">
        <f>IF(AI524=0,"",AE524&amp;" L="&amp;AI524)</f>
        <v/>
      </c>
      <c r="W524" s="47" t="e">
        <f>VLOOKUP(P524,Исходные_данные,13,FALSE)*1.3</f>
        <v>#N/A</v>
      </c>
      <c r="X524" s="48"/>
      <c r="Y524" s="48"/>
      <c r="Z524" s="48"/>
      <c r="AA524" s="48"/>
      <c r="AB524" s="48"/>
      <c r="AD524" s="46" t="e">
        <f>VLOOKUP(S524,Кабель_диаметр,4,FALSE)</f>
        <v>#N/A</v>
      </c>
      <c r="AE524" s="46" t="e">
        <f>VLOOKUP(S524,Кабель_диаметр,5,FALSE)</f>
        <v>#N/A</v>
      </c>
      <c r="AG524" s="46">
        <f>IFERROR(VLOOKUP(P524,Исходные_данные,10,FALSE),0)</f>
        <v>0</v>
      </c>
      <c r="AH524" s="46">
        <f>IFERROR(VLOOKUP(P524,Исходные_данные,11,FALSE),0)</f>
        <v>0</v>
      </c>
      <c r="AI524" s="46">
        <f t="shared" si="24"/>
        <v>0</v>
      </c>
    </row>
    <row r="525" spans="6:35" x14ac:dyDescent="0.25">
      <c r="F525" s="19" t="str">
        <f>IF(G525=1,MAX($F$4:F524)+1,"")</f>
        <v/>
      </c>
      <c r="G525" s="19">
        <f>COUNTIF($H$5:H525,H525)</f>
        <v>502</v>
      </c>
      <c r="H525" s="19" t="e">
        <f t="shared" si="23"/>
        <v>#N/A</v>
      </c>
      <c r="I525" s="19">
        <f>COUNTIF($J$4:$J525,1)</f>
        <v>11</v>
      </c>
      <c r="J525" s="19">
        <f>COUNTIF($S$5:$S525,S525)</f>
        <v>502</v>
      </c>
      <c r="K525" s="19" t="e">
        <f>VLOOKUP(P525,Исходные_данные,20,FALSE)</f>
        <v>#N/A</v>
      </c>
      <c r="L525" s="19">
        <f>IFERROR(IF(P525=0,0,MAX($L$4:L524)+1),0)</f>
        <v>0</v>
      </c>
      <c r="M525" s="104" t="e">
        <f>LEFT(P525,SEARCH(".",P525)-1)</f>
        <v>#N/A</v>
      </c>
      <c r="N525" s="104" t="e">
        <f>LEFT(RIGHT(P525,LEN(P525)-LEN(M525)-1),SEARCH(".",P525)-1)</f>
        <v>#N/A</v>
      </c>
      <c r="P525" s="46" t="e">
        <f>VLOOKUP(ROW(521:521),Разбивка_нумерация_5,4,FALSE)</f>
        <v>#N/A</v>
      </c>
      <c r="Q525" s="46" t="e">
        <f>IF(VLOOKUP(ROW(521:521),Разбивка_нумерация_5,3,FALSE)=0,VLOOKUP(ROW(521:521),Разбивка_нумерация_5,2,FALSE),VLOOKUP(ROW(521:521),Разбивка_нумерация_5,3,FALSE))</f>
        <v>#N/A</v>
      </c>
      <c r="R525" s="46" t="e">
        <f>VLOOKUP(ROW(521:521),Разбивка_нумерация_5,6,FALSE)</f>
        <v>#N/A</v>
      </c>
      <c r="S525" s="46" t="e">
        <f>VLOOKUP(ROW(521:521),Разбивка_нумерация_5,17,FALSE)</f>
        <v>#N/A</v>
      </c>
      <c r="T525" s="46" t="str">
        <f>IF(AG525=0,"","L="&amp;AG525)</f>
        <v/>
      </c>
      <c r="U525" s="46" t="str">
        <f>IF(AH525=0,"",AD525&amp;" L="&amp;AH525)</f>
        <v/>
      </c>
      <c r="V525" s="46" t="str">
        <f>IF(AI525=0,"",AE525&amp;" L="&amp;AI525)</f>
        <v/>
      </c>
      <c r="W525" s="47" t="e">
        <f>VLOOKUP(P525,Исходные_данные,13,FALSE)*1.3</f>
        <v>#N/A</v>
      </c>
      <c r="X525" s="48"/>
      <c r="Y525" s="48"/>
      <c r="Z525" s="48"/>
      <c r="AA525" s="48"/>
      <c r="AB525" s="48"/>
      <c r="AD525" s="46" t="e">
        <f>VLOOKUP(S525,Кабель_диаметр,4,FALSE)</f>
        <v>#N/A</v>
      </c>
      <c r="AE525" s="46" t="e">
        <f>VLOOKUP(S525,Кабель_диаметр,5,FALSE)</f>
        <v>#N/A</v>
      </c>
      <c r="AG525" s="46">
        <f>IFERROR(VLOOKUP(P525,Исходные_данные,10,FALSE),0)</f>
        <v>0</v>
      </c>
      <c r="AH525" s="46">
        <f>IFERROR(VLOOKUP(P525,Исходные_данные,11,FALSE),0)</f>
        <v>0</v>
      </c>
      <c r="AI525" s="46">
        <f t="shared" si="24"/>
        <v>0</v>
      </c>
    </row>
    <row r="526" spans="6:35" x14ac:dyDescent="0.25">
      <c r="F526" s="19" t="str">
        <f>IF(G526=1,MAX($F$4:F525)+1,"")</f>
        <v/>
      </c>
      <c r="G526" s="19">
        <f>COUNTIF($H$5:H526,H526)</f>
        <v>503</v>
      </c>
      <c r="H526" s="19" t="e">
        <f t="shared" si="23"/>
        <v>#N/A</v>
      </c>
      <c r="I526" s="19">
        <f>COUNTIF($J$4:$J526,1)</f>
        <v>11</v>
      </c>
      <c r="J526" s="19">
        <f>COUNTIF($S$5:$S526,S526)</f>
        <v>503</v>
      </c>
      <c r="K526" s="19" t="e">
        <f>VLOOKUP(P526,Исходные_данные,20,FALSE)</f>
        <v>#N/A</v>
      </c>
      <c r="L526" s="19">
        <f>IFERROR(IF(P526=0,0,MAX($L$4:L525)+1),0)</f>
        <v>0</v>
      </c>
      <c r="M526" s="104" t="e">
        <f>LEFT(P526,SEARCH(".",P526)-1)</f>
        <v>#N/A</v>
      </c>
      <c r="N526" s="104" t="e">
        <f>LEFT(RIGHT(P526,LEN(P526)-LEN(M526)-1),SEARCH(".",P526)-1)</f>
        <v>#N/A</v>
      </c>
      <c r="P526" s="46" t="e">
        <f>VLOOKUP(ROW(522:522),Разбивка_нумерация_5,4,FALSE)</f>
        <v>#N/A</v>
      </c>
      <c r="Q526" s="46" t="e">
        <f>IF(VLOOKUP(ROW(522:522),Разбивка_нумерация_5,3,FALSE)=0,VLOOKUP(ROW(522:522),Разбивка_нумерация_5,2,FALSE),VLOOKUP(ROW(522:522),Разбивка_нумерация_5,3,FALSE))</f>
        <v>#N/A</v>
      </c>
      <c r="R526" s="46" t="e">
        <f>VLOOKUP(ROW(522:522),Разбивка_нумерация_5,6,FALSE)</f>
        <v>#N/A</v>
      </c>
      <c r="S526" s="46" t="e">
        <f>VLOOKUP(ROW(522:522),Разбивка_нумерация_5,17,FALSE)</f>
        <v>#N/A</v>
      </c>
      <c r="T526" s="46" t="str">
        <f>IF(AG526=0,"","L="&amp;AG526)</f>
        <v/>
      </c>
      <c r="U526" s="46" t="str">
        <f>IF(AH526=0,"",AD526&amp;" L="&amp;AH526)</f>
        <v/>
      </c>
      <c r="V526" s="46" t="str">
        <f>IF(AI526=0,"",AE526&amp;" L="&amp;AI526)</f>
        <v/>
      </c>
      <c r="W526" s="47" t="e">
        <f>VLOOKUP(P526,Исходные_данные,13,FALSE)*1.3</f>
        <v>#N/A</v>
      </c>
      <c r="X526" s="48"/>
      <c r="Y526" s="48"/>
      <c r="Z526" s="48"/>
      <c r="AA526" s="48"/>
      <c r="AB526" s="48"/>
      <c r="AD526" s="46" t="e">
        <f>VLOOKUP(S526,Кабель_диаметр,4,FALSE)</f>
        <v>#N/A</v>
      </c>
      <c r="AE526" s="46" t="e">
        <f>VLOOKUP(S526,Кабель_диаметр,5,FALSE)</f>
        <v>#N/A</v>
      </c>
      <c r="AG526" s="46">
        <f>IFERROR(VLOOKUP(P526,Исходные_данные,10,FALSE),0)</f>
        <v>0</v>
      </c>
      <c r="AH526" s="46">
        <f>IFERROR(VLOOKUP(P526,Исходные_данные,11,FALSE),0)</f>
        <v>0</v>
      </c>
      <c r="AI526" s="46">
        <f t="shared" si="24"/>
        <v>0</v>
      </c>
    </row>
    <row r="527" spans="6:35" x14ac:dyDescent="0.25">
      <c r="F527" s="19" t="str">
        <f>IF(G527=1,MAX($F$4:F526)+1,"")</f>
        <v/>
      </c>
      <c r="G527" s="19">
        <f>COUNTIF($H$5:H527,H527)</f>
        <v>504</v>
      </c>
      <c r="H527" s="19" t="e">
        <f t="shared" si="23"/>
        <v>#N/A</v>
      </c>
      <c r="I527" s="19">
        <f>COUNTIF($J$4:$J527,1)</f>
        <v>11</v>
      </c>
      <c r="J527" s="19">
        <f>COUNTIF($S$5:$S527,S527)</f>
        <v>504</v>
      </c>
      <c r="K527" s="19" t="e">
        <f>VLOOKUP(P527,Исходные_данные,20,FALSE)</f>
        <v>#N/A</v>
      </c>
      <c r="L527" s="19">
        <f>IFERROR(IF(P527=0,0,MAX($L$4:L526)+1),0)</f>
        <v>0</v>
      </c>
      <c r="M527" s="104" t="e">
        <f>LEFT(P527,SEARCH(".",P527)-1)</f>
        <v>#N/A</v>
      </c>
      <c r="N527" s="104" t="e">
        <f>LEFT(RIGHT(P527,LEN(P527)-LEN(M527)-1),SEARCH(".",P527)-1)</f>
        <v>#N/A</v>
      </c>
      <c r="P527" s="46" t="e">
        <f>VLOOKUP(ROW(523:523),Разбивка_нумерация_5,4,FALSE)</f>
        <v>#N/A</v>
      </c>
      <c r="Q527" s="46" t="e">
        <f>IF(VLOOKUP(ROW(523:523),Разбивка_нумерация_5,3,FALSE)=0,VLOOKUP(ROW(523:523),Разбивка_нумерация_5,2,FALSE),VLOOKUP(ROW(523:523),Разбивка_нумерация_5,3,FALSE))</f>
        <v>#N/A</v>
      </c>
      <c r="R527" s="46" t="e">
        <f>VLOOKUP(ROW(523:523),Разбивка_нумерация_5,6,FALSE)</f>
        <v>#N/A</v>
      </c>
      <c r="S527" s="46" t="e">
        <f>VLOOKUP(ROW(523:523),Разбивка_нумерация_5,17,FALSE)</f>
        <v>#N/A</v>
      </c>
      <c r="T527" s="46" t="str">
        <f>IF(AG527=0,"","L="&amp;AG527)</f>
        <v/>
      </c>
      <c r="U527" s="46" t="str">
        <f>IF(AH527=0,"",AD527&amp;" L="&amp;AH527)</f>
        <v/>
      </c>
      <c r="V527" s="46" t="str">
        <f>IF(AI527=0,"",AE527&amp;" L="&amp;AI527)</f>
        <v/>
      </c>
      <c r="W527" s="47" t="e">
        <f>VLOOKUP(P527,Исходные_данные,13,FALSE)*1.3</f>
        <v>#N/A</v>
      </c>
      <c r="X527" s="48"/>
      <c r="Y527" s="48"/>
      <c r="Z527" s="48"/>
      <c r="AA527" s="48"/>
      <c r="AB527" s="48"/>
      <c r="AD527" s="46" t="e">
        <f>VLOOKUP(S527,Кабель_диаметр,4,FALSE)</f>
        <v>#N/A</v>
      </c>
      <c r="AE527" s="46" t="e">
        <f>VLOOKUP(S527,Кабель_диаметр,5,FALSE)</f>
        <v>#N/A</v>
      </c>
      <c r="AG527" s="46">
        <f>IFERROR(VLOOKUP(P527,Исходные_данные,10,FALSE),0)</f>
        <v>0</v>
      </c>
      <c r="AH527" s="46">
        <f>IFERROR(VLOOKUP(P527,Исходные_данные,11,FALSE),0)</f>
        <v>0</v>
      </c>
      <c r="AI527" s="46">
        <f t="shared" si="24"/>
        <v>0</v>
      </c>
    </row>
    <row r="528" spans="6:35" x14ac:dyDescent="0.25">
      <c r="F528" s="19" t="str">
        <f>IF(G528=1,MAX($F$4:F527)+1,"")</f>
        <v/>
      </c>
      <c r="G528" s="19">
        <f>COUNTIF($H$5:H528,H528)</f>
        <v>505</v>
      </c>
      <c r="H528" s="19" t="e">
        <f t="shared" si="23"/>
        <v>#N/A</v>
      </c>
      <c r="I528" s="19">
        <f>COUNTIF($J$4:$J528,1)</f>
        <v>11</v>
      </c>
      <c r="J528" s="19">
        <f>COUNTIF($S$5:$S528,S528)</f>
        <v>505</v>
      </c>
      <c r="K528" s="19" t="e">
        <f>VLOOKUP(P528,Исходные_данные,20,FALSE)</f>
        <v>#N/A</v>
      </c>
      <c r="L528" s="19">
        <f>IFERROR(IF(P528=0,0,MAX($L$4:L527)+1),0)</f>
        <v>0</v>
      </c>
      <c r="M528" s="104" t="e">
        <f>LEFT(P528,SEARCH(".",P528)-1)</f>
        <v>#N/A</v>
      </c>
      <c r="N528" s="104" t="e">
        <f>LEFT(RIGHT(P528,LEN(P528)-LEN(M528)-1),SEARCH(".",P528)-1)</f>
        <v>#N/A</v>
      </c>
      <c r="P528" s="46" t="e">
        <f>VLOOKUP(ROW(524:524),Разбивка_нумерация_5,4,FALSE)</f>
        <v>#N/A</v>
      </c>
      <c r="Q528" s="46" t="e">
        <f>IF(VLOOKUP(ROW(524:524),Разбивка_нумерация_5,3,FALSE)=0,VLOOKUP(ROW(524:524),Разбивка_нумерация_5,2,FALSE),VLOOKUP(ROW(524:524),Разбивка_нумерация_5,3,FALSE))</f>
        <v>#N/A</v>
      </c>
      <c r="R528" s="46" t="e">
        <f>VLOOKUP(ROW(524:524),Разбивка_нумерация_5,6,FALSE)</f>
        <v>#N/A</v>
      </c>
      <c r="S528" s="46" t="e">
        <f>VLOOKUP(ROW(524:524),Разбивка_нумерация_5,17,FALSE)</f>
        <v>#N/A</v>
      </c>
      <c r="T528" s="46" t="str">
        <f>IF(AG528=0,"","L="&amp;AG528)</f>
        <v/>
      </c>
      <c r="U528" s="46" t="str">
        <f>IF(AH528=0,"",AD528&amp;" L="&amp;AH528)</f>
        <v/>
      </c>
      <c r="V528" s="46" t="str">
        <f>IF(AI528=0,"",AE528&amp;" L="&amp;AI528)</f>
        <v/>
      </c>
      <c r="W528" s="47" t="e">
        <f>VLOOKUP(P528,Исходные_данные,13,FALSE)*1.3</f>
        <v>#N/A</v>
      </c>
      <c r="X528" s="48"/>
      <c r="Y528" s="48"/>
      <c r="Z528" s="48"/>
      <c r="AA528" s="48"/>
      <c r="AB528" s="48"/>
      <c r="AD528" s="46" t="e">
        <f>VLOOKUP(S528,Кабель_диаметр,4,FALSE)</f>
        <v>#N/A</v>
      </c>
      <c r="AE528" s="46" t="e">
        <f>VLOOKUP(S528,Кабель_диаметр,5,FALSE)</f>
        <v>#N/A</v>
      </c>
      <c r="AG528" s="46">
        <f>IFERROR(VLOOKUP(P528,Исходные_данные,10,FALSE),0)</f>
        <v>0</v>
      </c>
      <c r="AH528" s="46">
        <f>IFERROR(VLOOKUP(P528,Исходные_данные,11,FALSE),0)</f>
        <v>0</v>
      </c>
      <c r="AI528" s="46">
        <f t="shared" si="24"/>
        <v>0</v>
      </c>
    </row>
    <row r="529" spans="6:35" x14ac:dyDescent="0.25">
      <c r="F529" s="19" t="str">
        <f>IF(G529=1,MAX($F$4:F528)+1,"")</f>
        <v/>
      </c>
      <c r="G529" s="19">
        <f>COUNTIF($H$5:H529,H529)</f>
        <v>506</v>
      </c>
      <c r="H529" s="19" t="e">
        <f t="shared" si="23"/>
        <v>#N/A</v>
      </c>
      <c r="I529" s="19">
        <f>COUNTIF($J$4:$J529,1)</f>
        <v>11</v>
      </c>
      <c r="J529" s="19">
        <f>COUNTIF($S$5:$S529,S529)</f>
        <v>506</v>
      </c>
      <c r="K529" s="19" t="e">
        <f>VLOOKUP(P529,Исходные_данные,20,FALSE)</f>
        <v>#N/A</v>
      </c>
      <c r="L529" s="19">
        <f>IFERROR(IF(P529=0,0,MAX($L$4:L528)+1),0)</f>
        <v>0</v>
      </c>
      <c r="M529" s="104" t="e">
        <f>LEFT(P529,SEARCH(".",P529)-1)</f>
        <v>#N/A</v>
      </c>
      <c r="N529" s="104" t="e">
        <f>LEFT(RIGHT(P529,LEN(P529)-LEN(M529)-1),SEARCH(".",P529)-1)</f>
        <v>#N/A</v>
      </c>
      <c r="P529" s="46" t="e">
        <f>VLOOKUP(ROW(525:525),Разбивка_нумерация_5,4,FALSE)</f>
        <v>#N/A</v>
      </c>
      <c r="Q529" s="46" t="e">
        <f>IF(VLOOKUP(ROW(525:525),Разбивка_нумерация_5,3,FALSE)=0,VLOOKUP(ROW(525:525),Разбивка_нумерация_5,2,FALSE),VLOOKUP(ROW(525:525),Разбивка_нумерация_5,3,FALSE))</f>
        <v>#N/A</v>
      </c>
      <c r="R529" s="46" t="e">
        <f>VLOOKUP(ROW(525:525),Разбивка_нумерация_5,6,FALSE)</f>
        <v>#N/A</v>
      </c>
      <c r="S529" s="46" t="e">
        <f>VLOOKUP(ROW(525:525),Разбивка_нумерация_5,17,FALSE)</f>
        <v>#N/A</v>
      </c>
      <c r="T529" s="46" t="str">
        <f>IF(AG529=0,"","L="&amp;AG529)</f>
        <v/>
      </c>
      <c r="U529" s="46" t="str">
        <f>IF(AH529=0,"",AD529&amp;" L="&amp;AH529)</f>
        <v/>
      </c>
      <c r="V529" s="46" t="str">
        <f>IF(AI529=0,"",AE529&amp;" L="&amp;AI529)</f>
        <v/>
      </c>
      <c r="W529" s="47" t="e">
        <f>VLOOKUP(P529,Исходные_данные,13,FALSE)*1.3</f>
        <v>#N/A</v>
      </c>
      <c r="X529" s="48"/>
      <c r="Y529" s="48"/>
      <c r="Z529" s="48"/>
      <c r="AA529" s="48"/>
      <c r="AB529" s="48"/>
      <c r="AD529" s="46" t="e">
        <f>VLOOKUP(S529,Кабель_диаметр,4,FALSE)</f>
        <v>#N/A</v>
      </c>
      <c r="AE529" s="46" t="e">
        <f>VLOOKUP(S529,Кабель_диаметр,5,FALSE)</f>
        <v>#N/A</v>
      </c>
      <c r="AG529" s="46">
        <f>IFERROR(VLOOKUP(P529,Исходные_данные,10,FALSE),0)</f>
        <v>0</v>
      </c>
      <c r="AH529" s="46">
        <f>IFERROR(VLOOKUP(P529,Исходные_данные,11,FALSE),0)</f>
        <v>0</v>
      </c>
      <c r="AI529" s="46">
        <f t="shared" si="24"/>
        <v>0</v>
      </c>
    </row>
    <row r="530" spans="6:35" x14ac:dyDescent="0.25">
      <c r="F530" s="19" t="str">
        <f>IF(G530=1,MAX($F$4:F529)+1,"")</f>
        <v/>
      </c>
      <c r="G530" s="19">
        <f>COUNTIF($H$5:H530,H530)</f>
        <v>507</v>
      </c>
      <c r="H530" s="19" t="e">
        <f t="shared" si="23"/>
        <v>#N/A</v>
      </c>
      <c r="I530" s="19">
        <f>COUNTIF($J$4:$J530,1)</f>
        <v>11</v>
      </c>
      <c r="J530" s="19">
        <f>COUNTIF($S$5:$S530,S530)</f>
        <v>507</v>
      </c>
      <c r="K530" s="19" t="e">
        <f>VLOOKUP(P530,Исходные_данные,20,FALSE)</f>
        <v>#N/A</v>
      </c>
      <c r="L530" s="19">
        <f>IFERROR(IF(P530=0,0,MAX($L$4:L529)+1),0)</f>
        <v>0</v>
      </c>
      <c r="M530" s="104" t="e">
        <f>LEFT(P530,SEARCH(".",P530)-1)</f>
        <v>#N/A</v>
      </c>
      <c r="N530" s="104" t="e">
        <f>LEFT(RIGHT(P530,LEN(P530)-LEN(M530)-1),SEARCH(".",P530)-1)</f>
        <v>#N/A</v>
      </c>
      <c r="P530" s="46" t="e">
        <f>VLOOKUP(ROW(526:526),Разбивка_нумерация_5,4,FALSE)</f>
        <v>#N/A</v>
      </c>
      <c r="Q530" s="46" t="e">
        <f>IF(VLOOKUP(ROW(526:526),Разбивка_нумерация_5,3,FALSE)=0,VLOOKUP(ROW(526:526),Разбивка_нумерация_5,2,FALSE),VLOOKUP(ROW(526:526),Разбивка_нумерация_5,3,FALSE))</f>
        <v>#N/A</v>
      </c>
      <c r="R530" s="46" t="e">
        <f>VLOOKUP(ROW(526:526),Разбивка_нумерация_5,6,FALSE)</f>
        <v>#N/A</v>
      </c>
      <c r="S530" s="46" t="e">
        <f>VLOOKUP(ROW(526:526),Разбивка_нумерация_5,17,FALSE)</f>
        <v>#N/A</v>
      </c>
      <c r="T530" s="46" t="str">
        <f>IF(AG530=0,"","L="&amp;AG530)</f>
        <v/>
      </c>
      <c r="U530" s="46" t="str">
        <f>IF(AH530=0,"",AD530&amp;" L="&amp;AH530)</f>
        <v/>
      </c>
      <c r="V530" s="46" t="str">
        <f>IF(AI530=0,"",AE530&amp;" L="&amp;AI530)</f>
        <v/>
      </c>
      <c r="W530" s="47" t="e">
        <f>VLOOKUP(P530,Исходные_данные,13,FALSE)*1.3</f>
        <v>#N/A</v>
      </c>
      <c r="X530" s="48"/>
      <c r="Y530" s="48"/>
      <c r="Z530" s="48"/>
      <c r="AA530" s="48"/>
      <c r="AB530" s="48"/>
      <c r="AD530" s="46" t="e">
        <f>VLOOKUP(S530,Кабель_диаметр,4,FALSE)</f>
        <v>#N/A</v>
      </c>
      <c r="AE530" s="46" t="e">
        <f>VLOOKUP(S530,Кабель_диаметр,5,FALSE)</f>
        <v>#N/A</v>
      </c>
      <c r="AG530" s="46">
        <f>IFERROR(VLOOKUP(P530,Исходные_данные,10,FALSE),0)</f>
        <v>0</v>
      </c>
      <c r="AH530" s="46">
        <f>IFERROR(VLOOKUP(P530,Исходные_данные,11,FALSE),0)</f>
        <v>0</v>
      </c>
      <c r="AI530" s="46">
        <f t="shared" si="24"/>
        <v>0</v>
      </c>
    </row>
    <row r="531" spans="6:35" x14ac:dyDescent="0.25">
      <c r="F531" s="19" t="str">
        <f>IF(G531=1,MAX($F$4:F530)+1,"")</f>
        <v/>
      </c>
      <c r="G531" s="19">
        <f>COUNTIF($H$5:H531,H531)</f>
        <v>508</v>
      </c>
      <c r="H531" s="19" t="e">
        <f t="shared" si="23"/>
        <v>#N/A</v>
      </c>
      <c r="I531" s="19">
        <f>COUNTIF($J$4:$J531,1)</f>
        <v>11</v>
      </c>
      <c r="J531" s="19">
        <f>COUNTIF($S$5:$S531,S531)</f>
        <v>508</v>
      </c>
      <c r="K531" s="19" t="e">
        <f>VLOOKUP(P531,Исходные_данные,20,FALSE)</f>
        <v>#N/A</v>
      </c>
      <c r="L531" s="19">
        <f>IFERROR(IF(P531=0,0,MAX($L$4:L530)+1),0)</f>
        <v>0</v>
      </c>
      <c r="M531" s="104" t="e">
        <f>LEFT(P531,SEARCH(".",P531)-1)</f>
        <v>#N/A</v>
      </c>
      <c r="N531" s="104" t="e">
        <f>LEFT(RIGHT(P531,LEN(P531)-LEN(M531)-1),SEARCH(".",P531)-1)</f>
        <v>#N/A</v>
      </c>
      <c r="P531" s="46" t="e">
        <f>VLOOKUP(ROW(527:527),Разбивка_нумерация_5,4,FALSE)</f>
        <v>#N/A</v>
      </c>
      <c r="Q531" s="46" t="e">
        <f>IF(VLOOKUP(ROW(527:527),Разбивка_нумерация_5,3,FALSE)=0,VLOOKUP(ROW(527:527),Разбивка_нумерация_5,2,FALSE),VLOOKUP(ROW(527:527),Разбивка_нумерация_5,3,FALSE))</f>
        <v>#N/A</v>
      </c>
      <c r="R531" s="46" t="e">
        <f>VLOOKUP(ROW(527:527),Разбивка_нумерация_5,6,FALSE)</f>
        <v>#N/A</v>
      </c>
      <c r="S531" s="46" t="e">
        <f>VLOOKUP(ROW(527:527),Разбивка_нумерация_5,17,FALSE)</f>
        <v>#N/A</v>
      </c>
      <c r="T531" s="46" t="str">
        <f>IF(AG531=0,"","L="&amp;AG531)</f>
        <v/>
      </c>
      <c r="U531" s="46" t="str">
        <f>IF(AH531=0,"",AD531&amp;" L="&amp;AH531)</f>
        <v/>
      </c>
      <c r="V531" s="46" t="str">
        <f>IF(AI531=0,"",AE531&amp;" L="&amp;AI531)</f>
        <v/>
      </c>
      <c r="W531" s="47" t="e">
        <f>VLOOKUP(P531,Исходные_данные,13,FALSE)*1.3</f>
        <v>#N/A</v>
      </c>
      <c r="X531" s="48"/>
      <c r="Y531" s="48"/>
      <c r="Z531" s="48"/>
      <c r="AA531" s="48"/>
      <c r="AB531" s="48"/>
      <c r="AD531" s="46" t="e">
        <f>VLOOKUP(S531,Кабель_диаметр,4,FALSE)</f>
        <v>#N/A</v>
      </c>
      <c r="AE531" s="46" t="e">
        <f>VLOOKUP(S531,Кабель_диаметр,5,FALSE)</f>
        <v>#N/A</v>
      </c>
      <c r="AG531" s="46">
        <f>IFERROR(VLOOKUP(P531,Исходные_данные,10,FALSE),0)</f>
        <v>0</v>
      </c>
      <c r="AH531" s="46">
        <f>IFERROR(VLOOKUP(P531,Исходные_данные,11,FALSE),0)</f>
        <v>0</v>
      </c>
      <c r="AI531" s="46">
        <f t="shared" si="24"/>
        <v>0</v>
      </c>
    </row>
    <row r="532" spans="6:35" x14ac:dyDescent="0.25">
      <c r="F532" s="19" t="str">
        <f>IF(G532=1,MAX($F$4:F531)+1,"")</f>
        <v/>
      </c>
      <c r="G532" s="19">
        <f>COUNTIF($H$5:H532,H532)</f>
        <v>509</v>
      </c>
      <c r="H532" s="19" t="e">
        <f t="shared" si="23"/>
        <v>#N/A</v>
      </c>
      <c r="I532" s="19">
        <f>COUNTIF($J$4:$J532,1)</f>
        <v>11</v>
      </c>
      <c r="J532" s="19">
        <f>COUNTIF($S$5:$S532,S532)</f>
        <v>509</v>
      </c>
      <c r="K532" s="19" t="e">
        <f>VLOOKUP(P532,Исходные_данные,20,FALSE)</f>
        <v>#N/A</v>
      </c>
      <c r="L532" s="19">
        <f>IFERROR(IF(P532=0,0,MAX($L$4:L531)+1),0)</f>
        <v>0</v>
      </c>
      <c r="M532" s="104" t="e">
        <f>LEFT(P532,SEARCH(".",P532)-1)</f>
        <v>#N/A</v>
      </c>
      <c r="N532" s="104" t="e">
        <f>LEFT(RIGHT(P532,LEN(P532)-LEN(M532)-1),SEARCH(".",P532)-1)</f>
        <v>#N/A</v>
      </c>
      <c r="P532" s="46" t="e">
        <f>VLOOKUP(ROW(528:528),Разбивка_нумерация_5,4,FALSE)</f>
        <v>#N/A</v>
      </c>
      <c r="Q532" s="46" t="e">
        <f>IF(VLOOKUP(ROW(528:528),Разбивка_нумерация_5,3,FALSE)=0,VLOOKUP(ROW(528:528),Разбивка_нумерация_5,2,FALSE),VLOOKUP(ROW(528:528),Разбивка_нумерация_5,3,FALSE))</f>
        <v>#N/A</v>
      </c>
      <c r="R532" s="46" t="e">
        <f>VLOOKUP(ROW(528:528),Разбивка_нумерация_5,6,FALSE)</f>
        <v>#N/A</v>
      </c>
      <c r="S532" s="46" t="e">
        <f>VLOOKUP(ROW(528:528),Разбивка_нумерация_5,17,FALSE)</f>
        <v>#N/A</v>
      </c>
      <c r="T532" s="46" t="str">
        <f>IF(AG532=0,"","L="&amp;AG532)</f>
        <v/>
      </c>
      <c r="U532" s="46" t="str">
        <f>IF(AH532=0,"",AD532&amp;" L="&amp;AH532)</f>
        <v/>
      </c>
      <c r="V532" s="46" t="str">
        <f>IF(AI532=0,"",AE532&amp;" L="&amp;AI532)</f>
        <v/>
      </c>
      <c r="W532" s="47" t="e">
        <f>VLOOKUP(P532,Исходные_данные,13,FALSE)*1.3</f>
        <v>#N/A</v>
      </c>
      <c r="X532" s="48"/>
      <c r="Y532" s="48"/>
      <c r="Z532" s="48"/>
      <c r="AA532" s="48"/>
      <c r="AB532" s="48"/>
      <c r="AD532" s="46" t="e">
        <f>VLOOKUP(S532,Кабель_диаметр,4,FALSE)</f>
        <v>#N/A</v>
      </c>
      <c r="AE532" s="46" t="e">
        <f>VLOOKUP(S532,Кабель_диаметр,5,FALSE)</f>
        <v>#N/A</v>
      </c>
      <c r="AG532" s="46">
        <f>IFERROR(VLOOKUP(P532,Исходные_данные,10,FALSE),0)</f>
        <v>0</v>
      </c>
      <c r="AH532" s="46">
        <f>IFERROR(VLOOKUP(P532,Исходные_данные,11,FALSE),0)</f>
        <v>0</v>
      </c>
      <c r="AI532" s="46">
        <f t="shared" si="24"/>
        <v>0</v>
      </c>
    </row>
    <row r="533" spans="6:35" x14ac:dyDescent="0.25">
      <c r="F533" s="19" t="str">
        <f>IF(G533=1,MAX($F$4:F532)+1,"")</f>
        <v/>
      </c>
      <c r="G533" s="19">
        <f>COUNTIF($H$5:H533,H533)</f>
        <v>510</v>
      </c>
      <c r="H533" s="19" t="e">
        <f t="shared" si="23"/>
        <v>#N/A</v>
      </c>
      <c r="I533" s="19">
        <f>COUNTIF($J$4:$J533,1)</f>
        <v>11</v>
      </c>
      <c r="J533" s="19">
        <f>COUNTIF($S$5:$S533,S533)</f>
        <v>510</v>
      </c>
      <c r="K533" s="19" t="e">
        <f>VLOOKUP(P533,Исходные_данные,20,FALSE)</f>
        <v>#N/A</v>
      </c>
      <c r="L533" s="19">
        <f>IFERROR(IF(P533=0,0,MAX($L$4:L532)+1),0)</f>
        <v>0</v>
      </c>
      <c r="M533" s="104" t="e">
        <f>LEFT(P533,SEARCH(".",P533)-1)</f>
        <v>#N/A</v>
      </c>
      <c r="N533" s="104" t="e">
        <f>LEFT(RIGHT(P533,LEN(P533)-LEN(M533)-1),SEARCH(".",P533)-1)</f>
        <v>#N/A</v>
      </c>
      <c r="P533" s="46" t="e">
        <f>VLOOKUP(ROW(529:529),Разбивка_нумерация_5,4,FALSE)</f>
        <v>#N/A</v>
      </c>
      <c r="Q533" s="46" t="e">
        <f>IF(VLOOKUP(ROW(529:529),Разбивка_нумерация_5,3,FALSE)=0,VLOOKUP(ROW(529:529),Разбивка_нумерация_5,2,FALSE),VLOOKUP(ROW(529:529),Разбивка_нумерация_5,3,FALSE))</f>
        <v>#N/A</v>
      </c>
      <c r="R533" s="46" t="e">
        <f>VLOOKUP(ROW(529:529),Разбивка_нумерация_5,6,FALSE)</f>
        <v>#N/A</v>
      </c>
      <c r="S533" s="46" t="e">
        <f>VLOOKUP(ROW(529:529),Разбивка_нумерация_5,17,FALSE)</f>
        <v>#N/A</v>
      </c>
      <c r="T533" s="46" t="str">
        <f>IF(AG533=0,"","L="&amp;AG533)</f>
        <v/>
      </c>
      <c r="U533" s="46" t="str">
        <f>IF(AH533=0,"",AD533&amp;" L="&amp;AH533)</f>
        <v/>
      </c>
      <c r="V533" s="46" t="str">
        <f>IF(AI533=0,"",AE533&amp;" L="&amp;AI533)</f>
        <v/>
      </c>
      <c r="W533" s="47" t="e">
        <f>VLOOKUP(P533,Исходные_данные,13,FALSE)*1.3</f>
        <v>#N/A</v>
      </c>
      <c r="X533" s="48"/>
      <c r="Y533" s="48"/>
      <c r="Z533" s="48"/>
      <c r="AA533" s="48"/>
      <c r="AB533" s="48"/>
      <c r="AD533" s="46" t="e">
        <f>VLOOKUP(S533,Кабель_диаметр,4,FALSE)</f>
        <v>#N/A</v>
      </c>
      <c r="AE533" s="46" t="e">
        <f>VLOOKUP(S533,Кабель_диаметр,5,FALSE)</f>
        <v>#N/A</v>
      </c>
      <c r="AG533" s="46">
        <f>IFERROR(VLOOKUP(P533,Исходные_данные,10,FALSE),0)</f>
        <v>0</v>
      </c>
      <c r="AH533" s="46">
        <f>IFERROR(VLOOKUP(P533,Исходные_данные,11,FALSE),0)</f>
        <v>0</v>
      </c>
      <c r="AI533" s="46">
        <f t="shared" si="24"/>
        <v>0</v>
      </c>
    </row>
    <row r="534" spans="6:35" x14ac:dyDescent="0.25">
      <c r="F534" s="19" t="str">
        <f>IF(G534=1,MAX($F$4:F533)+1,"")</f>
        <v/>
      </c>
      <c r="G534" s="19">
        <f>COUNTIF($H$5:H534,H534)</f>
        <v>511</v>
      </c>
      <c r="H534" s="19" t="e">
        <f t="shared" si="23"/>
        <v>#N/A</v>
      </c>
      <c r="I534" s="19">
        <f>COUNTIF($J$4:$J534,1)</f>
        <v>11</v>
      </c>
      <c r="J534" s="19">
        <f>COUNTIF($S$5:$S534,S534)</f>
        <v>511</v>
      </c>
      <c r="K534" s="19" t="e">
        <f>VLOOKUP(P534,Исходные_данные,20,FALSE)</f>
        <v>#N/A</v>
      </c>
      <c r="L534" s="19">
        <f>IFERROR(IF(P534=0,0,MAX($L$4:L533)+1),0)</f>
        <v>0</v>
      </c>
      <c r="M534" s="104" t="e">
        <f>LEFT(P534,SEARCH(".",P534)-1)</f>
        <v>#N/A</v>
      </c>
      <c r="N534" s="104" t="e">
        <f>LEFT(RIGHT(P534,LEN(P534)-LEN(M534)-1),SEARCH(".",P534)-1)</f>
        <v>#N/A</v>
      </c>
      <c r="P534" s="46" t="e">
        <f>VLOOKUP(ROW(530:530),Разбивка_нумерация_5,4,FALSE)</f>
        <v>#N/A</v>
      </c>
      <c r="Q534" s="46" t="e">
        <f>IF(VLOOKUP(ROW(530:530),Разбивка_нумерация_5,3,FALSE)=0,VLOOKUP(ROW(530:530),Разбивка_нумерация_5,2,FALSE),VLOOKUP(ROW(530:530),Разбивка_нумерация_5,3,FALSE))</f>
        <v>#N/A</v>
      </c>
      <c r="R534" s="46" t="e">
        <f>VLOOKUP(ROW(530:530),Разбивка_нумерация_5,6,FALSE)</f>
        <v>#N/A</v>
      </c>
      <c r="S534" s="46" t="e">
        <f>VLOOKUP(ROW(530:530),Разбивка_нумерация_5,17,FALSE)</f>
        <v>#N/A</v>
      </c>
      <c r="T534" s="46" t="str">
        <f>IF(AG534=0,"","L="&amp;AG534)</f>
        <v/>
      </c>
      <c r="U534" s="46" t="str">
        <f>IF(AH534=0,"",AD534&amp;" L="&amp;AH534)</f>
        <v/>
      </c>
      <c r="V534" s="46" t="str">
        <f>IF(AI534=0,"",AE534&amp;" L="&amp;AI534)</f>
        <v/>
      </c>
      <c r="W534" s="47" t="e">
        <f>VLOOKUP(P534,Исходные_данные,13,FALSE)*1.3</f>
        <v>#N/A</v>
      </c>
      <c r="X534" s="48"/>
      <c r="Y534" s="48"/>
      <c r="Z534" s="48"/>
      <c r="AA534" s="48"/>
      <c r="AB534" s="48"/>
      <c r="AD534" s="46" t="e">
        <f>VLOOKUP(S534,Кабель_диаметр,4,FALSE)</f>
        <v>#N/A</v>
      </c>
      <c r="AE534" s="46" t="e">
        <f>VLOOKUP(S534,Кабель_диаметр,5,FALSE)</f>
        <v>#N/A</v>
      </c>
      <c r="AG534" s="46">
        <f>IFERROR(VLOOKUP(P534,Исходные_данные,10,FALSE),0)</f>
        <v>0</v>
      </c>
      <c r="AH534" s="46">
        <f>IFERROR(VLOOKUP(P534,Исходные_данные,11,FALSE),0)</f>
        <v>0</v>
      </c>
      <c r="AI534" s="46">
        <f t="shared" si="24"/>
        <v>0</v>
      </c>
    </row>
    <row r="535" spans="6:35" x14ac:dyDescent="0.25">
      <c r="F535" s="19" t="str">
        <f>IF(G535=1,MAX($F$4:F534)+1,"")</f>
        <v/>
      </c>
      <c r="G535" s="19">
        <f>COUNTIF($H$5:H535,H535)</f>
        <v>512</v>
      </c>
      <c r="H535" s="19" t="e">
        <f t="shared" si="23"/>
        <v>#N/A</v>
      </c>
      <c r="I535" s="19">
        <f>COUNTIF($J$4:$J535,1)</f>
        <v>11</v>
      </c>
      <c r="J535" s="19">
        <f>COUNTIF($S$5:$S535,S535)</f>
        <v>512</v>
      </c>
      <c r="K535" s="19" t="e">
        <f>VLOOKUP(P535,Исходные_данные,20,FALSE)</f>
        <v>#N/A</v>
      </c>
      <c r="L535" s="19">
        <f>IFERROR(IF(P535=0,0,MAX($L$4:L534)+1),0)</f>
        <v>0</v>
      </c>
      <c r="M535" s="104" t="e">
        <f>LEFT(P535,SEARCH(".",P535)-1)</f>
        <v>#N/A</v>
      </c>
      <c r="N535" s="104" t="e">
        <f>LEFT(RIGHT(P535,LEN(P535)-LEN(M535)-1),SEARCH(".",P535)-1)</f>
        <v>#N/A</v>
      </c>
      <c r="P535" s="46" t="e">
        <f>VLOOKUP(ROW(531:531),Разбивка_нумерация_5,4,FALSE)</f>
        <v>#N/A</v>
      </c>
      <c r="Q535" s="46" t="e">
        <f>IF(VLOOKUP(ROW(531:531),Разбивка_нумерация_5,3,FALSE)=0,VLOOKUP(ROW(531:531),Разбивка_нумерация_5,2,FALSE),VLOOKUP(ROW(531:531),Разбивка_нумерация_5,3,FALSE))</f>
        <v>#N/A</v>
      </c>
      <c r="R535" s="46" t="e">
        <f>VLOOKUP(ROW(531:531),Разбивка_нумерация_5,6,FALSE)</f>
        <v>#N/A</v>
      </c>
      <c r="S535" s="46" t="e">
        <f>VLOOKUP(ROW(531:531),Разбивка_нумерация_5,17,FALSE)</f>
        <v>#N/A</v>
      </c>
      <c r="T535" s="46" t="str">
        <f>IF(AG535=0,"","L="&amp;AG535)</f>
        <v/>
      </c>
      <c r="U535" s="46" t="str">
        <f>IF(AH535=0,"",AD535&amp;" L="&amp;AH535)</f>
        <v/>
      </c>
      <c r="V535" s="46" t="str">
        <f>IF(AI535=0,"",AE535&amp;" L="&amp;AI535)</f>
        <v/>
      </c>
      <c r="W535" s="47" t="e">
        <f>VLOOKUP(P535,Исходные_данные,13,FALSE)*1.3</f>
        <v>#N/A</v>
      </c>
      <c r="X535" s="48"/>
      <c r="Y535" s="48"/>
      <c r="Z535" s="48"/>
      <c r="AA535" s="48"/>
      <c r="AB535" s="48"/>
      <c r="AD535" s="46" t="e">
        <f>VLOOKUP(S535,Кабель_диаметр,4,FALSE)</f>
        <v>#N/A</v>
      </c>
      <c r="AE535" s="46" t="e">
        <f>VLOOKUP(S535,Кабель_диаметр,5,FALSE)</f>
        <v>#N/A</v>
      </c>
      <c r="AG535" s="46">
        <f>IFERROR(VLOOKUP(P535,Исходные_данные,10,FALSE),0)</f>
        <v>0</v>
      </c>
      <c r="AH535" s="46">
        <f>IFERROR(VLOOKUP(P535,Исходные_данные,11,FALSE),0)</f>
        <v>0</v>
      </c>
      <c r="AI535" s="46">
        <f t="shared" si="24"/>
        <v>0</v>
      </c>
    </row>
    <row r="536" spans="6:35" x14ac:dyDescent="0.25">
      <c r="F536" s="19" t="str">
        <f>IF(G536=1,MAX($F$4:F535)+1,"")</f>
        <v/>
      </c>
      <c r="G536" s="19">
        <f>COUNTIF($H$5:H536,H536)</f>
        <v>513</v>
      </c>
      <c r="H536" s="19" t="e">
        <f t="shared" si="23"/>
        <v>#N/A</v>
      </c>
      <c r="I536" s="19">
        <f>COUNTIF($J$4:$J536,1)</f>
        <v>11</v>
      </c>
      <c r="J536" s="19">
        <f>COUNTIF($S$5:$S536,S536)</f>
        <v>513</v>
      </c>
      <c r="K536" s="19" t="e">
        <f>VLOOKUP(P536,Исходные_данные,20,FALSE)</f>
        <v>#N/A</v>
      </c>
      <c r="L536" s="19">
        <f>IFERROR(IF(P536=0,0,MAX($L$4:L535)+1),0)</f>
        <v>0</v>
      </c>
      <c r="M536" s="104" t="e">
        <f>LEFT(P536,SEARCH(".",P536)-1)</f>
        <v>#N/A</v>
      </c>
      <c r="N536" s="104" t="e">
        <f>LEFT(RIGHT(P536,LEN(P536)-LEN(M536)-1),SEARCH(".",P536)-1)</f>
        <v>#N/A</v>
      </c>
      <c r="P536" s="46" t="e">
        <f>VLOOKUP(ROW(532:532),Разбивка_нумерация_5,4,FALSE)</f>
        <v>#N/A</v>
      </c>
      <c r="Q536" s="46" t="e">
        <f>IF(VLOOKUP(ROW(532:532),Разбивка_нумерация_5,3,FALSE)=0,VLOOKUP(ROW(532:532),Разбивка_нумерация_5,2,FALSE),VLOOKUP(ROW(532:532),Разбивка_нумерация_5,3,FALSE))</f>
        <v>#N/A</v>
      </c>
      <c r="R536" s="46" t="e">
        <f>VLOOKUP(ROW(532:532),Разбивка_нумерация_5,6,FALSE)</f>
        <v>#N/A</v>
      </c>
      <c r="S536" s="46" t="e">
        <f>VLOOKUP(ROW(532:532),Разбивка_нумерация_5,17,FALSE)</f>
        <v>#N/A</v>
      </c>
      <c r="T536" s="46" t="str">
        <f>IF(AG536=0,"","L="&amp;AG536)</f>
        <v/>
      </c>
      <c r="U536" s="46" t="str">
        <f>IF(AH536=0,"",AD536&amp;" L="&amp;AH536)</f>
        <v/>
      </c>
      <c r="V536" s="46" t="str">
        <f>IF(AI536=0,"",AE536&amp;" L="&amp;AI536)</f>
        <v/>
      </c>
      <c r="W536" s="47" t="e">
        <f>VLOOKUP(P536,Исходные_данные,13,FALSE)*1.3</f>
        <v>#N/A</v>
      </c>
      <c r="X536" s="48"/>
      <c r="Y536" s="48"/>
      <c r="Z536" s="48"/>
      <c r="AA536" s="48"/>
      <c r="AB536" s="48"/>
      <c r="AD536" s="46" t="e">
        <f>VLOOKUP(S536,Кабель_диаметр,4,FALSE)</f>
        <v>#N/A</v>
      </c>
      <c r="AE536" s="46" t="e">
        <f>VLOOKUP(S536,Кабель_диаметр,5,FALSE)</f>
        <v>#N/A</v>
      </c>
      <c r="AG536" s="46">
        <f>IFERROR(VLOOKUP(P536,Исходные_данные,10,FALSE),0)</f>
        <v>0</v>
      </c>
      <c r="AH536" s="46">
        <f>IFERROR(VLOOKUP(P536,Исходные_данные,11,FALSE),0)</f>
        <v>0</v>
      </c>
      <c r="AI536" s="46">
        <f t="shared" si="24"/>
        <v>0</v>
      </c>
    </row>
    <row r="537" spans="6:35" x14ac:dyDescent="0.25">
      <c r="F537" s="19" t="str">
        <f>IF(G537=1,MAX($F$4:F536)+1,"")</f>
        <v/>
      </c>
      <c r="G537" s="19">
        <f>COUNTIF($H$5:H537,H537)</f>
        <v>514</v>
      </c>
      <c r="H537" s="19" t="e">
        <f t="shared" si="23"/>
        <v>#N/A</v>
      </c>
      <c r="I537" s="19">
        <f>COUNTIF($J$4:$J537,1)</f>
        <v>11</v>
      </c>
      <c r="J537" s="19">
        <f>COUNTIF($S$5:$S537,S537)</f>
        <v>514</v>
      </c>
      <c r="K537" s="19" t="e">
        <f>VLOOKUP(P537,Исходные_данные,20,FALSE)</f>
        <v>#N/A</v>
      </c>
      <c r="L537" s="19">
        <f>IFERROR(IF(P537=0,0,MAX($L$4:L536)+1),0)</f>
        <v>0</v>
      </c>
      <c r="M537" s="104" t="e">
        <f>LEFT(P537,SEARCH(".",P537)-1)</f>
        <v>#N/A</v>
      </c>
      <c r="N537" s="104" t="e">
        <f>LEFT(RIGHT(P537,LEN(P537)-LEN(M537)-1),SEARCH(".",P537)-1)</f>
        <v>#N/A</v>
      </c>
      <c r="P537" s="46" t="e">
        <f>VLOOKUP(ROW(533:533),Разбивка_нумерация_5,4,FALSE)</f>
        <v>#N/A</v>
      </c>
      <c r="Q537" s="46" t="e">
        <f>IF(VLOOKUP(ROW(533:533),Разбивка_нумерация_5,3,FALSE)=0,VLOOKUP(ROW(533:533),Разбивка_нумерация_5,2,FALSE),VLOOKUP(ROW(533:533),Разбивка_нумерация_5,3,FALSE))</f>
        <v>#N/A</v>
      </c>
      <c r="R537" s="46" t="e">
        <f>VLOOKUP(ROW(533:533),Разбивка_нумерация_5,6,FALSE)</f>
        <v>#N/A</v>
      </c>
      <c r="S537" s="46" t="e">
        <f>VLOOKUP(ROW(533:533),Разбивка_нумерация_5,17,FALSE)</f>
        <v>#N/A</v>
      </c>
      <c r="T537" s="46" t="str">
        <f>IF(AG537=0,"","L="&amp;AG537)</f>
        <v/>
      </c>
      <c r="U537" s="46" t="str">
        <f>IF(AH537=0,"",AD537&amp;" L="&amp;AH537)</f>
        <v/>
      </c>
      <c r="V537" s="46" t="str">
        <f>IF(AI537=0,"",AE537&amp;" L="&amp;AI537)</f>
        <v/>
      </c>
      <c r="W537" s="47" t="e">
        <f>VLOOKUP(P537,Исходные_данные,13,FALSE)*1.3</f>
        <v>#N/A</v>
      </c>
      <c r="X537" s="48"/>
      <c r="Y537" s="48"/>
      <c r="Z537" s="48"/>
      <c r="AA537" s="48"/>
      <c r="AB537" s="48"/>
      <c r="AD537" s="46" t="e">
        <f>VLOOKUP(S537,Кабель_диаметр,4,FALSE)</f>
        <v>#N/A</v>
      </c>
      <c r="AE537" s="46" t="e">
        <f>VLOOKUP(S537,Кабель_диаметр,5,FALSE)</f>
        <v>#N/A</v>
      </c>
      <c r="AG537" s="46">
        <f>IFERROR(VLOOKUP(P537,Исходные_данные,10,FALSE),0)</f>
        <v>0</v>
      </c>
      <c r="AH537" s="46">
        <f>IFERROR(VLOOKUP(P537,Исходные_данные,11,FALSE),0)</f>
        <v>0</v>
      </c>
      <c r="AI537" s="46">
        <f t="shared" si="24"/>
        <v>0</v>
      </c>
    </row>
    <row r="538" spans="6:35" x14ac:dyDescent="0.25">
      <c r="F538" s="19" t="str">
        <f>IF(G538=1,MAX($F$4:F537)+1,"")</f>
        <v/>
      </c>
      <c r="G538" s="19">
        <f>COUNTIF($H$5:H538,H538)</f>
        <v>515</v>
      </c>
      <c r="H538" s="19" t="e">
        <f t="shared" si="23"/>
        <v>#N/A</v>
      </c>
      <c r="I538" s="19">
        <f>COUNTIF($J$4:$J538,1)</f>
        <v>11</v>
      </c>
      <c r="J538" s="19">
        <f>COUNTIF($S$5:$S538,S538)</f>
        <v>515</v>
      </c>
      <c r="K538" s="19" t="e">
        <f>VLOOKUP(P538,Исходные_данные,20,FALSE)</f>
        <v>#N/A</v>
      </c>
      <c r="L538" s="19">
        <f>IFERROR(IF(P538=0,0,MAX($L$4:L537)+1),0)</f>
        <v>0</v>
      </c>
      <c r="M538" s="104" t="e">
        <f>LEFT(P538,SEARCH(".",P538)-1)</f>
        <v>#N/A</v>
      </c>
      <c r="N538" s="104" t="e">
        <f>LEFT(RIGHT(P538,LEN(P538)-LEN(M538)-1),SEARCH(".",P538)-1)</f>
        <v>#N/A</v>
      </c>
      <c r="P538" s="46" t="e">
        <f>VLOOKUP(ROW(534:534),Разбивка_нумерация_5,4,FALSE)</f>
        <v>#N/A</v>
      </c>
      <c r="Q538" s="46" t="e">
        <f>IF(VLOOKUP(ROW(534:534),Разбивка_нумерация_5,3,FALSE)=0,VLOOKUP(ROW(534:534),Разбивка_нумерация_5,2,FALSE),VLOOKUP(ROW(534:534),Разбивка_нумерация_5,3,FALSE))</f>
        <v>#N/A</v>
      </c>
      <c r="R538" s="46" t="e">
        <f>VLOOKUP(ROW(534:534),Разбивка_нумерация_5,6,FALSE)</f>
        <v>#N/A</v>
      </c>
      <c r="S538" s="46" t="e">
        <f>VLOOKUP(ROW(534:534),Разбивка_нумерация_5,17,FALSE)</f>
        <v>#N/A</v>
      </c>
      <c r="T538" s="46" t="str">
        <f>IF(AG538=0,"","L="&amp;AG538)</f>
        <v/>
      </c>
      <c r="U538" s="46" t="str">
        <f>IF(AH538=0,"",AD538&amp;" L="&amp;AH538)</f>
        <v/>
      </c>
      <c r="V538" s="46" t="str">
        <f>IF(AI538=0,"",AE538&amp;" L="&amp;AI538)</f>
        <v/>
      </c>
      <c r="W538" s="47" t="e">
        <f>VLOOKUP(P538,Исходные_данные,13,FALSE)*1.3</f>
        <v>#N/A</v>
      </c>
      <c r="X538" s="48"/>
      <c r="Y538" s="48"/>
      <c r="Z538" s="48"/>
      <c r="AA538" s="48"/>
      <c r="AB538" s="48"/>
      <c r="AD538" s="46" t="e">
        <f>VLOOKUP(S538,Кабель_диаметр,4,FALSE)</f>
        <v>#N/A</v>
      </c>
      <c r="AE538" s="46" t="e">
        <f>VLOOKUP(S538,Кабель_диаметр,5,FALSE)</f>
        <v>#N/A</v>
      </c>
      <c r="AG538" s="46">
        <f>IFERROR(VLOOKUP(P538,Исходные_данные,10,FALSE),0)</f>
        <v>0</v>
      </c>
      <c r="AH538" s="46">
        <f>IFERROR(VLOOKUP(P538,Исходные_данные,11,FALSE),0)</f>
        <v>0</v>
      </c>
      <c r="AI538" s="46">
        <f t="shared" si="24"/>
        <v>0</v>
      </c>
    </row>
    <row r="539" spans="6:35" x14ac:dyDescent="0.25">
      <c r="F539" s="19" t="str">
        <f>IF(G539=1,MAX($F$4:F538)+1,"")</f>
        <v/>
      </c>
      <c r="G539" s="19">
        <f>COUNTIF($H$5:H539,H539)</f>
        <v>516</v>
      </c>
      <c r="H539" s="19" t="e">
        <f t="shared" si="23"/>
        <v>#N/A</v>
      </c>
      <c r="I539" s="19">
        <f>COUNTIF($J$4:$J539,1)</f>
        <v>11</v>
      </c>
      <c r="J539" s="19">
        <f>COUNTIF($S$5:$S539,S539)</f>
        <v>516</v>
      </c>
      <c r="K539" s="19" t="e">
        <f>VLOOKUP(P539,Исходные_данные,20,FALSE)</f>
        <v>#N/A</v>
      </c>
      <c r="L539" s="19">
        <f>IFERROR(IF(P539=0,0,MAX($L$4:L538)+1),0)</f>
        <v>0</v>
      </c>
      <c r="M539" s="104" t="e">
        <f>LEFT(P539,SEARCH(".",P539)-1)</f>
        <v>#N/A</v>
      </c>
      <c r="N539" s="104" t="e">
        <f>LEFT(RIGHT(P539,LEN(P539)-LEN(M539)-1),SEARCH(".",P539)-1)</f>
        <v>#N/A</v>
      </c>
      <c r="P539" s="46" t="e">
        <f>VLOOKUP(ROW(535:535),Разбивка_нумерация_5,4,FALSE)</f>
        <v>#N/A</v>
      </c>
      <c r="Q539" s="46" t="e">
        <f>IF(VLOOKUP(ROW(535:535),Разбивка_нумерация_5,3,FALSE)=0,VLOOKUP(ROW(535:535),Разбивка_нумерация_5,2,FALSE),VLOOKUP(ROW(535:535),Разбивка_нумерация_5,3,FALSE))</f>
        <v>#N/A</v>
      </c>
      <c r="R539" s="46" t="e">
        <f>VLOOKUP(ROW(535:535),Разбивка_нумерация_5,6,FALSE)</f>
        <v>#N/A</v>
      </c>
      <c r="S539" s="46" t="e">
        <f>VLOOKUP(ROW(535:535),Разбивка_нумерация_5,17,FALSE)</f>
        <v>#N/A</v>
      </c>
      <c r="T539" s="46" t="str">
        <f>IF(AG539=0,"","L="&amp;AG539)</f>
        <v/>
      </c>
      <c r="U539" s="46" t="str">
        <f>IF(AH539=0,"",AD539&amp;" L="&amp;AH539)</f>
        <v/>
      </c>
      <c r="V539" s="46" t="str">
        <f>IF(AI539=0,"",AE539&amp;" L="&amp;AI539)</f>
        <v/>
      </c>
      <c r="W539" s="47" t="e">
        <f>VLOOKUP(P539,Исходные_данные,13,FALSE)*1.3</f>
        <v>#N/A</v>
      </c>
      <c r="X539" s="48"/>
      <c r="Y539" s="48"/>
      <c r="Z539" s="48"/>
      <c r="AA539" s="48"/>
      <c r="AB539" s="48"/>
      <c r="AD539" s="46" t="e">
        <f>VLOOKUP(S539,Кабель_диаметр,4,FALSE)</f>
        <v>#N/A</v>
      </c>
      <c r="AE539" s="46" t="e">
        <f>VLOOKUP(S539,Кабель_диаметр,5,FALSE)</f>
        <v>#N/A</v>
      </c>
      <c r="AG539" s="46">
        <f>IFERROR(VLOOKUP(P539,Исходные_данные,10,FALSE),0)</f>
        <v>0</v>
      </c>
      <c r="AH539" s="46">
        <f>IFERROR(VLOOKUP(P539,Исходные_данные,11,FALSE),0)</f>
        <v>0</v>
      </c>
      <c r="AI539" s="46">
        <f t="shared" si="24"/>
        <v>0</v>
      </c>
    </row>
    <row r="540" spans="6:35" x14ac:dyDescent="0.25">
      <c r="F540" s="19" t="str">
        <f>IF(G540=1,MAX($F$4:F539)+1,"")</f>
        <v/>
      </c>
      <c r="G540" s="19">
        <f>COUNTIF($H$5:H540,H540)</f>
        <v>517</v>
      </c>
      <c r="H540" s="19" t="e">
        <f t="shared" si="23"/>
        <v>#N/A</v>
      </c>
      <c r="I540" s="19">
        <f>COUNTIF($J$4:$J540,1)</f>
        <v>11</v>
      </c>
      <c r="J540" s="19">
        <f>COUNTIF($S$5:$S540,S540)</f>
        <v>517</v>
      </c>
      <c r="K540" s="19" t="e">
        <f>VLOOKUP(P540,Исходные_данные,20,FALSE)</f>
        <v>#N/A</v>
      </c>
      <c r="L540" s="19">
        <f>IFERROR(IF(P540=0,0,MAX($L$4:L539)+1),0)</f>
        <v>0</v>
      </c>
      <c r="M540" s="104" t="e">
        <f>LEFT(P540,SEARCH(".",P540)-1)</f>
        <v>#N/A</v>
      </c>
      <c r="N540" s="104" t="e">
        <f>LEFT(RIGHT(P540,LEN(P540)-LEN(M540)-1),SEARCH(".",P540)-1)</f>
        <v>#N/A</v>
      </c>
      <c r="P540" s="46" t="e">
        <f>VLOOKUP(ROW(536:536),Разбивка_нумерация_5,4,FALSE)</f>
        <v>#N/A</v>
      </c>
      <c r="Q540" s="46" t="e">
        <f>IF(VLOOKUP(ROW(536:536),Разбивка_нумерация_5,3,FALSE)=0,VLOOKUP(ROW(536:536),Разбивка_нумерация_5,2,FALSE),VLOOKUP(ROW(536:536),Разбивка_нумерация_5,3,FALSE))</f>
        <v>#N/A</v>
      </c>
      <c r="R540" s="46" t="e">
        <f>VLOOKUP(ROW(536:536),Разбивка_нумерация_5,6,FALSE)</f>
        <v>#N/A</v>
      </c>
      <c r="S540" s="46" t="e">
        <f>VLOOKUP(ROW(536:536),Разбивка_нумерация_5,17,FALSE)</f>
        <v>#N/A</v>
      </c>
      <c r="T540" s="46" t="str">
        <f>IF(AG540=0,"","L="&amp;AG540)</f>
        <v/>
      </c>
      <c r="U540" s="46" t="str">
        <f>IF(AH540=0,"",AD540&amp;" L="&amp;AH540)</f>
        <v/>
      </c>
      <c r="V540" s="46" t="str">
        <f>IF(AI540=0,"",AE540&amp;" L="&amp;AI540)</f>
        <v/>
      </c>
      <c r="W540" s="47" t="e">
        <f>VLOOKUP(P540,Исходные_данные,13,FALSE)*1.3</f>
        <v>#N/A</v>
      </c>
      <c r="X540" s="48"/>
      <c r="Y540" s="48"/>
      <c r="Z540" s="48"/>
      <c r="AA540" s="48"/>
      <c r="AB540" s="48"/>
      <c r="AD540" s="46" t="e">
        <f>VLOOKUP(S540,Кабель_диаметр,4,FALSE)</f>
        <v>#N/A</v>
      </c>
      <c r="AE540" s="46" t="e">
        <f>VLOOKUP(S540,Кабель_диаметр,5,FALSE)</f>
        <v>#N/A</v>
      </c>
      <c r="AG540" s="46">
        <f>IFERROR(VLOOKUP(P540,Исходные_данные,10,FALSE),0)</f>
        <v>0</v>
      </c>
      <c r="AH540" s="46">
        <f>IFERROR(VLOOKUP(P540,Исходные_данные,11,FALSE),0)</f>
        <v>0</v>
      </c>
      <c r="AI540" s="46">
        <f t="shared" si="24"/>
        <v>0</v>
      </c>
    </row>
    <row r="541" spans="6:35" x14ac:dyDescent="0.25">
      <c r="F541" s="19" t="str">
        <f>IF(G541=1,MAX($F$4:F540)+1,"")</f>
        <v/>
      </c>
      <c r="G541" s="19">
        <f>COUNTIF($H$5:H541,H541)</f>
        <v>518</v>
      </c>
      <c r="H541" s="19" t="e">
        <f t="shared" si="23"/>
        <v>#N/A</v>
      </c>
      <c r="I541" s="19">
        <f>COUNTIF($J$4:$J541,1)</f>
        <v>11</v>
      </c>
      <c r="J541" s="19">
        <f>COUNTIF($S$5:$S541,S541)</f>
        <v>518</v>
      </c>
      <c r="K541" s="19" t="e">
        <f>VLOOKUP(P541,Исходные_данные,20,FALSE)</f>
        <v>#N/A</v>
      </c>
      <c r="L541" s="19">
        <f>IFERROR(IF(P541=0,0,MAX($L$4:L540)+1),0)</f>
        <v>0</v>
      </c>
      <c r="M541" s="104" t="e">
        <f>LEFT(P541,SEARCH(".",P541)-1)</f>
        <v>#N/A</v>
      </c>
      <c r="N541" s="104" t="e">
        <f>LEFT(RIGHT(P541,LEN(P541)-LEN(M541)-1),SEARCH(".",P541)-1)</f>
        <v>#N/A</v>
      </c>
      <c r="P541" s="46" t="e">
        <f>VLOOKUP(ROW(537:537),Разбивка_нумерация_5,4,FALSE)</f>
        <v>#N/A</v>
      </c>
      <c r="Q541" s="46" t="e">
        <f>IF(VLOOKUP(ROW(537:537),Разбивка_нумерация_5,3,FALSE)=0,VLOOKUP(ROW(537:537),Разбивка_нумерация_5,2,FALSE),VLOOKUP(ROW(537:537),Разбивка_нумерация_5,3,FALSE))</f>
        <v>#N/A</v>
      </c>
      <c r="R541" s="46" t="e">
        <f>VLOOKUP(ROW(537:537),Разбивка_нумерация_5,6,FALSE)</f>
        <v>#N/A</v>
      </c>
      <c r="S541" s="46" t="e">
        <f>VLOOKUP(ROW(537:537),Разбивка_нумерация_5,17,FALSE)</f>
        <v>#N/A</v>
      </c>
      <c r="T541" s="46" t="str">
        <f>IF(AG541=0,"","L="&amp;AG541)</f>
        <v/>
      </c>
      <c r="U541" s="46" t="str">
        <f>IF(AH541=0,"",AD541&amp;" L="&amp;AH541)</f>
        <v/>
      </c>
      <c r="V541" s="46" t="str">
        <f>IF(AI541=0,"",AE541&amp;" L="&amp;AI541)</f>
        <v/>
      </c>
      <c r="W541" s="47" t="e">
        <f>VLOOKUP(P541,Исходные_данные,13,FALSE)*1.3</f>
        <v>#N/A</v>
      </c>
      <c r="X541" s="48"/>
      <c r="Y541" s="48"/>
      <c r="Z541" s="48"/>
      <c r="AA541" s="48"/>
      <c r="AB541" s="48"/>
      <c r="AD541" s="46" t="e">
        <f>VLOOKUP(S541,Кабель_диаметр,4,FALSE)</f>
        <v>#N/A</v>
      </c>
      <c r="AE541" s="46" t="e">
        <f>VLOOKUP(S541,Кабель_диаметр,5,FALSE)</f>
        <v>#N/A</v>
      </c>
      <c r="AG541" s="46">
        <f>IFERROR(VLOOKUP(P541,Исходные_данные,10,FALSE),0)</f>
        <v>0</v>
      </c>
      <c r="AH541" s="46">
        <f>IFERROR(VLOOKUP(P541,Исходные_данные,11,FALSE),0)</f>
        <v>0</v>
      </c>
      <c r="AI541" s="46">
        <f t="shared" si="24"/>
        <v>0</v>
      </c>
    </row>
    <row r="542" spans="6:35" x14ac:dyDescent="0.25">
      <c r="F542" s="19" t="str">
        <f>IF(G542=1,MAX($F$4:F541)+1,"")</f>
        <v/>
      </c>
      <c r="G542" s="19">
        <f>COUNTIF($H$5:H542,H542)</f>
        <v>519</v>
      </c>
      <c r="H542" s="19" t="e">
        <f t="shared" si="23"/>
        <v>#N/A</v>
      </c>
      <c r="I542" s="19">
        <f>COUNTIF($J$4:$J542,1)</f>
        <v>11</v>
      </c>
      <c r="J542" s="19">
        <f>COUNTIF($S$5:$S542,S542)</f>
        <v>519</v>
      </c>
      <c r="K542" s="19" t="e">
        <f>VLOOKUP(P542,Исходные_данные,20,FALSE)</f>
        <v>#N/A</v>
      </c>
      <c r="L542" s="19">
        <f>IFERROR(IF(P542=0,0,MAX($L$4:L541)+1),0)</f>
        <v>0</v>
      </c>
      <c r="M542" s="104" t="e">
        <f>LEFT(P542,SEARCH(".",P542)-1)</f>
        <v>#N/A</v>
      </c>
      <c r="N542" s="104" t="e">
        <f>LEFT(RIGHT(P542,LEN(P542)-LEN(M542)-1),SEARCH(".",P542)-1)</f>
        <v>#N/A</v>
      </c>
      <c r="P542" s="46" t="e">
        <f>VLOOKUP(ROW(538:538),Разбивка_нумерация_5,4,FALSE)</f>
        <v>#N/A</v>
      </c>
      <c r="Q542" s="46" t="e">
        <f>IF(VLOOKUP(ROW(538:538),Разбивка_нумерация_5,3,FALSE)=0,VLOOKUP(ROW(538:538),Разбивка_нумерация_5,2,FALSE),VLOOKUP(ROW(538:538),Разбивка_нумерация_5,3,FALSE))</f>
        <v>#N/A</v>
      </c>
      <c r="R542" s="46" t="e">
        <f>VLOOKUP(ROW(538:538),Разбивка_нумерация_5,6,FALSE)</f>
        <v>#N/A</v>
      </c>
      <c r="S542" s="46" t="e">
        <f>VLOOKUP(ROW(538:538),Разбивка_нумерация_5,17,FALSE)</f>
        <v>#N/A</v>
      </c>
      <c r="T542" s="46" t="str">
        <f>IF(AG542=0,"","L="&amp;AG542)</f>
        <v/>
      </c>
      <c r="U542" s="46" t="str">
        <f>IF(AH542=0,"",AD542&amp;" L="&amp;AH542)</f>
        <v/>
      </c>
      <c r="V542" s="46" t="str">
        <f>IF(AI542=0,"",AE542&amp;" L="&amp;AI542)</f>
        <v/>
      </c>
      <c r="W542" s="47" t="e">
        <f>VLOOKUP(P542,Исходные_данные,13,FALSE)*1.3</f>
        <v>#N/A</v>
      </c>
      <c r="X542" s="48"/>
      <c r="Y542" s="48"/>
      <c r="Z542" s="48"/>
      <c r="AA542" s="48"/>
      <c r="AB542" s="48"/>
      <c r="AD542" s="46" t="e">
        <f>VLOOKUP(S542,Кабель_диаметр,4,FALSE)</f>
        <v>#N/A</v>
      </c>
      <c r="AE542" s="46" t="e">
        <f>VLOOKUP(S542,Кабель_диаметр,5,FALSE)</f>
        <v>#N/A</v>
      </c>
      <c r="AG542" s="46">
        <f>IFERROR(VLOOKUP(P542,Исходные_данные,10,FALSE),0)</f>
        <v>0</v>
      </c>
      <c r="AH542" s="46">
        <f>IFERROR(VLOOKUP(P542,Исходные_данные,11,FALSE),0)</f>
        <v>0</v>
      </c>
      <c r="AI542" s="46">
        <f t="shared" si="24"/>
        <v>0</v>
      </c>
    </row>
    <row r="543" spans="6:35" x14ac:dyDescent="0.25">
      <c r="F543" s="19" t="str">
        <f>IF(G543=1,MAX($F$4:F542)+1,"")</f>
        <v/>
      </c>
      <c r="G543" s="19">
        <f>COUNTIF($H$5:H543,H543)</f>
        <v>520</v>
      </c>
      <c r="H543" s="19" t="e">
        <f t="shared" si="23"/>
        <v>#N/A</v>
      </c>
      <c r="I543" s="19">
        <f>COUNTIF($J$4:$J543,1)</f>
        <v>11</v>
      </c>
      <c r="J543" s="19">
        <f>COUNTIF($S$5:$S543,S543)</f>
        <v>520</v>
      </c>
      <c r="K543" s="19" t="e">
        <f>VLOOKUP(P543,Исходные_данные,20,FALSE)</f>
        <v>#N/A</v>
      </c>
      <c r="L543" s="19">
        <f>IFERROR(IF(P543=0,0,MAX($L$4:L542)+1),0)</f>
        <v>0</v>
      </c>
      <c r="M543" s="104" t="e">
        <f>LEFT(P543,SEARCH(".",P543)-1)</f>
        <v>#N/A</v>
      </c>
      <c r="N543" s="104" t="e">
        <f>LEFT(RIGHT(P543,LEN(P543)-LEN(M543)-1),SEARCH(".",P543)-1)</f>
        <v>#N/A</v>
      </c>
      <c r="P543" s="46" t="e">
        <f>VLOOKUP(ROW(539:539),Разбивка_нумерация_5,4,FALSE)</f>
        <v>#N/A</v>
      </c>
      <c r="Q543" s="46" t="e">
        <f>IF(VLOOKUP(ROW(539:539),Разбивка_нумерация_5,3,FALSE)=0,VLOOKUP(ROW(539:539),Разбивка_нумерация_5,2,FALSE),VLOOKUP(ROW(539:539),Разбивка_нумерация_5,3,FALSE))</f>
        <v>#N/A</v>
      </c>
      <c r="R543" s="46" t="e">
        <f>VLOOKUP(ROW(539:539),Разбивка_нумерация_5,6,FALSE)</f>
        <v>#N/A</v>
      </c>
      <c r="S543" s="46" t="e">
        <f>VLOOKUP(ROW(539:539),Разбивка_нумерация_5,17,FALSE)</f>
        <v>#N/A</v>
      </c>
      <c r="T543" s="46" t="str">
        <f>IF(AG543=0,"","L="&amp;AG543)</f>
        <v/>
      </c>
      <c r="U543" s="46" t="str">
        <f>IF(AH543=0,"",AD543&amp;" L="&amp;AH543)</f>
        <v/>
      </c>
      <c r="V543" s="46" t="str">
        <f>IF(AI543=0,"",AE543&amp;" L="&amp;AI543)</f>
        <v/>
      </c>
      <c r="W543" s="47" t="e">
        <f>VLOOKUP(P543,Исходные_данные,13,FALSE)*1.3</f>
        <v>#N/A</v>
      </c>
      <c r="X543" s="48"/>
      <c r="Y543" s="48"/>
      <c r="Z543" s="48"/>
      <c r="AA543" s="48"/>
      <c r="AB543" s="48"/>
      <c r="AD543" s="46" t="e">
        <f>VLOOKUP(S543,Кабель_диаметр,4,FALSE)</f>
        <v>#N/A</v>
      </c>
      <c r="AE543" s="46" t="e">
        <f>VLOOKUP(S543,Кабель_диаметр,5,FALSE)</f>
        <v>#N/A</v>
      </c>
      <c r="AG543" s="46">
        <f>IFERROR(VLOOKUP(P543,Исходные_данные,10,FALSE),0)</f>
        <v>0</v>
      </c>
      <c r="AH543" s="46">
        <f>IFERROR(VLOOKUP(P543,Исходные_данные,11,FALSE),0)</f>
        <v>0</v>
      </c>
      <c r="AI543" s="46">
        <f t="shared" si="24"/>
        <v>0</v>
      </c>
    </row>
    <row r="544" spans="6:35" x14ac:dyDescent="0.25">
      <c r="F544" s="19" t="str">
        <f>IF(G544=1,MAX($F$4:F543)+1,"")</f>
        <v/>
      </c>
      <c r="G544" s="19">
        <f>COUNTIF($H$5:H544,H544)</f>
        <v>521</v>
      </c>
      <c r="H544" s="19" t="e">
        <f t="shared" si="23"/>
        <v>#N/A</v>
      </c>
      <c r="I544" s="19">
        <f>COUNTIF($J$4:$J544,1)</f>
        <v>11</v>
      </c>
      <c r="J544" s="19">
        <f>COUNTIF($S$5:$S544,S544)</f>
        <v>521</v>
      </c>
      <c r="K544" s="19" t="e">
        <f>VLOOKUP(P544,Исходные_данные,20,FALSE)</f>
        <v>#N/A</v>
      </c>
      <c r="L544" s="19">
        <f>IFERROR(IF(P544=0,0,MAX($L$4:L543)+1),0)</f>
        <v>0</v>
      </c>
      <c r="M544" s="104" t="e">
        <f>LEFT(P544,SEARCH(".",P544)-1)</f>
        <v>#N/A</v>
      </c>
      <c r="N544" s="104" t="e">
        <f>LEFT(RIGHT(P544,LEN(P544)-LEN(M544)-1),SEARCH(".",P544)-1)</f>
        <v>#N/A</v>
      </c>
      <c r="P544" s="46" t="e">
        <f>VLOOKUP(ROW(540:540),Разбивка_нумерация_5,4,FALSE)</f>
        <v>#N/A</v>
      </c>
      <c r="Q544" s="46" t="e">
        <f>IF(VLOOKUP(ROW(540:540),Разбивка_нумерация_5,3,FALSE)=0,VLOOKUP(ROW(540:540),Разбивка_нумерация_5,2,FALSE),VLOOKUP(ROW(540:540),Разбивка_нумерация_5,3,FALSE))</f>
        <v>#N/A</v>
      </c>
      <c r="R544" s="46" t="e">
        <f>VLOOKUP(ROW(540:540),Разбивка_нумерация_5,6,FALSE)</f>
        <v>#N/A</v>
      </c>
      <c r="S544" s="46" t="e">
        <f>VLOOKUP(ROW(540:540),Разбивка_нумерация_5,17,FALSE)</f>
        <v>#N/A</v>
      </c>
      <c r="T544" s="46" t="str">
        <f>IF(AG544=0,"","L="&amp;AG544)</f>
        <v/>
      </c>
      <c r="U544" s="46" t="str">
        <f>IF(AH544=0,"",AD544&amp;" L="&amp;AH544)</f>
        <v/>
      </c>
      <c r="V544" s="46" t="str">
        <f>IF(AI544=0,"",AE544&amp;" L="&amp;AI544)</f>
        <v/>
      </c>
      <c r="W544" s="47" t="e">
        <f>VLOOKUP(P544,Исходные_данные,13,FALSE)*1.3</f>
        <v>#N/A</v>
      </c>
      <c r="X544" s="48"/>
      <c r="Y544" s="48"/>
      <c r="Z544" s="48"/>
      <c r="AA544" s="48"/>
      <c r="AB544" s="48"/>
      <c r="AD544" s="46" t="e">
        <f>VLOOKUP(S544,Кабель_диаметр,4,FALSE)</f>
        <v>#N/A</v>
      </c>
      <c r="AE544" s="46" t="e">
        <f>VLOOKUP(S544,Кабель_диаметр,5,FALSE)</f>
        <v>#N/A</v>
      </c>
      <c r="AG544" s="46">
        <f>IFERROR(VLOOKUP(P544,Исходные_данные,10,FALSE),0)</f>
        <v>0</v>
      </c>
      <c r="AH544" s="46">
        <f>IFERROR(VLOOKUP(P544,Исходные_данные,11,FALSE),0)</f>
        <v>0</v>
      </c>
      <c r="AI544" s="46">
        <f t="shared" si="24"/>
        <v>0</v>
      </c>
    </row>
    <row r="545" spans="6:35" x14ac:dyDescent="0.25">
      <c r="F545" s="19" t="str">
        <f>IF(G545=1,MAX($F$4:F544)+1,"")</f>
        <v/>
      </c>
      <c r="G545" s="19">
        <f>COUNTIF($H$5:H545,H545)</f>
        <v>522</v>
      </c>
      <c r="H545" s="19" t="e">
        <f t="shared" si="23"/>
        <v>#N/A</v>
      </c>
      <c r="I545" s="19">
        <f>COUNTIF($J$4:$J545,1)</f>
        <v>11</v>
      </c>
      <c r="J545" s="19">
        <f>COUNTIF($S$5:$S545,S545)</f>
        <v>522</v>
      </c>
      <c r="K545" s="19" t="e">
        <f>VLOOKUP(P545,Исходные_данные,20,FALSE)</f>
        <v>#N/A</v>
      </c>
      <c r="L545" s="19">
        <f>IFERROR(IF(P545=0,0,MAX($L$4:L544)+1),0)</f>
        <v>0</v>
      </c>
      <c r="M545" s="104" t="e">
        <f>LEFT(P545,SEARCH(".",P545)-1)</f>
        <v>#N/A</v>
      </c>
      <c r="N545" s="104" t="e">
        <f>LEFT(RIGHT(P545,LEN(P545)-LEN(M545)-1),SEARCH(".",P545)-1)</f>
        <v>#N/A</v>
      </c>
      <c r="P545" s="46" t="e">
        <f>VLOOKUP(ROW(541:541),Разбивка_нумерация_5,4,FALSE)</f>
        <v>#N/A</v>
      </c>
      <c r="Q545" s="46" t="e">
        <f>IF(VLOOKUP(ROW(541:541),Разбивка_нумерация_5,3,FALSE)=0,VLOOKUP(ROW(541:541),Разбивка_нумерация_5,2,FALSE),VLOOKUP(ROW(541:541),Разбивка_нумерация_5,3,FALSE))</f>
        <v>#N/A</v>
      </c>
      <c r="R545" s="46" t="e">
        <f>VLOOKUP(ROW(541:541),Разбивка_нумерация_5,6,FALSE)</f>
        <v>#N/A</v>
      </c>
      <c r="S545" s="46" t="e">
        <f>VLOOKUP(ROW(541:541),Разбивка_нумерация_5,17,FALSE)</f>
        <v>#N/A</v>
      </c>
      <c r="T545" s="46" t="str">
        <f>IF(AG545=0,"","L="&amp;AG545)</f>
        <v/>
      </c>
      <c r="U545" s="46" t="str">
        <f>IF(AH545=0,"",AD545&amp;" L="&amp;AH545)</f>
        <v/>
      </c>
      <c r="V545" s="46" t="str">
        <f>IF(AI545=0,"",AE545&amp;" L="&amp;AI545)</f>
        <v/>
      </c>
      <c r="W545" s="47" t="e">
        <f>VLOOKUP(P545,Исходные_данные,13,FALSE)*1.3</f>
        <v>#N/A</v>
      </c>
      <c r="X545" s="48"/>
      <c r="Y545" s="48"/>
      <c r="Z545" s="48"/>
      <c r="AA545" s="48"/>
      <c r="AB545" s="48"/>
      <c r="AD545" s="46" t="e">
        <f>VLOOKUP(S545,Кабель_диаметр,4,FALSE)</f>
        <v>#N/A</v>
      </c>
      <c r="AE545" s="46" t="e">
        <f>VLOOKUP(S545,Кабель_диаметр,5,FALSE)</f>
        <v>#N/A</v>
      </c>
      <c r="AG545" s="46">
        <f>IFERROR(VLOOKUP(P545,Исходные_данные,10,FALSE),0)</f>
        <v>0</v>
      </c>
      <c r="AH545" s="46">
        <f>IFERROR(VLOOKUP(P545,Исходные_данные,11,FALSE),0)</f>
        <v>0</v>
      </c>
      <c r="AI545" s="46">
        <f t="shared" si="24"/>
        <v>0</v>
      </c>
    </row>
    <row r="546" spans="6:35" x14ac:dyDescent="0.25">
      <c r="F546" s="19" t="str">
        <f>IF(G546=1,MAX($F$4:F545)+1,"")</f>
        <v/>
      </c>
      <c r="G546" s="19">
        <f>COUNTIF($H$5:H546,H546)</f>
        <v>523</v>
      </c>
      <c r="H546" s="19" t="e">
        <f t="shared" si="23"/>
        <v>#N/A</v>
      </c>
      <c r="I546" s="19">
        <f>COUNTIF($J$4:$J546,1)</f>
        <v>11</v>
      </c>
      <c r="J546" s="19">
        <f>COUNTIF($S$5:$S546,S546)</f>
        <v>523</v>
      </c>
      <c r="K546" s="19" t="e">
        <f>VLOOKUP(P546,Исходные_данные,20,FALSE)</f>
        <v>#N/A</v>
      </c>
      <c r="L546" s="19">
        <f>IFERROR(IF(P546=0,0,MAX($L$4:L545)+1),0)</f>
        <v>0</v>
      </c>
      <c r="M546" s="104" t="e">
        <f>LEFT(P546,SEARCH(".",P546)-1)</f>
        <v>#N/A</v>
      </c>
      <c r="N546" s="104" t="e">
        <f>LEFT(RIGHT(P546,LEN(P546)-LEN(M546)-1),SEARCH(".",P546)-1)</f>
        <v>#N/A</v>
      </c>
      <c r="P546" s="46" t="e">
        <f>VLOOKUP(ROW(542:542),Разбивка_нумерация_5,4,FALSE)</f>
        <v>#N/A</v>
      </c>
      <c r="Q546" s="46" t="e">
        <f>IF(VLOOKUP(ROW(542:542),Разбивка_нумерация_5,3,FALSE)=0,VLOOKUP(ROW(542:542),Разбивка_нумерация_5,2,FALSE),VLOOKUP(ROW(542:542),Разбивка_нумерация_5,3,FALSE))</f>
        <v>#N/A</v>
      </c>
      <c r="R546" s="46" t="e">
        <f>VLOOKUP(ROW(542:542),Разбивка_нумерация_5,6,FALSE)</f>
        <v>#N/A</v>
      </c>
      <c r="S546" s="46" t="e">
        <f>VLOOKUP(ROW(542:542),Разбивка_нумерация_5,17,FALSE)</f>
        <v>#N/A</v>
      </c>
      <c r="T546" s="46" t="str">
        <f>IF(AG546=0,"","L="&amp;AG546)</f>
        <v/>
      </c>
      <c r="U546" s="46" t="str">
        <f>IF(AH546=0,"",AD546&amp;" L="&amp;AH546)</f>
        <v/>
      </c>
      <c r="V546" s="46" t="str">
        <f>IF(AI546=0,"",AE546&amp;" L="&amp;AI546)</f>
        <v/>
      </c>
      <c r="W546" s="47" t="e">
        <f>VLOOKUP(P546,Исходные_данные,13,FALSE)*1.3</f>
        <v>#N/A</v>
      </c>
      <c r="X546" s="48"/>
      <c r="Y546" s="48"/>
      <c r="Z546" s="48"/>
      <c r="AA546" s="48"/>
      <c r="AB546" s="48"/>
      <c r="AD546" s="46" t="e">
        <f>VLOOKUP(S546,Кабель_диаметр,4,FALSE)</f>
        <v>#N/A</v>
      </c>
      <c r="AE546" s="46" t="e">
        <f>VLOOKUP(S546,Кабель_диаметр,5,FALSE)</f>
        <v>#N/A</v>
      </c>
      <c r="AG546" s="46">
        <f>IFERROR(VLOOKUP(P546,Исходные_данные,10,FALSE),0)</f>
        <v>0</v>
      </c>
      <c r="AH546" s="46">
        <f>IFERROR(VLOOKUP(P546,Исходные_данные,11,FALSE),0)</f>
        <v>0</v>
      </c>
      <c r="AI546" s="46">
        <f t="shared" si="24"/>
        <v>0</v>
      </c>
    </row>
    <row r="547" spans="6:35" x14ac:dyDescent="0.25">
      <c r="F547" s="19" t="str">
        <f>IF(G547=1,MAX($F$4:F546)+1,"")</f>
        <v/>
      </c>
      <c r="G547" s="19">
        <f>COUNTIF($H$5:H547,H547)</f>
        <v>524</v>
      </c>
      <c r="H547" s="19" t="e">
        <f t="shared" si="23"/>
        <v>#N/A</v>
      </c>
      <c r="I547" s="19">
        <f>COUNTIF($J$4:$J547,1)</f>
        <v>11</v>
      </c>
      <c r="J547" s="19">
        <f>COUNTIF($S$5:$S547,S547)</f>
        <v>524</v>
      </c>
      <c r="K547" s="19" t="e">
        <f>VLOOKUP(P547,Исходные_данные,20,FALSE)</f>
        <v>#N/A</v>
      </c>
      <c r="L547" s="19">
        <f>IFERROR(IF(P547=0,0,MAX($L$4:L546)+1),0)</f>
        <v>0</v>
      </c>
      <c r="M547" s="104" t="e">
        <f>LEFT(P547,SEARCH(".",P547)-1)</f>
        <v>#N/A</v>
      </c>
      <c r="N547" s="104" t="e">
        <f>LEFT(RIGHT(P547,LEN(P547)-LEN(M547)-1),SEARCH(".",P547)-1)</f>
        <v>#N/A</v>
      </c>
      <c r="P547" s="46" t="e">
        <f>VLOOKUP(ROW(543:543),Разбивка_нумерация_5,4,FALSE)</f>
        <v>#N/A</v>
      </c>
      <c r="Q547" s="46" t="e">
        <f>IF(VLOOKUP(ROW(543:543),Разбивка_нумерация_5,3,FALSE)=0,VLOOKUP(ROW(543:543),Разбивка_нумерация_5,2,FALSE),VLOOKUP(ROW(543:543),Разбивка_нумерация_5,3,FALSE))</f>
        <v>#N/A</v>
      </c>
      <c r="R547" s="46" t="e">
        <f>VLOOKUP(ROW(543:543),Разбивка_нумерация_5,6,FALSE)</f>
        <v>#N/A</v>
      </c>
      <c r="S547" s="46" t="e">
        <f>VLOOKUP(ROW(543:543),Разбивка_нумерация_5,17,FALSE)</f>
        <v>#N/A</v>
      </c>
      <c r="T547" s="46" t="str">
        <f>IF(AG547=0,"","L="&amp;AG547)</f>
        <v/>
      </c>
      <c r="U547" s="46" t="str">
        <f>IF(AH547=0,"",AD547&amp;" L="&amp;AH547)</f>
        <v/>
      </c>
      <c r="V547" s="46" t="str">
        <f>IF(AI547=0,"",AE547&amp;" L="&amp;AI547)</f>
        <v/>
      </c>
      <c r="W547" s="47" t="e">
        <f>VLOOKUP(P547,Исходные_данные,13,FALSE)*1.3</f>
        <v>#N/A</v>
      </c>
      <c r="X547" s="48"/>
      <c r="Y547" s="48"/>
      <c r="Z547" s="48"/>
      <c r="AA547" s="48"/>
      <c r="AB547" s="48"/>
      <c r="AD547" s="46" t="e">
        <f>VLOOKUP(S547,Кабель_диаметр,4,FALSE)</f>
        <v>#N/A</v>
      </c>
      <c r="AE547" s="46" t="e">
        <f>VLOOKUP(S547,Кабель_диаметр,5,FALSE)</f>
        <v>#N/A</v>
      </c>
      <c r="AG547" s="46">
        <f>IFERROR(VLOOKUP(P547,Исходные_данные,10,FALSE),0)</f>
        <v>0</v>
      </c>
      <c r="AH547" s="46">
        <f>IFERROR(VLOOKUP(P547,Исходные_данные,11,FALSE),0)</f>
        <v>0</v>
      </c>
      <c r="AI547" s="46">
        <f t="shared" si="24"/>
        <v>0</v>
      </c>
    </row>
    <row r="548" spans="6:35" x14ac:dyDescent="0.25">
      <c r="F548" s="19" t="str">
        <f>IF(G548=1,MAX($F$4:F547)+1,"")</f>
        <v/>
      </c>
      <c r="G548" s="19">
        <f>COUNTIF($H$5:H548,H548)</f>
        <v>525</v>
      </c>
      <c r="H548" s="19" t="e">
        <f t="shared" si="23"/>
        <v>#N/A</v>
      </c>
      <c r="I548" s="19">
        <f>COUNTIF($J$4:$J548,1)</f>
        <v>11</v>
      </c>
      <c r="J548" s="19">
        <f>COUNTIF($S$5:$S548,S548)</f>
        <v>525</v>
      </c>
      <c r="K548" s="19" t="e">
        <f>VLOOKUP(P548,Исходные_данные,20,FALSE)</f>
        <v>#N/A</v>
      </c>
      <c r="L548" s="19">
        <f>IFERROR(IF(P548=0,0,MAX($L$4:L547)+1),0)</f>
        <v>0</v>
      </c>
      <c r="M548" s="104" t="e">
        <f>LEFT(P548,SEARCH(".",P548)-1)</f>
        <v>#N/A</v>
      </c>
      <c r="N548" s="104" t="e">
        <f>LEFT(RIGHT(P548,LEN(P548)-LEN(M548)-1),SEARCH(".",P548)-1)</f>
        <v>#N/A</v>
      </c>
      <c r="P548" s="46" t="e">
        <f>VLOOKUP(ROW(544:544),Разбивка_нумерация_5,4,FALSE)</f>
        <v>#N/A</v>
      </c>
      <c r="Q548" s="46" t="e">
        <f>IF(VLOOKUP(ROW(544:544),Разбивка_нумерация_5,3,FALSE)=0,VLOOKUP(ROW(544:544),Разбивка_нумерация_5,2,FALSE),VLOOKUP(ROW(544:544),Разбивка_нумерация_5,3,FALSE))</f>
        <v>#N/A</v>
      </c>
      <c r="R548" s="46" t="e">
        <f>VLOOKUP(ROW(544:544),Разбивка_нумерация_5,6,FALSE)</f>
        <v>#N/A</v>
      </c>
      <c r="S548" s="46" t="e">
        <f>VLOOKUP(ROW(544:544),Разбивка_нумерация_5,17,FALSE)</f>
        <v>#N/A</v>
      </c>
      <c r="T548" s="46" t="str">
        <f>IF(AG548=0,"","L="&amp;AG548)</f>
        <v/>
      </c>
      <c r="U548" s="46" t="str">
        <f>IF(AH548=0,"",AD548&amp;" L="&amp;AH548)</f>
        <v/>
      </c>
      <c r="V548" s="46" t="str">
        <f>IF(AI548=0,"",AE548&amp;" L="&amp;AI548)</f>
        <v/>
      </c>
      <c r="W548" s="47" t="e">
        <f>VLOOKUP(P548,Исходные_данные,13,FALSE)*1.3</f>
        <v>#N/A</v>
      </c>
      <c r="X548" s="48"/>
      <c r="Y548" s="48"/>
      <c r="Z548" s="48"/>
      <c r="AA548" s="48"/>
      <c r="AB548" s="48"/>
      <c r="AD548" s="46" t="e">
        <f>VLOOKUP(S548,Кабель_диаметр,4,FALSE)</f>
        <v>#N/A</v>
      </c>
      <c r="AE548" s="46" t="e">
        <f>VLOOKUP(S548,Кабель_диаметр,5,FALSE)</f>
        <v>#N/A</v>
      </c>
      <c r="AG548" s="46">
        <f>IFERROR(VLOOKUP(P548,Исходные_данные,10,FALSE),0)</f>
        <v>0</v>
      </c>
      <c r="AH548" s="46">
        <f>IFERROR(VLOOKUP(P548,Исходные_данные,11,FALSE),0)</f>
        <v>0</v>
      </c>
      <c r="AI548" s="46">
        <f t="shared" si="24"/>
        <v>0</v>
      </c>
    </row>
    <row r="549" spans="6:35" x14ac:dyDescent="0.25">
      <c r="F549" s="19" t="str">
        <f>IF(G549=1,MAX($F$4:F548)+1,"")</f>
        <v/>
      </c>
      <c r="G549" s="19">
        <f>COUNTIF($H$5:H549,H549)</f>
        <v>526</v>
      </c>
      <c r="H549" s="19" t="e">
        <f t="shared" si="23"/>
        <v>#N/A</v>
      </c>
      <c r="I549" s="19">
        <f>COUNTIF($J$4:$J549,1)</f>
        <v>11</v>
      </c>
      <c r="J549" s="19">
        <f>COUNTIF($S$5:$S549,S549)</f>
        <v>526</v>
      </c>
      <c r="K549" s="19" t="e">
        <f>VLOOKUP(P549,Исходные_данные,20,FALSE)</f>
        <v>#N/A</v>
      </c>
      <c r="L549" s="19">
        <f>IFERROR(IF(P549=0,0,MAX($L$4:L548)+1),0)</f>
        <v>0</v>
      </c>
      <c r="M549" s="104" t="e">
        <f>LEFT(P549,SEARCH(".",P549)-1)</f>
        <v>#N/A</v>
      </c>
      <c r="N549" s="104" t="e">
        <f>LEFT(RIGHT(P549,LEN(P549)-LEN(M549)-1),SEARCH(".",P549)-1)</f>
        <v>#N/A</v>
      </c>
      <c r="P549" s="46" t="e">
        <f>VLOOKUP(ROW(545:545),Разбивка_нумерация_5,4,FALSE)</f>
        <v>#N/A</v>
      </c>
      <c r="Q549" s="46" t="e">
        <f>IF(VLOOKUP(ROW(545:545),Разбивка_нумерация_5,3,FALSE)=0,VLOOKUP(ROW(545:545),Разбивка_нумерация_5,2,FALSE),VLOOKUP(ROW(545:545),Разбивка_нумерация_5,3,FALSE))</f>
        <v>#N/A</v>
      </c>
      <c r="R549" s="46" t="e">
        <f>VLOOKUP(ROW(545:545),Разбивка_нумерация_5,6,FALSE)</f>
        <v>#N/A</v>
      </c>
      <c r="S549" s="46" t="e">
        <f>VLOOKUP(ROW(545:545),Разбивка_нумерация_5,17,FALSE)</f>
        <v>#N/A</v>
      </c>
      <c r="T549" s="46" t="str">
        <f>IF(AG549=0,"","L="&amp;AG549)</f>
        <v/>
      </c>
      <c r="U549" s="46" t="str">
        <f>IF(AH549=0,"",AD549&amp;" L="&amp;AH549)</f>
        <v/>
      </c>
      <c r="V549" s="46" t="str">
        <f>IF(AI549=0,"",AE549&amp;" L="&amp;AI549)</f>
        <v/>
      </c>
      <c r="W549" s="47" t="e">
        <f>VLOOKUP(P549,Исходные_данные,13,FALSE)*1.3</f>
        <v>#N/A</v>
      </c>
      <c r="X549" s="48"/>
      <c r="Y549" s="48"/>
      <c r="Z549" s="48"/>
      <c r="AA549" s="48"/>
      <c r="AB549" s="48"/>
      <c r="AD549" s="46" t="e">
        <f>VLOOKUP(S549,Кабель_диаметр,4,FALSE)</f>
        <v>#N/A</v>
      </c>
      <c r="AE549" s="46" t="e">
        <f>VLOOKUP(S549,Кабель_диаметр,5,FALSE)</f>
        <v>#N/A</v>
      </c>
      <c r="AG549" s="46">
        <f>IFERROR(VLOOKUP(P549,Исходные_данные,10,FALSE),0)</f>
        <v>0</v>
      </c>
      <c r="AH549" s="46">
        <f>IFERROR(VLOOKUP(P549,Исходные_данные,11,FALSE),0)</f>
        <v>0</v>
      </c>
      <c r="AI549" s="46">
        <f t="shared" si="24"/>
        <v>0</v>
      </c>
    </row>
    <row r="550" spans="6:35" x14ac:dyDescent="0.25">
      <c r="F550" s="19" t="str">
        <f>IF(G550=1,MAX($F$4:F549)+1,"")</f>
        <v/>
      </c>
      <c r="G550" s="19">
        <f>COUNTIF($H$5:H550,H550)</f>
        <v>527</v>
      </c>
      <c r="H550" s="19" t="e">
        <f t="shared" si="23"/>
        <v>#N/A</v>
      </c>
      <c r="I550" s="19">
        <f>COUNTIF($J$4:$J550,1)</f>
        <v>11</v>
      </c>
      <c r="J550" s="19">
        <f>COUNTIF($S$5:$S550,S550)</f>
        <v>527</v>
      </c>
      <c r="K550" s="19" t="e">
        <f>VLOOKUP(P550,Исходные_данные,20,FALSE)</f>
        <v>#N/A</v>
      </c>
      <c r="L550" s="19">
        <f>IFERROR(IF(P550=0,0,MAX($L$4:L549)+1),0)</f>
        <v>0</v>
      </c>
      <c r="M550" s="104" t="e">
        <f>LEFT(P550,SEARCH(".",P550)-1)</f>
        <v>#N/A</v>
      </c>
      <c r="N550" s="104" t="e">
        <f>LEFT(RIGHT(P550,LEN(P550)-LEN(M550)-1),SEARCH(".",P550)-1)</f>
        <v>#N/A</v>
      </c>
      <c r="P550" s="46" t="e">
        <f>VLOOKUP(ROW(546:546),Разбивка_нумерация_5,4,FALSE)</f>
        <v>#N/A</v>
      </c>
      <c r="Q550" s="46" t="e">
        <f>IF(VLOOKUP(ROW(546:546),Разбивка_нумерация_5,3,FALSE)=0,VLOOKUP(ROW(546:546),Разбивка_нумерация_5,2,FALSE),VLOOKUP(ROW(546:546),Разбивка_нумерация_5,3,FALSE))</f>
        <v>#N/A</v>
      </c>
      <c r="R550" s="46" t="e">
        <f>VLOOKUP(ROW(546:546),Разбивка_нумерация_5,6,FALSE)</f>
        <v>#N/A</v>
      </c>
      <c r="S550" s="46" t="e">
        <f>VLOOKUP(ROW(546:546),Разбивка_нумерация_5,17,FALSE)</f>
        <v>#N/A</v>
      </c>
      <c r="T550" s="46" t="str">
        <f>IF(AG550=0,"","L="&amp;AG550)</f>
        <v/>
      </c>
      <c r="U550" s="46" t="str">
        <f>IF(AH550=0,"",AD550&amp;" L="&amp;AH550)</f>
        <v/>
      </c>
      <c r="V550" s="46" t="str">
        <f>IF(AI550=0,"",AE550&amp;" L="&amp;AI550)</f>
        <v/>
      </c>
      <c r="W550" s="47" t="e">
        <f>VLOOKUP(P550,Исходные_данные,13,FALSE)*1.3</f>
        <v>#N/A</v>
      </c>
      <c r="X550" s="48"/>
      <c r="Y550" s="48"/>
      <c r="Z550" s="48"/>
      <c r="AA550" s="48"/>
      <c r="AB550" s="48"/>
      <c r="AD550" s="46" t="e">
        <f>VLOOKUP(S550,Кабель_диаметр,4,FALSE)</f>
        <v>#N/A</v>
      </c>
      <c r="AE550" s="46" t="e">
        <f>VLOOKUP(S550,Кабель_диаметр,5,FALSE)</f>
        <v>#N/A</v>
      </c>
      <c r="AG550" s="46">
        <f>IFERROR(VLOOKUP(P550,Исходные_данные,10,FALSE),0)</f>
        <v>0</v>
      </c>
      <c r="AH550" s="46">
        <f>IFERROR(VLOOKUP(P550,Исходные_данные,11,FALSE),0)</f>
        <v>0</v>
      </c>
      <c r="AI550" s="46">
        <f t="shared" si="24"/>
        <v>0</v>
      </c>
    </row>
    <row r="551" spans="6:35" x14ac:dyDescent="0.25">
      <c r="F551" s="19" t="str">
        <f>IF(G551=1,MAX($F$4:F550)+1,"")</f>
        <v/>
      </c>
      <c r="G551" s="19">
        <f>COUNTIF($H$5:H551,H551)</f>
        <v>528</v>
      </c>
      <c r="H551" s="19" t="e">
        <f t="shared" si="23"/>
        <v>#N/A</v>
      </c>
      <c r="I551" s="19">
        <f>COUNTIF($J$4:$J551,1)</f>
        <v>11</v>
      </c>
      <c r="J551" s="19">
        <f>COUNTIF($S$5:$S551,S551)</f>
        <v>528</v>
      </c>
      <c r="K551" s="19" t="e">
        <f>VLOOKUP(P551,Исходные_данные,20,FALSE)</f>
        <v>#N/A</v>
      </c>
      <c r="L551" s="19">
        <f>IFERROR(IF(P551=0,0,MAX($L$4:L550)+1),0)</f>
        <v>0</v>
      </c>
      <c r="M551" s="104" t="e">
        <f>LEFT(P551,SEARCH(".",P551)-1)</f>
        <v>#N/A</v>
      </c>
      <c r="N551" s="104" t="e">
        <f>LEFT(RIGHT(P551,LEN(P551)-LEN(M551)-1),SEARCH(".",P551)-1)</f>
        <v>#N/A</v>
      </c>
      <c r="P551" s="46" t="e">
        <f>VLOOKUP(ROW(547:547),Разбивка_нумерация_5,4,FALSE)</f>
        <v>#N/A</v>
      </c>
      <c r="Q551" s="46" t="e">
        <f>IF(VLOOKUP(ROW(547:547),Разбивка_нумерация_5,3,FALSE)=0,VLOOKUP(ROW(547:547),Разбивка_нумерация_5,2,FALSE),VLOOKUP(ROW(547:547),Разбивка_нумерация_5,3,FALSE))</f>
        <v>#N/A</v>
      </c>
      <c r="R551" s="46" t="e">
        <f>VLOOKUP(ROW(547:547),Разбивка_нумерация_5,6,FALSE)</f>
        <v>#N/A</v>
      </c>
      <c r="S551" s="46" t="e">
        <f>VLOOKUP(ROW(547:547),Разбивка_нумерация_5,17,FALSE)</f>
        <v>#N/A</v>
      </c>
      <c r="T551" s="46" t="str">
        <f>IF(AG551=0,"","L="&amp;AG551)</f>
        <v/>
      </c>
      <c r="U551" s="46" t="str">
        <f>IF(AH551=0,"",AD551&amp;" L="&amp;AH551)</f>
        <v/>
      </c>
      <c r="V551" s="46" t="str">
        <f>IF(AI551=0,"",AE551&amp;" L="&amp;AI551)</f>
        <v/>
      </c>
      <c r="W551" s="47" t="e">
        <f>VLOOKUP(P551,Исходные_данные,13,FALSE)*1.3</f>
        <v>#N/A</v>
      </c>
      <c r="X551" s="48"/>
      <c r="Y551" s="48"/>
      <c r="Z551" s="48"/>
      <c r="AA551" s="48"/>
      <c r="AB551" s="48"/>
      <c r="AD551" s="46" t="e">
        <f>VLOOKUP(S551,Кабель_диаметр,4,FALSE)</f>
        <v>#N/A</v>
      </c>
      <c r="AE551" s="46" t="e">
        <f>VLOOKUP(S551,Кабель_диаметр,5,FALSE)</f>
        <v>#N/A</v>
      </c>
      <c r="AG551" s="46">
        <f>IFERROR(VLOOKUP(P551,Исходные_данные,10,FALSE),0)</f>
        <v>0</v>
      </c>
      <c r="AH551" s="46">
        <f>IFERROR(VLOOKUP(P551,Исходные_данные,11,FALSE),0)</f>
        <v>0</v>
      </c>
      <c r="AI551" s="46">
        <f t="shared" si="24"/>
        <v>0</v>
      </c>
    </row>
    <row r="552" spans="6:35" x14ac:dyDescent="0.25">
      <c r="F552" s="19" t="str">
        <f>IF(G552=1,MAX($F$4:F551)+1,"")</f>
        <v/>
      </c>
      <c r="G552" s="19">
        <f>COUNTIF($H$5:H552,H552)</f>
        <v>529</v>
      </c>
      <c r="H552" s="19" t="e">
        <f t="shared" si="23"/>
        <v>#N/A</v>
      </c>
      <c r="I552" s="19">
        <f>COUNTIF($J$4:$J552,1)</f>
        <v>11</v>
      </c>
      <c r="J552" s="19">
        <f>COUNTIF($S$5:$S552,S552)</f>
        <v>529</v>
      </c>
      <c r="K552" s="19" t="e">
        <f>VLOOKUP(P552,Исходные_данные,20,FALSE)</f>
        <v>#N/A</v>
      </c>
      <c r="L552" s="19">
        <f>IFERROR(IF(P552=0,0,MAX($L$4:L551)+1),0)</f>
        <v>0</v>
      </c>
      <c r="M552" s="104" t="e">
        <f>LEFT(P552,SEARCH(".",P552)-1)</f>
        <v>#N/A</v>
      </c>
      <c r="N552" s="104" t="e">
        <f>LEFT(RIGHT(P552,LEN(P552)-LEN(M552)-1),SEARCH(".",P552)-1)</f>
        <v>#N/A</v>
      </c>
      <c r="P552" s="46" t="e">
        <f>VLOOKUP(ROW(548:548),Разбивка_нумерация_5,4,FALSE)</f>
        <v>#N/A</v>
      </c>
      <c r="Q552" s="46" t="e">
        <f>IF(VLOOKUP(ROW(548:548),Разбивка_нумерация_5,3,FALSE)=0,VLOOKUP(ROW(548:548),Разбивка_нумерация_5,2,FALSE),VLOOKUP(ROW(548:548),Разбивка_нумерация_5,3,FALSE))</f>
        <v>#N/A</v>
      </c>
      <c r="R552" s="46" t="e">
        <f>VLOOKUP(ROW(548:548),Разбивка_нумерация_5,6,FALSE)</f>
        <v>#N/A</v>
      </c>
      <c r="S552" s="46" t="e">
        <f>VLOOKUP(ROW(548:548),Разбивка_нумерация_5,17,FALSE)</f>
        <v>#N/A</v>
      </c>
      <c r="T552" s="46" t="str">
        <f>IF(AG552=0,"","L="&amp;AG552)</f>
        <v/>
      </c>
      <c r="U552" s="46" t="str">
        <f>IF(AH552=0,"",AD552&amp;" L="&amp;AH552)</f>
        <v/>
      </c>
      <c r="V552" s="46" t="str">
        <f>IF(AI552=0,"",AE552&amp;" L="&amp;AI552)</f>
        <v/>
      </c>
      <c r="W552" s="47" t="e">
        <f>VLOOKUP(P552,Исходные_данные,13,FALSE)*1.3</f>
        <v>#N/A</v>
      </c>
      <c r="X552" s="48"/>
      <c r="Y552" s="48"/>
      <c r="Z552" s="48"/>
      <c r="AA552" s="48"/>
      <c r="AB552" s="48"/>
      <c r="AD552" s="46" t="e">
        <f>VLOOKUP(S552,Кабель_диаметр,4,FALSE)</f>
        <v>#N/A</v>
      </c>
      <c r="AE552" s="46" t="e">
        <f>VLOOKUP(S552,Кабель_диаметр,5,FALSE)</f>
        <v>#N/A</v>
      </c>
      <c r="AG552" s="46">
        <f>IFERROR(VLOOKUP(P552,Исходные_данные,10,FALSE),0)</f>
        <v>0</v>
      </c>
      <c r="AH552" s="46">
        <f>IFERROR(VLOOKUP(P552,Исходные_данные,11,FALSE),0)</f>
        <v>0</v>
      </c>
      <c r="AI552" s="46">
        <f t="shared" si="24"/>
        <v>0</v>
      </c>
    </row>
    <row r="553" spans="6:35" x14ac:dyDescent="0.25">
      <c r="F553" s="19" t="str">
        <f>IF(G553=1,MAX($F$4:F552)+1,"")</f>
        <v/>
      </c>
      <c r="G553" s="19">
        <f>COUNTIF($H$5:H553,H553)</f>
        <v>530</v>
      </c>
      <c r="H553" s="19" t="e">
        <f t="shared" si="23"/>
        <v>#N/A</v>
      </c>
      <c r="I553" s="19">
        <f>COUNTIF($J$4:$J553,1)</f>
        <v>11</v>
      </c>
      <c r="J553" s="19">
        <f>COUNTIF($S$5:$S553,S553)</f>
        <v>530</v>
      </c>
      <c r="K553" s="19" t="e">
        <f>VLOOKUP(P553,Исходные_данные,20,FALSE)</f>
        <v>#N/A</v>
      </c>
      <c r="L553" s="19">
        <f>IFERROR(IF(P553=0,0,MAX($L$4:L552)+1),0)</f>
        <v>0</v>
      </c>
      <c r="M553" s="104" t="e">
        <f>LEFT(P553,SEARCH(".",P553)-1)</f>
        <v>#N/A</v>
      </c>
      <c r="N553" s="104" t="e">
        <f>LEFT(RIGHT(P553,LEN(P553)-LEN(M553)-1),SEARCH(".",P553)-1)</f>
        <v>#N/A</v>
      </c>
      <c r="P553" s="46" t="e">
        <f>VLOOKUP(ROW(549:549),Разбивка_нумерация_5,4,FALSE)</f>
        <v>#N/A</v>
      </c>
      <c r="Q553" s="46" t="e">
        <f>IF(VLOOKUP(ROW(549:549),Разбивка_нумерация_5,3,FALSE)=0,VLOOKUP(ROW(549:549),Разбивка_нумерация_5,2,FALSE),VLOOKUP(ROW(549:549),Разбивка_нумерация_5,3,FALSE))</f>
        <v>#N/A</v>
      </c>
      <c r="R553" s="46" t="e">
        <f>VLOOKUP(ROW(549:549),Разбивка_нумерация_5,6,FALSE)</f>
        <v>#N/A</v>
      </c>
      <c r="S553" s="46" t="e">
        <f>VLOOKUP(ROW(549:549),Разбивка_нумерация_5,17,FALSE)</f>
        <v>#N/A</v>
      </c>
      <c r="T553" s="46" t="str">
        <f>IF(AG553=0,"","L="&amp;AG553)</f>
        <v/>
      </c>
      <c r="U553" s="46" t="str">
        <f>IF(AH553=0,"",AD553&amp;" L="&amp;AH553)</f>
        <v/>
      </c>
      <c r="V553" s="46" t="str">
        <f>IF(AI553=0,"",AE553&amp;" L="&amp;AI553)</f>
        <v/>
      </c>
      <c r="W553" s="47" t="e">
        <f>VLOOKUP(P553,Исходные_данные,13,FALSE)*1.3</f>
        <v>#N/A</v>
      </c>
      <c r="X553" s="48"/>
      <c r="Y553" s="48"/>
      <c r="Z553" s="48"/>
      <c r="AA553" s="48"/>
      <c r="AB553" s="48"/>
      <c r="AD553" s="46" t="e">
        <f>VLOOKUP(S553,Кабель_диаметр,4,FALSE)</f>
        <v>#N/A</v>
      </c>
      <c r="AE553" s="46" t="e">
        <f>VLOOKUP(S553,Кабель_диаметр,5,FALSE)</f>
        <v>#N/A</v>
      </c>
      <c r="AG553" s="46">
        <f>IFERROR(VLOOKUP(P553,Исходные_данные,10,FALSE),0)</f>
        <v>0</v>
      </c>
      <c r="AH553" s="46">
        <f>IFERROR(VLOOKUP(P553,Исходные_данные,11,FALSE),0)</f>
        <v>0</v>
      </c>
      <c r="AI553" s="46">
        <f t="shared" si="24"/>
        <v>0</v>
      </c>
    </row>
    <row r="554" spans="6:35" x14ac:dyDescent="0.25">
      <c r="F554" s="19" t="str">
        <f>IF(G554=1,MAX($F$4:F553)+1,"")</f>
        <v/>
      </c>
      <c r="G554" s="19">
        <f>COUNTIF($H$5:H554,H554)</f>
        <v>531</v>
      </c>
      <c r="H554" s="19" t="e">
        <f t="shared" si="23"/>
        <v>#N/A</v>
      </c>
      <c r="I554" s="19">
        <f>COUNTIF($J$4:$J554,1)</f>
        <v>11</v>
      </c>
      <c r="J554" s="19">
        <f>COUNTIF($S$5:$S554,S554)</f>
        <v>531</v>
      </c>
      <c r="K554" s="19" t="e">
        <f>VLOOKUP(P554,Исходные_данные,20,FALSE)</f>
        <v>#N/A</v>
      </c>
      <c r="L554" s="19">
        <f>IFERROR(IF(P554=0,0,MAX($L$4:L553)+1),0)</f>
        <v>0</v>
      </c>
      <c r="M554" s="104" t="e">
        <f>LEFT(P554,SEARCH(".",P554)-1)</f>
        <v>#N/A</v>
      </c>
      <c r="N554" s="104" t="e">
        <f>LEFT(RIGHT(P554,LEN(P554)-LEN(M554)-1),SEARCH(".",P554)-1)</f>
        <v>#N/A</v>
      </c>
      <c r="P554" s="46" t="e">
        <f>VLOOKUP(ROW(550:550),Разбивка_нумерация_5,4,FALSE)</f>
        <v>#N/A</v>
      </c>
      <c r="Q554" s="46" t="e">
        <f>IF(VLOOKUP(ROW(550:550),Разбивка_нумерация_5,3,FALSE)=0,VLOOKUP(ROW(550:550),Разбивка_нумерация_5,2,FALSE),VLOOKUP(ROW(550:550),Разбивка_нумерация_5,3,FALSE))</f>
        <v>#N/A</v>
      </c>
      <c r="R554" s="46" t="e">
        <f>VLOOKUP(ROW(550:550),Разбивка_нумерация_5,6,FALSE)</f>
        <v>#N/A</v>
      </c>
      <c r="S554" s="46" t="e">
        <f>VLOOKUP(ROW(550:550),Разбивка_нумерация_5,17,FALSE)</f>
        <v>#N/A</v>
      </c>
      <c r="T554" s="46" t="str">
        <f>IF(AG554=0,"","L="&amp;AG554)</f>
        <v/>
      </c>
      <c r="U554" s="46" t="str">
        <f>IF(AH554=0,"",AD554&amp;" L="&amp;AH554)</f>
        <v/>
      </c>
      <c r="V554" s="46" t="str">
        <f>IF(AI554=0,"",AE554&amp;" L="&amp;AI554)</f>
        <v/>
      </c>
      <c r="W554" s="47" t="e">
        <f>VLOOKUP(P554,Исходные_данные,13,FALSE)*1.3</f>
        <v>#N/A</v>
      </c>
      <c r="X554" s="48"/>
      <c r="Y554" s="48"/>
      <c r="Z554" s="48"/>
      <c r="AA554" s="48"/>
      <c r="AB554" s="48"/>
      <c r="AD554" s="46" t="e">
        <f>VLOOKUP(S554,Кабель_диаметр,4,FALSE)</f>
        <v>#N/A</v>
      </c>
      <c r="AE554" s="46" t="e">
        <f>VLOOKUP(S554,Кабель_диаметр,5,FALSE)</f>
        <v>#N/A</v>
      </c>
      <c r="AG554" s="46">
        <f>IFERROR(VLOOKUP(P554,Исходные_данные,10,FALSE),0)</f>
        <v>0</v>
      </c>
      <c r="AH554" s="46">
        <f>IFERROR(VLOOKUP(P554,Исходные_данные,11,FALSE),0)</f>
        <v>0</v>
      </c>
      <c r="AI554" s="46">
        <f t="shared" si="24"/>
        <v>0</v>
      </c>
    </row>
    <row r="555" spans="6:35" x14ac:dyDescent="0.25">
      <c r="F555" s="19" t="str">
        <f>IF(G555=1,MAX($F$4:F554)+1,"")</f>
        <v/>
      </c>
      <c r="G555" s="19">
        <f>COUNTIF($H$5:H555,H555)</f>
        <v>532</v>
      </c>
      <c r="H555" s="19" t="e">
        <f t="shared" si="23"/>
        <v>#N/A</v>
      </c>
      <c r="I555" s="19">
        <f>COUNTIF($J$4:$J555,1)</f>
        <v>11</v>
      </c>
      <c r="J555" s="19">
        <f>COUNTIF($S$5:$S555,S555)</f>
        <v>532</v>
      </c>
      <c r="K555" s="19" t="e">
        <f>VLOOKUP(P555,Исходные_данные,20,FALSE)</f>
        <v>#N/A</v>
      </c>
      <c r="L555" s="19">
        <f>IFERROR(IF(P555=0,0,MAX($L$4:L554)+1),0)</f>
        <v>0</v>
      </c>
      <c r="M555" s="104" t="e">
        <f>LEFT(P555,SEARCH(".",P555)-1)</f>
        <v>#N/A</v>
      </c>
      <c r="N555" s="104" t="e">
        <f>LEFT(RIGHT(P555,LEN(P555)-LEN(M555)-1),SEARCH(".",P555)-1)</f>
        <v>#N/A</v>
      </c>
      <c r="P555" s="46" t="e">
        <f>VLOOKUP(ROW(551:551),Разбивка_нумерация_5,4,FALSE)</f>
        <v>#N/A</v>
      </c>
      <c r="Q555" s="46" t="e">
        <f>IF(VLOOKUP(ROW(551:551),Разбивка_нумерация_5,3,FALSE)=0,VLOOKUP(ROW(551:551),Разбивка_нумерация_5,2,FALSE),VLOOKUP(ROW(551:551),Разбивка_нумерация_5,3,FALSE))</f>
        <v>#N/A</v>
      </c>
      <c r="R555" s="46" t="e">
        <f>VLOOKUP(ROW(551:551),Разбивка_нумерация_5,6,FALSE)</f>
        <v>#N/A</v>
      </c>
      <c r="S555" s="46" t="e">
        <f>VLOOKUP(ROW(551:551),Разбивка_нумерация_5,17,FALSE)</f>
        <v>#N/A</v>
      </c>
      <c r="T555" s="46" t="str">
        <f>IF(AG555=0,"","L="&amp;AG555)</f>
        <v/>
      </c>
      <c r="U555" s="46" t="str">
        <f>IF(AH555=0,"",AD555&amp;" L="&amp;AH555)</f>
        <v/>
      </c>
      <c r="V555" s="46" t="str">
        <f>IF(AI555=0,"",AE555&amp;" L="&amp;AI555)</f>
        <v/>
      </c>
      <c r="W555" s="47" t="e">
        <f>VLOOKUP(P555,Исходные_данные,13,FALSE)*1.3</f>
        <v>#N/A</v>
      </c>
      <c r="X555" s="48"/>
      <c r="Y555" s="48"/>
      <c r="Z555" s="48"/>
      <c r="AA555" s="48"/>
      <c r="AB555" s="48"/>
      <c r="AD555" s="46" t="e">
        <f>VLOOKUP(S555,Кабель_диаметр,4,FALSE)</f>
        <v>#N/A</v>
      </c>
      <c r="AE555" s="46" t="e">
        <f>VLOOKUP(S555,Кабель_диаметр,5,FALSE)</f>
        <v>#N/A</v>
      </c>
      <c r="AG555" s="46">
        <f>IFERROR(VLOOKUP(P555,Исходные_данные,10,FALSE),0)</f>
        <v>0</v>
      </c>
      <c r="AH555" s="46">
        <f>IFERROR(VLOOKUP(P555,Исходные_данные,11,FALSE),0)</f>
        <v>0</v>
      </c>
      <c r="AI555" s="46">
        <f t="shared" si="24"/>
        <v>0</v>
      </c>
    </row>
    <row r="556" spans="6:35" x14ac:dyDescent="0.25">
      <c r="F556" s="19" t="str">
        <f>IF(G556=1,MAX($F$4:F555)+1,"")</f>
        <v/>
      </c>
      <c r="G556" s="19">
        <f>COUNTIF($H$5:H556,H556)</f>
        <v>533</v>
      </c>
      <c r="H556" s="19" t="e">
        <f t="shared" si="23"/>
        <v>#N/A</v>
      </c>
      <c r="I556" s="19">
        <f>COUNTIF($J$4:$J556,1)</f>
        <v>11</v>
      </c>
      <c r="J556" s="19">
        <f>COUNTIF($S$5:$S556,S556)</f>
        <v>533</v>
      </c>
      <c r="K556" s="19" t="e">
        <f>VLOOKUP(P556,Исходные_данные,20,FALSE)</f>
        <v>#N/A</v>
      </c>
      <c r="L556" s="19">
        <f>IFERROR(IF(P556=0,0,MAX($L$4:L555)+1),0)</f>
        <v>0</v>
      </c>
      <c r="M556" s="104" t="e">
        <f>LEFT(P556,SEARCH(".",P556)-1)</f>
        <v>#N/A</v>
      </c>
      <c r="N556" s="104" t="e">
        <f>LEFT(RIGHT(P556,LEN(P556)-LEN(M556)-1),SEARCH(".",P556)-1)</f>
        <v>#N/A</v>
      </c>
      <c r="P556" s="46" t="e">
        <f>VLOOKUP(ROW(552:552),Разбивка_нумерация_5,4,FALSE)</f>
        <v>#N/A</v>
      </c>
      <c r="Q556" s="46" t="e">
        <f>IF(VLOOKUP(ROW(552:552),Разбивка_нумерация_5,3,FALSE)=0,VLOOKUP(ROW(552:552),Разбивка_нумерация_5,2,FALSE),VLOOKUP(ROW(552:552),Разбивка_нумерация_5,3,FALSE))</f>
        <v>#N/A</v>
      </c>
      <c r="R556" s="46" t="e">
        <f>VLOOKUP(ROW(552:552),Разбивка_нумерация_5,6,FALSE)</f>
        <v>#N/A</v>
      </c>
      <c r="S556" s="46" t="e">
        <f>VLOOKUP(ROW(552:552),Разбивка_нумерация_5,17,FALSE)</f>
        <v>#N/A</v>
      </c>
      <c r="T556" s="46" t="str">
        <f>IF(AG556=0,"","L="&amp;AG556)</f>
        <v/>
      </c>
      <c r="U556" s="46" t="str">
        <f>IF(AH556=0,"",AD556&amp;" L="&amp;AH556)</f>
        <v/>
      </c>
      <c r="V556" s="46" t="str">
        <f>IF(AI556=0,"",AE556&amp;" L="&amp;AI556)</f>
        <v/>
      </c>
      <c r="W556" s="47" t="e">
        <f>VLOOKUP(P556,Исходные_данные,13,FALSE)*1.3</f>
        <v>#N/A</v>
      </c>
      <c r="X556" s="48"/>
      <c r="Y556" s="48"/>
      <c r="Z556" s="48"/>
      <c r="AA556" s="48"/>
      <c r="AB556" s="48"/>
      <c r="AD556" s="46" t="e">
        <f>VLOOKUP(S556,Кабель_диаметр,4,FALSE)</f>
        <v>#N/A</v>
      </c>
      <c r="AE556" s="46" t="e">
        <f>VLOOKUP(S556,Кабель_диаметр,5,FALSE)</f>
        <v>#N/A</v>
      </c>
      <c r="AG556" s="46">
        <f>IFERROR(VLOOKUP(P556,Исходные_данные,10,FALSE),0)</f>
        <v>0</v>
      </c>
      <c r="AH556" s="46">
        <f>IFERROR(VLOOKUP(P556,Исходные_данные,11,FALSE),0)</f>
        <v>0</v>
      </c>
      <c r="AI556" s="46">
        <f t="shared" si="24"/>
        <v>0</v>
      </c>
    </row>
    <row r="557" spans="6:35" x14ac:dyDescent="0.25">
      <c r="F557" s="19" t="str">
        <f>IF(G557=1,MAX($F$4:F556)+1,"")</f>
        <v/>
      </c>
      <c r="G557" s="19">
        <f>COUNTIF($H$5:H557,H557)</f>
        <v>534</v>
      </c>
      <c r="H557" s="19" t="e">
        <f t="shared" si="23"/>
        <v>#N/A</v>
      </c>
      <c r="I557" s="19">
        <f>COUNTIF($J$4:$J557,1)</f>
        <v>11</v>
      </c>
      <c r="J557" s="19">
        <f>COUNTIF($S$5:$S557,S557)</f>
        <v>534</v>
      </c>
      <c r="K557" s="19" t="e">
        <f>VLOOKUP(P557,Исходные_данные,20,FALSE)</f>
        <v>#N/A</v>
      </c>
      <c r="L557" s="19">
        <f>IFERROR(IF(P557=0,0,MAX($L$4:L556)+1),0)</f>
        <v>0</v>
      </c>
      <c r="M557" s="104" t="e">
        <f>LEFT(P557,SEARCH(".",P557)-1)</f>
        <v>#N/A</v>
      </c>
      <c r="N557" s="104" t="e">
        <f>LEFT(RIGHT(P557,LEN(P557)-LEN(M557)-1),SEARCH(".",P557)-1)</f>
        <v>#N/A</v>
      </c>
      <c r="P557" s="46" t="e">
        <f>VLOOKUP(ROW(553:553),Разбивка_нумерация_5,4,FALSE)</f>
        <v>#N/A</v>
      </c>
      <c r="Q557" s="46" t="e">
        <f>IF(VLOOKUP(ROW(553:553),Разбивка_нумерация_5,3,FALSE)=0,VLOOKUP(ROW(553:553),Разбивка_нумерация_5,2,FALSE),VLOOKUP(ROW(553:553),Разбивка_нумерация_5,3,FALSE))</f>
        <v>#N/A</v>
      </c>
      <c r="R557" s="46" t="e">
        <f>VLOOKUP(ROW(553:553),Разбивка_нумерация_5,6,FALSE)</f>
        <v>#N/A</v>
      </c>
      <c r="S557" s="46" t="e">
        <f>VLOOKUP(ROW(553:553),Разбивка_нумерация_5,17,FALSE)</f>
        <v>#N/A</v>
      </c>
      <c r="T557" s="46" t="str">
        <f>IF(AG557=0,"","L="&amp;AG557)</f>
        <v/>
      </c>
      <c r="U557" s="46" t="str">
        <f>IF(AH557=0,"",AD557&amp;" L="&amp;AH557)</f>
        <v/>
      </c>
      <c r="V557" s="46" t="str">
        <f>IF(AI557=0,"",AE557&amp;" L="&amp;AI557)</f>
        <v/>
      </c>
      <c r="W557" s="47" t="e">
        <f>VLOOKUP(P557,Исходные_данные,13,FALSE)*1.3</f>
        <v>#N/A</v>
      </c>
      <c r="X557" s="48"/>
      <c r="Y557" s="48"/>
      <c r="Z557" s="48"/>
      <c r="AA557" s="48"/>
      <c r="AB557" s="48"/>
      <c r="AD557" s="46" t="e">
        <f>VLOOKUP(S557,Кабель_диаметр,4,FALSE)</f>
        <v>#N/A</v>
      </c>
      <c r="AE557" s="46" t="e">
        <f>VLOOKUP(S557,Кабель_диаметр,5,FALSE)</f>
        <v>#N/A</v>
      </c>
      <c r="AG557" s="46">
        <f>IFERROR(VLOOKUP(P557,Исходные_данные,10,FALSE),0)</f>
        <v>0</v>
      </c>
      <c r="AH557" s="46">
        <f>IFERROR(VLOOKUP(P557,Исходные_данные,11,FALSE),0)</f>
        <v>0</v>
      </c>
      <c r="AI557" s="46">
        <f t="shared" si="24"/>
        <v>0</v>
      </c>
    </row>
    <row r="558" spans="6:35" x14ac:dyDescent="0.25">
      <c r="F558" s="19" t="str">
        <f>IF(G558=1,MAX($F$4:F557)+1,"")</f>
        <v/>
      </c>
      <c r="G558" s="19">
        <f>COUNTIF($H$5:H558,H558)</f>
        <v>535</v>
      </c>
      <c r="H558" s="19" t="e">
        <f t="shared" si="23"/>
        <v>#N/A</v>
      </c>
      <c r="I558" s="19">
        <f>COUNTIF($J$4:$J558,1)</f>
        <v>11</v>
      </c>
      <c r="J558" s="19">
        <f>COUNTIF($S$5:$S558,S558)</f>
        <v>535</v>
      </c>
      <c r="K558" s="19" t="e">
        <f>VLOOKUP(P558,Исходные_данные,20,FALSE)</f>
        <v>#N/A</v>
      </c>
      <c r="L558" s="19">
        <f>IFERROR(IF(P558=0,0,MAX($L$4:L557)+1),0)</f>
        <v>0</v>
      </c>
      <c r="M558" s="104" t="e">
        <f>LEFT(P558,SEARCH(".",P558)-1)</f>
        <v>#N/A</v>
      </c>
      <c r="N558" s="104" t="e">
        <f>LEFT(RIGHT(P558,LEN(P558)-LEN(M558)-1),SEARCH(".",P558)-1)</f>
        <v>#N/A</v>
      </c>
      <c r="P558" s="46" t="e">
        <f>VLOOKUP(ROW(554:554),Разбивка_нумерация_5,4,FALSE)</f>
        <v>#N/A</v>
      </c>
      <c r="Q558" s="46" t="e">
        <f>IF(VLOOKUP(ROW(554:554),Разбивка_нумерация_5,3,FALSE)=0,VLOOKUP(ROW(554:554),Разбивка_нумерация_5,2,FALSE),VLOOKUP(ROW(554:554),Разбивка_нумерация_5,3,FALSE))</f>
        <v>#N/A</v>
      </c>
      <c r="R558" s="46" t="e">
        <f>VLOOKUP(ROW(554:554),Разбивка_нумерация_5,6,FALSE)</f>
        <v>#N/A</v>
      </c>
      <c r="S558" s="46" t="e">
        <f>VLOOKUP(ROW(554:554),Разбивка_нумерация_5,17,FALSE)</f>
        <v>#N/A</v>
      </c>
      <c r="T558" s="46" t="str">
        <f>IF(AG558=0,"","L="&amp;AG558)</f>
        <v/>
      </c>
      <c r="U558" s="46" t="str">
        <f>IF(AH558=0,"",AD558&amp;" L="&amp;AH558)</f>
        <v/>
      </c>
      <c r="V558" s="46" t="str">
        <f>IF(AI558=0,"",AE558&amp;" L="&amp;AI558)</f>
        <v/>
      </c>
      <c r="W558" s="47" t="e">
        <f>VLOOKUP(P558,Исходные_данные,13,FALSE)*1.3</f>
        <v>#N/A</v>
      </c>
      <c r="X558" s="48"/>
      <c r="Y558" s="48"/>
      <c r="Z558" s="48"/>
      <c r="AA558" s="48"/>
      <c r="AB558" s="48"/>
      <c r="AD558" s="46" t="e">
        <f>VLOOKUP(S558,Кабель_диаметр,4,FALSE)</f>
        <v>#N/A</v>
      </c>
      <c r="AE558" s="46" t="e">
        <f>VLOOKUP(S558,Кабель_диаметр,5,FALSE)</f>
        <v>#N/A</v>
      </c>
      <c r="AG558" s="46">
        <f>IFERROR(VLOOKUP(P558,Исходные_данные,10,FALSE),0)</f>
        <v>0</v>
      </c>
      <c r="AH558" s="46">
        <f>IFERROR(VLOOKUP(P558,Исходные_данные,11,FALSE),0)</f>
        <v>0</v>
      </c>
      <c r="AI558" s="46">
        <f t="shared" si="24"/>
        <v>0</v>
      </c>
    </row>
    <row r="559" spans="6:35" x14ac:dyDescent="0.25">
      <c r="F559" s="19" t="str">
        <f>IF(G559=1,MAX($F$4:F558)+1,"")</f>
        <v/>
      </c>
      <c r="G559" s="19">
        <f>COUNTIF($H$5:H559,H559)</f>
        <v>536</v>
      </c>
      <c r="H559" s="19" t="e">
        <f t="shared" si="23"/>
        <v>#N/A</v>
      </c>
      <c r="I559" s="19">
        <f>COUNTIF($J$4:$J559,1)</f>
        <v>11</v>
      </c>
      <c r="J559" s="19">
        <f>COUNTIF($S$5:$S559,S559)</f>
        <v>536</v>
      </c>
      <c r="K559" s="19" t="e">
        <f>VLOOKUP(P559,Исходные_данные,20,FALSE)</f>
        <v>#N/A</v>
      </c>
      <c r="L559" s="19">
        <f>IFERROR(IF(P559=0,0,MAX($L$4:L558)+1),0)</f>
        <v>0</v>
      </c>
      <c r="M559" s="104" t="e">
        <f>LEFT(P559,SEARCH(".",P559)-1)</f>
        <v>#N/A</v>
      </c>
      <c r="N559" s="104" t="e">
        <f>LEFT(RIGHT(P559,LEN(P559)-LEN(M559)-1),SEARCH(".",P559)-1)</f>
        <v>#N/A</v>
      </c>
      <c r="P559" s="46" t="e">
        <f>VLOOKUP(ROW(555:555),Разбивка_нумерация_5,4,FALSE)</f>
        <v>#N/A</v>
      </c>
      <c r="Q559" s="46" t="e">
        <f>IF(VLOOKUP(ROW(555:555),Разбивка_нумерация_5,3,FALSE)=0,VLOOKUP(ROW(555:555),Разбивка_нумерация_5,2,FALSE),VLOOKUP(ROW(555:555),Разбивка_нумерация_5,3,FALSE))</f>
        <v>#N/A</v>
      </c>
      <c r="R559" s="46" t="e">
        <f>VLOOKUP(ROW(555:555),Разбивка_нумерация_5,6,FALSE)</f>
        <v>#N/A</v>
      </c>
      <c r="S559" s="46" t="e">
        <f>VLOOKUP(ROW(555:555),Разбивка_нумерация_5,17,FALSE)</f>
        <v>#N/A</v>
      </c>
      <c r="T559" s="46" t="str">
        <f>IF(AG559=0,"","L="&amp;AG559)</f>
        <v/>
      </c>
      <c r="U559" s="46" t="str">
        <f>IF(AH559=0,"",AD559&amp;" L="&amp;AH559)</f>
        <v/>
      </c>
      <c r="V559" s="46" t="str">
        <f>IF(AI559=0,"",AE559&amp;" L="&amp;AI559)</f>
        <v/>
      </c>
      <c r="W559" s="47" t="e">
        <f>VLOOKUP(P559,Исходные_данные,13,FALSE)*1.3</f>
        <v>#N/A</v>
      </c>
      <c r="X559" s="48"/>
      <c r="Y559" s="48"/>
      <c r="Z559" s="48"/>
      <c r="AA559" s="48"/>
      <c r="AB559" s="48"/>
      <c r="AD559" s="46" t="e">
        <f>VLOOKUP(S559,Кабель_диаметр,4,FALSE)</f>
        <v>#N/A</v>
      </c>
      <c r="AE559" s="46" t="e">
        <f>VLOOKUP(S559,Кабель_диаметр,5,FALSE)</f>
        <v>#N/A</v>
      </c>
      <c r="AG559" s="46">
        <f>IFERROR(VLOOKUP(P559,Исходные_данные,10,FALSE),0)</f>
        <v>0</v>
      </c>
      <c r="AH559" s="46">
        <f>IFERROR(VLOOKUP(P559,Исходные_данные,11,FALSE),0)</f>
        <v>0</v>
      </c>
      <c r="AI559" s="46">
        <f t="shared" si="24"/>
        <v>0</v>
      </c>
    </row>
    <row r="560" spans="6:35" x14ac:dyDescent="0.25">
      <c r="F560" s="19" t="str">
        <f>IF(G560=1,MAX($F$4:F559)+1,"")</f>
        <v/>
      </c>
      <c r="G560" s="19">
        <f>COUNTIF($H$5:H560,H560)</f>
        <v>537</v>
      </c>
      <c r="H560" s="19" t="e">
        <f t="shared" si="23"/>
        <v>#N/A</v>
      </c>
      <c r="I560" s="19">
        <f>COUNTIF($J$4:$J560,1)</f>
        <v>11</v>
      </c>
      <c r="J560" s="19">
        <f>COUNTIF($S$5:$S560,S560)</f>
        <v>537</v>
      </c>
      <c r="K560" s="19" t="e">
        <f>VLOOKUP(P560,Исходные_данные,20,FALSE)</f>
        <v>#N/A</v>
      </c>
      <c r="L560" s="19">
        <f>IFERROR(IF(P560=0,0,MAX($L$4:L559)+1),0)</f>
        <v>0</v>
      </c>
      <c r="M560" s="104" t="e">
        <f>LEFT(P560,SEARCH(".",P560)-1)</f>
        <v>#N/A</v>
      </c>
      <c r="N560" s="104" t="e">
        <f>LEFT(RIGHT(P560,LEN(P560)-LEN(M560)-1),SEARCH(".",P560)-1)</f>
        <v>#N/A</v>
      </c>
      <c r="P560" s="46" t="e">
        <f>VLOOKUP(ROW(556:556),Разбивка_нумерация_5,4,FALSE)</f>
        <v>#N/A</v>
      </c>
      <c r="Q560" s="46" t="e">
        <f>IF(VLOOKUP(ROW(556:556),Разбивка_нумерация_5,3,FALSE)=0,VLOOKUP(ROW(556:556),Разбивка_нумерация_5,2,FALSE),VLOOKUP(ROW(556:556),Разбивка_нумерация_5,3,FALSE))</f>
        <v>#N/A</v>
      </c>
      <c r="R560" s="46" t="e">
        <f>VLOOKUP(ROW(556:556),Разбивка_нумерация_5,6,FALSE)</f>
        <v>#N/A</v>
      </c>
      <c r="S560" s="46" t="e">
        <f>VLOOKUP(ROW(556:556),Разбивка_нумерация_5,17,FALSE)</f>
        <v>#N/A</v>
      </c>
      <c r="T560" s="46" t="str">
        <f>IF(AG560=0,"","L="&amp;AG560)</f>
        <v/>
      </c>
      <c r="U560" s="46" t="str">
        <f>IF(AH560=0,"",AD560&amp;" L="&amp;AH560)</f>
        <v/>
      </c>
      <c r="V560" s="46" t="str">
        <f>IF(AI560=0,"",AE560&amp;" L="&amp;AI560)</f>
        <v/>
      </c>
      <c r="W560" s="47" t="e">
        <f>VLOOKUP(P560,Исходные_данные,13,FALSE)*1.3</f>
        <v>#N/A</v>
      </c>
      <c r="X560" s="48"/>
      <c r="Y560" s="48"/>
      <c r="Z560" s="48"/>
      <c r="AA560" s="48"/>
      <c r="AB560" s="48"/>
      <c r="AD560" s="46" t="e">
        <f>VLOOKUP(S560,Кабель_диаметр,4,FALSE)</f>
        <v>#N/A</v>
      </c>
      <c r="AE560" s="46" t="e">
        <f>VLOOKUP(S560,Кабель_диаметр,5,FALSE)</f>
        <v>#N/A</v>
      </c>
      <c r="AG560" s="46">
        <f>IFERROR(VLOOKUP(P560,Исходные_данные,10,FALSE),0)</f>
        <v>0</v>
      </c>
      <c r="AH560" s="46">
        <f>IFERROR(VLOOKUP(P560,Исходные_данные,11,FALSE),0)</f>
        <v>0</v>
      </c>
      <c r="AI560" s="46">
        <f t="shared" si="24"/>
        <v>0</v>
      </c>
    </row>
    <row r="561" spans="6:35" x14ac:dyDescent="0.25">
      <c r="F561" s="19" t="str">
        <f>IF(G561=1,MAX($F$4:F560)+1,"")</f>
        <v/>
      </c>
      <c r="G561" s="19">
        <f>COUNTIF($H$5:H561,H561)</f>
        <v>538</v>
      </c>
      <c r="H561" s="19" t="e">
        <f t="shared" si="23"/>
        <v>#N/A</v>
      </c>
      <c r="I561" s="19">
        <f>COUNTIF($J$4:$J561,1)</f>
        <v>11</v>
      </c>
      <c r="J561" s="19">
        <f>COUNTIF($S$5:$S561,S561)</f>
        <v>538</v>
      </c>
      <c r="K561" s="19" t="e">
        <f>VLOOKUP(P561,Исходные_данные,20,FALSE)</f>
        <v>#N/A</v>
      </c>
      <c r="L561" s="19">
        <f>IFERROR(IF(P561=0,0,MAX($L$4:L560)+1),0)</f>
        <v>0</v>
      </c>
      <c r="M561" s="104" t="e">
        <f>LEFT(P561,SEARCH(".",P561)-1)</f>
        <v>#N/A</v>
      </c>
      <c r="N561" s="104" t="e">
        <f>LEFT(RIGHT(P561,LEN(P561)-LEN(M561)-1),SEARCH(".",P561)-1)</f>
        <v>#N/A</v>
      </c>
      <c r="P561" s="46" t="e">
        <f>VLOOKUP(ROW(557:557),Разбивка_нумерация_5,4,FALSE)</f>
        <v>#N/A</v>
      </c>
      <c r="Q561" s="46" t="e">
        <f>IF(VLOOKUP(ROW(557:557),Разбивка_нумерация_5,3,FALSE)=0,VLOOKUP(ROW(557:557),Разбивка_нумерация_5,2,FALSE),VLOOKUP(ROW(557:557),Разбивка_нумерация_5,3,FALSE))</f>
        <v>#N/A</v>
      </c>
      <c r="R561" s="46" t="e">
        <f>VLOOKUP(ROW(557:557),Разбивка_нумерация_5,6,FALSE)</f>
        <v>#N/A</v>
      </c>
      <c r="S561" s="46" t="e">
        <f>VLOOKUP(ROW(557:557),Разбивка_нумерация_5,17,FALSE)</f>
        <v>#N/A</v>
      </c>
      <c r="T561" s="46" t="str">
        <f>IF(AG561=0,"","L="&amp;AG561)</f>
        <v/>
      </c>
      <c r="U561" s="46" t="str">
        <f>IF(AH561=0,"",AD561&amp;" L="&amp;AH561)</f>
        <v/>
      </c>
      <c r="V561" s="46" t="str">
        <f>IF(AI561=0,"",AE561&amp;" L="&amp;AI561)</f>
        <v/>
      </c>
      <c r="W561" s="47" t="e">
        <f>VLOOKUP(P561,Исходные_данные,13,FALSE)*1.3</f>
        <v>#N/A</v>
      </c>
      <c r="X561" s="48"/>
      <c r="Y561" s="48"/>
      <c r="Z561" s="48"/>
      <c r="AA561" s="48"/>
      <c r="AB561" s="48"/>
      <c r="AD561" s="46" t="e">
        <f>VLOOKUP(S561,Кабель_диаметр,4,FALSE)</f>
        <v>#N/A</v>
      </c>
      <c r="AE561" s="46" t="e">
        <f>VLOOKUP(S561,Кабель_диаметр,5,FALSE)</f>
        <v>#N/A</v>
      </c>
      <c r="AG561" s="46">
        <f>IFERROR(VLOOKUP(P561,Исходные_данные,10,FALSE),0)</f>
        <v>0</v>
      </c>
      <c r="AH561" s="46">
        <f>IFERROR(VLOOKUP(P561,Исходные_данные,11,FALSE),0)</f>
        <v>0</v>
      </c>
      <c r="AI561" s="46">
        <f t="shared" si="24"/>
        <v>0</v>
      </c>
    </row>
    <row r="562" spans="6:35" x14ac:dyDescent="0.25">
      <c r="F562" s="19" t="str">
        <f>IF(G562=1,MAX($F$4:F561)+1,"")</f>
        <v/>
      </c>
      <c r="G562" s="19">
        <f>COUNTIF($H$5:H562,H562)</f>
        <v>539</v>
      </c>
      <c r="H562" s="19" t="e">
        <f t="shared" si="23"/>
        <v>#N/A</v>
      </c>
      <c r="I562" s="19">
        <f>COUNTIF($J$4:$J562,1)</f>
        <v>11</v>
      </c>
      <c r="J562" s="19">
        <f>COUNTIF($S$5:$S562,S562)</f>
        <v>539</v>
      </c>
      <c r="K562" s="19" t="e">
        <f>VLOOKUP(P562,Исходные_данные,20,FALSE)</f>
        <v>#N/A</v>
      </c>
      <c r="L562" s="19">
        <f>IFERROR(IF(P562=0,0,MAX($L$4:L561)+1),0)</f>
        <v>0</v>
      </c>
      <c r="M562" s="104" t="e">
        <f>LEFT(P562,SEARCH(".",P562)-1)</f>
        <v>#N/A</v>
      </c>
      <c r="N562" s="104" t="e">
        <f>LEFT(RIGHT(P562,LEN(P562)-LEN(M562)-1),SEARCH(".",P562)-1)</f>
        <v>#N/A</v>
      </c>
      <c r="P562" s="46" t="e">
        <f>VLOOKUP(ROW(558:558),Разбивка_нумерация_5,4,FALSE)</f>
        <v>#N/A</v>
      </c>
      <c r="Q562" s="46" t="e">
        <f>IF(VLOOKUP(ROW(558:558),Разбивка_нумерация_5,3,FALSE)=0,VLOOKUP(ROW(558:558),Разбивка_нумерация_5,2,FALSE),VLOOKUP(ROW(558:558),Разбивка_нумерация_5,3,FALSE))</f>
        <v>#N/A</v>
      </c>
      <c r="R562" s="46" t="e">
        <f>VLOOKUP(ROW(558:558),Разбивка_нумерация_5,6,FALSE)</f>
        <v>#N/A</v>
      </c>
      <c r="S562" s="46" t="e">
        <f>VLOOKUP(ROW(558:558),Разбивка_нумерация_5,17,FALSE)</f>
        <v>#N/A</v>
      </c>
      <c r="T562" s="46" t="str">
        <f>IF(AG562=0,"","L="&amp;AG562)</f>
        <v/>
      </c>
      <c r="U562" s="46" t="str">
        <f>IF(AH562=0,"",AD562&amp;" L="&amp;AH562)</f>
        <v/>
      </c>
      <c r="V562" s="46" t="str">
        <f>IF(AI562=0,"",AE562&amp;" L="&amp;AI562)</f>
        <v/>
      </c>
      <c r="W562" s="47" t="e">
        <f>VLOOKUP(P562,Исходные_данные,13,FALSE)*1.3</f>
        <v>#N/A</v>
      </c>
      <c r="X562" s="48"/>
      <c r="Y562" s="48"/>
      <c r="Z562" s="48"/>
      <c r="AA562" s="48"/>
      <c r="AB562" s="48"/>
      <c r="AD562" s="46" t="e">
        <f>VLOOKUP(S562,Кабель_диаметр,4,FALSE)</f>
        <v>#N/A</v>
      </c>
      <c r="AE562" s="46" t="e">
        <f>VLOOKUP(S562,Кабель_диаметр,5,FALSE)</f>
        <v>#N/A</v>
      </c>
      <c r="AG562" s="46">
        <f>IFERROR(VLOOKUP(P562,Исходные_данные,10,FALSE),0)</f>
        <v>0</v>
      </c>
      <c r="AH562" s="46">
        <f>IFERROR(VLOOKUP(P562,Исходные_данные,11,FALSE),0)</f>
        <v>0</v>
      </c>
      <c r="AI562" s="46">
        <f t="shared" si="24"/>
        <v>0</v>
      </c>
    </row>
    <row r="563" spans="6:35" x14ac:dyDescent="0.25">
      <c r="F563" s="19" t="str">
        <f>IF(G563=1,MAX($F$4:F562)+1,"")</f>
        <v/>
      </c>
      <c r="G563" s="19">
        <f>COUNTIF($H$5:H563,H563)</f>
        <v>540</v>
      </c>
      <c r="H563" s="19" t="e">
        <f t="shared" si="23"/>
        <v>#N/A</v>
      </c>
      <c r="I563" s="19">
        <f>COUNTIF($J$4:$J563,1)</f>
        <v>11</v>
      </c>
      <c r="J563" s="19">
        <f>COUNTIF($S$5:$S563,S563)</f>
        <v>540</v>
      </c>
      <c r="K563" s="19" t="e">
        <f>VLOOKUP(P563,Исходные_данные,20,FALSE)</f>
        <v>#N/A</v>
      </c>
      <c r="L563" s="19">
        <f>IFERROR(IF(P563=0,0,MAX($L$4:L562)+1),0)</f>
        <v>0</v>
      </c>
      <c r="M563" s="104" t="e">
        <f>LEFT(P563,SEARCH(".",P563)-1)</f>
        <v>#N/A</v>
      </c>
      <c r="N563" s="104" t="e">
        <f>LEFT(RIGHT(P563,LEN(P563)-LEN(M563)-1),SEARCH(".",P563)-1)</f>
        <v>#N/A</v>
      </c>
      <c r="P563" s="46" t="e">
        <f>VLOOKUP(ROW(559:559),Разбивка_нумерация_5,4,FALSE)</f>
        <v>#N/A</v>
      </c>
      <c r="Q563" s="46" t="e">
        <f>IF(VLOOKUP(ROW(559:559),Разбивка_нумерация_5,3,FALSE)=0,VLOOKUP(ROW(559:559),Разбивка_нумерация_5,2,FALSE),VLOOKUP(ROW(559:559),Разбивка_нумерация_5,3,FALSE))</f>
        <v>#N/A</v>
      </c>
      <c r="R563" s="46" t="e">
        <f>VLOOKUP(ROW(559:559),Разбивка_нумерация_5,6,FALSE)</f>
        <v>#N/A</v>
      </c>
      <c r="S563" s="46" t="e">
        <f>VLOOKUP(ROW(559:559),Разбивка_нумерация_5,17,FALSE)</f>
        <v>#N/A</v>
      </c>
      <c r="T563" s="46" t="str">
        <f>IF(AG563=0,"","L="&amp;AG563)</f>
        <v/>
      </c>
      <c r="U563" s="46" t="str">
        <f>IF(AH563=0,"",AD563&amp;" L="&amp;AH563)</f>
        <v/>
      </c>
      <c r="V563" s="46" t="str">
        <f>IF(AI563=0,"",AE563&amp;" L="&amp;AI563)</f>
        <v/>
      </c>
      <c r="W563" s="47" t="e">
        <f>VLOOKUP(P563,Исходные_данные,13,FALSE)*1.3</f>
        <v>#N/A</v>
      </c>
      <c r="X563" s="48"/>
      <c r="Y563" s="48"/>
      <c r="Z563" s="48"/>
      <c r="AA563" s="48"/>
      <c r="AB563" s="48"/>
      <c r="AD563" s="46" t="e">
        <f>VLOOKUP(S563,Кабель_диаметр,4,FALSE)</f>
        <v>#N/A</v>
      </c>
      <c r="AE563" s="46" t="e">
        <f>VLOOKUP(S563,Кабель_диаметр,5,FALSE)</f>
        <v>#N/A</v>
      </c>
      <c r="AG563" s="46">
        <f>IFERROR(VLOOKUP(P563,Исходные_данные,10,FALSE),0)</f>
        <v>0</v>
      </c>
      <c r="AH563" s="46">
        <f>IFERROR(VLOOKUP(P563,Исходные_данные,11,FALSE),0)</f>
        <v>0</v>
      </c>
      <c r="AI563" s="46">
        <f t="shared" si="24"/>
        <v>0</v>
      </c>
    </row>
    <row r="564" spans="6:35" x14ac:dyDescent="0.25">
      <c r="F564" s="19" t="str">
        <f>IF(G564=1,MAX($F$4:F563)+1,"")</f>
        <v/>
      </c>
      <c r="G564" s="19">
        <f>COUNTIF($H$5:H564,H564)</f>
        <v>541</v>
      </c>
      <c r="H564" s="19" t="e">
        <f t="shared" si="23"/>
        <v>#N/A</v>
      </c>
      <c r="I564" s="19">
        <f>COUNTIF($J$4:$J564,1)</f>
        <v>11</v>
      </c>
      <c r="J564" s="19">
        <f>COUNTIF($S$5:$S564,S564)</f>
        <v>541</v>
      </c>
      <c r="K564" s="19" t="e">
        <f>VLOOKUP(P564,Исходные_данные,20,FALSE)</f>
        <v>#N/A</v>
      </c>
      <c r="L564" s="19">
        <f>IFERROR(IF(P564=0,0,MAX($L$4:L563)+1),0)</f>
        <v>0</v>
      </c>
      <c r="M564" s="104" t="e">
        <f>LEFT(P564,SEARCH(".",P564)-1)</f>
        <v>#N/A</v>
      </c>
      <c r="N564" s="104" t="e">
        <f>LEFT(RIGHT(P564,LEN(P564)-LEN(M564)-1),SEARCH(".",P564)-1)</f>
        <v>#N/A</v>
      </c>
      <c r="P564" s="46" t="e">
        <f>VLOOKUP(ROW(560:560),Разбивка_нумерация_5,4,FALSE)</f>
        <v>#N/A</v>
      </c>
      <c r="Q564" s="46" t="e">
        <f>IF(VLOOKUP(ROW(560:560),Разбивка_нумерация_5,3,FALSE)=0,VLOOKUP(ROW(560:560),Разбивка_нумерация_5,2,FALSE),VLOOKUP(ROW(560:560),Разбивка_нумерация_5,3,FALSE))</f>
        <v>#N/A</v>
      </c>
      <c r="R564" s="46" t="e">
        <f>VLOOKUP(ROW(560:560),Разбивка_нумерация_5,6,FALSE)</f>
        <v>#N/A</v>
      </c>
      <c r="S564" s="46" t="e">
        <f>VLOOKUP(ROW(560:560),Разбивка_нумерация_5,17,FALSE)</f>
        <v>#N/A</v>
      </c>
      <c r="T564" s="46" t="str">
        <f>IF(AG564=0,"","L="&amp;AG564)</f>
        <v/>
      </c>
      <c r="U564" s="46" t="str">
        <f>IF(AH564=0,"",AD564&amp;" L="&amp;AH564)</f>
        <v/>
      </c>
      <c r="V564" s="46" t="str">
        <f>IF(AI564=0,"",AE564&amp;" L="&amp;AI564)</f>
        <v/>
      </c>
      <c r="W564" s="47" t="e">
        <f>VLOOKUP(P564,Исходные_данные,13,FALSE)*1.3</f>
        <v>#N/A</v>
      </c>
      <c r="X564" s="48"/>
      <c r="Y564" s="48"/>
      <c r="Z564" s="48"/>
      <c r="AA564" s="48"/>
      <c r="AB564" s="48"/>
      <c r="AD564" s="46" t="e">
        <f>VLOOKUP(S564,Кабель_диаметр,4,FALSE)</f>
        <v>#N/A</v>
      </c>
      <c r="AE564" s="46" t="e">
        <f>VLOOKUP(S564,Кабель_диаметр,5,FALSE)</f>
        <v>#N/A</v>
      </c>
      <c r="AG564" s="46">
        <f>IFERROR(VLOOKUP(P564,Исходные_данные,10,FALSE),0)</f>
        <v>0</v>
      </c>
      <c r="AH564" s="46">
        <f>IFERROR(VLOOKUP(P564,Исходные_данные,11,FALSE),0)</f>
        <v>0</v>
      </c>
      <c r="AI564" s="46">
        <f t="shared" si="24"/>
        <v>0</v>
      </c>
    </row>
    <row r="565" spans="6:35" x14ac:dyDescent="0.25">
      <c r="F565" s="19" t="str">
        <f>IF(G565=1,MAX($F$4:F564)+1,"")</f>
        <v/>
      </c>
      <c r="G565" s="19">
        <f>COUNTIF($H$5:H565,H565)</f>
        <v>542</v>
      </c>
      <c r="H565" s="19" t="e">
        <f t="shared" si="23"/>
        <v>#N/A</v>
      </c>
      <c r="I565" s="19">
        <f>COUNTIF($J$4:$J565,1)</f>
        <v>11</v>
      </c>
      <c r="J565" s="19">
        <f>COUNTIF($S$5:$S565,S565)</f>
        <v>542</v>
      </c>
      <c r="K565" s="19" t="e">
        <f>VLOOKUP(P565,Исходные_данные,20,FALSE)</f>
        <v>#N/A</v>
      </c>
      <c r="L565" s="19">
        <f>IFERROR(IF(P565=0,0,MAX($L$4:L564)+1),0)</f>
        <v>0</v>
      </c>
      <c r="M565" s="104" t="e">
        <f>LEFT(P565,SEARCH(".",P565)-1)</f>
        <v>#N/A</v>
      </c>
      <c r="N565" s="104" t="e">
        <f>LEFT(RIGHT(P565,LEN(P565)-LEN(M565)-1),SEARCH(".",P565)-1)</f>
        <v>#N/A</v>
      </c>
      <c r="P565" s="46" t="e">
        <f>VLOOKUP(ROW(561:561),Разбивка_нумерация_5,4,FALSE)</f>
        <v>#N/A</v>
      </c>
      <c r="Q565" s="46" t="e">
        <f>IF(VLOOKUP(ROW(561:561),Разбивка_нумерация_5,3,FALSE)=0,VLOOKUP(ROW(561:561),Разбивка_нумерация_5,2,FALSE),VLOOKUP(ROW(561:561),Разбивка_нумерация_5,3,FALSE))</f>
        <v>#N/A</v>
      </c>
      <c r="R565" s="46" t="e">
        <f>VLOOKUP(ROW(561:561),Разбивка_нумерация_5,6,FALSE)</f>
        <v>#N/A</v>
      </c>
      <c r="S565" s="46" t="e">
        <f>VLOOKUP(ROW(561:561),Разбивка_нумерация_5,17,FALSE)</f>
        <v>#N/A</v>
      </c>
      <c r="T565" s="46" t="str">
        <f>IF(AG565=0,"","L="&amp;AG565)</f>
        <v/>
      </c>
      <c r="U565" s="46" t="str">
        <f>IF(AH565=0,"",AD565&amp;" L="&amp;AH565)</f>
        <v/>
      </c>
      <c r="V565" s="46" t="str">
        <f>IF(AI565=0,"",AE565&amp;" L="&amp;AI565)</f>
        <v/>
      </c>
      <c r="W565" s="47" t="e">
        <f>VLOOKUP(P565,Исходные_данные,13,FALSE)*1.3</f>
        <v>#N/A</v>
      </c>
      <c r="X565" s="48"/>
      <c r="Y565" s="48"/>
      <c r="Z565" s="48"/>
      <c r="AA565" s="48"/>
      <c r="AB565" s="48"/>
      <c r="AD565" s="46" t="e">
        <f>VLOOKUP(S565,Кабель_диаметр,4,FALSE)</f>
        <v>#N/A</v>
      </c>
      <c r="AE565" s="46" t="e">
        <f>VLOOKUP(S565,Кабель_диаметр,5,FALSE)</f>
        <v>#N/A</v>
      </c>
      <c r="AG565" s="46">
        <f>IFERROR(VLOOKUP(P565,Исходные_данные,10,FALSE),0)</f>
        <v>0</v>
      </c>
      <c r="AH565" s="46">
        <f>IFERROR(VLOOKUP(P565,Исходные_данные,11,FALSE),0)</f>
        <v>0</v>
      </c>
      <c r="AI565" s="46">
        <f t="shared" si="24"/>
        <v>0</v>
      </c>
    </row>
    <row r="566" spans="6:35" x14ac:dyDescent="0.25">
      <c r="F566" s="19" t="str">
        <f>IF(G566=1,MAX($F$4:F565)+1,"")</f>
        <v/>
      </c>
      <c r="G566" s="19">
        <f>COUNTIF($H$5:H566,H566)</f>
        <v>543</v>
      </c>
      <c r="H566" s="19" t="e">
        <f t="shared" si="23"/>
        <v>#N/A</v>
      </c>
      <c r="I566" s="19">
        <f>COUNTIF($J$4:$J566,1)</f>
        <v>11</v>
      </c>
      <c r="J566" s="19">
        <f>COUNTIF($S$5:$S566,S566)</f>
        <v>543</v>
      </c>
      <c r="K566" s="19" t="e">
        <f>VLOOKUP(P566,Исходные_данные,20,FALSE)</f>
        <v>#N/A</v>
      </c>
      <c r="L566" s="19">
        <f>IFERROR(IF(P566=0,0,MAX($L$4:L565)+1),0)</f>
        <v>0</v>
      </c>
      <c r="M566" s="104" t="e">
        <f>LEFT(P566,SEARCH(".",P566)-1)</f>
        <v>#N/A</v>
      </c>
      <c r="N566" s="104" t="e">
        <f>LEFT(RIGHT(P566,LEN(P566)-LEN(M566)-1),SEARCH(".",P566)-1)</f>
        <v>#N/A</v>
      </c>
      <c r="P566" s="46" t="e">
        <f>VLOOKUP(ROW(562:562),Разбивка_нумерация_5,4,FALSE)</f>
        <v>#N/A</v>
      </c>
      <c r="Q566" s="46" t="e">
        <f>IF(VLOOKUP(ROW(562:562),Разбивка_нумерация_5,3,FALSE)=0,VLOOKUP(ROW(562:562),Разбивка_нумерация_5,2,FALSE),VLOOKUP(ROW(562:562),Разбивка_нумерация_5,3,FALSE))</f>
        <v>#N/A</v>
      </c>
      <c r="R566" s="46" t="e">
        <f>VLOOKUP(ROW(562:562),Разбивка_нумерация_5,6,FALSE)</f>
        <v>#N/A</v>
      </c>
      <c r="S566" s="46" t="e">
        <f>VLOOKUP(ROW(562:562),Разбивка_нумерация_5,17,FALSE)</f>
        <v>#N/A</v>
      </c>
      <c r="T566" s="46" t="str">
        <f>IF(AG566=0,"","L="&amp;AG566)</f>
        <v/>
      </c>
      <c r="U566" s="46" t="str">
        <f>IF(AH566=0,"",AD566&amp;" L="&amp;AH566)</f>
        <v/>
      </c>
      <c r="V566" s="46" t="str">
        <f>IF(AI566=0,"",AE566&amp;" L="&amp;AI566)</f>
        <v/>
      </c>
      <c r="W566" s="47" t="e">
        <f>VLOOKUP(P566,Исходные_данные,13,FALSE)*1.3</f>
        <v>#N/A</v>
      </c>
      <c r="X566" s="48"/>
      <c r="Y566" s="48"/>
      <c r="Z566" s="48"/>
      <c r="AA566" s="48"/>
      <c r="AB566" s="48"/>
      <c r="AD566" s="46" t="e">
        <f>VLOOKUP(S566,Кабель_диаметр,4,FALSE)</f>
        <v>#N/A</v>
      </c>
      <c r="AE566" s="46" t="e">
        <f>VLOOKUP(S566,Кабель_диаметр,5,FALSE)</f>
        <v>#N/A</v>
      </c>
      <c r="AG566" s="46">
        <f>IFERROR(VLOOKUP(P566,Исходные_данные,10,FALSE),0)</f>
        <v>0</v>
      </c>
      <c r="AH566" s="46">
        <f>IFERROR(VLOOKUP(P566,Исходные_данные,11,FALSE),0)</f>
        <v>0</v>
      </c>
      <c r="AI566" s="46">
        <f t="shared" si="24"/>
        <v>0</v>
      </c>
    </row>
    <row r="567" spans="6:35" x14ac:dyDescent="0.25">
      <c r="F567" s="19" t="str">
        <f>IF(G567=1,MAX($F$4:F566)+1,"")</f>
        <v/>
      </c>
      <c r="G567" s="19">
        <f>COUNTIF($H$5:H567,H567)</f>
        <v>544</v>
      </c>
      <c r="H567" s="19" t="e">
        <f t="shared" si="23"/>
        <v>#N/A</v>
      </c>
      <c r="I567" s="19">
        <f>COUNTIF($J$4:$J567,1)</f>
        <v>11</v>
      </c>
      <c r="J567" s="19">
        <f>COUNTIF($S$5:$S567,S567)</f>
        <v>544</v>
      </c>
      <c r="K567" s="19" t="e">
        <f>VLOOKUP(P567,Исходные_данные,20,FALSE)</f>
        <v>#N/A</v>
      </c>
      <c r="L567" s="19">
        <f>IFERROR(IF(P567=0,0,MAX($L$4:L566)+1),0)</f>
        <v>0</v>
      </c>
      <c r="M567" s="104" t="e">
        <f>LEFT(P567,SEARCH(".",P567)-1)</f>
        <v>#N/A</v>
      </c>
      <c r="N567" s="104" t="e">
        <f>LEFT(RIGHT(P567,LEN(P567)-LEN(M567)-1),SEARCH(".",P567)-1)</f>
        <v>#N/A</v>
      </c>
      <c r="P567" s="46" t="e">
        <f>VLOOKUP(ROW(563:563),Разбивка_нумерация_5,4,FALSE)</f>
        <v>#N/A</v>
      </c>
      <c r="Q567" s="46" t="e">
        <f>IF(VLOOKUP(ROW(563:563),Разбивка_нумерация_5,3,FALSE)=0,VLOOKUP(ROW(563:563),Разбивка_нумерация_5,2,FALSE),VLOOKUP(ROW(563:563),Разбивка_нумерация_5,3,FALSE))</f>
        <v>#N/A</v>
      </c>
      <c r="R567" s="46" t="e">
        <f>VLOOKUP(ROW(563:563),Разбивка_нумерация_5,6,FALSE)</f>
        <v>#N/A</v>
      </c>
      <c r="S567" s="46" t="e">
        <f>VLOOKUP(ROW(563:563),Разбивка_нумерация_5,17,FALSE)</f>
        <v>#N/A</v>
      </c>
      <c r="T567" s="46" t="str">
        <f>IF(AG567=0,"","L="&amp;AG567)</f>
        <v/>
      </c>
      <c r="U567" s="46" t="str">
        <f>IF(AH567=0,"",AD567&amp;" L="&amp;AH567)</f>
        <v/>
      </c>
      <c r="V567" s="46" t="str">
        <f>IF(AI567=0,"",AE567&amp;" L="&amp;AI567)</f>
        <v/>
      </c>
      <c r="W567" s="47" t="e">
        <f>VLOOKUP(P567,Исходные_данные,13,FALSE)*1.3</f>
        <v>#N/A</v>
      </c>
      <c r="X567" s="48"/>
      <c r="Y567" s="48"/>
      <c r="Z567" s="48"/>
      <c r="AA567" s="48"/>
      <c r="AB567" s="48"/>
      <c r="AD567" s="46" t="e">
        <f>VLOOKUP(S567,Кабель_диаметр,4,FALSE)</f>
        <v>#N/A</v>
      </c>
      <c r="AE567" s="46" t="e">
        <f>VLOOKUP(S567,Кабель_диаметр,5,FALSE)</f>
        <v>#N/A</v>
      </c>
      <c r="AG567" s="46">
        <f>IFERROR(VLOOKUP(P567,Исходные_данные,10,FALSE),0)</f>
        <v>0</v>
      </c>
      <c r="AH567" s="46">
        <f>IFERROR(VLOOKUP(P567,Исходные_данные,11,FALSE),0)</f>
        <v>0</v>
      </c>
      <c r="AI567" s="46">
        <f t="shared" si="24"/>
        <v>0</v>
      </c>
    </row>
    <row r="568" spans="6:35" x14ac:dyDescent="0.25">
      <c r="F568" s="19" t="str">
        <f>IF(G568=1,MAX($F$4:F567)+1,"")</f>
        <v/>
      </c>
      <c r="G568" s="19">
        <f>COUNTIF($H$5:H568,H568)</f>
        <v>545</v>
      </c>
      <c r="H568" s="19" t="e">
        <f t="shared" si="23"/>
        <v>#N/A</v>
      </c>
      <c r="I568" s="19">
        <f>COUNTIF($J$4:$J568,1)</f>
        <v>11</v>
      </c>
      <c r="J568" s="19">
        <f>COUNTIF($S$5:$S568,S568)</f>
        <v>545</v>
      </c>
      <c r="K568" s="19" t="e">
        <f>VLOOKUP(P568,Исходные_данные,20,FALSE)</f>
        <v>#N/A</v>
      </c>
      <c r="L568" s="19">
        <f>IFERROR(IF(P568=0,0,MAX($L$4:L567)+1),0)</f>
        <v>0</v>
      </c>
      <c r="M568" s="104" t="e">
        <f>LEFT(P568,SEARCH(".",P568)-1)</f>
        <v>#N/A</v>
      </c>
      <c r="N568" s="104" t="e">
        <f>LEFT(RIGHT(P568,LEN(P568)-LEN(M568)-1),SEARCH(".",P568)-1)</f>
        <v>#N/A</v>
      </c>
      <c r="P568" s="46" t="e">
        <f>VLOOKUP(ROW(564:564),Разбивка_нумерация_5,4,FALSE)</f>
        <v>#N/A</v>
      </c>
      <c r="Q568" s="46" t="e">
        <f>IF(VLOOKUP(ROW(564:564),Разбивка_нумерация_5,3,FALSE)=0,VLOOKUP(ROW(564:564),Разбивка_нумерация_5,2,FALSE),VLOOKUP(ROW(564:564),Разбивка_нумерация_5,3,FALSE))</f>
        <v>#N/A</v>
      </c>
      <c r="R568" s="46" t="e">
        <f>VLOOKUP(ROW(564:564),Разбивка_нумерация_5,6,FALSE)</f>
        <v>#N/A</v>
      </c>
      <c r="S568" s="46" t="e">
        <f>VLOOKUP(ROW(564:564),Разбивка_нумерация_5,17,FALSE)</f>
        <v>#N/A</v>
      </c>
      <c r="T568" s="46" t="str">
        <f>IF(AG568=0,"","L="&amp;AG568)</f>
        <v/>
      </c>
      <c r="U568" s="46" t="str">
        <f>IF(AH568=0,"",AD568&amp;" L="&amp;AH568)</f>
        <v/>
      </c>
      <c r="V568" s="46" t="str">
        <f>IF(AI568=0,"",AE568&amp;" L="&amp;AI568)</f>
        <v/>
      </c>
      <c r="W568" s="47" t="e">
        <f>VLOOKUP(P568,Исходные_данные,13,FALSE)*1.3</f>
        <v>#N/A</v>
      </c>
      <c r="X568" s="48"/>
      <c r="Y568" s="48"/>
      <c r="Z568" s="48"/>
      <c r="AA568" s="48"/>
      <c r="AB568" s="48"/>
      <c r="AD568" s="46" t="e">
        <f>VLOOKUP(S568,Кабель_диаметр,4,FALSE)</f>
        <v>#N/A</v>
      </c>
      <c r="AE568" s="46" t="e">
        <f>VLOOKUP(S568,Кабель_диаметр,5,FALSE)</f>
        <v>#N/A</v>
      </c>
      <c r="AG568" s="46">
        <f>IFERROR(VLOOKUP(P568,Исходные_данные,10,FALSE),0)</f>
        <v>0</v>
      </c>
      <c r="AH568" s="46">
        <f>IFERROR(VLOOKUP(P568,Исходные_данные,11,FALSE),0)</f>
        <v>0</v>
      </c>
      <c r="AI568" s="46">
        <f t="shared" si="24"/>
        <v>0</v>
      </c>
    </row>
    <row r="569" spans="6:35" x14ac:dyDescent="0.25">
      <c r="F569" s="19" t="str">
        <f>IF(G569=1,MAX($F$4:F568)+1,"")</f>
        <v/>
      </c>
      <c r="G569" s="19">
        <f>COUNTIF($H$5:H569,H569)</f>
        <v>546</v>
      </c>
      <c r="H569" s="19" t="e">
        <f t="shared" si="23"/>
        <v>#N/A</v>
      </c>
      <c r="I569" s="19">
        <f>COUNTIF($J$4:$J569,1)</f>
        <v>11</v>
      </c>
      <c r="J569" s="19">
        <f>COUNTIF($S$5:$S569,S569)</f>
        <v>546</v>
      </c>
      <c r="K569" s="19" t="e">
        <f>VLOOKUP(P569,Исходные_данные,20,FALSE)</f>
        <v>#N/A</v>
      </c>
      <c r="L569" s="19">
        <f>IFERROR(IF(P569=0,0,MAX($L$4:L568)+1),0)</f>
        <v>0</v>
      </c>
      <c r="M569" s="104" t="e">
        <f>LEFT(P569,SEARCH(".",P569)-1)</f>
        <v>#N/A</v>
      </c>
      <c r="N569" s="104" t="e">
        <f>LEFT(RIGHT(P569,LEN(P569)-LEN(M569)-1),SEARCH(".",P569)-1)</f>
        <v>#N/A</v>
      </c>
      <c r="P569" s="46" t="e">
        <f>VLOOKUP(ROW(565:565),Разбивка_нумерация_5,4,FALSE)</f>
        <v>#N/A</v>
      </c>
      <c r="Q569" s="46" t="e">
        <f>IF(VLOOKUP(ROW(565:565),Разбивка_нумерация_5,3,FALSE)=0,VLOOKUP(ROW(565:565),Разбивка_нумерация_5,2,FALSE),VLOOKUP(ROW(565:565),Разбивка_нумерация_5,3,FALSE))</f>
        <v>#N/A</v>
      </c>
      <c r="R569" s="46" t="e">
        <f>VLOOKUP(ROW(565:565),Разбивка_нумерация_5,6,FALSE)</f>
        <v>#N/A</v>
      </c>
      <c r="S569" s="46" t="e">
        <f>VLOOKUP(ROW(565:565),Разбивка_нумерация_5,17,FALSE)</f>
        <v>#N/A</v>
      </c>
      <c r="T569" s="46" t="str">
        <f>IF(AG569=0,"","L="&amp;AG569)</f>
        <v/>
      </c>
      <c r="U569" s="46" t="str">
        <f>IF(AH569=0,"",AD569&amp;" L="&amp;AH569)</f>
        <v/>
      </c>
      <c r="V569" s="46" t="str">
        <f>IF(AI569=0,"",AE569&amp;" L="&amp;AI569)</f>
        <v/>
      </c>
      <c r="W569" s="47" t="e">
        <f>VLOOKUP(P569,Исходные_данные,13,FALSE)*1.3</f>
        <v>#N/A</v>
      </c>
      <c r="X569" s="48"/>
      <c r="Y569" s="48"/>
      <c r="Z569" s="48"/>
      <c r="AA569" s="48"/>
      <c r="AB569" s="48"/>
      <c r="AD569" s="46" t="e">
        <f>VLOOKUP(S569,Кабель_диаметр,4,FALSE)</f>
        <v>#N/A</v>
      </c>
      <c r="AE569" s="46" t="e">
        <f>VLOOKUP(S569,Кабель_диаметр,5,FALSE)</f>
        <v>#N/A</v>
      </c>
      <c r="AG569" s="46">
        <f>IFERROR(VLOOKUP(P569,Исходные_данные,10,FALSE),0)</f>
        <v>0</v>
      </c>
      <c r="AH569" s="46">
        <f>IFERROR(VLOOKUP(P569,Исходные_данные,11,FALSE),0)</f>
        <v>0</v>
      </c>
      <c r="AI569" s="46">
        <f t="shared" si="24"/>
        <v>0</v>
      </c>
    </row>
    <row r="570" spans="6:35" x14ac:dyDescent="0.25">
      <c r="F570" s="19" t="str">
        <f>IF(G570=1,MAX($F$4:F569)+1,"")</f>
        <v/>
      </c>
      <c r="G570" s="19">
        <f>COUNTIF($H$5:H570,H570)</f>
        <v>547</v>
      </c>
      <c r="H570" s="19" t="e">
        <f t="shared" si="23"/>
        <v>#N/A</v>
      </c>
      <c r="I570" s="19">
        <f>COUNTIF($J$4:$J570,1)</f>
        <v>11</v>
      </c>
      <c r="J570" s="19">
        <f>COUNTIF($S$5:$S570,S570)</f>
        <v>547</v>
      </c>
      <c r="K570" s="19" t="e">
        <f>VLOOKUP(P570,Исходные_данные,20,FALSE)</f>
        <v>#N/A</v>
      </c>
      <c r="L570" s="19">
        <f>IFERROR(IF(P570=0,0,MAX($L$4:L569)+1),0)</f>
        <v>0</v>
      </c>
      <c r="M570" s="104" t="e">
        <f>LEFT(P570,SEARCH(".",P570)-1)</f>
        <v>#N/A</v>
      </c>
      <c r="N570" s="104" t="e">
        <f>LEFT(RIGHT(P570,LEN(P570)-LEN(M570)-1),SEARCH(".",P570)-1)</f>
        <v>#N/A</v>
      </c>
      <c r="P570" s="46" t="e">
        <f>VLOOKUP(ROW(566:566),Разбивка_нумерация_5,4,FALSE)</f>
        <v>#N/A</v>
      </c>
      <c r="Q570" s="46" t="e">
        <f>IF(VLOOKUP(ROW(566:566),Разбивка_нумерация_5,3,FALSE)=0,VLOOKUP(ROW(566:566),Разбивка_нумерация_5,2,FALSE),VLOOKUP(ROW(566:566),Разбивка_нумерация_5,3,FALSE))</f>
        <v>#N/A</v>
      </c>
      <c r="R570" s="46" t="e">
        <f>VLOOKUP(ROW(566:566),Разбивка_нумерация_5,6,FALSE)</f>
        <v>#N/A</v>
      </c>
      <c r="S570" s="46" t="e">
        <f>VLOOKUP(ROW(566:566),Разбивка_нумерация_5,17,FALSE)</f>
        <v>#N/A</v>
      </c>
      <c r="T570" s="46" t="str">
        <f>IF(AG570=0,"","L="&amp;AG570)</f>
        <v/>
      </c>
      <c r="U570" s="46" t="str">
        <f>IF(AH570=0,"",AD570&amp;" L="&amp;AH570)</f>
        <v/>
      </c>
      <c r="V570" s="46" t="str">
        <f>IF(AI570=0,"",AE570&amp;" L="&amp;AI570)</f>
        <v/>
      </c>
      <c r="W570" s="47" t="e">
        <f>VLOOKUP(P570,Исходные_данные,13,FALSE)*1.3</f>
        <v>#N/A</v>
      </c>
      <c r="X570" s="48"/>
      <c r="Y570" s="48"/>
      <c r="Z570" s="48"/>
      <c r="AA570" s="48"/>
      <c r="AB570" s="48"/>
      <c r="AD570" s="46" t="e">
        <f>VLOOKUP(S570,Кабель_диаметр,4,FALSE)</f>
        <v>#N/A</v>
      </c>
      <c r="AE570" s="46" t="e">
        <f>VLOOKUP(S570,Кабель_диаметр,5,FALSE)</f>
        <v>#N/A</v>
      </c>
      <c r="AG570" s="46">
        <f>IFERROR(VLOOKUP(P570,Исходные_данные,10,FALSE),0)</f>
        <v>0</v>
      </c>
      <c r="AH570" s="46">
        <f>IFERROR(VLOOKUP(P570,Исходные_данные,11,FALSE),0)</f>
        <v>0</v>
      </c>
      <c r="AI570" s="46">
        <f t="shared" si="24"/>
        <v>0</v>
      </c>
    </row>
    <row r="571" spans="6:35" x14ac:dyDescent="0.25">
      <c r="F571" s="19" t="str">
        <f>IF(G571=1,MAX($F$4:F570)+1,"")</f>
        <v/>
      </c>
      <c r="G571" s="19">
        <f>COUNTIF($H$5:H571,H571)</f>
        <v>548</v>
      </c>
      <c r="H571" s="19" t="e">
        <f t="shared" si="23"/>
        <v>#N/A</v>
      </c>
      <c r="I571" s="19">
        <f>COUNTIF($J$4:$J571,1)</f>
        <v>11</v>
      </c>
      <c r="J571" s="19">
        <f>COUNTIF($S$5:$S571,S571)</f>
        <v>548</v>
      </c>
      <c r="K571" s="19" t="e">
        <f>VLOOKUP(P571,Исходные_данные,20,FALSE)</f>
        <v>#N/A</v>
      </c>
      <c r="L571" s="19">
        <f>IFERROR(IF(P571=0,0,MAX($L$4:L570)+1),0)</f>
        <v>0</v>
      </c>
      <c r="M571" s="104" t="e">
        <f>LEFT(P571,SEARCH(".",P571)-1)</f>
        <v>#N/A</v>
      </c>
      <c r="N571" s="104" t="e">
        <f>LEFT(RIGHT(P571,LEN(P571)-LEN(M571)-1),SEARCH(".",P571)-1)</f>
        <v>#N/A</v>
      </c>
      <c r="P571" s="46" t="e">
        <f>VLOOKUP(ROW(567:567),Разбивка_нумерация_5,4,FALSE)</f>
        <v>#N/A</v>
      </c>
      <c r="Q571" s="46" t="e">
        <f>IF(VLOOKUP(ROW(567:567),Разбивка_нумерация_5,3,FALSE)=0,VLOOKUP(ROW(567:567),Разбивка_нумерация_5,2,FALSE),VLOOKUP(ROW(567:567),Разбивка_нумерация_5,3,FALSE))</f>
        <v>#N/A</v>
      </c>
      <c r="R571" s="46" t="e">
        <f>VLOOKUP(ROW(567:567),Разбивка_нумерация_5,6,FALSE)</f>
        <v>#N/A</v>
      </c>
      <c r="S571" s="46" t="e">
        <f>VLOOKUP(ROW(567:567),Разбивка_нумерация_5,17,FALSE)</f>
        <v>#N/A</v>
      </c>
      <c r="T571" s="46" t="str">
        <f>IF(AG571=0,"","L="&amp;AG571)</f>
        <v/>
      </c>
      <c r="U571" s="46" t="str">
        <f>IF(AH571=0,"",AD571&amp;" L="&amp;AH571)</f>
        <v/>
      </c>
      <c r="V571" s="46" t="str">
        <f>IF(AI571=0,"",AE571&amp;" L="&amp;AI571)</f>
        <v/>
      </c>
      <c r="W571" s="47" t="e">
        <f>VLOOKUP(P571,Исходные_данные,13,FALSE)*1.3</f>
        <v>#N/A</v>
      </c>
      <c r="X571" s="48"/>
      <c r="Y571" s="48"/>
      <c r="Z571" s="48"/>
      <c r="AA571" s="48"/>
      <c r="AB571" s="48"/>
      <c r="AD571" s="46" t="e">
        <f>VLOOKUP(S571,Кабель_диаметр,4,FALSE)</f>
        <v>#N/A</v>
      </c>
      <c r="AE571" s="46" t="e">
        <f>VLOOKUP(S571,Кабель_диаметр,5,FALSE)</f>
        <v>#N/A</v>
      </c>
      <c r="AG571" s="46">
        <f>IFERROR(VLOOKUP(P571,Исходные_данные,10,FALSE),0)</f>
        <v>0</v>
      </c>
      <c r="AH571" s="46">
        <f>IFERROR(VLOOKUP(P571,Исходные_данные,11,FALSE),0)</f>
        <v>0</v>
      </c>
      <c r="AI571" s="46">
        <f t="shared" si="24"/>
        <v>0</v>
      </c>
    </row>
    <row r="572" spans="6:35" x14ac:dyDescent="0.25">
      <c r="F572" s="19" t="str">
        <f>IF(G572=1,MAX($F$4:F571)+1,"")</f>
        <v/>
      </c>
      <c r="G572" s="19">
        <f>COUNTIF($H$5:H572,H572)</f>
        <v>549</v>
      </c>
      <c r="H572" s="19" t="e">
        <f t="shared" si="23"/>
        <v>#N/A</v>
      </c>
      <c r="I572" s="19">
        <f>COUNTIF($J$4:$J572,1)</f>
        <v>11</v>
      </c>
      <c r="J572" s="19">
        <f>COUNTIF($S$5:$S572,S572)</f>
        <v>549</v>
      </c>
      <c r="K572" s="19" t="e">
        <f>VLOOKUP(P572,Исходные_данные,20,FALSE)</f>
        <v>#N/A</v>
      </c>
      <c r="L572" s="19">
        <f>IFERROR(IF(P572=0,0,MAX($L$4:L571)+1),0)</f>
        <v>0</v>
      </c>
      <c r="M572" s="104" t="e">
        <f>LEFT(P572,SEARCH(".",P572)-1)</f>
        <v>#N/A</v>
      </c>
      <c r="N572" s="104" t="e">
        <f>LEFT(RIGHT(P572,LEN(P572)-LEN(M572)-1),SEARCH(".",P572)-1)</f>
        <v>#N/A</v>
      </c>
      <c r="P572" s="46" t="e">
        <f>VLOOKUP(ROW(568:568),Разбивка_нумерация_5,4,FALSE)</f>
        <v>#N/A</v>
      </c>
      <c r="Q572" s="46" t="e">
        <f>IF(VLOOKUP(ROW(568:568),Разбивка_нумерация_5,3,FALSE)=0,VLOOKUP(ROW(568:568),Разбивка_нумерация_5,2,FALSE),VLOOKUP(ROW(568:568),Разбивка_нумерация_5,3,FALSE))</f>
        <v>#N/A</v>
      </c>
      <c r="R572" s="46" t="e">
        <f>VLOOKUP(ROW(568:568),Разбивка_нумерация_5,6,FALSE)</f>
        <v>#N/A</v>
      </c>
      <c r="S572" s="46" t="e">
        <f>VLOOKUP(ROW(568:568),Разбивка_нумерация_5,17,FALSE)</f>
        <v>#N/A</v>
      </c>
      <c r="T572" s="46" t="str">
        <f>IF(AG572=0,"","L="&amp;AG572)</f>
        <v/>
      </c>
      <c r="U572" s="46" t="str">
        <f>IF(AH572=0,"",AD572&amp;" L="&amp;AH572)</f>
        <v/>
      </c>
      <c r="V572" s="46" t="str">
        <f>IF(AI572=0,"",AE572&amp;" L="&amp;AI572)</f>
        <v/>
      </c>
      <c r="W572" s="47" t="e">
        <f>VLOOKUP(P572,Исходные_данные,13,FALSE)*1.3</f>
        <v>#N/A</v>
      </c>
      <c r="X572" s="48"/>
      <c r="Y572" s="48"/>
      <c r="Z572" s="48"/>
      <c r="AA572" s="48"/>
      <c r="AB572" s="48"/>
      <c r="AD572" s="46" t="e">
        <f>VLOOKUP(S572,Кабель_диаметр,4,FALSE)</f>
        <v>#N/A</v>
      </c>
      <c r="AE572" s="46" t="e">
        <f>VLOOKUP(S572,Кабель_диаметр,5,FALSE)</f>
        <v>#N/A</v>
      </c>
      <c r="AG572" s="46">
        <f>IFERROR(VLOOKUP(P572,Исходные_данные,10,FALSE),0)</f>
        <v>0</v>
      </c>
      <c r="AH572" s="46">
        <f>IFERROR(VLOOKUP(P572,Исходные_данные,11,FALSE),0)</f>
        <v>0</v>
      </c>
      <c r="AI572" s="46">
        <f t="shared" si="24"/>
        <v>0</v>
      </c>
    </row>
    <row r="573" spans="6:35" x14ac:dyDescent="0.25">
      <c r="F573" s="19" t="str">
        <f>IF(G573=1,MAX($F$4:F572)+1,"")</f>
        <v/>
      </c>
      <c r="G573" s="19">
        <f>COUNTIF($H$5:H573,H573)</f>
        <v>550</v>
      </c>
      <c r="H573" s="19" t="e">
        <f t="shared" si="23"/>
        <v>#N/A</v>
      </c>
      <c r="I573" s="19">
        <f>COUNTIF($J$4:$J573,1)</f>
        <v>11</v>
      </c>
      <c r="J573" s="19">
        <f>COUNTIF($S$5:$S573,S573)</f>
        <v>550</v>
      </c>
      <c r="K573" s="19" t="e">
        <f>VLOOKUP(P573,Исходные_данные,20,FALSE)</f>
        <v>#N/A</v>
      </c>
      <c r="L573" s="19">
        <f>IFERROR(IF(P573=0,0,MAX($L$4:L572)+1),0)</f>
        <v>0</v>
      </c>
      <c r="M573" s="104" t="e">
        <f>LEFT(P573,SEARCH(".",P573)-1)</f>
        <v>#N/A</v>
      </c>
      <c r="N573" s="104" t="e">
        <f>LEFT(RIGHT(P573,LEN(P573)-LEN(M573)-1),SEARCH(".",P573)-1)</f>
        <v>#N/A</v>
      </c>
      <c r="P573" s="46" t="e">
        <f>VLOOKUP(ROW(569:569),Разбивка_нумерация_5,4,FALSE)</f>
        <v>#N/A</v>
      </c>
      <c r="Q573" s="46" t="e">
        <f>IF(VLOOKUP(ROW(569:569),Разбивка_нумерация_5,3,FALSE)=0,VLOOKUP(ROW(569:569),Разбивка_нумерация_5,2,FALSE),VLOOKUP(ROW(569:569),Разбивка_нумерация_5,3,FALSE))</f>
        <v>#N/A</v>
      </c>
      <c r="R573" s="46" t="e">
        <f>VLOOKUP(ROW(569:569),Разбивка_нумерация_5,6,FALSE)</f>
        <v>#N/A</v>
      </c>
      <c r="S573" s="46" t="e">
        <f>VLOOKUP(ROW(569:569),Разбивка_нумерация_5,17,FALSE)</f>
        <v>#N/A</v>
      </c>
      <c r="T573" s="46" t="str">
        <f>IF(AG573=0,"","L="&amp;AG573)</f>
        <v/>
      </c>
      <c r="U573" s="46" t="str">
        <f>IF(AH573=0,"",AD573&amp;" L="&amp;AH573)</f>
        <v/>
      </c>
      <c r="V573" s="46" t="str">
        <f>IF(AI573=0,"",AE573&amp;" L="&amp;AI573)</f>
        <v/>
      </c>
      <c r="W573" s="47" t="e">
        <f>VLOOKUP(P573,Исходные_данные,13,FALSE)*1.3</f>
        <v>#N/A</v>
      </c>
      <c r="X573" s="48"/>
      <c r="Y573" s="48"/>
      <c r="Z573" s="48"/>
      <c r="AA573" s="48"/>
      <c r="AB573" s="48"/>
      <c r="AD573" s="46" t="e">
        <f>VLOOKUP(S573,Кабель_диаметр,4,FALSE)</f>
        <v>#N/A</v>
      </c>
      <c r="AE573" s="46" t="e">
        <f>VLOOKUP(S573,Кабель_диаметр,5,FALSE)</f>
        <v>#N/A</v>
      </c>
      <c r="AG573" s="46">
        <f>IFERROR(VLOOKUP(P573,Исходные_данные,10,FALSE),0)</f>
        <v>0</v>
      </c>
      <c r="AH573" s="46">
        <f>IFERROR(VLOOKUP(P573,Исходные_данные,11,FALSE),0)</f>
        <v>0</v>
      </c>
      <c r="AI573" s="46">
        <f t="shared" si="24"/>
        <v>0</v>
      </c>
    </row>
    <row r="574" spans="6:35" x14ac:dyDescent="0.25">
      <c r="F574" s="19" t="str">
        <f>IF(G574=1,MAX($F$4:F573)+1,"")</f>
        <v/>
      </c>
      <c r="G574" s="19">
        <f>COUNTIF($H$5:H574,H574)</f>
        <v>551</v>
      </c>
      <c r="H574" s="19" t="e">
        <f t="shared" si="23"/>
        <v>#N/A</v>
      </c>
      <c r="I574" s="19">
        <f>COUNTIF($J$4:$J574,1)</f>
        <v>11</v>
      </c>
      <c r="J574" s="19">
        <f>COUNTIF($S$5:$S574,S574)</f>
        <v>551</v>
      </c>
      <c r="K574" s="19" t="e">
        <f>VLOOKUP(P574,Исходные_данные,20,FALSE)</f>
        <v>#N/A</v>
      </c>
      <c r="L574" s="19">
        <f>IFERROR(IF(P574=0,0,MAX($L$4:L573)+1),0)</f>
        <v>0</v>
      </c>
      <c r="M574" s="104" t="e">
        <f>LEFT(P574,SEARCH(".",P574)-1)</f>
        <v>#N/A</v>
      </c>
      <c r="N574" s="104" t="e">
        <f>LEFT(RIGHT(P574,LEN(P574)-LEN(M574)-1),SEARCH(".",P574)-1)</f>
        <v>#N/A</v>
      </c>
      <c r="P574" s="46" t="e">
        <f>VLOOKUP(ROW(570:570),Разбивка_нумерация_5,4,FALSE)</f>
        <v>#N/A</v>
      </c>
      <c r="Q574" s="46" t="e">
        <f>IF(VLOOKUP(ROW(570:570),Разбивка_нумерация_5,3,FALSE)=0,VLOOKUP(ROW(570:570),Разбивка_нумерация_5,2,FALSE),VLOOKUP(ROW(570:570),Разбивка_нумерация_5,3,FALSE))</f>
        <v>#N/A</v>
      </c>
      <c r="R574" s="46" t="e">
        <f>VLOOKUP(ROW(570:570),Разбивка_нумерация_5,6,FALSE)</f>
        <v>#N/A</v>
      </c>
      <c r="S574" s="46" t="e">
        <f>VLOOKUP(ROW(570:570),Разбивка_нумерация_5,17,FALSE)</f>
        <v>#N/A</v>
      </c>
      <c r="T574" s="46" t="str">
        <f>IF(AG574=0,"","L="&amp;AG574)</f>
        <v/>
      </c>
      <c r="U574" s="46" t="str">
        <f>IF(AH574=0,"",AD574&amp;" L="&amp;AH574)</f>
        <v/>
      </c>
      <c r="V574" s="46" t="str">
        <f>IF(AI574=0,"",AE574&amp;" L="&amp;AI574)</f>
        <v/>
      </c>
      <c r="W574" s="47" t="e">
        <f>VLOOKUP(P574,Исходные_данные,13,FALSE)*1.3</f>
        <v>#N/A</v>
      </c>
      <c r="X574" s="48"/>
      <c r="Y574" s="48"/>
      <c r="Z574" s="48"/>
      <c r="AA574" s="48"/>
      <c r="AB574" s="48"/>
      <c r="AD574" s="46" t="e">
        <f>VLOOKUP(S574,Кабель_диаметр,4,FALSE)</f>
        <v>#N/A</v>
      </c>
      <c r="AE574" s="46" t="e">
        <f>VLOOKUP(S574,Кабель_диаметр,5,FALSE)</f>
        <v>#N/A</v>
      </c>
      <c r="AG574" s="46">
        <f>IFERROR(VLOOKUP(P574,Исходные_данные,10,FALSE),0)</f>
        <v>0</v>
      </c>
      <c r="AH574" s="46">
        <f>IFERROR(VLOOKUP(P574,Исходные_данные,11,FALSE),0)</f>
        <v>0</v>
      </c>
      <c r="AI574" s="46">
        <f t="shared" si="24"/>
        <v>0</v>
      </c>
    </row>
    <row r="575" spans="6:35" x14ac:dyDescent="0.25">
      <c r="F575" s="19" t="str">
        <f>IF(G575=1,MAX($F$4:F574)+1,"")</f>
        <v/>
      </c>
      <c r="G575" s="19">
        <f>COUNTIF($H$5:H575,H575)</f>
        <v>552</v>
      </c>
      <c r="H575" s="19" t="e">
        <f t="shared" si="23"/>
        <v>#N/A</v>
      </c>
      <c r="I575" s="19">
        <f>COUNTIF($J$4:$J575,1)</f>
        <v>11</v>
      </c>
      <c r="J575" s="19">
        <f>COUNTIF($S$5:$S575,S575)</f>
        <v>552</v>
      </c>
      <c r="K575" s="19" t="e">
        <f>VLOOKUP(P575,Исходные_данные,20,FALSE)</f>
        <v>#N/A</v>
      </c>
      <c r="L575" s="19">
        <f>IFERROR(IF(P575=0,0,MAX($L$4:L574)+1),0)</f>
        <v>0</v>
      </c>
      <c r="M575" s="104" t="e">
        <f>LEFT(P575,SEARCH(".",P575)-1)</f>
        <v>#N/A</v>
      </c>
      <c r="N575" s="104" t="e">
        <f>LEFT(RIGHT(P575,LEN(P575)-LEN(M575)-1),SEARCH(".",P575)-1)</f>
        <v>#N/A</v>
      </c>
      <c r="P575" s="46" t="e">
        <f>VLOOKUP(ROW(571:571),Разбивка_нумерация_5,4,FALSE)</f>
        <v>#N/A</v>
      </c>
      <c r="Q575" s="46" t="e">
        <f>IF(VLOOKUP(ROW(571:571),Разбивка_нумерация_5,3,FALSE)=0,VLOOKUP(ROW(571:571),Разбивка_нумерация_5,2,FALSE),VLOOKUP(ROW(571:571),Разбивка_нумерация_5,3,FALSE))</f>
        <v>#N/A</v>
      </c>
      <c r="R575" s="46" t="e">
        <f>VLOOKUP(ROW(571:571),Разбивка_нумерация_5,6,FALSE)</f>
        <v>#N/A</v>
      </c>
      <c r="S575" s="46" t="e">
        <f>VLOOKUP(ROW(571:571),Разбивка_нумерация_5,17,FALSE)</f>
        <v>#N/A</v>
      </c>
      <c r="T575" s="46" t="str">
        <f>IF(AG575=0,"","L="&amp;AG575)</f>
        <v/>
      </c>
      <c r="U575" s="46" t="str">
        <f>IF(AH575=0,"",AD575&amp;" L="&amp;AH575)</f>
        <v/>
      </c>
      <c r="V575" s="46" t="str">
        <f>IF(AI575=0,"",AE575&amp;" L="&amp;AI575)</f>
        <v/>
      </c>
      <c r="W575" s="47" t="e">
        <f>VLOOKUP(P575,Исходные_данные,13,FALSE)*1.3</f>
        <v>#N/A</v>
      </c>
      <c r="X575" s="48"/>
      <c r="Y575" s="48"/>
      <c r="Z575" s="48"/>
      <c r="AA575" s="48"/>
      <c r="AB575" s="48"/>
      <c r="AD575" s="46" t="e">
        <f>VLOOKUP(S575,Кабель_диаметр,4,FALSE)</f>
        <v>#N/A</v>
      </c>
      <c r="AE575" s="46" t="e">
        <f>VLOOKUP(S575,Кабель_диаметр,5,FALSE)</f>
        <v>#N/A</v>
      </c>
      <c r="AG575" s="46">
        <f>IFERROR(VLOOKUP(P575,Исходные_данные,10,FALSE),0)</f>
        <v>0</v>
      </c>
      <c r="AH575" s="46">
        <f>IFERROR(VLOOKUP(P575,Исходные_данные,11,FALSE),0)</f>
        <v>0</v>
      </c>
      <c r="AI575" s="46">
        <f t="shared" si="24"/>
        <v>0</v>
      </c>
    </row>
    <row r="576" spans="6:35" x14ac:dyDescent="0.25">
      <c r="F576" s="19" t="str">
        <f>IF(G576=1,MAX($F$4:F575)+1,"")</f>
        <v/>
      </c>
      <c r="G576" s="19">
        <f>COUNTIF($H$5:H576,H576)</f>
        <v>553</v>
      </c>
      <c r="H576" s="19" t="e">
        <f t="shared" si="23"/>
        <v>#N/A</v>
      </c>
      <c r="I576" s="19">
        <f>COUNTIF($J$4:$J576,1)</f>
        <v>11</v>
      </c>
      <c r="J576" s="19">
        <f>COUNTIF($S$5:$S576,S576)</f>
        <v>553</v>
      </c>
      <c r="K576" s="19" t="e">
        <f>VLOOKUP(P576,Исходные_данные,20,FALSE)</f>
        <v>#N/A</v>
      </c>
      <c r="L576" s="19">
        <f>IFERROR(IF(P576=0,0,MAX($L$4:L575)+1),0)</f>
        <v>0</v>
      </c>
      <c r="M576" s="104" t="e">
        <f>LEFT(P576,SEARCH(".",P576)-1)</f>
        <v>#N/A</v>
      </c>
      <c r="N576" s="104" t="e">
        <f>LEFT(RIGHT(P576,LEN(P576)-LEN(M576)-1),SEARCH(".",P576)-1)</f>
        <v>#N/A</v>
      </c>
      <c r="P576" s="46" t="e">
        <f>VLOOKUP(ROW(572:572),Разбивка_нумерация_5,4,FALSE)</f>
        <v>#N/A</v>
      </c>
      <c r="Q576" s="46" t="e">
        <f>IF(VLOOKUP(ROW(572:572),Разбивка_нумерация_5,3,FALSE)=0,VLOOKUP(ROW(572:572),Разбивка_нумерация_5,2,FALSE),VLOOKUP(ROW(572:572),Разбивка_нумерация_5,3,FALSE))</f>
        <v>#N/A</v>
      </c>
      <c r="R576" s="46" t="e">
        <f>VLOOKUP(ROW(572:572),Разбивка_нумерация_5,6,FALSE)</f>
        <v>#N/A</v>
      </c>
      <c r="S576" s="46" t="e">
        <f>VLOOKUP(ROW(572:572),Разбивка_нумерация_5,17,FALSE)</f>
        <v>#N/A</v>
      </c>
      <c r="T576" s="46" t="str">
        <f>IF(AG576=0,"","L="&amp;AG576)</f>
        <v/>
      </c>
      <c r="U576" s="46" t="str">
        <f>IF(AH576=0,"",AD576&amp;" L="&amp;AH576)</f>
        <v/>
      </c>
      <c r="V576" s="46" t="str">
        <f>IF(AI576=0,"",AE576&amp;" L="&amp;AI576)</f>
        <v/>
      </c>
      <c r="W576" s="47" t="e">
        <f>VLOOKUP(P576,Исходные_данные,13,FALSE)*1.3</f>
        <v>#N/A</v>
      </c>
      <c r="X576" s="48"/>
      <c r="Y576" s="48"/>
      <c r="Z576" s="48"/>
      <c r="AA576" s="48"/>
      <c r="AB576" s="48"/>
      <c r="AD576" s="46" t="e">
        <f>VLOOKUP(S576,Кабель_диаметр,4,FALSE)</f>
        <v>#N/A</v>
      </c>
      <c r="AE576" s="46" t="e">
        <f>VLOOKUP(S576,Кабель_диаметр,5,FALSE)</f>
        <v>#N/A</v>
      </c>
      <c r="AG576" s="46">
        <f>IFERROR(VLOOKUP(P576,Исходные_данные,10,FALSE),0)</f>
        <v>0</v>
      </c>
      <c r="AH576" s="46">
        <f>IFERROR(VLOOKUP(P576,Исходные_данные,11,FALSE),0)</f>
        <v>0</v>
      </c>
      <c r="AI576" s="46">
        <f t="shared" si="24"/>
        <v>0</v>
      </c>
    </row>
    <row r="577" spans="6:35" x14ac:dyDescent="0.25">
      <c r="F577" s="19" t="str">
        <f>IF(G577=1,MAX($F$4:F576)+1,"")</f>
        <v/>
      </c>
      <c r="G577" s="19">
        <f>COUNTIF($H$5:H577,H577)</f>
        <v>554</v>
      </c>
      <c r="H577" s="19" t="e">
        <f t="shared" si="23"/>
        <v>#N/A</v>
      </c>
      <c r="I577" s="19">
        <f>COUNTIF($J$4:$J577,1)</f>
        <v>11</v>
      </c>
      <c r="J577" s="19">
        <f>COUNTIF($S$5:$S577,S577)</f>
        <v>554</v>
      </c>
      <c r="K577" s="19" t="e">
        <f>VLOOKUP(P577,Исходные_данные,20,FALSE)</f>
        <v>#N/A</v>
      </c>
      <c r="L577" s="19">
        <f>IFERROR(IF(P577=0,0,MAX($L$4:L576)+1),0)</f>
        <v>0</v>
      </c>
      <c r="M577" s="104" t="e">
        <f>LEFT(P577,SEARCH(".",P577)-1)</f>
        <v>#N/A</v>
      </c>
      <c r="N577" s="104" t="e">
        <f>LEFT(RIGHT(P577,LEN(P577)-LEN(M577)-1),SEARCH(".",P577)-1)</f>
        <v>#N/A</v>
      </c>
      <c r="P577" s="46" t="e">
        <f>VLOOKUP(ROW(573:573),Разбивка_нумерация_5,4,FALSE)</f>
        <v>#N/A</v>
      </c>
      <c r="Q577" s="46" t="e">
        <f>IF(VLOOKUP(ROW(573:573),Разбивка_нумерация_5,3,FALSE)=0,VLOOKUP(ROW(573:573),Разбивка_нумерация_5,2,FALSE),VLOOKUP(ROW(573:573),Разбивка_нумерация_5,3,FALSE))</f>
        <v>#N/A</v>
      </c>
      <c r="R577" s="46" t="e">
        <f>VLOOKUP(ROW(573:573),Разбивка_нумерация_5,6,FALSE)</f>
        <v>#N/A</v>
      </c>
      <c r="S577" s="46" t="e">
        <f>VLOOKUP(ROW(573:573),Разбивка_нумерация_5,17,FALSE)</f>
        <v>#N/A</v>
      </c>
      <c r="T577" s="46" t="str">
        <f>IF(AG577=0,"","L="&amp;AG577)</f>
        <v/>
      </c>
      <c r="U577" s="46" t="str">
        <f>IF(AH577=0,"",AD577&amp;" L="&amp;AH577)</f>
        <v/>
      </c>
      <c r="V577" s="46" t="str">
        <f>IF(AI577=0,"",AE577&amp;" L="&amp;AI577)</f>
        <v/>
      </c>
      <c r="W577" s="47" t="e">
        <f>VLOOKUP(P577,Исходные_данные,13,FALSE)*1.3</f>
        <v>#N/A</v>
      </c>
      <c r="X577" s="48"/>
      <c r="Y577" s="48"/>
      <c r="Z577" s="48"/>
      <c r="AA577" s="48"/>
      <c r="AB577" s="48"/>
      <c r="AD577" s="46" t="e">
        <f>VLOOKUP(S577,Кабель_диаметр,4,FALSE)</f>
        <v>#N/A</v>
      </c>
      <c r="AE577" s="46" t="e">
        <f>VLOOKUP(S577,Кабель_диаметр,5,FALSE)</f>
        <v>#N/A</v>
      </c>
      <c r="AG577" s="46">
        <f>IFERROR(VLOOKUP(P577,Исходные_данные,10,FALSE),0)</f>
        <v>0</v>
      </c>
      <c r="AH577" s="46">
        <f>IFERROR(VLOOKUP(P577,Исходные_данные,11,FALSE),0)</f>
        <v>0</v>
      </c>
      <c r="AI577" s="46">
        <f t="shared" si="24"/>
        <v>0</v>
      </c>
    </row>
    <row r="578" spans="6:35" x14ac:dyDescent="0.25">
      <c r="F578" s="19" t="str">
        <f>IF(G578=1,MAX($F$4:F577)+1,"")</f>
        <v/>
      </c>
      <c r="G578" s="19">
        <f>COUNTIF($H$5:H578,H578)</f>
        <v>555</v>
      </c>
      <c r="H578" s="19" t="e">
        <f t="shared" si="23"/>
        <v>#N/A</v>
      </c>
      <c r="I578" s="19">
        <f>COUNTIF($J$4:$J578,1)</f>
        <v>11</v>
      </c>
      <c r="J578" s="19">
        <f>COUNTIF($S$5:$S578,S578)</f>
        <v>555</v>
      </c>
      <c r="K578" s="19" t="e">
        <f>VLOOKUP(P578,Исходные_данные,20,FALSE)</f>
        <v>#N/A</v>
      </c>
      <c r="L578" s="19">
        <f>IFERROR(IF(P578=0,0,MAX($L$4:L577)+1),0)</f>
        <v>0</v>
      </c>
      <c r="M578" s="104" t="e">
        <f>LEFT(P578,SEARCH(".",P578)-1)</f>
        <v>#N/A</v>
      </c>
      <c r="N578" s="104" t="e">
        <f>LEFT(RIGHT(P578,LEN(P578)-LEN(M578)-1),SEARCH(".",P578)-1)</f>
        <v>#N/A</v>
      </c>
      <c r="P578" s="46" t="e">
        <f>VLOOKUP(ROW(574:574),Разбивка_нумерация_5,4,FALSE)</f>
        <v>#N/A</v>
      </c>
      <c r="Q578" s="46" t="e">
        <f>IF(VLOOKUP(ROW(574:574),Разбивка_нумерация_5,3,FALSE)=0,VLOOKUP(ROW(574:574),Разбивка_нумерация_5,2,FALSE),VLOOKUP(ROW(574:574),Разбивка_нумерация_5,3,FALSE))</f>
        <v>#N/A</v>
      </c>
      <c r="R578" s="46" t="e">
        <f>VLOOKUP(ROW(574:574),Разбивка_нумерация_5,6,FALSE)</f>
        <v>#N/A</v>
      </c>
      <c r="S578" s="46" t="e">
        <f>VLOOKUP(ROW(574:574),Разбивка_нумерация_5,17,FALSE)</f>
        <v>#N/A</v>
      </c>
      <c r="T578" s="46" t="str">
        <f>IF(AG578=0,"","L="&amp;AG578)</f>
        <v/>
      </c>
      <c r="U578" s="46" t="str">
        <f>IF(AH578=0,"",AD578&amp;" L="&amp;AH578)</f>
        <v/>
      </c>
      <c r="V578" s="46" t="str">
        <f>IF(AI578=0,"",AE578&amp;" L="&amp;AI578)</f>
        <v/>
      </c>
      <c r="W578" s="47" t="e">
        <f>VLOOKUP(P578,Исходные_данные,13,FALSE)*1.3</f>
        <v>#N/A</v>
      </c>
      <c r="X578" s="48"/>
      <c r="Y578" s="48"/>
      <c r="Z578" s="48"/>
      <c r="AA578" s="48"/>
      <c r="AB578" s="48"/>
      <c r="AD578" s="46" t="e">
        <f>VLOOKUP(S578,Кабель_диаметр,4,FALSE)</f>
        <v>#N/A</v>
      </c>
      <c r="AE578" s="46" t="e">
        <f>VLOOKUP(S578,Кабель_диаметр,5,FALSE)</f>
        <v>#N/A</v>
      </c>
      <c r="AG578" s="46">
        <f>IFERROR(VLOOKUP(P578,Исходные_данные,10,FALSE),0)</f>
        <v>0</v>
      </c>
      <c r="AH578" s="46">
        <f>IFERROR(VLOOKUP(P578,Исходные_данные,11,FALSE),0)</f>
        <v>0</v>
      </c>
      <c r="AI578" s="46">
        <f t="shared" si="24"/>
        <v>0</v>
      </c>
    </row>
    <row r="579" spans="6:35" x14ac:dyDescent="0.25">
      <c r="F579" s="19" t="str">
        <f>IF(G579=1,MAX($F$4:F578)+1,"")</f>
        <v/>
      </c>
      <c r="G579" s="19">
        <f>COUNTIF($H$5:H579,H579)</f>
        <v>556</v>
      </c>
      <c r="H579" s="19" t="e">
        <f t="shared" si="23"/>
        <v>#N/A</v>
      </c>
      <c r="I579" s="19">
        <f>COUNTIF($J$4:$J579,1)</f>
        <v>11</v>
      </c>
      <c r="J579" s="19">
        <f>COUNTIF($S$5:$S579,S579)</f>
        <v>556</v>
      </c>
      <c r="K579" s="19" t="e">
        <f>VLOOKUP(P579,Исходные_данные,20,FALSE)</f>
        <v>#N/A</v>
      </c>
      <c r="L579" s="19">
        <f>IFERROR(IF(P579=0,0,MAX($L$4:L578)+1),0)</f>
        <v>0</v>
      </c>
      <c r="M579" s="104" t="e">
        <f>LEFT(P579,SEARCH(".",P579)-1)</f>
        <v>#N/A</v>
      </c>
      <c r="N579" s="104" t="e">
        <f>LEFT(RIGHT(P579,LEN(P579)-LEN(M579)-1),SEARCH(".",P579)-1)</f>
        <v>#N/A</v>
      </c>
      <c r="P579" s="46" t="e">
        <f>VLOOKUP(ROW(575:575),Разбивка_нумерация_5,4,FALSE)</f>
        <v>#N/A</v>
      </c>
      <c r="Q579" s="46" t="e">
        <f>IF(VLOOKUP(ROW(575:575),Разбивка_нумерация_5,3,FALSE)=0,VLOOKUP(ROW(575:575),Разбивка_нумерация_5,2,FALSE),VLOOKUP(ROW(575:575),Разбивка_нумерация_5,3,FALSE))</f>
        <v>#N/A</v>
      </c>
      <c r="R579" s="46" t="e">
        <f>VLOOKUP(ROW(575:575),Разбивка_нумерация_5,6,FALSE)</f>
        <v>#N/A</v>
      </c>
      <c r="S579" s="46" t="e">
        <f>VLOOKUP(ROW(575:575),Разбивка_нумерация_5,17,FALSE)</f>
        <v>#N/A</v>
      </c>
      <c r="T579" s="46" t="str">
        <f>IF(AG579=0,"","L="&amp;AG579)</f>
        <v/>
      </c>
      <c r="U579" s="46" t="str">
        <f>IF(AH579=0,"",AD579&amp;" L="&amp;AH579)</f>
        <v/>
      </c>
      <c r="V579" s="46" t="str">
        <f>IF(AI579=0,"",AE579&amp;" L="&amp;AI579)</f>
        <v/>
      </c>
      <c r="W579" s="47" t="e">
        <f>VLOOKUP(P579,Исходные_данные,13,FALSE)*1.3</f>
        <v>#N/A</v>
      </c>
      <c r="X579" s="48"/>
      <c r="Y579" s="48"/>
      <c r="Z579" s="48"/>
      <c r="AA579" s="48"/>
      <c r="AB579" s="48"/>
      <c r="AD579" s="46" t="e">
        <f>VLOOKUP(S579,Кабель_диаметр,4,FALSE)</f>
        <v>#N/A</v>
      </c>
      <c r="AE579" s="46" t="e">
        <f>VLOOKUP(S579,Кабель_диаметр,5,FALSE)</f>
        <v>#N/A</v>
      </c>
      <c r="AG579" s="46">
        <f>IFERROR(VLOOKUP(P579,Исходные_данные,10,FALSE),0)</f>
        <v>0</v>
      </c>
      <c r="AH579" s="46">
        <f>IFERROR(VLOOKUP(P579,Исходные_данные,11,FALSE),0)</f>
        <v>0</v>
      </c>
      <c r="AI579" s="46">
        <f t="shared" si="24"/>
        <v>0</v>
      </c>
    </row>
    <row r="580" spans="6:35" x14ac:dyDescent="0.25">
      <c r="F580" s="19" t="str">
        <f>IF(G580=1,MAX($F$4:F579)+1,"")</f>
        <v/>
      </c>
      <c r="G580" s="19">
        <f>COUNTIF($H$5:H580,H580)</f>
        <v>557</v>
      </c>
      <c r="H580" s="19" t="e">
        <f t="shared" si="23"/>
        <v>#N/A</v>
      </c>
      <c r="I580" s="19">
        <f>COUNTIF($J$4:$J580,1)</f>
        <v>11</v>
      </c>
      <c r="J580" s="19">
        <f>COUNTIF($S$5:$S580,S580)</f>
        <v>557</v>
      </c>
      <c r="K580" s="19" t="e">
        <f>VLOOKUP(P580,Исходные_данные,20,FALSE)</f>
        <v>#N/A</v>
      </c>
      <c r="L580" s="19">
        <f>IFERROR(IF(P580=0,0,MAX($L$4:L579)+1),0)</f>
        <v>0</v>
      </c>
      <c r="M580" s="104" t="e">
        <f>LEFT(P580,SEARCH(".",P580)-1)</f>
        <v>#N/A</v>
      </c>
      <c r="N580" s="104" t="e">
        <f>LEFT(RIGHT(P580,LEN(P580)-LEN(M580)-1),SEARCH(".",P580)-1)</f>
        <v>#N/A</v>
      </c>
      <c r="P580" s="46" t="e">
        <f>VLOOKUP(ROW(576:576),Разбивка_нумерация_5,4,FALSE)</f>
        <v>#N/A</v>
      </c>
      <c r="Q580" s="46" t="e">
        <f>IF(VLOOKUP(ROW(576:576),Разбивка_нумерация_5,3,FALSE)=0,VLOOKUP(ROW(576:576),Разбивка_нумерация_5,2,FALSE),VLOOKUP(ROW(576:576),Разбивка_нумерация_5,3,FALSE))</f>
        <v>#N/A</v>
      </c>
      <c r="R580" s="46" t="e">
        <f>VLOOKUP(ROW(576:576),Разбивка_нумерация_5,6,FALSE)</f>
        <v>#N/A</v>
      </c>
      <c r="S580" s="46" t="e">
        <f>VLOOKUP(ROW(576:576),Разбивка_нумерация_5,17,FALSE)</f>
        <v>#N/A</v>
      </c>
      <c r="T580" s="46" t="str">
        <f>IF(AG580=0,"","L="&amp;AG580)</f>
        <v/>
      </c>
      <c r="U580" s="46" t="str">
        <f>IF(AH580=0,"",AD580&amp;" L="&amp;AH580)</f>
        <v/>
      </c>
      <c r="V580" s="46" t="str">
        <f>IF(AI580=0,"",AE580&amp;" L="&amp;AI580)</f>
        <v/>
      </c>
      <c r="W580" s="47" t="e">
        <f>VLOOKUP(P580,Исходные_данные,13,FALSE)*1.3</f>
        <v>#N/A</v>
      </c>
      <c r="X580" s="48"/>
      <c r="Y580" s="48"/>
      <c r="Z580" s="48"/>
      <c r="AA580" s="48"/>
      <c r="AB580" s="48"/>
      <c r="AD580" s="46" t="e">
        <f>VLOOKUP(S580,Кабель_диаметр,4,FALSE)</f>
        <v>#N/A</v>
      </c>
      <c r="AE580" s="46" t="e">
        <f>VLOOKUP(S580,Кабель_диаметр,5,FALSE)</f>
        <v>#N/A</v>
      </c>
      <c r="AG580" s="46">
        <f>IFERROR(VLOOKUP(P580,Исходные_данные,10,FALSE),0)</f>
        <v>0</v>
      </c>
      <c r="AH580" s="46">
        <f>IFERROR(VLOOKUP(P580,Исходные_данные,11,FALSE),0)</f>
        <v>0</v>
      </c>
      <c r="AI580" s="46">
        <f t="shared" si="24"/>
        <v>0</v>
      </c>
    </row>
    <row r="581" spans="6:35" x14ac:dyDescent="0.25">
      <c r="F581" s="19" t="str">
        <f>IF(G581=1,MAX($F$4:F580)+1,"")</f>
        <v/>
      </c>
      <c r="G581" s="19">
        <f>COUNTIF($H$5:H581,H581)</f>
        <v>558</v>
      </c>
      <c r="H581" s="19" t="e">
        <f t="shared" ref="H581:H644" si="25">S581&amp;" "&amp;K581</f>
        <v>#N/A</v>
      </c>
      <c r="I581" s="19">
        <f>COUNTIF($J$4:$J581,1)</f>
        <v>11</v>
      </c>
      <c r="J581" s="19">
        <f>COUNTIF($S$5:$S581,S581)</f>
        <v>558</v>
      </c>
      <c r="K581" s="19" t="e">
        <f>VLOOKUP(P581,Исходные_данные,20,FALSE)</f>
        <v>#N/A</v>
      </c>
      <c r="L581" s="19">
        <f>IFERROR(IF(P581=0,0,MAX($L$4:L580)+1),0)</f>
        <v>0</v>
      </c>
      <c r="M581" s="104" t="e">
        <f>LEFT(P581,SEARCH(".",P581)-1)</f>
        <v>#N/A</v>
      </c>
      <c r="N581" s="104" t="e">
        <f>LEFT(RIGHT(P581,LEN(P581)-LEN(M581)-1),SEARCH(".",P581)-1)</f>
        <v>#N/A</v>
      </c>
      <c r="P581" s="46" t="e">
        <f>VLOOKUP(ROW(577:577),Разбивка_нумерация_5,4,FALSE)</f>
        <v>#N/A</v>
      </c>
      <c r="Q581" s="46" t="e">
        <f>IF(VLOOKUP(ROW(577:577),Разбивка_нумерация_5,3,FALSE)=0,VLOOKUP(ROW(577:577),Разбивка_нумерация_5,2,FALSE),VLOOKUP(ROW(577:577),Разбивка_нумерация_5,3,FALSE))</f>
        <v>#N/A</v>
      </c>
      <c r="R581" s="46" t="e">
        <f>VLOOKUP(ROW(577:577),Разбивка_нумерация_5,6,FALSE)</f>
        <v>#N/A</v>
      </c>
      <c r="S581" s="46" t="e">
        <f>VLOOKUP(ROW(577:577),Разбивка_нумерация_5,17,FALSE)</f>
        <v>#N/A</v>
      </c>
      <c r="T581" s="46" t="str">
        <f>IF(AG581=0,"","L="&amp;AG581)</f>
        <v/>
      </c>
      <c r="U581" s="46" t="str">
        <f>IF(AH581=0,"",AD581&amp;" L="&amp;AH581)</f>
        <v/>
      </c>
      <c r="V581" s="46" t="str">
        <f>IF(AI581=0,"",AE581&amp;" L="&amp;AI581)</f>
        <v/>
      </c>
      <c r="W581" s="47" t="e">
        <f>VLOOKUP(P581,Исходные_данные,13,FALSE)*1.3</f>
        <v>#N/A</v>
      </c>
      <c r="X581" s="48"/>
      <c r="Y581" s="48"/>
      <c r="Z581" s="48"/>
      <c r="AA581" s="48"/>
      <c r="AB581" s="48"/>
      <c r="AD581" s="46" t="e">
        <f>VLOOKUP(S581,Кабель_диаметр,4,FALSE)</f>
        <v>#N/A</v>
      </c>
      <c r="AE581" s="46" t="e">
        <f>VLOOKUP(S581,Кабель_диаметр,5,FALSE)</f>
        <v>#N/A</v>
      </c>
      <c r="AG581" s="46">
        <f>IFERROR(VLOOKUP(P581,Исходные_данные,10,FALSE),0)</f>
        <v>0</v>
      </c>
      <c r="AH581" s="46">
        <f>IFERROR(VLOOKUP(P581,Исходные_данные,11,FALSE),0)</f>
        <v>0</v>
      </c>
      <c r="AI581" s="46">
        <f t="shared" ref="AI581:AI644" si="26">IFERROR(VLOOKUP(P581,Исходные_данные,12,FALSE),0)</f>
        <v>0</v>
      </c>
    </row>
    <row r="582" spans="6:35" x14ac:dyDescent="0.25">
      <c r="F582" s="19" t="str">
        <f>IF(G582=1,MAX($F$4:F581)+1,"")</f>
        <v/>
      </c>
      <c r="G582" s="19">
        <f>COUNTIF($H$5:H582,H582)</f>
        <v>559</v>
      </c>
      <c r="H582" s="19" t="e">
        <f t="shared" si="25"/>
        <v>#N/A</v>
      </c>
      <c r="I582" s="19">
        <f>COUNTIF($J$4:$J582,1)</f>
        <v>11</v>
      </c>
      <c r="J582" s="19">
        <f>COUNTIF($S$5:$S582,S582)</f>
        <v>559</v>
      </c>
      <c r="K582" s="19" t="e">
        <f>VLOOKUP(P582,Исходные_данные,20,FALSE)</f>
        <v>#N/A</v>
      </c>
      <c r="L582" s="19">
        <f>IFERROR(IF(P582=0,0,MAX($L$4:L581)+1),0)</f>
        <v>0</v>
      </c>
      <c r="M582" s="104" t="e">
        <f>LEFT(P582,SEARCH(".",P582)-1)</f>
        <v>#N/A</v>
      </c>
      <c r="N582" s="104" t="e">
        <f>LEFT(RIGHT(P582,LEN(P582)-LEN(M582)-1),SEARCH(".",P582)-1)</f>
        <v>#N/A</v>
      </c>
      <c r="P582" s="46" t="e">
        <f>VLOOKUP(ROW(578:578),Разбивка_нумерация_5,4,FALSE)</f>
        <v>#N/A</v>
      </c>
      <c r="Q582" s="46" t="e">
        <f>IF(VLOOKUP(ROW(578:578),Разбивка_нумерация_5,3,FALSE)=0,VLOOKUP(ROW(578:578),Разбивка_нумерация_5,2,FALSE),VLOOKUP(ROW(578:578),Разбивка_нумерация_5,3,FALSE))</f>
        <v>#N/A</v>
      </c>
      <c r="R582" s="46" t="e">
        <f>VLOOKUP(ROW(578:578),Разбивка_нумерация_5,6,FALSE)</f>
        <v>#N/A</v>
      </c>
      <c r="S582" s="46" t="e">
        <f>VLOOKUP(ROW(578:578),Разбивка_нумерация_5,17,FALSE)</f>
        <v>#N/A</v>
      </c>
      <c r="T582" s="46" t="str">
        <f>IF(AG582=0,"","L="&amp;AG582)</f>
        <v/>
      </c>
      <c r="U582" s="46" t="str">
        <f>IF(AH582=0,"",AD582&amp;" L="&amp;AH582)</f>
        <v/>
      </c>
      <c r="V582" s="46" t="str">
        <f>IF(AI582=0,"",AE582&amp;" L="&amp;AI582)</f>
        <v/>
      </c>
      <c r="W582" s="47" t="e">
        <f>VLOOKUP(P582,Исходные_данные,13,FALSE)*1.3</f>
        <v>#N/A</v>
      </c>
      <c r="X582" s="48"/>
      <c r="Y582" s="48"/>
      <c r="Z582" s="48"/>
      <c r="AA582" s="48"/>
      <c r="AB582" s="48"/>
      <c r="AD582" s="46" t="e">
        <f>VLOOKUP(S582,Кабель_диаметр,4,FALSE)</f>
        <v>#N/A</v>
      </c>
      <c r="AE582" s="46" t="e">
        <f>VLOOKUP(S582,Кабель_диаметр,5,FALSE)</f>
        <v>#N/A</v>
      </c>
      <c r="AG582" s="46">
        <f>IFERROR(VLOOKUP(P582,Исходные_данные,10,FALSE),0)</f>
        <v>0</v>
      </c>
      <c r="AH582" s="46">
        <f>IFERROR(VLOOKUP(P582,Исходные_данные,11,FALSE),0)</f>
        <v>0</v>
      </c>
      <c r="AI582" s="46">
        <f t="shared" si="26"/>
        <v>0</v>
      </c>
    </row>
    <row r="583" spans="6:35" x14ac:dyDescent="0.25">
      <c r="F583" s="19" t="str">
        <f>IF(G583=1,MAX($F$4:F582)+1,"")</f>
        <v/>
      </c>
      <c r="G583" s="19">
        <f>COUNTIF($H$5:H583,H583)</f>
        <v>560</v>
      </c>
      <c r="H583" s="19" t="e">
        <f t="shared" si="25"/>
        <v>#N/A</v>
      </c>
      <c r="I583" s="19">
        <f>COUNTIF($J$4:$J583,1)</f>
        <v>11</v>
      </c>
      <c r="J583" s="19">
        <f>COUNTIF($S$5:$S583,S583)</f>
        <v>560</v>
      </c>
      <c r="K583" s="19" t="e">
        <f>VLOOKUP(P583,Исходные_данные,20,FALSE)</f>
        <v>#N/A</v>
      </c>
      <c r="L583" s="19">
        <f>IFERROR(IF(P583=0,0,MAX($L$4:L582)+1),0)</f>
        <v>0</v>
      </c>
      <c r="M583" s="104" t="e">
        <f>LEFT(P583,SEARCH(".",P583)-1)</f>
        <v>#N/A</v>
      </c>
      <c r="N583" s="104" t="e">
        <f>LEFT(RIGHT(P583,LEN(P583)-LEN(M583)-1),SEARCH(".",P583)-1)</f>
        <v>#N/A</v>
      </c>
      <c r="P583" s="46" t="e">
        <f>VLOOKUP(ROW(579:579),Разбивка_нумерация_5,4,FALSE)</f>
        <v>#N/A</v>
      </c>
      <c r="Q583" s="46" t="e">
        <f>IF(VLOOKUP(ROW(579:579),Разбивка_нумерация_5,3,FALSE)=0,VLOOKUP(ROW(579:579),Разбивка_нумерация_5,2,FALSE),VLOOKUP(ROW(579:579),Разбивка_нумерация_5,3,FALSE))</f>
        <v>#N/A</v>
      </c>
      <c r="R583" s="46" t="e">
        <f>VLOOKUP(ROW(579:579),Разбивка_нумерация_5,6,FALSE)</f>
        <v>#N/A</v>
      </c>
      <c r="S583" s="46" t="e">
        <f>VLOOKUP(ROW(579:579),Разбивка_нумерация_5,17,FALSE)</f>
        <v>#N/A</v>
      </c>
      <c r="T583" s="46" t="str">
        <f>IF(AG583=0,"","L="&amp;AG583)</f>
        <v/>
      </c>
      <c r="U583" s="46" t="str">
        <f>IF(AH583=0,"",AD583&amp;" L="&amp;AH583)</f>
        <v/>
      </c>
      <c r="V583" s="46" t="str">
        <f>IF(AI583=0,"",AE583&amp;" L="&amp;AI583)</f>
        <v/>
      </c>
      <c r="W583" s="47" t="e">
        <f>VLOOKUP(P583,Исходные_данные,13,FALSE)*1.3</f>
        <v>#N/A</v>
      </c>
      <c r="X583" s="48"/>
      <c r="Y583" s="48"/>
      <c r="Z583" s="48"/>
      <c r="AA583" s="48"/>
      <c r="AB583" s="48"/>
      <c r="AD583" s="46" t="e">
        <f>VLOOKUP(S583,Кабель_диаметр,4,FALSE)</f>
        <v>#N/A</v>
      </c>
      <c r="AE583" s="46" t="e">
        <f>VLOOKUP(S583,Кабель_диаметр,5,FALSE)</f>
        <v>#N/A</v>
      </c>
      <c r="AG583" s="46">
        <f>IFERROR(VLOOKUP(P583,Исходные_данные,10,FALSE),0)</f>
        <v>0</v>
      </c>
      <c r="AH583" s="46">
        <f>IFERROR(VLOOKUP(P583,Исходные_данные,11,FALSE),0)</f>
        <v>0</v>
      </c>
      <c r="AI583" s="46">
        <f t="shared" si="26"/>
        <v>0</v>
      </c>
    </row>
    <row r="584" spans="6:35" x14ac:dyDescent="0.25">
      <c r="F584" s="19" t="str">
        <f>IF(G584=1,MAX($F$4:F583)+1,"")</f>
        <v/>
      </c>
      <c r="G584" s="19">
        <f>COUNTIF($H$5:H584,H584)</f>
        <v>561</v>
      </c>
      <c r="H584" s="19" t="e">
        <f t="shared" si="25"/>
        <v>#N/A</v>
      </c>
      <c r="I584" s="19">
        <f>COUNTIF($J$4:$J584,1)</f>
        <v>11</v>
      </c>
      <c r="J584" s="19">
        <f>COUNTIF($S$5:$S584,S584)</f>
        <v>561</v>
      </c>
      <c r="K584" s="19" t="e">
        <f>VLOOKUP(P584,Исходные_данные,20,FALSE)</f>
        <v>#N/A</v>
      </c>
      <c r="L584" s="19">
        <f>IFERROR(IF(P584=0,0,MAX($L$4:L583)+1),0)</f>
        <v>0</v>
      </c>
      <c r="M584" s="104" t="e">
        <f>LEFT(P584,SEARCH(".",P584)-1)</f>
        <v>#N/A</v>
      </c>
      <c r="N584" s="104" t="e">
        <f>LEFT(RIGHT(P584,LEN(P584)-LEN(M584)-1),SEARCH(".",P584)-1)</f>
        <v>#N/A</v>
      </c>
      <c r="P584" s="46" t="e">
        <f>VLOOKUP(ROW(580:580),Разбивка_нумерация_5,4,FALSE)</f>
        <v>#N/A</v>
      </c>
      <c r="Q584" s="46" t="e">
        <f>IF(VLOOKUP(ROW(580:580),Разбивка_нумерация_5,3,FALSE)=0,VLOOKUP(ROW(580:580),Разбивка_нумерация_5,2,FALSE),VLOOKUP(ROW(580:580),Разбивка_нумерация_5,3,FALSE))</f>
        <v>#N/A</v>
      </c>
      <c r="R584" s="46" t="e">
        <f>VLOOKUP(ROW(580:580),Разбивка_нумерация_5,6,FALSE)</f>
        <v>#N/A</v>
      </c>
      <c r="S584" s="46" t="e">
        <f>VLOOKUP(ROW(580:580),Разбивка_нумерация_5,17,FALSE)</f>
        <v>#N/A</v>
      </c>
      <c r="T584" s="46" t="str">
        <f>IF(AG584=0,"","L="&amp;AG584)</f>
        <v/>
      </c>
      <c r="U584" s="46" t="str">
        <f>IF(AH584=0,"",AD584&amp;" L="&amp;AH584)</f>
        <v/>
      </c>
      <c r="V584" s="46" t="str">
        <f>IF(AI584=0,"",AE584&amp;" L="&amp;AI584)</f>
        <v/>
      </c>
      <c r="W584" s="47" t="e">
        <f>VLOOKUP(P584,Исходные_данные,13,FALSE)*1.3</f>
        <v>#N/A</v>
      </c>
      <c r="X584" s="48"/>
      <c r="Y584" s="48"/>
      <c r="Z584" s="48"/>
      <c r="AA584" s="48"/>
      <c r="AB584" s="48"/>
      <c r="AD584" s="46" t="e">
        <f>VLOOKUP(S584,Кабель_диаметр,4,FALSE)</f>
        <v>#N/A</v>
      </c>
      <c r="AE584" s="46" t="e">
        <f>VLOOKUP(S584,Кабель_диаметр,5,FALSE)</f>
        <v>#N/A</v>
      </c>
      <c r="AG584" s="46">
        <f>IFERROR(VLOOKUP(P584,Исходные_данные,10,FALSE),0)</f>
        <v>0</v>
      </c>
      <c r="AH584" s="46">
        <f>IFERROR(VLOOKUP(P584,Исходные_данные,11,FALSE),0)</f>
        <v>0</v>
      </c>
      <c r="AI584" s="46">
        <f t="shared" si="26"/>
        <v>0</v>
      </c>
    </row>
    <row r="585" spans="6:35" x14ac:dyDescent="0.25">
      <c r="F585" s="19" t="str">
        <f>IF(G585=1,MAX($F$4:F584)+1,"")</f>
        <v/>
      </c>
      <c r="G585" s="19">
        <f>COUNTIF($H$5:H585,H585)</f>
        <v>562</v>
      </c>
      <c r="H585" s="19" t="e">
        <f t="shared" si="25"/>
        <v>#N/A</v>
      </c>
      <c r="I585" s="19">
        <f>COUNTIF($J$4:$J585,1)</f>
        <v>11</v>
      </c>
      <c r="J585" s="19">
        <f>COUNTIF($S$5:$S585,S585)</f>
        <v>562</v>
      </c>
      <c r="K585" s="19" t="e">
        <f>VLOOKUP(P585,Исходные_данные,20,FALSE)</f>
        <v>#N/A</v>
      </c>
      <c r="L585" s="19">
        <f>IFERROR(IF(P585=0,0,MAX($L$4:L584)+1),0)</f>
        <v>0</v>
      </c>
      <c r="M585" s="104" t="e">
        <f>LEFT(P585,SEARCH(".",P585)-1)</f>
        <v>#N/A</v>
      </c>
      <c r="N585" s="104" t="e">
        <f>LEFT(RIGHT(P585,LEN(P585)-LEN(M585)-1),SEARCH(".",P585)-1)</f>
        <v>#N/A</v>
      </c>
      <c r="P585" s="46" t="e">
        <f>VLOOKUP(ROW(581:581),Разбивка_нумерация_5,4,FALSE)</f>
        <v>#N/A</v>
      </c>
      <c r="Q585" s="46" t="e">
        <f>IF(VLOOKUP(ROW(581:581),Разбивка_нумерация_5,3,FALSE)=0,VLOOKUP(ROW(581:581),Разбивка_нумерация_5,2,FALSE),VLOOKUP(ROW(581:581),Разбивка_нумерация_5,3,FALSE))</f>
        <v>#N/A</v>
      </c>
      <c r="R585" s="46" t="e">
        <f>VLOOKUP(ROW(581:581),Разбивка_нумерация_5,6,FALSE)</f>
        <v>#N/A</v>
      </c>
      <c r="S585" s="46" t="e">
        <f>VLOOKUP(ROW(581:581),Разбивка_нумерация_5,17,FALSE)</f>
        <v>#N/A</v>
      </c>
      <c r="T585" s="46" t="str">
        <f>IF(AG585=0,"","L="&amp;AG585)</f>
        <v/>
      </c>
      <c r="U585" s="46" t="str">
        <f>IF(AH585=0,"",AD585&amp;" L="&amp;AH585)</f>
        <v/>
      </c>
      <c r="V585" s="46" t="str">
        <f>IF(AI585=0,"",AE585&amp;" L="&amp;AI585)</f>
        <v/>
      </c>
      <c r="W585" s="47" t="e">
        <f>VLOOKUP(P585,Исходные_данные,13,FALSE)*1.3</f>
        <v>#N/A</v>
      </c>
      <c r="X585" s="48"/>
      <c r="Y585" s="48"/>
      <c r="Z585" s="48"/>
      <c r="AA585" s="48"/>
      <c r="AB585" s="48"/>
      <c r="AD585" s="46" t="e">
        <f>VLOOKUP(S585,Кабель_диаметр,4,FALSE)</f>
        <v>#N/A</v>
      </c>
      <c r="AE585" s="46" t="e">
        <f>VLOOKUP(S585,Кабель_диаметр,5,FALSE)</f>
        <v>#N/A</v>
      </c>
      <c r="AG585" s="46">
        <f>IFERROR(VLOOKUP(P585,Исходные_данные,10,FALSE),0)</f>
        <v>0</v>
      </c>
      <c r="AH585" s="46">
        <f>IFERROR(VLOOKUP(P585,Исходные_данные,11,FALSE),0)</f>
        <v>0</v>
      </c>
      <c r="AI585" s="46">
        <f t="shared" si="26"/>
        <v>0</v>
      </c>
    </row>
    <row r="586" spans="6:35" x14ac:dyDescent="0.25">
      <c r="F586" s="19" t="str">
        <f>IF(G586=1,MAX($F$4:F585)+1,"")</f>
        <v/>
      </c>
      <c r="G586" s="19">
        <f>COUNTIF($H$5:H586,H586)</f>
        <v>563</v>
      </c>
      <c r="H586" s="19" t="e">
        <f t="shared" si="25"/>
        <v>#N/A</v>
      </c>
      <c r="I586" s="19">
        <f>COUNTIF($J$4:$J586,1)</f>
        <v>11</v>
      </c>
      <c r="J586" s="19">
        <f>COUNTIF($S$5:$S586,S586)</f>
        <v>563</v>
      </c>
      <c r="K586" s="19" t="e">
        <f>VLOOKUP(P586,Исходные_данные,20,FALSE)</f>
        <v>#N/A</v>
      </c>
      <c r="L586" s="19">
        <f>IFERROR(IF(P586=0,0,MAX($L$4:L585)+1),0)</f>
        <v>0</v>
      </c>
      <c r="M586" s="104" t="e">
        <f>LEFT(P586,SEARCH(".",P586)-1)</f>
        <v>#N/A</v>
      </c>
      <c r="N586" s="104" t="e">
        <f>LEFT(RIGHT(P586,LEN(P586)-LEN(M586)-1),SEARCH(".",P586)-1)</f>
        <v>#N/A</v>
      </c>
      <c r="P586" s="46" t="e">
        <f>VLOOKUP(ROW(582:582),Разбивка_нумерация_5,4,FALSE)</f>
        <v>#N/A</v>
      </c>
      <c r="Q586" s="46" t="e">
        <f>IF(VLOOKUP(ROW(582:582),Разбивка_нумерация_5,3,FALSE)=0,VLOOKUP(ROW(582:582),Разбивка_нумерация_5,2,FALSE),VLOOKUP(ROW(582:582),Разбивка_нумерация_5,3,FALSE))</f>
        <v>#N/A</v>
      </c>
      <c r="R586" s="46" t="e">
        <f>VLOOKUP(ROW(582:582),Разбивка_нумерация_5,6,FALSE)</f>
        <v>#N/A</v>
      </c>
      <c r="S586" s="46" t="e">
        <f>VLOOKUP(ROW(582:582),Разбивка_нумерация_5,17,FALSE)</f>
        <v>#N/A</v>
      </c>
      <c r="T586" s="46" t="str">
        <f>IF(AG586=0,"","L="&amp;AG586)</f>
        <v/>
      </c>
      <c r="U586" s="46" t="str">
        <f>IF(AH586=0,"",AD586&amp;" L="&amp;AH586)</f>
        <v/>
      </c>
      <c r="V586" s="46" t="str">
        <f>IF(AI586=0,"",AE586&amp;" L="&amp;AI586)</f>
        <v/>
      </c>
      <c r="W586" s="47" t="e">
        <f>VLOOKUP(P586,Исходные_данные,13,FALSE)*1.3</f>
        <v>#N/A</v>
      </c>
      <c r="X586" s="48"/>
      <c r="Y586" s="48"/>
      <c r="Z586" s="48"/>
      <c r="AA586" s="48"/>
      <c r="AB586" s="48"/>
      <c r="AD586" s="46" t="e">
        <f>VLOOKUP(S586,Кабель_диаметр,4,FALSE)</f>
        <v>#N/A</v>
      </c>
      <c r="AE586" s="46" t="e">
        <f>VLOOKUP(S586,Кабель_диаметр,5,FALSE)</f>
        <v>#N/A</v>
      </c>
      <c r="AG586" s="46">
        <f>IFERROR(VLOOKUP(P586,Исходные_данные,10,FALSE),0)</f>
        <v>0</v>
      </c>
      <c r="AH586" s="46">
        <f>IFERROR(VLOOKUP(P586,Исходные_данные,11,FALSE),0)</f>
        <v>0</v>
      </c>
      <c r="AI586" s="46">
        <f t="shared" si="26"/>
        <v>0</v>
      </c>
    </row>
    <row r="587" spans="6:35" x14ac:dyDescent="0.25">
      <c r="F587" s="19" t="str">
        <f>IF(G587=1,MAX($F$4:F586)+1,"")</f>
        <v/>
      </c>
      <c r="G587" s="19">
        <f>COUNTIF($H$5:H587,H587)</f>
        <v>564</v>
      </c>
      <c r="H587" s="19" t="e">
        <f t="shared" si="25"/>
        <v>#N/A</v>
      </c>
      <c r="I587" s="19">
        <f>COUNTIF($J$4:$J587,1)</f>
        <v>11</v>
      </c>
      <c r="J587" s="19">
        <f>COUNTIF($S$5:$S587,S587)</f>
        <v>564</v>
      </c>
      <c r="K587" s="19" t="e">
        <f>VLOOKUP(P587,Исходные_данные,20,FALSE)</f>
        <v>#N/A</v>
      </c>
      <c r="L587" s="19">
        <f>IFERROR(IF(P587=0,0,MAX($L$4:L586)+1),0)</f>
        <v>0</v>
      </c>
      <c r="M587" s="104" t="e">
        <f>LEFT(P587,SEARCH(".",P587)-1)</f>
        <v>#N/A</v>
      </c>
      <c r="N587" s="104" t="e">
        <f>LEFT(RIGHT(P587,LEN(P587)-LEN(M587)-1),SEARCH(".",P587)-1)</f>
        <v>#N/A</v>
      </c>
      <c r="P587" s="46" t="e">
        <f>VLOOKUP(ROW(583:583),Разбивка_нумерация_5,4,FALSE)</f>
        <v>#N/A</v>
      </c>
      <c r="Q587" s="46" t="e">
        <f>IF(VLOOKUP(ROW(583:583),Разбивка_нумерация_5,3,FALSE)=0,VLOOKUP(ROW(583:583),Разбивка_нумерация_5,2,FALSE),VLOOKUP(ROW(583:583),Разбивка_нумерация_5,3,FALSE))</f>
        <v>#N/A</v>
      </c>
      <c r="R587" s="46" t="e">
        <f>VLOOKUP(ROW(583:583),Разбивка_нумерация_5,6,FALSE)</f>
        <v>#N/A</v>
      </c>
      <c r="S587" s="46" t="e">
        <f>VLOOKUP(ROW(583:583),Разбивка_нумерация_5,17,FALSE)</f>
        <v>#N/A</v>
      </c>
      <c r="T587" s="46" t="str">
        <f>IF(AG587=0,"","L="&amp;AG587)</f>
        <v/>
      </c>
      <c r="U587" s="46" t="str">
        <f>IF(AH587=0,"",AD587&amp;" L="&amp;AH587)</f>
        <v/>
      </c>
      <c r="V587" s="46" t="str">
        <f>IF(AI587=0,"",AE587&amp;" L="&amp;AI587)</f>
        <v/>
      </c>
      <c r="W587" s="47" t="e">
        <f>VLOOKUP(P587,Исходные_данные,13,FALSE)*1.3</f>
        <v>#N/A</v>
      </c>
      <c r="X587" s="48"/>
      <c r="Y587" s="48"/>
      <c r="Z587" s="48"/>
      <c r="AA587" s="48"/>
      <c r="AB587" s="48"/>
      <c r="AD587" s="46" t="e">
        <f>VLOOKUP(S587,Кабель_диаметр,4,FALSE)</f>
        <v>#N/A</v>
      </c>
      <c r="AE587" s="46" t="e">
        <f>VLOOKUP(S587,Кабель_диаметр,5,FALSE)</f>
        <v>#N/A</v>
      </c>
      <c r="AG587" s="46">
        <f>IFERROR(VLOOKUP(P587,Исходные_данные,10,FALSE),0)</f>
        <v>0</v>
      </c>
      <c r="AH587" s="46">
        <f>IFERROR(VLOOKUP(P587,Исходные_данные,11,FALSE),0)</f>
        <v>0</v>
      </c>
      <c r="AI587" s="46">
        <f t="shared" si="26"/>
        <v>0</v>
      </c>
    </row>
    <row r="588" spans="6:35" x14ac:dyDescent="0.25">
      <c r="F588" s="19" t="str">
        <f>IF(G588=1,MAX($F$4:F587)+1,"")</f>
        <v/>
      </c>
      <c r="G588" s="19">
        <f>COUNTIF($H$5:H588,H588)</f>
        <v>565</v>
      </c>
      <c r="H588" s="19" t="e">
        <f t="shared" si="25"/>
        <v>#N/A</v>
      </c>
      <c r="I588" s="19">
        <f>COUNTIF($J$4:$J588,1)</f>
        <v>11</v>
      </c>
      <c r="J588" s="19">
        <f>COUNTIF($S$5:$S588,S588)</f>
        <v>565</v>
      </c>
      <c r="K588" s="19" t="e">
        <f>VLOOKUP(P588,Исходные_данные,20,FALSE)</f>
        <v>#N/A</v>
      </c>
      <c r="L588" s="19">
        <f>IFERROR(IF(P588=0,0,MAX($L$4:L587)+1),0)</f>
        <v>0</v>
      </c>
      <c r="M588" s="104" t="e">
        <f>LEFT(P588,SEARCH(".",P588)-1)</f>
        <v>#N/A</v>
      </c>
      <c r="N588" s="104" t="e">
        <f>LEFT(RIGHT(P588,LEN(P588)-LEN(M588)-1),SEARCH(".",P588)-1)</f>
        <v>#N/A</v>
      </c>
      <c r="P588" s="46" t="e">
        <f>VLOOKUP(ROW(584:584),Разбивка_нумерация_5,4,FALSE)</f>
        <v>#N/A</v>
      </c>
      <c r="Q588" s="46" t="e">
        <f>IF(VLOOKUP(ROW(584:584),Разбивка_нумерация_5,3,FALSE)=0,VLOOKUP(ROW(584:584),Разбивка_нумерация_5,2,FALSE),VLOOKUP(ROW(584:584),Разбивка_нумерация_5,3,FALSE))</f>
        <v>#N/A</v>
      </c>
      <c r="R588" s="46" t="e">
        <f>VLOOKUP(ROW(584:584),Разбивка_нумерация_5,6,FALSE)</f>
        <v>#N/A</v>
      </c>
      <c r="S588" s="46" t="e">
        <f>VLOOKUP(ROW(584:584),Разбивка_нумерация_5,17,FALSE)</f>
        <v>#N/A</v>
      </c>
      <c r="T588" s="46" t="str">
        <f>IF(AG588=0,"","L="&amp;AG588)</f>
        <v/>
      </c>
      <c r="U588" s="46" t="str">
        <f>IF(AH588=0,"",AD588&amp;" L="&amp;AH588)</f>
        <v/>
      </c>
      <c r="V588" s="46" t="str">
        <f>IF(AI588=0,"",AE588&amp;" L="&amp;AI588)</f>
        <v/>
      </c>
      <c r="W588" s="47" t="e">
        <f>VLOOKUP(P588,Исходные_данные,13,FALSE)*1.3</f>
        <v>#N/A</v>
      </c>
      <c r="X588" s="48"/>
      <c r="Y588" s="48"/>
      <c r="Z588" s="48"/>
      <c r="AA588" s="48"/>
      <c r="AB588" s="48"/>
      <c r="AD588" s="46" t="e">
        <f>VLOOKUP(S588,Кабель_диаметр,4,FALSE)</f>
        <v>#N/A</v>
      </c>
      <c r="AE588" s="46" t="e">
        <f>VLOOKUP(S588,Кабель_диаметр,5,FALSE)</f>
        <v>#N/A</v>
      </c>
      <c r="AG588" s="46">
        <f>IFERROR(VLOOKUP(P588,Исходные_данные,10,FALSE),0)</f>
        <v>0</v>
      </c>
      <c r="AH588" s="46">
        <f>IFERROR(VLOOKUP(P588,Исходные_данные,11,FALSE),0)</f>
        <v>0</v>
      </c>
      <c r="AI588" s="46">
        <f t="shared" si="26"/>
        <v>0</v>
      </c>
    </row>
    <row r="589" spans="6:35" x14ac:dyDescent="0.25">
      <c r="F589" s="19" t="str">
        <f>IF(G589=1,MAX($F$4:F588)+1,"")</f>
        <v/>
      </c>
      <c r="G589" s="19">
        <f>COUNTIF($H$5:H589,H589)</f>
        <v>566</v>
      </c>
      <c r="H589" s="19" t="e">
        <f t="shared" si="25"/>
        <v>#N/A</v>
      </c>
      <c r="I589" s="19">
        <f>COUNTIF($J$4:$J589,1)</f>
        <v>11</v>
      </c>
      <c r="J589" s="19">
        <f>COUNTIF($S$5:$S589,S589)</f>
        <v>566</v>
      </c>
      <c r="K589" s="19" t="e">
        <f>VLOOKUP(P589,Исходные_данные,20,FALSE)</f>
        <v>#N/A</v>
      </c>
      <c r="L589" s="19">
        <f>IFERROR(IF(P589=0,0,MAX($L$4:L588)+1),0)</f>
        <v>0</v>
      </c>
      <c r="M589" s="104" t="e">
        <f>LEFT(P589,SEARCH(".",P589)-1)</f>
        <v>#N/A</v>
      </c>
      <c r="N589" s="104" t="e">
        <f>LEFT(RIGHT(P589,LEN(P589)-LEN(M589)-1),SEARCH(".",P589)-1)</f>
        <v>#N/A</v>
      </c>
      <c r="P589" s="46" t="e">
        <f>VLOOKUP(ROW(585:585),Разбивка_нумерация_5,4,FALSE)</f>
        <v>#N/A</v>
      </c>
      <c r="Q589" s="46" t="e">
        <f>IF(VLOOKUP(ROW(585:585),Разбивка_нумерация_5,3,FALSE)=0,VLOOKUP(ROW(585:585),Разбивка_нумерация_5,2,FALSE),VLOOKUP(ROW(585:585),Разбивка_нумерация_5,3,FALSE))</f>
        <v>#N/A</v>
      </c>
      <c r="R589" s="46" t="e">
        <f>VLOOKUP(ROW(585:585),Разбивка_нумерация_5,6,FALSE)</f>
        <v>#N/A</v>
      </c>
      <c r="S589" s="46" t="e">
        <f>VLOOKUP(ROW(585:585),Разбивка_нумерация_5,17,FALSE)</f>
        <v>#N/A</v>
      </c>
      <c r="T589" s="46" t="str">
        <f>IF(AG589=0,"","L="&amp;AG589)</f>
        <v/>
      </c>
      <c r="U589" s="46" t="str">
        <f>IF(AH589=0,"",AD589&amp;" L="&amp;AH589)</f>
        <v/>
      </c>
      <c r="V589" s="46" t="str">
        <f>IF(AI589=0,"",AE589&amp;" L="&amp;AI589)</f>
        <v/>
      </c>
      <c r="W589" s="47" t="e">
        <f>VLOOKUP(P589,Исходные_данные,13,FALSE)*1.3</f>
        <v>#N/A</v>
      </c>
      <c r="X589" s="48"/>
      <c r="Y589" s="48"/>
      <c r="Z589" s="48"/>
      <c r="AA589" s="48"/>
      <c r="AB589" s="48"/>
      <c r="AD589" s="46" t="e">
        <f>VLOOKUP(S589,Кабель_диаметр,4,FALSE)</f>
        <v>#N/A</v>
      </c>
      <c r="AE589" s="46" t="e">
        <f>VLOOKUP(S589,Кабель_диаметр,5,FALSE)</f>
        <v>#N/A</v>
      </c>
      <c r="AG589" s="46">
        <f>IFERROR(VLOOKUP(P589,Исходные_данные,10,FALSE),0)</f>
        <v>0</v>
      </c>
      <c r="AH589" s="46">
        <f>IFERROR(VLOOKUP(P589,Исходные_данные,11,FALSE),0)</f>
        <v>0</v>
      </c>
      <c r="AI589" s="46">
        <f t="shared" si="26"/>
        <v>0</v>
      </c>
    </row>
    <row r="590" spans="6:35" x14ac:dyDescent="0.25">
      <c r="F590" s="19" t="str">
        <f>IF(G590=1,MAX($F$4:F589)+1,"")</f>
        <v/>
      </c>
      <c r="G590" s="19">
        <f>COUNTIF($H$5:H590,H590)</f>
        <v>567</v>
      </c>
      <c r="H590" s="19" t="e">
        <f t="shared" si="25"/>
        <v>#N/A</v>
      </c>
      <c r="I590" s="19">
        <f>COUNTIF($J$4:$J590,1)</f>
        <v>11</v>
      </c>
      <c r="J590" s="19">
        <f>COUNTIF($S$5:$S590,S590)</f>
        <v>567</v>
      </c>
      <c r="K590" s="19" t="e">
        <f>VLOOKUP(P590,Исходные_данные,20,FALSE)</f>
        <v>#N/A</v>
      </c>
      <c r="L590" s="19">
        <f>IFERROR(IF(P590=0,0,MAX($L$4:L589)+1),0)</f>
        <v>0</v>
      </c>
      <c r="M590" s="104" t="e">
        <f>LEFT(P590,SEARCH(".",P590)-1)</f>
        <v>#N/A</v>
      </c>
      <c r="N590" s="104" t="e">
        <f>LEFT(RIGHT(P590,LEN(P590)-LEN(M590)-1),SEARCH(".",P590)-1)</f>
        <v>#N/A</v>
      </c>
      <c r="P590" s="46" t="e">
        <f>VLOOKUP(ROW(586:586),Разбивка_нумерация_5,4,FALSE)</f>
        <v>#N/A</v>
      </c>
      <c r="Q590" s="46" t="e">
        <f>IF(VLOOKUP(ROW(586:586),Разбивка_нумерация_5,3,FALSE)=0,VLOOKUP(ROW(586:586),Разбивка_нумерация_5,2,FALSE),VLOOKUP(ROW(586:586),Разбивка_нумерация_5,3,FALSE))</f>
        <v>#N/A</v>
      </c>
      <c r="R590" s="46" t="e">
        <f>VLOOKUP(ROW(586:586),Разбивка_нумерация_5,6,FALSE)</f>
        <v>#N/A</v>
      </c>
      <c r="S590" s="46" t="e">
        <f>VLOOKUP(ROW(586:586),Разбивка_нумерация_5,17,FALSE)</f>
        <v>#N/A</v>
      </c>
      <c r="T590" s="46" t="str">
        <f>IF(AG590=0,"","L="&amp;AG590)</f>
        <v/>
      </c>
      <c r="U590" s="46" t="str">
        <f>IF(AH590=0,"",AD590&amp;" L="&amp;AH590)</f>
        <v/>
      </c>
      <c r="V590" s="46" t="str">
        <f>IF(AI590=0,"",AE590&amp;" L="&amp;AI590)</f>
        <v/>
      </c>
      <c r="W590" s="47" t="e">
        <f>VLOOKUP(P590,Исходные_данные,13,FALSE)*1.3</f>
        <v>#N/A</v>
      </c>
      <c r="X590" s="48"/>
      <c r="Y590" s="48"/>
      <c r="Z590" s="48"/>
      <c r="AA590" s="48"/>
      <c r="AB590" s="48"/>
      <c r="AD590" s="46" t="e">
        <f>VLOOKUP(S590,Кабель_диаметр,4,FALSE)</f>
        <v>#N/A</v>
      </c>
      <c r="AE590" s="46" t="e">
        <f>VLOOKUP(S590,Кабель_диаметр,5,FALSE)</f>
        <v>#N/A</v>
      </c>
      <c r="AG590" s="46">
        <f>IFERROR(VLOOKUP(P590,Исходные_данные,10,FALSE),0)</f>
        <v>0</v>
      </c>
      <c r="AH590" s="46">
        <f>IFERROR(VLOOKUP(P590,Исходные_данные,11,FALSE),0)</f>
        <v>0</v>
      </c>
      <c r="AI590" s="46">
        <f t="shared" si="26"/>
        <v>0</v>
      </c>
    </row>
    <row r="591" spans="6:35" x14ac:dyDescent="0.25">
      <c r="F591" s="19" t="str">
        <f>IF(G591=1,MAX($F$4:F590)+1,"")</f>
        <v/>
      </c>
      <c r="G591" s="19">
        <f>COUNTIF($H$5:H591,H591)</f>
        <v>568</v>
      </c>
      <c r="H591" s="19" t="e">
        <f t="shared" si="25"/>
        <v>#N/A</v>
      </c>
      <c r="I591" s="19">
        <f>COUNTIF($J$4:$J591,1)</f>
        <v>11</v>
      </c>
      <c r="J591" s="19">
        <f>COUNTIF($S$5:$S591,S591)</f>
        <v>568</v>
      </c>
      <c r="K591" s="19" t="e">
        <f>VLOOKUP(P591,Исходные_данные,20,FALSE)</f>
        <v>#N/A</v>
      </c>
      <c r="L591" s="19">
        <f>IFERROR(IF(P591=0,0,MAX($L$4:L590)+1),0)</f>
        <v>0</v>
      </c>
      <c r="M591" s="104" t="e">
        <f>LEFT(P591,SEARCH(".",P591)-1)</f>
        <v>#N/A</v>
      </c>
      <c r="N591" s="104" t="e">
        <f>LEFT(RIGHT(P591,LEN(P591)-LEN(M591)-1),SEARCH(".",P591)-1)</f>
        <v>#N/A</v>
      </c>
      <c r="P591" s="46" t="e">
        <f>VLOOKUP(ROW(587:587),Разбивка_нумерация_5,4,FALSE)</f>
        <v>#N/A</v>
      </c>
      <c r="Q591" s="46" t="e">
        <f>IF(VLOOKUP(ROW(587:587),Разбивка_нумерация_5,3,FALSE)=0,VLOOKUP(ROW(587:587),Разбивка_нумерация_5,2,FALSE),VLOOKUP(ROW(587:587),Разбивка_нумерация_5,3,FALSE))</f>
        <v>#N/A</v>
      </c>
      <c r="R591" s="46" t="e">
        <f>VLOOKUP(ROW(587:587),Разбивка_нумерация_5,6,FALSE)</f>
        <v>#N/A</v>
      </c>
      <c r="S591" s="46" t="e">
        <f>VLOOKUP(ROW(587:587),Разбивка_нумерация_5,17,FALSE)</f>
        <v>#N/A</v>
      </c>
      <c r="T591" s="46" t="str">
        <f>IF(AG591=0,"","L="&amp;AG591)</f>
        <v/>
      </c>
      <c r="U591" s="46" t="str">
        <f>IF(AH591=0,"",AD591&amp;" L="&amp;AH591)</f>
        <v/>
      </c>
      <c r="V591" s="46" t="str">
        <f>IF(AI591=0,"",AE591&amp;" L="&amp;AI591)</f>
        <v/>
      </c>
      <c r="W591" s="47" t="e">
        <f>VLOOKUP(P591,Исходные_данные,13,FALSE)*1.3</f>
        <v>#N/A</v>
      </c>
      <c r="X591" s="48"/>
      <c r="Y591" s="48"/>
      <c r="Z591" s="48"/>
      <c r="AA591" s="48"/>
      <c r="AB591" s="48"/>
      <c r="AD591" s="46" t="e">
        <f>VLOOKUP(S591,Кабель_диаметр,4,FALSE)</f>
        <v>#N/A</v>
      </c>
      <c r="AE591" s="46" t="e">
        <f>VLOOKUP(S591,Кабель_диаметр,5,FALSE)</f>
        <v>#N/A</v>
      </c>
      <c r="AG591" s="46">
        <f>IFERROR(VLOOKUP(P591,Исходные_данные,10,FALSE),0)</f>
        <v>0</v>
      </c>
      <c r="AH591" s="46">
        <f>IFERROR(VLOOKUP(P591,Исходные_данные,11,FALSE),0)</f>
        <v>0</v>
      </c>
      <c r="AI591" s="46">
        <f t="shared" si="26"/>
        <v>0</v>
      </c>
    </row>
    <row r="592" spans="6:35" x14ac:dyDescent="0.25">
      <c r="F592" s="19" t="str">
        <f>IF(G592=1,MAX($F$4:F591)+1,"")</f>
        <v/>
      </c>
      <c r="G592" s="19">
        <f>COUNTIF($H$5:H592,H592)</f>
        <v>569</v>
      </c>
      <c r="H592" s="19" t="e">
        <f t="shared" si="25"/>
        <v>#N/A</v>
      </c>
      <c r="I592" s="19">
        <f>COUNTIF($J$4:$J592,1)</f>
        <v>11</v>
      </c>
      <c r="J592" s="19">
        <f>COUNTIF($S$5:$S592,S592)</f>
        <v>569</v>
      </c>
      <c r="K592" s="19" t="e">
        <f>VLOOKUP(P592,Исходные_данные,20,FALSE)</f>
        <v>#N/A</v>
      </c>
      <c r="L592" s="19">
        <f>IFERROR(IF(P592=0,0,MAX($L$4:L591)+1),0)</f>
        <v>0</v>
      </c>
      <c r="M592" s="104" t="e">
        <f>LEFT(P592,SEARCH(".",P592)-1)</f>
        <v>#N/A</v>
      </c>
      <c r="N592" s="104" t="e">
        <f>LEFT(RIGHT(P592,LEN(P592)-LEN(M592)-1),SEARCH(".",P592)-1)</f>
        <v>#N/A</v>
      </c>
      <c r="P592" s="46" t="e">
        <f>VLOOKUP(ROW(588:588),Разбивка_нумерация_5,4,FALSE)</f>
        <v>#N/A</v>
      </c>
      <c r="Q592" s="46" t="e">
        <f>IF(VLOOKUP(ROW(588:588),Разбивка_нумерация_5,3,FALSE)=0,VLOOKUP(ROW(588:588),Разбивка_нумерация_5,2,FALSE),VLOOKUP(ROW(588:588),Разбивка_нумерация_5,3,FALSE))</f>
        <v>#N/A</v>
      </c>
      <c r="R592" s="46" t="e">
        <f>VLOOKUP(ROW(588:588),Разбивка_нумерация_5,6,FALSE)</f>
        <v>#N/A</v>
      </c>
      <c r="S592" s="46" t="e">
        <f>VLOOKUP(ROW(588:588),Разбивка_нумерация_5,17,FALSE)</f>
        <v>#N/A</v>
      </c>
      <c r="T592" s="46" t="str">
        <f>IF(AG592=0,"","L="&amp;AG592)</f>
        <v/>
      </c>
      <c r="U592" s="46" t="str">
        <f>IF(AH592=0,"",AD592&amp;" L="&amp;AH592)</f>
        <v/>
      </c>
      <c r="V592" s="46" t="str">
        <f>IF(AI592=0,"",AE592&amp;" L="&amp;AI592)</f>
        <v/>
      </c>
      <c r="W592" s="47" t="e">
        <f>VLOOKUP(P592,Исходные_данные,13,FALSE)*1.3</f>
        <v>#N/A</v>
      </c>
      <c r="X592" s="48"/>
      <c r="Y592" s="48"/>
      <c r="Z592" s="48"/>
      <c r="AA592" s="48"/>
      <c r="AB592" s="48"/>
      <c r="AD592" s="46" t="e">
        <f>VLOOKUP(S592,Кабель_диаметр,4,FALSE)</f>
        <v>#N/A</v>
      </c>
      <c r="AE592" s="46" t="e">
        <f>VLOOKUP(S592,Кабель_диаметр,5,FALSE)</f>
        <v>#N/A</v>
      </c>
      <c r="AG592" s="46">
        <f>IFERROR(VLOOKUP(P592,Исходные_данные,10,FALSE),0)</f>
        <v>0</v>
      </c>
      <c r="AH592" s="46">
        <f>IFERROR(VLOOKUP(P592,Исходные_данные,11,FALSE),0)</f>
        <v>0</v>
      </c>
      <c r="AI592" s="46">
        <f t="shared" si="26"/>
        <v>0</v>
      </c>
    </row>
    <row r="593" spans="6:35" x14ac:dyDescent="0.25">
      <c r="F593" s="19" t="str">
        <f>IF(G593=1,MAX($F$4:F592)+1,"")</f>
        <v/>
      </c>
      <c r="G593" s="19">
        <f>COUNTIF($H$5:H593,H593)</f>
        <v>570</v>
      </c>
      <c r="H593" s="19" t="e">
        <f t="shared" si="25"/>
        <v>#N/A</v>
      </c>
      <c r="I593" s="19">
        <f>COUNTIF($J$4:$J593,1)</f>
        <v>11</v>
      </c>
      <c r="J593" s="19">
        <f>COUNTIF($S$5:$S593,S593)</f>
        <v>570</v>
      </c>
      <c r="K593" s="19" t="e">
        <f>VLOOKUP(P593,Исходные_данные,20,FALSE)</f>
        <v>#N/A</v>
      </c>
      <c r="L593" s="19">
        <f>IFERROR(IF(P593=0,0,MAX($L$4:L592)+1),0)</f>
        <v>0</v>
      </c>
      <c r="M593" s="104" t="e">
        <f>LEFT(P593,SEARCH(".",P593)-1)</f>
        <v>#N/A</v>
      </c>
      <c r="N593" s="104" t="e">
        <f>LEFT(RIGHT(P593,LEN(P593)-LEN(M593)-1),SEARCH(".",P593)-1)</f>
        <v>#N/A</v>
      </c>
      <c r="P593" s="46" t="e">
        <f>VLOOKUP(ROW(589:589),Разбивка_нумерация_5,4,FALSE)</f>
        <v>#N/A</v>
      </c>
      <c r="Q593" s="46" t="e">
        <f>IF(VLOOKUP(ROW(589:589),Разбивка_нумерация_5,3,FALSE)=0,VLOOKUP(ROW(589:589),Разбивка_нумерация_5,2,FALSE),VLOOKUP(ROW(589:589),Разбивка_нумерация_5,3,FALSE))</f>
        <v>#N/A</v>
      </c>
      <c r="R593" s="46" t="e">
        <f>VLOOKUP(ROW(589:589),Разбивка_нумерация_5,6,FALSE)</f>
        <v>#N/A</v>
      </c>
      <c r="S593" s="46" t="e">
        <f>VLOOKUP(ROW(589:589),Разбивка_нумерация_5,17,FALSE)</f>
        <v>#N/A</v>
      </c>
      <c r="T593" s="46" t="str">
        <f>IF(AG593=0,"","L="&amp;AG593)</f>
        <v/>
      </c>
      <c r="U593" s="46" t="str">
        <f>IF(AH593=0,"",AD593&amp;" L="&amp;AH593)</f>
        <v/>
      </c>
      <c r="V593" s="46" t="str">
        <f>IF(AI593=0,"",AE593&amp;" L="&amp;AI593)</f>
        <v/>
      </c>
      <c r="W593" s="47" t="e">
        <f>VLOOKUP(P593,Исходные_данные,13,FALSE)*1.3</f>
        <v>#N/A</v>
      </c>
      <c r="X593" s="48"/>
      <c r="Y593" s="48"/>
      <c r="Z593" s="48"/>
      <c r="AA593" s="48"/>
      <c r="AB593" s="48"/>
      <c r="AD593" s="46" t="e">
        <f>VLOOKUP(S593,Кабель_диаметр,4,FALSE)</f>
        <v>#N/A</v>
      </c>
      <c r="AE593" s="46" t="e">
        <f>VLOOKUP(S593,Кабель_диаметр,5,FALSE)</f>
        <v>#N/A</v>
      </c>
      <c r="AG593" s="46">
        <f>IFERROR(VLOOKUP(P593,Исходные_данные,10,FALSE),0)</f>
        <v>0</v>
      </c>
      <c r="AH593" s="46">
        <f>IFERROR(VLOOKUP(P593,Исходные_данные,11,FALSE),0)</f>
        <v>0</v>
      </c>
      <c r="AI593" s="46">
        <f t="shared" si="26"/>
        <v>0</v>
      </c>
    </row>
    <row r="594" spans="6:35" x14ac:dyDescent="0.25">
      <c r="F594" s="19" t="str">
        <f>IF(G594=1,MAX($F$4:F593)+1,"")</f>
        <v/>
      </c>
      <c r="G594" s="19">
        <f>COUNTIF($H$5:H594,H594)</f>
        <v>571</v>
      </c>
      <c r="H594" s="19" t="e">
        <f t="shared" si="25"/>
        <v>#N/A</v>
      </c>
      <c r="I594" s="19">
        <f>COUNTIF($J$4:$J594,1)</f>
        <v>11</v>
      </c>
      <c r="J594" s="19">
        <f>COUNTIF($S$5:$S594,S594)</f>
        <v>571</v>
      </c>
      <c r="K594" s="19" t="e">
        <f>VLOOKUP(P594,Исходные_данные,20,FALSE)</f>
        <v>#N/A</v>
      </c>
      <c r="L594" s="19">
        <f>IFERROR(IF(P594=0,0,MAX($L$4:L593)+1),0)</f>
        <v>0</v>
      </c>
      <c r="M594" s="104" t="e">
        <f>LEFT(P594,SEARCH(".",P594)-1)</f>
        <v>#N/A</v>
      </c>
      <c r="N594" s="104" t="e">
        <f>LEFT(RIGHT(P594,LEN(P594)-LEN(M594)-1),SEARCH(".",P594)-1)</f>
        <v>#N/A</v>
      </c>
      <c r="P594" s="46" t="e">
        <f>VLOOKUP(ROW(590:590),Разбивка_нумерация_5,4,FALSE)</f>
        <v>#N/A</v>
      </c>
      <c r="Q594" s="46" t="e">
        <f>IF(VLOOKUP(ROW(590:590),Разбивка_нумерация_5,3,FALSE)=0,VLOOKUP(ROW(590:590),Разбивка_нумерация_5,2,FALSE),VLOOKUP(ROW(590:590),Разбивка_нумерация_5,3,FALSE))</f>
        <v>#N/A</v>
      </c>
      <c r="R594" s="46" t="e">
        <f>VLOOKUP(ROW(590:590),Разбивка_нумерация_5,6,FALSE)</f>
        <v>#N/A</v>
      </c>
      <c r="S594" s="46" t="e">
        <f>VLOOKUP(ROW(590:590),Разбивка_нумерация_5,17,FALSE)</f>
        <v>#N/A</v>
      </c>
      <c r="T594" s="46" t="str">
        <f>IF(AG594=0,"","L="&amp;AG594)</f>
        <v/>
      </c>
      <c r="U594" s="46" t="str">
        <f>IF(AH594=0,"",AD594&amp;" L="&amp;AH594)</f>
        <v/>
      </c>
      <c r="V594" s="46" t="str">
        <f>IF(AI594=0,"",AE594&amp;" L="&amp;AI594)</f>
        <v/>
      </c>
      <c r="W594" s="47" t="e">
        <f>VLOOKUP(P594,Исходные_данные,13,FALSE)*1.3</f>
        <v>#N/A</v>
      </c>
      <c r="X594" s="48"/>
      <c r="Y594" s="48"/>
      <c r="Z594" s="48"/>
      <c r="AA594" s="48"/>
      <c r="AB594" s="48"/>
      <c r="AD594" s="46" t="e">
        <f>VLOOKUP(S594,Кабель_диаметр,4,FALSE)</f>
        <v>#N/A</v>
      </c>
      <c r="AE594" s="46" t="e">
        <f>VLOOKUP(S594,Кабель_диаметр,5,FALSE)</f>
        <v>#N/A</v>
      </c>
      <c r="AG594" s="46">
        <f>IFERROR(VLOOKUP(P594,Исходные_данные,10,FALSE),0)</f>
        <v>0</v>
      </c>
      <c r="AH594" s="46">
        <f>IFERROR(VLOOKUP(P594,Исходные_данные,11,FALSE),0)</f>
        <v>0</v>
      </c>
      <c r="AI594" s="46">
        <f t="shared" si="26"/>
        <v>0</v>
      </c>
    </row>
    <row r="595" spans="6:35" x14ac:dyDescent="0.25">
      <c r="F595" s="19" t="str">
        <f>IF(G595=1,MAX($F$4:F594)+1,"")</f>
        <v/>
      </c>
      <c r="G595" s="19">
        <f>COUNTIF($H$5:H595,H595)</f>
        <v>572</v>
      </c>
      <c r="H595" s="19" t="e">
        <f t="shared" si="25"/>
        <v>#N/A</v>
      </c>
      <c r="I595" s="19">
        <f>COUNTIF($J$4:$J595,1)</f>
        <v>11</v>
      </c>
      <c r="J595" s="19">
        <f>COUNTIF($S$5:$S595,S595)</f>
        <v>572</v>
      </c>
      <c r="K595" s="19" t="e">
        <f>VLOOKUP(P595,Исходные_данные,20,FALSE)</f>
        <v>#N/A</v>
      </c>
      <c r="L595" s="19">
        <f>IFERROR(IF(P595=0,0,MAX($L$4:L594)+1),0)</f>
        <v>0</v>
      </c>
      <c r="M595" s="104" t="e">
        <f>LEFT(P595,SEARCH(".",P595)-1)</f>
        <v>#N/A</v>
      </c>
      <c r="N595" s="104" t="e">
        <f>LEFT(RIGHT(P595,LEN(P595)-LEN(M595)-1),SEARCH(".",P595)-1)</f>
        <v>#N/A</v>
      </c>
      <c r="P595" s="46" t="e">
        <f>VLOOKUP(ROW(591:591),Разбивка_нумерация_5,4,FALSE)</f>
        <v>#N/A</v>
      </c>
      <c r="Q595" s="46" t="e">
        <f>IF(VLOOKUP(ROW(591:591),Разбивка_нумерация_5,3,FALSE)=0,VLOOKUP(ROW(591:591),Разбивка_нумерация_5,2,FALSE),VLOOKUP(ROW(591:591),Разбивка_нумерация_5,3,FALSE))</f>
        <v>#N/A</v>
      </c>
      <c r="R595" s="46" t="e">
        <f>VLOOKUP(ROW(591:591),Разбивка_нумерация_5,6,FALSE)</f>
        <v>#N/A</v>
      </c>
      <c r="S595" s="46" t="e">
        <f>VLOOKUP(ROW(591:591),Разбивка_нумерация_5,17,FALSE)</f>
        <v>#N/A</v>
      </c>
      <c r="T595" s="46" t="str">
        <f>IF(AG595=0,"","L="&amp;AG595)</f>
        <v/>
      </c>
      <c r="U595" s="46" t="str">
        <f>IF(AH595=0,"",AD595&amp;" L="&amp;AH595)</f>
        <v/>
      </c>
      <c r="V595" s="46" t="str">
        <f>IF(AI595=0,"",AE595&amp;" L="&amp;AI595)</f>
        <v/>
      </c>
      <c r="W595" s="47" t="e">
        <f>VLOOKUP(P595,Исходные_данные,13,FALSE)*1.3</f>
        <v>#N/A</v>
      </c>
      <c r="X595" s="48"/>
      <c r="Y595" s="48"/>
      <c r="Z595" s="48"/>
      <c r="AA595" s="48"/>
      <c r="AB595" s="48"/>
      <c r="AD595" s="46" t="e">
        <f>VLOOKUP(S595,Кабель_диаметр,4,FALSE)</f>
        <v>#N/A</v>
      </c>
      <c r="AE595" s="46" t="e">
        <f>VLOOKUP(S595,Кабель_диаметр,5,FALSE)</f>
        <v>#N/A</v>
      </c>
      <c r="AG595" s="46">
        <f>IFERROR(VLOOKUP(P595,Исходные_данные,10,FALSE),0)</f>
        <v>0</v>
      </c>
      <c r="AH595" s="46">
        <f>IFERROR(VLOOKUP(P595,Исходные_данные,11,FALSE),0)</f>
        <v>0</v>
      </c>
      <c r="AI595" s="46">
        <f t="shared" si="26"/>
        <v>0</v>
      </c>
    </row>
    <row r="596" spans="6:35" x14ac:dyDescent="0.25">
      <c r="F596" s="19" t="str">
        <f>IF(G596=1,MAX($F$4:F595)+1,"")</f>
        <v/>
      </c>
      <c r="G596" s="19">
        <f>COUNTIF($H$5:H596,H596)</f>
        <v>573</v>
      </c>
      <c r="H596" s="19" t="e">
        <f t="shared" si="25"/>
        <v>#N/A</v>
      </c>
      <c r="I596" s="19">
        <f>COUNTIF($J$4:$J596,1)</f>
        <v>11</v>
      </c>
      <c r="J596" s="19">
        <f>COUNTIF($S$5:$S596,S596)</f>
        <v>573</v>
      </c>
      <c r="K596" s="19" t="e">
        <f>VLOOKUP(P596,Исходные_данные,20,FALSE)</f>
        <v>#N/A</v>
      </c>
      <c r="L596" s="19">
        <f>IFERROR(IF(P596=0,0,MAX($L$4:L595)+1),0)</f>
        <v>0</v>
      </c>
      <c r="M596" s="104" t="e">
        <f>LEFT(P596,SEARCH(".",P596)-1)</f>
        <v>#N/A</v>
      </c>
      <c r="N596" s="104" t="e">
        <f>LEFT(RIGHT(P596,LEN(P596)-LEN(M596)-1),SEARCH(".",P596)-1)</f>
        <v>#N/A</v>
      </c>
      <c r="P596" s="46" t="e">
        <f>VLOOKUP(ROW(592:592),Разбивка_нумерация_5,4,FALSE)</f>
        <v>#N/A</v>
      </c>
      <c r="Q596" s="46" t="e">
        <f>IF(VLOOKUP(ROW(592:592),Разбивка_нумерация_5,3,FALSE)=0,VLOOKUP(ROW(592:592),Разбивка_нумерация_5,2,FALSE),VLOOKUP(ROW(592:592),Разбивка_нумерация_5,3,FALSE))</f>
        <v>#N/A</v>
      </c>
      <c r="R596" s="46" t="e">
        <f>VLOOKUP(ROW(592:592),Разбивка_нумерация_5,6,FALSE)</f>
        <v>#N/A</v>
      </c>
      <c r="S596" s="46" t="e">
        <f>VLOOKUP(ROW(592:592),Разбивка_нумерация_5,17,FALSE)</f>
        <v>#N/A</v>
      </c>
      <c r="T596" s="46" t="str">
        <f>IF(AG596=0,"","L="&amp;AG596)</f>
        <v/>
      </c>
      <c r="U596" s="46" t="str">
        <f>IF(AH596=0,"",AD596&amp;" L="&amp;AH596)</f>
        <v/>
      </c>
      <c r="V596" s="46" t="str">
        <f>IF(AI596=0,"",AE596&amp;" L="&amp;AI596)</f>
        <v/>
      </c>
      <c r="W596" s="47" t="e">
        <f>VLOOKUP(P596,Исходные_данные,13,FALSE)*1.3</f>
        <v>#N/A</v>
      </c>
      <c r="X596" s="48"/>
      <c r="Y596" s="48"/>
      <c r="Z596" s="48"/>
      <c r="AA596" s="48"/>
      <c r="AB596" s="48"/>
      <c r="AD596" s="46" t="e">
        <f>VLOOKUP(S596,Кабель_диаметр,4,FALSE)</f>
        <v>#N/A</v>
      </c>
      <c r="AE596" s="46" t="e">
        <f>VLOOKUP(S596,Кабель_диаметр,5,FALSE)</f>
        <v>#N/A</v>
      </c>
      <c r="AG596" s="46">
        <f>IFERROR(VLOOKUP(P596,Исходные_данные,10,FALSE),0)</f>
        <v>0</v>
      </c>
      <c r="AH596" s="46">
        <f>IFERROR(VLOOKUP(P596,Исходные_данные,11,FALSE),0)</f>
        <v>0</v>
      </c>
      <c r="AI596" s="46">
        <f t="shared" si="26"/>
        <v>0</v>
      </c>
    </row>
    <row r="597" spans="6:35" x14ac:dyDescent="0.25">
      <c r="F597" s="19" t="str">
        <f>IF(G597=1,MAX($F$4:F596)+1,"")</f>
        <v/>
      </c>
      <c r="G597" s="19">
        <f>COUNTIF($H$5:H597,H597)</f>
        <v>574</v>
      </c>
      <c r="H597" s="19" t="e">
        <f t="shared" si="25"/>
        <v>#N/A</v>
      </c>
      <c r="I597" s="19">
        <f>COUNTIF($J$4:$J597,1)</f>
        <v>11</v>
      </c>
      <c r="J597" s="19">
        <f>COUNTIF($S$5:$S597,S597)</f>
        <v>574</v>
      </c>
      <c r="K597" s="19" t="e">
        <f>VLOOKUP(P597,Исходные_данные,20,FALSE)</f>
        <v>#N/A</v>
      </c>
      <c r="L597" s="19">
        <f>IFERROR(IF(P597=0,0,MAX($L$4:L596)+1),0)</f>
        <v>0</v>
      </c>
      <c r="M597" s="104" t="e">
        <f>LEFT(P597,SEARCH(".",P597)-1)</f>
        <v>#N/A</v>
      </c>
      <c r="N597" s="104" t="e">
        <f>LEFT(RIGHT(P597,LEN(P597)-LEN(M597)-1),SEARCH(".",P597)-1)</f>
        <v>#N/A</v>
      </c>
      <c r="P597" s="46" t="e">
        <f>VLOOKUP(ROW(593:593),Разбивка_нумерация_5,4,FALSE)</f>
        <v>#N/A</v>
      </c>
      <c r="Q597" s="46" t="e">
        <f>IF(VLOOKUP(ROW(593:593),Разбивка_нумерация_5,3,FALSE)=0,VLOOKUP(ROW(593:593),Разбивка_нумерация_5,2,FALSE),VLOOKUP(ROW(593:593),Разбивка_нумерация_5,3,FALSE))</f>
        <v>#N/A</v>
      </c>
      <c r="R597" s="46" t="e">
        <f>VLOOKUP(ROW(593:593),Разбивка_нумерация_5,6,FALSE)</f>
        <v>#N/A</v>
      </c>
      <c r="S597" s="46" t="e">
        <f>VLOOKUP(ROW(593:593),Разбивка_нумерация_5,17,FALSE)</f>
        <v>#N/A</v>
      </c>
      <c r="T597" s="46" t="str">
        <f>IF(AG597=0,"","L="&amp;AG597)</f>
        <v/>
      </c>
      <c r="U597" s="46" t="str">
        <f>IF(AH597=0,"",AD597&amp;" L="&amp;AH597)</f>
        <v/>
      </c>
      <c r="V597" s="46" t="str">
        <f>IF(AI597=0,"",AE597&amp;" L="&amp;AI597)</f>
        <v/>
      </c>
      <c r="W597" s="47" t="e">
        <f>VLOOKUP(P597,Исходные_данные,13,FALSE)*1.3</f>
        <v>#N/A</v>
      </c>
      <c r="X597" s="48"/>
      <c r="Y597" s="48"/>
      <c r="Z597" s="48"/>
      <c r="AA597" s="48"/>
      <c r="AB597" s="48"/>
      <c r="AD597" s="46" t="e">
        <f>VLOOKUP(S597,Кабель_диаметр,4,FALSE)</f>
        <v>#N/A</v>
      </c>
      <c r="AE597" s="46" t="e">
        <f>VLOOKUP(S597,Кабель_диаметр,5,FALSE)</f>
        <v>#N/A</v>
      </c>
      <c r="AG597" s="46">
        <f>IFERROR(VLOOKUP(P597,Исходные_данные,10,FALSE),0)</f>
        <v>0</v>
      </c>
      <c r="AH597" s="46">
        <f>IFERROR(VLOOKUP(P597,Исходные_данные,11,FALSE),0)</f>
        <v>0</v>
      </c>
      <c r="AI597" s="46">
        <f t="shared" si="26"/>
        <v>0</v>
      </c>
    </row>
    <row r="598" spans="6:35" x14ac:dyDescent="0.25">
      <c r="F598" s="19" t="str">
        <f>IF(G598=1,MAX($F$4:F597)+1,"")</f>
        <v/>
      </c>
      <c r="G598" s="19">
        <f>COUNTIF($H$5:H598,H598)</f>
        <v>575</v>
      </c>
      <c r="H598" s="19" t="e">
        <f t="shared" si="25"/>
        <v>#N/A</v>
      </c>
      <c r="I598" s="19">
        <f>COUNTIF($J$4:$J598,1)</f>
        <v>11</v>
      </c>
      <c r="J598" s="19">
        <f>COUNTIF($S$5:$S598,S598)</f>
        <v>575</v>
      </c>
      <c r="K598" s="19" t="e">
        <f>VLOOKUP(P598,Исходные_данные,20,FALSE)</f>
        <v>#N/A</v>
      </c>
      <c r="L598" s="19">
        <f>IFERROR(IF(P598=0,0,MAX($L$4:L597)+1),0)</f>
        <v>0</v>
      </c>
      <c r="M598" s="104" t="e">
        <f>LEFT(P598,SEARCH(".",P598)-1)</f>
        <v>#N/A</v>
      </c>
      <c r="N598" s="104" t="e">
        <f>LEFT(RIGHT(P598,LEN(P598)-LEN(M598)-1),SEARCH(".",P598)-1)</f>
        <v>#N/A</v>
      </c>
      <c r="P598" s="46" t="e">
        <f>VLOOKUP(ROW(594:594),Разбивка_нумерация_5,4,FALSE)</f>
        <v>#N/A</v>
      </c>
      <c r="Q598" s="46" t="e">
        <f>IF(VLOOKUP(ROW(594:594),Разбивка_нумерация_5,3,FALSE)=0,VLOOKUP(ROW(594:594),Разбивка_нумерация_5,2,FALSE),VLOOKUP(ROW(594:594),Разбивка_нумерация_5,3,FALSE))</f>
        <v>#N/A</v>
      </c>
      <c r="R598" s="46" t="e">
        <f>VLOOKUP(ROW(594:594),Разбивка_нумерация_5,6,FALSE)</f>
        <v>#N/A</v>
      </c>
      <c r="S598" s="46" t="e">
        <f>VLOOKUP(ROW(594:594),Разбивка_нумерация_5,17,FALSE)</f>
        <v>#N/A</v>
      </c>
      <c r="T598" s="46" t="str">
        <f>IF(AG598=0,"","L="&amp;AG598)</f>
        <v/>
      </c>
      <c r="U598" s="46" t="str">
        <f>IF(AH598=0,"",AD598&amp;" L="&amp;AH598)</f>
        <v/>
      </c>
      <c r="V598" s="46" t="str">
        <f>IF(AI598=0,"",AE598&amp;" L="&amp;AI598)</f>
        <v/>
      </c>
      <c r="W598" s="47" t="e">
        <f>VLOOKUP(P598,Исходные_данные,13,FALSE)*1.3</f>
        <v>#N/A</v>
      </c>
      <c r="X598" s="48"/>
      <c r="Y598" s="48"/>
      <c r="Z598" s="48"/>
      <c r="AA598" s="48"/>
      <c r="AB598" s="48"/>
      <c r="AD598" s="46" t="e">
        <f>VLOOKUP(S598,Кабель_диаметр,4,FALSE)</f>
        <v>#N/A</v>
      </c>
      <c r="AE598" s="46" t="e">
        <f>VLOOKUP(S598,Кабель_диаметр,5,FALSE)</f>
        <v>#N/A</v>
      </c>
      <c r="AG598" s="46">
        <f>IFERROR(VLOOKUP(P598,Исходные_данные,10,FALSE),0)</f>
        <v>0</v>
      </c>
      <c r="AH598" s="46">
        <f>IFERROR(VLOOKUP(P598,Исходные_данные,11,FALSE),0)</f>
        <v>0</v>
      </c>
      <c r="AI598" s="46">
        <f t="shared" si="26"/>
        <v>0</v>
      </c>
    </row>
    <row r="599" spans="6:35" x14ac:dyDescent="0.25">
      <c r="F599" s="19" t="str">
        <f>IF(G599=1,MAX($F$4:F598)+1,"")</f>
        <v/>
      </c>
      <c r="G599" s="19">
        <f>COUNTIF($H$5:H599,H599)</f>
        <v>576</v>
      </c>
      <c r="H599" s="19" t="e">
        <f t="shared" si="25"/>
        <v>#N/A</v>
      </c>
      <c r="I599" s="19">
        <f>COUNTIF($J$4:$J599,1)</f>
        <v>11</v>
      </c>
      <c r="J599" s="19">
        <f>COUNTIF($S$5:$S599,S599)</f>
        <v>576</v>
      </c>
      <c r="K599" s="19" t="e">
        <f>VLOOKUP(P599,Исходные_данные,20,FALSE)</f>
        <v>#N/A</v>
      </c>
      <c r="L599" s="19">
        <f>IFERROR(IF(P599=0,0,MAX($L$4:L598)+1),0)</f>
        <v>0</v>
      </c>
      <c r="M599" s="104" t="e">
        <f>LEFT(P599,SEARCH(".",P599)-1)</f>
        <v>#N/A</v>
      </c>
      <c r="N599" s="104" t="e">
        <f>LEFT(RIGHT(P599,LEN(P599)-LEN(M599)-1),SEARCH(".",P599)-1)</f>
        <v>#N/A</v>
      </c>
      <c r="P599" s="46" t="e">
        <f>VLOOKUP(ROW(595:595),Разбивка_нумерация_5,4,FALSE)</f>
        <v>#N/A</v>
      </c>
      <c r="Q599" s="46" t="e">
        <f>IF(VLOOKUP(ROW(595:595),Разбивка_нумерация_5,3,FALSE)=0,VLOOKUP(ROW(595:595),Разбивка_нумерация_5,2,FALSE),VLOOKUP(ROW(595:595),Разбивка_нумерация_5,3,FALSE))</f>
        <v>#N/A</v>
      </c>
      <c r="R599" s="46" t="e">
        <f>VLOOKUP(ROW(595:595),Разбивка_нумерация_5,6,FALSE)</f>
        <v>#N/A</v>
      </c>
      <c r="S599" s="46" t="e">
        <f>VLOOKUP(ROW(595:595),Разбивка_нумерация_5,17,FALSE)</f>
        <v>#N/A</v>
      </c>
      <c r="T599" s="46" t="str">
        <f>IF(AG599=0,"","L="&amp;AG599)</f>
        <v/>
      </c>
      <c r="U599" s="46" t="str">
        <f>IF(AH599=0,"",AD599&amp;" L="&amp;AH599)</f>
        <v/>
      </c>
      <c r="V599" s="46" t="str">
        <f>IF(AI599=0,"",AE599&amp;" L="&amp;AI599)</f>
        <v/>
      </c>
      <c r="W599" s="47" t="e">
        <f>VLOOKUP(P599,Исходные_данные,13,FALSE)*1.3</f>
        <v>#N/A</v>
      </c>
      <c r="X599" s="48"/>
      <c r="Y599" s="48"/>
      <c r="Z599" s="48"/>
      <c r="AA599" s="48"/>
      <c r="AB599" s="48"/>
      <c r="AD599" s="46" t="e">
        <f>VLOOKUP(S599,Кабель_диаметр,4,FALSE)</f>
        <v>#N/A</v>
      </c>
      <c r="AE599" s="46" t="e">
        <f>VLOOKUP(S599,Кабель_диаметр,5,FALSE)</f>
        <v>#N/A</v>
      </c>
      <c r="AG599" s="46">
        <f>IFERROR(VLOOKUP(P599,Исходные_данные,10,FALSE),0)</f>
        <v>0</v>
      </c>
      <c r="AH599" s="46">
        <f>IFERROR(VLOOKUP(P599,Исходные_данные,11,FALSE),0)</f>
        <v>0</v>
      </c>
      <c r="AI599" s="46">
        <f t="shared" si="26"/>
        <v>0</v>
      </c>
    </row>
    <row r="600" spans="6:35" x14ac:dyDescent="0.25">
      <c r="F600" s="19" t="str">
        <f>IF(G600=1,MAX($F$4:F599)+1,"")</f>
        <v/>
      </c>
      <c r="G600" s="19">
        <f>COUNTIF($H$5:H600,H600)</f>
        <v>577</v>
      </c>
      <c r="H600" s="19" t="e">
        <f t="shared" si="25"/>
        <v>#N/A</v>
      </c>
      <c r="I600" s="19">
        <f>COUNTIF($J$4:$J600,1)</f>
        <v>11</v>
      </c>
      <c r="J600" s="19">
        <f>COUNTIF($S$5:$S600,S600)</f>
        <v>577</v>
      </c>
      <c r="K600" s="19" t="e">
        <f>VLOOKUP(P600,Исходные_данные,20,FALSE)</f>
        <v>#N/A</v>
      </c>
      <c r="L600" s="19">
        <f>IFERROR(IF(P600=0,0,MAX($L$4:L599)+1),0)</f>
        <v>0</v>
      </c>
      <c r="M600" s="104" t="e">
        <f>LEFT(P600,SEARCH(".",P600)-1)</f>
        <v>#N/A</v>
      </c>
      <c r="N600" s="104" t="e">
        <f>LEFT(RIGHT(P600,LEN(P600)-LEN(M600)-1),SEARCH(".",P600)-1)</f>
        <v>#N/A</v>
      </c>
      <c r="P600" s="46" t="e">
        <f>VLOOKUP(ROW(596:596),Разбивка_нумерация_5,4,FALSE)</f>
        <v>#N/A</v>
      </c>
      <c r="Q600" s="46" t="e">
        <f>IF(VLOOKUP(ROW(596:596),Разбивка_нумерация_5,3,FALSE)=0,VLOOKUP(ROW(596:596),Разбивка_нумерация_5,2,FALSE),VLOOKUP(ROW(596:596),Разбивка_нумерация_5,3,FALSE))</f>
        <v>#N/A</v>
      </c>
      <c r="R600" s="46" t="e">
        <f>VLOOKUP(ROW(596:596),Разбивка_нумерация_5,6,FALSE)</f>
        <v>#N/A</v>
      </c>
      <c r="S600" s="46" t="e">
        <f>VLOOKUP(ROW(596:596),Разбивка_нумерация_5,17,FALSE)</f>
        <v>#N/A</v>
      </c>
      <c r="T600" s="46" t="str">
        <f>IF(AG600=0,"","L="&amp;AG600)</f>
        <v/>
      </c>
      <c r="U600" s="46" t="str">
        <f>IF(AH600=0,"",AD600&amp;" L="&amp;AH600)</f>
        <v/>
      </c>
      <c r="V600" s="46" t="str">
        <f>IF(AI600=0,"",AE600&amp;" L="&amp;AI600)</f>
        <v/>
      </c>
      <c r="W600" s="47" t="e">
        <f>VLOOKUP(P600,Исходные_данные,13,FALSE)*1.3</f>
        <v>#N/A</v>
      </c>
      <c r="X600" s="48"/>
      <c r="Y600" s="48"/>
      <c r="Z600" s="48"/>
      <c r="AA600" s="48"/>
      <c r="AB600" s="48"/>
      <c r="AD600" s="46" t="e">
        <f>VLOOKUP(S600,Кабель_диаметр,4,FALSE)</f>
        <v>#N/A</v>
      </c>
      <c r="AE600" s="46" t="e">
        <f>VLOOKUP(S600,Кабель_диаметр,5,FALSE)</f>
        <v>#N/A</v>
      </c>
      <c r="AG600" s="46">
        <f>IFERROR(VLOOKUP(P600,Исходные_данные,10,FALSE),0)</f>
        <v>0</v>
      </c>
      <c r="AH600" s="46">
        <f>IFERROR(VLOOKUP(P600,Исходные_данные,11,FALSE),0)</f>
        <v>0</v>
      </c>
      <c r="AI600" s="46">
        <f t="shared" si="26"/>
        <v>0</v>
      </c>
    </row>
    <row r="601" spans="6:35" x14ac:dyDescent="0.25">
      <c r="F601" s="19" t="str">
        <f>IF(G601=1,MAX($F$4:F600)+1,"")</f>
        <v/>
      </c>
      <c r="G601" s="19">
        <f>COUNTIF($H$5:H601,H601)</f>
        <v>578</v>
      </c>
      <c r="H601" s="19" t="e">
        <f t="shared" si="25"/>
        <v>#N/A</v>
      </c>
      <c r="I601" s="19">
        <f>COUNTIF($J$4:$J601,1)</f>
        <v>11</v>
      </c>
      <c r="J601" s="19">
        <f>COUNTIF($S$5:$S601,S601)</f>
        <v>578</v>
      </c>
      <c r="K601" s="19" t="e">
        <f>VLOOKUP(P601,Исходные_данные,20,FALSE)</f>
        <v>#N/A</v>
      </c>
      <c r="L601" s="19">
        <f>IFERROR(IF(P601=0,0,MAX($L$4:L600)+1),0)</f>
        <v>0</v>
      </c>
      <c r="M601" s="104" t="e">
        <f>LEFT(P601,SEARCH(".",P601)-1)</f>
        <v>#N/A</v>
      </c>
      <c r="N601" s="104" t="e">
        <f>LEFT(RIGHT(P601,LEN(P601)-LEN(M601)-1),SEARCH(".",P601)-1)</f>
        <v>#N/A</v>
      </c>
      <c r="P601" s="46" t="e">
        <f>VLOOKUP(ROW(597:597),Разбивка_нумерация_5,4,FALSE)</f>
        <v>#N/A</v>
      </c>
      <c r="Q601" s="46" t="e">
        <f>IF(VLOOKUP(ROW(597:597),Разбивка_нумерация_5,3,FALSE)=0,VLOOKUP(ROW(597:597),Разбивка_нумерация_5,2,FALSE),VLOOKUP(ROW(597:597),Разбивка_нумерация_5,3,FALSE))</f>
        <v>#N/A</v>
      </c>
      <c r="R601" s="46" t="e">
        <f>VLOOKUP(ROW(597:597),Разбивка_нумерация_5,6,FALSE)</f>
        <v>#N/A</v>
      </c>
      <c r="S601" s="46" t="e">
        <f>VLOOKUP(ROW(597:597),Разбивка_нумерация_5,17,FALSE)</f>
        <v>#N/A</v>
      </c>
      <c r="T601" s="46" t="str">
        <f>IF(AG601=0,"","L="&amp;AG601)</f>
        <v/>
      </c>
      <c r="U601" s="46" t="str">
        <f>IF(AH601=0,"",AD601&amp;" L="&amp;AH601)</f>
        <v/>
      </c>
      <c r="V601" s="46" t="str">
        <f>IF(AI601=0,"",AE601&amp;" L="&amp;AI601)</f>
        <v/>
      </c>
      <c r="W601" s="47" t="e">
        <f>VLOOKUP(P601,Исходные_данные,13,FALSE)*1.3</f>
        <v>#N/A</v>
      </c>
      <c r="X601" s="48"/>
      <c r="Y601" s="48"/>
      <c r="Z601" s="48"/>
      <c r="AA601" s="48"/>
      <c r="AB601" s="48"/>
      <c r="AD601" s="46" t="e">
        <f>VLOOKUP(S601,Кабель_диаметр,4,FALSE)</f>
        <v>#N/A</v>
      </c>
      <c r="AE601" s="46" t="e">
        <f>VLOOKUP(S601,Кабель_диаметр,5,FALSE)</f>
        <v>#N/A</v>
      </c>
      <c r="AG601" s="46">
        <f>IFERROR(VLOOKUP(P601,Исходные_данные,10,FALSE),0)</f>
        <v>0</v>
      </c>
      <c r="AH601" s="46">
        <f>IFERROR(VLOOKUP(P601,Исходные_данные,11,FALSE),0)</f>
        <v>0</v>
      </c>
      <c r="AI601" s="46">
        <f t="shared" si="26"/>
        <v>0</v>
      </c>
    </row>
    <row r="602" spans="6:35" x14ac:dyDescent="0.25">
      <c r="F602" s="19" t="str">
        <f>IF(G602=1,MAX($F$4:F601)+1,"")</f>
        <v/>
      </c>
      <c r="G602" s="19">
        <f>COUNTIF($H$5:H602,H602)</f>
        <v>579</v>
      </c>
      <c r="H602" s="19" t="e">
        <f t="shared" si="25"/>
        <v>#N/A</v>
      </c>
      <c r="I602" s="19">
        <f>COUNTIF($J$4:$J602,1)</f>
        <v>11</v>
      </c>
      <c r="J602" s="19">
        <f>COUNTIF($S$5:$S602,S602)</f>
        <v>579</v>
      </c>
      <c r="K602" s="19" t="e">
        <f>VLOOKUP(P602,Исходные_данные,20,FALSE)</f>
        <v>#N/A</v>
      </c>
      <c r="L602" s="19">
        <f>IFERROR(IF(P602=0,0,MAX($L$4:L601)+1),0)</f>
        <v>0</v>
      </c>
      <c r="M602" s="104" t="e">
        <f>LEFT(P602,SEARCH(".",P602)-1)</f>
        <v>#N/A</v>
      </c>
      <c r="N602" s="104" t="e">
        <f>LEFT(RIGHT(P602,LEN(P602)-LEN(M602)-1),SEARCH(".",P602)-1)</f>
        <v>#N/A</v>
      </c>
      <c r="P602" s="46" t="e">
        <f>VLOOKUP(ROW(598:598),Разбивка_нумерация_5,4,FALSE)</f>
        <v>#N/A</v>
      </c>
      <c r="Q602" s="46" t="e">
        <f>IF(VLOOKUP(ROW(598:598),Разбивка_нумерация_5,3,FALSE)=0,VLOOKUP(ROW(598:598),Разбивка_нумерация_5,2,FALSE),VLOOKUP(ROW(598:598),Разбивка_нумерация_5,3,FALSE))</f>
        <v>#N/A</v>
      </c>
      <c r="R602" s="46" t="e">
        <f>VLOOKUP(ROW(598:598),Разбивка_нумерация_5,6,FALSE)</f>
        <v>#N/A</v>
      </c>
      <c r="S602" s="46" t="e">
        <f>VLOOKUP(ROW(598:598),Разбивка_нумерация_5,17,FALSE)</f>
        <v>#N/A</v>
      </c>
      <c r="T602" s="46" t="str">
        <f>IF(AG602=0,"","L="&amp;AG602)</f>
        <v/>
      </c>
      <c r="U602" s="46" t="str">
        <f>IF(AH602=0,"",AD602&amp;" L="&amp;AH602)</f>
        <v/>
      </c>
      <c r="V602" s="46" t="str">
        <f>IF(AI602=0,"",AE602&amp;" L="&amp;AI602)</f>
        <v/>
      </c>
      <c r="W602" s="47" t="e">
        <f>VLOOKUP(P602,Исходные_данные,13,FALSE)*1.3</f>
        <v>#N/A</v>
      </c>
      <c r="X602" s="48"/>
      <c r="Y602" s="48"/>
      <c r="Z602" s="48"/>
      <c r="AA602" s="48"/>
      <c r="AB602" s="48"/>
      <c r="AD602" s="46" t="e">
        <f>VLOOKUP(S602,Кабель_диаметр,4,FALSE)</f>
        <v>#N/A</v>
      </c>
      <c r="AE602" s="46" t="e">
        <f>VLOOKUP(S602,Кабель_диаметр,5,FALSE)</f>
        <v>#N/A</v>
      </c>
      <c r="AG602" s="46">
        <f>IFERROR(VLOOKUP(P602,Исходные_данные,10,FALSE),0)</f>
        <v>0</v>
      </c>
      <c r="AH602" s="46">
        <f>IFERROR(VLOOKUP(P602,Исходные_данные,11,FALSE),0)</f>
        <v>0</v>
      </c>
      <c r="AI602" s="46">
        <f t="shared" si="26"/>
        <v>0</v>
      </c>
    </row>
    <row r="603" spans="6:35" x14ac:dyDescent="0.25">
      <c r="F603" s="19" t="str">
        <f>IF(G603=1,MAX($F$4:F602)+1,"")</f>
        <v/>
      </c>
      <c r="G603" s="19">
        <f>COUNTIF($H$5:H603,H603)</f>
        <v>580</v>
      </c>
      <c r="H603" s="19" t="e">
        <f t="shared" si="25"/>
        <v>#N/A</v>
      </c>
      <c r="I603" s="19">
        <f>COUNTIF($J$4:$J603,1)</f>
        <v>11</v>
      </c>
      <c r="J603" s="19">
        <f>COUNTIF($S$5:$S603,S603)</f>
        <v>580</v>
      </c>
      <c r="K603" s="19" t="e">
        <f>VLOOKUP(P603,Исходные_данные,20,FALSE)</f>
        <v>#N/A</v>
      </c>
      <c r="L603" s="19">
        <f>IFERROR(IF(P603=0,0,MAX($L$4:L602)+1),0)</f>
        <v>0</v>
      </c>
      <c r="M603" s="104" t="e">
        <f>LEFT(P603,SEARCH(".",P603)-1)</f>
        <v>#N/A</v>
      </c>
      <c r="N603" s="104" t="e">
        <f>LEFT(RIGHT(P603,LEN(P603)-LEN(M603)-1),SEARCH(".",P603)-1)</f>
        <v>#N/A</v>
      </c>
      <c r="P603" s="46" t="e">
        <f>VLOOKUP(ROW(599:599),Разбивка_нумерация_5,4,FALSE)</f>
        <v>#N/A</v>
      </c>
      <c r="Q603" s="46" t="e">
        <f>IF(VLOOKUP(ROW(599:599),Разбивка_нумерация_5,3,FALSE)=0,VLOOKUP(ROW(599:599),Разбивка_нумерация_5,2,FALSE),VLOOKUP(ROW(599:599),Разбивка_нумерация_5,3,FALSE))</f>
        <v>#N/A</v>
      </c>
      <c r="R603" s="46" t="e">
        <f>VLOOKUP(ROW(599:599),Разбивка_нумерация_5,6,FALSE)</f>
        <v>#N/A</v>
      </c>
      <c r="S603" s="46" t="e">
        <f>VLOOKUP(ROW(599:599),Разбивка_нумерация_5,17,FALSE)</f>
        <v>#N/A</v>
      </c>
      <c r="T603" s="46" t="str">
        <f>IF(AG603=0,"","L="&amp;AG603)</f>
        <v/>
      </c>
      <c r="U603" s="46" t="str">
        <f>IF(AH603=0,"",AD603&amp;" L="&amp;AH603)</f>
        <v/>
      </c>
      <c r="V603" s="46" t="str">
        <f>IF(AI603=0,"",AE603&amp;" L="&amp;AI603)</f>
        <v/>
      </c>
      <c r="W603" s="47" t="e">
        <f>VLOOKUP(P603,Исходные_данные,13,FALSE)*1.3</f>
        <v>#N/A</v>
      </c>
      <c r="X603" s="48"/>
      <c r="Y603" s="48"/>
      <c r="Z603" s="48"/>
      <c r="AA603" s="48"/>
      <c r="AB603" s="48"/>
      <c r="AD603" s="46" t="e">
        <f>VLOOKUP(S603,Кабель_диаметр,4,FALSE)</f>
        <v>#N/A</v>
      </c>
      <c r="AE603" s="46" t="e">
        <f>VLOOKUP(S603,Кабель_диаметр,5,FALSE)</f>
        <v>#N/A</v>
      </c>
      <c r="AG603" s="46">
        <f>IFERROR(VLOOKUP(P603,Исходные_данные,10,FALSE),0)</f>
        <v>0</v>
      </c>
      <c r="AH603" s="46">
        <f>IFERROR(VLOOKUP(P603,Исходные_данные,11,FALSE),0)</f>
        <v>0</v>
      </c>
      <c r="AI603" s="46">
        <f t="shared" si="26"/>
        <v>0</v>
      </c>
    </row>
    <row r="604" spans="6:35" x14ac:dyDescent="0.25">
      <c r="F604" s="19" t="str">
        <f>IF(G604=1,MAX($F$4:F603)+1,"")</f>
        <v/>
      </c>
      <c r="G604" s="19">
        <f>COUNTIF($H$5:H604,H604)</f>
        <v>581</v>
      </c>
      <c r="H604" s="19" t="e">
        <f t="shared" si="25"/>
        <v>#N/A</v>
      </c>
      <c r="I604" s="19">
        <f>COUNTIF($J$4:$J604,1)</f>
        <v>11</v>
      </c>
      <c r="J604" s="19">
        <f>COUNTIF($S$5:$S604,S604)</f>
        <v>581</v>
      </c>
      <c r="K604" s="19" t="e">
        <f>VLOOKUP(P604,Исходные_данные,20,FALSE)</f>
        <v>#N/A</v>
      </c>
      <c r="L604" s="19">
        <f>IFERROR(IF(P604=0,0,MAX($L$4:L603)+1),0)</f>
        <v>0</v>
      </c>
      <c r="M604" s="104" t="e">
        <f>LEFT(P604,SEARCH(".",P604)-1)</f>
        <v>#N/A</v>
      </c>
      <c r="N604" s="104" t="e">
        <f>LEFT(RIGHT(P604,LEN(P604)-LEN(M604)-1),SEARCH(".",P604)-1)</f>
        <v>#N/A</v>
      </c>
      <c r="P604" s="46" t="e">
        <f>VLOOKUP(ROW(600:600),Разбивка_нумерация_5,4,FALSE)</f>
        <v>#N/A</v>
      </c>
      <c r="Q604" s="46" t="e">
        <f>IF(VLOOKUP(ROW(600:600),Разбивка_нумерация_5,3,FALSE)=0,VLOOKUP(ROW(600:600),Разбивка_нумерация_5,2,FALSE),VLOOKUP(ROW(600:600),Разбивка_нумерация_5,3,FALSE))</f>
        <v>#N/A</v>
      </c>
      <c r="R604" s="46" t="e">
        <f>VLOOKUP(ROW(600:600),Разбивка_нумерация_5,6,FALSE)</f>
        <v>#N/A</v>
      </c>
      <c r="S604" s="46" t="e">
        <f>VLOOKUP(ROW(600:600),Разбивка_нумерация_5,17,FALSE)</f>
        <v>#N/A</v>
      </c>
      <c r="T604" s="46" t="str">
        <f>IF(AG604=0,"","L="&amp;AG604)</f>
        <v/>
      </c>
      <c r="U604" s="46" t="str">
        <f>IF(AH604=0,"",AD604&amp;" L="&amp;AH604)</f>
        <v/>
      </c>
      <c r="V604" s="46" t="str">
        <f>IF(AI604=0,"",AE604&amp;" L="&amp;AI604)</f>
        <v/>
      </c>
      <c r="W604" s="47" t="e">
        <f>VLOOKUP(P604,Исходные_данные,13,FALSE)*1.3</f>
        <v>#N/A</v>
      </c>
      <c r="X604" s="48"/>
      <c r="Y604" s="48"/>
      <c r="Z604" s="48"/>
      <c r="AA604" s="48"/>
      <c r="AB604" s="48"/>
      <c r="AD604" s="46" t="e">
        <f>VLOOKUP(S604,Кабель_диаметр,4,FALSE)</f>
        <v>#N/A</v>
      </c>
      <c r="AE604" s="46" t="e">
        <f>VLOOKUP(S604,Кабель_диаметр,5,FALSE)</f>
        <v>#N/A</v>
      </c>
      <c r="AG604" s="46">
        <f>IFERROR(VLOOKUP(P604,Исходные_данные,10,FALSE),0)</f>
        <v>0</v>
      </c>
      <c r="AH604" s="46">
        <f>IFERROR(VLOOKUP(P604,Исходные_данные,11,FALSE),0)</f>
        <v>0</v>
      </c>
      <c r="AI604" s="46">
        <f t="shared" si="26"/>
        <v>0</v>
      </c>
    </row>
    <row r="605" spans="6:35" x14ac:dyDescent="0.25">
      <c r="F605" s="19" t="str">
        <f>IF(G605=1,MAX($F$4:F604)+1,"")</f>
        <v/>
      </c>
      <c r="G605" s="19">
        <f>COUNTIF($H$5:H605,H605)</f>
        <v>582</v>
      </c>
      <c r="H605" s="19" t="e">
        <f t="shared" si="25"/>
        <v>#N/A</v>
      </c>
      <c r="I605" s="19">
        <f>COUNTIF($J$4:$J605,1)</f>
        <v>11</v>
      </c>
      <c r="J605" s="19">
        <f>COUNTIF($S$5:$S605,S605)</f>
        <v>582</v>
      </c>
      <c r="K605" s="19" t="e">
        <f>VLOOKUP(P605,Исходные_данные,20,FALSE)</f>
        <v>#N/A</v>
      </c>
      <c r="L605" s="19">
        <f>IFERROR(IF(P605=0,0,MAX($L$4:L604)+1),0)</f>
        <v>0</v>
      </c>
      <c r="M605" s="104" t="e">
        <f>LEFT(P605,SEARCH(".",P605)-1)</f>
        <v>#N/A</v>
      </c>
      <c r="N605" s="104" t="e">
        <f>LEFT(RIGHT(P605,LEN(P605)-LEN(M605)-1),SEARCH(".",P605)-1)</f>
        <v>#N/A</v>
      </c>
      <c r="P605" s="46" t="e">
        <f>VLOOKUP(ROW(601:601),Разбивка_нумерация_5,4,FALSE)</f>
        <v>#N/A</v>
      </c>
      <c r="Q605" s="46" t="e">
        <f>IF(VLOOKUP(ROW(601:601),Разбивка_нумерация_5,3,FALSE)=0,VLOOKUP(ROW(601:601),Разбивка_нумерация_5,2,FALSE),VLOOKUP(ROW(601:601),Разбивка_нумерация_5,3,FALSE))</f>
        <v>#N/A</v>
      </c>
      <c r="R605" s="46" t="e">
        <f>VLOOKUP(ROW(601:601),Разбивка_нумерация_5,6,FALSE)</f>
        <v>#N/A</v>
      </c>
      <c r="S605" s="46" t="e">
        <f>VLOOKUP(ROW(601:601),Разбивка_нумерация_5,17,FALSE)</f>
        <v>#N/A</v>
      </c>
      <c r="T605" s="46" t="str">
        <f>IF(AG605=0,"","L="&amp;AG605)</f>
        <v/>
      </c>
      <c r="U605" s="46" t="str">
        <f>IF(AH605=0,"",AD605&amp;" L="&amp;AH605)</f>
        <v/>
      </c>
      <c r="V605" s="46" t="str">
        <f>IF(AI605=0,"",AE605&amp;" L="&amp;AI605)</f>
        <v/>
      </c>
      <c r="W605" s="47" t="e">
        <f>VLOOKUP(P605,Исходные_данные,13,FALSE)*1.3</f>
        <v>#N/A</v>
      </c>
      <c r="X605" s="48"/>
      <c r="Y605" s="48"/>
      <c r="Z605" s="48"/>
      <c r="AA605" s="48"/>
      <c r="AB605" s="48"/>
      <c r="AD605" s="46" t="e">
        <f>VLOOKUP(S605,Кабель_диаметр,4,FALSE)</f>
        <v>#N/A</v>
      </c>
      <c r="AE605" s="46" t="e">
        <f>VLOOKUP(S605,Кабель_диаметр,5,FALSE)</f>
        <v>#N/A</v>
      </c>
      <c r="AG605" s="46">
        <f>IFERROR(VLOOKUP(P605,Исходные_данные,10,FALSE),0)</f>
        <v>0</v>
      </c>
      <c r="AH605" s="46">
        <f>IFERROR(VLOOKUP(P605,Исходные_данные,11,FALSE),0)</f>
        <v>0</v>
      </c>
      <c r="AI605" s="46">
        <f t="shared" si="26"/>
        <v>0</v>
      </c>
    </row>
    <row r="606" spans="6:35" x14ac:dyDescent="0.25">
      <c r="F606" s="19" t="str">
        <f>IF(G606=1,MAX($F$4:F605)+1,"")</f>
        <v/>
      </c>
      <c r="G606" s="19">
        <f>COUNTIF($H$5:H606,H606)</f>
        <v>583</v>
      </c>
      <c r="H606" s="19" t="e">
        <f t="shared" si="25"/>
        <v>#N/A</v>
      </c>
      <c r="I606" s="19">
        <f>COUNTIF($J$4:$J606,1)</f>
        <v>11</v>
      </c>
      <c r="J606" s="19">
        <f>COUNTIF($S$5:$S606,S606)</f>
        <v>583</v>
      </c>
      <c r="K606" s="19" t="e">
        <f>VLOOKUP(P606,Исходные_данные,20,FALSE)</f>
        <v>#N/A</v>
      </c>
      <c r="L606" s="19">
        <f>IFERROR(IF(P606=0,0,MAX($L$4:L605)+1),0)</f>
        <v>0</v>
      </c>
      <c r="M606" s="104" t="e">
        <f>LEFT(P606,SEARCH(".",P606)-1)</f>
        <v>#N/A</v>
      </c>
      <c r="N606" s="104" t="e">
        <f>LEFT(RIGHT(P606,LEN(P606)-LEN(M606)-1),SEARCH(".",P606)-1)</f>
        <v>#N/A</v>
      </c>
      <c r="P606" s="46" t="e">
        <f>VLOOKUP(ROW(602:602),Разбивка_нумерация_5,4,FALSE)</f>
        <v>#N/A</v>
      </c>
      <c r="Q606" s="46" t="e">
        <f>IF(VLOOKUP(ROW(602:602),Разбивка_нумерация_5,3,FALSE)=0,VLOOKUP(ROW(602:602),Разбивка_нумерация_5,2,FALSE),VLOOKUP(ROW(602:602),Разбивка_нумерация_5,3,FALSE))</f>
        <v>#N/A</v>
      </c>
      <c r="R606" s="46" t="e">
        <f>VLOOKUP(ROW(602:602),Разбивка_нумерация_5,6,FALSE)</f>
        <v>#N/A</v>
      </c>
      <c r="S606" s="46" t="e">
        <f>VLOOKUP(ROW(602:602),Разбивка_нумерация_5,17,FALSE)</f>
        <v>#N/A</v>
      </c>
      <c r="T606" s="46" t="str">
        <f>IF(AG606=0,"","L="&amp;AG606)</f>
        <v/>
      </c>
      <c r="U606" s="46" t="str">
        <f>IF(AH606=0,"",AD606&amp;" L="&amp;AH606)</f>
        <v/>
      </c>
      <c r="V606" s="46" t="str">
        <f>IF(AI606=0,"",AE606&amp;" L="&amp;AI606)</f>
        <v/>
      </c>
      <c r="W606" s="47" t="e">
        <f>VLOOKUP(P606,Исходные_данные,13,FALSE)*1.3</f>
        <v>#N/A</v>
      </c>
      <c r="X606" s="48"/>
      <c r="Y606" s="48"/>
      <c r="Z606" s="48"/>
      <c r="AA606" s="48"/>
      <c r="AB606" s="48"/>
      <c r="AD606" s="46" t="e">
        <f>VLOOKUP(S606,Кабель_диаметр,4,FALSE)</f>
        <v>#N/A</v>
      </c>
      <c r="AE606" s="46" t="e">
        <f>VLOOKUP(S606,Кабель_диаметр,5,FALSE)</f>
        <v>#N/A</v>
      </c>
      <c r="AG606" s="46">
        <f>IFERROR(VLOOKUP(P606,Исходные_данные,10,FALSE),0)</f>
        <v>0</v>
      </c>
      <c r="AH606" s="46">
        <f>IFERROR(VLOOKUP(P606,Исходные_данные,11,FALSE),0)</f>
        <v>0</v>
      </c>
      <c r="AI606" s="46">
        <f t="shared" si="26"/>
        <v>0</v>
      </c>
    </row>
    <row r="607" spans="6:35" x14ac:dyDescent="0.25">
      <c r="F607" s="19" t="str">
        <f>IF(G607=1,MAX($F$4:F606)+1,"")</f>
        <v/>
      </c>
      <c r="G607" s="19">
        <f>COUNTIF($H$5:H607,H607)</f>
        <v>584</v>
      </c>
      <c r="H607" s="19" t="e">
        <f t="shared" si="25"/>
        <v>#N/A</v>
      </c>
      <c r="I607" s="19">
        <f>COUNTIF($J$4:$J607,1)</f>
        <v>11</v>
      </c>
      <c r="J607" s="19">
        <f>COUNTIF($S$5:$S607,S607)</f>
        <v>584</v>
      </c>
      <c r="K607" s="19" t="e">
        <f>VLOOKUP(P607,Исходные_данные,20,FALSE)</f>
        <v>#N/A</v>
      </c>
      <c r="L607" s="19">
        <f>IFERROR(IF(P607=0,0,MAX($L$4:L606)+1),0)</f>
        <v>0</v>
      </c>
      <c r="M607" s="104" t="e">
        <f>LEFT(P607,SEARCH(".",P607)-1)</f>
        <v>#N/A</v>
      </c>
      <c r="N607" s="104" t="e">
        <f>LEFT(RIGHT(P607,LEN(P607)-LEN(M607)-1),SEARCH(".",P607)-1)</f>
        <v>#N/A</v>
      </c>
      <c r="P607" s="46" t="e">
        <f>VLOOKUP(ROW(603:603),Разбивка_нумерация_5,4,FALSE)</f>
        <v>#N/A</v>
      </c>
      <c r="Q607" s="46" t="e">
        <f>IF(VLOOKUP(ROW(603:603),Разбивка_нумерация_5,3,FALSE)=0,VLOOKUP(ROW(603:603),Разбивка_нумерация_5,2,FALSE),VLOOKUP(ROW(603:603),Разбивка_нумерация_5,3,FALSE))</f>
        <v>#N/A</v>
      </c>
      <c r="R607" s="46" t="e">
        <f>VLOOKUP(ROW(603:603),Разбивка_нумерация_5,6,FALSE)</f>
        <v>#N/A</v>
      </c>
      <c r="S607" s="46" t="e">
        <f>VLOOKUP(ROW(603:603),Разбивка_нумерация_5,17,FALSE)</f>
        <v>#N/A</v>
      </c>
      <c r="T607" s="46" t="str">
        <f>IF(AG607=0,"","L="&amp;AG607)</f>
        <v/>
      </c>
      <c r="U607" s="46" t="str">
        <f>IF(AH607=0,"",AD607&amp;" L="&amp;AH607)</f>
        <v/>
      </c>
      <c r="V607" s="46" t="str">
        <f>IF(AI607=0,"",AE607&amp;" L="&amp;AI607)</f>
        <v/>
      </c>
      <c r="W607" s="47" t="e">
        <f>VLOOKUP(P607,Исходные_данные,13,FALSE)*1.3</f>
        <v>#N/A</v>
      </c>
      <c r="X607" s="48"/>
      <c r="Y607" s="48"/>
      <c r="Z607" s="48"/>
      <c r="AA607" s="48"/>
      <c r="AB607" s="48"/>
      <c r="AD607" s="46" t="e">
        <f>VLOOKUP(S607,Кабель_диаметр,4,FALSE)</f>
        <v>#N/A</v>
      </c>
      <c r="AE607" s="46" t="e">
        <f>VLOOKUP(S607,Кабель_диаметр,5,FALSE)</f>
        <v>#N/A</v>
      </c>
      <c r="AG607" s="46">
        <f>IFERROR(VLOOKUP(P607,Исходные_данные,10,FALSE),0)</f>
        <v>0</v>
      </c>
      <c r="AH607" s="46">
        <f>IFERROR(VLOOKUP(P607,Исходные_данные,11,FALSE),0)</f>
        <v>0</v>
      </c>
      <c r="AI607" s="46">
        <f t="shared" si="26"/>
        <v>0</v>
      </c>
    </row>
    <row r="608" spans="6:35" x14ac:dyDescent="0.25">
      <c r="F608" s="19" t="str">
        <f>IF(G608=1,MAX($F$4:F607)+1,"")</f>
        <v/>
      </c>
      <c r="G608" s="19">
        <f>COUNTIF($H$5:H608,H608)</f>
        <v>585</v>
      </c>
      <c r="H608" s="19" t="e">
        <f t="shared" si="25"/>
        <v>#N/A</v>
      </c>
      <c r="I608" s="19">
        <f>COUNTIF($J$4:$J608,1)</f>
        <v>11</v>
      </c>
      <c r="J608" s="19">
        <f>COUNTIF($S$5:$S608,S608)</f>
        <v>585</v>
      </c>
      <c r="K608" s="19" t="e">
        <f>VLOOKUP(P608,Исходные_данные,20,FALSE)</f>
        <v>#N/A</v>
      </c>
      <c r="L608" s="19">
        <f>IFERROR(IF(P608=0,0,MAX($L$4:L607)+1),0)</f>
        <v>0</v>
      </c>
      <c r="M608" s="104" t="e">
        <f>LEFT(P608,SEARCH(".",P608)-1)</f>
        <v>#N/A</v>
      </c>
      <c r="N608" s="104" t="e">
        <f>LEFT(RIGHT(P608,LEN(P608)-LEN(M608)-1),SEARCH(".",P608)-1)</f>
        <v>#N/A</v>
      </c>
      <c r="P608" s="46" t="e">
        <f>VLOOKUP(ROW(604:604),Разбивка_нумерация_5,4,FALSE)</f>
        <v>#N/A</v>
      </c>
      <c r="Q608" s="46" t="e">
        <f>IF(VLOOKUP(ROW(604:604),Разбивка_нумерация_5,3,FALSE)=0,VLOOKUP(ROW(604:604),Разбивка_нумерация_5,2,FALSE),VLOOKUP(ROW(604:604),Разбивка_нумерация_5,3,FALSE))</f>
        <v>#N/A</v>
      </c>
      <c r="R608" s="46" t="e">
        <f>VLOOKUP(ROW(604:604),Разбивка_нумерация_5,6,FALSE)</f>
        <v>#N/A</v>
      </c>
      <c r="S608" s="46" t="e">
        <f>VLOOKUP(ROW(604:604),Разбивка_нумерация_5,17,FALSE)</f>
        <v>#N/A</v>
      </c>
      <c r="T608" s="46" t="str">
        <f>IF(AG608=0,"","L="&amp;AG608)</f>
        <v/>
      </c>
      <c r="U608" s="46" t="str">
        <f>IF(AH608=0,"",AD608&amp;" L="&amp;AH608)</f>
        <v/>
      </c>
      <c r="V608" s="46" t="str">
        <f>IF(AI608=0,"",AE608&amp;" L="&amp;AI608)</f>
        <v/>
      </c>
      <c r="W608" s="47" t="e">
        <f>VLOOKUP(P608,Исходные_данные,13,FALSE)*1.3</f>
        <v>#N/A</v>
      </c>
      <c r="X608" s="48"/>
      <c r="Y608" s="48"/>
      <c r="Z608" s="48"/>
      <c r="AA608" s="48"/>
      <c r="AB608" s="48"/>
      <c r="AD608" s="46" t="e">
        <f>VLOOKUP(S608,Кабель_диаметр,4,FALSE)</f>
        <v>#N/A</v>
      </c>
      <c r="AE608" s="46" t="e">
        <f>VLOOKUP(S608,Кабель_диаметр,5,FALSE)</f>
        <v>#N/A</v>
      </c>
      <c r="AG608" s="46">
        <f>IFERROR(VLOOKUP(P608,Исходные_данные,10,FALSE),0)</f>
        <v>0</v>
      </c>
      <c r="AH608" s="46">
        <f>IFERROR(VLOOKUP(P608,Исходные_данные,11,FALSE),0)</f>
        <v>0</v>
      </c>
      <c r="AI608" s="46">
        <f t="shared" si="26"/>
        <v>0</v>
      </c>
    </row>
    <row r="609" spans="6:35" x14ac:dyDescent="0.25">
      <c r="F609" s="19" t="str">
        <f>IF(G609=1,MAX($F$4:F608)+1,"")</f>
        <v/>
      </c>
      <c r="G609" s="19">
        <f>COUNTIF($H$5:H609,H609)</f>
        <v>586</v>
      </c>
      <c r="H609" s="19" t="e">
        <f t="shared" si="25"/>
        <v>#N/A</v>
      </c>
      <c r="I609" s="19">
        <f>COUNTIF($J$4:$J609,1)</f>
        <v>11</v>
      </c>
      <c r="J609" s="19">
        <f>COUNTIF($S$5:$S609,S609)</f>
        <v>586</v>
      </c>
      <c r="K609" s="19" t="e">
        <f>VLOOKUP(P609,Исходные_данные,20,FALSE)</f>
        <v>#N/A</v>
      </c>
      <c r="L609" s="19">
        <f>IFERROR(IF(P609=0,0,MAX($L$4:L608)+1),0)</f>
        <v>0</v>
      </c>
      <c r="M609" s="104" t="e">
        <f>LEFT(P609,SEARCH(".",P609)-1)</f>
        <v>#N/A</v>
      </c>
      <c r="N609" s="104" t="e">
        <f>LEFT(RIGHT(P609,LEN(P609)-LEN(M609)-1),SEARCH(".",P609)-1)</f>
        <v>#N/A</v>
      </c>
      <c r="P609" s="46" t="e">
        <f>VLOOKUP(ROW(605:605),Разбивка_нумерация_5,4,FALSE)</f>
        <v>#N/A</v>
      </c>
      <c r="Q609" s="46" t="e">
        <f>IF(VLOOKUP(ROW(605:605),Разбивка_нумерация_5,3,FALSE)=0,VLOOKUP(ROW(605:605),Разбивка_нумерация_5,2,FALSE),VLOOKUP(ROW(605:605),Разбивка_нумерация_5,3,FALSE))</f>
        <v>#N/A</v>
      </c>
      <c r="R609" s="46" t="e">
        <f>VLOOKUP(ROW(605:605),Разбивка_нумерация_5,6,FALSE)</f>
        <v>#N/A</v>
      </c>
      <c r="S609" s="46" t="e">
        <f>VLOOKUP(ROW(605:605),Разбивка_нумерация_5,17,FALSE)</f>
        <v>#N/A</v>
      </c>
      <c r="T609" s="46" t="str">
        <f>IF(AG609=0,"","L="&amp;AG609)</f>
        <v/>
      </c>
      <c r="U609" s="46" t="str">
        <f>IF(AH609=0,"",AD609&amp;" L="&amp;AH609)</f>
        <v/>
      </c>
      <c r="V609" s="46" t="str">
        <f>IF(AI609=0,"",AE609&amp;" L="&amp;AI609)</f>
        <v/>
      </c>
      <c r="W609" s="47" t="e">
        <f>VLOOKUP(P609,Исходные_данные,13,FALSE)*1.3</f>
        <v>#N/A</v>
      </c>
      <c r="X609" s="48"/>
      <c r="Y609" s="48"/>
      <c r="Z609" s="48"/>
      <c r="AA609" s="48"/>
      <c r="AB609" s="48"/>
      <c r="AD609" s="46" t="e">
        <f>VLOOKUP(S609,Кабель_диаметр,4,FALSE)</f>
        <v>#N/A</v>
      </c>
      <c r="AE609" s="46" t="e">
        <f>VLOOKUP(S609,Кабель_диаметр,5,FALSE)</f>
        <v>#N/A</v>
      </c>
      <c r="AG609" s="46">
        <f>IFERROR(VLOOKUP(P609,Исходные_данные,10,FALSE),0)</f>
        <v>0</v>
      </c>
      <c r="AH609" s="46">
        <f>IFERROR(VLOOKUP(P609,Исходные_данные,11,FALSE),0)</f>
        <v>0</v>
      </c>
      <c r="AI609" s="46">
        <f t="shared" si="26"/>
        <v>0</v>
      </c>
    </row>
    <row r="610" spans="6:35" x14ac:dyDescent="0.25">
      <c r="F610" s="19" t="str">
        <f>IF(G610=1,MAX($F$4:F609)+1,"")</f>
        <v/>
      </c>
      <c r="G610" s="19">
        <f>COUNTIF($H$5:H610,H610)</f>
        <v>587</v>
      </c>
      <c r="H610" s="19" t="e">
        <f t="shared" si="25"/>
        <v>#N/A</v>
      </c>
      <c r="I610" s="19">
        <f>COUNTIF($J$4:$J610,1)</f>
        <v>11</v>
      </c>
      <c r="J610" s="19">
        <f>COUNTIF($S$5:$S610,S610)</f>
        <v>587</v>
      </c>
      <c r="K610" s="19" t="e">
        <f>VLOOKUP(P610,Исходные_данные,20,FALSE)</f>
        <v>#N/A</v>
      </c>
      <c r="L610" s="19">
        <f>IFERROR(IF(P610=0,0,MAX($L$4:L609)+1),0)</f>
        <v>0</v>
      </c>
      <c r="M610" s="104" t="e">
        <f>LEFT(P610,SEARCH(".",P610)-1)</f>
        <v>#N/A</v>
      </c>
      <c r="N610" s="104" t="e">
        <f>LEFT(RIGHT(P610,LEN(P610)-LEN(M610)-1),SEARCH(".",P610)-1)</f>
        <v>#N/A</v>
      </c>
      <c r="P610" s="46" t="e">
        <f>VLOOKUP(ROW(606:606),Разбивка_нумерация_5,4,FALSE)</f>
        <v>#N/A</v>
      </c>
      <c r="Q610" s="46" t="e">
        <f>IF(VLOOKUP(ROW(606:606),Разбивка_нумерация_5,3,FALSE)=0,VLOOKUP(ROW(606:606),Разбивка_нумерация_5,2,FALSE),VLOOKUP(ROW(606:606),Разбивка_нумерация_5,3,FALSE))</f>
        <v>#N/A</v>
      </c>
      <c r="R610" s="46" t="e">
        <f>VLOOKUP(ROW(606:606),Разбивка_нумерация_5,6,FALSE)</f>
        <v>#N/A</v>
      </c>
      <c r="S610" s="46" t="e">
        <f>VLOOKUP(ROW(606:606),Разбивка_нумерация_5,17,FALSE)</f>
        <v>#N/A</v>
      </c>
      <c r="T610" s="46" t="str">
        <f>IF(AG610=0,"","L="&amp;AG610)</f>
        <v/>
      </c>
      <c r="U610" s="46" t="str">
        <f>IF(AH610=0,"",AD610&amp;" L="&amp;AH610)</f>
        <v/>
      </c>
      <c r="V610" s="46" t="str">
        <f>IF(AI610=0,"",AE610&amp;" L="&amp;AI610)</f>
        <v/>
      </c>
      <c r="W610" s="47" t="e">
        <f>VLOOKUP(P610,Исходные_данные,13,FALSE)*1.3</f>
        <v>#N/A</v>
      </c>
      <c r="X610" s="48"/>
      <c r="Y610" s="48"/>
      <c r="Z610" s="48"/>
      <c r="AA610" s="48"/>
      <c r="AB610" s="48"/>
      <c r="AD610" s="46" t="e">
        <f>VLOOKUP(S610,Кабель_диаметр,4,FALSE)</f>
        <v>#N/A</v>
      </c>
      <c r="AE610" s="46" t="e">
        <f>VLOOKUP(S610,Кабель_диаметр,5,FALSE)</f>
        <v>#N/A</v>
      </c>
      <c r="AG610" s="46">
        <f>IFERROR(VLOOKUP(P610,Исходные_данные,10,FALSE),0)</f>
        <v>0</v>
      </c>
      <c r="AH610" s="46">
        <f>IFERROR(VLOOKUP(P610,Исходные_данные,11,FALSE),0)</f>
        <v>0</v>
      </c>
      <c r="AI610" s="46">
        <f t="shared" si="26"/>
        <v>0</v>
      </c>
    </row>
    <row r="611" spans="6:35" x14ac:dyDescent="0.25">
      <c r="F611" s="19" t="str">
        <f>IF(G611=1,MAX($F$4:F610)+1,"")</f>
        <v/>
      </c>
      <c r="G611" s="19">
        <f>COUNTIF($H$5:H611,H611)</f>
        <v>588</v>
      </c>
      <c r="H611" s="19" t="e">
        <f t="shared" si="25"/>
        <v>#N/A</v>
      </c>
      <c r="I611" s="19">
        <f>COUNTIF($J$4:$J611,1)</f>
        <v>11</v>
      </c>
      <c r="J611" s="19">
        <f>COUNTIF($S$5:$S611,S611)</f>
        <v>588</v>
      </c>
      <c r="K611" s="19" t="e">
        <f>VLOOKUP(P611,Исходные_данные,20,FALSE)</f>
        <v>#N/A</v>
      </c>
      <c r="L611" s="19">
        <f>IFERROR(IF(P611=0,0,MAX($L$4:L610)+1),0)</f>
        <v>0</v>
      </c>
      <c r="M611" s="104" t="e">
        <f>LEFT(P611,SEARCH(".",P611)-1)</f>
        <v>#N/A</v>
      </c>
      <c r="N611" s="104" t="e">
        <f>LEFT(RIGHT(P611,LEN(P611)-LEN(M611)-1),SEARCH(".",P611)-1)</f>
        <v>#N/A</v>
      </c>
      <c r="P611" s="46" t="e">
        <f>VLOOKUP(ROW(607:607),Разбивка_нумерация_5,4,FALSE)</f>
        <v>#N/A</v>
      </c>
      <c r="Q611" s="46" t="e">
        <f>IF(VLOOKUP(ROW(607:607),Разбивка_нумерация_5,3,FALSE)=0,VLOOKUP(ROW(607:607),Разбивка_нумерация_5,2,FALSE),VLOOKUP(ROW(607:607),Разбивка_нумерация_5,3,FALSE))</f>
        <v>#N/A</v>
      </c>
      <c r="R611" s="46" t="e">
        <f>VLOOKUP(ROW(607:607),Разбивка_нумерация_5,6,FALSE)</f>
        <v>#N/A</v>
      </c>
      <c r="S611" s="46" t="e">
        <f>VLOOKUP(ROW(607:607),Разбивка_нумерация_5,17,FALSE)</f>
        <v>#N/A</v>
      </c>
      <c r="T611" s="46" t="str">
        <f>IF(AG611=0,"","L="&amp;AG611)</f>
        <v/>
      </c>
      <c r="U611" s="46" t="str">
        <f>IF(AH611=0,"",AD611&amp;" L="&amp;AH611)</f>
        <v/>
      </c>
      <c r="V611" s="46" t="str">
        <f>IF(AI611=0,"",AE611&amp;" L="&amp;AI611)</f>
        <v/>
      </c>
      <c r="W611" s="47" t="e">
        <f>VLOOKUP(P611,Исходные_данные,13,FALSE)*1.3</f>
        <v>#N/A</v>
      </c>
      <c r="X611" s="48"/>
      <c r="Y611" s="48"/>
      <c r="Z611" s="48"/>
      <c r="AA611" s="48"/>
      <c r="AB611" s="48"/>
      <c r="AD611" s="46" t="e">
        <f>VLOOKUP(S611,Кабель_диаметр,4,FALSE)</f>
        <v>#N/A</v>
      </c>
      <c r="AE611" s="46" t="e">
        <f>VLOOKUP(S611,Кабель_диаметр,5,FALSE)</f>
        <v>#N/A</v>
      </c>
      <c r="AG611" s="46">
        <f>IFERROR(VLOOKUP(P611,Исходные_данные,10,FALSE),0)</f>
        <v>0</v>
      </c>
      <c r="AH611" s="46">
        <f>IFERROR(VLOOKUP(P611,Исходные_данные,11,FALSE),0)</f>
        <v>0</v>
      </c>
      <c r="AI611" s="46">
        <f t="shared" si="26"/>
        <v>0</v>
      </c>
    </row>
    <row r="612" spans="6:35" x14ac:dyDescent="0.25">
      <c r="F612" s="19" t="str">
        <f>IF(G612=1,MAX($F$4:F611)+1,"")</f>
        <v/>
      </c>
      <c r="G612" s="19">
        <f>COUNTIF($H$5:H612,H612)</f>
        <v>589</v>
      </c>
      <c r="H612" s="19" t="e">
        <f t="shared" si="25"/>
        <v>#N/A</v>
      </c>
      <c r="I612" s="19">
        <f>COUNTIF($J$4:$J612,1)</f>
        <v>11</v>
      </c>
      <c r="J612" s="19">
        <f>COUNTIF($S$5:$S612,S612)</f>
        <v>589</v>
      </c>
      <c r="K612" s="19" t="e">
        <f>VLOOKUP(P612,Исходные_данные,20,FALSE)</f>
        <v>#N/A</v>
      </c>
      <c r="L612" s="19">
        <f>IFERROR(IF(P612=0,0,MAX($L$4:L611)+1),0)</f>
        <v>0</v>
      </c>
      <c r="M612" s="104" t="e">
        <f>LEFT(P612,SEARCH(".",P612)-1)</f>
        <v>#N/A</v>
      </c>
      <c r="N612" s="104" t="e">
        <f>LEFT(RIGHT(P612,LEN(P612)-LEN(M612)-1),SEARCH(".",P612)-1)</f>
        <v>#N/A</v>
      </c>
      <c r="P612" s="46" t="e">
        <f>VLOOKUP(ROW(608:608),Разбивка_нумерация_5,4,FALSE)</f>
        <v>#N/A</v>
      </c>
      <c r="Q612" s="46" t="e">
        <f>IF(VLOOKUP(ROW(608:608),Разбивка_нумерация_5,3,FALSE)=0,VLOOKUP(ROW(608:608),Разбивка_нумерация_5,2,FALSE),VLOOKUP(ROW(608:608),Разбивка_нумерация_5,3,FALSE))</f>
        <v>#N/A</v>
      </c>
      <c r="R612" s="46" t="e">
        <f>VLOOKUP(ROW(608:608),Разбивка_нумерация_5,6,FALSE)</f>
        <v>#N/A</v>
      </c>
      <c r="S612" s="46" t="e">
        <f>VLOOKUP(ROW(608:608),Разбивка_нумерация_5,17,FALSE)</f>
        <v>#N/A</v>
      </c>
      <c r="T612" s="46" t="str">
        <f>IF(AG612=0,"","L="&amp;AG612)</f>
        <v/>
      </c>
      <c r="U612" s="46" t="str">
        <f>IF(AH612=0,"",AD612&amp;" L="&amp;AH612)</f>
        <v/>
      </c>
      <c r="V612" s="46" t="str">
        <f>IF(AI612=0,"",AE612&amp;" L="&amp;AI612)</f>
        <v/>
      </c>
      <c r="W612" s="47" t="e">
        <f>VLOOKUP(P612,Исходные_данные,13,FALSE)*1.3</f>
        <v>#N/A</v>
      </c>
      <c r="X612" s="48"/>
      <c r="Y612" s="48"/>
      <c r="Z612" s="48"/>
      <c r="AA612" s="48"/>
      <c r="AB612" s="48"/>
      <c r="AD612" s="46" t="e">
        <f>VLOOKUP(S612,Кабель_диаметр,4,FALSE)</f>
        <v>#N/A</v>
      </c>
      <c r="AE612" s="46" t="e">
        <f>VLOOKUP(S612,Кабель_диаметр,5,FALSE)</f>
        <v>#N/A</v>
      </c>
      <c r="AG612" s="46">
        <f>IFERROR(VLOOKUP(P612,Исходные_данные,10,FALSE),0)</f>
        <v>0</v>
      </c>
      <c r="AH612" s="46">
        <f>IFERROR(VLOOKUP(P612,Исходные_данные,11,FALSE),0)</f>
        <v>0</v>
      </c>
      <c r="AI612" s="46">
        <f t="shared" si="26"/>
        <v>0</v>
      </c>
    </row>
    <row r="613" spans="6:35" x14ac:dyDescent="0.25">
      <c r="F613" s="19" t="str">
        <f>IF(G613=1,MAX($F$4:F612)+1,"")</f>
        <v/>
      </c>
      <c r="G613" s="19">
        <f>COUNTIF($H$5:H613,H613)</f>
        <v>590</v>
      </c>
      <c r="H613" s="19" t="e">
        <f t="shared" si="25"/>
        <v>#N/A</v>
      </c>
      <c r="I613" s="19">
        <f>COUNTIF($J$4:$J613,1)</f>
        <v>11</v>
      </c>
      <c r="J613" s="19">
        <f>COUNTIF($S$5:$S613,S613)</f>
        <v>590</v>
      </c>
      <c r="K613" s="19" t="e">
        <f>VLOOKUP(P613,Исходные_данные,20,FALSE)</f>
        <v>#N/A</v>
      </c>
      <c r="L613" s="19">
        <f>IFERROR(IF(P613=0,0,MAX($L$4:L612)+1),0)</f>
        <v>0</v>
      </c>
      <c r="M613" s="104" t="e">
        <f>LEFT(P613,SEARCH(".",P613)-1)</f>
        <v>#N/A</v>
      </c>
      <c r="N613" s="104" t="e">
        <f>LEFT(RIGHT(P613,LEN(P613)-LEN(M613)-1),SEARCH(".",P613)-1)</f>
        <v>#N/A</v>
      </c>
      <c r="P613" s="46" t="e">
        <f>VLOOKUP(ROW(609:609),Разбивка_нумерация_5,4,FALSE)</f>
        <v>#N/A</v>
      </c>
      <c r="Q613" s="46" t="e">
        <f>IF(VLOOKUP(ROW(609:609),Разбивка_нумерация_5,3,FALSE)=0,VLOOKUP(ROW(609:609),Разбивка_нумерация_5,2,FALSE),VLOOKUP(ROW(609:609),Разбивка_нумерация_5,3,FALSE))</f>
        <v>#N/A</v>
      </c>
      <c r="R613" s="46" t="e">
        <f>VLOOKUP(ROW(609:609),Разбивка_нумерация_5,6,FALSE)</f>
        <v>#N/A</v>
      </c>
      <c r="S613" s="46" t="e">
        <f>VLOOKUP(ROW(609:609),Разбивка_нумерация_5,17,FALSE)</f>
        <v>#N/A</v>
      </c>
      <c r="T613" s="46" t="str">
        <f>IF(AG613=0,"","L="&amp;AG613)</f>
        <v/>
      </c>
      <c r="U613" s="46" t="str">
        <f>IF(AH613=0,"",AD613&amp;" L="&amp;AH613)</f>
        <v/>
      </c>
      <c r="V613" s="46" t="str">
        <f>IF(AI613=0,"",AE613&amp;" L="&amp;AI613)</f>
        <v/>
      </c>
      <c r="W613" s="47" t="e">
        <f>VLOOKUP(P613,Исходные_данные,13,FALSE)*1.3</f>
        <v>#N/A</v>
      </c>
      <c r="X613" s="48"/>
      <c r="Y613" s="48"/>
      <c r="Z613" s="48"/>
      <c r="AA613" s="48"/>
      <c r="AB613" s="48"/>
      <c r="AD613" s="46" t="e">
        <f>VLOOKUP(S613,Кабель_диаметр,4,FALSE)</f>
        <v>#N/A</v>
      </c>
      <c r="AE613" s="46" t="e">
        <f>VLOOKUP(S613,Кабель_диаметр,5,FALSE)</f>
        <v>#N/A</v>
      </c>
      <c r="AG613" s="46">
        <f>IFERROR(VLOOKUP(P613,Исходные_данные,10,FALSE),0)</f>
        <v>0</v>
      </c>
      <c r="AH613" s="46">
        <f>IFERROR(VLOOKUP(P613,Исходные_данные,11,FALSE),0)</f>
        <v>0</v>
      </c>
      <c r="AI613" s="46">
        <f t="shared" si="26"/>
        <v>0</v>
      </c>
    </row>
    <row r="614" spans="6:35" x14ac:dyDescent="0.25">
      <c r="F614" s="19" t="str">
        <f>IF(G614=1,MAX($F$4:F613)+1,"")</f>
        <v/>
      </c>
      <c r="G614" s="19">
        <f>COUNTIF($H$5:H614,H614)</f>
        <v>591</v>
      </c>
      <c r="H614" s="19" t="e">
        <f t="shared" si="25"/>
        <v>#N/A</v>
      </c>
      <c r="I614" s="19">
        <f>COUNTIF($J$4:$J614,1)</f>
        <v>11</v>
      </c>
      <c r="J614" s="19">
        <f>COUNTIF($S$5:$S614,S614)</f>
        <v>591</v>
      </c>
      <c r="K614" s="19" t="e">
        <f>VLOOKUP(P614,Исходные_данные,20,FALSE)</f>
        <v>#N/A</v>
      </c>
      <c r="L614" s="19">
        <f>IFERROR(IF(P614=0,0,MAX($L$4:L613)+1),0)</f>
        <v>0</v>
      </c>
      <c r="M614" s="104" t="e">
        <f>LEFT(P614,SEARCH(".",P614)-1)</f>
        <v>#N/A</v>
      </c>
      <c r="N614" s="104" t="e">
        <f>LEFT(RIGHT(P614,LEN(P614)-LEN(M614)-1),SEARCH(".",P614)-1)</f>
        <v>#N/A</v>
      </c>
      <c r="P614" s="46" t="e">
        <f>VLOOKUP(ROW(610:610),Разбивка_нумерация_5,4,FALSE)</f>
        <v>#N/A</v>
      </c>
      <c r="Q614" s="46" t="e">
        <f>IF(VLOOKUP(ROW(610:610),Разбивка_нумерация_5,3,FALSE)=0,VLOOKUP(ROW(610:610),Разбивка_нумерация_5,2,FALSE),VLOOKUP(ROW(610:610),Разбивка_нумерация_5,3,FALSE))</f>
        <v>#N/A</v>
      </c>
      <c r="R614" s="46" t="e">
        <f>VLOOKUP(ROW(610:610),Разбивка_нумерация_5,6,FALSE)</f>
        <v>#N/A</v>
      </c>
      <c r="S614" s="46" t="e">
        <f>VLOOKUP(ROW(610:610),Разбивка_нумерация_5,17,FALSE)</f>
        <v>#N/A</v>
      </c>
      <c r="T614" s="46" t="str">
        <f>IF(AG614=0,"","L="&amp;AG614)</f>
        <v/>
      </c>
      <c r="U614" s="46" t="str">
        <f>IF(AH614=0,"",AD614&amp;" L="&amp;AH614)</f>
        <v/>
      </c>
      <c r="V614" s="46" t="str">
        <f>IF(AI614=0,"",AE614&amp;" L="&amp;AI614)</f>
        <v/>
      </c>
      <c r="W614" s="47" t="e">
        <f>VLOOKUP(P614,Исходные_данные,13,FALSE)*1.3</f>
        <v>#N/A</v>
      </c>
      <c r="X614" s="48"/>
      <c r="Y614" s="48"/>
      <c r="Z614" s="48"/>
      <c r="AA614" s="48"/>
      <c r="AB614" s="48"/>
      <c r="AD614" s="46" t="e">
        <f>VLOOKUP(S614,Кабель_диаметр,4,FALSE)</f>
        <v>#N/A</v>
      </c>
      <c r="AE614" s="46" t="e">
        <f>VLOOKUP(S614,Кабель_диаметр,5,FALSE)</f>
        <v>#N/A</v>
      </c>
      <c r="AG614" s="46">
        <f>IFERROR(VLOOKUP(P614,Исходные_данные,10,FALSE),0)</f>
        <v>0</v>
      </c>
      <c r="AH614" s="46">
        <f>IFERROR(VLOOKUP(P614,Исходные_данные,11,FALSE),0)</f>
        <v>0</v>
      </c>
      <c r="AI614" s="46">
        <f t="shared" si="26"/>
        <v>0</v>
      </c>
    </row>
    <row r="615" spans="6:35" x14ac:dyDescent="0.25">
      <c r="F615" s="19" t="str">
        <f>IF(G615=1,MAX($F$4:F614)+1,"")</f>
        <v/>
      </c>
      <c r="G615" s="19">
        <f>COUNTIF($H$5:H615,H615)</f>
        <v>592</v>
      </c>
      <c r="H615" s="19" t="e">
        <f t="shared" si="25"/>
        <v>#N/A</v>
      </c>
      <c r="I615" s="19">
        <f>COUNTIF($J$4:$J615,1)</f>
        <v>11</v>
      </c>
      <c r="J615" s="19">
        <f>COUNTIF($S$5:$S615,S615)</f>
        <v>592</v>
      </c>
      <c r="K615" s="19" t="e">
        <f>VLOOKUP(P615,Исходные_данные,20,FALSE)</f>
        <v>#N/A</v>
      </c>
      <c r="L615" s="19">
        <f>IFERROR(IF(P615=0,0,MAX($L$4:L614)+1),0)</f>
        <v>0</v>
      </c>
      <c r="M615" s="104" t="e">
        <f>LEFT(P615,SEARCH(".",P615)-1)</f>
        <v>#N/A</v>
      </c>
      <c r="N615" s="104" t="e">
        <f>LEFT(RIGHT(P615,LEN(P615)-LEN(M615)-1),SEARCH(".",P615)-1)</f>
        <v>#N/A</v>
      </c>
      <c r="P615" s="46" t="e">
        <f>VLOOKUP(ROW(611:611),Разбивка_нумерация_5,4,FALSE)</f>
        <v>#N/A</v>
      </c>
      <c r="Q615" s="46" t="e">
        <f>IF(VLOOKUP(ROW(611:611),Разбивка_нумерация_5,3,FALSE)=0,VLOOKUP(ROW(611:611),Разбивка_нумерация_5,2,FALSE),VLOOKUP(ROW(611:611),Разбивка_нумерация_5,3,FALSE))</f>
        <v>#N/A</v>
      </c>
      <c r="R615" s="46" t="e">
        <f>VLOOKUP(ROW(611:611),Разбивка_нумерация_5,6,FALSE)</f>
        <v>#N/A</v>
      </c>
      <c r="S615" s="46" t="e">
        <f>VLOOKUP(ROW(611:611),Разбивка_нумерация_5,17,FALSE)</f>
        <v>#N/A</v>
      </c>
      <c r="T615" s="46" t="str">
        <f>IF(AG615=0,"","L="&amp;AG615)</f>
        <v/>
      </c>
      <c r="U615" s="46" t="str">
        <f>IF(AH615=0,"",AD615&amp;" L="&amp;AH615)</f>
        <v/>
      </c>
      <c r="V615" s="46" t="str">
        <f>IF(AI615=0,"",AE615&amp;" L="&amp;AI615)</f>
        <v/>
      </c>
      <c r="W615" s="47" t="e">
        <f>VLOOKUP(P615,Исходные_данные,13,FALSE)*1.3</f>
        <v>#N/A</v>
      </c>
      <c r="X615" s="48"/>
      <c r="Y615" s="48"/>
      <c r="Z615" s="48"/>
      <c r="AA615" s="48"/>
      <c r="AB615" s="48"/>
      <c r="AD615" s="46" t="e">
        <f>VLOOKUP(S615,Кабель_диаметр,4,FALSE)</f>
        <v>#N/A</v>
      </c>
      <c r="AE615" s="46" t="e">
        <f>VLOOKUP(S615,Кабель_диаметр,5,FALSE)</f>
        <v>#N/A</v>
      </c>
      <c r="AG615" s="46">
        <f>IFERROR(VLOOKUP(P615,Исходные_данные,10,FALSE),0)</f>
        <v>0</v>
      </c>
      <c r="AH615" s="46">
        <f>IFERROR(VLOOKUP(P615,Исходные_данные,11,FALSE),0)</f>
        <v>0</v>
      </c>
      <c r="AI615" s="46">
        <f t="shared" si="26"/>
        <v>0</v>
      </c>
    </row>
    <row r="616" spans="6:35" x14ac:dyDescent="0.25">
      <c r="F616" s="19" t="str">
        <f>IF(G616=1,MAX($F$4:F615)+1,"")</f>
        <v/>
      </c>
      <c r="G616" s="19">
        <f>COUNTIF($H$5:H616,H616)</f>
        <v>593</v>
      </c>
      <c r="H616" s="19" t="e">
        <f t="shared" si="25"/>
        <v>#N/A</v>
      </c>
      <c r="I616" s="19">
        <f>COUNTIF($J$4:$J616,1)</f>
        <v>11</v>
      </c>
      <c r="J616" s="19">
        <f>COUNTIF($S$5:$S616,S616)</f>
        <v>593</v>
      </c>
      <c r="K616" s="19" t="e">
        <f>VLOOKUP(P616,Исходные_данные,20,FALSE)</f>
        <v>#N/A</v>
      </c>
      <c r="L616" s="19">
        <f>IFERROR(IF(P616=0,0,MAX($L$4:L615)+1),0)</f>
        <v>0</v>
      </c>
      <c r="M616" s="104" t="e">
        <f>LEFT(P616,SEARCH(".",P616)-1)</f>
        <v>#N/A</v>
      </c>
      <c r="N616" s="104" t="e">
        <f>LEFT(RIGHT(P616,LEN(P616)-LEN(M616)-1),SEARCH(".",P616)-1)</f>
        <v>#N/A</v>
      </c>
      <c r="P616" s="46" t="e">
        <f>VLOOKUP(ROW(612:612),Разбивка_нумерация_5,4,FALSE)</f>
        <v>#N/A</v>
      </c>
      <c r="Q616" s="46" t="e">
        <f>IF(VLOOKUP(ROW(612:612),Разбивка_нумерация_5,3,FALSE)=0,VLOOKUP(ROW(612:612),Разбивка_нумерация_5,2,FALSE),VLOOKUP(ROW(612:612),Разбивка_нумерация_5,3,FALSE))</f>
        <v>#N/A</v>
      </c>
      <c r="R616" s="46" t="e">
        <f>VLOOKUP(ROW(612:612),Разбивка_нумерация_5,6,FALSE)</f>
        <v>#N/A</v>
      </c>
      <c r="S616" s="46" t="e">
        <f>VLOOKUP(ROW(612:612),Разбивка_нумерация_5,17,FALSE)</f>
        <v>#N/A</v>
      </c>
      <c r="T616" s="46" t="str">
        <f>IF(AG616=0,"","L="&amp;AG616)</f>
        <v/>
      </c>
      <c r="U616" s="46" t="str">
        <f>IF(AH616=0,"",AD616&amp;" L="&amp;AH616)</f>
        <v/>
      </c>
      <c r="V616" s="46" t="str">
        <f>IF(AI616=0,"",AE616&amp;" L="&amp;AI616)</f>
        <v/>
      </c>
      <c r="W616" s="47" t="e">
        <f>VLOOKUP(P616,Исходные_данные,13,FALSE)*1.3</f>
        <v>#N/A</v>
      </c>
      <c r="X616" s="48"/>
      <c r="Y616" s="48"/>
      <c r="Z616" s="48"/>
      <c r="AA616" s="48"/>
      <c r="AB616" s="48"/>
      <c r="AD616" s="46" t="e">
        <f>VLOOKUP(S616,Кабель_диаметр,4,FALSE)</f>
        <v>#N/A</v>
      </c>
      <c r="AE616" s="46" t="e">
        <f>VLOOKUP(S616,Кабель_диаметр,5,FALSE)</f>
        <v>#N/A</v>
      </c>
      <c r="AG616" s="46">
        <f>IFERROR(VLOOKUP(P616,Исходные_данные,10,FALSE),0)</f>
        <v>0</v>
      </c>
      <c r="AH616" s="46">
        <f>IFERROR(VLOOKUP(P616,Исходные_данные,11,FALSE),0)</f>
        <v>0</v>
      </c>
      <c r="AI616" s="46">
        <f t="shared" si="26"/>
        <v>0</v>
      </c>
    </row>
    <row r="617" spans="6:35" x14ac:dyDescent="0.25">
      <c r="F617" s="19" t="str">
        <f>IF(G617=1,MAX($F$4:F616)+1,"")</f>
        <v/>
      </c>
      <c r="G617" s="19">
        <f>COUNTIF($H$5:H617,H617)</f>
        <v>594</v>
      </c>
      <c r="H617" s="19" t="e">
        <f t="shared" si="25"/>
        <v>#N/A</v>
      </c>
      <c r="I617" s="19">
        <f>COUNTIF($J$4:$J617,1)</f>
        <v>11</v>
      </c>
      <c r="J617" s="19">
        <f>COUNTIF($S$5:$S617,S617)</f>
        <v>594</v>
      </c>
      <c r="K617" s="19" t="e">
        <f>VLOOKUP(P617,Исходные_данные,20,FALSE)</f>
        <v>#N/A</v>
      </c>
      <c r="L617" s="19">
        <f>IFERROR(IF(P617=0,0,MAX($L$4:L616)+1),0)</f>
        <v>0</v>
      </c>
      <c r="M617" s="104" t="e">
        <f>LEFT(P617,SEARCH(".",P617)-1)</f>
        <v>#N/A</v>
      </c>
      <c r="N617" s="104" t="e">
        <f>LEFT(RIGHT(P617,LEN(P617)-LEN(M617)-1),SEARCH(".",P617)-1)</f>
        <v>#N/A</v>
      </c>
      <c r="P617" s="46" t="e">
        <f>VLOOKUP(ROW(613:613),Разбивка_нумерация_5,4,FALSE)</f>
        <v>#N/A</v>
      </c>
      <c r="Q617" s="46" t="e">
        <f>IF(VLOOKUP(ROW(613:613),Разбивка_нумерация_5,3,FALSE)=0,VLOOKUP(ROW(613:613),Разбивка_нумерация_5,2,FALSE),VLOOKUP(ROW(613:613),Разбивка_нумерация_5,3,FALSE))</f>
        <v>#N/A</v>
      </c>
      <c r="R617" s="46" t="e">
        <f>VLOOKUP(ROW(613:613),Разбивка_нумерация_5,6,FALSE)</f>
        <v>#N/A</v>
      </c>
      <c r="S617" s="46" t="e">
        <f>VLOOKUP(ROW(613:613),Разбивка_нумерация_5,17,FALSE)</f>
        <v>#N/A</v>
      </c>
      <c r="T617" s="46" t="str">
        <f>IF(AG617=0,"","L="&amp;AG617)</f>
        <v/>
      </c>
      <c r="U617" s="46" t="str">
        <f>IF(AH617=0,"",AD617&amp;" L="&amp;AH617)</f>
        <v/>
      </c>
      <c r="V617" s="46" t="str">
        <f>IF(AI617=0,"",AE617&amp;" L="&amp;AI617)</f>
        <v/>
      </c>
      <c r="W617" s="47" t="e">
        <f>VLOOKUP(P617,Исходные_данные,13,FALSE)*1.3</f>
        <v>#N/A</v>
      </c>
      <c r="X617" s="48"/>
      <c r="Y617" s="48"/>
      <c r="Z617" s="48"/>
      <c r="AA617" s="48"/>
      <c r="AB617" s="48"/>
      <c r="AD617" s="46" t="e">
        <f>VLOOKUP(S617,Кабель_диаметр,4,FALSE)</f>
        <v>#N/A</v>
      </c>
      <c r="AE617" s="46" t="e">
        <f>VLOOKUP(S617,Кабель_диаметр,5,FALSE)</f>
        <v>#N/A</v>
      </c>
      <c r="AG617" s="46">
        <f>IFERROR(VLOOKUP(P617,Исходные_данные,10,FALSE),0)</f>
        <v>0</v>
      </c>
      <c r="AH617" s="46">
        <f>IFERROR(VLOOKUP(P617,Исходные_данные,11,FALSE),0)</f>
        <v>0</v>
      </c>
      <c r="AI617" s="46">
        <f t="shared" si="26"/>
        <v>0</v>
      </c>
    </row>
    <row r="618" spans="6:35" x14ac:dyDescent="0.25">
      <c r="F618" s="19" t="str">
        <f>IF(G618=1,MAX($F$4:F617)+1,"")</f>
        <v/>
      </c>
      <c r="G618" s="19">
        <f>COUNTIF($H$5:H618,H618)</f>
        <v>595</v>
      </c>
      <c r="H618" s="19" t="e">
        <f t="shared" si="25"/>
        <v>#N/A</v>
      </c>
      <c r="I618" s="19">
        <f>COUNTIF($J$4:$J618,1)</f>
        <v>11</v>
      </c>
      <c r="J618" s="19">
        <f>COUNTIF($S$5:$S618,S618)</f>
        <v>595</v>
      </c>
      <c r="K618" s="19" t="e">
        <f>VLOOKUP(P618,Исходные_данные,20,FALSE)</f>
        <v>#N/A</v>
      </c>
      <c r="L618" s="19">
        <f>IFERROR(IF(P618=0,0,MAX($L$4:L617)+1),0)</f>
        <v>0</v>
      </c>
      <c r="M618" s="104" t="e">
        <f>LEFT(P618,SEARCH(".",P618)-1)</f>
        <v>#N/A</v>
      </c>
      <c r="N618" s="104" t="e">
        <f>LEFT(RIGHT(P618,LEN(P618)-LEN(M618)-1),SEARCH(".",P618)-1)</f>
        <v>#N/A</v>
      </c>
      <c r="P618" s="46" t="e">
        <f>VLOOKUP(ROW(614:614),Разбивка_нумерация_5,4,FALSE)</f>
        <v>#N/A</v>
      </c>
      <c r="Q618" s="46" t="e">
        <f>IF(VLOOKUP(ROW(614:614),Разбивка_нумерация_5,3,FALSE)=0,VLOOKUP(ROW(614:614),Разбивка_нумерация_5,2,FALSE),VLOOKUP(ROW(614:614),Разбивка_нумерация_5,3,FALSE))</f>
        <v>#N/A</v>
      </c>
      <c r="R618" s="46" t="e">
        <f>VLOOKUP(ROW(614:614),Разбивка_нумерация_5,6,FALSE)</f>
        <v>#N/A</v>
      </c>
      <c r="S618" s="46" t="e">
        <f>VLOOKUP(ROW(614:614),Разбивка_нумерация_5,17,FALSE)</f>
        <v>#N/A</v>
      </c>
      <c r="T618" s="46" t="str">
        <f>IF(AG618=0,"","L="&amp;AG618)</f>
        <v/>
      </c>
      <c r="U618" s="46" t="str">
        <f>IF(AH618=0,"",AD618&amp;" L="&amp;AH618)</f>
        <v/>
      </c>
      <c r="V618" s="46" t="str">
        <f>IF(AI618=0,"",AE618&amp;" L="&amp;AI618)</f>
        <v/>
      </c>
      <c r="W618" s="47" t="e">
        <f>VLOOKUP(P618,Исходные_данные,13,FALSE)*1.3</f>
        <v>#N/A</v>
      </c>
      <c r="X618" s="48"/>
      <c r="Y618" s="48"/>
      <c r="Z618" s="48"/>
      <c r="AA618" s="48"/>
      <c r="AB618" s="48"/>
      <c r="AD618" s="46" t="e">
        <f>VLOOKUP(S618,Кабель_диаметр,4,FALSE)</f>
        <v>#N/A</v>
      </c>
      <c r="AE618" s="46" t="e">
        <f>VLOOKUP(S618,Кабель_диаметр,5,FALSE)</f>
        <v>#N/A</v>
      </c>
      <c r="AG618" s="46">
        <f>IFERROR(VLOOKUP(P618,Исходные_данные,10,FALSE),0)</f>
        <v>0</v>
      </c>
      <c r="AH618" s="46">
        <f>IFERROR(VLOOKUP(P618,Исходные_данные,11,FALSE),0)</f>
        <v>0</v>
      </c>
      <c r="AI618" s="46">
        <f t="shared" si="26"/>
        <v>0</v>
      </c>
    </row>
    <row r="619" spans="6:35" x14ac:dyDescent="0.25">
      <c r="F619" s="19" t="str">
        <f>IF(G619=1,MAX($F$4:F618)+1,"")</f>
        <v/>
      </c>
      <c r="G619" s="19">
        <f>COUNTIF($H$5:H619,H619)</f>
        <v>596</v>
      </c>
      <c r="H619" s="19" t="e">
        <f t="shared" si="25"/>
        <v>#N/A</v>
      </c>
      <c r="I619" s="19">
        <f>COUNTIF($J$4:$J619,1)</f>
        <v>11</v>
      </c>
      <c r="J619" s="19">
        <f>COUNTIF($S$5:$S619,S619)</f>
        <v>596</v>
      </c>
      <c r="K619" s="19" t="e">
        <f>VLOOKUP(P619,Исходные_данные,20,FALSE)</f>
        <v>#N/A</v>
      </c>
      <c r="L619" s="19">
        <f>IFERROR(IF(P619=0,0,MAX($L$4:L618)+1),0)</f>
        <v>0</v>
      </c>
      <c r="M619" s="104" t="e">
        <f>LEFT(P619,SEARCH(".",P619)-1)</f>
        <v>#N/A</v>
      </c>
      <c r="N619" s="104" t="e">
        <f>LEFT(RIGHT(P619,LEN(P619)-LEN(M619)-1),SEARCH(".",P619)-1)</f>
        <v>#N/A</v>
      </c>
      <c r="P619" s="46" t="e">
        <f>VLOOKUP(ROW(615:615),Разбивка_нумерация_5,4,FALSE)</f>
        <v>#N/A</v>
      </c>
      <c r="Q619" s="46" t="e">
        <f>IF(VLOOKUP(ROW(615:615),Разбивка_нумерация_5,3,FALSE)=0,VLOOKUP(ROW(615:615),Разбивка_нумерация_5,2,FALSE),VLOOKUP(ROW(615:615),Разбивка_нумерация_5,3,FALSE))</f>
        <v>#N/A</v>
      </c>
      <c r="R619" s="46" t="e">
        <f>VLOOKUP(ROW(615:615),Разбивка_нумерация_5,6,FALSE)</f>
        <v>#N/A</v>
      </c>
      <c r="S619" s="46" t="e">
        <f>VLOOKUP(ROW(615:615),Разбивка_нумерация_5,17,FALSE)</f>
        <v>#N/A</v>
      </c>
      <c r="T619" s="46" t="str">
        <f>IF(AG619=0,"","L="&amp;AG619)</f>
        <v/>
      </c>
      <c r="U619" s="46" t="str">
        <f>IF(AH619=0,"",AD619&amp;" L="&amp;AH619)</f>
        <v/>
      </c>
      <c r="V619" s="46" t="str">
        <f>IF(AI619=0,"",AE619&amp;" L="&amp;AI619)</f>
        <v/>
      </c>
      <c r="W619" s="47" t="e">
        <f>VLOOKUP(P619,Исходные_данные,13,FALSE)*1.3</f>
        <v>#N/A</v>
      </c>
      <c r="X619" s="48"/>
      <c r="Y619" s="48"/>
      <c r="Z619" s="48"/>
      <c r="AA619" s="48"/>
      <c r="AB619" s="48"/>
      <c r="AD619" s="46" t="e">
        <f>VLOOKUP(S619,Кабель_диаметр,4,FALSE)</f>
        <v>#N/A</v>
      </c>
      <c r="AE619" s="46" t="e">
        <f>VLOOKUP(S619,Кабель_диаметр,5,FALSE)</f>
        <v>#N/A</v>
      </c>
      <c r="AG619" s="46">
        <f>IFERROR(VLOOKUP(P619,Исходные_данные,10,FALSE),0)</f>
        <v>0</v>
      </c>
      <c r="AH619" s="46">
        <f>IFERROR(VLOOKUP(P619,Исходные_данные,11,FALSE),0)</f>
        <v>0</v>
      </c>
      <c r="AI619" s="46">
        <f t="shared" si="26"/>
        <v>0</v>
      </c>
    </row>
    <row r="620" spans="6:35" x14ac:dyDescent="0.25">
      <c r="F620" s="19" t="str">
        <f>IF(G620=1,MAX($F$4:F619)+1,"")</f>
        <v/>
      </c>
      <c r="G620" s="19">
        <f>COUNTIF($H$5:H620,H620)</f>
        <v>597</v>
      </c>
      <c r="H620" s="19" t="e">
        <f t="shared" si="25"/>
        <v>#N/A</v>
      </c>
      <c r="I620" s="19">
        <f>COUNTIF($J$4:$J620,1)</f>
        <v>11</v>
      </c>
      <c r="J620" s="19">
        <f>COUNTIF($S$5:$S620,S620)</f>
        <v>597</v>
      </c>
      <c r="K620" s="19" t="e">
        <f>VLOOKUP(P620,Исходные_данные,20,FALSE)</f>
        <v>#N/A</v>
      </c>
      <c r="L620" s="19">
        <f>IFERROR(IF(P620=0,0,MAX($L$4:L619)+1),0)</f>
        <v>0</v>
      </c>
      <c r="M620" s="104" t="e">
        <f>LEFT(P620,SEARCH(".",P620)-1)</f>
        <v>#N/A</v>
      </c>
      <c r="N620" s="104" t="e">
        <f>LEFT(RIGHT(P620,LEN(P620)-LEN(M620)-1),SEARCH(".",P620)-1)</f>
        <v>#N/A</v>
      </c>
      <c r="P620" s="46" t="e">
        <f>VLOOKUP(ROW(616:616),Разбивка_нумерация_5,4,FALSE)</f>
        <v>#N/A</v>
      </c>
      <c r="Q620" s="46" t="e">
        <f>IF(VLOOKUP(ROW(616:616),Разбивка_нумерация_5,3,FALSE)=0,VLOOKUP(ROW(616:616),Разбивка_нумерация_5,2,FALSE),VLOOKUP(ROW(616:616),Разбивка_нумерация_5,3,FALSE))</f>
        <v>#N/A</v>
      </c>
      <c r="R620" s="46" t="e">
        <f>VLOOKUP(ROW(616:616),Разбивка_нумерация_5,6,FALSE)</f>
        <v>#N/A</v>
      </c>
      <c r="S620" s="46" t="e">
        <f>VLOOKUP(ROW(616:616),Разбивка_нумерация_5,17,FALSE)</f>
        <v>#N/A</v>
      </c>
      <c r="T620" s="46" t="str">
        <f>IF(AG620=0,"","L="&amp;AG620)</f>
        <v/>
      </c>
      <c r="U620" s="46" t="str">
        <f>IF(AH620=0,"",AD620&amp;" L="&amp;AH620)</f>
        <v/>
      </c>
      <c r="V620" s="46" t="str">
        <f>IF(AI620=0,"",AE620&amp;" L="&amp;AI620)</f>
        <v/>
      </c>
      <c r="W620" s="47" t="e">
        <f>VLOOKUP(P620,Исходные_данные,13,FALSE)*1.3</f>
        <v>#N/A</v>
      </c>
      <c r="X620" s="48"/>
      <c r="Y620" s="48"/>
      <c r="Z620" s="48"/>
      <c r="AA620" s="48"/>
      <c r="AB620" s="48"/>
      <c r="AD620" s="46" t="e">
        <f>VLOOKUP(S620,Кабель_диаметр,4,FALSE)</f>
        <v>#N/A</v>
      </c>
      <c r="AE620" s="46" t="e">
        <f>VLOOKUP(S620,Кабель_диаметр,5,FALSE)</f>
        <v>#N/A</v>
      </c>
      <c r="AG620" s="46">
        <f>IFERROR(VLOOKUP(P620,Исходные_данные,10,FALSE),0)</f>
        <v>0</v>
      </c>
      <c r="AH620" s="46">
        <f>IFERROR(VLOOKUP(P620,Исходные_данные,11,FALSE),0)</f>
        <v>0</v>
      </c>
      <c r="AI620" s="46">
        <f t="shared" si="26"/>
        <v>0</v>
      </c>
    </row>
    <row r="621" spans="6:35" x14ac:dyDescent="0.25">
      <c r="F621" s="19" t="str">
        <f>IF(G621=1,MAX($F$4:F620)+1,"")</f>
        <v/>
      </c>
      <c r="G621" s="19">
        <f>COUNTIF($H$5:H621,H621)</f>
        <v>598</v>
      </c>
      <c r="H621" s="19" t="e">
        <f t="shared" si="25"/>
        <v>#N/A</v>
      </c>
      <c r="I621" s="19">
        <f>COUNTIF($J$4:$J621,1)</f>
        <v>11</v>
      </c>
      <c r="J621" s="19">
        <f>COUNTIF($S$5:$S621,S621)</f>
        <v>598</v>
      </c>
      <c r="K621" s="19" t="e">
        <f>VLOOKUP(P621,Исходные_данные,20,FALSE)</f>
        <v>#N/A</v>
      </c>
      <c r="L621" s="19">
        <f>IFERROR(IF(P621=0,0,MAX($L$4:L620)+1),0)</f>
        <v>0</v>
      </c>
      <c r="M621" s="104" t="e">
        <f>LEFT(P621,SEARCH(".",P621)-1)</f>
        <v>#N/A</v>
      </c>
      <c r="N621" s="104" t="e">
        <f>LEFT(RIGHT(P621,LEN(P621)-LEN(M621)-1),SEARCH(".",P621)-1)</f>
        <v>#N/A</v>
      </c>
      <c r="P621" s="46" t="e">
        <f>VLOOKUP(ROW(617:617),Разбивка_нумерация_5,4,FALSE)</f>
        <v>#N/A</v>
      </c>
      <c r="Q621" s="46" t="e">
        <f>IF(VLOOKUP(ROW(617:617),Разбивка_нумерация_5,3,FALSE)=0,VLOOKUP(ROW(617:617),Разбивка_нумерация_5,2,FALSE),VLOOKUP(ROW(617:617),Разбивка_нумерация_5,3,FALSE))</f>
        <v>#N/A</v>
      </c>
      <c r="R621" s="46" t="e">
        <f>VLOOKUP(ROW(617:617),Разбивка_нумерация_5,6,FALSE)</f>
        <v>#N/A</v>
      </c>
      <c r="S621" s="46" t="e">
        <f>VLOOKUP(ROW(617:617),Разбивка_нумерация_5,17,FALSE)</f>
        <v>#N/A</v>
      </c>
      <c r="T621" s="46" t="str">
        <f>IF(AG621=0,"","L="&amp;AG621)</f>
        <v/>
      </c>
      <c r="U621" s="46" t="str">
        <f>IF(AH621=0,"",AD621&amp;" L="&amp;AH621)</f>
        <v/>
      </c>
      <c r="V621" s="46" t="str">
        <f>IF(AI621=0,"",AE621&amp;" L="&amp;AI621)</f>
        <v/>
      </c>
      <c r="W621" s="47" t="e">
        <f>VLOOKUP(P621,Исходные_данные,13,FALSE)*1.3</f>
        <v>#N/A</v>
      </c>
      <c r="X621" s="48"/>
      <c r="Y621" s="48"/>
      <c r="Z621" s="48"/>
      <c r="AA621" s="48"/>
      <c r="AB621" s="48"/>
      <c r="AD621" s="46" t="e">
        <f>VLOOKUP(S621,Кабель_диаметр,4,FALSE)</f>
        <v>#N/A</v>
      </c>
      <c r="AE621" s="46" t="e">
        <f>VLOOKUP(S621,Кабель_диаметр,5,FALSE)</f>
        <v>#N/A</v>
      </c>
      <c r="AG621" s="46">
        <f>IFERROR(VLOOKUP(P621,Исходные_данные,10,FALSE),0)</f>
        <v>0</v>
      </c>
      <c r="AH621" s="46">
        <f>IFERROR(VLOOKUP(P621,Исходные_данные,11,FALSE),0)</f>
        <v>0</v>
      </c>
      <c r="AI621" s="46">
        <f t="shared" si="26"/>
        <v>0</v>
      </c>
    </row>
    <row r="622" spans="6:35" x14ac:dyDescent="0.25">
      <c r="F622" s="19" t="str">
        <f>IF(G622=1,MAX($F$4:F621)+1,"")</f>
        <v/>
      </c>
      <c r="G622" s="19">
        <f>COUNTIF($H$5:H622,H622)</f>
        <v>599</v>
      </c>
      <c r="H622" s="19" t="e">
        <f t="shared" si="25"/>
        <v>#N/A</v>
      </c>
      <c r="I622" s="19">
        <f>COUNTIF($J$4:$J622,1)</f>
        <v>11</v>
      </c>
      <c r="J622" s="19">
        <f>COUNTIF($S$5:$S622,S622)</f>
        <v>599</v>
      </c>
      <c r="K622" s="19" t="e">
        <f>VLOOKUP(P622,Исходные_данные,20,FALSE)</f>
        <v>#N/A</v>
      </c>
      <c r="L622" s="19">
        <f>IFERROR(IF(P622=0,0,MAX($L$4:L621)+1),0)</f>
        <v>0</v>
      </c>
      <c r="M622" s="104" t="e">
        <f>LEFT(P622,SEARCH(".",P622)-1)</f>
        <v>#N/A</v>
      </c>
      <c r="N622" s="104" t="e">
        <f>LEFT(RIGHT(P622,LEN(P622)-LEN(M622)-1),SEARCH(".",P622)-1)</f>
        <v>#N/A</v>
      </c>
      <c r="P622" s="46" t="e">
        <f>VLOOKUP(ROW(618:618),Разбивка_нумерация_5,4,FALSE)</f>
        <v>#N/A</v>
      </c>
      <c r="Q622" s="46" t="e">
        <f>IF(VLOOKUP(ROW(618:618),Разбивка_нумерация_5,3,FALSE)=0,VLOOKUP(ROW(618:618),Разбивка_нумерация_5,2,FALSE),VLOOKUP(ROW(618:618),Разбивка_нумерация_5,3,FALSE))</f>
        <v>#N/A</v>
      </c>
      <c r="R622" s="46" t="e">
        <f>VLOOKUP(ROW(618:618),Разбивка_нумерация_5,6,FALSE)</f>
        <v>#N/A</v>
      </c>
      <c r="S622" s="46" t="e">
        <f>VLOOKUP(ROW(618:618),Разбивка_нумерация_5,17,FALSE)</f>
        <v>#N/A</v>
      </c>
      <c r="T622" s="46" t="str">
        <f>IF(AG622=0,"","L="&amp;AG622)</f>
        <v/>
      </c>
      <c r="U622" s="46" t="str">
        <f>IF(AH622=0,"",AD622&amp;" L="&amp;AH622)</f>
        <v/>
      </c>
      <c r="V622" s="46" t="str">
        <f>IF(AI622=0,"",AE622&amp;" L="&amp;AI622)</f>
        <v/>
      </c>
      <c r="W622" s="47" t="e">
        <f>VLOOKUP(P622,Исходные_данные,13,FALSE)*1.3</f>
        <v>#N/A</v>
      </c>
      <c r="X622" s="48"/>
      <c r="Y622" s="48"/>
      <c r="Z622" s="48"/>
      <c r="AA622" s="48"/>
      <c r="AB622" s="48"/>
      <c r="AD622" s="46" t="e">
        <f>VLOOKUP(S622,Кабель_диаметр,4,FALSE)</f>
        <v>#N/A</v>
      </c>
      <c r="AE622" s="46" t="e">
        <f>VLOOKUP(S622,Кабель_диаметр,5,FALSE)</f>
        <v>#N/A</v>
      </c>
      <c r="AG622" s="46">
        <f>IFERROR(VLOOKUP(P622,Исходные_данные,10,FALSE),0)</f>
        <v>0</v>
      </c>
      <c r="AH622" s="46">
        <f>IFERROR(VLOOKUP(P622,Исходные_данные,11,FALSE),0)</f>
        <v>0</v>
      </c>
      <c r="AI622" s="46">
        <f t="shared" si="26"/>
        <v>0</v>
      </c>
    </row>
    <row r="623" spans="6:35" x14ac:dyDescent="0.25">
      <c r="F623" s="19" t="str">
        <f>IF(G623=1,MAX($F$4:F622)+1,"")</f>
        <v/>
      </c>
      <c r="G623" s="19">
        <f>COUNTIF($H$5:H623,H623)</f>
        <v>600</v>
      </c>
      <c r="H623" s="19" t="e">
        <f t="shared" si="25"/>
        <v>#N/A</v>
      </c>
      <c r="I623" s="19">
        <f>COUNTIF($J$4:$J623,1)</f>
        <v>11</v>
      </c>
      <c r="J623" s="19">
        <f>COUNTIF($S$5:$S623,S623)</f>
        <v>600</v>
      </c>
      <c r="K623" s="19" t="e">
        <f>VLOOKUP(P623,Исходные_данные,20,FALSE)</f>
        <v>#N/A</v>
      </c>
      <c r="L623" s="19">
        <f>IFERROR(IF(P623=0,0,MAX($L$4:L622)+1),0)</f>
        <v>0</v>
      </c>
      <c r="M623" s="104" t="e">
        <f>LEFT(P623,SEARCH(".",P623)-1)</f>
        <v>#N/A</v>
      </c>
      <c r="N623" s="104" t="e">
        <f>LEFT(RIGHT(P623,LEN(P623)-LEN(M623)-1),SEARCH(".",P623)-1)</f>
        <v>#N/A</v>
      </c>
      <c r="P623" s="46" t="e">
        <f>VLOOKUP(ROW(619:619),Разбивка_нумерация_5,4,FALSE)</f>
        <v>#N/A</v>
      </c>
      <c r="Q623" s="46" t="e">
        <f>IF(VLOOKUP(ROW(619:619),Разбивка_нумерация_5,3,FALSE)=0,VLOOKUP(ROW(619:619),Разбивка_нумерация_5,2,FALSE),VLOOKUP(ROW(619:619),Разбивка_нумерация_5,3,FALSE))</f>
        <v>#N/A</v>
      </c>
      <c r="R623" s="46" t="e">
        <f>VLOOKUP(ROW(619:619),Разбивка_нумерация_5,6,FALSE)</f>
        <v>#N/A</v>
      </c>
      <c r="S623" s="46" t="e">
        <f>VLOOKUP(ROW(619:619),Разбивка_нумерация_5,17,FALSE)</f>
        <v>#N/A</v>
      </c>
      <c r="T623" s="46" t="str">
        <f>IF(AG623=0,"","L="&amp;AG623)</f>
        <v/>
      </c>
      <c r="U623" s="46" t="str">
        <f>IF(AH623=0,"",AD623&amp;" L="&amp;AH623)</f>
        <v/>
      </c>
      <c r="V623" s="46" t="str">
        <f>IF(AI623=0,"",AE623&amp;" L="&amp;AI623)</f>
        <v/>
      </c>
      <c r="W623" s="47" t="e">
        <f>VLOOKUP(P623,Исходные_данные,13,FALSE)*1.3</f>
        <v>#N/A</v>
      </c>
      <c r="X623" s="48"/>
      <c r="Y623" s="48"/>
      <c r="Z623" s="48"/>
      <c r="AA623" s="48"/>
      <c r="AB623" s="48"/>
      <c r="AD623" s="46" t="e">
        <f>VLOOKUP(S623,Кабель_диаметр,4,FALSE)</f>
        <v>#N/A</v>
      </c>
      <c r="AE623" s="46" t="e">
        <f>VLOOKUP(S623,Кабель_диаметр,5,FALSE)</f>
        <v>#N/A</v>
      </c>
      <c r="AG623" s="46">
        <f>IFERROR(VLOOKUP(P623,Исходные_данные,10,FALSE),0)</f>
        <v>0</v>
      </c>
      <c r="AH623" s="46">
        <f>IFERROR(VLOOKUP(P623,Исходные_данные,11,FALSE),0)</f>
        <v>0</v>
      </c>
      <c r="AI623" s="46">
        <f t="shared" si="26"/>
        <v>0</v>
      </c>
    </row>
    <row r="624" spans="6:35" x14ac:dyDescent="0.25">
      <c r="F624" s="19" t="str">
        <f>IF(G624=1,MAX($F$4:F623)+1,"")</f>
        <v/>
      </c>
      <c r="G624" s="19">
        <f>COUNTIF($H$5:H624,H624)</f>
        <v>601</v>
      </c>
      <c r="H624" s="19" t="e">
        <f t="shared" si="25"/>
        <v>#N/A</v>
      </c>
      <c r="I624" s="19">
        <f>COUNTIF($J$4:$J624,1)</f>
        <v>11</v>
      </c>
      <c r="J624" s="19">
        <f>COUNTIF($S$5:$S624,S624)</f>
        <v>601</v>
      </c>
      <c r="K624" s="19" t="e">
        <f>VLOOKUP(P624,Исходные_данные,20,FALSE)</f>
        <v>#N/A</v>
      </c>
      <c r="L624" s="19">
        <f>IFERROR(IF(P624=0,0,MAX($L$4:L623)+1),0)</f>
        <v>0</v>
      </c>
      <c r="M624" s="104" t="e">
        <f>LEFT(P624,SEARCH(".",P624)-1)</f>
        <v>#N/A</v>
      </c>
      <c r="N624" s="104" t="e">
        <f>LEFT(RIGHT(P624,LEN(P624)-LEN(M624)-1),SEARCH(".",P624)-1)</f>
        <v>#N/A</v>
      </c>
      <c r="P624" s="46" t="e">
        <f>VLOOKUP(ROW(620:620),Разбивка_нумерация_5,4,FALSE)</f>
        <v>#N/A</v>
      </c>
      <c r="Q624" s="46" t="e">
        <f>IF(VLOOKUP(ROW(620:620),Разбивка_нумерация_5,3,FALSE)=0,VLOOKUP(ROW(620:620),Разбивка_нумерация_5,2,FALSE),VLOOKUP(ROW(620:620),Разбивка_нумерация_5,3,FALSE))</f>
        <v>#N/A</v>
      </c>
      <c r="R624" s="46" t="e">
        <f>VLOOKUP(ROW(620:620),Разбивка_нумерация_5,6,FALSE)</f>
        <v>#N/A</v>
      </c>
      <c r="S624" s="46" t="e">
        <f>VLOOKUP(ROW(620:620),Разбивка_нумерация_5,17,FALSE)</f>
        <v>#N/A</v>
      </c>
      <c r="T624" s="46" t="str">
        <f>IF(AG624=0,"","L="&amp;AG624)</f>
        <v/>
      </c>
      <c r="U624" s="46" t="str">
        <f>IF(AH624=0,"",AD624&amp;" L="&amp;AH624)</f>
        <v/>
      </c>
      <c r="V624" s="46" t="str">
        <f>IF(AI624=0,"",AE624&amp;" L="&amp;AI624)</f>
        <v/>
      </c>
      <c r="W624" s="47" t="e">
        <f>VLOOKUP(P624,Исходные_данные,13,FALSE)*1.3</f>
        <v>#N/A</v>
      </c>
      <c r="X624" s="48"/>
      <c r="Y624" s="48"/>
      <c r="Z624" s="48"/>
      <c r="AA624" s="48"/>
      <c r="AB624" s="48"/>
      <c r="AD624" s="46" t="e">
        <f>VLOOKUP(S624,Кабель_диаметр,4,FALSE)</f>
        <v>#N/A</v>
      </c>
      <c r="AE624" s="46" t="e">
        <f>VLOOKUP(S624,Кабель_диаметр,5,FALSE)</f>
        <v>#N/A</v>
      </c>
      <c r="AG624" s="46">
        <f>IFERROR(VLOOKUP(P624,Исходные_данные,10,FALSE),0)</f>
        <v>0</v>
      </c>
      <c r="AH624" s="46">
        <f>IFERROR(VLOOKUP(P624,Исходные_данные,11,FALSE),0)</f>
        <v>0</v>
      </c>
      <c r="AI624" s="46">
        <f t="shared" si="26"/>
        <v>0</v>
      </c>
    </row>
    <row r="625" spans="6:35" x14ac:dyDescent="0.25">
      <c r="F625" s="19" t="str">
        <f>IF(G625=1,MAX($F$4:F624)+1,"")</f>
        <v/>
      </c>
      <c r="G625" s="19">
        <f>COUNTIF($H$5:H625,H625)</f>
        <v>602</v>
      </c>
      <c r="H625" s="19" t="e">
        <f t="shared" si="25"/>
        <v>#N/A</v>
      </c>
      <c r="I625" s="19">
        <f>COUNTIF($J$4:$J625,1)</f>
        <v>11</v>
      </c>
      <c r="J625" s="19">
        <f>COUNTIF($S$5:$S625,S625)</f>
        <v>602</v>
      </c>
      <c r="K625" s="19" t="e">
        <f>VLOOKUP(P625,Исходные_данные,20,FALSE)</f>
        <v>#N/A</v>
      </c>
      <c r="L625" s="19">
        <f>IFERROR(IF(P625=0,0,MAX($L$4:L624)+1),0)</f>
        <v>0</v>
      </c>
      <c r="M625" s="104" t="e">
        <f>LEFT(P625,SEARCH(".",P625)-1)</f>
        <v>#N/A</v>
      </c>
      <c r="N625" s="104" t="e">
        <f>LEFT(RIGHT(P625,LEN(P625)-LEN(M625)-1),SEARCH(".",P625)-1)</f>
        <v>#N/A</v>
      </c>
      <c r="P625" s="46" t="e">
        <f>VLOOKUP(ROW(621:621),Разбивка_нумерация_5,4,FALSE)</f>
        <v>#N/A</v>
      </c>
      <c r="Q625" s="46" t="e">
        <f>IF(VLOOKUP(ROW(621:621),Разбивка_нумерация_5,3,FALSE)=0,VLOOKUP(ROW(621:621),Разбивка_нумерация_5,2,FALSE),VLOOKUP(ROW(621:621),Разбивка_нумерация_5,3,FALSE))</f>
        <v>#N/A</v>
      </c>
      <c r="R625" s="46" t="e">
        <f>VLOOKUP(ROW(621:621),Разбивка_нумерация_5,6,FALSE)</f>
        <v>#N/A</v>
      </c>
      <c r="S625" s="46" t="e">
        <f>VLOOKUP(ROW(621:621),Разбивка_нумерация_5,17,FALSE)</f>
        <v>#N/A</v>
      </c>
      <c r="T625" s="46" t="str">
        <f>IF(AG625=0,"","L="&amp;AG625)</f>
        <v/>
      </c>
      <c r="U625" s="46" t="str">
        <f>IF(AH625=0,"",AD625&amp;" L="&amp;AH625)</f>
        <v/>
      </c>
      <c r="V625" s="46" t="str">
        <f>IF(AI625=0,"",AE625&amp;" L="&amp;AI625)</f>
        <v/>
      </c>
      <c r="W625" s="47" t="e">
        <f>VLOOKUP(P625,Исходные_данные,13,FALSE)*1.3</f>
        <v>#N/A</v>
      </c>
      <c r="X625" s="48"/>
      <c r="Y625" s="48"/>
      <c r="Z625" s="48"/>
      <c r="AA625" s="48"/>
      <c r="AB625" s="48"/>
      <c r="AD625" s="46" t="e">
        <f>VLOOKUP(S625,Кабель_диаметр,4,FALSE)</f>
        <v>#N/A</v>
      </c>
      <c r="AE625" s="46" t="e">
        <f>VLOOKUP(S625,Кабель_диаметр,5,FALSE)</f>
        <v>#N/A</v>
      </c>
      <c r="AG625" s="46">
        <f>IFERROR(VLOOKUP(P625,Исходные_данные,10,FALSE),0)</f>
        <v>0</v>
      </c>
      <c r="AH625" s="46">
        <f>IFERROR(VLOOKUP(P625,Исходные_данные,11,FALSE),0)</f>
        <v>0</v>
      </c>
      <c r="AI625" s="46">
        <f t="shared" si="26"/>
        <v>0</v>
      </c>
    </row>
    <row r="626" spans="6:35" x14ac:dyDescent="0.25">
      <c r="F626" s="19" t="str">
        <f>IF(G626=1,MAX($F$4:F625)+1,"")</f>
        <v/>
      </c>
      <c r="G626" s="19">
        <f>COUNTIF($H$5:H626,H626)</f>
        <v>603</v>
      </c>
      <c r="H626" s="19" t="e">
        <f t="shared" si="25"/>
        <v>#N/A</v>
      </c>
      <c r="I626" s="19">
        <f>COUNTIF($J$4:$J626,1)</f>
        <v>11</v>
      </c>
      <c r="J626" s="19">
        <f>COUNTIF($S$5:$S626,S626)</f>
        <v>603</v>
      </c>
      <c r="K626" s="19" t="e">
        <f>VLOOKUP(P626,Исходные_данные,20,FALSE)</f>
        <v>#N/A</v>
      </c>
      <c r="L626" s="19">
        <f>IFERROR(IF(P626=0,0,MAX($L$4:L625)+1),0)</f>
        <v>0</v>
      </c>
      <c r="M626" s="104" t="e">
        <f>LEFT(P626,SEARCH(".",P626)-1)</f>
        <v>#N/A</v>
      </c>
      <c r="N626" s="104" t="e">
        <f>LEFT(RIGHT(P626,LEN(P626)-LEN(M626)-1),SEARCH(".",P626)-1)</f>
        <v>#N/A</v>
      </c>
      <c r="P626" s="46" t="e">
        <f>VLOOKUP(ROW(622:622),Разбивка_нумерация_5,4,FALSE)</f>
        <v>#N/A</v>
      </c>
      <c r="Q626" s="46" t="e">
        <f>IF(VLOOKUP(ROW(622:622),Разбивка_нумерация_5,3,FALSE)=0,VLOOKUP(ROW(622:622),Разбивка_нумерация_5,2,FALSE),VLOOKUP(ROW(622:622),Разбивка_нумерация_5,3,FALSE))</f>
        <v>#N/A</v>
      </c>
      <c r="R626" s="46" t="e">
        <f>VLOOKUP(ROW(622:622),Разбивка_нумерация_5,6,FALSE)</f>
        <v>#N/A</v>
      </c>
      <c r="S626" s="46" t="e">
        <f>VLOOKUP(ROW(622:622),Разбивка_нумерация_5,17,FALSE)</f>
        <v>#N/A</v>
      </c>
      <c r="T626" s="46" t="str">
        <f>IF(AG626=0,"","L="&amp;AG626)</f>
        <v/>
      </c>
      <c r="U626" s="46" t="str">
        <f>IF(AH626=0,"",AD626&amp;" L="&amp;AH626)</f>
        <v/>
      </c>
      <c r="V626" s="46" t="str">
        <f>IF(AI626=0,"",AE626&amp;" L="&amp;AI626)</f>
        <v/>
      </c>
      <c r="W626" s="47" t="e">
        <f>VLOOKUP(P626,Исходные_данные,13,FALSE)*1.3</f>
        <v>#N/A</v>
      </c>
      <c r="X626" s="48"/>
      <c r="Y626" s="48"/>
      <c r="Z626" s="48"/>
      <c r="AA626" s="48"/>
      <c r="AB626" s="48"/>
      <c r="AD626" s="46" t="e">
        <f>VLOOKUP(S626,Кабель_диаметр,4,FALSE)</f>
        <v>#N/A</v>
      </c>
      <c r="AE626" s="46" t="e">
        <f>VLOOKUP(S626,Кабель_диаметр,5,FALSE)</f>
        <v>#N/A</v>
      </c>
      <c r="AG626" s="46">
        <f>IFERROR(VLOOKUP(P626,Исходные_данные,10,FALSE),0)</f>
        <v>0</v>
      </c>
      <c r="AH626" s="46">
        <f>IFERROR(VLOOKUP(P626,Исходные_данные,11,FALSE),0)</f>
        <v>0</v>
      </c>
      <c r="AI626" s="46">
        <f t="shared" si="26"/>
        <v>0</v>
      </c>
    </row>
    <row r="627" spans="6:35" x14ac:dyDescent="0.25">
      <c r="F627" s="19" t="str">
        <f>IF(G627=1,MAX($F$4:F626)+1,"")</f>
        <v/>
      </c>
      <c r="G627" s="19">
        <f>COUNTIF($H$5:H627,H627)</f>
        <v>604</v>
      </c>
      <c r="H627" s="19" t="e">
        <f t="shared" si="25"/>
        <v>#N/A</v>
      </c>
      <c r="I627" s="19">
        <f>COUNTIF($J$4:$J627,1)</f>
        <v>11</v>
      </c>
      <c r="J627" s="19">
        <f>COUNTIF($S$5:$S627,S627)</f>
        <v>604</v>
      </c>
      <c r="K627" s="19" t="e">
        <f>VLOOKUP(P627,Исходные_данные,20,FALSE)</f>
        <v>#N/A</v>
      </c>
      <c r="L627" s="19">
        <f>IFERROR(IF(P627=0,0,MAX($L$4:L626)+1),0)</f>
        <v>0</v>
      </c>
      <c r="M627" s="104" t="e">
        <f>LEFT(P627,SEARCH(".",P627)-1)</f>
        <v>#N/A</v>
      </c>
      <c r="N627" s="104" t="e">
        <f>LEFT(RIGHT(P627,LEN(P627)-LEN(M627)-1),SEARCH(".",P627)-1)</f>
        <v>#N/A</v>
      </c>
      <c r="P627" s="46" t="e">
        <f>VLOOKUP(ROW(623:623),Разбивка_нумерация_5,4,FALSE)</f>
        <v>#N/A</v>
      </c>
      <c r="Q627" s="46" t="e">
        <f>IF(VLOOKUP(ROW(623:623),Разбивка_нумерация_5,3,FALSE)=0,VLOOKUP(ROW(623:623),Разбивка_нумерация_5,2,FALSE),VLOOKUP(ROW(623:623),Разбивка_нумерация_5,3,FALSE))</f>
        <v>#N/A</v>
      </c>
      <c r="R627" s="46" t="e">
        <f>VLOOKUP(ROW(623:623),Разбивка_нумерация_5,6,FALSE)</f>
        <v>#N/A</v>
      </c>
      <c r="S627" s="46" t="e">
        <f>VLOOKUP(ROW(623:623),Разбивка_нумерация_5,17,FALSE)</f>
        <v>#N/A</v>
      </c>
      <c r="T627" s="46" t="str">
        <f>IF(AG627=0,"","L="&amp;AG627)</f>
        <v/>
      </c>
      <c r="U627" s="46" t="str">
        <f>IF(AH627=0,"",AD627&amp;" L="&amp;AH627)</f>
        <v/>
      </c>
      <c r="V627" s="46" t="str">
        <f>IF(AI627=0,"",AE627&amp;" L="&amp;AI627)</f>
        <v/>
      </c>
      <c r="W627" s="47" t="e">
        <f>VLOOKUP(P627,Исходные_данные,13,FALSE)*1.3</f>
        <v>#N/A</v>
      </c>
      <c r="X627" s="48"/>
      <c r="Y627" s="48"/>
      <c r="Z627" s="48"/>
      <c r="AA627" s="48"/>
      <c r="AB627" s="48"/>
      <c r="AD627" s="46" t="e">
        <f>VLOOKUP(S627,Кабель_диаметр,4,FALSE)</f>
        <v>#N/A</v>
      </c>
      <c r="AE627" s="46" t="e">
        <f>VLOOKUP(S627,Кабель_диаметр,5,FALSE)</f>
        <v>#N/A</v>
      </c>
      <c r="AG627" s="46">
        <f>IFERROR(VLOOKUP(P627,Исходные_данные,10,FALSE),0)</f>
        <v>0</v>
      </c>
      <c r="AH627" s="46">
        <f>IFERROR(VLOOKUP(P627,Исходные_данные,11,FALSE),0)</f>
        <v>0</v>
      </c>
      <c r="AI627" s="46">
        <f t="shared" si="26"/>
        <v>0</v>
      </c>
    </row>
    <row r="628" spans="6:35" x14ac:dyDescent="0.25">
      <c r="F628" s="19" t="str">
        <f>IF(G628=1,MAX($F$4:F627)+1,"")</f>
        <v/>
      </c>
      <c r="G628" s="19">
        <f>COUNTIF($H$5:H628,H628)</f>
        <v>605</v>
      </c>
      <c r="H628" s="19" t="e">
        <f t="shared" si="25"/>
        <v>#N/A</v>
      </c>
      <c r="I628" s="19">
        <f>COUNTIF($J$4:$J628,1)</f>
        <v>11</v>
      </c>
      <c r="J628" s="19">
        <f>COUNTIF($S$5:$S628,S628)</f>
        <v>605</v>
      </c>
      <c r="K628" s="19" t="e">
        <f>VLOOKUP(P628,Исходные_данные,20,FALSE)</f>
        <v>#N/A</v>
      </c>
      <c r="L628" s="19">
        <f>IFERROR(IF(P628=0,0,MAX($L$4:L627)+1),0)</f>
        <v>0</v>
      </c>
      <c r="M628" s="104" t="e">
        <f>LEFT(P628,SEARCH(".",P628)-1)</f>
        <v>#N/A</v>
      </c>
      <c r="N628" s="104" t="e">
        <f>LEFT(RIGHT(P628,LEN(P628)-LEN(M628)-1),SEARCH(".",P628)-1)</f>
        <v>#N/A</v>
      </c>
      <c r="P628" s="46" t="e">
        <f>VLOOKUP(ROW(624:624),Разбивка_нумерация_5,4,FALSE)</f>
        <v>#N/A</v>
      </c>
      <c r="Q628" s="46" t="e">
        <f>IF(VLOOKUP(ROW(624:624),Разбивка_нумерация_5,3,FALSE)=0,VLOOKUP(ROW(624:624),Разбивка_нумерация_5,2,FALSE),VLOOKUP(ROW(624:624),Разбивка_нумерация_5,3,FALSE))</f>
        <v>#N/A</v>
      </c>
      <c r="R628" s="46" t="e">
        <f>VLOOKUP(ROW(624:624),Разбивка_нумерация_5,6,FALSE)</f>
        <v>#N/A</v>
      </c>
      <c r="S628" s="46" t="e">
        <f>VLOOKUP(ROW(624:624),Разбивка_нумерация_5,17,FALSE)</f>
        <v>#N/A</v>
      </c>
      <c r="T628" s="46" t="str">
        <f>IF(AG628=0,"","L="&amp;AG628)</f>
        <v/>
      </c>
      <c r="U628" s="46" t="str">
        <f>IF(AH628=0,"",AD628&amp;" L="&amp;AH628)</f>
        <v/>
      </c>
      <c r="V628" s="46" t="str">
        <f>IF(AI628=0,"",AE628&amp;" L="&amp;AI628)</f>
        <v/>
      </c>
      <c r="W628" s="47" t="e">
        <f>VLOOKUP(P628,Исходные_данные,13,FALSE)*1.3</f>
        <v>#N/A</v>
      </c>
      <c r="X628" s="48"/>
      <c r="Y628" s="48"/>
      <c r="Z628" s="48"/>
      <c r="AA628" s="48"/>
      <c r="AB628" s="48"/>
      <c r="AD628" s="46" t="e">
        <f>VLOOKUP(S628,Кабель_диаметр,4,FALSE)</f>
        <v>#N/A</v>
      </c>
      <c r="AE628" s="46" t="e">
        <f>VLOOKUP(S628,Кабель_диаметр,5,FALSE)</f>
        <v>#N/A</v>
      </c>
      <c r="AG628" s="46">
        <f>IFERROR(VLOOKUP(P628,Исходные_данные,10,FALSE),0)</f>
        <v>0</v>
      </c>
      <c r="AH628" s="46">
        <f>IFERROR(VLOOKUP(P628,Исходные_данные,11,FALSE),0)</f>
        <v>0</v>
      </c>
      <c r="AI628" s="46">
        <f t="shared" si="26"/>
        <v>0</v>
      </c>
    </row>
    <row r="629" spans="6:35" x14ac:dyDescent="0.25">
      <c r="F629" s="19" t="str">
        <f>IF(G629=1,MAX($F$4:F628)+1,"")</f>
        <v/>
      </c>
      <c r="G629" s="19">
        <f>COUNTIF($H$5:H629,H629)</f>
        <v>606</v>
      </c>
      <c r="H629" s="19" t="e">
        <f t="shared" si="25"/>
        <v>#N/A</v>
      </c>
      <c r="I629" s="19">
        <f>COUNTIF($J$4:$J629,1)</f>
        <v>11</v>
      </c>
      <c r="J629" s="19">
        <f>COUNTIF($S$5:$S629,S629)</f>
        <v>606</v>
      </c>
      <c r="K629" s="19" t="e">
        <f>VLOOKUP(P629,Исходные_данные,20,FALSE)</f>
        <v>#N/A</v>
      </c>
      <c r="L629" s="19">
        <f>IFERROR(IF(P629=0,0,MAX($L$4:L628)+1),0)</f>
        <v>0</v>
      </c>
      <c r="M629" s="104" t="e">
        <f>LEFT(P629,SEARCH(".",P629)-1)</f>
        <v>#N/A</v>
      </c>
      <c r="N629" s="104" t="e">
        <f>LEFT(RIGHT(P629,LEN(P629)-LEN(M629)-1),SEARCH(".",P629)-1)</f>
        <v>#N/A</v>
      </c>
      <c r="P629" s="46" t="e">
        <f>VLOOKUP(ROW(625:625),Разбивка_нумерация_5,4,FALSE)</f>
        <v>#N/A</v>
      </c>
      <c r="Q629" s="46" t="e">
        <f>IF(VLOOKUP(ROW(625:625),Разбивка_нумерация_5,3,FALSE)=0,VLOOKUP(ROW(625:625),Разбивка_нумерация_5,2,FALSE),VLOOKUP(ROW(625:625),Разбивка_нумерация_5,3,FALSE))</f>
        <v>#N/A</v>
      </c>
      <c r="R629" s="46" t="e">
        <f>VLOOKUP(ROW(625:625),Разбивка_нумерация_5,6,FALSE)</f>
        <v>#N/A</v>
      </c>
      <c r="S629" s="46" t="e">
        <f>VLOOKUP(ROW(625:625),Разбивка_нумерация_5,17,FALSE)</f>
        <v>#N/A</v>
      </c>
      <c r="T629" s="46" t="str">
        <f>IF(AG629=0,"","L="&amp;AG629)</f>
        <v/>
      </c>
      <c r="U629" s="46" t="str">
        <f>IF(AH629=0,"",AD629&amp;" L="&amp;AH629)</f>
        <v/>
      </c>
      <c r="V629" s="46" t="str">
        <f>IF(AI629=0,"",AE629&amp;" L="&amp;AI629)</f>
        <v/>
      </c>
      <c r="W629" s="47" t="e">
        <f>VLOOKUP(P629,Исходные_данные,13,FALSE)*1.3</f>
        <v>#N/A</v>
      </c>
      <c r="X629" s="48"/>
      <c r="Y629" s="48"/>
      <c r="Z629" s="48"/>
      <c r="AA629" s="48"/>
      <c r="AB629" s="48"/>
      <c r="AD629" s="46" t="e">
        <f>VLOOKUP(S629,Кабель_диаметр,4,FALSE)</f>
        <v>#N/A</v>
      </c>
      <c r="AE629" s="46" t="e">
        <f>VLOOKUP(S629,Кабель_диаметр,5,FALSE)</f>
        <v>#N/A</v>
      </c>
      <c r="AG629" s="46">
        <f>IFERROR(VLOOKUP(P629,Исходные_данные,10,FALSE),0)</f>
        <v>0</v>
      </c>
      <c r="AH629" s="46">
        <f>IFERROR(VLOOKUP(P629,Исходные_данные,11,FALSE),0)</f>
        <v>0</v>
      </c>
      <c r="AI629" s="46">
        <f t="shared" si="26"/>
        <v>0</v>
      </c>
    </row>
    <row r="630" spans="6:35" x14ac:dyDescent="0.25">
      <c r="F630" s="19" t="str">
        <f>IF(G630=1,MAX($F$4:F629)+1,"")</f>
        <v/>
      </c>
      <c r="G630" s="19">
        <f>COUNTIF($H$5:H630,H630)</f>
        <v>607</v>
      </c>
      <c r="H630" s="19" t="e">
        <f t="shared" si="25"/>
        <v>#N/A</v>
      </c>
      <c r="I630" s="19">
        <f>COUNTIF($J$4:$J630,1)</f>
        <v>11</v>
      </c>
      <c r="J630" s="19">
        <f>COUNTIF($S$5:$S630,S630)</f>
        <v>607</v>
      </c>
      <c r="K630" s="19" t="e">
        <f>VLOOKUP(P630,Исходные_данные,20,FALSE)</f>
        <v>#N/A</v>
      </c>
      <c r="L630" s="19">
        <f>IFERROR(IF(P630=0,0,MAX($L$4:L629)+1),0)</f>
        <v>0</v>
      </c>
      <c r="M630" s="104" t="e">
        <f>LEFT(P630,SEARCH(".",P630)-1)</f>
        <v>#N/A</v>
      </c>
      <c r="N630" s="104" t="e">
        <f>LEFT(RIGHT(P630,LEN(P630)-LEN(M630)-1),SEARCH(".",P630)-1)</f>
        <v>#N/A</v>
      </c>
      <c r="P630" s="46" t="e">
        <f>VLOOKUP(ROW(626:626),Разбивка_нумерация_5,4,FALSE)</f>
        <v>#N/A</v>
      </c>
      <c r="Q630" s="46" t="e">
        <f>IF(VLOOKUP(ROW(626:626),Разбивка_нумерация_5,3,FALSE)=0,VLOOKUP(ROW(626:626),Разбивка_нумерация_5,2,FALSE),VLOOKUP(ROW(626:626),Разбивка_нумерация_5,3,FALSE))</f>
        <v>#N/A</v>
      </c>
      <c r="R630" s="46" t="e">
        <f>VLOOKUP(ROW(626:626),Разбивка_нумерация_5,6,FALSE)</f>
        <v>#N/A</v>
      </c>
      <c r="S630" s="46" t="e">
        <f>VLOOKUP(ROW(626:626),Разбивка_нумерация_5,17,FALSE)</f>
        <v>#N/A</v>
      </c>
      <c r="T630" s="46" t="str">
        <f>IF(AG630=0,"","L="&amp;AG630)</f>
        <v/>
      </c>
      <c r="U630" s="46" t="str">
        <f>IF(AH630=0,"",AD630&amp;" L="&amp;AH630)</f>
        <v/>
      </c>
      <c r="V630" s="46" t="str">
        <f>IF(AI630=0,"",AE630&amp;" L="&amp;AI630)</f>
        <v/>
      </c>
      <c r="W630" s="47" t="e">
        <f>VLOOKUP(P630,Исходные_данные,13,FALSE)*1.3</f>
        <v>#N/A</v>
      </c>
      <c r="X630" s="48"/>
      <c r="Y630" s="48"/>
      <c r="Z630" s="48"/>
      <c r="AA630" s="48"/>
      <c r="AB630" s="48"/>
      <c r="AD630" s="46" t="e">
        <f>VLOOKUP(S630,Кабель_диаметр,4,FALSE)</f>
        <v>#N/A</v>
      </c>
      <c r="AE630" s="46" t="e">
        <f>VLOOKUP(S630,Кабель_диаметр,5,FALSE)</f>
        <v>#N/A</v>
      </c>
      <c r="AG630" s="46">
        <f>IFERROR(VLOOKUP(P630,Исходные_данные,10,FALSE),0)</f>
        <v>0</v>
      </c>
      <c r="AH630" s="46">
        <f>IFERROR(VLOOKUP(P630,Исходные_данные,11,FALSE),0)</f>
        <v>0</v>
      </c>
      <c r="AI630" s="46">
        <f t="shared" si="26"/>
        <v>0</v>
      </c>
    </row>
    <row r="631" spans="6:35" x14ac:dyDescent="0.25">
      <c r="F631" s="19" t="str">
        <f>IF(G631=1,MAX($F$4:F630)+1,"")</f>
        <v/>
      </c>
      <c r="G631" s="19">
        <f>COUNTIF($H$5:H631,H631)</f>
        <v>608</v>
      </c>
      <c r="H631" s="19" t="e">
        <f t="shared" si="25"/>
        <v>#N/A</v>
      </c>
      <c r="I631" s="19">
        <f>COUNTIF($J$4:$J631,1)</f>
        <v>11</v>
      </c>
      <c r="J631" s="19">
        <f>COUNTIF($S$5:$S631,S631)</f>
        <v>608</v>
      </c>
      <c r="K631" s="19" t="e">
        <f>VLOOKUP(P631,Исходные_данные,20,FALSE)</f>
        <v>#N/A</v>
      </c>
      <c r="L631" s="19">
        <f>IFERROR(IF(P631=0,0,MAX($L$4:L630)+1),0)</f>
        <v>0</v>
      </c>
      <c r="M631" s="104" t="e">
        <f>LEFT(P631,SEARCH(".",P631)-1)</f>
        <v>#N/A</v>
      </c>
      <c r="N631" s="104" t="e">
        <f>LEFT(RIGHT(P631,LEN(P631)-LEN(M631)-1),SEARCH(".",P631)-1)</f>
        <v>#N/A</v>
      </c>
      <c r="P631" s="46" t="e">
        <f>VLOOKUP(ROW(627:627),Разбивка_нумерация_5,4,FALSE)</f>
        <v>#N/A</v>
      </c>
      <c r="Q631" s="46" t="e">
        <f>IF(VLOOKUP(ROW(627:627),Разбивка_нумерация_5,3,FALSE)=0,VLOOKUP(ROW(627:627),Разбивка_нумерация_5,2,FALSE),VLOOKUP(ROW(627:627),Разбивка_нумерация_5,3,FALSE))</f>
        <v>#N/A</v>
      </c>
      <c r="R631" s="46" t="e">
        <f>VLOOKUP(ROW(627:627),Разбивка_нумерация_5,6,FALSE)</f>
        <v>#N/A</v>
      </c>
      <c r="S631" s="46" t="e">
        <f>VLOOKUP(ROW(627:627),Разбивка_нумерация_5,17,FALSE)</f>
        <v>#N/A</v>
      </c>
      <c r="T631" s="46" t="str">
        <f>IF(AG631=0,"","L="&amp;AG631)</f>
        <v/>
      </c>
      <c r="U631" s="46" t="str">
        <f>IF(AH631=0,"",AD631&amp;" L="&amp;AH631)</f>
        <v/>
      </c>
      <c r="V631" s="46" t="str">
        <f>IF(AI631=0,"",AE631&amp;" L="&amp;AI631)</f>
        <v/>
      </c>
      <c r="W631" s="47" t="e">
        <f>VLOOKUP(P631,Исходные_данные,13,FALSE)*1.3</f>
        <v>#N/A</v>
      </c>
      <c r="X631" s="48"/>
      <c r="Y631" s="48"/>
      <c r="Z631" s="48"/>
      <c r="AA631" s="48"/>
      <c r="AB631" s="48"/>
      <c r="AD631" s="46" t="e">
        <f>VLOOKUP(S631,Кабель_диаметр,4,FALSE)</f>
        <v>#N/A</v>
      </c>
      <c r="AE631" s="46" t="e">
        <f>VLOOKUP(S631,Кабель_диаметр,5,FALSE)</f>
        <v>#N/A</v>
      </c>
      <c r="AG631" s="46">
        <f>IFERROR(VLOOKUP(P631,Исходные_данные,10,FALSE),0)</f>
        <v>0</v>
      </c>
      <c r="AH631" s="46">
        <f>IFERROR(VLOOKUP(P631,Исходные_данные,11,FALSE),0)</f>
        <v>0</v>
      </c>
      <c r="AI631" s="46">
        <f t="shared" si="26"/>
        <v>0</v>
      </c>
    </row>
    <row r="632" spans="6:35" x14ac:dyDescent="0.25">
      <c r="F632" s="19" t="str">
        <f>IF(G632=1,MAX($F$4:F631)+1,"")</f>
        <v/>
      </c>
      <c r="G632" s="19">
        <f>COUNTIF($H$5:H632,H632)</f>
        <v>609</v>
      </c>
      <c r="H632" s="19" t="e">
        <f t="shared" si="25"/>
        <v>#N/A</v>
      </c>
      <c r="I632" s="19">
        <f>COUNTIF($J$4:$J632,1)</f>
        <v>11</v>
      </c>
      <c r="J632" s="19">
        <f>COUNTIF($S$5:$S632,S632)</f>
        <v>609</v>
      </c>
      <c r="K632" s="19" t="e">
        <f>VLOOKUP(P632,Исходные_данные,20,FALSE)</f>
        <v>#N/A</v>
      </c>
      <c r="L632" s="19">
        <f>IFERROR(IF(P632=0,0,MAX($L$4:L631)+1),0)</f>
        <v>0</v>
      </c>
      <c r="M632" s="104" t="e">
        <f>LEFT(P632,SEARCH(".",P632)-1)</f>
        <v>#N/A</v>
      </c>
      <c r="N632" s="104" t="e">
        <f>LEFT(RIGHT(P632,LEN(P632)-LEN(M632)-1),SEARCH(".",P632)-1)</f>
        <v>#N/A</v>
      </c>
      <c r="P632" s="46" t="e">
        <f>VLOOKUP(ROW(628:628),Разбивка_нумерация_5,4,FALSE)</f>
        <v>#N/A</v>
      </c>
      <c r="Q632" s="46" t="e">
        <f>IF(VLOOKUP(ROW(628:628),Разбивка_нумерация_5,3,FALSE)=0,VLOOKUP(ROW(628:628),Разбивка_нумерация_5,2,FALSE),VLOOKUP(ROW(628:628),Разбивка_нумерация_5,3,FALSE))</f>
        <v>#N/A</v>
      </c>
      <c r="R632" s="46" t="e">
        <f>VLOOKUP(ROW(628:628),Разбивка_нумерация_5,6,FALSE)</f>
        <v>#N/A</v>
      </c>
      <c r="S632" s="46" t="e">
        <f>VLOOKUP(ROW(628:628),Разбивка_нумерация_5,17,FALSE)</f>
        <v>#N/A</v>
      </c>
      <c r="T632" s="46" t="str">
        <f>IF(AG632=0,"","L="&amp;AG632)</f>
        <v/>
      </c>
      <c r="U632" s="46" t="str">
        <f>IF(AH632=0,"",AD632&amp;" L="&amp;AH632)</f>
        <v/>
      </c>
      <c r="V632" s="46" t="str">
        <f>IF(AI632=0,"",AE632&amp;" L="&amp;AI632)</f>
        <v/>
      </c>
      <c r="W632" s="47" t="e">
        <f>VLOOKUP(P632,Исходные_данные,13,FALSE)*1.3</f>
        <v>#N/A</v>
      </c>
      <c r="X632" s="48"/>
      <c r="Y632" s="48"/>
      <c r="Z632" s="48"/>
      <c r="AA632" s="48"/>
      <c r="AB632" s="48"/>
      <c r="AD632" s="46" t="e">
        <f>VLOOKUP(S632,Кабель_диаметр,4,FALSE)</f>
        <v>#N/A</v>
      </c>
      <c r="AE632" s="46" t="e">
        <f>VLOOKUP(S632,Кабель_диаметр,5,FALSE)</f>
        <v>#N/A</v>
      </c>
      <c r="AG632" s="46">
        <f>IFERROR(VLOOKUP(P632,Исходные_данные,10,FALSE),0)</f>
        <v>0</v>
      </c>
      <c r="AH632" s="46">
        <f>IFERROR(VLOOKUP(P632,Исходные_данные,11,FALSE),0)</f>
        <v>0</v>
      </c>
      <c r="AI632" s="46">
        <f t="shared" si="26"/>
        <v>0</v>
      </c>
    </row>
    <row r="633" spans="6:35" x14ac:dyDescent="0.25">
      <c r="F633" s="19" t="str">
        <f>IF(G633=1,MAX($F$4:F632)+1,"")</f>
        <v/>
      </c>
      <c r="G633" s="19">
        <f>COUNTIF($H$5:H633,H633)</f>
        <v>610</v>
      </c>
      <c r="H633" s="19" t="e">
        <f t="shared" si="25"/>
        <v>#N/A</v>
      </c>
      <c r="I633" s="19">
        <f>COUNTIF($J$4:$J633,1)</f>
        <v>11</v>
      </c>
      <c r="J633" s="19">
        <f>COUNTIF($S$5:$S633,S633)</f>
        <v>610</v>
      </c>
      <c r="K633" s="19" t="e">
        <f>VLOOKUP(P633,Исходные_данные,20,FALSE)</f>
        <v>#N/A</v>
      </c>
      <c r="L633" s="19">
        <f>IFERROR(IF(P633=0,0,MAX($L$4:L632)+1),0)</f>
        <v>0</v>
      </c>
      <c r="M633" s="104" t="e">
        <f>LEFT(P633,SEARCH(".",P633)-1)</f>
        <v>#N/A</v>
      </c>
      <c r="N633" s="104" t="e">
        <f>LEFT(RIGHT(P633,LEN(P633)-LEN(M633)-1),SEARCH(".",P633)-1)</f>
        <v>#N/A</v>
      </c>
      <c r="P633" s="46" t="e">
        <f>VLOOKUP(ROW(629:629),Разбивка_нумерация_5,4,FALSE)</f>
        <v>#N/A</v>
      </c>
      <c r="Q633" s="46" t="e">
        <f>IF(VLOOKUP(ROW(629:629),Разбивка_нумерация_5,3,FALSE)=0,VLOOKUP(ROW(629:629),Разбивка_нумерация_5,2,FALSE),VLOOKUP(ROW(629:629),Разбивка_нумерация_5,3,FALSE))</f>
        <v>#N/A</v>
      </c>
      <c r="R633" s="46" t="e">
        <f>VLOOKUP(ROW(629:629),Разбивка_нумерация_5,6,FALSE)</f>
        <v>#N/A</v>
      </c>
      <c r="S633" s="46" t="e">
        <f>VLOOKUP(ROW(629:629),Разбивка_нумерация_5,17,FALSE)</f>
        <v>#N/A</v>
      </c>
      <c r="T633" s="46" t="str">
        <f>IF(AG633=0,"","L="&amp;AG633)</f>
        <v/>
      </c>
      <c r="U633" s="46" t="str">
        <f>IF(AH633=0,"",AD633&amp;" L="&amp;AH633)</f>
        <v/>
      </c>
      <c r="V633" s="46" t="str">
        <f>IF(AI633=0,"",AE633&amp;" L="&amp;AI633)</f>
        <v/>
      </c>
      <c r="W633" s="47" t="e">
        <f>VLOOKUP(P633,Исходные_данные,13,FALSE)*1.3</f>
        <v>#N/A</v>
      </c>
      <c r="X633" s="48"/>
      <c r="Y633" s="48"/>
      <c r="Z633" s="48"/>
      <c r="AA633" s="48"/>
      <c r="AB633" s="48"/>
      <c r="AD633" s="46" t="e">
        <f>VLOOKUP(S633,Кабель_диаметр,4,FALSE)</f>
        <v>#N/A</v>
      </c>
      <c r="AE633" s="46" t="e">
        <f>VLOOKUP(S633,Кабель_диаметр,5,FALSE)</f>
        <v>#N/A</v>
      </c>
      <c r="AG633" s="46">
        <f>IFERROR(VLOOKUP(P633,Исходные_данные,10,FALSE),0)</f>
        <v>0</v>
      </c>
      <c r="AH633" s="46">
        <f>IFERROR(VLOOKUP(P633,Исходные_данные,11,FALSE),0)</f>
        <v>0</v>
      </c>
      <c r="AI633" s="46">
        <f t="shared" si="26"/>
        <v>0</v>
      </c>
    </row>
    <row r="634" spans="6:35" x14ac:dyDescent="0.25">
      <c r="F634" s="19" t="str">
        <f>IF(G634=1,MAX($F$4:F633)+1,"")</f>
        <v/>
      </c>
      <c r="G634" s="19">
        <f>COUNTIF($H$5:H634,H634)</f>
        <v>611</v>
      </c>
      <c r="H634" s="19" t="e">
        <f t="shared" si="25"/>
        <v>#N/A</v>
      </c>
      <c r="I634" s="19">
        <f>COUNTIF($J$4:$J634,1)</f>
        <v>11</v>
      </c>
      <c r="J634" s="19">
        <f>COUNTIF($S$5:$S634,S634)</f>
        <v>611</v>
      </c>
      <c r="K634" s="19" t="e">
        <f>VLOOKUP(P634,Исходные_данные,20,FALSE)</f>
        <v>#N/A</v>
      </c>
      <c r="L634" s="19">
        <f>IFERROR(IF(P634=0,0,MAX($L$4:L633)+1),0)</f>
        <v>0</v>
      </c>
      <c r="M634" s="104" t="e">
        <f>LEFT(P634,SEARCH(".",P634)-1)</f>
        <v>#N/A</v>
      </c>
      <c r="N634" s="104" t="e">
        <f>LEFT(RIGHT(P634,LEN(P634)-LEN(M634)-1),SEARCH(".",P634)-1)</f>
        <v>#N/A</v>
      </c>
      <c r="P634" s="46" t="e">
        <f>VLOOKUP(ROW(630:630),Разбивка_нумерация_5,4,FALSE)</f>
        <v>#N/A</v>
      </c>
      <c r="Q634" s="46" t="e">
        <f>IF(VLOOKUP(ROW(630:630),Разбивка_нумерация_5,3,FALSE)=0,VLOOKUP(ROW(630:630),Разбивка_нумерация_5,2,FALSE),VLOOKUP(ROW(630:630),Разбивка_нумерация_5,3,FALSE))</f>
        <v>#N/A</v>
      </c>
      <c r="R634" s="46" t="e">
        <f>VLOOKUP(ROW(630:630),Разбивка_нумерация_5,6,FALSE)</f>
        <v>#N/A</v>
      </c>
      <c r="S634" s="46" t="e">
        <f>VLOOKUP(ROW(630:630),Разбивка_нумерация_5,17,FALSE)</f>
        <v>#N/A</v>
      </c>
      <c r="T634" s="46" t="str">
        <f>IF(AG634=0,"","L="&amp;AG634)</f>
        <v/>
      </c>
      <c r="U634" s="46" t="str">
        <f>IF(AH634=0,"",AD634&amp;" L="&amp;AH634)</f>
        <v/>
      </c>
      <c r="V634" s="46" t="str">
        <f>IF(AI634=0,"",AE634&amp;" L="&amp;AI634)</f>
        <v/>
      </c>
      <c r="W634" s="47" t="e">
        <f>VLOOKUP(P634,Исходные_данные,13,FALSE)*1.3</f>
        <v>#N/A</v>
      </c>
      <c r="X634" s="48"/>
      <c r="Y634" s="48"/>
      <c r="Z634" s="48"/>
      <c r="AA634" s="48"/>
      <c r="AB634" s="48"/>
      <c r="AD634" s="46" t="e">
        <f>VLOOKUP(S634,Кабель_диаметр,4,FALSE)</f>
        <v>#N/A</v>
      </c>
      <c r="AE634" s="46" t="e">
        <f>VLOOKUP(S634,Кабель_диаметр,5,FALSE)</f>
        <v>#N/A</v>
      </c>
      <c r="AG634" s="46">
        <f>IFERROR(VLOOKUP(P634,Исходные_данные,10,FALSE),0)</f>
        <v>0</v>
      </c>
      <c r="AH634" s="46">
        <f>IFERROR(VLOOKUP(P634,Исходные_данные,11,FALSE),0)</f>
        <v>0</v>
      </c>
      <c r="AI634" s="46">
        <f t="shared" si="26"/>
        <v>0</v>
      </c>
    </row>
    <row r="635" spans="6:35" x14ac:dyDescent="0.25">
      <c r="F635" s="19" t="str">
        <f>IF(G635=1,MAX($F$4:F634)+1,"")</f>
        <v/>
      </c>
      <c r="G635" s="19">
        <f>COUNTIF($H$5:H635,H635)</f>
        <v>612</v>
      </c>
      <c r="H635" s="19" t="e">
        <f t="shared" si="25"/>
        <v>#N/A</v>
      </c>
      <c r="I635" s="19">
        <f>COUNTIF($J$4:$J635,1)</f>
        <v>11</v>
      </c>
      <c r="J635" s="19">
        <f>COUNTIF($S$5:$S635,S635)</f>
        <v>612</v>
      </c>
      <c r="K635" s="19" t="e">
        <f>VLOOKUP(P635,Исходные_данные,20,FALSE)</f>
        <v>#N/A</v>
      </c>
      <c r="L635" s="19">
        <f>IFERROR(IF(P635=0,0,MAX($L$4:L634)+1),0)</f>
        <v>0</v>
      </c>
      <c r="M635" s="104" t="e">
        <f>LEFT(P635,SEARCH(".",P635)-1)</f>
        <v>#N/A</v>
      </c>
      <c r="N635" s="104" t="e">
        <f>LEFT(RIGHT(P635,LEN(P635)-LEN(M635)-1),SEARCH(".",P635)-1)</f>
        <v>#N/A</v>
      </c>
      <c r="P635" s="46" t="e">
        <f>VLOOKUP(ROW(631:631),Разбивка_нумерация_5,4,FALSE)</f>
        <v>#N/A</v>
      </c>
      <c r="Q635" s="46" t="e">
        <f>IF(VLOOKUP(ROW(631:631),Разбивка_нумерация_5,3,FALSE)=0,VLOOKUP(ROW(631:631),Разбивка_нумерация_5,2,FALSE),VLOOKUP(ROW(631:631),Разбивка_нумерация_5,3,FALSE))</f>
        <v>#N/A</v>
      </c>
      <c r="R635" s="46" t="e">
        <f>VLOOKUP(ROW(631:631),Разбивка_нумерация_5,6,FALSE)</f>
        <v>#N/A</v>
      </c>
      <c r="S635" s="46" t="e">
        <f>VLOOKUP(ROW(631:631),Разбивка_нумерация_5,17,FALSE)</f>
        <v>#N/A</v>
      </c>
      <c r="T635" s="46" t="str">
        <f>IF(AG635=0,"","L="&amp;AG635)</f>
        <v/>
      </c>
      <c r="U635" s="46" t="str">
        <f>IF(AH635=0,"",AD635&amp;" L="&amp;AH635)</f>
        <v/>
      </c>
      <c r="V635" s="46" t="str">
        <f>IF(AI635=0,"",AE635&amp;" L="&amp;AI635)</f>
        <v/>
      </c>
      <c r="W635" s="47" t="e">
        <f>VLOOKUP(P635,Исходные_данные,13,FALSE)*1.3</f>
        <v>#N/A</v>
      </c>
      <c r="X635" s="48"/>
      <c r="Y635" s="48"/>
      <c r="Z635" s="48"/>
      <c r="AA635" s="48"/>
      <c r="AB635" s="48"/>
      <c r="AD635" s="46" t="e">
        <f>VLOOKUP(S635,Кабель_диаметр,4,FALSE)</f>
        <v>#N/A</v>
      </c>
      <c r="AE635" s="46" t="e">
        <f>VLOOKUP(S635,Кабель_диаметр,5,FALSE)</f>
        <v>#N/A</v>
      </c>
      <c r="AG635" s="46">
        <f>IFERROR(VLOOKUP(P635,Исходные_данные,10,FALSE),0)</f>
        <v>0</v>
      </c>
      <c r="AH635" s="46">
        <f>IFERROR(VLOOKUP(P635,Исходные_данные,11,FALSE),0)</f>
        <v>0</v>
      </c>
      <c r="AI635" s="46">
        <f t="shared" si="26"/>
        <v>0</v>
      </c>
    </row>
    <row r="636" spans="6:35" x14ac:dyDescent="0.25">
      <c r="F636" s="19" t="str">
        <f>IF(G636=1,MAX($F$4:F635)+1,"")</f>
        <v/>
      </c>
      <c r="G636" s="19">
        <f>COUNTIF($H$5:H636,H636)</f>
        <v>613</v>
      </c>
      <c r="H636" s="19" t="e">
        <f t="shared" si="25"/>
        <v>#N/A</v>
      </c>
      <c r="I636" s="19">
        <f>COUNTIF($J$4:$J636,1)</f>
        <v>11</v>
      </c>
      <c r="J636" s="19">
        <f>COUNTIF($S$5:$S636,S636)</f>
        <v>613</v>
      </c>
      <c r="K636" s="19" t="e">
        <f>VLOOKUP(P636,Исходные_данные,20,FALSE)</f>
        <v>#N/A</v>
      </c>
      <c r="L636" s="19">
        <f>IFERROR(IF(P636=0,0,MAX($L$4:L635)+1),0)</f>
        <v>0</v>
      </c>
      <c r="M636" s="104" t="e">
        <f>LEFT(P636,SEARCH(".",P636)-1)</f>
        <v>#N/A</v>
      </c>
      <c r="N636" s="104" t="e">
        <f>LEFT(RIGHT(P636,LEN(P636)-LEN(M636)-1),SEARCH(".",P636)-1)</f>
        <v>#N/A</v>
      </c>
      <c r="P636" s="46" t="e">
        <f>VLOOKUP(ROW(632:632),Разбивка_нумерация_5,4,FALSE)</f>
        <v>#N/A</v>
      </c>
      <c r="Q636" s="46" t="e">
        <f>IF(VLOOKUP(ROW(632:632),Разбивка_нумерация_5,3,FALSE)=0,VLOOKUP(ROW(632:632),Разбивка_нумерация_5,2,FALSE),VLOOKUP(ROW(632:632),Разбивка_нумерация_5,3,FALSE))</f>
        <v>#N/A</v>
      </c>
      <c r="R636" s="46" t="e">
        <f>VLOOKUP(ROW(632:632),Разбивка_нумерация_5,6,FALSE)</f>
        <v>#N/A</v>
      </c>
      <c r="S636" s="46" t="e">
        <f>VLOOKUP(ROW(632:632),Разбивка_нумерация_5,17,FALSE)</f>
        <v>#N/A</v>
      </c>
      <c r="T636" s="46" t="str">
        <f>IF(AG636=0,"","L="&amp;AG636)</f>
        <v/>
      </c>
      <c r="U636" s="46" t="str">
        <f>IF(AH636=0,"",AD636&amp;" L="&amp;AH636)</f>
        <v/>
      </c>
      <c r="V636" s="46" t="str">
        <f>IF(AI636=0,"",AE636&amp;" L="&amp;AI636)</f>
        <v/>
      </c>
      <c r="W636" s="47" t="e">
        <f>VLOOKUP(P636,Исходные_данные,13,FALSE)*1.3</f>
        <v>#N/A</v>
      </c>
      <c r="X636" s="48"/>
      <c r="Y636" s="48"/>
      <c r="Z636" s="48"/>
      <c r="AA636" s="48"/>
      <c r="AB636" s="48"/>
      <c r="AD636" s="46" t="e">
        <f>VLOOKUP(S636,Кабель_диаметр,4,FALSE)</f>
        <v>#N/A</v>
      </c>
      <c r="AE636" s="46" t="e">
        <f>VLOOKUP(S636,Кабель_диаметр,5,FALSE)</f>
        <v>#N/A</v>
      </c>
      <c r="AG636" s="46">
        <f>IFERROR(VLOOKUP(P636,Исходные_данные,10,FALSE),0)</f>
        <v>0</v>
      </c>
      <c r="AH636" s="46">
        <f>IFERROR(VLOOKUP(P636,Исходные_данные,11,FALSE),0)</f>
        <v>0</v>
      </c>
      <c r="AI636" s="46">
        <f t="shared" si="26"/>
        <v>0</v>
      </c>
    </row>
    <row r="637" spans="6:35" x14ac:dyDescent="0.25">
      <c r="F637" s="19" t="str">
        <f>IF(G637=1,MAX($F$4:F636)+1,"")</f>
        <v/>
      </c>
      <c r="G637" s="19">
        <f>COUNTIF($H$5:H637,H637)</f>
        <v>614</v>
      </c>
      <c r="H637" s="19" t="e">
        <f t="shared" si="25"/>
        <v>#N/A</v>
      </c>
      <c r="I637" s="19">
        <f>COUNTIF($J$4:$J637,1)</f>
        <v>11</v>
      </c>
      <c r="J637" s="19">
        <f>COUNTIF($S$5:$S637,S637)</f>
        <v>614</v>
      </c>
      <c r="K637" s="19" t="e">
        <f>VLOOKUP(P637,Исходные_данные,20,FALSE)</f>
        <v>#N/A</v>
      </c>
      <c r="L637" s="19">
        <f>IFERROR(IF(P637=0,0,MAX($L$4:L636)+1),0)</f>
        <v>0</v>
      </c>
      <c r="M637" s="104" t="e">
        <f>LEFT(P637,SEARCH(".",P637)-1)</f>
        <v>#N/A</v>
      </c>
      <c r="N637" s="104" t="e">
        <f>LEFT(RIGHT(P637,LEN(P637)-LEN(M637)-1),SEARCH(".",P637)-1)</f>
        <v>#N/A</v>
      </c>
      <c r="P637" s="46" t="e">
        <f>VLOOKUP(ROW(633:633),Разбивка_нумерация_5,4,FALSE)</f>
        <v>#N/A</v>
      </c>
      <c r="Q637" s="46" t="e">
        <f>IF(VLOOKUP(ROW(633:633),Разбивка_нумерация_5,3,FALSE)=0,VLOOKUP(ROW(633:633),Разбивка_нумерация_5,2,FALSE),VLOOKUP(ROW(633:633),Разбивка_нумерация_5,3,FALSE))</f>
        <v>#N/A</v>
      </c>
      <c r="R637" s="46" t="e">
        <f>VLOOKUP(ROW(633:633),Разбивка_нумерация_5,6,FALSE)</f>
        <v>#N/A</v>
      </c>
      <c r="S637" s="46" t="e">
        <f>VLOOKUP(ROW(633:633),Разбивка_нумерация_5,17,FALSE)</f>
        <v>#N/A</v>
      </c>
      <c r="T637" s="46" t="str">
        <f>IF(AG637=0,"","L="&amp;AG637)</f>
        <v/>
      </c>
      <c r="U637" s="46" t="str">
        <f>IF(AH637=0,"",AD637&amp;" L="&amp;AH637)</f>
        <v/>
      </c>
      <c r="V637" s="46" t="str">
        <f>IF(AI637=0,"",AE637&amp;" L="&amp;AI637)</f>
        <v/>
      </c>
      <c r="W637" s="47" t="e">
        <f>VLOOKUP(P637,Исходные_данные,13,FALSE)*1.3</f>
        <v>#N/A</v>
      </c>
      <c r="X637" s="48"/>
      <c r="Y637" s="48"/>
      <c r="Z637" s="48"/>
      <c r="AA637" s="48"/>
      <c r="AB637" s="48"/>
      <c r="AD637" s="46" t="e">
        <f>VLOOKUP(S637,Кабель_диаметр,4,FALSE)</f>
        <v>#N/A</v>
      </c>
      <c r="AE637" s="46" t="e">
        <f>VLOOKUP(S637,Кабель_диаметр,5,FALSE)</f>
        <v>#N/A</v>
      </c>
      <c r="AG637" s="46">
        <f>IFERROR(VLOOKUP(P637,Исходные_данные,10,FALSE),0)</f>
        <v>0</v>
      </c>
      <c r="AH637" s="46">
        <f>IFERROR(VLOOKUP(P637,Исходные_данные,11,FALSE),0)</f>
        <v>0</v>
      </c>
      <c r="AI637" s="46">
        <f t="shared" si="26"/>
        <v>0</v>
      </c>
    </row>
    <row r="638" spans="6:35" x14ac:dyDescent="0.25">
      <c r="F638" s="19" t="str">
        <f>IF(G638=1,MAX($F$4:F637)+1,"")</f>
        <v/>
      </c>
      <c r="G638" s="19">
        <f>COUNTIF($H$5:H638,H638)</f>
        <v>615</v>
      </c>
      <c r="H638" s="19" t="e">
        <f t="shared" si="25"/>
        <v>#N/A</v>
      </c>
      <c r="I638" s="19">
        <f>COUNTIF($J$4:$J638,1)</f>
        <v>11</v>
      </c>
      <c r="J638" s="19">
        <f>COUNTIF($S$5:$S638,S638)</f>
        <v>615</v>
      </c>
      <c r="K638" s="19" t="e">
        <f>VLOOKUP(P638,Исходные_данные,20,FALSE)</f>
        <v>#N/A</v>
      </c>
      <c r="L638" s="19">
        <f>IFERROR(IF(P638=0,0,MAX($L$4:L637)+1),0)</f>
        <v>0</v>
      </c>
      <c r="M638" s="104" t="e">
        <f>LEFT(P638,SEARCH(".",P638)-1)</f>
        <v>#N/A</v>
      </c>
      <c r="N638" s="104" t="e">
        <f>LEFT(RIGHT(P638,LEN(P638)-LEN(M638)-1),SEARCH(".",P638)-1)</f>
        <v>#N/A</v>
      </c>
      <c r="P638" s="46" t="e">
        <f>VLOOKUP(ROW(634:634),Разбивка_нумерация_5,4,FALSE)</f>
        <v>#N/A</v>
      </c>
      <c r="Q638" s="46" t="e">
        <f>IF(VLOOKUP(ROW(634:634),Разбивка_нумерация_5,3,FALSE)=0,VLOOKUP(ROW(634:634),Разбивка_нумерация_5,2,FALSE),VLOOKUP(ROW(634:634),Разбивка_нумерация_5,3,FALSE))</f>
        <v>#N/A</v>
      </c>
      <c r="R638" s="46" t="e">
        <f>VLOOKUP(ROW(634:634),Разбивка_нумерация_5,6,FALSE)</f>
        <v>#N/A</v>
      </c>
      <c r="S638" s="46" t="e">
        <f>VLOOKUP(ROW(634:634),Разбивка_нумерация_5,17,FALSE)</f>
        <v>#N/A</v>
      </c>
      <c r="T638" s="46" t="str">
        <f>IF(AG638=0,"","L="&amp;AG638)</f>
        <v/>
      </c>
      <c r="U638" s="46" t="str">
        <f>IF(AH638=0,"",AD638&amp;" L="&amp;AH638)</f>
        <v/>
      </c>
      <c r="V638" s="46" t="str">
        <f>IF(AI638=0,"",AE638&amp;" L="&amp;AI638)</f>
        <v/>
      </c>
      <c r="W638" s="47" t="e">
        <f>VLOOKUP(P638,Исходные_данные,13,FALSE)*1.3</f>
        <v>#N/A</v>
      </c>
      <c r="X638" s="48"/>
      <c r="Y638" s="48"/>
      <c r="Z638" s="48"/>
      <c r="AA638" s="48"/>
      <c r="AB638" s="48"/>
      <c r="AD638" s="46" t="e">
        <f>VLOOKUP(S638,Кабель_диаметр,4,FALSE)</f>
        <v>#N/A</v>
      </c>
      <c r="AE638" s="46" t="e">
        <f>VLOOKUP(S638,Кабель_диаметр,5,FALSE)</f>
        <v>#N/A</v>
      </c>
      <c r="AG638" s="46">
        <f>IFERROR(VLOOKUP(P638,Исходные_данные,10,FALSE),0)</f>
        <v>0</v>
      </c>
      <c r="AH638" s="46">
        <f>IFERROR(VLOOKUP(P638,Исходные_данные,11,FALSE),0)</f>
        <v>0</v>
      </c>
      <c r="AI638" s="46">
        <f t="shared" si="26"/>
        <v>0</v>
      </c>
    </row>
    <row r="639" spans="6:35" x14ac:dyDescent="0.25">
      <c r="F639" s="19" t="str">
        <f>IF(G639=1,MAX($F$4:F638)+1,"")</f>
        <v/>
      </c>
      <c r="G639" s="19">
        <f>COUNTIF($H$5:H639,H639)</f>
        <v>616</v>
      </c>
      <c r="H639" s="19" t="e">
        <f t="shared" si="25"/>
        <v>#N/A</v>
      </c>
      <c r="I639" s="19">
        <f>COUNTIF($J$4:$J639,1)</f>
        <v>11</v>
      </c>
      <c r="J639" s="19">
        <f>COUNTIF($S$5:$S639,S639)</f>
        <v>616</v>
      </c>
      <c r="K639" s="19" t="e">
        <f>VLOOKUP(P639,Исходные_данные,20,FALSE)</f>
        <v>#N/A</v>
      </c>
      <c r="L639" s="19">
        <f>IFERROR(IF(P639=0,0,MAX($L$4:L638)+1),0)</f>
        <v>0</v>
      </c>
      <c r="M639" s="104" t="e">
        <f>LEFT(P639,SEARCH(".",P639)-1)</f>
        <v>#N/A</v>
      </c>
      <c r="N639" s="104" t="e">
        <f>LEFT(RIGHT(P639,LEN(P639)-LEN(M639)-1),SEARCH(".",P639)-1)</f>
        <v>#N/A</v>
      </c>
      <c r="P639" s="46" t="e">
        <f>VLOOKUP(ROW(635:635),Разбивка_нумерация_5,4,FALSE)</f>
        <v>#N/A</v>
      </c>
      <c r="Q639" s="46" t="e">
        <f>IF(VLOOKUP(ROW(635:635),Разбивка_нумерация_5,3,FALSE)=0,VLOOKUP(ROW(635:635),Разбивка_нумерация_5,2,FALSE),VLOOKUP(ROW(635:635),Разбивка_нумерация_5,3,FALSE))</f>
        <v>#N/A</v>
      </c>
      <c r="R639" s="46" t="e">
        <f>VLOOKUP(ROW(635:635),Разбивка_нумерация_5,6,FALSE)</f>
        <v>#N/A</v>
      </c>
      <c r="S639" s="46" t="e">
        <f>VLOOKUP(ROW(635:635),Разбивка_нумерация_5,17,FALSE)</f>
        <v>#N/A</v>
      </c>
      <c r="T639" s="46" t="str">
        <f>IF(AG639=0,"","L="&amp;AG639)</f>
        <v/>
      </c>
      <c r="U639" s="46" t="str">
        <f>IF(AH639=0,"",AD639&amp;" L="&amp;AH639)</f>
        <v/>
      </c>
      <c r="V639" s="46" t="str">
        <f>IF(AI639=0,"",AE639&amp;" L="&amp;AI639)</f>
        <v/>
      </c>
      <c r="W639" s="47" t="e">
        <f>VLOOKUP(P639,Исходные_данные,13,FALSE)*1.3</f>
        <v>#N/A</v>
      </c>
      <c r="X639" s="48"/>
      <c r="Y639" s="48"/>
      <c r="Z639" s="48"/>
      <c r="AA639" s="48"/>
      <c r="AB639" s="48"/>
      <c r="AD639" s="46" t="e">
        <f>VLOOKUP(S639,Кабель_диаметр,4,FALSE)</f>
        <v>#N/A</v>
      </c>
      <c r="AE639" s="46" t="e">
        <f>VLOOKUP(S639,Кабель_диаметр,5,FALSE)</f>
        <v>#N/A</v>
      </c>
      <c r="AG639" s="46">
        <f>IFERROR(VLOOKUP(P639,Исходные_данные,10,FALSE),0)</f>
        <v>0</v>
      </c>
      <c r="AH639" s="46">
        <f>IFERROR(VLOOKUP(P639,Исходные_данные,11,FALSE),0)</f>
        <v>0</v>
      </c>
      <c r="AI639" s="46">
        <f t="shared" si="26"/>
        <v>0</v>
      </c>
    </row>
    <row r="640" spans="6:35" x14ac:dyDescent="0.25">
      <c r="F640" s="19" t="str">
        <f>IF(G640=1,MAX($F$4:F639)+1,"")</f>
        <v/>
      </c>
      <c r="G640" s="19">
        <f>COUNTIF($H$5:H640,H640)</f>
        <v>617</v>
      </c>
      <c r="H640" s="19" t="e">
        <f t="shared" si="25"/>
        <v>#N/A</v>
      </c>
      <c r="I640" s="19">
        <f>COUNTIF($J$4:$J640,1)</f>
        <v>11</v>
      </c>
      <c r="J640" s="19">
        <f>COUNTIF($S$5:$S640,S640)</f>
        <v>617</v>
      </c>
      <c r="K640" s="19" t="e">
        <f>VLOOKUP(P640,Исходные_данные,20,FALSE)</f>
        <v>#N/A</v>
      </c>
      <c r="L640" s="19">
        <f>IFERROR(IF(P640=0,0,MAX($L$4:L639)+1),0)</f>
        <v>0</v>
      </c>
      <c r="M640" s="104" t="e">
        <f>LEFT(P640,SEARCH(".",P640)-1)</f>
        <v>#N/A</v>
      </c>
      <c r="N640" s="104" t="e">
        <f>LEFT(RIGHT(P640,LEN(P640)-LEN(M640)-1),SEARCH(".",P640)-1)</f>
        <v>#N/A</v>
      </c>
      <c r="P640" s="46" t="e">
        <f>VLOOKUP(ROW(636:636),Разбивка_нумерация_5,4,FALSE)</f>
        <v>#N/A</v>
      </c>
      <c r="Q640" s="46" t="e">
        <f>IF(VLOOKUP(ROW(636:636),Разбивка_нумерация_5,3,FALSE)=0,VLOOKUP(ROW(636:636),Разбивка_нумерация_5,2,FALSE),VLOOKUP(ROW(636:636),Разбивка_нумерация_5,3,FALSE))</f>
        <v>#N/A</v>
      </c>
      <c r="R640" s="46" t="e">
        <f>VLOOKUP(ROW(636:636),Разбивка_нумерация_5,6,FALSE)</f>
        <v>#N/A</v>
      </c>
      <c r="S640" s="46" t="e">
        <f>VLOOKUP(ROW(636:636),Разбивка_нумерация_5,17,FALSE)</f>
        <v>#N/A</v>
      </c>
      <c r="T640" s="46" t="str">
        <f>IF(AG640=0,"","L="&amp;AG640)</f>
        <v/>
      </c>
      <c r="U640" s="46" t="str">
        <f>IF(AH640=0,"",AD640&amp;" L="&amp;AH640)</f>
        <v/>
      </c>
      <c r="V640" s="46" t="str">
        <f>IF(AI640=0,"",AE640&amp;" L="&amp;AI640)</f>
        <v/>
      </c>
      <c r="W640" s="47" t="e">
        <f>VLOOKUP(P640,Исходные_данные,13,FALSE)*1.3</f>
        <v>#N/A</v>
      </c>
      <c r="X640" s="48"/>
      <c r="Y640" s="48"/>
      <c r="Z640" s="48"/>
      <c r="AA640" s="48"/>
      <c r="AB640" s="48"/>
      <c r="AD640" s="46" t="e">
        <f>VLOOKUP(S640,Кабель_диаметр,4,FALSE)</f>
        <v>#N/A</v>
      </c>
      <c r="AE640" s="46" t="e">
        <f>VLOOKUP(S640,Кабель_диаметр,5,FALSE)</f>
        <v>#N/A</v>
      </c>
      <c r="AG640" s="46">
        <f>IFERROR(VLOOKUP(P640,Исходные_данные,10,FALSE),0)</f>
        <v>0</v>
      </c>
      <c r="AH640" s="46">
        <f>IFERROR(VLOOKUP(P640,Исходные_данные,11,FALSE),0)</f>
        <v>0</v>
      </c>
      <c r="AI640" s="46">
        <f t="shared" si="26"/>
        <v>0</v>
      </c>
    </row>
    <row r="641" spans="6:35" x14ac:dyDescent="0.25">
      <c r="F641" s="19" t="str">
        <f>IF(G641=1,MAX($F$4:F640)+1,"")</f>
        <v/>
      </c>
      <c r="G641" s="19">
        <f>COUNTIF($H$5:H641,H641)</f>
        <v>618</v>
      </c>
      <c r="H641" s="19" t="e">
        <f t="shared" si="25"/>
        <v>#N/A</v>
      </c>
      <c r="I641" s="19">
        <f>COUNTIF($J$4:$J641,1)</f>
        <v>11</v>
      </c>
      <c r="J641" s="19">
        <f>COUNTIF($S$5:$S641,S641)</f>
        <v>618</v>
      </c>
      <c r="K641" s="19" t="e">
        <f>VLOOKUP(P641,Исходные_данные,20,FALSE)</f>
        <v>#N/A</v>
      </c>
      <c r="L641" s="19">
        <f>IFERROR(IF(P641=0,0,MAX($L$4:L640)+1),0)</f>
        <v>0</v>
      </c>
      <c r="M641" s="104" t="e">
        <f>LEFT(P641,SEARCH(".",P641)-1)</f>
        <v>#N/A</v>
      </c>
      <c r="N641" s="104" t="e">
        <f>LEFT(RIGHT(P641,LEN(P641)-LEN(M641)-1),SEARCH(".",P641)-1)</f>
        <v>#N/A</v>
      </c>
      <c r="P641" s="46" t="e">
        <f>VLOOKUP(ROW(637:637),Разбивка_нумерация_5,4,FALSE)</f>
        <v>#N/A</v>
      </c>
      <c r="Q641" s="46" t="e">
        <f>IF(VLOOKUP(ROW(637:637),Разбивка_нумерация_5,3,FALSE)=0,VLOOKUP(ROW(637:637),Разбивка_нумерация_5,2,FALSE),VLOOKUP(ROW(637:637),Разбивка_нумерация_5,3,FALSE))</f>
        <v>#N/A</v>
      </c>
      <c r="R641" s="46" t="e">
        <f>VLOOKUP(ROW(637:637),Разбивка_нумерация_5,6,FALSE)</f>
        <v>#N/A</v>
      </c>
      <c r="S641" s="46" t="e">
        <f>VLOOKUP(ROW(637:637),Разбивка_нумерация_5,17,FALSE)</f>
        <v>#N/A</v>
      </c>
      <c r="T641" s="46" t="str">
        <f>IF(AG641=0,"","L="&amp;AG641)</f>
        <v/>
      </c>
      <c r="U641" s="46" t="str">
        <f>IF(AH641=0,"",AD641&amp;" L="&amp;AH641)</f>
        <v/>
      </c>
      <c r="V641" s="46" t="str">
        <f>IF(AI641=0,"",AE641&amp;" L="&amp;AI641)</f>
        <v/>
      </c>
      <c r="W641" s="47" t="e">
        <f>VLOOKUP(P641,Исходные_данные,13,FALSE)*1.3</f>
        <v>#N/A</v>
      </c>
      <c r="X641" s="48"/>
      <c r="Y641" s="48"/>
      <c r="Z641" s="48"/>
      <c r="AA641" s="48"/>
      <c r="AB641" s="48"/>
      <c r="AD641" s="46" t="e">
        <f>VLOOKUP(S641,Кабель_диаметр,4,FALSE)</f>
        <v>#N/A</v>
      </c>
      <c r="AE641" s="46" t="e">
        <f>VLOOKUP(S641,Кабель_диаметр,5,FALSE)</f>
        <v>#N/A</v>
      </c>
      <c r="AG641" s="46">
        <f>IFERROR(VLOOKUP(P641,Исходные_данные,10,FALSE),0)</f>
        <v>0</v>
      </c>
      <c r="AH641" s="46">
        <f>IFERROR(VLOOKUP(P641,Исходные_данные,11,FALSE),0)</f>
        <v>0</v>
      </c>
      <c r="AI641" s="46">
        <f t="shared" si="26"/>
        <v>0</v>
      </c>
    </row>
    <row r="642" spans="6:35" x14ac:dyDescent="0.25">
      <c r="F642" s="19" t="str">
        <f>IF(G642=1,MAX($F$4:F641)+1,"")</f>
        <v/>
      </c>
      <c r="G642" s="19">
        <f>COUNTIF($H$5:H642,H642)</f>
        <v>619</v>
      </c>
      <c r="H642" s="19" t="e">
        <f t="shared" si="25"/>
        <v>#N/A</v>
      </c>
      <c r="I642" s="19">
        <f>COUNTIF($J$4:$J642,1)</f>
        <v>11</v>
      </c>
      <c r="J642" s="19">
        <f>COUNTIF($S$5:$S642,S642)</f>
        <v>619</v>
      </c>
      <c r="K642" s="19" t="e">
        <f>VLOOKUP(P642,Исходные_данные,20,FALSE)</f>
        <v>#N/A</v>
      </c>
      <c r="L642" s="19">
        <f>IFERROR(IF(P642=0,0,MAX($L$4:L641)+1),0)</f>
        <v>0</v>
      </c>
      <c r="M642" s="104" t="e">
        <f>LEFT(P642,SEARCH(".",P642)-1)</f>
        <v>#N/A</v>
      </c>
      <c r="N642" s="104" t="e">
        <f>LEFT(RIGHT(P642,LEN(P642)-LEN(M642)-1),SEARCH(".",P642)-1)</f>
        <v>#N/A</v>
      </c>
      <c r="P642" s="46" t="e">
        <f>VLOOKUP(ROW(638:638),Разбивка_нумерация_5,4,FALSE)</f>
        <v>#N/A</v>
      </c>
      <c r="Q642" s="46" t="e">
        <f>IF(VLOOKUP(ROW(638:638),Разбивка_нумерация_5,3,FALSE)=0,VLOOKUP(ROW(638:638),Разбивка_нумерация_5,2,FALSE),VLOOKUP(ROW(638:638),Разбивка_нумерация_5,3,FALSE))</f>
        <v>#N/A</v>
      </c>
      <c r="R642" s="46" t="e">
        <f>VLOOKUP(ROW(638:638),Разбивка_нумерация_5,6,FALSE)</f>
        <v>#N/A</v>
      </c>
      <c r="S642" s="46" t="e">
        <f>VLOOKUP(ROW(638:638),Разбивка_нумерация_5,17,FALSE)</f>
        <v>#N/A</v>
      </c>
      <c r="T642" s="46" t="str">
        <f>IF(AG642=0,"","L="&amp;AG642)</f>
        <v/>
      </c>
      <c r="U642" s="46" t="str">
        <f>IF(AH642=0,"",AD642&amp;" L="&amp;AH642)</f>
        <v/>
      </c>
      <c r="V642" s="46" t="str">
        <f>IF(AI642=0,"",AE642&amp;" L="&amp;AI642)</f>
        <v/>
      </c>
      <c r="W642" s="47" t="e">
        <f>VLOOKUP(P642,Исходные_данные,13,FALSE)*1.3</f>
        <v>#N/A</v>
      </c>
      <c r="X642" s="48"/>
      <c r="Y642" s="48"/>
      <c r="Z642" s="48"/>
      <c r="AA642" s="48"/>
      <c r="AB642" s="48"/>
      <c r="AD642" s="46" t="e">
        <f>VLOOKUP(S642,Кабель_диаметр,4,FALSE)</f>
        <v>#N/A</v>
      </c>
      <c r="AE642" s="46" t="e">
        <f>VLOOKUP(S642,Кабель_диаметр,5,FALSE)</f>
        <v>#N/A</v>
      </c>
      <c r="AG642" s="46">
        <f>IFERROR(VLOOKUP(P642,Исходные_данные,10,FALSE),0)</f>
        <v>0</v>
      </c>
      <c r="AH642" s="46">
        <f>IFERROR(VLOOKUP(P642,Исходные_данные,11,FALSE),0)</f>
        <v>0</v>
      </c>
      <c r="AI642" s="46">
        <f t="shared" si="26"/>
        <v>0</v>
      </c>
    </row>
    <row r="643" spans="6:35" x14ac:dyDescent="0.25">
      <c r="F643" s="19" t="str">
        <f>IF(G643=1,MAX($F$4:F642)+1,"")</f>
        <v/>
      </c>
      <c r="G643" s="19">
        <f>COUNTIF($H$5:H643,H643)</f>
        <v>620</v>
      </c>
      <c r="H643" s="19" t="e">
        <f t="shared" si="25"/>
        <v>#N/A</v>
      </c>
      <c r="I643" s="19">
        <f>COUNTIF($J$4:$J643,1)</f>
        <v>11</v>
      </c>
      <c r="J643" s="19">
        <f>COUNTIF($S$5:$S643,S643)</f>
        <v>620</v>
      </c>
      <c r="K643" s="19" t="e">
        <f>VLOOKUP(P643,Исходные_данные,20,FALSE)</f>
        <v>#N/A</v>
      </c>
      <c r="L643" s="19">
        <f>IFERROR(IF(P643=0,0,MAX($L$4:L642)+1),0)</f>
        <v>0</v>
      </c>
      <c r="M643" s="104" t="e">
        <f>LEFT(P643,SEARCH(".",P643)-1)</f>
        <v>#N/A</v>
      </c>
      <c r="N643" s="104" t="e">
        <f>LEFT(RIGHT(P643,LEN(P643)-LEN(M643)-1),SEARCH(".",P643)-1)</f>
        <v>#N/A</v>
      </c>
      <c r="P643" s="46" t="e">
        <f>VLOOKUP(ROW(639:639),Разбивка_нумерация_5,4,FALSE)</f>
        <v>#N/A</v>
      </c>
      <c r="Q643" s="46" t="e">
        <f>IF(VLOOKUP(ROW(639:639),Разбивка_нумерация_5,3,FALSE)=0,VLOOKUP(ROW(639:639),Разбивка_нумерация_5,2,FALSE),VLOOKUP(ROW(639:639),Разбивка_нумерация_5,3,FALSE))</f>
        <v>#N/A</v>
      </c>
      <c r="R643" s="46" t="e">
        <f>VLOOKUP(ROW(639:639),Разбивка_нумерация_5,6,FALSE)</f>
        <v>#N/A</v>
      </c>
      <c r="S643" s="46" t="e">
        <f>VLOOKUP(ROW(639:639),Разбивка_нумерация_5,17,FALSE)</f>
        <v>#N/A</v>
      </c>
      <c r="T643" s="46" t="str">
        <f>IF(AG643=0,"","L="&amp;AG643)</f>
        <v/>
      </c>
      <c r="U643" s="46" t="str">
        <f>IF(AH643=0,"",AD643&amp;" L="&amp;AH643)</f>
        <v/>
      </c>
      <c r="V643" s="46" t="str">
        <f>IF(AI643=0,"",AE643&amp;" L="&amp;AI643)</f>
        <v/>
      </c>
      <c r="W643" s="47" t="e">
        <f>VLOOKUP(P643,Исходные_данные,13,FALSE)*1.3</f>
        <v>#N/A</v>
      </c>
      <c r="X643" s="48"/>
      <c r="Y643" s="48"/>
      <c r="Z643" s="48"/>
      <c r="AA643" s="48"/>
      <c r="AB643" s="48"/>
      <c r="AD643" s="46" t="e">
        <f>VLOOKUP(S643,Кабель_диаметр,4,FALSE)</f>
        <v>#N/A</v>
      </c>
      <c r="AE643" s="46" t="e">
        <f>VLOOKUP(S643,Кабель_диаметр,5,FALSE)</f>
        <v>#N/A</v>
      </c>
      <c r="AG643" s="46">
        <f>IFERROR(VLOOKUP(P643,Исходные_данные,10,FALSE),0)</f>
        <v>0</v>
      </c>
      <c r="AH643" s="46">
        <f>IFERROR(VLOOKUP(P643,Исходные_данные,11,FALSE),0)</f>
        <v>0</v>
      </c>
      <c r="AI643" s="46">
        <f t="shared" si="26"/>
        <v>0</v>
      </c>
    </row>
    <row r="644" spans="6:35" x14ac:dyDescent="0.25">
      <c r="F644" s="19" t="str">
        <f>IF(G644=1,MAX($F$4:F643)+1,"")</f>
        <v/>
      </c>
      <c r="G644" s="19">
        <f>COUNTIF($H$5:H644,H644)</f>
        <v>621</v>
      </c>
      <c r="H644" s="19" t="e">
        <f t="shared" si="25"/>
        <v>#N/A</v>
      </c>
      <c r="I644" s="19">
        <f>COUNTIF($J$4:$J644,1)</f>
        <v>11</v>
      </c>
      <c r="J644" s="19">
        <f>COUNTIF($S$5:$S644,S644)</f>
        <v>621</v>
      </c>
      <c r="K644" s="19" t="e">
        <f>VLOOKUP(P644,Исходные_данные,20,FALSE)</f>
        <v>#N/A</v>
      </c>
      <c r="L644" s="19">
        <f>IFERROR(IF(P644=0,0,MAX($L$4:L643)+1),0)</f>
        <v>0</v>
      </c>
      <c r="M644" s="104" t="e">
        <f>LEFT(P644,SEARCH(".",P644)-1)</f>
        <v>#N/A</v>
      </c>
      <c r="N644" s="104" t="e">
        <f>LEFT(RIGHT(P644,LEN(P644)-LEN(M644)-1),SEARCH(".",P644)-1)</f>
        <v>#N/A</v>
      </c>
      <c r="P644" s="46" t="e">
        <f>VLOOKUP(ROW(640:640),Разбивка_нумерация_5,4,FALSE)</f>
        <v>#N/A</v>
      </c>
      <c r="Q644" s="46" t="e">
        <f>IF(VLOOKUP(ROW(640:640),Разбивка_нумерация_5,3,FALSE)=0,VLOOKUP(ROW(640:640),Разбивка_нумерация_5,2,FALSE),VLOOKUP(ROW(640:640),Разбивка_нумерация_5,3,FALSE))</f>
        <v>#N/A</v>
      </c>
      <c r="R644" s="46" t="e">
        <f>VLOOKUP(ROW(640:640),Разбивка_нумерация_5,6,FALSE)</f>
        <v>#N/A</v>
      </c>
      <c r="S644" s="46" t="e">
        <f>VLOOKUP(ROW(640:640),Разбивка_нумерация_5,17,FALSE)</f>
        <v>#N/A</v>
      </c>
      <c r="T644" s="46" t="str">
        <f>IF(AG644=0,"","L="&amp;AG644)</f>
        <v/>
      </c>
      <c r="U644" s="46" t="str">
        <f>IF(AH644=0,"",AD644&amp;" L="&amp;AH644)</f>
        <v/>
      </c>
      <c r="V644" s="46" t="str">
        <f>IF(AI644=0,"",AE644&amp;" L="&amp;AI644)</f>
        <v/>
      </c>
      <c r="W644" s="47" t="e">
        <f>VLOOKUP(P644,Исходные_данные,13,FALSE)*1.3</f>
        <v>#N/A</v>
      </c>
      <c r="X644" s="48"/>
      <c r="Y644" s="48"/>
      <c r="Z644" s="48"/>
      <c r="AA644" s="48"/>
      <c r="AB644" s="48"/>
      <c r="AD644" s="46" t="e">
        <f>VLOOKUP(S644,Кабель_диаметр,4,FALSE)</f>
        <v>#N/A</v>
      </c>
      <c r="AE644" s="46" t="e">
        <f>VLOOKUP(S644,Кабель_диаметр,5,FALSE)</f>
        <v>#N/A</v>
      </c>
      <c r="AG644" s="46">
        <f>IFERROR(VLOOKUP(P644,Исходные_данные,10,FALSE),0)</f>
        <v>0</v>
      </c>
      <c r="AH644" s="46">
        <f>IFERROR(VLOOKUP(P644,Исходные_данные,11,FALSE),0)</f>
        <v>0</v>
      </c>
      <c r="AI644" s="46">
        <f t="shared" si="26"/>
        <v>0</v>
      </c>
    </row>
    <row r="645" spans="6:35" x14ac:dyDescent="0.25">
      <c r="F645" s="19" t="str">
        <f>IF(G645=1,MAX($F$4:F644)+1,"")</f>
        <v/>
      </c>
      <c r="G645" s="19">
        <f>COUNTIF($H$5:H645,H645)</f>
        <v>622</v>
      </c>
      <c r="H645" s="19" t="e">
        <f t="shared" ref="H645:H708" si="27">S645&amp;" "&amp;K645</f>
        <v>#N/A</v>
      </c>
      <c r="I645" s="19">
        <f>COUNTIF($J$4:$J645,1)</f>
        <v>11</v>
      </c>
      <c r="J645" s="19">
        <f>COUNTIF($S$5:$S645,S645)</f>
        <v>622</v>
      </c>
      <c r="K645" s="19" t="e">
        <f>VLOOKUP(P645,Исходные_данные,20,FALSE)</f>
        <v>#N/A</v>
      </c>
      <c r="L645" s="19">
        <f>IFERROR(IF(P645=0,0,MAX($L$4:L644)+1),0)</f>
        <v>0</v>
      </c>
      <c r="M645" s="104" t="e">
        <f>LEFT(P645,SEARCH(".",P645)-1)</f>
        <v>#N/A</v>
      </c>
      <c r="N645" s="104" t="e">
        <f>LEFT(RIGHT(P645,LEN(P645)-LEN(M645)-1),SEARCH(".",P645)-1)</f>
        <v>#N/A</v>
      </c>
      <c r="P645" s="46" t="e">
        <f>VLOOKUP(ROW(641:641),Разбивка_нумерация_5,4,FALSE)</f>
        <v>#N/A</v>
      </c>
      <c r="Q645" s="46" t="e">
        <f>IF(VLOOKUP(ROW(641:641),Разбивка_нумерация_5,3,FALSE)=0,VLOOKUP(ROW(641:641),Разбивка_нумерация_5,2,FALSE),VLOOKUP(ROW(641:641),Разбивка_нумерация_5,3,FALSE))</f>
        <v>#N/A</v>
      </c>
      <c r="R645" s="46" t="e">
        <f>VLOOKUP(ROW(641:641),Разбивка_нумерация_5,6,FALSE)</f>
        <v>#N/A</v>
      </c>
      <c r="S645" s="46" t="e">
        <f>VLOOKUP(ROW(641:641),Разбивка_нумерация_5,17,FALSE)</f>
        <v>#N/A</v>
      </c>
      <c r="T645" s="46" t="str">
        <f>IF(AG645=0,"","L="&amp;AG645)</f>
        <v/>
      </c>
      <c r="U645" s="46" t="str">
        <f>IF(AH645=0,"",AD645&amp;" L="&amp;AH645)</f>
        <v/>
      </c>
      <c r="V645" s="46" t="str">
        <f>IF(AI645=0,"",AE645&amp;" L="&amp;AI645)</f>
        <v/>
      </c>
      <c r="W645" s="47" t="e">
        <f>VLOOKUP(P645,Исходные_данные,13,FALSE)*1.3</f>
        <v>#N/A</v>
      </c>
      <c r="X645" s="48"/>
      <c r="Y645" s="48"/>
      <c r="Z645" s="48"/>
      <c r="AA645" s="48"/>
      <c r="AB645" s="48"/>
      <c r="AD645" s="46" t="e">
        <f>VLOOKUP(S645,Кабель_диаметр,4,FALSE)</f>
        <v>#N/A</v>
      </c>
      <c r="AE645" s="46" t="e">
        <f>VLOOKUP(S645,Кабель_диаметр,5,FALSE)</f>
        <v>#N/A</v>
      </c>
      <c r="AG645" s="46">
        <f>IFERROR(VLOOKUP(P645,Исходные_данные,10,FALSE),0)</f>
        <v>0</v>
      </c>
      <c r="AH645" s="46">
        <f>IFERROR(VLOOKUP(P645,Исходные_данные,11,FALSE),0)</f>
        <v>0</v>
      </c>
      <c r="AI645" s="46">
        <f t="shared" ref="AI645:AI708" si="28">IFERROR(VLOOKUP(P645,Исходные_данные,12,FALSE),0)</f>
        <v>0</v>
      </c>
    </row>
    <row r="646" spans="6:35" x14ac:dyDescent="0.25">
      <c r="F646" s="19" t="str">
        <f>IF(G646=1,MAX($F$4:F645)+1,"")</f>
        <v/>
      </c>
      <c r="G646" s="19">
        <f>COUNTIF($H$5:H646,H646)</f>
        <v>623</v>
      </c>
      <c r="H646" s="19" t="e">
        <f t="shared" si="27"/>
        <v>#N/A</v>
      </c>
      <c r="I646" s="19">
        <f>COUNTIF($J$4:$J646,1)</f>
        <v>11</v>
      </c>
      <c r="J646" s="19">
        <f>COUNTIF($S$5:$S646,S646)</f>
        <v>623</v>
      </c>
      <c r="K646" s="19" t="e">
        <f>VLOOKUP(P646,Исходные_данные,20,FALSE)</f>
        <v>#N/A</v>
      </c>
      <c r="L646" s="19">
        <f>IFERROR(IF(P646=0,0,MAX($L$4:L645)+1),0)</f>
        <v>0</v>
      </c>
      <c r="M646" s="104" t="e">
        <f>LEFT(P646,SEARCH(".",P646)-1)</f>
        <v>#N/A</v>
      </c>
      <c r="N646" s="104" t="e">
        <f>LEFT(RIGHT(P646,LEN(P646)-LEN(M646)-1),SEARCH(".",P646)-1)</f>
        <v>#N/A</v>
      </c>
      <c r="P646" s="46" t="e">
        <f>VLOOKUP(ROW(642:642),Разбивка_нумерация_5,4,FALSE)</f>
        <v>#N/A</v>
      </c>
      <c r="Q646" s="46" t="e">
        <f>IF(VLOOKUP(ROW(642:642),Разбивка_нумерация_5,3,FALSE)=0,VLOOKUP(ROW(642:642),Разбивка_нумерация_5,2,FALSE),VLOOKUP(ROW(642:642),Разбивка_нумерация_5,3,FALSE))</f>
        <v>#N/A</v>
      </c>
      <c r="R646" s="46" t="e">
        <f>VLOOKUP(ROW(642:642),Разбивка_нумерация_5,6,FALSE)</f>
        <v>#N/A</v>
      </c>
      <c r="S646" s="46" t="e">
        <f>VLOOKUP(ROW(642:642),Разбивка_нумерация_5,17,FALSE)</f>
        <v>#N/A</v>
      </c>
      <c r="T646" s="46" t="str">
        <f>IF(AG646=0,"","L="&amp;AG646)</f>
        <v/>
      </c>
      <c r="U646" s="46" t="str">
        <f>IF(AH646=0,"",AD646&amp;" L="&amp;AH646)</f>
        <v/>
      </c>
      <c r="V646" s="46" t="str">
        <f>IF(AI646=0,"",AE646&amp;" L="&amp;AI646)</f>
        <v/>
      </c>
      <c r="W646" s="47" t="e">
        <f>VLOOKUP(P646,Исходные_данные,13,FALSE)*1.3</f>
        <v>#N/A</v>
      </c>
      <c r="X646" s="48"/>
      <c r="Y646" s="48"/>
      <c r="Z646" s="48"/>
      <c r="AA646" s="48"/>
      <c r="AB646" s="48"/>
      <c r="AD646" s="46" t="e">
        <f>VLOOKUP(S646,Кабель_диаметр,4,FALSE)</f>
        <v>#N/A</v>
      </c>
      <c r="AE646" s="46" t="e">
        <f>VLOOKUP(S646,Кабель_диаметр,5,FALSE)</f>
        <v>#N/A</v>
      </c>
      <c r="AG646" s="46">
        <f>IFERROR(VLOOKUP(P646,Исходные_данные,10,FALSE),0)</f>
        <v>0</v>
      </c>
      <c r="AH646" s="46">
        <f>IFERROR(VLOOKUP(P646,Исходные_данные,11,FALSE),0)</f>
        <v>0</v>
      </c>
      <c r="AI646" s="46">
        <f t="shared" si="28"/>
        <v>0</v>
      </c>
    </row>
    <row r="647" spans="6:35" x14ac:dyDescent="0.25">
      <c r="F647" s="19" t="str">
        <f>IF(G647=1,MAX($F$4:F646)+1,"")</f>
        <v/>
      </c>
      <c r="G647" s="19">
        <f>COUNTIF($H$5:H647,H647)</f>
        <v>624</v>
      </c>
      <c r="H647" s="19" t="e">
        <f t="shared" si="27"/>
        <v>#N/A</v>
      </c>
      <c r="I647" s="19">
        <f>COUNTIF($J$4:$J647,1)</f>
        <v>11</v>
      </c>
      <c r="J647" s="19">
        <f>COUNTIF($S$5:$S647,S647)</f>
        <v>624</v>
      </c>
      <c r="K647" s="19" t="e">
        <f>VLOOKUP(P647,Исходные_данные,20,FALSE)</f>
        <v>#N/A</v>
      </c>
      <c r="L647" s="19">
        <f>IFERROR(IF(P647=0,0,MAX($L$4:L646)+1),0)</f>
        <v>0</v>
      </c>
      <c r="M647" s="104" t="e">
        <f>LEFT(P647,SEARCH(".",P647)-1)</f>
        <v>#N/A</v>
      </c>
      <c r="N647" s="104" t="e">
        <f>LEFT(RIGHT(P647,LEN(P647)-LEN(M647)-1),SEARCH(".",P647)-1)</f>
        <v>#N/A</v>
      </c>
      <c r="P647" s="46" t="e">
        <f>VLOOKUP(ROW(643:643),Разбивка_нумерация_5,4,FALSE)</f>
        <v>#N/A</v>
      </c>
      <c r="Q647" s="46" t="e">
        <f>IF(VLOOKUP(ROW(643:643),Разбивка_нумерация_5,3,FALSE)=0,VLOOKUP(ROW(643:643),Разбивка_нумерация_5,2,FALSE),VLOOKUP(ROW(643:643),Разбивка_нумерация_5,3,FALSE))</f>
        <v>#N/A</v>
      </c>
      <c r="R647" s="46" t="e">
        <f>VLOOKUP(ROW(643:643),Разбивка_нумерация_5,6,FALSE)</f>
        <v>#N/A</v>
      </c>
      <c r="S647" s="46" t="e">
        <f>VLOOKUP(ROW(643:643),Разбивка_нумерация_5,17,FALSE)</f>
        <v>#N/A</v>
      </c>
      <c r="T647" s="46" t="str">
        <f>IF(AG647=0,"","L="&amp;AG647)</f>
        <v/>
      </c>
      <c r="U647" s="46" t="str">
        <f>IF(AH647=0,"",AD647&amp;" L="&amp;AH647)</f>
        <v/>
      </c>
      <c r="V647" s="46" t="str">
        <f>IF(AI647=0,"",AE647&amp;" L="&amp;AI647)</f>
        <v/>
      </c>
      <c r="W647" s="47" t="e">
        <f>VLOOKUP(P647,Исходные_данные,13,FALSE)*1.3</f>
        <v>#N/A</v>
      </c>
      <c r="X647" s="48"/>
      <c r="Y647" s="48"/>
      <c r="Z647" s="48"/>
      <c r="AA647" s="48"/>
      <c r="AB647" s="48"/>
      <c r="AD647" s="46" t="e">
        <f>VLOOKUP(S647,Кабель_диаметр,4,FALSE)</f>
        <v>#N/A</v>
      </c>
      <c r="AE647" s="46" t="e">
        <f>VLOOKUP(S647,Кабель_диаметр,5,FALSE)</f>
        <v>#N/A</v>
      </c>
      <c r="AG647" s="46">
        <f>IFERROR(VLOOKUP(P647,Исходные_данные,10,FALSE),0)</f>
        <v>0</v>
      </c>
      <c r="AH647" s="46">
        <f>IFERROR(VLOOKUP(P647,Исходные_данные,11,FALSE),0)</f>
        <v>0</v>
      </c>
      <c r="AI647" s="46">
        <f t="shared" si="28"/>
        <v>0</v>
      </c>
    </row>
    <row r="648" spans="6:35" x14ac:dyDescent="0.25">
      <c r="F648" s="19" t="str">
        <f>IF(G648=1,MAX($F$4:F647)+1,"")</f>
        <v/>
      </c>
      <c r="G648" s="19">
        <f>COUNTIF($H$5:H648,H648)</f>
        <v>625</v>
      </c>
      <c r="H648" s="19" t="e">
        <f t="shared" si="27"/>
        <v>#N/A</v>
      </c>
      <c r="I648" s="19">
        <f>COUNTIF($J$4:$J648,1)</f>
        <v>11</v>
      </c>
      <c r="J648" s="19">
        <f>COUNTIF($S$5:$S648,S648)</f>
        <v>625</v>
      </c>
      <c r="K648" s="19" t="e">
        <f>VLOOKUP(P648,Исходные_данные,20,FALSE)</f>
        <v>#N/A</v>
      </c>
      <c r="L648" s="19">
        <f>IFERROR(IF(P648=0,0,MAX($L$4:L647)+1),0)</f>
        <v>0</v>
      </c>
      <c r="M648" s="104" t="e">
        <f>LEFT(P648,SEARCH(".",P648)-1)</f>
        <v>#N/A</v>
      </c>
      <c r="N648" s="104" t="e">
        <f>LEFT(RIGHT(P648,LEN(P648)-LEN(M648)-1),SEARCH(".",P648)-1)</f>
        <v>#N/A</v>
      </c>
      <c r="P648" s="46" t="e">
        <f>VLOOKUP(ROW(644:644),Разбивка_нумерация_5,4,FALSE)</f>
        <v>#N/A</v>
      </c>
      <c r="Q648" s="46" t="e">
        <f>IF(VLOOKUP(ROW(644:644),Разбивка_нумерация_5,3,FALSE)=0,VLOOKUP(ROW(644:644),Разбивка_нумерация_5,2,FALSE),VLOOKUP(ROW(644:644),Разбивка_нумерация_5,3,FALSE))</f>
        <v>#N/A</v>
      </c>
      <c r="R648" s="46" t="e">
        <f>VLOOKUP(ROW(644:644),Разбивка_нумерация_5,6,FALSE)</f>
        <v>#N/A</v>
      </c>
      <c r="S648" s="46" t="e">
        <f>VLOOKUP(ROW(644:644),Разбивка_нумерация_5,17,FALSE)</f>
        <v>#N/A</v>
      </c>
      <c r="T648" s="46" t="str">
        <f>IF(AG648=0,"","L="&amp;AG648)</f>
        <v/>
      </c>
      <c r="U648" s="46" t="str">
        <f>IF(AH648=0,"",AD648&amp;" L="&amp;AH648)</f>
        <v/>
      </c>
      <c r="V648" s="46" t="str">
        <f>IF(AI648=0,"",AE648&amp;" L="&amp;AI648)</f>
        <v/>
      </c>
      <c r="W648" s="47" t="e">
        <f>VLOOKUP(P648,Исходные_данные,13,FALSE)*1.3</f>
        <v>#N/A</v>
      </c>
      <c r="X648" s="48"/>
      <c r="Y648" s="48"/>
      <c r="Z648" s="48"/>
      <c r="AA648" s="48"/>
      <c r="AB648" s="48"/>
      <c r="AD648" s="46" t="e">
        <f>VLOOKUP(S648,Кабель_диаметр,4,FALSE)</f>
        <v>#N/A</v>
      </c>
      <c r="AE648" s="46" t="e">
        <f>VLOOKUP(S648,Кабель_диаметр,5,FALSE)</f>
        <v>#N/A</v>
      </c>
      <c r="AG648" s="46">
        <f>IFERROR(VLOOKUP(P648,Исходные_данные,10,FALSE),0)</f>
        <v>0</v>
      </c>
      <c r="AH648" s="46">
        <f>IFERROR(VLOOKUP(P648,Исходные_данные,11,FALSE),0)</f>
        <v>0</v>
      </c>
      <c r="AI648" s="46">
        <f t="shared" si="28"/>
        <v>0</v>
      </c>
    </row>
    <row r="649" spans="6:35" x14ac:dyDescent="0.25">
      <c r="F649" s="19" t="str">
        <f>IF(G649=1,MAX($F$4:F648)+1,"")</f>
        <v/>
      </c>
      <c r="G649" s="19">
        <f>COUNTIF($H$5:H649,H649)</f>
        <v>626</v>
      </c>
      <c r="H649" s="19" t="e">
        <f t="shared" si="27"/>
        <v>#N/A</v>
      </c>
      <c r="I649" s="19">
        <f>COUNTIF($J$4:$J649,1)</f>
        <v>11</v>
      </c>
      <c r="J649" s="19">
        <f>COUNTIF($S$5:$S649,S649)</f>
        <v>626</v>
      </c>
      <c r="K649" s="19" t="e">
        <f>VLOOKUP(P649,Исходные_данные,20,FALSE)</f>
        <v>#N/A</v>
      </c>
      <c r="L649" s="19">
        <f>IFERROR(IF(P649=0,0,MAX($L$4:L648)+1),0)</f>
        <v>0</v>
      </c>
      <c r="M649" s="104" t="e">
        <f>LEFT(P649,SEARCH(".",P649)-1)</f>
        <v>#N/A</v>
      </c>
      <c r="N649" s="104" t="e">
        <f>LEFT(RIGHT(P649,LEN(P649)-LEN(M649)-1),SEARCH(".",P649)-1)</f>
        <v>#N/A</v>
      </c>
      <c r="P649" s="46" t="e">
        <f>VLOOKUP(ROW(645:645),Разбивка_нумерация_5,4,FALSE)</f>
        <v>#N/A</v>
      </c>
      <c r="Q649" s="46" t="e">
        <f>IF(VLOOKUP(ROW(645:645),Разбивка_нумерация_5,3,FALSE)=0,VLOOKUP(ROW(645:645),Разбивка_нумерация_5,2,FALSE),VLOOKUP(ROW(645:645),Разбивка_нумерация_5,3,FALSE))</f>
        <v>#N/A</v>
      </c>
      <c r="R649" s="46" t="e">
        <f>VLOOKUP(ROW(645:645),Разбивка_нумерация_5,6,FALSE)</f>
        <v>#N/A</v>
      </c>
      <c r="S649" s="46" t="e">
        <f>VLOOKUP(ROW(645:645),Разбивка_нумерация_5,17,FALSE)</f>
        <v>#N/A</v>
      </c>
      <c r="T649" s="46" t="str">
        <f>IF(AG649=0,"","L="&amp;AG649)</f>
        <v/>
      </c>
      <c r="U649" s="46" t="str">
        <f>IF(AH649=0,"",AD649&amp;" L="&amp;AH649)</f>
        <v/>
      </c>
      <c r="V649" s="46" t="str">
        <f>IF(AI649=0,"",AE649&amp;" L="&amp;AI649)</f>
        <v/>
      </c>
      <c r="W649" s="47" t="e">
        <f>VLOOKUP(P649,Исходные_данные,13,FALSE)*1.3</f>
        <v>#N/A</v>
      </c>
      <c r="X649" s="48"/>
      <c r="Y649" s="48"/>
      <c r="Z649" s="48"/>
      <c r="AA649" s="48"/>
      <c r="AB649" s="48"/>
      <c r="AD649" s="46" t="e">
        <f>VLOOKUP(S649,Кабель_диаметр,4,FALSE)</f>
        <v>#N/A</v>
      </c>
      <c r="AE649" s="46" t="e">
        <f>VLOOKUP(S649,Кабель_диаметр,5,FALSE)</f>
        <v>#N/A</v>
      </c>
      <c r="AG649" s="46">
        <f>IFERROR(VLOOKUP(P649,Исходные_данные,10,FALSE),0)</f>
        <v>0</v>
      </c>
      <c r="AH649" s="46">
        <f>IFERROR(VLOOKUP(P649,Исходные_данные,11,FALSE),0)</f>
        <v>0</v>
      </c>
      <c r="AI649" s="46">
        <f t="shared" si="28"/>
        <v>0</v>
      </c>
    </row>
    <row r="650" spans="6:35" x14ac:dyDescent="0.25">
      <c r="F650" s="19" t="str">
        <f>IF(G650=1,MAX($F$4:F649)+1,"")</f>
        <v/>
      </c>
      <c r="G650" s="19">
        <f>COUNTIF($H$5:H650,H650)</f>
        <v>627</v>
      </c>
      <c r="H650" s="19" t="e">
        <f t="shared" si="27"/>
        <v>#N/A</v>
      </c>
      <c r="I650" s="19">
        <f>COUNTIF($J$4:$J650,1)</f>
        <v>11</v>
      </c>
      <c r="J650" s="19">
        <f>COUNTIF($S$5:$S650,S650)</f>
        <v>627</v>
      </c>
      <c r="K650" s="19" t="e">
        <f>VLOOKUP(P650,Исходные_данные,20,FALSE)</f>
        <v>#N/A</v>
      </c>
      <c r="L650" s="19">
        <f>IFERROR(IF(P650=0,0,MAX($L$4:L649)+1),0)</f>
        <v>0</v>
      </c>
      <c r="M650" s="104" t="e">
        <f>LEFT(P650,SEARCH(".",P650)-1)</f>
        <v>#N/A</v>
      </c>
      <c r="N650" s="104" t="e">
        <f>LEFT(RIGHT(P650,LEN(P650)-LEN(M650)-1),SEARCH(".",P650)-1)</f>
        <v>#N/A</v>
      </c>
      <c r="P650" s="46" t="e">
        <f>VLOOKUP(ROW(646:646),Разбивка_нумерация_5,4,FALSE)</f>
        <v>#N/A</v>
      </c>
      <c r="Q650" s="46" t="e">
        <f>IF(VLOOKUP(ROW(646:646),Разбивка_нумерация_5,3,FALSE)=0,VLOOKUP(ROW(646:646),Разбивка_нумерация_5,2,FALSE),VLOOKUP(ROW(646:646),Разбивка_нумерация_5,3,FALSE))</f>
        <v>#N/A</v>
      </c>
      <c r="R650" s="46" t="e">
        <f>VLOOKUP(ROW(646:646),Разбивка_нумерация_5,6,FALSE)</f>
        <v>#N/A</v>
      </c>
      <c r="S650" s="46" t="e">
        <f>VLOOKUP(ROW(646:646),Разбивка_нумерация_5,17,FALSE)</f>
        <v>#N/A</v>
      </c>
      <c r="T650" s="46" t="str">
        <f>IF(AG650=0,"","L="&amp;AG650)</f>
        <v/>
      </c>
      <c r="U650" s="46" t="str">
        <f>IF(AH650=0,"",AD650&amp;" L="&amp;AH650)</f>
        <v/>
      </c>
      <c r="V650" s="46" t="str">
        <f>IF(AI650=0,"",AE650&amp;" L="&amp;AI650)</f>
        <v/>
      </c>
      <c r="W650" s="47" t="e">
        <f>VLOOKUP(P650,Исходные_данные,13,FALSE)*1.3</f>
        <v>#N/A</v>
      </c>
      <c r="X650" s="48"/>
      <c r="Y650" s="48"/>
      <c r="Z650" s="48"/>
      <c r="AA650" s="48"/>
      <c r="AB650" s="48"/>
      <c r="AD650" s="46" t="e">
        <f>VLOOKUP(S650,Кабель_диаметр,4,FALSE)</f>
        <v>#N/A</v>
      </c>
      <c r="AE650" s="46" t="e">
        <f>VLOOKUP(S650,Кабель_диаметр,5,FALSE)</f>
        <v>#N/A</v>
      </c>
      <c r="AG650" s="46">
        <f>IFERROR(VLOOKUP(P650,Исходные_данные,10,FALSE),0)</f>
        <v>0</v>
      </c>
      <c r="AH650" s="46">
        <f>IFERROR(VLOOKUP(P650,Исходные_данные,11,FALSE),0)</f>
        <v>0</v>
      </c>
      <c r="AI650" s="46">
        <f t="shared" si="28"/>
        <v>0</v>
      </c>
    </row>
    <row r="651" spans="6:35" x14ac:dyDescent="0.25">
      <c r="F651" s="19" t="str">
        <f>IF(G651=1,MAX($F$4:F650)+1,"")</f>
        <v/>
      </c>
      <c r="G651" s="19">
        <f>COUNTIF($H$5:H651,H651)</f>
        <v>628</v>
      </c>
      <c r="H651" s="19" t="e">
        <f t="shared" si="27"/>
        <v>#N/A</v>
      </c>
      <c r="I651" s="19">
        <f>COUNTIF($J$4:$J651,1)</f>
        <v>11</v>
      </c>
      <c r="J651" s="19">
        <f>COUNTIF($S$5:$S651,S651)</f>
        <v>628</v>
      </c>
      <c r="K651" s="19" t="e">
        <f>VLOOKUP(P651,Исходные_данные,20,FALSE)</f>
        <v>#N/A</v>
      </c>
      <c r="L651" s="19">
        <f>IFERROR(IF(P651=0,0,MAX($L$4:L650)+1),0)</f>
        <v>0</v>
      </c>
      <c r="M651" s="104" t="e">
        <f>LEFT(P651,SEARCH(".",P651)-1)</f>
        <v>#N/A</v>
      </c>
      <c r="N651" s="104" t="e">
        <f>LEFT(RIGHT(P651,LEN(P651)-LEN(M651)-1),SEARCH(".",P651)-1)</f>
        <v>#N/A</v>
      </c>
      <c r="P651" s="46" t="e">
        <f>VLOOKUP(ROW(647:647),Разбивка_нумерация_5,4,FALSE)</f>
        <v>#N/A</v>
      </c>
      <c r="Q651" s="46" t="e">
        <f>IF(VLOOKUP(ROW(647:647),Разбивка_нумерация_5,3,FALSE)=0,VLOOKUP(ROW(647:647),Разбивка_нумерация_5,2,FALSE),VLOOKUP(ROW(647:647),Разбивка_нумерация_5,3,FALSE))</f>
        <v>#N/A</v>
      </c>
      <c r="R651" s="46" t="e">
        <f>VLOOKUP(ROW(647:647),Разбивка_нумерация_5,6,FALSE)</f>
        <v>#N/A</v>
      </c>
      <c r="S651" s="46" t="e">
        <f>VLOOKUP(ROW(647:647),Разбивка_нумерация_5,17,FALSE)</f>
        <v>#N/A</v>
      </c>
      <c r="T651" s="46" t="str">
        <f>IF(AG651=0,"","L="&amp;AG651)</f>
        <v/>
      </c>
      <c r="U651" s="46" t="str">
        <f>IF(AH651=0,"",AD651&amp;" L="&amp;AH651)</f>
        <v/>
      </c>
      <c r="V651" s="46" t="str">
        <f>IF(AI651=0,"",AE651&amp;" L="&amp;AI651)</f>
        <v/>
      </c>
      <c r="W651" s="47" t="e">
        <f>VLOOKUP(P651,Исходные_данные,13,FALSE)*1.3</f>
        <v>#N/A</v>
      </c>
      <c r="X651" s="48"/>
      <c r="Y651" s="48"/>
      <c r="Z651" s="48"/>
      <c r="AA651" s="48"/>
      <c r="AB651" s="48"/>
      <c r="AD651" s="46" t="e">
        <f>VLOOKUP(S651,Кабель_диаметр,4,FALSE)</f>
        <v>#N/A</v>
      </c>
      <c r="AE651" s="46" t="e">
        <f>VLOOKUP(S651,Кабель_диаметр,5,FALSE)</f>
        <v>#N/A</v>
      </c>
      <c r="AG651" s="46">
        <f>IFERROR(VLOOKUP(P651,Исходные_данные,10,FALSE),0)</f>
        <v>0</v>
      </c>
      <c r="AH651" s="46">
        <f>IFERROR(VLOOKUP(P651,Исходные_данные,11,FALSE),0)</f>
        <v>0</v>
      </c>
      <c r="AI651" s="46">
        <f t="shared" si="28"/>
        <v>0</v>
      </c>
    </row>
    <row r="652" spans="6:35" x14ac:dyDescent="0.25">
      <c r="F652" s="19" t="str">
        <f>IF(G652=1,MAX($F$4:F651)+1,"")</f>
        <v/>
      </c>
      <c r="G652" s="19">
        <f>COUNTIF($H$5:H652,H652)</f>
        <v>629</v>
      </c>
      <c r="H652" s="19" t="e">
        <f t="shared" si="27"/>
        <v>#N/A</v>
      </c>
      <c r="I652" s="19">
        <f>COUNTIF($J$4:$J652,1)</f>
        <v>11</v>
      </c>
      <c r="J652" s="19">
        <f>COUNTIF($S$5:$S652,S652)</f>
        <v>629</v>
      </c>
      <c r="K652" s="19" t="e">
        <f>VLOOKUP(P652,Исходные_данные,20,FALSE)</f>
        <v>#N/A</v>
      </c>
      <c r="L652" s="19">
        <f>IFERROR(IF(P652=0,0,MAX($L$4:L651)+1),0)</f>
        <v>0</v>
      </c>
      <c r="M652" s="104" t="e">
        <f>LEFT(P652,SEARCH(".",P652)-1)</f>
        <v>#N/A</v>
      </c>
      <c r="N652" s="104" t="e">
        <f>LEFT(RIGHT(P652,LEN(P652)-LEN(M652)-1),SEARCH(".",P652)-1)</f>
        <v>#N/A</v>
      </c>
      <c r="P652" s="46" t="e">
        <f>VLOOKUP(ROW(648:648),Разбивка_нумерация_5,4,FALSE)</f>
        <v>#N/A</v>
      </c>
      <c r="Q652" s="46" t="e">
        <f>IF(VLOOKUP(ROW(648:648),Разбивка_нумерация_5,3,FALSE)=0,VLOOKUP(ROW(648:648),Разбивка_нумерация_5,2,FALSE),VLOOKUP(ROW(648:648),Разбивка_нумерация_5,3,FALSE))</f>
        <v>#N/A</v>
      </c>
      <c r="R652" s="46" t="e">
        <f>VLOOKUP(ROW(648:648),Разбивка_нумерация_5,6,FALSE)</f>
        <v>#N/A</v>
      </c>
      <c r="S652" s="46" t="e">
        <f>VLOOKUP(ROW(648:648),Разбивка_нумерация_5,17,FALSE)</f>
        <v>#N/A</v>
      </c>
      <c r="T652" s="46" t="str">
        <f>IF(AG652=0,"","L="&amp;AG652)</f>
        <v/>
      </c>
      <c r="U652" s="46" t="str">
        <f>IF(AH652=0,"",AD652&amp;" L="&amp;AH652)</f>
        <v/>
      </c>
      <c r="V652" s="46" t="str">
        <f>IF(AI652=0,"",AE652&amp;" L="&amp;AI652)</f>
        <v/>
      </c>
      <c r="W652" s="47" t="e">
        <f>VLOOKUP(P652,Исходные_данные,13,FALSE)*1.3</f>
        <v>#N/A</v>
      </c>
      <c r="X652" s="48"/>
      <c r="Y652" s="48"/>
      <c r="Z652" s="48"/>
      <c r="AA652" s="48"/>
      <c r="AB652" s="48"/>
      <c r="AD652" s="46" t="e">
        <f>VLOOKUP(S652,Кабель_диаметр,4,FALSE)</f>
        <v>#N/A</v>
      </c>
      <c r="AE652" s="46" t="e">
        <f>VLOOKUP(S652,Кабель_диаметр,5,FALSE)</f>
        <v>#N/A</v>
      </c>
      <c r="AG652" s="46">
        <f>IFERROR(VLOOKUP(P652,Исходные_данные,10,FALSE),0)</f>
        <v>0</v>
      </c>
      <c r="AH652" s="46">
        <f>IFERROR(VLOOKUP(P652,Исходные_данные,11,FALSE),0)</f>
        <v>0</v>
      </c>
      <c r="AI652" s="46">
        <f t="shared" si="28"/>
        <v>0</v>
      </c>
    </row>
    <row r="653" spans="6:35" x14ac:dyDescent="0.25">
      <c r="F653" s="19" t="str">
        <f>IF(G653=1,MAX($F$4:F652)+1,"")</f>
        <v/>
      </c>
      <c r="G653" s="19">
        <f>COUNTIF($H$5:H653,H653)</f>
        <v>630</v>
      </c>
      <c r="H653" s="19" t="e">
        <f t="shared" si="27"/>
        <v>#N/A</v>
      </c>
      <c r="I653" s="19">
        <f>COUNTIF($J$4:$J653,1)</f>
        <v>11</v>
      </c>
      <c r="J653" s="19">
        <f>COUNTIF($S$5:$S653,S653)</f>
        <v>630</v>
      </c>
      <c r="K653" s="19" t="e">
        <f>VLOOKUP(P653,Исходные_данные,20,FALSE)</f>
        <v>#N/A</v>
      </c>
      <c r="L653" s="19">
        <f>IFERROR(IF(P653=0,0,MAX($L$4:L652)+1),0)</f>
        <v>0</v>
      </c>
      <c r="M653" s="104" t="e">
        <f>LEFT(P653,SEARCH(".",P653)-1)</f>
        <v>#N/A</v>
      </c>
      <c r="N653" s="104" t="e">
        <f>LEFT(RIGHT(P653,LEN(P653)-LEN(M653)-1),SEARCH(".",P653)-1)</f>
        <v>#N/A</v>
      </c>
      <c r="P653" s="46" t="e">
        <f>VLOOKUP(ROW(649:649),Разбивка_нумерация_5,4,FALSE)</f>
        <v>#N/A</v>
      </c>
      <c r="Q653" s="46" t="e">
        <f>IF(VLOOKUP(ROW(649:649),Разбивка_нумерация_5,3,FALSE)=0,VLOOKUP(ROW(649:649),Разбивка_нумерация_5,2,FALSE),VLOOKUP(ROW(649:649),Разбивка_нумерация_5,3,FALSE))</f>
        <v>#N/A</v>
      </c>
      <c r="R653" s="46" t="e">
        <f>VLOOKUP(ROW(649:649),Разбивка_нумерация_5,6,FALSE)</f>
        <v>#N/A</v>
      </c>
      <c r="S653" s="46" t="e">
        <f>VLOOKUP(ROW(649:649),Разбивка_нумерация_5,17,FALSE)</f>
        <v>#N/A</v>
      </c>
      <c r="T653" s="46" t="str">
        <f>IF(AG653=0,"","L="&amp;AG653)</f>
        <v/>
      </c>
      <c r="U653" s="46" t="str">
        <f>IF(AH653=0,"",AD653&amp;" L="&amp;AH653)</f>
        <v/>
      </c>
      <c r="V653" s="46" t="str">
        <f>IF(AI653=0,"",AE653&amp;" L="&amp;AI653)</f>
        <v/>
      </c>
      <c r="W653" s="47" t="e">
        <f>VLOOKUP(P653,Исходные_данные,13,FALSE)*1.3</f>
        <v>#N/A</v>
      </c>
      <c r="X653" s="48"/>
      <c r="Y653" s="48"/>
      <c r="Z653" s="48"/>
      <c r="AA653" s="48"/>
      <c r="AB653" s="48"/>
      <c r="AD653" s="46" t="e">
        <f>VLOOKUP(S653,Кабель_диаметр,4,FALSE)</f>
        <v>#N/A</v>
      </c>
      <c r="AE653" s="46" t="e">
        <f>VLOOKUP(S653,Кабель_диаметр,5,FALSE)</f>
        <v>#N/A</v>
      </c>
      <c r="AG653" s="46">
        <f>IFERROR(VLOOKUP(P653,Исходные_данные,10,FALSE),0)</f>
        <v>0</v>
      </c>
      <c r="AH653" s="46">
        <f>IFERROR(VLOOKUP(P653,Исходные_данные,11,FALSE),0)</f>
        <v>0</v>
      </c>
      <c r="AI653" s="46">
        <f t="shared" si="28"/>
        <v>0</v>
      </c>
    </row>
    <row r="654" spans="6:35" x14ac:dyDescent="0.25">
      <c r="F654" s="19" t="str">
        <f>IF(G654=1,MAX($F$4:F653)+1,"")</f>
        <v/>
      </c>
      <c r="G654" s="19">
        <f>COUNTIF($H$5:H654,H654)</f>
        <v>631</v>
      </c>
      <c r="H654" s="19" t="e">
        <f t="shared" si="27"/>
        <v>#N/A</v>
      </c>
      <c r="I654" s="19">
        <f>COUNTIF($J$4:$J654,1)</f>
        <v>11</v>
      </c>
      <c r="J654" s="19">
        <f>COUNTIF($S$5:$S654,S654)</f>
        <v>631</v>
      </c>
      <c r="K654" s="19" t="e">
        <f>VLOOKUP(P654,Исходные_данные,20,FALSE)</f>
        <v>#N/A</v>
      </c>
      <c r="L654" s="19">
        <f>IFERROR(IF(P654=0,0,MAX($L$4:L653)+1),0)</f>
        <v>0</v>
      </c>
      <c r="M654" s="104" t="e">
        <f>LEFT(P654,SEARCH(".",P654)-1)</f>
        <v>#N/A</v>
      </c>
      <c r="N654" s="104" t="e">
        <f>LEFT(RIGHT(P654,LEN(P654)-LEN(M654)-1),SEARCH(".",P654)-1)</f>
        <v>#N/A</v>
      </c>
      <c r="P654" s="46" t="e">
        <f>VLOOKUP(ROW(650:650),Разбивка_нумерация_5,4,FALSE)</f>
        <v>#N/A</v>
      </c>
      <c r="Q654" s="46" t="e">
        <f>IF(VLOOKUP(ROW(650:650),Разбивка_нумерация_5,3,FALSE)=0,VLOOKUP(ROW(650:650),Разбивка_нумерация_5,2,FALSE),VLOOKUP(ROW(650:650),Разбивка_нумерация_5,3,FALSE))</f>
        <v>#N/A</v>
      </c>
      <c r="R654" s="46" t="e">
        <f>VLOOKUP(ROW(650:650),Разбивка_нумерация_5,6,FALSE)</f>
        <v>#N/A</v>
      </c>
      <c r="S654" s="46" t="e">
        <f>VLOOKUP(ROW(650:650),Разбивка_нумерация_5,17,FALSE)</f>
        <v>#N/A</v>
      </c>
      <c r="T654" s="46" t="str">
        <f>IF(AG654=0,"","L="&amp;AG654)</f>
        <v/>
      </c>
      <c r="U654" s="46" t="str">
        <f>IF(AH654=0,"",AD654&amp;" L="&amp;AH654)</f>
        <v/>
      </c>
      <c r="V654" s="46" t="str">
        <f>IF(AI654=0,"",AE654&amp;" L="&amp;AI654)</f>
        <v/>
      </c>
      <c r="W654" s="47" t="e">
        <f>VLOOKUP(P654,Исходные_данные,13,FALSE)*1.3</f>
        <v>#N/A</v>
      </c>
      <c r="X654" s="48"/>
      <c r="Y654" s="48"/>
      <c r="Z654" s="48"/>
      <c r="AA654" s="48"/>
      <c r="AB654" s="48"/>
      <c r="AD654" s="46" t="e">
        <f>VLOOKUP(S654,Кабель_диаметр,4,FALSE)</f>
        <v>#N/A</v>
      </c>
      <c r="AE654" s="46" t="e">
        <f>VLOOKUP(S654,Кабель_диаметр,5,FALSE)</f>
        <v>#N/A</v>
      </c>
      <c r="AG654" s="46">
        <f>IFERROR(VLOOKUP(P654,Исходные_данные,10,FALSE),0)</f>
        <v>0</v>
      </c>
      <c r="AH654" s="46">
        <f>IFERROR(VLOOKUP(P654,Исходные_данные,11,FALSE),0)</f>
        <v>0</v>
      </c>
      <c r="AI654" s="46">
        <f t="shared" si="28"/>
        <v>0</v>
      </c>
    </row>
    <row r="655" spans="6:35" x14ac:dyDescent="0.25">
      <c r="F655" s="19" t="str">
        <f>IF(G655=1,MAX($F$4:F654)+1,"")</f>
        <v/>
      </c>
      <c r="G655" s="19">
        <f>COUNTIF($H$5:H655,H655)</f>
        <v>632</v>
      </c>
      <c r="H655" s="19" t="e">
        <f t="shared" si="27"/>
        <v>#N/A</v>
      </c>
      <c r="I655" s="19">
        <f>COUNTIF($J$4:$J655,1)</f>
        <v>11</v>
      </c>
      <c r="J655" s="19">
        <f>COUNTIF($S$5:$S655,S655)</f>
        <v>632</v>
      </c>
      <c r="K655" s="19" t="e">
        <f>VLOOKUP(P655,Исходные_данные,20,FALSE)</f>
        <v>#N/A</v>
      </c>
      <c r="L655" s="19">
        <f>IFERROR(IF(P655=0,0,MAX($L$4:L654)+1),0)</f>
        <v>0</v>
      </c>
      <c r="M655" s="104" t="e">
        <f>LEFT(P655,SEARCH(".",P655)-1)</f>
        <v>#N/A</v>
      </c>
      <c r="N655" s="104" t="e">
        <f>LEFT(RIGHT(P655,LEN(P655)-LEN(M655)-1),SEARCH(".",P655)-1)</f>
        <v>#N/A</v>
      </c>
      <c r="P655" s="46" t="e">
        <f>VLOOKUP(ROW(651:651),Разбивка_нумерация_5,4,FALSE)</f>
        <v>#N/A</v>
      </c>
      <c r="Q655" s="46" t="e">
        <f>IF(VLOOKUP(ROW(651:651),Разбивка_нумерация_5,3,FALSE)=0,VLOOKUP(ROW(651:651),Разбивка_нумерация_5,2,FALSE),VLOOKUP(ROW(651:651),Разбивка_нумерация_5,3,FALSE))</f>
        <v>#N/A</v>
      </c>
      <c r="R655" s="46" t="e">
        <f>VLOOKUP(ROW(651:651),Разбивка_нумерация_5,6,FALSE)</f>
        <v>#N/A</v>
      </c>
      <c r="S655" s="46" t="e">
        <f>VLOOKUP(ROW(651:651),Разбивка_нумерация_5,17,FALSE)</f>
        <v>#N/A</v>
      </c>
      <c r="T655" s="46" t="str">
        <f>IF(AG655=0,"","L="&amp;AG655)</f>
        <v/>
      </c>
      <c r="U655" s="46" t="str">
        <f>IF(AH655=0,"",AD655&amp;" L="&amp;AH655)</f>
        <v/>
      </c>
      <c r="V655" s="46" t="str">
        <f>IF(AI655=0,"",AE655&amp;" L="&amp;AI655)</f>
        <v/>
      </c>
      <c r="W655" s="47" t="e">
        <f>VLOOKUP(P655,Исходные_данные,13,FALSE)*1.3</f>
        <v>#N/A</v>
      </c>
      <c r="X655" s="48"/>
      <c r="Y655" s="48"/>
      <c r="Z655" s="48"/>
      <c r="AA655" s="48"/>
      <c r="AB655" s="48"/>
      <c r="AD655" s="46" t="e">
        <f>VLOOKUP(S655,Кабель_диаметр,4,FALSE)</f>
        <v>#N/A</v>
      </c>
      <c r="AE655" s="46" t="e">
        <f>VLOOKUP(S655,Кабель_диаметр,5,FALSE)</f>
        <v>#N/A</v>
      </c>
      <c r="AG655" s="46">
        <f>IFERROR(VLOOKUP(P655,Исходные_данные,10,FALSE),0)</f>
        <v>0</v>
      </c>
      <c r="AH655" s="46">
        <f>IFERROR(VLOOKUP(P655,Исходные_данные,11,FALSE),0)</f>
        <v>0</v>
      </c>
      <c r="AI655" s="46">
        <f t="shared" si="28"/>
        <v>0</v>
      </c>
    </row>
    <row r="656" spans="6:35" x14ac:dyDescent="0.25">
      <c r="F656" s="19" t="str">
        <f>IF(G656=1,MAX($F$4:F655)+1,"")</f>
        <v/>
      </c>
      <c r="G656" s="19">
        <f>COUNTIF($H$5:H656,H656)</f>
        <v>633</v>
      </c>
      <c r="H656" s="19" t="e">
        <f t="shared" si="27"/>
        <v>#N/A</v>
      </c>
      <c r="I656" s="19">
        <f>COUNTIF($J$4:$J656,1)</f>
        <v>11</v>
      </c>
      <c r="J656" s="19">
        <f>COUNTIF($S$5:$S656,S656)</f>
        <v>633</v>
      </c>
      <c r="K656" s="19" t="e">
        <f>VLOOKUP(P656,Исходные_данные,20,FALSE)</f>
        <v>#N/A</v>
      </c>
      <c r="L656" s="19">
        <f>IFERROR(IF(P656=0,0,MAX($L$4:L655)+1),0)</f>
        <v>0</v>
      </c>
      <c r="M656" s="104" t="e">
        <f>LEFT(P656,SEARCH(".",P656)-1)</f>
        <v>#N/A</v>
      </c>
      <c r="N656" s="104" t="e">
        <f>LEFT(RIGHT(P656,LEN(P656)-LEN(M656)-1),SEARCH(".",P656)-1)</f>
        <v>#N/A</v>
      </c>
      <c r="P656" s="46" t="e">
        <f>VLOOKUP(ROW(652:652),Разбивка_нумерация_5,4,FALSE)</f>
        <v>#N/A</v>
      </c>
      <c r="Q656" s="46" t="e">
        <f>IF(VLOOKUP(ROW(652:652),Разбивка_нумерация_5,3,FALSE)=0,VLOOKUP(ROW(652:652),Разбивка_нумерация_5,2,FALSE),VLOOKUP(ROW(652:652),Разбивка_нумерация_5,3,FALSE))</f>
        <v>#N/A</v>
      </c>
      <c r="R656" s="46" t="e">
        <f>VLOOKUP(ROW(652:652),Разбивка_нумерация_5,6,FALSE)</f>
        <v>#N/A</v>
      </c>
      <c r="S656" s="46" t="e">
        <f>VLOOKUP(ROW(652:652),Разбивка_нумерация_5,17,FALSE)</f>
        <v>#N/A</v>
      </c>
      <c r="T656" s="46" t="str">
        <f>IF(AG656=0,"","L="&amp;AG656)</f>
        <v/>
      </c>
      <c r="U656" s="46" t="str">
        <f>IF(AH656=0,"",AD656&amp;" L="&amp;AH656)</f>
        <v/>
      </c>
      <c r="V656" s="46" t="str">
        <f>IF(AI656=0,"",AE656&amp;" L="&amp;AI656)</f>
        <v/>
      </c>
      <c r="W656" s="47" t="e">
        <f>VLOOKUP(P656,Исходные_данные,13,FALSE)*1.3</f>
        <v>#N/A</v>
      </c>
      <c r="X656" s="48"/>
      <c r="Y656" s="48"/>
      <c r="Z656" s="48"/>
      <c r="AA656" s="48"/>
      <c r="AB656" s="48"/>
      <c r="AD656" s="46" t="e">
        <f>VLOOKUP(S656,Кабель_диаметр,4,FALSE)</f>
        <v>#N/A</v>
      </c>
      <c r="AE656" s="46" t="e">
        <f>VLOOKUP(S656,Кабель_диаметр,5,FALSE)</f>
        <v>#N/A</v>
      </c>
      <c r="AG656" s="46">
        <f>IFERROR(VLOOKUP(P656,Исходные_данные,10,FALSE),0)</f>
        <v>0</v>
      </c>
      <c r="AH656" s="46">
        <f>IFERROR(VLOOKUP(P656,Исходные_данные,11,FALSE),0)</f>
        <v>0</v>
      </c>
      <c r="AI656" s="46">
        <f t="shared" si="28"/>
        <v>0</v>
      </c>
    </row>
    <row r="657" spans="6:35" x14ac:dyDescent="0.25">
      <c r="F657" s="19" t="str">
        <f>IF(G657=1,MAX($F$4:F656)+1,"")</f>
        <v/>
      </c>
      <c r="G657" s="19">
        <f>COUNTIF($H$5:H657,H657)</f>
        <v>634</v>
      </c>
      <c r="H657" s="19" t="e">
        <f t="shared" si="27"/>
        <v>#N/A</v>
      </c>
      <c r="I657" s="19">
        <f>COUNTIF($J$4:$J657,1)</f>
        <v>11</v>
      </c>
      <c r="J657" s="19">
        <f>COUNTIF($S$5:$S657,S657)</f>
        <v>634</v>
      </c>
      <c r="K657" s="19" t="e">
        <f>VLOOKUP(P657,Исходные_данные,20,FALSE)</f>
        <v>#N/A</v>
      </c>
      <c r="L657" s="19">
        <f>IFERROR(IF(P657=0,0,MAX($L$4:L656)+1),0)</f>
        <v>0</v>
      </c>
      <c r="M657" s="104" t="e">
        <f>LEFT(P657,SEARCH(".",P657)-1)</f>
        <v>#N/A</v>
      </c>
      <c r="N657" s="104" t="e">
        <f>LEFT(RIGHT(P657,LEN(P657)-LEN(M657)-1),SEARCH(".",P657)-1)</f>
        <v>#N/A</v>
      </c>
      <c r="P657" s="46" t="e">
        <f>VLOOKUP(ROW(653:653),Разбивка_нумерация_5,4,FALSE)</f>
        <v>#N/A</v>
      </c>
      <c r="Q657" s="46" t="e">
        <f>IF(VLOOKUP(ROW(653:653),Разбивка_нумерация_5,3,FALSE)=0,VLOOKUP(ROW(653:653),Разбивка_нумерация_5,2,FALSE),VLOOKUP(ROW(653:653),Разбивка_нумерация_5,3,FALSE))</f>
        <v>#N/A</v>
      </c>
      <c r="R657" s="46" t="e">
        <f>VLOOKUP(ROW(653:653),Разбивка_нумерация_5,6,FALSE)</f>
        <v>#N/A</v>
      </c>
      <c r="S657" s="46" t="e">
        <f>VLOOKUP(ROW(653:653),Разбивка_нумерация_5,17,FALSE)</f>
        <v>#N/A</v>
      </c>
      <c r="T657" s="46" t="str">
        <f>IF(AG657=0,"","L="&amp;AG657)</f>
        <v/>
      </c>
      <c r="U657" s="46" t="str">
        <f>IF(AH657=0,"",AD657&amp;" L="&amp;AH657)</f>
        <v/>
      </c>
      <c r="V657" s="46" t="str">
        <f>IF(AI657=0,"",AE657&amp;" L="&amp;AI657)</f>
        <v/>
      </c>
      <c r="W657" s="47" t="e">
        <f>VLOOKUP(P657,Исходные_данные,13,FALSE)*1.3</f>
        <v>#N/A</v>
      </c>
      <c r="X657" s="48"/>
      <c r="Y657" s="48"/>
      <c r="Z657" s="48"/>
      <c r="AA657" s="48"/>
      <c r="AB657" s="48"/>
      <c r="AD657" s="46" t="e">
        <f>VLOOKUP(S657,Кабель_диаметр,4,FALSE)</f>
        <v>#N/A</v>
      </c>
      <c r="AE657" s="46" t="e">
        <f>VLOOKUP(S657,Кабель_диаметр,5,FALSE)</f>
        <v>#N/A</v>
      </c>
      <c r="AG657" s="46">
        <f>IFERROR(VLOOKUP(P657,Исходные_данные,10,FALSE),0)</f>
        <v>0</v>
      </c>
      <c r="AH657" s="46">
        <f>IFERROR(VLOOKUP(P657,Исходные_данные,11,FALSE),0)</f>
        <v>0</v>
      </c>
      <c r="AI657" s="46">
        <f t="shared" si="28"/>
        <v>0</v>
      </c>
    </row>
    <row r="658" spans="6:35" x14ac:dyDescent="0.25">
      <c r="F658" s="19" t="str">
        <f>IF(G658=1,MAX($F$4:F657)+1,"")</f>
        <v/>
      </c>
      <c r="G658" s="19">
        <f>COUNTIF($H$5:H658,H658)</f>
        <v>635</v>
      </c>
      <c r="H658" s="19" t="e">
        <f t="shared" si="27"/>
        <v>#N/A</v>
      </c>
      <c r="I658" s="19">
        <f>COUNTIF($J$4:$J658,1)</f>
        <v>11</v>
      </c>
      <c r="J658" s="19">
        <f>COUNTIF($S$5:$S658,S658)</f>
        <v>635</v>
      </c>
      <c r="K658" s="19" t="e">
        <f>VLOOKUP(P658,Исходные_данные,20,FALSE)</f>
        <v>#N/A</v>
      </c>
      <c r="L658" s="19">
        <f>IFERROR(IF(P658=0,0,MAX($L$4:L657)+1),0)</f>
        <v>0</v>
      </c>
      <c r="M658" s="104" t="e">
        <f>LEFT(P658,SEARCH(".",P658)-1)</f>
        <v>#N/A</v>
      </c>
      <c r="N658" s="104" t="e">
        <f>LEFT(RIGHT(P658,LEN(P658)-LEN(M658)-1),SEARCH(".",P658)-1)</f>
        <v>#N/A</v>
      </c>
      <c r="P658" s="46" t="e">
        <f>VLOOKUP(ROW(654:654),Разбивка_нумерация_5,4,FALSE)</f>
        <v>#N/A</v>
      </c>
      <c r="Q658" s="46" t="e">
        <f>IF(VLOOKUP(ROW(654:654),Разбивка_нумерация_5,3,FALSE)=0,VLOOKUP(ROW(654:654),Разбивка_нумерация_5,2,FALSE),VLOOKUP(ROW(654:654),Разбивка_нумерация_5,3,FALSE))</f>
        <v>#N/A</v>
      </c>
      <c r="R658" s="46" t="e">
        <f>VLOOKUP(ROW(654:654),Разбивка_нумерация_5,6,FALSE)</f>
        <v>#N/A</v>
      </c>
      <c r="S658" s="46" t="e">
        <f>VLOOKUP(ROW(654:654),Разбивка_нумерация_5,17,FALSE)</f>
        <v>#N/A</v>
      </c>
      <c r="T658" s="46" t="str">
        <f>IF(AG658=0,"","L="&amp;AG658)</f>
        <v/>
      </c>
      <c r="U658" s="46" t="str">
        <f>IF(AH658=0,"",AD658&amp;" L="&amp;AH658)</f>
        <v/>
      </c>
      <c r="V658" s="46" t="str">
        <f>IF(AI658=0,"",AE658&amp;" L="&amp;AI658)</f>
        <v/>
      </c>
      <c r="W658" s="47" t="e">
        <f>VLOOKUP(P658,Исходные_данные,13,FALSE)*1.3</f>
        <v>#N/A</v>
      </c>
      <c r="X658" s="48"/>
      <c r="Y658" s="48"/>
      <c r="Z658" s="48"/>
      <c r="AA658" s="48"/>
      <c r="AB658" s="48"/>
      <c r="AD658" s="46" t="e">
        <f>VLOOKUP(S658,Кабель_диаметр,4,FALSE)</f>
        <v>#N/A</v>
      </c>
      <c r="AE658" s="46" t="e">
        <f>VLOOKUP(S658,Кабель_диаметр,5,FALSE)</f>
        <v>#N/A</v>
      </c>
      <c r="AG658" s="46">
        <f>IFERROR(VLOOKUP(P658,Исходные_данные,10,FALSE),0)</f>
        <v>0</v>
      </c>
      <c r="AH658" s="46">
        <f>IFERROR(VLOOKUP(P658,Исходные_данные,11,FALSE),0)</f>
        <v>0</v>
      </c>
      <c r="AI658" s="46">
        <f t="shared" si="28"/>
        <v>0</v>
      </c>
    </row>
    <row r="659" spans="6:35" x14ac:dyDescent="0.25">
      <c r="F659" s="19" t="str">
        <f>IF(G659=1,MAX($F$4:F658)+1,"")</f>
        <v/>
      </c>
      <c r="G659" s="19">
        <f>COUNTIF($H$5:H659,H659)</f>
        <v>636</v>
      </c>
      <c r="H659" s="19" t="e">
        <f t="shared" si="27"/>
        <v>#N/A</v>
      </c>
      <c r="I659" s="19">
        <f>COUNTIF($J$4:$J659,1)</f>
        <v>11</v>
      </c>
      <c r="J659" s="19">
        <f>COUNTIF($S$5:$S659,S659)</f>
        <v>636</v>
      </c>
      <c r="K659" s="19" t="e">
        <f>VLOOKUP(P659,Исходные_данные,20,FALSE)</f>
        <v>#N/A</v>
      </c>
      <c r="L659" s="19">
        <f>IFERROR(IF(P659=0,0,MAX($L$4:L658)+1),0)</f>
        <v>0</v>
      </c>
      <c r="M659" s="104" t="e">
        <f>LEFT(P659,SEARCH(".",P659)-1)</f>
        <v>#N/A</v>
      </c>
      <c r="N659" s="104" t="e">
        <f>LEFT(RIGHT(P659,LEN(P659)-LEN(M659)-1),SEARCH(".",P659)-1)</f>
        <v>#N/A</v>
      </c>
      <c r="P659" s="46" t="e">
        <f>VLOOKUP(ROW(655:655),Разбивка_нумерация_5,4,FALSE)</f>
        <v>#N/A</v>
      </c>
      <c r="Q659" s="46" t="e">
        <f>IF(VLOOKUP(ROW(655:655),Разбивка_нумерация_5,3,FALSE)=0,VLOOKUP(ROW(655:655),Разбивка_нумерация_5,2,FALSE),VLOOKUP(ROW(655:655),Разбивка_нумерация_5,3,FALSE))</f>
        <v>#N/A</v>
      </c>
      <c r="R659" s="46" t="e">
        <f>VLOOKUP(ROW(655:655),Разбивка_нумерация_5,6,FALSE)</f>
        <v>#N/A</v>
      </c>
      <c r="S659" s="46" t="e">
        <f>VLOOKUP(ROW(655:655),Разбивка_нумерация_5,17,FALSE)</f>
        <v>#N/A</v>
      </c>
      <c r="T659" s="46" t="str">
        <f>IF(AG659=0,"","L="&amp;AG659)</f>
        <v/>
      </c>
      <c r="U659" s="46" t="str">
        <f>IF(AH659=0,"",AD659&amp;" L="&amp;AH659)</f>
        <v/>
      </c>
      <c r="V659" s="46" t="str">
        <f>IF(AI659=0,"",AE659&amp;" L="&amp;AI659)</f>
        <v/>
      </c>
      <c r="W659" s="47" t="e">
        <f>VLOOKUP(P659,Исходные_данные,13,FALSE)*1.3</f>
        <v>#N/A</v>
      </c>
      <c r="X659" s="48"/>
      <c r="Y659" s="48"/>
      <c r="Z659" s="48"/>
      <c r="AA659" s="48"/>
      <c r="AB659" s="48"/>
      <c r="AD659" s="46" t="e">
        <f>VLOOKUP(S659,Кабель_диаметр,4,FALSE)</f>
        <v>#N/A</v>
      </c>
      <c r="AE659" s="46" t="e">
        <f>VLOOKUP(S659,Кабель_диаметр,5,FALSE)</f>
        <v>#N/A</v>
      </c>
      <c r="AG659" s="46">
        <f>IFERROR(VLOOKUP(P659,Исходные_данные,10,FALSE),0)</f>
        <v>0</v>
      </c>
      <c r="AH659" s="46">
        <f>IFERROR(VLOOKUP(P659,Исходные_данные,11,FALSE),0)</f>
        <v>0</v>
      </c>
      <c r="AI659" s="46">
        <f t="shared" si="28"/>
        <v>0</v>
      </c>
    </row>
    <row r="660" spans="6:35" x14ac:dyDescent="0.25">
      <c r="F660" s="19" t="str">
        <f>IF(G660=1,MAX($F$4:F659)+1,"")</f>
        <v/>
      </c>
      <c r="G660" s="19">
        <f>COUNTIF($H$5:H660,H660)</f>
        <v>637</v>
      </c>
      <c r="H660" s="19" t="e">
        <f t="shared" si="27"/>
        <v>#N/A</v>
      </c>
      <c r="I660" s="19">
        <f>COUNTIF($J$4:$J660,1)</f>
        <v>11</v>
      </c>
      <c r="J660" s="19">
        <f>COUNTIF($S$5:$S660,S660)</f>
        <v>637</v>
      </c>
      <c r="K660" s="19" t="e">
        <f>VLOOKUP(P660,Исходные_данные,20,FALSE)</f>
        <v>#N/A</v>
      </c>
      <c r="L660" s="19">
        <f>IFERROR(IF(P660=0,0,MAX($L$4:L659)+1),0)</f>
        <v>0</v>
      </c>
      <c r="M660" s="104" t="e">
        <f>LEFT(P660,SEARCH(".",P660)-1)</f>
        <v>#N/A</v>
      </c>
      <c r="N660" s="104" t="e">
        <f>LEFT(RIGHT(P660,LEN(P660)-LEN(M660)-1),SEARCH(".",P660)-1)</f>
        <v>#N/A</v>
      </c>
      <c r="P660" s="46" t="e">
        <f>VLOOKUP(ROW(656:656),Разбивка_нумерация_5,4,FALSE)</f>
        <v>#N/A</v>
      </c>
      <c r="Q660" s="46" t="e">
        <f>IF(VLOOKUP(ROW(656:656),Разбивка_нумерация_5,3,FALSE)=0,VLOOKUP(ROW(656:656),Разбивка_нумерация_5,2,FALSE),VLOOKUP(ROW(656:656),Разбивка_нумерация_5,3,FALSE))</f>
        <v>#N/A</v>
      </c>
      <c r="R660" s="46" t="e">
        <f>VLOOKUP(ROW(656:656),Разбивка_нумерация_5,6,FALSE)</f>
        <v>#N/A</v>
      </c>
      <c r="S660" s="46" t="e">
        <f>VLOOKUP(ROW(656:656),Разбивка_нумерация_5,17,FALSE)</f>
        <v>#N/A</v>
      </c>
      <c r="T660" s="46" t="str">
        <f>IF(AG660=0,"","L="&amp;AG660)</f>
        <v/>
      </c>
      <c r="U660" s="46" t="str">
        <f>IF(AH660=0,"",AD660&amp;" L="&amp;AH660)</f>
        <v/>
      </c>
      <c r="V660" s="46" t="str">
        <f>IF(AI660=0,"",AE660&amp;" L="&amp;AI660)</f>
        <v/>
      </c>
      <c r="W660" s="47" t="e">
        <f>VLOOKUP(P660,Исходные_данные,13,FALSE)*1.3</f>
        <v>#N/A</v>
      </c>
      <c r="X660" s="48"/>
      <c r="Y660" s="48"/>
      <c r="Z660" s="48"/>
      <c r="AA660" s="48"/>
      <c r="AB660" s="48"/>
      <c r="AD660" s="46" t="e">
        <f>VLOOKUP(S660,Кабель_диаметр,4,FALSE)</f>
        <v>#N/A</v>
      </c>
      <c r="AE660" s="46" t="e">
        <f>VLOOKUP(S660,Кабель_диаметр,5,FALSE)</f>
        <v>#N/A</v>
      </c>
      <c r="AG660" s="46">
        <f>IFERROR(VLOOKUP(P660,Исходные_данные,10,FALSE),0)</f>
        <v>0</v>
      </c>
      <c r="AH660" s="46">
        <f>IFERROR(VLOOKUP(P660,Исходные_данные,11,FALSE),0)</f>
        <v>0</v>
      </c>
      <c r="AI660" s="46">
        <f t="shared" si="28"/>
        <v>0</v>
      </c>
    </row>
    <row r="661" spans="6:35" x14ac:dyDescent="0.25">
      <c r="F661" s="19" t="str">
        <f>IF(G661=1,MAX($F$4:F660)+1,"")</f>
        <v/>
      </c>
      <c r="G661" s="19">
        <f>COUNTIF($H$5:H661,H661)</f>
        <v>638</v>
      </c>
      <c r="H661" s="19" t="e">
        <f t="shared" si="27"/>
        <v>#N/A</v>
      </c>
      <c r="I661" s="19">
        <f>COUNTIF($J$4:$J661,1)</f>
        <v>11</v>
      </c>
      <c r="J661" s="19">
        <f>COUNTIF($S$5:$S661,S661)</f>
        <v>638</v>
      </c>
      <c r="K661" s="19" t="e">
        <f>VLOOKUP(P661,Исходные_данные,20,FALSE)</f>
        <v>#N/A</v>
      </c>
      <c r="L661" s="19">
        <f>IFERROR(IF(P661=0,0,MAX($L$4:L660)+1),0)</f>
        <v>0</v>
      </c>
      <c r="M661" s="104" t="e">
        <f>LEFT(P661,SEARCH(".",P661)-1)</f>
        <v>#N/A</v>
      </c>
      <c r="N661" s="104" t="e">
        <f>LEFT(RIGHT(P661,LEN(P661)-LEN(M661)-1),SEARCH(".",P661)-1)</f>
        <v>#N/A</v>
      </c>
      <c r="P661" s="46" t="e">
        <f>VLOOKUP(ROW(657:657),Разбивка_нумерация_5,4,FALSE)</f>
        <v>#N/A</v>
      </c>
      <c r="Q661" s="46" t="e">
        <f>IF(VLOOKUP(ROW(657:657),Разбивка_нумерация_5,3,FALSE)=0,VLOOKUP(ROW(657:657),Разбивка_нумерация_5,2,FALSE),VLOOKUP(ROW(657:657),Разбивка_нумерация_5,3,FALSE))</f>
        <v>#N/A</v>
      </c>
      <c r="R661" s="46" t="e">
        <f>VLOOKUP(ROW(657:657),Разбивка_нумерация_5,6,FALSE)</f>
        <v>#N/A</v>
      </c>
      <c r="S661" s="46" t="e">
        <f>VLOOKUP(ROW(657:657),Разбивка_нумерация_5,17,FALSE)</f>
        <v>#N/A</v>
      </c>
      <c r="T661" s="46" t="str">
        <f>IF(AG661=0,"","L="&amp;AG661)</f>
        <v/>
      </c>
      <c r="U661" s="46" t="str">
        <f>IF(AH661=0,"",AD661&amp;" L="&amp;AH661)</f>
        <v/>
      </c>
      <c r="V661" s="46" t="str">
        <f>IF(AI661=0,"",AE661&amp;" L="&amp;AI661)</f>
        <v/>
      </c>
      <c r="W661" s="47" t="e">
        <f>VLOOKUP(P661,Исходные_данные,13,FALSE)*1.3</f>
        <v>#N/A</v>
      </c>
      <c r="X661" s="48"/>
      <c r="Y661" s="48"/>
      <c r="Z661" s="48"/>
      <c r="AA661" s="48"/>
      <c r="AB661" s="48"/>
      <c r="AD661" s="46" t="e">
        <f>VLOOKUP(S661,Кабель_диаметр,4,FALSE)</f>
        <v>#N/A</v>
      </c>
      <c r="AE661" s="46" t="e">
        <f>VLOOKUP(S661,Кабель_диаметр,5,FALSE)</f>
        <v>#N/A</v>
      </c>
      <c r="AG661" s="46">
        <f>IFERROR(VLOOKUP(P661,Исходные_данные,10,FALSE),0)</f>
        <v>0</v>
      </c>
      <c r="AH661" s="46">
        <f>IFERROR(VLOOKUP(P661,Исходные_данные,11,FALSE),0)</f>
        <v>0</v>
      </c>
      <c r="AI661" s="46">
        <f t="shared" si="28"/>
        <v>0</v>
      </c>
    </row>
    <row r="662" spans="6:35" x14ac:dyDescent="0.25">
      <c r="F662" s="19" t="str">
        <f>IF(G662=1,MAX($F$4:F661)+1,"")</f>
        <v/>
      </c>
      <c r="G662" s="19">
        <f>COUNTIF($H$5:H662,H662)</f>
        <v>639</v>
      </c>
      <c r="H662" s="19" t="e">
        <f t="shared" si="27"/>
        <v>#N/A</v>
      </c>
      <c r="I662" s="19">
        <f>COUNTIF($J$4:$J662,1)</f>
        <v>11</v>
      </c>
      <c r="J662" s="19">
        <f>COUNTIF($S$5:$S662,S662)</f>
        <v>639</v>
      </c>
      <c r="K662" s="19" t="e">
        <f>VLOOKUP(P662,Исходные_данные,20,FALSE)</f>
        <v>#N/A</v>
      </c>
      <c r="L662" s="19">
        <f>IFERROR(IF(P662=0,0,MAX($L$4:L661)+1),0)</f>
        <v>0</v>
      </c>
      <c r="M662" s="104" t="e">
        <f>LEFT(P662,SEARCH(".",P662)-1)</f>
        <v>#N/A</v>
      </c>
      <c r="N662" s="104" t="e">
        <f>LEFT(RIGHT(P662,LEN(P662)-LEN(M662)-1),SEARCH(".",P662)-1)</f>
        <v>#N/A</v>
      </c>
      <c r="P662" s="46" t="e">
        <f>VLOOKUP(ROW(658:658),Разбивка_нумерация_5,4,FALSE)</f>
        <v>#N/A</v>
      </c>
      <c r="Q662" s="46" t="e">
        <f>IF(VLOOKUP(ROW(658:658),Разбивка_нумерация_5,3,FALSE)=0,VLOOKUP(ROW(658:658),Разбивка_нумерация_5,2,FALSE),VLOOKUP(ROW(658:658),Разбивка_нумерация_5,3,FALSE))</f>
        <v>#N/A</v>
      </c>
      <c r="R662" s="46" t="e">
        <f>VLOOKUP(ROW(658:658),Разбивка_нумерация_5,6,FALSE)</f>
        <v>#N/A</v>
      </c>
      <c r="S662" s="46" t="e">
        <f>VLOOKUP(ROW(658:658),Разбивка_нумерация_5,17,FALSE)</f>
        <v>#N/A</v>
      </c>
      <c r="T662" s="46" t="str">
        <f>IF(AG662=0,"","L="&amp;AG662)</f>
        <v/>
      </c>
      <c r="U662" s="46" t="str">
        <f>IF(AH662=0,"",AD662&amp;" L="&amp;AH662)</f>
        <v/>
      </c>
      <c r="V662" s="46" t="str">
        <f>IF(AI662=0,"",AE662&amp;" L="&amp;AI662)</f>
        <v/>
      </c>
      <c r="W662" s="47" t="e">
        <f>VLOOKUP(P662,Исходные_данные,13,FALSE)*1.3</f>
        <v>#N/A</v>
      </c>
      <c r="X662" s="48"/>
      <c r="Y662" s="48"/>
      <c r="Z662" s="48"/>
      <c r="AA662" s="48"/>
      <c r="AB662" s="48"/>
      <c r="AD662" s="46" t="e">
        <f>VLOOKUP(S662,Кабель_диаметр,4,FALSE)</f>
        <v>#N/A</v>
      </c>
      <c r="AE662" s="46" t="e">
        <f>VLOOKUP(S662,Кабель_диаметр,5,FALSE)</f>
        <v>#N/A</v>
      </c>
      <c r="AG662" s="46">
        <f>IFERROR(VLOOKUP(P662,Исходные_данные,10,FALSE),0)</f>
        <v>0</v>
      </c>
      <c r="AH662" s="46">
        <f>IFERROR(VLOOKUP(P662,Исходные_данные,11,FALSE),0)</f>
        <v>0</v>
      </c>
      <c r="AI662" s="46">
        <f t="shared" si="28"/>
        <v>0</v>
      </c>
    </row>
    <row r="663" spans="6:35" x14ac:dyDescent="0.25">
      <c r="F663" s="19" t="str">
        <f>IF(G663=1,MAX($F$4:F662)+1,"")</f>
        <v/>
      </c>
      <c r="G663" s="19">
        <f>COUNTIF($H$5:H663,H663)</f>
        <v>640</v>
      </c>
      <c r="H663" s="19" t="e">
        <f t="shared" si="27"/>
        <v>#N/A</v>
      </c>
      <c r="I663" s="19">
        <f>COUNTIF($J$4:$J663,1)</f>
        <v>11</v>
      </c>
      <c r="J663" s="19">
        <f>COUNTIF($S$5:$S663,S663)</f>
        <v>640</v>
      </c>
      <c r="K663" s="19" t="e">
        <f>VLOOKUP(P663,Исходные_данные,20,FALSE)</f>
        <v>#N/A</v>
      </c>
      <c r="L663" s="19">
        <f>IFERROR(IF(P663=0,0,MAX($L$4:L662)+1),0)</f>
        <v>0</v>
      </c>
      <c r="M663" s="104" t="e">
        <f>LEFT(P663,SEARCH(".",P663)-1)</f>
        <v>#N/A</v>
      </c>
      <c r="N663" s="104" t="e">
        <f>LEFT(RIGHT(P663,LEN(P663)-LEN(M663)-1),SEARCH(".",P663)-1)</f>
        <v>#N/A</v>
      </c>
      <c r="P663" s="46" t="e">
        <f>VLOOKUP(ROW(659:659),Разбивка_нумерация_5,4,FALSE)</f>
        <v>#N/A</v>
      </c>
      <c r="Q663" s="46" t="e">
        <f>IF(VLOOKUP(ROW(659:659),Разбивка_нумерация_5,3,FALSE)=0,VLOOKUP(ROW(659:659),Разбивка_нумерация_5,2,FALSE),VLOOKUP(ROW(659:659),Разбивка_нумерация_5,3,FALSE))</f>
        <v>#N/A</v>
      </c>
      <c r="R663" s="46" t="e">
        <f>VLOOKUP(ROW(659:659),Разбивка_нумерация_5,6,FALSE)</f>
        <v>#N/A</v>
      </c>
      <c r="S663" s="46" t="e">
        <f>VLOOKUP(ROW(659:659),Разбивка_нумерация_5,17,FALSE)</f>
        <v>#N/A</v>
      </c>
      <c r="T663" s="46" t="str">
        <f>IF(AG663=0,"","L="&amp;AG663)</f>
        <v/>
      </c>
      <c r="U663" s="46" t="str">
        <f>IF(AH663=0,"",AD663&amp;" L="&amp;AH663)</f>
        <v/>
      </c>
      <c r="V663" s="46" t="str">
        <f>IF(AI663=0,"",AE663&amp;" L="&amp;AI663)</f>
        <v/>
      </c>
      <c r="W663" s="47" t="e">
        <f>VLOOKUP(P663,Исходные_данные,13,FALSE)*1.3</f>
        <v>#N/A</v>
      </c>
      <c r="X663" s="48"/>
      <c r="Y663" s="48"/>
      <c r="Z663" s="48"/>
      <c r="AA663" s="48"/>
      <c r="AB663" s="48"/>
      <c r="AD663" s="46" t="e">
        <f>VLOOKUP(S663,Кабель_диаметр,4,FALSE)</f>
        <v>#N/A</v>
      </c>
      <c r="AE663" s="46" t="e">
        <f>VLOOKUP(S663,Кабель_диаметр,5,FALSE)</f>
        <v>#N/A</v>
      </c>
      <c r="AG663" s="46">
        <f>IFERROR(VLOOKUP(P663,Исходные_данные,10,FALSE),0)</f>
        <v>0</v>
      </c>
      <c r="AH663" s="46">
        <f>IFERROR(VLOOKUP(P663,Исходные_данные,11,FALSE),0)</f>
        <v>0</v>
      </c>
      <c r="AI663" s="46">
        <f t="shared" si="28"/>
        <v>0</v>
      </c>
    </row>
    <row r="664" spans="6:35" x14ac:dyDescent="0.25">
      <c r="F664" s="19" t="str">
        <f>IF(G664=1,MAX($F$4:F663)+1,"")</f>
        <v/>
      </c>
      <c r="G664" s="19">
        <f>COUNTIF($H$5:H664,H664)</f>
        <v>641</v>
      </c>
      <c r="H664" s="19" t="e">
        <f t="shared" si="27"/>
        <v>#N/A</v>
      </c>
      <c r="I664" s="19">
        <f>COUNTIF($J$4:$J664,1)</f>
        <v>11</v>
      </c>
      <c r="J664" s="19">
        <f>COUNTIF($S$5:$S664,S664)</f>
        <v>641</v>
      </c>
      <c r="K664" s="19" t="e">
        <f>VLOOKUP(P664,Исходные_данные,20,FALSE)</f>
        <v>#N/A</v>
      </c>
      <c r="L664" s="19">
        <f>IFERROR(IF(P664=0,0,MAX($L$4:L663)+1),0)</f>
        <v>0</v>
      </c>
      <c r="M664" s="104" t="e">
        <f>LEFT(P664,SEARCH(".",P664)-1)</f>
        <v>#N/A</v>
      </c>
      <c r="N664" s="104" t="e">
        <f>LEFT(RIGHT(P664,LEN(P664)-LEN(M664)-1),SEARCH(".",P664)-1)</f>
        <v>#N/A</v>
      </c>
      <c r="P664" s="46" t="e">
        <f>VLOOKUP(ROW(660:660),Разбивка_нумерация_5,4,FALSE)</f>
        <v>#N/A</v>
      </c>
      <c r="Q664" s="46" t="e">
        <f>IF(VLOOKUP(ROW(660:660),Разбивка_нумерация_5,3,FALSE)=0,VLOOKUP(ROW(660:660),Разбивка_нумерация_5,2,FALSE),VLOOKUP(ROW(660:660),Разбивка_нумерация_5,3,FALSE))</f>
        <v>#N/A</v>
      </c>
      <c r="R664" s="46" t="e">
        <f>VLOOKUP(ROW(660:660),Разбивка_нумерация_5,6,FALSE)</f>
        <v>#N/A</v>
      </c>
      <c r="S664" s="46" t="e">
        <f>VLOOKUP(ROW(660:660),Разбивка_нумерация_5,17,FALSE)</f>
        <v>#N/A</v>
      </c>
      <c r="T664" s="46" t="str">
        <f>IF(AG664=0,"","L="&amp;AG664)</f>
        <v/>
      </c>
      <c r="U664" s="46" t="str">
        <f>IF(AH664=0,"",AD664&amp;" L="&amp;AH664)</f>
        <v/>
      </c>
      <c r="V664" s="46" t="str">
        <f>IF(AI664=0,"",AE664&amp;" L="&amp;AI664)</f>
        <v/>
      </c>
      <c r="W664" s="47" t="e">
        <f>VLOOKUP(P664,Исходные_данные,13,FALSE)*1.3</f>
        <v>#N/A</v>
      </c>
      <c r="X664" s="48"/>
      <c r="Y664" s="48"/>
      <c r="Z664" s="48"/>
      <c r="AA664" s="48"/>
      <c r="AB664" s="48"/>
      <c r="AD664" s="46" t="e">
        <f>VLOOKUP(S664,Кабель_диаметр,4,FALSE)</f>
        <v>#N/A</v>
      </c>
      <c r="AE664" s="46" t="e">
        <f>VLOOKUP(S664,Кабель_диаметр,5,FALSE)</f>
        <v>#N/A</v>
      </c>
      <c r="AG664" s="46">
        <f>IFERROR(VLOOKUP(P664,Исходные_данные,10,FALSE),0)</f>
        <v>0</v>
      </c>
      <c r="AH664" s="46">
        <f>IFERROR(VLOOKUP(P664,Исходные_данные,11,FALSE),0)</f>
        <v>0</v>
      </c>
      <c r="AI664" s="46">
        <f t="shared" si="28"/>
        <v>0</v>
      </c>
    </row>
    <row r="665" spans="6:35" x14ac:dyDescent="0.25">
      <c r="F665" s="19" t="str">
        <f>IF(G665=1,MAX($F$4:F664)+1,"")</f>
        <v/>
      </c>
      <c r="G665" s="19">
        <f>COUNTIF($H$5:H665,H665)</f>
        <v>642</v>
      </c>
      <c r="H665" s="19" t="e">
        <f t="shared" si="27"/>
        <v>#N/A</v>
      </c>
      <c r="I665" s="19">
        <f>COUNTIF($J$4:$J665,1)</f>
        <v>11</v>
      </c>
      <c r="J665" s="19">
        <f>COUNTIF($S$5:$S665,S665)</f>
        <v>642</v>
      </c>
      <c r="K665" s="19" t="e">
        <f>VLOOKUP(P665,Исходные_данные,20,FALSE)</f>
        <v>#N/A</v>
      </c>
      <c r="L665" s="19">
        <f>IFERROR(IF(P665=0,0,MAX($L$4:L664)+1),0)</f>
        <v>0</v>
      </c>
      <c r="M665" s="104" t="e">
        <f>LEFT(P665,SEARCH(".",P665)-1)</f>
        <v>#N/A</v>
      </c>
      <c r="N665" s="104" t="e">
        <f>LEFT(RIGHT(P665,LEN(P665)-LEN(M665)-1),SEARCH(".",P665)-1)</f>
        <v>#N/A</v>
      </c>
      <c r="P665" s="46" t="e">
        <f>VLOOKUP(ROW(661:661),Разбивка_нумерация_5,4,FALSE)</f>
        <v>#N/A</v>
      </c>
      <c r="Q665" s="46" t="e">
        <f>IF(VLOOKUP(ROW(661:661),Разбивка_нумерация_5,3,FALSE)=0,VLOOKUP(ROW(661:661),Разбивка_нумерация_5,2,FALSE),VLOOKUP(ROW(661:661),Разбивка_нумерация_5,3,FALSE))</f>
        <v>#N/A</v>
      </c>
      <c r="R665" s="46" t="e">
        <f>VLOOKUP(ROW(661:661),Разбивка_нумерация_5,6,FALSE)</f>
        <v>#N/A</v>
      </c>
      <c r="S665" s="46" t="e">
        <f>VLOOKUP(ROW(661:661),Разбивка_нумерация_5,17,FALSE)</f>
        <v>#N/A</v>
      </c>
      <c r="T665" s="46" t="str">
        <f>IF(AG665=0,"","L="&amp;AG665)</f>
        <v/>
      </c>
      <c r="U665" s="46" t="str">
        <f>IF(AH665=0,"",AD665&amp;" L="&amp;AH665)</f>
        <v/>
      </c>
      <c r="V665" s="46" t="str">
        <f>IF(AI665=0,"",AE665&amp;" L="&amp;AI665)</f>
        <v/>
      </c>
      <c r="W665" s="47" t="e">
        <f>VLOOKUP(P665,Исходные_данные,13,FALSE)*1.3</f>
        <v>#N/A</v>
      </c>
      <c r="X665" s="48"/>
      <c r="Y665" s="48"/>
      <c r="Z665" s="48"/>
      <c r="AA665" s="48"/>
      <c r="AB665" s="48"/>
      <c r="AD665" s="46" t="e">
        <f>VLOOKUP(S665,Кабель_диаметр,4,FALSE)</f>
        <v>#N/A</v>
      </c>
      <c r="AE665" s="46" t="e">
        <f>VLOOKUP(S665,Кабель_диаметр,5,FALSE)</f>
        <v>#N/A</v>
      </c>
      <c r="AG665" s="46">
        <f>IFERROR(VLOOKUP(P665,Исходные_данные,10,FALSE),0)</f>
        <v>0</v>
      </c>
      <c r="AH665" s="46">
        <f>IFERROR(VLOOKUP(P665,Исходные_данные,11,FALSE),0)</f>
        <v>0</v>
      </c>
      <c r="AI665" s="46">
        <f t="shared" si="28"/>
        <v>0</v>
      </c>
    </row>
    <row r="666" spans="6:35" x14ac:dyDescent="0.25">
      <c r="F666" s="19" t="str">
        <f>IF(G666=1,MAX($F$4:F665)+1,"")</f>
        <v/>
      </c>
      <c r="G666" s="19">
        <f>COUNTIF($H$5:H666,H666)</f>
        <v>643</v>
      </c>
      <c r="H666" s="19" t="e">
        <f t="shared" si="27"/>
        <v>#N/A</v>
      </c>
      <c r="I666" s="19">
        <f>COUNTIF($J$4:$J666,1)</f>
        <v>11</v>
      </c>
      <c r="J666" s="19">
        <f>COUNTIF($S$5:$S666,S666)</f>
        <v>643</v>
      </c>
      <c r="K666" s="19" t="e">
        <f>VLOOKUP(P666,Исходные_данные,20,FALSE)</f>
        <v>#N/A</v>
      </c>
      <c r="L666" s="19">
        <f>IFERROR(IF(P666=0,0,MAX($L$4:L665)+1),0)</f>
        <v>0</v>
      </c>
      <c r="M666" s="104" t="e">
        <f>LEFT(P666,SEARCH(".",P666)-1)</f>
        <v>#N/A</v>
      </c>
      <c r="N666" s="104" t="e">
        <f>LEFT(RIGHT(P666,LEN(P666)-LEN(M666)-1),SEARCH(".",P666)-1)</f>
        <v>#N/A</v>
      </c>
      <c r="P666" s="46" t="e">
        <f>VLOOKUP(ROW(662:662),Разбивка_нумерация_5,4,FALSE)</f>
        <v>#N/A</v>
      </c>
      <c r="Q666" s="46" t="e">
        <f>IF(VLOOKUP(ROW(662:662),Разбивка_нумерация_5,3,FALSE)=0,VLOOKUP(ROW(662:662),Разбивка_нумерация_5,2,FALSE),VLOOKUP(ROW(662:662),Разбивка_нумерация_5,3,FALSE))</f>
        <v>#N/A</v>
      </c>
      <c r="R666" s="46" t="e">
        <f>VLOOKUP(ROW(662:662),Разбивка_нумерация_5,6,FALSE)</f>
        <v>#N/A</v>
      </c>
      <c r="S666" s="46" t="e">
        <f>VLOOKUP(ROW(662:662),Разбивка_нумерация_5,17,FALSE)</f>
        <v>#N/A</v>
      </c>
      <c r="T666" s="46" t="str">
        <f>IF(AG666=0,"","L="&amp;AG666)</f>
        <v/>
      </c>
      <c r="U666" s="46" t="str">
        <f>IF(AH666=0,"",AD666&amp;" L="&amp;AH666)</f>
        <v/>
      </c>
      <c r="V666" s="46" t="str">
        <f>IF(AI666=0,"",AE666&amp;" L="&amp;AI666)</f>
        <v/>
      </c>
      <c r="W666" s="47" t="e">
        <f>VLOOKUP(P666,Исходные_данные,13,FALSE)*1.3</f>
        <v>#N/A</v>
      </c>
      <c r="X666" s="48"/>
      <c r="Y666" s="48"/>
      <c r="Z666" s="48"/>
      <c r="AA666" s="48"/>
      <c r="AB666" s="48"/>
      <c r="AD666" s="46" t="e">
        <f>VLOOKUP(S666,Кабель_диаметр,4,FALSE)</f>
        <v>#N/A</v>
      </c>
      <c r="AE666" s="46" t="e">
        <f>VLOOKUP(S666,Кабель_диаметр,5,FALSE)</f>
        <v>#N/A</v>
      </c>
      <c r="AG666" s="46">
        <f>IFERROR(VLOOKUP(P666,Исходные_данные,10,FALSE),0)</f>
        <v>0</v>
      </c>
      <c r="AH666" s="46">
        <f>IFERROR(VLOOKUP(P666,Исходные_данные,11,FALSE),0)</f>
        <v>0</v>
      </c>
      <c r="AI666" s="46">
        <f t="shared" si="28"/>
        <v>0</v>
      </c>
    </row>
    <row r="667" spans="6:35" x14ac:dyDescent="0.25">
      <c r="F667" s="19" t="str">
        <f>IF(G667=1,MAX($F$4:F666)+1,"")</f>
        <v/>
      </c>
      <c r="G667" s="19">
        <f>COUNTIF($H$5:H667,H667)</f>
        <v>644</v>
      </c>
      <c r="H667" s="19" t="e">
        <f t="shared" si="27"/>
        <v>#N/A</v>
      </c>
      <c r="I667" s="19">
        <f>COUNTIF($J$4:$J667,1)</f>
        <v>11</v>
      </c>
      <c r="J667" s="19">
        <f>COUNTIF($S$5:$S667,S667)</f>
        <v>644</v>
      </c>
      <c r="K667" s="19" t="e">
        <f>VLOOKUP(P667,Исходные_данные,20,FALSE)</f>
        <v>#N/A</v>
      </c>
      <c r="L667" s="19">
        <f>IFERROR(IF(P667=0,0,MAX($L$4:L666)+1),0)</f>
        <v>0</v>
      </c>
      <c r="M667" s="104" t="e">
        <f>LEFT(P667,SEARCH(".",P667)-1)</f>
        <v>#N/A</v>
      </c>
      <c r="N667" s="104" t="e">
        <f>LEFT(RIGHT(P667,LEN(P667)-LEN(M667)-1),SEARCH(".",P667)-1)</f>
        <v>#N/A</v>
      </c>
      <c r="P667" s="46" t="e">
        <f>VLOOKUP(ROW(663:663),Разбивка_нумерация_5,4,FALSE)</f>
        <v>#N/A</v>
      </c>
      <c r="Q667" s="46" t="e">
        <f>IF(VLOOKUP(ROW(663:663),Разбивка_нумерация_5,3,FALSE)=0,VLOOKUP(ROW(663:663),Разбивка_нумерация_5,2,FALSE),VLOOKUP(ROW(663:663),Разбивка_нумерация_5,3,FALSE))</f>
        <v>#N/A</v>
      </c>
      <c r="R667" s="46" t="e">
        <f>VLOOKUP(ROW(663:663),Разбивка_нумерация_5,6,FALSE)</f>
        <v>#N/A</v>
      </c>
      <c r="S667" s="46" t="e">
        <f>VLOOKUP(ROW(663:663),Разбивка_нумерация_5,17,FALSE)</f>
        <v>#N/A</v>
      </c>
      <c r="T667" s="46" t="str">
        <f>IF(AG667=0,"","L="&amp;AG667)</f>
        <v/>
      </c>
      <c r="U667" s="46" t="str">
        <f>IF(AH667=0,"",AD667&amp;" L="&amp;AH667)</f>
        <v/>
      </c>
      <c r="V667" s="46" t="str">
        <f>IF(AI667=0,"",AE667&amp;" L="&amp;AI667)</f>
        <v/>
      </c>
      <c r="W667" s="47" t="e">
        <f>VLOOKUP(P667,Исходные_данные,13,FALSE)*1.3</f>
        <v>#N/A</v>
      </c>
      <c r="X667" s="48"/>
      <c r="Y667" s="48"/>
      <c r="Z667" s="48"/>
      <c r="AA667" s="48"/>
      <c r="AB667" s="48"/>
      <c r="AD667" s="46" t="e">
        <f>VLOOKUP(S667,Кабель_диаметр,4,FALSE)</f>
        <v>#N/A</v>
      </c>
      <c r="AE667" s="46" t="e">
        <f>VLOOKUP(S667,Кабель_диаметр,5,FALSE)</f>
        <v>#N/A</v>
      </c>
      <c r="AG667" s="46">
        <f>IFERROR(VLOOKUP(P667,Исходные_данные,10,FALSE),0)</f>
        <v>0</v>
      </c>
      <c r="AH667" s="46">
        <f>IFERROR(VLOOKUP(P667,Исходные_данные,11,FALSE),0)</f>
        <v>0</v>
      </c>
      <c r="AI667" s="46">
        <f t="shared" si="28"/>
        <v>0</v>
      </c>
    </row>
    <row r="668" spans="6:35" x14ac:dyDescent="0.25">
      <c r="F668" s="19" t="str">
        <f>IF(G668=1,MAX($F$4:F667)+1,"")</f>
        <v/>
      </c>
      <c r="G668" s="19">
        <f>COUNTIF($H$5:H668,H668)</f>
        <v>645</v>
      </c>
      <c r="H668" s="19" t="e">
        <f t="shared" si="27"/>
        <v>#N/A</v>
      </c>
      <c r="I668" s="19">
        <f>COUNTIF($J$4:$J668,1)</f>
        <v>11</v>
      </c>
      <c r="J668" s="19">
        <f>COUNTIF($S$5:$S668,S668)</f>
        <v>645</v>
      </c>
      <c r="K668" s="19" t="e">
        <f>VLOOKUP(P668,Исходные_данные,20,FALSE)</f>
        <v>#N/A</v>
      </c>
      <c r="L668" s="19">
        <f>IFERROR(IF(P668=0,0,MAX($L$4:L667)+1),0)</f>
        <v>0</v>
      </c>
      <c r="M668" s="104" t="e">
        <f>LEFT(P668,SEARCH(".",P668)-1)</f>
        <v>#N/A</v>
      </c>
      <c r="N668" s="104" t="e">
        <f>LEFT(RIGHT(P668,LEN(P668)-LEN(M668)-1),SEARCH(".",P668)-1)</f>
        <v>#N/A</v>
      </c>
      <c r="P668" s="46" t="e">
        <f>VLOOKUP(ROW(664:664),Разбивка_нумерация_5,4,FALSE)</f>
        <v>#N/A</v>
      </c>
      <c r="Q668" s="46" t="e">
        <f>IF(VLOOKUP(ROW(664:664),Разбивка_нумерация_5,3,FALSE)=0,VLOOKUP(ROW(664:664),Разбивка_нумерация_5,2,FALSE),VLOOKUP(ROW(664:664),Разбивка_нумерация_5,3,FALSE))</f>
        <v>#N/A</v>
      </c>
      <c r="R668" s="46" t="e">
        <f>VLOOKUP(ROW(664:664),Разбивка_нумерация_5,6,FALSE)</f>
        <v>#N/A</v>
      </c>
      <c r="S668" s="46" t="e">
        <f>VLOOKUP(ROW(664:664),Разбивка_нумерация_5,17,FALSE)</f>
        <v>#N/A</v>
      </c>
      <c r="T668" s="46" t="str">
        <f>IF(AG668=0,"","L="&amp;AG668)</f>
        <v/>
      </c>
      <c r="U668" s="46" t="str">
        <f>IF(AH668=0,"",AD668&amp;" L="&amp;AH668)</f>
        <v/>
      </c>
      <c r="V668" s="46" t="str">
        <f>IF(AI668=0,"",AE668&amp;" L="&amp;AI668)</f>
        <v/>
      </c>
      <c r="W668" s="47" t="e">
        <f>VLOOKUP(P668,Исходные_данные,13,FALSE)*1.3</f>
        <v>#N/A</v>
      </c>
      <c r="X668" s="48"/>
      <c r="Y668" s="48"/>
      <c r="Z668" s="48"/>
      <c r="AA668" s="48"/>
      <c r="AB668" s="48"/>
      <c r="AD668" s="46" t="e">
        <f>VLOOKUP(S668,Кабель_диаметр,4,FALSE)</f>
        <v>#N/A</v>
      </c>
      <c r="AE668" s="46" t="e">
        <f>VLOOKUP(S668,Кабель_диаметр,5,FALSE)</f>
        <v>#N/A</v>
      </c>
      <c r="AG668" s="46">
        <f>IFERROR(VLOOKUP(P668,Исходные_данные,10,FALSE),0)</f>
        <v>0</v>
      </c>
      <c r="AH668" s="46">
        <f>IFERROR(VLOOKUP(P668,Исходные_данные,11,FALSE),0)</f>
        <v>0</v>
      </c>
      <c r="AI668" s="46">
        <f t="shared" si="28"/>
        <v>0</v>
      </c>
    </row>
    <row r="669" spans="6:35" x14ac:dyDescent="0.25">
      <c r="F669" s="19" t="str">
        <f>IF(G669=1,MAX($F$4:F668)+1,"")</f>
        <v/>
      </c>
      <c r="G669" s="19">
        <f>COUNTIF($H$5:H669,H669)</f>
        <v>646</v>
      </c>
      <c r="H669" s="19" t="e">
        <f t="shared" si="27"/>
        <v>#N/A</v>
      </c>
      <c r="I669" s="19">
        <f>COUNTIF($J$4:$J669,1)</f>
        <v>11</v>
      </c>
      <c r="J669" s="19">
        <f>COUNTIF($S$5:$S669,S669)</f>
        <v>646</v>
      </c>
      <c r="K669" s="19" t="e">
        <f>VLOOKUP(P669,Исходные_данные,20,FALSE)</f>
        <v>#N/A</v>
      </c>
      <c r="L669" s="19">
        <f>IFERROR(IF(P669=0,0,MAX($L$4:L668)+1),0)</f>
        <v>0</v>
      </c>
      <c r="M669" s="104" t="e">
        <f>LEFT(P669,SEARCH(".",P669)-1)</f>
        <v>#N/A</v>
      </c>
      <c r="N669" s="104" t="e">
        <f>LEFT(RIGHT(P669,LEN(P669)-LEN(M669)-1),SEARCH(".",P669)-1)</f>
        <v>#N/A</v>
      </c>
      <c r="P669" s="46" t="e">
        <f>VLOOKUP(ROW(665:665),Разбивка_нумерация_5,4,FALSE)</f>
        <v>#N/A</v>
      </c>
      <c r="Q669" s="46" t="e">
        <f>IF(VLOOKUP(ROW(665:665),Разбивка_нумерация_5,3,FALSE)=0,VLOOKUP(ROW(665:665),Разбивка_нумерация_5,2,FALSE),VLOOKUP(ROW(665:665),Разбивка_нумерация_5,3,FALSE))</f>
        <v>#N/A</v>
      </c>
      <c r="R669" s="46" t="e">
        <f>VLOOKUP(ROW(665:665),Разбивка_нумерация_5,6,FALSE)</f>
        <v>#N/A</v>
      </c>
      <c r="S669" s="46" t="e">
        <f>VLOOKUP(ROW(665:665),Разбивка_нумерация_5,17,FALSE)</f>
        <v>#N/A</v>
      </c>
      <c r="T669" s="46" t="str">
        <f>IF(AG669=0,"","L="&amp;AG669)</f>
        <v/>
      </c>
      <c r="U669" s="46" t="str">
        <f>IF(AH669=0,"",AD669&amp;" L="&amp;AH669)</f>
        <v/>
      </c>
      <c r="V669" s="46" t="str">
        <f>IF(AI669=0,"",AE669&amp;" L="&amp;AI669)</f>
        <v/>
      </c>
      <c r="W669" s="47" t="e">
        <f>VLOOKUP(P669,Исходные_данные,13,FALSE)*1.3</f>
        <v>#N/A</v>
      </c>
      <c r="X669" s="48"/>
      <c r="Y669" s="48"/>
      <c r="Z669" s="48"/>
      <c r="AA669" s="48"/>
      <c r="AB669" s="48"/>
      <c r="AD669" s="46" t="e">
        <f>VLOOKUP(S669,Кабель_диаметр,4,FALSE)</f>
        <v>#N/A</v>
      </c>
      <c r="AE669" s="46" t="e">
        <f>VLOOKUP(S669,Кабель_диаметр,5,FALSE)</f>
        <v>#N/A</v>
      </c>
      <c r="AG669" s="46">
        <f>IFERROR(VLOOKUP(P669,Исходные_данные,10,FALSE),0)</f>
        <v>0</v>
      </c>
      <c r="AH669" s="46">
        <f>IFERROR(VLOOKUP(P669,Исходные_данные,11,FALSE),0)</f>
        <v>0</v>
      </c>
      <c r="AI669" s="46">
        <f t="shared" si="28"/>
        <v>0</v>
      </c>
    </row>
    <row r="670" spans="6:35" x14ac:dyDescent="0.25">
      <c r="F670" s="19" t="str">
        <f>IF(G670=1,MAX($F$4:F669)+1,"")</f>
        <v/>
      </c>
      <c r="G670" s="19">
        <f>COUNTIF($H$5:H670,H670)</f>
        <v>647</v>
      </c>
      <c r="H670" s="19" t="e">
        <f t="shared" si="27"/>
        <v>#N/A</v>
      </c>
      <c r="I670" s="19">
        <f>COUNTIF($J$4:$J670,1)</f>
        <v>11</v>
      </c>
      <c r="J670" s="19">
        <f>COUNTIF($S$5:$S670,S670)</f>
        <v>647</v>
      </c>
      <c r="K670" s="19" t="e">
        <f>VLOOKUP(P670,Исходные_данные,20,FALSE)</f>
        <v>#N/A</v>
      </c>
      <c r="L670" s="19">
        <f>IFERROR(IF(P670=0,0,MAX($L$4:L669)+1),0)</f>
        <v>0</v>
      </c>
      <c r="M670" s="104" t="e">
        <f>LEFT(P670,SEARCH(".",P670)-1)</f>
        <v>#N/A</v>
      </c>
      <c r="N670" s="104" t="e">
        <f>LEFT(RIGHT(P670,LEN(P670)-LEN(M670)-1),SEARCH(".",P670)-1)</f>
        <v>#N/A</v>
      </c>
      <c r="P670" s="46" t="e">
        <f>VLOOKUP(ROW(666:666),Разбивка_нумерация_5,4,FALSE)</f>
        <v>#N/A</v>
      </c>
      <c r="Q670" s="46" t="e">
        <f>IF(VLOOKUP(ROW(666:666),Разбивка_нумерация_5,3,FALSE)=0,VLOOKUP(ROW(666:666),Разбивка_нумерация_5,2,FALSE),VLOOKUP(ROW(666:666),Разбивка_нумерация_5,3,FALSE))</f>
        <v>#N/A</v>
      </c>
      <c r="R670" s="46" t="e">
        <f>VLOOKUP(ROW(666:666),Разбивка_нумерация_5,6,FALSE)</f>
        <v>#N/A</v>
      </c>
      <c r="S670" s="46" t="e">
        <f>VLOOKUP(ROW(666:666),Разбивка_нумерация_5,17,FALSE)</f>
        <v>#N/A</v>
      </c>
      <c r="T670" s="46" t="str">
        <f>IF(AG670=0,"","L="&amp;AG670)</f>
        <v/>
      </c>
      <c r="U670" s="46" t="str">
        <f>IF(AH670=0,"",AD670&amp;" L="&amp;AH670)</f>
        <v/>
      </c>
      <c r="V670" s="46" t="str">
        <f>IF(AI670=0,"",AE670&amp;" L="&amp;AI670)</f>
        <v/>
      </c>
      <c r="W670" s="47" t="e">
        <f>VLOOKUP(P670,Исходные_данные,13,FALSE)*1.3</f>
        <v>#N/A</v>
      </c>
      <c r="X670" s="48"/>
      <c r="Y670" s="48"/>
      <c r="Z670" s="48"/>
      <c r="AA670" s="48"/>
      <c r="AB670" s="48"/>
      <c r="AD670" s="46" t="e">
        <f>VLOOKUP(S670,Кабель_диаметр,4,FALSE)</f>
        <v>#N/A</v>
      </c>
      <c r="AE670" s="46" t="e">
        <f>VLOOKUP(S670,Кабель_диаметр,5,FALSE)</f>
        <v>#N/A</v>
      </c>
      <c r="AG670" s="46">
        <f>IFERROR(VLOOKUP(P670,Исходные_данные,10,FALSE),0)</f>
        <v>0</v>
      </c>
      <c r="AH670" s="46">
        <f>IFERROR(VLOOKUP(P670,Исходные_данные,11,FALSE),0)</f>
        <v>0</v>
      </c>
      <c r="AI670" s="46">
        <f t="shared" si="28"/>
        <v>0</v>
      </c>
    </row>
    <row r="671" spans="6:35" x14ac:dyDescent="0.25">
      <c r="F671" s="19" t="str">
        <f>IF(G671=1,MAX($F$4:F670)+1,"")</f>
        <v/>
      </c>
      <c r="G671" s="19">
        <f>COUNTIF($H$5:H671,H671)</f>
        <v>648</v>
      </c>
      <c r="H671" s="19" t="e">
        <f t="shared" si="27"/>
        <v>#N/A</v>
      </c>
      <c r="I671" s="19">
        <f>COUNTIF($J$4:$J671,1)</f>
        <v>11</v>
      </c>
      <c r="J671" s="19">
        <f>COUNTIF($S$5:$S671,S671)</f>
        <v>648</v>
      </c>
      <c r="K671" s="19" t="e">
        <f>VLOOKUP(P671,Исходные_данные,20,FALSE)</f>
        <v>#N/A</v>
      </c>
      <c r="L671" s="19">
        <f>IFERROR(IF(P671=0,0,MAX($L$4:L670)+1),0)</f>
        <v>0</v>
      </c>
      <c r="M671" s="104" t="e">
        <f>LEFT(P671,SEARCH(".",P671)-1)</f>
        <v>#N/A</v>
      </c>
      <c r="N671" s="104" t="e">
        <f>LEFT(RIGHT(P671,LEN(P671)-LEN(M671)-1),SEARCH(".",P671)-1)</f>
        <v>#N/A</v>
      </c>
      <c r="P671" s="46" t="e">
        <f>VLOOKUP(ROW(667:667),Разбивка_нумерация_5,4,FALSE)</f>
        <v>#N/A</v>
      </c>
      <c r="Q671" s="46" t="e">
        <f>IF(VLOOKUP(ROW(667:667),Разбивка_нумерация_5,3,FALSE)=0,VLOOKUP(ROW(667:667),Разбивка_нумерация_5,2,FALSE),VLOOKUP(ROW(667:667),Разбивка_нумерация_5,3,FALSE))</f>
        <v>#N/A</v>
      </c>
      <c r="R671" s="46" t="e">
        <f>VLOOKUP(ROW(667:667),Разбивка_нумерация_5,6,FALSE)</f>
        <v>#N/A</v>
      </c>
      <c r="S671" s="46" t="e">
        <f>VLOOKUP(ROW(667:667),Разбивка_нумерация_5,17,FALSE)</f>
        <v>#N/A</v>
      </c>
      <c r="T671" s="46" t="str">
        <f>IF(AG671=0,"","L="&amp;AG671)</f>
        <v/>
      </c>
      <c r="U671" s="46" t="str">
        <f>IF(AH671=0,"",AD671&amp;" L="&amp;AH671)</f>
        <v/>
      </c>
      <c r="V671" s="46" t="str">
        <f>IF(AI671=0,"",AE671&amp;" L="&amp;AI671)</f>
        <v/>
      </c>
      <c r="W671" s="47" t="e">
        <f>VLOOKUP(P671,Исходные_данные,13,FALSE)*1.3</f>
        <v>#N/A</v>
      </c>
      <c r="X671" s="48"/>
      <c r="Y671" s="48"/>
      <c r="Z671" s="48"/>
      <c r="AA671" s="48"/>
      <c r="AB671" s="48"/>
      <c r="AD671" s="46" t="e">
        <f>VLOOKUP(S671,Кабель_диаметр,4,FALSE)</f>
        <v>#N/A</v>
      </c>
      <c r="AE671" s="46" t="e">
        <f>VLOOKUP(S671,Кабель_диаметр,5,FALSE)</f>
        <v>#N/A</v>
      </c>
      <c r="AG671" s="46">
        <f>IFERROR(VLOOKUP(P671,Исходные_данные,10,FALSE),0)</f>
        <v>0</v>
      </c>
      <c r="AH671" s="46">
        <f>IFERROR(VLOOKUP(P671,Исходные_данные,11,FALSE),0)</f>
        <v>0</v>
      </c>
      <c r="AI671" s="46">
        <f t="shared" si="28"/>
        <v>0</v>
      </c>
    </row>
    <row r="672" spans="6:35" x14ac:dyDescent="0.25">
      <c r="F672" s="19" t="str">
        <f>IF(G672=1,MAX($F$4:F671)+1,"")</f>
        <v/>
      </c>
      <c r="G672" s="19">
        <f>COUNTIF($H$5:H672,H672)</f>
        <v>649</v>
      </c>
      <c r="H672" s="19" t="e">
        <f t="shared" si="27"/>
        <v>#N/A</v>
      </c>
      <c r="I672" s="19">
        <f>COUNTIF($J$4:$J672,1)</f>
        <v>11</v>
      </c>
      <c r="J672" s="19">
        <f>COUNTIF($S$5:$S672,S672)</f>
        <v>649</v>
      </c>
      <c r="K672" s="19" t="e">
        <f>VLOOKUP(P672,Исходные_данные,20,FALSE)</f>
        <v>#N/A</v>
      </c>
      <c r="L672" s="19">
        <f>IFERROR(IF(P672=0,0,MAX($L$4:L671)+1),0)</f>
        <v>0</v>
      </c>
      <c r="M672" s="104" t="e">
        <f>LEFT(P672,SEARCH(".",P672)-1)</f>
        <v>#N/A</v>
      </c>
      <c r="N672" s="104" t="e">
        <f>LEFT(RIGHT(P672,LEN(P672)-LEN(M672)-1),SEARCH(".",P672)-1)</f>
        <v>#N/A</v>
      </c>
      <c r="P672" s="46" t="e">
        <f>VLOOKUP(ROW(668:668),Разбивка_нумерация_5,4,FALSE)</f>
        <v>#N/A</v>
      </c>
      <c r="Q672" s="46" t="e">
        <f>IF(VLOOKUP(ROW(668:668),Разбивка_нумерация_5,3,FALSE)=0,VLOOKUP(ROW(668:668),Разбивка_нумерация_5,2,FALSE),VLOOKUP(ROW(668:668),Разбивка_нумерация_5,3,FALSE))</f>
        <v>#N/A</v>
      </c>
      <c r="R672" s="46" t="e">
        <f>VLOOKUP(ROW(668:668),Разбивка_нумерация_5,6,FALSE)</f>
        <v>#N/A</v>
      </c>
      <c r="S672" s="46" t="e">
        <f>VLOOKUP(ROW(668:668),Разбивка_нумерация_5,17,FALSE)</f>
        <v>#N/A</v>
      </c>
      <c r="T672" s="46" t="str">
        <f>IF(AG672=0,"","L="&amp;AG672)</f>
        <v/>
      </c>
      <c r="U672" s="46" t="str">
        <f>IF(AH672=0,"",AD672&amp;" L="&amp;AH672)</f>
        <v/>
      </c>
      <c r="V672" s="46" t="str">
        <f>IF(AI672=0,"",AE672&amp;" L="&amp;AI672)</f>
        <v/>
      </c>
      <c r="W672" s="47" t="e">
        <f>VLOOKUP(P672,Исходные_данные,13,FALSE)*1.3</f>
        <v>#N/A</v>
      </c>
      <c r="X672" s="48"/>
      <c r="Y672" s="48"/>
      <c r="Z672" s="48"/>
      <c r="AA672" s="48"/>
      <c r="AB672" s="48"/>
      <c r="AD672" s="46" t="e">
        <f>VLOOKUP(S672,Кабель_диаметр,4,FALSE)</f>
        <v>#N/A</v>
      </c>
      <c r="AE672" s="46" t="e">
        <f>VLOOKUP(S672,Кабель_диаметр,5,FALSE)</f>
        <v>#N/A</v>
      </c>
      <c r="AG672" s="46">
        <f>IFERROR(VLOOKUP(P672,Исходные_данные,10,FALSE),0)</f>
        <v>0</v>
      </c>
      <c r="AH672" s="46">
        <f>IFERROR(VLOOKUP(P672,Исходные_данные,11,FALSE),0)</f>
        <v>0</v>
      </c>
      <c r="AI672" s="46">
        <f t="shared" si="28"/>
        <v>0</v>
      </c>
    </row>
    <row r="673" spans="6:35" x14ac:dyDescent="0.25">
      <c r="F673" s="19" t="str">
        <f>IF(G673=1,MAX($F$4:F672)+1,"")</f>
        <v/>
      </c>
      <c r="G673" s="19">
        <f>COUNTIF($H$5:H673,H673)</f>
        <v>650</v>
      </c>
      <c r="H673" s="19" t="e">
        <f t="shared" si="27"/>
        <v>#N/A</v>
      </c>
      <c r="I673" s="19">
        <f>COUNTIF($J$4:$J673,1)</f>
        <v>11</v>
      </c>
      <c r="J673" s="19">
        <f>COUNTIF($S$5:$S673,S673)</f>
        <v>650</v>
      </c>
      <c r="K673" s="19" t="e">
        <f>VLOOKUP(P673,Исходные_данные,20,FALSE)</f>
        <v>#N/A</v>
      </c>
      <c r="L673" s="19">
        <f>IFERROR(IF(P673=0,0,MAX($L$4:L672)+1),0)</f>
        <v>0</v>
      </c>
      <c r="M673" s="104" t="e">
        <f>LEFT(P673,SEARCH(".",P673)-1)</f>
        <v>#N/A</v>
      </c>
      <c r="N673" s="104" t="e">
        <f>LEFT(RIGHT(P673,LEN(P673)-LEN(M673)-1),SEARCH(".",P673)-1)</f>
        <v>#N/A</v>
      </c>
      <c r="P673" s="46" t="e">
        <f>VLOOKUP(ROW(669:669),Разбивка_нумерация_5,4,FALSE)</f>
        <v>#N/A</v>
      </c>
      <c r="Q673" s="46" t="e">
        <f>IF(VLOOKUP(ROW(669:669),Разбивка_нумерация_5,3,FALSE)=0,VLOOKUP(ROW(669:669),Разбивка_нумерация_5,2,FALSE),VLOOKUP(ROW(669:669),Разбивка_нумерация_5,3,FALSE))</f>
        <v>#N/A</v>
      </c>
      <c r="R673" s="46" t="e">
        <f>VLOOKUP(ROW(669:669),Разбивка_нумерация_5,6,FALSE)</f>
        <v>#N/A</v>
      </c>
      <c r="S673" s="46" t="e">
        <f>VLOOKUP(ROW(669:669),Разбивка_нумерация_5,17,FALSE)</f>
        <v>#N/A</v>
      </c>
      <c r="T673" s="46" t="str">
        <f>IF(AG673=0,"","L="&amp;AG673)</f>
        <v/>
      </c>
      <c r="U673" s="46" t="str">
        <f>IF(AH673=0,"",AD673&amp;" L="&amp;AH673)</f>
        <v/>
      </c>
      <c r="V673" s="46" t="str">
        <f>IF(AI673=0,"",AE673&amp;" L="&amp;AI673)</f>
        <v/>
      </c>
      <c r="W673" s="47" t="e">
        <f>VLOOKUP(P673,Исходные_данные,13,FALSE)*1.3</f>
        <v>#N/A</v>
      </c>
      <c r="X673" s="48"/>
      <c r="Y673" s="48"/>
      <c r="Z673" s="48"/>
      <c r="AA673" s="48"/>
      <c r="AB673" s="48"/>
      <c r="AD673" s="46" t="e">
        <f>VLOOKUP(S673,Кабель_диаметр,4,FALSE)</f>
        <v>#N/A</v>
      </c>
      <c r="AE673" s="46" t="e">
        <f>VLOOKUP(S673,Кабель_диаметр,5,FALSE)</f>
        <v>#N/A</v>
      </c>
      <c r="AG673" s="46">
        <f>IFERROR(VLOOKUP(P673,Исходные_данные,10,FALSE),0)</f>
        <v>0</v>
      </c>
      <c r="AH673" s="46">
        <f>IFERROR(VLOOKUP(P673,Исходные_данные,11,FALSE),0)</f>
        <v>0</v>
      </c>
      <c r="AI673" s="46">
        <f t="shared" si="28"/>
        <v>0</v>
      </c>
    </row>
    <row r="674" spans="6:35" x14ac:dyDescent="0.25">
      <c r="F674" s="19" t="str">
        <f>IF(G674=1,MAX($F$4:F673)+1,"")</f>
        <v/>
      </c>
      <c r="G674" s="19">
        <f>COUNTIF($H$5:H674,H674)</f>
        <v>651</v>
      </c>
      <c r="H674" s="19" t="e">
        <f t="shared" si="27"/>
        <v>#N/A</v>
      </c>
      <c r="I674" s="19">
        <f>COUNTIF($J$4:$J674,1)</f>
        <v>11</v>
      </c>
      <c r="J674" s="19">
        <f>COUNTIF($S$5:$S674,S674)</f>
        <v>651</v>
      </c>
      <c r="K674" s="19" t="e">
        <f>VLOOKUP(P674,Исходные_данные,20,FALSE)</f>
        <v>#N/A</v>
      </c>
      <c r="L674" s="19">
        <f>IFERROR(IF(P674=0,0,MAX($L$4:L673)+1),0)</f>
        <v>0</v>
      </c>
      <c r="M674" s="104" t="e">
        <f>LEFT(P674,SEARCH(".",P674)-1)</f>
        <v>#N/A</v>
      </c>
      <c r="N674" s="104" t="e">
        <f>LEFT(RIGHT(P674,LEN(P674)-LEN(M674)-1),SEARCH(".",P674)-1)</f>
        <v>#N/A</v>
      </c>
      <c r="P674" s="46" t="e">
        <f>VLOOKUP(ROW(670:670),Разбивка_нумерация_5,4,FALSE)</f>
        <v>#N/A</v>
      </c>
      <c r="Q674" s="46" t="e">
        <f>IF(VLOOKUP(ROW(670:670),Разбивка_нумерация_5,3,FALSE)=0,VLOOKUP(ROW(670:670),Разбивка_нумерация_5,2,FALSE),VLOOKUP(ROW(670:670),Разбивка_нумерация_5,3,FALSE))</f>
        <v>#N/A</v>
      </c>
      <c r="R674" s="46" t="e">
        <f>VLOOKUP(ROW(670:670),Разбивка_нумерация_5,6,FALSE)</f>
        <v>#N/A</v>
      </c>
      <c r="S674" s="46" t="e">
        <f>VLOOKUP(ROW(670:670),Разбивка_нумерация_5,17,FALSE)</f>
        <v>#N/A</v>
      </c>
      <c r="T674" s="46" t="str">
        <f>IF(AG674=0,"","L="&amp;AG674)</f>
        <v/>
      </c>
      <c r="U674" s="46" t="str">
        <f>IF(AH674=0,"",AD674&amp;" L="&amp;AH674)</f>
        <v/>
      </c>
      <c r="V674" s="46" t="str">
        <f>IF(AI674=0,"",AE674&amp;" L="&amp;AI674)</f>
        <v/>
      </c>
      <c r="W674" s="47" t="e">
        <f>VLOOKUP(P674,Исходные_данные,13,FALSE)*1.3</f>
        <v>#N/A</v>
      </c>
      <c r="X674" s="48"/>
      <c r="Y674" s="48"/>
      <c r="Z674" s="48"/>
      <c r="AA674" s="48"/>
      <c r="AB674" s="48"/>
      <c r="AD674" s="46" t="e">
        <f>VLOOKUP(S674,Кабель_диаметр,4,FALSE)</f>
        <v>#N/A</v>
      </c>
      <c r="AE674" s="46" t="e">
        <f>VLOOKUP(S674,Кабель_диаметр,5,FALSE)</f>
        <v>#N/A</v>
      </c>
      <c r="AG674" s="46">
        <f>IFERROR(VLOOKUP(P674,Исходные_данные,10,FALSE),0)</f>
        <v>0</v>
      </c>
      <c r="AH674" s="46">
        <f>IFERROR(VLOOKUP(P674,Исходные_данные,11,FALSE),0)</f>
        <v>0</v>
      </c>
      <c r="AI674" s="46">
        <f t="shared" si="28"/>
        <v>0</v>
      </c>
    </row>
    <row r="675" spans="6:35" x14ac:dyDescent="0.25">
      <c r="F675" s="19" t="str">
        <f>IF(G675=1,MAX($F$4:F674)+1,"")</f>
        <v/>
      </c>
      <c r="G675" s="19">
        <f>COUNTIF($H$5:H675,H675)</f>
        <v>652</v>
      </c>
      <c r="H675" s="19" t="e">
        <f t="shared" si="27"/>
        <v>#N/A</v>
      </c>
      <c r="I675" s="19">
        <f>COUNTIF($J$4:$J675,1)</f>
        <v>11</v>
      </c>
      <c r="J675" s="19">
        <f>COUNTIF($S$5:$S675,S675)</f>
        <v>652</v>
      </c>
      <c r="K675" s="19" t="e">
        <f>VLOOKUP(P675,Исходные_данные,20,FALSE)</f>
        <v>#N/A</v>
      </c>
      <c r="L675" s="19">
        <f>IFERROR(IF(P675=0,0,MAX($L$4:L674)+1),0)</f>
        <v>0</v>
      </c>
      <c r="M675" s="104" t="e">
        <f>LEFT(P675,SEARCH(".",P675)-1)</f>
        <v>#N/A</v>
      </c>
      <c r="N675" s="104" t="e">
        <f>LEFT(RIGHT(P675,LEN(P675)-LEN(M675)-1),SEARCH(".",P675)-1)</f>
        <v>#N/A</v>
      </c>
      <c r="P675" s="46" t="e">
        <f>VLOOKUP(ROW(671:671),Разбивка_нумерация_5,4,FALSE)</f>
        <v>#N/A</v>
      </c>
      <c r="Q675" s="46" t="e">
        <f>IF(VLOOKUP(ROW(671:671),Разбивка_нумерация_5,3,FALSE)=0,VLOOKUP(ROW(671:671),Разбивка_нумерация_5,2,FALSE),VLOOKUP(ROW(671:671),Разбивка_нумерация_5,3,FALSE))</f>
        <v>#N/A</v>
      </c>
      <c r="R675" s="46" t="e">
        <f>VLOOKUP(ROW(671:671),Разбивка_нумерация_5,6,FALSE)</f>
        <v>#N/A</v>
      </c>
      <c r="S675" s="46" t="e">
        <f>VLOOKUP(ROW(671:671),Разбивка_нумерация_5,17,FALSE)</f>
        <v>#N/A</v>
      </c>
      <c r="T675" s="46" t="str">
        <f>IF(AG675=0,"","L="&amp;AG675)</f>
        <v/>
      </c>
      <c r="U675" s="46" t="str">
        <f>IF(AH675=0,"",AD675&amp;" L="&amp;AH675)</f>
        <v/>
      </c>
      <c r="V675" s="46" t="str">
        <f>IF(AI675=0,"",AE675&amp;" L="&amp;AI675)</f>
        <v/>
      </c>
      <c r="W675" s="47" t="e">
        <f>VLOOKUP(P675,Исходные_данные,13,FALSE)*1.3</f>
        <v>#N/A</v>
      </c>
      <c r="X675" s="48"/>
      <c r="Y675" s="48"/>
      <c r="Z675" s="48"/>
      <c r="AA675" s="48"/>
      <c r="AB675" s="48"/>
      <c r="AD675" s="46" t="e">
        <f>VLOOKUP(S675,Кабель_диаметр,4,FALSE)</f>
        <v>#N/A</v>
      </c>
      <c r="AE675" s="46" t="e">
        <f>VLOOKUP(S675,Кабель_диаметр,5,FALSE)</f>
        <v>#N/A</v>
      </c>
      <c r="AG675" s="46">
        <f>IFERROR(VLOOKUP(P675,Исходные_данные,10,FALSE),0)</f>
        <v>0</v>
      </c>
      <c r="AH675" s="46">
        <f>IFERROR(VLOOKUP(P675,Исходные_данные,11,FALSE),0)</f>
        <v>0</v>
      </c>
      <c r="AI675" s="46">
        <f t="shared" si="28"/>
        <v>0</v>
      </c>
    </row>
    <row r="676" spans="6:35" x14ac:dyDescent="0.25">
      <c r="F676" s="19" t="str">
        <f>IF(G676=1,MAX($F$4:F675)+1,"")</f>
        <v/>
      </c>
      <c r="G676" s="19">
        <f>COUNTIF($H$5:H676,H676)</f>
        <v>653</v>
      </c>
      <c r="H676" s="19" t="e">
        <f t="shared" si="27"/>
        <v>#N/A</v>
      </c>
      <c r="I676" s="19">
        <f>COUNTIF($J$4:$J676,1)</f>
        <v>11</v>
      </c>
      <c r="J676" s="19">
        <f>COUNTIF($S$5:$S676,S676)</f>
        <v>653</v>
      </c>
      <c r="K676" s="19" t="e">
        <f>VLOOKUP(P676,Исходные_данные,20,FALSE)</f>
        <v>#N/A</v>
      </c>
      <c r="L676" s="19">
        <f>IFERROR(IF(P676=0,0,MAX($L$4:L675)+1),0)</f>
        <v>0</v>
      </c>
      <c r="M676" s="104" t="e">
        <f>LEFT(P676,SEARCH(".",P676)-1)</f>
        <v>#N/A</v>
      </c>
      <c r="N676" s="104" t="e">
        <f>LEFT(RIGHT(P676,LEN(P676)-LEN(M676)-1),SEARCH(".",P676)-1)</f>
        <v>#N/A</v>
      </c>
      <c r="P676" s="46" t="e">
        <f>VLOOKUP(ROW(672:672),Разбивка_нумерация_5,4,FALSE)</f>
        <v>#N/A</v>
      </c>
      <c r="Q676" s="46" t="e">
        <f>IF(VLOOKUP(ROW(672:672),Разбивка_нумерация_5,3,FALSE)=0,VLOOKUP(ROW(672:672),Разбивка_нумерация_5,2,FALSE),VLOOKUP(ROW(672:672),Разбивка_нумерация_5,3,FALSE))</f>
        <v>#N/A</v>
      </c>
      <c r="R676" s="46" t="e">
        <f>VLOOKUP(ROW(672:672),Разбивка_нумерация_5,6,FALSE)</f>
        <v>#N/A</v>
      </c>
      <c r="S676" s="46" t="e">
        <f>VLOOKUP(ROW(672:672),Разбивка_нумерация_5,17,FALSE)</f>
        <v>#N/A</v>
      </c>
      <c r="T676" s="46" t="str">
        <f>IF(AG676=0,"","L="&amp;AG676)</f>
        <v/>
      </c>
      <c r="U676" s="46" t="str">
        <f>IF(AH676=0,"",AD676&amp;" L="&amp;AH676)</f>
        <v/>
      </c>
      <c r="V676" s="46" t="str">
        <f>IF(AI676=0,"",AE676&amp;" L="&amp;AI676)</f>
        <v/>
      </c>
      <c r="W676" s="47" t="e">
        <f>VLOOKUP(P676,Исходные_данные,13,FALSE)*1.3</f>
        <v>#N/A</v>
      </c>
      <c r="X676" s="48"/>
      <c r="Y676" s="48"/>
      <c r="Z676" s="48"/>
      <c r="AA676" s="48"/>
      <c r="AB676" s="48"/>
      <c r="AD676" s="46" t="e">
        <f>VLOOKUP(S676,Кабель_диаметр,4,FALSE)</f>
        <v>#N/A</v>
      </c>
      <c r="AE676" s="46" t="e">
        <f>VLOOKUP(S676,Кабель_диаметр,5,FALSE)</f>
        <v>#N/A</v>
      </c>
      <c r="AG676" s="46">
        <f>IFERROR(VLOOKUP(P676,Исходные_данные,10,FALSE),0)</f>
        <v>0</v>
      </c>
      <c r="AH676" s="46">
        <f>IFERROR(VLOOKUP(P676,Исходные_данные,11,FALSE),0)</f>
        <v>0</v>
      </c>
      <c r="AI676" s="46">
        <f t="shared" si="28"/>
        <v>0</v>
      </c>
    </row>
    <row r="677" spans="6:35" x14ac:dyDescent="0.25">
      <c r="F677" s="19" t="str">
        <f>IF(G677=1,MAX($F$4:F676)+1,"")</f>
        <v/>
      </c>
      <c r="G677" s="19">
        <f>COUNTIF($H$5:H677,H677)</f>
        <v>654</v>
      </c>
      <c r="H677" s="19" t="e">
        <f t="shared" si="27"/>
        <v>#N/A</v>
      </c>
      <c r="I677" s="19">
        <f>COUNTIF($J$4:$J677,1)</f>
        <v>11</v>
      </c>
      <c r="J677" s="19">
        <f>COUNTIF($S$5:$S677,S677)</f>
        <v>654</v>
      </c>
      <c r="K677" s="19" t="e">
        <f>VLOOKUP(P677,Исходные_данные,20,FALSE)</f>
        <v>#N/A</v>
      </c>
      <c r="L677" s="19">
        <f>IFERROR(IF(P677=0,0,MAX($L$4:L676)+1),0)</f>
        <v>0</v>
      </c>
      <c r="M677" s="104" t="e">
        <f>LEFT(P677,SEARCH(".",P677)-1)</f>
        <v>#N/A</v>
      </c>
      <c r="N677" s="104" t="e">
        <f>LEFT(RIGHT(P677,LEN(P677)-LEN(M677)-1),SEARCH(".",P677)-1)</f>
        <v>#N/A</v>
      </c>
      <c r="P677" s="46" t="e">
        <f>VLOOKUP(ROW(673:673),Разбивка_нумерация_5,4,FALSE)</f>
        <v>#N/A</v>
      </c>
      <c r="Q677" s="46" t="e">
        <f>IF(VLOOKUP(ROW(673:673),Разбивка_нумерация_5,3,FALSE)=0,VLOOKUP(ROW(673:673),Разбивка_нумерация_5,2,FALSE),VLOOKUP(ROW(673:673),Разбивка_нумерация_5,3,FALSE))</f>
        <v>#N/A</v>
      </c>
      <c r="R677" s="46" t="e">
        <f>VLOOKUP(ROW(673:673),Разбивка_нумерация_5,6,FALSE)</f>
        <v>#N/A</v>
      </c>
      <c r="S677" s="46" t="e">
        <f>VLOOKUP(ROW(673:673),Разбивка_нумерация_5,17,FALSE)</f>
        <v>#N/A</v>
      </c>
      <c r="T677" s="46" t="str">
        <f>IF(AG677=0,"","L="&amp;AG677)</f>
        <v/>
      </c>
      <c r="U677" s="46" t="str">
        <f>IF(AH677=0,"",AD677&amp;" L="&amp;AH677)</f>
        <v/>
      </c>
      <c r="V677" s="46" t="str">
        <f>IF(AI677=0,"",AE677&amp;" L="&amp;AI677)</f>
        <v/>
      </c>
      <c r="W677" s="47" t="e">
        <f>VLOOKUP(P677,Исходные_данные,13,FALSE)*1.3</f>
        <v>#N/A</v>
      </c>
      <c r="X677" s="48"/>
      <c r="Y677" s="48"/>
      <c r="Z677" s="48"/>
      <c r="AA677" s="48"/>
      <c r="AB677" s="48"/>
      <c r="AD677" s="46" t="e">
        <f>VLOOKUP(S677,Кабель_диаметр,4,FALSE)</f>
        <v>#N/A</v>
      </c>
      <c r="AE677" s="46" t="e">
        <f>VLOOKUP(S677,Кабель_диаметр,5,FALSE)</f>
        <v>#N/A</v>
      </c>
      <c r="AG677" s="46">
        <f>IFERROR(VLOOKUP(P677,Исходные_данные,10,FALSE),0)</f>
        <v>0</v>
      </c>
      <c r="AH677" s="46">
        <f>IFERROR(VLOOKUP(P677,Исходные_данные,11,FALSE),0)</f>
        <v>0</v>
      </c>
      <c r="AI677" s="46">
        <f t="shared" si="28"/>
        <v>0</v>
      </c>
    </row>
    <row r="678" spans="6:35" x14ac:dyDescent="0.25">
      <c r="F678" s="19" t="str">
        <f>IF(G678=1,MAX($F$4:F677)+1,"")</f>
        <v/>
      </c>
      <c r="G678" s="19">
        <f>COUNTIF($H$5:H678,H678)</f>
        <v>655</v>
      </c>
      <c r="H678" s="19" t="e">
        <f t="shared" si="27"/>
        <v>#N/A</v>
      </c>
      <c r="I678" s="19">
        <f>COUNTIF($J$4:$J678,1)</f>
        <v>11</v>
      </c>
      <c r="J678" s="19">
        <f>COUNTIF($S$5:$S678,S678)</f>
        <v>655</v>
      </c>
      <c r="K678" s="19" t="e">
        <f>VLOOKUP(P678,Исходные_данные,20,FALSE)</f>
        <v>#N/A</v>
      </c>
      <c r="L678" s="19">
        <f>IFERROR(IF(P678=0,0,MAX($L$4:L677)+1),0)</f>
        <v>0</v>
      </c>
      <c r="M678" s="104" t="e">
        <f>LEFT(P678,SEARCH(".",P678)-1)</f>
        <v>#N/A</v>
      </c>
      <c r="N678" s="104" t="e">
        <f>LEFT(RIGHT(P678,LEN(P678)-LEN(M678)-1),SEARCH(".",P678)-1)</f>
        <v>#N/A</v>
      </c>
      <c r="P678" s="46" t="e">
        <f>VLOOKUP(ROW(674:674),Разбивка_нумерация_5,4,FALSE)</f>
        <v>#N/A</v>
      </c>
      <c r="Q678" s="46" t="e">
        <f>IF(VLOOKUP(ROW(674:674),Разбивка_нумерация_5,3,FALSE)=0,VLOOKUP(ROW(674:674),Разбивка_нумерация_5,2,FALSE),VLOOKUP(ROW(674:674),Разбивка_нумерация_5,3,FALSE))</f>
        <v>#N/A</v>
      </c>
      <c r="R678" s="46" t="e">
        <f>VLOOKUP(ROW(674:674),Разбивка_нумерация_5,6,FALSE)</f>
        <v>#N/A</v>
      </c>
      <c r="S678" s="46" t="e">
        <f>VLOOKUP(ROW(674:674),Разбивка_нумерация_5,17,FALSE)</f>
        <v>#N/A</v>
      </c>
      <c r="T678" s="46" t="str">
        <f>IF(AG678=0,"","L="&amp;AG678)</f>
        <v/>
      </c>
      <c r="U678" s="46" t="str">
        <f>IF(AH678=0,"",AD678&amp;" L="&amp;AH678)</f>
        <v/>
      </c>
      <c r="V678" s="46" t="str">
        <f>IF(AI678=0,"",AE678&amp;" L="&amp;AI678)</f>
        <v/>
      </c>
      <c r="W678" s="47" t="e">
        <f>VLOOKUP(P678,Исходные_данные,13,FALSE)*1.3</f>
        <v>#N/A</v>
      </c>
      <c r="X678" s="48"/>
      <c r="Y678" s="48"/>
      <c r="Z678" s="48"/>
      <c r="AA678" s="48"/>
      <c r="AB678" s="48"/>
      <c r="AD678" s="46" t="e">
        <f>VLOOKUP(S678,Кабель_диаметр,4,FALSE)</f>
        <v>#N/A</v>
      </c>
      <c r="AE678" s="46" t="e">
        <f>VLOOKUP(S678,Кабель_диаметр,5,FALSE)</f>
        <v>#N/A</v>
      </c>
      <c r="AG678" s="46">
        <f>IFERROR(VLOOKUP(P678,Исходные_данные,10,FALSE),0)</f>
        <v>0</v>
      </c>
      <c r="AH678" s="46">
        <f>IFERROR(VLOOKUP(P678,Исходные_данные,11,FALSE),0)</f>
        <v>0</v>
      </c>
      <c r="AI678" s="46">
        <f t="shared" si="28"/>
        <v>0</v>
      </c>
    </row>
    <row r="679" spans="6:35" x14ac:dyDescent="0.25">
      <c r="F679" s="19" t="str">
        <f>IF(G679=1,MAX($F$4:F678)+1,"")</f>
        <v/>
      </c>
      <c r="G679" s="19">
        <f>COUNTIF($H$5:H679,H679)</f>
        <v>656</v>
      </c>
      <c r="H679" s="19" t="e">
        <f t="shared" si="27"/>
        <v>#N/A</v>
      </c>
      <c r="I679" s="19">
        <f>COUNTIF($J$4:$J679,1)</f>
        <v>11</v>
      </c>
      <c r="J679" s="19">
        <f>COUNTIF($S$5:$S679,S679)</f>
        <v>656</v>
      </c>
      <c r="K679" s="19" t="e">
        <f>VLOOKUP(P679,Исходные_данные,20,FALSE)</f>
        <v>#N/A</v>
      </c>
      <c r="L679" s="19">
        <f>IFERROR(IF(P679=0,0,MAX($L$4:L678)+1),0)</f>
        <v>0</v>
      </c>
      <c r="M679" s="104" t="e">
        <f>LEFT(P679,SEARCH(".",P679)-1)</f>
        <v>#N/A</v>
      </c>
      <c r="N679" s="104" t="e">
        <f>LEFT(RIGHT(P679,LEN(P679)-LEN(M679)-1),SEARCH(".",P679)-1)</f>
        <v>#N/A</v>
      </c>
      <c r="P679" s="46" t="e">
        <f>VLOOKUP(ROW(675:675),Разбивка_нумерация_5,4,FALSE)</f>
        <v>#N/A</v>
      </c>
      <c r="Q679" s="46" t="e">
        <f>IF(VLOOKUP(ROW(675:675),Разбивка_нумерация_5,3,FALSE)=0,VLOOKUP(ROW(675:675),Разбивка_нумерация_5,2,FALSE),VLOOKUP(ROW(675:675),Разбивка_нумерация_5,3,FALSE))</f>
        <v>#N/A</v>
      </c>
      <c r="R679" s="46" t="e">
        <f>VLOOKUP(ROW(675:675),Разбивка_нумерация_5,6,FALSE)</f>
        <v>#N/A</v>
      </c>
      <c r="S679" s="46" t="e">
        <f>VLOOKUP(ROW(675:675),Разбивка_нумерация_5,17,FALSE)</f>
        <v>#N/A</v>
      </c>
      <c r="T679" s="46" t="str">
        <f>IF(AG679=0,"","L="&amp;AG679)</f>
        <v/>
      </c>
      <c r="U679" s="46" t="str">
        <f>IF(AH679=0,"",AD679&amp;" L="&amp;AH679)</f>
        <v/>
      </c>
      <c r="V679" s="46" t="str">
        <f>IF(AI679=0,"",AE679&amp;" L="&amp;AI679)</f>
        <v/>
      </c>
      <c r="W679" s="47" t="e">
        <f>VLOOKUP(P679,Исходные_данные,13,FALSE)*1.3</f>
        <v>#N/A</v>
      </c>
      <c r="X679" s="48"/>
      <c r="Y679" s="48"/>
      <c r="Z679" s="48"/>
      <c r="AA679" s="48"/>
      <c r="AB679" s="48"/>
      <c r="AD679" s="46" t="e">
        <f>VLOOKUP(S679,Кабель_диаметр,4,FALSE)</f>
        <v>#N/A</v>
      </c>
      <c r="AE679" s="46" t="e">
        <f>VLOOKUP(S679,Кабель_диаметр,5,FALSE)</f>
        <v>#N/A</v>
      </c>
      <c r="AG679" s="46">
        <f>IFERROR(VLOOKUP(P679,Исходные_данные,10,FALSE),0)</f>
        <v>0</v>
      </c>
      <c r="AH679" s="46">
        <f>IFERROR(VLOOKUP(P679,Исходные_данные,11,FALSE),0)</f>
        <v>0</v>
      </c>
      <c r="AI679" s="46">
        <f t="shared" si="28"/>
        <v>0</v>
      </c>
    </row>
    <row r="680" spans="6:35" x14ac:dyDescent="0.25">
      <c r="F680" s="19" t="str">
        <f>IF(G680=1,MAX($F$4:F679)+1,"")</f>
        <v/>
      </c>
      <c r="G680" s="19">
        <f>COUNTIF($H$5:H680,H680)</f>
        <v>657</v>
      </c>
      <c r="H680" s="19" t="e">
        <f t="shared" si="27"/>
        <v>#N/A</v>
      </c>
      <c r="I680" s="19">
        <f>COUNTIF($J$4:$J680,1)</f>
        <v>11</v>
      </c>
      <c r="J680" s="19">
        <f>COUNTIF($S$5:$S680,S680)</f>
        <v>657</v>
      </c>
      <c r="K680" s="19" t="e">
        <f>VLOOKUP(P680,Исходные_данные,20,FALSE)</f>
        <v>#N/A</v>
      </c>
      <c r="L680" s="19">
        <f>IFERROR(IF(P680=0,0,MAX($L$4:L679)+1),0)</f>
        <v>0</v>
      </c>
      <c r="M680" s="104" t="e">
        <f>LEFT(P680,SEARCH(".",P680)-1)</f>
        <v>#N/A</v>
      </c>
      <c r="N680" s="104" t="e">
        <f>LEFT(RIGHT(P680,LEN(P680)-LEN(M680)-1),SEARCH(".",P680)-1)</f>
        <v>#N/A</v>
      </c>
      <c r="P680" s="46" t="e">
        <f>VLOOKUP(ROW(676:676),Разбивка_нумерация_5,4,FALSE)</f>
        <v>#N/A</v>
      </c>
      <c r="Q680" s="46" t="e">
        <f>IF(VLOOKUP(ROW(676:676),Разбивка_нумерация_5,3,FALSE)=0,VLOOKUP(ROW(676:676),Разбивка_нумерация_5,2,FALSE),VLOOKUP(ROW(676:676),Разбивка_нумерация_5,3,FALSE))</f>
        <v>#N/A</v>
      </c>
      <c r="R680" s="46" t="e">
        <f>VLOOKUP(ROW(676:676),Разбивка_нумерация_5,6,FALSE)</f>
        <v>#N/A</v>
      </c>
      <c r="S680" s="46" t="e">
        <f>VLOOKUP(ROW(676:676),Разбивка_нумерация_5,17,FALSE)</f>
        <v>#N/A</v>
      </c>
      <c r="T680" s="46" t="str">
        <f>IF(AG680=0,"","L="&amp;AG680)</f>
        <v/>
      </c>
      <c r="U680" s="46" t="str">
        <f>IF(AH680=0,"",AD680&amp;" L="&amp;AH680)</f>
        <v/>
      </c>
      <c r="V680" s="46" t="str">
        <f>IF(AI680=0,"",AE680&amp;" L="&amp;AI680)</f>
        <v/>
      </c>
      <c r="W680" s="47" t="e">
        <f>VLOOKUP(P680,Исходные_данные,13,FALSE)*1.3</f>
        <v>#N/A</v>
      </c>
      <c r="X680" s="48"/>
      <c r="Y680" s="48"/>
      <c r="Z680" s="48"/>
      <c r="AA680" s="48"/>
      <c r="AB680" s="48"/>
      <c r="AD680" s="46" t="e">
        <f>VLOOKUP(S680,Кабель_диаметр,4,FALSE)</f>
        <v>#N/A</v>
      </c>
      <c r="AE680" s="46" t="e">
        <f>VLOOKUP(S680,Кабель_диаметр,5,FALSE)</f>
        <v>#N/A</v>
      </c>
      <c r="AG680" s="46">
        <f>IFERROR(VLOOKUP(P680,Исходные_данные,10,FALSE),0)</f>
        <v>0</v>
      </c>
      <c r="AH680" s="46">
        <f>IFERROR(VLOOKUP(P680,Исходные_данные,11,FALSE),0)</f>
        <v>0</v>
      </c>
      <c r="AI680" s="46">
        <f t="shared" si="28"/>
        <v>0</v>
      </c>
    </row>
    <row r="681" spans="6:35" x14ac:dyDescent="0.25">
      <c r="F681" s="19" t="str">
        <f>IF(G681=1,MAX($F$4:F680)+1,"")</f>
        <v/>
      </c>
      <c r="G681" s="19">
        <f>COUNTIF($H$5:H681,H681)</f>
        <v>658</v>
      </c>
      <c r="H681" s="19" t="e">
        <f t="shared" si="27"/>
        <v>#N/A</v>
      </c>
      <c r="I681" s="19">
        <f>COUNTIF($J$4:$J681,1)</f>
        <v>11</v>
      </c>
      <c r="J681" s="19">
        <f>COUNTIF($S$5:$S681,S681)</f>
        <v>658</v>
      </c>
      <c r="K681" s="19" t="e">
        <f>VLOOKUP(P681,Исходные_данные,20,FALSE)</f>
        <v>#N/A</v>
      </c>
      <c r="L681" s="19">
        <f>IFERROR(IF(P681=0,0,MAX($L$4:L680)+1),0)</f>
        <v>0</v>
      </c>
      <c r="M681" s="104" t="e">
        <f>LEFT(P681,SEARCH(".",P681)-1)</f>
        <v>#N/A</v>
      </c>
      <c r="N681" s="104" t="e">
        <f>LEFT(RIGHT(P681,LEN(P681)-LEN(M681)-1),SEARCH(".",P681)-1)</f>
        <v>#N/A</v>
      </c>
      <c r="P681" s="46" t="e">
        <f>VLOOKUP(ROW(677:677),Разбивка_нумерация_5,4,FALSE)</f>
        <v>#N/A</v>
      </c>
      <c r="Q681" s="46" t="e">
        <f>IF(VLOOKUP(ROW(677:677),Разбивка_нумерация_5,3,FALSE)=0,VLOOKUP(ROW(677:677),Разбивка_нумерация_5,2,FALSE),VLOOKUP(ROW(677:677),Разбивка_нумерация_5,3,FALSE))</f>
        <v>#N/A</v>
      </c>
      <c r="R681" s="46" t="e">
        <f>VLOOKUP(ROW(677:677),Разбивка_нумерация_5,6,FALSE)</f>
        <v>#N/A</v>
      </c>
      <c r="S681" s="46" t="e">
        <f>VLOOKUP(ROW(677:677),Разбивка_нумерация_5,17,FALSE)</f>
        <v>#N/A</v>
      </c>
      <c r="T681" s="46" t="str">
        <f>IF(AG681=0,"","L="&amp;AG681)</f>
        <v/>
      </c>
      <c r="U681" s="46" t="str">
        <f>IF(AH681=0,"",AD681&amp;" L="&amp;AH681)</f>
        <v/>
      </c>
      <c r="V681" s="46" t="str">
        <f>IF(AI681=0,"",AE681&amp;" L="&amp;AI681)</f>
        <v/>
      </c>
      <c r="W681" s="47" t="e">
        <f>VLOOKUP(P681,Исходные_данные,13,FALSE)*1.3</f>
        <v>#N/A</v>
      </c>
      <c r="X681" s="48"/>
      <c r="Y681" s="48"/>
      <c r="Z681" s="48"/>
      <c r="AA681" s="48"/>
      <c r="AB681" s="48"/>
      <c r="AD681" s="46" t="e">
        <f>VLOOKUP(S681,Кабель_диаметр,4,FALSE)</f>
        <v>#N/A</v>
      </c>
      <c r="AE681" s="46" t="e">
        <f>VLOOKUP(S681,Кабель_диаметр,5,FALSE)</f>
        <v>#N/A</v>
      </c>
      <c r="AG681" s="46">
        <f>IFERROR(VLOOKUP(P681,Исходные_данные,10,FALSE),0)</f>
        <v>0</v>
      </c>
      <c r="AH681" s="46">
        <f>IFERROR(VLOOKUP(P681,Исходные_данные,11,FALSE),0)</f>
        <v>0</v>
      </c>
      <c r="AI681" s="46">
        <f t="shared" si="28"/>
        <v>0</v>
      </c>
    </row>
    <row r="682" spans="6:35" x14ac:dyDescent="0.25">
      <c r="F682" s="19" t="str">
        <f>IF(G682=1,MAX($F$4:F681)+1,"")</f>
        <v/>
      </c>
      <c r="G682" s="19">
        <f>COUNTIF($H$5:H682,H682)</f>
        <v>659</v>
      </c>
      <c r="H682" s="19" t="e">
        <f t="shared" si="27"/>
        <v>#N/A</v>
      </c>
      <c r="I682" s="19">
        <f>COUNTIF($J$4:$J682,1)</f>
        <v>11</v>
      </c>
      <c r="J682" s="19">
        <f>COUNTIF($S$5:$S682,S682)</f>
        <v>659</v>
      </c>
      <c r="K682" s="19" t="e">
        <f>VLOOKUP(P682,Исходные_данные,20,FALSE)</f>
        <v>#N/A</v>
      </c>
      <c r="L682" s="19">
        <f>IFERROR(IF(P682=0,0,MAX($L$4:L681)+1),0)</f>
        <v>0</v>
      </c>
      <c r="M682" s="104" t="e">
        <f>LEFT(P682,SEARCH(".",P682)-1)</f>
        <v>#N/A</v>
      </c>
      <c r="N682" s="104" t="e">
        <f>LEFT(RIGHT(P682,LEN(P682)-LEN(M682)-1),SEARCH(".",P682)-1)</f>
        <v>#N/A</v>
      </c>
      <c r="P682" s="46" t="e">
        <f>VLOOKUP(ROW(678:678),Разбивка_нумерация_5,4,FALSE)</f>
        <v>#N/A</v>
      </c>
      <c r="Q682" s="46" t="e">
        <f>IF(VLOOKUP(ROW(678:678),Разбивка_нумерация_5,3,FALSE)=0,VLOOKUP(ROW(678:678),Разбивка_нумерация_5,2,FALSE),VLOOKUP(ROW(678:678),Разбивка_нумерация_5,3,FALSE))</f>
        <v>#N/A</v>
      </c>
      <c r="R682" s="46" t="e">
        <f>VLOOKUP(ROW(678:678),Разбивка_нумерация_5,6,FALSE)</f>
        <v>#N/A</v>
      </c>
      <c r="S682" s="46" t="e">
        <f>VLOOKUP(ROW(678:678),Разбивка_нумерация_5,17,FALSE)</f>
        <v>#N/A</v>
      </c>
      <c r="T682" s="46" t="str">
        <f>IF(AG682=0,"","L="&amp;AG682)</f>
        <v/>
      </c>
      <c r="U682" s="46" t="str">
        <f>IF(AH682=0,"",AD682&amp;" L="&amp;AH682)</f>
        <v/>
      </c>
      <c r="V682" s="46" t="str">
        <f>IF(AI682=0,"",AE682&amp;" L="&amp;AI682)</f>
        <v/>
      </c>
      <c r="W682" s="47" t="e">
        <f>VLOOKUP(P682,Исходные_данные,13,FALSE)*1.3</f>
        <v>#N/A</v>
      </c>
      <c r="X682" s="48"/>
      <c r="Y682" s="48"/>
      <c r="Z682" s="48"/>
      <c r="AA682" s="48"/>
      <c r="AB682" s="48"/>
      <c r="AD682" s="46" t="e">
        <f>VLOOKUP(S682,Кабель_диаметр,4,FALSE)</f>
        <v>#N/A</v>
      </c>
      <c r="AE682" s="46" t="e">
        <f>VLOOKUP(S682,Кабель_диаметр,5,FALSE)</f>
        <v>#N/A</v>
      </c>
      <c r="AG682" s="46">
        <f>IFERROR(VLOOKUP(P682,Исходные_данные,10,FALSE),0)</f>
        <v>0</v>
      </c>
      <c r="AH682" s="46">
        <f>IFERROR(VLOOKUP(P682,Исходные_данные,11,FALSE),0)</f>
        <v>0</v>
      </c>
      <c r="AI682" s="46">
        <f t="shared" si="28"/>
        <v>0</v>
      </c>
    </row>
    <row r="683" spans="6:35" x14ac:dyDescent="0.25">
      <c r="F683" s="19" t="str">
        <f>IF(G683=1,MAX($F$4:F682)+1,"")</f>
        <v/>
      </c>
      <c r="G683" s="19">
        <f>COUNTIF($H$5:H683,H683)</f>
        <v>660</v>
      </c>
      <c r="H683" s="19" t="e">
        <f t="shared" si="27"/>
        <v>#N/A</v>
      </c>
      <c r="I683" s="19">
        <f>COUNTIF($J$4:$J683,1)</f>
        <v>11</v>
      </c>
      <c r="J683" s="19">
        <f>COUNTIF($S$5:$S683,S683)</f>
        <v>660</v>
      </c>
      <c r="K683" s="19" t="e">
        <f>VLOOKUP(P683,Исходные_данные,20,FALSE)</f>
        <v>#N/A</v>
      </c>
      <c r="L683" s="19">
        <f>IFERROR(IF(P683=0,0,MAX($L$4:L682)+1),0)</f>
        <v>0</v>
      </c>
      <c r="M683" s="104" t="e">
        <f>LEFT(P683,SEARCH(".",P683)-1)</f>
        <v>#N/A</v>
      </c>
      <c r="N683" s="104" t="e">
        <f>LEFT(RIGHT(P683,LEN(P683)-LEN(M683)-1),SEARCH(".",P683)-1)</f>
        <v>#N/A</v>
      </c>
      <c r="P683" s="46" t="e">
        <f>VLOOKUP(ROW(679:679),Разбивка_нумерация_5,4,FALSE)</f>
        <v>#N/A</v>
      </c>
      <c r="Q683" s="46" t="e">
        <f>IF(VLOOKUP(ROW(679:679),Разбивка_нумерация_5,3,FALSE)=0,VLOOKUP(ROW(679:679),Разбивка_нумерация_5,2,FALSE),VLOOKUP(ROW(679:679),Разбивка_нумерация_5,3,FALSE))</f>
        <v>#N/A</v>
      </c>
      <c r="R683" s="46" t="e">
        <f>VLOOKUP(ROW(679:679),Разбивка_нумерация_5,6,FALSE)</f>
        <v>#N/A</v>
      </c>
      <c r="S683" s="46" t="e">
        <f>VLOOKUP(ROW(679:679),Разбивка_нумерация_5,17,FALSE)</f>
        <v>#N/A</v>
      </c>
      <c r="T683" s="46" t="str">
        <f>IF(AG683=0,"","L="&amp;AG683)</f>
        <v/>
      </c>
      <c r="U683" s="46" t="str">
        <f>IF(AH683=0,"",AD683&amp;" L="&amp;AH683)</f>
        <v/>
      </c>
      <c r="V683" s="46" t="str">
        <f>IF(AI683=0,"",AE683&amp;" L="&amp;AI683)</f>
        <v/>
      </c>
      <c r="W683" s="47" t="e">
        <f>VLOOKUP(P683,Исходные_данные,13,FALSE)*1.3</f>
        <v>#N/A</v>
      </c>
      <c r="X683" s="48"/>
      <c r="Y683" s="48"/>
      <c r="Z683" s="48"/>
      <c r="AA683" s="48"/>
      <c r="AB683" s="48"/>
      <c r="AD683" s="46" t="e">
        <f>VLOOKUP(S683,Кабель_диаметр,4,FALSE)</f>
        <v>#N/A</v>
      </c>
      <c r="AE683" s="46" t="e">
        <f>VLOOKUP(S683,Кабель_диаметр,5,FALSE)</f>
        <v>#N/A</v>
      </c>
      <c r="AG683" s="46">
        <f>IFERROR(VLOOKUP(P683,Исходные_данные,10,FALSE),0)</f>
        <v>0</v>
      </c>
      <c r="AH683" s="46">
        <f>IFERROR(VLOOKUP(P683,Исходные_данные,11,FALSE),0)</f>
        <v>0</v>
      </c>
      <c r="AI683" s="46">
        <f t="shared" si="28"/>
        <v>0</v>
      </c>
    </row>
    <row r="684" spans="6:35" x14ac:dyDescent="0.25">
      <c r="F684" s="19" t="str">
        <f>IF(G684=1,MAX($F$4:F683)+1,"")</f>
        <v/>
      </c>
      <c r="G684" s="19">
        <f>COUNTIF($H$5:H684,H684)</f>
        <v>661</v>
      </c>
      <c r="H684" s="19" t="e">
        <f t="shared" si="27"/>
        <v>#N/A</v>
      </c>
      <c r="I684" s="19">
        <f>COUNTIF($J$4:$J684,1)</f>
        <v>11</v>
      </c>
      <c r="J684" s="19">
        <f>COUNTIF($S$5:$S684,S684)</f>
        <v>661</v>
      </c>
      <c r="K684" s="19" t="e">
        <f>VLOOKUP(P684,Исходные_данные,20,FALSE)</f>
        <v>#N/A</v>
      </c>
      <c r="L684" s="19">
        <f>IFERROR(IF(P684=0,0,MAX($L$4:L683)+1),0)</f>
        <v>0</v>
      </c>
      <c r="M684" s="104" t="e">
        <f>LEFT(P684,SEARCH(".",P684)-1)</f>
        <v>#N/A</v>
      </c>
      <c r="N684" s="104" t="e">
        <f>LEFT(RIGHT(P684,LEN(P684)-LEN(M684)-1),SEARCH(".",P684)-1)</f>
        <v>#N/A</v>
      </c>
      <c r="P684" s="46" t="e">
        <f>VLOOKUP(ROW(680:680),Разбивка_нумерация_5,4,FALSE)</f>
        <v>#N/A</v>
      </c>
      <c r="Q684" s="46" t="e">
        <f>IF(VLOOKUP(ROW(680:680),Разбивка_нумерация_5,3,FALSE)=0,VLOOKUP(ROW(680:680),Разбивка_нумерация_5,2,FALSE),VLOOKUP(ROW(680:680),Разбивка_нумерация_5,3,FALSE))</f>
        <v>#N/A</v>
      </c>
      <c r="R684" s="46" t="e">
        <f>VLOOKUP(ROW(680:680),Разбивка_нумерация_5,6,FALSE)</f>
        <v>#N/A</v>
      </c>
      <c r="S684" s="46" t="e">
        <f>VLOOKUP(ROW(680:680),Разбивка_нумерация_5,17,FALSE)</f>
        <v>#N/A</v>
      </c>
      <c r="T684" s="46" t="str">
        <f>IF(AG684=0,"","L="&amp;AG684)</f>
        <v/>
      </c>
      <c r="U684" s="46" t="str">
        <f>IF(AH684=0,"",AD684&amp;" L="&amp;AH684)</f>
        <v/>
      </c>
      <c r="V684" s="46" t="str">
        <f>IF(AI684=0,"",AE684&amp;" L="&amp;AI684)</f>
        <v/>
      </c>
      <c r="W684" s="47" t="e">
        <f>VLOOKUP(P684,Исходные_данные,13,FALSE)*1.3</f>
        <v>#N/A</v>
      </c>
      <c r="X684" s="48"/>
      <c r="Y684" s="48"/>
      <c r="Z684" s="48"/>
      <c r="AA684" s="48"/>
      <c r="AB684" s="48"/>
      <c r="AD684" s="46" t="e">
        <f>VLOOKUP(S684,Кабель_диаметр,4,FALSE)</f>
        <v>#N/A</v>
      </c>
      <c r="AE684" s="46" t="e">
        <f>VLOOKUP(S684,Кабель_диаметр,5,FALSE)</f>
        <v>#N/A</v>
      </c>
      <c r="AG684" s="46">
        <f>IFERROR(VLOOKUP(P684,Исходные_данные,10,FALSE),0)</f>
        <v>0</v>
      </c>
      <c r="AH684" s="46">
        <f>IFERROR(VLOOKUP(P684,Исходные_данные,11,FALSE),0)</f>
        <v>0</v>
      </c>
      <c r="AI684" s="46">
        <f t="shared" si="28"/>
        <v>0</v>
      </c>
    </row>
    <row r="685" spans="6:35" x14ac:dyDescent="0.25">
      <c r="F685" s="19" t="str">
        <f>IF(G685=1,MAX($F$4:F684)+1,"")</f>
        <v/>
      </c>
      <c r="G685" s="19">
        <f>COUNTIF($H$5:H685,H685)</f>
        <v>662</v>
      </c>
      <c r="H685" s="19" t="e">
        <f t="shared" si="27"/>
        <v>#N/A</v>
      </c>
      <c r="I685" s="19">
        <f>COUNTIF($J$4:$J685,1)</f>
        <v>11</v>
      </c>
      <c r="J685" s="19">
        <f>COUNTIF($S$5:$S685,S685)</f>
        <v>662</v>
      </c>
      <c r="K685" s="19" t="e">
        <f>VLOOKUP(P685,Исходные_данные,20,FALSE)</f>
        <v>#N/A</v>
      </c>
      <c r="L685" s="19">
        <f>IFERROR(IF(P685=0,0,MAX($L$4:L684)+1),0)</f>
        <v>0</v>
      </c>
      <c r="M685" s="104" t="e">
        <f>LEFT(P685,SEARCH(".",P685)-1)</f>
        <v>#N/A</v>
      </c>
      <c r="N685" s="104" t="e">
        <f>LEFT(RIGHT(P685,LEN(P685)-LEN(M685)-1),SEARCH(".",P685)-1)</f>
        <v>#N/A</v>
      </c>
      <c r="P685" s="46" t="e">
        <f>VLOOKUP(ROW(681:681),Разбивка_нумерация_5,4,FALSE)</f>
        <v>#N/A</v>
      </c>
      <c r="Q685" s="46" t="e">
        <f>IF(VLOOKUP(ROW(681:681),Разбивка_нумерация_5,3,FALSE)=0,VLOOKUP(ROW(681:681),Разбивка_нумерация_5,2,FALSE),VLOOKUP(ROW(681:681),Разбивка_нумерация_5,3,FALSE))</f>
        <v>#N/A</v>
      </c>
      <c r="R685" s="46" t="e">
        <f>VLOOKUP(ROW(681:681),Разбивка_нумерация_5,6,FALSE)</f>
        <v>#N/A</v>
      </c>
      <c r="S685" s="46" t="e">
        <f>VLOOKUP(ROW(681:681),Разбивка_нумерация_5,17,FALSE)</f>
        <v>#N/A</v>
      </c>
      <c r="T685" s="46" t="str">
        <f>IF(AG685=0,"","L="&amp;AG685)</f>
        <v/>
      </c>
      <c r="U685" s="46" t="str">
        <f>IF(AH685=0,"",AD685&amp;" L="&amp;AH685)</f>
        <v/>
      </c>
      <c r="V685" s="46" t="str">
        <f>IF(AI685=0,"",AE685&amp;" L="&amp;AI685)</f>
        <v/>
      </c>
      <c r="W685" s="47" t="e">
        <f>VLOOKUP(P685,Исходные_данные,13,FALSE)*1.3</f>
        <v>#N/A</v>
      </c>
      <c r="X685" s="48"/>
      <c r="Y685" s="48"/>
      <c r="Z685" s="48"/>
      <c r="AA685" s="48"/>
      <c r="AB685" s="48"/>
      <c r="AD685" s="46" t="e">
        <f>VLOOKUP(S685,Кабель_диаметр,4,FALSE)</f>
        <v>#N/A</v>
      </c>
      <c r="AE685" s="46" t="e">
        <f>VLOOKUP(S685,Кабель_диаметр,5,FALSE)</f>
        <v>#N/A</v>
      </c>
      <c r="AG685" s="46">
        <f>IFERROR(VLOOKUP(P685,Исходные_данные,10,FALSE),0)</f>
        <v>0</v>
      </c>
      <c r="AH685" s="46">
        <f>IFERROR(VLOOKUP(P685,Исходные_данные,11,FALSE),0)</f>
        <v>0</v>
      </c>
      <c r="AI685" s="46">
        <f t="shared" si="28"/>
        <v>0</v>
      </c>
    </row>
    <row r="686" spans="6:35" x14ac:dyDescent="0.25">
      <c r="F686" s="19" t="str">
        <f>IF(G686=1,MAX($F$4:F685)+1,"")</f>
        <v/>
      </c>
      <c r="G686" s="19">
        <f>COUNTIF($H$5:H686,H686)</f>
        <v>663</v>
      </c>
      <c r="H686" s="19" t="e">
        <f t="shared" si="27"/>
        <v>#N/A</v>
      </c>
      <c r="I686" s="19">
        <f>COUNTIF($J$4:$J686,1)</f>
        <v>11</v>
      </c>
      <c r="J686" s="19">
        <f>COUNTIF($S$5:$S686,S686)</f>
        <v>663</v>
      </c>
      <c r="K686" s="19" t="e">
        <f>VLOOKUP(P686,Исходные_данные,20,FALSE)</f>
        <v>#N/A</v>
      </c>
      <c r="L686" s="19">
        <f>IFERROR(IF(P686=0,0,MAX($L$4:L685)+1),0)</f>
        <v>0</v>
      </c>
      <c r="M686" s="104" t="e">
        <f>LEFT(P686,SEARCH(".",P686)-1)</f>
        <v>#N/A</v>
      </c>
      <c r="N686" s="104" t="e">
        <f>LEFT(RIGHT(P686,LEN(P686)-LEN(M686)-1),SEARCH(".",P686)-1)</f>
        <v>#N/A</v>
      </c>
      <c r="P686" s="46" t="e">
        <f>VLOOKUP(ROW(682:682),Разбивка_нумерация_5,4,FALSE)</f>
        <v>#N/A</v>
      </c>
      <c r="Q686" s="46" t="e">
        <f>IF(VLOOKUP(ROW(682:682),Разбивка_нумерация_5,3,FALSE)=0,VLOOKUP(ROW(682:682),Разбивка_нумерация_5,2,FALSE),VLOOKUP(ROW(682:682),Разбивка_нумерация_5,3,FALSE))</f>
        <v>#N/A</v>
      </c>
      <c r="R686" s="46" t="e">
        <f>VLOOKUP(ROW(682:682),Разбивка_нумерация_5,6,FALSE)</f>
        <v>#N/A</v>
      </c>
      <c r="S686" s="46" t="e">
        <f>VLOOKUP(ROW(682:682),Разбивка_нумерация_5,17,FALSE)</f>
        <v>#N/A</v>
      </c>
      <c r="T686" s="46" t="str">
        <f>IF(AG686=0,"","L="&amp;AG686)</f>
        <v/>
      </c>
      <c r="U686" s="46" t="str">
        <f>IF(AH686=0,"",AD686&amp;" L="&amp;AH686)</f>
        <v/>
      </c>
      <c r="V686" s="46" t="str">
        <f>IF(AI686=0,"",AE686&amp;" L="&amp;AI686)</f>
        <v/>
      </c>
      <c r="W686" s="47" t="e">
        <f>VLOOKUP(P686,Исходные_данные,13,FALSE)*1.3</f>
        <v>#N/A</v>
      </c>
      <c r="X686" s="48"/>
      <c r="Y686" s="48"/>
      <c r="Z686" s="48"/>
      <c r="AA686" s="48"/>
      <c r="AB686" s="48"/>
      <c r="AD686" s="46" t="e">
        <f>VLOOKUP(S686,Кабель_диаметр,4,FALSE)</f>
        <v>#N/A</v>
      </c>
      <c r="AE686" s="46" t="e">
        <f>VLOOKUP(S686,Кабель_диаметр,5,FALSE)</f>
        <v>#N/A</v>
      </c>
      <c r="AG686" s="46">
        <f>IFERROR(VLOOKUP(P686,Исходные_данные,10,FALSE),0)</f>
        <v>0</v>
      </c>
      <c r="AH686" s="46">
        <f>IFERROR(VLOOKUP(P686,Исходные_данные,11,FALSE),0)</f>
        <v>0</v>
      </c>
      <c r="AI686" s="46">
        <f t="shared" si="28"/>
        <v>0</v>
      </c>
    </row>
    <row r="687" spans="6:35" x14ac:dyDescent="0.25">
      <c r="F687" s="19" t="str">
        <f>IF(G687=1,MAX($F$4:F686)+1,"")</f>
        <v/>
      </c>
      <c r="G687" s="19">
        <f>COUNTIF($H$5:H687,H687)</f>
        <v>664</v>
      </c>
      <c r="H687" s="19" t="e">
        <f t="shared" si="27"/>
        <v>#N/A</v>
      </c>
      <c r="I687" s="19">
        <f>COUNTIF($J$4:$J687,1)</f>
        <v>11</v>
      </c>
      <c r="J687" s="19">
        <f>COUNTIF($S$5:$S687,S687)</f>
        <v>664</v>
      </c>
      <c r="K687" s="19" t="e">
        <f>VLOOKUP(P687,Исходные_данные,20,FALSE)</f>
        <v>#N/A</v>
      </c>
      <c r="L687" s="19">
        <f>IFERROR(IF(P687=0,0,MAX($L$4:L686)+1),0)</f>
        <v>0</v>
      </c>
      <c r="M687" s="104" t="e">
        <f>LEFT(P687,SEARCH(".",P687)-1)</f>
        <v>#N/A</v>
      </c>
      <c r="N687" s="104" t="e">
        <f>LEFT(RIGHT(P687,LEN(P687)-LEN(M687)-1),SEARCH(".",P687)-1)</f>
        <v>#N/A</v>
      </c>
      <c r="P687" s="46" t="e">
        <f>VLOOKUP(ROW(683:683),Разбивка_нумерация_5,4,FALSE)</f>
        <v>#N/A</v>
      </c>
      <c r="Q687" s="46" t="e">
        <f>IF(VLOOKUP(ROW(683:683),Разбивка_нумерация_5,3,FALSE)=0,VLOOKUP(ROW(683:683),Разбивка_нумерация_5,2,FALSE),VLOOKUP(ROW(683:683),Разбивка_нумерация_5,3,FALSE))</f>
        <v>#N/A</v>
      </c>
      <c r="R687" s="46" t="e">
        <f>VLOOKUP(ROW(683:683),Разбивка_нумерация_5,6,FALSE)</f>
        <v>#N/A</v>
      </c>
      <c r="S687" s="46" t="e">
        <f>VLOOKUP(ROW(683:683),Разбивка_нумерация_5,17,FALSE)</f>
        <v>#N/A</v>
      </c>
      <c r="T687" s="46" t="str">
        <f>IF(AG687=0,"","L="&amp;AG687)</f>
        <v/>
      </c>
      <c r="U687" s="46" t="str">
        <f>IF(AH687=0,"",AD687&amp;" L="&amp;AH687)</f>
        <v/>
      </c>
      <c r="V687" s="46" t="str">
        <f>IF(AI687=0,"",AE687&amp;" L="&amp;AI687)</f>
        <v/>
      </c>
      <c r="W687" s="47" t="e">
        <f>VLOOKUP(P687,Исходные_данные,13,FALSE)*1.3</f>
        <v>#N/A</v>
      </c>
      <c r="X687" s="48"/>
      <c r="Y687" s="48"/>
      <c r="Z687" s="48"/>
      <c r="AA687" s="48"/>
      <c r="AB687" s="48"/>
      <c r="AD687" s="46" t="e">
        <f>VLOOKUP(S687,Кабель_диаметр,4,FALSE)</f>
        <v>#N/A</v>
      </c>
      <c r="AE687" s="46" t="e">
        <f>VLOOKUP(S687,Кабель_диаметр,5,FALSE)</f>
        <v>#N/A</v>
      </c>
      <c r="AG687" s="46">
        <f>IFERROR(VLOOKUP(P687,Исходные_данные,10,FALSE),0)</f>
        <v>0</v>
      </c>
      <c r="AH687" s="46">
        <f>IFERROR(VLOOKUP(P687,Исходные_данные,11,FALSE),0)</f>
        <v>0</v>
      </c>
      <c r="AI687" s="46">
        <f t="shared" si="28"/>
        <v>0</v>
      </c>
    </row>
    <row r="688" spans="6:35" x14ac:dyDescent="0.25">
      <c r="F688" s="19" t="str">
        <f>IF(G688=1,MAX($F$4:F687)+1,"")</f>
        <v/>
      </c>
      <c r="G688" s="19">
        <f>COUNTIF($H$5:H688,H688)</f>
        <v>665</v>
      </c>
      <c r="H688" s="19" t="e">
        <f t="shared" si="27"/>
        <v>#N/A</v>
      </c>
      <c r="I688" s="19">
        <f>COUNTIF($J$4:$J688,1)</f>
        <v>11</v>
      </c>
      <c r="J688" s="19">
        <f>COUNTIF($S$5:$S688,S688)</f>
        <v>665</v>
      </c>
      <c r="K688" s="19" t="e">
        <f>VLOOKUP(P688,Исходные_данные,20,FALSE)</f>
        <v>#N/A</v>
      </c>
      <c r="L688" s="19">
        <f>IFERROR(IF(P688=0,0,MAX($L$4:L687)+1),0)</f>
        <v>0</v>
      </c>
      <c r="M688" s="104" t="e">
        <f>LEFT(P688,SEARCH(".",P688)-1)</f>
        <v>#N/A</v>
      </c>
      <c r="N688" s="104" t="e">
        <f>LEFT(RIGHT(P688,LEN(P688)-LEN(M688)-1),SEARCH(".",P688)-1)</f>
        <v>#N/A</v>
      </c>
      <c r="P688" s="46" t="e">
        <f>VLOOKUP(ROW(684:684),Разбивка_нумерация_5,4,FALSE)</f>
        <v>#N/A</v>
      </c>
      <c r="Q688" s="46" t="e">
        <f>IF(VLOOKUP(ROW(684:684),Разбивка_нумерация_5,3,FALSE)=0,VLOOKUP(ROW(684:684),Разбивка_нумерация_5,2,FALSE),VLOOKUP(ROW(684:684),Разбивка_нумерация_5,3,FALSE))</f>
        <v>#N/A</v>
      </c>
      <c r="R688" s="46" t="e">
        <f>VLOOKUP(ROW(684:684),Разбивка_нумерация_5,6,FALSE)</f>
        <v>#N/A</v>
      </c>
      <c r="S688" s="46" t="e">
        <f>VLOOKUP(ROW(684:684),Разбивка_нумерация_5,17,FALSE)</f>
        <v>#N/A</v>
      </c>
      <c r="T688" s="46" t="str">
        <f>IF(AG688=0,"","L="&amp;AG688)</f>
        <v/>
      </c>
      <c r="U688" s="46" t="str">
        <f>IF(AH688=0,"",AD688&amp;" L="&amp;AH688)</f>
        <v/>
      </c>
      <c r="V688" s="46" t="str">
        <f>IF(AI688=0,"",AE688&amp;" L="&amp;AI688)</f>
        <v/>
      </c>
      <c r="W688" s="47" t="e">
        <f>VLOOKUP(P688,Исходные_данные,13,FALSE)*1.3</f>
        <v>#N/A</v>
      </c>
      <c r="X688" s="48"/>
      <c r="Y688" s="48"/>
      <c r="Z688" s="48"/>
      <c r="AA688" s="48"/>
      <c r="AB688" s="48"/>
      <c r="AD688" s="46" t="e">
        <f>VLOOKUP(S688,Кабель_диаметр,4,FALSE)</f>
        <v>#N/A</v>
      </c>
      <c r="AE688" s="46" t="e">
        <f>VLOOKUP(S688,Кабель_диаметр,5,FALSE)</f>
        <v>#N/A</v>
      </c>
      <c r="AG688" s="46">
        <f>IFERROR(VLOOKUP(P688,Исходные_данные,10,FALSE),0)</f>
        <v>0</v>
      </c>
      <c r="AH688" s="46">
        <f>IFERROR(VLOOKUP(P688,Исходные_данные,11,FALSE),0)</f>
        <v>0</v>
      </c>
      <c r="AI688" s="46">
        <f t="shared" si="28"/>
        <v>0</v>
      </c>
    </row>
    <row r="689" spans="6:35" x14ac:dyDescent="0.25">
      <c r="F689" s="19" t="str">
        <f>IF(G689=1,MAX($F$4:F688)+1,"")</f>
        <v/>
      </c>
      <c r="G689" s="19">
        <f>COUNTIF($H$5:H689,H689)</f>
        <v>666</v>
      </c>
      <c r="H689" s="19" t="e">
        <f t="shared" si="27"/>
        <v>#N/A</v>
      </c>
      <c r="I689" s="19">
        <f>COUNTIF($J$4:$J689,1)</f>
        <v>11</v>
      </c>
      <c r="J689" s="19">
        <f>COUNTIF($S$5:$S689,S689)</f>
        <v>666</v>
      </c>
      <c r="K689" s="19" t="e">
        <f>VLOOKUP(P689,Исходные_данные,20,FALSE)</f>
        <v>#N/A</v>
      </c>
      <c r="L689" s="19">
        <f>IFERROR(IF(P689=0,0,MAX($L$4:L688)+1),0)</f>
        <v>0</v>
      </c>
      <c r="M689" s="104" t="e">
        <f>LEFT(P689,SEARCH(".",P689)-1)</f>
        <v>#N/A</v>
      </c>
      <c r="N689" s="104" t="e">
        <f>LEFT(RIGHT(P689,LEN(P689)-LEN(M689)-1),SEARCH(".",P689)-1)</f>
        <v>#N/A</v>
      </c>
      <c r="P689" s="46" t="e">
        <f>VLOOKUP(ROW(685:685),Разбивка_нумерация_5,4,FALSE)</f>
        <v>#N/A</v>
      </c>
      <c r="Q689" s="46" t="e">
        <f>IF(VLOOKUP(ROW(685:685),Разбивка_нумерация_5,3,FALSE)=0,VLOOKUP(ROW(685:685),Разбивка_нумерация_5,2,FALSE),VLOOKUP(ROW(685:685),Разбивка_нумерация_5,3,FALSE))</f>
        <v>#N/A</v>
      </c>
      <c r="R689" s="46" t="e">
        <f>VLOOKUP(ROW(685:685),Разбивка_нумерация_5,6,FALSE)</f>
        <v>#N/A</v>
      </c>
      <c r="S689" s="46" t="e">
        <f>VLOOKUP(ROW(685:685),Разбивка_нумерация_5,17,FALSE)</f>
        <v>#N/A</v>
      </c>
      <c r="T689" s="46" t="str">
        <f>IF(AG689=0,"","L="&amp;AG689)</f>
        <v/>
      </c>
      <c r="U689" s="46" t="str">
        <f>IF(AH689=0,"",AD689&amp;" L="&amp;AH689)</f>
        <v/>
      </c>
      <c r="V689" s="46" t="str">
        <f>IF(AI689=0,"",AE689&amp;" L="&amp;AI689)</f>
        <v/>
      </c>
      <c r="W689" s="47" t="e">
        <f>VLOOKUP(P689,Исходные_данные,13,FALSE)*1.3</f>
        <v>#N/A</v>
      </c>
      <c r="X689" s="48"/>
      <c r="Y689" s="48"/>
      <c r="Z689" s="48"/>
      <c r="AA689" s="48"/>
      <c r="AB689" s="48"/>
      <c r="AD689" s="46" t="e">
        <f>VLOOKUP(S689,Кабель_диаметр,4,FALSE)</f>
        <v>#N/A</v>
      </c>
      <c r="AE689" s="46" t="e">
        <f>VLOOKUP(S689,Кабель_диаметр,5,FALSE)</f>
        <v>#N/A</v>
      </c>
      <c r="AG689" s="46">
        <f>IFERROR(VLOOKUP(P689,Исходные_данные,10,FALSE),0)</f>
        <v>0</v>
      </c>
      <c r="AH689" s="46">
        <f>IFERROR(VLOOKUP(P689,Исходные_данные,11,FALSE),0)</f>
        <v>0</v>
      </c>
      <c r="AI689" s="46">
        <f t="shared" si="28"/>
        <v>0</v>
      </c>
    </row>
    <row r="690" spans="6:35" x14ac:dyDescent="0.25">
      <c r="F690" s="19" t="str">
        <f>IF(G690=1,MAX($F$4:F689)+1,"")</f>
        <v/>
      </c>
      <c r="G690" s="19">
        <f>COUNTIF($H$5:H690,H690)</f>
        <v>667</v>
      </c>
      <c r="H690" s="19" t="e">
        <f t="shared" si="27"/>
        <v>#N/A</v>
      </c>
      <c r="I690" s="19">
        <f>COUNTIF($J$4:$J690,1)</f>
        <v>11</v>
      </c>
      <c r="J690" s="19">
        <f>COUNTIF($S$5:$S690,S690)</f>
        <v>667</v>
      </c>
      <c r="K690" s="19" t="e">
        <f>VLOOKUP(P690,Исходные_данные,20,FALSE)</f>
        <v>#N/A</v>
      </c>
      <c r="L690" s="19">
        <f>IFERROR(IF(P690=0,0,MAX($L$4:L689)+1),0)</f>
        <v>0</v>
      </c>
      <c r="M690" s="104" t="e">
        <f>LEFT(P690,SEARCH(".",P690)-1)</f>
        <v>#N/A</v>
      </c>
      <c r="N690" s="104" t="e">
        <f>LEFT(RIGHT(P690,LEN(P690)-LEN(M690)-1),SEARCH(".",P690)-1)</f>
        <v>#N/A</v>
      </c>
      <c r="P690" s="46" t="e">
        <f>VLOOKUP(ROW(686:686),Разбивка_нумерация_5,4,FALSE)</f>
        <v>#N/A</v>
      </c>
      <c r="Q690" s="46" t="e">
        <f>IF(VLOOKUP(ROW(686:686),Разбивка_нумерация_5,3,FALSE)=0,VLOOKUP(ROW(686:686),Разбивка_нумерация_5,2,FALSE),VLOOKUP(ROW(686:686),Разбивка_нумерация_5,3,FALSE))</f>
        <v>#N/A</v>
      </c>
      <c r="R690" s="46" t="e">
        <f>VLOOKUP(ROW(686:686),Разбивка_нумерация_5,6,FALSE)</f>
        <v>#N/A</v>
      </c>
      <c r="S690" s="46" t="e">
        <f>VLOOKUP(ROW(686:686),Разбивка_нумерация_5,17,FALSE)</f>
        <v>#N/A</v>
      </c>
      <c r="T690" s="46" t="str">
        <f>IF(AG690=0,"","L="&amp;AG690)</f>
        <v/>
      </c>
      <c r="U690" s="46" t="str">
        <f>IF(AH690=0,"",AD690&amp;" L="&amp;AH690)</f>
        <v/>
      </c>
      <c r="V690" s="46" t="str">
        <f>IF(AI690=0,"",AE690&amp;" L="&amp;AI690)</f>
        <v/>
      </c>
      <c r="W690" s="47" t="e">
        <f>VLOOKUP(P690,Исходные_данные,13,FALSE)*1.3</f>
        <v>#N/A</v>
      </c>
      <c r="X690" s="48"/>
      <c r="Y690" s="48"/>
      <c r="Z690" s="48"/>
      <c r="AA690" s="48"/>
      <c r="AB690" s="48"/>
      <c r="AD690" s="46" t="e">
        <f>VLOOKUP(S690,Кабель_диаметр,4,FALSE)</f>
        <v>#N/A</v>
      </c>
      <c r="AE690" s="46" t="e">
        <f>VLOOKUP(S690,Кабель_диаметр,5,FALSE)</f>
        <v>#N/A</v>
      </c>
      <c r="AG690" s="46">
        <f>IFERROR(VLOOKUP(P690,Исходные_данные,10,FALSE),0)</f>
        <v>0</v>
      </c>
      <c r="AH690" s="46">
        <f>IFERROR(VLOOKUP(P690,Исходные_данные,11,FALSE),0)</f>
        <v>0</v>
      </c>
      <c r="AI690" s="46">
        <f t="shared" si="28"/>
        <v>0</v>
      </c>
    </row>
    <row r="691" spans="6:35" x14ac:dyDescent="0.25">
      <c r="F691" s="19" t="str">
        <f>IF(G691=1,MAX($F$4:F690)+1,"")</f>
        <v/>
      </c>
      <c r="G691" s="19">
        <f>COUNTIF($H$5:H691,H691)</f>
        <v>668</v>
      </c>
      <c r="H691" s="19" t="e">
        <f t="shared" si="27"/>
        <v>#N/A</v>
      </c>
      <c r="I691" s="19">
        <f>COUNTIF($J$4:$J691,1)</f>
        <v>11</v>
      </c>
      <c r="J691" s="19">
        <f>COUNTIF($S$5:$S691,S691)</f>
        <v>668</v>
      </c>
      <c r="K691" s="19" t="e">
        <f>VLOOKUP(P691,Исходные_данные,20,FALSE)</f>
        <v>#N/A</v>
      </c>
      <c r="L691" s="19">
        <f>IFERROR(IF(P691=0,0,MAX($L$4:L690)+1),0)</f>
        <v>0</v>
      </c>
      <c r="M691" s="104" t="e">
        <f>LEFT(P691,SEARCH(".",P691)-1)</f>
        <v>#N/A</v>
      </c>
      <c r="N691" s="104" t="e">
        <f>LEFT(RIGHT(P691,LEN(P691)-LEN(M691)-1),SEARCH(".",P691)-1)</f>
        <v>#N/A</v>
      </c>
      <c r="P691" s="46" t="e">
        <f>VLOOKUP(ROW(687:687),Разбивка_нумерация_5,4,FALSE)</f>
        <v>#N/A</v>
      </c>
      <c r="Q691" s="46" t="e">
        <f>IF(VLOOKUP(ROW(687:687),Разбивка_нумерация_5,3,FALSE)=0,VLOOKUP(ROW(687:687),Разбивка_нумерация_5,2,FALSE),VLOOKUP(ROW(687:687),Разбивка_нумерация_5,3,FALSE))</f>
        <v>#N/A</v>
      </c>
      <c r="R691" s="46" t="e">
        <f>VLOOKUP(ROW(687:687),Разбивка_нумерация_5,6,FALSE)</f>
        <v>#N/A</v>
      </c>
      <c r="S691" s="46" t="e">
        <f>VLOOKUP(ROW(687:687),Разбивка_нумерация_5,17,FALSE)</f>
        <v>#N/A</v>
      </c>
      <c r="T691" s="46" t="str">
        <f>IF(AG691=0,"","L="&amp;AG691)</f>
        <v/>
      </c>
      <c r="U691" s="46" t="str">
        <f>IF(AH691=0,"",AD691&amp;" L="&amp;AH691)</f>
        <v/>
      </c>
      <c r="V691" s="46" t="str">
        <f>IF(AI691=0,"",AE691&amp;" L="&amp;AI691)</f>
        <v/>
      </c>
      <c r="W691" s="47" t="e">
        <f>VLOOKUP(P691,Исходные_данные,13,FALSE)*1.3</f>
        <v>#N/A</v>
      </c>
      <c r="X691" s="48"/>
      <c r="Y691" s="48"/>
      <c r="Z691" s="48"/>
      <c r="AA691" s="48"/>
      <c r="AB691" s="48"/>
      <c r="AD691" s="46" t="e">
        <f>VLOOKUP(S691,Кабель_диаметр,4,FALSE)</f>
        <v>#N/A</v>
      </c>
      <c r="AE691" s="46" t="e">
        <f>VLOOKUP(S691,Кабель_диаметр,5,FALSE)</f>
        <v>#N/A</v>
      </c>
      <c r="AG691" s="46">
        <f>IFERROR(VLOOKUP(P691,Исходные_данные,10,FALSE),0)</f>
        <v>0</v>
      </c>
      <c r="AH691" s="46">
        <f>IFERROR(VLOOKUP(P691,Исходные_данные,11,FALSE),0)</f>
        <v>0</v>
      </c>
      <c r="AI691" s="46">
        <f t="shared" si="28"/>
        <v>0</v>
      </c>
    </row>
    <row r="692" spans="6:35" x14ac:dyDescent="0.25">
      <c r="F692" s="19" t="str">
        <f>IF(G692=1,MAX($F$4:F691)+1,"")</f>
        <v/>
      </c>
      <c r="G692" s="19">
        <f>COUNTIF($H$5:H692,H692)</f>
        <v>669</v>
      </c>
      <c r="H692" s="19" t="e">
        <f t="shared" si="27"/>
        <v>#N/A</v>
      </c>
      <c r="I692" s="19">
        <f>COUNTIF($J$4:$J692,1)</f>
        <v>11</v>
      </c>
      <c r="J692" s="19">
        <f>COUNTIF($S$5:$S692,S692)</f>
        <v>669</v>
      </c>
      <c r="K692" s="19" t="e">
        <f>VLOOKUP(P692,Исходные_данные,20,FALSE)</f>
        <v>#N/A</v>
      </c>
      <c r="L692" s="19">
        <f>IFERROR(IF(P692=0,0,MAX($L$4:L691)+1),0)</f>
        <v>0</v>
      </c>
      <c r="M692" s="104" t="e">
        <f>LEFT(P692,SEARCH(".",P692)-1)</f>
        <v>#N/A</v>
      </c>
      <c r="N692" s="104" t="e">
        <f>LEFT(RIGHT(P692,LEN(P692)-LEN(M692)-1),SEARCH(".",P692)-1)</f>
        <v>#N/A</v>
      </c>
      <c r="P692" s="46" t="e">
        <f>VLOOKUP(ROW(688:688),Разбивка_нумерация_5,4,FALSE)</f>
        <v>#N/A</v>
      </c>
      <c r="Q692" s="46" t="e">
        <f>IF(VLOOKUP(ROW(688:688),Разбивка_нумерация_5,3,FALSE)=0,VLOOKUP(ROW(688:688),Разбивка_нумерация_5,2,FALSE),VLOOKUP(ROW(688:688),Разбивка_нумерация_5,3,FALSE))</f>
        <v>#N/A</v>
      </c>
      <c r="R692" s="46" t="e">
        <f>VLOOKUP(ROW(688:688),Разбивка_нумерация_5,6,FALSE)</f>
        <v>#N/A</v>
      </c>
      <c r="S692" s="46" t="e">
        <f>VLOOKUP(ROW(688:688),Разбивка_нумерация_5,17,FALSE)</f>
        <v>#N/A</v>
      </c>
      <c r="T692" s="46" t="str">
        <f>IF(AG692=0,"","L="&amp;AG692)</f>
        <v/>
      </c>
      <c r="U692" s="46" t="str">
        <f>IF(AH692=0,"",AD692&amp;" L="&amp;AH692)</f>
        <v/>
      </c>
      <c r="V692" s="46" t="str">
        <f>IF(AI692=0,"",AE692&amp;" L="&amp;AI692)</f>
        <v/>
      </c>
      <c r="W692" s="47" t="e">
        <f>VLOOKUP(P692,Исходные_данные,13,FALSE)*1.3</f>
        <v>#N/A</v>
      </c>
      <c r="X692" s="48"/>
      <c r="Y692" s="48"/>
      <c r="Z692" s="48"/>
      <c r="AA692" s="48"/>
      <c r="AB692" s="48"/>
      <c r="AD692" s="46" t="e">
        <f>VLOOKUP(S692,Кабель_диаметр,4,FALSE)</f>
        <v>#N/A</v>
      </c>
      <c r="AE692" s="46" t="e">
        <f>VLOOKUP(S692,Кабель_диаметр,5,FALSE)</f>
        <v>#N/A</v>
      </c>
      <c r="AG692" s="46">
        <f>IFERROR(VLOOKUP(P692,Исходные_данные,10,FALSE),0)</f>
        <v>0</v>
      </c>
      <c r="AH692" s="46">
        <f>IFERROR(VLOOKUP(P692,Исходные_данные,11,FALSE),0)</f>
        <v>0</v>
      </c>
      <c r="AI692" s="46">
        <f t="shared" si="28"/>
        <v>0</v>
      </c>
    </row>
    <row r="693" spans="6:35" x14ac:dyDescent="0.25">
      <c r="F693" s="19" t="str">
        <f>IF(G693=1,MAX($F$4:F692)+1,"")</f>
        <v/>
      </c>
      <c r="G693" s="19">
        <f>COUNTIF($H$5:H693,H693)</f>
        <v>670</v>
      </c>
      <c r="H693" s="19" t="e">
        <f t="shared" si="27"/>
        <v>#N/A</v>
      </c>
      <c r="I693" s="19">
        <f>COUNTIF($J$4:$J693,1)</f>
        <v>11</v>
      </c>
      <c r="J693" s="19">
        <f>COUNTIF($S$5:$S693,S693)</f>
        <v>670</v>
      </c>
      <c r="K693" s="19" t="e">
        <f>VLOOKUP(P693,Исходные_данные,20,FALSE)</f>
        <v>#N/A</v>
      </c>
      <c r="L693" s="19">
        <f>IFERROR(IF(P693=0,0,MAX($L$4:L692)+1),0)</f>
        <v>0</v>
      </c>
      <c r="M693" s="104" t="e">
        <f>LEFT(P693,SEARCH(".",P693)-1)</f>
        <v>#N/A</v>
      </c>
      <c r="N693" s="104" t="e">
        <f>LEFT(RIGHT(P693,LEN(P693)-LEN(M693)-1),SEARCH(".",P693)-1)</f>
        <v>#N/A</v>
      </c>
      <c r="P693" s="46" t="e">
        <f>VLOOKUP(ROW(689:689),Разбивка_нумерация_5,4,FALSE)</f>
        <v>#N/A</v>
      </c>
      <c r="Q693" s="46" t="e">
        <f>IF(VLOOKUP(ROW(689:689),Разбивка_нумерация_5,3,FALSE)=0,VLOOKUP(ROW(689:689),Разбивка_нумерация_5,2,FALSE),VLOOKUP(ROW(689:689),Разбивка_нумерация_5,3,FALSE))</f>
        <v>#N/A</v>
      </c>
      <c r="R693" s="46" t="e">
        <f>VLOOKUP(ROW(689:689),Разбивка_нумерация_5,6,FALSE)</f>
        <v>#N/A</v>
      </c>
      <c r="S693" s="46" t="e">
        <f>VLOOKUP(ROW(689:689),Разбивка_нумерация_5,17,FALSE)</f>
        <v>#N/A</v>
      </c>
      <c r="T693" s="46" t="str">
        <f>IF(AG693=0,"","L="&amp;AG693)</f>
        <v/>
      </c>
      <c r="U693" s="46" t="str">
        <f>IF(AH693=0,"",AD693&amp;" L="&amp;AH693)</f>
        <v/>
      </c>
      <c r="V693" s="46" t="str">
        <f>IF(AI693=0,"",AE693&amp;" L="&amp;AI693)</f>
        <v/>
      </c>
      <c r="W693" s="47" t="e">
        <f>VLOOKUP(P693,Исходные_данные,13,FALSE)*1.3</f>
        <v>#N/A</v>
      </c>
      <c r="X693" s="48"/>
      <c r="Y693" s="48"/>
      <c r="Z693" s="48"/>
      <c r="AA693" s="48"/>
      <c r="AB693" s="48"/>
      <c r="AD693" s="46" t="e">
        <f>VLOOKUP(S693,Кабель_диаметр,4,FALSE)</f>
        <v>#N/A</v>
      </c>
      <c r="AE693" s="46" t="e">
        <f>VLOOKUP(S693,Кабель_диаметр,5,FALSE)</f>
        <v>#N/A</v>
      </c>
      <c r="AG693" s="46">
        <f>IFERROR(VLOOKUP(P693,Исходные_данные,10,FALSE),0)</f>
        <v>0</v>
      </c>
      <c r="AH693" s="46">
        <f>IFERROR(VLOOKUP(P693,Исходные_данные,11,FALSE),0)</f>
        <v>0</v>
      </c>
      <c r="AI693" s="46">
        <f t="shared" si="28"/>
        <v>0</v>
      </c>
    </row>
    <row r="694" spans="6:35" x14ac:dyDescent="0.25">
      <c r="F694" s="19" t="str">
        <f>IF(G694=1,MAX($F$4:F693)+1,"")</f>
        <v/>
      </c>
      <c r="G694" s="19">
        <f>COUNTIF($H$5:H694,H694)</f>
        <v>671</v>
      </c>
      <c r="H694" s="19" t="e">
        <f t="shared" si="27"/>
        <v>#N/A</v>
      </c>
      <c r="I694" s="19">
        <f>COUNTIF($J$4:$J694,1)</f>
        <v>11</v>
      </c>
      <c r="J694" s="19">
        <f>COUNTIF($S$5:$S694,S694)</f>
        <v>671</v>
      </c>
      <c r="K694" s="19" t="e">
        <f>VLOOKUP(P694,Исходные_данные,20,FALSE)</f>
        <v>#N/A</v>
      </c>
      <c r="L694" s="19">
        <f>IFERROR(IF(P694=0,0,MAX($L$4:L693)+1),0)</f>
        <v>0</v>
      </c>
      <c r="M694" s="104" t="e">
        <f>LEFT(P694,SEARCH(".",P694)-1)</f>
        <v>#N/A</v>
      </c>
      <c r="N694" s="104" t="e">
        <f>LEFT(RIGHT(P694,LEN(P694)-LEN(M694)-1),SEARCH(".",P694)-1)</f>
        <v>#N/A</v>
      </c>
      <c r="P694" s="46" t="e">
        <f>VLOOKUP(ROW(690:690),Разбивка_нумерация_5,4,FALSE)</f>
        <v>#N/A</v>
      </c>
      <c r="Q694" s="46" t="e">
        <f>IF(VLOOKUP(ROW(690:690),Разбивка_нумерация_5,3,FALSE)=0,VLOOKUP(ROW(690:690),Разбивка_нумерация_5,2,FALSE),VLOOKUP(ROW(690:690),Разбивка_нумерация_5,3,FALSE))</f>
        <v>#N/A</v>
      </c>
      <c r="R694" s="46" t="e">
        <f>VLOOKUP(ROW(690:690),Разбивка_нумерация_5,6,FALSE)</f>
        <v>#N/A</v>
      </c>
      <c r="S694" s="46" t="e">
        <f>VLOOKUP(ROW(690:690),Разбивка_нумерация_5,17,FALSE)</f>
        <v>#N/A</v>
      </c>
      <c r="T694" s="46" t="str">
        <f>IF(AG694=0,"","L="&amp;AG694)</f>
        <v/>
      </c>
      <c r="U694" s="46" t="str">
        <f>IF(AH694=0,"",AD694&amp;" L="&amp;AH694)</f>
        <v/>
      </c>
      <c r="V694" s="46" t="str">
        <f>IF(AI694=0,"",AE694&amp;" L="&amp;AI694)</f>
        <v/>
      </c>
      <c r="W694" s="47" t="e">
        <f>VLOOKUP(P694,Исходные_данные,13,FALSE)*1.3</f>
        <v>#N/A</v>
      </c>
      <c r="X694" s="48"/>
      <c r="Y694" s="48"/>
      <c r="Z694" s="48"/>
      <c r="AA694" s="48"/>
      <c r="AB694" s="48"/>
      <c r="AD694" s="46" t="e">
        <f>VLOOKUP(S694,Кабель_диаметр,4,FALSE)</f>
        <v>#N/A</v>
      </c>
      <c r="AE694" s="46" t="e">
        <f>VLOOKUP(S694,Кабель_диаметр,5,FALSE)</f>
        <v>#N/A</v>
      </c>
      <c r="AG694" s="46">
        <f>IFERROR(VLOOKUP(P694,Исходные_данные,10,FALSE),0)</f>
        <v>0</v>
      </c>
      <c r="AH694" s="46">
        <f>IFERROR(VLOOKUP(P694,Исходные_данные,11,FALSE),0)</f>
        <v>0</v>
      </c>
      <c r="AI694" s="46">
        <f t="shared" si="28"/>
        <v>0</v>
      </c>
    </row>
    <row r="695" spans="6:35" x14ac:dyDescent="0.25">
      <c r="F695" s="19" t="str">
        <f>IF(G695=1,MAX($F$4:F694)+1,"")</f>
        <v/>
      </c>
      <c r="G695" s="19">
        <f>COUNTIF($H$5:H695,H695)</f>
        <v>672</v>
      </c>
      <c r="H695" s="19" t="e">
        <f t="shared" si="27"/>
        <v>#N/A</v>
      </c>
      <c r="I695" s="19">
        <f>COUNTIF($J$4:$J695,1)</f>
        <v>11</v>
      </c>
      <c r="J695" s="19">
        <f>COUNTIF($S$5:$S695,S695)</f>
        <v>672</v>
      </c>
      <c r="K695" s="19" t="e">
        <f>VLOOKUP(P695,Исходные_данные,20,FALSE)</f>
        <v>#N/A</v>
      </c>
      <c r="L695" s="19">
        <f>IFERROR(IF(P695=0,0,MAX($L$4:L694)+1),0)</f>
        <v>0</v>
      </c>
      <c r="M695" s="104" t="e">
        <f>LEFT(P695,SEARCH(".",P695)-1)</f>
        <v>#N/A</v>
      </c>
      <c r="N695" s="104" t="e">
        <f>LEFT(RIGHT(P695,LEN(P695)-LEN(M695)-1),SEARCH(".",P695)-1)</f>
        <v>#N/A</v>
      </c>
      <c r="P695" s="46" t="e">
        <f>VLOOKUP(ROW(691:691),Разбивка_нумерация_5,4,FALSE)</f>
        <v>#N/A</v>
      </c>
      <c r="Q695" s="46" t="e">
        <f>IF(VLOOKUP(ROW(691:691),Разбивка_нумерация_5,3,FALSE)=0,VLOOKUP(ROW(691:691),Разбивка_нумерация_5,2,FALSE),VLOOKUP(ROW(691:691),Разбивка_нумерация_5,3,FALSE))</f>
        <v>#N/A</v>
      </c>
      <c r="R695" s="46" t="e">
        <f>VLOOKUP(ROW(691:691),Разбивка_нумерация_5,6,FALSE)</f>
        <v>#N/A</v>
      </c>
      <c r="S695" s="46" t="e">
        <f>VLOOKUP(ROW(691:691),Разбивка_нумерация_5,17,FALSE)</f>
        <v>#N/A</v>
      </c>
      <c r="T695" s="46" t="str">
        <f>IF(AG695=0,"","L="&amp;AG695)</f>
        <v/>
      </c>
      <c r="U695" s="46" t="str">
        <f>IF(AH695=0,"",AD695&amp;" L="&amp;AH695)</f>
        <v/>
      </c>
      <c r="V695" s="46" t="str">
        <f>IF(AI695=0,"",AE695&amp;" L="&amp;AI695)</f>
        <v/>
      </c>
      <c r="W695" s="47" t="e">
        <f>VLOOKUP(P695,Исходные_данные,13,FALSE)*1.3</f>
        <v>#N/A</v>
      </c>
      <c r="X695" s="48"/>
      <c r="Y695" s="48"/>
      <c r="Z695" s="48"/>
      <c r="AA695" s="48"/>
      <c r="AB695" s="48"/>
      <c r="AD695" s="46" t="e">
        <f>VLOOKUP(S695,Кабель_диаметр,4,FALSE)</f>
        <v>#N/A</v>
      </c>
      <c r="AE695" s="46" t="e">
        <f>VLOOKUP(S695,Кабель_диаметр,5,FALSE)</f>
        <v>#N/A</v>
      </c>
      <c r="AG695" s="46">
        <f>IFERROR(VLOOKUP(P695,Исходные_данные,10,FALSE),0)</f>
        <v>0</v>
      </c>
      <c r="AH695" s="46">
        <f>IFERROR(VLOOKUP(P695,Исходные_данные,11,FALSE),0)</f>
        <v>0</v>
      </c>
      <c r="AI695" s="46">
        <f t="shared" si="28"/>
        <v>0</v>
      </c>
    </row>
    <row r="696" spans="6:35" x14ac:dyDescent="0.25">
      <c r="F696" s="19" t="str">
        <f>IF(G696=1,MAX($F$4:F695)+1,"")</f>
        <v/>
      </c>
      <c r="G696" s="19">
        <f>COUNTIF($H$5:H696,H696)</f>
        <v>673</v>
      </c>
      <c r="H696" s="19" t="e">
        <f t="shared" si="27"/>
        <v>#N/A</v>
      </c>
      <c r="I696" s="19">
        <f>COUNTIF($J$4:$J696,1)</f>
        <v>11</v>
      </c>
      <c r="J696" s="19">
        <f>COUNTIF($S$5:$S696,S696)</f>
        <v>673</v>
      </c>
      <c r="K696" s="19" t="e">
        <f>VLOOKUP(P696,Исходные_данные,20,FALSE)</f>
        <v>#N/A</v>
      </c>
      <c r="L696" s="19">
        <f>IFERROR(IF(P696=0,0,MAX($L$4:L695)+1),0)</f>
        <v>0</v>
      </c>
      <c r="M696" s="104" t="e">
        <f>LEFT(P696,SEARCH(".",P696)-1)</f>
        <v>#N/A</v>
      </c>
      <c r="N696" s="104" t="e">
        <f>LEFT(RIGHT(P696,LEN(P696)-LEN(M696)-1),SEARCH(".",P696)-1)</f>
        <v>#N/A</v>
      </c>
      <c r="P696" s="46" t="e">
        <f>VLOOKUP(ROW(692:692),Разбивка_нумерация_5,4,FALSE)</f>
        <v>#N/A</v>
      </c>
      <c r="Q696" s="46" t="e">
        <f>IF(VLOOKUP(ROW(692:692),Разбивка_нумерация_5,3,FALSE)=0,VLOOKUP(ROW(692:692),Разбивка_нумерация_5,2,FALSE),VLOOKUP(ROW(692:692),Разбивка_нумерация_5,3,FALSE))</f>
        <v>#N/A</v>
      </c>
      <c r="R696" s="46" t="e">
        <f>VLOOKUP(ROW(692:692),Разбивка_нумерация_5,6,FALSE)</f>
        <v>#N/A</v>
      </c>
      <c r="S696" s="46" t="e">
        <f>VLOOKUP(ROW(692:692),Разбивка_нумерация_5,17,FALSE)</f>
        <v>#N/A</v>
      </c>
      <c r="T696" s="46" t="str">
        <f>IF(AG696=0,"","L="&amp;AG696)</f>
        <v/>
      </c>
      <c r="U696" s="46" t="str">
        <f>IF(AH696=0,"",AD696&amp;" L="&amp;AH696)</f>
        <v/>
      </c>
      <c r="V696" s="46" t="str">
        <f>IF(AI696=0,"",AE696&amp;" L="&amp;AI696)</f>
        <v/>
      </c>
      <c r="W696" s="47" t="e">
        <f>VLOOKUP(P696,Исходные_данные,13,FALSE)*1.3</f>
        <v>#N/A</v>
      </c>
      <c r="X696" s="48"/>
      <c r="Y696" s="48"/>
      <c r="Z696" s="48"/>
      <c r="AA696" s="48"/>
      <c r="AB696" s="48"/>
      <c r="AD696" s="46" t="e">
        <f>VLOOKUP(S696,Кабель_диаметр,4,FALSE)</f>
        <v>#N/A</v>
      </c>
      <c r="AE696" s="46" t="e">
        <f>VLOOKUP(S696,Кабель_диаметр,5,FALSE)</f>
        <v>#N/A</v>
      </c>
      <c r="AG696" s="46">
        <f>IFERROR(VLOOKUP(P696,Исходные_данные,10,FALSE),0)</f>
        <v>0</v>
      </c>
      <c r="AH696" s="46">
        <f>IFERROR(VLOOKUP(P696,Исходные_данные,11,FALSE),0)</f>
        <v>0</v>
      </c>
      <c r="AI696" s="46">
        <f t="shared" si="28"/>
        <v>0</v>
      </c>
    </row>
    <row r="697" spans="6:35" x14ac:dyDescent="0.25">
      <c r="F697" s="19" t="str">
        <f>IF(G697=1,MAX($F$4:F696)+1,"")</f>
        <v/>
      </c>
      <c r="G697" s="19">
        <f>COUNTIF($H$5:H697,H697)</f>
        <v>674</v>
      </c>
      <c r="H697" s="19" t="e">
        <f t="shared" si="27"/>
        <v>#N/A</v>
      </c>
      <c r="I697" s="19">
        <f>COUNTIF($J$4:$J697,1)</f>
        <v>11</v>
      </c>
      <c r="J697" s="19">
        <f>COUNTIF($S$5:$S697,S697)</f>
        <v>674</v>
      </c>
      <c r="K697" s="19" t="e">
        <f>VLOOKUP(P697,Исходные_данные,20,FALSE)</f>
        <v>#N/A</v>
      </c>
      <c r="L697" s="19">
        <f>IFERROR(IF(P697=0,0,MAX($L$4:L696)+1),0)</f>
        <v>0</v>
      </c>
      <c r="M697" s="104" t="e">
        <f>LEFT(P697,SEARCH(".",P697)-1)</f>
        <v>#N/A</v>
      </c>
      <c r="N697" s="104" t="e">
        <f>LEFT(RIGHT(P697,LEN(P697)-LEN(M697)-1),SEARCH(".",P697)-1)</f>
        <v>#N/A</v>
      </c>
      <c r="P697" s="46" t="e">
        <f>VLOOKUP(ROW(693:693),Разбивка_нумерация_5,4,FALSE)</f>
        <v>#N/A</v>
      </c>
      <c r="Q697" s="46" t="e">
        <f>IF(VLOOKUP(ROW(693:693),Разбивка_нумерация_5,3,FALSE)=0,VLOOKUP(ROW(693:693),Разбивка_нумерация_5,2,FALSE),VLOOKUP(ROW(693:693),Разбивка_нумерация_5,3,FALSE))</f>
        <v>#N/A</v>
      </c>
      <c r="R697" s="46" t="e">
        <f>VLOOKUP(ROW(693:693),Разбивка_нумерация_5,6,FALSE)</f>
        <v>#N/A</v>
      </c>
      <c r="S697" s="46" t="e">
        <f>VLOOKUP(ROW(693:693),Разбивка_нумерация_5,17,FALSE)</f>
        <v>#N/A</v>
      </c>
      <c r="T697" s="46" t="str">
        <f>IF(AG697=0,"","L="&amp;AG697)</f>
        <v/>
      </c>
      <c r="U697" s="46" t="str">
        <f>IF(AH697=0,"",AD697&amp;" L="&amp;AH697)</f>
        <v/>
      </c>
      <c r="V697" s="46" t="str">
        <f>IF(AI697=0,"",AE697&amp;" L="&amp;AI697)</f>
        <v/>
      </c>
      <c r="W697" s="47" t="e">
        <f>VLOOKUP(P697,Исходные_данные,13,FALSE)*1.3</f>
        <v>#N/A</v>
      </c>
      <c r="X697" s="48"/>
      <c r="Y697" s="48"/>
      <c r="Z697" s="48"/>
      <c r="AA697" s="48"/>
      <c r="AB697" s="48"/>
      <c r="AD697" s="46" t="e">
        <f>VLOOKUP(S697,Кабель_диаметр,4,FALSE)</f>
        <v>#N/A</v>
      </c>
      <c r="AE697" s="46" t="e">
        <f>VLOOKUP(S697,Кабель_диаметр,5,FALSE)</f>
        <v>#N/A</v>
      </c>
      <c r="AG697" s="46">
        <f>IFERROR(VLOOKUP(P697,Исходные_данные,10,FALSE),0)</f>
        <v>0</v>
      </c>
      <c r="AH697" s="46">
        <f>IFERROR(VLOOKUP(P697,Исходные_данные,11,FALSE),0)</f>
        <v>0</v>
      </c>
      <c r="AI697" s="46">
        <f t="shared" si="28"/>
        <v>0</v>
      </c>
    </row>
    <row r="698" spans="6:35" x14ac:dyDescent="0.25">
      <c r="F698" s="19" t="str">
        <f>IF(G698=1,MAX($F$4:F697)+1,"")</f>
        <v/>
      </c>
      <c r="G698" s="19">
        <f>COUNTIF($H$5:H698,H698)</f>
        <v>675</v>
      </c>
      <c r="H698" s="19" t="e">
        <f t="shared" si="27"/>
        <v>#N/A</v>
      </c>
      <c r="I698" s="19">
        <f>COUNTIF($J$4:$J698,1)</f>
        <v>11</v>
      </c>
      <c r="J698" s="19">
        <f>COUNTIF($S$5:$S698,S698)</f>
        <v>675</v>
      </c>
      <c r="K698" s="19" t="e">
        <f>VLOOKUP(P698,Исходные_данные,20,FALSE)</f>
        <v>#N/A</v>
      </c>
      <c r="L698" s="19">
        <f>IFERROR(IF(P698=0,0,MAX($L$4:L697)+1),0)</f>
        <v>0</v>
      </c>
      <c r="M698" s="104" t="e">
        <f>LEFT(P698,SEARCH(".",P698)-1)</f>
        <v>#N/A</v>
      </c>
      <c r="N698" s="104" t="e">
        <f>LEFT(RIGHT(P698,LEN(P698)-LEN(M698)-1),SEARCH(".",P698)-1)</f>
        <v>#N/A</v>
      </c>
      <c r="P698" s="46" t="e">
        <f>VLOOKUP(ROW(694:694),Разбивка_нумерация_5,4,FALSE)</f>
        <v>#N/A</v>
      </c>
      <c r="Q698" s="46" t="e">
        <f>IF(VLOOKUP(ROW(694:694),Разбивка_нумерация_5,3,FALSE)=0,VLOOKUP(ROW(694:694),Разбивка_нумерация_5,2,FALSE),VLOOKUP(ROW(694:694),Разбивка_нумерация_5,3,FALSE))</f>
        <v>#N/A</v>
      </c>
      <c r="R698" s="46" t="e">
        <f>VLOOKUP(ROW(694:694),Разбивка_нумерация_5,6,FALSE)</f>
        <v>#N/A</v>
      </c>
      <c r="S698" s="46" t="e">
        <f>VLOOKUP(ROW(694:694),Разбивка_нумерация_5,17,FALSE)</f>
        <v>#N/A</v>
      </c>
      <c r="T698" s="46" t="str">
        <f>IF(AG698=0,"","L="&amp;AG698)</f>
        <v/>
      </c>
      <c r="U698" s="46" t="str">
        <f>IF(AH698=0,"",AD698&amp;" L="&amp;AH698)</f>
        <v/>
      </c>
      <c r="V698" s="46" t="str">
        <f>IF(AI698=0,"",AE698&amp;" L="&amp;AI698)</f>
        <v/>
      </c>
      <c r="W698" s="47" t="e">
        <f>VLOOKUP(P698,Исходные_данные,13,FALSE)*1.3</f>
        <v>#N/A</v>
      </c>
      <c r="X698" s="48"/>
      <c r="Y698" s="48"/>
      <c r="Z698" s="48"/>
      <c r="AA698" s="48"/>
      <c r="AB698" s="48"/>
      <c r="AD698" s="46" t="e">
        <f>VLOOKUP(S698,Кабель_диаметр,4,FALSE)</f>
        <v>#N/A</v>
      </c>
      <c r="AE698" s="46" t="e">
        <f>VLOOKUP(S698,Кабель_диаметр,5,FALSE)</f>
        <v>#N/A</v>
      </c>
      <c r="AG698" s="46">
        <f>IFERROR(VLOOKUP(P698,Исходные_данные,10,FALSE),0)</f>
        <v>0</v>
      </c>
      <c r="AH698" s="46">
        <f>IFERROR(VLOOKUP(P698,Исходные_данные,11,FALSE),0)</f>
        <v>0</v>
      </c>
      <c r="AI698" s="46">
        <f t="shared" si="28"/>
        <v>0</v>
      </c>
    </row>
    <row r="699" spans="6:35" x14ac:dyDescent="0.25">
      <c r="F699" s="19" t="str">
        <f>IF(G699=1,MAX($F$4:F698)+1,"")</f>
        <v/>
      </c>
      <c r="G699" s="19">
        <f>COUNTIF($H$5:H699,H699)</f>
        <v>676</v>
      </c>
      <c r="H699" s="19" t="e">
        <f t="shared" si="27"/>
        <v>#N/A</v>
      </c>
      <c r="I699" s="19">
        <f>COUNTIF($J$4:$J699,1)</f>
        <v>11</v>
      </c>
      <c r="J699" s="19">
        <f>COUNTIF($S$5:$S699,S699)</f>
        <v>676</v>
      </c>
      <c r="K699" s="19" t="e">
        <f>VLOOKUP(P699,Исходные_данные,20,FALSE)</f>
        <v>#N/A</v>
      </c>
      <c r="L699" s="19">
        <f>IFERROR(IF(P699=0,0,MAX($L$4:L698)+1),0)</f>
        <v>0</v>
      </c>
      <c r="M699" s="104" t="e">
        <f>LEFT(P699,SEARCH(".",P699)-1)</f>
        <v>#N/A</v>
      </c>
      <c r="N699" s="104" t="e">
        <f>LEFT(RIGHT(P699,LEN(P699)-LEN(M699)-1),SEARCH(".",P699)-1)</f>
        <v>#N/A</v>
      </c>
      <c r="P699" s="46" t="e">
        <f>VLOOKUP(ROW(695:695),Разбивка_нумерация_5,4,FALSE)</f>
        <v>#N/A</v>
      </c>
      <c r="Q699" s="46" t="e">
        <f>IF(VLOOKUP(ROW(695:695),Разбивка_нумерация_5,3,FALSE)=0,VLOOKUP(ROW(695:695),Разбивка_нумерация_5,2,FALSE),VLOOKUP(ROW(695:695),Разбивка_нумерация_5,3,FALSE))</f>
        <v>#N/A</v>
      </c>
      <c r="R699" s="46" t="e">
        <f>VLOOKUP(ROW(695:695),Разбивка_нумерация_5,6,FALSE)</f>
        <v>#N/A</v>
      </c>
      <c r="S699" s="46" t="e">
        <f>VLOOKUP(ROW(695:695),Разбивка_нумерация_5,17,FALSE)</f>
        <v>#N/A</v>
      </c>
      <c r="T699" s="46" t="str">
        <f>IF(AG699=0,"","L="&amp;AG699)</f>
        <v/>
      </c>
      <c r="U699" s="46" t="str">
        <f>IF(AH699=0,"",AD699&amp;" L="&amp;AH699)</f>
        <v/>
      </c>
      <c r="V699" s="46" t="str">
        <f>IF(AI699=0,"",AE699&amp;" L="&amp;AI699)</f>
        <v/>
      </c>
      <c r="W699" s="47" t="e">
        <f>VLOOKUP(P699,Исходные_данные,13,FALSE)*1.3</f>
        <v>#N/A</v>
      </c>
      <c r="X699" s="48"/>
      <c r="Y699" s="48"/>
      <c r="Z699" s="48"/>
      <c r="AA699" s="48"/>
      <c r="AB699" s="48"/>
      <c r="AD699" s="46" t="e">
        <f>VLOOKUP(S699,Кабель_диаметр,4,FALSE)</f>
        <v>#N/A</v>
      </c>
      <c r="AE699" s="46" t="e">
        <f>VLOOKUP(S699,Кабель_диаметр,5,FALSE)</f>
        <v>#N/A</v>
      </c>
      <c r="AG699" s="46">
        <f>IFERROR(VLOOKUP(P699,Исходные_данные,10,FALSE),0)</f>
        <v>0</v>
      </c>
      <c r="AH699" s="46">
        <f>IFERROR(VLOOKUP(P699,Исходные_данные,11,FALSE),0)</f>
        <v>0</v>
      </c>
      <c r="AI699" s="46">
        <f t="shared" si="28"/>
        <v>0</v>
      </c>
    </row>
    <row r="700" spans="6:35" x14ac:dyDescent="0.25">
      <c r="F700" s="19" t="str">
        <f>IF(G700=1,MAX($F$4:F699)+1,"")</f>
        <v/>
      </c>
      <c r="G700" s="19">
        <f>COUNTIF($H$5:H700,H700)</f>
        <v>677</v>
      </c>
      <c r="H700" s="19" t="e">
        <f t="shared" si="27"/>
        <v>#N/A</v>
      </c>
      <c r="I700" s="19">
        <f>COUNTIF($J$4:$J700,1)</f>
        <v>11</v>
      </c>
      <c r="J700" s="19">
        <f>COUNTIF($S$5:$S700,S700)</f>
        <v>677</v>
      </c>
      <c r="K700" s="19" t="e">
        <f>VLOOKUP(P700,Исходные_данные,20,FALSE)</f>
        <v>#N/A</v>
      </c>
      <c r="L700" s="19">
        <f>IFERROR(IF(P700=0,0,MAX($L$4:L699)+1),0)</f>
        <v>0</v>
      </c>
      <c r="M700" s="104" t="e">
        <f>LEFT(P700,SEARCH(".",P700)-1)</f>
        <v>#N/A</v>
      </c>
      <c r="N700" s="104" t="e">
        <f>LEFT(RIGHT(P700,LEN(P700)-LEN(M700)-1),SEARCH(".",P700)-1)</f>
        <v>#N/A</v>
      </c>
      <c r="P700" s="46" t="e">
        <f>VLOOKUP(ROW(696:696),Разбивка_нумерация_5,4,FALSE)</f>
        <v>#N/A</v>
      </c>
      <c r="Q700" s="46" t="e">
        <f>IF(VLOOKUP(ROW(696:696),Разбивка_нумерация_5,3,FALSE)=0,VLOOKUP(ROW(696:696),Разбивка_нумерация_5,2,FALSE),VLOOKUP(ROW(696:696),Разбивка_нумерация_5,3,FALSE))</f>
        <v>#N/A</v>
      </c>
      <c r="R700" s="46" t="e">
        <f>VLOOKUP(ROW(696:696),Разбивка_нумерация_5,6,FALSE)</f>
        <v>#N/A</v>
      </c>
      <c r="S700" s="46" t="e">
        <f>VLOOKUP(ROW(696:696),Разбивка_нумерация_5,17,FALSE)</f>
        <v>#N/A</v>
      </c>
      <c r="T700" s="46" t="str">
        <f>IF(AG700=0,"","L="&amp;AG700)</f>
        <v/>
      </c>
      <c r="U700" s="46" t="str">
        <f>IF(AH700=0,"",AD700&amp;" L="&amp;AH700)</f>
        <v/>
      </c>
      <c r="V700" s="46" t="str">
        <f>IF(AI700=0,"",AE700&amp;" L="&amp;AI700)</f>
        <v/>
      </c>
      <c r="W700" s="47" t="e">
        <f>VLOOKUP(P700,Исходные_данные,13,FALSE)*1.3</f>
        <v>#N/A</v>
      </c>
      <c r="X700" s="48"/>
      <c r="Y700" s="48"/>
      <c r="Z700" s="48"/>
      <c r="AA700" s="48"/>
      <c r="AB700" s="48"/>
      <c r="AD700" s="46" t="e">
        <f>VLOOKUP(S700,Кабель_диаметр,4,FALSE)</f>
        <v>#N/A</v>
      </c>
      <c r="AE700" s="46" t="e">
        <f>VLOOKUP(S700,Кабель_диаметр,5,FALSE)</f>
        <v>#N/A</v>
      </c>
      <c r="AG700" s="46">
        <f>IFERROR(VLOOKUP(P700,Исходные_данные,10,FALSE),0)</f>
        <v>0</v>
      </c>
      <c r="AH700" s="46">
        <f>IFERROR(VLOOKUP(P700,Исходные_данные,11,FALSE),0)</f>
        <v>0</v>
      </c>
      <c r="AI700" s="46">
        <f t="shared" si="28"/>
        <v>0</v>
      </c>
    </row>
    <row r="701" spans="6:35" x14ac:dyDescent="0.25">
      <c r="F701" s="19" t="str">
        <f>IF(G701=1,MAX($F$4:F700)+1,"")</f>
        <v/>
      </c>
      <c r="G701" s="19">
        <f>COUNTIF($H$5:H701,H701)</f>
        <v>678</v>
      </c>
      <c r="H701" s="19" t="e">
        <f t="shared" si="27"/>
        <v>#N/A</v>
      </c>
      <c r="I701" s="19">
        <f>COUNTIF($J$4:$J701,1)</f>
        <v>11</v>
      </c>
      <c r="J701" s="19">
        <f>COUNTIF($S$5:$S701,S701)</f>
        <v>678</v>
      </c>
      <c r="K701" s="19" t="e">
        <f>VLOOKUP(P701,Исходные_данные,20,FALSE)</f>
        <v>#N/A</v>
      </c>
      <c r="L701" s="19">
        <f>IFERROR(IF(P701=0,0,MAX($L$4:L700)+1),0)</f>
        <v>0</v>
      </c>
      <c r="M701" s="104" t="e">
        <f>LEFT(P701,SEARCH(".",P701)-1)</f>
        <v>#N/A</v>
      </c>
      <c r="N701" s="104" t="e">
        <f>LEFT(RIGHT(P701,LEN(P701)-LEN(M701)-1),SEARCH(".",P701)-1)</f>
        <v>#N/A</v>
      </c>
      <c r="P701" s="46" t="e">
        <f>VLOOKUP(ROW(697:697),Разбивка_нумерация_5,4,FALSE)</f>
        <v>#N/A</v>
      </c>
      <c r="Q701" s="46" t="e">
        <f>IF(VLOOKUP(ROW(697:697),Разбивка_нумерация_5,3,FALSE)=0,VLOOKUP(ROW(697:697),Разбивка_нумерация_5,2,FALSE),VLOOKUP(ROW(697:697),Разбивка_нумерация_5,3,FALSE))</f>
        <v>#N/A</v>
      </c>
      <c r="R701" s="46" t="e">
        <f>VLOOKUP(ROW(697:697),Разбивка_нумерация_5,6,FALSE)</f>
        <v>#N/A</v>
      </c>
      <c r="S701" s="46" t="e">
        <f>VLOOKUP(ROW(697:697),Разбивка_нумерация_5,17,FALSE)</f>
        <v>#N/A</v>
      </c>
      <c r="T701" s="46" t="str">
        <f>IF(AG701=0,"","L="&amp;AG701)</f>
        <v/>
      </c>
      <c r="U701" s="46" t="str">
        <f>IF(AH701=0,"",AD701&amp;" L="&amp;AH701)</f>
        <v/>
      </c>
      <c r="V701" s="46" t="str">
        <f>IF(AI701=0,"",AE701&amp;" L="&amp;AI701)</f>
        <v/>
      </c>
      <c r="W701" s="47" t="e">
        <f>VLOOKUP(P701,Исходные_данные,13,FALSE)*1.3</f>
        <v>#N/A</v>
      </c>
      <c r="X701" s="48"/>
      <c r="Y701" s="48"/>
      <c r="Z701" s="48"/>
      <c r="AA701" s="48"/>
      <c r="AB701" s="48"/>
      <c r="AD701" s="46" t="e">
        <f>VLOOKUP(S701,Кабель_диаметр,4,FALSE)</f>
        <v>#N/A</v>
      </c>
      <c r="AE701" s="46" t="e">
        <f>VLOOKUP(S701,Кабель_диаметр,5,FALSE)</f>
        <v>#N/A</v>
      </c>
      <c r="AG701" s="46">
        <f>IFERROR(VLOOKUP(P701,Исходные_данные,10,FALSE),0)</f>
        <v>0</v>
      </c>
      <c r="AH701" s="46">
        <f>IFERROR(VLOOKUP(P701,Исходные_данные,11,FALSE),0)</f>
        <v>0</v>
      </c>
      <c r="AI701" s="46">
        <f t="shared" si="28"/>
        <v>0</v>
      </c>
    </row>
    <row r="702" spans="6:35" x14ac:dyDescent="0.25">
      <c r="F702" s="19" t="str">
        <f>IF(G702=1,MAX($F$4:F701)+1,"")</f>
        <v/>
      </c>
      <c r="G702" s="19">
        <f>COUNTIF($H$5:H702,H702)</f>
        <v>679</v>
      </c>
      <c r="H702" s="19" t="e">
        <f t="shared" si="27"/>
        <v>#N/A</v>
      </c>
      <c r="I702" s="19">
        <f>COUNTIF($J$4:$J702,1)</f>
        <v>11</v>
      </c>
      <c r="J702" s="19">
        <f>COUNTIF($S$5:$S702,S702)</f>
        <v>679</v>
      </c>
      <c r="K702" s="19" t="e">
        <f>VLOOKUP(P702,Исходные_данные,20,FALSE)</f>
        <v>#N/A</v>
      </c>
      <c r="L702" s="19">
        <f>IFERROR(IF(P702=0,0,MAX($L$4:L701)+1),0)</f>
        <v>0</v>
      </c>
      <c r="M702" s="104" t="e">
        <f>LEFT(P702,SEARCH(".",P702)-1)</f>
        <v>#N/A</v>
      </c>
      <c r="N702" s="104" t="e">
        <f>LEFT(RIGHT(P702,LEN(P702)-LEN(M702)-1),SEARCH(".",P702)-1)</f>
        <v>#N/A</v>
      </c>
      <c r="P702" s="46" t="e">
        <f>VLOOKUP(ROW(698:698),Разбивка_нумерация_5,4,FALSE)</f>
        <v>#N/A</v>
      </c>
      <c r="Q702" s="46" t="e">
        <f>IF(VLOOKUP(ROW(698:698),Разбивка_нумерация_5,3,FALSE)=0,VLOOKUP(ROW(698:698),Разбивка_нумерация_5,2,FALSE),VLOOKUP(ROW(698:698),Разбивка_нумерация_5,3,FALSE))</f>
        <v>#N/A</v>
      </c>
      <c r="R702" s="46" t="e">
        <f>VLOOKUP(ROW(698:698),Разбивка_нумерация_5,6,FALSE)</f>
        <v>#N/A</v>
      </c>
      <c r="S702" s="46" t="e">
        <f>VLOOKUP(ROW(698:698),Разбивка_нумерация_5,17,FALSE)</f>
        <v>#N/A</v>
      </c>
      <c r="T702" s="46" t="str">
        <f>IF(AG702=0,"","L="&amp;AG702)</f>
        <v/>
      </c>
      <c r="U702" s="46" t="str">
        <f>IF(AH702=0,"",AD702&amp;" L="&amp;AH702)</f>
        <v/>
      </c>
      <c r="V702" s="46" t="str">
        <f>IF(AI702=0,"",AE702&amp;" L="&amp;AI702)</f>
        <v/>
      </c>
      <c r="W702" s="47" t="e">
        <f>VLOOKUP(P702,Исходные_данные,13,FALSE)*1.3</f>
        <v>#N/A</v>
      </c>
      <c r="X702" s="48"/>
      <c r="Y702" s="48"/>
      <c r="Z702" s="48"/>
      <c r="AA702" s="48"/>
      <c r="AB702" s="48"/>
      <c r="AD702" s="46" t="e">
        <f>VLOOKUP(S702,Кабель_диаметр,4,FALSE)</f>
        <v>#N/A</v>
      </c>
      <c r="AE702" s="46" t="e">
        <f>VLOOKUP(S702,Кабель_диаметр,5,FALSE)</f>
        <v>#N/A</v>
      </c>
      <c r="AG702" s="46">
        <f>IFERROR(VLOOKUP(P702,Исходные_данные,10,FALSE),0)</f>
        <v>0</v>
      </c>
      <c r="AH702" s="46">
        <f>IFERROR(VLOOKUP(P702,Исходные_данные,11,FALSE),0)</f>
        <v>0</v>
      </c>
      <c r="AI702" s="46">
        <f t="shared" si="28"/>
        <v>0</v>
      </c>
    </row>
    <row r="703" spans="6:35" x14ac:dyDescent="0.25">
      <c r="F703" s="19" t="str">
        <f>IF(G703=1,MAX($F$4:F702)+1,"")</f>
        <v/>
      </c>
      <c r="G703" s="19">
        <f>COUNTIF($H$5:H703,H703)</f>
        <v>680</v>
      </c>
      <c r="H703" s="19" t="e">
        <f t="shared" si="27"/>
        <v>#N/A</v>
      </c>
      <c r="I703" s="19">
        <f>COUNTIF($J$4:$J703,1)</f>
        <v>11</v>
      </c>
      <c r="J703" s="19">
        <f>COUNTIF($S$5:$S703,S703)</f>
        <v>680</v>
      </c>
      <c r="K703" s="19" t="e">
        <f>VLOOKUP(P703,Исходные_данные,20,FALSE)</f>
        <v>#N/A</v>
      </c>
      <c r="L703" s="19">
        <f>IFERROR(IF(P703=0,0,MAX($L$4:L702)+1),0)</f>
        <v>0</v>
      </c>
      <c r="M703" s="104" t="e">
        <f>LEFT(P703,SEARCH(".",P703)-1)</f>
        <v>#N/A</v>
      </c>
      <c r="N703" s="104" t="e">
        <f>LEFT(RIGHT(P703,LEN(P703)-LEN(M703)-1),SEARCH(".",P703)-1)</f>
        <v>#N/A</v>
      </c>
      <c r="P703" s="46" t="e">
        <f>VLOOKUP(ROW(699:699),Разбивка_нумерация_5,4,FALSE)</f>
        <v>#N/A</v>
      </c>
      <c r="Q703" s="46" t="e">
        <f>IF(VLOOKUP(ROW(699:699),Разбивка_нумерация_5,3,FALSE)=0,VLOOKUP(ROW(699:699),Разбивка_нумерация_5,2,FALSE),VLOOKUP(ROW(699:699),Разбивка_нумерация_5,3,FALSE))</f>
        <v>#N/A</v>
      </c>
      <c r="R703" s="46" t="e">
        <f>VLOOKUP(ROW(699:699),Разбивка_нумерация_5,6,FALSE)</f>
        <v>#N/A</v>
      </c>
      <c r="S703" s="46" t="e">
        <f>VLOOKUP(ROW(699:699),Разбивка_нумерация_5,17,FALSE)</f>
        <v>#N/A</v>
      </c>
      <c r="T703" s="46" t="str">
        <f>IF(AG703=0,"","L="&amp;AG703)</f>
        <v/>
      </c>
      <c r="U703" s="46" t="str">
        <f>IF(AH703=0,"",AD703&amp;" L="&amp;AH703)</f>
        <v/>
      </c>
      <c r="V703" s="46" t="str">
        <f>IF(AI703=0,"",AE703&amp;" L="&amp;AI703)</f>
        <v/>
      </c>
      <c r="W703" s="47" t="e">
        <f>VLOOKUP(P703,Исходные_данные,13,FALSE)*1.3</f>
        <v>#N/A</v>
      </c>
      <c r="X703" s="48"/>
      <c r="Y703" s="48"/>
      <c r="Z703" s="48"/>
      <c r="AA703" s="48"/>
      <c r="AB703" s="48"/>
      <c r="AD703" s="46" t="e">
        <f>VLOOKUP(S703,Кабель_диаметр,4,FALSE)</f>
        <v>#N/A</v>
      </c>
      <c r="AE703" s="46" t="e">
        <f>VLOOKUP(S703,Кабель_диаметр,5,FALSE)</f>
        <v>#N/A</v>
      </c>
      <c r="AG703" s="46">
        <f>IFERROR(VLOOKUP(P703,Исходные_данные,10,FALSE),0)</f>
        <v>0</v>
      </c>
      <c r="AH703" s="46">
        <f>IFERROR(VLOOKUP(P703,Исходные_данные,11,FALSE),0)</f>
        <v>0</v>
      </c>
      <c r="AI703" s="46">
        <f t="shared" si="28"/>
        <v>0</v>
      </c>
    </row>
    <row r="704" spans="6:35" x14ac:dyDescent="0.25">
      <c r="F704" s="19" t="str">
        <f>IF(G704=1,MAX($F$4:F703)+1,"")</f>
        <v/>
      </c>
      <c r="G704" s="19">
        <f>COUNTIF($H$5:H704,H704)</f>
        <v>681</v>
      </c>
      <c r="H704" s="19" t="e">
        <f t="shared" si="27"/>
        <v>#N/A</v>
      </c>
      <c r="I704" s="19">
        <f>COUNTIF($J$4:$J704,1)</f>
        <v>11</v>
      </c>
      <c r="J704" s="19">
        <f>COUNTIF($S$5:$S704,S704)</f>
        <v>681</v>
      </c>
      <c r="K704" s="19" t="e">
        <f>VLOOKUP(P704,Исходные_данные,20,FALSE)</f>
        <v>#N/A</v>
      </c>
      <c r="L704" s="19">
        <f>IFERROR(IF(P704=0,0,MAX($L$4:L703)+1),0)</f>
        <v>0</v>
      </c>
      <c r="M704" s="104" t="e">
        <f>LEFT(P704,SEARCH(".",P704)-1)</f>
        <v>#N/A</v>
      </c>
      <c r="N704" s="104" t="e">
        <f>LEFT(RIGHT(P704,LEN(P704)-LEN(M704)-1),SEARCH(".",P704)-1)</f>
        <v>#N/A</v>
      </c>
      <c r="P704" s="46" t="e">
        <f>VLOOKUP(ROW(700:700),Разбивка_нумерация_5,4,FALSE)</f>
        <v>#N/A</v>
      </c>
      <c r="Q704" s="46" t="e">
        <f>IF(VLOOKUP(ROW(700:700),Разбивка_нумерация_5,3,FALSE)=0,VLOOKUP(ROW(700:700),Разбивка_нумерация_5,2,FALSE),VLOOKUP(ROW(700:700),Разбивка_нумерация_5,3,FALSE))</f>
        <v>#N/A</v>
      </c>
      <c r="R704" s="46" t="e">
        <f>VLOOKUP(ROW(700:700),Разбивка_нумерация_5,6,FALSE)</f>
        <v>#N/A</v>
      </c>
      <c r="S704" s="46" t="e">
        <f>VLOOKUP(ROW(700:700),Разбивка_нумерация_5,17,FALSE)</f>
        <v>#N/A</v>
      </c>
      <c r="T704" s="46" t="str">
        <f>IF(AG704=0,"","L="&amp;AG704)</f>
        <v/>
      </c>
      <c r="U704" s="46" t="str">
        <f>IF(AH704=0,"",AD704&amp;" L="&amp;AH704)</f>
        <v/>
      </c>
      <c r="V704" s="46" t="str">
        <f>IF(AI704=0,"",AE704&amp;" L="&amp;AI704)</f>
        <v/>
      </c>
      <c r="W704" s="47" t="e">
        <f>VLOOKUP(P704,Исходные_данные,13,FALSE)*1.3</f>
        <v>#N/A</v>
      </c>
      <c r="X704" s="48"/>
      <c r="Y704" s="48"/>
      <c r="Z704" s="48"/>
      <c r="AA704" s="48"/>
      <c r="AB704" s="48"/>
      <c r="AD704" s="46" t="e">
        <f>VLOOKUP(S704,Кабель_диаметр,4,FALSE)</f>
        <v>#N/A</v>
      </c>
      <c r="AE704" s="46" t="e">
        <f>VLOOKUP(S704,Кабель_диаметр,5,FALSE)</f>
        <v>#N/A</v>
      </c>
      <c r="AG704" s="46">
        <f>IFERROR(VLOOKUP(P704,Исходные_данные,10,FALSE),0)</f>
        <v>0</v>
      </c>
      <c r="AH704" s="46">
        <f>IFERROR(VLOOKUP(P704,Исходные_данные,11,FALSE),0)</f>
        <v>0</v>
      </c>
      <c r="AI704" s="46">
        <f t="shared" si="28"/>
        <v>0</v>
      </c>
    </row>
    <row r="705" spans="6:35" x14ac:dyDescent="0.25">
      <c r="F705" s="19" t="str">
        <f>IF(G705=1,MAX($F$4:F704)+1,"")</f>
        <v/>
      </c>
      <c r="G705" s="19">
        <f>COUNTIF($H$5:H705,H705)</f>
        <v>682</v>
      </c>
      <c r="H705" s="19" t="e">
        <f t="shared" si="27"/>
        <v>#N/A</v>
      </c>
      <c r="I705" s="19">
        <f>COUNTIF($J$4:$J705,1)</f>
        <v>11</v>
      </c>
      <c r="J705" s="19">
        <f>COUNTIF($S$5:$S705,S705)</f>
        <v>682</v>
      </c>
      <c r="K705" s="19" t="e">
        <f>VLOOKUP(P705,Исходные_данные,20,FALSE)</f>
        <v>#N/A</v>
      </c>
      <c r="L705" s="19">
        <f>IFERROR(IF(P705=0,0,MAX($L$4:L704)+1),0)</f>
        <v>0</v>
      </c>
      <c r="M705" s="104" t="e">
        <f>LEFT(P705,SEARCH(".",P705)-1)</f>
        <v>#N/A</v>
      </c>
      <c r="N705" s="104" t="e">
        <f>LEFT(RIGHT(P705,LEN(P705)-LEN(M705)-1),SEARCH(".",P705)-1)</f>
        <v>#N/A</v>
      </c>
      <c r="P705" s="46" t="e">
        <f>VLOOKUP(ROW(701:701),Разбивка_нумерация_5,4,FALSE)</f>
        <v>#N/A</v>
      </c>
      <c r="Q705" s="46" t="e">
        <f>IF(VLOOKUP(ROW(701:701),Разбивка_нумерация_5,3,FALSE)=0,VLOOKUP(ROW(701:701),Разбивка_нумерация_5,2,FALSE),VLOOKUP(ROW(701:701),Разбивка_нумерация_5,3,FALSE))</f>
        <v>#N/A</v>
      </c>
      <c r="R705" s="46" t="e">
        <f>VLOOKUP(ROW(701:701),Разбивка_нумерация_5,6,FALSE)</f>
        <v>#N/A</v>
      </c>
      <c r="S705" s="46" t="e">
        <f>VLOOKUP(ROW(701:701),Разбивка_нумерация_5,17,FALSE)</f>
        <v>#N/A</v>
      </c>
      <c r="T705" s="46" t="str">
        <f>IF(AG705=0,"","L="&amp;AG705)</f>
        <v/>
      </c>
      <c r="U705" s="46" t="str">
        <f>IF(AH705=0,"",AD705&amp;" L="&amp;AH705)</f>
        <v/>
      </c>
      <c r="V705" s="46" t="str">
        <f>IF(AI705=0,"",AE705&amp;" L="&amp;AI705)</f>
        <v/>
      </c>
      <c r="W705" s="47" t="e">
        <f>VLOOKUP(P705,Исходные_данные,13,FALSE)*1.3</f>
        <v>#N/A</v>
      </c>
      <c r="X705" s="48"/>
      <c r="Y705" s="48"/>
      <c r="Z705" s="48"/>
      <c r="AA705" s="48"/>
      <c r="AB705" s="48"/>
      <c r="AD705" s="46" t="e">
        <f>VLOOKUP(S705,Кабель_диаметр,4,FALSE)</f>
        <v>#N/A</v>
      </c>
      <c r="AE705" s="46" t="e">
        <f>VLOOKUP(S705,Кабель_диаметр,5,FALSE)</f>
        <v>#N/A</v>
      </c>
      <c r="AG705" s="46">
        <f>IFERROR(VLOOKUP(P705,Исходные_данные,10,FALSE),0)</f>
        <v>0</v>
      </c>
      <c r="AH705" s="46">
        <f>IFERROR(VLOOKUP(P705,Исходные_данные,11,FALSE),0)</f>
        <v>0</v>
      </c>
      <c r="AI705" s="46">
        <f t="shared" si="28"/>
        <v>0</v>
      </c>
    </row>
    <row r="706" spans="6:35" x14ac:dyDescent="0.25">
      <c r="F706" s="19" t="str">
        <f>IF(G706=1,MAX($F$4:F705)+1,"")</f>
        <v/>
      </c>
      <c r="G706" s="19">
        <f>COUNTIF($H$5:H706,H706)</f>
        <v>683</v>
      </c>
      <c r="H706" s="19" t="e">
        <f t="shared" si="27"/>
        <v>#N/A</v>
      </c>
      <c r="I706" s="19">
        <f>COUNTIF($J$4:$J706,1)</f>
        <v>11</v>
      </c>
      <c r="J706" s="19">
        <f>COUNTIF($S$5:$S706,S706)</f>
        <v>683</v>
      </c>
      <c r="K706" s="19" t="e">
        <f>VLOOKUP(P706,Исходные_данные,20,FALSE)</f>
        <v>#N/A</v>
      </c>
      <c r="L706" s="19">
        <f>IFERROR(IF(P706=0,0,MAX($L$4:L705)+1),0)</f>
        <v>0</v>
      </c>
      <c r="M706" s="104" t="e">
        <f>LEFT(P706,SEARCH(".",P706)-1)</f>
        <v>#N/A</v>
      </c>
      <c r="N706" s="104" t="e">
        <f>LEFT(RIGHT(P706,LEN(P706)-LEN(M706)-1),SEARCH(".",P706)-1)</f>
        <v>#N/A</v>
      </c>
      <c r="P706" s="46" t="e">
        <f>VLOOKUP(ROW(702:702),Разбивка_нумерация_5,4,FALSE)</f>
        <v>#N/A</v>
      </c>
      <c r="Q706" s="46" t="e">
        <f>IF(VLOOKUP(ROW(702:702),Разбивка_нумерация_5,3,FALSE)=0,VLOOKUP(ROW(702:702),Разбивка_нумерация_5,2,FALSE),VLOOKUP(ROW(702:702),Разбивка_нумерация_5,3,FALSE))</f>
        <v>#N/A</v>
      </c>
      <c r="R706" s="46" t="e">
        <f>VLOOKUP(ROW(702:702),Разбивка_нумерация_5,6,FALSE)</f>
        <v>#N/A</v>
      </c>
      <c r="S706" s="46" t="e">
        <f>VLOOKUP(ROW(702:702),Разбивка_нумерация_5,17,FALSE)</f>
        <v>#N/A</v>
      </c>
      <c r="T706" s="46" t="str">
        <f>IF(AG706=0,"","L="&amp;AG706)</f>
        <v/>
      </c>
      <c r="U706" s="46" t="str">
        <f>IF(AH706=0,"",AD706&amp;" L="&amp;AH706)</f>
        <v/>
      </c>
      <c r="V706" s="46" t="str">
        <f>IF(AI706=0,"",AE706&amp;" L="&amp;AI706)</f>
        <v/>
      </c>
      <c r="W706" s="47" t="e">
        <f>VLOOKUP(P706,Исходные_данные,13,FALSE)*1.3</f>
        <v>#N/A</v>
      </c>
      <c r="X706" s="48"/>
      <c r="Y706" s="48"/>
      <c r="Z706" s="48"/>
      <c r="AA706" s="48"/>
      <c r="AB706" s="48"/>
      <c r="AD706" s="46" t="e">
        <f>VLOOKUP(S706,Кабель_диаметр,4,FALSE)</f>
        <v>#N/A</v>
      </c>
      <c r="AE706" s="46" t="e">
        <f>VLOOKUP(S706,Кабель_диаметр,5,FALSE)</f>
        <v>#N/A</v>
      </c>
      <c r="AG706" s="46">
        <f>IFERROR(VLOOKUP(P706,Исходные_данные,10,FALSE),0)</f>
        <v>0</v>
      </c>
      <c r="AH706" s="46">
        <f>IFERROR(VLOOKUP(P706,Исходные_данные,11,FALSE),0)</f>
        <v>0</v>
      </c>
      <c r="AI706" s="46">
        <f t="shared" si="28"/>
        <v>0</v>
      </c>
    </row>
    <row r="707" spans="6:35" x14ac:dyDescent="0.25">
      <c r="F707" s="19" t="str">
        <f>IF(G707=1,MAX($F$4:F706)+1,"")</f>
        <v/>
      </c>
      <c r="G707" s="19">
        <f>COUNTIF($H$5:H707,H707)</f>
        <v>684</v>
      </c>
      <c r="H707" s="19" t="e">
        <f t="shared" si="27"/>
        <v>#N/A</v>
      </c>
      <c r="I707" s="19">
        <f>COUNTIF($J$4:$J707,1)</f>
        <v>11</v>
      </c>
      <c r="J707" s="19">
        <f>COUNTIF($S$5:$S707,S707)</f>
        <v>684</v>
      </c>
      <c r="K707" s="19" t="e">
        <f>VLOOKUP(P707,Исходные_данные,20,FALSE)</f>
        <v>#N/A</v>
      </c>
      <c r="L707" s="19">
        <f>IFERROR(IF(P707=0,0,MAX($L$4:L706)+1),0)</f>
        <v>0</v>
      </c>
      <c r="M707" s="104" t="e">
        <f>LEFT(P707,SEARCH(".",P707)-1)</f>
        <v>#N/A</v>
      </c>
      <c r="N707" s="104" t="e">
        <f>LEFT(RIGHT(P707,LEN(P707)-LEN(M707)-1),SEARCH(".",P707)-1)</f>
        <v>#N/A</v>
      </c>
      <c r="P707" s="46" t="e">
        <f>VLOOKUP(ROW(703:703),Разбивка_нумерация_5,4,FALSE)</f>
        <v>#N/A</v>
      </c>
      <c r="Q707" s="46" t="e">
        <f>IF(VLOOKUP(ROW(703:703),Разбивка_нумерация_5,3,FALSE)=0,VLOOKUP(ROW(703:703),Разбивка_нумерация_5,2,FALSE),VLOOKUP(ROW(703:703),Разбивка_нумерация_5,3,FALSE))</f>
        <v>#N/A</v>
      </c>
      <c r="R707" s="46" t="e">
        <f>VLOOKUP(ROW(703:703),Разбивка_нумерация_5,6,FALSE)</f>
        <v>#N/A</v>
      </c>
      <c r="S707" s="46" t="e">
        <f>VLOOKUP(ROW(703:703),Разбивка_нумерация_5,17,FALSE)</f>
        <v>#N/A</v>
      </c>
      <c r="T707" s="46" t="str">
        <f>IF(AG707=0,"","L="&amp;AG707)</f>
        <v/>
      </c>
      <c r="U707" s="46" t="str">
        <f>IF(AH707=0,"",AD707&amp;" L="&amp;AH707)</f>
        <v/>
      </c>
      <c r="V707" s="46" t="str">
        <f>IF(AI707=0,"",AE707&amp;" L="&amp;AI707)</f>
        <v/>
      </c>
      <c r="W707" s="47" t="e">
        <f>VLOOKUP(P707,Исходные_данные,13,FALSE)*1.3</f>
        <v>#N/A</v>
      </c>
      <c r="X707" s="48"/>
      <c r="Y707" s="48"/>
      <c r="Z707" s="48"/>
      <c r="AA707" s="48"/>
      <c r="AB707" s="48"/>
      <c r="AD707" s="46" t="e">
        <f>VLOOKUP(S707,Кабель_диаметр,4,FALSE)</f>
        <v>#N/A</v>
      </c>
      <c r="AE707" s="46" t="e">
        <f>VLOOKUP(S707,Кабель_диаметр,5,FALSE)</f>
        <v>#N/A</v>
      </c>
      <c r="AG707" s="46">
        <f>IFERROR(VLOOKUP(P707,Исходные_данные,10,FALSE),0)</f>
        <v>0</v>
      </c>
      <c r="AH707" s="46">
        <f>IFERROR(VLOOKUP(P707,Исходные_данные,11,FALSE),0)</f>
        <v>0</v>
      </c>
      <c r="AI707" s="46">
        <f t="shared" si="28"/>
        <v>0</v>
      </c>
    </row>
    <row r="708" spans="6:35" x14ac:dyDescent="0.25">
      <c r="F708" s="19" t="str">
        <f>IF(G708=1,MAX($F$4:F707)+1,"")</f>
        <v/>
      </c>
      <c r="G708" s="19">
        <f>COUNTIF($H$5:H708,H708)</f>
        <v>685</v>
      </c>
      <c r="H708" s="19" t="e">
        <f t="shared" si="27"/>
        <v>#N/A</v>
      </c>
      <c r="I708" s="19">
        <f>COUNTIF($J$4:$J708,1)</f>
        <v>11</v>
      </c>
      <c r="J708" s="19">
        <f>COUNTIF($S$5:$S708,S708)</f>
        <v>685</v>
      </c>
      <c r="K708" s="19" t="e">
        <f>VLOOKUP(P708,Исходные_данные,20,FALSE)</f>
        <v>#N/A</v>
      </c>
      <c r="L708" s="19">
        <f>IFERROR(IF(P708=0,0,MAX($L$4:L707)+1),0)</f>
        <v>0</v>
      </c>
      <c r="M708" s="104" t="e">
        <f>LEFT(P708,SEARCH(".",P708)-1)</f>
        <v>#N/A</v>
      </c>
      <c r="N708" s="104" t="e">
        <f>LEFT(RIGHT(P708,LEN(P708)-LEN(M708)-1),SEARCH(".",P708)-1)</f>
        <v>#N/A</v>
      </c>
      <c r="P708" s="46" t="e">
        <f>VLOOKUP(ROW(704:704),Разбивка_нумерация_5,4,FALSE)</f>
        <v>#N/A</v>
      </c>
      <c r="Q708" s="46" t="e">
        <f>IF(VLOOKUP(ROW(704:704),Разбивка_нумерация_5,3,FALSE)=0,VLOOKUP(ROW(704:704),Разбивка_нумерация_5,2,FALSE),VLOOKUP(ROW(704:704),Разбивка_нумерация_5,3,FALSE))</f>
        <v>#N/A</v>
      </c>
      <c r="R708" s="46" t="e">
        <f>VLOOKUP(ROW(704:704),Разбивка_нумерация_5,6,FALSE)</f>
        <v>#N/A</v>
      </c>
      <c r="S708" s="46" t="e">
        <f>VLOOKUP(ROW(704:704),Разбивка_нумерация_5,17,FALSE)</f>
        <v>#N/A</v>
      </c>
      <c r="T708" s="46" t="str">
        <f>IF(AG708=0,"","L="&amp;AG708)</f>
        <v/>
      </c>
      <c r="U708" s="46" t="str">
        <f>IF(AH708=0,"",AD708&amp;" L="&amp;AH708)</f>
        <v/>
      </c>
      <c r="V708" s="46" t="str">
        <f>IF(AI708=0,"",AE708&amp;" L="&amp;AI708)</f>
        <v/>
      </c>
      <c r="W708" s="47" t="e">
        <f>VLOOKUP(P708,Исходные_данные,13,FALSE)*1.3</f>
        <v>#N/A</v>
      </c>
      <c r="X708" s="48"/>
      <c r="Y708" s="48"/>
      <c r="Z708" s="48"/>
      <c r="AA708" s="48"/>
      <c r="AB708" s="48"/>
      <c r="AD708" s="46" t="e">
        <f>VLOOKUP(S708,Кабель_диаметр,4,FALSE)</f>
        <v>#N/A</v>
      </c>
      <c r="AE708" s="46" t="e">
        <f>VLOOKUP(S708,Кабель_диаметр,5,FALSE)</f>
        <v>#N/A</v>
      </c>
      <c r="AG708" s="46">
        <f>IFERROR(VLOOKUP(P708,Исходные_данные,10,FALSE),0)</f>
        <v>0</v>
      </c>
      <c r="AH708" s="46">
        <f>IFERROR(VLOOKUP(P708,Исходные_данные,11,FALSE),0)</f>
        <v>0</v>
      </c>
      <c r="AI708" s="46">
        <f t="shared" si="28"/>
        <v>0</v>
      </c>
    </row>
    <row r="709" spans="6:35" x14ac:dyDescent="0.25">
      <c r="F709" s="19" t="str">
        <f>IF(G709=1,MAX($F$4:F708)+1,"")</f>
        <v/>
      </c>
      <c r="G709" s="19">
        <f>COUNTIF($H$5:H709,H709)</f>
        <v>686</v>
      </c>
      <c r="H709" s="19" t="e">
        <f t="shared" ref="H709:H772" si="29">S709&amp;" "&amp;K709</f>
        <v>#N/A</v>
      </c>
      <c r="I709" s="19">
        <f>COUNTIF($J$4:$J709,1)</f>
        <v>11</v>
      </c>
      <c r="J709" s="19">
        <f>COUNTIF($S$5:$S709,S709)</f>
        <v>686</v>
      </c>
      <c r="K709" s="19" t="e">
        <f>VLOOKUP(P709,Исходные_данные,20,FALSE)</f>
        <v>#N/A</v>
      </c>
      <c r="L709" s="19">
        <f>IFERROR(IF(P709=0,0,MAX($L$4:L708)+1),0)</f>
        <v>0</v>
      </c>
      <c r="M709" s="104" t="e">
        <f>LEFT(P709,SEARCH(".",P709)-1)</f>
        <v>#N/A</v>
      </c>
      <c r="N709" s="104" t="e">
        <f>LEFT(RIGHT(P709,LEN(P709)-LEN(M709)-1),SEARCH(".",P709)-1)</f>
        <v>#N/A</v>
      </c>
      <c r="P709" s="46" t="e">
        <f>VLOOKUP(ROW(705:705),Разбивка_нумерация_5,4,FALSE)</f>
        <v>#N/A</v>
      </c>
      <c r="Q709" s="46" t="e">
        <f>IF(VLOOKUP(ROW(705:705),Разбивка_нумерация_5,3,FALSE)=0,VLOOKUP(ROW(705:705),Разбивка_нумерация_5,2,FALSE),VLOOKUP(ROW(705:705),Разбивка_нумерация_5,3,FALSE))</f>
        <v>#N/A</v>
      </c>
      <c r="R709" s="46" t="e">
        <f>VLOOKUP(ROW(705:705),Разбивка_нумерация_5,6,FALSE)</f>
        <v>#N/A</v>
      </c>
      <c r="S709" s="46" t="e">
        <f>VLOOKUP(ROW(705:705),Разбивка_нумерация_5,17,FALSE)</f>
        <v>#N/A</v>
      </c>
      <c r="T709" s="46" t="str">
        <f>IF(AG709=0,"","L="&amp;AG709)</f>
        <v/>
      </c>
      <c r="U709" s="46" t="str">
        <f>IF(AH709=0,"",AD709&amp;" L="&amp;AH709)</f>
        <v/>
      </c>
      <c r="V709" s="46" t="str">
        <f>IF(AI709=0,"",AE709&amp;" L="&amp;AI709)</f>
        <v/>
      </c>
      <c r="W709" s="47" t="e">
        <f>VLOOKUP(P709,Исходные_данные,13,FALSE)*1.3</f>
        <v>#N/A</v>
      </c>
      <c r="X709" s="48"/>
      <c r="Y709" s="48"/>
      <c r="Z709" s="48"/>
      <c r="AA709" s="48"/>
      <c r="AB709" s="48"/>
      <c r="AD709" s="46" t="e">
        <f>VLOOKUP(S709,Кабель_диаметр,4,FALSE)</f>
        <v>#N/A</v>
      </c>
      <c r="AE709" s="46" t="e">
        <f>VLOOKUP(S709,Кабель_диаметр,5,FALSE)</f>
        <v>#N/A</v>
      </c>
      <c r="AG709" s="46">
        <f>IFERROR(VLOOKUP(P709,Исходные_данные,10,FALSE),0)</f>
        <v>0</v>
      </c>
      <c r="AH709" s="46">
        <f>IFERROR(VLOOKUP(P709,Исходные_данные,11,FALSE),0)</f>
        <v>0</v>
      </c>
      <c r="AI709" s="46">
        <f t="shared" ref="AI709:AI772" si="30">IFERROR(VLOOKUP(P709,Исходные_данные,12,FALSE),0)</f>
        <v>0</v>
      </c>
    </row>
    <row r="710" spans="6:35" x14ac:dyDescent="0.25">
      <c r="F710" s="19" t="str">
        <f>IF(G710=1,MAX($F$4:F709)+1,"")</f>
        <v/>
      </c>
      <c r="G710" s="19">
        <f>COUNTIF($H$5:H710,H710)</f>
        <v>687</v>
      </c>
      <c r="H710" s="19" t="e">
        <f t="shared" si="29"/>
        <v>#N/A</v>
      </c>
      <c r="I710" s="19">
        <f>COUNTIF($J$4:$J710,1)</f>
        <v>11</v>
      </c>
      <c r="J710" s="19">
        <f>COUNTIF($S$5:$S710,S710)</f>
        <v>687</v>
      </c>
      <c r="K710" s="19" t="e">
        <f>VLOOKUP(P710,Исходные_данные,20,FALSE)</f>
        <v>#N/A</v>
      </c>
      <c r="L710" s="19">
        <f>IFERROR(IF(P710=0,0,MAX($L$4:L709)+1),0)</f>
        <v>0</v>
      </c>
      <c r="M710" s="104" t="e">
        <f>LEFT(P710,SEARCH(".",P710)-1)</f>
        <v>#N/A</v>
      </c>
      <c r="N710" s="104" t="e">
        <f>LEFT(RIGHT(P710,LEN(P710)-LEN(M710)-1),SEARCH(".",P710)-1)</f>
        <v>#N/A</v>
      </c>
      <c r="P710" s="46" t="e">
        <f>VLOOKUP(ROW(706:706),Разбивка_нумерация_5,4,FALSE)</f>
        <v>#N/A</v>
      </c>
      <c r="Q710" s="46" t="e">
        <f>IF(VLOOKUP(ROW(706:706),Разбивка_нумерация_5,3,FALSE)=0,VLOOKUP(ROW(706:706),Разбивка_нумерация_5,2,FALSE),VLOOKUP(ROW(706:706),Разбивка_нумерация_5,3,FALSE))</f>
        <v>#N/A</v>
      </c>
      <c r="R710" s="46" t="e">
        <f>VLOOKUP(ROW(706:706),Разбивка_нумерация_5,6,FALSE)</f>
        <v>#N/A</v>
      </c>
      <c r="S710" s="46" t="e">
        <f>VLOOKUP(ROW(706:706),Разбивка_нумерация_5,17,FALSE)</f>
        <v>#N/A</v>
      </c>
      <c r="T710" s="46" t="str">
        <f>IF(AG710=0,"","L="&amp;AG710)</f>
        <v/>
      </c>
      <c r="U710" s="46" t="str">
        <f>IF(AH710=0,"",AD710&amp;" L="&amp;AH710)</f>
        <v/>
      </c>
      <c r="V710" s="46" t="str">
        <f>IF(AI710=0,"",AE710&amp;" L="&amp;AI710)</f>
        <v/>
      </c>
      <c r="W710" s="47" t="e">
        <f>VLOOKUP(P710,Исходные_данные,13,FALSE)*1.3</f>
        <v>#N/A</v>
      </c>
      <c r="X710" s="48"/>
      <c r="Y710" s="48"/>
      <c r="Z710" s="48"/>
      <c r="AA710" s="48"/>
      <c r="AB710" s="48"/>
      <c r="AD710" s="46" t="e">
        <f>VLOOKUP(S710,Кабель_диаметр,4,FALSE)</f>
        <v>#N/A</v>
      </c>
      <c r="AE710" s="46" t="e">
        <f>VLOOKUP(S710,Кабель_диаметр,5,FALSE)</f>
        <v>#N/A</v>
      </c>
      <c r="AG710" s="46">
        <f>IFERROR(VLOOKUP(P710,Исходные_данные,10,FALSE),0)</f>
        <v>0</v>
      </c>
      <c r="AH710" s="46">
        <f>IFERROR(VLOOKUP(P710,Исходные_данные,11,FALSE),0)</f>
        <v>0</v>
      </c>
      <c r="AI710" s="46">
        <f t="shared" si="30"/>
        <v>0</v>
      </c>
    </row>
    <row r="711" spans="6:35" x14ac:dyDescent="0.25">
      <c r="F711" s="19" t="str">
        <f>IF(G711=1,MAX($F$4:F710)+1,"")</f>
        <v/>
      </c>
      <c r="G711" s="19">
        <f>COUNTIF($H$5:H711,H711)</f>
        <v>688</v>
      </c>
      <c r="H711" s="19" t="e">
        <f t="shared" si="29"/>
        <v>#N/A</v>
      </c>
      <c r="I711" s="19">
        <f>COUNTIF($J$4:$J711,1)</f>
        <v>11</v>
      </c>
      <c r="J711" s="19">
        <f>COUNTIF($S$5:$S711,S711)</f>
        <v>688</v>
      </c>
      <c r="K711" s="19" t="e">
        <f>VLOOKUP(P711,Исходные_данные,20,FALSE)</f>
        <v>#N/A</v>
      </c>
      <c r="L711" s="19">
        <f>IFERROR(IF(P711=0,0,MAX($L$4:L710)+1),0)</f>
        <v>0</v>
      </c>
      <c r="M711" s="104" t="e">
        <f>LEFT(P711,SEARCH(".",P711)-1)</f>
        <v>#N/A</v>
      </c>
      <c r="N711" s="104" t="e">
        <f>LEFT(RIGHT(P711,LEN(P711)-LEN(M711)-1),SEARCH(".",P711)-1)</f>
        <v>#N/A</v>
      </c>
      <c r="P711" s="46" t="e">
        <f>VLOOKUP(ROW(707:707),Разбивка_нумерация_5,4,FALSE)</f>
        <v>#N/A</v>
      </c>
      <c r="Q711" s="46" t="e">
        <f>IF(VLOOKUP(ROW(707:707),Разбивка_нумерация_5,3,FALSE)=0,VLOOKUP(ROW(707:707),Разбивка_нумерация_5,2,FALSE),VLOOKUP(ROW(707:707),Разбивка_нумерация_5,3,FALSE))</f>
        <v>#N/A</v>
      </c>
      <c r="R711" s="46" t="e">
        <f>VLOOKUP(ROW(707:707),Разбивка_нумерация_5,6,FALSE)</f>
        <v>#N/A</v>
      </c>
      <c r="S711" s="46" t="e">
        <f>VLOOKUP(ROW(707:707),Разбивка_нумерация_5,17,FALSE)</f>
        <v>#N/A</v>
      </c>
      <c r="T711" s="46" t="str">
        <f>IF(AG711=0,"","L="&amp;AG711)</f>
        <v/>
      </c>
      <c r="U711" s="46" t="str">
        <f>IF(AH711=0,"",AD711&amp;" L="&amp;AH711)</f>
        <v/>
      </c>
      <c r="V711" s="46" t="str">
        <f>IF(AI711=0,"",AE711&amp;" L="&amp;AI711)</f>
        <v/>
      </c>
      <c r="W711" s="47" t="e">
        <f>VLOOKUP(P711,Исходные_данные,13,FALSE)*1.3</f>
        <v>#N/A</v>
      </c>
      <c r="X711" s="48"/>
      <c r="Y711" s="48"/>
      <c r="Z711" s="48"/>
      <c r="AA711" s="48"/>
      <c r="AB711" s="48"/>
      <c r="AD711" s="46" t="e">
        <f>VLOOKUP(S711,Кабель_диаметр,4,FALSE)</f>
        <v>#N/A</v>
      </c>
      <c r="AE711" s="46" t="e">
        <f>VLOOKUP(S711,Кабель_диаметр,5,FALSE)</f>
        <v>#N/A</v>
      </c>
      <c r="AG711" s="46">
        <f>IFERROR(VLOOKUP(P711,Исходные_данные,10,FALSE),0)</f>
        <v>0</v>
      </c>
      <c r="AH711" s="46">
        <f>IFERROR(VLOOKUP(P711,Исходные_данные,11,FALSE),0)</f>
        <v>0</v>
      </c>
      <c r="AI711" s="46">
        <f t="shared" si="30"/>
        <v>0</v>
      </c>
    </row>
    <row r="712" spans="6:35" x14ac:dyDescent="0.25">
      <c r="F712" s="19" t="str">
        <f>IF(G712=1,MAX($F$4:F711)+1,"")</f>
        <v/>
      </c>
      <c r="G712" s="19">
        <f>COUNTIF($H$5:H712,H712)</f>
        <v>689</v>
      </c>
      <c r="H712" s="19" t="e">
        <f t="shared" si="29"/>
        <v>#N/A</v>
      </c>
      <c r="I712" s="19">
        <f>COUNTIF($J$4:$J712,1)</f>
        <v>11</v>
      </c>
      <c r="J712" s="19">
        <f>COUNTIF($S$5:$S712,S712)</f>
        <v>689</v>
      </c>
      <c r="K712" s="19" t="e">
        <f>VLOOKUP(P712,Исходные_данные,20,FALSE)</f>
        <v>#N/A</v>
      </c>
      <c r="L712" s="19">
        <f>IFERROR(IF(P712=0,0,MAX($L$4:L711)+1),0)</f>
        <v>0</v>
      </c>
      <c r="M712" s="104" t="e">
        <f>LEFT(P712,SEARCH(".",P712)-1)</f>
        <v>#N/A</v>
      </c>
      <c r="N712" s="104" t="e">
        <f>LEFT(RIGHT(P712,LEN(P712)-LEN(M712)-1),SEARCH(".",P712)-1)</f>
        <v>#N/A</v>
      </c>
      <c r="P712" s="46" t="e">
        <f>VLOOKUP(ROW(708:708),Разбивка_нумерация_5,4,FALSE)</f>
        <v>#N/A</v>
      </c>
      <c r="Q712" s="46" t="e">
        <f>IF(VLOOKUP(ROW(708:708),Разбивка_нумерация_5,3,FALSE)=0,VLOOKUP(ROW(708:708),Разбивка_нумерация_5,2,FALSE),VLOOKUP(ROW(708:708),Разбивка_нумерация_5,3,FALSE))</f>
        <v>#N/A</v>
      </c>
      <c r="R712" s="46" t="e">
        <f>VLOOKUP(ROW(708:708),Разбивка_нумерация_5,6,FALSE)</f>
        <v>#N/A</v>
      </c>
      <c r="S712" s="46" t="e">
        <f>VLOOKUP(ROW(708:708),Разбивка_нумерация_5,17,FALSE)</f>
        <v>#N/A</v>
      </c>
      <c r="T712" s="46" t="str">
        <f>IF(AG712=0,"","L="&amp;AG712)</f>
        <v/>
      </c>
      <c r="U712" s="46" t="str">
        <f>IF(AH712=0,"",AD712&amp;" L="&amp;AH712)</f>
        <v/>
      </c>
      <c r="V712" s="46" t="str">
        <f>IF(AI712=0,"",AE712&amp;" L="&amp;AI712)</f>
        <v/>
      </c>
      <c r="W712" s="47" t="e">
        <f>VLOOKUP(P712,Исходные_данные,13,FALSE)*1.3</f>
        <v>#N/A</v>
      </c>
      <c r="X712" s="48"/>
      <c r="Y712" s="48"/>
      <c r="Z712" s="48"/>
      <c r="AA712" s="48"/>
      <c r="AB712" s="48"/>
      <c r="AD712" s="46" t="e">
        <f>VLOOKUP(S712,Кабель_диаметр,4,FALSE)</f>
        <v>#N/A</v>
      </c>
      <c r="AE712" s="46" t="e">
        <f>VLOOKUP(S712,Кабель_диаметр,5,FALSE)</f>
        <v>#N/A</v>
      </c>
      <c r="AG712" s="46">
        <f>IFERROR(VLOOKUP(P712,Исходные_данные,10,FALSE),0)</f>
        <v>0</v>
      </c>
      <c r="AH712" s="46">
        <f>IFERROR(VLOOKUP(P712,Исходные_данные,11,FALSE),0)</f>
        <v>0</v>
      </c>
      <c r="AI712" s="46">
        <f t="shared" si="30"/>
        <v>0</v>
      </c>
    </row>
    <row r="713" spans="6:35" x14ac:dyDescent="0.25">
      <c r="F713" s="19" t="str">
        <f>IF(G713=1,MAX($F$4:F712)+1,"")</f>
        <v/>
      </c>
      <c r="G713" s="19">
        <f>COUNTIF($H$5:H713,H713)</f>
        <v>690</v>
      </c>
      <c r="H713" s="19" t="e">
        <f t="shared" si="29"/>
        <v>#N/A</v>
      </c>
      <c r="I713" s="19">
        <f>COUNTIF($J$4:$J713,1)</f>
        <v>11</v>
      </c>
      <c r="J713" s="19">
        <f>COUNTIF($S$5:$S713,S713)</f>
        <v>690</v>
      </c>
      <c r="K713" s="19" t="e">
        <f>VLOOKUP(P713,Исходные_данные,20,FALSE)</f>
        <v>#N/A</v>
      </c>
      <c r="L713" s="19">
        <f>IFERROR(IF(P713=0,0,MAX($L$4:L712)+1),0)</f>
        <v>0</v>
      </c>
      <c r="M713" s="104" t="e">
        <f>LEFT(P713,SEARCH(".",P713)-1)</f>
        <v>#N/A</v>
      </c>
      <c r="N713" s="104" t="e">
        <f>LEFT(RIGHT(P713,LEN(P713)-LEN(M713)-1),SEARCH(".",P713)-1)</f>
        <v>#N/A</v>
      </c>
      <c r="P713" s="46" t="e">
        <f>VLOOKUP(ROW(709:709),Разбивка_нумерация_5,4,FALSE)</f>
        <v>#N/A</v>
      </c>
      <c r="Q713" s="46" t="e">
        <f>IF(VLOOKUP(ROW(709:709),Разбивка_нумерация_5,3,FALSE)=0,VLOOKUP(ROW(709:709),Разбивка_нумерация_5,2,FALSE),VLOOKUP(ROW(709:709),Разбивка_нумерация_5,3,FALSE))</f>
        <v>#N/A</v>
      </c>
      <c r="R713" s="46" t="e">
        <f>VLOOKUP(ROW(709:709),Разбивка_нумерация_5,6,FALSE)</f>
        <v>#N/A</v>
      </c>
      <c r="S713" s="46" t="e">
        <f>VLOOKUP(ROW(709:709),Разбивка_нумерация_5,17,FALSE)</f>
        <v>#N/A</v>
      </c>
      <c r="T713" s="46" t="str">
        <f>IF(AG713=0,"","L="&amp;AG713)</f>
        <v/>
      </c>
      <c r="U713" s="46" t="str">
        <f>IF(AH713=0,"",AD713&amp;" L="&amp;AH713)</f>
        <v/>
      </c>
      <c r="V713" s="46" t="str">
        <f>IF(AI713=0,"",AE713&amp;" L="&amp;AI713)</f>
        <v/>
      </c>
      <c r="W713" s="47" t="e">
        <f>VLOOKUP(P713,Исходные_данные,13,FALSE)*1.3</f>
        <v>#N/A</v>
      </c>
      <c r="X713" s="48"/>
      <c r="Y713" s="48"/>
      <c r="Z713" s="48"/>
      <c r="AA713" s="48"/>
      <c r="AB713" s="48"/>
      <c r="AD713" s="46" t="e">
        <f>VLOOKUP(S713,Кабель_диаметр,4,FALSE)</f>
        <v>#N/A</v>
      </c>
      <c r="AE713" s="46" t="e">
        <f>VLOOKUP(S713,Кабель_диаметр,5,FALSE)</f>
        <v>#N/A</v>
      </c>
      <c r="AG713" s="46">
        <f>IFERROR(VLOOKUP(P713,Исходные_данные,10,FALSE),0)</f>
        <v>0</v>
      </c>
      <c r="AH713" s="46">
        <f>IFERROR(VLOOKUP(P713,Исходные_данные,11,FALSE),0)</f>
        <v>0</v>
      </c>
      <c r="AI713" s="46">
        <f t="shared" si="30"/>
        <v>0</v>
      </c>
    </row>
    <row r="714" spans="6:35" x14ac:dyDescent="0.25">
      <c r="F714" s="19" t="str">
        <f>IF(G714=1,MAX($F$4:F713)+1,"")</f>
        <v/>
      </c>
      <c r="G714" s="19">
        <f>COUNTIF($H$5:H714,H714)</f>
        <v>691</v>
      </c>
      <c r="H714" s="19" t="e">
        <f t="shared" si="29"/>
        <v>#N/A</v>
      </c>
      <c r="I714" s="19">
        <f>COUNTIF($J$4:$J714,1)</f>
        <v>11</v>
      </c>
      <c r="J714" s="19">
        <f>COUNTIF($S$5:$S714,S714)</f>
        <v>691</v>
      </c>
      <c r="K714" s="19" t="e">
        <f>VLOOKUP(P714,Исходные_данные,20,FALSE)</f>
        <v>#N/A</v>
      </c>
      <c r="L714" s="19">
        <f>IFERROR(IF(P714=0,0,MAX($L$4:L713)+1),0)</f>
        <v>0</v>
      </c>
      <c r="M714" s="104" t="e">
        <f>LEFT(P714,SEARCH(".",P714)-1)</f>
        <v>#N/A</v>
      </c>
      <c r="N714" s="104" t="e">
        <f>LEFT(RIGHT(P714,LEN(P714)-LEN(M714)-1),SEARCH(".",P714)-1)</f>
        <v>#N/A</v>
      </c>
      <c r="P714" s="46" t="e">
        <f>VLOOKUP(ROW(710:710),Разбивка_нумерация_5,4,FALSE)</f>
        <v>#N/A</v>
      </c>
      <c r="Q714" s="46" t="e">
        <f>IF(VLOOKUP(ROW(710:710),Разбивка_нумерация_5,3,FALSE)=0,VLOOKUP(ROW(710:710),Разбивка_нумерация_5,2,FALSE),VLOOKUP(ROW(710:710),Разбивка_нумерация_5,3,FALSE))</f>
        <v>#N/A</v>
      </c>
      <c r="R714" s="46" t="e">
        <f>VLOOKUP(ROW(710:710),Разбивка_нумерация_5,6,FALSE)</f>
        <v>#N/A</v>
      </c>
      <c r="S714" s="46" t="e">
        <f>VLOOKUP(ROW(710:710),Разбивка_нумерация_5,17,FALSE)</f>
        <v>#N/A</v>
      </c>
      <c r="T714" s="46" t="str">
        <f>IF(AG714=0,"","L="&amp;AG714)</f>
        <v/>
      </c>
      <c r="U714" s="46" t="str">
        <f>IF(AH714=0,"",AD714&amp;" L="&amp;AH714)</f>
        <v/>
      </c>
      <c r="V714" s="46" t="str">
        <f>IF(AI714=0,"",AE714&amp;" L="&amp;AI714)</f>
        <v/>
      </c>
      <c r="W714" s="47" t="e">
        <f>VLOOKUP(P714,Исходные_данные,13,FALSE)*1.3</f>
        <v>#N/A</v>
      </c>
      <c r="X714" s="48"/>
      <c r="Y714" s="48"/>
      <c r="Z714" s="48"/>
      <c r="AA714" s="48"/>
      <c r="AB714" s="48"/>
      <c r="AD714" s="46" t="e">
        <f>VLOOKUP(S714,Кабель_диаметр,4,FALSE)</f>
        <v>#N/A</v>
      </c>
      <c r="AE714" s="46" t="e">
        <f>VLOOKUP(S714,Кабель_диаметр,5,FALSE)</f>
        <v>#N/A</v>
      </c>
      <c r="AG714" s="46">
        <f>IFERROR(VLOOKUP(P714,Исходные_данные,10,FALSE),0)</f>
        <v>0</v>
      </c>
      <c r="AH714" s="46">
        <f>IFERROR(VLOOKUP(P714,Исходные_данные,11,FALSE),0)</f>
        <v>0</v>
      </c>
      <c r="AI714" s="46">
        <f t="shared" si="30"/>
        <v>0</v>
      </c>
    </row>
    <row r="715" spans="6:35" x14ac:dyDescent="0.25">
      <c r="F715" s="19" t="str">
        <f>IF(G715=1,MAX($F$4:F714)+1,"")</f>
        <v/>
      </c>
      <c r="G715" s="19">
        <f>COUNTIF($H$5:H715,H715)</f>
        <v>692</v>
      </c>
      <c r="H715" s="19" t="e">
        <f t="shared" si="29"/>
        <v>#N/A</v>
      </c>
      <c r="I715" s="19">
        <f>COUNTIF($J$4:$J715,1)</f>
        <v>11</v>
      </c>
      <c r="J715" s="19">
        <f>COUNTIF($S$5:$S715,S715)</f>
        <v>692</v>
      </c>
      <c r="K715" s="19" t="e">
        <f>VLOOKUP(P715,Исходные_данные,20,FALSE)</f>
        <v>#N/A</v>
      </c>
      <c r="L715" s="19">
        <f>IFERROR(IF(P715=0,0,MAX($L$4:L714)+1),0)</f>
        <v>0</v>
      </c>
      <c r="M715" s="104" t="e">
        <f>LEFT(P715,SEARCH(".",P715)-1)</f>
        <v>#N/A</v>
      </c>
      <c r="N715" s="104" t="e">
        <f>LEFT(RIGHT(P715,LEN(P715)-LEN(M715)-1),SEARCH(".",P715)-1)</f>
        <v>#N/A</v>
      </c>
      <c r="P715" s="46" t="e">
        <f>VLOOKUP(ROW(711:711),Разбивка_нумерация_5,4,FALSE)</f>
        <v>#N/A</v>
      </c>
      <c r="Q715" s="46" t="e">
        <f>IF(VLOOKUP(ROW(711:711),Разбивка_нумерация_5,3,FALSE)=0,VLOOKUP(ROW(711:711),Разбивка_нумерация_5,2,FALSE),VLOOKUP(ROW(711:711),Разбивка_нумерация_5,3,FALSE))</f>
        <v>#N/A</v>
      </c>
      <c r="R715" s="46" t="e">
        <f>VLOOKUP(ROW(711:711),Разбивка_нумерация_5,6,FALSE)</f>
        <v>#N/A</v>
      </c>
      <c r="S715" s="46" t="e">
        <f>VLOOKUP(ROW(711:711),Разбивка_нумерация_5,17,FALSE)</f>
        <v>#N/A</v>
      </c>
      <c r="T715" s="46" t="str">
        <f>IF(AG715=0,"","L="&amp;AG715)</f>
        <v/>
      </c>
      <c r="U715" s="46" t="str">
        <f>IF(AH715=0,"",AD715&amp;" L="&amp;AH715)</f>
        <v/>
      </c>
      <c r="V715" s="46" t="str">
        <f>IF(AI715=0,"",AE715&amp;" L="&amp;AI715)</f>
        <v/>
      </c>
      <c r="W715" s="47" t="e">
        <f>VLOOKUP(P715,Исходные_данные,13,FALSE)*1.3</f>
        <v>#N/A</v>
      </c>
      <c r="X715" s="48"/>
      <c r="Y715" s="48"/>
      <c r="Z715" s="48"/>
      <c r="AA715" s="48"/>
      <c r="AB715" s="48"/>
      <c r="AD715" s="46" t="e">
        <f>VLOOKUP(S715,Кабель_диаметр,4,FALSE)</f>
        <v>#N/A</v>
      </c>
      <c r="AE715" s="46" t="e">
        <f>VLOOKUP(S715,Кабель_диаметр,5,FALSE)</f>
        <v>#N/A</v>
      </c>
      <c r="AG715" s="46">
        <f>IFERROR(VLOOKUP(P715,Исходные_данные,10,FALSE),0)</f>
        <v>0</v>
      </c>
      <c r="AH715" s="46">
        <f>IFERROR(VLOOKUP(P715,Исходные_данные,11,FALSE),0)</f>
        <v>0</v>
      </c>
      <c r="AI715" s="46">
        <f t="shared" si="30"/>
        <v>0</v>
      </c>
    </row>
    <row r="716" spans="6:35" x14ac:dyDescent="0.25">
      <c r="F716" s="19" t="str">
        <f>IF(G716=1,MAX($F$4:F715)+1,"")</f>
        <v/>
      </c>
      <c r="G716" s="19">
        <f>COUNTIF($H$5:H716,H716)</f>
        <v>693</v>
      </c>
      <c r="H716" s="19" t="e">
        <f t="shared" si="29"/>
        <v>#N/A</v>
      </c>
      <c r="I716" s="19">
        <f>COUNTIF($J$4:$J716,1)</f>
        <v>11</v>
      </c>
      <c r="J716" s="19">
        <f>COUNTIF($S$5:$S716,S716)</f>
        <v>693</v>
      </c>
      <c r="K716" s="19" t="e">
        <f>VLOOKUP(P716,Исходные_данные,20,FALSE)</f>
        <v>#N/A</v>
      </c>
      <c r="L716" s="19">
        <f>IFERROR(IF(P716=0,0,MAX($L$4:L715)+1),0)</f>
        <v>0</v>
      </c>
      <c r="M716" s="104" t="e">
        <f>LEFT(P716,SEARCH(".",P716)-1)</f>
        <v>#N/A</v>
      </c>
      <c r="N716" s="104" t="e">
        <f>LEFT(RIGHT(P716,LEN(P716)-LEN(M716)-1),SEARCH(".",P716)-1)</f>
        <v>#N/A</v>
      </c>
      <c r="P716" s="46" t="e">
        <f>VLOOKUP(ROW(712:712),Разбивка_нумерация_5,4,FALSE)</f>
        <v>#N/A</v>
      </c>
      <c r="Q716" s="46" t="e">
        <f>IF(VLOOKUP(ROW(712:712),Разбивка_нумерация_5,3,FALSE)=0,VLOOKUP(ROW(712:712),Разбивка_нумерация_5,2,FALSE),VLOOKUP(ROW(712:712),Разбивка_нумерация_5,3,FALSE))</f>
        <v>#N/A</v>
      </c>
      <c r="R716" s="46" t="e">
        <f>VLOOKUP(ROW(712:712),Разбивка_нумерация_5,6,FALSE)</f>
        <v>#N/A</v>
      </c>
      <c r="S716" s="46" t="e">
        <f>VLOOKUP(ROW(712:712),Разбивка_нумерация_5,17,FALSE)</f>
        <v>#N/A</v>
      </c>
      <c r="T716" s="46" t="str">
        <f>IF(AG716=0,"","L="&amp;AG716)</f>
        <v/>
      </c>
      <c r="U716" s="46" t="str">
        <f>IF(AH716=0,"",AD716&amp;" L="&amp;AH716)</f>
        <v/>
      </c>
      <c r="V716" s="46" t="str">
        <f>IF(AI716=0,"",AE716&amp;" L="&amp;AI716)</f>
        <v/>
      </c>
      <c r="W716" s="47" t="e">
        <f>VLOOKUP(P716,Исходные_данные,13,FALSE)*1.3</f>
        <v>#N/A</v>
      </c>
      <c r="X716" s="48"/>
      <c r="Y716" s="48"/>
      <c r="Z716" s="48"/>
      <c r="AA716" s="48"/>
      <c r="AB716" s="48"/>
      <c r="AD716" s="46" t="e">
        <f>VLOOKUP(S716,Кабель_диаметр,4,FALSE)</f>
        <v>#N/A</v>
      </c>
      <c r="AE716" s="46" t="e">
        <f>VLOOKUP(S716,Кабель_диаметр,5,FALSE)</f>
        <v>#N/A</v>
      </c>
      <c r="AG716" s="46">
        <f>IFERROR(VLOOKUP(P716,Исходные_данные,10,FALSE),0)</f>
        <v>0</v>
      </c>
      <c r="AH716" s="46">
        <f>IFERROR(VLOOKUP(P716,Исходные_данные,11,FALSE),0)</f>
        <v>0</v>
      </c>
      <c r="AI716" s="46">
        <f t="shared" si="30"/>
        <v>0</v>
      </c>
    </row>
    <row r="717" spans="6:35" x14ac:dyDescent="0.25">
      <c r="F717" s="19" t="str">
        <f>IF(G717=1,MAX($F$4:F716)+1,"")</f>
        <v/>
      </c>
      <c r="G717" s="19">
        <f>COUNTIF($H$5:H717,H717)</f>
        <v>694</v>
      </c>
      <c r="H717" s="19" t="e">
        <f t="shared" si="29"/>
        <v>#N/A</v>
      </c>
      <c r="I717" s="19">
        <f>COUNTIF($J$4:$J717,1)</f>
        <v>11</v>
      </c>
      <c r="J717" s="19">
        <f>COUNTIF($S$5:$S717,S717)</f>
        <v>694</v>
      </c>
      <c r="K717" s="19" t="e">
        <f>VLOOKUP(P717,Исходные_данные,20,FALSE)</f>
        <v>#N/A</v>
      </c>
      <c r="L717" s="19">
        <f>IFERROR(IF(P717=0,0,MAX($L$4:L716)+1),0)</f>
        <v>0</v>
      </c>
      <c r="M717" s="104" t="e">
        <f>LEFT(P717,SEARCH(".",P717)-1)</f>
        <v>#N/A</v>
      </c>
      <c r="N717" s="104" t="e">
        <f>LEFT(RIGHT(P717,LEN(P717)-LEN(M717)-1),SEARCH(".",P717)-1)</f>
        <v>#N/A</v>
      </c>
      <c r="P717" s="46" t="e">
        <f>VLOOKUP(ROW(713:713),Разбивка_нумерация_5,4,FALSE)</f>
        <v>#N/A</v>
      </c>
      <c r="Q717" s="46" t="e">
        <f>IF(VLOOKUP(ROW(713:713),Разбивка_нумерация_5,3,FALSE)=0,VLOOKUP(ROW(713:713),Разбивка_нумерация_5,2,FALSE),VLOOKUP(ROW(713:713),Разбивка_нумерация_5,3,FALSE))</f>
        <v>#N/A</v>
      </c>
      <c r="R717" s="46" t="e">
        <f>VLOOKUP(ROW(713:713),Разбивка_нумерация_5,6,FALSE)</f>
        <v>#N/A</v>
      </c>
      <c r="S717" s="46" t="e">
        <f>VLOOKUP(ROW(713:713),Разбивка_нумерация_5,17,FALSE)</f>
        <v>#N/A</v>
      </c>
      <c r="T717" s="46" t="str">
        <f>IF(AG717=0,"","L="&amp;AG717)</f>
        <v/>
      </c>
      <c r="U717" s="46" t="str">
        <f>IF(AH717=0,"",AD717&amp;" L="&amp;AH717)</f>
        <v/>
      </c>
      <c r="V717" s="46" t="str">
        <f>IF(AI717=0,"",AE717&amp;" L="&amp;AI717)</f>
        <v/>
      </c>
      <c r="W717" s="47" t="e">
        <f>VLOOKUP(P717,Исходные_данные,13,FALSE)*1.3</f>
        <v>#N/A</v>
      </c>
      <c r="X717" s="48"/>
      <c r="Y717" s="48"/>
      <c r="Z717" s="48"/>
      <c r="AA717" s="48"/>
      <c r="AB717" s="48"/>
      <c r="AD717" s="46" t="e">
        <f>VLOOKUP(S717,Кабель_диаметр,4,FALSE)</f>
        <v>#N/A</v>
      </c>
      <c r="AE717" s="46" t="e">
        <f>VLOOKUP(S717,Кабель_диаметр,5,FALSE)</f>
        <v>#N/A</v>
      </c>
      <c r="AG717" s="46">
        <f>IFERROR(VLOOKUP(P717,Исходные_данные,10,FALSE),0)</f>
        <v>0</v>
      </c>
      <c r="AH717" s="46">
        <f>IFERROR(VLOOKUP(P717,Исходные_данные,11,FALSE),0)</f>
        <v>0</v>
      </c>
      <c r="AI717" s="46">
        <f t="shared" si="30"/>
        <v>0</v>
      </c>
    </row>
    <row r="718" spans="6:35" x14ac:dyDescent="0.25">
      <c r="F718" s="19" t="str">
        <f>IF(G718=1,MAX($F$4:F717)+1,"")</f>
        <v/>
      </c>
      <c r="G718" s="19">
        <f>COUNTIF($H$5:H718,H718)</f>
        <v>695</v>
      </c>
      <c r="H718" s="19" t="e">
        <f t="shared" si="29"/>
        <v>#N/A</v>
      </c>
      <c r="I718" s="19">
        <f>COUNTIF($J$4:$J718,1)</f>
        <v>11</v>
      </c>
      <c r="J718" s="19">
        <f>COUNTIF($S$5:$S718,S718)</f>
        <v>695</v>
      </c>
      <c r="K718" s="19" t="e">
        <f>VLOOKUP(P718,Исходные_данные,20,FALSE)</f>
        <v>#N/A</v>
      </c>
      <c r="L718" s="19">
        <f>IFERROR(IF(P718=0,0,MAX($L$4:L717)+1),0)</f>
        <v>0</v>
      </c>
      <c r="M718" s="104" t="e">
        <f>LEFT(P718,SEARCH(".",P718)-1)</f>
        <v>#N/A</v>
      </c>
      <c r="N718" s="104" t="e">
        <f>LEFT(RIGHT(P718,LEN(P718)-LEN(M718)-1),SEARCH(".",P718)-1)</f>
        <v>#N/A</v>
      </c>
      <c r="P718" s="46" t="e">
        <f>VLOOKUP(ROW(714:714),Разбивка_нумерация_5,4,FALSE)</f>
        <v>#N/A</v>
      </c>
      <c r="Q718" s="46" t="e">
        <f>IF(VLOOKUP(ROW(714:714),Разбивка_нумерация_5,3,FALSE)=0,VLOOKUP(ROW(714:714),Разбивка_нумерация_5,2,FALSE),VLOOKUP(ROW(714:714),Разбивка_нумерация_5,3,FALSE))</f>
        <v>#N/A</v>
      </c>
      <c r="R718" s="46" t="e">
        <f>VLOOKUP(ROW(714:714),Разбивка_нумерация_5,6,FALSE)</f>
        <v>#N/A</v>
      </c>
      <c r="S718" s="46" t="e">
        <f>VLOOKUP(ROW(714:714),Разбивка_нумерация_5,17,FALSE)</f>
        <v>#N/A</v>
      </c>
      <c r="T718" s="46" t="str">
        <f>IF(AG718=0,"","L="&amp;AG718)</f>
        <v/>
      </c>
      <c r="U718" s="46" t="str">
        <f>IF(AH718=0,"",AD718&amp;" L="&amp;AH718)</f>
        <v/>
      </c>
      <c r="V718" s="46" t="str">
        <f>IF(AI718=0,"",AE718&amp;" L="&amp;AI718)</f>
        <v/>
      </c>
      <c r="W718" s="47" t="e">
        <f>VLOOKUP(P718,Исходные_данные,13,FALSE)*1.3</f>
        <v>#N/A</v>
      </c>
      <c r="X718" s="48"/>
      <c r="Y718" s="48"/>
      <c r="Z718" s="48"/>
      <c r="AA718" s="48"/>
      <c r="AB718" s="48"/>
      <c r="AD718" s="46" t="e">
        <f>VLOOKUP(S718,Кабель_диаметр,4,FALSE)</f>
        <v>#N/A</v>
      </c>
      <c r="AE718" s="46" t="e">
        <f>VLOOKUP(S718,Кабель_диаметр,5,FALSE)</f>
        <v>#N/A</v>
      </c>
      <c r="AG718" s="46">
        <f>IFERROR(VLOOKUP(P718,Исходные_данные,10,FALSE),0)</f>
        <v>0</v>
      </c>
      <c r="AH718" s="46">
        <f>IFERROR(VLOOKUP(P718,Исходные_данные,11,FALSE),0)</f>
        <v>0</v>
      </c>
      <c r="AI718" s="46">
        <f t="shared" si="30"/>
        <v>0</v>
      </c>
    </row>
    <row r="719" spans="6:35" x14ac:dyDescent="0.25">
      <c r="F719" s="19" t="str">
        <f>IF(G719=1,MAX($F$4:F718)+1,"")</f>
        <v/>
      </c>
      <c r="G719" s="19">
        <f>COUNTIF($H$5:H719,H719)</f>
        <v>696</v>
      </c>
      <c r="H719" s="19" t="e">
        <f t="shared" si="29"/>
        <v>#N/A</v>
      </c>
      <c r="I719" s="19">
        <f>COUNTIF($J$4:$J719,1)</f>
        <v>11</v>
      </c>
      <c r="J719" s="19">
        <f>COUNTIF($S$5:$S719,S719)</f>
        <v>696</v>
      </c>
      <c r="K719" s="19" t="e">
        <f>VLOOKUP(P719,Исходные_данные,20,FALSE)</f>
        <v>#N/A</v>
      </c>
      <c r="L719" s="19">
        <f>IFERROR(IF(P719=0,0,MAX($L$4:L718)+1),0)</f>
        <v>0</v>
      </c>
      <c r="M719" s="104" t="e">
        <f>LEFT(P719,SEARCH(".",P719)-1)</f>
        <v>#N/A</v>
      </c>
      <c r="N719" s="104" t="e">
        <f>LEFT(RIGHT(P719,LEN(P719)-LEN(M719)-1),SEARCH(".",P719)-1)</f>
        <v>#N/A</v>
      </c>
      <c r="P719" s="46" t="e">
        <f>VLOOKUP(ROW(715:715),Разбивка_нумерация_5,4,FALSE)</f>
        <v>#N/A</v>
      </c>
      <c r="Q719" s="46" t="e">
        <f>IF(VLOOKUP(ROW(715:715),Разбивка_нумерация_5,3,FALSE)=0,VLOOKUP(ROW(715:715),Разбивка_нумерация_5,2,FALSE),VLOOKUP(ROW(715:715),Разбивка_нумерация_5,3,FALSE))</f>
        <v>#N/A</v>
      </c>
      <c r="R719" s="46" t="e">
        <f>VLOOKUP(ROW(715:715),Разбивка_нумерация_5,6,FALSE)</f>
        <v>#N/A</v>
      </c>
      <c r="S719" s="46" t="e">
        <f>VLOOKUP(ROW(715:715),Разбивка_нумерация_5,17,FALSE)</f>
        <v>#N/A</v>
      </c>
      <c r="T719" s="46" t="str">
        <f>IF(AG719=0,"","L="&amp;AG719)</f>
        <v/>
      </c>
      <c r="U719" s="46" t="str">
        <f>IF(AH719=0,"",AD719&amp;" L="&amp;AH719)</f>
        <v/>
      </c>
      <c r="V719" s="46" t="str">
        <f>IF(AI719=0,"",AE719&amp;" L="&amp;AI719)</f>
        <v/>
      </c>
      <c r="W719" s="47" t="e">
        <f>VLOOKUP(P719,Исходные_данные,13,FALSE)*1.3</f>
        <v>#N/A</v>
      </c>
      <c r="X719" s="48"/>
      <c r="Y719" s="48"/>
      <c r="Z719" s="48"/>
      <c r="AA719" s="48"/>
      <c r="AB719" s="48"/>
      <c r="AD719" s="46" t="e">
        <f>VLOOKUP(S719,Кабель_диаметр,4,FALSE)</f>
        <v>#N/A</v>
      </c>
      <c r="AE719" s="46" t="e">
        <f>VLOOKUP(S719,Кабель_диаметр,5,FALSE)</f>
        <v>#N/A</v>
      </c>
      <c r="AG719" s="46">
        <f>IFERROR(VLOOKUP(P719,Исходные_данные,10,FALSE),0)</f>
        <v>0</v>
      </c>
      <c r="AH719" s="46">
        <f>IFERROR(VLOOKUP(P719,Исходные_данные,11,FALSE),0)</f>
        <v>0</v>
      </c>
      <c r="AI719" s="46">
        <f t="shared" si="30"/>
        <v>0</v>
      </c>
    </row>
    <row r="720" spans="6:35" x14ac:dyDescent="0.25">
      <c r="F720" s="19" t="str">
        <f>IF(G720=1,MAX($F$4:F719)+1,"")</f>
        <v/>
      </c>
      <c r="G720" s="19">
        <f>COUNTIF($H$5:H720,H720)</f>
        <v>697</v>
      </c>
      <c r="H720" s="19" t="e">
        <f t="shared" si="29"/>
        <v>#N/A</v>
      </c>
      <c r="I720" s="19">
        <f>COUNTIF($J$4:$J720,1)</f>
        <v>11</v>
      </c>
      <c r="J720" s="19">
        <f>COUNTIF($S$5:$S720,S720)</f>
        <v>697</v>
      </c>
      <c r="K720" s="19" t="e">
        <f>VLOOKUP(P720,Исходные_данные,20,FALSE)</f>
        <v>#N/A</v>
      </c>
      <c r="L720" s="19">
        <f>IFERROR(IF(P720=0,0,MAX($L$4:L719)+1),0)</f>
        <v>0</v>
      </c>
      <c r="M720" s="104" t="e">
        <f>LEFT(P720,SEARCH(".",P720)-1)</f>
        <v>#N/A</v>
      </c>
      <c r="N720" s="104" t="e">
        <f>LEFT(RIGHT(P720,LEN(P720)-LEN(M720)-1),SEARCH(".",P720)-1)</f>
        <v>#N/A</v>
      </c>
      <c r="P720" s="46" t="e">
        <f>VLOOKUP(ROW(716:716),Разбивка_нумерация_5,4,FALSE)</f>
        <v>#N/A</v>
      </c>
      <c r="Q720" s="46" t="e">
        <f>IF(VLOOKUP(ROW(716:716),Разбивка_нумерация_5,3,FALSE)=0,VLOOKUP(ROW(716:716),Разбивка_нумерация_5,2,FALSE),VLOOKUP(ROW(716:716),Разбивка_нумерация_5,3,FALSE))</f>
        <v>#N/A</v>
      </c>
      <c r="R720" s="46" t="e">
        <f>VLOOKUP(ROW(716:716),Разбивка_нумерация_5,6,FALSE)</f>
        <v>#N/A</v>
      </c>
      <c r="S720" s="46" t="e">
        <f>VLOOKUP(ROW(716:716),Разбивка_нумерация_5,17,FALSE)</f>
        <v>#N/A</v>
      </c>
      <c r="T720" s="46" t="str">
        <f>IF(AG720=0,"","L="&amp;AG720)</f>
        <v/>
      </c>
      <c r="U720" s="46" t="str">
        <f>IF(AH720=0,"",AD720&amp;" L="&amp;AH720)</f>
        <v/>
      </c>
      <c r="V720" s="46" t="str">
        <f>IF(AI720=0,"",AE720&amp;" L="&amp;AI720)</f>
        <v/>
      </c>
      <c r="W720" s="47" t="e">
        <f>VLOOKUP(P720,Исходные_данные,13,FALSE)*1.3</f>
        <v>#N/A</v>
      </c>
      <c r="X720" s="48"/>
      <c r="Y720" s="48"/>
      <c r="Z720" s="48"/>
      <c r="AA720" s="48"/>
      <c r="AB720" s="48"/>
      <c r="AD720" s="46" t="e">
        <f>VLOOKUP(S720,Кабель_диаметр,4,FALSE)</f>
        <v>#N/A</v>
      </c>
      <c r="AE720" s="46" t="e">
        <f>VLOOKUP(S720,Кабель_диаметр,5,FALSE)</f>
        <v>#N/A</v>
      </c>
      <c r="AG720" s="46">
        <f>IFERROR(VLOOKUP(P720,Исходные_данные,10,FALSE),0)</f>
        <v>0</v>
      </c>
      <c r="AH720" s="46">
        <f>IFERROR(VLOOKUP(P720,Исходные_данные,11,FALSE),0)</f>
        <v>0</v>
      </c>
      <c r="AI720" s="46">
        <f t="shared" si="30"/>
        <v>0</v>
      </c>
    </row>
    <row r="721" spans="6:35" x14ac:dyDescent="0.25">
      <c r="F721" s="19" t="str">
        <f>IF(G721=1,MAX($F$4:F720)+1,"")</f>
        <v/>
      </c>
      <c r="G721" s="19">
        <f>COUNTIF($H$5:H721,H721)</f>
        <v>698</v>
      </c>
      <c r="H721" s="19" t="e">
        <f t="shared" si="29"/>
        <v>#N/A</v>
      </c>
      <c r="I721" s="19">
        <f>COUNTIF($J$4:$J721,1)</f>
        <v>11</v>
      </c>
      <c r="J721" s="19">
        <f>COUNTIF($S$5:$S721,S721)</f>
        <v>698</v>
      </c>
      <c r="K721" s="19" t="e">
        <f>VLOOKUP(P721,Исходные_данные,20,FALSE)</f>
        <v>#N/A</v>
      </c>
      <c r="L721" s="19">
        <f>IFERROR(IF(P721=0,0,MAX($L$4:L720)+1),0)</f>
        <v>0</v>
      </c>
      <c r="M721" s="104" t="e">
        <f>LEFT(P721,SEARCH(".",P721)-1)</f>
        <v>#N/A</v>
      </c>
      <c r="N721" s="104" t="e">
        <f>LEFT(RIGHT(P721,LEN(P721)-LEN(M721)-1),SEARCH(".",P721)-1)</f>
        <v>#N/A</v>
      </c>
      <c r="P721" s="46" t="e">
        <f>VLOOKUP(ROW(717:717),Разбивка_нумерация_5,4,FALSE)</f>
        <v>#N/A</v>
      </c>
      <c r="Q721" s="46" t="e">
        <f>IF(VLOOKUP(ROW(717:717),Разбивка_нумерация_5,3,FALSE)=0,VLOOKUP(ROW(717:717),Разбивка_нумерация_5,2,FALSE),VLOOKUP(ROW(717:717),Разбивка_нумерация_5,3,FALSE))</f>
        <v>#N/A</v>
      </c>
      <c r="R721" s="46" t="e">
        <f>VLOOKUP(ROW(717:717),Разбивка_нумерация_5,6,FALSE)</f>
        <v>#N/A</v>
      </c>
      <c r="S721" s="46" t="e">
        <f>VLOOKUP(ROW(717:717),Разбивка_нумерация_5,17,FALSE)</f>
        <v>#N/A</v>
      </c>
      <c r="T721" s="46" t="str">
        <f>IF(AG721=0,"","L="&amp;AG721)</f>
        <v/>
      </c>
      <c r="U721" s="46" t="str">
        <f>IF(AH721=0,"",AD721&amp;" L="&amp;AH721)</f>
        <v/>
      </c>
      <c r="V721" s="46" t="str">
        <f>IF(AI721=0,"",AE721&amp;" L="&amp;AI721)</f>
        <v/>
      </c>
      <c r="W721" s="47" t="e">
        <f>VLOOKUP(P721,Исходные_данные,13,FALSE)*1.3</f>
        <v>#N/A</v>
      </c>
      <c r="X721" s="48"/>
      <c r="Y721" s="48"/>
      <c r="Z721" s="48"/>
      <c r="AA721" s="48"/>
      <c r="AB721" s="48"/>
      <c r="AD721" s="46" t="e">
        <f>VLOOKUP(S721,Кабель_диаметр,4,FALSE)</f>
        <v>#N/A</v>
      </c>
      <c r="AE721" s="46" t="e">
        <f>VLOOKUP(S721,Кабель_диаметр,5,FALSE)</f>
        <v>#N/A</v>
      </c>
      <c r="AG721" s="46">
        <f>IFERROR(VLOOKUP(P721,Исходные_данные,10,FALSE),0)</f>
        <v>0</v>
      </c>
      <c r="AH721" s="46">
        <f>IFERROR(VLOOKUP(P721,Исходные_данные,11,FALSE),0)</f>
        <v>0</v>
      </c>
      <c r="AI721" s="46">
        <f t="shared" si="30"/>
        <v>0</v>
      </c>
    </row>
    <row r="722" spans="6:35" x14ac:dyDescent="0.25">
      <c r="F722" s="19" t="str">
        <f>IF(G722=1,MAX($F$4:F721)+1,"")</f>
        <v/>
      </c>
      <c r="G722" s="19">
        <f>COUNTIF($H$5:H722,H722)</f>
        <v>699</v>
      </c>
      <c r="H722" s="19" t="e">
        <f t="shared" si="29"/>
        <v>#N/A</v>
      </c>
      <c r="I722" s="19">
        <f>COUNTIF($J$4:$J722,1)</f>
        <v>11</v>
      </c>
      <c r="J722" s="19">
        <f>COUNTIF($S$5:$S722,S722)</f>
        <v>699</v>
      </c>
      <c r="K722" s="19" t="e">
        <f>VLOOKUP(P722,Исходные_данные,20,FALSE)</f>
        <v>#N/A</v>
      </c>
      <c r="L722" s="19">
        <f>IFERROR(IF(P722=0,0,MAX($L$4:L721)+1),0)</f>
        <v>0</v>
      </c>
      <c r="M722" s="104" t="e">
        <f>LEFT(P722,SEARCH(".",P722)-1)</f>
        <v>#N/A</v>
      </c>
      <c r="N722" s="104" t="e">
        <f>LEFT(RIGHT(P722,LEN(P722)-LEN(M722)-1),SEARCH(".",P722)-1)</f>
        <v>#N/A</v>
      </c>
      <c r="P722" s="46" t="e">
        <f>VLOOKUP(ROW(718:718),Разбивка_нумерация_5,4,FALSE)</f>
        <v>#N/A</v>
      </c>
      <c r="Q722" s="46" t="e">
        <f>IF(VLOOKUP(ROW(718:718),Разбивка_нумерация_5,3,FALSE)=0,VLOOKUP(ROW(718:718),Разбивка_нумерация_5,2,FALSE),VLOOKUP(ROW(718:718),Разбивка_нумерация_5,3,FALSE))</f>
        <v>#N/A</v>
      </c>
      <c r="R722" s="46" t="e">
        <f>VLOOKUP(ROW(718:718),Разбивка_нумерация_5,6,FALSE)</f>
        <v>#N/A</v>
      </c>
      <c r="S722" s="46" t="e">
        <f>VLOOKUP(ROW(718:718),Разбивка_нумерация_5,17,FALSE)</f>
        <v>#N/A</v>
      </c>
      <c r="T722" s="46" t="str">
        <f>IF(AG722=0,"","L="&amp;AG722)</f>
        <v/>
      </c>
      <c r="U722" s="46" t="str">
        <f>IF(AH722=0,"",AD722&amp;" L="&amp;AH722)</f>
        <v/>
      </c>
      <c r="V722" s="46" t="str">
        <f>IF(AI722=0,"",AE722&amp;" L="&amp;AI722)</f>
        <v/>
      </c>
      <c r="W722" s="47" t="e">
        <f>VLOOKUP(P722,Исходные_данные,13,FALSE)*1.3</f>
        <v>#N/A</v>
      </c>
      <c r="X722" s="48"/>
      <c r="Y722" s="48"/>
      <c r="Z722" s="48"/>
      <c r="AA722" s="48"/>
      <c r="AB722" s="48"/>
      <c r="AD722" s="46" t="e">
        <f>VLOOKUP(S722,Кабель_диаметр,4,FALSE)</f>
        <v>#N/A</v>
      </c>
      <c r="AE722" s="46" t="e">
        <f>VLOOKUP(S722,Кабель_диаметр,5,FALSE)</f>
        <v>#N/A</v>
      </c>
      <c r="AG722" s="46">
        <f>IFERROR(VLOOKUP(P722,Исходные_данные,10,FALSE),0)</f>
        <v>0</v>
      </c>
      <c r="AH722" s="46">
        <f>IFERROR(VLOOKUP(P722,Исходные_данные,11,FALSE),0)</f>
        <v>0</v>
      </c>
      <c r="AI722" s="46">
        <f t="shared" si="30"/>
        <v>0</v>
      </c>
    </row>
    <row r="723" spans="6:35" x14ac:dyDescent="0.25">
      <c r="F723" s="19" t="str">
        <f>IF(G723=1,MAX($F$4:F722)+1,"")</f>
        <v/>
      </c>
      <c r="G723" s="19">
        <f>COUNTIF($H$5:H723,H723)</f>
        <v>700</v>
      </c>
      <c r="H723" s="19" t="e">
        <f t="shared" si="29"/>
        <v>#N/A</v>
      </c>
      <c r="I723" s="19">
        <f>COUNTIF($J$4:$J723,1)</f>
        <v>11</v>
      </c>
      <c r="J723" s="19">
        <f>COUNTIF($S$5:$S723,S723)</f>
        <v>700</v>
      </c>
      <c r="K723" s="19" t="e">
        <f>VLOOKUP(P723,Исходные_данные,20,FALSE)</f>
        <v>#N/A</v>
      </c>
      <c r="L723" s="19">
        <f>IFERROR(IF(P723=0,0,MAX($L$4:L722)+1),0)</f>
        <v>0</v>
      </c>
      <c r="M723" s="104" t="e">
        <f>LEFT(P723,SEARCH(".",P723)-1)</f>
        <v>#N/A</v>
      </c>
      <c r="N723" s="104" t="e">
        <f>LEFT(RIGHT(P723,LEN(P723)-LEN(M723)-1),SEARCH(".",P723)-1)</f>
        <v>#N/A</v>
      </c>
      <c r="P723" s="46" t="e">
        <f>VLOOKUP(ROW(719:719),Разбивка_нумерация_5,4,FALSE)</f>
        <v>#N/A</v>
      </c>
      <c r="Q723" s="46" t="e">
        <f>IF(VLOOKUP(ROW(719:719),Разбивка_нумерация_5,3,FALSE)=0,VLOOKUP(ROW(719:719),Разбивка_нумерация_5,2,FALSE),VLOOKUP(ROW(719:719),Разбивка_нумерация_5,3,FALSE))</f>
        <v>#N/A</v>
      </c>
      <c r="R723" s="46" t="e">
        <f>VLOOKUP(ROW(719:719),Разбивка_нумерация_5,6,FALSE)</f>
        <v>#N/A</v>
      </c>
      <c r="S723" s="46" t="e">
        <f>VLOOKUP(ROW(719:719),Разбивка_нумерация_5,17,FALSE)</f>
        <v>#N/A</v>
      </c>
      <c r="T723" s="46" t="str">
        <f>IF(AG723=0,"","L="&amp;AG723)</f>
        <v/>
      </c>
      <c r="U723" s="46" t="str">
        <f>IF(AH723=0,"",AD723&amp;" L="&amp;AH723)</f>
        <v/>
      </c>
      <c r="V723" s="46" t="str">
        <f>IF(AI723=0,"",AE723&amp;" L="&amp;AI723)</f>
        <v/>
      </c>
      <c r="W723" s="47" t="e">
        <f>VLOOKUP(P723,Исходные_данные,13,FALSE)*1.3</f>
        <v>#N/A</v>
      </c>
      <c r="X723" s="48"/>
      <c r="Y723" s="48"/>
      <c r="Z723" s="48"/>
      <c r="AA723" s="48"/>
      <c r="AB723" s="48"/>
      <c r="AD723" s="46" t="e">
        <f>VLOOKUP(S723,Кабель_диаметр,4,FALSE)</f>
        <v>#N/A</v>
      </c>
      <c r="AE723" s="46" t="e">
        <f>VLOOKUP(S723,Кабель_диаметр,5,FALSE)</f>
        <v>#N/A</v>
      </c>
      <c r="AG723" s="46">
        <f>IFERROR(VLOOKUP(P723,Исходные_данные,10,FALSE),0)</f>
        <v>0</v>
      </c>
      <c r="AH723" s="46">
        <f>IFERROR(VLOOKUP(P723,Исходные_данные,11,FALSE),0)</f>
        <v>0</v>
      </c>
      <c r="AI723" s="46">
        <f t="shared" si="30"/>
        <v>0</v>
      </c>
    </row>
    <row r="724" spans="6:35" x14ac:dyDescent="0.25">
      <c r="F724" s="19" t="str">
        <f>IF(G724=1,MAX($F$4:F723)+1,"")</f>
        <v/>
      </c>
      <c r="G724" s="19">
        <f>COUNTIF($H$5:H724,H724)</f>
        <v>701</v>
      </c>
      <c r="H724" s="19" t="e">
        <f t="shared" si="29"/>
        <v>#N/A</v>
      </c>
      <c r="I724" s="19">
        <f>COUNTIF($J$4:$J724,1)</f>
        <v>11</v>
      </c>
      <c r="J724" s="19">
        <f>COUNTIF($S$5:$S724,S724)</f>
        <v>701</v>
      </c>
      <c r="K724" s="19" t="e">
        <f>VLOOKUP(P724,Исходные_данные,20,FALSE)</f>
        <v>#N/A</v>
      </c>
      <c r="L724" s="19">
        <f>IFERROR(IF(P724=0,0,MAX($L$4:L723)+1),0)</f>
        <v>0</v>
      </c>
      <c r="M724" s="104" t="e">
        <f>LEFT(P724,SEARCH(".",P724)-1)</f>
        <v>#N/A</v>
      </c>
      <c r="N724" s="104" t="e">
        <f>LEFT(RIGHT(P724,LEN(P724)-LEN(M724)-1),SEARCH(".",P724)-1)</f>
        <v>#N/A</v>
      </c>
      <c r="P724" s="46" t="e">
        <f>VLOOKUP(ROW(720:720),Разбивка_нумерация_5,4,FALSE)</f>
        <v>#N/A</v>
      </c>
      <c r="Q724" s="46" t="e">
        <f>IF(VLOOKUP(ROW(720:720),Разбивка_нумерация_5,3,FALSE)=0,VLOOKUP(ROW(720:720),Разбивка_нумерация_5,2,FALSE),VLOOKUP(ROW(720:720),Разбивка_нумерация_5,3,FALSE))</f>
        <v>#N/A</v>
      </c>
      <c r="R724" s="46" t="e">
        <f>VLOOKUP(ROW(720:720),Разбивка_нумерация_5,6,FALSE)</f>
        <v>#N/A</v>
      </c>
      <c r="S724" s="46" t="e">
        <f>VLOOKUP(ROW(720:720),Разбивка_нумерация_5,17,FALSE)</f>
        <v>#N/A</v>
      </c>
      <c r="T724" s="46" t="str">
        <f>IF(AG724=0,"","L="&amp;AG724)</f>
        <v/>
      </c>
      <c r="U724" s="46" t="str">
        <f>IF(AH724=0,"",AD724&amp;" L="&amp;AH724)</f>
        <v/>
      </c>
      <c r="V724" s="46" t="str">
        <f>IF(AI724=0,"",AE724&amp;" L="&amp;AI724)</f>
        <v/>
      </c>
      <c r="W724" s="47" t="e">
        <f>VLOOKUP(P724,Исходные_данные,13,FALSE)*1.3</f>
        <v>#N/A</v>
      </c>
      <c r="X724" s="48"/>
      <c r="Y724" s="48"/>
      <c r="Z724" s="48"/>
      <c r="AA724" s="48"/>
      <c r="AB724" s="48"/>
      <c r="AD724" s="46" t="e">
        <f>VLOOKUP(S724,Кабель_диаметр,4,FALSE)</f>
        <v>#N/A</v>
      </c>
      <c r="AE724" s="46" t="e">
        <f>VLOOKUP(S724,Кабель_диаметр,5,FALSE)</f>
        <v>#N/A</v>
      </c>
      <c r="AG724" s="46">
        <f>IFERROR(VLOOKUP(P724,Исходные_данные,10,FALSE),0)</f>
        <v>0</v>
      </c>
      <c r="AH724" s="46">
        <f>IFERROR(VLOOKUP(P724,Исходные_данные,11,FALSE),0)</f>
        <v>0</v>
      </c>
      <c r="AI724" s="46">
        <f t="shared" si="30"/>
        <v>0</v>
      </c>
    </row>
    <row r="725" spans="6:35" x14ac:dyDescent="0.25">
      <c r="F725" s="19" t="str">
        <f>IF(G725=1,MAX($F$4:F724)+1,"")</f>
        <v/>
      </c>
      <c r="G725" s="19">
        <f>COUNTIF($H$5:H725,H725)</f>
        <v>702</v>
      </c>
      <c r="H725" s="19" t="e">
        <f t="shared" si="29"/>
        <v>#N/A</v>
      </c>
      <c r="I725" s="19">
        <f>COUNTIF($J$4:$J725,1)</f>
        <v>11</v>
      </c>
      <c r="J725" s="19">
        <f>COUNTIF($S$5:$S725,S725)</f>
        <v>702</v>
      </c>
      <c r="K725" s="19" t="e">
        <f>VLOOKUP(P725,Исходные_данные,20,FALSE)</f>
        <v>#N/A</v>
      </c>
      <c r="L725" s="19">
        <f>IFERROR(IF(P725=0,0,MAX($L$4:L724)+1),0)</f>
        <v>0</v>
      </c>
      <c r="M725" s="104" t="e">
        <f>LEFT(P725,SEARCH(".",P725)-1)</f>
        <v>#N/A</v>
      </c>
      <c r="N725" s="104" t="e">
        <f>LEFT(RIGHT(P725,LEN(P725)-LEN(M725)-1),SEARCH(".",P725)-1)</f>
        <v>#N/A</v>
      </c>
      <c r="P725" s="46" t="e">
        <f>VLOOKUP(ROW(721:721),Разбивка_нумерация_5,4,FALSE)</f>
        <v>#N/A</v>
      </c>
      <c r="Q725" s="46" t="e">
        <f>IF(VLOOKUP(ROW(721:721),Разбивка_нумерация_5,3,FALSE)=0,VLOOKUP(ROW(721:721),Разбивка_нумерация_5,2,FALSE),VLOOKUP(ROW(721:721),Разбивка_нумерация_5,3,FALSE))</f>
        <v>#N/A</v>
      </c>
      <c r="R725" s="46" t="e">
        <f>VLOOKUP(ROW(721:721),Разбивка_нумерация_5,6,FALSE)</f>
        <v>#N/A</v>
      </c>
      <c r="S725" s="46" t="e">
        <f>VLOOKUP(ROW(721:721),Разбивка_нумерация_5,17,FALSE)</f>
        <v>#N/A</v>
      </c>
      <c r="T725" s="46" t="str">
        <f>IF(AG725=0,"","L="&amp;AG725)</f>
        <v/>
      </c>
      <c r="U725" s="46" t="str">
        <f>IF(AH725=0,"",AD725&amp;" L="&amp;AH725)</f>
        <v/>
      </c>
      <c r="V725" s="46" t="str">
        <f>IF(AI725=0,"",AE725&amp;" L="&amp;AI725)</f>
        <v/>
      </c>
      <c r="W725" s="47" t="e">
        <f>VLOOKUP(P725,Исходные_данные,13,FALSE)*1.3</f>
        <v>#N/A</v>
      </c>
      <c r="X725" s="48"/>
      <c r="Y725" s="48"/>
      <c r="Z725" s="48"/>
      <c r="AA725" s="48"/>
      <c r="AB725" s="48"/>
      <c r="AD725" s="46" t="e">
        <f>VLOOKUP(S725,Кабель_диаметр,4,FALSE)</f>
        <v>#N/A</v>
      </c>
      <c r="AE725" s="46" t="e">
        <f>VLOOKUP(S725,Кабель_диаметр,5,FALSE)</f>
        <v>#N/A</v>
      </c>
      <c r="AG725" s="46">
        <f>IFERROR(VLOOKUP(P725,Исходные_данные,10,FALSE),0)</f>
        <v>0</v>
      </c>
      <c r="AH725" s="46">
        <f>IFERROR(VLOOKUP(P725,Исходные_данные,11,FALSE),0)</f>
        <v>0</v>
      </c>
      <c r="AI725" s="46">
        <f t="shared" si="30"/>
        <v>0</v>
      </c>
    </row>
    <row r="726" spans="6:35" x14ac:dyDescent="0.25">
      <c r="F726" s="19" t="str">
        <f>IF(G726=1,MAX($F$4:F725)+1,"")</f>
        <v/>
      </c>
      <c r="G726" s="19">
        <f>COUNTIF($H$5:H726,H726)</f>
        <v>703</v>
      </c>
      <c r="H726" s="19" t="e">
        <f t="shared" si="29"/>
        <v>#N/A</v>
      </c>
      <c r="I726" s="19">
        <f>COUNTIF($J$4:$J726,1)</f>
        <v>11</v>
      </c>
      <c r="J726" s="19">
        <f>COUNTIF($S$5:$S726,S726)</f>
        <v>703</v>
      </c>
      <c r="K726" s="19" t="e">
        <f>VLOOKUP(P726,Исходные_данные,20,FALSE)</f>
        <v>#N/A</v>
      </c>
      <c r="L726" s="19">
        <f>IFERROR(IF(P726=0,0,MAX($L$4:L725)+1),0)</f>
        <v>0</v>
      </c>
      <c r="M726" s="104" t="e">
        <f>LEFT(P726,SEARCH(".",P726)-1)</f>
        <v>#N/A</v>
      </c>
      <c r="N726" s="104" t="e">
        <f>LEFT(RIGHT(P726,LEN(P726)-LEN(M726)-1),SEARCH(".",P726)-1)</f>
        <v>#N/A</v>
      </c>
      <c r="P726" s="46" t="e">
        <f>VLOOKUP(ROW(722:722),Разбивка_нумерация_5,4,FALSE)</f>
        <v>#N/A</v>
      </c>
      <c r="Q726" s="46" t="e">
        <f>IF(VLOOKUP(ROW(722:722),Разбивка_нумерация_5,3,FALSE)=0,VLOOKUP(ROW(722:722),Разбивка_нумерация_5,2,FALSE),VLOOKUP(ROW(722:722),Разбивка_нумерация_5,3,FALSE))</f>
        <v>#N/A</v>
      </c>
      <c r="R726" s="46" t="e">
        <f>VLOOKUP(ROW(722:722),Разбивка_нумерация_5,6,FALSE)</f>
        <v>#N/A</v>
      </c>
      <c r="S726" s="46" t="e">
        <f>VLOOKUP(ROW(722:722),Разбивка_нумерация_5,17,FALSE)</f>
        <v>#N/A</v>
      </c>
      <c r="T726" s="46" t="str">
        <f>IF(AG726=0,"","L="&amp;AG726)</f>
        <v/>
      </c>
      <c r="U726" s="46" t="str">
        <f>IF(AH726=0,"",AD726&amp;" L="&amp;AH726)</f>
        <v/>
      </c>
      <c r="V726" s="46" t="str">
        <f>IF(AI726=0,"",AE726&amp;" L="&amp;AI726)</f>
        <v/>
      </c>
      <c r="W726" s="47" t="e">
        <f>VLOOKUP(P726,Исходные_данные,13,FALSE)*1.3</f>
        <v>#N/A</v>
      </c>
      <c r="X726" s="48"/>
      <c r="Y726" s="48"/>
      <c r="Z726" s="48"/>
      <c r="AA726" s="48"/>
      <c r="AB726" s="48"/>
      <c r="AD726" s="46" t="e">
        <f>VLOOKUP(S726,Кабель_диаметр,4,FALSE)</f>
        <v>#N/A</v>
      </c>
      <c r="AE726" s="46" t="e">
        <f>VLOOKUP(S726,Кабель_диаметр,5,FALSE)</f>
        <v>#N/A</v>
      </c>
      <c r="AG726" s="46">
        <f>IFERROR(VLOOKUP(P726,Исходные_данные,10,FALSE),0)</f>
        <v>0</v>
      </c>
      <c r="AH726" s="46">
        <f>IFERROR(VLOOKUP(P726,Исходные_данные,11,FALSE),0)</f>
        <v>0</v>
      </c>
      <c r="AI726" s="46">
        <f t="shared" si="30"/>
        <v>0</v>
      </c>
    </row>
    <row r="727" spans="6:35" x14ac:dyDescent="0.25">
      <c r="F727" s="19" t="str">
        <f>IF(G727=1,MAX($F$4:F726)+1,"")</f>
        <v/>
      </c>
      <c r="G727" s="19">
        <f>COUNTIF($H$5:H727,H727)</f>
        <v>704</v>
      </c>
      <c r="H727" s="19" t="e">
        <f t="shared" si="29"/>
        <v>#N/A</v>
      </c>
      <c r="I727" s="19">
        <f>COUNTIF($J$4:$J727,1)</f>
        <v>11</v>
      </c>
      <c r="J727" s="19">
        <f>COUNTIF($S$5:$S727,S727)</f>
        <v>704</v>
      </c>
      <c r="K727" s="19" t="e">
        <f>VLOOKUP(P727,Исходные_данные,20,FALSE)</f>
        <v>#N/A</v>
      </c>
      <c r="L727" s="19">
        <f>IFERROR(IF(P727=0,0,MAX($L$4:L726)+1),0)</f>
        <v>0</v>
      </c>
      <c r="M727" s="104" t="e">
        <f>LEFT(P727,SEARCH(".",P727)-1)</f>
        <v>#N/A</v>
      </c>
      <c r="N727" s="104" t="e">
        <f>LEFT(RIGHT(P727,LEN(P727)-LEN(M727)-1),SEARCH(".",P727)-1)</f>
        <v>#N/A</v>
      </c>
      <c r="P727" s="46" t="e">
        <f>VLOOKUP(ROW(723:723),Разбивка_нумерация_5,4,FALSE)</f>
        <v>#N/A</v>
      </c>
      <c r="Q727" s="46" t="e">
        <f>IF(VLOOKUP(ROW(723:723),Разбивка_нумерация_5,3,FALSE)=0,VLOOKUP(ROW(723:723),Разбивка_нумерация_5,2,FALSE),VLOOKUP(ROW(723:723),Разбивка_нумерация_5,3,FALSE))</f>
        <v>#N/A</v>
      </c>
      <c r="R727" s="46" t="e">
        <f>VLOOKUP(ROW(723:723),Разбивка_нумерация_5,6,FALSE)</f>
        <v>#N/A</v>
      </c>
      <c r="S727" s="46" t="e">
        <f>VLOOKUP(ROW(723:723),Разбивка_нумерация_5,17,FALSE)</f>
        <v>#N/A</v>
      </c>
      <c r="T727" s="46" t="str">
        <f>IF(AG727=0,"","L="&amp;AG727)</f>
        <v/>
      </c>
      <c r="U727" s="46" t="str">
        <f>IF(AH727=0,"",AD727&amp;" L="&amp;AH727)</f>
        <v/>
      </c>
      <c r="V727" s="46" t="str">
        <f>IF(AI727=0,"",AE727&amp;" L="&amp;AI727)</f>
        <v/>
      </c>
      <c r="W727" s="47" t="e">
        <f>VLOOKUP(P727,Исходные_данные,13,FALSE)*1.3</f>
        <v>#N/A</v>
      </c>
      <c r="X727" s="48"/>
      <c r="Y727" s="48"/>
      <c r="Z727" s="48"/>
      <c r="AA727" s="48"/>
      <c r="AB727" s="48"/>
      <c r="AD727" s="46" t="e">
        <f>VLOOKUP(S727,Кабель_диаметр,4,FALSE)</f>
        <v>#N/A</v>
      </c>
      <c r="AE727" s="46" t="e">
        <f>VLOOKUP(S727,Кабель_диаметр,5,FALSE)</f>
        <v>#N/A</v>
      </c>
      <c r="AG727" s="46">
        <f>IFERROR(VLOOKUP(P727,Исходные_данные,10,FALSE),0)</f>
        <v>0</v>
      </c>
      <c r="AH727" s="46">
        <f>IFERROR(VLOOKUP(P727,Исходные_данные,11,FALSE),0)</f>
        <v>0</v>
      </c>
      <c r="AI727" s="46">
        <f t="shared" si="30"/>
        <v>0</v>
      </c>
    </row>
    <row r="728" spans="6:35" x14ac:dyDescent="0.25">
      <c r="F728" s="19" t="str">
        <f>IF(G728=1,MAX($F$4:F727)+1,"")</f>
        <v/>
      </c>
      <c r="G728" s="19">
        <f>COUNTIF($H$5:H728,H728)</f>
        <v>705</v>
      </c>
      <c r="H728" s="19" t="e">
        <f t="shared" si="29"/>
        <v>#N/A</v>
      </c>
      <c r="I728" s="19">
        <f>COUNTIF($J$4:$J728,1)</f>
        <v>11</v>
      </c>
      <c r="J728" s="19">
        <f>COUNTIF($S$5:$S728,S728)</f>
        <v>705</v>
      </c>
      <c r="K728" s="19" t="e">
        <f>VLOOKUP(P728,Исходные_данные,20,FALSE)</f>
        <v>#N/A</v>
      </c>
      <c r="L728" s="19">
        <f>IFERROR(IF(P728=0,0,MAX($L$4:L727)+1),0)</f>
        <v>0</v>
      </c>
      <c r="M728" s="104" t="e">
        <f>LEFT(P728,SEARCH(".",P728)-1)</f>
        <v>#N/A</v>
      </c>
      <c r="N728" s="104" t="e">
        <f>LEFT(RIGHT(P728,LEN(P728)-LEN(M728)-1),SEARCH(".",P728)-1)</f>
        <v>#N/A</v>
      </c>
      <c r="P728" s="46" t="e">
        <f>VLOOKUP(ROW(724:724),Разбивка_нумерация_5,4,FALSE)</f>
        <v>#N/A</v>
      </c>
      <c r="Q728" s="46" t="e">
        <f>IF(VLOOKUP(ROW(724:724),Разбивка_нумерация_5,3,FALSE)=0,VLOOKUP(ROW(724:724),Разбивка_нумерация_5,2,FALSE),VLOOKUP(ROW(724:724),Разбивка_нумерация_5,3,FALSE))</f>
        <v>#N/A</v>
      </c>
      <c r="R728" s="46" t="e">
        <f>VLOOKUP(ROW(724:724),Разбивка_нумерация_5,6,FALSE)</f>
        <v>#N/A</v>
      </c>
      <c r="S728" s="46" t="e">
        <f>VLOOKUP(ROW(724:724),Разбивка_нумерация_5,17,FALSE)</f>
        <v>#N/A</v>
      </c>
      <c r="T728" s="46" t="str">
        <f>IF(AG728=0,"","L="&amp;AG728)</f>
        <v/>
      </c>
      <c r="U728" s="46" t="str">
        <f>IF(AH728=0,"",AD728&amp;" L="&amp;AH728)</f>
        <v/>
      </c>
      <c r="V728" s="46" t="str">
        <f>IF(AI728=0,"",AE728&amp;" L="&amp;AI728)</f>
        <v/>
      </c>
      <c r="W728" s="47" t="e">
        <f>VLOOKUP(P728,Исходные_данные,13,FALSE)*1.3</f>
        <v>#N/A</v>
      </c>
      <c r="X728" s="48"/>
      <c r="Y728" s="48"/>
      <c r="Z728" s="48"/>
      <c r="AA728" s="48"/>
      <c r="AB728" s="48"/>
      <c r="AD728" s="46" t="e">
        <f>VLOOKUP(S728,Кабель_диаметр,4,FALSE)</f>
        <v>#N/A</v>
      </c>
      <c r="AE728" s="46" t="e">
        <f>VLOOKUP(S728,Кабель_диаметр,5,FALSE)</f>
        <v>#N/A</v>
      </c>
      <c r="AG728" s="46">
        <f>IFERROR(VLOOKUP(P728,Исходные_данные,10,FALSE),0)</f>
        <v>0</v>
      </c>
      <c r="AH728" s="46">
        <f>IFERROR(VLOOKUP(P728,Исходные_данные,11,FALSE),0)</f>
        <v>0</v>
      </c>
      <c r="AI728" s="46">
        <f t="shared" si="30"/>
        <v>0</v>
      </c>
    </row>
    <row r="729" spans="6:35" x14ac:dyDescent="0.25">
      <c r="F729" s="19" t="str">
        <f>IF(G729=1,MAX($F$4:F728)+1,"")</f>
        <v/>
      </c>
      <c r="G729" s="19">
        <f>COUNTIF($H$5:H729,H729)</f>
        <v>706</v>
      </c>
      <c r="H729" s="19" t="e">
        <f t="shared" si="29"/>
        <v>#N/A</v>
      </c>
      <c r="I729" s="19">
        <f>COUNTIF($J$4:$J729,1)</f>
        <v>11</v>
      </c>
      <c r="J729" s="19">
        <f>COUNTIF($S$5:$S729,S729)</f>
        <v>706</v>
      </c>
      <c r="K729" s="19" t="e">
        <f>VLOOKUP(P729,Исходные_данные,20,FALSE)</f>
        <v>#N/A</v>
      </c>
      <c r="L729" s="19">
        <f>IFERROR(IF(P729=0,0,MAX($L$4:L728)+1),0)</f>
        <v>0</v>
      </c>
      <c r="M729" s="104" t="e">
        <f>LEFT(P729,SEARCH(".",P729)-1)</f>
        <v>#N/A</v>
      </c>
      <c r="N729" s="104" t="e">
        <f>LEFT(RIGHT(P729,LEN(P729)-LEN(M729)-1),SEARCH(".",P729)-1)</f>
        <v>#N/A</v>
      </c>
      <c r="P729" s="46" t="e">
        <f>VLOOKUP(ROW(725:725),Разбивка_нумерация_5,4,FALSE)</f>
        <v>#N/A</v>
      </c>
      <c r="Q729" s="46" t="e">
        <f>IF(VLOOKUP(ROW(725:725),Разбивка_нумерация_5,3,FALSE)=0,VLOOKUP(ROW(725:725),Разбивка_нумерация_5,2,FALSE),VLOOKUP(ROW(725:725),Разбивка_нумерация_5,3,FALSE))</f>
        <v>#N/A</v>
      </c>
      <c r="R729" s="46" t="e">
        <f>VLOOKUP(ROW(725:725),Разбивка_нумерация_5,6,FALSE)</f>
        <v>#N/A</v>
      </c>
      <c r="S729" s="46" t="e">
        <f>VLOOKUP(ROW(725:725),Разбивка_нумерация_5,17,FALSE)</f>
        <v>#N/A</v>
      </c>
      <c r="T729" s="46" t="str">
        <f>IF(AG729=0,"","L="&amp;AG729)</f>
        <v/>
      </c>
      <c r="U729" s="46" t="str">
        <f>IF(AH729=0,"",AD729&amp;" L="&amp;AH729)</f>
        <v/>
      </c>
      <c r="V729" s="46" t="str">
        <f>IF(AI729=0,"",AE729&amp;" L="&amp;AI729)</f>
        <v/>
      </c>
      <c r="W729" s="47" t="e">
        <f>VLOOKUP(P729,Исходные_данные,13,FALSE)*1.3</f>
        <v>#N/A</v>
      </c>
      <c r="X729" s="48"/>
      <c r="Y729" s="48"/>
      <c r="Z729" s="48"/>
      <c r="AA729" s="48"/>
      <c r="AB729" s="48"/>
      <c r="AD729" s="46" t="e">
        <f>VLOOKUP(S729,Кабель_диаметр,4,FALSE)</f>
        <v>#N/A</v>
      </c>
      <c r="AE729" s="46" t="e">
        <f>VLOOKUP(S729,Кабель_диаметр,5,FALSE)</f>
        <v>#N/A</v>
      </c>
      <c r="AG729" s="46">
        <f>IFERROR(VLOOKUP(P729,Исходные_данные,10,FALSE),0)</f>
        <v>0</v>
      </c>
      <c r="AH729" s="46">
        <f>IFERROR(VLOOKUP(P729,Исходные_данные,11,FALSE),0)</f>
        <v>0</v>
      </c>
      <c r="AI729" s="46">
        <f t="shared" si="30"/>
        <v>0</v>
      </c>
    </row>
    <row r="730" spans="6:35" x14ac:dyDescent="0.25">
      <c r="F730" s="19" t="str">
        <f>IF(G730=1,MAX($F$4:F729)+1,"")</f>
        <v/>
      </c>
      <c r="G730" s="19">
        <f>COUNTIF($H$5:H730,H730)</f>
        <v>707</v>
      </c>
      <c r="H730" s="19" t="e">
        <f t="shared" si="29"/>
        <v>#N/A</v>
      </c>
      <c r="I730" s="19">
        <f>COUNTIF($J$4:$J730,1)</f>
        <v>11</v>
      </c>
      <c r="J730" s="19">
        <f>COUNTIF($S$5:$S730,S730)</f>
        <v>707</v>
      </c>
      <c r="K730" s="19" t="e">
        <f>VLOOKUP(P730,Исходные_данные,20,FALSE)</f>
        <v>#N/A</v>
      </c>
      <c r="L730" s="19">
        <f>IFERROR(IF(P730=0,0,MAX($L$4:L729)+1),0)</f>
        <v>0</v>
      </c>
      <c r="M730" s="104" t="e">
        <f>LEFT(P730,SEARCH(".",P730)-1)</f>
        <v>#N/A</v>
      </c>
      <c r="N730" s="104" t="e">
        <f>LEFT(RIGHT(P730,LEN(P730)-LEN(M730)-1),SEARCH(".",P730)-1)</f>
        <v>#N/A</v>
      </c>
      <c r="P730" s="46" t="e">
        <f>VLOOKUP(ROW(726:726),Разбивка_нумерация_5,4,FALSE)</f>
        <v>#N/A</v>
      </c>
      <c r="Q730" s="46" t="e">
        <f>IF(VLOOKUP(ROW(726:726),Разбивка_нумерация_5,3,FALSE)=0,VLOOKUP(ROW(726:726),Разбивка_нумерация_5,2,FALSE),VLOOKUP(ROW(726:726),Разбивка_нумерация_5,3,FALSE))</f>
        <v>#N/A</v>
      </c>
      <c r="R730" s="46" t="e">
        <f>VLOOKUP(ROW(726:726),Разбивка_нумерация_5,6,FALSE)</f>
        <v>#N/A</v>
      </c>
      <c r="S730" s="46" t="e">
        <f>VLOOKUP(ROW(726:726),Разбивка_нумерация_5,17,FALSE)</f>
        <v>#N/A</v>
      </c>
      <c r="T730" s="46" t="str">
        <f>IF(AG730=0,"","L="&amp;AG730)</f>
        <v/>
      </c>
      <c r="U730" s="46" t="str">
        <f>IF(AH730=0,"",AD730&amp;" L="&amp;AH730)</f>
        <v/>
      </c>
      <c r="V730" s="46" t="str">
        <f>IF(AI730=0,"",AE730&amp;" L="&amp;AI730)</f>
        <v/>
      </c>
      <c r="W730" s="47" t="e">
        <f>VLOOKUP(P730,Исходные_данные,13,FALSE)*1.3</f>
        <v>#N/A</v>
      </c>
      <c r="X730" s="48"/>
      <c r="Y730" s="48"/>
      <c r="Z730" s="48"/>
      <c r="AA730" s="48"/>
      <c r="AB730" s="48"/>
      <c r="AD730" s="46" t="e">
        <f>VLOOKUP(S730,Кабель_диаметр,4,FALSE)</f>
        <v>#N/A</v>
      </c>
      <c r="AE730" s="46" t="e">
        <f>VLOOKUP(S730,Кабель_диаметр,5,FALSE)</f>
        <v>#N/A</v>
      </c>
      <c r="AG730" s="46">
        <f>IFERROR(VLOOKUP(P730,Исходные_данные,10,FALSE),0)</f>
        <v>0</v>
      </c>
      <c r="AH730" s="46">
        <f>IFERROR(VLOOKUP(P730,Исходные_данные,11,FALSE),0)</f>
        <v>0</v>
      </c>
      <c r="AI730" s="46">
        <f t="shared" si="30"/>
        <v>0</v>
      </c>
    </row>
    <row r="731" spans="6:35" x14ac:dyDescent="0.25">
      <c r="F731" s="19" t="str">
        <f>IF(G731=1,MAX($F$4:F730)+1,"")</f>
        <v/>
      </c>
      <c r="G731" s="19">
        <f>COUNTIF($H$5:H731,H731)</f>
        <v>708</v>
      </c>
      <c r="H731" s="19" t="e">
        <f t="shared" si="29"/>
        <v>#N/A</v>
      </c>
      <c r="I731" s="19">
        <f>COUNTIF($J$4:$J731,1)</f>
        <v>11</v>
      </c>
      <c r="J731" s="19">
        <f>COUNTIF($S$5:$S731,S731)</f>
        <v>708</v>
      </c>
      <c r="K731" s="19" t="e">
        <f>VLOOKUP(P731,Исходные_данные,20,FALSE)</f>
        <v>#N/A</v>
      </c>
      <c r="L731" s="19">
        <f>IFERROR(IF(P731=0,0,MAX($L$4:L730)+1),0)</f>
        <v>0</v>
      </c>
      <c r="M731" s="104" t="e">
        <f>LEFT(P731,SEARCH(".",P731)-1)</f>
        <v>#N/A</v>
      </c>
      <c r="N731" s="104" t="e">
        <f>LEFT(RIGHT(P731,LEN(P731)-LEN(M731)-1),SEARCH(".",P731)-1)</f>
        <v>#N/A</v>
      </c>
      <c r="P731" s="46" t="e">
        <f>VLOOKUP(ROW(727:727),Разбивка_нумерация_5,4,FALSE)</f>
        <v>#N/A</v>
      </c>
      <c r="Q731" s="46" t="e">
        <f>IF(VLOOKUP(ROW(727:727),Разбивка_нумерация_5,3,FALSE)=0,VLOOKUP(ROW(727:727),Разбивка_нумерация_5,2,FALSE),VLOOKUP(ROW(727:727),Разбивка_нумерация_5,3,FALSE))</f>
        <v>#N/A</v>
      </c>
      <c r="R731" s="46" t="e">
        <f>VLOOKUP(ROW(727:727),Разбивка_нумерация_5,6,FALSE)</f>
        <v>#N/A</v>
      </c>
      <c r="S731" s="46" t="e">
        <f>VLOOKUP(ROW(727:727),Разбивка_нумерация_5,17,FALSE)</f>
        <v>#N/A</v>
      </c>
      <c r="T731" s="46" t="str">
        <f>IF(AG731=0,"","L="&amp;AG731)</f>
        <v/>
      </c>
      <c r="U731" s="46" t="str">
        <f>IF(AH731=0,"",AD731&amp;" L="&amp;AH731)</f>
        <v/>
      </c>
      <c r="V731" s="46" t="str">
        <f>IF(AI731=0,"",AE731&amp;" L="&amp;AI731)</f>
        <v/>
      </c>
      <c r="W731" s="47" t="e">
        <f>VLOOKUP(P731,Исходные_данные,13,FALSE)*1.3</f>
        <v>#N/A</v>
      </c>
      <c r="X731" s="48"/>
      <c r="Y731" s="48"/>
      <c r="Z731" s="48"/>
      <c r="AA731" s="48"/>
      <c r="AB731" s="48"/>
      <c r="AD731" s="46" t="e">
        <f>VLOOKUP(S731,Кабель_диаметр,4,FALSE)</f>
        <v>#N/A</v>
      </c>
      <c r="AE731" s="46" t="e">
        <f>VLOOKUP(S731,Кабель_диаметр,5,FALSE)</f>
        <v>#N/A</v>
      </c>
      <c r="AG731" s="46">
        <f>IFERROR(VLOOKUP(P731,Исходные_данные,10,FALSE),0)</f>
        <v>0</v>
      </c>
      <c r="AH731" s="46">
        <f>IFERROR(VLOOKUP(P731,Исходные_данные,11,FALSE),0)</f>
        <v>0</v>
      </c>
      <c r="AI731" s="46">
        <f t="shared" si="30"/>
        <v>0</v>
      </c>
    </row>
    <row r="732" spans="6:35" x14ac:dyDescent="0.25">
      <c r="F732" s="19" t="str">
        <f>IF(G732=1,MAX($F$4:F731)+1,"")</f>
        <v/>
      </c>
      <c r="G732" s="19">
        <f>COUNTIF($H$5:H732,H732)</f>
        <v>709</v>
      </c>
      <c r="H732" s="19" t="e">
        <f t="shared" si="29"/>
        <v>#N/A</v>
      </c>
      <c r="I732" s="19">
        <f>COUNTIF($J$4:$J732,1)</f>
        <v>11</v>
      </c>
      <c r="J732" s="19">
        <f>COUNTIF($S$5:$S732,S732)</f>
        <v>709</v>
      </c>
      <c r="K732" s="19" t="e">
        <f>VLOOKUP(P732,Исходные_данные,20,FALSE)</f>
        <v>#N/A</v>
      </c>
      <c r="L732" s="19">
        <f>IFERROR(IF(P732=0,0,MAX($L$4:L731)+1),0)</f>
        <v>0</v>
      </c>
      <c r="M732" s="104" t="e">
        <f>LEFT(P732,SEARCH(".",P732)-1)</f>
        <v>#N/A</v>
      </c>
      <c r="N732" s="104" t="e">
        <f>LEFT(RIGHT(P732,LEN(P732)-LEN(M732)-1),SEARCH(".",P732)-1)</f>
        <v>#N/A</v>
      </c>
      <c r="P732" s="46" t="e">
        <f>VLOOKUP(ROW(728:728),Разбивка_нумерация_5,4,FALSE)</f>
        <v>#N/A</v>
      </c>
      <c r="Q732" s="46" t="e">
        <f>IF(VLOOKUP(ROW(728:728),Разбивка_нумерация_5,3,FALSE)=0,VLOOKUP(ROW(728:728),Разбивка_нумерация_5,2,FALSE),VLOOKUP(ROW(728:728),Разбивка_нумерация_5,3,FALSE))</f>
        <v>#N/A</v>
      </c>
      <c r="R732" s="46" t="e">
        <f>VLOOKUP(ROW(728:728),Разбивка_нумерация_5,6,FALSE)</f>
        <v>#N/A</v>
      </c>
      <c r="S732" s="46" t="e">
        <f>VLOOKUP(ROW(728:728),Разбивка_нумерация_5,17,FALSE)</f>
        <v>#N/A</v>
      </c>
      <c r="T732" s="46" t="str">
        <f>IF(AG732=0,"","L="&amp;AG732)</f>
        <v/>
      </c>
      <c r="U732" s="46" t="str">
        <f>IF(AH732=0,"",AD732&amp;" L="&amp;AH732)</f>
        <v/>
      </c>
      <c r="V732" s="46" t="str">
        <f>IF(AI732=0,"",AE732&amp;" L="&amp;AI732)</f>
        <v/>
      </c>
      <c r="W732" s="47" t="e">
        <f>VLOOKUP(P732,Исходные_данные,13,FALSE)*1.3</f>
        <v>#N/A</v>
      </c>
      <c r="X732" s="48"/>
      <c r="Y732" s="48"/>
      <c r="Z732" s="48"/>
      <c r="AA732" s="48"/>
      <c r="AB732" s="48"/>
      <c r="AD732" s="46" t="e">
        <f>VLOOKUP(S732,Кабель_диаметр,4,FALSE)</f>
        <v>#N/A</v>
      </c>
      <c r="AE732" s="46" t="e">
        <f>VLOOKUP(S732,Кабель_диаметр,5,FALSE)</f>
        <v>#N/A</v>
      </c>
      <c r="AG732" s="46">
        <f>IFERROR(VLOOKUP(P732,Исходные_данные,10,FALSE),0)</f>
        <v>0</v>
      </c>
      <c r="AH732" s="46">
        <f>IFERROR(VLOOKUP(P732,Исходные_данные,11,FALSE),0)</f>
        <v>0</v>
      </c>
      <c r="AI732" s="46">
        <f t="shared" si="30"/>
        <v>0</v>
      </c>
    </row>
    <row r="733" spans="6:35" x14ac:dyDescent="0.25">
      <c r="F733" s="19" t="str">
        <f>IF(G733=1,MAX($F$4:F732)+1,"")</f>
        <v/>
      </c>
      <c r="G733" s="19">
        <f>COUNTIF($H$5:H733,H733)</f>
        <v>710</v>
      </c>
      <c r="H733" s="19" t="e">
        <f t="shared" si="29"/>
        <v>#N/A</v>
      </c>
      <c r="I733" s="19">
        <f>COUNTIF($J$4:$J733,1)</f>
        <v>11</v>
      </c>
      <c r="J733" s="19">
        <f>COUNTIF($S$5:$S733,S733)</f>
        <v>710</v>
      </c>
      <c r="K733" s="19" t="e">
        <f>VLOOKUP(P733,Исходные_данные,20,FALSE)</f>
        <v>#N/A</v>
      </c>
      <c r="L733" s="19">
        <f>IFERROR(IF(P733=0,0,MAX($L$4:L732)+1),0)</f>
        <v>0</v>
      </c>
      <c r="M733" s="104" t="e">
        <f>LEFT(P733,SEARCH(".",P733)-1)</f>
        <v>#N/A</v>
      </c>
      <c r="N733" s="104" t="e">
        <f>LEFT(RIGHT(P733,LEN(P733)-LEN(M733)-1),SEARCH(".",P733)-1)</f>
        <v>#N/A</v>
      </c>
      <c r="P733" s="46" t="e">
        <f>VLOOKUP(ROW(729:729),Разбивка_нумерация_5,4,FALSE)</f>
        <v>#N/A</v>
      </c>
      <c r="Q733" s="46" t="e">
        <f>IF(VLOOKUP(ROW(729:729),Разбивка_нумерация_5,3,FALSE)=0,VLOOKUP(ROW(729:729),Разбивка_нумерация_5,2,FALSE),VLOOKUP(ROW(729:729),Разбивка_нумерация_5,3,FALSE))</f>
        <v>#N/A</v>
      </c>
      <c r="R733" s="46" t="e">
        <f>VLOOKUP(ROW(729:729),Разбивка_нумерация_5,6,FALSE)</f>
        <v>#N/A</v>
      </c>
      <c r="S733" s="46" t="e">
        <f>VLOOKUP(ROW(729:729),Разбивка_нумерация_5,17,FALSE)</f>
        <v>#N/A</v>
      </c>
      <c r="T733" s="46" t="str">
        <f>IF(AG733=0,"","L="&amp;AG733)</f>
        <v/>
      </c>
      <c r="U733" s="46" t="str">
        <f>IF(AH733=0,"",AD733&amp;" L="&amp;AH733)</f>
        <v/>
      </c>
      <c r="V733" s="46" t="str">
        <f>IF(AI733=0,"",AE733&amp;" L="&amp;AI733)</f>
        <v/>
      </c>
      <c r="W733" s="47" t="e">
        <f>VLOOKUP(P733,Исходные_данные,13,FALSE)*1.3</f>
        <v>#N/A</v>
      </c>
      <c r="X733" s="48"/>
      <c r="Y733" s="48"/>
      <c r="Z733" s="48"/>
      <c r="AA733" s="48"/>
      <c r="AB733" s="48"/>
      <c r="AD733" s="46" t="e">
        <f>VLOOKUP(S733,Кабель_диаметр,4,FALSE)</f>
        <v>#N/A</v>
      </c>
      <c r="AE733" s="46" t="e">
        <f>VLOOKUP(S733,Кабель_диаметр,5,FALSE)</f>
        <v>#N/A</v>
      </c>
      <c r="AG733" s="46">
        <f>IFERROR(VLOOKUP(P733,Исходные_данные,10,FALSE),0)</f>
        <v>0</v>
      </c>
      <c r="AH733" s="46">
        <f>IFERROR(VLOOKUP(P733,Исходные_данные,11,FALSE),0)</f>
        <v>0</v>
      </c>
      <c r="AI733" s="46">
        <f t="shared" si="30"/>
        <v>0</v>
      </c>
    </row>
    <row r="734" spans="6:35" x14ac:dyDescent="0.25">
      <c r="F734" s="19" t="str">
        <f>IF(G734=1,MAX($F$4:F733)+1,"")</f>
        <v/>
      </c>
      <c r="G734" s="19">
        <f>COUNTIF($H$5:H734,H734)</f>
        <v>711</v>
      </c>
      <c r="H734" s="19" t="e">
        <f t="shared" si="29"/>
        <v>#N/A</v>
      </c>
      <c r="I734" s="19">
        <f>COUNTIF($J$4:$J734,1)</f>
        <v>11</v>
      </c>
      <c r="J734" s="19">
        <f>COUNTIF($S$5:$S734,S734)</f>
        <v>711</v>
      </c>
      <c r="K734" s="19" t="e">
        <f>VLOOKUP(P734,Исходные_данные,20,FALSE)</f>
        <v>#N/A</v>
      </c>
      <c r="L734" s="19">
        <f>IFERROR(IF(P734=0,0,MAX($L$4:L733)+1),0)</f>
        <v>0</v>
      </c>
      <c r="M734" s="104" t="e">
        <f>LEFT(P734,SEARCH(".",P734)-1)</f>
        <v>#N/A</v>
      </c>
      <c r="N734" s="104" t="e">
        <f>LEFT(RIGHT(P734,LEN(P734)-LEN(M734)-1),SEARCH(".",P734)-1)</f>
        <v>#N/A</v>
      </c>
      <c r="P734" s="46" t="e">
        <f>VLOOKUP(ROW(730:730),Разбивка_нумерация_5,4,FALSE)</f>
        <v>#N/A</v>
      </c>
      <c r="Q734" s="46" t="e">
        <f>IF(VLOOKUP(ROW(730:730),Разбивка_нумерация_5,3,FALSE)=0,VLOOKUP(ROW(730:730),Разбивка_нумерация_5,2,FALSE),VLOOKUP(ROW(730:730),Разбивка_нумерация_5,3,FALSE))</f>
        <v>#N/A</v>
      </c>
      <c r="R734" s="46" t="e">
        <f>VLOOKUP(ROW(730:730),Разбивка_нумерация_5,6,FALSE)</f>
        <v>#N/A</v>
      </c>
      <c r="S734" s="46" t="e">
        <f>VLOOKUP(ROW(730:730),Разбивка_нумерация_5,17,FALSE)</f>
        <v>#N/A</v>
      </c>
      <c r="T734" s="46" t="str">
        <f>IF(AG734=0,"","L="&amp;AG734)</f>
        <v/>
      </c>
      <c r="U734" s="46" t="str">
        <f>IF(AH734=0,"",AD734&amp;" L="&amp;AH734)</f>
        <v/>
      </c>
      <c r="V734" s="46" t="str">
        <f>IF(AI734=0,"",AE734&amp;" L="&amp;AI734)</f>
        <v/>
      </c>
      <c r="W734" s="47" t="e">
        <f>VLOOKUP(P734,Исходные_данные,13,FALSE)*1.3</f>
        <v>#N/A</v>
      </c>
      <c r="X734" s="48"/>
      <c r="Y734" s="48"/>
      <c r="Z734" s="48"/>
      <c r="AA734" s="48"/>
      <c r="AB734" s="48"/>
      <c r="AD734" s="46" t="e">
        <f>VLOOKUP(S734,Кабель_диаметр,4,FALSE)</f>
        <v>#N/A</v>
      </c>
      <c r="AE734" s="46" t="e">
        <f>VLOOKUP(S734,Кабель_диаметр,5,FALSE)</f>
        <v>#N/A</v>
      </c>
      <c r="AG734" s="46">
        <f>IFERROR(VLOOKUP(P734,Исходные_данные,10,FALSE),0)</f>
        <v>0</v>
      </c>
      <c r="AH734" s="46">
        <f>IFERROR(VLOOKUP(P734,Исходные_данные,11,FALSE),0)</f>
        <v>0</v>
      </c>
      <c r="AI734" s="46">
        <f t="shared" si="30"/>
        <v>0</v>
      </c>
    </row>
    <row r="735" spans="6:35" x14ac:dyDescent="0.25">
      <c r="F735" s="19" t="str">
        <f>IF(G735=1,MAX($F$4:F734)+1,"")</f>
        <v/>
      </c>
      <c r="G735" s="19">
        <f>COUNTIF($H$5:H735,H735)</f>
        <v>712</v>
      </c>
      <c r="H735" s="19" t="e">
        <f t="shared" si="29"/>
        <v>#N/A</v>
      </c>
      <c r="I735" s="19">
        <f>COUNTIF($J$4:$J735,1)</f>
        <v>11</v>
      </c>
      <c r="J735" s="19">
        <f>COUNTIF($S$5:$S735,S735)</f>
        <v>712</v>
      </c>
      <c r="K735" s="19" t="e">
        <f>VLOOKUP(P735,Исходные_данные,20,FALSE)</f>
        <v>#N/A</v>
      </c>
      <c r="L735" s="19">
        <f>IFERROR(IF(P735=0,0,MAX($L$4:L734)+1),0)</f>
        <v>0</v>
      </c>
      <c r="M735" s="104" t="e">
        <f>LEFT(P735,SEARCH(".",P735)-1)</f>
        <v>#N/A</v>
      </c>
      <c r="N735" s="104" t="e">
        <f>LEFT(RIGHT(P735,LEN(P735)-LEN(M735)-1),SEARCH(".",P735)-1)</f>
        <v>#N/A</v>
      </c>
      <c r="P735" s="46" t="e">
        <f>VLOOKUP(ROW(731:731),Разбивка_нумерация_5,4,FALSE)</f>
        <v>#N/A</v>
      </c>
      <c r="Q735" s="46" t="e">
        <f>IF(VLOOKUP(ROW(731:731),Разбивка_нумерация_5,3,FALSE)=0,VLOOKUP(ROW(731:731),Разбивка_нумерация_5,2,FALSE),VLOOKUP(ROW(731:731),Разбивка_нумерация_5,3,FALSE))</f>
        <v>#N/A</v>
      </c>
      <c r="R735" s="46" t="e">
        <f>VLOOKUP(ROW(731:731),Разбивка_нумерация_5,6,FALSE)</f>
        <v>#N/A</v>
      </c>
      <c r="S735" s="46" t="e">
        <f>VLOOKUP(ROW(731:731),Разбивка_нумерация_5,17,FALSE)</f>
        <v>#N/A</v>
      </c>
      <c r="T735" s="46" t="str">
        <f>IF(AG735=0,"","L="&amp;AG735)</f>
        <v/>
      </c>
      <c r="U735" s="46" t="str">
        <f>IF(AH735=0,"",AD735&amp;" L="&amp;AH735)</f>
        <v/>
      </c>
      <c r="V735" s="46" t="str">
        <f>IF(AI735=0,"",AE735&amp;" L="&amp;AI735)</f>
        <v/>
      </c>
      <c r="W735" s="47" t="e">
        <f>VLOOKUP(P735,Исходные_данные,13,FALSE)*1.3</f>
        <v>#N/A</v>
      </c>
      <c r="X735" s="48"/>
      <c r="Y735" s="48"/>
      <c r="Z735" s="48"/>
      <c r="AA735" s="48"/>
      <c r="AB735" s="48"/>
      <c r="AD735" s="46" t="e">
        <f>VLOOKUP(S735,Кабель_диаметр,4,FALSE)</f>
        <v>#N/A</v>
      </c>
      <c r="AE735" s="46" t="e">
        <f>VLOOKUP(S735,Кабель_диаметр,5,FALSE)</f>
        <v>#N/A</v>
      </c>
      <c r="AG735" s="46">
        <f>IFERROR(VLOOKUP(P735,Исходные_данные,10,FALSE),0)</f>
        <v>0</v>
      </c>
      <c r="AH735" s="46">
        <f>IFERROR(VLOOKUP(P735,Исходные_данные,11,FALSE),0)</f>
        <v>0</v>
      </c>
      <c r="AI735" s="46">
        <f t="shared" si="30"/>
        <v>0</v>
      </c>
    </row>
    <row r="736" spans="6:35" x14ac:dyDescent="0.25">
      <c r="F736" s="19" t="str">
        <f>IF(G736=1,MAX($F$4:F735)+1,"")</f>
        <v/>
      </c>
      <c r="G736" s="19">
        <f>COUNTIF($H$5:H736,H736)</f>
        <v>713</v>
      </c>
      <c r="H736" s="19" t="e">
        <f t="shared" si="29"/>
        <v>#N/A</v>
      </c>
      <c r="I736" s="19">
        <f>COUNTIF($J$4:$J736,1)</f>
        <v>11</v>
      </c>
      <c r="J736" s="19">
        <f>COUNTIF($S$5:$S736,S736)</f>
        <v>713</v>
      </c>
      <c r="K736" s="19" t="e">
        <f>VLOOKUP(P736,Исходные_данные,20,FALSE)</f>
        <v>#N/A</v>
      </c>
      <c r="L736" s="19">
        <f>IFERROR(IF(P736=0,0,MAX($L$4:L735)+1),0)</f>
        <v>0</v>
      </c>
      <c r="M736" s="104" t="e">
        <f>LEFT(P736,SEARCH(".",P736)-1)</f>
        <v>#N/A</v>
      </c>
      <c r="N736" s="104" t="e">
        <f>LEFT(RIGHT(P736,LEN(P736)-LEN(M736)-1),SEARCH(".",P736)-1)</f>
        <v>#N/A</v>
      </c>
      <c r="P736" s="46" t="e">
        <f>VLOOKUP(ROW(732:732),Разбивка_нумерация_5,4,FALSE)</f>
        <v>#N/A</v>
      </c>
      <c r="Q736" s="46" t="e">
        <f>IF(VLOOKUP(ROW(732:732),Разбивка_нумерация_5,3,FALSE)=0,VLOOKUP(ROW(732:732),Разбивка_нумерация_5,2,FALSE),VLOOKUP(ROW(732:732),Разбивка_нумерация_5,3,FALSE))</f>
        <v>#N/A</v>
      </c>
      <c r="R736" s="46" t="e">
        <f>VLOOKUP(ROW(732:732),Разбивка_нумерация_5,6,FALSE)</f>
        <v>#N/A</v>
      </c>
      <c r="S736" s="46" t="e">
        <f>VLOOKUP(ROW(732:732),Разбивка_нумерация_5,17,FALSE)</f>
        <v>#N/A</v>
      </c>
      <c r="T736" s="46" t="str">
        <f>IF(AG736=0,"","L="&amp;AG736)</f>
        <v/>
      </c>
      <c r="U736" s="46" t="str">
        <f>IF(AH736=0,"",AD736&amp;" L="&amp;AH736)</f>
        <v/>
      </c>
      <c r="V736" s="46" t="str">
        <f>IF(AI736=0,"",AE736&amp;" L="&amp;AI736)</f>
        <v/>
      </c>
      <c r="W736" s="47" t="e">
        <f>VLOOKUP(P736,Исходные_данные,13,FALSE)*1.3</f>
        <v>#N/A</v>
      </c>
      <c r="X736" s="48"/>
      <c r="Y736" s="48"/>
      <c r="Z736" s="48"/>
      <c r="AA736" s="48"/>
      <c r="AB736" s="48"/>
      <c r="AD736" s="46" t="e">
        <f>VLOOKUP(S736,Кабель_диаметр,4,FALSE)</f>
        <v>#N/A</v>
      </c>
      <c r="AE736" s="46" t="e">
        <f>VLOOKUP(S736,Кабель_диаметр,5,FALSE)</f>
        <v>#N/A</v>
      </c>
      <c r="AG736" s="46">
        <f>IFERROR(VLOOKUP(P736,Исходные_данные,10,FALSE),0)</f>
        <v>0</v>
      </c>
      <c r="AH736" s="46">
        <f>IFERROR(VLOOKUP(P736,Исходные_данные,11,FALSE),0)</f>
        <v>0</v>
      </c>
      <c r="AI736" s="46">
        <f t="shared" si="30"/>
        <v>0</v>
      </c>
    </row>
    <row r="737" spans="6:35" x14ac:dyDescent="0.25">
      <c r="F737" s="19" t="str">
        <f>IF(G737=1,MAX($F$4:F736)+1,"")</f>
        <v/>
      </c>
      <c r="G737" s="19">
        <f>COUNTIF($H$5:H737,H737)</f>
        <v>714</v>
      </c>
      <c r="H737" s="19" t="e">
        <f t="shared" si="29"/>
        <v>#N/A</v>
      </c>
      <c r="I737" s="19">
        <f>COUNTIF($J$4:$J737,1)</f>
        <v>11</v>
      </c>
      <c r="J737" s="19">
        <f>COUNTIF($S$5:$S737,S737)</f>
        <v>714</v>
      </c>
      <c r="K737" s="19" t="e">
        <f>VLOOKUP(P737,Исходные_данные,20,FALSE)</f>
        <v>#N/A</v>
      </c>
      <c r="L737" s="19">
        <f>IFERROR(IF(P737=0,0,MAX($L$4:L736)+1),0)</f>
        <v>0</v>
      </c>
      <c r="M737" s="104" t="e">
        <f>LEFT(P737,SEARCH(".",P737)-1)</f>
        <v>#N/A</v>
      </c>
      <c r="N737" s="104" t="e">
        <f>LEFT(RIGHT(P737,LEN(P737)-LEN(M737)-1),SEARCH(".",P737)-1)</f>
        <v>#N/A</v>
      </c>
      <c r="P737" s="46" t="e">
        <f>VLOOKUP(ROW(733:733),Разбивка_нумерация_5,4,FALSE)</f>
        <v>#N/A</v>
      </c>
      <c r="Q737" s="46" t="e">
        <f>IF(VLOOKUP(ROW(733:733),Разбивка_нумерация_5,3,FALSE)=0,VLOOKUP(ROW(733:733),Разбивка_нумерация_5,2,FALSE),VLOOKUP(ROW(733:733),Разбивка_нумерация_5,3,FALSE))</f>
        <v>#N/A</v>
      </c>
      <c r="R737" s="46" t="e">
        <f>VLOOKUP(ROW(733:733),Разбивка_нумерация_5,6,FALSE)</f>
        <v>#N/A</v>
      </c>
      <c r="S737" s="46" t="e">
        <f>VLOOKUP(ROW(733:733),Разбивка_нумерация_5,17,FALSE)</f>
        <v>#N/A</v>
      </c>
      <c r="T737" s="46" t="str">
        <f>IF(AG737=0,"","L="&amp;AG737)</f>
        <v/>
      </c>
      <c r="U737" s="46" t="str">
        <f>IF(AH737=0,"",AD737&amp;" L="&amp;AH737)</f>
        <v/>
      </c>
      <c r="V737" s="46" t="str">
        <f>IF(AI737=0,"",AE737&amp;" L="&amp;AI737)</f>
        <v/>
      </c>
      <c r="W737" s="47" t="e">
        <f>VLOOKUP(P737,Исходные_данные,13,FALSE)*1.3</f>
        <v>#N/A</v>
      </c>
      <c r="X737" s="48"/>
      <c r="Y737" s="48"/>
      <c r="Z737" s="48"/>
      <c r="AA737" s="48"/>
      <c r="AB737" s="48"/>
      <c r="AD737" s="46" t="e">
        <f>VLOOKUP(S737,Кабель_диаметр,4,FALSE)</f>
        <v>#N/A</v>
      </c>
      <c r="AE737" s="46" t="e">
        <f>VLOOKUP(S737,Кабель_диаметр,5,FALSE)</f>
        <v>#N/A</v>
      </c>
      <c r="AG737" s="46">
        <f>IFERROR(VLOOKUP(P737,Исходные_данные,10,FALSE),0)</f>
        <v>0</v>
      </c>
      <c r="AH737" s="46">
        <f>IFERROR(VLOOKUP(P737,Исходные_данные,11,FALSE),0)</f>
        <v>0</v>
      </c>
      <c r="AI737" s="46">
        <f t="shared" si="30"/>
        <v>0</v>
      </c>
    </row>
    <row r="738" spans="6:35" x14ac:dyDescent="0.25">
      <c r="F738" s="19" t="str">
        <f>IF(G738=1,MAX($F$4:F737)+1,"")</f>
        <v/>
      </c>
      <c r="G738" s="19">
        <f>COUNTIF($H$5:H738,H738)</f>
        <v>715</v>
      </c>
      <c r="H738" s="19" t="e">
        <f t="shared" si="29"/>
        <v>#N/A</v>
      </c>
      <c r="I738" s="19">
        <f>COUNTIF($J$4:$J738,1)</f>
        <v>11</v>
      </c>
      <c r="J738" s="19">
        <f>COUNTIF($S$5:$S738,S738)</f>
        <v>715</v>
      </c>
      <c r="K738" s="19" t="e">
        <f>VLOOKUP(P738,Исходные_данные,20,FALSE)</f>
        <v>#N/A</v>
      </c>
      <c r="L738" s="19">
        <f>IFERROR(IF(P738=0,0,MAX($L$4:L737)+1),0)</f>
        <v>0</v>
      </c>
      <c r="M738" s="104" t="e">
        <f>LEFT(P738,SEARCH(".",P738)-1)</f>
        <v>#N/A</v>
      </c>
      <c r="N738" s="104" t="e">
        <f>LEFT(RIGHT(P738,LEN(P738)-LEN(M738)-1),SEARCH(".",P738)-1)</f>
        <v>#N/A</v>
      </c>
      <c r="P738" s="46" t="e">
        <f>VLOOKUP(ROW(734:734),Разбивка_нумерация_5,4,FALSE)</f>
        <v>#N/A</v>
      </c>
      <c r="Q738" s="46" t="e">
        <f>IF(VLOOKUP(ROW(734:734),Разбивка_нумерация_5,3,FALSE)=0,VLOOKUP(ROW(734:734),Разбивка_нумерация_5,2,FALSE),VLOOKUP(ROW(734:734),Разбивка_нумерация_5,3,FALSE))</f>
        <v>#N/A</v>
      </c>
      <c r="R738" s="46" t="e">
        <f>VLOOKUP(ROW(734:734),Разбивка_нумерация_5,6,FALSE)</f>
        <v>#N/A</v>
      </c>
      <c r="S738" s="46" t="e">
        <f>VLOOKUP(ROW(734:734),Разбивка_нумерация_5,17,FALSE)</f>
        <v>#N/A</v>
      </c>
      <c r="T738" s="46" t="str">
        <f>IF(AG738=0,"","L="&amp;AG738)</f>
        <v/>
      </c>
      <c r="U738" s="46" t="str">
        <f>IF(AH738=0,"",AD738&amp;" L="&amp;AH738)</f>
        <v/>
      </c>
      <c r="V738" s="46" t="str">
        <f>IF(AI738=0,"",AE738&amp;" L="&amp;AI738)</f>
        <v/>
      </c>
      <c r="W738" s="47" t="e">
        <f>VLOOKUP(P738,Исходные_данные,13,FALSE)*1.3</f>
        <v>#N/A</v>
      </c>
      <c r="X738" s="48"/>
      <c r="Y738" s="48"/>
      <c r="Z738" s="48"/>
      <c r="AA738" s="48"/>
      <c r="AB738" s="48"/>
      <c r="AD738" s="46" t="e">
        <f>VLOOKUP(S738,Кабель_диаметр,4,FALSE)</f>
        <v>#N/A</v>
      </c>
      <c r="AE738" s="46" t="e">
        <f>VLOOKUP(S738,Кабель_диаметр,5,FALSE)</f>
        <v>#N/A</v>
      </c>
      <c r="AG738" s="46">
        <f>IFERROR(VLOOKUP(P738,Исходные_данные,10,FALSE),0)</f>
        <v>0</v>
      </c>
      <c r="AH738" s="46">
        <f>IFERROR(VLOOKUP(P738,Исходные_данные,11,FALSE),0)</f>
        <v>0</v>
      </c>
      <c r="AI738" s="46">
        <f t="shared" si="30"/>
        <v>0</v>
      </c>
    </row>
    <row r="739" spans="6:35" x14ac:dyDescent="0.25">
      <c r="F739" s="19" t="str">
        <f>IF(G739=1,MAX($F$4:F738)+1,"")</f>
        <v/>
      </c>
      <c r="G739" s="19">
        <f>COUNTIF($H$5:H739,H739)</f>
        <v>716</v>
      </c>
      <c r="H739" s="19" t="e">
        <f t="shared" si="29"/>
        <v>#N/A</v>
      </c>
      <c r="I739" s="19">
        <f>COUNTIF($J$4:$J739,1)</f>
        <v>11</v>
      </c>
      <c r="J739" s="19">
        <f>COUNTIF($S$5:$S739,S739)</f>
        <v>716</v>
      </c>
      <c r="K739" s="19" t="e">
        <f>VLOOKUP(P739,Исходные_данные,20,FALSE)</f>
        <v>#N/A</v>
      </c>
      <c r="L739" s="19">
        <f>IFERROR(IF(P739=0,0,MAX($L$4:L738)+1),0)</f>
        <v>0</v>
      </c>
      <c r="M739" s="104" t="e">
        <f>LEFT(P739,SEARCH(".",P739)-1)</f>
        <v>#N/A</v>
      </c>
      <c r="N739" s="104" t="e">
        <f>LEFT(RIGHT(P739,LEN(P739)-LEN(M739)-1),SEARCH(".",P739)-1)</f>
        <v>#N/A</v>
      </c>
      <c r="P739" s="46" t="e">
        <f>VLOOKUP(ROW(735:735),Разбивка_нумерация_5,4,FALSE)</f>
        <v>#N/A</v>
      </c>
      <c r="Q739" s="46" t="e">
        <f>IF(VLOOKUP(ROW(735:735),Разбивка_нумерация_5,3,FALSE)=0,VLOOKUP(ROW(735:735),Разбивка_нумерация_5,2,FALSE),VLOOKUP(ROW(735:735),Разбивка_нумерация_5,3,FALSE))</f>
        <v>#N/A</v>
      </c>
      <c r="R739" s="46" t="e">
        <f>VLOOKUP(ROW(735:735),Разбивка_нумерация_5,6,FALSE)</f>
        <v>#N/A</v>
      </c>
      <c r="S739" s="46" t="e">
        <f>VLOOKUP(ROW(735:735),Разбивка_нумерация_5,17,FALSE)</f>
        <v>#N/A</v>
      </c>
      <c r="T739" s="46" t="str">
        <f>IF(AG739=0,"","L="&amp;AG739)</f>
        <v/>
      </c>
      <c r="U739" s="46" t="str">
        <f>IF(AH739=0,"",AD739&amp;" L="&amp;AH739)</f>
        <v/>
      </c>
      <c r="V739" s="46" t="str">
        <f>IF(AI739=0,"",AE739&amp;" L="&amp;AI739)</f>
        <v/>
      </c>
      <c r="W739" s="47" t="e">
        <f>VLOOKUP(P739,Исходные_данные,13,FALSE)*1.3</f>
        <v>#N/A</v>
      </c>
      <c r="X739" s="48"/>
      <c r="Y739" s="48"/>
      <c r="Z739" s="48"/>
      <c r="AA739" s="48"/>
      <c r="AB739" s="48"/>
      <c r="AD739" s="46" t="e">
        <f>VLOOKUP(S739,Кабель_диаметр,4,FALSE)</f>
        <v>#N/A</v>
      </c>
      <c r="AE739" s="46" t="e">
        <f>VLOOKUP(S739,Кабель_диаметр,5,FALSE)</f>
        <v>#N/A</v>
      </c>
      <c r="AG739" s="46">
        <f>IFERROR(VLOOKUP(P739,Исходные_данные,10,FALSE),0)</f>
        <v>0</v>
      </c>
      <c r="AH739" s="46">
        <f>IFERROR(VLOOKUP(P739,Исходные_данные,11,FALSE),0)</f>
        <v>0</v>
      </c>
      <c r="AI739" s="46">
        <f t="shared" si="30"/>
        <v>0</v>
      </c>
    </row>
    <row r="740" spans="6:35" x14ac:dyDescent="0.25">
      <c r="F740" s="19" t="str">
        <f>IF(G740=1,MAX($F$4:F739)+1,"")</f>
        <v/>
      </c>
      <c r="G740" s="19">
        <f>COUNTIF($H$5:H740,H740)</f>
        <v>717</v>
      </c>
      <c r="H740" s="19" t="e">
        <f t="shared" si="29"/>
        <v>#N/A</v>
      </c>
      <c r="I740" s="19">
        <f>COUNTIF($J$4:$J740,1)</f>
        <v>11</v>
      </c>
      <c r="J740" s="19">
        <f>COUNTIF($S$5:$S740,S740)</f>
        <v>717</v>
      </c>
      <c r="K740" s="19" t="e">
        <f>VLOOKUP(P740,Исходные_данные,20,FALSE)</f>
        <v>#N/A</v>
      </c>
      <c r="L740" s="19">
        <f>IFERROR(IF(P740=0,0,MAX($L$4:L739)+1),0)</f>
        <v>0</v>
      </c>
      <c r="M740" s="104" t="e">
        <f>LEFT(P740,SEARCH(".",P740)-1)</f>
        <v>#N/A</v>
      </c>
      <c r="N740" s="104" t="e">
        <f>LEFT(RIGHT(P740,LEN(P740)-LEN(M740)-1),SEARCH(".",P740)-1)</f>
        <v>#N/A</v>
      </c>
      <c r="P740" s="46" t="e">
        <f>VLOOKUP(ROW(736:736),Разбивка_нумерация_5,4,FALSE)</f>
        <v>#N/A</v>
      </c>
      <c r="Q740" s="46" t="e">
        <f>IF(VLOOKUP(ROW(736:736),Разбивка_нумерация_5,3,FALSE)=0,VLOOKUP(ROW(736:736),Разбивка_нумерация_5,2,FALSE),VLOOKUP(ROW(736:736),Разбивка_нумерация_5,3,FALSE))</f>
        <v>#N/A</v>
      </c>
      <c r="R740" s="46" t="e">
        <f>VLOOKUP(ROW(736:736),Разбивка_нумерация_5,6,FALSE)</f>
        <v>#N/A</v>
      </c>
      <c r="S740" s="46" t="e">
        <f>VLOOKUP(ROW(736:736),Разбивка_нумерация_5,17,FALSE)</f>
        <v>#N/A</v>
      </c>
      <c r="T740" s="46" t="str">
        <f>IF(AG740=0,"","L="&amp;AG740)</f>
        <v/>
      </c>
      <c r="U740" s="46" t="str">
        <f>IF(AH740=0,"",AD740&amp;" L="&amp;AH740)</f>
        <v/>
      </c>
      <c r="V740" s="46" t="str">
        <f>IF(AI740=0,"",AE740&amp;" L="&amp;AI740)</f>
        <v/>
      </c>
      <c r="W740" s="47" t="e">
        <f>VLOOKUP(P740,Исходные_данные,13,FALSE)*1.3</f>
        <v>#N/A</v>
      </c>
      <c r="X740" s="48"/>
      <c r="Y740" s="48"/>
      <c r="Z740" s="48"/>
      <c r="AA740" s="48"/>
      <c r="AB740" s="48"/>
      <c r="AD740" s="46" t="e">
        <f>VLOOKUP(S740,Кабель_диаметр,4,FALSE)</f>
        <v>#N/A</v>
      </c>
      <c r="AE740" s="46" t="e">
        <f>VLOOKUP(S740,Кабель_диаметр,5,FALSE)</f>
        <v>#N/A</v>
      </c>
      <c r="AG740" s="46">
        <f>IFERROR(VLOOKUP(P740,Исходные_данные,10,FALSE),0)</f>
        <v>0</v>
      </c>
      <c r="AH740" s="46">
        <f>IFERROR(VLOOKUP(P740,Исходные_данные,11,FALSE),0)</f>
        <v>0</v>
      </c>
      <c r="AI740" s="46">
        <f t="shared" si="30"/>
        <v>0</v>
      </c>
    </row>
    <row r="741" spans="6:35" x14ac:dyDescent="0.25">
      <c r="F741" s="19" t="str">
        <f>IF(G741=1,MAX($F$4:F740)+1,"")</f>
        <v/>
      </c>
      <c r="G741" s="19">
        <f>COUNTIF($H$5:H741,H741)</f>
        <v>718</v>
      </c>
      <c r="H741" s="19" t="e">
        <f t="shared" si="29"/>
        <v>#N/A</v>
      </c>
      <c r="I741" s="19">
        <f>COUNTIF($J$4:$J741,1)</f>
        <v>11</v>
      </c>
      <c r="J741" s="19">
        <f>COUNTIF($S$5:$S741,S741)</f>
        <v>718</v>
      </c>
      <c r="K741" s="19" t="e">
        <f>VLOOKUP(P741,Исходные_данные,20,FALSE)</f>
        <v>#N/A</v>
      </c>
      <c r="L741" s="19">
        <f>IFERROR(IF(P741=0,0,MAX($L$4:L740)+1),0)</f>
        <v>0</v>
      </c>
      <c r="M741" s="104" t="e">
        <f>LEFT(P741,SEARCH(".",P741)-1)</f>
        <v>#N/A</v>
      </c>
      <c r="N741" s="104" t="e">
        <f>LEFT(RIGHT(P741,LEN(P741)-LEN(M741)-1),SEARCH(".",P741)-1)</f>
        <v>#N/A</v>
      </c>
      <c r="P741" s="46" t="e">
        <f>VLOOKUP(ROW(737:737),Разбивка_нумерация_5,4,FALSE)</f>
        <v>#N/A</v>
      </c>
      <c r="Q741" s="46" t="e">
        <f>IF(VLOOKUP(ROW(737:737),Разбивка_нумерация_5,3,FALSE)=0,VLOOKUP(ROW(737:737),Разбивка_нумерация_5,2,FALSE),VLOOKUP(ROW(737:737),Разбивка_нумерация_5,3,FALSE))</f>
        <v>#N/A</v>
      </c>
      <c r="R741" s="46" t="e">
        <f>VLOOKUP(ROW(737:737),Разбивка_нумерация_5,6,FALSE)</f>
        <v>#N/A</v>
      </c>
      <c r="S741" s="46" t="e">
        <f>VLOOKUP(ROW(737:737),Разбивка_нумерация_5,17,FALSE)</f>
        <v>#N/A</v>
      </c>
      <c r="T741" s="46" t="str">
        <f>IF(AG741=0,"","L="&amp;AG741)</f>
        <v/>
      </c>
      <c r="U741" s="46" t="str">
        <f>IF(AH741=0,"",AD741&amp;" L="&amp;AH741)</f>
        <v/>
      </c>
      <c r="V741" s="46" t="str">
        <f>IF(AI741=0,"",AE741&amp;" L="&amp;AI741)</f>
        <v/>
      </c>
      <c r="W741" s="47" t="e">
        <f>VLOOKUP(P741,Исходные_данные,13,FALSE)*1.3</f>
        <v>#N/A</v>
      </c>
      <c r="X741" s="48"/>
      <c r="Y741" s="48"/>
      <c r="Z741" s="48"/>
      <c r="AA741" s="48"/>
      <c r="AB741" s="48"/>
      <c r="AD741" s="46" t="e">
        <f>VLOOKUP(S741,Кабель_диаметр,4,FALSE)</f>
        <v>#N/A</v>
      </c>
      <c r="AE741" s="46" t="e">
        <f>VLOOKUP(S741,Кабель_диаметр,5,FALSE)</f>
        <v>#N/A</v>
      </c>
      <c r="AG741" s="46">
        <f>IFERROR(VLOOKUP(P741,Исходные_данные,10,FALSE),0)</f>
        <v>0</v>
      </c>
      <c r="AH741" s="46">
        <f>IFERROR(VLOOKUP(P741,Исходные_данные,11,FALSE),0)</f>
        <v>0</v>
      </c>
      <c r="AI741" s="46">
        <f t="shared" si="30"/>
        <v>0</v>
      </c>
    </row>
    <row r="742" spans="6:35" x14ac:dyDescent="0.25">
      <c r="F742" s="19" t="str">
        <f>IF(G742=1,MAX($F$4:F741)+1,"")</f>
        <v/>
      </c>
      <c r="G742" s="19">
        <f>COUNTIF($H$5:H742,H742)</f>
        <v>719</v>
      </c>
      <c r="H742" s="19" t="e">
        <f t="shared" si="29"/>
        <v>#N/A</v>
      </c>
      <c r="I742" s="19">
        <f>COUNTIF($J$4:$J742,1)</f>
        <v>11</v>
      </c>
      <c r="J742" s="19">
        <f>COUNTIF($S$5:$S742,S742)</f>
        <v>719</v>
      </c>
      <c r="K742" s="19" t="e">
        <f>VLOOKUP(P742,Исходные_данные,20,FALSE)</f>
        <v>#N/A</v>
      </c>
      <c r="L742" s="19">
        <f>IFERROR(IF(P742=0,0,MAX($L$4:L741)+1),0)</f>
        <v>0</v>
      </c>
      <c r="M742" s="104" t="e">
        <f>LEFT(P742,SEARCH(".",P742)-1)</f>
        <v>#N/A</v>
      </c>
      <c r="N742" s="104" t="e">
        <f>LEFT(RIGHT(P742,LEN(P742)-LEN(M742)-1),SEARCH(".",P742)-1)</f>
        <v>#N/A</v>
      </c>
      <c r="P742" s="46" t="e">
        <f>VLOOKUP(ROW(738:738),Разбивка_нумерация_5,4,FALSE)</f>
        <v>#N/A</v>
      </c>
      <c r="Q742" s="46" t="e">
        <f>IF(VLOOKUP(ROW(738:738),Разбивка_нумерация_5,3,FALSE)=0,VLOOKUP(ROW(738:738),Разбивка_нумерация_5,2,FALSE),VLOOKUP(ROW(738:738),Разбивка_нумерация_5,3,FALSE))</f>
        <v>#N/A</v>
      </c>
      <c r="R742" s="46" t="e">
        <f>VLOOKUP(ROW(738:738),Разбивка_нумерация_5,6,FALSE)</f>
        <v>#N/A</v>
      </c>
      <c r="S742" s="46" t="e">
        <f>VLOOKUP(ROW(738:738),Разбивка_нумерация_5,17,FALSE)</f>
        <v>#N/A</v>
      </c>
      <c r="T742" s="46" t="str">
        <f>IF(AG742=0,"","L="&amp;AG742)</f>
        <v/>
      </c>
      <c r="U742" s="46" t="str">
        <f>IF(AH742=0,"",AD742&amp;" L="&amp;AH742)</f>
        <v/>
      </c>
      <c r="V742" s="46" t="str">
        <f>IF(AI742=0,"",AE742&amp;" L="&amp;AI742)</f>
        <v/>
      </c>
      <c r="W742" s="47" t="e">
        <f>VLOOKUP(P742,Исходные_данные,13,FALSE)*1.3</f>
        <v>#N/A</v>
      </c>
      <c r="X742" s="48"/>
      <c r="Y742" s="48"/>
      <c r="Z742" s="48"/>
      <c r="AA742" s="48"/>
      <c r="AB742" s="48"/>
      <c r="AD742" s="46" t="e">
        <f>VLOOKUP(S742,Кабель_диаметр,4,FALSE)</f>
        <v>#N/A</v>
      </c>
      <c r="AE742" s="46" t="e">
        <f>VLOOKUP(S742,Кабель_диаметр,5,FALSE)</f>
        <v>#N/A</v>
      </c>
      <c r="AG742" s="46">
        <f>IFERROR(VLOOKUP(P742,Исходные_данные,10,FALSE),0)</f>
        <v>0</v>
      </c>
      <c r="AH742" s="46">
        <f>IFERROR(VLOOKUP(P742,Исходные_данные,11,FALSE),0)</f>
        <v>0</v>
      </c>
      <c r="AI742" s="46">
        <f t="shared" si="30"/>
        <v>0</v>
      </c>
    </row>
    <row r="743" spans="6:35" x14ac:dyDescent="0.25">
      <c r="F743" s="19" t="str">
        <f>IF(G743=1,MAX($F$4:F742)+1,"")</f>
        <v/>
      </c>
      <c r="G743" s="19">
        <f>COUNTIF($H$5:H743,H743)</f>
        <v>720</v>
      </c>
      <c r="H743" s="19" t="e">
        <f t="shared" si="29"/>
        <v>#N/A</v>
      </c>
      <c r="I743" s="19">
        <f>COUNTIF($J$4:$J743,1)</f>
        <v>11</v>
      </c>
      <c r="J743" s="19">
        <f>COUNTIF($S$5:$S743,S743)</f>
        <v>720</v>
      </c>
      <c r="K743" s="19" t="e">
        <f>VLOOKUP(P743,Исходные_данные,20,FALSE)</f>
        <v>#N/A</v>
      </c>
      <c r="L743" s="19">
        <f>IFERROR(IF(P743=0,0,MAX($L$4:L742)+1),0)</f>
        <v>0</v>
      </c>
      <c r="M743" s="104" t="e">
        <f>LEFT(P743,SEARCH(".",P743)-1)</f>
        <v>#N/A</v>
      </c>
      <c r="N743" s="104" t="e">
        <f>LEFT(RIGHT(P743,LEN(P743)-LEN(M743)-1),SEARCH(".",P743)-1)</f>
        <v>#N/A</v>
      </c>
      <c r="P743" s="46" t="e">
        <f>VLOOKUP(ROW(739:739),Разбивка_нумерация_5,4,FALSE)</f>
        <v>#N/A</v>
      </c>
      <c r="Q743" s="46" t="e">
        <f>IF(VLOOKUP(ROW(739:739),Разбивка_нумерация_5,3,FALSE)=0,VLOOKUP(ROW(739:739),Разбивка_нумерация_5,2,FALSE),VLOOKUP(ROW(739:739),Разбивка_нумерация_5,3,FALSE))</f>
        <v>#N/A</v>
      </c>
      <c r="R743" s="46" t="e">
        <f>VLOOKUP(ROW(739:739),Разбивка_нумерация_5,6,FALSE)</f>
        <v>#N/A</v>
      </c>
      <c r="S743" s="46" t="e">
        <f>VLOOKUP(ROW(739:739),Разбивка_нумерация_5,17,FALSE)</f>
        <v>#N/A</v>
      </c>
      <c r="T743" s="46" t="str">
        <f>IF(AG743=0,"","L="&amp;AG743)</f>
        <v/>
      </c>
      <c r="U743" s="46" t="str">
        <f>IF(AH743=0,"",AD743&amp;" L="&amp;AH743)</f>
        <v/>
      </c>
      <c r="V743" s="46" t="str">
        <f>IF(AI743=0,"",AE743&amp;" L="&amp;AI743)</f>
        <v/>
      </c>
      <c r="W743" s="47" t="e">
        <f>VLOOKUP(P743,Исходные_данные,13,FALSE)*1.3</f>
        <v>#N/A</v>
      </c>
      <c r="X743" s="48"/>
      <c r="Y743" s="48"/>
      <c r="Z743" s="48"/>
      <c r="AA743" s="48"/>
      <c r="AB743" s="48"/>
      <c r="AD743" s="46" t="e">
        <f>VLOOKUP(S743,Кабель_диаметр,4,FALSE)</f>
        <v>#N/A</v>
      </c>
      <c r="AE743" s="46" t="e">
        <f>VLOOKUP(S743,Кабель_диаметр,5,FALSE)</f>
        <v>#N/A</v>
      </c>
      <c r="AG743" s="46">
        <f>IFERROR(VLOOKUP(P743,Исходные_данные,10,FALSE),0)</f>
        <v>0</v>
      </c>
      <c r="AH743" s="46">
        <f>IFERROR(VLOOKUP(P743,Исходные_данные,11,FALSE),0)</f>
        <v>0</v>
      </c>
      <c r="AI743" s="46">
        <f t="shared" si="30"/>
        <v>0</v>
      </c>
    </row>
    <row r="744" spans="6:35" x14ac:dyDescent="0.25">
      <c r="F744" s="19" t="str">
        <f>IF(G744=1,MAX($F$4:F743)+1,"")</f>
        <v/>
      </c>
      <c r="G744" s="19">
        <f>COUNTIF($H$5:H744,H744)</f>
        <v>721</v>
      </c>
      <c r="H744" s="19" t="e">
        <f t="shared" si="29"/>
        <v>#N/A</v>
      </c>
      <c r="I744" s="19">
        <f>COUNTIF($J$4:$J744,1)</f>
        <v>11</v>
      </c>
      <c r="J744" s="19">
        <f>COUNTIF($S$5:$S744,S744)</f>
        <v>721</v>
      </c>
      <c r="K744" s="19" t="e">
        <f>VLOOKUP(P744,Исходные_данные,20,FALSE)</f>
        <v>#N/A</v>
      </c>
      <c r="L744" s="19">
        <f>IFERROR(IF(P744=0,0,MAX($L$4:L743)+1),0)</f>
        <v>0</v>
      </c>
      <c r="M744" s="104" t="e">
        <f>LEFT(P744,SEARCH(".",P744)-1)</f>
        <v>#N/A</v>
      </c>
      <c r="N744" s="104" t="e">
        <f>LEFT(RIGHT(P744,LEN(P744)-LEN(M744)-1),SEARCH(".",P744)-1)</f>
        <v>#N/A</v>
      </c>
      <c r="P744" s="46" t="e">
        <f>VLOOKUP(ROW(740:740),Разбивка_нумерация_5,4,FALSE)</f>
        <v>#N/A</v>
      </c>
      <c r="Q744" s="46" t="e">
        <f>IF(VLOOKUP(ROW(740:740),Разбивка_нумерация_5,3,FALSE)=0,VLOOKUP(ROW(740:740),Разбивка_нумерация_5,2,FALSE),VLOOKUP(ROW(740:740),Разбивка_нумерация_5,3,FALSE))</f>
        <v>#N/A</v>
      </c>
      <c r="R744" s="46" t="e">
        <f>VLOOKUP(ROW(740:740),Разбивка_нумерация_5,6,FALSE)</f>
        <v>#N/A</v>
      </c>
      <c r="S744" s="46" t="e">
        <f>VLOOKUP(ROW(740:740),Разбивка_нумерация_5,17,FALSE)</f>
        <v>#N/A</v>
      </c>
      <c r="T744" s="46" t="str">
        <f>IF(AG744=0,"","L="&amp;AG744)</f>
        <v/>
      </c>
      <c r="U744" s="46" t="str">
        <f>IF(AH744=0,"",AD744&amp;" L="&amp;AH744)</f>
        <v/>
      </c>
      <c r="V744" s="46" t="str">
        <f>IF(AI744=0,"",AE744&amp;" L="&amp;AI744)</f>
        <v/>
      </c>
      <c r="W744" s="47" t="e">
        <f>VLOOKUP(P744,Исходные_данные,13,FALSE)*1.3</f>
        <v>#N/A</v>
      </c>
      <c r="X744" s="48"/>
      <c r="Y744" s="48"/>
      <c r="Z744" s="48"/>
      <c r="AA744" s="48"/>
      <c r="AB744" s="48"/>
      <c r="AD744" s="46" t="e">
        <f>VLOOKUP(S744,Кабель_диаметр,4,FALSE)</f>
        <v>#N/A</v>
      </c>
      <c r="AE744" s="46" t="e">
        <f>VLOOKUP(S744,Кабель_диаметр,5,FALSE)</f>
        <v>#N/A</v>
      </c>
      <c r="AG744" s="46">
        <f>IFERROR(VLOOKUP(P744,Исходные_данные,10,FALSE),0)</f>
        <v>0</v>
      </c>
      <c r="AH744" s="46">
        <f>IFERROR(VLOOKUP(P744,Исходные_данные,11,FALSE),0)</f>
        <v>0</v>
      </c>
      <c r="AI744" s="46">
        <f t="shared" si="30"/>
        <v>0</v>
      </c>
    </row>
    <row r="745" spans="6:35" x14ac:dyDescent="0.25">
      <c r="F745" s="19" t="str">
        <f>IF(G745=1,MAX($F$4:F744)+1,"")</f>
        <v/>
      </c>
      <c r="G745" s="19">
        <f>COUNTIF($H$5:H745,H745)</f>
        <v>722</v>
      </c>
      <c r="H745" s="19" t="e">
        <f t="shared" si="29"/>
        <v>#N/A</v>
      </c>
      <c r="I745" s="19">
        <f>COUNTIF($J$4:$J745,1)</f>
        <v>11</v>
      </c>
      <c r="J745" s="19">
        <f>COUNTIF($S$5:$S745,S745)</f>
        <v>722</v>
      </c>
      <c r="K745" s="19" t="e">
        <f>VLOOKUP(P745,Исходные_данные,20,FALSE)</f>
        <v>#N/A</v>
      </c>
      <c r="L745" s="19">
        <f>IFERROR(IF(P745=0,0,MAX($L$4:L744)+1),0)</f>
        <v>0</v>
      </c>
      <c r="M745" s="104" t="e">
        <f>LEFT(P745,SEARCH(".",P745)-1)</f>
        <v>#N/A</v>
      </c>
      <c r="N745" s="104" t="e">
        <f>LEFT(RIGHT(P745,LEN(P745)-LEN(M745)-1),SEARCH(".",P745)-1)</f>
        <v>#N/A</v>
      </c>
      <c r="P745" s="46" t="e">
        <f>VLOOKUP(ROW(741:741),Разбивка_нумерация_5,4,FALSE)</f>
        <v>#N/A</v>
      </c>
      <c r="Q745" s="46" t="e">
        <f>IF(VLOOKUP(ROW(741:741),Разбивка_нумерация_5,3,FALSE)=0,VLOOKUP(ROW(741:741),Разбивка_нумерация_5,2,FALSE),VLOOKUP(ROW(741:741),Разбивка_нумерация_5,3,FALSE))</f>
        <v>#N/A</v>
      </c>
      <c r="R745" s="46" t="e">
        <f>VLOOKUP(ROW(741:741),Разбивка_нумерация_5,6,FALSE)</f>
        <v>#N/A</v>
      </c>
      <c r="S745" s="46" t="e">
        <f>VLOOKUP(ROW(741:741),Разбивка_нумерация_5,17,FALSE)</f>
        <v>#N/A</v>
      </c>
      <c r="T745" s="46" t="str">
        <f>IF(AG745=0,"","L="&amp;AG745)</f>
        <v/>
      </c>
      <c r="U745" s="46" t="str">
        <f>IF(AH745=0,"",AD745&amp;" L="&amp;AH745)</f>
        <v/>
      </c>
      <c r="V745" s="46" t="str">
        <f>IF(AI745=0,"",AE745&amp;" L="&amp;AI745)</f>
        <v/>
      </c>
      <c r="W745" s="47" t="e">
        <f>VLOOKUP(P745,Исходные_данные,13,FALSE)*1.3</f>
        <v>#N/A</v>
      </c>
      <c r="X745" s="48"/>
      <c r="Y745" s="48"/>
      <c r="Z745" s="48"/>
      <c r="AA745" s="48"/>
      <c r="AB745" s="48"/>
      <c r="AD745" s="46" t="e">
        <f>VLOOKUP(S745,Кабель_диаметр,4,FALSE)</f>
        <v>#N/A</v>
      </c>
      <c r="AE745" s="46" t="e">
        <f>VLOOKUP(S745,Кабель_диаметр,5,FALSE)</f>
        <v>#N/A</v>
      </c>
      <c r="AG745" s="46">
        <f>IFERROR(VLOOKUP(P745,Исходные_данные,10,FALSE),0)</f>
        <v>0</v>
      </c>
      <c r="AH745" s="46">
        <f>IFERROR(VLOOKUP(P745,Исходные_данные,11,FALSE),0)</f>
        <v>0</v>
      </c>
      <c r="AI745" s="46">
        <f t="shared" si="30"/>
        <v>0</v>
      </c>
    </row>
    <row r="746" spans="6:35" x14ac:dyDescent="0.25">
      <c r="F746" s="19" t="str">
        <f>IF(G746=1,MAX($F$4:F745)+1,"")</f>
        <v/>
      </c>
      <c r="G746" s="19">
        <f>COUNTIF($H$5:H746,H746)</f>
        <v>723</v>
      </c>
      <c r="H746" s="19" t="e">
        <f t="shared" si="29"/>
        <v>#N/A</v>
      </c>
      <c r="I746" s="19">
        <f>COUNTIF($J$4:$J746,1)</f>
        <v>11</v>
      </c>
      <c r="J746" s="19">
        <f>COUNTIF($S$5:$S746,S746)</f>
        <v>723</v>
      </c>
      <c r="K746" s="19" t="e">
        <f>VLOOKUP(P746,Исходные_данные,20,FALSE)</f>
        <v>#N/A</v>
      </c>
      <c r="L746" s="19">
        <f>IFERROR(IF(P746=0,0,MAX($L$4:L745)+1),0)</f>
        <v>0</v>
      </c>
      <c r="M746" s="104" t="e">
        <f>LEFT(P746,SEARCH(".",P746)-1)</f>
        <v>#N/A</v>
      </c>
      <c r="N746" s="104" t="e">
        <f>LEFT(RIGHT(P746,LEN(P746)-LEN(M746)-1),SEARCH(".",P746)-1)</f>
        <v>#N/A</v>
      </c>
      <c r="P746" s="46" t="e">
        <f>VLOOKUP(ROW(742:742),Разбивка_нумерация_5,4,FALSE)</f>
        <v>#N/A</v>
      </c>
      <c r="Q746" s="46" t="e">
        <f>IF(VLOOKUP(ROW(742:742),Разбивка_нумерация_5,3,FALSE)=0,VLOOKUP(ROW(742:742),Разбивка_нумерация_5,2,FALSE),VLOOKUP(ROW(742:742),Разбивка_нумерация_5,3,FALSE))</f>
        <v>#N/A</v>
      </c>
      <c r="R746" s="46" t="e">
        <f>VLOOKUP(ROW(742:742),Разбивка_нумерация_5,6,FALSE)</f>
        <v>#N/A</v>
      </c>
      <c r="S746" s="46" t="e">
        <f>VLOOKUP(ROW(742:742),Разбивка_нумерация_5,17,FALSE)</f>
        <v>#N/A</v>
      </c>
      <c r="T746" s="46" t="str">
        <f>IF(AG746=0,"","L="&amp;AG746)</f>
        <v/>
      </c>
      <c r="U746" s="46" t="str">
        <f>IF(AH746=0,"",AD746&amp;" L="&amp;AH746)</f>
        <v/>
      </c>
      <c r="V746" s="46" t="str">
        <f>IF(AI746=0,"",AE746&amp;" L="&amp;AI746)</f>
        <v/>
      </c>
      <c r="W746" s="47" t="e">
        <f>VLOOKUP(P746,Исходные_данные,13,FALSE)*1.3</f>
        <v>#N/A</v>
      </c>
      <c r="X746" s="48"/>
      <c r="Y746" s="48"/>
      <c r="Z746" s="48"/>
      <c r="AA746" s="48"/>
      <c r="AB746" s="48"/>
      <c r="AD746" s="46" t="e">
        <f>VLOOKUP(S746,Кабель_диаметр,4,FALSE)</f>
        <v>#N/A</v>
      </c>
      <c r="AE746" s="46" t="e">
        <f>VLOOKUP(S746,Кабель_диаметр,5,FALSE)</f>
        <v>#N/A</v>
      </c>
      <c r="AG746" s="46">
        <f>IFERROR(VLOOKUP(P746,Исходные_данные,10,FALSE),0)</f>
        <v>0</v>
      </c>
      <c r="AH746" s="46">
        <f>IFERROR(VLOOKUP(P746,Исходные_данные,11,FALSE),0)</f>
        <v>0</v>
      </c>
      <c r="AI746" s="46">
        <f t="shared" si="30"/>
        <v>0</v>
      </c>
    </row>
    <row r="747" spans="6:35" x14ac:dyDescent="0.25">
      <c r="F747" s="19" t="str">
        <f>IF(G747=1,MAX($F$4:F746)+1,"")</f>
        <v/>
      </c>
      <c r="G747" s="19">
        <f>COUNTIF($H$5:H747,H747)</f>
        <v>724</v>
      </c>
      <c r="H747" s="19" t="e">
        <f t="shared" si="29"/>
        <v>#N/A</v>
      </c>
      <c r="I747" s="19">
        <f>COUNTIF($J$4:$J747,1)</f>
        <v>11</v>
      </c>
      <c r="J747" s="19">
        <f>COUNTIF($S$5:$S747,S747)</f>
        <v>724</v>
      </c>
      <c r="K747" s="19" t="e">
        <f>VLOOKUP(P747,Исходные_данные,20,FALSE)</f>
        <v>#N/A</v>
      </c>
      <c r="L747" s="19">
        <f>IFERROR(IF(P747=0,0,MAX($L$4:L746)+1),0)</f>
        <v>0</v>
      </c>
      <c r="M747" s="104" t="e">
        <f>LEFT(P747,SEARCH(".",P747)-1)</f>
        <v>#N/A</v>
      </c>
      <c r="N747" s="104" t="e">
        <f>LEFT(RIGHT(P747,LEN(P747)-LEN(M747)-1),SEARCH(".",P747)-1)</f>
        <v>#N/A</v>
      </c>
      <c r="P747" s="46" t="e">
        <f>VLOOKUP(ROW(743:743),Разбивка_нумерация_5,4,FALSE)</f>
        <v>#N/A</v>
      </c>
      <c r="Q747" s="46" t="e">
        <f>IF(VLOOKUP(ROW(743:743),Разбивка_нумерация_5,3,FALSE)=0,VLOOKUP(ROW(743:743),Разбивка_нумерация_5,2,FALSE),VLOOKUP(ROW(743:743),Разбивка_нумерация_5,3,FALSE))</f>
        <v>#N/A</v>
      </c>
      <c r="R747" s="46" t="e">
        <f>VLOOKUP(ROW(743:743),Разбивка_нумерация_5,6,FALSE)</f>
        <v>#N/A</v>
      </c>
      <c r="S747" s="46" t="e">
        <f>VLOOKUP(ROW(743:743),Разбивка_нумерация_5,17,FALSE)</f>
        <v>#N/A</v>
      </c>
      <c r="T747" s="46" t="str">
        <f>IF(AG747=0,"","L="&amp;AG747)</f>
        <v/>
      </c>
      <c r="U747" s="46" t="str">
        <f>IF(AH747=0,"",AD747&amp;" L="&amp;AH747)</f>
        <v/>
      </c>
      <c r="V747" s="46" t="str">
        <f>IF(AI747=0,"",AE747&amp;" L="&amp;AI747)</f>
        <v/>
      </c>
      <c r="W747" s="47" t="e">
        <f>VLOOKUP(P747,Исходные_данные,13,FALSE)*1.3</f>
        <v>#N/A</v>
      </c>
      <c r="X747" s="48"/>
      <c r="Y747" s="48"/>
      <c r="Z747" s="48"/>
      <c r="AA747" s="48"/>
      <c r="AB747" s="48"/>
      <c r="AD747" s="46" t="e">
        <f>VLOOKUP(S747,Кабель_диаметр,4,FALSE)</f>
        <v>#N/A</v>
      </c>
      <c r="AE747" s="46" t="e">
        <f>VLOOKUP(S747,Кабель_диаметр,5,FALSE)</f>
        <v>#N/A</v>
      </c>
      <c r="AG747" s="46">
        <f>IFERROR(VLOOKUP(P747,Исходные_данные,10,FALSE),0)</f>
        <v>0</v>
      </c>
      <c r="AH747" s="46">
        <f>IFERROR(VLOOKUP(P747,Исходные_данные,11,FALSE),0)</f>
        <v>0</v>
      </c>
      <c r="AI747" s="46">
        <f t="shared" si="30"/>
        <v>0</v>
      </c>
    </row>
    <row r="748" spans="6:35" x14ac:dyDescent="0.25">
      <c r="F748" s="19" t="str">
        <f>IF(G748=1,MAX($F$4:F747)+1,"")</f>
        <v/>
      </c>
      <c r="G748" s="19">
        <f>COUNTIF($H$5:H748,H748)</f>
        <v>725</v>
      </c>
      <c r="H748" s="19" t="e">
        <f t="shared" si="29"/>
        <v>#N/A</v>
      </c>
      <c r="I748" s="19">
        <f>COUNTIF($J$4:$J748,1)</f>
        <v>11</v>
      </c>
      <c r="J748" s="19">
        <f>COUNTIF($S$5:$S748,S748)</f>
        <v>725</v>
      </c>
      <c r="K748" s="19" t="e">
        <f>VLOOKUP(P748,Исходные_данные,20,FALSE)</f>
        <v>#N/A</v>
      </c>
      <c r="L748" s="19">
        <f>IFERROR(IF(P748=0,0,MAX($L$4:L747)+1),0)</f>
        <v>0</v>
      </c>
      <c r="M748" s="104" t="e">
        <f>LEFT(P748,SEARCH(".",P748)-1)</f>
        <v>#N/A</v>
      </c>
      <c r="N748" s="104" t="e">
        <f>LEFT(RIGHT(P748,LEN(P748)-LEN(M748)-1),SEARCH(".",P748)-1)</f>
        <v>#N/A</v>
      </c>
      <c r="P748" s="46" t="e">
        <f>VLOOKUP(ROW(744:744),Разбивка_нумерация_5,4,FALSE)</f>
        <v>#N/A</v>
      </c>
      <c r="Q748" s="46" t="e">
        <f>IF(VLOOKUP(ROW(744:744),Разбивка_нумерация_5,3,FALSE)=0,VLOOKUP(ROW(744:744),Разбивка_нумерация_5,2,FALSE),VLOOKUP(ROW(744:744),Разбивка_нумерация_5,3,FALSE))</f>
        <v>#N/A</v>
      </c>
      <c r="R748" s="46" t="e">
        <f>VLOOKUP(ROW(744:744),Разбивка_нумерация_5,6,FALSE)</f>
        <v>#N/A</v>
      </c>
      <c r="S748" s="46" t="e">
        <f>VLOOKUP(ROW(744:744),Разбивка_нумерация_5,17,FALSE)</f>
        <v>#N/A</v>
      </c>
      <c r="T748" s="46" t="str">
        <f>IF(AG748=0,"","L="&amp;AG748)</f>
        <v/>
      </c>
      <c r="U748" s="46" t="str">
        <f>IF(AH748=0,"",AD748&amp;" L="&amp;AH748)</f>
        <v/>
      </c>
      <c r="V748" s="46" t="str">
        <f>IF(AI748=0,"",AE748&amp;" L="&amp;AI748)</f>
        <v/>
      </c>
      <c r="W748" s="47" t="e">
        <f>VLOOKUP(P748,Исходные_данные,13,FALSE)*1.3</f>
        <v>#N/A</v>
      </c>
      <c r="X748" s="48"/>
      <c r="Y748" s="48"/>
      <c r="Z748" s="48"/>
      <c r="AA748" s="48"/>
      <c r="AB748" s="48"/>
      <c r="AD748" s="46" t="e">
        <f>VLOOKUP(S748,Кабель_диаметр,4,FALSE)</f>
        <v>#N/A</v>
      </c>
      <c r="AE748" s="46" t="e">
        <f>VLOOKUP(S748,Кабель_диаметр,5,FALSE)</f>
        <v>#N/A</v>
      </c>
      <c r="AG748" s="46">
        <f>IFERROR(VLOOKUP(P748,Исходные_данные,10,FALSE),0)</f>
        <v>0</v>
      </c>
      <c r="AH748" s="46">
        <f>IFERROR(VLOOKUP(P748,Исходные_данные,11,FALSE),0)</f>
        <v>0</v>
      </c>
      <c r="AI748" s="46">
        <f t="shared" si="30"/>
        <v>0</v>
      </c>
    </row>
    <row r="749" spans="6:35" x14ac:dyDescent="0.25">
      <c r="F749" s="19" t="str">
        <f>IF(G749=1,MAX($F$4:F748)+1,"")</f>
        <v/>
      </c>
      <c r="G749" s="19">
        <f>COUNTIF($H$5:H749,H749)</f>
        <v>726</v>
      </c>
      <c r="H749" s="19" t="e">
        <f t="shared" si="29"/>
        <v>#N/A</v>
      </c>
      <c r="I749" s="19">
        <f>COUNTIF($J$4:$J749,1)</f>
        <v>11</v>
      </c>
      <c r="J749" s="19">
        <f>COUNTIF($S$5:$S749,S749)</f>
        <v>726</v>
      </c>
      <c r="K749" s="19" t="e">
        <f>VLOOKUP(P749,Исходные_данные,20,FALSE)</f>
        <v>#N/A</v>
      </c>
      <c r="L749" s="19">
        <f>IFERROR(IF(P749=0,0,MAX($L$4:L748)+1),0)</f>
        <v>0</v>
      </c>
      <c r="M749" s="104" t="e">
        <f>LEFT(P749,SEARCH(".",P749)-1)</f>
        <v>#N/A</v>
      </c>
      <c r="N749" s="104" t="e">
        <f>LEFT(RIGHT(P749,LEN(P749)-LEN(M749)-1),SEARCH(".",P749)-1)</f>
        <v>#N/A</v>
      </c>
      <c r="P749" s="46" t="e">
        <f>VLOOKUP(ROW(745:745),Разбивка_нумерация_5,4,FALSE)</f>
        <v>#N/A</v>
      </c>
      <c r="Q749" s="46" t="e">
        <f>IF(VLOOKUP(ROW(745:745),Разбивка_нумерация_5,3,FALSE)=0,VLOOKUP(ROW(745:745),Разбивка_нумерация_5,2,FALSE),VLOOKUP(ROW(745:745),Разбивка_нумерация_5,3,FALSE))</f>
        <v>#N/A</v>
      </c>
      <c r="R749" s="46" t="e">
        <f>VLOOKUP(ROW(745:745),Разбивка_нумерация_5,6,FALSE)</f>
        <v>#N/A</v>
      </c>
      <c r="S749" s="46" t="e">
        <f>VLOOKUP(ROW(745:745),Разбивка_нумерация_5,17,FALSE)</f>
        <v>#N/A</v>
      </c>
      <c r="T749" s="46" t="str">
        <f>IF(AG749=0,"","L="&amp;AG749)</f>
        <v/>
      </c>
      <c r="U749" s="46" t="str">
        <f>IF(AH749=0,"",AD749&amp;" L="&amp;AH749)</f>
        <v/>
      </c>
      <c r="V749" s="46" t="str">
        <f>IF(AI749=0,"",AE749&amp;" L="&amp;AI749)</f>
        <v/>
      </c>
      <c r="W749" s="47" t="e">
        <f>VLOOKUP(P749,Исходные_данные,13,FALSE)*1.3</f>
        <v>#N/A</v>
      </c>
      <c r="X749" s="48"/>
      <c r="Y749" s="48"/>
      <c r="Z749" s="48"/>
      <c r="AA749" s="48"/>
      <c r="AB749" s="48"/>
      <c r="AD749" s="46" t="e">
        <f>VLOOKUP(S749,Кабель_диаметр,4,FALSE)</f>
        <v>#N/A</v>
      </c>
      <c r="AE749" s="46" t="e">
        <f>VLOOKUP(S749,Кабель_диаметр,5,FALSE)</f>
        <v>#N/A</v>
      </c>
      <c r="AG749" s="46">
        <f>IFERROR(VLOOKUP(P749,Исходные_данные,10,FALSE),0)</f>
        <v>0</v>
      </c>
      <c r="AH749" s="46">
        <f>IFERROR(VLOOKUP(P749,Исходные_данные,11,FALSE),0)</f>
        <v>0</v>
      </c>
      <c r="AI749" s="46">
        <f t="shared" si="30"/>
        <v>0</v>
      </c>
    </row>
    <row r="750" spans="6:35" x14ac:dyDescent="0.25">
      <c r="F750" s="19" t="str">
        <f>IF(G750=1,MAX($F$4:F749)+1,"")</f>
        <v/>
      </c>
      <c r="G750" s="19">
        <f>COUNTIF($H$5:H750,H750)</f>
        <v>727</v>
      </c>
      <c r="H750" s="19" t="e">
        <f t="shared" si="29"/>
        <v>#N/A</v>
      </c>
      <c r="I750" s="19">
        <f>COUNTIF($J$4:$J750,1)</f>
        <v>11</v>
      </c>
      <c r="J750" s="19">
        <f>COUNTIF($S$5:$S750,S750)</f>
        <v>727</v>
      </c>
      <c r="K750" s="19" t="e">
        <f>VLOOKUP(P750,Исходные_данные,20,FALSE)</f>
        <v>#N/A</v>
      </c>
      <c r="L750" s="19">
        <f>IFERROR(IF(P750=0,0,MAX($L$4:L749)+1),0)</f>
        <v>0</v>
      </c>
      <c r="M750" s="104" t="e">
        <f>LEFT(P750,SEARCH(".",P750)-1)</f>
        <v>#N/A</v>
      </c>
      <c r="N750" s="104" t="e">
        <f>LEFT(RIGHT(P750,LEN(P750)-LEN(M750)-1),SEARCH(".",P750)-1)</f>
        <v>#N/A</v>
      </c>
      <c r="P750" s="46" t="e">
        <f>VLOOKUP(ROW(746:746),Разбивка_нумерация_5,4,FALSE)</f>
        <v>#N/A</v>
      </c>
      <c r="Q750" s="46" t="e">
        <f>IF(VLOOKUP(ROW(746:746),Разбивка_нумерация_5,3,FALSE)=0,VLOOKUP(ROW(746:746),Разбивка_нумерация_5,2,FALSE),VLOOKUP(ROW(746:746),Разбивка_нумерация_5,3,FALSE))</f>
        <v>#N/A</v>
      </c>
      <c r="R750" s="46" t="e">
        <f>VLOOKUP(ROW(746:746),Разбивка_нумерация_5,6,FALSE)</f>
        <v>#N/A</v>
      </c>
      <c r="S750" s="46" t="e">
        <f>VLOOKUP(ROW(746:746),Разбивка_нумерация_5,17,FALSE)</f>
        <v>#N/A</v>
      </c>
      <c r="T750" s="46" t="str">
        <f>IF(AG750=0,"","L="&amp;AG750)</f>
        <v/>
      </c>
      <c r="U750" s="46" t="str">
        <f>IF(AH750=0,"",AD750&amp;" L="&amp;AH750)</f>
        <v/>
      </c>
      <c r="V750" s="46" t="str">
        <f>IF(AI750=0,"",AE750&amp;" L="&amp;AI750)</f>
        <v/>
      </c>
      <c r="W750" s="47" t="e">
        <f>VLOOKUP(P750,Исходные_данные,13,FALSE)*1.3</f>
        <v>#N/A</v>
      </c>
      <c r="X750" s="48"/>
      <c r="Y750" s="48"/>
      <c r="Z750" s="48"/>
      <c r="AA750" s="48"/>
      <c r="AB750" s="48"/>
      <c r="AD750" s="46" t="e">
        <f>VLOOKUP(S750,Кабель_диаметр,4,FALSE)</f>
        <v>#N/A</v>
      </c>
      <c r="AE750" s="46" t="e">
        <f>VLOOKUP(S750,Кабель_диаметр,5,FALSE)</f>
        <v>#N/A</v>
      </c>
      <c r="AG750" s="46">
        <f>IFERROR(VLOOKUP(P750,Исходные_данные,10,FALSE),0)</f>
        <v>0</v>
      </c>
      <c r="AH750" s="46">
        <f>IFERROR(VLOOKUP(P750,Исходные_данные,11,FALSE),0)</f>
        <v>0</v>
      </c>
      <c r="AI750" s="46">
        <f t="shared" si="30"/>
        <v>0</v>
      </c>
    </row>
    <row r="751" spans="6:35" x14ac:dyDescent="0.25">
      <c r="F751" s="19" t="str">
        <f>IF(G751=1,MAX($F$4:F750)+1,"")</f>
        <v/>
      </c>
      <c r="G751" s="19">
        <f>COUNTIF($H$5:H751,H751)</f>
        <v>728</v>
      </c>
      <c r="H751" s="19" t="e">
        <f t="shared" si="29"/>
        <v>#N/A</v>
      </c>
      <c r="I751" s="19">
        <f>COUNTIF($J$4:$J751,1)</f>
        <v>11</v>
      </c>
      <c r="J751" s="19">
        <f>COUNTIF($S$5:$S751,S751)</f>
        <v>728</v>
      </c>
      <c r="K751" s="19" t="e">
        <f>VLOOKUP(P751,Исходные_данные,20,FALSE)</f>
        <v>#N/A</v>
      </c>
      <c r="L751" s="19">
        <f>IFERROR(IF(P751=0,0,MAX($L$4:L750)+1),0)</f>
        <v>0</v>
      </c>
      <c r="M751" s="104" t="e">
        <f>LEFT(P751,SEARCH(".",P751)-1)</f>
        <v>#N/A</v>
      </c>
      <c r="N751" s="104" t="e">
        <f>LEFT(RIGHT(P751,LEN(P751)-LEN(M751)-1),SEARCH(".",P751)-1)</f>
        <v>#N/A</v>
      </c>
      <c r="P751" s="46" t="e">
        <f>VLOOKUP(ROW(747:747),Разбивка_нумерация_5,4,FALSE)</f>
        <v>#N/A</v>
      </c>
      <c r="Q751" s="46" t="e">
        <f>IF(VLOOKUP(ROW(747:747),Разбивка_нумерация_5,3,FALSE)=0,VLOOKUP(ROW(747:747),Разбивка_нумерация_5,2,FALSE),VLOOKUP(ROW(747:747),Разбивка_нумерация_5,3,FALSE))</f>
        <v>#N/A</v>
      </c>
      <c r="R751" s="46" t="e">
        <f>VLOOKUP(ROW(747:747),Разбивка_нумерация_5,6,FALSE)</f>
        <v>#N/A</v>
      </c>
      <c r="S751" s="46" t="e">
        <f>VLOOKUP(ROW(747:747),Разбивка_нумерация_5,17,FALSE)</f>
        <v>#N/A</v>
      </c>
      <c r="T751" s="46" t="str">
        <f>IF(AG751=0,"","L="&amp;AG751)</f>
        <v/>
      </c>
      <c r="U751" s="46" t="str">
        <f>IF(AH751=0,"",AD751&amp;" L="&amp;AH751)</f>
        <v/>
      </c>
      <c r="V751" s="46" t="str">
        <f>IF(AI751=0,"",AE751&amp;" L="&amp;AI751)</f>
        <v/>
      </c>
      <c r="W751" s="47" t="e">
        <f>VLOOKUP(P751,Исходные_данные,13,FALSE)*1.3</f>
        <v>#N/A</v>
      </c>
      <c r="X751" s="48"/>
      <c r="Y751" s="48"/>
      <c r="Z751" s="48"/>
      <c r="AA751" s="48"/>
      <c r="AB751" s="48"/>
      <c r="AD751" s="46" t="e">
        <f>VLOOKUP(S751,Кабель_диаметр,4,FALSE)</f>
        <v>#N/A</v>
      </c>
      <c r="AE751" s="46" t="e">
        <f>VLOOKUP(S751,Кабель_диаметр,5,FALSE)</f>
        <v>#N/A</v>
      </c>
      <c r="AG751" s="46">
        <f>IFERROR(VLOOKUP(P751,Исходные_данные,10,FALSE),0)</f>
        <v>0</v>
      </c>
      <c r="AH751" s="46">
        <f>IFERROR(VLOOKUP(P751,Исходные_данные,11,FALSE),0)</f>
        <v>0</v>
      </c>
      <c r="AI751" s="46">
        <f t="shared" si="30"/>
        <v>0</v>
      </c>
    </row>
    <row r="752" spans="6:35" x14ac:dyDescent="0.25">
      <c r="F752" s="19" t="str">
        <f>IF(G752=1,MAX($F$4:F751)+1,"")</f>
        <v/>
      </c>
      <c r="G752" s="19">
        <f>COUNTIF($H$5:H752,H752)</f>
        <v>729</v>
      </c>
      <c r="H752" s="19" t="e">
        <f t="shared" si="29"/>
        <v>#N/A</v>
      </c>
      <c r="I752" s="19">
        <f>COUNTIF($J$4:$J752,1)</f>
        <v>11</v>
      </c>
      <c r="J752" s="19">
        <f>COUNTIF($S$5:$S752,S752)</f>
        <v>729</v>
      </c>
      <c r="K752" s="19" t="e">
        <f>VLOOKUP(P752,Исходные_данные,20,FALSE)</f>
        <v>#N/A</v>
      </c>
      <c r="L752" s="19">
        <f>IFERROR(IF(P752=0,0,MAX($L$4:L751)+1),0)</f>
        <v>0</v>
      </c>
      <c r="M752" s="104" t="e">
        <f>LEFT(P752,SEARCH(".",P752)-1)</f>
        <v>#N/A</v>
      </c>
      <c r="N752" s="104" t="e">
        <f>LEFT(RIGHT(P752,LEN(P752)-LEN(M752)-1),SEARCH(".",P752)-1)</f>
        <v>#N/A</v>
      </c>
      <c r="P752" s="46" t="e">
        <f>VLOOKUP(ROW(748:748),Разбивка_нумерация_5,4,FALSE)</f>
        <v>#N/A</v>
      </c>
      <c r="Q752" s="46" t="e">
        <f>IF(VLOOKUP(ROW(748:748),Разбивка_нумерация_5,3,FALSE)=0,VLOOKUP(ROW(748:748),Разбивка_нумерация_5,2,FALSE),VLOOKUP(ROW(748:748),Разбивка_нумерация_5,3,FALSE))</f>
        <v>#N/A</v>
      </c>
      <c r="R752" s="46" t="e">
        <f>VLOOKUP(ROW(748:748),Разбивка_нумерация_5,6,FALSE)</f>
        <v>#N/A</v>
      </c>
      <c r="S752" s="46" t="e">
        <f>VLOOKUP(ROW(748:748),Разбивка_нумерация_5,17,FALSE)</f>
        <v>#N/A</v>
      </c>
      <c r="T752" s="46" t="str">
        <f>IF(AG752=0,"","L="&amp;AG752)</f>
        <v/>
      </c>
      <c r="U752" s="46" t="str">
        <f>IF(AH752=0,"",AD752&amp;" L="&amp;AH752)</f>
        <v/>
      </c>
      <c r="V752" s="46" t="str">
        <f>IF(AI752=0,"",AE752&amp;" L="&amp;AI752)</f>
        <v/>
      </c>
      <c r="W752" s="47" t="e">
        <f>VLOOKUP(P752,Исходные_данные,13,FALSE)*1.3</f>
        <v>#N/A</v>
      </c>
      <c r="X752" s="48"/>
      <c r="Y752" s="48"/>
      <c r="Z752" s="48"/>
      <c r="AA752" s="48"/>
      <c r="AB752" s="48"/>
      <c r="AD752" s="46" t="e">
        <f>VLOOKUP(S752,Кабель_диаметр,4,FALSE)</f>
        <v>#N/A</v>
      </c>
      <c r="AE752" s="46" t="e">
        <f>VLOOKUP(S752,Кабель_диаметр,5,FALSE)</f>
        <v>#N/A</v>
      </c>
      <c r="AG752" s="46">
        <f>IFERROR(VLOOKUP(P752,Исходные_данные,10,FALSE),0)</f>
        <v>0</v>
      </c>
      <c r="AH752" s="46">
        <f>IFERROR(VLOOKUP(P752,Исходные_данные,11,FALSE),0)</f>
        <v>0</v>
      </c>
      <c r="AI752" s="46">
        <f t="shared" si="30"/>
        <v>0</v>
      </c>
    </row>
    <row r="753" spans="6:35" x14ac:dyDescent="0.25">
      <c r="F753" s="19" t="str">
        <f>IF(G753=1,MAX($F$4:F752)+1,"")</f>
        <v/>
      </c>
      <c r="G753" s="19">
        <f>COUNTIF($H$5:H753,H753)</f>
        <v>730</v>
      </c>
      <c r="H753" s="19" t="e">
        <f t="shared" si="29"/>
        <v>#N/A</v>
      </c>
      <c r="I753" s="19">
        <f>COUNTIF($J$4:$J753,1)</f>
        <v>11</v>
      </c>
      <c r="J753" s="19">
        <f>COUNTIF($S$5:$S753,S753)</f>
        <v>730</v>
      </c>
      <c r="K753" s="19" t="e">
        <f>VLOOKUP(P753,Исходные_данные,20,FALSE)</f>
        <v>#N/A</v>
      </c>
      <c r="L753" s="19">
        <f>IFERROR(IF(P753=0,0,MAX($L$4:L752)+1),0)</f>
        <v>0</v>
      </c>
      <c r="M753" s="104" t="e">
        <f>LEFT(P753,SEARCH(".",P753)-1)</f>
        <v>#N/A</v>
      </c>
      <c r="N753" s="104" t="e">
        <f>LEFT(RIGHT(P753,LEN(P753)-LEN(M753)-1),SEARCH(".",P753)-1)</f>
        <v>#N/A</v>
      </c>
      <c r="P753" s="46" t="e">
        <f>VLOOKUP(ROW(749:749),Разбивка_нумерация_5,4,FALSE)</f>
        <v>#N/A</v>
      </c>
      <c r="Q753" s="46" t="e">
        <f>IF(VLOOKUP(ROW(749:749),Разбивка_нумерация_5,3,FALSE)=0,VLOOKUP(ROW(749:749),Разбивка_нумерация_5,2,FALSE),VLOOKUP(ROW(749:749),Разбивка_нумерация_5,3,FALSE))</f>
        <v>#N/A</v>
      </c>
      <c r="R753" s="46" t="e">
        <f>VLOOKUP(ROW(749:749),Разбивка_нумерация_5,6,FALSE)</f>
        <v>#N/A</v>
      </c>
      <c r="S753" s="46" t="e">
        <f>VLOOKUP(ROW(749:749),Разбивка_нумерация_5,17,FALSE)</f>
        <v>#N/A</v>
      </c>
      <c r="T753" s="46" t="str">
        <f>IF(AG753=0,"","L="&amp;AG753)</f>
        <v/>
      </c>
      <c r="U753" s="46" t="str">
        <f>IF(AH753=0,"",AD753&amp;" L="&amp;AH753)</f>
        <v/>
      </c>
      <c r="V753" s="46" t="str">
        <f>IF(AI753=0,"",AE753&amp;" L="&amp;AI753)</f>
        <v/>
      </c>
      <c r="W753" s="47" t="e">
        <f>VLOOKUP(P753,Исходные_данные,13,FALSE)*1.3</f>
        <v>#N/A</v>
      </c>
      <c r="X753" s="48"/>
      <c r="Y753" s="48"/>
      <c r="Z753" s="48"/>
      <c r="AA753" s="48"/>
      <c r="AB753" s="48"/>
      <c r="AD753" s="46" t="e">
        <f>VLOOKUP(S753,Кабель_диаметр,4,FALSE)</f>
        <v>#N/A</v>
      </c>
      <c r="AE753" s="46" t="e">
        <f>VLOOKUP(S753,Кабель_диаметр,5,FALSE)</f>
        <v>#N/A</v>
      </c>
      <c r="AG753" s="46">
        <f>IFERROR(VLOOKUP(P753,Исходные_данные,10,FALSE),0)</f>
        <v>0</v>
      </c>
      <c r="AH753" s="46">
        <f>IFERROR(VLOOKUP(P753,Исходные_данные,11,FALSE),0)</f>
        <v>0</v>
      </c>
      <c r="AI753" s="46">
        <f t="shared" si="30"/>
        <v>0</v>
      </c>
    </row>
    <row r="754" spans="6:35" x14ac:dyDescent="0.25">
      <c r="F754" s="19" t="str">
        <f>IF(G754=1,MAX($F$4:F753)+1,"")</f>
        <v/>
      </c>
      <c r="G754" s="19">
        <f>COUNTIF($H$5:H754,H754)</f>
        <v>731</v>
      </c>
      <c r="H754" s="19" t="e">
        <f t="shared" si="29"/>
        <v>#N/A</v>
      </c>
      <c r="I754" s="19">
        <f>COUNTIF($J$4:$J754,1)</f>
        <v>11</v>
      </c>
      <c r="J754" s="19">
        <f>COUNTIF($S$5:$S754,S754)</f>
        <v>731</v>
      </c>
      <c r="K754" s="19" t="e">
        <f>VLOOKUP(P754,Исходные_данные,20,FALSE)</f>
        <v>#N/A</v>
      </c>
      <c r="L754" s="19">
        <f>IFERROR(IF(P754=0,0,MAX($L$4:L753)+1),0)</f>
        <v>0</v>
      </c>
      <c r="M754" s="104" t="e">
        <f>LEFT(P754,SEARCH(".",P754)-1)</f>
        <v>#N/A</v>
      </c>
      <c r="N754" s="104" t="e">
        <f>LEFT(RIGHT(P754,LEN(P754)-LEN(M754)-1),SEARCH(".",P754)-1)</f>
        <v>#N/A</v>
      </c>
      <c r="P754" s="46" t="e">
        <f>VLOOKUP(ROW(750:750),Разбивка_нумерация_5,4,FALSE)</f>
        <v>#N/A</v>
      </c>
      <c r="Q754" s="46" t="e">
        <f>IF(VLOOKUP(ROW(750:750),Разбивка_нумерация_5,3,FALSE)=0,VLOOKUP(ROW(750:750),Разбивка_нумерация_5,2,FALSE),VLOOKUP(ROW(750:750),Разбивка_нумерация_5,3,FALSE))</f>
        <v>#N/A</v>
      </c>
      <c r="R754" s="46" t="e">
        <f>VLOOKUP(ROW(750:750),Разбивка_нумерация_5,6,FALSE)</f>
        <v>#N/A</v>
      </c>
      <c r="S754" s="46" t="e">
        <f>VLOOKUP(ROW(750:750),Разбивка_нумерация_5,17,FALSE)</f>
        <v>#N/A</v>
      </c>
      <c r="T754" s="46" t="str">
        <f>IF(AG754=0,"","L="&amp;AG754)</f>
        <v/>
      </c>
      <c r="U754" s="46" t="str">
        <f>IF(AH754=0,"",AD754&amp;" L="&amp;AH754)</f>
        <v/>
      </c>
      <c r="V754" s="46" t="str">
        <f>IF(AI754=0,"",AE754&amp;" L="&amp;AI754)</f>
        <v/>
      </c>
      <c r="W754" s="47" t="e">
        <f>VLOOKUP(P754,Исходные_данные,13,FALSE)*1.3</f>
        <v>#N/A</v>
      </c>
      <c r="X754" s="48"/>
      <c r="Y754" s="48"/>
      <c r="Z754" s="48"/>
      <c r="AA754" s="48"/>
      <c r="AB754" s="48"/>
      <c r="AD754" s="46" t="e">
        <f>VLOOKUP(S754,Кабель_диаметр,4,FALSE)</f>
        <v>#N/A</v>
      </c>
      <c r="AE754" s="46" t="e">
        <f>VLOOKUP(S754,Кабель_диаметр,5,FALSE)</f>
        <v>#N/A</v>
      </c>
      <c r="AG754" s="46">
        <f>IFERROR(VLOOKUP(P754,Исходные_данные,10,FALSE),0)</f>
        <v>0</v>
      </c>
      <c r="AH754" s="46">
        <f>IFERROR(VLOOKUP(P754,Исходные_данные,11,FALSE),0)</f>
        <v>0</v>
      </c>
      <c r="AI754" s="46">
        <f t="shared" si="30"/>
        <v>0</v>
      </c>
    </row>
    <row r="755" spans="6:35" x14ac:dyDescent="0.25">
      <c r="F755" s="19" t="str">
        <f>IF(G755=1,MAX($F$4:F754)+1,"")</f>
        <v/>
      </c>
      <c r="G755" s="19">
        <f>COUNTIF($H$5:H755,H755)</f>
        <v>732</v>
      </c>
      <c r="H755" s="19" t="e">
        <f t="shared" si="29"/>
        <v>#N/A</v>
      </c>
      <c r="I755" s="19">
        <f>COUNTIF($J$4:$J755,1)</f>
        <v>11</v>
      </c>
      <c r="J755" s="19">
        <f>COUNTIF($S$5:$S755,S755)</f>
        <v>732</v>
      </c>
      <c r="K755" s="19" t="e">
        <f>VLOOKUP(P755,Исходные_данные,20,FALSE)</f>
        <v>#N/A</v>
      </c>
      <c r="L755" s="19">
        <f>IFERROR(IF(P755=0,0,MAX($L$4:L754)+1),0)</f>
        <v>0</v>
      </c>
      <c r="M755" s="104" t="e">
        <f>LEFT(P755,SEARCH(".",P755)-1)</f>
        <v>#N/A</v>
      </c>
      <c r="N755" s="104" t="e">
        <f>LEFT(RIGHT(P755,LEN(P755)-LEN(M755)-1),SEARCH(".",P755)-1)</f>
        <v>#N/A</v>
      </c>
      <c r="P755" s="46" t="e">
        <f>VLOOKUP(ROW(751:751),Разбивка_нумерация_5,4,FALSE)</f>
        <v>#N/A</v>
      </c>
      <c r="Q755" s="46" t="e">
        <f>IF(VLOOKUP(ROW(751:751),Разбивка_нумерация_5,3,FALSE)=0,VLOOKUP(ROW(751:751),Разбивка_нумерация_5,2,FALSE),VLOOKUP(ROW(751:751),Разбивка_нумерация_5,3,FALSE))</f>
        <v>#N/A</v>
      </c>
      <c r="R755" s="46" t="e">
        <f>VLOOKUP(ROW(751:751),Разбивка_нумерация_5,6,FALSE)</f>
        <v>#N/A</v>
      </c>
      <c r="S755" s="46" t="e">
        <f>VLOOKUP(ROW(751:751),Разбивка_нумерация_5,17,FALSE)</f>
        <v>#N/A</v>
      </c>
      <c r="T755" s="46" t="str">
        <f>IF(AG755=0,"","L="&amp;AG755)</f>
        <v/>
      </c>
      <c r="U755" s="46" t="str">
        <f>IF(AH755=0,"",AD755&amp;" L="&amp;AH755)</f>
        <v/>
      </c>
      <c r="V755" s="46" t="str">
        <f>IF(AI755=0,"",AE755&amp;" L="&amp;AI755)</f>
        <v/>
      </c>
      <c r="W755" s="47" t="e">
        <f>VLOOKUP(P755,Исходные_данные,13,FALSE)*1.3</f>
        <v>#N/A</v>
      </c>
      <c r="X755" s="48"/>
      <c r="Y755" s="48"/>
      <c r="Z755" s="48"/>
      <c r="AA755" s="48"/>
      <c r="AB755" s="48"/>
      <c r="AD755" s="46" t="e">
        <f>VLOOKUP(S755,Кабель_диаметр,4,FALSE)</f>
        <v>#N/A</v>
      </c>
      <c r="AE755" s="46" t="e">
        <f>VLOOKUP(S755,Кабель_диаметр,5,FALSE)</f>
        <v>#N/A</v>
      </c>
      <c r="AG755" s="46">
        <f>IFERROR(VLOOKUP(P755,Исходные_данные,10,FALSE),0)</f>
        <v>0</v>
      </c>
      <c r="AH755" s="46">
        <f>IFERROR(VLOOKUP(P755,Исходные_данные,11,FALSE),0)</f>
        <v>0</v>
      </c>
      <c r="AI755" s="46">
        <f t="shared" si="30"/>
        <v>0</v>
      </c>
    </row>
    <row r="756" spans="6:35" x14ac:dyDescent="0.25">
      <c r="F756" s="19" t="str">
        <f>IF(G756=1,MAX($F$4:F755)+1,"")</f>
        <v/>
      </c>
      <c r="G756" s="19">
        <f>COUNTIF($H$5:H756,H756)</f>
        <v>733</v>
      </c>
      <c r="H756" s="19" t="e">
        <f t="shared" si="29"/>
        <v>#N/A</v>
      </c>
      <c r="I756" s="19">
        <f>COUNTIF($J$4:$J756,1)</f>
        <v>11</v>
      </c>
      <c r="J756" s="19">
        <f>COUNTIF($S$5:$S756,S756)</f>
        <v>733</v>
      </c>
      <c r="K756" s="19" t="e">
        <f>VLOOKUP(P756,Исходные_данные,20,FALSE)</f>
        <v>#N/A</v>
      </c>
      <c r="L756" s="19">
        <f>IFERROR(IF(P756=0,0,MAX($L$4:L755)+1),0)</f>
        <v>0</v>
      </c>
      <c r="M756" s="104" t="e">
        <f>LEFT(P756,SEARCH(".",P756)-1)</f>
        <v>#N/A</v>
      </c>
      <c r="N756" s="104" t="e">
        <f>LEFT(RIGHT(P756,LEN(P756)-LEN(M756)-1),SEARCH(".",P756)-1)</f>
        <v>#N/A</v>
      </c>
      <c r="P756" s="46" t="e">
        <f>VLOOKUP(ROW(752:752),Разбивка_нумерация_5,4,FALSE)</f>
        <v>#N/A</v>
      </c>
      <c r="Q756" s="46" t="e">
        <f>IF(VLOOKUP(ROW(752:752),Разбивка_нумерация_5,3,FALSE)=0,VLOOKUP(ROW(752:752),Разбивка_нумерация_5,2,FALSE),VLOOKUP(ROW(752:752),Разбивка_нумерация_5,3,FALSE))</f>
        <v>#N/A</v>
      </c>
      <c r="R756" s="46" t="e">
        <f>VLOOKUP(ROW(752:752),Разбивка_нумерация_5,6,FALSE)</f>
        <v>#N/A</v>
      </c>
      <c r="S756" s="46" t="e">
        <f>VLOOKUP(ROW(752:752),Разбивка_нумерация_5,17,FALSE)</f>
        <v>#N/A</v>
      </c>
      <c r="T756" s="46" t="str">
        <f>IF(AG756=0,"","L="&amp;AG756)</f>
        <v/>
      </c>
      <c r="U756" s="46" t="str">
        <f>IF(AH756=0,"",AD756&amp;" L="&amp;AH756)</f>
        <v/>
      </c>
      <c r="V756" s="46" t="str">
        <f>IF(AI756=0,"",AE756&amp;" L="&amp;AI756)</f>
        <v/>
      </c>
      <c r="W756" s="47" t="e">
        <f>VLOOKUP(P756,Исходные_данные,13,FALSE)*1.3</f>
        <v>#N/A</v>
      </c>
      <c r="X756" s="48"/>
      <c r="Y756" s="48"/>
      <c r="Z756" s="48"/>
      <c r="AA756" s="48"/>
      <c r="AB756" s="48"/>
      <c r="AD756" s="46" t="e">
        <f>VLOOKUP(S756,Кабель_диаметр,4,FALSE)</f>
        <v>#N/A</v>
      </c>
      <c r="AE756" s="46" t="e">
        <f>VLOOKUP(S756,Кабель_диаметр,5,FALSE)</f>
        <v>#N/A</v>
      </c>
      <c r="AG756" s="46">
        <f>IFERROR(VLOOKUP(P756,Исходные_данные,10,FALSE),0)</f>
        <v>0</v>
      </c>
      <c r="AH756" s="46">
        <f>IFERROR(VLOOKUP(P756,Исходные_данные,11,FALSE),0)</f>
        <v>0</v>
      </c>
      <c r="AI756" s="46">
        <f t="shared" si="30"/>
        <v>0</v>
      </c>
    </row>
    <row r="757" spans="6:35" x14ac:dyDescent="0.25">
      <c r="F757" s="19" t="str">
        <f>IF(G757=1,MAX($F$4:F756)+1,"")</f>
        <v/>
      </c>
      <c r="G757" s="19">
        <f>COUNTIF($H$5:H757,H757)</f>
        <v>734</v>
      </c>
      <c r="H757" s="19" t="e">
        <f t="shared" si="29"/>
        <v>#N/A</v>
      </c>
      <c r="I757" s="19">
        <f>COUNTIF($J$4:$J757,1)</f>
        <v>11</v>
      </c>
      <c r="J757" s="19">
        <f>COUNTIF($S$5:$S757,S757)</f>
        <v>734</v>
      </c>
      <c r="K757" s="19" t="e">
        <f>VLOOKUP(P757,Исходные_данные,20,FALSE)</f>
        <v>#N/A</v>
      </c>
      <c r="L757" s="19">
        <f>IFERROR(IF(P757=0,0,MAX($L$4:L756)+1),0)</f>
        <v>0</v>
      </c>
      <c r="M757" s="104" t="e">
        <f>LEFT(P757,SEARCH(".",P757)-1)</f>
        <v>#N/A</v>
      </c>
      <c r="N757" s="104" t="e">
        <f>LEFT(RIGHT(P757,LEN(P757)-LEN(M757)-1),SEARCH(".",P757)-1)</f>
        <v>#N/A</v>
      </c>
      <c r="P757" s="46" t="e">
        <f>VLOOKUP(ROW(753:753),Разбивка_нумерация_5,4,FALSE)</f>
        <v>#N/A</v>
      </c>
      <c r="Q757" s="46" t="e">
        <f>IF(VLOOKUP(ROW(753:753),Разбивка_нумерация_5,3,FALSE)=0,VLOOKUP(ROW(753:753),Разбивка_нумерация_5,2,FALSE),VLOOKUP(ROW(753:753),Разбивка_нумерация_5,3,FALSE))</f>
        <v>#N/A</v>
      </c>
      <c r="R757" s="46" t="e">
        <f>VLOOKUP(ROW(753:753),Разбивка_нумерация_5,6,FALSE)</f>
        <v>#N/A</v>
      </c>
      <c r="S757" s="46" t="e">
        <f>VLOOKUP(ROW(753:753),Разбивка_нумерация_5,17,FALSE)</f>
        <v>#N/A</v>
      </c>
      <c r="T757" s="46" t="str">
        <f>IF(AG757=0,"","L="&amp;AG757)</f>
        <v/>
      </c>
      <c r="U757" s="46" t="str">
        <f>IF(AH757=0,"",AD757&amp;" L="&amp;AH757)</f>
        <v/>
      </c>
      <c r="V757" s="46" t="str">
        <f>IF(AI757=0,"",AE757&amp;" L="&amp;AI757)</f>
        <v/>
      </c>
      <c r="W757" s="47" t="e">
        <f>VLOOKUP(P757,Исходные_данные,13,FALSE)*1.3</f>
        <v>#N/A</v>
      </c>
      <c r="X757" s="48"/>
      <c r="Y757" s="48"/>
      <c r="Z757" s="48"/>
      <c r="AA757" s="48"/>
      <c r="AB757" s="48"/>
      <c r="AD757" s="46" t="e">
        <f>VLOOKUP(S757,Кабель_диаметр,4,FALSE)</f>
        <v>#N/A</v>
      </c>
      <c r="AE757" s="46" t="e">
        <f>VLOOKUP(S757,Кабель_диаметр,5,FALSE)</f>
        <v>#N/A</v>
      </c>
      <c r="AG757" s="46">
        <f>IFERROR(VLOOKUP(P757,Исходные_данные,10,FALSE),0)</f>
        <v>0</v>
      </c>
      <c r="AH757" s="46">
        <f>IFERROR(VLOOKUP(P757,Исходные_данные,11,FALSE),0)</f>
        <v>0</v>
      </c>
      <c r="AI757" s="46">
        <f t="shared" si="30"/>
        <v>0</v>
      </c>
    </row>
    <row r="758" spans="6:35" x14ac:dyDescent="0.25">
      <c r="F758" s="19" t="str">
        <f>IF(G758=1,MAX($F$4:F757)+1,"")</f>
        <v/>
      </c>
      <c r="G758" s="19">
        <f>COUNTIF($H$5:H758,H758)</f>
        <v>735</v>
      </c>
      <c r="H758" s="19" t="e">
        <f t="shared" si="29"/>
        <v>#N/A</v>
      </c>
      <c r="I758" s="19">
        <f>COUNTIF($J$4:$J758,1)</f>
        <v>11</v>
      </c>
      <c r="J758" s="19">
        <f>COUNTIF($S$5:$S758,S758)</f>
        <v>735</v>
      </c>
      <c r="K758" s="19" t="e">
        <f>VLOOKUP(P758,Исходные_данные,20,FALSE)</f>
        <v>#N/A</v>
      </c>
      <c r="L758" s="19">
        <f>IFERROR(IF(P758=0,0,MAX($L$4:L757)+1),0)</f>
        <v>0</v>
      </c>
      <c r="M758" s="104" t="e">
        <f>LEFT(P758,SEARCH(".",P758)-1)</f>
        <v>#N/A</v>
      </c>
      <c r="N758" s="104" t="e">
        <f>LEFT(RIGHT(P758,LEN(P758)-LEN(M758)-1),SEARCH(".",P758)-1)</f>
        <v>#N/A</v>
      </c>
      <c r="P758" s="46" t="e">
        <f>VLOOKUP(ROW(754:754),Разбивка_нумерация_5,4,FALSE)</f>
        <v>#N/A</v>
      </c>
      <c r="Q758" s="46" t="e">
        <f>IF(VLOOKUP(ROW(754:754),Разбивка_нумерация_5,3,FALSE)=0,VLOOKUP(ROW(754:754),Разбивка_нумерация_5,2,FALSE),VLOOKUP(ROW(754:754),Разбивка_нумерация_5,3,FALSE))</f>
        <v>#N/A</v>
      </c>
      <c r="R758" s="46" t="e">
        <f>VLOOKUP(ROW(754:754),Разбивка_нумерация_5,6,FALSE)</f>
        <v>#N/A</v>
      </c>
      <c r="S758" s="46" t="e">
        <f>VLOOKUP(ROW(754:754),Разбивка_нумерация_5,17,FALSE)</f>
        <v>#N/A</v>
      </c>
      <c r="T758" s="46" t="str">
        <f>IF(AG758=0,"","L="&amp;AG758)</f>
        <v/>
      </c>
      <c r="U758" s="46" t="str">
        <f>IF(AH758=0,"",AD758&amp;" L="&amp;AH758)</f>
        <v/>
      </c>
      <c r="V758" s="46" t="str">
        <f>IF(AI758=0,"",AE758&amp;" L="&amp;AI758)</f>
        <v/>
      </c>
      <c r="W758" s="47" t="e">
        <f>VLOOKUP(P758,Исходные_данные,13,FALSE)*1.3</f>
        <v>#N/A</v>
      </c>
      <c r="X758" s="48"/>
      <c r="Y758" s="48"/>
      <c r="Z758" s="48"/>
      <c r="AA758" s="48"/>
      <c r="AB758" s="48"/>
      <c r="AD758" s="46" t="e">
        <f>VLOOKUP(S758,Кабель_диаметр,4,FALSE)</f>
        <v>#N/A</v>
      </c>
      <c r="AE758" s="46" t="e">
        <f>VLOOKUP(S758,Кабель_диаметр,5,FALSE)</f>
        <v>#N/A</v>
      </c>
      <c r="AG758" s="46">
        <f>IFERROR(VLOOKUP(P758,Исходные_данные,10,FALSE),0)</f>
        <v>0</v>
      </c>
      <c r="AH758" s="46">
        <f>IFERROR(VLOOKUP(P758,Исходные_данные,11,FALSE),0)</f>
        <v>0</v>
      </c>
      <c r="AI758" s="46">
        <f t="shared" si="30"/>
        <v>0</v>
      </c>
    </row>
    <row r="759" spans="6:35" x14ac:dyDescent="0.25">
      <c r="F759" s="19" t="str">
        <f>IF(G759=1,MAX($F$4:F758)+1,"")</f>
        <v/>
      </c>
      <c r="G759" s="19">
        <f>COUNTIF($H$5:H759,H759)</f>
        <v>736</v>
      </c>
      <c r="H759" s="19" t="e">
        <f t="shared" si="29"/>
        <v>#N/A</v>
      </c>
      <c r="I759" s="19">
        <f>COUNTIF($J$4:$J759,1)</f>
        <v>11</v>
      </c>
      <c r="J759" s="19">
        <f>COUNTIF($S$5:$S759,S759)</f>
        <v>736</v>
      </c>
      <c r="K759" s="19" t="e">
        <f>VLOOKUP(P759,Исходные_данные,20,FALSE)</f>
        <v>#N/A</v>
      </c>
      <c r="L759" s="19">
        <f>IFERROR(IF(P759=0,0,MAX($L$4:L758)+1),0)</f>
        <v>0</v>
      </c>
      <c r="M759" s="104" t="e">
        <f>LEFT(P759,SEARCH(".",P759)-1)</f>
        <v>#N/A</v>
      </c>
      <c r="N759" s="104" t="e">
        <f>LEFT(RIGHT(P759,LEN(P759)-LEN(M759)-1),SEARCH(".",P759)-1)</f>
        <v>#N/A</v>
      </c>
      <c r="P759" s="46" t="e">
        <f>VLOOKUP(ROW(755:755),Разбивка_нумерация_5,4,FALSE)</f>
        <v>#N/A</v>
      </c>
      <c r="Q759" s="46" t="e">
        <f>IF(VLOOKUP(ROW(755:755),Разбивка_нумерация_5,3,FALSE)=0,VLOOKUP(ROW(755:755),Разбивка_нумерация_5,2,FALSE),VLOOKUP(ROW(755:755),Разбивка_нумерация_5,3,FALSE))</f>
        <v>#N/A</v>
      </c>
      <c r="R759" s="46" t="e">
        <f>VLOOKUP(ROW(755:755),Разбивка_нумерация_5,6,FALSE)</f>
        <v>#N/A</v>
      </c>
      <c r="S759" s="46" t="e">
        <f>VLOOKUP(ROW(755:755),Разбивка_нумерация_5,17,FALSE)</f>
        <v>#N/A</v>
      </c>
      <c r="T759" s="46" t="str">
        <f>IF(AG759=0,"","L="&amp;AG759)</f>
        <v/>
      </c>
      <c r="U759" s="46" t="str">
        <f>IF(AH759=0,"",AD759&amp;" L="&amp;AH759)</f>
        <v/>
      </c>
      <c r="V759" s="46" t="str">
        <f>IF(AI759=0,"",AE759&amp;" L="&amp;AI759)</f>
        <v/>
      </c>
      <c r="W759" s="47" t="e">
        <f>VLOOKUP(P759,Исходные_данные,13,FALSE)*1.3</f>
        <v>#N/A</v>
      </c>
      <c r="X759" s="48"/>
      <c r="Y759" s="48"/>
      <c r="Z759" s="48"/>
      <c r="AA759" s="48"/>
      <c r="AB759" s="48"/>
      <c r="AD759" s="46" t="e">
        <f>VLOOKUP(S759,Кабель_диаметр,4,FALSE)</f>
        <v>#N/A</v>
      </c>
      <c r="AE759" s="46" t="e">
        <f>VLOOKUP(S759,Кабель_диаметр,5,FALSE)</f>
        <v>#N/A</v>
      </c>
      <c r="AG759" s="46">
        <f>IFERROR(VLOOKUP(P759,Исходные_данные,10,FALSE),0)</f>
        <v>0</v>
      </c>
      <c r="AH759" s="46">
        <f>IFERROR(VLOOKUP(P759,Исходные_данные,11,FALSE),0)</f>
        <v>0</v>
      </c>
      <c r="AI759" s="46">
        <f t="shared" si="30"/>
        <v>0</v>
      </c>
    </row>
    <row r="760" spans="6:35" x14ac:dyDescent="0.25">
      <c r="F760" s="19" t="str">
        <f>IF(G760=1,MAX($F$4:F759)+1,"")</f>
        <v/>
      </c>
      <c r="G760" s="19">
        <f>COUNTIF($H$5:H760,H760)</f>
        <v>737</v>
      </c>
      <c r="H760" s="19" t="e">
        <f t="shared" si="29"/>
        <v>#N/A</v>
      </c>
      <c r="I760" s="19">
        <f>COUNTIF($J$4:$J760,1)</f>
        <v>11</v>
      </c>
      <c r="J760" s="19">
        <f>COUNTIF($S$5:$S760,S760)</f>
        <v>737</v>
      </c>
      <c r="K760" s="19" t="e">
        <f>VLOOKUP(P760,Исходные_данные,20,FALSE)</f>
        <v>#N/A</v>
      </c>
      <c r="L760" s="19">
        <f>IFERROR(IF(P760=0,0,MAX($L$4:L759)+1),0)</f>
        <v>0</v>
      </c>
      <c r="M760" s="104" t="e">
        <f>LEFT(P760,SEARCH(".",P760)-1)</f>
        <v>#N/A</v>
      </c>
      <c r="N760" s="104" t="e">
        <f>LEFT(RIGHT(P760,LEN(P760)-LEN(M760)-1),SEARCH(".",P760)-1)</f>
        <v>#N/A</v>
      </c>
      <c r="P760" s="46" t="e">
        <f>VLOOKUP(ROW(756:756),Разбивка_нумерация_5,4,FALSE)</f>
        <v>#N/A</v>
      </c>
      <c r="Q760" s="46" t="e">
        <f>IF(VLOOKUP(ROW(756:756),Разбивка_нумерация_5,3,FALSE)=0,VLOOKUP(ROW(756:756),Разбивка_нумерация_5,2,FALSE),VLOOKUP(ROW(756:756),Разбивка_нумерация_5,3,FALSE))</f>
        <v>#N/A</v>
      </c>
      <c r="R760" s="46" t="e">
        <f>VLOOKUP(ROW(756:756),Разбивка_нумерация_5,6,FALSE)</f>
        <v>#N/A</v>
      </c>
      <c r="S760" s="46" t="e">
        <f>VLOOKUP(ROW(756:756),Разбивка_нумерация_5,17,FALSE)</f>
        <v>#N/A</v>
      </c>
      <c r="T760" s="46" t="str">
        <f>IF(AG760=0,"","L="&amp;AG760)</f>
        <v/>
      </c>
      <c r="U760" s="46" t="str">
        <f>IF(AH760=0,"",AD760&amp;" L="&amp;AH760)</f>
        <v/>
      </c>
      <c r="V760" s="46" t="str">
        <f>IF(AI760=0,"",AE760&amp;" L="&amp;AI760)</f>
        <v/>
      </c>
      <c r="W760" s="47" t="e">
        <f>VLOOKUP(P760,Исходные_данные,13,FALSE)*1.3</f>
        <v>#N/A</v>
      </c>
      <c r="X760" s="48"/>
      <c r="Y760" s="48"/>
      <c r="Z760" s="48"/>
      <c r="AA760" s="48"/>
      <c r="AB760" s="48"/>
      <c r="AD760" s="46" t="e">
        <f>VLOOKUP(S760,Кабель_диаметр,4,FALSE)</f>
        <v>#N/A</v>
      </c>
      <c r="AE760" s="46" t="e">
        <f>VLOOKUP(S760,Кабель_диаметр,5,FALSE)</f>
        <v>#N/A</v>
      </c>
      <c r="AG760" s="46">
        <f>IFERROR(VLOOKUP(P760,Исходные_данные,10,FALSE),0)</f>
        <v>0</v>
      </c>
      <c r="AH760" s="46">
        <f>IFERROR(VLOOKUP(P760,Исходные_данные,11,FALSE),0)</f>
        <v>0</v>
      </c>
      <c r="AI760" s="46">
        <f t="shared" si="30"/>
        <v>0</v>
      </c>
    </row>
    <row r="761" spans="6:35" x14ac:dyDescent="0.25">
      <c r="F761" s="19" t="str">
        <f>IF(G761=1,MAX($F$4:F760)+1,"")</f>
        <v/>
      </c>
      <c r="G761" s="19">
        <f>COUNTIF($H$5:H761,H761)</f>
        <v>738</v>
      </c>
      <c r="H761" s="19" t="e">
        <f t="shared" si="29"/>
        <v>#N/A</v>
      </c>
      <c r="I761" s="19">
        <f>COUNTIF($J$4:$J761,1)</f>
        <v>11</v>
      </c>
      <c r="J761" s="19">
        <f>COUNTIF($S$5:$S761,S761)</f>
        <v>738</v>
      </c>
      <c r="K761" s="19" t="e">
        <f>VLOOKUP(P761,Исходные_данные,20,FALSE)</f>
        <v>#N/A</v>
      </c>
      <c r="L761" s="19">
        <f>IFERROR(IF(P761=0,0,MAX($L$4:L760)+1),0)</f>
        <v>0</v>
      </c>
      <c r="M761" s="104" t="e">
        <f>LEFT(P761,SEARCH(".",P761)-1)</f>
        <v>#N/A</v>
      </c>
      <c r="N761" s="104" t="e">
        <f>LEFT(RIGHT(P761,LEN(P761)-LEN(M761)-1),SEARCH(".",P761)-1)</f>
        <v>#N/A</v>
      </c>
      <c r="P761" s="46" t="e">
        <f>VLOOKUP(ROW(757:757),Разбивка_нумерация_5,4,FALSE)</f>
        <v>#N/A</v>
      </c>
      <c r="Q761" s="46" t="e">
        <f>IF(VLOOKUP(ROW(757:757),Разбивка_нумерация_5,3,FALSE)=0,VLOOKUP(ROW(757:757),Разбивка_нумерация_5,2,FALSE),VLOOKUP(ROW(757:757),Разбивка_нумерация_5,3,FALSE))</f>
        <v>#N/A</v>
      </c>
      <c r="R761" s="46" t="e">
        <f>VLOOKUP(ROW(757:757),Разбивка_нумерация_5,6,FALSE)</f>
        <v>#N/A</v>
      </c>
      <c r="S761" s="46" t="e">
        <f>VLOOKUP(ROW(757:757),Разбивка_нумерация_5,17,FALSE)</f>
        <v>#N/A</v>
      </c>
      <c r="T761" s="46" t="str">
        <f>IF(AG761=0,"","L="&amp;AG761)</f>
        <v/>
      </c>
      <c r="U761" s="46" t="str">
        <f>IF(AH761=0,"",AD761&amp;" L="&amp;AH761)</f>
        <v/>
      </c>
      <c r="V761" s="46" t="str">
        <f>IF(AI761=0,"",AE761&amp;" L="&amp;AI761)</f>
        <v/>
      </c>
      <c r="W761" s="47" t="e">
        <f>VLOOKUP(P761,Исходные_данные,13,FALSE)*1.3</f>
        <v>#N/A</v>
      </c>
      <c r="X761" s="48"/>
      <c r="Y761" s="48"/>
      <c r="Z761" s="48"/>
      <c r="AA761" s="48"/>
      <c r="AB761" s="48"/>
      <c r="AD761" s="46" t="e">
        <f>VLOOKUP(S761,Кабель_диаметр,4,FALSE)</f>
        <v>#N/A</v>
      </c>
      <c r="AE761" s="46" t="e">
        <f>VLOOKUP(S761,Кабель_диаметр,5,FALSE)</f>
        <v>#N/A</v>
      </c>
      <c r="AG761" s="46">
        <f>IFERROR(VLOOKUP(P761,Исходные_данные,10,FALSE),0)</f>
        <v>0</v>
      </c>
      <c r="AH761" s="46">
        <f>IFERROR(VLOOKUP(P761,Исходные_данные,11,FALSE),0)</f>
        <v>0</v>
      </c>
      <c r="AI761" s="46">
        <f t="shared" si="30"/>
        <v>0</v>
      </c>
    </row>
    <row r="762" spans="6:35" x14ac:dyDescent="0.25">
      <c r="F762" s="19" t="str">
        <f>IF(G762=1,MAX($F$4:F761)+1,"")</f>
        <v/>
      </c>
      <c r="G762" s="19">
        <f>COUNTIF($H$5:H762,H762)</f>
        <v>739</v>
      </c>
      <c r="H762" s="19" t="e">
        <f t="shared" si="29"/>
        <v>#N/A</v>
      </c>
      <c r="I762" s="19">
        <f>COUNTIF($J$4:$J762,1)</f>
        <v>11</v>
      </c>
      <c r="J762" s="19">
        <f>COUNTIF($S$5:$S762,S762)</f>
        <v>739</v>
      </c>
      <c r="K762" s="19" t="e">
        <f>VLOOKUP(P762,Исходные_данные,20,FALSE)</f>
        <v>#N/A</v>
      </c>
      <c r="L762" s="19">
        <f>IFERROR(IF(P762=0,0,MAX($L$4:L761)+1),0)</f>
        <v>0</v>
      </c>
      <c r="M762" s="104" t="e">
        <f>LEFT(P762,SEARCH(".",P762)-1)</f>
        <v>#N/A</v>
      </c>
      <c r="N762" s="104" t="e">
        <f>LEFT(RIGHT(P762,LEN(P762)-LEN(M762)-1),SEARCH(".",P762)-1)</f>
        <v>#N/A</v>
      </c>
      <c r="P762" s="46" t="e">
        <f>VLOOKUP(ROW(758:758),Разбивка_нумерация_5,4,FALSE)</f>
        <v>#N/A</v>
      </c>
      <c r="Q762" s="46" t="e">
        <f>IF(VLOOKUP(ROW(758:758),Разбивка_нумерация_5,3,FALSE)=0,VLOOKUP(ROW(758:758),Разбивка_нумерация_5,2,FALSE),VLOOKUP(ROW(758:758),Разбивка_нумерация_5,3,FALSE))</f>
        <v>#N/A</v>
      </c>
      <c r="R762" s="46" t="e">
        <f>VLOOKUP(ROW(758:758),Разбивка_нумерация_5,6,FALSE)</f>
        <v>#N/A</v>
      </c>
      <c r="S762" s="46" t="e">
        <f>VLOOKUP(ROW(758:758),Разбивка_нумерация_5,17,FALSE)</f>
        <v>#N/A</v>
      </c>
      <c r="T762" s="46" t="str">
        <f>IF(AG762=0,"","L="&amp;AG762)</f>
        <v/>
      </c>
      <c r="U762" s="46" t="str">
        <f>IF(AH762=0,"",AD762&amp;" L="&amp;AH762)</f>
        <v/>
      </c>
      <c r="V762" s="46" t="str">
        <f>IF(AI762=0,"",AE762&amp;" L="&amp;AI762)</f>
        <v/>
      </c>
      <c r="W762" s="47" t="e">
        <f>VLOOKUP(P762,Исходные_данные,13,FALSE)*1.3</f>
        <v>#N/A</v>
      </c>
      <c r="X762" s="48"/>
      <c r="Y762" s="48"/>
      <c r="Z762" s="48"/>
      <c r="AA762" s="48"/>
      <c r="AB762" s="48"/>
      <c r="AD762" s="46" t="e">
        <f>VLOOKUP(S762,Кабель_диаметр,4,FALSE)</f>
        <v>#N/A</v>
      </c>
      <c r="AE762" s="46" t="e">
        <f>VLOOKUP(S762,Кабель_диаметр,5,FALSE)</f>
        <v>#N/A</v>
      </c>
      <c r="AG762" s="46">
        <f>IFERROR(VLOOKUP(P762,Исходные_данные,10,FALSE),0)</f>
        <v>0</v>
      </c>
      <c r="AH762" s="46">
        <f>IFERROR(VLOOKUP(P762,Исходные_данные,11,FALSE),0)</f>
        <v>0</v>
      </c>
      <c r="AI762" s="46">
        <f t="shared" si="30"/>
        <v>0</v>
      </c>
    </row>
    <row r="763" spans="6:35" x14ac:dyDescent="0.25">
      <c r="F763" s="19" t="str">
        <f>IF(G763=1,MAX($F$4:F762)+1,"")</f>
        <v/>
      </c>
      <c r="G763" s="19">
        <f>COUNTIF($H$5:H763,H763)</f>
        <v>740</v>
      </c>
      <c r="H763" s="19" t="e">
        <f t="shared" si="29"/>
        <v>#N/A</v>
      </c>
      <c r="I763" s="19">
        <f>COUNTIF($J$4:$J763,1)</f>
        <v>11</v>
      </c>
      <c r="J763" s="19">
        <f>COUNTIF($S$5:$S763,S763)</f>
        <v>740</v>
      </c>
      <c r="K763" s="19" t="e">
        <f>VLOOKUP(P763,Исходные_данные,20,FALSE)</f>
        <v>#N/A</v>
      </c>
      <c r="L763" s="19">
        <f>IFERROR(IF(P763=0,0,MAX($L$4:L762)+1),0)</f>
        <v>0</v>
      </c>
      <c r="M763" s="104" t="e">
        <f>LEFT(P763,SEARCH(".",P763)-1)</f>
        <v>#N/A</v>
      </c>
      <c r="N763" s="104" t="e">
        <f>LEFT(RIGHT(P763,LEN(P763)-LEN(M763)-1),SEARCH(".",P763)-1)</f>
        <v>#N/A</v>
      </c>
      <c r="P763" s="46" t="e">
        <f>VLOOKUP(ROW(759:759),Разбивка_нумерация_5,4,FALSE)</f>
        <v>#N/A</v>
      </c>
      <c r="Q763" s="46" t="e">
        <f>IF(VLOOKUP(ROW(759:759),Разбивка_нумерация_5,3,FALSE)=0,VLOOKUP(ROW(759:759),Разбивка_нумерация_5,2,FALSE),VLOOKUP(ROW(759:759),Разбивка_нумерация_5,3,FALSE))</f>
        <v>#N/A</v>
      </c>
      <c r="R763" s="46" t="e">
        <f>VLOOKUP(ROW(759:759),Разбивка_нумерация_5,6,FALSE)</f>
        <v>#N/A</v>
      </c>
      <c r="S763" s="46" t="e">
        <f>VLOOKUP(ROW(759:759),Разбивка_нумерация_5,17,FALSE)</f>
        <v>#N/A</v>
      </c>
      <c r="T763" s="46" t="str">
        <f>IF(AG763=0,"","L="&amp;AG763)</f>
        <v/>
      </c>
      <c r="U763" s="46" t="str">
        <f>IF(AH763=0,"",AD763&amp;" L="&amp;AH763)</f>
        <v/>
      </c>
      <c r="V763" s="46" t="str">
        <f>IF(AI763=0,"",AE763&amp;" L="&amp;AI763)</f>
        <v/>
      </c>
      <c r="W763" s="47" t="e">
        <f>VLOOKUP(P763,Исходные_данные,13,FALSE)*1.3</f>
        <v>#N/A</v>
      </c>
      <c r="X763" s="48"/>
      <c r="Y763" s="48"/>
      <c r="Z763" s="48"/>
      <c r="AA763" s="48"/>
      <c r="AB763" s="48"/>
      <c r="AD763" s="46" t="e">
        <f>VLOOKUP(S763,Кабель_диаметр,4,FALSE)</f>
        <v>#N/A</v>
      </c>
      <c r="AE763" s="46" t="e">
        <f>VLOOKUP(S763,Кабель_диаметр,5,FALSE)</f>
        <v>#N/A</v>
      </c>
      <c r="AG763" s="46">
        <f>IFERROR(VLOOKUP(P763,Исходные_данные,10,FALSE),0)</f>
        <v>0</v>
      </c>
      <c r="AH763" s="46">
        <f>IFERROR(VLOOKUP(P763,Исходные_данные,11,FALSE),0)</f>
        <v>0</v>
      </c>
      <c r="AI763" s="46">
        <f t="shared" si="30"/>
        <v>0</v>
      </c>
    </row>
    <row r="764" spans="6:35" x14ac:dyDescent="0.25">
      <c r="F764" s="19" t="str">
        <f>IF(G764=1,MAX($F$4:F763)+1,"")</f>
        <v/>
      </c>
      <c r="G764" s="19">
        <f>COUNTIF($H$5:H764,H764)</f>
        <v>741</v>
      </c>
      <c r="H764" s="19" t="e">
        <f t="shared" si="29"/>
        <v>#N/A</v>
      </c>
      <c r="I764" s="19">
        <f>COUNTIF($J$4:$J764,1)</f>
        <v>11</v>
      </c>
      <c r="J764" s="19">
        <f>COUNTIF($S$5:$S764,S764)</f>
        <v>741</v>
      </c>
      <c r="K764" s="19" t="e">
        <f>VLOOKUP(P764,Исходные_данные,20,FALSE)</f>
        <v>#N/A</v>
      </c>
      <c r="L764" s="19">
        <f>IFERROR(IF(P764=0,0,MAX($L$4:L763)+1),0)</f>
        <v>0</v>
      </c>
      <c r="M764" s="104" t="e">
        <f>LEFT(P764,SEARCH(".",P764)-1)</f>
        <v>#N/A</v>
      </c>
      <c r="N764" s="104" t="e">
        <f>LEFT(RIGHT(P764,LEN(P764)-LEN(M764)-1),SEARCH(".",P764)-1)</f>
        <v>#N/A</v>
      </c>
      <c r="P764" s="46" t="e">
        <f>VLOOKUP(ROW(760:760),Разбивка_нумерация_5,4,FALSE)</f>
        <v>#N/A</v>
      </c>
      <c r="Q764" s="46" t="e">
        <f>IF(VLOOKUP(ROW(760:760),Разбивка_нумерация_5,3,FALSE)=0,VLOOKUP(ROW(760:760),Разбивка_нумерация_5,2,FALSE),VLOOKUP(ROW(760:760),Разбивка_нумерация_5,3,FALSE))</f>
        <v>#N/A</v>
      </c>
      <c r="R764" s="46" t="e">
        <f>VLOOKUP(ROW(760:760),Разбивка_нумерация_5,6,FALSE)</f>
        <v>#N/A</v>
      </c>
      <c r="S764" s="46" t="e">
        <f>VLOOKUP(ROW(760:760),Разбивка_нумерация_5,17,FALSE)</f>
        <v>#N/A</v>
      </c>
      <c r="T764" s="46" t="str">
        <f>IF(AG764=0,"","L="&amp;AG764)</f>
        <v/>
      </c>
      <c r="U764" s="46" t="str">
        <f>IF(AH764=0,"",AD764&amp;" L="&amp;AH764)</f>
        <v/>
      </c>
      <c r="V764" s="46" t="str">
        <f>IF(AI764=0,"",AE764&amp;" L="&amp;AI764)</f>
        <v/>
      </c>
      <c r="W764" s="47" t="e">
        <f>VLOOKUP(P764,Исходные_данные,13,FALSE)*1.3</f>
        <v>#N/A</v>
      </c>
      <c r="X764" s="48"/>
      <c r="Y764" s="48"/>
      <c r="Z764" s="48"/>
      <c r="AA764" s="48"/>
      <c r="AB764" s="48"/>
      <c r="AD764" s="46" t="e">
        <f>VLOOKUP(S764,Кабель_диаметр,4,FALSE)</f>
        <v>#N/A</v>
      </c>
      <c r="AE764" s="46" t="e">
        <f>VLOOKUP(S764,Кабель_диаметр,5,FALSE)</f>
        <v>#N/A</v>
      </c>
      <c r="AG764" s="46">
        <f>IFERROR(VLOOKUP(P764,Исходные_данные,10,FALSE),0)</f>
        <v>0</v>
      </c>
      <c r="AH764" s="46">
        <f>IFERROR(VLOOKUP(P764,Исходные_данные,11,FALSE),0)</f>
        <v>0</v>
      </c>
      <c r="AI764" s="46">
        <f t="shared" si="30"/>
        <v>0</v>
      </c>
    </row>
    <row r="765" spans="6:35" x14ac:dyDescent="0.25">
      <c r="F765" s="19" t="str">
        <f>IF(G765=1,MAX($F$4:F764)+1,"")</f>
        <v/>
      </c>
      <c r="G765" s="19">
        <f>COUNTIF($H$5:H765,H765)</f>
        <v>742</v>
      </c>
      <c r="H765" s="19" t="e">
        <f t="shared" si="29"/>
        <v>#N/A</v>
      </c>
      <c r="I765" s="19">
        <f>COUNTIF($J$4:$J765,1)</f>
        <v>11</v>
      </c>
      <c r="J765" s="19">
        <f>COUNTIF($S$5:$S765,S765)</f>
        <v>742</v>
      </c>
      <c r="K765" s="19" t="e">
        <f>VLOOKUP(P765,Исходные_данные,20,FALSE)</f>
        <v>#N/A</v>
      </c>
      <c r="L765" s="19">
        <f>IFERROR(IF(P765=0,0,MAX($L$4:L764)+1),0)</f>
        <v>0</v>
      </c>
      <c r="M765" s="104" t="e">
        <f>LEFT(P765,SEARCH(".",P765)-1)</f>
        <v>#N/A</v>
      </c>
      <c r="N765" s="104" t="e">
        <f>LEFT(RIGHT(P765,LEN(P765)-LEN(M765)-1),SEARCH(".",P765)-1)</f>
        <v>#N/A</v>
      </c>
      <c r="P765" s="46" t="e">
        <f>VLOOKUP(ROW(761:761),Разбивка_нумерация_5,4,FALSE)</f>
        <v>#N/A</v>
      </c>
      <c r="Q765" s="46" t="e">
        <f>IF(VLOOKUP(ROW(761:761),Разбивка_нумерация_5,3,FALSE)=0,VLOOKUP(ROW(761:761),Разбивка_нумерация_5,2,FALSE),VLOOKUP(ROW(761:761),Разбивка_нумерация_5,3,FALSE))</f>
        <v>#N/A</v>
      </c>
      <c r="R765" s="46" t="e">
        <f>VLOOKUP(ROW(761:761),Разбивка_нумерация_5,6,FALSE)</f>
        <v>#N/A</v>
      </c>
      <c r="S765" s="46" t="e">
        <f>VLOOKUP(ROW(761:761),Разбивка_нумерация_5,17,FALSE)</f>
        <v>#N/A</v>
      </c>
      <c r="T765" s="46" t="str">
        <f>IF(AG765=0,"","L="&amp;AG765)</f>
        <v/>
      </c>
      <c r="U765" s="46" t="str">
        <f>IF(AH765=0,"",AD765&amp;" L="&amp;AH765)</f>
        <v/>
      </c>
      <c r="V765" s="46" t="str">
        <f>IF(AI765=0,"",AE765&amp;" L="&amp;AI765)</f>
        <v/>
      </c>
      <c r="W765" s="47" t="e">
        <f>VLOOKUP(P765,Исходные_данные,13,FALSE)*1.3</f>
        <v>#N/A</v>
      </c>
      <c r="X765" s="48"/>
      <c r="Y765" s="48"/>
      <c r="Z765" s="48"/>
      <c r="AA765" s="48"/>
      <c r="AB765" s="48"/>
      <c r="AD765" s="46" t="e">
        <f>VLOOKUP(S765,Кабель_диаметр,4,FALSE)</f>
        <v>#N/A</v>
      </c>
      <c r="AE765" s="46" t="e">
        <f>VLOOKUP(S765,Кабель_диаметр,5,FALSE)</f>
        <v>#N/A</v>
      </c>
      <c r="AG765" s="46">
        <f>IFERROR(VLOOKUP(P765,Исходные_данные,10,FALSE),0)</f>
        <v>0</v>
      </c>
      <c r="AH765" s="46">
        <f>IFERROR(VLOOKUP(P765,Исходные_данные,11,FALSE),0)</f>
        <v>0</v>
      </c>
      <c r="AI765" s="46">
        <f t="shared" si="30"/>
        <v>0</v>
      </c>
    </row>
    <row r="766" spans="6:35" x14ac:dyDescent="0.25">
      <c r="F766" s="19" t="str">
        <f>IF(G766=1,MAX($F$4:F765)+1,"")</f>
        <v/>
      </c>
      <c r="G766" s="19">
        <f>COUNTIF($H$5:H766,H766)</f>
        <v>743</v>
      </c>
      <c r="H766" s="19" t="e">
        <f t="shared" si="29"/>
        <v>#N/A</v>
      </c>
      <c r="I766" s="19">
        <f>COUNTIF($J$4:$J766,1)</f>
        <v>11</v>
      </c>
      <c r="J766" s="19">
        <f>COUNTIF($S$5:$S766,S766)</f>
        <v>743</v>
      </c>
      <c r="K766" s="19" t="e">
        <f>VLOOKUP(P766,Исходные_данные,20,FALSE)</f>
        <v>#N/A</v>
      </c>
      <c r="L766" s="19">
        <f>IFERROR(IF(P766=0,0,MAX($L$4:L765)+1),0)</f>
        <v>0</v>
      </c>
      <c r="M766" s="104" t="e">
        <f>LEFT(P766,SEARCH(".",P766)-1)</f>
        <v>#N/A</v>
      </c>
      <c r="N766" s="104" t="e">
        <f>LEFT(RIGHT(P766,LEN(P766)-LEN(M766)-1),SEARCH(".",P766)-1)</f>
        <v>#N/A</v>
      </c>
      <c r="P766" s="46" t="e">
        <f>VLOOKUP(ROW(762:762),Разбивка_нумерация_5,4,FALSE)</f>
        <v>#N/A</v>
      </c>
      <c r="Q766" s="46" t="e">
        <f>IF(VLOOKUP(ROW(762:762),Разбивка_нумерация_5,3,FALSE)=0,VLOOKUP(ROW(762:762),Разбивка_нумерация_5,2,FALSE),VLOOKUP(ROW(762:762),Разбивка_нумерация_5,3,FALSE))</f>
        <v>#N/A</v>
      </c>
      <c r="R766" s="46" t="e">
        <f>VLOOKUP(ROW(762:762),Разбивка_нумерация_5,6,FALSE)</f>
        <v>#N/A</v>
      </c>
      <c r="S766" s="46" t="e">
        <f>VLOOKUP(ROW(762:762),Разбивка_нумерация_5,17,FALSE)</f>
        <v>#N/A</v>
      </c>
      <c r="T766" s="46" t="str">
        <f>IF(AG766=0,"","L="&amp;AG766)</f>
        <v/>
      </c>
      <c r="U766" s="46" t="str">
        <f>IF(AH766=0,"",AD766&amp;" L="&amp;AH766)</f>
        <v/>
      </c>
      <c r="V766" s="46" t="str">
        <f>IF(AI766=0,"",AE766&amp;" L="&amp;AI766)</f>
        <v/>
      </c>
      <c r="W766" s="47" t="e">
        <f>VLOOKUP(P766,Исходные_данные,13,FALSE)*1.3</f>
        <v>#N/A</v>
      </c>
      <c r="X766" s="48"/>
      <c r="Y766" s="48"/>
      <c r="Z766" s="48"/>
      <c r="AA766" s="48"/>
      <c r="AB766" s="48"/>
      <c r="AD766" s="46" t="e">
        <f>VLOOKUP(S766,Кабель_диаметр,4,FALSE)</f>
        <v>#N/A</v>
      </c>
      <c r="AE766" s="46" t="e">
        <f>VLOOKUP(S766,Кабель_диаметр,5,FALSE)</f>
        <v>#N/A</v>
      </c>
      <c r="AG766" s="46">
        <f>IFERROR(VLOOKUP(P766,Исходные_данные,10,FALSE),0)</f>
        <v>0</v>
      </c>
      <c r="AH766" s="46">
        <f>IFERROR(VLOOKUP(P766,Исходные_данные,11,FALSE),0)</f>
        <v>0</v>
      </c>
      <c r="AI766" s="46">
        <f t="shared" si="30"/>
        <v>0</v>
      </c>
    </row>
    <row r="767" spans="6:35" x14ac:dyDescent="0.25">
      <c r="F767" s="19" t="str">
        <f>IF(G767=1,MAX($F$4:F766)+1,"")</f>
        <v/>
      </c>
      <c r="G767" s="19">
        <f>COUNTIF($H$5:H767,H767)</f>
        <v>744</v>
      </c>
      <c r="H767" s="19" t="e">
        <f t="shared" si="29"/>
        <v>#N/A</v>
      </c>
      <c r="I767" s="19">
        <f>COUNTIF($J$4:$J767,1)</f>
        <v>11</v>
      </c>
      <c r="J767" s="19">
        <f>COUNTIF($S$5:$S767,S767)</f>
        <v>744</v>
      </c>
      <c r="K767" s="19" t="e">
        <f>VLOOKUP(P767,Исходные_данные,20,FALSE)</f>
        <v>#N/A</v>
      </c>
      <c r="L767" s="19">
        <f>IFERROR(IF(P767=0,0,MAX($L$4:L766)+1),0)</f>
        <v>0</v>
      </c>
      <c r="M767" s="104" t="e">
        <f>LEFT(P767,SEARCH(".",P767)-1)</f>
        <v>#N/A</v>
      </c>
      <c r="N767" s="104" t="e">
        <f>LEFT(RIGHT(P767,LEN(P767)-LEN(M767)-1),SEARCH(".",P767)-1)</f>
        <v>#N/A</v>
      </c>
      <c r="P767" s="46" t="e">
        <f>VLOOKUP(ROW(763:763),Разбивка_нумерация_5,4,FALSE)</f>
        <v>#N/A</v>
      </c>
      <c r="Q767" s="46" t="e">
        <f>IF(VLOOKUP(ROW(763:763),Разбивка_нумерация_5,3,FALSE)=0,VLOOKUP(ROW(763:763),Разбивка_нумерация_5,2,FALSE),VLOOKUP(ROW(763:763),Разбивка_нумерация_5,3,FALSE))</f>
        <v>#N/A</v>
      </c>
      <c r="R767" s="46" t="e">
        <f>VLOOKUP(ROW(763:763),Разбивка_нумерация_5,6,FALSE)</f>
        <v>#N/A</v>
      </c>
      <c r="S767" s="46" t="e">
        <f>VLOOKUP(ROW(763:763),Разбивка_нумерация_5,17,FALSE)</f>
        <v>#N/A</v>
      </c>
      <c r="T767" s="46" t="str">
        <f>IF(AG767=0,"","L="&amp;AG767)</f>
        <v/>
      </c>
      <c r="U767" s="46" t="str">
        <f>IF(AH767=0,"",AD767&amp;" L="&amp;AH767)</f>
        <v/>
      </c>
      <c r="V767" s="46" t="str">
        <f>IF(AI767=0,"",AE767&amp;" L="&amp;AI767)</f>
        <v/>
      </c>
      <c r="W767" s="47" t="e">
        <f>VLOOKUP(P767,Исходные_данные,13,FALSE)*1.3</f>
        <v>#N/A</v>
      </c>
      <c r="X767" s="48"/>
      <c r="Y767" s="48"/>
      <c r="Z767" s="48"/>
      <c r="AA767" s="48"/>
      <c r="AB767" s="48"/>
      <c r="AD767" s="46" t="e">
        <f>VLOOKUP(S767,Кабель_диаметр,4,FALSE)</f>
        <v>#N/A</v>
      </c>
      <c r="AE767" s="46" t="e">
        <f>VLOOKUP(S767,Кабель_диаметр,5,FALSE)</f>
        <v>#N/A</v>
      </c>
      <c r="AG767" s="46">
        <f>IFERROR(VLOOKUP(P767,Исходные_данные,10,FALSE),0)</f>
        <v>0</v>
      </c>
      <c r="AH767" s="46">
        <f>IFERROR(VLOOKUP(P767,Исходные_данные,11,FALSE),0)</f>
        <v>0</v>
      </c>
      <c r="AI767" s="46">
        <f t="shared" si="30"/>
        <v>0</v>
      </c>
    </row>
    <row r="768" spans="6:35" x14ac:dyDescent="0.25">
      <c r="F768" s="19" t="str">
        <f>IF(G768=1,MAX($F$4:F767)+1,"")</f>
        <v/>
      </c>
      <c r="G768" s="19">
        <f>COUNTIF($H$5:H768,H768)</f>
        <v>745</v>
      </c>
      <c r="H768" s="19" t="e">
        <f t="shared" si="29"/>
        <v>#N/A</v>
      </c>
      <c r="I768" s="19">
        <f>COUNTIF($J$4:$J768,1)</f>
        <v>11</v>
      </c>
      <c r="J768" s="19">
        <f>COUNTIF($S$5:$S768,S768)</f>
        <v>745</v>
      </c>
      <c r="K768" s="19" t="e">
        <f>VLOOKUP(P768,Исходные_данные,20,FALSE)</f>
        <v>#N/A</v>
      </c>
      <c r="L768" s="19">
        <f>IFERROR(IF(P768=0,0,MAX($L$4:L767)+1),0)</f>
        <v>0</v>
      </c>
      <c r="M768" s="104" t="e">
        <f>LEFT(P768,SEARCH(".",P768)-1)</f>
        <v>#N/A</v>
      </c>
      <c r="N768" s="104" t="e">
        <f>LEFT(RIGHT(P768,LEN(P768)-LEN(M768)-1),SEARCH(".",P768)-1)</f>
        <v>#N/A</v>
      </c>
      <c r="P768" s="46" t="e">
        <f>VLOOKUP(ROW(764:764),Разбивка_нумерация_5,4,FALSE)</f>
        <v>#N/A</v>
      </c>
      <c r="Q768" s="46" t="e">
        <f>IF(VLOOKUP(ROW(764:764),Разбивка_нумерация_5,3,FALSE)=0,VLOOKUP(ROW(764:764),Разбивка_нумерация_5,2,FALSE),VLOOKUP(ROW(764:764),Разбивка_нумерация_5,3,FALSE))</f>
        <v>#N/A</v>
      </c>
      <c r="R768" s="46" t="e">
        <f>VLOOKUP(ROW(764:764),Разбивка_нумерация_5,6,FALSE)</f>
        <v>#N/A</v>
      </c>
      <c r="S768" s="46" t="e">
        <f>VLOOKUP(ROW(764:764),Разбивка_нумерация_5,17,FALSE)</f>
        <v>#N/A</v>
      </c>
      <c r="T768" s="46" t="str">
        <f>IF(AG768=0,"","L="&amp;AG768)</f>
        <v/>
      </c>
      <c r="U768" s="46" t="str">
        <f>IF(AH768=0,"",AD768&amp;" L="&amp;AH768)</f>
        <v/>
      </c>
      <c r="V768" s="46" t="str">
        <f>IF(AI768=0,"",AE768&amp;" L="&amp;AI768)</f>
        <v/>
      </c>
      <c r="W768" s="47" t="e">
        <f>VLOOKUP(P768,Исходные_данные,13,FALSE)*1.3</f>
        <v>#N/A</v>
      </c>
      <c r="X768" s="48"/>
      <c r="Y768" s="48"/>
      <c r="Z768" s="48"/>
      <c r="AA768" s="48"/>
      <c r="AB768" s="48"/>
      <c r="AD768" s="46" t="e">
        <f>VLOOKUP(S768,Кабель_диаметр,4,FALSE)</f>
        <v>#N/A</v>
      </c>
      <c r="AE768" s="46" t="e">
        <f>VLOOKUP(S768,Кабель_диаметр,5,FALSE)</f>
        <v>#N/A</v>
      </c>
      <c r="AG768" s="46">
        <f>IFERROR(VLOOKUP(P768,Исходные_данные,10,FALSE),0)</f>
        <v>0</v>
      </c>
      <c r="AH768" s="46">
        <f>IFERROR(VLOOKUP(P768,Исходные_данные,11,FALSE),0)</f>
        <v>0</v>
      </c>
      <c r="AI768" s="46">
        <f t="shared" si="30"/>
        <v>0</v>
      </c>
    </row>
    <row r="769" spans="6:35" x14ac:dyDescent="0.25">
      <c r="F769" s="19" t="str">
        <f>IF(G769=1,MAX($F$4:F768)+1,"")</f>
        <v/>
      </c>
      <c r="G769" s="19">
        <f>COUNTIF($H$5:H769,H769)</f>
        <v>746</v>
      </c>
      <c r="H769" s="19" t="e">
        <f t="shared" si="29"/>
        <v>#N/A</v>
      </c>
      <c r="I769" s="19">
        <f>COUNTIF($J$4:$J769,1)</f>
        <v>11</v>
      </c>
      <c r="J769" s="19">
        <f>COUNTIF($S$5:$S769,S769)</f>
        <v>746</v>
      </c>
      <c r="K769" s="19" t="e">
        <f>VLOOKUP(P769,Исходные_данные,20,FALSE)</f>
        <v>#N/A</v>
      </c>
      <c r="L769" s="19">
        <f>IFERROR(IF(P769=0,0,MAX($L$4:L768)+1),0)</f>
        <v>0</v>
      </c>
      <c r="M769" s="104" t="e">
        <f>LEFT(P769,SEARCH(".",P769)-1)</f>
        <v>#N/A</v>
      </c>
      <c r="N769" s="104" t="e">
        <f>LEFT(RIGHT(P769,LEN(P769)-LEN(M769)-1),SEARCH(".",P769)-1)</f>
        <v>#N/A</v>
      </c>
      <c r="P769" s="46" t="e">
        <f>VLOOKUP(ROW(765:765),Разбивка_нумерация_5,4,FALSE)</f>
        <v>#N/A</v>
      </c>
      <c r="Q769" s="46" t="e">
        <f>IF(VLOOKUP(ROW(765:765),Разбивка_нумерация_5,3,FALSE)=0,VLOOKUP(ROW(765:765),Разбивка_нумерация_5,2,FALSE),VLOOKUP(ROW(765:765),Разбивка_нумерация_5,3,FALSE))</f>
        <v>#N/A</v>
      </c>
      <c r="R769" s="46" t="e">
        <f>VLOOKUP(ROW(765:765),Разбивка_нумерация_5,6,FALSE)</f>
        <v>#N/A</v>
      </c>
      <c r="S769" s="46" t="e">
        <f>VLOOKUP(ROW(765:765),Разбивка_нумерация_5,17,FALSE)</f>
        <v>#N/A</v>
      </c>
      <c r="T769" s="46" t="str">
        <f>IF(AG769=0,"","L="&amp;AG769)</f>
        <v/>
      </c>
      <c r="U769" s="46" t="str">
        <f>IF(AH769=0,"",AD769&amp;" L="&amp;AH769)</f>
        <v/>
      </c>
      <c r="V769" s="46" t="str">
        <f>IF(AI769=0,"",AE769&amp;" L="&amp;AI769)</f>
        <v/>
      </c>
      <c r="W769" s="47" t="e">
        <f>VLOOKUP(P769,Исходные_данные,13,FALSE)*1.3</f>
        <v>#N/A</v>
      </c>
      <c r="X769" s="48"/>
      <c r="Y769" s="48"/>
      <c r="Z769" s="48"/>
      <c r="AA769" s="48"/>
      <c r="AB769" s="48"/>
      <c r="AD769" s="46" t="e">
        <f>VLOOKUP(S769,Кабель_диаметр,4,FALSE)</f>
        <v>#N/A</v>
      </c>
      <c r="AE769" s="46" t="e">
        <f>VLOOKUP(S769,Кабель_диаметр,5,FALSE)</f>
        <v>#N/A</v>
      </c>
      <c r="AG769" s="46">
        <f>IFERROR(VLOOKUP(P769,Исходные_данные,10,FALSE),0)</f>
        <v>0</v>
      </c>
      <c r="AH769" s="46">
        <f>IFERROR(VLOOKUP(P769,Исходные_данные,11,FALSE),0)</f>
        <v>0</v>
      </c>
      <c r="AI769" s="46">
        <f t="shared" si="30"/>
        <v>0</v>
      </c>
    </row>
    <row r="770" spans="6:35" x14ac:dyDescent="0.25">
      <c r="F770" s="19" t="str">
        <f>IF(G770=1,MAX($F$4:F769)+1,"")</f>
        <v/>
      </c>
      <c r="G770" s="19">
        <f>COUNTIF($H$5:H770,H770)</f>
        <v>747</v>
      </c>
      <c r="H770" s="19" t="e">
        <f t="shared" si="29"/>
        <v>#N/A</v>
      </c>
      <c r="I770" s="19">
        <f>COUNTIF($J$4:$J770,1)</f>
        <v>11</v>
      </c>
      <c r="J770" s="19">
        <f>COUNTIF($S$5:$S770,S770)</f>
        <v>747</v>
      </c>
      <c r="K770" s="19" t="e">
        <f>VLOOKUP(P770,Исходные_данные,20,FALSE)</f>
        <v>#N/A</v>
      </c>
      <c r="L770" s="19">
        <f>IFERROR(IF(P770=0,0,MAX($L$4:L769)+1),0)</f>
        <v>0</v>
      </c>
      <c r="M770" s="104" t="e">
        <f>LEFT(P770,SEARCH(".",P770)-1)</f>
        <v>#N/A</v>
      </c>
      <c r="N770" s="104" t="e">
        <f>LEFT(RIGHT(P770,LEN(P770)-LEN(M770)-1),SEARCH(".",P770)-1)</f>
        <v>#N/A</v>
      </c>
      <c r="P770" s="46" t="e">
        <f>VLOOKUP(ROW(766:766),Разбивка_нумерация_5,4,FALSE)</f>
        <v>#N/A</v>
      </c>
      <c r="Q770" s="46" t="e">
        <f>IF(VLOOKUP(ROW(766:766),Разбивка_нумерация_5,3,FALSE)=0,VLOOKUP(ROW(766:766),Разбивка_нумерация_5,2,FALSE),VLOOKUP(ROW(766:766),Разбивка_нумерация_5,3,FALSE))</f>
        <v>#N/A</v>
      </c>
      <c r="R770" s="46" t="e">
        <f>VLOOKUP(ROW(766:766),Разбивка_нумерация_5,6,FALSE)</f>
        <v>#N/A</v>
      </c>
      <c r="S770" s="46" t="e">
        <f>VLOOKUP(ROW(766:766),Разбивка_нумерация_5,17,FALSE)</f>
        <v>#N/A</v>
      </c>
      <c r="T770" s="46" t="str">
        <f>IF(AG770=0,"","L="&amp;AG770)</f>
        <v/>
      </c>
      <c r="U770" s="46" t="str">
        <f>IF(AH770=0,"",AD770&amp;" L="&amp;AH770)</f>
        <v/>
      </c>
      <c r="V770" s="46" t="str">
        <f>IF(AI770=0,"",AE770&amp;" L="&amp;AI770)</f>
        <v/>
      </c>
      <c r="W770" s="47" t="e">
        <f>VLOOKUP(P770,Исходные_данные,13,FALSE)*1.3</f>
        <v>#N/A</v>
      </c>
      <c r="X770" s="48"/>
      <c r="Y770" s="48"/>
      <c r="Z770" s="48"/>
      <c r="AA770" s="48"/>
      <c r="AB770" s="48"/>
      <c r="AD770" s="46" t="e">
        <f>VLOOKUP(S770,Кабель_диаметр,4,FALSE)</f>
        <v>#N/A</v>
      </c>
      <c r="AE770" s="46" t="e">
        <f>VLOOKUP(S770,Кабель_диаметр,5,FALSE)</f>
        <v>#N/A</v>
      </c>
      <c r="AG770" s="46">
        <f>IFERROR(VLOOKUP(P770,Исходные_данные,10,FALSE),0)</f>
        <v>0</v>
      </c>
      <c r="AH770" s="46">
        <f>IFERROR(VLOOKUP(P770,Исходные_данные,11,FALSE),0)</f>
        <v>0</v>
      </c>
      <c r="AI770" s="46">
        <f t="shared" si="30"/>
        <v>0</v>
      </c>
    </row>
    <row r="771" spans="6:35" x14ac:dyDescent="0.25">
      <c r="F771" s="19" t="str">
        <f>IF(G771=1,MAX($F$4:F770)+1,"")</f>
        <v/>
      </c>
      <c r="G771" s="19">
        <f>COUNTIF($H$5:H771,H771)</f>
        <v>748</v>
      </c>
      <c r="H771" s="19" t="e">
        <f t="shared" si="29"/>
        <v>#N/A</v>
      </c>
      <c r="I771" s="19">
        <f>COUNTIF($J$4:$J771,1)</f>
        <v>11</v>
      </c>
      <c r="J771" s="19">
        <f>COUNTIF($S$5:$S771,S771)</f>
        <v>748</v>
      </c>
      <c r="K771" s="19" t="e">
        <f>VLOOKUP(P771,Исходные_данные,20,FALSE)</f>
        <v>#N/A</v>
      </c>
      <c r="L771" s="19">
        <f>IFERROR(IF(P771=0,0,MAX($L$4:L770)+1),0)</f>
        <v>0</v>
      </c>
      <c r="M771" s="104" t="e">
        <f>LEFT(P771,SEARCH(".",P771)-1)</f>
        <v>#N/A</v>
      </c>
      <c r="N771" s="104" t="e">
        <f>LEFT(RIGHT(P771,LEN(P771)-LEN(M771)-1),SEARCH(".",P771)-1)</f>
        <v>#N/A</v>
      </c>
      <c r="P771" s="46" t="e">
        <f>VLOOKUP(ROW(767:767),Разбивка_нумерация_5,4,FALSE)</f>
        <v>#N/A</v>
      </c>
      <c r="Q771" s="46" t="e">
        <f>IF(VLOOKUP(ROW(767:767),Разбивка_нумерация_5,3,FALSE)=0,VLOOKUP(ROW(767:767),Разбивка_нумерация_5,2,FALSE),VLOOKUP(ROW(767:767),Разбивка_нумерация_5,3,FALSE))</f>
        <v>#N/A</v>
      </c>
      <c r="R771" s="46" t="e">
        <f>VLOOKUP(ROW(767:767),Разбивка_нумерация_5,6,FALSE)</f>
        <v>#N/A</v>
      </c>
      <c r="S771" s="46" t="e">
        <f>VLOOKUP(ROW(767:767),Разбивка_нумерация_5,17,FALSE)</f>
        <v>#N/A</v>
      </c>
      <c r="T771" s="46" t="str">
        <f>IF(AG771=0,"","L="&amp;AG771)</f>
        <v/>
      </c>
      <c r="U771" s="46" t="str">
        <f>IF(AH771=0,"",AD771&amp;" L="&amp;AH771)</f>
        <v/>
      </c>
      <c r="V771" s="46" t="str">
        <f>IF(AI771=0,"",AE771&amp;" L="&amp;AI771)</f>
        <v/>
      </c>
      <c r="W771" s="47" t="e">
        <f>VLOOKUP(P771,Исходные_данные,13,FALSE)*1.3</f>
        <v>#N/A</v>
      </c>
      <c r="X771" s="48"/>
      <c r="Y771" s="48"/>
      <c r="Z771" s="48"/>
      <c r="AA771" s="48"/>
      <c r="AB771" s="48"/>
      <c r="AD771" s="46" t="e">
        <f>VLOOKUP(S771,Кабель_диаметр,4,FALSE)</f>
        <v>#N/A</v>
      </c>
      <c r="AE771" s="46" t="e">
        <f>VLOOKUP(S771,Кабель_диаметр,5,FALSE)</f>
        <v>#N/A</v>
      </c>
      <c r="AG771" s="46">
        <f>IFERROR(VLOOKUP(P771,Исходные_данные,10,FALSE),0)</f>
        <v>0</v>
      </c>
      <c r="AH771" s="46">
        <f>IFERROR(VLOOKUP(P771,Исходные_данные,11,FALSE),0)</f>
        <v>0</v>
      </c>
      <c r="AI771" s="46">
        <f t="shared" si="30"/>
        <v>0</v>
      </c>
    </row>
    <row r="772" spans="6:35" x14ac:dyDescent="0.25">
      <c r="F772" s="19" t="str">
        <f>IF(G772=1,MAX($F$4:F771)+1,"")</f>
        <v/>
      </c>
      <c r="G772" s="19">
        <f>COUNTIF($H$5:H772,H772)</f>
        <v>749</v>
      </c>
      <c r="H772" s="19" t="e">
        <f t="shared" si="29"/>
        <v>#N/A</v>
      </c>
      <c r="I772" s="19">
        <f>COUNTIF($J$4:$J772,1)</f>
        <v>11</v>
      </c>
      <c r="J772" s="19">
        <f>COUNTIF($S$5:$S772,S772)</f>
        <v>749</v>
      </c>
      <c r="K772" s="19" t="e">
        <f>VLOOKUP(P772,Исходные_данные,20,FALSE)</f>
        <v>#N/A</v>
      </c>
      <c r="L772" s="19">
        <f>IFERROR(IF(P772=0,0,MAX($L$4:L771)+1),0)</f>
        <v>0</v>
      </c>
      <c r="M772" s="104" t="e">
        <f>LEFT(P772,SEARCH(".",P772)-1)</f>
        <v>#N/A</v>
      </c>
      <c r="N772" s="104" t="e">
        <f>LEFT(RIGHT(P772,LEN(P772)-LEN(M772)-1),SEARCH(".",P772)-1)</f>
        <v>#N/A</v>
      </c>
      <c r="P772" s="46" t="e">
        <f>VLOOKUP(ROW(768:768),Разбивка_нумерация_5,4,FALSE)</f>
        <v>#N/A</v>
      </c>
      <c r="Q772" s="46" t="e">
        <f>IF(VLOOKUP(ROW(768:768),Разбивка_нумерация_5,3,FALSE)=0,VLOOKUP(ROW(768:768),Разбивка_нумерация_5,2,FALSE),VLOOKUP(ROW(768:768),Разбивка_нумерация_5,3,FALSE))</f>
        <v>#N/A</v>
      </c>
      <c r="R772" s="46" t="e">
        <f>VLOOKUP(ROW(768:768),Разбивка_нумерация_5,6,FALSE)</f>
        <v>#N/A</v>
      </c>
      <c r="S772" s="46" t="e">
        <f>VLOOKUP(ROW(768:768),Разбивка_нумерация_5,17,FALSE)</f>
        <v>#N/A</v>
      </c>
      <c r="T772" s="46" t="str">
        <f>IF(AG772=0,"","L="&amp;AG772)</f>
        <v/>
      </c>
      <c r="U772" s="46" t="str">
        <f>IF(AH772=0,"",AD772&amp;" L="&amp;AH772)</f>
        <v/>
      </c>
      <c r="V772" s="46" t="str">
        <f>IF(AI772=0,"",AE772&amp;" L="&amp;AI772)</f>
        <v/>
      </c>
      <c r="W772" s="47" t="e">
        <f>VLOOKUP(P772,Исходные_данные,13,FALSE)*1.3</f>
        <v>#N/A</v>
      </c>
      <c r="X772" s="48"/>
      <c r="Y772" s="48"/>
      <c r="Z772" s="48"/>
      <c r="AA772" s="48"/>
      <c r="AB772" s="48"/>
      <c r="AD772" s="46" t="e">
        <f>VLOOKUP(S772,Кабель_диаметр,4,FALSE)</f>
        <v>#N/A</v>
      </c>
      <c r="AE772" s="46" t="e">
        <f>VLOOKUP(S772,Кабель_диаметр,5,FALSE)</f>
        <v>#N/A</v>
      </c>
      <c r="AG772" s="46">
        <f>IFERROR(VLOOKUP(P772,Исходные_данные,10,FALSE),0)</f>
        <v>0</v>
      </c>
      <c r="AH772" s="46">
        <f>IFERROR(VLOOKUP(P772,Исходные_данные,11,FALSE),0)</f>
        <v>0</v>
      </c>
      <c r="AI772" s="46">
        <f t="shared" si="30"/>
        <v>0</v>
      </c>
    </row>
    <row r="773" spans="6:35" x14ac:dyDescent="0.25">
      <c r="F773" s="19" t="str">
        <f>IF(G773=1,MAX($F$4:F772)+1,"")</f>
        <v/>
      </c>
      <c r="G773" s="19">
        <f>COUNTIF($H$5:H773,H773)</f>
        <v>750</v>
      </c>
      <c r="H773" s="19" t="e">
        <f t="shared" ref="H773:H836" si="31">S773&amp;" "&amp;K773</f>
        <v>#N/A</v>
      </c>
      <c r="I773" s="19">
        <f>COUNTIF($J$4:$J773,1)</f>
        <v>11</v>
      </c>
      <c r="J773" s="19">
        <f>COUNTIF($S$5:$S773,S773)</f>
        <v>750</v>
      </c>
      <c r="K773" s="19" t="e">
        <f>VLOOKUP(P773,Исходные_данные,20,FALSE)</f>
        <v>#N/A</v>
      </c>
      <c r="L773" s="19">
        <f>IFERROR(IF(P773=0,0,MAX($L$4:L772)+1),0)</f>
        <v>0</v>
      </c>
      <c r="M773" s="104" t="e">
        <f>LEFT(P773,SEARCH(".",P773)-1)</f>
        <v>#N/A</v>
      </c>
      <c r="N773" s="104" t="e">
        <f>LEFT(RIGHT(P773,LEN(P773)-LEN(M773)-1),SEARCH(".",P773)-1)</f>
        <v>#N/A</v>
      </c>
      <c r="P773" s="46" t="e">
        <f>VLOOKUP(ROW(769:769),Разбивка_нумерация_5,4,FALSE)</f>
        <v>#N/A</v>
      </c>
      <c r="Q773" s="46" t="e">
        <f>IF(VLOOKUP(ROW(769:769),Разбивка_нумерация_5,3,FALSE)=0,VLOOKUP(ROW(769:769),Разбивка_нумерация_5,2,FALSE),VLOOKUP(ROW(769:769),Разбивка_нумерация_5,3,FALSE))</f>
        <v>#N/A</v>
      </c>
      <c r="R773" s="46" t="e">
        <f>VLOOKUP(ROW(769:769),Разбивка_нумерация_5,6,FALSE)</f>
        <v>#N/A</v>
      </c>
      <c r="S773" s="46" t="e">
        <f>VLOOKUP(ROW(769:769),Разбивка_нумерация_5,17,FALSE)</f>
        <v>#N/A</v>
      </c>
      <c r="T773" s="46" t="str">
        <f>IF(AG773=0,"","L="&amp;AG773)</f>
        <v/>
      </c>
      <c r="U773" s="46" t="str">
        <f>IF(AH773=0,"",AD773&amp;" L="&amp;AH773)</f>
        <v/>
      </c>
      <c r="V773" s="46" t="str">
        <f>IF(AI773=0,"",AE773&amp;" L="&amp;AI773)</f>
        <v/>
      </c>
      <c r="W773" s="47" t="e">
        <f>VLOOKUP(P773,Исходные_данные,13,FALSE)*1.3</f>
        <v>#N/A</v>
      </c>
      <c r="X773" s="48"/>
      <c r="Y773" s="48"/>
      <c r="Z773" s="48"/>
      <c r="AA773" s="48"/>
      <c r="AB773" s="48"/>
      <c r="AD773" s="46" t="e">
        <f>VLOOKUP(S773,Кабель_диаметр,4,FALSE)</f>
        <v>#N/A</v>
      </c>
      <c r="AE773" s="46" t="e">
        <f>VLOOKUP(S773,Кабель_диаметр,5,FALSE)</f>
        <v>#N/A</v>
      </c>
      <c r="AG773" s="46">
        <f>IFERROR(VLOOKUP(P773,Исходные_данные,10,FALSE),0)</f>
        <v>0</v>
      </c>
      <c r="AH773" s="46">
        <f>IFERROR(VLOOKUP(P773,Исходные_данные,11,FALSE),0)</f>
        <v>0</v>
      </c>
      <c r="AI773" s="46">
        <f t="shared" ref="AI773:AI836" si="32">IFERROR(VLOOKUP(P773,Исходные_данные,12,FALSE),0)</f>
        <v>0</v>
      </c>
    </row>
    <row r="774" spans="6:35" x14ac:dyDescent="0.25">
      <c r="F774" s="19" t="str">
        <f>IF(G774=1,MAX($F$4:F773)+1,"")</f>
        <v/>
      </c>
      <c r="G774" s="19">
        <f>COUNTIF($H$5:H774,H774)</f>
        <v>751</v>
      </c>
      <c r="H774" s="19" t="e">
        <f t="shared" si="31"/>
        <v>#N/A</v>
      </c>
      <c r="I774" s="19">
        <f>COUNTIF($J$4:$J774,1)</f>
        <v>11</v>
      </c>
      <c r="J774" s="19">
        <f>COUNTIF($S$5:$S774,S774)</f>
        <v>751</v>
      </c>
      <c r="K774" s="19" t="e">
        <f>VLOOKUP(P774,Исходные_данные,20,FALSE)</f>
        <v>#N/A</v>
      </c>
      <c r="L774" s="19">
        <f>IFERROR(IF(P774=0,0,MAX($L$4:L773)+1),0)</f>
        <v>0</v>
      </c>
      <c r="M774" s="104" t="e">
        <f>LEFT(P774,SEARCH(".",P774)-1)</f>
        <v>#N/A</v>
      </c>
      <c r="N774" s="104" t="e">
        <f>LEFT(RIGHT(P774,LEN(P774)-LEN(M774)-1),SEARCH(".",P774)-1)</f>
        <v>#N/A</v>
      </c>
      <c r="P774" s="46" t="e">
        <f>VLOOKUP(ROW(770:770),Разбивка_нумерация_5,4,FALSE)</f>
        <v>#N/A</v>
      </c>
      <c r="Q774" s="46" t="e">
        <f>IF(VLOOKUP(ROW(770:770),Разбивка_нумерация_5,3,FALSE)=0,VLOOKUP(ROW(770:770),Разбивка_нумерация_5,2,FALSE),VLOOKUP(ROW(770:770),Разбивка_нумерация_5,3,FALSE))</f>
        <v>#N/A</v>
      </c>
      <c r="R774" s="46" t="e">
        <f>VLOOKUP(ROW(770:770),Разбивка_нумерация_5,6,FALSE)</f>
        <v>#N/A</v>
      </c>
      <c r="S774" s="46" t="e">
        <f>VLOOKUP(ROW(770:770),Разбивка_нумерация_5,17,FALSE)</f>
        <v>#N/A</v>
      </c>
      <c r="T774" s="46" t="str">
        <f>IF(AG774=0,"","L="&amp;AG774)</f>
        <v/>
      </c>
      <c r="U774" s="46" t="str">
        <f>IF(AH774=0,"",AD774&amp;" L="&amp;AH774)</f>
        <v/>
      </c>
      <c r="V774" s="46" t="str">
        <f>IF(AI774=0,"",AE774&amp;" L="&amp;AI774)</f>
        <v/>
      </c>
      <c r="W774" s="47" t="e">
        <f>VLOOKUP(P774,Исходные_данные,13,FALSE)*1.3</f>
        <v>#N/A</v>
      </c>
      <c r="X774" s="48"/>
      <c r="Y774" s="48"/>
      <c r="Z774" s="48"/>
      <c r="AA774" s="48"/>
      <c r="AB774" s="48"/>
      <c r="AD774" s="46" t="e">
        <f>VLOOKUP(S774,Кабель_диаметр,4,FALSE)</f>
        <v>#N/A</v>
      </c>
      <c r="AE774" s="46" t="e">
        <f>VLOOKUP(S774,Кабель_диаметр,5,FALSE)</f>
        <v>#N/A</v>
      </c>
      <c r="AG774" s="46">
        <f>IFERROR(VLOOKUP(P774,Исходные_данные,10,FALSE),0)</f>
        <v>0</v>
      </c>
      <c r="AH774" s="46">
        <f>IFERROR(VLOOKUP(P774,Исходные_данные,11,FALSE),0)</f>
        <v>0</v>
      </c>
      <c r="AI774" s="46">
        <f t="shared" si="32"/>
        <v>0</v>
      </c>
    </row>
    <row r="775" spans="6:35" x14ac:dyDescent="0.25">
      <c r="F775" s="19" t="str">
        <f>IF(G775=1,MAX($F$4:F774)+1,"")</f>
        <v/>
      </c>
      <c r="G775" s="19">
        <f>COUNTIF($H$5:H775,H775)</f>
        <v>752</v>
      </c>
      <c r="H775" s="19" t="e">
        <f t="shared" si="31"/>
        <v>#N/A</v>
      </c>
      <c r="I775" s="19">
        <f>COUNTIF($J$4:$J775,1)</f>
        <v>11</v>
      </c>
      <c r="J775" s="19">
        <f>COUNTIF($S$5:$S775,S775)</f>
        <v>752</v>
      </c>
      <c r="K775" s="19" t="e">
        <f>VLOOKUP(P775,Исходные_данные,20,FALSE)</f>
        <v>#N/A</v>
      </c>
      <c r="L775" s="19">
        <f>IFERROR(IF(P775=0,0,MAX($L$4:L774)+1),0)</f>
        <v>0</v>
      </c>
      <c r="M775" s="104" t="e">
        <f>LEFT(P775,SEARCH(".",P775)-1)</f>
        <v>#N/A</v>
      </c>
      <c r="N775" s="104" t="e">
        <f>LEFT(RIGHT(P775,LEN(P775)-LEN(M775)-1),SEARCH(".",P775)-1)</f>
        <v>#N/A</v>
      </c>
      <c r="P775" s="46" t="e">
        <f>VLOOKUP(ROW(771:771),Разбивка_нумерация_5,4,FALSE)</f>
        <v>#N/A</v>
      </c>
      <c r="Q775" s="46" t="e">
        <f>IF(VLOOKUP(ROW(771:771),Разбивка_нумерация_5,3,FALSE)=0,VLOOKUP(ROW(771:771),Разбивка_нумерация_5,2,FALSE),VLOOKUP(ROW(771:771),Разбивка_нумерация_5,3,FALSE))</f>
        <v>#N/A</v>
      </c>
      <c r="R775" s="46" t="e">
        <f>VLOOKUP(ROW(771:771),Разбивка_нумерация_5,6,FALSE)</f>
        <v>#N/A</v>
      </c>
      <c r="S775" s="46" t="e">
        <f>VLOOKUP(ROW(771:771),Разбивка_нумерация_5,17,FALSE)</f>
        <v>#N/A</v>
      </c>
      <c r="T775" s="46" t="str">
        <f>IF(AG775=0,"","L="&amp;AG775)</f>
        <v/>
      </c>
      <c r="U775" s="46" t="str">
        <f>IF(AH775=0,"",AD775&amp;" L="&amp;AH775)</f>
        <v/>
      </c>
      <c r="V775" s="46" t="str">
        <f>IF(AI775=0,"",AE775&amp;" L="&amp;AI775)</f>
        <v/>
      </c>
      <c r="W775" s="47" t="e">
        <f>VLOOKUP(P775,Исходные_данные,13,FALSE)*1.3</f>
        <v>#N/A</v>
      </c>
      <c r="X775" s="48"/>
      <c r="Y775" s="48"/>
      <c r="Z775" s="48"/>
      <c r="AA775" s="48"/>
      <c r="AB775" s="48"/>
      <c r="AD775" s="46" t="e">
        <f>VLOOKUP(S775,Кабель_диаметр,4,FALSE)</f>
        <v>#N/A</v>
      </c>
      <c r="AE775" s="46" t="e">
        <f>VLOOKUP(S775,Кабель_диаметр,5,FALSE)</f>
        <v>#N/A</v>
      </c>
      <c r="AG775" s="46">
        <f>IFERROR(VLOOKUP(P775,Исходные_данные,10,FALSE),0)</f>
        <v>0</v>
      </c>
      <c r="AH775" s="46">
        <f>IFERROR(VLOOKUP(P775,Исходные_данные,11,FALSE),0)</f>
        <v>0</v>
      </c>
      <c r="AI775" s="46">
        <f t="shared" si="32"/>
        <v>0</v>
      </c>
    </row>
    <row r="776" spans="6:35" x14ac:dyDescent="0.25">
      <c r="F776" s="19" t="str">
        <f>IF(G776=1,MAX($F$4:F775)+1,"")</f>
        <v/>
      </c>
      <c r="G776" s="19">
        <f>COUNTIF($H$5:H776,H776)</f>
        <v>753</v>
      </c>
      <c r="H776" s="19" t="e">
        <f t="shared" si="31"/>
        <v>#N/A</v>
      </c>
      <c r="I776" s="19">
        <f>COUNTIF($J$4:$J776,1)</f>
        <v>11</v>
      </c>
      <c r="J776" s="19">
        <f>COUNTIF($S$5:$S776,S776)</f>
        <v>753</v>
      </c>
      <c r="K776" s="19" t="e">
        <f>VLOOKUP(P776,Исходные_данные,20,FALSE)</f>
        <v>#N/A</v>
      </c>
      <c r="L776" s="19">
        <f>IFERROR(IF(P776=0,0,MAX($L$4:L775)+1),0)</f>
        <v>0</v>
      </c>
      <c r="M776" s="104" t="e">
        <f>LEFT(P776,SEARCH(".",P776)-1)</f>
        <v>#N/A</v>
      </c>
      <c r="N776" s="104" t="e">
        <f>LEFT(RIGHT(P776,LEN(P776)-LEN(M776)-1),SEARCH(".",P776)-1)</f>
        <v>#N/A</v>
      </c>
      <c r="P776" s="46" t="e">
        <f>VLOOKUP(ROW(772:772),Разбивка_нумерация_5,4,FALSE)</f>
        <v>#N/A</v>
      </c>
      <c r="Q776" s="46" t="e">
        <f>IF(VLOOKUP(ROW(772:772),Разбивка_нумерация_5,3,FALSE)=0,VLOOKUP(ROW(772:772),Разбивка_нумерация_5,2,FALSE),VLOOKUP(ROW(772:772),Разбивка_нумерация_5,3,FALSE))</f>
        <v>#N/A</v>
      </c>
      <c r="R776" s="46" t="e">
        <f>VLOOKUP(ROW(772:772),Разбивка_нумерация_5,6,FALSE)</f>
        <v>#N/A</v>
      </c>
      <c r="S776" s="46" t="e">
        <f>VLOOKUP(ROW(772:772),Разбивка_нумерация_5,17,FALSE)</f>
        <v>#N/A</v>
      </c>
      <c r="T776" s="46" t="str">
        <f>IF(AG776=0,"","L="&amp;AG776)</f>
        <v/>
      </c>
      <c r="U776" s="46" t="str">
        <f>IF(AH776=0,"",AD776&amp;" L="&amp;AH776)</f>
        <v/>
      </c>
      <c r="V776" s="46" t="str">
        <f>IF(AI776=0,"",AE776&amp;" L="&amp;AI776)</f>
        <v/>
      </c>
      <c r="W776" s="47" t="e">
        <f>VLOOKUP(P776,Исходные_данные,13,FALSE)*1.3</f>
        <v>#N/A</v>
      </c>
      <c r="X776" s="48"/>
      <c r="Y776" s="48"/>
      <c r="Z776" s="48"/>
      <c r="AA776" s="48"/>
      <c r="AB776" s="48"/>
      <c r="AD776" s="46" t="e">
        <f>VLOOKUP(S776,Кабель_диаметр,4,FALSE)</f>
        <v>#N/A</v>
      </c>
      <c r="AE776" s="46" t="e">
        <f>VLOOKUP(S776,Кабель_диаметр,5,FALSE)</f>
        <v>#N/A</v>
      </c>
      <c r="AG776" s="46">
        <f>IFERROR(VLOOKUP(P776,Исходные_данные,10,FALSE),0)</f>
        <v>0</v>
      </c>
      <c r="AH776" s="46">
        <f>IFERROR(VLOOKUP(P776,Исходные_данные,11,FALSE),0)</f>
        <v>0</v>
      </c>
      <c r="AI776" s="46">
        <f t="shared" si="32"/>
        <v>0</v>
      </c>
    </row>
    <row r="777" spans="6:35" x14ac:dyDescent="0.25">
      <c r="F777" s="19" t="str">
        <f>IF(G777=1,MAX($F$4:F776)+1,"")</f>
        <v/>
      </c>
      <c r="G777" s="19">
        <f>COUNTIF($H$5:H777,H777)</f>
        <v>754</v>
      </c>
      <c r="H777" s="19" t="e">
        <f t="shared" si="31"/>
        <v>#N/A</v>
      </c>
      <c r="I777" s="19">
        <f>COUNTIF($J$4:$J777,1)</f>
        <v>11</v>
      </c>
      <c r="J777" s="19">
        <f>COUNTIF($S$5:$S777,S777)</f>
        <v>754</v>
      </c>
      <c r="K777" s="19" t="e">
        <f>VLOOKUP(P777,Исходные_данные,20,FALSE)</f>
        <v>#N/A</v>
      </c>
      <c r="L777" s="19">
        <f>IFERROR(IF(P777=0,0,MAX($L$4:L776)+1),0)</f>
        <v>0</v>
      </c>
      <c r="M777" s="104" t="e">
        <f>LEFT(P777,SEARCH(".",P777)-1)</f>
        <v>#N/A</v>
      </c>
      <c r="N777" s="104" t="e">
        <f>LEFT(RIGHT(P777,LEN(P777)-LEN(M777)-1),SEARCH(".",P777)-1)</f>
        <v>#N/A</v>
      </c>
      <c r="P777" s="46" t="e">
        <f>VLOOKUP(ROW(773:773),Разбивка_нумерация_5,4,FALSE)</f>
        <v>#N/A</v>
      </c>
      <c r="Q777" s="46" t="e">
        <f>IF(VLOOKUP(ROW(773:773),Разбивка_нумерация_5,3,FALSE)=0,VLOOKUP(ROW(773:773),Разбивка_нумерация_5,2,FALSE),VLOOKUP(ROW(773:773),Разбивка_нумерация_5,3,FALSE))</f>
        <v>#N/A</v>
      </c>
      <c r="R777" s="46" t="e">
        <f>VLOOKUP(ROW(773:773),Разбивка_нумерация_5,6,FALSE)</f>
        <v>#N/A</v>
      </c>
      <c r="S777" s="46" t="e">
        <f>VLOOKUP(ROW(773:773),Разбивка_нумерация_5,17,FALSE)</f>
        <v>#N/A</v>
      </c>
      <c r="T777" s="46" t="str">
        <f>IF(AG777=0,"","L="&amp;AG777)</f>
        <v/>
      </c>
      <c r="U777" s="46" t="str">
        <f>IF(AH777=0,"",AD777&amp;" L="&amp;AH777)</f>
        <v/>
      </c>
      <c r="V777" s="46" t="str">
        <f>IF(AI777=0,"",AE777&amp;" L="&amp;AI777)</f>
        <v/>
      </c>
      <c r="W777" s="47" t="e">
        <f>VLOOKUP(P777,Исходные_данные,13,FALSE)*1.3</f>
        <v>#N/A</v>
      </c>
      <c r="X777" s="48"/>
      <c r="Y777" s="48"/>
      <c r="Z777" s="48"/>
      <c r="AA777" s="48"/>
      <c r="AB777" s="48"/>
      <c r="AD777" s="46" t="e">
        <f>VLOOKUP(S777,Кабель_диаметр,4,FALSE)</f>
        <v>#N/A</v>
      </c>
      <c r="AE777" s="46" t="e">
        <f>VLOOKUP(S777,Кабель_диаметр,5,FALSE)</f>
        <v>#N/A</v>
      </c>
      <c r="AG777" s="46">
        <f>IFERROR(VLOOKUP(P777,Исходные_данные,10,FALSE),0)</f>
        <v>0</v>
      </c>
      <c r="AH777" s="46">
        <f>IFERROR(VLOOKUP(P777,Исходные_данные,11,FALSE),0)</f>
        <v>0</v>
      </c>
      <c r="AI777" s="46">
        <f t="shared" si="32"/>
        <v>0</v>
      </c>
    </row>
    <row r="778" spans="6:35" x14ac:dyDescent="0.25">
      <c r="F778" s="19" t="str">
        <f>IF(G778=1,MAX($F$4:F777)+1,"")</f>
        <v/>
      </c>
      <c r="G778" s="19">
        <f>COUNTIF($H$5:H778,H778)</f>
        <v>755</v>
      </c>
      <c r="H778" s="19" t="e">
        <f t="shared" si="31"/>
        <v>#N/A</v>
      </c>
      <c r="I778" s="19">
        <f>COUNTIF($J$4:$J778,1)</f>
        <v>11</v>
      </c>
      <c r="J778" s="19">
        <f>COUNTIF($S$5:$S778,S778)</f>
        <v>755</v>
      </c>
      <c r="K778" s="19" t="e">
        <f>VLOOKUP(P778,Исходные_данные,20,FALSE)</f>
        <v>#N/A</v>
      </c>
      <c r="L778" s="19">
        <f>IFERROR(IF(P778=0,0,MAX($L$4:L777)+1),0)</f>
        <v>0</v>
      </c>
      <c r="M778" s="104" t="e">
        <f>LEFT(P778,SEARCH(".",P778)-1)</f>
        <v>#N/A</v>
      </c>
      <c r="N778" s="104" t="e">
        <f>LEFT(RIGHT(P778,LEN(P778)-LEN(M778)-1),SEARCH(".",P778)-1)</f>
        <v>#N/A</v>
      </c>
      <c r="P778" s="46" t="e">
        <f>VLOOKUP(ROW(774:774),Разбивка_нумерация_5,4,FALSE)</f>
        <v>#N/A</v>
      </c>
      <c r="Q778" s="46" t="e">
        <f>IF(VLOOKUP(ROW(774:774),Разбивка_нумерация_5,3,FALSE)=0,VLOOKUP(ROW(774:774),Разбивка_нумерация_5,2,FALSE),VLOOKUP(ROW(774:774),Разбивка_нумерация_5,3,FALSE))</f>
        <v>#N/A</v>
      </c>
      <c r="R778" s="46" t="e">
        <f>VLOOKUP(ROW(774:774),Разбивка_нумерация_5,6,FALSE)</f>
        <v>#N/A</v>
      </c>
      <c r="S778" s="46" t="e">
        <f>VLOOKUP(ROW(774:774),Разбивка_нумерация_5,17,FALSE)</f>
        <v>#N/A</v>
      </c>
      <c r="T778" s="46" t="str">
        <f>IF(AG778=0,"","L="&amp;AG778)</f>
        <v/>
      </c>
      <c r="U778" s="46" t="str">
        <f>IF(AH778=0,"",AD778&amp;" L="&amp;AH778)</f>
        <v/>
      </c>
      <c r="V778" s="46" t="str">
        <f>IF(AI778=0,"",AE778&amp;" L="&amp;AI778)</f>
        <v/>
      </c>
      <c r="W778" s="47" t="e">
        <f>VLOOKUP(P778,Исходные_данные,13,FALSE)*1.3</f>
        <v>#N/A</v>
      </c>
      <c r="X778" s="48"/>
      <c r="Y778" s="48"/>
      <c r="Z778" s="48"/>
      <c r="AA778" s="48"/>
      <c r="AB778" s="48"/>
      <c r="AD778" s="46" t="e">
        <f>VLOOKUP(S778,Кабель_диаметр,4,FALSE)</f>
        <v>#N/A</v>
      </c>
      <c r="AE778" s="46" t="e">
        <f>VLOOKUP(S778,Кабель_диаметр,5,FALSE)</f>
        <v>#N/A</v>
      </c>
      <c r="AG778" s="46">
        <f>IFERROR(VLOOKUP(P778,Исходные_данные,10,FALSE),0)</f>
        <v>0</v>
      </c>
      <c r="AH778" s="46">
        <f>IFERROR(VLOOKUP(P778,Исходные_данные,11,FALSE),0)</f>
        <v>0</v>
      </c>
      <c r="AI778" s="46">
        <f t="shared" si="32"/>
        <v>0</v>
      </c>
    </row>
    <row r="779" spans="6:35" x14ac:dyDescent="0.25">
      <c r="F779" s="19" t="str">
        <f>IF(G779=1,MAX($F$4:F778)+1,"")</f>
        <v/>
      </c>
      <c r="G779" s="19">
        <f>COUNTIF($H$5:H779,H779)</f>
        <v>756</v>
      </c>
      <c r="H779" s="19" t="e">
        <f t="shared" si="31"/>
        <v>#N/A</v>
      </c>
      <c r="I779" s="19">
        <f>COUNTIF($J$4:$J779,1)</f>
        <v>11</v>
      </c>
      <c r="J779" s="19">
        <f>COUNTIF($S$5:$S779,S779)</f>
        <v>756</v>
      </c>
      <c r="K779" s="19" t="e">
        <f>VLOOKUP(P779,Исходные_данные,20,FALSE)</f>
        <v>#N/A</v>
      </c>
      <c r="L779" s="19">
        <f>IFERROR(IF(P779=0,0,MAX($L$4:L778)+1),0)</f>
        <v>0</v>
      </c>
      <c r="M779" s="104" t="e">
        <f>LEFT(P779,SEARCH(".",P779)-1)</f>
        <v>#N/A</v>
      </c>
      <c r="N779" s="104" t="e">
        <f>LEFT(RIGHT(P779,LEN(P779)-LEN(M779)-1),SEARCH(".",P779)-1)</f>
        <v>#N/A</v>
      </c>
      <c r="P779" s="46" t="e">
        <f>VLOOKUP(ROW(775:775),Разбивка_нумерация_5,4,FALSE)</f>
        <v>#N/A</v>
      </c>
      <c r="Q779" s="46" t="e">
        <f>IF(VLOOKUP(ROW(775:775),Разбивка_нумерация_5,3,FALSE)=0,VLOOKUP(ROW(775:775),Разбивка_нумерация_5,2,FALSE),VLOOKUP(ROW(775:775),Разбивка_нумерация_5,3,FALSE))</f>
        <v>#N/A</v>
      </c>
      <c r="R779" s="46" t="e">
        <f>VLOOKUP(ROW(775:775),Разбивка_нумерация_5,6,FALSE)</f>
        <v>#N/A</v>
      </c>
      <c r="S779" s="46" t="e">
        <f>VLOOKUP(ROW(775:775),Разбивка_нумерация_5,17,FALSE)</f>
        <v>#N/A</v>
      </c>
      <c r="T779" s="46" t="str">
        <f>IF(AG779=0,"","L="&amp;AG779)</f>
        <v/>
      </c>
      <c r="U779" s="46" t="str">
        <f>IF(AH779=0,"",AD779&amp;" L="&amp;AH779)</f>
        <v/>
      </c>
      <c r="V779" s="46" t="str">
        <f>IF(AI779=0,"",AE779&amp;" L="&amp;AI779)</f>
        <v/>
      </c>
      <c r="W779" s="47" t="e">
        <f>VLOOKUP(P779,Исходные_данные,13,FALSE)*1.3</f>
        <v>#N/A</v>
      </c>
      <c r="X779" s="48"/>
      <c r="Y779" s="48"/>
      <c r="Z779" s="48"/>
      <c r="AA779" s="48"/>
      <c r="AB779" s="48"/>
      <c r="AD779" s="46" t="e">
        <f>VLOOKUP(S779,Кабель_диаметр,4,FALSE)</f>
        <v>#N/A</v>
      </c>
      <c r="AE779" s="46" t="e">
        <f>VLOOKUP(S779,Кабель_диаметр,5,FALSE)</f>
        <v>#N/A</v>
      </c>
      <c r="AG779" s="46">
        <f>IFERROR(VLOOKUP(P779,Исходные_данные,10,FALSE),0)</f>
        <v>0</v>
      </c>
      <c r="AH779" s="46">
        <f>IFERROR(VLOOKUP(P779,Исходные_данные,11,FALSE),0)</f>
        <v>0</v>
      </c>
      <c r="AI779" s="46">
        <f t="shared" si="32"/>
        <v>0</v>
      </c>
    </row>
    <row r="780" spans="6:35" x14ac:dyDescent="0.25">
      <c r="F780" s="19" t="str">
        <f>IF(G780=1,MAX($F$4:F779)+1,"")</f>
        <v/>
      </c>
      <c r="G780" s="19">
        <f>COUNTIF($H$5:H780,H780)</f>
        <v>757</v>
      </c>
      <c r="H780" s="19" t="e">
        <f t="shared" si="31"/>
        <v>#N/A</v>
      </c>
      <c r="I780" s="19">
        <f>COUNTIF($J$4:$J780,1)</f>
        <v>11</v>
      </c>
      <c r="J780" s="19">
        <f>COUNTIF($S$5:$S780,S780)</f>
        <v>757</v>
      </c>
      <c r="K780" s="19" t="e">
        <f>VLOOKUP(P780,Исходные_данные,20,FALSE)</f>
        <v>#N/A</v>
      </c>
      <c r="L780" s="19">
        <f>IFERROR(IF(P780=0,0,MAX($L$4:L779)+1),0)</f>
        <v>0</v>
      </c>
      <c r="M780" s="104" t="e">
        <f>LEFT(P780,SEARCH(".",P780)-1)</f>
        <v>#N/A</v>
      </c>
      <c r="N780" s="104" t="e">
        <f>LEFT(RIGHT(P780,LEN(P780)-LEN(M780)-1),SEARCH(".",P780)-1)</f>
        <v>#N/A</v>
      </c>
      <c r="P780" s="46" t="e">
        <f>VLOOKUP(ROW(776:776),Разбивка_нумерация_5,4,FALSE)</f>
        <v>#N/A</v>
      </c>
      <c r="Q780" s="46" t="e">
        <f>IF(VLOOKUP(ROW(776:776),Разбивка_нумерация_5,3,FALSE)=0,VLOOKUP(ROW(776:776),Разбивка_нумерация_5,2,FALSE),VLOOKUP(ROW(776:776),Разбивка_нумерация_5,3,FALSE))</f>
        <v>#N/A</v>
      </c>
      <c r="R780" s="46" t="e">
        <f>VLOOKUP(ROW(776:776),Разбивка_нумерация_5,6,FALSE)</f>
        <v>#N/A</v>
      </c>
      <c r="S780" s="46" t="e">
        <f>VLOOKUP(ROW(776:776),Разбивка_нумерация_5,17,FALSE)</f>
        <v>#N/A</v>
      </c>
      <c r="T780" s="46" t="str">
        <f>IF(AG780=0,"","L="&amp;AG780)</f>
        <v/>
      </c>
      <c r="U780" s="46" t="str">
        <f>IF(AH780=0,"",AD780&amp;" L="&amp;AH780)</f>
        <v/>
      </c>
      <c r="V780" s="46" t="str">
        <f>IF(AI780=0,"",AE780&amp;" L="&amp;AI780)</f>
        <v/>
      </c>
      <c r="W780" s="47" t="e">
        <f>VLOOKUP(P780,Исходные_данные,13,FALSE)*1.3</f>
        <v>#N/A</v>
      </c>
      <c r="X780" s="48"/>
      <c r="Y780" s="48"/>
      <c r="Z780" s="48"/>
      <c r="AA780" s="48"/>
      <c r="AB780" s="48"/>
      <c r="AD780" s="46" t="e">
        <f>VLOOKUP(S780,Кабель_диаметр,4,FALSE)</f>
        <v>#N/A</v>
      </c>
      <c r="AE780" s="46" t="e">
        <f>VLOOKUP(S780,Кабель_диаметр,5,FALSE)</f>
        <v>#N/A</v>
      </c>
      <c r="AG780" s="46">
        <f>IFERROR(VLOOKUP(P780,Исходные_данные,10,FALSE),0)</f>
        <v>0</v>
      </c>
      <c r="AH780" s="46">
        <f>IFERROR(VLOOKUP(P780,Исходные_данные,11,FALSE),0)</f>
        <v>0</v>
      </c>
      <c r="AI780" s="46">
        <f t="shared" si="32"/>
        <v>0</v>
      </c>
    </row>
    <row r="781" spans="6:35" x14ac:dyDescent="0.25">
      <c r="F781" s="19" t="str">
        <f>IF(G781=1,MAX($F$4:F780)+1,"")</f>
        <v/>
      </c>
      <c r="G781" s="19">
        <f>COUNTIF($H$5:H781,H781)</f>
        <v>758</v>
      </c>
      <c r="H781" s="19" t="e">
        <f t="shared" si="31"/>
        <v>#N/A</v>
      </c>
      <c r="I781" s="19">
        <f>COUNTIF($J$4:$J781,1)</f>
        <v>11</v>
      </c>
      <c r="J781" s="19">
        <f>COUNTIF($S$5:$S781,S781)</f>
        <v>758</v>
      </c>
      <c r="K781" s="19" t="e">
        <f>VLOOKUP(P781,Исходные_данные,20,FALSE)</f>
        <v>#N/A</v>
      </c>
      <c r="L781" s="19">
        <f>IFERROR(IF(P781=0,0,MAX($L$4:L780)+1),0)</f>
        <v>0</v>
      </c>
      <c r="M781" s="104" t="e">
        <f>LEFT(P781,SEARCH(".",P781)-1)</f>
        <v>#N/A</v>
      </c>
      <c r="N781" s="104" t="e">
        <f>LEFT(RIGHT(P781,LEN(P781)-LEN(M781)-1),SEARCH(".",P781)-1)</f>
        <v>#N/A</v>
      </c>
      <c r="P781" s="46" t="e">
        <f>VLOOKUP(ROW(777:777),Разбивка_нумерация_5,4,FALSE)</f>
        <v>#N/A</v>
      </c>
      <c r="Q781" s="46" t="e">
        <f>IF(VLOOKUP(ROW(777:777),Разбивка_нумерация_5,3,FALSE)=0,VLOOKUP(ROW(777:777),Разбивка_нумерация_5,2,FALSE),VLOOKUP(ROW(777:777),Разбивка_нумерация_5,3,FALSE))</f>
        <v>#N/A</v>
      </c>
      <c r="R781" s="46" t="e">
        <f>VLOOKUP(ROW(777:777),Разбивка_нумерация_5,6,FALSE)</f>
        <v>#N/A</v>
      </c>
      <c r="S781" s="46" t="e">
        <f>VLOOKUP(ROW(777:777),Разбивка_нумерация_5,17,FALSE)</f>
        <v>#N/A</v>
      </c>
      <c r="T781" s="46" t="str">
        <f>IF(AG781=0,"","L="&amp;AG781)</f>
        <v/>
      </c>
      <c r="U781" s="46" t="str">
        <f>IF(AH781=0,"",AD781&amp;" L="&amp;AH781)</f>
        <v/>
      </c>
      <c r="V781" s="46" t="str">
        <f>IF(AI781=0,"",AE781&amp;" L="&amp;AI781)</f>
        <v/>
      </c>
      <c r="W781" s="47" t="e">
        <f>VLOOKUP(P781,Исходные_данные,13,FALSE)*1.3</f>
        <v>#N/A</v>
      </c>
      <c r="X781" s="48"/>
      <c r="Y781" s="48"/>
      <c r="Z781" s="48"/>
      <c r="AA781" s="48"/>
      <c r="AB781" s="48"/>
      <c r="AD781" s="46" t="e">
        <f>VLOOKUP(S781,Кабель_диаметр,4,FALSE)</f>
        <v>#N/A</v>
      </c>
      <c r="AE781" s="46" t="e">
        <f>VLOOKUP(S781,Кабель_диаметр,5,FALSE)</f>
        <v>#N/A</v>
      </c>
      <c r="AG781" s="46">
        <f>IFERROR(VLOOKUP(P781,Исходные_данные,10,FALSE),0)</f>
        <v>0</v>
      </c>
      <c r="AH781" s="46">
        <f>IFERROR(VLOOKUP(P781,Исходные_данные,11,FALSE),0)</f>
        <v>0</v>
      </c>
      <c r="AI781" s="46">
        <f t="shared" si="32"/>
        <v>0</v>
      </c>
    </row>
    <row r="782" spans="6:35" x14ac:dyDescent="0.25">
      <c r="F782" s="19" t="str">
        <f>IF(G782=1,MAX($F$4:F781)+1,"")</f>
        <v/>
      </c>
      <c r="G782" s="19">
        <f>COUNTIF($H$5:H782,H782)</f>
        <v>759</v>
      </c>
      <c r="H782" s="19" t="e">
        <f t="shared" si="31"/>
        <v>#N/A</v>
      </c>
      <c r="I782" s="19">
        <f>COUNTIF($J$4:$J782,1)</f>
        <v>11</v>
      </c>
      <c r="J782" s="19">
        <f>COUNTIF($S$5:$S782,S782)</f>
        <v>759</v>
      </c>
      <c r="K782" s="19" t="e">
        <f>VLOOKUP(P782,Исходные_данные,20,FALSE)</f>
        <v>#N/A</v>
      </c>
      <c r="L782" s="19">
        <f>IFERROR(IF(P782=0,0,MAX($L$4:L781)+1),0)</f>
        <v>0</v>
      </c>
      <c r="M782" s="104" t="e">
        <f>LEFT(P782,SEARCH(".",P782)-1)</f>
        <v>#N/A</v>
      </c>
      <c r="N782" s="104" t="e">
        <f>LEFT(RIGHT(P782,LEN(P782)-LEN(M782)-1),SEARCH(".",P782)-1)</f>
        <v>#N/A</v>
      </c>
      <c r="P782" s="46" t="e">
        <f>VLOOKUP(ROW(778:778),Разбивка_нумерация_5,4,FALSE)</f>
        <v>#N/A</v>
      </c>
      <c r="Q782" s="46" t="e">
        <f>IF(VLOOKUP(ROW(778:778),Разбивка_нумерация_5,3,FALSE)=0,VLOOKUP(ROW(778:778),Разбивка_нумерация_5,2,FALSE),VLOOKUP(ROW(778:778),Разбивка_нумерация_5,3,FALSE))</f>
        <v>#N/A</v>
      </c>
      <c r="R782" s="46" t="e">
        <f>VLOOKUP(ROW(778:778),Разбивка_нумерация_5,6,FALSE)</f>
        <v>#N/A</v>
      </c>
      <c r="S782" s="46" t="e">
        <f>VLOOKUP(ROW(778:778),Разбивка_нумерация_5,17,FALSE)</f>
        <v>#N/A</v>
      </c>
      <c r="T782" s="46" t="str">
        <f>IF(AG782=0,"","L="&amp;AG782)</f>
        <v/>
      </c>
      <c r="U782" s="46" t="str">
        <f>IF(AH782=0,"",AD782&amp;" L="&amp;AH782)</f>
        <v/>
      </c>
      <c r="V782" s="46" t="str">
        <f>IF(AI782=0,"",AE782&amp;" L="&amp;AI782)</f>
        <v/>
      </c>
      <c r="W782" s="47" t="e">
        <f>VLOOKUP(P782,Исходные_данные,13,FALSE)*1.3</f>
        <v>#N/A</v>
      </c>
      <c r="X782" s="48"/>
      <c r="Y782" s="48"/>
      <c r="Z782" s="48"/>
      <c r="AA782" s="48"/>
      <c r="AB782" s="48"/>
      <c r="AD782" s="46" t="e">
        <f>VLOOKUP(S782,Кабель_диаметр,4,FALSE)</f>
        <v>#N/A</v>
      </c>
      <c r="AE782" s="46" t="e">
        <f>VLOOKUP(S782,Кабель_диаметр,5,FALSE)</f>
        <v>#N/A</v>
      </c>
      <c r="AG782" s="46">
        <f>IFERROR(VLOOKUP(P782,Исходные_данные,10,FALSE),0)</f>
        <v>0</v>
      </c>
      <c r="AH782" s="46">
        <f>IFERROR(VLOOKUP(P782,Исходные_данные,11,FALSE),0)</f>
        <v>0</v>
      </c>
      <c r="AI782" s="46">
        <f t="shared" si="32"/>
        <v>0</v>
      </c>
    </row>
    <row r="783" spans="6:35" x14ac:dyDescent="0.25">
      <c r="F783" s="19" t="str">
        <f>IF(G783=1,MAX($F$4:F782)+1,"")</f>
        <v/>
      </c>
      <c r="G783" s="19">
        <f>COUNTIF($H$5:H783,H783)</f>
        <v>760</v>
      </c>
      <c r="H783" s="19" t="e">
        <f t="shared" si="31"/>
        <v>#N/A</v>
      </c>
      <c r="I783" s="19">
        <f>COUNTIF($J$4:$J783,1)</f>
        <v>11</v>
      </c>
      <c r="J783" s="19">
        <f>COUNTIF($S$5:$S783,S783)</f>
        <v>760</v>
      </c>
      <c r="K783" s="19" t="e">
        <f>VLOOKUP(P783,Исходные_данные,20,FALSE)</f>
        <v>#N/A</v>
      </c>
      <c r="L783" s="19">
        <f>IFERROR(IF(P783=0,0,MAX($L$4:L782)+1),0)</f>
        <v>0</v>
      </c>
      <c r="M783" s="104" t="e">
        <f>LEFT(P783,SEARCH(".",P783)-1)</f>
        <v>#N/A</v>
      </c>
      <c r="N783" s="104" t="e">
        <f>LEFT(RIGHT(P783,LEN(P783)-LEN(M783)-1),SEARCH(".",P783)-1)</f>
        <v>#N/A</v>
      </c>
      <c r="P783" s="46" t="e">
        <f>VLOOKUP(ROW(779:779),Разбивка_нумерация_5,4,FALSE)</f>
        <v>#N/A</v>
      </c>
      <c r="Q783" s="46" t="e">
        <f>IF(VLOOKUP(ROW(779:779),Разбивка_нумерация_5,3,FALSE)=0,VLOOKUP(ROW(779:779),Разбивка_нумерация_5,2,FALSE),VLOOKUP(ROW(779:779),Разбивка_нумерация_5,3,FALSE))</f>
        <v>#N/A</v>
      </c>
      <c r="R783" s="46" t="e">
        <f>VLOOKUP(ROW(779:779),Разбивка_нумерация_5,6,FALSE)</f>
        <v>#N/A</v>
      </c>
      <c r="S783" s="46" t="e">
        <f>VLOOKUP(ROW(779:779),Разбивка_нумерация_5,17,FALSE)</f>
        <v>#N/A</v>
      </c>
      <c r="T783" s="46" t="str">
        <f>IF(AG783=0,"","L="&amp;AG783)</f>
        <v/>
      </c>
      <c r="U783" s="46" t="str">
        <f>IF(AH783=0,"",AD783&amp;" L="&amp;AH783)</f>
        <v/>
      </c>
      <c r="V783" s="46" t="str">
        <f>IF(AI783=0,"",AE783&amp;" L="&amp;AI783)</f>
        <v/>
      </c>
      <c r="W783" s="47" t="e">
        <f>VLOOKUP(P783,Исходные_данные,13,FALSE)*1.3</f>
        <v>#N/A</v>
      </c>
      <c r="X783" s="48"/>
      <c r="Y783" s="48"/>
      <c r="Z783" s="48"/>
      <c r="AA783" s="48"/>
      <c r="AB783" s="48"/>
      <c r="AD783" s="46" t="e">
        <f>VLOOKUP(S783,Кабель_диаметр,4,FALSE)</f>
        <v>#N/A</v>
      </c>
      <c r="AE783" s="46" t="e">
        <f>VLOOKUP(S783,Кабель_диаметр,5,FALSE)</f>
        <v>#N/A</v>
      </c>
      <c r="AG783" s="46">
        <f>IFERROR(VLOOKUP(P783,Исходные_данные,10,FALSE),0)</f>
        <v>0</v>
      </c>
      <c r="AH783" s="46">
        <f>IFERROR(VLOOKUP(P783,Исходные_данные,11,FALSE),0)</f>
        <v>0</v>
      </c>
      <c r="AI783" s="46">
        <f t="shared" si="32"/>
        <v>0</v>
      </c>
    </row>
    <row r="784" spans="6:35" x14ac:dyDescent="0.25">
      <c r="F784" s="19" t="str">
        <f>IF(G784=1,MAX($F$4:F783)+1,"")</f>
        <v/>
      </c>
      <c r="G784" s="19">
        <f>COUNTIF($H$5:H784,H784)</f>
        <v>761</v>
      </c>
      <c r="H784" s="19" t="e">
        <f t="shared" si="31"/>
        <v>#N/A</v>
      </c>
      <c r="I784" s="19">
        <f>COUNTIF($J$4:$J784,1)</f>
        <v>11</v>
      </c>
      <c r="J784" s="19">
        <f>COUNTIF($S$5:$S784,S784)</f>
        <v>761</v>
      </c>
      <c r="K784" s="19" t="e">
        <f>VLOOKUP(P784,Исходные_данные,20,FALSE)</f>
        <v>#N/A</v>
      </c>
      <c r="L784" s="19">
        <f>IFERROR(IF(P784=0,0,MAX($L$4:L783)+1),0)</f>
        <v>0</v>
      </c>
      <c r="M784" s="104" t="e">
        <f>LEFT(P784,SEARCH(".",P784)-1)</f>
        <v>#N/A</v>
      </c>
      <c r="N784" s="104" t="e">
        <f>LEFT(RIGHT(P784,LEN(P784)-LEN(M784)-1),SEARCH(".",P784)-1)</f>
        <v>#N/A</v>
      </c>
      <c r="P784" s="46" t="e">
        <f>VLOOKUP(ROW(780:780),Разбивка_нумерация_5,4,FALSE)</f>
        <v>#N/A</v>
      </c>
      <c r="Q784" s="46" t="e">
        <f>IF(VLOOKUP(ROW(780:780),Разбивка_нумерация_5,3,FALSE)=0,VLOOKUP(ROW(780:780),Разбивка_нумерация_5,2,FALSE),VLOOKUP(ROW(780:780),Разбивка_нумерация_5,3,FALSE))</f>
        <v>#N/A</v>
      </c>
      <c r="R784" s="46" t="e">
        <f>VLOOKUP(ROW(780:780),Разбивка_нумерация_5,6,FALSE)</f>
        <v>#N/A</v>
      </c>
      <c r="S784" s="46" t="e">
        <f>VLOOKUP(ROW(780:780),Разбивка_нумерация_5,17,FALSE)</f>
        <v>#N/A</v>
      </c>
      <c r="T784" s="46" t="str">
        <f>IF(AG784=0,"","L="&amp;AG784)</f>
        <v/>
      </c>
      <c r="U784" s="46" t="str">
        <f>IF(AH784=0,"",AD784&amp;" L="&amp;AH784)</f>
        <v/>
      </c>
      <c r="V784" s="46" t="str">
        <f>IF(AI784=0,"",AE784&amp;" L="&amp;AI784)</f>
        <v/>
      </c>
      <c r="W784" s="47" t="e">
        <f>VLOOKUP(P784,Исходные_данные,13,FALSE)*1.3</f>
        <v>#N/A</v>
      </c>
      <c r="X784" s="48"/>
      <c r="Y784" s="48"/>
      <c r="Z784" s="48"/>
      <c r="AA784" s="48"/>
      <c r="AB784" s="48"/>
      <c r="AD784" s="46" t="e">
        <f>VLOOKUP(S784,Кабель_диаметр,4,FALSE)</f>
        <v>#N/A</v>
      </c>
      <c r="AE784" s="46" t="e">
        <f>VLOOKUP(S784,Кабель_диаметр,5,FALSE)</f>
        <v>#N/A</v>
      </c>
      <c r="AG784" s="46">
        <f>IFERROR(VLOOKUP(P784,Исходные_данные,10,FALSE),0)</f>
        <v>0</v>
      </c>
      <c r="AH784" s="46">
        <f>IFERROR(VLOOKUP(P784,Исходные_данные,11,FALSE),0)</f>
        <v>0</v>
      </c>
      <c r="AI784" s="46">
        <f t="shared" si="32"/>
        <v>0</v>
      </c>
    </row>
    <row r="785" spans="6:35" x14ac:dyDescent="0.25">
      <c r="F785" s="19" t="str">
        <f>IF(G785=1,MAX($F$4:F784)+1,"")</f>
        <v/>
      </c>
      <c r="G785" s="19">
        <f>COUNTIF($H$5:H785,H785)</f>
        <v>762</v>
      </c>
      <c r="H785" s="19" t="e">
        <f t="shared" si="31"/>
        <v>#N/A</v>
      </c>
      <c r="I785" s="19">
        <f>COUNTIF($J$4:$J785,1)</f>
        <v>11</v>
      </c>
      <c r="J785" s="19">
        <f>COUNTIF($S$5:$S785,S785)</f>
        <v>762</v>
      </c>
      <c r="K785" s="19" t="e">
        <f>VLOOKUP(P785,Исходные_данные,20,FALSE)</f>
        <v>#N/A</v>
      </c>
      <c r="L785" s="19">
        <f>IFERROR(IF(P785=0,0,MAX($L$4:L784)+1),0)</f>
        <v>0</v>
      </c>
      <c r="M785" s="104" t="e">
        <f>LEFT(P785,SEARCH(".",P785)-1)</f>
        <v>#N/A</v>
      </c>
      <c r="N785" s="104" t="e">
        <f>LEFT(RIGHT(P785,LEN(P785)-LEN(M785)-1),SEARCH(".",P785)-1)</f>
        <v>#N/A</v>
      </c>
      <c r="P785" s="46" t="e">
        <f>VLOOKUP(ROW(781:781),Разбивка_нумерация_5,4,FALSE)</f>
        <v>#N/A</v>
      </c>
      <c r="Q785" s="46" t="e">
        <f>IF(VLOOKUP(ROW(781:781),Разбивка_нумерация_5,3,FALSE)=0,VLOOKUP(ROW(781:781),Разбивка_нумерация_5,2,FALSE),VLOOKUP(ROW(781:781),Разбивка_нумерация_5,3,FALSE))</f>
        <v>#N/A</v>
      </c>
      <c r="R785" s="46" t="e">
        <f>VLOOKUP(ROW(781:781),Разбивка_нумерация_5,6,FALSE)</f>
        <v>#N/A</v>
      </c>
      <c r="S785" s="46" t="e">
        <f>VLOOKUP(ROW(781:781),Разбивка_нумерация_5,17,FALSE)</f>
        <v>#N/A</v>
      </c>
      <c r="T785" s="46" t="str">
        <f>IF(AG785=0,"","L="&amp;AG785)</f>
        <v/>
      </c>
      <c r="U785" s="46" t="str">
        <f>IF(AH785=0,"",AD785&amp;" L="&amp;AH785)</f>
        <v/>
      </c>
      <c r="V785" s="46" t="str">
        <f>IF(AI785=0,"",AE785&amp;" L="&amp;AI785)</f>
        <v/>
      </c>
      <c r="W785" s="47" t="e">
        <f>VLOOKUP(P785,Исходные_данные,13,FALSE)*1.3</f>
        <v>#N/A</v>
      </c>
      <c r="X785" s="48"/>
      <c r="Y785" s="48"/>
      <c r="Z785" s="48"/>
      <c r="AA785" s="48"/>
      <c r="AB785" s="48"/>
      <c r="AD785" s="46" t="e">
        <f>VLOOKUP(S785,Кабель_диаметр,4,FALSE)</f>
        <v>#N/A</v>
      </c>
      <c r="AE785" s="46" t="e">
        <f>VLOOKUP(S785,Кабель_диаметр,5,FALSE)</f>
        <v>#N/A</v>
      </c>
      <c r="AG785" s="46">
        <f>IFERROR(VLOOKUP(P785,Исходные_данные,10,FALSE),0)</f>
        <v>0</v>
      </c>
      <c r="AH785" s="46">
        <f>IFERROR(VLOOKUP(P785,Исходные_данные,11,FALSE),0)</f>
        <v>0</v>
      </c>
      <c r="AI785" s="46">
        <f t="shared" si="32"/>
        <v>0</v>
      </c>
    </row>
    <row r="786" spans="6:35" x14ac:dyDescent="0.25">
      <c r="F786" s="19" t="str">
        <f>IF(G786=1,MAX($F$4:F785)+1,"")</f>
        <v/>
      </c>
      <c r="G786" s="19">
        <f>COUNTIF($H$5:H786,H786)</f>
        <v>763</v>
      </c>
      <c r="H786" s="19" t="e">
        <f t="shared" si="31"/>
        <v>#N/A</v>
      </c>
      <c r="I786" s="19">
        <f>COUNTIF($J$4:$J786,1)</f>
        <v>11</v>
      </c>
      <c r="J786" s="19">
        <f>COUNTIF($S$5:$S786,S786)</f>
        <v>763</v>
      </c>
      <c r="K786" s="19" t="e">
        <f>VLOOKUP(P786,Исходные_данные,20,FALSE)</f>
        <v>#N/A</v>
      </c>
      <c r="L786" s="19">
        <f>IFERROR(IF(P786=0,0,MAX($L$4:L785)+1),0)</f>
        <v>0</v>
      </c>
      <c r="M786" s="104" t="e">
        <f>LEFT(P786,SEARCH(".",P786)-1)</f>
        <v>#N/A</v>
      </c>
      <c r="N786" s="104" t="e">
        <f>LEFT(RIGHT(P786,LEN(P786)-LEN(M786)-1),SEARCH(".",P786)-1)</f>
        <v>#N/A</v>
      </c>
      <c r="P786" s="46" t="e">
        <f>VLOOKUP(ROW(782:782),Разбивка_нумерация_5,4,FALSE)</f>
        <v>#N/A</v>
      </c>
      <c r="Q786" s="46" t="e">
        <f>IF(VLOOKUP(ROW(782:782),Разбивка_нумерация_5,3,FALSE)=0,VLOOKUP(ROW(782:782),Разбивка_нумерация_5,2,FALSE),VLOOKUP(ROW(782:782),Разбивка_нумерация_5,3,FALSE))</f>
        <v>#N/A</v>
      </c>
      <c r="R786" s="46" t="e">
        <f>VLOOKUP(ROW(782:782),Разбивка_нумерация_5,6,FALSE)</f>
        <v>#N/A</v>
      </c>
      <c r="S786" s="46" t="e">
        <f>VLOOKUP(ROW(782:782),Разбивка_нумерация_5,17,FALSE)</f>
        <v>#N/A</v>
      </c>
      <c r="T786" s="46" t="str">
        <f>IF(AG786=0,"","L="&amp;AG786)</f>
        <v/>
      </c>
      <c r="U786" s="46" t="str">
        <f>IF(AH786=0,"",AD786&amp;" L="&amp;AH786)</f>
        <v/>
      </c>
      <c r="V786" s="46" t="str">
        <f>IF(AI786=0,"",AE786&amp;" L="&amp;AI786)</f>
        <v/>
      </c>
      <c r="W786" s="47" t="e">
        <f>VLOOKUP(P786,Исходные_данные,13,FALSE)*1.3</f>
        <v>#N/A</v>
      </c>
      <c r="X786" s="48"/>
      <c r="Y786" s="48"/>
      <c r="Z786" s="48"/>
      <c r="AA786" s="48"/>
      <c r="AB786" s="48"/>
      <c r="AD786" s="46" t="e">
        <f>VLOOKUP(S786,Кабель_диаметр,4,FALSE)</f>
        <v>#N/A</v>
      </c>
      <c r="AE786" s="46" t="e">
        <f>VLOOKUP(S786,Кабель_диаметр,5,FALSE)</f>
        <v>#N/A</v>
      </c>
      <c r="AG786" s="46">
        <f>IFERROR(VLOOKUP(P786,Исходные_данные,10,FALSE),0)</f>
        <v>0</v>
      </c>
      <c r="AH786" s="46">
        <f>IFERROR(VLOOKUP(P786,Исходные_данные,11,FALSE),0)</f>
        <v>0</v>
      </c>
      <c r="AI786" s="46">
        <f t="shared" si="32"/>
        <v>0</v>
      </c>
    </row>
    <row r="787" spans="6:35" x14ac:dyDescent="0.25">
      <c r="F787" s="19" t="str">
        <f>IF(G787=1,MAX($F$4:F786)+1,"")</f>
        <v/>
      </c>
      <c r="G787" s="19">
        <f>COUNTIF($H$5:H787,H787)</f>
        <v>764</v>
      </c>
      <c r="H787" s="19" t="e">
        <f t="shared" si="31"/>
        <v>#N/A</v>
      </c>
      <c r="I787" s="19">
        <f>COUNTIF($J$4:$J787,1)</f>
        <v>11</v>
      </c>
      <c r="J787" s="19">
        <f>COUNTIF($S$5:$S787,S787)</f>
        <v>764</v>
      </c>
      <c r="K787" s="19" t="e">
        <f>VLOOKUP(P787,Исходные_данные,20,FALSE)</f>
        <v>#N/A</v>
      </c>
      <c r="L787" s="19">
        <f>IFERROR(IF(P787=0,0,MAX($L$4:L786)+1),0)</f>
        <v>0</v>
      </c>
      <c r="M787" s="104" t="e">
        <f>LEFT(P787,SEARCH(".",P787)-1)</f>
        <v>#N/A</v>
      </c>
      <c r="N787" s="104" t="e">
        <f>LEFT(RIGHT(P787,LEN(P787)-LEN(M787)-1),SEARCH(".",P787)-1)</f>
        <v>#N/A</v>
      </c>
      <c r="P787" s="46" t="e">
        <f>VLOOKUP(ROW(783:783),Разбивка_нумерация_5,4,FALSE)</f>
        <v>#N/A</v>
      </c>
      <c r="Q787" s="46" t="e">
        <f>IF(VLOOKUP(ROW(783:783),Разбивка_нумерация_5,3,FALSE)=0,VLOOKUP(ROW(783:783),Разбивка_нумерация_5,2,FALSE),VLOOKUP(ROW(783:783),Разбивка_нумерация_5,3,FALSE))</f>
        <v>#N/A</v>
      </c>
      <c r="R787" s="46" t="e">
        <f>VLOOKUP(ROW(783:783),Разбивка_нумерация_5,6,FALSE)</f>
        <v>#N/A</v>
      </c>
      <c r="S787" s="46" t="e">
        <f>VLOOKUP(ROW(783:783),Разбивка_нумерация_5,17,FALSE)</f>
        <v>#N/A</v>
      </c>
      <c r="T787" s="46" t="str">
        <f>IF(AG787=0,"","L="&amp;AG787)</f>
        <v/>
      </c>
      <c r="U787" s="46" t="str">
        <f>IF(AH787=0,"",AD787&amp;" L="&amp;AH787)</f>
        <v/>
      </c>
      <c r="V787" s="46" t="str">
        <f>IF(AI787=0,"",AE787&amp;" L="&amp;AI787)</f>
        <v/>
      </c>
      <c r="W787" s="47" t="e">
        <f>VLOOKUP(P787,Исходные_данные,13,FALSE)*1.3</f>
        <v>#N/A</v>
      </c>
      <c r="X787" s="48"/>
      <c r="Y787" s="48"/>
      <c r="Z787" s="48"/>
      <c r="AA787" s="48"/>
      <c r="AB787" s="48"/>
      <c r="AD787" s="46" t="e">
        <f>VLOOKUP(S787,Кабель_диаметр,4,FALSE)</f>
        <v>#N/A</v>
      </c>
      <c r="AE787" s="46" t="e">
        <f>VLOOKUP(S787,Кабель_диаметр,5,FALSE)</f>
        <v>#N/A</v>
      </c>
      <c r="AG787" s="46">
        <f>IFERROR(VLOOKUP(P787,Исходные_данные,10,FALSE),0)</f>
        <v>0</v>
      </c>
      <c r="AH787" s="46">
        <f>IFERROR(VLOOKUP(P787,Исходные_данные,11,FALSE),0)</f>
        <v>0</v>
      </c>
      <c r="AI787" s="46">
        <f t="shared" si="32"/>
        <v>0</v>
      </c>
    </row>
    <row r="788" spans="6:35" x14ac:dyDescent="0.25">
      <c r="F788" s="19" t="str">
        <f>IF(G788=1,MAX($F$4:F787)+1,"")</f>
        <v/>
      </c>
      <c r="G788" s="19">
        <f>COUNTIF($H$5:H788,H788)</f>
        <v>765</v>
      </c>
      <c r="H788" s="19" t="e">
        <f t="shared" si="31"/>
        <v>#N/A</v>
      </c>
      <c r="I788" s="19">
        <f>COUNTIF($J$4:$J788,1)</f>
        <v>11</v>
      </c>
      <c r="J788" s="19">
        <f>COUNTIF($S$5:$S788,S788)</f>
        <v>765</v>
      </c>
      <c r="K788" s="19" t="e">
        <f>VLOOKUP(P788,Исходные_данные,20,FALSE)</f>
        <v>#N/A</v>
      </c>
      <c r="L788" s="19">
        <f>IFERROR(IF(P788=0,0,MAX($L$4:L787)+1),0)</f>
        <v>0</v>
      </c>
      <c r="M788" s="104" t="e">
        <f>LEFT(P788,SEARCH(".",P788)-1)</f>
        <v>#N/A</v>
      </c>
      <c r="N788" s="104" t="e">
        <f>LEFT(RIGHT(P788,LEN(P788)-LEN(M788)-1),SEARCH(".",P788)-1)</f>
        <v>#N/A</v>
      </c>
      <c r="P788" s="46" t="e">
        <f>VLOOKUP(ROW(784:784),Разбивка_нумерация_5,4,FALSE)</f>
        <v>#N/A</v>
      </c>
      <c r="Q788" s="46" t="e">
        <f>IF(VLOOKUP(ROW(784:784),Разбивка_нумерация_5,3,FALSE)=0,VLOOKUP(ROW(784:784),Разбивка_нумерация_5,2,FALSE),VLOOKUP(ROW(784:784),Разбивка_нумерация_5,3,FALSE))</f>
        <v>#N/A</v>
      </c>
      <c r="R788" s="46" t="e">
        <f>VLOOKUP(ROW(784:784),Разбивка_нумерация_5,6,FALSE)</f>
        <v>#N/A</v>
      </c>
      <c r="S788" s="46" t="e">
        <f>VLOOKUP(ROW(784:784),Разбивка_нумерация_5,17,FALSE)</f>
        <v>#N/A</v>
      </c>
      <c r="T788" s="46" t="str">
        <f>IF(AG788=0,"","L="&amp;AG788)</f>
        <v/>
      </c>
      <c r="U788" s="46" t="str">
        <f>IF(AH788=0,"",AD788&amp;" L="&amp;AH788)</f>
        <v/>
      </c>
      <c r="V788" s="46" t="str">
        <f>IF(AI788=0,"",AE788&amp;" L="&amp;AI788)</f>
        <v/>
      </c>
      <c r="W788" s="47" t="e">
        <f>VLOOKUP(P788,Исходные_данные,13,FALSE)*1.3</f>
        <v>#N/A</v>
      </c>
      <c r="X788" s="48"/>
      <c r="Y788" s="48"/>
      <c r="Z788" s="48"/>
      <c r="AA788" s="48"/>
      <c r="AB788" s="48"/>
      <c r="AD788" s="46" t="e">
        <f>VLOOKUP(S788,Кабель_диаметр,4,FALSE)</f>
        <v>#N/A</v>
      </c>
      <c r="AE788" s="46" t="e">
        <f>VLOOKUP(S788,Кабель_диаметр,5,FALSE)</f>
        <v>#N/A</v>
      </c>
      <c r="AG788" s="46">
        <f>IFERROR(VLOOKUP(P788,Исходные_данные,10,FALSE),0)</f>
        <v>0</v>
      </c>
      <c r="AH788" s="46">
        <f>IFERROR(VLOOKUP(P788,Исходные_данные,11,FALSE),0)</f>
        <v>0</v>
      </c>
      <c r="AI788" s="46">
        <f t="shared" si="32"/>
        <v>0</v>
      </c>
    </row>
    <row r="789" spans="6:35" x14ac:dyDescent="0.25">
      <c r="F789" s="19" t="str">
        <f>IF(G789=1,MAX($F$4:F788)+1,"")</f>
        <v/>
      </c>
      <c r="G789" s="19">
        <f>COUNTIF($H$5:H789,H789)</f>
        <v>766</v>
      </c>
      <c r="H789" s="19" t="e">
        <f t="shared" si="31"/>
        <v>#N/A</v>
      </c>
      <c r="I789" s="19">
        <f>COUNTIF($J$4:$J789,1)</f>
        <v>11</v>
      </c>
      <c r="J789" s="19">
        <f>COUNTIF($S$5:$S789,S789)</f>
        <v>766</v>
      </c>
      <c r="K789" s="19" t="e">
        <f>VLOOKUP(P789,Исходные_данные,20,FALSE)</f>
        <v>#N/A</v>
      </c>
      <c r="L789" s="19">
        <f>IFERROR(IF(P789=0,0,MAX($L$4:L788)+1),0)</f>
        <v>0</v>
      </c>
      <c r="M789" s="104" t="e">
        <f>LEFT(P789,SEARCH(".",P789)-1)</f>
        <v>#N/A</v>
      </c>
      <c r="N789" s="104" t="e">
        <f>LEFT(RIGHT(P789,LEN(P789)-LEN(M789)-1),SEARCH(".",P789)-1)</f>
        <v>#N/A</v>
      </c>
      <c r="P789" s="46" t="e">
        <f>VLOOKUP(ROW(785:785),Разбивка_нумерация_5,4,FALSE)</f>
        <v>#N/A</v>
      </c>
      <c r="Q789" s="46" t="e">
        <f>IF(VLOOKUP(ROW(785:785),Разбивка_нумерация_5,3,FALSE)=0,VLOOKUP(ROW(785:785),Разбивка_нумерация_5,2,FALSE),VLOOKUP(ROW(785:785),Разбивка_нумерация_5,3,FALSE))</f>
        <v>#N/A</v>
      </c>
      <c r="R789" s="46" t="e">
        <f>VLOOKUP(ROW(785:785),Разбивка_нумерация_5,6,FALSE)</f>
        <v>#N/A</v>
      </c>
      <c r="S789" s="46" t="e">
        <f>VLOOKUP(ROW(785:785),Разбивка_нумерация_5,17,FALSE)</f>
        <v>#N/A</v>
      </c>
      <c r="T789" s="46" t="str">
        <f>IF(AG789=0,"","L="&amp;AG789)</f>
        <v/>
      </c>
      <c r="U789" s="46" t="str">
        <f>IF(AH789=0,"",AD789&amp;" L="&amp;AH789)</f>
        <v/>
      </c>
      <c r="V789" s="46" t="str">
        <f>IF(AI789=0,"",AE789&amp;" L="&amp;AI789)</f>
        <v/>
      </c>
      <c r="W789" s="47" t="e">
        <f>VLOOKUP(P789,Исходные_данные,13,FALSE)*1.3</f>
        <v>#N/A</v>
      </c>
      <c r="X789" s="48"/>
      <c r="Y789" s="48"/>
      <c r="Z789" s="48"/>
      <c r="AA789" s="48"/>
      <c r="AB789" s="48"/>
      <c r="AD789" s="46" t="e">
        <f>VLOOKUP(S789,Кабель_диаметр,4,FALSE)</f>
        <v>#N/A</v>
      </c>
      <c r="AE789" s="46" t="e">
        <f>VLOOKUP(S789,Кабель_диаметр,5,FALSE)</f>
        <v>#N/A</v>
      </c>
      <c r="AG789" s="46">
        <f>IFERROR(VLOOKUP(P789,Исходные_данные,10,FALSE),0)</f>
        <v>0</v>
      </c>
      <c r="AH789" s="46">
        <f>IFERROR(VLOOKUP(P789,Исходные_данные,11,FALSE),0)</f>
        <v>0</v>
      </c>
      <c r="AI789" s="46">
        <f t="shared" si="32"/>
        <v>0</v>
      </c>
    </row>
    <row r="790" spans="6:35" x14ac:dyDescent="0.25">
      <c r="F790" s="19" t="str">
        <f>IF(G790=1,MAX($F$4:F789)+1,"")</f>
        <v/>
      </c>
      <c r="G790" s="19">
        <f>COUNTIF($H$5:H790,H790)</f>
        <v>767</v>
      </c>
      <c r="H790" s="19" t="e">
        <f t="shared" si="31"/>
        <v>#N/A</v>
      </c>
      <c r="I790" s="19">
        <f>COUNTIF($J$4:$J790,1)</f>
        <v>11</v>
      </c>
      <c r="J790" s="19">
        <f>COUNTIF($S$5:$S790,S790)</f>
        <v>767</v>
      </c>
      <c r="K790" s="19" t="e">
        <f>VLOOKUP(P790,Исходные_данные,20,FALSE)</f>
        <v>#N/A</v>
      </c>
      <c r="L790" s="19">
        <f>IFERROR(IF(P790=0,0,MAX($L$4:L789)+1),0)</f>
        <v>0</v>
      </c>
      <c r="M790" s="104" t="e">
        <f>LEFT(P790,SEARCH(".",P790)-1)</f>
        <v>#N/A</v>
      </c>
      <c r="N790" s="104" t="e">
        <f>LEFT(RIGHT(P790,LEN(P790)-LEN(M790)-1),SEARCH(".",P790)-1)</f>
        <v>#N/A</v>
      </c>
      <c r="P790" s="46" t="e">
        <f>VLOOKUP(ROW(786:786),Разбивка_нумерация_5,4,FALSE)</f>
        <v>#N/A</v>
      </c>
      <c r="Q790" s="46" t="e">
        <f>IF(VLOOKUP(ROW(786:786),Разбивка_нумерация_5,3,FALSE)=0,VLOOKUP(ROW(786:786),Разбивка_нумерация_5,2,FALSE),VLOOKUP(ROW(786:786),Разбивка_нумерация_5,3,FALSE))</f>
        <v>#N/A</v>
      </c>
      <c r="R790" s="46" t="e">
        <f>VLOOKUP(ROW(786:786),Разбивка_нумерация_5,6,FALSE)</f>
        <v>#N/A</v>
      </c>
      <c r="S790" s="46" t="e">
        <f>VLOOKUP(ROW(786:786),Разбивка_нумерация_5,17,FALSE)</f>
        <v>#N/A</v>
      </c>
      <c r="T790" s="46" t="str">
        <f>IF(AG790=0,"","L="&amp;AG790)</f>
        <v/>
      </c>
      <c r="U790" s="46" t="str">
        <f>IF(AH790=0,"",AD790&amp;" L="&amp;AH790)</f>
        <v/>
      </c>
      <c r="V790" s="46" t="str">
        <f>IF(AI790=0,"",AE790&amp;" L="&amp;AI790)</f>
        <v/>
      </c>
      <c r="W790" s="47" t="e">
        <f>VLOOKUP(P790,Исходные_данные,13,FALSE)*1.3</f>
        <v>#N/A</v>
      </c>
      <c r="X790" s="48"/>
      <c r="Y790" s="48"/>
      <c r="Z790" s="48"/>
      <c r="AA790" s="48"/>
      <c r="AB790" s="48"/>
      <c r="AD790" s="46" t="e">
        <f>VLOOKUP(S790,Кабель_диаметр,4,FALSE)</f>
        <v>#N/A</v>
      </c>
      <c r="AE790" s="46" t="e">
        <f>VLOOKUP(S790,Кабель_диаметр,5,FALSE)</f>
        <v>#N/A</v>
      </c>
      <c r="AG790" s="46">
        <f>IFERROR(VLOOKUP(P790,Исходные_данные,10,FALSE),0)</f>
        <v>0</v>
      </c>
      <c r="AH790" s="46">
        <f>IFERROR(VLOOKUP(P790,Исходные_данные,11,FALSE),0)</f>
        <v>0</v>
      </c>
      <c r="AI790" s="46">
        <f t="shared" si="32"/>
        <v>0</v>
      </c>
    </row>
    <row r="791" spans="6:35" x14ac:dyDescent="0.25">
      <c r="F791" s="19" t="str">
        <f>IF(G791=1,MAX($F$4:F790)+1,"")</f>
        <v/>
      </c>
      <c r="G791" s="19">
        <f>COUNTIF($H$5:H791,H791)</f>
        <v>768</v>
      </c>
      <c r="H791" s="19" t="e">
        <f t="shared" si="31"/>
        <v>#N/A</v>
      </c>
      <c r="I791" s="19">
        <f>COUNTIF($J$4:$J791,1)</f>
        <v>11</v>
      </c>
      <c r="J791" s="19">
        <f>COUNTIF($S$5:$S791,S791)</f>
        <v>768</v>
      </c>
      <c r="K791" s="19" t="e">
        <f>VLOOKUP(P791,Исходные_данные,20,FALSE)</f>
        <v>#N/A</v>
      </c>
      <c r="L791" s="19">
        <f>IFERROR(IF(P791=0,0,MAX($L$4:L790)+1),0)</f>
        <v>0</v>
      </c>
      <c r="M791" s="104" t="e">
        <f>LEFT(P791,SEARCH(".",P791)-1)</f>
        <v>#N/A</v>
      </c>
      <c r="N791" s="104" t="e">
        <f>LEFT(RIGHT(P791,LEN(P791)-LEN(M791)-1),SEARCH(".",P791)-1)</f>
        <v>#N/A</v>
      </c>
      <c r="P791" s="46" t="e">
        <f>VLOOKUP(ROW(787:787),Разбивка_нумерация_5,4,FALSE)</f>
        <v>#N/A</v>
      </c>
      <c r="Q791" s="46" t="e">
        <f>IF(VLOOKUP(ROW(787:787),Разбивка_нумерация_5,3,FALSE)=0,VLOOKUP(ROW(787:787),Разбивка_нумерация_5,2,FALSE),VLOOKUP(ROW(787:787),Разбивка_нумерация_5,3,FALSE))</f>
        <v>#N/A</v>
      </c>
      <c r="R791" s="46" t="e">
        <f>VLOOKUP(ROW(787:787),Разбивка_нумерация_5,6,FALSE)</f>
        <v>#N/A</v>
      </c>
      <c r="S791" s="46" t="e">
        <f>VLOOKUP(ROW(787:787),Разбивка_нумерация_5,17,FALSE)</f>
        <v>#N/A</v>
      </c>
      <c r="T791" s="46" t="str">
        <f>IF(AG791=0,"","L="&amp;AG791)</f>
        <v/>
      </c>
      <c r="U791" s="46" t="str">
        <f>IF(AH791=0,"",AD791&amp;" L="&amp;AH791)</f>
        <v/>
      </c>
      <c r="V791" s="46" t="str">
        <f>IF(AI791=0,"",AE791&amp;" L="&amp;AI791)</f>
        <v/>
      </c>
      <c r="W791" s="47" t="e">
        <f>VLOOKUP(P791,Исходные_данные,13,FALSE)*1.3</f>
        <v>#N/A</v>
      </c>
      <c r="X791" s="48"/>
      <c r="Y791" s="48"/>
      <c r="Z791" s="48"/>
      <c r="AA791" s="48"/>
      <c r="AB791" s="48"/>
      <c r="AD791" s="46" t="e">
        <f>VLOOKUP(S791,Кабель_диаметр,4,FALSE)</f>
        <v>#N/A</v>
      </c>
      <c r="AE791" s="46" t="e">
        <f>VLOOKUP(S791,Кабель_диаметр,5,FALSE)</f>
        <v>#N/A</v>
      </c>
      <c r="AG791" s="46">
        <f>IFERROR(VLOOKUP(P791,Исходные_данные,10,FALSE),0)</f>
        <v>0</v>
      </c>
      <c r="AH791" s="46">
        <f>IFERROR(VLOOKUP(P791,Исходные_данные,11,FALSE),0)</f>
        <v>0</v>
      </c>
      <c r="AI791" s="46">
        <f t="shared" si="32"/>
        <v>0</v>
      </c>
    </row>
    <row r="792" spans="6:35" x14ac:dyDescent="0.25">
      <c r="F792" s="19" t="str">
        <f>IF(G792=1,MAX($F$4:F791)+1,"")</f>
        <v/>
      </c>
      <c r="G792" s="19">
        <f>COUNTIF($H$5:H792,H792)</f>
        <v>769</v>
      </c>
      <c r="H792" s="19" t="e">
        <f t="shared" si="31"/>
        <v>#N/A</v>
      </c>
      <c r="I792" s="19">
        <f>COUNTIF($J$4:$J792,1)</f>
        <v>11</v>
      </c>
      <c r="J792" s="19">
        <f>COUNTIF($S$5:$S792,S792)</f>
        <v>769</v>
      </c>
      <c r="K792" s="19" t="e">
        <f>VLOOKUP(P792,Исходные_данные,20,FALSE)</f>
        <v>#N/A</v>
      </c>
      <c r="L792" s="19">
        <f>IFERROR(IF(P792=0,0,MAX($L$4:L791)+1),0)</f>
        <v>0</v>
      </c>
      <c r="M792" s="104" t="e">
        <f>LEFT(P792,SEARCH(".",P792)-1)</f>
        <v>#N/A</v>
      </c>
      <c r="N792" s="104" t="e">
        <f>LEFT(RIGHT(P792,LEN(P792)-LEN(M792)-1),SEARCH(".",P792)-1)</f>
        <v>#N/A</v>
      </c>
      <c r="P792" s="46" t="e">
        <f>VLOOKUP(ROW(788:788),Разбивка_нумерация_5,4,FALSE)</f>
        <v>#N/A</v>
      </c>
      <c r="Q792" s="46" t="e">
        <f>IF(VLOOKUP(ROW(788:788),Разбивка_нумерация_5,3,FALSE)=0,VLOOKUP(ROW(788:788),Разбивка_нумерация_5,2,FALSE),VLOOKUP(ROW(788:788),Разбивка_нумерация_5,3,FALSE))</f>
        <v>#N/A</v>
      </c>
      <c r="R792" s="46" t="e">
        <f>VLOOKUP(ROW(788:788),Разбивка_нумерация_5,6,FALSE)</f>
        <v>#N/A</v>
      </c>
      <c r="S792" s="46" t="e">
        <f>VLOOKUP(ROW(788:788),Разбивка_нумерация_5,17,FALSE)</f>
        <v>#N/A</v>
      </c>
      <c r="T792" s="46" t="str">
        <f>IF(AG792=0,"","L="&amp;AG792)</f>
        <v/>
      </c>
      <c r="U792" s="46" t="str">
        <f>IF(AH792=0,"",AD792&amp;" L="&amp;AH792)</f>
        <v/>
      </c>
      <c r="V792" s="46" t="str">
        <f>IF(AI792=0,"",AE792&amp;" L="&amp;AI792)</f>
        <v/>
      </c>
      <c r="W792" s="47" t="e">
        <f>VLOOKUP(P792,Исходные_данные,13,FALSE)*1.3</f>
        <v>#N/A</v>
      </c>
      <c r="X792" s="48"/>
      <c r="Y792" s="48"/>
      <c r="Z792" s="48"/>
      <c r="AA792" s="48"/>
      <c r="AB792" s="48"/>
      <c r="AD792" s="46" t="e">
        <f>VLOOKUP(S792,Кабель_диаметр,4,FALSE)</f>
        <v>#N/A</v>
      </c>
      <c r="AE792" s="46" t="e">
        <f>VLOOKUP(S792,Кабель_диаметр,5,FALSE)</f>
        <v>#N/A</v>
      </c>
      <c r="AG792" s="46">
        <f>IFERROR(VLOOKUP(P792,Исходные_данные,10,FALSE),0)</f>
        <v>0</v>
      </c>
      <c r="AH792" s="46">
        <f>IFERROR(VLOOKUP(P792,Исходные_данные,11,FALSE),0)</f>
        <v>0</v>
      </c>
      <c r="AI792" s="46">
        <f t="shared" si="32"/>
        <v>0</v>
      </c>
    </row>
    <row r="793" spans="6:35" x14ac:dyDescent="0.25">
      <c r="F793" s="19" t="str">
        <f>IF(G793=1,MAX($F$4:F792)+1,"")</f>
        <v/>
      </c>
      <c r="G793" s="19">
        <f>COUNTIF($H$5:H793,H793)</f>
        <v>770</v>
      </c>
      <c r="H793" s="19" t="e">
        <f t="shared" si="31"/>
        <v>#N/A</v>
      </c>
      <c r="I793" s="19">
        <f>COUNTIF($J$4:$J793,1)</f>
        <v>11</v>
      </c>
      <c r="J793" s="19">
        <f>COUNTIF($S$5:$S793,S793)</f>
        <v>770</v>
      </c>
      <c r="K793" s="19" t="e">
        <f>VLOOKUP(P793,Исходные_данные,20,FALSE)</f>
        <v>#N/A</v>
      </c>
      <c r="L793" s="19">
        <f>IFERROR(IF(P793=0,0,MAX($L$4:L792)+1),0)</f>
        <v>0</v>
      </c>
      <c r="M793" s="104" t="e">
        <f>LEFT(P793,SEARCH(".",P793)-1)</f>
        <v>#N/A</v>
      </c>
      <c r="N793" s="104" t="e">
        <f>LEFT(RIGHT(P793,LEN(P793)-LEN(M793)-1),SEARCH(".",P793)-1)</f>
        <v>#N/A</v>
      </c>
      <c r="P793" s="46" t="e">
        <f>VLOOKUP(ROW(789:789),Разбивка_нумерация_5,4,FALSE)</f>
        <v>#N/A</v>
      </c>
      <c r="Q793" s="46" t="e">
        <f>IF(VLOOKUP(ROW(789:789),Разбивка_нумерация_5,3,FALSE)=0,VLOOKUP(ROW(789:789),Разбивка_нумерация_5,2,FALSE),VLOOKUP(ROW(789:789),Разбивка_нумерация_5,3,FALSE))</f>
        <v>#N/A</v>
      </c>
      <c r="R793" s="46" t="e">
        <f>VLOOKUP(ROW(789:789),Разбивка_нумерация_5,6,FALSE)</f>
        <v>#N/A</v>
      </c>
      <c r="S793" s="46" t="e">
        <f>VLOOKUP(ROW(789:789),Разбивка_нумерация_5,17,FALSE)</f>
        <v>#N/A</v>
      </c>
      <c r="T793" s="46" t="str">
        <f>IF(AG793=0,"","L="&amp;AG793)</f>
        <v/>
      </c>
      <c r="U793" s="46" t="str">
        <f>IF(AH793=0,"",AD793&amp;" L="&amp;AH793)</f>
        <v/>
      </c>
      <c r="V793" s="46" t="str">
        <f>IF(AI793=0,"",AE793&amp;" L="&amp;AI793)</f>
        <v/>
      </c>
      <c r="W793" s="47" t="e">
        <f>VLOOKUP(P793,Исходные_данные,13,FALSE)*1.3</f>
        <v>#N/A</v>
      </c>
      <c r="X793" s="48"/>
      <c r="Y793" s="48"/>
      <c r="Z793" s="48"/>
      <c r="AA793" s="48"/>
      <c r="AB793" s="48"/>
      <c r="AD793" s="46" t="e">
        <f>VLOOKUP(S793,Кабель_диаметр,4,FALSE)</f>
        <v>#N/A</v>
      </c>
      <c r="AE793" s="46" t="e">
        <f>VLOOKUP(S793,Кабель_диаметр,5,FALSE)</f>
        <v>#N/A</v>
      </c>
      <c r="AG793" s="46">
        <f>IFERROR(VLOOKUP(P793,Исходные_данные,10,FALSE),0)</f>
        <v>0</v>
      </c>
      <c r="AH793" s="46">
        <f>IFERROR(VLOOKUP(P793,Исходные_данные,11,FALSE),0)</f>
        <v>0</v>
      </c>
      <c r="AI793" s="46">
        <f t="shared" si="32"/>
        <v>0</v>
      </c>
    </row>
    <row r="794" spans="6:35" x14ac:dyDescent="0.25">
      <c r="F794" s="19" t="str">
        <f>IF(G794=1,MAX($F$4:F793)+1,"")</f>
        <v/>
      </c>
      <c r="G794" s="19">
        <f>COUNTIF($H$5:H794,H794)</f>
        <v>771</v>
      </c>
      <c r="H794" s="19" t="e">
        <f t="shared" si="31"/>
        <v>#N/A</v>
      </c>
      <c r="I794" s="19">
        <f>COUNTIF($J$4:$J794,1)</f>
        <v>11</v>
      </c>
      <c r="J794" s="19">
        <f>COUNTIF($S$5:$S794,S794)</f>
        <v>771</v>
      </c>
      <c r="K794" s="19" t="e">
        <f>VLOOKUP(P794,Исходные_данные,20,FALSE)</f>
        <v>#N/A</v>
      </c>
      <c r="L794" s="19">
        <f>IFERROR(IF(P794=0,0,MAX($L$4:L793)+1),0)</f>
        <v>0</v>
      </c>
      <c r="M794" s="104" t="e">
        <f>LEFT(P794,SEARCH(".",P794)-1)</f>
        <v>#N/A</v>
      </c>
      <c r="N794" s="104" t="e">
        <f>LEFT(RIGHT(P794,LEN(P794)-LEN(M794)-1),SEARCH(".",P794)-1)</f>
        <v>#N/A</v>
      </c>
      <c r="P794" s="46" t="e">
        <f>VLOOKUP(ROW(790:790),Разбивка_нумерация_5,4,FALSE)</f>
        <v>#N/A</v>
      </c>
      <c r="Q794" s="46" t="e">
        <f>IF(VLOOKUP(ROW(790:790),Разбивка_нумерация_5,3,FALSE)=0,VLOOKUP(ROW(790:790),Разбивка_нумерация_5,2,FALSE),VLOOKUP(ROW(790:790),Разбивка_нумерация_5,3,FALSE))</f>
        <v>#N/A</v>
      </c>
      <c r="R794" s="46" t="e">
        <f>VLOOKUP(ROW(790:790),Разбивка_нумерация_5,6,FALSE)</f>
        <v>#N/A</v>
      </c>
      <c r="S794" s="46" t="e">
        <f>VLOOKUP(ROW(790:790),Разбивка_нумерация_5,17,FALSE)</f>
        <v>#N/A</v>
      </c>
      <c r="T794" s="46" t="str">
        <f>IF(AG794=0,"","L="&amp;AG794)</f>
        <v/>
      </c>
      <c r="U794" s="46" t="str">
        <f>IF(AH794=0,"",AD794&amp;" L="&amp;AH794)</f>
        <v/>
      </c>
      <c r="V794" s="46" t="str">
        <f>IF(AI794=0,"",AE794&amp;" L="&amp;AI794)</f>
        <v/>
      </c>
      <c r="W794" s="47" t="e">
        <f>VLOOKUP(P794,Исходные_данные,13,FALSE)*1.3</f>
        <v>#N/A</v>
      </c>
      <c r="X794" s="48"/>
      <c r="Y794" s="48"/>
      <c r="Z794" s="48"/>
      <c r="AA794" s="48"/>
      <c r="AB794" s="48"/>
      <c r="AD794" s="46" t="e">
        <f>VLOOKUP(S794,Кабель_диаметр,4,FALSE)</f>
        <v>#N/A</v>
      </c>
      <c r="AE794" s="46" t="e">
        <f>VLOOKUP(S794,Кабель_диаметр,5,FALSE)</f>
        <v>#N/A</v>
      </c>
      <c r="AG794" s="46">
        <f>IFERROR(VLOOKUP(P794,Исходные_данные,10,FALSE),0)</f>
        <v>0</v>
      </c>
      <c r="AH794" s="46">
        <f>IFERROR(VLOOKUP(P794,Исходные_данные,11,FALSE),0)</f>
        <v>0</v>
      </c>
      <c r="AI794" s="46">
        <f t="shared" si="32"/>
        <v>0</v>
      </c>
    </row>
    <row r="795" spans="6:35" x14ac:dyDescent="0.25">
      <c r="F795" s="19" t="str">
        <f>IF(G795=1,MAX($F$4:F794)+1,"")</f>
        <v/>
      </c>
      <c r="G795" s="19">
        <f>COUNTIF($H$5:H795,H795)</f>
        <v>772</v>
      </c>
      <c r="H795" s="19" t="e">
        <f t="shared" si="31"/>
        <v>#N/A</v>
      </c>
      <c r="I795" s="19">
        <f>COUNTIF($J$4:$J795,1)</f>
        <v>11</v>
      </c>
      <c r="J795" s="19">
        <f>COUNTIF($S$5:$S795,S795)</f>
        <v>772</v>
      </c>
      <c r="K795" s="19" t="e">
        <f>VLOOKUP(P795,Исходные_данные,20,FALSE)</f>
        <v>#N/A</v>
      </c>
      <c r="L795" s="19">
        <f>IFERROR(IF(P795=0,0,MAX($L$4:L794)+1),0)</f>
        <v>0</v>
      </c>
      <c r="M795" s="104" t="e">
        <f>LEFT(P795,SEARCH(".",P795)-1)</f>
        <v>#N/A</v>
      </c>
      <c r="N795" s="104" t="e">
        <f>LEFT(RIGHT(P795,LEN(P795)-LEN(M795)-1),SEARCH(".",P795)-1)</f>
        <v>#N/A</v>
      </c>
      <c r="P795" s="46" t="e">
        <f>VLOOKUP(ROW(791:791),Разбивка_нумерация_5,4,FALSE)</f>
        <v>#N/A</v>
      </c>
      <c r="Q795" s="46" t="e">
        <f>IF(VLOOKUP(ROW(791:791),Разбивка_нумерация_5,3,FALSE)=0,VLOOKUP(ROW(791:791),Разбивка_нумерация_5,2,FALSE),VLOOKUP(ROW(791:791),Разбивка_нумерация_5,3,FALSE))</f>
        <v>#N/A</v>
      </c>
      <c r="R795" s="46" t="e">
        <f>VLOOKUP(ROW(791:791),Разбивка_нумерация_5,6,FALSE)</f>
        <v>#N/A</v>
      </c>
      <c r="S795" s="46" t="e">
        <f>VLOOKUP(ROW(791:791),Разбивка_нумерация_5,17,FALSE)</f>
        <v>#N/A</v>
      </c>
      <c r="T795" s="46" t="str">
        <f>IF(AG795=0,"","L="&amp;AG795)</f>
        <v/>
      </c>
      <c r="U795" s="46" t="str">
        <f>IF(AH795=0,"",AD795&amp;" L="&amp;AH795)</f>
        <v/>
      </c>
      <c r="V795" s="46" t="str">
        <f>IF(AI795=0,"",AE795&amp;" L="&amp;AI795)</f>
        <v/>
      </c>
      <c r="W795" s="47" t="e">
        <f>VLOOKUP(P795,Исходные_данные,13,FALSE)*1.3</f>
        <v>#N/A</v>
      </c>
      <c r="X795" s="48"/>
      <c r="Y795" s="48"/>
      <c r="Z795" s="48"/>
      <c r="AA795" s="48"/>
      <c r="AB795" s="48"/>
      <c r="AD795" s="46" t="e">
        <f>VLOOKUP(S795,Кабель_диаметр,4,FALSE)</f>
        <v>#N/A</v>
      </c>
      <c r="AE795" s="46" t="e">
        <f>VLOOKUP(S795,Кабель_диаметр,5,FALSE)</f>
        <v>#N/A</v>
      </c>
      <c r="AG795" s="46">
        <f>IFERROR(VLOOKUP(P795,Исходные_данные,10,FALSE),0)</f>
        <v>0</v>
      </c>
      <c r="AH795" s="46">
        <f>IFERROR(VLOOKUP(P795,Исходные_данные,11,FALSE),0)</f>
        <v>0</v>
      </c>
      <c r="AI795" s="46">
        <f t="shared" si="32"/>
        <v>0</v>
      </c>
    </row>
    <row r="796" spans="6:35" x14ac:dyDescent="0.25">
      <c r="F796" s="19" t="str">
        <f>IF(G796=1,MAX($F$4:F795)+1,"")</f>
        <v/>
      </c>
      <c r="G796" s="19">
        <f>COUNTIF($H$5:H796,H796)</f>
        <v>773</v>
      </c>
      <c r="H796" s="19" t="e">
        <f t="shared" si="31"/>
        <v>#N/A</v>
      </c>
      <c r="I796" s="19">
        <f>COUNTIF($J$4:$J796,1)</f>
        <v>11</v>
      </c>
      <c r="J796" s="19">
        <f>COUNTIF($S$5:$S796,S796)</f>
        <v>773</v>
      </c>
      <c r="K796" s="19" t="e">
        <f>VLOOKUP(P796,Исходные_данные,20,FALSE)</f>
        <v>#N/A</v>
      </c>
      <c r="L796" s="19">
        <f>IFERROR(IF(P796=0,0,MAX($L$4:L795)+1),0)</f>
        <v>0</v>
      </c>
      <c r="M796" s="104" t="e">
        <f>LEFT(P796,SEARCH(".",P796)-1)</f>
        <v>#N/A</v>
      </c>
      <c r="N796" s="104" t="e">
        <f>LEFT(RIGHT(P796,LEN(P796)-LEN(M796)-1),SEARCH(".",P796)-1)</f>
        <v>#N/A</v>
      </c>
      <c r="P796" s="46" t="e">
        <f>VLOOKUP(ROW(792:792),Разбивка_нумерация_5,4,FALSE)</f>
        <v>#N/A</v>
      </c>
      <c r="Q796" s="46" t="e">
        <f>IF(VLOOKUP(ROW(792:792),Разбивка_нумерация_5,3,FALSE)=0,VLOOKUP(ROW(792:792),Разбивка_нумерация_5,2,FALSE),VLOOKUP(ROW(792:792),Разбивка_нумерация_5,3,FALSE))</f>
        <v>#N/A</v>
      </c>
      <c r="R796" s="46" t="e">
        <f>VLOOKUP(ROW(792:792),Разбивка_нумерация_5,6,FALSE)</f>
        <v>#N/A</v>
      </c>
      <c r="S796" s="46" t="e">
        <f>VLOOKUP(ROW(792:792),Разбивка_нумерация_5,17,FALSE)</f>
        <v>#N/A</v>
      </c>
      <c r="T796" s="46" t="str">
        <f>IF(AG796=0,"","L="&amp;AG796)</f>
        <v/>
      </c>
      <c r="U796" s="46" t="str">
        <f>IF(AH796=0,"",AD796&amp;" L="&amp;AH796)</f>
        <v/>
      </c>
      <c r="V796" s="46" t="str">
        <f>IF(AI796=0,"",AE796&amp;" L="&amp;AI796)</f>
        <v/>
      </c>
      <c r="W796" s="47" t="e">
        <f>VLOOKUP(P796,Исходные_данные,13,FALSE)*1.3</f>
        <v>#N/A</v>
      </c>
      <c r="X796" s="48"/>
      <c r="Y796" s="48"/>
      <c r="Z796" s="48"/>
      <c r="AA796" s="48"/>
      <c r="AB796" s="48"/>
      <c r="AD796" s="46" t="e">
        <f>VLOOKUP(S796,Кабель_диаметр,4,FALSE)</f>
        <v>#N/A</v>
      </c>
      <c r="AE796" s="46" t="e">
        <f>VLOOKUP(S796,Кабель_диаметр,5,FALSE)</f>
        <v>#N/A</v>
      </c>
      <c r="AG796" s="46">
        <f>IFERROR(VLOOKUP(P796,Исходные_данные,10,FALSE),0)</f>
        <v>0</v>
      </c>
      <c r="AH796" s="46">
        <f>IFERROR(VLOOKUP(P796,Исходные_данные,11,FALSE),0)</f>
        <v>0</v>
      </c>
      <c r="AI796" s="46">
        <f t="shared" si="32"/>
        <v>0</v>
      </c>
    </row>
    <row r="797" spans="6:35" x14ac:dyDescent="0.25">
      <c r="F797" s="19" t="str">
        <f>IF(G797=1,MAX($F$4:F796)+1,"")</f>
        <v/>
      </c>
      <c r="G797" s="19">
        <f>COUNTIF($H$5:H797,H797)</f>
        <v>774</v>
      </c>
      <c r="H797" s="19" t="e">
        <f t="shared" si="31"/>
        <v>#N/A</v>
      </c>
      <c r="I797" s="19">
        <f>COUNTIF($J$4:$J797,1)</f>
        <v>11</v>
      </c>
      <c r="J797" s="19">
        <f>COUNTIF($S$5:$S797,S797)</f>
        <v>774</v>
      </c>
      <c r="K797" s="19" t="e">
        <f>VLOOKUP(P797,Исходные_данные,20,FALSE)</f>
        <v>#N/A</v>
      </c>
      <c r="L797" s="19">
        <f>IFERROR(IF(P797=0,0,MAX($L$4:L796)+1),0)</f>
        <v>0</v>
      </c>
      <c r="M797" s="104" t="e">
        <f>LEFT(P797,SEARCH(".",P797)-1)</f>
        <v>#N/A</v>
      </c>
      <c r="N797" s="104" t="e">
        <f>LEFT(RIGHT(P797,LEN(P797)-LEN(M797)-1),SEARCH(".",P797)-1)</f>
        <v>#N/A</v>
      </c>
      <c r="P797" s="46" t="e">
        <f>VLOOKUP(ROW(793:793),Разбивка_нумерация_5,4,FALSE)</f>
        <v>#N/A</v>
      </c>
      <c r="Q797" s="46" t="e">
        <f>IF(VLOOKUP(ROW(793:793),Разбивка_нумерация_5,3,FALSE)=0,VLOOKUP(ROW(793:793),Разбивка_нумерация_5,2,FALSE),VLOOKUP(ROW(793:793),Разбивка_нумерация_5,3,FALSE))</f>
        <v>#N/A</v>
      </c>
      <c r="R797" s="46" t="e">
        <f>VLOOKUP(ROW(793:793),Разбивка_нумерация_5,6,FALSE)</f>
        <v>#N/A</v>
      </c>
      <c r="S797" s="46" t="e">
        <f>VLOOKUP(ROW(793:793),Разбивка_нумерация_5,17,FALSE)</f>
        <v>#N/A</v>
      </c>
      <c r="T797" s="46" t="str">
        <f>IF(AG797=0,"","L="&amp;AG797)</f>
        <v/>
      </c>
      <c r="U797" s="46" t="str">
        <f>IF(AH797=0,"",AD797&amp;" L="&amp;AH797)</f>
        <v/>
      </c>
      <c r="V797" s="46" t="str">
        <f>IF(AI797=0,"",AE797&amp;" L="&amp;AI797)</f>
        <v/>
      </c>
      <c r="W797" s="47" t="e">
        <f>VLOOKUP(P797,Исходные_данные,13,FALSE)*1.3</f>
        <v>#N/A</v>
      </c>
      <c r="X797" s="48"/>
      <c r="Y797" s="48"/>
      <c r="Z797" s="48"/>
      <c r="AA797" s="48"/>
      <c r="AB797" s="48"/>
      <c r="AD797" s="46" t="e">
        <f>VLOOKUP(S797,Кабель_диаметр,4,FALSE)</f>
        <v>#N/A</v>
      </c>
      <c r="AE797" s="46" t="e">
        <f>VLOOKUP(S797,Кабель_диаметр,5,FALSE)</f>
        <v>#N/A</v>
      </c>
      <c r="AG797" s="46">
        <f>IFERROR(VLOOKUP(P797,Исходные_данные,10,FALSE),0)</f>
        <v>0</v>
      </c>
      <c r="AH797" s="46">
        <f>IFERROR(VLOOKUP(P797,Исходные_данные,11,FALSE),0)</f>
        <v>0</v>
      </c>
      <c r="AI797" s="46">
        <f t="shared" si="32"/>
        <v>0</v>
      </c>
    </row>
    <row r="798" spans="6:35" x14ac:dyDescent="0.25">
      <c r="F798" s="19" t="str">
        <f>IF(G798=1,MAX($F$4:F797)+1,"")</f>
        <v/>
      </c>
      <c r="G798" s="19">
        <f>COUNTIF($H$5:H798,H798)</f>
        <v>775</v>
      </c>
      <c r="H798" s="19" t="e">
        <f t="shared" si="31"/>
        <v>#N/A</v>
      </c>
      <c r="I798" s="19">
        <f>COUNTIF($J$4:$J798,1)</f>
        <v>11</v>
      </c>
      <c r="J798" s="19">
        <f>COUNTIF($S$5:$S798,S798)</f>
        <v>775</v>
      </c>
      <c r="K798" s="19" t="e">
        <f>VLOOKUP(P798,Исходные_данные,20,FALSE)</f>
        <v>#N/A</v>
      </c>
      <c r="L798" s="19">
        <f>IFERROR(IF(P798=0,0,MAX($L$4:L797)+1),0)</f>
        <v>0</v>
      </c>
      <c r="M798" s="104" t="e">
        <f>LEFT(P798,SEARCH(".",P798)-1)</f>
        <v>#N/A</v>
      </c>
      <c r="N798" s="104" t="e">
        <f>LEFT(RIGHT(P798,LEN(P798)-LEN(M798)-1),SEARCH(".",P798)-1)</f>
        <v>#N/A</v>
      </c>
      <c r="P798" s="46" t="e">
        <f>VLOOKUP(ROW(794:794),Разбивка_нумерация_5,4,FALSE)</f>
        <v>#N/A</v>
      </c>
      <c r="Q798" s="46" t="e">
        <f>IF(VLOOKUP(ROW(794:794),Разбивка_нумерация_5,3,FALSE)=0,VLOOKUP(ROW(794:794),Разбивка_нумерация_5,2,FALSE),VLOOKUP(ROW(794:794),Разбивка_нумерация_5,3,FALSE))</f>
        <v>#N/A</v>
      </c>
      <c r="R798" s="46" t="e">
        <f>VLOOKUP(ROW(794:794),Разбивка_нумерация_5,6,FALSE)</f>
        <v>#N/A</v>
      </c>
      <c r="S798" s="46" t="e">
        <f>VLOOKUP(ROW(794:794),Разбивка_нумерация_5,17,FALSE)</f>
        <v>#N/A</v>
      </c>
      <c r="T798" s="46" t="str">
        <f>IF(AG798=0,"","L="&amp;AG798)</f>
        <v/>
      </c>
      <c r="U798" s="46" t="str">
        <f>IF(AH798=0,"",AD798&amp;" L="&amp;AH798)</f>
        <v/>
      </c>
      <c r="V798" s="46" t="str">
        <f>IF(AI798=0,"",AE798&amp;" L="&amp;AI798)</f>
        <v/>
      </c>
      <c r="W798" s="47" t="e">
        <f>VLOOKUP(P798,Исходные_данные,13,FALSE)*1.3</f>
        <v>#N/A</v>
      </c>
      <c r="X798" s="48"/>
      <c r="Y798" s="48"/>
      <c r="Z798" s="48"/>
      <c r="AA798" s="48"/>
      <c r="AB798" s="48"/>
      <c r="AD798" s="46" t="e">
        <f>VLOOKUP(S798,Кабель_диаметр,4,FALSE)</f>
        <v>#N/A</v>
      </c>
      <c r="AE798" s="46" t="e">
        <f>VLOOKUP(S798,Кабель_диаметр,5,FALSE)</f>
        <v>#N/A</v>
      </c>
      <c r="AG798" s="46">
        <f>IFERROR(VLOOKUP(P798,Исходные_данные,10,FALSE),0)</f>
        <v>0</v>
      </c>
      <c r="AH798" s="46">
        <f>IFERROR(VLOOKUP(P798,Исходные_данные,11,FALSE),0)</f>
        <v>0</v>
      </c>
      <c r="AI798" s="46">
        <f t="shared" si="32"/>
        <v>0</v>
      </c>
    </row>
    <row r="799" spans="6:35" x14ac:dyDescent="0.25">
      <c r="F799" s="19" t="str">
        <f>IF(G799=1,MAX($F$4:F798)+1,"")</f>
        <v/>
      </c>
      <c r="G799" s="19">
        <f>COUNTIF($H$5:H799,H799)</f>
        <v>776</v>
      </c>
      <c r="H799" s="19" t="e">
        <f t="shared" si="31"/>
        <v>#N/A</v>
      </c>
      <c r="I799" s="19">
        <f>COUNTIF($J$4:$J799,1)</f>
        <v>11</v>
      </c>
      <c r="J799" s="19">
        <f>COUNTIF($S$5:$S799,S799)</f>
        <v>776</v>
      </c>
      <c r="K799" s="19" t="e">
        <f>VLOOKUP(P799,Исходные_данные,20,FALSE)</f>
        <v>#N/A</v>
      </c>
      <c r="L799" s="19">
        <f>IFERROR(IF(P799=0,0,MAX($L$4:L798)+1),0)</f>
        <v>0</v>
      </c>
      <c r="M799" s="104" t="e">
        <f>LEFT(P799,SEARCH(".",P799)-1)</f>
        <v>#N/A</v>
      </c>
      <c r="N799" s="104" t="e">
        <f>LEFT(RIGHT(P799,LEN(P799)-LEN(M799)-1),SEARCH(".",P799)-1)</f>
        <v>#N/A</v>
      </c>
      <c r="P799" s="46" t="e">
        <f>VLOOKUP(ROW(795:795),Разбивка_нумерация_5,4,FALSE)</f>
        <v>#N/A</v>
      </c>
      <c r="Q799" s="46" t="e">
        <f>IF(VLOOKUP(ROW(795:795),Разбивка_нумерация_5,3,FALSE)=0,VLOOKUP(ROW(795:795),Разбивка_нумерация_5,2,FALSE),VLOOKUP(ROW(795:795),Разбивка_нумерация_5,3,FALSE))</f>
        <v>#N/A</v>
      </c>
      <c r="R799" s="46" t="e">
        <f>VLOOKUP(ROW(795:795),Разбивка_нумерация_5,6,FALSE)</f>
        <v>#N/A</v>
      </c>
      <c r="S799" s="46" t="e">
        <f>VLOOKUP(ROW(795:795),Разбивка_нумерация_5,17,FALSE)</f>
        <v>#N/A</v>
      </c>
      <c r="T799" s="46" t="str">
        <f>IF(AG799=0,"","L="&amp;AG799)</f>
        <v/>
      </c>
      <c r="U799" s="46" t="str">
        <f>IF(AH799=0,"",AD799&amp;" L="&amp;AH799)</f>
        <v/>
      </c>
      <c r="V799" s="46" t="str">
        <f>IF(AI799=0,"",AE799&amp;" L="&amp;AI799)</f>
        <v/>
      </c>
      <c r="W799" s="47" t="e">
        <f>VLOOKUP(P799,Исходные_данные,13,FALSE)*1.3</f>
        <v>#N/A</v>
      </c>
      <c r="X799" s="48"/>
      <c r="Y799" s="48"/>
      <c r="Z799" s="48"/>
      <c r="AA799" s="48"/>
      <c r="AB799" s="48"/>
      <c r="AD799" s="46" t="e">
        <f>VLOOKUP(S799,Кабель_диаметр,4,FALSE)</f>
        <v>#N/A</v>
      </c>
      <c r="AE799" s="46" t="e">
        <f>VLOOKUP(S799,Кабель_диаметр,5,FALSE)</f>
        <v>#N/A</v>
      </c>
      <c r="AG799" s="46">
        <f>IFERROR(VLOOKUP(P799,Исходные_данные,10,FALSE),0)</f>
        <v>0</v>
      </c>
      <c r="AH799" s="46">
        <f>IFERROR(VLOOKUP(P799,Исходные_данные,11,FALSE),0)</f>
        <v>0</v>
      </c>
      <c r="AI799" s="46">
        <f t="shared" si="32"/>
        <v>0</v>
      </c>
    </row>
    <row r="800" spans="6:35" x14ac:dyDescent="0.25">
      <c r="F800" s="19" t="str">
        <f>IF(G800=1,MAX($F$4:F799)+1,"")</f>
        <v/>
      </c>
      <c r="G800" s="19">
        <f>COUNTIF($H$5:H800,H800)</f>
        <v>777</v>
      </c>
      <c r="H800" s="19" t="e">
        <f t="shared" si="31"/>
        <v>#N/A</v>
      </c>
      <c r="I800" s="19">
        <f>COUNTIF($J$4:$J800,1)</f>
        <v>11</v>
      </c>
      <c r="J800" s="19">
        <f>COUNTIF($S$5:$S800,S800)</f>
        <v>777</v>
      </c>
      <c r="K800" s="19" t="e">
        <f>VLOOKUP(P800,Исходные_данные,20,FALSE)</f>
        <v>#N/A</v>
      </c>
      <c r="L800" s="19">
        <f>IFERROR(IF(P800=0,0,MAX($L$4:L799)+1),0)</f>
        <v>0</v>
      </c>
      <c r="M800" s="104" t="e">
        <f>LEFT(P800,SEARCH(".",P800)-1)</f>
        <v>#N/A</v>
      </c>
      <c r="N800" s="104" t="e">
        <f>LEFT(RIGHT(P800,LEN(P800)-LEN(M800)-1),SEARCH(".",P800)-1)</f>
        <v>#N/A</v>
      </c>
      <c r="P800" s="46" t="e">
        <f>VLOOKUP(ROW(796:796),Разбивка_нумерация_5,4,FALSE)</f>
        <v>#N/A</v>
      </c>
      <c r="Q800" s="46" t="e">
        <f>IF(VLOOKUP(ROW(796:796),Разбивка_нумерация_5,3,FALSE)=0,VLOOKUP(ROW(796:796),Разбивка_нумерация_5,2,FALSE),VLOOKUP(ROW(796:796),Разбивка_нумерация_5,3,FALSE))</f>
        <v>#N/A</v>
      </c>
      <c r="R800" s="46" t="e">
        <f>VLOOKUP(ROW(796:796),Разбивка_нумерация_5,6,FALSE)</f>
        <v>#N/A</v>
      </c>
      <c r="S800" s="46" t="e">
        <f>VLOOKUP(ROW(796:796),Разбивка_нумерация_5,17,FALSE)</f>
        <v>#N/A</v>
      </c>
      <c r="T800" s="46" t="str">
        <f>IF(AG800=0,"","L="&amp;AG800)</f>
        <v/>
      </c>
      <c r="U800" s="46" t="str">
        <f>IF(AH800=0,"",AD800&amp;" L="&amp;AH800)</f>
        <v/>
      </c>
      <c r="V800" s="46" t="str">
        <f>IF(AI800=0,"",AE800&amp;" L="&amp;AI800)</f>
        <v/>
      </c>
      <c r="W800" s="47" t="e">
        <f>VLOOKUP(P800,Исходные_данные,13,FALSE)*1.3</f>
        <v>#N/A</v>
      </c>
      <c r="X800" s="48"/>
      <c r="Y800" s="48"/>
      <c r="Z800" s="48"/>
      <c r="AA800" s="48"/>
      <c r="AB800" s="48"/>
      <c r="AD800" s="46" t="e">
        <f>VLOOKUP(S800,Кабель_диаметр,4,FALSE)</f>
        <v>#N/A</v>
      </c>
      <c r="AE800" s="46" t="e">
        <f>VLOOKUP(S800,Кабель_диаметр,5,FALSE)</f>
        <v>#N/A</v>
      </c>
      <c r="AG800" s="46">
        <f>IFERROR(VLOOKUP(P800,Исходные_данные,10,FALSE),0)</f>
        <v>0</v>
      </c>
      <c r="AH800" s="46">
        <f>IFERROR(VLOOKUP(P800,Исходные_данные,11,FALSE),0)</f>
        <v>0</v>
      </c>
      <c r="AI800" s="46">
        <f t="shared" si="32"/>
        <v>0</v>
      </c>
    </row>
    <row r="801" spans="6:35" x14ac:dyDescent="0.25">
      <c r="F801" s="19" t="str">
        <f>IF(G801=1,MAX($F$4:F800)+1,"")</f>
        <v/>
      </c>
      <c r="G801" s="19">
        <f>COUNTIF($H$5:H801,H801)</f>
        <v>778</v>
      </c>
      <c r="H801" s="19" t="e">
        <f t="shared" si="31"/>
        <v>#N/A</v>
      </c>
      <c r="I801" s="19">
        <f>COUNTIF($J$4:$J801,1)</f>
        <v>11</v>
      </c>
      <c r="J801" s="19">
        <f>COUNTIF($S$5:$S801,S801)</f>
        <v>778</v>
      </c>
      <c r="K801" s="19" t="e">
        <f>VLOOKUP(P801,Исходные_данные,20,FALSE)</f>
        <v>#N/A</v>
      </c>
      <c r="L801" s="19">
        <f>IFERROR(IF(P801=0,0,MAX($L$4:L800)+1),0)</f>
        <v>0</v>
      </c>
      <c r="M801" s="104" t="e">
        <f>LEFT(P801,SEARCH(".",P801)-1)</f>
        <v>#N/A</v>
      </c>
      <c r="N801" s="104" t="e">
        <f>LEFT(RIGHT(P801,LEN(P801)-LEN(M801)-1),SEARCH(".",P801)-1)</f>
        <v>#N/A</v>
      </c>
      <c r="P801" s="46" t="e">
        <f>VLOOKUP(ROW(797:797),Разбивка_нумерация_5,4,FALSE)</f>
        <v>#N/A</v>
      </c>
      <c r="Q801" s="46" t="e">
        <f>IF(VLOOKUP(ROW(797:797),Разбивка_нумерация_5,3,FALSE)=0,VLOOKUP(ROW(797:797),Разбивка_нумерация_5,2,FALSE),VLOOKUP(ROW(797:797),Разбивка_нумерация_5,3,FALSE))</f>
        <v>#N/A</v>
      </c>
      <c r="R801" s="46" t="e">
        <f>VLOOKUP(ROW(797:797),Разбивка_нумерация_5,6,FALSE)</f>
        <v>#N/A</v>
      </c>
      <c r="S801" s="46" t="e">
        <f>VLOOKUP(ROW(797:797),Разбивка_нумерация_5,17,FALSE)</f>
        <v>#N/A</v>
      </c>
      <c r="T801" s="46" t="str">
        <f>IF(AG801=0,"","L="&amp;AG801)</f>
        <v/>
      </c>
      <c r="U801" s="46" t="str">
        <f>IF(AH801=0,"",AD801&amp;" L="&amp;AH801)</f>
        <v/>
      </c>
      <c r="V801" s="46" t="str">
        <f>IF(AI801=0,"",AE801&amp;" L="&amp;AI801)</f>
        <v/>
      </c>
      <c r="W801" s="47" t="e">
        <f>VLOOKUP(P801,Исходные_данные,13,FALSE)*1.3</f>
        <v>#N/A</v>
      </c>
      <c r="X801" s="48"/>
      <c r="Y801" s="48"/>
      <c r="Z801" s="48"/>
      <c r="AA801" s="48"/>
      <c r="AB801" s="48"/>
      <c r="AD801" s="46" t="e">
        <f>VLOOKUP(S801,Кабель_диаметр,4,FALSE)</f>
        <v>#N/A</v>
      </c>
      <c r="AE801" s="46" t="e">
        <f>VLOOKUP(S801,Кабель_диаметр,5,FALSE)</f>
        <v>#N/A</v>
      </c>
      <c r="AG801" s="46">
        <f>IFERROR(VLOOKUP(P801,Исходные_данные,10,FALSE),0)</f>
        <v>0</v>
      </c>
      <c r="AH801" s="46">
        <f>IFERROR(VLOOKUP(P801,Исходные_данные,11,FALSE),0)</f>
        <v>0</v>
      </c>
      <c r="AI801" s="46">
        <f t="shared" si="32"/>
        <v>0</v>
      </c>
    </row>
    <row r="802" spans="6:35" x14ac:dyDescent="0.25">
      <c r="F802" s="19" t="str">
        <f>IF(G802=1,MAX($F$4:F801)+1,"")</f>
        <v/>
      </c>
      <c r="G802" s="19">
        <f>COUNTIF($H$5:H802,H802)</f>
        <v>779</v>
      </c>
      <c r="H802" s="19" t="e">
        <f t="shared" si="31"/>
        <v>#N/A</v>
      </c>
      <c r="I802" s="19">
        <f>COUNTIF($J$4:$J802,1)</f>
        <v>11</v>
      </c>
      <c r="J802" s="19">
        <f>COUNTIF($S$5:$S802,S802)</f>
        <v>779</v>
      </c>
      <c r="K802" s="19" t="e">
        <f>VLOOKUP(P802,Исходные_данные,20,FALSE)</f>
        <v>#N/A</v>
      </c>
      <c r="L802" s="19">
        <f>IFERROR(IF(P802=0,0,MAX($L$4:L801)+1),0)</f>
        <v>0</v>
      </c>
      <c r="M802" s="104" t="e">
        <f>LEFT(P802,SEARCH(".",P802)-1)</f>
        <v>#N/A</v>
      </c>
      <c r="N802" s="104" t="e">
        <f>LEFT(RIGHT(P802,LEN(P802)-LEN(M802)-1),SEARCH(".",P802)-1)</f>
        <v>#N/A</v>
      </c>
      <c r="P802" s="46" t="e">
        <f>VLOOKUP(ROW(798:798),Разбивка_нумерация_5,4,FALSE)</f>
        <v>#N/A</v>
      </c>
      <c r="Q802" s="46" t="e">
        <f>IF(VLOOKUP(ROW(798:798),Разбивка_нумерация_5,3,FALSE)=0,VLOOKUP(ROW(798:798),Разбивка_нумерация_5,2,FALSE),VLOOKUP(ROW(798:798),Разбивка_нумерация_5,3,FALSE))</f>
        <v>#N/A</v>
      </c>
      <c r="R802" s="46" t="e">
        <f>VLOOKUP(ROW(798:798),Разбивка_нумерация_5,6,FALSE)</f>
        <v>#N/A</v>
      </c>
      <c r="S802" s="46" t="e">
        <f>VLOOKUP(ROW(798:798),Разбивка_нумерация_5,17,FALSE)</f>
        <v>#N/A</v>
      </c>
      <c r="T802" s="46" t="str">
        <f>IF(AG802=0,"","L="&amp;AG802)</f>
        <v/>
      </c>
      <c r="U802" s="46" t="str">
        <f>IF(AH802=0,"",AD802&amp;" L="&amp;AH802)</f>
        <v/>
      </c>
      <c r="V802" s="46" t="str">
        <f>IF(AI802=0,"",AE802&amp;" L="&amp;AI802)</f>
        <v/>
      </c>
      <c r="W802" s="47" t="e">
        <f>VLOOKUP(P802,Исходные_данные,13,FALSE)*1.3</f>
        <v>#N/A</v>
      </c>
      <c r="X802" s="48"/>
      <c r="Y802" s="48"/>
      <c r="Z802" s="48"/>
      <c r="AA802" s="48"/>
      <c r="AB802" s="48"/>
      <c r="AD802" s="46" t="e">
        <f>VLOOKUP(S802,Кабель_диаметр,4,FALSE)</f>
        <v>#N/A</v>
      </c>
      <c r="AE802" s="46" t="e">
        <f>VLOOKUP(S802,Кабель_диаметр,5,FALSE)</f>
        <v>#N/A</v>
      </c>
      <c r="AG802" s="46">
        <f>IFERROR(VLOOKUP(P802,Исходные_данные,10,FALSE),0)</f>
        <v>0</v>
      </c>
      <c r="AH802" s="46">
        <f>IFERROR(VLOOKUP(P802,Исходные_данные,11,FALSE),0)</f>
        <v>0</v>
      </c>
      <c r="AI802" s="46">
        <f t="shared" si="32"/>
        <v>0</v>
      </c>
    </row>
    <row r="803" spans="6:35" x14ac:dyDescent="0.25">
      <c r="F803" s="19" t="str">
        <f>IF(G803=1,MAX($F$4:F802)+1,"")</f>
        <v/>
      </c>
      <c r="G803" s="19">
        <f>COUNTIF($H$5:H803,H803)</f>
        <v>780</v>
      </c>
      <c r="H803" s="19" t="e">
        <f t="shared" si="31"/>
        <v>#N/A</v>
      </c>
      <c r="I803" s="19">
        <f>COUNTIF($J$4:$J803,1)</f>
        <v>11</v>
      </c>
      <c r="J803" s="19">
        <f>COUNTIF($S$5:$S803,S803)</f>
        <v>780</v>
      </c>
      <c r="K803" s="19" t="e">
        <f>VLOOKUP(P803,Исходные_данные,20,FALSE)</f>
        <v>#N/A</v>
      </c>
      <c r="L803" s="19">
        <f>IFERROR(IF(P803=0,0,MAX($L$4:L802)+1),0)</f>
        <v>0</v>
      </c>
      <c r="M803" s="104" t="e">
        <f>LEFT(P803,SEARCH(".",P803)-1)</f>
        <v>#N/A</v>
      </c>
      <c r="N803" s="104" t="e">
        <f>LEFT(RIGHT(P803,LEN(P803)-LEN(M803)-1),SEARCH(".",P803)-1)</f>
        <v>#N/A</v>
      </c>
      <c r="P803" s="46" t="e">
        <f>VLOOKUP(ROW(799:799),Разбивка_нумерация_5,4,FALSE)</f>
        <v>#N/A</v>
      </c>
      <c r="Q803" s="46" t="e">
        <f>IF(VLOOKUP(ROW(799:799),Разбивка_нумерация_5,3,FALSE)=0,VLOOKUP(ROW(799:799),Разбивка_нумерация_5,2,FALSE),VLOOKUP(ROW(799:799),Разбивка_нумерация_5,3,FALSE))</f>
        <v>#N/A</v>
      </c>
      <c r="R803" s="46" t="e">
        <f>VLOOKUP(ROW(799:799),Разбивка_нумерация_5,6,FALSE)</f>
        <v>#N/A</v>
      </c>
      <c r="S803" s="46" t="e">
        <f>VLOOKUP(ROW(799:799),Разбивка_нумерация_5,17,FALSE)</f>
        <v>#N/A</v>
      </c>
      <c r="T803" s="46" t="str">
        <f>IF(AG803=0,"","L="&amp;AG803)</f>
        <v/>
      </c>
      <c r="U803" s="46" t="str">
        <f>IF(AH803=0,"",AD803&amp;" L="&amp;AH803)</f>
        <v/>
      </c>
      <c r="V803" s="46" t="str">
        <f>IF(AI803=0,"",AE803&amp;" L="&amp;AI803)</f>
        <v/>
      </c>
      <c r="W803" s="47" t="e">
        <f>VLOOKUP(P803,Исходные_данные,13,FALSE)*1.3</f>
        <v>#N/A</v>
      </c>
      <c r="X803" s="48"/>
      <c r="Y803" s="48"/>
      <c r="Z803" s="48"/>
      <c r="AA803" s="48"/>
      <c r="AB803" s="48"/>
      <c r="AD803" s="46" t="e">
        <f>VLOOKUP(S803,Кабель_диаметр,4,FALSE)</f>
        <v>#N/A</v>
      </c>
      <c r="AE803" s="46" t="e">
        <f>VLOOKUP(S803,Кабель_диаметр,5,FALSE)</f>
        <v>#N/A</v>
      </c>
      <c r="AG803" s="46">
        <f>IFERROR(VLOOKUP(P803,Исходные_данные,10,FALSE),0)</f>
        <v>0</v>
      </c>
      <c r="AH803" s="46">
        <f>IFERROR(VLOOKUP(P803,Исходные_данные,11,FALSE),0)</f>
        <v>0</v>
      </c>
      <c r="AI803" s="46">
        <f t="shared" si="32"/>
        <v>0</v>
      </c>
    </row>
    <row r="804" spans="6:35" x14ac:dyDescent="0.25">
      <c r="F804" s="19" t="str">
        <f>IF(G804=1,MAX($F$4:F803)+1,"")</f>
        <v/>
      </c>
      <c r="G804" s="19">
        <f>COUNTIF($H$5:H804,H804)</f>
        <v>781</v>
      </c>
      <c r="H804" s="19" t="e">
        <f t="shared" si="31"/>
        <v>#N/A</v>
      </c>
      <c r="I804" s="19">
        <f>COUNTIF($J$4:$J804,1)</f>
        <v>11</v>
      </c>
      <c r="J804" s="19">
        <f>COUNTIF($S$5:$S804,S804)</f>
        <v>781</v>
      </c>
      <c r="K804" s="19" t="e">
        <f>VLOOKUP(P804,Исходные_данные,20,FALSE)</f>
        <v>#N/A</v>
      </c>
      <c r="L804" s="19">
        <f>IFERROR(IF(P804=0,0,MAX($L$4:L803)+1),0)</f>
        <v>0</v>
      </c>
      <c r="M804" s="104" t="e">
        <f>LEFT(P804,SEARCH(".",P804)-1)</f>
        <v>#N/A</v>
      </c>
      <c r="N804" s="104" t="e">
        <f>LEFT(RIGHT(P804,LEN(P804)-LEN(M804)-1),SEARCH(".",P804)-1)</f>
        <v>#N/A</v>
      </c>
      <c r="P804" s="46" t="e">
        <f>VLOOKUP(ROW(800:800),Разбивка_нумерация_5,4,FALSE)</f>
        <v>#N/A</v>
      </c>
      <c r="Q804" s="46" t="e">
        <f>IF(VLOOKUP(ROW(800:800),Разбивка_нумерация_5,3,FALSE)=0,VLOOKUP(ROW(800:800),Разбивка_нумерация_5,2,FALSE),VLOOKUP(ROW(800:800),Разбивка_нумерация_5,3,FALSE))</f>
        <v>#N/A</v>
      </c>
      <c r="R804" s="46" t="e">
        <f>VLOOKUP(ROW(800:800),Разбивка_нумерация_5,6,FALSE)</f>
        <v>#N/A</v>
      </c>
      <c r="S804" s="46" t="e">
        <f>VLOOKUP(ROW(800:800),Разбивка_нумерация_5,17,FALSE)</f>
        <v>#N/A</v>
      </c>
      <c r="T804" s="46" t="str">
        <f>IF(AG804=0,"","L="&amp;AG804)</f>
        <v/>
      </c>
      <c r="U804" s="46" t="str">
        <f>IF(AH804=0,"",AD804&amp;" L="&amp;AH804)</f>
        <v/>
      </c>
      <c r="V804" s="46" t="str">
        <f>IF(AI804=0,"",AE804&amp;" L="&amp;AI804)</f>
        <v/>
      </c>
      <c r="W804" s="47" t="e">
        <f>VLOOKUP(P804,Исходные_данные,13,FALSE)*1.3</f>
        <v>#N/A</v>
      </c>
      <c r="X804" s="48"/>
      <c r="Y804" s="48"/>
      <c r="Z804" s="48"/>
      <c r="AA804" s="48"/>
      <c r="AB804" s="48"/>
      <c r="AD804" s="46" t="e">
        <f>VLOOKUP(S804,Кабель_диаметр,4,FALSE)</f>
        <v>#N/A</v>
      </c>
      <c r="AE804" s="46" t="e">
        <f>VLOOKUP(S804,Кабель_диаметр,5,FALSE)</f>
        <v>#N/A</v>
      </c>
      <c r="AG804" s="46">
        <f>IFERROR(VLOOKUP(P804,Исходные_данные,10,FALSE),0)</f>
        <v>0</v>
      </c>
      <c r="AH804" s="46">
        <f>IFERROR(VLOOKUP(P804,Исходные_данные,11,FALSE),0)</f>
        <v>0</v>
      </c>
      <c r="AI804" s="46">
        <f t="shared" si="32"/>
        <v>0</v>
      </c>
    </row>
    <row r="805" spans="6:35" x14ac:dyDescent="0.25">
      <c r="F805" s="19" t="str">
        <f>IF(G805=1,MAX($F$4:F804)+1,"")</f>
        <v/>
      </c>
      <c r="G805" s="19">
        <f>COUNTIF($H$5:H805,H805)</f>
        <v>782</v>
      </c>
      <c r="H805" s="19" t="e">
        <f t="shared" si="31"/>
        <v>#N/A</v>
      </c>
      <c r="I805" s="19">
        <f>COUNTIF($J$4:$J805,1)</f>
        <v>11</v>
      </c>
      <c r="J805" s="19">
        <f>COUNTIF($S$5:$S805,S805)</f>
        <v>782</v>
      </c>
      <c r="K805" s="19" t="e">
        <f>VLOOKUP(P805,Исходные_данные,20,FALSE)</f>
        <v>#N/A</v>
      </c>
      <c r="L805" s="19">
        <f>IFERROR(IF(P805=0,0,MAX($L$4:L804)+1),0)</f>
        <v>0</v>
      </c>
      <c r="M805" s="104" t="e">
        <f>LEFT(P805,SEARCH(".",P805)-1)</f>
        <v>#N/A</v>
      </c>
      <c r="N805" s="104" t="e">
        <f>LEFT(RIGHT(P805,LEN(P805)-LEN(M805)-1),SEARCH(".",P805)-1)</f>
        <v>#N/A</v>
      </c>
      <c r="P805" s="46" t="e">
        <f>VLOOKUP(ROW(801:801),Разбивка_нумерация_5,4,FALSE)</f>
        <v>#N/A</v>
      </c>
      <c r="Q805" s="46" t="e">
        <f>IF(VLOOKUP(ROW(801:801),Разбивка_нумерация_5,3,FALSE)=0,VLOOKUP(ROW(801:801),Разбивка_нумерация_5,2,FALSE),VLOOKUP(ROW(801:801),Разбивка_нумерация_5,3,FALSE))</f>
        <v>#N/A</v>
      </c>
      <c r="R805" s="46" t="e">
        <f>VLOOKUP(ROW(801:801),Разбивка_нумерация_5,6,FALSE)</f>
        <v>#N/A</v>
      </c>
      <c r="S805" s="46" t="e">
        <f>VLOOKUP(ROW(801:801),Разбивка_нумерация_5,17,FALSE)</f>
        <v>#N/A</v>
      </c>
      <c r="T805" s="46" t="str">
        <f>IF(AG805=0,"","L="&amp;AG805)</f>
        <v/>
      </c>
      <c r="U805" s="46" t="str">
        <f>IF(AH805=0,"",AD805&amp;" L="&amp;AH805)</f>
        <v/>
      </c>
      <c r="V805" s="46" t="str">
        <f>IF(AI805=0,"",AE805&amp;" L="&amp;AI805)</f>
        <v/>
      </c>
      <c r="W805" s="47" t="e">
        <f>VLOOKUP(P805,Исходные_данные,13,FALSE)*1.3</f>
        <v>#N/A</v>
      </c>
      <c r="X805" s="48"/>
      <c r="Y805" s="48"/>
      <c r="Z805" s="48"/>
      <c r="AA805" s="48"/>
      <c r="AB805" s="48"/>
      <c r="AD805" s="46" t="e">
        <f>VLOOKUP(S805,Кабель_диаметр,4,FALSE)</f>
        <v>#N/A</v>
      </c>
      <c r="AE805" s="46" t="e">
        <f>VLOOKUP(S805,Кабель_диаметр,5,FALSE)</f>
        <v>#N/A</v>
      </c>
      <c r="AG805" s="46">
        <f>IFERROR(VLOOKUP(P805,Исходные_данные,10,FALSE),0)</f>
        <v>0</v>
      </c>
      <c r="AH805" s="46">
        <f>IFERROR(VLOOKUP(P805,Исходные_данные,11,FALSE),0)</f>
        <v>0</v>
      </c>
      <c r="AI805" s="46">
        <f t="shared" si="32"/>
        <v>0</v>
      </c>
    </row>
    <row r="806" spans="6:35" x14ac:dyDescent="0.25">
      <c r="F806" s="19" t="str">
        <f>IF(G806=1,MAX($F$4:F805)+1,"")</f>
        <v/>
      </c>
      <c r="G806" s="19">
        <f>COUNTIF($H$5:H806,H806)</f>
        <v>783</v>
      </c>
      <c r="H806" s="19" t="e">
        <f t="shared" si="31"/>
        <v>#N/A</v>
      </c>
      <c r="I806" s="19">
        <f>COUNTIF($J$4:$J806,1)</f>
        <v>11</v>
      </c>
      <c r="J806" s="19">
        <f>COUNTIF($S$5:$S806,S806)</f>
        <v>783</v>
      </c>
      <c r="K806" s="19" t="e">
        <f>VLOOKUP(P806,Исходные_данные,20,FALSE)</f>
        <v>#N/A</v>
      </c>
      <c r="L806" s="19">
        <f>IFERROR(IF(P806=0,0,MAX($L$4:L805)+1),0)</f>
        <v>0</v>
      </c>
      <c r="M806" s="104" t="e">
        <f>LEFT(P806,SEARCH(".",P806)-1)</f>
        <v>#N/A</v>
      </c>
      <c r="N806" s="104" t="e">
        <f>LEFT(RIGHT(P806,LEN(P806)-LEN(M806)-1),SEARCH(".",P806)-1)</f>
        <v>#N/A</v>
      </c>
      <c r="P806" s="46" t="e">
        <f>VLOOKUP(ROW(802:802),Разбивка_нумерация_5,4,FALSE)</f>
        <v>#N/A</v>
      </c>
      <c r="Q806" s="46" t="e">
        <f>IF(VLOOKUP(ROW(802:802),Разбивка_нумерация_5,3,FALSE)=0,VLOOKUP(ROW(802:802),Разбивка_нумерация_5,2,FALSE),VLOOKUP(ROW(802:802),Разбивка_нумерация_5,3,FALSE))</f>
        <v>#N/A</v>
      </c>
      <c r="R806" s="46" t="e">
        <f>VLOOKUP(ROW(802:802),Разбивка_нумерация_5,6,FALSE)</f>
        <v>#N/A</v>
      </c>
      <c r="S806" s="46" t="e">
        <f>VLOOKUP(ROW(802:802),Разбивка_нумерация_5,17,FALSE)</f>
        <v>#N/A</v>
      </c>
      <c r="T806" s="46" t="str">
        <f>IF(AG806=0,"","L="&amp;AG806)</f>
        <v/>
      </c>
      <c r="U806" s="46" t="str">
        <f>IF(AH806=0,"",AD806&amp;" L="&amp;AH806)</f>
        <v/>
      </c>
      <c r="V806" s="46" t="str">
        <f>IF(AI806=0,"",AE806&amp;" L="&amp;AI806)</f>
        <v/>
      </c>
      <c r="W806" s="47" t="e">
        <f>VLOOKUP(P806,Исходные_данные,13,FALSE)*1.3</f>
        <v>#N/A</v>
      </c>
      <c r="X806" s="48"/>
      <c r="Y806" s="48"/>
      <c r="Z806" s="48"/>
      <c r="AA806" s="48"/>
      <c r="AB806" s="48"/>
      <c r="AD806" s="46" t="e">
        <f>VLOOKUP(S806,Кабель_диаметр,4,FALSE)</f>
        <v>#N/A</v>
      </c>
      <c r="AE806" s="46" t="e">
        <f>VLOOKUP(S806,Кабель_диаметр,5,FALSE)</f>
        <v>#N/A</v>
      </c>
      <c r="AG806" s="46">
        <f>IFERROR(VLOOKUP(P806,Исходные_данные,10,FALSE),0)</f>
        <v>0</v>
      </c>
      <c r="AH806" s="46">
        <f>IFERROR(VLOOKUP(P806,Исходные_данные,11,FALSE),0)</f>
        <v>0</v>
      </c>
      <c r="AI806" s="46">
        <f t="shared" si="32"/>
        <v>0</v>
      </c>
    </row>
    <row r="807" spans="6:35" x14ac:dyDescent="0.25">
      <c r="F807" s="19" t="str">
        <f>IF(G807=1,MAX($F$4:F806)+1,"")</f>
        <v/>
      </c>
      <c r="G807" s="19">
        <f>COUNTIF($H$5:H807,H807)</f>
        <v>784</v>
      </c>
      <c r="H807" s="19" t="e">
        <f t="shared" si="31"/>
        <v>#N/A</v>
      </c>
      <c r="I807" s="19">
        <f>COUNTIF($J$4:$J807,1)</f>
        <v>11</v>
      </c>
      <c r="J807" s="19">
        <f>COUNTIF($S$5:$S807,S807)</f>
        <v>784</v>
      </c>
      <c r="K807" s="19" t="e">
        <f>VLOOKUP(P807,Исходные_данные,20,FALSE)</f>
        <v>#N/A</v>
      </c>
      <c r="L807" s="19">
        <f>IFERROR(IF(P807=0,0,MAX($L$4:L806)+1),0)</f>
        <v>0</v>
      </c>
      <c r="M807" s="104" t="e">
        <f>LEFT(P807,SEARCH(".",P807)-1)</f>
        <v>#N/A</v>
      </c>
      <c r="N807" s="104" t="e">
        <f>LEFT(RIGHT(P807,LEN(P807)-LEN(M807)-1),SEARCH(".",P807)-1)</f>
        <v>#N/A</v>
      </c>
      <c r="P807" s="46" t="e">
        <f>VLOOKUP(ROW(803:803),Разбивка_нумерация_5,4,FALSE)</f>
        <v>#N/A</v>
      </c>
      <c r="Q807" s="46" t="e">
        <f>IF(VLOOKUP(ROW(803:803),Разбивка_нумерация_5,3,FALSE)=0,VLOOKUP(ROW(803:803),Разбивка_нумерация_5,2,FALSE),VLOOKUP(ROW(803:803),Разбивка_нумерация_5,3,FALSE))</f>
        <v>#N/A</v>
      </c>
      <c r="R807" s="46" t="e">
        <f>VLOOKUP(ROW(803:803),Разбивка_нумерация_5,6,FALSE)</f>
        <v>#N/A</v>
      </c>
      <c r="S807" s="46" t="e">
        <f>VLOOKUP(ROW(803:803),Разбивка_нумерация_5,17,FALSE)</f>
        <v>#N/A</v>
      </c>
      <c r="T807" s="46" t="str">
        <f>IF(AG807=0,"","L="&amp;AG807)</f>
        <v/>
      </c>
      <c r="U807" s="46" t="str">
        <f>IF(AH807=0,"",AD807&amp;" L="&amp;AH807)</f>
        <v/>
      </c>
      <c r="V807" s="46" t="str">
        <f>IF(AI807=0,"",AE807&amp;" L="&amp;AI807)</f>
        <v/>
      </c>
      <c r="W807" s="47" t="e">
        <f>VLOOKUP(P807,Исходные_данные,13,FALSE)*1.3</f>
        <v>#N/A</v>
      </c>
      <c r="X807" s="48"/>
      <c r="Y807" s="48"/>
      <c r="Z807" s="48"/>
      <c r="AA807" s="48"/>
      <c r="AB807" s="48"/>
      <c r="AD807" s="46" t="e">
        <f>VLOOKUP(S807,Кабель_диаметр,4,FALSE)</f>
        <v>#N/A</v>
      </c>
      <c r="AE807" s="46" t="e">
        <f>VLOOKUP(S807,Кабель_диаметр,5,FALSE)</f>
        <v>#N/A</v>
      </c>
      <c r="AG807" s="46">
        <f>IFERROR(VLOOKUP(P807,Исходные_данные,10,FALSE),0)</f>
        <v>0</v>
      </c>
      <c r="AH807" s="46">
        <f>IFERROR(VLOOKUP(P807,Исходные_данные,11,FALSE),0)</f>
        <v>0</v>
      </c>
      <c r="AI807" s="46">
        <f t="shared" si="32"/>
        <v>0</v>
      </c>
    </row>
    <row r="808" spans="6:35" x14ac:dyDescent="0.25">
      <c r="F808" s="19" t="str">
        <f>IF(G808=1,MAX($F$4:F807)+1,"")</f>
        <v/>
      </c>
      <c r="G808" s="19">
        <f>COUNTIF($H$5:H808,H808)</f>
        <v>785</v>
      </c>
      <c r="H808" s="19" t="e">
        <f t="shared" si="31"/>
        <v>#N/A</v>
      </c>
      <c r="I808" s="19">
        <f>COUNTIF($J$4:$J808,1)</f>
        <v>11</v>
      </c>
      <c r="J808" s="19">
        <f>COUNTIF($S$5:$S808,S808)</f>
        <v>785</v>
      </c>
      <c r="K808" s="19" t="e">
        <f>VLOOKUP(P808,Исходные_данные,20,FALSE)</f>
        <v>#N/A</v>
      </c>
      <c r="L808" s="19">
        <f>IFERROR(IF(P808=0,0,MAX($L$4:L807)+1),0)</f>
        <v>0</v>
      </c>
      <c r="M808" s="104" t="e">
        <f>LEFT(P808,SEARCH(".",P808)-1)</f>
        <v>#N/A</v>
      </c>
      <c r="N808" s="104" t="e">
        <f>LEFT(RIGHT(P808,LEN(P808)-LEN(M808)-1),SEARCH(".",P808)-1)</f>
        <v>#N/A</v>
      </c>
      <c r="P808" s="46" t="e">
        <f>VLOOKUP(ROW(804:804),Разбивка_нумерация_5,4,FALSE)</f>
        <v>#N/A</v>
      </c>
      <c r="Q808" s="46" t="e">
        <f>IF(VLOOKUP(ROW(804:804),Разбивка_нумерация_5,3,FALSE)=0,VLOOKUP(ROW(804:804),Разбивка_нумерация_5,2,FALSE),VLOOKUP(ROW(804:804),Разбивка_нумерация_5,3,FALSE))</f>
        <v>#N/A</v>
      </c>
      <c r="R808" s="46" t="e">
        <f>VLOOKUP(ROW(804:804),Разбивка_нумерация_5,6,FALSE)</f>
        <v>#N/A</v>
      </c>
      <c r="S808" s="46" t="e">
        <f>VLOOKUP(ROW(804:804),Разбивка_нумерация_5,17,FALSE)</f>
        <v>#N/A</v>
      </c>
      <c r="T808" s="46" t="str">
        <f>IF(AG808=0,"","L="&amp;AG808)</f>
        <v/>
      </c>
      <c r="U808" s="46" t="str">
        <f>IF(AH808=0,"",AD808&amp;" L="&amp;AH808)</f>
        <v/>
      </c>
      <c r="V808" s="46" t="str">
        <f>IF(AI808=0,"",AE808&amp;" L="&amp;AI808)</f>
        <v/>
      </c>
      <c r="W808" s="47" t="e">
        <f>VLOOKUP(P808,Исходные_данные,13,FALSE)*1.3</f>
        <v>#N/A</v>
      </c>
      <c r="X808" s="48"/>
      <c r="Y808" s="48"/>
      <c r="Z808" s="48"/>
      <c r="AA808" s="48"/>
      <c r="AB808" s="48"/>
      <c r="AD808" s="46" t="e">
        <f>VLOOKUP(S808,Кабель_диаметр,4,FALSE)</f>
        <v>#N/A</v>
      </c>
      <c r="AE808" s="46" t="e">
        <f>VLOOKUP(S808,Кабель_диаметр,5,FALSE)</f>
        <v>#N/A</v>
      </c>
      <c r="AG808" s="46">
        <f>IFERROR(VLOOKUP(P808,Исходные_данные,10,FALSE),0)</f>
        <v>0</v>
      </c>
      <c r="AH808" s="46">
        <f>IFERROR(VLOOKUP(P808,Исходные_данные,11,FALSE),0)</f>
        <v>0</v>
      </c>
      <c r="AI808" s="46">
        <f t="shared" si="32"/>
        <v>0</v>
      </c>
    </row>
    <row r="809" spans="6:35" x14ac:dyDescent="0.25">
      <c r="F809" s="19" t="str">
        <f>IF(G809=1,MAX($F$4:F808)+1,"")</f>
        <v/>
      </c>
      <c r="G809" s="19">
        <f>COUNTIF($H$5:H809,H809)</f>
        <v>786</v>
      </c>
      <c r="H809" s="19" t="e">
        <f t="shared" si="31"/>
        <v>#N/A</v>
      </c>
      <c r="I809" s="19">
        <f>COUNTIF($J$4:$J809,1)</f>
        <v>11</v>
      </c>
      <c r="J809" s="19">
        <f>COUNTIF($S$5:$S809,S809)</f>
        <v>786</v>
      </c>
      <c r="K809" s="19" t="e">
        <f>VLOOKUP(P809,Исходные_данные,20,FALSE)</f>
        <v>#N/A</v>
      </c>
      <c r="L809" s="19">
        <f>IFERROR(IF(P809=0,0,MAX($L$4:L808)+1),0)</f>
        <v>0</v>
      </c>
      <c r="M809" s="104" t="e">
        <f>LEFT(P809,SEARCH(".",P809)-1)</f>
        <v>#N/A</v>
      </c>
      <c r="N809" s="104" t="e">
        <f>LEFT(RIGHT(P809,LEN(P809)-LEN(M809)-1),SEARCH(".",P809)-1)</f>
        <v>#N/A</v>
      </c>
      <c r="P809" s="46" t="e">
        <f>VLOOKUP(ROW(805:805),Разбивка_нумерация_5,4,FALSE)</f>
        <v>#N/A</v>
      </c>
      <c r="Q809" s="46" t="e">
        <f>IF(VLOOKUP(ROW(805:805),Разбивка_нумерация_5,3,FALSE)=0,VLOOKUP(ROW(805:805),Разбивка_нумерация_5,2,FALSE),VLOOKUP(ROW(805:805),Разбивка_нумерация_5,3,FALSE))</f>
        <v>#N/A</v>
      </c>
      <c r="R809" s="46" t="e">
        <f>VLOOKUP(ROW(805:805),Разбивка_нумерация_5,6,FALSE)</f>
        <v>#N/A</v>
      </c>
      <c r="S809" s="46" t="e">
        <f>VLOOKUP(ROW(805:805),Разбивка_нумерация_5,17,FALSE)</f>
        <v>#N/A</v>
      </c>
      <c r="T809" s="46" t="str">
        <f>IF(AG809=0,"","L="&amp;AG809)</f>
        <v/>
      </c>
      <c r="U809" s="46" t="str">
        <f>IF(AH809=0,"",AD809&amp;" L="&amp;AH809)</f>
        <v/>
      </c>
      <c r="V809" s="46" t="str">
        <f>IF(AI809=0,"",AE809&amp;" L="&amp;AI809)</f>
        <v/>
      </c>
      <c r="W809" s="47" t="e">
        <f>VLOOKUP(P809,Исходные_данные,13,FALSE)*1.3</f>
        <v>#N/A</v>
      </c>
      <c r="X809" s="48"/>
      <c r="Y809" s="48"/>
      <c r="Z809" s="48"/>
      <c r="AA809" s="48"/>
      <c r="AB809" s="48"/>
      <c r="AD809" s="46" t="e">
        <f>VLOOKUP(S809,Кабель_диаметр,4,FALSE)</f>
        <v>#N/A</v>
      </c>
      <c r="AE809" s="46" t="e">
        <f>VLOOKUP(S809,Кабель_диаметр,5,FALSE)</f>
        <v>#N/A</v>
      </c>
      <c r="AG809" s="46">
        <f>IFERROR(VLOOKUP(P809,Исходные_данные,10,FALSE),0)</f>
        <v>0</v>
      </c>
      <c r="AH809" s="46">
        <f>IFERROR(VLOOKUP(P809,Исходные_данные,11,FALSE),0)</f>
        <v>0</v>
      </c>
      <c r="AI809" s="46">
        <f t="shared" si="32"/>
        <v>0</v>
      </c>
    </row>
    <row r="810" spans="6:35" x14ac:dyDescent="0.25">
      <c r="F810" s="19" t="str">
        <f>IF(G810=1,MAX($F$4:F809)+1,"")</f>
        <v/>
      </c>
      <c r="G810" s="19">
        <f>COUNTIF($H$5:H810,H810)</f>
        <v>787</v>
      </c>
      <c r="H810" s="19" t="e">
        <f t="shared" si="31"/>
        <v>#N/A</v>
      </c>
      <c r="I810" s="19">
        <f>COUNTIF($J$4:$J810,1)</f>
        <v>11</v>
      </c>
      <c r="J810" s="19">
        <f>COUNTIF($S$5:$S810,S810)</f>
        <v>787</v>
      </c>
      <c r="K810" s="19" t="e">
        <f>VLOOKUP(P810,Исходные_данные,20,FALSE)</f>
        <v>#N/A</v>
      </c>
      <c r="L810" s="19">
        <f>IFERROR(IF(P810=0,0,MAX($L$4:L809)+1),0)</f>
        <v>0</v>
      </c>
      <c r="M810" s="104" t="e">
        <f>LEFT(P810,SEARCH(".",P810)-1)</f>
        <v>#N/A</v>
      </c>
      <c r="N810" s="104" t="e">
        <f>LEFT(RIGHT(P810,LEN(P810)-LEN(M810)-1),SEARCH(".",P810)-1)</f>
        <v>#N/A</v>
      </c>
      <c r="P810" s="46" t="e">
        <f>VLOOKUP(ROW(806:806),Разбивка_нумерация_5,4,FALSE)</f>
        <v>#N/A</v>
      </c>
      <c r="Q810" s="46" t="e">
        <f>IF(VLOOKUP(ROW(806:806),Разбивка_нумерация_5,3,FALSE)=0,VLOOKUP(ROW(806:806),Разбивка_нумерация_5,2,FALSE),VLOOKUP(ROW(806:806),Разбивка_нумерация_5,3,FALSE))</f>
        <v>#N/A</v>
      </c>
      <c r="R810" s="46" t="e">
        <f>VLOOKUP(ROW(806:806),Разбивка_нумерация_5,6,FALSE)</f>
        <v>#N/A</v>
      </c>
      <c r="S810" s="46" t="e">
        <f>VLOOKUP(ROW(806:806),Разбивка_нумерация_5,17,FALSE)</f>
        <v>#N/A</v>
      </c>
      <c r="T810" s="46" t="str">
        <f>IF(AG810=0,"","L="&amp;AG810)</f>
        <v/>
      </c>
      <c r="U810" s="46" t="str">
        <f>IF(AH810=0,"",AD810&amp;" L="&amp;AH810)</f>
        <v/>
      </c>
      <c r="V810" s="46" t="str">
        <f>IF(AI810=0,"",AE810&amp;" L="&amp;AI810)</f>
        <v/>
      </c>
      <c r="W810" s="47" t="e">
        <f>VLOOKUP(P810,Исходные_данные,13,FALSE)*1.3</f>
        <v>#N/A</v>
      </c>
      <c r="X810" s="48"/>
      <c r="Y810" s="48"/>
      <c r="Z810" s="48"/>
      <c r="AA810" s="48"/>
      <c r="AB810" s="48"/>
      <c r="AD810" s="46" t="e">
        <f>VLOOKUP(S810,Кабель_диаметр,4,FALSE)</f>
        <v>#N/A</v>
      </c>
      <c r="AE810" s="46" t="e">
        <f>VLOOKUP(S810,Кабель_диаметр,5,FALSE)</f>
        <v>#N/A</v>
      </c>
      <c r="AG810" s="46">
        <f>IFERROR(VLOOKUP(P810,Исходные_данные,10,FALSE),0)</f>
        <v>0</v>
      </c>
      <c r="AH810" s="46">
        <f>IFERROR(VLOOKUP(P810,Исходные_данные,11,FALSE),0)</f>
        <v>0</v>
      </c>
      <c r="AI810" s="46">
        <f t="shared" si="32"/>
        <v>0</v>
      </c>
    </row>
    <row r="811" spans="6:35" x14ac:dyDescent="0.25">
      <c r="F811" s="19" t="str">
        <f>IF(G811=1,MAX($F$4:F810)+1,"")</f>
        <v/>
      </c>
      <c r="G811" s="19">
        <f>COUNTIF($H$5:H811,H811)</f>
        <v>788</v>
      </c>
      <c r="H811" s="19" t="e">
        <f t="shared" si="31"/>
        <v>#N/A</v>
      </c>
      <c r="I811" s="19">
        <f>COUNTIF($J$4:$J811,1)</f>
        <v>11</v>
      </c>
      <c r="J811" s="19">
        <f>COUNTIF($S$5:$S811,S811)</f>
        <v>788</v>
      </c>
      <c r="K811" s="19" t="e">
        <f>VLOOKUP(P811,Исходные_данные,20,FALSE)</f>
        <v>#N/A</v>
      </c>
      <c r="L811" s="19">
        <f>IFERROR(IF(P811=0,0,MAX($L$4:L810)+1),0)</f>
        <v>0</v>
      </c>
      <c r="M811" s="104" t="e">
        <f>LEFT(P811,SEARCH(".",P811)-1)</f>
        <v>#N/A</v>
      </c>
      <c r="N811" s="104" t="e">
        <f>LEFT(RIGHT(P811,LEN(P811)-LEN(M811)-1),SEARCH(".",P811)-1)</f>
        <v>#N/A</v>
      </c>
      <c r="P811" s="46" t="e">
        <f>VLOOKUP(ROW(807:807),Разбивка_нумерация_5,4,FALSE)</f>
        <v>#N/A</v>
      </c>
      <c r="Q811" s="46" t="e">
        <f>IF(VLOOKUP(ROW(807:807),Разбивка_нумерация_5,3,FALSE)=0,VLOOKUP(ROW(807:807),Разбивка_нумерация_5,2,FALSE),VLOOKUP(ROW(807:807),Разбивка_нумерация_5,3,FALSE))</f>
        <v>#N/A</v>
      </c>
      <c r="R811" s="46" t="e">
        <f>VLOOKUP(ROW(807:807),Разбивка_нумерация_5,6,FALSE)</f>
        <v>#N/A</v>
      </c>
      <c r="S811" s="46" t="e">
        <f>VLOOKUP(ROW(807:807),Разбивка_нумерация_5,17,FALSE)</f>
        <v>#N/A</v>
      </c>
      <c r="T811" s="46" t="str">
        <f>IF(AG811=0,"","L="&amp;AG811)</f>
        <v/>
      </c>
      <c r="U811" s="46" t="str">
        <f>IF(AH811=0,"",AD811&amp;" L="&amp;AH811)</f>
        <v/>
      </c>
      <c r="V811" s="46" t="str">
        <f>IF(AI811=0,"",AE811&amp;" L="&amp;AI811)</f>
        <v/>
      </c>
      <c r="W811" s="47" t="e">
        <f>VLOOKUP(P811,Исходные_данные,13,FALSE)*1.3</f>
        <v>#N/A</v>
      </c>
      <c r="X811" s="48"/>
      <c r="Y811" s="48"/>
      <c r="Z811" s="48"/>
      <c r="AA811" s="48"/>
      <c r="AB811" s="48"/>
      <c r="AD811" s="46" t="e">
        <f>VLOOKUP(S811,Кабель_диаметр,4,FALSE)</f>
        <v>#N/A</v>
      </c>
      <c r="AE811" s="46" t="e">
        <f>VLOOKUP(S811,Кабель_диаметр,5,FALSE)</f>
        <v>#N/A</v>
      </c>
      <c r="AG811" s="46">
        <f>IFERROR(VLOOKUP(P811,Исходные_данные,10,FALSE),0)</f>
        <v>0</v>
      </c>
      <c r="AH811" s="46">
        <f>IFERROR(VLOOKUP(P811,Исходные_данные,11,FALSE),0)</f>
        <v>0</v>
      </c>
      <c r="AI811" s="46">
        <f t="shared" si="32"/>
        <v>0</v>
      </c>
    </row>
    <row r="812" spans="6:35" x14ac:dyDescent="0.25">
      <c r="F812" s="19" t="str">
        <f>IF(G812=1,MAX($F$4:F811)+1,"")</f>
        <v/>
      </c>
      <c r="G812" s="19">
        <f>COUNTIF($H$5:H812,H812)</f>
        <v>789</v>
      </c>
      <c r="H812" s="19" t="e">
        <f t="shared" si="31"/>
        <v>#N/A</v>
      </c>
      <c r="I812" s="19">
        <f>COUNTIF($J$4:$J812,1)</f>
        <v>11</v>
      </c>
      <c r="J812" s="19">
        <f>COUNTIF($S$5:$S812,S812)</f>
        <v>789</v>
      </c>
      <c r="K812" s="19" t="e">
        <f>VLOOKUP(P812,Исходные_данные,20,FALSE)</f>
        <v>#N/A</v>
      </c>
      <c r="L812" s="19">
        <f>IFERROR(IF(P812=0,0,MAX($L$4:L811)+1),0)</f>
        <v>0</v>
      </c>
      <c r="M812" s="104" t="e">
        <f>LEFT(P812,SEARCH(".",P812)-1)</f>
        <v>#N/A</v>
      </c>
      <c r="N812" s="104" t="e">
        <f>LEFT(RIGHT(P812,LEN(P812)-LEN(M812)-1),SEARCH(".",P812)-1)</f>
        <v>#N/A</v>
      </c>
      <c r="P812" s="46" t="e">
        <f>VLOOKUP(ROW(808:808),Разбивка_нумерация_5,4,FALSE)</f>
        <v>#N/A</v>
      </c>
      <c r="Q812" s="46" t="e">
        <f>IF(VLOOKUP(ROW(808:808),Разбивка_нумерация_5,3,FALSE)=0,VLOOKUP(ROW(808:808),Разбивка_нумерация_5,2,FALSE),VLOOKUP(ROW(808:808),Разбивка_нумерация_5,3,FALSE))</f>
        <v>#N/A</v>
      </c>
      <c r="R812" s="46" t="e">
        <f>VLOOKUP(ROW(808:808),Разбивка_нумерация_5,6,FALSE)</f>
        <v>#N/A</v>
      </c>
      <c r="S812" s="46" t="e">
        <f>VLOOKUP(ROW(808:808),Разбивка_нумерация_5,17,FALSE)</f>
        <v>#N/A</v>
      </c>
      <c r="T812" s="46" t="str">
        <f>IF(AG812=0,"","L="&amp;AG812)</f>
        <v/>
      </c>
      <c r="U812" s="46" t="str">
        <f>IF(AH812=0,"",AD812&amp;" L="&amp;AH812)</f>
        <v/>
      </c>
      <c r="V812" s="46" t="str">
        <f>IF(AI812=0,"",AE812&amp;" L="&amp;AI812)</f>
        <v/>
      </c>
      <c r="W812" s="47" t="e">
        <f>VLOOKUP(P812,Исходные_данные,13,FALSE)*1.3</f>
        <v>#N/A</v>
      </c>
      <c r="X812" s="48"/>
      <c r="Y812" s="48"/>
      <c r="Z812" s="48"/>
      <c r="AA812" s="48"/>
      <c r="AB812" s="48"/>
      <c r="AD812" s="46" t="e">
        <f>VLOOKUP(S812,Кабель_диаметр,4,FALSE)</f>
        <v>#N/A</v>
      </c>
      <c r="AE812" s="46" t="e">
        <f>VLOOKUP(S812,Кабель_диаметр,5,FALSE)</f>
        <v>#N/A</v>
      </c>
      <c r="AG812" s="46">
        <f>IFERROR(VLOOKUP(P812,Исходные_данные,10,FALSE),0)</f>
        <v>0</v>
      </c>
      <c r="AH812" s="46">
        <f>IFERROR(VLOOKUP(P812,Исходные_данные,11,FALSE),0)</f>
        <v>0</v>
      </c>
      <c r="AI812" s="46">
        <f t="shared" si="32"/>
        <v>0</v>
      </c>
    </row>
    <row r="813" spans="6:35" x14ac:dyDescent="0.25">
      <c r="F813" s="19" t="str">
        <f>IF(G813=1,MAX($F$4:F812)+1,"")</f>
        <v/>
      </c>
      <c r="G813" s="19">
        <f>COUNTIF($H$5:H813,H813)</f>
        <v>790</v>
      </c>
      <c r="H813" s="19" t="e">
        <f t="shared" si="31"/>
        <v>#N/A</v>
      </c>
      <c r="I813" s="19">
        <f>COUNTIF($J$4:$J813,1)</f>
        <v>11</v>
      </c>
      <c r="J813" s="19">
        <f>COUNTIF($S$5:$S813,S813)</f>
        <v>790</v>
      </c>
      <c r="K813" s="19" t="e">
        <f>VLOOKUP(P813,Исходные_данные,20,FALSE)</f>
        <v>#N/A</v>
      </c>
      <c r="L813" s="19">
        <f>IFERROR(IF(P813=0,0,MAX($L$4:L812)+1),0)</f>
        <v>0</v>
      </c>
      <c r="M813" s="104" t="e">
        <f>LEFT(P813,SEARCH(".",P813)-1)</f>
        <v>#N/A</v>
      </c>
      <c r="N813" s="104" t="e">
        <f>LEFT(RIGHT(P813,LEN(P813)-LEN(M813)-1),SEARCH(".",P813)-1)</f>
        <v>#N/A</v>
      </c>
      <c r="P813" s="46" t="e">
        <f>VLOOKUP(ROW(809:809),Разбивка_нумерация_5,4,FALSE)</f>
        <v>#N/A</v>
      </c>
      <c r="Q813" s="46" t="e">
        <f>IF(VLOOKUP(ROW(809:809),Разбивка_нумерация_5,3,FALSE)=0,VLOOKUP(ROW(809:809),Разбивка_нумерация_5,2,FALSE),VLOOKUP(ROW(809:809),Разбивка_нумерация_5,3,FALSE))</f>
        <v>#N/A</v>
      </c>
      <c r="R813" s="46" t="e">
        <f>VLOOKUP(ROW(809:809),Разбивка_нумерация_5,6,FALSE)</f>
        <v>#N/A</v>
      </c>
      <c r="S813" s="46" t="e">
        <f>VLOOKUP(ROW(809:809),Разбивка_нумерация_5,17,FALSE)</f>
        <v>#N/A</v>
      </c>
      <c r="T813" s="46" t="str">
        <f>IF(AG813=0,"","L="&amp;AG813)</f>
        <v/>
      </c>
      <c r="U813" s="46" t="str">
        <f>IF(AH813=0,"",AD813&amp;" L="&amp;AH813)</f>
        <v/>
      </c>
      <c r="V813" s="46" t="str">
        <f>IF(AI813=0,"",AE813&amp;" L="&amp;AI813)</f>
        <v/>
      </c>
      <c r="W813" s="47" t="e">
        <f>VLOOKUP(P813,Исходные_данные,13,FALSE)*1.3</f>
        <v>#N/A</v>
      </c>
      <c r="X813" s="48"/>
      <c r="Y813" s="48"/>
      <c r="Z813" s="48"/>
      <c r="AA813" s="48"/>
      <c r="AB813" s="48"/>
      <c r="AD813" s="46" t="e">
        <f>VLOOKUP(S813,Кабель_диаметр,4,FALSE)</f>
        <v>#N/A</v>
      </c>
      <c r="AE813" s="46" t="e">
        <f>VLOOKUP(S813,Кабель_диаметр,5,FALSE)</f>
        <v>#N/A</v>
      </c>
      <c r="AG813" s="46">
        <f>IFERROR(VLOOKUP(P813,Исходные_данные,10,FALSE),0)</f>
        <v>0</v>
      </c>
      <c r="AH813" s="46">
        <f>IFERROR(VLOOKUP(P813,Исходные_данные,11,FALSE),0)</f>
        <v>0</v>
      </c>
      <c r="AI813" s="46">
        <f t="shared" si="32"/>
        <v>0</v>
      </c>
    </row>
    <row r="814" spans="6:35" x14ac:dyDescent="0.25">
      <c r="F814" s="19" t="str">
        <f>IF(G814=1,MAX($F$4:F813)+1,"")</f>
        <v/>
      </c>
      <c r="G814" s="19">
        <f>COUNTIF($H$5:H814,H814)</f>
        <v>791</v>
      </c>
      <c r="H814" s="19" t="e">
        <f t="shared" si="31"/>
        <v>#N/A</v>
      </c>
      <c r="I814" s="19">
        <f>COUNTIF($J$4:$J814,1)</f>
        <v>11</v>
      </c>
      <c r="J814" s="19">
        <f>COUNTIF($S$5:$S814,S814)</f>
        <v>791</v>
      </c>
      <c r="K814" s="19" t="e">
        <f>VLOOKUP(P814,Исходные_данные,20,FALSE)</f>
        <v>#N/A</v>
      </c>
      <c r="L814" s="19">
        <f>IFERROR(IF(P814=0,0,MAX($L$4:L813)+1),0)</f>
        <v>0</v>
      </c>
      <c r="M814" s="104" t="e">
        <f>LEFT(P814,SEARCH(".",P814)-1)</f>
        <v>#N/A</v>
      </c>
      <c r="N814" s="104" t="e">
        <f>LEFT(RIGHT(P814,LEN(P814)-LEN(M814)-1),SEARCH(".",P814)-1)</f>
        <v>#N/A</v>
      </c>
      <c r="P814" s="46" t="e">
        <f>VLOOKUP(ROW(810:810),Разбивка_нумерация_5,4,FALSE)</f>
        <v>#N/A</v>
      </c>
      <c r="Q814" s="46" t="e">
        <f>IF(VLOOKUP(ROW(810:810),Разбивка_нумерация_5,3,FALSE)=0,VLOOKUP(ROW(810:810),Разбивка_нумерация_5,2,FALSE),VLOOKUP(ROW(810:810),Разбивка_нумерация_5,3,FALSE))</f>
        <v>#N/A</v>
      </c>
      <c r="R814" s="46" t="e">
        <f>VLOOKUP(ROW(810:810),Разбивка_нумерация_5,6,FALSE)</f>
        <v>#N/A</v>
      </c>
      <c r="S814" s="46" t="e">
        <f>VLOOKUP(ROW(810:810),Разбивка_нумерация_5,17,FALSE)</f>
        <v>#N/A</v>
      </c>
      <c r="T814" s="46" t="str">
        <f>IF(AG814=0,"","L="&amp;AG814)</f>
        <v/>
      </c>
      <c r="U814" s="46" t="str">
        <f>IF(AH814=0,"",AD814&amp;" L="&amp;AH814)</f>
        <v/>
      </c>
      <c r="V814" s="46" t="str">
        <f>IF(AI814=0,"",AE814&amp;" L="&amp;AI814)</f>
        <v/>
      </c>
      <c r="W814" s="47" t="e">
        <f>VLOOKUP(P814,Исходные_данные,13,FALSE)*1.3</f>
        <v>#N/A</v>
      </c>
      <c r="X814" s="48"/>
      <c r="Y814" s="48"/>
      <c r="Z814" s="48"/>
      <c r="AA814" s="48"/>
      <c r="AB814" s="48"/>
      <c r="AD814" s="46" t="e">
        <f>VLOOKUP(S814,Кабель_диаметр,4,FALSE)</f>
        <v>#N/A</v>
      </c>
      <c r="AE814" s="46" t="e">
        <f>VLOOKUP(S814,Кабель_диаметр,5,FALSE)</f>
        <v>#N/A</v>
      </c>
      <c r="AG814" s="46">
        <f>IFERROR(VLOOKUP(P814,Исходные_данные,10,FALSE),0)</f>
        <v>0</v>
      </c>
      <c r="AH814" s="46">
        <f>IFERROR(VLOOKUP(P814,Исходные_данные,11,FALSE),0)</f>
        <v>0</v>
      </c>
      <c r="AI814" s="46">
        <f t="shared" si="32"/>
        <v>0</v>
      </c>
    </row>
    <row r="815" spans="6:35" x14ac:dyDescent="0.25">
      <c r="F815" s="19" t="str">
        <f>IF(G815=1,MAX($F$4:F814)+1,"")</f>
        <v/>
      </c>
      <c r="G815" s="19">
        <f>COUNTIF($H$5:H815,H815)</f>
        <v>792</v>
      </c>
      <c r="H815" s="19" t="e">
        <f t="shared" si="31"/>
        <v>#N/A</v>
      </c>
      <c r="I815" s="19">
        <f>COUNTIF($J$4:$J815,1)</f>
        <v>11</v>
      </c>
      <c r="J815" s="19">
        <f>COUNTIF($S$5:$S815,S815)</f>
        <v>792</v>
      </c>
      <c r="K815" s="19" t="e">
        <f>VLOOKUP(P815,Исходные_данные,20,FALSE)</f>
        <v>#N/A</v>
      </c>
      <c r="L815" s="19">
        <f>IFERROR(IF(P815=0,0,MAX($L$4:L814)+1),0)</f>
        <v>0</v>
      </c>
      <c r="M815" s="104" t="e">
        <f>LEFT(P815,SEARCH(".",P815)-1)</f>
        <v>#N/A</v>
      </c>
      <c r="N815" s="104" t="e">
        <f>LEFT(RIGHT(P815,LEN(P815)-LEN(M815)-1),SEARCH(".",P815)-1)</f>
        <v>#N/A</v>
      </c>
      <c r="P815" s="46" t="e">
        <f>VLOOKUP(ROW(811:811),Разбивка_нумерация_5,4,FALSE)</f>
        <v>#N/A</v>
      </c>
      <c r="Q815" s="46" t="e">
        <f>IF(VLOOKUP(ROW(811:811),Разбивка_нумерация_5,3,FALSE)=0,VLOOKUP(ROW(811:811),Разбивка_нумерация_5,2,FALSE),VLOOKUP(ROW(811:811),Разбивка_нумерация_5,3,FALSE))</f>
        <v>#N/A</v>
      </c>
      <c r="R815" s="46" t="e">
        <f>VLOOKUP(ROW(811:811),Разбивка_нумерация_5,6,FALSE)</f>
        <v>#N/A</v>
      </c>
      <c r="S815" s="46" t="e">
        <f>VLOOKUP(ROW(811:811),Разбивка_нумерация_5,17,FALSE)</f>
        <v>#N/A</v>
      </c>
      <c r="T815" s="46" t="str">
        <f>IF(AG815=0,"","L="&amp;AG815)</f>
        <v/>
      </c>
      <c r="U815" s="46" t="str">
        <f>IF(AH815=0,"",AD815&amp;" L="&amp;AH815)</f>
        <v/>
      </c>
      <c r="V815" s="46" t="str">
        <f>IF(AI815=0,"",AE815&amp;" L="&amp;AI815)</f>
        <v/>
      </c>
      <c r="W815" s="47" t="e">
        <f>VLOOKUP(P815,Исходные_данные,13,FALSE)*1.3</f>
        <v>#N/A</v>
      </c>
      <c r="X815" s="48"/>
      <c r="Y815" s="48"/>
      <c r="Z815" s="48"/>
      <c r="AA815" s="48"/>
      <c r="AB815" s="48"/>
      <c r="AD815" s="46" t="e">
        <f>VLOOKUP(S815,Кабель_диаметр,4,FALSE)</f>
        <v>#N/A</v>
      </c>
      <c r="AE815" s="46" t="e">
        <f>VLOOKUP(S815,Кабель_диаметр,5,FALSE)</f>
        <v>#N/A</v>
      </c>
      <c r="AG815" s="46">
        <f>IFERROR(VLOOKUP(P815,Исходные_данные,10,FALSE),0)</f>
        <v>0</v>
      </c>
      <c r="AH815" s="46">
        <f>IFERROR(VLOOKUP(P815,Исходные_данные,11,FALSE),0)</f>
        <v>0</v>
      </c>
      <c r="AI815" s="46">
        <f t="shared" si="32"/>
        <v>0</v>
      </c>
    </row>
    <row r="816" spans="6:35" x14ac:dyDescent="0.25">
      <c r="F816" s="19" t="str">
        <f>IF(G816=1,MAX($F$4:F815)+1,"")</f>
        <v/>
      </c>
      <c r="G816" s="19">
        <f>COUNTIF($H$5:H816,H816)</f>
        <v>793</v>
      </c>
      <c r="H816" s="19" t="e">
        <f t="shared" si="31"/>
        <v>#N/A</v>
      </c>
      <c r="I816" s="19">
        <f>COUNTIF($J$4:$J816,1)</f>
        <v>11</v>
      </c>
      <c r="J816" s="19">
        <f>COUNTIF($S$5:$S816,S816)</f>
        <v>793</v>
      </c>
      <c r="K816" s="19" t="e">
        <f>VLOOKUP(P816,Исходные_данные,20,FALSE)</f>
        <v>#N/A</v>
      </c>
      <c r="L816" s="19">
        <f>IFERROR(IF(P816=0,0,MAX($L$4:L815)+1),0)</f>
        <v>0</v>
      </c>
      <c r="M816" s="104" t="e">
        <f>LEFT(P816,SEARCH(".",P816)-1)</f>
        <v>#N/A</v>
      </c>
      <c r="N816" s="104" t="e">
        <f>LEFT(RIGHT(P816,LEN(P816)-LEN(M816)-1),SEARCH(".",P816)-1)</f>
        <v>#N/A</v>
      </c>
      <c r="P816" s="46" t="e">
        <f>VLOOKUP(ROW(812:812),Разбивка_нумерация_5,4,FALSE)</f>
        <v>#N/A</v>
      </c>
      <c r="Q816" s="46" t="e">
        <f>IF(VLOOKUP(ROW(812:812),Разбивка_нумерация_5,3,FALSE)=0,VLOOKUP(ROW(812:812),Разбивка_нумерация_5,2,FALSE),VLOOKUP(ROW(812:812),Разбивка_нумерация_5,3,FALSE))</f>
        <v>#N/A</v>
      </c>
      <c r="R816" s="46" t="e">
        <f>VLOOKUP(ROW(812:812),Разбивка_нумерация_5,6,FALSE)</f>
        <v>#N/A</v>
      </c>
      <c r="S816" s="46" t="e">
        <f>VLOOKUP(ROW(812:812),Разбивка_нумерация_5,17,FALSE)</f>
        <v>#N/A</v>
      </c>
      <c r="T816" s="46" t="str">
        <f>IF(AG816=0,"","L="&amp;AG816)</f>
        <v/>
      </c>
      <c r="U816" s="46" t="str">
        <f>IF(AH816=0,"",AD816&amp;" L="&amp;AH816)</f>
        <v/>
      </c>
      <c r="V816" s="46" t="str">
        <f>IF(AI816=0,"",AE816&amp;" L="&amp;AI816)</f>
        <v/>
      </c>
      <c r="W816" s="47" t="e">
        <f>VLOOKUP(P816,Исходные_данные,13,FALSE)*1.3</f>
        <v>#N/A</v>
      </c>
      <c r="X816" s="48"/>
      <c r="Y816" s="48"/>
      <c r="Z816" s="48"/>
      <c r="AA816" s="48"/>
      <c r="AB816" s="48"/>
      <c r="AD816" s="46" t="e">
        <f>VLOOKUP(S816,Кабель_диаметр,4,FALSE)</f>
        <v>#N/A</v>
      </c>
      <c r="AE816" s="46" t="e">
        <f>VLOOKUP(S816,Кабель_диаметр,5,FALSE)</f>
        <v>#N/A</v>
      </c>
      <c r="AG816" s="46">
        <f>IFERROR(VLOOKUP(P816,Исходные_данные,10,FALSE),0)</f>
        <v>0</v>
      </c>
      <c r="AH816" s="46">
        <f>IFERROR(VLOOKUP(P816,Исходные_данные,11,FALSE),0)</f>
        <v>0</v>
      </c>
      <c r="AI816" s="46">
        <f t="shared" si="32"/>
        <v>0</v>
      </c>
    </row>
    <row r="817" spans="6:35" x14ac:dyDescent="0.25">
      <c r="F817" s="19" t="str">
        <f>IF(G817=1,MAX($F$4:F816)+1,"")</f>
        <v/>
      </c>
      <c r="G817" s="19">
        <f>COUNTIF($H$5:H817,H817)</f>
        <v>794</v>
      </c>
      <c r="H817" s="19" t="e">
        <f t="shared" si="31"/>
        <v>#N/A</v>
      </c>
      <c r="I817" s="19">
        <f>COUNTIF($J$4:$J817,1)</f>
        <v>11</v>
      </c>
      <c r="J817" s="19">
        <f>COUNTIF($S$5:$S817,S817)</f>
        <v>794</v>
      </c>
      <c r="K817" s="19" t="e">
        <f>VLOOKUP(P817,Исходные_данные,20,FALSE)</f>
        <v>#N/A</v>
      </c>
      <c r="L817" s="19">
        <f>IFERROR(IF(P817=0,0,MAX($L$4:L816)+1),0)</f>
        <v>0</v>
      </c>
      <c r="M817" s="104" t="e">
        <f>LEFT(P817,SEARCH(".",P817)-1)</f>
        <v>#N/A</v>
      </c>
      <c r="N817" s="104" t="e">
        <f>LEFT(RIGHT(P817,LEN(P817)-LEN(M817)-1),SEARCH(".",P817)-1)</f>
        <v>#N/A</v>
      </c>
      <c r="P817" s="46" t="e">
        <f>VLOOKUP(ROW(813:813),Разбивка_нумерация_5,4,FALSE)</f>
        <v>#N/A</v>
      </c>
      <c r="Q817" s="46" t="e">
        <f>IF(VLOOKUP(ROW(813:813),Разбивка_нумерация_5,3,FALSE)=0,VLOOKUP(ROW(813:813),Разбивка_нумерация_5,2,FALSE),VLOOKUP(ROW(813:813),Разбивка_нумерация_5,3,FALSE))</f>
        <v>#N/A</v>
      </c>
      <c r="R817" s="46" t="e">
        <f>VLOOKUP(ROW(813:813),Разбивка_нумерация_5,6,FALSE)</f>
        <v>#N/A</v>
      </c>
      <c r="S817" s="46" t="e">
        <f>VLOOKUP(ROW(813:813),Разбивка_нумерация_5,17,FALSE)</f>
        <v>#N/A</v>
      </c>
      <c r="T817" s="46" t="str">
        <f>IF(AG817=0,"","L="&amp;AG817)</f>
        <v/>
      </c>
      <c r="U817" s="46" t="str">
        <f>IF(AH817=0,"",AD817&amp;" L="&amp;AH817)</f>
        <v/>
      </c>
      <c r="V817" s="46" t="str">
        <f>IF(AI817=0,"",AE817&amp;" L="&amp;AI817)</f>
        <v/>
      </c>
      <c r="W817" s="47" t="e">
        <f>VLOOKUP(P817,Исходные_данные,13,FALSE)*1.3</f>
        <v>#N/A</v>
      </c>
      <c r="X817" s="48"/>
      <c r="Y817" s="48"/>
      <c r="Z817" s="48"/>
      <c r="AA817" s="48"/>
      <c r="AB817" s="48"/>
      <c r="AD817" s="46" t="e">
        <f>VLOOKUP(S817,Кабель_диаметр,4,FALSE)</f>
        <v>#N/A</v>
      </c>
      <c r="AE817" s="46" t="e">
        <f>VLOOKUP(S817,Кабель_диаметр,5,FALSE)</f>
        <v>#N/A</v>
      </c>
      <c r="AG817" s="46">
        <f>IFERROR(VLOOKUP(P817,Исходные_данные,10,FALSE),0)</f>
        <v>0</v>
      </c>
      <c r="AH817" s="46">
        <f>IFERROR(VLOOKUP(P817,Исходные_данные,11,FALSE),0)</f>
        <v>0</v>
      </c>
      <c r="AI817" s="46">
        <f t="shared" si="32"/>
        <v>0</v>
      </c>
    </row>
    <row r="818" spans="6:35" x14ac:dyDescent="0.25">
      <c r="F818" s="19" t="str">
        <f>IF(G818=1,MAX($F$4:F817)+1,"")</f>
        <v/>
      </c>
      <c r="G818" s="19">
        <f>COUNTIF($H$5:H818,H818)</f>
        <v>795</v>
      </c>
      <c r="H818" s="19" t="e">
        <f t="shared" si="31"/>
        <v>#N/A</v>
      </c>
      <c r="I818" s="19">
        <f>COUNTIF($J$4:$J818,1)</f>
        <v>11</v>
      </c>
      <c r="J818" s="19">
        <f>COUNTIF($S$5:$S818,S818)</f>
        <v>795</v>
      </c>
      <c r="K818" s="19" t="e">
        <f>VLOOKUP(P818,Исходные_данные,20,FALSE)</f>
        <v>#N/A</v>
      </c>
      <c r="L818" s="19">
        <f>IFERROR(IF(P818=0,0,MAX($L$4:L817)+1),0)</f>
        <v>0</v>
      </c>
      <c r="M818" s="104" t="e">
        <f>LEFT(P818,SEARCH(".",P818)-1)</f>
        <v>#N/A</v>
      </c>
      <c r="N818" s="104" t="e">
        <f>LEFT(RIGHT(P818,LEN(P818)-LEN(M818)-1),SEARCH(".",P818)-1)</f>
        <v>#N/A</v>
      </c>
      <c r="P818" s="46" t="e">
        <f>VLOOKUP(ROW(814:814),Разбивка_нумерация_5,4,FALSE)</f>
        <v>#N/A</v>
      </c>
      <c r="Q818" s="46" t="e">
        <f>IF(VLOOKUP(ROW(814:814),Разбивка_нумерация_5,3,FALSE)=0,VLOOKUP(ROW(814:814),Разбивка_нумерация_5,2,FALSE),VLOOKUP(ROW(814:814),Разбивка_нумерация_5,3,FALSE))</f>
        <v>#N/A</v>
      </c>
      <c r="R818" s="46" t="e">
        <f>VLOOKUP(ROW(814:814),Разбивка_нумерация_5,6,FALSE)</f>
        <v>#N/A</v>
      </c>
      <c r="S818" s="46" t="e">
        <f>VLOOKUP(ROW(814:814),Разбивка_нумерация_5,17,FALSE)</f>
        <v>#N/A</v>
      </c>
      <c r="T818" s="46" t="str">
        <f>IF(AG818=0,"","L="&amp;AG818)</f>
        <v/>
      </c>
      <c r="U818" s="46" t="str">
        <f>IF(AH818=0,"",AD818&amp;" L="&amp;AH818)</f>
        <v/>
      </c>
      <c r="V818" s="46" t="str">
        <f>IF(AI818=0,"",AE818&amp;" L="&amp;AI818)</f>
        <v/>
      </c>
      <c r="W818" s="47" t="e">
        <f>VLOOKUP(P818,Исходные_данные,13,FALSE)*1.3</f>
        <v>#N/A</v>
      </c>
      <c r="X818" s="48"/>
      <c r="Y818" s="48"/>
      <c r="Z818" s="48"/>
      <c r="AA818" s="48"/>
      <c r="AB818" s="48"/>
      <c r="AD818" s="46" t="e">
        <f>VLOOKUP(S818,Кабель_диаметр,4,FALSE)</f>
        <v>#N/A</v>
      </c>
      <c r="AE818" s="46" t="e">
        <f>VLOOKUP(S818,Кабель_диаметр,5,FALSE)</f>
        <v>#N/A</v>
      </c>
      <c r="AG818" s="46">
        <f>IFERROR(VLOOKUP(P818,Исходные_данные,10,FALSE),0)</f>
        <v>0</v>
      </c>
      <c r="AH818" s="46">
        <f>IFERROR(VLOOKUP(P818,Исходные_данные,11,FALSE),0)</f>
        <v>0</v>
      </c>
      <c r="AI818" s="46">
        <f t="shared" si="32"/>
        <v>0</v>
      </c>
    </row>
    <row r="819" spans="6:35" x14ac:dyDescent="0.25">
      <c r="F819" s="19" t="str">
        <f>IF(G819=1,MAX($F$4:F818)+1,"")</f>
        <v/>
      </c>
      <c r="G819" s="19">
        <f>COUNTIF($H$5:H819,H819)</f>
        <v>796</v>
      </c>
      <c r="H819" s="19" t="e">
        <f t="shared" si="31"/>
        <v>#N/A</v>
      </c>
      <c r="I819" s="19">
        <f>COUNTIF($J$4:$J819,1)</f>
        <v>11</v>
      </c>
      <c r="J819" s="19">
        <f>COUNTIF($S$5:$S819,S819)</f>
        <v>796</v>
      </c>
      <c r="K819" s="19" t="e">
        <f>VLOOKUP(P819,Исходные_данные,20,FALSE)</f>
        <v>#N/A</v>
      </c>
      <c r="L819" s="19">
        <f>IFERROR(IF(P819=0,0,MAX($L$4:L818)+1),0)</f>
        <v>0</v>
      </c>
      <c r="M819" s="104" t="e">
        <f>LEFT(P819,SEARCH(".",P819)-1)</f>
        <v>#N/A</v>
      </c>
      <c r="N819" s="104" t="e">
        <f>LEFT(RIGHT(P819,LEN(P819)-LEN(M819)-1),SEARCH(".",P819)-1)</f>
        <v>#N/A</v>
      </c>
      <c r="P819" s="46" t="e">
        <f>VLOOKUP(ROW(815:815),Разбивка_нумерация_5,4,FALSE)</f>
        <v>#N/A</v>
      </c>
      <c r="Q819" s="46" t="e">
        <f>IF(VLOOKUP(ROW(815:815),Разбивка_нумерация_5,3,FALSE)=0,VLOOKUP(ROW(815:815),Разбивка_нумерация_5,2,FALSE),VLOOKUP(ROW(815:815),Разбивка_нумерация_5,3,FALSE))</f>
        <v>#N/A</v>
      </c>
      <c r="R819" s="46" t="e">
        <f>VLOOKUP(ROW(815:815),Разбивка_нумерация_5,6,FALSE)</f>
        <v>#N/A</v>
      </c>
      <c r="S819" s="46" t="e">
        <f>VLOOKUP(ROW(815:815),Разбивка_нумерация_5,17,FALSE)</f>
        <v>#N/A</v>
      </c>
      <c r="T819" s="46" t="str">
        <f>IF(AG819=0,"","L="&amp;AG819)</f>
        <v/>
      </c>
      <c r="U819" s="46" t="str">
        <f>IF(AH819=0,"",AD819&amp;" L="&amp;AH819)</f>
        <v/>
      </c>
      <c r="V819" s="46" t="str">
        <f>IF(AI819=0,"",AE819&amp;" L="&amp;AI819)</f>
        <v/>
      </c>
      <c r="W819" s="47" t="e">
        <f>VLOOKUP(P819,Исходные_данные,13,FALSE)*1.3</f>
        <v>#N/A</v>
      </c>
      <c r="X819" s="48"/>
      <c r="Y819" s="48"/>
      <c r="Z819" s="48"/>
      <c r="AA819" s="48"/>
      <c r="AB819" s="48"/>
      <c r="AD819" s="46" t="e">
        <f>VLOOKUP(S819,Кабель_диаметр,4,FALSE)</f>
        <v>#N/A</v>
      </c>
      <c r="AE819" s="46" t="e">
        <f>VLOOKUP(S819,Кабель_диаметр,5,FALSE)</f>
        <v>#N/A</v>
      </c>
      <c r="AG819" s="46">
        <f>IFERROR(VLOOKUP(P819,Исходные_данные,10,FALSE),0)</f>
        <v>0</v>
      </c>
      <c r="AH819" s="46">
        <f>IFERROR(VLOOKUP(P819,Исходные_данные,11,FALSE),0)</f>
        <v>0</v>
      </c>
      <c r="AI819" s="46">
        <f t="shared" si="32"/>
        <v>0</v>
      </c>
    </row>
    <row r="820" spans="6:35" x14ac:dyDescent="0.25">
      <c r="F820" s="19" t="str">
        <f>IF(G820=1,MAX($F$4:F819)+1,"")</f>
        <v/>
      </c>
      <c r="G820" s="19">
        <f>COUNTIF($H$5:H820,H820)</f>
        <v>797</v>
      </c>
      <c r="H820" s="19" t="e">
        <f t="shared" si="31"/>
        <v>#N/A</v>
      </c>
      <c r="I820" s="19">
        <f>COUNTIF($J$4:$J820,1)</f>
        <v>11</v>
      </c>
      <c r="J820" s="19">
        <f>COUNTIF($S$5:$S820,S820)</f>
        <v>797</v>
      </c>
      <c r="K820" s="19" t="e">
        <f>VLOOKUP(P820,Исходные_данные,20,FALSE)</f>
        <v>#N/A</v>
      </c>
      <c r="L820" s="19">
        <f>IFERROR(IF(P820=0,0,MAX($L$4:L819)+1),0)</f>
        <v>0</v>
      </c>
      <c r="M820" s="104" t="e">
        <f>LEFT(P820,SEARCH(".",P820)-1)</f>
        <v>#N/A</v>
      </c>
      <c r="N820" s="104" t="e">
        <f>LEFT(RIGHT(P820,LEN(P820)-LEN(M820)-1),SEARCH(".",P820)-1)</f>
        <v>#N/A</v>
      </c>
      <c r="P820" s="46" t="e">
        <f>VLOOKUP(ROW(816:816),Разбивка_нумерация_5,4,FALSE)</f>
        <v>#N/A</v>
      </c>
      <c r="Q820" s="46" t="e">
        <f>IF(VLOOKUP(ROW(816:816),Разбивка_нумерация_5,3,FALSE)=0,VLOOKUP(ROW(816:816),Разбивка_нумерация_5,2,FALSE),VLOOKUP(ROW(816:816),Разбивка_нумерация_5,3,FALSE))</f>
        <v>#N/A</v>
      </c>
      <c r="R820" s="46" t="e">
        <f>VLOOKUP(ROW(816:816),Разбивка_нумерация_5,6,FALSE)</f>
        <v>#N/A</v>
      </c>
      <c r="S820" s="46" t="e">
        <f>VLOOKUP(ROW(816:816),Разбивка_нумерация_5,17,FALSE)</f>
        <v>#N/A</v>
      </c>
      <c r="T820" s="46" t="str">
        <f>IF(AG820=0,"","L="&amp;AG820)</f>
        <v/>
      </c>
      <c r="U820" s="46" t="str">
        <f>IF(AH820=0,"",AD820&amp;" L="&amp;AH820)</f>
        <v/>
      </c>
      <c r="V820" s="46" t="str">
        <f>IF(AI820=0,"",AE820&amp;" L="&amp;AI820)</f>
        <v/>
      </c>
      <c r="W820" s="47" t="e">
        <f>VLOOKUP(P820,Исходные_данные,13,FALSE)*1.3</f>
        <v>#N/A</v>
      </c>
      <c r="X820" s="48"/>
      <c r="Y820" s="48"/>
      <c r="Z820" s="48"/>
      <c r="AA820" s="48"/>
      <c r="AB820" s="48"/>
      <c r="AD820" s="46" t="e">
        <f>VLOOKUP(S820,Кабель_диаметр,4,FALSE)</f>
        <v>#N/A</v>
      </c>
      <c r="AE820" s="46" t="e">
        <f>VLOOKUP(S820,Кабель_диаметр,5,FALSE)</f>
        <v>#N/A</v>
      </c>
      <c r="AG820" s="46">
        <f>IFERROR(VLOOKUP(P820,Исходные_данные,10,FALSE),0)</f>
        <v>0</v>
      </c>
      <c r="AH820" s="46">
        <f>IFERROR(VLOOKUP(P820,Исходные_данные,11,FALSE),0)</f>
        <v>0</v>
      </c>
      <c r="AI820" s="46">
        <f t="shared" si="32"/>
        <v>0</v>
      </c>
    </row>
    <row r="821" spans="6:35" x14ac:dyDescent="0.25">
      <c r="F821" s="19" t="str">
        <f>IF(G821=1,MAX($F$4:F820)+1,"")</f>
        <v/>
      </c>
      <c r="G821" s="19">
        <f>COUNTIF($H$5:H821,H821)</f>
        <v>798</v>
      </c>
      <c r="H821" s="19" t="e">
        <f t="shared" si="31"/>
        <v>#N/A</v>
      </c>
      <c r="I821" s="19">
        <f>COUNTIF($J$4:$J821,1)</f>
        <v>11</v>
      </c>
      <c r="J821" s="19">
        <f>COUNTIF($S$5:$S821,S821)</f>
        <v>798</v>
      </c>
      <c r="K821" s="19" t="e">
        <f>VLOOKUP(P821,Исходные_данные,20,FALSE)</f>
        <v>#N/A</v>
      </c>
      <c r="L821" s="19">
        <f>IFERROR(IF(P821=0,0,MAX($L$4:L820)+1),0)</f>
        <v>0</v>
      </c>
      <c r="M821" s="104" t="e">
        <f>LEFT(P821,SEARCH(".",P821)-1)</f>
        <v>#N/A</v>
      </c>
      <c r="N821" s="104" t="e">
        <f>LEFT(RIGHT(P821,LEN(P821)-LEN(M821)-1),SEARCH(".",P821)-1)</f>
        <v>#N/A</v>
      </c>
      <c r="P821" s="46" t="e">
        <f>VLOOKUP(ROW(817:817),Разбивка_нумерация_5,4,FALSE)</f>
        <v>#N/A</v>
      </c>
      <c r="Q821" s="46" t="e">
        <f>IF(VLOOKUP(ROW(817:817),Разбивка_нумерация_5,3,FALSE)=0,VLOOKUP(ROW(817:817),Разбивка_нумерация_5,2,FALSE),VLOOKUP(ROW(817:817),Разбивка_нумерация_5,3,FALSE))</f>
        <v>#N/A</v>
      </c>
      <c r="R821" s="46" t="e">
        <f>VLOOKUP(ROW(817:817),Разбивка_нумерация_5,6,FALSE)</f>
        <v>#N/A</v>
      </c>
      <c r="S821" s="46" t="e">
        <f>VLOOKUP(ROW(817:817),Разбивка_нумерация_5,17,FALSE)</f>
        <v>#N/A</v>
      </c>
      <c r="T821" s="46" t="str">
        <f>IF(AG821=0,"","L="&amp;AG821)</f>
        <v/>
      </c>
      <c r="U821" s="46" t="str">
        <f>IF(AH821=0,"",AD821&amp;" L="&amp;AH821)</f>
        <v/>
      </c>
      <c r="V821" s="46" t="str">
        <f>IF(AI821=0,"",AE821&amp;" L="&amp;AI821)</f>
        <v/>
      </c>
      <c r="W821" s="47" t="e">
        <f>VLOOKUP(P821,Исходные_данные,13,FALSE)*1.3</f>
        <v>#N/A</v>
      </c>
      <c r="X821" s="48"/>
      <c r="Y821" s="48"/>
      <c r="Z821" s="48"/>
      <c r="AA821" s="48"/>
      <c r="AB821" s="48"/>
      <c r="AD821" s="46" t="e">
        <f>VLOOKUP(S821,Кабель_диаметр,4,FALSE)</f>
        <v>#N/A</v>
      </c>
      <c r="AE821" s="46" t="e">
        <f>VLOOKUP(S821,Кабель_диаметр,5,FALSE)</f>
        <v>#N/A</v>
      </c>
      <c r="AG821" s="46">
        <f>IFERROR(VLOOKUP(P821,Исходные_данные,10,FALSE),0)</f>
        <v>0</v>
      </c>
      <c r="AH821" s="46">
        <f>IFERROR(VLOOKUP(P821,Исходные_данные,11,FALSE),0)</f>
        <v>0</v>
      </c>
      <c r="AI821" s="46">
        <f t="shared" si="32"/>
        <v>0</v>
      </c>
    </row>
    <row r="822" spans="6:35" x14ac:dyDescent="0.25">
      <c r="F822" s="19" t="str">
        <f>IF(G822=1,MAX($F$4:F821)+1,"")</f>
        <v/>
      </c>
      <c r="G822" s="19">
        <f>COUNTIF($H$5:H822,H822)</f>
        <v>799</v>
      </c>
      <c r="H822" s="19" t="e">
        <f t="shared" si="31"/>
        <v>#N/A</v>
      </c>
      <c r="I822" s="19">
        <f>COUNTIF($J$4:$J822,1)</f>
        <v>11</v>
      </c>
      <c r="J822" s="19">
        <f>COUNTIF($S$5:$S822,S822)</f>
        <v>799</v>
      </c>
      <c r="K822" s="19" t="e">
        <f>VLOOKUP(P822,Исходные_данные,20,FALSE)</f>
        <v>#N/A</v>
      </c>
      <c r="L822" s="19">
        <f>IFERROR(IF(P822=0,0,MAX($L$4:L821)+1),0)</f>
        <v>0</v>
      </c>
      <c r="M822" s="104" t="e">
        <f>LEFT(P822,SEARCH(".",P822)-1)</f>
        <v>#N/A</v>
      </c>
      <c r="N822" s="104" t="e">
        <f>LEFT(RIGHT(P822,LEN(P822)-LEN(M822)-1),SEARCH(".",P822)-1)</f>
        <v>#N/A</v>
      </c>
      <c r="P822" s="46" t="e">
        <f>VLOOKUP(ROW(818:818),Разбивка_нумерация_5,4,FALSE)</f>
        <v>#N/A</v>
      </c>
      <c r="Q822" s="46" t="e">
        <f>IF(VLOOKUP(ROW(818:818),Разбивка_нумерация_5,3,FALSE)=0,VLOOKUP(ROW(818:818),Разбивка_нумерация_5,2,FALSE),VLOOKUP(ROW(818:818),Разбивка_нумерация_5,3,FALSE))</f>
        <v>#N/A</v>
      </c>
      <c r="R822" s="46" t="e">
        <f>VLOOKUP(ROW(818:818),Разбивка_нумерация_5,6,FALSE)</f>
        <v>#N/A</v>
      </c>
      <c r="S822" s="46" t="e">
        <f>VLOOKUP(ROW(818:818),Разбивка_нумерация_5,17,FALSE)</f>
        <v>#N/A</v>
      </c>
      <c r="T822" s="46" t="str">
        <f>IF(AG822=0,"","L="&amp;AG822)</f>
        <v/>
      </c>
      <c r="U822" s="46" t="str">
        <f>IF(AH822=0,"",AD822&amp;" L="&amp;AH822)</f>
        <v/>
      </c>
      <c r="V822" s="46" t="str">
        <f>IF(AI822=0,"",AE822&amp;" L="&amp;AI822)</f>
        <v/>
      </c>
      <c r="W822" s="47" t="e">
        <f>VLOOKUP(P822,Исходные_данные,13,FALSE)*1.3</f>
        <v>#N/A</v>
      </c>
      <c r="X822" s="48"/>
      <c r="Y822" s="48"/>
      <c r="Z822" s="48"/>
      <c r="AA822" s="48"/>
      <c r="AB822" s="48"/>
      <c r="AD822" s="46" t="e">
        <f>VLOOKUP(S822,Кабель_диаметр,4,FALSE)</f>
        <v>#N/A</v>
      </c>
      <c r="AE822" s="46" t="e">
        <f>VLOOKUP(S822,Кабель_диаметр,5,FALSE)</f>
        <v>#N/A</v>
      </c>
      <c r="AG822" s="46">
        <f>IFERROR(VLOOKUP(P822,Исходные_данные,10,FALSE),0)</f>
        <v>0</v>
      </c>
      <c r="AH822" s="46">
        <f>IFERROR(VLOOKUP(P822,Исходные_данные,11,FALSE),0)</f>
        <v>0</v>
      </c>
      <c r="AI822" s="46">
        <f t="shared" si="32"/>
        <v>0</v>
      </c>
    </row>
    <row r="823" spans="6:35" x14ac:dyDescent="0.25">
      <c r="F823" s="19" t="str">
        <f>IF(G823=1,MAX($F$4:F822)+1,"")</f>
        <v/>
      </c>
      <c r="G823" s="19">
        <f>COUNTIF($H$5:H823,H823)</f>
        <v>800</v>
      </c>
      <c r="H823" s="19" t="e">
        <f t="shared" si="31"/>
        <v>#N/A</v>
      </c>
      <c r="I823" s="19">
        <f>COUNTIF($J$4:$J823,1)</f>
        <v>11</v>
      </c>
      <c r="J823" s="19">
        <f>COUNTIF($S$5:$S823,S823)</f>
        <v>800</v>
      </c>
      <c r="K823" s="19" t="e">
        <f>VLOOKUP(P823,Исходные_данные,20,FALSE)</f>
        <v>#N/A</v>
      </c>
      <c r="L823" s="19">
        <f>IFERROR(IF(P823=0,0,MAX($L$4:L822)+1),0)</f>
        <v>0</v>
      </c>
      <c r="M823" s="104" t="e">
        <f>LEFT(P823,SEARCH(".",P823)-1)</f>
        <v>#N/A</v>
      </c>
      <c r="N823" s="104" t="e">
        <f>LEFT(RIGHT(P823,LEN(P823)-LEN(M823)-1),SEARCH(".",P823)-1)</f>
        <v>#N/A</v>
      </c>
      <c r="P823" s="46" t="e">
        <f>VLOOKUP(ROW(819:819),Разбивка_нумерация_5,4,FALSE)</f>
        <v>#N/A</v>
      </c>
      <c r="Q823" s="46" t="e">
        <f>IF(VLOOKUP(ROW(819:819),Разбивка_нумерация_5,3,FALSE)=0,VLOOKUP(ROW(819:819),Разбивка_нумерация_5,2,FALSE),VLOOKUP(ROW(819:819),Разбивка_нумерация_5,3,FALSE))</f>
        <v>#N/A</v>
      </c>
      <c r="R823" s="46" t="e">
        <f>VLOOKUP(ROW(819:819),Разбивка_нумерация_5,6,FALSE)</f>
        <v>#N/A</v>
      </c>
      <c r="S823" s="46" t="e">
        <f>VLOOKUP(ROW(819:819),Разбивка_нумерация_5,17,FALSE)</f>
        <v>#N/A</v>
      </c>
      <c r="T823" s="46" t="str">
        <f>IF(AG823=0,"","L="&amp;AG823)</f>
        <v/>
      </c>
      <c r="U823" s="46" t="str">
        <f>IF(AH823=0,"",AD823&amp;" L="&amp;AH823)</f>
        <v/>
      </c>
      <c r="V823" s="46" t="str">
        <f>IF(AI823=0,"",AE823&amp;" L="&amp;AI823)</f>
        <v/>
      </c>
      <c r="W823" s="47" t="e">
        <f>VLOOKUP(P823,Исходные_данные,13,FALSE)*1.3</f>
        <v>#N/A</v>
      </c>
      <c r="X823" s="48"/>
      <c r="Y823" s="48"/>
      <c r="Z823" s="48"/>
      <c r="AA823" s="48"/>
      <c r="AB823" s="48"/>
      <c r="AD823" s="46" t="e">
        <f>VLOOKUP(S823,Кабель_диаметр,4,FALSE)</f>
        <v>#N/A</v>
      </c>
      <c r="AE823" s="46" t="e">
        <f>VLOOKUP(S823,Кабель_диаметр,5,FALSE)</f>
        <v>#N/A</v>
      </c>
      <c r="AG823" s="46">
        <f>IFERROR(VLOOKUP(P823,Исходные_данные,10,FALSE),0)</f>
        <v>0</v>
      </c>
      <c r="AH823" s="46">
        <f>IFERROR(VLOOKUP(P823,Исходные_данные,11,FALSE),0)</f>
        <v>0</v>
      </c>
      <c r="AI823" s="46">
        <f t="shared" si="32"/>
        <v>0</v>
      </c>
    </row>
    <row r="824" spans="6:35" x14ac:dyDescent="0.25">
      <c r="F824" s="19" t="str">
        <f>IF(G824=1,MAX($F$4:F823)+1,"")</f>
        <v/>
      </c>
      <c r="G824" s="19">
        <f>COUNTIF($H$5:H824,H824)</f>
        <v>801</v>
      </c>
      <c r="H824" s="19" t="e">
        <f t="shared" si="31"/>
        <v>#N/A</v>
      </c>
      <c r="I824" s="19">
        <f>COUNTIF($J$4:$J824,1)</f>
        <v>11</v>
      </c>
      <c r="J824" s="19">
        <f>COUNTIF($S$5:$S824,S824)</f>
        <v>801</v>
      </c>
      <c r="K824" s="19" t="e">
        <f>VLOOKUP(P824,Исходные_данные,20,FALSE)</f>
        <v>#N/A</v>
      </c>
      <c r="L824" s="19">
        <f>IFERROR(IF(P824=0,0,MAX($L$4:L823)+1),0)</f>
        <v>0</v>
      </c>
      <c r="M824" s="104" t="e">
        <f>LEFT(P824,SEARCH(".",P824)-1)</f>
        <v>#N/A</v>
      </c>
      <c r="N824" s="104" t="e">
        <f>LEFT(RIGHT(P824,LEN(P824)-LEN(M824)-1),SEARCH(".",P824)-1)</f>
        <v>#N/A</v>
      </c>
      <c r="P824" s="46" t="e">
        <f>VLOOKUP(ROW(820:820),Разбивка_нумерация_5,4,FALSE)</f>
        <v>#N/A</v>
      </c>
      <c r="Q824" s="46" t="e">
        <f>IF(VLOOKUP(ROW(820:820),Разбивка_нумерация_5,3,FALSE)=0,VLOOKUP(ROW(820:820),Разбивка_нумерация_5,2,FALSE),VLOOKUP(ROW(820:820),Разбивка_нумерация_5,3,FALSE))</f>
        <v>#N/A</v>
      </c>
      <c r="R824" s="46" t="e">
        <f>VLOOKUP(ROW(820:820),Разбивка_нумерация_5,6,FALSE)</f>
        <v>#N/A</v>
      </c>
      <c r="S824" s="46" t="e">
        <f>VLOOKUP(ROW(820:820),Разбивка_нумерация_5,17,FALSE)</f>
        <v>#N/A</v>
      </c>
      <c r="T824" s="46" t="str">
        <f>IF(AG824=0,"","L="&amp;AG824)</f>
        <v/>
      </c>
      <c r="U824" s="46" t="str">
        <f>IF(AH824=0,"",AD824&amp;" L="&amp;AH824)</f>
        <v/>
      </c>
      <c r="V824" s="46" t="str">
        <f>IF(AI824=0,"",AE824&amp;" L="&amp;AI824)</f>
        <v/>
      </c>
      <c r="W824" s="47" t="e">
        <f>VLOOKUP(P824,Исходные_данные,13,FALSE)*1.3</f>
        <v>#N/A</v>
      </c>
      <c r="X824" s="48"/>
      <c r="Y824" s="48"/>
      <c r="Z824" s="48"/>
      <c r="AA824" s="48"/>
      <c r="AB824" s="48"/>
      <c r="AD824" s="46" t="e">
        <f>VLOOKUP(S824,Кабель_диаметр,4,FALSE)</f>
        <v>#N/A</v>
      </c>
      <c r="AE824" s="46" t="e">
        <f>VLOOKUP(S824,Кабель_диаметр,5,FALSE)</f>
        <v>#N/A</v>
      </c>
      <c r="AG824" s="46">
        <f>IFERROR(VLOOKUP(P824,Исходные_данные,10,FALSE),0)</f>
        <v>0</v>
      </c>
      <c r="AH824" s="46">
        <f>IFERROR(VLOOKUP(P824,Исходные_данные,11,FALSE),0)</f>
        <v>0</v>
      </c>
      <c r="AI824" s="46">
        <f t="shared" si="32"/>
        <v>0</v>
      </c>
    </row>
    <row r="825" spans="6:35" x14ac:dyDescent="0.25">
      <c r="F825" s="19" t="str">
        <f>IF(G825=1,MAX($F$4:F824)+1,"")</f>
        <v/>
      </c>
      <c r="G825" s="19">
        <f>COUNTIF($H$5:H825,H825)</f>
        <v>802</v>
      </c>
      <c r="H825" s="19" t="e">
        <f t="shared" si="31"/>
        <v>#N/A</v>
      </c>
      <c r="I825" s="19">
        <f>COUNTIF($J$4:$J825,1)</f>
        <v>11</v>
      </c>
      <c r="J825" s="19">
        <f>COUNTIF($S$5:$S825,S825)</f>
        <v>802</v>
      </c>
      <c r="K825" s="19" t="e">
        <f>VLOOKUP(P825,Исходные_данные,20,FALSE)</f>
        <v>#N/A</v>
      </c>
      <c r="L825" s="19">
        <f>IFERROR(IF(P825=0,0,MAX($L$4:L824)+1),0)</f>
        <v>0</v>
      </c>
      <c r="M825" s="104" t="e">
        <f>LEFT(P825,SEARCH(".",P825)-1)</f>
        <v>#N/A</v>
      </c>
      <c r="N825" s="104" t="e">
        <f>LEFT(RIGHT(P825,LEN(P825)-LEN(M825)-1),SEARCH(".",P825)-1)</f>
        <v>#N/A</v>
      </c>
      <c r="P825" s="46" t="e">
        <f>VLOOKUP(ROW(821:821),Разбивка_нумерация_5,4,FALSE)</f>
        <v>#N/A</v>
      </c>
      <c r="Q825" s="46" t="e">
        <f>IF(VLOOKUP(ROW(821:821),Разбивка_нумерация_5,3,FALSE)=0,VLOOKUP(ROW(821:821),Разбивка_нумерация_5,2,FALSE),VLOOKUP(ROW(821:821),Разбивка_нумерация_5,3,FALSE))</f>
        <v>#N/A</v>
      </c>
      <c r="R825" s="46" t="e">
        <f>VLOOKUP(ROW(821:821),Разбивка_нумерация_5,6,FALSE)</f>
        <v>#N/A</v>
      </c>
      <c r="S825" s="46" t="e">
        <f>VLOOKUP(ROW(821:821),Разбивка_нумерация_5,17,FALSE)</f>
        <v>#N/A</v>
      </c>
      <c r="T825" s="46" t="str">
        <f>IF(AG825=0,"","L="&amp;AG825)</f>
        <v/>
      </c>
      <c r="U825" s="46" t="str">
        <f>IF(AH825=0,"",AD825&amp;" L="&amp;AH825)</f>
        <v/>
      </c>
      <c r="V825" s="46" t="str">
        <f>IF(AI825=0,"",AE825&amp;" L="&amp;AI825)</f>
        <v/>
      </c>
      <c r="W825" s="47" t="e">
        <f>VLOOKUP(P825,Исходные_данные,13,FALSE)*1.3</f>
        <v>#N/A</v>
      </c>
      <c r="X825" s="48"/>
      <c r="Y825" s="48"/>
      <c r="Z825" s="48"/>
      <c r="AA825" s="48"/>
      <c r="AB825" s="48"/>
      <c r="AD825" s="46" t="e">
        <f>VLOOKUP(S825,Кабель_диаметр,4,FALSE)</f>
        <v>#N/A</v>
      </c>
      <c r="AE825" s="46" t="e">
        <f>VLOOKUP(S825,Кабель_диаметр,5,FALSE)</f>
        <v>#N/A</v>
      </c>
      <c r="AG825" s="46">
        <f>IFERROR(VLOOKUP(P825,Исходные_данные,10,FALSE),0)</f>
        <v>0</v>
      </c>
      <c r="AH825" s="46">
        <f>IFERROR(VLOOKUP(P825,Исходные_данные,11,FALSE),0)</f>
        <v>0</v>
      </c>
      <c r="AI825" s="46">
        <f t="shared" si="32"/>
        <v>0</v>
      </c>
    </row>
    <row r="826" spans="6:35" x14ac:dyDescent="0.25">
      <c r="F826" s="19" t="str">
        <f>IF(G826=1,MAX($F$4:F825)+1,"")</f>
        <v/>
      </c>
      <c r="G826" s="19">
        <f>COUNTIF($H$5:H826,H826)</f>
        <v>803</v>
      </c>
      <c r="H826" s="19" t="e">
        <f t="shared" si="31"/>
        <v>#N/A</v>
      </c>
      <c r="I826" s="19">
        <f>COUNTIF($J$4:$J826,1)</f>
        <v>11</v>
      </c>
      <c r="J826" s="19">
        <f>COUNTIF($S$5:$S826,S826)</f>
        <v>803</v>
      </c>
      <c r="K826" s="19" t="e">
        <f>VLOOKUP(P826,Исходные_данные,20,FALSE)</f>
        <v>#N/A</v>
      </c>
      <c r="L826" s="19">
        <f>IFERROR(IF(P826=0,0,MAX($L$4:L825)+1),0)</f>
        <v>0</v>
      </c>
      <c r="M826" s="104" t="e">
        <f>LEFT(P826,SEARCH(".",P826)-1)</f>
        <v>#N/A</v>
      </c>
      <c r="N826" s="104" t="e">
        <f>LEFT(RIGHT(P826,LEN(P826)-LEN(M826)-1),SEARCH(".",P826)-1)</f>
        <v>#N/A</v>
      </c>
      <c r="P826" s="46" t="e">
        <f>VLOOKUP(ROW(822:822),Разбивка_нумерация_5,4,FALSE)</f>
        <v>#N/A</v>
      </c>
      <c r="Q826" s="46" t="e">
        <f>IF(VLOOKUP(ROW(822:822),Разбивка_нумерация_5,3,FALSE)=0,VLOOKUP(ROW(822:822),Разбивка_нумерация_5,2,FALSE),VLOOKUP(ROW(822:822),Разбивка_нумерация_5,3,FALSE))</f>
        <v>#N/A</v>
      </c>
      <c r="R826" s="46" t="e">
        <f>VLOOKUP(ROW(822:822),Разбивка_нумерация_5,6,FALSE)</f>
        <v>#N/A</v>
      </c>
      <c r="S826" s="46" t="e">
        <f>VLOOKUP(ROW(822:822),Разбивка_нумерация_5,17,FALSE)</f>
        <v>#N/A</v>
      </c>
      <c r="T826" s="46" t="str">
        <f>IF(AG826=0,"","L="&amp;AG826)</f>
        <v/>
      </c>
      <c r="U826" s="46" t="str">
        <f>IF(AH826=0,"",AD826&amp;" L="&amp;AH826)</f>
        <v/>
      </c>
      <c r="V826" s="46" t="str">
        <f>IF(AI826=0,"",AE826&amp;" L="&amp;AI826)</f>
        <v/>
      </c>
      <c r="W826" s="47" t="e">
        <f>VLOOKUP(P826,Исходные_данные,13,FALSE)*1.3</f>
        <v>#N/A</v>
      </c>
      <c r="X826" s="48"/>
      <c r="Y826" s="48"/>
      <c r="Z826" s="48"/>
      <c r="AA826" s="48"/>
      <c r="AB826" s="48"/>
      <c r="AD826" s="46" t="e">
        <f>VLOOKUP(S826,Кабель_диаметр,4,FALSE)</f>
        <v>#N/A</v>
      </c>
      <c r="AE826" s="46" t="e">
        <f>VLOOKUP(S826,Кабель_диаметр,5,FALSE)</f>
        <v>#N/A</v>
      </c>
      <c r="AG826" s="46">
        <f>IFERROR(VLOOKUP(P826,Исходные_данные,10,FALSE),0)</f>
        <v>0</v>
      </c>
      <c r="AH826" s="46">
        <f>IFERROR(VLOOKUP(P826,Исходные_данные,11,FALSE),0)</f>
        <v>0</v>
      </c>
      <c r="AI826" s="46">
        <f t="shared" si="32"/>
        <v>0</v>
      </c>
    </row>
    <row r="827" spans="6:35" x14ac:dyDescent="0.25">
      <c r="F827" s="19" t="str">
        <f>IF(G827=1,MAX($F$4:F826)+1,"")</f>
        <v/>
      </c>
      <c r="G827" s="19">
        <f>COUNTIF($H$5:H827,H827)</f>
        <v>804</v>
      </c>
      <c r="H827" s="19" t="e">
        <f t="shared" si="31"/>
        <v>#N/A</v>
      </c>
      <c r="I827" s="19">
        <f>COUNTIF($J$4:$J827,1)</f>
        <v>11</v>
      </c>
      <c r="J827" s="19">
        <f>COUNTIF($S$5:$S827,S827)</f>
        <v>804</v>
      </c>
      <c r="K827" s="19" t="e">
        <f>VLOOKUP(P827,Исходные_данные,20,FALSE)</f>
        <v>#N/A</v>
      </c>
      <c r="L827" s="19">
        <f>IFERROR(IF(P827=0,0,MAX($L$4:L826)+1),0)</f>
        <v>0</v>
      </c>
      <c r="M827" s="104" t="e">
        <f>LEFT(P827,SEARCH(".",P827)-1)</f>
        <v>#N/A</v>
      </c>
      <c r="N827" s="104" t="e">
        <f>LEFT(RIGHT(P827,LEN(P827)-LEN(M827)-1),SEARCH(".",P827)-1)</f>
        <v>#N/A</v>
      </c>
      <c r="P827" s="46" t="e">
        <f>VLOOKUP(ROW(823:823),Разбивка_нумерация_5,4,FALSE)</f>
        <v>#N/A</v>
      </c>
      <c r="Q827" s="46" t="e">
        <f>IF(VLOOKUP(ROW(823:823),Разбивка_нумерация_5,3,FALSE)=0,VLOOKUP(ROW(823:823),Разбивка_нумерация_5,2,FALSE),VLOOKUP(ROW(823:823),Разбивка_нумерация_5,3,FALSE))</f>
        <v>#N/A</v>
      </c>
      <c r="R827" s="46" t="e">
        <f>VLOOKUP(ROW(823:823),Разбивка_нумерация_5,6,FALSE)</f>
        <v>#N/A</v>
      </c>
      <c r="S827" s="46" t="e">
        <f>VLOOKUP(ROW(823:823),Разбивка_нумерация_5,17,FALSE)</f>
        <v>#N/A</v>
      </c>
      <c r="T827" s="46" t="str">
        <f>IF(AG827=0,"","L="&amp;AG827)</f>
        <v/>
      </c>
      <c r="U827" s="46" t="str">
        <f>IF(AH827=0,"",AD827&amp;" L="&amp;AH827)</f>
        <v/>
      </c>
      <c r="V827" s="46" t="str">
        <f>IF(AI827=0,"",AE827&amp;" L="&amp;AI827)</f>
        <v/>
      </c>
      <c r="W827" s="47" t="e">
        <f>VLOOKUP(P827,Исходные_данные,13,FALSE)*1.3</f>
        <v>#N/A</v>
      </c>
      <c r="X827" s="48"/>
      <c r="Y827" s="48"/>
      <c r="Z827" s="48"/>
      <c r="AA827" s="48"/>
      <c r="AB827" s="48"/>
      <c r="AD827" s="46" t="e">
        <f>VLOOKUP(S827,Кабель_диаметр,4,FALSE)</f>
        <v>#N/A</v>
      </c>
      <c r="AE827" s="46" t="e">
        <f>VLOOKUP(S827,Кабель_диаметр,5,FALSE)</f>
        <v>#N/A</v>
      </c>
      <c r="AG827" s="46">
        <f>IFERROR(VLOOKUP(P827,Исходные_данные,10,FALSE),0)</f>
        <v>0</v>
      </c>
      <c r="AH827" s="46">
        <f>IFERROR(VLOOKUP(P827,Исходные_данные,11,FALSE),0)</f>
        <v>0</v>
      </c>
      <c r="AI827" s="46">
        <f t="shared" si="32"/>
        <v>0</v>
      </c>
    </row>
    <row r="828" spans="6:35" x14ac:dyDescent="0.25">
      <c r="F828" s="19" t="str">
        <f>IF(G828=1,MAX($F$4:F827)+1,"")</f>
        <v/>
      </c>
      <c r="G828" s="19">
        <f>COUNTIF($H$5:H828,H828)</f>
        <v>805</v>
      </c>
      <c r="H828" s="19" t="e">
        <f t="shared" si="31"/>
        <v>#N/A</v>
      </c>
      <c r="I828" s="19">
        <f>COUNTIF($J$4:$J828,1)</f>
        <v>11</v>
      </c>
      <c r="J828" s="19">
        <f>COUNTIF($S$5:$S828,S828)</f>
        <v>805</v>
      </c>
      <c r="K828" s="19" t="e">
        <f>VLOOKUP(P828,Исходные_данные,20,FALSE)</f>
        <v>#N/A</v>
      </c>
      <c r="L828" s="19">
        <f>IFERROR(IF(P828=0,0,MAX($L$4:L827)+1),0)</f>
        <v>0</v>
      </c>
      <c r="M828" s="104" t="e">
        <f>LEFT(P828,SEARCH(".",P828)-1)</f>
        <v>#N/A</v>
      </c>
      <c r="N828" s="104" t="e">
        <f>LEFT(RIGHT(P828,LEN(P828)-LEN(M828)-1),SEARCH(".",P828)-1)</f>
        <v>#N/A</v>
      </c>
      <c r="P828" s="46" t="e">
        <f>VLOOKUP(ROW(824:824),Разбивка_нумерация_5,4,FALSE)</f>
        <v>#N/A</v>
      </c>
      <c r="Q828" s="46" t="e">
        <f>IF(VLOOKUP(ROW(824:824),Разбивка_нумерация_5,3,FALSE)=0,VLOOKUP(ROW(824:824),Разбивка_нумерация_5,2,FALSE),VLOOKUP(ROW(824:824),Разбивка_нумерация_5,3,FALSE))</f>
        <v>#N/A</v>
      </c>
      <c r="R828" s="46" t="e">
        <f>VLOOKUP(ROW(824:824),Разбивка_нумерация_5,6,FALSE)</f>
        <v>#N/A</v>
      </c>
      <c r="S828" s="46" t="e">
        <f>VLOOKUP(ROW(824:824),Разбивка_нумерация_5,17,FALSE)</f>
        <v>#N/A</v>
      </c>
      <c r="T828" s="46" t="str">
        <f>IF(AG828=0,"","L="&amp;AG828)</f>
        <v/>
      </c>
      <c r="U828" s="46" t="str">
        <f>IF(AH828=0,"",AD828&amp;" L="&amp;AH828)</f>
        <v/>
      </c>
      <c r="V828" s="46" t="str">
        <f>IF(AI828=0,"",AE828&amp;" L="&amp;AI828)</f>
        <v/>
      </c>
      <c r="W828" s="47" t="e">
        <f>VLOOKUP(P828,Исходные_данные,13,FALSE)*1.3</f>
        <v>#N/A</v>
      </c>
      <c r="X828" s="48"/>
      <c r="Y828" s="48"/>
      <c r="Z828" s="48"/>
      <c r="AA828" s="48"/>
      <c r="AB828" s="48"/>
      <c r="AD828" s="46" t="e">
        <f>VLOOKUP(S828,Кабель_диаметр,4,FALSE)</f>
        <v>#N/A</v>
      </c>
      <c r="AE828" s="46" t="e">
        <f>VLOOKUP(S828,Кабель_диаметр,5,FALSE)</f>
        <v>#N/A</v>
      </c>
      <c r="AG828" s="46">
        <f>IFERROR(VLOOKUP(P828,Исходные_данные,10,FALSE),0)</f>
        <v>0</v>
      </c>
      <c r="AH828" s="46">
        <f>IFERROR(VLOOKUP(P828,Исходные_данные,11,FALSE),0)</f>
        <v>0</v>
      </c>
      <c r="AI828" s="46">
        <f t="shared" si="32"/>
        <v>0</v>
      </c>
    </row>
    <row r="829" spans="6:35" x14ac:dyDescent="0.25">
      <c r="F829" s="19" t="str">
        <f>IF(G829=1,MAX($F$4:F828)+1,"")</f>
        <v/>
      </c>
      <c r="G829" s="19">
        <f>COUNTIF($H$5:H829,H829)</f>
        <v>806</v>
      </c>
      <c r="H829" s="19" t="e">
        <f t="shared" si="31"/>
        <v>#N/A</v>
      </c>
      <c r="I829" s="19">
        <f>COUNTIF($J$4:$J829,1)</f>
        <v>11</v>
      </c>
      <c r="J829" s="19">
        <f>COUNTIF($S$5:$S829,S829)</f>
        <v>806</v>
      </c>
      <c r="K829" s="19" t="e">
        <f>VLOOKUP(P829,Исходные_данные,20,FALSE)</f>
        <v>#N/A</v>
      </c>
      <c r="L829" s="19">
        <f>IFERROR(IF(P829=0,0,MAX($L$4:L828)+1),0)</f>
        <v>0</v>
      </c>
      <c r="M829" s="104" t="e">
        <f>LEFT(P829,SEARCH(".",P829)-1)</f>
        <v>#N/A</v>
      </c>
      <c r="N829" s="104" t="e">
        <f>LEFT(RIGHT(P829,LEN(P829)-LEN(M829)-1),SEARCH(".",P829)-1)</f>
        <v>#N/A</v>
      </c>
      <c r="P829" s="46" t="e">
        <f>VLOOKUP(ROW(825:825),Разбивка_нумерация_5,4,FALSE)</f>
        <v>#N/A</v>
      </c>
      <c r="Q829" s="46" t="e">
        <f>IF(VLOOKUP(ROW(825:825),Разбивка_нумерация_5,3,FALSE)=0,VLOOKUP(ROW(825:825),Разбивка_нумерация_5,2,FALSE),VLOOKUP(ROW(825:825),Разбивка_нумерация_5,3,FALSE))</f>
        <v>#N/A</v>
      </c>
      <c r="R829" s="46" t="e">
        <f>VLOOKUP(ROW(825:825),Разбивка_нумерация_5,6,FALSE)</f>
        <v>#N/A</v>
      </c>
      <c r="S829" s="46" t="e">
        <f>VLOOKUP(ROW(825:825),Разбивка_нумерация_5,17,FALSE)</f>
        <v>#N/A</v>
      </c>
      <c r="T829" s="46" t="str">
        <f>IF(AG829=0,"","L="&amp;AG829)</f>
        <v/>
      </c>
      <c r="U829" s="46" t="str">
        <f>IF(AH829=0,"",AD829&amp;" L="&amp;AH829)</f>
        <v/>
      </c>
      <c r="V829" s="46" t="str">
        <f>IF(AI829=0,"",AE829&amp;" L="&amp;AI829)</f>
        <v/>
      </c>
      <c r="W829" s="47" t="e">
        <f>VLOOKUP(P829,Исходные_данные,13,FALSE)*1.3</f>
        <v>#N/A</v>
      </c>
      <c r="X829" s="48"/>
      <c r="Y829" s="48"/>
      <c r="Z829" s="48"/>
      <c r="AA829" s="48"/>
      <c r="AB829" s="48"/>
      <c r="AD829" s="46" t="e">
        <f>VLOOKUP(S829,Кабель_диаметр,4,FALSE)</f>
        <v>#N/A</v>
      </c>
      <c r="AE829" s="46" t="e">
        <f>VLOOKUP(S829,Кабель_диаметр,5,FALSE)</f>
        <v>#N/A</v>
      </c>
      <c r="AG829" s="46">
        <f>IFERROR(VLOOKUP(P829,Исходные_данные,10,FALSE),0)</f>
        <v>0</v>
      </c>
      <c r="AH829" s="46">
        <f>IFERROR(VLOOKUP(P829,Исходные_данные,11,FALSE),0)</f>
        <v>0</v>
      </c>
      <c r="AI829" s="46">
        <f t="shared" si="32"/>
        <v>0</v>
      </c>
    </row>
    <row r="830" spans="6:35" x14ac:dyDescent="0.25">
      <c r="F830" s="19" t="str">
        <f>IF(G830=1,MAX($F$4:F829)+1,"")</f>
        <v/>
      </c>
      <c r="G830" s="19">
        <f>COUNTIF($H$5:H830,H830)</f>
        <v>807</v>
      </c>
      <c r="H830" s="19" t="e">
        <f t="shared" si="31"/>
        <v>#N/A</v>
      </c>
      <c r="I830" s="19">
        <f>COUNTIF($J$4:$J830,1)</f>
        <v>11</v>
      </c>
      <c r="J830" s="19">
        <f>COUNTIF($S$5:$S830,S830)</f>
        <v>807</v>
      </c>
      <c r="K830" s="19" t="e">
        <f>VLOOKUP(P830,Исходные_данные,20,FALSE)</f>
        <v>#N/A</v>
      </c>
      <c r="L830" s="19">
        <f>IFERROR(IF(P830=0,0,MAX($L$4:L829)+1),0)</f>
        <v>0</v>
      </c>
      <c r="M830" s="104" t="e">
        <f>LEFT(P830,SEARCH(".",P830)-1)</f>
        <v>#N/A</v>
      </c>
      <c r="N830" s="104" t="e">
        <f>LEFT(RIGHT(P830,LEN(P830)-LEN(M830)-1),SEARCH(".",P830)-1)</f>
        <v>#N/A</v>
      </c>
      <c r="P830" s="46" t="e">
        <f>VLOOKUP(ROW(826:826),Разбивка_нумерация_5,4,FALSE)</f>
        <v>#N/A</v>
      </c>
      <c r="Q830" s="46" t="e">
        <f>IF(VLOOKUP(ROW(826:826),Разбивка_нумерация_5,3,FALSE)=0,VLOOKUP(ROW(826:826),Разбивка_нумерация_5,2,FALSE),VLOOKUP(ROW(826:826),Разбивка_нумерация_5,3,FALSE))</f>
        <v>#N/A</v>
      </c>
      <c r="R830" s="46" t="e">
        <f>VLOOKUP(ROW(826:826),Разбивка_нумерация_5,6,FALSE)</f>
        <v>#N/A</v>
      </c>
      <c r="S830" s="46" t="e">
        <f>VLOOKUP(ROW(826:826),Разбивка_нумерация_5,17,FALSE)</f>
        <v>#N/A</v>
      </c>
      <c r="T830" s="46" t="str">
        <f>IF(AG830=0,"","L="&amp;AG830)</f>
        <v/>
      </c>
      <c r="U830" s="46" t="str">
        <f>IF(AH830=0,"",AD830&amp;" L="&amp;AH830)</f>
        <v/>
      </c>
      <c r="V830" s="46" t="str">
        <f>IF(AI830=0,"",AE830&amp;" L="&amp;AI830)</f>
        <v/>
      </c>
      <c r="W830" s="47" t="e">
        <f>VLOOKUP(P830,Исходные_данные,13,FALSE)*1.3</f>
        <v>#N/A</v>
      </c>
      <c r="X830" s="48"/>
      <c r="Y830" s="48"/>
      <c r="Z830" s="48"/>
      <c r="AA830" s="48"/>
      <c r="AB830" s="48"/>
      <c r="AD830" s="46" t="e">
        <f>VLOOKUP(S830,Кабель_диаметр,4,FALSE)</f>
        <v>#N/A</v>
      </c>
      <c r="AE830" s="46" t="e">
        <f>VLOOKUP(S830,Кабель_диаметр,5,FALSE)</f>
        <v>#N/A</v>
      </c>
      <c r="AG830" s="46">
        <f>IFERROR(VLOOKUP(P830,Исходные_данные,10,FALSE),0)</f>
        <v>0</v>
      </c>
      <c r="AH830" s="46">
        <f>IFERROR(VLOOKUP(P830,Исходные_данные,11,FALSE),0)</f>
        <v>0</v>
      </c>
      <c r="AI830" s="46">
        <f t="shared" si="32"/>
        <v>0</v>
      </c>
    </row>
    <row r="831" spans="6:35" x14ac:dyDescent="0.25">
      <c r="F831" s="19" t="str">
        <f>IF(G831=1,MAX($F$4:F830)+1,"")</f>
        <v/>
      </c>
      <c r="G831" s="19">
        <f>COUNTIF($H$5:H831,H831)</f>
        <v>808</v>
      </c>
      <c r="H831" s="19" t="e">
        <f t="shared" si="31"/>
        <v>#N/A</v>
      </c>
      <c r="I831" s="19">
        <f>COUNTIF($J$4:$J831,1)</f>
        <v>11</v>
      </c>
      <c r="J831" s="19">
        <f>COUNTIF($S$5:$S831,S831)</f>
        <v>808</v>
      </c>
      <c r="K831" s="19" t="e">
        <f>VLOOKUP(P831,Исходные_данные,20,FALSE)</f>
        <v>#N/A</v>
      </c>
      <c r="L831" s="19">
        <f>IFERROR(IF(P831=0,0,MAX($L$4:L830)+1),0)</f>
        <v>0</v>
      </c>
      <c r="M831" s="104" t="e">
        <f>LEFT(P831,SEARCH(".",P831)-1)</f>
        <v>#N/A</v>
      </c>
      <c r="N831" s="104" t="e">
        <f>LEFT(RIGHT(P831,LEN(P831)-LEN(M831)-1),SEARCH(".",P831)-1)</f>
        <v>#N/A</v>
      </c>
      <c r="P831" s="46" t="e">
        <f>VLOOKUP(ROW(827:827),Разбивка_нумерация_5,4,FALSE)</f>
        <v>#N/A</v>
      </c>
      <c r="Q831" s="46" t="e">
        <f>IF(VLOOKUP(ROW(827:827),Разбивка_нумерация_5,3,FALSE)=0,VLOOKUP(ROW(827:827),Разбивка_нумерация_5,2,FALSE),VLOOKUP(ROW(827:827),Разбивка_нумерация_5,3,FALSE))</f>
        <v>#N/A</v>
      </c>
      <c r="R831" s="46" t="e">
        <f>VLOOKUP(ROW(827:827),Разбивка_нумерация_5,6,FALSE)</f>
        <v>#N/A</v>
      </c>
      <c r="S831" s="46" t="e">
        <f>VLOOKUP(ROW(827:827),Разбивка_нумерация_5,17,FALSE)</f>
        <v>#N/A</v>
      </c>
      <c r="T831" s="46" t="str">
        <f>IF(AG831=0,"","L="&amp;AG831)</f>
        <v/>
      </c>
      <c r="U831" s="46" t="str">
        <f>IF(AH831=0,"",AD831&amp;" L="&amp;AH831)</f>
        <v/>
      </c>
      <c r="V831" s="46" t="str">
        <f>IF(AI831=0,"",AE831&amp;" L="&amp;AI831)</f>
        <v/>
      </c>
      <c r="W831" s="47" t="e">
        <f>VLOOKUP(P831,Исходные_данные,13,FALSE)*1.3</f>
        <v>#N/A</v>
      </c>
      <c r="X831" s="48"/>
      <c r="Y831" s="48"/>
      <c r="Z831" s="48"/>
      <c r="AA831" s="48"/>
      <c r="AB831" s="48"/>
      <c r="AD831" s="46" t="e">
        <f>VLOOKUP(S831,Кабель_диаметр,4,FALSE)</f>
        <v>#N/A</v>
      </c>
      <c r="AE831" s="46" t="e">
        <f>VLOOKUP(S831,Кабель_диаметр,5,FALSE)</f>
        <v>#N/A</v>
      </c>
      <c r="AG831" s="46">
        <f>IFERROR(VLOOKUP(P831,Исходные_данные,10,FALSE),0)</f>
        <v>0</v>
      </c>
      <c r="AH831" s="46">
        <f>IFERROR(VLOOKUP(P831,Исходные_данные,11,FALSE),0)</f>
        <v>0</v>
      </c>
      <c r="AI831" s="46">
        <f t="shared" si="32"/>
        <v>0</v>
      </c>
    </row>
    <row r="832" spans="6:35" x14ac:dyDescent="0.25">
      <c r="F832" s="19" t="str">
        <f>IF(G832=1,MAX($F$4:F831)+1,"")</f>
        <v/>
      </c>
      <c r="G832" s="19">
        <f>COUNTIF($H$5:H832,H832)</f>
        <v>809</v>
      </c>
      <c r="H832" s="19" t="e">
        <f t="shared" si="31"/>
        <v>#N/A</v>
      </c>
      <c r="I832" s="19">
        <f>COUNTIF($J$4:$J832,1)</f>
        <v>11</v>
      </c>
      <c r="J832" s="19">
        <f>COUNTIF($S$5:$S832,S832)</f>
        <v>809</v>
      </c>
      <c r="K832" s="19" t="e">
        <f>VLOOKUP(P832,Исходные_данные,20,FALSE)</f>
        <v>#N/A</v>
      </c>
      <c r="L832" s="19">
        <f>IFERROR(IF(P832=0,0,MAX($L$4:L831)+1),0)</f>
        <v>0</v>
      </c>
      <c r="M832" s="104" t="e">
        <f>LEFT(P832,SEARCH(".",P832)-1)</f>
        <v>#N/A</v>
      </c>
      <c r="N832" s="104" t="e">
        <f>LEFT(RIGHT(P832,LEN(P832)-LEN(M832)-1),SEARCH(".",P832)-1)</f>
        <v>#N/A</v>
      </c>
      <c r="P832" s="46" t="e">
        <f>VLOOKUP(ROW(828:828),Разбивка_нумерация_5,4,FALSE)</f>
        <v>#N/A</v>
      </c>
      <c r="Q832" s="46" t="e">
        <f>IF(VLOOKUP(ROW(828:828),Разбивка_нумерация_5,3,FALSE)=0,VLOOKUP(ROW(828:828),Разбивка_нумерация_5,2,FALSE),VLOOKUP(ROW(828:828),Разбивка_нумерация_5,3,FALSE))</f>
        <v>#N/A</v>
      </c>
      <c r="R832" s="46" t="e">
        <f>VLOOKUP(ROW(828:828),Разбивка_нумерация_5,6,FALSE)</f>
        <v>#N/A</v>
      </c>
      <c r="S832" s="46" t="e">
        <f>VLOOKUP(ROW(828:828),Разбивка_нумерация_5,17,FALSE)</f>
        <v>#N/A</v>
      </c>
      <c r="T832" s="46" t="str">
        <f>IF(AG832=0,"","L="&amp;AG832)</f>
        <v/>
      </c>
      <c r="U832" s="46" t="str">
        <f>IF(AH832=0,"",AD832&amp;" L="&amp;AH832)</f>
        <v/>
      </c>
      <c r="V832" s="46" t="str">
        <f>IF(AI832=0,"",AE832&amp;" L="&amp;AI832)</f>
        <v/>
      </c>
      <c r="W832" s="47" t="e">
        <f>VLOOKUP(P832,Исходные_данные,13,FALSE)*1.3</f>
        <v>#N/A</v>
      </c>
      <c r="X832" s="48"/>
      <c r="Y832" s="48"/>
      <c r="Z832" s="48"/>
      <c r="AA832" s="48"/>
      <c r="AB832" s="48"/>
      <c r="AD832" s="46" t="e">
        <f>VLOOKUP(S832,Кабель_диаметр,4,FALSE)</f>
        <v>#N/A</v>
      </c>
      <c r="AE832" s="46" t="e">
        <f>VLOOKUP(S832,Кабель_диаметр,5,FALSE)</f>
        <v>#N/A</v>
      </c>
      <c r="AG832" s="46">
        <f>IFERROR(VLOOKUP(P832,Исходные_данные,10,FALSE),0)</f>
        <v>0</v>
      </c>
      <c r="AH832" s="46">
        <f>IFERROR(VLOOKUP(P832,Исходные_данные,11,FALSE),0)</f>
        <v>0</v>
      </c>
      <c r="AI832" s="46">
        <f t="shared" si="32"/>
        <v>0</v>
      </c>
    </row>
    <row r="833" spans="6:35" x14ac:dyDescent="0.25">
      <c r="F833" s="19" t="str">
        <f>IF(G833=1,MAX($F$4:F832)+1,"")</f>
        <v/>
      </c>
      <c r="G833" s="19">
        <f>COUNTIF($H$5:H833,H833)</f>
        <v>810</v>
      </c>
      <c r="H833" s="19" t="e">
        <f t="shared" si="31"/>
        <v>#N/A</v>
      </c>
      <c r="I833" s="19">
        <f>COUNTIF($J$4:$J833,1)</f>
        <v>11</v>
      </c>
      <c r="J833" s="19">
        <f>COUNTIF($S$5:$S833,S833)</f>
        <v>810</v>
      </c>
      <c r="K833" s="19" t="e">
        <f>VLOOKUP(P833,Исходные_данные,20,FALSE)</f>
        <v>#N/A</v>
      </c>
      <c r="L833" s="19">
        <f>IFERROR(IF(P833=0,0,MAX($L$4:L832)+1),0)</f>
        <v>0</v>
      </c>
      <c r="M833" s="104" t="e">
        <f>LEFT(P833,SEARCH(".",P833)-1)</f>
        <v>#N/A</v>
      </c>
      <c r="N833" s="104" t="e">
        <f>LEFT(RIGHT(P833,LEN(P833)-LEN(M833)-1),SEARCH(".",P833)-1)</f>
        <v>#N/A</v>
      </c>
      <c r="P833" s="46" t="e">
        <f>VLOOKUP(ROW(829:829),Разбивка_нумерация_5,4,FALSE)</f>
        <v>#N/A</v>
      </c>
      <c r="Q833" s="46" t="e">
        <f>IF(VLOOKUP(ROW(829:829),Разбивка_нумерация_5,3,FALSE)=0,VLOOKUP(ROW(829:829),Разбивка_нумерация_5,2,FALSE),VLOOKUP(ROW(829:829),Разбивка_нумерация_5,3,FALSE))</f>
        <v>#N/A</v>
      </c>
      <c r="R833" s="46" t="e">
        <f>VLOOKUP(ROW(829:829),Разбивка_нумерация_5,6,FALSE)</f>
        <v>#N/A</v>
      </c>
      <c r="S833" s="46" t="e">
        <f>VLOOKUP(ROW(829:829),Разбивка_нумерация_5,17,FALSE)</f>
        <v>#N/A</v>
      </c>
      <c r="T833" s="46" t="str">
        <f>IF(AG833=0,"","L="&amp;AG833)</f>
        <v/>
      </c>
      <c r="U833" s="46" t="str">
        <f>IF(AH833=0,"",AD833&amp;" L="&amp;AH833)</f>
        <v/>
      </c>
      <c r="V833" s="46" t="str">
        <f>IF(AI833=0,"",AE833&amp;" L="&amp;AI833)</f>
        <v/>
      </c>
      <c r="W833" s="47" t="e">
        <f>VLOOKUP(P833,Исходные_данные,13,FALSE)*1.3</f>
        <v>#N/A</v>
      </c>
      <c r="X833" s="48"/>
      <c r="Y833" s="48"/>
      <c r="Z833" s="48"/>
      <c r="AA833" s="48"/>
      <c r="AB833" s="48"/>
      <c r="AD833" s="46" t="e">
        <f>VLOOKUP(S833,Кабель_диаметр,4,FALSE)</f>
        <v>#N/A</v>
      </c>
      <c r="AE833" s="46" t="e">
        <f>VLOOKUP(S833,Кабель_диаметр,5,FALSE)</f>
        <v>#N/A</v>
      </c>
      <c r="AG833" s="46">
        <f>IFERROR(VLOOKUP(P833,Исходные_данные,10,FALSE),0)</f>
        <v>0</v>
      </c>
      <c r="AH833" s="46">
        <f>IFERROR(VLOOKUP(P833,Исходные_данные,11,FALSE),0)</f>
        <v>0</v>
      </c>
      <c r="AI833" s="46">
        <f t="shared" si="32"/>
        <v>0</v>
      </c>
    </row>
    <row r="834" spans="6:35" x14ac:dyDescent="0.25">
      <c r="F834" s="19" t="str">
        <f>IF(G834=1,MAX($F$4:F833)+1,"")</f>
        <v/>
      </c>
      <c r="G834" s="19">
        <f>COUNTIF($H$5:H834,H834)</f>
        <v>811</v>
      </c>
      <c r="H834" s="19" t="e">
        <f t="shared" si="31"/>
        <v>#N/A</v>
      </c>
      <c r="I834" s="19">
        <f>COUNTIF($J$4:$J834,1)</f>
        <v>11</v>
      </c>
      <c r="J834" s="19">
        <f>COUNTIF($S$5:$S834,S834)</f>
        <v>811</v>
      </c>
      <c r="K834" s="19" t="e">
        <f>VLOOKUP(P834,Исходные_данные,20,FALSE)</f>
        <v>#N/A</v>
      </c>
      <c r="L834" s="19">
        <f>IFERROR(IF(P834=0,0,MAX($L$4:L833)+1),0)</f>
        <v>0</v>
      </c>
      <c r="M834" s="104" t="e">
        <f>LEFT(P834,SEARCH(".",P834)-1)</f>
        <v>#N/A</v>
      </c>
      <c r="N834" s="104" t="e">
        <f>LEFT(RIGHT(P834,LEN(P834)-LEN(M834)-1),SEARCH(".",P834)-1)</f>
        <v>#N/A</v>
      </c>
      <c r="P834" s="46" t="e">
        <f>VLOOKUP(ROW(830:830),Разбивка_нумерация_5,4,FALSE)</f>
        <v>#N/A</v>
      </c>
      <c r="Q834" s="46" t="e">
        <f>IF(VLOOKUP(ROW(830:830),Разбивка_нумерация_5,3,FALSE)=0,VLOOKUP(ROW(830:830),Разбивка_нумерация_5,2,FALSE),VLOOKUP(ROW(830:830),Разбивка_нумерация_5,3,FALSE))</f>
        <v>#N/A</v>
      </c>
      <c r="R834" s="46" t="e">
        <f>VLOOKUP(ROW(830:830),Разбивка_нумерация_5,6,FALSE)</f>
        <v>#N/A</v>
      </c>
      <c r="S834" s="46" t="e">
        <f>VLOOKUP(ROW(830:830),Разбивка_нумерация_5,17,FALSE)</f>
        <v>#N/A</v>
      </c>
      <c r="T834" s="46" t="str">
        <f>IF(AG834=0,"","L="&amp;AG834)</f>
        <v/>
      </c>
      <c r="U834" s="46" t="str">
        <f>IF(AH834=0,"",AD834&amp;" L="&amp;AH834)</f>
        <v/>
      </c>
      <c r="V834" s="46" t="str">
        <f>IF(AI834=0,"",AE834&amp;" L="&amp;AI834)</f>
        <v/>
      </c>
      <c r="W834" s="47" t="e">
        <f>VLOOKUP(P834,Исходные_данные,13,FALSE)*1.3</f>
        <v>#N/A</v>
      </c>
      <c r="X834" s="48"/>
      <c r="Y834" s="48"/>
      <c r="Z834" s="48"/>
      <c r="AA834" s="48"/>
      <c r="AB834" s="48"/>
      <c r="AD834" s="46" t="e">
        <f>VLOOKUP(S834,Кабель_диаметр,4,FALSE)</f>
        <v>#N/A</v>
      </c>
      <c r="AE834" s="46" t="e">
        <f>VLOOKUP(S834,Кабель_диаметр,5,FALSE)</f>
        <v>#N/A</v>
      </c>
      <c r="AG834" s="46">
        <f>IFERROR(VLOOKUP(P834,Исходные_данные,10,FALSE),0)</f>
        <v>0</v>
      </c>
      <c r="AH834" s="46">
        <f>IFERROR(VLOOKUP(P834,Исходные_данные,11,FALSE),0)</f>
        <v>0</v>
      </c>
      <c r="AI834" s="46">
        <f t="shared" si="32"/>
        <v>0</v>
      </c>
    </row>
    <row r="835" spans="6:35" x14ac:dyDescent="0.25">
      <c r="F835" s="19" t="str">
        <f>IF(G835=1,MAX($F$4:F834)+1,"")</f>
        <v/>
      </c>
      <c r="G835" s="19">
        <f>COUNTIF($H$5:H835,H835)</f>
        <v>812</v>
      </c>
      <c r="H835" s="19" t="e">
        <f t="shared" si="31"/>
        <v>#N/A</v>
      </c>
      <c r="I835" s="19">
        <f>COUNTIF($J$4:$J835,1)</f>
        <v>11</v>
      </c>
      <c r="J835" s="19">
        <f>COUNTIF($S$5:$S835,S835)</f>
        <v>812</v>
      </c>
      <c r="K835" s="19" t="e">
        <f>VLOOKUP(P835,Исходные_данные,20,FALSE)</f>
        <v>#N/A</v>
      </c>
      <c r="L835" s="19">
        <f>IFERROR(IF(P835=0,0,MAX($L$4:L834)+1),0)</f>
        <v>0</v>
      </c>
      <c r="M835" s="104" t="e">
        <f>LEFT(P835,SEARCH(".",P835)-1)</f>
        <v>#N/A</v>
      </c>
      <c r="N835" s="104" t="e">
        <f>LEFT(RIGHT(P835,LEN(P835)-LEN(M835)-1),SEARCH(".",P835)-1)</f>
        <v>#N/A</v>
      </c>
      <c r="P835" s="46" t="e">
        <f>VLOOKUP(ROW(831:831),Разбивка_нумерация_5,4,FALSE)</f>
        <v>#N/A</v>
      </c>
      <c r="Q835" s="46" t="e">
        <f>IF(VLOOKUP(ROW(831:831),Разбивка_нумерация_5,3,FALSE)=0,VLOOKUP(ROW(831:831),Разбивка_нумерация_5,2,FALSE),VLOOKUP(ROW(831:831),Разбивка_нумерация_5,3,FALSE))</f>
        <v>#N/A</v>
      </c>
      <c r="R835" s="46" t="e">
        <f>VLOOKUP(ROW(831:831),Разбивка_нумерация_5,6,FALSE)</f>
        <v>#N/A</v>
      </c>
      <c r="S835" s="46" t="e">
        <f>VLOOKUP(ROW(831:831),Разбивка_нумерация_5,17,FALSE)</f>
        <v>#N/A</v>
      </c>
      <c r="T835" s="46" t="str">
        <f>IF(AG835=0,"","L="&amp;AG835)</f>
        <v/>
      </c>
      <c r="U835" s="46" t="str">
        <f>IF(AH835=0,"",AD835&amp;" L="&amp;AH835)</f>
        <v/>
      </c>
      <c r="V835" s="46" t="str">
        <f>IF(AI835=0,"",AE835&amp;" L="&amp;AI835)</f>
        <v/>
      </c>
      <c r="W835" s="47" t="e">
        <f>VLOOKUP(P835,Исходные_данные,13,FALSE)*1.3</f>
        <v>#N/A</v>
      </c>
      <c r="X835" s="48"/>
      <c r="Y835" s="48"/>
      <c r="Z835" s="48"/>
      <c r="AA835" s="48"/>
      <c r="AB835" s="48"/>
      <c r="AD835" s="46" t="e">
        <f>VLOOKUP(S835,Кабель_диаметр,4,FALSE)</f>
        <v>#N/A</v>
      </c>
      <c r="AE835" s="46" t="e">
        <f>VLOOKUP(S835,Кабель_диаметр,5,FALSE)</f>
        <v>#N/A</v>
      </c>
      <c r="AG835" s="46">
        <f>IFERROR(VLOOKUP(P835,Исходные_данные,10,FALSE),0)</f>
        <v>0</v>
      </c>
      <c r="AH835" s="46">
        <f>IFERROR(VLOOKUP(P835,Исходные_данные,11,FALSE),0)</f>
        <v>0</v>
      </c>
      <c r="AI835" s="46">
        <f t="shared" si="32"/>
        <v>0</v>
      </c>
    </row>
    <row r="836" spans="6:35" x14ac:dyDescent="0.25">
      <c r="F836" s="19" t="str">
        <f>IF(G836=1,MAX($F$4:F835)+1,"")</f>
        <v/>
      </c>
      <c r="G836" s="19">
        <f>COUNTIF($H$5:H836,H836)</f>
        <v>813</v>
      </c>
      <c r="H836" s="19" t="e">
        <f t="shared" si="31"/>
        <v>#N/A</v>
      </c>
      <c r="I836" s="19">
        <f>COUNTIF($J$4:$J836,1)</f>
        <v>11</v>
      </c>
      <c r="J836" s="19">
        <f>COUNTIF($S$5:$S836,S836)</f>
        <v>813</v>
      </c>
      <c r="K836" s="19" t="e">
        <f>VLOOKUP(P836,Исходные_данные,20,FALSE)</f>
        <v>#N/A</v>
      </c>
      <c r="L836" s="19">
        <f>IFERROR(IF(P836=0,0,MAX($L$4:L835)+1),0)</f>
        <v>0</v>
      </c>
      <c r="M836" s="104" t="e">
        <f>LEFT(P836,SEARCH(".",P836)-1)</f>
        <v>#N/A</v>
      </c>
      <c r="N836" s="104" t="e">
        <f>LEFT(RIGHT(P836,LEN(P836)-LEN(M836)-1),SEARCH(".",P836)-1)</f>
        <v>#N/A</v>
      </c>
      <c r="P836" s="46" t="e">
        <f>VLOOKUP(ROW(832:832),Разбивка_нумерация_5,4,FALSE)</f>
        <v>#N/A</v>
      </c>
      <c r="Q836" s="46" t="e">
        <f>IF(VLOOKUP(ROW(832:832),Разбивка_нумерация_5,3,FALSE)=0,VLOOKUP(ROW(832:832),Разбивка_нумерация_5,2,FALSE),VLOOKUP(ROW(832:832),Разбивка_нумерация_5,3,FALSE))</f>
        <v>#N/A</v>
      </c>
      <c r="R836" s="46" t="e">
        <f>VLOOKUP(ROW(832:832),Разбивка_нумерация_5,6,FALSE)</f>
        <v>#N/A</v>
      </c>
      <c r="S836" s="46" t="e">
        <f>VLOOKUP(ROW(832:832),Разбивка_нумерация_5,17,FALSE)</f>
        <v>#N/A</v>
      </c>
      <c r="T836" s="46" t="str">
        <f>IF(AG836=0,"","L="&amp;AG836)</f>
        <v/>
      </c>
      <c r="U836" s="46" t="str">
        <f>IF(AH836=0,"",AD836&amp;" L="&amp;AH836)</f>
        <v/>
      </c>
      <c r="V836" s="46" t="str">
        <f>IF(AI836=0,"",AE836&amp;" L="&amp;AI836)</f>
        <v/>
      </c>
      <c r="W836" s="47" t="e">
        <f>VLOOKUP(P836,Исходные_данные,13,FALSE)*1.3</f>
        <v>#N/A</v>
      </c>
      <c r="X836" s="48"/>
      <c r="Y836" s="48"/>
      <c r="Z836" s="48"/>
      <c r="AA836" s="48"/>
      <c r="AB836" s="48"/>
      <c r="AD836" s="46" t="e">
        <f>VLOOKUP(S836,Кабель_диаметр,4,FALSE)</f>
        <v>#N/A</v>
      </c>
      <c r="AE836" s="46" t="e">
        <f>VLOOKUP(S836,Кабель_диаметр,5,FALSE)</f>
        <v>#N/A</v>
      </c>
      <c r="AG836" s="46">
        <f>IFERROR(VLOOKUP(P836,Исходные_данные,10,FALSE),0)</f>
        <v>0</v>
      </c>
      <c r="AH836" s="46">
        <f>IFERROR(VLOOKUP(P836,Исходные_данные,11,FALSE),0)</f>
        <v>0</v>
      </c>
      <c r="AI836" s="46">
        <f t="shared" si="32"/>
        <v>0</v>
      </c>
    </row>
    <row r="837" spans="6:35" x14ac:dyDescent="0.25">
      <c r="F837" s="19" t="str">
        <f>IF(G837=1,MAX($F$4:F836)+1,"")</f>
        <v/>
      </c>
      <c r="G837" s="19">
        <f>COUNTIF($H$5:H837,H837)</f>
        <v>814</v>
      </c>
      <c r="H837" s="19" t="e">
        <f t="shared" ref="H837:H900" si="33">S837&amp;" "&amp;K837</f>
        <v>#N/A</v>
      </c>
      <c r="I837" s="19">
        <f>COUNTIF($J$4:$J837,1)</f>
        <v>11</v>
      </c>
      <c r="J837" s="19">
        <f>COUNTIF($S$5:$S837,S837)</f>
        <v>814</v>
      </c>
      <c r="K837" s="19" t="e">
        <f>VLOOKUP(P837,Исходные_данные,20,FALSE)</f>
        <v>#N/A</v>
      </c>
      <c r="L837" s="19">
        <f>IFERROR(IF(P837=0,0,MAX($L$4:L836)+1),0)</f>
        <v>0</v>
      </c>
      <c r="M837" s="104" t="e">
        <f>LEFT(P837,SEARCH(".",P837)-1)</f>
        <v>#N/A</v>
      </c>
      <c r="N837" s="104" t="e">
        <f>LEFT(RIGHT(P837,LEN(P837)-LEN(M837)-1),SEARCH(".",P837)-1)</f>
        <v>#N/A</v>
      </c>
      <c r="P837" s="46" t="e">
        <f>VLOOKUP(ROW(833:833),Разбивка_нумерация_5,4,FALSE)</f>
        <v>#N/A</v>
      </c>
      <c r="Q837" s="46" t="e">
        <f>IF(VLOOKUP(ROW(833:833),Разбивка_нумерация_5,3,FALSE)=0,VLOOKUP(ROW(833:833),Разбивка_нумерация_5,2,FALSE),VLOOKUP(ROW(833:833),Разбивка_нумерация_5,3,FALSE))</f>
        <v>#N/A</v>
      </c>
      <c r="R837" s="46" t="e">
        <f>VLOOKUP(ROW(833:833),Разбивка_нумерация_5,6,FALSE)</f>
        <v>#N/A</v>
      </c>
      <c r="S837" s="46" t="e">
        <f>VLOOKUP(ROW(833:833),Разбивка_нумерация_5,17,FALSE)</f>
        <v>#N/A</v>
      </c>
      <c r="T837" s="46" t="str">
        <f>IF(AG837=0,"","L="&amp;AG837)</f>
        <v/>
      </c>
      <c r="U837" s="46" t="str">
        <f>IF(AH837=0,"",AD837&amp;" L="&amp;AH837)</f>
        <v/>
      </c>
      <c r="V837" s="46" t="str">
        <f>IF(AI837=0,"",AE837&amp;" L="&amp;AI837)</f>
        <v/>
      </c>
      <c r="W837" s="47" t="e">
        <f>VLOOKUP(P837,Исходные_данные,13,FALSE)*1.3</f>
        <v>#N/A</v>
      </c>
      <c r="X837" s="48"/>
      <c r="Y837" s="48"/>
      <c r="Z837" s="48"/>
      <c r="AA837" s="48"/>
      <c r="AB837" s="48"/>
      <c r="AD837" s="46" t="e">
        <f>VLOOKUP(S837,Кабель_диаметр,4,FALSE)</f>
        <v>#N/A</v>
      </c>
      <c r="AE837" s="46" t="e">
        <f>VLOOKUP(S837,Кабель_диаметр,5,FALSE)</f>
        <v>#N/A</v>
      </c>
      <c r="AG837" s="46">
        <f>IFERROR(VLOOKUP(P837,Исходные_данные,10,FALSE),0)</f>
        <v>0</v>
      </c>
      <c r="AH837" s="46">
        <f>IFERROR(VLOOKUP(P837,Исходные_данные,11,FALSE),0)</f>
        <v>0</v>
      </c>
      <c r="AI837" s="46">
        <f t="shared" ref="AI837:AI900" si="34">IFERROR(VLOOKUP(P837,Исходные_данные,12,FALSE),0)</f>
        <v>0</v>
      </c>
    </row>
    <row r="838" spans="6:35" x14ac:dyDescent="0.25">
      <c r="F838" s="19" t="str">
        <f>IF(G838=1,MAX($F$4:F837)+1,"")</f>
        <v/>
      </c>
      <c r="G838" s="19">
        <f>COUNTIF($H$5:H838,H838)</f>
        <v>815</v>
      </c>
      <c r="H838" s="19" t="e">
        <f t="shared" si="33"/>
        <v>#N/A</v>
      </c>
      <c r="I838" s="19">
        <f>COUNTIF($J$4:$J838,1)</f>
        <v>11</v>
      </c>
      <c r="J838" s="19">
        <f>COUNTIF($S$5:$S838,S838)</f>
        <v>815</v>
      </c>
      <c r="K838" s="19" t="e">
        <f>VLOOKUP(P838,Исходные_данные,20,FALSE)</f>
        <v>#N/A</v>
      </c>
      <c r="L838" s="19">
        <f>IFERROR(IF(P838=0,0,MAX($L$4:L837)+1),0)</f>
        <v>0</v>
      </c>
      <c r="M838" s="104" t="e">
        <f>LEFT(P838,SEARCH(".",P838)-1)</f>
        <v>#N/A</v>
      </c>
      <c r="N838" s="104" t="e">
        <f>LEFT(RIGHT(P838,LEN(P838)-LEN(M838)-1),SEARCH(".",P838)-1)</f>
        <v>#N/A</v>
      </c>
      <c r="P838" s="46" t="e">
        <f>VLOOKUP(ROW(834:834),Разбивка_нумерация_5,4,FALSE)</f>
        <v>#N/A</v>
      </c>
      <c r="Q838" s="46" t="e">
        <f>IF(VLOOKUP(ROW(834:834),Разбивка_нумерация_5,3,FALSE)=0,VLOOKUP(ROW(834:834),Разбивка_нумерация_5,2,FALSE),VLOOKUP(ROW(834:834),Разбивка_нумерация_5,3,FALSE))</f>
        <v>#N/A</v>
      </c>
      <c r="R838" s="46" t="e">
        <f>VLOOKUP(ROW(834:834),Разбивка_нумерация_5,6,FALSE)</f>
        <v>#N/A</v>
      </c>
      <c r="S838" s="46" t="e">
        <f>VLOOKUP(ROW(834:834),Разбивка_нумерация_5,17,FALSE)</f>
        <v>#N/A</v>
      </c>
      <c r="T838" s="46" t="str">
        <f>IF(AG838=0,"","L="&amp;AG838)</f>
        <v/>
      </c>
      <c r="U838" s="46" t="str">
        <f>IF(AH838=0,"",AD838&amp;" L="&amp;AH838)</f>
        <v/>
      </c>
      <c r="V838" s="46" t="str">
        <f>IF(AI838=0,"",AE838&amp;" L="&amp;AI838)</f>
        <v/>
      </c>
      <c r="W838" s="47" t="e">
        <f>VLOOKUP(P838,Исходные_данные,13,FALSE)*1.3</f>
        <v>#N/A</v>
      </c>
      <c r="X838" s="48"/>
      <c r="Y838" s="48"/>
      <c r="Z838" s="48"/>
      <c r="AA838" s="48"/>
      <c r="AB838" s="48"/>
      <c r="AD838" s="46" t="e">
        <f>VLOOKUP(S838,Кабель_диаметр,4,FALSE)</f>
        <v>#N/A</v>
      </c>
      <c r="AE838" s="46" t="e">
        <f>VLOOKUP(S838,Кабель_диаметр,5,FALSE)</f>
        <v>#N/A</v>
      </c>
      <c r="AG838" s="46">
        <f>IFERROR(VLOOKUP(P838,Исходные_данные,10,FALSE),0)</f>
        <v>0</v>
      </c>
      <c r="AH838" s="46">
        <f>IFERROR(VLOOKUP(P838,Исходные_данные,11,FALSE),0)</f>
        <v>0</v>
      </c>
      <c r="AI838" s="46">
        <f t="shared" si="34"/>
        <v>0</v>
      </c>
    </row>
    <row r="839" spans="6:35" x14ac:dyDescent="0.25">
      <c r="F839" s="19" t="str">
        <f>IF(G839=1,MAX($F$4:F838)+1,"")</f>
        <v/>
      </c>
      <c r="G839" s="19">
        <f>COUNTIF($H$5:H839,H839)</f>
        <v>816</v>
      </c>
      <c r="H839" s="19" t="e">
        <f t="shared" si="33"/>
        <v>#N/A</v>
      </c>
      <c r="I839" s="19">
        <f>COUNTIF($J$4:$J839,1)</f>
        <v>11</v>
      </c>
      <c r="J839" s="19">
        <f>COUNTIF($S$5:$S839,S839)</f>
        <v>816</v>
      </c>
      <c r="K839" s="19" t="e">
        <f>VLOOKUP(P839,Исходные_данные,20,FALSE)</f>
        <v>#N/A</v>
      </c>
      <c r="L839" s="19">
        <f>IFERROR(IF(P839=0,0,MAX($L$4:L838)+1),0)</f>
        <v>0</v>
      </c>
      <c r="M839" s="104" t="e">
        <f>LEFT(P839,SEARCH(".",P839)-1)</f>
        <v>#N/A</v>
      </c>
      <c r="N839" s="104" t="e">
        <f>LEFT(RIGHT(P839,LEN(P839)-LEN(M839)-1),SEARCH(".",P839)-1)</f>
        <v>#N/A</v>
      </c>
      <c r="P839" s="46" t="e">
        <f>VLOOKUP(ROW(835:835),Разбивка_нумерация_5,4,FALSE)</f>
        <v>#N/A</v>
      </c>
      <c r="Q839" s="46" t="e">
        <f>IF(VLOOKUP(ROW(835:835),Разбивка_нумерация_5,3,FALSE)=0,VLOOKUP(ROW(835:835),Разбивка_нумерация_5,2,FALSE),VLOOKUP(ROW(835:835),Разбивка_нумерация_5,3,FALSE))</f>
        <v>#N/A</v>
      </c>
      <c r="R839" s="46" t="e">
        <f>VLOOKUP(ROW(835:835),Разбивка_нумерация_5,6,FALSE)</f>
        <v>#N/A</v>
      </c>
      <c r="S839" s="46" t="e">
        <f>VLOOKUP(ROW(835:835),Разбивка_нумерация_5,17,FALSE)</f>
        <v>#N/A</v>
      </c>
      <c r="T839" s="46" t="str">
        <f>IF(AG839=0,"","L="&amp;AG839)</f>
        <v/>
      </c>
      <c r="U839" s="46" t="str">
        <f>IF(AH839=0,"",AD839&amp;" L="&amp;AH839)</f>
        <v/>
      </c>
      <c r="V839" s="46" t="str">
        <f>IF(AI839=0,"",AE839&amp;" L="&amp;AI839)</f>
        <v/>
      </c>
      <c r="W839" s="47" t="e">
        <f>VLOOKUP(P839,Исходные_данные,13,FALSE)*1.3</f>
        <v>#N/A</v>
      </c>
      <c r="X839" s="48"/>
      <c r="Y839" s="48"/>
      <c r="Z839" s="48"/>
      <c r="AA839" s="48"/>
      <c r="AB839" s="48"/>
      <c r="AD839" s="46" t="e">
        <f>VLOOKUP(S839,Кабель_диаметр,4,FALSE)</f>
        <v>#N/A</v>
      </c>
      <c r="AE839" s="46" t="e">
        <f>VLOOKUP(S839,Кабель_диаметр,5,FALSE)</f>
        <v>#N/A</v>
      </c>
      <c r="AG839" s="46">
        <f>IFERROR(VLOOKUP(P839,Исходные_данные,10,FALSE),0)</f>
        <v>0</v>
      </c>
      <c r="AH839" s="46">
        <f>IFERROR(VLOOKUP(P839,Исходные_данные,11,FALSE),0)</f>
        <v>0</v>
      </c>
      <c r="AI839" s="46">
        <f t="shared" si="34"/>
        <v>0</v>
      </c>
    </row>
    <row r="840" spans="6:35" x14ac:dyDescent="0.25">
      <c r="F840" s="19" t="str">
        <f>IF(G840=1,MAX($F$4:F839)+1,"")</f>
        <v/>
      </c>
      <c r="G840" s="19">
        <f>COUNTIF($H$5:H840,H840)</f>
        <v>817</v>
      </c>
      <c r="H840" s="19" t="e">
        <f t="shared" si="33"/>
        <v>#N/A</v>
      </c>
      <c r="I840" s="19">
        <f>COUNTIF($J$4:$J840,1)</f>
        <v>11</v>
      </c>
      <c r="J840" s="19">
        <f>COUNTIF($S$5:$S840,S840)</f>
        <v>817</v>
      </c>
      <c r="K840" s="19" t="e">
        <f>VLOOKUP(P840,Исходные_данные,20,FALSE)</f>
        <v>#N/A</v>
      </c>
      <c r="L840" s="19">
        <f>IFERROR(IF(P840=0,0,MAX($L$4:L839)+1),0)</f>
        <v>0</v>
      </c>
      <c r="M840" s="104" t="e">
        <f>LEFT(P840,SEARCH(".",P840)-1)</f>
        <v>#N/A</v>
      </c>
      <c r="N840" s="104" t="e">
        <f>LEFT(RIGHT(P840,LEN(P840)-LEN(M840)-1),SEARCH(".",P840)-1)</f>
        <v>#N/A</v>
      </c>
      <c r="P840" s="46" t="e">
        <f>VLOOKUP(ROW(836:836),Разбивка_нумерация_5,4,FALSE)</f>
        <v>#N/A</v>
      </c>
      <c r="Q840" s="46" t="e">
        <f>IF(VLOOKUP(ROW(836:836),Разбивка_нумерация_5,3,FALSE)=0,VLOOKUP(ROW(836:836),Разбивка_нумерация_5,2,FALSE),VLOOKUP(ROW(836:836),Разбивка_нумерация_5,3,FALSE))</f>
        <v>#N/A</v>
      </c>
      <c r="R840" s="46" t="e">
        <f>VLOOKUP(ROW(836:836),Разбивка_нумерация_5,6,FALSE)</f>
        <v>#N/A</v>
      </c>
      <c r="S840" s="46" t="e">
        <f>VLOOKUP(ROW(836:836),Разбивка_нумерация_5,17,FALSE)</f>
        <v>#N/A</v>
      </c>
      <c r="T840" s="46" t="str">
        <f>IF(AG840=0,"","L="&amp;AG840)</f>
        <v/>
      </c>
      <c r="U840" s="46" t="str">
        <f>IF(AH840=0,"",AD840&amp;" L="&amp;AH840)</f>
        <v/>
      </c>
      <c r="V840" s="46" t="str">
        <f>IF(AI840=0,"",AE840&amp;" L="&amp;AI840)</f>
        <v/>
      </c>
      <c r="W840" s="47" t="e">
        <f>VLOOKUP(P840,Исходные_данные,13,FALSE)*1.3</f>
        <v>#N/A</v>
      </c>
      <c r="X840" s="48"/>
      <c r="Y840" s="48"/>
      <c r="Z840" s="48"/>
      <c r="AA840" s="48"/>
      <c r="AB840" s="48"/>
      <c r="AD840" s="46" t="e">
        <f>VLOOKUP(S840,Кабель_диаметр,4,FALSE)</f>
        <v>#N/A</v>
      </c>
      <c r="AE840" s="46" t="e">
        <f>VLOOKUP(S840,Кабель_диаметр,5,FALSE)</f>
        <v>#N/A</v>
      </c>
      <c r="AG840" s="46">
        <f>IFERROR(VLOOKUP(P840,Исходные_данные,10,FALSE),0)</f>
        <v>0</v>
      </c>
      <c r="AH840" s="46">
        <f>IFERROR(VLOOKUP(P840,Исходные_данные,11,FALSE),0)</f>
        <v>0</v>
      </c>
      <c r="AI840" s="46">
        <f t="shared" si="34"/>
        <v>0</v>
      </c>
    </row>
    <row r="841" spans="6:35" x14ac:dyDescent="0.25">
      <c r="F841" s="19" t="str">
        <f>IF(G841=1,MAX($F$4:F840)+1,"")</f>
        <v/>
      </c>
      <c r="G841" s="19">
        <f>COUNTIF($H$5:H841,H841)</f>
        <v>818</v>
      </c>
      <c r="H841" s="19" t="e">
        <f t="shared" si="33"/>
        <v>#N/A</v>
      </c>
      <c r="I841" s="19">
        <f>COUNTIF($J$4:$J841,1)</f>
        <v>11</v>
      </c>
      <c r="J841" s="19">
        <f>COUNTIF($S$5:$S841,S841)</f>
        <v>818</v>
      </c>
      <c r="K841" s="19" t="e">
        <f>VLOOKUP(P841,Исходные_данные,20,FALSE)</f>
        <v>#N/A</v>
      </c>
      <c r="L841" s="19">
        <f>IFERROR(IF(P841=0,0,MAX($L$4:L840)+1),0)</f>
        <v>0</v>
      </c>
      <c r="M841" s="104" t="e">
        <f>LEFT(P841,SEARCH(".",P841)-1)</f>
        <v>#N/A</v>
      </c>
      <c r="N841" s="104" t="e">
        <f>LEFT(RIGHT(P841,LEN(P841)-LEN(M841)-1),SEARCH(".",P841)-1)</f>
        <v>#N/A</v>
      </c>
      <c r="P841" s="46" t="e">
        <f>VLOOKUP(ROW(837:837),Разбивка_нумерация_5,4,FALSE)</f>
        <v>#N/A</v>
      </c>
      <c r="Q841" s="46" t="e">
        <f>IF(VLOOKUP(ROW(837:837),Разбивка_нумерация_5,3,FALSE)=0,VLOOKUP(ROW(837:837),Разбивка_нумерация_5,2,FALSE),VLOOKUP(ROW(837:837),Разбивка_нумерация_5,3,FALSE))</f>
        <v>#N/A</v>
      </c>
      <c r="R841" s="46" t="e">
        <f>VLOOKUP(ROW(837:837),Разбивка_нумерация_5,6,FALSE)</f>
        <v>#N/A</v>
      </c>
      <c r="S841" s="46" t="e">
        <f>VLOOKUP(ROW(837:837),Разбивка_нумерация_5,17,FALSE)</f>
        <v>#N/A</v>
      </c>
      <c r="T841" s="46" t="str">
        <f>IF(AG841=0,"","L="&amp;AG841)</f>
        <v/>
      </c>
      <c r="U841" s="46" t="str">
        <f>IF(AH841=0,"",AD841&amp;" L="&amp;AH841)</f>
        <v/>
      </c>
      <c r="V841" s="46" t="str">
        <f>IF(AI841=0,"",AE841&amp;" L="&amp;AI841)</f>
        <v/>
      </c>
      <c r="W841" s="47" t="e">
        <f>VLOOKUP(P841,Исходные_данные,13,FALSE)*1.3</f>
        <v>#N/A</v>
      </c>
      <c r="X841" s="48"/>
      <c r="Y841" s="48"/>
      <c r="Z841" s="48"/>
      <c r="AA841" s="48"/>
      <c r="AB841" s="48"/>
      <c r="AD841" s="46" t="e">
        <f>VLOOKUP(S841,Кабель_диаметр,4,FALSE)</f>
        <v>#N/A</v>
      </c>
      <c r="AE841" s="46" t="e">
        <f>VLOOKUP(S841,Кабель_диаметр,5,FALSE)</f>
        <v>#N/A</v>
      </c>
      <c r="AG841" s="46">
        <f>IFERROR(VLOOKUP(P841,Исходные_данные,10,FALSE),0)</f>
        <v>0</v>
      </c>
      <c r="AH841" s="46">
        <f>IFERROR(VLOOKUP(P841,Исходные_данные,11,FALSE),0)</f>
        <v>0</v>
      </c>
      <c r="AI841" s="46">
        <f t="shared" si="34"/>
        <v>0</v>
      </c>
    </row>
    <row r="842" spans="6:35" x14ac:dyDescent="0.25">
      <c r="F842" s="19" t="str">
        <f>IF(G842=1,MAX($F$4:F841)+1,"")</f>
        <v/>
      </c>
      <c r="G842" s="19">
        <f>COUNTIF($H$5:H842,H842)</f>
        <v>819</v>
      </c>
      <c r="H842" s="19" t="e">
        <f t="shared" si="33"/>
        <v>#N/A</v>
      </c>
      <c r="I842" s="19">
        <f>COUNTIF($J$4:$J842,1)</f>
        <v>11</v>
      </c>
      <c r="J842" s="19">
        <f>COUNTIF($S$5:$S842,S842)</f>
        <v>819</v>
      </c>
      <c r="K842" s="19" t="e">
        <f>VLOOKUP(P842,Исходные_данные,20,FALSE)</f>
        <v>#N/A</v>
      </c>
      <c r="L842" s="19">
        <f>IFERROR(IF(P842=0,0,MAX($L$4:L841)+1),0)</f>
        <v>0</v>
      </c>
      <c r="M842" s="104" t="e">
        <f>LEFT(P842,SEARCH(".",P842)-1)</f>
        <v>#N/A</v>
      </c>
      <c r="N842" s="104" t="e">
        <f>LEFT(RIGHT(P842,LEN(P842)-LEN(M842)-1),SEARCH(".",P842)-1)</f>
        <v>#N/A</v>
      </c>
      <c r="P842" s="46" t="e">
        <f>VLOOKUP(ROW(838:838),Разбивка_нумерация_5,4,FALSE)</f>
        <v>#N/A</v>
      </c>
      <c r="Q842" s="46" t="e">
        <f>IF(VLOOKUP(ROW(838:838),Разбивка_нумерация_5,3,FALSE)=0,VLOOKUP(ROW(838:838),Разбивка_нумерация_5,2,FALSE),VLOOKUP(ROW(838:838),Разбивка_нумерация_5,3,FALSE))</f>
        <v>#N/A</v>
      </c>
      <c r="R842" s="46" t="e">
        <f>VLOOKUP(ROW(838:838),Разбивка_нумерация_5,6,FALSE)</f>
        <v>#N/A</v>
      </c>
      <c r="S842" s="46" t="e">
        <f>VLOOKUP(ROW(838:838),Разбивка_нумерация_5,17,FALSE)</f>
        <v>#N/A</v>
      </c>
      <c r="T842" s="46" t="str">
        <f>IF(AG842=0,"","L="&amp;AG842)</f>
        <v/>
      </c>
      <c r="U842" s="46" t="str">
        <f>IF(AH842=0,"",AD842&amp;" L="&amp;AH842)</f>
        <v/>
      </c>
      <c r="V842" s="46" t="str">
        <f>IF(AI842=0,"",AE842&amp;" L="&amp;AI842)</f>
        <v/>
      </c>
      <c r="W842" s="47" t="e">
        <f>VLOOKUP(P842,Исходные_данные,13,FALSE)*1.3</f>
        <v>#N/A</v>
      </c>
      <c r="X842" s="48"/>
      <c r="Y842" s="48"/>
      <c r="Z842" s="48"/>
      <c r="AA842" s="48"/>
      <c r="AB842" s="48"/>
      <c r="AD842" s="46" t="e">
        <f>VLOOKUP(S842,Кабель_диаметр,4,FALSE)</f>
        <v>#N/A</v>
      </c>
      <c r="AE842" s="46" t="e">
        <f>VLOOKUP(S842,Кабель_диаметр,5,FALSE)</f>
        <v>#N/A</v>
      </c>
      <c r="AG842" s="46">
        <f>IFERROR(VLOOKUP(P842,Исходные_данные,10,FALSE),0)</f>
        <v>0</v>
      </c>
      <c r="AH842" s="46">
        <f>IFERROR(VLOOKUP(P842,Исходные_данные,11,FALSE),0)</f>
        <v>0</v>
      </c>
      <c r="AI842" s="46">
        <f t="shared" si="34"/>
        <v>0</v>
      </c>
    </row>
    <row r="843" spans="6:35" x14ac:dyDescent="0.25">
      <c r="F843" s="19" t="str">
        <f>IF(G843=1,MAX($F$4:F842)+1,"")</f>
        <v/>
      </c>
      <c r="G843" s="19">
        <f>COUNTIF($H$5:H843,H843)</f>
        <v>820</v>
      </c>
      <c r="H843" s="19" t="e">
        <f t="shared" si="33"/>
        <v>#N/A</v>
      </c>
      <c r="I843" s="19">
        <f>COUNTIF($J$4:$J843,1)</f>
        <v>11</v>
      </c>
      <c r="J843" s="19">
        <f>COUNTIF($S$5:$S843,S843)</f>
        <v>820</v>
      </c>
      <c r="K843" s="19" t="e">
        <f>VLOOKUP(P843,Исходные_данные,20,FALSE)</f>
        <v>#N/A</v>
      </c>
      <c r="L843" s="19">
        <f>IFERROR(IF(P843=0,0,MAX($L$4:L842)+1),0)</f>
        <v>0</v>
      </c>
      <c r="M843" s="104" t="e">
        <f>LEFT(P843,SEARCH(".",P843)-1)</f>
        <v>#N/A</v>
      </c>
      <c r="N843" s="104" t="e">
        <f>LEFT(RIGHT(P843,LEN(P843)-LEN(M843)-1),SEARCH(".",P843)-1)</f>
        <v>#N/A</v>
      </c>
      <c r="P843" s="46" t="e">
        <f>VLOOKUP(ROW(839:839),Разбивка_нумерация_5,4,FALSE)</f>
        <v>#N/A</v>
      </c>
      <c r="Q843" s="46" t="e">
        <f>IF(VLOOKUP(ROW(839:839),Разбивка_нумерация_5,3,FALSE)=0,VLOOKUP(ROW(839:839),Разбивка_нумерация_5,2,FALSE),VLOOKUP(ROW(839:839),Разбивка_нумерация_5,3,FALSE))</f>
        <v>#N/A</v>
      </c>
      <c r="R843" s="46" t="e">
        <f>VLOOKUP(ROW(839:839),Разбивка_нумерация_5,6,FALSE)</f>
        <v>#N/A</v>
      </c>
      <c r="S843" s="46" t="e">
        <f>VLOOKUP(ROW(839:839),Разбивка_нумерация_5,17,FALSE)</f>
        <v>#N/A</v>
      </c>
      <c r="T843" s="46" t="str">
        <f>IF(AG843=0,"","L="&amp;AG843)</f>
        <v/>
      </c>
      <c r="U843" s="46" t="str">
        <f>IF(AH843=0,"",AD843&amp;" L="&amp;AH843)</f>
        <v/>
      </c>
      <c r="V843" s="46" t="str">
        <f>IF(AI843=0,"",AE843&amp;" L="&amp;AI843)</f>
        <v/>
      </c>
      <c r="W843" s="47" t="e">
        <f>VLOOKUP(P843,Исходные_данные,13,FALSE)*1.3</f>
        <v>#N/A</v>
      </c>
      <c r="X843" s="48"/>
      <c r="Y843" s="48"/>
      <c r="Z843" s="48"/>
      <c r="AA843" s="48"/>
      <c r="AB843" s="48"/>
      <c r="AD843" s="46" t="e">
        <f>VLOOKUP(S843,Кабель_диаметр,4,FALSE)</f>
        <v>#N/A</v>
      </c>
      <c r="AE843" s="46" t="e">
        <f>VLOOKUP(S843,Кабель_диаметр,5,FALSE)</f>
        <v>#N/A</v>
      </c>
      <c r="AG843" s="46">
        <f>IFERROR(VLOOKUP(P843,Исходные_данные,10,FALSE),0)</f>
        <v>0</v>
      </c>
      <c r="AH843" s="46">
        <f>IFERROR(VLOOKUP(P843,Исходные_данные,11,FALSE),0)</f>
        <v>0</v>
      </c>
      <c r="AI843" s="46">
        <f t="shared" si="34"/>
        <v>0</v>
      </c>
    </row>
    <row r="844" spans="6:35" x14ac:dyDescent="0.25">
      <c r="F844" s="19" t="str">
        <f>IF(G844=1,MAX($F$4:F843)+1,"")</f>
        <v/>
      </c>
      <c r="G844" s="19">
        <f>COUNTIF($H$5:H844,H844)</f>
        <v>821</v>
      </c>
      <c r="H844" s="19" t="e">
        <f t="shared" si="33"/>
        <v>#N/A</v>
      </c>
      <c r="I844" s="19">
        <f>COUNTIF($J$4:$J844,1)</f>
        <v>11</v>
      </c>
      <c r="J844" s="19">
        <f>COUNTIF($S$5:$S844,S844)</f>
        <v>821</v>
      </c>
      <c r="K844" s="19" t="e">
        <f>VLOOKUP(P844,Исходные_данные,20,FALSE)</f>
        <v>#N/A</v>
      </c>
      <c r="L844" s="19">
        <f>IFERROR(IF(P844=0,0,MAX($L$4:L843)+1),0)</f>
        <v>0</v>
      </c>
      <c r="M844" s="104" t="e">
        <f>LEFT(P844,SEARCH(".",P844)-1)</f>
        <v>#N/A</v>
      </c>
      <c r="N844" s="104" t="e">
        <f>LEFT(RIGHT(P844,LEN(P844)-LEN(M844)-1),SEARCH(".",P844)-1)</f>
        <v>#N/A</v>
      </c>
      <c r="P844" s="46" t="e">
        <f>VLOOKUP(ROW(840:840),Разбивка_нумерация_5,4,FALSE)</f>
        <v>#N/A</v>
      </c>
      <c r="Q844" s="46" t="e">
        <f>IF(VLOOKUP(ROW(840:840),Разбивка_нумерация_5,3,FALSE)=0,VLOOKUP(ROW(840:840),Разбивка_нумерация_5,2,FALSE),VLOOKUP(ROW(840:840),Разбивка_нумерация_5,3,FALSE))</f>
        <v>#N/A</v>
      </c>
      <c r="R844" s="46" t="e">
        <f>VLOOKUP(ROW(840:840),Разбивка_нумерация_5,6,FALSE)</f>
        <v>#N/A</v>
      </c>
      <c r="S844" s="46" t="e">
        <f>VLOOKUP(ROW(840:840),Разбивка_нумерация_5,17,FALSE)</f>
        <v>#N/A</v>
      </c>
      <c r="T844" s="46" t="str">
        <f>IF(AG844=0,"","L="&amp;AG844)</f>
        <v/>
      </c>
      <c r="U844" s="46" t="str">
        <f>IF(AH844=0,"",AD844&amp;" L="&amp;AH844)</f>
        <v/>
      </c>
      <c r="V844" s="46" t="str">
        <f>IF(AI844=0,"",AE844&amp;" L="&amp;AI844)</f>
        <v/>
      </c>
      <c r="W844" s="47" t="e">
        <f>VLOOKUP(P844,Исходные_данные,13,FALSE)*1.3</f>
        <v>#N/A</v>
      </c>
      <c r="X844" s="48"/>
      <c r="Y844" s="48"/>
      <c r="Z844" s="48"/>
      <c r="AA844" s="48"/>
      <c r="AB844" s="48"/>
      <c r="AD844" s="46" t="e">
        <f>VLOOKUP(S844,Кабель_диаметр,4,FALSE)</f>
        <v>#N/A</v>
      </c>
      <c r="AE844" s="46" t="e">
        <f>VLOOKUP(S844,Кабель_диаметр,5,FALSE)</f>
        <v>#N/A</v>
      </c>
      <c r="AG844" s="46">
        <f>IFERROR(VLOOKUP(P844,Исходные_данные,10,FALSE),0)</f>
        <v>0</v>
      </c>
      <c r="AH844" s="46">
        <f>IFERROR(VLOOKUP(P844,Исходные_данные,11,FALSE),0)</f>
        <v>0</v>
      </c>
      <c r="AI844" s="46">
        <f t="shared" si="34"/>
        <v>0</v>
      </c>
    </row>
    <row r="845" spans="6:35" x14ac:dyDescent="0.25">
      <c r="F845" s="19" t="str">
        <f>IF(G845=1,MAX($F$4:F844)+1,"")</f>
        <v/>
      </c>
      <c r="G845" s="19">
        <f>COUNTIF($H$5:H845,H845)</f>
        <v>822</v>
      </c>
      <c r="H845" s="19" t="e">
        <f t="shared" si="33"/>
        <v>#N/A</v>
      </c>
      <c r="I845" s="19">
        <f>COUNTIF($J$4:$J845,1)</f>
        <v>11</v>
      </c>
      <c r="J845" s="19">
        <f>COUNTIF($S$5:$S845,S845)</f>
        <v>822</v>
      </c>
      <c r="K845" s="19" t="e">
        <f>VLOOKUP(P845,Исходные_данные,20,FALSE)</f>
        <v>#N/A</v>
      </c>
      <c r="L845" s="19">
        <f>IFERROR(IF(P845=0,0,MAX($L$4:L844)+1),0)</f>
        <v>0</v>
      </c>
      <c r="M845" s="104" t="e">
        <f>LEFT(P845,SEARCH(".",P845)-1)</f>
        <v>#N/A</v>
      </c>
      <c r="N845" s="104" t="e">
        <f>LEFT(RIGHT(P845,LEN(P845)-LEN(M845)-1),SEARCH(".",P845)-1)</f>
        <v>#N/A</v>
      </c>
      <c r="P845" s="46" t="e">
        <f>VLOOKUP(ROW(841:841),Разбивка_нумерация_5,4,FALSE)</f>
        <v>#N/A</v>
      </c>
      <c r="Q845" s="46" t="e">
        <f>IF(VLOOKUP(ROW(841:841),Разбивка_нумерация_5,3,FALSE)=0,VLOOKUP(ROW(841:841),Разбивка_нумерация_5,2,FALSE),VLOOKUP(ROW(841:841),Разбивка_нумерация_5,3,FALSE))</f>
        <v>#N/A</v>
      </c>
      <c r="R845" s="46" t="e">
        <f>VLOOKUP(ROW(841:841),Разбивка_нумерация_5,6,FALSE)</f>
        <v>#N/A</v>
      </c>
      <c r="S845" s="46" t="e">
        <f>VLOOKUP(ROW(841:841),Разбивка_нумерация_5,17,FALSE)</f>
        <v>#N/A</v>
      </c>
      <c r="T845" s="46" t="str">
        <f>IF(AG845=0,"","L="&amp;AG845)</f>
        <v/>
      </c>
      <c r="U845" s="46" t="str">
        <f>IF(AH845=0,"",AD845&amp;" L="&amp;AH845)</f>
        <v/>
      </c>
      <c r="V845" s="46" t="str">
        <f>IF(AI845=0,"",AE845&amp;" L="&amp;AI845)</f>
        <v/>
      </c>
      <c r="W845" s="47" t="e">
        <f>VLOOKUP(P845,Исходные_данные,13,FALSE)*1.3</f>
        <v>#N/A</v>
      </c>
      <c r="X845" s="48"/>
      <c r="Y845" s="48"/>
      <c r="Z845" s="48"/>
      <c r="AA845" s="48"/>
      <c r="AB845" s="48"/>
      <c r="AD845" s="46" t="e">
        <f>VLOOKUP(S845,Кабель_диаметр,4,FALSE)</f>
        <v>#N/A</v>
      </c>
      <c r="AE845" s="46" t="e">
        <f>VLOOKUP(S845,Кабель_диаметр,5,FALSE)</f>
        <v>#N/A</v>
      </c>
      <c r="AG845" s="46">
        <f>IFERROR(VLOOKUP(P845,Исходные_данные,10,FALSE),0)</f>
        <v>0</v>
      </c>
      <c r="AH845" s="46">
        <f>IFERROR(VLOOKUP(P845,Исходные_данные,11,FALSE),0)</f>
        <v>0</v>
      </c>
      <c r="AI845" s="46">
        <f t="shared" si="34"/>
        <v>0</v>
      </c>
    </row>
    <row r="846" spans="6:35" x14ac:dyDescent="0.25">
      <c r="F846" s="19" t="str">
        <f>IF(G846=1,MAX($F$4:F845)+1,"")</f>
        <v/>
      </c>
      <c r="G846" s="19">
        <f>COUNTIF($H$5:H846,H846)</f>
        <v>823</v>
      </c>
      <c r="H846" s="19" t="e">
        <f t="shared" si="33"/>
        <v>#N/A</v>
      </c>
      <c r="I846" s="19">
        <f>COUNTIF($J$4:$J846,1)</f>
        <v>11</v>
      </c>
      <c r="J846" s="19">
        <f>COUNTIF($S$5:$S846,S846)</f>
        <v>823</v>
      </c>
      <c r="K846" s="19" t="e">
        <f>VLOOKUP(P846,Исходные_данные,20,FALSE)</f>
        <v>#N/A</v>
      </c>
      <c r="L846" s="19">
        <f>IFERROR(IF(P846=0,0,MAX($L$4:L845)+1),0)</f>
        <v>0</v>
      </c>
      <c r="M846" s="104" t="e">
        <f>LEFT(P846,SEARCH(".",P846)-1)</f>
        <v>#N/A</v>
      </c>
      <c r="N846" s="104" t="e">
        <f>LEFT(RIGHT(P846,LEN(P846)-LEN(M846)-1),SEARCH(".",P846)-1)</f>
        <v>#N/A</v>
      </c>
      <c r="P846" s="46" t="e">
        <f>VLOOKUP(ROW(842:842),Разбивка_нумерация_5,4,FALSE)</f>
        <v>#N/A</v>
      </c>
      <c r="Q846" s="46" t="e">
        <f>IF(VLOOKUP(ROW(842:842),Разбивка_нумерация_5,3,FALSE)=0,VLOOKUP(ROW(842:842),Разбивка_нумерация_5,2,FALSE),VLOOKUP(ROW(842:842),Разбивка_нумерация_5,3,FALSE))</f>
        <v>#N/A</v>
      </c>
      <c r="R846" s="46" t="e">
        <f>VLOOKUP(ROW(842:842),Разбивка_нумерация_5,6,FALSE)</f>
        <v>#N/A</v>
      </c>
      <c r="S846" s="46" t="e">
        <f>VLOOKUP(ROW(842:842),Разбивка_нумерация_5,17,FALSE)</f>
        <v>#N/A</v>
      </c>
      <c r="T846" s="46" t="str">
        <f>IF(AG846=0,"","L="&amp;AG846)</f>
        <v/>
      </c>
      <c r="U846" s="46" t="str">
        <f>IF(AH846=0,"",AD846&amp;" L="&amp;AH846)</f>
        <v/>
      </c>
      <c r="V846" s="46" t="str">
        <f>IF(AI846=0,"",AE846&amp;" L="&amp;AI846)</f>
        <v/>
      </c>
      <c r="W846" s="47" t="e">
        <f>VLOOKUP(P846,Исходные_данные,13,FALSE)*1.3</f>
        <v>#N/A</v>
      </c>
      <c r="X846" s="48"/>
      <c r="Y846" s="48"/>
      <c r="Z846" s="48"/>
      <c r="AA846" s="48"/>
      <c r="AB846" s="48"/>
      <c r="AD846" s="46" t="e">
        <f>VLOOKUP(S846,Кабель_диаметр,4,FALSE)</f>
        <v>#N/A</v>
      </c>
      <c r="AE846" s="46" t="e">
        <f>VLOOKUP(S846,Кабель_диаметр,5,FALSE)</f>
        <v>#N/A</v>
      </c>
      <c r="AG846" s="46">
        <f>IFERROR(VLOOKUP(P846,Исходные_данные,10,FALSE),0)</f>
        <v>0</v>
      </c>
      <c r="AH846" s="46">
        <f>IFERROR(VLOOKUP(P846,Исходные_данные,11,FALSE),0)</f>
        <v>0</v>
      </c>
      <c r="AI846" s="46">
        <f t="shared" si="34"/>
        <v>0</v>
      </c>
    </row>
    <row r="847" spans="6:35" x14ac:dyDescent="0.25">
      <c r="F847" s="19" t="str">
        <f>IF(G847=1,MAX($F$4:F846)+1,"")</f>
        <v/>
      </c>
      <c r="G847" s="19">
        <f>COUNTIF($H$5:H847,H847)</f>
        <v>824</v>
      </c>
      <c r="H847" s="19" t="e">
        <f t="shared" si="33"/>
        <v>#N/A</v>
      </c>
      <c r="I847" s="19">
        <f>COUNTIF($J$4:$J847,1)</f>
        <v>11</v>
      </c>
      <c r="J847" s="19">
        <f>COUNTIF($S$5:$S847,S847)</f>
        <v>824</v>
      </c>
      <c r="K847" s="19" t="e">
        <f>VLOOKUP(P847,Исходные_данные,20,FALSE)</f>
        <v>#N/A</v>
      </c>
      <c r="L847" s="19">
        <f>IFERROR(IF(P847=0,0,MAX($L$4:L846)+1),0)</f>
        <v>0</v>
      </c>
      <c r="M847" s="104" t="e">
        <f>LEFT(P847,SEARCH(".",P847)-1)</f>
        <v>#N/A</v>
      </c>
      <c r="N847" s="104" t="e">
        <f>LEFT(RIGHT(P847,LEN(P847)-LEN(M847)-1),SEARCH(".",P847)-1)</f>
        <v>#N/A</v>
      </c>
      <c r="P847" s="46" t="e">
        <f>VLOOKUP(ROW(843:843),Разбивка_нумерация_5,4,FALSE)</f>
        <v>#N/A</v>
      </c>
      <c r="Q847" s="46" t="e">
        <f>IF(VLOOKUP(ROW(843:843),Разбивка_нумерация_5,3,FALSE)=0,VLOOKUP(ROW(843:843),Разбивка_нумерация_5,2,FALSE),VLOOKUP(ROW(843:843),Разбивка_нумерация_5,3,FALSE))</f>
        <v>#N/A</v>
      </c>
      <c r="R847" s="46" t="e">
        <f>VLOOKUP(ROW(843:843),Разбивка_нумерация_5,6,FALSE)</f>
        <v>#N/A</v>
      </c>
      <c r="S847" s="46" t="e">
        <f>VLOOKUP(ROW(843:843),Разбивка_нумерация_5,17,FALSE)</f>
        <v>#N/A</v>
      </c>
      <c r="T847" s="46" t="str">
        <f>IF(AG847=0,"","L="&amp;AG847)</f>
        <v/>
      </c>
      <c r="U847" s="46" t="str">
        <f>IF(AH847=0,"",AD847&amp;" L="&amp;AH847)</f>
        <v/>
      </c>
      <c r="V847" s="46" t="str">
        <f>IF(AI847=0,"",AE847&amp;" L="&amp;AI847)</f>
        <v/>
      </c>
      <c r="W847" s="47" t="e">
        <f>VLOOKUP(P847,Исходные_данные,13,FALSE)*1.3</f>
        <v>#N/A</v>
      </c>
      <c r="X847" s="48"/>
      <c r="Y847" s="48"/>
      <c r="Z847" s="48"/>
      <c r="AA847" s="48"/>
      <c r="AB847" s="48"/>
      <c r="AD847" s="46" t="e">
        <f>VLOOKUP(S847,Кабель_диаметр,4,FALSE)</f>
        <v>#N/A</v>
      </c>
      <c r="AE847" s="46" t="e">
        <f>VLOOKUP(S847,Кабель_диаметр,5,FALSE)</f>
        <v>#N/A</v>
      </c>
      <c r="AG847" s="46">
        <f>IFERROR(VLOOKUP(P847,Исходные_данные,10,FALSE),0)</f>
        <v>0</v>
      </c>
      <c r="AH847" s="46">
        <f>IFERROR(VLOOKUP(P847,Исходные_данные,11,FALSE),0)</f>
        <v>0</v>
      </c>
      <c r="AI847" s="46">
        <f t="shared" si="34"/>
        <v>0</v>
      </c>
    </row>
    <row r="848" spans="6:35" x14ac:dyDescent="0.25">
      <c r="F848" s="19" t="str">
        <f>IF(G848=1,MAX($F$4:F847)+1,"")</f>
        <v/>
      </c>
      <c r="G848" s="19">
        <f>COUNTIF($H$5:H848,H848)</f>
        <v>825</v>
      </c>
      <c r="H848" s="19" t="e">
        <f t="shared" si="33"/>
        <v>#N/A</v>
      </c>
      <c r="I848" s="19">
        <f>COUNTIF($J$4:$J848,1)</f>
        <v>11</v>
      </c>
      <c r="J848" s="19">
        <f>COUNTIF($S$5:$S848,S848)</f>
        <v>825</v>
      </c>
      <c r="K848" s="19" t="e">
        <f>VLOOKUP(P848,Исходные_данные,20,FALSE)</f>
        <v>#N/A</v>
      </c>
      <c r="L848" s="19">
        <f>IFERROR(IF(P848=0,0,MAX($L$4:L847)+1),0)</f>
        <v>0</v>
      </c>
      <c r="M848" s="104" t="e">
        <f>LEFT(P848,SEARCH(".",P848)-1)</f>
        <v>#N/A</v>
      </c>
      <c r="N848" s="104" t="e">
        <f>LEFT(RIGHT(P848,LEN(P848)-LEN(M848)-1),SEARCH(".",P848)-1)</f>
        <v>#N/A</v>
      </c>
      <c r="P848" s="46" t="e">
        <f>VLOOKUP(ROW(844:844),Разбивка_нумерация_5,4,FALSE)</f>
        <v>#N/A</v>
      </c>
      <c r="Q848" s="46" t="e">
        <f>IF(VLOOKUP(ROW(844:844),Разбивка_нумерация_5,3,FALSE)=0,VLOOKUP(ROW(844:844),Разбивка_нумерация_5,2,FALSE),VLOOKUP(ROW(844:844),Разбивка_нумерация_5,3,FALSE))</f>
        <v>#N/A</v>
      </c>
      <c r="R848" s="46" t="e">
        <f>VLOOKUP(ROW(844:844),Разбивка_нумерация_5,6,FALSE)</f>
        <v>#N/A</v>
      </c>
      <c r="S848" s="46" t="e">
        <f>VLOOKUP(ROW(844:844),Разбивка_нумерация_5,17,FALSE)</f>
        <v>#N/A</v>
      </c>
      <c r="T848" s="46" t="str">
        <f>IF(AG848=0,"","L="&amp;AG848)</f>
        <v/>
      </c>
      <c r="U848" s="46" t="str">
        <f>IF(AH848=0,"",AD848&amp;" L="&amp;AH848)</f>
        <v/>
      </c>
      <c r="V848" s="46" t="str">
        <f>IF(AI848=0,"",AE848&amp;" L="&amp;AI848)</f>
        <v/>
      </c>
      <c r="W848" s="47" t="e">
        <f>VLOOKUP(P848,Исходные_данные,13,FALSE)*1.3</f>
        <v>#N/A</v>
      </c>
      <c r="X848" s="48"/>
      <c r="Y848" s="48"/>
      <c r="Z848" s="48"/>
      <c r="AA848" s="48"/>
      <c r="AB848" s="48"/>
      <c r="AD848" s="46" t="e">
        <f>VLOOKUP(S848,Кабель_диаметр,4,FALSE)</f>
        <v>#N/A</v>
      </c>
      <c r="AE848" s="46" t="e">
        <f>VLOOKUP(S848,Кабель_диаметр,5,FALSE)</f>
        <v>#N/A</v>
      </c>
      <c r="AG848" s="46">
        <f>IFERROR(VLOOKUP(P848,Исходные_данные,10,FALSE),0)</f>
        <v>0</v>
      </c>
      <c r="AH848" s="46">
        <f>IFERROR(VLOOKUP(P848,Исходные_данные,11,FALSE),0)</f>
        <v>0</v>
      </c>
      <c r="AI848" s="46">
        <f t="shared" si="34"/>
        <v>0</v>
      </c>
    </row>
    <row r="849" spans="6:35" x14ac:dyDescent="0.25">
      <c r="F849" s="19" t="str">
        <f>IF(G849=1,MAX($F$4:F848)+1,"")</f>
        <v/>
      </c>
      <c r="G849" s="19">
        <f>COUNTIF($H$5:H849,H849)</f>
        <v>826</v>
      </c>
      <c r="H849" s="19" t="e">
        <f t="shared" si="33"/>
        <v>#N/A</v>
      </c>
      <c r="I849" s="19">
        <f>COUNTIF($J$4:$J849,1)</f>
        <v>11</v>
      </c>
      <c r="J849" s="19">
        <f>COUNTIF($S$5:$S849,S849)</f>
        <v>826</v>
      </c>
      <c r="K849" s="19" t="e">
        <f>VLOOKUP(P849,Исходные_данные,20,FALSE)</f>
        <v>#N/A</v>
      </c>
      <c r="L849" s="19">
        <f>IFERROR(IF(P849=0,0,MAX($L$4:L848)+1),0)</f>
        <v>0</v>
      </c>
      <c r="M849" s="104" t="e">
        <f>LEFT(P849,SEARCH(".",P849)-1)</f>
        <v>#N/A</v>
      </c>
      <c r="N849" s="104" t="e">
        <f>LEFT(RIGHT(P849,LEN(P849)-LEN(M849)-1),SEARCH(".",P849)-1)</f>
        <v>#N/A</v>
      </c>
      <c r="P849" s="46" t="e">
        <f>VLOOKUP(ROW(845:845),Разбивка_нумерация_5,4,FALSE)</f>
        <v>#N/A</v>
      </c>
      <c r="Q849" s="46" t="e">
        <f>IF(VLOOKUP(ROW(845:845),Разбивка_нумерация_5,3,FALSE)=0,VLOOKUP(ROW(845:845),Разбивка_нумерация_5,2,FALSE),VLOOKUP(ROW(845:845),Разбивка_нумерация_5,3,FALSE))</f>
        <v>#N/A</v>
      </c>
      <c r="R849" s="46" t="e">
        <f>VLOOKUP(ROW(845:845),Разбивка_нумерация_5,6,FALSE)</f>
        <v>#N/A</v>
      </c>
      <c r="S849" s="46" t="e">
        <f>VLOOKUP(ROW(845:845),Разбивка_нумерация_5,17,FALSE)</f>
        <v>#N/A</v>
      </c>
      <c r="T849" s="46" t="str">
        <f>IF(AG849=0,"","L="&amp;AG849)</f>
        <v/>
      </c>
      <c r="U849" s="46" t="str">
        <f>IF(AH849=0,"",AD849&amp;" L="&amp;AH849)</f>
        <v/>
      </c>
      <c r="V849" s="46" t="str">
        <f>IF(AI849=0,"",AE849&amp;" L="&amp;AI849)</f>
        <v/>
      </c>
      <c r="W849" s="47" t="e">
        <f>VLOOKUP(P849,Исходные_данные,13,FALSE)*1.3</f>
        <v>#N/A</v>
      </c>
      <c r="X849" s="48"/>
      <c r="Y849" s="48"/>
      <c r="Z849" s="48"/>
      <c r="AA849" s="48"/>
      <c r="AB849" s="48"/>
      <c r="AD849" s="46" t="e">
        <f>VLOOKUP(S849,Кабель_диаметр,4,FALSE)</f>
        <v>#N/A</v>
      </c>
      <c r="AE849" s="46" t="e">
        <f>VLOOKUP(S849,Кабель_диаметр,5,FALSE)</f>
        <v>#N/A</v>
      </c>
      <c r="AG849" s="46">
        <f>IFERROR(VLOOKUP(P849,Исходные_данные,10,FALSE),0)</f>
        <v>0</v>
      </c>
      <c r="AH849" s="46">
        <f>IFERROR(VLOOKUP(P849,Исходные_данные,11,FALSE),0)</f>
        <v>0</v>
      </c>
      <c r="AI849" s="46">
        <f t="shared" si="34"/>
        <v>0</v>
      </c>
    </row>
    <row r="850" spans="6:35" x14ac:dyDescent="0.25">
      <c r="F850" s="19" t="str">
        <f>IF(G850=1,MAX($F$4:F849)+1,"")</f>
        <v/>
      </c>
      <c r="G850" s="19">
        <f>COUNTIF($H$5:H850,H850)</f>
        <v>827</v>
      </c>
      <c r="H850" s="19" t="e">
        <f t="shared" si="33"/>
        <v>#N/A</v>
      </c>
      <c r="I850" s="19">
        <f>COUNTIF($J$4:$J850,1)</f>
        <v>11</v>
      </c>
      <c r="J850" s="19">
        <f>COUNTIF($S$5:$S850,S850)</f>
        <v>827</v>
      </c>
      <c r="K850" s="19" t="e">
        <f>VLOOKUP(P850,Исходные_данные,20,FALSE)</f>
        <v>#N/A</v>
      </c>
      <c r="L850" s="19">
        <f>IFERROR(IF(P850=0,0,MAX($L$4:L849)+1),0)</f>
        <v>0</v>
      </c>
      <c r="M850" s="104" t="e">
        <f>LEFT(P850,SEARCH(".",P850)-1)</f>
        <v>#N/A</v>
      </c>
      <c r="N850" s="104" t="e">
        <f>LEFT(RIGHT(P850,LEN(P850)-LEN(M850)-1),SEARCH(".",P850)-1)</f>
        <v>#N/A</v>
      </c>
      <c r="P850" s="46" t="e">
        <f>VLOOKUP(ROW(846:846),Разбивка_нумерация_5,4,FALSE)</f>
        <v>#N/A</v>
      </c>
      <c r="Q850" s="46" t="e">
        <f>IF(VLOOKUP(ROW(846:846),Разбивка_нумерация_5,3,FALSE)=0,VLOOKUP(ROW(846:846),Разбивка_нумерация_5,2,FALSE),VLOOKUP(ROW(846:846),Разбивка_нумерация_5,3,FALSE))</f>
        <v>#N/A</v>
      </c>
      <c r="R850" s="46" t="e">
        <f>VLOOKUP(ROW(846:846),Разбивка_нумерация_5,6,FALSE)</f>
        <v>#N/A</v>
      </c>
      <c r="S850" s="46" t="e">
        <f>VLOOKUP(ROW(846:846),Разбивка_нумерация_5,17,FALSE)</f>
        <v>#N/A</v>
      </c>
      <c r="T850" s="46" t="str">
        <f>IF(AG850=0,"","L="&amp;AG850)</f>
        <v/>
      </c>
      <c r="U850" s="46" t="str">
        <f>IF(AH850=0,"",AD850&amp;" L="&amp;AH850)</f>
        <v/>
      </c>
      <c r="V850" s="46" t="str">
        <f>IF(AI850=0,"",AE850&amp;" L="&amp;AI850)</f>
        <v/>
      </c>
      <c r="W850" s="47" t="e">
        <f>VLOOKUP(P850,Исходные_данные,13,FALSE)*1.3</f>
        <v>#N/A</v>
      </c>
      <c r="X850" s="48"/>
      <c r="Y850" s="48"/>
      <c r="Z850" s="48"/>
      <c r="AA850" s="48"/>
      <c r="AB850" s="48"/>
      <c r="AD850" s="46" t="e">
        <f>VLOOKUP(S850,Кабель_диаметр,4,FALSE)</f>
        <v>#N/A</v>
      </c>
      <c r="AE850" s="46" t="e">
        <f>VLOOKUP(S850,Кабель_диаметр,5,FALSE)</f>
        <v>#N/A</v>
      </c>
      <c r="AG850" s="46">
        <f>IFERROR(VLOOKUP(P850,Исходные_данные,10,FALSE),0)</f>
        <v>0</v>
      </c>
      <c r="AH850" s="46">
        <f>IFERROR(VLOOKUP(P850,Исходные_данные,11,FALSE),0)</f>
        <v>0</v>
      </c>
      <c r="AI850" s="46">
        <f t="shared" si="34"/>
        <v>0</v>
      </c>
    </row>
    <row r="851" spans="6:35" x14ac:dyDescent="0.25">
      <c r="F851" s="19" t="str">
        <f>IF(G851=1,MAX($F$4:F850)+1,"")</f>
        <v/>
      </c>
      <c r="G851" s="19">
        <f>COUNTIF($H$5:H851,H851)</f>
        <v>828</v>
      </c>
      <c r="H851" s="19" t="e">
        <f t="shared" si="33"/>
        <v>#N/A</v>
      </c>
      <c r="I851" s="19">
        <f>COUNTIF($J$4:$J851,1)</f>
        <v>11</v>
      </c>
      <c r="J851" s="19">
        <f>COUNTIF($S$5:$S851,S851)</f>
        <v>828</v>
      </c>
      <c r="K851" s="19" t="e">
        <f>VLOOKUP(P851,Исходные_данные,20,FALSE)</f>
        <v>#N/A</v>
      </c>
      <c r="L851" s="19">
        <f>IFERROR(IF(P851=0,0,MAX($L$4:L850)+1),0)</f>
        <v>0</v>
      </c>
      <c r="M851" s="104" t="e">
        <f>LEFT(P851,SEARCH(".",P851)-1)</f>
        <v>#N/A</v>
      </c>
      <c r="N851" s="104" t="e">
        <f>LEFT(RIGHT(P851,LEN(P851)-LEN(M851)-1),SEARCH(".",P851)-1)</f>
        <v>#N/A</v>
      </c>
      <c r="P851" s="46" t="e">
        <f>VLOOKUP(ROW(847:847),Разбивка_нумерация_5,4,FALSE)</f>
        <v>#N/A</v>
      </c>
      <c r="Q851" s="46" t="e">
        <f>IF(VLOOKUP(ROW(847:847),Разбивка_нумерация_5,3,FALSE)=0,VLOOKUP(ROW(847:847),Разбивка_нумерация_5,2,FALSE),VLOOKUP(ROW(847:847),Разбивка_нумерация_5,3,FALSE))</f>
        <v>#N/A</v>
      </c>
      <c r="R851" s="46" t="e">
        <f>VLOOKUP(ROW(847:847),Разбивка_нумерация_5,6,FALSE)</f>
        <v>#N/A</v>
      </c>
      <c r="S851" s="46" t="e">
        <f>VLOOKUP(ROW(847:847),Разбивка_нумерация_5,17,FALSE)</f>
        <v>#N/A</v>
      </c>
      <c r="T851" s="46" t="str">
        <f>IF(AG851=0,"","L="&amp;AG851)</f>
        <v/>
      </c>
      <c r="U851" s="46" t="str">
        <f>IF(AH851=0,"",AD851&amp;" L="&amp;AH851)</f>
        <v/>
      </c>
      <c r="V851" s="46" t="str">
        <f>IF(AI851=0,"",AE851&amp;" L="&amp;AI851)</f>
        <v/>
      </c>
      <c r="W851" s="47" t="e">
        <f>VLOOKUP(P851,Исходные_данные,13,FALSE)*1.3</f>
        <v>#N/A</v>
      </c>
      <c r="X851" s="48"/>
      <c r="Y851" s="48"/>
      <c r="Z851" s="48"/>
      <c r="AA851" s="48"/>
      <c r="AB851" s="48"/>
      <c r="AD851" s="46" t="e">
        <f>VLOOKUP(S851,Кабель_диаметр,4,FALSE)</f>
        <v>#N/A</v>
      </c>
      <c r="AE851" s="46" t="e">
        <f>VLOOKUP(S851,Кабель_диаметр,5,FALSE)</f>
        <v>#N/A</v>
      </c>
      <c r="AG851" s="46">
        <f>IFERROR(VLOOKUP(P851,Исходные_данные,10,FALSE),0)</f>
        <v>0</v>
      </c>
      <c r="AH851" s="46">
        <f>IFERROR(VLOOKUP(P851,Исходные_данные,11,FALSE),0)</f>
        <v>0</v>
      </c>
      <c r="AI851" s="46">
        <f t="shared" si="34"/>
        <v>0</v>
      </c>
    </row>
    <row r="852" spans="6:35" x14ac:dyDescent="0.25">
      <c r="F852" s="19" t="str">
        <f>IF(G852=1,MAX($F$4:F851)+1,"")</f>
        <v/>
      </c>
      <c r="G852" s="19">
        <f>COUNTIF($H$5:H852,H852)</f>
        <v>829</v>
      </c>
      <c r="H852" s="19" t="e">
        <f t="shared" si="33"/>
        <v>#N/A</v>
      </c>
      <c r="I852" s="19">
        <f>COUNTIF($J$4:$J852,1)</f>
        <v>11</v>
      </c>
      <c r="J852" s="19">
        <f>COUNTIF($S$5:$S852,S852)</f>
        <v>829</v>
      </c>
      <c r="K852" s="19" t="e">
        <f>VLOOKUP(P852,Исходные_данные,20,FALSE)</f>
        <v>#N/A</v>
      </c>
      <c r="L852" s="19">
        <f>IFERROR(IF(P852=0,0,MAX($L$4:L851)+1),0)</f>
        <v>0</v>
      </c>
      <c r="M852" s="104" t="e">
        <f>LEFT(P852,SEARCH(".",P852)-1)</f>
        <v>#N/A</v>
      </c>
      <c r="N852" s="104" t="e">
        <f>LEFT(RIGHT(P852,LEN(P852)-LEN(M852)-1),SEARCH(".",P852)-1)</f>
        <v>#N/A</v>
      </c>
      <c r="P852" s="46" t="e">
        <f>VLOOKUP(ROW(848:848),Разбивка_нумерация_5,4,FALSE)</f>
        <v>#N/A</v>
      </c>
      <c r="Q852" s="46" t="e">
        <f>IF(VLOOKUP(ROW(848:848),Разбивка_нумерация_5,3,FALSE)=0,VLOOKUP(ROW(848:848),Разбивка_нумерация_5,2,FALSE),VLOOKUP(ROW(848:848),Разбивка_нумерация_5,3,FALSE))</f>
        <v>#N/A</v>
      </c>
      <c r="R852" s="46" t="e">
        <f>VLOOKUP(ROW(848:848),Разбивка_нумерация_5,6,FALSE)</f>
        <v>#N/A</v>
      </c>
      <c r="S852" s="46" t="e">
        <f>VLOOKUP(ROW(848:848),Разбивка_нумерация_5,17,FALSE)</f>
        <v>#N/A</v>
      </c>
      <c r="T852" s="46" t="str">
        <f>IF(AG852=0,"","L="&amp;AG852)</f>
        <v/>
      </c>
      <c r="U852" s="46" t="str">
        <f>IF(AH852=0,"",AD852&amp;" L="&amp;AH852)</f>
        <v/>
      </c>
      <c r="V852" s="46" t="str">
        <f>IF(AI852=0,"",AE852&amp;" L="&amp;AI852)</f>
        <v/>
      </c>
      <c r="W852" s="47" t="e">
        <f>VLOOKUP(P852,Исходные_данные,13,FALSE)*1.3</f>
        <v>#N/A</v>
      </c>
      <c r="X852" s="48"/>
      <c r="Y852" s="48"/>
      <c r="Z852" s="48"/>
      <c r="AA852" s="48"/>
      <c r="AB852" s="48"/>
      <c r="AD852" s="46" t="e">
        <f>VLOOKUP(S852,Кабель_диаметр,4,FALSE)</f>
        <v>#N/A</v>
      </c>
      <c r="AE852" s="46" t="e">
        <f>VLOOKUP(S852,Кабель_диаметр,5,FALSE)</f>
        <v>#N/A</v>
      </c>
      <c r="AG852" s="46">
        <f>IFERROR(VLOOKUP(P852,Исходные_данные,10,FALSE),0)</f>
        <v>0</v>
      </c>
      <c r="AH852" s="46">
        <f>IFERROR(VLOOKUP(P852,Исходные_данные,11,FALSE),0)</f>
        <v>0</v>
      </c>
      <c r="AI852" s="46">
        <f t="shared" si="34"/>
        <v>0</v>
      </c>
    </row>
    <row r="853" spans="6:35" x14ac:dyDescent="0.25">
      <c r="F853" s="19" t="str">
        <f>IF(G853=1,MAX($F$4:F852)+1,"")</f>
        <v/>
      </c>
      <c r="G853" s="19">
        <f>COUNTIF($H$5:H853,H853)</f>
        <v>830</v>
      </c>
      <c r="H853" s="19" t="e">
        <f t="shared" si="33"/>
        <v>#N/A</v>
      </c>
      <c r="I853" s="19">
        <f>COUNTIF($J$4:$J853,1)</f>
        <v>11</v>
      </c>
      <c r="J853" s="19">
        <f>COUNTIF($S$5:$S853,S853)</f>
        <v>830</v>
      </c>
      <c r="K853" s="19" t="e">
        <f>VLOOKUP(P853,Исходные_данные,20,FALSE)</f>
        <v>#N/A</v>
      </c>
      <c r="L853" s="19">
        <f>IFERROR(IF(P853=0,0,MAX($L$4:L852)+1),0)</f>
        <v>0</v>
      </c>
      <c r="M853" s="104" t="e">
        <f>LEFT(P853,SEARCH(".",P853)-1)</f>
        <v>#N/A</v>
      </c>
      <c r="N853" s="104" t="e">
        <f>LEFT(RIGHT(P853,LEN(P853)-LEN(M853)-1),SEARCH(".",P853)-1)</f>
        <v>#N/A</v>
      </c>
      <c r="P853" s="46" t="e">
        <f>VLOOKUP(ROW(849:849),Разбивка_нумерация_5,4,FALSE)</f>
        <v>#N/A</v>
      </c>
      <c r="Q853" s="46" t="e">
        <f>IF(VLOOKUP(ROW(849:849),Разбивка_нумерация_5,3,FALSE)=0,VLOOKUP(ROW(849:849),Разбивка_нумерация_5,2,FALSE),VLOOKUP(ROW(849:849),Разбивка_нумерация_5,3,FALSE))</f>
        <v>#N/A</v>
      </c>
      <c r="R853" s="46" t="e">
        <f>VLOOKUP(ROW(849:849),Разбивка_нумерация_5,6,FALSE)</f>
        <v>#N/A</v>
      </c>
      <c r="S853" s="46" t="e">
        <f>VLOOKUP(ROW(849:849),Разбивка_нумерация_5,17,FALSE)</f>
        <v>#N/A</v>
      </c>
      <c r="T853" s="46" t="str">
        <f>IF(AG853=0,"","L="&amp;AG853)</f>
        <v/>
      </c>
      <c r="U853" s="46" t="str">
        <f>IF(AH853=0,"",AD853&amp;" L="&amp;AH853)</f>
        <v/>
      </c>
      <c r="V853" s="46" t="str">
        <f>IF(AI853=0,"",AE853&amp;" L="&amp;AI853)</f>
        <v/>
      </c>
      <c r="W853" s="47" t="e">
        <f>VLOOKUP(P853,Исходные_данные,13,FALSE)*1.3</f>
        <v>#N/A</v>
      </c>
      <c r="X853" s="48"/>
      <c r="Y853" s="48"/>
      <c r="Z853" s="48"/>
      <c r="AA853" s="48"/>
      <c r="AB853" s="48"/>
      <c r="AD853" s="46" t="e">
        <f>VLOOKUP(S853,Кабель_диаметр,4,FALSE)</f>
        <v>#N/A</v>
      </c>
      <c r="AE853" s="46" t="e">
        <f>VLOOKUP(S853,Кабель_диаметр,5,FALSE)</f>
        <v>#N/A</v>
      </c>
      <c r="AG853" s="46">
        <f>IFERROR(VLOOKUP(P853,Исходные_данные,10,FALSE),0)</f>
        <v>0</v>
      </c>
      <c r="AH853" s="46">
        <f>IFERROR(VLOOKUP(P853,Исходные_данные,11,FALSE),0)</f>
        <v>0</v>
      </c>
      <c r="AI853" s="46">
        <f t="shared" si="34"/>
        <v>0</v>
      </c>
    </row>
    <row r="854" spans="6:35" x14ac:dyDescent="0.25">
      <c r="F854" s="19" t="str">
        <f>IF(G854=1,MAX($F$4:F853)+1,"")</f>
        <v/>
      </c>
      <c r="G854" s="19">
        <f>COUNTIF($H$5:H854,H854)</f>
        <v>831</v>
      </c>
      <c r="H854" s="19" t="e">
        <f t="shared" si="33"/>
        <v>#N/A</v>
      </c>
      <c r="I854" s="19">
        <f>COUNTIF($J$4:$J854,1)</f>
        <v>11</v>
      </c>
      <c r="J854" s="19">
        <f>COUNTIF($S$5:$S854,S854)</f>
        <v>831</v>
      </c>
      <c r="K854" s="19" t="e">
        <f>VLOOKUP(P854,Исходные_данные,20,FALSE)</f>
        <v>#N/A</v>
      </c>
      <c r="L854" s="19">
        <f>IFERROR(IF(P854=0,0,MAX($L$4:L853)+1),0)</f>
        <v>0</v>
      </c>
      <c r="M854" s="104" t="e">
        <f>LEFT(P854,SEARCH(".",P854)-1)</f>
        <v>#N/A</v>
      </c>
      <c r="N854" s="104" t="e">
        <f>LEFT(RIGHT(P854,LEN(P854)-LEN(M854)-1),SEARCH(".",P854)-1)</f>
        <v>#N/A</v>
      </c>
      <c r="P854" s="46" t="e">
        <f>VLOOKUP(ROW(850:850),Разбивка_нумерация_5,4,FALSE)</f>
        <v>#N/A</v>
      </c>
      <c r="Q854" s="46" t="e">
        <f>IF(VLOOKUP(ROW(850:850),Разбивка_нумерация_5,3,FALSE)=0,VLOOKUP(ROW(850:850),Разбивка_нумерация_5,2,FALSE),VLOOKUP(ROW(850:850),Разбивка_нумерация_5,3,FALSE))</f>
        <v>#N/A</v>
      </c>
      <c r="R854" s="46" t="e">
        <f>VLOOKUP(ROW(850:850),Разбивка_нумерация_5,6,FALSE)</f>
        <v>#N/A</v>
      </c>
      <c r="S854" s="46" t="e">
        <f>VLOOKUP(ROW(850:850),Разбивка_нумерация_5,17,FALSE)</f>
        <v>#N/A</v>
      </c>
      <c r="T854" s="46" t="str">
        <f>IF(AG854=0,"","L="&amp;AG854)</f>
        <v/>
      </c>
      <c r="U854" s="46" t="str">
        <f>IF(AH854=0,"",AD854&amp;" L="&amp;AH854)</f>
        <v/>
      </c>
      <c r="V854" s="46" t="str">
        <f>IF(AI854=0,"",AE854&amp;" L="&amp;AI854)</f>
        <v/>
      </c>
      <c r="W854" s="47" t="e">
        <f>VLOOKUP(P854,Исходные_данные,13,FALSE)*1.3</f>
        <v>#N/A</v>
      </c>
      <c r="X854" s="48"/>
      <c r="Y854" s="48"/>
      <c r="Z854" s="48"/>
      <c r="AA854" s="48"/>
      <c r="AB854" s="48"/>
      <c r="AD854" s="46" t="e">
        <f>VLOOKUP(S854,Кабель_диаметр,4,FALSE)</f>
        <v>#N/A</v>
      </c>
      <c r="AE854" s="46" t="e">
        <f>VLOOKUP(S854,Кабель_диаметр,5,FALSE)</f>
        <v>#N/A</v>
      </c>
      <c r="AG854" s="46">
        <f>IFERROR(VLOOKUP(P854,Исходные_данные,10,FALSE),0)</f>
        <v>0</v>
      </c>
      <c r="AH854" s="46">
        <f>IFERROR(VLOOKUP(P854,Исходные_данные,11,FALSE),0)</f>
        <v>0</v>
      </c>
      <c r="AI854" s="46">
        <f t="shared" si="34"/>
        <v>0</v>
      </c>
    </row>
    <row r="855" spans="6:35" x14ac:dyDescent="0.25">
      <c r="F855" s="19" t="str">
        <f>IF(G855=1,MAX($F$4:F854)+1,"")</f>
        <v/>
      </c>
      <c r="G855" s="19">
        <f>COUNTIF($H$5:H855,H855)</f>
        <v>832</v>
      </c>
      <c r="H855" s="19" t="e">
        <f t="shared" si="33"/>
        <v>#N/A</v>
      </c>
      <c r="I855" s="19">
        <f>COUNTIF($J$4:$J855,1)</f>
        <v>11</v>
      </c>
      <c r="J855" s="19">
        <f>COUNTIF($S$5:$S855,S855)</f>
        <v>832</v>
      </c>
      <c r="K855" s="19" t="e">
        <f>VLOOKUP(P855,Исходные_данные,20,FALSE)</f>
        <v>#N/A</v>
      </c>
      <c r="L855" s="19">
        <f>IFERROR(IF(P855=0,0,MAX($L$4:L854)+1),0)</f>
        <v>0</v>
      </c>
      <c r="M855" s="104" t="e">
        <f>LEFT(P855,SEARCH(".",P855)-1)</f>
        <v>#N/A</v>
      </c>
      <c r="N855" s="104" t="e">
        <f>LEFT(RIGHT(P855,LEN(P855)-LEN(M855)-1),SEARCH(".",P855)-1)</f>
        <v>#N/A</v>
      </c>
      <c r="P855" s="46" t="e">
        <f>VLOOKUP(ROW(851:851),Разбивка_нумерация_5,4,FALSE)</f>
        <v>#N/A</v>
      </c>
      <c r="Q855" s="46" t="e">
        <f>IF(VLOOKUP(ROW(851:851),Разбивка_нумерация_5,3,FALSE)=0,VLOOKUP(ROW(851:851),Разбивка_нумерация_5,2,FALSE),VLOOKUP(ROW(851:851),Разбивка_нумерация_5,3,FALSE))</f>
        <v>#N/A</v>
      </c>
      <c r="R855" s="46" t="e">
        <f>VLOOKUP(ROW(851:851),Разбивка_нумерация_5,6,FALSE)</f>
        <v>#N/A</v>
      </c>
      <c r="S855" s="46" t="e">
        <f>VLOOKUP(ROW(851:851),Разбивка_нумерация_5,17,FALSE)</f>
        <v>#N/A</v>
      </c>
      <c r="T855" s="46" t="str">
        <f>IF(AG855=0,"","L="&amp;AG855)</f>
        <v/>
      </c>
      <c r="U855" s="46" t="str">
        <f>IF(AH855=0,"",AD855&amp;" L="&amp;AH855)</f>
        <v/>
      </c>
      <c r="V855" s="46" t="str">
        <f>IF(AI855=0,"",AE855&amp;" L="&amp;AI855)</f>
        <v/>
      </c>
      <c r="W855" s="47" t="e">
        <f>VLOOKUP(P855,Исходные_данные,13,FALSE)*1.3</f>
        <v>#N/A</v>
      </c>
      <c r="X855" s="48"/>
      <c r="Y855" s="48"/>
      <c r="Z855" s="48"/>
      <c r="AA855" s="48"/>
      <c r="AB855" s="48"/>
      <c r="AD855" s="46" t="e">
        <f>VLOOKUP(S855,Кабель_диаметр,4,FALSE)</f>
        <v>#N/A</v>
      </c>
      <c r="AE855" s="46" t="e">
        <f>VLOOKUP(S855,Кабель_диаметр,5,FALSE)</f>
        <v>#N/A</v>
      </c>
      <c r="AG855" s="46">
        <f>IFERROR(VLOOKUP(P855,Исходные_данные,10,FALSE),0)</f>
        <v>0</v>
      </c>
      <c r="AH855" s="46">
        <f>IFERROR(VLOOKUP(P855,Исходные_данные,11,FALSE),0)</f>
        <v>0</v>
      </c>
      <c r="AI855" s="46">
        <f t="shared" si="34"/>
        <v>0</v>
      </c>
    </row>
    <row r="856" spans="6:35" x14ac:dyDescent="0.25">
      <c r="F856" s="19" t="str">
        <f>IF(G856=1,MAX($F$4:F855)+1,"")</f>
        <v/>
      </c>
      <c r="G856" s="19">
        <f>COUNTIF($H$5:H856,H856)</f>
        <v>833</v>
      </c>
      <c r="H856" s="19" t="e">
        <f t="shared" si="33"/>
        <v>#N/A</v>
      </c>
      <c r="I856" s="19">
        <f>COUNTIF($J$4:$J856,1)</f>
        <v>11</v>
      </c>
      <c r="J856" s="19">
        <f>COUNTIF($S$5:$S856,S856)</f>
        <v>833</v>
      </c>
      <c r="K856" s="19" t="e">
        <f>VLOOKUP(P856,Исходные_данные,20,FALSE)</f>
        <v>#N/A</v>
      </c>
      <c r="L856" s="19">
        <f>IFERROR(IF(P856=0,0,MAX($L$4:L855)+1),0)</f>
        <v>0</v>
      </c>
      <c r="M856" s="104" t="e">
        <f>LEFT(P856,SEARCH(".",P856)-1)</f>
        <v>#N/A</v>
      </c>
      <c r="N856" s="104" t="e">
        <f>LEFT(RIGHT(P856,LEN(P856)-LEN(M856)-1),SEARCH(".",P856)-1)</f>
        <v>#N/A</v>
      </c>
      <c r="P856" s="46" t="e">
        <f>VLOOKUP(ROW(852:852),Разбивка_нумерация_5,4,FALSE)</f>
        <v>#N/A</v>
      </c>
      <c r="Q856" s="46" t="e">
        <f>IF(VLOOKUP(ROW(852:852),Разбивка_нумерация_5,3,FALSE)=0,VLOOKUP(ROW(852:852),Разбивка_нумерация_5,2,FALSE),VLOOKUP(ROW(852:852),Разбивка_нумерация_5,3,FALSE))</f>
        <v>#N/A</v>
      </c>
      <c r="R856" s="46" t="e">
        <f>VLOOKUP(ROW(852:852),Разбивка_нумерация_5,6,FALSE)</f>
        <v>#N/A</v>
      </c>
      <c r="S856" s="46" t="e">
        <f>VLOOKUP(ROW(852:852),Разбивка_нумерация_5,17,FALSE)</f>
        <v>#N/A</v>
      </c>
      <c r="T856" s="46" t="str">
        <f>IF(AG856=0,"","L="&amp;AG856)</f>
        <v/>
      </c>
      <c r="U856" s="46" t="str">
        <f>IF(AH856=0,"",AD856&amp;" L="&amp;AH856)</f>
        <v/>
      </c>
      <c r="V856" s="46" t="str">
        <f>IF(AI856=0,"",AE856&amp;" L="&amp;AI856)</f>
        <v/>
      </c>
      <c r="W856" s="47" t="e">
        <f>VLOOKUP(P856,Исходные_данные,13,FALSE)*1.3</f>
        <v>#N/A</v>
      </c>
      <c r="X856" s="48"/>
      <c r="Y856" s="48"/>
      <c r="Z856" s="48"/>
      <c r="AA856" s="48"/>
      <c r="AB856" s="48"/>
      <c r="AD856" s="46" t="e">
        <f>VLOOKUP(S856,Кабель_диаметр,4,FALSE)</f>
        <v>#N/A</v>
      </c>
      <c r="AE856" s="46" t="e">
        <f>VLOOKUP(S856,Кабель_диаметр,5,FALSE)</f>
        <v>#N/A</v>
      </c>
      <c r="AG856" s="46">
        <f>IFERROR(VLOOKUP(P856,Исходные_данные,10,FALSE),0)</f>
        <v>0</v>
      </c>
      <c r="AH856" s="46">
        <f>IFERROR(VLOOKUP(P856,Исходные_данные,11,FALSE),0)</f>
        <v>0</v>
      </c>
      <c r="AI856" s="46">
        <f t="shared" si="34"/>
        <v>0</v>
      </c>
    </row>
    <row r="857" spans="6:35" x14ac:dyDescent="0.25">
      <c r="F857" s="19" t="str">
        <f>IF(G857=1,MAX($F$4:F856)+1,"")</f>
        <v/>
      </c>
      <c r="G857" s="19">
        <f>COUNTIF($H$5:H857,H857)</f>
        <v>834</v>
      </c>
      <c r="H857" s="19" t="e">
        <f t="shared" si="33"/>
        <v>#N/A</v>
      </c>
      <c r="I857" s="19">
        <f>COUNTIF($J$4:$J857,1)</f>
        <v>11</v>
      </c>
      <c r="J857" s="19">
        <f>COUNTIF($S$5:$S857,S857)</f>
        <v>834</v>
      </c>
      <c r="K857" s="19" t="e">
        <f>VLOOKUP(P857,Исходные_данные,20,FALSE)</f>
        <v>#N/A</v>
      </c>
      <c r="L857" s="19">
        <f>IFERROR(IF(P857=0,0,MAX($L$4:L856)+1),0)</f>
        <v>0</v>
      </c>
      <c r="M857" s="104" t="e">
        <f>LEFT(P857,SEARCH(".",P857)-1)</f>
        <v>#N/A</v>
      </c>
      <c r="N857" s="104" t="e">
        <f>LEFT(RIGHT(P857,LEN(P857)-LEN(M857)-1),SEARCH(".",P857)-1)</f>
        <v>#N/A</v>
      </c>
      <c r="P857" s="46" t="e">
        <f>VLOOKUP(ROW(853:853),Разбивка_нумерация_5,4,FALSE)</f>
        <v>#N/A</v>
      </c>
      <c r="Q857" s="46" t="e">
        <f>IF(VLOOKUP(ROW(853:853),Разбивка_нумерация_5,3,FALSE)=0,VLOOKUP(ROW(853:853),Разбивка_нумерация_5,2,FALSE),VLOOKUP(ROW(853:853),Разбивка_нумерация_5,3,FALSE))</f>
        <v>#N/A</v>
      </c>
      <c r="R857" s="46" t="e">
        <f>VLOOKUP(ROW(853:853),Разбивка_нумерация_5,6,FALSE)</f>
        <v>#N/A</v>
      </c>
      <c r="S857" s="46" t="e">
        <f>VLOOKUP(ROW(853:853),Разбивка_нумерация_5,17,FALSE)</f>
        <v>#N/A</v>
      </c>
      <c r="T857" s="46" t="str">
        <f>IF(AG857=0,"","L="&amp;AG857)</f>
        <v/>
      </c>
      <c r="U857" s="46" t="str">
        <f>IF(AH857=0,"",AD857&amp;" L="&amp;AH857)</f>
        <v/>
      </c>
      <c r="V857" s="46" t="str">
        <f>IF(AI857=0,"",AE857&amp;" L="&amp;AI857)</f>
        <v/>
      </c>
      <c r="W857" s="47" t="e">
        <f>VLOOKUP(P857,Исходные_данные,13,FALSE)*1.3</f>
        <v>#N/A</v>
      </c>
      <c r="X857" s="48"/>
      <c r="Y857" s="48"/>
      <c r="Z857" s="48"/>
      <c r="AA857" s="48"/>
      <c r="AB857" s="48"/>
      <c r="AD857" s="46" t="e">
        <f>VLOOKUP(S857,Кабель_диаметр,4,FALSE)</f>
        <v>#N/A</v>
      </c>
      <c r="AE857" s="46" t="e">
        <f>VLOOKUP(S857,Кабель_диаметр,5,FALSE)</f>
        <v>#N/A</v>
      </c>
      <c r="AG857" s="46">
        <f>IFERROR(VLOOKUP(P857,Исходные_данные,10,FALSE),0)</f>
        <v>0</v>
      </c>
      <c r="AH857" s="46">
        <f>IFERROR(VLOOKUP(P857,Исходные_данные,11,FALSE),0)</f>
        <v>0</v>
      </c>
      <c r="AI857" s="46">
        <f t="shared" si="34"/>
        <v>0</v>
      </c>
    </row>
    <row r="858" spans="6:35" x14ac:dyDescent="0.25">
      <c r="F858" s="19" t="str">
        <f>IF(G858=1,MAX($F$4:F857)+1,"")</f>
        <v/>
      </c>
      <c r="G858" s="19">
        <f>COUNTIF($H$5:H858,H858)</f>
        <v>835</v>
      </c>
      <c r="H858" s="19" t="e">
        <f t="shared" si="33"/>
        <v>#N/A</v>
      </c>
      <c r="I858" s="19">
        <f>COUNTIF($J$4:$J858,1)</f>
        <v>11</v>
      </c>
      <c r="J858" s="19">
        <f>COUNTIF($S$5:$S858,S858)</f>
        <v>835</v>
      </c>
      <c r="K858" s="19" t="e">
        <f>VLOOKUP(P858,Исходные_данные,20,FALSE)</f>
        <v>#N/A</v>
      </c>
      <c r="L858" s="19">
        <f>IFERROR(IF(P858=0,0,MAX($L$4:L857)+1),0)</f>
        <v>0</v>
      </c>
      <c r="M858" s="104" t="e">
        <f>LEFT(P858,SEARCH(".",P858)-1)</f>
        <v>#N/A</v>
      </c>
      <c r="N858" s="104" t="e">
        <f>LEFT(RIGHT(P858,LEN(P858)-LEN(M858)-1),SEARCH(".",P858)-1)</f>
        <v>#N/A</v>
      </c>
      <c r="P858" s="46" t="e">
        <f>VLOOKUP(ROW(854:854),Разбивка_нумерация_5,4,FALSE)</f>
        <v>#N/A</v>
      </c>
      <c r="Q858" s="46" t="e">
        <f>IF(VLOOKUP(ROW(854:854),Разбивка_нумерация_5,3,FALSE)=0,VLOOKUP(ROW(854:854),Разбивка_нумерация_5,2,FALSE),VLOOKUP(ROW(854:854),Разбивка_нумерация_5,3,FALSE))</f>
        <v>#N/A</v>
      </c>
      <c r="R858" s="46" t="e">
        <f>VLOOKUP(ROW(854:854),Разбивка_нумерация_5,6,FALSE)</f>
        <v>#N/A</v>
      </c>
      <c r="S858" s="46" t="e">
        <f>VLOOKUP(ROW(854:854),Разбивка_нумерация_5,17,FALSE)</f>
        <v>#N/A</v>
      </c>
      <c r="T858" s="46" t="str">
        <f>IF(AG858=0,"","L="&amp;AG858)</f>
        <v/>
      </c>
      <c r="U858" s="46" t="str">
        <f>IF(AH858=0,"",AD858&amp;" L="&amp;AH858)</f>
        <v/>
      </c>
      <c r="V858" s="46" t="str">
        <f>IF(AI858=0,"",AE858&amp;" L="&amp;AI858)</f>
        <v/>
      </c>
      <c r="W858" s="47" t="e">
        <f>VLOOKUP(P858,Исходные_данные,13,FALSE)*1.3</f>
        <v>#N/A</v>
      </c>
      <c r="X858" s="48"/>
      <c r="Y858" s="48"/>
      <c r="Z858" s="48"/>
      <c r="AA858" s="48"/>
      <c r="AB858" s="48"/>
      <c r="AD858" s="46" t="e">
        <f>VLOOKUP(S858,Кабель_диаметр,4,FALSE)</f>
        <v>#N/A</v>
      </c>
      <c r="AE858" s="46" t="e">
        <f>VLOOKUP(S858,Кабель_диаметр,5,FALSE)</f>
        <v>#N/A</v>
      </c>
      <c r="AG858" s="46">
        <f>IFERROR(VLOOKUP(P858,Исходные_данные,10,FALSE),0)</f>
        <v>0</v>
      </c>
      <c r="AH858" s="46">
        <f>IFERROR(VLOOKUP(P858,Исходные_данные,11,FALSE),0)</f>
        <v>0</v>
      </c>
      <c r="AI858" s="46">
        <f t="shared" si="34"/>
        <v>0</v>
      </c>
    </row>
    <row r="859" spans="6:35" x14ac:dyDescent="0.25">
      <c r="F859" s="19" t="str">
        <f>IF(G859=1,MAX($F$4:F858)+1,"")</f>
        <v/>
      </c>
      <c r="G859" s="19">
        <f>COUNTIF($H$5:H859,H859)</f>
        <v>836</v>
      </c>
      <c r="H859" s="19" t="e">
        <f t="shared" si="33"/>
        <v>#N/A</v>
      </c>
      <c r="I859" s="19">
        <f>COUNTIF($J$4:$J859,1)</f>
        <v>11</v>
      </c>
      <c r="J859" s="19">
        <f>COUNTIF($S$5:$S859,S859)</f>
        <v>836</v>
      </c>
      <c r="K859" s="19" t="e">
        <f>VLOOKUP(P859,Исходные_данные,20,FALSE)</f>
        <v>#N/A</v>
      </c>
      <c r="L859" s="19">
        <f>IFERROR(IF(P859=0,0,MAX($L$4:L858)+1),0)</f>
        <v>0</v>
      </c>
      <c r="M859" s="104" t="e">
        <f>LEFT(P859,SEARCH(".",P859)-1)</f>
        <v>#N/A</v>
      </c>
      <c r="N859" s="104" t="e">
        <f>LEFT(RIGHT(P859,LEN(P859)-LEN(M859)-1),SEARCH(".",P859)-1)</f>
        <v>#N/A</v>
      </c>
      <c r="P859" s="46" t="e">
        <f>VLOOKUP(ROW(855:855),Разбивка_нумерация_5,4,FALSE)</f>
        <v>#N/A</v>
      </c>
      <c r="Q859" s="46" t="e">
        <f>IF(VLOOKUP(ROW(855:855),Разбивка_нумерация_5,3,FALSE)=0,VLOOKUP(ROW(855:855),Разбивка_нумерация_5,2,FALSE),VLOOKUP(ROW(855:855),Разбивка_нумерация_5,3,FALSE))</f>
        <v>#N/A</v>
      </c>
      <c r="R859" s="46" t="e">
        <f>VLOOKUP(ROW(855:855),Разбивка_нумерация_5,6,FALSE)</f>
        <v>#N/A</v>
      </c>
      <c r="S859" s="46" t="e">
        <f>VLOOKUP(ROW(855:855),Разбивка_нумерация_5,17,FALSE)</f>
        <v>#N/A</v>
      </c>
      <c r="T859" s="46" t="str">
        <f>IF(AG859=0,"","L="&amp;AG859)</f>
        <v/>
      </c>
      <c r="U859" s="46" t="str">
        <f>IF(AH859=0,"",AD859&amp;" L="&amp;AH859)</f>
        <v/>
      </c>
      <c r="V859" s="46" t="str">
        <f>IF(AI859=0,"",AE859&amp;" L="&amp;AI859)</f>
        <v/>
      </c>
      <c r="W859" s="47" t="e">
        <f>VLOOKUP(P859,Исходные_данные,13,FALSE)*1.3</f>
        <v>#N/A</v>
      </c>
      <c r="X859" s="48"/>
      <c r="Y859" s="48"/>
      <c r="Z859" s="48"/>
      <c r="AA859" s="48"/>
      <c r="AB859" s="48"/>
      <c r="AD859" s="46" t="e">
        <f>VLOOKUP(S859,Кабель_диаметр,4,FALSE)</f>
        <v>#N/A</v>
      </c>
      <c r="AE859" s="46" t="e">
        <f>VLOOKUP(S859,Кабель_диаметр,5,FALSE)</f>
        <v>#N/A</v>
      </c>
      <c r="AG859" s="46">
        <f>IFERROR(VLOOKUP(P859,Исходные_данные,10,FALSE),0)</f>
        <v>0</v>
      </c>
      <c r="AH859" s="46">
        <f>IFERROR(VLOOKUP(P859,Исходные_данные,11,FALSE),0)</f>
        <v>0</v>
      </c>
      <c r="AI859" s="46">
        <f t="shared" si="34"/>
        <v>0</v>
      </c>
    </row>
    <row r="860" spans="6:35" x14ac:dyDescent="0.25">
      <c r="F860" s="19" t="str">
        <f>IF(G860=1,MAX($F$4:F859)+1,"")</f>
        <v/>
      </c>
      <c r="G860" s="19">
        <f>COUNTIF($H$5:H860,H860)</f>
        <v>837</v>
      </c>
      <c r="H860" s="19" t="e">
        <f t="shared" si="33"/>
        <v>#N/A</v>
      </c>
      <c r="I860" s="19">
        <f>COUNTIF($J$4:$J860,1)</f>
        <v>11</v>
      </c>
      <c r="J860" s="19">
        <f>COUNTIF($S$5:$S860,S860)</f>
        <v>837</v>
      </c>
      <c r="K860" s="19" t="e">
        <f>VLOOKUP(P860,Исходные_данные,20,FALSE)</f>
        <v>#N/A</v>
      </c>
      <c r="L860" s="19">
        <f>IFERROR(IF(P860=0,0,MAX($L$4:L859)+1),0)</f>
        <v>0</v>
      </c>
      <c r="M860" s="104" t="e">
        <f>LEFT(P860,SEARCH(".",P860)-1)</f>
        <v>#N/A</v>
      </c>
      <c r="N860" s="104" t="e">
        <f>LEFT(RIGHT(P860,LEN(P860)-LEN(M860)-1),SEARCH(".",P860)-1)</f>
        <v>#N/A</v>
      </c>
      <c r="P860" s="46" t="e">
        <f>VLOOKUP(ROW(856:856),Разбивка_нумерация_5,4,FALSE)</f>
        <v>#N/A</v>
      </c>
      <c r="Q860" s="46" t="e">
        <f>IF(VLOOKUP(ROW(856:856),Разбивка_нумерация_5,3,FALSE)=0,VLOOKUP(ROW(856:856),Разбивка_нумерация_5,2,FALSE),VLOOKUP(ROW(856:856),Разбивка_нумерация_5,3,FALSE))</f>
        <v>#N/A</v>
      </c>
      <c r="R860" s="46" t="e">
        <f>VLOOKUP(ROW(856:856),Разбивка_нумерация_5,6,FALSE)</f>
        <v>#N/A</v>
      </c>
      <c r="S860" s="46" t="e">
        <f>VLOOKUP(ROW(856:856),Разбивка_нумерация_5,17,FALSE)</f>
        <v>#N/A</v>
      </c>
      <c r="T860" s="46" t="str">
        <f>IF(AG860=0,"","L="&amp;AG860)</f>
        <v/>
      </c>
      <c r="U860" s="46" t="str">
        <f>IF(AH860=0,"",AD860&amp;" L="&amp;AH860)</f>
        <v/>
      </c>
      <c r="V860" s="46" t="str">
        <f>IF(AI860=0,"",AE860&amp;" L="&amp;AI860)</f>
        <v/>
      </c>
      <c r="W860" s="47" t="e">
        <f>VLOOKUP(P860,Исходные_данные,13,FALSE)*1.3</f>
        <v>#N/A</v>
      </c>
      <c r="X860" s="48"/>
      <c r="Y860" s="48"/>
      <c r="Z860" s="48"/>
      <c r="AA860" s="48"/>
      <c r="AB860" s="48"/>
      <c r="AD860" s="46" t="e">
        <f>VLOOKUP(S860,Кабель_диаметр,4,FALSE)</f>
        <v>#N/A</v>
      </c>
      <c r="AE860" s="46" t="e">
        <f>VLOOKUP(S860,Кабель_диаметр,5,FALSE)</f>
        <v>#N/A</v>
      </c>
      <c r="AG860" s="46">
        <f>IFERROR(VLOOKUP(P860,Исходные_данные,10,FALSE),0)</f>
        <v>0</v>
      </c>
      <c r="AH860" s="46">
        <f>IFERROR(VLOOKUP(P860,Исходные_данные,11,FALSE),0)</f>
        <v>0</v>
      </c>
      <c r="AI860" s="46">
        <f t="shared" si="34"/>
        <v>0</v>
      </c>
    </row>
    <row r="861" spans="6:35" x14ac:dyDescent="0.25">
      <c r="F861" s="19" t="str">
        <f>IF(G861=1,MAX($F$4:F860)+1,"")</f>
        <v/>
      </c>
      <c r="G861" s="19">
        <f>COUNTIF($H$5:H861,H861)</f>
        <v>838</v>
      </c>
      <c r="H861" s="19" t="e">
        <f t="shared" si="33"/>
        <v>#N/A</v>
      </c>
      <c r="I861" s="19">
        <f>COUNTIF($J$4:$J861,1)</f>
        <v>11</v>
      </c>
      <c r="J861" s="19">
        <f>COUNTIF($S$5:$S861,S861)</f>
        <v>838</v>
      </c>
      <c r="K861" s="19" t="e">
        <f>VLOOKUP(P861,Исходные_данные,20,FALSE)</f>
        <v>#N/A</v>
      </c>
      <c r="L861" s="19">
        <f>IFERROR(IF(P861=0,0,MAX($L$4:L860)+1),0)</f>
        <v>0</v>
      </c>
      <c r="M861" s="104" t="e">
        <f>LEFT(P861,SEARCH(".",P861)-1)</f>
        <v>#N/A</v>
      </c>
      <c r="N861" s="104" t="e">
        <f>LEFT(RIGHT(P861,LEN(P861)-LEN(M861)-1),SEARCH(".",P861)-1)</f>
        <v>#N/A</v>
      </c>
      <c r="P861" s="46" t="e">
        <f>VLOOKUP(ROW(857:857),Разбивка_нумерация_5,4,FALSE)</f>
        <v>#N/A</v>
      </c>
      <c r="Q861" s="46" t="e">
        <f>IF(VLOOKUP(ROW(857:857),Разбивка_нумерация_5,3,FALSE)=0,VLOOKUP(ROW(857:857),Разбивка_нумерация_5,2,FALSE),VLOOKUP(ROW(857:857),Разбивка_нумерация_5,3,FALSE))</f>
        <v>#N/A</v>
      </c>
      <c r="R861" s="46" t="e">
        <f>VLOOKUP(ROW(857:857),Разбивка_нумерация_5,6,FALSE)</f>
        <v>#N/A</v>
      </c>
      <c r="S861" s="46" t="e">
        <f>VLOOKUP(ROW(857:857),Разбивка_нумерация_5,17,FALSE)</f>
        <v>#N/A</v>
      </c>
      <c r="T861" s="46" t="str">
        <f>IF(AG861=0,"","L="&amp;AG861)</f>
        <v/>
      </c>
      <c r="U861" s="46" t="str">
        <f>IF(AH861=0,"",AD861&amp;" L="&amp;AH861)</f>
        <v/>
      </c>
      <c r="V861" s="46" t="str">
        <f>IF(AI861=0,"",AE861&amp;" L="&amp;AI861)</f>
        <v/>
      </c>
      <c r="W861" s="47" t="e">
        <f>VLOOKUP(P861,Исходные_данные,13,FALSE)*1.3</f>
        <v>#N/A</v>
      </c>
      <c r="X861" s="48"/>
      <c r="Y861" s="48"/>
      <c r="Z861" s="48"/>
      <c r="AA861" s="48"/>
      <c r="AB861" s="48"/>
      <c r="AD861" s="46" t="e">
        <f>VLOOKUP(S861,Кабель_диаметр,4,FALSE)</f>
        <v>#N/A</v>
      </c>
      <c r="AE861" s="46" t="e">
        <f>VLOOKUP(S861,Кабель_диаметр,5,FALSE)</f>
        <v>#N/A</v>
      </c>
      <c r="AG861" s="46">
        <f>IFERROR(VLOOKUP(P861,Исходные_данные,10,FALSE),0)</f>
        <v>0</v>
      </c>
      <c r="AH861" s="46">
        <f>IFERROR(VLOOKUP(P861,Исходные_данные,11,FALSE),0)</f>
        <v>0</v>
      </c>
      <c r="AI861" s="46">
        <f t="shared" si="34"/>
        <v>0</v>
      </c>
    </row>
    <row r="862" spans="6:35" x14ac:dyDescent="0.25">
      <c r="F862" s="19" t="str">
        <f>IF(G862=1,MAX($F$4:F861)+1,"")</f>
        <v/>
      </c>
      <c r="G862" s="19">
        <f>COUNTIF($H$5:H862,H862)</f>
        <v>839</v>
      </c>
      <c r="H862" s="19" t="e">
        <f t="shared" si="33"/>
        <v>#N/A</v>
      </c>
      <c r="I862" s="19">
        <f>COUNTIF($J$4:$J862,1)</f>
        <v>11</v>
      </c>
      <c r="J862" s="19">
        <f>COUNTIF($S$5:$S862,S862)</f>
        <v>839</v>
      </c>
      <c r="K862" s="19" t="e">
        <f>VLOOKUP(P862,Исходные_данные,20,FALSE)</f>
        <v>#N/A</v>
      </c>
      <c r="L862" s="19">
        <f>IFERROR(IF(P862=0,0,MAX($L$4:L861)+1),0)</f>
        <v>0</v>
      </c>
      <c r="M862" s="104" t="e">
        <f>LEFT(P862,SEARCH(".",P862)-1)</f>
        <v>#N/A</v>
      </c>
      <c r="N862" s="104" t="e">
        <f>LEFT(RIGHT(P862,LEN(P862)-LEN(M862)-1),SEARCH(".",P862)-1)</f>
        <v>#N/A</v>
      </c>
      <c r="P862" s="46" t="e">
        <f>VLOOKUP(ROW(858:858),Разбивка_нумерация_5,4,FALSE)</f>
        <v>#N/A</v>
      </c>
      <c r="Q862" s="46" t="e">
        <f>IF(VLOOKUP(ROW(858:858),Разбивка_нумерация_5,3,FALSE)=0,VLOOKUP(ROW(858:858),Разбивка_нумерация_5,2,FALSE),VLOOKUP(ROW(858:858),Разбивка_нумерация_5,3,FALSE))</f>
        <v>#N/A</v>
      </c>
      <c r="R862" s="46" t="e">
        <f>VLOOKUP(ROW(858:858),Разбивка_нумерация_5,6,FALSE)</f>
        <v>#N/A</v>
      </c>
      <c r="S862" s="46" t="e">
        <f>VLOOKUP(ROW(858:858),Разбивка_нумерация_5,17,FALSE)</f>
        <v>#N/A</v>
      </c>
      <c r="T862" s="46" t="str">
        <f>IF(AG862=0,"","L="&amp;AG862)</f>
        <v/>
      </c>
      <c r="U862" s="46" t="str">
        <f>IF(AH862=0,"",AD862&amp;" L="&amp;AH862)</f>
        <v/>
      </c>
      <c r="V862" s="46" t="str">
        <f>IF(AI862=0,"",AE862&amp;" L="&amp;AI862)</f>
        <v/>
      </c>
      <c r="W862" s="47" t="e">
        <f>VLOOKUP(P862,Исходные_данные,13,FALSE)*1.3</f>
        <v>#N/A</v>
      </c>
      <c r="X862" s="48"/>
      <c r="Y862" s="48"/>
      <c r="Z862" s="48"/>
      <c r="AA862" s="48"/>
      <c r="AB862" s="48"/>
      <c r="AD862" s="46" t="e">
        <f>VLOOKUP(S862,Кабель_диаметр,4,FALSE)</f>
        <v>#N/A</v>
      </c>
      <c r="AE862" s="46" t="e">
        <f>VLOOKUP(S862,Кабель_диаметр,5,FALSE)</f>
        <v>#N/A</v>
      </c>
      <c r="AG862" s="46">
        <f>IFERROR(VLOOKUP(P862,Исходные_данные,10,FALSE),0)</f>
        <v>0</v>
      </c>
      <c r="AH862" s="46">
        <f>IFERROR(VLOOKUP(P862,Исходные_данные,11,FALSE),0)</f>
        <v>0</v>
      </c>
      <c r="AI862" s="46">
        <f t="shared" si="34"/>
        <v>0</v>
      </c>
    </row>
    <row r="863" spans="6:35" x14ac:dyDescent="0.25">
      <c r="F863" s="19" t="str">
        <f>IF(G863=1,MAX($F$4:F862)+1,"")</f>
        <v/>
      </c>
      <c r="G863" s="19">
        <f>COUNTIF($H$5:H863,H863)</f>
        <v>840</v>
      </c>
      <c r="H863" s="19" t="e">
        <f t="shared" si="33"/>
        <v>#N/A</v>
      </c>
      <c r="I863" s="19">
        <f>COUNTIF($J$4:$J863,1)</f>
        <v>11</v>
      </c>
      <c r="J863" s="19">
        <f>COUNTIF($S$5:$S863,S863)</f>
        <v>840</v>
      </c>
      <c r="K863" s="19" t="e">
        <f>VLOOKUP(P863,Исходные_данные,20,FALSE)</f>
        <v>#N/A</v>
      </c>
      <c r="L863" s="19">
        <f>IFERROR(IF(P863=0,0,MAX($L$4:L862)+1),0)</f>
        <v>0</v>
      </c>
      <c r="M863" s="104" t="e">
        <f>LEFT(P863,SEARCH(".",P863)-1)</f>
        <v>#N/A</v>
      </c>
      <c r="N863" s="104" t="e">
        <f>LEFT(RIGHT(P863,LEN(P863)-LEN(M863)-1),SEARCH(".",P863)-1)</f>
        <v>#N/A</v>
      </c>
      <c r="P863" s="46" t="e">
        <f>VLOOKUP(ROW(859:859),Разбивка_нумерация_5,4,FALSE)</f>
        <v>#N/A</v>
      </c>
      <c r="Q863" s="46" t="e">
        <f>IF(VLOOKUP(ROW(859:859),Разбивка_нумерация_5,3,FALSE)=0,VLOOKUP(ROW(859:859),Разбивка_нумерация_5,2,FALSE),VLOOKUP(ROW(859:859),Разбивка_нумерация_5,3,FALSE))</f>
        <v>#N/A</v>
      </c>
      <c r="R863" s="46" t="e">
        <f>VLOOKUP(ROW(859:859),Разбивка_нумерация_5,6,FALSE)</f>
        <v>#N/A</v>
      </c>
      <c r="S863" s="46" t="e">
        <f>VLOOKUP(ROW(859:859),Разбивка_нумерация_5,17,FALSE)</f>
        <v>#N/A</v>
      </c>
      <c r="T863" s="46" t="str">
        <f>IF(AG863=0,"","L="&amp;AG863)</f>
        <v/>
      </c>
      <c r="U863" s="46" t="str">
        <f>IF(AH863=0,"",AD863&amp;" L="&amp;AH863)</f>
        <v/>
      </c>
      <c r="V863" s="46" t="str">
        <f>IF(AI863=0,"",AE863&amp;" L="&amp;AI863)</f>
        <v/>
      </c>
      <c r="W863" s="47" t="e">
        <f>VLOOKUP(P863,Исходные_данные,13,FALSE)*1.3</f>
        <v>#N/A</v>
      </c>
      <c r="X863" s="48"/>
      <c r="Y863" s="48"/>
      <c r="Z863" s="48"/>
      <c r="AA863" s="48"/>
      <c r="AB863" s="48"/>
      <c r="AD863" s="46" t="e">
        <f>VLOOKUP(S863,Кабель_диаметр,4,FALSE)</f>
        <v>#N/A</v>
      </c>
      <c r="AE863" s="46" t="e">
        <f>VLOOKUP(S863,Кабель_диаметр,5,FALSE)</f>
        <v>#N/A</v>
      </c>
      <c r="AG863" s="46">
        <f>IFERROR(VLOOKUP(P863,Исходные_данные,10,FALSE),0)</f>
        <v>0</v>
      </c>
      <c r="AH863" s="46">
        <f>IFERROR(VLOOKUP(P863,Исходные_данные,11,FALSE),0)</f>
        <v>0</v>
      </c>
      <c r="AI863" s="46">
        <f t="shared" si="34"/>
        <v>0</v>
      </c>
    </row>
    <row r="864" spans="6:35" x14ac:dyDescent="0.25">
      <c r="F864" s="19" t="str">
        <f>IF(G864=1,MAX($F$4:F863)+1,"")</f>
        <v/>
      </c>
      <c r="G864" s="19">
        <f>COUNTIF($H$5:H864,H864)</f>
        <v>841</v>
      </c>
      <c r="H864" s="19" t="e">
        <f t="shared" si="33"/>
        <v>#N/A</v>
      </c>
      <c r="I864" s="19">
        <f>COUNTIF($J$4:$J864,1)</f>
        <v>11</v>
      </c>
      <c r="J864" s="19">
        <f>COUNTIF($S$5:$S864,S864)</f>
        <v>841</v>
      </c>
      <c r="K864" s="19" t="e">
        <f>VLOOKUP(P864,Исходные_данные,20,FALSE)</f>
        <v>#N/A</v>
      </c>
      <c r="L864" s="19">
        <f>IFERROR(IF(P864=0,0,MAX($L$4:L863)+1),0)</f>
        <v>0</v>
      </c>
      <c r="M864" s="104" t="e">
        <f>LEFT(P864,SEARCH(".",P864)-1)</f>
        <v>#N/A</v>
      </c>
      <c r="N864" s="104" t="e">
        <f>LEFT(RIGHT(P864,LEN(P864)-LEN(M864)-1),SEARCH(".",P864)-1)</f>
        <v>#N/A</v>
      </c>
      <c r="P864" s="46" t="e">
        <f>VLOOKUP(ROW(860:860),Разбивка_нумерация_5,4,FALSE)</f>
        <v>#N/A</v>
      </c>
      <c r="Q864" s="46" t="e">
        <f>IF(VLOOKUP(ROW(860:860),Разбивка_нумерация_5,3,FALSE)=0,VLOOKUP(ROW(860:860),Разбивка_нумерация_5,2,FALSE),VLOOKUP(ROW(860:860),Разбивка_нумерация_5,3,FALSE))</f>
        <v>#N/A</v>
      </c>
      <c r="R864" s="46" t="e">
        <f>VLOOKUP(ROW(860:860),Разбивка_нумерация_5,6,FALSE)</f>
        <v>#N/A</v>
      </c>
      <c r="S864" s="46" t="e">
        <f>VLOOKUP(ROW(860:860),Разбивка_нумерация_5,17,FALSE)</f>
        <v>#N/A</v>
      </c>
      <c r="T864" s="46" t="str">
        <f>IF(AG864=0,"","L="&amp;AG864)</f>
        <v/>
      </c>
      <c r="U864" s="46" t="str">
        <f>IF(AH864=0,"",AD864&amp;" L="&amp;AH864)</f>
        <v/>
      </c>
      <c r="V864" s="46" t="str">
        <f>IF(AI864=0,"",AE864&amp;" L="&amp;AI864)</f>
        <v/>
      </c>
      <c r="W864" s="47" t="e">
        <f>VLOOKUP(P864,Исходные_данные,13,FALSE)*1.3</f>
        <v>#N/A</v>
      </c>
      <c r="X864" s="48"/>
      <c r="Y864" s="48"/>
      <c r="Z864" s="48"/>
      <c r="AA864" s="48"/>
      <c r="AB864" s="48"/>
      <c r="AD864" s="46" t="e">
        <f>VLOOKUP(S864,Кабель_диаметр,4,FALSE)</f>
        <v>#N/A</v>
      </c>
      <c r="AE864" s="46" t="e">
        <f>VLOOKUP(S864,Кабель_диаметр,5,FALSE)</f>
        <v>#N/A</v>
      </c>
      <c r="AG864" s="46">
        <f>IFERROR(VLOOKUP(P864,Исходные_данные,10,FALSE),0)</f>
        <v>0</v>
      </c>
      <c r="AH864" s="46">
        <f>IFERROR(VLOOKUP(P864,Исходные_данные,11,FALSE),0)</f>
        <v>0</v>
      </c>
      <c r="AI864" s="46">
        <f t="shared" si="34"/>
        <v>0</v>
      </c>
    </row>
    <row r="865" spans="6:35" x14ac:dyDescent="0.25">
      <c r="F865" s="19" t="str">
        <f>IF(G865=1,MAX($F$4:F864)+1,"")</f>
        <v/>
      </c>
      <c r="G865" s="19">
        <f>COUNTIF($H$5:H865,H865)</f>
        <v>842</v>
      </c>
      <c r="H865" s="19" t="e">
        <f t="shared" si="33"/>
        <v>#N/A</v>
      </c>
      <c r="I865" s="19">
        <f>COUNTIF($J$4:$J865,1)</f>
        <v>11</v>
      </c>
      <c r="J865" s="19">
        <f>COUNTIF($S$5:$S865,S865)</f>
        <v>842</v>
      </c>
      <c r="K865" s="19" t="e">
        <f>VLOOKUP(P865,Исходные_данные,20,FALSE)</f>
        <v>#N/A</v>
      </c>
      <c r="L865" s="19">
        <f>IFERROR(IF(P865=0,0,MAX($L$4:L864)+1),0)</f>
        <v>0</v>
      </c>
      <c r="M865" s="104" t="e">
        <f>LEFT(P865,SEARCH(".",P865)-1)</f>
        <v>#N/A</v>
      </c>
      <c r="N865" s="104" t="e">
        <f>LEFT(RIGHT(P865,LEN(P865)-LEN(M865)-1),SEARCH(".",P865)-1)</f>
        <v>#N/A</v>
      </c>
      <c r="P865" s="46" t="e">
        <f>VLOOKUP(ROW(861:861),Разбивка_нумерация_5,4,FALSE)</f>
        <v>#N/A</v>
      </c>
      <c r="Q865" s="46" t="e">
        <f>IF(VLOOKUP(ROW(861:861),Разбивка_нумерация_5,3,FALSE)=0,VLOOKUP(ROW(861:861),Разбивка_нумерация_5,2,FALSE),VLOOKUP(ROW(861:861),Разбивка_нумерация_5,3,FALSE))</f>
        <v>#N/A</v>
      </c>
      <c r="R865" s="46" t="e">
        <f>VLOOKUP(ROW(861:861),Разбивка_нумерация_5,6,FALSE)</f>
        <v>#N/A</v>
      </c>
      <c r="S865" s="46" t="e">
        <f>VLOOKUP(ROW(861:861),Разбивка_нумерация_5,17,FALSE)</f>
        <v>#N/A</v>
      </c>
      <c r="T865" s="46" t="str">
        <f>IF(AG865=0,"","L="&amp;AG865)</f>
        <v/>
      </c>
      <c r="U865" s="46" t="str">
        <f>IF(AH865=0,"",AD865&amp;" L="&amp;AH865)</f>
        <v/>
      </c>
      <c r="V865" s="46" t="str">
        <f>IF(AI865=0,"",AE865&amp;" L="&amp;AI865)</f>
        <v/>
      </c>
      <c r="W865" s="47" t="e">
        <f>VLOOKUP(P865,Исходные_данные,13,FALSE)*1.3</f>
        <v>#N/A</v>
      </c>
      <c r="X865" s="48"/>
      <c r="Y865" s="48"/>
      <c r="Z865" s="48"/>
      <c r="AA865" s="48"/>
      <c r="AB865" s="48"/>
      <c r="AD865" s="46" t="e">
        <f>VLOOKUP(S865,Кабель_диаметр,4,FALSE)</f>
        <v>#N/A</v>
      </c>
      <c r="AE865" s="46" t="e">
        <f>VLOOKUP(S865,Кабель_диаметр,5,FALSE)</f>
        <v>#N/A</v>
      </c>
      <c r="AG865" s="46">
        <f>IFERROR(VLOOKUP(P865,Исходные_данные,10,FALSE),0)</f>
        <v>0</v>
      </c>
      <c r="AH865" s="46">
        <f>IFERROR(VLOOKUP(P865,Исходные_данные,11,FALSE),0)</f>
        <v>0</v>
      </c>
      <c r="AI865" s="46">
        <f t="shared" si="34"/>
        <v>0</v>
      </c>
    </row>
    <row r="866" spans="6:35" x14ac:dyDescent="0.25">
      <c r="F866" s="19" t="str">
        <f>IF(G866=1,MAX($F$4:F865)+1,"")</f>
        <v/>
      </c>
      <c r="G866" s="19">
        <f>COUNTIF($H$5:H866,H866)</f>
        <v>843</v>
      </c>
      <c r="H866" s="19" t="e">
        <f t="shared" si="33"/>
        <v>#N/A</v>
      </c>
      <c r="I866" s="19">
        <f>COUNTIF($J$4:$J866,1)</f>
        <v>11</v>
      </c>
      <c r="J866" s="19">
        <f>COUNTIF($S$5:$S866,S866)</f>
        <v>843</v>
      </c>
      <c r="K866" s="19" t="e">
        <f>VLOOKUP(P866,Исходные_данные,20,FALSE)</f>
        <v>#N/A</v>
      </c>
      <c r="L866" s="19">
        <f>IFERROR(IF(P866=0,0,MAX($L$4:L865)+1),0)</f>
        <v>0</v>
      </c>
      <c r="M866" s="104" t="e">
        <f>LEFT(P866,SEARCH(".",P866)-1)</f>
        <v>#N/A</v>
      </c>
      <c r="N866" s="104" t="e">
        <f>LEFT(RIGHT(P866,LEN(P866)-LEN(M866)-1),SEARCH(".",P866)-1)</f>
        <v>#N/A</v>
      </c>
      <c r="P866" s="46" t="e">
        <f>VLOOKUP(ROW(862:862),Разбивка_нумерация_5,4,FALSE)</f>
        <v>#N/A</v>
      </c>
      <c r="Q866" s="46" t="e">
        <f>IF(VLOOKUP(ROW(862:862),Разбивка_нумерация_5,3,FALSE)=0,VLOOKUP(ROW(862:862),Разбивка_нумерация_5,2,FALSE),VLOOKUP(ROW(862:862),Разбивка_нумерация_5,3,FALSE))</f>
        <v>#N/A</v>
      </c>
      <c r="R866" s="46" t="e">
        <f>VLOOKUP(ROW(862:862),Разбивка_нумерация_5,6,FALSE)</f>
        <v>#N/A</v>
      </c>
      <c r="S866" s="46" t="e">
        <f>VLOOKUP(ROW(862:862),Разбивка_нумерация_5,17,FALSE)</f>
        <v>#N/A</v>
      </c>
      <c r="T866" s="46" t="str">
        <f>IF(AG866=0,"","L="&amp;AG866)</f>
        <v/>
      </c>
      <c r="U866" s="46" t="str">
        <f>IF(AH866=0,"",AD866&amp;" L="&amp;AH866)</f>
        <v/>
      </c>
      <c r="V866" s="46" t="str">
        <f>IF(AI866=0,"",AE866&amp;" L="&amp;AI866)</f>
        <v/>
      </c>
      <c r="W866" s="47" t="e">
        <f>VLOOKUP(P866,Исходные_данные,13,FALSE)*1.3</f>
        <v>#N/A</v>
      </c>
      <c r="X866" s="48"/>
      <c r="Y866" s="48"/>
      <c r="Z866" s="48"/>
      <c r="AA866" s="48"/>
      <c r="AB866" s="48"/>
      <c r="AD866" s="46" t="e">
        <f>VLOOKUP(S866,Кабель_диаметр,4,FALSE)</f>
        <v>#N/A</v>
      </c>
      <c r="AE866" s="46" t="e">
        <f>VLOOKUP(S866,Кабель_диаметр,5,FALSE)</f>
        <v>#N/A</v>
      </c>
      <c r="AG866" s="46">
        <f>IFERROR(VLOOKUP(P866,Исходные_данные,10,FALSE),0)</f>
        <v>0</v>
      </c>
      <c r="AH866" s="46">
        <f>IFERROR(VLOOKUP(P866,Исходные_данные,11,FALSE),0)</f>
        <v>0</v>
      </c>
      <c r="AI866" s="46">
        <f t="shared" si="34"/>
        <v>0</v>
      </c>
    </row>
    <row r="867" spans="6:35" x14ac:dyDescent="0.25">
      <c r="F867" s="19" t="str">
        <f>IF(G867=1,MAX($F$4:F866)+1,"")</f>
        <v/>
      </c>
      <c r="G867" s="19">
        <f>COUNTIF($H$5:H867,H867)</f>
        <v>844</v>
      </c>
      <c r="H867" s="19" t="e">
        <f t="shared" si="33"/>
        <v>#N/A</v>
      </c>
      <c r="I867" s="19">
        <f>COUNTIF($J$4:$J867,1)</f>
        <v>11</v>
      </c>
      <c r="J867" s="19">
        <f>COUNTIF($S$5:$S867,S867)</f>
        <v>844</v>
      </c>
      <c r="K867" s="19" t="e">
        <f>VLOOKUP(P867,Исходные_данные,20,FALSE)</f>
        <v>#N/A</v>
      </c>
      <c r="L867" s="19">
        <f>IFERROR(IF(P867=0,0,MAX($L$4:L866)+1),0)</f>
        <v>0</v>
      </c>
      <c r="M867" s="104" t="e">
        <f>LEFT(P867,SEARCH(".",P867)-1)</f>
        <v>#N/A</v>
      </c>
      <c r="N867" s="104" t="e">
        <f>LEFT(RIGHT(P867,LEN(P867)-LEN(M867)-1),SEARCH(".",P867)-1)</f>
        <v>#N/A</v>
      </c>
      <c r="P867" s="46" t="e">
        <f>VLOOKUP(ROW(863:863),Разбивка_нумерация_5,4,FALSE)</f>
        <v>#N/A</v>
      </c>
      <c r="Q867" s="46" t="e">
        <f>IF(VLOOKUP(ROW(863:863),Разбивка_нумерация_5,3,FALSE)=0,VLOOKUP(ROW(863:863),Разбивка_нумерация_5,2,FALSE),VLOOKUP(ROW(863:863),Разбивка_нумерация_5,3,FALSE))</f>
        <v>#N/A</v>
      </c>
      <c r="R867" s="46" t="e">
        <f>VLOOKUP(ROW(863:863),Разбивка_нумерация_5,6,FALSE)</f>
        <v>#N/A</v>
      </c>
      <c r="S867" s="46" t="e">
        <f>VLOOKUP(ROW(863:863),Разбивка_нумерация_5,17,FALSE)</f>
        <v>#N/A</v>
      </c>
      <c r="T867" s="46" t="str">
        <f>IF(AG867=0,"","L="&amp;AG867)</f>
        <v/>
      </c>
      <c r="U867" s="46" t="str">
        <f>IF(AH867=0,"",AD867&amp;" L="&amp;AH867)</f>
        <v/>
      </c>
      <c r="V867" s="46" t="str">
        <f>IF(AI867=0,"",AE867&amp;" L="&amp;AI867)</f>
        <v/>
      </c>
      <c r="W867" s="47" t="e">
        <f>VLOOKUP(P867,Исходные_данные,13,FALSE)*1.3</f>
        <v>#N/A</v>
      </c>
      <c r="X867" s="48"/>
      <c r="Y867" s="48"/>
      <c r="Z867" s="48"/>
      <c r="AA867" s="48"/>
      <c r="AB867" s="48"/>
      <c r="AD867" s="46" t="e">
        <f>VLOOKUP(S867,Кабель_диаметр,4,FALSE)</f>
        <v>#N/A</v>
      </c>
      <c r="AE867" s="46" t="e">
        <f>VLOOKUP(S867,Кабель_диаметр,5,FALSE)</f>
        <v>#N/A</v>
      </c>
      <c r="AG867" s="46">
        <f>IFERROR(VLOOKUP(P867,Исходные_данные,10,FALSE),0)</f>
        <v>0</v>
      </c>
      <c r="AH867" s="46">
        <f>IFERROR(VLOOKUP(P867,Исходные_данные,11,FALSE),0)</f>
        <v>0</v>
      </c>
      <c r="AI867" s="46">
        <f t="shared" si="34"/>
        <v>0</v>
      </c>
    </row>
    <row r="868" spans="6:35" x14ac:dyDescent="0.25">
      <c r="F868" s="19" t="str">
        <f>IF(G868=1,MAX($F$4:F867)+1,"")</f>
        <v/>
      </c>
      <c r="G868" s="19">
        <f>COUNTIF($H$5:H868,H868)</f>
        <v>845</v>
      </c>
      <c r="H868" s="19" t="e">
        <f t="shared" si="33"/>
        <v>#N/A</v>
      </c>
      <c r="I868" s="19">
        <f>COUNTIF($J$4:$J868,1)</f>
        <v>11</v>
      </c>
      <c r="J868" s="19">
        <f>COUNTIF($S$5:$S868,S868)</f>
        <v>845</v>
      </c>
      <c r="K868" s="19" t="e">
        <f>VLOOKUP(P868,Исходные_данные,20,FALSE)</f>
        <v>#N/A</v>
      </c>
      <c r="L868" s="19">
        <f>IFERROR(IF(P868=0,0,MAX($L$4:L867)+1),0)</f>
        <v>0</v>
      </c>
      <c r="M868" s="104" t="e">
        <f>LEFT(P868,SEARCH(".",P868)-1)</f>
        <v>#N/A</v>
      </c>
      <c r="N868" s="104" t="e">
        <f>LEFT(RIGHT(P868,LEN(P868)-LEN(M868)-1),SEARCH(".",P868)-1)</f>
        <v>#N/A</v>
      </c>
      <c r="P868" s="46" t="e">
        <f>VLOOKUP(ROW(864:864),Разбивка_нумерация_5,4,FALSE)</f>
        <v>#N/A</v>
      </c>
      <c r="Q868" s="46" t="e">
        <f>IF(VLOOKUP(ROW(864:864),Разбивка_нумерация_5,3,FALSE)=0,VLOOKUP(ROW(864:864),Разбивка_нумерация_5,2,FALSE),VLOOKUP(ROW(864:864),Разбивка_нумерация_5,3,FALSE))</f>
        <v>#N/A</v>
      </c>
      <c r="R868" s="46" t="e">
        <f>VLOOKUP(ROW(864:864),Разбивка_нумерация_5,6,FALSE)</f>
        <v>#N/A</v>
      </c>
      <c r="S868" s="46" t="e">
        <f>VLOOKUP(ROW(864:864),Разбивка_нумерация_5,17,FALSE)</f>
        <v>#N/A</v>
      </c>
      <c r="T868" s="46" t="str">
        <f>IF(AG868=0,"","L="&amp;AG868)</f>
        <v/>
      </c>
      <c r="U868" s="46" t="str">
        <f>IF(AH868=0,"",AD868&amp;" L="&amp;AH868)</f>
        <v/>
      </c>
      <c r="V868" s="46" t="str">
        <f>IF(AI868=0,"",AE868&amp;" L="&amp;AI868)</f>
        <v/>
      </c>
      <c r="W868" s="47" t="e">
        <f>VLOOKUP(P868,Исходные_данные,13,FALSE)*1.3</f>
        <v>#N/A</v>
      </c>
      <c r="X868" s="48"/>
      <c r="Y868" s="48"/>
      <c r="Z868" s="48"/>
      <c r="AA868" s="48"/>
      <c r="AB868" s="48"/>
      <c r="AD868" s="46" t="e">
        <f>VLOOKUP(S868,Кабель_диаметр,4,FALSE)</f>
        <v>#N/A</v>
      </c>
      <c r="AE868" s="46" t="e">
        <f>VLOOKUP(S868,Кабель_диаметр,5,FALSE)</f>
        <v>#N/A</v>
      </c>
      <c r="AG868" s="46">
        <f>IFERROR(VLOOKUP(P868,Исходные_данные,10,FALSE),0)</f>
        <v>0</v>
      </c>
      <c r="AH868" s="46">
        <f>IFERROR(VLOOKUP(P868,Исходные_данные,11,FALSE),0)</f>
        <v>0</v>
      </c>
      <c r="AI868" s="46">
        <f t="shared" si="34"/>
        <v>0</v>
      </c>
    </row>
    <row r="869" spans="6:35" x14ac:dyDescent="0.25">
      <c r="F869" s="19" t="str">
        <f>IF(G869=1,MAX($F$4:F868)+1,"")</f>
        <v/>
      </c>
      <c r="G869" s="19">
        <f>COUNTIF($H$5:H869,H869)</f>
        <v>846</v>
      </c>
      <c r="H869" s="19" t="e">
        <f t="shared" si="33"/>
        <v>#N/A</v>
      </c>
      <c r="I869" s="19">
        <f>COUNTIF($J$4:$J869,1)</f>
        <v>11</v>
      </c>
      <c r="J869" s="19">
        <f>COUNTIF($S$5:$S869,S869)</f>
        <v>846</v>
      </c>
      <c r="K869" s="19" t="e">
        <f>VLOOKUP(P869,Исходные_данные,20,FALSE)</f>
        <v>#N/A</v>
      </c>
      <c r="L869" s="19">
        <f>IFERROR(IF(P869=0,0,MAX($L$4:L868)+1),0)</f>
        <v>0</v>
      </c>
      <c r="M869" s="104" t="e">
        <f>LEFT(P869,SEARCH(".",P869)-1)</f>
        <v>#N/A</v>
      </c>
      <c r="N869" s="104" t="e">
        <f>LEFT(RIGHT(P869,LEN(P869)-LEN(M869)-1),SEARCH(".",P869)-1)</f>
        <v>#N/A</v>
      </c>
      <c r="P869" s="46" t="e">
        <f>VLOOKUP(ROW(865:865),Разбивка_нумерация_5,4,FALSE)</f>
        <v>#N/A</v>
      </c>
      <c r="Q869" s="46" t="e">
        <f>IF(VLOOKUP(ROW(865:865),Разбивка_нумерация_5,3,FALSE)=0,VLOOKUP(ROW(865:865),Разбивка_нумерация_5,2,FALSE),VLOOKUP(ROW(865:865),Разбивка_нумерация_5,3,FALSE))</f>
        <v>#N/A</v>
      </c>
      <c r="R869" s="46" t="e">
        <f>VLOOKUP(ROW(865:865),Разбивка_нумерация_5,6,FALSE)</f>
        <v>#N/A</v>
      </c>
      <c r="S869" s="46" t="e">
        <f>VLOOKUP(ROW(865:865),Разбивка_нумерация_5,17,FALSE)</f>
        <v>#N/A</v>
      </c>
      <c r="T869" s="46" t="str">
        <f>IF(AG869=0,"","L="&amp;AG869)</f>
        <v/>
      </c>
      <c r="U869" s="46" t="str">
        <f>IF(AH869=0,"",AD869&amp;" L="&amp;AH869)</f>
        <v/>
      </c>
      <c r="V869" s="46" t="str">
        <f>IF(AI869=0,"",AE869&amp;" L="&amp;AI869)</f>
        <v/>
      </c>
      <c r="W869" s="47" t="e">
        <f>VLOOKUP(P869,Исходные_данные,13,FALSE)*1.3</f>
        <v>#N/A</v>
      </c>
      <c r="X869" s="48"/>
      <c r="Y869" s="48"/>
      <c r="Z869" s="48"/>
      <c r="AA869" s="48"/>
      <c r="AB869" s="48"/>
      <c r="AD869" s="46" t="e">
        <f>VLOOKUP(S869,Кабель_диаметр,4,FALSE)</f>
        <v>#N/A</v>
      </c>
      <c r="AE869" s="46" t="e">
        <f>VLOOKUP(S869,Кабель_диаметр,5,FALSE)</f>
        <v>#N/A</v>
      </c>
      <c r="AG869" s="46">
        <f>IFERROR(VLOOKUP(P869,Исходные_данные,10,FALSE),0)</f>
        <v>0</v>
      </c>
      <c r="AH869" s="46">
        <f>IFERROR(VLOOKUP(P869,Исходные_данные,11,FALSE),0)</f>
        <v>0</v>
      </c>
      <c r="AI869" s="46">
        <f t="shared" si="34"/>
        <v>0</v>
      </c>
    </row>
    <row r="870" spans="6:35" x14ac:dyDescent="0.25">
      <c r="F870" s="19" t="str">
        <f>IF(G870=1,MAX($F$4:F869)+1,"")</f>
        <v/>
      </c>
      <c r="G870" s="19">
        <f>COUNTIF($H$5:H870,H870)</f>
        <v>847</v>
      </c>
      <c r="H870" s="19" t="e">
        <f t="shared" si="33"/>
        <v>#N/A</v>
      </c>
      <c r="I870" s="19">
        <f>COUNTIF($J$4:$J870,1)</f>
        <v>11</v>
      </c>
      <c r="J870" s="19">
        <f>COUNTIF($S$5:$S870,S870)</f>
        <v>847</v>
      </c>
      <c r="K870" s="19" t="e">
        <f>VLOOKUP(P870,Исходные_данные,20,FALSE)</f>
        <v>#N/A</v>
      </c>
      <c r="L870" s="19">
        <f>IFERROR(IF(P870=0,0,MAX($L$4:L869)+1),0)</f>
        <v>0</v>
      </c>
      <c r="M870" s="104" t="e">
        <f>LEFT(P870,SEARCH(".",P870)-1)</f>
        <v>#N/A</v>
      </c>
      <c r="N870" s="104" t="e">
        <f>LEFT(RIGHT(P870,LEN(P870)-LEN(M870)-1),SEARCH(".",P870)-1)</f>
        <v>#N/A</v>
      </c>
      <c r="P870" s="46" t="e">
        <f>VLOOKUP(ROW(866:866),Разбивка_нумерация_5,4,FALSE)</f>
        <v>#N/A</v>
      </c>
      <c r="Q870" s="46" t="e">
        <f>IF(VLOOKUP(ROW(866:866),Разбивка_нумерация_5,3,FALSE)=0,VLOOKUP(ROW(866:866),Разбивка_нумерация_5,2,FALSE),VLOOKUP(ROW(866:866),Разбивка_нумерация_5,3,FALSE))</f>
        <v>#N/A</v>
      </c>
      <c r="R870" s="46" t="e">
        <f>VLOOKUP(ROW(866:866),Разбивка_нумерация_5,6,FALSE)</f>
        <v>#N/A</v>
      </c>
      <c r="S870" s="46" t="e">
        <f>VLOOKUP(ROW(866:866),Разбивка_нумерация_5,17,FALSE)</f>
        <v>#N/A</v>
      </c>
      <c r="T870" s="46" t="str">
        <f>IF(AG870=0,"","L="&amp;AG870)</f>
        <v/>
      </c>
      <c r="U870" s="46" t="str">
        <f>IF(AH870=0,"",AD870&amp;" L="&amp;AH870)</f>
        <v/>
      </c>
      <c r="V870" s="46" t="str">
        <f>IF(AI870=0,"",AE870&amp;" L="&amp;AI870)</f>
        <v/>
      </c>
      <c r="W870" s="47" t="e">
        <f>VLOOKUP(P870,Исходные_данные,13,FALSE)*1.3</f>
        <v>#N/A</v>
      </c>
      <c r="X870" s="48"/>
      <c r="Y870" s="48"/>
      <c r="Z870" s="48"/>
      <c r="AA870" s="48"/>
      <c r="AB870" s="48"/>
      <c r="AD870" s="46" t="e">
        <f>VLOOKUP(S870,Кабель_диаметр,4,FALSE)</f>
        <v>#N/A</v>
      </c>
      <c r="AE870" s="46" t="e">
        <f>VLOOKUP(S870,Кабель_диаметр,5,FALSE)</f>
        <v>#N/A</v>
      </c>
      <c r="AG870" s="46">
        <f>IFERROR(VLOOKUP(P870,Исходные_данные,10,FALSE),0)</f>
        <v>0</v>
      </c>
      <c r="AH870" s="46">
        <f>IFERROR(VLOOKUP(P870,Исходные_данные,11,FALSE),0)</f>
        <v>0</v>
      </c>
      <c r="AI870" s="46">
        <f t="shared" si="34"/>
        <v>0</v>
      </c>
    </row>
    <row r="871" spans="6:35" x14ac:dyDescent="0.25">
      <c r="F871" s="19" t="str">
        <f>IF(G871=1,MAX($F$4:F870)+1,"")</f>
        <v/>
      </c>
      <c r="G871" s="19">
        <f>COUNTIF($H$5:H871,H871)</f>
        <v>848</v>
      </c>
      <c r="H871" s="19" t="e">
        <f t="shared" si="33"/>
        <v>#N/A</v>
      </c>
      <c r="I871" s="19">
        <f>COUNTIF($J$4:$J871,1)</f>
        <v>11</v>
      </c>
      <c r="J871" s="19">
        <f>COUNTIF($S$5:$S871,S871)</f>
        <v>848</v>
      </c>
      <c r="K871" s="19" t="e">
        <f>VLOOKUP(P871,Исходные_данные,20,FALSE)</f>
        <v>#N/A</v>
      </c>
      <c r="L871" s="19">
        <f>IFERROR(IF(P871=0,0,MAX($L$4:L870)+1),0)</f>
        <v>0</v>
      </c>
      <c r="M871" s="104" t="e">
        <f>LEFT(P871,SEARCH(".",P871)-1)</f>
        <v>#N/A</v>
      </c>
      <c r="N871" s="104" t="e">
        <f>LEFT(RIGHT(P871,LEN(P871)-LEN(M871)-1),SEARCH(".",P871)-1)</f>
        <v>#N/A</v>
      </c>
      <c r="P871" s="46" t="e">
        <f>VLOOKUP(ROW(867:867),Разбивка_нумерация_5,4,FALSE)</f>
        <v>#N/A</v>
      </c>
      <c r="Q871" s="46" t="e">
        <f>IF(VLOOKUP(ROW(867:867),Разбивка_нумерация_5,3,FALSE)=0,VLOOKUP(ROW(867:867),Разбивка_нумерация_5,2,FALSE),VLOOKUP(ROW(867:867),Разбивка_нумерация_5,3,FALSE))</f>
        <v>#N/A</v>
      </c>
      <c r="R871" s="46" t="e">
        <f>VLOOKUP(ROW(867:867),Разбивка_нумерация_5,6,FALSE)</f>
        <v>#N/A</v>
      </c>
      <c r="S871" s="46" t="e">
        <f>VLOOKUP(ROW(867:867),Разбивка_нумерация_5,17,FALSE)</f>
        <v>#N/A</v>
      </c>
      <c r="T871" s="46" t="str">
        <f>IF(AG871=0,"","L="&amp;AG871)</f>
        <v/>
      </c>
      <c r="U871" s="46" t="str">
        <f>IF(AH871=0,"",AD871&amp;" L="&amp;AH871)</f>
        <v/>
      </c>
      <c r="V871" s="46" t="str">
        <f>IF(AI871=0,"",AE871&amp;" L="&amp;AI871)</f>
        <v/>
      </c>
      <c r="W871" s="47" t="e">
        <f>VLOOKUP(P871,Исходные_данные,13,FALSE)*1.3</f>
        <v>#N/A</v>
      </c>
      <c r="X871" s="48"/>
      <c r="Y871" s="48"/>
      <c r="Z871" s="48"/>
      <c r="AA871" s="48"/>
      <c r="AB871" s="48"/>
      <c r="AD871" s="46" t="e">
        <f>VLOOKUP(S871,Кабель_диаметр,4,FALSE)</f>
        <v>#N/A</v>
      </c>
      <c r="AE871" s="46" t="e">
        <f>VLOOKUP(S871,Кабель_диаметр,5,FALSE)</f>
        <v>#N/A</v>
      </c>
      <c r="AG871" s="46">
        <f>IFERROR(VLOOKUP(P871,Исходные_данные,10,FALSE),0)</f>
        <v>0</v>
      </c>
      <c r="AH871" s="46">
        <f>IFERROR(VLOOKUP(P871,Исходные_данные,11,FALSE),0)</f>
        <v>0</v>
      </c>
      <c r="AI871" s="46">
        <f t="shared" si="34"/>
        <v>0</v>
      </c>
    </row>
    <row r="872" spans="6:35" x14ac:dyDescent="0.25">
      <c r="F872" s="19" t="str">
        <f>IF(G872=1,MAX($F$4:F871)+1,"")</f>
        <v/>
      </c>
      <c r="G872" s="19">
        <f>COUNTIF($H$5:H872,H872)</f>
        <v>849</v>
      </c>
      <c r="H872" s="19" t="e">
        <f t="shared" si="33"/>
        <v>#N/A</v>
      </c>
      <c r="I872" s="19">
        <f>COUNTIF($J$4:$J872,1)</f>
        <v>11</v>
      </c>
      <c r="J872" s="19">
        <f>COUNTIF($S$5:$S872,S872)</f>
        <v>849</v>
      </c>
      <c r="K872" s="19" t="e">
        <f>VLOOKUP(P872,Исходные_данные,20,FALSE)</f>
        <v>#N/A</v>
      </c>
      <c r="L872" s="19">
        <f>IFERROR(IF(P872=0,0,MAX($L$4:L871)+1),0)</f>
        <v>0</v>
      </c>
      <c r="M872" s="104" t="e">
        <f>LEFT(P872,SEARCH(".",P872)-1)</f>
        <v>#N/A</v>
      </c>
      <c r="N872" s="104" t="e">
        <f>LEFT(RIGHT(P872,LEN(P872)-LEN(M872)-1),SEARCH(".",P872)-1)</f>
        <v>#N/A</v>
      </c>
      <c r="P872" s="46" t="e">
        <f>VLOOKUP(ROW(868:868),Разбивка_нумерация_5,4,FALSE)</f>
        <v>#N/A</v>
      </c>
      <c r="Q872" s="46" t="e">
        <f>IF(VLOOKUP(ROW(868:868),Разбивка_нумерация_5,3,FALSE)=0,VLOOKUP(ROW(868:868),Разбивка_нумерация_5,2,FALSE),VLOOKUP(ROW(868:868),Разбивка_нумерация_5,3,FALSE))</f>
        <v>#N/A</v>
      </c>
      <c r="R872" s="46" t="e">
        <f>VLOOKUP(ROW(868:868),Разбивка_нумерация_5,6,FALSE)</f>
        <v>#N/A</v>
      </c>
      <c r="S872" s="46" t="e">
        <f>VLOOKUP(ROW(868:868),Разбивка_нумерация_5,17,FALSE)</f>
        <v>#N/A</v>
      </c>
      <c r="T872" s="46" t="str">
        <f>IF(AG872=0,"","L="&amp;AG872)</f>
        <v/>
      </c>
      <c r="U872" s="46" t="str">
        <f>IF(AH872=0,"",AD872&amp;" L="&amp;AH872)</f>
        <v/>
      </c>
      <c r="V872" s="46" t="str">
        <f>IF(AI872=0,"",AE872&amp;" L="&amp;AI872)</f>
        <v/>
      </c>
      <c r="W872" s="47" t="e">
        <f>VLOOKUP(P872,Исходные_данные,13,FALSE)*1.3</f>
        <v>#N/A</v>
      </c>
      <c r="X872" s="48"/>
      <c r="Y872" s="48"/>
      <c r="Z872" s="48"/>
      <c r="AA872" s="48"/>
      <c r="AB872" s="48"/>
      <c r="AD872" s="46" t="e">
        <f>VLOOKUP(S872,Кабель_диаметр,4,FALSE)</f>
        <v>#N/A</v>
      </c>
      <c r="AE872" s="46" t="e">
        <f>VLOOKUP(S872,Кабель_диаметр,5,FALSE)</f>
        <v>#N/A</v>
      </c>
      <c r="AG872" s="46">
        <f>IFERROR(VLOOKUP(P872,Исходные_данные,10,FALSE),0)</f>
        <v>0</v>
      </c>
      <c r="AH872" s="46">
        <f>IFERROR(VLOOKUP(P872,Исходные_данные,11,FALSE),0)</f>
        <v>0</v>
      </c>
      <c r="AI872" s="46">
        <f t="shared" si="34"/>
        <v>0</v>
      </c>
    </row>
    <row r="873" spans="6:35" x14ac:dyDescent="0.25">
      <c r="F873" s="19" t="str">
        <f>IF(G873=1,MAX($F$4:F872)+1,"")</f>
        <v/>
      </c>
      <c r="G873" s="19">
        <f>COUNTIF($H$5:H873,H873)</f>
        <v>850</v>
      </c>
      <c r="H873" s="19" t="e">
        <f t="shared" si="33"/>
        <v>#N/A</v>
      </c>
      <c r="I873" s="19">
        <f>COUNTIF($J$4:$J873,1)</f>
        <v>11</v>
      </c>
      <c r="J873" s="19">
        <f>COUNTIF($S$5:$S873,S873)</f>
        <v>850</v>
      </c>
      <c r="K873" s="19" t="e">
        <f>VLOOKUP(P873,Исходные_данные,20,FALSE)</f>
        <v>#N/A</v>
      </c>
      <c r="L873" s="19">
        <f>IFERROR(IF(P873=0,0,MAX($L$4:L872)+1),0)</f>
        <v>0</v>
      </c>
      <c r="M873" s="104" t="e">
        <f>LEFT(P873,SEARCH(".",P873)-1)</f>
        <v>#N/A</v>
      </c>
      <c r="N873" s="104" t="e">
        <f>LEFT(RIGHT(P873,LEN(P873)-LEN(M873)-1),SEARCH(".",P873)-1)</f>
        <v>#N/A</v>
      </c>
      <c r="P873" s="46" t="e">
        <f>VLOOKUP(ROW(869:869),Разбивка_нумерация_5,4,FALSE)</f>
        <v>#N/A</v>
      </c>
      <c r="Q873" s="46" t="e">
        <f>IF(VLOOKUP(ROW(869:869),Разбивка_нумерация_5,3,FALSE)=0,VLOOKUP(ROW(869:869),Разбивка_нумерация_5,2,FALSE),VLOOKUP(ROW(869:869),Разбивка_нумерация_5,3,FALSE))</f>
        <v>#N/A</v>
      </c>
      <c r="R873" s="46" t="e">
        <f>VLOOKUP(ROW(869:869),Разбивка_нумерация_5,6,FALSE)</f>
        <v>#N/A</v>
      </c>
      <c r="S873" s="46" t="e">
        <f>VLOOKUP(ROW(869:869),Разбивка_нумерация_5,17,FALSE)</f>
        <v>#N/A</v>
      </c>
      <c r="T873" s="46" t="str">
        <f>IF(AG873=0,"","L="&amp;AG873)</f>
        <v/>
      </c>
      <c r="U873" s="46" t="str">
        <f>IF(AH873=0,"",AD873&amp;" L="&amp;AH873)</f>
        <v/>
      </c>
      <c r="V873" s="46" t="str">
        <f>IF(AI873=0,"",AE873&amp;" L="&amp;AI873)</f>
        <v/>
      </c>
      <c r="W873" s="47" t="e">
        <f>VLOOKUP(P873,Исходные_данные,13,FALSE)*1.3</f>
        <v>#N/A</v>
      </c>
      <c r="X873" s="48"/>
      <c r="Y873" s="48"/>
      <c r="Z873" s="48"/>
      <c r="AA873" s="48"/>
      <c r="AB873" s="48"/>
      <c r="AD873" s="46" t="e">
        <f>VLOOKUP(S873,Кабель_диаметр,4,FALSE)</f>
        <v>#N/A</v>
      </c>
      <c r="AE873" s="46" t="e">
        <f>VLOOKUP(S873,Кабель_диаметр,5,FALSE)</f>
        <v>#N/A</v>
      </c>
      <c r="AG873" s="46">
        <f>IFERROR(VLOOKUP(P873,Исходные_данные,10,FALSE),0)</f>
        <v>0</v>
      </c>
      <c r="AH873" s="46">
        <f>IFERROR(VLOOKUP(P873,Исходные_данные,11,FALSE),0)</f>
        <v>0</v>
      </c>
      <c r="AI873" s="46">
        <f t="shared" si="34"/>
        <v>0</v>
      </c>
    </row>
    <row r="874" spans="6:35" x14ac:dyDescent="0.25">
      <c r="F874" s="19" t="str">
        <f>IF(G874=1,MAX($F$4:F873)+1,"")</f>
        <v/>
      </c>
      <c r="G874" s="19">
        <f>COUNTIF($H$5:H874,H874)</f>
        <v>851</v>
      </c>
      <c r="H874" s="19" t="e">
        <f t="shared" si="33"/>
        <v>#N/A</v>
      </c>
      <c r="I874" s="19">
        <f>COUNTIF($J$4:$J874,1)</f>
        <v>11</v>
      </c>
      <c r="J874" s="19">
        <f>COUNTIF($S$5:$S874,S874)</f>
        <v>851</v>
      </c>
      <c r="K874" s="19" t="e">
        <f>VLOOKUP(P874,Исходные_данные,20,FALSE)</f>
        <v>#N/A</v>
      </c>
      <c r="L874" s="19">
        <f>IFERROR(IF(P874=0,0,MAX($L$4:L873)+1),0)</f>
        <v>0</v>
      </c>
      <c r="M874" s="104" t="e">
        <f>LEFT(P874,SEARCH(".",P874)-1)</f>
        <v>#N/A</v>
      </c>
      <c r="N874" s="104" t="e">
        <f>LEFT(RIGHT(P874,LEN(P874)-LEN(M874)-1),SEARCH(".",P874)-1)</f>
        <v>#N/A</v>
      </c>
      <c r="P874" s="46" t="e">
        <f>VLOOKUP(ROW(870:870),Разбивка_нумерация_5,4,FALSE)</f>
        <v>#N/A</v>
      </c>
      <c r="Q874" s="46" t="e">
        <f>IF(VLOOKUP(ROW(870:870),Разбивка_нумерация_5,3,FALSE)=0,VLOOKUP(ROW(870:870),Разбивка_нумерация_5,2,FALSE),VLOOKUP(ROW(870:870),Разбивка_нумерация_5,3,FALSE))</f>
        <v>#N/A</v>
      </c>
      <c r="R874" s="46" t="e">
        <f>VLOOKUP(ROW(870:870),Разбивка_нумерация_5,6,FALSE)</f>
        <v>#N/A</v>
      </c>
      <c r="S874" s="46" t="e">
        <f>VLOOKUP(ROW(870:870),Разбивка_нумерация_5,17,FALSE)</f>
        <v>#N/A</v>
      </c>
      <c r="T874" s="46" t="str">
        <f>IF(AG874=0,"","L="&amp;AG874)</f>
        <v/>
      </c>
      <c r="U874" s="46" t="str">
        <f>IF(AH874=0,"",AD874&amp;" L="&amp;AH874)</f>
        <v/>
      </c>
      <c r="V874" s="46" t="str">
        <f>IF(AI874=0,"",AE874&amp;" L="&amp;AI874)</f>
        <v/>
      </c>
      <c r="W874" s="47" t="e">
        <f>VLOOKUP(P874,Исходные_данные,13,FALSE)*1.3</f>
        <v>#N/A</v>
      </c>
      <c r="X874" s="48"/>
      <c r="Y874" s="48"/>
      <c r="Z874" s="48"/>
      <c r="AA874" s="48"/>
      <c r="AB874" s="48"/>
      <c r="AD874" s="46" t="e">
        <f>VLOOKUP(S874,Кабель_диаметр,4,FALSE)</f>
        <v>#N/A</v>
      </c>
      <c r="AE874" s="46" t="e">
        <f>VLOOKUP(S874,Кабель_диаметр,5,FALSE)</f>
        <v>#N/A</v>
      </c>
      <c r="AG874" s="46">
        <f>IFERROR(VLOOKUP(P874,Исходные_данные,10,FALSE),0)</f>
        <v>0</v>
      </c>
      <c r="AH874" s="46">
        <f>IFERROR(VLOOKUP(P874,Исходные_данные,11,FALSE),0)</f>
        <v>0</v>
      </c>
      <c r="AI874" s="46">
        <f t="shared" si="34"/>
        <v>0</v>
      </c>
    </row>
    <row r="875" spans="6:35" x14ac:dyDescent="0.25">
      <c r="F875" s="19" t="str">
        <f>IF(G875=1,MAX($F$4:F874)+1,"")</f>
        <v/>
      </c>
      <c r="G875" s="19">
        <f>COUNTIF($H$5:H875,H875)</f>
        <v>852</v>
      </c>
      <c r="H875" s="19" t="e">
        <f t="shared" si="33"/>
        <v>#N/A</v>
      </c>
      <c r="I875" s="19">
        <f>COUNTIF($J$4:$J875,1)</f>
        <v>11</v>
      </c>
      <c r="J875" s="19">
        <f>COUNTIF($S$5:$S875,S875)</f>
        <v>852</v>
      </c>
      <c r="K875" s="19" t="e">
        <f>VLOOKUP(P875,Исходные_данные,20,FALSE)</f>
        <v>#N/A</v>
      </c>
      <c r="L875" s="19">
        <f>IFERROR(IF(P875=0,0,MAX($L$4:L874)+1),0)</f>
        <v>0</v>
      </c>
      <c r="M875" s="104" t="e">
        <f>LEFT(P875,SEARCH(".",P875)-1)</f>
        <v>#N/A</v>
      </c>
      <c r="N875" s="104" t="e">
        <f>LEFT(RIGHT(P875,LEN(P875)-LEN(M875)-1),SEARCH(".",P875)-1)</f>
        <v>#N/A</v>
      </c>
      <c r="P875" s="46" t="e">
        <f>VLOOKUP(ROW(871:871),Разбивка_нумерация_5,4,FALSE)</f>
        <v>#N/A</v>
      </c>
      <c r="Q875" s="46" t="e">
        <f>IF(VLOOKUP(ROW(871:871),Разбивка_нумерация_5,3,FALSE)=0,VLOOKUP(ROW(871:871),Разбивка_нумерация_5,2,FALSE),VLOOKUP(ROW(871:871),Разбивка_нумерация_5,3,FALSE))</f>
        <v>#N/A</v>
      </c>
      <c r="R875" s="46" t="e">
        <f>VLOOKUP(ROW(871:871),Разбивка_нумерация_5,6,FALSE)</f>
        <v>#N/A</v>
      </c>
      <c r="S875" s="46" t="e">
        <f>VLOOKUP(ROW(871:871),Разбивка_нумерация_5,17,FALSE)</f>
        <v>#N/A</v>
      </c>
      <c r="T875" s="46" t="str">
        <f>IF(AG875=0,"","L="&amp;AG875)</f>
        <v/>
      </c>
      <c r="U875" s="46" t="str">
        <f>IF(AH875=0,"",AD875&amp;" L="&amp;AH875)</f>
        <v/>
      </c>
      <c r="V875" s="46" t="str">
        <f>IF(AI875=0,"",AE875&amp;" L="&amp;AI875)</f>
        <v/>
      </c>
      <c r="W875" s="47" t="e">
        <f>VLOOKUP(P875,Исходные_данные,13,FALSE)*1.3</f>
        <v>#N/A</v>
      </c>
      <c r="X875" s="48"/>
      <c r="Y875" s="48"/>
      <c r="Z875" s="48"/>
      <c r="AA875" s="48"/>
      <c r="AB875" s="48"/>
      <c r="AD875" s="46" t="e">
        <f>VLOOKUP(S875,Кабель_диаметр,4,FALSE)</f>
        <v>#N/A</v>
      </c>
      <c r="AE875" s="46" t="e">
        <f>VLOOKUP(S875,Кабель_диаметр,5,FALSE)</f>
        <v>#N/A</v>
      </c>
      <c r="AG875" s="46">
        <f>IFERROR(VLOOKUP(P875,Исходные_данные,10,FALSE),0)</f>
        <v>0</v>
      </c>
      <c r="AH875" s="46">
        <f>IFERROR(VLOOKUP(P875,Исходные_данные,11,FALSE),0)</f>
        <v>0</v>
      </c>
      <c r="AI875" s="46">
        <f t="shared" si="34"/>
        <v>0</v>
      </c>
    </row>
    <row r="876" spans="6:35" x14ac:dyDescent="0.25">
      <c r="F876" s="19" t="str">
        <f>IF(G876=1,MAX($F$4:F875)+1,"")</f>
        <v/>
      </c>
      <c r="G876" s="19">
        <f>COUNTIF($H$5:H876,H876)</f>
        <v>853</v>
      </c>
      <c r="H876" s="19" t="e">
        <f t="shared" si="33"/>
        <v>#N/A</v>
      </c>
      <c r="I876" s="19">
        <f>COUNTIF($J$4:$J876,1)</f>
        <v>11</v>
      </c>
      <c r="J876" s="19">
        <f>COUNTIF($S$5:$S876,S876)</f>
        <v>853</v>
      </c>
      <c r="K876" s="19" t="e">
        <f>VLOOKUP(P876,Исходные_данные,20,FALSE)</f>
        <v>#N/A</v>
      </c>
      <c r="L876" s="19">
        <f>IFERROR(IF(P876=0,0,MAX($L$4:L875)+1),0)</f>
        <v>0</v>
      </c>
      <c r="M876" s="104" t="e">
        <f>LEFT(P876,SEARCH(".",P876)-1)</f>
        <v>#N/A</v>
      </c>
      <c r="N876" s="104" t="e">
        <f>LEFT(RIGHT(P876,LEN(P876)-LEN(M876)-1),SEARCH(".",P876)-1)</f>
        <v>#N/A</v>
      </c>
      <c r="P876" s="46" t="e">
        <f>VLOOKUP(ROW(872:872),Разбивка_нумерация_5,4,FALSE)</f>
        <v>#N/A</v>
      </c>
      <c r="Q876" s="46" t="e">
        <f>IF(VLOOKUP(ROW(872:872),Разбивка_нумерация_5,3,FALSE)=0,VLOOKUP(ROW(872:872),Разбивка_нумерация_5,2,FALSE),VLOOKUP(ROW(872:872),Разбивка_нумерация_5,3,FALSE))</f>
        <v>#N/A</v>
      </c>
      <c r="R876" s="46" t="e">
        <f>VLOOKUP(ROW(872:872),Разбивка_нумерация_5,6,FALSE)</f>
        <v>#N/A</v>
      </c>
      <c r="S876" s="46" t="e">
        <f>VLOOKUP(ROW(872:872),Разбивка_нумерация_5,17,FALSE)</f>
        <v>#N/A</v>
      </c>
      <c r="T876" s="46" t="str">
        <f>IF(AG876=0,"","L="&amp;AG876)</f>
        <v/>
      </c>
      <c r="U876" s="46" t="str">
        <f>IF(AH876=0,"",AD876&amp;" L="&amp;AH876)</f>
        <v/>
      </c>
      <c r="V876" s="46" t="str">
        <f>IF(AI876=0,"",AE876&amp;" L="&amp;AI876)</f>
        <v/>
      </c>
      <c r="W876" s="47" t="e">
        <f>VLOOKUP(P876,Исходные_данные,13,FALSE)*1.3</f>
        <v>#N/A</v>
      </c>
      <c r="X876" s="48"/>
      <c r="Y876" s="48"/>
      <c r="Z876" s="48"/>
      <c r="AA876" s="48"/>
      <c r="AB876" s="48"/>
      <c r="AD876" s="46" t="e">
        <f>VLOOKUP(S876,Кабель_диаметр,4,FALSE)</f>
        <v>#N/A</v>
      </c>
      <c r="AE876" s="46" t="e">
        <f>VLOOKUP(S876,Кабель_диаметр,5,FALSE)</f>
        <v>#N/A</v>
      </c>
      <c r="AG876" s="46">
        <f>IFERROR(VLOOKUP(P876,Исходные_данные,10,FALSE),0)</f>
        <v>0</v>
      </c>
      <c r="AH876" s="46">
        <f>IFERROR(VLOOKUP(P876,Исходные_данные,11,FALSE),0)</f>
        <v>0</v>
      </c>
      <c r="AI876" s="46">
        <f t="shared" si="34"/>
        <v>0</v>
      </c>
    </row>
    <row r="877" spans="6:35" x14ac:dyDescent="0.25">
      <c r="F877" s="19" t="str">
        <f>IF(G877=1,MAX($F$4:F876)+1,"")</f>
        <v/>
      </c>
      <c r="G877" s="19">
        <f>COUNTIF($H$5:H877,H877)</f>
        <v>854</v>
      </c>
      <c r="H877" s="19" t="e">
        <f t="shared" si="33"/>
        <v>#N/A</v>
      </c>
      <c r="I877" s="19">
        <f>COUNTIF($J$4:$J877,1)</f>
        <v>11</v>
      </c>
      <c r="J877" s="19">
        <f>COUNTIF($S$5:$S877,S877)</f>
        <v>854</v>
      </c>
      <c r="K877" s="19" t="e">
        <f>VLOOKUP(P877,Исходные_данные,20,FALSE)</f>
        <v>#N/A</v>
      </c>
      <c r="L877" s="19">
        <f>IFERROR(IF(P877=0,0,MAX($L$4:L876)+1),0)</f>
        <v>0</v>
      </c>
      <c r="M877" s="104" t="e">
        <f>LEFT(P877,SEARCH(".",P877)-1)</f>
        <v>#N/A</v>
      </c>
      <c r="N877" s="104" t="e">
        <f>LEFT(RIGHT(P877,LEN(P877)-LEN(M877)-1),SEARCH(".",P877)-1)</f>
        <v>#N/A</v>
      </c>
      <c r="P877" s="46" t="e">
        <f>VLOOKUP(ROW(873:873),Разбивка_нумерация_5,4,FALSE)</f>
        <v>#N/A</v>
      </c>
      <c r="Q877" s="46" t="e">
        <f>IF(VLOOKUP(ROW(873:873),Разбивка_нумерация_5,3,FALSE)=0,VLOOKUP(ROW(873:873),Разбивка_нумерация_5,2,FALSE),VLOOKUP(ROW(873:873),Разбивка_нумерация_5,3,FALSE))</f>
        <v>#N/A</v>
      </c>
      <c r="R877" s="46" t="e">
        <f>VLOOKUP(ROW(873:873),Разбивка_нумерация_5,6,FALSE)</f>
        <v>#N/A</v>
      </c>
      <c r="S877" s="46" t="e">
        <f>VLOOKUP(ROW(873:873),Разбивка_нумерация_5,17,FALSE)</f>
        <v>#N/A</v>
      </c>
      <c r="T877" s="46" t="str">
        <f>IF(AG877=0,"","L="&amp;AG877)</f>
        <v/>
      </c>
      <c r="U877" s="46" t="str">
        <f>IF(AH877=0,"",AD877&amp;" L="&amp;AH877)</f>
        <v/>
      </c>
      <c r="V877" s="46" t="str">
        <f>IF(AI877=0,"",AE877&amp;" L="&amp;AI877)</f>
        <v/>
      </c>
      <c r="W877" s="47" t="e">
        <f>VLOOKUP(P877,Исходные_данные,13,FALSE)*1.3</f>
        <v>#N/A</v>
      </c>
      <c r="X877" s="48"/>
      <c r="Y877" s="48"/>
      <c r="Z877" s="48"/>
      <c r="AA877" s="48"/>
      <c r="AB877" s="48"/>
      <c r="AD877" s="46" t="e">
        <f>VLOOKUP(S877,Кабель_диаметр,4,FALSE)</f>
        <v>#N/A</v>
      </c>
      <c r="AE877" s="46" t="e">
        <f>VLOOKUP(S877,Кабель_диаметр,5,FALSE)</f>
        <v>#N/A</v>
      </c>
      <c r="AG877" s="46">
        <f>IFERROR(VLOOKUP(P877,Исходные_данные,10,FALSE),0)</f>
        <v>0</v>
      </c>
      <c r="AH877" s="46">
        <f>IFERROR(VLOOKUP(P877,Исходные_данные,11,FALSE),0)</f>
        <v>0</v>
      </c>
      <c r="AI877" s="46">
        <f t="shared" si="34"/>
        <v>0</v>
      </c>
    </row>
    <row r="878" spans="6:35" x14ac:dyDescent="0.25">
      <c r="F878" s="19" t="str">
        <f>IF(G878=1,MAX($F$4:F877)+1,"")</f>
        <v/>
      </c>
      <c r="G878" s="19">
        <f>COUNTIF($H$5:H878,H878)</f>
        <v>855</v>
      </c>
      <c r="H878" s="19" t="e">
        <f t="shared" si="33"/>
        <v>#N/A</v>
      </c>
      <c r="I878" s="19">
        <f>COUNTIF($J$4:$J878,1)</f>
        <v>11</v>
      </c>
      <c r="J878" s="19">
        <f>COUNTIF($S$5:$S878,S878)</f>
        <v>855</v>
      </c>
      <c r="K878" s="19" t="e">
        <f>VLOOKUP(P878,Исходные_данные,20,FALSE)</f>
        <v>#N/A</v>
      </c>
      <c r="L878" s="19">
        <f>IFERROR(IF(P878=0,0,MAX($L$4:L877)+1),0)</f>
        <v>0</v>
      </c>
      <c r="M878" s="104" t="e">
        <f>LEFT(P878,SEARCH(".",P878)-1)</f>
        <v>#N/A</v>
      </c>
      <c r="N878" s="104" t="e">
        <f>LEFT(RIGHT(P878,LEN(P878)-LEN(M878)-1),SEARCH(".",P878)-1)</f>
        <v>#N/A</v>
      </c>
      <c r="P878" s="46" t="e">
        <f>VLOOKUP(ROW(874:874),Разбивка_нумерация_5,4,FALSE)</f>
        <v>#N/A</v>
      </c>
      <c r="Q878" s="46" t="e">
        <f>IF(VLOOKUP(ROW(874:874),Разбивка_нумерация_5,3,FALSE)=0,VLOOKUP(ROW(874:874),Разбивка_нумерация_5,2,FALSE),VLOOKUP(ROW(874:874),Разбивка_нумерация_5,3,FALSE))</f>
        <v>#N/A</v>
      </c>
      <c r="R878" s="46" t="e">
        <f>VLOOKUP(ROW(874:874),Разбивка_нумерация_5,6,FALSE)</f>
        <v>#N/A</v>
      </c>
      <c r="S878" s="46" t="e">
        <f>VLOOKUP(ROW(874:874),Разбивка_нумерация_5,17,FALSE)</f>
        <v>#N/A</v>
      </c>
      <c r="T878" s="46" t="str">
        <f>IF(AG878=0,"","L="&amp;AG878)</f>
        <v/>
      </c>
      <c r="U878" s="46" t="str">
        <f>IF(AH878=0,"",AD878&amp;" L="&amp;AH878)</f>
        <v/>
      </c>
      <c r="V878" s="46" t="str">
        <f>IF(AI878=0,"",AE878&amp;" L="&amp;AI878)</f>
        <v/>
      </c>
      <c r="W878" s="47" t="e">
        <f>VLOOKUP(P878,Исходные_данные,13,FALSE)*1.3</f>
        <v>#N/A</v>
      </c>
      <c r="X878" s="48"/>
      <c r="Y878" s="48"/>
      <c r="Z878" s="48"/>
      <c r="AA878" s="48"/>
      <c r="AB878" s="48"/>
      <c r="AD878" s="46" t="e">
        <f>VLOOKUP(S878,Кабель_диаметр,4,FALSE)</f>
        <v>#N/A</v>
      </c>
      <c r="AE878" s="46" t="e">
        <f>VLOOKUP(S878,Кабель_диаметр,5,FALSE)</f>
        <v>#N/A</v>
      </c>
      <c r="AG878" s="46">
        <f>IFERROR(VLOOKUP(P878,Исходные_данные,10,FALSE),0)</f>
        <v>0</v>
      </c>
      <c r="AH878" s="46">
        <f>IFERROR(VLOOKUP(P878,Исходные_данные,11,FALSE),0)</f>
        <v>0</v>
      </c>
      <c r="AI878" s="46">
        <f t="shared" si="34"/>
        <v>0</v>
      </c>
    </row>
    <row r="879" spans="6:35" x14ac:dyDescent="0.25">
      <c r="F879" s="19" t="str">
        <f>IF(G879=1,MAX($F$4:F878)+1,"")</f>
        <v/>
      </c>
      <c r="G879" s="19">
        <f>COUNTIF($H$5:H879,H879)</f>
        <v>856</v>
      </c>
      <c r="H879" s="19" t="e">
        <f t="shared" si="33"/>
        <v>#N/A</v>
      </c>
      <c r="I879" s="19">
        <f>COUNTIF($J$4:$J879,1)</f>
        <v>11</v>
      </c>
      <c r="J879" s="19">
        <f>COUNTIF($S$5:$S879,S879)</f>
        <v>856</v>
      </c>
      <c r="K879" s="19" t="e">
        <f>VLOOKUP(P879,Исходные_данные,20,FALSE)</f>
        <v>#N/A</v>
      </c>
      <c r="L879" s="19">
        <f>IFERROR(IF(P879=0,0,MAX($L$4:L878)+1),0)</f>
        <v>0</v>
      </c>
      <c r="M879" s="104" t="e">
        <f>LEFT(P879,SEARCH(".",P879)-1)</f>
        <v>#N/A</v>
      </c>
      <c r="N879" s="104" t="e">
        <f>LEFT(RIGHT(P879,LEN(P879)-LEN(M879)-1),SEARCH(".",P879)-1)</f>
        <v>#N/A</v>
      </c>
      <c r="P879" s="46" t="e">
        <f>VLOOKUP(ROW(875:875),Разбивка_нумерация_5,4,FALSE)</f>
        <v>#N/A</v>
      </c>
      <c r="Q879" s="46" t="e">
        <f>IF(VLOOKUP(ROW(875:875),Разбивка_нумерация_5,3,FALSE)=0,VLOOKUP(ROW(875:875),Разбивка_нумерация_5,2,FALSE),VLOOKUP(ROW(875:875),Разбивка_нумерация_5,3,FALSE))</f>
        <v>#N/A</v>
      </c>
      <c r="R879" s="46" t="e">
        <f>VLOOKUP(ROW(875:875),Разбивка_нумерация_5,6,FALSE)</f>
        <v>#N/A</v>
      </c>
      <c r="S879" s="46" t="e">
        <f>VLOOKUP(ROW(875:875),Разбивка_нумерация_5,17,FALSE)</f>
        <v>#N/A</v>
      </c>
      <c r="T879" s="46" t="str">
        <f>IF(AG879=0,"","L="&amp;AG879)</f>
        <v/>
      </c>
      <c r="U879" s="46" t="str">
        <f>IF(AH879=0,"",AD879&amp;" L="&amp;AH879)</f>
        <v/>
      </c>
      <c r="V879" s="46" t="str">
        <f>IF(AI879=0,"",AE879&amp;" L="&amp;AI879)</f>
        <v/>
      </c>
      <c r="W879" s="47" t="e">
        <f>VLOOKUP(P879,Исходные_данные,13,FALSE)*1.3</f>
        <v>#N/A</v>
      </c>
      <c r="X879" s="48"/>
      <c r="Y879" s="48"/>
      <c r="Z879" s="48"/>
      <c r="AA879" s="48"/>
      <c r="AB879" s="48"/>
      <c r="AD879" s="46" t="e">
        <f>VLOOKUP(S879,Кабель_диаметр,4,FALSE)</f>
        <v>#N/A</v>
      </c>
      <c r="AE879" s="46" t="e">
        <f>VLOOKUP(S879,Кабель_диаметр,5,FALSE)</f>
        <v>#N/A</v>
      </c>
      <c r="AG879" s="46">
        <f>IFERROR(VLOOKUP(P879,Исходные_данные,10,FALSE),0)</f>
        <v>0</v>
      </c>
      <c r="AH879" s="46">
        <f>IFERROR(VLOOKUP(P879,Исходные_данные,11,FALSE),0)</f>
        <v>0</v>
      </c>
      <c r="AI879" s="46">
        <f t="shared" si="34"/>
        <v>0</v>
      </c>
    </row>
    <row r="880" spans="6:35" x14ac:dyDescent="0.25">
      <c r="F880" s="19" t="str">
        <f>IF(G880=1,MAX($F$4:F879)+1,"")</f>
        <v/>
      </c>
      <c r="G880" s="19">
        <f>COUNTIF($H$5:H880,H880)</f>
        <v>857</v>
      </c>
      <c r="H880" s="19" t="e">
        <f t="shared" si="33"/>
        <v>#N/A</v>
      </c>
      <c r="I880" s="19">
        <f>COUNTIF($J$4:$J880,1)</f>
        <v>11</v>
      </c>
      <c r="J880" s="19">
        <f>COUNTIF($S$5:$S880,S880)</f>
        <v>857</v>
      </c>
      <c r="K880" s="19" t="e">
        <f>VLOOKUP(P880,Исходные_данные,20,FALSE)</f>
        <v>#N/A</v>
      </c>
      <c r="L880" s="19">
        <f>IFERROR(IF(P880=0,0,MAX($L$4:L879)+1),0)</f>
        <v>0</v>
      </c>
      <c r="M880" s="104" t="e">
        <f>LEFT(P880,SEARCH(".",P880)-1)</f>
        <v>#N/A</v>
      </c>
      <c r="N880" s="104" t="e">
        <f>LEFT(RIGHT(P880,LEN(P880)-LEN(M880)-1),SEARCH(".",P880)-1)</f>
        <v>#N/A</v>
      </c>
      <c r="P880" s="46" t="e">
        <f>VLOOKUP(ROW(876:876),Разбивка_нумерация_5,4,FALSE)</f>
        <v>#N/A</v>
      </c>
      <c r="Q880" s="46" t="e">
        <f>IF(VLOOKUP(ROW(876:876),Разбивка_нумерация_5,3,FALSE)=0,VLOOKUP(ROW(876:876),Разбивка_нумерация_5,2,FALSE),VLOOKUP(ROW(876:876),Разбивка_нумерация_5,3,FALSE))</f>
        <v>#N/A</v>
      </c>
      <c r="R880" s="46" t="e">
        <f>VLOOKUP(ROW(876:876),Разбивка_нумерация_5,6,FALSE)</f>
        <v>#N/A</v>
      </c>
      <c r="S880" s="46" t="e">
        <f>VLOOKUP(ROW(876:876),Разбивка_нумерация_5,17,FALSE)</f>
        <v>#N/A</v>
      </c>
      <c r="T880" s="46" t="str">
        <f>IF(AG880=0,"","L="&amp;AG880)</f>
        <v/>
      </c>
      <c r="U880" s="46" t="str">
        <f>IF(AH880=0,"",AD880&amp;" L="&amp;AH880)</f>
        <v/>
      </c>
      <c r="V880" s="46" t="str">
        <f>IF(AI880=0,"",AE880&amp;" L="&amp;AI880)</f>
        <v/>
      </c>
      <c r="W880" s="47" t="e">
        <f>VLOOKUP(P880,Исходные_данные,13,FALSE)*1.3</f>
        <v>#N/A</v>
      </c>
      <c r="X880" s="48"/>
      <c r="Y880" s="48"/>
      <c r="Z880" s="48"/>
      <c r="AA880" s="48"/>
      <c r="AB880" s="48"/>
      <c r="AD880" s="46" t="e">
        <f>VLOOKUP(S880,Кабель_диаметр,4,FALSE)</f>
        <v>#N/A</v>
      </c>
      <c r="AE880" s="46" t="e">
        <f>VLOOKUP(S880,Кабель_диаметр,5,FALSE)</f>
        <v>#N/A</v>
      </c>
      <c r="AG880" s="46">
        <f>IFERROR(VLOOKUP(P880,Исходные_данные,10,FALSE),0)</f>
        <v>0</v>
      </c>
      <c r="AH880" s="46">
        <f>IFERROR(VLOOKUP(P880,Исходные_данные,11,FALSE),0)</f>
        <v>0</v>
      </c>
      <c r="AI880" s="46">
        <f t="shared" si="34"/>
        <v>0</v>
      </c>
    </row>
    <row r="881" spans="6:35" x14ac:dyDescent="0.25">
      <c r="F881" s="19" t="str">
        <f>IF(G881=1,MAX($F$4:F880)+1,"")</f>
        <v/>
      </c>
      <c r="G881" s="19">
        <f>COUNTIF($H$5:H881,H881)</f>
        <v>858</v>
      </c>
      <c r="H881" s="19" t="e">
        <f t="shared" si="33"/>
        <v>#N/A</v>
      </c>
      <c r="I881" s="19">
        <f>COUNTIF($J$4:$J881,1)</f>
        <v>11</v>
      </c>
      <c r="J881" s="19">
        <f>COUNTIF($S$5:$S881,S881)</f>
        <v>858</v>
      </c>
      <c r="K881" s="19" t="e">
        <f>VLOOKUP(P881,Исходные_данные,20,FALSE)</f>
        <v>#N/A</v>
      </c>
      <c r="L881" s="19">
        <f>IFERROR(IF(P881=0,0,MAX($L$4:L880)+1),0)</f>
        <v>0</v>
      </c>
      <c r="M881" s="104" t="e">
        <f>LEFT(P881,SEARCH(".",P881)-1)</f>
        <v>#N/A</v>
      </c>
      <c r="N881" s="104" t="e">
        <f>LEFT(RIGHT(P881,LEN(P881)-LEN(M881)-1),SEARCH(".",P881)-1)</f>
        <v>#N/A</v>
      </c>
      <c r="P881" s="46" t="e">
        <f>VLOOKUP(ROW(877:877),Разбивка_нумерация_5,4,FALSE)</f>
        <v>#N/A</v>
      </c>
      <c r="Q881" s="46" t="e">
        <f>IF(VLOOKUP(ROW(877:877),Разбивка_нумерация_5,3,FALSE)=0,VLOOKUP(ROW(877:877),Разбивка_нумерация_5,2,FALSE),VLOOKUP(ROW(877:877),Разбивка_нумерация_5,3,FALSE))</f>
        <v>#N/A</v>
      </c>
      <c r="R881" s="46" t="e">
        <f>VLOOKUP(ROW(877:877),Разбивка_нумерация_5,6,FALSE)</f>
        <v>#N/A</v>
      </c>
      <c r="S881" s="46" t="e">
        <f>VLOOKUP(ROW(877:877),Разбивка_нумерация_5,17,FALSE)</f>
        <v>#N/A</v>
      </c>
      <c r="T881" s="46" t="str">
        <f>IF(AG881=0,"","L="&amp;AG881)</f>
        <v/>
      </c>
      <c r="U881" s="46" t="str">
        <f>IF(AH881=0,"",AD881&amp;" L="&amp;AH881)</f>
        <v/>
      </c>
      <c r="V881" s="46" t="str">
        <f>IF(AI881=0,"",AE881&amp;" L="&amp;AI881)</f>
        <v/>
      </c>
      <c r="W881" s="47" t="e">
        <f>VLOOKUP(P881,Исходные_данные,13,FALSE)*1.3</f>
        <v>#N/A</v>
      </c>
      <c r="X881" s="48"/>
      <c r="Y881" s="48"/>
      <c r="Z881" s="48"/>
      <c r="AA881" s="48"/>
      <c r="AB881" s="48"/>
      <c r="AD881" s="46" t="e">
        <f>VLOOKUP(S881,Кабель_диаметр,4,FALSE)</f>
        <v>#N/A</v>
      </c>
      <c r="AE881" s="46" t="e">
        <f>VLOOKUP(S881,Кабель_диаметр,5,FALSE)</f>
        <v>#N/A</v>
      </c>
      <c r="AG881" s="46">
        <f>IFERROR(VLOOKUP(P881,Исходные_данные,10,FALSE),0)</f>
        <v>0</v>
      </c>
      <c r="AH881" s="46">
        <f>IFERROR(VLOOKUP(P881,Исходные_данные,11,FALSE),0)</f>
        <v>0</v>
      </c>
      <c r="AI881" s="46">
        <f t="shared" si="34"/>
        <v>0</v>
      </c>
    </row>
    <row r="882" spans="6:35" x14ac:dyDescent="0.25">
      <c r="F882" s="19" t="str">
        <f>IF(G882=1,MAX($F$4:F881)+1,"")</f>
        <v/>
      </c>
      <c r="G882" s="19">
        <f>COUNTIF($H$5:H882,H882)</f>
        <v>859</v>
      </c>
      <c r="H882" s="19" t="e">
        <f t="shared" si="33"/>
        <v>#N/A</v>
      </c>
      <c r="I882" s="19">
        <f>COUNTIF($J$4:$J882,1)</f>
        <v>11</v>
      </c>
      <c r="J882" s="19">
        <f>COUNTIF($S$5:$S882,S882)</f>
        <v>859</v>
      </c>
      <c r="K882" s="19" t="e">
        <f>VLOOKUP(P882,Исходные_данные,20,FALSE)</f>
        <v>#N/A</v>
      </c>
      <c r="L882" s="19">
        <f>IFERROR(IF(P882=0,0,MAX($L$4:L881)+1),0)</f>
        <v>0</v>
      </c>
      <c r="M882" s="104" t="e">
        <f>LEFT(P882,SEARCH(".",P882)-1)</f>
        <v>#N/A</v>
      </c>
      <c r="N882" s="104" t="e">
        <f>LEFT(RIGHT(P882,LEN(P882)-LEN(M882)-1),SEARCH(".",P882)-1)</f>
        <v>#N/A</v>
      </c>
      <c r="P882" s="46" t="e">
        <f>VLOOKUP(ROW(878:878),Разбивка_нумерация_5,4,FALSE)</f>
        <v>#N/A</v>
      </c>
      <c r="Q882" s="46" t="e">
        <f>IF(VLOOKUP(ROW(878:878),Разбивка_нумерация_5,3,FALSE)=0,VLOOKUP(ROW(878:878),Разбивка_нумерация_5,2,FALSE),VLOOKUP(ROW(878:878),Разбивка_нумерация_5,3,FALSE))</f>
        <v>#N/A</v>
      </c>
      <c r="R882" s="46" t="e">
        <f>VLOOKUP(ROW(878:878),Разбивка_нумерация_5,6,FALSE)</f>
        <v>#N/A</v>
      </c>
      <c r="S882" s="46" t="e">
        <f>VLOOKUP(ROW(878:878),Разбивка_нумерация_5,17,FALSE)</f>
        <v>#N/A</v>
      </c>
      <c r="T882" s="46" t="str">
        <f>IF(AG882=0,"","L="&amp;AG882)</f>
        <v/>
      </c>
      <c r="U882" s="46" t="str">
        <f>IF(AH882=0,"",AD882&amp;" L="&amp;AH882)</f>
        <v/>
      </c>
      <c r="V882" s="46" t="str">
        <f>IF(AI882=0,"",AE882&amp;" L="&amp;AI882)</f>
        <v/>
      </c>
      <c r="W882" s="47" t="e">
        <f>VLOOKUP(P882,Исходные_данные,13,FALSE)*1.3</f>
        <v>#N/A</v>
      </c>
      <c r="X882" s="48"/>
      <c r="Y882" s="48"/>
      <c r="Z882" s="48"/>
      <c r="AA882" s="48"/>
      <c r="AB882" s="48"/>
      <c r="AD882" s="46" t="e">
        <f>VLOOKUP(S882,Кабель_диаметр,4,FALSE)</f>
        <v>#N/A</v>
      </c>
      <c r="AE882" s="46" t="e">
        <f>VLOOKUP(S882,Кабель_диаметр,5,FALSE)</f>
        <v>#N/A</v>
      </c>
      <c r="AG882" s="46">
        <f>IFERROR(VLOOKUP(P882,Исходные_данные,10,FALSE),0)</f>
        <v>0</v>
      </c>
      <c r="AH882" s="46">
        <f>IFERROR(VLOOKUP(P882,Исходные_данные,11,FALSE),0)</f>
        <v>0</v>
      </c>
      <c r="AI882" s="46">
        <f t="shared" si="34"/>
        <v>0</v>
      </c>
    </row>
    <row r="883" spans="6:35" x14ac:dyDescent="0.25">
      <c r="F883" s="19" t="str">
        <f>IF(G883=1,MAX($F$4:F882)+1,"")</f>
        <v/>
      </c>
      <c r="G883" s="19">
        <f>COUNTIF($H$5:H883,H883)</f>
        <v>860</v>
      </c>
      <c r="H883" s="19" t="e">
        <f t="shared" si="33"/>
        <v>#N/A</v>
      </c>
      <c r="I883" s="19">
        <f>COUNTIF($J$4:$J883,1)</f>
        <v>11</v>
      </c>
      <c r="J883" s="19">
        <f>COUNTIF($S$5:$S883,S883)</f>
        <v>860</v>
      </c>
      <c r="K883" s="19" t="e">
        <f>VLOOKUP(P883,Исходные_данные,20,FALSE)</f>
        <v>#N/A</v>
      </c>
      <c r="L883" s="19">
        <f>IFERROR(IF(P883=0,0,MAX($L$4:L882)+1),0)</f>
        <v>0</v>
      </c>
      <c r="M883" s="104" t="e">
        <f>LEFT(P883,SEARCH(".",P883)-1)</f>
        <v>#N/A</v>
      </c>
      <c r="N883" s="104" t="e">
        <f>LEFT(RIGHT(P883,LEN(P883)-LEN(M883)-1),SEARCH(".",P883)-1)</f>
        <v>#N/A</v>
      </c>
      <c r="P883" s="46" t="e">
        <f>VLOOKUP(ROW(879:879),Разбивка_нумерация_5,4,FALSE)</f>
        <v>#N/A</v>
      </c>
      <c r="Q883" s="46" t="e">
        <f>IF(VLOOKUP(ROW(879:879),Разбивка_нумерация_5,3,FALSE)=0,VLOOKUP(ROW(879:879),Разбивка_нумерация_5,2,FALSE),VLOOKUP(ROW(879:879),Разбивка_нумерация_5,3,FALSE))</f>
        <v>#N/A</v>
      </c>
      <c r="R883" s="46" t="e">
        <f>VLOOKUP(ROW(879:879),Разбивка_нумерация_5,6,FALSE)</f>
        <v>#N/A</v>
      </c>
      <c r="S883" s="46" t="e">
        <f>VLOOKUP(ROW(879:879),Разбивка_нумерация_5,17,FALSE)</f>
        <v>#N/A</v>
      </c>
      <c r="T883" s="46" t="str">
        <f>IF(AG883=0,"","L="&amp;AG883)</f>
        <v/>
      </c>
      <c r="U883" s="46" t="str">
        <f>IF(AH883=0,"",AD883&amp;" L="&amp;AH883)</f>
        <v/>
      </c>
      <c r="V883" s="46" t="str">
        <f>IF(AI883=0,"",AE883&amp;" L="&amp;AI883)</f>
        <v/>
      </c>
      <c r="W883" s="47" t="e">
        <f>VLOOKUP(P883,Исходные_данные,13,FALSE)*1.3</f>
        <v>#N/A</v>
      </c>
      <c r="X883" s="48"/>
      <c r="Y883" s="48"/>
      <c r="Z883" s="48"/>
      <c r="AA883" s="48"/>
      <c r="AB883" s="48"/>
      <c r="AD883" s="46" t="e">
        <f>VLOOKUP(S883,Кабель_диаметр,4,FALSE)</f>
        <v>#N/A</v>
      </c>
      <c r="AE883" s="46" t="e">
        <f>VLOOKUP(S883,Кабель_диаметр,5,FALSE)</f>
        <v>#N/A</v>
      </c>
      <c r="AG883" s="46">
        <f>IFERROR(VLOOKUP(P883,Исходные_данные,10,FALSE),0)</f>
        <v>0</v>
      </c>
      <c r="AH883" s="46">
        <f>IFERROR(VLOOKUP(P883,Исходные_данные,11,FALSE),0)</f>
        <v>0</v>
      </c>
      <c r="AI883" s="46">
        <f t="shared" si="34"/>
        <v>0</v>
      </c>
    </row>
    <row r="884" spans="6:35" x14ac:dyDescent="0.25">
      <c r="F884" s="19" t="str">
        <f>IF(G884=1,MAX($F$4:F883)+1,"")</f>
        <v/>
      </c>
      <c r="G884" s="19">
        <f>COUNTIF($H$5:H884,H884)</f>
        <v>861</v>
      </c>
      <c r="H884" s="19" t="e">
        <f t="shared" si="33"/>
        <v>#N/A</v>
      </c>
      <c r="I884" s="19">
        <f>COUNTIF($J$4:$J884,1)</f>
        <v>11</v>
      </c>
      <c r="J884" s="19">
        <f>COUNTIF($S$5:$S884,S884)</f>
        <v>861</v>
      </c>
      <c r="K884" s="19" t="e">
        <f>VLOOKUP(P884,Исходные_данные,20,FALSE)</f>
        <v>#N/A</v>
      </c>
      <c r="L884" s="19">
        <f>IFERROR(IF(P884=0,0,MAX($L$4:L883)+1),0)</f>
        <v>0</v>
      </c>
      <c r="M884" s="104" t="e">
        <f>LEFT(P884,SEARCH(".",P884)-1)</f>
        <v>#N/A</v>
      </c>
      <c r="N884" s="104" t="e">
        <f>LEFT(RIGHT(P884,LEN(P884)-LEN(M884)-1),SEARCH(".",P884)-1)</f>
        <v>#N/A</v>
      </c>
      <c r="P884" s="46" t="e">
        <f>VLOOKUP(ROW(880:880),Разбивка_нумерация_5,4,FALSE)</f>
        <v>#N/A</v>
      </c>
      <c r="Q884" s="46" t="e">
        <f>IF(VLOOKUP(ROW(880:880),Разбивка_нумерация_5,3,FALSE)=0,VLOOKUP(ROW(880:880),Разбивка_нумерация_5,2,FALSE),VLOOKUP(ROW(880:880),Разбивка_нумерация_5,3,FALSE))</f>
        <v>#N/A</v>
      </c>
      <c r="R884" s="46" t="e">
        <f>VLOOKUP(ROW(880:880),Разбивка_нумерация_5,6,FALSE)</f>
        <v>#N/A</v>
      </c>
      <c r="S884" s="46" t="e">
        <f>VLOOKUP(ROW(880:880),Разбивка_нумерация_5,17,FALSE)</f>
        <v>#N/A</v>
      </c>
      <c r="T884" s="46" t="str">
        <f>IF(AG884=0,"","L="&amp;AG884)</f>
        <v/>
      </c>
      <c r="U884" s="46" t="str">
        <f>IF(AH884=0,"",AD884&amp;" L="&amp;AH884)</f>
        <v/>
      </c>
      <c r="V884" s="46" t="str">
        <f>IF(AI884=0,"",AE884&amp;" L="&amp;AI884)</f>
        <v/>
      </c>
      <c r="W884" s="47" t="e">
        <f>VLOOKUP(P884,Исходные_данные,13,FALSE)*1.3</f>
        <v>#N/A</v>
      </c>
      <c r="X884" s="48"/>
      <c r="Y884" s="48"/>
      <c r="Z884" s="48"/>
      <c r="AA884" s="48"/>
      <c r="AB884" s="48"/>
      <c r="AD884" s="46" t="e">
        <f>VLOOKUP(S884,Кабель_диаметр,4,FALSE)</f>
        <v>#N/A</v>
      </c>
      <c r="AE884" s="46" t="e">
        <f>VLOOKUP(S884,Кабель_диаметр,5,FALSE)</f>
        <v>#N/A</v>
      </c>
      <c r="AG884" s="46">
        <f>IFERROR(VLOOKUP(P884,Исходные_данные,10,FALSE),0)</f>
        <v>0</v>
      </c>
      <c r="AH884" s="46">
        <f>IFERROR(VLOOKUP(P884,Исходные_данные,11,FALSE),0)</f>
        <v>0</v>
      </c>
      <c r="AI884" s="46">
        <f t="shared" si="34"/>
        <v>0</v>
      </c>
    </row>
    <row r="885" spans="6:35" x14ac:dyDescent="0.25">
      <c r="F885" s="19" t="str">
        <f>IF(G885=1,MAX($F$4:F884)+1,"")</f>
        <v/>
      </c>
      <c r="G885" s="19">
        <f>COUNTIF($H$5:H885,H885)</f>
        <v>862</v>
      </c>
      <c r="H885" s="19" t="e">
        <f t="shared" si="33"/>
        <v>#N/A</v>
      </c>
      <c r="I885" s="19">
        <f>COUNTIF($J$4:$J885,1)</f>
        <v>11</v>
      </c>
      <c r="J885" s="19">
        <f>COUNTIF($S$5:$S885,S885)</f>
        <v>862</v>
      </c>
      <c r="K885" s="19" t="e">
        <f>VLOOKUP(P885,Исходные_данные,20,FALSE)</f>
        <v>#N/A</v>
      </c>
      <c r="L885" s="19">
        <f>IFERROR(IF(P885=0,0,MAX($L$4:L884)+1),0)</f>
        <v>0</v>
      </c>
      <c r="M885" s="104" t="e">
        <f>LEFT(P885,SEARCH(".",P885)-1)</f>
        <v>#N/A</v>
      </c>
      <c r="N885" s="104" t="e">
        <f>LEFT(RIGHT(P885,LEN(P885)-LEN(M885)-1),SEARCH(".",P885)-1)</f>
        <v>#N/A</v>
      </c>
      <c r="P885" s="46" t="e">
        <f>VLOOKUP(ROW(881:881),Разбивка_нумерация_5,4,FALSE)</f>
        <v>#N/A</v>
      </c>
      <c r="Q885" s="46" t="e">
        <f>IF(VLOOKUP(ROW(881:881),Разбивка_нумерация_5,3,FALSE)=0,VLOOKUP(ROW(881:881),Разбивка_нумерация_5,2,FALSE),VLOOKUP(ROW(881:881),Разбивка_нумерация_5,3,FALSE))</f>
        <v>#N/A</v>
      </c>
      <c r="R885" s="46" t="e">
        <f>VLOOKUP(ROW(881:881),Разбивка_нумерация_5,6,FALSE)</f>
        <v>#N/A</v>
      </c>
      <c r="S885" s="46" t="e">
        <f>VLOOKUP(ROW(881:881),Разбивка_нумерация_5,17,FALSE)</f>
        <v>#N/A</v>
      </c>
      <c r="T885" s="46" t="str">
        <f>IF(AG885=0,"","L="&amp;AG885)</f>
        <v/>
      </c>
      <c r="U885" s="46" t="str">
        <f>IF(AH885=0,"",AD885&amp;" L="&amp;AH885)</f>
        <v/>
      </c>
      <c r="V885" s="46" t="str">
        <f>IF(AI885=0,"",AE885&amp;" L="&amp;AI885)</f>
        <v/>
      </c>
      <c r="W885" s="47" t="e">
        <f>VLOOKUP(P885,Исходные_данные,13,FALSE)*1.3</f>
        <v>#N/A</v>
      </c>
      <c r="X885" s="48"/>
      <c r="Y885" s="48"/>
      <c r="Z885" s="48"/>
      <c r="AA885" s="48"/>
      <c r="AB885" s="48"/>
      <c r="AD885" s="46" t="e">
        <f>VLOOKUP(S885,Кабель_диаметр,4,FALSE)</f>
        <v>#N/A</v>
      </c>
      <c r="AE885" s="46" t="e">
        <f>VLOOKUP(S885,Кабель_диаметр,5,FALSE)</f>
        <v>#N/A</v>
      </c>
      <c r="AG885" s="46">
        <f>IFERROR(VLOOKUP(P885,Исходные_данные,10,FALSE),0)</f>
        <v>0</v>
      </c>
      <c r="AH885" s="46">
        <f>IFERROR(VLOOKUP(P885,Исходные_данные,11,FALSE),0)</f>
        <v>0</v>
      </c>
      <c r="AI885" s="46">
        <f t="shared" si="34"/>
        <v>0</v>
      </c>
    </row>
    <row r="886" spans="6:35" x14ac:dyDescent="0.25">
      <c r="F886" s="19" t="str">
        <f>IF(G886=1,MAX($F$4:F885)+1,"")</f>
        <v/>
      </c>
      <c r="G886" s="19">
        <f>COUNTIF($H$5:H886,H886)</f>
        <v>863</v>
      </c>
      <c r="H886" s="19" t="e">
        <f t="shared" si="33"/>
        <v>#N/A</v>
      </c>
      <c r="I886" s="19">
        <f>COUNTIF($J$4:$J886,1)</f>
        <v>11</v>
      </c>
      <c r="J886" s="19">
        <f>COUNTIF($S$5:$S886,S886)</f>
        <v>863</v>
      </c>
      <c r="K886" s="19" t="e">
        <f>VLOOKUP(P886,Исходные_данные,20,FALSE)</f>
        <v>#N/A</v>
      </c>
      <c r="L886" s="19">
        <f>IFERROR(IF(P886=0,0,MAX($L$4:L885)+1),0)</f>
        <v>0</v>
      </c>
      <c r="M886" s="104" t="e">
        <f>LEFT(P886,SEARCH(".",P886)-1)</f>
        <v>#N/A</v>
      </c>
      <c r="N886" s="104" t="e">
        <f>LEFT(RIGHT(P886,LEN(P886)-LEN(M886)-1),SEARCH(".",P886)-1)</f>
        <v>#N/A</v>
      </c>
      <c r="P886" s="46" t="e">
        <f>VLOOKUP(ROW(882:882),Разбивка_нумерация_5,4,FALSE)</f>
        <v>#N/A</v>
      </c>
      <c r="Q886" s="46" t="e">
        <f>IF(VLOOKUP(ROW(882:882),Разбивка_нумерация_5,3,FALSE)=0,VLOOKUP(ROW(882:882),Разбивка_нумерация_5,2,FALSE),VLOOKUP(ROW(882:882),Разбивка_нумерация_5,3,FALSE))</f>
        <v>#N/A</v>
      </c>
      <c r="R886" s="46" t="e">
        <f>VLOOKUP(ROW(882:882),Разбивка_нумерация_5,6,FALSE)</f>
        <v>#N/A</v>
      </c>
      <c r="S886" s="46" t="e">
        <f>VLOOKUP(ROW(882:882),Разбивка_нумерация_5,17,FALSE)</f>
        <v>#N/A</v>
      </c>
      <c r="T886" s="46" t="str">
        <f>IF(AG886=0,"","L="&amp;AG886)</f>
        <v/>
      </c>
      <c r="U886" s="46" t="str">
        <f>IF(AH886=0,"",AD886&amp;" L="&amp;AH886)</f>
        <v/>
      </c>
      <c r="V886" s="46" t="str">
        <f>IF(AI886=0,"",AE886&amp;" L="&amp;AI886)</f>
        <v/>
      </c>
      <c r="W886" s="47" t="e">
        <f>VLOOKUP(P886,Исходные_данные,13,FALSE)*1.3</f>
        <v>#N/A</v>
      </c>
      <c r="X886" s="48"/>
      <c r="Y886" s="48"/>
      <c r="Z886" s="48"/>
      <c r="AA886" s="48"/>
      <c r="AB886" s="48"/>
      <c r="AD886" s="46" t="e">
        <f>VLOOKUP(S886,Кабель_диаметр,4,FALSE)</f>
        <v>#N/A</v>
      </c>
      <c r="AE886" s="46" t="e">
        <f>VLOOKUP(S886,Кабель_диаметр,5,FALSE)</f>
        <v>#N/A</v>
      </c>
      <c r="AG886" s="46">
        <f>IFERROR(VLOOKUP(P886,Исходные_данные,10,FALSE),0)</f>
        <v>0</v>
      </c>
      <c r="AH886" s="46">
        <f>IFERROR(VLOOKUP(P886,Исходные_данные,11,FALSE),0)</f>
        <v>0</v>
      </c>
      <c r="AI886" s="46">
        <f t="shared" si="34"/>
        <v>0</v>
      </c>
    </row>
    <row r="887" spans="6:35" x14ac:dyDescent="0.25">
      <c r="F887" s="19" t="str">
        <f>IF(G887=1,MAX($F$4:F886)+1,"")</f>
        <v/>
      </c>
      <c r="G887" s="19">
        <f>COUNTIF($H$5:H887,H887)</f>
        <v>864</v>
      </c>
      <c r="H887" s="19" t="e">
        <f t="shared" si="33"/>
        <v>#N/A</v>
      </c>
      <c r="I887" s="19">
        <f>COUNTIF($J$4:$J887,1)</f>
        <v>11</v>
      </c>
      <c r="J887" s="19">
        <f>COUNTIF($S$5:$S887,S887)</f>
        <v>864</v>
      </c>
      <c r="K887" s="19" t="e">
        <f>VLOOKUP(P887,Исходные_данные,20,FALSE)</f>
        <v>#N/A</v>
      </c>
      <c r="L887" s="19">
        <f>IFERROR(IF(P887=0,0,MAX($L$4:L886)+1),0)</f>
        <v>0</v>
      </c>
      <c r="M887" s="104" t="e">
        <f>LEFT(P887,SEARCH(".",P887)-1)</f>
        <v>#N/A</v>
      </c>
      <c r="N887" s="104" t="e">
        <f>LEFT(RIGHT(P887,LEN(P887)-LEN(M887)-1),SEARCH(".",P887)-1)</f>
        <v>#N/A</v>
      </c>
      <c r="P887" s="46" t="e">
        <f>VLOOKUP(ROW(883:883),Разбивка_нумерация_5,4,FALSE)</f>
        <v>#N/A</v>
      </c>
      <c r="Q887" s="46" t="e">
        <f>IF(VLOOKUP(ROW(883:883),Разбивка_нумерация_5,3,FALSE)=0,VLOOKUP(ROW(883:883),Разбивка_нумерация_5,2,FALSE),VLOOKUP(ROW(883:883),Разбивка_нумерация_5,3,FALSE))</f>
        <v>#N/A</v>
      </c>
      <c r="R887" s="46" t="e">
        <f>VLOOKUP(ROW(883:883),Разбивка_нумерация_5,6,FALSE)</f>
        <v>#N/A</v>
      </c>
      <c r="S887" s="46" t="e">
        <f>VLOOKUP(ROW(883:883),Разбивка_нумерация_5,17,FALSE)</f>
        <v>#N/A</v>
      </c>
      <c r="T887" s="46" t="str">
        <f>IF(AG887=0,"","L="&amp;AG887)</f>
        <v/>
      </c>
      <c r="U887" s="46" t="str">
        <f>IF(AH887=0,"",AD887&amp;" L="&amp;AH887)</f>
        <v/>
      </c>
      <c r="V887" s="46" t="str">
        <f>IF(AI887=0,"",AE887&amp;" L="&amp;AI887)</f>
        <v/>
      </c>
      <c r="W887" s="47" t="e">
        <f>VLOOKUP(P887,Исходные_данные,13,FALSE)*1.3</f>
        <v>#N/A</v>
      </c>
      <c r="X887" s="48"/>
      <c r="Y887" s="48"/>
      <c r="Z887" s="48"/>
      <c r="AA887" s="48"/>
      <c r="AB887" s="48"/>
      <c r="AD887" s="46" t="e">
        <f>VLOOKUP(S887,Кабель_диаметр,4,FALSE)</f>
        <v>#N/A</v>
      </c>
      <c r="AE887" s="46" t="e">
        <f>VLOOKUP(S887,Кабель_диаметр,5,FALSE)</f>
        <v>#N/A</v>
      </c>
      <c r="AG887" s="46">
        <f>IFERROR(VLOOKUP(P887,Исходные_данные,10,FALSE),0)</f>
        <v>0</v>
      </c>
      <c r="AH887" s="46">
        <f>IFERROR(VLOOKUP(P887,Исходные_данные,11,FALSE),0)</f>
        <v>0</v>
      </c>
      <c r="AI887" s="46">
        <f t="shared" si="34"/>
        <v>0</v>
      </c>
    </row>
    <row r="888" spans="6:35" x14ac:dyDescent="0.25">
      <c r="F888" s="19" t="str">
        <f>IF(G888=1,MAX($F$4:F887)+1,"")</f>
        <v/>
      </c>
      <c r="G888" s="19">
        <f>COUNTIF($H$5:H888,H888)</f>
        <v>865</v>
      </c>
      <c r="H888" s="19" t="e">
        <f t="shared" si="33"/>
        <v>#N/A</v>
      </c>
      <c r="I888" s="19">
        <f>COUNTIF($J$4:$J888,1)</f>
        <v>11</v>
      </c>
      <c r="J888" s="19">
        <f>COUNTIF($S$5:$S888,S888)</f>
        <v>865</v>
      </c>
      <c r="K888" s="19" t="e">
        <f>VLOOKUP(P888,Исходные_данные,20,FALSE)</f>
        <v>#N/A</v>
      </c>
      <c r="L888" s="19">
        <f>IFERROR(IF(P888=0,0,MAX($L$4:L887)+1),0)</f>
        <v>0</v>
      </c>
      <c r="M888" s="104" t="e">
        <f>LEFT(P888,SEARCH(".",P888)-1)</f>
        <v>#N/A</v>
      </c>
      <c r="N888" s="104" t="e">
        <f>LEFT(RIGHT(P888,LEN(P888)-LEN(M888)-1),SEARCH(".",P888)-1)</f>
        <v>#N/A</v>
      </c>
      <c r="P888" s="46" t="e">
        <f>VLOOKUP(ROW(884:884),Разбивка_нумерация_5,4,FALSE)</f>
        <v>#N/A</v>
      </c>
      <c r="Q888" s="46" t="e">
        <f>IF(VLOOKUP(ROW(884:884),Разбивка_нумерация_5,3,FALSE)=0,VLOOKUP(ROW(884:884),Разбивка_нумерация_5,2,FALSE),VLOOKUP(ROW(884:884),Разбивка_нумерация_5,3,FALSE))</f>
        <v>#N/A</v>
      </c>
      <c r="R888" s="46" t="e">
        <f>VLOOKUP(ROW(884:884),Разбивка_нумерация_5,6,FALSE)</f>
        <v>#N/A</v>
      </c>
      <c r="S888" s="46" t="e">
        <f>VLOOKUP(ROW(884:884),Разбивка_нумерация_5,17,FALSE)</f>
        <v>#N/A</v>
      </c>
      <c r="T888" s="46" t="str">
        <f>IF(AG888=0,"","L="&amp;AG888)</f>
        <v/>
      </c>
      <c r="U888" s="46" t="str">
        <f>IF(AH888=0,"",AD888&amp;" L="&amp;AH888)</f>
        <v/>
      </c>
      <c r="V888" s="46" t="str">
        <f>IF(AI888=0,"",AE888&amp;" L="&amp;AI888)</f>
        <v/>
      </c>
      <c r="W888" s="47" t="e">
        <f>VLOOKUP(P888,Исходные_данные,13,FALSE)*1.3</f>
        <v>#N/A</v>
      </c>
      <c r="X888" s="48"/>
      <c r="Y888" s="48"/>
      <c r="Z888" s="48"/>
      <c r="AA888" s="48"/>
      <c r="AB888" s="48"/>
      <c r="AD888" s="46" t="e">
        <f>VLOOKUP(S888,Кабель_диаметр,4,FALSE)</f>
        <v>#N/A</v>
      </c>
      <c r="AE888" s="46" t="e">
        <f>VLOOKUP(S888,Кабель_диаметр,5,FALSE)</f>
        <v>#N/A</v>
      </c>
      <c r="AG888" s="46">
        <f>IFERROR(VLOOKUP(P888,Исходные_данные,10,FALSE),0)</f>
        <v>0</v>
      </c>
      <c r="AH888" s="46">
        <f>IFERROR(VLOOKUP(P888,Исходные_данные,11,FALSE),0)</f>
        <v>0</v>
      </c>
      <c r="AI888" s="46">
        <f t="shared" si="34"/>
        <v>0</v>
      </c>
    </row>
    <row r="889" spans="6:35" x14ac:dyDescent="0.25">
      <c r="F889" s="19" t="str">
        <f>IF(G889=1,MAX($F$4:F888)+1,"")</f>
        <v/>
      </c>
      <c r="G889" s="19">
        <f>COUNTIF($H$5:H889,H889)</f>
        <v>866</v>
      </c>
      <c r="H889" s="19" t="e">
        <f t="shared" si="33"/>
        <v>#N/A</v>
      </c>
      <c r="I889" s="19">
        <f>COUNTIF($J$4:$J889,1)</f>
        <v>11</v>
      </c>
      <c r="J889" s="19">
        <f>COUNTIF($S$5:$S889,S889)</f>
        <v>866</v>
      </c>
      <c r="K889" s="19" t="e">
        <f>VLOOKUP(P889,Исходные_данные,20,FALSE)</f>
        <v>#N/A</v>
      </c>
      <c r="L889" s="19">
        <f>IFERROR(IF(P889=0,0,MAX($L$4:L888)+1),0)</f>
        <v>0</v>
      </c>
      <c r="M889" s="104" t="e">
        <f>LEFT(P889,SEARCH(".",P889)-1)</f>
        <v>#N/A</v>
      </c>
      <c r="N889" s="104" t="e">
        <f>LEFT(RIGHT(P889,LEN(P889)-LEN(M889)-1),SEARCH(".",P889)-1)</f>
        <v>#N/A</v>
      </c>
      <c r="P889" s="46" t="e">
        <f>VLOOKUP(ROW(885:885),Разбивка_нумерация_5,4,FALSE)</f>
        <v>#N/A</v>
      </c>
      <c r="Q889" s="46" t="e">
        <f>IF(VLOOKUP(ROW(885:885),Разбивка_нумерация_5,3,FALSE)=0,VLOOKUP(ROW(885:885),Разбивка_нумерация_5,2,FALSE),VLOOKUP(ROW(885:885),Разбивка_нумерация_5,3,FALSE))</f>
        <v>#N/A</v>
      </c>
      <c r="R889" s="46" t="e">
        <f>VLOOKUP(ROW(885:885),Разбивка_нумерация_5,6,FALSE)</f>
        <v>#N/A</v>
      </c>
      <c r="S889" s="46" t="e">
        <f>VLOOKUP(ROW(885:885),Разбивка_нумерация_5,17,FALSE)</f>
        <v>#N/A</v>
      </c>
      <c r="T889" s="46" t="str">
        <f>IF(AG889=0,"","L="&amp;AG889)</f>
        <v/>
      </c>
      <c r="U889" s="46" t="str">
        <f>IF(AH889=0,"",AD889&amp;" L="&amp;AH889)</f>
        <v/>
      </c>
      <c r="V889" s="46" t="str">
        <f>IF(AI889=0,"",AE889&amp;" L="&amp;AI889)</f>
        <v/>
      </c>
      <c r="W889" s="47" t="e">
        <f>VLOOKUP(P889,Исходные_данные,13,FALSE)*1.3</f>
        <v>#N/A</v>
      </c>
      <c r="X889" s="48"/>
      <c r="Y889" s="48"/>
      <c r="Z889" s="48"/>
      <c r="AA889" s="48"/>
      <c r="AB889" s="48"/>
      <c r="AD889" s="46" t="e">
        <f>VLOOKUP(S889,Кабель_диаметр,4,FALSE)</f>
        <v>#N/A</v>
      </c>
      <c r="AE889" s="46" t="e">
        <f>VLOOKUP(S889,Кабель_диаметр,5,FALSE)</f>
        <v>#N/A</v>
      </c>
      <c r="AG889" s="46">
        <f>IFERROR(VLOOKUP(P889,Исходные_данные,10,FALSE),0)</f>
        <v>0</v>
      </c>
      <c r="AH889" s="46">
        <f>IFERROR(VLOOKUP(P889,Исходные_данные,11,FALSE),0)</f>
        <v>0</v>
      </c>
      <c r="AI889" s="46">
        <f t="shared" si="34"/>
        <v>0</v>
      </c>
    </row>
    <row r="890" spans="6:35" x14ac:dyDescent="0.25">
      <c r="F890" s="19" t="str">
        <f>IF(G890=1,MAX($F$4:F889)+1,"")</f>
        <v/>
      </c>
      <c r="G890" s="19">
        <f>COUNTIF($H$5:H890,H890)</f>
        <v>867</v>
      </c>
      <c r="H890" s="19" t="e">
        <f t="shared" si="33"/>
        <v>#N/A</v>
      </c>
      <c r="I890" s="19">
        <f>COUNTIF($J$4:$J890,1)</f>
        <v>11</v>
      </c>
      <c r="J890" s="19">
        <f>COUNTIF($S$5:$S890,S890)</f>
        <v>867</v>
      </c>
      <c r="K890" s="19" t="e">
        <f>VLOOKUP(P890,Исходные_данные,20,FALSE)</f>
        <v>#N/A</v>
      </c>
      <c r="L890" s="19">
        <f>IFERROR(IF(P890=0,0,MAX($L$4:L889)+1),0)</f>
        <v>0</v>
      </c>
      <c r="M890" s="104" t="e">
        <f>LEFT(P890,SEARCH(".",P890)-1)</f>
        <v>#N/A</v>
      </c>
      <c r="N890" s="104" t="e">
        <f>LEFT(RIGHT(P890,LEN(P890)-LEN(M890)-1),SEARCH(".",P890)-1)</f>
        <v>#N/A</v>
      </c>
      <c r="P890" s="46" t="e">
        <f>VLOOKUP(ROW(886:886),Разбивка_нумерация_5,4,FALSE)</f>
        <v>#N/A</v>
      </c>
      <c r="Q890" s="46" t="e">
        <f>IF(VLOOKUP(ROW(886:886),Разбивка_нумерация_5,3,FALSE)=0,VLOOKUP(ROW(886:886),Разбивка_нумерация_5,2,FALSE),VLOOKUP(ROW(886:886),Разбивка_нумерация_5,3,FALSE))</f>
        <v>#N/A</v>
      </c>
      <c r="R890" s="46" t="e">
        <f>VLOOKUP(ROW(886:886),Разбивка_нумерация_5,6,FALSE)</f>
        <v>#N/A</v>
      </c>
      <c r="S890" s="46" t="e">
        <f>VLOOKUP(ROW(886:886),Разбивка_нумерация_5,17,FALSE)</f>
        <v>#N/A</v>
      </c>
      <c r="T890" s="46" t="str">
        <f>IF(AG890=0,"","L="&amp;AG890)</f>
        <v/>
      </c>
      <c r="U890" s="46" t="str">
        <f>IF(AH890=0,"",AD890&amp;" L="&amp;AH890)</f>
        <v/>
      </c>
      <c r="V890" s="46" t="str">
        <f>IF(AI890=0,"",AE890&amp;" L="&amp;AI890)</f>
        <v/>
      </c>
      <c r="W890" s="47" t="e">
        <f>VLOOKUP(P890,Исходные_данные,13,FALSE)*1.3</f>
        <v>#N/A</v>
      </c>
      <c r="X890" s="48"/>
      <c r="Y890" s="48"/>
      <c r="Z890" s="48"/>
      <c r="AA890" s="48"/>
      <c r="AB890" s="48"/>
      <c r="AD890" s="46" t="e">
        <f>VLOOKUP(S890,Кабель_диаметр,4,FALSE)</f>
        <v>#N/A</v>
      </c>
      <c r="AE890" s="46" t="e">
        <f>VLOOKUP(S890,Кабель_диаметр,5,FALSE)</f>
        <v>#N/A</v>
      </c>
      <c r="AG890" s="46">
        <f>IFERROR(VLOOKUP(P890,Исходные_данные,10,FALSE),0)</f>
        <v>0</v>
      </c>
      <c r="AH890" s="46">
        <f>IFERROR(VLOOKUP(P890,Исходные_данные,11,FALSE),0)</f>
        <v>0</v>
      </c>
      <c r="AI890" s="46">
        <f t="shared" si="34"/>
        <v>0</v>
      </c>
    </row>
    <row r="891" spans="6:35" x14ac:dyDescent="0.25">
      <c r="F891" s="19" t="str">
        <f>IF(G891=1,MAX($F$4:F890)+1,"")</f>
        <v/>
      </c>
      <c r="G891" s="19">
        <f>COUNTIF($H$5:H891,H891)</f>
        <v>868</v>
      </c>
      <c r="H891" s="19" t="e">
        <f t="shared" si="33"/>
        <v>#N/A</v>
      </c>
      <c r="I891" s="19">
        <f>COUNTIF($J$4:$J891,1)</f>
        <v>11</v>
      </c>
      <c r="J891" s="19">
        <f>COUNTIF($S$5:$S891,S891)</f>
        <v>868</v>
      </c>
      <c r="K891" s="19" t="e">
        <f>VLOOKUP(P891,Исходные_данные,20,FALSE)</f>
        <v>#N/A</v>
      </c>
      <c r="L891" s="19">
        <f>IFERROR(IF(P891=0,0,MAX($L$4:L890)+1),0)</f>
        <v>0</v>
      </c>
      <c r="M891" s="104" t="e">
        <f>LEFT(P891,SEARCH(".",P891)-1)</f>
        <v>#N/A</v>
      </c>
      <c r="N891" s="104" t="e">
        <f>LEFT(RIGHT(P891,LEN(P891)-LEN(M891)-1),SEARCH(".",P891)-1)</f>
        <v>#N/A</v>
      </c>
      <c r="P891" s="46" t="e">
        <f>VLOOKUP(ROW(887:887),Разбивка_нумерация_5,4,FALSE)</f>
        <v>#N/A</v>
      </c>
      <c r="Q891" s="46" t="e">
        <f>IF(VLOOKUP(ROW(887:887),Разбивка_нумерация_5,3,FALSE)=0,VLOOKUP(ROW(887:887),Разбивка_нумерация_5,2,FALSE),VLOOKUP(ROW(887:887),Разбивка_нумерация_5,3,FALSE))</f>
        <v>#N/A</v>
      </c>
      <c r="R891" s="46" t="e">
        <f>VLOOKUP(ROW(887:887),Разбивка_нумерация_5,6,FALSE)</f>
        <v>#N/A</v>
      </c>
      <c r="S891" s="46" t="e">
        <f>VLOOKUP(ROW(887:887),Разбивка_нумерация_5,17,FALSE)</f>
        <v>#N/A</v>
      </c>
      <c r="T891" s="46" t="str">
        <f>IF(AG891=0,"","L="&amp;AG891)</f>
        <v/>
      </c>
      <c r="U891" s="46" t="str">
        <f>IF(AH891=0,"",AD891&amp;" L="&amp;AH891)</f>
        <v/>
      </c>
      <c r="V891" s="46" t="str">
        <f>IF(AI891=0,"",AE891&amp;" L="&amp;AI891)</f>
        <v/>
      </c>
      <c r="W891" s="47" t="e">
        <f>VLOOKUP(P891,Исходные_данные,13,FALSE)*1.3</f>
        <v>#N/A</v>
      </c>
      <c r="X891" s="48"/>
      <c r="Y891" s="48"/>
      <c r="Z891" s="48"/>
      <c r="AA891" s="48"/>
      <c r="AB891" s="48"/>
      <c r="AD891" s="46" t="e">
        <f>VLOOKUP(S891,Кабель_диаметр,4,FALSE)</f>
        <v>#N/A</v>
      </c>
      <c r="AE891" s="46" t="e">
        <f>VLOOKUP(S891,Кабель_диаметр,5,FALSE)</f>
        <v>#N/A</v>
      </c>
      <c r="AG891" s="46">
        <f>IFERROR(VLOOKUP(P891,Исходные_данные,10,FALSE),0)</f>
        <v>0</v>
      </c>
      <c r="AH891" s="46">
        <f>IFERROR(VLOOKUP(P891,Исходные_данные,11,FALSE),0)</f>
        <v>0</v>
      </c>
      <c r="AI891" s="46">
        <f t="shared" si="34"/>
        <v>0</v>
      </c>
    </row>
    <row r="892" spans="6:35" x14ac:dyDescent="0.25">
      <c r="F892" s="19" t="str">
        <f>IF(G892=1,MAX($F$4:F891)+1,"")</f>
        <v/>
      </c>
      <c r="G892" s="19">
        <f>COUNTIF($H$5:H892,H892)</f>
        <v>869</v>
      </c>
      <c r="H892" s="19" t="e">
        <f t="shared" si="33"/>
        <v>#N/A</v>
      </c>
      <c r="I892" s="19">
        <f>COUNTIF($J$4:$J892,1)</f>
        <v>11</v>
      </c>
      <c r="J892" s="19">
        <f>COUNTIF($S$5:$S892,S892)</f>
        <v>869</v>
      </c>
      <c r="K892" s="19" t="e">
        <f>VLOOKUP(P892,Исходные_данные,20,FALSE)</f>
        <v>#N/A</v>
      </c>
      <c r="L892" s="19">
        <f>IFERROR(IF(P892=0,0,MAX($L$4:L891)+1),0)</f>
        <v>0</v>
      </c>
      <c r="M892" s="104" t="e">
        <f>LEFT(P892,SEARCH(".",P892)-1)</f>
        <v>#N/A</v>
      </c>
      <c r="N892" s="104" t="e">
        <f>LEFT(RIGHT(P892,LEN(P892)-LEN(M892)-1),SEARCH(".",P892)-1)</f>
        <v>#N/A</v>
      </c>
      <c r="P892" s="46" t="e">
        <f>VLOOKUP(ROW(888:888),Разбивка_нумерация_5,4,FALSE)</f>
        <v>#N/A</v>
      </c>
      <c r="Q892" s="46" t="e">
        <f>IF(VLOOKUP(ROW(888:888),Разбивка_нумерация_5,3,FALSE)=0,VLOOKUP(ROW(888:888),Разбивка_нумерация_5,2,FALSE),VLOOKUP(ROW(888:888),Разбивка_нумерация_5,3,FALSE))</f>
        <v>#N/A</v>
      </c>
      <c r="R892" s="46" t="e">
        <f>VLOOKUP(ROW(888:888),Разбивка_нумерация_5,6,FALSE)</f>
        <v>#N/A</v>
      </c>
      <c r="S892" s="46" t="e">
        <f>VLOOKUP(ROW(888:888),Разбивка_нумерация_5,17,FALSE)</f>
        <v>#N/A</v>
      </c>
      <c r="T892" s="46" t="str">
        <f>IF(AG892=0,"","L="&amp;AG892)</f>
        <v/>
      </c>
      <c r="U892" s="46" t="str">
        <f>IF(AH892=0,"",AD892&amp;" L="&amp;AH892)</f>
        <v/>
      </c>
      <c r="V892" s="46" t="str">
        <f>IF(AI892=0,"",AE892&amp;" L="&amp;AI892)</f>
        <v/>
      </c>
      <c r="W892" s="47" t="e">
        <f>VLOOKUP(P892,Исходные_данные,13,FALSE)*1.3</f>
        <v>#N/A</v>
      </c>
      <c r="X892" s="48"/>
      <c r="Y892" s="48"/>
      <c r="Z892" s="48"/>
      <c r="AA892" s="48"/>
      <c r="AB892" s="48"/>
      <c r="AD892" s="46" t="e">
        <f>VLOOKUP(S892,Кабель_диаметр,4,FALSE)</f>
        <v>#N/A</v>
      </c>
      <c r="AE892" s="46" t="e">
        <f>VLOOKUP(S892,Кабель_диаметр,5,FALSE)</f>
        <v>#N/A</v>
      </c>
      <c r="AG892" s="46">
        <f>IFERROR(VLOOKUP(P892,Исходные_данные,10,FALSE),0)</f>
        <v>0</v>
      </c>
      <c r="AH892" s="46">
        <f>IFERROR(VLOOKUP(P892,Исходные_данные,11,FALSE),0)</f>
        <v>0</v>
      </c>
      <c r="AI892" s="46">
        <f t="shared" si="34"/>
        <v>0</v>
      </c>
    </row>
    <row r="893" spans="6:35" x14ac:dyDescent="0.25">
      <c r="F893" s="19" t="str">
        <f>IF(G893=1,MAX($F$4:F892)+1,"")</f>
        <v/>
      </c>
      <c r="G893" s="19">
        <f>COUNTIF($H$5:H893,H893)</f>
        <v>870</v>
      </c>
      <c r="H893" s="19" t="e">
        <f t="shared" si="33"/>
        <v>#N/A</v>
      </c>
      <c r="I893" s="19">
        <f>COUNTIF($J$4:$J893,1)</f>
        <v>11</v>
      </c>
      <c r="J893" s="19">
        <f>COUNTIF($S$5:$S893,S893)</f>
        <v>870</v>
      </c>
      <c r="K893" s="19" t="e">
        <f>VLOOKUP(P893,Исходные_данные,20,FALSE)</f>
        <v>#N/A</v>
      </c>
      <c r="L893" s="19">
        <f>IFERROR(IF(P893=0,0,MAX($L$4:L892)+1),0)</f>
        <v>0</v>
      </c>
      <c r="M893" s="104" t="e">
        <f>LEFT(P893,SEARCH(".",P893)-1)</f>
        <v>#N/A</v>
      </c>
      <c r="N893" s="104" t="e">
        <f>LEFT(RIGHT(P893,LEN(P893)-LEN(M893)-1),SEARCH(".",P893)-1)</f>
        <v>#N/A</v>
      </c>
      <c r="P893" s="46" t="e">
        <f>VLOOKUP(ROW(889:889),Разбивка_нумерация_5,4,FALSE)</f>
        <v>#N/A</v>
      </c>
      <c r="Q893" s="46" t="e">
        <f>IF(VLOOKUP(ROW(889:889),Разбивка_нумерация_5,3,FALSE)=0,VLOOKUP(ROW(889:889),Разбивка_нумерация_5,2,FALSE),VLOOKUP(ROW(889:889),Разбивка_нумерация_5,3,FALSE))</f>
        <v>#N/A</v>
      </c>
      <c r="R893" s="46" t="e">
        <f>VLOOKUP(ROW(889:889),Разбивка_нумерация_5,6,FALSE)</f>
        <v>#N/A</v>
      </c>
      <c r="S893" s="46" t="e">
        <f>VLOOKUP(ROW(889:889),Разбивка_нумерация_5,17,FALSE)</f>
        <v>#N/A</v>
      </c>
      <c r="T893" s="46" t="str">
        <f>IF(AG893=0,"","L="&amp;AG893)</f>
        <v/>
      </c>
      <c r="U893" s="46" t="str">
        <f>IF(AH893=0,"",AD893&amp;" L="&amp;AH893)</f>
        <v/>
      </c>
      <c r="V893" s="46" t="str">
        <f>IF(AI893=0,"",AE893&amp;" L="&amp;AI893)</f>
        <v/>
      </c>
      <c r="W893" s="47" t="e">
        <f>VLOOKUP(P893,Исходные_данные,13,FALSE)*1.3</f>
        <v>#N/A</v>
      </c>
      <c r="X893" s="48"/>
      <c r="Y893" s="48"/>
      <c r="Z893" s="48"/>
      <c r="AA893" s="48"/>
      <c r="AB893" s="48"/>
      <c r="AD893" s="46" t="e">
        <f>VLOOKUP(S893,Кабель_диаметр,4,FALSE)</f>
        <v>#N/A</v>
      </c>
      <c r="AE893" s="46" t="e">
        <f>VLOOKUP(S893,Кабель_диаметр,5,FALSE)</f>
        <v>#N/A</v>
      </c>
      <c r="AG893" s="46">
        <f>IFERROR(VLOOKUP(P893,Исходные_данные,10,FALSE),0)</f>
        <v>0</v>
      </c>
      <c r="AH893" s="46">
        <f>IFERROR(VLOOKUP(P893,Исходные_данные,11,FALSE),0)</f>
        <v>0</v>
      </c>
      <c r="AI893" s="46">
        <f t="shared" si="34"/>
        <v>0</v>
      </c>
    </row>
    <row r="894" spans="6:35" x14ac:dyDescent="0.25">
      <c r="F894" s="19" t="str">
        <f>IF(G894=1,MAX($F$4:F893)+1,"")</f>
        <v/>
      </c>
      <c r="G894" s="19">
        <f>COUNTIF($H$5:H894,H894)</f>
        <v>871</v>
      </c>
      <c r="H894" s="19" t="e">
        <f t="shared" si="33"/>
        <v>#N/A</v>
      </c>
      <c r="I894" s="19">
        <f>COUNTIF($J$4:$J894,1)</f>
        <v>11</v>
      </c>
      <c r="J894" s="19">
        <f>COUNTIF($S$5:$S894,S894)</f>
        <v>871</v>
      </c>
      <c r="K894" s="19" t="e">
        <f>VLOOKUP(P894,Исходные_данные,20,FALSE)</f>
        <v>#N/A</v>
      </c>
      <c r="L894" s="19">
        <f>IFERROR(IF(P894=0,0,MAX($L$4:L893)+1),0)</f>
        <v>0</v>
      </c>
      <c r="M894" s="104" t="e">
        <f>LEFT(P894,SEARCH(".",P894)-1)</f>
        <v>#N/A</v>
      </c>
      <c r="N894" s="104" t="e">
        <f>LEFT(RIGHT(P894,LEN(P894)-LEN(M894)-1),SEARCH(".",P894)-1)</f>
        <v>#N/A</v>
      </c>
      <c r="P894" s="46" t="e">
        <f>VLOOKUP(ROW(890:890),Разбивка_нумерация_5,4,FALSE)</f>
        <v>#N/A</v>
      </c>
      <c r="Q894" s="46" t="e">
        <f>IF(VLOOKUP(ROW(890:890),Разбивка_нумерация_5,3,FALSE)=0,VLOOKUP(ROW(890:890),Разбивка_нумерация_5,2,FALSE),VLOOKUP(ROW(890:890),Разбивка_нумерация_5,3,FALSE))</f>
        <v>#N/A</v>
      </c>
      <c r="R894" s="46" t="e">
        <f>VLOOKUP(ROW(890:890),Разбивка_нумерация_5,6,FALSE)</f>
        <v>#N/A</v>
      </c>
      <c r="S894" s="46" t="e">
        <f>VLOOKUP(ROW(890:890),Разбивка_нумерация_5,17,FALSE)</f>
        <v>#N/A</v>
      </c>
      <c r="T894" s="46" t="str">
        <f>IF(AG894=0,"","L="&amp;AG894)</f>
        <v/>
      </c>
      <c r="U894" s="46" t="str">
        <f>IF(AH894=0,"",AD894&amp;" L="&amp;AH894)</f>
        <v/>
      </c>
      <c r="V894" s="46" t="str">
        <f>IF(AI894=0,"",AE894&amp;" L="&amp;AI894)</f>
        <v/>
      </c>
      <c r="W894" s="47" t="e">
        <f>VLOOKUP(P894,Исходные_данные,13,FALSE)*1.3</f>
        <v>#N/A</v>
      </c>
      <c r="X894" s="48"/>
      <c r="Y894" s="48"/>
      <c r="Z894" s="48"/>
      <c r="AA894" s="48"/>
      <c r="AB894" s="48"/>
      <c r="AD894" s="46" t="e">
        <f>VLOOKUP(S894,Кабель_диаметр,4,FALSE)</f>
        <v>#N/A</v>
      </c>
      <c r="AE894" s="46" t="e">
        <f>VLOOKUP(S894,Кабель_диаметр,5,FALSE)</f>
        <v>#N/A</v>
      </c>
      <c r="AG894" s="46">
        <f>IFERROR(VLOOKUP(P894,Исходные_данные,10,FALSE),0)</f>
        <v>0</v>
      </c>
      <c r="AH894" s="46">
        <f>IFERROR(VLOOKUP(P894,Исходные_данные,11,FALSE),0)</f>
        <v>0</v>
      </c>
      <c r="AI894" s="46">
        <f t="shared" si="34"/>
        <v>0</v>
      </c>
    </row>
    <row r="895" spans="6:35" x14ac:dyDescent="0.25">
      <c r="F895" s="19" t="str">
        <f>IF(G895=1,MAX($F$4:F894)+1,"")</f>
        <v/>
      </c>
      <c r="G895" s="19">
        <f>COUNTIF($H$5:H895,H895)</f>
        <v>872</v>
      </c>
      <c r="H895" s="19" t="e">
        <f t="shared" si="33"/>
        <v>#N/A</v>
      </c>
      <c r="I895" s="19">
        <f>COUNTIF($J$4:$J895,1)</f>
        <v>11</v>
      </c>
      <c r="J895" s="19">
        <f>COUNTIF($S$5:$S895,S895)</f>
        <v>872</v>
      </c>
      <c r="K895" s="19" t="e">
        <f>VLOOKUP(P895,Исходные_данные,20,FALSE)</f>
        <v>#N/A</v>
      </c>
      <c r="L895" s="19">
        <f>IFERROR(IF(P895=0,0,MAX($L$4:L894)+1),0)</f>
        <v>0</v>
      </c>
      <c r="M895" s="104" t="e">
        <f>LEFT(P895,SEARCH(".",P895)-1)</f>
        <v>#N/A</v>
      </c>
      <c r="N895" s="104" t="e">
        <f>LEFT(RIGHT(P895,LEN(P895)-LEN(M895)-1),SEARCH(".",P895)-1)</f>
        <v>#N/A</v>
      </c>
      <c r="P895" s="46" t="e">
        <f>VLOOKUP(ROW(891:891),Разбивка_нумерация_5,4,FALSE)</f>
        <v>#N/A</v>
      </c>
      <c r="Q895" s="46" t="e">
        <f>IF(VLOOKUP(ROW(891:891),Разбивка_нумерация_5,3,FALSE)=0,VLOOKUP(ROW(891:891),Разбивка_нумерация_5,2,FALSE),VLOOKUP(ROW(891:891),Разбивка_нумерация_5,3,FALSE))</f>
        <v>#N/A</v>
      </c>
      <c r="R895" s="46" t="e">
        <f>VLOOKUP(ROW(891:891),Разбивка_нумерация_5,6,FALSE)</f>
        <v>#N/A</v>
      </c>
      <c r="S895" s="46" t="e">
        <f>VLOOKUP(ROW(891:891),Разбивка_нумерация_5,17,FALSE)</f>
        <v>#N/A</v>
      </c>
      <c r="T895" s="46" t="str">
        <f>IF(AG895=0,"","L="&amp;AG895)</f>
        <v/>
      </c>
      <c r="U895" s="46" t="str">
        <f>IF(AH895=0,"",AD895&amp;" L="&amp;AH895)</f>
        <v/>
      </c>
      <c r="V895" s="46" t="str">
        <f>IF(AI895=0,"",AE895&amp;" L="&amp;AI895)</f>
        <v/>
      </c>
      <c r="W895" s="47" t="e">
        <f>VLOOKUP(P895,Исходные_данные,13,FALSE)*1.3</f>
        <v>#N/A</v>
      </c>
      <c r="X895" s="48"/>
      <c r="Y895" s="48"/>
      <c r="Z895" s="48"/>
      <c r="AA895" s="48"/>
      <c r="AB895" s="48"/>
      <c r="AD895" s="46" t="e">
        <f>VLOOKUP(S895,Кабель_диаметр,4,FALSE)</f>
        <v>#N/A</v>
      </c>
      <c r="AE895" s="46" t="e">
        <f>VLOOKUP(S895,Кабель_диаметр,5,FALSE)</f>
        <v>#N/A</v>
      </c>
      <c r="AG895" s="46">
        <f>IFERROR(VLOOKUP(P895,Исходные_данные,10,FALSE),0)</f>
        <v>0</v>
      </c>
      <c r="AH895" s="46">
        <f>IFERROR(VLOOKUP(P895,Исходные_данные,11,FALSE),0)</f>
        <v>0</v>
      </c>
      <c r="AI895" s="46">
        <f t="shared" si="34"/>
        <v>0</v>
      </c>
    </row>
    <row r="896" spans="6:35" x14ac:dyDescent="0.25">
      <c r="F896" s="19" t="str">
        <f>IF(G896=1,MAX($F$4:F895)+1,"")</f>
        <v/>
      </c>
      <c r="G896" s="19">
        <f>COUNTIF($H$5:H896,H896)</f>
        <v>873</v>
      </c>
      <c r="H896" s="19" t="e">
        <f t="shared" si="33"/>
        <v>#N/A</v>
      </c>
      <c r="I896" s="19">
        <f>COUNTIF($J$4:$J896,1)</f>
        <v>11</v>
      </c>
      <c r="J896" s="19">
        <f>COUNTIF($S$5:$S896,S896)</f>
        <v>873</v>
      </c>
      <c r="K896" s="19" t="e">
        <f>VLOOKUP(P896,Исходные_данные,20,FALSE)</f>
        <v>#N/A</v>
      </c>
      <c r="L896" s="19">
        <f>IFERROR(IF(P896=0,0,MAX($L$4:L895)+1),0)</f>
        <v>0</v>
      </c>
      <c r="M896" s="104" t="e">
        <f>LEFT(P896,SEARCH(".",P896)-1)</f>
        <v>#N/A</v>
      </c>
      <c r="N896" s="104" t="e">
        <f>LEFT(RIGHT(P896,LEN(P896)-LEN(M896)-1),SEARCH(".",P896)-1)</f>
        <v>#N/A</v>
      </c>
      <c r="P896" s="46" t="e">
        <f>VLOOKUP(ROW(892:892),Разбивка_нумерация_5,4,FALSE)</f>
        <v>#N/A</v>
      </c>
      <c r="Q896" s="46" t="e">
        <f>IF(VLOOKUP(ROW(892:892),Разбивка_нумерация_5,3,FALSE)=0,VLOOKUP(ROW(892:892),Разбивка_нумерация_5,2,FALSE),VLOOKUP(ROW(892:892),Разбивка_нумерация_5,3,FALSE))</f>
        <v>#N/A</v>
      </c>
      <c r="R896" s="46" t="e">
        <f>VLOOKUP(ROW(892:892),Разбивка_нумерация_5,6,FALSE)</f>
        <v>#N/A</v>
      </c>
      <c r="S896" s="46" t="e">
        <f>VLOOKUP(ROW(892:892),Разбивка_нумерация_5,17,FALSE)</f>
        <v>#N/A</v>
      </c>
      <c r="T896" s="46" t="str">
        <f>IF(AG896=0,"","L="&amp;AG896)</f>
        <v/>
      </c>
      <c r="U896" s="46" t="str">
        <f>IF(AH896=0,"",AD896&amp;" L="&amp;AH896)</f>
        <v/>
      </c>
      <c r="V896" s="46" t="str">
        <f>IF(AI896=0,"",AE896&amp;" L="&amp;AI896)</f>
        <v/>
      </c>
      <c r="W896" s="47" t="e">
        <f>VLOOKUP(P896,Исходные_данные,13,FALSE)*1.3</f>
        <v>#N/A</v>
      </c>
      <c r="X896" s="48"/>
      <c r="Y896" s="48"/>
      <c r="Z896" s="48"/>
      <c r="AA896" s="48"/>
      <c r="AB896" s="48"/>
      <c r="AD896" s="46" t="e">
        <f>VLOOKUP(S896,Кабель_диаметр,4,FALSE)</f>
        <v>#N/A</v>
      </c>
      <c r="AE896" s="46" t="e">
        <f>VLOOKUP(S896,Кабель_диаметр,5,FALSE)</f>
        <v>#N/A</v>
      </c>
      <c r="AG896" s="46">
        <f>IFERROR(VLOOKUP(P896,Исходные_данные,10,FALSE),0)</f>
        <v>0</v>
      </c>
      <c r="AH896" s="46">
        <f>IFERROR(VLOOKUP(P896,Исходные_данные,11,FALSE),0)</f>
        <v>0</v>
      </c>
      <c r="AI896" s="46">
        <f t="shared" si="34"/>
        <v>0</v>
      </c>
    </row>
    <row r="897" spans="6:35" x14ac:dyDescent="0.25">
      <c r="F897" s="19" t="str">
        <f>IF(G897=1,MAX($F$4:F896)+1,"")</f>
        <v/>
      </c>
      <c r="G897" s="19">
        <f>COUNTIF($H$5:H897,H897)</f>
        <v>874</v>
      </c>
      <c r="H897" s="19" t="e">
        <f t="shared" si="33"/>
        <v>#N/A</v>
      </c>
      <c r="I897" s="19">
        <f>COUNTIF($J$4:$J897,1)</f>
        <v>11</v>
      </c>
      <c r="J897" s="19">
        <f>COUNTIF($S$5:$S897,S897)</f>
        <v>874</v>
      </c>
      <c r="K897" s="19" t="e">
        <f>VLOOKUP(P897,Исходные_данные,20,FALSE)</f>
        <v>#N/A</v>
      </c>
      <c r="L897" s="19">
        <f>IFERROR(IF(P897=0,0,MAX($L$4:L896)+1),0)</f>
        <v>0</v>
      </c>
      <c r="M897" s="104" t="e">
        <f>LEFT(P897,SEARCH(".",P897)-1)</f>
        <v>#N/A</v>
      </c>
      <c r="N897" s="104" t="e">
        <f>LEFT(RIGHT(P897,LEN(P897)-LEN(M897)-1),SEARCH(".",P897)-1)</f>
        <v>#N/A</v>
      </c>
      <c r="P897" s="46" t="e">
        <f>VLOOKUP(ROW(893:893),Разбивка_нумерация_5,4,FALSE)</f>
        <v>#N/A</v>
      </c>
      <c r="Q897" s="46" t="e">
        <f>IF(VLOOKUP(ROW(893:893),Разбивка_нумерация_5,3,FALSE)=0,VLOOKUP(ROW(893:893),Разбивка_нумерация_5,2,FALSE),VLOOKUP(ROW(893:893),Разбивка_нумерация_5,3,FALSE))</f>
        <v>#N/A</v>
      </c>
      <c r="R897" s="46" t="e">
        <f>VLOOKUP(ROW(893:893),Разбивка_нумерация_5,6,FALSE)</f>
        <v>#N/A</v>
      </c>
      <c r="S897" s="46" t="e">
        <f>VLOOKUP(ROW(893:893),Разбивка_нумерация_5,17,FALSE)</f>
        <v>#N/A</v>
      </c>
      <c r="T897" s="46" t="str">
        <f>IF(AG897=0,"","L="&amp;AG897)</f>
        <v/>
      </c>
      <c r="U897" s="46" t="str">
        <f>IF(AH897=0,"",AD897&amp;" L="&amp;AH897)</f>
        <v/>
      </c>
      <c r="V897" s="46" t="str">
        <f>IF(AI897=0,"",AE897&amp;" L="&amp;AI897)</f>
        <v/>
      </c>
      <c r="W897" s="47" t="e">
        <f>VLOOKUP(P897,Исходные_данные,13,FALSE)*1.3</f>
        <v>#N/A</v>
      </c>
      <c r="X897" s="48"/>
      <c r="Y897" s="48"/>
      <c r="Z897" s="48"/>
      <c r="AA897" s="48"/>
      <c r="AB897" s="48"/>
      <c r="AD897" s="46" t="e">
        <f>VLOOKUP(S897,Кабель_диаметр,4,FALSE)</f>
        <v>#N/A</v>
      </c>
      <c r="AE897" s="46" t="e">
        <f>VLOOKUP(S897,Кабель_диаметр,5,FALSE)</f>
        <v>#N/A</v>
      </c>
      <c r="AG897" s="46">
        <f>IFERROR(VLOOKUP(P897,Исходные_данные,10,FALSE),0)</f>
        <v>0</v>
      </c>
      <c r="AH897" s="46">
        <f>IFERROR(VLOOKUP(P897,Исходные_данные,11,FALSE),0)</f>
        <v>0</v>
      </c>
      <c r="AI897" s="46">
        <f t="shared" si="34"/>
        <v>0</v>
      </c>
    </row>
    <row r="898" spans="6:35" x14ac:dyDescent="0.25">
      <c r="F898" s="19" t="str">
        <f>IF(G898=1,MAX($F$4:F897)+1,"")</f>
        <v/>
      </c>
      <c r="G898" s="19">
        <f>COUNTIF($H$5:H898,H898)</f>
        <v>875</v>
      </c>
      <c r="H898" s="19" t="e">
        <f t="shared" si="33"/>
        <v>#N/A</v>
      </c>
      <c r="I898" s="19">
        <f>COUNTIF($J$4:$J898,1)</f>
        <v>11</v>
      </c>
      <c r="J898" s="19">
        <f>COUNTIF($S$5:$S898,S898)</f>
        <v>875</v>
      </c>
      <c r="K898" s="19" t="e">
        <f>VLOOKUP(P898,Исходные_данные,20,FALSE)</f>
        <v>#N/A</v>
      </c>
      <c r="L898" s="19">
        <f>IFERROR(IF(P898=0,0,MAX($L$4:L897)+1),0)</f>
        <v>0</v>
      </c>
      <c r="M898" s="104" t="e">
        <f>LEFT(P898,SEARCH(".",P898)-1)</f>
        <v>#N/A</v>
      </c>
      <c r="N898" s="104" t="e">
        <f>LEFT(RIGHT(P898,LEN(P898)-LEN(M898)-1),SEARCH(".",P898)-1)</f>
        <v>#N/A</v>
      </c>
      <c r="P898" s="46" t="e">
        <f>VLOOKUP(ROW(894:894),Разбивка_нумерация_5,4,FALSE)</f>
        <v>#N/A</v>
      </c>
      <c r="Q898" s="46" t="e">
        <f>IF(VLOOKUP(ROW(894:894),Разбивка_нумерация_5,3,FALSE)=0,VLOOKUP(ROW(894:894),Разбивка_нумерация_5,2,FALSE),VLOOKUP(ROW(894:894),Разбивка_нумерация_5,3,FALSE))</f>
        <v>#N/A</v>
      </c>
      <c r="R898" s="46" t="e">
        <f>VLOOKUP(ROW(894:894),Разбивка_нумерация_5,6,FALSE)</f>
        <v>#N/A</v>
      </c>
      <c r="S898" s="46" t="e">
        <f>VLOOKUP(ROW(894:894),Разбивка_нумерация_5,17,FALSE)</f>
        <v>#N/A</v>
      </c>
      <c r="T898" s="46" t="str">
        <f>IF(AG898=0,"","L="&amp;AG898)</f>
        <v/>
      </c>
      <c r="U898" s="46" t="str">
        <f>IF(AH898=0,"",AD898&amp;" L="&amp;AH898)</f>
        <v/>
      </c>
      <c r="V898" s="46" t="str">
        <f>IF(AI898=0,"",AE898&amp;" L="&amp;AI898)</f>
        <v/>
      </c>
      <c r="W898" s="47" t="e">
        <f>VLOOKUP(P898,Исходные_данные,13,FALSE)*1.3</f>
        <v>#N/A</v>
      </c>
      <c r="X898" s="48"/>
      <c r="Y898" s="48"/>
      <c r="Z898" s="48"/>
      <c r="AA898" s="48"/>
      <c r="AB898" s="48"/>
      <c r="AD898" s="46" t="e">
        <f>VLOOKUP(S898,Кабель_диаметр,4,FALSE)</f>
        <v>#N/A</v>
      </c>
      <c r="AE898" s="46" t="e">
        <f>VLOOKUP(S898,Кабель_диаметр,5,FALSE)</f>
        <v>#N/A</v>
      </c>
      <c r="AG898" s="46">
        <f>IFERROR(VLOOKUP(P898,Исходные_данные,10,FALSE),0)</f>
        <v>0</v>
      </c>
      <c r="AH898" s="46">
        <f>IFERROR(VLOOKUP(P898,Исходные_данные,11,FALSE),0)</f>
        <v>0</v>
      </c>
      <c r="AI898" s="46">
        <f t="shared" si="34"/>
        <v>0</v>
      </c>
    </row>
    <row r="899" spans="6:35" x14ac:dyDescent="0.25">
      <c r="F899" s="19" t="str">
        <f>IF(G899=1,MAX($F$4:F898)+1,"")</f>
        <v/>
      </c>
      <c r="G899" s="19">
        <f>COUNTIF($H$5:H899,H899)</f>
        <v>876</v>
      </c>
      <c r="H899" s="19" t="e">
        <f t="shared" si="33"/>
        <v>#N/A</v>
      </c>
      <c r="I899" s="19">
        <f>COUNTIF($J$4:$J899,1)</f>
        <v>11</v>
      </c>
      <c r="J899" s="19">
        <f>COUNTIF($S$5:$S899,S899)</f>
        <v>876</v>
      </c>
      <c r="K899" s="19" t="e">
        <f>VLOOKUP(P899,Исходные_данные,20,FALSE)</f>
        <v>#N/A</v>
      </c>
      <c r="L899" s="19">
        <f>IFERROR(IF(P899=0,0,MAX($L$4:L898)+1),0)</f>
        <v>0</v>
      </c>
      <c r="M899" s="104" t="e">
        <f>LEFT(P899,SEARCH(".",P899)-1)</f>
        <v>#N/A</v>
      </c>
      <c r="N899" s="104" t="e">
        <f>LEFT(RIGHT(P899,LEN(P899)-LEN(M899)-1),SEARCH(".",P899)-1)</f>
        <v>#N/A</v>
      </c>
      <c r="P899" s="46" t="e">
        <f>VLOOKUP(ROW(895:895),Разбивка_нумерация_5,4,FALSE)</f>
        <v>#N/A</v>
      </c>
      <c r="Q899" s="46" t="e">
        <f>IF(VLOOKUP(ROW(895:895),Разбивка_нумерация_5,3,FALSE)=0,VLOOKUP(ROW(895:895),Разбивка_нумерация_5,2,FALSE),VLOOKUP(ROW(895:895),Разбивка_нумерация_5,3,FALSE))</f>
        <v>#N/A</v>
      </c>
      <c r="R899" s="46" t="e">
        <f>VLOOKUP(ROW(895:895),Разбивка_нумерация_5,6,FALSE)</f>
        <v>#N/A</v>
      </c>
      <c r="S899" s="46" t="e">
        <f>VLOOKUP(ROW(895:895),Разбивка_нумерация_5,17,FALSE)</f>
        <v>#N/A</v>
      </c>
      <c r="T899" s="46" t="str">
        <f>IF(AG899=0,"","L="&amp;AG899)</f>
        <v/>
      </c>
      <c r="U899" s="46" t="str">
        <f>IF(AH899=0,"",AD899&amp;" L="&amp;AH899)</f>
        <v/>
      </c>
      <c r="V899" s="46" t="str">
        <f>IF(AI899=0,"",AE899&amp;" L="&amp;AI899)</f>
        <v/>
      </c>
      <c r="W899" s="47" t="e">
        <f>VLOOKUP(P899,Исходные_данные,13,FALSE)*1.3</f>
        <v>#N/A</v>
      </c>
      <c r="X899" s="48"/>
      <c r="Y899" s="48"/>
      <c r="Z899" s="48"/>
      <c r="AA899" s="48"/>
      <c r="AB899" s="48"/>
      <c r="AD899" s="46" t="e">
        <f>VLOOKUP(S899,Кабель_диаметр,4,FALSE)</f>
        <v>#N/A</v>
      </c>
      <c r="AE899" s="46" t="e">
        <f>VLOOKUP(S899,Кабель_диаметр,5,FALSE)</f>
        <v>#N/A</v>
      </c>
      <c r="AG899" s="46">
        <f>IFERROR(VLOOKUP(P899,Исходные_данные,10,FALSE),0)</f>
        <v>0</v>
      </c>
      <c r="AH899" s="46">
        <f>IFERROR(VLOOKUP(P899,Исходные_данные,11,FALSE),0)</f>
        <v>0</v>
      </c>
      <c r="AI899" s="46">
        <f t="shared" si="34"/>
        <v>0</v>
      </c>
    </row>
    <row r="900" spans="6:35" x14ac:dyDescent="0.25">
      <c r="F900" s="19" t="str">
        <f>IF(G900=1,MAX($F$4:F899)+1,"")</f>
        <v/>
      </c>
      <c r="G900" s="19">
        <f>COUNTIF($H$5:H900,H900)</f>
        <v>877</v>
      </c>
      <c r="H900" s="19" t="e">
        <f t="shared" si="33"/>
        <v>#N/A</v>
      </c>
      <c r="I900" s="19">
        <f>COUNTIF($J$4:$J900,1)</f>
        <v>11</v>
      </c>
      <c r="J900" s="19">
        <f>COUNTIF($S$5:$S900,S900)</f>
        <v>877</v>
      </c>
      <c r="K900" s="19" t="e">
        <f>VLOOKUP(P900,Исходные_данные,20,FALSE)</f>
        <v>#N/A</v>
      </c>
      <c r="L900" s="19">
        <f>IFERROR(IF(P900=0,0,MAX($L$4:L899)+1),0)</f>
        <v>0</v>
      </c>
      <c r="M900" s="104" t="e">
        <f>LEFT(P900,SEARCH(".",P900)-1)</f>
        <v>#N/A</v>
      </c>
      <c r="N900" s="104" t="e">
        <f>LEFT(RIGHT(P900,LEN(P900)-LEN(M900)-1),SEARCH(".",P900)-1)</f>
        <v>#N/A</v>
      </c>
      <c r="P900" s="46" t="e">
        <f>VLOOKUP(ROW(896:896),Разбивка_нумерация_5,4,FALSE)</f>
        <v>#N/A</v>
      </c>
      <c r="Q900" s="46" t="e">
        <f>IF(VLOOKUP(ROW(896:896),Разбивка_нумерация_5,3,FALSE)=0,VLOOKUP(ROW(896:896),Разбивка_нумерация_5,2,FALSE),VLOOKUP(ROW(896:896),Разбивка_нумерация_5,3,FALSE))</f>
        <v>#N/A</v>
      </c>
      <c r="R900" s="46" t="e">
        <f>VLOOKUP(ROW(896:896),Разбивка_нумерация_5,6,FALSE)</f>
        <v>#N/A</v>
      </c>
      <c r="S900" s="46" t="e">
        <f>VLOOKUP(ROW(896:896),Разбивка_нумерация_5,17,FALSE)</f>
        <v>#N/A</v>
      </c>
      <c r="T900" s="46" t="str">
        <f>IF(AG900=0,"","L="&amp;AG900)</f>
        <v/>
      </c>
      <c r="U900" s="46" t="str">
        <f>IF(AH900=0,"",AD900&amp;" L="&amp;AH900)</f>
        <v/>
      </c>
      <c r="V900" s="46" t="str">
        <f>IF(AI900=0,"",AE900&amp;" L="&amp;AI900)</f>
        <v/>
      </c>
      <c r="W900" s="47" t="e">
        <f>VLOOKUP(P900,Исходные_данные,13,FALSE)*1.3</f>
        <v>#N/A</v>
      </c>
      <c r="X900" s="48"/>
      <c r="Y900" s="48"/>
      <c r="Z900" s="48"/>
      <c r="AA900" s="48"/>
      <c r="AB900" s="48"/>
      <c r="AD900" s="46" t="e">
        <f>VLOOKUP(S900,Кабель_диаметр,4,FALSE)</f>
        <v>#N/A</v>
      </c>
      <c r="AE900" s="46" t="e">
        <f>VLOOKUP(S900,Кабель_диаметр,5,FALSE)</f>
        <v>#N/A</v>
      </c>
      <c r="AG900" s="46">
        <f>IFERROR(VLOOKUP(P900,Исходные_данные,10,FALSE),0)</f>
        <v>0</v>
      </c>
      <c r="AH900" s="46">
        <f>IFERROR(VLOOKUP(P900,Исходные_данные,11,FALSE),0)</f>
        <v>0</v>
      </c>
      <c r="AI900" s="46">
        <f t="shared" si="34"/>
        <v>0</v>
      </c>
    </row>
    <row r="901" spans="6:35" x14ac:dyDescent="0.25">
      <c r="F901" s="19" t="str">
        <f>IF(G901=1,MAX($F$4:F900)+1,"")</f>
        <v/>
      </c>
      <c r="G901" s="19">
        <f>COUNTIF($H$5:H901,H901)</f>
        <v>878</v>
      </c>
      <c r="H901" s="19" t="e">
        <f t="shared" ref="H901:H964" si="35">S901&amp;" "&amp;K901</f>
        <v>#N/A</v>
      </c>
      <c r="I901" s="19">
        <f>COUNTIF($J$4:$J901,1)</f>
        <v>11</v>
      </c>
      <c r="J901" s="19">
        <f>COUNTIF($S$5:$S901,S901)</f>
        <v>878</v>
      </c>
      <c r="K901" s="19" t="e">
        <f>VLOOKUP(P901,Исходные_данные,20,FALSE)</f>
        <v>#N/A</v>
      </c>
      <c r="L901" s="19">
        <f>IFERROR(IF(P901=0,0,MAX($L$4:L900)+1),0)</f>
        <v>0</v>
      </c>
      <c r="M901" s="104" t="e">
        <f>LEFT(P901,SEARCH(".",P901)-1)</f>
        <v>#N/A</v>
      </c>
      <c r="N901" s="104" t="e">
        <f>LEFT(RIGHT(P901,LEN(P901)-LEN(M901)-1),SEARCH(".",P901)-1)</f>
        <v>#N/A</v>
      </c>
      <c r="P901" s="46" t="e">
        <f>VLOOKUP(ROW(897:897),Разбивка_нумерация_5,4,FALSE)</f>
        <v>#N/A</v>
      </c>
      <c r="Q901" s="46" t="e">
        <f>IF(VLOOKUP(ROW(897:897),Разбивка_нумерация_5,3,FALSE)=0,VLOOKUP(ROW(897:897),Разбивка_нумерация_5,2,FALSE),VLOOKUP(ROW(897:897),Разбивка_нумерация_5,3,FALSE))</f>
        <v>#N/A</v>
      </c>
      <c r="R901" s="46" t="e">
        <f>VLOOKUP(ROW(897:897),Разбивка_нумерация_5,6,FALSE)</f>
        <v>#N/A</v>
      </c>
      <c r="S901" s="46" t="e">
        <f>VLOOKUP(ROW(897:897),Разбивка_нумерация_5,17,FALSE)</f>
        <v>#N/A</v>
      </c>
      <c r="T901" s="46" t="str">
        <f>IF(AG901=0,"","L="&amp;AG901)</f>
        <v/>
      </c>
      <c r="U901" s="46" t="str">
        <f>IF(AH901=0,"",AD901&amp;" L="&amp;AH901)</f>
        <v/>
      </c>
      <c r="V901" s="46" t="str">
        <f>IF(AI901=0,"",AE901&amp;" L="&amp;AI901)</f>
        <v/>
      </c>
      <c r="W901" s="47" t="e">
        <f>VLOOKUP(P901,Исходные_данные,13,FALSE)*1.3</f>
        <v>#N/A</v>
      </c>
      <c r="X901" s="48"/>
      <c r="Y901" s="48"/>
      <c r="Z901" s="48"/>
      <c r="AA901" s="48"/>
      <c r="AB901" s="48"/>
      <c r="AD901" s="46" t="e">
        <f>VLOOKUP(S901,Кабель_диаметр,4,FALSE)</f>
        <v>#N/A</v>
      </c>
      <c r="AE901" s="46" t="e">
        <f>VLOOKUP(S901,Кабель_диаметр,5,FALSE)</f>
        <v>#N/A</v>
      </c>
      <c r="AG901" s="46">
        <f>IFERROR(VLOOKUP(P901,Исходные_данные,10,FALSE),0)</f>
        <v>0</v>
      </c>
      <c r="AH901" s="46">
        <f>IFERROR(VLOOKUP(P901,Исходные_данные,11,FALSE),0)</f>
        <v>0</v>
      </c>
      <c r="AI901" s="46">
        <f t="shared" ref="AI901:AI964" si="36">IFERROR(VLOOKUP(P901,Исходные_данные,12,FALSE),0)</f>
        <v>0</v>
      </c>
    </row>
    <row r="902" spans="6:35" x14ac:dyDescent="0.25">
      <c r="F902" s="19" t="str">
        <f>IF(G902=1,MAX($F$4:F901)+1,"")</f>
        <v/>
      </c>
      <c r="G902" s="19">
        <f>COUNTIF($H$5:H902,H902)</f>
        <v>879</v>
      </c>
      <c r="H902" s="19" t="e">
        <f t="shared" si="35"/>
        <v>#N/A</v>
      </c>
      <c r="I902" s="19">
        <f>COUNTIF($J$4:$J902,1)</f>
        <v>11</v>
      </c>
      <c r="J902" s="19">
        <f>COUNTIF($S$5:$S902,S902)</f>
        <v>879</v>
      </c>
      <c r="K902" s="19" t="e">
        <f>VLOOKUP(P902,Исходные_данные,20,FALSE)</f>
        <v>#N/A</v>
      </c>
      <c r="L902" s="19">
        <f>IFERROR(IF(P902=0,0,MAX($L$4:L901)+1),0)</f>
        <v>0</v>
      </c>
      <c r="M902" s="104" t="e">
        <f>LEFT(P902,SEARCH(".",P902)-1)</f>
        <v>#N/A</v>
      </c>
      <c r="N902" s="104" t="e">
        <f>LEFT(RIGHT(P902,LEN(P902)-LEN(M902)-1),SEARCH(".",P902)-1)</f>
        <v>#N/A</v>
      </c>
      <c r="P902" s="46" t="e">
        <f>VLOOKUP(ROW(898:898),Разбивка_нумерация_5,4,FALSE)</f>
        <v>#N/A</v>
      </c>
      <c r="Q902" s="46" t="e">
        <f>IF(VLOOKUP(ROW(898:898),Разбивка_нумерация_5,3,FALSE)=0,VLOOKUP(ROW(898:898),Разбивка_нумерация_5,2,FALSE),VLOOKUP(ROW(898:898),Разбивка_нумерация_5,3,FALSE))</f>
        <v>#N/A</v>
      </c>
      <c r="R902" s="46" t="e">
        <f>VLOOKUP(ROW(898:898),Разбивка_нумерация_5,6,FALSE)</f>
        <v>#N/A</v>
      </c>
      <c r="S902" s="46" t="e">
        <f>VLOOKUP(ROW(898:898),Разбивка_нумерация_5,17,FALSE)</f>
        <v>#N/A</v>
      </c>
      <c r="T902" s="46" t="str">
        <f>IF(AG902=0,"","L="&amp;AG902)</f>
        <v/>
      </c>
      <c r="U902" s="46" t="str">
        <f>IF(AH902=0,"",AD902&amp;" L="&amp;AH902)</f>
        <v/>
      </c>
      <c r="V902" s="46" t="str">
        <f>IF(AI902=0,"",AE902&amp;" L="&amp;AI902)</f>
        <v/>
      </c>
      <c r="W902" s="47" t="e">
        <f>VLOOKUP(P902,Исходные_данные,13,FALSE)*1.3</f>
        <v>#N/A</v>
      </c>
      <c r="X902" s="48"/>
      <c r="Y902" s="48"/>
      <c r="Z902" s="48"/>
      <c r="AA902" s="48"/>
      <c r="AB902" s="48"/>
      <c r="AD902" s="46" t="e">
        <f>VLOOKUP(S902,Кабель_диаметр,4,FALSE)</f>
        <v>#N/A</v>
      </c>
      <c r="AE902" s="46" t="e">
        <f>VLOOKUP(S902,Кабель_диаметр,5,FALSE)</f>
        <v>#N/A</v>
      </c>
      <c r="AG902" s="46">
        <f>IFERROR(VLOOKUP(P902,Исходные_данные,10,FALSE),0)</f>
        <v>0</v>
      </c>
      <c r="AH902" s="46">
        <f>IFERROR(VLOOKUP(P902,Исходные_данные,11,FALSE),0)</f>
        <v>0</v>
      </c>
      <c r="AI902" s="46">
        <f t="shared" si="36"/>
        <v>0</v>
      </c>
    </row>
    <row r="903" spans="6:35" x14ac:dyDescent="0.25">
      <c r="F903" s="19" t="str">
        <f>IF(G903=1,MAX($F$4:F902)+1,"")</f>
        <v/>
      </c>
      <c r="G903" s="19">
        <f>COUNTIF($H$5:H903,H903)</f>
        <v>880</v>
      </c>
      <c r="H903" s="19" t="e">
        <f t="shared" si="35"/>
        <v>#N/A</v>
      </c>
      <c r="I903" s="19">
        <f>COUNTIF($J$4:$J903,1)</f>
        <v>11</v>
      </c>
      <c r="J903" s="19">
        <f>COUNTIF($S$5:$S903,S903)</f>
        <v>880</v>
      </c>
      <c r="K903" s="19" t="e">
        <f>VLOOKUP(P903,Исходные_данные,20,FALSE)</f>
        <v>#N/A</v>
      </c>
      <c r="L903" s="19">
        <f>IFERROR(IF(P903=0,0,MAX($L$4:L902)+1),0)</f>
        <v>0</v>
      </c>
      <c r="M903" s="104" t="e">
        <f>LEFT(P903,SEARCH(".",P903)-1)</f>
        <v>#N/A</v>
      </c>
      <c r="N903" s="104" t="e">
        <f>LEFT(RIGHT(P903,LEN(P903)-LEN(M903)-1),SEARCH(".",P903)-1)</f>
        <v>#N/A</v>
      </c>
      <c r="P903" s="46" t="e">
        <f>VLOOKUP(ROW(899:899),Разбивка_нумерация_5,4,FALSE)</f>
        <v>#N/A</v>
      </c>
      <c r="Q903" s="46" t="e">
        <f>IF(VLOOKUP(ROW(899:899),Разбивка_нумерация_5,3,FALSE)=0,VLOOKUP(ROW(899:899),Разбивка_нумерация_5,2,FALSE),VLOOKUP(ROW(899:899),Разбивка_нумерация_5,3,FALSE))</f>
        <v>#N/A</v>
      </c>
      <c r="R903" s="46" t="e">
        <f>VLOOKUP(ROW(899:899),Разбивка_нумерация_5,6,FALSE)</f>
        <v>#N/A</v>
      </c>
      <c r="S903" s="46" t="e">
        <f>VLOOKUP(ROW(899:899),Разбивка_нумерация_5,17,FALSE)</f>
        <v>#N/A</v>
      </c>
      <c r="T903" s="46" t="str">
        <f>IF(AG903=0,"","L="&amp;AG903)</f>
        <v/>
      </c>
      <c r="U903" s="46" t="str">
        <f>IF(AH903=0,"",AD903&amp;" L="&amp;AH903)</f>
        <v/>
      </c>
      <c r="V903" s="46" t="str">
        <f>IF(AI903=0,"",AE903&amp;" L="&amp;AI903)</f>
        <v/>
      </c>
      <c r="W903" s="47" t="e">
        <f>VLOOKUP(P903,Исходные_данные,13,FALSE)*1.3</f>
        <v>#N/A</v>
      </c>
      <c r="X903" s="48"/>
      <c r="Y903" s="48"/>
      <c r="Z903" s="48"/>
      <c r="AA903" s="48"/>
      <c r="AB903" s="48"/>
      <c r="AD903" s="46" t="e">
        <f>VLOOKUP(S903,Кабель_диаметр,4,FALSE)</f>
        <v>#N/A</v>
      </c>
      <c r="AE903" s="46" t="e">
        <f>VLOOKUP(S903,Кабель_диаметр,5,FALSE)</f>
        <v>#N/A</v>
      </c>
      <c r="AG903" s="46">
        <f>IFERROR(VLOOKUP(P903,Исходные_данные,10,FALSE),0)</f>
        <v>0</v>
      </c>
      <c r="AH903" s="46">
        <f>IFERROR(VLOOKUP(P903,Исходные_данные,11,FALSE),0)</f>
        <v>0</v>
      </c>
      <c r="AI903" s="46">
        <f t="shared" si="36"/>
        <v>0</v>
      </c>
    </row>
    <row r="904" spans="6:35" x14ac:dyDescent="0.25">
      <c r="F904" s="19" t="str">
        <f>IF(G904=1,MAX($F$4:F903)+1,"")</f>
        <v/>
      </c>
      <c r="G904" s="19">
        <f>COUNTIF($H$5:H904,H904)</f>
        <v>881</v>
      </c>
      <c r="H904" s="19" t="e">
        <f t="shared" si="35"/>
        <v>#N/A</v>
      </c>
      <c r="I904" s="19">
        <f>COUNTIF($J$4:$J904,1)</f>
        <v>11</v>
      </c>
      <c r="J904" s="19">
        <f>COUNTIF($S$5:$S904,S904)</f>
        <v>881</v>
      </c>
      <c r="K904" s="19" t="e">
        <f>VLOOKUP(P904,Исходные_данные,20,FALSE)</f>
        <v>#N/A</v>
      </c>
      <c r="L904" s="19">
        <f>IFERROR(IF(P904=0,0,MAX($L$4:L903)+1),0)</f>
        <v>0</v>
      </c>
      <c r="M904" s="104" t="e">
        <f>LEFT(P904,SEARCH(".",P904)-1)</f>
        <v>#N/A</v>
      </c>
      <c r="N904" s="104" t="e">
        <f>LEFT(RIGHT(P904,LEN(P904)-LEN(M904)-1),SEARCH(".",P904)-1)</f>
        <v>#N/A</v>
      </c>
      <c r="P904" s="46" t="e">
        <f>VLOOKUP(ROW(900:900),Разбивка_нумерация_5,4,FALSE)</f>
        <v>#N/A</v>
      </c>
      <c r="Q904" s="46" t="e">
        <f>IF(VLOOKUP(ROW(900:900),Разбивка_нумерация_5,3,FALSE)=0,VLOOKUP(ROW(900:900),Разбивка_нумерация_5,2,FALSE),VLOOKUP(ROW(900:900),Разбивка_нумерация_5,3,FALSE))</f>
        <v>#N/A</v>
      </c>
      <c r="R904" s="46" t="e">
        <f>VLOOKUP(ROW(900:900),Разбивка_нумерация_5,6,FALSE)</f>
        <v>#N/A</v>
      </c>
      <c r="S904" s="46" t="e">
        <f>VLOOKUP(ROW(900:900),Разбивка_нумерация_5,17,FALSE)</f>
        <v>#N/A</v>
      </c>
      <c r="T904" s="46" t="str">
        <f>IF(AG904=0,"","L="&amp;AG904)</f>
        <v/>
      </c>
      <c r="U904" s="46" t="str">
        <f>IF(AH904=0,"",AD904&amp;" L="&amp;AH904)</f>
        <v/>
      </c>
      <c r="V904" s="46" t="str">
        <f>IF(AI904=0,"",AE904&amp;" L="&amp;AI904)</f>
        <v/>
      </c>
      <c r="W904" s="47" t="e">
        <f>VLOOKUP(P904,Исходные_данные,13,FALSE)*1.3</f>
        <v>#N/A</v>
      </c>
      <c r="X904" s="48"/>
      <c r="Y904" s="48"/>
      <c r="Z904" s="48"/>
      <c r="AA904" s="48"/>
      <c r="AB904" s="48"/>
      <c r="AD904" s="46" t="e">
        <f>VLOOKUP(S904,Кабель_диаметр,4,FALSE)</f>
        <v>#N/A</v>
      </c>
      <c r="AE904" s="46" t="e">
        <f>VLOOKUP(S904,Кабель_диаметр,5,FALSE)</f>
        <v>#N/A</v>
      </c>
      <c r="AG904" s="46">
        <f>IFERROR(VLOOKUP(P904,Исходные_данные,10,FALSE),0)</f>
        <v>0</v>
      </c>
      <c r="AH904" s="46">
        <f>IFERROR(VLOOKUP(P904,Исходные_данные,11,FALSE),0)</f>
        <v>0</v>
      </c>
      <c r="AI904" s="46">
        <f t="shared" si="36"/>
        <v>0</v>
      </c>
    </row>
    <row r="905" spans="6:35" x14ac:dyDescent="0.25">
      <c r="F905" s="19" t="str">
        <f>IF(G905=1,MAX($F$4:F904)+1,"")</f>
        <v/>
      </c>
      <c r="G905" s="19">
        <f>COUNTIF($H$5:H905,H905)</f>
        <v>882</v>
      </c>
      <c r="H905" s="19" t="e">
        <f t="shared" si="35"/>
        <v>#N/A</v>
      </c>
      <c r="I905" s="19">
        <f>COUNTIF($J$4:$J905,1)</f>
        <v>11</v>
      </c>
      <c r="J905" s="19">
        <f>COUNTIF($S$5:$S905,S905)</f>
        <v>882</v>
      </c>
      <c r="K905" s="19" t="e">
        <f>VLOOKUP(P905,Исходные_данные,20,FALSE)</f>
        <v>#N/A</v>
      </c>
      <c r="L905" s="19">
        <f>IFERROR(IF(P905=0,0,MAX($L$4:L904)+1),0)</f>
        <v>0</v>
      </c>
      <c r="M905" s="104" t="e">
        <f>LEFT(P905,SEARCH(".",P905)-1)</f>
        <v>#N/A</v>
      </c>
      <c r="N905" s="104" t="e">
        <f>LEFT(RIGHT(P905,LEN(P905)-LEN(M905)-1),SEARCH(".",P905)-1)</f>
        <v>#N/A</v>
      </c>
      <c r="P905" s="46" t="e">
        <f>VLOOKUP(ROW(901:901),Разбивка_нумерация_5,4,FALSE)</f>
        <v>#N/A</v>
      </c>
      <c r="Q905" s="46" t="e">
        <f>IF(VLOOKUP(ROW(901:901),Разбивка_нумерация_5,3,FALSE)=0,VLOOKUP(ROW(901:901),Разбивка_нумерация_5,2,FALSE),VLOOKUP(ROW(901:901),Разбивка_нумерация_5,3,FALSE))</f>
        <v>#N/A</v>
      </c>
      <c r="R905" s="46" t="e">
        <f>VLOOKUP(ROW(901:901),Разбивка_нумерация_5,6,FALSE)</f>
        <v>#N/A</v>
      </c>
      <c r="S905" s="46" t="e">
        <f>VLOOKUP(ROW(901:901),Разбивка_нумерация_5,17,FALSE)</f>
        <v>#N/A</v>
      </c>
      <c r="T905" s="46" t="str">
        <f>IF(AG905=0,"","L="&amp;AG905)</f>
        <v/>
      </c>
      <c r="U905" s="46" t="str">
        <f>IF(AH905=0,"",AD905&amp;" L="&amp;AH905)</f>
        <v/>
      </c>
      <c r="V905" s="46" t="str">
        <f>IF(AI905=0,"",AE905&amp;" L="&amp;AI905)</f>
        <v/>
      </c>
      <c r="W905" s="47" t="e">
        <f>VLOOKUP(P905,Исходные_данные,13,FALSE)*1.3</f>
        <v>#N/A</v>
      </c>
      <c r="X905" s="48"/>
      <c r="Y905" s="48"/>
      <c r="Z905" s="48"/>
      <c r="AA905" s="48"/>
      <c r="AB905" s="48"/>
      <c r="AD905" s="46" t="e">
        <f>VLOOKUP(S905,Кабель_диаметр,4,FALSE)</f>
        <v>#N/A</v>
      </c>
      <c r="AE905" s="46" t="e">
        <f>VLOOKUP(S905,Кабель_диаметр,5,FALSE)</f>
        <v>#N/A</v>
      </c>
      <c r="AG905" s="46">
        <f>IFERROR(VLOOKUP(P905,Исходные_данные,10,FALSE),0)</f>
        <v>0</v>
      </c>
      <c r="AH905" s="46">
        <f>IFERROR(VLOOKUP(P905,Исходные_данные,11,FALSE),0)</f>
        <v>0</v>
      </c>
      <c r="AI905" s="46">
        <f t="shared" si="36"/>
        <v>0</v>
      </c>
    </row>
    <row r="906" spans="6:35" x14ac:dyDescent="0.25">
      <c r="F906" s="19" t="str">
        <f>IF(G906=1,MAX($F$4:F905)+1,"")</f>
        <v/>
      </c>
      <c r="G906" s="19">
        <f>COUNTIF($H$5:H906,H906)</f>
        <v>883</v>
      </c>
      <c r="H906" s="19" t="e">
        <f t="shared" si="35"/>
        <v>#N/A</v>
      </c>
      <c r="I906" s="19">
        <f>COUNTIF($J$4:$J906,1)</f>
        <v>11</v>
      </c>
      <c r="J906" s="19">
        <f>COUNTIF($S$5:$S906,S906)</f>
        <v>883</v>
      </c>
      <c r="K906" s="19" t="e">
        <f>VLOOKUP(P906,Исходные_данные,20,FALSE)</f>
        <v>#N/A</v>
      </c>
      <c r="L906" s="19">
        <f>IFERROR(IF(P906=0,0,MAX($L$4:L905)+1),0)</f>
        <v>0</v>
      </c>
      <c r="M906" s="104" t="e">
        <f>LEFT(P906,SEARCH(".",P906)-1)</f>
        <v>#N/A</v>
      </c>
      <c r="N906" s="104" t="e">
        <f>LEFT(RIGHT(P906,LEN(P906)-LEN(M906)-1),SEARCH(".",P906)-1)</f>
        <v>#N/A</v>
      </c>
      <c r="P906" s="46" t="e">
        <f>VLOOKUP(ROW(902:902),Разбивка_нумерация_5,4,FALSE)</f>
        <v>#N/A</v>
      </c>
      <c r="Q906" s="46" t="e">
        <f>IF(VLOOKUP(ROW(902:902),Разбивка_нумерация_5,3,FALSE)=0,VLOOKUP(ROW(902:902),Разбивка_нумерация_5,2,FALSE),VLOOKUP(ROW(902:902),Разбивка_нумерация_5,3,FALSE))</f>
        <v>#N/A</v>
      </c>
      <c r="R906" s="46" t="e">
        <f>VLOOKUP(ROW(902:902),Разбивка_нумерация_5,6,FALSE)</f>
        <v>#N/A</v>
      </c>
      <c r="S906" s="46" t="e">
        <f>VLOOKUP(ROW(902:902),Разбивка_нумерация_5,17,FALSE)</f>
        <v>#N/A</v>
      </c>
      <c r="T906" s="46" t="str">
        <f>IF(AG906=0,"","L="&amp;AG906)</f>
        <v/>
      </c>
      <c r="U906" s="46" t="str">
        <f>IF(AH906=0,"",AD906&amp;" L="&amp;AH906)</f>
        <v/>
      </c>
      <c r="V906" s="46" t="str">
        <f>IF(AI906=0,"",AE906&amp;" L="&amp;AI906)</f>
        <v/>
      </c>
      <c r="W906" s="47" t="e">
        <f>VLOOKUP(P906,Исходные_данные,13,FALSE)*1.3</f>
        <v>#N/A</v>
      </c>
      <c r="X906" s="48"/>
      <c r="Y906" s="48"/>
      <c r="Z906" s="48"/>
      <c r="AA906" s="48"/>
      <c r="AB906" s="48"/>
      <c r="AD906" s="46" t="e">
        <f>VLOOKUP(S906,Кабель_диаметр,4,FALSE)</f>
        <v>#N/A</v>
      </c>
      <c r="AE906" s="46" t="e">
        <f>VLOOKUP(S906,Кабель_диаметр,5,FALSE)</f>
        <v>#N/A</v>
      </c>
      <c r="AG906" s="46">
        <f>IFERROR(VLOOKUP(P906,Исходные_данные,10,FALSE),0)</f>
        <v>0</v>
      </c>
      <c r="AH906" s="46">
        <f>IFERROR(VLOOKUP(P906,Исходные_данные,11,FALSE),0)</f>
        <v>0</v>
      </c>
      <c r="AI906" s="46">
        <f t="shared" si="36"/>
        <v>0</v>
      </c>
    </row>
    <row r="907" spans="6:35" x14ac:dyDescent="0.25">
      <c r="F907" s="19" t="str">
        <f>IF(G907=1,MAX($F$4:F906)+1,"")</f>
        <v/>
      </c>
      <c r="G907" s="19">
        <f>COUNTIF($H$5:H907,H907)</f>
        <v>884</v>
      </c>
      <c r="H907" s="19" t="e">
        <f t="shared" si="35"/>
        <v>#N/A</v>
      </c>
      <c r="I907" s="19">
        <f>COUNTIF($J$4:$J907,1)</f>
        <v>11</v>
      </c>
      <c r="J907" s="19">
        <f>COUNTIF($S$5:$S907,S907)</f>
        <v>884</v>
      </c>
      <c r="K907" s="19" t="e">
        <f>VLOOKUP(P907,Исходные_данные,20,FALSE)</f>
        <v>#N/A</v>
      </c>
      <c r="L907" s="19">
        <f>IFERROR(IF(P907=0,0,MAX($L$4:L906)+1),0)</f>
        <v>0</v>
      </c>
      <c r="M907" s="104" t="e">
        <f>LEFT(P907,SEARCH(".",P907)-1)</f>
        <v>#N/A</v>
      </c>
      <c r="N907" s="104" t="e">
        <f>LEFT(RIGHT(P907,LEN(P907)-LEN(M907)-1),SEARCH(".",P907)-1)</f>
        <v>#N/A</v>
      </c>
      <c r="P907" s="46" t="e">
        <f>VLOOKUP(ROW(903:903),Разбивка_нумерация_5,4,FALSE)</f>
        <v>#N/A</v>
      </c>
      <c r="Q907" s="46" t="e">
        <f>IF(VLOOKUP(ROW(903:903),Разбивка_нумерация_5,3,FALSE)=0,VLOOKUP(ROW(903:903),Разбивка_нумерация_5,2,FALSE),VLOOKUP(ROW(903:903),Разбивка_нумерация_5,3,FALSE))</f>
        <v>#N/A</v>
      </c>
      <c r="R907" s="46" t="e">
        <f>VLOOKUP(ROW(903:903),Разбивка_нумерация_5,6,FALSE)</f>
        <v>#N/A</v>
      </c>
      <c r="S907" s="46" t="e">
        <f>VLOOKUP(ROW(903:903),Разбивка_нумерация_5,17,FALSE)</f>
        <v>#N/A</v>
      </c>
      <c r="T907" s="46" t="str">
        <f>IF(AG907=0,"","L="&amp;AG907)</f>
        <v/>
      </c>
      <c r="U907" s="46" t="str">
        <f>IF(AH907=0,"",AD907&amp;" L="&amp;AH907)</f>
        <v/>
      </c>
      <c r="V907" s="46" t="str">
        <f>IF(AI907=0,"",AE907&amp;" L="&amp;AI907)</f>
        <v/>
      </c>
      <c r="W907" s="47" t="e">
        <f>VLOOKUP(P907,Исходные_данные,13,FALSE)*1.3</f>
        <v>#N/A</v>
      </c>
      <c r="X907" s="48"/>
      <c r="Y907" s="48"/>
      <c r="Z907" s="48"/>
      <c r="AA907" s="48"/>
      <c r="AB907" s="48"/>
      <c r="AD907" s="46" t="e">
        <f>VLOOKUP(S907,Кабель_диаметр,4,FALSE)</f>
        <v>#N/A</v>
      </c>
      <c r="AE907" s="46" t="e">
        <f>VLOOKUP(S907,Кабель_диаметр,5,FALSE)</f>
        <v>#N/A</v>
      </c>
      <c r="AG907" s="46">
        <f>IFERROR(VLOOKUP(P907,Исходные_данные,10,FALSE),0)</f>
        <v>0</v>
      </c>
      <c r="AH907" s="46">
        <f>IFERROR(VLOOKUP(P907,Исходные_данные,11,FALSE),0)</f>
        <v>0</v>
      </c>
      <c r="AI907" s="46">
        <f t="shared" si="36"/>
        <v>0</v>
      </c>
    </row>
    <row r="908" spans="6:35" x14ac:dyDescent="0.25">
      <c r="F908" s="19" t="str">
        <f>IF(G908=1,MAX($F$4:F907)+1,"")</f>
        <v/>
      </c>
      <c r="G908" s="19">
        <f>COUNTIF($H$5:H908,H908)</f>
        <v>885</v>
      </c>
      <c r="H908" s="19" t="e">
        <f t="shared" si="35"/>
        <v>#N/A</v>
      </c>
      <c r="I908" s="19">
        <f>COUNTIF($J$4:$J908,1)</f>
        <v>11</v>
      </c>
      <c r="J908" s="19">
        <f>COUNTIF($S$5:$S908,S908)</f>
        <v>885</v>
      </c>
      <c r="K908" s="19" t="e">
        <f>VLOOKUP(P908,Исходные_данные,20,FALSE)</f>
        <v>#N/A</v>
      </c>
      <c r="L908" s="19">
        <f>IFERROR(IF(P908=0,0,MAX($L$4:L907)+1),0)</f>
        <v>0</v>
      </c>
      <c r="M908" s="104" t="e">
        <f>LEFT(P908,SEARCH(".",P908)-1)</f>
        <v>#N/A</v>
      </c>
      <c r="N908" s="104" t="e">
        <f>LEFT(RIGHT(P908,LEN(P908)-LEN(M908)-1),SEARCH(".",P908)-1)</f>
        <v>#N/A</v>
      </c>
      <c r="P908" s="46" t="e">
        <f>VLOOKUP(ROW(904:904),Разбивка_нумерация_5,4,FALSE)</f>
        <v>#N/A</v>
      </c>
      <c r="Q908" s="46" t="e">
        <f>IF(VLOOKUP(ROW(904:904),Разбивка_нумерация_5,3,FALSE)=0,VLOOKUP(ROW(904:904),Разбивка_нумерация_5,2,FALSE),VLOOKUP(ROW(904:904),Разбивка_нумерация_5,3,FALSE))</f>
        <v>#N/A</v>
      </c>
      <c r="R908" s="46" t="e">
        <f>VLOOKUP(ROW(904:904),Разбивка_нумерация_5,6,FALSE)</f>
        <v>#N/A</v>
      </c>
      <c r="S908" s="46" t="e">
        <f>VLOOKUP(ROW(904:904),Разбивка_нумерация_5,17,FALSE)</f>
        <v>#N/A</v>
      </c>
      <c r="T908" s="46" t="str">
        <f>IF(AG908=0,"","L="&amp;AG908)</f>
        <v/>
      </c>
      <c r="U908" s="46" t="str">
        <f>IF(AH908=0,"",AD908&amp;" L="&amp;AH908)</f>
        <v/>
      </c>
      <c r="V908" s="46" t="str">
        <f>IF(AI908=0,"",AE908&amp;" L="&amp;AI908)</f>
        <v/>
      </c>
      <c r="W908" s="47" t="e">
        <f>VLOOKUP(P908,Исходные_данные,13,FALSE)*1.3</f>
        <v>#N/A</v>
      </c>
      <c r="X908" s="48"/>
      <c r="Y908" s="48"/>
      <c r="Z908" s="48"/>
      <c r="AA908" s="48"/>
      <c r="AB908" s="48"/>
      <c r="AD908" s="46" t="e">
        <f>VLOOKUP(S908,Кабель_диаметр,4,FALSE)</f>
        <v>#N/A</v>
      </c>
      <c r="AE908" s="46" t="e">
        <f>VLOOKUP(S908,Кабель_диаметр,5,FALSE)</f>
        <v>#N/A</v>
      </c>
      <c r="AG908" s="46">
        <f>IFERROR(VLOOKUP(P908,Исходные_данные,10,FALSE),0)</f>
        <v>0</v>
      </c>
      <c r="AH908" s="46">
        <f>IFERROR(VLOOKUP(P908,Исходные_данные,11,FALSE),0)</f>
        <v>0</v>
      </c>
      <c r="AI908" s="46">
        <f t="shared" si="36"/>
        <v>0</v>
      </c>
    </row>
    <row r="909" spans="6:35" x14ac:dyDescent="0.25">
      <c r="F909" s="19" t="str">
        <f>IF(G909=1,MAX($F$4:F908)+1,"")</f>
        <v/>
      </c>
      <c r="G909" s="19">
        <f>COUNTIF($H$5:H909,H909)</f>
        <v>886</v>
      </c>
      <c r="H909" s="19" t="e">
        <f t="shared" si="35"/>
        <v>#N/A</v>
      </c>
      <c r="I909" s="19">
        <f>COUNTIF($J$4:$J909,1)</f>
        <v>11</v>
      </c>
      <c r="J909" s="19">
        <f>COUNTIF($S$5:$S909,S909)</f>
        <v>886</v>
      </c>
      <c r="K909" s="19" t="e">
        <f>VLOOKUP(P909,Исходные_данные,20,FALSE)</f>
        <v>#N/A</v>
      </c>
      <c r="L909" s="19">
        <f>IFERROR(IF(P909=0,0,MAX($L$4:L908)+1),0)</f>
        <v>0</v>
      </c>
      <c r="M909" s="104" t="e">
        <f>LEFT(P909,SEARCH(".",P909)-1)</f>
        <v>#N/A</v>
      </c>
      <c r="N909" s="104" t="e">
        <f>LEFT(RIGHT(P909,LEN(P909)-LEN(M909)-1),SEARCH(".",P909)-1)</f>
        <v>#N/A</v>
      </c>
      <c r="P909" s="46" t="e">
        <f>VLOOKUP(ROW(905:905),Разбивка_нумерация_5,4,FALSE)</f>
        <v>#N/A</v>
      </c>
      <c r="Q909" s="46" t="e">
        <f>IF(VLOOKUP(ROW(905:905),Разбивка_нумерация_5,3,FALSE)=0,VLOOKUP(ROW(905:905),Разбивка_нумерация_5,2,FALSE),VLOOKUP(ROW(905:905),Разбивка_нумерация_5,3,FALSE))</f>
        <v>#N/A</v>
      </c>
      <c r="R909" s="46" t="e">
        <f>VLOOKUP(ROW(905:905),Разбивка_нумерация_5,6,FALSE)</f>
        <v>#N/A</v>
      </c>
      <c r="S909" s="46" t="e">
        <f>VLOOKUP(ROW(905:905),Разбивка_нумерация_5,17,FALSE)</f>
        <v>#N/A</v>
      </c>
      <c r="T909" s="46" t="str">
        <f>IF(AG909=0,"","L="&amp;AG909)</f>
        <v/>
      </c>
      <c r="U909" s="46" t="str">
        <f>IF(AH909=0,"",AD909&amp;" L="&amp;AH909)</f>
        <v/>
      </c>
      <c r="V909" s="46" t="str">
        <f>IF(AI909=0,"",AE909&amp;" L="&amp;AI909)</f>
        <v/>
      </c>
      <c r="W909" s="47" t="e">
        <f>VLOOKUP(P909,Исходные_данные,13,FALSE)*1.3</f>
        <v>#N/A</v>
      </c>
      <c r="X909" s="48"/>
      <c r="Y909" s="48"/>
      <c r="Z909" s="48"/>
      <c r="AA909" s="48"/>
      <c r="AB909" s="48"/>
      <c r="AD909" s="46" t="e">
        <f>VLOOKUP(S909,Кабель_диаметр,4,FALSE)</f>
        <v>#N/A</v>
      </c>
      <c r="AE909" s="46" t="e">
        <f>VLOOKUP(S909,Кабель_диаметр,5,FALSE)</f>
        <v>#N/A</v>
      </c>
      <c r="AG909" s="46">
        <f>IFERROR(VLOOKUP(P909,Исходные_данные,10,FALSE),0)</f>
        <v>0</v>
      </c>
      <c r="AH909" s="46">
        <f>IFERROR(VLOOKUP(P909,Исходные_данные,11,FALSE),0)</f>
        <v>0</v>
      </c>
      <c r="AI909" s="46">
        <f t="shared" si="36"/>
        <v>0</v>
      </c>
    </row>
    <row r="910" spans="6:35" x14ac:dyDescent="0.25">
      <c r="F910" s="19" t="str">
        <f>IF(G910=1,MAX($F$4:F909)+1,"")</f>
        <v/>
      </c>
      <c r="G910" s="19">
        <f>COUNTIF($H$5:H910,H910)</f>
        <v>887</v>
      </c>
      <c r="H910" s="19" t="e">
        <f t="shared" si="35"/>
        <v>#N/A</v>
      </c>
      <c r="I910" s="19">
        <f>COUNTIF($J$4:$J910,1)</f>
        <v>11</v>
      </c>
      <c r="J910" s="19">
        <f>COUNTIF($S$5:$S910,S910)</f>
        <v>887</v>
      </c>
      <c r="K910" s="19" t="e">
        <f>VLOOKUP(P910,Исходные_данные,20,FALSE)</f>
        <v>#N/A</v>
      </c>
      <c r="L910" s="19">
        <f>IFERROR(IF(P910=0,0,MAX($L$4:L909)+1),0)</f>
        <v>0</v>
      </c>
      <c r="M910" s="104" t="e">
        <f>LEFT(P910,SEARCH(".",P910)-1)</f>
        <v>#N/A</v>
      </c>
      <c r="N910" s="104" t="e">
        <f>LEFT(RIGHT(P910,LEN(P910)-LEN(M910)-1),SEARCH(".",P910)-1)</f>
        <v>#N/A</v>
      </c>
      <c r="P910" s="46" t="e">
        <f>VLOOKUP(ROW(906:906),Разбивка_нумерация_5,4,FALSE)</f>
        <v>#N/A</v>
      </c>
      <c r="Q910" s="46" t="e">
        <f>IF(VLOOKUP(ROW(906:906),Разбивка_нумерация_5,3,FALSE)=0,VLOOKUP(ROW(906:906),Разбивка_нумерация_5,2,FALSE),VLOOKUP(ROW(906:906),Разбивка_нумерация_5,3,FALSE))</f>
        <v>#N/A</v>
      </c>
      <c r="R910" s="46" t="e">
        <f>VLOOKUP(ROW(906:906),Разбивка_нумерация_5,6,FALSE)</f>
        <v>#N/A</v>
      </c>
      <c r="S910" s="46" t="e">
        <f>VLOOKUP(ROW(906:906),Разбивка_нумерация_5,17,FALSE)</f>
        <v>#N/A</v>
      </c>
      <c r="T910" s="46" t="str">
        <f>IF(AG910=0,"","L="&amp;AG910)</f>
        <v/>
      </c>
      <c r="U910" s="46" t="str">
        <f>IF(AH910=0,"",AD910&amp;" L="&amp;AH910)</f>
        <v/>
      </c>
      <c r="V910" s="46" t="str">
        <f>IF(AI910=0,"",AE910&amp;" L="&amp;AI910)</f>
        <v/>
      </c>
      <c r="W910" s="47" t="e">
        <f>VLOOKUP(P910,Исходные_данные,13,FALSE)*1.3</f>
        <v>#N/A</v>
      </c>
      <c r="X910" s="48"/>
      <c r="Y910" s="48"/>
      <c r="Z910" s="48"/>
      <c r="AA910" s="48"/>
      <c r="AB910" s="48"/>
      <c r="AD910" s="46" t="e">
        <f>VLOOKUP(S910,Кабель_диаметр,4,FALSE)</f>
        <v>#N/A</v>
      </c>
      <c r="AE910" s="46" t="e">
        <f>VLOOKUP(S910,Кабель_диаметр,5,FALSE)</f>
        <v>#N/A</v>
      </c>
      <c r="AG910" s="46">
        <f>IFERROR(VLOOKUP(P910,Исходные_данные,10,FALSE),0)</f>
        <v>0</v>
      </c>
      <c r="AH910" s="46">
        <f>IFERROR(VLOOKUP(P910,Исходные_данные,11,FALSE),0)</f>
        <v>0</v>
      </c>
      <c r="AI910" s="46">
        <f t="shared" si="36"/>
        <v>0</v>
      </c>
    </row>
    <row r="911" spans="6:35" x14ac:dyDescent="0.25">
      <c r="F911" s="19" t="str">
        <f>IF(G911=1,MAX($F$4:F910)+1,"")</f>
        <v/>
      </c>
      <c r="G911" s="19">
        <f>COUNTIF($H$5:H911,H911)</f>
        <v>888</v>
      </c>
      <c r="H911" s="19" t="e">
        <f t="shared" si="35"/>
        <v>#N/A</v>
      </c>
      <c r="I911" s="19">
        <f>COUNTIF($J$4:$J911,1)</f>
        <v>11</v>
      </c>
      <c r="J911" s="19">
        <f>COUNTIF($S$5:$S911,S911)</f>
        <v>888</v>
      </c>
      <c r="K911" s="19" t="e">
        <f>VLOOKUP(P911,Исходные_данные,20,FALSE)</f>
        <v>#N/A</v>
      </c>
      <c r="L911" s="19">
        <f>IFERROR(IF(P911=0,0,MAX($L$4:L910)+1),0)</f>
        <v>0</v>
      </c>
      <c r="M911" s="104" t="e">
        <f>LEFT(P911,SEARCH(".",P911)-1)</f>
        <v>#N/A</v>
      </c>
      <c r="N911" s="104" t="e">
        <f>LEFT(RIGHT(P911,LEN(P911)-LEN(M911)-1),SEARCH(".",P911)-1)</f>
        <v>#N/A</v>
      </c>
      <c r="P911" s="46" t="e">
        <f>VLOOKUP(ROW(907:907),Разбивка_нумерация_5,4,FALSE)</f>
        <v>#N/A</v>
      </c>
      <c r="Q911" s="46" t="e">
        <f>IF(VLOOKUP(ROW(907:907),Разбивка_нумерация_5,3,FALSE)=0,VLOOKUP(ROW(907:907),Разбивка_нумерация_5,2,FALSE),VLOOKUP(ROW(907:907),Разбивка_нумерация_5,3,FALSE))</f>
        <v>#N/A</v>
      </c>
      <c r="R911" s="46" t="e">
        <f>VLOOKUP(ROW(907:907),Разбивка_нумерация_5,6,FALSE)</f>
        <v>#N/A</v>
      </c>
      <c r="S911" s="46" t="e">
        <f>VLOOKUP(ROW(907:907),Разбивка_нумерация_5,17,FALSE)</f>
        <v>#N/A</v>
      </c>
      <c r="T911" s="46" t="str">
        <f>IF(AG911=0,"","L="&amp;AG911)</f>
        <v/>
      </c>
      <c r="U911" s="46" t="str">
        <f>IF(AH911=0,"",AD911&amp;" L="&amp;AH911)</f>
        <v/>
      </c>
      <c r="V911" s="46" t="str">
        <f>IF(AI911=0,"",AE911&amp;" L="&amp;AI911)</f>
        <v/>
      </c>
      <c r="W911" s="47" t="e">
        <f>VLOOKUP(P911,Исходные_данные,13,FALSE)*1.3</f>
        <v>#N/A</v>
      </c>
      <c r="X911" s="48"/>
      <c r="Y911" s="48"/>
      <c r="Z911" s="48"/>
      <c r="AA911" s="48"/>
      <c r="AB911" s="48"/>
      <c r="AD911" s="46" t="e">
        <f>VLOOKUP(S911,Кабель_диаметр,4,FALSE)</f>
        <v>#N/A</v>
      </c>
      <c r="AE911" s="46" t="e">
        <f>VLOOKUP(S911,Кабель_диаметр,5,FALSE)</f>
        <v>#N/A</v>
      </c>
      <c r="AG911" s="46">
        <f>IFERROR(VLOOKUP(P911,Исходные_данные,10,FALSE),0)</f>
        <v>0</v>
      </c>
      <c r="AH911" s="46">
        <f>IFERROR(VLOOKUP(P911,Исходные_данные,11,FALSE),0)</f>
        <v>0</v>
      </c>
      <c r="AI911" s="46">
        <f t="shared" si="36"/>
        <v>0</v>
      </c>
    </row>
    <row r="912" spans="6:35" x14ac:dyDescent="0.25">
      <c r="F912" s="19" t="str">
        <f>IF(G912=1,MAX($F$4:F911)+1,"")</f>
        <v/>
      </c>
      <c r="G912" s="19">
        <f>COUNTIF($H$5:H912,H912)</f>
        <v>889</v>
      </c>
      <c r="H912" s="19" t="e">
        <f t="shared" si="35"/>
        <v>#N/A</v>
      </c>
      <c r="I912" s="19">
        <f>COUNTIF($J$4:$J912,1)</f>
        <v>11</v>
      </c>
      <c r="J912" s="19">
        <f>COUNTIF($S$5:$S912,S912)</f>
        <v>889</v>
      </c>
      <c r="K912" s="19" t="e">
        <f>VLOOKUP(P912,Исходные_данные,20,FALSE)</f>
        <v>#N/A</v>
      </c>
      <c r="L912" s="19">
        <f>IFERROR(IF(P912=0,0,MAX($L$4:L911)+1),0)</f>
        <v>0</v>
      </c>
      <c r="M912" s="104" t="e">
        <f>LEFT(P912,SEARCH(".",P912)-1)</f>
        <v>#N/A</v>
      </c>
      <c r="N912" s="104" t="e">
        <f>LEFT(RIGHT(P912,LEN(P912)-LEN(M912)-1),SEARCH(".",P912)-1)</f>
        <v>#N/A</v>
      </c>
      <c r="P912" s="46" t="e">
        <f>VLOOKUP(ROW(908:908),Разбивка_нумерация_5,4,FALSE)</f>
        <v>#N/A</v>
      </c>
      <c r="Q912" s="46" t="e">
        <f>IF(VLOOKUP(ROW(908:908),Разбивка_нумерация_5,3,FALSE)=0,VLOOKUP(ROW(908:908),Разбивка_нумерация_5,2,FALSE),VLOOKUP(ROW(908:908),Разбивка_нумерация_5,3,FALSE))</f>
        <v>#N/A</v>
      </c>
      <c r="R912" s="46" t="e">
        <f>VLOOKUP(ROW(908:908),Разбивка_нумерация_5,6,FALSE)</f>
        <v>#N/A</v>
      </c>
      <c r="S912" s="46" t="e">
        <f>VLOOKUP(ROW(908:908),Разбивка_нумерация_5,17,FALSE)</f>
        <v>#N/A</v>
      </c>
      <c r="T912" s="46" t="str">
        <f>IF(AG912=0,"","L="&amp;AG912)</f>
        <v/>
      </c>
      <c r="U912" s="46" t="str">
        <f>IF(AH912=0,"",AD912&amp;" L="&amp;AH912)</f>
        <v/>
      </c>
      <c r="V912" s="46" t="str">
        <f>IF(AI912=0,"",AE912&amp;" L="&amp;AI912)</f>
        <v/>
      </c>
      <c r="W912" s="47" t="e">
        <f>VLOOKUP(P912,Исходные_данные,13,FALSE)*1.3</f>
        <v>#N/A</v>
      </c>
      <c r="X912" s="48"/>
      <c r="Y912" s="48"/>
      <c r="Z912" s="48"/>
      <c r="AA912" s="48"/>
      <c r="AB912" s="48"/>
      <c r="AD912" s="46" t="e">
        <f>VLOOKUP(S912,Кабель_диаметр,4,FALSE)</f>
        <v>#N/A</v>
      </c>
      <c r="AE912" s="46" t="e">
        <f>VLOOKUP(S912,Кабель_диаметр,5,FALSE)</f>
        <v>#N/A</v>
      </c>
      <c r="AG912" s="46">
        <f>IFERROR(VLOOKUP(P912,Исходные_данные,10,FALSE),0)</f>
        <v>0</v>
      </c>
      <c r="AH912" s="46">
        <f>IFERROR(VLOOKUP(P912,Исходные_данные,11,FALSE),0)</f>
        <v>0</v>
      </c>
      <c r="AI912" s="46">
        <f t="shared" si="36"/>
        <v>0</v>
      </c>
    </row>
    <row r="913" spans="6:35" x14ac:dyDescent="0.25">
      <c r="F913" s="19" t="str">
        <f>IF(G913=1,MAX($F$4:F912)+1,"")</f>
        <v/>
      </c>
      <c r="G913" s="19">
        <f>COUNTIF($H$5:H913,H913)</f>
        <v>890</v>
      </c>
      <c r="H913" s="19" t="e">
        <f t="shared" si="35"/>
        <v>#N/A</v>
      </c>
      <c r="I913" s="19">
        <f>COUNTIF($J$4:$J913,1)</f>
        <v>11</v>
      </c>
      <c r="J913" s="19">
        <f>COUNTIF($S$5:$S913,S913)</f>
        <v>890</v>
      </c>
      <c r="K913" s="19" t="e">
        <f>VLOOKUP(P913,Исходные_данные,20,FALSE)</f>
        <v>#N/A</v>
      </c>
      <c r="L913" s="19">
        <f>IFERROR(IF(P913=0,0,MAX($L$4:L912)+1),0)</f>
        <v>0</v>
      </c>
      <c r="M913" s="104" t="e">
        <f>LEFT(P913,SEARCH(".",P913)-1)</f>
        <v>#N/A</v>
      </c>
      <c r="N913" s="104" t="e">
        <f>LEFT(RIGHT(P913,LEN(P913)-LEN(M913)-1),SEARCH(".",P913)-1)</f>
        <v>#N/A</v>
      </c>
      <c r="P913" s="46" t="e">
        <f>VLOOKUP(ROW(909:909),Разбивка_нумерация_5,4,FALSE)</f>
        <v>#N/A</v>
      </c>
      <c r="Q913" s="46" t="e">
        <f>IF(VLOOKUP(ROW(909:909),Разбивка_нумерация_5,3,FALSE)=0,VLOOKUP(ROW(909:909),Разбивка_нумерация_5,2,FALSE),VLOOKUP(ROW(909:909),Разбивка_нумерация_5,3,FALSE))</f>
        <v>#N/A</v>
      </c>
      <c r="R913" s="46" t="e">
        <f>VLOOKUP(ROW(909:909),Разбивка_нумерация_5,6,FALSE)</f>
        <v>#N/A</v>
      </c>
      <c r="S913" s="46" t="e">
        <f>VLOOKUP(ROW(909:909),Разбивка_нумерация_5,17,FALSE)</f>
        <v>#N/A</v>
      </c>
      <c r="T913" s="46" t="str">
        <f>IF(AG913=0,"","L="&amp;AG913)</f>
        <v/>
      </c>
      <c r="U913" s="46" t="str">
        <f>IF(AH913=0,"",AD913&amp;" L="&amp;AH913)</f>
        <v/>
      </c>
      <c r="V913" s="46" t="str">
        <f>IF(AI913=0,"",AE913&amp;" L="&amp;AI913)</f>
        <v/>
      </c>
      <c r="W913" s="47" t="e">
        <f>VLOOKUP(P913,Исходные_данные,13,FALSE)*1.3</f>
        <v>#N/A</v>
      </c>
      <c r="X913" s="48"/>
      <c r="Y913" s="48"/>
      <c r="Z913" s="48"/>
      <c r="AA913" s="48"/>
      <c r="AB913" s="48"/>
      <c r="AD913" s="46" t="e">
        <f>VLOOKUP(S913,Кабель_диаметр,4,FALSE)</f>
        <v>#N/A</v>
      </c>
      <c r="AE913" s="46" t="e">
        <f>VLOOKUP(S913,Кабель_диаметр,5,FALSE)</f>
        <v>#N/A</v>
      </c>
      <c r="AG913" s="46">
        <f>IFERROR(VLOOKUP(P913,Исходные_данные,10,FALSE),0)</f>
        <v>0</v>
      </c>
      <c r="AH913" s="46">
        <f>IFERROR(VLOOKUP(P913,Исходные_данные,11,FALSE),0)</f>
        <v>0</v>
      </c>
      <c r="AI913" s="46">
        <f t="shared" si="36"/>
        <v>0</v>
      </c>
    </row>
    <row r="914" spans="6:35" x14ac:dyDescent="0.25">
      <c r="F914" s="19" t="str">
        <f>IF(G914=1,MAX($F$4:F913)+1,"")</f>
        <v/>
      </c>
      <c r="G914" s="19">
        <f>COUNTIF($H$5:H914,H914)</f>
        <v>891</v>
      </c>
      <c r="H914" s="19" t="e">
        <f t="shared" si="35"/>
        <v>#N/A</v>
      </c>
      <c r="I914" s="19">
        <f>COUNTIF($J$4:$J914,1)</f>
        <v>11</v>
      </c>
      <c r="J914" s="19">
        <f>COUNTIF($S$5:$S914,S914)</f>
        <v>891</v>
      </c>
      <c r="K914" s="19" t="e">
        <f>VLOOKUP(P914,Исходные_данные,20,FALSE)</f>
        <v>#N/A</v>
      </c>
      <c r="L914" s="19">
        <f>IFERROR(IF(P914=0,0,MAX($L$4:L913)+1),0)</f>
        <v>0</v>
      </c>
      <c r="M914" s="104" t="e">
        <f>LEFT(P914,SEARCH(".",P914)-1)</f>
        <v>#N/A</v>
      </c>
      <c r="N914" s="104" t="e">
        <f>LEFT(RIGHT(P914,LEN(P914)-LEN(M914)-1),SEARCH(".",P914)-1)</f>
        <v>#N/A</v>
      </c>
      <c r="P914" s="46" t="e">
        <f>VLOOKUP(ROW(910:910),Разбивка_нумерация_5,4,FALSE)</f>
        <v>#N/A</v>
      </c>
      <c r="Q914" s="46" t="e">
        <f>IF(VLOOKUP(ROW(910:910),Разбивка_нумерация_5,3,FALSE)=0,VLOOKUP(ROW(910:910),Разбивка_нумерация_5,2,FALSE),VLOOKUP(ROW(910:910),Разбивка_нумерация_5,3,FALSE))</f>
        <v>#N/A</v>
      </c>
      <c r="R914" s="46" t="e">
        <f>VLOOKUP(ROW(910:910),Разбивка_нумерация_5,6,FALSE)</f>
        <v>#N/A</v>
      </c>
      <c r="S914" s="46" t="e">
        <f>VLOOKUP(ROW(910:910),Разбивка_нумерация_5,17,FALSE)</f>
        <v>#N/A</v>
      </c>
      <c r="T914" s="46" t="str">
        <f>IF(AG914=0,"","L="&amp;AG914)</f>
        <v/>
      </c>
      <c r="U914" s="46" t="str">
        <f>IF(AH914=0,"",AD914&amp;" L="&amp;AH914)</f>
        <v/>
      </c>
      <c r="V914" s="46" t="str">
        <f>IF(AI914=0,"",AE914&amp;" L="&amp;AI914)</f>
        <v/>
      </c>
      <c r="W914" s="47" t="e">
        <f>VLOOKUP(P914,Исходные_данные,13,FALSE)*1.3</f>
        <v>#N/A</v>
      </c>
      <c r="X914" s="48"/>
      <c r="Y914" s="48"/>
      <c r="Z914" s="48"/>
      <c r="AA914" s="48"/>
      <c r="AB914" s="48"/>
      <c r="AD914" s="46" t="e">
        <f>VLOOKUP(S914,Кабель_диаметр,4,FALSE)</f>
        <v>#N/A</v>
      </c>
      <c r="AE914" s="46" t="e">
        <f>VLOOKUP(S914,Кабель_диаметр,5,FALSE)</f>
        <v>#N/A</v>
      </c>
      <c r="AG914" s="46">
        <f>IFERROR(VLOOKUP(P914,Исходные_данные,10,FALSE),0)</f>
        <v>0</v>
      </c>
      <c r="AH914" s="46">
        <f>IFERROR(VLOOKUP(P914,Исходные_данные,11,FALSE),0)</f>
        <v>0</v>
      </c>
      <c r="AI914" s="46">
        <f t="shared" si="36"/>
        <v>0</v>
      </c>
    </row>
    <row r="915" spans="6:35" x14ac:dyDescent="0.25">
      <c r="F915" s="19" t="str">
        <f>IF(G915=1,MAX($F$4:F914)+1,"")</f>
        <v/>
      </c>
      <c r="G915" s="19">
        <f>COUNTIF($H$5:H915,H915)</f>
        <v>892</v>
      </c>
      <c r="H915" s="19" t="e">
        <f t="shared" si="35"/>
        <v>#N/A</v>
      </c>
      <c r="I915" s="19">
        <f>COUNTIF($J$4:$J915,1)</f>
        <v>11</v>
      </c>
      <c r="J915" s="19">
        <f>COUNTIF($S$5:$S915,S915)</f>
        <v>892</v>
      </c>
      <c r="K915" s="19" t="e">
        <f>VLOOKUP(P915,Исходные_данные,20,FALSE)</f>
        <v>#N/A</v>
      </c>
      <c r="L915" s="19">
        <f>IFERROR(IF(P915=0,0,MAX($L$4:L914)+1),0)</f>
        <v>0</v>
      </c>
      <c r="M915" s="104" t="e">
        <f>LEFT(P915,SEARCH(".",P915)-1)</f>
        <v>#N/A</v>
      </c>
      <c r="N915" s="104" t="e">
        <f>LEFT(RIGHT(P915,LEN(P915)-LEN(M915)-1),SEARCH(".",P915)-1)</f>
        <v>#N/A</v>
      </c>
      <c r="P915" s="46" t="e">
        <f>VLOOKUP(ROW(911:911),Разбивка_нумерация_5,4,FALSE)</f>
        <v>#N/A</v>
      </c>
      <c r="Q915" s="46" t="e">
        <f>IF(VLOOKUP(ROW(911:911),Разбивка_нумерация_5,3,FALSE)=0,VLOOKUP(ROW(911:911),Разбивка_нумерация_5,2,FALSE),VLOOKUP(ROW(911:911),Разбивка_нумерация_5,3,FALSE))</f>
        <v>#N/A</v>
      </c>
      <c r="R915" s="46" t="e">
        <f>VLOOKUP(ROW(911:911),Разбивка_нумерация_5,6,FALSE)</f>
        <v>#N/A</v>
      </c>
      <c r="S915" s="46" t="e">
        <f>VLOOKUP(ROW(911:911),Разбивка_нумерация_5,17,FALSE)</f>
        <v>#N/A</v>
      </c>
      <c r="T915" s="46" t="str">
        <f>IF(AG915=0,"","L="&amp;AG915)</f>
        <v/>
      </c>
      <c r="U915" s="46" t="str">
        <f>IF(AH915=0,"",AD915&amp;" L="&amp;AH915)</f>
        <v/>
      </c>
      <c r="V915" s="46" t="str">
        <f>IF(AI915=0,"",AE915&amp;" L="&amp;AI915)</f>
        <v/>
      </c>
      <c r="W915" s="47" t="e">
        <f>VLOOKUP(P915,Исходные_данные,13,FALSE)*1.3</f>
        <v>#N/A</v>
      </c>
      <c r="X915" s="48"/>
      <c r="Y915" s="48"/>
      <c r="Z915" s="48"/>
      <c r="AA915" s="48"/>
      <c r="AB915" s="48"/>
      <c r="AD915" s="46" t="e">
        <f>VLOOKUP(S915,Кабель_диаметр,4,FALSE)</f>
        <v>#N/A</v>
      </c>
      <c r="AE915" s="46" t="e">
        <f>VLOOKUP(S915,Кабель_диаметр,5,FALSE)</f>
        <v>#N/A</v>
      </c>
      <c r="AG915" s="46">
        <f>IFERROR(VLOOKUP(P915,Исходные_данные,10,FALSE),0)</f>
        <v>0</v>
      </c>
      <c r="AH915" s="46">
        <f>IFERROR(VLOOKUP(P915,Исходные_данные,11,FALSE),0)</f>
        <v>0</v>
      </c>
      <c r="AI915" s="46">
        <f t="shared" si="36"/>
        <v>0</v>
      </c>
    </row>
    <row r="916" spans="6:35" x14ac:dyDescent="0.25">
      <c r="F916" s="19" t="str">
        <f>IF(G916=1,MAX($F$4:F915)+1,"")</f>
        <v/>
      </c>
      <c r="G916" s="19">
        <f>COUNTIF($H$5:H916,H916)</f>
        <v>893</v>
      </c>
      <c r="H916" s="19" t="e">
        <f t="shared" si="35"/>
        <v>#N/A</v>
      </c>
      <c r="I916" s="19">
        <f>COUNTIF($J$4:$J916,1)</f>
        <v>11</v>
      </c>
      <c r="J916" s="19">
        <f>COUNTIF($S$5:$S916,S916)</f>
        <v>893</v>
      </c>
      <c r="K916" s="19" t="e">
        <f>VLOOKUP(P916,Исходные_данные,20,FALSE)</f>
        <v>#N/A</v>
      </c>
      <c r="L916" s="19">
        <f>IFERROR(IF(P916=0,0,MAX($L$4:L915)+1),0)</f>
        <v>0</v>
      </c>
      <c r="M916" s="104" t="e">
        <f>LEFT(P916,SEARCH(".",P916)-1)</f>
        <v>#N/A</v>
      </c>
      <c r="N916" s="104" t="e">
        <f>LEFT(RIGHT(P916,LEN(P916)-LEN(M916)-1),SEARCH(".",P916)-1)</f>
        <v>#N/A</v>
      </c>
      <c r="P916" s="46" t="e">
        <f>VLOOKUP(ROW(912:912),Разбивка_нумерация_5,4,FALSE)</f>
        <v>#N/A</v>
      </c>
      <c r="Q916" s="46" t="e">
        <f>IF(VLOOKUP(ROW(912:912),Разбивка_нумерация_5,3,FALSE)=0,VLOOKUP(ROW(912:912),Разбивка_нумерация_5,2,FALSE),VLOOKUP(ROW(912:912),Разбивка_нумерация_5,3,FALSE))</f>
        <v>#N/A</v>
      </c>
      <c r="R916" s="46" t="e">
        <f>VLOOKUP(ROW(912:912),Разбивка_нумерация_5,6,FALSE)</f>
        <v>#N/A</v>
      </c>
      <c r="S916" s="46" t="e">
        <f>VLOOKUP(ROW(912:912),Разбивка_нумерация_5,17,FALSE)</f>
        <v>#N/A</v>
      </c>
      <c r="T916" s="46" t="str">
        <f>IF(AG916=0,"","L="&amp;AG916)</f>
        <v/>
      </c>
      <c r="U916" s="46" t="str">
        <f>IF(AH916=0,"",AD916&amp;" L="&amp;AH916)</f>
        <v/>
      </c>
      <c r="V916" s="46" t="str">
        <f>IF(AI916=0,"",AE916&amp;" L="&amp;AI916)</f>
        <v/>
      </c>
      <c r="W916" s="47" t="e">
        <f>VLOOKUP(P916,Исходные_данные,13,FALSE)*1.3</f>
        <v>#N/A</v>
      </c>
      <c r="X916" s="48"/>
      <c r="Y916" s="48"/>
      <c r="Z916" s="48"/>
      <c r="AA916" s="48"/>
      <c r="AB916" s="48"/>
      <c r="AD916" s="46" t="e">
        <f>VLOOKUP(S916,Кабель_диаметр,4,FALSE)</f>
        <v>#N/A</v>
      </c>
      <c r="AE916" s="46" t="e">
        <f>VLOOKUP(S916,Кабель_диаметр,5,FALSE)</f>
        <v>#N/A</v>
      </c>
      <c r="AG916" s="46">
        <f>IFERROR(VLOOKUP(P916,Исходные_данные,10,FALSE),0)</f>
        <v>0</v>
      </c>
      <c r="AH916" s="46">
        <f>IFERROR(VLOOKUP(P916,Исходные_данные,11,FALSE),0)</f>
        <v>0</v>
      </c>
      <c r="AI916" s="46">
        <f t="shared" si="36"/>
        <v>0</v>
      </c>
    </row>
    <row r="917" spans="6:35" x14ac:dyDescent="0.25">
      <c r="F917" s="19" t="str">
        <f>IF(G917=1,MAX($F$4:F916)+1,"")</f>
        <v/>
      </c>
      <c r="G917" s="19">
        <f>COUNTIF($H$5:H917,H917)</f>
        <v>894</v>
      </c>
      <c r="H917" s="19" t="e">
        <f t="shared" si="35"/>
        <v>#N/A</v>
      </c>
      <c r="I917" s="19">
        <f>COUNTIF($J$4:$J917,1)</f>
        <v>11</v>
      </c>
      <c r="J917" s="19">
        <f>COUNTIF($S$5:$S917,S917)</f>
        <v>894</v>
      </c>
      <c r="K917" s="19" t="e">
        <f>VLOOKUP(P917,Исходные_данные,20,FALSE)</f>
        <v>#N/A</v>
      </c>
      <c r="L917" s="19">
        <f>IFERROR(IF(P917=0,0,MAX($L$4:L916)+1),0)</f>
        <v>0</v>
      </c>
      <c r="M917" s="104" t="e">
        <f>LEFT(P917,SEARCH(".",P917)-1)</f>
        <v>#N/A</v>
      </c>
      <c r="N917" s="104" t="e">
        <f>LEFT(RIGHT(P917,LEN(P917)-LEN(M917)-1),SEARCH(".",P917)-1)</f>
        <v>#N/A</v>
      </c>
      <c r="P917" s="46" t="e">
        <f>VLOOKUP(ROW(913:913),Разбивка_нумерация_5,4,FALSE)</f>
        <v>#N/A</v>
      </c>
      <c r="Q917" s="46" t="e">
        <f>IF(VLOOKUP(ROW(913:913),Разбивка_нумерация_5,3,FALSE)=0,VLOOKUP(ROW(913:913),Разбивка_нумерация_5,2,FALSE),VLOOKUP(ROW(913:913),Разбивка_нумерация_5,3,FALSE))</f>
        <v>#N/A</v>
      </c>
      <c r="R917" s="46" t="e">
        <f>VLOOKUP(ROW(913:913),Разбивка_нумерация_5,6,FALSE)</f>
        <v>#N/A</v>
      </c>
      <c r="S917" s="46" t="e">
        <f>VLOOKUP(ROW(913:913),Разбивка_нумерация_5,17,FALSE)</f>
        <v>#N/A</v>
      </c>
      <c r="T917" s="46" t="str">
        <f>IF(AG917=0,"","L="&amp;AG917)</f>
        <v/>
      </c>
      <c r="U917" s="46" t="str">
        <f>IF(AH917=0,"",AD917&amp;" L="&amp;AH917)</f>
        <v/>
      </c>
      <c r="V917" s="46" t="str">
        <f>IF(AI917=0,"",AE917&amp;" L="&amp;AI917)</f>
        <v/>
      </c>
      <c r="W917" s="47" t="e">
        <f>VLOOKUP(P917,Исходные_данные,13,FALSE)*1.3</f>
        <v>#N/A</v>
      </c>
      <c r="X917" s="48"/>
      <c r="Y917" s="48"/>
      <c r="Z917" s="48"/>
      <c r="AA917" s="48"/>
      <c r="AB917" s="48"/>
      <c r="AD917" s="46" t="e">
        <f>VLOOKUP(S917,Кабель_диаметр,4,FALSE)</f>
        <v>#N/A</v>
      </c>
      <c r="AE917" s="46" t="e">
        <f>VLOOKUP(S917,Кабель_диаметр,5,FALSE)</f>
        <v>#N/A</v>
      </c>
      <c r="AG917" s="46">
        <f>IFERROR(VLOOKUP(P917,Исходные_данные,10,FALSE),0)</f>
        <v>0</v>
      </c>
      <c r="AH917" s="46">
        <f>IFERROR(VLOOKUP(P917,Исходные_данные,11,FALSE),0)</f>
        <v>0</v>
      </c>
      <c r="AI917" s="46">
        <f t="shared" si="36"/>
        <v>0</v>
      </c>
    </row>
    <row r="918" spans="6:35" x14ac:dyDescent="0.25">
      <c r="F918" s="19" t="str">
        <f>IF(G918=1,MAX($F$4:F917)+1,"")</f>
        <v/>
      </c>
      <c r="G918" s="19">
        <f>COUNTIF($H$5:H918,H918)</f>
        <v>895</v>
      </c>
      <c r="H918" s="19" t="e">
        <f t="shared" si="35"/>
        <v>#N/A</v>
      </c>
      <c r="I918" s="19">
        <f>COUNTIF($J$4:$J918,1)</f>
        <v>11</v>
      </c>
      <c r="J918" s="19">
        <f>COUNTIF($S$5:$S918,S918)</f>
        <v>895</v>
      </c>
      <c r="K918" s="19" t="e">
        <f>VLOOKUP(P918,Исходные_данные,20,FALSE)</f>
        <v>#N/A</v>
      </c>
      <c r="L918" s="19">
        <f>IFERROR(IF(P918=0,0,MAX($L$4:L917)+1),0)</f>
        <v>0</v>
      </c>
      <c r="M918" s="104" t="e">
        <f>LEFT(P918,SEARCH(".",P918)-1)</f>
        <v>#N/A</v>
      </c>
      <c r="N918" s="104" t="e">
        <f>LEFT(RIGHT(P918,LEN(P918)-LEN(M918)-1),SEARCH(".",P918)-1)</f>
        <v>#N/A</v>
      </c>
      <c r="P918" s="46" t="e">
        <f>VLOOKUP(ROW(914:914),Разбивка_нумерация_5,4,FALSE)</f>
        <v>#N/A</v>
      </c>
      <c r="Q918" s="46" t="e">
        <f>IF(VLOOKUP(ROW(914:914),Разбивка_нумерация_5,3,FALSE)=0,VLOOKUP(ROW(914:914),Разбивка_нумерация_5,2,FALSE),VLOOKUP(ROW(914:914),Разбивка_нумерация_5,3,FALSE))</f>
        <v>#N/A</v>
      </c>
      <c r="R918" s="46" t="e">
        <f>VLOOKUP(ROW(914:914),Разбивка_нумерация_5,6,FALSE)</f>
        <v>#N/A</v>
      </c>
      <c r="S918" s="46" t="e">
        <f>VLOOKUP(ROW(914:914),Разбивка_нумерация_5,17,FALSE)</f>
        <v>#N/A</v>
      </c>
      <c r="T918" s="46" t="str">
        <f>IF(AG918=0,"","L="&amp;AG918)</f>
        <v/>
      </c>
      <c r="U918" s="46" t="str">
        <f>IF(AH918=0,"",AD918&amp;" L="&amp;AH918)</f>
        <v/>
      </c>
      <c r="V918" s="46" t="str">
        <f>IF(AI918=0,"",AE918&amp;" L="&amp;AI918)</f>
        <v/>
      </c>
      <c r="W918" s="47" t="e">
        <f>VLOOKUP(P918,Исходные_данные,13,FALSE)*1.3</f>
        <v>#N/A</v>
      </c>
      <c r="X918" s="48"/>
      <c r="Y918" s="48"/>
      <c r="Z918" s="48"/>
      <c r="AA918" s="48"/>
      <c r="AB918" s="48"/>
      <c r="AD918" s="46" t="e">
        <f>VLOOKUP(S918,Кабель_диаметр,4,FALSE)</f>
        <v>#N/A</v>
      </c>
      <c r="AE918" s="46" t="e">
        <f>VLOOKUP(S918,Кабель_диаметр,5,FALSE)</f>
        <v>#N/A</v>
      </c>
      <c r="AG918" s="46">
        <f>IFERROR(VLOOKUP(P918,Исходные_данные,10,FALSE),0)</f>
        <v>0</v>
      </c>
      <c r="AH918" s="46">
        <f>IFERROR(VLOOKUP(P918,Исходные_данные,11,FALSE),0)</f>
        <v>0</v>
      </c>
      <c r="AI918" s="46">
        <f t="shared" si="36"/>
        <v>0</v>
      </c>
    </row>
    <row r="919" spans="6:35" x14ac:dyDescent="0.25">
      <c r="F919" s="19" t="str">
        <f>IF(G919=1,MAX($F$4:F918)+1,"")</f>
        <v/>
      </c>
      <c r="G919" s="19">
        <f>COUNTIF($H$5:H919,H919)</f>
        <v>896</v>
      </c>
      <c r="H919" s="19" t="e">
        <f t="shared" si="35"/>
        <v>#N/A</v>
      </c>
      <c r="I919" s="19">
        <f>COUNTIF($J$4:$J919,1)</f>
        <v>11</v>
      </c>
      <c r="J919" s="19">
        <f>COUNTIF($S$5:$S919,S919)</f>
        <v>896</v>
      </c>
      <c r="K919" s="19" t="e">
        <f>VLOOKUP(P919,Исходные_данные,20,FALSE)</f>
        <v>#N/A</v>
      </c>
      <c r="L919" s="19">
        <f>IFERROR(IF(P919=0,0,MAX($L$4:L918)+1),0)</f>
        <v>0</v>
      </c>
      <c r="M919" s="104" t="e">
        <f>LEFT(P919,SEARCH(".",P919)-1)</f>
        <v>#N/A</v>
      </c>
      <c r="N919" s="104" t="e">
        <f>LEFT(RIGHT(P919,LEN(P919)-LEN(M919)-1),SEARCH(".",P919)-1)</f>
        <v>#N/A</v>
      </c>
      <c r="P919" s="46" t="e">
        <f>VLOOKUP(ROW(915:915),Разбивка_нумерация_5,4,FALSE)</f>
        <v>#N/A</v>
      </c>
      <c r="Q919" s="46" t="e">
        <f>IF(VLOOKUP(ROW(915:915),Разбивка_нумерация_5,3,FALSE)=0,VLOOKUP(ROW(915:915),Разбивка_нумерация_5,2,FALSE),VLOOKUP(ROW(915:915),Разбивка_нумерация_5,3,FALSE))</f>
        <v>#N/A</v>
      </c>
      <c r="R919" s="46" t="e">
        <f>VLOOKUP(ROW(915:915),Разбивка_нумерация_5,6,FALSE)</f>
        <v>#N/A</v>
      </c>
      <c r="S919" s="46" t="e">
        <f>VLOOKUP(ROW(915:915),Разбивка_нумерация_5,17,FALSE)</f>
        <v>#N/A</v>
      </c>
      <c r="T919" s="46" t="str">
        <f>IF(AG919=0,"","L="&amp;AG919)</f>
        <v/>
      </c>
      <c r="U919" s="46" t="str">
        <f>IF(AH919=0,"",AD919&amp;" L="&amp;AH919)</f>
        <v/>
      </c>
      <c r="V919" s="46" t="str">
        <f>IF(AI919=0,"",AE919&amp;" L="&amp;AI919)</f>
        <v/>
      </c>
      <c r="W919" s="47" t="e">
        <f>VLOOKUP(P919,Исходные_данные,13,FALSE)*1.3</f>
        <v>#N/A</v>
      </c>
      <c r="X919" s="48"/>
      <c r="Y919" s="48"/>
      <c r="Z919" s="48"/>
      <c r="AA919" s="48"/>
      <c r="AB919" s="48"/>
      <c r="AD919" s="46" t="e">
        <f>VLOOKUP(S919,Кабель_диаметр,4,FALSE)</f>
        <v>#N/A</v>
      </c>
      <c r="AE919" s="46" t="e">
        <f>VLOOKUP(S919,Кабель_диаметр,5,FALSE)</f>
        <v>#N/A</v>
      </c>
      <c r="AG919" s="46">
        <f>IFERROR(VLOOKUP(P919,Исходные_данные,10,FALSE),0)</f>
        <v>0</v>
      </c>
      <c r="AH919" s="46">
        <f>IFERROR(VLOOKUP(P919,Исходные_данные,11,FALSE),0)</f>
        <v>0</v>
      </c>
      <c r="AI919" s="46">
        <f t="shared" si="36"/>
        <v>0</v>
      </c>
    </row>
    <row r="920" spans="6:35" x14ac:dyDescent="0.25">
      <c r="F920" s="19" t="str">
        <f>IF(G920=1,MAX($F$4:F919)+1,"")</f>
        <v/>
      </c>
      <c r="G920" s="19">
        <f>COUNTIF($H$5:H920,H920)</f>
        <v>897</v>
      </c>
      <c r="H920" s="19" t="e">
        <f t="shared" si="35"/>
        <v>#N/A</v>
      </c>
      <c r="I920" s="19">
        <f>COUNTIF($J$4:$J920,1)</f>
        <v>11</v>
      </c>
      <c r="J920" s="19">
        <f>COUNTIF($S$5:$S920,S920)</f>
        <v>897</v>
      </c>
      <c r="K920" s="19" t="e">
        <f>VLOOKUP(P920,Исходные_данные,20,FALSE)</f>
        <v>#N/A</v>
      </c>
      <c r="L920" s="19">
        <f>IFERROR(IF(P920=0,0,MAX($L$4:L919)+1),0)</f>
        <v>0</v>
      </c>
      <c r="M920" s="104" t="e">
        <f>LEFT(P920,SEARCH(".",P920)-1)</f>
        <v>#N/A</v>
      </c>
      <c r="N920" s="104" t="e">
        <f>LEFT(RIGHT(P920,LEN(P920)-LEN(M920)-1),SEARCH(".",P920)-1)</f>
        <v>#N/A</v>
      </c>
      <c r="P920" s="46" t="e">
        <f>VLOOKUP(ROW(916:916),Разбивка_нумерация_5,4,FALSE)</f>
        <v>#N/A</v>
      </c>
      <c r="Q920" s="46" t="e">
        <f>IF(VLOOKUP(ROW(916:916),Разбивка_нумерация_5,3,FALSE)=0,VLOOKUP(ROW(916:916),Разбивка_нумерация_5,2,FALSE),VLOOKUP(ROW(916:916),Разбивка_нумерация_5,3,FALSE))</f>
        <v>#N/A</v>
      </c>
      <c r="R920" s="46" t="e">
        <f>VLOOKUP(ROW(916:916),Разбивка_нумерация_5,6,FALSE)</f>
        <v>#N/A</v>
      </c>
      <c r="S920" s="46" t="e">
        <f>VLOOKUP(ROW(916:916),Разбивка_нумерация_5,17,FALSE)</f>
        <v>#N/A</v>
      </c>
      <c r="T920" s="46" t="str">
        <f>IF(AG920=0,"","L="&amp;AG920)</f>
        <v/>
      </c>
      <c r="U920" s="46" t="str">
        <f>IF(AH920=0,"",AD920&amp;" L="&amp;AH920)</f>
        <v/>
      </c>
      <c r="V920" s="46" t="str">
        <f>IF(AI920=0,"",AE920&amp;" L="&amp;AI920)</f>
        <v/>
      </c>
      <c r="W920" s="47" t="e">
        <f>VLOOKUP(P920,Исходные_данные,13,FALSE)*1.3</f>
        <v>#N/A</v>
      </c>
      <c r="X920" s="48"/>
      <c r="Y920" s="48"/>
      <c r="Z920" s="48"/>
      <c r="AA920" s="48"/>
      <c r="AB920" s="48"/>
      <c r="AD920" s="46" t="e">
        <f>VLOOKUP(S920,Кабель_диаметр,4,FALSE)</f>
        <v>#N/A</v>
      </c>
      <c r="AE920" s="46" t="e">
        <f>VLOOKUP(S920,Кабель_диаметр,5,FALSE)</f>
        <v>#N/A</v>
      </c>
      <c r="AG920" s="46">
        <f>IFERROR(VLOOKUP(P920,Исходные_данные,10,FALSE),0)</f>
        <v>0</v>
      </c>
      <c r="AH920" s="46">
        <f>IFERROR(VLOOKUP(P920,Исходные_данные,11,FALSE),0)</f>
        <v>0</v>
      </c>
      <c r="AI920" s="46">
        <f t="shared" si="36"/>
        <v>0</v>
      </c>
    </row>
    <row r="921" spans="6:35" x14ac:dyDescent="0.25">
      <c r="F921" s="19" t="str">
        <f>IF(G921=1,MAX($F$4:F920)+1,"")</f>
        <v/>
      </c>
      <c r="G921" s="19">
        <f>COUNTIF($H$5:H921,H921)</f>
        <v>898</v>
      </c>
      <c r="H921" s="19" t="e">
        <f t="shared" si="35"/>
        <v>#N/A</v>
      </c>
      <c r="I921" s="19">
        <f>COUNTIF($J$4:$J921,1)</f>
        <v>11</v>
      </c>
      <c r="J921" s="19">
        <f>COUNTIF($S$5:$S921,S921)</f>
        <v>898</v>
      </c>
      <c r="K921" s="19" t="e">
        <f>VLOOKUP(P921,Исходные_данные,20,FALSE)</f>
        <v>#N/A</v>
      </c>
      <c r="L921" s="19">
        <f>IFERROR(IF(P921=0,0,MAX($L$4:L920)+1),0)</f>
        <v>0</v>
      </c>
      <c r="M921" s="104" t="e">
        <f>LEFT(P921,SEARCH(".",P921)-1)</f>
        <v>#N/A</v>
      </c>
      <c r="N921" s="104" t="e">
        <f>LEFT(RIGHT(P921,LEN(P921)-LEN(M921)-1),SEARCH(".",P921)-1)</f>
        <v>#N/A</v>
      </c>
      <c r="P921" s="46" t="e">
        <f>VLOOKUP(ROW(917:917),Разбивка_нумерация_5,4,FALSE)</f>
        <v>#N/A</v>
      </c>
      <c r="Q921" s="46" t="e">
        <f>IF(VLOOKUP(ROW(917:917),Разбивка_нумерация_5,3,FALSE)=0,VLOOKUP(ROW(917:917),Разбивка_нумерация_5,2,FALSE),VLOOKUP(ROW(917:917),Разбивка_нумерация_5,3,FALSE))</f>
        <v>#N/A</v>
      </c>
      <c r="R921" s="46" t="e">
        <f>VLOOKUP(ROW(917:917),Разбивка_нумерация_5,6,FALSE)</f>
        <v>#N/A</v>
      </c>
      <c r="S921" s="46" t="e">
        <f>VLOOKUP(ROW(917:917),Разбивка_нумерация_5,17,FALSE)</f>
        <v>#N/A</v>
      </c>
      <c r="T921" s="46" t="str">
        <f>IF(AG921=0,"","L="&amp;AG921)</f>
        <v/>
      </c>
      <c r="U921" s="46" t="str">
        <f>IF(AH921=0,"",AD921&amp;" L="&amp;AH921)</f>
        <v/>
      </c>
      <c r="V921" s="46" t="str">
        <f>IF(AI921=0,"",AE921&amp;" L="&amp;AI921)</f>
        <v/>
      </c>
      <c r="W921" s="47" t="e">
        <f>VLOOKUP(P921,Исходные_данные,13,FALSE)*1.3</f>
        <v>#N/A</v>
      </c>
      <c r="X921" s="48"/>
      <c r="Y921" s="48"/>
      <c r="Z921" s="48"/>
      <c r="AA921" s="48"/>
      <c r="AB921" s="48"/>
      <c r="AD921" s="46" t="e">
        <f>VLOOKUP(S921,Кабель_диаметр,4,FALSE)</f>
        <v>#N/A</v>
      </c>
      <c r="AE921" s="46" t="e">
        <f>VLOOKUP(S921,Кабель_диаметр,5,FALSE)</f>
        <v>#N/A</v>
      </c>
      <c r="AG921" s="46">
        <f>IFERROR(VLOOKUP(P921,Исходные_данные,10,FALSE),0)</f>
        <v>0</v>
      </c>
      <c r="AH921" s="46">
        <f>IFERROR(VLOOKUP(P921,Исходные_данные,11,FALSE),0)</f>
        <v>0</v>
      </c>
      <c r="AI921" s="46">
        <f t="shared" si="36"/>
        <v>0</v>
      </c>
    </row>
    <row r="922" spans="6:35" x14ac:dyDescent="0.25">
      <c r="F922" s="19" t="str">
        <f>IF(G922=1,MAX($F$4:F921)+1,"")</f>
        <v/>
      </c>
      <c r="G922" s="19">
        <f>COUNTIF($H$5:H922,H922)</f>
        <v>899</v>
      </c>
      <c r="H922" s="19" t="e">
        <f t="shared" si="35"/>
        <v>#N/A</v>
      </c>
      <c r="I922" s="19">
        <f>COUNTIF($J$4:$J922,1)</f>
        <v>11</v>
      </c>
      <c r="J922" s="19">
        <f>COUNTIF($S$5:$S922,S922)</f>
        <v>899</v>
      </c>
      <c r="K922" s="19" t="e">
        <f>VLOOKUP(P922,Исходные_данные,20,FALSE)</f>
        <v>#N/A</v>
      </c>
      <c r="L922" s="19">
        <f>IFERROR(IF(P922=0,0,MAX($L$4:L921)+1),0)</f>
        <v>0</v>
      </c>
      <c r="M922" s="104" t="e">
        <f>LEFT(P922,SEARCH(".",P922)-1)</f>
        <v>#N/A</v>
      </c>
      <c r="N922" s="104" t="e">
        <f>LEFT(RIGHT(P922,LEN(P922)-LEN(M922)-1),SEARCH(".",P922)-1)</f>
        <v>#N/A</v>
      </c>
      <c r="P922" s="46" t="e">
        <f>VLOOKUP(ROW(918:918),Разбивка_нумерация_5,4,FALSE)</f>
        <v>#N/A</v>
      </c>
      <c r="Q922" s="46" t="e">
        <f>IF(VLOOKUP(ROW(918:918),Разбивка_нумерация_5,3,FALSE)=0,VLOOKUP(ROW(918:918),Разбивка_нумерация_5,2,FALSE),VLOOKUP(ROW(918:918),Разбивка_нумерация_5,3,FALSE))</f>
        <v>#N/A</v>
      </c>
      <c r="R922" s="46" t="e">
        <f>VLOOKUP(ROW(918:918),Разбивка_нумерация_5,6,FALSE)</f>
        <v>#N/A</v>
      </c>
      <c r="S922" s="46" t="e">
        <f>VLOOKUP(ROW(918:918),Разбивка_нумерация_5,17,FALSE)</f>
        <v>#N/A</v>
      </c>
      <c r="T922" s="46" t="str">
        <f>IF(AG922=0,"","L="&amp;AG922)</f>
        <v/>
      </c>
      <c r="U922" s="46" t="str">
        <f>IF(AH922=0,"",AD922&amp;" L="&amp;AH922)</f>
        <v/>
      </c>
      <c r="V922" s="46" t="str">
        <f>IF(AI922=0,"",AE922&amp;" L="&amp;AI922)</f>
        <v/>
      </c>
      <c r="W922" s="47" t="e">
        <f>VLOOKUP(P922,Исходные_данные,13,FALSE)*1.3</f>
        <v>#N/A</v>
      </c>
      <c r="X922" s="48"/>
      <c r="Y922" s="48"/>
      <c r="Z922" s="48"/>
      <c r="AA922" s="48"/>
      <c r="AB922" s="48"/>
      <c r="AD922" s="46" t="e">
        <f>VLOOKUP(S922,Кабель_диаметр,4,FALSE)</f>
        <v>#N/A</v>
      </c>
      <c r="AE922" s="46" t="e">
        <f>VLOOKUP(S922,Кабель_диаметр,5,FALSE)</f>
        <v>#N/A</v>
      </c>
      <c r="AG922" s="46">
        <f>IFERROR(VLOOKUP(P922,Исходные_данные,10,FALSE),0)</f>
        <v>0</v>
      </c>
      <c r="AH922" s="46">
        <f>IFERROR(VLOOKUP(P922,Исходные_данные,11,FALSE),0)</f>
        <v>0</v>
      </c>
      <c r="AI922" s="46">
        <f t="shared" si="36"/>
        <v>0</v>
      </c>
    </row>
    <row r="923" spans="6:35" x14ac:dyDescent="0.25">
      <c r="F923" s="19" t="str">
        <f>IF(G923=1,MAX($F$4:F922)+1,"")</f>
        <v/>
      </c>
      <c r="G923" s="19">
        <f>COUNTIF($H$5:H923,H923)</f>
        <v>900</v>
      </c>
      <c r="H923" s="19" t="e">
        <f t="shared" si="35"/>
        <v>#N/A</v>
      </c>
      <c r="I923" s="19">
        <f>COUNTIF($J$4:$J923,1)</f>
        <v>11</v>
      </c>
      <c r="J923" s="19">
        <f>COUNTIF($S$5:$S923,S923)</f>
        <v>900</v>
      </c>
      <c r="K923" s="19" t="e">
        <f>VLOOKUP(P923,Исходные_данные,20,FALSE)</f>
        <v>#N/A</v>
      </c>
      <c r="L923" s="19">
        <f>IFERROR(IF(P923=0,0,MAX($L$4:L922)+1),0)</f>
        <v>0</v>
      </c>
      <c r="M923" s="104" t="e">
        <f>LEFT(P923,SEARCH(".",P923)-1)</f>
        <v>#N/A</v>
      </c>
      <c r="N923" s="104" t="e">
        <f>LEFT(RIGHT(P923,LEN(P923)-LEN(M923)-1),SEARCH(".",P923)-1)</f>
        <v>#N/A</v>
      </c>
      <c r="P923" s="46" t="e">
        <f>VLOOKUP(ROW(919:919),Разбивка_нумерация_5,4,FALSE)</f>
        <v>#N/A</v>
      </c>
      <c r="Q923" s="46" t="e">
        <f>IF(VLOOKUP(ROW(919:919),Разбивка_нумерация_5,3,FALSE)=0,VLOOKUP(ROW(919:919),Разбивка_нумерация_5,2,FALSE),VLOOKUP(ROW(919:919),Разбивка_нумерация_5,3,FALSE))</f>
        <v>#N/A</v>
      </c>
      <c r="R923" s="46" t="e">
        <f>VLOOKUP(ROW(919:919),Разбивка_нумерация_5,6,FALSE)</f>
        <v>#N/A</v>
      </c>
      <c r="S923" s="46" t="e">
        <f>VLOOKUP(ROW(919:919),Разбивка_нумерация_5,17,FALSE)</f>
        <v>#N/A</v>
      </c>
      <c r="T923" s="46" t="str">
        <f>IF(AG923=0,"","L="&amp;AG923)</f>
        <v/>
      </c>
      <c r="U923" s="46" t="str">
        <f>IF(AH923=0,"",AD923&amp;" L="&amp;AH923)</f>
        <v/>
      </c>
      <c r="V923" s="46" t="str">
        <f>IF(AI923=0,"",AE923&amp;" L="&amp;AI923)</f>
        <v/>
      </c>
      <c r="W923" s="47" t="e">
        <f>VLOOKUP(P923,Исходные_данные,13,FALSE)*1.3</f>
        <v>#N/A</v>
      </c>
      <c r="X923" s="48"/>
      <c r="Y923" s="48"/>
      <c r="Z923" s="48"/>
      <c r="AA923" s="48"/>
      <c r="AB923" s="48"/>
      <c r="AD923" s="46" t="e">
        <f>VLOOKUP(S923,Кабель_диаметр,4,FALSE)</f>
        <v>#N/A</v>
      </c>
      <c r="AE923" s="46" t="e">
        <f>VLOOKUP(S923,Кабель_диаметр,5,FALSE)</f>
        <v>#N/A</v>
      </c>
      <c r="AG923" s="46">
        <f>IFERROR(VLOOKUP(P923,Исходные_данные,10,FALSE),0)</f>
        <v>0</v>
      </c>
      <c r="AH923" s="46">
        <f>IFERROR(VLOOKUP(P923,Исходные_данные,11,FALSE),0)</f>
        <v>0</v>
      </c>
      <c r="AI923" s="46">
        <f t="shared" si="36"/>
        <v>0</v>
      </c>
    </row>
    <row r="924" spans="6:35" x14ac:dyDescent="0.25">
      <c r="F924" s="19" t="str">
        <f>IF(G924=1,MAX($F$4:F923)+1,"")</f>
        <v/>
      </c>
      <c r="G924" s="19">
        <f>COUNTIF($H$5:H924,H924)</f>
        <v>901</v>
      </c>
      <c r="H924" s="19" t="e">
        <f t="shared" si="35"/>
        <v>#N/A</v>
      </c>
      <c r="I924" s="19">
        <f>COUNTIF($J$4:$J924,1)</f>
        <v>11</v>
      </c>
      <c r="J924" s="19">
        <f>COUNTIF($S$5:$S924,S924)</f>
        <v>901</v>
      </c>
      <c r="K924" s="19" t="e">
        <f>VLOOKUP(P924,Исходные_данные,20,FALSE)</f>
        <v>#N/A</v>
      </c>
      <c r="L924" s="19">
        <f>IFERROR(IF(P924=0,0,MAX($L$4:L923)+1),0)</f>
        <v>0</v>
      </c>
      <c r="M924" s="104" t="e">
        <f>LEFT(P924,SEARCH(".",P924)-1)</f>
        <v>#N/A</v>
      </c>
      <c r="N924" s="104" t="e">
        <f>LEFT(RIGHT(P924,LEN(P924)-LEN(M924)-1),SEARCH(".",P924)-1)</f>
        <v>#N/A</v>
      </c>
      <c r="P924" s="46" t="e">
        <f>VLOOKUP(ROW(920:920),Разбивка_нумерация_5,4,FALSE)</f>
        <v>#N/A</v>
      </c>
      <c r="Q924" s="46" t="e">
        <f>IF(VLOOKUP(ROW(920:920),Разбивка_нумерация_5,3,FALSE)=0,VLOOKUP(ROW(920:920),Разбивка_нумерация_5,2,FALSE),VLOOKUP(ROW(920:920),Разбивка_нумерация_5,3,FALSE))</f>
        <v>#N/A</v>
      </c>
      <c r="R924" s="46" t="e">
        <f>VLOOKUP(ROW(920:920),Разбивка_нумерация_5,6,FALSE)</f>
        <v>#N/A</v>
      </c>
      <c r="S924" s="46" t="e">
        <f>VLOOKUP(ROW(920:920),Разбивка_нумерация_5,17,FALSE)</f>
        <v>#N/A</v>
      </c>
      <c r="T924" s="46" t="str">
        <f>IF(AG924=0,"","L="&amp;AG924)</f>
        <v/>
      </c>
      <c r="U924" s="46" t="str">
        <f>IF(AH924=0,"",AD924&amp;" L="&amp;AH924)</f>
        <v/>
      </c>
      <c r="V924" s="46" t="str">
        <f>IF(AI924=0,"",AE924&amp;" L="&amp;AI924)</f>
        <v/>
      </c>
      <c r="W924" s="47" t="e">
        <f>VLOOKUP(P924,Исходные_данные,13,FALSE)*1.3</f>
        <v>#N/A</v>
      </c>
      <c r="X924" s="48"/>
      <c r="Y924" s="48"/>
      <c r="Z924" s="48"/>
      <c r="AA924" s="48"/>
      <c r="AB924" s="48"/>
      <c r="AD924" s="46" t="e">
        <f>VLOOKUP(S924,Кабель_диаметр,4,FALSE)</f>
        <v>#N/A</v>
      </c>
      <c r="AE924" s="46" t="e">
        <f>VLOOKUP(S924,Кабель_диаметр,5,FALSE)</f>
        <v>#N/A</v>
      </c>
      <c r="AG924" s="46">
        <f>IFERROR(VLOOKUP(P924,Исходные_данные,10,FALSE),0)</f>
        <v>0</v>
      </c>
      <c r="AH924" s="46">
        <f>IFERROR(VLOOKUP(P924,Исходные_данные,11,FALSE),0)</f>
        <v>0</v>
      </c>
      <c r="AI924" s="46">
        <f t="shared" si="36"/>
        <v>0</v>
      </c>
    </row>
    <row r="925" spans="6:35" x14ac:dyDescent="0.25">
      <c r="F925" s="19" t="str">
        <f>IF(G925=1,MAX($F$4:F924)+1,"")</f>
        <v/>
      </c>
      <c r="G925" s="19">
        <f>COUNTIF($H$5:H925,H925)</f>
        <v>902</v>
      </c>
      <c r="H925" s="19" t="e">
        <f t="shared" si="35"/>
        <v>#N/A</v>
      </c>
      <c r="I925" s="19">
        <f>COUNTIF($J$4:$J925,1)</f>
        <v>11</v>
      </c>
      <c r="J925" s="19">
        <f>COUNTIF($S$5:$S925,S925)</f>
        <v>902</v>
      </c>
      <c r="K925" s="19" t="e">
        <f>VLOOKUP(P925,Исходные_данные,20,FALSE)</f>
        <v>#N/A</v>
      </c>
      <c r="L925" s="19">
        <f>IFERROR(IF(P925=0,0,MAX($L$4:L924)+1),0)</f>
        <v>0</v>
      </c>
      <c r="M925" s="104" t="e">
        <f>LEFT(P925,SEARCH(".",P925)-1)</f>
        <v>#N/A</v>
      </c>
      <c r="N925" s="104" t="e">
        <f>LEFT(RIGHT(P925,LEN(P925)-LEN(M925)-1),SEARCH(".",P925)-1)</f>
        <v>#N/A</v>
      </c>
      <c r="P925" s="46" t="e">
        <f>VLOOKUP(ROW(921:921),Разбивка_нумерация_5,4,FALSE)</f>
        <v>#N/A</v>
      </c>
      <c r="Q925" s="46" t="e">
        <f>IF(VLOOKUP(ROW(921:921),Разбивка_нумерация_5,3,FALSE)=0,VLOOKUP(ROW(921:921),Разбивка_нумерация_5,2,FALSE),VLOOKUP(ROW(921:921),Разбивка_нумерация_5,3,FALSE))</f>
        <v>#N/A</v>
      </c>
      <c r="R925" s="46" t="e">
        <f>VLOOKUP(ROW(921:921),Разбивка_нумерация_5,6,FALSE)</f>
        <v>#N/A</v>
      </c>
      <c r="S925" s="46" t="e">
        <f>VLOOKUP(ROW(921:921),Разбивка_нумерация_5,17,FALSE)</f>
        <v>#N/A</v>
      </c>
      <c r="T925" s="46" t="str">
        <f>IF(AG925=0,"","L="&amp;AG925)</f>
        <v/>
      </c>
      <c r="U925" s="46" t="str">
        <f>IF(AH925=0,"",AD925&amp;" L="&amp;AH925)</f>
        <v/>
      </c>
      <c r="V925" s="46" t="str">
        <f>IF(AI925=0,"",AE925&amp;" L="&amp;AI925)</f>
        <v/>
      </c>
      <c r="W925" s="47" t="e">
        <f>VLOOKUP(P925,Исходные_данные,13,FALSE)*1.3</f>
        <v>#N/A</v>
      </c>
      <c r="X925" s="48"/>
      <c r="Y925" s="48"/>
      <c r="Z925" s="48"/>
      <c r="AA925" s="48"/>
      <c r="AB925" s="48"/>
      <c r="AD925" s="46" t="e">
        <f>VLOOKUP(S925,Кабель_диаметр,4,FALSE)</f>
        <v>#N/A</v>
      </c>
      <c r="AE925" s="46" t="e">
        <f>VLOOKUP(S925,Кабель_диаметр,5,FALSE)</f>
        <v>#N/A</v>
      </c>
      <c r="AG925" s="46">
        <f>IFERROR(VLOOKUP(P925,Исходные_данные,10,FALSE),0)</f>
        <v>0</v>
      </c>
      <c r="AH925" s="46">
        <f>IFERROR(VLOOKUP(P925,Исходные_данные,11,FALSE),0)</f>
        <v>0</v>
      </c>
      <c r="AI925" s="46">
        <f t="shared" si="36"/>
        <v>0</v>
      </c>
    </row>
    <row r="926" spans="6:35" x14ac:dyDescent="0.25">
      <c r="F926" s="19" t="str">
        <f>IF(G926=1,MAX($F$4:F925)+1,"")</f>
        <v/>
      </c>
      <c r="G926" s="19">
        <f>COUNTIF($H$5:H926,H926)</f>
        <v>903</v>
      </c>
      <c r="H926" s="19" t="e">
        <f t="shared" si="35"/>
        <v>#N/A</v>
      </c>
      <c r="I926" s="19">
        <f>COUNTIF($J$4:$J926,1)</f>
        <v>11</v>
      </c>
      <c r="J926" s="19">
        <f>COUNTIF($S$5:$S926,S926)</f>
        <v>903</v>
      </c>
      <c r="K926" s="19" t="e">
        <f>VLOOKUP(P926,Исходные_данные,20,FALSE)</f>
        <v>#N/A</v>
      </c>
      <c r="L926" s="19">
        <f>IFERROR(IF(P926=0,0,MAX($L$4:L925)+1),0)</f>
        <v>0</v>
      </c>
      <c r="M926" s="104" t="e">
        <f>LEFT(P926,SEARCH(".",P926)-1)</f>
        <v>#N/A</v>
      </c>
      <c r="N926" s="104" t="e">
        <f>LEFT(RIGHT(P926,LEN(P926)-LEN(M926)-1),SEARCH(".",P926)-1)</f>
        <v>#N/A</v>
      </c>
      <c r="P926" s="46" t="e">
        <f>VLOOKUP(ROW(922:922),Разбивка_нумерация_5,4,FALSE)</f>
        <v>#N/A</v>
      </c>
      <c r="Q926" s="46" t="e">
        <f>IF(VLOOKUP(ROW(922:922),Разбивка_нумерация_5,3,FALSE)=0,VLOOKUP(ROW(922:922),Разбивка_нумерация_5,2,FALSE),VLOOKUP(ROW(922:922),Разбивка_нумерация_5,3,FALSE))</f>
        <v>#N/A</v>
      </c>
      <c r="R926" s="46" t="e">
        <f>VLOOKUP(ROW(922:922),Разбивка_нумерация_5,6,FALSE)</f>
        <v>#N/A</v>
      </c>
      <c r="S926" s="46" t="e">
        <f>VLOOKUP(ROW(922:922),Разбивка_нумерация_5,17,FALSE)</f>
        <v>#N/A</v>
      </c>
      <c r="T926" s="46" t="str">
        <f>IF(AG926=0,"","L="&amp;AG926)</f>
        <v/>
      </c>
      <c r="U926" s="46" t="str">
        <f>IF(AH926=0,"",AD926&amp;" L="&amp;AH926)</f>
        <v/>
      </c>
      <c r="V926" s="46" t="str">
        <f>IF(AI926=0,"",AE926&amp;" L="&amp;AI926)</f>
        <v/>
      </c>
      <c r="W926" s="47" t="e">
        <f>VLOOKUP(P926,Исходные_данные,13,FALSE)*1.3</f>
        <v>#N/A</v>
      </c>
      <c r="X926" s="48"/>
      <c r="Y926" s="48"/>
      <c r="Z926" s="48"/>
      <c r="AA926" s="48"/>
      <c r="AB926" s="48"/>
      <c r="AD926" s="46" t="e">
        <f>VLOOKUP(S926,Кабель_диаметр,4,FALSE)</f>
        <v>#N/A</v>
      </c>
      <c r="AE926" s="46" t="e">
        <f>VLOOKUP(S926,Кабель_диаметр,5,FALSE)</f>
        <v>#N/A</v>
      </c>
      <c r="AG926" s="46">
        <f>IFERROR(VLOOKUP(P926,Исходные_данные,10,FALSE),0)</f>
        <v>0</v>
      </c>
      <c r="AH926" s="46">
        <f>IFERROR(VLOOKUP(P926,Исходные_данные,11,FALSE),0)</f>
        <v>0</v>
      </c>
      <c r="AI926" s="46">
        <f t="shared" si="36"/>
        <v>0</v>
      </c>
    </row>
    <row r="927" spans="6:35" x14ac:dyDescent="0.25">
      <c r="F927" s="19" t="str">
        <f>IF(G927=1,MAX($F$4:F926)+1,"")</f>
        <v/>
      </c>
      <c r="G927" s="19">
        <f>COUNTIF($H$5:H927,H927)</f>
        <v>904</v>
      </c>
      <c r="H927" s="19" t="e">
        <f t="shared" si="35"/>
        <v>#N/A</v>
      </c>
      <c r="I927" s="19">
        <f>COUNTIF($J$4:$J927,1)</f>
        <v>11</v>
      </c>
      <c r="J927" s="19">
        <f>COUNTIF($S$5:$S927,S927)</f>
        <v>904</v>
      </c>
      <c r="K927" s="19" t="e">
        <f>VLOOKUP(P927,Исходные_данные,20,FALSE)</f>
        <v>#N/A</v>
      </c>
      <c r="L927" s="19">
        <f>IFERROR(IF(P927=0,0,MAX($L$4:L926)+1),0)</f>
        <v>0</v>
      </c>
      <c r="M927" s="104" t="e">
        <f>LEFT(P927,SEARCH(".",P927)-1)</f>
        <v>#N/A</v>
      </c>
      <c r="N927" s="104" t="e">
        <f>LEFT(RIGHT(P927,LEN(P927)-LEN(M927)-1),SEARCH(".",P927)-1)</f>
        <v>#N/A</v>
      </c>
      <c r="P927" s="46" t="e">
        <f>VLOOKUP(ROW(923:923),Разбивка_нумерация_5,4,FALSE)</f>
        <v>#N/A</v>
      </c>
      <c r="Q927" s="46" t="e">
        <f>IF(VLOOKUP(ROW(923:923),Разбивка_нумерация_5,3,FALSE)=0,VLOOKUP(ROW(923:923),Разбивка_нумерация_5,2,FALSE),VLOOKUP(ROW(923:923),Разбивка_нумерация_5,3,FALSE))</f>
        <v>#N/A</v>
      </c>
      <c r="R927" s="46" t="e">
        <f>VLOOKUP(ROW(923:923),Разбивка_нумерация_5,6,FALSE)</f>
        <v>#N/A</v>
      </c>
      <c r="S927" s="46" t="e">
        <f>VLOOKUP(ROW(923:923),Разбивка_нумерация_5,17,FALSE)</f>
        <v>#N/A</v>
      </c>
      <c r="T927" s="46" t="str">
        <f>IF(AG927=0,"","L="&amp;AG927)</f>
        <v/>
      </c>
      <c r="U927" s="46" t="str">
        <f>IF(AH927=0,"",AD927&amp;" L="&amp;AH927)</f>
        <v/>
      </c>
      <c r="V927" s="46" t="str">
        <f>IF(AI927=0,"",AE927&amp;" L="&amp;AI927)</f>
        <v/>
      </c>
      <c r="W927" s="47" t="e">
        <f>VLOOKUP(P927,Исходные_данные,13,FALSE)*1.3</f>
        <v>#N/A</v>
      </c>
      <c r="X927" s="48"/>
      <c r="Y927" s="48"/>
      <c r="Z927" s="48"/>
      <c r="AA927" s="48"/>
      <c r="AB927" s="48"/>
      <c r="AD927" s="46" t="e">
        <f>VLOOKUP(S927,Кабель_диаметр,4,FALSE)</f>
        <v>#N/A</v>
      </c>
      <c r="AE927" s="46" t="e">
        <f>VLOOKUP(S927,Кабель_диаметр,5,FALSE)</f>
        <v>#N/A</v>
      </c>
      <c r="AG927" s="46">
        <f>IFERROR(VLOOKUP(P927,Исходные_данные,10,FALSE),0)</f>
        <v>0</v>
      </c>
      <c r="AH927" s="46">
        <f>IFERROR(VLOOKUP(P927,Исходные_данные,11,FALSE),0)</f>
        <v>0</v>
      </c>
      <c r="AI927" s="46">
        <f t="shared" si="36"/>
        <v>0</v>
      </c>
    </row>
    <row r="928" spans="6:35" x14ac:dyDescent="0.25">
      <c r="F928" s="19" t="str">
        <f>IF(G928=1,MAX($F$4:F927)+1,"")</f>
        <v/>
      </c>
      <c r="G928" s="19">
        <f>COUNTIF($H$5:H928,H928)</f>
        <v>905</v>
      </c>
      <c r="H928" s="19" t="e">
        <f t="shared" si="35"/>
        <v>#N/A</v>
      </c>
      <c r="I928" s="19">
        <f>COUNTIF($J$4:$J928,1)</f>
        <v>11</v>
      </c>
      <c r="J928" s="19">
        <f>COUNTIF($S$5:$S928,S928)</f>
        <v>905</v>
      </c>
      <c r="K928" s="19" t="e">
        <f>VLOOKUP(P928,Исходные_данные,20,FALSE)</f>
        <v>#N/A</v>
      </c>
      <c r="L928" s="19">
        <f>IFERROR(IF(P928=0,0,MAX($L$4:L927)+1),0)</f>
        <v>0</v>
      </c>
      <c r="M928" s="104" t="e">
        <f>LEFT(P928,SEARCH(".",P928)-1)</f>
        <v>#N/A</v>
      </c>
      <c r="N928" s="104" t="e">
        <f>LEFT(RIGHT(P928,LEN(P928)-LEN(M928)-1),SEARCH(".",P928)-1)</f>
        <v>#N/A</v>
      </c>
      <c r="P928" s="46" t="e">
        <f>VLOOKUP(ROW(924:924),Разбивка_нумерация_5,4,FALSE)</f>
        <v>#N/A</v>
      </c>
      <c r="Q928" s="46" t="e">
        <f>IF(VLOOKUP(ROW(924:924),Разбивка_нумерация_5,3,FALSE)=0,VLOOKUP(ROW(924:924),Разбивка_нумерация_5,2,FALSE),VLOOKUP(ROW(924:924),Разбивка_нумерация_5,3,FALSE))</f>
        <v>#N/A</v>
      </c>
      <c r="R928" s="46" t="e">
        <f>VLOOKUP(ROW(924:924),Разбивка_нумерация_5,6,FALSE)</f>
        <v>#N/A</v>
      </c>
      <c r="S928" s="46" t="e">
        <f>VLOOKUP(ROW(924:924),Разбивка_нумерация_5,17,FALSE)</f>
        <v>#N/A</v>
      </c>
      <c r="T928" s="46" t="str">
        <f>IF(AG928=0,"","L="&amp;AG928)</f>
        <v/>
      </c>
      <c r="U928" s="46" t="str">
        <f>IF(AH928=0,"",AD928&amp;" L="&amp;AH928)</f>
        <v/>
      </c>
      <c r="V928" s="46" t="str">
        <f>IF(AI928=0,"",AE928&amp;" L="&amp;AI928)</f>
        <v/>
      </c>
      <c r="W928" s="47" t="e">
        <f>VLOOKUP(P928,Исходные_данные,13,FALSE)*1.3</f>
        <v>#N/A</v>
      </c>
      <c r="X928" s="48"/>
      <c r="Y928" s="48"/>
      <c r="Z928" s="48"/>
      <c r="AA928" s="48"/>
      <c r="AB928" s="48"/>
      <c r="AD928" s="46" t="e">
        <f>VLOOKUP(S928,Кабель_диаметр,4,FALSE)</f>
        <v>#N/A</v>
      </c>
      <c r="AE928" s="46" t="e">
        <f>VLOOKUP(S928,Кабель_диаметр,5,FALSE)</f>
        <v>#N/A</v>
      </c>
      <c r="AG928" s="46">
        <f>IFERROR(VLOOKUP(P928,Исходные_данные,10,FALSE),0)</f>
        <v>0</v>
      </c>
      <c r="AH928" s="46">
        <f>IFERROR(VLOOKUP(P928,Исходные_данные,11,FALSE),0)</f>
        <v>0</v>
      </c>
      <c r="AI928" s="46">
        <f t="shared" si="36"/>
        <v>0</v>
      </c>
    </row>
    <row r="929" spans="6:35" x14ac:dyDescent="0.25">
      <c r="F929" s="19" t="str">
        <f>IF(G929=1,MAX($F$4:F928)+1,"")</f>
        <v/>
      </c>
      <c r="G929" s="19">
        <f>COUNTIF($H$5:H929,H929)</f>
        <v>906</v>
      </c>
      <c r="H929" s="19" t="e">
        <f t="shared" si="35"/>
        <v>#N/A</v>
      </c>
      <c r="I929" s="19">
        <f>COUNTIF($J$4:$J929,1)</f>
        <v>11</v>
      </c>
      <c r="J929" s="19">
        <f>COUNTIF($S$5:$S929,S929)</f>
        <v>906</v>
      </c>
      <c r="K929" s="19" t="e">
        <f>VLOOKUP(P929,Исходные_данные,20,FALSE)</f>
        <v>#N/A</v>
      </c>
      <c r="L929" s="19">
        <f>IFERROR(IF(P929=0,0,MAX($L$4:L928)+1),0)</f>
        <v>0</v>
      </c>
      <c r="M929" s="104" t="e">
        <f>LEFT(P929,SEARCH(".",P929)-1)</f>
        <v>#N/A</v>
      </c>
      <c r="N929" s="104" t="e">
        <f>LEFT(RIGHT(P929,LEN(P929)-LEN(M929)-1),SEARCH(".",P929)-1)</f>
        <v>#N/A</v>
      </c>
      <c r="P929" s="46" t="e">
        <f>VLOOKUP(ROW(925:925),Разбивка_нумерация_5,4,FALSE)</f>
        <v>#N/A</v>
      </c>
      <c r="Q929" s="46" t="e">
        <f>IF(VLOOKUP(ROW(925:925),Разбивка_нумерация_5,3,FALSE)=0,VLOOKUP(ROW(925:925),Разбивка_нумерация_5,2,FALSE),VLOOKUP(ROW(925:925),Разбивка_нумерация_5,3,FALSE))</f>
        <v>#N/A</v>
      </c>
      <c r="R929" s="46" t="e">
        <f>VLOOKUP(ROW(925:925),Разбивка_нумерация_5,6,FALSE)</f>
        <v>#N/A</v>
      </c>
      <c r="S929" s="46" t="e">
        <f>VLOOKUP(ROW(925:925),Разбивка_нумерация_5,17,FALSE)</f>
        <v>#N/A</v>
      </c>
      <c r="T929" s="46" t="str">
        <f>IF(AG929=0,"","L="&amp;AG929)</f>
        <v/>
      </c>
      <c r="U929" s="46" t="str">
        <f>IF(AH929=0,"",AD929&amp;" L="&amp;AH929)</f>
        <v/>
      </c>
      <c r="V929" s="46" t="str">
        <f>IF(AI929=0,"",AE929&amp;" L="&amp;AI929)</f>
        <v/>
      </c>
      <c r="W929" s="47" t="e">
        <f>VLOOKUP(P929,Исходные_данные,13,FALSE)*1.3</f>
        <v>#N/A</v>
      </c>
      <c r="X929" s="48"/>
      <c r="Y929" s="48"/>
      <c r="Z929" s="48"/>
      <c r="AA929" s="48"/>
      <c r="AB929" s="48"/>
      <c r="AD929" s="46" t="e">
        <f>VLOOKUP(S929,Кабель_диаметр,4,FALSE)</f>
        <v>#N/A</v>
      </c>
      <c r="AE929" s="46" t="e">
        <f>VLOOKUP(S929,Кабель_диаметр,5,FALSE)</f>
        <v>#N/A</v>
      </c>
      <c r="AG929" s="46">
        <f>IFERROR(VLOOKUP(P929,Исходные_данные,10,FALSE),0)</f>
        <v>0</v>
      </c>
      <c r="AH929" s="46">
        <f>IFERROR(VLOOKUP(P929,Исходные_данные,11,FALSE),0)</f>
        <v>0</v>
      </c>
      <c r="AI929" s="46">
        <f t="shared" si="36"/>
        <v>0</v>
      </c>
    </row>
    <row r="930" spans="6:35" x14ac:dyDescent="0.25">
      <c r="F930" s="19" t="str">
        <f>IF(G930=1,MAX($F$4:F929)+1,"")</f>
        <v/>
      </c>
      <c r="G930" s="19">
        <f>COUNTIF($H$5:H930,H930)</f>
        <v>907</v>
      </c>
      <c r="H930" s="19" t="e">
        <f t="shared" si="35"/>
        <v>#N/A</v>
      </c>
      <c r="I930" s="19">
        <f>COUNTIF($J$4:$J930,1)</f>
        <v>11</v>
      </c>
      <c r="J930" s="19">
        <f>COUNTIF($S$5:$S930,S930)</f>
        <v>907</v>
      </c>
      <c r="K930" s="19" t="e">
        <f>VLOOKUP(P930,Исходные_данные,20,FALSE)</f>
        <v>#N/A</v>
      </c>
      <c r="L930" s="19">
        <f>IFERROR(IF(P930=0,0,MAX($L$4:L929)+1),0)</f>
        <v>0</v>
      </c>
      <c r="M930" s="104" t="e">
        <f>LEFT(P930,SEARCH(".",P930)-1)</f>
        <v>#N/A</v>
      </c>
      <c r="N930" s="104" t="e">
        <f>LEFT(RIGHT(P930,LEN(P930)-LEN(M930)-1),SEARCH(".",P930)-1)</f>
        <v>#N/A</v>
      </c>
      <c r="P930" s="46" t="e">
        <f>VLOOKUP(ROW(926:926),Разбивка_нумерация_5,4,FALSE)</f>
        <v>#N/A</v>
      </c>
      <c r="Q930" s="46" t="e">
        <f>IF(VLOOKUP(ROW(926:926),Разбивка_нумерация_5,3,FALSE)=0,VLOOKUP(ROW(926:926),Разбивка_нумерация_5,2,FALSE),VLOOKUP(ROW(926:926),Разбивка_нумерация_5,3,FALSE))</f>
        <v>#N/A</v>
      </c>
      <c r="R930" s="46" t="e">
        <f>VLOOKUP(ROW(926:926),Разбивка_нумерация_5,6,FALSE)</f>
        <v>#N/A</v>
      </c>
      <c r="S930" s="46" t="e">
        <f>VLOOKUP(ROW(926:926),Разбивка_нумерация_5,17,FALSE)</f>
        <v>#N/A</v>
      </c>
      <c r="T930" s="46" t="str">
        <f>IF(AG930=0,"","L="&amp;AG930)</f>
        <v/>
      </c>
      <c r="U930" s="46" t="str">
        <f>IF(AH930=0,"",AD930&amp;" L="&amp;AH930)</f>
        <v/>
      </c>
      <c r="V930" s="46" t="str">
        <f>IF(AI930=0,"",AE930&amp;" L="&amp;AI930)</f>
        <v/>
      </c>
      <c r="W930" s="47" t="e">
        <f>VLOOKUP(P930,Исходные_данные,13,FALSE)*1.3</f>
        <v>#N/A</v>
      </c>
      <c r="X930" s="48"/>
      <c r="Y930" s="48"/>
      <c r="Z930" s="48"/>
      <c r="AA930" s="48"/>
      <c r="AB930" s="48"/>
      <c r="AD930" s="46" t="e">
        <f>VLOOKUP(S930,Кабель_диаметр,4,FALSE)</f>
        <v>#N/A</v>
      </c>
      <c r="AE930" s="46" t="e">
        <f>VLOOKUP(S930,Кабель_диаметр,5,FALSE)</f>
        <v>#N/A</v>
      </c>
      <c r="AG930" s="46">
        <f>IFERROR(VLOOKUP(P930,Исходные_данные,10,FALSE),0)</f>
        <v>0</v>
      </c>
      <c r="AH930" s="46">
        <f>IFERROR(VLOOKUP(P930,Исходные_данные,11,FALSE),0)</f>
        <v>0</v>
      </c>
      <c r="AI930" s="46">
        <f t="shared" si="36"/>
        <v>0</v>
      </c>
    </row>
    <row r="931" spans="6:35" x14ac:dyDescent="0.25">
      <c r="F931" s="19" t="str">
        <f>IF(G931=1,MAX($F$4:F930)+1,"")</f>
        <v/>
      </c>
      <c r="G931" s="19">
        <f>COUNTIF($H$5:H931,H931)</f>
        <v>908</v>
      </c>
      <c r="H931" s="19" t="e">
        <f t="shared" si="35"/>
        <v>#N/A</v>
      </c>
      <c r="I931" s="19">
        <f>COUNTIF($J$4:$J931,1)</f>
        <v>11</v>
      </c>
      <c r="J931" s="19">
        <f>COUNTIF($S$5:$S931,S931)</f>
        <v>908</v>
      </c>
      <c r="K931" s="19" t="e">
        <f>VLOOKUP(P931,Исходные_данные,20,FALSE)</f>
        <v>#N/A</v>
      </c>
      <c r="L931" s="19">
        <f>IFERROR(IF(P931=0,0,MAX($L$4:L930)+1),0)</f>
        <v>0</v>
      </c>
      <c r="M931" s="104" t="e">
        <f>LEFT(P931,SEARCH(".",P931)-1)</f>
        <v>#N/A</v>
      </c>
      <c r="N931" s="104" t="e">
        <f>LEFT(RIGHT(P931,LEN(P931)-LEN(M931)-1),SEARCH(".",P931)-1)</f>
        <v>#N/A</v>
      </c>
      <c r="P931" s="46" t="e">
        <f>VLOOKUP(ROW(927:927),Разбивка_нумерация_5,4,FALSE)</f>
        <v>#N/A</v>
      </c>
      <c r="Q931" s="46" t="e">
        <f>IF(VLOOKUP(ROW(927:927),Разбивка_нумерация_5,3,FALSE)=0,VLOOKUP(ROW(927:927),Разбивка_нумерация_5,2,FALSE),VLOOKUP(ROW(927:927),Разбивка_нумерация_5,3,FALSE))</f>
        <v>#N/A</v>
      </c>
      <c r="R931" s="46" t="e">
        <f>VLOOKUP(ROW(927:927),Разбивка_нумерация_5,6,FALSE)</f>
        <v>#N/A</v>
      </c>
      <c r="S931" s="46" t="e">
        <f>VLOOKUP(ROW(927:927),Разбивка_нумерация_5,17,FALSE)</f>
        <v>#N/A</v>
      </c>
      <c r="T931" s="46" t="str">
        <f>IF(AG931=0,"","L="&amp;AG931)</f>
        <v/>
      </c>
      <c r="U931" s="46" t="str">
        <f>IF(AH931=0,"",AD931&amp;" L="&amp;AH931)</f>
        <v/>
      </c>
      <c r="V931" s="46" t="str">
        <f>IF(AI931=0,"",AE931&amp;" L="&amp;AI931)</f>
        <v/>
      </c>
      <c r="W931" s="47" t="e">
        <f>VLOOKUP(P931,Исходные_данные,13,FALSE)*1.3</f>
        <v>#N/A</v>
      </c>
      <c r="X931" s="48"/>
      <c r="Y931" s="48"/>
      <c r="Z931" s="48"/>
      <c r="AA931" s="48"/>
      <c r="AB931" s="48"/>
      <c r="AD931" s="46" t="e">
        <f>VLOOKUP(S931,Кабель_диаметр,4,FALSE)</f>
        <v>#N/A</v>
      </c>
      <c r="AE931" s="46" t="e">
        <f>VLOOKUP(S931,Кабель_диаметр,5,FALSE)</f>
        <v>#N/A</v>
      </c>
      <c r="AG931" s="46">
        <f>IFERROR(VLOOKUP(P931,Исходные_данные,10,FALSE),0)</f>
        <v>0</v>
      </c>
      <c r="AH931" s="46">
        <f>IFERROR(VLOOKUP(P931,Исходные_данные,11,FALSE),0)</f>
        <v>0</v>
      </c>
      <c r="AI931" s="46">
        <f t="shared" si="36"/>
        <v>0</v>
      </c>
    </row>
    <row r="932" spans="6:35" x14ac:dyDescent="0.25">
      <c r="F932" s="19" t="str">
        <f>IF(G932=1,MAX($F$4:F931)+1,"")</f>
        <v/>
      </c>
      <c r="G932" s="19">
        <f>COUNTIF($H$5:H932,H932)</f>
        <v>909</v>
      </c>
      <c r="H932" s="19" t="e">
        <f t="shared" si="35"/>
        <v>#N/A</v>
      </c>
      <c r="I932" s="19">
        <f>COUNTIF($J$4:$J932,1)</f>
        <v>11</v>
      </c>
      <c r="J932" s="19">
        <f>COUNTIF($S$5:$S932,S932)</f>
        <v>909</v>
      </c>
      <c r="K932" s="19" t="e">
        <f>VLOOKUP(P932,Исходные_данные,20,FALSE)</f>
        <v>#N/A</v>
      </c>
      <c r="L932" s="19">
        <f>IFERROR(IF(P932=0,0,MAX($L$4:L931)+1),0)</f>
        <v>0</v>
      </c>
      <c r="M932" s="104" t="e">
        <f>LEFT(P932,SEARCH(".",P932)-1)</f>
        <v>#N/A</v>
      </c>
      <c r="N932" s="104" t="e">
        <f>LEFT(RIGHT(P932,LEN(P932)-LEN(M932)-1),SEARCH(".",P932)-1)</f>
        <v>#N/A</v>
      </c>
      <c r="P932" s="46" t="e">
        <f>VLOOKUP(ROW(928:928),Разбивка_нумерация_5,4,FALSE)</f>
        <v>#N/A</v>
      </c>
      <c r="Q932" s="46" t="e">
        <f>IF(VLOOKUP(ROW(928:928),Разбивка_нумерация_5,3,FALSE)=0,VLOOKUP(ROW(928:928),Разбивка_нумерация_5,2,FALSE),VLOOKUP(ROW(928:928),Разбивка_нумерация_5,3,FALSE))</f>
        <v>#N/A</v>
      </c>
      <c r="R932" s="46" t="e">
        <f>VLOOKUP(ROW(928:928),Разбивка_нумерация_5,6,FALSE)</f>
        <v>#N/A</v>
      </c>
      <c r="S932" s="46" t="e">
        <f>VLOOKUP(ROW(928:928),Разбивка_нумерация_5,17,FALSE)</f>
        <v>#N/A</v>
      </c>
      <c r="T932" s="46" t="str">
        <f>IF(AG932=0,"","L="&amp;AG932)</f>
        <v/>
      </c>
      <c r="U932" s="46" t="str">
        <f>IF(AH932=0,"",AD932&amp;" L="&amp;AH932)</f>
        <v/>
      </c>
      <c r="V932" s="46" t="str">
        <f>IF(AI932=0,"",AE932&amp;" L="&amp;AI932)</f>
        <v/>
      </c>
      <c r="W932" s="47" t="e">
        <f>VLOOKUP(P932,Исходные_данные,13,FALSE)*1.3</f>
        <v>#N/A</v>
      </c>
      <c r="X932" s="48"/>
      <c r="Y932" s="48"/>
      <c r="Z932" s="48"/>
      <c r="AA932" s="48"/>
      <c r="AB932" s="48"/>
      <c r="AD932" s="46" t="e">
        <f>VLOOKUP(S932,Кабель_диаметр,4,FALSE)</f>
        <v>#N/A</v>
      </c>
      <c r="AE932" s="46" t="e">
        <f>VLOOKUP(S932,Кабель_диаметр,5,FALSE)</f>
        <v>#N/A</v>
      </c>
      <c r="AG932" s="46">
        <f>IFERROR(VLOOKUP(P932,Исходные_данные,10,FALSE),0)</f>
        <v>0</v>
      </c>
      <c r="AH932" s="46">
        <f>IFERROR(VLOOKUP(P932,Исходные_данные,11,FALSE),0)</f>
        <v>0</v>
      </c>
      <c r="AI932" s="46">
        <f t="shared" si="36"/>
        <v>0</v>
      </c>
    </row>
    <row r="933" spans="6:35" x14ac:dyDescent="0.25">
      <c r="F933" s="19" t="str">
        <f>IF(G933=1,MAX($F$4:F932)+1,"")</f>
        <v/>
      </c>
      <c r="G933" s="19">
        <f>COUNTIF($H$5:H933,H933)</f>
        <v>910</v>
      </c>
      <c r="H933" s="19" t="e">
        <f t="shared" si="35"/>
        <v>#N/A</v>
      </c>
      <c r="I933" s="19">
        <f>COUNTIF($J$4:$J933,1)</f>
        <v>11</v>
      </c>
      <c r="J933" s="19">
        <f>COUNTIF($S$5:$S933,S933)</f>
        <v>910</v>
      </c>
      <c r="K933" s="19" t="e">
        <f>VLOOKUP(P933,Исходные_данные,20,FALSE)</f>
        <v>#N/A</v>
      </c>
      <c r="L933" s="19">
        <f>IFERROR(IF(P933=0,0,MAX($L$4:L932)+1),0)</f>
        <v>0</v>
      </c>
      <c r="M933" s="104" t="e">
        <f>LEFT(P933,SEARCH(".",P933)-1)</f>
        <v>#N/A</v>
      </c>
      <c r="N933" s="104" t="e">
        <f>LEFT(RIGHT(P933,LEN(P933)-LEN(M933)-1),SEARCH(".",P933)-1)</f>
        <v>#N/A</v>
      </c>
      <c r="P933" s="46" t="e">
        <f>VLOOKUP(ROW(929:929),Разбивка_нумерация_5,4,FALSE)</f>
        <v>#N/A</v>
      </c>
      <c r="Q933" s="46" t="e">
        <f>IF(VLOOKUP(ROW(929:929),Разбивка_нумерация_5,3,FALSE)=0,VLOOKUP(ROW(929:929),Разбивка_нумерация_5,2,FALSE),VLOOKUP(ROW(929:929),Разбивка_нумерация_5,3,FALSE))</f>
        <v>#N/A</v>
      </c>
      <c r="R933" s="46" t="e">
        <f>VLOOKUP(ROW(929:929),Разбивка_нумерация_5,6,FALSE)</f>
        <v>#N/A</v>
      </c>
      <c r="S933" s="46" t="e">
        <f>VLOOKUP(ROW(929:929),Разбивка_нумерация_5,17,FALSE)</f>
        <v>#N/A</v>
      </c>
      <c r="T933" s="46" t="str">
        <f>IF(AG933=0,"","L="&amp;AG933)</f>
        <v/>
      </c>
      <c r="U933" s="46" t="str">
        <f>IF(AH933=0,"",AD933&amp;" L="&amp;AH933)</f>
        <v/>
      </c>
      <c r="V933" s="46" t="str">
        <f>IF(AI933=0,"",AE933&amp;" L="&amp;AI933)</f>
        <v/>
      </c>
      <c r="W933" s="47" t="e">
        <f>VLOOKUP(P933,Исходные_данные,13,FALSE)*1.3</f>
        <v>#N/A</v>
      </c>
      <c r="X933" s="48"/>
      <c r="Y933" s="48"/>
      <c r="Z933" s="48"/>
      <c r="AA933" s="48"/>
      <c r="AB933" s="48"/>
      <c r="AD933" s="46" t="e">
        <f>VLOOKUP(S933,Кабель_диаметр,4,FALSE)</f>
        <v>#N/A</v>
      </c>
      <c r="AE933" s="46" t="e">
        <f>VLOOKUP(S933,Кабель_диаметр,5,FALSE)</f>
        <v>#N/A</v>
      </c>
      <c r="AG933" s="46">
        <f>IFERROR(VLOOKUP(P933,Исходные_данные,10,FALSE),0)</f>
        <v>0</v>
      </c>
      <c r="AH933" s="46">
        <f>IFERROR(VLOOKUP(P933,Исходные_данные,11,FALSE),0)</f>
        <v>0</v>
      </c>
      <c r="AI933" s="46">
        <f t="shared" si="36"/>
        <v>0</v>
      </c>
    </row>
    <row r="934" spans="6:35" x14ac:dyDescent="0.25">
      <c r="F934" s="19" t="str">
        <f>IF(G934=1,MAX($F$4:F933)+1,"")</f>
        <v/>
      </c>
      <c r="G934" s="19">
        <f>COUNTIF($H$5:H934,H934)</f>
        <v>911</v>
      </c>
      <c r="H934" s="19" t="e">
        <f t="shared" si="35"/>
        <v>#N/A</v>
      </c>
      <c r="I934" s="19">
        <f>COUNTIF($J$4:$J934,1)</f>
        <v>11</v>
      </c>
      <c r="J934" s="19">
        <f>COUNTIF($S$5:$S934,S934)</f>
        <v>911</v>
      </c>
      <c r="K934" s="19" t="e">
        <f>VLOOKUP(P934,Исходные_данные,20,FALSE)</f>
        <v>#N/A</v>
      </c>
      <c r="L934" s="19">
        <f>IFERROR(IF(P934=0,0,MAX($L$4:L933)+1),0)</f>
        <v>0</v>
      </c>
      <c r="M934" s="104" t="e">
        <f>LEFT(P934,SEARCH(".",P934)-1)</f>
        <v>#N/A</v>
      </c>
      <c r="N934" s="104" t="e">
        <f>LEFT(RIGHT(P934,LEN(P934)-LEN(M934)-1),SEARCH(".",P934)-1)</f>
        <v>#N/A</v>
      </c>
      <c r="P934" s="46" t="e">
        <f>VLOOKUP(ROW(930:930),Разбивка_нумерация_5,4,FALSE)</f>
        <v>#N/A</v>
      </c>
      <c r="Q934" s="46" t="e">
        <f>IF(VLOOKUP(ROW(930:930),Разбивка_нумерация_5,3,FALSE)=0,VLOOKUP(ROW(930:930),Разбивка_нумерация_5,2,FALSE),VLOOKUP(ROW(930:930),Разбивка_нумерация_5,3,FALSE))</f>
        <v>#N/A</v>
      </c>
      <c r="R934" s="46" t="e">
        <f>VLOOKUP(ROW(930:930),Разбивка_нумерация_5,6,FALSE)</f>
        <v>#N/A</v>
      </c>
      <c r="S934" s="46" t="e">
        <f>VLOOKUP(ROW(930:930),Разбивка_нумерация_5,17,FALSE)</f>
        <v>#N/A</v>
      </c>
      <c r="T934" s="46" t="str">
        <f>IF(AG934=0,"","L="&amp;AG934)</f>
        <v/>
      </c>
      <c r="U934" s="46" t="str">
        <f>IF(AH934=0,"",AD934&amp;" L="&amp;AH934)</f>
        <v/>
      </c>
      <c r="V934" s="46" t="str">
        <f>IF(AI934=0,"",AE934&amp;" L="&amp;AI934)</f>
        <v/>
      </c>
      <c r="W934" s="47" t="e">
        <f>VLOOKUP(P934,Исходные_данные,13,FALSE)*1.3</f>
        <v>#N/A</v>
      </c>
      <c r="X934" s="48"/>
      <c r="Y934" s="48"/>
      <c r="Z934" s="48"/>
      <c r="AA934" s="48"/>
      <c r="AB934" s="48"/>
      <c r="AD934" s="46" t="e">
        <f>VLOOKUP(S934,Кабель_диаметр,4,FALSE)</f>
        <v>#N/A</v>
      </c>
      <c r="AE934" s="46" t="e">
        <f>VLOOKUP(S934,Кабель_диаметр,5,FALSE)</f>
        <v>#N/A</v>
      </c>
      <c r="AG934" s="46">
        <f>IFERROR(VLOOKUP(P934,Исходные_данные,10,FALSE),0)</f>
        <v>0</v>
      </c>
      <c r="AH934" s="46">
        <f>IFERROR(VLOOKUP(P934,Исходные_данные,11,FALSE),0)</f>
        <v>0</v>
      </c>
      <c r="AI934" s="46">
        <f t="shared" si="36"/>
        <v>0</v>
      </c>
    </row>
    <row r="935" spans="6:35" x14ac:dyDescent="0.25">
      <c r="F935" s="19" t="str">
        <f>IF(G935=1,MAX($F$4:F934)+1,"")</f>
        <v/>
      </c>
      <c r="G935" s="19">
        <f>COUNTIF($H$5:H935,H935)</f>
        <v>912</v>
      </c>
      <c r="H935" s="19" t="e">
        <f t="shared" si="35"/>
        <v>#N/A</v>
      </c>
      <c r="I935" s="19">
        <f>COUNTIF($J$4:$J935,1)</f>
        <v>11</v>
      </c>
      <c r="J935" s="19">
        <f>COUNTIF($S$5:$S935,S935)</f>
        <v>912</v>
      </c>
      <c r="K935" s="19" t="e">
        <f>VLOOKUP(P935,Исходные_данные,20,FALSE)</f>
        <v>#N/A</v>
      </c>
      <c r="L935" s="19">
        <f>IFERROR(IF(P935=0,0,MAX($L$4:L934)+1),0)</f>
        <v>0</v>
      </c>
      <c r="M935" s="104" t="e">
        <f>LEFT(P935,SEARCH(".",P935)-1)</f>
        <v>#N/A</v>
      </c>
      <c r="N935" s="104" t="e">
        <f>LEFT(RIGHT(P935,LEN(P935)-LEN(M935)-1),SEARCH(".",P935)-1)</f>
        <v>#N/A</v>
      </c>
      <c r="P935" s="46" t="e">
        <f>VLOOKUP(ROW(931:931),Разбивка_нумерация_5,4,FALSE)</f>
        <v>#N/A</v>
      </c>
      <c r="Q935" s="46" t="e">
        <f>IF(VLOOKUP(ROW(931:931),Разбивка_нумерация_5,3,FALSE)=0,VLOOKUP(ROW(931:931),Разбивка_нумерация_5,2,FALSE),VLOOKUP(ROW(931:931),Разбивка_нумерация_5,3,FALSE))</f>
        <v>#N/A</v>
      </c>
      <c r="R935" s="46" t="e">
        <f>VLOOKUP(ROW(931:931),Разбивка_нумерация_5,6,FALSE)</f>
        <v>#N/A</v>
      </c>
      <c r="S935" s="46" t="e">
        <f>VLOOKUP(ROW(931:931),Разбивка_нумерация_5,17,FALSE)</f>
        <v>#N/A</v>
      </c>
      <c r="T935" s="46" t="str">
        <f>IF(AG935=0,"","L="&amp;AG935)</f>
        <v/>
      </c>
      <c r="U935" s="46" t="str">
        <f>IF(AH935=0,"",AD935&amp;" L="&amp;AH935)</f>
        <v/>
      </c>
      <c r="V935" s="46" t="str">
        <f>IF(AI935=0,"",AE935&amp;" L="&amp;AI935)</f>
        <v/>
      </c>
      <c r="W935" s="47" t="e">
        <f>VLOOKUP(P935,Исходные_данные,13,FALSE)*1.3</f>
        <v>#N/A</v>
      </c>
      <c r="X935" s="48"/>
      <c r="Y935" s="48"/>
      <c r="Z935" s="48"/>
      <c r="AA935" s="48"/>
      <c r="AB935" s="48"/>
      <c r="AD935" s="46" t="e">
        <f>VLOOKUP(S935,Кабель_диаметр,4,FALSE)</f>
        <v>#N/A</v>
      </c>
      <c r="AE935" s="46" t="e">
        <f>VLOOKUP(S935,Кабель_диаметр,5,FALSE)</f>
        <v>#N/A</v>
      </c>
      <c r="AG935" s="46">
        <f>IFERROR(VLOOKUP(P935,Исходные_данные,10,FALSE),0)</f>
        <v>0</v>
      </c>
      <c r="AH935" s="46">
        <f>IFERROR(VLOOKUP(P935,Исходные_данные,11,FALSE),0)</f>
        <v>0</v>
      </c>
      <c r="AI935" s="46">
        <f t="shared" si="36"/>
        <v>0</v>
      </c>
    </row>
    <row r="936" spans="6:35" x14ac:dyDescent="0.25">
      <c r="F936" s="19" t="str">
        <f>IF(G936=1,MAX($F$4:F935)+1,"")</f>
        <v/>
      </c>
      <c r="G936" s="19">
        <f>COUNTIF($H$5:H936,H936)</f>
        <v>913</v>
      </c>
      <c r="H936" s="19" t="e">
        <f t="shared" si="35"/>
        <v>#N/A</v>
      </c>
      <c r="I936" s="19">
        <f>COUNTIF($J$4:$J936,1)</f>
        <v>11</v>
      </c>
      <c r="J936" s="19">
        <f>COUNTIF($S$5:$S936,S936)</f>
        <v>913</v>
      </c>
      <c r="K936" s="19" t="e">
        <f>VLOOKUP(P936,Исходные_данные,20,FALSE)</f>
        <v>#N/A</v>
      </c>
      <c r="L936" s="19">
        <f>IFERROR(IF(P936=0,0,MAX($L$4:L935)+1),0)</f>
        <v>0</v>
      </c>
      <c r="M936" s="104" t="e">
        <f>LEFT(P936,SEARCH(".",P936)-1)</f>
        <v>#N/A</v>
      </c>
      <c r="N936" s="104" t="e">
        <f>LEFT(RIGHT(P936,LEN(P936)-LEN(M936)-1),SEARCH(".",P936)-1)</f>
        <v>#N/A</v>
      </c>
      <c r="P936" s="46" t="e">
        <f>VLOOKUP(ROW(932:932),Разбивка_нумерация_5,4,FALSE)</f>
        <v>#N/A</v>
      </c>
      <c r="Q936" s="46" t="e">
        <f>IF(VLOOKUP(ROW(932:932),Разбивка_нумерация_5,3,FALSE)=0,VLOOKUP(ROW(932:932),Разбивка_нумерация_5,2,FALSE),VLOOKUP(ROW(932:932),Разбивка_нумерация_5,3,FALSE))</f>
        <v>#N/A</v>
      </c>
      <c r="R936" s="46" t="e">
        <f>VLOOKUP(ROW(932:932),Разбивка_нумерация_5,6,FALSE)</f>
        <v>#N/A</v>
      </c>
      <c r="S936" s="46" t="e">
        <f>VLOOKUP(ROW(932:932),Разбивка_нумерация_5,17,FALSE)</f>
        <v>#N/A</v>
      </c>
      <c r="T936" s="46" t="str">
        <f>IF(AG936=0,"","L="&amp;AG936)</f>
        <v/>
      </c>
      <c r="U936" s="46" t="str">
        <f>IF(AH936=0,"",AD936&amp;" L="&amp;AH936)</f>
        <v/>
      </c>
      <c r="V936" s="46" t="str">
        <f>IF(AI936=0,"",AE936&amp;" L="&amp;AI936)</f>
        <v/>
      </c>
      <c r="W936" s="47" t="e">
        <f>VLOOKUP(P936,Исходные_данные,13,FALSE)*1.3</f>
        <v>#N/A</v>
      </c>
      <c r="X936" s="48"/>
      <c r="Y936" s="48"/>
      <c r="Z936" s="48"/>
      <c r="AA936" s="48"/>
      <c r="AB936" s="48"/>
      <c r="AD936" s="46" t="e">
        <f>VLOOKUP(S936,Кабель_диаметр,4,FALSE)</f>
        <v>#N/A</v>
      </c>
      <c r="AE936" s="46" t="e">
        <f>VLOOKUP(S936,Кабель_диаметр,5,FALSE)</f>
        <v>#N/A</v>
      </c>
      <c r="AG936" s="46">
        <f>IFERROR(VLOOKUP(P936,Исходные_данные,10,FALSE),0)</f>
        <v>0</v>
      </c>
      <c r="AH936" s="46">
        <f>IFERROR(VLOOKUP(P936,Исходные_данные,11,FALSE),0)</f>
        <v>0</v>
      </c>
      <c r="AI936" s="46">
        <f t="shared" si="36"/>
        <v>0</v>
      </c>
    </row>
    <row r="937" spans="6:35" x14ac:dyDescent="0.25">
      <c r="F937" s="19" t="str">
        <f>IF(G937=1,MAX($F$4:F936)+1,"")</f>
        <v/>
      </c>
      <c r="G937" s="19">
        <f>COUNTIF($H$5:H937,H937)</f>
        <v>914</v>
      </c>
      <c r="H937" s="19" t="e">
        <f t="shared" si="35"/>
        <v>#N/A</v>
      </c>
      <c r="I937" s="19">
        <f>COUNTIF($J$4:$J937,1)</f>
        <v>11</v>
      </c>
      <c r="J937" s="19">
        <f>COUNTIF($S$5:$S937,S937)</f>
        <v>914</v>
      </c>
      <c r="K937" s="19" t="e">
        <f>VLOOKUP(P937,Исходные_данные,20,FALSE)</f>
        <v>#N/A</v>
      </c>
      <c r="L937" s="19">
        <f>IFERROR(IF(P937=0,0,MAX($L$4:L936)+1),0)</f>
        <v>0</v>
      </c>
      <c r="M937" s="104" t="e">
        <f>LEFT(P937,SEARCH(".",P937)-1)</f>
        <v>#N/A</v>
      </c>
      <c r="N937" s="104" t="e">
        <f>LEFT(RIGHT(P937,LEN(P937)-LEN(M937)-1),SEARCH(".",P937)-1)</f>
        <v>#N/A</v>
      </c>
      <c r="P937" s="46" t="e">
        <f>VLOOKUP(ROW(933:933),Разбивка_нумерация_5,4,FALSE)</f>
        <v>#N/A</v>
      </c>
      <c r="Q937" s="46" t="e">
        <f>IF(VLOOKUP(ROW(933:933),Разбивка_нумерация_5,3,FALSE)=0,VLOOKUP(ROW(933:933),Разбивка_нумерация_5,2,FALSE),VLOOKUP(ROW(933:933),Разбивка_нумерация_5,3,FALSE))</f>
        <v>#N/A</v>
      </c>
      <c r="R937" s="46" t="e">
        <f>VLOOKUP(ROW(933:933),Разбивка_нумерация_5,6,FALSE)</f>
        <v>#N/A</v>
      </c>
      <c r="S937" s="46" t="e">
        <f>VLOOKUP(ROW(933:933),Разбивка_нумерация_5,17,FALSE)</f>
        <v>#N/A</v>
      </c>
      <c r="T937" s="46" t="str">
        <f>IF(AG937=0,"","L="&amp;AG937)</f>
        <v/>
      </c>
      <c r="U937" s="46" t="str">
        <f>IF(AH937=0,"",AD937&amp;" L="&amp;AH937)</f>
        <v/>
      </c>
      <c r="V937" s="46" t="str">
        <f>IF(AI937=0,"",AE937&amp;" L="&amp;AI937)</f>
        <v/>
      </c>
      <c r="W937" s="47" t="e">
        <f>VLOOKUP(P937,Исходные_данные,13,FALSE)*1.3</f>
        <v>#N/A</v>
      </c>
      <c r="X937" s="48"/>
      <c r="Y937" s="48"/>
      <c r="Z937" s="48"/>
      <c r="AA937" s="48"/>
      <c r="AB937" s="48"/>
      <c r="AD937" s="46" t="e">
        <f>VLOOKUP(S937,Кабель_диаметр,4,FALSE)</f>
        <v>#N/A</v>
      </c>
      <c r="AE937" s="46" t="e">
        <f>VLOOKUP(S937,Кабель_диаметр,5,FALSE)</f>
        <v>#N/A</v>
      </c>
      <c r="AG937" s="46">
        <f>IFERROR(VLOOKUP(P937,Исходные_данные,10,FALSE),0)</f>
        <v>0</v>
      </c>
      <c r="AH937" s="46">
        <f>IFERROR(VLOOKUP(P937,Исходные_данные,11,FALSE),0)</f>
        <v>0</v>
      </c>
      <c r="AI937" s="46">
        <f t="shared" si="36"/>
        <v>0</v>
      </c>
    </row>
    <row r="938" spans="6:35" x14ac:dyDescent="0.25">
      <c r="F938" s="19" t="str">
        <f>IF(G938=1,MAX($F$4:F937)+1,"")</f>
        <v/>
      </c>
      <c r="G938" s="19">
        <f>COUNTIF($H$5:H938,H938)</f>
        <v>915</v>
      </c>
      <c r="H938" s="19" t="e">
        <f t="shared" si="35"/>
        <v>#N/A</v>
      </c>
      <c r="I938" s="19">
        <f>COUNTIF($J$4:$J938,1)</f>
        <v>11</v>
      </c>
      <c r="J938" s="19">
        <f>COUNTIF($S$5:$S938,S938)</f>
        <v>915</v>
      </c>
      <c r="K938" s="19" t="e">
        <f>VLOOKUP(P938,Исходные_данные,20,FALSE)</f>
        <v>#N/A</v>
      </c>
      <c r="L938" s="19">
        <f>IFERROR(IF(P938=0,0,MAX($L$4:L937)+1),0)</f>
        <v>0</v>
      </c>
      <c r="M938" s="104" t="e">
        <f>LEFT(P938,SEARCH(".",P938)-1)</f>
        <v>#N/A</v>
      </c>
      <c r="N938" s="104" t="e">
        <f>LEFT(RIGHT(P938,LEN(P938)-LEN(M938)-1),SEARCH(".",P938)-1)</f>
        <v>#N/A</v>
      </c>
      <c r="P938" s="46" t="e">
        <f>VLOOKUP(ROW(934:934),Разбивка_нумерация_5,4,FALSE)</f>
        <v>#N/A</v>
      </c>
      <c r="Q938" s="46" t="e">
        <f>IF(VLOOKUP(ROW(934:934),Разбивка_нумерация_5,3,FALSE)=0,VLOOKUP(ROW(934:934),Разбивка_нумерация_5,2,FALSE),VLOOKUP(ROW(934:934),Разбивка_нумерация_5,3,FALSE))</f>
        <v>#N/A</v>
      </c>
      <c r="R938" s="46" t="e">
        <f>VLOOKUP(ROW(934:934),Разбивка_нумерация_5,6,FALSE)</f>
        <v>#N/A</v>
      </c>
      <c r="S938" s="46" t="e">
        <f>VLOOKUP(ROW(934:934),Разбивка_нумерация_5,17,FALSE)</f>
        <v>#N/A</v>
      </c>
      <c r="T938" s="46" t="str">
        <f>IF(AG938=0,"","L="&amp;AG938)</f>
        <v/>
      </c>
      <c r="U938" s="46" t="str">
        <f>IF(AH938=0,"",AD938&amp;" L="&amp;AH938)</f>
        <v/>
      </c>
      <c r="V938" s="46" t="str">
        <f>IF(AI938=0,"",AE938&amp;" L="&amp;AI938)</f>
        <v/>
      </c>
      <c r="W938" s="47" t="e">
        <f>VLOOKUP(P938,Исходные_данные,13,FALSE)*1.3</f>
        <v>#N/A</v>
      </c>
      <c r="X938" s="48"/>
      <c r="Y938" s="48"/>
      <c r="Z938" s="48"/>
      <c r="AA938" s="48"/>
      <c r="AB938" s="48"/>
      <c r="AD938" s="46" t="e">
        <f>VLOOKUP(S938,Кабель_диаметр,4,FALSE)</f>
        <v>#N/A</v>
      </c>
      <c r="AE938" s="46" t="e">
        <f>VLOOKUP(S938,Кабель_диаметр,5,FALSE)</f>
        <v>#N/A</v>
      </c>
      <c r="AG938" s="46">
        <f>IFERROR(VLOOKUP(P938,Исходные_данные,10,FALSE),0)</f>
        <v>0</v>
      </c>
      <c r="AH938" s="46">
        <f>IFERROR(VLOOKUP(P938,Исходные_данные,11,FALSE),0)</f>
        <v>0</v>
      </c>
      <c r="AI938" s="46">
        <f t="shared" si="36"/>
        <v>0</v>
      </c>
    </row>
    <row r="939" spans="6:35" x14ac:dyDescent="0.25">
      <c r="F939" s="19" t="str">
        <f>IF(G939=1,MAX($F$4:F938)+1,"")</f>
        <v/>
      </c>
      <c r="G939" s="19">
        <f>COUNTIF($H$5:H939,H939)</f>
        <v>916</v>
      </c>
      <c r="H939" s="19" t="e">
        <f t="shared" si="35"/>
        <v>#N/A</v>
      </c>
      <c r="I939" s="19">
        <f>COUNTIF($J$4:$J939,1)</f>
        <v>11</v>
      </c>
      <c r="J939" s="19">
        <f>COUNTIF($S$5:$S939,S939)</f>
        <v>916</v>
      </c>
      <c r="K939" s="19" t="e">
        <f>VLOOKUP(P939,Исходные_данные,20,FALSE)</f>
        <v>#N/A</v>
      </c>
      <c r="L939" s="19">
        <f>IFERROR(IF(P939=0,0,MAX($L$4:L938)+1),0)</f>
        <v>0</v>
      </c>
      <c r="M939" s="104" t="e">
        <f>LEFT(P939,SEARCH(".",P939)-1)</f>
        <v>#N/A</v>
      </c>
      <c r="N939" s="104" t="e">
        <f>LEFT(RIGHT(P939,LEN(P939)-LEN(M939)-1),SEARCH(".",P939)-1)</f>
        <v>#N/A</v>
      </c>
      <c r="P939" s="46" t="e">
        <f>VLOOKUP(ROW(935:935),Разбивка_нумерация_5,4,FALSE)</f>
        <v>#N/A</v>
      </c>
      <c r="Q939" s="46" t="e">
        <f>IF(VLOOKUP(ROW(935:935),Разбивка_нумерация_5,3,FALSE)=0,VLOOKUP(ROW(935:935),Разбивка_нумерация_5,2,FALSE),VLOOKUP(ROW(935:935),Разбивка_нумерация_5,3,FALSE))</f>
        <v>#N/A</v>
      </c>
      <c r="R939" s="46" t="e">
        <f>VLOOKUP(ROW(935:935),Разбивка_нумерация_5,6,FALSE)</f>
        <v>#N/A</v>
      </c>
      <c r="S939" s="46" t="e">
        <f>VLOOKUP(ROW(935:935),Разбивка_нумерация_5,17,FALSE)</f>
        <v>#N/A</v>
      </c>
      <c r="T939" s="46" t="str">
        <f>IF(AG939=0,"","L="&amp;AG939)</f>
        <v/>
      </c>
      <c r="U939" s="46" t="str">
        <f>IF(AH939=0,"",AD939&amp;" L="&amp;AH939)</f>
        <v/>
      </c>
      <c r="V939" s="46" t="str">
        <f>IF(AI939=0,"",AE939&amp;" L="&amp;AI939)</f>
        <v/>
      </c>
      <c r="W939" s="47" t="e">
        <f>VLOOKUP(P939,Исходные_данные,13,FALSE)*1.3</f>
        <v>#N/A</v>
      </c>
      <c r="X939" s="48"/>
      <c r="Y939" s="48"/>
      <c r="Z939" s="48"/>
      <c r="AA939" s="48"/>
      <c r="AB939" s="48"/>
      <c r="AD939" s="46" t="e">
        <f>VLOOKUP(S939,Кабель_диаметр,4,FALSE)</f>
        <v>#N/A</v>
      </c>
      <c r="AE939" s="46" t="e">
        <f>VLOOKUP(S939,Кабель_диаметр,5,FALSE)</f>
        <v>#N/A</v>
      </c>
      <c r="AG939" s="46">
        <f>IFERROR(VLOOKUP(P939,Исходные_данные,10,FALSE),0)</f>
        <v>0</v>
      </c>
      <c r="AH939" s="46">
        <f>IFERROR(VLOOKUP(P939,Исходные_данные,11,FALSE),0)</f>
        <v>0</v>
      </c>
      <c r="AI939" s="46">
        <f t="shared" si="36"/>
        <v>0</v>
      </c>
    </row>
    <row r="940" spans="6:35" x14ac:dyDescent="0.25">
      <c r="F940" s="19" t="str">
        <f>IF(G940=1,MAX($F$4:F939)+1,"")</f>
        <v/>
      </c>
      <c r="G940" s="19">
        <f>COUNTIF($H$5:H940,H940)</f>
        <v>917</v>
      </c>
      <c r="H940" s="19" t="e">
        <f t="shared" si="35"/>
        <v>#N/A</v>
      </c>
      <c r="I940" s="19">
        <f>COUNTIF($J$4:$J940,1)</f>
        <v>11</v>
      </c>
      <c r="J940" s="19">
        <f>COUNTIF($S$5:$S940,S940)</f>
        <v>917</v>
      </c>
      <c r="K940" s="19" t="e">
        <f>VLOOKUP(P940,Исходные_данные,20,FALSE)</f>
        <v>#N/A</v>
      </c>
      <c r="L940" s="19">
        <f>IFERROR(IF(P940=0,0,MAX($L$4:L939)+1),0)</f>
        <v>0</v>
      </c>
      <c r="M940" s="104" t="e">
        <f>LEFT(P940,SEARCH(".",P940)-1)</f>
        <v>#N/A</v>
      </c>
      <c r="N940" s="104" t="e">
        <f>LEFT(RIGHT(P940,LEN(P940)-LEN(M940)-1),SEARCH(".",P940)-1)</f>
        <v>#N/A</v>
      </c>
      <c r="P940" s="46" t="e">
        <f>VLOOKUP(ROW(936:936),Разбивка_нумерация_5,4,FALSE)</f>
        <v>#N/A</v>
      </c>
      <c r="Q940" s="46" t="e">
        <f>IF(VLOOKUP(ROW(936:936),Разбивка_нумерация_5,3,FALSE)=0,VLOOKUP(ROW(936:936),Разбивка_нумерация_5,2,FALSE),VLOOKUP(ROW(936:936),Разбивка_нумерация_5,3,FALSE))</f>
        <v>#N/A</v>
      </c>
      <c r="R940" s="46" t="e">
        <f>VLOOKUP(ROW(936:936),Разбивка_нумерация_5,6,FALSE)</f>
        <v>#N/A</v>
      </c>
      <c r="S940" s="46" t="e">
        <f>VLOOKUP(ROW(936:936),Разбивка_нумерация_5,17,FALSE)</f>
        <v>#N/A</v>
      </c>
      <c r="T940" s="46" t="str">
        <f>IF(AG940=0,"","L="&amp;AG940)</f>
        <v/>
      </c>
      <c r="U940" s="46" t="str">
        <f>IF(AH940=0,"",AD940&amp;" L="&amp;AH940)</f>
        <v/>
      </c>
      <c r="V940" s="46" t="str">
        <f>IF(AI940=0,"",AE940&amp;" L="&amp;AI940)</f>
        <v/>
      </c>
      <c r="W940" s="47" t="e">
        <f>VLOOKUP(P940,Исходные_данные,13,FALSE)*1.3</f>
        <v>#N/A</v>
      </c>
      <c r="X940" s="48"/>
      <c r="Y940" s="48"/>
      <c r="Z940" s="48"/>
      <c r="AA940" s="48"/>
      <c r="AB940" s="48"/>
      <c r="AD940" s="46" t="e">
        <f>VLOOKUP(S940,Кабель_диаметр,4,FALSE)</f>
        <v>#N/A</v>
      </c>
      <c r="AE940" s="46" t="e">
        <f>VLOOKUP(S940,Кабель_диаметр,5,FALSE)</f>
        <v>#N/A</v>
      </c>
      <c r="AG940" s="46">
        <f>IFERROR(VLOOKUP(P940,Исходные_данные,10,FALSE),0)</f>
        <v>0</v>
      </c>
      <c r="AH940" s="46">
        <f>IFERROR(VLOOKUP(P940,Исходные_данные,11,FALSE),0)</f>
        <v>0</v>
      </c>
      <c r="AI940" s="46">
        <f t="shared" si="36"/>
        <v>0</v>
      </c>
    </row>
    <row r="941" spans="6:35" x14ac:dyDescent="0.25">
      <c r="F941" s="19" t="str">
        <f>IF(G941=1,MAX($F$4:F940)+1,"")</f>
        <v/>
      </c>
      <c r="G941" s="19">
        <f>COUNTIF($H$5:H941,H941)</f>
        <v>918</v>
      </c>
      <c r="H941" s="19" t="e">
        <f t="shared" si="35"/>
        <v>#N/A</v>
      </c>
      <c r="I941" s="19">
        <f>COUNTIF($J$4:$J941,1)</f>
        <v>11</v>
      </c>
      <c r="J941" s="19">
        <f>COUNTIF($S$5:$S941,S941)</f>
        <v>918</v>
      </c>
      <c r="K941" s="19" t="e">
        <f>VLOOKUP(P941,Исходные_данные,20,FALSE)</f>
        <v>#N/A</v>
      </c>
      <c r="L941" s="19">
        <f>IFERROR(IF(P941=0,0,MAX($L$4:L940)+1),0)</f>
        <v>0</v>
      </c>
      <c r="M941" s="104" t="e">
        <f>LEFT(P941,SEARCH(".",P941)-1)</f>
        <v>#N/A</v>
      </c>
      <c r="N941" s="104" t="e">
        <f>LEFT(RIGHT(P941,LEN(P941)-LEN(M941)-1),SEARCH(".",P941)-1)</f>
        <v>#N/A</v>
      </c>
      <c r="P941" s="46" t="e">
        <f>VLOOKUP(ROW(937:937),Разбивка_нумерация_5,4,FALSE)</f>
        <v>#N/A</v>
      </c>
      <c r="Q941" s="46" t="e">
        <f>IF(VLOOKUP(ROW(937:937),Разбивка_нумерация_5,3,FALSE)=0,VLOOKUP(ROW(937:937),Разбивка_нумерация_5,2,FALSE),VLOOKUP(ROW(937:937),Разбивка_нумерация_5,3,FALSE))</f>
        <v>#N/A</v>
      </c>
      <c r="R941" s="46" t="e">
        <f>VLOOKUP(ROW(937:937),Разбивка_нумерация_5,6,FALSE)</f>
        <v>#N/A</v>
      </c>
      <c r="S941" s="46" t="e">
        <f>VLOOKUP(ROW(937:937),Разбивка_нумерация_5,17,FALSE)</f>
        <v>#N/A</v>
      </c>
      <c r="T941" s="46" t="str">
        <f>IF(AG941=0,"","L="&amp;AG941)</f>
        <v/>
      </c>
      <c r="U941" s="46" t="str">
        <f>IF(AH941=0,"",AD941&amp;" L="&amp;AH941)</f>
        <v/>
      </c>
      <c r="V941" s="46" t="str">
        <f>IF(AI941=0,"",AE941&amp;" L="&amp;AI941)</f>
        <v/>
      </c>
      <c r="W941" s="47" t="e">
        <f>VLOOKUP(P941,Исходные_данные,13,FALSE)*1.3</f>
        <v>#N/A</v>
      </c>
      <c r="X941" s="48"/>
      <c r="Y941" s="48"/>
      <c r="Z941" s="48"/>
      <c r="AA941" s="48"/>
      <c r="AB941" s="48"/>
      <c r="AD941" s="46" t="e">
        <f>VLOOKUP(S941,Кабель_диаметр,4,FALSE)</f>
        <v>#N/A</v>
      </c>
      <c r="AE941" s="46" t="e">
        <f>VLOOKUP(S941,Кабель_диаметр,5,FALSE)</f>
        <v>#N/A</v>
      </c>
      <c r="AG941" s="46">
        <f>IFERROR(VLOOKUP(P941,Исходные_данные,10,FALSE),0)</f>
        <v>0</v>
      </c>
      <c r="AH941" s="46">
        <f>IFERROR(VLOOKUP(P941,Исходные_данные,11,FALSE),0)</f>
        <v>0</v>
      </c>
      <c r="AI941" s="46">
        <f t="shared" si="36"/>
        <v>0</v>
      </c>
    </row>
    <row r="942" spans="6:35" x14ac:dyDescent="0.25">
      <c r="F942" s="19" t="str">
        <f>IF(G942=1,MAX($F$4:F941)+1,"")</f>
        <v/>
      </c>
      <c r="G942" s="19">
        <f>COUNTIF($H$5:H942,H942)</f>
        <v>919</v>
      </c>
      <c r="H942" s="19" t="e">
        <f t="shared" si="35"/>
        <v>#N/A</v>
      </c>
      <c r="I942" s="19">
        <f>COUNTIF($J$4:$J942,1)</f>
        <v>11</v>
      </c>
      <c r="J942" s="19">
        <f>COUNTIF($S$5:$S942,S942)</f>
        <v>919</v>
      </c>
      <c r="K942" s="19" t="e">
        <f>VLOOKUP(P942,Исходные_данные,20,FALSE)</f>
        <v>#N/A</v>
      </c>
      <c r="L942" s="19">
        <f>IFERROR(IF(P942=0,0,MAX($L$4:L941)+1),0)</f>
        <v>0</v>
      </c>
      <c r="M942" s="104" t="e">
        <f>LEFT(P942,SEARCH(".",P942)-1)</f>
        <v>#N/A</v>
      </c>
      <c r="N942" s="104" t="e">
        <f>LEFT(RIGHT(P942,LEN(P942)-LEN(M942)-1),SEARCH(".",P942)-1)</f>
        <v>#N/A</v>
      </c>
      <c r="P942" s="46" t="e">
        <f>VLOOKUP(ROW(938:938),Разбивка_нумерация_5,4,FALSE)</f>
        <v>#N/A</v>
      </c>
      <c r="Q942" s="46" t="e">
        <f>IF(VLOOKUP(ROW(938:938),Разбивка_нумерация_5,3,FALSE)=0,VLOOKUP(ROW(938:938),Разбивка_нумерация_5,2,FALSE),VLOOKUP(ROW(938:938),Разбивка_нумерация_5,3,FALSE))</f>
        <v>#N/A</v>
      </c>
      <c r="R942" s="46" t="e">
        <f>VLOOKUP(ROW(938:938),Разбивка_нумерация_5,6,FALSE)</f>
        <v>#N/A</v>
      </c>
      <c r="S942" s="46" t="e">
        <f>VLOOKUP(ROW(938:938),Разбивка_нумерация_5,17,FALSE)</f>
        <v>#N/A</v>
      </c>
      <c r="T942" s="46" t="str">
        <f>IF(AG942=0,"","L="&amp;AG942)</f>
        <v/>
      </c>
      <c r="U942" s="46" t="str">
        <f>IF(AH942=0,"",AD942&amp;" L="&amp;AH942)</f>
        <v/>
      </c>
      <c r="V942" s="46" t="str">
        <f>IF(AI942=0,"",AE942&amp;" L="&amp;AI942)</f>
        <v/>
      </c>
      <c r="W942" s="47" t="e">
        <f>VLOOKUP(P942,Исходные_данные,13,FALSE)*1.3</f>
        <v>#N/A</v>
      </c>
      <c r="X942" s="48"/>
      <c r="Y942" s="48"/>
      <c r="Z942" s="48"/>
      <c r="AA942" s="48"/>
      <c r="AB942" s="48"/>
      <c r="AD942" s="46" t="e">
        <f>VLOOKUP(S942,Кабель_диаметр,4,FALSE)</f>
        <v>#N/A</v>
      </c>
      <c r="AE942" s="46" t="e">
        <f>VLOOKUP(S942,Кабель_диаметр,5,FALSE)</f>
        <v>#N/A</v>
      </c>
      <c r="AG942" s="46">
        <f>IFERROR(VLOOKUP(P942,Исходные_данные,10,FALSE),0)</f>
        <v>0</v>
      </c>
      <c r="AH942" s="46">
        <f>IFERROR(VLOOKUP(P942,Исходные_данные,11,FALSE),0)</f>
        <v>0</v>
      </c>
      <c r="AI942" s="46">
        <f t="shared" si="36"/>
        <v>0</v>
      </c>
    </row>
    <row r="943" spans="6:35" x14ac:dyDescent="0.25">
      <c r="F943" s="19" t="str">
        <f>IF(G943=1,MAX($F$4:F942)+1,"")</f>
        <v/>
      </c>
      <c r="G943" s="19">
        <f>COUNTIF($H$5:H943,H943)</f>
        <v>920</v>
      </c>
      <c r="H943" s="19" t="e">
        <f t="shared" si="35"/>
        <v>#N/A</v>
      </c>
      <c r="I943" s="19">
        <f>COUNTIF($J$4:$J943,1)</f>
        <v>11</v>
      </c>
      <c r="J943" s="19">
        <f>COUNTIF($S$5:$S943,S943)</f>
        <v>920</v>
      </c>
      <c r="K943" s="19" t="e">
        <f>VLOOKUP(P943,Исходные_данные,20,FALSE)</f>
        <v>#N/A</v>
      </c>
      <c r="L943" s="19">
        <f>IFERROR(IF(P943=0,0,MAX($L$4:L942)+1),0)</f>
        <v>0</v>
      </c>
      <c r="M943" s="104" t="e">
        <f>LEFT(P943,SEARCH(".",P943)-1)</f>
        <v>#N/A</v>
      </c>
      <c r="N943" s="104" t="e">
        <f>LEFT(RIGHT(P943,LEN(P943)-LEN(M943)-1),SEARCH(".",P943)-1)</f>
        <v>#N/A</v>
      </c>
      <c r="P943" s="46" t="e">
        <f>VLOOKUP(ROW(939:939),Разбивка_нумерация_5,4,FALSE)</f>
        <v>#N/A</v>
      </c>
      <c r="Q943" s="46" t="e">
        <f>IF(VLOOKUP(ROW(939:939),Разбивка_нумерация_5,3,FALSE)=0,VLOOKUP(ROW(939:939),Разбивка_нумерация_5,2,FALSE),VLOOKUP(ROW(939:939),Разбивка_нумерация_5,3,FALSE))</f>
        <v>#N/A</v>
      </c>
      <c r="R943" s="46" t="e">
        <f>VLOOKUP(ROW(939:939),Разбивка_нумерация_5,6,FALSE)</f>
        <v>#N/A</v>
      </c>
      <c r="S943" s="46" t="e">
        <f>VLOOKUP(ROW(939:939),Разбивка_нумерация_5,17,FALSE)</f>
        <v>#N/A</v>
      </c>
      <c r="T943" s="46" t="str">
        <f>IF(AG943=0,"","L="&amp;AG943)</f>
        <v/>
      </c>
      <c r="U943" s="46" t="str">
        <f>IF(AH943=0,"",AD943&amp;" L="&amp;AH943)</f>
        <v/>
      </c>
      <c r="V943" s="46" t="str">
        <f>IF(AI943=0,"",AE943&amp;" L="&amp;AI943)</f>
        <v/>
      </c>
      <c r="W943" s="47" t="e">
        <f>VLOOKUP(P943,Исходные_данные,13,FALSE)*1.3</f>
        <v>#N/A</v>
      </c>
      <c r="X943" s="48"/>
      <c r="Y943" s="48"/>
      <c r="Z943" s="48"/>
      <c r="AA943" s="48"/>
      <c r="AB943" s="48"/>
      <c r="AD943" s="46" t="e">
        <f>VLOOKUP(S943,Кабель_диаметр,4,FALSE)</f>
        <v>#N/A</v>
      </c>
      <c r="AE943" s="46" t="e">
        <f>VLOOKUP(S943,Кабель_диаметр,5,FALSE)</f>
        <v>#N/A</v>
      </c>
      <c r="AG943" s="46">
        <f>IFERROR(VLOOKUP(P943,Исходные_данные,10,FALSE),0)</f>
        <v>0</v>
      </c>
      <c r="AH943" s="46">
        <f>IFERROR(VLOOKUP(P943,Исходные_данные,11,FALSE),0)</f>
        <v>0</v>
      </c>
      <c r="AI943" s="46">
        <f t="shared" si="36"/>
        <v>0</v>
      </c>
    </row>
    <row r="944" spans="6:35" x14ac:dyDescent="0.25">
      <c r="F944" s="19" t="str">
        <f>IF(G944=1,MAX($F$4:F943)+1,"")</f>
        <v/>
      </c>
      <c r="G944" s="19">
        <f>COUNTIF($H$5:H944,H944)</f>
        <v>921</v>
      </c>
      <c r="H944" s="19" t="e">
        <f t="shared" si="35"/>
        <v>#N/A</v>
      </c>
      <c r="I944" s="19">
        <f>COUNTIF($J$4:$J944,1)</f>
        <v>11</v>
      </c>
      <c r="J944" s="19">
        <f>COUNTIF($S$5:$S944,S944)</f>
        <v>921</v>
      </c>
      <c r="K944" s="19" t="e">
        <f>VLOOKUP(P944,Исходные_данные,20,FALSE)</f>
        <v>#N/A</v>
      </c>
      <c r="L944" s="19">
        <f>IFERROR(IF(P944=0,0,MAX($L$4:L943)+1),0)</f>
        <v>0</v>
      </c>
      <c r="M944" s="104" t="e">
        <f>LEFT(P944,SEARCH(".",P944)-1)</f>
        <v>#N/A</v>
      </c>
      <c r="N944" s="104" t="e">
        <f>LEFT(RIGHT(P944,LEN(P944)-LEN(M944)-1),SEARCH(".",P944)-1)</f>
        <v>#N/A</v>
      </c>
      <c r="P944" s="46" t="e">
        <f>VLOOKUP(ROW(940:940),Разбивка_нумерация_5,4,FALSE)</f>
        <v>#N/A</v>
      </c>
      <c r="Q944" s="46" t="e">
        <f>IF(VLOOKUP(ROW(940:940),Разбивка_нумерация_5,3,FALSE)=0,VLOOKUP(ROW(940:940),Разбивка_нумерация_5,2,FALSE),VLOOKUP(ROW(940:940),Разбивка_нумерация_5,3,FALSE))</f>
        <v>#N/A</v>
      </c>
      <c r="R944" s="46" t="e">
        <f>VLOOKUP(ROW(940:940),Разбивка_нумерация_5,6,FALSE)</f>
        <v>#N/A</v>
      </c>
      <c r="S944" s="46" t="e">
        <f>VLOOKUP(ROW(940:940),Разбивка_нумерация_5,17,FALSE)</f>
        <v>#N/A</v>
      </c>
      <c r="T944" s="46" t="str">
        <f>IF(AG944=0,"","L="&amp;AG944)</f>
        <v/>
      </c>
      <c r="U944" s="46" t="str">
        <f>IF(AH944=0,"",AD944&amp;" L="&amp;AH944)</f>
        <v/>
      </c>
      <c r="V944" s="46" t="str">
        <f>IF(AI944=0,"",AE944&amp;" L="&amp;AI944)</f>
        <v/>
      </c>
      <c r="W944" s="47" t="e">
        <f>VLOOKUP(P944,Исходные_данные,13,FALSE)*1.3</f>
        <v>#N/A</v>
      </c>
      <c r="X944" s="48"/>
      <c r="Y944" s="48"/>
      <c r="Z944" s="48"/>
      <c r="AA944" s="48"/>
      <c r="AB944" s="48"/>
      <c r="AD944" s="46" t="e">
        <f>VLOOKUP(S944,Кабель_диаметр,4,FALSE)</f>
        <v>#N/A</v>
      </c>
      <c r="AE944" s="46" t="e">
        <f>VLOOKUP(S944,Кабель_диаметр,5,FALSE)</f>
        <v>#N/A</v>
      </c>
      <c r="AG944" s="46">
        <f>IFERROR(VLOOKUP(P944,Исходные_данные,10,FALSE),0)</f>
        <v>0</v>
      </c>
      <c r="AH944" s="46">
        <f>IFERROR(VLOOKUP(P944,Исходные_данные,11,FALSE),0)</f>
        <v>0</v>
      </c>
      <c r="AI944" s="46">
        <f t="shared" si="36"/>
        <v>0</v>
      </c>
    </row>
    <row r="945" spans="6:35" x14ac:dyDescent="0.25">
      <c r="F945" s="19" t="str">
        <f>IF(G945=1,MAX($F$4:F944)+1,"")</f>
        <v/>
      </c>
      <c r="G945" s="19">
        <f>COUNTIF($H$5:H945,H945)</f>
        <v>922</v>
      </c>
      <c r="H945" s="19" t="e">
        <f t="shared" si="35"/>
        <v>#N/A</v>
      </c>
      <c r="I945" s="19">
        <f>COUNTIF($J$4:$J945,1)</f>
        <v>11</v>
      </c>
      <c r="J945" s="19">
        <f>COUNTIF($S$5:$S945,S945)</f>
        <v>922</v>
      </c>
      <c r="K945" s="19" t="e">
        <f>VLOOKUP(P945,Исходные_данные,20,FALSE)</f>
        <v>#N/A</v>
      </c>
      <c r="L945" s="19">
        <f>IFERROR(IF(P945=0,0,MAX($L$4:L944)+1),0)</f>
        <v>0</v>
      </c>
      <c r="M945" s="104" t="e">
        <f>LEFT(P945,SEARCH(".",P945)-1)</f>
        <v>#N/A</v>
      </c>
      <c r="N945" s="104" t="e">
        <f>LEFT(RIGHT(P945,LEN(P945)-LEN(M945)-1),SEARCH(".",P945)-1)</f>
        <v>#N/A</v>
      </c>
      <c r="P945" s="46" t="e">
        <f>VLOOKUP(ROW(941:941),Разбивка_нумерация_5,4,FALSE)</f>
        <v>#N/A</v>
      </c>
      <c r="Q945" s="46" t="e">
        <f>IF(VLOOKUP(ROW(941:941),Разбивка_нумерация_5,3,FALSE)=0,VLOOKUP(ROW(941:941),Разбивка_нумерация_5,2,FALSE),VLOOKUP(ROW(941:941),Разбивка_нумерация_5,3,FALSE))</f>
        <v>#N/A</v>
      </c>
      <c r="R945" s="46" t="e">
        <f>VLOOKUP(ROW(941:941),Разбивка_нумерация_5,6,FALSE)</f>
        <v>#N/A</v>
      </c>
      <c r="S945" s="46" t="e">
        <f>VLOOKUP(ROW(941:941),Разбивка_нумерация_5,17,FALSE)</f>
        <v>#N/A</v>
      </c>
      <c r="T945" s="46" t="str">
        <f>IF(AG945=0,"","L="&amp;AG945)</f>
        <v/>
      </c>
      <c r="U945" s="46" t="str">
        <f>IF(AH945=0,"",AD945&amp;" L="&amp;AH945)</f>
        <v/>
      </c>
      <c r="V945" s="46" t="str">
        <f>IF(AI945=0,"",AE945&amp;" L="&amp;AI945)</f>
        <v/>
      </c>
      <c r="W945" s="47" t="e">
        <f>VLOOKUP(P945,Исходные_данные,13,FALSE)*1.3</f>
        <v>#N/A</v>
      </c>
      <c r="X945" s="48"/>
      <c r="Y945" s="48"/>
      <c r="Z945" s="48"/>
      <c r="AA945" s="48"/>
      <c r="AB945" s="48"/>
      <c r="AD945" s="46" t="e">
        <f>VLOOKUP(S945,Кабель_диаметр,4,FALSE)</f>
        <v>#N/A</v>
      </c>
      <c r="AE945" s="46" t="e">
        <f>VLOOKUP(S945,Кабель_диаметр,5,FALSE)</f>
        <v>#N/A</v>
      </c>
      <c r="AG945" s="46">
        <f>IFERROR(VLOOKUP(P945,Исходные_данные,10,FALSE),0)</f>
        <v>0</v>
      </c>
      <c r="AH945" s="46">
        <f>IFERROR(VLOOKUP(P945,Исходные_данные,11,FALSE),0)</f>
        <v>0</v>
      </c>
      <c r="AI945" s="46">
        <f t="shared" si="36"/>
        <v>0</v>
      </c>
    </row>
    <row r="946" spans="6:35" x14ac:dyDescent="0.25">
      <c r="F946" s="19" t="str">
        <f>IF(G946=1,MAX($F$4:F945)+1,"")</f>
        <v/>
      </c>
      <c r="G946" s="19">
        <f>COUNTIF($H$5:H946,H946)</f>
        <v>923</v>
      </c>
      <c r="H946" s="19" t="e">
        <f t="shared" si="35"/>
        <v>#N/A</v>
      </c>
      <c r="I946" s="19">
        <f>COUNTIF($J$4:$J946,1)</f>
        <v>11</v>
      </c>
      <c r="J946" s="19">
        <f>COUNTIF($S$5:$S946,S946)</f>
        <v>923</v>
      </c>
      <c r="K946" s="19" t="e">
        <f>VLOOKUP(P946,Исходные_данные,20,FALSE)</f>
        <v>#N/A</v>
      </c>
      <c r="L946" s="19">
        <f>IFERROR(IF(P946=0,0,MAX($L$4:L945)+1),0)</f>
        <v>0</v>
      </c>
      <c r="M946" s="104" t="e">
        <f>LEFT(P946,SEARCH(".",P946)-1)</f>
        <v>#N/A</v>
      </c>
      <c r="N946" s="104" t="e">
        <f>LEFT(RIGHT(P946,LEN(P946)-LEN(M946)-1),SEARCH(".",P946)-1)</f>
        <v>#N/A</v>
      </c>
      <c r="P946" s="46" t="e">
        <f>VLOOKUP(ROW(942:942),Разбивка_нумерация_5,4,FALSE)</f>
        <v>#N/A</v>
      </c>
      <c r="Q946" s="46" t="e">
        <f>IF(VLOOKUP(ROW(942:942),Разбивка_нумерация_5,3,FALSE)=0,VLOOKUP(ROW(942:942),Разбивка_нумерация_5,2,FALSE),VLOOKUP(ROW(942:942),Разбивка_нумерация_5,3,FALSE))</f>
        <v>#N/A</v>
      </c>
      <c r="R946" s="46" t="e">
        <f>VLOOKUP(ROW(942:942),Разбивка_нумерация_5,6,FALSE)</f>
        <v>#N/A</v>
      </c>
      <c r="S946" s="46" t="e">
        <f>VLOOKUP(ROW(942:942),Разбивка_нумерация_5,17,FALSE)</f>
        <v>#N/A</v>
      </c>
      <c r="T946" s="46" t="str">
        <f>IF(AG946=0,"","L="&amp;AG946)</f>
        <v/>
      </c>
      <c r="U946" s="46" t="str">
        <f>IF(AH946=0,"",AD946&amp;" L="&amp;AH946)</f>
        <v/>
      </c>
      <c r="V946" s="46" t="str">
        <f>IF(AI946=0,"",AE946&amp;" L="&amp;AI946)</f>
        <v/>
      </c>
      <c r="W946" s="47" t="e">
        <f>VLOOKUP(P946,Исходные_данные,13,FALSE)*1.3</f>
        <v>#N/A</v>
      </c>
      <c r="X946" s="48"/>
      <c r="Y946" s="48"/>
      <c r="Z946" s="48"/>
      <c r="AA946" s="48"/>
      <c r="AB946" s="48"/>
      <c r="AD946" s="46" t="e">
        <f>VLOOKUP(S946,Кабель_диаметр,4,FALSE)</f>
        <v>#N/A</v>
      </c>
      <c r="AE946" s="46" t="e">
        <f>VLOOKUP(S946,Кабель_диаметр,5,FALSE)</f>
        <v>#N/A</v>
      </c>
      <c r="AG946" s="46">
        <f>IFERROR(VLOOKUP(P946,Исходные_данные,10,FALSE),0)</f>
        <v>0</v>
      </c>
      <c r="AH946" s="46">
        <f>IFERROR(VLOOKUP(P946,Исходные_данные,11,FALSE),0)</f>
        <v>0</v>
      </c>
      <c r="AI946" s="46">
        <f t="shared" si="36"/>
        <v>0</v>
      </c>
    </row>
    <row r="947" spans="6:35" x14ac:dyDescent="0.25">
      <c r="F947" s="19" t="str">
        <f>IF(G947=1,MAX($F$4:F946)+1,"")</f>
        <v/>
      </c>
      <c r="G947" s="19">
        <f>COUNTIF($H$5:H947,H947)</f>
        <v>924</v>
      </c>
      <c r="H947" s="19" t="e">
        <f t="shared" si="35"/>
        <v>#N/A</v>
      </c>
      <c r="I947" s="19">
        <f>COUNTIF($J$4:$J947,1)</f>
        <v>11</v>
      </c>
      <c r="J947" s="19">
        <f>COUNTIF($S$5:$S947,S947)</f>
        <v>924</v>
      </c>
      <c r="K947" s="19" t="e">
        <f>VLOOKUP(P947,Исходные_данные,20,FALSE)</f>
        <v>#N/A</v>
      </c>
      <c r="L947" s="19">
        <f>IFERROR(IF(P947=0,0,MAX($L$4:L946)+1),0)</f>
        <v>0</v>
      </c>
      <c r="M947" s="104" t="e">
        <f>LEFT(P947,SEARCH(".",P947)-1)</f>
        <v>#N/A</v>
      </c>
      <c r="N947" s="104" t="e">
        <f>LEFT(RIGHT(P947,LEN(P947)-LEN(M947)-1),SEARCH(".",P947)-1)</f>
        <v>#N/A</v>
      </c>
      <c r="P947" s="46" t="e">
        <f>VLOOKUP(ROW(943:943),Разбивка_нумерация_5,4,FALSE)</f>
        <v>#N/A</v>
      </c>
      <c r="Q947" s="46" t="e">
        <f>IF(VLOOKUP(ROW(943:943),Разбивка_нумерация_5,3,FALSE)=0,VLOOKUP(ROW(943:943),Разбивка_нумерация_5,2,FALSE),VLOOKUP(ROW(943:943),Разбивка_нумерация_5,3,FALSE))</f>
        <v>#N/A</v>
      </c>
      <c r="R947" s="46" t="e">
        <f>VLOOKUP(ROW(943:943),Разбивка_нумерация_5,6,FALSE)</f>
        <v>#N/A</v>
      </c>
      <c r="S947" s="46" t="e">
        <f>VLOOKUP(ROW(943:943),Разбивка_нумерация_5,17,FALSE)</f>
        <v>#N/A</v>
      </c>
      <c r="T947" s="46" t="str">
        <f>IF(AG947=0,"","L="&amp;AG947)</f>
        <v/>
      </c>
      <c r="U947" s="46" t="str">
        <f>IF(AH947=0,"",AD947&amp;" L="&amp;AH947)</f>
        <v/>
      </c>
      <c r="V947" s="46" t="str">
        <f>IF(AI947=0,"",AE947&amp;" L="&amp;AI947)</f>
        <v/>
      </c>
      <c r="W947" s="47" t="e">
        <f>VLOOKUP(P947,Исходные_данные,13,FALSE)*1.3</f>
        <v>#N/A</v>
      </c>
      <c r="X947" s="48"/>
      <c r="Y947" s="48"/>
      <c r="Z947" s="48"/>
      <c r="AA947" s="48"/>
      <c r="AB947" s="48"/>
      <c r="AD947" s="46" t="e">
        <f>VLOOKUP(S947,Кабель_диаметр,4,FALSE)</f>
        <v>#N/A</v>
      </c>
      <c r="AE947" s="46" t="e">
        <f>VLOOKUP(S947,Кабель_диаметр,5,FALSE)</f>
        <v>#N/A</v>
      </c>
      <c r="AG947" s="46">
        <f>IFERROR(VLOOKUP(P947,Исходные_данные,10,FALSE),0)</f>
        <v>0</v>
      </c>
      <c r="AH947" s="46">
        <f>IFERROR(VLOOKUP(P947,Исходные_данные,11,FALSE),0)</f>
        <v>0</v>
      </c>
      <c r="AI947" s="46">
        <f t="shared" si="36"/>
        <v>0</v>
      </c>
    </row>
    <row r="948" spans="6:35" x14ac:dyDescent="0.25">
      <c r="F948" s="19" t="str">
        <f>IF(G948=1,MAX($F$4:F947)+1,"")</f>
        <v/>
      </c>
      <c r="G948" s="19">
        <f>COUNTIF($H$5:H948,H948)</f>
        <v>925</v>
      </c>
      <c r="H948" s="19" t="e">
        <f t="shared" si="35"/>
        <v>#N/A</v>
      </c>
      <c r="I948" s="19">
        <f>COUNTIF($J$4:$J948,1)</f>
        <v>11</v>
      </c>
      <c r="J948" s="19">
        <f>COUNTIF($S$5:$S948,S948)</f>
        <v>925</v>
      </c>
      <c r="K948" s="19" t="e">
        <f>VLOOKUP(P948,Исходные_данные,20,FALSE)</f>
        <v>#N/A</v>
      </c>
      <c r="L948" s="19">
        <f>IFERROR(IF(P948=0,0,MAX($L$4:L947)+1),0)</f>
        <v>0</v>
      </c>
      <c r="M948" s="104" t="e">
        <f>LEFT(P948,SEARCH(".",P948)-1)</f>
        <v>#N/A</v>
      </c>
      <c r="N948" s="104" t="e">
        <f>LEFT(RIGHT(P948,LEN(P948)-LEN(M948)-1),SEARCH(".",P948)-1)</f>
        <v>#N/A</v>
      </c>
      <c r="P948" s="46" t="e">
        <f>VLOOKUP(ROW(944:944),Разбивка_нумерация_5,4,FALSE)</f>
        <v>#N/A</v>
      </c>
      <c r="Q948" s="46" t="e">
        <f>IF(VLOOKUP(ROW(944:944),Разбивка_нумерация_5,3,FALSE)=0,VLOOKUP(ROW(944:944),Разбивка_нумерация_5,2,FALSE),VLOOKUP(ROW(944:944),Разбивка_нумерация_5,3,FALSE))</f>
        <v>#N/A</v>
      </c>
      <c r="R948" s="46" t="e">
        <f>VLOOKUP(ROW(944:944),Разбивка_нумерация_5,6,FALSE)</f>
        <v>#N/A</v>
      </c>
      <c r="S948" s="46" t="e">
        <f>VLOOKUP(ROW(944:944),Разбивка_нумерация_5,17,FALSE)</f>
        <v>#N/A</v>
      </c>
      <c r="T948" s="46" t="str">
        <f>IF(AG948=0,"","L="&amp;AG948)</f>
        <v/>
      </c>
      <c r="U948" s="46" t="str">
        <f>IF(AH948=0,"",AD948&amp;" L="&amp;AH948)</f>
        <v/>
      </c>
      <c r="V948" s="46" t="str">
        <f>IF(AI948=0,"",AE948&amp;" L="&amp;AI948)</f>
        <v/>
      </c>
      <c r="W948" s="47" t="e">
        <f>VLOOKUP(P948,Исходные_данные,13,FALSE)*1.3</f>
        <v>#N/A</v>
      </c>
      <c r="X948" s="48"/>
      <c r="Y948" s="48"/>
      <c r="Z948" s="48"/>
      <c r="AA948" s="48"/>
      <c r="AB948" s="48"/>
      <c r="AD948" s="46" t="e">
        <f>VLOOKUP(S948,Кабель_диаметр,4,FALSE)</f>
        <v>#N/A</v>
      </c>
      <c r="AE948" s="46" t="e">
        <f>VLOOKUP(S948,Кабель_диаметр,5,FALSE)</f>
        <v>#N/A</v>
      </c>
      <c r="AG948" s="46">
        <f>IFERROR(VLOOKUP(P948,Исходные_данные,10,FALSE),0)</f>
        <v>0</v>
      </c>
      <c r="AH948" s="46">
        <f>IFERROR(VLOOKUP(P948,Исходные_данные,11,FALSE),0)</f>
        <v>0</v>
      </c>
      <c r="AI948" s="46">
        <f t="shared" si="36"/>
        <v>0</v>
      </c>
    </row>
    <row r="949" spans="6:35" x14ac:dyDescent="0.25">
      <c r="F949" s="19" t="str">
        <f>IF(G949=1,MAX($F$4:F948)+1,"")</f>
        <v/>
      </c>
      <c r="G949" s="19">
        <f>COUNTIF($H$5:H949,H949)</f>
        <v>926</v>
      </c>
      <c r="H949" s="19" t="e">
        <f t="shared" si="35"/>
        <v>#N/A</v>
      </c>
      <c r="I949" s="19">
        <f>COUNTIF($J$4:$J949,1)</f>
        <v>11</v>
      </c>
      <c r="J949" s="19">
        <f>COUNTIF($S$5:$S949,S949)</f>
        <v>926</v>
      </c>
      <c r="K949" s="19" t="e">
        <f>VLOOKUP(P949,Исходные_данные,20,FALSE)</f>
        <v>#N/A</v>
      </c>
      <c r="L949" s="19">
        <f>IFERROR(IF(P949=0,0,MAX($L$4:L948)+1),0)</f>
        <v>0</v>
      </c>
      <c r="M949" s="104" t="e">
        <f>LEFT(P949,SEARCH(".",P949)-1)</f>
        <v>#N/A</v>
      </c>
      <c r="N949" s="104" t="e">
        <f>LEFT(RIGHT(P949,LEN(P949)-LEN(M949)-1),SEARCH(".",P949)-1)</f>
        <v>#N/A</v>
      </c>
      <c r="P949" s="46" t="e">
        <f>VLOOKUP(ROW(945:945),Разбивка_нумерация_5,4,FALSE)</f>
        <v>#N/A</v>
      </c>
      <c r="Q949" s="46" t="e">
        <f>IF(VLOOKUP(ROW(945:945),Разбивка_нумерация_5,3,FALSE)=0,VLOOKUP(ROW(945:945),Разбивка_нумерация_5,2,FALSE),VLOOKUP(ROW(945:945),Разбивка_нумерация_5,3,FALSE))</f>
        <v>#N/A</v>
      </c>
      <c r="R949" s="46" t="e">
        <f>VLOOKUP(ROW(945:945),Разбивка_нумерация_5,6,FALSE)</f>
        <v>#N/A</v>
      </c>
      <c r="S949" s="46" t="e">
        <f>VLOOKUP(ROW(945:945),Разбивка_нумерация_5,17,FALSE)</f>
        <v>#N/A</v>
      </c>
      <c r="T949" s="46" t="str">
        <f>IF(AG949=0,"","L="&amp;AG949)</f>
        <v/>
      </c>
      <c r="U949" s="46" t="str">
        <f>IF(AH949=0,"",AD949&amp;" L="&amp;AH949)</f>
        <v/>
      </c>
      <c r="V949" s="46" t="str">
        <f>IF(AI949=0,"",AE949&amp;" L="&amp;AI949)</f>
        <v/>
      </c>
      <c r="W949" s="47" t="e">
        <f>VLOOKUP(P949,Исходные_данные,13,FALSE)*1.3</f>
        <v>#N/A</v>
      </c>
      <c r="X949" s="48"/>
      <c r="Y949" s="48"/>
      <c r="Z949" s="48"/>
      <c r="AA949" s="48"/>
      <c r="AB949" s="48"/>
      <c r="AD949" s="46" t="e">
        <f>VLOOKUP(S949,Кабель_диаметр,4,FALSE)</f>
        <v>#N/A</v>
      </c>
      <c r="AE949" s="46" t="e">
        <f>VLOOKUP(S949,Кабель_диаметр,5,FALSE)</f>
        <v>#N/A</v>
      </c>
      <c r="AG949" s="46">
        <f>IFERROR(VLOOKUP(P949,Исходные_данные,10,FALSE),0)</f>
        <v>0</v>
      </c>
      <c r="AH949" s="46">
        <f>IFERROR(VLOOKUP(P949,Исходные_данные,11,FALSE),0)</f>
        <v>0</v>
      </c>
      <c r="AI949" s="46">
        <f t="shared" si="36"/>
        <v>0</v>
      </c>
    </row>
    <row r="950" spans="6:35" x14ac:dyDescent="0.25">
      <c r="F950" s="19" t="str">
        <f>IF(G950=1,MAX($F$4:F949)+1,"")</f>
        <v/>
      </c>
      <c r="G950" s="19">
        <f>COUNTIF($H$5:H950,H950)</f>
        <v>927</v>
      </c>
      <c r="H950" s="19" t="e">
        <f t="shared" si="35"/>
        <v>#N/A</v>
      </c>
      <c r="I950" s="19">
        <f>COUNTIF($J$4:$J950,1)</f>
        <v>11</v>
      </c>
      <c r="J950" s="19">
        <f>COUNTIF($S$5:$S950,S950)</f>
        <v>927</v>
      </c>
      <c r="K950" s="19" t="e">
        <f>VLOOKUP(P950,Исходные_данные,20,FALSE)</f>
        <v>#N/A</v>
      </c>
      <c r="L950" s="19">
        <f>IFERROR(IF(P950=0,0,MAX($L$4:L949)+1),0)</f>
        <v>0</v>
      </c>
      <c r="M950" s="104" t="e">
        <f>LEFT(P950,SEARCH(".",P950)-1)</f>
        <v>#N/A</v>
      </c>
      <c r="N950" s="104" t="e">
        <f>LEFT(RIGHT(P950,LEN(P950)-LEN(M950)-1),SEARCH(".",P950)-1)</f>
        <v>#N/A</v>
      </c>
      <c r="P950" s="46" t="e">
        <f>VLOOKUP(ROW(946:946),Разбивка_нумерация_5,4,FALSE)</f>
        <v>#N/A</v>
      </c>
      <c r="Q950" s="46" t="e">
        <f>IF(VLOOKUP(ROW(946:946),Разбивка_нумерация_5,3,FALSE)=0,VLOOKUP(ROW(946:946),Разбивка_нумерация_5,2,FALSE),VLOOKUP(ROW(946:946),Разбивка_нумерация_5,3,FALSE))</f>
        <v>#N/A</v>
      </c>
      <c r="R950" s="46" t="e">
        <f>VLOOKUP(ROW(946:946),Разбивка_нумерация_5,6,FALSE)</f>
        <v>#N/A</v>
      </c>
      <c r="S950" s="46" t="e">
        <f>VLOOKUP(ROW(946:946),Разбивка_нумерация_5,17,FALSE)</f>
        <v>#N/A</v>
      </c>
      <c r="T950" s="46" t="str">
        <f>IF(AG950=0,"","L="&amp;AG950)</f>
        <v/>
      </c>
      <c r="U950" s="46" t="str">
        <f>IF(AH950=0,"",AD950&amp;" L="&amp;AH950)</f>
        <v/>
      </c>
      <c r="V950" s="46" t="str">
        <f>IF(AI950=0,"",AE950&amp;" L="&amp;AI950)</f>
        <v/>
      </c>
      <c r="W950" s="47" t="e">
        <f>VLOOKUP(P950,Исходные_данные,13,FALSE)*1.3</f>
        <v>#N/A</v>
      </c>
      <c r="X950" s="48"/>
      <c r="Y950" s="48"/>
      <c r="Z950" s="48"/>
      <c r="AA950" s="48"/>
      <c r="AB950" s="48"/>
      <c r="AD950" s="46" t="e">
        <f>VLOOKUP(S950,Кабель_диаметр,4,FALSE)</f>
        <v>#N/A</v>
      </c>
      <c r="AE950" s="46" t="e">
        <f>VLOOKUP(S950,Кабель_диаметр,5,FALSE)</f>
        <v>#N/A</v>
      </c>
      <c r="AG950" s="46">
        <f>IFERROR(VLOOKUP(P950,Исходные_данные,10,FALSE),0)</f>
        <v>0</v>
      </c>
      <c r="AH950" s="46">
        <f>IFERROR(VLOOKUP(P950,Исходные_данные,11,FALSE),0)</f>
        <v>0</v>
      </c>
      <c r="AI950" s="46">
        <f t="shared" si="36"/>
        <v>0</v>
      </c>
    </row>
    <row r="951" spans="6:35" x14ac:dyDescent="0.25">
      <c r="F951" s="19" t="str">
        <f>IF(G951=1,MAX($F$4:F950)+1,"")</f>
        <v/>
      </c>
      <c r="G951" s="19">
        <f>COUNTIF($H$5:H951,H951)</f>
        <v>928</v>
      </c>
      <c r="H951" s="19" t="e">
        <f t="shared" si="35"/>
        <v>#N/A</v>
      </c>
      <c r="I951" s="19">
        <f>COUNTIF($J$4:$J951,1)</f>
        <v>11</v>
      </c>
      <c r="J951" s="19">
        <f>COUNTIF($S$5:$S951,S951)</f>
        <v>928</v>
      </c>
      <c r="K951" s="19" t="e">
        <f>VLOOKUP(P951,Исходные_данные,20,FALSE)</f>
        <v>#N/A</v>
      </c>
      <c r="L951" s="19">
        <f>IFERROR(IF(P951=0,0,MAX($L$4:L950)+1),0)</f>
        <v>0</v>
      </c>
      <c r="M951" s="104" t="e">
        <f>LEFT(P951,SEARCH(".",P951)-1)</f>
        <v>#N/A</v>
      </c>
      <c r="N951" s="104" t="e">
        <f>LEFT(RIGHT(P951,LEN(P951)-LEN(M951)-1),SEARCH(".",P951)-1)</f>
        <v>#N/A</v>
      </c>
      <c r="P951" s="46" t="e">
        <f>VLOOKUP(ROW(947:947),Разбивка_нумерация_5,4,FALSE)</f>
        <v>#N/A</v>
      </c>
      <c r="Q951" s="46" t="e">
        <f>IF(VLOOKUP(ROW(947:947),Разбивка_нумерация_5,3,FALSE)=0,VLOOKUP(ROW(947:947),Разбивка_нумерация_5,2,FALSE),VLOOKUP(ROW(947:947),Разбивка_нумерация_5,3,FALSE))</f>
        <v>#N/A</v>
      </c>
      <c r="R951" s="46" t="e">
        <f>VLOOKUP(ROW(947:947),Разбивка_нумерация_5,6,FALSE)</f>
        <v>#N/A</v>
      </c>
      <c r="S951" s="46" t="e">
        <f>VLOOKUP(ROW(947:947),Разбивка_нумерация_5,17,FALSE)</f>
        <v>#N/A</v>
      </c>
      <c r="T951" s="46" t="str">
        <f>IF(AG951=0,"","L="&amp;AG951)</f>
        <v/>
      </c>
      <c r="U951" s="46" t="str">
        <f>IF(AH951=0,"",AD951&amp;" L="&amp;AH951)</f>
        <v/>
      </c>
      <c r="V951" s="46" t="str">
        <f>IF(AI951=0,"",AE951&amp;" L="&amp;AI951)</f>
        <v/>
      </c>
      <c r="W951" s="47" t="e">
        <f>VLOOKUP(P951,Исходные_данные,13,FALSE)*1.3</f>
        <v>#N/A</v>
      </c>
      <c r="X951" s="48"/>
      <c r="Y951" s="48"/>
      <c r="Z951" s="48"/>
      <c r="AA951" s="48"/>
      <c r="AB951" s="48"/>
      <c r="AD951" s="46" t="e">
        <f>VLOOKUP(S951,Кабель_диаметр,4,FALSE)</f>
        <v>#N/A</v>
      </c>
      <c r="AE951" s="46" t="e">
        <f>VLOOKUP(S951,Кабель_диаметр,5,FALSE)</f>
        <v>#N/A</v>
      </c>
      <c r="AG951" s="46">
        <f>IFERROR(VLOOKUP(P951,Исходные_данные,10,FALSE),0)</f>
        <v>0</v>
      </c>
      <c r="AH951" s="46">
        <f>IFERROR(VLOOKUP(P951,Исходные_данные,11,FALSE),0)</f>
        <v>0</v>
      </c>
      <c r="AI951" s="46">
        <f t="shared" si="36"/>
        <v>0</v>
      </c>
    </row>
    <row r="952" spans="6:35" x14ac:dyDescent="0.25">
      <c r="F952" s="19" t="str">
        <f>IF(G952=1,MAX($F$4:F951)+1,"")</f>
        <v/>
      </c>
      <c r="G952" s="19">
        <f>COUNTIF($H$5:H952,H952)</f>
        <v>929</v>
      </c>
      <c r="H952" s="19" t="e">
        <f t="shared" si="35"/>
        <v>#N/A</v>
      </c>
      <c r="I952" s="19">
        <f>COUNTIF($J$4:$J952,1)</f>
        <v>11</v>
      </c>
      <c r="J952" s="19">
        <f>COUNTIF($S$5:$S952,S952)</f>
        <v>929</v>
      </c>
      <c r="K952" s="19" t="e">
        <f>VLOOKUP(P952,Исходные_данные,20,FALSE)</f>
        <v>#N/A</v>
      </c>
      <c r="L952" s="19">
        <f>IFERROR(IF(P952=0,0,MAX($L$4:L951)+1),0)</f>
        <v>0</v>
      </c>
      <c r="M952" s="104" t="e">
        <f>LEFT(P952,SEARCH(".",P952)-1)</f>
        <v>#N/A</v>
      </c>
      <c r="N952" s="104" t="e">
        <f>LEFT(RIGHT(P952,LEN(P952)-LEN(M952)-1),SEARCH(".",P952)-1)</f>
        <v>#N/A</v>
      </c>
      <c r="P952" s="46" t="e">
        <f>VLOOKUP(ROW(948:948),Разбивка_нумерация_5,4,FALSE)</f>
        <v>#N/A</v>
      </c>
      <c r="Q952" s="46" t="e">
        <f>IF(VLOOKUP(ROW(948:948),Разбивка_нумерация_5,3,FALSE)=0,VLOOKUP(ROW(948:948),Разбивка_нумерация_5,2,FALSE),VLOOKUP(ROW(948:948),Разбивка_нумерация_5,3,FALSE))</f>
        <v>#N/A</v>
      </c>
      <c r="R952" s="46" t="e">
        <f>VLOOKUP(ROW(948:948),Разбивка_нумерация_5,6,FALSE)</f>
        <v>#N/A</v>
      </c>
      <c r="S952" s="46" t="e">
        <f>VLOOKUP(ROW(948:948),Разбивка_нумерация_5,17,FALSE)</f>
        <v>#N/A</v>
      </c>
      <c r="T952" s="46" t="str">
        <f>IF(AG952=0,"","L="&amp;AG952)</f>
        <v/>
      </c>
      <c r="U952" s="46" t="str">
        <f>IF(AH952=0,"",AD952&amp;" L="&amp;AH952)</f>
        <v/>
      </c>
      <c r="V952" s="46" t="str">
        <f>IF(AI952=0,"",AE952&amp;" L="&amp;AI952)</f>
        <v/>
      </c>
      <c r="W952" s="47" t="e">
        <f>VLOOKUP(P952,Исходные_данные,13,FALSE)*1.3</f>
        <v>#N/A</v>
      </c>
      <c r="X952" s="48"/>
      <c r="Y952" s="48"/>
      <c r="Z952" s="48"/>
      <c r="AA952" s="48"/>
      <c r="AB952" s="48"/>
      <c r="AD952" s="46" t="e">
        <f>VLOOKUP(S952,Кабель_диаметр,4,FALSE)</f>
        <v>#N/A</v>
      </c>
      <c r="AE952" s="46" t="e">
        <f>VLOOKUP(S952,Кабель_диаметр,5,FALSE)</f>
        <v>#N/A</v>
      </c>
      <c r="AG952" s="46">
        <f>IFERROR(VLOOKUP(P952,Исходные_данные,10,FALSE),0)</f>
        <v>0</v>
      </c>
      <c r="AH952" s="46">
        <f>IFERROR(VLOOKUP(P952,Исходные_данные,11,FALSE),0)</f>
        <v>0</v>
      </c>
      <c r="AI952" s="46">
        <f t="shared" si="36"/>
        <v>0</v>
      </c>
    </row>
    <row r="953" spans="6:35" x14ac:dyDescent="0.25">
      <c r="F953" s="19" t="str">
        <f>IF(G953=1,MAX($F$4:F952)+1,"")</f>
        <v/>
      </c>
      <c r="G953" s="19">
        <f>COUNTIF($H$5:H953,H953)</f>
        <v>930</v>
      </c>
      <c r="H953" s="19" t="e">
        <f t="shared" si="35"/>
        <v>#N/A</v>
      </c>
      <c r="I953" s="19">
        <f>COUNTIF($J$4:$J953,1)</f>
        <v>11</v>
      </c>
      <c r="J953" s="19">
        <f>COUNTIF($S$5:$S953,S953)</f>
        <v>930</v>
      </c>
      <c r="K953" s="19" t="e">
        <f>VLOOKUP(P953,Исходные_данные,20,FALSE)</f>
        <v>#N/A</v>
      </c>
      <c r="L953" s="19">
        <f>IFERROR(IF(P953=0,0,MAX($L$4:L952)+1),0)</f>
        <v>0</v>
      </c>
      <c r="M953" s="104" t="e">
        <f>LEFT(P953,SEARCH(".",P953)-1)</f>
        <v>#N/A</v>
      </c>
      <c r="N953" s="104" t="e">
        <f>LEFT(RIGHT(P953,LEN(P953)-LEN(M953)-1),SEARCH(".",P953)-1)</f>
        <v>#N/A</v>
      </c>
      <c r="P953" s="46" t="e">
        <f>VLOOKUP(ROW(949:949),Разбивка_нумерация_5,4,FALSE)</f>
        <v>#N/A</v>
      </c>
      <c r="Q953" s="46" t="e">
        <f>IF(VLOOKUP(ROW(949:949),Разбивка_нумерация_5,3,FALSE)=0,VLOOKUP(ROW(949:949),Разбивка_нумерация_5,2,FALSE),VLOOKUP(ROW(949:949),Разбивка_нумерация_5,3,FALSE))</f>
        <v>#N/A</v>
      </c>
      <c r="R953" s="46" t="e">
        <f>VLOOKUP(ROW(949:949),Разбивка_нумерация_5,6,FALSE)</f>
        <v>#N/A</v>
      </c>
      <c r="S953" s="46" t="e">
        <f>VLOOKUP(ROW(949:949),Разбивка_нумерация_5,17,FALSE)</f>
        <v>#N/A</v>
      </c>
      <c r="T953" s="46" t="str">
        <f>IF(AG953=0,"","L="&amp;AG953)</f>
        <v/>
      </c>
      <c r="U953" s="46" t="str">
        <f>IF(AH953=0,"",AD953&amp;" L="&amp;AH953)</f>
        <v/>
      </c>
      <c r="V953" s="46" t="str">
        <f>IF(AI953=0,"",AE953&amp;" L="&amp;AI953)</f>
        <v/>
      </c>
      <c r="W953" s="47" t="e">
        <f>VLOOKUP(P953,Исходные_данные,13,FALSE)*1.3</f>
        <v>#N/A</v>
      </c>
      <c r="X953" s="48"/>
      <c r="Y953" s="48"/>
      <c r="Z953" s="48"/>
      <c r="AA953" s="48"/>
      <c r="AB953" s="48"/>
      <c r="AD953" s="46" t="e">
        <f>VLOOKUP(S953,Кабель_диаметр,4,FALSE)</f>
        <v>#N/A</v>
      </c>
      <c r="AE953" s="46" t="e">
        <f>VLOOKUP(S953,Кабель_диаметр,5,FALSE)</f>
        <v>#N/A</v>
      </c>
      <c r="AG953" s="46">
        <f>IFERROR(VLOOKUP(P953,Исходные_данные,10,FALSE),0)</f>
        <v>0</v>
      </c>
      <c r="AH953" s="46">
        <f>IFERROR(VLOOKUP(P953,Исходные_данные,11,FALSE),0)</f>
        <v>0</v>
      </c>
      <c r="AI953" s="46">
        <f t="shared" si="36"/>
        <v>0</v>
      </c>
    </row>
    <row r="954" spans="6:35" x14ac:dyDescent="0.25">
      <c r="F954" s="19" t="str">
        <f>IF(G954=1,MAX($F$4:F953)+1,"")</f>
        <v/>
      </c>
      <c r="G954" s="19">
        <f>COUNTIF($H$5:H954,H954)</f>
        <v>931</v>
      </c>
      <c r="H954" s="19" t="e">
        <f t="shared" si="35"/>
        <v>#N/A</v>
      </c>
      <c r="I954" s="19">
        <f>COUNTIF($J$4:$J954,1)</f>
        <v>11</v>
      </c>
      <c r="J954" s="19">
        <f>COUNTIF($S$5:$S954,S954)</f>
        <v>931</v>
      </c>
      <c r="K954" s="19" t="e">
        <f>VLOOKUP(P954,Исходные_данные,20,FALSE)</f>
        <v>#N/A</v>
      </c>
      <c r="L954" s="19">
        <f>IFERROR(IF(P954=0,0,MAX($L$4:L953)+1),0)</f>
        <v>0</v>
      </c>
      <c r="M954" s="104" t="e">
        <f>LEFT(P954,SEARCH(".",P954)-1)</f>
        <v>#N/A</v>
      </c>
      <c r="N954" s="104" t="e">
        <f>LEFT(RIGHT(P954,LEN(P954)-LEN(M954)-1),SEARCH(".",P954)-1)</f>
        <v>#N/A</v>
      </c>
      <c r="P954" s="46" t="e">
        <f>VLOOKUP(ROW(950:950),Разбивка_нумерация_5,4,FALSE)</f>
        <v>#N/A</v>
      </c>
      <c r="Q954" s="46" t="e">
        <f>IF(VLOOKUP(ROW(950:950),Разбивка_нумерация_5,3,FALSE)=0,VLOOKUP(ROW(950:950),Разбивка_нумерация_5,2,FALSE),VLOOKUP(ROW(950:950),Разбивка_нумерация_5,3,FALSE))</f>
        <v>#N/A</v>
      </c>
      <c r="R954" s="46" t="e">
        <f>VLOOKUP(ROW(950:950),Разбивка_нумерация_5,6,FALSE)</f>
        <v>#N/A</v>
      </c>
      <c r="S954" s="46" t="e">
        <f>VLOOKUP(ROW(950:950),Разбивка_нумерация_5,17,FALSE)</f>
        <v>#N/A</v>
      </c>
      <c r="T954" s="46" t="str">
        <f>IF(AG954=0,"","L="&amp;AG954)</f>
        <v/>
      </c>
      <c r="U954" s="46" t="str">
        <f>IF(AH954=0,"",AD954&amp;" L="&amp;AH954)</f>
        <v/>
      </c>
      <c r="V954" s="46" t="str">
        <f>IF(AI954=0,"",AE954&amp;" L="&amp;AI954)</f>
        <v/>
      </c>
      <c r="W954" s="47" t="e">
        <f>VLOOKUP(P954,Исходные_данные,13,FALSE)*1.3</f>
        <v>#N/A</v>
      </c>
      <c r="X954" s="48"/>
      <c r="Y954" s="48"/>
      <c r="Z954" s="48"/>
      <c r="AA954" s="48"/>
      <c r="AB954" s="48"/>
      <c r="AD954" s="46" t="e">
        <f>VLOOKUP(S954,Кабель_диаметр,4,FALSE)</f>
        <v>#N/A</v>
      </c>
      <c r="AE954" s="46" t="e">
        <f>VLOOKUP(S954,Кабель_диаметр,5,FALSE)</f>
        <v>#N/A</v>
      </c>
      <c r="AG954" s="46">
        <f>IFERROR(VLOOKUP(P954,Исходные_данные,10,FALSE),0)</f>
        <v>0</v>
      </c>
      <c r="AH954" s="46">
        <f>IFERROR(VLOOKUP(P954,Исходные_данные,11,FALSE),0)</f>
        <v>0</v>
      </c>
      <c r="AI954" s="46">
        <f t="shared" si="36"/>
        <v>0</v>
      </c>
    </row>
    <row r="955" spans="6:35" x14ac:dyDescent="0.25">
      <c r="F955" s="19" t="str">
        <f>IF(G955=1,MAX($F$4:F954)+1,"")</f>
        <v/>
      </c>
      <c r="G955" s="19">
        <f>COUNTIF($H$5:H955,H955)</f>
        <v>932</v>
      </c>
      <c r="H955" s="19" t="e">
        <f t="shared" si="35"/>
        <v>#N/A</v>
      </c>
      <c r="I955" s="19">
        <f>COUNTIF($J$4:$J955,1)</f>
        <v>11</v>
      </c>
      <c r="J955" s="19">
        <f>COUNTIF($S$5:$S955,S955)</f>
        <v>932</v>
      </c>
      <c r="K955" s="19" t="e">
        <f>VLOOKUP(P955,Исходные_данные,20,FALSE)</f>
        <v>#N/A</v>
      </c>
      <c r="L955" s="19">
        <f>IFERROR(IF(P955=0,0,MAX($L$4:L954)+1),0)</f>
        <v>0</v>
      </c>
      <c r="M955" s="104" t="e">
        <f>LEFT(P955,SEARCH(".",P955)-1)</f>
        <v>#N/A</v>
      </c>
      <c r="N955" s="104" t="e">
        <f>LEFT(RIGHT(P955,LEN(P955)-LEN(M955)-1),SEARCH(".",P955)-1)</f>
        <v>#N/A</v>
      </c>
      <c r="P955" s="46" t="e">
        <f>VLOOKUP(ROW(951:951),Разбивка_нумерация_5,4,FALSE)</f>
        <v>#N/A</v>
      </c>
      <c r="Q955" s="46" t="e">
        <f>IF(VLOOKUP(ROW(951:951),Разбивка_нумерация_5,3,FALSE)=0,VLOOKUP(ROW(951:951),Разбивка_нумерация_5,2,FALSE),VLOOKUP(ROW(951:951),Разбивка_нумерация_5,3,FALSE))</f>
        <v>#N/A</v>
      </c>
      <c r="R955" s="46" t="e">
        <f>VLOOKUP(ROW(951:951),Разбивка_нумерация_5,6,FALSE)</f>
        <v>#N/A</v>
      </c>
      <c r="S955" s="46" t="e">
        <f>VLOOKUP(ROW(951:951),Разбивка_нумерация_5,17,FALSE)</f>
        <v>#N/A</v>
      </c>
      <c r="T955" s="46" t="str">
        <f>IF(AG955=0,"","L="&amp;AG955)</f>
        <v/>
      </c>
      <c r="U955" s="46" t="str">
        <f>IF(AH955=0,"",AD955&amp;" L="&amp;AH955)</f>
        <v/>
      </c>
      <c r="V955" s="46" t="str">
        <f>IF(AI955=0,"",AE955&amp;" L="&amp;AI955)</f>
        <v/>
      </c>
      <c r="W955" s="47" t="e">
        <f>VLOOKUP(P955,Исходные_данные,13,FALSE)*1.3</f>
        <v>#N/A</v>
      </c>
      <c r="X955" s="48"/>
      <c r="Y955" s="48"/>
      <c r="Z955" s="48"/>
      <c r="AA955" s="48"/>
      <c r="AB955" s="48"/>
      <c r="AD955" s="46" t="e">
        <f>VLOOKUP(S955,Кабель_диаметр,4,FALSE)</f>
        <v>#N/A</v>
      </c>
      <c r="AE955" s="46" t="e">
        <f>VLOOKUP(S955,Кабель_диаметр,5,FALSE)</f>
        <v>#N/A</v>
      </c>
      <c r="AG955" s="46">
        <f>IFERROR(VLOOKUP(P955,Исходные_данные,10,FALSE),0)</f>
        <v>0</v>
      </c>
      <c r="AH955" s="46">
        <f>IFERROR(VLOOKUP(P955,Исходные_данные,11,FALSE),0)</f>
        <v>0</v>
      </c>
      <c r="AI955" s="46">
        <f t="shared" si="36"/>
        <v>0</v>
      </c>
    </row>
    <row r="956" spans="6:35" x14ac:dyDescent="0.25">
      <c r="F956" s="19" t="str">
        <f>IF(G956=1,MAX($F$4:F955)+1,"")</f>
        <v/>
      </c>
      <c r="G956" s="19">
        <f>COUNTIF($H$5:H956,H956)</f>
        <v>933</v>
      </c>
      <c r="H956" s="19" t="e">
        <f t="shared" si="35"/>
        <v>#N/A</v>
      </c>
      <c r="I956" s="19">
        <f>COUNTIF($J$4:$J956,1)</f>
        <v>11</v>
      </c>
      <c r="J956" s="19">
        <f>COUNTIF($S$5:$S956,S956)</f>
        <v>933</v>
      </c>
      <c r="K956" s="19" t="e">
        <f>VLOOKUP(P956,Исходные_данные,20,FALSE)</f>
        <v>#N/A</v>
      </c>
      <c r="L956" s="19">
        <f>IFERROR(IF(P956=0,0,MAX($L$4:L955)+1),0)</f>
        <v>0</v>
      </c>
      <c r="M956" s="104" t="e">
        <f>LEFT(P956,SEARCH(".",P956)-1)</f>
        <v>#N/A</v>
      </c>
      <c r="N956" s="104" t="e">
        <f>LEFT(RIGHT(P956,LEN(P956)-LEN(M956)-1),SEARCH(".",P956)-1)</f>
        <v>#N/A</v>
      </c>
      <c r="P956" s="46" t="e">
        <f>VLOOKUP(ROW(952:952),Разбивка_нумерация_5,4,FALSE)</f>
        <v>#N/A</v>
      </c>
      <c r="Q956" s="46" t="e">
        <f>IF(VLOOKUP(ROW(952:952),Разбивка_нумерация_5,3,FALSE)=0,VLOOKUP(ROW(952:952),Разбивка_нумерация_5,2,FALSE),VLOOKUP(ROW(952:952),Разбивка_нумерация_5,3,FALSE))</f>
        <v>#N/A</v>
      </c>
      <c r="R956" s="46" t="e">
        <f>VLOOKUP(ROW(952:952),Разбивка_нумерация_5,6,FALSE)</f>
        <v>#N/A</v>
      </c>
      <c r="S956" s="46" t="e">
        <f>VLOOKUP(ROW(952:952),Разбивка_нумерация_5,17,FALSE)</f>
        <v>#N/A</v>
      </c>
      <c r="T956" s="46" t="str">
        <f>IF(AG956=0,"","L="&amp;AG956)</f>
        <v/>
      </c>
      <c r="U956" s="46" t="str">
        <f>IF(AH956=0,"",AD956&amp;" L="&amp;AH956)</f>
        <v/>
      </c>
      <c r="V956" s="46" t="str">
        <f>IF(AI956=0,"",AE956&amp;" L="&amp;AI956)</f>
        <v/>
      </c>
      <c r="W956" s="47" t="e">
        <f>VLOOKUP(P956,Исходные_данные,13,FALSE)*1.3</f>
        <v>#N/A</v>
      </c>
      <c r="X956" s="48"/>
      <c r="Y956" s="48"/>
      <c r="Z956" s="48"/>
      <c r="AA956" s="48"/>
      <c r="AB956" s="48"/>
      <c r="AD956" s="46" t="e">
        <f>VLOOKUP(S956,Кабель_диаметр,4,FALSE)</f>
        <v>#N/A</v>
      </c>
      <c r="AE956" s="46" t="e">
        <f>VLOOKUP(S956,Кабель_диаметр,5,FALSE)</f>
        <v>#N/A</v>
      </c>
      <c r="AG956" s="46">
        <f>IFERROR(VLOOKUP(P956,Исходные_данные,10,FALSE),0)</f>
        <v>0</v>
      </c>
      <c r="AH956" s="46">
        <f>IFERROR(VLOOKUP(P956,Исходные_данные,11,FALSE),0)</f>
        <v>0</v>
      </c>
      <c r="AI956" s="46">
        <f t="shared" si="36"/>
        <v>0</v>
      </c>
    </row>
    <row r="957" spans="6:35" x14ac:dyDescent="0.25">
      <c r="F957" s="19" t="str">
        <f>IF(G957=1,MAX($F$4:F956)+1,"")</f>
        <v/>
      </c>
      <c r="G957" s="19">
        <f>COUNTIF($H$5:H957,H957)</f>
        <v>934</v>
      </c>
      <c r="H957" s="19" t="e">
        <f t="shared" si="35"/>
        <v>#N/A</v>
      </c>
      <c r="I957" s="19">
        <f>COUNTIF($J$4:$J957,1)</f>
        <v>11</v>
      </c>
      <c r="J957" s="19">
        <f>COUNTIF($S$5:$S957,S957)</f>
        <v>934</v>
      </c>
      <c r="K957" s="19" t="e">
        <f>VLOOKUP(P957,Исходные_данные,20,FALSE)</f>
        <v>#N/A</v>
      </c>
      <c r="L957" s="19">
        <f>IFERROR(IF(P957=0,0,MAX($L$4:L956)+1),0)</f>
        <v>0</v>
      </c>
      <c r="M957" s="104" t="e">
        <f>LEFT(P957,SEARCH(".",P957)-1)</f>
        <v>#N/A</v>
      </c>
      <c r="N957" s="104" t="e">
        <f>LEFT(RIGHT(P957,LEN(P957)-LEN(M957)-1),SEARCH(".",P957)-1)</f>
        <v>#N/A</v>
      </c>
      <c r="P957" s="46" t="e">
        <f>VLOOKUP(ROW(953:953),Разбивка_нумерация_5,4,FALSE)</f>
        <v>#N/A</v>
      </c>
      <c r="Q957" s="46" t="e">
        <f>IF(VLOOKUP(ROW(953:953),Разбивка_нумерация_5,3,FALSE)=0,VLOOKUP(ROW(953:953),Разбивка_нумерация_5,2,FALSE),VLOOKUP(ROW(953:953),Разбивка_нумерация_5,3,FALSE))</f>
        <v>#N/A</v>
      </c>
      <c r="R957" s="46" t="e">
        <f>VLOOKUP(ROW(953:953),Разбивка_нумерация_5,6,FALSE)</f>
        <v>#N/A</v>
      </c>
      <c r="S957" s="46" t="e">
        <f>VLOOKUP(ROW(953:953),Разбивка_нумерация_5,17,FALSE)</f>
        <v>#N/A</v>
      </c>
      <c r="T957" s="46" t="str">
        <f>IF(AG957=0,"","L="&amp;AG957)</f>
        <v/>
      </c>
      <c r="U957" s="46" t="str">
        <f>IF(AH957=0,"",AD957&amp;" L="&amp;AH957)</f>
        <v/>
      </c>
      <c r="V957" s="46" t="str">
        <f>IF(AI957=0,"",AE957&amp;" L="&amp;AI957)</f>
        <v/>
      </c>
      <c r="W957" s="47" t="e">
        <f>VLOOKUP(P957,Исходные_данные,13,FALSE)*1.3</f>
        <v>#N/A</v>
      </c>
      <c r="X957" s="48"/>
      <c r="Y957" s="48"/>
      <c r="Z957" s="48"/>
      <c r="AA957" s="48"/>
      <c r="AB957" s="48"/>
      <c r="AD957" s="46" t="e">
        <f>VLOOKUP(S957,Кабель_диаметр,4,FALSE)</f>
        <v>#N/A</v>
      </c>
      <c r="AE957" s="46" t="e">
        <f>VLOOKUP(S957,Кабель_диаметр,5,FALSE)</f>
        <v>#N/A</v>
      </c>
      <c r="AG957" s="46">
        <f>IFERROR(VLOOKUP(P957,Исходные_данные,10,FALSE),0)</f>
        <v>0</v>
      </c>
      <c r="AH957" s="46">
        <f>IFERROR(VLOOKUP(P957,Исходные_данные,11,FALSE),0)</f>
        <v>0</v>
      </c>
      <c r="AI957" s="46">
        <f t="shared" si="36"/>
        <v>0</v>
      </c>
    </row>
    <row r="958" spans="6:35" x14ac:dyDescent="0.25">
      <c r="F958" s="19" t="str">
        <f>IF(G958=1,MAX($F$4:F957)+1,"")</f>
        <v/>
      </c>
      <c r="G958" s="19">
        <f>COUNTIF($H$5:H958,H958)</f>
        <v>935</v>
      </c>
      <c r="H958" s="19" t="e">
        <f t="shared" si="35"/>
        <v>#N/A</v>
      </c>
      <c r="I958" s="19">
        <f>COUNTIF($J$4:$J958,1)</f>
        <v>11</v>
      </c>
      <c r="J958" s="19">
        <f>COUNTIF($S$5:$S958,S958)</f>
        <v>935</v>
      </c>
      <c r="K958" s="19" t="e">
        <f>VLOOKUP(P958,Исходные_данные,20,FALSE)</f>
        <v>#N/A</v>
      </c>
      <c r="L958" s="19">
        <f>IFERROR(IF(P958=0,0,MAX($L$4:L957)+1),0)</f>
        <v>0</v>
      </c>
      <c r="M958" s="104" t="e">
        <f>LEFT(P958,SEARCH(".",P958)-1)</f>
        <v>#N/A</v>
      </c>
      <c r="N958" s="104" t="e">
        <f>LEFT(RIGHT(P958,LEN(P958)-LEN(M958)-1),SEARCH(".",P958)-1)</f>
        <v>#N/A</v>
      </c>
      <c r="P958" s="46" t="e">
        <f>VLOOKUP(ROW(954:954),Разбивка_нумерация_5,4,FALSE)</f>
        <v>#N/A</v>
      </c>
      <c r="Q958" s="46" t="e">
        <f>IF(VLOOKUP(ROW(954:954),Разбивка_нумерация_5,3,FALSE)=0,VLOOKUP(ROW(954:954),Разбивка_нумерация_5,2,FALSE),VLOOKUP(ROW(954:954),Разбивка_нумерация_5,3,FALSE))</f>
        <v>#N/A</v>
      </c>
      <c r="R958" s="46" t="e">
        <f>VLOOKUP(ROW(954:954),Разбивка_нумерация_5,6,FALSE)</f>
        <v>#N/A</v>
      </c>
      <c r="S958" s="46" t="e">
        <f>VLOOKUP(ROW(954:954),Разбивка_нумерация_5,17,FALSE)</f>
        <v>#N/A</v>
      </c>
      <c r="T958" s="46" t="str">
        <f>IF(AG958=0,"","L="&amp;AG958)</f>
        <v/>
      </c>
      <c r="U958" s="46" t="str">
        <f>IF(AH958=0,"",AD958&amp;" L="&amp;AH958)</f>
        <v/>
      </c>
      <c r="V958" s="46" t="str">
        <f>IF(AI958=0,"",AE958&amp;" L="&amp;AI958)</f>
        <v/>
      </c>
      <c r="W958" s="47" t="e">
        <f>VLOOKUP(P958,Исходные_данные,13,FALSE)*1.3</f>
        <v>#N/A</v>
      </c>
      <c r="X958" s="48"/>
      <c r="Y958" s="48"/>
      <c r="Z958" s="48"/>
      <c r="AA958" s="48"/>
      <c r="AB958" s="48"/>
      <c r="AD958" s="46" t="e">
        <f>VLOOKUP(S958,Кабель_диаметр,4,FALSE)</f>
        <v>#N/A</v>
      </c>
      <c r="AE958" s="46" t="e">
        <f>VLOOKUP(S958,Кабель_диаметр,5,FALSE)</f>
        <v>#N/A</v>
      </c>
      <c r="AG958" s="46">
        <f>IFERROR(VLOOKUP(P958,Исходные_данные,10,FALSE),0)</f>
        <v>0</v>
      </c>
      <c r="AH958" s="46">
        <f>IFERROR(VLOOKUP(P958,Исходные_данные,11,FALSE),0)</f>
        <v>0</v>
      </c>
      <c r="AI958" s="46">
        <f t="shared" si="36"/>
        <v>0</v>
      </c>
    </row>
    <row r="959" spans="6:35" x14ac:dyDescent="0.25">
      <c r="F959" s="19" t="str">
        <f>IF(G959=1,MAX($F$4:F958)+1,"")</f>
        <v/>
      </c>
      <c r="G959" s="19">
        <f>COUNTIF($H$5:H959,H959)</f>
        <v>936</v>
      </c>
      <c r="H959" s="19" t="e">
        <f t="shared" si="35"/>
        <v>#N/A</v>
      </c>
      <c r="I959" s="19">
        <f>COUNTIF($J$4:$J959,1)</f>
        <v>11</v>
      </c>
      <c r="J959" s="19">
        <f>COUNTIF($S$5:$S959,S959)</f>
        <v>936</v>
      </c>
      <c r="K959" s="19" t="e">
        <f>VLOOKUP(P959,Исходные_данные,20,FALSE)</f>
        <v>#N/A</v>
      </c>
      <c r="L959" s="19">
        <f>IFERROR(IF(P959=0,0,MAX($L$4:L958)+1),0)</f>
        <v>0</v>
      </c>
      <c r="M959" s="104" t="e">
        <f>LEFT(P959,SEARCH(".",P959)-1)</f>
        <v>#N/A</v>
      </c>
      <c r="N959" s="104" t="e">
        <f>LEFT(RIGHT(P959,LEN(P959)-LEN(M959)-1),SEARCH(".",P959)-1)</f>
        <v>#N/A</v>
      </c>
      <c r="P959" s="46" t="e">
        <f>VLOOKUP(ROW(955:955),Разбивка_нумерация_5,4,FALSE)</f>
        <v>#N/A</v>
      </c>
      <c r="Q959" s="46" t="e">
        <f>IF(VLOOKUP(ROW(955:955),Разбивка_нумерация_5,3,FALSE)=0,VLOOKUP(ROW(955:955),Разбивка_нумерация_5,2,FALSE),VLOOKUP(ROW(955:955),Разбивка_нумерация_5,3,FALSE))</f>
        <v>#N/A</v>
      </c>
      <c r="R959" s="46" t="e">
        <f>VLOOKUP(ROW(955:955),Разбивка_нумерация_5,6,FALSE)</f>
        <v>#N/A</v>
      </c>
      <c r="S959" s="46" t="e">
        <f>VLOOKUP(ROW(955:955),Разбивка_нумерация_5,17,FALSE)</f>
        <v>#N/A</v>
      </c>
      <c r="T959" s="46" t="str">
        <f>IF(AG959=0,"","L="&amp;AG959)</f>
        <v/>
      </c>
      <c r="U959" s="46" t="str">
        <f>IF(AH959=0,"",AD959&amp;" L="&amp;AH959)</f>
        <v/>
      </c>
      <c r="V959" s="46" t="str">
        <f>IF(AI959=0,"",AE959&amp;" L="&amp;AI959)</f>
        <v/>
      </c>
      <c r="W959" s="47" t="e">
        <f>VLOOKUP(P959,Исходные_данные,13,FALSE)*1.3</f>
        <v>#N/A</v>
      </c>
      <c r="X959" s="48"/>
      <c r="Y959" s="48"/>
      <c r="Z959" s="48"/>
      <c r="AA959" s="48"/>
      <c r="AB959" s="48"/>
      <c r="AD959" s="46" t="e">
        <f>VLOOKUP(S959,Кабель_диаметр,4,FALSE)</f>
        <v>#N/A</v>
      </c>
      <c r="AE959" s="46" t="e">
        <f>VLOOKUP(S959,Кабель_диаметр,5,FALSE)</f>
        <v>#N/A</v>
      </c>
      <c r="AG959" s="46">
        <f>IFERROR(VLOOKUP(P959,Исходные_данные,10,FALSE),0)</f>
        <v>0</v>
      </c>
      <c r="AH959" s="46">
        <f>IFERROR(VLOOKUP(P959,Исходные_данные,11,FALSE),0)</f>
        <v>0</v>
      </c>
      <c r="AI959" s="46">
        <f t="shared" si="36"/>
        <v>0</v>
      </c>
    </row>
    <row r="960" spans="6:35" x14ac:dyDescent="0.25">
      <c r="F960" s="19" t="str">
        <f>IF(G960=1,MAX($F$4:F959)+1,"")</f>
        <v/>
      </c>
      <c r="G960" s="19">
        <f>COUNTIF($H$5:H960,H960)</f>
        <v>937</v>
      </c>
      <c r="H960" s="19" t="e">
        <f t="shared" si="35"/>
        <v>#N/A</v>
      </c>
      <c r="I960" s="19">
        <f>COUNTIF($J$4:$J960,1)</f>
        <v>11</v>
      </c>
      <c r="J960" s="19">
        <f>COUNTIF($S$5:$S960,S960)</f>
        <v>937</v>
      </c>
      <c r="K960" s="19" t="e">
        <f>VLOOKUP(P960,Исходные_данные,20,FALSE)</f>
        <v>#N/A</v>
      </c>
      <c r="L960" s="19">
        <f>IFERROR(IF(P960=0,0,MAX($L$4:L959)+1),0)</f>
        <v>0</v>
      </c>
      <c r="M960" s="104" t="e">
        <f>LEFT(P960,SEARCH(".",P960)-1)</f>
        <v>#N/A</v>
      </c>
      <c r="N960" s="104" t="e">
        <f>LEFT(RIGHT(P960,LEN(P960)-LEN(M960)-1),SEARCH(".",P960)-1)</f>
        <v>#N/A</v>
      </c>
      <c r="P960" s="46" t="e">
        <f>VLOOKUP(ROW(956:956),Разбивка_нумерация_5,4,FALSE)</f>
        <v>#N/A</v>
      </c>
      <c r="Q960" s="46" t="e">
        <f>IF(VLOOKUP(ROW(956:956),Разбивка_нумерация_5,3,FALSE)=0,VLOOKUP(ROW(956:956),Разбивка_нумерация_5,2,FALSE),VLOOKUP(ROW(956:956),Разбивка_нумерация_5,3,FALSE))</f>
        <v>#N/A</v>
      </c>
      <c r="R960" s="46" t="e">
        <f>VLOOKUP(ROW(956:956),Разбивка_нумерация_5,6,FALSE)</f>
        <v>#N/A</v>
      </c>
      <c r="S960" s="46" t="e">
        <f>VLOOKUP(ROW(956:956),Разбивка_нумерация_5,17,FALSE)</f>
        <v>#N/A</v>
      </c>
      <c r="T960" s="46" t="str">
        <f>IF(AG960=0,"","L="&amp;AG960)</f>
        <v/>
      </c>
      <c r="U960" s="46" t="str">
        <f>IF(AH960=0,"",AD960&amp;" L="&amp;AH960)</f>
        <v/>
      </c>
      <c r="V960" s="46" t="str">
        <f>IF(AI960=0,"",AE960&amp;" L="&amp;AI960)</f>
        <v/>
      </c>
      <c r="W960" s="47" t="e">
        <f>VLOOKUP(P960,Исходные_данные,13,FALSE)*1.3</f>
        <v>#N/A</v>
      </c>
      <c r="X960" s="48"/>
      <c r="Y960" s="48"/>
      <c r="Z960" s="48"/>
      <c r="AA960" s="48"/>
      <c r="AB960" s="48"/>
      <c r="AD960" s="46" t="e">
        <f>VLOOKUP(S960,Кабель_диаметр,4,FALSE)</f>
        <v>#N/A</v>
      </c>
      <c r="AE960" s="46" t="e">
        <f>VLOOKUP(S960,Кабель_диаметр,5,FALSE)</f>
        <v>#N/A</v>
      </c>
      <c r="AG960" s="46">
        <f>IFERROR(VLOOKUP(P960,Исходные_данные,10,FALSE),0)</f>
        <v>0</v>
      </c>
      <c r="AH960" s="46">
        <f>IFERROR(VLOOKUP(P960,Исходные_данные,11,FALSE),0)</f>
        <v>0</v>
      </c>
      <c r="AI960" s="46">
        <f t="shared" si="36"/>
        <v>0</v>
      </c>
    </row>
    <row r="961" spans="6:35" x14ac:dyDescent="0.25">
      <c r="F961" s="19" t="str">
        <f>IF(G961=1,MAX($F$4:F960)+1,"")</f>
        <v/>
      </c>
      <c r="G961" s="19">
        <f>COUNTIF($H$5:H961,H961)</f>
        <v>938</v>
      </c>
      <c r="H961" s="19" t="e">
        <f t="shared" si="35"/>
        <v>#N/A</v>
      </c>
      <c r="I961" s="19">
        <f>COUNTIF($J$4:$J961,1)</f>
        <v>11</v>
      </c>
      <c r="J961" s="19">
        <f>COUNTIF($S$5:$S961,S961)</f>
        <v>938</v>
      </c>
      <c r="K961" s="19" t="e">
        <f>VLOOKUP(P961,Исходные_данные,20,FALSE)</f>
        <v>#N/A</v>
      </c>
      <c r="L961" s="19">
        <f>IFERROR(IF(P961=0,0,MAX($L$4:L960)+1),0)</f>
        <v>0</v>
      </c>
      <c r="M961" s="104" t="e">
        <f>LEFT(P961,SEARCH(".",P961)-1)</f>
        <v>#N/A</v>
      </c>
      <c r="N961" s="104" t="e">
        <f>LEFT(RIGHT(P961,LEN(P961)-LEN(M961)-1),SEARCH(".",P961)-1)</f>
        <v>#N/A</v>
      </c>
      <c r="P961" s="46" t="e">
        <f>VLOOKUP(ROW(957:957),Разбивка_нумерация_5,4,FALSE)</f>
        <v>#N/A</v>
      </c>
      <c r="Q961" s="46" t="e">
        <f>IF(VLOOKUP(ROW(957:957),Разбивка_нумерация_5,3,FALSE)=0,VLOOKUP(ROW(957:957),Разбивка_нумерация_5,2,FALSE),VLOOKUP(ROW(957:957),Разбивка_нумерация_5,3,FALSE))</f>
        <v>#N/A</v>
      </c>
      <c r="R961" s="46" t="e">
        <f>VLOOKUP(ROW(957:957),Разбивка_нумерация_5,6,FALSE)</f>
        <v>#N/A</v>
      </c>
      <c r="S961" s="46" t="e">
        <f>VLOOKUP(ROW(957:957),Разбивка_нумерация_5,17,FALSE)</f>
        <v>#N/A</v>
      </c>
      <c r="T961" s="46" t="str">
        <f>IF(AG961=0,"","L="&amp;AG961)</f>
        <v/>
      </c>
      <c r="U961" s="46" t="str">
        <f>IF(AH961=0,"",AD961&amp;" L="&amp;AH961)</f>
        <v/>
      </c>
      <c r="V961" s="46" t="str">
        <f>IF(AI961=0,"",AE961&amp;" L="&amp;AI961)</f>
        <v/>
      </c>
      <c r="W961" s="47" t="e">
        <f>VLOOKUP(P961,Исходные_данные,13,FALSE)*1.3</f>
        <v>#N/A</v>
      </c>
      <c r="X961" s="48"/>
      <c r="Y961" s="48"/>
      <c r="Z961" s="48"/>
      <c r="AA961" s="48"/>
      <c r="AB961" s="48"/>
      <c r="AD961" s="46" t="e">
        <f>VLOOKUP(S961,Кабель_диаметр,4,FALSE)</f>
        <v>#N/A</v>
      </c>
      <c r="AE961" s="46" t="e">
        <f>VLOOKUP(S961,Кабель_диаметр,5,FALSE)</f>
        <v>#N/A</v>
      </c>
      <c r="AG961" s="46">
        <f>IFERROR(VLOOKUP(P961,Исходные_данные,10,FALSE),0)</f>
        <v>0</v>
      </c>
      <c r="AH961" s="46">
        <f>IFERROR(VLOOKUP(P961,Исходные_данные,11,FALSE),0)</f>
        <v>0</v>
      </c>
      <c r="AI961" s="46">
        <f t="shared" si="36"/>
        <v>0</v>
      </c>
    </row>
    <row r="962" spans="6:35" x14ac:dyDescent="0.25">
      <c r="F962" s="19" t="str">
        <f>IF(G962=1,MAX($F$4:F961)+1,"")</f>
        <v/>
      </c>
      <c r="G962" s="19">
        <f>COUNTIF($H$5:H962,H962)</f>
        <v>939</v>
      </c>
      <c r="H962" s="19" t="e">
        <f t="shared" si="35"/>
        <v>#N/A</v>
      </c>
      <c r="I962" s="19">
        <f>COUNTIF($J$4:$J962,1)</f>
        <v>11</v>
      </c>
      <c r="J962" s="19">
        <f>COUNTIF($S$5:$S962,S962)</f>
        <v>939</v>
      </c>
      <c r="K962" s="19" t="e">
        <f>VLOOKUP(P962,Исходные_данные,20,FALSE)</f>
        <v>#N/A</v>
      </c>
      <c r="L962" s="19">
        <f>IFERROR(IF(P962=0,0,MAX($L$4:L961)+1),0)</f>
        <v>0</v>
      </c>
      <c r="M962" s="104" t="e">
        <f>LEFT(P962,SEARCH(".",P962)-1)</f>
        <v>#N/A</v>
      </c>
      <c r="N962" s="104" t="e">
        <f>LEFT(RIGHT(P962,LEN(P962)-LEN(M962)-1),SEARCH(".",P962)-1)</f>
        <v>#N/A</v>
      </c>
      <c r="P962" s="46" t="e">
        <f>VLOOKUP(ROW(958:958),Разбивка_нумерация_5,4,FALSE)</f>
        <v>#N/A</v>
      </c>
      <c r="Q962" s="46" t="e">
        <f>IF(VLOOKUP(ROW(958:958),Разбивка_нумерация_5,3,FALSE)=0,VLOOKUP(ROW(958:958),Разбивка_нумерация_5,2,FALSE),VLOOKUP(ROW(958:958),Разбивка_нумерация_5,3,FALSE))</f>
        <v>#N/A</v>
      </c>
      <c r="R962" s="46" t="e">
        <f>VLOOKUP(ROW(958:958),Разбивка_нумерация_5,6,FALSE)</f>
        <v>#N/A</v>
      </c>
      <c r="S962" s="46" t="e">
        <f>VLOOKUP(ROW(958:958),Разбивка_нумерация_5,17,FALSE)</f>
        <v>#N/A</v>
      </c>
      <c r="T962" s="46" t="str">
        <f>IF(AG962=0,"","L="&amp;AG962)</f>
        <v/>
      </c>
      <c r="U962" s="46" t="str">
        <f>IF(AH962=0,"",AD962&amp;" L="&amp;AH962)</f>
        <v/>
      </c>
      <c r="V962" s="46" t="str">
        <f>IF(AI962=0,"",AE962&amp;" L="&amp;AI962)</f>
        <v/>
      </c>
      <c r="W962" s="47" t="e">
        <f>VLOOKUP(P962,Исходные_данные,13,FALSE)*1.3</f>
        <v>#N/A</v>
      </c>
      <c r="X962" s="48"/>
      <c r="Y962" s="48"/>
      <c r="Z962" s="48"/>
      <c r="AA962" s="48"/>
      <c r="AB962" s="48"/>
      <c r="AD962" s="46" t="e">
        <f>VLOOKUP(S962,Кабель_диаметр,4,FALSE)</f>
        <v>#N/A</v>
      </c>
      <c r="AE962" s="46" t="e">
        <f>VLOOKUP(S962,Кабель_диаметр,5,FALSE)</f>
        <v>#N/A</v>
      </c>
      <c r="AG962" s="46">
        <f>IFERROR(VLOOKUP(P962,Исходные_данные,10,FALSE),0)</f>
        <v>0</v>
      </c>
      <c r="AH962" s="46">
        <f>IFERROR(VLOOKUP(P962,Исходные_данные,11,FALSE),0)</f>
        <v>0</v>
      </c>
      <c r="AI962" s="46">
        <f t="shared" si="36"/>
        <v>0</v>
      </c>
    </row>
    <row r="963" spans="6:35" x14ac:dyDescent="0.25">
      <c r="F963" s="19" t="str">
        <f>IF(G963=1,MAX($F$4:F962)+1,"")</f>
        <v/>
      </c>
      <c r="G963" s="19">
        <f>COUNTIF($H$5:H963,H963)</f>
        <v>940</v>
      </c>
      <c r="H963" s="19" t="e">
        <f t="shared" si="35"/>
        <v>#N/A</v>
      </c>
      <c r="I963" s="19">
        <f>COUNTIF($J$4:$J963,1)</f>
        <v>11</v>
      </c>
      <c r="J963" s="19">
        <f>COUNTIF($S$5:$S963,S963)</f>
        <v>940</v>
      </c>
      <c r="K963" s="19" t="e">
        <f>VLOOKUP(P963,Исходные_данные,20,FALSE)</f>
        <v>#N/A</v>
      </c>
      <c r="L963" s="19">
        <f>IFERROR(IF(P963=0,0,MAX($L$4:L962)+1),0)</f>
        <v>0</v>
      </c>
      <c r="M963" s="104" t="e">
        <f>LEFT(P963,SEARCH(".",P963)-1)</f>
        <v>#N/A</v>
      </c>
      <c r="N963" s="104" t="e">
        <f>LEFT(RIGHT(P963,LEN(P963)-LEN(M963)-1),SEARCH(".",P963)-1)</f>
        <v>#N/A</v>
      </c>
      <c r="P963" s="46" t="e">
        <f>VLOOKUP(ROW(959:959),Разбивка_нумерация_5,4,FALSE)</f>
        <v>#N/A</v>
      </c>
      <c r="Q963" s="46" t="e">
        <f>IF(VLOOKUP(ROW(959:959),Разбивка_нумерация_5,3,FALSE)=0,VLOOKUP(ROW(959:959),Разбивка_нумерация_5,2,FALSE),VLOOKUP(ROW(959:959),Разбивка_нумерация_5,3,FALSE))</f>
        <v>#N/A</v>
      </c>
      <c r="R963" s="46" t="e">
        <f>VLOOKUP(ROW(959:959),Разбивка_нумерация_5,6,FALSE)</f>
        <v>#N/A</v>
      </c>
      <c r="S963" s="46" t="e">
        <f>VLOOKUP(ROW(959:959),Разбивка_нумерация_5,17,FALSE)</f>
        <v>#N/A</v>
      </c>
      <c r="T963" s="46" t="str">
        <f>IF(AG963=0,"","L="&amp;AG963)</f>
        <v/>
      </c>
      <c r="U963" s="46" t="str">
        <f>IF(AH963=0,"",AD963&amp;" L="&amp;AH963)</f>
        <v/>
      </c>
      <c r="V963" s="46" t="str">
        <f>IF(AI963=0,"",AE963&amp;" L="&amp;AI963)</f>
        <v/>
      </c>
      <c r="W963" s="47" t="e">
        <f>VLOOKUP(P963,Исходные_данные,13,FALSE)*1.3</f>
        <v>#N/A</v>
      </c>
      <c r="X963" s="48"/>
      <c r="Y963" s="48"/>
      <c r="Z963" s="48"/>
      <c r="AA963" s="48"/>
      <c r="AB963" s="48"/>
      <c r="AD963" s="46" t="e">
        <f>VLOOKUP(S963,Кабель_диаметр,4,FALSE)</f>
        <v>#N/A</v>
      </c>
      <c r="AE963" s="46" t="e">
        <f>VLOOKUP(S963,Кабель_диаметр,5,FALSE)</f>
        <v>#N/A</v>
      </c>
      <c r="AG963" s="46">
        <f>IFERROR(VLOOKUP(P963,Исходные_данные,10,FALSE),0)</f>
        <v>0</v>
      </c>
      <c r="AH963" s="46">
        <f>IFERROR(VLOOKUP(P963,Исходные_данные,11,FALSE),0)</f>
        <v>0</v>
      </c>
      <c r="AI963" s="46">
        <f t="shared" si="36"/>
        <v>0</v>
      </c>
    </row>
    <row r="964" spans="6:35" x14ac:dyDescent="0.25">
      <c r="F964" s="19" t="str">
        <f>IF(G964=1,MAX($F$4:F963)+1,"")</f>
        <v/>
      </c>
      <c r="G964" s="19">
        <f>COUNTIF($H$5:H964,H964)</f>
        <v>941</v>
      </c>
      <c r="H964" s="19" t="e">
        <f t="shared" si="35"/>
        <v>#N/A</v>
      </c>
      <c r="I964" s="19">
        <f>COUNTIF($J$4:$J964,1)</f>
        <v>11</v>
      </c>
      <c r="J964" s="19">
        <f>COUNTIF($S$5:$S964,S964)</f>
        <v>941</v>
      </c>
      <c r="K964" s="19" t="e">
        <f>VLOOKUP(P964,Исходные_данные,20,FALSE)</f>
        <v>#N/A</v>
      </c>
      <c r="L964" s="19">
        <f>IFERROR(IF(P964=0,0,MAX($L$4:L963)+1),0)</f>
        <v>0</v>
      </c>
      <c r="M964" s="104" t="e">
        <f>LEFT(P964,SEARCH(".",P964)-1)</f>
        <v>#N/A</v>
      </c>
      <c r="N964" s="104" t="e">
        <f>LEFT(RIGHT(P964,LEN(P964)-LEN(M964)-1),SEARCH(".",P964)-1)</f>
        <v>#N/A</v>
      </c>
      <c r="P964" s="46" t="e">
        <f>VLOOKUP(ROW(960:960),Разбивка_нумерация_5,4,FALSE)</f>
        <v>#N/A</v>
      </c>
      <c r="Q964" s="46" t="e">
        <f>IF(VLOOKUP(ROW(960:960),Разбивка_нумерация_5,3,FALSE)=0,VLOOKUP(ROW(960:960),Разбивка_нумерация_5,2,FALSE),VLOOKUP(ROW(960:960),Разбивка_нумерация_5,3,FALSE))</f>
        <v>#N/A</v>
      </c>
      <c r="R964" s="46" t="e">
        <f>VLOOKUP(ROW(960:960),Разбивка_нумерация_5,6,FALSE)</f>
        <v>#N/A</v>
      </c>
      <c r="S964" s="46" t="e">
        <f>VLOOKUP(ROW(960:960),Разбивка_нумерация_5,17,FALSE)</f>
        <v>#N/A</v>
      </c>
      <c r="T964" s="46" t="str">
        <f>IF(AG964=0,"","L="&amp;AG964)</f>
        <v/>
      </c>
      <c r="U964" s="46" t="str">
        <f>IF(AH964=0,"",AD964&amp;" L="&amp;AH964)</f>
        <v/>
      </c>
      <c r="V964" s="46" t="str">
        <f>IF(AI964=0,"",AE964&amp;" L="&amp;AI964)</f>
        <v/>
      </c>
      <c r="W964" s="47" t="e">
        <f>VLOOKUP(P964,Исходные_данные,13,FALSE)*1.3</f>
        <v>#N/A</v>
      </c>
      <c r="X964" s="48"/>
      <c r="Y964" s="48"/>
      <c r="Z964" s="48"/>
      <c r="AA964" s="48"/>
      <c r="AB964" s="48"/>
      <c r="AD964" s="46" t="e">
        <f>VLOOKUP(S964,Кабель_диаметр,4,FALSE)</f>
        <v>#N/A</v>
      </c>
      <c r="AE964" s="46" t="e">
        <f>VLOOKUP(S964,Кабель_диаметр,5,FALSE)</f>
        <v>#N/A</v>
      </c>
      <c r="AG964" s="46">
        <f>IFERROR(VLOOKUP(P964,Исходные_данные,10,FALSE),0)</f>
        <v>0</v>
      </c>
      <c r="AH964" s="46">
        <f>IFERROR(VLOOKUP(P964,Исходные_данные,11,FALSE),0)</f>
        <v>0</v>
      </c>
      <c r="AI964" s="46">
        <f t="shared" si="36"/>
        <v>0</v>
      </c>
    </row>
    <row r="965" spans="6:35" x14ac:dyDescent="0.25">
      <c r="F965" s="19" t="str">
        <f>IF(G965=1,MAX($F$4:F964)+1,"")</f>
        <v/>
      </c>
      <c r="G965" s="19">
        <f>COUNTIF($H$5:H965,H965)</f>
        <v>942</v>
      </c>
      <c r="H965" s="19" t="e">
        <f t="shared" ref="H965:H1000" si="37">S965&amp;" "&amp;K965</f>
        <v>#N/A</v>
      </c>
      <c r="I965" s="19">
        <f>COUNTIF($J$4:$J965,1)</f>
        <v>11</v>
      </c>
      <c r="J965" s="19">
        <f>COUNTIF($S$5:$S965,S965)</f>
        <v>942</v>
      </c>
      <c r="K965" s="19" t="e">
        <f>VLOOKUP(P965,Исходные_данные,20,FALSE)</f>
        <v>#N/A</v>
      </c>
      <c r="L965" s="19">
        <f>IFERROR(IF(P965=0,0,MAX($L$4:L964)+1),0)</f>
        <v>0</v>
      </c>
      <c r="M965" s="104" t="e">
        <f>LEFT(P965,SEARCH(".",P965)-1)</f>
        <v>#N/A</v>
      </c>
      <c r="N965" s="104" t="e">
        <f>LEFT(RIGHT(P965,LEN(P965)-LEN(M965)-1),SEARCH(".",P965)-1)</f>
        <v>#N/A</v>
      </c>
      <c r="P965" s="46" t="e">
        <f>VLOOKUP(ROW(961:961),Разбивка_нумерация_5,4,FALSE)</f>
        <v>#N/A</v>
      </c>
      <c r="Q965" s="46" t="e">
        <f>IF(VLOOKUP(ROW(961:961),Разбивка_нумерация_5,3,FALSE)=0,VLOOKUP(ROW(961:961),Разбивка_нумерация_5,2,FALSE),VLOOKUP(ROW(961:961),Разбивка_нумерация_5,3,FALSE))</f>
        <v>#N/A</v>
      </c>
      <c r="R965" s="46" t="e">
        <f>VLOOKUP(ROW(961:961),Разбивка_нумерация_5,6,FALSE)</f>
        <v>#N/A</v>
      </c>
      <c r="S965" s="46" t="e">
        <f>VLOOKUP(ROW(961:961),Разбивка_нумерация_5,17,FALSE)</f>
        <v>#N/A</v>
      </c>
      <c r="T965" s="46" t="str">
        <f>IF(AG965=0,"","L="&amp;AG965)</f>
        <v/>
      </c>
      <c r="U965" s="46" t="str">
        <f>IF(AH965=0,"",AD965&amp;" L="&amp;AH965)</f>
        <v/>
      </c>
      <c r="V965" s="46" t="str">
        <f>IF(AI965=0,"",AE965&amp;" L="&amp;AI965)</f>
        <v/>
      </c>
      <c r="W965" s="47" t="e">
        <f>VLOOKUP(P965,Исходные_данные,13,FALSE)*1.3</f>
        <v>#N/A</v>
      </c>
      <c r="X965" s="48"/>
      <c r="Y965" s="48"/>
      <c r="Z965" s="48"/>
      <c r="AA965" s="48"/>
      <c r="AB965" s="48"/>
      <c r="AD965" s="46" t="e">
        <f>VLOOKUP(S965,Кабель_диаметр,4,FALSE)</f>
        <v>#N/A</v>
      </c>
      <c r="AE965" s="46" t="e">
        <f>VLOOKUP(S965,Кабель_диаметр,5,FALSE)</f>
        <v>#N/A</v>
      </c>
      <c r="AG965" s="46">
        <f>IFERROR(VLOOKUP(P965,Исходные_данные,10,FALSE),0)</f>
        <v>0</v>
      </c>
      <c r="AH965" s="46">
        <f>IFERROR(VLOOKUP(P965,Исходные_данные,11,FALSE),0)</f>
        <v>0</v>
      </c>
      <c r="AI965" s="46">
        <f t="shared" ref="AI965:AI1000" si="38">IFERROR(VLOOKUP(P965,Исходные_данные,12,FALSE),0)</f>
        <v>0</v>
      </c>
    </row>
    <row r="966" spans="6:35" x14ac:dyDescent="0.25">
      <c r="F966" s="19" t="str">
        <f>IF(G966=1,MAX($F$4:F965)+1,"")</f>
        <v/>
      </c>
      <c r="G966" s="19">
        <f>COUNTIF($H$5:H966,H966)</f>
        <v>943</v>
      </c>
      <c r="H966" s="19" t="e">
        <f t="shared" si="37"/>
        <v>#N/A</v>
      </c>
      <c r="I966" s="19">
        <f>COUNTIF($J$4:$J966,1)</f>
        <v>11</v>
      </c>
      <c r="J966" s="19">
        <f>COUNTIF($S$5:$S966,S966)</f>
        <v>943</v>
      </c>
      <c r="K966" s="19" t="e">
        <f>VLOOKUP(P966,Исходные_данные,20,FALSE)</f>
        <v>#N/A</v>
      </c>
      <c r="L966" s="19">
        <f>IFERROR(IF(P966=0,0,MAX($L$4:L965)+1),0)</f>
        <v>0</v>
      </c>
      <c r="M966" s="104" t="e">
        <f>LEFT(P966,SEARCH(".",P966)-1)</f>
        <v>#N/A</v>
      </c>
      <c r="N966" s="104" t="e">
        <f>LEFT(RIGHT(P966,LEN(P966)-LEN(M966)-1),SEARCH(".",P966)-1)</f>
        <v>#N/A</v>
      </c>
      <c r="P966" s="46" t="e">
        <f>VLOOKUP(ROW(962:962),Разбивка_нумерация_5,4,FALSE)</f>
        <v>#N/A</v>
      </c>
      <c r="Q966" s="46" t="e">
        <f>IF(VLOOKUP(ROW(962:962),Разбивка_нумерация_5,3,FALSE)=0,VLOOKUP(ROW(962:962),Разбивка_нумерация_5,2,FALSE),VLOOKUP(ROW(962:962),Разбивка_нумерация_5,3,FALSE))</f>
        <v>#N/A</v>
      </c>
      <c r="R966" s="46" t="e">
        <f>VLOOKUP(ROW(962:962),Разбивка_нумерация_5,6,FALSE)</f>
        <v>#N/A</v>
      </c>
      <c r="S966" s="46" t="e">
        <f>VLOOKUP(ROW(962:962),Разбивка_нумерация_5,17,FALSE)</f>
        <v>#N/A</v>
      </c>
      <c r="T966" s="46" t="str">
        <f>IF(AG966=0,"","L="&amp;AG966)</f>
        <v/>
      </c>
      <c r="U966" s="46" t="str">
        <f>IF(AH966=0,"",AD966&amp;" L="&amp;AH966)</f>
        <v/>
      </c>
      <c r="V966" s="46" t="str">
        <f>IF(AI966=0,"",AE966&amp;" L="&amp;AI966)</f>
        <v/>
      </c>
      <c r="W966" s="47" t="e">
        <f>VLOOKUP(P966,Исходные_данные,13,FALSE)*1.3</f>
        <v>#N/A</v>
      </c>
      <c r="X966" s="48"/>
      <c r="Y966" s="48"/>
      <c r="Z966" s="48"/>
      <c r="AA966" s="48"/>
      <c r="AB966" s="48"/>
      <c r="AD966" s="46" t="e">
        <f>VLOOKUP(S966,Кабель_диаметр,4,FALSE)</f>
        <v>#N/A</v>
      </c>
      <c r="AE966" s="46" t="e">
        <f>VLOOKUP(S966,Кабель_диаметр,5,FALSE)</f>
        <v>#N/A</v>
      </c>
      <c r="AG966" s="46">
        <f>IFERROR(VLOOKUP(P966,Исходные_данные,10,FALSE),0)</f>
        <v>0</v>
      </c>
      <c r="AH966" s="46">
        <f>IFERROR(VLOOKUP(P966,Исходные_данные,11,FALSE),0)</f>
        <v>0</v>
      </c>
      <c r="AI966" s="46">
        <f t="shared" si="38"/>
        <v>0</v>
      </c>
    </row>
    <row r="967" spans="6:35" x14ac:dyDescent="0.25">
      <c r="F967" s="19" t="str">
        <f>IF(G967=1,MAX($F$4:F966)+1,"")</f>
        <v/>
      </c>
      <c r="G967" s="19">
        <f>COUNTIF($H$5:H967,H967)</f>
        <v>944</v>
      </c>
      <c r="H967" s="19" t="e">
        <f t="shared" si="37"/>
        <v>#N/A</v>
      </c>
      <c r="I967" s="19">
        <f>COUNTIF($J$4:$J967,1)</f>
        <v>11</v>
      </c>
      <c r="J967" s="19">
        <f>COUNTIF($S$5:$S967,S967)</f>
        <v>944</v>
      </c>
      <c r="K967" s="19" t="e">
        <f>VLOOKUP(P967,Исходные_данные,20,FALSE)</f>
        <v>#N/A</v>
      </c>
      <c r="L967" s="19">
        <f>IFERROR(IF(P967=0,0,MAX($L$4:L966)+1),0)</f>
        <v>0</v>
      </c>
      <c r="M967" s="104" t="e">
        <f>LEFT(P967,SEARCH(".",P967)-1)</f>
        <v>#N/A</v>
      </c>
      <c r="N967" s="104" t="e">
        <f>LEFT(RIGHT(P967,LEN(P967)-LEN(M967)-1),SEARCH(".",P967)-1)</f>
        <v>#N/A</v>
      </c>
      <c r="P967" s="46" t="e">
        <f>VLOOKUP(ROW(963:963),Разбивка_нумерация_5,4,FALSE)</f>
        <v>#N/A</v>
      </c>
      <c r="Q967" s="46" t="e">
        <f>IF(VLOOKUP(ROW(963:963),Разбивка_нумерация_5,3,FALSE)=0,VLOOKUP(ROW(963:963),Разбивка_нумерация_5,2,FALSE),VLOOKUP(ROW(963:963),Разбивка_нумерация_5,3,FALSE))</f>
        <v>#N/A</v>
      </c>
      <c r="R967" s="46" t="e">
        <f>VLOOKUP(ROW(963:963),Разбивка_нумерация_5,6,FALSE)</f>
        <v>#N/A</v>
      </c>
      <c r="S967" s="46" t="e">
        <f>VLOOKUP(ROW(963:963),Разбивка_нумерация_5,17,FALSE)</f>
        <v>#N/A</v>
      </c>
      <c r="T967" s="46" t="str">
        <f>IF(AG967=0,"","L="&amp;AG967)</f>
        <v/>
      </c>
      <c r="U967" s="46" t="str">
        <f>IF(AH967=0,"",AD967&amp;" L="&amp;AH967)</f>
        <v/>
      </c>
      <c r="V967" s="46" t="str">
        <f>IF(AI967=0,"",AE967&amp;" L="&amp;AI967)</f>
        <v/>
      </c>
      <c r="W967" s="47" t="e">
        <f>VLOOKUP(P967,Исходные_данные,13,FALSE)*1.3</f>
        <v>#N/A</v>
      </c>
      <c r="X967" s="48"/>
      <c r="Y967" s="48"/>
      <c r="Z967" s="48"/>
      <c r="AA967" s="48"/>
      <c r="AB967" s="48"/>
      <c r="AD967" s="46" t="e">
        <f>VLOOKUP(S967,Кабель_диаметр,4,FALSE)</f>
        <v>#N/A</v>
      </c>
      <c r="AE967" s="46" t="e">
        <f>VLOOKUP(S967,Кабель_диаметр,5,FALSE)</f>
        <v>#N/A</v>
      </c>
      <c r="AG967" s="46">
        <f>IFERROR(VLOOKUP(P967,Исходные_данные,10,FALSE),0)</f>
        <v>0</v>
      </c>
      <c r="AH967" s="46">
        <f>IFERROR(VLOOKUP(P967,Исходные_данные,11,FALSE),0)</f>
        <v>0</v>
      </c>
      <c r="AI967" s="46">
        <f t="shared" si="38"/>
        <v>0</v>
      </c>
    </row>
    <row r="968" spans="6:35" x14ac:dyDescent="0.25">
      <c r="F968" s="19" t="str">
        <f>IF(G968=1,MAX($F$4:F967)+1,"")</f>
        <v/>
      </c>
      <c r="G968" s="19">
        <f>COUNTIF($H$5:H968,H968)</f>
        <v>945</v>
      </c>
      <c r="H968" s="19" t="e">
        <f t="shared" si="37"/>
        <v>#N/A</v>
      </c>
      <c r="I968" s="19">
        <f>COUNTIF($J$4:$J968,1)</f>
        <v>11</v>
      </c>
      <c r="J968" s="19">
        <f>COUNTIF($S$5:$S968,S968)</f>
        <v>945</v>
      </c>
      <c r="K968" s="19" t="e">
        <f>VLOOKUP(P968,Исходные_данные,20,FALSE)</f>
        <v>#N/A</v>
      </c>
      <c r="L968" s="19">
        <f>IFERROR(IF(P968=0,0,MAX($L$4:L967)+1),0)</f>
        <v>0</v>
      </c>
      <c r="M968" s="104" t="e">
        <f>LEFT(P968,SEARCH(".",P968)-1)</f>
        <v>#N/A</v>
      </c>
      <c r="N968" s="104" t="e">
        <f>LEFT(RIGHT(P968,LEN(P968)-LEN(M968)-1),SEARCH(".",P968)-1)</f>
        <v>#N/A</v>
      </c>
      <c r="P968" s="46" t="e">
        <f>VLOOKUP(ROW(964:964),Разбивка_нумерация_5,4,FALSE)</f>
        <v>#N/A</v>
      </c>
      <c r="Q968" s="46" t="e">
        <f>IF(VLOOKUP(ROW(964:964),Разбивка_нумерация_5,3,FALSE)=0,VLOOKUP(ROW(964:964),Разбивка_нумерация_5,2,FALSE),VLOOKUP(ROW(964:964),Разбивка_нумерация_5,3,FALSE))</f>
        <v>#N/A</v>
      </c>
      <c r="R968" s="46" t="e">
        <f>VLOOKUP(ROW(964:964),Разбивка_нумерация_5,6,FALSE)</f>
        <v>#N/A</v>
      </c>
      <c r="S968" s="46" t="e">
        <f>VLOOKUP(ROW(964:964),Разбивка_нумерация_5,17,FALSE)</f>
        <v>#N/A</v>
      </c>
      <c r="T968" s="46" t="str">
        <f>IF(AG968=0,"","L="&amp;AG968)</f>
        <v/>
      </c>
      <c r="U968" s="46" t="str">
        <f>IF(AH968=0,"",AD968&amp;" L="&amp;AH968)</f>
        <v/>
      </c>
      <c r="V968" s="46" t="str">
        <f>IF(AI968=0,"",AE968&amp;" L="&amp;AI968)</f>
        <v/>
      </c>
      <c r="W968" s="47" t="e">
        <f>VLOOKUP(P968,Исходные_данные,13,FALSE)*1.3</f>
        <v>#N/A</v>
      </c>
      <c r="X968" s="48"/>
      <c r="Y968" s="48"/>
      <c r="Z968" s="48"/>
      <c r="AA968" s="48"/>
      <c r="AB968" s="48"/>
      <c r="AD968" s="46" t="e">
        <f>VLOOKUP(S968,Кабель_диаметр,4,FALSE)</f>
        <v>#N/A</v>
      </c>
      <c r="AE968" s="46" t="e">
        <f>VLOOKUP(S968,Кабель_диаметр,5,FALSE)</f>
        <v>#N/A</v>
      </c>
      <c r="AG968" s="46">
        <f>IFERROR(VLOOKUP(P968,Исходные_данные,10,FALSE),0)</f>
        <v>0</v>
      </c>
      <c r="AH968" s="46">
        <f>IFERROR(VLOOKUP(P968,Исходные_данные,11,FALSE),0)</f>
        <v>0</v>
      </c>
      <c r="AI968" s="46">
        <f t="shared" si="38"/>
        <v>0</v>
      </c>
    </row>
    <row r="969" spans="6:35" x14ac:dyDescent="0.25">
      <c r="F969" s="19" t="str">
        <f>IF(G969=1,MAX($F$4:F968)+1,"")</f>
        <v/>
      </c>
      <c r="G969" s="19">
        <f>COUNTIF($H$5:H969,H969)</f>
        <v>946</v>
      </c>
      <c r="H969" s="19" t="e">
        <f t="shared" si="37"/>
        <v>#N/A</v>
      </c>
      <c r="I969" s="19">
        <f>COUNTIF($J$4:$J969,1)</f>
        <v>11</v>
      </c>
      <c r="J969" s="19">
        <f>COUNTIF($S$5:$S969,S969)</f>
        <v>946</v>
      </c>
      <c r="K969" s="19" t="e">
        <f>VLOOKUP(P969,Исходные_данные,20,FALSE)</f>
        <v>#N/A</v>
      </c>
      <c r="L969" s="19">
        <f>IFERROR(IF(P969=0,0,MAX($L$4:L968)+1),0)</f>
        <v>0</v>
      </c>
      <c r="M969" s="104" t="e">
        <f>LEFT(P969,SEARCH(".",P969)-1)</f>
        <v>#N/A</v>
      </c>
      <c r="N969" s="104" t="e">
        <f>LEFT(RIGHT(P969,LEN(P969)-LEN(M969)-1),SEARCH(".",P969)-1)</f>
        <v>#N/A</v>
      </c>
      <c r="P969" s="46" t="e">
        <f>VLOOKUP(ROW(965:965),Разбивка_нумерация_5,4,FALSE)</f>
        <v>#N/A</v>
      </c>
      <c r="Q969" s="46" t="e">
        <f>IF(VLOOKUP(ROW(965:965),Разбивка_нумерация_5,3,FALSE)=0,VLOOKUP(ROW(965:965),Разбивка_нумерация_5,2,FALSE),VLOOKUP(ROW(965:965),Разбивка_нумерация_5,3,FALSE))</f>
        <v>#N/A</v>
      </c>
      <c r="R969" s="46" t="e">
        <f>VLOOKUP(ROW(965:965),Разбивка_нумерация_5,6,FALSE)</f>
        <v>#N/A</v>
      </c>
      <c r="S969" s="46" t="e">
        <f>VLOOKUP(ROW(965:965),Разбивка_нумерация_5,17,FALSE)</f>
        <v>#N/A</v>
      </c>
      <c r="T969" s="46" t="str">
        <f>IF(AG969=0,"","L="&amp;AG969)</f>
        <v/>
      </c>
      <c r="U969" s="46" t="str">
        <f>IF(AH969=0,"",AD969&amp;" L="&amp;AH969)</f>
        <v/>
      </c>
      <c r="V969" s="46" t="str">
        <f>IF(AI969=0,"",AE969&amp;" L="&amp;AI969)</f>
        <v/>
      </c>
      <c r="W969" s="47" t="e">
        <f>VLOOKUP(P969,Исходные_данные,13,FALSE)*1.3</f>
        <v>#N/A</v>
      </c>
      <c r="X969" s="48"/>
      <c r="Y969" s="48"/>
      <c r="Z969" s="48"/>
      <c r="AA969" s="48"/>
      <c r="AB969" s="48"/>
      <c r="AD969" s="46" t="e">
        <f>VLOOKUP(S969,Кабель_диаметр,4,FALSE)</f>
        <v>#N/A</v>
      </c>
      <c r="AE969" s="46" t="e">
        <f>VLOOKUP(S969,Кабель_диаметр,5,FALSE)</f>
        <v>#N/A</v>
      </c>
      <c r="AG969" s="46">
        <f>IFERROR(VLOOKUP(P969,Исходные_данные,10,FALSE),0)</f>
        <v>0</v>
      </c>
      <c r="AH969" s="46">
        <f>IFERROR(VLOOKUP(P969,Исходные_данные,11,FALSE),0)</f>
        <v>0</v>
      </c>
      <c r="AI969" s="46">
        <f t="shared" si="38"/>
        <v>0</v>
      </c>
    </row>
    <row r="970" spans="6:35" x14ac:dyDescent="0.25">
      <c r="F970" s="19" t="str">
        <f>IF(G970=1,MAX($F$4:F969)+1,"")</f>
        <v/>
      </c>
      <c r="G970" s="19">
        <f>COUNTIF($H$5:H970,H970)</f>
        <v>947</v>
      </c>
      <c r="H970" s="19" t="e">
        <f t="shared" si="37"/>
        <v>#N/A</v>
      </c>
      <c r="I970" s="19">
        <f>COUNTIF($J$4:$J970,1)</f>
        <v>11</v>
      </c>
      <c r="J970" s="19">
        <f>COUNTIF($S$5:$S970,S970)</f>
        <v>947</v>
      </c>
      <c r="K970" s="19" t="e">
        <f>VLOOKUP(P970,Исходные_данные,20,FALSE)</f>
        <v>#N/A</v>
      </c>
      <c r="L970" s="19">
        <f>IFERROR(IF(P970=0,0,MAX($L$4:L969)+1),0)</f>
        <v>0</v>
      </c>
      <c r="M970" s="104" t="e">
        <f>LEFT(P970,SEARCH(".",P970)-1)</f>
        <v>#N/A</v>
      </c>
      <c r="N970" s="104" t="e">
        <f>LEFT(RIGHT(P970,LEN(P970)-LEN(M970)-1),SEARCH(".",P970)-1)</f>
        <v>#N/A</v>
      </c>
      <c r="P970" s="46" t="e">
        <f>VLOOKUP(ROW(966:966),Разбивка_нумерация_5,4,FALSE)</f>
        <v>#N/A</v>
      </c>
      <c r="Q970" s="46" t="e">
        <f>IF(VLOOKUP(ROW(966:966),Разбивка_нумерация_5,3,FALSE)=0,VLOOKUP(ROW(966:966),Разбивка_нумерация_5,2,FALSE),VLOOKUP(ROW(966:966),Разбивка_нумерация_5,3,FALSE))</f>
        <v>#N/A</v>
      </c>
      <c r="R970" s="46" t="e">
        <f>VLOOKUP(ROW(966:966),Разбивка_нумерация_5,6,FALSE)</f>
        <v>#N/A</v>
      </c>
      <c r="S970" s="46" t="e">
        <f>VLOOKUP(ROW(966:966),Разбивка_нумерация_5,17,FALSE)</f>
        <v>#N/A</v>
      </c>
      <c r="T970" s="46" t="str">
        <f>IF(AG970=0,"","L="&amp;AG970)</f>
        <v/>
      </c>
      <c r="U970" s="46" t="str">
        <f>IF(AH970=0,"",AD970&amp;" L="&amp;AH970)</f>
        <v/>
      </c>
      <c r="V970" s="46" t="str">
        <f>IF(AI970=0,"",AE970&amp;" L="&amp;AI970)</f>
        <v/>
      </c>
      <c r="W970" s="47" t="e">
        <f>VLOOKUP(P970,Исходные_данные,13,FALSE)*1.3</f>
        <v>#N/A</v>
      </c>
      <c r="X970" s="48"/>
      <c r="Y970" s="48"/>
      <c r="Z970" s="48"/>
      <c r="AA970" s="48"/>
      <c r="AB970" s="48"/>
      <c r="AD970" s="46" t="e">
        <f>VLOOKUP(S970,Кабель_диаметр,4,FALSE)</f>
        <v>#N/A</v>
      </c>
      <c r="AE970" s="46" t="e">
        <f>VLOOKUP(S970,Кабель_диаметр,5,FALSE)</f>
        <v>#N/A</v>
      </c>
      <c r="AG970" s="46">
        <f>IFERROR(VLOOKUP(P970,Исходные_данные,10,FALSE),0)</f>
        <v>0</v>
      </c>
      <c r="AH970" s="46">
        <f>IFERROR(VLOOKUP(P970,Исходные_данные,11,FALSE),0)</f>
        <v>0</v>
      </c>
      <c r="AI970" s="46">
        <f t="shared" si="38"/>
        <v>0</v>
      </c>
    </row>
    <row r="971" spans="6:35" x14ac:dyDescent="0.25">
      <c r="F971" s="19" t="str">
        <f>IF(G971=1,MAX($F$4:F970)+1,"")</f>
        <v/>
      </c>
      <c r="G971" s="19">
        <f>COUNTIF($H$5:H971,H971)</f>
        <v>948</v>
      </c>
      <c r="H971" s="19" t="e">
        <f t="shared" si="37"/>
        <v>#N/A</v>
      </c>
      <c r="I971" s="19">
        <f>COUNTIF($J$4:$J971,1)</f>
        <v>11</v>
      </c>
      <c r="J971" s="19">
        <f>COUNTIF($S$5:$S971,S971)</f>
        <v>948</v>
      </c>
      <c r="K971" s="19" t="e">
        <f>VLOOKUP(P971,Исходные_данные,20,FALSE)</f>
        <v>#N/A</v>
      </c>
      <c r="L971" s="19">
        <f>IFERROR(IF(P971=0,0,MAX($L$4:L970)+1),0)</f>
        <v>0</v>
      </c>
      <c r="M971" s="104" t="e">
        <f>LEFT(P971,SEARCH(".",P971)-1)</f>
        <v>#N/A</v>
      </c>
      <c r="N971" s="104" t="e">
        <f>LEFT(RIGHT(P971,LEN(P971)-LEN(M971)-1),SEARCH(".",P971)-1)</f>
        <v>#N/A</v>
      </c>
      <c r="P971" s="46" t="e">
        <f>VLOOKUP(ROW(967:967),Разбивка_нумерация_5,4,FALSE)</f>
        <v>#N/A</v>
      </c>
      <c r="Q971" s="46" t="e">
        <f>IF(VLOOKUP(ROW(967:967),Разбивка_нумерация_5,3,FALSE)=0,VLOOKUP(ROW(967:967),Разбивка_нумерация_5,2,FALSE),VLOOKUP(ROW(967:967),Разбивка_нумерация_5,3,FALSE))</f>
        <v>#N/A</v>
      </c>
      <c r="R971" s="46" t="e">
        <f>VLOOKUP(ROW(967:967),Разбивка_нумерация_5,6,FALSE)</f>
        <v>#N/A</v>
      </c>
      <c r="S971" s="46" t="e">
        <f>VLOOKUP(ROW(967:967),Разбивка_нумерация_5,17,FALSE)</f>
        <v>#N/A</v>
      </c>
      <c r="T971" s="46" t="str">
        <f>IF(AG971=0,"","L="&amp;AG971)</f>
        <v/>
      </c>
      <c r="U971" s="46" t="str">
        <f>IF(AH971=0,"",AD971&amp;" L="&amp;AH971)</f>
        <v/>
      </c>
      <c r="V971" s="46" t="str">
        <f>IF(AI971=0,"",AE971&amp;" L="&amp;AI971)</f>
        <v/>
      </c>
      <c r="W971" s="47" t="e">
        <f>VLOOKUP(P971,Исходные_данные,13,FALSE)*1.3</f>
        <v>#N/A</v>
      </c>
      <c r="X971" s="48"/>
      <c r="Y971" s="48"/>
      <c r="Z971" s="48"/>
      <c r="AA971" s="48"/>
      <c r="AB971" s="48"/>
      <c r="AD971" s="46" t="e">
        <f>VLOOKUP(S971,Кабель_диаметр,4,FALSE)</f>
        <v>#N/A</v>
      </c>
      <c r="AE971" s="46" t="e">
        <f>VLOOKUP(S971,Кабель_диаметр,5,FALSE)</f>
        <v>#N/A</v>
      </c>
      <c r="AG971" s="46">
        <f>IFERROR(VLOOKUP(P971,Исходные_данные,10,FALSE),0)</f>
        <v>0</v>
      </c>
      <c r="AH971" s="46">
        <f>IFERROR(VLOOKUP(P971,Исходные_данные,11,FALSE),0)</f>
        <v>0</v>
      </c>
      <c r="AI971" s="46">
        <f t="shared" si="38"/>
        <v>0</v>
      </c>
    </row>
    <row r="972" spans="6:35" x14ac:dyDescent="0.25">
      <c r="F972" s="19" t="str">
        <f>IF(G972=1,MAX($F$4:F971)+1,"")</f>
        <v/>
      </c>
      <c r="G972" s="19">
        <f>COUNTIF($H$5:H972,H972)</f>
        <v>949</v>
      </c>
      <c r="H972" s="19" t="e">
        <f t="shared" si="37"/>
        <v>#N/A</v>
      </c>
      <c r="I972" s="19">
        <f>COUNTIF($J$4:$J972,1)</f>
        <v>11</v>
      </c>
      <c r="J972" s="19">
        <f>COUNTIF($S$5:$S972,S972)</f>
        <v>949</v>
      </c>
      <c r="K972" s="19" t="e">
        <f>VLOOKUP(P972,Исходные_данные,20,FALSE)</f>
        <v>#N/A</v>
      </c>
      <c r="L972" s="19">
        <f>IFERROR(IF(P972=0,0,MAX($L$4:L971)+1),0)</f>
        <v>0</v>
      </c>
      <c r="M972" s="104" t="e">
        <f>LEFT(P972,SEARCH(".",P972)-1)</f>
        <v>#N/A</v>
      </c>
      <c r="N972" s="104" t="e">
        <f>LEFT(RIGHT(P972,LEN(P972)-LEN(M972)-1),SEARCH(".",P972)-1)</f>
        <v>#N/A</v>
      </c>
      <c r="P972" s="46" t="e">
        <f>VLOOKUP(ROW(968:968),Разбивка_нумерация_5,4,FALSE)</f>
        <v>#N/A</v>
      </c>
      <c r="Q972" s="46" t="e">
        <f>IF(VLOOKUP(ROW(968:968),Разбивка_нумерация_5,3,FALSE)=0,VLOOKUP(ROW(968:968),Разбивка_нумерация_5,2,FALSE),VLOOKUP(ROW(968:968),Разбивка_нумерация_5,3,FALSE))</f>
        <v>#N/A</v>
      </c>
      <c r="R972" s="46" t="e">
        <f>VLOOKUP(ROW(968:968),Разбивка_нумерация_5,6,FALSE)</f>
        <v>#N/A</v>
      </c>
      <c r="S972" s="46" t="e">
        <f>VLOOKUP(ROW(968:968),Разбивка_нумерация_5,17,FALSE)</f>
        <v>#N/A</v>
      </c>
      <c r="T972" s="46" t="str">
        <f>IF(AG972=0,"","L="&amp;AG972)</f>
        <v/>
      </c>
      <c r="U972" s="46" t="str">
        <f>IF(AH972=0,"",AD972&amp;" L="&amp;AH972)</f>
        <v/>
      </c>
      <c r="V972" s="46" t="str">
        <f>IF(AI972=0,"",AE972&amp;" L="&amp;AI972)</f>
        <v/>
      </c>
      <c r="W972" s="47" t="e">
        <f>VLOOKUP(P972,Исходные_данные,13,FALSE)*1.3</f>
        <v>#N/A</v>
      </c>
      <c r="X972" s="48"/>
      <c r="Y972" s="48"/>
      <c r="Z972" s="48"/>
      <c r="AA972" s="48"/>
      <c r="AB972" s="48"/>
      <c r="AD972" s="46" t="e">
        <f>VLOOKUP(S972,Кабель_диаметр,4,FALSE)</f>
        <v>#N/A</v>
      </c>
      <c r="AE972" s="46" t="e">
        <f>VLOOKUP(S972,Кабель_диаметр,5,FALSE)</f>
        <v>#N/A</v>
      </c>
      <c r="AG972" s="46">
        <f>IFERROR(VLOOKUP(P972,Исходные_данные,10,FALSE),0)</f>
        <v>0</v>
      </c>
      <c r="AH972" s="46">
        <f>IFERROR(VLOOKUP(P972,Исходные_данные,11,FALSE),0)</f>
        <v>0</v>
      </c>
      <c r="AI972" s="46">
        <f t="shared" si="38"/>
        <v>0</v>
      </c>
    </row>
    <row r="973" spans="6:35" x14ac:dyDescent="0.25">
      <c r="F973" s="19" t="str">
        <f>IF(G973=1,MAX($F$4:F972)+1,"")</f>
        <v/>
      </c>
      <c r="G973" s="19">
        <f>COUNTIF($H$5:H973,H973)</f>
        <v>950</v>
      </c>
      <c r="H973" s="19" t="e">
        <f t="shared" si="37"/>
        <v>#N/A</v>
      </c>
      <c r="I973" s="19">
        <f>COUNTIF($J$4:$J973,1)</f>
        <v>11</v>
      </c>
      <c r="J973" s="19">
        <f>COUNTIF($S$5:$S973,S973)</f>
        <v>950</v>
      </c>
      <c r="K973" s="19" t="e">
        <f>VLOOKUP(P973,Исходные_данные,20,FALSE)</f>
        <v>#N/A</v>
      </c>
      <c r="L973" s="19">
        <f>IFERROR(IF(P973=0,0,MAX($L$4:L972)+1),0)</f>
        <v>0</v>
      </c>
      <c r="M973" s="104" t="e">
        <f>LEFT(P973,SEARCH(".",P973)-1)</f>
        <v>#N/A</v>
      </c>
      <c r="N973" s="104" t="e">
        <f>LEFT(RIGHT(P973,LEN(P973)-LEN(M973)-1),SEARCH(".",P973)-1)</f>
        <v>#N/A</v>
      </c>
      <c r="P973" s="46" t="e">
        <f>VLOOKUP(ROW(969:969),Разбивка_нумерация_5,4,FALSE)</f>
        <v>#N/A</v>
      </c>
      <c r="Q973" s="46" t="e">
        <f>IF(VLOOKUP(ROW(969:969),Разбивка_нумерация_5,3,FALSE)=0,VLOOKUP(ROW(969:969),Разбивка_нумерация_5,2,FALSE),VLOOKUP(ROW(969:969),Разбивка_нумерация_5,3,FALSE))</f>
        <v>#N/A</v>
      </c>
      <c r="R973" s="46" t="e">
        <f>VLOOKUP(ROW(969:969),Разбивка_нумерация_5,6,FALSE)</f>
        <v>#N/A</v>
      </c>
      <c r="S973" s="46" t="e">
        <f>VLOOKUP(ROW(969:969),Разбивка_нумерация_5,17,FALSE)</f>
        <v>#N/A</v>
      </c>
      <c r="T973" s="46" t="str">
        <f>IF(AG973=0,"","L="&amp;AG973)</f>
        <v/>
      </c>
      <c r="U973" s="46" t="str">
        <f>IF(AH973=0,"",AD973&amp;" L="&amp;AH973)</f>
        <v/>
      </c>
      <c r="V973" s="46" t="str">
        <f>IF(AI973=0,"",AE973&amp;" L="&amp;AI973)</f>
        <v/>
      </c>
      <c r="W973" s="47" t="e">
        <f>VLOOKUP(P973,Исходные_данные,13,FALSE)*1.3</f>
        <v>#N/A</v>
      </c>
      <c r="X973" s="48"/>
      <c r="Y973" s="48"/>
      <c r="Z973" s="48"/>
      <c r="AA973" s="48"/>
      <c r="AB973" s="48"/>
      <c r="AD973" s="46" t="e">
        <f>VLOOKUP(S973,Кабель_диаметр,4,FALSE)</f>
        <v>#N/A</v>
      </c>
      <c r="AE973" s="46" t="e">
        <f>VLOOKUP(S973,Кабель_диаметр,5,FALSE)</f>
        <v>#N/A</v>
      </c>
      <c r="AG973" s="46">
        <f>IFERROR(VLOOKUP(P973,Исходные_данные,10,FALSE),0)</f>
        <v>0</v>
      </c>
      <c r="AH973" s="46">
        <f>IFERROR(VLOOKUP(P973,Исходные_данные,11,FALSE),0)</f>
        <v>0</v>
      </c>
      <c r="AI973" s="46">
        <f t="shared" si="38"/>
        <v>0</v>
      </c>
    </row>
    <row r="974" spans="6:35" x14ac:dyDescent="0.25">
      <c r="F974" s="19" t="str">
        <f>IF(G974=1,MAX($F$4:F973)+1,"")</f>
        <v/>
      </c>
      <c r="G974" s="19">
        <f>COUNTIF($H$5:H974,H974)</f>
        <v>951</v>
      </c>
      <c r="H974" s="19" t="e">
        <f t="shared" si="37"/>
        <v>#N/A</v>
      </c>
      <c r="I974" s="19">
        <f>COUNTIF($J$4:$J974,1)</f>
        <v>11</v>
      </c>
      <c r="J974" s="19">
        <f>COUNTIF($S$5:$S974,S974)</f>
        <v>951</v>
      </c>
      <c r="K974" s="19" t="e">
        <f>VLOOKUP(P974,Исходные_данные,20,FALSE)</f>
        <v>#N/A</v>
      </c>
      <c r="L974" s="19">
        <f>IFERROR(IF(P974=0,0,MAX($L$4:L973)+1),0)</f>
        <v>0</v>
      </c>
      <c r="M974" s="104" t="e">
        <f>LEFT(P974,SEARCH(".",P974)-1)</f>
        <v>#N/A</v>
      </c>
      <c r="N974" s="104" t="e">
        <f>LEFT(RIGHT(P974,LEN(P974)-LEN(M974)-1),SEARCH(".",P974)-1)</f>
        <v>#N/A</v>
      </c>
      <c r="P974" s="46" t="e">
        <f>VLOOKUP(ROW(970:970),Разбивка_нумерация_5,4,FALSE)</f>
        <v>#N/A</v>
      </c>
      <c r="Q974" s="46" t="e">
        <f>IF(VLOOKUP(ROW(970:970),Разбивка_нумерация_5,3,FALSE)=0,VLOOKUP(ROW(970:970),Разбивка_нумерация_5,2,FALSE),VLOOKUP(ROW(970:970),Разбивка_нумерация_5,3,FALSE))</f>
        <v>#N/A</v>
      </c>
      <c r="R974" s="46" t="e">
        <f>VLOOKUP(ROW(970:970),Разбивка_нумерация_5,6,FALSE)</f>
        <v>#N/A</v>
      </c>
      <c r="S974" s="46" t="e">
        <f>VLOOKUP(ROW(970:970),Разбивка_нумерация_5,17,FALSE)</f>
        <v>#N/A</v>
      </c>
      <c r="T974" s="46" t="str">
        <f>IF(AG974=0,"","L="&amp;AG974)</f>
        <v/>
      </c>
      <c r="U974" s="46" t="str">
        <f>IF(AH974=0,"",AD974&amp;" L="&amp;AH974)</f>
        <v/>
      </c>
      <c r="V974" s="46" t="str">
        <f>IF(AI974=0,"",AE974&amp;" L="&amp;AI974)</f>
        <v/>
      </c>
      <c r="W974" s="47" t="e">
        <f>VLOOKUP(P974,Исходные_данные,13,FALSE)*1.3</f>
        <v>#N/A</v>
      </c>
      <c r="X974" s="48"/>
      <c r="Y974" s="48"/>
      <c r="Z974" s="48"/>
      <c r="AA974" s="48"/>
      <c r="AB974" s="48"/>
      <c r="AD974" s="46" t="e">
        <f>VLOOKUP(S974,Кабель_диаметр,4,FALSE)</f>
        <v>#N/A</v>
      </c>
      <c r="AE974" s="46" t="e">
        <f>VLOOKUP(S974,Кабель_диаметр,5,FALSE)</f>
        <v>#N/A</v>
      </c>
      <c r="AG974" s="46">
        <f>IFERROR(VLOOKUP(P974,Исходные_данные,10,FALSE),0)</f>
        <v>0</v>
      </c>
      <c r="AH974" s="46">
        <f>IFERROR(VLOOKUP(P974,Исходные_данные,11,FALSE),0)</f>
        <v>0</v>
      </c>
      <c r="AI974" s="46">
        <f t="shared" si="38"/>
        <v>0</v>
      </c>
    </row>
    <row r="975" spans="6:35" x14ac:dyDescent="0.25">
      <c r="F975" s="19" t="str">
        <f>IF(G975=1,MAX($F$4:F974)+1,"")</f>
        <v/>
      </c>
      <c r="G975" s="19">
        <f>COUNTIF($H$5:H975,H975)</f>
        <v>952</v>
      </c>
      <c r="H975" s="19" t="e">
        <f t="shared" si="37"/>
        <v>#N/A</v>
      </c>
      <c r="I975" s="19">
        <f>COUNTIF($J$4:$J975,1)</f>
        <v>11</v>
      </c>
      <c r="J975" s="19">
        <f>COUNTIF($S$5:$S975,S975)</f>
        <v>952</v>
      </c>
      <c r="K975" s="19" t="e">
        <f>VLOOKUP(P975,Исходные_данные,20,FALSE)</f>
        <v>#N/A</v>
      </c>
      <c r="L975" s="19">
        <f>IFERROR(IF(P975=0,0,MAX($L$4:L974)+1),0)</f>
        <v>0</v>
      </c>
      <c r="M975" s="104" t="e">
        <f>LEFT(P975,SEARCH(".",P975)-1)</f>
        <v>#N/A</v>
      </c>
      <c r="N975" s="104" t="e">
        <f>LEFT(RIGHT(P975,LEN(P975)-LEN(M975)-1),SEARCH(".",P975)-1)</f>
        <v>#N/A</v>
      </c>
      <c r="P975" s="46" t="e">
        <f>VLOOKUP(ROW(971:971),Разбивка_нумерация_5,4,FALSE)</f>
        <v>#N/A</v>
      </c>
      <c r="Q975" s="46" t="e">
        <f>IF(VLOOKUP(ROW(971:971),Разбивка_нумерация_5,3,FALSE)=0,VLOOKUP(ROW(971:971),Разбивка_нумерация_5,2,FALSE),VLOOKUP(ROW(971:971),Разбивка_нумерация_5,3,FALSE))</f>
        <v>#N/A</v>
      </c>
      <c r="R975" s="46" t="e">
        <f>VLOOKUP(ROW(971:971),Разбивка_нумерация_5,6,FALSE)</f>
        <v>#N/A</v>
      </c>
      <c r="S975" s="46" t="e">
        <f>VLOOKUP(ROW(971:971),Разбивка_нумерация_5,17,FALSE)</f>
        <v>#N/A</v>
      </c>
      <c r="T975" s="46" t="str">
        <f>IF(AG975=0,"","L="&amp;AG975)</f>
        <v/>
      </c>
      <c r="U975" s="46" t="str">
        <f>IF(AH975=0,"",AD975&amp;" L="&amp;AH975)</f>
        <v/>
      </c>
      <c r="V975" s="46" t="str">
        <f>IF(AI975=0,"",AE975&amp;" L="&amp;AI975)</f>
        <v/>
      </c>
      <c r="W975" s="47" t="e">
        <f>VLOOKUP(P975,Исходные_данные,13,FALSE)*1.3</f>
        <v>#N/A</v>
      </c>
      <c r="X975" s="48"/>
      <c r="Y975" s="48"/>
      <c r="Z975" s="48"/>
      <c r="AA975" s="48"/>
      <c r="AB975" s="48"/>
      <c r="AD975" s="46" t="e">
        <f>VLOOKUP(S975,Кабель_диаметр,4,FALSE)</f>
        <v>#N/A</v>
      </c>
      <c r="AE975" s="46" t="e">
        <f>VLOOKUP(S975,Кабель_диаметр,5,FALSE)</f>
        <v>#N/A</v>
      </c>
      <c r="AG975" s="46">
        <f>IFERROR(VLOOKUP(P975,Исходные_данные,10,FALSE),0)</f>
        <v>0</v>
      </c>
      <c r="AH975" s="46">
        <f>IFERROR(VLOOKUP(P975,Исходные_данные,11,FALSE),0)</f>
        <v>0</v>
      </c>
      <c r="AI975" s="46">
        <f t="shared" si="38"/>
        <v>0</v>
      </c>
    </row>
    <row r="976" spans="6:35" x14ac:dyDescent="0.25">
      <c r="F976" s="19" t="str">
        <f>IF(G976=1,MAX($F$4:F975)+1,"")</f>
        <v/>
      </c>
      <c r="G976" s="19">
        <f>COUNTIF($H$5:H976,H976)</f>
        <v>953</v>
      </c>
      <c r="H976" s="19" t="e">
        <f t="shared" si="37"/>
        <v>#N/A</v>
      </c>
      <c r="I976" s="19">
        <f>COUNTIF($J$4:$J976,1)</f>
        <v>11</v>
      </c>
      <c r="J976" s="19">
        <f>COUNTIF($S$5:$S976,S976)</f>
        <v>953</v>
      </c>
      <c r="K976" s="19" t="e">
        <f>VLOOKUP(P976,Исходные_данные,20,FALSE)</f>
        <v>#N/A</v>
      </c>
      <c r="L976" s="19">
        <f>IFERROR(IF(P976=0,0,MAX($L$4:L975)+1),0)</f>
        <v>0</v>
      </c>
      <c r="M976" s="104" t="e">
        <f>LEFT(P976,SEARCH(".",P976)-1)</f>
        <v>#N/A</v>
      </c>
      <c r="N976" s="104" t="e">
        <f>LEFT(RIGHT(P976,LEN(P976)-LEN(M976)-1),SEARCH(".",P976)-1)</f>
        <v>#N/A</v>
      </c>
      <c r="P976" s="46" t="e">
        <f>VLOOKUP(ROW(972:972),Разбивка_нумерация_5,4,FALSE)</f>
        <v>#N/A</v>
      </c>
      <c r="Q976" s="46" t="e">
        <f>IF(VLOOKUP(ROW(972:972),Разбивка_нумерация_5,3,FALSE)=0,VLOOKUP(ROW(972:972),Разбивка_нумерация_5,2,FALSE),VLOOKUP(ROW(972:972),Разбивка_нумерация_5,3,FALSE))</f>
        <v>#N/A</v>
      </c>
      <c r="R976" s="46" t="e">
        <f>VLOOKUP(ROW(972:972),Разбивка_нумерация_5,6,FALSE)</f>
        <v>#N/A</v>
      </c>
      <c r="S976" s="46" t="e">
        <f>VLOOKUP(ROW(972:972),Разбивка_нумерация_5,17,FALSE)</f>
        <v>#N/A</v>
      </c>
      <c r="T976" s="46" t="str">
        <f>IF(AG976=0,"","L="&amp;AG976)</f>
        <v/>
      </c>
      <c r="U976" s="46" t="str">
        <f>IF(AH976=0,"",AD976&amp;" L="&amp;AH976)</f>
        <v/>
      </c>
      <c r="V976" s="46" t="str">
        <f>IF(AI976=0,"",AE976&amp;" L="&amp;AI976)</f>
        <v/>
      </c>
      <c r="W976" s="47" t="e">
        <f>VLOOKUP(P976,Исходные_данные,13,FALSE)*1.3</f>
        <v>#N/A</v>
      </c>
      <c r="X976" s="48"/>
      <c r="Y976" s="48"/>
      <c r="Z976" s="48"/>
      <c r="AA976" s="48"/>
      <c r="AB976" s="48"/>
      <c r="AD976" s="46" t="e">
        <f>VLOOKUP(S976,Кабель_диаметр,4,FALSE)</f>
        <v>#N/A</v>
      </c>
      <c r="AE976" s="46" t="e">
        <f>VLOOKUP(S976,Кабель_диаметр,5,FALSE)</f>
        <v>#N/A</v>
      </c>
      <c r="AG976" s="46">
        <f>IFERROR(VLOOKUP(P976,Исходные_данные,10,FALSE),0)</f>
        <v>0</v>
      </c>
      <c r="AH976" s="46">
        <f>IFERROR(VLOOKUP(P976,Исходные_данные,11,FALSE),0)</f>
        <v>0</v>
      </c>
      <c r="AI976" s="46">
        <f t="shared" si="38"/>
        <v>0</v>
      </c>
    </row>
    <row r="977" spans="6:35" x14ac:dyDescent="0.25">
      <c r="F977" s="19" t="str">
        <f>IF(G977=1,MAX($F$4:F976)+1,"")</f>
        <v/>
      </c>
      <c r="G977" s="19">
        <f>COUNTIF($H$5:H977,H977)</f>
        <v>954</v>
      </c>
      <c r="H977" s="19" t="e">
        <f t="shared" si="37"/>
        <v>#N/A</v>
      </c>
      <c r="I977" s="19">
        <f>COUNTIF($J$4:$J977,1)</f>
        <v>11</v>
      </c>
      <c r="J977" s="19">
        <f>COUNTIF($S$5:$S977,S977)</f>
        <v>954</v>
      </c>
      <c r="K977" s="19" t="e">
        <f>VLOOKUP(P977,Исходные_данные,20,FALSE)</f>
        <v>#N/A</v>
      </c>
      <c r="L977" s="19">
        <f>IFERROR(IF(P977=0,0,MAX($L$4:L976)+1),0)</f>
        <v>0</v>
      </c>
      <c r="M977" s="104" t="e">
        <f>LEFT(P977,SEARCH(".",P977)-1)</f>
        <v>#N/A</v>
      </c>
      <c r="N977" s="104" t="e">
        <f>LEFT(RIGHT(P977,LEN(P977)-LEN(M977)-1),SEARCH(".",P977)-1)</f>
        <v>#N/A</v>
      </c>
      <c r="P977" s="46" t="e">
        <f>VLOOKUP(ROW(973:973),Разбивка_нумерация_5,4,FALSE)</f>
        <v>#N/A</v>
      </c>
      <c r="Q977" s="46" t="e">
        <f>IF(VLOOKUP(ROW(973:973),Разбивка_нумерация_5,3,FALSE)=0,VLOOKUP(ROW(973:973),Разбивка_нумерация_5,2,FALSE),VLOOKUP(ROW(973:973),Разбивка_нумерация_5,3,FALSE))</f>
        <v>#N/A</v>
      </c>
      <c r="R977" s="46" t="e">
        <f>VLOOKUP(ROW(973:973),Разбивка_нумерация_5,6,FALSE)</f>
        <v>#N/A</v>
      </c>
      <c r="S977" s="46" t="e">
        <f>VLOOKUP(ROW(973:973),Разбивка_нумерация_5,17,FALSE)</f>
        <v>#N/A</v>
      </c>
      <c r="T977" s="46" t="str">
        <f>IF(AG977=0,"","L="&amp;AG977)</f>
        <v/>
      </c>
      <c r="U977" s="46" t="str">
        <f>IF(AH977=0,"",AD977&amp;" L="&amp;AH977)</f>
        <v/>
      </c>
      <c r="V977" s="46" t="str">
        <f>IF(AI977=0,"",AE977&amp;" L="&amp;AI977)</f>
        <v/>
      </c>
      <c r="W977" s="47" t="e">
        <f>VLOOKUP(P977,Исходные_данные,13,FALSE)*1.3</f>
        <v>#N/A</v>
      </c>
      <c r="X977" s="48"/>
      <c r="Y977" s="48"/>
      <c r="Z977" s="48"/>
      <c r="AA977" s="48"/>
      <c r="AB977" s="48"/>
      <c r="AD977" s="46" t="e">
        <f>VLOOKUP(S977,Кабель_диаметр,4,FALSE)</f>
        <v>#N/A</v>
      </c>
      <c r="AE977" s="46" t="e">
        <f>VLOOKUP(S977,Кабель_диаметр,5,FALSE)</f>
        <v>#N/A</v>
      </c>
      <c r="AG977" s="46">
        <f>IFERROR(VLOOKUP(P977,Исходные_данные,10,FALSE),0)</f>
        <v>0</v>
      </c>
      <c r="AH977" s="46">
        <f>IFERROR(VLOOKUP(P977,Исходные_данные,11,FALSE),0)</f>
        <v>0</v>
      </c>
      <c r="AI977" s="46">
        <f t="shared" si="38"/>
        <v>0</v>
      </c>
    </row>
    <row r="978" spans="6:35" x14ac:dyDescent="0.25">
      <c r="F978" s="19" t="str">
        <f>IF(G978=1,MAX($F$4:F977)+1,"")</f>
        <v/>
      </c>
      <c r="G978" s="19">
        <f>COUNTIF($H$5:H978,H978)</f>
        <v>955</v>
      </c>
      <c r="H978" s="19" t="e">
        <f t="shared" si="37"/>
        <v>#N/A</v>
      </c>
      <c r="I978" s="19">
        <f>COUNTIF($J$4:$J978,1)</f>
        <v>11</v>
      </c>
      <c r="J978" s="19">
        <f>COUNTIF($S$5:$S978,S978)</f>
        <v>955</v>
      </c>
      <c r="K978" s="19" t="e">
        <f>VLOOKUP(P978,Исходные_данные,20,FALSE)</f>
        <v>#N/A</v>
      </c>
      <c r="L978" s="19">
        <f>IFERROR(IF(P978=0,0,MAX($L$4:L977)+1),0)</f>
        <v>0</v>
      </c>
      <c r="M978" s="104" t="e">
        <f>LEFT(P978,SEARCH(".",P978)-1)</f>
        <v>#N/A</v>
      </c>
      <c r="N978" s="104" t="e">
        <f>LEFT(RIGHT(P978,LEN(P978)-LEN(M978)-1),SEARCH(".",P978)-1)</f>
        <v>#N/A</v>
      </c>
      <c r="P978" s="46" t="e">
        <f>VLOOKUP(ROW(974:974),Разбивка_нумерация_5,4,FALSE)</f>
        <v>#N/A</v>
      </c>
      <c r="Q978" s="46" t="e">
        <f>IF(VLOOKUP(ROW(974:974),Разбивка_нумерация_5,3,FALSE)=0,VLOOKUP(ROW(974:974),Разбивка_нумерация_5,2,FALSE),VLOOKUP(ROW(974:974),Разбивка_нумерация_5,3,FALSE))</f>
        <v>#N/A</v>
      </c>
      <c r="R978" s="46" t="e">
        <f>VLOOKUP(ROW(974:974),Разбивка_нумерация_5,6,FALSE)</f>
        <v>#N/A</v>
      </c>
      <c r="S978" s="46" t="e">
        <f>VLOOKUP(ROW(974:974),Разбивка_нумерация_5,17,FALSE)</f>
        <v>#N/A</v>
      </c>
      <c r="T978" s="46" t="str">
        <f>IF(AG978=0,"","L="&amp;AG978)</f>
        <v/>
      </c>
      <c r="U978" s="46" t="str">
        <f>IF(AH978=0,"",AD978&amp;" L="&amp;AH978)</f>
        <v/>
      </c>
      <c r="V978" s="46" t="str">
        <f>IF(AI978=0,"",AE978&amp;" L="&amp;AI978)</f>
        <v/>
      </c>
      <c r="W978" s="47" t="e">
        <f>VLOOKUP(P978,Исходные_данные,13,FALSE)*1.3</f>
        <v>#N/A</v>
      </c>
      <c r="X978" s="48"/>
      <c r="Y978" s="48"/>
      <c r="Z978" s="48"/>
      <c r="AA978" s="48"/>
      <c r="AB978" s="48"/>
      <c r="AD978" s="46" t="e">
        <f>VLOOKUP(S978,Кабель_диаметр,4,FALSE)</f>
        <v>#N/A</v>
      </c>
      <c r="AE978" s="46" t="e">
        <f>VLOOKUP(S978,Кабель_диаметр,5,FALSE)</f>
        <v>#N/A</v>
      </c>
      <c r="AG978" s="46">
        <f>IFERROR(VLOOKUP(P978,Исходные_данные,10,FALSE),0)</f>
        <v>0</v>
      </c>
      <c r="AH978" s="46">
        <f>IFERROR(VLOOKUP(P978,Исходные_данные,11,FALSE),0)</f>
        <v>0</v>
      </c>
      <c r="AI978" s="46">
        <f t="shared" si="38"/>
        <v>0</v>
      </c>
    </row>
    <row r="979" spans="6:35" x14ac:dyDescent="0.25">
      <c r="F979" s="19" t="str">
        <f>IF(G979=1,MAX($F$4:F978)+1,"")</f>
        <v/>
      </c>
      <c r="G979" s="19">
        <f>COUNTIF($H$5:H979,H979)</f>
        <v>956</v>
      </c>
      <c r="H979" s="19" t="e">
        <f t="shared" si="37"/>
        <v>#N/A</v>
      </c>
      <c r="I979" s="19">
        <f>COUNTIF($J$4:$J979,1)</f>
        <v>11</v>
      </c>
      <c r="J979" s="19">
        <f>COUNTIF($S$5:$S979,S979)</f>
        <v>956</v>
      </c>
      <c r="K979" s="19" t="e">
        <f>VLOOKUP(P979,Исходные_данные,20,FALSE)</f>
        <v>#N/A</v>
      </c>
      <c r="L979" s="19">
        <f>IFERROR(IF(P979=0,0,MAX($L$4:L978)+1),0)</f>
        <v>0</v>
      </c>
      <c r="M979" s="104" t="e">
        <f>LEFT(P979,SEARCH(".",P979)-1)</f>
        <v>#N/A</v>
      </c>
      <c r="N979" s="104" t="e">
        <f>LEFT(RIGHT(P979,LEN(P979)-LEN(M979)-1),SEARCH(".",P979)-1)</f>
        <v>#N/A</v>
      </c>
      <c r="P979" s="46" t="e">
        <f>VLOOKUP(ROW(975:975),Разбивка_нумерация_5,4,FALSE)</f>
        <v>#N/A</v>
      </c>
      <c r="Q979" s="46" t="e">
        <f>IF(VLOOKUP(ROW(975:975),Разбивка_нумерация_5,3,FALSE)=0,VLOOKUP(ROW(975:975),Разбивка_нумерация_5,2,FALSE),VLOOKUP(ROW(975:975),Разбивка_нумерация_5,3,FALSE))</f>
        <v>#N/A</v>
      </c>
      <c r="R979" s="46" t="e">
        <f>VLOOKUP(ROW(975:975),Разбивка_нумерация_5,6,FALSE)</f>
        <v>#N/A</v>
      </c>
      <c r="S979" s="46" t="e">
        <f>VLOOKUP(ROW(975:975),Разбивка_нумерация_5,17,FALSE)</f>
        <v>#N/A</v>
      </c>
      <c r="T979" s="46" t="str">
        <f>IF(AG979=0,"","L="&amp;AG979)</f>
        <v/>
      </c>
      <c r="U979" s="46" t="str">
        <f>IF(AH979=0,"",AD979&amp;" L="&amp;AH979)</f>
        <v/>
      </c>
      <c r="V979" s="46" t="str">
        <f>IF(AI979=0,"",AE979&amp;" L="&amp;AI979)</f>
        <v/>
      </c>
      <c r="W979" s="47" t="e">
        <f>VLOOKUP(P979,Исходные_данные,13,FALSE)*1.3</f>
        <v>#N/A</v>
      </c>
      <c r="X979" s="48"/>
      <c r="Y979" s="48"/>
      <c r="Z979" s="48"/>
      <c r="AA979" s="48"/>
      <c r="AB979" s="48"/>
      <c r="AD979" s="46" t="e">
        <f>VLOOKUP(S979,Кабель_диаметр,4,FALSE)</f>
        <v>#N/A</v>
      </c>
      <c r="AE979" s="46" t="e">
        <f>VLOOKUP(S979,Кабель_диаметр,5,FALSE)</f>
        <v>#N/A</v>
      </c>
      <c r="AG979" s="46">
        <f>IFERROR(VLOOKUP(P979,Исходные_данные,10,FALSE),0)</f>
        <v>0</v>
      </c>
      <c r="AH979" s="46">
        <f>IFERROR(VLOOKUP(P979,Исходные_данные,11,FALSE),0)</f>
        <v>0</v>
      </c>
      <c r="AI979" s="46">
        <f t="shared" si="38"/>
        <v>0</v>
      </c>
    </row>
    <row r="980" spans="6:35" x14ac:dyDescent="0.25">
      <c r="F980" s="19" t="str">
        <f>IF(G980=1,MAX($F$4:F979)+1,"")</f>
        <v/>
      </c>
      <c r="G980" s="19">
        <f>COUNTIF($H$5:H980,H980)</f>
        <v>957</v>
      </c>
      <c r="H980" s="19" t="e">
        <f t="shared" si="37"/>
        <v>#N/A</v>
      </c>
      <c r="I980" s="19">
        <f>COUNTIF($J$4:$J980,1)</f>
        <v>11</v>
      </c>
      <c r="J980" s="19">
        <f>COUNTIF($S$5:$S980,S980)</f>
        <v>957</v>
      </c>
      <c r="K980" s="19" t="e">
        <f>VLOOKUP(P980,Исходные_данные,20,FALSE)</f>
        <v>#N/A</v>
      </c>
      <c r="L980" s="19">
        <f>IFERROR(IF(P980=0,0,MAX($L$4:L979)+1),0)</f>
        <v>0</v>
      </c>
      <c r="M980" s="104" t="e">
        <f>LEFT(P980,SEARCH(".",P980)-1)</f>
        <v>#N/A</v>
      </c>
      <c r="N980" s="104" t="e">
        <f>LEFT(RIGHT(P980,LEN(P980)-LEN(M980)-1),SEARCH(".",P980)-1)</f>
        <v>#N/A</v>
      </c>
      <c r="P980" s="46" t="e">
        <f>VLOOKUP(ROW(976:976),Разбивка_нумерация_5,4,FALSE)</f>
        <v>#N/A</v>
      </c>
      <c r="Q980" s="46" t="e">
        <f>IF(VLOOKUP(ROW(976:976),Разбивка_нумерация_5,3,FALSE)=0,VLOOKUP(ROW(976:976),Разбивка_нумерация_5,2,FALSE),VLOOKUP(ROW(976:976),Разбивка_нумерация_5,3,FALSE))</f>
        <v>#N/A</v>
      </c>
      <c r="R980" s="46" t="e">
        <f>VLOOKUP(ROW(976:976),Разбивка_нумерация_5,6,FALSE)</f>
        <v>#N/A</v>
      </c>
      <c r="S980" s="46" t="e">
        <f>VLOOKUP(ROW(976:976),Разбивка_нумерация_5,17,FALSE)</f>
        <v>#N/A</v>
      </c>
      <c r="T980" s="46" t="str">
        <f>IF(AG980=0,"","L="&amp;AG980)</f>
        <v/>
      </c>
      <c r="U980" s="46" t="str">
        <f>IF(AH980=0,"",AD980&amp;" L="&amp;AH980)</f>
        <v/>
      </c>
      <c r="V980" s="46" t="str">
        <f>IF(AI980=0,"",AE980&amp;" L="&amp;AI980)</f>
        <v/>
      </c>
      <c r="W980" s="47" t="e">
        <f>VLOOKUP(P980,Исходные_данные,13,FALSE)*1.3</f>
        <v>#N/A</v>
      </c>
      <c r="X980" s="48"/>
      <c r="Y980" s="48"/>
      <c r="Z980" s="48"/>
      <c r="AA980" s="48"/>
      <c r="AB980" s="48"/>
      <c r="AD980" s="46" t="e">
        <f>VLOOKUP(S980,Кабель_диаметр,4,FALSE)</f>
        <v>#N/A</v>
      </c>
      <c r="AE980" s="46" t="e">
        <f>VLOOKUP(S980,Кабель_диаметр,5,FALSE)</f>
        <v>#N/A</v>
      </c>
      <c r="AG980" s="46">
        <f>IFERROR(VLOOKUP(P980,Исходные_данные,10,FALSE),0)</f>
        <v>0</v>
      </c>
      <c r="AH980" s="46">
        <f>IFERROR(VLOOKUP(P980,Исходные_данные,11,FALSE),0)</f>
        <v>0</v>
      </c>
      <c r="AI980" s="46">
        <f t="shared" si="38"/>
        <v>0</v>
      </c>
    </row>
    <row r="981" spans="6:35" x14ac:dyDescent="0.25">
      <c r="F981" s="19" t="str">
        <f>IF(G981=1,MAX($F$4:F980)+1,"")</f>
        <v/>
      </c>
      <c r="G981" s="19">
        <f>COUNTIF($H$5:H981,H981)</f>
        <v>958</v>
      </c>
      <c r="H981" s="19" t="e">
        <f t="shared" si="37"/>
        <v>#N/A</v>
      </c>
      <c r="I981" s="19">
        <f>COUNTIF($J$4:$J981,1)</f>
        <v>11</v>
      </c>
      <c r="J981" s="19">
        <f>COUNTIF($S$5:$S981,S981)</f>
        <v>958</v>
      </c>
      <c r="K981" s="19" t="e">
        <f>VLOOKUP(P981,Исходные_данные,20,FALSE)</f>
        <v>#N/A</v>
      </c>
      <c r="L981" s="19">
        <f>IFERROR(IF(P981=0,0,MAX($L$4:L980)+1),0)</f>
        <v>0</v>
      </c>
      <c r="M981" s="104" t="e">
        <f>LEFT(P981,SEARCH(".",P981)-1)</f>
        <v>#N/A</v>
      </c>
      <c r="N981" s="104" t="e">
        <f>LEFT(RIGHT(P981,LEN(P981)-LEN(M981)-1),SEARCH(".",P981)-1)</f>
        <v>#N/A</v>
      </c>
      <c r="P981" s="46" t="e">
        <f>VLOOKUP(ROW(977:977),Разбивка_нумерация_5,4,FALSE)</f>
        <v>#N/A</v>
      </c>
      <c r="Q981" s="46" t="e">
        <f>IF(VLOOKUP(ROW(977:977),Разбивка_нумерация_5,3,FALSE)=0,VLOOKUP(ROW(977:977),Разбивка_нумерация_5,2,FALSE),VLOOKUP(ROW(977:977),Разбивка_нумерация_5,3,FALSE))</f>
        <v>#N/A</v>
      </c>
      <c r="R981" s="46" t="e">
        <f>VLOOKUP(ROW(977:977),Разбивка_нумерация_5,6,FALSE)</f>
        <v>#N/A</v>
      </c>
      <c r="S981" s="46" t="e">
        <f>VLOOKUP(ROW(977:977),Разбивка_нумерация_5,17,FALSE)</f>
        <v>#N/A</v>
      </c>
      <c r="T981" s="46" t="str">
        <f>IF(AG981=0,"","L="&amp;AG981)</f>
        <v/>
      </c>
      <c r="U981" s="46" t="str">
        <f>IF(AH981=0,"",AD981&amp;" L="&amp;AH981)</f>
        <v/>
      </c>
      <c r="V981" s="46" t="str">
        <f>IF(AI981=0,"",AE981&amp;" L="&amp;AI981)</f>
        <v/>
      </c>
      <c r="W981" s="47" t="e">
        <f>VLOOKUP(P981,Исходные_данные,13,FALSE)*1.3</f>
        <v>#N/A</v>
      </c>
      <c r="X981" s="48"/>
      <c r="Y981" s="48"/>
      <c r="Z981" s="48"/>
      <c r="AA981" s="48"/>
      <c r="AB981" s="48"/>
      <c r="AD981" s="46" t="e">
        <f>VLOOKUP(S981,Кабель_диаметр,4,FALSE)</f>
        <v>#N/A</v>
      </c>
      <c r="AE981" s="46" t="e">
        <f>VLOOKUP(S981,Кабель_диаметр,5,FALSE)</f>
        <v>#N/A</v>
      </c>
      <c r="AG981" s="46">
        <f>IFERROR(VLOOKUP(P981,Исходные_данные,10,FALSE),0)</f>
        <v>0</v>
      </c>
      <c r="AH981" s="46">
        <f>IFERROR(VLOOKUP(P981,Исходные_данные,11,FALSE),0)</f>
        <v>0</v>
      </c>
      <c r="AI981" s="46">
        <f t="shared" si="38"/>
        <v>0</v>
      </c>
    </row>
    <row r="982" spans="6:35" x14ac:dyDescent="0.25">
      <c r="F982" s="19" t="str">
        <f>IF(G982=1,MAX($F$4:F981)+1,"")</f>
        <v/>
      </c>
      <c r="G982" s="19">
        <f>COUNTIF($H$5:H982,H982)</f>
        <v>959</v>
      </c>
      <c r="H982" s="19" t="e">
        <f t="shared" si="37"/>
        <v>#N/A</v>
      </c>
      <c r="I982" s="19">
        <f>COUNTIF($J$4:$J982,1)</f>
        <v>11</v>
      </c>
      <c r="J982" s="19">
        <f>COUNTIF($S$5:$S982,S982)</f>
        <v>959</v>
      </c>
      <c r="K982" s="19" t="e">
        <f>VLOOKUP(P982,Исходные_данные,20,FALSE)</f>
        <v>#N/A</v>
      </c>
      <c r="L982" s="19">
        <f>IFERROR(IF(P982=0,0,MAX($L$4:L981)+1),0)</f>
        <v>0</v>
      </c>
      <c r="M982" s="104" t="e">
        <f>LEFT(P982,SEARCH(".",P982)-1)</f>
        <v>#N/A</v>
      </c>
      <c r="N982" s="104" t="e">
        <f>LEFT(RIGHT(P982,LEN(P982)-LEN(M982)-1),SEARCH(".",P982)-1)</f>
        <v>#N/A</v>
      </c>
      <c r="P982" s="46" t="e">
        <f>VLOOKUP(ROW(978:978),Разбивка_нумерация_5,4,FALSE)</f>
        <v>#N/A</v>
      </c>
      <c r="Q982" s="46" t="e">
        <f>IF(VLOOKUP(ROW(978:978),Разбивка_нумерация_5,3,FALSE)=0,VLOOKUP(ROW(978:978),Разбивка_нумерация_5,2,FALSE),VLOOKUP(ROW(978:978),Разбивка_нумерация_5,3,FALSE))</f>
        <v>#N/A</v>
      </c>
      <c r="R982" s="46" t="e">
        <f>VLOOKUP(ROW(978:978),Разбивка_нумерация_5,6,FALSE)</f>
        <v>#N/A</v>
      </c>
      <c r="S982" s="46" t="e">
        <f>VLOOKUP(ROW(978:978),Разбивка_нумерация_5,17,FALSE)</f>
        <v>#N/A</v>
      </c>
      <c r="T982" s="46" t="str">
        <f>IF(AG982=0,"","L="&amp;AG982)</f>
        <v/>
      </c>
      <c r="U982" s="46" t="str">
        <f>IF(AH982=0,"",AD982&amp;" L="&amp;AH982)</f>
        <v/>
      </c>
      <c r="V982" s="46" t="str">
        <f>IF(AI982=0,"",AE982&amp;" L="&amp;AI982)</f>
        <v/>
      </c>
      <c r="W982" s="47" t="e">
        <f>VLOOKUP(P982,Исходные_данные,13,FALSE)*1.3</f>
        <v>#N/A</v>
      </c>
      <c r="X982" s="48"/>
      <c r="Y982" s="48"/>
      <c r="Z982" s="48"/>
      <c r="AA982" s="48"/>
      <c r="AB982" s="48"/>
      <c r="AD982" s="46" t="e">
        <f>VLOOKUP(S982,Кабель_диаметр,4,FALSE)</f>
        <v>#N/A</v>
      </c>
      <c r="AE982" s="46" t="e">
        <f>VLOOKUP(S982,Кабель_диаметр,5,FALSE)</f>
        <v>#N/A</v>
      </c>
      <c r="AG982" s="46">
        <f>IFERROR(VLOOKUP(P982,Исходные_данные,10,FALSE),0)</f>
        <v>0</v>
      </c>
      <c r="AH982" s="46">
        <f>IFERROR(VLOOKUP(P982,Исходные_данные,11,FALSE),0)</f>
        <v>0</v>
      </c>
      <c r="AI982" s="46">
        <f t="shared" si="38"/>
        <v>0</v>
      </c>
    </row>
    <row r="983" spans="6:35" x14ac:dyDescent="0.25">
      <c r="F983" s="19" t="str">
        <f>IF(G983=1,MAX($F$4:F982)+1,"")</f>
        <v/>
      </c>
      <c r="G983" s="19">
        <f>COUNTIF($H$5:H983,H983)</f>
        <v>960</v>
      </c>
      <c r="H983" s="19" t="e">
        <f t="shared" si="37"/>
        <v>#N/A</v>
      </c>
      <c r="I983" s="19">
        <f>COUNTIF($J$4:$J983,1)</f>
        <v>11</v>
      </c>
      <c r="J983" s="19">
        <f>COUNTIF($S$5:$S983,S983)</f>
        <v>960</v>
      </c>
      <c r="K983" s="19" t="e">
        <f>VLOOKUP(P983,Исходные_данные,20,FALSE)</f>
        <v>#N/A</v>
      </c>
      <c r="L983" s="19">
        <f>IFERROR(IF(P983=0,0,MAX($L$4:L982)+1),0)</f>
        <v>0</v>
      </c>
      <c r="M983" s="104" t="e">
        <f>LEFT(P983,SEARCH(".",P983)-1)</f>
        <v>#N/A</v>
      </c>
      <c r="N983" s="104" t="e">
        <f>LEFT(RIGHT(P983,LEN(P983)-LEN(M983)-1),SEARCH(".",P983)-1)</f>
        <v>#N/A</v>
      </c>
      <c r="P983" s="46" t="e">
        <f>VLOOKUP(ROW(979:979),Разбивка_нумерация_5,4,FALSE)</f>
        <v>#N/A</v>
      </c>
      <c r="Q983" s="46" t="e">
        <f>IF(VLOOKUP(ROW(979:979),Разбивка_нумерация_5,3,FALSE)=0,VLOOKUP(ROW(979:979),Разбивка_нумерация_5,2,FALSE),VLOOKUP(ROW(979:979),Разбивка_нумерация_5,3,FALSE))</f>
        <v>#N/A</v>
      </c>
      <c r="R983" s="46" t="e">
        <f>VLOOKUP(ROW(979:979),Разбивка_нумерация_5,6,FALSE)</f>
        <v>#N/A</v>
      </c>
      <c r="S983" s="46" t="e">
        <f>VLOOKUP(ROW(979:979),Разбивка_нумерация_5,17,FALSE)</f>
        <v>#N/A</v>
      </c>
      <c r="T983" s="46" t="str">
        <f>IF(AG983=0,"","L="&amp;AG983)</f>
        <v/>
      </c>
      <c r="U983" s="46" t="str">
        <f>IF(AH983=0,"",AD983&amp;" L="&amp;AH983)</f>
        <v/>
      </c>
      <c r="V983" s="46" t="str">
        <f>IF(AI983=0,"",AE983&amp;" L="&amp;AI983)</f>
        <v/>
      </c>
      <c r="W983" s="47" t="e">
        <f>VLOOKUP(P983,Исходные_данные,13,FALSE)*1.3</f>
        <v>#N/A</v>
      </c>
      <c r="X983" s="48"/>
      <c r="Y983" s="48"/>
      <c r="Z983" s="48"/>
      <c r="AA983" s="48"/>
      <c r="AB983" s="48"/>
      <c r="AD983" s="46" t="e">
        <f>VLOOKUP(S983,Кабель_диаметр,4,FALSE)</f>
        <v>#N/A</v>
      </c>
      <c r="AE983" s="46" t="e">
        <f>VLOOKUP(S983,Кабель_диаметр,5,FALSE)</f>
        <v>#N/A</v>
      </c>
      <c r="AG983" s="46">
        <f>IFERROR(VLOOKUP(P983,Исходные_данные,10,FALSE),0)</f>
        <v>0</v>
      </c>
      <c r="AH983" s="46">
        <f>IFERROR(VLOOKUP(P983,Исходные_данные,11,FALSE),0)</f>
        <v>0</v>
      </c>
      <c r="AI983" s="46">
        <f t="shared" si="38"/>
        <v>0</v>
      </c>
    </row>
    <row r="984" spans="6:35" x14ac:dyDescent="0.25">
      <c r="F984" s="19" t="str">
        <f>IF(G984=1,MAX($F$4:F983)+1,"")</f>
        <v/>
      </c>
      <c r="G984" s="19">
        <f>COUNTIF($H$5:H984,H984)</f>
        <v>961</v>
      </c>
      <c r="H984" s="19" t="e">
        <f t="shared" si="37"/>
        <v>#N/A</v>
      </c>
      <c r="I984" s="19">
        <f>COUNTIF($J$4:$J984,1)</f>
        <v>11</v>
      </c>
      <c r="J984" s="19">
        <f>COUNTIF($S$5:$S984,S984)</f>
        <v>961</v>
      </c>
      <c r="K984" s="19" t="e">
        <f>VLOOKUP(P984,Исходные_данные,20,FALSE)</f>
        <v>#N/A</v>
      </c>
      <c r="L984" s="19">
        <f>IFERROR(IF(P984=0,0,MAX($L$4:L983)+1),0)</f>
        <v>0</v>
      </c>
      <c r="M984" s="104" t="e">
        <f>LEFT(P984,SEARCH(".",P984)-1)</f>
        <v>#N/A</v>
      </c>
      <c r="N984" s="104" t="e">
        <f>LEFT(RIGHT(P984,LEN(P984)-LEN(M984)-1),SEARCH(".",P984)-1)</f>
        <v>#N/A</v>
      </c>
      <c r="P984" s="46" t="e">
        <f>VLOOKUP(ROW(980:980),Разбивка_нумерация_5,4,FALSE)</f>
        <v>#N/A</v>
      </c>
      <c r="Q984" s="46" t="e">
        <f>IF(VLOOKUP(ROW(980:980),Разбивка_нумерация_5,3,FALSE)=0,VLOOKUP(ROW(980:980),Разбивка_нумерация_5,2,FALSE),VLOOKUP(ROW(980:980),Разбивка_нумерация_5,3,FALSE))</f>
        <v>#N/A</v>
      </c>
      <c r="R984" s="46" t="e">
        <f>VLOOKUP(ROW(980:980),Разбивка_нумерация_5,6,FALSE)</f>
        <v>#N/A</v>
      </c>
      <c r="S984" s="46" t="e">
        <f>VLOOKUP(ROW(980:980),Разбивка_нумерация_5,17,FALSE)</f>
        <v>#N/A</v>
      </c>
      <c r="T984" s="46" t="str">
        <f>IF(AG984=0,"","L="&amp;AG984)</f>
        <v/>
      </c>
      <c r="U984" s="46" t="str">
        <f>IF(AH984=0,"",AD984&amp;" L="&amp;AH984)</f>
        <v/>
      </c>
      <c r="V984" s="46" t="str">
        <f>IF(AI984=0,"",AE984&amp;" L="&amp;AI984)</f>
        <v/>
      </c>
      <c r="W984" s="47" t="e">
        <f>VLOOKUP(P984,Исходные_данные,13,FALSE)*1.3</f>
        <v>#N/A</v>
      </c>
      <c r="X984" s="48"/>
      <c r="Y984" s="48"/>
      <c r="Z984" s="48"/>
      <c r="AA984" s="48"/>
      <c r="AB984" s="48"/>
      <c r="AD984" s="46" t="e">
        <f>VLOOKUP(S984,Кабель_диаметр,4,FALSE)</f>
        <v>#N/A</v>
      </c>
      <c r="AE984" s="46" t="e">
        <f>VLOOKUP(S984,Кабель_диаметр,5,FALSE)</f>
        <v>#N/A</v>
      </c>
      <c r="AG984" s="46">
        <f>IFERROR(VLOOKUP(P984,Исходные_данные,10,FALSE),0)</f>
        <v>0</v>
      </c>
      <c r="AH984" s="46">
        <f>IFERROR(VLOOKUP(P984,Исходные_данные,11,FALSE),0)</f>
        <v>0</v>
      </c>
      <c r="AI984" s="46">
        <f t="shared" si="38"/>
        <v>0</v>
      </c>
    </row>
    <row r="985" spans="6:35" x14ac:dyDescent="0.25">
      <c r="F985" s="19" t="str">
        <f>IF(G985=1,MAX($F$4:F984)+1,"")</f>
        <v/>
      </c>
      <c r="G985" s="19">
        <f>COUNTIF($H$5:H985,H985)</f>
        <v>962</v>
      </c>
      <c r="H985" s="19" t="e">
        <f t="shared" si="37"/>
        <v>#N/A</v>
      </c>
      <c r="I985" s="19">
        <f>COUNTIF($J$4:$J985,1)</f>
        <v>11</v>
      </c>
      <c r="J985" s="19">
        <f>COUNTIF($S$5:$S985,S985)</f>
        <v>962</v>
      </c>
      <c r="K985" s="19" t="e">
        <f>VLOOKUP(P985,Исходные_данные,20,FALSE)</f>
        <v>#N/A</v>
      </c>
      <c r="L985" s="19">
        <f>IFERROR(IF(P985=0,0,MAX($L$4:L984)+1),0)</f>
        <v>0</v>
      </c>
      <c r="M985" s="104" t="e">
        <f>LEFT(P985,SEARCH(".",P985)-1)</f>
        <v>#N/A</v>
      </c>
      <c r="N985" s="104" t="e">
        <f>LEFT(RIGHT(P985,LEN(P985)-LEN(M985)-1),SEARCH(".",P985)-1)</f>
        <v>#N/A</v>
      </c>
      <c r="P985" s="46" t="e">
        <f>VLOOKUP(ROW(981:981),Разбивка_нумерация_5,4,FALSE)</f>
        <v>#N/A</v>
      </c>
      <c r="Q985" s="46" t="e">
        <f>IF(VLOOKUP(ROW(981:981),Разбивка_нумерация_5,3,FALSE)=0,VLOOKUP(ROW(981:981),Разбивка_нумерация_5,2,FALSE),VLOOKUP(ROW(981:981),Разбивка_нумерация_5,3,FALSE))</f>
        <v>#N/A</v>
      </c>
      <c r="R985" s="46" t="e">
        <f>VLOOKUP(ROW(981:981),Разбивка_нумерация_5,6,FALSE)</f>
        <v>#N/A</v>
      </c>
      <c r="S985" s="46" t="e">
        <f>VLOOKUP(ROW(981:981),Разбивка_нумерация_5,17,FALSE)</f>
        <v>#N/A</v>
      </c>
      <c r="T985" s="46" t="str">
        <f>IF(AG985=0,"","L="&amp;AG985)</f>
        <v/>
      </c>
      <c r="U985" s="46" t="str">
        <f>IF(AH985=0,"",AD985&amp;" L="&amp;AH985)</f>
        <v/>
      </c>
      <c r="V985" s="46" t="str">
        <f>IF(AI985=0,"",AE985&amp;" L="&amp;AI985)</f>
        <v/>
      </c>
      <c r="W985" s="47" t="e">
        <f>VLOOKUP(P985,Исходные_данные,13,FALSE)*1.3</f>
        <v>#N/A</v>
      </c>
      <c r="X985" s="48"/>
      <c r="Y985" s="48"/>
      <c r="Z985" s="48"/>
      <c r="AA985" s="48"/>
      <c r="AB985" s="48"/>
      <c r="AD985" s="46" t="e">
        <f>VLOOKUP(S985,Кабель_диаметр,4,FALSE)</f>
        <v>#N/A</v>
      </c>
      <c r="AE985" s="46" t="e">
        <f>VLOOKUP(S985,Кабель_диаметр,5,FALSE)</f>
        <v>#N/A</v>
      </c>
      <c r="AG985" s="46">
        <f>IFERROR(VLOOKUP(P985,Исходные_данные,10,FALSE),0)</f>
        <v>0</v>
      </c>
      <c r="AH985" s="46">
        <f>IFERROR(VLOOKUP(P985,Исходные_данные,11,FALSE),0)</f>
        <v>0</v>
      </c>
      <c r="AI985" s="46">
        <f t="shared" si="38"/>
        <v>0</v>
      </c>
    </row>
    <row r="986" spans="6:35" x14ac:dyDescent="0.25">
      <c r="F986" s="19" t="str">
        <f>IF(G986=1,MAX($F$4:F985)+1,"")</f>
        <v/>
      </c>
      <c r="G986" s="19">
        <f>COUNTIF($H$5:H986,H986)</f>
        <v>963</v>
      </c>
      <c r="H986" s="19" t="e">
        <f t="shared" si="37"/>
        <v>#N/A</v>
      </c>
      <c r="I986" s="19">
        <f>COUNTIF($J$4:$J986,1)</f>
        <v>11</v>
      </c>
      <c r="J986" s="19">
        <f>COUNTIF($S$5:$S986,S986)</f>
        <v>963</v>
      </c>
      <c r="K986" s="19" t="e">
        <f>VLOOKUP(P986,Исходные_данные,20,FALSE)</f>
        <v>#N/A</v>
      </c>
      <c r="L986" s="19">
        <f>IFERROR(IF(P986=0,0,MAX($L$4:L985)+1),0)</f>
        <v>0</v>
      </c>
      <c r="M986" s="104" t="e">
        <f>LEFT(P986,SEARCH(".",P986)-1)</f>
        <v>#N/A</v>
      </c>
      <c r="N986" s="104" t="e">
        <f>LEFT(RIGHT(P986,LEN(P986)-LEN(M986)-1),SEARCH(".",P986)-1)</f>
        <v>#N/A</v>
      </c>
      <c r="P986" s="46" t="e">
        <f>VLOOKUP(ROW(982:982),Разбивка_нумерация_5,4,FALSE)</f>
        <v>#N/A</v>
      </c>
      <c r="Q986" s="46" t="e">
        <f>IF(VLOOKUP(ROW(982:982),Разбивка_нумерация_5,3,FALSE)=0,VLOOKUP(ROW(982:982),Разбивка_нумерация_5,2,FALSE),VLOOKUP(ROW(982:982),Разбивка_нумерация_5,3,FALSE))</f>
        <v>#N/A</v>
      </c>
      <c r="R986" s="46" t="e">
        <f>VLOOKUP(ROW(982:982),Разбивка_нумерация_5,6,FALSE)</f>
        <v>#N/A</v>
      </c>
      <c r="S986" s="46" t="e">
        <f>VLOOKUP(ROW(982:982),Разбивка_нумерация_5,17,FALSE)</f>
        <v>#N/A</v>
      </c>
      <c r="T986" s="46" t="str">
        <f>IF(AG986=0,"","L="&amp;AG986)</f>
        <v/>
      </c>
      <c r="U986" s="46" t="str">
        <f>IF(AH986=0,"",AD986&amp;" L="&amp;AH986)</f>
        <v/>
      </c>
      <c r="V986" s="46" t="str">
        <f>IF(AI986=0,"",AE986&amp;" L="&amp;AI986)</f>
        <v/>
      </c>
      <c r="W986" s="47" t="e">
        <f>VLOOKUP(P986,Исходные_данные,13,FALSE)*1.3</f>
        <v>#N/A</v>
      </c>
      <c r="X986" s="48"/>
      <c r="Y986" s="48"/>
      <c r="Z986" s="48"/>
      <c r="AA986" s="48"/>
      <c r="AB986" s="48"/>
      <c r="AD986" s="46" t="e">
        <f>VLOOKUP(S986,Кабель_диаметр,4,FALSE)</f>
        <v>#N/A</v>
      </c>
      <c r="AE986" s="46" t="e">
        <f>VLOOKUP(S986,Кабель_диаметр,5,FALSE)</f>
        <v>#N/A</v>
      </c>
      <c r="AG986" s="46">
        <f>IFERROR(VLOOKUP(P986,Исходные_данные,10,FALSE),0)</f>
        <v>0</v>
      </c>
      <c r="AH986" s="46">
        <f>IFERROR(VLOOKUP(P986,Исходные_данные,11,FALSE),0)</f>
        <v>0</v>
      </c>
      <c r="AI986" s="46">
        <f t="shared" si="38"/>
        <v>0</v>
      </c>
    </row>
    <row r="987" spans="6:35" x14ac:dyDescent="0.25">
      <c r="F987" s="19" t="str">
        <f>IF(G987=1,MAX($F$4:F986)+1,"")</f>
        <v/>
      </c>
      <c r="G987" s="19">
        <f>COUNTIF($H$5:H987,H987)</f>
        <v>964</v>
      </c>
      <c r="H987" s="19" t="e">
        <f t="shared" si="37"/>
        <v>#N/A</v>
      </c>
      <c r="I987" s="19">
        <f>COUNTIF($J$4:$J987,1)</f>
        <v>11</v>
      </c>
      <c r="J987" s="19">
        <f>COUNTIF($S$5:$S987,S987)</f>
        <v>964</v>
      </c>
      <c r="K987" s="19" t="e">
        <f>VLOOKUP(P987,Исходные_данные,20,FALSE)</f>
        <v>#N/A</v>
      </c>
      <c r="L987" s="19">
        <f>IFERROR(IF(P987=0,0,MAX($L$4:L986)+1),0)</f>
        <v>0</v>
      </c>
      <c r="M987" s="104" t="e">
        <f>LEFT(P987,SEARCH(".",P987)-1)</f>
        <v>#N/A</v>
      </c>
      <c r="N987" s="104" t="e">
        <f>LEFT(RIGHT(P987,LEN(P987)-LEN(M987)-1),SEARCH(".",P987)-1)</f>
        <v>#N/A</v>
      </c>
      <c r="P987" s="46" t="e">
        <f>VLOOKUP(ROW(983:983),Разбивка_нумерация_5,4,FALSE)</f>
        <v>#N/A</v>
      </c>
      <c r="Q987" s="46" t="e">
        <f>IF(VLOOKUP(ROW(983:983),Разбивка_нумерация_5,3,FALSE)=0,VLOOKUP(ROW(983:983),Разбивка_нумерация_5,2,FALSE),VLOOKUP(ROW(983:983),Разбивка_нумерация_5,3,FALSE))</f>
        <v>#N/A</v>
      </c>
      <c r="R987" s="46" t="e">
        <f>VLOOKUP(ROW(983:983),Разбивка_нумерация_5,6,FALSE)</f>
        <v>#N/A</v>
      </c>
      <c r="S987" s="46" t="e">
        <f>VLOOKUP(ROW(983:983),Разбивка_нумерация_5,17,FALSE)</f>
        <v>#N/A</v>
      </c>
      <c r="T987" s="46" t="str">
        <f>IF(AG987=0,"","L="&amp;AG987)</f>
        <v/>
      </c>
      <c r="U987" s="46" t="str">
        <f>IF(AH987=0,"",AD987&amp;" L="&amp;AH987)</f>
        <v/>
      </c>
      <c r="V987" s="46" t="str">
        <f>IF(AI987=0,"",AE987&amp;" L="&amp;AI987)</f>
        <v/>
      </c>
      <c r="W987" s="47" t="e">
        <f>VLOOKUP(P987,Исходные_данные,13,FALSE)*1.3</f>
        <v>#N/A</v>
      </c>
      <c r="X987" s="48"/>
      <c r="Y987" s="48"/>
      <c r="Z987" s="48"/>
      <c r="AA987" s="48"/>
      <c r="AB987" s="48"/>
      <c r="AD987" s="46" t="e">
        <f>VLOOKUP(S987,Кабель_диаметр,4,FALSE)</f>
        <v>#N/A</v>
      </c>
      <c r="AE987" s="46" t="e">
        <f>VLOOKUP(S987,Кабель_диаметр,5,FALSE)</f>
        <v>#N/A</v>
      </c>
      <c r="AG987" s="46">
        <f>IFERROR(VLOOKUP(P987,Исходные_данные,10,FALSE),0)</f>
        <v>0</v>
      </c>
      <c r="AH987" s="46">
        <f>IFERROR(VLOOKUP(P987,Исходные_данные,11,FALSE),0)</f>
        <v>0</v>
      </c>
      <c r="AI987" s="46">
        <f t="shared" si="38"/>
        <v>0</v>
      </c>
    </row>
    <row r="988" spans="6:35" x14ac:dyDescent="0.25">
      <c r="F988" s="19" t="str">
        <f>IF(G988=1,MAX($F$4:F987)+1,"")</f>
        <v/>
      </c>
      <c r="G988" s="19">
        <f>COUNTIF($H$5:H988,H988)</f>
        <v>965</v>
      </c>
      <c r="H988" s="19" t="e">
        <f t="shared" si="37"/>
        <v>#N/A</v>
      </c>
      <c r="I988" s="19">
        <f>COUNTIF($J$4:$J988,1)</f>
        <v>11</v>
      </c>
      <c r="J988" s="19">
        <f>COUNTIF($S$5:$S988,S988)</f>
        <v>965</v>
      </c>
      <c r="K988" s="19" t="e">
        <f>VLOOKUP(P988,Исходные_данные,20,FALSE)</f>
        <v>#N/A</v>
      </c>
      <c r="L988" s="19">
        <f>IFERROR(IF(P988=0,0,MAX($L$4:L987)+1),0)</f>
        <v>0</v>
      </c>
      <c r="M988" s="104" t="e">
        <f>LEFT(P988,SEARCH(".",P988)-1)</f>
        <v>#N/A</v>
      </c>
      <c r="N988" s="104" t="e">
        <f>LEFT(RIGHT(P988,LEN(P988)-LEN(M988)-1),SEARCH(".",P988)-1)</f>
        <v>#N/A</v>
      </c>
      <c r="P988" s="46" t="e">
        <f>VLOOKUP(ROW(984:984),Разбивка_нумерация_5,4,FALSE)</f>
        <v>#N/A</v>
      </c>
      <c r="Q988" s="46" t="e">
        <f>IF(VLOOKUP(ROW(984:984),Разбивка_нумерация_5,3,FALSE)=0,VLOOKUP(ROW(984:984),Разбивка_нумерация_5,2,FALSE),VLOOKUP(ROW(984:984),Разбивка_нумерация_5,3,FALSE))</f>
        <v>#N/A</v>
      </c>
      <c r="R988" s="46" t="e">
        <f>VLOOKUP(ROW(984:984),Разбивка_нумерация_5,6,FALSE)</f>
        <v>#N/A</v>
      </c>
      <c r="S988" s="46" t="e">
        <f>VLOOKUP(ROW(984:984),Разбивка_нумерация_5,17,FALSE)</f>
        <v>#N/A</v>
      </c>
      <c r="T988" s="46" t="str">
        <f>IF(AG988=0,"","L="&amp;AG988)</f>
        <v/>
      </c>
      <c r="U988" s="46" t="str">
        <f>IF(AH988=0,"",AD988&amp;" L="&amp;AH988)</f>
        <v/>
      </c>
      <c r="V988" s="46" t="str">
        <f>IF(AI988=0,"",AE988&amp;" L="&amp;AI988)</f>
        <v/>
      </c>
      <c r="W988" s="47" t="e">
        <f>VLOOKUP(P988,Исходные_данные,13,FALSE)*1.3</f>
        <v>#N/A</v>
      </c>
      <c r="X988" s="48"/>
      <c r="Y988" s="48"/>
      <c r="Z988" s="48"/>
      <c r="AA988" s="48"/>
      <c r="AB988" s="48"/>
      <c r="AD988" s="46" t="e">
        <f>VLOOKUP(S988,Кабель_диаметр,4,FALSE)</f>
        <v>#N/A</v>
      </c>
      <c r="AE988" s="46" t="e">
        <f>VLOOKUP(S988,Кабель_диаметр,5,FALSE)</f>
        <v>#N/A</v>
      </c>
      <c r="AG988" s="46">
        <f>IFERROR(VLOOKUP(P988,Исходные_данные,10,FALSE),0)</f>
        <v>0</v>
      </c>
      <c r="AH988" s="46">
        <f>IFERROR(VLOOKUP(P988,Исходные_данные,11,FALSE),0)</f>
        <v>0</v>
      </c>
      <c r="AI988" s="46">
        <f t="shared" si="38"/>
        <v>0</v>
      </c>
    </row>
    <row r="989" spans="6:35" x14ac:dyDescent="0.25">
      <c r="F989" s="19" t="str">
        <f>IF(G989=1,MAX($F$4:F988)+1,"")</f>
        <v/>
      </c>
      <c r="G989" s="19">
        <f>COUNTIF($H$5:H989,H989)</f>
        <v>966</v>
      </c>
      <c r="H989" s="19" t="e">
        <f t="shared" si="37"/>
        <v>#N/A</v>
      </c>
      <c r="I989" s="19">
        <f>COUNTIF($J$4:$J989,1)</f>
        <v>11</v>
      </c>
      <c r="J989" s="19">
        <f>COUNTIF($S$5:$S989,S989)</f>
        <v>966</v>
      </c>
      <c r="K989" s="19" t="e">
        <f>VLOOKUP(P989,Исходные_данные,20,FALSE)</f>
        <v>#N/A</v>
      </c>
      <c r="L989" s="19">
        <f>IFERROR(IF(P989=0,0,MAX($L$4:L988)+1),0)</f>
        <v>0</v>
      </c>
      <c r="M989" s="104" t="e">
        <f>LEFT(P989,SEARCH(".",P989)-1)</f>
        <v>#N/A</v>
      </c>
      <c r="N989" s="104" t="e">
        <f>LEFT(RIGHT(P989,LEN(P989)-LEN(M989)-1),SEARCH(".",P989)-1)</f>
        <v>#N/A</v>
      </c>
      <c r="P989" s="46" t="e">
        <f>VLOOKUP(ROW(985:985),Разбивка_нумерация_5,4,FALSE)</f>
        <v>#N/A</v>
      </c>
      <c r="Q989" s="46" t="e">
        <f>IF(VLOOKUP(ROW(985:985),Разбивка_нумерация_5,3,FALSE)=0,VLOOKUP(ROW(985:985),Разбивка_нумерация_5,2,FALSE),VLOOKUP(ROW(985:985),Разбивка_нумерация_5,3,FALSE))</f>
        <v>#N/A</v>
      </c>
      <c r="R989" s="46" t="e">
        <f>VLOOKUP(ROW(985:985),Разбивка_нумерация_5,6,FALSE)</f>
        <v>#N/A</v>
      </c>
      <c r="S989" s="46" t="e">
        <f>VLOOKUP(ROW(985:985),Разбивка_нумерация_5,17,FALSE)</f>
        <v>#N/A</v>
      </c>
      <c r="T989" s="46" t="str">
        <f>IF(AG989=0,"","L="&amp;AG989)</f>
        <v/>
      </c>
      <c r="U989" s="46" t="str">
        <f>IF(AH989=0,"",AD989&amp;" L="&amp;AH989)</f>
        <v/>
      </c>
      <c r="V989" s="46" t="str">
        <f>IF(AI989=0,"",AE989&amp;" L="&amp;AI989)</f>
        <v/>
      </c>
      <c r="W989" s="47" t="e">
        <f>VLOOKUP(P989,Исходные_данные,13,FALSE)*1.3</f>
        <v>#N/A</v>
      </c>
      <c r="X989" s="48"/>
      <c r="Y989" s="48"/>
      <c r="Z989" s="48"/>
      <c r="AA989" s="48"/>
      <c r="AB989" s="48"/>
      <c r="AD989" s="46" t="e">
        <f>VLOOKUP(S989,Кабель_диаметр,4,FALSE)</f>
        <v>#N/A</v>
      </c>
      <c r="AE989" s="46" t="e">
        <f>VLOOKUP(S989,Кабель_диаметр,5,FALSE)</f>
        <v>#N/A</v>
      </c>
      <c r="AG989" s="46">
        <f>IFERROR(VLOOKUP(P989,Исходные_данные,10,FALSE),0)</f>
        <v>0</v>
      </c>
      <c r="AH989" s="46">
        <f>IFERROR(VLOOKUP(P989,Исходные_данные,11,FALSE),0)</f>
        <v>0</v>
      </c>
      <c r="AI989" s="46">
        <f t="shared" si="38"/>
        <v>0</v>
      </c>
    </row>
    <row r="990" spans="6:35" x14ac:dyDescent="0.25">
      <c r="F990" s="19" t="str">
        <f>IF(G990=1,MAX($F$4:F989)+1,"")</f>
        <v/>
      </c>
      <c r="G990" s="19">
        <f>COUNTIF($H$5:H990,H990)</f>
        <v>967</v>
      </c>
      <c r="H990" s="19" t="e">
        <f t="shared" si="37"/>
        <v>#N/A</v>
      </c>
      <c r="I990" s="19">
        <f>COUNTIF($J$4:$J990,1)</f>
        <v>11</v>
      </c>
      <c r="J990" s="19">
        <f>COUNTIF($S$5:$S990,S990)</f>
        <v>967</v>
      </c>
      <c r="K990" s="19" t="e">
        <f>VLOOKUP(P990,Исходные_данные,20,FALSE)</f>
        <v>#N/A</v>
      </c>
      <c r="L990" s="19">
        <f>IFERROR(IF(P990=0,0,MAX($L$4:L989)+1),0)</f>
        <v>0</v>
      </c>
      <c r="M990" s="104" t="e">
        <f>LEFT(P990,SEARCH(".",P990)-1)</f>
        <v>#N/A</v>
      </c>
      <c r="N990" s="104" t="e">
        <f>LEFT(RIGHT(P990,LEN(P990)-LEN(M990)-1),SEARCH(".",P990)-1)</f>
        <v>#N/A</v>
      </c>
      <c r="P990" s="46" t="e">
        <f>VLOOKUP(ROW(986:986),Разбивка_нумерация_5,4,FALSE)</f>
        <v>#N/A</v>
      </c>
      <c r="Q990" s="46" t="e">
        <f>IF(VLOOKUP(ROW(986:986),Разбивка_нумерация_5,3,FALSE)=0,VLOOKUP(ROW(986:986),Разбивка_нумерация_5,2,FALSE),VLOOKUP(ROW(986:986),Разбивка_нумерация_5,3,FALSE))</f>
        <v>#N/A</v>
      </c>
      <c r="R990" s="46" t="e">
        <f>VLOOKUP(ROW(986:986),Разбивка_нумерация_5,6,FALSE)</f>
        <v>#N/A</v>
      </c>
      <c r="S990" s="46" t="e">
        <f>VLOOKUP(ROW(986:986),Разбивка_нумерация_5,17,FALSE)</f>
        <v>#N/A</v>
      </c>
      <c r="T990" s="46" t="str">
        <f>IF(AG990=0,"","L="&amp;AG990)</f>
        <v/>
      </c>
      <c r="U990" s="46" t="str">
        <f>IF(AH990=0,"",AD990&amp;" L="&amp;AH990)</f>
        <v/>
      </c>
      <c r="V990" s="46" t="str">
        <f>IF(AI990=0,"",AE990&amp;" L="&amp;AI990)</f>
        <v/>
      </c>
      <c r="W990" s="47" t="e">
        <f>VLOOKUP(P990,Исходные_данные,13,FALSE)*1.3</f>
        <v>#N/A</v>
      </c>
      <c r="X990" s="48"/>
      <c r="Y990" s="48"/>
      <c r="Z990" s="48"/>
      <c r="AA990" s="48"/>
      <c r="AB990" s="48"/>
      <c r="AD990" s="46" t="e">
        <f>VLOOKUP(S990,Кабель_диаметр,4,FALSE)</f>
        <v>#N/A</v>
      </c>
      <c r="AE990" s="46" t="e">
        <f>VLOOKUP(S990,Кабель_диаметр,5,FALSE)</f>
        <v>#N/A</v>
      </c>
      <c r="AG990" s="46">
        <f>IFERROR(VLOOKUP(P990,Исходные_данные,10,FALSE),0)</f>
        <v>0</v>
      </c>
      <c r="AH990" s="46">
        <f>IFERROR(VLOOKUP(P990,Исходные_данные,11,FALSE),0)</f>
        <v>0</v>
      </c>
      <c r="AI990" s="46">
        <f t="shared" si="38"/>
        <v>0</v>
      </c>
    </row>
    <row r="991" spans="6:35" x14ac:dyDescent="0.25">
      <c r="F991" s="19" t="str">
        <f>IF(G991=1,MAX($F$4:F990)+1,"")</f>
        <v/>
      </c>
      <c r="G991" s="19">
        <f>COUNTIF($H$5:H991,H991)</f>
        <v>968</v>
      </c>
      <c r="H991" s="19" t="e">
        <f t="shared" si="37"/>
        <v>#N/A</v>
      </c>
      <c r="I991" s="19">
        <f>COUNTIF($J$4:$J991,1)</f>
        <v>11</v>
      </c>
      <c r="J991" s="19">
        <f>COUNTIF($S$5:$S991,S991)</f>
        <v>968</v>
      </c>
      <c r="K991" s="19" t="e">
        <f>VLOOKUP(P991,Исходные_данные,20,FALSE)</f>
        <v>#N/A</v>
      </c>
      <c r="L991" s="19">
        <f>IFERROR(IF(P991=0,0,MAX($L$4:L990)+1),0)</f>
        <v>0</v>
      </c>
      <c r="M991" s="104" t="e">
        <f>LEFT(P991,SEARCH(".",P991)-1)</f>
        <v>#N/A</v>
      </c>
      <c r="N991" s="104" t="e">
        <f>LEFT(RIGHT(P991,LEN(P991)-LEN(M991)-1),SEARCH(".",P991)-1)</f>
        <v>#N/A</v>
      </c>
      <c r="P991" s="46" t="e">
        <f>VLOOKUP(ROW(987:987),Разбивка_нумерация_5,4,FALSE)</f>
        <v>#N/A</v>
      </c>
      <c r="Q991" s="46" t="e">
        <f>IF(VLOOKUP(ROW(987:987),Разбивка_нумерация_5,3,FALSE)=0,VLOOKUP(ROW(987:987),Разбивка_нумерация_5,2,FALSE),VLOOKUP(ROW(987:987),Разбивка_нумерация_5,3,FALSE))</f>
        <v>#N/A</v>
      </c>
      <c r="R991" s="46" t="e">
        <f>VLOOKUP(ROW(987:987),Разбивка_нумерация_5,6,FALSE)</f>
        <v>#N/A</v>
      </c>
      <c r="S991" s="46" t="e">
        <f>VLOOKUP(ROW(987:987),Разбивка_нумерация_5,17,FALSE)</f>
        <v>#N/A</v>
      </c>
      <c r="T991" s="46" t="str">
        <f>IF(AG991=0,"","L="&amp;AG991)</f>
        <v/>
      </c>
      <c r="U991" s="46" t="str">
        <f>IF(AH991=0,"",AD991&amp;" L="&amp;AH991)</f>
        <v/>
      </c>
      <c r="V991" s="46" t="str">
        <f>IF(AI991=0,"",AE991&amp;" L="&amp;AI991)</f>
        <v/>
      </c>
      <c r="W991" s="47" t="e">
        <f>VLOOKUP(P991,Исходные_данные,13,FALSE)*1.3</f>
        <v>#N/A</v>
      </c>
      <c r="X991" s="48"/>
      <c r="Y991" s="48"/>
      <c r="Z991" s="48"/>
      <c r="AA991" s="48"/>
      <c r="AB991" s="48"/>
      <c r="AD991" s="46" t="e">
        <f>VLOOKUP(S991,Кабель_диаметр,4,FALSE)</f>
        <v>#N/A</v>
      </c>
      <c r="AE991" s="46" t="e">
        <f>VLOOKUP(S991,Кабель_диаметр,5,FALSE)</f>
        <v>#N/A</v>
      </c>
      <c r="AG991" s="46">
        <f>IFERROR(VLOOKUP(P991,Исходные_данные,10,FALSE),0)</f>
        <v>0</v>
      </c>
      <c r="AH991" s="46">
        <f>IFERROR(VLOOKUP(P991,Исходные_данные,11,FALSE),0)</f>
        <v>0</v>
      </c>
      <c r="AI991" s="46">
        <f t="shared" si="38"/>
        <v>0</v>
      </c>
    </row>
    <row r="992" spans="6:35" x14ac:dyDescent="0.25">
      <c r="F992" s="19" t="str">
        <f>IF(G992=1,MAX($F$4:F991)+1,"")</f>
        <v/>
      </c>
      <c r="G992" s="19">
        <f>COUNTIF($H$5:H992,H992)</f>
        <v>969</v>
      </c>
      <c r="H992" s="19" t="e">
        <f t="shared" si="37"/>
        <v>#N/A</v>
      </c>
      <c r="I992" s="19">
        <f>COUNTIF($J$4:$J992,1)</f>
        <v>11</v>
      </c>
      <c r="J992" s="19">
        <f>COUNTIF($S$5:$S992,S992)</f>
        <v>969</v>
      </c>
      <c r="K992" s="19" t="e">
        <f>VLOOKUP(P992,Исходные_данные,20,FALSE)</f>
        <v>#N/A</v>
      </c>
      <c r="L992" s="19">
        <f>IFERROR(IF(P992=0,0,MAX($L$4:L991)+1),0)</f>
        <v>0</v>
      </c>
      <c r="M992" s="104" t="e">
        <f>LEFT(P992,SEARCH(".",P992)-1)</f>
        <v>#N/A</v>
      </c>
      <c r="N992" s="104" t="e">
        <f>LEFT(RIGHT(P992,LEN(P992)-LEN(M992)-1),SEARCH(".",P992)-1)</f>
        <v>#N/A</v>
      </c>
      <c r="P992" s="46" t="e">
        <f>VLOOKUP(ROW(988:988),Разбивка_нумерация_5,4,FALSE)</f>
        <v>#N/A</v>
      </c>
      <c r="Q992" s="46" t="e">
        <f>IF(VLOOKUP(ROW(988:988),Разбивка_нумерация_5,3,FALSE)=0,VLOOKUP(ROW(988:988),Разбивка_нумерация_5,2,FALSE),VLOOKUP(ROW(988:988),Разбивка_нумерация_5,3,FALSE))</f>
        <v>#N/A</v>
      </c>
      <c r="R992" s="46" t="e">
        <f>VLOOKUP(ROW(988:988),Разбивка_нумерация_5,6,FALSE)</f>
        <v>#N/A</v>
      </c>
      <c r="S992" s="46" t="e">
        <f>VLOOKUP(ROW(988:988),Разбивка_нумерация_5,17,FALSE)</f>
        <v>#N/A</v>
      </c>
      <c r="T992" s="46" t="str">
        <f>IF(AG992=0,"","L="&amp;AG992)</f>
        <v/>
      </c>
      <c r="U992" s="46" t="str">
        <f>IF(AH992=0,"",AD992&amp;" L="&amp;AH992)</f>
        <v/>
      </c>
      <c r="V992" s="46" t="str">
        <f>IF(AI992=0,"",AE992&amp;" L="&amp;AI992)</f>
        <v/>
      </c>
      <c r="W992" s="47" t="e">
        <f>VLOOKUP(P992,Исходные_данные,13,FALSE)*1.3</f>
        <v>#N/A</v>
      </c>
      <c r="X992" s="48"/>
      <c r="Y992" s="48"/>
      <c r="Z992" s="48"/>
      <c r="AA992" s="48"/>
      <c r="AB992" s="48"/>
      <c r="AD992" s="46" t="e">
        <f>VLOOKUP(S992,Кабель_диаметр,4,FALSE)</f>
        <v>#N/A</v>
      </c>
      <c r="AE992" s="46" t="e">
        <f>VLOOKUP(S992,Кабель_диаметр,5,FALSE)</f>
        <v>#N/A</v>
      </c>
      <c r="AG992" s="46">
        <f>IFERROR(VLOOKUP(P992,Исходные_данные,10,FALSE),0)</f>
        <v>0</v>
      </c>
      <c r="AH992" s="46">
        <f>IFERROR(VLOOKUP(P992,Исходные_данные,11,FALSE),0)</f>
        <v>0</v>
      </c>
      <c r="AI992" s="46">
        <f t="shared" si="38"/>
        <v>0</v>
      </c>
    </row>
    <row r="993" spans="6:35" x14ac:dyDescent="0.25">
      <c r="F993" s="19" t="str">
        <f>IF(G993=1,MAX($F$4:F992)+1,"")</f>
        <v/>
      </c>
      <c r="G993" s="19">
        <f>COUNTIF($H$5:H993,H993)</f>
        <v>970</v>
      </c>
      <c r="H993" s="19" t="e">
        <f t="shared" si="37"/>
        <v>#N/A</v>
      </c>
      <c r="I993" s="19">
        <f>COUNTIF($J$4:$J993,1)</f>
        <v>11</v>
      </c>
      <c r="J993" s="19">
        <f>COUNTIF($S$5:$S993,S993)</f>
        <v>970</v>
      </c>
      <c r="K993" s="19" t="e">
        <f>VLOOKUP(P993,Исходные_данные,20,FALSE)</f>
        <v>#N/A</v>
      </c>
      <c r="L993" s="19">
        <f>IFERROR(IF(P993=0,0,MAX($L$4:L992)+1),0)</f>
        <v>0</v>
      </c>
      <c r="M993" s="104" t="e">
        <f>LEFT(P993,SEARCH(".",P993)-1)</f>
        <v>#N/A</v>
      </c>
      <c r="N993" s="104" t="e">
        <f>LEFT(RIGHT(P993,LEN(P993)-LEN(M993)-1),SEARCH(".",P993)-1)</f>
        <v>#N/A</v>
      </c>
      <c r="P993" s="46" t="e">
        <f>VLOOKUP(ROW(989:989),Разбивка_нумерация_5,4,FALSE)</f>
        <v>#N/A</v>
      </c>
      <c r="Q993" s="46" t="e">
        <f>IF(VLOOKUP(ROW(989:989),Разбивка_нумерация_5,3,FALSE)=0,VLOOKUP(ROW(989:989),Разбивка_нумерация_5,2,FALSE),VLOOKUP(ROW(989:989),Разбивка_нумерация_5,3,FALSE))</f>
        <v>#N/A</v>
      </c>
      <c r="R993" s="46" t="e">
        <f>VLOOKUP(ROW(989:989),Разбивка_нумерация_5,6,FALSE)</f>
        <v>#N/A</v>
      </c>
      <c r="S993" s="46" t="e">
        <f>VLOOKUP(ROW(989:989),Разбивка_нумерация_5,17,FALSE)</f>
        <v>#N/A</v>
      </c>
      <c r="T993" s="46" t="str">
        <f>IF(AG993=0,"","L="&amp;AG993)</f>
        <v/>
      </c>
      <c r="U993" s="46" t="str">
        <f>IF(AH993=0,"",AD993&amp;" L="&amp;AH993)</f>
        <v/>
      </c>
      <c r="V993" s="46" t="str">
        <f>IF(AI993=0,"",AE993&amp;" L="&amp;AI993)</f>
        <v/>
      </c>
      <c r="W993" s="47" t="e">
        <f>VLOOKUP(P993,Исходные_данные,13,FALSE)*1.3</f>
        <v>#N/A</v>
      </c>
      <c r="X993" s="48"/>
      <c r="Y993" s="48"/>
      <c r="Z993" s="48"/>
      <c r="AA993" s="48"/>
      <c r="AB993" s="48"/>
      <c r="AD993" s="46" t="e">
        <f>VLOOKUP(S993,Кабель_диаметр,4,FALSE)</f>
        <v>#N/A</v>
      </c>
      <c r="AE993" s="46" t="e">
        <f>VLOOKUP(S993,Кабель_диаметр,5,FALSE)</f>
        <v>#N/A</v>
      </c>
      <c r="AG993" s="46">
        <f>IFERROR(VLOOKUP(P993,Исходные_данные,10,FALSE),0)</f>
        <v>0</v>
      </c>
      <c r="AH993" s="46">
        <f>IFERROR(VLOOKUP(P993,Исходные_данные,11,FALSE),0)</f>
        <v>0</v>
      </c>
      <c r="AI993" s="46">
        <f t="shared" si="38"/>
        <v>0</v>
      </c>
    </row>
    <row r="994" spans="6:35" x14ac:dyDescent="0.25">
      <c r="F994" s="19" t="str">
        <f>IF(G994=1,MAX($F$4:F993)+1,"")</f>
        <v/>
      </c>
      <c r="G994" s="19">
        <f>COUNTIF($H$5:H994,H994)</f>
        <v>971</v>
      </c>
      <c r="H994" s="19" t="e">
        <f t="shared" si="37"/>
        <v>#N/A</v>
      </c>
      <c r="I994" s="19">
        <f>COUNTIF($J$4:$J994,1)</f>
        <v>11</v>
      </c>
      <c r="J994" s="19">
        <f>COUNTIF($S$5:$S994,S994)</f>
        <v>971</v>
      </c>
      <c r="K994" s="19" t="e">
        <f>VLOOKUP(P994,Исходные_данные,20,FALSE)</f>
        <v>#N/A</v>
      </c>
      <c r="L994" s="19">
        <f>IFERROR(IF(P994=0,0,MAX($L$4:L993)+1),0)</f>
        <v>0</v>
      </c>
      <c r="M994" s="104" t="e">
        <f>LEFT(P994,SEARCH(".",P994)-1)</f>
        <v>#N/A</v>
      </c>
      <c r="N994" s="104" t="e">
        <f>LEFT(RIGHT(P994,LEN(P994)-LEN(M994)-1),SEARCH(".",P994)-1)</f>
        <v>#N/A</v>
      </c>
      <c r="P994" s="46" t="e">
        <f>VLOOKUP(ROW(990:990),Разбивка_нумерация_5,4,FALSE)</f>
        <v>#N/A</v>
      </c>
      <c r="Q994" s="46" t="e">
        <f>IF(VLOOKUP(ROW(990:990),Разбивка_нумерация_5,3,FALSE)=0,VLOOKUP(ROW(990:990),Разбивка_нумерация_5,2,FALSE),VLOOKUP(ROW(990:990),Разбивка_нумерация_5,3,FALSE))</f>
        <v>#N/A</v>
      </c>
      <c r="R994" s="46" t="e">
        <f>VLOOKUP(ROW(990:990),Разбивка_нумерация_5,6,FALSE)</f>
        <v>#N/A</v>
      </c>
      <c r="S994" s="46" t="e">
        <f>VLOOKUP(ROW(990:990),Разбивка_нумерация_5,17,FALSE)</f>
        <v>#N/A</v>
      </c>
      <c r="T994" s="46" t="str">
        <f>IF(AG994=0,"","L="&amp;AG994)</f>
        <v/>
      </c>
      <c r="U994" s="46" t="str">
        <f>IF(AH994=0,"",AD994&amp;" L="&amp;AH994)</f>
        <v/>
      </c>
      <c r="V994" s="46" t="str">
        <f>IF(AI994=0,"",AE994&amp;" L="&amp;AI994)</f>
        <v/>
      </c>
      <c r="W994" s="47" t="e">
        <f>VLOOKUP(P994,Исходные_данные,13,FALSE)*1.3</f>
        <v>#N/A</v>
      </c>
      <c r="X994" s="48"/>
      <c r="Y994" s="48"/>
      <c r="Z994" s="48"/>
      <c r="AA994" s="48"/>
      <c r="AB994" s="48"/>
      <c r="AD994" s="46" t="e">
        <f>VLOOKUP(S994,Кабель_диаметр,4,FALSE)</f>
        <v>#N/A</v>
      </c>
      <c r="AE994" s="46" t="e">
        <f>VLOOKUP(S994,Кабель_диаметр,5,FALSE)</f>
        <v>#N/A</v>
      </c>
      <c r="AG994" s="46">
        <f>IFERROR(VLOOKUP(P994,Исходные_данные,10,FALSE),0)</f>
        <v>0</v>
      </c>
      <c r="AH994" s="46">
        <f>IFERROR(VLOOKUP(P994,Исходные_данные,11,FALSE),0)</f>
        <v>0</v>
      </c>
      <c r="AI994" s="46">
        <f t="shared" si="38"/>
        <v>0</v>
      </c>
    </row>
    <row r="995" spans="6:35" x14ac:dyDescent="0.25">
      <c r="F995" s="19" t="str">
        <f>IF(G995=1,MAX($F$4:F994)+1,"")</f>
        <v/>
      </c>
      <c r="G995" s="19">
        <f>COUNTIF($H$5:H995,H995)</f>
        <v>972</v>
      </c>
      <c r="H995" s="19" t="e">
        <f t="shared" si="37"/>
        <v>#N/A</v>
      </c>
      <c r="I995" s="19">
        <f>COUNTIF($J$4:$J995,1)</f>
        <v>11</v>
      </c>
      <c r="J995" s="19">
        <f>COUNTIF($S$5:$S995,S995)</f>
        <v>972</v>
      </c>
      <c r="K995" s="19" t="e">
        <f>VLOOKUP(P995,Исходные_данные,20,FALSE)</f>
        <v>#N/A</v>
      </c>
      <c r="L995" s="19">
        <f>IFERROR(IF(P995=0,0,MAX($L$4:L994)+1),0)</f>
        <v>0</v>
      </c>
      <c r="M995" s="104" t="e">
        <f>LEFT(P995,SEARCH(".",P995)-1)</f>
        <v>#N/A</v>
      </c>
      <c r="N995" s="104" t="e">
        <f>LEFT(RIGHT(P995,LEN(P995)-LEN(M995)-1),SEARCH(".",P995)-1)</f>
        <v>#N/A</v>
      </c>
      <c r="P995" s="46" t="e">
        <f>VLOOKUP(ROW(991:991),Разбивка_нумерация_5,4,FALSE)</f>
        <v>#N/A</v>
      </c>
      <c r="Q995" s="46" t="e">
        <f>IF(VLOOKUP(ROW(991:991),Разбивка_нумерация_5,3,FALSE)=0,VLOOKUP(ROW(991:991),Разбивка_нумерация_5,2,FALSE),VLOOKUP(ROW(991:991),Разбивка_нумерация_5,3,FALSE))</f>
        <v>#N/A</v>
      </c>
      <c r="R995" s="46" t="e">
        <f>VLOOKUP(ROW(991:991),Разбивка_нумерация_5,6,FALSE)</f>
        <v>#N/A</v>
      </c>
      <c r="S995" s="46" t="e">
        <f>VLOOKUP(ROW(991:991),Разбивка_нумерация_5,17,FALSE)</f>
        <v>#N/A</v>
      </c>
      <c r="T995" s="46" t="str">
        <f>IF(AG995=0,"","L="&amp;AG995)</f>
        <v/>
      </c>
      <c r="U995" s="46" t="str">
        <f>IF(AH995=0,"",AD995&amp;" L="&amp;AH995)</f>
        <v/>
      </c>
      <c r="V995" s="46" t="str">
        <f>IF(AI995=0,"",AE995&amp;" L="&amp;AI995)</f>
        <v/>
      </c>
      <c r="W995" s="47" t="e">
        <f>VLOOKUP(P995,Исходные_данные,13,FALSE)*1.3</f>
        <v>#N/A</v>
      </c>
      <c r="X995" s="48"/>
      <c r="Y995" s="48"/>
      <c r="Z995" s="48"/>
      <c r="AA995" s="48"/>
      <c r="AB995" s="48"/>
      <c r="AD995" s="46" t="e">
        <f>VLOOKUP(S995,Кабель_диаметр,4,FALSE)</f>
        <v>#N/A</v>
      </c>
      <c r="AE995" s="46" t="e">
        <f>VLOOKUP(S995,Кабель_диаметр,5,FALSE)</f>
        <v>#N/A</v>
      </c>
      <c r="AG995" s="46">
        <f>IFERROR(VLOOKUP(P995,Исходные_данные,10,FALSE),0)</f>
        <v>0</v>
      </c>
      <c r="AH995" s="46">
        <f>IFERROR(VLOOKUP(P995,Исходные_данные,11,FALSE),0)</f>
        <v>0</v>
      </c>
      <c r="AI995" s="46">
        <f t="shared" si="38"/>
        <v>0</v>
      </c>
    </row>
    <row r="996" spans="6:35" x14ac:dyDescent="0.25">
      <c r="F996" s="19" t="str">
        <f>IF(G996=1,MAX($F$4:F995)+1,"")</f>
        <v/>
      </c>
      <c r="G996" s="19">
        <f>COUNTIF($H$5:H996,H996)</f>
        <v>973</v>
      </c>
      <c r="H996" s="19" t="e">
        <f t="shared" si="37"/>
        <v>#N/A</v>
      </c>
      <c r="I996" s="19">
        <f>COUNTIF($J$4:$J996,1)</f>
        <v>11</v>
      </c>
      <c r="J996" s="19">
        <f>COUNTIF($S$5:$S996,S996)</f>
        <v>973</v>
      </c>
      <c r="K996" s="19" t="e">
        <f>VLOOKUP(P996,Исходные_данные,20,FALSE)</f>
        <v>#N/A</v>
      </c>
      <c r="L996" s="19">
        <f>IFERROR(IF(P996=0,0,MAX($L$4:L995)+1),0)</f>
        <v>0</v>
      </c>
      <c r="M996" s="104" t="e">
        <f>LEFT(P996,SEARCH(".",P996)-1)</f>
        <v>#N/A</v>
      </c>
      <c r="N996" s="104" t="e">
        <f>LEFT(RIGHT(P996,LEN(P996)-LEN(M996)-1),SEARCH(".",P996)-1)</f>
        <v>#N/A</v>
      </c>
      <c r="P996" s="46" t="e">
        <f>VLOOKUP(ROW(992:992),Разбивка_нумерация_5,4,FALSE)</f>
        <v>#N/A</v>
      </c>
      <c r="Q996" s="46" t="e">
        <f>IF(VLOOKUP(ROW(992:992),Разбивка_нумерация_5,3,FALSE)=0,VLOOKUP(ROW(992:992),Разбивка_нумерация_5,2,FALSE),VLOOKUP(ROW(992:992),Разбивка_нумерация_5,3,FALSE))</f>
        <v>#N/A</v>
      </c>
      <c r="R996" s="46" t="e">
        <f>VLOOKUP(ROW(992:992),Разбивка_нумерация_5,6,FALSE)</f>
        <v>#N/A</v>
      </c>
      <c r="S996" s="46" t="e">
        <f>VLOOKUP(ROW(992:992),Разбивка_нумерация_5,17,FALSE)</f>
        <v>#N/A</v>
      </c>
      <c r="T996" s="46" t="str">
        <f>IF(AG996=0,"","L="&amp;AG996)</f>
        <v/>
      </c>
      <c r="U996" s="46" t="str">
        <f>IF(AH996=0,"",AD996&amp;" L="&amp;AH996)</f>
        <v/>
      </c>
      <c r="V996" s="46" t="str">
        <f>IF(AI996=0,"",AE996&amp;" L="&amp;AI996)</f>
        <v/>
      </c>
      <c r="W996" s="47" t="e">
        <f>VLOOKUP(P996,Исходные_данные,13,FALSE)*1.3</f>
        <v>#N/A</v>
      </c>
      <c r="X996" s="48"/>
      <c r="Y996" s="48"/>
      <c r="Z996" s="48"/>
      <c r="AA996" s="48"/>
      <c r="AB996" s="48"/>
      <c r="AD996" s="46" t="e">
        <f>VLOOKUP(S996,Кабель_диаметр,4,FALSE)</f>
        <v>#N/A</v>
      </c>
      <c r="AE996" s="46" t="e">
        <f>VLOOKUP(S996,Кабель_диаметр,5,FALSE)</f>
        <v>#N/A</v>
      </c>
      <c r="AG996" s="46">
        <f>IFERROR(VLOOKUP(P996,Исходные_данные,10,FALSE),0)</f>
        <v>0</v>
      </c>
      <c r="AH996" s="46">
        <f>IFERROR(VLOOKUP(P996,Исходные_данные,11,FALSE),0)</f>
        <v>0</v>
      </c>
      <c r="AI996" s="46">
        <f t="shared" si="38"/>
        <v>0</v>
      </c>
    </row>
    <row r="997" spans="6:35" x14ac:dyDescent="0.25">
      <c r="F997" s="19" t="str">
        <f>IF(G997=1,MAX($F$4:F996)+1,"")</f>
        <v/>
      </c>
      <c r="G997" s="19">
        <f>COUNTIF($H$5:H997,H997)</f>
        <v>974</v>
      </c>
      <c r="H997" s="19" t="e">
        <f t="shared" si="37"/>
        <v>#N/A</v>
      </c>
      <c r="I997" s="19">
        <f>COUNTIF($J$4:$J997,1)</f>
        <v>11</v>
      </c>
      <c r="J997" s="19">
        <f>COUNTIF($S$5:$S997,S997)</f>
        <v>974</v>
      </c>
      <c r="K997" s="19" t="e">
        <f>VLOOKUP(P997,Исходные_данные,20,FALSE)</f>
        <v>#N/A</v>
      </c>
      <c r="L997" s="19">
        <f>IFERROR(IF(P997=0,0,MAX($L$4:L996)+1),0)</f>
        <v>0</v>
      </c>
      <c r="M997" s="104" t="e">
        <f>LEFT(P997,SEARCH(".",P997)-1)</f>
        <v>#N/A</v>
      </c>
      <c r="N997" s="104" t="e">
        <f>LEFT(RIGHT(P997,LEN(P997)-LEN(M997)-1),SEARCH(".",P997)-1)</f>
        <v>#N/A</v>
      </c>
      <c r="P997" s="46" t="e">
        <f>VLOOKUP(ROW(993:993),Разбивка_нумерация_5,4,FALSE)</f>
        <v>#N/A</v>
      </c>
      <c r="Q997" s="46" t="e">
        <f>IF(VLOOKUP(ROW(993:993),Разбивка_нумерация_5,3,FALSE)=0,VLOOKUP(ROW(993:993),Разбивка_нумерация_5,2,FALSE),VLOOKUP(ROW(993:993),Разбивка_нумерация_5,3,FALSE))</f>
        <v>#N/A</v>
      </c>
      <c r="R997" s="46" t="e">
        <f>VLOOKUP(ROW(993:993),Разбивка_нумерация_5,6,FALSE)</f>
        <v>#N/A</v>
      </c>
      <c r="S997" s="46" t="e">
        <f>VLOOKUP(ROW(993:993),Разбивка_нумерация_5,17,FALSE)</f>
        <v>#N/A</v>
      </c>
      <c r="T997" s="46" t="str">
        <f>IF(AG997=0,"","L="&amp;AG997)</f>
        <v/>
      </c>
      <c r="U997" s="46" t="str">
        <f>IF(AH997=0,"",AD997&amp;" L="&amp;AH997)</f>
        <v/>
      </c>
      <c r="V997" s="46" t="str">
        <f>IF(AI997=0,"",AE997&amp;" L="&amp;AI997)</f>
        <v/>
      </c>
      <c r="W997" s="47" t="e">
        <f>VLOOKUP(P997,Исходные_данные,13,FALSE)*1.3</f>
        <v>#N/A</v>
      </c>
      <c r="X997" s="48"/>
      <c r="Y997" s="48"/>
      <c r="Z997" s="48"/>
      <c r="AA997" s="48"/>
      <c r="AB997" s="48"/>
      <c r="AD997" s="46" t="e">
        <f>VLOOKUP(S997,Кабель_диаметр,4,FALSE)</f>
        <v>#N/A</v>
      </c>
      <c r="AE997" s="46" t="e">
        <f>VLOOKUP(S997,Кабель_диаметр,5,FALSE)</f>
        <v>#N/A</v>
      </c>
      <c r="AG997" s="46">
        <f>IFERROR(VLOOKUP(P997,Исходные_данные,10,FALSE),0)</f>
        <v>0</v>
      </c>
      <c r="AH997" s="46">
        <f>IFERROR(VLOOKUP(P997,Исходные_данные,11,FALSE),0)</f>
        <v>0</v>
      </c>
      <c r="AI997" s="46">
        <f t="shared" si="38"/>
        <v>0</v>
      </c>
    </row>
    <row r="998" spans="6:35" x14ac:dyDescent="0.25">
      <c r="F998" s="19" t="str">
        <f>IF(G998=1,MAX($F$4:F997)+1,"")</f>
        <v/>
      </c>
      <c r="G998" s="19">
        <f>COUNTIF($H$5:H998,H998)</f>
        <v>975</v>
      </c>
      <c r="H998" s="19" t="e">
        <f t="shared" si="37"/>
        <v>#N/A</v>
      </c>
      <c r="I998" s="19">
        <f>COUNTIF($J$4:$J998,1)</f>
        <v>11</v>
      </c>
      <c r="J998" s="19">
        <f>COUNTIF($S$5:$S998,S998)</f>
        <v>975</v>
      </c>
      <c r="K998" s="19" t="e">
        <f>VLOOKUP(P998,Исходные_данные,20,FALSE)</f>
        <v>#N/A</v>
      </c>
      <c r="L998" s="19">
        <f>IFERROR(IF(P998=0,0,MAX($L$4:L997)+1),0)</f>
        <v>0</v>
      </c>
      <c r="M998" s="104" t="e">
        <f>LEFT(P998,SEARCH(".",P998)-1)</f>
        <v>#N/A</v>
      </c>
      <c r="N998" s="104" t="e">
        <f>LEFT(RIGHT(P998,LEN(P998)-LEN(M998)-1),SEARCH(".",P998)-1)</f>
        <v>#N/A</v>
      </c>
      <c r="P998" s="46" t="e">
        <f>VLOOKUP(ROW(994:994),Разбивка_нумерация_5,4,FALSE)</f>
        <v>#N/A</v>
      </c>
      <c r="Q998" s="46" t="e">
        <f>IF(VLOOKUP(ROW(994:994),Разбивка_нумерация_5,3,FALSE)=0,VLOOKUP(ROW(994:994),Разбивка_нумерация_5,2,FALSE),VLOOKUP(ROW(994:994),Разбивка_нумерация_5,3,FALSE))</f>
        <v>#N/A</v>
      </c>
      <c r="R998" s="46" t="e">
        <f>VLOOKUP(ROW(994:994),Разбивка_нумерация_5,6,FALSE)</f>
        <v>#N/A</v>
      </c>
      <c r="S998" s="46" t="e">
        <f>VLOOKUP(ROW(994:994),Разбивка_нумерация_5,17,FALSE)</f>
        <v>#N/A</v>
      </c>
      <c r="T998" s="46" t="str">
        <f>IF(AG998=0,"","L="&amp;AG998)</f>
        <v/>
      </c>
      <c r="U998" s="46" t="str">
        <f>IF(AH998=0,"",AD998&amp;" L="&amp;AH998)</f>
        <v/>
      </c>
      <c r="V998" s="46" t="str">
        <f>IF(AI998=0,"",AE998&amp;" L="&amp;AI998)</f>
        <v/>
      </c>
      <c r="W998" s="47" t="e">
        <f>VLOOKUP(P998,Исходные_данные,13,FALSE)*1.3</f>
        <v>#N/A</v>
      </c>
      <c r="X998" s="48"/>
      <c r="Y998" s="48"/>
      <c r="Z998" s="48"/>
      <c r="AA998" s="48"/>
      <c r="AB998" s="48"/>
      <c r="AD998" s="46" t="e">
        <f>VLOOKUP(S998,Кабель_диаметр,4,FALSE)</f>
        <v>#N/A</v>
      </c>
      <c r="AE998" s="46" t="e">
        <f>VLOOKUP(S998,Кабель_диаметр,5,FALSE)</f>
        <v>#N/A</v>
      </c>
      <c r="AG998" s="46">
        <f>IFERROR(VLOOKUP(P998,Исходные_данные,10,FALSE),0)</f>
        <v>0</v>
      </c>
      <c r="AH998" s="46">
        <f>IFERROR(VLOOKUP(P998,Исходные_данные,11,FALSE),0)</f>
        <v>0</v>
      </c>
      <c r="AI998" s="46">
        <f t="shared" si="38"/>
        <v>0</v>
      </c>
    </row>
    <row r="999" spans="6:35" x14ac:dyDescent="0.25">
      <c r="F999" s="19" t="str">
        <f>IF(G999=1,MAX($F$4:F998)+1,"")</f>
        <v/>
      </c>
      <c r="G999" s="19">
        <f>COUNTIF($H$5:H999,H999)</f>
        <v>976</v>
      </c>
      <c r="H999" s="19" t="e">
        <f t="shared" si="37"/>
        <v>#N/A</v>
      </c>
      <c r="I999" s="19">
        <f>COUNTIF($J$4:$J999,1)</f>
        <v>11</v>
      </c>
      <c r="J999" s="19">
        <f>COUNTIF($S$5:$S999,S999)</f>
        <v>976</v>
      </c>
      <c r="K999" s="19" t="e">
        <f>VLOOKUP(P999,Исходные_данные,20,FALSE)</f>
        <v>#N/A</v>
      </c>
      <c r="L999" s="19">
        <f>IFERROR(IF(P999=0,0,MAX($L$4:L998)+1),0)</f>
        <v>0</v>
      </c>
      <c r="M999" s="104" t="e">
        <f>LEFT(P999,SEARCH(".",P999)-1)</f>
        <v>#N/A</v>
      </c>
      <c r="N999" s="104" t="e">
        <f>LEFT(RIGHT(P999,LEN(P999)-LEN(M999)-1),SEARCH(".",P999)-1)</f>
        <v>#N/A</v>
      </c>
      <c r="P999" s="46" t="e">
        <f>VLOOKUP(ROW(995:995),Разбивка_нумерация_5,4,FALSE)</f>
        <v>#N/A</v>
      </c>
      <c r="Q999" s="46" t="e">
        <f>IF(VLOOKUP(ROW(995:995),Разбивка_нумерация_5,3,FALSE)=0,VLOOKUP(ROW(995:995),Разбивка_нумерация_5,2,FALSE),VLOOKUP(ROW(995:995),Разбивка_нумерация_5,3,FALSE))</f>
        <v>#N/A</v>
      </c>
      <c r="R999" s="46" t="e">
        <f>VLOOKUP(ROW(995:995),Разбивка_нумерация_5,6,FALSE)</f>
        <v>#N/A</v>
      </c>
      <c r="S999" s="46" t="e">
        <f>VLOOKUP(ROW(995:995),Разбивка_нумерация_5,17,FALSE)</f>
        <v>#N/A</v>
      </c>
      <c r="T999" s="46" t="str">
        <f>IF(AG999=0,"","L="&amp;AG999)</f>
        <v/>
      </c>
      <c r="U999" s="46" t="str">
        <f>IF(AH999=0,"",AD999&amp;" L="&amp;AH999)</f>
        <v/>
      </c>
      <c r="V999" s="46" t="str">
        <f>IF(AI999=0,"",AE999&amp;" L="&amp;AI999)</f>
        <v/>
      </c>
      <c r="W999" s="47" t="e">
        <f>VLOOKUP(P999,Исходные_данные,13,FALSE)*1.3</f>
        <v>#N/A</v>
      </c>
      <c r="X999" s="48"/>
      <c r="Y999" s="48"/>
      <c r="Z999" s="48"/>
      <c r="AA999" s="48"/>
      <c r="AB999" s="48"/>
      <c r="AD999" s="46" t="e">
        <f>VLOOKUP(S999,Кабель_диаметр,4,FALSE)</f>
        <v>#N/A</v>
      </c>
      <c r="AE999" s="46" t="e">
        <f>VLOOKUP(S999,Кабель_диаметр,5,FALSE)</f>
        <v>#N/A</v>
      </c>
      <c r="AG999" s="46">
        <f>IFERROR(VLOOKUP(P999,Исходные_данные,10,FALSE),0)</f>
        <v>0</v>
      </c>
      <c r="AH999" s="46">
        <f>IFERROR(VLOOKUP(P999,Исходные_данные,11,FALSE),0)</f>
        <v>0</v>
      </c>
      <c r="AI999" s="46">
        <f t="shared" si="38"/>
        <v>0</v>
      </c>
    </row>
    <row r="1000" spans="6:35" x14ac:dyDescent="0.25">
      <c r="F1000" s="19" t="str">
        <f>IF(G1000=1,MAX($F$4:F999)+1,"")</f>
        <v/>
      </c>
      <c r="G1000" s="19">
        <f>COUNTIF($H$5:H1000,H1000)</f>
        <v>977</v>
      </c>
      <c r="H1000" s="19" t="e">
        <f t="shared" si="37"/>
        <v>#N/A</v>
      </c>
      <c r="I1000" s="19">
        <f>COUNTIF($J$4:$J1000,1)</f>
        <v>11</v>
      </c>
      <c r="J1000" s="19">
        <f>COUNTIF($S$5:$S1000,S1000)</f>
        <v>977</v>
      </c>
      <c r="K1000" s="19" t="e">
        <f>VLOOKUP(P1000,Исходные_данные,20,FALSE)</f>
        <v>#N/A</v>
      </c>
      <c r="L1000" s="19">
        <f>IFERROR(IF(P1000=0,0,MAX($L$4:L999)+1),0)</f>
        <v>0</v>
      </c>
      <c r="M1000" s="104" t="e">
        <f>LEFT(P1000,SEARCH(".",P1000)-1)</f>
        <v>#N/A</v>
      </c>
      <c r="N1000" s="104" t="e">
        <f>LEFT(RIGHT(P1000,LEN(P1000)-LEN(M1000)-1),SEARCH(".",P1000)-1)</f>
        <v>#N/A</v>
      </c>
      <c r="P1000" s="46" t="e">
        <f>VLOOKUP(ROW(996:996),Разбивка_нумерация_5,4,FALSE)</f>
        <v>#N/A</v>
      </c>
      <c r="Q1000" s="46" t="e">
        <f>IF(VLOOKUP(ROW(996:996),Разбивка_нумерация_5,3,FALSE)=0,VLOOKUP(ROW(996:996),Разбивка_нумерация_5,2,FALSE),VLOOKUP(ROW(996:996),Разбивка_нумерация_5,3,FALSE))</f>
        <v>#N/A</v>
      </c>
      <c r="R1000" s="46" t="e">
        <f>VLOOKUP(ROW(996:996),Разбивка_нумерация_5,6,FALSE)</f>
        <v>#N/A</v>
      </c>
      <c r="S1000" s="46" t="e">
        <f>VLOOKUP(ROW(996:996),Разбивка_нумерация_5,17,FALSE)</f>
        <v>#N/A</v>
      </c>
      <c r="T1000" s="46" t="str">
        <f>IF(AG1000=0,"","L="&amp;AG1000)</f>
        <v/>
      </c>
      <c r="U1000" s="46" t="str">
        <f>IF(AH1000=0,"",AD1000&amp;" L="&amp;AH1000)</f>
        <v/>
      </c>
      <c r="V1000" s="46" t="str">
        <f>IF(AI1000=0,"",AE1000&amp;" L="&amp;AI1000)</f>
        <v/>
      </c>
      <c r="W1000" s="47" t="e">
        <f>VLOOKUP(P1000,Исходные_данные,13,FALSE)*1.3</f>
        <v>#N/A</v>
      </c>
      <c r="X1000" s="48"/>
      <c r="Y1000" s="48"/>
      <c r="Z1000" s="48"/>
      <c r="AA1000" s="48"/>
      <c r="AB1000" s="48"/>
      <c r="AD1000" s="46" t="e">
        <f>VLOOKUP(S1000,Кабель_диаметр,4,FALSE)</f>
        <v>#N/A</v>
      </c>
      <c r="AE1000" s="46" t="e">
        <f>VLOOKUP(S1000,Кабель_диаметр,5,FALSE)</f>
        <v>#N/A</v>
      </c>
      <c r="AG1000" s="46">
        <f>IFERROR(VLOOKUP(P1000,Исходные_данные,10,FALSE),0)</f>
        <v>0</v>
      </c>
      <c r="AH1000" s="46">
        <f>IFERROR(VLOOKUP(P1000,Исходные_данные,11,FALSE),0)</f>
        <v>0</v>
      </c>
      <c r="AI1000" s="46">
        <f t="shared" si="38"/>
        <v>0</v>
      </c>
    </row>
  </sheetData>
  <mergeCells count="10">
    <mergeCell ref="AB2:AB4"/>
    <mergeCell ref="P2:P4"/>
    <mergeCell ref="S3:W3"/>
    <mergeCell ref="X2:Z2"/>
    <mergeCell ref="Q2:R2"/>
    <mergeCell ref="S2:W2"/>
    <mergeCell ref="Q3:Q4"/>
    <mergeCell ref="AA2:AA4"/>
    <mergeCell ref="R3:R4"/>
    <mergeCell ref="X3:Z3"/>
  </mergeCells>
  <conditionalFormatting sqref="B30:D53">
    <cfRule type="expression" dxfId="22" priority="9">
      <formula>_xlfn.ISFORMULA(B30)=TRUE</formula>
    </cfRule>
  </conditionalFormatting>
  <conditionalFormatting sqref="C3:D3 C4:N4 S4:Z4">
    <cfRule type="expression" dxfId="21" priority="12" stopIfTrue="1">
      <formula>_xlfn.ISFORMULA(C3)=TRUE</formula>
    </cfRule>
  </conditionalFormatting>
  <conditionalFormatting sqref="C55:D56">
    <cfRule type="expression" dxfId="20" priority="3" stopIfTrue="1">
      <formula>_xlfn.ISFORMULA(C55)=TRUE</formula>
    </cfRule>
  </conditionalFormatting>
  <conditionalFormatting sqref="C57:D71">
    <cfRule type="expression" dxfId="19" priority="4">
      <formula>_xlfn.ISFORMULA(C57)=TRUE</formula>
    </cfRule>
  </conditionalFormatting>
  <conditionalFormatting sqref="C74:D75">
    <cfRule type="expression" dxfId="18" priority="1" stopIfTrue="1">
      <formula>_xlfn.ISFORMULA(C74)=TRUE</formula>
    </cfRule>
  </conditionalFormatting>
  <conditionalFormatting sqref="C76:D90">
    <cfRule type="expression" dxfId="17" priority="2">
      <formula>_xlfn.ISFORMULA(C76)=TRUE</formula>
    </cfRule>
  </conditionalFormatting>
  <conditionalFormatting sqref="C5:E19 P5:AB1000 C20:D27">
    <cfRule type="expression" dxfId="16" priority="13">
      <formula>_xlfn.ISFORMULA(C5)=TRUE</formula>
    </cfRule>
  </conditionalFormatting>
  <conditionalFormatting sqref="F5:N1000">
    <cfRule type="expression" dxfId="15" priority="11">
      <formula>_xlfn.ISFORMULA(F5)=TRUE</formula>
    </cfRule>
  </conditionalFormatting>
  <conditionalFormatting sqref="P2:Q2 X2:X3">
    <cfRule type="expression" dxfId="14" priority="15" stopIfTrue="1">
      <formula>_xlfn.ISFORMULA(P2)=TRUE</formula>
    </cfRule>
  </conditionalFormatting>
  <conditionalFormatting sqref="S2:V2 Q3:V3 B29:D29">
    <cfRule type="expression" dxfId="13" priority="10" stopIfTrue="1">
      <formula>_xlfn.ISFORMULA(B2)=TRUE</formula>
    </cfRule>
  </conditionalFormatting>
  <conditionalFormatting sqref="AA2:AB2">
    <cfRule type="expression" dxfId="12" priority="14" stopIfTrue="1">
      <formula>_xlfn.ISFORMULA(AA2)=TRUE</formula>
    </cfRule>
  </conditionalFormatting>
  <conditionalFormatting sqref="AD4:AE4">
    <cfRule type="expression" dxfId="11" priority="8" stopIfTrue="1">
      <formula>_xlfn.ISFORMULA(AD4)=TRUE</formula>
    </cfRule>
  </conditionalFormatting>
  <conditionalFormatting sqref="AD5:AE1000">
    <cfRule type="expression" dxfId="10" priority="6">
      <formula>_xlfn.ISFORMULA(AD5)=TRUE</formula>
    </cfRule>
  </conditionalFormatting>
  <conditionalFormatting sqref="AG4:AI4">
    <cfRule type="expression" dxfId="9" priority="7" stopIfTrue="1">
      <formula>_xlfn.ISFORMULA(AG4)=TRUE</formula>
    </cfRule>
  </conditionalFormatting>
  <conditionalFormatting sqref="AG5:AI1000">
    <cfRule type="expression" dxfId="8" priority="5">
      <formula>_xlfn.ISFORMULA(AG5)=TRUE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F34"/>
  <sheetViews>
    <sheetView workbookViewId="0">
      <selection activeCell="F25" sqref="F25"/>
    </sheetView>
  </sheetViews>
  <sheetFormatPr defaultRowHeight="15" x14ac:dyDescent="0.25"/>
  <cols>
    <col min="3" max="3" width="54.5703125" customWidth="1"/>
    <col min="6" max="6" width="66.42578125" customWidth="1"/>
    <col min="8" max="8" width="49.5703125" customWidth="1"/>
    <col min="9" max="9" width="44.85546875" customWidth="1"/>
  </cols>
  <sheetData>
    <row r="2" spans="1:6" ht="15" customHeight="1" thickBot="1" x14ac:dyDescent="0.3"/>
    <row r="3" spans="1:6" ht="15" customHeight="1" thickBot="1" x14ac:dyDescent="0.3">
      <c r="B3" s="1" t="s">
        <v>303</v>
      </c>
      <c r="C3" s="1" t="s">
        <v>501</v>
      </c>
      <c r="D3" s="1" t="s">
        <v>502</v>
      </c>
      <c r="E3" s="1" t="s">
        <v>503</v>
      </c>
      <c r="F3" s="1" t="s">
        <v>504</v>
      </c>
    </row>
    <row r="4" spans="1:6" x14ac:dyDescent="0.25">
      <c r="A4">
        <v>1</v>
      </c>
      <c r="B4" s="103" t="str">
        <f t="shared" ref="B4:B33" si="0">VLOOKUP(ROW(1:1),Разбивка_нумерация_2,5,FALSE)</f>
        <v>ГРЩ-ЖД</v>
      </c>
      <c r="C4" s="103" t="str">
        <f t="shared" ref="C4:C33" ca="1" si="1">CELL("адрес",OFFSET(INDEX(Для_диапазонов,MATCH(ROW(1:1),Нумерация_щитов_2,0),2),0,4))</f>
        <v>'[Однолинейка_ГРЩ-ЖД.xlsx]В Акад'!$G$3</v>
      </c>
      <c r="D4" s="103">
        <f t="shared" ref="D4:D33" si="2">COUNTIF(Нумерация_щитов_2,A4)</f>
        <v>775</v>
      </c>
      <c r="E4" s="103">
        <v>7</v>
      </c>
      <c r="F4" s="103" t="str">
        <f t="shared" ref="F4:F33" ca="1" si="3">CELL("адрес",OFFSET(INDEX(Для_диапазонов,MATCH(ROW(1:1),Нумерация_щитов_1,0),2),0,10))</f>
        <v>'[Однолинейка_ГРЩ-ЖД.xlsx]В Акад'!$M$777</v>
      </c>
    </row>
    <row r="5" spans="1:6" x14ac:dyDescent="0.25">
      <c r="A5">
        <v>2</v>
      </c>
      <c r="B5" s="103" t="e">
        <f t="shared" si="0"/>
        <v>#N/A</v>
      </c>
      <c r="C5" s="103" t="e">
        <f t="shared" ca="1" si="1"/>
        <v>#N/A</v>
      </c>
      <c r="D5" s="103">
        <f t="shared" si="2"/>
        <v>0</v>
      </c>
      <c r="E5" s="103">
        <v>7</v>
      </c>
      <c r="F5" s="103" t="e">
        <f t="shared" ca="1" si="3"/>
        <v>#N/A</v>
      </c>
    </row>
    <row r="6" spans="1:6" x14ac:dyDescent="0.25">
      <c r="A6">
        <v>3</v>
      </c>
      <c r="B6" s="103" t="e">
        <f t="shared" si="0"/>
        <v>#N/A</v>
      </c>
      <c r="C6" s="103" t="e">
        <f t="shared" ca="1" si="1"/>
        <v>#N/A</v>
      </c>
      <c r="D6" s="103">
        <f t="shared" si="2"/>
        <v>0</v>
      </c>
      <c r="E6" s="103">
        <v>7</v>
      </c>
      <c r="F6" s="103" t="e">
        <f t="shared" ca="1" si="3"/>
        <v>#N/A</v>
      </c>
    </row>
    <row r="7" spans="1:6" x14ac:dyDescent="0.25">
      <c r="A7">
        <v>4</v>
      </c>
      <c r="B7" s="103" t="e">
        <f t="shared" si="0"/>
        <v>#N/A</v>
      </c>
      <c r="C7" s="103" t="e">
        <f t="shared" ca="1" si="1"/>
        <v>#N/A</v>
      </c>
      <c r="D7" s="103">
        <f t="shared" si="2"/>
        <v>0</v>
      </c>
      <c r="E7" s="103">
        <v>7</v>
      </c>
      <c r="F7" s="103" t="e">
        <f t="shared" ca="1" si="3"/>
        <v>#N/A</v>
      </c>
    </row>
    <row r="8" spans="1:6" x14ac:dyDescent="0.25">
      <c r="A8">
        <v>5</v>
      </c>
      <c r="B8" s="103" t="e">
        <f t="shared" si="0"/>
        <v>#N/A</v>
      </c>
      <c r="C8" s="103" t="e">
        <f t="shared" ca="1" si="1"/>
        <v>#N/A</v>
      </c>
      <c r="D8" s="103">
        <f t="shared" si="2"/>
        <v>0</v>
      </c>
      <c r="E8" s="103">
        <v>7</v>
      </c>
      <c r="F8" s="103" t="e">
        <f t="shared" ca="1" si="3"/>
        <v>#N/A</v>
      </c>
    </row>
    <row r="9" spans="1:6" x14ac:dyDescent="0.25">
      <c r="A9">
        <v>6</v>
      </c>
      <c r="B9" s="103" t="e">
        <f t="shared" si="0"/>
        <v>#N/A</v>
      </c>
      <c r="C9" s="103" t="e">
        <f t="shared" ca="1" si="1"/>
        <v>#N/A</v>
      </c>
      <c r="D9" s="103">
        <f t="shared" si="2"/>
        <v>0</v>
      </c>
      <c r="E9" s="103">
        <v>7</v>
      </c>
      <c r="F9" s="103" t="e">
        <f t="shared" ca="1" si="3"/>
        <v>#N/A</v>
      </c>
    </row>
    <row r="10" spans="1:6" x14ac:dyDescent="0.25">
      <c r="A10">
        <v>7</v>
      </c>
      <c r="B10" s="103" t="e">
        <f t="shared" si="0"/>
        <v>#N/A</v>
      </c>
      <c r="C10" s="103" t="e">
        <f t="shared" ca="1" si="1"/>
        <v>#N/A</v>
      </c>
      <c r="D10" s="103">
        <f t="shared" si="2"/>
        <v>0</v>
      </c>
      <c r="E10" s="103">
        <v>7</v>
      </c>
      <c r="F10" s="103" t="e">
        <f t="shared" ca="1" si="3"/>
        <v>#N/A</v>
      </c>
    </row>
    <row r="11" spans="1:6" x14ac:dyDescent="0.25">
      <c r="A11">
        <v>8</v>
      </c>
      <c r="B11" s="103" t="e">
        <f t="shared" si="0"/>
        <v>#N/A</v>
      </c>
      <c r="C11" s="103" t="e">
        <f t="shared" ca="1" si="1"/>
        <v>#N/A</v>
      </c>
      <c r="D11" s="103">
        <f t="shared" si="2"/>
        <v>0</v>
      </c>
      <c r="E11" s="103">
        <v>7</v>
      </c>
      <c r="F11" s="103" t="e">
        <f t="shared" ca="1" si="3"/>
        <v>#N/A</v>
      </c>
    </row>
    <row r="12" spans="1:6" x14ac:dyDescent="0.25">
      <c r="A12">
        <v>9</v>
      </c>
      <c r="B12" s="103" t="e">
        <f t="shared" si="0"/>
        <v>#N/A</v>
      </c>
      <c r="C12" s="103" t="e">
        <f t="shared" ca="1" si="1"/>
        <v>#N/A</v>
      </c>
      <c r="D12" s="103">
        <f t="shared" si="2"/>
        <v>0</v>
      </c>
      <c r="E12" s="103">
        <v>7</v>
      </c>
      <c r="F12" s="103" t="e">
        <f t="shared" ca="1" si="3"/>
        <v>#N/A</v>
      </c>
    </row>
    <row r="13" spans="1:6" x14ac:dyDescent="0.25">
      <c r="A13">
        <v>10</v>
      </c>
      <c r="B13" s="103" t="e">
        <f t="shared" si="0"/>
        <v>#N/A</v>
      </c>
      <c r="C13" s="103" t="e">
        <f t="shared" ca="1" si="1"/>
        <v>#N/A</v>
      </c>
      <c r="D13" s="103">
        <f t="shared" si="2"/>
        <v>0</v>
      </c>
      <c r="E13" s="103">
        <v>7</v>
      </c>
      <c r="F13" s="103" t="e">
        <f t="shared" ca="1" si="3"/>
        <v>#N/A</v>
      </c>
    </row>
    <row r="14" spans="1:6" x14ac:dyDescent="0.25">
      <c r="A14">
        <v>11</v>
      </c>
      <c r="B14" s="103" t="e">
        <f t="shared" si="0"/>
        <v>#N/A</v>
      </c>
      <c r="C14" s="103" t="e">
        <f t="shared" ca="1" si="1"/>
        <v>#N/A</v>
      </c>
      <c r="D14" s="103">
        <f t="shared" si="2"/>
        <v>0</v>
      </c>
      <c r="E14" s="103">
        <v>7</v>
      </c>
      <c r="F14" s="103" t="e">
        <f t="shared" ca="1" si="3"/>
        <v>#N/A</v>
      </c>
    </row>
    <row r="15" spans="1:6" x14ac:dyDescent="0.25">
      <c r="A15">
        <v>12</v>
      </c>
      <c r="B15" s="103" t="e">
        <f t="shared" si="0"/>
        <v>#N/A</v>
      </c>
      <c r="C15" s="103" t="e">
        <f t="shared" ca="1" si="1"/>
        <v>#N/A</v>
      </c>
      <c r="D15" s="103">
        <f t="shared" si="2"/>
        <v>0</v>
      </c>
      <c r="E15" s="103">
        <v>7</v>
      </c>
      <c r="F15" s="103" t="e">
        <f t="shared" ca="1" si="3"/>
        <v>#N/A</v>
      </c>
    </row>
    <row r="16" spans="1:6" x14ac:dyDescent="0.25">
      <c r="A16">
        <v>13</v>
      </c>
      <c r="B16" s="103" t="e">
        <f t="shared" si="0"/>
        <v>#N/A</v>
      </c>
      <c r="C16" s="103" t="e">
        <f t="shared" ca="1" si="1"/>
        <v>#N/A</v>
      </c>
      <c r="D16" s="103">
        <f t="shared" si="2"/>
        <v>0</v>
      </c>
      <c r="E16" s="103">
        <v>7</v>
      </c>
      <c r="F16" s="103" t="e">
        <f t="shared" ca="1" si="3"/>
        <v>#N/A</v>
      </c>
    </row>
    <row r="17" spans="1:6" x14ac:dyDescent="0.25">
      <c r="A17">
        <v>14</v>
      </c>
      <c r="B17" s="103" t="e">
        <f t="shared" si="0"/>
        <v>#N/A</v>
      </c>
      <c r="C17" s="103" t="e">
        <f t="shared" ca="1" si="1"/>
        <v>#N/A</v>
      </c>
      <c r="D17" s="103">
        <f t="shared" si="2"/>
        <v>0</v>
      </c>
      <c r="E17" s="103">
        <v>7</v>
      </c>
      <c r="F17" s="103" t="e">
        <f t="shared" ca="1" si="3"/>
        <v>#N/A</v>
      </c>
    </row>
    <row r="18" spans="1:6" x14ac:dyDescent="0.25">
      <c r="A18">
        <v>15</v>
      </c>
      <c r="B18" s="103" t="e">
        <f t="shared" si="0"/>
        <v>#N/A</v>
      </c>
      <c r="C18" s="103" t="e">
        <f t="shared" ca="1" si="1"/>
        <v>#N/A</v>
      </c>
      <c r="D18" s="103">
        <f t="shared" si="2"/>
        <v>0</v>
      </c>
      <c r="E18" s="103">
        <v>7</v>
      </c>
      <c r="F18" s="103" t="e">
        <f t="shared" ca="1" si="3"/>
        <v>#N/A</v>
      </c>
    </row>
    <row r="19" spans="1:6" x14ac:dyDescent="0.25">
      <c r="A19">
        <v>16</v>
      </c>
      <c r="B19" s="103" t="e">
        <f t="shared" si="0"/>
        <v>#N/A</v>
      </c>
      <c r="C19" s="103" t="e">
        <f t="shared" ca="1" si="1"/>
        <v>#N/A</v>
      </c>
      <c r="D19" s="103">
        <f t="shared" si="2"/>
        <v>0</v>
      </c>
      <c r="E19" s="103">
        <v>7</v>
      </c>
      <c r="F19" s="103" t="e">
        <f t="shared" ca="1" si="3"/>
        <v>#N/A</v>
      </c>
    </row>
    <row r="20" spans="1:6" x14ac:dyDescent="0.25">
      <c r="A20">
        <v>17</v>
      </c>
      <c r="B20" s="103" t="e">
        <f t="shared" si="0"/>
        <v>#N/A</v>
      </c>
      <c r="C20" s="103" t="e">
        <f t="shared" ca="1" si="1"/>
        <v>#N/A</v>
      </c>
      <c r="D20" s="103">
        <f t="shared" si="2"/>
        <v>0</v>
      </c>
      <c r="E20" s="103">
        <v>7</v>
      </c>
      <c r="F20" s="103" t="e">
        <f t="shared" ca="1" si="3"/>
        <v>#N/A</v>
      </c>
    </row>
    <row r="21" spans="1:6" x14ac:dyDescent="0.25">
      <c r="A21">
        <v>18</v>
      </c>
      <c r="B21" s="103" t="e">
        <f t="shared" si="0"/>
        <v>#N/A</v>
      </c>
      <c r="C21" s="103" t="e">
        <f t="shared" ca="1" si="1"/>
        <v>#N/A</v>
      </c>
      <c r="D21" s="103">
        <f t="shared" si="2"/>
        <v>0</v>
      </c>
      <c r="E21" s="103">
        <v>7</v>
      </c>
      <c r="F21" s="103" t="e">
        <f t="shared" ca="1" si="3"/>
        <v>#N/A</v>
      </c>
    </row>
    <row r="22" spans="1:6" x14ac:dyDescent="0.25">
      <c r="A22">
        <v>19</v>
      </c>
      <c r="B22" s="103" t="e">
        <f t="shared" si="0"/>
        <v>#N/A</v>
      </c>
      <c r="C22" s="103" t="e">
        <f t="shared" ca="1" si="1"/>
        <v>#N/A</v>
      </c>
      <c r="D22" s="103">
        <f t="shared" si="2"/>
        <v>0</v>
      </c>
      <c r="E22" s="103">
        <v>7</v>
      </c>
      <c r="F22" s="103" t="e">
        <f t="shared" ca="1" si="3"/>
        <v>#N/A</v>
      </c>
    </row>
    <row r="23" spans="1:6" x14ac:dyDescent="0.25">
      <c r="A23">
        <v>20</v>
      </c>
      <c r="B23" s="103" t="e">
        <f t="shared" si="0"/>
        <v>#N/A</v>
      </c>
      <c r="C23" s="103" t="e">
        <f t="shared" ca="1" si="1"/>
        <v>#N/A</v>
      </c>
      <c r="D23" s="103">
        <f t="shared" si="2"/>
        <v>0</v>
      </c>
      <c r="E23" s="103">
        <v>7</v>
      </c>
      <c r="F23" s="103" t="e">
        <f t="shared" ca="1" si="3"/>
        <v>#N/A</v>
      </c>
    </row>
    <row r="24" spans="1:6" x14ac:dyDescent="0.25">
      <c r="A24">
        <v>21</v>
      </c>
      <c r="B24" s="103" t="e">
        <f t="shared" si="0"/>
        <v>#N/A</v>
      </c>
      <c r="C24" s="103" t="e">
        <f t="shared" ca="1" si="1"/>
        <v>#N/A</v>
      </c>
      <c r="D24" s="103">
        <f t="shared" si="2"/>
        <v>0</v>
      </c>
      <c r="E24" s="103">
        <v>7</v>
      </c>
      <c r="F24" s="103" t="e">
        <f t="shared" ca="1" si="3"/>
        <v>#N/A</v>
      </c>
    </row>
    <row r="25" spans="1:6" x14ac:dyDescent="0.25">
      <c r="A25">
        <v>22</v>
      </c>
      <c r="B25" s="103" t="e">
        <f t="shared" si="0"/>
        <v>#N/A</v>
      </c>
      <c r="C25" s="103" t="e">
        <f t="shared" ca="1" si="1"/>
        <v>#N/A</v>
      </c>
      <c r="D25" s="103">
        <f t="shared" si="2"/>
        <v>0</v>
      </c>
      <c r="E25" s="103">
        <v>7</v>
      </c>
      <c r="F25" s="103" t="e">
        <f t="shared" ca="1" si="3"/>
        <v>#N/A</v>
      </c>
    </row>
    <row r="26" spans="1:6" x14ac:dyDescent="0.25">
      <c r="A26">
        <v>23</v>
      </c>
      <c r="B26" s="103" t="e">
        <f t="shared" si="0"/>
        <v>#N/A</v>
      </c>
      <c r="C26" s="103" t="e">
        <f t="shared" ca="1" si="1"/>
        <v>#N/A</v>
      </c>
      <c r="D26" s="103">
        <f t="shared" si="2"/>
        <v>0</v>
      </c>
      <c r="E26" s="103">
        <v>7</v>
      </c>
      <c r="F26" s="103" t="e">
        <f t="shared" ca="1" si="3"/>
        <v>#N/A</v>
      </c>
    </row>
    <row r="27" spans="1:6" x14ac:dyDescent="0.25">
      <c r="A27">
        <v>24</v>
      </c>
      <c r="B27" s="103" t="e">
        <f t="shared" si="0"/>
        <v>#N/A</v>
      </c>
      <c r="C27" s="103" t="e">
        <f t="shared" ca="1" si="1"/>
        <v>#N/A</v>
      </c>
      <c r="D27" s="103">
        <f t="shared" si="2"/>
        <v>0</v>
      </c>
      <c r="E27" s="103">
        <v>7</v>
      </c>
      <c r="F27" s="103" t="e">
        <f t="shared" ca="1" si="3"/>
        <v>#N/A</v>
      </c>
    </row>
    <row r="28" spans="1:6" x14ac:dyDescent="0.25">
      <c r="A28">
        <v>25</v>
      </c>
      <c r="B28" s="103" t="e">
        <f t="shared" si="0"/>
        <v>#N/A</v>
      </c>
      <c r="C28" s="103" t="e">
        <f t="shared" ca="1" si="1"/>
        <v>#N/A</v>
      </c>
      <c r="D28" s="103">
        <f t="shared" si="2"/>
        <v>0</v>
      </c>
      <c r="E28" s="103">
        <v>7</v>
      </c>
      <c r="F28" s="103" t="e">
        <f t="shared" ca="1" si="3"/>
        <v>#N/A</v>
      </c>
    </row>
    <row r="29" spans="1:6" x14ac:dyDescent="0.25">
      <c r="A29">
        <v>26</v>
      </c>
      <c r="B29" s="103" t="e">
        <f t="shared" si="0"/>
        <v>#N/A</v>
      </c>
      <c r="C29" s="103" t="e">
        <f t="shared" ca="1" si="1"/>
        <v>#N/A</v>
      </c>
      <c r="D29" s="103">
        <f t="shared" si="2"/>
        <v>0</v>
      </c>
      <c r="E29" s="103">
        <v>7</v>
      </c>
      <c r="F29" s="103" t="e">
        <f t="shared" ca="1" si="3"/>
        <v>#N/A</v>
      </c>
    </row>
    <row r="30" spans="1:6" x14ac:dyDescent="0.25">
      <c r="A30">
        <v>27</v>
      </c>
      <c r="B30" s="103" t="e">
        <f t="shared" si="0"/>
        <v>#N/A</v>
      </c>
      <c r="C30" s="103" t="e">
        <f t="shared" ca="1" si="1"/>
        <v>#N/A</v>
      </c>
      <c r="D30" s="103">
        <f t="shared" si="2"/>
        <v>0</v>
      </c>
      <c r="E30" s="103">
        <v>7</v>
      </c>
      <c r="F30" s="103" t="e">
        <f t="shared" ca="1" si="3"/>
        <v>#N/A</v>
      </c>
    </row>
    <row r="31" spans="1:6" x14ac:dyDescent="0.25">
      <c r="A31">
        <v>28</v>
      </c>
      <c r="B31" s="103" t="e">
        <f t="shared" si="0"/>
        <v>#N/A</v>
      </c>
      <c r="C31" s="103" t="e">
        <f t="shared" ca="1" si="1"/>
        <v>#N/A</v>
      </c>
      <c r="D31" s="103">
        <f t="shared" si="2"/>
        <v>0</v>
      </c>
      <c r="E31" s="103">
        <v>7</v>
      </c>
      <c r="F31" s="103" t="e">
        <f t="shared" ca="1" si="3"/>
        <v>#N/A</v>
      </c>
    </row>
    <row r="32" spans="1:6" x14ac:dyDescent="0.25">
      <c r="A32">
        <v>29</v>
      </c>
      <c r="B32" s="103" t="e">
        <f t="shared" si="0"/>
        <v>#N/A</v>
      </c>
      <c r="C32" s="103" t="e">
        <f t="shared" ca="1" si="1"/>
        <v>#N/A</v>
      </c>
      <c r="D32" s="103">
        <f t="shared" si="2"/>
        <v>0</v>
      </c>
      <c r="E32" s="103">
        <v>7</v>
      </c>
      <c r="F32" s="103" t="e">
        <f t="shared" ca="1" si="3"/>
        <v>#N/A</v>
      </c>
    </row>
    <row r="33" spans="1:6" x14ac:dyDescent="0.25">
      <c r="A33">
        <v>30</v>
      </c>
      <c r="B33" s="103" t="e">
        <f t="shared" si="0"/>
        <v>#N/A</v>
      </c>
      <c r="C33" s="103" t="e">
        <f t="shared" ca="1" si="1"/>
        <v>#N/A</v>
      </c>
      <c r="D33" s="103">
        <f t="shared" si="2"/>
        <v>0</v>
      </c>
      <c r="E33" s="103">
        <v>7</v>
      </c>
      <c r="F33" s="103" t="e">
        <f t="shared" ca="1" si="3"/>
        <v>#N/A</v>
      </c>
    </row>
    <row r="34" spans="1:6" x14ac:dyDescent="0.25">
      <c r="B34" s="103" t="s">
        <v>505</v>
      </c>
      <c r="C34" s="103" t="str">
        <f ca="1">CELL("адрес",INDEX(Кабельный_журнал!P5,1,1))</f>
        <v>'[Однолинейка_ГРЩ-ЖД.xlsx]Кабельный_журнал'!$P$5</v>
      </c>
      <c r="D34" s="103">
        <f>MAX(Кабельный_журнал!$L$5:$L$999)</f>
        <v>22</v>
      </c>
      <c r="E34" s="103">
        <v>13</v>
      </c>
      <c r="F34" s="103" t="str">
        <f ca="1">CELL("адрес",OFFSET(Кабельный_журнал!P5,D34-1,E34-1))</f>
        <v>'[Однолинейка_ГРЩ-ЖД.xlsx]Кабельный_журнал'!$AB$26</v>
      </c>
    </row>
  </sheetData>
  <conditionalFormatting sqref="B3:F3">
    <cfRule type="expression" dxfId="7" priority="2">
      <formula>_xlfn.ISFORMULA(B3)=TRUE</formula>
    </cfRule>
  </conditionalFormatting>
  <conditionalFormatting sqref="B4:F34">
    <cfRule type="expression" dxfId="6" priority="1">
      <formula>_xlfn.ISFORMULA(B4)=TRUE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U4000"/>
  <sheetViews>
    <sheetView topLeftCell="A4" zoomScaleNormal="100" workbookViewId="0">
      <selection activeCell="G17" sqref="G17"/>
    </sheetView>
  </sheetViews>
  <sheetFormatPr defaultColWidth="9.140625" defaultRowHeight="14.25" x14ac:dyDescent="0.2"/>
  <cols>
    <col min="1" max="6" width="9.140625" style="15" customWidth="1"/>
    <col min="7" max="7" width="41.140625" style="15" customWidth="1"/>
    <col min="8" max="8" width="9.140625" style="15" customWidth="1"/>
    <col min="9" max="16384" width="9.140625" style="15"/>
  </cols>
  <sheetData>
    <row r="2" spans="2:21" x14ac:dyDescent="0.2">
      <c r="B2" s="14" t="str">
        <f>Разбивка_по_щитам!B2</f>
        <v>Нумерация 2</v>
      </c>
      <c r="C2" s="14" t="str">
        <f>Разбивка_по_щитам!C2</f>
        <v>Нумерация 3</v>
      </c>
      <c r="D2" s="14" t="str">
        <f>Разбивка_по_щитам!F2</f>
        <v>Щит</v>
      </c>
      <c r="E2" s="14" t="str">
        <f>Разбивка_по_щитам!H2</f>
        <v>Номер линии</v>
      </c>
      <c r="F2" s="14" t="str">
        <f>Разбивка_по_щитам!I2</f>
        <v>Промежуточный расчет</v>
      </c>
      <c r="G2" s="14" t="str">
        <f>Разбивка_по_щитам!J2</f>
        <v>Наименование</v>
      </c>
      <c r="H2" s="14" t="str">
        <f>Разбивка_по_щитам!K2</f>
        <v>ток</v>
      </c>
      <c r="I2" s="14" t="str">
        <f>Разбивка_по_щитам!L2</f>
        <v>мощность</v>
      </c>
      <c r="J2" s="14" t="str">
        <f>Разбивка_по_щитам!M2</f>
        <v>фаза</v>
      </c>
      <c r="K2" s="14" t="str">
        <f>Разбивка_по_щитам!N2</f>
        <v>номер линии</v>
      </c>
      <c r="L2" s="14"/>
      <c r="M2" s="14" t="str">
        <f>Разбивка_по_щитам!P2</f>
        <v>Кабель</v>
      </c>
      <c r="N2" s="14"/>
      <c r="P2" s="14" t="str">
        <f>Нагрузка_щитов!V5</f>
        <v>Руст=</v>
      </c>
      <c r="Q2" s="16">
        <f>Нагрузка_щитов!W5</f>
        <v>262.37</v>
      </c>
      <c r="R2" s="14" t="str">
        <f>Нагрузка_щитов!X5</f>
        <v>кВт</v>
      </c>
      <c r="S2" s="14" t="str">
        <f>Нагрузка_щитов!Y5</f>
        <v>L1р=</v>
      </c>
      <c r="T2" s="16">
        <f>Нагрузка_щитов!Z5</f>
        <v>62.092354816988724</v>
      </c>
      <c r="U2" s="14" t="str">
        <f>Нагрузка_щитов!AA5</f>
        <v>кВт</v>
      </c>
    </row>
    <row r="3" spans="2:21" x14ac:dyDescent="0.2">
      <c r="B3" s="14">
        <f>Разбивка_по_щитам!B3</f>
        <v>1</v>
      </c>
      <c r="C3" s="14">
        <f>Разбивка_по_щитам!C3</f>
        <v>1</v>
      </c>
      <c r="D3" s="14" t="str">
        <f>Разбивка_по_щитам!F3</f>
        <v>ГРЩ-ЖД</v>
      </c>
      <c r="E3" s="14">
        <f>Разбивка_по_щитам!H3</f>
        <v>0</v>
      </c>
      <c r="F3" s="14" t="e">
        <f>Разбивка_по_щитам!I3</f>
        <v>#N/A</v>
      </c>
      <c r="G3" s="14" t="str">
        <f>Разбивка_по_щитам!J3</f>
        <v/>
      </c>
      <c r="H3" s="14" t="str">
        <f>Разбивка_по_щитам!K3</f>
        <v/>
      </c>
      <c r="I3" s="14" t="str">
        <f>Разбивка_по_щитам!L3</f>
        <v/>
      </c>
      <c r="J3" s="14" t="str">
        <f>Разбивка_по_щитам!M3</f>
        <v/>
      </c>
      <c r="K3" s="14" t="str">
        <f>Разбивка_по_щитам!N3</f>
        <v/>
      </c>
      <c r="L3" s="14"/>
      <c r="M3" s="14" t="str">
        <f>Разбивка_по_щитам!P3</f>
        <v/>
      </c>
      <c r="N3" s="14"/>
      <c r="P3" s="14" t="str">
        <f>Нагрузка_щитов!V6</f>
        <v>Рр=</v>
      </c>
      <c r="Q3" s="16">
        <f>Нагрузка_щитов!W6</f>
        <v>187.42</v>
      </c>
      <c r="R3" s="14" t="str">
        <f>Нагрузка_щитов!X6</f>
        <v>кВт</v>
      </c>
      <c r="S3" s="14" t="str">
        <f>Нагрузка_щитов!Y6</f>
        <v>L2р=</v>
      </c>
      <c r="T3" s="16">
        <f>Нагрузка_щитов!Z6</f>
        <v>63.235290366022532</v>
      </c>
      <c r="U3" s="14" t="str">
        <f>Нагрузка_щитов!AA6</f>
        <v>кВт</v>
      </c>
    </row>
    <row r="4" spans="2:21" x14ac:dyDescent="0.2">
      <c r="B4" s="14">
        <f>Разбивка_по_щитам!B4</f>
        <v>1</v>
      </c>
      <c r="C4" s="14">
        <f>Разбивка_по_щитам!C4</f>
        <v>2</v>
      </c>
      <c r="D4" s="14" t="str">
        <f>Разбивка_по_щитам!F4</f>
        <v>ГРЩ-ЖД</v>
      </c>
      <c r="E4" s="14" t="str">
        <f>Разбивка_по_щитам!H4</f>
        <v>Ввод.1</v>
      </c>
      <c r="F4" s="14" t="e">
        <f>Разбивка_по_щитам!I4</f>
        <v>#N/A</v>
      </c>
      <c r="G4" s="14" t="str">
        <f>Разбивка_по_щитам!J4</f>
        <v>Основной ввод в дом №1</v>
      </c>
      <c r="H4" s="14">
        <f>Разбивка_по_щитам!K4</f>
        <v>0</v>
      </c>
      <c r="I4" s="14">
        <f>Разбивка_по_щитам!L4</f>
        <v>0</v>
      </c>
      <c r="J4" s="14" t="str">
        <f>Разбивка_по_щитам!M4</f>
        <v>L1,L2,L3</v>
      </c>
      <c r="K4" s="14" t="str">
        <f>Разбивка_по_щитам!N4</f>
        <v>Ввод.1</v>
      </c>
      <c r="L4" s="14"/>
      <c r="M4" s="14" t="e">
        <f>Разбивка_по_щитам!P4</f>
        <v>#N/A</v>
      </c>
      <c r="N4" s="14"/>
      <c r="P4" s="14" t="str">
        <f>Нагрузка_щитов!V7</f>
        <v>Iр=</v>
      </c>
      <c r="Q4" s="16">
        <f>Нагрузка_щитов!W7</f>
        <v>300.09767345043474</v>
      </c>
      <c r="R4" s="14" t="str">
        <f>Нагрузка_щитов!X7</f>
        <v>А</v>
      </c>
      <c r="S4" s="14" t="str">
        <f>Нагрузка_щитов!Y7</f>
        <v>L3р=</v>
      </c>
      <c r="T4" s="16">
        <f>Нагрузка_щитов!Z7</f>
        <v>62.092354816988724</v>
      </c>
      <c r="U4" s="14" t="str">
        <f>Нагрузка_щитов!AA7</f>
        <v>кВт</v>
      </c>
    </row>
    <row r="5" spans="2:21" ht="15" x14ac:dyDescent="0.25">
      <c r="B5" s="14">
        <f>Разбивка_по_щитам!B5</f>
        <v>1</v>
      </c>
      <c r="C5" s="14">
        <f>Разбивка_по_щитам!C5</f>
        <v>3</v>
      </c>
      <c r="D5" s="14" t="str">
        <f>Разбивка_по_щитам!F5</f>
        <v>ГРЩ-ЖД</v>
      </c>
      <c r="E5" s="14">
        <f>Разбивка_по_щитам!H5</f>
        <v>0</v>
      </c>
      <c r="F5" s="14" t="e">
        <f>Разбивка_по_щитам!I5</f>
        <v>#N/A</v>
      </c>
      <c r="G5" s="14" t="str">
        <f>Разбивка_по_щитам!J5</f>
        <v/>
      </c>
      <c r="H5" s="14" t="str">
        <f>Разбивка_по_щитам!K5</f>
        <v/>
      </c>
      <c r="I5" s="14" t="str">
        <f>Разбивка_по_щитам!L5</f>
        <v/>
      </c>
      <c r="J5" s="14" t="str">
        <f>Разбивка_по_щитам!M5</f>
        <v/>
      </c>
      <c r="K5" s="14" t="str">
        <f>Разбивка_по_щитам!N5</f>
        <v/>
      </c>
      <c r="L5" s="14"/>
      <c r="M5" s="14" t="str">
        <f>Разбивка_по_щитам!P5</f>
        <v/>
      </c>
      <c r="N5" s="14"/>
      <c r="P5" s="14" t="str">
        <f>Нагрузка_щитов!V8</f>
        <v>Cos(ф)=</v>
      </c>
      <c r="Q5" s="174">
        <f>Нагрузка_щитов!W8</f>
        <v>0.95</v>
      </c>
      <c r="R5" s="156"/>
      <c r="S5" s="156"/>
      <c r="T5" s="156"/>
      <c r="U5" s="157"/>
    </row>
    <row r="6" spans="2:21" ht="15" x14ac:dyDescent="0.25">
      <c r="B6" s="14">
        <f>Разбивка_по_щитам!B6</f>
        <v>1</v>
      </c>
      <c r="C6" s="14">
        <f>Разбивка_по_щитам!C6</f>
        <v>4</v>
      </c>
      <c r="D6" s="14" t="str">
        <f>Разбивка_по_щитам!F6</f>
        <v>ГРЩ-ЖД</v>
      </c>
      <c r="E6" s="14" t="str">
        <f>Разбивка_по_щитам!H6</f>
        <v>Ввод.2</v>
      </c>
      <c r="F6" s="14" t="e">
        <f>Разбивка_по_щитам!I6</f>
        <v>#N/A</v>
      </c>
      <c r="G6" s="14" t="str">
        <f>Разбивка_по_щитам!J6</f>
        <v>Основной ввод в дом №2</v>
      </c>
      <c r="H6" s="14">
        <f>Разбивка_по_щитам!K6</f>
        <v>0</v>
      </c>
      <c r="I6" s="14">
        <f>Разбивка_по_щитам!L6</f>
        <v>0</v>
      </c>
      <c r="J6" s="14" t="str">
        <f>Разбивка_по_щитам!M6</f>
        <v>L1,L2,L3</v>
      </c>
      <c r="K6" s="14" t="str">
        <f>Разбивка_по_щитам!N6</f>
        <v>Ввод.2</v>
      </c>
      <c r="L6" s="14"/>
      <c r="M6" s="14" t="e">
        <f>Разбивка_по_щитам!P6</f>
        <v>#N/A</v>
      </c>
      <c r="N6" s="14"/>
      <c r="P6" s="14" t="str">
        <f>Нагрузка_щитов!V9</f>
        <v>Кс=</v>
      </c>
      <c r="Q6" s="174">
        <f>Нагрузка_щитов!W9</f>
        <v>0.71433471814612948</v>
      </c>
      <c r="R6" s="156"/>
      <c r="S6" s="156"/>
      <c r="T6" s="156"/>
      <c r="U6" s="157"/>
    </row>
    <row r="7" spans="2:21" x14ac:dyDescent="0.2">
      <c r="B7" s="14">
        <f>Разбивка_по_щитам!B7</f>
        <v>1</v>
      </c>
      <c r="C7" s="14">
        <f>Разбивка_по_щитам!C7</f>
        <v>5</v>
      </c>
      <c r="D7" s="14" t="str">
        <f>Разбивка_по_щитам!F7</f>
        <v>ГРЩ-ЖД</v>
      </c>
      <c r="E7" s="14">
        <f>Разбивка_по_щитам!H7</f>
        <v>0</v>
      </c>
      <c r="F7" s="14" t="e">
        <f>Разбивка_по_щитам!I7</f>
        <v>#N/A</v>
      </c>
      <c r="G7" s="14" t="str">
        <f>Разбивка_по_щитам!J7</f>
        <v/>
      </c>
      <c r="H7" s="14" t="str">
        <f>Разбивка_по_щитам!K7</f>
        <v/>
      </c>
      <c r="I7" s="14" t="str">
        <f>Разбивка_по_щитам!L7</f>
        <v/>
      </c>
      <c r="J7" s="14" t="str">
        <f>Разбивка_по_щитам!M7</f>
        <v/>
      </c>
      <c r="K7" s="14" t="str">
        <f>Разбивка_по_щитам!N7</f>
        <v/>
      </c>
      <c r="L7" s="14"/>
      <c r="M7" s="14" t="str">
        <f>Разбивка_по_щитам!P7</f>
        <v/>
      </c>
      <c r="N7" s="14"/>
      <c r="P7" s="14"/>
      <c r="Q7" s="14"/>
      <c r="R7" s="14"/>
      <c r="S7" s="14"/>
      <c r="T7" s="14"/>
      <c r="U7" s="14"/>
    </row>
    <row r="8" spans="2:21" x14ac:dyDescent="0.2">
      <c r="B8" s="14">
        <f>Разбивка_по_щитам!B8</f>
        <v>1</v>
      </c>
      <c r="C8" s="14">
        <f>Разбивка_по_щитам!C8</f>
        <v>6</v>
      </c>
      <c r="D8" s="14" t="str">
        <f>Разбивка_по_щитам!F8</f>
        <v>ГРЩ-ЖД</v>
      </c>
      <c r="E8" s="14">
        <f>Разбивка_по_щитам!H8</f>
        <v>0</v>
      </c>
      <c r="F8" s="14" t="e">
        <f>Разбивка_по_щитам!I8</f>
        <v>#N/A</v>
      </c>
      <c r="G8" s="14" t="str">
        <f>Разбивка_по_щитам!J8</f>
        <v/>
      </c>
      <c r="H8" s="14" t="str">
        <f>Разбивка_по_щитам!K8</f>
        <v/>
      </c>
      <c r="I8" s="14" t="str">
        <f>Разбивка_по_щитам!L8</f>
        <v/>
      </c>
      <c r="J8" s="14" t="str">
        <f>Разбивка_по_щитам!M8</f>
        <v/>
      </c>
      <c r="K8" s="14" t="str">
        <f>Разбивка_по_щитам!N8</f>
        <v/>
      </c>
      <c r="L8" s="14"/>
      <c r="M8" s="14" t="str">
        <f>Разбивка_по_щитам!P8</f>
        <v/>
      </c>
      <c r="N8" s="14"/>
      <c r="P8" s="14"/>
      <c r="Q8" s="14"/>
      <c r="R8" s="14"/>
      <c r="S8" s="14"/>
      <c r="T8" s="16"/>
      <c r="U8" s="14"/>
    </row>
    <row r="9" spans="2:21" x14ac:dyDescent="0.2">
      <c r="B9" s="14">
        <f>Разбивка_по_щитам!B9</f>
        <v>1</v>
      </c>
      <c r="C9" s="14">
        <f>Разбивка_по_щитам!C9</f>
        <v>7</v>
      </c>
      <c r="D9" s="14" t="str">
        <f>Разбивка_по_щитам!F9</f>
        <v>ГРЩ-ЖД</v>
      </c>
      <c r="E9" s="14" t="str">
        <f>Разбивка_по_щитам!H9</f>
        <v>ЩСПЗ-ЖД.1</v>
      </c>
      <c r="F9" s="14" t="e">
        <f>Разбивка_по_щитам!I9</f>
        <v>#N/A</v>
      </c>
      <c r="G9" s="14" t="str">
        <f>Разбивка_по_щитам!J9</f>
        <v>Щит системы противопожарной защиты Цокольный этаж этаж Пом. №001Т Ввод.1</v>
      </c>
      <c r="H9" s="14">
        <f>Разбивка_по_щитам!K9</f>
        <v>7.2799999999999994</v>
      </c>
      <c r="I9" s="14">
        <f>Разбивка_по_щитам!L9</f>
        <v>1.6</v>
      </c>
      <c r="J9" s="14" t="str">
        <f>Разбивка_по_щитам!M9</f>
        <v>L2</v>
      </c>
      <c r="K9" s="14" t="str">
        <f>Разбивка_по_щитам!N9</f>
        <v>ЩСПЗ-ЖД.1</v>
      </c>
      <c r="L9" s="14"/>
      <c r="M9" s="14" t="e">
        <f>Разбивка_по_щитам!P9</f>
        <v>#N/A</v>
      </c>
      <c r="N9" s="14"/>
      <c r="P9" s="14" t="str">
        <f>Нагрузка_щитов!V14</f>
        <v>Руст=</v>
      </c>
      <c r="Q9" s="16">
        <f>Нагрузка_щитов!W14</f>
        <v>261.89999999999998</v>
      </c>
      <c r="R9" s="14" t="str">
        <f>Нагрузка_щитов!X14</f>
        <v>кВт</v>
      </c>
      <c r="S9" s="14" t="str">
        <f>Нагрузка_щитов!Y14</f>
        <v>L1р=</v>
      </c>
      <c r="T9" s="16">
        <f>Нагрузка_щитов!Z14</f>
        <v>46.670692630775108</v>
      </c>
      <c r="U9" s="14" t="str">
        <f>Нагрузка_щитов!AA14</f>
        <v>кВт</v>
      </c>
    </row>
    <row r="10" spans="2:21" x14ac:dyDescent="0.2">
      <c r="B10" s="14">
        <f>Разбивка_по_щитам!B10</f>
        <v>1</v>
      </c>
      <c r="C10" s="14">
        <f>Разбивка_по_щитам!C10</f>
        <v>8</v>
      </c>
      <c r="D10" s="14" t="str">
        <f>Разбивка_по_щитам!F10</f>
        <v>ГРЩ-ЖД</v>
      </c>
      <c r="E10" s="14" t="str">
        <f>Разбивка_по_щитам!H10</f>
        <v>ЩСПЗ-ЖД.2</v>
      </c>
      <c r="F10" s="14" t="e">
        <f>Разбивка_по_щитам!I10</f>
        <v>#N/A</v>
      </c>
      <c r="G10" s="14" t="str">
        <f>Разбивка_по_щитам!J10</f>
        <v>Щит системы противопожарной защиты Цокольный этаж этаж Пом. №001Т Ввод.2</v>
      </c>
      <c r="H10" s="14">
        <f>Разбивка_по_щитам!K10</f>
        <v>0</v>
      </c>
      <c r="I10" s="14">
        <f>Разбивка_по_щитам!L10</f>
        <v>0</v>
      </c>
      <c r="J10" s="14" t="str">
        <f>Разбивка_по_щитам!M10</f>
        <v>L3</v>
      </c>
      <c r="K10" s="14" t="str">
        <f>Разбивка_по_щитам!N10</f>
        <v>ЩСПЗ-ЖД.2</v>
      </c>
      <c r="L10" s="14"/>
      <c r="M10" s="14" t="e">
        <f>Разбивка_по_щитам!P10</f>
        <v>#N/A</v>
      </c>
      <c r="N10" s="14"/>
      <c r="P10" s="14" t="str">
        <f>Нагрузка_щитов!V15</f>
        <v>Рр=</v>
      </c>
      <c r="Q10" s="16">
        <f>Нагрузка_щитов!W15</f>
        <v>133.79</v>
      </c>
      <c r="R10" s="14" t="str">
        <f>Нагрузка_щитов!X15</f>
        <v>кВт</v>
      </c>
      <c r="S10" s="14" t="str">
        <f>Нагрузка_щитов!Y15</f>
        <v>L2р=</v>
      </c>
      <c r="T10" s="16">
        <f>Нагрузка_щитов!Z15</f>
        <v>43.99387094310805</v>
      </c>
      <c r="U10" s="14" t="str">
        <f>Нагрузка_щитов!AA15</f>
        <v>кВт</v>
      </c>
    </row>
    <row r="11" spans="2:21" x14ac:dyDescent="0.2">
      <c r="B11" s="14">
        <f>Разбивка_по_щитам!B11</f>
        <v>1</v>
      </c>
      <c r="C11" s="14">
        <f>Разбивка_по_щитам!C11</f>
        <v>9</v>
      </c>
      <c r="D11" s="14" t="str">
        <f>Разбивка_по_щитам!F11</f>
        <v>ГРЩ-ЖД</v>
      </c>
      <c r="E11" s="14">
        <f>Разбивка_по_щитам!H11</f>
        <v>0</v>
      </c>
      <c r="F11" s="14" t="e">
        <f>Разбивка_по_щитам!I11</f>
        <v>#N/A</v>
      </c>
      <c r="G11" s="14" t="str">
        <f>Разбивка_по_щитам!J11</f>
        <v/>
      </c>
      <c r="H11" s="14" t="str">
        <f>Разбивка_по_щитам!K11</f>
        <v/>
      </c>
      <c r="I11" s="14" t="str">
        <f>Разбивка_по_щитам!L11</f>
        <v/>
      </c>
      <c r="J11" s="14" t="str">
        <f>Разбивка_по_щитам!M11</f>
        <v/>
      </c>
      <c r="K11" s="14" t="str">
        <f>Разбивка_по_щитам!N11</f>
        <v/>
      </c>
      <c r="L11" s="14"/>
      <c r="M11" s="14" t="str">
        <f>Разбивка_по_щитам!P11</f>
        <v/>
      </c>
      <c r="N11" s="14"/>
      <c r="P11" s="14" t="str">
        <f>Нагрузка_щитов!V16</f>
        <v>Iр=</v>
      </c>
      <c r="Q11" s="16">
        <f>Нагрузка_щитов!W16</f>
        <v>213.97772418160997</v>
      </c>
      <c r="R11" s="14" t="str">
        <f>Нагрузка_щитов!X16</f>
        <v>А</v>
      </c>
      <c r="S11" s="14" t="str">
        <f>Нагрузка_щитов!Y16</f>
        <v>L3р=</v>
      </c>
      <c r="T11" s="16">
        <f>Нагрузка_щитов!Z16</f>
        <v>43.125436426116842</v>
      </c>
      <c r="U11" s="14" t="str">
        <f>Нагрузка_щитов!AA16</f>
        <v>кВт</v>
      </c>
    </row>
    <row r="12" spans="2:21" ht="15" x14ac:dyDescent="0.25">
      <c r="B12" s="14">
        <f>Разбивка_по_щитам!B12</f>
        <v>1</v>
      </c>
      <c r="C12" s="14">
        <f>Разбивка_по_щитам!C12</f>
        <v>10</v>
      </c>
      <c r="D12" s="14" t="str">
        <f>Разбивка_по_щитам!F12</f>
        <v>ГРЩ-ЖД</v>
      </c>
      <c r="E12" s="14">
        <f>Разбивка_по_щитам!H12</f>
        <v>0</v>
      </c>
      <c r="F12" s="14" t="e">
        <f>Разбивка_по_щитам!I12</f>
        <v>#N/A</v>
      </c>
      <c r="G12" s="14" t="str">
        <f>Разбивка_по_щитам!J12</f>
        <v/>
      </c>
      <c r="H12" s="14" t="str">
        <f>Разбивка_по_щитам!K12</f>
        <v/>
      </c>
      <c r="I12" s="14" t="str">
        <f>Разбивка_по_щитам!L12</f>
        <v/>
      </c>
      <c r="J12" s="14" t="str">
        <f>Разбивка_по_щитам!M12</f>
        <v/>
      </c>
      <c r="K12" s="14" t="str">
        <f>Разбивка_по_щитам!N12</f>
        <v/>
      </c>
      <c r="L12" s="14"/>
      <c r="M12" s="14" t="str">
        <f>Разбивка_по_щитам!P12</f>
        <v/>
      </c>
      <c r="N12" s="14"/>
      <c r="P12" s="14" t="str">
        <f>Нагрузка_щитов!V17</f>
        <v>Cos(ф)=</v>
      </c>
      <c r="Q12" s="174">
        <v>0.95</v>
      </c>
      <c r="R12" s="156"/>
      <c r="S12" s="156"/>
      <c r="T12" s="156"/>
      <c r="U12" s="157"/>
    </row>
    <row r="13" spans="2:21" ht="15" x14ac:dyDescent="0.25">
      <c r="B13" s="14">
        <f>Разбивка_по_щитам!B13</f>
        <v>1</v>
      </c>
      <c r="C13" s="14">
        <f>Разбивка_по_щитам!C13</f>
        <v>11</v>
      </c>
      <c r="D13" s="14" t="str">
        <f>Разбивка_по_щитам!F13</f>
        <v>ГРЩ-ЖД</v>
      </c>
      <c r="E13" s="14">
        <f>Разбивка_по_щитам!H13</f>
        <v>0</v>
      </c>
      <c r="F13" s="14" t="e">
        <f>Разбивка_по_щитам!I13</f>
        <v>#N/A</v>
      </c>
      <c r="G13" s="14" t="str">
        <f>Разбивка_по_щитам!J13</f>
        <v/>
      </c>
      <c r="H13" s="14" t="str">
        <f>Разбивка_по_щитам!K13</f>
        <v/>
      </c>
      <c r="I13" s="14" t="str">
        <f>Разбивка_по_щитам!L13</f>
        <v/>
      </c>
      <c r="J13" s="14" t="str">
        <f>Разбивка_по_щитам!M13</f>
        <v/>
      </c>
      <c r="K13" s="14" t="str">
        <f>Разбивка_по_щитам!N13</f>
        <v/>
      </c>
      <c r="L13" s="14"/>
      <c r="M13" s="14" t="str">
        <f>Разбивка_по_щитам!P13</f>
        <v/>
      </c>
      <c r="N13" s="14"/>
      <c r="P13" s="14" t="str">
        <f>Нагрузка_щитов!V18</f>
        <v>Кс=</v>
      </c>
      <c r="Q13" s="174">
        <f>Нагрузка_щитов!W18</f>
        <v>0.51084383352424589</v>
      </c>
      <c r="R13" s="156"/>
      <c r="S13" s="156"/>
      <c r="T13" s="156"/>
      <c r="U13" s="157"/>
    </row>
    <row r="14" spans="2:21" x14ac:dyDescent="0.2">
      <c r="B14" s="14">
        <f>Разбивка_по_щитам!B14</f>
        <v>1</v>
      </c>
      <c r="C14" s="14">
        <f>Разбивка_по_щитам!C14</f>
        <v>12</v>
      </c>
      <c r="D14" s="14" t="str">
        <f>Разбивка_по_щитам!F14</f>
        <v>ГРЩ-ЖД</v>
      </c>
      <c r="E14" s="14">
        <f>Разбивка_по_щитам!H14</f>
        <v>0</v>
      </c>
      <c r="F14" s="14" t="e">
        <f>Разбивка_по_щитам!I14</f>
        <v>#N/A</v>
      </c>
      <c r="G14" s="14" t="str">
        <f>Разбивка_по_щитам!J14</f>
        <v/>
      </c>
      <c r="H14" s="14" t="str">
        <f>Разбивка_по_щитам!K14</f>
        <v/>
      </c>
      <c r="I14" s="14" t="str">
        <f>Разбивка_по_щитам!L14</f>
        <v/>
      </c>
      <c r="J14" s="14" t="str">
        <f>Разбивка_по_щитам!M14</f>
        <v/>
      </c>
      <c r="K14" s="14" t="str">
        <f>Разбивка_по_щитам!N14</f>
        <v/>
      </c>
      <c r="L14" s="14"/>
      <c r="M14" s="14" t="str">
        <f>Разбивка_по_щитам!P14</f>
        <v/>
      </c>
      <c r="N14" s="14"/>
      <c r="P14" s="14"/>
      <c r="Q14" s="14"/>
      <c r="R14" s="14"/>
      <c r="S14" s="14"/>
      <c r="T14" s="14"/>
      <c r="U14" s="14"/>
    </row>
    <row r="15" spans="2:21" x14ac:dyDescent="0.2">
      <c r="B15" s="14">
        <f>Разбивка_по_щитам!B15</f>
        <v>1</v>
      </c>
      <c r="C15" s="14">
        <f>Разбивка_по_щитам!C15</f>
        <v>13</v>
      </c>
      <c r="D15" s="14" t="str">
        <f>Разбивка_по_щитам!F15</f>
        <v>ГРЩ-ЖД</v>
      </c>
      <c r="E15" s="14">
        <f>Разбивка_по_щитам!H15</f>
        <v>0</v>
      </c>
      <c r="F15" s="14" t="e">
        <f>Разбивка_по_щитам!I15</f>
        <v>#N/A</v>
      </c>
      <c r="G15" s="14" t="str">
        <f>Разбивка_по_щитам!J15</f>
        <v/>
      </c>
      <c r="H15" s="14" t="str">
        <f>Разбивка_по_щитам!K15</f>
        <v/>
      </c>
      <c r="I15" s="14" t="str">
        <f>Разбивка_по_щитам!L15</f>
        <v/>
      </c>
      <c r="J15" s="14" t="str">
        <f>Разбивка_по_щитам!M15</f>
        <v/>
      </c>
      <c r="K15" s="14" t="str">
        <f>Разбивка_по_щитам!N15</f>
        <v/>
      </c>
      <c r="L15" s="14"/>
      <c r="M15" s="14" t="str">
        <f>Разбивка_по_щитам!P15</f>
        <v/>
      </c>
      <c r="N15" s="14"/>
      <c r="P15" s="14"/>
      <c r="Q15" s="14"/>
      <c r="R15" s="14"/>
      <c r="S15" s="14"/>
      <c r="T15" s="14"/>
      <c r="U15" s="14"/>
    </row>
    <row r="16" spans="2:21" x14ac:dyDescent="0.2">
      <c r="B16" s="14">
        <f>Разбивка_по_щитам!B16</f>
        <v>1</v>
      </c>
      <c r="C16" s="14">
        <f>Разбивка_по_щитам!C16</f>
        <v>14</v>
      </c>
      <c r="D16" s="14" t="str">
        <f>Разбивка_по_щитам!F16</f>
        <v>ГРЩ-ЖД</v>
      </c>
      <c r="E16" s="14">
        <f>Разбивка_по_щитам!H16</f>
        <v>0</v>
      </c>
      <c r="F16" s="14" t="e">
        <f>Разбивка_по_щитам!I16</f>
        <v>#N/A</v>
      </c>
      <c r="G16" s="14" t="str">
        <f>Разбивка_по_щитам!J16</f>
        <v/>
      </c>
      <c r="H16" s="14" t="str">
        <f>Разбивка_по_щитам!K16</f>
        <v/>
      </c>
      <c r="I16" s="14" t="str">
        <f>Разбивка_по_щитам!L16</f>
        <v/>
      </c>
      <c r="J16" s="14" t="str">
        <f>Разбивка_по_щитам!M16</f>
        <v/>
      </c>
      <c r="K16" s="14" t="str">
        <f>Разбивка_по_щитам!N16</f>
        <v/>
      </c>
      <c r="L16" s="14"/>
      <c r="M16" s="14" t="str">
        <f>Разбивка_по_щитам!P16</f>
        <v/>
      </c>
      <c r="N16" s="14"/>
      <c r="P16" s="14" t="str">
        <f>Нагрузка_щитов!V23</f>
        <v>Руст=</v>
      </c>
      <c r="Q16" s="14">
        <f>Нагрузка_щитов!W23</f>
        <v>524.27</v>
      </c>
      <c r="R16" s="14" t="str">
        <f>Нагрузка_щитов!X23</f>
        <v>кВт</v>
      </c>
      <c r="S16" s="14" t="str">
        <f>Нагрузка_щитов!Y23</f>
        <v>L1р=</v>
      </c>
      <c r="T16" s="16">
        <f>Нагрузка_щитов!Z23</f>
        <v>108.76304744776382</v>
      </c>
      <c r="U16" s="14" t="str">
        <f>Нагрузка_щитов!AA23</f>
        <v>кВт</v>
      </c>
    </row>
    <row r="17" spans="2:21" x14ac:dyDescent="0.2">
      <c r="B17" s="14">
        <f>Разбивка_по_щитам!B17</f>
        <v>1</v>
      </c>
      <c r="C17" s="14">
        <f>Разбивка_по_щитам!C17</f>
        <v>15</v>
      </c>
      <c r="D17" s="14" t="str">
        <f>Разбивка_по_щитам!F17</f>
        <v>ГРЩ-ЖД</v>
      </c>
      <c r="E17" s="14">
        <f>Разбивка_по_щитам!H17</f>
        <v>0</v>
      </c>
      <c r="F17" s="14" t="e">
        <f>Разбивка_по_щитам!I17</f>
        <v>#N/A</v>
      </c>
      <c r="G17" s="14" t="str">
        <f>Разбивка_по_щитам!J17</f>
        <v/>
      </c>
      <c r="H17" s="14" t="str">
        <f>Разбивка_по_щитам!K17</f>
        <v/>
      </c>
      <c r="I17" s="14" t="str">
        <f>Разбивка_по_щитам!L17</f>
        <v/>
      </c>
      <c r="J17" s="14" t="str">
        <f>Разбивка_по_щитам!M17</f>
        <v/>
      </c>
      <c r="K17" s="14" t="str">
        <f>Разбивка_по_щитам!N17</f>
        <v/>
      </c>
      <c r="L17" s="14"/>
      <c r="M17" s="14" t="str">
        <f>Разбивка_по_щитам!P17</f>
        <v/>
      </c>
      <c r="N17" s="14"/>
      <c r="P17" s="14" t="str">
        <f>Нагрузка_щитов!V24</f>
        <v>Рр=</v>
      </c>
      <c r="Q17" s="14">
        <f>Нагрузка_щитов!W24</f>
        <v>321.20999999999998</v>
      </c>
      <c r="R17" s="14" t="str">
        <f>Нагрузка_щитов!X24</f>
        <v>кВт</v>
      </c>
      <c r="S17" s="14" t="str">
        <f>Нагрузка_щитов!Y24</f>
        <v>L2р=</v>
      </c>
      <c r="T17" s="16">
        <f>Нагрузка_щитов!Z24</f>
        <v>107.22916130913057</v>
      </c>
      <c r="U17" s="14" t="str">
        <f>Нагрузка_щитов!AA24</f>
        <v>кВт</v>
      </c>
    </row>
    <row r="18" spans="2:21" x14ac:dyDescent="0.2">
      <c r="B18" s="14">
        <f>Разбивка_по_щитам!B18</f>
        <v>1</v>
      </c>
      <c r="C18" s="14">
        <f>Разбивка_по_щитам!C18</f>
        <v>16</v>
      </c>
      <c r="D18" s="14" t="str">
        <f>Разбивка_по_щитам!F18</f>
        <v>ГРЩ-ЖД</v>
      </c>
      <c r="E18" s="14">
        <f>Разбивка_по_щитам!H18</f>
        <v>0</v>
      </c>
      <c r="F18" s="14" t="e">
        <f>Разбивка_по_щитам!I18</f>
        <v>#N/A</v>
      </c>
      <c r="G18" s="14" t="str">
        <f>Разбивка_по_щитам!J18</f>
        <v/>
      </c>
      <c r="H18" s="14" t="str">
        <f>Разбивка_по_щитам!K18</f>
        <v/>
      </c>
      <c r="I18" s="14" t="str">
        <f>Разбивка_по_щитам!L18</f>
        <v/>
      </c>
      <c r="J18" s="14" t="str">
        <f>Разбивка_по_щитам!M18</f>
        <v/>
      </c>
      <c r="K18" s="14" t="str">
        <f>Разбивка_по_щитам!N18</f>
        <v/>
      </c>
      <c r="L18" s="14"/>
      <c r="M18" s="14" t="str">
        <f>Разбивка_по_щитам!P18</f>
        <v/>
      </c>
      <c r="N18" s="14"/>
      <c r="P18" s="14" t="str">
        <f>Нагрузка_щитов!V25</f>
        <v>Iр=</v>
      </c>
      <c r="Q18" s="16">
        <f>Нагрузка_щитов!W25</f>
        <v>513.72886452182479</v>
      </c>
      <c r="R18" s="14" t="str">
        <f>Нагрузка_щитов!X25</f>
        <v>А</v>
      </c>
      <c r="S18" s="14" t="str">
        <f>Нагрузка_щитов!Y25</f>
        <v>L3р=</v>
      </c>
      <c r="T18" s="16">
        <f>Нагрузка_щитов!Z25</f>
        <v>105.21779124310557</v>
      </c>
      <c r="U18" s="14" t="str">
        <f>Нагрузка_щитов!AA25</f>
        <v>кВт</v>
      </c>
    </row>
    <row r="19" spans="2:21" ht="15" x14ac:dyDescent="0.25">
      <c r="B19" s="14">
        <f>Разбивка_по_щитам!B19</f>
        <v>1</v>
      </c>
      <c r="C19" s="14">
        <f>Разбивка_по_щитам!C19</f>
        <v>17</v>
      </c>
      <c r="D19" s="14" t="str">
        <f>Разбивка_по_щитам!F19</f>
        <v>ГРЩ-ЖД</v>
      </c>
      <c r="E19" s="14">
        <f>Разбивка_по_щитам!H19</f>
        <v>0</v>
      </c>
      <c r="F19" s="14" t="e">
        <f>Разбивка_по_щитам!I19</f>
        <v>#N/A</v>
      </c>
      <c r="G19" s="14" t="str">
        <f>Разбивка_по_щитам!J19</f>
        <v/>
      </c>
      <c r="H19" s="14" t="str">
        <f>Разбивка_по_щитам!K19</f>
        <v/>
      </c>
      <c r="I19" s="14" t="str">
        <f>Разбивка_по_щитам!L19</f>
        <v/>
      </c>
      <c r="J19" s="14" t="str">
        <f>Разбивка_по_щитам!M19</f>
        <v/>
      </c>
      <c r="K19" s="14" t="str">
        <f>Разбивка_по_щитам!N19</f>
        <v/>
      </c>
      <c r="L19" s="14"/>
      <c r="M19" s="14" t="str">
        <f>Разбивка_по_щитам!P19</f>
        <v/>
      </c>
      <c r="N19" s="14"/>
      <c r="P19" s="14" t="str">
        <f>Нагрузка_щитов!V26</f>
        <v>Cos(ф)=</v>
      </c>
      <c r="Q19" s="174">
        <v>0.95</v>
      </c>
      <c r="R19" s="156"/>
      <c r="S19" s="156"/>
      <c r="T19" s="156"/>
      <c r="U19" s="157"/>
    </row>
    <row r="20" spans="2:21" ht="15" x14ac:dyDescent="0.25">
      <c r="B20" s="14">
        <f>Разбивка_по_щитам!B20</f>
        <v>1</v>
      </c>
      <c r="C20" s="14">
        <f>Разбивка_по_щитам!C20</f>
        <v>18</v>
      </c>
      <c r="D20" s="14" t="str">
        <f>Разбивка_по_щитам!F20</f>
        <v>ГРЩ-ЖД</v>
      </c>
      <c r="E20" s="14">
        <f>Разбивка_по_щитам!H20</f>
        <v>0</v>
      </c>
      <c r="F20" s="14" t="e">
        <f>Разбивка_по_щитам!I20</f>
        <v>#N/A</v>
      </c>
      <c r="G20" s="14" t="str">
        <f>Разбивка_по_щитам!J20</f>
        <v/>
      </c>
      <c r="H20" s="14" t="str">
        <f>Разбивка_по_щитам!K20</f>
        <v/>
      </c>
      <c r="I20" s="14" t="str">
        <f>Разбивка_по_щитам!L20</f>
        <v/>
      </c>
      <c r="J20" s="14" t="str">
        <f>Разбивка_по_щитам!M20</f>
        <v/>
      </c>
      <c r="K20" s="14" t="str">
        <f>Разбивка_по_щитам!N20</f>
        <v/>
      </c>
      <c r="L20" s="14"/>
      <c r="M20" s="14" t="str">
        <f>Разбивка_по_щитам!P20</f>
        <v/>
      </c>
      <c r="N20" s="14"/>
      <c r="P20" s="14" t="str">
        <f>Нагрузка_щитов!V27</f>
        <v>Кс=</v>
      </c>
      <c r="Q20" s="174">
        <f>Нагрузка_щитов!W27</f>
        <v>0.61268048906098005</v>
      </c>
      <c r="R20" s="156"/>
      <c r="S20" s="156"/>
      <c r="T20" s="156"/>
      <c r="U20" s="157"/>
    </row>
    <row r="21" spans="2:21" x14ac:dyDescent="0.2">
      <c r="B21" s="14">
        <f>Разбивка_по_щитам!B21</f>
        <v>1</v>
      </c>
      <c r="C21" s="14">
        <f>Разбивка_по_щитам!C21</f>
        <v>19</v>
      </c>
      <c r="D21" s="14" t="str">
        <f>Разбивка_по_щитам!F21</f>
        <v>ГРЩ-ЖД</v>
      </c>
      <c r="E21" s="14" t="str">
        <f>Разбивка_по_щитам!H21</f>
        <v>ЩОВ-01</v>
      </c>
      <c r="F21" s="14" t="e">
        <f>Разбивка_по_щитам!I21</f>
        <v>#N/A</v>
      </c>
      <c r="G21" s="14" t="str">
        <f>Разбивка_по_щитам!J21</f>
        <v>Щит вентиляции ЩОВ-01 Цокольный этаж этаж Пом. №0.001Тб</v>
      </c>
      <c r="H21" s="14">
        <f>Разбивка_по_щитам!K21</f>
        <v>19.850000000000001</v>
      </c>
      <c r="I21" s="14">
        <f>Разбивка_по_щитам!L21</f>
        <v>13.06</v>
      </c>
      <c r="J21" s="14" t="str">
        <f>Разбивка_по_щитам!M21</f>
        <v>L1,L2,L3</v>
      </c>
      <c r="K21" s="14" t="str">
        <f>Разбивка_по_щитам!N21</f>
        <v>ЩОВ-01</v>
      </c>
      <c r="L21" s="14"/>
      <c r="M21" s="14" t="str">
        <f>Разбивка_по_щитам!P21</f>
        <v>ВВГнг(А)-LS (5х6)
L=15-0,4%</v>
      </c>
      <c r="N21" s="14"/>
      <c r="P21" s="14"/>
      <c r="Q21" s="14"/>
      <c r="R21" s="14"/>
      <c r="S21" s="14"/>
      <c r="T21" s="14"/>
      <c r="U21" s="14"/>
    </row>
    <row r="22" spans="2:21" x14ac:dyDescent="0.2">
      <c r="B22" s="14">
        <f>Разбивка_по_щитам!B22</f>
        <v>1</v>
      </c>
      <c r="C22" s="14">
        <f>Разбивка_по_щитам!C22</f>
        <v>20</v>
      </c>
      <c r="D22" s="14" t="str">
        <f>Разбивка_по_щитам!F22</f>
        <v>ГРЩ-ЖД</v>
      </c>
      <c r="E22" s="14" t="str">
        <f>Разбивка_по_щитам!H22</f>
        <v>ЩОВ-001</v>
      </c>
      <c r="F22" s="14" t="e">
        <f>Разбивка_по_щитам!I22</f>
        <v>#N/A</v>
      </c>
      <c r="G22" s="14" t="str">
        <f>Разбивка_по_щитам!J22</f>
        <v>Щит вентиляции ЩОВ-001 Подвальный этаж этаж Пом. №00.006Т</v>
      </c>
      <c r="H22" s="14">
        <f>Разбивка_по_щитам!K22</f>
        <v>320.93</v>
      </c>
      <c r="I22" s="14">
        <f>Разбивка_по_щитам!L22</f>
        <v>211.22</v>
      </c>
      <c r="J22" s="14" t="str">
        <f>Разбивка_по_щитам!M22</f>
        <v>L1,L2,L3"</v>
      </c>
      <c r="K22" s="14" t="str">
        <f>Разбивка_по_щитам!N22</f>
        <v>ЩОВ-001</v>
      </c>
      <c r="L22" s="14"/>
      <c r="M22" s="14" t="str">
        <f>Разбивка_по_щитам!P22</f>
        <v>5хВВГнг(А)-LS  (1х185)
L=58-0,96%</v>
      </c>
      <c r="N22" s="14"/>
      <c r="P22" s="14"/>
      <c r="Q22" s="14"/>
      <c r="R22" s="14"/>
      <c r="S22" s="14"/>
      <c r="T22" s="14"/>
      <c r="U22" s="14"/>
    </row>
    <row r="23" spans="2:21" x14ac:dyDescent="0.2">
      <c r="B23" s="14">
        <f>Разбивка_по_щитам!B23</f>
        <v>1</v>
      </c>
      <c r="C23" s="14">
        <f>Разбивка_по_щитам!C23</f>
        <v>21</v>
      </c>
      <c r="D23" s="14" t="str">
        <f>Разбивка_по_щитам!F23</f>
        <v>ГРЩ-ЖД</v>
      </c>
      <c r="E23" s="14" t="str">
        <f>Разбивка_по_щитам!H23</f>
        <v>ЩОВ-002</v>
      </c>
      <c r="F23" s="14" t="e">
        <f>Разбивка_по_щитам!I23</f>
        <v>#N/A</v>
      </c>
      <c r="G23" s="14" t="str">
        <f>Разбивка_по_щитам!J23</f>
        <v>Щит вентиляции ЩОВ-002 Подвальный этаж этаж Пом. №00.003Т</v>
      </c>
      <c r="H23" s="14">
        <f>Разбивка_по_щитам!K23</f>
        <v>10.629999999999999</v>
      </c>
      <c r="I23" s="14">
        <f>Разбивка_по_щитам!L23</f>
        <v>6.99</v>
      </c>
      <c r="J23" s="14" t="str">
        <f>Разбивка_по_щитам!M23</f>
        <v>L1,L2,L3</v>
      </c>
      <c r="K23" s="14" t="str">
        <f>Разбивка_по_щитам!N23</f>
        <v>ЩОВ-002</v>
      </c>
      <c r="L23" s="14"/>
      <c r="M23" s="14" t="str">
        <f>Разбивка_по_щитам!P23</f>
        <v>ВВГнг(А)-LS (5х4)
L=46-0,98%</v>
      </c>
      <c r="N23" s="14"/>
      <c r="P23" s="14"/>
      <c r="Q23" s="14"/>
      <c r="R23" s="14"/>
      <c r="S23" s="14"/>
      <c r="T23" s="14"/>
      <c r="U23" s="14"/>
    </row>
    <row r="24" spans="2:21" x14ac:dyDescent="0.2">
      <c r="B24" s="14">
        <f>Разбивка_по_щитам!B24</f>
        <v>1</v>
      </c>
      <c r="C24" s="14">
        <f>Разбивка_по_щитам!C24</f>
        <v>22</v>
      </c>
      <c r="D24" s="14" t="str">
        <f>Разбивка_по_щитам!F24</f>
        <v>ГРЩ-ЖД</v>
      </c>
      <c r="E24" s="14" t="str">
        <f>Разбивка_по_щитам!H24</f>
        <v>ЩОВ-2</v>
      </c>
      <c r="F24" s="14" t="e">
        <f>Разбивка_по_щитам!I24</f>
        <v>#N/A</v>
      </c>
      <c r="G24" s="14" t="str">
        <f>Разбивка_по_щитам!J24</f>
        <v>Щит вентиляции ЩОВ-2 Техэтаж этаж Пом. №3.001Т</v>
      </c>
      <c r="H24" s="14">
        <f>Разбивка_по_щитам!K24</f>
        <v>16.860000000000003</v>
      </c>
      <c r="I24" s="14">
        <f>Разбивка_по_щитам!L24</f>
        <v>11.09</v>
      </c>
      <c r="J24" s="14" t="str">
        <f>Разбивка_по_щитам!M24</f>
        <v>L1,L2,L3</v>
      </c>
      <c r="K24" s="14" t="str">
        <f>Разбивка_по_щитам!N24</f>
        <v>ЩОВ-2</v>
      </c>
      <c r="L24" s="14"/>
      <c r="M24" s="14" t="str">
        <f>Разбивка_по_щитам!P24</f>
        <v>ВВГнг(А)-LS (5х4)
L=56-1,89%</v>
      </c>
      <c r="N24" s="14"/>
      <c r="P24" s="14"/>
      <c r="Q24" s="14"/>
      <c r="R24" s="14"/>
      <c r="S24" s="14"/>
      <c r="T24" s="14"/>
      <c r="U24" s="14"/>
    </row>
    <row r="25" spans="2:21" x14ac:dyDescent="0.2">
      <c r="B25" s="14">
        <f>Разбивка_по_щитам!B25</f>
        <v>1</v>
      </c>
      <c r="C25" s="14">
        <f>Разбивка_по_щитам!C25</f>
        <v>23</v>
      </c>
      <c r="D25" s="14" t="str">
        <f>Разбивка_по_щитам!F25</f>
        <v>ГРЩ-ЖД</v>
      </c>
      <c r="E25" s="14" t="str">
        <f>Разбивка_по_щитам!H25</f>
        <v>ЩО-2</v>
      </c>
      <c r="F25" s="14" t="e">
        <f>Разбивка_по_щитам!I25</f>
        <v>#N/A</v>
      </c>
      <c r="G25" s="14" t="str">
        <f>Разбивка_по_щитам!J25</f>
        <v>Щит освещения ЩО-2 Тех. этаж этаж Пом. №3.001</v>
      </c>
      <c r="H25" s="14">
        <f>Разбивка_по_щитам!K25</f>
        <v>0</v>
      </c>
      <c r="I25" s="14">
        <f>Разбивка_по_щитам!L25</f>
        <v>0</v>
      </c>
      <c r="J25" s="14" t="str">
        <f>Разбивка_по_щитам!M25</f>
        <v>L1,L2,L3"</v>
      </c>
      <c r="K25" s="14" t="str">
        <f>Разбивка_по_щитам!N25</f>
        <v>ЩО-2</v>
      </c>
      <c r="L25" s="14"/>
      <c r="M25" s="14" t="e">
        <f>Разбивка_по_щитам!P25</f>
        <v>#N/A</v>
      </c>
      <c r="N25" s="14"/>
      <c r="P25" s="14"/>
      <c r="Q25" s="14"/>
      <c r="R25" s="14"/>
      <c r="S25" s="14"/>
      <c r="T25" s="14"/>
      <c r="U25" s="14"/>
    </row>
    <row r="26" spans="2:21" x14ac:dyDescent="0.2">
      <c r="B26" s="14">
        <f>Разбивка_по_щитам!B26</f>
        <v>1</v>
      </c>
      <c r="C26" s="14">
        <f>Разбивка_по_щитам!C26</f>
        <v>24</v>
      </c>
      <c r="D26" s="14" t="str">
        <f>Разбивка_по_щитам!F26</f>
        <v>ГРЩ-ЖД</v>
      </c>
      <c r="E26" s="14" t="str">
        <f>Разбивка_по_щитам!H26</f>
        <v>ЩР-001</v>
      </c>
      <c r="F26" s="14" t="e">
        <f>Разбивка_по_щитам!I26</f>
        <v>#N/A</v>
      </c>
      <c r="G26" s="14" t="str">
        <f>Разбивка_по_щитам!J26</f>
        <v>Щит распределительный ЩР-001 Подвальный этаж этаж Пом. №00.004Т</v>
      </c>
      <c r="H26" s="14">
        <f>Разбивка_по_щитам!K26</f>
        <v>18.020000000000003</v>
      </c>
      <c r="I26" s="14">
        <f>Разбивка_по_щитам!L26</f>
        <v>11.86</v>
      </c>
      <c r="J26" s="14" t="str">
        <f>Разбивка_по_щитам!M26</f>
        <v>L1,L2,L3</v>
      </c>
      <c r="K26" s="14" t="str">
        <f>Разбивка_по_щитам!N26</f>
        <v>ЩР-001</v>
      </c>
      <c r="L26" s="14"/>
      <c r="M26" s="14" t="str">
        <f>Разбивка_по_щитам!P26</f>
        <v>ВВГнг(А)-LS (5х4)
L=41-1,48%</v>
      </c>
      <c r="N26" s="14"/>
      <c r="P26" s="14"/>
      <c r="Q26" s="14"/>
      <c r="R26" s="14"/>
      <c r="S26" s="14"/>
      <c r="T26" s="14"/>
      <c r="U26" s="14"/>
    </row>
    <row r="27" spans="2:21" x14ac:dyDescent="0.2">
      <c r="B27" s="14">
        <f>Разбивка_по_щитам!B27</f>
        <v>1</v>
      </c>
      <c r="C27" s="14">
        <f>Разбивка_по_щитам!C27</f>
        <v>25</v>
      </c>
      <c r="D27" s="14" t="str">
        <f>Разбивка_по_щитам!F27</f>
        <v>ГРЩ-ЖД</v>
      </c>
      <c r="E27" s="14" t="str">
        <f>Разбивка_по_щитам!H27</f>
        <v>ЩР-01</v>
      </c>
      <c r="F27" s="14" t="e">
        <f>Разбивка_по_щитам!I27</f>
        <v>#N/A</v>
      </c>
      <c r="G27" s="14" t="str">
        <f>Разбивка_по_щитам!J27</f>
        <v>Щит распределительный ЩР-01 Цокольный этаж этаж Пом. №0.001Т</v>
      </c>
      <c r="H27" s="14">
        <f>Разбивка_по_щитам!K27</f>
        <v>37.089999999999996</v>
      </c>
      <c r="I27" s="14">
        <f>Разбивка_по_щитам!L27</f>
        <v>24.41</v>
      </c>
      <c r="J27" s="14" t="str">
        <f>Разбивка_по_щитам!M27</f>
        <v>L1,L2,L3</v>
      </c>
      <c r="K27" s="14" t="str">
        <f>Разбивка_по_щитам!N27</f>
        <v>ЩР-01</v>
      </c>
      <c r="L27" s="14"/>
      <c r="M27" s="14" t="str">
        <f>Разбивка_по_щитам!P27</f>
        <v>ВВГнг(А)-LS (5х10)
L=14-0,42%</v>
      </c>
      <c r="N27" s="14"/>
      <c r="P27" s="14"/>
      <c r="Q27" s="14"/>
      <c r="R27" s="14"/>
      <c r="S27" s="14"/>
      <c r="T27" s="14"/>
      <c r="U27" s="14"/>
    </row>
    <row r="28" spans="2:21" x14ac:dyDescent="0.2">
      <c r="B28" s="14">
        <f>Разбивка_по_щитам!B28</f>
        <v>1</v>
      </c>
      <c r="C28" s="14">
        <f>Разбивка_по_щитам!C28</f>
        <v>26</v>
      </c>
      <c r="D28" s="14" t="str">
        <f>Разбивка_по_щитам!F28</f>
        <v>ГРЩ-ЖД</v>
      </c>
      <c r="E28" s="14" t="str">
        <f>Разбивка_по_щитам!H28</f>
        <v>ЩР-1</v>
      </c>
      <c r="F28" s="14" t="e">
        <f>Разбивка_по_щитам!I28</f>
        <v>#N/A</v>
      </c>
      <c r="G28" s="14" t="str">
        <f>Разбивка_по_щитам!J28</f>
        <v>Щит распределительный ЩР-1 Первый этаж этаж Пом. №1.003Б</v>
      </c>
      <c r="H28" s="14">
        <f>Разбивка_по_щитам!K28</f>
        <v>52.94</v>
      </c>
      <c r="I28" s="14">
        <f>Разбивка_по_щитам!L28</f>
        <v>34.840000000000003</v>
      </c>
      <c r="J28" s="14" t="str">
        <f>Разбивка_по_щитам!M28</f>
        <v>L1,L2,L3"</v>
      </c>
      <c r="K28" s="14" t="str">
        <f>Разбивка_по_щитам!N28</f>
        <v>ЩР-1</v>
      </c>
      <c r="L28" s="14"/>
      <c r="M28" s="14" t="str">
        <f>Разбивка_по_щитам!P28</f>
        <v>ВВГнг(А)-LS (5х16)
L=65-1,75%</v>
      </c>
      <c r="N28" s="14"/>
      <c r="P28" s="14"/>
      <c r="Q28" s="14"/>
      <c r="R28" s="14"/>
      <c r="S28" s="14"/>
      <c r="T28" s="14"/>
      <c r="U28" s="14"/>
    </row>
    <row r="29" spans="2:21" x14ac:dyDescent="0.2">
      <c r="B29" s="14">
        <f>Разбивка_по_щитам!B29</f>
        <v>1</v>
      </c>
      <c r="C29" s="14">
        <f>Разбивка_по_щитам!C29</f>
        <v>27</v>
      </c>
      <c r="D29" s="14" t="str">
        <f>Разбивка_по_щитам!F29</f>
        <v>ГРЩ-ЖД</v>
      </c>
      <c r="E29" s="14" t="str">
        <f>Разбивка_по_щитам!H29</f>
        <v>ЩР-2</v>
      </c>
      <c r="F29" s="14" t="e">
        <f>Разбивка_по_щитам!I29</f>
        <v>#N/A</v>
      </c>
      <c r="G29" s="14" t="str">
        <f>Разбивка_по_щитам!J29</f>
        <v>Щит распределительный ЩР-2 Техэтаж этаж Пом. №3.001Т</v>
      </c>
      <c r="H29" s="14">
        <f>Разбивка_по_щитам!K29</f>
        <v>15.17</v>
      </c>
      <c r="I29" s="14">
        <f>Разбивка_по_щитам!L29</f>
        <v>9.98</v>
      </c>
      <c r="J29" s="14" t="str">
        <f>Разбивка_по_щитам!M29</f>
        <v>L1,L2,L3</v>
      </c>
      <c r="K29" s="14" t="str">
        <f>Разбивка_по_щитам!N29</f>
        <v>ЩР-2</v>
      </c>
      <c r="L29" s="14"/>
      <c r="M29" s="14" t="str">
        <f>Разбивка_по_щитам!P29</f>
        <v>ВВГнг(А)-LS (5х4)
L=56-1,71%</v>
      </c>
      <c r="N29" s="14"/>
      <c r="P29" s="14"/>
      <c r="Q29" s="14"/>
      <c r="R29" s="14"/>
      <c r="S29" s="14"/>
      <c r="T29" s="14"/>
      <c r="U29" s="14"/>
    </row>
    <row r="30" spans="2:21" x14ac:dyDescent="0.2">
      <c r="B30" s="14">
        <f>Разбивка_по_щитам!B30</f>
        <v>1</v>
      </c>
      <c r="C30" s="14">
        <f>Разбивка_по_щитам!C30</f>
        <v>28</v>
      </c>
      <c r="D30" s="14" t="str">
        <f>Разбивка_по_щитам!F30</f>
        <v>ГРЩ-ЖД</v>
      </c>
      <c r="E30" s="14" t="str">
        <f>Разбивка_по_щитам!H30</f>
        <v>ЩС-Б</v>
      </c>
      <c r="F30" s="14" t="e">
        <f>Разбивка_по_щитам!I30</f>
        <v>#N/A</v>
      </c>
      <c r="G30" s="14" t="str">
        <f>Разбивка_по_щитам!J30</f>
        <v>Щит бассейна ЩС-Б Подвальный этаж этаж Пом. №00.002Тб</v>
      </c>
      <c r="H30" s="14">
        <f>Разбивка_по_щитам!K30</f>
        <v>37.97</v>
      </c>
      <c r="I30" s="14">
        <f>Разбивка_по_щитам!L30</f>
        <v>24.99</v>
      </c>
      <c r="J30" s="14" t="str">
        <f>Разбивка_по_щитам!M30</f>
        <v>L1,L2,L3</v>
      </c>
      <c r="K30" s="14" t="str">
        <f>Разбивка_по_щитам!N30</f>
        <v>ЩС-Б</v>
      </c>
      <c r="L30" s="14"/>
      <c r="M30" s="14" t="str">
        <f>Разбивка_по_щитам!P30</f>
        <v>ВВГнг(А)-LS (5х10)
L=53-1,57%</v>
      </c>
      <c r="N30" s="14"/>
      <c r="P30" s="14"/>
      <c r="Q30" s="14"/>
      <c r="R30" s="14"/>
      <c r="S30" s="14"/>
      <c r="T30" s="14"/>
      <c r="U30" s="14"/>
    </row>
    <row r="31" spans="2:21" x14ac:dyDescent="0.2">
      <c r="B31" s="14">
        <f>Разбивка_по_щитам!B31</f>
        <v>1</v>
      </c>
      <c r="C31" s="14">
        <f>Разбивка_по_щитам!C31</f>
        <v>29</v>
      </c>
      <c r="D31" s="14" t="str">
        <f>Разбивка_по_щитам!F31</f>
        <v>ГРЩ-ЖД</v>
      </c>
      <c r="E31" s="14" t="str">
        <f>Разбивка_по_щитам!H31</f>
        <v>ЩС-ВК.001</v>
      </c>
      <c r="F31" s="14" t="e">
        <f>Разбивка_по_щитам!I31</f>
        <v>#N/A</v>
      </c>
      <c r="G31" s="14" t="str">
        <f>Разбивка_по_щитам!J31</f>
        <v>Щит дренажных насосов ЩС-ВК.001 Подвальный этаж этаж Пом. 00.002Т</v>
      </c>
      <c r="H31" s="14">
        <f>Разбивка_по_щитам!K31</f>
        <v>17.28</v>
      </c>
      <c r="I31" s="14">
        <f>Разбивка_по_щитам!L31</f>
        <v>3.8</v>
      </c>
      <c r="J31" s="14" t="str">
        <f>Разбивка_по_щитам!M31</f>
        <v>L2"</v>
      </c>
      <c r="K31" s="14" t="str">
        <f>Разбивка_по_щитам!N31</f>
        <v>ЩС-ВК.001</v>
      </c>
      <c r="L31" s="14"/>
      <c r="M31" s="14" t="str">
        <f>Разбивка_по_щитам!P31</f>
        <v>ВВГнг(А)-LS (3х4)
L=52-3,6%</v>
      </c>
      <c r="N31" s="14"/>
      <c r="P31" s="14"/>
      <c r="Q31" s="14"/>
      <c r="R31" s="14"/>
      <c r="S31" s="14"/>
      <c r="T31" s="14"/>
      <c r="U31" s="14"/>
    </row>
    <row r="32" spans="2:21" x14ac:dyDescent="0.2">
      <c r="B32" s="14">
        <f>Разбивка_по_щитам!B32</f>
        <v>1</v>
      </c>
      <c r="C32" s="14">
        <f>Разбивка_по_щитам!C32</f>
        <v>30</v>
      </c>
      <c r="D32" s="14" t="str">
        <f>Разбивка_по_щитам!F32</f>
        <v>ГРЩ-ЖД</v>
      </c>
      <c r="E32" s="14" t="str">
        <f>Разбивка_по_щитам!H32</f>
        <v>ЩС-ВК.002</v>
      </c>
      <c r="F32" s="14" t="e">
        <f>Разбивка_по_щитам!I32</f>
        <v>#N/A</v>
      </c>
      <c r="G32" s="14" t="str">
        <f>Разбивка_по_щитам!J32</f>
        <v>Щит насосов ЩС-ВК.002 Подвальный этаж этаж Пом. №00.002Тб</v>
      </c>
      <c r="H32" s="14">
        <f>Разбивка_по_щитам!K32</f>
        <v>10.91</v>
      </c>
      <c r="I32" s="14">
        <f>Разбивка_по_щитам!L32</f>
        <v>2.4</v>
      </c>
      <c r="J32" s="14" t="str">
        <f>Разбивка_по_щитам!M32</f>
        <v>L3"</v>
      </c>
      <c r="K32" s="14" t="str">
        <f>Разбивка_по_щитам!N32</f>
        <v>ЩС-ВК.002</v>
      </c>
      <c r="L32" s="14"/>
      <c r="M32" s="14" t="str">
        <f>Разбивка_по_щитам!P32</f>
        <v>ВВГнг(А)-LS (3х4)
L=51-2,23%</v>
      </c>
      <c r="N32" s="14"/>
      <c r="P32" s="14"/>
      <c r="Q32" s="14"/>
      <c r="R32" s="14"/>
      <c r="S32" s="14"/>
      <c r="T32" s="14"/>
      <c r="U32" s="14"/>
    </row>
    <row r="33" spans="2:21" x14ac:dyDescent="0.2">
      <c r="B33" s="14">
        <f>Разбивка_по_щитам!B33</f>
        <v>1</v>
      </c>
      <c r="C33" s="14">
        <f>Разбивка_по_щитам!C33</f>
        <v>31</v>
      </c>
      <c r="D33" s="14" t="str">
        <f>Разбивка_по_щитам!F33</f>
        <v>ГРЩ-ЖД</v>
      </c>
      <c r="E33" s="14" t="str">
        <f>Разбивка_по_щитам!H33</f>
        <v>ЩС-ВК.003</v>
      </c>
      <c r="F33" s="14" t="e">
        <f>Разбивка_по_щитам!I33</f>
        <v>#N/A</v>
      </c>
      <c r="G33" s="14" t="str">
        <f>Разбивка_по_щитам!J33</f>
        <v>Щит насосов ЩС-ВК.003 Подвальный этаж этаж Пом. №00.006Т</v>
      </c>
      <c r="H33" s="14">
        <f>Разбивка_по_щитам!K33</f>
        <v>19.73</v>
      </c>
      <c r="I33" s="14">
        <f>Разбивка_по_щитам!L33</f>
        <v>4.34</v>
      </c>
      <c r="J33" s="14" t="str">
        <f>Разбивка_по_щитам!M33</f>
        <v>L1"</v>
      </c>
      <c r="K33" s="14" t="str">
        <f>Разбивка_по_щитам!N33</f>
        <v>ЩС-ВК.003</v>
      </c>
      <c r="L33" s="14"/>
      <c r="M33" s="14" t="str">
        <f>Разбивка_по_щитам!P33</f>
        <v>ВВГнг(А)-LS (3х4)
L=53-4,19%</v>
      </c>
      <c r="N33" s="14"/>
      <c r="P33" s="14"/>
      <c r="Q33" s="14"/>
      <c r="R33" s="14"/>
      <c r="S33" s="14"/>
      <c r="T33" s="14"/>
      <c r="U33" s="14"/>
    </row>
    <row r="34" spans="2:21" x14ac:dyDescent="0.2">
      <c r="B34" s="14">
        <f>Разбивка_по_щитам!B34</f>
        <v>1</v>
      </c>
      <c r="C34" s="14">
        <f>Разбивка_по_щитам!C34</f>
        <v>32</v>
      </c>
      <c r="D34" s="14" t="str">
        <f>Разбивка_по_щитам!F34</f>
        <v>ГРЩ-ЖД</v>
      </c>
      <c r="E34" s="14" t="str">
        <f>Разбивка_по_щитам!H34</f>
        <v>ЩУОВ</v>
      </c>
      <c r="F34" s="14" t="e">
        <f>Разбивка_по_щитам!I34</f>
        <v>#N/A</v>
      </c>
      <c r="G34" s="14" t="str">
        <f>Разбивка_по_щитам!J34</f>
        <v>Щит управления обогрева воронок ЩУОВ Тех. этаж этаж Пом. №3.001</v>
      </c>
      <c r="H34" s="14">
        <f>Разбивка_по_щитам!K34</f>
        <v>24.98</v>
      </c>
      <c r="I34" s="14">
        <f>Разбивка_по_щитам!L34</f>
        <v>16.440000000000001</v>
      </c>
      <c r="J34" s="14" t="str">
        <f>Разбивка_по_щитам!M34</f>
        <v>L1,L2,L3</v>
      </c>
      <c r="K34" s="14" t="str">
        <f>Разбивка_по_щитам!N34</f>
        <v>ЩУОВ</v>
      </c>
      <c r="L34" s="14"/>
      <c r="M34" s="14" t="str">
        <f>Разбивка_по_щитам!P34</f>
        <v>ВВГнг(А)-LS (5х6)
L=52-1,74%</v>
      </c>
      <c r="N34" s="14"/>
      <c r="P34" s="14"/>
      <c r="Q34" s="14"/>
      <c r="R34" s="14"/>
      <c r="S34" s="14"/>
      <c r="T34" s="14"/>
      <c r="U34" s="14"/>
    </row>
    <row r="35" spans="2:21" x14ac:dyDescent="0.2">
      <c r="B35" s="14">
        <f>Разбивка_по_щитам!B35</f>
        <v>1</v>
      </c>
      <c r="C35" s="14">
        <f>Разбивка_по_щитам!C35</f>
        <v>33</v>
      </c>
      <c r="D35" s="14" t="str">
        <f>Разбивка_по_щитам!F35</f>
        <v>ГРЩ-ЖД</v>
      </c>
      <c r="E35" s="14" t="str">
        <f>Разбивка_по_щитам!H35</f>
        <v>ЩР-ПК</v>
      </c>
      <c r="F35" s="14" t="e">
        <f>Разбивка_по_щитам!I35</f>
        <v>#N/A</v>
      </c>
      <c r="G35" s="14" t="str">
        <f>Разбивка_по_щитам!J35</f>
        <v>Щит профкухни ЩС-ПК Цокольный этаж этаж Пом. №0.0014Б</v>
      </c>
      <c r="H35" s="14">
        <f>Разбивка_по_щитам!K35</f>
        <v>157.94999999999999</v>
      </c>
      <c r="I35" s="14">
        <f>Разбивка_по_щитам!L35</f>
        <v>103.95</v>
      </c>
      <c r="J35" s="14" t="str">
        <f>Разбивка_по_щитам!M35</f>
        <v>L1,L2,L3</v>
      </c>
      <c r="K35" s="14" t="str">
        <f>Разбивка_по_щитам!N35</f>
        <v>ЩР-ПК</v>
      </c>
      <c r="L35" s="14"/>
      <c r="M35" s="14" t="str">
        <f>Разбивка_по_щитам!P35</f>
        <v>5хВВГнг(А)-LS  (1х95)
L=53-0,78%</v>
      </c>
      <c r="N35" s="14"/>
      <c r="P35" s="14"/>
      <c r="Q35" s="14"/>
      <c r="R35" s="14"/>
      <c r="S35" s="14"/>
      <c r="T35" s="14"/>
      <c r="U35" s="14"/>
    </row>
    <row r="36" spans="2:21" x14ac:dyDescent="0.2">
      <c r="B36" s="14">
        <f>Разбивка_по_щитам!B36</f>
        <v>1</v>
      </c>
      <c r="C36" s="14">
        <f>Разбивка_по_щитам!C36</f>
        <v>34</v>
      </c>
      <c r="D36" s="14" t="str">
        <f>Разбивка_по_щитам!F36</f>
        <v>ГРЩ-ЖД</v>
      </c>
      <c r="E36" s="14">
        <f>Разбивка_по_щитам!H36</f>
        <v>0</v>
      </c>
      <c r="F36" s="14" t="e">
        <f>Разбивка_по_щитам!I36</f>
        <v>#N/A</v>
      </c>
      <c r="G36" s="14" t="str">
        <f>Разбивка_по_щитам!J36</f>
        <v/>
      </c>
      <c r="H36" s="14" t="str">
        <f>Разбивка_по_щитам!K36</f>
        <v/>
      </c>
      <c r="I36" s="14" t="str">
        <f>Разбивка_по_щитам!L36</f>
        <v/>
      </c>
      <c r="J36" s="14" t="str">
        <f>Разбивка_по_щитам!M36</f>
        <v/>
      </c>
      <c r="K36" s="14" t="str">
        <f>Разбивка_по_щитам!N36</f>
        <v/>
      </c>
      <c r="L36" s="14"/>
      <c r="M36" s="14" t="str">
        <f>Разбивка_по_щитам!P36</f>
        <v/>
      </c>
      <c r="N36" s="14"/>
      <c r="P36" s="14"/>
      <c r="Q36" s="14"/>
      <c r="R36" s="14"/>
      <c r="S36" s="14"/>
      <c r="T36" s="14"/>
      <c r="U36" s="14"/>
    </row>
    <row r="37" spans="2:21" x14ac:dyDescent="0.2">
      <c r="B37" s="14">
        <f>Разбивка_по_щитам!B37</f>
        <v>1</v>
      </c>
      <c r="C37" s="14">
        <f>Разбивка_по_щитам!C37</f>
        <v>35</v>
      </c>
      <c r="D37" s="14" t="str">
        <f>Разбивка_по_щитам!F37</f>
        <v>ГРЩ-ЖД</v>
      </c>
      <c r="E37" s="14">
        <f>Разбивка_по_щитам!H37</f>
        <v>0</v>
      </c>
      <c r="F37" s="14" t="e">
        <f>Разбивка_по_щитам!I37</f>
        <v>#N/A</v>
      </c>
      <c r="G37" s="14" t="str">
        <f>Разбивка_по_щитам!J37</f>
        <v/>
      </c>
      <c r="H37" s="14" t="str">
        <f>Разбивка_по_щитам!K37</f>
        <v/>
      </c>
      <c r="I37" s="14" t="str">
        <f>Разбивка_по_щитам!L37</f>
        <v/>
      </c>
      <c r="J37" s="14" t="str">
        <f>Разбивка_по_щитам!M37</f>
        <v/>
      </c>
      <c r="K37" s="14" t="str">
        <f>Разбивка_по_щитам!N37</f>
        <v/>
      </c>
      <c r="L37" s="14"/>
      <c r="M37" s="14" t="str">
        <f>Разбивка_по_щитам!P37</f>
        <v/>
      </c>
      <c r="N37" s="14"/>
      <c r="P37" s="14"/>
      <c r="Q37" s="14"/>
      <c r="R37" s="14"/>
      <c r="S37" s="14"/>
      <c r="T37" s="14"/>
      <c r="U37" s="14"/>
    </row>
    <row r="38" spans="2:21" x14ac:dyDescent="0.2">
      <c r="B38" s="14">
        <f>Разбивка_по_щитам!B38</f>
        <v>1</v>
      </c>
      <c r="C38" s="14">
        <f>Разбивка_по_щитам!C38</f>
        <v>36</v>
      </c>
      <c r="D38" s="14" t="str">
        <f>Разбивка_по_щитам!F38</f>
        <v>ГРЩ-ЖД</v>
      </c>
      <c r="E38" s="14" t="str">
        <f>Разбивка_по_щитам!H38</f>
        <v>РЩ-1</v>
      </c>
      <c r="F38" s="14" t="e">
        <f>Разбивка_по_щитам!I38</f>
        <v>#N/A</v>
      </c>
      <c r="G38" s="14" t="str">
        <f>Разбивка_по_щитам!J38</f>
        <v>Щит Хаммам РЩ-1  Подвальный этаж этаж Пом. №00.001Тб</v>
      </c>
      <c r="H38" s="14">
        <f>Разбивка_по_щитам!K38</f>
        <v>57.739999999999995</v>
      </c>
      <c r="I38" s="14">
        <f>Разбивка_по_щитам!L38</f>
        <v>38</v>
      </c>
      <c r="J38" s="14" t="str">
        <f>Разбивка_по_щитам!M38</f>
        <v>L1,L2,L3</v>
      </c>
      <c r="K38" s="14" t="str">
        <f>Разбивка_по_щитам!N38</f>
        <v>РЩ-1</v>
      </c>
      <c r="L38" s="14"/>
      <c r="M38" s="14" t="str">
        <f>Разбивка_по_щитам!P38</f>
        <v>ВВГнг(А)-LS (5х16)
L=59-1,73%</v>
      </c>
      <c r="N38" s="14"/>
      <c r="P38" s="14"/>
      <c r="Q38" s="14"/>
      <c r="R38" s="14"/>
      <c r="S38" s="14"/>
      <c r="T38" s="14"/>
      <c r="U38" s="14"/>
    </row>
    <row r="39" spans="2:21" x14ac:dyDescent="0.2">
      <c r="B39" s="14">
        <f>Разбивка_по_щитам!B39</f>
        <v>1</v>
      </c>
      <c r="C39" s="14">
        <f>Разбивка_по_щитам!C39</f>
        <v>37</v>
      </c>
      <c r="D39" s="14" t="str">
        <f>Разбивка_по_щитам!F39</f>
        <v>ГРЩ-ЖД</v>
      </c>
      <c r="E39" s="14" t="str">
        <f>Разбивка_по_щитам!H39</f>
        <v>Э.4</v>
      </c>
      <c r="F39" s="14" t="e">
        <f>Разбивка_по_щитам!I39</f>
        <v>#N/A</v>
      </c>
      <c r="G39" s="14" t="str">
        <f>Разбивка_по_щитам!J39</f>
        <v xml:space="preserve">Флоатинг. Цокольный этаж этаж Пом. №023A </v>
      </c>
      <c r="H39" s="14">
        <f>Разбивка_по_щитам!K39</f>
        <v>22.73</v>
      </c>
      <c r="I39" s="14">
        <f>Разбивка_по_щитам!L39</f>
        <v>5</v>
      </c>
      <c r="J39" s="14" t="str">
        <f>Разбивка_по_щитам!M39</f>
        <v>L1"</v>
      </c>
      <c r="K39" s="14" t="str">
        <f>Разбивка_по_щитам!N39</f>
        <v>Э.4</v>
      </c>
      <c r="L39" s="14"/>
      <c r="M39" s="14" t="str">
        <f>Разбивка_по_щитам!P39</f>
        <v>ВВГнг(А)-LS (3х6)
L=60-3,66%</v>
      </c>
      <c r="N39" s="14"/>
      <c r="P39" s="14"/>
      <c r="Q39" s="14"/>
      <c r="R39" s="14"/>
      <c r="S39" s="14"/>
      <c r="T39" s="14"/>
      <c r="U39" s="14"/>
    </row>
    <row r="40" spans="2:21" x14ac:dyDescent="0.2">
      <c r="B40" s="14">
        <f>Разбивка_по_щитам!B40</f>
        <v>1</v>
      </c>
      <c r="C40" s="14">
        <f>Разбивка_по_щитам!C40</f>
        <v>38</v>
      </c>
      <c r="D40" s="14" t="str">
        <f>Разбивка_по_щитам!F40</f>
        <v>ГРЩ-ЖД</v>
      </c>
      <c r="E40" s="14" t="str">
        <f>Разбивка_по_щитам!H40</f>
        <v>SEC1-21</v>
      </c>
      <c r="F40" s="14" t="e">
        <f>Разбивка_по_щитам!I40</f>
        <v>#N/A</v>
      </c>
      <c r="G40" s="14" t="str">
        <f>Разбивка_по_щитам!J40</f>
        <v xml:space="preserve">Щит охранной сигнализации Подвальный этаж этаж Пом. №007Т </v>
      </c>
      <c r="H40" s="14">
        <f>Разбивка_по_щитам!K40</f>
        <v>1.37</v>
      </c>
      <c r="I40" s="14">
        <f>Разбивка_по_щитам!L40</f>
        <v>0.3</v>
      </c>
      <c r="J40" s="14" t="str">
        <f>Разбивка_по_щитам!M40</f>
        <v>L2"</v>
      </c>
      <c r="K40" s="14" t="str">
        <f>Разбивка_по_щитам!N40</f>
        <v>SEC1-21</v>
      </c>
      <c r="L40" s="14"/>
      <c r="M40" s="14" t="str">
        <f>Разбивка_по_щитам!P40</f>
        <v>ВВГнг(А)-LS (3х2,5)
L=44-0,39%</v>
      </c>
      <c r="N40" s="14"/>
      <c r="P40" s="14"/>
      <c r="Q40" s="14"/>
      <c r="R40" s="14"/>
      <c r="S40" s="14"/>
      <c r="T40" s="14"/>
      <c r="U40" s="14"/>
    </row>
    <row r="41" spans="2:21" x14ac:dyDescent="0.2">
      <c r="B41" s="14">
        <f>Разбивка_по_щитам!B41</f>
        <v>1</v>
      </c>
      <c r="C41" s="14">
        <f>Разбивка_по_щитам!C41</f>
        <v>39</v>
      </c>
      <c r="D41" s="14" t="str">
        <f>Разбивка_по_щитам!F41</f>
        <v>ГРЩ-ЖД</v>
      </c>
      <c r="E41" s="14">
        <f>Разбивка_по_щитам!H41</f>
        <v>0</v>
      </c>
      <c r="F41" s="14" t="e">
        <f>Разбивка_по_щитам!I41</f>
        <v>#N/A</v>
      </c>
      <c r="G41" s="14" t="str">
        <f>Разбивка_по_щитам!J41</f>
        <v/>
      </c>
      <c r="H41" s="14" t="str">
        <f>Разбивка_по_щитам!K41</f>
        <v/>
      </c>
      <c r="I41" s="14" t="str">
        <f>Разбивка_по_щитам!L41</f>
        <v/>
      </c>
      <c r="J41" s="14" t="str">
        <f>Разбивка_по_щитам!M41</f>
        <v/>
      </c>
      <c r="K41" s="14" t="str">
        <f>Разбивка_по_щитам!N41</f>
        <v/>
      </c>
      <c r="L41" s="14"/>
      <c r="M41" s="14" t="str">
        <f>Разбивка_по_щитам!P41</f>
        <v/>
      </c>
      <c r="N41" s="14"/>
      <c r="P41" s="14"/>
      <c r="Q41" s="14"/>
      <c r="R41" s="14"/>
      <c r="S41" s="14"/>
      <c r="T41" s="14"/>
      <c r="U41" s="14"/>
    </row>
    <row r="42" spans="2:21" x14ac:dyDescent="0.2">
      <c r="B42" s="14">
        <f>Разбивка_по_щитам!B42</f>
        <v>1</v>
      </c>
      <c r="C42" s="14">
        <f>Разбивка_по_щитам!C42</f>
        <v>40</v>
      </c>
      <c r="D42" s="14" t="str">
        <f>Разбивка_по_щитам!F42</f>
        <v>ГРЩ-ЖД</v>
      </c>
      <c r="E42" s="14">
        <f>Разбивка_по_щитам!H42</f>
        <v>0</v>
      </c>
      <c r="F42" s="14" t="e">
        <f>Разбивка_по_щитам!I42</f>
        <v>#N/A</v>
      </c>
      <c r="G42" s="14" t="str">
        <f>Разбивка_по_щитам!J42</f>
        <v/>
      </c>
      <c r="H42" s="14" t="str">
        <f>Разбивка_по_щитам!K42</f>
        <v/>
      </c>
      <c r="I42" s="14" t="str">
        <f>Разбивка_по_щитам!L42</f>
        <v/>
      </c>
      <c r="J42" s="14" t="str">
        <f>Разбивка_по_щитам!M42</f>
        <v/>
      </c>
      <c r="K42" s="14" t="str">
        <f>Разбивка_по_щитам!N42</f>
        <v/>
      </c>
      <c r="L42" s="14"/>
      <c r="M42" s="14" t="str">
        <f>Разбивка_по_щитам!P42</f>
        <v/>
      </c>
      <c r="N42" s="14"/>
      <c r="P42" s="14"/>
      <c r="Q42" s="14"/>
      <c r="R42" s="14"/>
      <c r="S42" s="14"/>
      <c r="T42" s="14"/>
      <c r="U42" s="14"/>
    </row>
    <row r="43" spans="2:21" x14ac:dyDescent="0.2">
      <c r="B43" s="14">
        <f>Разбивка_по_щитам!B43</f>
        <v>1</v>
      </c>
      <c r="C43" s="14">
        <f>Разбивка_по_щитам!C43</f>
        <v>41</v>
      </c>
      <c r="D43" s="14" t="str">
        <f>Разбивка_по_щитам!F43</f>
        <v>ГРЩ-ЖД</v>
      </c>
      <c r="E43" s="14">
        <f>Разбивка_по_щитам!H43</f>
        <v>0</v>
      </c>
      <c r="F43" s="14" t="e">
        <f>Разбивка_по_щитам!I43</f>
        <v>#N/A</v>
      </c>
      <c r="G43" s="14" t="str">
        <f>Разбивка_по_щитам!J43</f>
        <v/>
      </c>
      <c r="H43" s="14" t="str">
        <f>Разбивка_по_щитам!K43</f>
        <v/>
      </c>
      <c r="I43" s="14" t="str">
        <f>Разбивка_по_щитам!L43</f>
        <v/>
      </c>
      <c r="J43" s="14" t="str">
        <f>Разбивка_по_щитам!M43</f>
        <v/>
      </c>
      <c r="K43" s="14" t="str">
        <f>Разбивка_по_щитам!N43</f>
        <v/>
      </c>
      <c r="L43" s="14"/>
      <c r="M43" s="14" t="str">
        <f>Разбивка_по_щитам!P43</f>
        <v/>
      </c>
      <c r="N43" s="14"/>
      <c r="P43" s="14"/>
      <c r="Q43" s="14"/>
      <c r="R43" s="14"/>
      <c r="S43" s="14"/>
      <c r="T43" s="14"/>
      <c r="U43" s="14"/>
    </row>
    <row r="44" spans="2:21" x14ac:dyDescent="0.2">
      <c r="B44" s="14">
        <f>Разбивка_по_щитам!B44</f>
        <v>1</v>
      </c>
      <c r="C44" s="14">
        <f>Разбивка_по_щитам!C44</f>
        <v>42</v>
      </c>
      <c r="D44" s="14" t="str">
        <f>Разбивка_по_щитам!F44</f>
        <v>ГРЩ-ЖД</v>
      </c>
      <c r="E44" s="14">
        <f>Разбивка_по_щитам!H44</f>
        <v>0</v>
      </c>
      <c r="F44" s="14" t="e">
        <f>Разбивка_по_щитам!I44</f>
        <v>#N/A</v>
      </c>
      <c r="G44" s="14" t="str">
        <f>Разбивка_по_щитам!J44</f>
        <v/>
      </c>
      <c r="H44" s="14" t="str">
        <f>Разбивка_по_щитам!K44</f>
        <v/>
      </c>
      <c r="I44" s="14" t="str">
        <f>Разбивка_по_щитам!L44</f>
        <v/>
      </c>
      <c r="J44" s="14" t="str">
        <f>Разбивка_по_щитам!M44</f>
        <v/>
      </c>
      <c r="K44" s="14" t="str">
        <f>Разбивка_по_щитам!N44</f>
        <v/>
      </c>
      <c r="L44" s="14"/>
      <c r="M44" s="14" t="str">
        <f>Разбивка_по_щитам!P44</f>
        <v/>
      </c>
      <c r="N44" s="14"/>
      <c r="P44" s="14"/>
      <c r="Q44" s="14"/>
      <c r="R44" s="14"/>
      <c r="S44" s="14"/>
      <c r="T44" s="14"/>
      <c r="U44" s="14"/>
    </row>
    <row r="45" spans="2:21" x14ac:dyDescent="0.2">
      <c r="B45" s="14">
        <f>Разбивка_по_щитам!B45</f>
        <v>1</v>
      </c>
      <c r="C45" s="14">
        <f>Разбивка_по_щитам!C45</f>
        <v>43</v>
      </c>
      <c r="D45" s="14" t="str">
        <f>Разбивка_по_щитам!F45</f>
        <v>ГРЩ-ЖД</v>
      </c>
      <c r="E45" s="14">
        <f>Разбивка_по_щитам!H45</f>
        <v>0</v>
      </c>
      <c r="F45" s="14" t="e">
        <f>Разбивка_по_щитам!I45</f>
        <v>#N/A</v>
      </c>
      <c r="G45" s="14" t="str">
        <f>Разбивка_по_щитам!J45</f>
        <v/>
      </c>
      <c r="H45" s="14" t="str">
        <f>Разбивка_по_щитам!K45</f>
        <v/>
      </c>
      <c r="I45" s="14" t="str">
        <f>Разбивка_по_щитам!L45</f>
        <v/>
      </c>
      <c r="J45" s="14" t="str">
        <f>Разбивка_по_щитам!M45</f>
        <v/>
      </c>
      <c r="K45" s="14" t="str">
        <f>Разбивка_по_щитам!N45</f>
        <v/>
      </c>
      <c r="L45" s="14"/>
      <c r="M45" s="14" t="str">
        <f>Разбивка_по_щитам!P45</f>
        <v/>
      </c>
      <c r="N45" s="14"/>
      <c r="P45" s="14"/>
      <c r="Q45" s="14"/>
      <c r="R45" s="14"/>
      <c r="S45" s="14"/>
      <c r="T45" s="14"/>
      <c r="U45" s="14"/>
    </row>
    <row r="46" spans="2:21" x14ac:dyDescent="0.2">
      <c r="B46" s="14">
        <f>Разбивка_по_щитам!B46</f>
        <v>1</v>
      </c>
      <c r="C46" s="14">
        <f>Разбивка_по_щитам!C46</f>
        <v>44</v>
      </c>
      <c r="D46" s="14" t="str">
        <f>Разбивка_по_щитам!F46</f>
        <v>ГРЩ-ЖД</v>
      </c>
      <c r="E46" s="14">
        <f>Разбивка_по_щитам!H46</f>
        <v>0</v>
      </c>
      <c r="F46" s="14" t="e">
        <f>Разбивка_по_щитам!I46</f>
        <v>#N/A</v>
      </c>
      <c r="G46" s="14" t="str">
        <f>Разбивка_по_щитам!J46</f>
        <v/>
      </c>
      <c r="H46" s="14" t="str">
        <f>Разбивка_по_щитам!K46</f>
        <v/>
      </c>
      <c r="I46" s="14" t="str">
        <f>Разбивка_по_щитам!L46</f>
        <v/>
      </c>
      <c r="J46" s="14" t="str">
        <f>Разбивка_по_щитам!M46</f>
        <v/>
      </c>
      <c r="K46" s="14" t="str">
        <f>Разбивка_по_щитам!N46</f>
        <v/>
      </c>
      <c r="L46" s="14"/>
      <c r="M46" s="14" t="str">
        <f>Разбивка_по_щитам!P46</f>
        <v/>
      </c>
      <c r="N46" s="14"/>
      <c r="P46" s="14"/>
      <c r="Q46" s="14"/>
      <c r="R46" s="14"/>
      <c r="S46" s="14"/>
      <c r="T46" s="14"/>
      <c r="U46" s="14"/>
    </row>
    <row r="47" spans="2:21" x14ac:dyDescent="0.2">
      <c r="B47" s="14">
        <f>Разбивка_по_щитам!B47</f>
        <v>1</v>
      </c>
      <c r="C47" s="14">
        <f>Разбивка_по_щитам!C47</f>
        <v>45</v>
      </c>
      <c r="D47" s="14" t="str">
        <f>Разбивка_по_щитам!F47</f>
        <v>ГРЩ-ЖД</v>
      </c>
      <c r="E47" s="14">
        <f>Разбивка_по_щитам!H47</f>
        <v>0</v>
      </c>
      <c r="F47" s="14" t="e">
        <f>Разбивка_по_щитам!I47</f>
        <v>#N/A</v>
      </c>
      <c r="G47" s="14" t="str">
        <f>Разбивка_по_щитам!J47</f>
        <v/>
      </c>
      <c r="H47" s="14" t="str">
        <f>Разбивка_по_щитам!K47</f>
        <v/>
      </c>
      <c r="I47" s="14" t="str">
        <f>Разбивка_по_щитам!L47</f>
        <v/>
      </c>
      <c r="J47" s="14" t="str">
        <f>Разбивка_по_щитам!M47</f>
        <v/>
      </c>
      <c r="K47" s="14" t="str">
        <f>Разбивка_по_щитам!N47</f>
        <v/>
      </c>
      <c r="L47" s="14"/>
      <c r="M47" s="14" t="str">
        <f>Разбивка_по_щитам!P47</f>
        <v/>
      </c>
      <c r="N47" s="14"/>
      <c r="P47" s="14"/>
      <c r="Q47" s="14"/>
      <c r="R47" s="14"/>
      <c r="S47" s="14"/>
      <c r="T47" s="14"/>
      <c r="U47" s="14"/>
    </row>
    <row r="48" spans="2:21" x14ac:dyDescent="0.2">
      <c r="B48" s="14">
        <f>Разбивка_по_щитам!B48</f>
        <v>1</v>
      </c>
      <c r="C48" s="14">
        <f>Разбивка_по_щитам!C48</f>
        <v>46</v>
      </c>
      <c r="D48" s="14" t="str">
        <f>Разбивка_по_щитам!F48</f>
        <v>ГРЩ-ЖД</v>
      </c>
      <c r="E48" s="14">
        <f>Разбивка_по_щитам!H48</f>
        <v>0</v>
      </c>
      <c r="F48" s="14" t="e">
        <f>Разбивка_по_щитам!I48</f>
        <v>#N/A</v>
      </c>
      <c r="G48" s="14" t="str">
        <f>Разбивка_по_щитам!J48</f>
        <v/>
      </c>
      <c r="H48" s="14" t="str">
        <f>Разбивка_по_щитам!K48</f>
        <v/>
      </c>
      <c r="I48" s="14" t="str">
        <f>Разбивка_по_щитам!L48</f>
        <v/>
      </c>
      <c r="J48" s="14" t="str">
        <f>Разбивка_по_щитам!M48</f>
        <v/>
      </c>
      <c r="K48" s="14" t="str">
        <f>Разбивка_по_щитам!N48</f>
        <v/>
      </c>
      <c r="L48" s="14"/>
      <c r="M48" s="14" t="str">
        <f>Разбивка_по_щитам!P48</f>
        <v/>
      </c>
      <c r="N48" s="14"/>
      <c r="P48" s="14"/>
      <c r="Q48" s="14"/>
      <c r="R48" s="14"/>
      <c r="S48" s="14"/>
      <c r="T48" s="14"/>
      <c r="U48" s="14"/>
    </row>
    <row r="49" spans="2:21" x14ac:dyDescent="0.2">
      <c r="B49" s="14">
        <f>Разбивка_по_щитам!B49</f>
        <v>1</v>
      </c>
      <c r="C49" s="14">
        <f>Разбивка_по_щитам!C49</f>
        <v>47</v>
      </c>
      <c r="D49" s="14" t="str">
        <f>Разбивка_по_щитам!F49</f>
        <v>ГРЩ-ЖД</v>
      </c>
      <c r="E49" s="14">
        <f>Разбивка_по_щитам!H49</f>
        <v>0</v>
      </c>
      <c r="F49" s="14" t="e">
        <f>Разбивка_по_щитам!I49</f>
        <v>#N/A</v>
      </c>
      <c r="G49" s="14" t="str">
        <f>Разбивка_по_щитам!J49</f>
        <v/>
      </c>
      <c r="H49" s="14" t="str">
        <f>Разбивка_по_щитам!K49</f>
        <v/>
      </c>
      <c r="I49" s="14" t="str">
        <f>Разбивка_по_щитам!L49</f>
        <v/>
      </c>
      <c r="J49" s="14" t="str">
        <f>Разбивка_по_щитам!M49</f>
        <v/>
      </c>
      <c r="K49" s="14" t="str">
        <f>Разбивка_по_щитам!N49</f>
        <v/>
      </c>
      <c r="L49" s="14"/>
      <c r="M49" s="14" t="str">
        <f>Разбивка_по_щитам!P49</f>
        <v/>
      </c>
      <c r="N49" s="14"/>
      <c r="P49" s="14"/>
      <c r="Q49" s="14"/>
      <c r="R49" s="14"/>
      <c r="S49" s="14"/>
      <c r="T49" s="14"/>
      <c r="U49" s="14"/>
    </row>
    <row r="50" spans="2:21" x14ac:dyDescent="0.2">
      <c r="B50" s="14">
        <f>Разбивка_по_щитам!B50</f>
        <v>1</v>
      </c>
      <c r="C50" s="14">
        <f>Разбивка_по_щитам!C50</f>
        <v>48</v>
      </c>
      <c r="D50" s="14" t="str">
        <f>Разбивка_по_щитам!F50</f>
        <v>ГРЩ-ЖД</v>
      </c>
      <c r="E50" s="14">
        <f>Разбивка_по_щитам!H50</f>
        <v>0</v>
      </c>
      <c r="F50" s="14" t="e">
        <f>Разбивка_по_щитам!I50</f>
        <v>#N/A</v>
      </c>
      <c r="G50" s="14" t="str">
        <f>Разбивка_по_щитам!J50</f>
        <v/>
      </c>
      <c r="H50" s="14" t="str">
        <f>Разбивка_по_щитам!K50</f>
        <v/>
      </c>
      <c r="I50" s="14" t="str">
        <f>Разбивка_по_щитам!L50</f>
        <v/>
      </c>
      <c r="J50" s="14" t="str">
        <f>Разбивка_по_щитам!M50</f>
        <v/>
      </c>
      <c r="K50" s="14" t="str">
        <f>Разбивка_по_щитам!N50</f>
        <v/>
      </c>
      <c r="L50" s="14"/>
      <c r="M50" s="14" t="str">
        <f>Разбивка_по_щитам!P50</f>
        <v/>
      </c>
      <c r="N50" s="14"/>
      <c r="P50" s="14"/>
      <c r="Q50" s="14"/>
      <c r="R50" s="14"/>
      <c r="S50" s="14"/>
      <c r="T50" s="14"/>
      <c r="U50" s="14"/>
    </row>
    <row r="51" spans="2:21" x14ac:dyDescent="0.2">
      <c r="B51" s="14">
        <f>Разбивка_по_щитам!B51</f>
        <v>1</v>
      </c>
      <c r="C51" s="14">
        <f>Разбивка_по_щитам!C51</f>
        <v>49</v>
      </c>
      <c r="D51" s="14" t="str">
        <f>Разбивка_по_щитам!F51</f>
        <v>ГРЩ-ЖД</v>
      </c>
      <c r="E51" s="14">
        <f>Разбивка_по_щитам!H51</f>
        <v>0</v>
      </c>
      <c r="F51" s="14" t="e">
        <f>Разбивка_по_щитам!I51</f>
        <v>#N/A</v>
      </c>
      <c r="G51" s="14" t="str">
        <f>Разбивка_по_щитам!J51</f>
        <v/>
      </c>
      <c r="H51" s="14" t="str">
        <f>Разбивка_по_щитам!K51</f>
        <v/>
      </c>
      <c r="I51" s="14" t="str">
        <f>Разбивка_по_щитам!L51</f>
        <v/>
      </c>
      <c r="J51" s="14" t="str">
        <f>Разбивка_по_щитам!M51</f>
        <v/>
      </c>
      <c r="K51" s="14" t="str">
        <f>Разбивка_по_щитам!N51</f>
        <v/>
      </c>
      <c r="L51" s="14"/>
      <c r="M51" s="14" t="str">
        <f>Разбивка_по_щитам!P51</f>
        <v/>
      </c>
      <c r="N51" s="14"/>
      <c r="P51" s="14"/>
      <c r="Q51" s="14"/>
      <c r="R51" s="14"/>
      <c r="S51" s="14"/>
      <c r="T51" s="14"/>
      <c r="U51" s="14"/>
    </row>
    <row r="52" spans="2:21" x14ac:dyDescent="0.2">
      <c r="B52" s="14">
        <f>Разбивка_по_щитам!B52</f>
        <v>1</v>
      </c>
      <c r="C52" s="14">
        <f>Разбивка_по_щитам!C52</f>
        <v>50</v>
      </c>
      <c r="D52" s="14" t="str">
        <f>Разбивка_по_щитам!F52</f>
        <v>ГРЩ-ЖД</v>
      </c>
      <c r="E52" s="14">
        <f>Разбивка_по_щитам!H52</f>
        <v>0</v>
      </c>
      <c r="F52" s="14" t="e">
        <f>Разбивка_по_щитам!I52</f>
        <v>#N/A</v>
      </c>
      <c r="G52" s="14" t="str">
        <f>Разбивка_по_щитам!J52</f>
        <v/>
      </c>
      <c r="H52" s="14" t="str">
        <f>Разбивка_по_щитам!K52</f>
        <v/>
      </c>
      <c r="I52" s="14" t="str">
        <f>Разбивка_по_щитам!L52</f>
        <v/>
      </c>
      <c r="J52" s="14" t="str">
        <f>Разбивка_по_щитам!M52</f>
        <v/>
      </c>
      <c r="K52" s="14" t="str">
        <f>Разбивка_по_щитам!N52</f>
        <v/>
      </c>
      <c r="L52" s="14"/>
      <c r="M52" s="14" t="str">
        <f>Разбивка_по_щитам!P52</f>
        <v/>
      </c>
      <c r="N52" s="14"/>
      <c r="P52" s="14"/>
      <c r="Q52" s="14"/>
      <c r="R52" s="14"/>
      <c r="S52" s="14"/>
      <c r="T52" s="14"/>
      <c r="U52" s="14"/>
    </row>
    <row r="53" spans="2:21" x14ac:dyDescent="0.2">
      <c r="B53" s="14">
        <f>Разбивка_по_щитам!B53</f>
        <v>1</v>
      </c>
      <c r="C53" s="14">
        <f>Разбивка_по_щитам!C53</f>
        <v>51</v>
      </c>
      <c r="D53" s="14" t="str">
        <f>Разбивка_по_щитам!F53</f>
        <v>ГРЩ-ЖД</v>
      </c>
      <c r="E53" s="14">
        <f>Разбивка_по_щитам!H53</f>
        <v>0</v>
      </c>
      <c r="F53" s="14" t="e">
        <f>Разбивка_по_щитам!I53</f>
        <v>#N/A</v>
      </c>
      <c r="G53" s="14" t="str">
        <f>Разбивка_по_щитам!J53</f>
        <v/>
      </c>
      <c r="H53" s="14" t="str">
        <f>Разбивка_по_щитам!K53</f>
        <v/>
      </c>
      <c r="I53" s="14" t="str">
        <f>Разбивка_по_щитам!L53</f>
        <v/>
      </c>
      <c r="J53" s="14" t="str">
        <f>Разбивка_по_щитам!M53</f>
        <v/>
      </c>
      <c r="K53" s="14" t="str">
        <f>Разбивка_по_щитам!N53</f>
        <v/>
      </c>
      <c r="L53" s="14"/>
      <c r="M53" s="14" t="str">
        <f>Разбивка_по_щитам!P53</f>
        <v/>
      </c>
      <c r="N53" s="14"/>
      <c r="P53" s="14"/>
      <c r="Q53" s="14"/>
      <c r="R53" s="14"/>
      <c r="S53" s="14"/>
      <c r="T53" s="14"/>
      <c r="U53" s="14"/>
    </row>
    <row r="54" spans="2:21" x14ac:dyDescent="0.2">
      <c r="B54" s="14">
        <f>Разбивка_по_щитам!B54</f>
        <v>1</v>
      </c>
      <c r="C54" s="14">
        <f>Разбивка_по_щитам!C54</f>
        <v>52</v>
      </c>
      <c r="D54" s="14" t="str">
        <f>Разбивка_по_щитам!F54</f>
        <v>ГРЩ-ЖД</v>
      </c>
      <c r="E54" s="14">
        <f>Разбивка_по_щитам!H54</f>
        <v>0</v>
      </c>
      <c r="F54" s="14" t="e">
        <f>Разбивка_по_щитам!I54</f>
        <v>#N/A</v>
      </c>
      <c r="G54" s="14" t="str">
        <f>Разбивка_по_щитам!J54</f>
        <v/>
      </c>
      <c r="H54" s="14" t="str">
        <f>Разбивка_по_щитам!K54</f>
        <v/>
      </c>
      <c r="I54" s="14" t="str">
        <f>Разбивка_по_щитам!L54</f>
        <v/>
      </c>
      <c r="J54" s="14" t="str">
        <f>Разбивка_по_щитам!M54</f>
        <v/>
      </c>
      <c r="K54" s="14" t="str">
        <f>Разбивка_по_щитам!N54</f>
        <v/>
      </c>
      <c r="L54" s="14"/>
      <c r="M54" s="14" t="str">
        <f>Разбивка_по_щитам!P54</f>
        <v/>
      </c>
      <c r="N54" s="14"/>
      <c r="P54" s="14"/>
      <c r="Q54" s="14"/>
      <c r="R54" s="14"/>
      <c r="S54" s="14"/>
      <c r="T54" s="14"/>
      <c r="U54" s="14"/>
    </row>
    <row r="55" spans="2:21" x14ac:dyDescent="0.2">
      <c r="B55" s="14">
        <f>Разбивка_по_щитам!B55</f>
        <v>1</v>
      </c>
      <c r="C55" s="14">
        <f>Разбивка_по_щитам!C55</f>
        <v>53</v>
      </c>
      <c r="D55" s="14" t="str">
        <f>Разбивка_по_щитам!F55</f>
        <v>ГРЩ-ЖД</v>
      </c>
      <c r="E55" s="14">
        <f>Разбивка_по_щитам!H55</f>
        <v>0</v>
      </c>
      <c r="F55" s="14" t="e">
        <f>Разбивка_по_щитам!I55</f>
        <v>#N/A</v>
      </c>
      <c r="G55" s="14" t="str">
        <f>Разбивка_по_щитам!J55</f>
        <v/>
      </c>
      <c r="H55" s="14" t="str">
        <f>Разбивка_по_щитам!K55</f>
        <v/>
      </c>
      <c r="I55" s="14" t="str">
        <f>Разбивка_по_щитам!L55</f>
        <v/>
      </c>
      <c r="J55" s="14" t="str">
        <f>Разбивка_по_щитам!M55</f>
        <v/>
      </c>
      <c r="K55" s="14" t="str">
        <f>Разбивка_по_щитам!N55</f>
        <v/>
      </c>
      <c r="L55" s="14"/>
      <c r="M55" s="14" t="str">
        <f>Разбивка_по_щитам!P55</f>
        <v/>
      </c>
      <c r="N55" s="14"/>
      <c r="P55" s="14"/>
      <c r="Q55" s="14"/>
      <c r="R55" s="14"/>
      <c r="S55" s="14"/>
      <c r="T55" s="14"/>
      <c r="U55" s="14"/>
    </row>
    <row r="56" spans="2:21" x14ac:dyDescent="0.2">
      <c r="B56" s="14">
        <f>Разбивка_по_щитам!B56</f>
        <v>1</v>
      </c>
      <c r="C56" s="14">
        <f>Разбивка_по_щитам!C56</f>
        <v>54</v>
      </c>
      <c r="D56" s="14" t="str">
        <f>Разбивка_по_щитам!F56</f>
        <v>ГРЩ-ЖД</v>
      </c>
      <c r="E56" s="14">
        <f>Разбивка_по_щитам!H56</f>
        <v>0</v>
      </c>
      <c r="F56" s="14" t="e">
        <f>Разбивка_по_щитам!I56</f>
        <v>#N/A</v>
      </c>
      <c r="G56" s="14" t="str">
        <f>Разбивка_по_щитам!J56</f>
        <v/>
      </c>
      <c r="H56" s="14" t="str">
        <f>Разбивка_по_щитам!K56</f>
        <v/>
      </c>
      <c r="I56" s="14" t="str">
        <f>Разбивка_по_щитам!L56</f>
        <v/>
      </c>
      <c r="J56" s="14" t="str">
        <f>Разбивка_по_щитам!M56</f>
        <v/>
      </c>
      <c r="K56" s="14" t="str">
        <f>Разбивка_по_щитам!N56</f>
        <v/>
      </c>
      <c r="L56" s="14"/>
      <c r="M56" s="14" t="str">
        <f>Разбивка_по_щитам!P56</f>
        <v/>
      </c>
      <c r="N56" s="14"/>
      <c r="P56" s="14"/>
      <c r="Q56" s="14"/>
      <c r="R56" s="14"/>
      <c r="S56" s="14"/>
      <c r="T56" s="14"/>
      <c r="U56" s="14"/>
    </row>
    <row r="57" spans="2:21" x14ac:dyDescent="0.2">
      <c r="B57" s="14">
        <f>Разбивка_по_щитам!B57</f>
        <v>1</v>
      </c>
      <c r="C57" s="14">
        <f>Разбивка_по_щитам!C57</f>
        <v>55</v>
      </c>
      <c r="D57" s="14" t="str">
        <f>Разбивка_по_щитам!F57</f>
        <v>ГРЩ-ЖД</v>
      </c>
      <c r="E57" s="14">
        <f>Разбивка_по_щитам!H57</f>
        <v>0</v>
      </c>
      <c r="F57" s="14" t="e">
        <f>Разбивка_по_щитам!I57</f>
        <v>#N/A</v>
      </c>
      <c r="G57" s="14" t="str">
        <f>Разбивка_по_щитам!J57</f>
        <v/>
      </c>
      <c r="H57" s="14" t="str">
        <f>Разбивка_по_щитам!K57</f>
        <v/>
      </c>
      <c r="I57" s="14" t="str">
        <f>Разбивка_по_щитам!L57</f>
        <v/>
      </c>
      <c r="J57" s="14" t="str">
        <f>Разбивка_по_щитам!M57</f>
        <v/>
      </c>
      <c r="K57" s="14" t="str">
        <f>Разбивка_по_щитам!N57</f>
        <v/>
      </c>
      <c r="L57" s="14"/>
      <c r="M57" s="14" t="str">
        <f>Разбивка_по_щитам!P57</f>
        <v/>
      </c>
      <c r="N57" s="14"/>
      <c r="P57" s="14"/>
      <c r="Q57" s="14"/>
      <c r="R57" s="14"/>
      <c r="S57" s="14"/>
      <c r="T57" s="14"/>
      <c r="U57" s="14"/>
    </row>
    <row r="58" spans="2:21" x14ac:dyDescent="0.2">
      <c r="B58" s="14">
        <f>Разбивка_по_щитам!B58</f>
        <v>1</v>
      </c>
      <c r="C58" s="14">
        <f>Разбивка_по_щитам!C58</f>
        <v>56</v>
      </c>
      <c r="D58" s="14" t="str">
        <f>Разбивка_по_щитам!F58</f>
        <v>ГРЩ-ЖД</v>
      </c>
      <c r="E58" s="14">
        <f>Разбивка_по_щитам!H58</f>
        <v>0</v>
      </c>
      <c r="F58" s="14" t="e">
        <f>Разбивка_по_щитам!I58</f>
        <v>#N/A</v>
      </c>
      <c r="G58" s="14" t="str">
        <f>Разбивка_по_щитам!J58</f>
        <v/>
      </c>
      <c r="H58" s="14" t="str">
        <f>Разбивка_по_щитам!K58</f>
        <v/>
      </c>
      <c r="I58" s="14" t="str">
        <f>Разбивка_по_щитам!L58</f>
        <v/>
      </c>
      <c r="J58" s="14" t="str">
        <f>Разбивка_по_щитам!M58</f>
        <v/>
      </c>
      <c r="K58" s="14" t="str">
        <f>Разбивка_по_щитам!N58</f>
        <v/>
      </c>
      <c r="L58" s="14"/>
      <c r="M58" s="14" t="str">
        <f>Разбивка_по_щитам!P58</f>
        <v/>
      </c>
      <c r="N58" s="14"/>
      <c r="P58" s="14"/>
      <c r="Q58" s="14"/>
      <c r="R58" s="14"/>
      <c r="S58" s="14"/>
      <c r="T58" s="14"/>
      <c r="U58" s="14"/>
    </row>
    <row r="59" spans="2:21" x14ac:dyDescent="0.2">
      <c r="B59" s="14">
        <f>Разбивка_по_щитам!B59</f>
        <v>1</v>
      </c>
      <c r="C59" s="14">
        <f>Разбивка_по_щитам!C59</f>
        <v>57</v>
      </c>
      <c r="D59" s="14" t="str">
        <f>Разбивка_по_щитам!F59</f>
        <v>ГРЩ-ЖД</v>
      </c>
      <c r="E59" s="14">
        <f>Разбивка_по_щитам!H59</f>
        <v>0</v>
      </c>
      <c r="F59" s="14" t="e">
        <f>Разбивка_по_щитам!I59</f>
        <v>#N/A</v>
      </c>
      <c r="G59" s="14" t="str">
        <f>Разбивка_по_щитам!J59</f>
        <v/>
      </c>
      <c r="H59" s="14" t="str">
        <f>Разбивка_по_щитам!K59</f>
        <v/>
      </c>
      <c r="I59" s="14" t="str">
        <f>Разбивка_по_щитам!L59</f>
        <v/>
      </c>
      <c r="J59" s="14" t="str">
        <f>Разбивка_по_щитам!M59</f>
        <v/>
      </c>
      <c r="K59" s="14" t="str">
        <f>Разбивка_по_щитам!N59</f>
        <v/>
      </c>
      <c r="L59" s="14"/>
      <c r="M59" s="14" t="str">
        <f>Разбивка_по_щитам!P59</f>
        <v/>
      </c>
      <c r="N59" s="14"/>
      <c r="P59" s="14"/>
      <c r="Q59" s="14"/>
      <c r="R59" s="14"/>
      <c r="S59" s="14"/>
      <c r="T59" s="14"/>
      <c r="U59" s="14"/>
    </row>
    <row r="60" spans="2:21" x14ac:dyDescent="0.2">
      <c r="B60" s="14">
        <f>Разбивка_по_щитам!B60</f>
        <v>1</v>
      </c>
      <c r="C60" s="14">
        <f>Разбивка_по_щитам!C60</f>
        <v>58</v>
      </c>
      <c r="D60" s="14" t="str">
        <f>Разбивка_по_щитам!F60</f>
        <v>ГРЩ-ЖД</v>
      </c>
      <c r="E60" s="14">
        <f>Разбивка_по_щитам!H60</f>
        <v>0</v>
      </c>
      <c r="F60" s="14" t="e">
        <f>Разбивка_по_щитам!I60</f>
        <v>#N/A</v>
      </c>
      <c r="G60" s="14" t="str">
        <f>Разбивка_по_щитам!J60</f>
        <v/>
      </c>
      <c r="H60" s="14" t="str">
        <f>Разбивка_по_щитам!K60</f>
        <v/>
      </c>
      <c r="I60" s="14" t="str">
        <f>Разбивка_по_щитам!L60</f>
        <v/>
      </c>
      <c r="J60" s="14" t="str">
        <f>Разбивка_по_щитам!M60</f>
        <v/>
      </c>
      <c r="K60" s="14" t="str">
        <f>Разбивка_по_щитам!N60</f>
        <v/>
      </c>
      <c r="L60" s="14"/>
      <c r="M60" s="14" t="str">
        <f>Разбивка_по_щитам!P60</f>
        <v/>
      </c>
      <c r="N60" s="14"/>
      <c r="P60" s="14"/>
      <c r="Q60" s="14"/>
      <c r="R60" s="14"/>
      <c r="S60" s="14"/>
      <c r="T60" s="14"/>
      <c r="U60" s="14"/>
    </row>
    <row r="61" spans="2:21" x14ac:dyDescent="0.2">
      <c r="B61" s="14">
        <f>Разбивка_по_щитам!B61</f>
        <v>1</v>
      </c>
      <c r="C61" s="14">
        <f>Разбивка_по_щитам!C61</f>
        <v>59</v>
      </c>
      <c r="D61" s="14" t="str">
        <f>Разбивка_по_щитам!F61</f>
        <v>ГРЩ-ЖД</v>
      </c>
      <c r="E61" s="14">
        <f>Разбивка_по_щитам!H61</f>
        <v>0</v>
      </c>
      <c r="F61" s="14" t="e">
        <f>Разбивка_по_щитам!I61</f>
        <v>#N/A</v>
      </c>
      <c r="G61" s="14" t="str">
        <f>Разбивка_по_щитам!J61</f>
        <v/>
      </c>
      <c r="H61" s="14" t="str">
        <f>Разбивка_по_щитам!K61</f>
        <v/>
      </c>
      <c r="I61" s="14" t="str">
        <f>Разбивка_по_щитам!L61</f>
        <v/>
      </c>
      <c r="J61" s="14" t="str">
        <f>Разбивка_по_щитам!M61</f>
        <v/>
      </c>
      <c r="K61" s="14" t="str">
        <f>Разбивка_по_щитам!N61</f>
        <v/>
      </c>
      <c r="L61" s="14"/>
      <c r="M61" s="14" t="str">
        <f>Разбивка_по_щитам!P61</f>
        <v/>
      </c>
      <c r="N61" s="14"/>
      <c r="P61" s="14"/>
      <c r="Q61" s="14"/>
      <c r="R61" s="14"/>
      <c r="S61" s="14"/>
      <c r="T61" s="14"/>
      <c r="U61" s="14"/>
    </row>
    <row r="62" spans="2:21" x14ac:dyDescent="0.2">
      <c r="B62" s="14">
        <f>Разбивка_по_щитам!B62</f>
        <v>1</v>
      </c>
      <c r="C62" s="14">
        <f>Разбивка_по_щитам!C62</f>
        <v>60</v>
      </c>
      <c r="D62" s="14" t="str">
        <f>Разбивка_по_щитам!F62</f>
        <v>ГРЩ-ЖД</v>
      </c>
      <c r="E62" s="14">
        <f>Разбивка_по_щитам!H62</f>
        <v>0</v>
      </c>
      <c r="F62" s="14" t="e">
        <f>Разбивка_по_щитам!I62</f>
        <v>#N/A</v>
      </c>
      <c r="G62" s="14" t="str">
        <f>Разбивка_по_щитам!J62</f>
        <v/>
      </c>
      <c r="H62" s="14" t="str">
        <f>Разбивка_по_щитам!K62</f>
        <v/>
      </c>
      <c r="I62" s="14" t="str">
        <f>Разбивка_по_щитам!L62</f>
        <v/>
      </c>
      <c r="J62" s="14" t="str">
        <f>Разбивка_по_щитам!M62</f>
        <v/>
      </c>
      <c r="K62" s="14" t="str">
        <f>Разбивка_по_щитам!N62</f>
        <v/>
      </c>
      <c r="L62" s="14"/>
      <c r="M62" s="14" t="str">
        <f>Разбивка_по_щитам!P62</f>
        <v/>
      </c>
      <c r="N62" s="14"/>
      <c r="P62" s="14"/>
      <c r="Q62" s="14"/>
      <c r="R62" s="14"/>
      <c r="S62" s="14"/>
      <c r="T62" s="14"/>
      <c r="U62" s="14"/>
    </row>
    <row r="63" spans="2:21" x14ac:dyDescent="0.2">
      <c r="B63" s="14">
        <f>Разбивка_по_щитам!B63</f>
        <v>1</v>
      </c>
      <c r="C63" s="14">
        <f>Разбивка_по_щитам!C63</f>
        <v>61</v>
      </c>
      <c r="D63" s="14" t="str">
        <f>Разбивка_по_щитам!F63</f>
        <v>ГРЩ-ЖД</v>
      </c>
      <c r="E63" s="14">
        <f>Разбивка_по_щитам!H63</f>
        <v>0</v>
      </c>
      <c r="F63" s="14" t="e">
        <f>Разбивка_по_щитам!I63</f>
        <v>#N/A</v>
      </c>
      <c r="G63" s="14" t="str">
        <f>Разбивка_по_щитам!J63</f>
        <v/>
      </c>
      <c r="H63" s="14" t="str">
        <f>Разбивка_по_щитам!K63</f>
        <v/>
      </c>
      <c r="I63" s="14" t="str">
        <f>Разбивка_по_щитам!L63</f>
        <v/>
      </c>
      <c r="J63" s="14" t="str">
        <f>Разбивка_по_щитам!M63</f>
        <v/>
      </c>
      <c r="K63" s="14" t="str">
        <f>Разбивка_по_щитам!N63</f>
        <v/>
      </c>
      <c r="L63" s="14"/>
      <c r="M63" s="14" t="str">
        <f>Разбивка_по_щитам!P63</f>
        <v/>
      </c>
      <c r="N63" s="14"/>
      <c r="P63" s="14"/>
      <c r="Q63" s="14"/>
      <c r="R63" s="14"/>
      <c r="S63" s="14"/>
      <c r="T63" s="14"/>
      <c r="U63" s="14"/>
    </row>
    <row r="64" spans="2:21" x14ac:dyDescent="0.2">
      <c r="B64" s="14">
        <f>Разбивка_по_щитам!B64</f>
        <v>1</v>
      </c>
      <c r="C64" s="14">
        <f>Разбивка_по_щитам!C64</f>
        <v>62</v>
      </c>
      <c r="D64" s="14" t="str">
        <f>Разбивка_по_щитам!F64</f>
        <v>ГРЩ-ЖД</v>
      </c>
      <c r="E64" s="14">
        <f>Разбивка_по_щитам!H64</f>
        <v>0</v>
      </c>
      <c r="F64" s="14" t="e">
        <f>Разбивка_по_щитам!I64</f>
        <v>#N/A</v>
      </c>
      <c r="G64" s="14" t="str">
        <f>Разбивка_по_щитам!J64</f>
        <v/>
      </c>
      <c r="H64" s="14" t="str">
        <f>Разбивка_по_щитам!K64</f>
        <v/>
      </c>
      <c r="I64" s="14" t="str">
        <f>Разбивка_по_щитам!L64</f>
        <v/>
      </c>
      <c r="J64" s="14" t="str">
        <f>Разбивка_по_щитам!M64</f>
        <v/>
      </c>
      <c r="K64" s="14" t="str">
        <f>Разбивка_по_щитам!N64</f>
        <v/>
      </c>
      <c r="L64" s="14"/>
      <c r="M64" s="14" t="str">
        <f>Разбивка_по_щитам!P64</f>
        <v/>
      </c>
      <c r="N64" s="14"/>
      <c r="P64" s="14"/>
      <c r="Q64" s="14"/>
      <c r="R64" s="14"/>
      <c r="S64" s="14"/>
      <c r="T64" s="14"/>
      <c r="U64" s="14"/>
    </row>
    <row r="65" spans="2:21" x14ac:dyDescent="0.2">
      <c r="B65" s="14">
        <f>Разбивка_по_щитам!B65</f>
        <v>1</v>
      </c>
      <c r="C65" s="14">
        <f>Разбивка_по_щитам!C65</f>
        <v>63</v>
      </c>
      <c r="D65" s="14" t="str">
        <f>Разбивка_по_щитам!F65</f>
        <v>ГРЩ-ЖД</v>
      </c>
      <c r="E65" s="14">
        <f>Разбивка_по_щитам!H65</f>
        <v>0</v>
      </c>
      <c r="F65" s="14" t="e">
        <f>Разбивка_по_щитам!I65</f>
        <v>#N/A</v>
      </c>
      <c r="G65" s="14" t="str">
        <f>Разбивка_по_щитам!J65</f>
        <v/>
      </c>
      <c r="H65" s="14" t="str">
        <f>Разбивка_по_щитам!K65</f>
        <v/>
      </c>
      <c r="I65" s="14" t="str">
        <f>Разбивка_по_щитам!L65</f>
        <v/>
      </c>
      <c r="J65" s="14" t="str">
        <f>Разбивка_по_щитам!M65</f>
        <v/>
      </c>
      <c r="K65" s="14" t="str">
        <f>Разбивка_по_щитам!N65</f>
        <v/>
      </c>
      <c r="L65" s="14"/>
      <c r="M65" s="14" t="str">
        <f>Разбивка_по_щитам!P65</f>
        <v/>
      </c>
      <c r="N65" s="14"/>
      <c r="P65" s="14"/>
      <c r="Q65" s="14"/>
      <c r="R65" s="14"/>
      <c r="S65" s="14"/>
      <c r="T65" s="14"/>
      <c r="U65" s="14"/>
    </row>
    <row r="66" spans="2:21" x14ac:dyDescent="0.2">
      <c r="B66" s="14">
        <f>Разбивка_по_щитам!B66</f>
        <v>1</v>
      </c>
      <c r="C66" s="14">
        <f>Разбивка_по_щитам!C66</f>
        <v>64</v>
      </c>
      <c r="D66" s="14" t="str">
        <f>Разбивка_по_щитам!F66</f>
        <v>ГРЩ-ЖД</v>
      </c>
      <c r="E66" s="14">
        <f>Разбивка_по_щитам!H66</f>
        <v>0</v>
      </c>
      <c r="F66" s="14" t="e">
        <f>Разбивка_по_щитам!I66</f>
        <v>#N/A</v>
      </c>
      <c r="G66" s="14" t="str">
        <f>Разбивка_по_щитам!J66</f>
        <v/>
      </c>
      <c r="H66" s="14" t="str">
        <f>Разбивка_по_щитам!K66</f>
        <v/>
      </c>
      <c r="I66" s="14" t="str">
        <f>Разбивка_по_щитам!L66</f>
        <v/>
      </c>
      <c r="J66" s="14" t="str">
        <f>Разбивка_по_щитам!M66</f>
        <v/>
      </c>
      <c r="K66" s="14" t="str">
        <f>Разбивка_по_щитам!N66</f>
        <v/>
      </c>
      <c r="L66" s="14"/>
      <c r="M66" s="14" t="str">
        <f>Разбивка_по_щитам!P66</f>
        <v/>
      </c>
      <c r="N66" s="14"/>
      <c r="P66" s="14"/>
      <c r="Q66" s="14"/>
      <c r="R66" s="14"/>
      <c r="S66" s="14"/>
      <c r="T66" s="14"/>
      <c r="U66" s="14"/>
    </row>
    <row r="67" spans="2:21" x14ac:dyDescent="0.2">
      <c r="B67" s="14">
        <f>Разбивка_по_щитам!B67</f>
        <v>1</v>
      </c>
      <c r="C67" s="14">
        <f>Разбивка_по_щитам!C67</f>
        <v>65</v>
      </c>
      <c r="D67" s="14" t="str">
        <f>Разбивка_по_щитам!F67</f>
        <v>ГРЩ-ЖД</v>
      </c>
      <c r="E67" s="14">
        <f>Разбивка_по_щитам!H67</f>
        <v>0</v>
      </c>
      <c r="F67" s="14" t="e">
        <f>Разбивка_по_щитам!I67</f>
        <v>#N/A</v>
      </c>
      <c r="G67" s="14" t="str">
        <f>Разбивка_по_щитам!J67</f>
        <v/>
      </c>
      <c r="H67" s="14" t="str">
        <f>Разбивка_по_щитам!K67</f>
        <v/>
      </c>
      <c r="I67" s="14" t="str">
        <f>Разбивка_по_щитам!L67</f>
        <v/>
      </c>
      <c r="J67" s="14" t="str">
        <f>Разбивка_по_щитам!M67</f>
        <v/>
      </c>
      <c r="K67" s="14" t="str">
        <f>Разбивка_по_щитам!N67</f>
        <v/>
      </c>
      <c r="L67" s="14"/>
      <c r="M67" s="14" t="str">
        <f>Разбивка_по_щитам!P67</f>
        <v/>
      </c>
      <c r="N67" s="14"/>
      <c r="P67" s="14"/>
      <c r="Q67" s="14"/>
      <c r="R67" s="14"/>
      <c r="S67" s="14"/>
      <c r="T67" s="14"/>
      <c r="U67" s="14"/>
    </row>
    <row r="68" spans="2:21" x14ac:dyDescent="0.2">
      <c r="B68" s="14">
        <f>Разбивка_по_щитам!B68</f>
        <v>1</v>
      </c>
      <c r="C68" s="14">
        <f>Разбивка_по_щитам!C68</f>
        <v>66</v>
      </c>
      <c r="D68" s="14" t="str">
        <f>Разбивка_по_щитам!F68</f>
        <v>ГРЩ-ЖД</v>
      </c>
      <c r="E68" s="14">
        <f>Разбивка_по_щитам!H68</f>
        <v>0</v>
      </c>
      <c r="F68" s="14" t="e">
        <f>Разбивка_по_щитам!I68</f>
        <v>#N/A</v>
      </c>
      <c r="G68" s="14" t="str">
        <f>Разбивка_по_щитам!J68</f>
        <v/>
      </c>
      <c r="H68" s="14" t="str">
        <f>Разбивка_по_щитам!K68</f>
        <v/>
      </c>
      <c r="I68" s="14" t="str">
        <f>Разбивка_по_щитам!L68</f>
        <v/>
      </c>
      <c r="J68" s="14" t="str">
        <f>Разбивка_по_щитам!M68</f>
        <v/>
      </c>
      <c r="K68" s="14" t="str">
        <f>Разбивка_по_щитам!N68</f>
        <v/>
      </c>
      <c r="L68" s="14"/>
      <c r="M68" s="14" t="str">
        <f>Разбивка_по_щитам!P68</f>
        <v/>
      </c>
      <c r="N68" s="14"/>
      <c r="P68" s="14"/>
      <c r="Q68" s="14"/>
      <c r="R68" s="14"/>
      <c r="S68" s="14"/>
      <c r="T68" s="14"/>
      <c r="U68" s="14"/>
    </row>
    <row r="69" spans="2:21" x14ac:dyDescent="0.2">
      <c r="B69" s="14">
        <f>Разбивка_по_щитам!B69</f>
        <v>1</v>
      </c>
      <c r="C69" s="14">
        <f>Разбивка_по_щитам!C69</f>
        <v>67</v>
      </c>
      <c r="D69" s="14" t="str">
        <f>Разбивка_по_щитам!F69</f>
        <v>ГРЩ-ЖД</v>
      </c>
      <c r="E69" s="14">
        <f>Разбивка_по_щитам!H69</f>
        <v>0</v>
      </c>
      <c r="F69" s="14" t="e">
        <f>Разбивка_по_щитам!I69</f>
        <v>#N/A</v>
      </c>
      <c r="G69" s="14" t="str">
        <f>Разбивка_по_щитам!J69</f>
        <v/>
      </c>
      <c r="H69" s="14" t="str">
        <f>Разбивка_по_щитам!K69</f>
        <v/>
      </c>
      <c r="I69" s="14" t="str">
        <f>Разбивка_по_щитам!L69</f>
        <v/>
      </c>
      <c r="J69" s="14" t="str">
        <f>Разбивка_по_щитам!M69</f>
        <v/>
      </c>
      <c r="K69" s="14" t="str">
        <f>Разбивка_по_щитам!N69</f>
        <v/>
      </c>
      <c r="L69" s="14"/>
      <c r="M69" s="14" t="str">
        <f>Разбивка_по_щитам!P69</f>
        <v/>
      </c>
      <c r="N69" s="14"/>
      <c r="P69" s="14"/>
      <c r="Q69" s="14"/>
      <c r="R69" s="14"/>
      <c r="S69" s="14"/>
      <c r="T69" s="14"/>
      <c r="U69" s="14"/>
    </row>
    <row r="70" spans="2:21" x14ac:dyDescent="0.2">
      <c r="B70" s="14">
        <f>Разбивка_по_щитам!B70</f>
        <v>1</v>
      </c>
      <c r="C70" s="14">
        <f>Разбивка_по_щитам!C70</f>
        <v>68</v>
      </c>
      <c r="D70" s="14" t="str">
        <f>Разбивка_по_щитам!F70</f>
        <v>ГРЩ-ЖД</v>
      </c>
      <c r="E70" s="14">
        <f>Разбивка_по_щитам!H70</f>
        <v>0</v>
      </c>
      <c r="F70" s="14" t="e">
        <f>Разбивка_по_щитам!I70</f>
        <v>#N/A</v>
      </c>
      <c r="G70" s="14" t="str">
        <f>Разбивка_по_щитам!J70</f>
        <v/>
      </c>
      <c r="H70" s="14" t="str">
        <f>Разбивка_по_щитам!K70</f>
        <v/>
      </c>
      <c r="I70" s="14" t="str">
        <f>Разбивка_по_щитам!L70</f>
        <v/>
      </c>
      <c r="J70" s="14" t="str">
        <f>Разбивка_по_щитам!M70</f>
        <v/>
      </c>
      <c r="K70" s="14" t="str">
        <f>Разбивка_по_щитам!N70</f>
        <v/>
      </c>
      <c r="L70" s="14"/>
      <c r="M70" s="14" t="str">
        <f>Разбивка_по_щитам!P70</f>
        <v/>
      </c>
      <c r="N70" s="14"/>
      <c r="P70" s="14"/>
      <c r="Q70" s="14"/>
      <c r="R70" s="14"/>
      <c r="S70" s="14"/>
      <c r="T70" s="14"/>
      <c r="U70" s="14"/>
    </row>
    <row r="71" spans="2:21" x14ac:dyDescent="0.2">
      <c r="B71" s="14">
        <f>Разбивка_по_щитам!B71</f>
        <v>1</v>
      </c>
      <c r="C71" s="14">
        <f>Разбивка_по_щитам!C71</f>
        <v>69</v>
      </c>
      <c r="D71" s="14" t="str">
        <f>Разбивка_по_щитам!F71</f>
        <v>ГРЩ-ЖД</v>
      </c>
      <c r="E71" s="14">
        <f>Разбивка_по_щитам!H71</f>
        <v>0</v>
      </c>
      <c r="F71" s="14" t="e">
        <f>Разбивка_по_щитам!I71</f>
        <v>#N/A</v>
      </c>
      <c r="G71" s="14" t="str">
        <f>Разбивка_по_щитам!J71</f>
        <v/>
      </c>
      <c r="H71" s="14" t="str">
        <f>Разбивка_по_щитам!K71</f>
        <v/>
      </c>
      <c r="I71" s="14" t="str">
        <f>Разбивка_по_щитам!L71</f>
        <v/>
      </c>
      <c r="J71" s="14" t="str">
        <f>Разбивка_по_щитам!M71</f>
        <v/>
      </c>
      <c r="K71" s="14" t="str">
        <f>Разбивка_по_щитам!N71</f>
        <v/>
      </c>
      <c r="L71" s="14"/>
      <c r="M71" s="14" t="str">
        <f>Разбивка_по_щитам!P71</f>
        <v/>
      </c>
      <c r="N71" s="14"/>
      <c r="P71" s="14"/>
      <c r="Q71" s="14"/>
      <c r="R71" s="14"/>
      <c r="S71" s="14"/>
      <c r="T71" s="14"/>
      <c r="U71" s="14"/>
    </row>
    <row r="72" spans="2:21" x14ac:dyDescent="0.2">
      <c r="B72" s="14">
        <f>Разбивка_по_щитам!B72</f>
        <v>1</v>
      </c>
      <c r="C72" s="14">
        <f>Разбивка_по_щитам!C72</f>
        <v>70</v>
      </c>
      <c r="D72" s="14" t="str">
        <f>Разбивка_по_щитам!F72</f>
        <v>ГРЩ-ЖД</v>
      </c>
      <c r="E72" s="14">
        <f>Разбивка_по_щитам!H72</f>
        <v>0</v>
      </c>
      <c r="F72" s="14" t="e">
        <f>Разбивка_по_щитам!I72</f>
        <v>#N/A</v>
      </c>
      <c r="G72" s="14" t="str">
        <f>Разбивка_по_щитам!J72</f>
        <v/>
      </c>
      <c r="H72" s="14" t="str">
        <f>Разбивка_по_щитам!K72</f>
        <v/>
      </c>
      <c r="I72" s="14" t="str">
        <f>Разбивка_по_щитам!L72</f>
        <v/>
      </c>
      <c r="J72" s="14" t="str">
        <f>Разбивка_по_щитам!M72</f>
        <v/>
      </c>
      <c r="K72" s="14" t="str">
        <f>Разбивка_по_щитам!N72</f>
        <v/>
      </c>
      <c r="L72" s="14"/>
      <c r="M72" s="14" t="str">
        <f>Разбивка_по_щитам!P72</f>
        <v/>
      </c>
      <c r="N72" s="14"/>
      <c r="P72" s="14"/>
      <c r="Q72" s="14"/>
      <c r="R72" s="14"/>
      <c r="S72" s="14"/>
      <c r="T72" s="14"/>
      <c r="U72" s="14"/>
    </row>
    <row r="73" spans="2:21" x14ac:dyDescent="0.2">
      <c r="B73" s="14">
        <f>Разбивка_по_щитам!B73</f>
        <v>1</v>
      </c>
      <c r="C73" s="14">
        <f>Разбивка_по_щитам!C73</f>
        <v>71</v>
      </c>
      <c r="D73" s="14" t="str">
        <f>Разбивка_по_щитам!F73</f>
        <v>ГРЩ-ЖД</v>
      </c>
      <c r="E73" s="14">
        <f>Разбивка_по_щитам!H73</f>
        <v>0</v>
      </c>
      <c r="F73" s="14" t="e">
        <f>Разбивка_по_щитам!I73</f>
        <v>#N/A</v>
      </c>
      <c r="G73" s="14" t="str">
        <f>Разбивка_по_щитам!J73</f>
        <v/>
      </c>
      <c r="H73" s="14" t="str">
        <f>Разбивка_по_щитам!K73</f>
        <v/>
      </c>
      <c r="I73" s="14" t="str">
        <f>Разбивка_по_щитам!L73</f>
        <v/>
      </c>
      <c r="J73" s="14" t="str">
        <f>Разбивка_по_щитам!M73</f>
        <v/>
      </c>
      <c r="K73" s="14" t="str">
        <f>Разбивка_по_щитам!N73</f>
        <v/>
      </c>
      <c r="L73" s="14"/>
      <c r="M73" s="14" t="str">
        <f>Разбивка_по_щитам!P73</f>
        <v/>
      </c>
      <c r="N73" s="14"/>
      <c r="P73" s="14"/>
      <c r="Q73" s="14"/>
      <c r="R73" s="14"/>
      <c r="S73" s="14"/>
      <c r="T73" s="14"/>
      <c r="U73" s="14"/>
    </row>
    <row r="74" spans="2:21" x14ac:dyDescent="0.2">
      <c r="B74" s="14">
        <f>Разбивка_по_щитам!B74</f>
        <v>1</v>
      </c>
      <c r="C74" s="14">
        <f>Разбивка_по_щитам!C74</f>
        <v>72</v>
      </c>
      <c r="D74" s="14" t="str">
        <f>Разбивка_по_щитам!F74</f>
        <v>ГРЩ-ЖД</v>
      </c>
      <c r="E74" s="14">
        <f>Разбивка_по_щитам!H74</f>
        <v>0</v>
      </c>
      <c r="F74" s="14" t="e">
        <f>Разбивка_по_щитам!I74</f>
        <v>#N/A</v>
      </c>
      <c r="G74" s="14" t="str">
        <f>Разбивка_по_щитам!J74</f>
        <v/>
      </c>
      <c r="H74" s="14" t="str">
        <f>Разбивка_по_щитам!K74</f>
        <v/>
      </c>
      <c r="I74" s="14" t="str">
        <f>Разбивка_по_щитам!L74</f>
        <v/>
      </c>
      <c r="J74" s="14" t="str">
        <f>Разбивка_по_щитам!M74</f>
        <v/>
      </c>
      <c r="K74" s="14" t="str">
        <f>Разбивка_по_щитам!N74</f>
        <v/>
      </c>
      <c r="L74" s="14"/>
      <c r="M74" s="14" t="str">
        <f>Разбивка_по_щитам!P74</f>
        <v/>
      </c>
      <c r="N74" s="14"/>
      <c r="P74" s="14"/>
      <c r="Q74" s="14"/>
      <c r="R74" s="14"/>
      <c r="S74" s="14"/>
      <c r="T74" s="14"/>
      <c r="U74" s="14"/>
    </row>
    <row r="75" spans="2:21" x14ac:dyDescent="0.2">
      <c r="B75" s="14">
        <f>Разбивка_по_щитам!B75</f>
        <v>1</v>
      </c>
      <c r="C75" s="14">
        <f>Разбивка_по_щитам!C75</f>
        <v>73</v>
      </c>
      <c r="D75" s="14" t="str">
        <f>Разбивка_по_щитам!F75</f>
        <v>ГРЩ-ЖД</v>
      </c>
      <c r="E75" s="14">
        <f>Разбивка_по_щитам!H75</f>
        <v>0</v>
      </c>
      <c r="F75" s="14" t="e">
        <f>Разбивка_по_щитам!I75</f>
        <v>#N/A</v>
      </c>
      <c r="G75" s="14" t="str">
        <f>Разбивка_по_щитам!J75</f>
        <v/>
      </c>
      <c r="H75" s="14" t="str">
        <f>Разбивка_по_щитам!K75</f>
        <v/>
      </c>
      <c r="I75" s="14" t="str">
        <f>Разбивка_по_щитам!L75</f>
        <v/>
      </c>
      <c r="J75" s="14" t="str">
        <f>Разбивка_по_щитам!M75</f>
        <v/>
      </c>
      <c r="K75" s="14" t="str">
        <f>Разбивка_по_щитам!N75</f>
        <v/>
      </c>
      <c r="L75" s="14"/>
      <c r="M75" s="14" t="str">
        <f>Разбивка_по_щитам!P75</f>
        <v/>
      </c>
      <c r="N75" s="14"/>
      <c r="P75" s="14"/>
      <c r="Q75" s="14"/>
      <c r="R75" s="14"/>
      <c r="S75" s="14"/>
      <c r="T75" s="14"/>
      <c r="U75" s="14"/>
    </row>
    <row r="76" spans="2:21" x14ac:dyDescent="0.2">
      <c r="B76" s="14">
        <f>Разбивка_по_щитам!B76</f>
        <v>1</v>
      </c>
      <c r="C76" s="14">
        <f>Разбивка_по_щитам!C76</f>
        <v>74</v>
      </c>
      <c r="D76" s="14" t="str">
        <f>Разбивка_по_щитам!F76</f>
        <v>ГРЩ-ЖД</v>
      </c>
      <c r="E76" s="14">
        <f>Разбивка_по_щитам!H76</f>
        <v>0</v>
      </c>
      <c r="F76" s="14" t="e">
        <f>Разбивка_по_щитам!I76</f>
        <v>#N/A</v>
      </c>
      <c r="G76" s="14" t="str">
        <f>Разбивка_по_щитам!J76</f>
        <v/>
      </c>
      <c r="H76" s="14" t="str">
        <f>Разбивка_по_щитам!K76</f>
        <v/>
      </c>
      <c r="I76" s="14" t="str">
        <f>Разбивка_по_щитам!L76</f>
        <v/>
      </c>
      <c r="J76" s="14" t="str">
        <f>Разбивка_по_щитам!M76</f>
        <v/>
      </c>
      <c r="K76" s="14" t="str">
        <f>Разбивка_по_щитам!N76</f>
        <v/>
      </c>
      <c r="L76" s="14"/>
      <c r="M76" s="14" t="str">
        <f>Разбивка_по_щитам!P76</f>
        <v/>
      </c>
      <c r="N76" s="14"/>
      <c r="P76" s="14"/>
      <c r="Q76" s="14"/>
      <c r="R76" s="14"/>
      <c r="S76" s="14"/>
      <c r="T76" s="14"/>
      <c r="U76" s="14"/>
    </row>
    <row r="77" spans="2:21" x14ac:dyDescent="0.2">
      <c r="B77" s="14">
        <f>Разбивка_по_щитам!B77</f>
        <v>1</v>
      </c>
      <c r="C77" s="14">
        <f>Разбивка_по_щитам!C77</f>
        <v>75</v>
      </c>
      <c r="D77" s="14" t="str">
        <f>Разбивка_по_щитам!F77</f>
        <v>ГРЩ-ЖД</v>
      </c>
      <c r="E77" s="14">
        <f>Разбивка_по_щитам!H77</f>
        <v>0</v>
      </c>
      <c r="F77" s="14" t="e">
        <f>Разбивка_по_щитам!I77</f>
        <v>#N/A</v>
      </c>
      <c r="G77" s="14" t="str">
        <f>Разбивка_по_щитам!J77</f>
        <v/>
      </c>
      <c r="H77" s="14" t="str">
        <f>Разбивка_по_щитам!K77</f>
        <v/>
      </c>
      <c r="I77" s="14" t="str">
        <f>Разбивка_по_щитам!L77</f>
        <v/>
      </c>
      <c r="J77" s="14" t="str">
        <f>Разбивка_по_щитам!M77</f>
        <v/>
      </c>
      <c r="K77" s="14" t="str">
        <f>Разбивка_по_щитам!N77</f>
        <v/>
      </c>
      <c r="L77" s="14"/>
      <c r="M77" s="14" t="str">
        <f>Разбивка_по_щитам!P77</f>
        <v/>
      </c>
      <c r="N77" s="14"/>
      <c r="P77" s="14"/>
      <c r="Q77" s="14"/>
      <c r="R77" s="14"/>
      <c r="S77" s="14"/>
      <c r="T77" s="14"/>
      <c r="U77" s="14"/>
    </row>
    <row r="78" spans="2:21" x14ac:dyDescent="0.2">
      <c r="B78" s="14">
        <f>Разбивка_по_щитам!B78</f>
        <v>1</v>
      </c>
      <c r="C78" s="14">
        <f>Разбивка_по_щитам!C78</f>
        <v>76</v>
      </c>
      <c r="D78" s="14" t="str">
        <f>Разбивка_по_щитам!F78</f>
        <v>ГРЩ-ЖД</v>
      </c>
      <c r="E78" s="14">
        <f>Разбивка_по_щитам!H78</f>
        <v>0</v>
      </c>
      <c r="F78" s="14" t="e">
        <f>Разбивка_по_щитам!I78</f>
        <v>#N/A</v>
      </c>
      <c r="G78" s="14" t="str">
        <f>Разбивка_по_щитам!J78</f>
        <v/>
      </c>
      <c r="H78" s="14" t="str">
        <f>Разбивка_по_щитам!K78</f>
        <v/>
      </c>
      <c r="I78" s="14" t="str">
        <f>Разбивка_по_щитам!L78</f>
        <v/>
      </c>
      <c r="J78" s="14" t="str">
        <f>Разбивка_по_щитам!M78</f>
        <v/>
      </c>
      <c r="K78" s="14" t="str">
        <f>Разбивка_по_щитам!N78</f>
        <v/>
      </c>
      <c r="L78" s="14"/>
      <c r="M78" s="14" t="str">
        <f>Разбивка_по_щитам!P78</f>
        <v/>
      </c>
      <c r="N78" s="14"/>
      <c r="P78" s="14"/>
      <c r="Q78" s="14"/>
      <c r="R78" s="14"/>
      <c r="S78" s="14"/>
      <c r="T78" s="14"/>
      <c r="U78" s="14"/>
    </row>
    <row r="79" spans="2:21" x14ac:dyDescent="0.2">
      <c r="B79" s="14">
        <f>Разбивка_по_щитам!B79</f>
        <v>1</v>
      </c>
      <c r="C79" s="14">
        <f>Разбивка_по_щитам!C79</f>
        <v>77</v>
      </c>
      <c r="D79" s="14" t="str">
        <f>Разбивка_по_щитам!F79</f>
        <v>ГРЩ-ЖД</v>
      </c>
      <c r="E79" s="14">
        <f>Разбивка_по_щитам!H79</f>
        <v>0</v>
      </c>
      <c r="F79" s="14" t="e">
        <f>Разбивка_по_щитам!I79</f>
        <v>#N/A</v>
      </c>
      <c r="G79" s="14" t="str">
        <f>Разбивка_по_щитам!J79</f>
        <v/>
      </c>
      <c r="H79" s="14" t="str">
        <f>Разбивка_по_щитам!K79</f>
        <v/>
      </c>
      <c r="I79" s="14" t="str">
        <f>Разбивка_по_щитам!L79</f>
        <v/>
      </c>
      <c r="J79" s="14" t="str">
        <f>Разбивка_по_щитам!M79</f>
        <v/>
      </c>
      <c r="K79" s="14" t="str">
        <f>Разбивка_по_щитам!N79</f>
        <v/>
      </c>
      <c r="L79" s="14"/>
      <c r="M79" s="14" t="str">
        <f>Разбивка_по_щитам!P79</f>
        <v/>
      </c>
      <c r="N79" s="14"/>
      <c r="P79" s="14"/>
      <c r="Q79" s="14"/>
      <c r="R79" s="14"/>
      <c r="S79" s="14"/>
      <c r="T79" s="14"/>
      <c r="U79" s="14"/>
    </row>
    <row r="80" spans="2:21" x14ac:dyDescent="0.2">
      <c r="B80" s="14">
        <f>Разбивка_по_щитам!B80</f>
        <v>1</v>
      </c>
      <c r="C80" s="14">
        <f>Разбивка_по_щитам!C80</f>
        <v>78</v>
      </c>
      <c r="D80" s="14" t="str">
        <f>Разбивка_по_щитам!F80</f>
        <v>ГРЩ-ЖД</v>
      </c>
      <c r="E80" s="14">
        <f>Разбивка_по_щитам!H80</f>
        <v>0</v>
      </c>
      <c r="F80" s="14" t="e">
        <f>Разбивка_по_щитам!I80</f>
        <v>#N/A</v>
      </c>
      <c r="G80" s="14" t="str">
        <f>Разбивка_по_щитам!J80</f>
        <v/>
      </c>
      <c r="H80" s="14" t="str">
        <f>Разбивка_по_щитам!K80</f>
        <v/>
      </c>
      <c r="I80" s="14" t="str">
        <f>Разбивка_по_щитам!L80</f>
        <v/>
      </c>
      <c r="J80" s="14" t="str">
        <f>Разбивка_по_щитам!M80</f>
        <v/>
      </c>
      <c r="K80" s="14" t="str">
        <f>Разбивка_по_щитам!N80</f>
        <v/>
      </c>
      <c r="L80" s="14"/>
      <c r="M80" s="14" t="str">
        <f>Разбивка_по_щитам!P80</f>
        <v/>
      </c>
      <c r="N80" s="14"/>
      <c r="P80" s="14"/>
      <c r="Q80" s="14"/>
      <c r="R80" s="14"/>
      <c r="S80" s="14"/>
      <c r="T80" s="14"/>
      <c r="U80" s="14"/>
    </row>
    <row r="81" spans="2:21" x14ac:dyDescent="0.2">
      <c r="B81" s="14">
        <f>Разбивка_по_щитам!B81</f>
        <v>1</v>
      </c>
      <c r="C81" s="14">
        <f>Разбивка_по_щитам!C81</f>
        <v>79</v>
      </c>
      <c r="D81" s="14" t="str">
        <f>Разбивка_по_щитам!F81</f>
        <v>ГРЩ-ЖД</v>
      </c>
      <c r="E81" s="14">
        <f>Разбивка_по_щитам!H81</f>
        <v>0</v>
      </c>
      <c r="F81" s="14" t="e">
        <f>Разбивка_по_щитам!I81</f>
        <v>#N/A</v>
      </c>
      <c r="G81" s="14" t="str">
        <f>Разбивка_по_щитам!J81</f>
        <v/>
      </c>
      <c r="H81" s="14" t="str">
        <f>Разбивка_по_щитам!K81</f>
        <v/>
      </c>
      <c r="I81" s="14" t="str">
        <f>Разбивка_по_щитам!L81</f>
        <v/>
      </c>
      <c r="J81" s="14" t="str">
        <f>Разбивка_по_щитам!M81</f>
        <v/>
      </c>
      <c r="K81" s="14" t="str">
        <f>Разбивка_по_щитам!N81</f>
        <v/>
      </c>
      <c r="L81" s="14"/>
      <c r="M81" s="14" t="str">
        <f>Разбивка_по_щитам!P81</f>
        <v/>
      </c>
      <c r="N81" s="14"/>
      <c r="P81" s="14"/>
      <c r="Q81" s="14"/>
      <c r="R81" s="14"/>
      <c r="S81" s="14"/>
      <c r="T81" s="14"/>
      <c r="U81" s="14"/>
    </row>
    <row r="82" spans="2:21" x14ac:dyDescent="0.2">
      <c r="B82" s="14">
        <f>Разбивка_по_щитам!B82</f>
        <v>1</v>
      </c>
      <c r="C82" s="14">
        <f>Разбивка_по_щитам!C82</f>
        <v>80</v>
      </c>
      <c r="D82" s="14" t="str">
        <f>Разбивка_по_щитам!F82</f>
        <v>ГРЩ-ЖД</v>
      </c>
      <c r="E82" s="14">
        <f>Разбивка_по_щитам!H82</f>
        <v>0</v>
      </c>
      <c r="F82" s="14" t="e">
        <f>Разбивка_по_щитам!I82</f>
        <v>#N/A</v>
      </c>
      <c r="G82" s="14" t="str">
        <f>Разбивка_по_щитам!J82</f>
        <v/>
      </c>
      <c r="H82" s="14" t="str">
        <f>Разбивка_по_щитам!K82</f>
        <v/>
      </c>
      <c r="I82" s="14" t="str">
        <f>Разбивка_по_щитам!L82</f>
        <v/>
      </c>
      <c r="J82" s="14" t="str">
        <f>Разбивка_по_щитам!M82</f>
        <v/>
      </c>
      <c r="K82" s="14" t="str">
        <f>Разбивка_по_щитам!N82</f>
        <v/>
      </c>
      <c r="L82" s="14"/>
      <c r="M82" s="14" t="str">
        <f>Разбивка_по_щитам!P82</f>
        <v/>
      </c>
      <c r="N82" s="14"/>
      <c r="P82" s="14"/>
      <c r="Q82" s="14"/>
      <c r="R82" s="14"/>
      <c r="S82" s="14"/>
      <c r="T82" s="14"/>
      <c r="U82" s="14"/>
    </row>
    <row r="83" spans="2:21" x14ac:dyDescent="0.2">
      <c r="B83" s="14">
        <f>Разбивка_по_щитам!B83</f>
        <v>1</v>
      </c>
      <c r="C83" s="14">
        <f>Разбивка_по_щитам!C83</f>
        <v>81</v>
      </c>
      <c r="D83" s="14" t="str">
        <f>Разбивка_по_щитам!F83</f>
        <v>ГРЩ-ЖД</v>
      </c>
      <c r="E83" s="14">
        <f>Разбивка_по_щитам!H83</f>
        <v>0</v>
      </c>
      <c r="F83" s="14" t="e">
        <f>Разбивка_по_щитам!I83</f>
        <v>#N/A</v>
      </c>
      <c r="G83" s="14" t="str">
        <f>Разбивка_по_щитам!J83</f>
        <v/>
      </c>
      <c r="H83" s="14" t="str">
        <f>Разбивка_по_щитам!K83</f>
        <v/>
      </c>
      <c r="I83" s="14" t="str">
        <f>Разбивка_по_щитам!L83</f>
        <v/>
      </c>
      <c r="J83" s="14" t="str">
        <f>Разбивка_по_щитам!M83</f>
        <v/>
      </c>
      <c r="K83" s="14" t="str">
        <f>Разбивка_по_щитам!N83</f>
        <v/>
      </c>
      <c r="L83" s="14"/>
      <c r="M83" s="14" t="str">
        <f>Разбивка_по_щитам!P83</f>
        <v/>
      </c>
      <c r="N83" s="14"/>
      <c r="P83" s="14"/>
      <c r="Q83" s="14"/>
      <c r="R83" s="14"/>
      <c r="S83" s="14"/>
      <c r="T83" s="14"/>
      <c r="U83" s="14"/>
    </row>
    <row r="84" spans="2:21" x14ac:dyDescent="0.2">
      <c r="B84" s="14">
        <f>Разбивка_по_щитам!B84</f>
        <v>1</v>
      </c>
      <c r="C84" s="14">
        <f>Разбивка_по_щитам!C84</f>
        <v>82</v>
      </c>
      <c r="D84" s="14" t="str">
        <f>Разбивка_по_щитам!F84</f>
        <v>ГРЩ-ЖД</v>
      </c>
      <c r="E84" s="14">
        <f>Разбивка_по_щитам!H84</f>
        <v>0</v>
      </c>
      <c r="F84" s="14" t="e">
        <f>Разбивка_по_щитам!I84</f>
        <v>#N/A</v>
      </c>
      <c r="G84" s="14" t="str">
        <f>Разбивка_по_щитам!J84</f>
        <v/>
      </c>
      <c r="H84" s="14" t="str">
        <f>Разбивка_по_щитам!K84</f>
        <v/>
      </c>
      <c r="I84" s="14" t="str">
        <f>Разбивка_по_щитам!L84</f>
        <v/>
      </c>
      <c r="J84" s="14" t="str">
        <f>Разбивка_по_щитам!M84</f>
        <v/>
      </c>
      <c r="K84" s="14" t="str">
        <f>Разбивка_по_щитам!N84</f>
        <v/>
      </c>
      <c r="L84" s="14"/>
      <c r="M84" s="14" t="str">
        <f>Разбивка_по_щитам!P84</f>
        <v/>
      </c>
      <c r="N84" s="14"/>
      <c r="P84" s="14"/>
      <c r="Q84" s="14"/>
      <c r="R84" s="14"/>
      <c r="S84" s="14"/>
      <c r="T84" s="14"/>
      <c r="U84" s="14"/>
    </row>
    <row r="85" spans="2:21" x14ac:dyDescent="0.2">
      <c r="B85" s="14">
        <f>Разбивка_по_щитам!B85</f>
        <v>1</v>
      </c>
      <c r="C85" s="14">
        <f>Разбивка_по_щитам!C85</f>
        <v>83</v>
      </c>
      <c r="D85" s="14" t="str">
        <f>Разбивка_по_щитам!F85</f>
        <v>ГРЩ-ЖД</v>
      </c>
      <c r="E85" s="14">
        <f>Разбивка_по_щитам!H85</f>
        <v>0</v>
      </c>
      <c r="F85" s="14" t="e">
        <f>Разбивка_по_щитам!I85</f>
        <v>#N/A</v>
      </c>
      <c r="G85" s="14" t="str">
        <f>Разбивка_по_щитам!J85</f>
        <v/>
      </c>
      <c r="H85" s="14" t="str">
        <f>Разбивка_по_щитам!K85</f>
        <v/>
      </c>
      <c r="I85" s="14" t="str">
        <f>Разбивка_по_щитам!L85</f>
        <v/>
      </c>
      <c r="J85" s="14" t="str">
        <f>Разбивка_по_щитам!M85</f>
        <v/>
      </c>
      <c r="K85" s="14" t="str">
        <f>Разбивка_по_щитам!N85</f>
        <v/>
      </c>
      <c r="L85" s="14"/>
      <c r="M85" s="14" t="str">
        <f>Разбивка_по_щитам!P85</f>
        <v/>
      </c>
      <c r="N85" s="14"/>
      <c r="P85" s="14"/>
      <c r="Q85" s="14"/>
      <c r="R85" s="14"/>
      <c r="S85" s="14"/>
      <c r="T85" s="14"/>
      <c r="U85" s="14"/>
    </row>
    <row r="86" spans="2:21" x14ac:dyDescent="0.2">
      <c r="B86" s="14">
        <f>Разбивка_по_щитам!B86</f>
        <v>1</v>
      </c>
      <c r="C86" s="14">
        <f>Разбивка_по_щитам!C86</f>
        <v>84</v>
      </c>
      <c r="D86" s="14" t="str">
        <f>Разбивка_по_щитам!F86</f>
        <v>ГРЩ-ЖД</v>
      </c>
      <c r="E86" s="14">
        <f>Разбивка_по_щитам!H86</f>
        <v>0</v>
      </c>
      <c r="F86" s="14" t="e">
        <f>Разбивка_по_щитам!I86</f>
        <v>#N/A</v>
      </c>
      <c r="G86" s="14" t="str">
        <f>Разбивка_по_щитам!J86</f>
        <v/>
      </c>
      <c r="H86" s="14" t="str">
        <f>Разбивка_по_щитам!K86</f>
        <v/>
      </c>
      <c r="I86" s="14" t="str">
        <f>Разбивка_по_щитам!L86</f>
        <v/>
      </c>
      <c r="J86" s="14" t="str">
        <f>Разбивка_по_щитам!M86</f>
        <v/>
      </c>
      <c r="K86" s="14" t="str">
        <f>Разбивка_по_щитам!N86</f>
        <v/>
      </c>
      <c r="L86" s="14"/>
      <c r="M86" s="14" t="str">
        <f>Разбивка_по_щитам!P86</f>
        <v/>
      </c>
      <c r="N86" s="14"/>
      <c r="P86" s="14"/>
      <c r="Q86" s="14"/>
      <c r="R86" s="14"/>
      <c r="S86" s="14"/>
      <c r="T86" s="14"/>
      <c r="U86" s="14"/>
    </row>
    <row r="87" spans="2:21" x14ac:dyDescent="0.2">
      <c r="B87" s="14">
        <f>Разбивка_по_щитам!B87</f>
        <v>1</v>
      </c>
      <c r="C87" s="14">
        <f>Разбивка_по_щитам!C87</f>
        <v>85</v>
      </c>
      <c r="D87" s="14" t="str">
        <f>Разбивка_по_щитам!F87</f>
        <v>ГРЩ-ЖД</v>
      </c>
      <c r="E87" s="14">
        <f>Разбивка_по_щитам!H87</f>
        <v>0</v>
      </c>
      <c r="F87" s="14" t="e">
        <f>Разбивка_по_щитам!I87</f>
        <v>#N/A</v>
      </c>
      <c r="G87" s="14" t="str">
        <f>Разбивка_по_щитам!J87</f>
        <v/>
      </c>
      <c r="H87" s="14" t="str">
        <f>Разбивка_по_щитам!K87</f>
        <v/>
      </c>
      <c r="I87" s="14" t="str">
        <f>Разбивка_по_щитам!L87</f>
        <v/>
      </c>
      <c r="J87" s="14" t="str">
        <f>Разбивка_по_щитам!M87</f>
        <v/>
      </c>
      <c r="K87" s="14" t="str">
        <f>Разбивка_по_щитам!N87</f>
        <v/>
      </c>
      <c r="L87" s="14"/>
      <c r="M87" s="14" t="str">
        <f>Разбивка_по_щитам!P87</f>
        <v/>
      </c>
      <c r="N87" s="14"/>
      <c r="P87" s="14"/>
      <c r="Q87" s="14"/>
      <c r="R87" s="14"/>
      <c r="S87" s="14"/>
      <c r="T87" s="14"/>
      <c r="U87" s="14"/>
    </row>
    <row r="88" spans="2:21" x14ac:dyDescent="0.2">
      <c r="B88" s="14">
        <f>Разбивка_по_щитам!B88</f>
        <v>1</v>
      </c>
      <c r="C88" s="14">
        <f>Разбивка_по_щитам!C88</f>
        <v>86</v>
      </c>
      <c r="D88" s="14" t="str">
        <f>Разбивка_по_щитам!F88</f>
        <v>ГРЩ-ЖД</v>
      </c>
      <c r="E88" s="14">
        <f>Разбивка_по_щитам!H88</f>
        <v>0</v>
      </c>
      <c r="F88" s="14" t="e">
        <f>Разбивка_по_щитам!I88</f>
        <v>#N/A</v>
      </c>
      <c r="G88" s="14" t="str">
        <f>Разбивка_по_щитам!J88</f>
        <v/>
      </c>
      <c r="H88" s="14" t="str">
        <f>Разбивка_по_щитам!K88</f>
        <v/>
      </c>
      <c r="I88" s="14" t="str">
        <f>Разбивка_по_щитам!L88</f>
        <v/>
      </c>
      <c r="J88" s="14" t="str">
        <f>Разбивка_по_щитам!M88</f>
        <v/>
      </c>
      <c r="K88" s="14" t="str">
        <f>Разбивка_по_щитам!N88</f>
        <v/>
      </c>
      <c r="L88" s="14"/>
      <c r="M88" s="14" t="str">
        <f>Разбивка_по_щитам!P88</f>
        <v/>
      </c>
      <c r="N88" s="14"/>
      <c r="P88" s="14"/>
      <c r="Q88" s="14"/>
      <c r="R88" s="14"/>
      <c r="S88" s="14"/>
      <c r="T88" s="14"/>
      <c r="U88" s="14"/>
    </row>
    <row r="89" spans="2:21" x14ac:dyDescent="0.2">
      <c r="B89" s="14">
        <f>Разбивка_по_щитам!B89</f>
        <v>1</v>
      </c>
      <c r="C89" s="14">
        <f>Разбивка_по_щитам!C89</f>
        <v>87</v>
      </c>
      <c r="D89" s="14" t="str">
        <f>Разбивка_по_щитам!F89</f>
        <v>ГРЩ-ЖД</v>
      </c>
      <c r="E89" s="14">
        <f>Разбивка_по_щитам!H89</f>
        <v>0</v>
      </c>
      <c r="F89" s="14" t="e">
        <f>Разбивка_по_щитам!I89</f>
        <v>#N/A</v>
      </c>
      <c r="G89" s="14" t="str">
        <f>Разбивка_по_щитам!J89</f>
        <v/>
      </c>
      <c r="H89" s="14" t="str">
        <f>Разбивка_по_щитам!K89</f>
        <v/>
      </c>
      <c r="I89" s="14" t="str">
        <f>Разбивка_по_щитам!L89</f>
        <v/>
      </c>
      <c r="J89" s="14" t="str">
        <f>Разбивка_по_щитам!M89</f>
        <v/>
      </c>
      <c r="K89" s="14" t="str">
        <f>Разбивка_по_щитам!N89</f>
        <v/>
      </c>
      <c r="L89" s="14"/>
      <c r="M89" s="14" t="str">
        <f>Разбивка_по_щитам!P89</f>
        <v/>
      </c>
      <c r="N89" s="14"/>
      <c r="P89" s="14"/>
      <c r="Q89" s="14"/>
      <c r="R89" s="14"/>
      <c r="S89" s="14"/>
      <c r="T89" s="14"/>
      <c r="U89" s="14"/>
    </row>
    <row r="90" spans="2:21" x14ac:dyDescent="0.2">
      <c r="B90" s="14">
        <f>Разбивка_по_щитам!B90</f>
        <v>1</v>
      </c>
      <c r="C90" s="14">
        <f>Разбивка_по_щитам!C90</f>
        <v>88</v>
      </c>
      <c r="D90" s="14" t="str">
        <f>Разбивка_по_щитам!F90</f>
        <v>ГРЩ-ЖД</v>
      </c>
      <c r="E90" s="14">
        <f>Разбивка_по_щитам!H90</f>
        <v>0</v>
      </c>
      <c r="F90" s="14" t="e">
        <f>Разбивка_по_щитам!I90</f>
        <v>#N/A</v>
      </c>
      <c r="G90" s="14" t="str">
        <f>Разбивка_по_щитам!J90</f>
        <v/>
      </c>
      <c r="H90" s="14" t="str">
        <f>Разбивка_по_щитам!K90</f>
        <v/>
      </c>
      <c r="I90" s="14" t="str">
        <f>Разбивка_по_щитам!L90</f>
        <v/>
      </c>
      <c r="J90" s="14" t="str">
        <f>Разбивка_по_щитам!M90</f>
        <v/>
      </c>
      <c r="K90" s="14" t="str">
        <f>Разбивка_по_щитам!N90</f>
        <v/>
      </c>
      <c r="L90" s="14"/>
      <c r="M90" s="14" t="str">
        <f>Разбивка_по_щитам!P90</f>
        <v/>
      </c>
      <c r="N90" s="14"/>
      <c r="P90" s="14"/>
      <c r="Q90" s="14"/>
      <c r="R90" s="14"/>
      <c r="S90" s="14"/>
      <c r="T90" s="14"/>
      <c r="U90" s="14"/>
    </row>
    <row r="91" spans="2:21" x14ac:dyDescent="0.2">
      <c r="B91" s="14">
        <f>Разбивка_по_щитам!B91</f>
        <v>1</v>
      </c>
      <c r="C91" s="14">
        <f>Разбивка_по_щитам!C91</f>
        <v>89</v>
      </c>
      <c r="D91" s="14" t="str">
        <f>Разбивка_по_щитам!F91</f>
        <v>ГРЩ-ЖД</v>
      </c>
      <c r="E91" s="14">
        <f>Разбивка_по_щитам!H91</f>
        <v>0</v>
      </c>
      <c r="F91" s="14" t="e">
        <f>Разбивка_по_щитам!I91</f>
        <v>#N/A</v>
      </c>
      <c r="G91" s="14" t="str">
        <f>Разбивка_по_щитам!J91</f>
        <v/>
      </c>
      <c r="H91" s="14" t="str">
        <f>Разбивка_по_щитам!K91</f>
        <v/>
      </c>
      <c r="I91" s="14" t="str">
        <f>Разбивка_по_щитам!L91</f>
        <v/>
      </c>
      <c r="J91" s="14" t="str">
        <f>Разбивка_по_щитам!M91</f>
        <v/>
      </c>
      <c r="K91" s="14" t="str">
        <f>Разбивка_по_щитам!N91</f>
        <v/>
      </c>
      <c r="L91" s="14"/>
      <c r="M91" s="14" t="str">
        <f>Разбивка_по_щитам!P91</f>
        <v/>
      </c>
      <c r="N91" s="14"/>
      <c r="P91" s="14"/>
      <c r="Q91" s="14"/>
      <c r="R91" s="14"/>
      <c r="S91" s="14"/>
      <c r="T91" s="14"/>
      <c r="U91" s="14"/>
    </row>
    <row r="92" spans="2:21" x14ac:dyDescent="0.2">
      <c r="B92" s="14">
        <f>Разбивка_по_щитам!B92</f>
        <v>1</v>
      </c>
      <c r="C92" s="14">
        <f>Разбивка_по_щитам!C92</f>
        <v>90</v>
      </c>
      <c r="D92" s="14" t="str">
        <f>Разбивка_по_щитам!F92</f>
        <v>ГРЩ-ЖД</v>
      </c>
      <c r="E92" s="14">
        <f>Разбивка_по_щитам!H92</f>
        <v>0</v>
      </c>
      <c r="F92" s="14" t="e">
        <f>Разбивка_по_щитам!I92</f>
        <v>#N/A</v>
      </c>
      <c r="G92" s="14" t="str">
        <f>Разбивка_по_щитам!J92</f>
        <v/>
      </c>
      <c r="H92" s="14" t="str">
        <f>Разбивка_по_щитам!K92</f>
        <v/>
      </c>
      <c r="I92" s="14" t="str">
        <f>Разбивка_по_щитам!L92</f>
        <v/>
      </c>
      <c r="J92" s="14" t="str">
        <f>Разбивка_по_щитам!M92</f>
        <v/>
      </c>
      <c r="K92" s="14" t="str">
        <f>Разбивка_по_щитам!N92</f>
        <v/>
      </c>
      <c r="L92" s="14"/>
      <c r="M92" s="14" t="str">
        <f>Разбивка_по_щитам!P92</f>
        <v/>
      </c>
      <c r="N92" s="14"/>
      <c r="P92" s="14"/>
      <c r="Q92" s="14"/>
      <c r="R92" s="14"/>
      <c r="S92" s="14"/>
      <c r="T92" s="14"/>
      <c r="U92" s="14"/>
    </row>
    <row r="93" spans="2:21" x14ac:dyDescent="0.2">
      <c r="B93" s="14">
        <f>Разбивка_по_щитам!B93</f>
        <v>1</v>
      </c>
      <c r="C93" s="14">
        <f>Разбивка_по_щитам!C93</f>
        <v>91</v>
      </c>
      <c r="D93" s="14" t="str">
        <f>Разбивка_по_щитам!F93</f>
        <v>ГРЩ-ЖД</v>
      </c>
      <c r="E93" s="14">
        <f>Разбивка_по_щитам!H93</f>
        <v>0</v>
      </c>
      <c r="F93" s="14" t="e">
        <f>Разбивка_по_щитам!I93</f>
        <v>#N/A</v>
      </c>
      <c r="G93" s="14" t="str">
        <f>Разбивка_по_щитам!J93</f>
        <v/>
      </c>
      <c r="H93" s="14" t="str">
        <f>Разбивка_по_щитам!K93</f>
        <v/>
      </c>
      <c r="I93" s="14" t="str">
        <f>Разбивка_по_щитам!L93</f>
        <v/>
      </c>
      <c r="J93" s="14" t="str">
        <f>Разбивка_по_щитам!M93</f>
        <v/>
      </c>
      <c r="K93" s="14" t="str">
        <f>Разбивка_по_щитам!N93</f>
        <v/>
      </c>
      <c r="L93" s="14"/>
      <c r="M93" s="14" t="str">
        <f>Разбивка_по_щитам!P93</f>
        <v/>
      </c>
      <c r="N93" s="14"/>
      <c r="P93" s="14"/>
      <c r="Q93" s="14"/>
      <c r="R93" s="14"/>
      <c r="S93" s="14"/>
      <c r="T93" s="14"/>
      <c r="U93" s="14"/>
    </row>
    <row r="94" spans="2:21" x14ac:dyDescent="0.2">
      <c r="B94" s="14">
        <f>Разбивка_по_щитам!B94</f>
        <v>1</v>
      </c>
      <c r="C94" s="14">
        <f>Разбивка_по_щитам!C94</f>
        <v>92</v>
      </c>
      <c r="D94" s="14" t="str">
        <f>Разбивка_по_щитам!F94</f>
        <v>ГРЩ-ЖД</v>
      </c>
      <c r="E94" s="14">
        <f>Разбивка_по_щитам!H94</f>
        <v>0</v>
      </c>
      <c r="F94" s="14" t="e">
        <f>Разбивка_по_щитам!I94</f>
        <v>#N/A</v>
      </c>
      <c r="G94" s="14" t="str">
        <f>Разбивка_по_щитам!J94</f>
        <v/>
      </c>
      <c r="H94" s="14" t="str">
        <f>Разбивка_по_щитам!K94</f>
        <v/>
      </c>
      <c r="I94" s="14" t="str">
        <f>Разбивка_по_щитам!L94</f>
        <v/>
      </c>
      <c r="J94" s="14" t="str">
        <f>Разбивка_по_щитам!M94</f>
        <v/>
      </c>
      <c r="K94" s="14" t="str">
        <f>Разбивка_по_щитам!N94</f>
        <v/>
      </c>
      <c r="L94" s="14"/>
      <c r="M94" s="14" t="str">
        <f>Разбивка_по_щитам!P94</f>
        <v/>
      </c>
      <c r="N94" s="14"/>
      <c r="P94" s="14"/>
      <c r="Q94" s="14"/>
      <c r="R94" s="14"/>
      <c r="S94" s="14"/>
      <c r="T94" s="14"/>
      <c r="U94" s="14"/>
    </row>
    <row r="95" spans="2:21" x14ac:dyDescent="0.2">
      <c r="B95" s="14">
        <f>Разбивка_по_щитам!B95</f>
        <v>1</v>
      </c>
      <c r="C95" s="14">
        <f>Разбивка_по_щитам!C95</f>
        <v>93</v>
      </c>
      <c r="D95" s="14" t="str">
        <f>Разбивка_по_щитам!F95</f>
        <v>ГРЩ-ЖД</v>
      </c>
      <c r="E95" s="14">
        <f>Разбивка_по_щитам!H95</f>
        <v>0</v>
      </c>
      <c r="F95" s="14" t="e">
        <f>Разбивка_по_щитам!I95</f>
        <v>#N/A</v>
      </c>
      <c r="G95" s="14" t="str">
        <f>Разбивка_по_щитам!J95</f>
        <v/>
      </c>
      <c r="H95" s="14" t="str">
        <f>Разбивка_по_щитам!K95</f>
        <v/>
      </c>
      <c r="I95" s="14" t="str">
        <f>Разбивка_по_щитам!L95</f>
        <v/>
      </c>
      <c r="J95" s="14" t="str">
        <f>Разбивка_по_щитам!M95</f>
        <v/>
      </c>
      <c r="K95" s="14" t="str">
        <f>Разбивка_по_щитам!N95</f>
        <v/>
      </c>
      <c r="L95" s="14"/>
      <c r="M95" s="14" t="str">
        <f>Разбивка_по_щитам!P95</f>
        <v/>
      </c>
      <c r="N95" s="14"/>
      <c r="P95" s="14"/>
      <c r="Q95" s="14"/>
      <c r="R95" s="14"/>
      <c r="S95" s="14"/>
      <c r="T95" s="14"/>
      <c r="U95" s="14"/>
    </row>
    <row r="96" spans="2:21" x14ac:dyDescent="0.2">
      <c r="B96" s="14">
        <f>Разбивка_по_щитам!B96</f>
        <v>1</v>
      </c>
      <c r="C96" s="14">
        <f>Разбивка_по_щитам!C96</f>
        <v>94</v>
      </c>
      <c r="D96" s="14" t="str">
        <f>Разбивка_по_щитам!F96</f>
        <v>ГРЩ-ЖД</v>
      </c>
      <c r="E96" s="14">
        <f>Разбивка_по_щитам!H96</f>
        <v>0</v>
      </c>
      <c r="F96" s="14" t="e">
        <f>Разбивка_по_щитам!I96</f>
        <v>#N/A</v>
      </c>
      <c r="G96" s="14" t="str">
        <f>Разбивка_по_щитам!J96</f>
        <v/>
      </c>
      <c r="H96" s="14" t="str">
        <f>Разбивка_по_щитам!K96</f>
        <v/>
      </c>
      <c r="I96" s="14" t="str">
        <f>Разбивка_по_щитам!L96</f>
        <v/>
      </c>
      <c r="J96" s="14" t="str">
        <f>Разбивка_по_щитам!M96</f>
        <v/>
      </c>
      <c r="K96" s="14" t="str">
        <f>Разбивка_по_щитам!N96</f>
        <v/>
      </c>
      <c r="L96" s="14"/>
      <c r="M96" s="14" t="str">
        <f>Разбивка_по_щитам!P96</f>
        <v/>
      </c>
      <c r="N96" s="14"/>
      <c r="P96" s="14"/>
      <c r="Q96" s="14"/>
      <c r="R96" s="14"/>
      <c r="S96" s="14"/>
      <c r="T96" s="14"/>
      <c r="U96" s="14"/>
    </row>
    <row r="97" spans="2:21" x14ac:dyDescent="0.2">
      <c r="B97" s="14">
        <f>Разбивка_по_щитам!B97</f>
        <v>1</v>
      </c>
      <c r="C97" s="14">
        <f>Разбивка_по_щитам!C97</f>
        <v>95</v>
      </c>
      <c r="D97" s="14" t="str">
        <f>Разбивка_по_щитам!F97</f>
        <v>ГРЩ-ЖД</v>
      </c>
      <c r="E97" s="14">
        <f>Разбивка_по_щитам!H97</f>
        <v>0</v>
      </c>
      <c r="F97" s="14" t="e">
        <f>Разбивка_по_щитам!I97</f>
        <v>#N/A</v>
      </c>
      <c r="G97" s="14" t="str">
        <f>Разбивка_по_щитам!J97</f>
        <v/>
      </c>
      <c r="H97" s="14" t="str">
        <f>Разбивка_по_щитам!K97</f>
        <v/>
      </c>
      <c r="I97" s="14" t="str">
        <f>Разбивка_по_щитам!L97</f>
        <v/>
      </c>
      <c r="J97" s="14" t="str">
        <f>Разбивка_по_щитам!M97</f>
        <v/>
      </c>
      <c r="K97" s="14" t="str">
        <f>Разбивка_по_щитам!N97</f>
        <v/>
      </c>
      <c r="L97" s="14"/>
      <c r="M97" s="14" t="str">
        <f>Разбивка_по_щитам!P97</f>
        <v/>
      </c>
      <c r="N97" s="14"/>
      <c r="P97" s="14"/>
      <c r="Q97" s="14"/>
      <c r="R97" s="14"/>
      <c r="S97" s="14"/>
      <c r="T97" s="14"/>
      <c r="U97" s="14"/>
    </row>
    <row r="98" spans="2:21" x14ac:dyDescent="0.2">
      <c r="B98" s="14">
        <f>Разбивка_по_щитам!B98</f>
        <v>1</v>
      </c>
      <c r="C98" s="14">
        <f>Разбивка_по_щитам!C98</f>
        <v>96</v>
      </c>
      <c r="D98" s="14" t="str">
        <f>Разбивка_по_щитам!F98</f>
        <v>ГРЩ-ЖД</v>
      </c>
      <c r="E98" s="14">
        <f>Разбивка_по_щитам!H98</f>
        <v>0</v>
      </c>
      <c r="F98" s="14" t="e">
        <f>Разбивка_по_щитам!I98</f>
        <v>#N/A</v>
      </c>
      <c r="G98" s="14" t="str">
        <f>Разбивка_по_щитам!J98</f>
        <v/>
      </c>
      <c r="H98" s="14" t="str">
        <f>Разбивка_по_щитам!K98</f>
        <v/>
      </c>
      <c r="I98" s="14" t="str">
        <f>Разбивка_по_щитам!L98</f>
        <v/>
      </c>
      <c r="J98" s="14" t="str">
        <f>Разбивка_по_щитам!M98</f>
        <v/>
      </c>
      <c r="K98" s="14" t="str">
        <f>Разбивка_по_щитам!N98</f>
        <v/>
      </c>
      <c r="L98" s="14"/>
      <c r="M98" s="14" t="str">
        <f>Разбивка_по_щитам!P98</f>
        <v/>
      </c>
      <c r="N98" s="14"/>
      <c r="P98" s="14"/>
      <c r="Q98" s="14"/>
      <c r="R98" s="14"/>
      <c r="S98" s="14"/>
      <c r="T98" s="14"/>
      <c r="U98" s="14"/>
    </row>
    <row r="99" spans="2:21" x14ac:dyDescent="0.2">
      <c r="B99" s="14">
        <f>Разбивка_по_щитам!B99</f>
        <v>1</v>
      </c>
      <c r="C99" s="14">
        <f>Разбивка_по_щитам!C99</f>
        <v>97</v>
      </c>
      <c r="D99" s="14" t="str">
        <f>Разбивка_по_щитам!F99</f>
        <v>ГРЩ-ЖД</v>
      </c>
      <c r="E99" s="14">
        <f>Разбивка_по_щитам!H99</f>
        <v>0</v>
      </c>
      <c r="F99" s="14" t="e">
        <f>Разбивка_по_щитам!I99</f>
        <v>#N/A</v>
      </c>
      <c r="G99" s="14" t="str">
        <f>Разбивка_по_щитам!J99</f>
        <v/>
      </c>
      <c r="H99" s="14" t="str">
        <f>Разбивка_по_щитам!K99</f>
        <v/>
      </c>
      <c r="I99" s="14" t="str">
        <f>Разбивка_по_щитам!L99</f>
        <v/>
      </c>
      <c r="J99" s="14" t="str">
        <f>Разбивка_по_щитам!M99</f>
        <v/>
      </c>
      <c r="K99" s="14" t="str">
        <f>Разбивка_по_щитам!N99</f>
        <v/>
      </c>
      <c r="L99" s="14"/>
      <c r="M99" s="14" t="str">
        <f>Разбивка_по_щитам!P99</f>
        <v/>
      </c>
      <c r="N99" s="14"/>
      <c r="P99" s="14"/>
      <c r="Q99" s="14"/>
      <c r="R99" s="14"/>
      <c r="S99" s="14"/>
      <c r="T99" s="14"/>
      <c r="U99" s="14"/>
    </row>
    <row r="100" spans="2:21" x14ac:dyDescent="0.2">
      <c r="B100" s="14">
        <f>Разбивка_по_щитам!B100</f>
        <v>1</v>
      </c>
      <c r="C100" s="14">
        <f>Разбивка_по_щитам!C100</f>
        <v>98</v>
      </c>
      <c r="D100" s="14" t="str">
        <f>Разбивка_по_щитам!F100</f>
        <v>ГРЩ-ЖД</v>
      </c>
      <c r="E100" s="14">
        <f>Разбивка_по_щитам!H100</f>
        <v>0</v>
      </c>
      <c r="F100" s="14" t="e">
        <f>Разбивка_по_щитам!I100</f>
        <v>#N/A</v>
      </c>
      <c r="G100" s="14" t="str">
        <f>Разбивка_по_щитам!J100</f>
        <v/>
      </c>
      <c r="H100" s="14" t="str">
        <f>Разбивка_по_щитам!K100</f>
        <v/>
      </c>
      <c r="I100" s="14" t="str">
        <f>Разбивка_по_щитам!L100</f>
        <v/>
      </c>
      <c r="J100" s="14" t="str">
        <f>Разбивка_по_щитам!M100</f>
        <v/>
      </c>
      <c r="K100" s="14" t="str">
        <f>Разбивка_по_щитам!N100</f>
        <v/>
      </c>
      <c r="L100" s="14"/>
      <c r="M100" s="14" t="str">
        <f>Разбивка_по_щитам!P100</f>
        <v/>
      </c>
      <c r="N100" s="14"/>
      <c r="P100" s="14"/>
      <c r="Q100" s="14"/>
      <c r="R100" s="14"/>
      <c r="S100" s="14"/>
      <c r="T100" s="14"/>
      <c r="U100" s="14"/>
    </row>
    <row r="101" spans="2:21" x14ac:dyDescent="0.2">
      <c r="B101" s="14">
        <f>Разбивка_по_щитам!B101</f>
        <v>1</v>
      </c>
      <c r="C101" s="14">
        <f>Разбивка_по_щитам!C101</f>
        <v>99</v>
      </c>
      <c r="D101" s="14" t="str">
        <f>Разбивка_по_щитам!F101</f>
        <v>ГРЩ-ЖД</v>
      </c>
      <c r="E101" s="14">
        <f>Разбивка_по_щитам!H101</f>
        <v>0</v>
      </c>
      <c r="F101" s="14" t="e">
        <f>Разбивка_по_щитам!I101</f>
        <v>#N/A</v>
      </c>
      <c r="G101" s="14" t="str">
        <f>Разбивка_по_щитам!J101</f>
        <v/>
      </c>
      <c r="H101" s="14" t="str">
        <f>Разбивка_по_щитам!K101</f>
        <v/>
      </c>
      <c r="I101" s="14" t="str">
        <f>Разбивка_по_щитам!L101</f>
        <v/>
      </c>
      <c r="J101" s="14" t="str">
        <f>Разбивка_по_щитам!M101</f>
        <v/>
      </c>
      <c r="K101" s="14" t="str">
        <f>Разбивка_по_щитам!N101</f>
        <v/>
      </c>
      <c r="L101" s="14"/>
      <c r="M101" s="14" t="str">
        <f>Разбивка_по_щитам!P101</f>
        <v/>
      </c>
      <c r="N101" s="14"/>
      <c r="P101" s="14"/>
      <c r="Q101" s="14"/>
      <c r="R101" s="14"/>
      <c r="S101" s="14"/>
      <c r="T101" s="14"/>
      <c r="U101" s="14"/>
    </row>
    <row r="102" spans="2:21" x14ac:dyDescent="0.2">
      <c r="B102" s="14">
        <f>Разбивка_по_щитам!B102</f>
        <v>1</v>
      </c>
      <c r="C102" s="14">
        <f>Разбивка_по_щитам!C102</f>
        <v>100</v>
      </c>
      <c r="D102" s="14" t="str">
        <f>Разбивка_по_щитам!F102</f>
        <v>ГРЩ-ЖД</v>
      </c>
      <c r="E102" s="14">
        <f>Разбивка_по_щитам!H102</f>
        <v>0</v>
      </c>
      <c r="F102" s="14" t="e">
        <f>Разбивка_по_щитам!I102</f>
        <v>#N/A</v>
      </c>
      <c r="G102" s="14" t="str">
        <f>Разбивка_по_щитам!J102</f>
        <v/>
      </c>
      <c r="H102" s="14" t="str">
        <f>Разбивка_по_щитам!K102</f>
        <v/>
      </c>
      <c r="I102" s="14" t="str">
        <f>Разбивка_по_щитам!L102</f>
        <v/>
      </c>
      <c r="J102" s="14" t="str">
        <f>Разбивка_по_щитам!M102</f>
        <v/>
      </c>
      <c r="K102" s="14" t="str">
        <f>Разбивка_по_щитам!N102</f>
        <v/>
      </c>
      <c r="L102" s="14"/>
      <c r="M102" s="14" t="str">
        <f>Разбивка_по_щитам!P102</f>
        <v/>
      </c>
      <c r="N102" s="14"/>
      <c r="P102" s="14"/>
      <c r="Q102" s="14"/>
      <c r="R102" s="14"/>
      <c r="S102" s="14"/>
      <c r="T102" s="14"/>
      <c r="U102" s="14"/>
    </row>
    <row r="103" spans="2:21" x14ac:dyDescent="0.2">
      <c r="B103" s="14">
        <f>Разбивка_по_щитам!B103</f>
        <v>1</v>
      </c>
      <c r="C103" s="14">
        <f>Разбивка_по_щитам!C103</f>
        <v>101</v>
      </c>
      <c r="D103" s="14" t="str">
        <f>Разбивка_по_щитам!F103</f>
        <v>ГРЩ-ЖД</v>
      </c>
      <c r="E103" s="14">
        <f>Разбивка_по_щитам!H103</f>
        <v>0</v>
      </c>
      <c r="F103" s="14" t="e">
        <f>Разбивка_по_щитам!I103</f>
        <v>#N/A</v>
      </c>
      <c r="G103" s="14" t="str">
        <f>Разбивка_по_щитам!J103</f>
        <v/>
      </c>
      <c r="H103" s="14" t="str">
        <f>Разбивка_по_щитам!K103</f>
        <v/>
      </c>
      <c r="I103" s="14" t="str">
        <f>Разбивка_по_щитам!L103</f>
        <v/>
      </c>
      <c r="J103" s="14" t="str">
        <f>Разбивка_по_щитам!M103</f>
        <v/>
      </c>
      <c r="K103" s="14" t="str">
        <f>Разбивка_по_щитам!N103</f>
        <v/>
      </c>
      <c r="L103" s="14"/>
      <c r="M103" s="14" t="str">
        <f>Разбивка_по_щитам!P103</f>
        <v/>
      </c>
      <c r="N103" s="14"/>
      <c r="P103" s="14"/>
      <c r="Q103" s="14"/>
      <c r="R103" s="14"/>
      <c r="S103" s="14"/>
      <c r="T103" s="14"/>
      <c r="U103" s="14"/>
    </row>
    <row r="104" spans="2:21" x14ac:dyDescent="0.2">
      <c r="B104" s="14">
        <f>Разбивка_по_щитам!B104</f>
        <v>1</v>
      </c>
      <c r="C104" s="14">
        <f>Разбивка_по_щитам!C104</f>
        <v>102</v>
      </c>
      <c r="D104" s="14" t="str">
        <f>Разбивка_по_щитам!F104</f>
        <v>ГРЩ-ЖД</v>
      </c>
      <c r="E104" s="14">
        <f>Разбивка_по_щитам!H104</f>
        <v>0</v>
      </c>
      <c r="F104" s="14" t="e">
        <f>Разбивка_по_щитам!I104</f>
        <v>#N/A</v>
      </c>
      <c r="G104" s="14" t="str">
        <f>Разбивка_по_щитам!J104</f>
        <v/>
      </c>
      <c r="H104" s="14" t="str">
        <f>Разбивка_по_щитам!K104</f>
        <v/>
      </c>
      <c r="I104" s="14" t="str">
        <f>Разбивка_по_щитам!L104</f>
        <v/>
      </c>
      <c r="J104" s="14" t="str">
        <f>Разбивка_по_щитам!M104</f>
        <v/>
      </c>
      <c r="K104" s="14" t="str">
        <f>Разбивка_по_щитам!N104</f>
        <v/>
      </c>
      <c r="L104" s="14"/>
      <c r="M104" s="14" t="str">
        <f>Разбивка_по_щитам!P104</f>
        <v/>
      </c>
      <c r="N104" s="14"/>
      <c r="P104" s="14"/>
      <c r="Q104" s="14"/>
      <c r="R104" s="14"/>
      <c r="S104" s="14"/>
      <c r="T104" s="14"/>
      <c r="U104" s="14"/>
    </row>
    <row r="105" spans="2:21" x14ac:dyDescent="0.2">
      <c r="B105" s="14">
        <f>Разбивка_по_щитам!B105</f>
        <v>1</v>
      </c>
      <c r="C105" s="14">
        <f>Разбивка_по_щитам!C105</f>
        <v>103</v>
      </c>
      <c r="D105" s="14" t="str">
        <f>Разбивка_по_щитам!F105</f>
        <v>ГРЩ-ЖД</v>
      </c>
      <c r="E105" s="14">
        <f>Разбивка_по_щитам!H105</f>
        <v>0</v>
      </c>
      <c r="F105" s="14" t="e">
        <f>Разбивка_по_щитам!I105</f>
        <v>#N/A</v>
      </c>
      <c r="G105" s="14" t="str">
        <f>Разбивка_по_щитам!J105</f>
        <v/>
      </c>
      <c r="H105" s="14" t="str">
        <f>Разбивка_по_щитам!K105</f>
        <v/>
      </c>
      <c r="I105" s="14" t="str">
        <f>Разбивка_по_щитам!L105</f>
        <v/>
      </c>
      <c r="J105" s="14" t="str">
        <f>Разбивка_по_щитам!M105</f>
        <v/>
      </c>
      <c r="K105" s="14" t="str">
        <f>Разбивка_по_щитам!N105</f>
        <v/>
      </c>
      <c r="L105" s="14"/>
      <c r="M105" s="14" t="str">
        <f>Разбивка_по_щитам!P105</f>
        <v/>
      </c>
      <c r="N105" s="14"/>
      <c r="P105" s="14"/>
      <c r="Q105" s="14"/>
      <c r="R105" s="14"/>
      <c r="S105" s="14"/>
      <c r="T105" s="14"/>
      <c r="U105" s="14"/>
    </row>
    <row r="106" spans="2:21" x14ac:dyDescent="0.2">
      <c r="B106" s="14">
        <f>Разбивка_по_щитам!B106</f>
        <v>1</v>
      </c>
      <c r="C106" s="14">
        <f>Разбивка_по_щитам!C106</f>
        <v>104</v>
      </c>
      <c r="D106" s="14" t="str">
        <f>Разбивка_по_щитам!F106</f>
        <v>ГРЩ-ЖД</v>
      </c>
      <c r="E106" s="14">
        <f>Разбивка_по_щитам!H106</f>
        <v>0</v>
      </c>
      <c r="F106" s="14" t="e">
        <f>Разбивка_по_щитам!I106</f>
        <v>#N/A</v>
      </c>
      <c r="G106" s="14" t="str">
        <f>Разбивка_по_щитам!J106</f>
        <v/>
      </c>
      <c r="H106" s="14" t="str">
        <f>Разбивка_по_щитам!K106</f>
        <v/>
      </c>
      <c r="I106" s="14" t="str">
        <f>Разбивка_по_щитам!L106</f>
        <v/>
      </c>
      <c r="J106" s="14" t="str">
        <f>Разбивка_по_щитам!M106</f>
        <v/>
      </c>
      <c r="K106" s="14" t="str">
        <f>Разбивка_по_щитам!N106</f>
        <v/>
      </c>
      <c r="L106" s="14"/>
      <c r="M106" s="14" t="str">
        <f>Разбивка_по_щитам!P106</f>
        <v/>
      </c>
      <c r="N106" s="14"/>
      <c r="P106" s="14"/>
      <c r="Q106" s="14"/>
      <c r="R106" s="14"/>
      <c r="S106" s="14"/>
      <c r="T106" s="14"/>
      <c r="U106" s="14"/>
    </row>
    <row r="107" spans="2:21" x14ac:dyDescent="0.2">
      <c r="B107" s="14">
        <f>Разбивка_по_щитам!B107</f>
        <v>1</v>
      </c>
      <c r="C107" s="14">
        <f>Разбивка_по_щитам!C107</f>
        <v>105</v>
      </c>
      <c r="D107" s="14" t="str">
        <f>Разбивка_по_щитам!F107</f>
        <v>ГРЩ-ЖД</v>
      </c>
      <c r="E107" s="14">
        <f>Разбивка_по_щитам!H107</f>
        <v>0</v>
      </c>
      <c r="F107" s="14" t="e">
        <f>Разбивка_по_щитам!I107</f>
        <v>#N/A</v>
      </c>
      <c r="G107" s="14" t="str">
        <f>Разбивка_по_щитам!J107</f>
        <v/>
      </c>
      <c r="H107" s="14" t="str">
        <f>Разбивка_по_щитам!K107</f>
        <v/>
      </c>
      <c r="I107" s="14" t="str">
        <f>Разбивка_по_щитам!L107</f>
        <v/>
      </c>
      <c r="J107" s="14" t="str">
        <f>Разбивка_по_щитам!M107</f>
        <v/>
      </c>
      <c r="K107" s="14" t="str">
        <f>Разбивка_по_щитам!N107</f>
        <v/>
      </c>
      <c r="L107" s="14"/>
      <c r="M107" s="14" t="str">
        <f>Разбивка_по_щитам!P107</f>
        <v/>
      </c>
      <c r="N107" s="14"/>
      <c r="P107" s="14"/>
      <c r="Q107" s="14"/>
      <c r="R107" s="14"/>
      <c r="S107" s="14"/>
      <c r="T107" s="14"/>
      <c r="U107" s="14"/>
    </row>
    <row r="108" spans="2:21" x14ac:dyDescent="0.2">
      <c r="B108" s="14">
        <f>Разбивка_по_щитам!B108</f>
        <v>1</v>
      </c>
      <c r="C108" s="14">
        <f>Разбивка_по_щитам!C108</f>
        <v>106</v>
      </c>
      <c r="D108" s="14" t="str">
        <f>Разбивка_по_щитам!F108</f>
        <v>ГРЩ-ЖД</v>
      </c>
      <c r="E108" s="14">
        <f>Разбивка_по_щитам!H108</f>
        <v>0</v>
      </c>
      <c r="F108" s="14" t="e">
        <f>Разбивка_по_щитам!I108</f>
        <v>#N/A</v>
      </c>
      <c r="G108" s="14" t="str">
        <f>Разбивка_по_щитам!J108</f>
        <v/>
      </c>
      <c r="H108" s="14" t="str">
        <f>Разбивка_по_щитам!K108</f>
        <v/>
      </c>
      <c r="I108" s="14" t="str">
        <f>Разбивка_по_щитам!L108</f>
        <v/>
      </c>
      <c r="J108" s="14" t="str">
        <f>Разбивка_по_щитам!M108</f>
        <v/>
      </c>
      <c r="K108" s="14" t="str">
        <f>Разбивка_по_щитам!N108</f>
        <v/>
      </c>
      <c r="L108" s="14"/>
      <c r="M108" s="14" t="str">
        <f>Разбивка_по_щитам!P108</f>
        <v/>
      </c>
      <c r="N108" s="14"/>
      <c r="P108" s="14"/>
      <c r="Q108" s="14"/>
      <c r="R108" s="14"/>
      <c r="S108" s="14"/>
      <c r="T108" s="14"/>
      <c r="U108" s="14"/>
    </row>
    <row r="109" spans="2:21" x14ac:dyDescent="0.2">
      <c r="B109" s="14">
        <f>Разбивка_по_щитам!B109</f>
        <v>1</v>
      </c>
      <c r="C109" s="14">
        <f>Разбивка_по_щитам!C109</f>
        <v>107</v>
      </c>
      <c r="D109" s="14" t="str">
        <f>Разбивка_по_щитам!F109</f>
        <v>ГРЩ-ЖД</v>
      </c>
      <c r="E109" s="14">
        <f>Разбивка_по_щитам!H109</f>
        <v>0</v>
      </c>
      <c r="F109" s="14" t="e">
        <f>Разбивка_по_щитам!I109</f>
        <v>#N/A</v>
      </c>
      <c r="G109" s="14" t="str">
        <f>Разбивка_по_щитам!J109</f>
        <v/>
      </c>
      <c r="H109" s="14" t="str">
        <f>Разбивка_по_щитам!K109</f>
        <v/>
      </c>
      <c r="I109" s="14" t="str">
        <f>Разбивка_по_щитам!L109</f>
        <v/>
      </c>
      <c r="J109" s="14" t="str">
        <f>Разбивка_по_щитам!M109</f>
        <v/>
      </c>
      <c r="K109" s="14" t="str">
        <f>Разбивка_по_щитам!N109</f>
        <v/>
      </c>
      <c r="L109" s="14"/>
      <c r="M109" s="14" t="str">
        <f>Разбивка_по_щитам!P109</f>
        <v/>
      </c>
      <c r="N109" s="14"/>
      <c r="P109" s="14"/>
      <c r="Q109" s="14"/>
      <c r="R109" s="14"/>
      <c r="S109" s="14"/>
      <c r="T109" s="14"/>
      <c r="U109" s="14"/>
    </row>
    <row r="110" spans="2:21" x14ac:dyDescent="0.2">
      <c r="B110" s="14">
        <f>Разбивка_по_щитам!B110</f>
        <v>1</v>
      </c>
      <c r="C110" s="14">
        <f>Разбивка_по_щитам!C110</f>
        <v>108</v>
      </c>
      <c r="D110" s="14" t="str">
        <f>Разбивка_по_щитам!F110</f>
        <v>ГРЩ-ЖД</v>
      </c>
      <c r="E110" s="14">
        <f>Разбивка_по_щитам!H110</f>
        <v>0</v>
      </c>
      <c r="F110" s="14" t="e">
        <f>Разбивка_по_щитам!I110</f>
        <v>#N/A</v>
      </c>
      <c r="G110" s="14" t="str">
        <f>Разбивка_по_щитам!J110</f>
        <v/>
      </c>
      <c r="H110" s="14" t="str">
        <f>Разбивка_по_щитам!K110</f>
        <v/>
      </c>
      <c r="I110" s="14" t="str">
        <f>Разбивка_по_щитам!L110</f>
        <v/>
      </c>
      <c r="J110" s="14" t="str">
        <f>Разбивка_по_щитам!M110</f>
        <v/>
      </c>
      <c r="K110" s="14" t="str">
        <f>Разбивка_по_щитам!N110</f>
        <v/>
      </c>
      <c r="L110" s="14"/>
      <c r="M110" s="14" t="str">
        <f>Разбивка_по_щитам!P110</f>
        <v/>
      </c>
      <c r="N110" s="14"/>
      <c r="P110" s="14"/>
      <c r="Q110" s="14"/>
      <c r="R110" s="14"/>
      <c r="S110" s="14"/>
      <c r="T110" s="14"/>
      <c r="U110" s="14"/>
    </row>
    <row r="111" spans="2:21" x14ac:dyDescent="0.2">
      <c r="B111" s="14">
        <f>Разбивка_по_щитам!B111</f>
        <v>1</v>
      </c>
      <c r="C111" s="14">
        <f>Разбивка_по_щитам!C111</f>
        <v>109</v>
      </c>
      <c r="D111" s="14" t="str">
        <f>Разбивка_по_щитам!F111</f>
        <v>ГРЩ-ЖД</v>
      </c>
      <c r="E111" s="14">
        <f>Разбивка_по_щитам!H111</f>
        <v>0</v>
      </c>
      <c r="F111" s="14" t="e">
        <f>Разбивка_по_щитам!I111</f>
        <v>#N/A</v>
      </c>
      <c r="G111" s="14" t="str">
        <f>Разбивка_по_щитам!J111</f>
        <v/>
      </c>
      <c r="H111" s="14" t="str">
        <f>Разбивка_по_щитам!K111</f>
        <v/>
      </c>
      <c r="I111" s="14" t="str">
        <f>Разбивка_по_щитам!L111</f>
        <v/>
      </c>
      <c r="J111" s="14" t="str">
        <f>Разбивка_по_щитам!M111</f>
        <v/>
      </c>
      <c r="K111" s="14" t="str">
        <f>Разбивка_по_щитам!N111</f>
        <v/>
      </c>
      <c r="L111" s="14"/>
      <c r="M111" s="14" t="str">
        <f>Разбивка_по_щитам!P111</f>
        <v/>
      </c>
      <c r="N111" s="14"/>
      <c r="P111" s="14"/>
      <c r="Q111" s="14"/>
      <c r="R111" s="14"/>
      <c r="S111" s="14"/>
      <c r="T111" s="14"/>
      <c r="U111" s="14"/>
    </row>
    <row r="112" spans="2:21" x14ac:dyDescent="0.2">
      <c r="B112" s="14">
        <f>Разбивка_по_щитам!B112</f>
        <v>1</v>
      </c>
      <c r="C112" s="14">
        <f>Разбивка_по_щитам!C112</f>
        <v>110</v>
      </c>
      <c r="D112" s="14" t="str">
        <f>Разбивка_по_щитам!F112</f>
        <v>ГРЩ-ЖД</v>
      </c>
      <c r="E112" s="14">
        <f>Разбивка_по_щитам!H112</f>
        <v>0</v>
      </c>
      <c r="F112" s="14" t="e">
        <f>Разбивка_по_щитам!I112</f>
        <v>#N/A</v>
      </c>
      <c r="G112" s="14" t="str">
        <f>Разбивка_по_щитам!J112</f>
        <v/>
      </c>
      <c r="H112" s="14" t="str">
        <f>Разбивка_по_щитам!K112</f>
        <v/>
      </c>
      <c r="I112" s="14" t="str">
        <f>Разбивка_по_щитам!L112</f>
        <v/>
      </c>
      <c r="J112" s="14" t="str">
        <f>Разбивка_по_щитам!M112</f>
        <v/>
      </c>
      <c r="K112" s="14" t="str">
        <f>Разбивка_по_щитам!N112</f>
        <v/>
      </c>
      <c r="L112" s="14"/>
      <c r="M112" s="14" t="str">
        <f>Разбивка_по_щитам!P112</f>
        <v/>
      </c>
      <c r="N112" s="14"/>
      <c r="P112" s="14"/>
      <c r="Q112" s="14"/>
      <c r="R112" s="14"/>
      <c r="S112" s="14"/>
      <c r="T112" s="14"/>
      <c r="U112" s="14"/>
    </row>
    <row r="113" spans="2:21" x14ac:dyDescent="0.2">
      <c r="B113" s="14">
        <f>Разбивка_по_щитам!B113</f>
        <v>1</v>
      </c>
      <c r="C113" s="14">
        <f>Разбивка_по_щитам!C113</f>
        <v>111</v>
      </c>
      <c r="D113" s="14" t="str">
        <f>Разбивка_по_щитам!F113</f>
        <v>ГРЩ-ЖД</v>
      </c>
      <c r="E113" s="14">
        <f>Разбивка_по_щитам!H113</f>
        <v>0</v>
      </c>
      <c r="F113" s="14" t="e">
        <f>Разбивка_по_щитам!I113</f>
        <v>#N/A</v>
      </c>
      <c r="G113" s="14" t="str">
        <f>Разбивка_по_щитам!J113</f>
        <v/>
      </c>
      <c r="H113" s="14" t="str">
        <f>Разбивка_по_щитам!K113</f>
        <v/>
      </c>
      <c r="I113" s="14" t="str">
        <f>Разбивка_по_щитам!L113</f>
        <v/>
      </c>
      <c r="J113" s="14" t="str">
        <f>Разбивка_по_щитам!M113</f>
        <v/>
      </c>
      <c r="K113" s="14" t="str">
        <f>Разбивка_по_щитам!N113</f>
        <v/>
      </c>
      <c r="L113" s="14"/>
      <c r="M113" s="14" t="str">
        <f>Разбивка_по_щитам!P113</f>
        <v/>
      </c>
      <c r="N113" s="14"/>
      <c r="P113" s="14"/>
      <c r="Q113" s="14"/>
      <c r="R113" s="14"/>
      <c r="S113" s="14"/>
      <c r="T113" s="14"/>
      <c r="U113" s="14"/>
    </row>
    <row r="114" spans="2:21" x14ac:dyDescent="0.2">
      <c r="B114" s="14">
        <f>Разбивка_по_щитам!B114</f>
        <v>1</v>
      </c>
      <c r="C114" s="14">
        <f>Разбивка_по_щитам!C114</f>
        <v>112</v>
      </c>
      <c r="D114" s="14" t="str">
        <f>Разбивка_по_щитам!F114</f>
        <v>ГРЩ-ЖД</v>
      </c>
      <c r="E114" s="14">
        <f>Разбивка_по_щитам!H114</f>
        <v>0</v>
      </c>
      <c r="F114" s="14" t="e">
        <f>Разбивка_по_щитам!I114</f>
        <v>#N/A</v>
      </c>
      <c r="G114" s="14" t="str">
        <f>Разбивка_по_щитам!J114</f>
        <v/>
      </c>
      <c r="H114" s="14" t="str">
        <f>Разбивка_по_щитам!K114</f>
        <v/>
      </c>
      <c r="I114" s="14" t="str">
        <f>Разбивка_по_щитам!L114</f>
        <v/>
      </c>
      <c r="J114" s="14" t="str">
        <f>Разбивка_по_щитам!M114</f>
        <v/>
      </c>
      <c r="K114" s="14" t="str">
        <f>Разбивка_по_щитам!N114</f>
        <v/>
      </c>
      <c r="L114" s="14"/>
      <c r="M114" s="14" t="str">
        <f>Разбивка_по_щитам!P114</f>
        <v/>
      </c>
      <c r="N114" s="14"/>
      <c r="P114" s="14"/>
      <c r="Q114" s="14"/>
      <c r="R114" s="14"/>
      <c r="S114" s="14"/>
      <c r="T114" s="14"/>
      <c r="U114" s="14"/>
    </row>
    <row r="115" spans="2:21" x14ac:dyDescent="0.2">
      <c r="B115" s="14">
        <f>Разбивка_по_щитам!B115</f>
        <v>1</v>
      </c>
      <c r="C115" s="14">
        <f>Разбивка_по_щитам!C115</f>
        <v>113</v>
      </c>
      <c r="D115" s="14" t="str">
        <f>Разбивка_по_щитам!F115</f>
        <v>ГРЩ-ЖД</v>
      </c>
      <c r="E115" s="14">
        <f>Разбивка_по_щитам!H115</f>
        <v>0</v>
      </c>
      <c r="F115" s="14" t="e">
        <f>Разбивка_по_щитам!I115</f>
        <v>#N/A</v>
      </c>
      <c r="G115" s="14" t="str">
        <f>Разбивка_по_щитам!J115</f>
        <v/>
      </c>
      <c r="H115" s="14" t="str">
        <f>Разбивка_по_щитам!K115</f>
        <v/>
      </c>
      <c r="I115" s="14" t="str">
        <f>Разбивка_по_щитам!L115</f>
        <v/>
      </c>
      <c r="J115" s="14" t="str">
        <f>Разбивка_по_щитам!M115</f>
        <v/>
      </c>
      <c r="K115" s="14" t="str">
        <f>Разбивка_по_щитам!N115</f>
        <v/>
      </c>
      <c r="L115" s="14"/>
      <c r="M115" s="14" t="str">
        <f>Разбивка_по_щитам!P115</f>
        <v/>
      </c>
      <c r="N115" s="14"/>
      <c r="P115" s="14"/>
      <c r="Q115" s="14"/>
      <c r="R115" s="14"/>
      <c r="S115" s="14"/>
      <c r="T115" s="14"/>
      <c r="U115" s="14"/>
    </row>
    <row r="116" spans="2:21" x14ac:dyDescent="0.2">
      <c r="B116" s="14">
        <f>Разбивка_по_щитам!B116</f>
        <v>1</v>
      </c>
      <c r="C116" s="14">
        <f>Разбивка_по_щитам!C116</f>
        <v>114</v>
      </c>
      <c r="D116" s="14" t="str">
        <f>Разбивка_по_щитам!F116</f>
        <v>ГРЩ-ЖД</v>
      </c>
      <c r="E116" s="14">
        <f>Разбивка_по_щитам!H116</f>
        <v>0</v>
      </c>
      <c r="F116" s="14" t="e">
        <f>Разбивка_по_щитам!I116</f>
        <v>#N/A</v>
      </c>
      <c r="G116" s="14" t="str">
        <f>Разбивка_по_щитам!J116</f>
        <v/>
      </c>
      <c r="H116" s="14" t="str">
        <f>Разбивка_по_щитам!K116</f>
        <v/>
      </c>
      <c r="I116" s="14" t="str">
        <f>Разбивка_по_щитам!L116</f>
        <v/>
      </c>
      <c r="J116" s="14" t="str">
        <f>Разбивка_по_щитам!M116</f>
        <v/>
      </c>
      <c r="K116" s="14" t="str">
        <f>Разбивка_по_щитам!N116</f>
        <v/>
      </c>
      <c r="L116" s="14"/>
      <c r="M116" s="14" t="str">
        <f>Разбивка_по_щитам!P116</f>
        <v/>
      </c>
      <c r="N116" s="14"/>
      <c r="P116" s="14"/>
      <c r="Q116" s="14"/>
      <c r="R116" s="14"/>
      <c r="S116" s="14"/>
      <c r="T116" s="14"/>
      <c r="U116" s="14"/>
    </row>
    <row r="117" spans="2:21" x14ac:dyDescent="0.2">
      <c r="B117" s="14">
        <f>Разбивка_по_щитам!B117</f>
        <v>1</v>
      </c>
      <c r="C117" s="14">
        <f>Разбивка_по_щитам!C117</f>
        <v>115</v>
      </c>
      <c r="D117" s="14" t="str">
        <f>Разбивка_по_щитам!F117</f>
        <v>ГРЩ-ЖД</v>
      </c>
      <c r="E117" s="14">
        <f>Разбивка_по_щитам!H117</f>
        <v>0</v>
      </c>
      <c r="F117" s="14" t="e">
        <f>Разбивка_по_щитам!I117</f>
        <v>#N/A</v>
      </c>
      <c r="G117" s="14" t="str">
        <f>Разбивка_по_щитам!J117</f>
        <v/>
      </c>
      <c r="H117" s="14" t="str">
        <f>Разбивка_по_щитам!K117</f>
        <v/>
      </c>
      <c r="I117" s="14" t="str">
        <f>Разбивка_по_щитам!L117</f>
        <v/>
      </c>
      <c r="J117" s="14" t="str">
        <f>Разбивка_по_щитам!M117</f>
        <v/>
      </c>
      <c r="K117" s="14" t="str">
        <f>Разбивка_по_щитам!N117</f>
        <v/>
      </c>
      <c r="L117" s="14"/>
      <c r="M117" s="14" t="str">
        <f>Разбивка_по_щитам!P117</f>
        <v/>
      </c>
      <c r="N117" s="14"/>
      <c r="P117" s="14"/>
      <c r="Q117" s="14"/>
      <c r="R117" s="14"/>
      <c r="S117" s="14"/>
      <c r="T117" s="14"/>
      <c r="U117" s="14"/>
    </row>
    <row r="118" spans="2:21" x14ac:dyDescent="0.2">
      <c r="B118" s="14">
        <f>Разбивка_по_щитам!B118</f>
        <v>1</v>
      </c>
      <c r="C118" s="14">
        <f>Разбивка_по_щитам!C118</f>
        <v>116</v>
      </c>
      <c r="D118" s="14" t="str">
        <f>Разбивка_по_щитам!F118</f>
        <v>ГРЩ-ЖД</v>
      </c>
      <c r="E118" s="14">
        <f>Разбивка_по_щитам!H118</f>
        <v>0</v>
      </c>
      <c r="F118" s="14" t="e">
        <f>Разбивка_по_щитам!I118</f>
        <v>#N/A</v>
      </c>
      <c r="G118" s="14" t="str">
        <f>Разбивка_по_щитам!J118</f>
        <v/>
      </c>
      <c r="H118" s="14" t="str">
        <f>Разбивка_по_щитам!K118</f>
        <v/>
      </c>
      <c r="I118" s="14" t="str">
        <f>Разбивка_по_щитам!L118</f>
        <v/>
      </c>
      <c r="J118" s="14" t="str">
        <f>Разбивка_по_щитам!M118</f>
        <v/>
      </c>
      <c r="K118" s="14" t="str">
        <f>Разбивка_по_щитам!N118</f>
        <v/>
      </c>
      <c r="L118" s="14"/>
      <c r="M118" s="14" t="str">
        <f>Разбивка_по_щитам!P118</f>
        <v/>
      </c>
      <c r="N118" s="14"/>
      <c r="P118" s="14"/>
      <c r="Q118" s="14"/>
      <c r="R118" s="14"/>
      <c r="S118" s="14"/>
      <c r="T118" s="14"/>
      <c r="U118" s="14"/>
    </row>
    <row r="119" spans="2:21" x14ac:dyDescent="0.2">
      <c r="B119" s="14">
        <f>Разбивка_по_щитам!B119</f>
        <v>1</v>
      </c>
      <c r="C119" s="14">
        <f>Разбивка_по_щитам!C119</f>
        <v>117</v>
      </c>
      <c r="D119" s="14" t="str">
        <f>Разбивка_по_щитам!F119</f>
        <v>ГРЩ-ЖД</v>
      </c>
      <c r="E119" s="14">
        <f>Разбивка_по_щитам!H119</f>
        <v>0</v>
      </c>
      <c r="F119" s="14" t="e">
        <f>Разбивка_по_щитам!I119</f>
        <v>#N/A</v>
      </c>
      <c r="G119" s="14" t="str">
        <f>Разбивка_по_щитам!J119</f>
        <v/>
      </c>
      <c r="H119" s="14" t="str">
        <f>Разбивка_по_щитам!K119</f>
        <v/>
      </c>
      <c r="I119" s="14" t="str">
        <f>Разбивка_по_щитам!L119</f>
        <v/>
      </c>
      <c r="J119" s="14" t="str">
        <f>Разбивка_по_щитам!M119</f>
        <v/>
      </c>
      <c r="K119" s="14" t="str">
        <f>Разбивка_по_щитам!N119</f>
        <v/>
      </c>
      <c r="L119" s="14"/>
      <c r="M119" s="14" t="str">
        <f>Разбивка_по_щитам!P119</f>
        <v/>
      </c>
      <c r="N119" s="14"/>
      <c r="P119" s="14"/>
      <c r="Q119" s="14"/>
      <c r="R119" s="14"/>
      <c r="S119" s="14"/>
      <c r="T119" s="14"/>
      <c r="U119" s="14"/>
    </row>
    <row r="120" spans="2:21" x14ac:dyDescent="0.2">
      <c r="B120" s="14">
        <f>Разбивка_по_щитам!B120</f>
        <v>1</v>
      </c>
      <c r="C120" s="14">
        <f>Разбивка_по_щитам!C120</f>
        <v>118</v>
      </c>
      <c r="D120" s="14" t="str">
        <f>Разбивка_по_щитам!F120</f>
        <v>ГРЩ-ЖД</v>
      </c>
      <c r="E120" s="14">
        <f>Разбивка_по_щитам!H120</f>
        <v>0</v>
      </c>
      <c r="F120" s="14" t="e">
        <f>Разбивка_по_щитам!I120</f>
        <v>#N/A</v>
      </c>
      <c r="G120" s="14" t="str">
        <f>Разбивка_по_щитам!J120</f>
        <v/>
      </c>
      <c r="H120" s="14" t="str">
        <f>Разбивка_по_щитам!K120</f>
        <v/>
      </c>
      <c r="I120" s="14" t="str">
        <f>Разбивка_по_щитам!L120</f>
        <v/>
      </c>
      <c r="J120" s="14" t="str">
        <f>Разбивка_по_щитам!M120</f>
        <v/>
      </c>
      <c r="K120" s="14" t="str">
        <f>Разбивка_по_щитам!N120</f>
        <v/>
      </c>
      <c r="L120" s="14"/>
      <c r="M120" s="14" t="str">
        <f>Разбивка_по_щитам!P120</f>
        <v/>
      </c>
      <c r="N120" s="14"/>
      <c r="P120" s="14"/>
      <c r="Q120" s="14"/>
      <c r="R120" s="14"/>
      <c r="S120" s="14"/>
      <c r="T120" s="14"/>
      <c r="U120" s="14"/>
    </row>
    <row r="121" spans="2:21" x14ac:dyDescent="0.2">
      <c r="B121" s="14">
        <f>Разбивка_по_щитам!B121</f>
        <v>1</v>
      </c>
      <c r="C121" s="14">
        <f>Разбивка_по_щитам!C121</f>
        <v>119</v>
      </c>
      <c r="D121" s="14" t="str">
        <f>Разбивка_по_щитам!F121</f>
        <v>ГРЩ-ЖД</v>
      </c>
      <c r="E121" s="14">
        <f>Разбивка_по_щитам!H121</f>
        <v>0</v>
      </c>
      <c r="F121" s="14" t="e">
        <f>Разбивка_по_щитам!I121</f>
        <v>#N/A</v>
      </c>
      <c r="G121" s="14" t="str">
        <f>Разбивка_по_щитам!J121</f>
        <v/>
      </c>
      <c r="H121" s="14" t="str">
        <f>Разбивка_по_щитам!K121</f>
        <v/>
      </c>
      <c r="I121" s="14" t="str">
        <f>Разбивка_по_щитам!L121</f>
        <v/>
      </c>
      <c r="J121" s="14" t="str">
        <f>Разбивка_по_щитам!M121</f>
        <v/>
      </c>
      <c r="K121" s="14" t="str">
        <f>Разбивка_по_щитам!N121</f>
        <v/>
      </c>
      <c r="L121" s="14"/>
      <c r="M121" s="14" t="str">
        <f>Разбивка_по_щитам!P121</f>
        <v/>
      </c>
      <c r="N121" s="14"/>
      <c r="P121" s="14"/>
      <c r="Q121" s="14"/>
      <c r="R121" s="14"/>
      <c r="S121" s="14"/>
      <c r="T121" s="14"/>
      <c r="U121" s="14"/>
    </row>
    <row r="122" spans="2:21" x14ac:dyDescent="0.2">
      <c r="B122" s="14">
        <f>Разбивка_по_щитам!B122</f>
        <v>1</v>
      </c>
      <c r="C122" s="14">
        <f>Разбивка_по_щитам!C122</f>
        <v>120</v>
      </c>
      <c r="D122" s="14" t="str">
        <f>Разбивка_по_щитам!F122</f>
        <v>ГРЩ-ЖД</v>
      </c>
      <c r="E122" s="14">
        <f>Разбивка_по_щитам!H122</f>
        <v>0</v>
      </c>
      <c r="F122" s="14" t="e">
        <f>Разбивка_по_щитам!I122</f>
        <v>#N/A</v>
      </c>
      <c r="G122" s="14" t="str">
        <f>Разбивка_по_щитам!J122</f>
        <v/>
      </c>
      <c r="H122" s="14" t="str">
        <f>Разбивка_по_щитам!K122</f>
        <v/>
      </c>
      <c r="I122" s="14" t="str">
        <f>Разбивка_по_щитам!L122</f>
        <v/>
      </c>
      <c r="J122" s="14" t="str">
        <f>Разбивка_по_щитам!M122</f>
        <v/>
      </c>
      <c r="K122" s="14" t="str">
        <f>Разбивка_по_щитам!N122</f>
        <v/>
      </c>
      <c r="L122" s="14"/>
      <c r="M122" s="14" t="str">
        <f>Разбивка_по_щитам!P122</f>
        <v/>
      </c>
      <c r="N122" s="14"/>
      <c r="P122" s="14"/>
      <c r="Q122" s="14"/>
      <c r="R122" s="14"/>
      <c r="S122" s="14"/>
      <c r="T122" s="14"/>
      <c r="U122" s="14"/>
    </row>
    <row r="123" spans="2:21" x14ac:dyDescent="0.2">
      <c r="B123" s="14">
        <f>Разбивка_по_щитам!B123</f>
        <v>1</v>
      </c>
      <c r="C123" s="14">
        <f>Разбивка_по_щитам!C123</f>
        <v>121</v>
      </c>
      <c r="D123" s="14" t="str">
        <f>Разбивка_по_щитам!F123</f>
        <v>ГРЩ-ЖД</v>
      </c>
      <c r="E123" s="14">
        <f>Разбивка_по_щитам!H123</f>
        <v>0</v>
      </c>
      <c r="F123" s="14" t="e">
        <f>Разбивка_по_щитам!I123</f>
        <v>#N/A</v>
      </c>
      <c r="G123" s="14" t="str">
        <f>Разбивка_по_щитам!J123</f>
        <v/>
      </c>
      <c r="H123" s="14" t="str">
        <f>Разбивка_по_щитам!K123</f>
        <v/>
      </c>
      <c r="I123" s="14" t="str">
        <f>Разбивка_по_щитам!L123</f>
        <v/>
      </c>
      <c r="J123" s="14" t="str">
        <f>Разбивка_по_щитам!M123</f>
        <v/>
      </c>
      <c r="K123" s="14" t="str">
        <f>Разбивка_по_щитам!N123</f>
        <v/>
      </c>
      <c r="L123" s="14"/>
      <c r="M123" s="14" t="str">
        <f>Разбивка_по_щитам!P123</f>
        <v/>
      </c>
      <c r="N123" s="14"/>
      <c r="P123" s="14"/>
      <c r="Q123" s="14"/>
      <c r="R123" s="14"/>
      <c r="S123" s="14"/>
      <c r="T123" s="14"/>
      <c r="U123" s="14"/>
    </row>
    <row r="124" spans="2:21" x14ac:dyDescent="0.2">
      <c r="B124" s="14">
        <f>Разбивка_по_щитам!B124</f>
        <v>1</v>
      </c>
      <c r="C124" s="14">
        <f>Разбивка_по_щитам!C124</f>
        <v>122</v>
      </c>
      <c r="D124" s="14" t="str">
        <f>Разбивка_по_щитам!F124</f>
        <v>ГРЩ-ЖД</v>
      </c>
      <c r="E124" s="14">
        <f>Разбивка_по_щитам!H124</f>
        <v>0</v>
      </c>
      <c r="F124" s="14" t="e">
        <f>Разбивка_по_щитам!I124</f>
        <v>#N/A</v>
      </c>
      <c r="G124" s="14" t="str">
        <f>Разбивка_по_щитам!J124</f>
        <v/>
      </c>
      <c r="H124" s="14" t="str">
        <f>Разбивка_по_щитам!K124</f>
        <v/>
      </c>
      <c r="I124" s="14" t="str">
        <f>Разбивка_по_щитам!L124</f>
        <v/>
      </c>
      <c r="J124" s="14" t="str">
        <f>Разбивка_по_щитам!M124</f>
        <v/>
      </c>
      <c r="K124" s="14" t="str">
        <f>Разбивка_по_щитам!N124</f>
        <v/>
      </c>
      <c r="L124" s="14"/>
      <c r="M124" s="14" t="str">
        <f>Разбивка_по_щитам!P124</f>
        <v/>
      </c>
      <c r="N124" s="14"/>
      <c r="P124" s="14"/>
      <c r="Q124" s="14"/>
      <c r="R124" s="14"/>
      <c r="S124" s="14"/>
      <c r="T124" s="14"/>
      <c r="U124" s="14"/>
    </row>
    <row r="125" spans="2:21" x14ac:dyDescent="0.2">
      <c r="B125" s="14">
        <f>Разбивка_по_щитам!B125</f>
        <v>1</v>
      </c>
      <c r="C125" s="14">
        <f>Разбивка_по_щитам!C125</f>
        <v>123</v>
      </c>
      <c r="D125" s="14" t="str">
        <f>Разбивка_по_щитам!F125</f>
        <v>ГРЩ-ЖД</v>
      </c>
      <c r="E125" s="14">
        <f>Разбивка_по_щитам!H125</f>
        <v>0</v>
      </c>
      <c r="F125" s="14" t="e">
        <f>Разбивка_по_щитам!I125</f>
        <v>#N/A</v>
      </c>
      <c r="G125" s="14" t="str">
        <f>Разбивка_по_щитам!J125</f>
        <v/>
      </c>
      <c r="H125" s="14" t="str">
        <f>Разбивка_по_щитам!K125</f>
        <v/>
      </c>
      <c r="I125" s="14" t="str">
        <f>Разбивка_по_щитам!L125</f>
        <v/>
      </c>
      <c r="J125" s="14" t="str">
        <f>Разбивка_по_щитам!M125</f>
        <v/>
      </c>
      <c r="K125" s="14" t="str">
        <f>Разбивка_по_щитам!N125</f>
        <v/>
      </c>
      <c r="L125" s="14"/>
      <c r="M125" s="14" t="str">
        <f>Разбивка_по_щитам!P125</f>
        <v/>
      </c>
      <c r="N125" s="14"/>
      <c r="P125" s="14"/>
      <c r="Q125" s="14"/>
      <c r="R125" s="14"/>
      <c r="S125" s="14"/>
      <c r="T125" s="14"/>
      <c r="U125" s="14"/>
    </row>
    <row r="126" spans="2:21" x14ac:dyDescent="0.2">
      <c r="B126" s="14">
        <f>Разбивка_по_щитам!B126</f>
        <v>1</v>
      </c>
      <c r="C126" s="14">
        <f>Разбивка_по_щитам!C126</f>
        <v>124</v>
      </c>
      <c r="D126" s="14" t="str">
        <f>Разбивка_по_щитам!F126</f>
        <v>ГРЩ-ЖД</v>
      </c>
      <c r="E126" s="14">
        <f>Разбивка_по_щитам!H126</f>
        <v>0</v>
      </c>
      <c r="F126" s="14" t="e">
        <f>Разбивка_по_щитам!I126</f>
        <v>#N/A</v>
      </c>
      <c r="G126" s="14" t="str">
        <f>Разбивка_по_щитам!J126</f>
        <v/>
      </c>
      <c r="H126" s="14" t="str">
        <f>Разбивка_по_щитам!K126</f>
        <v/>
      </c>
      <c r="I126" s="14" t="str">
        <f>Разбивка_по_щитам!L126</f>
        <v/>
      </c>
      <c r="J126" s="14" t="str">
        <f>Разбивка_по_щитам!M126</f>
        <v/>
      </c>
      <c r="K126" s="14" t="str">
        <f>Разбивка_по_щитам!N126</f>
        <v/>
      </c>
      <c r="L126" s="14"/>
      <c r="M126" s="14" t="str">
        <f>Разбивка_по_щитам!P126</f>
        <v/>
      </c>
      <c r="N126" s="14"/>
      <c r="P126" s="14"/>
      <c r="Q126" s="14"/>
      <c r="R126" s="14"/>
      <c r="S126" s="14"/>
      <c r="T126" s="14"/>
      <c r="U126" s="14"/>
    </row>
    <row r="127" spans="2:21" x14ac:dyDescent="0.2">
      <c r="B127" s="14">
        <f>Разбивка_по_щитам!B127</f>
        <v>1</v>
      </c>
      <c r="C127" s="14">
        <f>Разбивка_по_щитам!C127</f>
        <v>125</v>
      </c>
      <c r="D127" s="14" t="str">
        <f>Разбивка_по_щитам!F127</f>
        <v>ГРЩ-ЖД</v>
      </c>
      <c r="E127" s="14">
        <f>Разбивка_по_щитам!H127</f>
        <v>0</v>
      </c>
      <c r="F127" s="14" t="e">
        <f>Разбивка_по_щитам!I127</f>
        <v>#N/A</v>
      </c>
      <c r="G127" s="14" t="str">
        <f>Разбивка_по_щитам!J127</f>
        <v/>
      </c>
      <c r="H127" s="14" t="str">
        <f>Разбивка_по_щитам!K127</f>
        <v/>
      </c>
      <c r="I127" s="14" t="str">
        <f>Разбивка_по_щитам!L127</f>
        <v/>
      </c>
      <c r="J127" s="14" t="str">
        <f>Разбивка_по_щитам!M127</f>
        <v/>
      </c>
      <c r="K127" s="14" t="str">
        <f>Разбивка_по_щитам!N127</f>
        <v/>
      </c>
      <c r="L127" s="14"/>
      <c r="M127" s="14" t="str">
        <f>Разбивка_по_щитам!P127</f>
        <v/>
      </c>
      <c r="N127" s="14"/>
      <c r="P127" s="14"/>
      <c r="Q127" s="14"/>
      <c r="R127" s="14"/>
      <c r="S127" s="14"/>
      <c r="T127" s="14"/>
      <c r="U127" s="14"/>
    </row>
    <row r="128" spans="2:21" x14ac:dyDescent="0.2">
      <c r="B128" s="14">
        <f>Разбивка_по_щитам!B128</f>
        <v>1</v>
      </c>
      <c r="C128" s="14">
        <f>Разбивка_по_щитам!C128</f>
        <v>126</v>
      </c>
      <c r="D128" s="14" t="str">
        <f>Разбивка_по_щитам!F128</f>
        <v>ГРЩ-ЖД</v>
      </c>
      <c r="E128" s="14">
        <f>Разбивка_по_щитам!H128</f>
        <v>0</v>
      </c>
      <c r="F128" s="14" t="e">
        <f>Разбивка_по_щитам!I128</f>
        <v>#N/A</v>
      </c>
      <c r="G128" s="14" t="str">
        <f>Разбивка_по_щитам!J128</f>
        <v/>
      </c>
      <c r="H128" s="14" t="str">
        <f>Разбивка_по_щитам!K128</f>
        <v/>
      </c>
      <c r="I128" s="14" t="str">
        <f>Разбивка_по_щитам!L128</f>
        <v/>
      </c>
      <c r="J128" s="14" t="str">
        <f>Разбивка_по_щитам!M128</f>
        <v/>
      </c>
      <c r="K128" s="14" t="str">
        <f>Разбивка_по_щитам!N128</f>
        <v/>
      </c>
      <c r="L128" s="14"/>
      <c r="M128" s="14" t="str">
        <f>Разбивка_по_щитам!P128</f>
        <v/>
      </c>
      <c r="N128" s="14"/>
      <c r="P128" s="14"/>
      <c r="Q128" s="14"/>
      <c r="R128" s="14"/>
      <c r="S128" s="14"/>
      <c r="T128" s="14"/>
      <c r="U128" s="14"/>
    </row>
    <row r="129" spans="2:21" x14ac:dyDescent="0.2">
      <c r="B129" s="14">
        <f>Разбивка_по_щитам!B129</f>
        <v>1</v>
      </c>
      <c r="C129" s="14">
        <f>Разбивка_по_щитам!C129</f>
        <v>127</v>
      </c>
      <c r="D129" s="14" t="str">
        <f>Разбивка_по_щитам!F129</f>
        <v>ГРЩ-ЖД</v>
      </c>
      <c r="E129" s="14">
        <f>Разбивка_по_щитам!H129</f>
        <v>0</v>
      </c>
      <c r="F129" s="14" t="e">
        <f>Разбивка_по_щитам!I129</f>
        <v>#N/A</v>
      </c>
      <c r="G129" s="14" t="str">
        <f>Разбивка_по_щитам!J129</f>
        <v/>
      </c>
      <c r="H129" s="14" t="str">
        <f>Разбивка_по_щитам!K129</f>
        <v/>
      </c>
      <c r="I129" s="14" t="str">
        <f>Разбивка_по_щитам!L129</f>
        <v/>
      </c>
      <c r="J129" s="14" t="str">
        <f>Разбивка_по_щитам!M129</f>
        <v/>
      </c>
      <c r="K129" s="14" t="str">
        <f>Разбивка_по_щитам!N129</f>
        <v/>
      </c>
      <c r="L129" s="14"/>
      <c r="M129" s="14" t="str">
        <f>Разбивка_по_щитам!P129</f>
        <v/>
      </c>
      <c r="N129" s="14"/>
      <c r="P129" s="14"/>
      <c r="Q129" s="14"/>
      <c r="R129" s="14"/>
      <c r="S129" s="14"/>
      <c r="T129" s="14"/>
      <c r="U129" s="14"/>
    </row>
    <row r="130" spans="2:21" x14ac:dyDescent="0.2">
      <c r="B130" s="14">
        <f>Разбивка_по_щитам!B130</f>
        <v>1</v>
      </c>
      <c r="C130" s="14">
        <f>Разбивка_по_щитам!C130</f>
        <v>128</v>
      </c>
      <c r="D130" s="14" t="str">
        <f>Разбивка_по_щитам!F130</f>
        <v>ГРЩ-ЖД</v>
      </c>
      <c r="E130" s="14">
        <f>Разбивка_по_щитам!H130</f>
        <v>0</v>
      </c>
      <c r="F130" s="14" t="e">
        <f>Разбивка_по_щитам!I130</f>
        <v>#N/A</v>
      </c>
      <c r="G130" s="14" t="str">
        <f>Разбивка_по_щитам!J130</f>
        <v/>
      </c>
      <c r="H130" s="14" t="str">
        <f>Разбивка_по_щитам!K130</f>
        <v/>
      </c>
      <c r="I130" s="14" t="str">
        <f>Разбивка_по_щитам!L130</f>
        <v/>
      </c>
      <c r="J130" s="14" t="str">
        <f>Разбивка_по_щитам!M130</f>
        <v/>
      </c>
      <c r="K130" s="14" t="str">
        <f>Разбивка_по_щитам!N130</f>
        <v/>
      </c>
      <c r="L130" s="14"/>
      <c r="M130" s="14" t="str">
        <f>Разбивка_по_щитам!P130</f>
        <v/>
      </c>
      <c r="N130" s="14"/>
      <c r="P130" s="14"/>
      <c r="Q130" s="14"/>
      <c r="R130" s="14"/>
      <c r="S130" s="14"/>
      <c r="T130" s="14"/>
      <c r="U130" s="14"/>
    </row>
    <row r="131" spans="2:21" x14ac:dyDescent="0.2">
      <c r="B131" s="14">
        <f>Разбивка_по_щитам!B131</f>
        <v>1</v>
      </c>
      <c r="C131" s="14">
        <f>Разбивка_по_щитам!C131</f>
        <v>129</v>
      </c>
      <c r="D131" s="14" t="str">
        <f>Разбивка_по_щитам!F131</f>
        <v>ГРЩ-ЖД</v>
      </c>
      <c r="E131" s="14">
        <f>Разбивка_по_щитам!H131</f>
        <v>0</v>
      </c>
      <c r="F131" s="14" t="e">
        <f>Разбивка_по_щитам!I131</f>
        <v>#N/A</v>
      </c>
      <c r="G131" s="14" t="str">
        <f>Разбивка_по_щитам!J131</f>
        <v/>
      </c>
      <c r="H131" s="14" t="str">
        <f>Разбивка_по_щитам!K131</f>
        <v/>
      </c>
      <c r="I131" s="14" t="str">
        <f>Разбивка_по_щитам!L131</f>
        <v/>
      </c>
      <c r="J131" s="14" t="str">
        <f>Разбивка_по_щитам!M131</f>
        <v/>
      </c>
      <c r="K131" s="14" t="str">
        <f>Разбивка_по_щитам!N131</f>
        <v/>
      </c>
      <c r="L131" s="14"/>
      <c r="M131" s="14" t="str">
        <f>Разбивка_по_щитам!P131</f>
        <v/>
      </c>
      <c r="N131" s="14"/>
      <c r="P131" s="14"/>
      <c r="Q131" s="14"/>
      <c r="R131" s="14"/>
      <c r="S131" s="14"/>
      <c r="T131" s="14"/>
      <c r="U131" s="14"/>
    </row>
    <row r="132" spans="2:21" x14ac:dyDescent="0.2">
      <c r="B132" s="14">
        <f>Разбивка_по_щитам!B132</f>
        <v>1</v>
      </c>
      <c r="C132" s="14">
        <f>Разбивка_по_щитам!C132</f>
        <v>130</v>
      </c>
      <c r="D132" s="14" t="str">
        <f>Разбивка_по_щитам!F132</f>
        <v>ГРЩ-ЖД</v>
      </c>
      <c r="E132" s="14">
        <f>Разбивка_по_щитам!H132</f>
        <v>0</v>
      </c>
      <c r="F132" s="14" t="e">
        <f>Разбивка_по_щитам!I132</f>
        <v>#N/A</v>
      </c>
      <c r="G132" s="14" t="str">
        <f>Разбивка_по_щитам!J132</f>
        <v/>
      </c>
      <c r="H132" s="14" t="str">
        <f>Разбивка_по_щитам!K132</f>
        <v/>
      </c>
      <c r="I132" s="14" t="str">
        <f>Разбивка_по_щитам!L132</f>
        <v/>
      </c>
      <c r="J132" s="14" t="str">
        <f>Разбивка_по_щитам!M132</f>
        <v/>
      </c>
      <c r="K132" s="14" t="str">
        <f>Разбивка_по_щитам!N132</f>
        <v/>
      </c>
      <c r="L132" s="14"/>
      <c r="M132" s="14" t="str">
        <f>Разбивка_по_щитам!P132</f>
        <v/>
      </c>
      <c r="N132" s="14"/>
      <c r="P132" s="14"/>
      <c r="Q132" s="14"/>
      <c r="R132" s="14"/>
      <c r="S132" s="14"/>
      <c r="T132" s="14"/>
      <c r="U132" s="14"/>
    </row>
    <row r="133" spans="2:21" x14ac:dyDescent="0.2">
      <c r="B133" s="14">
        <f>Разбивка_по_щитам!B133</f>
        <v>1</v>
      </c>
      <c r="C133" s="14">
        <f>Разбивка_по_щитам!C133</f>
        <v>131</v>
      </c>
      <c r="D133" s="14" t="str">
        <f>Разбивка_по_щитам!F133</f>
        <v>ГРЩ-ЖД</v>
      </c>
      <c r="E133" s="14">
        <f>Разбивка_по_щитам!H133</f>
        <v>0</v>
      </c>
      <c r="F133" s="14" t="e">
        <f>Разбивка_по_щитам!I133</f>
        <v>#N/A</v>
      </c>
      <c r="G133" s="14" t="str">
        <f>Разбивка_по_щитам!J133</f>
        <v/>
      </c>
      <c r="H133" s="14" t="str">
        <f>Разбивка_по_щитам!K133</f>
        <v/>
      </c>
      <c r="I133" s="14" t="str">
        <f>Разбивка_по_щитам!L133</f>
        <v/>
      </c>
      <c r="J133" s="14" t="str">
        <f>Разбивка_по_щитам!M133</f>
        <v/>
      </c>
      <c r="K133" s="14" t="str">
        <f>Разбивка_по_щитам!N133</f>
        <v/>
      </c>
      <c r="L133" s="14"/>
      <c r="M133" s="14" t="str">
        <f>Разбивка_по_щитам!P133</f>
        <v/>
      </c>
      <c r="N133" s="14"/>
      <c r="P133" s="14"/>
      <c r="Q133" s="14"/>
      <c r="R133" s="14"/>
      <c r="S133" s="14"/>
      <c r="T133" s="14"/>
      <c r="U133" s="14"/>
    </row>
    <row r="134" spans="2:21" x14ac:dyDescent="0.2">
      <c r="B134" s="14">
        <f>Разбивка_по_щитам!B134</f>
        <v>1</v>
      </c>
      <c r="C134" s="14">
        <f>Разбивка_по_щитам!C134</f>
        <v>132</v>
      </c>
      <c r="D134" s="14" t="str">
        <f>Разбивка_по_щитам!F134</f>
        <v>ГРЩ-ЖД</v>
      </c>
      <c r="E134" s="14">
        <f>Разбивка_по_щитам!H134</f>
        <v>0</v>
      </c>
      <c r="F134" s="14" t="e">
        <f>Разбивка_по_щитам!I134</f>
        <v>#N/A</v>
      </c>
      <c r="G134" s="14" t="str">
        <f>Разбивка_по_щитам!J134</f>
        <v/>
      </c>
      <c r="H134" s="14" t="str">
        <f>Разбивка_по_щитам!K134</f>
        <v/>
      </c>
      <c r="I134" s="14" t="str">
        <f>Разбивка_по_щитам!L134</f>
        <v/>
      </c>
      <c r="J134" s="14" t="str">
        <f>Разбивка_по_щитам!M134</f>
        <v/>
      </c>
      <c r="K134" s="14" t="str">
        <f>Разбивка_по_щитам!N134</f>
        <v/>
      </c>
      <c r="L134" s="14"/>
      <c r="M134" s="14" t="str">
        <f>Разбивка_по_щитам!P134</f>
        <v/>
      </c>
      <c r="N134" s="14"/>
      <c r="P134" s="14"/>
      <c r="Q134" s="14"/>
      <c r="R134" s="14"/>
      <c r="S134" s="14"/>
      <c r="T134" s="14"/>
      <c r="U134" s="14"/>
    </row>
    <row r="135" spans="2:21" x14ac:dyDescent="0.2">
      <c r="B135" s="14">
        <f>Разбивка_по_щитам!B135</f>
        <v>1</v>
      </c>
      <c r="C135" s="14">
        <f>Разбивка_по_щитам!C135</f>
        <v>133</v>
      </c>
      <c r="D135" s="14" t="str">
        <f>Разбивка_по_щитам!F135</f>
        <v>ГРЩ-ЖД</v>
      </c>
      <c r="E135" s="14">
        <f>Разбивка_по_щитам!H135</f>
        <v>0</v>
      </c>
      <c r="F135" s="14" t="e">
        <f>Разбивка_по_щитам!I135</f>
        <v>#N/A</v>
      </c>
      <c r="G135" s="14" t="str">
        <f>Разбивка_по_щитам!J135</f>
        <v/>
      </c>
      <c r="H135" s="14" t="str">
        <f>Разбивка_по_щитам!K135</f>
        <v/>
      </c>
      <c r="I135" s="14" t="str">
        <f>Разбивка_по_щитам!L135</f>
        <v/>
      </c>
      <c r="J135" s="14" t="str">
        <f>Разбивка_по_щитам!M135</f>
        <v/>
      </c>
      <c r="K135" s="14" t="str">
        <f>Разбивка_по_щитам!N135</f>
        <v/>
      </c>
      <c r="L135" s="14"/>
      <c r="M135" s="14" t="str">
        <f>Разбивка_по_щитам!P135</f>
        <v/>
      </c>
      <c r="N135" s="14"/>
      <c r="P135" s="14"/>
      <c r="Q135" s="14"/>
      <c r="R135" s="14"/>
      <c r="S135" s="14"/>
      <c r="T135" s="14"/>
      <c r="U135" s="14"/>
    </row>
    <row r="136" spans="2:21" x14ac:dyDescent="0.2">
      <c r="B136" s="14">
        <f>Разбивка_по_щитам!B136</f>
        <v>1</v>
      </c>
      <c r="C136" s="14">
        <f>Разбивка_по_щитам!C136</f>
        <v>134</v>
      </c>
      <c r="D136" s="14" t="str">
        <f>Разбивка_по_щитам!F136</f>
        <v>ГРЩ-ЖД</v>
      </c>
      <c r="E136" s="14">
        <f>Разбивка_по_щитам!H136</f>
        <v>0</v>
      </c>
      <c r="F136" s="14" t="e">
        <f>Разбивка_по_щитам!I136</f>
        <v>#N/A</v>
      </c>
      <c r="G136" s="14" t="str">
        <f>Разбивка_по_щитам!J136</f>
        <v/>
      </c>
      <c r="H136" s="14" t="str">
        <f>Разбивка_по_щитам!K136</f>
        <v/>
      </c>
      <c r="I136" s="14" t="str">
        <f>Разбивка_по_щитам!L136</f>
        <v/>
      </c>
      <c r="J136" s="14" t="str">
        <f>Разбивка_по_щитам!M136</f>
        <v/>
      </c>
      <c r="K136" s="14" t="str">
        <f>Разбивка_по_щитам!N136</f>
        <v/>
      </c>
      <c r="L136" s="14"/>
      <c r="M136" s="14" t="str">
        <f>Разбивка_по_щитам!P136</f>
        <v/>
      </c>
      <c r="N136" s="14"/>
      <c r="P136" s="14"/>
      <c r="Q136" s="14"/>
      <c r="R136" s="14"/>
      <c r="S136" s="14"/>
      <c r="T136" s="14"/>
      <c r="U136" s="14"/>
    </row>
    <row r="137" spans="2:21" x14ac:dyDescent="0.2">
      <c r="B137" s="14">
        <f>Разбивка_по_щитам!B137</f>
        <v>1</v>
      </c>
      <c r="C137" s="14">
        <f>Разбивка_по_щитам!C137</f>
        <v>135</v>
      </c>
      <c r="D137" s="14" t="str">
        <f>Разбивка_по_щитам!F137</f>
        <v>ГРЩ-ЖД</v>
      </c>
      <c r="E137" s="14">
        <f>Разбивка_по_щитам!H137</f>
        <v>0</v>
      </c>
      <c r="F137" s="14" t="e">
        <f>Разбивка_по_щитам!I137</f>
        <v>#N/A</v>
      </c>
      <c r="G137" s="14" t="str">
        <f>Разбивка_по_щитам!J137</f>
        <v/>
      </c>
      <c r="H137" s="14" t="str">
        <f>Разбивка_по_щитам!K137</f>
        <v/>
      </c>
      <c r="I137" s="14" t="str">
        <f>Разбивка_по_щитам!L137</f>
        <v/>
      </c>
      <c r="J137" s="14" t="str">
        <f>Разбивка_по_щитам!M137</f>
        <v/>
      </c>
      <c r="K137" s="14" t="str">
        <f>Разбивка_по_щитам!N137</f>
        <v/>
      </c>
      <c r="L137" s="14"/>
      <c r="M137" s="14" t="str">
        <f>Разбивка_по_щитам!P137</f>
        <v/>
      </c>
      <c r="N137" s="14"/>
      <c r="P137" s="14"/>
      <c r="Q137" s="14"/>
      <c r="R137" s="14"/>
      <c r="S137" s="14"/>
      <c r="T137" s="14"/>
      <c r="U137" s="14"/>
    </row>
    <row r="138" spans="2:21" x14ac:dyDescent="0.2">
      <c r="B138" s="14">
        <f>Разбивка_по_щитам!B138</f>
        <v>1</v>
      </c>
      <c r="C138" s="14">
        <f>Разбивка_по_щитам!C138</f>
        <v>136</v>
      </c>
      <c r="D138" s="14" t="str">
        <f>Разбивка_по_щитам!F138</f>
        <v>ГРЩ-ЖД</v>
      </c>
      <c r="E138" s="14">
        <f>Разбивка_по_щитам!H138</f>
        <v>0</v>
      </c>
      <c r="F138" s="14" t="e">
        <f>Разбивка_по_щитам!I138</f>
        <v>#N/A</v>
      </c>
      <c r="G138" s="14" t="str">
        <f>Разбивка_по_щитам!J138</f>
        <v/>
      </c>
      <c r="H138" s="14" t="str">
        <f>Разбивка_по_щитам!K138</f>
        <v/>
      </c>
      <c r="I138" s="14" t="str">
        <f>Разбивка_по_щитам!L138</f>
        <v/>
      </c>
      <c r="J138" s="14" t="str">
        <f>Разбивка_по_щитам!M138</f>
        <v/>
      </c>
      <c r="K138" s="14" t="str">
        <f>Разбивка_по_щитам!N138</f>
        <v/>
      </c>
      <c r="L138" s="14"/>
      <c r="M138" s="14" t="str">
        <f>Разбивка_по_щитам!P138</f>
        <v/>
      </c>
      <c r="N138" s="14"/>
      <c r="P138" s="14"/>
      <c r="Q138" s="14"/>
      <c r="R138" s="14"/>
      <c r="S138" s="14"/>
      <c r="T138" s="14"/>
      <c r="U138" s="14"/>
    </row>
    <row r="139" spans="2:21" x14ac:dyDescent="0.2">
      <c r="B139" s="14">
        <f>Разбивка_по_щитам!B139</f>
        <v>1</v>
      </c>
      <c r="C139" s="14">
        <f>Разбивка_по_щитам!C139</f>
        <v>137</v>
      </c>
      <c r="D139" s="14" t="str">
        <f>Разбивка_по_щитам!F139</f>
        <v>ГРЩ-ЖД</v>
      </c>
      <c r="E139" s="14">
        <f>Разбивка_по_щитам!H139</f>
        <v>0</v>
      </c>
      <c r="F139" s="14" t="e">
        <f>Разбивка_по_щитам!I139</f>
        <v>#N/A</v>
      </c>
      <c r="G139" s="14" t="str">
        <f>Разбивка_по_щитам!J139</f>
        <v/>
      </c>
      <c r="H139" s="14" t="str">
        <f>Разбивка_по_щитам!K139</f>
        <v/>
      </c>
      <c r="I139" s="14" t="str">
        <f>Разбивка_по_щитам!L139</f>
        <v/>
      </c>
      <c r="J139" s="14" t="str">
        <f>Разбивка_по_щитам!M139</f>
        <v/>
      </c>
      <c r="K139" s="14" t="str">
        <f>Разбивка_по_щитам!N139</f>
        <v/>
      </c>
      <c r="L139" s="14"/>
      <c r="M139" s="14" t="str">
        <f>Разбивка_по_щитам!P139</f>
        <v/>
      </c>
      <c r="N139" s="14"/>
      <c r="P139" s="14"/>
      <c r="Q139" s="14"/>
      <c r="R139" s="14"/>
      <c r="S139" s="14"/>
      <c r="T139" s="14"/>
      <c r="U139" s="14"/>
    </row>
    <row r="140" spans="2:21" x14ac:dyDescent="0.2">
      <c r="B140" s="14">
        <f>Разбивка_по_щитам!B140</f>
        <v>1</v>
      </c>
      <c r="C140" s="14">
        <f>Разбивка_по_щитам!C140</f>
        <v>138</v>
      </c>
      <c r="D140" s="14" t="str">
        <f>Разбивка_по_щитам!F140</f>
        <v>ГРЩ-ЖД</v>
      </c>
      <c r="E140" s="14">
        <f>Разбивка_по_щитам!H140</f>
        <v>0</v>
      </c>
      <c r="F140" s="14" t="e">
        <f>Разбивка_по_щитам!I140</f>
        <v>#N/A</v>
      </c>
      <c r="G140" s="14" t="str">
        <f>Разбивка_по_щитам!J140</f>
        <v/>
      </c>
      <c r="H140" s="14" t="str">
        <f>Разбивка_по_щитам!K140</f>
        <v/>
      </c>
      <c r="I140" s="14" t="str">
        <f>Разбивка_по_щитам!L140</f>
        <v/>
      </c>
      <c r="J140" s="14" t="str">
        <f>Разбивка_по_щитам!M140</f>
        <v/>
      </c>
      <c r="K140" s="14" t="str">
        <f>Разбивка_по_щитам!N140</f>
        <v/>
      </c>
      <c r="L140" s="14"/>
      <c r="M140" s="14" t="str">
        <f>Разбивка_по_щитам!P140</f>
        <v/>
      </c>
      <c r="N140" s="14"/>
      <c r="P140" s="14"/>
      <c r="Q140" s="14"/>
      <c r="R140" s="14"/>
      <c r="S140" s="14"/>
      <c r="T140" s="14"/>
      <c r="U140" s="14"/>
    </row>
    <row r="141" spans="2:21" x14ac:dyDescent="0.2">
      <c r="B141" s="14">
        <f>Разбивка_по_щитам!B141</f>
        <v>1</v>
      </c>
      <c r="C141" s="14">
        <f>Разбивка_по_щитам!C141</f>
        <v>139</v>
      </c>
      <c r="D141" s="14" t="str">
        <f>Разбивка_по_щитам!F141</f>
        <v>ГРЩ-ЖД</v>
      </c>
      <c r="E141" s="14">
        <f>Разбивка_по_щитам!H141</f>
        <v>0</v>
      </c>
      <c r="F141" s="14" t="e">
        <f>Разбивка_по_щитам!I141</f>
        <v>#N/A</v>
      </c>
      <c r="G141" s="14" t="str">
        <f>Разбивка_по_щитам!J141</f>
        <v/>
      </c>
      <c r="H141" s="14" t="str">
        <f>Разбивка_по_щитам!K141</f>
        <v/>
      </c>
      <c r="I141" s="14" t="str">
        <f>Разбивка_по_щитам!L141</f>
        <v/>
      </c>
      <c r="J141" s="14" t="str">
        <f>Разбивка_по_щитам!M141</f>
        <v/>
      </c>
      <c r="K141" s="14" t="str">
        <f>Разбивка_по_щитам!N141</f>
        <v/>
      </c>
      <c r="L141" s="14"/>
      <c r="M141" s="14" t="str">
        <f>Разбивка_по_щитам!P141</f>
        <v/>
      </c>
      <c r="N141" s="14"/>
      <c r="P141" s="14"/>
      <c r="Q141" s="14"/>
      <c r="R141" s="14"/>
      <c r="S141" s="14"/>
      <c r="T141" s="14"/>
      <c r="U141" s="14"/>
    </row>
    <row r="142" spans="2:21" x14ac:dyDescent="0.2">
      <c r="B142" s="14">
        <f>Разбивка_по_щитам!B142</f>
        <v>1</v>
      </c>
      <c r="C142" s="14">
        <f>Разбивка_по_щитам!C142</f>
        <v>140</v>
      </c>
      <c r="D142" s="14" t="str">
        <f>Разбивка_по_щитам!F142</f>
        <v>ГРЩ-ЖД</v>
      </c>
      <c r="E142" s="14">
        <f>Разбивка_по_щитам!H142</f>
        <v>0</v>
      </c>
      <c r="F142" s="14" t="e">
        <f>Разбивка_по_щитам!I142</f>
        <v>#N/A</v>
      </c>
      <c r="G142" s="14" t="str">
        <f>Разбивка_по_щитам!J142</f>
        <v/>
      </c>
      <c r="H142" s="14" t="str">
        <f>Разбивка_по_щитам!K142</f>
        <v/>
      </c>
      <c r="I142" s="14" t="str">
        <f>Разбивка_по_щитам!L142</f>
        <v/>
      </c>
      <c r="J142" s="14" t="str">
        <f>Разбивка_по_щитам!M142</f>
        <v/>
      </c>
      <c r="K142" s="14" t="str">
        <f>Разбивка_по_щитам!N142</f>
        <v/>
      </c>
      <c r="L142" s="14"/>
      <c r="M142" s="14" t="str">
        <f>Разбивка_по_щитам!P142</f>
        <v/>
      </c>
      <c r="N142" s="14"/>
      <c r="P142" s="14"/>
      <c r="Q142" s="14"/>
      <c r="R142" s="14"/>
      <c r="S142" s="14"/>
      <c r="T142" s="14"/>
      <c r="U142" s="14"/>
    </row>
    <row r="143" spans="2:21" x14ac:dyDescent="0.2">
      <c r="B143" s="14">
        <f>Разбивка_по_щитам!B143</f>
        <v>1</v>
      </c>
      <c r="C143" s="14">
        <f>Разбивка_по_щитам!C143</f>
        <v>141</v>
      </c>
      <c r="D143" s="14" t="str">
        <f>Разбивка_по_щитам!F143</f>
        <v>ГРЩ-ЖД</v>
      </c>
      <c r="E143" s="14">
        <f>Разбивка_по_щитам!H143</f>
        <v>0</v>
      </c>
      <c r="F143" s="14" t="e">
        <f>Разбивка_по_щитам!I143</f>
        <v>#N/A</v>
      </c>
      <c r="G143" s="14" t="str">
        <f>Разбивка_по_щитам!J143</f>
        <v/>
      </c>
      <c r="H143" s="14" t="str">
        <f>Разбивка_по_щитам!K143</f>
        <v/>
      </c>
      <c r="I143" s="14" t="str">
        <f>Разбивка_по_щитам!L143</f>
        <v/>
      </c>
      <c r="J143" s="14" t="str">
        <f>Разбивка_по_щитам!M143</f>
        <v/>
      </c>
      <c r="K143" s="14" t="str">
        <f>Разбивка_по_щитам!N143</f>
        <v/>
      </c>
      <c r="L143" s="14"/>
      <c r="M143" s="14" t="str">
        <f>Разбивка_по_щитам!P143</f>
        <v/>
      </c>
      <c r="N143" s="14"/>
      <c r="P143" s="14"/>
      <c r="Q143" s="14"/>
      <c r="R143" s="14"/>
      <c r="S143" s="14"/>
      <c r="T143" s="14"/>
      <c r="U143" s="14"/>
    </row>
    <row r="144" spans="2:21" x14ac:dyDescent="0.2">
      <c r="B144" s="14">
        <f>Разбивка_по_щитам!B144</f>
        <v>1</v>
      </c>
      <c r="C144" s="14">
        <f>Разбивка_по_щитам!C144</f>
        <v>142</v>
      </c>
      <c r="D144" s="14" t="str">
        <f>Разбивка_по_щитам!F144</f>
        <v>ГРЩ-ЖД</v>
      </c>
      <c r="E144" s="14">
        <f>Разбивка_по_щитам!H144</f>
        <v>0</v>
      </c>
      <c r="F144" s="14" t="e">
        <f>Разбивка_по_щитам!I144</f>
        <v>#N/A</v>
      </c>
      <c r="G144" s="14" t="str">
        <f>Разбивка_по_щитам!J144</f>
        <v/>
      </c>
      <c r="H144" s="14" t="str">
        <f>Разбивка_по_щитам!K144</f>
        <v/>
      </c>
      <c r="I144" s="14" t="str">
        <f>Разбивка_по_щитам!L144</f>
        <v/>
      </c>
      <c r="J144" s="14" t="str">
        <f>Разбивка_по_щитам!M144</f>
        <v/>
      </c>
      <c r="K144" s="14" t="str">
        <f>Разбивка_по_щитам!N144</f>
        <v/>
      </c>
      <c r="L144" s="14"/>
      <c r="M144" s="14" t="str">
        <f>Разбивка_по_щитам!P144</f>
        <v/>
      </c>
      <c r="N144" s="14"/>
      <c r="P144" s="14"/>
      <c r="Q144" s="14"/>
      <c r="R144" s="14"/>
      <c r="S144" s="14"/>
      <c r="T144" s="14"/>
      <c r="U144" s="14"/>
    </row>
    <row r="145" spans="2:21" x14ac:dyDescent="0.2">
      <c r="B145" s="14">
        <f>Разбивка_по_щитам!B145</f>
        <v>1</v>
      </c>
      <c r="C145" s="14">
        <f>Разбивка_по_щитам!C145</f>
        <v>143</v>
      </c>
      <c r="D145" s="14" t="str">
        <f>Разбивка_по_щитам!F145</f>
        <v>ГРЩ-ЖД</v>
      </c>
      <c r="E145" s="14">
        <f>Разбивка_по_щитам!H145</f>
        <v>0</v>
      </c>
      <c r="F145" s="14" t="e">
        <f>Разбивка_по_щитам!I145</f>
        <v>#N/A</v>
      </c>
      <c r="G145" s="14" t="str">
        <f>Разбивка_по_щитам!J145</f>
        <v/>
      </c>
      <c r="H145" s="14" t="str">
        <f>Разбивка_по_щитам!K145</f>
        <v/>
      </c>
      <c r="I145" s="14" t="str">
        <f>Разбивка_по_щитам!L145</f>
        <v/>
      </c>
      <c r="J145" s="14" t="str">
        <f>Разбивка_по_щитам!M145</f>
        <v/>
      </c>
      <c r="K145" s="14" t="str">
        <f>Разбивка_по_щитам!N145</f>
        <v/>
      </c>
      <c r="L145" s="14"/>
      <c r="M145" s="14" t="str">
        <f>Разбивка_по_щитам!P145</f>
        <v/>
      </c>
      <c r="N145" s="14"/>
      <c r="P145" s="14"/>
      <c r="Q145" s="14"/>
      <c r="R145" s="14"/>
      <c r="S145" s="14"/>
      <c r="T145" s="14"/>
      <c r="U145" s="14"/>
    </row>
    <row r="146" spans="2:21" x14ac:dyDescent="0.2">
      <c r="B146" s="14">
        <f>Разбивка_по_щитам!B146</f>
        <v>1</v>
      </c>
      <c r="C146" s="14">
        <f>Разбивка_по_щитам!C146</f>
        <v>144</v>
      </c>
      <c r="D146" s="14" t="str">
        <f>Разбивка_по_щитам!F146</f>
        <v>ГРЩ-ЖД</v>
      </c>
      <c r="E146" s="14">
        <f>Разбивка_по_щитам!H146</f>
        <v>0</v>
      </c>
      <c r="F146" s="14" t="e">
        <f>Разбивка_по_щитам!I146</f>
        <v>#N/A</v>
      </c>
      <c r="G146" s="14" t="str">
        <f>Разбивка_по_щитам!J146</f>
        <v/>
      </c>
      <c r="H146" s="14" t="str">
        <f>Разбивка_по_щитам!K146</f>
        <v/>
      </c>
      <c r="I146" s="14" t="str">
        <f>Разбивка_по_щитам!L146</f>
        <v/>
      </c>
      <c r="J146" s="14" t="str">
        <f>Разбивка_по_щитам!M146</f>
        <v/>
      </c>
      <c r="K146" s="14" t="str">
        <f>Разбивка_по_щитам!N146</f>
        <v/>
      </c>
      <c r="L146" s="14"/>
      <c r="M146" s="14" t="str">
        <f>Разбивка_по_щитам!P146</f>
        <v/>
      </c>
      <c r="N146" s="14"/>
      <c r="P146" s="14"/>
      <c r="Q146" s="14"/>
      <c r="R146" s="14"/>
      <c r="S146" s="14"/>
      <c r="T146" s="14"/>
      <c r="U146" s="14"/>
    </row>
    <row r="147" spans="2:21" x14ac:dyDescent="0.2">
      <c r="B147" s="14">
        <f>Разбивка_по_щитам!B147</f>
        <v>1</v>
      </c>
      <c r="C147" s="14">
        <f>Разбивка_по_щитам!C147</f>
        <v>145</v>
      </c>
      <c r="D147" s="14" t="str">
        <f>Разбивка_по_щитам!F147</f>
        <v>ГРЩ-ЖД</v>
      </c>
      <c r="E147" s="14">
        <f>Разбивка_по_щитам!H147</f>
        <v>0</v>
      </c>
      <c r="F147" s="14" t="e">
        <f>Разбивка_по_щитам!I147</f>
        <v>#N/A</v>
      </c>
      <c r="G147" s="14" t="str">
        <f>Разбивка_по_щитам!J147</f>
        <v/>
      </c>
      <c r="H147" s="14" t="str">
        <f>Разбивка_по_щитам!K147</f>
        <v/>
      </c>
      <c r="I147" s="14" t="str">
        <f>Разбивка_по_щитам!L147</f>
        <v/>
      </c>
      <c r="J147" s="14" t="str">
        <f>Разбивка_по_щитам!M147</f>
        <v/>
      </c>
      <c r="K147" s="14" t="str">
        <f>Разбивка_по_щитам!N147</f>
        <v/>
      </c>
      <c r="L147" s="14"/>
      <c r="M147" s="14" t="str">
        <f>Разбивка_по_щитам!P147</f>
        <v/>
      </c>
      <c r="N147" s="14"/>
      <c r="P147" s="14"/>
      <c r="Q147" s="14"/>
      <c r="R147" s="14"/>
      <c r="S147" s="14"/>
      <c r="T147" s="14"/>
      <c r="U147" s="14"/>
    </row>
    <row r="148" spans="2:21" x14ac:dyDescent="0.2">
      <c r="B148" s="14">
        <f>Разбивка_по_щитам!B148</f>
        <v>1</v>
      </c>
      <c r="C148" s="14">
        <f>Разбивка_по_щитам!C148</f>
        <v>146</v>
      </c>
      <c r="D148" s="14" t="str">
        <f>Разбивка_по_щитам!F148</f>
        <v>ГРЩ-ЖД</v>
      </c>
      <c r="E148" s="14">
        <f>Разбивка_по_щитам!H148</f>
        <v>0</v>
      </c>
      <c r="F148" s="14" t="e">
        <f>Разбивка_по_щитам!I148</f>
        <v>#N/A</v>
      </c>
      <c r="G148" s="14" t="str">
        <f>Разбивка_по_щитам!J148</f>
        <v/>
      </c>
      <c r="H148" s="14" t="str">
        <f>Разбивка_по_щитам!K148</f>
        <v/>
      </c>
      <c r="I148" s="14" t="str">
        <f>Разбивка_по_щитам!L148</f>
        <v/>
      </c>
      <c r="J148" s="14" t="str">
        <f>Разбивка_по_щитам!M148</f>
        <v/>
      </c>
      <c r="K148" s="14" t="str">
        <f>Разбивка_по_щитам!N148</f>
        <v/>
      </c>
      <c r="L148" s="14"/>
      <c r="M148" s="14" t="str">
        <f>Разбивка_по_щитам!P148</f>
        <v/>
      </c>
      <c r="N148" s="14"/>
      <c r="P148" s="14"/>
      <c r="Q148" s="14"/>
      <c r="R148" s="14"/>
      <c r="S148" s="14"/>
      <c r="T148" s="14"/>
      <c r="U148" s="14"/>
    </row>
    <row r="149" spans="2:21" x14ac:dyDescent="0.2">
      <c r="B149" s="14">
        <f>Разбивка_по_щитам!B149</f>
        <v>1</v>
      </c>
      <c r="C149" s="14">
        <f>Разбивка_по_щитам!C149</f>
        <v>147</v>
      </c>
      <c r="D149" s="14" t="str">
        <f>Разбивка_по_щитам!F149</f>
        <v>ГРЩ-ЖД</v>
      </c>
      <c r="E149" s="14">
        <f>Разбивка_по_щитам!H149</f>
        <v>0</v>
      </c>
      <c r="F149" s="14" t="e">
        <f>Разбивка_по_щитам!I149</f>
        <v>#N/A</v>
      </c>
      <c r="G149" s="14" t="str">
        <f>Разбивка_по_щитам!J149</f>
        <v/>
      </c>
      <c r="H149" s="14" t="str">
        <f>Разбивка_по_щитам!K149</f>
        <v/>
      </c>
      <c r="I149" s="14" t="str">
        <f>Разбивка_по_щитам!L149</f>
        <v/>
      </c>
      <c r="J149" s="14" t="str">
        <f>Разбивка_по_щитам!M149</f>
        <v/>
      </c>
      <c r="K149" s="14" t="str">
        <f>Разбивка_по_щитам!N149</f>
        <v/>
      </c>
      <c r="L149" s="14"/>
      <c r="M149" s="14" t="str">
        <f>Разбивка_по_щитам!P149</f>
        <v/>
      </c>
      <c r="N149" s="14"/>
      <c r="P149" s="14"/>
      <c r="Q149" s="14"/>
      <c r="R149" s="14"/>
      <c r="S149" s="14"/>
      <c r="T149" s="14"/>
      <c r="U149" s="14"/>
    </row>
    <row r="150" spans="2:21" x14ac:dyDescent="0.2">
      <c r="B150" s="14">
        <f>Разбивка_по_щитам!B150</f>
        <v>1</v>
      </c>
      <c r="C150" s="14">
        <f>Разбивка_по_щитам!C150</f>
        <v>148</v>
      </c>
      <c r="D150" s="14" t="str">
        <f>Разбивка_по_щитам!F150</f>
        <v>ГРЩ-ЖД</v>
      </c>
      <c r="E150" s="14">
        <f>Разбивка_по_щитам!H150</f>
        <v>0</v>
      </c>
      <c r="F150" s="14" t="e">
        <f>Разбивка_по_щитам!I150</f>
        <v>#N/A</v>
      </c>
      <c r="G150" s="14" t="str">
        <f>Разбивка_по_щитам!J150</f>
        <v/>
      </c>
      <c r="H150" s="14" t="str">
        <f>Разбивка_по_щитам!K150</f>
        <v/>
      </c>
      <c r="I150" s="14" t="str">
        <f>Разбивка_по_щитам!L150</f>
        <v/>
      </c>
      <c r="J150" s="14" t="str">
        <f>Разбивка_по_щитам!M150</f>
        <v/>
      </c>
      <c r="K150" s="14" t="str">
        <f>Разбивка_по_щитам!N150</f>
        <v/>
      </c>
      <c r="L150" s="14"/>
      <c r="M150" s="14" t="str">
        <f>Разбивка_по_щитам!P150</f>
        <v/>
      </c>
      <c r="N150" s="14"/>
      <c r="P150" s="14"/>
      <c r="Q150" s="14"/>
      <c r="R150" s="14"/>
      <c r="S150" s="14"/>
      <c r="T150" s="14"/>
      <c r="U150" s="14"/>
    </row>
    <row r="151" spans="2:21" x14ac:dyDescent="0.2">
      <c r="B151" s="14">
        <f>Разбивка_по_щитам!B151</f>
        <v>1</v>
      </c>
      <c r="C151" s="14">
        <f>Разбивка_по_щитам!C151</f>
        <v>149</v>
      </c>
      <c r="D151" s="14" t="str">
        <f>Разбивка_по_щитам!F151</f>
        <v>ГРЩ-ЖД</v>
      </c>
      <c r="E151" s="14">
        <f>Разбивка_по_щитам!H151</f>
        <v>0</v>
      </c>
      <c r="F151" s="14" t="e">
        <f>Разбивка_по_щитам!I151</f>
        <v>#N/A</v>
      </c>
      <c r="G151" s="14" t="str">
        <f>Разбивка_по_щитам!J151</f>
        <v/>
      </c>
      <c r="H151" s="14" t="str">
        <f>Разбивка_по_щитам!K151</f>
        <v/>
      </c>
      <c r="I151" s="14" t="str">
        <f>Разбивка_по_щитам!L151</f>
        <v/>
      </c>
      <c r="J151" s="14" t="str">
        <f>Разбивка_по_щитам!M151</f>
        <v/>
      </c>
      <c r="K151" s="14" t="str">
        <f>Разбивка_по_щитам!N151</f>
        <v/>
      </c>
      <c r="L151" s="14"/>
      <c r="M151" s="14" t="str">
        <f>Разбивка_по_щитам!P151</f>
        <v/>
      </c>
      <c r="N151" s="14"/>
      <c r="P151" s="14"/>
      <c r="Q151" s="14"/>
      <c r="R151" s="14"/>
      <c r="S151" s="14"/>
      <c r="T151" s="14"/>
      <c r="U151" s="14"/>
    </row>
    <row r="152" spans="2:21" x14ac:dyDescent="0.2">
      <c r="B152" s="14">
        <f>Разбивка_по_щитам!B152</f>
        <v>1</v>
      </c>
      <c r="C152" s="14">
        <f>Разбивка_по_щитам!C152</f>
        <v>150</v>
      </c>
      <c r="D152" s="14" t="str">
        <f>Разбивка_по_щитам!F152</f>
        <v>ГРЩ-ЖД</v>
      </c>
      <c r="E152" s="14">
        <f>Разбивка_по_щитам!H152</f>
        <v>0</v>
      </c>
      <c r="F152" s="14" t="e">
        <f>Разбивка_по_щитам!I152</f>
        <v>#N/A</v>
      </c>
      <c r="G152" s="14" t="str">
        <f>Разбивка_по_щитам!J152</f>
        <v/>
      </c>
      <c r="H152" s="14" t="str">
        <f>Разбивка_по_щитам!K152</f>
        <v/>
      </c>
      <c r="I152" s="14" t="str">
        <f>Разбивка_по_щитам!L152</f>
        <v/>
      </c>
      <c r="J152" s="14" t="str">
        <f>Разбивка_по_щитам!M152</f>
        <v/>
      </c>
      <c r="K152" s="14" t="str">
        <f>Разбивка_по_щитам!N152</f>
        <v/>
      </c>
      <c r="L152" s="14"/>
      <c r="M152" s="14" t="str">
        <f>Разбивка_по_щитам!P152</f>
        <v/>
      </c>
      <c r="N152" s="14"/>
      <c r="P152" s="14"/>
      <c r="Q152" s="14"/>
      <c r="R152" s="14"/>
      <c r="S152" s="14"/>
      <c r="T152" s="14"/>
      <c r="U152" s="14"/>
    </row>
    <row r="153" spans="2:21" x14ac:dyDescent="0.2">
      <c r="B153" s="14">
        <f>Разбивка_по_щитам!B153</f>
        <v>1</v>
      </c>
      <c r="C153" s="14">
        <f>Разбивка_по_щитам!C153</f>
        <v>151</v>
      </c>
      <c r="D153" s="14" t="str">
        <f>Разбивка_по_щитам!F153</f>
        <v>ГРЩ-ЖД</v>
      </c>
      <c r="E153" s="14">
        <f>Разбивка_по_щитам!H153</f>
        <v>0</v>
      </c>
      <c r="F153" s="14" t="e">
        <f>Разбивка_по_щитам!I153</f>
        <v>#N/A</v>
      </c>
      <c r="G153" s="14" t="str">
        <f>Разбивка_по_щитам!J153</f>
        <v/>
      </c>
      <c r="H153" s="14" t="str">
        <f>Разбивка_по_щитам!K153</f>
        <v/>
      </c>
      <c r="I153" s="14" t="str">
        <f>Разбивка_по_щитам!L153</f>
        <v/>
      </c>
      <c r="J153" s="14" t="str">
        <f>Разбивка_по_щитам!M153</f>
        <v/>
      </c>
      <c r="K153" s="14" t="str">
        <f>Разбивка_по_щитам!N153</f>
        <v/>
      </c>
      <c r="L153" s="14"/>
      <c r="M153" s="14" t="str">
        <f>Разбивка_по_щитам!P153</f>
        <v/>
      </c>
      <c r="N153" s="14"/>
      <c r="P153" s="14"/>
      <c r="Q153" s="14"/>
      <c r="R153" s="14"/>
      <c r="S153" s="14"/>
      <c r="T153" s="14"/>
      <c r="U153" s="14"/>
    </row>
    <row r="154" spans="2:21" x14ac:dyDescent="0.2">
      <c r="B154" s="14">
        <f>Разбивка_по_щитам!B154</f>
        <v>1</v>
      </c>
      <c r="C154" s="14">
        <f>Разбивка_по_щитам!C154</f>
        <v>152</v>
      </c>
      <c r="D154" s="14" t="str">
        <f>Разбивка_по_щитам!F154</f>
        <v>ГРЩ-ЖД</v>
      </c>
      <c r="E154" s="14">
        <f>Разбивка_по_щитам!H154</f>
        <v>0</v>
      </c>
      <c r="F154" s="14" t="e">
        <f>Разбивка_по_щитам!I154</f>
        <v>#N/A</v>
      </c>
      <c r="G154" s="14" t="str">
        <f>Разбивка_по_щитам!J154</f>
        <v/>
      </c>
      <c r="H154" s="14" t="str">
        <f>Разбивка_по_щитам!K154</f>
        <v/>
      </c>
      <c r="I154" s="14" t="str">
        <f>Разбивка_по_щитам!L154</f>
        <v/>
      </c>
      <c r="J154" s="14" t="str">
        <f>Разбивка_по_щитам!M154</f>
        <v/>
      </c>
      <c r="K154" s="14" t="str">
        <f>Разбивка_по_щитам!N154</f>
        <v/>
      </c>
      <c r="L154" s="14"/>
      <c r="M154" s="14" t="str">
        <f>Разбивка_по_щитам!P154</f>
        <v/>
      </c>
      <c r="N154" s="14"/>
      <c r="P154" s="14"/>
      <c r="Q154" s="14"/>
      <c r="R154" s="14"/>
      <c r="S154" s="14"/>
      <c r="T154" s="14"/>
      <c r="U154" s="14"/>
    </row>
    <row r="155" spans="2:21" x14ac:dyDescent="0.2">
      <c r="B155" s="14">
        <f>Разбивка_по_щитам!B155</f>
        <v>1</v>
      </c>
      <c r="C155" s="14">
        <f>Разбивка_по_щитам!C155</f>
        <v>153</v>
      </c>
      <c r="D155" s="14" t="str">
        <f>Разбивка_по_щитам!F155</f>
        <v>ГРЩ-ЖД</v>
      </c>
      <c r="E155" s="14">
        <f>Разбивка_по_щитам!H155</f>
        <v>0</v>
      </c>
      <c r="F155" s="14" t="e">
        <f>Разбивка_по_щитам!I155</f>
        <v>#N/A</v>
      </c>
      <c r="G155" s="14" t="str">
        <f>Разбивка_по_щитам!J155</f>
        <v/>
      </c>
      <c r="H155" s="14" t="str">
        <f>Разбивка_по_щитам!K155</f>
        <v/>
      </c>
      <c r="I155" s="14" t="str">
        <f>Разбивка_по_щитам!L155</f>
        <v/>
      </c>
      <c r="J155" s="14" t="str">
        <f>Разбивка_по_щитам!M155</f>
        <v/>
      </c>
      <c r="K155" s="14" t="str">
        <f>Разбивка_по_щитам!N155</f>
        <v/>
      </c>
      <c r="L155" s="14"/>
      <c r="M155" s="14" t="str">
        <f>Разбивка_по_щитам!P155</f>
        <v/>
      </c>
      <c r="N155" s="14"/>
      <c r="P155" s="14"/>
      <c r="Q155" s="14"/>
      <c r="R155" s="14"/>
      <c r="S155" s="14"/>
      <c r="T155" s="14"/>
      <c r="U155" s="14"/>
    </row>
    <row r="156" spans="2:21" x14ac:dyDescent="0.2">
      <c r="B156" s="14">
        <f>Разбивка_по_щитам!B156</f>
        <v>1</v>
      </c>
      <c r="C156" s="14">
        <f>Разбивка_по_щитам!C156</f>
        <v>154</v>
      </c>
      <c r="D156" s="14" t="str">
        <f>Разбивка_по_щитам!F156</f>
        <v>ГРЩ-ЖД</v>
      </c>
      <c r="E156" s="14">
        <f>Разбивка_по_щитам!H156</f>
        <v>0</v>
      </c>
      <c r="F156" s="14" t="e">
        <f>Разбивка_по_щитам!I156</f>
        <v>#N/A</v>
      </c>
      <c r="G156" s="14" t="str">
        <f>Разбивка_по_щитам!J156</f>
        <v/>
      </c>
      <c r="H156" s="14" t="str">
        <f>Разбивка_по_щитам!K156</f>
        <v/>
      </c>
      <c r="I156" s="14" t="str">
        <f>Разбивка_по_щитам!L156</f>
        <v/>
      </c>
      <c r="J156" s="14" t="str">
        <f>Разбивка_по_щитам!M156</f>
        <v/>
      </c>
      <c r="K156" s="14" t="str">
        <f>Разбивка_по_щитам!N156</f>
        <v/>
      </c>
      <c r="L156" s="14"/>
      <c r="M156" s="14" t="str">
        <f>Разбивка_по_щитам!P156</f>
        <v/>
      </c>
      <c r="N156" s="14"/>
      <c r="P156" s="14"/>
      <c r="Q156" s="14"/>
      <c r="R156" s="14"/>
      <c r="S156" s="14"/>
      <c r="T156" s="14"/>
      <c r="U156" s="14"/>
    </row>
    <row r="157" spans="2:21" x14ac:dyDescent="0.2">
      <c r="B157" s="14">
        <f>Разбивка_по_щитам!B157</f>
        <v>1</v>
      </c>
      <c r="C157" s="14">
        <f>Разбивка_по_щитам!C157</f>
        <v>155</v>
      </c>
      <c r="D157" s="14" t="str">
        <f>Разбивка_по_щитам!F157</f>
        <v>ГРЩ-ЖД</v>
      </c>
      <c r="E157" s="14">
        <f>Разбивка_по_щитам!H157</f>
        <v>0</v>
      </c>
      <c r="F157" s="14" t="e">
        <f>Разбивка_по_щитам!I157</f>
        <v>#N/A</v>
      </c>
      <c r="G157" s="14" t="str">
        <f>Разбивка_по_щитам!J157</f>
        <v/>
      </c>
      <c r="H157" s="14" t="str">
        <f>Разбивка_по_щитам!K157</f>
        <v/>
      </c>
      <c r="I157" s="14" t="str">
        <f>Разбивка_по_щитам!L157</f>
        <v/>
      </c>
      <c r="J157" s="14" t="str">
        <f>Разбивка_по_щитам!M157</f>
        <v/>
      </c>
      <c r="K157" s="14" t="str">
        <f>Разбивка_по_щитам!N157</f>
        <v/>
      </c>
      <c r="L157" s="14"/>
      <c r="M157" s="14" t="str">
        <f>Разбивка_по_щитам!P157</f>
        <v/>
      </c>
      <c r="N157" s="14"/>
      <c r="P157" s="14"/>
      <c r="Q157" s="14"/>
      <c r="R157" s="14"/>
      <c r="S157" s="14"/>
      <c r="T157" s="14"/>
      <c r="U157" s="14"/>
    </row>
    <row r="158" spans="2:21" x14ac:dyDescent="0.2">
      <c r="B158" s="14">
        <f>Разбивка_по_щитам!B158</f>
        <v>1</v>
      </c>
      <c r="C158" s="14">
        <f>Разбивка_по_щитам!C158</f>
        <v>156</v>
      </c>
      <c r="D158" s="14" t="str">
        <f>Разбивка_по_щитам!F158</f>
        <v>ГРЩ-ЖД</v>
      </c>
      <c r="E158" s="14">
        <f>Разбивка_по_щитам!H158</f>
        <v>0</v>
      </c>
      <c r="F158" s="14" t="e">
        <f>Разбивка_по_щитам!I158</f>
        <v>#N/A</v>
      </c>
      <c r="G158" s="14" t="str">
        <f>Разбивка_по_щитам!J158</f>
        <v/>
      </c>
      <c r="H158" s="14" t="str">
        <f>Разбивка_по_щитам!K158</f>
        <v/>
      </c>
      <c r="I158" s="14" t="str">
        <f>Разбивка_по_щитам!L158</f>
        <v/>
      </c>
      <c r="J158" s="14" t="str">
        <f>Разбивка_по_щитам!M158</f>
        <v/>
      </c>
      <c r="K158" s="14" t="str">
        <f>Разбивка_по_щитам!N158</f>
        <v/>
      </c>
      <c r="L158" s="14"/>
      <c r="M158" s="14" t="str">
        <f>Разбивка_по_щитам!P158</f>
        <v/>
      </c>
      <c r="N158" s="14"/>
      <c r="P158" s="14"/>
      <c r="Q158" s="14"/>
      <c r="R158" s="14"/>
      <c r="S158" s="14"/>
      <c r="T158" s="14"/>
      <c r="U158" s="14"/>
    </row>
    <row r="159" spans="2:21" x14ac:dyDescent="0.2">
      <c r="B159" s="14">
        <f>Разбивка_по_щитам!B159</f>
        <v>1</v>
      </c>
      <c r="C159" s="14">
        <f>Разбивка_по_щитам!C159</f>
        <v>157</v>
      </c>
      <c r="D159" s="14" t="str">
        <f>Разбивка_по_щитам!F159</f>
        <v>ГРЩ-ЖД</v>
      </c>
      <c r="E159" s="14">
        <f>Разбивка_по_щитам!H159</f>
        <v>0</v>
      </c>
      <c r="F159" s="14" t="e">
        <f>Разбивка_по_щитам!I159</f>
        <v>#N/A</v>
      </c>
      <c r="G159" s="14" t="str">
        <f>Разбивка_по_щитам!J159</f>
        <v/>
      </c>
      <c r="H159" s="14" t="str">
        <f>Разбивка_по_щитам!K159</f>
        <v/>
      </c>
      <c r="I159" s="14" t="str">
        <f>Разбивка_по_щитам!L159</f>
        <v/>
      </c>
      <c r="J159" s="14" t="str">
        <f>Разбивка_по_щитам!M159</f>
        <v/>
      </c>
      <c r="K159" s="14" t="str">
        <f>Разбивка_по_щитам!N159</f>
        <v/>
      </c>
      <c r="L159" s="14"/>
      <c r="M159" s="14" t="str">
        <f>Разбивка_по_щитам!P159</f>
        <v/>
      </c>
      <c r="N159" s="14"/>
      <c r="P159" s="14"/>
      <c r="Q159" s="14"/>
      <c r="R159" s="14"/>
      <c r="S159" s="14"/>
      <c r="T159" s="14"/>
      <c r="U159" s="14"/>
    </row>
    <row r="160" spans="2:21" x14ac:dyDescent="0.2">
      <c r="B160" s="14">
        <f>Разбивка_по_щитам!B160</f>
        <v>1</v>
      </c>
      <c r="C160" s="14">
        <f>Разбивка_по_щитам!C160</f>
        <v>158</v>
      </c>
      <c r="D160" s="14" t="str">
        <f>Разбивка_по_щитам!F160</f>
        <v>ГРЩ-ЖД</v>
      </c>
      <c r="E160" s="14">
        <f>Разбивка_по_щитам!H160</f>
        <v>0</v>
      </c>
      <c r="F160" s="14" t="e">
        <f>Разбивка_по_щитам!I160</f>
        <v>#N/A</v>
      </c>
      <c r="G160" s="14" t="str">
        <f>Разбивка_по_щитам!J160</f>
        <v/>
      </c>
      <c r="H160" s="14" t="str">
        <f>Разбивка_по_щитам!K160</f>
        <v/>
      </c>
      <c r="I160" s="14" t="str">
        <f>Разбивка_по_щитам!L160</f>
        <v/>
      </c>
      <c r="J160" s="14" t="str">
        <f>Разбивка_по_щитам!M160</f>
        <v/>
      </c>
      <c r="K160" s="14" t="str">
        <f>Разбивка_по_щитам!N160</f>
        <v/>
      </c>
      <c r="L160" s="14"/>
      <c r="M160" s="14" t="str">
        <f>Разбивка_по_щитам!P160</f>
        <v/>
      </c>
      <c r="N160" s="14"/>
      <c r="P160" s="14"/>
      <c r="Q160" s="14"/>
      <c r="R160" s="14"/>
      <c r="S160" s="14"/>
      <c r="T160" s="14"/>
      <c r="U160" s="14"/>
    </row>
    <row r="161" spans="2:21" x14ac:dyDescent="0.2">
      <c r="B161" s="14">
        <f>Разбивка_по_щитам!B161</f>
        <v>1</v>
      </c>
      <c r="C161" s="14">
        <f>Разбивка_по_щитам!C161</f>
        <v>159</v>
      </c>
      <c r="D161" s="14" t="str">
        <f>Разбивка_по_щитам!F161</f>
        <v>ГРЩ-ЖД</v>
      </c>
      <c r="E161" s="14">
        <f>Разбивка_по_щитам!H161</f>
        <v>0</v>
      </c>
      <c r="F161" s="14" t="e">
        <f>Разбивка_по_щитам!I161</f>
        <v>#N/A</v>
      </c>
      <c r="G161" s="14" t="str">
        <f>Разбивка_по_щитам!J161</f>
        <v/>
      </c>
      <c r="H161" s="14" t="str">
        <f>Разбивка_по_щитам!K161</f>
        <v/>
      </c>
      <c r="I161" s="14" t="str">
        <f>Разбивка_по_щитам!L161</f>
        <v/>
      </c>
      <c r="J161" s="14" t="str">
        <f>Разбивка_по_щитам!M161</f>
        <v/>
      </c>
      <c r="K161" s="14" t="str">
        <f>Разбивка_по_щитам!N161</f>
        <v/>
      </c>
      <c r="L161" s="14"/>
      <c r="M161" s="14" t="str">
        <f>Разбивка_по_щитам!P161</f>
        <v/>
      </c>
      <c r="N161" s="14"/>
      <c r="P161" s="14"/>
      <c r="Q161" s="14"/>
      <c r="R161" s="14"/>
      <c r="S161" s="14"/>
      <c r="T161" s="14"/>
      <c r="U161" s="14"/>
    </row>
    <row r="162" spans="2:21" x14ac:dyDescent="0.2">
      <c r="B162" s="14">
        <f>Разбивка_по_щитам!B162</f>
        <v>1</v>
      </c>
      <c r="C162" s="14">
        <f>Разбивка_по_щитам!C162</f>
        <v>160</v>
      </c>
      <c r="D162" s="14" t="str">
        <f>Разбивка_по_щитам!F162</f>
        <v>ГРЩ-ЖД</v>
      </c>
      <c r="E162" s="14">
        <f>Разбивка_по_щитам!H162</f>
        <v>0</v>
      </c>
      <c r="F162" s="14" t="e">
        <f>Разбивка_по_щитам!I162</f>
        <v>#N/A</v>
      </c>
      <c r="G162" s="14" t="str">
        <f>Разбивка_по_щитам!J162</f>
        <v/>
      </c>
      <c r="H162" s="14" t="str">
        <f>Разбивка_по_щитам!K162</f>
        <v/>
      </c>
      <c r="I162" s="14" t="str">
        <f>Разбивка_по_щитам!L162</f>
        <v/>
      </c>
      <c r="J162" s="14" t="str">
        <f>Разбивка_по_щитам!M162</f>
        <v/>
      </c>
      <c r="K162" s="14" t="str">
        <f>Разбивка_по_щитам!N162</f>
        <v/>
      </c>
      <c r="L162" s="14"/>
      <c r="M162" s="14" t="str">
        <f>Разбивка_по_щитам!P162</f>
        <v/>
      </c>
      <c r="N162" s="14"/>
      <c r="P162" s="14"/>
      <c r="Q162" s="14"/>
      <c r="R162" s="14"/>
      <c r="S162" s="14"/>
      <c r="T162" s="14"/>
      <c r="U162" s="14"/>
    </row>
    <row r="163" spans="2:21" x14ac:dyDescent="0.2">
      <c r="B163" s="14">
        <f>Разбивка_по_щитам!B163</f>
        <v>1</v>
      </c>
      <c r="C163" s="14">
        <f>Разбивка_по_щитам!C163</f>
        <v>161</v>
      </c>
      <c r="D163" s="14" t="str">
        <f>Разбивка_по_щитам!F163</f>
        <v>ГРЩ-ЖД</v>
      </c>
      <c r="E163" s="14">
        <f>Разбивка_по_щитам!H163</f>
        <v>0</v>
      </c>
      <c r="F163" s="14" t="e">
        <f>Разбивка_по_щитам!I163</f>
        <v>#N/A</v>
      </c>
      <c r="G163" s="14" t="str">
        <f>Разбивка_по_щитам!J163</f>
        <v/>
      </c>
      <c r="H163" s="14" t="str">
        <f>Разбивка_по_щитам!K163</f>
        <v/>
      </c>
      <c r="I163" s="14" t="str">
        <f>Разбивка_по_щитам!L163</f>
        <v/>
      </c>
      <c r="J163" s="14" t="str">
        <f>Разбивка_по_щитам!M163</f>
        <v/>
      </c>
      <c r="K163" s="14" t="str">
        <f>Разбивка_по_щитам!N163</f>
        <v/>
      </c>
      <c r="L163" s="14"/>
      <c r="M163" s="14" t="str">
        <f>Разбивка_по_щитам!P163</f>
        <v/>
      </c>
      <c r="N163" s="14"/>
      <c r="P163" s="14"/>
      <c r="Q163" s="14"/>
      <c r="R163" s="14"/>
      <c r="S163" s="14"/>
      <c r="T163" s="14"/>
      <c r="U163" s="14"/>
    </row>
    <row r="164" spans="2:21" x14ac:dyDescent="0.2">
      <c r="B164" s="14">
        <f>Разбивка_по_щитам!B164</f>
        <v>1</v>
      </c>
      <c r="C164" s="14">
        <f>Разбивка_по_щитам!C164</f>
        <v>162</v>
      </c>
      <c r="D164" s="14" t="str">
        <f>Разбивка_по_щитам!F164</f>
        <v>ГРЩ-ЖД</v>
      </c>
      <c r="E164" s="14">
        <f>Разбивка_по_щитам!H164</f>
        <v>0</v>
      </c>
      <c r="F164" s="14" t="e">
        <f>Разбивка_по_щитам!I164</f>
        <v>#N/A</v>
      </c>
      <c r="G164" s="14" t="str">
        <f>Разбивка_по_щитам!J164</f>
        <v/>
      </c>
      <c r="H164" s="14" t="str">
        <f>Разбивка_по_щитам!K164</f>
        <v/>
      </c>
      <c r="I164" s="14" t="str">
        <f>Разбивка_по_щитам!L164</f>
        <v/>
      </c>
      <c r="J164" s="14" t="str">
        <f>Разбивка_по_щитам!M164</f>
        <v/>
      </c>
      <c r="K164" s="14" t="str">
        <f>Разбивка_по_щитам!N164</f>
        <v/>
      </c>
      <c r="L164" s="14"/>
      <c r="M164" s="14" t="str">
        <f>Разбивка_по_щитам!P164</f>
        <v/>
      </c>
      <c r="N164" s="14"/>
      <c r="P164" s="14"/>
      <c r="Q164" s="14"/>
      <c r="R164" s="14"/>
      <c r="S164" s="14"/>
      <c r="T164" s="14"/>
      <c r="U164" s="14"/>
    </row>
    <row r="165" spans="2:21" x14ac:dyDescent="0.2">
      <c r="B165" s="14">
        <f>Разбивка_по_щитам!B165</f>
        <v>1</v>
      </c>
      <c r="C165" s="14">
        <f>Разбивка_по_щитам!C165</f>
        <v>163</v>
      </c>
      <c r="D165" s="14" t="str">
        <f>Разбивка_по_щитам!F165</f>
        <v>ГРЩ-ЖД</v>
      </c>
      <c r="E165" s="14">
        <f>Разбивка_по_щитам!H165</f>
        <v>0</v>
      </c>
      <c r="F165" s="14" t="e">
        <f>Разбивка_по_щитам!I165</f>
        <v>#N/A</v>
      </c>
      <c r="G165" s="14" t="str">
        <f>Разбивка_по_щитам!J165</f>
        <v/>
      </c>
      <c r="H165" s="14" t="str">
        <f>Разбивка_по_щитам!K165</f>
        <v/>
      </c>
      <c r="I165" s="14" t="str">
        <f>Разбивка_по_щитам!L165</f>
        <v/>
      </c>
      <c r="J165" s="14" t="str">
        <f>Разбивка_по_щитам!M165</f>
        <v/>
      </c>
      <c r="K165" s="14" t="str">
        <f>Разбивка_по_щитам!N165</f>
        <v/>
      </c>
      <c r="L165" s="14"/>
      <c r="M165" s="14" t="str">
        <f>Разбивка_по_щитам!P165</f>
        <v/>
      </c>
      <c r="N165" s="14"/>
      <c r="P165" s="14"/>
      <c r="Q165" s="14"/>
      <c r="R165" s="14"/>
      <c r="S165" s="14"/>
      <c r="T165" s="14"/>
      <c r="U165" s="14"/>
    </row>
    <row r="166" spans="2:21" x14ac:dyDescent="0.2">
      <c r="B166" s="14">
        <f>Разбивка_по_щитам!B166</f>
        <v>1</v>
      </c>
      <c r="C166" s="14">
        <f>Разбивка_по_щитам!C166</f>
        <v>164</v>
      </c>
      <c r="D166" s="14" t="str">
        <f>Разбивка_по_щитам!F166</f>
        <v>ГРЩ-ЖД</v>
      </c>
      <c r="E166" s="14">
        <f>Разбивка_по_щитам!H166</f>
        <v>0</v>
      </c>
      <c r="F166" s="14" t="e">
        <f>Разбивка_по_щитам!I166</f>
        <v>#N/A</v>
      </c>
      <c r="G166" s="14" t="str">
        <f>Разбивка_по_щитам!J166</f>
        <v/>
      </c>
      <c r="H166" s="14" t="str">
        <f>Разбивка_по_щитам!K166</f>
        <v/>
      </c>
      <c r="I166" s="14" t="str">
        <f>Разбивка_по_щитам!L166</f>
        <v/>
      </c>
      <c r="J166" s="14" t="str">
        <f>Разбивка_по_щитам!M166</f>
        <v/>
      </c>
      <c r="K166" s="14" t="str">
        <f>Разбивка_по_щитам!N166</f>
        <v/>
      </c>
      <c r="L166" s="14"/>
      <c r="M166" s="14" t="str">
        <f>Разбивка_по_щитам!P166</f>
        <v/>
      </c>
      <c r="N166" s="14"/>
      <c r="P166" s="14"/>
      <c r="Q166" s="14"/>
      <c r="R166" s="14"/>
      <c r="S166" s="14"/>
      <c r="T166" s="14"/>
      <c r="U166" s="14"/>
    </row>
    <row r="167" spans="2:21" x14ac:dyDescent="0.2">
      <c r="B167" s="14">
        <f>Разбивка_по_щитам!B167</f>
        <v>1</v>
      </c>
      <c r="C167" s="14">
        <f>Разбивка_по_щитам!C167</f>
        <v>165</v>
      </c>
      <c r="D167" s="14" t="str">
        <f>Разбивка_по_щитам!F167</f>
        <v>ГРЩ-ЖД</v>
      </c>
      <c r="E167" s="14">
        <f>Разбивка_по_щитам!H167</f>
        <v>0</v>
      </c>
      <c r="F167" s="14" t="e">
        <f>Разбивка_по_щитам!I167</f>
        <v>#N/A</v>
      </c>
      <c r="G167" s="14" t="str">
        <f>Разбивка_по_щитам!J167</f>
        <v/>
      </c>
      <c r="H167" s="14" t="str">
        <f>Разбивка_по_щитам!K167</f>
        <v/>
      </c>
      <c r="I167" s="14" t="str">
        <f>Разбивка_по_щитам!L167</f>
        <v/>
      </c>
      <c r="J167" s="14" t="str">
        <f>Разбивка_по_щитам!M167</f>
        <v/>
      </c>
      <c r="K167" s="14" t="str">
        <f>Разбивка_по_щитам!N167</f>
        <v/>
      </c>
      <c r="L167" s="14"/>
      <c r="M167" s="14" t="str">
        <f>Разбивка_по_щитам!P167</f>
        <v/>
      </c>
      <c r="N167" s="14"/>
      <c r="P167" s="14"/>
      <c r="Q167" s="14"/>
      <c r="R167" s="14"/>
      <c r="S167" s="14"/>
      <c r="T167" s="14"/>
      <c r="U167" s="14"/>
    </row>
    <row r="168" spans="2:21" x14ac:dyDescent="0.2">
      <c r="B168" s="14">
        <f>Разбивка_по_щитам!B168</f>
        <v>1</v>
      </c>
      <c r="C168" s="14">
        <f>Разбивка_по_щитам!C168</f>
        <v>166</v>
      </c>
      <c r="D168" s="14" t="str">
        <f>Разбивка_по_щитам!F168</f>
        <v>ГРЩ-ЖД</v>
      </c>
      <c r="E168" s="14">
        <f>Разбивка_по_щитам!H168</f>
        <v>0</v>
      </c>
      <c r="F168" s="14" t="e">
        <f>Разбивка_по_щитам!I168</f>
        <v>#N/A</v>
      </c>
      <c r="G168" s="14" t="str">
        <f>Разбивка_по_щитам!J168</f>
        <v/>
      </c>
      <c r="H168" s="14" t="str">
        <f>Разбивка_по_щитам!K168</f>
        <v/>
      </c>
      <c r="I168" s="14" t="str">
        <f>Разбивка_по_щитам!L168</f>
        <v/>
      </c>
      <c r="J168" s="14" t="str">
        <f>Разбивка_по_щитам!M168</f>
        <v/>
      </c>
      <c r="K168" s="14" t="str">
        <f>Разбивка_по_щитам!N168</f>
        <v/>
      </c>
      <c r="L168" s="14"/>
      <c r="M168" s="14" t="str">
        <f>Разбивка_по_щитам!P168</f>
        <v/>
      </c>
      <c r="N168" s="14"/>
      <c r="P168" s="14"/>
      <c r="Q168" s="14"/>
      <c r="R168" s="14"/>
      <c r="S168" s="14"/>
      <c r="T168" s="14"/>
      <c r="U168" s="14"/>
    </row>
    <row r="169" spans="2:21" x14ac:dyDescent="0.2">
      <c r="B169" s="14">
        <f>Разбивка_по_щитам!B169</f>
        <v>1</v>
      </c>
      <c r="C169" s="14">
        <f>Разбивка_по_щитам!C169</f>
        <v>167</v>
      </c>
      <c r="D169" s="14" t="str">
        <f>Разбивка_по_щитам!F169</f>
        <v>ГРЩ-ЖД</v>
      </c>
      <c r="E169" s="14">
        <f>Разбивка_по_щитам!H169</f>
        <v>0</v>
      </c>
      <c r="F169" s="14" t="e">
        <f>Разбивка_по_щитам!I169</f>
        <v>#N/A</v>
      </c>
      <c r="G169" s="14" t="str">
        <f>Разбивка_по_щитам!J169</f>
        <v/>
      </c>
      <c r="H169" s="14" t="str">
        <f>Разбивка_по_щитам!K169</f>
        <v/>
      </c>
      <c r="I169" s="14" t="str">
        <f>Разбивка_по_щитам!L169</f>
        <v/>
      </c>
      <c r="J169" s="14" t="str">
        <f>Разбивка_по_щитам!M169</f>
        <v/>
      </c>
      <c r="K169" s="14" t="str">
        <f>Разбивка_по_щитам!N169</f>
        <v/>
      </c>
      <c r="L169" s="14"/>
      <c r="M169" s="14" t="str">
        <f>Разбивка_по_щитам!P169</f>
        <v/>
      </c>
      <c r="N169" s="14"/>
      <c r="P169" s="14"/>
      <c r="Q169" s="14"/>
      <c r="R169" s="14"/>
      <c r="S169" s="14"/>
      <c r="T169" s="14"/>
      <c r="U169" s="14"/>
    </row>
    <row r="170" spans="2:21" x14ac:dyDescent="0.2">
      <c r="B170" s="14">
        <f>Разбивка_по_щитам!B170</f>
        <v>1</v>
      </c>
      <c r="C170" s="14">
        <f>Разбивка_по_щитам!C170</f>
        <v>168</v>
      </c>
      <c r="D170" s="14" t="str">
        <f>Разбивка_по_щитам!F170</f>
        <v>ГРЩ-ЖД</v>
      </c>
      <c r="E170" s="14">
        <f>Разбивка_по_щитам!H170</f>
        <v>0</v>
      </c>
      <c r="F170" s="14" t="e">
        <f>Разбивка_по_щитам!I170</f>
        <v>#N/A</v>
      </c>
      <c r="G170" s="14" t="str">
        <f>Разбивка_по_щитам!J170</f>
        <v/>
      </c>
      <c r="H170" s="14" t="str">
        <f>Разбивка_по_щитам!K170</f>
        <v/>
      </c>
      <c r="I170" s="14" t="str">
        <f>Разбивка_по_щитам!L170</f>
        <v/>
      </c>
      <c r="J170" s="14" t="str">
        <f>Разбивка_по_щитам!M170</f>
        <v/>
      </c>
      <c r="K170" s="14" t="str">
        <f>Разбивка_по_щитам!N170</f>
        <v/>
      </c>
      <c r="L170" s="14"/>
      <c r="M170" s="14" t="str">
        <f>Разбивка_по_щитам!P170</f>
        <v/>
      </c>
      <c r="N170" s="14"/>
      <c r="P170" s="14"/>
      <c r="Q170" s="14"/>
      <c r="R170" s="14"/>
      <c r="S170" s="14"/>
      <c r="T170" s="14"/>
      <c r="U170" s="14"/>
    </row>
    <row r="171" spans="2:21" x14ac:dyDescent="0.2">
      <c r="B171" s="14">
        <f>Разбивка_по_щитам!B171</f>
        <v>1</v>
      </c>
      <c r="C171" s="14">
        <f>Разбивка_по_щитам!C171</f>
        <v>169</v>
      </c>
      <c r="D171" s="14" t="str">
        <f>Разбивка_по_щитам!F171</f>
        <v>ГРЩ-ЖД</v>
      </c>
      <c r="E171" s="14">
        <f>Разбивка_по_щитам!H171</f>
        <v>0</v>
      </c>
      <c r="F171" s="14" t="e">
        <f>Разбивка_по_щитам!I171</f>
        <v>#N/A</v>
      </c>
      <c r="G171" s="14" t="str">
        <f>Разбивка_по_щитам!J171</f>
        <v/>
      </c>
      <c r="H171" s="14" t="str">
        <f>Разбивка_по_щитам!K171</f>
        <v/>
      </c>
      <c r="I171" s="14" t="str">
        <f>Разбивка_по_щитам!L171</f>
        <v/>
      </c>
      <c r="J171" s="14" t="str">
        <f>Разбивка_по_щитам!M171</f>
        <v/>
      </c>
      <c r="K171" s="14" t="str">
        <f>Разбивка_по_щитам!N171</f>
        <v/>
      </c>
      <c r="L171" s="14"/>
      <c r="M171" s="14" t="str">
        <f>Разбивка_по_щитам!P171</f>
        <v/>
      </c>
      <c r="N171" s="14"/>
      <c r="P171" s="14"/>
      <c r="Q171" s="14"/>
      <c r="R171" s="14"/>
      <c r="S171" s="14"/>
      <c r="T171" s="14"/>
      <c r="U171" s="14"/>
    </row>
    <row r="172" spans="2:21" x14ac:dyDescent="0.2">
      <c r="B172" s="14">
        <f>Разбивка_по_щитам!B172</f>
        <v>1</v>
      </c>
      <c r="C172" s="14">
        <f>Разбивка_по_щитам!C172</f>
        <v>170</v>
      </c>
      <c r="D172" s="14" t="str">
        <f>Разбивка_по_щитам!F172</f>
        <v>ГРЩ-ЖД</v>
      </c>
      <c r="E172" s="14">
        <f>Разбивка_по_щитам!H172</f>
        <v>0</v>
      </c>
      <c r="F172" s="14" t="e">
        <f>Разбивка_по_щитам!I172</f>
        <v>#N/A</v>
      </c>
      <c r="G172" s="14" t="str">
        <f>Разбивка_по_щитам!J172</f>
        <v/>
      </c>
      <c r="H172" s="14" t="str">
        <f>Разбивка_по_щитам!K172</f>
        <v/>
      </c>
      <c r="I172" s="14" t="str">
        <f>Разбивка_по_щитам!L172</f>
        <v/>
      </c>
      <c r="J172" s="14" t="str">
        <f>Разбивка_по_щитам!M172</f>
        <v/>
      </c>
      <c r="K172" s="14" t="str">
        <f>Разбивка_по_щитам!N172</f>
        <v/>
      </c>
      <c r="L172" s="14"/>
      <c r="M172" s="14" t="str">
        <f>Разбивка_по_щитам!P172</f>
        <v/>
      </c>
      <c r="N172" s="14"/>
      <c r="P172" s="14"/>
      <c r="Q172" s="14"/>
      <c r="R172" s="14"/>
      <c r="S172" s="14"/>
      <c r="T172" s="14"/>
      <c r="U172" s="14"/>
    </row>
    <row r="173" spans="2:21" x14ac:dyDescent="0.2">
      <c r="B173" s="14">
        <f>Разбивка_по_щитам!B173</f>
        <v>1</v>
      </c>
      <c r="C173" s="14">
        <f>Разбивка_по_щитам!C173</f>
        <v>171</v>
      </c>
      <c r="D173" s="14" t="str">
        <f>Разбивка_по_щитам!F173</f>
        <v>ГРЩ-ЖД</v>
      </c>
      <c r="E173" s="14">
        <f>Разбивка_по_щитам!H173</f>
        <v>0</v>
      </c>
      <c r="F173" s="14" t="e">
        <f>Разбивка_по_щитам!I173</f>
        <v>#N/A</v>
      </c>
      <c r="G173" s="14" t="str">
        <f>Разбивка_по_щитам!J173</f>
        <v/>
      </c>
      <c r="H173" s="14" t="str">
        <f>Разбивка_по_щитам!K173</f>
        <v/>
      </c>
      <c r="I173" s="14" t="str">
        <f>Разбивка_по_щитам!L173</f>
        <v/>
      </c>
      <c r="J173" s="14" t="str">
        <f>Разбивка_по_щитам!M173</f>
        <v/>
      </c>
      <c r="K173" s="14" t="str">
        <f>Разбивка_по_щитам!N173</f>
        <v/>
      </c>
      <c r="L173" s="14"/>
      <c r="M173" s="14" t="str">
        <f>Разбивка_по_щитам!P173</f>
        <v/>
      </c>
      <c r="N173" s="14"/>
      <c r="P173" s="14"/>
      <c r="Q173" s="14"/>
      <c r="R173" s="14"/>
      <c r="S173" s="14"/>
      <c r="T173" s="14"/>
      <c r="U173" s="14"/>
    </row>
    <row r="174" spans="2:21" x14ac:dyDescent="0.2">
      <c r="B174" s="14">
        <f>Разбивка_по_щитам!B174</f>
        <v>1</v>
      </c>
      <c r="C174" s="14">
        <f>Разбивка_по_щитам!C174</f>
        <v>172</v>
      </c>
      <c r="D174" s="14" t="str">
        <f>Разбивка_по_щитам!F174</f>
        <v>ГРЩ-ЖД</v>
      </c>
      <c r="E174" s="14">
        <f>Разбивка_по_щитам!H174</f>
        <v>0</v>
      </c>
      <c r="F174" s="14" t="e">
        <f>Разбивка_по_щитам!I174</f>
        <v>#N/A</v>
      </c>
      <c r="G174" s="14" t="str">
        <f>Разбивка_по_щитам!J174</f>
        <v/>
      </c>
      <c r="H174" s="14" t="str">
        <f>Разбивка_по_щитам!K174</f>
        <v/>
      </c>
      <c r="I174" s="14" t="str">
        <f>Разбивка_по_щитам!L174</f>
        <v/>
      </c>
      <c r="J174" s="14" t="str">
        <f>Разбивка_по_щитам!M174</f>
        <v/>
      </c>
      <c r="K174" s="14" t="str">
        <f>Разбивка_по_щитам!N174</f>
        <v/>
      </c>
      <c r="L174" s="14"/>
      <c r="M174" s="14" t="str">
        <f>Разбивка_по_щитам!P174</f>
        <v/>
      </c>
      <c r="N174" s="14"/>
      <c r="P174" s="14"/>
      <c r="Q174" s="14"/>
      <c r="R174" s="14"/>
      <c r="S174" s="14"/>
      <c r="T174" s="14"/>
      <c r="U174" s="14"/>
    </row>
    <row r="175" spans="2:21" x14ac:dyDescent="0.2">
      <c r="B175" s="14">
        <f>Разбивка_по_щитам!B175</f>
        <v>1</v>
      </c>
      <c r="C175" s="14">
        <f>Разбивка_по_щитам!C175</f>
        <v>173</v>
      </c>
      <c r="D175" s="14" t="str">
        <f>Разбивка_по_щитам!F175</f>
        <v>ГРЩ-ЖД</v>
      </c>
      <c r="E175" s="14">
        <f>Разбивка_по_щитам!H175</f>
        <v>0</v>
      </c>
      <c r="F175" s="14" t="e">
        <f>Разбивка_по_щитам!I175</f>
        <v>#N/A</v>
      </c>
      <c r="G175" s="14" t="str">
        <f>Разбивка_по_щитам!J175</f>
        <v/>
      </c>
      <c r="H175" s="14" t="str">
        <f>Разбивка_по_щитам!K175</f>
        <v/>
      </c>
      <c r="I175" s="14" t="str">
        <f>Разбивка_по_щитам!L175</f>
        <v/>
      </c>
      <c r="J175" s="14" t="str">
        <f>Разбивка_по_щитам!M175</f>
        <v/>
      </c>
      <c r="K175" s="14" t="str">
        <f>Разбивка_по_щитам!N175</f>
        <v/>
      </c>
      <c r="L175" s="14"/>
      <c r="M175" s="14" t="str">
        <f>Разбивка_по_щитам!P175</f>
        <v/>
      </c>
      <c r="N175" s="14"/>
      <c r="P175" s="14"/>
      <c r="Q175" s="14"/>
      <c r="R175" s="14"/>
      <c r="S175" s="14"/>
      <c r="T175" s="14"/>
      <c r="U175" s="14"/>
    </row>
    <row r="176" spans="2:21" x14ac:dyDescent="0.2">
      <c r="B176" s="14">
        <f>Разбивка_по_щитам!B176</f>
        <v>1</v>
      </c>
      <c r="C176" s="14">
        <f>Разбивка_по_щитам!C176</f>
        <v>174</v>
      </c>
      <c r="D176" s="14" t="str">
        <f>Разбивка_по_щитам!F176</f>
        <v>ГРЩ-ЖД</v>
      </c>
      <c r="E176" s="14">
        <f>Разбивка_по_щитам!H176</f>
        <v>0</v>
      </c>
      <c r="F176" s="14" t="e">
        <f>Разбивка_по_щитам!I176</f>
        <v>#N/A</v>
      </c>
      <c r="G176" s="14" t="str">
        <f>Разбивка_по_щитам!J176</f>
        <v/>
      </c>
      <c r="H176" s="14" t="str">
        <f>Разбивка_по_щитам!K176</f>
        <v/>
      </c>
      <c r="I176" s="14" t="str">
        <f>Разбивка_по_щитам!L176</f>
        <v/>
      </c>
      <c r="J176" s="14" t="str">
        <f>Разбивка_по_щитам!M176</f>
        <v/>
      </c>
      <c r="K176" s="14" t="str">
        <f>Разбивка_по_щитам!N176</f>
        <v/>
      </c>
      <c r="L176" s="14"/>
      <c r="M176" s="14" t="str">
        <f>Разбивка_по_щитам!P176</f>
        <v/>
      </c>
      <c r="N176" s="14"/>
      <c r="P176" s="14"/>
      <c r="Q176" s="14"/>
      <c r="R176" s="14"/>
      <c r="S176" s="14"/>
      <c r="T176" s="14"/>
      <c r="U176" s="14"/>
    </row>
    <row r="177" spans="2:21" x14ac:dyDescent="0.2">
      <c r="B177" s="14">
        <f>Разбивка_по_щитам!B177</f>
        <v>1</v>
      </c>
      <c r="C177" s="14">
        <f>Разбивка_по_щитам!C177</f>
        <v>175</v>
      </c>
      <c r="D177" s="14" t="str">
        <f>Разбивка_по_щитам!F177</f>
        <v>ГРЩ-ЖД</v>
      </c>
      <c r="E177" s="14">
        <f>Разбивка_по_щитам!H177</f>
        <v>0</v>
      </c>
      <c r="F177" s="14" t="e">
        <f>Разбивка_по_щитам!I177</f>
        <v>#N/A</v>
      </c>
      <c r="G177" s="14" t="str">
        <f>Разбивка_по_щитам!J177</f>
        <v/>
      </c>
      <c r="H177" s="14" t="str">
        <f>Разбивка_по_щитам!K177</f>
        <v/>
      </c>
      <c r="I177" s="14" t="str">
        <f>Разбивка_по_щитам!L177</f>
        <v/>
      </c>
      <c r="J177" s="14" t="str">
        <f>Разбивка_по_щитам!M177</f>
        <v/>
      </c>
      <c r="K177" s="14" t="str">
        <f>Разбивка_по_щитам!N177</f>
        <v/>
      </c>
      <c r="L177" s="14"/>
      <c r="M177" s="14" t="str">
        <f>Разбивка_по_щитам!P177</f>
        <v/>
      </c>
      <c r="N177" s="14"/>
      <c r="P177" s="14"/>
      <c r="Q177" s="14"/>
      <c r="R177" s="14"/>
      <c r="S177" s="14"/>
      <c r="T177" s="14"/>
      <c r="U177" s="14"/>
    </row>
    <row r="178" spans="2:21" x14ac:dyDescent="0.2">
      <c r="B178" s="14">
        <f>Разбивка_по_щитам!B178</f>
        <v>1</v>
      </c>
      <c r="C178" s="14">
        <f>Разбивка_по_щитам!C178</f>
        <v>176</v>
      </c>
      <c r="D178" s="14" t="str">
        <f>Разбивка_по_щитам!F178</f>
        <v>ГРЩ-ЖД</v>
      </c>
      <c r="E178" s="14">
        <f>Разбивка_по_щитам!H178</f>
        <v>0</v>
      </c>
      <c r="F178" s="14" t="e">
        <f>Разбивка_по_щитам!I178</f>
        <v>#N/A</v>
      </c>
      <c r="G178" s="14" t="str">
        <f>Разбивка_по_щитам!J178</f>
        <v/>
      </c>
      <c r="H178" s="14" t="str">
        <f>Разбивка_по_щитам!K178</f>
        <v/>
      </c>
      <c r="I178" s="14" t="str">
        <f>Разбивка_по_щитам!L178</f>
        <v/>
      </c>
      <c r="J178" s="14" t="str">
        <f>Разбивка_по_щитам!M178</f>
        <v/>
      </c>
      <c r="K178" s="14" t="str">
        <f>Разбивка_по_щитам!N178</f>
        <v/>
      </c>
      <c r="L178" s="14"/>
      <c r="M178" s="14" t="str">
        <f>Разбивка_по_щитам!P178</f>
        <v/>
      </c>
      <c r="N178" s="14"/>
      <c r="P178" s="14"/>
      <c r="Q178" s="14"/>
      <c r="R178" s="14"/>
      <c r="S178" s="14"/>
      <c r="T178" s="14"/>
      <c r="U178" s="14"/>
    </row>
    <row r="179" spans="2:21" x14ac:dyDescent="0.2">
      <c r="B179" s="14">
        <f>Разбивка_по_щитам!B179</f>
        <v>1</v>
      </c>
      <c r="C179" s="14">
        <f>Разбивка_по_щитам!C179</f>
        <v>177</v>
      </c>
      <c r="D179" s="14" t="str">
        <f>Разбивка_по_щитам!F179</f>
        <v>ГРЩ-ЖД</v>
      </c>
      <c r="E179" s="14">
        <f>Разбивка_по_щитам!H179</f>
        <v>0</v>
      </c>
      <c r="F179" s="14" t="e">
        <f>Разбивка_по_щитам!I179</f>
        <v>#N/A</v>
      </c>
      <c r="G179" s="14" t="str">
        <f>Разбивка_по_щитам!J179</f>
        <v/>
      </c>
      <c r="H179" s="14" t="str">
        <f>Разбивка_по_щитам!K179</f>
        <v/>
      </c>
      <c r="I179" s="14" t="str">
        <f>Разбивка_по_щитам!L179</f>
        <v/>
      </c>
      <c r="J179" s="14" t="str">
        <f>Разбивка_по_щитам!M179</f>
        <v/>
      </c>
      <c r="K179" s="14" t="str">
        <f>Разбивка_по_щитам!N179</f>
        <v/>
      </c>
      <c r="L179" s="14"/>
      <c r="M179" s="14" t="str">
        <f>Разбивка_по_щитам!P179</f>
        <v/>
      </c>
      <c r="N179" s="14"/>
      <c r="P179" s="14"/>
      <c r="Q179" s="14"/>
      <c r="R179" s="14"/>
      <c r="S179" s="14"/>
      <c r="T179" s="14"/>
      <c r="U179" s="14"/>
    </row>
    <row r="180" spans="2:21" x14ac:dyDescent="0.2">
      <c r="B180" s="14">
        <f>Разбивка_по_щитам!B180</f>
        <v>1</v>
      </c>
      <c r="C180" s="14">
        <f>Разбивка_по_щитам!C180</f>
        <v>178</v>
      </c>
      <c r="D180" s="14" t="str">
        <f>Разбивка_по_щитам!F180</f>
        <v>ГРЩ-ЖД</v>
      </c>
      <c r="E180" s="14">
        <f>Разбивка_по_щитам!H180</f>
        <v>0</v>
      </c>
      <c r="F180" s="14" t="e">
        <f>Разбивка_по_щитам!I180</f>
        <v>#N/A</v>
      </c>
      <c r="G180" s="14" t="str">
        <f>Разбивка_по_щитам!J180</f>
        <v/>
      </c>
      <c r="H180" s="14" t="str">
        <f>Разбивка_по_щитам!K180</f>
        <v/>
      </c>
      <c r="I180" s="14" t="str">
        <f>Разбивка_по_щитам!L180</f>
        <v/>
      </c>
      <c r="J180" s="14" t="str">
        <f>Разбивка_по_щитам!M180</f>
        <v/>
      </c>
      <c r="K180" s="14" t="str">
        <f>Разбивка_по_щитам!N180</f>
        <v/>
      </c>
      <c r="L180" s="14"/>
      <c r="M180" s="14" t="str">
        <f>Разбивка_по_щитам!P180</f>
        <v/>
      </c>
      <c r="N180" s="14"/>
      <c r="P180" s="14"/>
      <c r="Q180" s="14"/>
      <c r="R180" s="14"/>
      <c r="S180" s="14"/>
      <c r="T180" s="14"/>
      <c r="U180" s="14"/>
    </row>
    <row r="181" spans="2:21" x14ac:dyDescent="0.2">
      <c r="B181" s="14">
        <f>Разбивка_по_щитам!B181</f>
        <v>1</v>
      </c>
      <c r="C181" s="14">
        <f>Разбивка_по_щитам!C181</f>
        <v>179</v>
      </c>
      <c r="D181" s="14" t="str">
        <f>Разбивка_по_щитам!F181</f>
        <v>ГРЩ-ЖД</v>
      </c>
      <c r="E181" s="14">
        <f>Разбивка_по_щитам!H181</f>
        <v>0</v>
      </c>
      <c r="F181" s="14" t="e">
        <f>Разбивка_по_щитам!I181</f>
        <v>#N/A</v>
      </c>
      <c r="G181" s="14" t="str">
        <f>Разбивка_по_щитам!J181</f>
        <v/>
      </c>
      <c r="H181" s="14" t="str">
        <f>Разбивка_по_щитам!K181</f>
        <v/>
      </c>
      <c r="I181" s="14" t="str">
        <f>Разбивка_по_щитам!L181</f>
        <v/>
      </c>
      <c r="J181" s="14" t="str">
        <f>Разбивка_по_щитам!M181</f>
        <v/>
      </c>
      <c r="K181" s="14" t="str">
        <f>Разбивка_по_щитам!N181</f>
        <v/>
      </c>
      <c r="L181" s="14"/>
      <c r="M181" s="14" t="str">
        <f>Разбивка_по_щитам!P181</f>
        <v/>
      </c>
      <c r="N181" s="14"/>
      <c r="P181" s="14"/>
      <c r="Q181" s="14"/>
      <c r="R181" s="14"/>
      <c r="S181" s="14"/>
      <c r="T181" s="14"/>
      <c r="U181" s="14"/>
    </row>
    <row r="182" spans="2:21" x14ac:dyDescent="0.2">
      <c r="B182" s="14">
        <f>Разбивка_по_щитам!B182</f>
        <v>1</v>
      </c>
      <c r="C182" s="14">
        <f>Разбивка_по_щитам!C182</f>
        <v>180</v>
      </c>
      <c r="D182" s="14" t="str">
        <f>Разбивка_по_щитам!F182</f>
        <v>ГРЩ-ЖД</v>
      </c>
      <c r="E182" s="14">
        <f>Разбивка_по_щитам!H182</f>
        <v>0</v>
      </c>
      <c r="F182" s="14" t="e">
        <f>Разбивка_по_щитам!I182</f>
        <v>#N/A</v>
      </c>
      <c r="G182" s="14" t="str">
        <f>Разбивка_по_щитам!J182</f>
        <v/>
      </c>
      <c r="H182" s="14" t="str">
        <f>Разбивка_по_щитам!K182</f>
        <v/>
      </c>
      <c r="I182" s="14" t="str">
        <f>Разбивка_по_щитам!L182</f>
        <v/>
      </c>
      <c r="J182" s="14" t="str">
        <f>Разбивка_по_щитам!M182</f>
        <v/>
      </c>
      <c r="K182" s="14" t="str">
        <f>Разбивка_по_щитам!N182</f>
        <v/>
      </c>
      <c r="L182" s="14"/>
      <c r="M182" s="14" t="str">
        <f>Разбивка_по_щитам!P182</f>
        <v/>
      </c>
      <c r="N182" s="14"/>
      <c r="P182" s="14"/>
      <c r="Q182" s="14"/>
      <c r="R182" s="14"/>
      <c r="S182" s="14"/>
      <c r="T182" s="14"/>
      <c r="U182" s="14"/>
    </row>
    <row r="183" spans="2:21" x14ac:dyDescent="0.2">
      <c r="B183" s="14">
        <f>Разбивка_по_щитам!B183</f>
        <v>1</v>
      </c>
      <c r="C183" s="14">
        <f>Разбивка_по_щитам!C183</f>
        <v>181</v>
      </c>
      <c r="D183" s="14" t="str">
        <f>Разбивка_по_щитам!F183</f>
        <v>ГРЩ-ЖД</v>
      </c>
      <c r="E183" s="14">
        <f>Разбивка_по_щитам!H183</f>
        <v>0</v>
      </c>
      <c r="F183" s="14" t="e">
        <f>Разбивка_по_щитам!I183</f>
        <v>#N/A</v>
      </c>
      <c r="G183" s="14" t="str">
        <f>Разбивка_по_щитам!J183</f>
        <v/>
      </c>
      <c r="H183" s="14" t="str">
        <f>Разбивка_по_щитам!K183</f>
        <v/>
      </c>
      <c r="I183" s="14" t="str">
        <f>Разбивка_по_щитам!L183</f>
        <v/>
      </c>
      <c r="J183" s="14" t="str">
        <f>Разбивка_по_щитам!M183</f>
        <v/>
      </c>
      <c r="K183" s="14" t="str">
        <f>Разбивка_по_щитам!N183</f>
        <v/>
      </c>
      <c r="L183" s="14"/>
      <c r="M183" s="14" t="str">
        <f>Разбивка_по_щитам!P183</f>
        <v/>
      </c>
      <c r="N183" s="14"/>
      <c r="P183" s="14"/>
      <c r="Q183" s="14"/>
      <c r="R183" s="14"/>
      <c r="S183" s="14"/>
      <c r="T183" s="14"/>
      <c r="U183" s="14"/>
    </row>
    <row r="184" spans="2:21" x14ac:dyDescent="0.2">
      <c r="B184" s="14">
        <f>Разбивка_по_щитам!B184</f>
        <v>1</v>
      </c>
      <c r="C184" s="14">
        <f>Разбивка_по_щитам!C184</f>
        <v>182</v>
      </c>
      <c r="D184" s="14" t="str">
        <f>Разбивка_по_щитам!F184</f>
        <v>ГРЩ-ЖД</v>
      </c>
      <c r="E184" s="14">
        <f>Разбивка_по_щитам!H184</f>
        <v>0</v>
      </c>
      <c r="F184" s="14" t="e">
        <f>Разбивка_по_щитам!I184</f>
        <v>#N/A</v>
      </c>
      <c r="G184" s="14" t="str">
        <f>Разбивка_по_щитам!J184</f>
        <v/>
      </c>
      <c r="H184" s="14" t="str">
        <f>Разбивка_по_щитам!K184</f>
        <v/>
      </c>
      <c r="I184" s="14" t="str">
        <f>Разбивка_по_щитам!L184</f>
        <v/>
      </c>
      <c r="J184" s="14" t="str">
        <f>Разбивка_по_щитам!M184</f>
        <v/>
      </c>
      <c r="K184" s="14" t="str">
        <f>Разбивка_по_щитам!N184</f>
        <v/>
      </c>
      <c r="L184" s="14"/>
      <c r="M184" s="14" t="str">
        <f>Разбивка_по_щитам!P184</f>
        <v/>
      </c>
      <c r="N184" s="14"/>
      <c r="P184" s="14"/>
      <c r="Q184" s="14"/>
      <c r="R184" s="14"/>
      <c r="S184" s="14"/>
      <c r="T184" s="14"/>
      <c r="U184" s="14"/>
    </row>
    <row r="185" spans="2:21" x14ac:dyDescent="0.2">
      <c r="B185" s="14">
        <f>Разбивка_по_щитам!B185</f>
        <v>1</v>
      </c>
      <c r="C185" s="14">
        <f>Разбивка_по_щитам!C185</f>
        <v>183</v>
      </c>
      <c r="D185" s="14" t="str">
        <f>Разбивка_по_щитам!F185</f>
        <v>ГРЩ-ЖД</v>
      </c>
      <c r="E185" s="14">
        <f>Разбивка_по_щитам!H185</f>
        <v>0</v>
      </c>
      <c r="F185" s="14" t="e">
        <f>Разбивка_по_щитам!I185</f>
        <v>#N/A</v>
      </c>
      <c r="G185" s="14" t="str">
        <f>Разбивка_по_щитам!J185</f>
        <v/>
      </c>
      <c r="H185" s="14" t="str">
        <f>Разбивка_по_щитам!K185</f>
        <v/>
      </c>
      <c r="I185" s="14" t="str">
        <f>Разбивка_по_щитам!L185</f>
        <v/>
      </c>
      <c r="J185" s="14" t="str">
        <f>Разбивка_по_щитам!M185</f>
        <v/>
      </c>
      <c r="K185" s="14" t="str">
        <f>Разбивка_по_щитам!N185</f>
        <v/>
      </c>
      <c r="L185" s="14"/>
      <c r="M185" s="14" t="str">
        <f>Разбивка_по_щитам!P185</f>
        <v/>
      </c>
      <c r="N185" s="14"/>
      <c r="P185" s="14"/>
      <c r="Q185" s="14"/>
      <c r="R185" s="14"/>
      <c r="S185" s="14"/>
      <c r="T185" s="14"/>
      <c r="U185" s="14"/>
    </row>
    <row r="186" spans="2:21" x14ac:dyDescent="0.2">
      <c r="B186" s="14">
        <f>Разбивка_по_щитам!B186</f>
        <v>1</v>
      </c>
      <c r="C186" s="14">
        <f>Разбивка_по_щитам!C186</f>
        <v>184</v>
      </c>
      <c r="D186" s="14" t="str">
        <f>Разбивка_по_щитам!F186</f>
        <v>ГРЩ-ЖД</v>
      </c>
      <c r="E186" s="14">
        <f>Разбивка_по_щитам!H186</f>
        <v>0</v>
      </c>
      <c r="F186" s="14" t="e">
        <f>Разбивка_по_щитам!I186</f>
        <v>#N/A</v>
      </c>
      <c r="G186" s="14" t="str">
        <f>Разбивка_по_щитам!J186</f>
        <v/>
      </c>
      <c r="H186" s="14" t="str">
        <f>Разбивка_по_щитам!K186</f>
        <v/>
      </c>
      <c r="I186" s="14" t="str">
        <f>Разбивка_по_щитам!L186</f>
        <v/>
      </c>
      <c r="J186" s="14" t="str">
        <f>Разбивка_по_щитам!M186</f>
        <v/>
      </c>
      <c r="K186" s="14" t="str">
        <f>Разбивка_по_щитам!N186</f>
        <v/>
      </c>
      <c r="L186" s="14"/>
      <c r="M186" s="14" t="str">
        <f>Разбивка_по_щитам!P186</f>
        <v/>
      </c>
      <c r="N186" s="14"/>
      <c r="P186" s="14"/>
      <c r="Q186" s="14"/>
      <c r="R186" s="14"/>
      <c r="S186" s="14"/>
      <c r="T186" s="14"/>
      <c r="U186" s="14"/>
    </row>
    <row r="187" spans="2:21" x14ac:dyDescent="0.2">
      <c r="B187" s="14">
        <f>Разбивка_по_щитам!B187</f>
        <v>1</v>
      </c>
      <c r="C187" s="14">
        <f>Разбивка_по_щитам!C187</f>
        <v>185</v>
      </c>
      <c r="D187" s="14" t="str">
        <f>Разбивка_по_щитам!F187</f>
        <v>ГРЩ-ЖД</v>
      </c>
      <c r="E187" s="14">
        <f>Разбивка_по_щитам!H187</f>
        <v>0</v>
      </c>
      <c r="F187" s="14" t="e">
        <f>Разбивка_по_щитам!I187</f>
        <v>#N/A</v>
      </c>
      <c r="G187" s="14" t="str">
        <f>Разбивка_по_щитам!J187</f>
        <v/>
      </c>
      <c r="H187" s="14" t="str">
        <f>Разбивка_по_щитам!K187</f>
        <v/>
      </c>
      <c r="I187" s="14" t="str">
        <f>Разбивка_по_щитам!L187</f>
        <v/>
      </c>
      <c r="J187" s="14" t="str">
        <f>Разбивка_по_щитам!M187</f>
        <v/>
      </c>
      <c r="K187" s="14" t="str">
        <f>Разбивка_по_щитам!N187</f>
        <v/>
      </c>
      <c r="L187" s="14"/>
      <c r="M187" s="14" t="str">
        <f>Разбивка_по_щитам!P187</f>
        <v/>
      </c>
      <c r="N187" s="14"/>
      <c r="P187" s="14"/>
      <c r="Q187" s="14"/>
      <c r="R187" s="14"/>
      <c r="S187" s="14"/>
      <c r="T187" s="14"/>
      <c r="U187" s="14"/>
    </row>
    <row r="188" spans="2:21" x14ac:dyDescent="0.2">
      <c r="B188" s="14">
        <f>Разбивка_по_щитам!B188</f>
        <v>1</v>
      </c>
      <c r="C188" s="14">
        <f>Разбивка_по_щитам!C188</f>
        <v>186</v>
      </c>
      <c r="D188" s="14" t="str">
        <f>Разбивка_по_щитам!F188</f>
        <v>ГРЩ-ЖД</v>
      </c>
      <c r="E188" s="14">
        <f>Разбивка_по_щитам!H188</f>
        <v>0</v>
      </c>
      <c r="F188" s="14" t="e">
        <f>Разбивка_по_щитам!I188</f>
        <v>#N/A</v>
      </c>
      <c r="G188" s="14" t="str">
        <f>Разбивка_по_щитам!J188</f>
        <v/>
      </c>
      <c r="H188" s="14" t="str">
        <f>Разбивка_по_щитам!K188</f>
        <v/>
      </c>
      <c r="I188" s="14" t="str">
        <f>Разбивка_по_щитам!L188</f>
        <v/>
      </c>
      <c r="J188" s="14" t="str">
        <f>Разбивка_по_щитам!M188</f>
        <v/>
      </c>
      <c r="K188" s="14" t="str">
        <f>Разбивка_по_щитам!N188</f>
        <v/>
      </c>
      <c r="L188" s="14"/>
      <c r="M188" s="14" t="str">
        <f>Разбивка_по_щитам!P188</f>
        <v/>
      </c>
      <c r="N188" s="14"/>
      <c r="P188" s="14"/>
      <c r="Q188" s="14"/>
      <c r="R188" s="14"/>
      <c r="S188" s="14"/>
      <c r="T188" s="14"/>
      <c r="U188" s="14"/>
    </row>
    <row r="189" spans="2:21" x14ac:dyDescent="0.2">
      <c r="B189" s="14">
        <f>Разбивка_по_щитам!B189</f>
        <v>1</v>
      </c>
      <c r="C189" s="14">
        <f>Разбивка_по_щитам!C189</f>
        <v>187</v>
      </c>
      <c r="D189" s="14" t="str">
        <f>Разбивка_по_щитам!F189</f>
        <v>ГРЩ-ЖД</v>
      </c>
      <c r="E189" s="14">
        <f>Разбивка_по_щитам!H189</f>
        <v>0</v>
      </c>
      <c r="F189" s="14" t="e">
        <f>Разбивка_по_щитам!I189</f>
        <v>#N/A</v>
      </c>
      <c r="G189" s="14" t="str">
        <f>Разбивка_по_щитам!J189</f>
        <v/>
      </c>
      <c r="H189" s="14" t="str">
        <f>Разбивка_по_щитам!K189</f>
        <v/>
      </c>
      <c r="I189" s="14" t="str">
        <f>Разбивка_по_щитам!L189</f>
        <v/>
      </c>
      <c r="J189" s="14" t="str">
        <f>Разбивка_по_щитам!M189</f>
        <v/>
      </c>
      <c r="K189" s="14" t="str">
        <f>Разбивка_по_щитам!N189</f>
        <v/>
      </c>
      <c r="L189" s="14"/>
      <c r="M189" s="14" t="str">
        <f>Разбивка_по_щитам!P189</f>
        <v/>
      </c>
      <c r="N189" s="14"/>
      <c r="P189" s="14"/>
      <c r="Q189" s="14"/>
      <c r="R189" s="14"/>
      <c r="S189" s="14"/>
      <c r="T189" s="14"/>
      <c r="U189" s="14"/>
    </row>
    <row r="190" spans="2:21" x14ac:dyDescent="0.2">
      <c r="B190" s="14">
        <f>Разбивка_по_щитам!B190</f>
        <v>1</v>
      </c>
      <c r="C190" s="14">
        <f>Разбивка_по_щитам!C190</f>
        <v>188</v>
      </c>
      <c r="D190" s="14" t="str">
        <f>Разбивка_по_щитам!F190</f>
        <v>ГРЩ-ЖД</v>
      </c>
      <c r="E190" s="14">
        <f>Разбивка_по_щитам!H190</f>
        <v>0</v>
      </c>
      <c r="F190" s="14" t="e">
        <f>Разбивка_по_щитам!I190</f>
        <v>#N/A</v>
      </c>
      <c r="G190" s="14" t="str">
        <f>Разбивка_по_щитам!J190</f>
        <v/>
      </c>
      <c r="H190" s="14" t="str">
        <f>Разбивка_по_щитам!K190</f>
        <v/>
      </c>
      <c r="I190" s="14" t="str">
        <f>Разбивка_по_щитам!L190</f>
        <v/>
      </c>
      <c r="J190" s="14" t="str">
        <f>Разбивка_по_щитам!M190</f>
        <v/>
      </c>
      <c r="K190" s="14" t="str">
        <f>Разбивка_по_щитам!N190</f>
        <v/>
      </c>
      <c r="L190" s="14"/>
      <c r="M190" s="14" t="str">
        <f>Разбивка_по_щитам!P190</f>
        <v/>
      </c>
      <c r="N190" s="14"/>
      <c r="P190" s="14"/>
      <c r="Q190" s="14"/>
      <c r="R190" s="14"/>
      <c r="S190" s="14"/>
      <c r="T190" s="14"/>
      <c r="U190" s="14"/>
    </row>
    <row r="191" spans="2:21" x14ac:dyDescent="0.2">
      <c r="B191" s="14">
        <f>Разбивка_по_щитам!B191</f>
        <v>1</v>
      </c>
      <c r="C191" s="14">
        <f>Разбивка_по_щитам!C191</f>
        <v>189</v>
      </c>
      <c r="D191" s="14" t="str">
        <f>Разбивка_по_щитам!F191</f>
        <v>ГРЩ-ЖД</v>
      </c>
      <c r="E191" s="14">
        <f>Разбивка_по_щитам!H191</f>
        <v>0</v>
      </c>
      <c r="F191" s="14" t="e">
        <f>Разбивка_по_щитам!I191</f>
        <v>#N/A</v>
      </c>
      <c r="G191" s="14" t="str">
        <f>Разбивка_по_щитам!J191</f>
        <v/>
      </c>
      <c r="H191" s="14" t="str">
        <f>Разбивка_по_щитам!K191</f>
        <v/>
      </c>
      <c r="I191" s="14" t="str">
        <f>Разбивка_по_щитам!L191</f>
        <v/>
      </c>
      <c r="J191" s="14" t="str">
        <f>Разбивка_по_щитам!M191</f>
        <v/>
      </c>
      <c r="K191" s="14" t="str">
        <f>Разбивка_по_щитам!N191</f>
        <v/>
      </c>
      <c r="L191" s="14"/>
      <c r="M191" s="14" t="str">
        <f>Разбивка_по_щитам!P191</f>
        <v/>
      </c>
      <c r="N191" s="14"/>
      <c r="P191" s="14"/>
      <c r="Q191" s="14"/>
      <c r="R191" s="14"/>
      <c r="S191" s="14"/>
      <c r="T191" s="14"/>
      <c r="U191" s="14"/>
    </row>
    <row r="192" spans="2:21" x14ac:dyDescent="0.2">
      <c r="B192" s="14">
        <f>Разбивка_по_щитам!B192</f>
        <v>1</v>
      </c>
      <c r="C192" s="14">
        <f>Разбивка_по_щитам!C192</f>
        <v>190</v>
      </c>
      <c r="D192" s="14" t="str">
        <f>Разбивка_по_щитам!F192</f>
        <v>ГРЩ-ЖД</v>
      </c>
      <c r="E192" s="14">
        <f>Разбивка_по_щитам!H192</f>
        <v>0</v>
      </c>
      <c r="F192" s="14" t="e">
        <f>Разбивка_по_щитам!I192</f>
        <v>#N/A</v>
      </c>
      <c r="G192" s="14" t="str">
        <f>Разбивка_по_щитам!J192</f>
        <v/>
      </c>
      <c r="H192" s="14" t="str">
        <f>Разбивка_по_щитам!K192</f>
        <v/>
      </c>
      <c r="I192" s="14" t="str">
        <f>Разбивка_по_щитам!L192</f>
        <v/>
      </c>
      <c r="J192" s="14" t="str">
        <f>Разбивка_по_щитам!M192</f>
        <v/>
      </c>
      <c r="K192" s="14" t="str">
        <f>Разбивка_по_щитам!N192</f>
        <v/>
      </c>
      <c r="L192" s="14"/>
      <c r="M192" s="14" t="str">
        <f>Разбивка_по_щитам!P192</f>
        <v/>
      </c>
      <c r="N192" s="14"/>
      <c r="P192" s="14"/>
      <c r="Q192" s="14"/>
      <c r="R192" s="14"/>
      <c r="S192" s="14"/>
      <c r="T192" s="14"/>
      <c r="U192" s="14"/>
    </row>
    <row r="193" spans="2:21" x14ac:dyDescent="0.2">
      <c r="B193" s="14">
        <f>Разбивка_по_щитам!B193</f>
        <v>1</v>
      </c>
      <c r="C193" s="14">
        <f>Разбивка_по_щитам!C193</f>
        <v>191</v>
      </c>
      <c r="D193" s="14" t="str">
        <f>Разбивка_по_щитам!F193</f>
        <v>ГРЩ-ЖД</v>
      </c>
      <c r="E193" s="14">
        <f>Разбивка_по_щитам!H193</f>
        <v>0</v>
      </c>
      <c r="F193" s="14" t="e">
        <f>Разбивка_по_щитам!I193</f>
        <v>#N/A</v>
      </c>
      <c r="G193" s="14" t="str">
        <f>Разбивка_по_щитам!J193</f>
        <v/>
      </c>
      <c r="H193" s="14" t="str">
        <f>Разбивка_по_щитам!K193</f>
        <v/>
      </c>
      <c r="I193" s="14" t="str">
        <f>Разбивка_по_щитам!L193</f>
        <v/>
      </c>
      <c r="J193" s="14" t="str">
        <f>Разбивка_по_щитам!M193</f>
        <v/>
      </c>
      <c r="K193" s="14" t="str">
        <f>Разбивка_по_щитам!N193</f>
        <v/>
      </c>
      <c r="L193" s="14"/>
      <c r="M193" s="14" t="str">
        <f>Разбивка_по_щитам!P193</f>
        <v/>
      </c>
      <c r="N193" s="14"/>
      <c r="P193" s="14"/>
      <c r="Q193" s="14"/>
      <c r="R193" s="14"/>
      <c r="S193" s="14"/>
      <c r="T193" s="14"/>
      <c r="U193" s="14"/>
    </row>
    <row r="194" spans="2:21" x14ac:dyDescent="0.2">
      <c r="B194" s="14">
        <f>Разбивка_по_щитам!B194</f>
        <v>1</v>
      </c>
      <c r="C194" s="14">
        <f>Разбивка_по_щитам!C194</f>
        <v>192</v>
      </c>
      <c r="D194" s="14" t="str">
        <f>Разбивка_по_щитам!F194</f>
        <v>ГРЩ-ЖД</v>
      </c>
      <c r="E194" s="14">
        <f>Разбивка_по_щитам!H194</f>
        <v>0</v>
      </c>
      <c r="F194" s="14" t="e">
        <f>Разбивка_по_щитам!I194</f>
        <v>#N/A</v>
      </c>
      <c r="G194" s="14" t="str">
        <f>Разбивка_по_щитам!J194</f>
        <v/>
      </c>
      <c r="H194" s="14" t="str">
        <f>Разбивка_по_щитам!K194</f>
        <v/>
      </c>
      <c r="I194" s="14" t="str">
        <f>Разбивка_по_щитам!L194</f>
        <v/>
      </c>
      <c r="J194" s="14" t="str">
        <f>Разбивка_по_щитам!M194</f>
        <v/>
      </c>
      <c r="K194" s="14" t="str">
        <f>Разбивка_по_щитам!N194</f>
        <v/>
      </c>
      <c r="L194" s="14"/>
      <c r="M194" s="14" t="str">
        <f>Разбивка_по_щитам!P194</f>
        <v/>
      </c>
      <c r="N194" s="14"/>
      <c r="P194" s="14"/>
      <c r="Q194" s="14"/>
      <c r="R194" s="14"/>
      <c r="S194" s="14"/>
      <c r="T194" s="14"/>
      <c r="U194" s="14"/>
    </row>
    <row r="195" spans="2:21" x14ac:dyDescent="0.2">
      <c r="B195" s="14">
        <f>Разбивка_по_щитам!B195</f>
        <v>1</v>
      </c>
      <c r="C195" s="14">
        <f>Разбивка_по_щитам!C195</f>
        <v>193</v>
      </c>
      <c r="D195" s="14" t="str">
        <f>Разбивка_по_щитам!F195</f>
        <v>ГРЩ-ЖД</v>
      </c>
      <c r="E195" s="14">
        <f>Разбивка_по_щитам!H195</f>
        <v>0</v>
      </c>
      <c r="F195" s="14" t="e">
        <f>Разбивка_по_щитам!I195</f>
        <v>#N/A</v>
      </c>
      <c r="G195" s="14" t="str">
        <f>Разбивка_по_щитам!J195</f>
        <v/>
      </c>
      <c r="H195" s="14" t="str">
        <f>Разбивка_по_щитам!K195</f>
        <v/>
      </c>
      <c r="I195" s="14" t="str">
        <f>Разбивка_по_щитам!L195</f>
        <v/>
      </c>
      <c r="J195" s="14" t="str">
        <f>Разбивка_по_щитам!M195</f>
        <v/>
      </c>
      <c r="K195" s="14" t="str">
        <f>Разбивка_по_щитам!N195</f>
        <v/>
      </c>
      <c r="L195" s="14"/>
      <c r="M195" s="14" t="str">
        <f>Разбивка_по_щитам!P195</f>
        <v/>
      </c>
      <c r="N195" s="14"/>
      <c r="P195" s="14"/>
      <c r="Q195" s="14"/>
      <c r="R195" s="14"/>
      <c r="S195" s="14"/>
      <c r="T195" s="14"/>
      <c r="U195" s="14"/>
    </row>
    <row r="196" spans="2:21" x14ac:dyDescent="0.2">
      <c r="B196" s="14">
        <f>Разбивка_по_щитам!B196</f>
        <v>1</v>
      </c>
      <c r="C196" s="14">
        <f>Разбивка_по_щитам!C196</f>
        <v>194</v>
      </c>
      <c r="D196" s="14" t="str">
        <f>Разбивка_по_щитам!F196</f>
        <v>ГРЩ-ЖД</v>
      </c>
      <c r="E196" s="14">
        <f>Разбивка_по_щитам!H196</f>
        <v>0</v>
      </c>
      <c r="F196" s="14" t="e">
        <f>Разбивка_по_щитам!I196</f>
        <v>#N/A</v>
      </c>
      <c r="G196" s="14" t="str">
        <f>Разбивка_по_щитам!J196</f>
        <v/>
      </c>
      <c r="H196" s="14" t="str">
        <f>Разбивка_по_щитам!K196</f>
        <v/>
      </c>
      <c r="I196" s="14" t="str">
        <f>Разбивка_по_щитам!L196</f>
        <v/>
      </c>
      <c r="J196" s="14" t="str">
        <f>Разбивка_по_щитам!M196</f>
        <v/>
      </c>
      <c r="K196" s="14" t="str">
        <f>Разбивка_по_щитам!N196</f>
        <v/>
      </c>
      <c r="L196" s="14"/>
      <c r="M196" s="14" t="str">
        <f>Разбивка_по_щитам!P196</f>
        <v/>
      </c>
      <c r="N196" s="14"/>
      <c r="P196" s="14"/>
      <c r="Q196" s="14"/>
      <c r="R196" s="14"/>
      <c r="S196" s="14"/>
      <c r="T196" s="14"/>
      <c r="U196" s="14"/>
    </row>
    <row r="197" spans="2:21" x14ac:dyDescent="0.2">
      <c r="B197" s="14">
        <f>Разбивка_по_щитам!B197</f>
        <v>1</v>
      </c>
      <c r="C197" s="14">
        <f>Разбивка_по_щитам!C197</f>
        <v>195</v>
      </c>
      <c r="D197" s="14" t="str">
        <f>Разбивка_по_щитам!F197</f>
        <v>ГРЩ-ЖД</v>
      </c>
      <c r="E197" s="14">
        <f>Разбивка_по_щитам!H197</f>
        <v>0</v>
      </c>
      <c r="F197" s="14" t="e">
        <f>Разбивка_по_щитам!I197</f>
        <v>#N/A</v>
      </c>
      <c r="G197" s="14" t="str">
        <f>Разбивка_по_щитам!J197</f>
        <v/>
      </c>
      <c r="H197" s="14" t="str">
        <f>Разбивка_по_щитам!K197</f>
        <v/>
      </c>
      <c r="I197" s="14" t="str">
        <f>Разбивка_по_щитам!L197</f>
        <v/>
      </c>
      <c r="J197" s="14" t="str">
        <f>Разбивка_по_щитам!M197</f>
        <v/>
      </c>
      <c r="K197" s="14" t="str">
        <f>Разбивка_по_щитам!N197</f>
        <v/>
      </c>
      <c r="L197" s="14"/>
      <c r="M197" s="14" t="str">
        <f>Разбивка_по_щитам!P197</f>
        <v/>
      </c>
      <c r="N197" s="14"/>
      <c r="P197" s="14"/>
      <c r="Q197" s="14"/>
      <c r="R197" s="14"/>
      <c r="S197" s="14"/>
      <c r="T197" s="14"/>
      <c r="U197" s="14"/>
    </row>
    <row r="198" spans="2:21" x14ac:dyDescent="0.2">
      <c r="B198" s="14">
        <f>Разбивка_по_щитам!B198</f>
        <v>1</v>
      </c>
      <c r="C198" s="14">
        <f>Разбивка_по_щитам!C198</f>
        <v>196</v>
      </c>
      <c r="D198" s="14" t="str">
        <f>Разбивка_по_щитам!F198</f>
        <v>ГРЩ-ЖД</v>
      </c>
      <c r="E198" s="14">
        <f>Разбивка_по_щитам!H198</f>
        <v>0</v>
      </c>
      <c r="F198" s="14" t="e">
        <f>Разбивка_по_щитам!I198</f>
        <v>#N/A</v>
      </c>
      <c r="G198" s="14" t="str">
        <f>Разбивка_по_щитам!J198</f>
        <v/>
      </c>
      <c r="H198" s="14" t="str">
        <f>Разбивка_по_щитам!K198</f>
        <v/>
      </c>
      <c r="I198" s="14" t="str">
        <f>Разбивка_по_щитам!L198</f>
        <v/>
      </c>
      <c r="J198" s="14" t="str">
        <f>Разбивка_по_щитам!M198</f>
        <v/>
      </c>
      <c r="K198" s="14" t="str">
        <f>Разбивка_по_щитам!N198</f>
        <v/>
      </c>
      <c r="L198" s="14"/>
      <c r="M198" s="14" t="str">
        <f>Разбивка_по_щитам!P198</f>
        <v/>
      </c>
      <c r="N198" s="14"/>
      <c r="P198" s="14"/>
      <c r="Q198" s="14"/>
      <c r="R198" s="14"/>
      <c r="S198" s="14"/>
      <c r="T198" s="14"/>
      <c r="U198" s="14"/>
    </row>
    <row r="199" spans="2:21" x14ac:dyDescent="0.2">
      <c r="B199" s="14">
        <f>Разбивка_по_щитам!B199</f>
        <v>1</v>
      </c>
      <c r="C199" s="14">
        <f>Разбивка_по_щитам!C199</f>
        <v>197</v>
      </c>
      <c r="D199" s="14" t="str">
        <f>Разбивка_по_щитам!F199</f>
        <v>ГРЩ-ЖД</v>
      </c>
      <c r="E199" s="14">
        <f>Разбивка_по_щитам!H199</f>
        <v>0</v>
      </c>
      <c r="F199" s="14" t="e">
        <f>Разбивка_по_щитам!I199</f>
        <v>#N/A</v>
      </c>
      <c r="G199" s="14" t="str">
        <f>Разбивка_по_щитам!J199</f>
        <v/>
      </c>
      <c r="H199" s="14" t="str">
        <f>Разбивка_по_щитам!K199</f>
        <v/>
      </c>
      <c r="I199" s="14" t="str">
        <f>Разбивка_по_щитам!L199</f>
        <v/>
      </c>
      <c r="J199" s="14" t="str">
        <f>Разбивка_по_щитам!M199</f>
        <v/>
      </c>
      <c r="K199" s="14" t="str">
        <f>Разбивка_по_щитам!N199</f>
        <v/>
      </c>
      <c r="L199" s="14"/>
      <c r="M199" s="14" t="str">
        <f>Разбивка_по_щитам!P199</f>
        <v/>
      </c>
      <c r="N199" s="14"/>
      <c r="P199" s="14"/>
      <c r="Q199" s="14"/>
      <c r="R199" s="14"/>
      <c r="S199" s="14"/>
      <c r="T199" s="14"/>
      <c r="U199" s="14"/>
    </row>
    <row r="200" spans="2:21" x14ac:dyDescent="0.2">
      <c r="B200" s="14">
        <f>Разбивка_по_щитам!B200</f>
        <v>1</v>
      </c>
      <c r="C200" s="14">
        <f>Разбивка_по_щитам!C200</f>
        <v>198</v>
      </c>
      <c r="D200" s="14" t="str">
        <f>Разбивка_по_щитам!F200</f>
        <v>ГРЩ-ЖД</v>
      </c>
      <c r="E200" s="14">
        <f>Разбивка_по_щитам!H200</f>
        <v>0</v>
      </c>
      <c r="F200" s="14" t="e">
        <f>Разбивка_по_щитам!I200</f>
        <v>#N/A</v>
      </c>
      <c r="G200" s="14" t="str">
        <f>Разбивка_по_щитам!J200</f>
        <v/>
      </c>
      <c r="H200" s="14" t="str">
        <f>Разбивка_по_щитам!K200</f>
        <v/>
      </c>
      <c r="I200" s="14" t="str">
        <f>Разбивка_по_щитам!L200</f>
        <v/>
      </c>
      <c r="J200" s="14" t="str">
        <f>Разбивка_по_щитам!M200</f>
        <v/>
      </c>
      <c r="K200" s="14" t="str">
        <f>Разбивка_по_щитам!N200</f>
        <v/>
      </c>
      <c r="L200" s="14"/>
      <c r="M200" s="14" t="str">
        <f>Разбивка_по_щитам!P200</f>
        <v/>
      </c>
      <c r="N200" s="14"/>
      <c r="P200" s="14"/>
      <c r="Q200" s="14"/>
      <c r="R200" s="14"/>
      <c r="S200" s="14"/>
      <c r="T200" s="14"/>
      <c r="U200" s="14"/>
    </row>
    <row r="201" spans="2:21" x14ac:dyDescent="0.2">
      <c r="B201" s="14">
        <f>Разбивка_по_щитам!B201</f>
        <v>1</v>
      </c>
      <c r="C201" s="14">
        <f>Разбивка_по_щитам!C201</f>
        <v>199</v>
      </c>
      <c r="D201" s="14" t="str">
        <f>Разбивка_по_щитам!F201</f>
        <v>ГРЩ-ЖД</v>
      </c>
      <c r="E201" s="14">
        <f>Разбивка_по_щитам!H201</f>
        <v>0</v>
      </c>
      <c r="F201" s="14" t="e">
        <f>Разбивка_по_щитам!I201</f>
        <v>#N/A</v>
      </c>
      <c r="G201" s="14" t="str">
        <f>Разбивка_по_щитам!J201</f>
        <v/>
      </c>
      <c r="H201" s="14" t="str">
        <f>Разбивка_по_щитам!K201</f>
        <v/>
      </c>
      <c r="I201" s="14" t="str">
        <f>Разбивка_по_щитам!L201</f>
        <v/>
      </c>
      <c r="J201" s="14" t="str">
        <f>Разбивка_по_щитам!M201</f>
        <v/>
      </c>
      <c r="K201" s="14" t="str">
        <f>Разбивка_по_щитам!N201</f>
        <v/>
      </c>
      <c r="L201" s="14"/>
      <c r="M201" s="14" t="str">
        <f>Разбивка_по_щитам!P201</f>
        <v/>
      </c>
      <c r="N201" s="14"/>
      <c r="P201" s="14"/>
      <c r="Q201" s="14"/>
      <c r="R201" s="14"/>
      <c r="S201" s="14"/>
      <c r="T201" s="14"/>
      <c r="U201" s="14"/>
    </row>
    <row r="202" spans="2:21" x14ac:dyDescent="0.2">
      <c r="B202" s="14">
        <f>Разбивка_по_щитам!B202</f>
        <v>1</v>
      </c>
      <c r="C202" s="14">
        <f>Разбивка_по_щитам!C202</f>
        <v>200</v>
      </c>
      <c r="D202" s="14" t="str">
        <f>Разбивка_по_щитам!F202</f>
        <v>ГРЩ-ЖД</v>
      </c>
      <c r="E202" s="14">
        <f>Разбивка_по_щитам!H202</f>
        <v>0</v>
      </c>
      <c r="F202" s="14" t="e">
        <f>Разбивка_по_щитам!I202</f>
        <v>#N/A</v>
      </c>
      <c r="G202" s="14" t="str">
        <f>Разбивка_по_щитам!J202</f>
        <v/>
      </c>
      <c r="H202" s="14" t="str">
        <f>Разбивка_по_щитам!K202</f>
        <v/>
      </c>
      <c r="I202" s="14" t="str">
        <f>Разбивка_по_щитам!L202</f>
        <v/>
      </c>
      <c r="J202" s="14" t="str">
        <f>Разбивка_по_щитам!M202</f>
        <v/>
      </c>
      <c r="K202" s="14" t="str">
        <f>Разбивка_по_щитам!N202</f>
        <v/>
      </c>
      <c r="L202" s="14"/>
      <c r="M202" s="14" t="str">
        <f>Разбивка_по_щитам!P202</f>
        <v/>
      </c>
      <c r="N202" s="14"/>
      <c r="P202" s="14"/>
      <c r="Q202" s="14"/>
      <c r="R202" s="14"/>
      <c r="S202" s="14"/>
      <c r="T202" s="14"/>
      <c r="U202" s="14"/>
    </row>
    <row r="203" spans="2:21" x14ac:dyDescent="0.2">
      <c r="B203" s="14">
        <f>Разбивка_по_щитам!B203</f>
        <v>1</v>
      </c>
      <c r="C203" s="14">
        <f>Разбивка_по_щитам!C203</f>
        <v>201</v>
      </c>
      <c r="D203" s="14" t="str">
        <f>Разбивка_по_щитам!F203</f>
        <v>ГРЩ-ЖД</v>
      </c>
      <c r="E203" s="14">
        <f>Разбивка_по_щитам!H203</f>
        <v>0</v>
      </c>
      <c r="F203" s="14" t="e">
        <f>Разбивка_по_щитам!I203</f>
        <v>#N/A</v>
      </c>
      <c r="G203" s="14" t="str">
        <f>Разбивка_по_щитам!J203</f>
        <v/>
      </c>
      <c r="H203" s="14" t="str">
        <f>Разбивка_по_щитам!K203</f>
        <v/>
      </c>
      <c r="I203" s="14" t="str">
        <f>Разбивка_по_щитам!L203</f>
        <v/>
      </c>
      <c r="J203" s="14" t="str">
        <f>Разбивка_по_щитам!M203</f>
        <v/>
      </c>
      <c r="K203" s="14" t="str">
        <f>Разбивка_по_щитам!N203</f>
        <v/>
      </c>
      <c r="L203" s="14"/>
      <c r="M203" s="14" t="str">
        <f>Разбивка_по_щитам!P203</f>
        <v/>
      </c>
      <c r="N203" s="14"/>
      <c r="P203" s="14"/>
      <c r="Q203" s="14"/>
      <c r="R203" s="14"/>
      <c r="S203" s="14"/>
      <c r="T203" s="14"/>
      <c r="U203" s="14"/>
    </row>
    <row r="204" spans="2:21" x14ac:dyDescent="0.2">
      <c r="B204" s="14">
        <f>Разбивка_по_щитам!B204</f>
        <v>1</v>
      </c>
      <c r="C204" s="14">
        <f>Разбивка_по_щитам!C204</f>
        <v>202</v>
      </c>
      <c r="D204" s="14" t="str">
        <f>Разбивка_по_щитам!F204</f>
        <v>ГРЩ-ЖД</v>
      </c>
      <c r="E204" s="14">
        <f>Разбивка_по_щитам!H204</f>
        <v>0</v>
      </c>
      <c r="F204" s="14" t="e">
        <f>Разбивка_по_щитам!I204</f>
        <v>#N/A</v>
      </c>
      <c r="G204" s="14" t="str">
        <f>Разбивка_по_щитам!J204</f>
        <v/>
      </c>
      <c r="H204" s="14" t="str">
        <f>Разбивка_по_щитам!K204</f>
        <v/>
      </c>
      <c r="I204" s="14" t="str">
        <f>Разбивка_по_щитам!L204</f>
        <v/>
      </c>
      <c r="J204" s="14" t="str">
        <f>Разбивка_по_щитам!M204</f>
        <v/>
      </c>
      <c r="K204" s="14" t="str">
        <f>Разбивка_по_щитам!N204</f>
        <v/>
      </c>
      <c r="L204" s="14"/>
      <c r="M204" s="14" t="str">
        <f>Разбивка_по_щитам!P204</f>
        <v/>
      </c>
      <c r="N204" s="14"/>
      <c r="P204" s="14"/>
      <c r="Q204" s="14"/>
      <c r="R204" s="14"/>
      <c r="S204" s="14"/>
      <c r="T204" s="14"/>
      <c r="U204" s="14"/>
    </row>
    <row r="205" spans="2:21" x14ac:dyDescent="0.2">
      <c r="B205" s="14">
        <f>Разбивка_по_щитам!B205</f>
        <v>1</v>
      </c>
      <c r="C205" s="14">
        <f>Разбивка_по_щитам!C205</f>
        <v>203</v>
      </c>
      <c r="D205" s="14" t="str">
        <f>Разбивка_по_щитам!F205</f>
        <v>ГРЩ-ЖД</v>
      </c>
      <c r="E205" s="14">
        <f>Разбивка_по_щитам!H205</f>
        <v>0</v>
      </c>
      <c r="F205" s="14" t="e">
        <f>Разбивка_по_щитам!I205</f>
        <v>#N/A</v>
      </c>
      <c r="G205" s="14" t="str">
        <f>Разбивка_по_щитам!J205</f>
        <v/>
      </c>
      <c r="H205" s="14" t="str">
        <f>Разбивка_по_щитам!K205</f>
        <v/>
      </c>
      <c r="I205" s="14" t="str">
        <f>Разбивка_по_щитам!L205</f>
        <v/>
      </c>
      <c r="J205" s="14" t="str">
        <f>Разбивка_по_щитам!M205</f>
        <v/>
      </c>
      <c r="K205" s="14" t="str">
        <f>Разбивка_по_щитам!N205</f>
        <v/>
      </c>
      <c r="L205" s="14"/>
      <c r="M205" s="14" t="str">
        <f>Разбивка_по_щитам!P205</f>
        <v/>
      </c>
      <c r="N205" s="14"/>
      <c r="P205" s="14"/>
      <c r="Q205" s="14"/>
      <c r="R205" s="14"/>
      <c r="S205" s="14"/>
      <c r="T205" s="14"/>
      <c r="U205" s="14"/>
    </row>
    <row r="206" spans="2:21" x14ac:dyDescent="0.2">
      <c r="B206" s="14">
        <f>Разбивка_по_щитам!B206</f>
        <v>1</v>
      </c>
      <c r="C206" s="14">
        <f>Разбивка_по_щитам!C206</f>
        <v>204</v>
      </c>
      <c r="D206" s="14" t="str">
        <f>Разбивка_по_щитам!F206</f>
        <v>ГРЩ-ЖД</v>
      </c>
      <c r="E206" s="14">
        <f>Разбивка_по_щитам!H206</f>
        <v>0</v>
      </c>
      <c r="F206" s="14" t="e">
        <f>Разбивка_по_щитам!I206</f>
        <v>#N/A</v>
      </c>
      <c r="G206" s="14" t="str">
        <f>Разбивка_по_щитам!J206</f>
        <v/>
      </c>
      <c r="H206" s="14" t="str">
        <f>Разбивка_по_щитам!K206</f>
        <v/>
      </c>
      <c r="I206" s="14" t="str">
        <f>Разбивка_по_щитам!L206</f>
        <v/>
      </c>
      <c r="J206" s="14" t="str">
        <f>Разбивка_по_щитам!M206</f>
        <v/>
      </c>
      <c r="K206" s="14" t="str">
        <f>Разбивка_по_щитам!N206</f>
        <v/>
      </c>
      <c r="L206" s="14"/>
      <c r="M206" s="14" t="str">
        <f>Разбивка_по_щитам!P206</f>
        <v/>
      </c>
      <c r="N206" s="14"/>
      <c r="P206" s="14"/>
      <c r="Q206" s="14"/>
      <c r="R206" s="14"/>
      <c r="S206" s="14"/>
      <c r="T206" s="14"/>
      <c r="U206" s="14"/>
    </row>
    <row r="207" spans="2:21" x14ac:dyDescent="0.2">
      <c r="B207" s="14">
        <f>Разбивка_по_щитам!B207</f>
        <v>1</v>
      </c>
      <c r="C207" s="14">
        <f>Разбивка_по_щитам!C207</f>
        <v>205</v>
      </c>
      <c r="D207" s="14" t="str">
        <f>Разбивка_по_щитам!F207</f>
        <v>ГРЩ-ЖД</v>
      </c>
      <c r="E207" s="14">
        <f>Разбивка_по_щитам!H207</f>
        <v>0</v>
      </c>
      <c r="F207" s="14" t="e">
        <f>Разбивка_по_щитам!I207</f>
        <v>#N/A</v>
      </c>
      <c r="G207" s="14" t="str">
        <f>Разбивка_по_щитам!J207</f>
        <v/>
      </c>
      <c r="H207" s="14" t="str">
        <f>Разбивка_по_щитам!K207</f>
        <v/>
      </c>
      <c r="I207" s="14" t="str">
        <f>Разбивка_по_щитам!L207</f>
        <v/>
      </c>
      <c r="J207" s="14" t="str">
        <f>Разбивка_по_щитам!M207</f>
        <v/>
      </c>
      <c r="K207" s="14" t="str">
        <f>Разбивка_по_щитам!N207</f>
        <v/>
      </c>
      <c r="L207" s="14"/>
      <c r="M207" s="14" t="str">
        <f>Разбивка_по_щитам!P207</f>
        <v/>
      </c>
      <c r="N207" s="14"/>
      <c r="P207" s="14"/>
      <c r="Q207" s="14"/>
      <c r="R207" s="14"/>
      <c r="S207" s="14"/>
      <c r="T207" s="14"/>
      <c r="U207" s="14"/>
    </row>
    <row r="208" spans="2:21" x14ac:dyDescent="0.2">
      <c r="B208" s="14">
        <f>Разбивка_по_щитам!B208</f>
        <v>1</v>
      </c>
      <c r="C208" s="14">
        <f>Разбивка_по_щитам!C208</f>
        <v>206</v>
      </c>
      <c r="D208" s="14" t="str">
        <f>Разбивка_по_щитам!F208</f>
        <v>ГРЩ-ЖД</v>
      </c>
      <c r="E208" s="14">
        <f>Разбивка_по_щитам!H208</f>
        <v>0</v>
      </c>
      <c r="F208" s="14" t="e">
        <f>Разбивка_по_щитам!I208</f>
        <v>#N/A</v>
      </c>
      <c r="G208" s="14" t="str">
        <f>Разбивка_по_щитам!J208</f>
        <v/>
      </c>
      <c r="H208" s="14" t="str">
        <f>Разбивка_по_щитам!K208</f>
        <v/>
      </c>
      <c r="I208" s="14" t="str">
        <f>Разбивка_по_щитам!L208</f>
        <v/>
      </c>
      <c r="J208" s="14" t="str">
        <f>Разбивка_по_щитам!M208</f>
        <v/>
      </c>
      <c r="K208" s="14" t="str">
        <f>Разбивка_по_щитам!N208</f>
        <v/>
      </c>
      <c r="L208" s="14"/>
      <c r="M208" s="14" t="str">
        <f>Разбивка_по_щитам!P208</f>
        <v/>
      </c>
      <c r="N208" s="14"/>
      <c r="P208" s="14"/>
      <c r="Q208" s="14"/>
      <c r="R208" s="14"/>
      <c r="S208" s="14"/>
      <c r="T208" s="14"/>
      <c r="U208" s="14"/>
    </row>
    <row r="209" spans="2:21" x14ac:dyDescent="0.2">
      <c r="B209" s="14">
        <f>Разбивка_по_щитам!B209</f>
        <v>1</v>
      </c>
      <c r="C209" s="14">
        <f>Разбивка_по_щитам!C209</f>
        <v>207</v>
      </c>
      <c r="D209" s="14" t="str">
        <f>Разбивка_по_щитам!F209</f>
        <v>ГРЩ-ЖД</v>
      </c>
      <c r="E209" s="14">
        <f>Разбивка_по_щитам!H209</f>
        <v>0</v>
      </c>
      <c r="F209" s="14" t="e">
        <f>Разбивка_по_щитам!I209</f>
        <v>#N/A</v>
      </c>
      <c r="G209" s="14" t="str">
        <f>Разбивка_по_щитам!J209</f>
        <v/>
      </c>
      <c r="H209" s="14" t="str">
        <f>Разбивка_по_щитам!K209</f>
        <v/>
      </c>
      <c r="I209" s="14" t="str">
        <f>Разбивка_по_щитам!L209</f>
        <v/>
      </c>
      <c r="J209" s="14" t="str">
        <f>Разбивка_по_щитам!M209</f>
        <v/>
      </c>
      <c r="K209" s="14" t="str">
        <f>Разбивка_по_щитам!N209</f>
        <v/>
      </c>
      <c r="L209" s="14"/>
      <c r="M209" s="14" t="str">
        <f>Разбивка_по_щитам!P209</f>
        <v/>
      </c>
      <c r="N209" s="14"/>
      <c r="P209" s="14"/>
      <c r="Q209" s="14"/>
      <c r="R209" s="14"/>
      <c r="S209" s="14"/>
      <c r="T209" s="14"/>
      <c r="U209" s="14"/>
    </row>
    <row r="210" spans="2:21" x14ac:dyDescent="0.2">
      <c r="B210" s="14">
        <f>Разбивка_по_щитам!B210</f>
        <v>1</v>
      </c>
      <c r="C210" s="14">
        <f>Разбивка_по_щитам!C210</f>
        <v>208</v>
      </c>
      <c r="D210" s="14" t="str">
        <f>Разбивка_по_щитам!F210</f>
        <v>ГРЩ-ЖД</v>
      </c>
      <c r="E210" s="14">
        <f>Разбивка_по_щитам!H210</f>
        <v>0</v>
      </c>
      <c r="F210" s="14" t="e">
        <f>Разбивка_по_щитам!I210</f>
        <v>#N/A</v>
      </c>
      <c r="G210" s="14" t="str">
        <f>Разбивка_по_щитам!J210</f>
        <v/>
      </c>
      <c r="H210" s="14" t="str">
        <f>Разбивка_по_щитам!K210</f>
        <v/>
      </c>
      <c r="I210" s="14" t="str">
        <f>Разбивка_по_щитам!L210</f>
        <v/>
      </c>
      <c r="J210" s="14" t="str">
        <f>Разбивка_по_щитам!M210</f>
        <v/>
      </c>
      <c r="K210" s="14" t="str">
        <f>Разбивка_по_щитам!N210</f>
        <v/>
      </c>
      <c r="L210" s="14"/>
      <c r="M210" s="14" t="str">
        <f>Разбивка_по_щитам!P210</f>
        <v/>
      </c>
      <c r="N210" s="14"/>
      <c r="P210" s="14"/>
      <c r="Q210" s="14"/>
      <c r="R210" s="14"/>
      <c r="S210" s="14"/>
      <c r="T210" s="14"/>
      <c r="U210" s="14"/>
    </row>
    <row r="211" spans="2:21" x14ac:dyDescent="0.2">
      <c r="B211" s="14">
        <f>Разбивка_по_щитам!B211</f>
        <v>1</v>
      </c>
      <c r="C211" s="14">
        <f>Разбивка_по_щитам!C211</f>
        <v>209</v>
      </c>
      <c r="D211" s="14" t="str">
        <f>Разбивка_по_щитам!F211</f>
        <v>ГРЩ-ЖД</v>
      </c>
      <c r="E211" s="14">
        <f>Разбивка_по_щитам!H211</f>
        <v>0</v>
      </c>
      <c r="F211" s="14" t="e">
        <f>Разбивка_по_щитам!I211</f>
        <v>#N/A</v>
      </c>
      <c r="G211" s="14" t="str">
        <f>Разбивка_по_щитам!J211</f>
        <v/>
      </c>
      <c r="H211" s="14" t="str">
        <f>Разбивка_по_щитам!K211</f>
        <v/>
      </c>
      <c r="I211" s="14" t="str">
        <f>Разбивка_по_щитам!L211</f>
        <v/>
      </c>
      <c r="J211" s="14" t="str">
        <f>Разбивка_по_щитам!M211</f>
        <v/>
      </c>
      <c r="K211" s="14" t="str">
        <f>Разбивка_по_щитам!N211</f>
        <v/>
      </c>
      <c r="L211" s="14"/>
      <c r="M211" s="14" t="str">
        <f>Разбивка_по_щитам!P211</f>
        <v/>
      </c>
      <c r="N211" s="14"/>
      <c r="P211" s="14"/>
      <c r="Q211" s="14"/>
      <c r="R211" s="14"/>
      <c r="S211" s="14"/>
      <c r="T211" s="14"/>
      <c r="U211" s="14"/>
    </row>
    <row r="212" spans="2:21" x14ac:dyDescent="0.2">
      <c r="B212" s="14">
        <f>Разбивка_по_щитам!B212</f>
        <v>1</v>
      </c>
      <c r="C212" s="14">
        <f>Разбивка_по_щитам!C212</f>
        <v>210</v>
      </c>
      <c r="D212" s="14" t="str">
        <f>Разбивка_по_щитам!F212</f>
        <v>ГРЩ-ЖД</v>
      </c>
      <c r="E212" s="14">
        <f>Разбивка_по_щитам!H212</f>
        <v>0</v>
      </c>
      <c r="F212" s="14" t="e">
        <f>Разбивка_по_щитам!I212</f>
        <v>#N/A</v>
      </c>
      <c r="G212" s="14" t="str">
        <f>Разбивка_по_щитам!J212</f>
        <v/>
      </c>
      <c r="H212" s="14" t="str">
        <f>Разбивка_по_щитам!K212</f>
        <v/>
      </c>
      <c r="I212" s="14" t="str">
        <f>Разбивка_по_щитам!L212</f>
        <v/>
      </c>
      <c r="J212" s="14" t="str">
        <f>Разбивка_по_щитам!M212</f>
        <v/>
      </c>
      <c r="K212" s="14" t="str">
        <f>Разбивка_по_щитам!N212</f>
        <v/>
      </c>
      <c r="L212" s="14"/>
      <c r="M212" s="14" t="str">
        <f>Разбивка_по_щитам!P212</f>
        <v/>
      </c>
      <c r="N212" s="14"/>
      <c r="P212" s="14"/>
      <c r="Q212" s="14"/>
      <c r="R212" s="14"/>
      <c r="S212" s="14"/>
      <c r="T212" s="14"/>
      <c r="U212" s="14"/>
    </row>
    <row r="213" spans="2:21" x14ac:dyDescent="0.2">
      <c r="B213" s="14">
        <f>Разбивка_по_щитам!B213</f>
        <v>1</v>
      </c>
      <c r="C213" s="14">
        <f>Разбивка_по_щитам!C213</f>
        <v>211</v>
      </c>
      <c r="D213" s="14" t="str">
        <f>Разбивка_по_щитам!F213</f>
        <v>ГРЩ-ЖД</v>
      </c>
      <c r="E213" s="14">
        <f>Разбивка_по_щитам!H213</f>
        <v>0</v>
      </c>
      <c r="F213" s="14" t="e">
        <f>Разбивка_по_щитам!I213</f>
        <v>#N/A</v>
      </c>
      <c r="G213" s="14" t="str">
        <f>Разбивка_по_щитам!J213</f>
        <v/>
      </c>
      <c r="H213" s="14" t="str">
        <f>Разбивка_по_щитам!K213</f>
        <v/>
      </c>
      <c r="I213" s="14" t="str">
        <f>Разбивка_по_щитам!L213</f>
        <v/>
      </c>
      <c r="J213" s="14" t="str">
        <f>Разбивка_по_щитам!M213</f>
        <v/>
      </c>
      <c r="K213" s="14" t="str">
        <f>Разбивка_по_щитам!N213</f>
        <v/>
      </c>
      <c r="L213" s="14"/>
      <c r="M213" s="14" t="str">
        <f>Разбивка_по_щитам!P213</f>
        <v/>
      </c>
      <c r="N213" s="14"/>
      <c r="P213" s="14"/>
      <c r="Q213" s="14"/>
      <c r="R213" s="14"/>
      <c r="S213" s="14"/>
      <c r="T213" s="14"/>
      <c r="U213" s="14"/>
    </row>
    <row r="214" spans="2:21" x14ac:dyDescent="0.2">
      <c r="B214" s="14">
        <f>Разбивка_по_щитам!B214</f>
        <v>1</v>
      </c>
      <c r="C214" s="14">
        <f>Разбивка_по_щитам!C214</f>
        <v>212</v>
      </c>
      <c r="D214" s="14" t="str">
        <f>Разбивка_по_щитам!F214</f>
        <v>ГРЩ-ЖД</v>
      </c>
      <c r="E214" s="14">
        <f>Разбивка_по_щитам!H214</f>
        <v>0</v>
      </c>
      <c r="F214" s="14" t="e">
        <f>Разбивка_по_щитам!I214</f>
        <v>#N/A</v>
      </c>
      <c r="G214" s="14" t="str">
        <f>Разбивка_по_щитам!J214</f>
        <v/>
      </c>
      <c r="H214" s="14" t="str">
        <f>Разбивка_по_щитам!K214</f>
        <v/>
      </c>
      <c r="I214" s="14" t="str">
        <f>Разбивка_по_щитам!L214</f>
        <v/>
      </c>
      <c r="J214" s="14" t="str">
        <f>Разбивка_по_щитам!M214</f>
        <v/>
      </c>
      <c r="K214" s="14" t="str">
        <f>Разбивка_по_щитам!N214</f>
        <v/>
      </c>
      <c r="L214" s="14"/>
      <c r="M214" s="14" t="str">
        <f>Разбивка_по_щитам!P214</f>
        <v/>
      </c>
      <c r="N214" s="14"/>
      <c r="P214" s="14"/>
      <c r="Q214" s="14"/>
      <c r="R214" s="14"/>
      <c r="S214" s="14"/>
      <c r="T214" s="14"/>
      <c r="U214" s="14"/>
    </row>
    <row r="215" spans="2:21" x14ac:dyDescent="0.2">
      <c r="B215" s="14">
        <f>Разбивка_по_щитам!B215</f>
        <v>1</v>
      </c>
      <c r="C215" s="14">
        <f>Разбивка_по_щитам!C215</f>
        <v>213</v>
      </c>
      <c r="D215" s="14" t="str">
        <f>Разбивка_по_щитам!F215</f>
        <v>ГРЩ-ЖД</v>
      </c>
      <c r="E215" s="14">
        <f>Разбивка_по_щитам!H215</f>
        <v>0</v>
      </c>
      <c r="F215" s="14" t="e">
        <f>Разбивка_по_щитам!I215</f>
        <v>#N/A</v>
      </c>
      <c r="G215" s="14" t="str">
        <f>Разбивка_по_щитам!J215</f>
        <v/>
      </c>
      <c r="H215" s="14" t="str">
        <f>Разбивка_по_щитам!K215</f>
        <v/>
      </c>
      <c r="I215" s="14" t="str">
        <f>Разбивка_по_щитам!L215</f>
        <v/>
      </c>
      <c r="J215" s="14" t="str">
        <f>Разбивка_по_щитам!M215</f>
        <v/>
      </c>
      <c r="K215" s="14" t="str">
        <f>Разбивка_по_щитам!N215</f>
        <v/>
      </c>
      <c r="L215" s="14"/>
      <c r="M215" s="14" t="str">
        <f>Разбивка_по_щитам!P215</f>
        <v/>
      </c>
      <c r="N215" s="14"/>
      <c r="P215" s="14"/>
      <c r="Q215" s="14"/>
      <c r="R215" s="14"/>
      <c r="S215" s="14"/>
      <c r="T215" s="14"/>
      <c r="U215" s="14"/>
    </row>
    <row r="216" spans="2:21" x14ac:dyDescent="0.2">
      <c r="B216" s="14">
        <f>Разбивка_по_щитам!B216</f>
        <v>1</v>
      </c>
      <c r="C216" s="14">
        <f>Разбивка_по_щитам!C216</f>
        <v>214</v>
      </c>
      <c r="D216" s="14" t="str">
        <f>Разбивка_по_щитам!F216</f>
        <v>ГРЩ-ЖД</v>
      </c>
      <c r="E216" s="14">
        <f>Разбивка_по_щитам!H216</f>
        <v>0</v>
      </c>
      <c r="F216" s="14" t="e">
        <f>Разбивка_по_щитам!I216</f>
        <v>#N/A</v>
      </c>
      <c r="G216" s="14" t="str">
        <f>Разбивка_по_щитам!J216</f>
        <v/>
      </c>
      <c r="H216" s="14" t="str">
        <f>Разбивка_по_щитам!K216</f>
        <v/>
      </c>
      <c r="I216" s="14" t="str">
        <f>Разбивка_по_щитам!L216</f>
        <v/>
      </c>
      <c r="J216" s="14" t="str">
        <f>Разбивка_по_щитам!M216</f>
        <v/>
      </c>
      <c r="K216" s="14" t="str">
        <f>Разбивка_по_щитам!N216</f>
        <v/>
      </c>
      <c r="L216" s="14"/>
      <c r="M216" s="14" t="str">
        <f>Разбивка_по_щитам!P216</f>
        <v/>
      </c>
      <c r="N216" s="14"/>
      <c r="P216" s="14"/>
      <c r="Q216" s="14"/>
      <c r="R216" s="14"/>
      <c r="S216" s="14"/>
      <c r="T216" s="14"/>
      <c r="U216" s="14"/>
    </row>
    <row r="217" spans="2:21" x14ac:dyDescent="0.2">
      <c r="B217" s="14">
        <f>Разбивка_по_щитам!B217</f>
        <v>1</v>
      </c>
      <c r="C217" s="14">
        <f>Разбивка_по_щитам!C217</f>
        <v>215</v>
      </c>
      <c r="D217" s="14" t="str">
        <f>Разбивка_по_щитам!F217</f>
        <v>ГРЩ-ЖД</v>
      </c>
      <c r="E217" s="14">
        <f>Разбивка_по_щитам!H217</f>
        <v>0</v>
      </c>
      <c r="F217" s="14" t="e">
        <f>Разбивка_по_щитам!I217</f>
        <v>#N/A</v>
      </c>
      <c r="G217" s="14" t="str">
        <f>Разбивка_по_щитам!J217</f>
        <v/>
      </c>
      <c r="H217" s="14" t="str">
        <f>Разбивка_по_щитам!K217</f>
        <v/>
      </c>
      <c r="I217" s="14" t="str">
        <f>Разбивка_по_щитам!L217</f>
        <v/>
      </c>
      <c r="J217" s="14" t="str">
        <f>Разбивка_по_щитам!M217</f>
        <v/>
      </c>
      <c r="K217" s="14" t="str">
        <f>Разбивка_по_щитам!N217</f>
        <v/>
      </c>
      <c r="L217" s="14"/>
      <c r="M217" s="14" t="str">
        <f>Разбивка_по_щитам!P217</f>
        <v/>
      </c>
      <c r="N217" s="14"/>
      <c r="P217" s="14"/>
      <c r="Q217" s="14"/>
      <c r="R217" s="14"/>
      <c r="S217" s="14"/>
      <c r="T217" s="14"/>
      <c r="U217" s="14"/>
    </row>
    <row r="218" spans="2:21" x14ac:dyDescent="0.2">
      <c r="B218" s="14">
        <f>Разбивка_по_щитам!B218</f>
        <v>1</v>
      </c>
      <c r="C218" s="14">
        <f>Разбивка_по_щитам!C218</f>
        <v>216</v>
      </c>
      <c r="D218" s="14" t="str">
        <f>Разбивка_по_щитам!F218</f>
        <v>ГРЩ-ЖД</v>
      </c>
      <c r="E218" s="14">
        <f>Разбивка_по_щитам!H218</f>
        <v>0</v>
      </c>
      <c r="F218" s="14" t="e">
        <f>Разбивка_по_щитам!I218</f>
        <v>#N/A</v>
      </c>
      <c r="G218" s="14" t="str">
        <f>Разбивка_по_щитам!J218</f>
        <v/>
      </c>
      <c r="H218" s="14" t="str">
        <f>Разбивка_по_щитам!K218</f>
        <v/>
      </c>
      <c r="I218" s="14" t="str">
        <f>Разбивка_по_щитам!L218</f>
        <v/>
      </c>
      <c r="J218" s="14" t="str">
        <f>Разбивка_по_щитам!M218</f>
        <v/>
      </c>
      <c r="K218" s="14" t="str">
        <f>Разбивка_по_щитам!N218</f>
        <v/>
      </c>
      <c r="L218" s="14"/>
      <c r="M218" s="14" t="str">
        <f>Разбивка_по_щитам!P218</f>
        <v/>
      </c>
      <c r="N218" s="14"/>
      <c r="P218" s="14"/>
      <c r="Q218" s="14"/>
      <c r="R218" s="14"/>
      <c r="S218" s="14"/>
      <c r="T218" s="14"/>
      <c r="U218" s="14"/>
    </row>
    <row r="219" spans="2:21" x14ac:dyDescent="0.2">
      <c r="B219" s="14">
        <f>Разбивка_по_щитам!B219</f>
        <v>1</v>
      </c>
      <c r="C219" s="14">
        <f>Разбивка_по_щитам!C219</f>
        <v>217</v>
      </c>
      <c r="D219" s="14" t="str">
        <f>Разбивка_по_щитам!F219</f>
        <v>ГРЩ-ЖД</v>
      </c>
      <c r="E219" s="14">
        <f>Разбивка_по_щитам!H219</f>
        <v>0</v>
      </c>
      <c r="F219" s="14" t="e">
        <f>Разбивка_по_щитам!I219</f>
        <v>#N/A</v>
      </c>
      <c r="G219" s="14" t="str">
        <f>Разбивка_по_щитам!J219</f>
        <v/>
      </c>
      <c r="H219" s="14" t="str">
        <f>Разбивка_по_щитам!K219</f>
        <v/>
      </c>
      <c r="I219" s="14" t="str">
        <f>Разбивка_по_щитам!L219</f>
        <v/>
      </c>
      <c r="J219" s="14" t="str">
        <f>Разбивка_по_щитам!M219</f>
        <v/>
      </c>
      <c r="K219" s="14" t="str">
        <f>Разбивка_по_щитам!N219</f>
        <v/>
      </c>
      <c r="L219" s="14"/>
      <c r="M219" s="14" t="str">
        <f>Разбивка_по_щитам!P219</f>
        <v/>
      </c>
      <c r="N219" s="14"/>
      <c r="P219" s="14"/>
      <c r="Q219" s="14"/>
      <c r="R219" s="14"/>
      <c r="S219" s="14"/>
      <c r="T219" s="14"/>
      <c r="U219" s="14"/>
    </row>
    <row r="220" spans="2:21" x14ac:dyDescent="0.2">
      <c r="B220" s="14">
        <f>Разбивка_по_щитам!B220</f>
        <v>1</v>
      </c>
      <c r="C220" s="14">
        <f>Разбивка_по_щитам!C220</f>
        <v>218</v>
      </c>
      <c r="D220" s="14" t="str">
        <f>Разбивка_по_щитам!F220</f>
        <v>ГРЩ-ЖД</v>
      </c>
      <c r="E220" s="14">
        <f>Разбивка_по_щитам!H220</f>
        <v>0</v>
      </c>
      <c r="F220" s="14" t="e">
        <f>Разбивка_по_щитам!I220</f>
        <v>#N/A</v>
      </c>
      <c r="G220" s="14" t="str">
        <f>Разбивка_по_щитам!J220</f>
        <v/>
      </c>
      <c r="H220" s="14" t="str">
        <f>Разбивка_по_щитам!K220</f>
        <v/>
      </c>
      <c r="I220" s="14" t="str">
        <f>Разбивка_по_щитам!L220</f>
        <v/>
      </c>
      <c r="J220" s="14" t="str">
        <f>Разбивка_по_щитам!M220</f>
        <v/>
      </c>
      <c r="K220" s="14" t="str">
        <f>Разбивка_по_щитам!N220</f>
        <v/>
      </c>
      <c r="L220" s="14"/>
      <c r="M220" s="14" t="str">
        <f>Разбивка_по_щитам!P220</f>
        <v/>
      </c>
      <c r="N220" s="14"/>
      <c r="P220" s="14"/>
      <c r="Q220" s="14"/>
      <c r="R220" s="14"/>
      <c r="S220" s="14"/>
      <c r="T220" s="14"/>
      <c r="U220" s="14"/>
    </row>
    <row r="221" spans="2:21" x14ac:dyDescent="0.2">
      <c r="B221" s="14">
        <f>Разбивка_по_щитам!B221</f>
        <v>1</v>
      </c>
      <c r="C221" s="14">
        <f>Разбивка_по_щитам!C221</f>
        <v>219</v>
      </c>
      <c r="D221" s="14" t="str">
        <f>Разбивка_по_щитам!F221</f>
        <v>ГРЩ-ЖД</v>
      </c>
      <c r="E221" s="14">
        <f>Разбивка_по_щитам!H221</f>
        <v>0</v>
      </c>
      <c r="F221" s="14" t="e">
        <f>Разбивка_по_щитам!I221</f>
        <v>#N/A</v>
      </c>
      <c r="G221" s="14" t="str">
        <f>Разбивка_по_щитам!J221</f>
        <v/>
      </c>
      <c r="H221" s="14" t="str">
        <f>Разбивка_по_щитам!K221</f>
        <v/>
      </c>
      <c r="I221" s="14" t="str">
        <f>Разбивка_по_щитам!L221</f>
        <v/>
      </c>
      <c r="J221" s="14" t="str">
        <f>Разбивка_по_щитам!M221</f>
        <v/>
      </c>
      <c r="K221" s="14" t="str">
        <f>Разбивка_по_щитам!N221</f>
        <v/>
      </c>
      <c r="L221" s="14"/>
      <c r="M221" s="14" t="str">
        <f>Разбивка_по_щитам!P221</f>
        <v/>
      </c>
      <c r="N221" s="14"/>
      <c r="P221" s="14"/>
      <c r="Q221" s="14"/>
      <c r="R221" s="14"/>
      <c r="S221" s="14"/>
      <c r="T221" s="14"/>
      <c r="U221" s="14"/>
    </row>
    <row r="222" spans="2:21" x14ac:dyDescent="0.2">
      <c r="B222" s="14">
        <f>Разбивка_по_щитам!B222</f>
        <v>1</v>
      </c>
      <c r="C222" s="14">
        <f>Разбивка_по_щитам!C222</f>
        <v>220</v>
      </c>
      <c r="D222" s="14" t="str">
        <f>Разбивка_по_щитам!F222</f>
        <v>ГРЩ-ЖД</v>
      </c>
      <c r="E222" s="14">
        <f>Разбивка_по_щитам!H222</f>
        <v>0</v>
      </c>
      <c r="F222" s="14" t="e">
        <f>Разбивка_по_щитам!I222</f>
        <v>#N/A</v>
      </c>
      <c r="G222" s="14" t="str">
        <f>Разбивка_по_щитам!J222</f>
        <v/>
      </c>
      <c r="H222" s="14" t="str">
        <f>Разбивка_по_щитам!K222</f>
        <v/>
      </c>
      <c r="I222" s="14" t="str">
        <f>Разбивка_по_щитам!L222</f>
        <v/>
      </c>
      <c r="J222" s="14" t="str">
        <f>Разбивка_по_щитам!M222</f>
        <v/>
      </c>
      <c r="K222" s="14" t="str">
        <f>Разбивка_по_щитам!N222</f>
        <v/>
      </c>
      <c r="L222" s="14"/>
      <c r="M222" s="14" t="str">
        <f>Разбивка_по_щитам!P222</f>
        <v/>
      </c>
      <c r="N222" s="14"/>
      <c r="P222" s="14"/>
      <c r="Q222" s="14"/>
      <c r="R222" s="14"/>
      <c r="S222" s="14"/>
      <c r="T222" s="14"/>
      <c r="U222" s="14"/>
    </row>
    <row r="223" spans="2:21" x14ac:dyDescent="0.2">
      <c r="B223" s="14">
        <f>Разбивка_по_щитам!B223</f>
        <v>1</v>
      </c>
      <c r="C223" s="14">
        <f>Разбивка_по_щитам!C223</f>
        <v>221</v>
      </c>
      <c r="D223" s="14" t="str">
        <f>Разбивка_по_щитам!F223</f>
        <v>ГРЩ-ЖД</v>
      </c>
      <c r="E223" s="14">
        <f>Разбивка_по_щитам!H223</f>
        <v>0</v>
      </c>
      <c r="F223" s="14" t="e">
        <f>Разбивка_по_щитам!I223</f>
        <v>#N/A</v>
      </c>
      <c r="G223" s="14" t="str">
        <f>Разбивка_по_щитам!J223</f>
        <v/>
      </c>
      <c r="H223" s="14" t="str">
        <f>Разбивка_по_щитам!K223</f>
        <v/>
      </c>
      <c r="I223" s="14" t="str">
        <f>Разбивка_по_щитам!L223</f>
        <v/>
      </c>
      <c r="J223" s="14" t="str">
        <f>Разбивка_по_щитам!M223</f>
        <v/>
      </c>
      <c r="K223" s="14" t="str">
        <f>Разбивка_по_щитам!N223</f>
        <v/>
      </c>
      <c r="L223" s="14"/>
      <c r="M223" s="14" t="str">
        <f>Разбивка_по_щитам!P223</f>
        <v/>
      </c>
      <c r="N223" s="14"/>
      <c r="P223" s="14"/>
      <c r="Q223" s="14"/>
      <c r="R223" s="14"/>
      <c r="S223" s="14"/>
      <c r="T223" s="14"/>
      <c r="U223" s="14"/>
    </row>
    <row r="224" spans="2:21" x14ac:dyDescent="0.2">
      <c r="B224" s="14">
        <f>Разбивка_по_щитам!B224</f>
        <v>1</v>
      </c>
      <c r="C224" s="14">
        <f>Разбивка_по_щитам!C224</f>
        <v>222</v>
      </c>
      <c r="D224" s="14" t="str">
        <f>Разбивка_по_щитам!F224</f>
        <v>ГРЩ-ЖД</v>
      </c>
      <c r="E224" s="14">
        <f>Разбивка_по_щитам!H224</f>
        <v>0</v>
      </c>
      <c r="F224" s="14" t="e">
        <f>Разбивка_по_щитам!I224</f>
        <v>#N/A</v>
      </c>
      <c r="G224" s="14" t="str">
        <f>Разбивка_по_щитам!J224</f>
        <v/>
      </c>
      <c r="H224" s="14" t="str">
        <f>Разбивка_по_щитам!K224</f>
        <v/>
      </c>
      <c r="I224" s="14" t="str">
        <f>Разбивка_по_щитам!L224</f>
        <v/>
      </c>
      <c r="J224" s="14" t="str">
        <f>Разбивка_по_щитам!M224</f>
        <v/>
      </c>
      <c r="K224" s="14" t="str">
        <f>Разбивка_по_щитам!N224</f>
        <v/>
      </c>
      <c r="L224" s="14"/>
      <c r="M224" s="14" t="str">
        <f>Разбивка_по_щитам!P224</f>
        <v/>
      </c>
      <c r="N224" s="14"/>
      <c r="P224" s="14"/>
      <c r="Q224" s="14"/>
      <c r="R224" s="14"/>
      <c r="S224" s="14"/>
      <c r="T224" s="14"/>
      <c r="U224" s="14"/>
    </row>
    <row r="225" spans="2:21" x14ac:dyDescent="0.2">
      <c r="B225" s="14">
        <f>Разбивка_по_щитам!B225</f>
        <v>1</v>
      </c>
      <c r="C225" s="14">
        <f>Разбивка_по_щитам!C225</f>
        <v>223</v>
      </c>
      <c r="D225" s="14" t="str">
        <f>Разбивка_по_щитам!F225</f>
        <v>ГРЩ-ЖД</v>
      </c>
      <c r="E225" s="14">
        <f>Разбивка_по_щитам!H225</f>
        <v>0</v>
      </c>
      <c r="F225" s="14" t="e">
        <f>Разбивка_по_щитам!I225</f>
        <v>#N/A</v>
      </c>
      <c r="G225" s="14" t="str">
        <f>Разбивка_по_щитам!J225</f>
        <v/>
      </c>
      <c r="H225" s="14" t="str">
        <f>Разбивка_по_щитам!K225</f>
        <v/>
      </c>
      <c r="I225" s="14" t="str">
        <f>Разбивка_по_щитам!L225</f>
        <v/>
      </c>
      <c r="J225" s="14" t="str">
        <f>Разбивка_по_щитам!M225</f>
        <v/>
      </c>
      <c r="K225" s="14" t="str">
        <f>Разбивка_по_щитам!N225</f>
        <v/>
      </c>
      <c r="L225" s="14"/>
      <c r="M225" s="14" t="str">
        <f>Разбивка_по_щитам!P225</f>
        <v/>
      </c>
      <c r="N225" s="14"/>
      <c r="P225" s="14"/>
      <c r="Q225" s="14"/>
      <c r="R225" s="14"/>
      <c r="S225" s="14"/>
      <c r="T225" s="14"/>
      <c r="U225" s="14"/>
    </row>
    <row r="226" spans="2:21" x14ac:dyDescent="0.2">
      <c r="B226" s="14">
        <f>Разбивка_по_щитам!B226</f>
        <v>1</v>
      </c>
      <c r="C226" s="14">
        <f>Разбивка_по_щитам!C226</f>
        <v>224</v>
      </c>
      <c r="D226" s="14" t="str">
        <f>Разбивка_по_щитам!F226</f>
        <v>ГРЩ-ЖД</v>
      </c>
      <c r="E226" s="14">
        <f>Разбивка_по_щитам!H226</f>
        <v>0</v>
      </c>
      <c r="F226" s="14" t="e">
        <f>Разбивка_по_щитам!I226</f>
        <v>#N/A</v>
      </c>
      <c r="G226" s="14" t="str">
        <f>Разбивка_по_щитам!J226</f>
        <v/>
      </c>
      <c r="H226" s="14" t="str">
        <f>Разбивка_по_щитам!K226</f>
        <v/>
      </c>
      <c r="I226" s="14" t="str">
        <f>Разбивка_по_щитам!L226</f>
        <v/>
      </c>
      <c r="J226" s="14" t="str">
        <f>Разбивка_по_щитам!M226</f>
        <v/>
      </c>
      <c r="K226" s="14" t="str">
        <f>Разбивка_по_щитам!N226</f>
        <v/>
      </c>
      <c r="L226" s="14"/>
      <c r="M226" s="14" t="str">
        <f>Разбивка_по_щитам!P226</f>
        <v/>
      </c>
      <c r="N226" s="14"/>
      <c r="P226" s="14"/>
      <c r="Q226" s="14"/>
      <c r="R226" s="14"/>
      <c r="S226" s="14"/>
      <c r="T226" s="14"/>
      <c r="U226" s="14"/>
    </row>
    <row r="227" spans="2:21" x14ac:dyDescent="0.2">
      <c r="B227" s="14">
        <f>Разбивка_по_щитам!B227</f>
        <v>1</v>
      </c>
      <c r="C227" s="14">
        <f>Разбивка_по_щитам!C227</f>
        <v>225</v>
      </c>
      <c r="D227" s="14" t="str">
        <f>Разбивка_по_щитам!F227</f>
        <v>ГРЩ-ЖД</v>
      </c>
      <c r="E227" s="14">
        <f>Разбивка_по_щитам!H227</f>
        <v>0</v>
      </c>
      <c r="F227" s="14" t="e">
        <f>Разбивка_по_щитам!I227</f>
        <v>#N/A</v>
      </c>
      <c r="G227" s="14" t="str">
        <f>Разбивка_по_щитам!J227</f>
        <v/>
      </c>
      <c r="H227" s="14" t="str">
        <f>Разбивка_по_щитам!K227</f>
        <v/>
      </c>
      <c r="I227" s="14" t="str">
        <f>Разбивка_по_щитам!L227</f>
        <v/>
      </c>
      <c r="J227" s="14" t="str">
        <f>Разбивка_по_щитам!M227</f>
        <v/>
      </c>
      <c r="K227" s="14" t="str">
        <f>Разбивка_по_щитам!N227</f>
        <v/>
      </c>
      <c r="L227" s="14"/>
      <c r="M227" s="14" t="str">
        <f>Разбивка_по_щитам!P227</f>
        <v/>
      </c>
      <c r="N227" s="14"/>
      <c r="P227" s="14"/>
      <c r="Q227" s="14"/>
      <c r="R227" s="14"/>
      <c r="S227" s="14"/>
      <c r="T227" s="14"/>
      <c r="U227" s="14"/>
    </row>
    <row r="228" spans="2:21" x14ac:dyDescent="0.2">
      <c r="B228" s="14">
        <f>Разбивка_по_щитам!B228</f>
        <v>1</v>
      </c>
      <c r="C228" s="14">
        <f>Разбивка_по_щитам!C228</f>
        <v>226</v>
      </c>
      <c r="D228" s="14" t="str">
        <f>Разбивка_по_щитам!F228</f>
        <v>ГРЩ-ЖД</v>
      </c>
      <c r="E228" s="14">
        <f>Разбивка_по_щитам!H228</f>
        <v>0</v>
      </c>
      <c r="F228" s="14" t="e">
        <f>Разбивка_по_щитам!I228</f>
        <v>#N/A</v>
      </c>
      <c r="G228" s="14" t="str">
        <f>Разбивка_по_щитам!J228</f>
        <v/>
      </c>
      <c r="H228" s="14" t="str">
        <f>Разбивка_по_щитам!K228</f>
        <v/>
      </c>
      <c r="I228" s="14" t="str">
        <f>Разбивка_по_щитам!L228</f>
        <v/>
      </c>
      <c r="J228" s="14" t="str">
        <f>Разбивка_по_щитам!M228</f>
        <v/>
      </c>
      <c r="K228" s="14" t="str">
        <f>Разбивка_по_щитам!N228</f>
        <v/>
      </c>
      <c r="L228" s="14"/>
      <c r="M228" s="14" t="str">
        <f>Разбивка_по_щитам!P228</f>
        <v/>
      </c>
      <c r="N228" s="14"/>
      <c r="P228" s="14"/>
      <c r="Q228" s="14"/>
      <c r="R228" s="14"/>
      <c r="S228" s="14"/>
      <c r="T228" s="14"/>
      <c r="U228" s="14"/>
    </row>
    <row r="229" spans="2:21" x14ac:dyDescent="0.2">
      <c r="B229" s="14">
        <f>Разбивка_по_щитам!B229</f>
        <v>1</v>
      </c>
      <c r="C229" s="14">
        <f>Разбивка_по_щитам!C229</f>
        <v>227</v>
      </c>
      <c r="D229" s="14" t="str">
        <f>Разбивка_по_щитам!F229</f>
        <v>ГРЩ-ЖД</v>
      </c>
      <c r="E229" s="14">
        <f>Разбивка_по_щитам!H229</f>
        <v>0</v>
      </c>
      <c r="F229" s="14" t="e">
        <f>Разбивка_по_щитам!I229</f>
        <v>#N/A</v>
      </c>
      <c r="G229" s="14" t="str">
        <f>Разбивка_по_щитам!J229</f>
        <v/>
      </c>
      <c r="H229" s="14" t="str">
        <f>Разбивка_по_щитам!K229</f>
        <v/>
      </c>
      <c r="I229" s="14" t="str">
        <f>Разбивка_по_щитам!L229</f>
        <v/>
      </c>
      <c r="J229" s="14" t="str">
        <f>Разбивка_по_щитам!M229</f>
        <v/>
      </c>
      <c r="K229" s="14" t="str">
        <f>Разбивка_по_щитам!N229</f>
        <v/>
      </c>
      <c r="L229" s="14"/>
      <c r="M229" s="14" t="str">
        <f>Разбивка_по_щитам!P229</f>
        <v/>
      </c>
      <c r="N229" s="14"/>
      <c r="P229" s="14"/>
      <c r="Q229" s="14"/>
      <c r="R229" s="14"/>
      <c r="S229" s="14"/>
      <c r="T229" s="14"/>
      <c r="U229" s="14"/>
    </row>
    <row r="230" spans="2:21" x14ac:dyDescent="0.2">
      <c r="B230" s="14">
        <f>Разбивка_по_щитам!B230</f>
        <v>1</v>
      </c>
      <c r="C230" s="14">
        <f>Разбивка_по_щитам!C230</f>
        <v>228</v>
      </c>
      <c r="D230" s="14" t="str">
        <f>Разбивка_по_щитам!F230</f>
        <v>ГРЩ-ЖД</v>
      </c>
      <c r="E230" s="14">
        <f>Разбивка_по_щитам!H230</f>
        <v>0</v>
      </c>
      <c r="F230" s="14" t="e">
        <f>Разбивка_по_щитам!I230</f>
        <v>#N/A</v>
      </c>
      <c r="G230" s="14" t="str">
        <f>Разбивка_по_щитам!J230</f>
        <v/>
      </c>
      <c r="H230" s="14" t="str">
        <f>Разбивка_по_щитам!K230</f>
        <v/>
      </c>
      <c r="I230" s="14" t="str">
        <f>Разбивка_по_щитам!L230</f>
        <v/>
      </c>
      <c r="J230" s="14" t="str">
        <f>Разбивка_по_щитам!M230</f>
        <v/>
      </c>
      <c r="K230" s="14" t="str">
        <f>Разбивка_по_щитам!N230</f>
        <v/>
      </c>
      <c r="L230" s="14"/>
      <c r="M230" s="14" t="str">
        <f>Разбивка_по_щитам!P230</f>
        <v/>
      </c>
      <c r="N230" s="14"/>
      <c r="P230" s="14"/>
      <c r="Q230" s="14"/>
      <c r="R230" s="14"/>
      <c r="S230" s="14"/>
      <c r="T230" s="14"/>
      <c r="U230" s="14"/>
    </row>
    <row r="231" spans="2:21" x14ac:dyDescent="0.2">
      <c r="B231" s="14">
        <f>Разбивка_по_щитам!B231</f>
        <v>1</v>
      </c>
      <c r="C231" s="14">
        <f>Разбивка_по_щитам!C231</f>
        <v>229</v>
      </c>
      <c r="D231" s="14" t="str">
        <f>Разбивка_по_щитам!F231</f>
        <v>ГРЩ-ЖД</v>
      </c>
      <c r="E231" s="14">
        <f>Разбивка_по_щитам!H231</f>
        <v>0</v>
      </c>
      <c r="F231" s="14" t="e">
        <f>Разбивка_по_щитам!I231</f>
        <v>#N/A</v>
      </c>
      <c r="G231" s="14" t="str">
        <f>Разбивка_по_щитам!J231</f>
        <v/>
      </c>
      <c r="H231" s="14" t="str">
        <f>Разбивка_по_щитам!K231</f>
        <v/>
      </c>
      <c r="I231" s="14" t="str">
        <f>Разбивка_по_щитам!L231</f>
        <v/>
      </c>
      <c r="J231" s="14" t="str">
        <f>Разбивка_по_щитам!M231</f>
        <v/>
      </c>
      <c r="K231" s="14" t="str">
        <f>Разбивка_по_щитам!N231</f>
        <v/>
      </c>
      <c r="L231" s="14"/>
      <c r="M231" s="14" t="str">
        <f>Разбивка_по_щитам!P231</f>
        <v/>
      </c>
      <c r="N231" s="14"/>
      <c r="P231" s="14"/>
      <c r="Q231" s="14"/>
      <c r="R231" s="14"/>
      <c r="S231" s="14"/>
      <c r="T231" s="14"/>
      <c r="U231" s="14"/>
    </row>
    <row r="232" spans="2:21" x14ac:dyDescent="0.2">
      <c r="B232" s="14">
        <f>Разбивка_по_щитам!B232</f>
        <v>1</v>
      </c>
      <c r="C232" s="14">
        <f>Разбивка_по_щитам!C232</f>
        <v>230</v>
      </c>
      <c r="D232" s="14" t="str">
        <f>Разбивка_по_щитам!F232</f>
        <v>ГРЩ-ЖД</v>
      </c>
      <c r="E232" s="14">
        <f>Разбивка_по_щитам!H232</f>
        <v>0</v>
      </c>
      <c r="F232" s="14" t="e">
        <f>Разбивка_по_щитам!I232</f>
        <v>#N/A</v>
      </c>
      <c r="G232" s="14" t="str">
        <f>Разбивка_по_щитам!J232</f>
        <v/>
      </c>
      <c r="H232" s="14" t="str">
        <f>Разбивка_по_щитам!K232</f>
        <v/>
      </c>
      <c r="I232" s="14" t="str">
        <f>Разбивка_по_щитам!L232</f>
        <v/>
      </c>
      <c r="J232" s="14" t="str">
        <f>Разбивка_по_щитам!M232</f>
        <v/>
      </c>
      <c r="K232" s="14" t="str">
        <f>Разбивка_по_щитам!N232</f>
        <v/>
      </c>
      <c r="L232" s="14"/>
      <c r="M232" s="14" t="str">
        <f>Разбивка_по_щитам!P232</f>
        <v/>
      </c>
      <c r="N232" s="14"/>
      <c r="P232" s="14"/>
      <c r="Q232" s="14"/>
      <c r="R232" s="14"/>
      <c r="S232" s="14"/>
      <c r="T232" s="14"/>
      <c r="U232" s="14"/>
    </row>
    <row r="233" spans="2:21" x14ac:dyDescent="0.2">
      <c r="B233" s="14">
        <f>Разбивка_по_щитам!B233</f>
        <v>1</v>
      </c>
      <c r="C233" s="14">
        <f>Разбивка_по_щитам!C233</f>
        <v>231</v>
      </c>
      <c r="D233" s="14" t="str">
        <f>Разбивка_по_щитам!F233</f>
        <v>ГРЩ-ЖД</v>
      </c>
      <c r="E233" s="14">
        <f>Разбивка_по_щитам!H233</f>
        <v>0</v>
      </c>
      <c r="F233" s="14" t="e">
        <f>Разбивка_по_щитам!I233</f>
        <v>#N/A</v>
      </c>
      <c r="G233" s="14" t="str">
        <f>Разбивка_по_щитам!J233</f>
        <v/>
      </c>
      <c r="H233" s="14" t="str">
        <f>Разбивка_по_щитам!K233</f>
        <v/>
      </c>
      <c r="I233" s="14" t="str">
        <f>Разбивка_по_щитам!L233</f>
        <v/>
      </c>
      <c r="J233" s="14" t="str">
        <f>Разбивка_по_щитам!M233</f>
        <v/>
      </c>
      <c r="K233" s="14" t="str">
        <f>Разбивка_по_щитам!N233</f>
        <v/>
      </c>
      <c r="L233" s="14"/>
      <c r="M233" s="14" t="str">
        <f>Разбивка_по_щитам!P233</f>
        <v/>
      </c>
      <c r="N233" s="14"/>
      <c r="P233" s="14"/>
      <c r="Q233" s="14"/>
      <c r="R233" s="14"/>
      <c r="S233" s="14"/>
      <c r="T233" s="14"/>
      <c r="U233" s="14"/>
    </row>
    <row r="234" spans="2:21" x14ac:dyDescent="0.2">
      <c r="B234" s="14">
        <f>Разбивка_по_щитам!B234</f>
        <v>1</v>
      </c>
      <c r="C234" s="14">
        <f>Разбивка_по_щитам!C234</f>
        <v>232</v>
      </c>
      <c r="D234" s="14" t="str">
        <f>Разбивка_по_щитам!F234</f>
        <v>ГРЩ-ЖД</v>
      </c>
      <c r="E234" s="14">
        <f>Разбивка_по_щитам!H234</f>
        <v>0</v>
      </c>
      <c r="F234" s="14" t="e">
        <f>Разбивка_по_щитам!I234</f>
        <v>#N/A</v>
      </c>
      <c r="G234" s="14" t="str">
        <f>Разбивка_по_щитам!J234</f>
        <v/>
      </c>
      <c r="H234" s="14" t="str">
        <f>Разбивка_по_щитам!K234</f>
        <v/>
      </c>
      <c r="I234" s="14" t="str">
        <f>Разбивка_по_щитам!L234</f>
        <v/>
      </c>
      <c r="J234" s="14" t="str">
        <f>Разбивка_по_щитам!M234</f>
        <v/>
      </c>
      <c r="K234" s="14" t="str">
        <f>Разбивка_по_щитам!N234</f>
        <v/>
      </c>
      <c r="L234" s="14"/>
      <c r="M234" s="14" t="str">
        <f>Разбивка_по_щитам!P234</f>
        <v/>
      </c>
      <c r="N234" s="14"/>
      <c r="P234" s="14"/>
      <c r="Q234" s="14"/>
      <c r="R234" s="14"/>
      <c r="S234" s="14"/>
      <c r="T234" s="14"/>
      <c r="U234" s="14"/>
    </row>
    <row r="235" spans="2:21" x14ac:dyDescent="0.2">
      <c r="B235" s="14">
        <f>Разбивка_по_щитам!B235</f>
        <v>1</v>
      </c>
      <c r="C235" s="14">
        <f>Разбивка_по_щитам!C235</f>
        <v>233</v>
      </c>
      <c r="D235" s="14" t="str">
        <f>Разбивка_по_щитам!F235</f>
        <v>ГРЩ-ЖД</v>
      </c>
      <c r="E235" s="14">
        <f>Разбивка_по_щитам!H235</f>
        <v>0</v>
      </c>
      <c r="F235" s="14" t="e">
        <f>Разбивка_по_щитам!I235</f>
        <v>#N/A</v>
      </c>
      <c r="G235" s="14" t="str">
        <f>Разбивка_по_щитам!J235</f>
        <v/>
      </c>
      <c r="H235" s="14" t="str">
        <f>Разбивка_по_щитам!K235</f>
        <v/>
      </c>
      <c r="I235" s="14" t="str">
        <f>Разбивка_по_щитам!L235</f>
        <v/>
      </c>
      <c r="J235" s="14" t="str">
        <f>Разбивка_по_щитам!M235</f>
        <v/>
      </c>
      <c r="K235" s="14" t="str">
        <f>Разбивка_по_щитам!N235</f>
        <v/>
      </c>
      <c r="L235" s="14"/>
      <c r="M235" s="14" t="str">
        <f>Разбивка_по_щитам!P235</f>
        <v/>
      </c>
      <c r="N235" s="14"/>
      <c r="P235" s="14"/>
      <c r="Q235" s="14"/>
      <c r="R235" s="14"/>
      <c r="S235" s="14"/>
      <c r="T235" s="14"/>
      <c r="U235" s="14"/>
    </row>
    <row r="236" spans="2:21" x14ac:dyDescent="0.2">
      <c r="B236" s="14">
        <f>Разбивка_по_щитам!B236</f>
        <v>1</v>
      </c>
      <c r="C236" s="14">
        <f>Разбивка_по_щитам!C236</f>
        <v>234</v>
      </c>
      <c r="D236" s="14" t="str">
        <f>Разбивка_по_щитам!F236</f>
        <v>ГРЩ-ЖД</v>
      </c>
      <c r="E236" s="14">
        <f>Разбивка_по_щитам!H236</f>
        <v>0</v>
      </c>
      <c r="F236" s="14" t="e">
        <f>Разбивка_по_щитам!I236</f>
        <v>#N/A</v>
      </c>
      <c r="G236" s="14" t="str">
        <f>Разбивка_по_щитам!J236</f>
        <v/>
      </c>
      <c r="H236" s="14" t="str">
        <f>Разбивка_по_щитам!K236</f>
        <v/>
      </c>
      <c r="I236" s="14" t="str">
        <f>Разбивка_по_щитам!L236</f>
        <v/>
      </c>
      <c r="J236" s="14" t="str">
        <f>Разбивка_по_щитам!M236</f>
        <v/>
      </c>
      <c r="K236" s="14" t="str">
        <f>Разбивка_по_щитам!N236</f>
        <v/>
      </c>
      <c r="L236" s="14"/>
      <c r="M236" s="14" t="str">
        <f>Разбивка_по_щитам!P236</f>
        <v/>
      </c>
      <c r="N236" s="14"/>
      <c r="P236" s="14"/>
      <c r="Q236" s="14"/>
      <c r="R236" s="14"/>
      <c r="S236" s="14"/>
      <c r="T236" s="14"/>
      <c r="U236" s="14"/>
    </row>
    <row r="237" spans="2:21" x14ac:dyDescent="0.2">
      <c r="B237" s="14">
        <f>Разбивка_по_щитам!B237</f>
        <v>1</v>
      </c>
      <c r="C237" s="14">
        <f>Разбивка_по_щитам!C237</f>
        <v>235</v>
      </c>
      <c r="D237" s="14" t="str">
        <f>Разбивка_по_щитам!F237</f>
        <v>ГРЩ-ЖД</v>
      </c>
      <c r="E237" s="14">
        <f>Разбивка_по_щитам!H237</f>
        <v>0</v>
      </c>
      <c r="F237" s="14" t="e">
        <f>Разбивка_по_щитам!I237</f>
        <v>#N/A</v>
      </c>
      <c r="G237" s="14" t="str">
        <f>Разбивка_по_щитам!J237</f>
        <v/>
      </c>
      <c r="H237" s="14" t="str">
        <f>Разбивка_по_щитам!K237</f>
        <v/>
      </c>
      <c r="I237" s="14" t="str">
        <f>Разбивка_по_щитам!L237</f>
        <v/>
      </c>
      <c r="J237" s="14" t="str">
        <f>Разбивка_по_щитам!M237</f>
        <v/>
      </c>
      <c r="K237" s="14" t="str">
        <f>Разбивка_по_щитам!N237</f>
        <v/>
      </c>
      <c r="L237" s="14"/>
      <c r="M237" s="14" t="str">
        <f>Разбивка_по_щитам!P237</f>
        <v/>
      </c>
      <c r="N237" s="14"/>
      <c r="P237" s="14"/>
      <c r="Q237" s="14"/>
      <c r="R237" s="14"/>
      <c r="S237" s="14"/>
      <c r="T237" s="14"/>
      <c r="U237" s="14"/>
    </row>
    <row r="238" spans="2:21" x14ac:dyDescent="0.2">
      <c r="B238" s="14">
        <f>Разбивка_по_щитам!B238</f>
        <v>1</v>
      </c>
      <c r="C238" s="14">
        <f>Разбивка_по_щитам!C238</f>
        <v>236</v>
      </c>
      <c r="D238" s="14" t="str">
        <f>Разбивка_по_щитам!F238</f>
        <v>ГРЩ-ЖД</v>
      </c>
      <c r="E238" s="14">
        <f>Разбивка_по_щитам!H238</f>
        <v>0</v>
      </c>
      <c r="F238" s="14" t="e">
        <f>Разбивка_по_щитам!I238</f>
        <v>#N/A</v>
      </c>
      <c r="G238" s="14" t="str">
        <f>Разбивка_по_щитам!J238</f>
        <v/>
      </c>
      <c r="H238" s="14" t="str">
        <f>Разбивка_по_щитам!K238</f>
        <v/>
      </c>
      <c r="I238" s="14" t="str">
        <f>Разбивка_по_щитам!L238</f>
        <v/>
      </c>
      <c r="J238" s="14" t="str">
        <f>Разбивка_по_щитам!M238</f>
        <v/>
      </c>
      <c r="K238" s="14" t="str">
        <f>Разбивка_по_щитам!N238</f>
        <v/>
      </c>
      <c r="L238" s="14"/>
      <c r="M238" s="14" t="str">
        <f>Разбивка_по_щитам!P238</f>
        <v/>
      </c>
      <c r="N238" s="14"/>
      <c r="P238" s="14"/>
      <c r="Q238" s="14"/>
      <c r="R238" s="14"/>
      <c r="S238" s="14"/>
      <c r="T238" s="14"/>
      <c r="U238" s="14"/>
    </row>
    <row r="239" spans="2:21" x14ac:dyDescent="0.2">
      <c r="B239" s="14">
        <f>Разбивка_по_щитам!B239</f>
        <v>1</v>
      </c>
      <c r="C239" s="14">
        <f>Разбивка_по_щитам!C239</f>
        <v>237</v>
      </c>
      <c r="D239" s="14" t="str">
        <f>Разбивка_по_щитам!F239</f>
        <v>ГРЩ-ЖД</v>
      </c>
      <c r="E239" s="14">
        <f>Разбивка_по_щитам!H239</f>
        <v>0</v>
      </c>
      <c r="F239" s="14" t="e">
        <f>Разбивка_по_щитам!I239</f>
        <v>#N/A</v>
      </c>
      <c r="G239" s="14" t="str">
        <f>Разбивка_по_щитам!J239</f>
        <v/>
      </c>
      <c r="H239" s="14" t="str">
        <f>Разбивка_по_щитам!K239</f>
        <v/>
      </c>
      <c r="I239" s="14" t="str">
        <f>Разбивка_по_щитам!L239</f>
        <v/>
      </c>
      <c r="J239" s="14" t="str">
        <f>Разбивка_по_щитам!M239</f>
        <v/>
      </c>
      <c r="K239" s="14" t="str">
        <f>Разбивка_по_щитам!N239</f>
        <v/>
      </c>
      <c r="L239" s="14"/>
      <c r="M239" s="14" t="str">
        <f>Разбивка_по_щитам!P239</f>
        <v/>
      </c>
      <c r="N239" s="14"/>
      <c r="P239" s="14"/>
      <c r="Q239" s="14"/>
      <c r="R239" s="14"/>
      <c r="S239" s="14"/>
      <c r="T239" s="14"/>
      <c r="U239" s="14"/>
    </row>
    <row r="240" spans="2:21" x14ac:dyDescent="0.2">
      <c r="B240" s="14">
        <f>Разбивка_по_щитам!B240</f>
        <v>1</v>
      </c>
      <c r="C240" s="14">
        <f>Разбивка_по_щитам!C240</f>
        <v>238</v>
      </c>
      <c r="D240" s="14" t="str">
        <f>Разбивка_по_щитам!F240</f>
        <v>ГРЩ-ЖД</v>
      </c>
      <c r="E240" s="14">
        <f>Разбивка_по_щитам!H240</f>
        <v>0</v>
      </c>
      <c r="F240" s="14" t="e">
        <f>Разбивка_по_щитам!I240</f>
        <v>#N/A</v>
      </c>
      <c r="G240" s="14" t="str">
        <f>Разбивка_по_щитам!J240</f>
        <v/>
      </c>
      <c r="H240" s="14" t="str">
        <f>Разбивка_по_щитам!K240</f>
        <v/>
      </c>
      <c r="I240" s="14" t="str">
        <f>Разбивка_по_щитам!L240</f>
        <v/>
      </c>
      <c r="J240" s="14" t="str">
        <f>Разбивка_по_щитам!M240</f>
        <v/>
      </c>
      <c r="K240" s="14" t="str">
        <f>Разбивка_по_щитам!N240</f>
        <v/>
      </c>
      <c r="L240" s="14"/>
      <c r="M240" s="14" t="str">
        <f>Разбивка_по_щитам!P240</f>
        <v/>
      </c>
      <c r="N240" s="14"/>
      <c r="P240" s="14"/>
      <c r="Q240" s="14"/>
      <c r="R240" s="14"/>
      <c r="S240" s="14"/>
      <c r="T240" s="14"/>
      <c r="U240" s="14"/>
    </row>
    <row r="241" spans="2:21" x14ac:dyDescent="0.2">
      <c r="B241" s="14">
        <f>Разбивка_по_щитам!B241</f>
        <v>1</v>
      </c>
      <c r="C241" s="14">
        <f>Разбивка_по_щитам!C241</f>
        <v>239</v>
      </c>
      <c r="D241" s="14" t="str">
        <f>Разбивка_по_щитам!F241</f>
        <v>ГРЩ-ЖД</v>
      </c>
      <c r="E241" s="14">
        <f>Разбивка_по_щитам!H241</f>
        <v>0</v>
      </c>
      <c r="F241" s="14" t="e">
        <f>Разбивка_по_щитам!I241</f>
        <v>#N/A</v>
      </c>
      <c r="G241" s="14" t="str">
        <f>Разбивка_по_щитам!J241</f>
        <v/>
      </c>
      <c r="H241" s="14" t="str">
        <f>Разбивка_по_щитам!K241</f>
        <v/>
      </c>
      <c r="I241" s="14" t="str">
        <f>Разбивка_по_щитам!L241</f>
        <v/>
      </c>
      <c r="J241" s="14" t="str">
        <f>Разбивка_по_щитам!M241</f>
        <v/>
      </c>
      <c r="K241" s="14" t="str">
        <f>Разбивка_по_щитам!N241</f>
        <v/>
      </c>
      <c r="L241" s="14"/>
      <c r="M241" s="14" t="str">
        <f>Разбивка_по_щитам!P241</f>
        <v/>
      </c>
      <c r="N241" s="14"/>
      <c r="P241" s="14"/>
      <c r="Q241" s="14"/>
      <c r="R241" s="14"/>
      <c r="S241" s="14"/>
      <c r="T241" s="14"/>
      <c r="U241" s="14"/>
    </row>
    <row r="242" spans="2:21" x14ac:dyDescent="0.2">
      <c r="B242" s="14">
        <f>Разбивка_по_щитам!B242</f>
        <v>1</v>
      </c>
      <c r="C242" s="14">
        <f>Разбивка_по_щитам!C242</f>
        <v>240</v>
      </c>
      <c r="D242" s="14" t="str">
        <f>Разбивка_по_щитам!F242</f>
        <v>ГРЩ-ЖД</v>
      </c>
      <c r="E242" s="14">
        <f>Разбивка_по_щитам!H242</f>
        <v>0</v>
      </c>
      <c r="F242" s="14" t="e">
        <f>Разбивка_по_щитам!I242</f>
        <v>#N/A</v>
      </c>
      <c r="G242" s="14" t="str">
        <f>Разбивка_по_щитам!J242</f>
        <v/>
      </c>
      <c r="H242" s="14" t="str">
        <f>Разбивка_по_щитам!K242</f>
        <v/>
      </c>
      <c r="I242" s="14" t="str">
        <f>Разбивка_по_щитам!L242</f>
        <v/>
      </c>
      <c r="J242" s="14" t="str">
        <f>Разбивка_по_щитам!M242</f>
        <v/>
      </c>
      <c r="K242" s="14" t="str">
        <f>Разбивка_по_щитам!N242</f>
        <v/>
      </c>
      <c r="L242" s="14"/>
      <c r="M242" s="14" t="str">
        <f>Разбивка_по_щитам!P242</f>
        <v/>
      </c>
      <c r="N242" s="14"/>
      <c r="P242" s="14"/>
      <c r="Q242" s="14"/>
      <c r="R242" s="14"/>
      <c r="S242" s="14"/>
      <c r="T242" s="14"/>
      <c r="U242" s="14"/>
    </row>
    <row r="243" spans="2:21" x14ac:dyDescent="0.2">
      <c r="B243" s="14">
        <f>Разбивка_по_щитам!B243</f>
        <v>1</v>
      </c>
      <c r="C243" s="14">
        <f>Разбивка_по_щитам!C243</f>
        <v>241</v>
      </c>
      <c r="D243" s="14" t="str">
        <f>Разбивка_по_щитам!F243</f>
        <v>ГРЩ-ЖД</v>
      </c>
      <c r="E243" s="14">
        <f>Разбивка_по_щитам!H243</f>
        <v>0</v>
      </c>
      <c r="F243" s="14" t="e">
        <f>Разбивка_по_щитам!I243</f>
        <v>#N/A</v>
      </c>
      <c r="G243" s="14" t="str">
        <f>Разбивка_по_щитам!J243</f>
        <v/>
      </c>
      <c r="H243" s="14" t="str">
        <f>Разбивка_по_щитам!K243</f>
        <v/>
      </c>
      <c r="I243" s="14" t="str">
        <f>Разбивка_по_щитам!L243</f>
        <v/>
      </c>
      <c r="J243" s="14" t="str">
        <f>Разбивка_по_щитам!M243</f>
        <v/>
      </c>
      <c r="K243" s="14" t="str">
        <f>Разбивка_по_щитам!N243</f>
        <v/>
      </c>
      <c r="L243" s="14"/>
      <c r="M243" s="14" t="str">
        <f>Разбивка_по_щитам!P243</f>
        <v/>
      </c>
      <c r="N243" s="14"/>
      <c r="P243" s="14"/>
      <c r="Q243" s="14"/>
      <c r="R243" s="14"/>
      <c r="S243" s="14"/>
      <c r="T243" s="14"/>
      <c r="U243" s="14"/>
    </row>
    <row r="244" spans="2:21" x14ac:dyDescent="0.2">
      <c r="B244" s="14">
        <f>Разбивка_по_щитам!B244</f>
        <v>1</v>
      </c>
      <c r="C244" s="14">
        <f>Разбивка_по_щитам!C244</f>
        <v>242</v>
      </c>
      <c r="D244" s="14" t="str">
        <f>Разбивка_по_щитам!F244</f>
        <v>ГРЩ-ЖД</v>
      </c>
      <c r="E244" s="14">
        <f>Разбивка_по_щитам!H244</f>
        <v>0</v>
      </c>
      <c r="F244" s="14" t="e">
        <f>Разбивка_по_щитам!I244</f>
        <v>#N/A</v>
      </c>
      <c r="G244" s="14" t="str">
        <f>Разбивка_по_щитам!J244</f>
        <v/>
      </c>
      <c r="H244" s="14" t="str">
        <f>Разбивка_по_щитам!K244</f>
        <v/>
      </c>
      <c r="I244" s="14" t="str">
        <f>Разбивка_по_щитам!L244</f>
        <v/>
      </c>
      <c r="J244" s="14" t="str">
        <f>Разбивка_по_щитам!M244</f>
        <v/>
      </c>
      <c r="K244" s="14" t="str">
        <f>Разбивка_по_щитам!N244</f>
        <v/>
      </c>
      <c r="L244" s="14"/>
      <c r="M244" s="14" t="str">
        <f>Разбивка_по_щитам!P244</f>
        <v/>
      </c>
      <c r="N244" s="14"/>
      <c r="P244" s="14"/>
      <c r="Q244" s="14"/>
      <c r="R244" s="14"/>
      <c r="S244" s="14"/>
      <c r="T244" s="14"/>
      <c r="U244" s="14"/>
    </row>
    <row r="245" spans="2:21" x14ac:dyDescent="0.2">
      <c r="B245" s="14">
        <f>Разбивка_по_щитам!B245</f>
        <v>1</v>
      </c>
      <c r="C245" s="14">
        <f>Разбивка_по_щитам!C245</f>
        <v>243</v>
      </c>
      <c r="D245" s="14" t="str">
        <f>Разбивка_по_щитам!F245</f>
        <v>ГРЩ-ЖД</v>
      </c>
      <c r="E245" s="14">
        <f>Разбивка_по_щитам!H245</f>
        <v>0</v>
      </c>
      <c r="F245" s="14" t="e">
        <f>Разбивка_по_щитам!I245</f>
        <v>#N/A</v>
      </c>
      <c r="G245" s="14" t="str">
        <f>Разбивка_по_щитам!J245</f>
        <v/>
      </c>
      <c r="H245" s="14" t="str">
        <f>Разбивка_по_щитам!K245</f>
        <v/>
      </c>
      <c r="I245" s="14" t="str">
        <f>Разбивка_по_щитам!L245</f>
        <v/>
      </c>
      <c r="J245" s="14" t="str">
        <f>Разбивка_по_щитам!M245</f>
        <v/>
      </c>
      <c r="K245" s="14" t="str">
        <f>Разбивка_по_щитам!N245</f>
        <v/>
      </c>
      <c r="L245" s="14"/>
      <c r="M245" s="14" t="str">
        <f>Разбивка_по_щитам!P245</f>
        <v/>
      </c>
      <c r="N245" s="14"/>
      <c r="P245" s="14"/>
      <c r="Q245" s="14"/>
      <c r="R245" s="14"/>
      <c r="S245" s="14"/>
      <c r="T245" s="14"/>
      <c r="U245" s="14"/>
    </row>
    <row r="246" spans="2:21" x14ac:dyDescent="0.2">
      <c r="B246" s="14">
        <f>Разбивка_по_щитам!B246</f>
        <v>1</v>
      </c>
      <c r="C246" s="14">
        <f>Разбивка_по_щитам!C246</f>
        <v>244</v>
      </c>
      <c r="D246" s="14" t="str">
        <f>Разбивка_по_щитам!F246</f>
        <v>ГРЩ-ЖД</v>
      </c>
      <c r="E246" s="14">
        <f>Разбивка_по_щитам!H246</f>
        <v>0</v>
      </c>
      <c r="F246" s="14" t="e">
        <f>Разбивка_по_щитам!I246</f>
        <v>#N/A</v>
      </c>
      <c r="G246" s="14" t="str">
        <f>Разбивка_по_щитам!J246</f>
        <v/>
      </c>
      <c r="H246" s="14" t="str">
        <f>Разбивка_по_щитам!K246</f>
        <v/>
      </c>
      <c r="I246" s="14" t="str">
        <f>Разбивка_по_щитам!L246</f>
        <v/>
      </c>
      <c r="J246" s="14" t="str">
        <f>Разбивка_по_щитам!M246</f>
        <v/>
      </c>
      <c r="K246" s="14" t="str">
        <f>Разбивка_по_щитам!N246</f>
        <v/>
      </c>
      <c r="L246" s="14"/>
      <c r="M246" s="14" t="str">
        <f>Разбивка_по_щитам!P246</f>
        <v/>
      </c>
      <c r="N246" s="14"/>
      <c r="P246" s="14"/>
      <c r="Q246" s="14"/>
      <c r="R246" s="14"/>
      <c r="S246" s="14"/>
      <c r="T246" s="14"/>
      <c r="U246" s="14"/>
    </row>
    <row r="247" spans="2:21" x14ac:dyDescent="0.2">
      <c r="B247" s="14">
        <f>Разбивка_по_щитам!B247</f>
        <v>1</v>
      </c>
      <c r="C247" s="14">
        <f>Разбивка_по_щитам!C247</f>
        <v>245</v>
      </c>
      <c r="D247" s="14" t="str">
        <f>Разбивка_по_щитам!F247</f>
        <v>ГРЩ-ЖД</v>
      </c>
      <c r="E247" s="14">
        <f>Разбивка_по_щитам!H247</f>
        <v>0</v>
      </c>
      <c r="F247" s="14" t="e">
        <f>Разбивка_по_щитам!I247</f>
        <v>#N/A</v>
      </c>
      <c r="G247" s="14" t="str">
        <f>Разбивка_по_щитам!J247</f>
        <v/>
      </c>
      <c r="H247" s="14" t="str">
        <f>Разбивка_по_щитам!K247</f>
        <v/>
      </c>
      <c r="I247" s="14" t="str">
        <f>Разбивка_по_щитам!L247</f>
        <v/>
      </c>
      <c r="J247" s="14" t="str">
        <f>Разбивка_по_щитам!M247</f>
        <v/>
      </c>
      <c r="K247" s="14" t="str">
        <f>Разбивка_по_щитам!N247</f>
        <v/>
      </c>
      <c r="L247" s="14"/>
      <c r="M247" s="14" t="str">
        <f>Разбивка_по_щитам!P247</f>
        <v/>
      </c>
      <c r="N247" s="14"/>
      <c r="P247" s="14"/>
      <c r="Q247" s="14"/>
      <c r="R247" s="14"/>
      <c r="S247" s="14"/>
      <c r="T247" s="14"/>
      <c r="U247" s="14"/>
    </row>
    <row r="248" spans="2:21" x14ac:dyDescent="0.2">
      <c r="B248" s="14">
        <f>Разбивка_по_щитам!B248</f>
        <v>1</v>
      </c>
      <c r="C248" s="14">
        <f>Разбивка_по_щитам!C248</f>
        <v>246</v>
      </c>
      <c r="D248" s="14" t="str">
        <f>Разбивка_по_щитам!F248</f>
        <v>ГРЩ-ЖД</v>
      </c>
      <c r="E248" s="14">
        <f>Разбивка_по_щитам!H248</f>
        <v>0</v>
      </c>
      <c r="F248" s="14" t="e">
        <f>Разбивка_по_щитам!I248</f>
        <v>#N/A</v>
      </c>
      <c r="G248" s="14" t="str">
        <f>Разбивка_по_щитам!J248</f>
        <v/>
      </c>
      <c r="H248" s="14" t="str">
        <f>Разбивка_по_щитам!K248</f>
        <v/>
      </c>
      <c r="I248" s="14" t="str">
        <f>Разбивка_по_щитам!L248</f>
        <v/>
      </c>
      <c r="J248" s="14" t="str">
        <f>Разбивка_по_щитам!M248</f>
        <v/>
      </c>
      <c r="K248" s="14" t="str">
        <f>Разбивка_по_щитам!N248</f>
        <v/>
      </c>
      <c r="L248" s="14"/>
      <c r="M248" s="14" t="str">
        <f>Разбивка_по_щитам!P248</f>
        <v/>
      </c>
      <c r="N248" s="14"/>
      <c r="P248" s="14"/>
      <c r="Q248" s="14"/>
      <c r="R248" s="14"/>
      <c r="S248" s="14"/>
      <c r="T248" s="14"/>
      <c r="U248" s="14"/>
    </row>
    <row r="249" spans="2:21" x14ac:dyDescent="0.2">
      <c r="B249" s="14">
        <f>Разбивка_по_щитам!B249</f>
        <v>1</v>
      </c>
      <c r="C249" s="14">
        <f>Разбивка_по_щитам!C249</f>
        <v>247</v>
      </c>
      <c r="D249" s="14" t="str">
        <f>Разбивка_по_щитам!F249</f>
        <v>ГРЩ-ЖД</v>
      </c>
      <c r="E249" s="14">
        <f>Разбивка_по_щитам!H249</f>
        <v>0</v>
      </c>
      <c r="F249" s="14" t="e">
        <f>Разбивка_по_щитам!I249</f>
        <v>#N/A</v>
      </c>
      <c r="G249" s="14" t="str">
        <f>Разбивка_по_щитам!J249</f>
        <v/>
      </c>
      <c r="H249" s="14" t="str">
        <f>Разбивка_по_щитам!K249</f>
        <v/>
      </c>
      <c r="I249" s="14" t="str">
        <f>Разбивка_по_щитам!L249</f>
        <v/>
      </c>
      <c r="J249" s="14" t="str">
        <f>Разбивка_по_щитам!M249</f>
        <v/>
      </c>
      <c r="K249" s="14" t="str">
        <f>Разбивка_по_щитам!N249</f>
        <v/>
      </c>
      <c r="L249" s="14"/>
      <c r="M249" s="14" t="str">
        <f>Разбивка_по_щитам!P249</f>
        <v/>
      </c>
      <c r="N249" s="14"/>
      <c r="P249" s="14"/>
      <c r="Q249" s="14"/>
      <c r="R249" s="14"/>
      <c r="S249" s="14"/>
      <c r="T249" s="14"/>
      <c r="U249" s="14"/>
    </row>
    <row r="250" spans="2:21" x14ac:dyDescent="0.2">
      <c r="B250" s="14">
        <f>Разбивка_по_щитам!B250</f>
        <v>1</v>
      </c>
      <c r="C250" s="14">
        <f>Разбивка_по_щитам!C250</f>
        <v>248</v>
      </c>
      <c r="D250" s="14" t="str">
        <f>Разбивка_по_щитам!F250</f>
        <v>ГРЩ-ЖД</v>
      </c>
      <c r="E250" s="14">
        <f>Разбивка_по_щитам!H250</f>
        <v>0</v>
      </c>
      <c r="F250" s="14" t="e">
        <f>Разбивка_по_щитам!I250</f>
        <v>#N/A</v>
      </c>
      <c r="G250" s="14" t="str">
        <f>Разбивка_по_щитам!J250</f>
        <v/>
      </c>
      <c r="H250" s="14" t="str">
        <f>Разбивка_по_щитам!K250</f>
        <v/>
      </c>
      <c r="I250" s="14" t="str">
        <f>Разбивка_по_щитам!L250</f>
        <v/>
      </c>
      <c r="J250" s="14" t="str">
        <f>Разбивка_по_щитам!M250</f>
        <v/>
      </c>
      <c r="K250" s="14" t="str">
        <f>Разбивка_по_щитам!N250</f>
        <v/>
      </c>
      <c r="L250" s="14"/>
      <c r="M250" s="14" t="str">
        <f>Разбивка_по_щитам!P250</f>
        <v/>
      </c>
      <c r="N250" s="14"/>
      <c r="P250" s="14"/>
      <c r="Q250" s="14"/>
      <c r="R250" s="14"/>
      <c r="S250" s="14"/>
      <c r="T250" s="14"/>
      <c r="U250" s="14"/>
    </row>
    <row r="251" spans="2:21" x14ac:dyDescent="0.2">
      <c r="B251" s="14">
        <f>Разбивка_по_щитам!B251</f>
        <v>1</v>
      </c>
      <c r="C251" s="14">
        <f>Разбивка_по_щитам!C251</f>
        <v>249</v>
      </c>
      <c r="D251" s="14" t="str">
        <f>Разбивка_по_щитам!F251</f>
        <v>ГРЩ-ЖД</v>
      </c>
      <c r="E251" s="14">
        <f>Разбивка_по_щитам!H251</f>
        <v>0</v>
      </c>
      <c r="F251" s="14" t="e">
        <f>Разбивка_по_щитам!I251</f>
        <v>#N/A</v>
      </c>
      <c r="G251" s="14" t="str">
        <f>Разбивка_по_щитам!J251</f>
        <v/>
      </c>
      <c r="H251" s="14" t="str">
        <f>Разбивка_по_щитам!K251</f>
        <v/>
      </c>
      <c r="I251" s="14" t="str">
        <f>Разбивка_по_щитам!L251</f>
        <v/>
      </c>
      <c r="J251" s="14" t="str">
        <f>Разбивка_по_щитам!M251</f>
        <v/>
      </c>
      <c r="K251" s="14" t="str">
        <f>Разбивка_по_щитам!N251</f>
        <v/>
      </c>
      <c r="L251" s="14"/>
      <c r="M251" s="14" t="str">
        <f>Разбивка_по_щитам!P251</f>
        <v/>
      </c>
      <c r="N251" s="14"/>
      <c r="P251" s="14"/>
      <c r="Q251" s="14"/>
      <c r="R251" s="14"/>
      <c r="S251" s="14"/>
      <c r="T251" s="14"/>
      <c r="U251" s="14"/>
    </row>
    <row r="252" spans="2:21" x14ac:dyDescent="0.2">
      <c r="B252" s="14">
        <f>Разбивка_по_щитам!B252</f>
        <v>1</v>
      </c>
      <c r="C252" s="14">
        <f>Разбивка_по_щитам!C252</f>
        <v>250</v>
      </c>
      <c r="D252" s="14" t="str">
        <f>Разбивка_по_щитам!F252</f>
        <v>ГРЩ-ЖД</v>
      </c>
      <c r="E252" s="14">
        <f>Разбивка_по_щитам!H252</f>
        <v>0</v>
      </c>
      <c r="F252" s="14" t="e">
        <f>Разбивка_по_щитам!I252</f>
        <v>#N/A</v>
      </c>
      <c r="G252" s="14" t="str">
        <f>Разбивка_по_щитам!J252</f>
        <v/>
      </c>
      <c r="H252" s="14" t="str">
        <f>Разбивка_по_щитам!K252</f>
        <v/>
      </c>
      <c r="I252" s="14" t="str">
        <f>Разбивка_по_щитам!L252</f>
        <v/>
      </c>
      <c r="J252" s="14" t="str">
        <f>Разбивка_по_щитам!M252</f>
        <v/>
      </c>
      <c r="K252" s="14" t="str">
        <f>Разбивка_по_щитам!N252</f>
        <v/>
      </c>
      <c r="L252" s="14"/>
      <c r="M252" s="14" t="str">
        <f>Разбивка_по_щитам!P252</f>
        <v/>
      </c>
      <c r="N252" s="14"/>
      <c r="P252" s="14"/>
      <c r="Q252" s="14"/>
      <c r="R252" s="14"/>
      <c r="S252" s="14"/>
      <c r="T252" s="14"/>
      <c r="U252" s="14"/>
    </row>
    <row r="253" spans="2:21" x14ac:dyDescent="0.2">
      <c r="B253" s="14">
        <f>Разбивка_по_щитам!B253</f>
        <v>1</v>
      </c>
      <c r="C253" s="14">
        <f>Разбивка_по_щитам!C253</f>
        <v>251</v>
      </c>
      <c r="D253" s="14" t="str">
        <f>Разбивка_по_щитам!F253</f>
        <v>ГРЩ-ЖД</v>
      </c>
      <c r="E253" s="14">
        <f>Разбивка_по_щитам!H253</f>
        <v>0</v>
      </c>
      <c r="F253" s="14" t="e">
        <f>Разбивка_по_щитам!I253</f>
        <v>#N/A</v>
      </c>
      <c r="G253" s="14" t="str">
        <f>Разбивка_по_щитам!J253</f>
        <v/>
      </c>
      <c r="H253" s="14" t="str">
        <f>Разбивка_по_щитам!K253</f>
        <v/>
      </c>
      <c r="I253" s="14" t="str">
        <f>Разбивка_по_щитам!L253</f>
        <v/>
      </c>
      <c r="J253" s="14" t="str">
        <f>Разбивка_по_щитам!M253</f>
        <v/>
      </c>
      <c r="K253" s="14" t="str">
        <f>Разбивка_по_щитам!N253</f>
        <v/>
      </c>
      <c r="L253" s="14"/>
      <c r="M253" s="14" t="str">
        <f>Разбивка_по_щитам!P253</f>
        <v/>
      </c>
      <c r="N253" s="14"/>
      <c r="P253" s="14"/>
      <c r="Q253" s="14"/>
      <c r="R253" s="14"/>
      <c r="S253" s="14"/>
      <c r="T253" s="14"/>
      <c r="U253" s="14"/>
    </row>
    <row r="254" spans="2:21" x14ac:dyDescent="0.2">
      <c r="B254" s="14">
        <f>Разбивка_по_щитам!B254</f>
        <v>1</v>
      </c>
      <c r="C254" s="14">
        <f>Разбивка_по_щитам!C254</f>
        <v>252</v>
      </c>
      <c r="D254" s="14" t="str">
        <f>Разбивка_по_щитам!F254</f>
        <v>ГРЩ-ЖД</v>
      </c>
      <c r="E254" s="14">
        <f>Разбивка_по_щитам!H254</f>
        <v>0</v>
      </c>
      <c r="F254" s="14" t="e">
        <f>Разбивка_по_щитам!I254</f>
        <v>#N/A</v>
      </c>
      <c r="G254" s="14" t="str">
        <f>Разбивка_по_щитам!J254</f>
        <v/>
      </c>
      <c r="H254" s="14" t="str">
        <f>Разбивка_по_щитам!K254</f>
        <v/>
      </c>
      <c r="I254" s="14" t="str">
        <f>Разбивка_по_щитам!L254</f>
        <v/>
      </c>
      <c r="J254" s="14" t="str">
        <f>Разбивка_по_щитам!M254</f>
        <v/>
      </c>
      <c r="K254" s="14" t="str">
        <f>Разбивка_по_щитам!N254</f>
        <v/>
      </c>
      <c r="L254" s="14"/>
      <c r="M254" s="14" t="str">
        <f>Разбивка_по_щитам!P254</f>
        <v/>
      </c>
      <c r="N254" s="14"/>
      <c r="P254" s="14"/>
      <c r="Q254" s="14"/>
      <c r="R254" s="14"/>
      <c r="S254" s="14"/>
      <c r="T254" s="14"/>
      <c r="U254" s="14"/>
    </row>
    <row r="255" spans="2:21" x14ac:dyDescent="0.2">
      <c r="B255" s="14">
        <f>Разбивка_по_щитам!B255</f>
        <v>1</v>
      </c>
      <c r="C255" s="14">
        <f>Разбивка_по_щитам!C255</f>
        <v>253</v>
      </c>
      <c r="D255" s="14" t="str">
        <f>Разбивка_по_щитам!F255</f>
        <v>ГРЩ-ЖД</v>
      </c>
      <c r="E255" s="14">
        <f>Разбивка_по_щитам!H255</f>
        <v>0</v>
      </c>
      <c r="F255" s="14" t="e">
        <f>Разбивка_по_щитам!I255</f>
        <v>#N/A</v>
      </c>
      <c r="G255" s="14" t="str">
        <f>Разбивка_по_щитам!J255</f>
        <v/>
      </c>
      <c r="H255" s="14" t="str">
        <f>Разбивка_по_щитам!K255</f>
        <v/>
      </c>
      <c r="I255" s="14" t="str">
        <f>Разбивка_по_щитам!L255</f>
        <v/>
      </c>
      <c r="J255" s="14" t="str">
        <f>Разбивка_по_щитам!M255</f>
        <v/>
      </c>
      <c r="K255" s="14" t="str">
        <f>Разбивка_по_щитам!N255</f>
        <v/>
      </c>
      <c r="L255" s="14"/>
      <c r="M255" s="14" t="str">
        <f>Разбивка_по_щитам!P255</f>
        <v/>
      </c>
      <c r="N255" s="14"/>
      <c r="P255" s="14"/>
      <c r="Q255" s="14"/>
      <c r="R255" s="14"/>
      <c r="S255" s="14"/>
      <c r="T255" s="14"/>
      <c r="U255" s="14"/>
    </row>
    <row r="256" spans="2:21" x14ac:dyDescent="0.2">
      <c r="B256" s="14">
        <f>Разбивка_по_щитам!B256</f>
        <v>1</v>
      </c>
      <c r="C256" s="14">
        <f>Разбивка_по_щитам!C256</f>
        <v>254</v>
      </c>
      <c r="D256" s="14" t="str">
        <f>Разбивка_по_щитам!F256</f>
        <v>ГРЩ-ЖД</v>
      </c>
      <c r="E256" s="14">
        <f>Разбивка_по_щитам!H256</f>
        <v>0</v>
      </c>
      <c r="F256" s="14" t="e">
        <f>Разбивка_по_щитам!I256</f>
        <v>#N/A</v>
      </c>
      <c r="G256" s="14" t="str">
        <f>Разбивка_по_щитам!J256</f>
        <v/>
      </c>
      <c r="H256" s="14" t="str">
        <f>Разбивка_по_щитам!K256</f>
        <v/>
      </c>
      <c r="I256" s="14" t="str">
        <f>Разбивка_по_щитам!L256</f>
        <v/>
      </c>
      <c r="J256" s="14" t="str">
        <f>Разбивка_по_щитам!M256</f>
        <v/>
      </c>
      <c r="K256" s="14" t="str">
        <f>Разбивка_по_щитам!N256</f>
        <v/>
      </c>
      <c r="L256" s="14"/>
      <c r="M256" s="14" t="str">
        <f>Разбивка_по_щитам!P256</f>
        <v/>
      </c>
      <c r="N256" s="14"/>
    </row>
    <row r="257" spans="2:14" x14ac:dyDescent="0.2">
      <c r="B257" s="14">
        <f>Разбивка_по_щитам!B257</f>
        <v>1</v>
      </c>
      <c r="C257" s="14">
        <f>Разбивка_по_щитам!C257</f>
        <v>255</v>
      </c>
      <c r="D257" s="14" t="str">
        <f>Разбивка_по_щитам!F257</f>
        <v>ГРЩ-ЖД</v>
      </c>
      <c r="E257" s="14">
        <f>Разбивка_по_щитам!H257</f>
        <v>0</v>
      </c>
      <c r="F257" s="14" t="e">
        <f>Разбивка_по_щитам!I257</f>
        <v>#N/A</v>
      </c>
      <c r="G257" s="14" t="str">
        <f>Разбивка_по_щитам!J257</f>
        <v/>
      </c>
      <c r="H257" s="14" t="str">
        <f>Разбивка_по_щитам!K257</f>
        <v/>
      </c>
      <c r="I257" s="14" t="str">
        <f>Разбивка_по_щитам!L257</f>
        <v/>
      </c>
      <c r="J257" s="14" t="str">
        <f>Разбивка_по_щитам!M257</f>
        <v/>
      </c>
      <c r="K257" s="14" t="str">
        <f>Разбивка_по_щитам!N257</f>
        <v/>
      </c>
      <c r="L257" s="14"/>
      <c r="M257" s="14" t="str">
        <f>Разбивка_по_щитам!P257</f>
        <v/>
      </c>
      <c r="N257" s="14"/>
    </row>
    <row r="258" spans="2:14" x14ac:dyDescent="0.2">
      <c r="B258" s="14">
        <f>Разбивка_по_щитам!B258</f>
        <v>1</v>
      </c>
      <c r="C258" s="14">
        <f>Разбивка_по_щитам!C258</f>
        <v>256</v>
      </c>
      <c r="D258" s="14" t="str">
        <f>Разбивка_по_щитам!F258</f>
        <v>ГРЩ-ЖД</v>
      </c>
      <c r="E258" s="14">
        <f>Разбивка_по_щитам!H258</f>
        <v>0</v>
      </c>
      <c r="F258" s="14" t="e">
        <f>Разбивка_по_щитам!I258</f>
        <v>#N/A</v>
      </c>
      <c r="G258" s="14" t="str">
        <f>Разбивка_по_щитам!J258</f>
        <v/>
      </c>
      <c r="H258" s="14" t="str">
        <f>Разбивка_по_щитам!K258</f>
        <v/>
      </c>
      <c r="I258" s="14" t="str">
        <f>Разбивка_по_щитам!L258</f>
        <v/>
      </c>
      <c r="J258" s="14" t="str">
        <f>Разбивка_по_щитам!M258</f>
        <v/>
      </c>
      <c r="K258" s="14" t="str">
        <f>Разбивка_по_щитам!N258</f>
        <v/>
      </c>
      <c r="L258" s="14"/>
      <c r="M258" s="14" t="str">
        <f>Разбивка_по_щитам!P258</f>
        <v/>
      </c>
      <c r="N258" s="14"/>
    </row>
    <row r="259" spans="2:14" x14ac:dyDescent="0.2">
      <c r="B259" s="14">
        <f>Разбивка_по_щитам!B259</f>
        <v>1</v>
      </c>
      <c r="C259" s="14">
        <f>Разбивка_по_щитам!C259</f>
        <v>257</v>
      </c>
      <c r="D259" s="14" t="str">
        <f>Разбивка_по_щитам!F259</f>
        <v>ГРЩ-ЖД</v>
      </c>
      <c r="E259" s="14">
        <f>Разбивка_по_щитам!H259</f>
        <v>0</v>
      </c>
      <c r="F259" s="14" t="e">
        <f>Разбивка_по_щитам!I259</f>
        <v>#N/A</v>
      </c>
      <c r="G259" s="14" t="str">
        <f>Разбивка_по_щитам!J259</f>
        <v/>
      </c>
      <c r="H259" s="14" t="str">
        <f>Разбивка_по_щитам!K259</f>
        <v/>
      </c>
      <c r="I259" s="14" t="str">
        <f>Разбивка_по_щитам!L259</f>
        <v/>
      </c>
      <c r="J259" s="14" t="str">
        <f>Разбивка_по_щитам!M259</f>
        <v/>
      </c>
      <c r="K259" s="14" t="str">
        <f>Разбивка_по_щитам!N259</f>
        <v/>
      </c>
      <c r="L259" s="14"/>
      <c r="M259" s="14" t="str">
        <f>Разбивка_по_щитам!P259</f>
        <v/>
      </c>
      <c r="N259" s="14"/>
    </row>
    <row r="260" spans="2:14" x14ac:dyDescent="0.2">
      <c r="B260" s="14">
        <f>Разбивка_по_щитам!B260</f>
        <v>1</v>
      </c>
      <c r="C260" s="14">
        <f>Разбивка_по_щитам!C260</f>
        <v>258</v>
      </c>
      <c r="D260" s="14" t="str">
        <f>Разбивка_по_щитам!F260</f>
        <v>ГРЩ-ЖД</v>
      </c>
      <c r="E260" s="14">
        <f>Разбивка_по_щитам!H260</f>
        <v>0</v>
      </c>
      <c r="F260" s="14" t="e">
        <f>Разбивка_по_щитам!I260</f>
        <v>#N/A</v>
      </c>
      <c r="G260" s="14" t="str">
        <f>Разбивка_по_щитам!J260</f>
        <v/>
      </c>
      <c r="H260" s="14" t="str">
        <f>Разбивка_по_щитам!K260</f>
        <v/>
      </c>
      <c r="I260" s="14" t="str">
        <f>Разбивка_по_щитам!L260</f>
        <v/>
      </c>
      <c r="J260" s="14" t="str">
        <f>Разбивка_по_щитам!M260</f>
        <v/>
      </c>
      <c r="K260" s="14" t="str">
        <f>Разбивка_по_щитам!N260</f>
        <v/>
      </c>
      <c r="L260" s="14"/>
      <c r="M260" s="14" t="str">
        <f>Разбивка_по_щитам!P260</f>
        <v/>
      </c>
      <c r="N260" s="14"/>
    </row>
    <row r="261" spans="2:14" x14ac:dyDescent="0.2">
      <c r="B261" s="14">
        <f>Разбивка_по_щитам!B261</f>
        <v>1</v>
      </c>
      <c r="C261" s="14">
        <f>Разбивка_по_щитам!C261</f>
        <v>259</v>
      </c>
      <c r="D261" s="14" t="str">
        <f>Разбивка_по_щитам!F261</f>
        <v>ГРЩ-ЖД</v>
      </c>
      <c r="E261" s="14">
        <f>Разбивка_по_щитам!H261</f>
        <v>0</v>
      </c>
      <c r="F261" s="14" t="e">
        <f>Разбивка_по_щитам!I261</f>
        <v>#N/A</v>
      </c>
      <c r="G261" s="14" t="str">
        <f>Разбивка_по_щитам!J261</f>
        <v/>
      </c>
      <c r="H261" s="14" t="str">
        <f>Разбивка_по_щитам!K261</f>
        <v/>
      </c>
      <c r="I261" s="14" t="str">
        <f>Разбивка_по_щитам!L261</f>
        <v/>
      </c>
      <c r="J261" s="14" t="str">
        <f>Разбивка_по_щитам!M261</f>
        <v/>
      </c>
      <c r="K261" s="14" t="str">
        <f>Разбивка_по_щитам!N261</f>
        <v/>
      </c>
      <c r="L261" s="14"/>
      <c r="M261" s="14" t="str">
        <f>Разбивка_по_щитам!P261</f>
        <v/>
      </c>
      <c r="N261" s="14"/>
    </row>
    <row r="262" spans="2:14" x14ac:dyDescent="0.2">
      <c r="B262" s="14">
        <f>Разбивка_по_щитам!B262</f>
        <v>1</v>
      </c>
      <c r="C262" s="14">
        <f>Разбивка_по_щитам!C262</f>
        <v>260</v>
      </c>
      <c r="D262" s="14" t="str">
        <f>Разбивка_по_щитам!F262</f>
        <v>ГРЩ-ЖД</v>
      </c>
      <c r="E262" s="14">
        <f>Разбивка_по_щитам!H262</f>
        <v>0</v>
      </c>
      <c r="F262" s="14" t="e">
        <f>Разбивка_по_щитам!I262</f>
        <v>#N/A</v>
      </c>
      <c r="G262" s="14" t="str">
        <f>Разбивка_по_щитам!J262</f>
        <v/>
      </c>
      <c r="H262" s="14" t="str">
        <f>Разбивка_по_щитам!K262</f>
        <v/>
      </c>
      <c r="I262" s="14" t="str">
        <f>Разбивка_по_щитам!L262</f>
        <v/>
      </c>
      <c r="J262" s="14" t="str">
        <f>Разбивка_по_щитам!M262</f>
        <v/>
      </c>
      <c r="K262" s="14" t="str">
        <f>Разбивка_по_щитам!N262</f>
        <v/>
      </c>
      <c r="L262" s="14"/>
      <c r="M262" s="14" t="str">
        <f>Разбивка_по_щитам!P262</f>
        <v/>
      </c>
      <c r="N262" s="14"/>
    </row>
    <row r="263" spans="2:14" x14ac:dyDescent="0.2">
      <c r="B263" s="14">
        <f>Разбивка_по_щитам!B263</f>
        <v>1</v>
      </c>
      <c r="C263" s="14">
        <f>Разбивка_по_щитам!C263</f>
        <v>261</v>
      </c>
      <c r="D263" s="14" t="str">
        <f>Разбивка_по_щитам!F263</f>
        <v>ГРЩ-ЖД</v>
      </c>
      <c r="E263" s="14">
        <f>Разбивка_по_щитам!H263</f>
        <v>0</v>
      </c>
      <c r="F263" s="14" t="e">
        <f>Разбивка_по_щитам!I263</f>
        <v>#N/A</v>
      </c>
      <c r="G263" s="14" t="str">
        <f>Разбивка_по_щитам!J263</f>
        <v/>
      </c>
      <c r="H263" s="14" t="str">
        <f>Разбивка_по_щитам!K263</f>
        <v/>
      </c>
      <c r="I263" s="14" t="str">
        <f>Разбивка_по_щитам!L263</f>
        <v/>
      </c>
      <c r="J263" s="14" t="str">
        <f>Разбивка_по_щитам!M263</f>
        <v/>
      </c>
      <c r="K263" s="14" t="str">
        <f>Разбивка_по_щитам!N263</f>
        <v/>
      </c>
      <c r="L263" s="14"/>
      <c r="M263" s="14" t="str">
        <f>Разбивка_по_щитам!P263</f>
        <v/>
      </c>
      <c r="N263" s="14"/>
    </row>
    <row r="264" spans="2:14" x14ac:dyDescent="0.2">
      <c r="B264" s="14">
        <f>Разбивка_по_щитам!B264</f>
        <v>1</v>
      </c>
      <c r="C264" s="14">
        <f>Разбивка_по_щитам!C264</f>
        <v>262</v>
      </c>
      <c r="D264" s="14" t="str">
        <f>Разбивка_по_щитам!F264</f>
        <v>ГРЩ-ЖД</v>
      </c>
      <c r="E264" s="14">
        <f>Разбивка_по_щитам!H264</f>
        <v>0</v>
      </c>
      <c r="F264" s="14" t="e">
        <f>Разбивка_по_щитам!I264</f>
        <v>#N/A</v>
      </c>
      <c r="G264" s="14" t="str">
        <f>Разбивка_по_щитам!J264</f>
        <v/>
      </c>
      <c r="H264" s="14" t="str">
        <f>Разбивка_по_щитам!K264</f>
        <v/>
      </c>
      <c r="I264" s="14" t="str">
        <f>Разбивка_по_щитам!L264</f>
        <v/>
      </c>
      <c r="J264" s="14" t="str">
        <f>Разбивка_по_щитам!M264</f>
        <v/>
      </c>
      <c r="K264" s="14" t="str">
        <f>Разбивка_по_щитам!N264</f>
        <v/>
      </c>
      <c r="L264" s="14"/>
      <c r="M264" s="14" t="str">
        <f>Разбивка_по_щитам!P264</f>
        <v/>
      </c>
      <c r="N264" s="14"/>
    </row>
    <row r="265" spans="2:14" x14ac:dyDescent="0.2">
      <c r="B265" s="14">
        <f>Разбивка_по_щитам!B265</f>
        <v>1</v>
      </c>
      <c r="C265" s="14">
        <f>Разбивка_по_щитам!C265</f>
        <v>263</v>
      </c>
      <c r="D265" s="14" t="str">
        <f>Разбивка_по_щитам!F265</f>
        <v>ГРЩ-ЖД</v>
      </c>
      <c r="E265" s="14">
        <f>Разбивка_по_щитам!H265</f>
        <v>0</v>
      </c>
      <c r="F265" s="14" t="e">
        <f>Разбивка_по_щитам!I265</f>
        <v>#N/A</v>
      </c>
      <c r="G265" s="14" t="str">
        <f>Разбивка_по_щитам!J265</f>
        <v/>
      </c>
      <c r="H265" s="14" t="str">
        <f>Разбивка_по_щитам!K265</f>
        <v/>
      </c>
      <c r="I265" s="14" t="str">
        <f>Разбивка_по_щитам!L265</f>
        <v/>
      </c>
      <c r="J265" s="14" t="str">
        <f>Разбивка_по_щитам!M265</f>
        <v/>
      </c>
      <c r="K265" s="14" t="str">
        <f>Разбивка_по_щитам!N265</f>
        <v/>
      </c>
      <c r="L265" s="14"/>
      <c r="M265" s="14" t="str">
        <f>Разбивка_по_щитам!P265</f>
        <v/>
      </c>
      <c r="N265" s="14"/>
    </row>
    <row r="266" spans="2:14" x14ac:dyDescent="0.2">
      <c r="B266" s="14">
        <f>Разбивка_по_щитам!B266</f>
        <v>1</v>
      </c>
      <c r="C266" s="14">
        <f>Разбивка_по_щитам!C266</f>
        <v>264</v>
      </c>
      <c r="D266" s="14" t="str">
        <f>Разбивка_по_щитам!F266</f>
        <v>ГРЩ-ЖД</v>
      </c>
      <c r="E266" s="14">
        <f>Разбивка_по_щитам!H266</f>
        <v>0</v>
      </c>
      <c r="F266" s="14" t="e">
        <f>Разбивка_по_щитам!I266</f>
        <v>#N/A</v>
      </c>
      <c r="G266" s="14" t="str">
        <f>Разбивка_по_щитам!J266</f>
        <v/>
      </c>
      <c r="H266" s="14" t="str">
        <f>Разбивка_по_щитам!K266</f>
        <v/>
      </c>
      <c r="I266" s="14" t="str">
        <f>Разбивка_по_щитам!L266</f>
        <v/>
      </c>
      <c r="J266" s="14" t="str">
        <f>Разбивка_по_щитам!M266</f>
        <v/>
      </c>
      <c r="K266" s="14" t="str">
        <f>Разбивка_по_щитам!N266</f>
        <v/>
      </c>
      <c r="L266" s="14"/>
      <c r="M266" s="14" t="str">
        <f>Разбивка_по_щитам!P266</f>
        <v/>
      </c>
      <c r="N266" s="14"/>
    </row>
    <row r="267" spans="2:14" x14ac:dyDescent="0.2">
      <c r="B267" s="14">
        <f>Разбивка_по_щитам!B267</f>
        <v>1</v>
      </c>
      <c r="C267" s="14">
        <f>Разбивка_по_щитам!C267</f>
        <v>265</v>
      </c>
      <c r="D267" s="14" t="str">
        <f>Разбивка_по_щитам!F267</f>
        <v>ГРЩ-ЖД</v>
      </c>
      <c r="E267" s="14">
        <f>Разбивка_по_щитам!H267</f>
        <v>0</v>
      </c>
      <c r="F267" s="14" t="e">
        <f>Разбивка_по_щитам!I267</f>
        <v>#N/A</v>
      </c>
      <c r="G267" s="14" t="str">
        <f>Разбивка_по_щитам!J267</f>
        <v/>
      </c>
      <c r="H267" s="14" t="str">
        <f>Разбивка_по_щитам!K267</f>
        <v/>
      </c>
      <c r="I267" s="14" t="str">
        <f>Разбивка_по_щитам!L267</f>
        <v/>
      </c>
      <c r="J267" s="14" t="str">
        <f>Разбивка_по_щитам!M267</f>
        <v/>
      </c>
      <c r="K267" s="14" t="str">
        <f>Разбивка_по_щитам!N267</f>
        <v/>
      </c>
      <c r="L267" s="14"/>
      <c r="M267" s="14" t="str">
        <f>Разбивка_по_щитам!P267</f>
        <v/>
      </c>
      <c r="N267" s="14"/>
    </row>
    <row r="268" spans="2:14" x14ac:dyDescent="0.2">
      <c r="B268" s="14">
        <f>Разбивка_по_щитам!B268</f>
        <v>1</v>
      </c>
      <c r="C268" s="14">
        <f>Разбивка_по_щитам!C268</f>
        <v>266</v>
      </c>
      <c r="D268" s="14" t="str">
        <f>Разбивка_по_щитам!F268</f>
        <v>ГРЩ-ЖД</v>
      </c>
      <c r="E268" s="14">
        <f>Разбивка_по_щитам!H268</f>
        <v>0</v>
      </c>
      <c r="F268" s="14" t="e">
        <f>Разбивка_по_щитам!I268</f>
        <v>#N/A</v>
      </c>
      <c r="G268" s="14" t="str">
        <f>Разбивка_по_щитам!J268</f>
        <v/>
      </c>
      <c r="H268" s="14" t="str">
        <f>Разбивка_по_щитам!K268</f>
        <v/>
      </c>
      <c r="I268" s="14" t="str">
        <f>Разбивка_по_щитам!L268</f>
        <v/>
      </c>
      <c r="J268" s="14" t="str">
        <f>Разбивка_по_щитам!M268</f>
        <v/>
      </c>
      <c r="K268" s="14" t="str">
        <f>Разбивка_по_щитам!N268</f>
        <v/>
      </c>
      <c r="L268" s="14"/>
      <c r="M268" s="14" t="str">
        <f>Разбивка_по_щитам!P268</f>
        <v/>
      </c>
      <c r="N268" s="14"/>
    </row>
    <row r="269" spans="2:14" x14ac:dyDescent="0.2">
      <c r="B269" s="14">
        <f>Разбивка_по_щитам!B269</f>
        <v>1</v>
      </c>
      <c r="C269" s="14">
        <f>Разбивка_по_щитам!C269</f>
        <v>267</v>
      </c>
      <c r="D269" s="14" t="str">
        <f>Разбивка_по_щитам!F269</f>
        <v>ГРЩ-ЖД</v>
      </c>
      <c r="E269" s="14">
        <f>Разбивка_по_щитам!H269</f>
        <v>0</v>
      </c>
      <c r="F269" s="14" t="e">
        <f>Разбивка_по_щитам!I269</f>
        <v>#N/A</v>
      </c>
      <c r="G269" s="14" t="str">
        <f>Разбивка_по_щитам!J269</f>
        <v/>
      </c>
      <c r="H269" s="14" t="str">
        <f>Разбивка_по_щитам!K269</f>
        <v/>
      </c>
      <c r="I269" s="14" t="str">
        <f>Разбивка_по_щитам!L269</f>
        <v/>
      </c>
      <c r="J269" s="14" t="str">
        <f>Разбивка_по_щитам!M269</f>
        <v/>
      </c>
      <c r="K269" s="14" t="str">
        <f>Разбивка_по_щитам!N269</f>
        <v/>
      </c>
      <c r="L269" s="14"/>
      <c r="M269" s="14" t="str">
        <f>Разбивка_по_щитам!P269</f>
        <v/>
      </c>
      <c r="N269" s="14"/>
    </row>
    <row r="270" spans="2:14" x14ac:dyDescent="0.2">
      <c r="B270" s="14">
        <f>Разбивка_по_щитам!B270</f>
        <v>1</v>
      </c>
      <c r="C270" s="14">
        <f>Разбивка_по_щитам!C270</f>
        <v>268</v>
      </c>
      <c r="D270" s="14" t="str">
        <f>Разбивка_по_щитам!F270</f>
        <v>ГРЩ-ЖД</v>
      </c>
      <c r="E270" s="14">
        <f>Разбивка_по_щитам!H270</f>
        <v>0</v>
      </c>
      <c r="F270" s="14" t="e">
        <f>Разбивка_по_щитам!I270</f>
        <v>#N/A</v>
      </c>
      <c r="G270" s="14" t="str">
        <f>Разбивка_по_щитам!J270</f>
        <v/>
      </c>
      <c r="H270" s="14" t="str">
        <f>Разбивка_по_щитам!K270</f>
        <v/>
      </c>
      <c r="I270" s="14" t="str">
        <f>Разбивка_по_щитам!L270</f>
        <v/>
      </c>
      <c r="J270" s="14" t="str">
        <f>Разбивка_по_щитам!M270</f>
        <v/>
      </c>
      <c r="K270" s="14" t="str">
        <f>Разбивка_по_щитам!N270</f>
        <v/>
      </c>
      <c r="L270" s="14"/>
      <c r="M270" s="14" t="str">
        <f>Разбивка_по_щитам!P270</f>
        <v/>
      </c>
      <c r="N270" s="14"/>
    </row>
    <row r="271" spans="2:14" x14ac:dyDescent="0.2">
      <c r="B271" s="14">
        <f>Разбивка_по_щитам!B271</f>
        <v>1</v>
      </c>
      <c r="C271" s="14">
        <f>Разбивка_по_щитам!C271</f>
        <v>269</v>
      </c>
      <c r="D271" s="14" t="str">
        <f>Разбивка_по_щитам!F271</f>
        <v>ГРЩ-ЖД</v>
      </c>
      <c r="E271" s="14">
        <f>Разбивка_по_щитам!H271</f>
        <v>0</v>
      </c>
      <c r="F271" s="14" t="e">
        <f>Разбивка_по_щитам!I271</f>
        <v>#N/A</v>
      </c>
      <c r="G271" s="14" t="str">
        <f>Разбивка_по_щитам!J271</f>
        <v/>
      </c>
      <c r="H271" s="14" t="str">
        <f>Разбивка_по_щитам!K271</f>
        <v/>
      </c>
      <c r="I271" s="14" t="str">
        <f>Разбивка_по_щитам!L271</f>
        <v/>
      </c>
      <c r="J271" s="14" t="str">
        <f>Разбивка_по_щитам!M271</f>
        <v/>
      </c>
      <c r="K271" s="14" t="str">
        <f>Разбивка_по_щитам!N271</f>
        <v/>
      </c>
      <c r="L271" s="14"/>
      <c r="M271" s="14" t="str">
        <f>Разбивка_по_щитам!P271</f>
        <v/>
      </c>
      <c r="N271" s="14"/>
    </row>
    <row r="272" spans="2:14" x14ac:dyDescent="0.2">
      <c r="B272" s="14">
        <f>Разбивка_по_щитам!B272</f>
        <v>1</v>
      </c>
      <c r="C272" s="14">
        <f>Разбивка_по_щитам!C272</f>
        <v>270</v>
      </c>
      <c r="D272" s="14" t="str">
        <f>Разбивка_по_щитам!F272</f>
        <v>ГРЩ-ЖД</v>
      </c>
      <c r="E272" s="14">
        <f>Разбивка_по_щитам!H272</f>
        <v>0</v>
      </c>
      <c r="F272" s="14" t="e">
        <f>Разбивка_по_щитам!I272</f>
        <v>#N/A</v>
      </c>
      <c r="G272" s="14" t="str">
        <f>Разбивка_по_щитам!J272</f>
        <v/>
      </c>
      <c r="H272" s="14" t="str">
        <f>Разбивка_по_щитам!K272</f>
        <v/>
      </c>
      <c r="I272" s="14" t="str">
        <f>Разбивка_по_щитам!L272</f>
        <v/>
      </c>
      <c r="J272" s="14" t="str">
        <f>Разбивка_по_щитам!M272</f>
        <v/>
      </c>
      <c r="K272" s="14" t="str">
        <f>Разбивка_по_щитам!N272</f>
        <v/>
      </c>
      <c r="L272" s="14"/>
      <c r="M272" s="14" t="str">
        <f>Разбивка_по_щитам!P272</f>
        <v/>
      </c>
      <c r="N272" s="14"/>
    </row>
    <row r="273" spans="2:14" x14ac:dyDescent="0.2">
      <c r="B273" s="14">
        <f>Разбивка_по_щитам!B273</f>
        <v>1</v>
      </c>
      <c r="C273" s="14">
        <f>Разбивка_по_щитам!C273</f>
        <v>271</v>
      </c>
      <c r="D273" s="14" t="str">
        <f>Разбивка_по_щитам!F273</f>
        <v>ГРЩ-ЖД</v>
      </c>
      <c r="E273" s="14">
        <f>Разбивка_по_щитам!H273</f>
        <v>0</v>
      </c>
      <c r="F273" s="14" t="e">
        <f>Разбивка_по_щитам!I273</f>
        <v>#N/A</v>
      </c>
      <c r="G273" s="14" t="str">
        <f>Разбивка_по_щитам!J273</f>
        <v/>
      </c>
      <c r="H273" s="14" t="str">
        <f>Разбивка_по_щитам!K273</f>
        <v/>
      </c>
      <c r="I273" s="14" t="str">
        <f>Разбивка_по_щитам!L273</f>
        <v/>
      </c>
      <c r="J273" s="14" t="str">
        <f>Разбивка_по_щитам!M273</f>
        <v/>
      </c>
      <c r="K273" s="14" t="str">
        <f>Разбивка_по_щитам!N273</f>
        <v/>
      </c>
      <c r="L273" s="14"/>
      <c r="M273" s="14" t="str">
        <f>Разбивка_по_щитам!P273</f>
        <v/>
      </c>
      <c r="N273" s="14"/>
    </row>
    <row r="274" spans="2:14" x14ac:dyDescent="0.2">
      <c r="B274" s="14">
        <f>Разбивка_по_щитам!B274</f>
        <v>1</v>
      </c>
      <c r="C274" s="14">
        <f>Разбивка_по_щитам!C274</f>
        <v>272</v>
      </c>
      <c r="D274" s="14" t="str">
        <f>Разбивка_по_щитам!F274</f>
        <v>ГРЩ-ЖД</v>
      </c>
      <c r="E274" s="14">
        <f>Разбивка_по_щитам!H274</f>
        <v>0</v>
      </c>
      <c r="F274" s="14" t="e">
        <f>Разбивка_по_щитам!I274</f>
        <v>#N/A</v>
      </c>
      <c r="G274" s="14" t="str">
        <f>Разбивка_по_щитам!J274</f>
        <v/>
      </c>
      <c r="H274" s="14" t="str">
        <f>Разбивка_по_щитам!K274</f>
        <v/>
      </c>
      <c r="I274" s="14" t="str">
        <f>Разбивка_по_щитам!L274</f>
        <v/>
      </c>
      <c r="J274" s="14" t="str">
        <f>Разбивка_по_щитам!M274</f>
        <v/>
      </c>
      <c r="K274" s="14" t="str">
        <f>Разбивка_по_щитам!N274</f>
        <v/>
      </c>
      <c r="L274" s="14"/>
      <c r="M274" s="14" t="str">
        <f>Разбивка_по_щитам!P274</f>
        <v/>
      </c>
      <c r="N274" s="14"/>
    </row>
    <row r="275" spans="2:14" x14ac:dyDescent="0.2">
      <c r="B275" s="14">
        <f>Разбивка_по_щитам!B275</f>
        <v>1</v>
      </c>
      <c r="C275" s="14">
        <f>Разбивка_по_щитам!C275</f>
        <v>273</v>
      </c>
      <c r="D275" s="14" t="str">
        <f>Разбивка_по_щитам!F275</f>
        <v>ГРЩ-ЖД</v>
      </c>
      <c r="E275" s="14">
        <f>Разбивка_по_щитам!H275</f>
        <v>0</v>
      </c>
      <c r="F275" s="14" t="e">
        <f>Разбивка_по_щитам!I275</f>
        <v>#N/A</v>
      </c>
      <c r="G275" s="14" t="str">
        <f>Разбивка_по_щитам!J275</f>
        <v/>
      </c>
      <c r="H275" s="14" t="str">
        <f>Разбивка_по_щитам!K275</f>
        <v/>
      </c>
      <c r="I275" s="14" t="str">
        <f>Разбивка_по_щитам!L275</f>
        <v/>
      </c>
      <c r="J275" s="14" t="str">
        <f>Разбивка_по_щитам!M275</f>
        <v/>
      </c>
      <c r="K275" s="14" t="str">
        <f>Разбивка_по_щитам!N275</f>
        <v/>
      </c>
      <c r="L275" s="14"/>
      <c r="M275" s="14" t="str">
        <f>Разбивка_по_щитам!P275</f>
        <v/>
      </c>
      <c r="N275" s="14"/>
    </row>
    <row r="276" spans="2:14" x14ac:dyDescent="0.2">
      <c r="B276" s="14">
        <f>Разбивка_по_щитам!B276</f>
        <v>1</v>
      </c>
      <c r="C276" s="14">
        <f>Разбивка_по_щитам!C276</f>
        <v>274</v>
      </c>
      <c r="D276" s="14" t="str">
        <f>Разбивка_по_щитам!F276</f>
        <v>ГРЩ-ЖД</v>
      </c>
      <c r="E276" s="14">
        <f>Разбивка_по_щитам!H276</f>
        <v>0</v>
      </c>
      <c r="F276" s="14" t="e">
        <f>Разбивка_по_щитам!I276</f>
        <v>#N/A</v>
      </c>
      <c r="G276" s="14" t="str">
        <f>Разбивка_по_щитам!J276</f>
        <v/>
      </c>
      <c r="H276" s="14" t="str">
        <f>Разбивка_по_щитам!K276</f>
        <v/>
      </c>
      <c r="I276" s="14" t="str">
        <f>Разбивка_по_щитам!L276</f>
        <v/>
      </c>
      <c r="J276" s="14" t="str">
        <f>Разбивка_по_щитам!M276</f>
        <v/>
      </c>
      <c r="K276" s="14" t="str">
        <f>Разбивка_по_щитам!N276</f>
        <v/>
      </c>
      <c r="L276" s="14"/>
      <c r="M276" s="14" t="str">
        <f>Разбивка_по_щитам!P276</f>
        <v/>
      </c>
      <c r="N276" s="14"/>
    </row>
    <row r="277" spans="2:14" x14ac:dyDescent="0.2">
      <c r="B277" s="14">
        <f>Разбивка_по_щитам!B277</f>
        <v>1</v>
      </c>
      <c r="C277" s="14">
        <f>Разбивка_по_щитам!C277</f>
        <v>275</v>
      </c>
      <c r="D277" s="14" t="str">
        <f>Разбивка_по_щитам!F277</f>
        <v>ГРЩ-ЖД</v>
      </c>
      <c r="E277" s="14">
        <f>Разбивка_по_щитам!H277</f>
        <v>0</v>
      </c>
      <c r="F277" s="14" t="e">
        <f>Разбивка_по_щитам!I277</f>
        <v>#N/A</v>
      </c>
      <c r="G277" s="14" t="str">
        <f>Разбивка_по_щитам!J277</f>
        <v/>
      </c>
      <c r="H277" s="14" t="str">
        <f>Разбивка_по_щитам!K277</f>
        <v/>
      </c>
      <c r="I277" s="14" t="str">
        <f>Разбивка_по_щитам!L277</f>
        <v/>
      </c>
      <c r="J277" s="14" t="str">
        <f>Разбивка_по_щитам!M277</f>
        <v/>
      </c>
      <c r="K277" s="14" t="str">
        <f>Разбивка_по_щитам!N277</f>
        <v/>
      </c>
      <c r="L277" s="14"/>
      <c r="M277" s="14" t="str">
        <f>Разбивка_по_щитам!P277</f>
        <v/>
      </c>
      <c r="N277" s="14"/>
    </row>
    <row r="278" spans="2:14" x14ac:dyDescent="0.2">
      <c r="B278" s="14">
        <f>Разбивка_по_щитам!B278</f>
        <v>1</v>
      </c>
      <c r="C278" s="14">
        <f>Разбивка_по_щитам!C278</f>
        <v>276</v>
      </c>
      <c r="D278" s="14" t="str">
        <f>Разбивка_по_щитам!F278</f>
        <v>ГРЩ-ЖД</v>
      </c>
      <c r="E278" s="14">
        <f>Разбивка_по_щитам!H278</f>
        <v>0</v>
      </c>
      <c r="F278" s="14" t="e">
        <f>Разбивка_по_щитам!I278</f>
        <v>#N/A</v>
      </c>
      <c r="G278" s="14" t="str">
        <f>Разбивка_по_щитам!J278</f>
        <v/>
      </c>
      <c r="H278" s="14" t="str">
        <f>Разбивка_по_щитам!K278</f>
        <v/>
      </c>
      <c r="I278" s="14" t="str">
        <f>Разбивка_по_щитам!L278</f>
        <v/>
      </c>
      <c r="J278" s="14" t="str">
        <f>Разбивка_по_щитам!M278</f>
        <v/>
      </c>
      <c r="K278" s="14" t="str">
        <f>Разбивка_по_щитам!N278</f>
        <v/>
      </c>
      <c r="L278" s="14"/>
      <c r="M278" s="14" t="str">
        <f>Разбивка_по_щитам!P278</f>
        <v/>
      </c>
      <c r="N278" s="14"/>
    </row>
    <row r="279" spans="2:14" x14ac:dyDescent="0.2">
      <c r="B279" s="14">
        <f>Разбивка_по_щитам!B279</f>
        <v>1</v>
      </c>
      <c r="C279" s="14">
        <f>Разбивка_по_щитам!C279</f>
        <v>277</v>
      </c>
      <c r="D279" s="14" t="str">
        <f>Разбивка_по_щитам!F279</f>
        <v>ГРЩ-ЖД</v>
      </c>
      <c r="E279" s="14">
        <f>Разбивка_по_щитам!H279</f>
        <v>0</v>
      </c>
      <c r="F279" s="14" t="e">
        <f>Разбивка_по_щитам!I279</f>
        <v>#N/A</v>
      </c>
      <c r="G279" s="14" t="str">
        <f>Разбивка_по_щитам!J279</f>
        <v/>
      </c>
      <c r="H279" s="14" t="str">
        <f>Разбивка_по_щитам!K279</f>
        <v/>
      </c>
      <c r="I279" s="14" t="str">
        <f>Разбивка_по_щитам!L279</f>
        <v/>
      </c>
      <c r="J279" s="14" t="str">
        <f>Разбивка_по_щитам!M279</f>
        <v/>
      </c>
      <c r="K279" s="14" t="str">
        <f>Разбивка_по_щитам!N279</f>
        <v/>
      </c>
      <c r="L279" s="14"/>
      <c r="M279" s="14" t="str">
        <f>Разбивка_по_щитам!P279</f>
        <v/>
      </c>
      <c r="N279" s="14"/>
    </row>
    <row r="280" spans="2:14" x14ac:dyDescent="0.2">
      <c r="B280" s="14">
        <f>Разбивка_по_щитам!B280</f>
        <v>1</v>
      </c>
      <c r="C280" s="14">
        <f>Разбивка_по_щитам!C280</f>
        <v>278</v>
      </c>
      <c r="D280" s="14" t="str">
        <f>Разбивка_по_щитам!F280</f>
        <v>ГРЩ-ЖД</v>
      </c>
      <c r="E280" s="14">
        <f>Разбивка_по_щитам!H280</f>
        <v>0</v>
      </c>
      <c r="F280" s="14" t="e">
        <f>Разбивка_по_щитам!I280</f>
        <v>#N/A</v>
      </c>
      <c r="G280" s="14" t="str">
        <f>Разбивка_по_щитам!J280</f>
        <v/>
      </c>
      <c r="H280" s="14" t="str">
        <f>Разбивка_по_щитам!K280</f>
        <v/>
      </c>
      <c r="I280" s="14" t="str">
        <f>Разбивка_по_щитам!L280</f>
        <v/>
      </c>
      <c r="J280" s="14" t="str">
        <f>Разбивка_по_щитам!M280</f>
        <v/>
      </c>
      <c r="K280" s="14" t="str">
        <f>Разбивка_по_щитам!N280</f>
        <v/>
      </c>
      <c r="L280" s="14"/>
      <c r="M280" s="14" t="str">
        <f>Разбивка_по_щитам!P280</f>
        <v/>
      </c>
      <c r="N280" s="14"/>
    </row>
    <row r="281" spans="2:14" x14ac:dyDescent="0.2">
      <c r="B281" s="14">
        <f>Разбивка_по_щитам!B281</f>
        <v>1</v>
      </c>
      <c r="C281" s="14">
        <f>Разбивка_по_щитам!C281</f>
        <v>279</v>
      </c>
      <c r="D281" s="14" t="str">
        <f>Разбивка_по_щитам!F281</f>
        <v>ГРЩ-ЖД</v>
      </c>
      <c r="E281" s="14">
        <f>Разбивка_по_щитам!H281</f>
        <v>0</v>
      </c>
      <c r="F281" s="14" t="e">
        <f>Разбивка_по_щитам!I281</f>
        <v>#N/A</v>
      </c>
      <c r="G281" s="14" t="str">
        <f>Разбивка_по_щитам!J281</f>
        <v/>
      </c>
      <c r="H281" s="14" t="str">
        <f>Разбивка_по_щитам!K281</f>
        <v/>
      </c>
      <c r="I281" s="14" t="str">
        <f>Разбивка_по_щитам!L281</f>
        <v/>
      </c>
      <c r="J281" s="14" t="str">
        <f>Разбивка_по_щитам!M281</f>
        <v/>
      </c>
      <c r="K281" s="14" t="str">
        <f>Разбивка_по_щитам!N281</f>
        <v/>
      </c>
      <c r="L281" s="14"/>
      <c r="M281" s="14" t="str">
        <f>Разбивка_по_щитам!P281</f>
        <v/>
      </c>
      <c r="N281" s="14"/>
    </row>
    <row r="282" spans="2:14" x14ac:dyDescent="0.2">
      <c r="B282" s="14">
        <f>Разбивка_по_щитам!B282</f>
        <v>1</v>
      </c>
      <c r="C282" s="14">
        <f>Разбивка_по_щитам!C282</f>
        <v>280</v>
      </c>
      <c r="D282" s="14" t="str">
        <f>Разбивка_по_щитам!F282</f>
        <v>ГРЩ-ЖД</v>
      </c>
      <c r="E282" s="14">
        <f>Разбивка_по_щитам!H282</f>
        <v>0</v>
      </c>
      <c r="F282" s="14" t="e">
        <f>Разбивка_по_щитам!I282</f>
        <v>#N/A</v>
      </c>
      <c r="G282" s="14" t="str">
        <f>Разбивка_по_щитам!J282</f>
        <v/>
      </c>
      <c r="H282" s="14" t="str">
        <f>Разбивка_по_щитам!K282</f>
        <v/>
      </c>
      <c r="I282" s="14" t="str">
        <f>Разбивка_по_щитам!L282</f>
        <v/>
      </c>
      <c r="J282" s="14" t="str">
        <f>Разбивка_по_щитам!M282</f>
        <v/>
      </c>
      <c r="K282" s="14" t="str">
        <f>Разбивка_по_щитам!N282</f>
        <v/>
      </c>
      <c r="L282" s="14"/>
      <c r="M282" s="14" t="str">
        <f>Разбивка_по_щитам!P282</f>
        <v/>
      </c>
      <c r="N282" s="14"/>
    </row>
    <row r="283" spans="2:14" x14ac:dyDescent="0.2">
      <c r="B283" s="14">
        <f>Разбивка_по_щитам!B283</f>
        <v>1</v>
      </c>
      <c r="C283" s="14">
        <f>Разбивка_по_щитам!C283</f>
        <v>281</v>
      </c>
      <c r="D283" s="14" t="str">
        <f>Разбивка_по_щитам!F283</f>
        <v>ГРЩ-ЖД</v>
      </c>
      <c r="E283" s="14">
        <f>Разбивка_по_щитам!H283</f>
        <v>0</v>
      </c>
      <c r="F283" s="14" t="e">
        <f>Разбивка_по_щитам!I283</f>
        <v>#N/A</v>
      </c>
      <c r="G283" s="14" t="str">
        <f>Разбивка_по_щитам!J283</f>
        <v/>
      </c>
      <c r="H283" s="14" t="str">
        <f>Разбивка_по_щитам!K283</f>
        <v/>
      </c>
      <c r="I283" s="14" t="str">
        <f>Разбивка_по_щитам!L283</f>
        <v/>
      </c>
      <c r="J283" s="14" t="str">
        <f>Разбивка_по_щитам!M283</f>
        <v/>
      </c>
      <c r="K283" s="14" t="str">
        <f>Разбивка_по_щитам!N283</f>
        <v/>
      </c>
      <c r="L283" s="14"/>
      <c r="M283" s="14" t="str">
        <f>Разбивка_по_щитам!P283</f>
        <v/>
      </c>
      <c r="N283" s="14"/>
    </row>
    <row r="284" spans="2:14" x14ac:dyDescent="0.2">
      <c r="B284" s="14">
        <f>Разбивка_по_щитам!B284</f>
        <v>1</v>
      </c>
      <c r="C284" s="14">
        <f>Разбивка_по_щитам!C284</f>
        <v>282</v>
      </c>
      <c r="D284" s="14" t="str">
        <f>Разбивка_по_щитам!F284</f>
        <v>ГРЩ-ЖД</v>
      </c>
      <c r="E284" s="14">
        <f>Разбивка_по_щитам!H284</f>
        <v>0</v>
      </c>
      <c r="F284" s="14" t="e">
        <f>Разбивка_по_щитам!I284</f>
        <v>#N/A</v>
      </c>
      <c r="G284" s="14" t="str">
        <f>Разбивка_по_щитам!J284</f>
        <v/>
      </c>
      <c r="H284" s="14" t="str">
        <f>Разбивка_по_щитам!K284</f>
        <v/>
      </c>
      <c r="I284" s="14" t="str">
        <f>Разбивка_по_щитам!L284</f>
        <v/>
      </c>
      <c r="J284" s="14" t="str">
        <f>Разбивка_по_щитам!M284</f>
        <v/>
      </c>
      <c r="K284" s="14" t="str">
        <f>Разбивка_по_щитам!N284</f>
        <v/>
      </c>
      <c r="L284" s="14"/>
      <c r="M284" s="14" t="str">
        <f>Разбивка_по_щитам!P284</f>
        <v/>
      </c>
      <c r="N284" s="14"/>
    </row>
    <row r="285" spans="2:14" x14ac:dyDescent="0.2">
      <c r="B285" s="14">
        <f>Разбивка_по_щитам!B285</f>
        <v>1</v>
      </c>
      <c r="C285" s="14">
        <f>Разбивка_по_щитам!C285</f>
        <v>283</v>
      </c>
      <c r="D285" s="14" t="str">
        <f>Разбивка_по_щитам!F285</f>
        <v>ГРЩ-ЖД</v>
      </c>
      <c r="E285" s="14">
        <f>Разбивка_по_щитам!H285</f>
        <v>0</v>
      </c>
      <c r="F285" s="14" t="e">
        <f>Разбивка_по_щитам!I285</f>
        <v>#N/A</v>
      </c>
      <c r="G285" s="14" t="str">
        <f>Разбивка_по_щитам!J285</f>
        <v/>
      </c>
      <c r="H285" s="14" t="str">
        <f>Разбивка_по_щитам!K285</f>
        <v/>
      </c>
      <c r="I285" s="14" t="str">
        <f>Разбивка_по_щитам!L285</f>
        <v/>
      </c>
      <c r="J285" s="14" t="str">
        <f>Разбивка_по_щитам!M285</f>
        <v/>
      </c>
      <c r="K285" s="14" t="str">
        <f>Разбивка_по_щитам!N285</f>
        <v/>
      </c>
      <c r="L285" s="14"/>
      <c r="M285" s="14" t="str">
        <f>Разбивка_по_щитам!P285</f>
        <v/>
      </c>
      <c r="N285" s="14"/>
    </row>
    <row r="286" spans="2:14" x14ac:dyDescent="0.2">
      <c r="B286" s="14">
        <f>Разбивка_по_щитам!B286</f>
        <v>1</v>
      </c>
      <c r="C286" s="14">
        <f>Разбивка_по_щитам!C286</f>
        <v>284</v>
      </c>
      <c r="D286" s="14" t="str">
        <f>Разбивка_по_щитам!F286</f>
        <v>ГРЩ-ЖД</v>
      </c>
      <c r="E286" s="14">
        <f>Разбивка_по_щитам!H286</f>
        <v>0</v>
      </c>
      <c r="F286" s="14" t="e">
        <f>Разбивка_по_щитам!I286</f>
        <v>#N/A</v>
      </c>
      <c r="G286" s="14" t="str">
        <f>Разбивка_по_щитам!J286</f>
        <v/>
      </c>
      <c r="H286" s="14" t="str">
        <f>Разбивка_по_щитам!K286</f>
        <v/>
      </c>
      <c r="I286" s="14" t="str">
        <f>Разбивка_по_щитам!L286</f>
        <v/>
      </c>
      <c r="J286" s="14" t="str">
        <f>Разбивка_по_щитам!M286</f>
        <v/>
      </c>
      <c r="K286" s="14" t="str">
        <f>Разбивка_по_щитам!N286</f>
        <v/>
      </c>
      <c r="L286" s="14"/>
      <c r="M286" s="14" t="str">
        <f>Разбивка_по_щитам!P286</f>
        <v/>
      </c>
      <c r="N286" s="14"/>
    </row>
    <row r="287" spans="2:14" x14ac:dyDescent="0.2">
      <c r="B287" s="14">
        <f>Разбивка_по_щитам!B287</f>
        <v>1</v>
      </c>
      <c r="C287" s="14">
        <f>Разбивка_по_щитам!C287</f>
        <v>285</v>
      </c>
      <c r="D287" s="14" t="str">
        <f>Разбивка_по_щитам!F287</f>
        <v>ГРЩ-ЖД</v>
      </c>
      <c r="E287" s="14">
        <f>Разбивка_по_щитам!H287</f>
        <v>0</v>
      </c>
      <c r="F287" s="14" t="e">
        <f>Разбивка_по_щитам!I287</f>
        <v>#N/A</v>
      </c>
      <c r="G287" s="14" t="str">
        <f>Разбивка_по_щитам!J287</f>
        <v/>
      </c>
      <c r="H287" s="14" t="str">
        <f>Разбивка_по_щитам!K287</f>
        <v/>
      </c>
      <c r="I287" s="14" t="str">
        <f>Разбивка_по_щитам!L287</f>
        <v/>
      </c>
      <c r="J287" s="14" t="str">
        <f>Разбивка_по_щитам!M287</f>
        <v/>
      </c>
      <c r="K287" s="14" t="str">
        <f>Разбивка_по_щитам!N287</f>
        <v/>
      </c>
      <c r="L287" s="14"/>
      <c r="M287" s="14" t="str">
        <f>Разбивка_по_щитам!P287</f>
        <v/>
      </c>
      <c r="N287" s="14"/>
    </row>
    <row r="288" spans="2:14" x14ac:dyDescent="0.2">
      <c r="B288" s="14">
        <f>Разбивка_по_щитам!B288</f>
        <v>1</v>
      </c>
      <c r="C288" s="14">
        <f>Разбивка_по_щитам!C288</f>
        <v>286</v>
      </c>
      <c r="D288" s="14" t="str">
        <f>Разбивка_по_щитам!F288</f>
        <v>ГРЩ-ЖД</v>
      </c>
      <c r="E288" s="14">
        <f>Разбивка_по_щитам!H288</f>
        <v>0</v>
      </c>
      <c r="F288" s="14" t="e">
        <f>Разбивка_по_щитам!I288</f>
        <v>#N/A</v>
      </c>
      <c r="G288" s="14" t="str">
        <f>Разбивка_по_щитам!J288</f>
        <v/>
      </c>
      <c r="H288" s="14" t="str">
        <f>Разбивка_по_щитам!K288</f>
        <v/>
      </c>
      <c r="I288" s="14" t="str">
        <f>Разбивка_по_щитам!L288</f>
        <v/>
      </c>
      <c r="J288" s="14" t="str">
        <f>Разбивка_по_щитам!M288</f>
        <v/>
      </c>
      <c r="K288" s="14" t="str">
        <f>Разбивка_по_щитам!N288</f>
        <v/>
      </c>
      <c r="L288" s="14"/>
      <c r="M288" s="14" t="str">
        <f>Разбивка_по_щитам!P288</f>
        <v/>
      </c>
      <c r="N288" s="14"/>
    </row>
    <row r="289" spans="2:14" x14ac:dyDescent="0.2">
      <c r="B289" s="14">
        <f>Разбивка_по_щитам!B289</f>
        <v>1</v>
      </c>
      <c r="C289" s="14">
        <f>Разбивка_по_щитам!C289</f>
        <v>287</v>
      </c>
      <c r="D289" s="14" t="str">
        <f>Разбивка_по_щитам!F289</f>
        <v>ГРЩ-ЖД</v>
      </c>
      <c r="E289" s="14">
        <f>Разбивка_по_щитам!H289</f>
        <v>0</v>
      </c>
      <c r="F289" s="14" t="e">
        <f>Разбивка_по_щитам!I289</f>
        <v>#N/A</v>
      </c>
      <c r="G289" s="14" t="str">
        <f>Разбивка_по_щитам!J289</f>
        <v/>
      </c>
      <c r="H289" s="14" t="str">
        <f>Разбивка_по_щитам!K289</f>
        <v/>
      </c>
      <c r="I289" s="14" t="str">
        <f>Разбивка_по_щитам!L289</f>
        <v/>
      </c>
      <c r="J289" s="14" t="str">
        <f>Разбивка_по_щитам!M289</f>
        <v/>
      </c>
      <c r="K289" s="14" t="str">
        <f>Разбивка_по_щитам!N289</f>
        <v/>
      </c>
      <c r="L289" s="14"/>
      <c r="M289" s="14" t="str">
        <f>Разбивка_по_щитам!P289</f>
        <v/>
      </c>
      <c r="N289" s="14"/>
    </row>
    <row r="290" spans="2:14" x14ac:dyDescent="0.2">
      <c r="B290" s="14">
        <f>Разбивка_по_щитам!B290</f>
        <v>1</v>
      </c>
      <c r="C290" s="14">
        <f>Разбивка_по_щитам!C290</f>
        <v>288</v>
      </c>
      <c r="D290" s="14" t="str">
        <f>Разбивка_по_щитам!F290</f>
        <v>ГРЩ-ЖД</v>
      </c>
      <c r="E290" s="14">
        <f>Разбивка_по_щитам!H290</f>
        <v>0</v>
      </c>
      <c r="F290" s="14" t="e">
        <f>Разбивка_по_щитам!I290</f>
        <v>#N/A</v>
      </c>
      <c r="G290" s="14" t="str">
        <f>Разбивка_по_щитам!J290</f>
        <v/>
      </c>
      <c r="H290" s="14" t="str">
        <f>Разбивка_по_щитам!K290</f>
        <v/>
      </c>
      <c r="I290" s="14" t="str">
        <f>Разбивка_по_щитам!L290</f>
        <v/>
      </c>
      <c r="J290" s="14" t="str">
        <f>Разбивка_по_щитам!M290</f>
        <v/>
      </c>
      <c r="K290" s="14" t="str">
        <f>Разбивка_по_щитам!N290</f>
        <v/>
      </c>
      <c r="L290" s="14"/>
      <c r="M290" s="14" t="str">
        <f>Разбивка_по_щитам!P290</f>
        <v/>
      </c>
      <c r="N290" s="14"/>
    </row>
    <row r="291" spans="2:14" x14ac:dyDescent="0.2">
      <c r="B291" s="14">
        <f>Разбивка_по_щитам!B291</f>
        <v>1</v>
      </c>
      <c r="C291" s="14">
        <f>Разбивка_по_щитам!C291</f>
        <v>289</v>
      </c>
      <c r="D291" s="14" t="str">
        <f>Разбивка_по_щитам!F291</f>
        <v>ГРЩ-ЖД</v>
      </c>
      <c r="E291" s="14">
        <f>Разбивка_по_щитам!H291</f>
        <v>0</v>
      </c>
      <c r="F291" s="14" t="e">
        <f>Разбивка_по_щитам!I291</f>
        <v>#N/A</v>
      </c>
      <c r="G291" s="14" t="str">
        <f>Разбивка_по_щитам!J291</f>
        <v/>
      </c>
      <c r="H291" s="14" t="str">
        <f>Разбивка_по_щитам!K291</f>
        <v/>
      </c>
      <c r="I291" s="14" t="str">
        <f>Разбивка_по_щитам!L291</f>
        <v/>
      </c>
      <c r="J291" s="14" t="str">
        <f>Разбивка_по_щитам!M291</f>
        <v/>
      </c>
      <c r="K291" s="14" t="str">
        <f>Разбивка_по_щитам!N291</f>
        <v/>
      </c>
      <c r="L291" s="14"/>
      <c r="M291" s="14" t="str">
        <f>Разбивка_по_щитам!P291</f>
        <v/>
      </c>
      <c r="N291" s="14"/>
    </row>
    <row r="292" spans="2:14" x14ac:dyDescent="0.2">
      <c r="B292" s="14">
        <f>Разбивка_по_щитам!B292</f>
        <v>1</v>
      </c>
      <c r="C292" s="14">
        <f>Разбивка_по_щитам!C292</f>
        <v>290</v>
      </c>
      <c r="D292" s="14" t="str">
        <f>Разбивка_по_щитам!F292</f>
        <v>ГРЩ-ЖД</v>
      </c>
      <c r="E292" s="14">
        <f>Разбивка_по_щитам!H292</f>
        <v>0</v>
      </c>
      <c r="F292" s="14" t="e">
        <f>Разбивка_по_щитам!I292</f>
        <v>#N/A</v>
      </c>
      <c r="G292" s="14" t="str">
        <f>Разбивка_по_щитам!J292</f>
        <v/>
      </c>
      <c r="H292" s="14" t="str">
        <f>Разбивка_по_щитам!K292</f>
        <v/>
      </c>
      <c r="I292" s="14" t="str">
        <f>Разбивка_по_щитам!L292</f>
        <v/>
      </c>
      <c r="J292" s="14" t="str">
        <f>Разбивка_по_щитам!M292</f>
        <v/>
      </c>
      <c r="K292" s="14" t="str">
        <f>Разбивка_по_щитам!N292</f>
        <v/>
      </c>
      <c r="L292" s="14"/>
      <c r="M292" s="14" t="str">
        <f>Разбивка_по_щитам!P292</f>
        <v/>
      </c>
      <c r="N292" s="14"/>
    </row>
    <row r="293" spans="2:14" x14ac:dyDescent="0.2">
      <c r="B293" s="14">
        <f>Разбивка_по_щитам!B293</f>
        <v>1</v>
      </c>
      <c r="C293" s="14">
        <f>Разбивка_по_щитам!C293</f>
        <v>291</v>
      </c>
      <c r="D293" s="14" t="str">
        <f>Разбивка_по_щитам!F293</f>
        <v>ГРЩ-ЖД</v>
      </c>
      <c r="E293" s="14">
        <f>Разбивка_по_щитам!H293</f>
        <v>0</v>
      </c>
      <c r="F293" s="14" t="e">
        <f>Разбивка_по_щитам!I293</f>
        <v>#N/A</v>
      </c>
      <c r="G293" s="14" t="str">
        <f>Разбивка_по_щитам!J293</f>
        <v/>
      </c>
      <c r="H293" s="14" t="str">
        <f>Разбивка_по_щитам!K293</f>
        <v/>
      </c>
      <c r="I293" s="14" t="str">
        <f>Разбивка_по_щитам!L293</f>
        <v/>
      </c>
      <c r="J293" s="14" t="str">
        <f>Разбивка_по_щитам!M293</f>
        <v/>
      </c>
      <c r="K293" s="14" t="str">
        <f>Разбивка_по_щитам!N293</f>
        <v/>
      </c>
      <c r="L293" s="14"/>
      <c r="M293" s="14" t="str">
        <f>Разбивка_по_щитам!P293</f>
        <v/>
      </c>
      <c r="N293" s="14"/>
    </row>
    <row r="294" spans="2:14" x14ac:dyDescent="0.2">
      <c r="B294" s="14">
        <f>Разбивка_по_щитам!B294</f>
        <v>1</v>
      </c>
      <c r="C294" s="14">
        <f>Разбивка_по_щитам!C294</f>
        <v>292</v>
      </c>
      <c r="D294" s="14" t="str">
        <f>Разбивка_по_щитам!F294</f>
        <v>ГРЩ-ЖД</v>
      </c>
      <c r="E294" s="14">
        <f>Разбивка_по_щитам!H294</f>
        <v>0</v>
      </c>
      <c r="F294" s="14" t="e">
        <f>Разбивка_по_щитам!I294</f>
        <v>#N/A</v>
      </c>
      <c r="G294" s="14" t="str">
        <f>Разбивка_по_щитам!J294</f>
        <v/>
      </c>
      <c r="H294" s="14" t="str">
        <f>Разбивка_по_щитам!K294</f>
        <v/>
      </c>
      <c r="I294" s="14" t="str">
        <f>Разбивка_по_щитам!L294</f>
        <v/>
      </c>
      <c r="J294" s="14" t="str">
        <f>Разбивка_по_щитам!M294</f>
        <v/>
      </c>
      <c r="K294" s="14" t="str">
        <f>Разбивка_по_щитам!N294</f>
        <v/>
      </c>
      <c r="L294" s="14"/>
      <c r="M294" s="14" t="str">
        <f>Разбивка_по_щитам!P294</f>
        <v/>
      </c>
      <c r="N294" s="14"/>
    </row>
    <row r="295" spans="2:14" x14ac:dyDescent="0.2">
      <c r="B295" s="14">
        <f>Разбивка_по_щитам!B295</f>
        <v>1</v>
      </c>
      <c r="C295" s="14">
        <f>Разбивка_по_щитам!C295</f>
        <v>293</v>
      </c>
      <c r="D295" s="14" t="str">
        <f>Разбивка_по_щитам!F295</f>
        <v>ГРЩ-ЖД</v>
      </c>
      <c r="E295" s="14">
        <f>Разбивка_по_щитам!H295</f>
        <v>0</v>
      </c>
      <c r="F295" s="14" t="e">
        <f>Разбивка_по_щитам!I295</f>
        <v>#N/A</v>
      </c>
      <c r="G295" s="14" t="str">
        <f>Разбивка_по_щитам!J295</f>
        <v/>
      </c>
      <c r="H295" s="14" t="str">
        <f>Разбивка_по_щитам!K295</f>
        <v/>
      </c>
      <c r="I295" s="14" t="str">
        <f>Разбивка_по_щитам!L295</f>
        <v/>
      </c>
      <c r="J295" s="14" t="str">
        <f>Разбивка_по_щитам!M295</f>
        <v/>
      </c>
      <c r="K295" s="14" t="str">
        <f>Разбивка_по_щитам!N295</f>
        <v/>
      </c>
      <c r="L295" s="14"/>
      <c r="M295" s="14" t="str">
        <f>Разбивка_по_щитам!P295</f>
        <v/>
      </c>
      <c r="N295" s="14"/>
    </row>
    <row r="296" spans="2:14" x14ac:dyDescent="0.2">
      <c r="B296" s="14">
        <f>Разбивка_по_щитам!B296</f>
        <v>1</v>
      </c>
      <c r="C296" s="14">
        <f>Разбивка_по_щитам!C296</f>
        <v>294</v>
      </c>
      <c r="D296" s="14" t="str">
        <f>Разбивка_по_щитам!F296</f>
        <v>ГРЩ-ЖД</v>
      </c>
      <c r="E296" s="14">
        <f>Разбивка_по_щитам!H296</f>
        <v>0</v>
      </c>
      <c r="F296" s="14" t="e">
        <f>Разбивка_по_щитам!I296</f>
        <v>#N/A</v>
      </c>
      <c r="G296" s="14" t="str">
        <f>Разбивка_по_щитам!J296</f>
        <v/>
      </c>
      <c r="H296" s="14" t="str">
        <f>Разбивка_по_щитам!K296</f>
        <v/>
      </c>
      <c r="I296" s="14" t="str">
        <f>Разбивка_по_щитам!L296</f>
        <v/>
      </c>
      <c r="J296" s="14" t="str">
        <f>Разбивка_по_щитам!M296</f>
        <v/>
      </c>
      <c r="K296" s="14" t="str">
        <f>Разбивка_по_щитам!N296</f>
        <v/>
      </c>
      <c r="L296" s="14"/>
      <c r="M296" s="14" t="str">
        <f>Разбивка_по_щитам!P296</f>
        <v/>
      </c>
      <c r="N296" s="14"/>
    </row>
    <row r="297" spans="2:14" x14ac:dyDescent="0.2">
      <c r="B297" s="14">
        <f>Разбивка_по_щитам!B297</f>
        <v>1</v>
      </c>
      <c r="C297" s="14">
        <f>Разбивка_по_щитам!C297</f>
        <v>295</v>
      </c>
      <c r="D297" s="14" t="str">
        <f>Разбивка_по_щитам!F297</f>
        <v>ГРЩ-ЖД</v>
      </c>
      <c r="E297" s="14">
        <f>Разбивка_по_щитам!H297</f>
        <v>0</v>
      </c>
      <c r="F297" s="14" t="e">
        <f>Разбивка_по_щитам!I297</f>
        <v>#N/A</v>
      </c>
      <c r="G297" s="14" t="str">
        <f>Разбивка_по_щитам!J297</f>
        <v/>
      </c>
      <c r="H297" s="14" t="str">
        <f>Разбивка_по_щитам!K297</f>
        <v/>
      </c>
      <c r="I297" s="14" t="str">
        <f>Разбивка_по_щитам!L297</f>
        <v/>
      </c>
      <c r="J297" s="14" t="str">
        <f>Разбивка_по_щитам!M297</f>
        <v/>
      </c>
      <c r="K297" s="14" t="str">
        <f>Разбивка_по_щитам!N297</f>
        <v/>
      </c>
      <c r="L297" s="14"/>
      <c r="M297" s="14" t="str">
        <f>Разбивка_по_щитам!P297</f>
        <v/>
      </c>
      <c r="N297" s="14"/>
    </row>
    <row r="298" spans="2:14" x14ac:dyDescent="0.2">
      <c r="B298" s="14">
        <f>Разбивка_по_щитам!B298</f>
        <v>1</v>
      </c>
      <c r="C298" s="14">
        <f>Разбивка_по_щитам!C298</f>
        <v>296</v>
      </c>
      <c r="D298" s="14" t="str">
        <f>Разбивка_по_щитам!F298</f>
        <v>ГРЩ-ЖД</v>
      </c>
      <c r="E298" s="14">
        <f>Разбивка_по_щитам!H298</f>
        <v>0</v>
      </c>
      <c r="F298" s="14" t="e">
        <f>Разбивка_по_щитам!I298</f>
        <v>#N/A</v>
      </c>
      <c r="G298" s="14" t="str">
        <f>Разбивка_по_щитам!J298</f>
        <v/>
      </c>
      <c r="H298" s="14" t="str">
        <f>Разбивка_по_щитам!K298</f>
        <v/>
      </c>
      <c r="I298" s="14" t="str">
        <f>Разбивка_по_щитам!L298</f>
        <v/>
      </c>
      <c r="J298" s="14" t="str">
        <f>Разбивка_по_щитам!M298</f>
        <v/>
      </c>
      <c r="K298" s="14" t="str">
        <f>Разбивка_по_щитам!N298</f>
        <v/>
      </c>
      <c r="L298" s="14"/>
      <c r="M298" s="14" t="str">
        <f>Разбивка_по_щитам!P298</f>
        <v/>
      </c>
      <c r="N298" s="14"/>
    </row>
    <row r="299" spans="2:14" x14ac:dyDescent="0.2">
      <c r="B299" s="14">
        <f>Разбивка_по_щитам!B299</f>
        <v>1</v>
      </c>
      <c r="C299" s="14">
        <f>Разбивка_по_щитам!C299</f>
        <v>297</v>
      </c>
      <c r="D299" s="14" t="str">
        <f>Разбивка_по_щитам!F299</f>
        <v>ГРЩ-ЖД</v>
      </c>
      <c r="E299" s="14">
        <f>Разбивка_по_щитам!H299</f>
        <v>0</v>
      </c>
      <c r="F299" s="14" t="e">
        <f>Разбивка_по_щитам!I299</f>
        <v>#N/A</v>
      </c>
      <c r="G299" s="14" t="str">
        <f>Разбивка_по_щитам!J299</f>
        <v/>
      </c>
      <c r="H299" s="14" t="str">
        <f>Разбивка_по_щитам!K299</f>
        <v/>
      </c>
      <c r="I299" s="14" t="str">
        <f>Разбивка_по_щитам!L299</f>
        <v/>
      </c>
      <c r="J299" s="14" t="str">
        <f>Разбивка_по_щитам!M299</f>
        <v/>
      </c>
      <c r="K299" s="14" t="str">
        <f>Разбивка_по_щитам!N299</f>
        <v/>
      </c>
      <c r="L299" s="14"/>
      <c r="M299" s="14" t="str">
        <f>Разбивка_по_щитам!P299</f>
        <v/>
      </c>
      <c r="N299" s="14"/>
    </row>
    <row r="300" spans="2:14" x14ac:dyDescent="0.2">
      <c r="B300" s="14">
        <f>Разбивка_по_щитам!B300</f>
        <v>1</v>
      </c>
      <c r="C300" s="14">
        <f>Разбивка_по_щитам!C300</f>
        <v>298</v>
      </c>
      <c r="D300" s="14" t="str">
        <f>Разбивка_по_щитам!F300</f>
        <v>ГРЩ-ЖД</v>
      </c>
      <c r="E300" s="14">
        <f>Разбивка_по_щитам!H300</f>
        <v>0</v>
      </c>
      <c r="F300" s="14" t="e">
        <f>Разбивка_по_щитам!I300</f>
        <v>#N/A</v>
      </c>
      <c r="G300" s="14" t="str">
        <f>Разбивка_по_щитам!J300</f>
        <v/>
      </c>
      <c r="H300" s="14" t="str">
        <f>Разбивка_по_щитам!K300</f>
        <v/>
      </c>
      <c r="I300" s="14" t="str">
        <f>Разбивка_по_щитам!L300</f>
        <v/>
      </c>
      <c r="J300" s="14" t="str">
        <f>Разбивка_по_щитам!M300</f>
        <v/>
      </c>
      <c r="K300" s="14" t="str">
        <f>Разбивка_по_щитам!N300</f>
        <v/>
      </c>
      <c r="L300" s="14"/>
      <c r="M300" s="14" t="str">
        <f>Разбивка_по_щитам!P300</f>
        <v/>
      </c>
      <c r="N300" s="14"/>
    </row>
    <row r="301" spans="2:14" x14ac:dyDescent="0.2">
      <c r="B301" s="14">
        <f>Разбивка_по_щитам!B301</f>
        <v>1</v>
      </c>
      <c r="C301" s="14">
        <f>Разбивка_по_щитам!C301</f>
        <v>299</v>
      </c>
      <c r="D301" s="14" t="str">
        <f>Разбивка_по_щитам!F301</f>
        <v>ГРЩ-ЖД</v>
      </c>
      <c r="E301" s="14">
        <f>Разбивка_по_щитам!H301</f>
        <v>0</v>
      </c>
      <c r="F301" s="14" t="e">
        <f>Разбивка_по_щитам!I301</f>
        <v>#N/A</v>
      </c>
      <c r="G301" s="14" t="str">
        <f>Разбивка_по_щитам!J301</f>
        <v/>
      </c>
      <c r="H301" s="14" t="str">
        <f>Разбивка_по_щитам!K301</f>
        <v/>
      </c>
      <c r="I301" s="14" t="str">
        <f>Разбивка_по_щитам!L301</f>
        <v/>
      </c>
      <c r="J301" s="14" t="str">
        <f>Разбивка_по_щитам!M301</f>
        <v/>
      </c>
      <c r="K301" s="14" t="str">
        <f>Разбивка_по_щитам!N301</f>
        <v/>
      </c>
      <c r="L301" s="14"/>
      <c r="M301" s="14" t="str">
        <f>Разбивка_по_щитам!P301</f>
        <v/>
      </c>
      <c r="N301" s="14"/>
    </row>
    <row r="302" spans="2:14" x14ac:dyDescent="0.2">
      <c r="B302" s="14">
        <f>Разбивка_по_щитам!B302</f>
        <v>1</v>
      </c>
      <c r="C302" s="14">
        <f>Разбивка_по_щитам!C302</f>
        <v>300</v>
      </c>
      <c r="D302" s="14" t="str">
        <f>Разбивка_по_щитам!F302</f>
        <v>ГРЩ-ЖД</v>
      </c>
      <c r="E302" s="14">
        <f>Разбивка_по_щитам!H302</f>
        <v>0</v>
      </c>
      <c r="F302" s="14" t="e">
        <f>Разбивка_по_щитам!I302</f>
        <v>#N/A</v>
      </c>
      <c r="G302" s="14" t="str">
        <f>Разбивка_по_щитам!J302</f>
        <v/>
      </c>
      <c r="H302" s="14" t="str">
        <f>Разбивка_по_щитам!K302</f>
        <v/>
      </c>
      <c r="I302" s="14" t="str">
        <f>Разбивка_по_щитам!L302</f>
        <v/>
      </c>
      <c r="J302" s="14" t="str">
        <f>Разбивка_по_щитам!M302</f>
        <v/>
      </c>
      <c r="K302" s="14" t="str">
        <f>Разбивка_по_щитам!N302</f>
        <v/>
      </c>
      <c r="L302" s="14"/>
      <c r="M302" s="14" t="str">
        <f>Разбивка_по_щитам!P302</f>
        <v/>
      </c>
      <c r="N302" s="14"/>
    </row>
    <row r="303" spans="2:14" x14ac:dyDescent="0.2">
      <c r="B303" s="14">
        <f>Разбивка_по_щитам!B303</f>
        <v>1</v>
      </c>
      <c r="C303" s="14">
        <f>Разбивка_по_щитам!C303</f>
        <v>301</v>
      </c>
      <c r="D303" s="14" t="str">
        <f>Разбивка_по_щитам!F303</f>
        <v>ГРЩ-ЖД</v>
      </c>
      <c r="E303" s="14">
        <f>Разбивка_по_щитам!H303</f>
        <v>0</v>
      </c>
      <c r="F303" s="14" t="e">
        <f>Разбивка_по_щитам!I303</f>
        <v>#N/A</v>
      </c>
      <c r="G303" s="14" t="str">
        <f>Разбивка_по_щитам!J303</f>
        <v/>
      </c>
      <c r="H303" s="14" t="str">
        <f>Разбивка_по_щитам!K303</f>
        <v/>
      </c>
      <c r="I303" s="14" t="str">
        <f>Разбивка_по_щитам!L303</f>
        <v/>
      </c>
      <c r="J303" s="14" t="str">
        <f>Разбивка_по_щитам!M303</f>
        <v/>
      </c>
      <c r="K303" s="14" t="str">
        <f>Разбивка_по_щитам!N303</f>
        <v/>
      </c>
      <c r="L303" s="14"/>
      <c r="M303" s="14" t="str">
        <f>Разбивка_по_щитам!P303</f>
        <v/>
      </c>
      <c r="N303" s="14"/>
    </row>
    <row r="304" spans="2:14" x14ac:dyDescent="0.2">
      <c r="B304" s="14">
        <f>Разбивка_по_щитам!B304</f>
        <v>1</v>
      </c>
      <c r="C304" s="14">
        <f>Разбивка_по_щитам!C304</f>
        <v>302</v>
      </c>
      <c r="D304" s="14" t="str">
        <f>Разбивка_по_щитам!F304</f>
        <v>ГРЩ-ЖД</v>
      </c>
      <c r="E304" s="14">
        <f>Разбивка_по_щитам!H304</f>
        <v>0</v>
      </c>
      <c r="F304" s="14" t="e">
        <f>Разбивка_по_щитам!I304</f>
        <v>#N/A</v>
      </c>
      <c r="G304" s="14" t="str">
        <f>Разбивка_по_щитам!J304</f>
        <v/>
      </c>
      <c r="H304" s="14" t="str">
        <f>Разбивка_по_щитам!K304</f>
        <v/>
      </c>
      <c r="I304" s="14" t="str">
        <f>Разбивка_по_щитам!L304</f>
        <v/>
      </c>
      <c r="J304" s="14" t="str">
        <f>Разбивка_по_щитам!M304</f>
        <v/>
      </c>
      <c r="K304" s="14" t="str">
        <f>Разбивка_по_щитам!N304</f>
        <v/>
      </c>
      <c r="L304" s="14"/>
      <c r="M304" s="14" t="str">
        <f>Разбивка_по_щитам!P304</f>
        <v/>
      </c>
      <c r="N304" s="14"/>
    </row>
    <row r="305" spans="2:14" x14ac:dyDescent="0.2">
      <c r="B305" s="14">
        <f>Разбивка_по_щитам!B305</f>
        <v>1</v>
      </c>
      <c r="C305" s="14">
        <f>Разбивка_по_щитам!C305</f>
        <v>303</v>
      </c>
      <c r="D305" s="14" t="str">
        <f>Разбивка_по_щитам!F305</f>
        <v>ГРЩ-ЖД</v>
      </c>
      <c r="E305" s="14">
        <f>Разбивка_по_щитам!H305</f>
        <v>0</v>
      </c>
      <c r="F305" s="14" t="e">
        <f>Разбивка_по_щитам!I305</f>
        <v>#N/A</v>
      </c>
      <c r="G305" s="14" t="str">
        <f>Разбивка_по_щитам!J305</f>
        <v/>
      </c>
      <c r="H305" s="14" t="str">
        <f>Разбивка_по_щитам!K305</f>
        <v/>
      </c>
      <c r="I305" s="14" t="str">
        <f>Разбивка_по_щитам!L305</f>
        <v/>
      </c>
      <c r="J305" s="14" t="str">
        <f>Разбивка_по_щитам!M305</f>
        <v/>
      </c>
      <c r="K305" s="14" t="str">
        <f>Разбивка_по_щитам!N305</f>
        <v/>
      </c>
      <c r="L305" s="14"/>
      <c r="M305" s="14" t="str">
        <f>Разбивка_по_щитам!P305</f>
        <v/>
      </c>
      <c r="N305" s="14"/>
    </row>
    <row r="306" spans="2:14" x14ac:dyDescent="0.2">
      <c r="B306" s="14">
        <f>Разбивка_по_щитам!B306</f>
        <v>1</v>
      </c>
      <c r="C306" s="14">
        <f>Разбивка_по_щитам!C306</f>
        <v>304</v>
      </c>
      <c r="D306" s="14" t="str">
        <f>Разбивка_по_щитам!F306</f>
        <v>ГРЩ-ЖД</v>
      </c>
      <c r="E306" s="14">
        <f>Разбивка_по_щитам!H306</f>
        <v>0</v>
      </c>
      <c r="F306" s="14" t="e">
        <f>Разбивка_по_щитам!I306</f>
        <v>#N/A</v>
      </c>
      <c r="G306" s="14" t="str">
        <f>Разбивка_по_щитам!J306</f>
        <v/>
      </c>
      <c r="H306" s="14" t="str">
        <f>Разбивка_по_щитам!K306</f>
        <v/>
      </c>
      <c r="I306" s="14" t="str">
        <f>Разбивка_по_щитам!L306</f>
        <v/>
      </c>
      <c r="J306" s="14" t="str">
        <f>Разбивка_по_щитам!M306</f>
        <v/>
      </c>
      <c r="K306" s="14" t="str">
        <f>Разбивка_по_щитам!N306</f>
        <v/>
      </c>
      <c r="L306" s="14"/>
      <c r="M306" s="14" t="str">
        <f>Разбивка_по_щитам!P306</f>
        <v/>
      </c>
      <c r="N306" s="14"/>
    </row>
    <row r="307" spans="2:14" x14ac:dyDescent="0.2">
      <c r="B307" s="14">
        <f>Разбивка_по_щитам!B307</f>
        <v>1</v>
      </c>
      <c r="C307" s="14">
        <f>Разбивка_по_щитам!C307</f>
        <v>305</v>
      </c>
      <c r="D307" s="14" t="str">
        <f>Разбивка_по_щитам!F307</f>
        <v>ГРЩ-ЖД</v>
      </c>
      <c r="E307" s="14">
        <f>Разбивка_по_щитам!H307</f>
        <v>0</v>
      </c>
      <c r="F307" s="14" t="e">
        <f>Разбивка_по_щитам!I307</f>
        <v>#N/A</v>
      </c>
      <c r="G307" s="14" t="str">
        <f>Разбивка_по_щитам!J307</f>
        <v/>
      </c>
      <c r="H307" s="14" t="str">
        <f>Разбивка_по_щитам!K307</f>
        <v/>
      </c>
      <c r="I307" s="14" t="str">
        <f>Разбивка_по_щитам!L307</f>
        <v/>
      </c>
      <c r="J307" s="14" t="str">
        <f>Разбивка_по_щитам!M307</f>
        <v/>
      </c>
      <c r="K307" s="14" t="str">
        <f>Разбивка_по_щитам!N307</f>
        <v/>
      </c>
      <c r="L307" s="14"/>
      <c r="M307" s="14" t="str">
        <f>Разбивка_по_щитам!P307</f>
        <v/>
      </c>
      <c r="N307" s="14"/>
    </row>
    <row r="308" spans="2:14" x14ac:dyDescent="0.2">
      <c r="B308" s="14">
        <f>Разбивка_по_щитам!B308</f>
        <v>1</v>
      </c>
      <c r="C308" s="14">
        <f>Разбивка_по_щитам!C308</f>
        <v>306</v>
      </c>
      <c r="D308" s="14" t="str">
        <f>Разбивка_по_щитам!F308</f>
        <v>ГРЩ-ЖД</v>
      </c>
      <c r="E308" s="14">
        <f>Разбивка_по_щитам!H308</f>
        <v>0</v>
      </c>
      <c r="F308" s="14" t="e">
        <f>Разбивка_по_щитам!I308</f>
        <v>#N/A</v>
      </c>
      <c r="G308" s="14" t="str">
        <f>Разбивка_по_щитам!J308</f>
        <v/>
      </c>
      <c r="H308" s="14" t="str">
        <f>Разбивка_по_щитам!K308</f>
        <v/>
      </c>
      <c r="I308" s="14" t="str">
        <f>Разбивка_по_щитам!L308</f>
        <v/>
      </c>
      <c r="J308" s="14" t="str">
        <f>Разбивка_по_щитам!M308</f>
        <v/>
      </c>
      <c r="K308" s="14" t="str">
        <f>Разбивка_по_щитам!N308</f>
        <v/>
      </c>
      <c r="L308" s="14"/>
      <c r="M308" s="14" t="str">
        <f>Разбивка_по_щитам!P308</f>
        <v/>
      </c>
      <c r="N308" s="14"/>
    </row>
    <row r="309" spans="2:14" x14ac:dyDescent="0.2">
      <c r="B309" s="14">
        <f>Разбивка_по_щитам!B309</f>
        <v>1</v>
      </c>
      <c r="C309" s="14">
        <f>Разбивка_по_щитам!C309</f>
        <v>307</v>
      </c>
      <c r="D309" s="14" t="str">
        <f>Разбивка_по_щитам!F309</f>
        <v>ГРЩ-ЖД</v>
      </c>
      <c r="E309" s="14">
        <f>Разбивка_по_щитам!H309</f>
        <v>0</v>
      </c>
      <c r="F309" s="14" t="e">
        <f>Разбивка_по_щитам!I309</f>
        <v>#N/A</v>
      </c>
      <c r="G309" s="14" t="str">
        <f>Разбивка_по_щитам!J309</f>
        <v/>
      </c>
      <c r="H309" s="14" t="str">
        <f>Разбивка_по_щитам!K309</f>
        <v/>
      </c>
      <c r="I309" s="14" t="str">
        <f>Разбивка_по_щитам!L309</f>
        <v/>
      </c>
      <c r="J309" s="14" t="str">
        <f>Разбивка_по_щитам!M309</f>
        <v/>
      </c>
      <c r="K309" s="14" t="str">
        <f>Разбивка_по_щитам!N309</f>
        <v/>
      </c>
      <c r="L309" s="14"/>
      <c r="M309" s="14" t="str">
        <f>Разбивка_по_щитам!P309</f>
        <v/>
      </c>
      <c r="N309" s="14"/>
    </row>
    <row r="310" spans="2:14" x14ac:dyDescent="0.2">
      <c r="B310" s="14">
        <f>Разбивка_по_щитам!B310</f>
        <v>1</v>
      </c>
      <c r="C310" s="14">
        <f>Разбивка_по_щитам!C310</f>
        <v>308</v>
      </c>
      <c r="D310" s="14" t="str">
        <f>Разбивка_по_щитам!F310</f>
        <v>ГРЩ-ЖД</v>
      </c>
      <c r="E310" s="14">
        <f>Разбивка_по_щитам!H310</f>
        <v>0</v>
      </c>
      <c r="F310" s="14" t="e">
        <f>Разбивка_по_щитам!I310</f>
        <v>#N/A</v>
      </c>
      <c r="G310" s="14" t="str">
        <f>Разбивка_по_щитам!J310</f>
        <v/>
      </c>
      <c r="H310" s="14" t="str">
        <f>Разбивка_по_щитам!K310</f>
        <v/>
      </c>
      <c r="I310" s="14" t="str">
        <f>Разбивка_по_щитам!L310</f>
        <v/>
      </c>
      <c r="J310" s="14" t="str">
        <f>Разбивка_по_щитам!M310</f>
        <v/>
      </c>
      <c r="K310" s="14" t="str">
        <f>Разбивка_по_щитам!N310</f>
        <v/>
      </c>
      <c r="L310" s="14"/>
      <c r="M310" s="14" t="str">
        <f>Разбивка_по_щитам!P310</f>
        <v/>
      </c>
      <c r="N310" s="14"/>
    </row>
    <row r="311" spans="2:14" x14ac:dyDescent="0.2">
      <c r="B311" s="14">
        <f>Разбивка_по_щитам!B311</f>
        <v>1</v>
      </c>
      <c r="C311" s="14">
        <f>Разбивка_по_щитам!C311</f>
        <v>309</v>
      </c>
      <c r="D311" s="14" t="str">
        <f>Разбивка_по_щитам!F311</f>
        <v>ГРЩ-ЖД</v>
      </c>
      <c r="E311" s="14">
        <f>Разбивка_по_щитам!H311</f>
        <v>0</v>
      </c>
      <c r="F311" s="14" t="e">
        <f>Разбивка_по_щитам!I311</f>
        <v>#N/A</v>
      </c>
      <c r="G311" s="14" t="str">
        <f>Разбивка_по_щитам!J311</f>
        <v/>
      </c>
      <c r="H311" s="14" t="str">
        <f>Разбивка_по_щитам!K311</f>
        <v/>
      </c>
      <c r="I311" s="14" t="str">
        <f>Разбивка_по_щитам!L311</f>
        <v/>
      </c>
      <c r="J311" s="14" t="str">
        <f>Разбивка_по_щитам!M311</f>
        <v/>
      </c>
      <c r="K311" s="14" t="str">
        <f>Разбивка_по_щитам!N311</f>
        <v/>
      </c>
      <c r="L311" s="14"/>
      <c r="M311" s="14" t="str">
        <f>Разбивка_по_щитам!P311</f>
        <v/>
      </c>
      <c r="N311" s="14"/>
    </row>
    <row r="312" spans="2:14" x14ac:dyDescent="0.2">
      <c r="B312" s="14">
        <f>Разбивка_по_щитам!B312</f>
        <v>1</v>
      </c>
      <c r="C312" s="14">
        <f>Разбивка_по_щитам!C312</f>
        <v>310</v>
      </c>
      <c r="D312" s="14" t="str">
        <f>Разбивка_по_щитам!F312</f>
        <v>ГРЩ-ЖД</v>
      </c>
      <c r="E312" s="14">
        <f>Разбивка_по_щитам!H312</f>
        <v>0</v>
      </c>
      <c r="F312" s="14" t="e">
        <f>Разбивка_по_щитам!I312</f>
        <v>#N/A</v>
      </c>
      <c r="G312" s="14" t="str">
        <f>Разбивка_по_щитам!J312</f>
        <v/>
      </c>
      <c r="H312" s="14" t="str">
        <f>Разбивка_по_щитам!K312</f>
        <v/>
      </c>
      <c r="I312" s="14" t="str">
        <f>Разбивка_по_щитам!L312</f>
        <v/>
      </c>
      <c r="J312" s="14" t="str">
        <f>Разбивка_по_щитам!M312</f>
        <v/>
      </c>
      <c r="K312" s="14" t="str">
        <f>Разбивка_по_щитам!N312</f>
        <v/>
      </c>
      <c r="L312" s="14"/>
      <c r="M312" s="14" t="str">
        <f>Разбивка_по_щитам!P312</f>
        <v/>
      </c>
      <c r="N312" s="14"/>
    </row>
    <row r="313" spans="2:14" x14ac:dyDescent="0.2">
      <c r="B313" s="14">
        <f>Разбивка_по_щитам!B313</f>
        <v>1</v>
      </c>
      <c r="C313" s="14">
        <f>Разбивка_по_щитам!C313</f>
        <v>311</v>
      </c>
      <c r="D313" s="14" t="str">
        <f>Разбивка_по_щитам!F313</f>
        <v>ГРЩ-ЖД</v>
      </c>
      <c r="E313" s="14">
        <f>Разбивка_по_щитам!H313</f>
        <v>0</v>
      </c>
      <c r="F313" s="14" t="e">
        <f>Разбивка_по_щитам!I313</f>
        <v>#N/A</v>
      </c>
      <c r="G313" s="14" t="str">
        <f>Разбивка_по_щитам!J313</f>
        <v/>
      </c>
      <c r="H313" s="14" t="str">
        <f>Разбивка_по_щитам!K313</f>
        <v/>
      </c>
      <c r="I313" s="14" t="str">
        <f>Разбивка_по_щитам!L313</f>
        <v/>
      </c>
      <c r="J313" s="14" t="str">
        <f>Разбивка_по_щитам!M313</f>
        <v/>
      </c>
      <c r="K313" s="14" t="str">
        <f>Разбивка_по_щитам!N313</f>
        <v/>
      </c>
      <c r="L313" s="14"/>
      <c r="M313" s="14" t="str">
        <f>Разбивка_по_щитам!P313</f>
        <v/>
      </c>
      <c r="N313" s="14"/>
    </row>
    <row r="314" spans="2:14" x14ac:dyDescent="0.2">
      <c r="B314" s="14">
        <f>Разбивка_по_щитам!B314</f>
        <v>1</v>
      </c>
      <c r="C314" s="14">
        <f>Разбивка_по_щитам!C314</f>
        <v>312</v>
      </c>
      <c r="D314" s="14" t="str">
        <f>Разбивка_по_щитам!F314</f>
        <v>ГРЩ-ЖД</v>
      </c>
      <c r="E314" s="14">
        <f>Разбивка_по_щитам!H314</f>
        <v>0</v>
      </c>
      <c r="F314" s="14" t="e">
        <f>Разбивка_по_щитам!I314</f>
        <v>#N/A</v>
      </c>
      <c r="G314" s="14" t="str">
        <f>Разбивка_по_щитам!J314</f>
        <v/>
      </c>
      <c r="H314" s="14" t="str">
        <f>Разбивка_по_щитам!K314</f>
        <v/>
      </c>
      <c r="I314" s="14" t="str">
        <f>Разбивка_по_щитам!L314</f>
        <v/>
      </c>
      <c r="J314" s="14" t="str">
        <f>Разбивка_по_щитам!M314</f>
        <v/>
      </c>
      <c r="K314" s="14" t="str">
        <f>Разбивка_по_щитам!N314</f>
        <v/>
      </c>
      <c r="L314" s="14"/>
      <c r="M314" s="14" t="str">
        <f>Разбивка_по_щитам!P314</f>
        <v/>
      </c>
      <c r="N314" s="14"/>
    </row>
    <row r="315" spans="2:14" x14ac:dyDescent="0.2">
      <c r="B315" s="14">
        <f>Разбивка_по_щитам!B315</f>
        <v>1</v>
      </c>
      <c r="C315" s="14">
        <f>Разбивка_по_щитам!C315</f>
        <v>313</v>
      </c>
      <c r="D315" s="14" t="str">
        <f>Разбивка_по_щитам!F315</f>
        <v>ГРЩ-ЖД</v>
      </c>
      <c r="E315" s="14">
        <f>Разбивка_по_щитам!H315</f>
        <v>0</v>
      </c>
      <c r="F315" s="14" t="e">
        <f>Разбивка_по_щитам!I315</f>
        <v>#N/A</v>
      </c>
      <c r="G315" s="14" t="str">
        <f>Разбивка_по_щитам!J315</f>
        <v/>
      </c>
      <c r="H315" s="14" t="str">
        <f>Разбивка_по_щитам!K315</f>
        <v/>
      </c>
      <c r="I315" s="14" t="str">
        <f>Разбивка_по_щитам!L315</f>
        <v/>
      </c>
      <c r="J315" s="14" t="str">
        <f>Разбивка_по_щитам!M315</f>
        <v/>
      </c>
      <c r="K315" s="14" t="str">
        <f>Разбивка_по_щитам!N315</f>
        <v/>
      </c>
      <c r="L315" s="14"/>
      <c r="M315" s="14" t="str">
        <f>Разбивка_по_щитам!P315</f>
        <v/>
      </c>
      <c r="N315" s="14"/>
    </row>
    <row r="316" spans="2:14" x14ac:dyDescent="0.2">
      <c r="B316" s="14">
        <f>Разбивка_по_щитам!B316</f>
        <v>1</v>
      </c>
      <c r="C316" s="14">
        <f>Разбивка_по_щитам!C316</f>
        <v>314</v>
      </c>
      <c r="D316" s="14" t="str">
        <f>Разбивка_по_щитам!F316</f>
        <v>ГРЩ-ЖД</v>
      </c>
      <c r="E316" s="14">
        <f>Разбивка_по_щитам!H316</f>
        <v>0</v>
      </c>
      <c r="F316" s="14" t="e">
        <f>Разбивка_по_щитам!I316</f>
        <v>#N/A</v>
      </c>
      <c r="G316" s="14" t="str">
        <f>Разбивка_по_щитам!J316</f>
        <v/>
      </c>
      <c r="H316" s="14" t="str">
        <f>Разбивка_по_щитам!K316</f>
        <v/>
      </c>
      <c r="I316" s="14" t="str">
        <f>Разбивка_по_щитам!L316</f>
        <v/>
      </c>
      <c r="J316" s="14" t="str">
        <f>Разбивка_по_щитам!M316</f>
        <v/>
      </c>
      <c r="K316" s="14" t="str">
        <f>Разбивка_по_щитам!N316</f>
        <v/>
      </c>
      <c r="L316" s="14"/>
      <c r="M316" s="14" t="str">
        <f>Разбивка_по_щитам!P316</f>
        <v/>
      </c>
      <c r="N316" s="14"/>
    </row>
    <row r="317" spans="2:14" x14ac:dyDescent="0.2">
      <c r="B317" s="14">
        <f>Разбивка_по_щитам!B317</f>
        <v>1</v>
      </c>
      <c r="C317" s="14">
        <f>Разбивка_по_щитам!C317</f>
        <v>315</v>
      </c>
      <c r="D317" s="14" t="str">
        <f>Разбивка_по_щитам!F317</f>
        <v>ГРЩ-ЖД</v>
      </c>
      <c r="E317" s="14">
        <f>Разбивка_по_щитам!H317</f>
        <v>0</v>
      </c>
      <c r="F317" s="14" t="e">
        <f>Разбивка_по_щитам!I317</f>
        <v>#N/A</v>
      </c>
      <c r="G317" s="14" t="str">
        <f>Разбивка_по_щитам!J317</f>
        <v/>
      </c>
      <c r="H317" s="14" t="str">
        <f>Разбивка_по_щитам!K317</f>
        <v/>
      </c>
      <c r="I317" s="14" t="str">
        <f>Разбивка_по_щитам!L317</f>
        <v/>
      </c>
      <c r="J317" s="14" t="str">
        <f>Разбивка_по_щитам!M317</f>
        <v/>
      </c>
      <c r="K317" s="14" t="str">
        <f>Разбивка_по_щитам!N317</f>
        <v/>
      </c>
      <c r="L317" s="14"/>
      <c r="M317" s="14" t="str">
        <f>Разбивка_по_щитам!P317</f>
        <v/>
      </c>
      <c r="N317" s="14"/>
    </row>
    <row r="318" spans="2:14" x14ac:dyDescent="0.2">
      <c r="B318" s="14">
        <f>Разбивка_по_щитам!B318</f>
        <v>1</v>
      </c>
      <c r="C318" s="14">
        <f>Разбивка_по_щитам!C318</f>
        <v>316</v>
      </c>
      <c r="D318" s="14" t="str">
        <f>Разбивка_по_щитам!F318</f>
        <v>ГРЩ-ЖД</v>
      </c>
      <c r="E318" s="14">
        <f>Разбивка_по_щитам!H318</f>
        <v>0</v>
      </c>
      <c r="F318" s="14" t="e">
        <f>Разбивка_по_щитам!I318</f>
        <v>#N/A</v>
      </c>
      <c r="G318" s="14" t="str">
        <f>Разбивка_по_щитам!J318</f>
        <v/>
      </c>
      <c r="H318" s="14" t="str">
        <f>Разбивка_по_щитам!K318</f>
        <v/>
      </c>
      <c r="I318" s="14" t="str">
        <f>Разбивка_по_щитам!L318</f>
        <v/>
      </c>
      <c r="J318" s="14" t="str">
        <f>Разбивка_по_щитам!M318</f>
        <v/>
      </c>
      <c r="K318" s="14" t="str">
        <f>Разбивка_по_щитам!N318</f>
        <v/>
      </c>
      <c r="L318" s="14"/>
      <c r="M318" s="14" t="str">
        <f>Разбивка_по_щитам!P318</f>
        <v/>
      </c>
      <c r="N318" s="14"/>
    </row>
    <row r="319" spans="2:14" x14ac:dyDescent="0.2">
      <c r="B319" s="14">
        <f>Разбивка_по_щитам!B319</f>
        <v>1</v>
      </c>
      <c r="C319" s="14">
        <f>Разбивка_по_щитам!C319</f>
        <v>317</v>
      </c>
      <c r="D319" s="14" t="str">
        <f>Разбивка_по_щитам!F319</f>
        <v>ГРЩ-ЖД</v>
      </c>
      <c r="E319" s="14">
        <f>Разбивка_по_щитам!H319</f>
        <v>0</v>
      </c>
      <c r="F319" s="14" t="e">
        <f>Разбивка_по_щитам!I319</f>
        <v>#N/A</v>
      </c>
      <c r="G319" s="14" t="str">
        <f>Разбивка_по_щитам!J319</f>
        <v/>
      </c>
      <c r="H319" s="14" t="str">
        <f>Разбивка_по_щитам!K319</f>
        <v/>
      </c>
      <c r="I319" s="14" t="str">
        <f>Разбивка_по_щитам!L319</f>
        <v/>
      </c>
      <c r="J319" s="14" t="str">
        <f>Разбивка_по_щитам!M319</f>
        <v/>
      </c>
      <c r="K319" s="14" t="str">
        <f>Разбивка_по_щитам!N319</f>
        <v/>
      </c>
      <c r="L319" s="14"/>
      <c r="M319" s="14" t="str">
        <f>Разбивка_по_щитам!P319</f>
        <v/>
      </c>
      <c r="N319" s="14"/>
    </row>
    <row r="320" spans="2:14" x14ac:dyDescent="0.2">
      <c r="B320" s="14">
        <f>Разбивка_по_щитам!B320</f>
        <v>1</v>
      </c>
      <c r="C320" s="14">
        <f>Разбивка_по_щитам!C320</f>
        <v>318</v>
      </c>
      <c r="D320" s="14" t="str">
        <f>Разбивка_по_щитам!F320</f>
        <v>ГРЩ-ЖД</v>
      </c>
      <c r="E320" s="14">
        <f>Разбивка_по_щитам!H320</f>
        <v>0</v>
      </c>
      <c r="F320" s="14" t="e">
        <f>Разбивка_по_щитам!I320</f>
        <v>#N/A</v>
      </c>
      <c r="G320" s="14" t="str">
        <f>Разбивка_по_щитам!J320</f>
        <v/>
      </c>
      <c r="H320" s="14" t="str">
        <f>Разбивка_по_щитам!K320</f>
        <v/>
      </c>
      <c r="I320" s="14" t="str">
        <f>Разбивка_по_щитам!L320</f>
        <v/>
      </c>
      <c r="J320" s="14" t="str">
        <f>Разбивка_по_щитам!M320</f>
        <v/>
      </c>
      <c r="K320" s="14" t="str">
        <f>Разбивка_по_щитам!N320</f>
        <v/>
      </c>
      <c r="L320" s="14"/>
      <c r="M320" s="14" t="str">
        <f>Разбивка_по_щитам!P320</f>
        <v/>
      </c>
      <c r="N320" s="14"/>
    </row>
    <row r="321" spans="2:14" x14ac:dyDescent="0.2">
      <c r="B321" s="14">
        <f>Разбивка_по_щитам!B321</f>
        <v>1</v>
      </c>
      <c r="C321" s="14">
        <f>Разбивка_по_щитам!C321</f>
        <v>319</v>
      </c>
      <c r="D321" s="14" t="str">
        <f>Разбивка_по_щитам!F321</f>
        <v>ГРЩ-ЖД</v>
      </c>
      <c r="E321" s="14">
        <f>Разбивка_по_щитам!H321</f>
        <v>0</v>
      </c>
      <c r="F321" s="14" t="e">
        <f>Разбивка_по_щитам!I321</f>
        <v>#N/A</v>
      </c>
      <c r="G321" s="14" t="str">
        <f>Разбивка_по_щитам!J321</f>
        <v/>
      </c>
      <c r="H321" s="14" t="str">
        <f>Разбивка_по_щитам!K321</f>
        <v/>
      </c>
      <c r="I321" s="14" t="str">
        <f>Разбивка_по_щитам!L321</f>
        <v/>
      </c>
      <c r="J321" s="14" t="str">
        <f>Разбивка_по_щитам!M321</f>
        <v/>
      </c>
      <c r="K321" s="14" t="str">
        <f>Разбивка_по_щитам!N321</f>
        <v/>
      </c>
      <c r="L321" s="14"/>
      <c r="M321" s="14" t="str">
        <f>Разбивка_по_щитам!P321</f>
        <v/>
      </c>
      <c r="N321" s="14"/>
    </row>
    <row r="322" spans="2:14" x14ac:dyDescent="0.2">
      <c r="B322" s="14">
        <f>Разбивка_по_щитам!B322</f>
        <v>1</v>
      </c>
      <c r="C322" s="14">
        <f>Разбивка_по_щитам!C322</f>
        <v>320</v>
      </c>
      <c r="D322" s="14" t="str">
        <f>Разбивка_по_щитам!F322</f>
        <v>ГРЩ-ЖД</v>
      </c>
      <c r="E322" s="14">
        <f>Разбивка_по_щитам!H322</f>
        <v>0</v>
      </c>
      <c r="F322" s="14" t="e">
        <f>Разбивка_по_щитам!I322</f>
        <v>#N/A</v>
      </c>
      <c r="G322" s="14" t="str">
        <f>Разбивка_по_щитам!J322</f>
        <v/>
      </c>
      <c r="H322" s="14" t="str">
        <f>Разбивка_по_щитам!K322</f>
        <v/>
      </c>
      <c r="I322" s="14" t="str">
        <f>Разбивка_по_щитам!L322</f>
        <v/>
      </c>
      <c r="J322" s="14" t="str">
        <f>Разбивка_по_щитам!M322</f>
        <v/>
      </c>
      <c r="K322" s="14" t="str">
        <f>Разбивка_по_щитам!N322</f>
        <v/>
      </c>
      <c r="L322" s="14"/>
      <c r="M322" s="14" t="str">
        <f>Разбивка_по_щитам!P322</f>
        <v/>
      </c>
      <c r="N322" s="14"/>
    </row>
    <row r="323" spans="2:14" x14ac:dyDescent="0.2">
      <c r="B323" s="14">
        <f>Разбивка_по_щитам!B323</f>
        <v>1</v>
      </c>
      <c r="C323" s="14">
        <f>Разбивка_по_щитам!C323</f>
        <v>321</v>
      </c>
      <c r="D323" s="14" t="str">
        <f>Разбивка_по_щитам!F323</f>
        <v>ГРЩ-ЖД</v>
      </c>
      <c r="E323" s="14">
        <f>Разбивка_по_щитам!H323</f>
        <v>0</v>
      </c>
      <c r="F323" s="14" t="e">
        <f>Разбивка_по_щитам!I323</f>
        <v>#N/A</v>
      </c>
      <c r="G323" s="14" t="str">
        <f>Разбивка_по_щитам!J323</f>
        <v/>
      </c>
      <c r="H323" s="14" t="str">
        <f>Разбивка_по_щитам!K323</f>
        <v/>
      </c>
      <c r="I323" s="14" t="str">
        <f>Разбивка_по_щитам!L323</f>
        <v/>
      </c>
      <c r="J323" s="14" t="str">
        <f>Разбивка_по_щитам!M323</f>
        <v/>
      </c>
      <c r="K323" s="14" t="str">
        <f>Разбивка_по_щитам!N323</f>
        <v/>
      </c>
      <c r="L323" s="14"/>
      <c r="M323" s="14" t="str">
        <f>Разбивка_по_щитам!P323</f>
        <v/>
      </c>
      <c r="N323" s="14"/>
    </row>
    <row r="324" spans="2:14" x14ac:dyDescent="0.2">
      <c r="B324" s="14">
        <f>Разбивка_по_щитам!B324</f>
        <v>1</v>
      </c>
      <c r="C324" s="14">
        <f>Разбивка_по_щитам!C324</f>
        <v>322</v>
      </c>
      <c r="D324" s="14" t="str">
        <f>Разбивка_по_щитам!F324</f>
        <v>ГРЩ-ЖД</v>
      </c>
      <c r="E324" s="14">
        <f>Разбивка_по_щитам!H324</f>
        <v>0</v>
      </c>
      <c r="F324" s="14" t="e">
        <f>Разбивка_по_щитам!I324</f>
        <v>#N/A</v>
      </c>
      <c r="G324" s="14" t="str">
        <f>Разбивка_по_щитам!J324</f>
        <v/>
      </c>
      <c r="H324" s="14" t="str">
        <f>Разбивка_по_щитам!K324</f>
        <v/>
      </c>
      <c r="I324" s="14" t="str">
        <f>Разбивка_по_щитам!L324</f>
        <v/>
      </c>
      <c r="J324" s="14" t="str">
        <f>Разбивка_по_щитам!M324</f>
        <v/>
      </c>
      <c r="K324" s="14" t="str">
        <f>Разбивка_по_щитам!N324</f>
        <v/>
      </c>
      <c r="L324" s="14"/>
      <c r="M324" s="14" t="str">
        <f>Разбивка_по_щитам!P324</f>
        <v/>
      </c>
      <c r="N324" s="14"/>
    </row>
    <row r="325" spans="2:14" x14ac:dyDescent="0.2">
      <c r="B325" s="14">
        <f>Разбивка_по_щитам!B325</f>
        <v>1</v>
      </c>
      <c r="C325" s="14">
        <f>Разбивка_по_щитам!C325</f>
        <v>323</v>
      </c>
      <c r="D325" s="14" t="str">
        <f>Разбивка_по_щитам!F325</f>
        <v>ГРЩ-ЖД</v>
      </c>
      <c r="E325" s="14">
        <f>Разбивка_по_щитам!H325</f>
        <v>0</v>
      </c>
      <c r="F325" s="14" t="e">
        <f>Разбивка_по_щитам!I325</f>
        <v>#N/A</v>
      </c>
      <c r="G325" s="14" t="str">
        <f>Разбивка_по_щитам!J325</f>
        <v/>
      </c>
      <c r="H325" s="14" t="str">
        <f>Разбивка_по_щитам!K325</f>
        <v/>
      </c>
      <c r="I325" s="14" t="str">
        <f>Разбивка_по_щитам!L325</f>
        <v/>
      </c>
      <c r="J325" s="14" t="str">
        <f>Разбивка_по_щитам!M325</f>
        <v/>
      </c>
      <c r="K325" s="14" t="str">
        <f>Разбивка_по_щитам!N325</f>
        <v/>
      </c>
      <c r="L325" s="14"/>
      <c r="M325" s="14" t="str">
        <f>Разбивка_по_щитам!P325</f>
        <v/>
      </c>
      <c r="N325" s="14"/>
    </row>
    <row r="326" spans="2:14" x14ac:dyDescent="0.2">
      <c r="B326" s="14">
        <f>Разбивка_по_щитам!B326</f>
        <v>1</v>
      </c>
      <c r="C326" s="14">
        <f>Разбивка_по_щитам!C326</f>
        <v>324</v>
      </c>
      <c r="D326" s="14" t="str">
        <f>Разбивка_по_щитам!F326</f>
        <v>ГРЩ-ЖД</v>
      </c>
      <c r="E326" s="14">
        <f>Разбивка_по_щитам!H326</f>
        <v>0</v>
      </c>
      <c r="F326" s="14" t="e">
        <f>Разбивка_по_щитам!I326</f>
        <v>#N/A</v>
      </c>
      <c r="G326" s="14" t="str">
        <f>Разбивка_по_щитам!J326</f>
        <v/>
      </c>
      <c r="H326" s="14" t="str">
        <f>Разбивка_по_щитам!K326</f>
        <v/>
      </c>
      <c r="I326" s="14" t="str">
        <f>Разбивка_по_щитам!L326</f>
        <v/>
      </c>
      <c r="J326" s="14" t="str">
        <f>Разбивка_по_щитам!M326</f>
        <v/>
      </c>
      <c r="K326" s="14" t="str">
        <f>Разбивка_по_щитам!N326</f>
        <v/>
      </c>
      <c r="L326" s="14"/>
      <c r="M326" s="14" t="str">
        <f>Разбивка_по_щитам!P326</f>
        <v/>
      </c>
      <c r="N326" s="14"/>
    </row>
    <row r="327" spans="2:14" x14ac:dyDescent="0.2">
      <c r="B327" s="14">
        <f>Разбивка_по_щитам!B327</f>
        <v>1</v>
      </c>
      <c r="C327" s="14">
        <f>Разбивка_по_щитам!C327</f>
        <v>325</v>
      </c>
      <c r="D327" s="14" t="str">
        <f>Разбивка_по_щитам!F327</f>
        <v>ГРЩ-ЖД</v>
      </c>
      <c r="E327" s="14">
        <f>Разбивка_по_щитам!H327</f>
        <v>0</v>
      </c>
      <c r="F327" s="14" t="e">
        <f>Разбивка_по_щитам!I327</f>
        <v>#N/A</v>
      </c>
      <c r="G327" s="14" t="str">
        <f>Разбивка_по_щитам!J327</f>
        <v/>
      </c>
      <c r="H327" s="14" t="str">
        <f>Разбивка_по_щитам!K327</f>
        <v/>
      </c>
      <c r="I327" s="14" t="str">
        <f>Разбивка_по_щитам!L327</f>
        <v/>
      </c>
      <c r="J327" s="14" t="str">
        <f>Разбивка_по_щитам!M327</f>
        <v/>
      </c>
      <c r="K327" s="14" t="str">
        <f>Разбивка_по_щитам!N327</f>
        <v/>
      </c>
      <c r="L327" s="14"/>
      <c r="M327" s="14" t="str">
        <f>Разбивка_по_щитам!P327</f>
        <v/>
      </c>
      <c r="N327" s="14"/>
    </row>
    <row r="328" spans="2:14" x14ac:dyDescent="0.2">
      <c r="B328" s="14">
        <f>Разбивка_по_щитам!B328</f>
        <v>1</v>
      </c>
      <c r="C328" s="14">
        <f>Разбивка_по_щитам!C328</f>
        <v>326</v>
      </c>
      <c r="D328" s="14" t="str">
        <f>Разбивка_по_щитам!F328</f>
        <v>ГРЩ-ЖД</v>
      </c>
      <c r="E328" s="14">
        <f>Разбивка_по_щитам!H328</f>
        <v>0</v>
      </c>
      <c r="F328" s="14" t="e">
        <f>Разбивка_по_щитам!I328</f>
        <v>#N/A</v>
      </c>
      <c r="G328" s="14" t="str">
        <f>Разбивка_по_щитам!J328</f>
        <v/>
      </c>
      <c r="H328" s="14" t="str">
        <f>Разбивка_по_щитам!K328</f>
        <v/>
      </c>
      <c r="I328" s="14" t="str">
        <f>Разбивка_по_щитам!L328</f>
        <v/>
      </c>
      <c r="J328" s="14" t="str">
        <f>Разбивка_по_щитам!M328</f>
        <v/>
      </c>
      <c r="K328" s="14" t="str">
        <f>Разбивка_по_щитам!N328</f>
        <v/>
      </c>
      <c r="L328" s="14"/>
      <c r="M328" s="14" t="str">
        <f>Разбивка_по_щитам!P328</f>
        <v/>
      </c>
      <c r="N328" s="14"/>
    </row>
    <row r="329" spans="2:14" x14ac:dyDescent="0.2">
      <c r="B329" s="14">
        <f>Разбивка_по_щитам!B329</f>
        <v>1</v>
      </c>
      <c r="C329" s="14">
        <f>Разбивка_по_щитам!C329</f>
        <v>327</v>
      </c>
      <c r="D329" s="14" t="str">
        <f>Разбивка_по_щитам!F329</f>
        <v>ГРЩ-ЖД</v>
      </c>
      <c r="E329" s="14">
        <f>Разбивка_по_щитам!H329</f>
        <v>0</v>
      </c>
      <c r="F329" s="14" t="e">
        <f>Разбивка_по_щитам!I329</f>
        <v>#N/A</v>
      </c>
      <c r="G329" s="14" t="str">
        <f>Разбивка_по_щитам!J329</f>
        <v/>
      </c>
      <c r="H329" s="14" t="str">
        <f>Разбивка_по_щитам!K329</f>
        <v/>
      </c>
      <c r="I329" s="14" t="str">
        <f>Разбивка_по_щитам!L329</f>
        <v/>
      </c>
      <c r="J329" s="14" t="str">
        <f>Разбивка_по_щитам!M329</f>
        <v/>
      </c>
      <c r="K329" s="14" t="str">
        <f>Разбивка_по_щитам!N329</f>
        <v/>
      </c>
      <c r="L329" s="14"/>
      <c r="M329" s="14" t="str">
        <f>Разбивка_по_щитам!P329</f>
        <v/>
      </c>
      <c r="N329" s="14"/>
    </row>
    <row r="330" spans="2:14" x14ac:dyDescent="0.2">
      <c r="B330" s="14">
        <f>Разбивка_по_щитам!B330</f>
        <v>1</v>
      </c>
      <c r="C330" s="14">
        <f>Разбивка_по_щитам!C330</f>
        <v>328</v>
      </c>
      <c r="D330" s="14" t="str">
        <f>Разбивка_по_щитам!F330</f>
        <v>ГРЩ-ЖД</v>
      </c>
      <c r="E330" s="14">
        <f>Разбивка_по_щитам!H330</f>
        <v>0</v>
      </c>
      <c r="F330" s="14" t="e">
        <f>Разбивка_по_щитам!I330</f>
        <v>#N/A</v>
      </c>
      <c r="G330" s="14" t="str">
        <f>Разбивка_по_щитам!J330</f>
        <v/>
      </c>
      <c r="H330" s="14" t="str">
        <f>Разбивка_по_щитам!K330</f>
        <v/>
      </c>
      <c r="I330" s="14" t="str">
        <f>Разбивка_по_щитам!L330</f>
        <v/>
      </c>
      <c r="J330" s="14" t="str">
        <f>Разбивка_по_щитам!M330</f>
        <v/>
      </c>
      <c r="K330" s="14" t="str">
        <f>Разбивка_по_щитам!N330</f>
        <v/>
      </c>
      <c r="L330" s="14"/>
      <c r="M330" s="14" t="str">
        <f>Разбивка_по_щитам!P330</f>
        <v/>
      </c>
      <c r="N330" s="14"/>
    </row>
    <row r="331" spans="2:14" x14ac:dyDescent="0.2">
      <c r="B331" s="14">
        <f>Разбивка_по_щитам!B331</f>
        <v>1</v>
      </c>
      <c r="C331" s="14">
        <f>Разбивка_по_щитам!C331</f>
        <v>329</v>
      </c>
      <c r="D331" s="14" t="str">
        <f>Разбивка_по_щитам!F331</f>
        <v>ГРЩ-ЖД</v>
      </c>
      <c r="E331" s="14">
        <f>Разбивка_по_щитам!H331</f>
        <v>0</v>
      </c>
      <c r="F331" s="14" t="e">
        <f>Разбивка_по_щитам!I331</f>
        <v>#N/A</v>
      </c>
      <c r="G331" s="14" t="str">
        <f>Разбивка_по_щитам!J331</f>
        <v/>
      </c>
      <c r="H331" s="14" t="str">
        <f>Разбивка_по_щитам!K331</f>
        <v/>
      </c>
      <c r="I331" s="14" t="str">
        <f>Разбивка_по_щитам!L331</f>
        <v/>
      </c>
      <c r="J331" s="14" t="str">
        <f>Разбивка_по_щитам!M331</f>
        <v/>
      </c>
      <c r="K331" s="14" t="str">
        <f>Разбивка_по_щитам!N331</f>
        <v/>
      </c>
      <c r="L331" s="14"/>
      <c r="M331" s="14" t="str">
        <f>Разбивка_по_щитам!P331</f>
        <v/>
      </c>
      <c r="N331" s="14"/>
    </row>
    <row r="332" spans="2:14" x14ac:dyDescent="0.2">
      <c r="B332" s="14">
        <f>Разбивка_по_щитам!B332</f>
        <v>1</v>
      </c>
      <c r="C332" s="14">
        <f>Разбивка_по_щитам!C332</f>
        <v>330</v>
      </c>
      <c r="D332" s="14" t="str">
        <f>Разбивка_по_щитам!F332</f>
        <v>ГРЩ-ЖД</v>
      </c>
      <c r="E332" s="14">
        <f>Разбивка_по_щитам!H332</f>
        <v>0</v>
      </c>
      <c r="F332" s="14" t="e">
        <f>Разбивка_по_щитам!I332</f>
        <v>#N/A</v>
      </c>
      <c r="G332" s="14" t="str">
        <f>Разбивка_по_щитам!J332</f>
        <v/>
      </c>
      <c r="H332" s="14" t="str">
        <f>Разбивка_по_щитам!K332</f>
        <v/>
      </c>
      <c r="I332" s="14" t="str">
        <f>Разбивка_по_щитам!L332</f>
        <v/>
      </c>
      <c r="J332" s="14" t="str">
        <f>Разбивка_по_щитам!M332</f>
        <v/>
      </c>
      <c r="K332" s="14" t="str">
        <f>Разбивка_по_щитам!N332</f>
        <v/>
      </c>
      <c r="L332" s="14"/>
      <c r="M332" s="14" t="str">
        <f>Разбивка_по_щитам!P332</f>
        <v/>
      </c>
      <c r="N332" s="14"/>
    </row>
    <row r="333" spans="2:14" x14ac:dyDescent="0.2">
      <c r="B333" s="14">
        <f>Разбивка_по_щитам!B333</f>
        <v>1</v>
      </c>
      <c r="C333" s="14">
        <f>Разбивка_по_щитам!C333</f>
        <v>331</v>
      </c>
      <c r="D333" s="14" t="str">
        <f>Разбивка_по_щитам!F333</f>
        <v>ГРЩ-ЖД</v>
      </c>
      <c r="E333" s="14">
        <f>Разбивка_по_щитам!H333</f>
        <v>0</v>
      </c>
      <c r="F333" s="14" t="e">
        <f>Разбивка_по_щитам!I333</f>
        <v>#N/A</v>
      </c>
      <c r="G333" s="14" t="str">
        <f>Разбивка_по_щитам!J333</f>
        <v/>
      </c>
      <c r="H333" s="14" t="str">
        <f>Разбивка_по_щитам!K333</f>
        <v/>
      </c>
      <c r="I333" s="14" t="str">
        <f>Разбивка_по_щитам!L333</f>
        <v/>
      </c>
      <c r="J333" s="14" t="str">
        <f>Разбивка_по_щитам!M333</f>
        <v/>
      </c>
      <c r="K333" s="14" t="str">
        <f>Разбивка_по_щитам!N333</f>
        <v/>
      </c>
      <c r="L333" s="14"/>
      <c r="M333" s="14" t="str">
        <f>Разбивка_по_щитам!P333</f>
        <v/>
      </c>
      <c r="N333" s="14"/>
    </row>
    <row r="334" spans="2:14" x14ac:dyDescent="0.2">
      <c r="B334" s="14">
        <f>Разбивка_по_щитам!B334</f>
        <v>1</v>
      </c>
      <c r="C334" s="14">
        <f>Разбивка_по_щитам!C334</f>
        <v>332</v>
      </c>
      <c r="D334" s="14" t="str">
        <f>Разбивка_по_щитам!F334</f>
        <v>ГРЩ-ЖД</v>
      </c>
      <c r="E334" s="14">
        <f>Разбивка_по_щитам!H334</f>
        <v>0</v>
      </c>
      <c r="F334" s="14" t="e">
        <f>Разбивка_по_щитам!I334</f>
        <v>#N/A</v>
      </c>
      <c r="G334" s="14" t="str">
        <f>Разбивка_по_щитам!J334</f>
        <v/>
      </c>
      <c r="H334" s="14" t="str">
        <f>Разбивка_по_щитам!K334</f>
        <v/>
      </c>
      <c r="I334" s="14" t="str">
        <f>Разбивка_по_щитам!L334</f>
        <v/>
      </c>
      <c r="J334" s="14" t="str">
        <f>Разбивка_по_щитам!M334</f>
        <v/>
      </c>
      <c r="K334" s="14" t="str">
        <f>Разбивка_по_щитам!N334</f>
        <v/>
      </c>
      <c r="L334" s="14"/>
      <c r="M334" s="14" t="str">
        <f>Разбивка_по_щитам!P334</f>
        <v/>
      </c>
      <c r="N334" s="14"/>
    </row>
    <row r="335" spans="2:14" x14ac:dyDescent="0.2">
      <c r="B335" s="14">
        <f>Разбивка_по_щитам!B335</f>
        <v>1</v>
      </c>
      <c r="C335" s="14">
        <f>Разбивка_по_щитам!C335</f>
        <v>333</v>
      </c>
      <c r="D335" s="14" t="str">
        <f>Разбивка_по_щитам!F335</f>
        <v>ГРЩ-ЖД</v>
      </c>
      <c r="E335" s="14">
        <f>Разбивка_по_щитам!H335</f>
        <v>0</v>
      </c>
      <c r="F335" s="14" t="e">
        <f>Разбивка_по_щитам!I335</f>
        <v>#N/A</v>
      </c>
      <c r="G335" s="14" t="str">
        <f>Разбивка_по_щитам!J335</f>
        <v/>
      </c>
      <c r="H335" s="14" t="str">
        <f>Разбивка_по_щитам!K335</f>
        <v/>
      </c>
      <c r="I335" s="14" t="str">
        <f>Разбивка_по_щитам!L335</f>
        <v/>
      </c>
      <c r="J335" s="14" t="str">
        <f>Разбивка_по_щитам!M335</f>
        <v/>
      </c>
      <c r="K335" s="14" t="str">
        <f>Разбивка_по_щитам!N335</f>
        <v/>
      </c>
      <c r="L335" s="14"/>
      <c r="M335" s="14" t="str">
        <f>Разбивка_по_щитам!P335</f>
        <v/>
      </c>
      <c r="N335" s="14"/>
    </row>
    <row r="336" spans="2:14" x14ac:dyDescent="0.2">
      <c r="B336" s="14">
        <f>Разбивка_по_щитам!B336</f>
        <v>1</v>
      </c>
      <c r="C336" s="14">
        <f>Разбивка_по_щитам!C336</f>
        <v>334</v>
      </c>
      <c r="D336" s="14" t="str">
        <f>Разбивка_по_щитам!F336</f>
        <v>ГРЩ-ЖД</v>
      </c>
      <c r="E336" s="14">
        <f>Разбивка_по_щитам!H336</f>
        <v>0</v>
      </c>
      <c r="F336" s="14" t="e">
        <f>Разбивка_по_щитам!I336</f>
        <v>#N/A</v>
      </c>
      <c r="G336" s="14" t="str">
        <f>Разбивка_по_щитам!J336</f>
        <v/>
      </c>
      <c r="H336" s="14" t="str">
        <f>Разбивка_по_щитам!K336</f>
        <v/>
      </c>
      <c r="I336" s="14" t="str">
        <f>Разбивка_по_щитам!L336</f>
        <v/>
      </c>
      <c r="J336" s="14" t="str">
        <f>Разбивка_по_щитам!M336</f>
        <v/>
      </c>
      <c r="K336" s="14" t="str">
        <f>Разбивка_по_щитам!N336</f>
        <v/>
      </c>
      <c r="L336" s="14"/>
      <c r="M336" s="14" t="str">
        <f>Разбивка_по_щитам!P336</f>
        <v/>
      </c>
      <c r="N336" s="14"/>
    </row>
    <row r="337" spans="2:14" x14ac:dyDescent="0.2">
      <c r="B337" s="14">
        <f>Разбивка_по_щитам!B337</f>
        <v>1</v>
      </c>
      <c r="C337" s="14">
        <f>Разбивка_по_щитам!C337</f>
        <v>335</v>
      </c>
      <c r="D337" s="14" t="str">
        <f>Разбивка_по_щитам!F337</f>
        <v>ГРЩ-ЖД</v>
      </c>
      <c r="E337" s="14">
        <f>Разбивка_по_щитам!H337</f>
        <v>0</v>
      </c>
      <c r="F337" s="14" t="e">
        <f>Разбивка_по_щитам!I337</f>
        <v>#N/A</v>
      </c>
      <c r="G337" s="14" t="str">
        <f>Разбивка_по_щитам!J337</f>
        <v/>
      </c>
      <c r="H337" s="14" t="str">
        <f>Разбивка_по_щитам!K337</f>
        <v/>
      </c>
      <c r="I337" s="14" t="str">
        <f>Разбивка_по_щитам!L337</f>
        <v/>
      </c>
      <c r="J337" s="14" t="str">
        <f>Разбивка_по_щитам!M337</f>
        <v/>
      </c>
      <c r="K337" s="14" t="str">
        <f>Разбивка_по_щитам!N337</f>
        <v/>
      </c>
      <c r="L337" s="14"/>
      <c r="M337" s="14" t="str">
        <f>Разбивка_по_щитам!P337</f>
        <v/>
      </c>
      <c r="N337" s="14"/>
    </row>
    <row r="338" spans="2:14" x14ac:dyDescent="0.2">
      <c r="B338" s="14">
        <f>Разбивка_по_щитам!B338</f>
        <v>1</v>
      </c>
      <c r="C338" s="14">
        <f>Разбивка_по_щитам!C338</f>
        <v>336</v>
      </c>
      <c r="D338" s="14" t="str">
        <f>Разбивка_по_щитам!F338</f>
        <v>ГРЩ-ЖД</v>
      </c>
      <c r="E338" s="14">
        <f>Разбивка_по_щитам!H338</f>
        <v>0</v>
      </c>
      <c r="F338" s="14" t="e">
        <f>Разбивка_по_щитам!I338</f>
        <v>#N/A</v>
      </c>
      <c r="G338" s="14" t="str">
        <f>Разбивка_по_щитам!J338</f>
        <v/>
      </c>
      <c r="H338" s="14" t="str">
        <f>Разбивка_по_щитам!K338</f>
        <v/>
      </c>
      <c r="I338" s="14" t="str">
        <f>Разбивка_по_щитам!L338</f>
        <v/>
      </c>
      <c r="J338" s="14" t="str">
        <f>Разбивка_по_щитам!M338</f>
        <v/>
      </c>
      <c r="K338" s="14" t="str">
        <f>Разбивка_по_щитам!N338</f>
        <v/>
      </c>
      <c r="L338" s="14"/>
      <c r="M338" s="14" t="str">
        <f>Разбивка_по_щитам!P338</f>
        <v/>
      </c>
      <c r="N338" s="14"/>
    </row>
    <row r="339" spans="2:14" x14ac:dyDescent="0.2">
      <c r="B339" s="14">
        <f>Разбивка_по_щитам!B339</f>
        <v>1</v>
      </c>
      <c r="C339" s="14">
        <f>Разбивка_по_щитам!C339</f>
        <v>337</v>
      </c>
      <c r="D339" s="14" t="str">
        <f>Разбивка_по_щитам!F339</f>
        <v>ГРЩ-ЖД</v>
      </c>
      <c r="E339" s="14">
        <f>Разбивка_по_щитам!H339</f>
        <v>0</v>
      </c>
      <c r="F339" s="14" t="e">
        <f>Разбивка_по_щитам!I339</f>
        <v>#N/A</v>
      </c>
      <c r="G339" s="14" t="str">
        <f>Разбивка_по_щитам!J339</f>
        <v/>
      </c>
      <c r="H339" s="14" t="str">
        <f>Разбивка_по_щитам!K339</f>
        <v/>
      </c>
      <c r="I339" s="14" t="str">
        <f>Разбивка_по_щитам!L339</f>
        <v/>
      </c>
      <c r="J339" s="14" t="str">
        <f>Разбивка_по_щитам!M339</f>
        <v/>
      </c>
      <c r="K339" s="14" t="str">
        <f>Разбивка_по_щитам!N339</f>
        <v/>
      </c>
      <c r="L339" s="14"/>
      <c r="M339" s="14" t="str">
        <f>Разбивка_по_щитам!P339</f>
        <v/>
      </c>
      <c r="N339" s="14"/>
    </row>
    <row r="340" spans="2:14" x14ac:dyDescent="0.2">
      <c r="B340" s="14">
        <f>Разбивка_по_щитам!B340</f>
        <v>1</v>
      </c>
      <c r="C340" s="14">
        <f>Разбивка_по_щитам!C340</f>
        <v>338</v>
      </c>
      <c r="D340" s="14" t="str">
        <f>Разбивка_по_щитам!F340</f>
        <v>ГРЩ-ЖД</v>
      </c>
      <c r="E340" s="14">
        <f>Разбивка_по_щитам!H340</f>
        <v>0</v>
      </c>
      <c r="F340" s="14" t="e">
        <f>Разбивка_по_щитам!I340</f>
        <v>#N/A</v>
      </c>
      <c r="G340" s="14" t="str">
        <f>Разбивка_по_щитам!J340</f>
        <v/>
      </c>
      <c r="H340" s="14" t="str">
        <f>Разбивка_по_щитам!K340</f>
        <v/>
      </c>
      <c r="I340" s="14" t="str">
        <f>Разбивка_по_щитам!L340</f>
        <v/>
      </c>
      <c r="J340" s="14" t="str">
        <f>Разбивка_по_щитам!M340</f>
        <v/>
      </c>
      <c r="K340" s="14" t="str">
        <f>Разбивка_по_щитам!N340</f>
        <v/>
      </c>
      <c r="L340" s="14"/>
      <c r="M340" s="14" t="str">
        <f>Разбивка_по_щитам!P340</f>
        <v/>
      </c>
      <c r="N340" s="14"/>
    </row>
    <row r="341" spans="2:14" x14ac:dyDescent="0.2">
      <c r="B341" s="14">
        <f>Разбивка_по_щитам!B341</f>
        <v>1</v>
      </c>
      <c r="C341" s="14">
        <f>Разбивка_по_щитам!C341</f>
        <v>339</v>
      </c>
      <c r="D341" s="14" t="str">
        <f>Разбивка_по_щитам!F341</f>
        <v>ГРЩ-ЖД</v>
      </c>
      <c r="E341" s="14">
        <f>Разбивка_по_щитам!H341</f>
        <v>0</v>
      </c>
      <c r="F341" s="14" t="e">
        <f>Разбивка_по_щитам!I341</f>
        <v>#N/A</v>
      </c>
      <c r="G341" s="14" t="str">
        <f>Разбивка_по_щитам!J341</f>
        <v/>
      </c>
      <c r="H341" s="14" t="str">
        <f>Разбивка_по_щитам!K341</f>
        <v/>
      </c>
      <c r="I341" s="14" t="str">
        <f>Разбивка_по_щитам!L341</f>
        <v/>
      </c>
      <c r="J341" s="14" t="str">
        <f>Разбивка_по_щитам!M341</f>
        <v/>
      </c>
      <c r="K341" s="14" t="str">
        <f>Разбивка_по_щитам!N341</f>
        <v/>
      </c>
      <c r="L341" s="14"/>
      <c r="M341" s="14" t="str">
        <f>Разбивка_по_щитам!P341</f>
        <v/>
      </c>
      <c r="N341" s="14"/>
    </row>
    <row r="342" spans="2:14" x14ac:dyDescent="0.2">
      <c r="B342" s="14">
        <f>Разбивка_по_щитам!B342</f>
        <v>1</v>
      </c>
      <c r="C342" s="14">
        <f>Разбивка_по_щитам!C342</f>
        <v>340</v>
      </c>
      <c r="D342" s="14" t="str">
        <f>Разбивка_по_щитам!F342</f>
        <v>ГРЩ-ЖД</v>
      </c>
      <c r="E342" s="14">
        <f>Разбивка_по_щитам!H342</f>
        <v>0</v>
      </c>
      <c r="F342" s="14" t="e">
        <f>Разбивка_по_щитам!I342</f>
        <v>#N/A</v>
      </c>
      <c r="G342" s="14" t="str">
        <f>Разбивка_по_щитам!J342</f>
        <v/>
      </c>
      <c r="H342" s="14" t="str">
        <f>Разбивка_по_щитам!K342</f>
        <v/>
      </c>
      <c r="I342" s="14" t="str">
        <f>Разбивка_по_щитам!L342</f>
        <v/>
      </c>
      <c r="J342" s="14" t="str">
        <f>Разбивка_по_щитам!M342</f>
        <v/>
      </c>
      <c r="K342" s="14" t="str">
        <f>Разбивка_по_щитам!N342</f>
        <v/>
      </c>
      <c r="L342" s="14"/>
      <c r="M342" s="14" t="str">
        <f>Разбивка_по_щитам!P342</f>
        <v/>
      </c>
      <c r="N342" s="14"/>
    </row>
    <row r="343" spans="2:14" x14ac:dyDescent="0.2">
      <c r="B343" s="14">
        <f>Разбивка_по_щитам!B343</f>
        <v>1</v>
      </c>
      <c r="C343" s="14">
        <f>Разбивка_по_щитам!C343</f>
        <v>341</v>
      </c>
      <c r="D343" s="14" t="str">
        <f>Разбивка_по_щитам!F343</f>
        <v>ГРЩ-ЖД</v>
      </c>
      <c r="E343" s="14">
        <f>Разбивка_по_щитам!H343</f>
        <v>0</v>
      </c>
      <c r="F343" s="14" t="e">
        <f>Разбивка_по_щитам!I343</f>
        <v>#N/A</v>
      </c>
      <c r="G343" s="14" t="str">
        <f>Разбивка_по_щитам!J343</f>
        <v/>
      </c>
      <c r="H343" s="14" t="str">
        <f>Разбивка_по_щитам!K343</f>
        <v/>
      </c>
      <c r="I343" s="14" t="str">
        <f>Разбивка_по_щитам!L343</f>
        <v/>
      </c>
      <c r="J343" s="14" t="str">
        <f>Разбивка_по_щитам!M343</f>
        <v/>
      </c>
      <c r="K343" s="14" t="str">
        <f>Разбивка_по_щитам!N343</f>
        <v/>
      </c>
      <c r="L343" s="14"/>
      <c r="M343" s="14" t="str">
        <f>Разбивка_по_щитам!P343</f>
        <v/>
      </c>
      <c r="N343" s="14"/>
    </row>
    <row r="344" spans="2:14" x14ac:dyDescent="0.2">
      <c r="B344" s="14">
        <f>Разбивка_по_щитам!B344</f>
        <v>1</v>
      </c>
      <c r="C344" s="14">
        <f>Разбивка_по_щитам!C344</f>
        <v>342</v>
      </c>
      <c r="D344" s="14" t="str">
        <f>Разбивка_по_щитам!F344</f>
        <v>ГРЩ-ЖД</v>
      </c>
      <c r="E344" s="14">
        <f>Разбивка_по_щитам!H344</f>
        <v>0</v>
      </c>
      <c r="F344" s="14" t="e">
        <f>Разбивка_по_щитам!I344</f>
        <v>#N/A</v>
      </c>
      <c r="G344" s="14" t="str">
        <f>Разбивка_по_щитам!J344</f>
        <v/>
      </c>
      <c r="H344" s="14" t="str">
        <f>Разбивка_по_щитам!K344</f>
        <v/>
      </c>
      <c r="I344" s="14" t="str">
        <f>Разбивка_по_щитам!L344</f>
        <v/>
      </c>
      <c r="J344" s="14" t="str">
        <f>Разбивка_по_щитам!M344</f>
        <v/>
      </c>
      <c r="K344" s="14" t="str">
        <f>Разбивка_по_щитам!N344</f>
        <v/>
      </c>
      <c r="L344" s="14"/>
      <c r="M344" s="14" t="str">
        <f>Разбивка_по_щитам!P344</f>
        <v/>
      </c>
      <c r="N344" s="14"/>
    </row>
    <row r="345" spans="2:14" x14ac:dyDescent="0.2">
      <c r="B345" s="14">
        <f>Разбивка_по_щитам!B345</f>
        <v>1</v>
      </c>
      <c r="C345" s="14">
        <f>Разбивка_по_щитам!C345</f>
        <v>343</v>
      </c>
      <c r="D345" s="14" t="str">
        <f>Разбивка_по_щитам!F345</f>
        <v>ГРЩ-ЖД</v>
      </c>
      <c r="E345" s="14">
        <f>Разбивка_по_щитам!H345</f>
        <v>0</v>
      </c>
      <c r="F345" s="14" t="e">
        <f>Разбивка_по_щитам!I345</f>
        <v>#N/A</v>
      </c>
      <c r="G345" s="14" t="str">
        <f>Разбивка_по_щитам!J345</f>
        <v/>
      </c>
      <c r="H345" s="14" t="str">
        <f>Разбивка_по_щитам!K345</f>
        <v/>
      </c>
      <c r="I345" s="14" t="str">
        <f>Разбивка_по_щитам!L345</f>
        <v/>
      </c>
      <c r="J345" s="14" t="str">
        <f>Разбивка_по_щитам!M345</f>
        <v/>
      </c>
      <c r="K345" s="14" t="str">
        <f>Разбивка_по_щитам!N345</f>
        <v/>
      </c>
      <c r="L345" s="14"/>
      <c r="M345" s="14" t="str">
        <f>Разбивка_по_щитам!P345</f>
        <v/>
      </c>
      <c r="N345" s="14"/>
    </row>
    <row r="346" spans="2:14" x14ac:dyDescent="0.2">
      <c r="B346" s="14">
        <f>Разбивка_по_щитам!B346</f>
        <v>1</v>
      </c>
      <c r="C346" s="14">
        <f>Разбивка_по_щитам!C346</f>
        <v>344</v>
      </c>
      <c r="D346" s="14" t="str">
        <f>Разбивка_по_щитам!F346</f>
        <v>ГРЩ-ЖД</v>
      </c>
      <c r="E346" s="14">
        <f>Разбивка_по_щитам!H346</f>
        <v>0</v>
      </c>
      <c r="F346" s="14" t="e">
        <f>Разбивка_по_щитам!I346</f>
        <v>#N/A</v>
      </c>
      <c r="G346" s="14" t="str">
        <f>Разбивка_по_щитам!J346</f>
        <v/>
      </c>
      <c r="H346" s="14" t="str">
        <f>Разбивка_по_щитам!K346</f>
        <v/>
      </c>
      <c r="I346" s="14" t="str">
        <f>Разбивка_по_щитам!L346</f>
        <v/>
      </c>
      <c r="J346" s="14" t="str">
        <f>Разбивка_по_щитам!M346</f>
        <v/>
      </c>
      <c r="K346" s="14" t="str">
        <f>Разбивка_по_щитам!N346</f>
        <v/>
      </c>
      <c r="L346" s="14"/>
      <c r="M346" s="14" t="str">
        <f>Разбивка_по_щитам!P346</f>
        <v/>
      </c>
      <c r="N346" s="14"/>
    </row>
    <row r="347" spans="2:14" x14ac:dyDescent="0.2">
      <c r="B347" s="14">
        <f>Разбивка_по_щитам!B347</f>
        <v>1</v>
      </c>
      <c r="C347" s="14">
        <f>Разбивка_по_щитам!C347</f>
        <v>345</v>
      </c>
      <c r="D347" s="14" t="str">
        <f>Разбивка_по_щитам!F347</f>
        <v>ГРЩ-ЖД</v>
      </c>
      <c r="E347" s="14">
        <f>Разбивка_по_щитам!H347</f>
        <v>0</v>
      </c>
      <c r="F347" s="14" t="e">
        <f>Разбивка_по_щитам!I347</f>
        <v>#N/A</v>
      </c>
      <c r="G347" s="14" t="str">
        <f>Разбивка_по_щитам!J347</f>
        <v/>
      </c>
      <c r="H347" s="14" t="str">
        <f>Разбивка_по_щитам!K347</f>
        <v/>
      </c>
      <c r="I347" s="14" t="str">
        <f>Разбивка_по_щитам!L347</f>
        <v/>
      </c>
      <c r="J347" s="14" t="str">
        <f>Разбивка_по_щитам!M347</f>
        <v/>
      </c>
      <c r="K347" s="14" t="str">
        <f>Разбивка_по_щитам!N347</f>
        <v/>
      </c>
      <c r="L347" s="14"/>
      <c r="M347" s="14" t="str">
        <f>Разбивка_по_щитам!P347</f>
        <v/>
      </c>
      <c r="N347" s="14"/>
    </row>
    <row r="348" spans="2:14" x14ac:dyDescent="0.2">
      <c r="B348" s="14">
        <f>Разбивка_по_щитам!B348</f>
        <v>1</v>
      </c>
      <c r="C348" s="14">
        <f>Разбивка_по_щитам!C348</f>
        <v>346</v>
      </c>
      <c r="D348" s="14" t="str">
        <f>Разбивка_по_щитам!F348</f>
        <v>ГРЩ-ЖД</v>
      </c>
      <c r="E348" s="14">
        <f>Разбивка_по_щитам!H348</f>
        <v>0</v>
      </c>
      <c r="F348" s="14" t="e">
        <f>Разбивка_по_щитам!I348</f>
        <v>#N/A</v>
      </c>
      <c r="G348" s="14" t="str">
        <f>Разбивка_по_щитам!J348</f>
        <v/>
      </c>
      <c r="H348" s="14" t="str">
        <f>Разбивка_по_щитам!K348</f>
        <v/>
      </c>
      <c r="I348" s="14" t="str">
        <f>Разбивка_по_щитам!L348</f>
        <v/>
      </c>
      <c r="J348" s="14" t="str">
        <f>Разбивка_по_щитам!M348</f>
        <v/>
      </c>
      <c r="K348" s="14" t="str">
        <f>Разбивка_по_щитам!N348</f>
        <v/>
      </c>
      <c r="L348" s="14"/>
      <c r="M348" s="14" t="str">
        <f>Разбивка_по_щитам!P348</f>
        <v/>
      </c>
      <c r="N348" s="14"/>
    </row>
    <row r="349" spans="2:14" x14ac:dyDescent="0.2">
      <c r="B349" s="14">
        <f>Разбивка_по_щитам!B349</f>
        <v>1</v>
      </c>
      <c r="C349" s="14">
        <f>Разбивка_по_щитам!C349</f>
        <v>347</v>
      </c>
      <c r="D349" s="14" t="str">
        <f>Разбивка_по_щитам!F349</f>
        <v>ГРЩ-ЖД</v>
      </c>
      <c r="E349" s="14">
        <f>Разбивка_по_щитам!H349</f>
        <v>0</v>
      </c>
      <c r="F349" s="14" t="e">
        <f>Разбивка_по_щитам!I349</f>
        <v>#N/A</v>
      </c>
      <c r="G349" s="14" t="str">
        <f>Разбивка_по_щитам!J349</f>
        <v/>
      </c>
      <c r="H349" s="14" t="str">
        <f>Разбивка_по_щитам!K349</f>
        <v/>
      </c>
      <c r="I349" s="14" t="str">
        <f>Разбивка_по_щитам!L349</f>
        <v/>
      </c>
      <c r="J349" s="14" t="str">
        <f>Разбивка_по_щитам!M349</f>
        <v/>
      </c>
      <c r="K349" s="14" t="str">
        <f>Разбивка_по_щитам!N349</f>
        <v/>
      </c>
      <c r="L349" s="14"/>
      <c r="M349" s="14" t="str">
        <f>Разбивка_по_щитам!P349</f>
        <v/>
      </c>
      <c r="N349" s="14"/>
    </row>
    <row r="350" spans="2:14" x14ac:dyDescent="0.2">
      <c r="B350" s="14">
        <f>Разбивка_по_щитам!B350</f>
        <v>1</v>
      </c>
      <c r="C350" s="14">
        <f>Разбивка_по_щитам!C350</f>
        <v>348</v>
      </c>
      <c r="D350" s="14" t="str">
        <f>Разбивка_по_щитам!F350</f>
        <v>ГРЩ-ЖД</v>
      </c>
      <c r="E350" s="14">
        <f>Разбивка_по_щитам!H350</f>
        <v>0</v>
      </c>
      <c r="F350" s="14" t="e">
        <f>Разбивка_по_щитам!I350</f>
        <v>#N/A</v>
      </c>
      <c r="G350" s="14" t="str">
        <f>Разбивка_по_щитам!J350</f>
        <v/>
      </c>
      <c r="H350" s="14" t="str">
        <f>Разбивка_по_щитам!K350</f>
        <v/>
      </c>
      <c r="I350" s="14" t="str">
        <f>Разбивка_по_щитам!L350</f>
        <v/>
      </c>
      <c r="J350" s="14" t="str">
        <f>Разбивка_по_щитам!M350</f>
        <v/>
      </c>
      <c r="K350" s="14" t="str">
        <f>Разбивка_по_щитам!N350</f>
        <v/>
      </c>
      <c r="L350" s="14"/>
      <c r="M350" s="14" t="str">
        <f>Разбивка_по_щитам!P350</f>
        <v/>
      </c>
      <c r="N350" s="14"/>
    </row>
    <row r="351" spans="2:14" x14ac:dyDescent="0.2">
      <c r="B351" s="14">
        <f>Разбивка_по_щитам!B351</f>
        <v>1</v>
      </c>
      <c r="C351" s="14">
        <f>Разбивка_по_щитам!C351</f>
        <v>349</v>
      </c>
      <c r="D351" s="14" t="str">
        <f>Разбивка_по_щитам!F351</f>
        <v>ГРЩ-ЖД</v>
      </c>
      <c r="E351" s="14">
        <f>Разбивка_по_щитам!H351</f>
        <v>0</v>
      </c>
      <c r="F351" s="14" t="e">
        <f>Разбивка_по_щитам!I351</f>
        <v>#N/A</v>
      </c>
      <c r="G351" s="14" t="str">
        <f>Разбивка_по_щитам!J351</f>
        <v/>
      </c>
      <c r="H351" s="14" t="str">
        <f>Разбивка_по_щитам!K351</f>
        <v/>
      </c>
      <c r="I351" s="14" t="str">
        <f>Разбивка_по_щитам!L351</f>
        <v/>
      </c>
      <c r="J351" s="14" t="str">
        <f>Разбивка_по_щитам!M351</f>
        <v/>
      </c>
      <c r="K351" s="14" t="str">
        <f>Разбивка_по_щитам!N351</f>
        <v/>
      </c>
      <c r="L351" s="14"/>
      <c r="M351" s="14" t="str">
        <f>Разбивка_по_щитам!P351</f>
        <v/>
      </c>
      <c r="N351" s="14"/>
    </row>
    <row r="352" spans="2:14" x14ac:dyDescent="0.2">
      <c r="B352" s="14">
        <f>Разбивка_по_щитам!B352</f>
        <v>1</v>
      </c>
      <c r="C352" s="14">
        <f>Разбивка_по_щитам!C352</f>
        <v>350</v>
      </c>
      <c r="D352" s="14" t="str">
        <f>Разбивка_по_щитам!F352</f>
        <v>ГРЩ-ЖД</v>
      </c>
      <c r="E352" s="14">
        <f>Разбивка_по_щитам!H352</f>
        <v>0</v>
      </c>
      <c r="F352" s="14" t="e">
        <f>Разбивка_по_щитам!I352</f>
        <v>#N/A</v>
      </c>
      <c r="G352" s="14" t="str">
        <f>Разбивка_по_щитам!J352</f>
        <v/>
      </c>
      <c r="H352" s="14" t="str">
        <f>Разбивка_по_щитам!K352</f>
        <v/>
      </c>
      <c r="I352" s="14" t="str">
        <f>Разбивка_по_щитам!L352</f>
        <v/>
      </c>
      <c r="J352" s="14" t="str">
        <f>Разбивка_по_щитам!M352</f>
        <v/>
      </c>
      <c r="K352" s="14" t="str">
        <f>Разбивка_по_щитам!N352</f>
        <v/>
      </c>
      <c r="L352" s="14"/>
      <c r="M352" s="14" t="str">
        <f>Разбивка_по_щитам!P352</f>
        <v/>
      </c>
      <c r="N352" s="14"/>
    </row>
    <row r="353" spans="2:14" x14ac:dyDescent="0.2">
      <c r="B353" s="14">
        <f>Разбивка_по_щитам!B353</f>
        <v>1</v>
      </c>
      <c r="C353" s="14">
        <f>Разбивка_по_щитам!C353</f>
        <v>351</v>
      </c>
      <c r="D353" s="14" t="str">
        <f>Разбивка_по_щитам!F353</f>
        <v>ГРЩ-ЖД</v>
      </c>
      <c r="E353" s="14">
        <f>Разбивка_по_щитам!H353</f>
        <v>0</v>
      </c>
      <c r="F353" s="14" t="e">
        <f>Разбивка_по_щитам!I353</f>
        <v>#N/A</v>
      </c>
      <c r="G353" s="14" t="str">
        <f>Разбивка_по_щитам!J353</f>
        <v/>
      </c>
      <c r="H353" s="14" t="str">
        <f>Разбивка_по_щитам!K353</f>
        <v/>
      </c>
      <c r="I353" s="14" t="str">
        <f>Разбивка_по_щитам!L353</f>
        <v/>
      </c>
      <c r="J353" s="14" t="str">
        <f>Разбивка_по_щитам!M353</f>
        <v/>
      </c>
      <c r="K353" s="14" t="str">
        <f>Разбивка_по_щитам!N353</f>
        <v/>
      </c>
      <c r="L353" s="14"/>
      <c r="M353" s="14" t="str">
        <f>Разбивка_по_щитам!P353</f>
        <v/>
      </c>
      <c r="N353" s="14"/>
    </row>
    <row r="354" spans="2:14" x14ac:dyDescent="0.2">
      <c r="B354" s="14">
        <f>Разбивка_по_щитам!B354</f>
        <v>1</v>
      </c>
      <c r="C354" s="14">
        <f>Разбивка_по_щитам!C354</f>
        <v>352</v>
      </c>
      <c r="D354" s="14" t="str">
        <f>Разбивка_по_щитам!F354</f>
        <v>ГРЩ-ЖД</v>
      </c>
      <c r="E354" s="14">
        <f>Разбивка_по_щитам!H354</f>
        <v>0</v>
      </c>
      <c r="F354" s="14" t="e">
        <f>Разбивка_по_щитам!I354</f>
        <v>#N/A</v>
      </c>
      <c r="G354" s="14" t="str">
        <f>Разбивка_по_щитам!J354</f>
        <v/>
      </c>
      <c r="H354" s="14" t="str">
        <f>Разбивка_по_щитам!K354</f>
        <v/>
      </c>
      <c r="I354" s="14" t="str">
        <f>Разбивка_по_щитам!L354</f>
        <v/>
      </c>
      <c r="J354" s="14" t="str">
        <f>Разбивка_по_щитам!M354</f>
        <v/>
      </c>
      <c r="K354" s="14" t="str">
        <f>Разбивка_по_щитам!N354</f>
        <v/>
      </c>
      <c r="L354" s="14"/>
      <c r="M354" s="14" t="str">
        <f>Разбивка_по_щитам!P354</f>
        <v/>
      </c>
      <c r="N354" s="14"/>
    </row>
    <row r="355" spans="2:14" x14ac:dyDescent="0.2">
      <c r="B355" s="14">
        <f>Разбивка_по_щитам!B355</f>
        <v>1</v>
      </c>
      <c r="C355" s="14">
        <f>Разбивка_по_щитам!C355</f>
        <v>353</v>
      </c>
      <c r="D355" s="14" t="str">
        <f>Разбивка_по_щитам!F355</f>
        <v>ГРЩ-ЖД</v>
      </c>
      <c r="E355" s="14">
        <f>Разбивка_по_щитам!H355</f>
        <v>0</v>
      </c>
      <c r="F355" s="14" t="e">
        <f>Разбивка_по_щитам!I355</f>
        <v>#N/A</v>
      </c>
      <c r="G355" s="14" t="str">
        <f>Разбивка_по_щитам!J355</f>
        <v/>
      </c>
      <c r="H355" s="14" t="str">
        <f>Разбивка_по_щитам!K355</f>
        <v/>
      </c>
      <c r="I355" s="14" t="str">
        <f>Разбивка_по_щитам!L355</f>
        <v/>
      </c>
      <c r="J355" s="14" t="str">
        <f>Разбивка_по_щитам!M355</f>
        <v/>
      </c>
      <c r="K355" s="14" t="str">
        <f>Разбивка_по_щитам!N355</f>
        <v/>
      </c>
      <c r="L355" s="14"/>
      <c r="M355" s="14" t="str">
        <f>Разбивка_по_щитам!P355</f>
        <v/>
      </c>
      <c r="N355" s="14"/>
    </row>
    <row r="356" spans="2:14" x14ac:dyDescent="0.2">
      <c r="B356" s="14">
        <f>Разбивка_по_щитам!B356</f>
        <v>1</v>
      </c>
      <c r="C356" s="14">
        <f>Разбивка_по_щитам!C356</f>
        <v>354</v>
      </c>
      <c r="D356" s="14" t="str">
        <f>Разбивка_по_щитам!F356</f>
        <v>ГРЩ-ЖД</v>
      </c>
      <c r="E356" s="14">
        <f>Разбивка_по_щитам!H356</f>
        <v>0</v>
      </c>
      <c r="F356" s="14" t="e">
        <f>Разбивка_по_щитам!I356</f>
        <v>#N/A</v>
      </c>
      <c r="G356" s="14" t="str">
        <f>Разбивка_по_щитам!J356</f>
        <v/>
      </c>
      <c r="H356" s="14" t="str">
        <f>Разбивка_по_щитам!K356</f>
        <v/>
      </c>
      <c r="I356" s="14" t="str">
        <f>Разбивка_по_щитам!L356</f>
        <v/>
      </c>
      <c r="J356" s="14" t="str">
        <f>Разбивка_по_щитам!M356</f>
        <v/>
      </c>
      <c r="K356" s="14" t="str">
        <f>Разбивка_по_щитам!N356</f>
        <v/>
      </c>
      <c r="L356" s="14"/>
      <c r="M356" s="14" t="str">
        <f>Разбивка_по_щитам!P356</f>
        <v/>
      </c>
      <c r="N356" s="14"/>
    </row>
    <row r="357" spans="2:14" x14ac:dyDescent="0.2">
      <c r="B357" s="14">
        <f>Разбивка_по_щитам!B357</f>
        <v>1</v>
      </c>
      <c r="C357" s="14">
        <f>Разбивка_по_щитам!C357</f>
        <v>355</v>
      </c>
      <c r="D357" s="14" t="str">
        <f>Разбивка_по_щитам!F357</f>
        <v>ГРЩ-ЖД</v>
      </c>
      <c r="E357" s="14">
        <f>Разбивка_по_щитам!H357</f>
        <v>0</v>
      </c>
      <c r="F357" s="14" t="e">
        <f>Разбивка_по_щитам!I357</f>
        <v>#N/A</v>
      </c>
      <c r="G357" s="14" t="str">
        <f>Разбивка_по_щитам!J357</f>
        <v/>
      </c>
      <c r="H357" s="14" t="str">
        <f>Разбивка_по_щитам!K357</f>
        <v/>
      </c>
      <c r="I357" s="14" t="str">
        <f>Разбивка_по_щитам!L357</f>
        <v/>
      </c>
      <c r="J357" s="14" t="str">
        <f>Разбивка_по_щитам!M357</f>
        <v/>
      </c>
      <c r="K357" s="14" t="str">
        <f>Разбивка_по_щитам!N357</f>
        <v/>
      </c>
      <c r="L357" s="14"/>
      <c r="M357" s="14" t="str">
        <f>Разбивка_по_щитам!P357</f>
        <v/>
      </c>
      <c r="N357" s="14"/>
    </row>
    <row r="358" spans="2:14" x14ac:dyDescent="0.2">
      <c r="B358" s="14">
        <f>Разбивка_по_щитам!B358</f>
        <v>1</v>
      </c>
      <c r="C358" s="14">
        <f>Разбивка_по_щитам!C358</f>
        <v>356</v>
      </c>
      <c r="D358" s="14" t="str">
        <f>Разбивка_по_щитам!F358</f>
        <v>ГРЩ-ЖД</v>
      </c>
      <c r="E358" s="14">
        <f>Разбивка_по_щитам!H358</f>
        <v>0</v>
      </c>
      <c r="F358" s="14" t="e">
        <f>Разбивка_по_щитам!I358</f>
        <v>#N/A</v>
      </c>
      <c r="G358" s="14" t="str">
        <f>Разбивка_по_щитам!J358</f>
        <v/>
      </c>
      <c r="H358" s="14" t="str">
        <f>Разбивка_по_щитам!K358</f>
        <v/>
      </c>
      <c r="I358" s="14" t="str">
        <f>Разбивка_по_щитам!L358</f>
        <v/>
      </c>
      <c r="J358" s="14" t="str">
        <f>Разбивка_по_щитам!M358</f>
        <v/>
      </c>
      <c r="K358" s="14" t="str">
        <f>Разбивка_по_щитам!N358</f>
        <v/>
      </c>
      <c r="L358" s="14"/>
      <c r="M358" s="14" t="str">
        <f>Разбивка_по_щитам!P358</f>
        <v/>
      </c>
      <c r="N358" s="14"/>
    </row>
    <row r="359" spans="2:14" x14ac:dyDescent="0.2">
      <c r="B359" s="14">
        <f>Разбивка_по_щитам!B359</f>
        <v>1</v>
      </c>
      <c r="C359" s="14">
        <f>Разбивка_по_щитам!C359</f>
        <v>357</v>
      </c>
      <c r="D359" s="14" t="str">
        <f>Разбивка_по_щитам!F359</f>
        <v>ГРЩ-ЖД</v>
      </c>
      <c r="E359" s="14">
        <f>Разбивка_по_щитам!H359</f>
        <v>0</v>
      </c>
      <c r="F359" s="14" t="e">
        <f>Разбивка_по_щитам!I359</f>
        <v>#N/A</v>
      </c>
      <c r="G359" s="14" t="str">
        <f>Разбивка_по_щитам!J359</f>
        <v/>
      </c>
      <c r="H359" s="14" t="str">
        <f>Разбивка_по_щитам!K359</f>
        <v/>
      </c>
      <c r="I359" s="14" t="str">
        <f>Разбивка_по_щитам!L359</f>
        <v/>
      </c>
      <c r="J359" s="14" t="str">
        <f>Разбивка_по_щитам!M359</f>
        <v/>
      </c>
      <c r="K359" s="14" t="str">
        <f>Разбивка_по_щитам!N359</f>
        <v/>
      </c>
      <c r="L359" s="14"/>
      <c r="M359" s="14" t="str">
        <f>Разбивка_по_щитам!P359</f>
        <v/>
      </c>
      <c r="N359" s="14"/>
    </row>
    <row r="360" spans="2:14" x14ac:dyDescent="0.2">
      <c r="B360" s="14">
        <f>Разбивка_по_щитам!B360</f>
        <v>1</v>
      </c>
      <c r="C360" s="14">
        <f>Разбивка_по_щитам!C360</f>
        <v>358</v>
      </c>
      <c r="D360" s="14" t="str">
        <f>Разбивка_по_щитам!F360</f>
        <v>ГРЩ-ЖД</v>
      </c>
      <c r="E360" s="14">
        <f>Разбивка_по_щитам!H360</f>
        <v>0</v>
      </c>
      <c r="F360" s="14" t="e">
        <f>Разбивка_по_щитам!I360</f>
        <v>#N/A</v>
      </c>
      <c r="G360" s="14" t="str">
        <f>Разбивка_по_щитам!J360</f>
        <v/>
      </c>
      <c r="H360" s="14" t="str">
        <f>Разбивка_по_щитам!K360</f>
        <v/>
      </c>
      <c r="I360" s="14" t="str">
        <f>Разбивка_по_щитам!L360</f>
        <v/>
      </c>
      <c r="J360" s="14" t="str">
        <f>Разбивка_по_щитам!M360</f>
        <v/>
      </c>
      <c r="K360" s="14" t="str">
        <f>Разбивка_по_щитам!N360</f>
        <v/>
      </c>
      <c r="L360" s="14"/>
      <c r="M360" s="14" t="str">
        <f>Разбивка_по_щитам!P360</f>
        <v/>
      </c>
      <c r="N360" s="14"/>
    </row>
    <row r="361" spans="2:14" x14ac:dyDescent="0.2">
      <c r="B361" s="14">
        <f>Разбивка_по_щитам!B361</f>
        <v>1</v>
      </c>
      <c r="C361" s="14">
        <f>Разбивка_по_щитам!C361</f>
        <v>359</v>
      </c>
      <c r="D361" s="14" t="str">
        <f>Разбивка_по_щитам!F361</f>
        <v>ГРЩ-ЖД</v>
      </c>
      <c r="E361" s="14">
        <f>Разбивка_по_щитам!H361</f>
        <v>0</v>
      </c>
      <c r="F361" s="14" t="e">
        <f>Разбивка_по_щитам!I361</f>
        <v>#N/A</v>
      </c>
      <c r="G361" s="14" t="str">
        <f>Разбивка_по_щитам!J361</f>
        <v/>
      </c>
      <c r="H361" s="14" t="str">
        <f>Разбивка_по_щитам!K361</f>
        <v/>
      </c>
      <c r="I361" s="14" t="str">
        <f>Разбивка_по_щитам!L361</f>
        <v/>
      </c>
      <c r="J361" s="14" t="str">
        <f>Разбивка_по_щитам!M361</f>
        <v/>
      </c>
      <c r="K361" s="14" t="str">
        <f>Разбивка_по_щитам!N361</f>
        <v/>
      </c>
      <c r="L361" s="14"/>
      <c r="M361" s="14" t="str">
        <f>Разбивка_по_щитам!P361</f>
        <v/>
      </c>
      <c r="N361" s="14"/>
    </row>
    <row r="362" spans="2:14" x14ac:dyDescent="0.2">
      <c r="B362" s="14">
        <f>Разбивка_по_щитам!B362</f>
        <v>1</v>
      </c>
      <c r="C362" s="14">
        <f>Разбивка_по_щитам!C362</f>
        <v>360</v>
      </c>
      <c r="D362" s="14" t="str">
        <f>Разбивка_по_щитам!F362</f>
        <v>ГРЩ-ЖД</v>
      </c>
      <c r="E362" s="14">
        <f>Разбивка_по_щитам!H362</f>
        <v>0</v>
      </c>
      <c r="F362" s="14" t="e">
        <f>Разбивка_по_щитам!I362</f>
        <v>#N/A</v>
      </c>
      <c r="G362" s="14" t="str">
        <f>Разбивка_по_щитам!J362</f>
        <v/>
      </c>
      <c r="H362" s="14" t="str">
        <f>Разбивка_по_щитам!K362</f>
        <v/>
      </c>
      <c r="I362" s="14" t="str">
        <f>Разбивка_по_щитам!L362</f>
        <v/>
      </c>
      <c r="J362" s="14" t="str">
        <f>Разбивка_по_щитам!M362</f>
        <v/>
      </c>
      <c r="K362" s="14" t="str">
        <f>Разбивка_по_щитам!N362</f>
        <v/>
      </c>
      <c r="L362" s="14"/>
      <c r="M362" s="14" t="str">
        <f>Разбивка_по_щитам!P362</f>
        <v/>
      </c>
      <c r="N362" s="14"/>
    </row>
    <row r="363" spans="2:14" x14ac:dyDescent="0.2">
      <c r="B363" s="14">
        <f>Разбивка_по_щитам!B363</f>
        <v>1</v>
      </c>
      <c r="C363" s="14">
        <f>Разбивка_по_щитам!C363</f>
        <v>361</v>
      </c>
      <c r="D363" s="14" t="str">
        <f>Разбивка_по_щитам!F363</f>
        <v>ГРЩ-ЖД</v>
      </c>
      <c r="E363" s="14">
        <f>Разбивка_по_щитам!H363</f>
        <v>0</v>
      </c>
      <c r="F363" s="14" t="e">
        <f>Разбивка_по_щитам!I363</f>
        <v>#N/A</v>
      </c>
      <c r="G363" s="14" t="str">
        <f>Разбивка_по_щитам!J363</f>
        <v/>
      </c>
      <c r="H363" s="14" t="str">
        <f>Разбивка_по_щитам!K363</f>
        <v/>
      </c>
      <c r="I363" s="14" t="str">
        <f>Разбивка_по_щитам!L363</f>
        <v/>
      </c>
      <c r="J363" s="14" t="str">
        <f>Разбивка_по_щитам!M363</f>
        <v/>
      </c>
      <c r="K363" s="14" t="str">
        <f>Разбивка_по_щитам!N363</f>
        <v/>
      </c>
      <c r="L363" s="14"/>
      <c r="M363" s="14" t="str">
        <f>Разбивка_по_щитам!P363</f>
        <v/>
      </c>
      <c r="N363" s="14"/>
    </row>
    <row r="364" spans="2:14" x14ac:dyDescent="0.2">
      <c r="B364" s="14">
        <f>Разбивка_по_щитам!B364</f>
        <v>1</v>
      </c>
      <c r="C364" s="14">
        <f>Разбивка_по_щитам!C364</f>
        <v>362</v>
      </c>
      <c r="D364" s="14" t="str">
        <f>Разбивка_по_щитам!F364</f>
        <v>ГРЩ-ЖД</v>
      </c>
      <c r="E364" s="14">
        <f>Разбивка_по_щитам!H364</f>
        <v>0</v>
      </c>
      <c r="F364" s="14" t="e">
        <f>Разбивка_по_щитам!I364</f>
        <v>#N/A</v>
      </c>
      <c r="G364" s="14" t="str">
        <f>Разбивка_по_щитам!J364</f>
        <v/>
      </c>
      <c r="H364" s="14" t="str">
        <f>Разбивка_по_щитам!K364</f>
        <v/>
      </c>
      <c r="I364" s="14" t="str">
        <f>Разбивка_по_щитам!L364</f>
        <v/>
      </c>
      <c r="J364" s="14" t="str">
        <f>Разбивка_по_щитам!M364</f>
        <v/>
      </c>
      <c r="K364" s="14" t="str">
        <f>Разбивка_по_щитам!N364</f>
        <v/>
      </c>
      <c r="L364" s="14"/>
      <c r="M364" s="14" t="str">
        <f>Разбивка_по_щитам!P364</f>
        <v/>
      </c>
      <c r="N364" s="14"/>
    </row>
    <row r="365" spans="2:14" x14ac:dyDescent="0.2">
      <c r="B365" s="14">
        <f>Разбивка_по_щитам!B365</f>
        <v>1</v>
      </c>
      <c r="C365" s="14">
        <f>Разбивка_по_щитам!C365</f>
        <v>363</v>
      </c>
      <c r="D365" s="14" t="str">
        <f>Разбивка_по_щитам!F365</f>
        <v>ГРЩ-ЖД</v>
      </c>
      <c r="E365" s="14">
        <f>Разбивка_по_щитам!H365</f>
        <v>0</v>
      </c>
      <c r="F365" s="14" t="e">
        <f>Разбивка_по_щитам!I365</f>
        <v>#N/A</v>
      </c>
      <c r="G365" s="14" t="str">
        <f>Разбивка_по_щитам!J365</f>
        <v/>
      </c>
      <c r="H365" s="14" t="str">
        <f>Разбивка_по_щитам!K365</f>
        <v/>
      </c>
      <c r="I365" s="14" t="str">
        <f>Разбивка_по_щитам!L365</f>
        <v/>
      </c>
      <c r="J365" s="14" t="str">
        <f>Разбивка_по_щитам!M365</f>
        <v/>
      </c>
      <c r="K365" s="14" t="str">
        <f>Разбивка_по_щитам!N365</f>
        <v/>
      </c>
      <c r="L365" s="14"/>
      <c r="M365" s="14" t="str">
        <f>Разбивка_по_щитам!P365</f>
        <v/>
      </c>
      <c r="N365" s="14"/>
    </row>
    <row r="366" spans="2:14" x14ac:dyDescent="0.2">
      <c r="B366" s="14">
        <f>Разбивка_по_щитам!B366</f>
        <v>1</v>
      </c>
      <c r="C366" s="14">
        <f>Разбивка_по_щитам!C366</f>
        <v>364</v>
      </c>
      <c r="D366" s="14" t="str">
        <f>Разбивка_по_щитам!F366</f>
        <v>ГРЩ-ЖД</v>
      </c>
      <c r="E366" s="14">
        <f>Разбивка_по_щитам!H366</f>
        <v>0</v>
      </c>
      <c r="F366" s="14" t="e">
        <f>Разбивка_по_щитам!I366</f>
        <v>#N/A</v>
      </c>
      <c r="G366" s="14" t="str">
        <f>Разбивка_по_щитам!J366</f>
        <v/>
      </c>
      <c r="H366" s="14" t="str">
        <f>Разбивка_по_щитам!K366</f>
        <v/>
      </c>
      <c r="I366" s="14" t="str">
        <f>Разбивка_по_щитам!L366</f>
        <v/>
      </c>
      <c r="J366" s="14" t="str">
        <f>Разбивка_по_щитам!M366</f>
        <v/>
      </c>
      <c r="K366" s="14" t="str">
        <f>Разбивка_по_щитам!N366</f>
        <v/>
      </c>
      <c r="L366" s="14"/>
      <c r="M366" s="14" t="str">
        <f>Разбивка_по_щитам!P366</f>
        <v/>
      </c>
      <c r="N366" s="14"/>
    </row>
    <row r="367" spans="2:14" x14ac:dyDescent="0.2">
      <c r="B367" s="14">
        <f>Разбивка_по_щитам!B367</f>
        <v>1</v>
      </c>
      <c r="C367" s="14">
        <f>Разбивка_по_щитам!C367</f>
        <v>365</v>
      </c>
      <c r="D367" s="14" t="str">
        <f>Разбивка_по_щитам!F367</f>
        <v>ГРЩ-ЖД</v>
      </c>
      <c r="E367" s="14">
        <f>Разбивка_по_щитам!H367</f>
        <v>0</v>
      </c>
      <c r="F367" s="14" t="e">
        <f>Разбивка_по_щитам!I367</f>
        <v>#N/A</v>
      </c>
      <c r="G367" s="14" t="str">
        <f>Разбивка_по_щитам!J367</f>
        <v/>
      </c>
      <c r="H367" s="14" t="str">
        <f>Разбивка_по_щитам!K367</f>
        <v/>
      </c>
      <c r="I367" s="14" t="str">
        <f>Разбивка_по_щитам!L367</f>
        <v/>
      </c>
      <c r="J367" s="14" t="str">
        <f>Разбивка_по_щитам!M367</f>
        <v/>
      </c>
      <c r="K367" s="14" t="str">
        <f>Разбивка_по_щитам!N367</f>
        <v/>
      </c>
      <c r="L367" s="14"/>
      <c r="M367" s="14" t="str">
        <f>Разбивка_по_щитам!P367</f>
        <v/>
      </c>
      <c r="N367" s="14"/>
    </row>
    <row r="368" spans="2:14" x14ac:dyDescent="0.2">
      <c r="B368" s="14">
        <f>Разбивка_по_щитам!B368</f>
        <v>1</v>
      </c>
      <c r="C368" s="14">
        <f>Разбивка_по_щитам!C368</f>
        <v>366</v>
      </c>
      <c r="D368" s="14" t="str">
        <f>Разбивка_по_щитам!F368</f>
        <v>ГРЩ-ЖД</v>
      </c>
      <c r="E368" s="14">
        <f>Разбивка_по_щитам!H368</f>
        <v>0</v>
      </c>
      <c r="F368" s="14" t="e">
        <f>Разбивка_по_щитам!I368</f>
        <v>#N/A</v>
      </c>
      <c r="G368" s="14" t="str">
        <f>Разбивка_по_щитам!J368</f>
        <v/>
      </c>
      <c r="H368" s="14" t="str">
        <f>Разбивка_по_щитам!K368</f>
        <v/>
      </c>
      <c r="I368" s="14" t="str">
        <f>Разбивка_по_щитам!L368</f>
        <v/>
      </c>
      <c r="J368" s="14" t="str">
        <f>Разбивка_по_щитам!M368</f>
        <v/>
      </c>
      <c r="K368" s="14" t="str">
        <f>Разбивка_по_щитам!N368</f>
        <v/>
      </c>
      <c r="L368" s="14"/>
      <c r="M368" s="14" t="str">
        <f>Разбивка_по_щитам!P368</f>
        <v/>
      </c>
      <c r="N368" s="14"/>
    </row>
    <row r="369" spans="2:14" x14ac:dyDescent="0.2">
      <c r="B369" s="14">
        <f>Разбивка_по_щитам!B369</f>
        <v>1</v>
      </c>
      <c r="C369" s="14">
        <f>Разбивка_по_щитам!C369</f>
        <v>367</v>
      </c>
      <c r="D369" s="14" t="str">
        <f>Разбивка_по_щитам!F369</f>
        <v>ГРЩ-ЖД</v>
      </c>
      <c r="E369" s="14">
        <f>Разбивка_по_щитам!H369</f>
        <v>0</v>
      </c>
      <c r="F369" s="14" t="e">
        <f>Разбивка_по_щитам!I369</f>
        <v>#N/A</v>
      </c>
      <c r="G369" s="14" t="str">
        <f>Разбивка_по_щитам!J369</f>
        <v/>
      </c>
      <c r="H369" s="14" t="str">
        <f>Разбивка_по_щитам!K369</f>
        <v/>
      </c>
      <c r="I369" s="14" t="str">
        <f>Разбивка_по_щитам!L369</f>
        <v/>
      </c>
      <c r="J369" s="14" t="str">
        <f>Разбивка_по_щитам!M369</f>
        <v/>
      </c>
      <c r="K369" s="14" t="str">
        <f>Разбивка_по_щитам!N369</f>
        <v/>
      </c>
      <c r="L369" s="14"/>
      <c r="M369" s="14" t="str">
        <f>Разбивка_по_щитам!P369</f>
        <v/>
      </c>
      <c r="N369" s="14"/>
    </row>
    <row r="370" spans="2:14" x14ac:dyDescent="0.2">
      <c r="B370" s="14">
        <f>Разбивка_по_щитам!B370</f>
        <v>1</v>
      </c>
      <c r="C370" s="14">
        <f>Разбивка_по_щитам!C370</f>
        <v>368</v>
      </c>
      <c r="D370" s="14" t="str">
        <f>Разбивка_по_щитам!F370</f>
        <v>ГРЩ-ЖД</v>
      </c>
      <c r="E370" s="14">
        <f>Разбивка_по_щитам!H370</f>
        <v>0</v>
      </c>
      <c r="F370" s="14" t="e">
        <f>Разбивка_по_щитам!I370</f>
        <v>#N/A</v>
      </c>
      <c r="G370" s="14" t="str">
        <f>Разбивка_по_щитам!J370</f>
        <v/>
      </c>
      <c r="H370" s="14" t="str">
        <f>Разбивка_по_щитам!K370</f>
        <v/>
      </c>
      <c r="I370" s="14" t="str">
        <f>Разбивка_по_щитам!L370</f>
        <v/>
      </c>
      <c r="J370" s="14" t="str">
        <f>Разбивка_по_щитам!M370</f>
        <v/>
      </c>
      <c r="K370" s="14" t="str">
        <f>Разбивка_по_щитам!N370</f>
        <v/>
      </c>
      <c r="L370" s="14"/>
      <c r="M370" s="14" t="str">
        <f>Разбивка_по_щитам!P370</f>
        <v/>
      </c>
      <c r="N370" s="14"/>
    </row>
    <row r="371" spans="2:14" x14ac:dyDescent="0.2">
      <c r="B371" s="14">
        <f>Разбивка_по_щитам!B371</f>
        <v>1</v>
      </c>
      <c r="C371" s="14">
        <f>Разбивка_по_щитам!C371</f>
        <v>369</v>
      </c>
      <c r="D371" s="14" t="str">
        <f>Разбивка_по_щитам!F371</f>
        <v>ГРЩ-ЖД</v>
      </c>
      <c r="E371" s="14">
        <f>Разбивка_по_щитам!H371</f>
        <v>0</v>
      </c>
      <c r="F371" s="14" t="e">
        <f>Разбивка_по_щитам!I371</f>
        <v>#N/A</v>
      </c>
      <c r="G371" s="14" t="str">
        <f>Разбивка_по_щитам!J371</f>
        <v/>
      </c>
      <c r="H371" s="14" t="str">
        <f>Разбивка_по_щитам!K371</f>
        <v/>
      </c>
      <c r="I371" s="14" t="str">
        <f>Разбивка_по_щитам!L371</f>
        <v/>
      </c>
      <c r="J371" s="14" t="str">
        <f>Разбивка_по_щитам!M371</f>
        <v/>
      </c>
      <c r="K371" s="14" t="str">
        <f>Разбивка_по_щитам!N371</f>
        <v/>
      </c>
      <c r="L371" s="14"/>
      <c r="M371" s="14" t="str">
        <f>Разбивка_по_щитам!P371</f>
        <v/>
      </c>
      <c r="N371" s="14"/>
    </row>
    <row r="372" spans="2:14" x14ac:dyDescent="0.2">
      <c r="B372" s="14">
        <f>Разбивка_по_щитам!B372</f>
        <v>1</v>
      </c>
      <c r="C372" s="14">
        <f>Разбивка_по_щитам!C372</f>
        <v>370</v>
      </c>
      <c r="D372" s="14" t="str">
        <f>Разбивка_по_щитам!F372</f>
        <v>ГРЩ-ЖД</v>
      </c>
      <c r="E372" s="14">
        <f>Разбивка_по_щитам!H372</f>
        <v>0</v>
      </c>
      <c r="F372" s="14" t="e">
        <f>Разбивка_по_щитам!I372</f>
        <v>#N/A</v>
      </c>
      <c r="G372" s="14" t="str">
        <f>Разбивка_по_щитам!J372</f>
        <v/>
      </c>
      <c r="H372" s="14" t="str">
        <f>Разбивка_по_щитам!K372</f>
        <v/>
      </c>
      <c r="I372" s="14" t="str">
        <f>Разбивка_по_щитам!L372</f>
        <v/>
      </c>
      <c r="J372" s="14" t="str">
        <f>Разбивка_по_щитам!M372</f>
        <v/>
      </c>
      <c r="K372" s="14" t="str">
        <f>Разбивка_по_щитам!N372</f>
        <v/>
      </c>
      <c r="L372" s="14"/>
      <c r="M372" s="14" t="str">
        <f>Разбивка_по_щитам!P372</f>
        <v/>
      </c>
      <c r="N372" s="14"/>
    </row>
    <row r="373" spans="2:14" x14ac:dyDescent="0.2">
      <c r="B373" s="14">
        <f>Разбивка_по_щитам!B373</f>
        <v>1</v>
      </c>
      <c r="C373" s="14">
        <f>Разбивка_по_щитам!C373</f>
        <v>371</v>
      </c>
      <c r="D373" s="14" t="str">
        <f>Разбивка_по_щитам!F373</f>
        <v>ГРЩ-ЖД</v>
      </c>
      <c r="E373" s="14">
        <f>Разбивка_по_щитам!H373</f>
        <v>0</v>
      </c>
      <c r="F373" s="14" t="e">
        <f>Разбивка_по_щитам!I373</f>
        <v>#N/A</v>
      </c>
      <c r="G373" s="14" t="str">
        <f>Разбивка_по_щитам!J373</f>
        <v/>
      </c>
      <c r="H373" s="14" t="str">
        <f>Разбивка_по_щитам!K373</f>
        <v/>
      </c>
      <c r="I373" s="14" t="str">
        <f>Разбивка_по_щитам!L373</f>
        <v/>
      </c>
      <c r="J373" s="14" t="str">
        <f>Разбивка_по_щитам!M373</f>
        <v/>
      </c>
      <c r="K373" s="14" t="str">
        <f>Разбивка_по_щитам!N373</f>
        <v/>
      </c>
      <c r="L373" s="14"/>
      <c r="M373" s="14" t="str">
        <f>Разбивка_по_щитам!P373</f>
        <v/>
      </c>
      <c r="N373" s="14"/>
    </row>
    <row r="374" spans="2:14" x14ac:dyDescent="0.2">
      <c r="B374" s="14">
        <f>Разбивка_по_щитам!B374</f>
        <v>1</v>
      </c>
      <c r="C374" s="14">
        <f>Разбивка_по_щитам!C374</f>
        <v>372</v>
      </c>
      <c r="D374" s="14" t="str">
        <f>Разбивка_по_щитам!F374</f>
        <v>ГРЩ-ЖД</v>
      </c>
      <c r="E374" s="14">
        <f>Разбивка_по_щитам!H374</f>
        <v>0</v>
      </c>
      <c r="F374" s="14" t="e">
        <f>Разбивка_по_щитам!I374</f>
        <v>#N/A</v>
      </c>
      <c r="G374" s="14" t="str">
        <f>Разбивка_по_щитам!J374</f>
        <v/>
      </c>
      <c r="H374" s="14" t="str">
        <f>Разбивка_по_щитам!K374</f>
        <v/>
      </c>
      <c r="I374" s="14" t="str">
        <f>Разбивка_по_щитам!L374</f>
        <v/>
      </c>
      <c r="J374" s="14" t="str">
        <f>Разбивка_по_щитам!M374</f>
        <v/>
      </c>
      <c r="K374" s="14" t="str">
        <f>Разбивка_по_щитам!N374</f>
        <v/>
      </c>
      <c r="L374" s="14"/>
      <c r="M374" s="14" t="str">
        <f>Разбивка_по_щитам!P374</f>
        <v/>
      </c>
      <c r="N374" s="14"/>
    </row>
    <row r="375" spans="2:14" x14ac:dyDescent="0.2">
      <c r="B375" s="14">
        <f>Разбивка_по_щитам!B375</f>
        <v>1</v>
      </c>
      <c r="C375" s="14">
        <f>Разбивка_по_щитам!C375</f>
        <v>373</v>
      </c>
      <c r="D375" s="14" t="str">
        <f>Разбивка_по_щитам!F375</f>
        <v>ГРЩ-ЖД</v>
      </c>
      <c r="E375" s="14">
        <f>Разбивка_по_щитам!H375</f>
        <v>0</v>
      </c>
      <c r="F375" s="14" t="e">
        <f>Разбивка_по_щитам!I375</f>
        <v>#N/A</v>
      </c>
      <c r="G375" s="14" t="str">
        <f>Разбивка_по_щитам!J375</f>
        <v/>
      </c>
      <c r="H375" s="14" t="str">
        <f>Разбивка_по_щитам!K375</f>
        <v/>
      </c>
      <c r="I375" s="14" t="str">
        <f>Разбивка_по_щитам!L375</f>
        <v/>
      </c>
      <c r="J375" s="14" t="str">
        <f>Разбивка_по_щитам!M375</f>
        <v/>
      </c>
      <c r="K375" s="14" t="str">
        <f>Разбивка_по_щитам!N375</f>
        <v/>
      </c>
      <c r="L375" s="14"/>
      <c r="M375" s="14" t="str">
        <f>Разбивка_по_щитам!P375</f>
        <v/>
      </c>
      <c r="N375" s="14"/>
    </row>
    <row r="376" spans="2:14" x14ac:dyDescent="0.2">
      <c r="B376" s="14">
        <f>Разбивка_по_щитам!B376</f>
        <v>1</v>
      </c>
      <c r="C376" s="14">
        <f>Разбивка_по_щитам!C376</f>
        <v>374</v>
      </c>
      <c r="D376" s="14" t="str">
        <f>Разбивка_по_щитам!F376</f>
        <v>ГРЩ-ЖД</v>
      </c>
      <c r="E376" s="14">
        <f>Разбивка_по_щитам!H376</f>
        <v>0</v>
      </c>
      <c r="F376" s="14" t="e">
        <f>Разбивка_по_щитам!I376</f>
        <v>#N/A</v>
      </c>
      <c r="G376" s="14" t="str">
        <f>Разбивка_по_щитам!J376</f>
        <v/>
      </c>
      <c r="H376" s="14" t="str">
        <f>Разбивка_по_щитам!K376</f>
        <v/>
      </c>
      <c r="I376" s="14" t="str">
        <f>Разбивка_по_щитам!L376</f>
        <v/>
      </c>
      <c r="J376" s="14" t="str">
        <f>Разбивка_по_щитам!M376</f>
        <v/>
      </c>
      <c r="K376" s="14" t="str">
        <f>Разбивка_по_щитам!N376</f>
        <v/>
      </c>
      <c r="L376" s="14"/>
      <c r="M376" s="14" t="str">
        <f>Разбивка_по_щитам!P376</f>
        <v/>
      </c>
      <c r="N376" s="14"/>
    </row>
    <row r="377" spans="2:14" x14ac:dyDescent="0.2">
      <c r="B377" s="14">
        <f>Разбивка_по_щитам!B377</f>
        <v>1</v>
      </c>
      <c r="C377" s="14">
        <f>Разбивка_по_щитам!C377</f>
        <v>375</v>
      </c>
      <c r="D377" s="14" t="str">
        <f>Разбивка_по_щитам!F377</f>
        <v>ГРЩ-ЖД</v>
      </c>
      <c r="E377" s="14">
        <f>Разбивка_по_щитам!H377</f>
        <v>0</v>
      </c>
      <c r="F377" s="14" t="e">
        <f>Разбивка_по_щитам!I377</f>
        <v>#N/A</v>
      </c>
      <c r="G377" s="14" t="str">
        <f>Разбивка_по_щитам!J377</f>
        <v/>
      </c>
      <c r="H377" s="14" t="str">
        <f>Разбивка_по_щитам!K377</f>
        <v/>
      </c>
      <c r="I377" s="14" t="str">
        <f>Разбивка_по_щитам!L377</f>
        <v/>
      </c>
      <c r="J377" s="14" t="str">
        <f>Разбивка_по_щитам!M377</f>
        <v/>
      </c>
      <c r="K377" s="14" t="str">
        <f>Разбивка_по_щитам!N377</f>
        <v/>
      </c>
      <c r="L377" s="14"/>
      <c r="M377" s="14" t="str">
        <f>Разбивка_по_щитам!P377</f>
        <v/>
      </c>
      <c r="N377" s="14"/>
    </row>
    <row r="378" spans="2:14" x14ac:dyDescent="0.2">
      <c r="B378" s="14">
        <f>Разбивка_по_щитам!B378</f>
        <v>1</v>
      </c>
      <c r="C378" s="14">
        <f>Разбивка_по_щитам!C378</f>
        <v>376</v>
      </c>
      <c r="D378" s="14" t="str">
        <f>Разбивка_по_щитам!F378</f>
        <v>ГРЩ-ЖД</v>
      </c>
      <c r="E378" s="14">
        <f>Разбивка_по_щитам!H378</f>
        <v>0</v>
      </c>
      <c r="F378" s="14" t="e">
        <f>Разбивка_по_щитам!I378</f>
        <v>#N/A</v>
      </c>
      <c r="G378" s="14" t="str">
        <f>Разбивка_по_щитам!J378</f>
        <v/>
      </c>
      <c r="H378" s="14" t="str">
        <f>Разбивка_по_щитам!K378</f>
        <v/>
      </c>
      <c r="I378" s="14" t="str">
        <f>Разбивка_по_щитам!L378</f>
        <v/>
      </c>
      <c r="J378" s="14" t="str">
        <f>Разбивка_по_щитам!M378</f>
        <v/>
      </c>
      <c r="K378" s="14" t="str">
        <f>Разбивка_по_щитам!N378</f>
        <v/>
      </c>
      <c r="L378" s="14"/>
      <c r="M378" s="14" t="str">
        <f>Разбивка_по_щитам!P378</f>
        <v/>
      </c>
      <c r="N378" s="14"/>
    </row>
    <row r="379" spans="2:14" x14ac:dyDescent="0.2">
      <c r="B379" s="14">
        <f>Разбивка_по_щитам!B379</f>
        <v>1</v>
      </c>
      <c r="C379" s="14">
        <f>Разбивка_по_щитам!C379</f>
        <v>377</v>
      </c>
      <c r="D379" s="14" t="str">
        <f>Разбивка_по_щитам!F379</f>
        <v>ГРЩ-ЖД</v>
      </c>
      <c r="E379" s="14">
        <f>Разбивка_по_щитам!H379</f>
        <v>0</v>
      </c>
      <c r="F379" s="14" t="e">
        <f>Разбивка_по_щитам!I379</f>
        <v>#N/A</v>
      </c>
      <c r="G379" s="14" t="str">
        <f>Разбивка_по_щитам!J379</f>
        <v/>
      </c>
      <c r="H379" s="14" t="str">
        <f>Разбивка_по_щитам!K379</f>
        <v/>
      </c>
      <c r="I379" s="14" t="str">
        <f>Разбивка_по_щитам!L379</f>
        <v/>
      </c>
      <c r="J379" s="14" t="str">
        <f>Разбивка_по_щитам!M379</f>
        <v/>
      </c>
      <c r="K379" s="14" t="str">
        <f>Разбивка_по_щитам!N379</f>
        <v/>
      </c>
      <c r="L379" s="14"/>
      <c r="M379" s="14" t="str">
        <f>Разбивка_по_щитам!P379</f>
        <v/>
      </c>
      <c r="N379" s="14"/>
    </row>
    <row r="380" spans="2:14" x14ac:dyDescent="0.2">
      <c r="B380" s="14">
        <f>Разбивка_по_щитам!B380</f>
        <v>1</v>
      </c>
      <c r="C380" s="14">
        <f>Разбивка_по_щитам!C380</f>
        <v>378</v>
      </c>
      <c r="D380" s="14" t="str">
        <f>Разбивка_по_щитам!F380</f>
        <v>ГРЩ-ЖД</v>
      </c>
      <c r="E380" s="14">
        <f>Разбивка_по_щитам!H380</f>
        <v>0</v>
      </c>
      <c r="F380" s="14" t="e">
        <f>Разбивка_по_щитам!I380</f>
        <v>#N/A</v>
      </c>
      <c r="G380" s="14" t="str">
        <f>Разбивка_по_щитам!J380</f>
        <v/>
      </c>
      <c r="H380" s="14" t="str">
        <f>Разбивка_по_щитам!K380</f>
        <v/>
      </c>
      <c r="I380" s="14" t="str">
        <f>Разбивка_по_щитам!L380</f>
        <v/>
      </c>
      <c r="J380" s="14" t="str">
        <f>Разбивка_по_щитам!M380</f>
        <v/>
      </c>
      <c r="K380" s="14" t="str">
        <f>Разбивка_по_щитам!N380</f>
        <v/>
      </c>
      <c r="L380" s="14"/>
      <c r="M380" s="14" t="str">
        <f>Разбивка_по_щитам!P380</f>
        <v/>
      </c>
      <c r="N380" s="14"/>
    </row>
    <row r="381" spans="2:14" x14ac:dyDescent="0.2">
      <c r="B381" s="14">
        <f>Разбивка_по_щитам!B381</f>
        <v>1</v>
      </c>
      <c r="C381" s="14">
        <f>Разбивка_по_щитам!C381</f>
        <v>379</v>
      </c>
      <c r="D381" s="14" t="str">
        <f>Разбивка_по_щитам!F381</f>
        <v>ГРЩ-ЖД</v>
      </c>
      <c r="E381" s="14">
        <f>Разбивка_по_щитам!H381</f>
        <v>0</v>
      </c>
      <c r="F381" s="14" t="e">
        <f>Разбивка_по_щитам!I381</f>
        <v>#N/A</v>
      </c>
      <c r="G381" s="14" t="str">
        <f>Разбивка_по_щитам!J381</f>
        <v/>
      </c>
      <c r="H381" s="14" t="str">
        <f>Разбивка_по_щитам!K381</f>
        <v/>
      </c>
      <c r="I381" s="14" t="str">
        <f>Разбивка_по_щитам!L381</f>
        <v/>
      </c>
      <c r="J381" s="14" t="str">
        <f>Разбивка_по_щитам!M381</f>
        <v/>
      </c>
      <c r="K381" s="14" t="str">
        <f>Разбивка_по_щитам!N381</f>
        <v/>
      </c>
      <c r="L381" s="14"/>
      <c r="M381" s="14" t="str">
        <f>Разбивка_по_щитам!P381</f>
        <v/>
      </c>
      <c r="N381" s="14"/>
    </row>
    <row r="382" spans="2:14" x14ac:dyDescent="0.2">
      <c r="B382" s="14">
        <f>Разбивка_по_щитам!B382</f>
        <v>1</v>
      </c>
      <c r="C382" s="14">
        <f>Разбивка_по_щитам!C382</f>
        <v>380</v>
      </c>
      <c r="D382" s="14" t="str">
        <f>Разбивка_по_щитам!F382</f>
        <v>ГРЩ-ЖД</v>
      </c>
      <c r="E382" s="14">
        <f>Разбивка_по_щитам!H382</f>
        <v>0</v>
      </c>
      <c r="F382" s="14" t="e">
        <f>Разбивка_по_щитам!I382</f>
        <v>#N/A</v>
      </c>
      <c r="G382" s="14" t="str">
        <f>Разбивка_по_щитам!J382</f>
        <v/>
      </c>
      <c r="H382" s="14" t="str">
        <f>Разбивка_по_щитам!K382</f>
        <v/>
      </c>
      <c r="I382" s="14" t="str">
        <f>Разбивка_по_щитам!L382</f>
        <v/>
      </c>
      <c r="J382" s="14" t="str">
        <f>Разбивка_по_щитам!M382</f>
        <v/>
      </c>
      <c r="K382" s="14" t="str">
        <f>Разбивка_по_щитам!N382</f>
        <v/>
      </c>
      <c r="L382" s="14"/>
      <c r="M382" s="14" t="str">
        <f>Разбивка_по_щитам!P382</f>
        <v/>
      </c>
      <c r="N382" s="14"/>
    </row>
    <row r="383" spans="2:14" x14ac:dyDescent="0.2">
      <c r="B383" s="14">
        <f>Разбивка_по_щитам!B383</f>
        <v>1</v>
      </c>
      <c r="C383" s="14">
        <f>Разбивка_по_щитам!C383</f>
        <v>381</v>
      </c>
      <c r="D383" s="14" t="str">
        <f>Разбивка_по_щитам!F383</f>
        <v>ГРЩ-ЖД</v>
      </c>
      <c r="E383" s="14">
        <f>Разбивка_по_щитам!H383</f>
        <v>0</v>
      </c>
      <c r="F383" s="14" t="e">
        <f>Разбивка_по_щитам!I383</f>
        <v>#N/A</v>
      </c>
      <c r="G383" s="14" t="str">
        <f>Разбивка_по_щитам!J383</f>
        <v/>
      </c>
      <c r="H383" s="14" t="str">
        <f>Разбивка_по_щитам!K383</f>
        <v/>
      </c>
      <c r="I383" s="14" t="str">
        <f>Разбивка_по_щитам!L383</f>
        <v/>
      </c>
      <c r="J383" s="14" t="str">
        <f>Разбивка_по_щитам!M383</f>
        <v/>
      </c>
      <c r="K383" s="14" t="str">
        <f>Разбивка_по_щитам!N383</f>
        <v/>
      </c>
      <c r="L383" s="14"/>
      <c r="M383" s="14" t="str">
        <f>Разбивка_по_щитам!P383</f>
        <v/>
      </c>
      <c r="N383" s="14"/>
    </row>
    <row r="384" spans="2:14" x14ac:dyDescent="0.2">
      <c r="B384" s="14">
        <f>Разбивка_по_щитам!B384</f>
        <v>1</v>
      </c>
      <c r="C384" s="14">
        <f>Разбивка_по_щитам!C384</f>
        <v>382</v>
      </c>
      <c r="D384" s="14" t="str">
        <f>Разбивка_по_щитам!F384</f>
        <v>ГРЩ-ЖД</v>
      </c>
      <c r="E384" s="14">
        <f>Разбивка_по_щитам!H384</f>
        <v>0</v>
      </c>
      <c r="F384" s="14" t="e">
        <f>Разбивка_по_щитам!I384</f>
        <v>#N/A</v>
      </c>
      <c r="G384" s="14" t="str">
        <f>Разбивка_по_щитам!J384</f>
        <v/>
      </c>
      <c r="H384" s="14" t="str">
        <f>Разбивка_по_щитам!K384</f>
        <v/>
      </c>
      <c r="I384" s="14" t="str">
        <f>Разбивка_по_щитам!L384</f>
        <v/>
      </c>
      <c r="J384" s="14" t="str">
        <f>Разбивка_по_щитам!M384</f>
        <v/>
      </c>
      <c r="K384" s="14" t="str">
        <f>Разбивка_по_щитам!N384</f>
        <v/>
      </c>
      <c r="L384" s="14"/>
      <c r="M384" s="14" t="str">
        <f>Разбивка_по_щитам!P384</f>
        <v/>
      </c>
      <c r="N384" s="14"/>
    </row>
    <row r="385" spans="2:14" x14ac:dyDescent="0.2">
      <c r="B385" s="14">
        <f>Разбивка_по_щитам!B385</f>
        <v>1</v>
      </c>
      <c r="C385" s="14">
        <f>Разбивка_по_щитам!C385</f>
        <v>383</v>
      </c>
      <c r="D385" s="14" t="str">
        <f>Разбивка_по_щитам!F385</f>
        <v>ГРЩ-ЖД</v>
      </c>
      <c r="E385" s="14">
        <f>Разбивка_по_щитам!H385</f>
        <v>0</v>
      </c>
      <c r="F385" s="14" t="e">
        <f>Разбивка_по_щитам!I385</f>
        <v>#N/A</v>
      </c>
      <c r="G385" s="14" t="str">
        <f>Разбивка_по_щитам!J385</f>
        <v/>
      </c>
      <c r="H385" s="14" t="str">
        <f>Разбивка_по_щитам!K385</f>
        <v/>
      </c>
      <c r="I385" s="14" t="str">
        <f>Разбивка_по_щитам!L385</f>
        <v/>
      </c>
      <c r="J385" s="14" t="str">
        <f>Разбивка_по_щитам!M385</f>
        <v/>
      </c>
      <c r="K385" s="14" t="str">
        <f>Разбивка_по_щитам!N385</f>
        <v/>
      </c>
      <c r="L385" s="14"/>
      <c r="M385" s="14" t="str">
        <f>Разбивка_по_щитам!P385</f>
        <v/>
      </c>
      <c r="N385" s="14"/>
    </row>
    <row r="386" spans="2:14" x14ac:dyDescent="0.2">
      <c r="B386" s="14">
        <f>Разбивка_по_щитам!B386</f>
        <v>1</v>
      </c>
      <c r="C386" s="14">
        <f>Разбивка_по_щитам!C386</f>
        <v>384</v>
      </c>
      <c r="D386" s="14" t="str">
        <f>Разбивка_по_щитам!F386</f>
        <v>ГРЩ-ЖД</v>
      </c>
      <c r="E386" s="14">
        <f>Разбивка_по_щитам!H386</f>
        <v>0</v>
      </c>
      <c r="F386" s="14" t="e">
        <f>Разбивка_по_щитам!I386</f>
        <v>#N/A</v>
      </c>
      <c r="G386" s="14" t="str">
        <f>Разбивка_по_щитам!J386</f>
        <v/>
      </c>
      <c r="H386" s="14" t="str">
        <f>Разбивка_по_щитам!K386</f>
        <v/>
      </c>
      <c r="I386" s="14" t="str">
        <f>Разбивка_по_щитам!L386</f>
        <v/>
      </c>
      <c r="J386" s="14" t="str">
        <f>Разбивка_по_щитам!M386</f>
        <v/>
      </c>
      <c r="K386" s="14" t="str">
        <f>Разбивка_по_щитам!N386</f>
        <v/>
      </c>
      <c r="L386" s="14"/>
      <c r="M386" s="14" t="str">
        <f>Разбивка_по_щитам!P386</f>
        <v/>
      </c>
      <c r="N386" s="14"/>
    </row>
    <row r="387" spans="2:14" x14ac:dyDescent="0.2">
      <c r="B387" s="14">
        <f>Разбивка_по_щитам!B387</f>
        <v>1</v>
      </c>
      <c r="C387" s="14">
        <f>Разбивка_по_щитам!C387</f>
        <v>385</v>
      </c>
      <c r="D387" s="14" t="str">
        <f>Разбивка_по_щитам!F387</f>
        <v>ГРЩ-ЖД</v>
      </c>
      <c r="E387" s="14">
        <f>Разбивка_по_щитам!H387</f>
        <v>0</v>
      </c>
      <c r="F387" s="14" t="e">
        <f>Разбивка_по_щитам!I387</f>
        <v>#N/A</v>
      </c>
      <c r="G387" s="14" t="str">
        <f>Разбивка_по_щитам!J387</f>
        <v/>
      </c>
      <c r="H387" s="14" t="str">
        <f>Разбивка_по_щитам!K387</f>
        <v/>
      </c>
      <c r="I387" s="14" t="str">
        <f>Разбивка_по_щитам!L387</f>
        <v/>
      </c>
      <c r="J387" s="14" t="str">
        <f>Разбивка_по_щитам!M387</f>
        <v/>
      </c>
      <c r="K387" s="14" t="str">
        <f>Разбивка_по_щитам!N387</f>
        <v/>
      </c>
      <c r="L387" s="14"/>
      <c r="M387" s="14" t="str">
        <f>Разбивка_по_щитам!P387</f>
        <v/>
      </c>
      <c r="N387" s="14"/>
    </row>
    <row r="388" spans="2:14" x14ac:dyDescent="0.2">
      <c r="B388" s="14">
        <f>Разбивка_по_щитам!B388</f>
        <v>1</v>
      </c>
      <c r="C388" s="14">
        <f>Разбивка_по_щитам!C388</f>
        <v>386</v>
      </c>
      <c r="D388" s="14" t="str">
        <f>Разбивка_по_щитам!F388</f>
        <v>ГРЩ-ЖД</v>
      </c>
      <c r="E388" s="14">
        <f>Разбивка_по_щитам!H388</f>
        <v>0</v>
      </c>
      <c r="F388" s="14" t="e">
        <f>Разбивка_по_щитам!I388</f>
        <v>#N/A</v>
      </c>
      <c r="G388" s="14" t="str">
        <f>Разбивка_по_щитам!J388</f>
        <v/>
      </c>
      <c r="H388" s="14" t="str">
        <f>Разбивка_по_щитам!K388</f>
        <v/>
      </c>
      <c r="I388" s="14" t="str">
        <f>Разбивка_по_щитам!L388</f>
        <v/>
      </c>
      <c r="J388" s="14" t="str">
        <f>Разбивка_по_щитам!M388</f>
        <v/>
      </c>
      <c r="K388" s="14" t="str">
        <f>Разбивка_по_щитам!N388</f>
        <v/>
      </c>
      <c r="L388" s="14"/>
      <c r="M388" s="14" t="str">
        <f>Разбивка_по_щитам!P388</f>
        <v/>
      </c>
      <c r="N388" s="14"/>
    </row>
    <row r="389" spans="2:14" x14ac:dyDescent="0.2">
      <c r="B389" s="14">
        <f>Разбивка_по_щитам!B389</f>
        <v>1</v>
      </c>
      <c r="C389" s="14">
        <f>Разбивка_по_щитам!C389</f>
        <v>387</v>
      </c>
      <c r="D389" s="14" t="str">
        <f>Разбивка_по_щитам!F389</f>
        <v>ГРЩ-ЖД</v>
      </c>
      <c r="E389" s="14">
        <f>Разбивка_по_щитам!H389</f>
        <v>0</v>
      </c>
      <c r="F389" s="14" t="e">
        <f>Разбивка_по_щитам!I389</f>
        <v>#N/A</v>
      </c>
      <c r="G389" s="14" t="str">
        <f>Разбивка_по_щитам!J389</f>
        <v/>
      </c>
      <c r="H389" s="14" t="str">
        <f>Разбивка_по_щитам!K389</f>
        <v/>
      </c>
      <c r="I389" s="14" t="str">
        <f>Разбивка_по_щитам!L389</f>
        <v/>
      </c>
      <c r="J389" s="14" t="str">
        <f>Разбивка_по_щитам!M389</f>
        <v/>
      </c>
      <c r="K389" s="14" t="str">
        <f>Разбивка_по_щитам!N389</f>
        <v/>
      </c>
      <c r="L389" s="14"/>
      <c r="M389" s="14" t="str">
        <f>Разбивка_по_щитам!P389</f>
        <v/>
      </c>
      <c r="N389" s="14"/>
    </row>
    <row r="390" spans="2:14" x14ac:dyDescent="0.2">
      <c r="B390" s="14">
        <f>Разбивка_по_щитам!B390</f>
        <v>1</v>
      </c>
      <c r="C390" s="14">
        <f>Разбивка_по_щитам!C390</f>
        <v>388</v>
      </c>
      <c r="D390" s="14" t="str">
        <f>Разбивка_по_щитам!F390</f>
        <v>ГРЩ-ЖД</v>
      </c>
      <c r="E390" s="14">
        <f>Разбивка_по_щитам!H390</f>
        <v>0</v>
      </c>
      <c r="F390" s="14" t="e">
        <f>Разбивка_по_щитам!I390</f>
        <v>#N/A</v>
      </c>
      <c r="G390" s="14" t="str">
        <f>Разбивка_по_щитам!J390</f>
        <v/>
      </c>
      <c r="H390" s="14" t="str">
        <f>Разбивка_по_щитам!K390</f>
        <v/>
      </c>
      <c r="I390" s="14" t="str">
        <f>Разбивка_по_щитам!L390</f>
        <v/>
      </c>
      <c r="J390" s="14" t="str">
        <f>Разбивка_по_щитам!M390</f>
        <v/>
      </c>
      <c r="K390" s="14" t="str">
        <f>Разбивка_по_щитам!N390</f>
        <v/>
      </c>
      <c r="L390" s="14"/>
      <c r="M390" s="14" t="str">
        <f>Разбивка_по_щитам!P390</f>
        <v/>
      </c>
      <c r="N390" s="14"/>
    </row>
    <row r="391" spans="2:14" x14ac:dyDescent="0.2">
      <c r="B391" s="14">
        <f>Разбивка_по_щитам!B391</f>
        <v>1</v>
      </c>
      <c r="C391" s="14">
        <f>Разбивка_по_щитам!C391</f>
        <v>389</v>
      </c>
      <c r="D391" s="14" t="str">
        <f>Разбивка_по_щитам!F391</f>
        <v>ГРЩ-ЖД</v>
      </c>
      <c r="E391" s="14">
        <f>Разбивка_по_щитам!H391</f>
        <v>0</v>
      </c>
      <c r="F391" s="14" t="e">
        <f>Разбивка_по_щитам!I391</f>
        <v>#N/A</v>
      </c>
      <c r="G391" s="14" t="str">
        <f>Разбивка_по_щитам!J391</f>
        <v/>
      </c>
      <c r="H391" s="14" t="str">
        <f>Разбивка_по_щитам!K391</f>
        <v/>
      </c>
      <c r="I391" s="14" t="str">
        <f>Разбивка_по_щитам!L391</f>
        <v/>
      </c>
      <c r="J391" s="14" t="str">
        <f>Разбивка_по_щитам!M391</f>
        <v/>
      </c>
      <c r="K391" s="14" t="str">
        <f>Разбивка_по_щитам!N391</f>
        <v/>
      </c>
      <c r="L391" s="14"/>
      <c r="M391" s="14" t="str">
        <f>Разбивка_по_щитам!P391</f>
        <v/>
      </c>
      <c r="N391" s="14"/>
    </row>
    <row r="392" spans="2:14" x14ac:dyDescent="0.2">
      <c r="B392" s="14">
        <f>Разбивка_по_щитам!B392</f>
        <v>1</v>
      </c>
      <c r="C392" s="14">
        <f>Разбивка_по_щитам!C392</f>
        <v>390</v>
      </c>
      <c r="D392" s="14" t="str">
        <f>Разбивка_по_щитам!F392</f>
        <v>ГРЩ-ЖД</v>
      </c>
      <c r="E392" s="14">
        <f>Разбивка_по_щитам!H392</f>
        <v>0</v>
      </c>
      <c r="F392" s="14" t="e">
        <f>Разбивка_по_щитам!I392</f>
        <v>#N/A</v>
      </c>
      <c r="G392" s="14" t="str">
        <f>Разбивка_по_щитам!J392</f>
        <v/>
      </c>
      <c r="H392" s="14" t="str">
        <f>Разбивка_по_щитам!K392</f>
        <v/>
      </c>
      <c r="I392" s="14" t="str">
        <f>Разбивка_по_щитам!L392</f>
        <v/>
      </c>
      <c r="J392" s="14" t="str">
        <f>Разбивка_по_щитам!M392</f>
        <v/>
      </c>
      <c r="K392" s="14" t="str">
        <f>Разбивка_по_щитам!N392</f>
        <v/>
      </c>
      <c r="L392" s="14"/>
      <c r="M392" s="14" t="str">
        <f>Разбивка_по_щитам!P392</f>
        <v/>
      </c>
      <c r="N392" s="14"/>
    </row>
    <row r="393" spans="2:14" x14ac:dyDescent="0.2">
      <c r="B393" s="14">
        <f>Разбивка_по_щитам!B393</f>
        <v>1</v>
      </c>
      <c r="C393" s="14">
        <f>Разбивка_по_щитам!C393</f>
        <v>391</v>
      </c>
      <c r="D393" s="14" t="str">
        <f>Разбивка_по_щитам!F393</f>
        <v>ГРЩ-ЖД</v>
      </c>
      <c r="E393" s="14">
        <f>Разбивка_по_щитам!H393</f>
        <v>0</v>
      </c>
      <c r="F393" s="14" t="e">
        <f>Разбивка_по_щитам!I393</f>
        <v>#N/A</v>
      </c>
      <c r="G393" s="14" t="str">
        <f>Разбивка_по_щитам!J393</f>
        <v/>
      </c>
      <c r="H393" s="14" t="str">
        <f>Разбивка_по_щитам!K393</f>
        <v/>
      </c>
      <c r="I393" s="14" t="str">
        <f>Разбивка_по_щитам!L393</f>
        <v/>
      </c>
      <c r="J393" s="14" t="str">
        <f>Разбивка_по_щитам!M393</f>
        <v/>
      </c>
      <c r="K393" s="14" t="str">
        <f>Разбивка_по_щитам!N393</f>
        <v/>
      </c>
      <c r="L393" s="14"/>
      <c r="M393" s="14" t="str">
        <f>Разбивка_по_щитам!P393</f>
        <v/>
      </c>
      <c r="N393" s="14"/>
    </row>
    <row r="394" spans="2:14" x14ac:dyDescent="0.2">
      <c r="B394" s="14">
        <f>Разбивка_по_щитам!B394</f>
        <v>1</v>
      </c>
      <c r="C394" s="14">
        <f>Разбивка_по_щитам!C394</f>
        <v>392</v>
      </c>
      <c r="D394" s="14" t="str">
        <f>Разбивка_по_щитам!F394</f>
        <v>ГРЩ-ЖД</v>
      </c>
      <c r="E394" s="14">
        <f>Разбивка_по_щитам!H394</f>
        <v>0</v>
      </c>
      <c r="F394" s="14" t="e">
        <f>Разбивка_по_щитам!I394</f>
        <v>#N/A</v>
      </c>
      <c r="G394" s="14" t="str">
        <f>Разбивка_по_щитам!J394</f>
        <v/>
      </c>
      <c r="H394" s="14" t="str">
        <f>Разбивка_по_щитам!K394</f>
        <v/>
      </c>
      <c r="I394" s="14" t="str">
        <f>Разбивка_по_щитам!L394</f>
        <v/>
      </c>
      <c r="J394" s="14" t="str">
        <f>Разбивка_по_щитам!M394</f>
        <v/>
      </c>
      <c r="K394" s="14" t="str">
        <f>Разбивка_по_щитам!N394</f>
        <v/>
      </c>
      <c r="L394" s="14"/>
      <c r="M394" s="14" t="str">
        <f>Разбивка_по_щитам!P394</f>
        <v/>
      </c>
      <c r="N394" s="14"/>
    </row>
    <row r="395" spans="2:14" x14ac:dyDescent="0.2">
      <c r="B395" s="14">
        <f>Разбивка_по_щитам!B395</f>
        <v>1</v>
      </c>
      <c r="C395" s="14">
        <f>Разбивка_по_щитам!C395</f>
        <v>393</v>
      </c>
      <c r="D395" s="14" t="str">
        <f>Разбивка_по_щитам!F395</f>
        <v>ГРЩ-ЖД</v>
      </c>
      <c r="E395" s="14">
        <f>Разбивка_по_щитам!H395</f>
        <v>0</v>
      </c>
      <c r="F395" s="14" t="e">
        <f>Разбивка_по_щитам!I395</f>
        <v>#N/A</v>
      </c>
      <c r="G395" s="14" t="str">
        <f>Разбивка_по_щитам!J395</f>
        <v/>
      </c>
      <c r="H395" s="14" t="str">
        <f>Разбивка_по_щитам!K395</f>
        <v/>
      </c>
      <c r="I395" s="14" t="str">
        <f>Разбивка_по_щитам!L395</f>
        <v/>
      </c>
      <c r="J395" s="14" t="str">
        <f>Разбивка_по_щитам!M395</f>
        <v/>
      </c>
      <c r="K395" s="14" t="str">
        <f>Разбивка_по_щитам!N395</f>
        <v/>
      </c>
      <c r="L395" s="14"/>
      <c r="M395" s="14" t="str">
        <f>Разбивка_по_щитам!P395</f>
        <v/>
      </c>
      <c r="N395" s="14"/>
    </row>
    <row r="396" spans="2:14" x14ac:dyDescent="0.2">
      <c r="B396" s="14">
        <f>Разбивка_по_щитам!B396</f>
        <v>1</v>
      </c>
      <c r="C396" s="14">
        <f>Разбивка_по_щитам!C396</f>
        <v>394</v>
      </c>
      <c r="D396" s="14" t="str">
        <f>Разбивка_по_щитам!F396</f>
        <v>ГРЩ-ЖД</v>
      </c>
      <c r="E396" s="14">
        <f>Разбивка_по_щитам!H396</f>
        <v>0</v>
      </c>
      <c r="F396" s="14" t="e">
        <f>Разбивка_по_щитам!I396</f>
        <v>#N/A</v>
      </c>
      <c r="G396" s="14" t="str">
        <f>Разбивка_по_щитам!J396</f>
        <v/>
      </c>
      <c r="H396" s="14" t="str">
        <f>Разбивка_по_щитам!K396</f>
        <v/>
      </c>
      <c r="I396" s="14" t="str">
        <f>Разбивка_по_щитам!L396</f>
        <v/>
      </c>
      <c r="J396" s="14" t="str">
        <f>Разбивка_по_щитам!M396</f>
        <v/>
      </c>
      <c r="K396" s="14" t="str">
        <f>Разбивка_по_щитам!N396</f>
        <v/>
      </c>
      <c r="L396" s="14"/>
      <c r="M396" s="14" t="str">
        <f>Разбивка_по_щитам!P396</f>
        <v/>
      </c>
      <c r="N396" s="14"/>
    </row>
    <row r="397" spans="2:14" x14ac:dyDescent="0.2">
      <c r="B397" s="14">
        <f>Разбивка_по_щитам!B397</f>
        <v>1</v>
      </c>
      <c r="C397" s="14">
        <f>Разбивка_по_щитам!C397</f>
        <v>395</v>
      </c>
      <c r="D397" s="14" t="str">
        <f>Разбивка_по_щитам!F397</f>
        <v>ГРЩ-ЖД</v>
      </c>
      <c r="E397" s="14">
        <f>Разбивка_по_щитам!H397</f>
        <v>0</v>
      </c>
      <c r="F397" s="14" t="e">
        <f>Разбивка_по_щитам!I397</f>
        <v>#N/A</v>
      </c>
      <c r="G397" s="14" t="str">
        <f>Разбивка_по_щитам!J397</f>
        <v/>
      </c>
      <c r="H397" s="14" t="str">
        <f>Разбивка_по_щитам!K397</f>
        <v/>
      </c>
      <c r="I397" s="14" t="str">
        <f>Разбивка_по_щитам!L397</f>
        <v/>
      </c>
      <c r="J397" s="14" t="str">
        <f>Разбивка_по_щитам!M397</f>
        <v/>
      </c>
      <c r="K397" s="14" t="str">
        <f>Разбивка_по_щитам!N397</f>
        <v/>
      </c>
      <c r="L397" s="14"/>
      <c r="M397" s="14" t="str">
        <f>Разбивка_по_щитам!P397</f>
        <v/>
      </c>
      <c r="N397" s="14"/>
    </row>
    <row r="398" spans="2:14" x14ac:dyDescent="0.2">
      <c r="B398" s="14">
        <f>Разбивка_по_щитам!B398</f>
        <v>1</v>
      </c>
      <c r="C398" s="14">
        <f>Разбивка_по_щитам!C398</f>
        <v>396</v>
      </c>
      <c r="D398" s="14" t="str">
        <f>Разбивка_по_щитам!F398</f>
        <v>ГРЩ-ЖД</v>
      </c>
      <c r="E398" s="14">
        <f>Разбивка_по_щитам!H398</f>
        <v>0</v>
      </c>
      <c r="F398" s="14" t="e">
        <f>Разбивка_по_щитам!I398</f>
        <v>#N/A</v>
      </c>
      <c r="G398" s="14" t="str">
        <f>Разбивка_по_щитам!J398</f>
        <v/>
      </c>
      <c r="H398" s="14" t="str">
        <f>Разбивка_по_щитам!K398</f>
        <v/>
      </c>
      <c r="I398" s="14" t="str">
        <f>Разбивка_по_щитам!L398</f>
        <v/>
      </c>
      <c r="J398" s="14" t="str">
        <f>Разбивка_по_щитам!M398</f>
        <v/>
      </c>
      <c r="K398" s="14" t="str">
        <f>Разбивка_по_щитам!N398</f>
        <v/>
      </c>
      <c r="L398" s="14"/>
      <c r="M398" s="14" t="str">
        <f>Разбивка_по_щитам!P398</f>
        <v/>
      </c>
      <c r="N398" s="14"/>
    </row>
    <row r="399" spans="2:14" x14ac:dyDescent="0.2">
      <c r="B399" s="14">
        <f>Разбивка_по_щитам!B399</f>
        <v>1</v>
      </c>
      <c r="C399" s="14">
        <f>Разбивка_по_щитам!C399</f>
        <v>397</v>
      </c>
      <c r="D399" s="14" t="str">
        <f>Разбивка_по_щитам!F399</f>
        <v>ГРЩ-ЖД</v>
      </c>
      <c r="E399" s="14">
        <f>Разбивка_по_щитам!H399</f>
        <v>0</v>
      </c>
      <c r="F399" s="14" t="e">
        <f>Разбивка_по_щитам!I399</f>
        <v>#N/A</v>
      </c>
      <c r="G399" s="14" t="str">
        <f>Разбивка_по_щитам!J399</f>
        <v/>
      </c>
      <c r="H399" s="14" t="str">
        <f>Разбивка_по_щитам!K399</f>
        <v/>
      </c>
      <c r="I399" s="14" t="str">
        <f>Разбивка_по_щитам!L399</f>
        <v/>
      </c>
      <c r="J399" s="14" t="str">
        <f>Разбивка_по_щитам!M399</f>
        <v/>
      </c>
      <c r="K399" s="14" t="str">
        <f>Разбивка_по_щитам!N399</f>
        <v/>
      </c>
      <c r="L399" s="14"/>
      <c r="M399" s="14" t="str">
        <f>Разбивка_по_щитам!P399</f>
        <v/>
      </c>
      <c r="N399" s="14"/>
    </row>
    <row r="400" spans="2:14" x14ac:dyDescent="0.2">
      <c r="B400" s="14">
        <f>Разбивка_по_щитам!B400</f>
        <v>1</v>
      </c>
      <c r="C400" s="14">
        <f>Разбивка_по_щитам!C400</f>
        <v>398</v>
      </c>
      <c r="D400" s="14" t="str">
        <f>Разбивка_по_щитам!F400</f>
        <v>ГРЩ-ЖД</v>
      </c>
      <c r="E400" s="14">
        <f>Разбивка_по_щитам!H400</f>
        <v>0</v>
      </c>
      <c r="F400" s="14" t="e">
        <f>Разбивка_по_щитам!I400</f>
        <v>#N/A</v>
      </c>
      <c r="G400" s="14" t="str">
        <f>Разбивка_по_щитам!J400</f>
        <v/>
      </c>
      <c r="H400" s="14" t="str">
        <f>Разбивка_по_щитам!K400</f>
        <v/>
      </c>
      <c r="I400" s="14" t="str">
        <f>Разбивка_по_щитам!L400</f>
        <v/>
      </c>
      <c r="J400" s="14" t="str">
        <f>Разбивка_по_щитам!M400</f>
        <v/>
      </c>
      <c r="K400" s="14" t="str">
        <f>Разбивка_по_щитам!N400</f>
        <v/>
      </c>
      <c r="L400" s="14"/>
      <c r="M400" s="14" t="str">
        <f>Разбивка_по_щитам!P400</f>
        <v/>
      </c>
      <c r="N400" s="14"/>
    </row>
    <row r="401" spans="2:14" x14ac:dyDescent="0.2">
      <c r="B401" s="14">
        <f>Разбивка_по_щитам!B401</f>
        <v>1</v>
      </c>
      <c r="C401" s="14">
        <f>Разбивка_по_щитам!C401</f>
        <v>399</v>
      </c>
      <c r="D401" s="14" t="str">
        <f>Разбивка_по_щитам!F401</f>
        <v>ГРЩ-ЖД</v>
      </c>
      <c r="E401" s="14">
        <f>Разбивка_по_щитам!H401</f>
        <v>0</v>
      </c>
      <c r="F401" s="14" t="e">
        <f>Разбивка_по_щитам!I401</f>
        <v>#N/A</v>
      </c>
      <c r="G401" s="14" t="str">
        <f>Разбивка_по_щитам!J401</f>
        <v/>
      </c>
      <c r="H401" s="14" t="str">
        <f>Разбивка_по_щитам!K401</f>
        <v/>
      </c>
      <c r="I401" s="14" t="str">
        <f>Разбивка_по_щитам!L401</f>
        <v/>
      </c>
      <c r="J401" s="14" t="str">
        <f>Разбивка_по_щитам!M401</f>
        <v/>
      </c>
      <c r="K401" s="14" t="str">
        <f>Разбивка_по_щитам!N401</f>
        <v/>
      </c>
      <c r="L401" s="14"/>
      <c r="M401" s="14" t="str">
        <f>Разбивка_по_щитам!P401</f>
        <v/>
      </c>
      <c r="N401" s="14"/>
    </row>
    <row r="402" spans="2:14" x14ac:dyDescent="0.2">
      <c r="B402" s="14">
        <f>Разбивка_по_щитам!B402</f>
        <v>1</v>
      </c>
      <c r="C402" s="14">
        <f>Разбивка_по_щитам!C402</f>
        <v>400</v>
      </c>
      <c r="D402" s="14" t="str">
        <f>Разбивка_по_щитам!F402</f>
        <v>ГРЩ-ЖД</v>
      </c>
      <c r="E402" s="14">
        <f>Разбивка_по_щитам!H402</f>
        <v>0</v>
      </c>
      <c r="F402" s="14" t="e">
        <f>Разбивка_по_щитам!I402</f>
        <v>#N/A</v>
      </c>
      <c r="G402" s="14" t="str">
        <f>Разбивка_по_щитам!J402</f>
        <v/>
      </c>
      <c r="H402" s="14" t="str">
        <f>Разбивка_по_щитам!K402</f>
        <v/>
      </c>
      <c r="I402" s="14" t="str">
        <f>Разбивка_по_щитам!L402</f>
        <v/>
      </c>
      <c r="J402" s="14" t="str">
        <f>Разбивка_по_щитам!M402</f>
        <v/>
      </c>
      <c r="K402" s="14" t="str">
        <f>Разбивка_по_щитам!N402</f>
        <v/>
      </c>
      <c r="L402" s="14"/>
      <c r="M402" s="14" t="str">
        <f>Разбивка_по_щитам!P402</f>
        <v/>
      </c>
      <c r="N402" s="14"/>
    </row>
    <row r="403" spans="2:14" x14ac:dyDescent="0.2">
      <c r="B403" s="14">
        <f>Разбивка_по_щитам!B403</f>
        <v>1</v>
      </c>
      <c r="C403" s="14">
        <f>Разбивка_по_щитам!C403</f>
        <v>401</v>
      </c>
      <c r="D403" s="14" t="str">
        <f>Разбивка_по_щитам!F403</f>
        <v>ГРЩ-ЖД</v>
      </c>
      <c r="E403" s="14">
        <f>Разбивка_по_щитам!H403</f>
        <v>0</v>
      </c>
      <c r="F403" s="14" t="e">
        <f>Разбивка_по_щитам!I403</f>
        <v>#N/A</v>
      </c>
      <c r="G403" s="14" t="str">
        <f>Разбивка_по_щитам!J403</f>
        <v/>
      </c>
      <c r="H403" s="14" t="str">
        <f>Разбивка_по_щитам!K403</f>
        <v/>
      </c>
      <c r="I403" s="14" t="str">
        <f>Разбивка_по_щитам!L403</f>
        <v/>
      </c>
      <c r="J403" s="14" t="str">
        <f>Разбивка_по_щитам!M403</f>
        <v/>
      </c>
      <c r="K403" s="14" t="str">
        <f>Разбивка_по_щитам!N403</f>
        <v/>
      </c>
      <c r="L403" s="14"/>
      <c r="M403" s="14" t="str">
        <f>Разбивка_по_щитам!P403</f>
        <v/>
      </c>
      <c r="N403" s="14"/>
    </row>
    <row r="404" spans="2:14" x14ac:dyDescent="0.2">
      <c r="B404" s="14">
        <f>Разбивка_по_щитам!B404</f>
        <v>1</v>
      </c>
      <c r="C404" s="14">
        <f>Разбивка_по_щитам!C404</f>
        <v>402</v>
      </c>
      <c r="D404" s="14" t="str">
        <f>Разбивка_по_щитам!F404</f>
        <v>ГРЩ-ЖД</v>
      </c>
      <c r="E404" s="14">
        <f>Разбивка_по_щитам!H404</f>
        <v>0</v>
      </c>
      <c r="F404" s="14" t="e">
        <f>Разбивка_по_щитам!I404</f>
        <v>#N/A</v>
      </c>
      <c r="G404" s="14" t="str">
        <f>Разбивка_по_щитам!J404</f>
        <v/>
      </c>
      <c r="H404" s="14" t="str">
        <f>Разбивка_по_щитам!K404</f>
        <v/>
      </c>
      <c r="I404" s="14" t="str">
        <f>Разбивка_по_щитам!L404</f>
        <v/>
      </c>
      <c r="J404" s="14" t="str">
        <f>Разбивка_по_щитам!M404</f>
        <v/>
      </c>
      <c r="K404" s="14" t="str">
        <f>Разбивка_по_щитам!N404</f>
        <v/>
      </c>
      <c r="L404" s="14"/>
      <c r="M404" s="14" t="str">
        <f>Разбивка_по_щитам!P404</f>
        <v/>
      </c>
      <c r="N404" s="14"/>
    </row>
    <row r="405" spans="2:14" x14ac:dyDescent="0.2">
      <c r="B405" s="14">
        <f>Разбивка_по_щитам!B405</f>
        <v>1</v>
      </c>
      <c r="C405" s="14">
        <f>Разбивка_по_щитам!C405</f>
        <v>403</v>
      </c>
      <c r="D405" s="14" t="str">
        <f>Разбивка_по_щитам!F405</f>
        <v>ГРЩ-ЖД</v>
      </c>
      <c r="E405" s="14">
        <f>Разбивка_по_щитам!H405</f>
        <v>0</v>
      </c>
      <c r="F405" s="14" t="e">
        <f>Разбивка_по_щитам!I405</f>
        <v>#N/A</v>
      </c>
      <c r="G405" s="14" t="str">
        <f>Разбивка_по_щитам!J405</f>
        <v/>
      </c>
      <c r="H405" s="14" t="str">
        <f>Разбивка_по_щитам!K405</f>
        <v/>
      </c>
      <c r="I405" s="14" t="str">
        <f>Разбивка_по_щитам!L405</f>
        <v/>
      </c>
      <c r="J405" s="14" t="str">
        <f>Разбивка_по_щитам!M405</f>
        <v/>
      </c>
      <c r="K405" s="14" t="str">
        <f>Разбивка_по_щитам!N405</f>
        <v/>
      </c>
      <c r="L405" s="14"/>
      <c r="M405" s="14" t="str">
        <f>Разбивка_по_щитам!P405</f>
        <v/>
      </c>
      <c r="N405" s="14"/>
    </row>
    <row r="406" spans="2:14" x14ac:dyDescent="0.2">
      <c r="B406" s="14">
        <f>Разбивка_по_щитам!B406</f>
        <v>1</v>
      </c>
      <c r="C406" s="14">
        <f>Разбивка_по_щитам!C406</f>
        <v>404</v>
      </c>
      <c r="D406" s="14" t="str">
        <f>Разбивка_по_щитам!F406</f>
        <v>ГРЩ-ЖД</v>
      </c>
      <c r="E406" s="14">
        <f>Разбивка_по_щитам!H406</f>
        <v>0</v>
      </c>
      <c r="F406" s="14" t="e">
        <f>Разбивка_по_щитам!I406</f>
        <v>#N/A</v>
      </c>
      <c r="G406" s="14" t="str">
        <f>Разбивка_по_щитам!J406</f>
        <v/>
      </c>
      <c r="H406" s="14" t="str">
        <f>Разбивка_по_щитам!K406</f>
        <v/>
      </c>
      <c r="I406" s="14" t="str">
        <f>Разбивка_по_щитам!L406</f>
        <v/>
      </c>
      <c r="J406" s="14" t="str">
        <f>Разбивка_по_щитам!M406</f>
        <v/>
      </c>
      <c r="K406" s="14" t="str">
        <f>Разбивка_по_щитам!N406</f>
        <v/>
      </c>
      <c r="L406" s="14"/>
      <c r="M406" s="14" t="str">
        <f>Разбивка_по_щитам!P406</f>
        <v/>
      </c>
      <c r="N406" s="14"/>
    </row>
    <row r="407" spans="2:14" x14ac:dyDescent="0.2">
      <c r="B407" s="14">
        <f>Разбивка_по_щитам!B407</f>
        <v>1</v>
      </c>
      <c r="C407" s="14">
        <f>Разбивка_по_щитам!C407</f>
        <v>405</v>
      </c>
      <c r="D407" s="14" t="str">
        <f>Разбивка_по_щитам!F407</f>
        <v>ГРЩ-ЖД</v>
      </c>
      <c r="E407" s="14">
        <f>Разбивка_по_щитам!H407</f>
        <v>0</v>
      </c>
      <c r="F407" s="14" t="e">
        <f>Разбивка_по_щитам!I407</f>
        <v>#N/A</v>
      </c>
      <c r="G407" s="14" t="str">
        <f>Разбивка_по_щитам!J407</f>
        <v/>
      </c>
      <c r="H407" s="14" t="str">
        <f>Разбивка_по_щитам!K407</f>
        <v/>
      </c>
      <c r="I407" s="14" t="str">
        <f>Разбивка_по_щитам!L407</f>
        <v/>
      </c>
      <c r="J407" s="14" t="str">
        <f>Разбивка_по_щитам!M407</f>
        <v/>
      </c>
      <c r="K407" s="14" t="str">
        <f>Разбивка_по_щитам!N407</f>
        <v/>
      </c>
      <c r="L407" s="14"/>
      <c r="M407" s="14" t="str">
        <f>Разбивка_по_щитам!P407</f>
        <v/>
      </c>
      <c r="N407" s="14"/>
    </row>
    <row r="408" spans="2:14" x14ac:dyDescent="0.2">
      <c r="B408" s="14">
        <f>Разбивка_по_щитам!B408</f>
        <v>1</v>
      </c>
      <c r="C408" s="14">
        <f>Разбивка_по_щитам!C408</f>
        <v>406</v>
      </c>
      <c r="D408" s="14" t="str">
        <f>Разбивка_по_щитам!F408</f>
        <v>ГРЩ-ЖД</v>
      </c>
      <c r="E408" s="14">
        <f>Разбивка_по_щитам!H408</f>
        <v>0</v>
      </c>
      <c r="F408" s="14" t="e">
        <f>Разбивка_по_щитам!I408</f>
        <v>#N/A</v>
      </c>
      <c r="G408" s="14" t="str">
        <f>Разбивка_по_щитам!J408</f>
        <v/>
      </c>
      <c r="H408" s="14" t="str">
        <f>Разбивка_по_щитам!K408</f>
        <v/>
      </c>
      <c r="I408" s="14" t="str">
        <f>Разбивка_по_щитам!L408</f>
        <v/>
      </c>
      <c r="J408" s="14" t="str">
        <f>Разбивка_по_щитам!M408</f>
        <v/>
      </c>
      <c r="K408" s="14" t="str">
        <f>Разбивка_по_щитам!N408</f>
        <v/>
      </c>
      <c r="L408" s="14"/>
      <c r="M408" s="14" t="str">
        <f>Разбивка_по_щитам!P408</f>
        <v/>
      </c>
      <c r="N408" s="14"/>
    </row>
    <row r="409" spans="2:14" x14ac:dyDescent="0.2">
      <c r="B409" s="14">
        <f>Разбивка_по_щитам!B409</f>
        <v>1</v>
      </c>
      <c r="C409" s="14">
        <f>Разбивка_по_щитам!C409</f>
        <v>407</v>
      </c>
      <c r="D409" s="14" t="str">
        <f>Разбивка_по_щитам!F409</f>
        <v>ГРЩ-ЖД</v>
      </c>
      <c r="E409" s="14">
        <f>Разбивка_по_щитам!H409</f>
        <v>0</v>
      </c>
      <c r="F409" s="14" t="e">
        <f>Разбивка_по_щитам!I409</f>
        <v>#N/A</v>
      </c>
      <c r="G409" s="14" t="str">
        <f>Разбивка_по_щитам!J409</f>
        <v/>
      </c>
      <c r="H409" s="14" t="str">
        <f>Разбивка_по_щитам!K409</f>
        <v/>
      </c>
      <c r="I409" s="14" t="str">
        <f>Разбивка_по_щитам!L409</f>
        <v/>
      </c>
      <c r="J409" s="14" t="str">
        <f>Разбивка_по_щитам!M409</f>
        <v/>
      </c>
      <c r="K409" s="14" t="str">
        <f>Разбивка_по_щитам!N409</f>
        <v/>
      </c>
      <c r="L409" s="14"/>
      <c r="M409" s="14" t="str">
        <f>Разбивка_по_щитам!P409</f>
        <v/>
      </c>
      <c r="N409" s="14"/>
    </row>
    <row r="410" spans="2:14" x14ac:dyDescent="0.2">
      <c r="B410" s="14">
        <f>Разбивка_по_щитам!B410</f>
        <v>1</v>
      </c>
      <c r="C410" s="14">
        <f>Разбивка_по_щитам!C410</f>
        <v>408</v>
      </c>
      <c r="D410" s="14" t="str">
        <f>Разбивка_по_щитам!F410</f>
        <v>ГРЩ-ЖД</v>
      </c>
      <c r="E410" s="14">
        <f>Разбивка_по_щитам!H410</f>
        <v>0</v>
      </c>
      <c r="F410" s="14" t="e">
        <f>Разбивка_по_щитам!I410</f>
        <v>#N/A</v>
      </c>
      <c r="G410" s="14" t="str">
        <f>Разбивка_по_щитам!J410</f>
        <v/>
      </c>
      <c r="H410" s="14" t="str">
        <f>Разбивка_по_щитам!K410</f>
        <v/>
      </c>
      <c r="I410" s="14" t="str">
        <f>Разбивка_по_щитам!L410</f>
        <v/>
      </c>
      <c r="J410" s="14" t="str">
        <f>Разбивка_по_щитам!M410</f>
        <v/>
      </c>
      <c r="K410" s="14" t="str">
        <f>Разбивка_по_щитам!N410</f>
        <v/>
      </c>
      <c r="L410" s="14"/>
      <c r="M410" s="14" t="str">
        <f>Разбивка_по_щитам!P410</f>
        <v/>
      </c>
      <c r="N410" s="14"/>
    </row>
    <row r="411" spans="2:14" x14ac:dyDescent="0.2">
      <c r="B411" s="14">
        <f>Разбивка_по_щитам!B411</f>
        <v>1</v>
      </c>
      <c r="C411" s="14">
        <f>Разбивка_по_щитам!C411</f>
        <v>409</v>
      </c>
      <c r="D411" s="14" t="str">
        <f>Разбивка_по_щитам!F411</f>
        <v>ГРЩ-ЖД</v>
      </c>
      <c r="E411" s="14">
        <f>Разбивка_по_щитам!H411</f>
        <v>0</v>
      </c>
      <c r="F411" s="14" t="e">
        <f>Разбивка_по_щитам!I411</f>
        <v>#N/A</v>
      </c>
      <c r="G411" s="14" t="str">
        <f>Разбивка_по_щитам!J411</f>
        <v/>
      </c>
      <c r="H411" s="14" t="str">
        <f>Разбивка_по_щитам!K411</f>
        <v/>
      </c>
      <c r="I411" s="14" t="str">
        <f>Разбивка_по_щитам!L411</f>
        <v/>
      </c>
      <c r="J411" s="14" t="str">
        <f>Разбивка_по_щитам!M411</f>
        <v/>
      </c>
      <c r="K411" s="14" t="str">
        <f>Разбивка_по_щитам!N411</f>
        <v/>
      </c>
      <c r="L411" s="14"/>
      <c r="M411" s="14" t="str">
        <f>Разбивка_по_щитам!P411</f>
        <v/>
      </c>
      <c r="N411" s="14"/>
    </row>
    <row r="412" spans="2:14" x14ac:dyDescent="0.2">
      <c r="B412" s="14">
        <f>Разбивка_по_щитам!B412</f>
        <v>1</v>
      </c>
      <c r="C412" s="14">
        <f>Разбивка_по_щитам!C412</f>
        <v>410</v>
      </c>
      <c r="D412" s="14" t="str">
        <f>Разбивка_по_щитам!F412</f>
        <v>ГРЩ-ЖД</v>
      </c>
      <c r="E412" s="14">
        <f>Разбивка_по_щитам!H412</f>
        <v>0</v>
      </c>
      <c r="F412" s="14" t="e">
        <f>Разбивка_по_щитам!I412</f>
        <v>#N/A</v>
      </c>
      <c r="G412" s="14" t="str">
        <f>Разбивка_по_щитам!J412</f>
        <v/>
      </c>
      <c r="H412" s="14" t="str">
        <f>Разбивка_по_щитам!K412</f>
        <v/>
      </c>
      <c r="I412" s="14" t="str">
        <f>Разбивка_по_щитам!L412</f>
        <v/>
      </c>
      <c r="J412" s="14" t="str">
        <f>Разбивка_по_щитам!M412</f>
        <v/>
      </c>
      <c r="K412" s="14" t="str">
        <f>Разбивка_по_щитам!N412</f>
        <v/>
      </c>
      <c r="L412" s="14"/>
      <c r="M412" s="14" t="str">
        <f>Разбивка_по_щитам!P412</f>
        <v/>
      </c>
      <c r="N412" s="14"/>
    </row>
    <row r="413" spans="2:14" x14ac:dyDescent="0.2">
      <c r="B413" s="14">
        <f>Разбивка_по_щитам!B413</f>
        <v>1</v>
      </c>
      <c r="C413" s="14">
        <f>Разбивка_по_щитам!C413</f>
        <v>411</v>
      </c>
      <c r="D413" s="14" t="str">
        <f>Разбивка_по_щитам!F413</f>
        <v>ГРЩ-ЖД</v>
      </c>
      <c r="E413" s="14">
        <f>Разбивка_по_щитам!H413</f>
        <v>0</v>
      </c>
      <c r="F413" s="14" t="e">
        <f>Разбивка_по_щитам!I413</f>
        <v>#N/A</v>
      </c>
      <c r="G413" s="14" t="str">
        <f>Разбивка_по_щитам!J413</f>
        <v/>
      </c>
      <c r="H413" s="14" t="str">
        <f>Разбивка_по_щитам!K413</f>
        <v/>
      </c>
      <c r="I413" s="14" t="str">
        <f>Разбивка_по_щитам!L413</f>
        <v/>
      </c>
      <c r="J413" s="14" t="str">
        <f>Разбивка_по_щитам!M413</f>
        <v/>
      </c>
      <c r="K413" s="14" t="str">
        <f>Разбивка_по_щитам!N413</f>
        <v/>
      </c>
      <c r="L413" s="14"/>
      <c r="M413" s="14" t="str">
        <f>Разбивка_по_щитам!P413</f>
        <v/>
      </c>
      <c r="N413" s="14"/>
    </row>
    <row r="414" spans="2:14" x14ac:dyDescent="0.2">
      <c r="B414" s="14">
        <f>Разбивка_по_щитам!B414</f>
        <v>1</v>
      </c>
      <c r="C414" s="14">
        <f>Разбивка_по_щитам!C414</f>
        <v>412</v>
      </c>
      <c r="D414" s="14" t="str">
        <f>Разбивка_по_щитам!F414</f>
        <v>ГРЩ-ЖД</v>
      </c>
      <c r="E414" s="14">
        <f>Разбивка_по_щитам!H414</f>
        <v>0</v>
      </c>
      <c r="F414" s="14" t="e">
        <f>Разбивка_по_щитам!I414</f>
        <v>#N/A</v>
      </c>
      <c r="G414" s="14" t="str">
        <f>Разбивка_по_щитам!J414</f>
        <v/>
      </c>
      <c r="H414" s="14" t="str">
        <f>Разбивка_по_щитам!K414</f>
        <v/>
      </c>
      <c r="I414" s="14" t="str">
        <f>Разбивка_по_щитам!L414</f>
        <v/>
      </c>
      <c r="J414" s="14" t="str">
        <f>Разбивка_по_щитам!M414</f>
        <v/>
      </c>
      <c r="K414" s="14" t="str">
        <f>Разбивка_по_щитам!N414</f>
        <v/>
      </c>
      <c r="L414" s="14"/>
      <c r="M414" s="14" t="str">
        <f>Разбивка_по_щитам!P414</f>
        <v/>
      </c>
      <c r="N414" s="14"/>
    </row>
    <row r="415" spans="2:14" x14ac:dyDescent="0.2">
      <c r="B415" s="14">
        <f>Разбивка_по_щитам!B415</f>
        <v>1</v>
      </c>
      <c r="C415" s="14">
        <f>Разбивка_по_щитам!C415</f>
        <v>413</v>
      </c>
      <c r="D415" s="14" t="str">
        <f>Разбивка_по_щитам!F415</f>
        <v>ГРЩ-ЖД</v>
      </c>
      <c r="E415" s="14">
        <f>Разбивка_по_щитам!H415</f>
        <v>0</v>
      </c>
      <c r="F415" s="14" t="e">
        <f>Разбивка_по_щитам!I415</f>
        <v>#N/A</v>
      </c>
      <c r="G415" s="14" t="str">
        <f>Разбивка_по_щитам!J415</f>
        <v/>
      </c>
      <c r="H415" s="14" t="str">
        <f>Разбивка_по_щитам!K415</f>
        <v/>
      </c>
      <c r="I415" s="14" t="str">
        <f>Разбивка_по_щитам!L415</f>
        <v/>
      </c>
      <c r="J415" s="14" t="str">
        <f>Разбивка_по_щитам!M415</f>
        <v/>
      </c>
      <c r="K415" s="14" t="str">
        <f>Разбивка_по_щитам!N415</f>
        <v/>
      </c>
      <c r="L415" s="14"/>
      <c r="M415" s="14" t="str">
        <f>Разбивка_по_щитам!P415</f>
        <v/>
      </c>
      <c r="N415" s="14"/>
    </row>
    <row r="416" spans="2:14" x14ac:dyDescent="0.2">
      <c r="B416" s="14">
        <f>Разбивка_по_щитам!B416</f>
        <v>1</v>
      </c>
      <c r="C416" s="14">
        <f>Разбивка_по_щитам!C416</f>
        <v>414</v>
      </c>
      <c r="D416" s="14" t="str">
        <f>Разбивка_по_щитам!F416</f>
        <v>ГРЩ-ЖД</v>
      </c>
      <c r="E416" s="14">
        <f>Разбивка_по_щитам!H416</f>
        <v>0</v>
      </c>
      <c r="F416" s="14" t="e">
        <f>Разбивка_по_щитам!I416</f>
        <v>#N/A</v>
      </c>
      <c r="G416" s="14" t="str">
        <f>Разбивка_по_щитам!J416</f>
        <v/>
      </c>
      <c r="H416" s="14" t="str">
        <f>Разбивка_по_щитам!K416</f>
        <v/>
      </c>
      <c r="I416" s="14" t="str">
        <f>Разбивка_по_щитам!L416</f>
        <v/>
      </c>
      <c r="J416" s="14" t="str">
        <f>Разбивка_по_щитам!M416</f>
        <v/>
      </c>
      <c r="K416" s="14" t="str">
        <f>Разбивка_по_щитам!N416</f>
        <v/>
      </c>
      <c r="L416" s="14"/>
      <c r="M416" s="14" t="str">
        <f>Разбивка_по_щитам!P416</f>
        <v/>
      </c>
      <c r="N416" s="14"/>
    </row>
    <row r="417" spans="2:14" x14ac:dyDescent="0.2">
      <c r="B417" s="14">
        <f>Разбивка_по_щитам!B417</f>
        <v>1</v>
      </c>
      <c r="C417" s="14">
        <f>Разбивка_по_щитам!C417</f>
        <v>415</v>
      </c>
      <c r="D417" s="14" t="str">
        <f>Разбивка_по_щитам!F417</f>
        <v>ГРЩ-ЖД</v>
      </c>
      <c r="E417" s="14">
        <f>Разбивка_по_щитам!H417</f>
        <v>0</v>
      </c>
      <c r="F417" s="14" t="e">
        <f>Разбивка_по_щитам!I417</f>
        <v>#N/A</v>
      </c>
      <c r="G417" s="14" t="str">
        <f>Разбивка_по_щитам!J417</f>
        <v/>
      </c>
      <c r="H417" s="14" t="str">
        <f>Разбивка_по_щитам!K417</f>
        <v/>
      </c>
      <c r="I417" s="14" t="str">
        <f>Разбивка_по_щитам!L417</f>
        <v/>
      </c>
      <c r="J417" s="14" t="str">
        <f>Разбивка_по_щитам!M417</f>
        <v/>
      </c>
      <c r="K417" s="14" t="str">
        <f>Разбивка_по_щитам!N417</f>
        <v/>
      </c>
      <c r="L417" s="14"/>
      <c r="M417" s="14" t="str">
        <f>Разбивка_по_щитам!P417</f>
        <v/>
      </c>
      <c r="N417" s="14"/>
    </row>
    <row r="418" spans="2:14" x14ac:dyDescent="0.2">
      <c r="B418" s="14">
        <f>Разбивка_по_щитам!B418</f>
        <v>1</v>
      </c>
      <c r="C418" s="14">
        <f>Разбивка_по_щитам!C418</f>
        <v>416</v>
      </c>
      <c r="D418" s="14" t="str">
        <f>Разбивка_по_щитам!F418</f>
        <v>ГРЩ-ЖД</v>
      </c>
      <c r="E418" s="14">
        <f>Разбивка_по_щитам!H418</f>
        <v>0</v>
      </c>
      <c r="F418" s="14" t="e">
        <f>Разбивка_по_щитам!I418</f>
        <v>#N/A</v>
      </c>
      <c r="G418" s="14" t="str">
        <f>Разбивка_по_щитам!J418</f>
        <v/>
      </c>
      <c r="H418" s="14" t="str">
        <f>Разбивка_по_щитам!K418</f>
        <v/>
      </c>
      <c r="I418" s="14" t="str">
        <f>Разбивка_по_щитам!L418</f>
        <v/>
      </c>
      <c r="J418" s="14" t="str">
        <f>Разбивка_по_щитам!M418</f>
        <v/>
      </c>
      <c r="K418" s="14" t="str">
        <f>Разбивка_по_щитам!N418</f>
        <v/>
      </c>
      <c r="L418" s="14"/>
      <c r="M418" s="14" t="str">
        <f>Разбивка_по_щитам!P418</f>
        <v/>
      </c>
      <c r="N418" s="14"/>
    </row>
    <row r="419" spans="2:14" x14ac:dyDescent="0.2">
      <c r="B419" s="14">
        <f>Разбивка_по_щитам!B419</f>
        <v>1</v>
      </c>
      <c r="C419" s="14">
        <f>Разбивка_по_щитам!C419</f>
        <v>417</v>
      </c>
      <c r="D419" s="14" t="str">
        <f>Разбивка_по_щитам!F419</f>
        <v>ГРЩ-ЖД</v>
      </c>
      <c r="E419" s="14">
        <f>Разбивка_по_щитам!H419</f>
        <v>0</v>
      </c>
      <c r="F419" s="14" t="e">
        <f>Разбивка_по_щитам!I419</f>
        <v>#N/A</v>
      </c>
      <c r="G419" s="14" t="str">
        <f>Разбивка_по_щитам!J419</f>
        <v/>
      </c>
      <c r="H419" s="14" t="str">
        <f>Разбивка_по_щитам!K419</f>
        <v/>
      </c>
      <c r="I419" s="14" t="str">
        <f>Разбивка_по_щитам!L419</f>
        <v/>
      </c>
      <c r="J419" s="14" t="str">
        <f>Разбивка_по_щитам!M419</f>
        <v/>
      </c>
      <c r="K419" s="14" t="str">
        <f>Разбивка_по_щитам!N419</f>
        <v/>
      </c>
      <c r="L419" s="14"/>
      <c r="M419" s="14" t="str">
        <f>Разбивка_по_щитам!P419</f>
        <v/>
      </c>
      <c r="N419" s="14"/>
    </row>
    <row r="420" spans="2:14" x14ac:dyDescent="0.2">
      <c r="B420" s="14">
        <f>Разбивка_по_щитам!B420</f>
        <v>1</v>
      </c>
      <c r="C420" s="14">
        <f>Разбивка_по_щитам!C420</f>
        <v>418</v>
      </c>
      <c r="D420" s="14" t="str">
        <f>Разбивка_по_щитам!F420</f>
        <v>ГРЩ-ЖД</v>
      </c>
      <c r="E420" s="14">
        <f>Разбивка_по_щитам!H420</f>
        <v>0</v>
      </c>
      <c r="F420" s="14" t="e">
        <f>Разбивка_по_щитам!I420</f>
        <v>#N/A</v>
      </c>
      <c r="G420" s="14" t="str">
        <f>Разбивка_по_щитам!J420</f>
        <v/>
      </c>
      <c r="H420" s="14" t="str">
        <f>Разбивка_по_щитам!K420</f>
        <v/>
      </c>
      <c r="I420" s="14" t="str">
        <f>Разбивка_по_щитам!L420</f>
        <v/>
      </c>
      <c r="J420" s="14" t="str">
        <f>Разбивка_по_щитам!M420</f>
        <v/>
      </c>
      <c r="K420" s="14" t="str">
        <f>Разбивка_по_щитам!N420</f>
        <v/>
      </c>
      <c r="L420" s="14"/>
      <c r="M420" s="14" t="str">
        <f>Разбивка_по_щитам!P420</f>
        <v/>
      </c>
      <c r="N420" s="14"/>
    </row>
    <row r="421" spans="2:14" x14ac:dyDescent="0.2">
      <c r="B421" s="14">
        <f>Разбивка_по_щитам!B421</f>
        <v>1</v>
      </c>
      <c r="C421" s="14">
        <f>Разбивка_по_щитам!C421</f>
        <v>419</v>
      </c>
      <c r="D421" s="14" t="str">
        <f>Разбивка_по_щитам!F421</f>
        <v>ГРЩ-ЖД</v>
      </c>
      <c r="E421" s="14">
        <f>Разбивка_по_щитам!H421</f>
        <v>0</v>
      </c>
      <c r="F421" s="14" t="e">
        <f>Разбивка_по_щитам!I421</f>
        <v>#N/A</v>
      </c>
      <c r="G421" s="14" t="str">
        <f>Разбивка_по_щитам!J421</f>
        <v/>
      </c>
      <c r="H421" s="14" t="str">
        <f>Разбивка_по_щитам!K421</f>
        <v/>
      </c>
      <c r="I421" s="14" t="str">
        <f>Разбивка_по_щитам!L421</f>
        <v/>
      </c>
      <c r="J421" s="14" t="str">
        <f>Разбивка_по_щитам!M421</f>
        <v/>
      </c>
      <c r="K421" s="14" t="str">
        <f>Разбивка_по_щитам!N421</f>
        <v/>
      </c>
      <c r="L421" s="14"/>
      <c r="M421" s="14" t="str">
        <f>Разбивка_по_щитам!P421</f>
        <v/>
      </c>
      <c r="N421" s="14"/>
    </row>
    <row r="422" spans="2:14" x14ac:dyDescent="0.2">
      <c r="B422" s="14">
        <f>Разбивка_по_щитам!B422</f>
        <v>1</v>
      </c>
      <c r="C422" s="14">
        <f>Разбивка_по_щитам!C422</f>
        <v>420</v>
      </c>
      <c r="D422" s="14" t="str">
        <f>Разбивка_по_щитам!F422</f>
        <v>ГРЩ-ЖД</v>
      </c>
      <c r="E422" s="14">
        <f>Разбивка_по_щитам!H422</f>
        <v>0</v>
      </c>
      <c r="F422" s="14" t="e">
        <f>Разбивка_по_щитам!I422</f>
        <v>#N/A</v>
      </c>
      <c r="G422" s="14" t="str">
        <f>Разбивка_по_щитам!J422</f>
        <v/>
      </c>
      <c r="H422" s="14" t="str">
        <f>Разбивка_по_щитам!K422</f>
        <v/>
      </c>
      <c r="I422" s="14" t="str">
        <f>Разбивка_по_щитам!L422</f>
        <v/>
      </c>
      <c r="J422" s="14" t="str">
        <f>Разбивка_по_щитам!M422</f>
        <v/>
      </c>
      <c r="K422" s="14" t="str">
        <f>Разбивка_по_щитам!N422</f>
        <v/>
      </c>
      <c r="L422" s="14"/>
      <c r="M422" s="14" t="str">
        <f>Разбивка_по_щитам!P422</f>
        <v/>
      </c>
      <c r="N422" s="14"/>
    </row>
    <row r="423" spans="2:14" x14ac:dyDescent="0.2">
      <c r="B423" s="14">
        <f>Разбивка_по_щитам!B423</f>
        <v>1</v>
      </c>
      <c r="C423" s="14">
        <f>Разбивка_по_щитам!C423</f>
        <v>421</v>
      </c>
      <c r="D423" s="14" t="str">
        <f>Разбивка_по_щитам!F423</f>
        <v>ГРЩ-ЖД</v>
      </c>
      <c r="E423" s="14">
        <f>Разбивка_по_щитам!H423</f>
        <v>0</v>
      </c>
      <c r="F423" s="14" t="e">
        <f>Разбивка_по_щитам!I423</f>
        <v>#N/A</v>
      </c>
      <c r="G423" s="14" t="str">
        <f>Разбивка_по_щитам!J423</f>
        <v/>
      </c>
      <c r="H423" s="14" t="str">
        <f>Разбивка_по_щитам!K423</f>
        <v/>
      </c>
      <c r="I423" s="14" t="str">
        <f>Разбивка_по_щитам!L423</f>
        <v/>
      </c>
      <c r="J423" s="14" t="str">
        <f>Разбивка_по_щитам!M423</f>
        <v/>
      </c>
      <c r="K423" s="14" t="str">
        <f>Разбивка_по_щитам!N423</f>
        <v/>
      </c>
      <c r="L423" s="14"/>
      <c r="M423" s="14" t="str">
        <f>Разбивка_по_щитам!P423</f>
        <v/>
      </c>
      <c r="N423" s="14"/>
    </row>
    <row r="424" spans="2:14" x14ac:dyDescent="0.2">
      <c r="B424" s="14">
        <f>Разбивка_по_щитам!B424</f>
        <v>1</v>
      </c>
      <c r="C424" s="14">
        <f>Разбивка_по_щитам!C424</f>
        <v>422</v>
      </c>
      <c r="D424" s="14" t="str">
        <f>Разбивка_по_щитам!F424</f>
        <v>ГРЩ-ЖД</v>
      </c>
      <c r="E424" s="14">
        <f>Разбивка_по_щитам!H424</f>
        <v>0</v>
      </c>
      <c r="F424" s="14" t="e">
        <f>Разбивка_по_щитам!I424</f>
        <v>#N/A</v>
      </c>
      <c r="G424" s="14" t="str">
        <f>Разбивка_по_щитам!J424</f>
        <v/>
      </c>
      <c r="H424" s="14" t="str">
        <f>Разбивка_по_щитам!K424</f>
        <v/>
      </c>
      <c r="I424" s="14" t="str">
        <f>Разбивка_по_щитам!L424</f>
        <v/>
      </c>
      <c r="J424" s="14" t="str">
        <f>Разбивка_по_щитам!M424</f>
        <v/>
      </c>
      <c r="K424" s="14" t="str">
        <f>Разбивка_по_щитам!N424</f>
        <v/>
      </c>
      <c r="L424" s="14"/>
      <c r="M424" s="14" t="str">
        <f>Разбивка_по_щитам!P424</f>
        <v/>
      </c>
      <c r="N424" s="14"/>
    </row>
    <row r="425" spans="2:14" x14ac:dyDescent="0.2">
      <c r="B425" s="14">
        <f>Разбивка_по_щитам!B425</f>
        <v>1</v>
      </c>
      <c r="C425" s="14">
        <f>Разбивка_по_щитам!C425</f>
        <v>423</v>
      </c>
      <c r="D425" s="14" t="str">
        <f>Разбивка_по_щитам!F425</f>
        <v>ГРЩ-ЖД</v>
      </c>
      <c r="E425" s="14">
        <f>Разбивка_по_щитам!H425</f>
        <v>0</v>
      </c>
      <c r="F425" s="14" t="e">
        <f>Разбивка_по_щитам!I425</f>
        <v>#N/A</v>
      </c>
      <c r="G425" s="14" t="str">
        <f>Разбивка_по_щитам!J425</f>
        <v/>
      </c>
      <c r="H425" s="14" t="str">
        <f>Разбивка_по_щитам!K425</f>
        <v/>
      </c>
      <c r="I425" s="14" t="str">
        <f>Разбивка_по_щитам!L425</f>
        <v/>
      </c>
      <c r="J425" s="14" t="str">
        <f>Разбивка_по_щитам!M425</f>
        <v/>
      </c>
      <c r="K425" s="14" t="str">
        <f>Разбивка_по_щитам!N425</f>
        <v/>
      </c>
      <c r="L425" s="14"/>
      <c r="M425" s="14" t="str">
        <f>Разбивка_по_щитам!P425</f>
        <v/>
      </c>
      <c r="N425" s="14"/>
    </row>
    <row r="426" spans="2:14" x14ac:dyDescent="0.2">
      <c r="B426" s="14">
        <f>Разбивка_по_щитам!B426</f>
        <v>1</v>
      </c>
      <c r="C426" s="14">
        <f>Разбивка_по_щитам!C426</f>
        <v>424</v>
      </c>
      <c r="D426" s="14" t="str">
        <f>Разбивка_по_щитам!F426</f>
        <v>ГРЩ-ЖД</v>
      </c>
      <c r="E426" s="14">
        <f>Разбивка_по_щитам!H426</f>
        <v>0</v>
      </c>
      <c r="F426" s="14" t="e">
        <f>Разбивка_по_щитам!I426</f>
        <v>#N/A</v>
      </c>
      <c r="G426" s="14" t="str">
        <f>Разбивка_по_щитам!J426</f>
        <v/>
      </c>
      <c r="H426" s="14" t="str">
        <f>Разбивка_по_щитам!K426</f>
        <v/>
      </c>
      <c r="I426" s="14" t="str">
        <f>Разбивка_по_щитам!L426</f>
        <v/>
      </c>
      <c r="J426" s="14" t="str">
        <f>Разбивка_по_щитам!M426</f>
        <v/>
      </c>
      <c r="K426" s="14" t="str">
        <f>Разбивка_по_щитам!N426</f>
        <v/>
      </c>
      <c r="L426" s="14"/>
      <c r="M426" s="14" t="str">
        <f>Разбивка_по_щитам!P426</f>
        <v/>
      </c>
      <c r="N426" s="14"/>
    </row>
    <row r="427" spans="2:14" x14ac:dyDescent="0.2">
      <c r="B427" s="14">
        <f>Разбивка_по_щитам!B427</f>
        <v>1</v>
      </c>
      <c r="C427" s="14">
        <f>Разбивка_по_щитам!C427</f>
        <v>425</v>
      </c>
      <c r="D427" s="14" t="str">
        <f>Разбивка_по_щитам!F427</f>
        <v>ГРЩ-ЖД</v>
      </c>
      <c r="E427" s="14">
        <f>Разбивка_по_щитам!H427</f>
        <v>0</v>
      </c>
      <c r="F427" s="14" t="e">
        <f>Разбивка_по_щитам!I427</f>
        <v>#N/A</v>
      </c>
      <c r="G427" s="14" t="str">
        <f>Разбивка_по_щитам!J427</f>
        <v/>
      </c>
      <c r="H427" s="14" t="str">
        <f>Разбивка_по_щитам!K427</f>
        <v/>
      </c>
      <c r="I427" s="14" t="str">
        <f>Разбивка_по_щитам!L427</f>
        <v/>
      </c>
      <c r="J427" s="14" t="str">
        <f>Разбивка_по_щитам!M427</f>
        <v/>
      </c>
      <c r="K427" s="14" t="str">
        <f>Разбивка_по_щитам!N427</f>
        <v/>
      </c>
      <c r="L427" s="14"/>
      <c r="M427" s="14" t="str">
        <f>Разбивка_по_щитам!P427</f>
        <v/>
      </c>
      <c r="N427" s="14"/>
    </row>
    <row r="428" spans="2:14" x14ac:dyDescent="0.2">
      <c r="B428" s="14">
        <f>Разбивка_по_щитам!B428</f>
        <v>1</v>
      </c>
      <c r="C428" s="14">
        <f>Разбивка_по_щитам!C428</f>
        <v>426</v>
      </c>
      <c r="D428" s="14" t="str">
        <f>Разбивка_по_щитам!F428</f>
        <v>ГРЩ-ЖД</v>
      </c>
      <c r="E428" s="14">
        <f>Разбивка_по_щитам!H428</f>
        <v>0</v>
      </c>
      <c r="F428" s="14" t="e">
        <f>Разбивка_по_щитам!I428</f>
        <v>#N/A</v>
      </c>
      <c r="G428" s="14" t="str">
        <f>Разбивка_по_щитам!J428</f>
        <v/>
      </c>
      <c r="H428" s="14" t="str">
        <f>Разбивка_по_щитам!K428</f>
        <v/>
      </c>
      <c r="I428" s="14" t="str">
        <f>Разбивка_по_щитам!L428</f>
        <v/>
      </c>
      <c r="J428" s="14" t="str">
        <f>Разбивка_по_щитам!M428</f>
        <v/>
      </c>
      <c r="K428" s="14" t="str">
        <f>Разбивка_по_щитам!N428</f>
        <v/>
      </c>
      <c r="L428" s="14"/>
      <c r="M428" s="14" t="str">
        <f>Разбивка_по_щитам!P428</f>
        <v/>
      </c>
      <c r="N428" s="14"/>
    </row>
    <row r="429" spans="2:14" x14ac:dyDescent="0.2">
      <c r="B429" s="14">
        <f>Разбивка_по_щитам!B429</f>
        <v>1</v>
      </c>
      <c r="C429" s="14">
        <f>Разбивка_по_щитам!C429</f>
        <v>427</v>
      </c>
      <c r="D429" s="14" t="str">
        <f>Разбивка_по_щитам!F429</f>
        <v>ГРЩ-ЖД</v>
      </c>
      <c r="E429" s="14">
        <f>Разбивка_по_щитам!H429</f>
        <v>0</v>
      </c>
      <c r="F429" s="14" t="e">
        <f>Разбивка_по_щитам!I429</f>
        <v>#N/A</v>
      </c>
      <c r="G429" s="14" t="str">
        <f>Разбивка_по_щитам!J429</f>
        <v/>
      </c>
      <c r="H429" s="14" t="str">
        <f>Разбивка_по_щитам!K429</f>
        <v/>
      </c>
      <c r="I429" s="14" t="str">
        <f>Разбивка_по_щитам!L429</f>
        <v/>
      </c>
      <c r="J429" s="14" t="str">
        <f>Разбивка_по_щитам!M429</f>
        <v/>
      </c>
      <c r="K429" s="14" t="str">
        <f>Разбивка_по_щитам!N429</f>
        <v/>
      </c>
      <c r="L429" s="14"/>
      <c r="M429" s="14" t="str">
        <f>Разбивка_по_щитам!P429</f>
        <v/>
      </c>
      <c r="N429" s="14"/>
    </row>
    <row r="430" spans="2:14" x14ac:dyDescent="0.2">
      <c r="B430" s="14">
        <f>Разбивка_по_щитам!B430</f>
        <v>1</v>
      </c>
      <c r="C430" s="14">
        <f>Разбивка_по_щитам!C430</f>
        <v>428</v>
      </c>
      <c r="D430" s="14" t="str">
        <f>Разбивка_по_щитам!F430</f>
        <v>ГРЩ-ЖД</v>
      </c>
      <c r="E430" s="14">
        <f>Разбивка_по_щитам!H430</f>
        <v>0</v>
      </c>
      <c r="F430" s="14" t="e">
        <f>Разбивка_по_щитам!I430</f>
        <v>#N/A</v>
      </c>
      <c r="G430" s="14" t="str">
        <f>Разбивка_по_щитам!J430</f>
        <v/>
      </c>
      <c r="H430" s="14" t="str">
        <f>Разбивка_по_щитам!K430</f>
        <v/>
      </c>
      <c r="I430" s="14" t="str">
        <f>Разбивка_по_щитам!L430</f>
        <v/>
      </c>
      <c r="J430" s="14" t="str">
        <f>Разбивка_по_щитам!M430</f>
        <v/>
      </c>
      <c r="K430" s="14" t="str">
        <f>Разбивка_по_щитам!N430</f>
        <v/>
      </c>
      <c r="L430" s="14"/>
      <c r="M430" s="14" t="str">
        <f>Разбивка_по_щитам!P430</f>
        <v/>
      </c>
      <c r="N430" s="14"/>
    </row>
    <row r="431" spans="2:14" x14ac:dyDescent="0.2">
      <c r="B431" s="14">
        <f>Разбивка_по_щитам!B431</f>
        <v>1</v>
      </c>
      <c r="C431" s="14">
        <f>Разбивка_по_щитам!C431</f>
        <v>429</v>
      </c>
      <c r="D431" s="14" t="str">
        <f>Разбивка_по_щитам!F431</f>
        <v>ГРЩ-ЖД</v>
      </c>
      <c r="E431" s="14">
        <f>Разбивка_по_щитам!H431</f>
        <v>0</v>
      </c>
      <c r="F431" s="14" t="e">
        <f>Разбивка_по_щитам!I431</f>
        <v>#N/A</v>
      </c>
      <c r="G431" s="14" t="str">
        <f>Разбивка_по_щитам!J431</f>
        <v/>
      </c>
      <c r="H431" s="14" t="str">
        <f>Разбивка_по_щитам!K431</f>
        <v/>
      </c>
      <c r="I431" s="14" t="str">
        <f>Разбивка_по_щитам!L431</f>
        <v/>
      </c>
      <c r="J431" s="14" t="str">
        <f>Разбивка_по_щитам!M431</f>
        <v/>
      </c>
      <c r="K431" s="14" t="str">
        <f>Разбивка_по_щитам!N431</f>
        <v/>
      </c>
      <c r="L431" s="14"/>
      <c r="M431" s="14" t="str">
        <f>Разбивка_по_щитам!P431</f>
        <v/>
      </c>
      <c r="N431" s="14"/>
    </row>
    <row r="432" spans="2:14" x14ac:dyDescent="0.2">
      <c r="B432" s="14">
        <f>Разбивка_по_щитам!B432</f>
        <v>1</v>
      </c>
      <c r="C432" s="14">
        <f>Разбивка_по_щитам!C432</f>
        <v>430</v>
      </c>
      <c r="D432" s="14" t="str">
        <f>Разбивка_по_щитам!F432</f>
        <v>ГРЩ-ЖД</v>
      </c>
      <c r="E432" s="14">
        <f>Разбивка_по_щитам!H432</f>
        <v>0</v>
      </c>
      <c r="F432" s="14" t="e">
        <f>Разбивка_по_щитам!I432</f>
        <v>#N/A</v>
      </c>
      <c r="G432" s="14" t="str">
        <f>Разбивка_по_щитам!J432</f>
        <v/>
      </c>
      <c r="H432" s="14" t="str">
        <f>Разбивка_по_щитам!K432</f>
        <v/>
      </c>
      <c r="I432" s="14" t="str">
        <f>Разбивка_по_щитам!L432</f>
        <v/>
      </c>
      <c r="J432" s="14" t="str">
        <f>Разбивка_по_щитам!M432</f>
        <v/>
      </c>
      <c r="K432" s="14" t="str">
        <f>Разбивка_по_щитам!N432</f>
        <v/>
      </c>
      <c r="L432" s="14"/>
      <c r="M432" s="14" t="str">
        <f>Разбивка_по_щитам!P432</f>
        <v/>
      </c>
      <c r="N432" s="14"/>
    </row>
    <row r="433" spans="2:14" x14ac:dyDescent="0.2">
      <c r="B433" s="14">
        <f>Разбивка_по_щитам!B433</f>
        <v>1</v>
      </c>
      <c r="C433" s="14">
        <f>Разбивка_по_щитам!C433</f>
        <v>431</v>
      </c>
      <c r="D433" s="14" t="str">
        <f>Разбивка_по_щитам!F433</f>
        <v>ГРЩ-ЖД</v>
      </c>
      <c r="E433" s="14">
        <f>Разбивка_по_щитам!H433</f>
        <v>0</v>
      </c>
      <c r="F433" s="14" t="e">
        <f>Разбивка_по_щитам!I433</f>
        <v>#N/A</v>
      </c>
      <c r="G433" s="14" t="str">
        <f>Разбивка_по_щитам!J433</f>
        <v/>
      </c>
      <c r="H433" s="14" t="str">
        <f>Разбивка_по_щитам!K433</f>
        <v/>
      </c>
      <c r="I433" s="14" t="str">
        <f>Разбивка_по_щитам!L433</f>
        <v/>
      </c>
      <c r="J433" s="14" t="str">
        <f>Разбивка_по_щитам!M433</f>
        <v/>
      </c>
      <c r="K433" s="14" t="str">
        <f>Разбивка_по_щитам!N433</f>
        <v/>
      </c>
      <c r="L433" s="14"/>
      <c r="M433" s="14" t="str">
        <f>Разбивка_по_щитам!P433</f>
        <v/>
      </c>
      <c r="N433" s="14"/>
    </row>
    <row r="434" spans="2:14" x14ac:dyDescent="0.2">
      <c r="B434" s="14">
        <f>Разбивка_по_щитам!B434</f>
        <v>1</v>
      </c>
      <c r="C434" s="14">
        <f>Разбивка_по_щитам!C434</f>
        <v>432</v>
      </c>
      <c r="D434" s="14" t="str">
        <f>Разбивка_по_щитам!F434</f>
        <v>ГРЩ-ЖД</v>
      </c>
      <c r="E434" s="14">
        <f>Разбивка_по_щитам!H434</f>
        <v>0</v>
      </c>
      <c r="F434" s="14" t="e">
        <f>Разбивка_по_щитам!I434</f>
        <v>#N/A</v>
      </c>
      <c r="G434" s="14" t="str">
        <f>Разбивка_по_щитам!J434</f>
        <v/>
      </c>
      <c r="H434" s="14" t="str">
        <f>Разбивка_по_щитам!K434</f>
        <v/>
      </c>
      <c r="I434" s="14" t="str">
        <f>Разбивка_по_щитам!L434</f>
        <v/>
      </c>
      <c r="J434" s="14" t="str">
        <f>Разбивка_по_щитам!M434</f>
        <v/>
      </c>
      <c r="K434" s="14" t="str">
        <f>Разбивка_по_щитам!N434</f>
        <v/>
      </c>
      <c r="L434" s="14"/>
      <c r="M434" s="14" t="str">
        <f>Разбивка_по_щитам!P434</f>
        <v/>
      </c>
      <c r="N434" s="14"/>
    </row>
    <row r="435" spans="2:14" x14ac:dyDescent="0.2">
      <c r="B435" s="14">
        <f>Разбивка_по_щитам!B435</f>
        <v>1</v>
      </c>
      <c r="C435" s="14">
        <f>Разбивка_по_щитам!C435</f>
        <v>433</v>
      </c>
      <c r="D435" s="14" t="str">
        <f>Разбивка_по_щитам!F435</f>
        <v>ГРЩ-ЖД</v>
      </c>
      <c r="E435" s="14">
        <f>Разбивка_по_щитам!H435</f>
        <v>0</v>
      </c>
      <c r="F435" s="14" t="e">
        <f>Разбивка_по_щитам!I435</f>
        <v>#N/A</v>
      </c>
      <c r="G435" s="14" t="str">
        <f>Разбивка_по_щитам!J435</f>
        <v/>
      </c>
      <c r="H435" s="14" t="str">
        <f>Разбивка_по_щитам!K435</f>
        <v/>
      </c>
      <c r="I435" s="14" t="str">
        <f>Разбивка_по_щитам!L435</f>
        <v/>
      </c>
      <c r="J435" s="14" t="str">
        <f>Разбивка_по_щитам!M435</f>
        <v/>
      </c>
      <c r="K435" s="14" t="str">
        <f>Разбивка_по_щитам!N435</f>
        <v/>
      </c>
      <c r="L435" s="14"/>
      <c r="M435" s="14" t="str">
        <f>Разбивка_по_щитам!P435</f>
        <v/>
      </c>
      <c r="N435" s="14"/>
    </row>
    <row r="436" spans="2:14" x14ac:dyDescent="0.2">
      <c r="B436" s="14">
        <f>Разбивка_по_щитам!B436</f>
        <v>1</v>
      </c>
      <c r="C436" s="14">
        <f>Разбивка_по_щитам!C436</f>
        <v>434</v>
      </c>
      <c r="D436" s="14" t="str">
        <f>Разбивка_по_щитам!F436</f>
        <v>ГРЩ-ЖД</v>
      </c>
      <c r="E436" s="14">
        <f>Разбивка_по_щитам!H436</f>
        <v>0</v>
      </c>
      <c r="F436" s="14" t="e">
        <f>Разбивка_по_щитам!I436</f>
        <v>#N/A</v>
      </c>
      <c r="G436" s="14" t="str">
        <f>Разбивка_по_щитам!J436</f>
        <v/>
      </c>
      <c r="H436" s="14" t="str">
        <f>Разбивка_по_щитам!K436</f>
        <v/>
      </c>
      <c r="I436" s="14" t="str">
        <f>Разбивка_по_щитам!L436</f>
        <v/>
      </c>
      <c r="J436" s="14" t="str">
        <f>Разбивка_по_щитам!M436</f>
        <v/>
      </c>
      <c r="K436" s="14" t="str">
        <f>Разбивка_по_щитам!N436</f>
        <v/>
      </c>
      <c r="L436" s="14"/>
      <c r="M436" s="14" t="str">
        <f>Разбивка_по_щитам!P436</f>
        <v/>
      </c>
      <c r="N436" s="14"/>
    </row>
    <row r="437" spans="2:14" x14ac:dyDescent="0.2">
      <c r="B437" s="14">
        <f>Разбивка_по_щитам!B437</f>
        <v>1</v>
      </c>
      <c r="C437" s="14">
        <f>Разбивка_по_щитам!C437</f>
        <v>435</v>
      </c>
      <c r="D437" s="14" t="str">
        <f>Разбивка_по_щитам!F437</f>
        <v>ГРЩ-ЖД</v>
      </c>
      <c r="E437" s="14">
        <f>Разбивка_по_щитам!H437</f>
        <v>0</v>
      </c>
      <c r="F437" s="14" t="e">
        <f>Разбивка_по_щитам!I437</f>
        <v>#N/A</v>
      </c>
      <c r="G437" s="14" t="str">
        <f>Разбивка_по_щитам!J437</f>
        <v/>
      </c>
      <c r="H437" s="14" t="str">
        <f>Разбивка_по_щитам!K437</f>
        <v/>
      </c>
      <c r="I437" s="14" t="str">
        <f>Разбивка_по_щитам!L437</f>
        <v/>
      </c>
      <c r="J437" s="14" t="str">
        <f>Разбивка_по_щитам!M437</f>
        <v/>
      </c>
      <c r="K437" s="14" t="str">
        <f>Разбивка_по_щитам!N437</f>
        <v/>
      </c>
      <c r="L437" s="14"/>
      <c r="M437" s="14" t="str">
        <f>Разбивка_по_щитам!P437</f>
        <v/>
      </c>
      <c r="N437" s="14"/>
    </row>
    <row r="438" spans="2:14" x14ac:dyDescent="0.2">
      <c r="B438" s="14">
        <f>Разбивка_по_щитам!B438</f>
        <v>1</v>
      </c>
      <c r="C438" s="14">
        <f>Разбивка_по_щитам!C438</f>
        <v>436</v>
      </c>
      <c r="D438" s="14" t="str">
        <f>Разбивка_по_щитам!F438</f>
        <v>ГРЩ-ЖД</v>
      </c>
      <c r="E438" s="14">
        <f>Разбивка_по_щитам!H438</f>
        <v>0</v>
      </c>
      <c r="F438" s="14" t="e">
        <f>Разбивка_по_щитам!I438</f>
        <v>#N/A</v>
      </c>
      <c r="G438" s="14" t="str">
        <f>Разбивка_по_щитам!J438</f>
        <v/>
      </c>
      <c r="H438" s="14" t="str">
        <f>Разбивка_по_щитам!K438</f>
        <v/>
      </c>
      <c r="I438" s="14" t="str">
        <f>Разбивка_по_щитам!L438</f>
        <v/>
      </c>
      <c r="J438" s="14" t="str">
        <f>Разбивка_по_щитам!M438</f>
        <v/>
      </c>
      <c r="K438" s="14" t="str">
        <f>Разбивка_по_щитам!N438</f>
        <v/>
      </c>
      <c r="L438" s="14"/>
      <c r="M438" s="14" t="str">
        <f>Разбивка_по_щитам!P438</f>
        <v/>
      </c>
      <c r="N438" s="14"/>
    </row>
    <row r="439" spans="2:14" x14ac:dyDescent="0.2">
      <c r="B439" s="14">
        <f>Разбивка_по_щитам!B439</f>
        <v>1</v>
      </c>
      <c r="C439" s="14">
        <f>Разбивка_по_щитам!C439</f>
        <v>437</v>
      </c>
      <c r="D439" s="14" t="str">
        <f>Разбивка_по_щитам!F439</f>
        <v>ГРЩ-ЖД</v>
      </c>
      <c r="E439" s="14">
        <f>Разбивка_по_щитам!H439</f>
        <v>0</v>
      </c>
      <c r="F439" s="14" t="e">
        <f>Разбивка_по_щитам!I439</f>
        <v>#N/A</v>
      </c>
      <c r="G439" s="14" t="str">
        <f>Разбивка_по_щитам!J439</f>
        <v/>
      </c>
      <c r="H439" s="14" t="str">
        <f>Разбивка_по_щитам!K439</f>
        <v/>
      </c>
      <c r="I439" s="14" t="str">
        <f>Разбивка_по_щитам!L439</f>
        <v/>
      </c>
      <c r="J439" s="14" t="str">
        <f>Разбивка_по_щитам!M439</f>
        <v/>
      </c>
      <c r="K439" s="14" t="str">
        <f>Разбивка_по_щитам!N439</f>
        <v/>
      </c>
      <c r="L439" s="14"/>
      <c r="M439" s="14" t="str">
        <f>Разбивка_по_щитам!P439</f>
        <v/>
      </c>
      <c r="N439" s="14"/>
    </row>
    <row r="440" spans="2:14" x14ac:dyDescent="0.2">
      <c r="B440" s="14">
        <f>Разбивка_по_щитам!B440</f>
        <v>1</v>
      </c>
      <c r="C440" s="14">
        <f>Разбивка_по_щитам!C440</f>
        <v>438</v>
      </c>
      <c r="D440" s="14" t="str">
        <f>Разбивка_по_щитам!F440</f>
        <v>ГРЩ-ЖД</v>
      </c>
      <c r="E440" s="14">
        <f>Разбивка_по_щитам!H440</f>
        <v>0</v>
      </c>
      <c r="F440" s="14" t="e">
        <f>Разбивка_по_щитам!I440</f>
        <v>#N/A</v>
      </c>
      <c r="G440" s="14" t="str">
        <f>Разбивка_по_щитам!J440</f>
        <v/>
      </c>
      <c r="H440" s="14" t="str">
        <f>Разбивка_по_щитам!K440</f>
        <v/>
      </c>
      <c r="I440" s="14" t="str">
        <f>Разбивка_по_щитам!L440</f>
        <v/>
      </c>
      <c r="J440" s="14" t="str">
        <f>Разбивка_по_щитам!M440</f>
        <v/>
      </c>
      <c r="K440" s="14" t="str">
        <f>Разбивка_по_щитам!N440</f>
        <v/>
      </c>
      <c r="L440" s="14"/>
      <c r="M440" s="14" t="str">
        <f>Разбивка_по_щитам!P440</f>
        <v/>
      </c>
      <c r="N440" s="14"/>
    </row>
    <row r="441" spans="2:14" x14ac:dyDescent="0.2">
      <c r="B441" s="14">
        <f>Разбивка_по_щитам!B441</f>
        <v>1</v>
      </c>
      <c r="C441" s="14">
        <f>Разбивка_по_щитам!C441</f>
        <v>439</v>
      </c>
      <c r="D441" s="14" t="str">
        <f>Разбивка_по_щитам!F441</f>
        <v>ГРЩ-ЖД</v>
      </c>
      <c r="E441" s="14">
        <f>Разбивка_по_щитам!H441</f>
        <v>0</v>
      </c>
      <c r="F441" s="14" t="e">
        <f>Разбивка_по_щитам!I441</f>
        <v>#N/A</v>
      </c>
      <c r="G441" s="14" t="str">
        <f>Разбивка_по_щитам!J441</f>
        <v/>
      </c>
      <c r="H441" s="14" t="str">
        <f>Разбивка_по_щитам!K441</f>
        <v/>
      </c>
      <c r="I441" s="14" t="str">
        <f>Разбивка_по_щитам!L441</f>
        <v/>
      </c>
      <c r="J441" s="14" t="str">
        <f>Разбивка_по_щитам!M441</f>
        <v/>
      </c>
      <c r="K441" s="14" t="str">
        <f>Разбивка_по_щитам!N441</f>
        <v/>
      </c>
      <c r="L441" s="14"/>
      <c r="M441" s="14" t="str">
        <f>Разбивка_по_щитам!P441</f>
        <v/>
      </c>
      <c r="N441" s="14"/>
    </row>
    <row r="442" spans="2:14" x14ac:dyDescent="0.2">
      <c r="B442" s="14">
        <f>Разбивка_по_щитам!B442</f>
        <v>1</v>
      </c>
      <c r="C442" s="14">
        <f>Разбивка_по_щитам!C442</f>
        <v>440</v>
      </c>
      <c r="D442" s="14" t="str">
        <f>Разбивка_по_щитам!F442</f>
        <v>ГРЩ-ЖД</v>
      </c>
      <c r="E442" s="14">
        <f>Разбивка_по_щитам!H442</f>
        <v>0</v>
      </c>
      <c r="F442" s="14" t="e">
        <f>Разбивка_по_щитам!I442</f>
        <v>#N/A</v>
      </c>
      <c r="G442" s="14" t="str">
        <f>Разбивка_по_щитам!J442</f>
        <v/>
      </c>
      <c r="H442" s="14" t="str">
        <f>Разбивка_по_щитам!K442</f>
        <v/>
      </c>
      <c r="I442" s="14" t="str">
        <f>Разбивка_по_щитам!L442</f>
        <v/>
      </c>
      <c r="J442" s="14" t="str">
        <f>Разбивка_по_щитам!M442</f>
        <v/>
      </c>
      <c r="K442" s="14" t="str">
        <f>Разбивка_по_щитам!N442</f>
        <v/>
      </c>
      <c r="L442" s="14"/>
      <c r="M442" s="14" t="str">
        <f>Разбивка_по_щитам!P442</f>
        <v/>
      </c>
      <c r="N442" s="14"/>
    </row>
    <row r="443" spans="2:14" x14ac:dyDescent="0.2">
      <c r="B443" s="14">
        <f>Разбивка_по_щитам!B443</f>
        <v>1</v>
      </c>
      <c r="C443" s="14">
        <f>Разбивка_по_щитам!C443</f>
        <v>441</v>
      </c>
      <c r="D443" s="14" t="str">
        <f>Разбивка_по_щитам!F443</f>
        <v>ГРЩ-ЖД</v>
      </c>
      <c r="E443" s="14">
        <f>Разбивка_по_щитам!H443</f>
        <v>0</v>
      </c>
      <c r="F443" s="14" t="e">
        <f>Разбивка_по_щитам!I443</f>
        <v>#N/A</v>
      </c>
      <c r="G443" s="14" t="str">
        <f>Разбивка_по_щитам!J443</f>
        <v/>
      </c>
      <c r="H443" s="14" t="str">
        <f>Разбивка_по_щитам!K443</f>
        <v/>
      </c>
      <c r="I443" s="14" t="str">
        <f>Разбивка_по_щитам!L443</f>
        <v/>
      </c>
      <c r="J443" s="14" t="str">
        <f>Разбивка_по_щитам!M443</f>
        <v/>
      </c>
      <c r="K443" s="14" t="str">
        <f>Разбивка_по_щитам!N443</f>
        <v/>
      </c>
      <c r="L443" s="14"/>
      <c r="M443" s="14" t="str">
        <f>Разбивка_по_щитам!P443</f>
        <v/>
      </c>
      <c r="N443" s="14"/>
    </row>
    <row r="444" spans="2:14" x14ac:dyDescent="0.2">
      <c r="B444" s="14">
        <f>Разбивка_по_щитам!B444</f>
        <v>1</v>
      </c>
      <c r="C444" s="14">
        <f>Разбивка_по_щитам!C444</f>
        <v>442</v>
      </c>
      <c r="D444" s="14" t="str">
        <f>Разбивка_по_щитам!F444</f>
        <v>ГРЩ-ЖД</v>
      </c>
      <c r="E444" s="14">
        <f>Разбивка_по_щитам!H444</f>
        <v>0</v>
      </c>
      <c r="F444" s="14" t="e">
        <f>Разбивка_по_щитам!I444</f>
        <v>#N/A</v>
      </c>
      <c r="G444" s="14" t="str">
        <f>Разбивка_по_щитам!J444</f>
        <v/>
      </c>
      <c r="H444" s="14" t="str">
        <f>Разбивка_по_щитам!K444</f>
        <v/>
      </c>
      <c r="I444" s="14" t="str">
        <f>Разбивка_по_щитам!L444</f>
        <v/>
      </c>
      <c r="J444" s="14" t="str">
        <f>Разбивка_по_щитам!M444</f>
        <v/>
      </c>
      <c r="K444" s="14" t="str">
        <f>Разбивка_по_щитам!N444</f>
        <v/>
      </c>
      <c r="L444" s="14"/>
      <c r="M444" s="14" t="str">
        <f>Разбивка_по_щитам!P444</f>
        <v/>
      </c>
      <c r="N444" s="14"/>
    </row>
    <row r="445" spans="2:14" x14ac:dyDescent="0.2">
      <c r="B445" s="14">
        <f>Разбивка_по_щитам!B445</f>
        <v>1</v>
      </c>
      <c r="C445" s="14">
        <f>Разбивка_по_щитам!C445</f>
        <v>443</v>
      </c>
      <c r="D445" s="14" t="str">
        <f>Разбивка_по_щитам!F445</f>
        <v>ГРЩ-ЖД</v>
      </c>
      <c r="E445" s="14">
        <f>Разбивка_по_щитам!H445</f>
        <v>0</v>
      </c>
      <c r="F445" s="14" t="e">
        <f>Разбивка_по_щитам!I445</f>
        <v>#N/A</v>
      </c>
      <c r="G445" s="14" t="str">
        <f>Разбивка_по_щитам!J445</f>
        <v/>
      </c>
      <c r="H445" s="14" t="str">
        <f>Разбивка_по_щитам!K445</f>
        <v/>
      </c>
      <c r="I445" s="14" t="str">
        <f>Разбивка_по_щитам!L445</f>
        <v/>
      </c>
      <c r="J445" s="14" t="str">
        <f>Разбивка_по_щитам!M445</f>
        <v/>
      </c>
      <c r="K445" s="14" t="str">
        <f>Разбивка_по_щитам!N445</f>
        <v/>
      </c>
      <c r="L445" s="14"/>
      <c r="M445" s="14" t="str">
        <f>Разбивка_по_щитам!P445</f>
        <v/>
      </c>
      <c r="N445" s="14"/>
    </row>
    <row r="446" spans="2:14" x14ac:dyDescent="0.2">
      <c r="B446" s="14">
        <f>Разбивка_по_щитам!B446</f>
        <v>1</v>
      </c>
      <c r="C446" s="14">
        <f>Разбивка_по_щитам!C446</f>
        <v>444</v>
      </c>
      <c r="D446" s="14" t="str">
        <f>Разбивка_по_щитам!F446</f>
        <v>ГРЩ-ЖД</v>
      </c>
      <c r="E446" s="14">
        <f>Разбивка_по_щитам!H446</f>
        <v>0</v>
      </c>
      <c r="F446" s="14" t="e">
        <f>Разбивка_по_щитам!I446</f>
        <v>#N/A</v>
      </c>
      <c r="G446" s="14" t="str">
        <f>Разбивка_по_щитам!J446</f>
        <v/>
      </c>
      <c r="H446" s="14" t="str">
        <f>Разбивка_по_щитам!K446</f>
        <v/>
      </c>
      <c r="I446" s="14" t="str">
        <f>Разбивка_по_щитам!L446</f>
        <v/>
      </c>
      <c r="J446" s="14" t="str">
        <f>Разбивка_по_щитам!M446</f>
        <v/>
      </c>
      <c r="K446" s="14" t="str">
        <f>Разбивка_по_щитам!N446</f>
        <v/>
      </c>
      <c r="L446" s="14"/>
      <c r="M446" s="14" t="str">
        <f>Разбивка_по_щитам!P446</f>
        <v/>
      </c>
      <c r="N446" s="14"/>
    </row>
    <row r="447" spans="2:14" x14ac:dyDescent="0.2">
      <c r="B447" s="14">
        <f>Разбивка_по_щитам!B447</f>
        <v>1</v>
      </c>
      <c r="C447" s="14">
        <f>Разбивка_по_щитам!C447</f>
        <v>445</v>
      </c>
      <c r="D447" s="14" t="str">
        <f>Разбивка_по_щитам!F447</f>
        <v>ГРЩ-ЖД</v>
      </c>
      <c r="E447" s="14">
        <f>Разбивка_по_щитам!H447</f>
        <v>0</v>
      </c>
      <c r="F447" s="14" t="e">
        <f>Разбивка_по_щитам!I447</f>
        <v>#N/A</v>
      </c>
      <c r="G447" s="14" t="str">
        <f>Разбивка_по_щитам!J447</f>
        <v/>
      </c>
      <c r="H447" s="14" t="str">
        <f>Разбивка_по_щитам!K447</f>
        <v/>
      </c>
      <c r="I447" s="14" t="str">
        <f>Разбивка_по_щитам!L447</f>
        <v/>
      </c>
      <c r="J447" s="14" t="str">
        <f>Разбивка_по_щитам!M447</f>
        <v/>
      </c>
      <c r="K447" s="14" t="str">
        <f>Разбивка_по_щитам!N447</f>
        <v/>
      </c>
      <c r="L447" s="14"/>
      <c r="M447" s="14" t="str">
        <f>Разбивка_по_щитам!P447</f>
        <v/>
      </c>
      <c r="N447" s="14"/>
    </row>
    <row r="448" spans="2:14" x14ac:dyDescent="0.2">
      <c r="B448" s="14">
        <f>Разбивка_по_щитам!B448</f>
        <v>1</v>
      </c>
      <c r="C448" s="14">
        <f>Разбивка_по_щитам!C448</f>
        <v>446</v>
      </c>
      <c r="D448" s="14" t="str">
        <f>Разбивка_по_щитам!F448</f>
        <v>ГРЩ-ЖД</v>
      </c>
      <c r="E448" s="14">
        <f>Разбивка_по_щитам!H448</f>
        <v>0</v>
      </c>
      <c r="F448" s="14" t="e">
        <f>Разбивка_по_щитам!I448</f>
        <v>#N/A</v>
      </c>
      <c r="G448" s="14" t="str">
        <f>Разбивка_по_щитам!J448</f>
        <v/>
      </c>
      <c r="H448" s="14" t="str">
        <f>Разбивка_по_щитам!K448</f>
        <v/>
      </c>
      <c r="I448" s="14" t="str">
        <f>Разбивка_по_щитам!L448</f>
        <v/>
      </c>
      <c r="J448" s="14" t="str">
        <f>Разбивка_по_щитам!M448</f>
        <v/>
      </c>
      <c r="K448" s="14" t="str">
        <f>Разбивка_по_щитам!N448</f>
        <v/>
      </c>
      <c r="L448" s="14"/>
      <c r="M448" s="14" t="str">
        <f>Разбивка_по_щитам!P448</f>
        <v/>
      </c>
      <c r="N448" s="14"/>
    </row>
    <row r="449" spans="2:14" x14ac:dyDescent="0.2">
      <c r="B449" s="14">
        <f>Разбивка_по_щитам!B449</f>
        <v>1</v>
      </c>
      <c r="C449" s="14">
        <f>Разбивка_по_щитам!C449</f>
        <v>447</v>
      </c>
      <c r="D449" s="14" t="str">
        <f>Разбивка_по_щитам!F449</f>
        <v>ГРЩ-ЖД</v>
      </c>
      <c r="E449" s="14">
        <f>Разбивка_по_щитам!H449</f>
        <v>0</v>
      </c>
      <c r="F449" s="14" t="e">
        <f>Разбивка_по_щитам!I449</f>
        <v>#N/A</v>
      </c>
      <c r="G449" s="14" t="str">
        <f>Разбивка_по_щитам!J449</f>
        <v/>
      </c>
      <c r="H449" s="14" t="str">
        <f>Разбивка_по_щитам!K449</f>
        <v/>
      </c>
      <c r="I449" s="14" t="str">
        <f>Разбивка_по_щитам!L449</f>
        <v/>
      </c>
      <c r="J449" s="14" t="str">
        <f>Разбивка_по_щитам!M449</f>
        <v/>
      </c>
      <c r="K449" s="14" t="str">
        <f>Разбивка_по_щитам!N449</f>
        <v/>
      </c>
      <c r="L449" s="14"/>
      <c r="M449" s="14" t="str">
        <f>Разбивка_по_щитам!P449</f>
        <v/>
      </c>
      <c r="N449" s="14"/>
    </row>
    <row r="450" spans="2:14" x14ac:dyDescent="0.2">
      <c r="B450" s="14">
        <f>Разбивка_по_щитам!B450</f>
        <v>1</v>
      </c>
      <c r="C450" s="14">
        <f>Разбивка_по_щитам!C450</f>
        <v>448</v>
      </c>
      <c r="D450" s="14" t="str">
        <f>Разбивка_по_щитам!F450</f>
        <v>ГРЩ-ЖД</v>
      </c>
      <c r="E450" s="14">
        <f>Разбивка_по_щитам!H450</f>
        <v>0</v>
      </c>
      <c r="F450" s="14" t="e">
        <f>Разбивка_по_щитам!I450</f>
        <v>#N/A</v>
      </c>
      <c r="G450" s="14" t="str">
        <f>Разбивка_по_щитам!J450</f>
        <v/>
      </c>
      <c r="H450" s="14" t="str">
        <f>Разбивка_по_щитам!K450</f>
        <v/>
      </c>
      <c r="I450" s="14" t="str">
        <f>Разбивка_по_щитам!L450</f>
        <v/>
      </c>
      <c r="J450" s="14" t="str">
        <f>Разбивка_по_щитам!M450</f>
        <v/>
      </c>
      <c r="K450" s="14" t="str">
        <f>Разбивка_по_щитам!N450</f>
        <v/>
      </c>
      <c r="L450" s="14"/>
      <c r="M450" s="14" t="str">
        <f>Разбивка_по_щитам!P450</f>
        <v/>
      </c>
      <c r="N450" s="14"/>
    </row>
    <row r="451" spans="2:14" x14ac:dyDescent="0.2">
      <c r="B451" s="14">
        <f>Разбивка_по_щитам!B451</f>
        <v>1</v>
      </c>
      <c r="C451" s="14">
        <f>Разбивка_по_щитам!C451</f>
        <v>449</v>
      </c>
      <c r="D451" s="14" t="str">
        <f>Разбивка_по_щитам!F451</f>
        <v>ГРЩ-ЖД</v>
      </c>
      <c r="E451" s="14">
        <f>Разбивка_по_щитам!H451</f>
        <v>0</v>
      </c>
      <c r="F451" s="14" t="e">
        <f>Разбивка_по_щитам!I451</f>
        <v>#N/A</v>
      </c>
      <c r="G451" s="14" t="str">
        <f>Разбивка_по_щитам!J451</f>
        <v/>
      </c>
      <c r="H451" s="14" t="str">
        <f>Разбивка_по_щитам!K451</f>
        <v/>
      </c>
      <c r="I451" s="14" t="str">
        <f>Разбивка_по_щитам!L451</f>
        <v/>
      </c>
      <c r="J451" s="14" t="str">
        <f>Разбивка_по_щитам!M451</f>
        <v/>
      </c>
      <c r="K451" s="14" t="str">
        <f>Разбивка_по_щитам!N451</f>
        <v/>
      </c>
      <c r="L451" s="14"/>
      <c r="M451" s="14" t="str">
        <f>Разбивка_по_щитам!P451</f>
        <v/>
      </c>
      <c r="N451" s="14"/>
    </row>
    <row r="452" spans="2:14" x14ac:dyDescent="0.2">
      <c r="B452" s="14">
        <f>Разбивка_по_щитам!B452</f>
        <v>1</v>
      </c>
      <c r="C452" s="14">
        <f>Разбивка_по_щитам!C452</f>
        <v>450</v>
      </c>
      <c r="D452" s="14" t="str">
        <f>Разбивка_по_щитам!F452</f>
        <v>ГРЩ-ЖД</v>
      </c>
      <c r="E452" s="14">
        <f>Разбивка_по_щитам!H452</f>
        <v>0</v>
      </c>
      <c r="F452" s="14" t="e">
        <f>Разбивка_по_щитам!I452</f>
        <v>#N/A</v>
      </c>
      <c r="G452" s="14" t="str">
        <f>Разбивка_по_щитам!J452</f>
        <v/>
      </c>
      <c r="H452" s="14" t="str">
        <f>Разбивка_по_щитам!K452</f>
        <v/>
      </c>
      <c r="I452" s="14" t="str">
        <f>Разбивка_по_щитам!L452</f>
        <v/>
      </c>
      <c r="J452" s="14" t="str">
        <f>Разбивка_по_щитам!M452</f>
        <v/>
      </c>
      <c r="K452" s="14" t="str">
        <f>Разбивка_по_щитам!N452</f>
        <v/>
      </c>
      <c r="L452" s="14"/>
      <c r="M452" s="14" t="str">
        <f>Разбивка_по_щитам!P452</f>
        <v/>
      </c>
      <c r="N452" s="14"/>
    </row>
    <row r="453" spans="2:14" x14ac:dyDescent="0.2">
      <c r="B453" s="14">
        <f>Разбивка_по_щитам!B453</f>
        <v>1</v>
      </c>
      <c r="C453" s="14">
        <f>Разбивка_по_щитам!C453</f>
        <v>451</v>
      </c>
      <c r="D453" s="14" t="str">
        <f>Разбивка_по_щитам!F453</f>
        <v>ГРЩ-ЖД</v>
      </c>
      <c r="E453" s="14">
        <f>Разбивка_по_щитам!H453</f>
        <v>0</v>
      </c>
      <c r="F453" s="14" t="e">
        <f>Разбивка_по_щитам!I453</f>
        <v>#N/A</v>
      </c>
      <c r="G453" s="14" t="str">
        <f>Разбивка_по_щитам!J453</f>
        <v/>
      </c>
      <c r="H453" s="14" t="str">
        <f>Разбивка_по_щитам!K453</f>
        <v/>
      </c>
      <c r="I453" s="14" t="str">
        <f>Разбивка_по_щитам!L453</f>
        <v/>
      </c>
      <c r="J453" s="14" t="str">
        <f>Разбивка_по_щитам!M453</f>
        <v/>
      </c>
      <c r="K453" s="14" t="str">
        <f>Разбивка_по_щитам!N453</f>
        <v/>
      </c>
      <c r="L453" s="14"/>
      <c r="M453" s="14" t="str">
        <f>Разбивка_по_щитам!P453</f>
        <v/>
      </c>
      <c r="N453" s="14"/>
    </row>
    <row r="454" spans="2:14" x14ac:dyDescent="0.2">
      <c r="B454" s="14">
        <f>Разбивка_по_щитам!B454</f>
        <v>1</v>
      </c>
      <c r="C454" s="14">
        <f>Разбивка_по_щитам!C454</f>
        <v>452</v>
      </c>
      <c r="D454" s="14" t="str">
        <f>Разбивка_по_щитам!F454</f>
        <v>ГРЩ-ЖД</v>
      </c>
      <c r="E454" s="14">
        <f>Разбивка_по_щитам!H454</f>
        <v>0</v>
      </c>
      <c r="F454" s="14" t="e">
        <f>Разбивка_по_щитам!I454</f>
        <v>#N/A</v>
      </c>
      <c r="G454" s="14" t="str">
        <f>Разбивка_по_щитам!J454</f>
        <v/>
      </c>
      <c r="H454" s="14" t="str">
        <f>Разбивка_по_щитам!K454</f>
        <v/>
      </c>
      <c r="I454" s="14" t="str">
        <f>Разбивка_по_щитам!L454</f>
        <v/>
      </c>
      <c r="J454" s="14" t="str">
        <f>Разбивка_по_щитам!M454</f>
        <v/>
      </c>
      <c r="K454" s="14" t="str">
        <f>Разбивка_по_щитам!N454</f>
        <v/>
      </c>
      <c r="L454" s="14"/>
      <c r="M454" s="14" t="str">
        <f>Разбивка_по_щитам!P454</f>
        <v/>
      </c>
      <c r="N454" s="14"/>
    </row>
    <row r="455" spans="2:14" x14ac:dyDescent="0.2">
      <c r="B455" s="14">
        <f>Разбивка_по_щитам!B455</f>
        <v>1</v>
      </c>
      <c r="C455" s="14">
        <f>Разбивка_по_щитам!C455</f>
        <v>453</v>
      </c>
      <c r="D455" s="14" t="str">
        <f>Разбивка_по_щитам!F455</f>
        <v>ГРЩ-ЖД</v>
      </c>
      <c r="E455" s="14">
        <f>Разбивка_по_щитам!H455</f>
        <v>0</v>
      </c>
      <c r="F455" s="14" t="e">
        <f>Разбивка_по_щитам!I455</f>
        <v>#N/A</v>
      </c>
      <c r="G455" s="14" t="str">
        <f>Разбивка_по_щитам!J455</f>
        <v/>
      </c>
      <c r="H455" s="14" t="str">
        <f>Разбивка_по_щитам!K455</f>
        <v/>
      </c>
      <c r="I455" s="14" t="str">
        <f>Разбивка_по_щитам!L455</f>
        <v/>
      </c>
      <c r="J455" s="14" t="str">
        <f>Разбивка_по_щитам!M455</f>
        <v/>
      </c>
      <c r="K455" s="14" t="str">
        <f>Разбивка_по_щитам!N455</f>
        <v/>
      </c>
      <c r="L455" s="14"/>
      <c r="M455" s="14" t="str">
        <f>Разбивка_по_щитам!P455</f>
        <v/>
      </c>
      <c r="N455" s="14"/>
    </row>
    <row r="456" spans="2:14" x14ac:dyDescent="0.2">
      <c r="B456" s="14">
        <f>Разбивка_по_щитам!B456</f>
        <v>1</v>
      </c>
      <c r="C456" s="14">
        <f>Разбивка_по_щитам!C456</f>
        <v>454</v>
      </c>
      <c r="D456" s="14" t="str">
        <f>Разбивка_по_щитам!F456</f>
        <v>ГРЩ-ЖД</v>
      </c>
      <c r="E456" s="14">
        <f>Разбивка_по_щитам!H456</f>
        <v>0</v>
      </c>
      <c r="F456" s="14" t="e">
        <f>Разбивка_по_щитам!I456</f>
        <v>#N/A</v>
      </c>
      <c r="G456" s="14" t="str">
        <f>Разбивка_по_щитам!J456</f>
        <v/>
      </c>
      <c r="H456" s="14" t="str">
        <f>Разбивка_по_щитам!K456</f>
        <v/>
      </c>
      <c r="I456" s="14" t="str">
        <f>Разбивка_по_щитам!L456</f>
        <v/>
      </c>
      <c r="J456" s="14" t="str">
        <f>Разбивка_по_щитам!M456</f>
        <v/>
      </c>
      <c r="K456" s="14" t="str">
        <f>Разбивка_по_щитам!N456</f>
        <v/>
      </c>
      <c r="L456" s="14"/>
      <c r="M456" s="14" t="str">
        <f>Разбивка_по_щитам!P456</f>
        <v/>
      </c>
      <c r="N456" s="14"/>
    </row>
    <row r="457" spans="2:14" x14ac:dyDescent="0.2">
      <c r="B457" s="14">
        <f>Разбивка_по_щитам!B457</f>
        <v>1</v>
      </c>
      <c r="C457" s="14">
        <f>Разбивка_по_щитам!C457</f>
        <v>455</v>
      </c>
      <c r="D457" s="14" t="str">
        <f>Разбивка_по_щитам!F457</f>
        <v>ГРЩ-ЖД</v>
      </c>
      <c r="E457" s="14">
        <f>Разбивка_по_щитам!H457</f>
        <v>0</v>
      </c>
      <c r="F457" s="14" t="e">
        <f>Разбивка_по_щитам!I457</f>
        <v>#N/A</v>
      </c>
      <c r="G457" s="14" t="str">
        <f>Разбивка_по_щитам!J457</f>
        <v/>
      </c>
      <c r="H457" s="14" t="str">
        <f>Разбивка_по_щитам!K457</f>
        <v/>
      </c>
      <c r="I457" s="14" t="str">
        <f>Разбивка_по_щитам!L457</f>
        <v/>
      </c>
      <c r="J457" s="14" t="str">
        <f>Разбивка_по_щитам!M457</f>
        <v/>
      </c>
      <c r="K457" s="14" t="str">
        <f>Разбивка_по_щитам!N457</f>
        <v/>
      </c>
      <c r="L457" s="14"/>
      <c r="M457" s="14" t="str">
        <f>Разбивка_по_щитам!P457</f>
        <v/>
      </c>
      <c r="N457" s="14"/>
    </row>
    <row r="458" spans="2:14" x14ac:dyDescent="0.2">
      <c r="B458" s="14">
        <f>Разбивка_по_щитам!B458</f>
        <v>1</v>
      </c>
      <c r="C458" s="14">
        <f>Разбивка_по_щитам!C458</f>
        <v>456</v>
      </c>
      <c r="D458" s="14" t="str">
        <f>Разбивка_по_щитам!F458</f>
        <v>ГРЩ-ЖД</v>
      </c>
      <c r="E458" s="14">
        <f>Разбивка_по_щитам!H458</f>
        <v>0</v>
      </c>
      <c r="F458" s="14" t="e">
        <f>Разбивка_по_щитам!I458</f>
        <v>#N/A</v>
      </c>
      <c r="G458" s="14" t="str">
        <f>Разбивка_по_щитам!J458</f>
        <v/>
      </c>
      <c r="H458" s="14" t="str">
        <f>Разбивка_по_щитам!K458</f>
        <v/>
      </c>
      <c r="I458" s="14" t="str">
        <f>Разбивка_по_щитам!L458</f>
        <v/>
      </c>
      <c r="J458" s="14" t="str">
        <f>Разбивка_по_щитам!M458</f>
        <v/>
      </c>
      <c r="K458" s="14" t="str">
        <f>Разбивка_по_щитам!N458</f>
        <v/>
      </c>
      <c r="L458" s="14"/>
      <c r="M458" s="14" t="str">
        <f>Разбивка_по_щитам!P458</f>
        <v/>
      </c>
      <c r="N458" s="14"/>
    </row>
    <row r="459" spans="2:14" x14ac:dyDescent="0.2">
      <c r="B459" s="14">
        <f>Разбивка_по_щитам!B459</f>
        <v>1</v>
      </c>
      <c r="C459" s="14">
        <f>Разбивка_по_щитам!C459</f>
        <v>457</v>
      </c>
      <c r="D459" s="14" t="str">
        <f>Разбивка_по_щитам!F459</f>
        <v>ГРЩ-ЖД</v>
      </c>
      <c r="E459" s="14">
        <f>Разбивка_по_щитам!H459</f>
        <v>0</v>
      </c>
      <c r="F459" s="14" t="e">
        <f>Разбивка_по_щитам!I459</f>
        <v>#N/A</v>
      </c>
      <c r="G459" s="14" t="str">
        <f>Разбивка_по_щитам!J459</f>
        <v/>
      </c>
      <c r="H459" s="14" t="str">
        <f>Разбивка_по_щитам!K459</f>
        <v/>
      </c>
      <c r="I459" s="14" t="str">
        <f>Разбивка_по_щитам!L459</f>
        <v/>
      </c>
      <c r="J459" s="14" t="str">
        <f>Разбивка_по_щитам!M459</f>
        <v/>
      </c>
      <c r="K459" s="14" t="str">
        <f>Разбивка_по_щитам!N459</f>
        <v/>
      </c>
      <c r="L459" s="14"/>
      <c r="M459" s="14" t="str">
        <f>Разбивка_по_щитам!P459</f>
        <v/>
      </c>
      <c r="N459" s="14"/>
    </row>
    <row r="460" spans="2:14" x14ac:dyDescent="0.2">
      <c r="B460" s="14">
        <f>Разбивка_по_щитам!B460</f>
        <v>1</v>
      </c>
      <c r="C460" s="14">
        <f>Разбивка_по_щитам!C460</f>
        <v>458</v>
      </c>
      <c r="D460" s="14" t="str">
        <f>Разбивка_по_щитам!F460</f>
        <v>ГРЩ-ЖД</v>
      </c>
      <c r="E460" s="14">
        <f>Разбивка_по_щитам!H460</f>
        <v>0</v>
      </c>
      <c r="F460" s="14" t="e">
        <f>Разбивка_по_щитам!I460</f>
        <v>#N/A</v>
      </c>
      <c r="G460" s="14" t="str">
        <f>Разбивка_по_щитам!J460</f>
        <v/>
      </c>
      <c r="H460" s="14" t="str">
        <f>Разбивка_по_щитам!K460</f>
        <v/>
      </c>
      <c r="I460" s="14" t="str">
        <f>Разбивка_по_щитам!L460</f>
        <v/>
      </c>
      <c r="J460" s="14" t="str">
        <f>Разбивка_по_щитам!M460</f>
        <v/>
      </c>
      <c r="K460" s="14" t="str">
        <f>Разбивка_по_щитам!N460</f>
        <v/>
      </c>
      <c r="L460" s="14"/>
      <c r="M460" s="14" t="str">
        <f>Разбивка_по_щитам!P460</f>
        <v/>
      </c>
      <c r="N460" s="14"/>
    </row>
    <row r="461" spans="2:14" x14ac:dyDescent="0.2">
      <c r="B461" s="14">
        <f>Разбивка_по_щитам!B461</f>
        <v>1</v>
      </c>
      <c r="C461" s="14">
        <f>Разбивка_по_щитам!C461</f>
        <v>459</v>
      </c>
      <c r="D461" s="14" t="str">
        <f>Разбивка_по_щитам!F461</f>
        <v>ГРЩ-ЖД</v>
      </c>
      <c r="E461" s="14">
        <f>Разбивка_по_щитам!H461</f>
        <v>0</v>
      </c>
      <c r="F461" s="14" t="e">
        <f>Разбивка_по_щитам!I461</f>
        <v>#N/A</v>
      </c>
      <c r="G461" s="14" t="str">
        <f>Разбивка_по_щитам!J461</f>
        <v/>
      </c>
      <c r="H461" s="14" t="str">
        <f>Разбивка_по_щитам!K461</f>
        <v/>
      </c>
      <c r="I461" s="14" t="str">
        <f>Разбивка_по_щитам!L461</f>
        <v/>
      </c>
      <c r="J461" s="14" t="str">
        <f>Разбивка_по_щитам!M461</f>
        <v/>
      </c>
      <c r="K461" s="14" t="str">
        <f>Разбивка_по_щитам!N461</f>
        <v/>
      </c>
      <c r="L461" s="14"/>
      <c r="M461" s="14" t="str">
        <f>Разбивка_по_щитам!P461</f>
        <v/>
      </c>
      <c r="N461" s="14"/>
    </row>
    <row r="462" spans="2:14" x14ac:dyDescent="0.2">
      <c r="B462" s="14">
        <f>Разбивка_по_щитам!B462</f>
        <v>1</v>
      </c>
      <c r="C462" s="14">
        <f>Разбивка_по_щитам!C462</f>
        <v>460</v>
      </c>
      <c r="D462" s="14" t="str">
        <f>Разбивка_по_щитам!F462</f>
        <v>ГРЩ-ЖД</v>
      </c>
      <c r="E462" s="14">
        <f>Разбивка_по_щитам!H462</f>
        <v>0</v>
      </c>
      <c r="F462" s="14" t="e">
        <f>Разбивка_по_щитам!I462</f>
        <v>#N/A</v>
      </c>
      <c r="G462" s="14" t="str">
        <f>Разбивка_по_щитам!J462</f>
        <v/>
      </c>
      <c r="H462" s="14" t="str">
        <f>Разбивка_по_щитам!K462</f>
        <v/>
      </c>
      <c r="I462" s="14" t="str">
        <f>Разбивка_по_щитам!L462</f>
        <v/>
      </c>
      <c r="J462" s="14" t="str">
        <f>Разбивка_по_щитам!M462</f>
        <v/>
      </c>
      <c r="K462" s="14" t="str">
        <f>Разбивка_по_щитам!N462</f>
        <v/>
      </c>
      <c r="L462" s="14"/>
      <c r="M462" s="14" t="str">
        <f>Разбивка_по_щитам!P462</f>
        <v/>
      </c>
      <c r="N462" s="14"/>
    </row>
    <row r="463" spans="2:14" x14ac:dyDescent="0.2">
      <c r="B463" s="14">
        <f>Разбивка_по_щитам!B463</f>
        <v>1</v>
      </c>
      <c r="C463" s="14">
        <f>Разбивка_по_щитам!C463</f>
        <v>461</v>
      </c>
      <c r="D463" s="14" t="str">
        <f>Разбивка_по_щитам!F463</f>
        <v>ГРЩ-ЖД</v>
      </c>
      <c r="E463" s="14">
        <f>Разбивка_по_щитам!H463</f>
        <v>0</v>
      </c>
      <c r="F463" s="14" t="e">
        <f>Разбивка_по_щитам!I463</f>
        <v>#N/A</v>
      </c>
      <c r="G463" s="14" t="str">
        <f>Разбивка_по_щитам!J463</f>
        <v/>
      </c>
      <c r="H463" s="14" t="str">
        <f>Разбивка_по_щитам!K463</f>
        <v/>
      </c>
      <c r="I463" s="14" t="str">
        <f>Разбивка_по_щитам!L463</f>
        <v/>
      </c>
      <c r="J463" s="14" t="str">
        <f>Разбивка_по_щитам!M463</f>
        <v/>
      </c>
      <c r="K463" s="14" t="str">
        <f>Разбивка_по_щитам!N463</f>
        <v/>
      </c>
      <c r="L463" s="14"/>
      <c r="M463" s="14" t="str">
        <f>Разбивка_по_щитам!P463</f>
        <v/>
      </c>
      <c r="N463" s="14"/>
    </row>
    <row r="464" spans="2:14" x14ac:dyDescent="0.2">
      <c r="B464" s="14">
        <f>Разбивка_по_щитам!B464</f>
        <v>1</v>
      </c>
      <c r="C464" s="14">
        <f>Разбивка_по_щитам!C464</f>
        <v>462</v>
      </c>
      <c r="D464" s="14" t="str">
        <f>Разбивка_по_щитам!F464</f>
        <v>ГРЩ-ЖД</v>
      </c>
      <c r="E464" s="14">
        <f>Разбивка_по_щитам!H464</f>
        <v>0</v>
      </c>
      <c r="F464" s="14" t="e">
        <f>Разбивка_по_щитам!I464</f>
        <v>#N/A</v>
      </c>
      <c r="G464" s="14" t="str">
        <f>Разбивка_по_щитам!J464</f>
        <v/>
      </c>
      <c r="H464" s="14" t="str">
        <f>Разбивка_по_щитам!K464</f>
        <v/>
      </c>
      <c r="I464" s="14" t="str">
        <f>Разбивка_по_щитам!L464</f>
        <v/>
      </c>
      <c r="J464" s="14" t="str">
        <f>Разбивка_по_щитам!M464</f>
        <v/>
      </c>
      <c r="K464" s="14" t="str">
        <f>Разбивка_по_щитам!N464</f>
        <v/>
      </c>
      <c r="L464" s="14"/>
      <c r="M464" s="14" t="str">
        <f>Разбивка_по_щитам!P464</f>
        <v/>
      </c>
      <c r="N464" s="14"/>
    </row>
    <row r="465" spans="2:14" x14ac:dyDescent="0.2">
      <c r="B465" s="14">
        <f>Разбивка_по_щитам!B465</f>
        <v>1</v>
      </c>
      <c r="C465" s="14">
        <f>Разбивка_по_щитам!C465</f>
        <v>463</v>
      </c>
      <c r="D465" s="14" t="str">
        <f>Разбивка_по_щитам!F465</f>
        <v>ГРЩ-ЖД</v>
      </c>
      <c r="E465" s="14">
        <f>Разбивка_по_щитам!H465</f>
        <v>0</v>
      </c>
      <c r="F465" s="14" t="e">
        <f>Разбивка_по_щитам!I465</f>
        <v>#N/A</v>
      </c>
      <c r="G465" s="14" t="str">
        <f>Разбивка_по_щитам!J465</f>
        <v/>
      </c>
      <c r="H465" s="14" t="str">
        <f>Разбивка_по_щитам!K465</f>
        <v/>
      </c>
      <c r="I465" s="14" t="str">
        <f>Разбивка_по_щитам!L465</f>
        <v/>
      </c>
      <c r="J465" s="14" t="str">
        <f>Разбивка_по_щитам!M465</f>
        <v/>
      </c>
      <c r="K465" s="14" t="str">
        <f>Разбивка_по_щитам!N465</f>
        <v/>
      </c>
      <c r="L465" s="14"/>
      <c r="M465" s="14" t="str">
        <f>Разбивка_по_щитам!P465</f>
        <v/>
      </c>
      <c r="N465" s="14"/>
    </row>
    <row r="466" spans="2:14" x14ac:dyDescent="0.2">
      <c r="B466" s="14">
        <f>Разбивка_по_щитам!B466</f>
        <v>1</v>
      </c>
      <c r="C466" s="14">
        <f>Разбивка_по_щитам!C466</f>
        <v>464</v>
      </c>
      <c r="D466" s="14" t="str">
        <f>Разбивка_по_щитам!F466</f>
        <v>ГРЩ-ЖД</v>
      </c>
      <c r="E466" s="14">
        <f>Разбивка_по_щитам!H466</f>
        <v>0</v>
      </c>
      <c r="F466" s="14" t="e">
        <f>Разбивка_по_щитам!I466</f>
        <v>#N/A</v>
      </c>
      <c r="G466" s="14" t="str">
        <f>Разбивка_по_щитам!J466</f>
        <v/>
      </c>
      <c r="H466" s="14" t="str">
        <f>Разбивка_по_щитам!K466</f>
        <v/>
      </c>
      <c r="I466" s="14" t="str">
        <f>Разбивка_по_щитам!L466</f>
        <v/>
      </c>
      <c r="J466" s="14" t="str">
        <f>Разбивка_по_щитам!M466</f>
        <v/>
      </c>
      <c r="K466" s="14" t="str">
        <f>Разбивка_по_щитам!N466</f>
        <v/>
      </c>
      <c r="L466" s="14"/>
      <c r="M466" s="14" t="str">
        <f>Разбивка_по_щитам!P466</f>
        <v/>
      </c>
      <c r="N466" s="14"/>
    </row>
    <row r="467" spans="2:14" x14ac:dyDescent="0.2">
      <c r="B467" s="14">
        <f>Разбивка_по_щитам!B467</f>
        <v>1</v>
      </c>
      <c r="C467" s="14">
        <f>Разбивка_по_щитам!C467</f>
        <v>465</v>
      </c>
      <c r="D467" s="14" t="str">
        <f>Разбивка_по_щитам!F467</f>
        <v>ГРЩ-ЖД</v>
      </c>
      <c r="E467" s="14">
        <f>Разбивка_по_щитам!H467</f>
        <v>0</v>
      </c>
      <c r="F467" s="14" t="e">
        <f>Разбивка_по_щитам!I467</f>
        <v>#N/A</v>
      </c>
      <c r="G467" s="14" t="str">
        <f>Разбивка_по_щитам!J467</f>
        <v/>
      </c>
      <c r="H467" s="14" t="str">
        <f>Разбивка_по_щитам!K467</f>
        <v/>
      </c>
      <c r="I467" s="14" t="str">
        <f>Разбивка_по_щитам!L467</f>
        <v/>
      </c>
      <c r="J467" s="14" t="str">
        <f>Разбивка_по_щитам!M467</f>
        <v/>
      </c>
      <c r="K467" s="14" t="str">
        <f>Разбивка_по_щитам!N467</f>
        <v/>
      </c>
      <c r="L467" s="14"/>
      <c r="M467" s="14" t="str">
        <f>Разбивка_по_щитам!P467</f>
        <v/>
      </c>
      <c r="N467" s="14"/>
    </row>
    <row r="468" spans="2:14" x14ac:dyDescent="0.2">
      <c r="B468" s="14">
        <f>Разбивка_по_щитам!B468</f>
        <v>1</v>
      </c>
      <c r="C468" s="14">
        <f>Разбивка_по_щитам!C468</f>
        <v>466</v>
      </c>
      <c r="D468" s="14" t="str">
        <f>Разбивка_по_щитам!F468</f>
        <v>ГРЩ-ЖД</v>
      </c>
      <c r="E468" s="14">
        <f>Разбивка_по_щитам!H468</f>
        <v>0</v>
      </c>
      <c r="F468" s="14" t="e">
        <f>Разбивка_по_щитам!I468</f>
        <v>#N/A</v>
      </c>
      <c r="G468" s="14" t="str">
        <f>Разбивка_по_щитам!J468</f>
        <v/>
      </c>
      <c r="H468" s="14" t="str">
        <f>Разбивка_по_щитам!K468</f>
        <v/>
      </c>
      <c r="I468" s="14" t="str">
        <f>Разбивка_по_щитам!L468</f>
        <v/>
      </c>
      <c r="J468" s="14" t="str">
        <f>Разбивка_по_щитам!M468</f>
        <v/>
      </c>
      <c r="K468" s="14" t="str">
        <f>Разбивка_по_щитам!N468</f>
        <v/>
      </c>
      <c r="L468" s="14"/>
      <c r="M468" s="14" t="str">
        <f>Разбивка_по_щитам!P468</f>
        <v/>
      </c>
      <c r="N468" s="14"/>
    </row>
    <row r="469" spans="2:14" x14ac:dyDescent="0.2">
      <c r="B469" s="14">
        <f>Разбивка_по_щитам!B469</f>
        <v>1</v>
      </c>
      <c r="C469" s="14">
        <f>Разбивка_по_щитам!C469</f>
        <v>467</v>
      </c>
      <c r="D469" s="14" t="str">
        <f>Разбивка_по_щитам!F469</f>
        <v>ГРЩ-ЖД</v>
      </c>
      <c r="E469" s="14">
        <f>Разбивка_по_щитам!H469</f>
        <v>0</v>
      </c>
      <c r="F469" s="14" t="e">
        <f>Разбивка_по_щитам!I469</f>
        <v>#N/A</v>
      </c>
      <c r="G469" s="14" t="str">
        <f>Разбивка_по_щитам!J469</f>
        <v/>
      </c>
      <c r="H469" s="14" t="str">
        <f>Разбивка_по_щитам!K469</f>
        <v/>
      </c>
      <c r="I469" s="14" t="str">
        <f>Разбивка_по_щитам!L469</f>
        <v/>
      </c>
      <c r="J469" s="14" t="str">
        <f>Разбивка_по_щитам!M469</f>
        <v/>
      </c>
      <c r="K469" s="14" t="str">
        <f>Разбивка_по_щитам!N469</f>
        <v/>
      </c>
      <c r="L469" s="14"/>
      <c r="M469" s="14" t="str">
        <f>Разбивка_по_щитам!P469</f>
        <v/>
      </c>
      <c r="N469" s="14"/>
    </row>
    <row r="470" spans="2:14" x14ac:dyDescent="0.2">
      <c r="B470" s="14">
        <f>Разбивка_по_щитам!B470</f>
        <v>1</v>
      </c>
      <c r="C470" s="14">
        <f>Разбивка_по_щитам!C470</f>
        <v>468</v>
      </c>
      <c r="D470" s="14" t="str">
        <f>Разбивка_по_щитам!F470</f>
        <v>ГРЩ-ЖД</v>
      </c>
      <c r="E470" s="14">
        <f>Разбивка_по_щитам!H470</f>
        <v>0</v>
      </c>
      <c r="F470" s="14" t="e">
        <f>Разбивка_по_щитам!I470</f>
        <v>#N/A</v>
      </c>
      <c r="G470" s="14" t="str">
        <f>Разбивка_по_щитам!J470</f>
        <v/>
      </c>
      <c r="H470" s="14" t="str">
        <f>Разбивка_по_щитам!K470</f>
        <v/>
      </c>
      <c r="I470" s="14" t="str">
        <f>Разбивка_по_щитам!L470</f>
        <v/>
      </c>
      <c r="J470" s="14" t="str">
        <f>Разбивка_по_щитам!M470</f>
        <v/>
      </c>
      <c r="K470" s="14" t="str">
        <f>Разбивка_по_щитам!N470</f>
        <v/>
      </c>
      <c r="L470" s="14"/>
      <c r="M470" s="14" t="str">
        <f>Разбивка_по_щитам!P470</f>
        <v/>
      </c>
      <c r="N470" s="14"/>
    </row>
    <row r="471" spans="2:14" x14ac:dyDescent="0.2">
      <c r="B471" s="14">
        <f>Разбивка_по_щитам!B471</f>
        <v>1</v>
      </c>
      <c r="C471" s="14">
        <f>Разбивка_по_щитам!C471</f>
        <v>469</v>
      </c>
      <c r="D471" s="14" t="str">
        <f>Разбивка_по_щитам!F471</f>
        <v>ГРЩ-ЖД</v>
      </c>
      <c r="E471" s="14">
        <f>Разбивка_по_щитам!H471</f>
        <v>0</v>
      </c>
      <c r="F471" s="14" t="e">
        <f>Разбивка_по_щитам!I471</f>
        <v>#N/A</v>
      </c>
      <c r="G471" s="14" t="str">
        <f>Разбивка_по_щитам!J471</f>
        <v/>
      </c>
      <c r="H471" s="14" t="str">
        <f>Разбивка_по_щитам!K471</f>
        <v/>
      </c>
      <c r="I471" s="14" t="str">
        <f>Разбивка_по_щитам!L471</f>
        <v/>
      </c>
      <c r="J471" s="14" t="str">
        <f>Разбивка_по_щитам!M471</f>
        <v/>
      </c>
      <c r="K471" s="14" t="str">
        <f>Разбивка_по_щитам!N471</f>
        <v/>
      </c>
      <c r="L471" s="14"/>
      <c r="M471" s="14" t="str">
        <f>Разбивка_по_щитам!P471</f>
        <v/>
      </c>
      <c r="N471" s="14"/>
    </row>
    <row r="472" spans="2:14" x14ac:dyDescent="0.2">
      <c r="B472" s="14">
        <f>Разбивка_по_щитам!B477</f>
        <v>1</v>
      </c>
      <c r="C472" s="14">
        <f>Разбивка_по_щитам!C477</f>
        <v>475</v>
      </c>
      <c r="D472" s="14" t="str">
        <f>Разбивка_по_щитам!F477</f>
        <v>ГРЩ-ЖД</v>
      </c>
      <c r="E472" s="14">
        <f>Разбивка_по_щитам!H477</f>
        <v>0</v>
      </c>
      <c r="F472" s="14" t="e">
        <f>Разбивка_по_щитам!I477</f>
        <v>#N/A</v>
      </c>
      <c r="G472" s="14" t="str">
        <f>Разбивка_по_щитам!J477</f>
        <v/>
      </c>
      <c r="H472" s="14" t="str">
        <f>Разбивка_по_щитам!K477</f>
        <v/>
      </c>
      <c r="I472" s="14" t="str">
        <f>Разбивка_по_щитам!L477</f>
        <v/>
      </c>
      <c r="J472" s="14" t="str">
        <f>Разбивка_по_щитам!M477</f>
        <v/>
      </c>
      <c r="K472" s="14" t="str">
        <f>Разбивка_по_щитам!N477</f>
        <v/>
      </c>
      <c r="L472" s="14"/>
      <c r="M472" s="14" t="str">
        <f>Разбивка_по_щитам!P477</f>
        <v/>
      </c>
      <c r="N472" s="14"/>
    </row>
    <row r="473" spans="2:14" x14ac:dyDescent="0.2">
      <c r="B473" s="14">
        <f>Разбивка_по_щитам!B478</f>
        <v>1</v>
      </c>
      <c r="C473" s="14">
        <f>Разбивка_по_щитам!C478</f>
        <v>476</v>
      </c>
      <c r="D473" s="14" t="str">
        <f>Разбивка_по_щитам!F478</f>
        <v>ГРЩ-ЖД</v>
      </c>
      <c r="E473" s="14">
        <f>Разбивка_по_щитам!H478</f>
        <v>0</v>
      </c>
      <c r="F473" s="14" t="e">
        <f>Разбивка_по_щитам!I478</f>
        <v>#N/A</v>
      </c>
      <c r="G473" s="14" t="str">
        <f>Разбивка_по_щитам!J478</f>
        <v/>
      </c>
      <c r="H473" s="14" t="str">
        <f>Разбивка_по_щитам!K478</f>
        <v/>
      </c>
      <c r="I473" s="14" t="str">
        <f>Разбивка_по_щитам!L478</f>
        <v/>
      </c>
      <c r="J473" s="14" t="str">
        <f>Разбивка_по_щитам!M478</f>
        <v/>
      </c>
      <c r="K473" s="14" t="str">
        <f>Разбивка_по_щитам!N478</f>
        <v/>
      </c>
      <c r="L473" s="14"/>
      <c r="M473" s="14" t="str">
        <f>Разбивка_по_щитам!P478</f>
        <v/>
      </c>
      <c r="N473" s="14"/>
    </row>
    <row r="474" spans="2:14" x14ac:dyDescent="0.2">
      <c r="B474" s="14">
        <f>Разбивка_по_щитам!B479</f>
        <v>1</v>
      </c>
      <c r="C474" s="14">
        <f>Разбивка_по_щитам!C479</f>
        <v>477</v>
      </c>
      <c r="D474" s="14" t="str">
        <f>Разбивка_по_щитам!F479</f>
        <v>ГРЩ-ЖД</v>
      </c>
      <c r="E474" s="14">
        <f>Разбивка_по_щитам!H479</f>
        <v>0</v>
      </c>
      <c r="F474" s="14" t="e">
        <f>Разбивка_по_щитам!I479</f>
        <v>#N/A</v>
      </c>
      <c r="G474" s="14" t="str">
        <f>Разбивка_по_щитам!J479</f>
        <v/>
      </c>
      <c r="H474" s="14" t="str">
        <f>Разбивка_по_щитам!K479</f>
        <v/>
      </c>
      <c r="I474" s="14" t="str">
        <f>Разбивка_по_щитам!L479</f>
        <v/>
      </c>
      <c r="J474" s="14" t="str">
        <f>Разбивка_по_щитам!M479</f>
        <v/>
      </c>
      <c r="K474" s="14" t="str">
        <f>Разбивка_по_щитам!N479</f>
        <v/>
      </c>
      <c r="L474" s="14"/>
      <c r="M474" s="14" t="str">
        <f>Разбивка_по_щитам!P479</f>
        <v/>
      </c>
      <c r="N474" s="14"/>
    </row>
    <row r="475" spans="2:14" x14ac:dyDescent="0.2">
      <c r="B475" s="14">
        <f>Разбивка_по_щитам!B480</f>
        <v>1</v>
      </c>
      <c r="C475" s="14">
        <f>Разбивка_по_щитам!C480</f>
        <v>478</v>
      </c>
      <c r="D475" s="14" t="str">
        <f>Разбивка_по_щитам!F480</f>
        <v>ГРЩ-ЖД</v>
      </c>
      <c r="E475" s="14">
        <f>Разбивка_по_щитам!H480</f>
        <v>0</v>
      </c>
      <c r="F475" s="14" t="e">
        <f>Разбивка_по_щитам!I480</f>
        <v>#N/A</v>
      </c>
      <c r="G475" s="14" t="str">
        <f>Разбивка_по_щитам!J480</f>
        <v/>
      </c>
      <c r="H475" s="14" t="str">
        <f>Разбивка_по_щитам!K480</f>
        <v/>
      </c>
      <c r="I475" s="14" t="str">
        <f>Разбивка_по_щитам!L480</f>
        <v/>
      </c>
      <c r="J475" s="14" t="str">
        <f>Разбивка_по_щитам!M480</f>
        <v/>
      </c>
      <c r="K475" s="14" t="str">
        <f>Разбивка_по_щитам!N480</f>
        <v/>
      </c>
      <c r="L475" s="14"/>
      <c r="M475" s="14" t="str">
        <f>Разбивка_по_щитам!P480</f>
        <v/>
      </c>
      <c r="N475" s="14"/>
    </row>
    <row r="476" spans="2:14" x14ac:dyDescent="0.2">
      <c r="B476" s="14">
        <f>Разбивка_по_щитам!B481</f>
        <v>1</v>
      </c>
      <c r="C476" s="14">
        <f>Разбивка_по_щитам!C481</f>
        <v>479</v>
      </c>
      <c r="D476" s="14" t="str">
        <f>Разбивка_по_щитам!F481</f>
        <v>ГРЩ-ЖД</v>
      </c>
      <c r="E476" s="14">
        <f>Разбивка_по_щитам!H481</f>
        <v>0</v>
      </c>
      <c r="F476" s="14" t="e">
        <f>Разбивка_по_щитам!I481</f>
        <v>#N/A</v>
      </c>
      <c r="G476" s="14" t="str">
        <f>Разбивка_по_щитам!J481</f>
        <v/>
      </c>
      <c r="H476" s="14" t="str">
        <f>Разбивка_по_щитам!K481</f>
        <v/>
      </c>
      <c r="I476" s="14" t="str">
        <f>Разбивка_по_щитам!L481</f>
        <v/>
      </c>
      <c r="J476" s="14" t="str">
        <f>Разбивка_по_щитам!M481</f>
        <v/>
      </c>
      <c r="K476" s="14" t="str">
        <f>Разбивка_по_щитам!N481</f>
        <v/>
      </c>
      <c r="L476" s="14"/>
      <c r="M476" s="14" t="str">
        <f>Разбивка_по_щитам!P481</f>
        <v/>
      </c>
      <c r="N476" s="14"/>
    </row>
    <row r="477" spans="2:14" x14ac:dyDescent="0.2">
      <c r="B477" s="14">
        <f>Разбивка_по_щитам!B482</f>
        <v>1</v>
      </c>
      <c r="C477" s="14">
        <f>Разбивка_по_щитам!C482</f>
        <v>480</v>
      </c>
      <c r="D477" s="14" t="str">
        <f>Разбивка_по_щитам!F482</f>
        <v>ГРЩ-ЖД</v>
      </c>
      <c r="E477" s="14">
        <f>Разбивка_по_щитам!H482</f>
        <v>0</v>
      </c>
      <c r="F477" s="14" t="e">
        <f>Разбивка_по_щитам!I482</f>
        <v>#N/A</v>
      </c>
      <c r="G477" s="14" t="str">
        <f>Разбивка_по_щитам!J482</f>
        <v/>
      </c>
      <c r="H477" s="14" t="str">
        <f>Разбивка_по_щитам!K482</f>
        <v/>
      </c>
      <c r="I477" s="14" t="str">
        <f>Разбивка_по_щитам!L482</f>
        <v/>
      </c>
      <c r="J477" s="14" t="str">
        <f>Разбивка_по_щитам!M482</f>
        <v/>
      </c>
      <c r="K477" s="14" t="str">
        <f>Разбивка_по_щитам!N482</f>
        <v/>
      </c>
      <c r="L477" s="14"/>
      <c r="M477" s="14" t="str">
        <f>Разбивка_по_щитам!P482</f>
        <v/>
      </c>
      <c r="N477" s="14"/>
    </row>
    <row r="478" spans="2:14" x14ac:dyDescent="0.2">
      <c r="B478" s="14">
        <f>Разбивка_по_щитам!B483</f>
        <v>1</v>
      </c>
      <c r="C478" s="14">
        <f>Разбивка_по_щитам!C483</f>
        <v>481</v>
      </c>
      <c r="D478" s="14" t="str">
        <f>Разбивка_по_щитам!F483</f>
        <v>ГРЩ-ЖД</v>
      </c>
      <c r="E478" s="14">
        <f>Разбивка_по_щитам!H483</f>
        <v>0</v>
      </c>
      <c r="F478" s="14" t="e">
        <f>Разбивка_по_щитам!I483</f>
        <v>#N/A</v>
      </c>
      <c r="G478" s="14" t="str">
        <f>Разбивка_по_щитам!J483</f>
        <v/>
      </c>
      <c r="H478" s="14" t="str">
        <f>Разбивка_по_щитам!K483</f>
        <v/>
      </c>
      <c r="I478" s="14" t="str">
        <f>Разбивка_по_щитам!L483</f>
        <v/>
      </c>
      <c r="J478" s="14" t="str">
        <f>Разбивка_по_щитам!M483</f>
        <v/>
      </c>
      <c r="K478" s="14" t="str">
        <f>Разбивка_по_щитам!N483</f>
        <v/>
      </c>
      <c r="L478" s="14"/>
      <c r="M478" s="14" t="str">
        <f>Разбивка_по_щитам!P483</f>
        <v/>
      </c>
      <c r="N478" s="14"/>
    </row>
    <row r="479" spans="2:14" x14ac:dyDescent="0.2">
      <c r="B479" s="14">
        <f>Разбивка_по_щитам!B484</f>
        <v>1</v>
      </c>
      <c r="C479" s="14">
        <f>Разбивка_по_щитам!C484</f>
        <v>482</v>
      </c>
      <c r="D479" s="14" t="str">
        <f>Разбивка_по_щитам!F484</f>
        <v>ГРЩ-ЖД</v>
      </c>
      <c r="E479" s="14">
        <f>Разбивка_по_щитам!H484</f>
        <v>0</v>
      </c>
      <c r="F479" s="14" t="e">
        <f>Разбивка_по_щитам!I484</f>
        <v>#N/A</v>
      </c>
      <c r="G479" s="14" t="str">
        <f>Разбивка_по_щитам!J484</f>
        <v/>
      </c>
      <c r="H479" s="14" t="str">
        <f>Разбивка_по_щитам!K484</f>
        <v/>
      </c>
      <c r="I479" s="14" t="str">
        <f>Разбивка_по_щитам!L484</f>
        <v/>
      </c>
      <c r="J479" s="14" t="str">
        <f>Разбивка_по_щитам!M484</f>
        <v/>
      </c>
      <c r="K479" s="14" t="str">
        <f>Разбивка_по_щитам!N484</f>
        <v/>
      </c>
      <c r="L479" s="14"/>
      <c r="M479" s="14" t="str">
        <f>Разбивка_по_щитам!P484</f>
        <v/>
      </c>
      <c r="N479" s="14"/>
    </row>
    <row r="480" spans="2:14" x14ac:dyDescent="0.2">
      <c r="B480" s="14">
        <f>Разбивка_по_щитам!B485</f>
        <v>1</v>
      </c>
      <c r="C480" s="14">
        <f>Разбивка_по_щитам!C485</f>
        <v>483</v>
      </c>
      <c r="D480" s="14" t="str">
        <f>Разбивка_по_щитам!F485</f>
        <v>ГРЩ-ЖД</v>
      </c>
      <c r="E480" s="14">
        <f>Разбивка_по_щитам!H485</f>
        <v>0</v>
      </c>
      <c r="F480" s="14" t="e">
        <f>Разбивка_по_щитам!I485</f>
        <v>#N/A</v>
      </c>
      <c r="G480" s="14" t="str">
        <f>Разбивка_по_щитам!J485</f>
        <v/>
      </c>
      <c r="H480" s="14" t="str">
        <f>Разбивка_по_щитам!K485</f>
        <v/>
      </c>
      <c r="I480" s="14" t="str">
        <f>Разбивка_по_щитам!L485</f>
        <v/>
      </c>
      <c r="J480" s="14" t="str">
        <f>Разбивка_по_щитам!M485</f>
        <v/>
      </c>
      <c r="K480" s="14" t="str">
        <f>Разбивка_по_щитам!N485</f>
        <v/>
      </c>
      <c r="L480" s="14"/>
      <c r="M480" s="14" t="str">
        <f>Разбивка_по_щитам!P485</f>
        <v/>
      </c>
      <c r="N480" s="14"/>
    </row>
    <row r="481" spans="2:14" x14ac:dyDescent="0.2">
      <c r="B481" s="14">
        <f>Разбивка_по_щитам!B486</f>
        <v>1</v>
      </c>
      <c r="C481" s="14">
        <f>Разбивка_по_щитам!C486</f>
        <v>484</v>
      </c>
      <c r="D481" s="14" t="str">
        <f>Разбивка_по_щитам!F486</f>
        <v>ГРЩ-ЖД</v>
      </c>
      <c r="E481" s="14">
        <f>Разбивка_по_щитам!H486</f>
        <v>0</v>
      </c>
      <c r="F481" s="14" t="e">
        <f>Разбивка_по_щитам!I486</f>
        <v>#N/A</v>
      </c>
      <c r="G481" s="14" t="str">
        <f>Разбивка_по_щитам!J486</f>
        <v/>
      </c>
      <c r="H481" s="14" t="str">
        <f>Разбивка_по_щитам!K486</f>
        <v/>
      </c>
      <c r="I481" s="14" t="str">
        <f>Разбивка_по_щитам!L486</f>
        <v/>
      </c>
      <c r="J481" s="14" t="str">
        <f>Разбивка_по_щитам!M486</f>
        <v/>
      </c>
      <c r="K481" s="14" t="str">
        <f>Разбивка_по_щитам!N486</f>
        <v/>
      </c>
      <c r="L481" s="14"/>
      <c r="M481" s="14" t="str">
        <f>Разбивка_по_щитам!P486</f>
        <v/>
      </c>
      <c r="N481" s="14"/>
    </row>
    <row r="482" spans="2:14" x14ac:dyDescent="0.2">
      <c r="B482" s="14">
        <f>Разбивка_по_щитам!B487</f>
        <v>1</v>
      </c>
      <c r="C482" s="14">
        <f>Разбивка_по_щитам!C487</f>
        <v>485</v>
      </c>
      <c r="D482" s="14" t="str">
        <f>Разбивка_по_щитам!F487</f>
        <v>ГРЩ-ЖД</v>
      </c>
      <c r="E482" s="14">
        <f>Разбивка_по_щитам!H487</f>
        <v>0</v>
      </c>
      <c r="F482" s="14" t="e">
        <f>Разбивка_по_щитам!I487</f>
        <v>#N/A</v>
      </c>
      <c r="G482" s="14" t="str">
        <f>Разбивка_по_щитам!J487</f>
        <v/>
      </c>
      <c r="H482" s="14" t="str">
        <f>Разбивка_по_щитам!K487</f>
        <v/>
      </c>
      <c r="I482" s="14" t="str">
        <f>Разбивка_по_щитам!L487</f>
        <v/>
      </c>
      <c r="J482" s="14" t="str">
        <f>Разбивка_по_щитам!M487</f>
        <v/>
      </c>
      <c r="K482" s="14" t="str">
        <f>Разбивка_по_щитам!N487</f>
        <v/>
      </c>
      <c r="L482" s="14"/>
      <c r="M482" s="14" t="str">
        <f>Разбивка_по_щитам!P487</f>
        <v/>
      </c>
      <c r="N482" s="14"/>
    </row>
    <row r="483" spans="2:14" x14ac:dyDescent="0.2">
      <c r="B483" s="14">
        <f>Разбивка_по_щитам!B488</f>
        <v>1</v>
      </c>
      <c r="C483" s="14">
        <f>Разбивка_по_щитам!C488</f>
        <v>486</v>
      </c>
      <c r="D483" s="14" t="str">
        <f>Разбивка_по_щитам!F488</f>
        <v>ГРЩ-ЖД</v>
      </c>
      <c r="E483" s="14">
        <f>Разбивка_по_щитам!H488</f>
        <v>0</v>
      </c>
      <c r="F483" s="14" t="e">
        <f>Разбивка_по_щитам!I488</f>
        <v>#N/A</v>
      </c>
      <c r="G483" s="14" t="str">
        <f>Разбивка_по_щитам!J488</f>
        <v/>
      </c>
      <c r="H483" s="14" t="str">
        <f>Разбивка_по_щитам!K488</f>
        <v/>
      </c>
      <c r="I483" s="14" t="str">
        <f>Разбивка_по_щитам!L488</f>
        <v/>
      </c>
      <c r="J483" s="14" t="str">
        <f>Разбивка_по_щитам!M488</f>
        <v/>
      </c>
      <c r="K483" s="14" t="str">
        <f>Разбивка_по_щитам!N488</f>
        <v/>
      </c>
      <c r="L483" s="14"/>
      <c r="M483" s="14" t="str">
        <f>Разбивка_по_щитам!P488</f>
        <v/>
      </c>
      <c r="N483" s="14"/>
    </row>
    <row r="484" spans="2:14" x14ac:dyDescent="0.2">
      <c r="B484" s="14">
        <f>Разбивка_по_щитам!B489</f>
        <v>1</v>
      </c>
      <c r="C484" s="14">
        <f>Разбивка_по_щитам!C489</f>
        <v>487</v>
      </c>
      <c r="D484" s="14" t="str">
        <f>Разбивка_по_щитам!F489</f>
        <v>ГРЩ-ЖД</v>
      </c>
      <c r="E484" s="14">
        <f>Разбивка_по_щитам!H489</f>
        <v>0</v>
      </c>
      <c r="F484" s="14" t="e">
        <f>Разбивка_по_щитам!I489</f>
        <v>#N/A</v>
      </c>
      <c r="G484" s="14" t="str">
        <f>Разбивка_по_щитам!J489</f>
        <v/>
      </c>
      <c r="H484" s="14" t="str">
        <f>Разбивка_по_щитам!K489</f>
        <v/>
      </c>
      <c r="I484" s="14" t="str">
        <f>Разбивка_по_щитам!L489</f>
        <v/>
      </c>
      <c r="J484" s="14" t="str">
        <f>Разбивка_по_щитам!M489</f>
        <v/>
      </c>
      <c r="K484" s="14" t="str">
        <f>Разбивка_по_щитам!N489</f>
        <v/>
      </c>
      <c r="L484" s="14"/>
      <c r="M484" s="14" t="str">
        <f>Разбивка_по_щитам!P489</f>
        <v/>
      </c>
      <c r="N484" s="14"/>
    </row>
    <row r="485" spans="2:14" x14ac:dyDescent="0.2">
      <c r="B485" s="14">
        <f>Разбивка_по_щитам!B490</f>
        <v>1</v>
      </c>
      <c r="C485" s="14">
        <f>Разбивка_по_щитам!C490</f>
        <v>488</v>
      </c>
      <c r="D485" s="14" t="str">
        <f>Разбивка_по_щитам!F490</f>
        <v>ГРЩ-ЖД</v>
      </c>
      <c r="E485" s="14">
        <f>Разбивка_по_щитам!H490</f>
        <v>0</v>
      </c>
      <c r="F485" s="14" t="e">
        <f>Разбивка_по_щитам!I490</f>
        <v>#N/A</v>
      </c>
      <c r="G485" s="14" t="str">
        <f>Разбивка_по_щитам!J490</f>
        <v/>
      </c>
      <c r="H485" s="14" t="str">
        <f>Разбивка_по_щитам!K490</f>
        <v/>
      </c>
      <c r="I485" s="14" t="str">
        <f>Разбивка_по_щитам!L490</f>
        <v/>
      </c>
      <c r="J485" s="14" t="str">
        <f>Разбивка_по_щитам!M490</f>
        <v/>
      </c>
      <c r="K485" s="14" t="str">
        <f>Разбивка_по_щитам!N490</f>
        <v/>
      </c>
      <c r="L485" s="14"/>
      <c r="M485" s="14" t="str">
        <f>Разбивка_по_щитам!P490</f>
        <v/>
      </c>
      <c r="N485" s="14"/>
    </row>
    <row r="486" spans="2:14" x14ac:dyDescent="0.2">
      <c r="B486" s="14">
        <f>Разбивка_по_щитам!B491</f>
        <v>1</v>
      </c>
      <c r="C486" s="14">
        <f>Разбивка_по_щитам!C491</f>
        <v>489</v>
      </c>
      <c r="D486" s="14" t="str">
        <f>Разбивка_по_щитам!F491</f>
        <v>ГРЩ-ЖД</v>
      </c>
      <c r="E486" s="14">
        <f>Разбивка_по_щитам!H491</f>
        <v>0</v>
      </c>
      <c r="F486" s="14" t="e">
        <f>Разбивка_по_щитам!I491</f>
        <v>#N/A</v>
      </c>
      <c r="G486" s="14" t="str">
        <f>Разбивка_по_щитам!J491</f>
        <v/>
      </c>
      <c r="H486" s="14" t="str">
        <f>Разбивка_по_щитам!K491</f>
        <v/>
      </c>
      <c r="I486" s="14" t="str">
        <f>Разбивка_по_щитам!L491</f>
        <v/>
      </c>
      <c r="J486" s="14" t="str">
        <f>Разбивка_по_щитам!M491</f>
        <v/>
      </c>
      <c r="K486" s="14" t="str">
        <f>Разбивка_по_щитам!N491</f>
        <v/>
      </c>
      <c r="L486" s="14"/>
      <c r="M486" s="14" t="str">
        <f>Разбивка_по_щитам!P491</f>
        <v/>
      </c>
      <c r="N486" s="14"/>
    </row>
    <row r="487" spans="2:14" x14ac:dyDescent="0.2">
      <c r="B487" s="14">
        <f>Разбивка_по_щитам!B492</f>
        <v>1</v>
      </c>
      <c r="C487" s="14">
        <f>Разбивка_по_щитам!C492</f>
        <v>490</v>
      </c>
      <c r="D487" s="14" t="str">
        <f>Разбивка_по_щитам!F492</f>
        <v>ГРЩ-ЖД</v>
      </c>
      <c r="E487" s="14">
        <f>Разбивка_по_щитам!H492</f>
        <v>0</v>
      </c>
      <c r="F487" s="14" t="e">
        <f>Разбивка_по_щитам!I492</f>
        <v>#N/A</v>
      </c>
      <c r="G487" s="14" t="str">
        <f>Разбивка_по_щитам!J492</f>
        <v/>
      </c>
      <c r="H487" s="14" t="str">
        <f>Разбивка_по_щитам!K492</f>
        <v/>
      </c>
      <c r="I487" s="14" t="str">
        <f>Разбивка_по_щитам!L492</f>
        <v/>
      </c>
      <c r="J487" s="14" t="str">
        <f>Разбивка_по_щитам!M492</f>
        <v/>
      </c>
      <c r="K487" s="14" t="str">
        <f>Разбивка_по_щитам!N492</f>
        <v/>
      </c>
      <c r="L487" s="14"/>
      <c r="M487" s="14" t="str">
        <f>Разбивка_по_щитам!P492</f>
        <v/>
      </c>
      <c r="N487" s="14"/>
    </row>
    <row r="488" spans="2:14" x14ac:dyDescent="0.2">
      <c r="B488" s="14">
        <f>Разбивка_по_щитам!B493</f>
        <v>1</v>
      </c>
      <c r="C488" s="14">
        <f>Разбивка_по_щитам!C493</f>
        <v>491</v>
      </c>
      <c r="D488" s="14" t="str">
        <f>Разбивка_по_щитам!F493</f>
        <v>ГРЩ-ЖД</v>
      </c>
      <c r="E488" s="14">
        <f>Разбивка_по_щитам!H493</f>
        <v>0</v>
      </c>
      <c r="F488" s="14" t="e">
        <f>Разбивка_по_щитам!I493</f>
        <v>#N/A</v>
      </c>
      <c r="G488" s="14" t="str">
        <f>Разбивка_по_щитам!J493</f>
        <v/>
      </c>
      <c r="H488" s="14" t="str">
        <f>Разбивка_по_щитам!K493</f>
        <v/>
      </c>
      <c r="I488" s="14" t="str">
        <f>Разбивка_по_щитам!L493</f>
        <v/>
      </c>
      <c r="J488" s="14" t="str">
        <f>Разбивка_по_щитам!M493</f>
        <v/>
      </c>
      <c r="K488" s="14" t="str">
        <f>Разбивка_по_щитам!N493</f>
        <v/>
      </c>
      <c r="L488" s="14"/>
      <c r="M488" s="14" t="str">
        <f>Разбивка_по_щитам!P493</f>
        <v/>
      </c>
      <c r="N488" s="14"/>
    </row>
    <row r="489" spans="2:14" x14ac:dyDescent="0.2">
      <c r="B489" s="14">
        <f>Разбивка_по_щитам!B494</f>
        <v>1</v>
      </c>
      <c r="C489" s="14">
        <f>Разбивка_по_щитам!C494</f>
        <v>492</v>
      </c>
      <c r="D489" s="14" t="str">
        <f>Разбивка_по_щитам!F494</f>
        <v>ГРЩ-ЖД</v>
      </c>
      <c r="E489" s="14">
        <f>Разбивка_по_щитам!H494</f>
        <v>0</v>
      </c>
      <c r="F489" s="14" t="e">
        <f>Разбивка_по_щитам!I494</f>
        <v>#N/A</v>
      </c>
      <c r="G489" s="14" t="str">
        <f>Разбивка_по_щитам!J494</f>
        <v/>
      </c>
      <c r="H489" s="14" t="str">
        <f>Разбивка_по_щитам!K494</f>
        <v/>
      </c>
      <c r="I489" s="14" t="str">
        <f>Разбивка_по_щитам!L494</f>
        <v/>
      </c>
      <c r="J489" s="14" t="str">
        <f>Разбивка_по_щитам!M494</f>
        <v/>
      </c>
      <c r="K489" s="14" t="str">
        <f>Разбивка_по_щитам!N494</f>
        <v/>
      </c>
      <c r="L489" s="14"/>
      <c r="M489" s="14" t="str">
        <f>Разбивка_по_щитам!P494</f>
        <v/>
      </c>
      <c r="N489" s="14"/>
    </row>
    <row r="490" spans="2:14" x14ac:dyDescent="0.2">
      <c r="B490" s="14">
        <f>Разбивка_по_щитам!B495</f>
        <v>1</v>
      </c>
      <c r="C490" s="14">
        <f>Разбивка_по_щитам!C495</f>
        <v>493</v>
      </c>
      <c r="D490" s="14" t="str">
        <f>Разбивка_по_щитам!F495</f>
        <v>ГРЩ-ЖД</v>
      </c>
      <c r="E490" s="14">
        <f>Разбивка_по_щитам!H495</f>
        <v>0</v>
      </c>
      <c r="F490" s="14" t="e">
        <f>Разбивка_по_щитам!I495</f>
        <v>#N/A</v>
      </c>
      <c r="G490" s="14" t="str">
        <f>Разбивка_по_щитам!J495</f>
        <v/>
      </c>
      <c r="H490" s="14" t="str">
        <f>Разбивка_по_щитам!K495</f>
        <v/>
      </c>
      <c r="I490" s="14" t="str">
        <f>Разбивка_по_щитам!L495</f>
        <v/>
      </c>
      <c r="J490" s="14" t="str">
        <f>Разбивка_по_щитам!M495</f>
        <v/>
      </c>
      <c r="K490" s="14" t="str">
        <f>Разбивка_по_щитам!N495</f>
        <v/>
      </c>
      <c r="L490" s="14"/>
      <c r="M490" s="14" t="str">
        <f>Разбивка_по_щитам!P495</f>
        <v/>
      </c>
      <c r="N490" s="14"/>
    </row>
    <row r="491" spans="2:14" x14ac:dyDescent="0.2">
      <c r="B491" s="14">
        <f>Разбивка_по_щитам!B496</f>
        <v>1</v>
      </c>
      <c r="C491" s="14">
        <f>Разбивка_по_щитам!C496</f>
        <v>494</v>
      </c>
      <c r="D491" s="14" t="str">
        <f>Разбивка_по_щитам!F496</f>
        <v>ГРЩ-ЖД</v>
      </c>
      <c r="E491" s="14">
        <f>Разбивка_по_щитам!H496</f>
        <v>0</v>
      </c>
      <c r="F491" s="14" t="e">
        <f>Разбивка_по_щитам!I496</f>
        <v>#N/A</v>
      </c>
      <c r="G491" s="14" t="str">
        <f>Разбивка_по_щитам!J496</f>
        <v/>
      </c>
      <c r="H491" s="14" t="str">
        <f>Разбивка_по_щитам!K496</f>
        <v/>
      </c>
      <c r="I491" s="14" t="str">
        <f>Разбивка_по_щитам!L496</f>
        <v/>
      </c>
      <c r="J491" s="14" t="str">
        <f>Разбивка_по_щитам!M496</f>
        <v/>
      </c>
      <c r="K491" s="14" t="str">
        <f>Разбивка_по_щитам!N496</f>
        <v/>
      </c>
      <c r="L491" s="14"/>
      <c r="M491" s="14" t="str">
        <f>Разбивка_по_щитам!P496</f>
        <v/>
      </c>
      <c r="N491" s="14"/>
    </row>
    <row r="492" spans="2:14" x14ac:dyDescent="0.2">
      <c r="B492" s="14">
        <f>Разбивка_по_щитам!B497</f>
        <v>1</v>
      </c>
      <c r="C492" s="14">
        <f>Разбивка_по_щитам!C497</f>
        <v>495</v>
      </c>
      <c r="D492" s="14" t="str">
        <f>Разбивка_по_щитам!F497</f>
        <v>ГРЩ-ЖД</v>
      </c>
      <c r="E492" s="14">
        <f>Разбивка_по_щитам!H497</f>
        <v>0</v>
      </c>
      <c r="F492" s="14" t="e">
        <f>Разбивка_по_щитам!I497</f>
        <v>#N/A</v>
      </c>
      <c r="G492" s="14" t="str">
        <f>Разбивка_по_щитам!J497</f>
        <v/>
      </c>
      <c r="H492" s="14" t="str">
        <f>Разбивка_по_щитам!K497</f>
        <v/>
      </c>
      <c r="I492" s="14" t="str">
        <f>Разбивка_по_щитам!L497</f>
        <v/>
      </c>
      <c r="J492" s="14" t="str">
        <f>Разбивка_по_щитам!M497</f>
        <v/>
      </c>
      <c r="K492" s="14" t="str">
        <f>Разбивка_по_щитам!N497</f>
        <v/>
      </c>
      <c r="L492" s="14"/>
      <c r="M492" s="14" t="str">
        <f>Разбивка_по_щитам!P497</f>
        <v/>
      </c>
      <c r="N492" s="14"/>
    </row>
    <row r="493" spans="2:14" x14ac:dyDescent="0.2">
      <c r="B493" s="14">
        <f>Разбивка_по_щитам!B498</f>
        <v>1</v>
      </c>
      <c r="C493" s="14">
        <f>Разбивка_по_щитам!C498</f>
        <v>496</v>
      </c>
      <c r="D493" s="14" t="str">
        <f>Разбивка_по_щитам!F498</f>
        <v>ГРЩ-ЖД</v>
      </c>
      <c r="E493" s="14">
        <f>Разбивка_по_щитам!H498</f>
        <v>0</v>
      </c>
      <c r="F493" s="14" t="e">
        <f>Разбивка_по_щитам!I498</f>
        <v>#N/A</v>
      </c>
      <c r="G493" s="14" t="str">
        <f>Разбивка_по_щитам!J498</f>
        <v/>
      </c>
      <c r="H493" s="14" t="str">
        <f>Разбивка_по_щитам!K498</f>
        <v/>
      </c>
      <c r="I493" s="14" t="str">
        <f>Разбивка_по_щитам!L498</f>
        <v/>
      </c>
      <c r="J493" s="14" t="str">
        <f>Разбивка_по_щитам!M498</f>
        <v/>
      </c>
      <c r="K493" s="14" t="str">
        <f>Разбивка_по_щитам!N498</f>
        <v/>
      </c>
      <c r="L493" s="14"/>
      <c r="M493" s="14" t="str">
        <f>Разбивка_по_щитам!P498</f>
        <v/>
      </c>
      <c r="N493" s="14"/>
    </row>
    <row r="494" spans="2:14" x14ac:dyDescent="0.2">
      <c r="B494" s="14">
        <f>Разбивка_по_щитам!B499</f>
        <v>1</v>
      </c>
      <c r="C494" s="14">
        <f>Разбивка_по_щитам!C499</f>
        <v>497</v>
      </c>
      <c r="D494" s="14" t="str">
        <f>Разбивка_по_щитам!F499</f>
        <v>ГРЩ-ЖД</v>
      </c>
      <c r="E494" s="14">
        <f>Разбивка_по_щитам!H499</f>
        <v>0</v>
      </c>
      <c r="F494" s="14" t="e">
        <f>Разбивка_по_щитам!I499</f>
        <v>#N/A</v>
      </c>
      <c r="G494" s="14" t="str">
        <f>Разбивка_по_щитам!J499</f>
        <v/>
      </c>
      <c r="H494" s="14" t="str">
        <f>Разбивка_по_щитам!K499</f>
        <v/>
      </c>
      <c r="I494" s="14" t="str">
        <f>Разбивка_по_щитам!L499</f>
        <v/>
      </c>
      <c r="J494" s="14" t="str">
        <f>Разбивка_по_щитам!M499</f>
        <v/>
      </c>
      <c r="K494" s="14" t="str">
        <f>Разбивка_по_щитам!N499</f>
        <v/>
      </c>
      <c r="L494" s="14"/>
      <c r="M494" s="14" t="str">
        <f>Разбивка_по_щитам!P499</f>
        <v/>
      </c>
      <c r="N494" s="14"/>
    </row>
    <row r="495" spans="2:14" x14ac:dyDescent="0.2">
      <c r="B495" s="14">
        <f>Разбивка_по_щитам!B500</f>
        <v>1</v>
      </c>
      <c r="C495" s="14">
        <f>Разбивка_по_щитам!C500</f>
        <v>498</v>
      </c>
      <c r="D495" s="14" t="str">
        <f>Разбивка_по_щитам!F500</f>
        <v>ГРЩ-ЖД</v>
      </c>
      <c r="E495" s="14">
        <f>Разбивка_по_щитам!H500</f>
        <v>0</v>
      </c>
      <c r="F495" s="14" t="e">
        <f>Разбивка_по_щитам!I500</f>
        <v>#N/A</v>
      </c>
      <c r="G495" s="14" t="str">
        <f>Разбивка_по_щитам!J500</f>
        <v/>
      </c>
      <c r="H495" s="14" t="str">
        <f>Разбивка_по_щитам!K500</f>
        <v/>
      </c>
      <c r="I495" s="14" t="str">
        <f>Разбивка_по_щитам!L500</f>
        <v/>
      </c>
      <c r="J495" s="14" t="str">
        <f>Разбивка_по_щитам!M500</f>
        <v/>
      </c>
      <c r="K495" s="14" t="str">
        <f>Разбивка_по_щитам!N500</f>
        <v/>
      </c>
      <c r="L495" s="14"/>
      <c r="M495" s="14" t="str">
        <f>Разбивка_по_щитам!P500</f>
        <v/>
      </c>
      <c r="N495" s="14"/>
    </row>
    <row r="496" spans="2:14" x14ac:dyDescent="0.2">
      <c r="B496" s="14">
        <f>Разбивка_по_щитам!B501</f>
        <v>1</v>
      </c>
      <c r="C496" s="14">
        <f>Разбивка_по_щитам!C501</f>
        <v>499</v>
      </c>
      <c r="D496" s="14" t="str">
        <f>Разбивка_по_щитам!F501</f>
        <v>ГРЩ-ЖД</v>
      </c>
      <c r="E496" s="14">
        <f>Разбивка_по_щитам!H501</f>
        <v>0</v>
      </c>
      <c r="F496" s="14" t="e">
        <f>Разбивка_по_щитам!I501</f>
        <v>#N/A</v>
      </c>
      <c r="G496" s="14" t="str">
        <f>Разбивка_по_щитам!J501</f>
        <v/>
      </c>
      <c r="H496" s="14" t="str">
        <f>Разбивка_по_щитам!K501</f>
        <v/>
      </c>
      <c r="I496" s="14" t="str">
        <f>Разбивка_по_щитам!L501</f>
        <v/>
      </c>
      <c r="J496" s="14" t="str">
        <f>Разбивка_по_щитам!M501</f>
        <v/>
      </c>
      <c r="K496" s="14" t="str">
        <f>Разбивка_по_щитам!N501</f>
        <v/>
      </c>
      <c r="L496" s="14"/>
      <c r="M496" s="14" t="str">
        <f>Разбивка_по_щитам!P501</f>
        <v/>
      </c>
      <c r="N496" s="14"/>
    </row>
    <row r="497" spans="2:14" x14ac:dyDescent="0.2">
      <c r="B497" s="14">
        <f>Разбивка_по_щитам!B502</f>
        <v>1</v>
      </c>
      <c r="C497" s="14">
        <f>Разбивка_по_щитам!C502</f>
        <v>500</v>
      </c>
      <c r="D497" s="14" t="str">
        <f>Разбивка_по_щитам!F502</f>
        <v>ГРЩ-ЖД</v>
      </c>
      <c r="E497" s="14">
        <f>Разбивка_по_щитам!H502</f>
        <v>0</v>
      </c>
      <c r="F497" s="14" t="e">
        <f>Разбивка_по_щитам!I502</f>
        <v>#N/A</v>
      </c>
      <c r="G497" s="14" t="str">
        <f>Разбивка_по_щитам!J502</f>
        <v/>
      </c>
      <c r="H497" s="14" t="str">
        <f>Разбивка_по_щитам!K502</f>
        <v/>
      </c>
      <c r="I497" s="14" t="str">
        <f>Разбивка_по_щитам!L502</f>
        <v/>
      </c>
      <c r="J497" s="14" t="str">
        <f>Разбивка_по_щитам!M502</f>
        <v/>
      </c>
      <c r="K497" s="14" t="str">
        <f>Разбивка_по_щитам!N502</f>
        <v/>
      </c>
      <c r="L497" s="14"/>
      <c r="M497" s="14" t="str">
        <f>Разбивка_по_щитам!P502</f>
        <v/>
      </c>
      <c r="N497" s="14"/>
    </row>
    <row r="498" spans="2:14" x14ac:dyDescent="0.2">
      <c r="B498" s="14">
        <f>Разбивка_по_щитам!B503</f>
        <v>1</v>
      </c>
      <c r="C498" s="14">
        <f>Разбивка_по_щитам!C503</f>
        <v>501</v>
      </c>
      <c r="D498" s="14" t="str">
        <f>Разбивка_по_щитам!F503</f>
        <v>ГРЩ-ЖД</v>
      </c>
      <c r="E498" s="14">
        <f>Разбивка_по_щитам!H503</f>
        <v>0</v>
      </c>
      <c r="F498" s="14" t="e">
        <f>Разбивка_по_щитам!I503</f>
        <v>#N/A</v>
      </c>
      <c r="G498" s="14" t="str">
        <f>Разбивка_по_щитам!J503</f>
        <v/>
      </c>
      <c r="H498" s="14" t="str">
        <f>Разбивка_по_щитам!K503</f>
        <v/>
      </c>
      <c r="I498" s="14" t="str">
        <f>Разбивка_по_щитам!L503</f>
        <v/>
      </c>
      <c r="J498" s="14" t="str">
        <f>Разбивка_по_щитам!M503</f>
        <v/>
      </c>
      <c r="K498" s="14" t="str">
        <f>Разбивка_по_щитам!N503</f>
        <v/>
      </c>
      <c r="L498" s="14"/>
      <c r="M498" s="14" t="str">
        <f>Разбивка_по_щитам!P503</f>
        <v/>
      </c>
      <c r="N498" s="14"/>
    </row>
    <row r="499" spans="2:14" x14ac:dyDescent="0.2">
      <c r="B499" s="14">
        <f>Разбивка_по_щитам!B504</f>
        <v>1</v>
      </c>
      <c r="C499" s="14">
        <f>Разбивка_по_щитам!C504</f>
        <v>502</v>
      </c>
      <c r="D499" s="14" t="str">
        <f>Разбивка_по_щитам!F504</f>
        <v>ГРЩ-ЖД</v>
      </c>
      <c r="E499" s="14">
        <f>Разбивка_по_щитам!H504</f>
        <v>0</v>
      </c>
      <c r="F499" s="14" t="e">
        <f>Разбивка_по_щитам!I504</f>
        <v>#N/A</v>
      </c>
      <c r="G499" s="14" t="str">
        <f>Разбивка_по_щитам!J504</f>
        <v/>
      </c>
      <c r="H499" s="14" t="str">
        <f>Разбивка_по_щитам!K504</f>
        <v/>
      </c>
      <c r="I499" s="14" t="str">
        <f>Разбивка_по_щитам!L504</f>
        <v/>
      </c>
      <c r="J499" s="14" t="str">
        <f>Разбивка_по_щитам!M504</f>
        <v/>
      </c>
      <c r="K499" s="14" t="str">
        <f>Разбивка_по_щитам!N504</f>
        <v/>
      </c>
      <c r="L499" s="14"/>
      <c r="M499" s="14" t="str">
        <f>Разбивка_по_щитам!P504</f>
        <v/>
      </c>
      <c r="N499" s="14"/>
    </row>
    <row r="500" spans="2:14" x14ac:dyDescent="0.2">
      <c r="B500" s="14">
        <f>Разбивка_по_щитам!B505</f>
        <v>1</v>
      </c>
      <c r="C500" s="14">
        <f>Разбивка_по_щитам!C505</f>
        <v>503</v>
      </c>
      <c r="D500" s="14" t="str">
        <f>Разбивка_по_щитам!F505</f>
        <v>ГРЩ-ЖД</v>
      </c>
      <c r="E500" s="14">
        <f>Разбивка_по_щитам!H505</f>
        <v>0</v>
      </c>
      <c r="F500" s="14" t="e">
        <f>Разбивка_по_щитам!I505</f>
        <v>#N/A</v>
      </c>
      <c r="G500" s="14" t="str">
        <f>Разбивка_по_щитам!J505</f>
        <v/>
      </c>
      <c r="H500" s="14" t="str">
        <f>Разбивка_по_щитам!K505</f>
        <v/>
      </c>
      <c r="I500" s="14" t="str">
        <f>Разбивка_по_щитам!L505</f>
        <v/>
      </c>
      <c r="J500" s="14" t="str">
        <f>Разбивка_по_щитам!M505</f>
        <v/>
      </c>
      <c r="K500" s="14" t="str">
        <f>Разбивка_по_щитам!N505</f>
        <v/>
      </c>
      <c r="L500" s="14"/>
      <c r="M500" s="14" t="str">
        <f>Разбивка_по_щитам!P505</f>
        <v/>
      </c>
      <c r="N500" s="14"/>
    </row>
    <row r="501" spans="2:14" x14ac:dyDescent="0.2">
      <c r="B501" s="14">
        <f>Разбивка_по_щитам!B506</f>
        <v>1</v>
      </c>
      <c r="C501" s="14">
        <f>Разбивка_по_щитам!C506</f>
        <v>504</v>
      </c>
      <c r="D501" s="14" t="str">
        <f>Разбивка_по_щитам!F506</f>
        <v>ГРЩ-ЖД</v>
      </c>
      <c r="E501" s="14">
        <f>Разбивка_по_щитам!H506</f>
        <v>0</v>
      </c>
      <c r="F501" s="14" t="e">
        <f>Разбивка_по_щитам!I506</f>
        <v>#N/A</v>
      </c>
      <c r="G501" s="14" t="str">
        <f>Разбивка_по_щитам!J506</f>
        <v/>
      </c>
      <c r="H501" s="14" t="str">
        <f>Разбивка_по_щитам!K506</f>
        <v/>
      </c>
      <c r="I501" s="14" t="str">
        <f>Разбивка_по_щитам!L506</f>
        <v/>
      </c>
      <c r="J501" s="14" t="str">
        <f>Разбивка_по_щитам!M506</f>
        <v/>
      </c>
      <c r="K501" s="14" t="str">
        <f>Разбивка_по_щитам!N506</f>
        <v/>
      </c>
      <c r="L501" s="14"/>
      <c r="M501" s="14" t="str">
        <f>Разбивка_по_щитам!P506</f>
        <v/>
      </c>
      <c r="N501" s="14"/>
    </row>
    <row r="502" spans="2:14" x14ac:dyDescent="0.2">
      <c r="B502" s="14">
        <f>Разбивка_по_щитам!B507</f>
        <v>1</v>
      </c>
      <c r="C502" s="14">
        <f>Разбивка_по_щитам!C507</f>
        <v>505</v>
      </c>
      <c r="D502" s="14" t="str">
        <f>Разбивка_по_щитам!F507</f>
        <v>ГРЩ-ЖД</v>
      </c>
      <c r="E502" s="14">
        <f>Разбивка_по_щитам!H507</f>
        <v>0</v>
      </c>
      <c r="F502" s="14" t="e">
        <f>Разбивка_по_щитам!I507</f>
        <v>#N/A</v>
      </c>
      <c r="G502" s="14" t="str">
        <f>Разбивка_по_щитам!J507</f>
        <v/>
      </c>
      <c r="H502" s="14" t="str">
        <f>Разбивка_по_щитам!K507</f>
        <v/>
      </c>
      <c r="I502" s="14" t="str">
        <f>Разбивка_по_щитам!L507</f>
        <v/>
      </c>
      <c r="J502" s="14" t="str">
        <f>Разбивка_по_щитам!M507</f>
        <v/>
      </c>
      <c r="K502" s="14" t="str">
        <f>Разбивка_по_щитам!N507</f>
        <v/>
      </c>
      <c r="L502" s="14"/>
      <c r="M502" s="14" t="str">
        <f>Разбивка_по_щитам!P507</f>
        <v/>
      </c>
      <c r="N502" s="14"/>
    </row>
    <row r="503" spans="2:14" x14ac:dyDescent="0.2">
      <c r="B503" s="14">
        <f>Разбивка_по_щитам!B508</f>
        <v>1</v>
      </c>
      <c r="C503" s="14">
        <f>Разбивка_по_щитам!C508</f>
        <v>506</v>
      </c>
      <c r="D503" s="14" t="str">
        <f>Разбивка_по_щитам!F508</f>
        <v>ГРЩ-ЖД</v>
      </c>
      <c r="E503" s="14">
        <f>Разбивка_по_щитам!H508</f>
        <v>0</v>
      </c>
      <c r="F503" s="14" t="e">
        <f>Разбивка_по_щитам!I508</f>
        <v>#N/A</v>
      </c>
      <c r="G503" s="14" t="str">
        <f>Разбивка_по_щитам!J508</f>
        <v/>
      </c>
      <c r="H503" s="14" t="str">
        <f>Разбивка_по_щитам!K508</f>
        <v/>
      </c>
      <c r="I503" s="14" t="str">
        <f>Разбивка_по_щитам!L508</f>
        <v/>
      </c>
      <c r="J503" s="14" t="str">
        <f>Разбивка_по_щитам!M508</f>
        <v/>
      </c>
      <c r="K503" s="14" t="str">
        <f>Разбивка_по_щитам!N508</f>
        <v/>
      </c>
      <c r="L503" s="14"/>
      <c r="M503" s="14" t="str">
        <f>Разбивка_по_щитам!P508</f>
        <v/>
      </c>
      <c r="N503" s="14"/>
    </row>
    <row r="504" spans="2:14" x14ac:dyDescent="0.2">
      <c r="B504" s="14">
        <f>Разбивка_по_щитам!B509</f>
        <v>1</v>
      </c>
      <c r="C504" s="14">
        <f>Разбивка_по_щитам!C509</f>
        <v>507</v>
      </c>
      <c r="D504" s="14" t="str">
        <f>Разбивка_по_щитам!F509</f>
        <v>ГРЩ-ЖД</v>
      </c>
      <c r="E504" s="14">
        <f>Разбивка_по_щитам!H509</f>
        <v>0</v>
      </c>
      <c r="F504" s="14" t="e">
        <f>Разбивка_по_щитам!I509</f>
        <v>#N/A</v>
      </c>
      <c r="G504" s="14" t="str">
        <f>Разбивка_по_щитам!J509</f>
        <v/>
      </c>
      <c r="H504" s="14" t="str">
        <f>Разбивка_по_щитам!K509</f>
        <v/>
      </c>
      <c r="I504" s="14" t="str">
        <f>Разбивка_по_щитам!L509</f>
        <v/>
      </c>
      <c r="J504" s="14" t="str">
        <f>Разбивка_по_щитам!M509</f>
        <v/>
      </c>
      <c r="K504" s="14" t="str">
        <f>Разбивка_по_щитам!N509</f>
        <v/>
      </c>
      <c r="L504" s="14"/>
      <c r="M504" s="14" t="str">
        <f>Разбивка_по_щитам!P509</f>
        <v/>
      </c>
      <c r="N504" s="14"/>
    </row>
    <row r="505" spans="2:14" x14ac:dyDescent="0.2">
      <c r="B505" s="14">
        <f>Разбивка_по_щитам!B510</f>
        <v>1</v>
      </c>
      <c r="C505" s="14">
        <f>Разбивка_по_щитам!C510</f>
        <v>508</v>
      </c>
      <c r="D505" s="14" t="str">
        <f>Разбивка_по_щитам!F510</f>
        <v>ГРЩ-ЖД</v>
      </c>
      <c r="E505" s="14">
        <f>Разбивка_по_щитам!H510</f>
        <v>0</v>
      </c>
      <c r="F505" s="14" t="e">
        <f>Разбивка_по_щитам!I510</f>
        <v>#N/A</v>
      </c>
      <c r="G505" s="14" t="str">
        <f>Разбивка_по_щитам!J510</f>
        <v/>
      </c>
      <c r="H505" s="14" t="str">
        <f>Разбивка_по_щитам!K510</f>
        <v/>
      </c>
      <c r="I505" s="14" t="str">
        <f>Разбивка_по_щитам!L510</f>
        <v/>
      </c>
      <c r="J505" s="14" t="str">
        <f>Разбивка_по_щитам!M510</f>
        <v/>
      </c>
      <c r="K505" s="14" t="str">
        <f>Разбивка_по_щитам!N510</f>
        <v/>
      </c>
      <c r="L505" s="14"/>
      <c r="M505" s="14" t="str">
        <f>Разбивка_по_щитам!P510</f>
        <v/>
      </c>
      <c r="N505" s="14"/>
    </row>
    <row r="506" spans="2:14" x14ac:dyDescent="0.2">
      <c r="B506" s="14">
        <f>Разбивка_по_щитам!B511</f>
        <v>1</v>
      </c>
      <c r="C506" s="14">
        <f>Разбивка_по_щитам!C511</f>
        <v>509</v>
      </c>
      <c r="D506" s="14" t="str">
        <f>Разбивка_по_щитам!F511</f>
        <v>ГРЩ-ЖД</v>
      </c>
      <c r="E506" s="14">
        <f>Разбивка_по_щитам!H511</f>
        <v>0</v>
      </c>
      <c r="F506" s="14" t="e">
        <f>Разбивка_по_щитам!I511</f>
        <v>#N/A</v>
      </c>
      <c r="G506" s="14" t="str">
        <f>Разбивка_по_щитам!J511</f>
        <v/>
      </c>
      <c r="H506" s="14" t="str">
        <f>Разбивка_по_щитам!K511</f>
        <v/>
      </c>
      <c r="I506" s="14" t="str">
        <f>Разбивка_по_щитам!L511</f>
        <v/>
      </c>
      <c r="J506" s="14" t="str">
        <f>Разбивка_по_щитам!M511</f>
        <v/>
      </c>
      <c r="K506" s="14" t="str">
        <f>Разбивка_по_щитам!N511</f>
        <v/>
      </c>
      <c r="L506" s="14"/>
      <c r="M506" s="14" t="str">
        <f>Разбивка_по_щитам!P511</f>
        <v/>
      </c>
      <c r="N506" s="14"/>
    </row>
    <row r="507" spans="2:14" x14ac:dyDescent="0.2">
      <c r="B507" s="14">
        <f>Разбивка_по_щитам!B512</f>
        <v>1</v>
      </c>
      <c r="C507" s="14">
        <f>Разбивка_по_щитам!C512</f>
        <v>510</v>
      </c>
      <c r="D507" s="14" t="str">
        <f>Разбивка_по_щитам!F512</f>
        <v>ГРЩ-ЖД</v>
      </c>
      <c r="E507" s="14">
        <f>Разбивка_по_щитам!H512</f>
        <v>0</v>
      </c>
      <c r="F507" s="14" t="e">
        <f>Разбивка_по_щитам!I512</f>
        <v>#N/A</v>
      </c>
      <c r="G507" s="14" t="str">
        <f>Разбивка_по_щитам!J512</f>
        <v/>
      </c>
      <c r="H507" s="14" t="str">
        <f>Разбивка_по_щитам!K512</f>
        <v/>
      </c>
      <c r="I507" s="14" t="str">
        <f>Разбивка_по_щитам!L512</f>
        <v/>
      </c>
      <c r="J507" s="14" t="str">
        <f>Разбивка_по_щитам!M512</f>
        <v/>
      </c>
      <c r="K507" s="14" t="str">
        <f>Разбивка_по_щитам!N512</f>
        <v/>
      </c>
      <c r="L507" s="14"/>
      <c r="M507" s="14" t="str">
        <f>Разбивка_по_щитам!P512</f>
        <v/>
      </c>
      <c r="N507" s="14"/>
    </row>
    <row r="508" spans="2:14" x14ac:dyDescent="0.2">
      <c r="B508" s="14">
        <f>Разбивка_по_щитам!B513</f>
        <v>1</v>
      </c>
      <c r="C508" s="14">
        <f>Разбивка_по_щитам!C513</f>
        <v>511</v>
      </c>
      <c r="D508" s="14" t="str">
        <f>Разбивка_по_щитам!F513</f>
        <v>ГРЩ-ЖД</v>
      </c>
      <c r="E508" s="14">
        <f>Разбивка_по_щитам!H513</f>
        <v>0</v>
      </c>
      <c r="F508" s="14" t="e">
        <f>Разбивка_по_щитам!I513</f>
        <v>#N/A</v>
      </c>
      <c r="G508" s="14" t="str">
        <f>Разбивка_по_щитам!J513</f>
        <v/>
      </c>
      <c r="H508" s="14" t="str">
        <f>Разбивка_по_щитам!K513</f>
        <v/>
      </c>
      <c r="I508" s="14" t="str">
        <f>Разбивка_по_щитам!L513</f>
        <v/>
      </c>
      <c r="J508" s="14" t="str">
        <f>Разбивка_по_щитам!M513</f>
        <v/>
      </c>
      <c r="K508" s="14" t="str">
        <f>Разбивка_по_щитам!N513</f>
        <v/>
      </c>
      <c r="L508" s="14"/>
      <c r="M508" s="14" t="str">
        <f>Разбивка_по_щитам!P513</f>
        <v/>
      </c>
      <c r="N508" s="14"/>
    </row>
    <row r="509" spans="2:14" x14ac:dyDescent="0.2">
      <c r="B509" s="14">
        <f>Разбивка_по_щитам!B514</f>
        <v>1</v>
      </c>
      <c r="C509" s="14">
        <f>Разбивка_по_щитам!C514</f>
        <v>512</v>
      </c>
      <c r="D509" s="14" t="str">
        <f>Разбивка_по_щитам!F514</f>
        <v>ГРЩ-ЖД</v>
      </c>
      <c r="E509" s="14">
        <f>Разбивка_по_щитам!H514</f>
        <v>0</v>
      </c>
      <c r="F509" s="14" t="e">
        <f>Разбивка_по_щитам!I514</f>
        <v>#N/A</v>
      </c>
      <c r="G509" s="14" t="str">
        <f>Разбивка_по_щитам!J514</f>
        <v/>
      </c>
      <c r="H509" s="14" t="str">
        <f>Разбивка_по_щитам!K514</f>
        <v/>
      </c>
      <c r="I509" s="14" t="str">
        <f>Разбивка_по_щитам!L514</f>
        <v/>
      </c>
      <c r="J509" s="14" t="str">
        <f>Разбивка_по_щитам!M514</f>
        <v/>
      </c>
      <c r="K509" s="14" t="str">
        <f>Разбивка_по_щитам!N514</f>
        <v/>
      </c>
      <c r="L509" s="14"/>
      <c r="M509" s="14" t="str">
        <f>Разбивка_по_щитам!P514</f>
        <v/>
      </c>
      <c r="N509" s="14"/>
    </row>
    <row r="510" spans="2:14" x14ac:dyDescent="0.2">
      <c r="B510" s="14">
        <f>Разбивка_по_щитам!B515</f>
        <v>1</v>
      </c>
      <c r="C510" s="14">
        <f>Разбивка_по_щитам!C515</f>
        <v>513</v>
      </c>
      <c r="D510" s="14" t="str">
        <f>Разбивка_по_щитам!F515</f>
        <v>ГРЩ-ЖД</v>
      </c>
      <c r="E510" s="14">
        <f>Разбивка_по_щитам!H515</f>
        <v>0</v>
      </c>
      <c r="F510" s="14" t="e">
        <f>Разбивка_по_щитам!I515</f>
        <v>#N/A</v>
      </c>
      <c r="G510" s="14" t="str">
        <f>Разбивка_по_щитам!J515</f>
        <v/>
      </c>
      <c r="H510" s="14" t="str">
        <f>Разбивка_по_щитам!K515</f>
        <v/>
      </c>
      <c r="I510" s="14" t="str">
        <f>Разбивка_по_щитам!L515</f>
        <v/>
      </c>
      <c r="J510" s="14" t="str">
        <f>Разбивка_по_щитам!M515</f>
        <v/>
      </c>
      <c r="K510" s="14" t="str">
        <f>Разбивка_по_щитам!N515</f>
        <v/>
      </c>
      <c r="L510" s="14"/>
      <c r="M510" s="14" t="str">
        <f>Разбивка_по_щитам!P515</f>
        <v/>
      </c>
      <c r="N510" s="14"/>
    </row>
    <row r="511" spans="2:14" x14ac:dyDescent="0.2">
      <c r="B511" s="14">
        <f>Разбивка_по_щитам!B516</f>
        <v>1</v>
      </c>
      <c r="C511" s="14">
        <f>Разбивка_по_щитам!C516</f>
        <v>514</v>
      </c>
      <c r="D511" s="14" t="str">
        <f>Разбивка_по_щитам!F516</f>
        <v>ГРЩ-ЖД</v>
      </c>
      <c r="E511" s="14">
        <f>Разбивка_по_щитам!H516</f>
        <v>0</v>
      </c>
      <c r="F511" s="14" t="e">
        <f>Разбивка_по_щитам!I516</f>
        <v>#N/A</v>
      </c>
      <c r="G511" s="14" t="str">
        <f>Разбивка_по_щитам!J516</f>
        <v/>
      </c>
      <c r="H511" s="14" t="str">
        <f>Разбивка_по_щитам!K516</f>
        <v/>
      </c>
      <c r="I511" s="14" t="str">
        <f>Разбивка_по_щитам!L516</f>
        <v/>
      </c>
      <c r="J511" s="14" t="str">
        <f>Разбивка_по_щитам!M516</f>
        <v/>
      </c>
      <c r="K511" s="14" t="str">
        <f>Разбивка_по_щитам!N516</f>
        <v/>
      </c>
      <c r="L511" s="14"/>
      <c r="M511" s="14" t="str">
        <f>Разбивка_по_щитам!P516</f>
        <v/>
      </c>
      <c r="N511" s="14"/>
    </row>
    <row r="512" spans="2:14" x14ac:dyDescent="0.2">
      <c r="B512" s="14">
        <f>Разбивка_по_щитам!B517</f>
        <v>1</v>
      </c>
      <c r="C512" s="14">
        <f>Разбивка_по_щитам!C517</f>
        <v>515</v>
      </c>
      <c r="D512" s="14" t="str">
        <f>Разбивка_по_щитам!F517</f>
        <v>ГРЩ-ЖД</v>
      </c>
      <c r="E512" s="14">
        <f>Разбивка_по_щитам!H517</f>
        <v>0</v>
      </c>
      <c r="F512" s="14" t="e">
        <f>Разбивка_по_щитам!I517</f>
        <v>#N/A</v>
      </c>
      <c r="G512" s="14" t="str">
        <f>Разбивка_по_щитам!J517</f>
        <v/>
      </c>
      <c r="H512" s="14" t="str">
        <f>Разбивка_по_щитам!K517</f>
        <v/>
      </c>
      <c r="I512" s="14" t="str">
        <f>Разбивка_по_щитам!L517</f>
        <v/>
      </c>
      <c r="J512" s="14" t="str">
        <f>Разбивка_по_щитам!M517</f>
        <v/>
      </c>
      <c r="K512" s="14" t="str">
        <f>Разбивка_по_щитам!N517</f>
        <v/>
      </c>
      <c r="L512" s="14"/>
      <c r="M512" s="14" t="str">
        <f>Разбивка_по_щитам!P517</f>
        <v/>
      </c>
      <c r="N512" s="14"/>
    </row>
    <row r="513" spans="2:14" x14ac:dyDescent="0.2">
      <c r="B513" s="14">
        <f>Разбивка_по_щитам!B518</f>
        <v>1</v>
      </c>
      <c r="C513" s="14">
        <f>Разбивка_по_щитам!C518</f>
        <v>516</v>
      </c>
      <c r="D513" s="14" t="str">
        <f>Разбивка_по_щитам!F518</f>
        <v>ГРЩ-ЖД</v>
      </c>
      <c r="E513" s="14">
        <f>Разбивка_по_щитам!H518</f>
        <v>0</v>
      </c>
      <c r="F513" s="14" t="e">
        <f>Разбивка_по_щитам!I518</f>
        <v>#N/A</v>
      </c>
      <c r="G513" s="14" t="str">
        <f>Разбивка_по_щитам!J518</f>
        <v/>
      </c>
      <c r="H513" s="14" t="str">
        <f>Разбивка_по_щитам!K518</f>
        <v/>
      </c>
      <c r="I513" s="14" t="str">
        <f>Разбивка_по_щитам!L518</f>
        <v/>
      </c>
      <c r="J513" s="14" t="str">
        <f>Разбивка_по_щитам!M518</f>
        <v/>
      </c>
      <c r="K513" s="14" t="str">
        <f>Разбивка_по_щитам!N518</f>
        <v/>
      </c>
      <c r="L513" s="14"/>
      <c r="M513" s="14" t="str">
        <f>Разбивка_по_щитам!P518</f>
        <v/>
      </c>
      <c r="N513" s="14"/>
    </row>
    <row r="514" spans="2:14" x14ac:dyDescent="0.2">
      <c r="B514" s="14">
        <f>Разбивка_по_щитам!B519</f>
        <v>1</v>
      </c>
      <c r="C514" s="14">
        <f>Разбивка_по_щитам!C519</f>
        <v>517</v>
      </c>
      <c r="D514" s="14" t="str">
        <f>Разбивка_по_щитам!F519</f>
        <v>ГРЩ-ЖД</v>
      </c>
      <c r="E514" s="14">
        <f>Разбивка_по_щитам!H519</f>
        <v>0</v>
      </c>
      <c r="F514" s="14" t="e">
        <f>Разбивка_по_щитам!I519</f>
        <v>#N/A</v>
      </c>
      <c r="G514" s="14" t="str">
        <f>Разбивка_по_щитам!J519</f>
        <v/>
      </c>
      <c r="H514" s="14" t="str">
        <f>Разбивка_по_щитам!K519</f>
        <v/>
      </c>
      <c r="I514" s="14" t="str">
        <f>Разбивка_по_щитам!L519</f>
        <v/>
      </c>
      <c r="J514" s="14" t="str">
        <f>Разбивка_по_щитам!M519</f>
        <v/>
      </c>
      <c r="K514" s="14" t="str">
        <f>Разбивка_по_щитам!N519</f>
        <v/>
      </c>
      <c r="L514" s="14"/>
      <c r="M514" s="14" t="str">
        <f>Разбивка_по_щитам!P519</f>
        <v/>
      </c>
      <c r="N514" s="14"/>
    </row>
    <row r="515" spans="2:14" x14ac:dyDescent="0.2">
      <c r="B515" s="14">
        <f>Разбивка_по_щитам!B520</f>
        <v>1</v>
      </c>
      <c r="C515" s="14">
        <f>Разбивка_по_щитам!C520</f>
        <v>518</v>
      </c>
      <c r="D515" s="14" t="str">
        <f>Разбивка_по_щитам!F520</f>
        <v>ГРЩ-ЖД</v>
      </c>
      <c r="E515" s="14">
        <f>Разбивка_по_щитам!H520</f>
        <v>0</v>
      </c>
      <c r="F515" s="14" t="e">
        <f>Разбивка_по_щитам!I520</f>
        <v>#N/A</v>
      </c>
      <c r="G515" s="14" t="str">
        <f>Разбивка_по_щитам!J520</f>
        <v/>
      </c>
      <c r="H515" s="14" t="str">
        <f>Разбивка_по_щитам!K520</f>
        <v/>
      </c>
      <c r="I515" s="14" t="str">
        <f>Разбивка_по_щитам!L520</f>
        <v/>
      </c>
      <c r="J515" s="14" t="str">
        <f>Разбивка_по_щитам!M520</f>
        <v/>
      </c>
      <c r="K515" s="14" t="str">
        <f>Разбивка_по_щитам!N520</f>
        <v/>
      </c>
      <c r="L515" s="14"/>
      <c r="M515" s="14" t="str">
        <f>Разбивка_по_щитам!P520</f>
        <v/>
      </c>
      <c r="N515" s="14"/>
    </row>
    <row r="516" spans="2:14" x14ac:dyDescent="0.2">
      <c r="B516" s="14">
        <f>Разбивка_по_щитам!B521</f>
        <v>1</v>
      </c>
      <c r="C516" s="14">
        <f>Разбивка_по_щитам!C521</f>
        <v>519</v>
      </c>
      <c r="D516" s="14" t="str">
        <f>Разбивка_по_щитам!F521</f>
        <v>ГРЩ-ЖД</v>
      </c>
      <c r="E516" s="14">
        <f>Разбивка_по_щитам!H521</f>
        <v>0</v>
      </c>
      <c r="F516" s="14" t="e">
        <f>Разбивка_по_щитам!I521</f>
        <v>#N/A</v>
      </c>
      <c r="G516" s="14" t="str">
        <f>Разбивка_по_щитам!J521</f>
        <v/>
      </c>
      <c r="H516" s="14" t="str">
        <f>Разбивка_по_щитам!K521</f>
        <v/>
      </c>
      <c r="I516" s="14" t="str">
        <f>Разбивка_по_щитам!L521</f>
        <v/>
      </c>
      <c r="J516" s="14" t="str">
        <f>Разбивка_по_щитам!M521</f>
        <v/>
      </c>
      <c r="K516" s="14" t="str">
        <f>Разбивка_по_щитам!N521</f>
        <v/>
      </c>
      <c r="L516" s="14"/>
      <c r="M516" s="14" t="str">
        <f>Разбивка_по_щитам!P521</f>
        <v/>
      </c>
      <c r="N516" s="14"/>
    </row>
    <row r="517" spans="2:14" x14ac:dyDescent="0.2">
      <c r="B517" s="14">
        <f>Разбивка_по_щитам!B522</f>
        <v>1</v>
      </c>
      <c r="C517" s="14">
        <f>Разбивка_по_щитам!C522</f>
        <v>520</v>
      </c>
      <c r="D517" s="14" t="str">
        <f>Разбивка_по_щитам!F522</f>
        <v>ГРЩ-ЖД</v>
      </c>
      <c r="E517" s="14">
        <f>Разбивка_по_щитам!H522</f>
        <v>0</v>
      </c>
      <c r="F517" s="14" t="e">
        <f>Разбивка_по_щитам!I522</f>
        <v>#N/A</v>
      </c>
      <c r="G517" s="14" t="str">
        <f>Разбивка_по_щитам!J522</f>
        <v/>
      </c>
      <c r="H517" s="14" t="str">
        <f>Разбивка_по_щитам!K522</f>
        <v/>
      </c>
      <c r="I517" s="14" t="str">
        <f>Разбивка_по_щитам!L522</f>
        <v/>
      </c>
      <c r="J517" s="14" t="str">
        <f>Разбивка_по_щитам!M522</f>
        <v/>
      </c>
      <c r="K517" s="14" t="str">
        <f>Разбивка_по_щитам!N522</f>
        <v/>
      </c>
      <c r="L517" s="14"/>
      <c r="M517" s="14" t="str">
        <f>Разбивка_по_щитам!P522</f>
        <v/>
      </c>
      <c r="N517" s="14"/>
    </row>
    <row r="518" spans="2:14" x14ac:dyDescent="0.2">
      <c r="B518" s="14">
        <f>Разбивка_по_щитам!B523</f>
        <v>1</v>
      </c>
      <c r="C518" s="14">
        <f>Разбивка_по_щитам!C523</f>
        <v>521</v>
      </c>
      <c r="D518" s="14" t="str">
        <f>Разбивка_по_щитам!F523</f>
        <v>ГРЩ-ЖД</v>
      </c>
      <c r="E518" s="14">
        <f>Разбивка_по_щитам!H523</f>
        <v>0</v>
      </c>
      <c r="F518" s="14" t="e">
        <f>Разбивка_по_щитам!I523</f>
        <v>#N/A</v>
      </c>
      <c r="G518" s="14" t="str">
        <f>Разбивка_по_щитам!J523</f>
        <v/>
      </c>
      <c r="H518" s="14" t="str">
        <f>Разбивка_по_щитам!K523</f>
        <v/>
      </c>
      <c r="I518" s="14" t="str">
        <f>Разбивка_по_щитам!L523</f>
        <v/>
      </c>
      <c r="J518" s="14" t="str">
        <f>Разбивка_по_щитам!M523</f>
        <v/>
      </c>
      <c r="K518" s="14" t="str">
        <f>Разбивка_по_щитам!N523</f>
        <v/>
      </c>
      <c r="L518" s="14"/>
      <c r="M518" s="14" t="str">
        <f>Разбивка_по_щитам!P523</f>
        <v/>
      </c>
      <c r="N518" s="14"/>
    </row>
    <row r="519" spans="2:14" x14ac:dyDescent="0.2">
      <c r="B519" s="14">
        <f>Разбивка_по_щитам!B524</f>
        <v>1</v>
      </c>
      <c r="C519" s="14">
        <f>Разбивка_по_щитам!C524</f>
        <v>522</v>
      </c>
      <c r="D519" s="14" t="str">
        <f>Разбивка_по_щитам!F524</f>
        <v>ГРЩ-ЖД</v>
      </c>
      <c r="E519" s="14">
        <f>Разбивка_по_щитам!H524</f>
        <v>0</v>
      </c>
      <c r="F519" s="14" t="e">
        <f>Разбивка_по_щитам!I524</f>
        <v>#N/A</v>
      </c>
      <c r="G519" s="14" t="str">
        <f>Разбивка_по_щитам!J524</f>
        <v/>
      </c>
      <c r="H519" s="14" t="str">
        <f>Разбивка_по_щитам!K524</f>
        <v/>
      </c>
      <c r="I519" s="14" t="str">
        <f>Разбивка_по_щитам!L524</f>
        <v/>
      </c>
      <c r="J519" s="14" t="str">
        <f>Разбивка_по_щитам!M524</f>
        <v/>
      </c>
      <c r="K519" s="14" t="str">
        <f>Разбивка_по_щитам!N524</f>
        <v/>
      </c>
      <c r="L519" s="14"/>
      <c r="M519" s="14" t="str">
        <f>Разбивка_по_щитам!P524</f>
        <v/>
      </c>
      <c r="N519" s="14"/>
    </row>
    <row r="520" spans="2:14" x14ac:dyDescent="0.2">
      <c r="B520" s="14">
        <f>Разбивка_по_щитам!B525</f>
        <v>1</v>
      </c>
      <c r="C520" s="14">
        <f>Разбивка_по_щитам!C525</f>
        <v>523</v>
      </c>
      <c r="D520" s="14" t="str">
        <f>Разбивка_по_щитам!F525</f>
        <v>ГРЩ-ЖД</v>
      </c>
      <c r="E520" s="14">
        <f>Разбивка_по_щитам!H525</f>
        <v>0</v>
      </c>
      <c r="F520" s="14" t="e">
        <f>Разбивка_по_щитам!I525</f>
        <v>#N/A</v>
      </c>
      <c r="G520" s="14" t="str">
        <f>Разбивка_по_щитам!J525</f>
        <v/>
      </c>
      <c r="H520" s="14" t="str">
        <f>Разбивка_по_щитам!K525</f>
        <v/>
      </c>
      <c r="I520" s="14" t="str">
        <f>Разбивка_по_щитам!L525</f>
        <v/>
      </c>
      <c r="J520" s="14" t="str">
        <f>Разбивка_по_щитам!M525</f>
        <v/>
      </c>
      <c r="K520" s="14" t="str">
        <f>Разбивка_по_щитам!N525</f>
        <v/>
      </c>
      <c r="L520" s="14"/>
      <c r="M520" s="14" t="str">
        <f>Разбивка_по_щитам!P525</f>
        <v/>
      </c>
      <c r="N520" s="14"/>
    </row>
    <row r="521" spans="2:14" x14ac:dyDescent="0.2">
      <c r="B521" s="14">
        <f>Разбивка_по_щитам!B526</f>
        <v>1</v>
      </c>
      <c r="C521" s="14">
        <f>Разбивка_по_щитам!C526</f>
        <v>524</v>
      </c>
      <c r="D521" s="14" t="str">
        <f>Разбивка_по_щитам!F526</f>
        <v>ГРЩ-ЖД</v>
      </c>
      <c r="E521" s="14">
        <f>Разбивка_по_щитам!H526</f>
        <v>0</v>
      </c>
      <c r="F521" s="14" t="e">
        <f>Разбивка_по_щитам!I526</f>
        <v>#N/A</v>
      </c>
      <c r="G521" s="14" t="str">
        <f>Разбивка_по_щитам!J526</f>
        <v/>
      </c>
      <c r="H521" s="14" t="str">
        <f>Разбивка_по_щитам!K526</f>
        <v/>
      </c>
      <c r="I521" s="14" t="str">
        <f>Разбивка_по_щитам!L526</f>
        <v/>
      </c>
      <c r="J521" s="14" t="str">
        <f>Разбивка_по_щитам!M526</f>
        <v/>
      </c>
      <c r="K521" s="14" t="str">
        <f>Разбивка_по_щитам!N526</f>
        <v/>
      </c>
      <c r="L521" s="14"/>
      <c r="M521" s="14" t="str">
        <f>Разбивка_по_щитам!P526</f>
        <v/>
      </c>
      <c r="N521" s="14"/>
    </row>
    <row r="522" spans="2:14" x14ac:dyDescent="0.2">
      <c r="B522" s="14">
        <f>Разбивка_по_щитам!B527</f>
        <v>1</v>
      </c>
      <c r="C522" s="14">
        <f>Разбивка_по_щитам!C527</f>
        <v>525</v>
      </c>
      <c r="D522" s="14" t="str">
        <f>Разбивка_по_щитам!F527</f>
        <v>ГРЩ-ЖД</v>
      </c>
      <c r="E522" s="14">
        <f>Разбивка_по_щитам!H527</f>
        <v>0</v>
      </c>
      <c r="F522" s="14" t="e">
        <f>Разбивка_по_щитам!I527</f>
        <v>#N/A</v>
      </c>
      <c r="G522" s="14" t="str">
        <f>Разбивка_по_щитам!J527</f>
        <v/>
      </c>
      <c r="H522" s="14" t="str">
        <f>Разбивка_по_щитам!K527</f>
        <v/>
      </c>
      <c r="I522" s="14" t="str">
        <f>Разбивка_по_щитам!L527</f>
        <v/>
      </c>
      <c r="J522" s="14" t="str">
        <f>Разбивка_по_щитам!M527</f>
        <v/>
      </c>
      <c r="K522" s="14" t="str">
        <f>Разбивка_по_щитам!N527</f>
        <v/>
      </c>
      <c r="L522" s="14"/>
      <c r="M522" s="14" t="str">
        <f>Разбивка_по_щитам!P527</f>
        <v/>
      </c>
      <c r="N522" s="14"/>
    </row>
    <row r="523" spans="2:14" x14ac:dyDescent="0.2">
      <c r="B523" s="14">
        <f>Разбивка_по_щитам!B528</f>
        <v>1</v>
      </c>
      <c r="C523" s="14">
        <f>Разбивка_по_щитам!C528</f>
        <v>526</v>
      </c>
      <c r="D523" s="14" t="str">
        <f>Разбивка_по_щитам!F528</f>
        <v>ГРЩ-ЖД</v>
      </c>
      <c r="E523" s="14">
        <f>Разбивка_по_щитам!H528</f>
        <v>0</v>
      </c>
      <c r="F523" s="14" t="e">
        <f>Разбивка_по_щитам!I528</f>
        <v>#N/A</v>
      </c>
      <c r="G523" s="14" t="str">
        <f>Разбивка_по_щитам!J528</f>
        <v/>
      </c>
      <c r="H523" s="14" t="str">
        <f>Разбивка_по_щитам!K528</f>
        <v/>
      </c>
      <c r="I523" s="14" t="str">
        <f>Разбивка_по_щитам!L528</f>
        <v/>
      </c>
      <c r="J523" s="14" t="str">
        <f>Разбивка_по_щитам!M528</f>
        <v/>
      </c>
      <c r="K523" s="14" t="str">
        <f>Разбивка_по_щитам!N528</f>
        <v/>
      </c>
      <c r="L523" s="14"/>
      <c r="M523" s="14" t="str">
        <f>Разбивка_по_щитам!P528</f>
        <v/>
      </c>
      <c r="N523" s="14"/>
    </row>
    <row r="524" spans="2:14" x14ac:dyDescent="0.2">
      <c r="B524" s="14">
        <f>Разбивка_по_щитам!B529</f>
        <v>1</v>
      </c>
      <c r="C524" s="14">
        <f>Разбивка_по_щитам!C529</f>
        <v>527</v>
      </c>
      <c r="D524" s="14" t="str">
        <f>Разбивка_по_щитам!F529</f>
        <v>ГРЩ-ЖД</v>
      </c>
      <c r="E524" s="14">
        <f>Разбивка_по_щитам!H529</f>
        <v>0</v>
      </c>
      <c r="F524" s="14" t="e">
        <f>Разбивка_по_щитам!I529</f>
        <v>#N/A</v>
      </c>
      <c r="G524" s="14" t="str">
        <f>Разбивка_по_щитам!J529</f>
        <v/>
      </c>
      <c r="H524" s="14" t="str">
        <f>Разбивка_по_щитам!K529</f>
        <v/>
      </c>
      <c r="I524" s="14" t="str">
        <f>Разбивка_по_щитам!L529</f>
        <v/>
      </c>
      <c r="J524" s="14" t="str">
        <f>Разбивка_по_щитам!M529</f>
        <v/>
      </c>
      <c r="K524" s="14" t="str">
        <f>Разбивка_по_щитам!N529</f>
        <v/>
      </c>
      <c r="L524" s="14"/>
      <c r="M524" s="14" t="str">
        <f>Разбивка_по_щитам!P529</f>
        <v/>
      </c>
      <c r="N524" s="14"/>
    </row>
    <row r="525" spans="2:14" x14ac:dyDescent="0.2">
      <c r="B525" s="14">
        <f>Разбивка_по_щитам!B530</f>
        <v>1</v>
      </c>
      <c r="C525" s="14">
        <f>Разбивка_по_щитам!C530</f>
        <v>528</v>
      </c>
      <c r="D525" s="14" t="str">
        <f>Разбивка_по_щитам!F530</f>
        <v>ГРЩ-ЖД</v>
      </c>
      <c r="E525" s="14">
        <f>Разбивка_по_щитам!H530</f>
        <v>0</v>
      </c>
      <c r="F525" s="14" t="e">
        <f>Разбивка_по_щитам!I530</f>
        <v>#N/A</v>
      </c>
      <c r="G525" s="14" t="str">
        <f>Разбивка_по_щитам!J530</f>
        <v/>
      </c>
      <c r="H525" s="14" t="str">
        <f>Разбивка_по_щитам!K530</f>
        <v/>
      </c>
      <c r="I525" s="14" t="str">
        <f>Разбивка_по_щитам!L530</f>
        <v/>
      </c>
      <c r="J525" s="14" t="str">
        <f>Разбивка_по_щитам!M530</f>
        <v/>
      </c>
      <c r="K525" s="14" t="str">
        <f>Разбивка_по_щитам!N530</f>
        <v/>
      </c>
      <c r="L525" s="14"/>
      <c r="M525" s="14" t="str">
        <f>Разбивка_по_щитам!P530</f>
        <v/>
      </c>
      <c r="N525" s="14"/>
    </row>
    <row r="526" spans="2:14" x14ac:dyDescent="0.2">
      <c r="B526" s="14">
        <f>Разбивка_по_щитам!B531</f>
        <v>1</v>
      </c>
      <c r="C526" s="14">
        <f>Разбивка_по_щитам!C531</f>
        <v>529</v>
      </c>
      <c r="D526" s="14" t="str">
        <f>Разбивка_по_щитам!F531</f>
        <v>ГРЩ-ЖД</v>
      </c>
      <c r="E526" s="14">
        <f>Разбивка_по_щитам!H531</f>
        <v>0</v>
      </c>
      <c r="F526" s="14" t="e">
        <f>Разбивка_по_щитам!I531</f>
        <v>#N/A</v>
      </c>
      <c r="G526" s="14" t="str">
        <f>Разбивка_по_щитам!J531</f>
        <v/>
      </c>
      <c r="H526" s="14" t="str">
        <f>Разбивка_по_щитам!K531</f>
        <v/>
      </c>
      <c r="I526" s="14" t="str">
        <f>Разбивка_по_щитам!L531</f>
        <v/>
      </c>
      <c r="J526" s="14" t="str">
        <f>Разбивка_по_щитам!M531</f>
        <v/>
      </c>
      <c r="K526" s="14" t="str">
        <f>Разбивка_по_щитам!N531</f>
        <v/>
      </c>
      <c r="L526" s="14"/>
      <c r="M526" s="14" t="str">
        <f>Разбивка_по_щитам!P531</f>
        <v/>
      </c>
      <c r="N526" s="14"/>
    </row>
    <row r="527" spans="2:14" x14ac:dyDescent="0.2">
      <c r="B527" s="14">
        <f>Разбивка_по_щитам!B532</f>
        <v>1</v>
      </c>
      <c r="C527" s="14">
        <f>Разбивка_по_щитам!C532</f>
        <v>530</v>
      </c>
      <c r="D527" s="14" t="str">
        <f>Разбивка_по_щитам!F532</f>
        <v>ГРЩ-ЖД</v>
      </c>
      <c r="E527" s="14">
        <f>Разбивка_по_щитам!H532</f>
        <v>0</v>
      </c>
      <c r="F527" s="14" t="e">
        <f>Разбивка_по_щитам!I532</f>
        <v>#N/A</v>
      </c>
      <c r="G527" s="14" t="str">
        <f>Разбивка_по_щитам!J532</f>
        <v/>
      </c>
      <c r="H527" s="14" t="str">
        <f>Разбивка_по_щитам!K532</f>
        <v/>
      </c>
      <c r="I527" s="14" t="str">
        <f>Разбивка_по_щитам!L532</f>
        <v/>
      </c>
      <c r="J527" s="14" t="str">
        <f>Разбивка_по_щитам!M532</f>
        <v/>
      </c>
      <c r="K527" s="14" t="str">
        <f>Разбивка_по_щитам!N532</f>
        <v/>
      </c>
      <c r="L527" s="14"/>
      <c r="M527" s="14" t="str">
        <f>Разбивка_по_щитам!P532</f>
        <v/>
      </c>
      <c r="N527" s="14"/>
    </row>
    <row r="528" spans="2:14" x14ac:dyDescent="0.2">
      <c r="B528" s="14">
        <f>Разбивка_по_щитам!B533</f>
        <v>1</v>
      </c>
      <c r="C528" s="14">
        <f>Разбивка_по_щитам!C533</f>
        <v>531</v>
      </c>
      <c r="D528" s="14" t="str">
        <f>Разбивка_по_щитам!F533</f>
        <v>ГРЩ-ЖД</v>
      </c>
      <c r="E528" s="14">
        <f>Разбивка_по_щитам!H533</f>
        <v>0</v>
      </c>
      <c r="F528" s="14" t="e">
        <f>Разбивка_по_щитам!I533</f>
        <v>#N/A</v>
      </c>
      <c r="G528" s="14" t="str">
        <f>Разбивка_по_щитам!J533</f>
        <v/>
      </c>
      <c r="H528" s="14" t="str">
        <f>Разбивка_по_щитам!K533</f>
        <v/>
      </c>
      <c r="I528" s="14" t="str">
        <f>Разбивка_по_щитам!L533</f>
        <v/>
      </c>
      <c r="J528" s="14" t="str">
        <f>Разбивка_по_щитам!M533</f>
        <v/>
      </c>
      <c r="K528" s="14" t="str">
        <f>Разбивка_по_щитам!N533</f>
        <v/>
      </c>
      <c r="L528" s="14"/>
      <c r="M528" s="14" t="str">
        <f>Разбивка_по_щитам!P533</f>
        <v/>
      </c>
      <c r="N528" s="14"/>
    </row>
    <row r="529" spans="2:14" x14ac:dyDescent="0.2">
      <c r="B529" s="14">
        <f>Разбивка_по_щитам!B534</f>
        <v>1</v>
      </c>
      <c r="C529" s="14">
        <f>Разбивка_по_щитам!C534</f>
        <v>532</v>
      </c>
      <c r="D529" s="14" t="str">
        <f>Разбивка_по_щитам!F534</f>
        <v>ГРЩ-ЖД</v>
      </c>
      <c r="E529" s="14">
        <f>Разбивка_по_щитам!H534</f>
        <v>0</v>
      </c>
      <c r="F529" s="14" t="e">
        <f>Разбивка_по_щитам!I534</f>
        <v>#N/A</v>
      </c>
      <c r="G529" s="14" t="str">
        <f>Разбивка_по_щитам!J534</f>
        <v/>
      </c>
      <c r="H529" s="14" t="str">
        <f>Разбивка_по_щитам!K534</f>
        <v/>
      </c>
      <c r="I529" s="14" t="str">
        <f>Разбивка_по_щитам!L534</f>
        <v/>
      </c>
      <c r="J529" s="14" t="str">
        <f>Разбивка_по_щитам!M534</f>
        <v/>
      </c>
      <c r="K529" s="14" t="str">
        <f>Разбивка_по_щитам!N534</f>
        <v/>
      </c>
      <c r="L529" s="14"/>
      <c r="M529" s="14" t="str">
        <f>Разбивка_по_щитам!P534</f>
        <v/>
      </c>
      <c r="N529" s="14"/>
    </row>
    <row r="530" spans="2:14" x14ac:dyDescent="0.2">
      <c r="B530" s="14">
        <f>Разбивка_по_щитам!B535</f>
        <v>1</v>
      </c>
      <c r="C530" s="14">
        <f>Разбивка_по_щитам!C535</f>
        <v>533</v>
      </c>
      <c r="D530" s="14" t="str">
        <f>Разбивка_по_щитам!F535</f>
        <v>ГРЩ-ЖД</v>
      </c>
      <c r="E530" s="14">
        <f>Разбивка_по_щитам!H535</f>
        <v>0</v>
      </c>
      <c r="F530" s="14" t="e">
        <f>Разбивка_по_щитам!I535</f>
        <v>#N/A</v>
      </c>
      <c r="G530" s="14" t="str">
        <f>Разбивка_по_щитам!J535</f>
        <v/>
      </c>
      <c r="H530" s="14" t="str">
        <f>Разбивка_по_щитам!K535</f>
        <v/>
      </c>
      <c r="I530" s="14" t="str">
        <f>Разбивка_по_щитам!L535</f>
        <v/>
      </c>
      <c r="J530" s="14" t="str">
        <f>Разбивка_по_щитам!M535</f>
        <v/>
      </c>
      <c r="K530" s="14" t="str">
        <f>Разбивка_по_щитам!N535</f>
        <v/>
      </c>
      <c r="L530" s="14"/>
      <c r="M530" s="14" t="str">
        <f>Разбивка_по_щитам!P535</f>
        <v/>
      </c>
      <c r="N530" s="14"/>
    </row>
    <row r="531" spans="2:14" x14ac:dyDescent="0.2">
      <c r="B531" s="14">
        <f>Разбивка_по_щитам!B536</f>
        <v>1</v>
      </c>
      <c r="C531" s="14">
        <f>Разбивка_по_щитам!C536</f>
        <v>534</v>
      </c>
      <c r="D531" s="14" t="str">
        <f>Разбивка_по_щитам!F536</f>
        <v>ГРЩ-ЖД</v>
      </c>
      <c r="E531" s="14">
        <f>Разбивка_по_щитам!H536</f>
        <v>0</v>
      </c>
      <c r="F531" s="14" t="e">
        <f>Разбивка_по_щитам!I536</f>
        <v>#N/A</v>
      </c>
      <c r="G531" s="14" t="str">
        <f>Разбивка_по_щитам!J536</f>
        <v/>
      </c>
      <c r="H531" s="14" t="str">
        <f>Разбивка_по_щитам!K536</f>
        <v/>
      </c>
      <c r="I531" s="14" t="str">
        <f>Разбивка_по_щитам!L536</f>
        <v/>
      </c>
      <c r="J531" s="14" t="str">
        <f>Разбивка_по_щитам!M536</f>
        <v/>
      </c>
      <c r="K531" s="14" t="str">
        <f>Разбивка_по_щитам!N536</f>
        <v/>
      </c>
      <c r="L531" s="14"/>
      <c r="M531" s="14" t="str">
        <f>Разбивка_по_щитам!P536</f>
        <v/>
      </c>
      <c r="N531" s="14"/>
    </row>
    <row r="532" spans="2:14" x14ac:dyDescent="0.2">
      <c r="B532" s="14">
        <f>Разбивка_по_щитам!B537</f>
        <v>1</v>
      </c>
      <c r="C532" s="14">
        <f>Разбивка_по_щитам!C537</f>
        <v>535</v>
      </c>
      <c r="D532" s="14" t="str">
        <f>Разбивка_по_щитам!F537</f>
        <v>ГРЩ-ЖД</v>
      </c>
      <c r="E532" s="14">
        <f>Разбивка_по_щитам!H537</f>
        <v>0</v>
      </c>
      <c r="F532" s="14" t="e">
        <f>Разбивка_по_щитам!I537</f>
        <v>#N/A</v>
      </c>
      <c r="G532" s="14" t="str">
        <f>Разбивка_по_щитам!J537</f>
        <v/>
      </c>
      <c r="H532" s="14" t="str">
        <f>Разбивка_по_щитам!K537</f>
        <v/>
      </c>
      <c r="I532" s="14" t="str">
        <f>Разбивка_по_щитам!L537</f>
        <v/>
      </c>
      <c r="J532" s="14" t="str">
        <f>Разбивка_по_щитам!M537</f>
        <v/>
      </c>
      <c r="K532" s="14" t="str">
        <f>Разбивка_по_щитам!N537</f>
        <v/>
      </c>
      <c r="L532" s="14"/>
      <c r="M532" s="14" t="str">
        <f>Разбивка_по_щитам!P537</f>
        <v/>
      </c>
      <c r="N532" s="14"/>
    </row>
    <row r="533" spans="2:14" x14ac:dyDescent="0.2">
      <c r="B533" s="14">
        <f>Разбивка_по_щитам!B538</f>
        <v>1</v>
      </c>
      <c r="C533" s="14">
        <f>Разбивка_по_щитам!C538</f>
        <v>536</v>
      </c>
      <c r="D533" s="14" t="str">
        <f>Разбивка_по_щитам!F538</f>
        <v>ГРЩ-ЖД</v>
      </c>
      <c r="E533" s="14">
        <f>Разбивка_по_щитам!H538</f>
        <v>0</v>
      </c>
      <c r="F533" s="14" t="e">
        <f>Разбивка_по_щитам!I538</f>
        <v>#N/A</v>
      </c>
      <c r="G533" s="14" t="str">
        <f>Разбивка_по_щитам!J538</f>
        <v/>
      </c>
      <c r="H533" s="14" t="str">
        <f>Разбивка_по_щитам!K538</f>
        <v/>
      </c>
      <c r="I533" s="14" t="str">
        <f>Разбивка_по_щитам!L538</f>
        <v/>
      </c>
      <c r="J533" s="14" t="str">
        <f>Разбивка_по_щитам!M538</f>
        <v/>
      </c>
      <c r="K533" s="14" t="str">
        <f>Разбивка_по_щитам!N538</f>
        <v/>
      </c>
      <c r="L533" s="14"/>
      <c r="M533" s="14" t="str">
        <f>Разбивка_по_щитам!P538</f>
        <v/>
      </c>
      <c r="N533" s="14"/>
    </row>
    <row r="534" spans="2:14" x14ac:dyDescent="0.2">
      <c r="B534" s="14">
        <f>Разбивка_по_щитам!B539</f>
        <v>1</v>
      </c>
      <c r="C534" s="14">
        <f>Разбивка_по_щитам!C539</f>
        <v>537</v>
      </c>
      <c r="D534" s="14" t="str">
        <f>Разбивка_по_щитам!F539</f>
        <v>ГРЩ-ЖД</v>
      </c>
      <c r="E534" s="14">
        <f>Разбивка_по_щитам!H539</f>
        <v>0</v>
      </c>
      <c r="F534" s="14" t="e">
        <f>Разбивка_по_щитам!I539</f>
        <v>#N/A</v>
      </c>
      <c r="G534" s="14" t="str">
        <f>Разбивка_по_щитам!J539</f>
        <v/>
      </c>
      <c r="H534" s="14" t="str">
        <f>Разбивка_по_щитам!K539</f>
        <v/>
      </c>
      <c r="I534" s="14" t="str">
        <f>Разбивка_по_щитам!L539</f>
        <v/>
      </c>
      <c r="J534" s="14" t="str">
        <f>Разбивка_по_щитам!M539</f>
        <v/>
      </c>
      <c r="K534" s="14" t="str">
        <f>Разбивка_по_щитам!N539</f>
        <v/>
      </c>
      <c r="L534" s="14"/>
      <c r="M534" s="14" t="str">
        <f>Разбивка_по_щитам!P539</f>
        <v/>
      </c>
      <c r="N534" s="14"/>
    </row>
    <row r="535" spans="2:14" x14ac:dyDescent="0.2">
      <c r="B535" s="14">
        <f>Разбивка_по_щитам!B540</f>
        <v>1</v>
      </c>
      <c r="C535" s="14">
        <f>Разбивка_по_щитам!C540</f>
        <v>538</v>
      </c>
      <c r="D535" s="14" t="str">
        <f>Разбивка_по_щитам!F540</f>
        <v>ГРЩ-ЖД</v>
      </c>
      <c r="E535" s="14">
        <f>Разбивка_по_щитам!H540</f>
        <v>0</v>
      </c>
      <c r="F535" s="14" t="e">
        <f>Разбивка_по_щитам!I540</f>
        <v>#N/A</v>
      </c>
      <c r="G535" s="14" t="str">
        <f>Разбивка_по_щитам!J540</f>
        <v/>
      </c>
      <c r="H535" s="14" t="str">
        <f>Разбивка_по_щитам!K540</f>
        <v/>
      </c>
      <c r="I535" s="14" t="str">
        <f>Разбивка_по_щитам!L540</f>
        <v/>
      </c>
      <c r="J535" s="14" t="str">
        <f>Разбивка_по_щитам!M540</f>
        <v/>
      </c>
      <c r="K535" s="14" t="str">
        <f>Разбивка_по_щитам!N540</f>
        <v/>
      </c>
      <c r="L535" s="14"/>
      <c r="M535" s="14" t="str">
        <f>Разбивка_по_щитам!P540</f>
        <v/>
      </c>
      <c r="N535" s="14"/>
    </row>
    <row r="536" spans="2:14" x14ac:dyDescent="0.2">
      <c r="B536" s="14">
        <f>Разбивка_по_щитам!B541</f>
        <v>1</v>
      </c>
      <c r="C536" s="14">
        <f>Разбивка_по_щитам!C541</f>
        <v>539</v>
      </c>
      <c r="D536" s="14" t="str">
        <f>Разбивка_по_щитам!F541</f>
        <v>ГРЩ-ЖД</v>
      </c>
      <c r="E536" s="14">
        <f>Разбивка_по_щитам!H541</f>
        <v>0</v>
      </c>
      <c r="F536" s="14" t="e">
        <f>Разбивка_по_щитам!I541</f>
        <v>#N/A</v>
      </c>
      <c r="G536" s="14" t="str">
        <f>Разбивка_по_щитам!J541</f>
        <v/>
      </c>
      <c r="H536" s="14" t="str">
        <f>Разбивка_по_щитам!K541</f>
        <v/>
      </c>
      <c r="I536" s="14" t="str">
        <f>Разбивка_по_щитам!L541</f>
        <v/>
      </c>
      <c r="J536" s="14" t="str">
        <f>Разбивка_по_щитам!M541</f>
        <v/>
      </c>
      <c r="K536" s="14" t="str">
        <f>Разбивка_по_щитам!N541</f>
        <v/>
      </c>
      <c r="L536" s="14"/>
      <c r="M536" s="14" t="str">
        <f>Разбивка_по_щитам!P541</f>
        <v/>
      </c>
      <c r="N536" s="14"/>
    </row>
    <row r="537" spans="2:14" x14ac:dyDescent="0.2">
      <c r="B537" s="14">
        <f>Разбивка_по_щитам!B542</f>
        <v>1</v>
      </c>
      <c r="C537" s="14">
        <f>Разбивка_по_щитам!C542</f>
        <v>540</v>
      </c>
      <c r="D537" s="14" t="str">
        <f>Разбивка_по_щитам!F542</f>
        <v>ГРЩ-ЖД</v>
      </c>
      <c r="E537" s="14">
        <f>Разбивка_по_щитам!H542</f>
        <v>0</v>
      </c>
      <c r="F537" s="14" t="e">
        <f>Разбивка_по_щитам!I542</f>
        <v>#N/A</v>
      </c>
      <c r="G537" s="14" t="str">
        <f>Разбивка_по_щитам!J542</f>
        <v/>
      </c>
      <c r="H537" s="14" t="str">
        <f>Разбивка_по_щитам!K542</f>
        <v/>
      </c>
      <c r="I537" s="14" t="str">
        <f>Разбивка_по_щитам!L542</f>
        <v/>
      </c>
      <c r="J537" s="14" t="str">
        <f>Разбивка_по_щитам!M542</f>
        <v/>
      </c>
      <c r="K537" s="14" t="str">
        <f>Разбивка_по_щитам!N542</f>
        <v/>
      </c>
      <c r="L537" s="14"/>
      <c r="M537" s="14" t="str">
        <f>Разбивка_по_щитам!P542</f>
        <v/>
      </c>
      <c r="N537" s="14"/>
    </row>
    <row r="538" spans="2:14" x14ac:dyDescent="0.2">
      <c r="B538" s="14">
        <f>Разбивка_по_щитам!B543</f>
        <v>1</v>
      </c>
      <c r="C538" s="14">
        <f>Разбивка_по_щитам!C543</f>
        <v>541</v>
      </c>
      <c r="D538" s="14" t="str">
        <f>Разбивка_по_щитам!F543</f>
        <v>ГРЩ-ЖД</v>
      </c>
      <c r="E538" s="14">
        <f>Разбивка_по_щитам!H543</f>
        <v>0</v>
      </c>
      <c r="F538" s="14" t="e">
        <f>Разбивка_по_щитам!I543</f>
        <v>#N/A</v>
      </c>
      <c r="G538" s="14" t="str">
        <f>Разбивка_по_щитам!J543</f>
        <v/>
      </c>
      <c r="H538" s="14" t="str">
        <f>Разбивка_по_щитам!K543</f>
        <v/>
      </c>
      <c r="I538" s="14" t="str">
        <f>Разбивка_по_щитам!L543</f>
        <v/>
      </c>
      <c r="J538" s="14" t="str">
        <f>Разбивка_по_щитам!M543</f>
        <v/>
      </c>
      <c r="K538" s="14" t="str">
        <f>Разбивка_по_щитам!N543</f>
        <v/>
      </c>
      <c r="L538" s="14"/>
      <c r="M538" s="14" t="str">
        <f>Разбивка_по_щитам!P543</f>
        <v/>
      </c>
      <c r="N538" s="14"/>
    </row>
    <row r="539" spans="2:14" x14ac:dyDescent="0.2">
      <c r="B539" s="14">
        <f>Разбивка_по_щитам!B544</f>
        <v>1</v>
      </c>
      <c r="C539" s="14">
        <f>Разбивка_по_щитам!C544</f>
        <v>542</v>
      </c>
      <c r="D539" s="14" t="str">
        <f>Разбивка_по_щитам!F544</f>
        <v>ГРЩ-ЖД</v>
      </c>
      <c r="E539" s="14">
        <f>Разбивка_по_щитам!H544</f>
        <v>0</v>
      </c>
      <c r="F539" s="14" t="e">
        <f>Разбивка_по_щитам!I544</f>
        <v>#N/A</v>
      </c>
      <c r="G539" s="14" t="str">
        <f>Разбивка_по_щитам!J544</f>
        <v/>
      </c>
      <c r="H539" s="14" t="str">
        <f>Разбивка_по_щитам!K544</f>
        <v/>
      </c>
      <c r="I539" s="14" t="str">
        <f>Разбивка_по_щитам!L544</f>
        <v/>
      </c>
      <c r="J539" s="14" t="str">
        <f>Разбивка_по_щитам!M544</f>
        <v/>
      </c>
      <c r="K539" s="14" t="str">
        <f>Разбивка_по_щитам!N544</f>
        <v/>
      </c>
      <c r="L539" s="14"/>
      <c r="M539" s="14" t="str">
        <f>Разбивка_по_щитам!P544</f>
        <v/>
      </c>
      <c r="N539" s="14"/>
    </row>
    <row r="540" spans="2:14" x14ac:dyDescent="0.2">
      <c r="B540" s="14">
        <f>Разбивка_по_щитам!B545</f>
        <v>1</v>
      </c>
      <c r="C540" s="14">
        <f>Разбивка_по_щитам!C545</f>
        <v>543</v>
      </c>
      <c r="D540" s="14" t="str">
        <f>Разбивка_по_щитам!F545</f>
        <v>ГРЩ-ЖД</v>
      </c>
      <c r="E540" s="14">
        <f>Разбивка_по_щитам!H545</f>
        <v>0</v>
      </c>
      <c r="F540" s="14" t="e">
        <f>Разбивка_по_щитам!I545</f>
        <v>#N/A</v>
      </c>
      <c r="G540" s="14" t="str">
        <f>Разбивка_по_щитам!J545</f>
        <v/>
      </c>
      <c r="H540" s="14" t="str">
        <f>Разбивка_по_щитам!K545</f>
        <v/>
      </c>
      <c r="I540" s="14" t="str">
        <f>Разбивка_по_щитам!L545</f>
        <v/>
      </c>
      <c r="J540" s="14" t="str">
        <f>Разбивка_по_щитам!M545</f>
        <v/>
      </c>
      <c r="K540" s="14" t="str">
        <f>Разбивка_по_щитам!N545</f>
        <v/>
      </c>
      <c r="L540" s="14"/>
      <c r="M540" s="14" t="str">
        <f>Разбивка_по_щитам!P545</f>
        <v/>
      </c>
      <c r="N540" s="14"/>
    </row>
    <row r="541" spans="2:14" x14ac:dyDescent="0.2">
      <c r="B541" s="14">
        <f>Разбивка_по_щитам!B546</f>
        <v>1</v>
      </c>
      <c r="C541" s="14">
        <f>Разбивка_по_щитам!C546</f>
        <v>544</v>
      </c>
      <c r="D541" s="14" t="str">
        <f>Разбивка_по_щитам!F546</f>
        <v>ГРЩ-ЖД</v>
      </c>
      <c r="E541" s="14">
        <f>Разбивка_по_щитам!H546</f>
        <v>0</v>
      </c>
      <c r="F541" s="14" t="e">
        <f>Разбивка_по_щитам!I546</f>
        <v>#N/A</v>
      </c>
      <c r="G541" s="14" t="str">
        <f>Разбивка_по_щитам!J546</f>
        <v/>
      </c>
      <c r="H541" s="14" t="str">
        <f>Разбивка_по_щитам!K546</f>
        <v/>
      </c>
      <c r="I541" s="14" t="str">
        <f>Разбивка_по_щитам!L546</f>
        <v/>
      </c>
      <c r="J541" s="14" t="str">
        <f>Разбивка_по_щитам!M546</f>
        <v/>
      </c>
      <c r="K541" s="14" t="str">
        <f>Разбивка_по_щитам!N546</f>
        <v/>
      </c>
      <c r="L541" s="14"/>
      <c r="M541" s="14" t="str">
        <f>Разбивка_по_щитам!P546</f>
        <v/>
      </c>
      <c r="N541" s="14"/>
    </row>
    <row r="542" spans="2:14" x14ac:dyDescent="0.2">
      <c r="B542" s="14">
        <f>Разбивка_по_щитам!B547</f>
        <v>1</v>
      </c>
      <c r="C542" s="14">
        <f>Разбивка_по_щитам!C547</f>
        <v>545</v>
      </c>
      <c r="D542" s="14" t="str">
        <f>Разбивка_по_щитам!F547</f>
        <v>ГРЩ-ЖД</v>
      </c>
      <c r="E542" s="14">
        <f>Разбивка_по_щитам!H547</f>
        <v>0</v>
      </c>
      <c r="F542" s="14" t="e">
        <f>Разбивка_по_щитам!I547</f>
        <v>#N/A</v>
      </c>
      <c r="G542" s="14" t="str">
        <f>Разбивка_по_щитам!J547</f>
        <v/>
      </c>
      <c r="H542" s="14" t="str">
        <f>Разбивка_по_щитам!K547</f>
        <v/>
      </c>
      <c r="I542" s="14" t="str">
        <f>Разбивка_по_щитам!L547</f>
        <v/>
      </c>
      <c r="J542" s="14" t="str">
        <f>Разбивка_по_щитам!M547</f>
        <v/>
      </c>
      <c r="K542" s="14" t="str">
        <f>Разбивка_по_щитам!N547</f>
        <v/>
      </c>
      <c r="L542" s="14"/>
      <c r="M542" s="14" t="str">
        <f>Разбивка_по_щитам!P547</f>
        <v/>
      </c>
      <c r="N542" s="14"/>
    </row>
    <row r="543" spans="2:14" x14ac:dyDescent="0.2">
      <c r="B543" s="14">
        <f>Разбивка_по_щитам!B548</f>
        <v>1</v>
      </c>
      <c r="C543" s="14">
        <f>Разбивка_по_щитам!C548</f>
        <v>546</v>
      </c>
      <c r="D543" s="14" t="str">
        <f>Разбивка_по_щитам!F548</f>
        <v>ГРЩ-ЖД</v>
      </c>
      <c r="E543" s="14">
        <f>Разбивка_по_щитам!H548</f>
        <v>0</v>
      </c>
      <c r="F543" s="14" t="e">
        <f>Разбивка_по_щитам!I548</f>
        <v>#N/A</v>
      </c>
      <c r="G543" s="14" t="str">
        <f>Разбивка_по_щитам!J548</f>
        <v/>
      </c>
      <c r="H543" s="14" t="str">
        <f>Разбивка_по_щитам!K548</f>
        <v/>
      </c>
      <c r="I543" s="14" t="str">
        <f>Разбивка_по_щитам!L548</f>
        <v/>
      </c>
      <c r="J543" s="14" t="str">
        <f>Разбивка_по_щитам!M548</f>
        <v/>
      </c>
      <c r="K543" s="14" t="str">
        <f>Разбивка_по_щитам!N548</f>
        <v/>
      </c>
      <c r="L543" s="14"/>
      <c r="M543" s="14" t="str">
        <f>Разбивка_по_щитам!P548</f>
        <v/>
      </c>
      <c r="N543" s="14"/>
    </row>
    <row r="544" spans="2:14" x14ac:dyDescent="0.2">
      <c r="B544" s="14">
        <f>Разбивка_по_щитам!B549</f>
        <v>1</v>
      </c>
      <c r="C544" s="14">
        <f>Разбивка_по_щитам!C549</f>
        <v>547</v>
      </c>
      <c r="D544" s="14" t="str">
        <f>Разбивка_по_щитам!F549</f>
        <v>ГРЩ-ЖД</v>
      </c>
      <c r="E544" s="14">
        <f>Разбивка_по_щитам!H549</f>
        <v>0</v>
      </c>
      <c r="F544" s="14" t="e">
        <f>Разбивка_по_щитам!I549</f>
        <v>#N/A</v>
      </c>
      <c r="G544" s="14" t="str">
        <f>Разбивка_по_щитам!J549</f>
        <v/>
      </c>
      <c r="H544" s="14" t="str">
        <f>Разбивка_по_щитам!K549</f>
        <v/>
      </c>
      <c r="I544" s="14" t="str">
        <f>Разбивка_по_щитам!L549</f>
        <v/>
      </c>
      <c r="J544" s="14" t="str">
        <f>Разбивка_по_щитам!M549</f>
        <v/>
      </c>
      <c r="K544" s="14" t="str">
        <f>Разбивка_по_щитам!N549</f>
        <v/>
      </c>
      <c r="L544" s="14"/>
      <c r="M544" s="14" t="str">
        <f>Разбивка_по_щитам!P549</f>
        <v/>
      </c>
      <c r="N544" s="14"/>
    </row>
    <row r="545" spans="2:14" x14ac:dyDescent="0.2">
      <c r="B545" s="14">
        <f>Разбивка_по_щитам!B550</f>
        <v>1</v>
      </c>
      <c r="C545" s="14">
        <f>Разбивка_по_щитам!C550</f>
        <v>548</v>
      </c>
      <c r="D545" s="14" t="str">
        <f>Разбивка_по_щитам!F550</f>
        <v>ГРЩ-ЖД</v>
      </c>
      <c r="E545" s="14">
        <f>Разбивка_по_щитам!H550</f>
        <v>0</v>
      </c>
      <c r="F545" s="14" t="e">
        <f>Разбивка_по_щитам!I550</f>
        <v>#N/A</v>
      </c>
      <c r="G545" s="14" t="str">
        <f>Разбивка_по_щитам!J550</f>
        <v/>
      </c>
      <c r="H545" s="14" t="str">
        <f>Разбивка_по_щитам!K550</f>
        <v/>
      </c>
      <c r="I545" s="14" t="str">
        <f>Разбивка_по_щитам!L550</f>
        <v/>
      </c>
      <c r="J545" s="14" t="str">
        <f>Разбивка_по_щитам!M550</f>
        <v/>
      </c>
      <c r="K545" s="14" t="str">
        <f>Разбивка_по_щитам!N550</f>
        <v/>
      </c>
      <c r="L545" s="14"/>
      <c r="M545" s="14" t="str">
        <f>Разбивка_по_щитам!P550</f>
        <v/>
      </c>
      <c r="N545" s="14"/>
    </row>
    <row r="546" spans="2:14" x14ac:dyDescent="0.2">
      <c r="B546" s="14">
        <f>Разбивка_по_щитам!B551</f>
        <v>1</v>
      </c>
      <c r="C546" s="14">
        <f>Разбивка_по_щитам!C551</f>
        <v>549</v>
      </c>
      <c r="D546" s="14" t="str">
        <f>Разбивка_по_щитам!F551</f>
        <v>ГРЩ-ЖД</v>
      </c>
      <c r="E546" s="14">
        <f>Разбивка_по_щитам!H551</f>
        <v>0</v>
      </c>
      <c r="F546" s="14" t="e">
        <f>Разбивка_по_щитам!I551</f>
        <v>#N/A</v>
      </c>
      <c r="G546" s="14" t="str">
        <f>Разбивка_по_щитам!J551</f>
        <v/>
      </c>
      <c r="H546" s="14" t="str">
        <f>Разбивка_по_щитам!K551</f>
        <v/>
      </c>
      <c r="I546" s="14" t="str">
        <f>Разбивка_по_щитам!L551</f>
        <v/>
      </c>
      <c r="J546" s="14" t="str">
        <f>Разбивка_по_щитам!M551</f>
        <v/>
      </c>
      <c r="K546" s="14" t="str">
        <f>Разбивка_по_щитам!N551</f>
        <v/>
      </c>
      <c r="L546" s="14"/>
      <c r="M546" s="14" t="str">
        <f>Разбивка_по_щитам!P551</f>
        <v/>
      </c>
      <c r="N546" s="14"/>
    </row>
    <row r="547" spans="2:14" x14ac:dyDescent="0.2">
      <c r="B547" s="14">
        <f>Разбивка_по_щитам!B552</f>
        <v>1</v>
      </c>
      <c r="C547" s="14">
        <f>Разбивка_по_щитам!C552</f>
        <v>550</v>
      </c>
      <c r="D547" s="14" t="str">
        <f>Разбивка_по_щитам!F552</f>
        <v>ГРЩ-ЖД</v>
      </c>
      <c r="E547" s="14">
        <f>Разбивка_по_щитам!H552</f>
        <v>0</v>
      </c>
      <c r="F547" s="14" t="e">
        <f>Разбивка_по_щитам!I552</f>
        <v>#N/A</v>
      </c>
      <c r="G547" s="14" t="str">
        <f>Разбивка_по_щитам!J552</f>
        <v/>
      </c>
      <c r="H547" s="14" t="str">
        <f>Разбивка_по_щитам!K552</f>
        <v/>
      </c>
      <c r="I547" s="14" t="str">
        <f>Разбивка_по_щитам!L552</f>
        <v/>
      </c>
      <c r="J547" s="14" t="str">
        <f>Разбивка_по_щитам!M552</f>
        <v/>
      </c>
      <c r="K547" s="14" t="str">
        <f>Разбивка_по_щитам!N552</f>
        <v/>
      </c>
      <c r="L547" s="14"/>
      <c r="M547" s="14" t="str">
        <f>Разбивка_по_щитам!P552</f>
        <v/>
      </c>
      <c r="N547" s="14"/>
    </row>
    <row r="548" spans="2:14" x14ac:dyDescent="0.2">
      <c r="B548" s="14">
        <f>Разбивка_по_щитам!B553</f>
        <v>1</v>
      </c>
      <c r="C548" s="14">
        <f>Разбивка_по_щитам!C553</f>
        <v>551</v>
      </c>
      <c r="D548" s="14" t="str">
        <f>Разбивка_по_щитам!F553</f>
        <v>ГРЩ-ЖД</v>
      </c>
      <c r="E548" s="14">
        <f>Разбивка_по_щитам!H553</f>
        <v>0</v>
      </c>
      <c r="F548" s="14" t="e">
        <f>Разбивка_по_щитам!I553</f>
        <v>#N/A</v>
      </c>
      <c r="G548" s="14" t="str">
        <f>Разбивка_по_щитам!J553</f>
        <v/>
      </c>
      <c r="H548" s="14" t="str">
        <f>Разбивка_по_щитам!K553</f>
        <v/>
      </c>
      <c r="I548" s="14" t="str">
        <f>Разбивка_по_щитам!L553</f>
        <v/>
      </c>
      <c r="J548" s="14" t="str">
        <f>Разбивка_по_щитам!M553</f>
        <v/>
      </c>
      <c r="K548" s="14" t="str">
        <f>Разбивка_по_щитам!N553</f>
        <v/>
      </c>
      <c r="L548" s="14"/>
      <c r="M548" s="14" t="str">
        <f>Разбивка_по_щитам!P553</f>
        <v/>
      </c>
      <c r="N548" s="14"/>
    </row>
    <row r="549" spans="2:14" x14ac:dyDescent="0.2">
      <c r="B549" s="14">
        <f>Разбивка_по_щитам!B554</f>
        <v>1</v>
      </c>
      <c r="C549" s="14">
        <f>Разбивка_по_щитам!C554</f>
        <v>552</v>
      </c>
      <c r="D549" s="14" t="str">
        <f>Разбивка_по_щитам!F554</f>
        <v>ГРЩ-ЖД</v>
      </c>
      <c r="E549" s="14">
        <f>Разбивка_по_щитам!H554</f>
        <v>0</v>
      </c>
      <c r="F549" s="14" t="e">
        <f>Разбивка_по_щитам!I554</f>
        <v>#N/A</v>
      </c>
      <c r="G549" s="14" t="str">
        <f>Разбивка_по_щитам!J554</f>
        <v/>
      </c>
      <c r="H549" s="14" t="str">
        <f>Разбивка_по_щитам!K554</f>
        <v/>
      </c>
      <c r="I549" s="14" t="str">
        <f>Разбивка_по_щитам!L554</f>
        <v/>
      </c>
      <c r="J549" s="14" t="str">
        <f>Разбивка_по_щитам!M554</f>
        <v/>
      </c>
      <c r="K549" s="14" t="str">
        <f>Разбивка_по_щитам!N554</f>
        <v/>
      </c>
      <c r="L549" s="14"/>
      <c r="M549" s="14" t="str">
        <f>Разбивка_по_щитам!P554</f>
        <v/>
      </c>
      <c r="N549" s="14"/>
    </row>
    <row r="550" spans="2:14" x14ac:dyDescent="0.2">
      <c r="B550" s="14">
        <f>Разбивка_по_щитам!B555</f>
        <v>1</v>
      </c>
      <c r="C550" s="14">
        <f>Разбивка_по_щитам!C555</f>
        <v>553</v>
      </c>
      <c r="D550" s="14" t="str">
        <f>Разбивка_по_щитам!F555</f>
        <v>ГРЩ-ЖД</v>
      </c>
      <c r="E550" s="14">
        <f>Разбивка_по_щитам!H555</f>
        <v>0</v>
      </c>
      <c r="F550" s="14" t="e">
        <f>Разбивка_по_щитам!I555</f>
        <v>#N/A</v>
      </c>
      <c r="G550" s="14" t="str">
        <f>Разбивка_по_щитам!J555</f>
        <v/>
      </c>
      <c r="H550" s="14" t="str">
        <f>Разбивка_по_щитам!K555</f>
        <v/>
      </c>
      <c r="I550" s="14" t="str">
        <f>Разбивка_по_щитам!L555</f>
        <v/>
      </c>
      <c r="J550" s="14" t="str">
        <f>Разбивка_по_щитам!M555</f>
        <v/>
      </c>
      <c r="K550" s="14" t="str">
        <f>Разбивка_по_щитам!N555</f>
        <v/>
      </c>
      <c r="L550" s="14"/>
      <c r="M550" s="14" t="str">
        <f>Разбивка_по_щитам!P555</f>
        <v/>
      </c>
      <c r="N550" s="14"/>
    </row>
    <row r="551" spans="2:14" x14ac:dyDescent="0.2">
      <c r="B551" s="14">
        <f>Разбивка_по_щитам!B556</f>
        <v>1</v>
      </c>
      <c r="C551" s="14">
        <f>Разбивка_по_щитам!C556</f>
        <v>554</v>
      </c>
      <c r="D551" s="14" t="str">
        <f>Разбивка_по_щитам!F556</f>
        <v>ГРЩ-ЖД</v>
      </c>
      <c r="E551" s="14">
        <f>Разбивка_по_щитам!H556</f>
        <v>0</v>
      </c>
      <c r="F551" s="14" t="e">
        <f>Разбивка_по_щитам!I556</f>
        <v>#N/A</v>
      </c>
      <c r="G551" s="14" t="str">
        <f>Разбивка_по_щитам!J556</f>
        <v/>
      </c>
      <c r="H551" s="14" t="str">
        <f>Разбивка_по_щитам!K556</f>
        <v/>
      </c>
      <c r="I551" s="14" t="str">
        <f>Разбивка_по_щитам!L556</f>
        <v/>
      </c>
      <c r="J551" s="14" t="str">
        <f>Разбивка_по_щитам!M556</f>
        <v/>
      </c>
      <c r="K551" s="14" t="str">
        <f>Разбивка_по_щитам!N556</f>
        <v/>
      </c>
      <c r="L551" s="14"/>
      <c r="M551" s="14" t="str">
        <f>Разбивка_по_щитам!P556</f>
        <v/>
      </c>
      <c r="N551" s="14"/>
    </row>
    <row r="552" spans="2:14" x14ac:dyDescent="0.2">
      <c r="B552" s="14">
        <f>Разбивка_по_щитам!B557</f>
        <v>1</v>
      </c>
      <c r="C552" s="14">
        <f>Разбивка_по_щитам!C557</f>
        <v>555</v>
      </c>
      <c r="D552" s="14" t="str">
        <f>Разбивка_по_щитам!F557</f>
        <v>ГРЩ-ЖД</v>
      </c>
      <c r="E552" s="14">
        <f>Разбивка_по_щитам!H557</f>
        <v>0</v>
      </c>
      <c r="F552" s="14" t="e">
        <f>Разбивка_по_щитам!I557</f>
        <v>#N/A</v>
      </c>
      <c r="G552" s="14" t="str">
        <f>Разбивка_по_щитам!J557</f>
        <v/>
      </c>
      <c r="H552" s="14" t="str">
        <f>Разбивка_по_щитам!K557</f>
        <v/>
      </c>
      <c r="I552" s="14" t="str">
        <f>Разбивка_по_щитам!L557</f>
        <v/>
      </c>
      <c r="J552" s="14" t="str">
        <f>Разбивка_по_щитам!M557</f>
        <v/>
      </c>
      <c r="K552" s="14" t="str">
        <f>Разбивка_по_щитам!N557</f>
        <v/>
      </c>
      <c r="L552" s="14"/>
      <c r="M552" s="14" t="str">
        <f>Разбивка_по_щитам!P557</f>
        <v/>
      </c>
      <c r="N552" s="14"/>
    </row>
    <row r="553" spans="2:14" x14ac:dyDescent="0.2">
      <c r="B553" s="14">
        <f>Разбивка_по_щитам!B558</f>
        <v>1</v>
      </c>
      <c r="C553" s="14">
        <f>Разбивка_по_щитам!C558</f>
        <v>556</v>
      </c>
      <c r="D553" s="14" t="str">
        <f>Разбивка_по_щитам!F558</f>
        <v>ГРЩ-ЖД</v>
      </c>
      <c r="E553" s="14">
        <f>Разбивка_по_щитам!H558</f>
        <v>0</v>
      </c>
      <c r="F553" s="14" t="e">
        <f>Разбивка_по_щитам!I558</f>
        <v>#N/A</v>
      </c>
      <c r="G553" s="14" t="str">
        <f>Разбивка_по_щитам!J558</f>
        <v/>
      </c>
      <c r="H553" s="14" t="str">
        <f>Разбивка_по_щитам!K558</f>
        <v/>
      </c>
      <c r="I553" s="14" t="str">
        <f>Разбивка_по_щитам!L558</f>
        <v/>
      </c>
      <c r="J553" s="14" t="str">
        <f>Разбивка_по_щитам!M558</f>
        <v/>
      </c>
      <c r="K553" s="14" t="str">
        <f>Разбивка_по_щитам!N558</f>
        <v/>
      </c>
      <c r="L553" s="14"/>
      <c r="M553" s="14" t="str">
        <f>Разбивка_по_щитам!P558</f>
        <v/>
      </c>
      <c r="N553" s="14"/>
    </row>
    <row r="554" spans="2:14" x14ac:dyDescent="0.2">
      <c r="B554" s="14">
        <f>Разбивка_по_щитам!B559</f>
        <v>1</v>
      </c>
      <c r="C554" s="14">
        <f>Разбивка_по_щитам!C559</f>
        <v>557</v>
      </c>
      <c r="D554" s="14" t="str">
        <f>Разбивка_по_щитам!F559</f>
        <v>ГРЩ-ЖД</v>
      </c>
      <c r="E554" s="14">
        <f>Разбивка_по_щитам!H559</f>
        <v>0</v>
      </c>
      <c r="F554" s="14" t="e">
        <f>Разбивка_по_щитам!I559</f>
        <v>#N/A</v>
      </c>
      <c r="G554" s="14" t="str">
        <f>Разбивка_по_щитам!J559</f>
        <v/>
      </c>
      <c r="H554" s="14" t="str">
        <f>Разбивка_по_щитам!K559</f>
        <v/>
      </c>
      <c r="I554" s="14" t="str">
        <f>Разбивка_по_щитам!L559</f>
        <v/>
      </c>
      <c r="J554" s="14" t="str">
        <f>Разбивка_по_щитам!M559</f>
        <v/>
      </c>
      <c r="K554" s="14" t="str">
        <f>Разбивка_по_щитам!N559</f>
        <v/>
      </c>
      <c r="L554" s="14"/>
      <c r="M554" s="14" t="str">
        <f>Разбивка_по_щитам!P559</f>
        <v/>
      </c>
      <c r="N554" s="14"/>
    </row>
    <row r="555" spans="2:14" x14ac:dyDescent="0.2">
      <c r="B555" s="14">
        <f>Разбивка_по_щитам!B560</f>
        <v>1</v>
      </c>
      <c r="C555" s="14">
        <f>Разбивка_по_щитам!C560</f>
        <v>558</v>
      </c>
      <c r="D555" s="14" t="str">
        <f>Разбивка_по_щитам!F560</f>
        <v>ГРЩ-ЖД</v>
      </c>
      <c r="E555" s="14">
        <f>Разбивка_по_щитам!H560</f>
        <v>0</v>
      </c>
      <c r="F555" s="14" t="e">
        <f>Разбивка_по_щитам!I560</f>
        <v>#N/A</v>
      </c>
      <c r="G555" s="14" t="str">
        <f>Разбивка_по_щитам!J560</f>
        <v/>
      </c>
      <c r="H555" s="14" t="str">
        <f>Разбивка_по_щитам!K560</f>
        <v/>
      </c>
      <c r="I555" s="14" t="str">
        <f>Разбивка_по_щитам!L560</f>
        <v/>
      </c>
      <c r="J555" s="14" t="str">
        <f>Разбивка_по_щитам!M560</f>
        <v/>
      </c>
      <c r="K555" s="14" t="str">
        <f>Разбивка_по_щитам!N560</f>
        <v/>
      </c>
      <c r="L555" s="14"/>
      <c r="M555" s="14" t="str">
        <f>Разбивка_по_щитам!P560</f>
        <v/>
      </c>
      <c r="N555" s="14"/>
    </row>
    <row r="556" spans="2:14" x14ac:dyDescent="0.2">
      <c r="B556" s="14">
        <f>Разбивка_по_щитам!B561</f>
        <v>1</v>
      </c>
      <c r="C556" s="14">
        <f>Разбивка_по_щитам!C561</f>
        <v>559</v>
      </c>
      <c r="D556" s="14" t="str">
        <f>Разбивка_по_щитам!F561</f>
        <v>ГРЩ-ЖД</v>
      </c>
      <c r="E556" s="14">
        <f>Разбивка_по_щитам!H561</f>
        <v>0</v>
      </c>
      <c r="F556" s="14" t="e">
        <f>Разбивка_по_щитам!I561</f>
        <v>#N/A</v>
      </c>
      <c r="G556" s="14" t="str">
        <f>Разбивка_по_щитам!J561</f>
        <v/>
      </c>
      <c r="H556" s="14" t="str">
        <f>Разбивка_по_щитам!K561</f>
        <v/>
      </c>
      <c r="I556" s="14" t="str">
        <f>Разбивка_по_щитам!L561</f>
        <v/>
      </c>
      <c r="J556" s="14" t="str">
        <f>Разбивка_по_щитам!M561</f>
        <v/>
      </c>
      <c r="K556" s="14" t="str">
        <f>Разбивка_по_щитам!N561</f>
        <v/>
      </c>
      <c r="L556" s="14"/>
      <c r="M556" s="14" t="str">
        <f>Разбивка_по_щитам!P561</f>
        <v/>
      </c>
      <c r="N556" s="14"/>
    </row>
    <row r="557" spans="2:14" x14ac:dyDescent="0.2">
      <c r="B557" s="14">
        <f>Разбивка_по_щитам!B562</f>
        <v>1</v>
      </c>
      <c r="C557" s="14">
        <f>Разбивка_по_щитам!C562</f>
        <v>560</v>
      </c>
      <c r="D557" s="14" t="str">
        <f>Разбивка_по_щитам!F562</f>
        <v>ГРЩ-ЖД</v>
      </c>
      <c r="E557" s="14">
        <f>Разбивка_по_щитам!H562</f>
        <v>0</v>
      </c>
      <c r="F557" s="14" t="e">
        <f>Разбивка_по_щитам!I562</f>
        <v>#N/A</v>
      </c>
      <c r="G557" s="14" t="str">
        <f>Разбивка_по_щитам!J562</f>
        <v/>
      </c>
      <c r="H557" s="14" t="str">
        <f>Разбивка_по_щитам!K562</f>
        <v/>
      </c>
      <c r="I557" s="14" t="str">
        <f>Разбивка_по_щитам!L562</f>
        <v/>
      </c>
      <c r="J557" s="14" t="str">
        <f>Разбивка_по_щитам!M562</f>
        <v/>
      </c>
      <c r="K557" s="14" t="str">
        <f>Разбивка_по_щитам!N562</f>
        <v/>
      </c>
      <c r="L557" s="14"/>
      <c r="M557" s="14" t="str">
        <f>Разбивка_по_щитам!P562</f>
        <v/>
      </c>
      <c r="N557" s="14"/>
    </row>
    <row r="558" spans="2:14" x14ac:dyDescent="0.2">
      <c r="B558" s="14">
        <f>Разбивка_по_щитам!B563</f>
        <v>1</v>
      </c>
      <c r="C558" s="14">
        <f>Разбивка_по_щитам!C563</f>
        <v>561</v>
      </c>
      <c r="D558" s="14" t="str">
        <f>Разбивка_по_щитам!F563</f>
        <v>ГРЩ-ЖД</v>
      </c>
      <c r="E558" s="14">
        <f>Разбивка_по_щитам!H563</f>
        <v>0</v>
      </c>
      <c r="F558" s="14" t="e">
        <f>Разбивка_по_щитам!I563</f>
        <v>#N/A</v>
      </c>
      <c r="G558" s="14" t="str">
        <f>Разбивка_по_щитам!J563</f>
        <v/>
      </c>
      <c r="H558" s="14" t="str">
        <f>Разбивка_по_щитам!K563</f>
        <v/>
      </c>
      <c r="I558" s="14" t="str">
        <f>Разбивка_по_щитам!L563</f>
        <v/>
      </c>
      <c r="J558" s="14" t="str">
        <f>Разбивка_по_щитам!M563</f>
        <v/>
      </c>
      <c r="K558" s="14" t="str">
        <f>Разбивка_по_щитам!N563</f>
        <v/>
      </c>
      <c r="L558" s="14"/>
      <c r="M558" s="14" t="str">
        <f>Разбивка_по_щитам!P563</f>
        <v/>
      </c>
      <c r="N558" s="14"/>
    </row>
    <row r="559" spans="2:14" x14ac:dyDescent="0.2">
      <c r="B559" s="14">
        <f>Разбивка_по_щитам!B564</f>
        <v>1</v>
      </c>
      <c r="C559" s="14">
        <f>Разбивка_по_щитам!C564</f>
        <v>562</v>
      </c>
      <c r="D559" s="14" t="str">
        <f>Разбивка_по_щитам!F564</f>
        <v>ГРЩ-ЖД</v>
      </c>
      <c r="E559" s="14">
        <f>Разбивка_по_щитам!H564</f>
        <v>0</v>
      </c>
      <c r="F559" s="14" t="e">
        <f>Разбивка_по_щитам!I564</f>
        <v>#N/A</v>
      </c>
      <c r="G559" s="14" t="str">
        <f>Разбивка_по_щитам!J564</f>
        <v/>
      </c>
      <c r="H559" s="14" t="str">
        <f>Разбивка_по_щитам!K564</f>
        <v/>
      </c>
      <c r="I559" s="14" t="str">
        <f>Разбивка_по_щитам!L564</f>
        <v/>
      </c>
      <c r="J559" s="14" t="str">
        <f>Разбивка_по_щитам!M564</f>
        <v/>
      </c>
      <c r="K559" s="14" t="str">
        <f>Разбивка_по_щитам!N564</f>
        <v/>
      </c>
      <c r="L559" s="14"/>
      <c r="M559" s="14" t="str">
        <f>Разбивка_по_щитам!P564</f>
        <v/>
      </c>
      <c r="N559" s="14"/>
    </row>
    <row r="560" spans="2:14" x14ac:dyDescent="0.2">
      <c r="B560" s="14">
        <f>Разбивка_по_щитам!B565</f>
        <v>1</v>
      </c>
      <c r="C560" s="14">
        <f>Разбивка_по_щитам!C565</f>
        <v>563</v>
      </c>
      <c r="D560" s="14" t="str">
        <f>Разбивка_по_щитам!F565</f>
        <v>ГРЩ-ЖД</v>
      </c>
      <c r="E560" s="14">
        <f>Разбивка_по_щитам!H565</f>
        <v>0</v>
      </c>
      <c r="F560" s="14" t="e">
        <f>Разбивка_по_щитам!I565</f>
        <v>#N/A</v>
      </c>
      <c r="G560" s="14" t="str">
        <f>Разбивка_по_щитам!J565</f>
        <v/>
      </c>
      <c r="H560" s="14" t="str">
        <f>Разбивка_по_щитам!K565</f>
        <v/>
      </c>
      <c r="I560" s="14" t="str">
        <f>Разбивка_по_щитам!L565</f>
        <v/>
      </c>
      <c r="J560" s="14" t="str">
        <f>Разбивка_по_щитам!M565</f>
        <v/>
      </c>
      <c r="K560" s="14" t="str">
        <f>Разбивка_по_щитам!N565</f>
        <v/>
      </c>
      <c r="L560" s="14"/>
      <c r="M560" s="14" t="str">
        <f>Разбивка_по_щитам!P565</f>
        <v/>
      </c>
      <c r="N560" s="14"/>
    </row>
    <row r="561" spans="2:14" x14ac:dyDescent="0.2">
      <c r="B561" s="14">
        <f>Разбивка_по_щитам!B566</f>
        <v>1</v>
      </c>
      <c r="C561" s="14">
        <f>Разбивка_по_щитам!C566</f>
        <v>564</v>
      </c>
      <c r="D561" s="14" t="str">
        <f>Разбивка_по_щитам!F566</f>
        <v>ГРЩ-ЖД</v>
      </c>
      <c r="E561" s="14">
        <f>Разбивка_по_щитам!H566</f>
        <v>0</v>
      </c>
      <c r="F561" s="14" t="e">
        <f>Разбивка_по_щитам!I566</f>
        <v>#N/A</v>
      </c>
      <c r="G561" s="14" t="str">
        <f>Разбивка_по_щитам!J566</f>
        <v/>
      </c>
      <c r="H561" s="14" t="str">
        <f>Разбивка_по_щитам!K566</f>
        <v/>
      </c>
      <c r="I561" s="14" t="str">
        <f>Разбивка_по_щитам!L566</f>
        <v/>
      </c>
      <c r="J561" s="14" t="str">
        <f>Разбивка_по_щитам!M566</f>
        <v/>
      </c>
      <c r="K561" s="14" t="str">
        <f>Разбивка_по_щитам!N566</f>
        <v/>
      </c>
      <c r="L561" s="14"/>
      <c r="M561" s="14" t="str">
        <f>Разбивка_по_щитам!P566</f>
        <v/>
      </c>
      <c r="N561" s="14"/>
    </row>
    <row r="562" spans="2:14" x14ac:dyDescent="0.2">
      <c r="B562" s="14">
        <f>Разбивка_по_щитам!B567</f>
        <v>1</v>
      </c>
      <c r="C562" s="14">
        <f>Разбивка_по_щитам!C567</f>
        <v>565</v>
      </c>
      <c r="D562" s="14" t="str">
        <f>Разбивка_по_щитам!F567</f>
        <v>ГРЩ-ЖД</v>
      </c>
      <c r="E562" s="14">
        <f>Разбивка_по_щитам!H567</f>
        <v>0</v>
      </c>
      <c r="F562" s="14" t="e">
        <f>Разбивка_по_щитам!I567</f>
        <v>#N/A</v>
      </c>
      <c r="G562" s="14" t="str">
        <f>Разбивка_по_щитам!J567</f>
        <v/>
      </c>
      <c r="H562" s="14" t="str">
        <f>Разбивка_по_щитам!K567</f>
        <v/>
      </c>
      <c r="I562" s="14" t="str">
        <f>Разбивка_по_щитам!L567</f>
        <v/>
      </c>
      <c r="J562" s="14" t="str">
        <f>Разбивка_по_щитам!M567</f>
        <v/>
      </c>
      <c r="K562" s="14" t="str">
        <f>Разбивка_по_щитам!N567</f>
        <v/>
      </c>
      <c r="L562" s="14"/>
      <c r="M562" s="14" t="str">
        <f>Разбивка_по_щитам!P567</f>
        <v/>
      </c>
      <c r="N562" s="14"/>
    </row>
    <row r="563" spans="2:14" x14ac:dyDescent="0.2">
      <c r="B563" s="14">
        <f>Разбивка_по_щитам!B568</f>
        <v>1</v>
      </c>
      <c r="C563" s="14">
        <f>Разбивка_по_щитам!C568</f>
        <v>566</v>
      </c>
      <c r="D563" s="14" t="str">
        <f>Разбивка_по_щитам!F568</f>
        <v>ГРЩ-ЖД</v>
      </c>
      <c r="E563" s="14">
        <f>Разбивка_по_щитам!H568</f>
        <v>0</v>
      </c>
      <c r="F563" s="14" t="e">
        <f>Разбивка_по_щитам!I568</f>
        <v>#N/A</v>
      </c>
      <c r="G563" s="14" t="str">
        <f>Разбивка_по_щитам!J568</f>
        <v/>
      </c>
      <c r="H563" s="14" t="str">
        <f>Разбивка_по_щитам!K568</f>
        <v/>
      </c>
      <c r="I563" s="14" t="str">
        <f>Разбивка_по_щитам!L568</f>
        <v/>
      </c>
      <c r="J563" s="14" t="str">
        <f>Разбивка_по_щитам!M568</f>
        <v/>
      </c>
      <c r="K563" s="14" t="str">
        <f>Разбивка_по_щитам!N568</f>
        <v/>
      </c>
      <c r="L563" s="14"/>
      <c r="M563" s="14" t="str">
        <f>Разбивка_по_щитам!P568</f>
        <v/>
      </c>
      <c r="N563" s="14"/>
    </row>
    <row r="564" spans="2:14" x14ac:dyDescent="0.2">
      <c r="B564" s="14">
        <f>Разбивка_по_щитам!B569</f>
        <v>1</v>
      </c>
      <c r="C564" s="14">
        <f>Разбивка_по_щитам!C569</f>
        <v>567</v>
      </c>
      <c r="D564" s="14" t="str">
        <f>Разбивка_по_щитам!F569</f>
        <v>ГРЩ-ЖД</v>
      </c>
      <c r="E564" s="14">
        <f>Разбивка_по_щитам!H569</f>
        <v>0</v>
      </c>
      <c r="F564" s="14" t="e">
        <f>Разбивка_по_щитам!I569</f>
        <v>#N/A</v>
      </c>
      <c r="G564" s="14" t="str">
        <f>Разбивка_по_щитам!J569</f>
        <v/>
      </c>
      <c r="H564" s="14" t="str">
        <f>Разбивка_по_щитам!K569</f>
        <v/>
      </c>
      <c r="I564" s="14" t="str">
        <f>Разбивка_по_щитам!L569</f>
        <v/>
      </c>
      <c r="J564" s="14" t="str">
        <f>Разбивка_по_щитам!M569</f>
        <v/>
      </c>
      <c r="K564" s="14" t="str">
        <f>Разбивка_по_щитам!N569</f>
        <v/>
      </c>
      <c r="L564" s="14"/>
      <c r="M564" s="14" t="str">
        <f>Разбивка_по_щитам!P569</f>
        <v/>
      </c>
      <c r="N564" s="14"/>
    </row>
    <row r="565" spans="2:14" x14ac:dyDescent="0.2">
      <c r="B565" s="14">
        <f>Разбивка_по_щитам!B570</f>
        <v>1</v>
      </c>
      <c r="C565" s="14">
        <f>Разбивка_по_щитам!C570</f>
        <v>568</v>
      </c>
      <c r="D565" s="14" t="str">
        <f>Разбивка_по_щитам!F570</f>
        <v>ГРЩ-ЖД</v>
      </c>
      <c r="E565" s="14">
        <f>Разбивка_по_щитам!H570</f>
        <v>0</v>
      </c>
      <c r="F565" s="14" t="e">
        <f>Разбивка_по_щитам!I570</f>
        <v>#N/A</v>
      </c>
      <c r="G565" s="14" t="str">
        <f>Разбивка_по_щитам!J570</f>
        <v/>
      </c>
      <c r="H565" s="14" t="str">
        <f>Разбивка_по_щитам!K570</f>
        <v/>
      </c>
      <c r="I565" s="14" t="str">
        <f>Разбивка_по_щитам!L570</f>
        <v/>
      </c>
      <c r="J565" s="14" t="str">
        <f>Разбивка_по_щитам!M570</f>
        <v/>
      </c>
      <c r="K565" s="14" t="str">
        <f>Разбивка_по_щитам!N570</f>
        <v/>
      </c>
      <c r="L565" s="14"/>
      <c r="M565" s="14" t="str">
        <f>Разбивка_по_щитам!P570</f>
        <v/>
      </c>
      <c r="N565" s="14"/>
    </row>
    <row r="566" spans="2:14" x14ac:dyDescent="0.2">
      <c r="B566" s="14">
        <f>Разбивка_по_щитам!B571</f>
        <v>1</v>
      </c>
      <c r="C566" s="14">
        <f>Разбивка_по_щитам!C571</f>
        <v>569</v>
      </c>
      <c r="D566" s="14" t="str">
        <f>Разбивка_по_щитам!F571</f>
        <v>ГРЩ-ЖД</v>
      </c>
      <c r="E566" s="14">
        <f>Разбивка_по_щитам!H571</f>
        <v>0</v>
      </c>
      <c r="F566" s="14" t="e">
        <f>Разбивка_по_щитам!I571</f>
        <v>#N/A</v>
      </c>
      <c r="G566" s="14" t="str">
        <f>Разбивка_по_щитам!J571</f>
        <v/>
      </c>
      <c r="H566" s="14" t="str">
        <f>Разбивка_по_щитам!K571</f>
        <v/>
      </c>
      <c r="I566" s="14" t="str">
        <f>Разбивка_по_щитам!L571</f>
        <v/>
      </c>
      <c r="J566" s="14" t="str">
        <f>Разбивка_по_щитам!M571</f>
        <v/>
      </c>
      <c r="K566" s="14" t="str">
        <f>Разбивка_по_щитам!N571</f>
        <v/>
      </c>
      <c r="L566" s="14"/>
      <c r="M566" s="14" t="str">
        <f>Разбивка_по_щитам!P571</f>
        <v/>
      </c>
      <c r="N566" s="14"/>
    </row>
    <row r="567" spans="2:14" x14ac:dyDescent="0.2">
      <c r="B567" s="14">
        <f>Разбивка_по_щитам!B572</f>
        <v>1</v>
      </c>
      <c r="C567" s="14">
        <f>Разбивка_по_щитам!C572</f>
        <v>570</v>
      </c>
      <c r="D567" s="14" t="str">
        <f>Разбивка_по_щитам!F572</f>
        <v>ГРЩ-ЖД</v>
      </c>
      <c r="E567" s="14">
        <f>Разбивка_по_щитам!H572</f>
        <v>0</v>
      </c>
      <c r="F567" s="14" t="e">
        <f>Разбивка_по_щитам!I572</f>
        <v>#N/A</v>
      </c>
      <c r="G567" s="14" t="str">
        <f>Разбивка_по_щитам!J572</f>
        <v/>
      </c>
      <c r="H567" s="14" t="str">
        <f>Разбивка_по_щитам!K572</f>
        <v/>
      </c>
      <c r="I567" s="14" t="str">
        <f>Разбивка_по_щитам!L572</f>
        <v/>
      </c>
      <c r="J567" s="14" t="str">
        <f>Разбивка_по_щитам!M572</f>
        <v/>
      </c>
      <c r="K567" s="14" t="str">
        <f>Разбивка_по_щитам!N572</f>
        <v/>
      </c>
      <c r="L567" s="14"/>
      <c r="M567" s="14" t="str">
        <f>Разбивка_по_щитам!P572</f>
        <v/>
      </c>
      <c r="N567" s="14"/>
    </row>
    <row r="568" spans="2:14" x14ac:dyDescent="0.2">
      <c r="B568" s="14">
        <f>Разбивка_по_щитам!B573</f>
        <v>1</v>
      </c>
      <c r="C568" s="14">
        <f>Разбивка_по_щитам!C573</f>
        <v>571</v>
      </c>
      <c r="D568" s="14" t="str">
        <f>Разбивка_по_щитам!F573</f>
        <v>ГРЩ-ЖД</v>
      </c>
      <c r="E568" s="14">
        <f>Разбивка_по_щитам!H573</f>
        <v>0</v>
      </c>
      <c r="F568" s="14" t="e">
        <f>Разбивка_по_щитам!I573</f>
        <v>#N/A</v>
      </c>
      <c r="G568" s="14" t="str">
        <f>Разбивка_по_щитам!J573</f>
        <v/>
      </c>
      <c r="H568" s="14" t="str">
        <f>Разбивка_по_щитам!K573</f>
        <v/>
      </c>
      <c r="I568" s="14" t="str">
        <f>Разбивка_по_щитам!L573</f>
        <v/>
      </c>
      <c r="J568" s="14" t="str">
        <f>Разбивка_по_щитам!M573</f>
        <v/>
      </c>
      <c r="K568" s="14" t="str">
        <f>Разбивка_по_щитам!N573</f>
        <v/>
      </c>
      <c r="L568" s="14"/>
      <c r="M568" s="14" t="str">
        <f>Разбивка_по_щитам!P573</f>
        <v/>
      </c>
      <c r="N568" s="14"/>
    </row>
    <row r="569" spans="2:14" x14ac:dyDescent="0.2">
      <c r="B569" s="14">
        <f>Разбивка_по_щитам!B574</f>
        <v>1</v>
      </c>
      <c r="C569" s="14">
        <f>Разбивка_по_щитам!C574</f>
        <v>572</v>
      </c>
      <c r="D569" s="14" t="str">
        <f>Разбивка_по_щитам!F574</f>
        <v>ГРЩ-ЖД</v>
      </c>
      <c r="E569" s="14">
        <f>Разбивка_по_щитам!H574</f>
        <v>0</v>
      </c>
      <c r="F569" s="14" t="e">
        <f>Разбивка_по_щитам!I574</f>
        <v>#N/A</v>
      </c>
      <c r="G569" s="14" t="str">
        <f>Разбивка_по_щитам!J574</f>
        <v/>
      </c>
      <c r="H569" s="14" t="str">
        <f>Разбивка_по_щитам!K574</f>
        <v/>
      </c>
      <c r="I569" s="14" t="str">
        <f>Разбивка_по_щитам!L574</f>
        <v/>
      </c>
      <c r="J569" s="14" t="str">
        <f>Разбивка_по_щитам!M574</f>
        <v/>
      </c>
      <c r="K569" s="14" t="str">
        <f>Разбивка_по_щитам!N574</f>
        <v/>
      </c>
      <c r="L569" s="14"/>
      <c r="M569" s="14" t="str">
        <f>Разбивка_по_щитам!P574</f>
        <v/>
      </c>
      <c r="N569" s="14"/>
    </row>
    <row r="570" spans="2:14" x14ac:dyDescent="0.2">
      <c r="B570" s="14">
        <f>Разбивка_по_щитам!B575</f>
        <v>1</v>
      </c>
      <c r="C570" s="14">
        <f>Разбивка_по_щитам!C575</f>
        <v>573</v>
      </c>
      <c r="D570" s="14" t="str">
        <f>Разбивка_по_щитам!F575</f>
        <v>ГРЩ-ЖД</v>
      </c>
      <c r="E570" s="14">
        <f>Разбивка_по_щитам!H575</f>
        <v>0</v>
      </c>
      <c r="F570" s="14" t="e">
        <f>Разбивка_по_щитам!I575</f>
        <v>#N/A</v>
      </c>
      <c r="G570" s="14" t="str">
        <f>Разбивка_по_щитам!J575</f>
        <v/>
      </c>
      <c r="H570" s="14" t="str">
        <f>Разбивка_по_щитам!K575</f>
        <v/>
      </c>
      <c r="I570" s="14" t="str">
        <f>Разбивка_по_щитам!L575</f>
        <v/>
      </c>
      <c r="J570" s="14" t="str">
        <f>Разбивка_по_щитам!M575</f>
        <v/>
      </c>
      <c r="K570" s="14" t="str">
        <f>Разбивка_по_щитам!N575</f>
        <v/>
      </c>
      <c r="L570" s="14"/>
      <c r="M570" s="14" t="str">
        <f>Разбивка_по_щитам!P575</f>
        <v/>
      </c>
      <c r="N570" s="14"/>
    </row>
    <row r="571" spans="2:14" x14ac:dyDescent="0.2">
      <c r="B571" s="14">
        <f>Разбивка_по_щитам!B576</f>
        <v>1</v>
      </c>
      <c r="C571" s="14">
        <f>Разбивка_по_щитам!C576</f>
        <v>574</v>
      </c>
      <c r="D571" s="14" t="str">
        <f>Разбивка_по_щитам!F576</f>
        <v>ГРЩ-ЖД</v>
      </c>
      <c r="E571" s="14">
        <f>Разбивка_по_щитам!H576</f>
        <v>0</v>
      </c>
      <c r="F571" s="14" t="e">
        <f>Разбивка_по_щитам!I576</f>
        <v>#N/A</v>
      </c>
      <c r="G571" s="14" t="str">
        <f>Разбивка_по_щитам!J576</f>
        <v/>
      </c>
      <c r="H571" s="14" t="str">
        <f>Разбивка_по_щитам!K576</f>
        <v/>
      </c>
      <c r="I571" s="14" t="str">
        <f>Разбивка_по_щитам!L576</f>
        <v/>
      </c>
      <c r="J571" s="14" t="str">
        <f>Разбивка_по_щитам!M576</f>
        <v/>
      </c>
      <c r="K571" s="14" t="str">
        <f>Разбивка_по_щитам!N576</f>
        <v/>
      </c>
      <c r="L571" s="14"/>
      <c r="M571" s="14" t="str">
        <f>Разбивка_по_щитам!P576</f>
        <v/>
      </c>
      <c r="N571" s="14"/>
    </row>
    <row r="572" spans="2:14" x14ac:dyDescent="0.2">
      <c r="B572" s="14">
        <f>Разбивка_по_щитам!B577</f>
        <v>1</v>
      </c>
      <c r="C572" s="14">
        <f>Разбивка_по_щитам!C577</f>
        <v>575</v>
      </c>
      <c r="D572" s="14" t="str">
        <f>Разбивка_по_щитам!F577</f>
        <v>ГРЩ-ЖД</v>
      </c>
      <c r="E572" s="14">
        <f>Разбивка_по_щитам!H577</f>
        <v>0</v>
      </c>
      <c r="F572" s="14" t="e">
        <f>Разбивка_по_щитам!I577</f>
        <v>#N/A</v>
      </c>
      <c r="G572" s="14" t="str">
        <f>Разбивка_по_щитам!J577</f>
        <v/>
      </c>
      <c r="H572" s="14" t="str">
        <f>Разбивка_по_щитам!K577</f>
        <v/>
      </c>
      <c r="I572" s="14" t="str">
        <f>Разбивка_по_щитам!L577</f>
        <v/>
      </c>
      <c r="J572" s="14" t="str">
        <f>Разбивка_по_щитам!M577</f>
        <v/>
      </c>
      <c r="K572" s="14" t="str">
        <f>Разбивка_по_щитам!N577</f>
        <v/>
      </c>
      <c r="L572" s="14"/>
      <c r="M572" s="14" t="str">
        <f>Разбивка_по_щитам!P577</f>
        <v/>
      </c>
      <c r="N572" s="14"/>
    </row>
    <row r="573" spans="2:14" x14ac:dyDescent="0.2">
      <c r="B573" s="14">
        <f>Разбивка_по_щитам!B578</f>
        <v>1</v>
      </c>
      <c r="C573" s="14">
        <f>Разбивка_по_щитам!C578</f>
        <v>576</v>
      </c>
      <c r="D573" s="14" t="str">
        <f>Разбивка_по_щитам!F578</f>
        <v>ГРЩ-ЖД</v>
      </c>
      <c r="E573" s="14">
        <f>Разбивка_по_щитам!H578</f>
        <v>0</v>
      </c>
      <c r="F573" s="14" t="e">
        <f>Разбивка_по_щитам!I578</f>
        <v>#N/A</v>
      </c>
      <c r="G573" s="14" t="str">
        <f>Разбивка_по_щитам!J578</f>
        <v/>
      </c>
      <c r="H573" s="14" t="str">
        <f>Разбивка_по_щитам!K578</f>
        <v/>
      </c>
      <c r="I573" s="14" t="str">
        <f>Разбивка_по_щитам!L578</f>
        <v/>
      </c>
      <c r="J573" s="14" t="str">
        <f>Разбивка_по_щитам!M578</f>
        <v/>
      </c>
      <c r="K573" s="14" t="str">
        <f>Разбивка_по_щитам!N578</f>
        <v/>
      </c>
      <c r="L573" s="14"/>
      <c r="M573" s="14" t="str">
        <f>Разбивка_по_щитам!P578</f>
        <v/>
      </c>
      <c r="N573" s="14"/>
    </row>
    <row r="574" spans="2:14" x14ac:dyDescent="0.2">
      <c r="B574" s="14">
        <f>Разбивка_по_щитам!B579</f>
        <v>1</v>
      </c>
      <c r="C574" s="14">
        <f>Разбивка_по_щитам!C579</f>
        <v>577</v>
      </c>
      <c r="D574" s="14" t="str">
        <f>Разбивка_по_щитам!F579</f>
        <v>ГРЩ-ЖД</v>
      </c>
      <c r="E574" s="14">
        <f>Разбивка_по_щитам!H579</f>
        <v>0</v>
      </c>
      <c r="F574" s="14" t="e">
        <f>Разбивка_по_щитам!I579</f>
        <v>#N/A</v>
      </c>
      <c r="G574" s="14" t="str">
        <f>Разбивка_по_щитам!J579</f>
        <v/>
      </c>
      <c r="H574" s="14" t="str">
        <f>Разбивка_по_щитам!K579</f>
        <v/>
      </c>
      <c r="I574" s="14" t="str">
        <f>Разбивка_по_щитам!L579</f>
        <v/>
      </c>
      <c r="J574" s="14" t="str">
        <f>Разбивка_по_щитам!M579</f>
        <v/>
      </c>
      <c r="K574" s="14" t="str">
        <f>Разбивка_по_щитам!N579</f>
        <v/>
      </c>
      <c r="L574" s="14"/>
      <c r="M574" s="14" t="str">
        <f>Разбивка_по_щитам!P579</f>
        <v/>
      </c>
      <c r="N574" s="14"/>
    </row>
    <row r="575" spans="2:14" x14ac:dyDescent="0.2">
      <c r="B575" s="14">
        <f>Разбивка_по_щитам!B580</f>
        <v>1</v>
      </c>
      <c r="C575" s="14">
        <f>Разбивка_по_щитам!C580</f>
        <v>578</v>
      </c>
      <c r="D575" s="14" t="str">
        <f>Разбивка_по_щитам!F580</f>
        <v>ГРЩ-ЖД</v>
      </c>
      <c r="E575" s="14">
        <f>Разбивка_по_щитам!H580</f>
        <v>0</v>
      </c>
      <c r="F575" s="14" t="e">
        <f>Разбивка_по_щитам!I580</f>
        <v>#N/A</v>
      </c>
      <c r="G575" s="14" t="str">
        <f>Разбивка_по_щитам!J580</f>
        <v/>
      </c>
      <c r="H575" s="14" t="str">
        <f>Разбивка_по_щитам!K580</f>
        <v/>
      </c>
      <c r="I575" s="14" t="str">
        <f>Разбивка_по_щитам!L580</f>
        <v/>
      </c>
      <c r="J575" s="14" t="str">
        <f>Разбивка_по_щитам!M580</f>
        <v/>
      </c>
      <c r="K575" s="14" t="str">
        <f>Разбивка_по_щитам!N580</f>
        <v/>
      </c>
      <c r="L575" s="14"/>
      <c r="M575" s="14" t="str">
        <f>Разбивка_по_щитам!P580</f>
        <v/>
      </c>
      <c r="N575" s="14"/>
    </row>
    <row r="576" spans="2:14" x14ac:dyDescent="0.2">
      <c r="B576" s="14">
        <f>Разбивка_по_щитам!B581</f>
        <v>1</v>
      </c>
      <c r="C576" s="14">
        <f>Разбивка_по_щитам!C581</f>
        <v>579</v>
      </c>
      <c r="D576" s="14" t="str">
        <f>Разбивка_по_щитам!F581</f>
        <v>ГРЩ-ЖД</v>
      </c>
      <c r="E576" s="14">
        <f>Разбивка_по_щитам!H581</f>
        <v>0</v>
      </c>
      <c r="F576" s="14" t="e">
        <f>Разбивка_по_щитам!I581</f>
        <v>#N/A</v>
      </c>
      <c r="G576" s="14" t="str">
        <f>Разбивка_по_щитам!J581</f>
        <v/>
      </c>
      <c r="H576" s="14" t="str">
        <f>Разбивка_по_щитам!K581</f>
        <v/>
      </c>
      <c r="I576" s="14" t="str">
        <f>Разбивка_по_щитам!L581</f>
        <v/>
      </c>
      <c r="J576" s="14" t="str">
        <f>Разбивка_по_щитам!M581</f>
        <v/>
      </c>
      <c r="K576" s="14" t="str">
        <f>Разбивка_по_щитам!N581</f>
        <v/>
      </c>
      <c r="L576" s="14"/>
      <c r="M576" s="14" t="str">
        <f>Разбивка_по_щитам!P581</f>
        <v/>
      </c>
      <c r="N576" s="14"/>
    </row>
    <row r="577" spans="2:14" x14ac:dyDescent="0.2">
      <c r="B577" s="14">
        <f>Разбивка_по_щитам!B582</f>
        <v>1</v>
      </c>
      <c r="C577" s="14">
        <f>Разбивка_по_щитам!C582</f>
        <v>580</v>
      </c>
      <c r="D577" s="14" t="str">
        <f>Разбивка_по_щитам!F582</f>
        <v>ГРЩ-ЖД</v>
      </c>
      <c r="E577" s="14">
        <f>Разбивка_по_щитам!H582</f>
        <v>0</v>
      </c>
      <c r="F577" s="14" t="e">
        <f>Разбивка_по_щитам!I582</f>
        <v>#N/A</v>
      </c>
      <c r="G577" s="14" t="str">
        <f>Разбивка_по_щитам!J582</f>
        <v/>
      </c>
      <c r="H577" s="14" t="str">
        <f>Разбивка_по_щитам!K582</f>
        <v/>
      </c>
      <c r="I577" s="14" t="str">
        <f>Разбивка_по_щитам!L582</f>
        <v/>
      </c>
      <c r="J577" s="14" t="str">
        <f>Разбивка_по_щитам!M582</f>
        <v/>
      </c>
      <c r="K577" s="14" t="str">
        <f>Разбивка_по_щитам!N582</f>
        <v/>
      </c>
      <c r="L577" s="14"/>
      <c r="M577" s="14" t="str">
        <f>Разбивка_по_щитам!P582</f>
        <v/>
      </c>
      <c r="N577" s="14"/>
    </row>
    <row r="578" spans="2:14" x14ac:dyDescent="0.2">
      <c r="B578" s="14">
        <f>Разбивка_по_щитам!B583</f>
        <v>1</v>
      </c>
      <c r="C578" s="14">
        <f>Разбивка_по_щитам!C583</f>
        <v>581</v>
      </c>
      <c r="D578" s="14" t="str">
        <f>Разбивка_по_щитам!F583</f>
        <v>ГРЩ-ЖД</v>
      </c>
      <c r="E578" s="14">
        <f>Разбивка_по_щитам!H583</f>
        <v>0</v>
      </c>
      <c r="F578" s="14" t="e">
        <f>Разбивка_по_щитам!I583</f>
        <v>#N/A</v>
      </c>
      <c r="G578" s="14" t="str">
        <f>Разбивка_по_щитам!J583</f>
        <v/>
      </c>
      <c r="H578" s="14" t="str">
        <f>Разбивка_по_щитам!K583</f>
        <v/>
      </c>
      <c r="I578" s="14" t="str">
        <f>Разбивка_по_щитам!L583</f>
        <v/>
      </c>
      <c r="J578" s="14" t="str">
        <f>Разбивка_по_щитам!M583</f>
        <v/>
      </c>
      <c r="K578" s="14" t="str">
        <f>Разбивка_по_щитам!N583</f>
        <v/>
      </c>
      <c r="L578" s="14"/>
      <c r="M578" s="14" t="str">
        <f>Разбивка_по_щитам!P583</f>
        <v/>
      </c>
      <c r="N578" s="14"/>
    </row>
    <row r="579" spans="2:14" x14ac:dyDescent="0.2">
      <c r="B579" s="14">
        <f>Разбивка_по_щитам!B584</f>
        <v>1</v>
      </c>
      <c r="C579" s="14">
        <f>Разбивка_по_щитам!C584</f>
        <v>582</v>
      </c>
      <c r="D579" s="14" t="str">
        <f>Разбивка_по_щитам!F584</f>
        <v>ГРЩ-ЖД</v>
      </c>
      <c r="E579" s="14">
        <f>Разбивка_по_щитам!H584</f>
        <v>0</v>
      </c>
      <c r="F579" s="14" t="e">
        <f>Разбивка_по_щитам!I584</f>
        <v>#N/A</v>
      </c>
      <c r="G579" s="14" t="str">
        <f>Разбивка_по_щитам!J584</f>
        <v/>
      </c>
      <c r="H579" s="14" t="str">
        <f>Разбивка_по_щитам!K584</f>
        <v/>
      </c>
      <c r="I579" s="14" t="str">
        <f>Разбивка_по_щитам!L584</f>
        <v/>
      </c>
      <c r="J579" s="14" t="str">
        <f>Разбивка_по_щитам!M584</f>
        <v/>
      </c>
      <c r="K579" s="14" t="str">
        <f>Разбивка_по_щитам!N584</f>
        <v/>
      </c>
      <c r="L579" s="14"/>
      <c r="M579" s="14" t="str">
        <f>Разбивка_по_щитам!P584</f>
        <v/>
      </c>
      <c r="N579" s="14"/>
    </row>
    <row r="580" spans="2:14" x14ac:dyDescent="0.2">
      <c r="B580" s="14">
        <f>Разбивка_по_щитам!B585</f>
        <v>1</v>
      </c>
      <c r="C580" s="14">
        <f>Разбивка_по_щитам!C585</f>
        <v>583</v>
      </c>
      <c r="D580" s="14" t="str">
        <f>Разбивка_по_щитам!F585</f>
        <v>ГРЩ-ЖД</v>
      </c>
      <c r="E580" s="14">
        <f>Разбивка_по_щитам!H585</f>
        <v>0</v>
      </c>
      <c r="F580" s="14" t="e">
        <f>Разбивка_по_щитам!I585</f>
        <v>#N/A</v>
      </c>
      <c r="G580" s="14" t="str">
        <f>Разбивка_по_щитам!J585</f>
        <v/>
      </c>
      <c r="H580" s="14" t="str">
        <f>Разбивка_по_щитам!K585</f>
        <v/>
      </c>
      <c r="I580" s="14" t="str">
        <f>Разбивка_по_щитам!L585</f>
        <v/>
      </c>
      <c r="J580" s="14" t="str">
        <f>Разбивка_по_щитам!M585</f>
        <v/>
      </c>
      <c r="K580" s="14" t="str">
        <f>Разбивка_по_щитам!N585</f>
        <v/>
      </c>
      <c r="L580" s="14"/>
      <c r="M580" s="14" t="str">
        <f>Разбивка_по_щитам!P585</f>
        <v/>
      </c>
      <c r="N580" s="14"/>
    </row>
    <row r="581" spans="2:14" x14ac:dyDescent="0.2">
      <c r="B581" s="14">
        <f>Разбивка_по_щитам!B586</f>
        <v>1</v>
      </c>
      <c r="C581" s="14">
        <f>Разбивка_по_щитам!C586</f>
        <v>584</v>
      </c>
      <c r="D581" s="14" t="str">
        <f>Разбивка_по_щитам!F586</f>
        <v>ГРЩ-ЖД</v>
      </c>
      <c r="E581" s="14">
        <f>Разбивка_по_щитам!H586</f>
        <v>0</v>
      </c>
      <c r="F581" s="14" t="e">
        <f>Разбивка_по_щитам!I586</f>
        <v>#N/A</v>
      </c>
      <c r="G581" s="14" t="str">
        <f>Разбивка_по_щитам!J586</f>
        <v/>
      </c>
      <c r="H581" s="14" t="str">
        <f>Разбивка_по_щитам!K586</f>
        <v/>
      </c>
      <c r="I581" s="14" t="str">
        <f>Разбивка_по_щитам!L586</f>
        <v/>
      </c>
      <c r="J581" s="14" t="str">
        <f>Разбивка_по_щитам!M586</f>
        <v/>
      </c>
      <c r="K581" s="14" t="str">
        <f>Разбивка_по_щитам!N586</f>
        <v/>
      </c>
      <c r="L581" s="14"/>
      <c r="M581" s="14" t="str">
        <f>Разбивка_по_щитам!P586</f>
        <v/>
      </c>
      <c r="N581" s="14"/>
    </row>
    <row r="582" spans="2:14" x14ac:dyDescent="0.2">
      <c r="B582" s="14">
        <f>Разбивка_по_щитам!B587</f>
        <v>1</v>
      </c>
      <c r="C582" s="14">
        <f>Разбивка_по_щитам!C587</f>
        <v>585</v>
      </c>
      <c r="D582" s="14" t="str">
        <f>Разбивка_по_щитам!F587</f>
        <v>ГРЩ-ЖД</v>
      </c>
      <c r="E582" s="14">
        <f>Разбивка_по_щитам!H587</f>
        <v>0</v>
      </c>
      <c r="F582" s="14" t="e">
        <f>Разбивка_по_щитам!I587</f>
        <v>#N/A</v>
      </c>
      <c r="G582" s="14" t="str">
        <f>Разбивка_по_щитам!J587</f>
        <v/>
      </c>
      <c r="H582" s="14" t="str">
        <f>Разбивка_по_щитам!K587</f>
        <v/>
      </c>
      <c r="I582" s="14" t="str">
        <f>Разбивка_по_щитам!L587</f>
        <v/>
      </c>
      <c r="J582" s="14" t="str">
        <f>Разбивка_по_щитам!M587</f>
        <v/>
      </c>
      <c r="K582" s="14" t="str">
        <f>Разбивка_по_щитам!N587</f>
        <v/>
      </c>
      <c r="L582" s="14"/>
      <c r="M582" s="14" t="str">
        <f>Разбивка_по_щитам!P587</f>
        <v/>
      </c>
      <c r="N582" s="14"/>
    </row>
    <row r="583" spans="2:14" x14ac:dyDescent="0.2">
      <c r="B583" s="14">
        <f>Разбивка_по_щитам!B588</f>
        <v>1</v>
      </c>
      <c r="C583" s="14">
        <f>Разбивка_по_щитам!C588</f>
        <v>586</v>
      </c>
      <c r="D583" s="14" t="str">
        <f>Разбивка_по_щитам!F588</f>
        <v>ГРЩ-ЖД</v>
      </c>
      <c r="E583" s="14">
        <f>Разбивка_по_щитам!H588</f>
        <v>0</v>
      </c>
      <c r="F583" s="14" t="e">
        <f>Разбивка_по_щитам!I588</f>
        <v>#N/A</v>
      </c>
      <c r="G583" s="14" t="str">
        <f>Разбивка_по_щитам!J588</f>
        <v/>
      </c>
      <c r="H583" s="14" t="str">
        <f>Разбивка_по_щитам!K588</f>
        <v/>
      </c>
      <c r="I583" s="14" t="str">
        <f>Разбивка_по_щитам!L588</f>
        <v/>
      </c>
      <c r="J583" s="14" t="str">
        <f>Разбивка_по_щитам!M588</f>
        <v/>
      </c>
      <c r="K583" s="14" t="str">
        <f>Разбивка_по_щитам!N588</f>
        <v/>
      </c>
      <c r="L583" s="14"/>
      <c r="M583" s="14" t="str">
        <f>Разбивка_по_щитам!P588</f>
        <v/>
      </c>
      <c r="N583" s="14"/>
    </row>
    <row r="584" spans="2:14" x14ac:dyDescent="0.2">
      <c r="B584" s="14">
        <f>Разбивка_по_щитам!B589</f>
        <v>1</v>
      </c>
      <c r="C584" s="14">
        <f>Разбивка_по_щитам!C589</f>
        <v>587</v>
      </c>
      <c r="D584" s="14" t="str">
        <f>Разбивка_по_щитам!F589</f>
        <v>ГРЩ-ЖД</v>
      </c>
      <c r="E584" s="14">
        <f>Разбивка_по_щитам!H589</f>
        <v>0</v>
      </c>
      <c r="F584" s="14" t="e">
        <f>Разбивка_по_щитам!I589</f>
        <v>#N/A</v>
      </c>
      <c r="G584" s="14" t="str">
        <f>Разбивка_по_щитам!J589</f>
        <v/>
      </c>
      <c r="H584" s="14" t="str">
        <f>Разбивка_по_щитам!K589</f>
        <v/>
      </c>
      <c r="I584" s="14" t="str">
        <f>Разбивка_по_щитам!L589</f>
        <v/>
      </c>
      <c r="J584" s="14" t="str">
        <f>Разбивка_по_щитам!M589</f>
        <v/>
      </c>
      <c r="K584" s="14" t="str">
        <f>Разбивка_по_щитам!N589</f>
        <v/>
      </c>
      <c r="L584" s="14"/>
      <c r="M584" s="14" t="str">
        <f>Разбивка_по_щитам!P589</f>
        <v/>
      </c>
      <c r="N584" s="14"/>
    </row>
    <row r="585" spans="2:14" x14ac:dyDescent="0.2">
      <c r="B585" s="14">
        <f>Разбивка_по_щитам!B590</f>
        <v>1</v>
      </c>
      <c r="C585" s="14">
        <f>Разбивка_по_щитам!C590</f>
        <v>588</v>
      </c>
      <c r="D585" s="14" t="str">
        <f>Разбивка_по_щитам!F590</f>
        <v>ГРЩ-ЖД</v>
      </c>
      <c r="E585" s="14">
        <f>Разбивка_по_щитам!H590</f>
        <v>0</v>
      </c>
      <c r="F585" s="14" t="e">
        <f>Разбивка_по_щитам!I590</f>
        <v>#N/A</v>
      </c>
      <c r="G585" s="14" t="str">
        <f>Разбивка_по_щитам!J590</f>
        <v/>
      </c>
      <c r="H585" s="14" t="str">
        <f>Разбивка_по_щитам!K590</f>
        <v/>
      </c>
      <c r="I585" s="14" t="str">
        <f>Разбивка_по_щитам!L590</f>
        <v/>
      </c>
      <c r="J585" s="14" t="str">
        <f>Разбивка_по_щитам!M590</f>
        <v/>
      </c>
      <c r="K585" s="14" t="str">
        <f>Разбивка_по_щитам!N590</f>
        <v/>
      </c>
      <c r="L585" s="14"/>
      <c r="M585" s="14" t="str">
        <f>Разбивка_по_щитам!P590</f>
        <v/>
      </c>
      <c r="N585" s="14"/>
    </row>
    <row r="586" spans="2:14" x14ac:dyDescent="0.2">
      <c r="B586" s="14">
        <f>Разбивка_по_щитам!B591</f>
        <v>1</v>
      </c>
      <c r="C586" s="14">
        <f>Разбивка_по_щитам!C591</f>
        <v>589</v>
      </c>
      <c r="D586" s="14" t="str">
        <f>Разбивка_по_щитам!F591</f>
        <v>ГРЩ-ЖД</v>
      </c>
      <c r="E586" s="14">
        <f>Разбивка_по_щитам!H591</f>
        <v>0</v>
      </c>
      <c r="F586" s="14" t="e">
        <f>Разбивка_по_щитам!I591</f>
        <v>#N/A</v>
      </c>
      <c r="G586" s="14" t="str">
        <f>Разбивка_по_щитам!J591</f>
        <v/>
      </c>
      <c r="H586" s="14" t="str">
        <f>Разбивка_по_щитам!K591</f>
        <v/>
      </c>
      <c r="I586" s="14" t="str">
        <f>Разбивка_по_щитам!L591</f>
        <v/>
      </c>
      <c r="J586" s="14" t="str">
        <f>Разбивка_по_щитам!M591</f>
        <v/>
      </c>
      <c r="K586" s="14" t="str">
        <f>Разбивка_по_щитам!N591</f>
        <v/>
      </c>
      <c r="L586" s="14"/>
      <c r="M586" s="14" t="str">
        <f>Разбивка_по_щитам!P591</f>
        <v/>
      </c>
      <c r="N586" s="14"/>
    </row>
    <row r="587" spans="2:14" x14ac:dyDescent="0.2">
      <c r="B587" s="14">
        <f>Разбивка_по_щитам!B592</f>
        <v>1</v>
      </c>
      <c r="C587" s="14">
        <f>Разбивка_по_щитам!C592</f>
        <v>590</v>
      </c>
      <c r="D587" s="14" t="str">
        <f>Разбивка_по_щитам!F592</f>
        <v>ГРЩ-ЖД</v>
      </c>
      <c r="E587" s="14">
        <f>Разбивка_по_щитам!H592</f>
        <v>0</v>
      </c>
      <c r="F587" s="14" t="e">
        <f>Разбивка_по_щитам!I592</f>
        <v>#N/A</v>
      </c>
      <c r="G587" s="14" t="str">
        <f>Разбивка_по_щитам!J592</f>
        <v/>
      </c>
      <c r="H587" s="14" t="str">
        <f>Разбивка_по_щитам!K592</f>
        <v/>
      </c>
      <c r="I587" s="14" t="str">
        <f>Разбивка_по_щитам!L592</f>
        <v/>
      </c>
      <c r="J587" s="14" t="str">
        <f>Разбивка_по_щитам!M592</f>
        <v/>
      </c>
      <c r="K587" s="14" t="str">
        <f>Разбивка_по_щитам!N592</f>
        <v/>
      </c>
      <c r="L587" s="14"/>
      <c r="M587" s="14" t="str">
        <f>Разбивка_по_щитам!P592</f>
        <v/>
      </c>
      <c r="N587" s="14"/>
    </row>
    <row r="588" spans="2:14" x14ac:dyDescent="0.2">
      <c r="B588" s="14">
        <f>Разбивка_по_щитам!B593</f>
        <v>1</v>
      </c>
      <c r="C588" s="14">
        <f>Разбивка_по_щитам!C593</f>
        <v>591</v>
      </c>
      <c r="D588" s="14" t="str">
        <f>Разбивка_по_щитам!F593</f>
        <v>ГРЩ-ЖД</v>
      </c>
      <c r="E588" s="14">
        <f>Разбивка_по_щитам!H593</f>
        <v>0</v>
      </c>
      <c r="F588" s="14" t="e">
        <f>Разбивка_по_щитам!I593</f>
        <v>#N/A</v>
      </c>
      <c r="G588" s="14" t="str">
        <f>Разбивка_по_щитам!J593</f>
        <v/>
      </c>
      <c r="H588" s="14" t="str">
        <f>Разбивка_по_щитам!K593</f>
        <v/>
      </c>
      <c r="I588" s="14" t="str">
        <f>Разбивка_по_щитам!L593</f>
        <v/>
      </c>
      <c r="J588" s="14" t="str">
        <f>Разбивка_по_щитам!M593</f>
        <v/>
      </c>
      <c r="K588" s="14" t="str">
        <f>Разбивка_по_щитам!N593</f>
        <v/>
      </c>
      <c r="L588" s="14"/>
      <c r="M588" s="14" t="str">
        <f>Разбивка_по_щитам!P593</f>
        <v/>
      </c>
      <c r="N588" s="14"/>
    </row>
    <row r="589" spans="2:14" x14ac:dyDescent="0.2">
      <c r="B589" s="14">
        <f>Разбивка_по_щитам!B594</f>
        <v>1</v>
      </c>
      <c r="C589" s="14">
        <f>Разбивка_по_щитам!C594</f>
        <v>592</v>
      </c>
      <c r="D589" s="14" t="str">
        <f>Разбивка_по_щитам!F594</f>
        <v>ГРЩ-ЖД</v>
      </c>
      <c r="E589" s="14">
        <f>Разбивка_по_щитам!H594</f>
        <v>0</v>
      </c>
      <c r="F589" s="14" t="e">
        <f>Разбивка_по_щитам!I594</f>
        <v>#N/A</v>
      </c>
      <c r="G589" s="14" t="str">
        <f>Разбивка_по_щитам!J594</f>
        <v/>
      </c>
      <c r="H589" s="14" t="str">
        <f>Разбивка_по_щитам!K594</f>
        <v/>
      </c>
      <c r="I589" s="14" t="str">
        <f>Разбивка_по_щитам!L594</f>
        <v/>
      </c>
      <c r="J589" s="14" t="str">
        <f>Разбивка_по_щитам!M594</f>
        <v/>
      </c>
      <c r="K589" s="14" t="str">
        <f>Разбивка_по_щитам!N594</f>
        <v/>
      </c>
      <c r="L589" s="14"/>
      <c r="M589" s="14" t="str">
        <f>Разбивка_по_щитам!P594</f>
        <v/>
      </c>
      <c r="N589" s="14"/>
    </row>
    <row r="590" spans="2:14" x14ac:dyDescent="0.2">
      <c r="B590" s="14">
        <f>Разбивка_по_щитам!B595</f>
        <v>1</v>
      </c>
      <c r="C590" s="14">
        <f>Разбивка_по_щитам!C595</f>
        <v>593</v>
      </c>
      <c r="D590" s="14" t="str">
        <f>Разбивка_по_щитам!F595</f>
        <v>ГРЩ-ЖД</v>
      </c>
      <c r="E590" s="14">
        <f>Разбивка_по_щитам!H595</f>
        <v>0</v>
      </c>
      <c r="F590" s="14" t="e">
        <f>Разбивка_по_щитам!I595</f>
        <v>#N/A</v>
      </c>
      <c r="G590" s="14" t="str">
        <f>Разбивка_по_щитам!J595</f>
        <v/>
      </c>
      <c r="H590" s="14" t="str">
        <f>Разбивка_по_щитам!K595</f>
        <v/>
      </c>
      <c r="I590" s="14" t="str">
        <f>Разбивка_по_щитам!L595</f>
        <v/>
      </c>
      <c r="J590" s="14" t="str">
        <f>Разбивка_по_щитам!M595</f>
        <v/>
      </c>
      <c r="K590" s="14" t="str">
        <f>Разбивка_по_щитам!N595</f>
        <v/>
      </c>
      <c r="L590" s="14"/>
      <c r="M590" s="14" t="str">
        <f>Разбивка_по_щитам!P595</f>
        <v/>
      </c>
      <c r="N590" s="14"/>
    </row>
    <row r="591" spans="2:14" x14ac:dyDescent="0.2">
      <c r="B591" s="14">
        <f>Разбивка_по_щитам!B596</f>
        <v>1</v>
      </c>
      <c r="C591" s="14">
        <f>Разбивка_по_щитам!C596</f>
        <v>594</v>
      </c>
      <c r="D591" s="14" t="str">
        <f>Разбивка_по_щитам!F596</f>
        <v>ГРЩ-ЖД</v>
      </c>
      <c r="E591" s="14">
        <f>Разбивка_по_щитам!H596</f>
        <v>0</v>
      </c>
      <c r="F591" s="14" t="e">
        <f>Разбивка_по_щитам!I596</f>
        <v>#N/A</v>
      </c>
      <c r="G591" s="14" t="str">
        <f>Разбивка_по_щитам!J596</f>
        <v/>
      </c>
      <c r="H591" s="14" t="str">
        <f>Разбивка_по_щитам!K596</f>
        <v/>
      </c>
      <c r="I591" s="14" t="str">
        <f>Разбивка_по_щитам!L596</f>
        <v/>
      </c>
      <c r="J591" s="14" t="str">
        <f>Разбивка_по_щитам!M596</f>
        <v/>
      </c>
      <c r="K591" s="14" t="str">
        <f>Разбивка_по_щитам!N596</f>
        <v/>
      </c>
      <c r="L591" s="14"/>
      <c r="M591" s="14" t="str">
        <f>Разбивка_по_щитам!P596</f>
        <v/>
      </c>
      <c r="N591" s="14"/>
    </row>
    <row r="592" spans="2:14" x14ac:dyDescent="0.2">
      <c r="B592" s="14">
        <f>Разбивка_по_щитам!B597</f>
        <v>1</v>
      </c>
      <c r="C592" s="14">
        <f>Разбивка_по_щитам!C597</f>
        <v>595</v>
      </c>
      <c r="D592" s="14" t="str">
        <f>Разбивка_по_щитам!F597</f>
        <v>ГРЩ-ЖД</v>
      </c>
      <c r="E592" s="14">
        <f>Разбивка_по_щитам!H597</f>
        <v>0</v>
      </c>
      <c r="F592" s="14" t="e">
        <f>Разбивка_по_щитам!I597</f>
        <v>#N/A</v>
      </c>
      <c r="G592" s="14" t="str">
        <f>Разбивка_по_щитам!J597</f>
        <v/>
      </c>
      <c r="H592" s="14" t="str">
        <f>Разбивка_по_щитам!K597</f>
        <v/>
      </c>
      <c r="I592" s="14" t="str">
        <f>Разбивка_по_щитам!L597</f>
        <v/>
      </c>
      <c r="J592" s="14" t="str">
        <f>Разбивка_по_щитам!M597</f>
        <v/>
      </c>
      <c r="K592" s="14" t="str">
        <f>Разбивка_по_щитам!N597</f>
        <v/>
      </c>
      <c r="L592" s="14"/>
      <c r="M592" s="14" t="str">
        <f>Разбивка_по_щитам!P597</f>
        <v/>
      </c>
      <c r="N592" s="14"/>
    </row>
    <row r="593" spans="2:14" x14ac:dyDescent="0.2">
      <c r="B593" s="14">
        <f>Разбивка_по_щитам!B598</f>
        <v>1</v>
      </c>
      <c r="C593" s="14">
        <f>Разбивка_по_щитам!C598</f>
        <v>596</v>
      </c>
      <c r="D593" s="14" t="str">
        <f>Разбивка_по_щитам!F598</f>
        <v>ГРЩ-ЖД</v>
      </c>
      <c r="E593" s="14">
        <f>Разбивка_по_щитам!H598</f>
        <v>0</v>
      </c>
      <c r="F593" s="14" t="e">
        <f>Разбивка_по_щитам!I598</f>
        <v>#N/A</v>
      </c>
      <c r="G593" s="14" t="str">
        <f>Разбивка_по_щитам!J598</f>
        <v/>
      </c>
      <c r="H593" s="14" t="str">
        <f>Разбивка_по_щитам!K598</f>
        <v/>
      </c>
      <c r="I593" s="14" t="str">
        <f>Разбивка_по_щитам!L598</f>
        <v/>
      </c>
      <c r="J593" s="14" t="str">
        <f>Разбивка_по_щитам!M598</f>
        <v/>
      </c>
      <c r="K593" s="14" t="str">
        <f>Разбивка_по_щитам!N598</f>
        <v/>
      </c>
      <c r="L593" s="14"/>
      <c r="M593" s="14" t="str">
        <f>Разбивка_по_щитам!P598</f>
        <v/>
      </c>
      <c r="N593" s="14"/>
    </row>
    <row r="594" spans="2:14" x14ac:dyDescent="0.2">
      <c r="B594" s="14">
        <f>Разбивка_по_щитам!B599</f>
        <v>1</v>
      </c>
      <c r="C594" s="14">
        <f>Разбивка_по_щитам!C599</f>
        <v>597</v>
      </c>
      <c r="D594" s="14" t="str">
        <f>Разбивка_по_щитам!F599</f>
        <v>ГРЩ-ЖД</v>
      </c>
      <c r="E594" s="14">
        <f>Разбивка_по_щитам!H599</f>
        <v>0</v>
      </c>
      <c r="F594" s="14" t="e">
        <f>Разбивка_по_щитам!I599</f>
        <v>#N/A</v>
      </c>
      <c r="G594" s="14" t="str">
        <f>Разбивка_по_щитам!J599</f>
        <v/>
      </c>
      <c r="H594" s="14" t="str">
        <f>Разбивка_по_щитам!K599</f>
        <v/>
      </c>
      <c r="I594" s="14" t="str">
        <f>Разбивка_по_щитам!L599</f>
        <v/>
      </c>
      <c r="J594" s="14" t="str">
        <f>Разбивка_по_щитам!M599</f>
        <v/>
      </c>
      <c r="K594" s="14" t="str">
        <f>Разбивка_по_щитам!N599</f>
        <v/>
      </c>
      <c r="L594" s="14"/>
      <c r="M594" s="14" t="str">
        <f>Разбивка_по_щитам!P599</f>
        <v/>
      </c>
      <c r="N594" s="14"/>
    </row>
    <row r="595" spans="2:14" x14ac:dyDescent="0.2">
      <c r="B595" s="14">
        <f>Разбивка_по_щитам!B600</f>
        <v>1</v>
      </c>
      <c r="C595" s="14">
        <f>Разбивка_по_щитам!C600</f>
        <v>598</v>
      </c>
      <c r="D595" s="14" t="str">
        <f>Разбивка_по_щитам!F600</f>
        <v>ГРЩ-ЖД</v>
      </c>
      <c r="E595" s="14">
        <f>Разбивка_по_щитам!H600</f>
        <v>0</v>
      </c>
      <c r="F595" s="14" t="e">
        <f>Разбивка_по_щитам!I600</f>
        <v>#N/A</v>
      </c>
      <c r="G595" s="14" t="str">
        <f>Разбивка_по_щитам!J600</f>
        <v/>
      </c>
      <c r="H595" s="14" t="str">
        <f>Разбивка_по_щитам!K600</f>
        <v/>
      </c>
      <c r="I595" s="14" t="str">
        <f>Разбивка_по_щитам!L600</f>
        <v/>
      </c>
      <c r="J595" s="14" t="str">
        <f>Разбивка_по_щитам!M600</f>
        <v/>
      </c>
      <c r="K595" s="14" t="str">
        <f>Разбивка_по_щитам!N600</f>
        <v/>
      </c>
      <c r="L595" s="14"/>
      <c r="M595" s="14" t="str">
        <f>Разбивка_по_щитам!P600</f>
        <v/>
      </c>
      <c r="N595" s="14"/>
    </row>
    <row r="596" spans="2:14" x14ac:dyDescent="0.2">
      <c r="B596" s="14">
        <f>Разбивка_по_щитам!B601</f>
        <v>1</v>
      </c>
      <c r="C596" s="14">
        <f>Разбивка_по_щитам!C601</f>
        <v>599</v>
      </c>
      <c r="D596" s="14" t="str">
        <f>Разбивка_по_щитам!F601</f>
        <v>ГРЩ-ЖД</v>
      </c>
      <c r="E596" s="14">
        <f>Разбивка_по_щитам!H601</f>
        <v>0</v>
      </c>
      <c r="F596" s="14" t="e">
        <f>Разбивка_по_щитам!I601</f>
        <v>#N/A</v>
      </c>
      <c r="G596" s="14" t="str">
        <f>Разбивка_по_щитам!J601</f>
        <v/>
      </c>
      <c r="H596" s="14" t="str">
        <f>Разбивка_по_щитам!K601</f>
        <v/>
      </c>
      <c r="I596" s="14" t="str">
        <f>Разбивка_по_щитам!L601</f>
        <v/>
      </c>
      <c r="J596" s="14" t="str">
        <f>Разбивка_по_щитам!M601</f>
        <v/>
      </c>
      <c r="K596" s="14" t="str">
        <f>Разбивка_по_щитам!N601</f>
        <v/>
      </c>
      <c r="L596" s="14"/>
      <c r="M596" s="14" t="str">
        <f>Разбивка_по_щитам!P601</f>
        <v/>
      </c>
      <c r="N596" s="14"/>
    </row>
    <row r="597" spans="2:14" x14ac:dyDescent="0.2">
      <c r="B597" s="14">
        <f>Разбивка_по_щитам!B602</f>
        <v>1</v>
      </c>
      <c r="C597" s="14">
        <f>Разбивка_по_щитам!C602</f>
        <v>600</v>
      </c>
      <c r="D597" s="14" t="str">
        <f>Разбивка_по_щитам!F602</f>
        <v>ГРЩ-ЖД</v>
      </c>
      <c r="E597" s="14">
        <f>Разбивка_по_щитам!H602</f>
        <v>0</v>
      </c>
      <c r="F597" s="14" t="e">
        <f>Разбивка_по_щитам!I602</f>
        <v>#N/A</v>
      </c>
      <c r="G597" s="14" t="str">
        <f>Разбивка_по_щитам!J602</f>
        <v/>
      </c>
      <c r="H597" s="14" t="str">
        <f>Разбивка_по_щитам!K602</f>
        <v/>
      </c>
      <c r="I597" s="14" t="str">
        <f>Разбивка_по_щитам!L602</f>
        <v/>
      </c>
      <c r="J597" s="14" t="str">
        <f>Разбивка_по_щитам!M602</f>
        <v/>
      </c>
      <c r="K597" s="14" t="str">
        <f>Разбивка_по_щитам!N602</f>
        <v/>
      </c>
      <c r="L597" s="14"/>
      <c r="M597" s="14" t="str">
        <f>Разбивка_по_щитам!P602</f>
        <v/>
      </c>
      <c r="N597" s="14"/>
    </row>
    <row r="598" spans="2:14" x14ac:dyDescent="0.2">
      <c r="B598" s="14">
        <f>Разбивка_по_щитам!B603</f>
        <v>1</v>
      </c>
      <c r="C598" s="14">
        <f>Разбивка_по_щитам!C603</f>
        <v>601</v>
      </c>
      <c r="D598" s="14" t="str">
        <f>Разбивка_по_щитам!F603</f>
        <v>ГРЩ-ЖД</v>
      </c>
      <c r="E598" s="14">
        <f>Разбивка_по_щитам!H603</f>
        <v>0</v>
      </c>
      <c r="F598" s="14" t="e">
        <f>Разбивка_по_щитам!I603</f>
        <v>#N/A</v>
      </c>
      <c r="G598" s="14" t="str">
        <f>Разбивка_по_щитам!J603</f>
        <v/>
      </c>
      <c r="H598" s="14" t="str">
        <f>Разбивка_по_щитам!K603</f>
        <v/>
      </c>
      <c r="I598" s="14" t="str">
        <f>Разбивка_по_щитам!L603</f>
        <v/>
      </c>
      <c r="J598" s="14" t="str">
        <f>Разбивка_по_щитам!M603</f>
        <v/>
      </c>
      <c r="K598" s="14" t="str">
        <f>Разбивка_по_щитам!N603</f>
        <v/>
      </c>
      <c r="L598" s="14"/>
      <c r="M598" s="14" t="str">
        <f>Разбивка_по_щитам!P603</f>
        <v/>
      </c>
      <c r="N598" s="14"/>
    </row>
    <row r="599" spans="2:14" x14ac:dyDescent="0.2">
      <c r="B599" s="14">
        <f>Разбивка_по_щитам!B604</f>
        <v>1</v>
      </c>
      <c r="C599" s="14">
        <f>Разбивка_по_щитам!C604</f>
        <v>602</v>
      </c>
      <c r="D599" s="14" t="str">
        <f>Разбивка_по_щитам!F604</f>
        <v>ГРЩ-ЖД</v>
      </c>
      <c r="E599" s="14">
        <f>Разбивка_по_щитам!H604</f>
        <v>0</v>
      </c>
      <c r="F599" s="14" t="e">
        <f>Разбивка_по_щитам!I604</f>
        <v>#N/A</v>
      </c>
      <c r="G599" s="14" t="str">
        <f>Разбивка_по_щитам!J604</f>
        <v/>
      </c>
      <c r="H599" s="14" t="str">
        <f>Разбивка_по_щитам!K604</f>
        <v/>
      </c>
      <c r="I599" s="14" t="str">
        <f>Разбивка_по_щитам!L604</f>
        <v/>
      </c>
      <c r="J599" s="14" t="str">
        <f>Разбивка_по_щитам!M604</f>
        <v/>
      </c>
      <c r="K599" s="14" t="str">
        <f>Разбивка_по_щитам!N604</f>
        <v/>
      </c>
      <c r="L599" s="14"/>
      <c r="M599" s="14" t="str">
        <f>Разбивка_по_щитам!P604</f>
        <v/>
      </c>
      <c r="N599" s="14"/>
    </row>
    <row r="600" spans="2:14" x14ac:dyDescent="0.2">
      <c r="B600" s="14">
        <f>Разбивка_по_щитам!B605</f>
        <v>1</v>
      </c>
      <c r="C600" s="14">
        <f>Разбивка_по_щитам!C605</f>
        <v>603</v>
      </c>
      <c r="D600" s="14" t="str">
        <f>Разбивка_по_щитам!F605</f>
        <v>ГРЩ-ЖД</v>
      </c>
      <c r="E600" s="14">
        <f>Разбивка_по_щитам!H605</f>
        <v>0</v>
      </c>
      <c r="F600" s="14" t="e">
        <f>Разбивка_по_щитам!I605</f>
        <v>#N/A</v>
      </c>
      <c r="G600" s="14" t="str">
        <f>Разбивка_по_щитам!J605</f>
        <v/>
      </c>
      <c r="H600" s="14" t="str">
        <f>Разбивка_по_щитам!K605</f>
        <v/>
      </c>
      <c r="I600" s="14" t="str">
        <f>Разбивка_по_щитам!L605</f>
        <v/>
      </c>
      <c r="J600" s="14" t="str">
        <f>Разбивка_по_щитам!M605</f>
        <v/>
      </c>
      <c r="K600" s="14" t="str">
        <f>Разбивка_по_щитам!N605</f>
        <v/>
      </c>
      <c r="L600" s="14"/>
      <c r="M600" s="14" t="str">
        <f>Разбивка_по_щитам!P605</f>
        <v/>
      </c>
      <c r="N600" s="14"/>
    </row>
    <row r="601" spans="2:14" x14ac:dyDescent="0.2">
      <c r="B601" s="14">
        <f>Разбивка_по_щитам!B606</f>
        <v>1</v>
      </c>
      <c r="C601" s="14">
        <f>Разбивка_по_щитам!C606</f>
        <v>604</v>
      </c>
      <c r="D601" s="14" t="str">
        <f>Разбивка_по_щитам!F606</f>
        <v>ГРЩ-ЖД</v>
      </c>
      <c r="E601" s="14">
        <f>Разбивка_по_щитам!H606</f>
        <v>0</v>
      </c>
      <c r="F601" s="14" t="e">
        <f>Разбивка_по_щитам!I606</f>
        <v>#N/A</v>
      </c>
      <c r="G601" s="14" t="str">
        <f>Разбивка_по_щитам!J606</f>
        <v/>
      </c>
      <c r="H601" s="14" t="str">
        <f>Разбивка_по_щитам!K606</f>
        <v/>
      </c>
      <c r="I601" s="14" t="str">
        <f>Разбивка_по_щитам!L606</f>
        <v/>
      </c>
      <c r="J601" s="14" t="str">
        <f>Разбивка_по_щитам!M606</f>
        <v/>
      </c>
      <c r="K601" s="14" t="str">
        <f>Разбивка_по_щитам!N606</f>
        <v/>
      </c>
      <c r="L601" s="14"/>
      <c r="M601" s="14" t="str">
        <f>Разбивка_по_щитам!P606</f>
        <v/>
      </c>
      <c r="N601" s="14"/>
    </row>
    <row r="602" spans="2:14" x14ac:dyDescent="0.2">
      <c r="B602" s="14">
        <f>Разбивка_по_щитам!B607</f>
        <v>1</v>
      </c>
      <c r="C602" s="14">
        <f>Разбивка_по_щитам!C607</f>
        <v>605</v>
      </c>
      <c r="D602" s="14" t="str">
        <f>Разбивка_по_щитам!F607</f>
        <v>ГРЩ-ЖД</v>
      </c>
      <c r="E602" s="14">
        <f>Разбивка_по_щитам!H607</f>
        <v>0</v>
      </c>
      <c r="F602" s="14" t="e">
        <f>Разбивка_по_щитам!I607</f>
        <v>#N/A</v>
      </c>
      <c r="G602" s="14" t="str">
        <f>Разбивка_по_щитам!J607</f>
        <v/>
      </c>
      <c r="H602" s="14" t="str">
        <f>Разбивка_по_щитам!K607</f>
        <v/>
      </c>
      <c r="I602" s="14" t="str">
        <f>Разбивка_по_щитам!L607</f>
        <v/>
      </c>
      <c r="J602" s="14" t="str">
        <f>Разбивка_по_щитам!M607</f>
        <v/>
      </c>
      <c r="K602" s="14" t="str">
        <f>Разбивка_по_щитам!N607</f>
        <v/>
      </c>
      <c r="L602" s="14"/>
      <c r="M602" s="14" t="str">
        <f>Разбивка_по_щитам!P607</f>
        <v/>
      </c>
      <c r="N602" s="14"/>
    </row>
    <row r="603" spans="2:14" x14ac:dyDescent="0.2">
      <c r="B603" s="14">
        <f>Разбивка_по_щитам!B608</f>
        <v>1</v>
      </c>
      <c r="C603" s="14">
        <f>Разбивка_по_щитам!C608</f>
        <v>606</v>
      </c>
      <c r="D603" s="14" t="str">
        <f>Разбивка_по_щитам!F608</f>
        <v>ГРЩ-ЖД</v>
      </c>
      <c r="E603" s="14">
        <f>Разбивка_по_щитам!H608</f>
        <v>0</v>
      </c>
      <c r="F603" s="14" t="e">
        <f>Разбивка_по_щитам!I608</f>
        <v>#N/A</v>
      </c>
      <c r="G603" s="14" t="str">
        <f>Разбивка_по_щитам!J608</f>
        <v/>
      </c>
      <c r="H603" s="14" t="str">
        <f>Разбивка_по_щитам!K608</f>
        <v/>
      </c>
      <c r="I603" s="14" t="str">
        <f>Разбивка_по_щитам!L608</f>
        <v/>
      </c>
      <c r="J603" s="14" t="str">
        <f>Разбивка_по_щитам!M608</f>
        <v/>
      </c>
      <c r="K603" s="14" t="str">
        <f>Разбивка_по_щитам!N608</f>
        <v/>
      </c>
      <c r="L603" s="14"/>
      <c r="M603" s="14" t="str">
        <f>Разбивка_по_щитам!P608</f>
        <v/>
      </c>
      <c r="N603" s="14"/>
    </row>
    <row r="604" spans="2:14" x14ac:dyDescent="0.2">
      <c r="B604" s="14">
        <f>Разбивка_по_щитам!B609</f>
        <v>1</v>
      </c>
      <c r="C604" s="14">
        <f>Разбивка_по_щитам!C609</f>
        <v>607</v>
      </c>
      <c r="D604" s="14" t="str">
        <f>Разбивка_по_щитам!F609</f>
        <v>ГРЩ-ЖД</v>
      </c>
      <c r="E604" s="14">
        <f>Разбивка_по_щитам!H609</f>
        <v>0</v>
      </c>
      <c r="F604" s="14" t="e">
        <f>Разбивка_по_щитам!I609</f>
        <v>#N/A</v>
      </c>
      <c r="G604" s="14" t="str">
        <f>Разбивка_по_щитам!J609</f>
        <v/>
      </c>
      <c r="H604" s="14" t="str">
        <f>Разбивка_по_щитам!K609</f>
        <v/>
      </c>
      <c r="I604" s="14" t="str">
        <f>Разбивка_по_щитам!L609</f>
        <v/>
      </c>
      <c r="J604" s="14" t="str">
        <f>Разбивка_по_щитам!M609</f>
        <v/>
      </c>
      <c r="K604" s="14" t="str">
        <f>Разбивка_по_щитам!N609</f>
        <v/>
      </c>
      <c r="L604" s="14"/>
      <c r="M604" s="14" t="str">
        <f>Разбивка_по_щитам!P609</f>
        <v/>
      </c>
      <c r="N604" s="14"/>
    </row>
    <row r="605" spans="2:14" x14ac:dyDescent="0.2">
      <c r="B605" s="14">
        <f>Разбивка_по_щитам!B610</f>
        <v>1</v>
      </c>
      <c r="C605" s="14">
        <f>Разбивка_по_щитам!C610</f>
        <v>608</v>
      </c>
      <c r="D605" s="14" t="str">
        <f>Разбивка_по_щитам!F610</f>
        <v>ГРЩ-ЖД</v>
      </c>
      <c r="E605" s="14">
        <f>Разбивка_по_щитам!H610</f>
        <v>0</v>
      </c>
      <c r="F605" s="14" t="e">
        <f>Разбивка_по_щитам!I610</f>
        <v>#N/A</v>
      </c>
      <c r="G605" s="14" t="str">
        <f>Разбивка_по_щитам!J610</f>
        <v/>
      </c>
      <c r="H605" s="14" t="str">
        <f>Разбивка_по_щитам!K610</f>
        <v/>
      </c>
      <c r="I605" s="14" t="str">
        <f>Разбивка_по_щитам!L610</f>
        <v/>
      </c>
      <c r="J605" s="14" t="str">
        <f>Разбивка_по_щитам!M610</f>
        <v/>
      </c>
      <c r="K605" s="14" t="str">
        <f>Разбивка_по_щитам!N610</f>
        <v/>
      </c>
      <c r="L605" s="14"/>
      <c r="M605" s="14" t="str">
        <f>Разбивка_по_щитам!P610</f>
        <v/>
      </c>
      <c r="N605" s="14"/>
    </row>
    <row r="606" spans="2:14" x14ac:dyDescent="0.2">
      <c r="B606" s="14">
        <f>Разбивка_по_щитам!B611</f>
        <v>1</v>
      </c>
      <c r="C606" s="14">
        <f>Разбивка_по_щитам!C611</f>
        <v>609</v>
      </c>
      <c r="D606" s="14" t="str">
        <f>Разбивка_по_щитам!F611</f>
        <v>ГРЩ-ЖД</v>
      </c>
      <c r="E606" s="14">
        <f>Разбивка_по_щитам!H611</f>
        <v>0</v>
      </c>
      <c r="F606" s="14" t="e">
        <f>Разбивка_по_щитам!I611</f>
        <v>#N/A</v>
      </c>
      <c r="G606" s="14" t="str">
        <f>Разбивка_по_щитам!J611</f>
        <v/>
      </c>
      <c r="H606" s="14" t="str">
        <f>Разбивка_по_щитам!K611</f>
        <v/>
      </c>
      <c r="I606" s="14" t="str">
        <f>Разбивка_по_щитам!L611</f>
        <v/>
      </c>
      <c r="J606" s="14" t="str">
        <f>Разбивка_по_щитам!M611</f>
        <v/>
      </c>
      <c r="K606" s="14" t="str">
        <f>Разбивка_по_щитам!N611</f>
        <v/>
      </c>
      <c r="L606" s="14"/>
      <c r="M606" s="14" t="str">
        <f>Разбивка_по_щитам!P611</f>
        <v/>
      </c>
      <c r="N606" s="14"/>
    </row>
    <row r="607" spans="2:14" x14ac:dyDescent="0.2">
      <c r="B607" s="14">
        <f>Разбивка_по_щитам!B612</f>
        <v>1</v>
      </c>
      <c r="C607" s="14">
        <f>Разбивка_по_щитам!C612</f>
        <v>610</v>
      </c>
      <c r="D607" s="14" t="str">
        <f>Разбивка_по_щитам!F612</f>
        <v>ГРЩ-ЖД</v>
      </c>
      <c r="E607" s="14">
        <f>Разбивка_по_щитам!H612</f>
        <v>0</v>
      </c>
      <c r="F607" s="14" t="e">
        <f>Разбивка_по_щитам!I612</f>
        <v>#N/A</v>
      </c>
      <c r="G607" s="14" t="str">
        <f>Разбивка_по_щитам!J612</f>
        <v/>
      </c>
      <c r="H607" s="14" t="str">
        <f>Разбивка_по_щитам!K612</f>
        <v/>
      </c>
      <c r="I607" s="14" t="str">
        <f>Разбивка_по_щитам!L612</f>
        <v/>
      </c>
      <c r="J607" s="14" t="str">
        <f>Разбивка_по_щитам!M612</f>
        <v/>
      </c>
      <c r="K607" s="14" t="str">
        <f>Разбивка_по_щитам!N612</f>
        <v/>
      </c>
      <c r="L607" s="14"/>
      <c r="M607" s="14" t="str">
        <f>Разбивка_по_щитам!P612</f>
        <v/>
      </c>
      <c r="N607" s="14"/>
    </row>
    <row r="608" spans="2:14" x14ac:dyDescent="0.2">
      <c r="B608" s="14">
        <f>Разбивка_по_щитам!B613</f>
        <v>1</v>
      </c>
      <c r="C608" s="14">
        <f>Разбивка_по_щитам!C613</f>
        <v>611</v>
      </c>
      <c r="D608" s="14" t="str">
        <f>Разбивка_по_щитам!F613</f>
        <v>ГРЩ-ЖД</v>
      </c>
      <c r="E608" s="14">
        <f>Разбивка_по_щитам!H613</f>
        <v>0</v>
      </c>
      <c r="F608" s="14" t="e">
        <f>Разбивка_по_щитам!I613</f>
        <v>#N/A</v>
      </c>
      <c r="G608" s="14" t="str">
        <f>Разбивка_по_щитам!J613</f>
        <v/>
      </c>
      <c r="H608" s="14" t="str">
        <f>Разбивка_по_щитам!K613</f>
        <v/>
      </c>
      <c r="I608" s="14" t="str">
        <f>Разбивка_по_щитам!L613</f>
        <v/>
      </c>
      <c r="J608" s="14" t="str">
        <f>Разбивка_по_щитам!M613</f>
        <v/>
      </c>
      <c r="K608" s="14" t="str">
        <f>Разбивка_по_щитам!N613</f>
        <v/>
      </c>
      <c r="L608" s="14"/>
      <c r="M608" s="14" t="str">
        <f>Разбивка_по_щитам!P613</f>
        <v/>
      </c>
      <c r="N608" s="14"/>
    </row>
    <row r="609" spans="2:14" x14ac:dyDescent="0.2">
      <c r="B609" s="14">
        <f>Разбивка_по_щитам!B614</f>
        <v>1</v>
      </c>
      <c r="C609" s="14">
        <f>Разбивка_по_щитам!C614</f>
        <v>612</v>
      </c>
      <c r="D609" s="14" t="str">
        <f>Разбивка_по_щитам!F614</f>
        <v>ГРЩ-ЖД</v>
      </c>
      <c r="E609" s="14">
        <f>Разбивка_по_щитам!H614</f>
        <v>0</v>
      </c>
      <c r="F609" s="14" t="e">
        <f>Разбивка_по_щитам!I614</f>
        <v>#N/A</v>
      </c>
      <c r="G609" s="14" t="str">
        <f>Разбивка_по_щитам!J614</f>
        <v/>
      </c>
      <c r="H609" s="14" t="str">
        <f>Разбивка_по_щитам!K614</f>
        <v/>
      </c>
      <c r="I609" s="14" t="str">
        <f>Разбивка_по_щитам!L614</f>
        <v/>
      </c>
      <c r="J609" s="14" t="str">
        <f>Разбивка_по_щитам!M614</f>
        <v/>
      </c>
      <c r="K609" s="14" t="str">
        <f>Разбивка_по_щитам!N614</f>
        <v/>
      </c>
      <c r="L609" s="14"/>
      <c r="M609" s="14" t="str">
        <f>Разбивка_по_щитам!P614</f>
        <v/>
      </c>
      <c r="N609" s="14"/>
    </row>
    <row r="610" spans="2:14" x14ac:dyDescent="0.2">
      <c r="B610" s="14">
        <f>Разбивка_по_щитам!B615</f>
        <v>1</v>
      </c>
      <c r="C610" s="14">
        <f>Разбивка_по_щитам!C615</f>
        <v>613</v>
      </c>
      <c r="D610" s="14" t="str">
        <f>Разбивка_по_щитам!F615</f>
        <v>ГРЩ-ЖД</v>
      </c>
      <c r="E610" s="14">
        <f>Разбивка_по_щитам!H615</f>
        <v>0</v>
      </c>
      <c r="F610" s="14" t="e">
        <f>Разбивка_по_щитам!I615</f>
        <v>#N/A</v>
      </c>
      <c r="G610" s="14" t="str">
        <f>Разбивка_по_щитам!J615</f>
        <v/>
      </c>
      <c r="H610" s="14" t="str">
        <f>Разбивка_по_щитам!K615</f>
        <v/>
      </c>
      <c r="I610" s="14" t="str">
        <f>Разбивка_по_щитам!L615</f>
        <v/>
      </c>
      <c r="J610" s="14" t="str">
        <f>Разбивка_по_щитам!M615</f>
        <v/>
      </c>
      <c r="K610" s="14" t="str">
        <f>Разбивка_по_щитам!N615</f>
        <v/>
      </c>
      <c r="L610" s="14"/>
      <c r="M610" s="14" t="str">
        <f>Разбивка_по_щитам!P615</f>
        <v/>
      </c>
      <c r="N610" s="14"/>
    </row>
    <row r="611" spans="2:14" x14ac:dyDescent="0.2">
      <c r="B611" s="14">
        <f>Разбивка_по_щитам!B616</f>
        <v>1</v>
      </c>
      <c r="C611" s="14">
        <f>Разбивка_по_щитам!C616</f>
        <v>614</v>
      </c>
      <c r="D611" s="14" t="str">
        <f>Разбивка_по_щитам!F616</f>
        <v>ГРЩ-ЖД</v>
      </c>
      <c r="E611" s="14">
        <f>Разбивка_по_щитам!H616</f>
        <v>0</v>
      </c>
      <c r="F611" s="14" t="e">
        <f>Разбивка_по_щитам!I616</f>
        <v>#N/A</v>
      </c>
      <c r="G611" s="14" t="str">
        <f>Разбивка_по_щитам!J616</f>
        <v/>
      </c>
      <c r="H611" s="14" t="str">
        <f>Разбивка_по_щитам!K616</f>
        <v/>
      </c>
      <c r="I611" s="14" t="str">
        <f>Разбивка_по_щитам!L616</f>
        <v/>
      </c>
      <c r="J611" s="14" t="str">
        <f>Разбивка_по_щитам!M616</f>
        <v/>
      </c>
      <c r="K611" s="14" t="str">
        <f>Разбивка_по_щитам!N616</f>
        <v/>
      </c>
      <c r="L611" s="14"/>
      <c r="M611" s="14" t="str">
        <f>Разбивка_по_щитам!P616</f>
        <v/>
      </c>
      <c r="N611" s="14"/>
    </row>
    <row r="612" spans="2:14" x14ac:dyDescent="0.2">
      <c r="B612" s="14">
        <f>Разбивка_по_щитам!B617</f>
        <v>1</v>
      </c>
      <c r="C612" s="14">
        <f>Разбивка_по_щитам!C617</f>
        <v>615</v>
      </c>
      <c r="D612" s="14" t="str">
        <f>Разбивка_по_щитам!F617</f>
        <v>ГРЩ-ЖД</v>
      </c>
      <c r="E612" s="14">
        <f>Разбивка_по_щитам!H617</f>
        <v>0</v>
      </c>
      <c r="F612" s="14" t="e">
        <f>Разбивка_по_щитам!I617</f>
        <v>#N/A</v>
      </c>
      <c r="G612" s="14" t="str">
        <f>Разбивка_по_щитам!J617</f>
        <v/>
      </c>
      <c r="H612" s="14" t="str">
        <f>Разбивка_по_щитам!K617</f>
        <v/>
      </c>
      <c r="I612" s="14" t="str">
        <f>Разбивка_по_щитам!L617</f>
        <v/>
      </c>
      <c r="J612" s="14" t="str">
        <f>Разбивка_по_щитам!M617</f>
        <v/>
      </c>
      <c r="K612" s="14" t="str">
        <f>Разбивка_по_щитам!N617</f>
        <v/>
      </c>
      <c r="L612" s="14"/>
      <c r="M612" s="14" t="str">
        <f>Разбивка_по_щитам!P617</f>
        <v/>
      </c>
      <c r="N612" s="14"/>
    </row>
    <row r="613" spans="2:14" x14ac:dyDescent="0.2">
      <c r="B613" s="14">
        <f>Разбивка_по_щитам!B618</f>
        <v>1</v>
      </c>
      <c r="C613" s="14">
        <f>Разбивка_по_щитам!C618</f>
        <v>616</v>
      </c>
      <c r="D613" s="14" t="str">
        <f>Разбивка_по_щитам!F618</f>
        <v>ГРЩ-ЖД</v>
      </c>
      <c r="E613" s="14">
        <f>Разбивка_по_щитам!H618</f>
        <v>0</v>
      </c>
      <c r="F613" s="14" t="e">
        <f>Разбивка_по_щитам!I618</f>
        <v>#N/A</v>
      </c>
      <c r="G613" s="14" t="str">
        <f>Разбивка_по_щитам!J618</f>
        <v/>
      </c>
      <c r="H613" s="14" t="str">
        <f>Разбивка_по_щитам!K618</f>
        <v/>
      </c>
      <c r="I613" s="14" t="str">
        <f>Разбивка_по_щитам!L618</f>
        <v/>
      </c>
      <c r="J613" s="14" t="str">
        <f>Разбивка_по_щитам!M618</f>
        <v/>
      </c>
      <c r="K613" s="14" t="str">
        <f>Разбивка_по_щитам!N618</f>
        <v/>
      </c>
      <c r="L613" s="14"/>
      <c r="M613" s="14" t="str">
        <f>Разбивка_по_щитам!P618</f>
        <v/>
      </c>
      <c r="N613" s="14"/>
    </row>
    <row r="614" spans="2:14" x14ac:dyDescent="0.2">
      <c r="B614" s="14">
        <f>Разбивка_по_щитам!B619</f>
        <v>1</v>
      </c>
      <c r="C614" s="14">
        <f>Разбивка_по_щитам!C619</f>
        <v>617</v>
      </c>
      <c r="D614" s="14" t="str">
        <f>Разбивка_по_щитам!F619</f>
        <v>ГРЩ-ЖД</v>
      </c>
      <c r="E614" s="14">
        <f>Разбивка_по_щитам!H619</f>
        <v>0</v>
      </c>
      <c r="F614" s="14" t="e">
        <f>Разбивка_по_щитам!I619</f>
        <v>#N/A</v>
      </c>
      <c r="G614" s="14" t="str">
        <f>Разбивка_по_щитам!J619</f>
        <v/>
      </c>
      <c r="H614" s="14" t="str">
        <f>Разбивка_по_щитам!K619</f>
        <v/>
      </c>
      <c r="I614" s="14" t="str">
        <f>Разбивка_по_щитам!L619</f>
        <v/>
      </c>
      <c r="J614" s="14" t="str">
        <f>Разбивка_по_щитам!M619</f>
        <v/>
      </c>
      <c r="K614" s="14" t="str">
        <f>Разбивка_по_щитам!N619</f>
        <v/>
      </c>
      <c r="L614" s="14"/>
      <c r="M614" s="14" t="str">
        <f>Разбивка_по_щитам!P619</f>
        <v/>
      </c>
      <c r="N614" s="14"/>
    </row>
    <row r="615" spans="2:14" x14ac:dyDescent="0.2">
      <c r="B615" s="14">
        <f>Разбивка_по_щитам!B620</f>
        <v>1</v>
      </c>
      <c r="C615" s="14">
        <f>Разбивка_по_щитам!C620</f>
        <v>618</v>
      </c>
      <c r="D615" s="14" t="str">
        <f>Разбивка_по_щитам!F620</f>
        <v>ГРЩ-ЖД</v>
      </c>
      <c r="E615" s="14">
        <f>Разбивка_по_щитам!H620</f>
        <v>0</v>
      </c>
      <c r="F615" s="14" t="e">
        <f>Разбивка_по_щитам!I620</f>
        <v>#N/A</v>
      </c>
      <c r="G615" s="14" t="str">
        <f>Разбивка_по_щитам!J620</f>
        <v/>
      </c>
      <c r="H615" s="14" t="str">
        <f>Разбивка_по_щитам!K620</f>
        <v/>
      </c>
      <c r="I615" s="14" t="str">
        <f>Разбивка_по_щитам!L620</f>
        <v/>
      </c>
      <c r="J615" s="14" t="str">
        <f>Разбивка_по_щитам!M620</f>
        <v/>
      </c>
      <c r="K615" s="14" t="str">
        <f>Разбивка_по_щитам!N620</f>
        <v/>
      </c>
      <c r="L615" s="14"/>
      <c r="M615" s="14" t="str">
        <f>Разбивка_по_щитам!P620</f>
        <v/>
      </c>
      <c r="N615" s="14"/>
    </row>
    <row r="616" spans="2:14" x14ac:dyDescent="0.2">
      <c r="B616" s="14">
        <f>Разбивка_по_щитам!B621</f>
        <v>1</v>
      </c>
      <c r="C616" s="14">
        <f>Разбивка_по_щитам!C621</f>
        <v>619</v>
      </c>
      <c r="D616" s="14" t="str">
        <f>Разбивка_по_щитам!F621</f>
        <v>ГРЩ-ЖД</v>
      </c>
      <c r="E616" s="14">
        <f>Разбивка_по_щитам!H621</f>
        <v>0</v>
      </c>
      <c r="F616" s="14" t="e">
        <f>Разбивка_по_щитам!I621</f>
        <v>#N/A</v>
      </c>
      <c r="G616" s="14" t="str">
        <f>Разбивка_по_щитам!J621</f>
        <v/>
      </c>
      <c r="H616" s="14" t="str">
        <f>Разбивка_по_щитам!K621</f>
        <v/>
      </c>
      <c r="I616" s="14" t="str">
        <f>Разбивка_по_щитам!L621</f>
        <v/>
      </c>
      <c r="J616" s="14" t="str">
        <f>Разбивка_по_щитам!M621</f>
        <v/>
      </c>
      <c r="K616" s="14" t="str">
        <f>Разбивка_по_щитам!N621</f>
        <v/>
      </c>
      <c r="L616" s="14"/>
      <c r="M616" s="14" t="str">
        <f>Разбивка_по_щитам!P621</f>
        <v/>
      </c>
      <c r="N616" s="14"/>
    </row>
    <row r="617" spans="2:14" x14ac:dyDescent="0.2">
      <c r="B617" s="14">
        <f>Разбивка_по_щитам!B622</f>
        <v>1</v>
      </c>
      <c r="C617" s="14">
        <f>Разбивка_по_щитам!C622</f>
        <v>620</v>
      </c>
      <c r="D617" s="14" t="str">
        <f>Разбивка_по_щитам!F622</f>
        <v>ГРЩ-ЖД</v>
      </c>
      <c r="E617" s="14">
        <f>Разбивка_по_щитам!H622</f>
        <v>0</v>
      </c>
      <c r="F617" s="14" t="e">
        <f>Разбивка_по_щитам!I622</f>
        <v>#N/A</v>
      </c>
      <c r="G617" s="14" t="str">
        <f>Разбивка_по_щитам!J622</f>
        <v/>
      </c>
      <c r="H617" s="14" t="str">
        <f>Разбивка_по_щитам!K622</f>
        <v/>
      </c>
      <c r="I617" s="14" t="str">
        <f>Разбивка_по_щитам!L622</f>
        <v/>
      </c>
      <c r="J617" s="14" t="str">
        <f>Разбивка_по_щитам!M622</f>
        <v/>
      </c>
      <c r="K617" s="14" t="str">
        <f>Разбивка_по_щитам!N622</f>
        <v/>
      </c>
      <c r="L617" s="14"/>
      <c r="M617" s="14" t="str">
        <f>Разбивка_по_щитам!P622</f>
        <v/>
      </c>
      <c r="N617" s="14"/>
    </row>
    <row r="618" spans="2:14" x14ac:dyDescent="0.2">
      <c r="B618" s="14">
        <f>Разбивка_по_щитам!B623</f>
        <v>1</v>
      </c>
      <c r="C618" s="14">
        <f>Разбивка_по_щитам!C623</f>
        <v>621</v>
      </c>
      <c r="D618" s="14" t="str">
        <f>Разбивка_по_щитам!F623</f>
        <v>ГРЩ-ЖД</v>
      </c>
      <c r="E618" s="14">
        <f>Разбивка_по_щитам!H623</f>
        <v>0</v>
      </c>
      <c r="F618" s="14" t="e">
        <f>Разбивка_по_щитам!I623</f>
        <v>#N/A</v>
      </c>
      <c r="G618" s="14" t="str">
        <f>Разбивка_по_щитам!J623</f>
        <v/>
      </c>
      <c r="H618" s="14" t="str">
        <f>Разбивка_по_щитам!K623</f>
        <v/>
      </c>
      <c r="I618" s="14" t="str">
        <f>Разбивка_по_щитам!L623</f>
        <v/>
      </c>
      <c r="J618" s="14" t="str">
        <f>Разбивка_по_щитам!M623</f>
        <v/>
      </c>
      <c r="K618" s="14" t="str">
        <f>Разбивка_по_щитам!N623</f>
        <v/>
      </c>
      <c r="L618" s="14"/>
      <c r="M618" s="14" t="str">
        <f>Разбивка_по_щитам!P623</f>
        <v/>
      </c>
      <c r="N618" s="14"/>
    </row>
    <row r="619" spans="2:14" x14ac:dyDescent="0.2">
      <c r="B619" s="14">
        <f>Разбивка_по_щитам!B624</f>
        <v>1</v>
      </c>
      <c r="C619" s="14">
        <f>Разбивка_по_щитам!C624</f>
        <v>622</v>
      </c>
      <c r="D619" s="14" t="str">
        <f>Разбивка_по_щитам!F624</f>
        <v>ГРЩ-ЖД</v>
      </c>
      <c r="E619" s="14">
        <f>Разбивка_по_щитам!H624</f>
        <v>0</v>
      </c>
      <c r="F619" s="14" t="e">
        <f>Разбивка_по_щитам!I624</f>
        <v>#N/A</v>
      </c>
      <c r="G619" s="14" t="str">
        <f>Разбивка_по_щитам!J624</f>
        <v/>
      </c>
      <c r="H619" s="14" t="str">
        <f>Разбивка_по_щитам!K624</f>
        <v/>
      </c>
      <c r="I619" s="14" t="str">
        <f>Разбивка_по_щитам!L624</f>
        <v/>
      </c>
      <c r="J619" s="14" t="str">
        <f>Разбивка_по_щитам!M624</f>
        <v/>
      </c>
      <c r="K619" s="14" t="str">
        <f>Разбивка_по_щитам!N624</f>
        <v/>
      </c>
      <c r="L619" s="14"/>
      <c r="M619" s="14" t="str">
        <f>Разбивка_по_щитам!P624</f>
        <v/>
      </c>
      <c r="N619" s="14"/>
    </row>
    <row r="620" spans="2:14" x14ac:dyDescent="0.2">
      <c r="B620" s="14">
        <f>Разбивка_по_щитам!B625</f>
        <v>1</v>
      </c>
      <c r="C620" s="14">
        <f>Разбивка_по_щитам!C625</f>
        <v>623</v>
      </c>
      <c r="D620" s="14" t="str">
        <f>Разбивка_по_щитам!F625</f>
        <v>ГРЩ-ЖД</v>
      </c>
      <c r="E620" s="14">
        <f>Разбивка_по_щитам!H625</f>
        <v>0</v>
      </c>
      <c r="F620" s="14" t="e">
        <f>Разбивка_по_щитам!I625</f>
        <v>#N/A</v>
      </c>
      <c r="G620" s="14" t="str">
        <f>Разбивка_по_щитам!J625</f>
        <v/>
      </c>
      <c r="H620" s="14" t="str">
        <f>Разбивка_по_щитам!K625</f>
        <v/>
      </c>
      <c r="I620" s="14" t="str">
        <f>Разбивка_по_щитам!L625</f>
        <v/>
      </c>
      <c r="J620" s="14" t="str">
        <f>Разбивка_по_щитам!M625</f>
        <v/>
      </c>
      <c r="K620" s="14" t="str">
        <f>Разбивка_по_щитам!N625</f>
        <v/>
      </c>
      <c r="L620" s="14"/>
      <c r="M620" s="14" t="str">
        <f>Разбивка_по_щитам!P625</f>
        <v/>
      </c>
      <c r="N620" s="14"/>
    </row>
    <row r="621" spans="2:14" x14ac:dyDescent="0.2">
      <c r="B621" s="14">
        <f>Разбивка_по_щитам!B626</f>
        <v>1</v>
      </c>
      <c r="C621" s="14">
        <f>Разбивка_по_щитам!C626</f>
        <v>624</v>
      </c>
      <c r="D621" s="14" t="str">
        <f>Разбивка_по_щитам!F626</f>
        <v>ГРЩ-ЖД</v>
      </c>
      <c r="E621" s="14">
        <f>Разбивка_по_щитам!H626</f>
        <v>0</v>
      </c>
      <c r="F621" s="14" t="e">
        <f>Разбивка_по_щитам!I626</f>
        <v>#N/A</v>
      </c>
      <c r="G621" s="14" t="str">
        <f>Разбивка_по_щитам!J626</f>
        <v/>
      </c>
      <c r="H621" s="14" t="str">
        <f>Разбивка_по_щитам!K626</f>
        <v/>
      </c>
      <c r="I621" s="14" t="str">
        <f>Разбивка_по_щитам!L626</f>
        <v/>
      </c>
      <c r="J621" s="14" t="str">
        <f>Разбивка_по_щитам!M626</f>
        <v/>
      </c>
      <c r="K621" s="14" t="str">
        <f>Разбивка_по_щитам!N626</f>
        <v/>
      </c>
      <c r="L621" s="14"/>
      <c r="M621" s="14" t="str">
        <f>Разбивка_по_щитам!P626</f>
        <v/>
      </c>
      <c r="N621" s="14"/>
    </row>
    <row r="622" spans="2:14" x14ac:dyDescent="0.2">
      <c r="B622" s="14">
        <f>Разбивка_по_щитам!B627</f>
        <v>1</v>
      </c>
      <c r="C622" s="14">
        <f>Разбивка_по_щитам!C627</f>
        <v>625</v>
      </c>
      <c r="D622" s="14" t="str">
        <f>Разбивка_по_щитам!F627</f>
        <v>ГРЩ-ЖД</v>
      </c>
      <c r="E622" s="14">
        <f>Разбивка_по_щитам!H627</f>
        <v>0</v>
      </c>
      <c r="F622" s="14" t="e">
        <f>Разбивка_по_щитам!I627</f>
        <v>#N/A</v>
      </c>
      <c r="G622" s="14" t="str">
        <f>Разбивка_по_щитам!J627</f>
        <v/>
      </c>
      <c r="H622" s="14" t="str">
        <f>Разбивка_по_щитам!K627</f>
        <v/>
      </c>
      <c r="I622" s="14" t="str">
        <f>Разбивка_по_щитам!L627</f>
        <v/>
      </c>
      <c r="J622" s="14" t="str">
        <f>Разбивка_по_щитам!M627</f>
        <v/>
      </c>
      <c r="K622" s="14" t="str">
        <f>Разбивка_по_щитам!N627</f>
        <v/>
      </c>
      <c r="L622" s="14"/>
      <c r="M622" s="14" t="str">
        <f>Разбивка_по_щитам!P627</f>
        <v/>
      </c>
      <c r="N622" s="14"/>
    </row>
    <row r="623" spans="2:14" x14ac:dyDescent="0.2">
      <c r="B623" s="14">
        <f>Разбивка_по_щитам!B628</f>
        <v>1</v>
      </c>
      <c r="C623" s="14">
        <f>Разбивка_по_щитам!C628</f>
        <v>626</v>
      </c>
      <c r="D623" s="14" t="str">
        <f>Разбивка_по_щитам!F628</f>
        <v>ГРЩ-ЖД</v>
      </c>
      <c r="E623" s="14">
        <f>Разбивка_по_щитам!H628</f>
        <v>0</v>
      </c>
      <c r="F623" s="14" t="e">
        <f>Разбивка_по_щитам!I628</f>
        <v>#N/A</v>
      </c>
      <c r="G623" s="14" t="str">
        <f>Разбивка_по_щитам!J628</f>
        <v/>
      </c>
      <c r="H623" s="14" t="str">
        <f>Разбивка_по_щитам!K628</f>
        <v/>
      </c>
      <c r="I623" s="14" t="str">
        <f>Разбивка_по_щитам!L628</f>
        <v/>
      </c>
      <c r="J623" s="14" t="str">
        <f>Разбивка_по_щитам!M628</f>
        <v/>
      </c>
      <c r="K623" s="14" t="str">
        <f>Разбивка_по_щитам!N628</f>
        <v/>
      </c>
      <c r="L623" s="14"/>
      <c r="M623" s="14" t="str">
        <f>Разбивка_по_щитам!P628</f>
        <v/>
      </c>
      <c r="N623" s="14"/>
    </row>
    <row r="624" spans="2:14" x14ac:dyDescent="0.2">
      <c r="B624" s="14">
        <f>Разбивка_по_щитам!B629</f>
        <v>1</v>
      </c>
      <c r="C624" s="14">
        <f>Разбивка_по_щитам!C629</f>
        <v>627</v>
      </c>
      <c r="D624" s="14" t="str">
        <f>Разбивка_по_щитам!F629</f>
        <v>ГРЩ-ЖД</v>
      </c>
      <c r="E624" s="14">
        <f>Разбивка_по_щитам!H629</f>
        <v>0</v>
      </c>
      <c r="F624" s="14" t="e">
        <f>Разбивка_по_щитам!I629</f>
        <v>#N/A</v>
      </c>
      <c r="G624" s="14" t="str">
        <f>Разбивка_по_щитам!J629</f>
        <v/>
      </c>
      <c r="H624" s="14" t="str">
        <f>Разбивка_по_щитам!K629</f>
        <v/>
      </c>
      <c r="I624" s="14" t="str">
        <f>Разбивка_по_щитам!L629</f>
        <v/>
      </c>
      <c r="J624" s="14" t="str">
        <f>Разбивка_по_щитам!M629</f>
        <v/>
      </c>
      <c r="K624" s="14" t="str">
        <f>Разбивка_по_щитам!N629</f>
        <v/>
      </c>
      <c r="L624" s="14"/>
      <c r="M624" s="14" t="str">
        <f>Разбивка_по_щитам!P629</f>
        <v/>
      </c>
      <c r="N624" s="14"/>
    </row>
    <row r="625" spans="2:14" x14ac:dyDescent="0.2">
      <c r="B625" s="14">
        <f>Разбивка_по_щитам!B630</f>
        <v>1</v>
      </c>
      <c r="C625" s="14">
        <f>Разбивка_по_щитам!C630</f>
        <v>628</v>
      </c>
      <c r="D625" s="14" t="str">
        <f>Разбивка_по_щитам!F630</f>
        <v>ГРЩ-ЖД</v>
      </c>
      <c r="E625" s="14">
        <f>Разбивка_по_щитам!H630</f>
        <v>0</v>
      </c>
      <c r="F625" s="14" t="e">
        <f>Разбивка_по_щитам!I630</f>
        <v>#N/A</v>
      </c>
      <c r="G625" s="14" t="str">
        <f>Разбивка_по_щитам!J630</f>
        <v/>
      </c>
      <c r="H625" s="14" t="str">
        <f>Разбивка_по_щитам!K630</f>
        <v/>
      </c>
      <c r="I625" s="14" t="str">
        <f>Разбивка_по_щитам!L630</f>
        <v/>
      </c>
      <c r="J625" s="14" t="str">
        <f>Разбивка_по_щитам!M630</f>
        <v/>
      </c>
      <c r="K625" s="14" t="str">
        <f>Разбивка_по_щитам!N630</f>
        <v/>
      </c>
      <c r="L625" s="14"/>
      <c r="M625" s="14" t="str">
        <f>Разбивка_по_щитам!P630</f>
        <v/>
      </c>
      <c r="N625" s="14"/>
    </row>
    <row r="626" spans="2:14" x14ac:dyDescent="0.2">
      <c r="B626" s="14">
        <f>Разбивка_по_щитам!B631</f>
        <v>1</v>
      </c>
      <c r="C626" s="14">
        <f>Разбивка_по_щитам!C631</f>
        <v>629</v>
      </c>
      <c r="D626" s="14" t="str">
        <f>Разбивка_по_щитам!F631</f>
        <v>ГРЩ-ЖД</v>
      </c>
      <c r="E626" s="14">
        <f>Разбивка_по_щитам!H631</f>
        <v>0</v>
      </c>
      <c r="F626" s="14" t="e">
        <f>Разбивка_по_щитам!I631</f>
        <v>#N/A</v>
      </c>
      <c r="G626" s="14" t="str">
        <f>Разбивка_по_щитам!J631</f>
        <v/>
      </c>
      <c r="H626" s="14" t="str">
        <f>Разбивка_по_щитам!K631</f>
        <v/>
      </c>
      <c r="I626" s="14" t="str">
        <f>Разбивка_по_щитам!L631</f>
        <v/>
      </c>
      <c r="J626" s="14" t="str">
        <f>Разбивка_по_щитам!M631</f>
        <v/>
      </c>
      <c r="K626" s="14" t="str">
        <f>Разбивка_по_щитам!N631</f>
        <v/>
      </c>
      <c r="L626" s="14"/>
      <c r="M626" s="14" t="str">
        <f>Разбивка_по_щитам!P631</f>
        <v/>
      </c>
      <c r="N626" s="14"/>
    </row>
    <row r="627" spans="2:14" x14ac:dyDescent="0.2">
      <c r="B627" s="14">
        <f>Разбивка_по_щитам!B632</f>
        <v>1</v>
      </c>
      <c r="C627" s="14">
        <f>Разбивка_по_щитам!C632</f>
        <v>630</v>
      </c>
      <c r="D627" s="14" t="str">
        <f>Разбивка_по_щитам!F632</f>
        <v>ГРЩ-ЖД</v>
      </c>
      <c r="E627" s="14">
        <f>Разбивка_по_щитам!H632</f>
        <v>0</v>
      </c>
      <c r="F627" s="14" t="e">
        <f>Разбивка_по_щитам!I632</f>
        <v>#N/A</v>
      </c>
      <c r="G627" s="14" t="str">
        <f>Разбивка_по_щитам!J632</f>
        <v/>
      </c>
      <c r="H627" s="14" t="str">
        <f>Разбивка_по_щитам!K632</f>
        <v/>
      </c>
      <c r="I627" s="14" t="str">
        <f>Разбивка_по_щитам!L632</f>
        <v/>
      </c>
      <c r="J627" s="14" t="str">
        <f>Разбивка_по_щитам!M632</f>
        <v/>
      </c>
      <c r="K627" s="14" t="str">
        <f>Разбивка_по_щитам!N632</f>
        <v/>
      </c>
      <c r="L627" s="14"/>
      <c r="M627" s="14" t="str">
        <f>Разбивка_по_щитам!P632</f>
        <v/>
      </c>
      <c r="N627" s="14"/>
    </row>
    <row r="628" spans="2:14" x14ac:dyDescent="0.2">
      <c r="B628" s="14">
        <f>Разбивка_по_щитам!B633</f>
        <v>1</v>
      </c>
      <c r="C628" s="14">
        <f>Разбивка_по_щитам!C633</f>
        <v>631</v>
      </c>
      <c r="D628" s="14" t="str">
        <f>Разбивка_по_щитам!F633</f>
        <v>ГРЩ-ЖД</v>
      </c>
      <c r="E628" s="14">
        <f>Разбивка_по_щитам!H633</f>
        <v>0</v>
      </c>
      <c r="F628" s="14" t="e">
        <f>Разбивка_по_щитам!I633</f>
        <v>#N/A</v>
      </c>
      <c r="G628" s="14" t="str">
        <f>Разбивка_по_щитам!J633</f>
        <v/>
      </c>
      <c r="H628" s="14" t="str">
        <f>Разбивка_по_щитам!K633</f>
        <v/>
      </c>
      <c r="I628" s="14" t="str">
        <f>Разбивка_по_щитам!L633</f>
        <v/>
      </c>
      <c r="J628" s="14" t="str">
        <f>Разбивка_по_щитам!M633</f>
        <v/>
      </c>
      <c r="K628" s="14" t="str">
        <f>Разбивка_по_щитам!N633</f>
        <v/>
      </c>
      <c r="L628" s="14"/>
      <c r="M628" s="14" t="str">
        <f>Разбивка_по_щитам!P633</f>
        <v/>
      </c>
      <c r="N628" s="14"/>
    </row>
    <row r="629" spans="2:14" x14ac:dyDescent="0.2">
      <c r="B629" s="14">
        <f>Разбивка_по_щитам!B634</f>
        <v>1</v>
      </c>
      <c r="C629" s="14">
        <f>Разбивка_по_щитам!C634</f>
        <v>632</v>
      </c>
      <c r="D629" s="14" t="str">
        <f>Разбивка_по_щитам!F634</f>
        <v>ГРЩ-ЖД</v>
      </c>
      <c r="E629" s="14">
        <f>Разбивка_по_щитам!H634</f>
        <v>0</v>
      </c>
      <c r="F629" s="14" t="e">
        <f>Разбивка_по_щитам!I634</f>
        <v>#N/A</v>
      </c>
      <c r="G629" s="14" t="str">
        <f>Разбивка_по_щитам!J634</f>
        <v/>
      </c>
      <c r="H629" s="14" t="str">
        <f>Разбивка_по_щитам!K634</f>
        <v/>
      </c>
      <c r="I629" s="14" t="str">
        <f>Разбивка_по_щитам!L634</f>
        <v/>
      </c>
      <c r="J629" s="14" t="str">
        <f>Разбивка_по_щитам!M634</f>
        <v/>
      </c>
      <c r="K629" s="14" t="str">
        <f>Разбивка_по_щитам!N634</f>
        <v/>
      </c>
      <c r="L629" s="14"/>
      <c r="M629" s="14" t="str">
        <f>Разбивка_по_щитам!P634</f>
        <v/>
      </c>
      <c r="N629" s="14"/>
    </row>
    <row r="630" spans="2:14" x14ac:dyDescent="0.2">
      <c r="B630" s="14">
        <f>Разбивка_по_щитам!B635</f>
        <v>1</v>
      </c>
      <c r="C630" s="14">
        <f>Разбивка_по_щитам!C635</f>
        <v>633</v>
      </c>
      <c r="D630" s="14" t="str">
        <f>Разбивка_по_щитам!F635</f>
        <v>ГРЩ-ЖД</v>
      </c>
      <c r="E630" s="14">
        <f>Разбивка_по_щитам!H635</f>
        <v>0</v>
      </c>
      <c r="F630" s="14" t="e">
        <f>Разбивка_по_щитам!I635</f>
        <v>#N/A</v>
      </c>
      <c r="G630" s="14" t="str">
        <f>Разбивка_по_щитам!J635</f>
        <v/>
      </c>
      <c r="H630" s="14" t="str">
        <f>Разбивка_по_щитам!K635</f>
        <v/>
      </c>
      <c r="I630" s="14" t="str">
        <f>Разбивка_по_щитам!L635</f>
        <v/>
      </c>
      <c r="J630" s="14" t="str">
        <f>Разбивка_по_щитам!M635</f>
        <v/>
      </c>
      <c r="K630" s="14" t="str">
        <f>Разбивка_по_щитам!N635</f>
        <v/>
      </c>
      <c r="L630" s="14"/>
      <c r="M630" s="14" t="str">
        <f>Разбивка_по_щитам!P635</f>
        <v/>
      </c>
      <c r="N630" s="14"/>
    </row>
    <row r="631" spans="2:14" x14ac:dyDescent="0.2">
      <c r="B631" s="14">
        <f>Разбивка_по_щитам!B636</f>
        <v>1</v>
      </c>
      <c r="C631" s="14">
        <f>Разбивка_по_щитам!C636</f>
        <v>634</v>
      </c>
      <c r="D631" s="14" t="str">
        <f>Разбивка_по_щитам!F636</f>
        <v>ГРЩ-ЖД</v>
      </c>
      <c r="E631" s="14">
        <f>Разбивка_по_щитам!H636</f>
        <v>0</v>
      </c>
      <c r="F631" s="14" t="e">
        <f>Разбивка_по_щитам!I636</f>
        <v>#N/A</v>
      </c>
      <c r="G631" s="14" t="str">
        <f>Разбивка_по_щитам!J636</f>
        <v/>
      </c>
      <c r="H631" s="14" t="str">
        <f>Разбивка_по_щитам!K636</f>
        <v/>
      </c>
      <c r="I631" s="14" t="str">
        <f>Разбивка_по_щитам!L636</f>
        <v/>
      </c>
      <c r="J631" s="14" t="str">
        <f>Разбивка_по_щитам!M636</f>
        <v/>
      </c>
      <c r="K631" s="14" t="str">
        <f>Разбивка_по_щитам!N636</f>
        <v/>
      </c>
      <c r="L631" s="14"/>
      <c r="M631" s="14" t="str">
        <f>Разбивка_по_щитам!P636</f>
        <v/>
      </c>
      <c r="N631" s="14"/>
    </row>
    <row r="632" spans="2:14" x14ac:dyDescent="0.2">
      <c r="B632" s="14">
        <f>Разбивка_по_щитам!B637</f>
        <v>1</v>
      </c>
      <c r="C632" s="14">
        <f>Разбивка_по_щитам!C637</f>
        <v>635</v>
      </c>
      <c r="D632" s="14" t="str">
        <f>Разбивка_по_щитам!F637</f>
        <v>ГРЩ-ЖД</v>
      </c>
      <c r="E632" s="14">
        <f>Разбивка_по_щитам!H637</f>
        <v>0</v>
      </c>
      <c r="F632" s="14" t="e">
        <f>Разбивка_по_щитам!I637</f>
        <v>#N/A</v>
      </c>
      <c r="G632" s="14" t="str">
        <f>Разбивка_по_щитам!J637</f>
        <v/>
      </c>
      <c r="H632" s="14" t="str">
        <f>Разбивка_по_щитам!K637</f>
        <v/>
      </c>
      <c r="I632" s="14" t="str">
        <f>Разбивка_по_щитам!L637</f>
        <v/>
      </c>
      <c r="J632" s="14" t="str">
        <f>Разбивка_по_щитам!M637</f>
        <v/>
      </c>
      <c r="K632" s="14" t="str">
        <f>Разбивка_по_щитам!N637</f>
        <v/>
      </c>
      <c r="L632" s="14"/>
      <c r="M632" s="14" t="str">
        <f>Разбивка_по_щитам!P637</f>
        <v/>
      </c>
      <c r="N632" s="14"/>
    </row>
    <row r="633" spans="2:14" x14ac:dyDescent="0.2">
      <c r="B633" s="14">
        <f>Разбивка_по_щитам!B638</f>
        <v>1</v>
      </c>
      <c r="C633" s="14">
        <f>Разбивка_по_щитам!C638</f>
        <v>636</v>
      </c>
      <c r="D633" s="14" t="str">
        <f>Разбивка_по_щитам!F638</f>
        <v>ГРЩ-ЖД</v>
      </c>
      <c r="E633" s="14">
        <f>Разбивка_по_щитам!H638</f>
        <v>0</v>
      </c>
      <c r="F633" s="14" t="e">
        <f>Разбивка_по_щитам!I638</f>
        <v>#N/A</v>
      </c>
      <c r="G633" s="14" t="str">
        <f>Разбивка_по_щитам!J638</f>
        <v/>
      </c>
      <c r="H633" s="14" t="str">
        <f>Разбивка_по_щитам!K638</f>
        <v/>
      </c>
      <c r="I633" s="14" t="str">
        <f>Разбивка_по_щитам!L638</f>
        <v/>
      </c>
      <c r="J633" s="14" t="str">
        <f>Разбивка_по_щитам!M638</f>
        <v/>
      </c>
      <c r="K633" s="14" t="str">
        <f>Разбивка_по_щитам!N638</f>
        <v/>
      </c>
      <c r="L633" s="14"/>
      <c r="M633" s="14" t="str">
        <f>Разбивка_по_щитам!P638</f>
        <v/>
      </c>
      <c r="N633" s="14"/>
    </row>
    <row r="634" spans="2:14" x14ac:dyDescent="0.2">
      <c r="B634" s="14">
        <f>Разбивка_по_щитам!B639</f>
        <v>1</v>
      </c>
      <c r="C634" s="14">
        <f>Разбивка_по_щитам!C639</f>
        <v>637</v>
      </c>
      <c r="D634" s="14" t="str">
        <f>Разбивка_по_щитам!F639</f>
        <v>ГРЩ-ЖД</v>
      </c>
      <c r="E634" s="14">
        <f>Разбивка_по_щитам!H639</f>
        <v>0</v>
      </c>
      <c r="F634" s="14" t="e">
        <f>Разбивка_по_щитам!I639</f>
        <v>#N/A</v>
      </c>
      <c r="G634" s="14" t="str">
        <f>Разбивка_по_щитам!J639</f>
        <v/>
      </c>
      <c r="H634" s="14" t="str">
        <f>Разбивка_по_щитам!K639</f>
        <v/>
      </c>
      <c r="I634" s="14" t="str">
        <f>Разбивка_по_щитам!L639</f>
        <v/>
      </c>
      <c r="J634" s="14" t="str">
        <f>Разбивка_по_щитам!M639</f>
        <v/>
      </c>
      <c r="K634" s="14" t="str">
        <f>Разбивка_по_щитам!N639</f>
        <v/>
      </c>
      <c r="L634" s="14"/>
      <c r="M634" s="14" t="str">
        <f>Разбивка_по_щитам!P639</f>
        <v/>
      </c>
      <c r="N634" s="14"/>
    </row>
    <row r="635" spans="2:14" x14ac:dyDescent="0.2">
      <c r="B635" s="14">
        <f>Разбивка_по_щитам!B640</f>
        <v>1</v>
      </c>
      <c r="C635" s="14">
        <f>Разбивка_по_щитам!C640</f>
        <v>638</v>
      </c>
      <c r="D635" s="14" t="str">
        <f>Разбивка_по_щитам!F640</f>
        <v>ГРЩ-ЖД</v>
      </c>
      <c r="E635" s="14">
        <f>Разбивка_по_щитам!H640</f>
        <v>0</v>
      </c>
      <c r="F635" s="14" t="e">
        <f>Разбивка_по_щитам!I640</f>
        <v>#N/A</v>
      </c>
      <c r="G635" s="14" t="str">
        <f>Разбивка_по_щитам!J640</f>
        <v/>
      </c>
      <c r="H635" s="14" t="str">
        <f>Разбивка_по_щитам!K640</f>
        <v/>
      </c>
      <c r="I635" s="14" t="str">
        <f>Разбивка_по_щитам!L640</f>
        <v/>
      </c>
      <c r="J635" s="14" t="str">
        <f>Разбивка_по_щитам!M640</f>
        <v/>
      </c>
      <c r="K635" s="14" t="str">
        <f>Разбивка_по_щитам!N640</f>
        <v/>
      </c>
      <c r="L635" s="14"/>
      <c r="M635" s="14" t="str">
        <f>Разбивка_по_щитам!P640</f>
        <v/>
      </c>
      <c r="N635" s="14"/>
    </row>
    <row r="636" spans="2:14" x14ac:dyDescent="0.2">
      <c r="B636" s="14">
        <f>Разбивка_по_щитам!B641</f>
        <v>1</v>
      </c>
      <c r="C636" s="14">
        <f>Разбивка_по_щитам!C641</f>
        <v>639</v>
      </c>
      <c r="D636" s="14" t="str">
        <f>Разбивка_по_щитам!F641</f>
        <v>ГРЩ-ЖД</v>
      </c>
      <c r="E636" s="14">
        <f>Разбивка_по_щитам!H641</f>
        <v>0</v>
      </c>
      <c r="F636" s="14" t="e">
        <f>Разбивка_по_щитам!I641</f>
        <v>#N/A</v>
      </c>
      <c r="G636" s="14" t="str">
        <f>Разбивка_по_щитам!J641</f>
        <v/>
      </c>
      <c r="H636" s="14" t="str">
        <f>Разбивка_по_щитам!K641</f>
        <v/>
      </c>
      <c r="I636" s="14" t="str">
        <f>Разбивка_по_щитам!L641</f>
        <v/>
      </c>
      <c r="J636" s="14" t="str">
        <f>Разбивка_по_щитам!M641</f>
        <v/>
      </c>
      <c r="K636" s="14" t="str">
        <f>Разбивка_по_щитам!N641</f>
        <v/>
      </c>
      <c r="L636" s="14"/>
      <c r="M636" s="14" t="str">
        <f>Разбивка_по_щитам!P641</f>
        <v/>
      </c>
      <c r="N636" s="14"/>
    </row>
    <row r="637" spans="2:14" x14ac:dyDescent="0.2">
      <c r="B637" s="14">
        <f>Разбивка_по_щитам!B642</f>
        <v>1</v>
      </c>
      <c r="C637" s="14">
        <f>Разбивка_по_щитам!C642</f>
        <v>640</v>
      </c>
      <c r="D637" s="14" t="str">
        <f>Разбивка_по_щитам!F642</f>
        <v>ГРЩ-ЖД</v>
      </c>
      <c r="E637" s="14">
        <f>Разбивка_по_щитам!H642</f>
        <v>0</v>
      </c>
      <c r="F637" s="14" t="e">
        <f>Разбивка_по_щитам!I642</f>
        <v>#N/A</v>
      </c>
      <c r="G637" s="14" t="str">
        <f>Разбивка_по_щитам!J642</f>
        <v/>
      </c>
      <c r="H637" s="14" t="str">
        <f>Разбивка_по_щитам!K642</f>
        <v/>
      </c>
      <c r="I637" s="14" t="str">
        <f>Разбивка_по_щитам!L642</f>
        <v/>
      </c>
      <c r="J637" s="14" t="str">
        <f>Разбивка_по_щитам!M642</f>
        <v/>
      </c>
      <c r="K637" s="14" t="str">
        <f>Разбивка_по_щитам!N642</f>
        <v/>
      </c>
      <c r="L637" s="14"/>
      <c r="M637" s="14" t="str">
        <f>Разбивка_по_щитам!P642</f>
        <v/>
      </c>
      <c r="N637" s="14"/>
    </row>
    <row r="638" spans="2:14" x14ac:dyDescent="0.2">
      <c r="B638" s="14">
        <f>Разбивка_по_щитам!B643</f>
        <v>1</v>
      </c>
      <c r="C638" s="14">
        <f>Разбивка_по_щитам!C643</f>
        <v>641</v>
      </c>
      <c r="D638" s="14" t="str">
        <f>Разбивка_по_щитам!F643</f>
        <v>ГРЩ-ЖД</v>
      </c>
      <c r="E638" s="14">
        <f>Разбивка_по_щитам!H643</f>
        <v>0</v>
      </c>
      <c r="F638" s="14" t="e">
        <f>Разбивка_по_щитам!I643</f>
        <v>#N/A</v>
      </c>
      <c r="G638" s="14" t="str">
        <f>Разбивка_по_щитам!J643</f>
        <v/>
      </c>
      <c r="H638" s="14" t="str">
        <f>Разбивка_по_щитам!K643</f>
        <v/>
      </c>
      <c r="I638" s="14" t="str">
        <f>Разбивка_по_щитам!L643</f>
        <v/>
      </c>
      <c r="J638" s="14" t="str">
        <f>Разбивка_по_щитам!M643</f>
        <v/>
      </c>
      <c r="K638" s="14" t="str">
        <f>Разбивка_по_щитам!N643</f>
        <v/>
      </c>
      <c r="L638" s="14"/>
      <c r="M638" s="14" t="str">
        <f>Разбивка_по_щитам!P643</f>
        <v/>
      </c>
      <c r="N638" s="14"/>
    </row>
    <row r="639" spans="2:14" x14ac:dyDescent="0.2">
      <c r="B639" s="14">
        <f>Разбивка_по_щитам!B644</f>
        <v>1</v>
      </c>
      <c r="C639" s="14">
        <f>Разбивка_по_щитам!C644</f>
        <v>642</v>
      </c>
      <c r="D639" s="14" t="str">
        <f>Разбивка_по_щитам!F644</f>
        <v>ГРЩ-ЖД</v>
      </c>
      <c r="E639" s="14">
        <f>Разбивка_по_щитам!H644</f>
        <v>0</v>
      </c>
      <c r="F639" s="14" t="e">
        <f>Разбивка_по_щитам!I644</f>
        <v>#N/A</v>
      </c>
      <c r="G639" s="14" t="str">
        <f>Разбивка_по_щитам!J644</f>
        <v/>
      </c>
      <c r="H639" s="14" t="str">
        <f>Разбивка_по_щитам!K644</f>
        <v/>
      </c>
      <c r="I639" s="14" t="str">
        <f>Разбивка_по_щитам!L644</f>
        <v/>
      </c>
      <c r="J639" s="14" t="str">
        <f>Разбивка_по_щитам!M644</f>
        <v/>
      </c>
      <c r="K639" s="14" t="str">
        <f>Разбивка_по_щитам!N644</f>
        <v/>
      </c>
      <c r="L639" s="14"/>
      <c r="M639" s="14" t="str">
        <f>Разбивка_по_щитам!P644</f>
        <v/>
      </c>
      <c r="N639" s="14"/>
    </row>
    <row r="640" spans="2:14" x14ac:dyDescent="0.2">
      <c r="B640" s="14">
        <f>Разбивка_по_щитам!B645</f>
        <v>1</v>
      </c>
      <c r="C640" s="14">
        <f>Разбивка_по_щитам!C645</f>
        <v>643</v>
      </c>
      <c r="D640" s="14" t="str">
        <f>Разбивка_по_щитам!F645</f>
        <v>ГРЩ-ЖД</v>
      </c>
      <c r="E640" s="14">
        <f>Разбивка_по_щитам!H645</f>
        <v>0</v>
      </c>
      <c r="F640" s="14" t="e">
        <f>Разбивка_по_щитам!I645</f>
        <v>#N/A</v>
      </c>
      <c r="G640" s="14" t="str">
        <f>Разбивка_по_щитам!J645</f>
        <v/>
      </c>
      <c r="H640" s="14" t="str">
        <f>Разбивка_по_щитам!K645</f>
        <v/>
      </c>
      <c r="I640" s="14" t="str">
        <f>Разбивка_по_щитам!L645</f>
        <v/>
      </c>
      <c r="J640" s="14" t="str">
        <f>Разбивка_по_щитам!M645</f>
        <v/>
      </c>
      <c r="K640" s="14" t="str">
        <f>Разбивка_по_щитам!N645</f>
        <v/>
      </c>
      <c r="L640" s="14"/>
      <c r="M640" s="14" t="str">
        <f>Разбивка_по_щитам!P645</f>
        <v/>
      </c>
      <c r="N640" s="14"/>
    </row>
    <row r="641" spans="2:14" x14ac:dyDescent="0.2">
      <c r="B641" s="14">
        <f>Разбивка_по_щитам!B646</f>
        <v>1</v>
      </c>
      <c r="C641" s="14">
        <f>Разбивка_по_щитам!C646</f>
        <v>644</v>
      </c>
      <c r="D641" s="14" t="str">
        <f>Разбивка_по_щитам!F646</f>
        <v>ГРЩ-ЖД</v>
      </c>
      <c r="E641" s="14">
        <f>Разбивка_по_щитам!H646</f>
        <v>0</v>
      </c>
      <c r="F641" s="14" t="e">
        <f>Разбивка_по_щитам!I646</f>
        <v>#N/A</v>
      </c>
      <c r="G641" s="14" t="str">
        <f>Разбивка_по_щитам!J646</f>
        <v/>
      </c>
      <c r="H641" s="14" t="str">
        <f>Разбивка_по_щитам!K646</f>
        <v/>
      </c>
      <c r="I641" s="14" t="str">
        <f>Разбивка_по_щитам!L646</f>
        <v/>
      </c>
      <c r="J641" s="14" t="str">
        <f>Разбивка_по_щитам!M646</f>
        <v/>
      </c>
      <c r="K641" s="14" t="str">
        <f>Разбивка_по_щитам!N646</f>
        <v/>
      </c>
      <c r="L641" s="14"/>
      <c r="M641" s="14" t="str">
        <f>Разбивка_по_щитам!P646</f>
        <v/>
      </c>
      <c r="N641" s="14"/>
    </row>
    <row r="642" spans="2:14" x14ac:dyDescent="0.2">
      <c r="B642" s="14">
        <f>Разбивка_по_щитам!B647</f>
        <v>1</v>
      </c>
      <c r="C642" s="14">
        <f>Разбивка_по_щитам!C647</f>
        <v>645</v>
      </c>
      <c r="D642" s="14" t="str">
        <f>Разбивка_по_щитам!F647</f>
        <v>ГРЩ-ЖД</v>
      </c>
      <c r="E642" s="14">
        <f>Разбивка_по_щитам!H647</f>
        <v>0</v>
      </c>
      <c r="F642" s="14" t="e">
        <f>Разбивка_по_щитам!I647</f>
        <v>#N/A</v>
      </c>
      <c r="G642" s="14" t="str">
        <f>Разбивка_по_щитам!J647</f>
        <v/>
      </c>
      <c r="H642" s="14" t="str">
        <f>Разбивка_по_щитам!K647</f>
        <v/>
      </c>
      <c r="I642" s="14" t="str">
        <f>Разбивка_по_щитам!L647</f>
        <v/>
      </c>
      <c r="J642" s="14" t="str">
        <f>Разбивка_по_щитам!M647</f>
        <v/>
      </c>
      <c r="K642" s="14" t="str">
        <f>Разбивка_по_щитам!N647</f>
        <v/>
      </c>
      <c r="L642" s="14"/>
      <c r="M642" s="14" t="str">
        <f>Разбивка_по_щитам!P647</f>
        <v/>
      </c>
      <c r="N642" s="14"/>
    </row>
    <row r="643" spans="2:14" x14ac:dyDescent="0.2">
      <c r="B643" s="14">
        <f>Разбивка_по_щитам!B648</f>
        <v>1</v>
      </c>
      <c r="C643" s="14">
        <f>Разбивка_по_щитам!C648</f>
        <v>646</v>
      </c>
      <c r="D643" s="14" t="str">
        <f>Разбивка_по_щитам!F648</f>
        <v>ГРЩ-ЖД</v>
      </c>
      <c r="E643" s="14">
        <f>Разбивка_по_щитам!H648</f>
        <v>0</v>
      </c>
      <c r="F643" s="14" t="e">
        <f>Разбивка_по_щитам!I648</f>
        <v>#N/A</v>
      </c>
      <c r="G643" s="14" t="str">
        <f>Разбивка_по_щитам!J648</f>
        <v/>
      </c>
      <c r="H643" s="14" t="str">
        <f>Разбивка_по_щитам!K648</f>
        <v/>
      </c>
      <c r="I643" s="14" t="str">
        <f>Разбивка_по_щитам!L648</f>
        <v/>
      </c>
      <c r="J643" s="14" t="str">
        <f>Разбивка_по_щитам!M648</f>
        <v/>
      </c>
      <c r="K643" s="14" t="str">
        <f>Разбивка_по_щитам!N648</f>
        <v/>
      </c>
      <c r="L643" s="14"/>
      <c r="M643" s="14" t="str">
        <f>Разбивка_по_щитам!P648</f>
        <v/>
      </c>
      <c r="N643" s="14"/>
    </row>
    <row r="644" spans="2:14" x14ac:dyDescent="0.2">
      <c r="B644" s="14">
        <f>Разбивка_по_щитам!B649</f>
        <v>1</v>
      </c>
      <c r="C644" s="14">
        <f>Разбивка_по_щитам!C649</f>
        <v>647</v>
      </c>
      <c r="D644" s="14" t="str">
        <f>Разбивка_по_щитам!F649</f>
        <v>ГРЩ-ЖД</v>
      </c>
      <c r="E644" s="14">
        <f>Разбивка_по_щитам!H649</f>
        <v>0</v>
      </c>
      <c r="F644" s="14" t="e">
        <f>Разбивка_по_щитам!I649</f>
        <v>#N/A</v>
      </c>
      <c r="G644" s="14" t="str">
        <f>Разбивка_по_щитам!J649</f>
        <v/>
      </c>
      <c r="H644" s="14" t="str">
        <f>Разбивка_по_щитам!K649</f>
        <v/>
      </c>
      <c r="I644" s="14" t="str">
        <f>Разбивка_по_щитам!L649</f>
        <v/>
      </c>
      <c r="J644" s="14" t="str">
        <f>Разбивка_по_щитам!M649</f>
        <v/>
      </c>
      <c r="K644" s="14" t="str">
        <f>Разбивка_по_щитам!N649</f>
        <v/>
      </c>
      <c r="L644" s="14"/>
      <c r="M644" s="14" t="str">
        <f>Разбивка_по_щитам!P649</f>
        <v/>
      </c>
      <c r="N644" s="14"/>
    </row>
    <row r="645" spans="2:14" x14ac:dyDescent="0.2">
      <c r="B645" s="14">
        <f>Разбивка_по_щитам!B650</f>
        <v>1</v>
      </c>
      <c r="C645" s="14">
        <f>Разбивка_по_щитам!C650</f>
        <v>648</v>
      </c>
      <c r="D645" s="14" t="str">
        <f>Разбивка_по_щитам!F650</f>
        <v>ГРЩ-ЖД</v>
      </c>
      <c r="E645" s="14">
        <f>Разбивка_по_щитам!H650</f>
        <v>0</v>
      </c>
      <c r="F645" s="14" t="e">
        <f>Разбивка_по_щитам!I650</f>
        <v>#N/A</v>
      </c>
      <c r="G645" s="14" t="str">
        <f>Разбивка_по_щитам!J650</f>
        <v/>
      </c>
      <c r="H645" s="14" t="str">
        <f>Разбивка_по_щитам!K650</f>
        <v/>
      </c>
      <c r="I645" s="14" t="str">
        <f>Разбивка_по_щитам!L650</f>
        <v/>
      </c>
      <c r="J645" s="14" t="str">
        <f>Разбивка_по_щитам!M650</f>
        <v/>
      </c>
      <c r="K645" s="14" t="str">
        <f>Разбивка_по_щитам!N650</f>
        <v/>
      </c>
      <c r="L645" s="14"/>
      <c r="M645" s="14" t="str">
        <f>Разбивка_по_щитам!P650</f>
        <v/>
      </c>
      <c r="N645" s="14"/>
    </row>
    <row r="646" spans="2:14" x14ac:dyDescent="0.2">
      <c r="B646" s="14">
        <f>Разбивка_по_щитам!B651</f>
        <v>1</v>
      </c>
      <c r="C646" s="14">
        <f>Разбивка_по_щитам!C651</f>
        <v>649</v>
      </c>
      <c r="D646" s="14" t="str">
        <f>Разбивка_по_щитам!F651</f>
        <v>ГРЩ-ЖД</v>
      </c>
      <c r="E646" s="14">
        <f>Разбивка_по_щитам!H651</f>
        <v>0</v>
      </c>
      <c r="F646" s="14" t="e">
        <f>Разбивка_по_щитам!I651</f>
        <v>#N/A</v>
      </c>
      <c r="G646" s="14" t="str">
        <f>Разбивка_по_щитам!J651</f>
        <v/>
      </c>
      <c r="H646" s="14" t="str">
        <f>Разбивка_по_щитам!K651</f>
        <v/>
      </c>
      <c r="I646" s="14" t="str">
        <f>Разбивка_по_щитам!L651</f>
        <v/>
      </c>
      <c r="J646" s="14" t="str">
        <f>Разбивка_по_щитам!M651</f>
        <v/>
      </c>
      <c r="K646" s="14" t="str">
        <f>Разбивка_по_щитам!N651</f>
        <v/>
      </c>
      <c r="L646" s="14"/>
      <c r="M646" s="14" t="str">
        <f>Разбивка_по_щитам!P651</f>
        <v/>
      </c>
      <c r="N646" s="14"/>
    </row>
    <row r="647" spans="2:14" x14ac:dyDescent="0.2">
      <c r="B647" s="14">
        <f>Разбивка_по_щитам!B652</f>
        <v>1</v>
      </c>
      <c r="C647" s="14">
        <f>Разбивка_по_щитам!C652</f>
        <v>650</v>
      </c>
      <c r="D647" s="14" t="str">
        <f>Разбивка_по_щитам!F652</f>
        <v>ГРЩ-ЖД</v>
      </c>
      <c r="E647" s="14">
        <f>Разбивка_по_щитам!H652</f>
        <v>0</v>
      </c>
      <c r="F647" s="14" t="e">
        <f>Разбивка_по_щитам!I652</f>
        <v>#N/A</v>
      </c>
      <c r="G647" s="14" t="str">
        <f>Разбивка_по_щитам!J652</f>
        <v/>
      </c>
      <c r="H647" s="14" t="str">
        <f>Разбивка_по_щитам!K652</f>
        <v/>
      </c>
      <c r="I647" s="14" t="str">
        <f>Разбивка_по_щитам!L652</f>
        <v/>
      </c>
      <c r="J647" s="14" t="str">
        <f>Разбивка_по_щитам!M652</f>
        <v/>
      </c>
      <c r="K647" s="14" t="str">
        <f>Разбивка_по_щитам!N652</f>
        <v/>
      </c>
      <c r="L647" s="14"/>
      <c r="M647" s="14" t="str">
        <f>Разбивка_по_щитам!P652</f>
        <v/>
      </c>
      <c r="N647" s="14"/>
    </row>
    <row r="648" spans="2:14" x14ac:dyDescent="0.2">
      <c r="B648" s="14">
        <f>Разбивка_по_щитам!B653</f>
        <v>1</v>
      </c>
      <c r="C648" s="14">
        <f>Разбивка_по_щитам!C653</f>
        <v>651</v>
      </c>
      <c r="D648" s="14" t="str">
        <f>Разбивка_по_щитам!F653</f>
        <v>ГРЩ-ЖД</v>
      </c>
      <c r="E648" s="14">
        <f>Разбивка_по_щитам!H653</f>
        <v>0</v>
      </c>
      <c r="F648" s="14" t="e">
        <f>Разбивка_по_щитам!I653</f>
        <v>#N/A</v>
      </c>
      <c r="G648" s="14" t="str">
        <f>Разбивка_по_щитам!J653</f>
        <v/>
      </c>
      <c r="H648" s="14" t="str">
        <f>Разбивка_по_щитам!K653</f>
        <v/>
      </c>
      <c r="I648" s="14" t="str">
        <f>Разбивка_по_щитам!L653</f>
        <v/>
      </c>
      <c r="J648" s="14" t="str">
        <f>Разбивка_по_щитам!M653</f>
        <v/>
      </c>
      <c r="K648" s="14" t="str">
        <f>Разбивка_по_щитам!N653</f>
        <v/>
      </c>
      <c r="L648" s="14"/>
      <c r="M648" s="14" t="str">
        <f>Разбивка_по_щитам!P653</f>
        <v/>
      </c>
      <c r="N648" s="14"/>
    </row>
    <row r="649" spans="2:14" x14ac:dyDescent="0.2">
      <c r="B649" s="14">
        <f>Разбивка_по_щитам!B654</f>
        <v>1</v>
      </c>
      <c r="C649" s="14">
        <f>Разбивка_по_щитам!C654</f>
        <v>652</v>
      </c>
      <c r="D649" s="14" t="str">
        <f>Разбивка_по_щитам!F654</f>
        <v>ГРЩ-ЖД</v>
      </c>
      <c r="E649" s="14">
        <f>Разбивка_по_щитам!H654</f>
        <v>0</v>
      </c>
      <c r="F649" s="14" t="e">
        <f>Разбивка_по_щитам!I654</f>
        <v>#N/A</v>
      </c>
      <c r="G649" s="14" t="str">
        <f>Разбивка_по_щитам!J654</f>
        <v/>
      </c>
      <c r="H649" s="14" t="str">
        <f>Разбивка_по_щитам!K654</f>
        <v/>
      </c>
      <c r="I649" s="14" t="str">
        <f>Разбивка_по_щитам!L654</f>
        <v/>
      </c>
      <c r="J649" s="14" t="str">
        <f>Разбивка_по_щитам!M654</f>
        <v/>
      </c>
      <c r="K649" s="14" t="str">
        <f>Разбивка_по_щитам!N654</f>
        <v/>
      </c>
      <c r="L649" s="14"/>
      <c r="M649" s="14" t="str">
        <f>Разбивка_по_щитам!P654</f>
        <v/>
      </c>
      <c r="N649" s="14"/>
    </row>
    <row r="650" spans="2:14" x14ac:dyDescent="0.2">
      <c r="B650" s="14">
        <f>Разбивка_по_щитам!B655</f>
        <v>1</v>
      </c>
      <c r="C650" s="14">
        <f>Разбивка_по_щитам!C655</f>
        <v>653</v>
      </c>
      <c r="D650" s="14" t="str">
        <f>Разбивка_по_щитам!F655</f>
        <v>ГРЩ-ЖД</v>
      </c>
      <c r="E650" s="14">
        <f>Разбивка_по_щитам!H655</f>
        <v>0</v>
      </c>
      <c r="F650" s="14" t="e">
        <f>Разбивка_по_щитам!I655</f>
        <v>#N/A</v>
      </c>
      <c r="G650" s="14" t="str">
        <f>Разбивка_по_щитам!J655</f>
        <v/>
      </c>
      <c r="H650" s="14" t="str">
        <f>Разбивка_по_щитам!K655</f>
        <v/>
      </c>
      <c r="I650" s="14" t="str">
        <f>Разбивка_по_щитам!L655</f>
        <v/>
      </c>
      <c r="J650" s="14" t="str">
        <f>Разбивка_по_щитам!M655</f>
        <v/>
      </c>
      <c r="K650" s="14" t="str">
        <f>Разбивка_по_щитам!N655</f>
        <v/>
      </c>
      <c r="L650" s="14"/>
      <c r="M650" s="14" t="str">
        <f>Разбивка_по_щитам!P655</f>
        <v/>
      </c>
      <c r="N650" s="14"/>
    </row>
    <row r="651" spans="2:14" x14ac:dyDescent="0.2">
      <c r="B651" s="14">
        <f>Разбивка_по_щитам!B656</f>
        <v>1</v>
      </c>
      <c r="C651" s="14">
        <f>Разбивка_по_щитам!C656</f>
        <v>654</v>
      </c>
      <c r="D651" s="14" t="str">
        <f>Разбивка_по_щитам!F656</f>
        <v>ГРЩ-ЖД</v>
      </c>
      <c r="E651" s="14">
        <f>Разбивка_по_щитам!H656</f>
        <v>0</v>
      </c>
      <c r="F651" s="14" t="e">
        <f>Разбивка_по_щитам!I656</f>
        <v>#N/A</v>
      </c>
      <c r="G651" s="14" t="str">
        <f>Разбивка_по_щитам!J656</f>
        <v/>
      </c>
      <c r="H651" s="14" t="str">
        <f>Разбивка_по_щитам!K656</f>
        <v/>
      </c>
      <c r="I651" s="14" t="str">
        <f>Разбивка_по_щитам!L656</f>
        <v/>
      </c>
      <c r="J651" s="14" t="str">
        <f>Разбивка_по_щитам!M656</f>
        <v/>
      </c>
      <c r="K651" s="14" t="str">
        <f>Разбивка_по_щитам!N656</f>
        <v/>
      </c>
      <c r="L651" s="14"/>
      <c r="M651" s="14" t="str">
        <f>Разбивка_по_щитам!P656</f>
        <v/>
      </c>
      <c r="N651" s="14"/>
    </row>
    <row r="652" spans="2:14" x14ac:dyDescent="0.2">
      <c r="B652" s="14">
        <f>Разбивка_по_щитам!B657</f>
        <v>1</v>
      </c>
      <c r="C652" s="14">
        <f>Разбивка_по_щитам!C657</f>
        <v>655</v>
      </c>
      <c r="D652" s="14" t="str">
        <f>Разбивка_по_щитам!F657</f>
        <v>ГРЩ-ЖД</v>
      </c>
      <c r="E652" s="14">
        <f>Разбивка_по_щитам!H657</f>
        <v>0</v>
      </c>
      <c r="F652" s="14" t="e">
        <f>Разбивка_по_щитам!I657</f>
        <v>#N/A</v>
      </c>
      <c r="G652" s="14" t="str">
        <f>Разбивка_по_щитам!J657</f>
        <v/>
      </c>
      <c r="H652" s="14" t="str">
        <f>Разбивка_по_щитам!K657</f>
        <v/>
      </c>
      <c r="I652" s="14" t="str">
        <f>Разбивка_по_щитам!L657</f>
        <v/>
      </c>
      <c r="J652" s="14" t="str">
        <f>Разбивка_по_щитам!M657</f>
        <v/>
      </c>
      <c r="K652" s="14" t="str">
        <f>Разбивка_по_щитам!N657</f>
        <v/>
      </c>
      <c r="L652" s="14"/>
      <c r="M652" s="14" t="str">
        <f>Разбивка_по_щитам!P657</f>
        <v/>
      </c>
      <c r="N652" s="14"/>
    </row>
    <row r="653" spans="2:14" x14ac:dyDescent="0.2">
      <c r="B653" s="14">
        <f>Разбивка_по_щитам!B658</f>
        <v>1</v>
      </c>
      <c r="C653" s="14">
        <f>Разбивка_по_щитам!C658</f>
        <v>656</v>
      </c>
      <c r="D653" s="14" t="str">
        <f>Разбивка_по_щитам!F658</f>
        <v>ГРЩ-ЖД</v>
      </c>
      <c r="E653" s="14">
        <f>Разбивка_по_щитам!H658</f>
        <v>0</v>
      </c>
      <c r="F653" s="14" t="e">
        <f>Разбивка_по_щитам!I658</f>
        <v>#N/A</v>
      </c>
      <c r="G653" s="14" t="str">
        <f>Разбивка_по_щитам!J658</f>
        <v/>
      </c>
      <c r="H653" s="14" t="str">
        <f>Разбивка_по_щитам!K658</f>
        <v/>
      </c>
      <c r="I653" s="14" t="str">
        <f>Разбивка_по_щитам!L658</f>
        <v/>
      </c>
      <c r="J653" s="14" t="str">
        <f>Разбивка_по_щитам!M658</f>
        <v/>
      </c>
      <c r="K653" s="14" t="str">
        <f>Разбивка_по_щитам!N658</f>
        <v/>
      </c>
      <c r="L653" s="14"/>
      <c r="M653" s="14" t="str">
        <f>Разбивка_по_щитам!P658</f>
        <v/>
      </c>
      <c r="N653" s="14"/>
    </row>
    <row r="654" spans="2:14" x14ac:dyDescent="0.2">
      <c r="B654" s="14">
        <f>Разбивка_по_щитам!B659</f>
        <v>1</v>
      </c>
      <c r="C654" s="14">
        <f>Разбивка_по_щитам!C659</f>
        <v>657</v>
      </c>
      <c r="D654" s="14" t="str">
        <f>Разбивка_по_щитам!F659</f>
        <v>ГРЩ-ЖД</v>
      </c>
      <c r="E654" s="14">
        <f>Разбивка_по_щитам!H659</f>
        <v>0</v>
      </c>
      <c r="F654" s="14" t="e">
        <f>Разбивка_по_щитам!I659</f>
        <v>#N/A</v>
      </c>
      <c r="G654" s="14" t="str">
        <f>Разбивка_по_щитам!J659</f>
        <v/>
      </c>
      <c r="H654" s="14" t="str">
        <f>Разбивка_по_щитам!K659</f>
        <v/>
      </c>
      <c r="I654" s="14" t="str">
        <f>Разбивка_по_щитам!L659</f>
        <v/>
      </c>
      <c r="J654" s="14" t="str">
        <f>Разбивка_по_щитам!M659</f>
        <v/>
      </c>
      <c r="K654" s="14" t="str">
        <f>Разбивка_по_щитам!N659</f>
        <v/>
      </c>
      <c r="L654" s="14"/>
      <c r="M654" s="14" t="str">
        <f>Разбивка_по_щитам!P659</f>
        <v/>
      </c>
      <c r="N654" s="14"/>
    </row>
    <row r="655" spans="2:14" x14ac:dyDescent="0.2">
      <c r="B655" s="14">
        <f>Разбивка_по_щитам!B660</f>
        <v>1</v>
      </c>
      <c r="C655" s="14">
        <f>Разбивка_по_щитам!C660</f>
        <v>658</v>
      </c>
      <c r="D655" s="14" t="str">
        <f>Разбивка_по_щитам!F660</f>
        <v>ГРЩ-ЖД</v>
      </c>
      <c r="E655" s="14">
        <f>Разбивка_по_щитам!H660</f>
        <v>0</v>
      </c>
      <c r="F655" s="14" t="e">
        <f>Разбивка_по_щитам!I660</f>
        <v>#N/A</v>
      </c>
      <c r="G655" s="14" t="str">
        <f>Разбивка_по_щитам!J660</f>
        <v/>
      </c>
      <c r="H655" s="14" t="str">
        <f>Разбивка_по_щитам!K660</f>
        <v/>
      </c>
      <c r="I655" s="14" t="str">
        <f>Разбивка_по_щитам!L660</f>
        <v/>
      </c>
      <c r="J655" s="14" t="str">
        <f>Разбивка_по_щитам!M660</f>
        <v/>
      </c>
      <c r="K655" s="14" t="str">
        <f>Разбивка_по_щитам!N660</f>
        <v/>
      </c>
      <c r="L655" s="14"/>
      <c r="M655" s="14" t="str">
        <f>Разбивка_по_щитам!P660</f>
        <v/>
      </c>
      <c r="N655" s="14"/>
    </row>
    <row r="656" spans="2:14" x14ac:dyDescent="0.2">
      <c r="B656" s="14">
        <f>Разбивка_по_щитам!B661</f>
        <v>1</v>
      </c>
      <c r="C656" s="14">
        <f>Разбивка_по_щитам!C661</f>
        <v>659</v>
      </c>
      <c r="D656" s="14" t="str">
        <f>Разбивка_по_щитам!F661</f>
        <v>ГРЩ-ЖД</v>
      </c>
      <c r="E656" s="14">
        <f>Разбивка_по_щитам!H661</f>
        <v>0</v>
      </c>
      <c r="F656" s="14" t="e">
        <f>Разбивка_по_щитам!I661</f>
        <v>#N/A</v>
      </c>
      <c r="G656" s="14" t="str">
        <f>Разбивка_по_щитам!J661</f>
        <v/>
      </c>
      <c r="H656" s="14" t="str">
        <f>Разбивка_по_щитам!K661</f>
        <v/>
      </c>
      <c r="I656" s="14" t="str">
        <f>Разбивка_по_щитам!L661</f>
        <v/>
      </c>
      <c r="J656" s="14" t="str">
        <f>Разбивка_по_щитам!M661</f>
        <v/>
      </c>
      <c r="K656" s="14" t="str">
        <f>Разбивка_по_щитам!N661</f>
        <v/>
      </c>
      <c r="L656" s="14"/>
      <c r="M656" s="14" t="str">
        <f>Разбивка_по_щитам!P661</f>
        <v/>
      </c>
      <c r="N656" s="14"/>
    </row>
    <row r="657" spans="2:14" x14ac:dyDescent="0.2">
      <c r="B657" s="14">
        <f>Разбивка_по_щитам!B662</f>
        <v>1</v>
      </c>
      <c r="C657" s="14">
        <f>Разбивка_по_щитам!C662</f>
        <v>660</v>
      </c>
      <c r="D657" s="14" t="str">
        <f>Разбивка_по_щитам!F662</f>
        <v>ГРЩ-ЖД</v>
      </c>
      <c r="E657" s="14">
        <f>Разбивка_по_щитам!H662</f>
        <v>0</v>
      </c>
      <c r="F657" s="14" t="e">
        <f>Разбивка_по_щитам!I662</f>
        <v>#N/A</v>
      </c>
      <c r="G657" s="14" t="str">
        <f>Разбивка_по_щитам!J662</f>
        <v/>
      </c>
      <c r="H657" s="14" t="str">
        <f>Разбивка_по_щитам!K662</f>
        <v/>
      </c>
      <c r="I657" s="14" t="str">
        <f>Разбивка_по_щитам!L662</f>
        <v/>
      </c>
      <c r="J657" s="14" t="str">
        <f>Разбивка_по_щитам!M662</f>
        <v/>
      </c>
      <c r="K657" s="14" t="str">
        <f>Разбивка_по_щитам!N662</f>
        <v/>
      </c>
      <c r="L657" s="14"/>
      <c r="M657" s="14" t="str">
        <f>Разбивка_по_щитам!P662</f>
        <v/>
      </c>
      <c r="N657" s="14"/>
    </row>
    <row r="658" spans="2:14" x14ac:dyDescent="0.2">
      <c r="B658" s="14">
        <f>Разбивка_по_щитам!B663</f>
        <v>1</v>
      </c>
      <c r="C658" s="14">
        <f>Разбивка_по_щитам!C663</f>
        <v>661</v>
      </c>
      <c r="D658" s="14" t="str">
        <f>Разбивка_по_щитам!F663</f>
        <v>ГРЩ-ЖД</v>
      </c>
      <c r="E658" s="14">
        <f>Разбивка_по_щитам!H663</f>
        <v>0</v>
      </c>
      <c r="F658" s="14" t="e">
        <f>Разбивка_по_щитам!I663</f>
        <v>#N/A</v>
      </c>
      <c r="G658" s="14" t="str">
        <f>Разбивка_по_щитам!J663</f>
        <v/>
      </c>
      <c r="H658" s="14" t="str">
        <f>Разбивка_по_щитам!K663</f>
        <v/>
      </c>
      <c r="I658" s="14" t="str">
        <f>Разбивка_по_щитам!L663</f>
        <v/>
      </c>
      <c r="J658" s="14" t="str">
        <f>Разбивка_по_щитам!M663</f>
        <v/>
      </c>
      <c r="K658" s="14" t="str">
        <f>Разбивка_по_щитам!N663</f>
        <v/>
      </c>
      <c r="L658" s="14"/>
      <c r="M658" s="14" t="str">
        <f>Разбивка_по_щитам!P663</f>
        <v/>
      </c>
      <c r="N658" s="14"/>
    </row>
    <row r="659" spans="2:14" x14ac:dyDescent="0.2">
      <c r="B659" s="14">
        <f>Разбивка_по_щитам!B664</f>
        <v>1</v>
      </c>
      <c r="C659" s="14">
        <f>Разбивка_по_щитам!C664</f>
        <v>662</v>
      </c>
      <c r="D659" s="14" t="str">
        <f>Разбивка_по_щитам!F664</f>
        <v>ГРЩ-ЖД</v>
      </c>
      <c r="E659" s="14">
        <f>Разбивка_по_щитам!H664</f>
        <v>0</v>
      </c>
      <c r="F659" s="14" t="e">
        <f>Разбивка_по_щитам!I664</f>
        <v>#N/A</v>
      </c>
      <c r="G659" s="14" t="str">
        <f>Разбивка_по_щитам!J664</f>
        <v/>
      </c>
      <c r="H659" s="14" t="str">
        <f>Разбивка_по_щитам!K664</f>
        <v/>
      </c>
      <c r="I659" s="14" t="str">
        <f>Разбивка_по_щитам!L664</f>
        <v/>
      </c>
      <c r="J659" s="14" t="str">
        <f>Разбивка_по_щитам!M664</f>
        <v/>
      </c>
      <c r="K659" s="14" t="str">
        <f>Разбивка_по_щитам!N664</f>
        <v/>
      </c>
      <c r="L659" s="14"/>
      <c r="M659" s="14" t="str">
        <f>Разбивка_по_щитам!P664</f>
        <v/>
      </c>
      <c r="N659" s="14"/>
    </row>
    <row r="660" spans="2:14" x14ac:dyDescent="0.2">
      <c r="B660" s="14">
        <f>Разбивка_по_щитам!B665</f>
        <v>1</v>
      </c>
      <c r="C660" s="14">
        <f>Разбивка_по_щитам!C665</f>
        <v>663</v>
      </c>
      <c r="D660" s="14" t="str">
        <f>Разбивка_по_щитам!F665</f>
        <v>ГРЩ-ЖД</v>
      </c>
      <c r="E660" s="14">
        <f>Разбивка_по_щитам!H665</f>
        <v>0</v>
      </c>
      <c r="F660" s="14" t="e">
        <f>Разбивка_по_щитам!I665</f>
        <v>#N/A</v>
      </c>
      <c r="G660" s="14" t="str">
        <f>Разбивка_по_щитам!J665</f>
        <v/>
      </c>
      <c r="H660" s="14" t="str">
        <f>Разбивка_по_щитам!K665</f>
        <v/>
      </c>
      <c r="I660" s="14" t="str">
        <f>Разбивка_по_щитам!L665</f>
        <v/>
      </c>
      <c r="J660" s="14" t="str">
        <f>Разбивка_по_щитам!M665</f>
        <v/>
      </c>
      <c r="K660" s="14" t="str">
        <f>Разбивка_по_щитам!N665</f>
        <v/>
      </c>
      <c r="L660" s="14"/>
      <c r="M660" s="14" t="str">
        <f>Разбивка_по_щитам!P665</f>
        <v/>
      </c>
      <c r="N660" s="14"/>
    </row>
    <row r="661" spans="2:14" x14ac:dyDescent="0.2">
      <c r="B661" s="14">
        <f>Разбивка_по_щитам!B666</f>
        <v>1</v>
      </c>
      <c r="C661" s="14">
        <f>Разбивка_по_щитам!C666</f>
        <v>664</v>
      </c>
      <c r="D661" s="14" t="str">
        <f>Разбивка_по_щитам!F666</f>
        <v>ГРЩ-ЖД</v>
      </c>
      <c r="E661" s="14">
        <f>Разбивка_по_щитам!H666</f>
        <v>0</v>
      </c>
      <c r="F661" s="14" t="e">
        <f>Разбивка_по_щитам!I666</f>
        <v>#N/A</v>
      </c>
      <c r="G661" s="14" t="str">
        <f>Разбивка_по_щитам!J666</f>
        <v/>
      </c>
      <c r="H661" s="14" t="str">
        <f>Разбивка_по_щитам!K666</f>
        <v/>
      </c>
      <c r="I661" s="14" t="str">
        <f>Разбивка_по_щитам!L666</f>
        <v/>
      </c>
      <c r="J661" s="14" t="str">
        <f>Разбивка_по_щитам!M666</f>
        <v/>
      </c>
      <c r="K661" s="14" t="str">
        <f>Разбивка_по_щитам!N666</f>
        <v/>
      </c>
      <c r="L661" s="14"/>
      <c r="M661" s="14" t="str">
        <f>Разбивка_по_щитам!P666</f>
        <v/>
      </c>
      <c r="N661" s="14"/>
    </row>
    <row r="662" spans="2:14" x14ac:dyDescent="0.2">
      <c r="B662" s="14">
        <f>Разбивка_по_щитам!B667</f>
        <v>1</v>
      </c>
      <c r="C662" s="14">
        <f>Разбивка_по_щитам!C667</f>
        <v>665</v>
      </c>
      <c r="D662" s="14" t="str">
        <f>Разбивка_по_щитам!F667</f>
        <v>ГРЩ-ЖД</v>
      </c>
      <c r="E662" s="14">
        <f>Разбивка_по_щитам!H667</f>
        <v>0</v>
      </c>
      <c r="F662" s="14" t="e">
        <f>Разбивка_по_щитам!I667</f>
        <v>#N/A</v>
      </c>
      <c r="G662" s="14" t="str">
        <f>Разбивка_по_щитам!J667</f>
        <v/>
      </c>
      <c r="H662" s="14" t="str">
        <f>Разбивка_по_щитам!K667</f>
        <v/>
      </c>
      <c r="I662" s="14" t="str">
        <f>Разбивка_по_щитам!L667</f>
        <v/>
      </c>
      <c r="J662" s="14" t="str">
        <f>Разбивка_по_щитам!M667</f>
        <v/>
      </c>
      <c r="K662" s="14" t="str">
        <f>Разбивка_по_щитам!N667</f>
        <v/>
      </c>
      <c r="L662" s="14"/>
      <c r="M662" s="14" t="str">
        <f>Разбивка_по_щитам!P667</f>
        <v/>
      </c>
      <c r="N662" s="14"/>
    </row>
    <row r="663" spans="2:14" x14ac:dyDescent="0.2">
      <c r="B663" s="14">
        <f>Разбивка_по_щитам!B668</f>
        <v>1</v>
      </c>
      <c r="C663" s="14">
        <f>Разбивка_по_щитам!C668</f>
        <v>666</v>
      </c>
      <c r="D663" s="14" t="str">
        <f>Разбивка_по_щитам!F668</f>
        <v>ГРЩ-ЖД</v>
      </c>
      <c r="E663" s="14">
        <f>Разбивка_по_щитам!H668</f>
        <v>0</v>
      </c>
      <c r="F663" s="14" t="e">
        <f>Разбивка_по_щитам!I668</f>
        <v>#N/A</v>
      </c>
      <c r="G663" s="14" t="str">
        <f>Разбивка_по_щитам!J668</f>
        <v/>
      </c>
      <c r="H663" s="14" t="str">
        <f>Разбивка_по_щитам!K668</f>
        <v/>
      </c>
      <c r="I663" s="14" t="str">
        <f>Разбивка_по_щитам!L668</f>
        <v/>
      </c>
      <c r="J663" s="14" t="str">
        <f>Разбивка_по_щитам!M668</f>
        <v/>
      </c>
      <c r="K663" s="14" t="str">
        <f>Разбивка_по_щитам!N668</f>
        <v/>
      </c>
      <c r="L663" s="14"/>
      <c r="M663" s="14" t="str">
        <f>Разбивка_по_щитам!P668</f>
        <v/>
      </c>
      <c r="N663" s="14"/>
    </row>
    <row r="664" spans="2:14" x14ac:dyDescent="0.2">
      <c r="B664" s="14">
        <f>Разбивка_по_щитам!B669</f>
        <v>1</v>
      </c>
      <c r="C664" s="14">
        <f>Разбивка_по_щитам!C669</f>
        <v>667</v>
      </c>
      <c r="D664" s="14" t="str">
        <f>Разбивка_по_щитам!F669</f>
        <v>ГРЩ-ЖД</v>
      </c>
      <c r="E664" s="14">
        <f>Разбивка_по_щитам!H669</f>
        <v>0</v>
      </c>
      <c r="F664" s="14" t="e">
        <f>Разбивка_по_щитам!I669</f>
        <v>#N/A</v>
      </c>
      <c r="G664" s="14" t="str">
        <f>Разбивка_по_щитам!J669</f>
        <v/>
      </c>
      <c r="H664" s="14" t="str">
        <f>Разбивка_по_щитам!K669</f>
        <v/>
      </c>
      <c r="I664" s="14" t="str">
        <f>Разбивка_по_щитам!L669</f>
        <v/>
      </c>
      <c r="J664" s="14" t="str">
        <f>Разбивка_по_щитам!M669</f>
        <v/>
      </c>
      <c r="K664" s="14" t="str">
        <f>Разбивка_по_щитам!N669</f>
        <v/>
      </c>
      <c r="L664" s="14"/>
      <c r="M664" s="14" t="str">
        <f>Разбивка_по_щитам!P669</f>
        <v/>
      </c>
      <c r="N664" s="14"/>
    </row>
    <row r="665" spans="2:14" x14ac:dyDescent="0.2">
      <c r="B665" s="14">
        <f>Разбивка_по_щитам!B670</f>
        <v>1</v>
      </c>
      <c r="C665" s="14">
        <f>Разбивка_по_щитам!C670</f>
        <v>668</v>
      </c>
      <c r="D665" s="14" t="str">
        <f>Разбивка_по_щитам!F670</f>
        <v>ГРЩ-ЖД</v>
      </c>
      <c r="E665" s="14">
        <f>Разбивка_по_щитам!H670</f>
        <v>0</v>
      </c>
      <c r="F665" s="14" t="e">
        <f>Разбивка_по_щитам!I670</f>
        <v>#N/A</v>
      </c>
      <c r="G665" s="14" t="str">
        <f>Разбивка_по_щитам!J670</f>
        <v/>
      </c>
      <c r="H665" s="14" t="str">
        <f>Разбивка_по_щитам!K670</f>
        <v/>
      </c>
      <c r="I665" s="14" t="str">
        <f>Разбивка_по_щитам!L670</f>
        <v/>
      </c>
      <c r="J665" s="14" t="str">
        <f>Разбивка_по_щитам!M670</f>
        <v/>
      </c>
      <c r="K665" s="14" t="str">
        <f>Разбивка_по_щитам!N670</f>
        <v/>
      </c>
      <c r="L665" s="14"/>
      <c r="M665" s="14" t="str">
        <f>Разбивка_по_щитам!P670</f>
        <v/>
      </c>
      <c r="N665" s="14"/>
    </row>
    <row r="666" spans="2:14" x14ac:dyDescent="0.2">
      <c r="B666" s="14">
        <f>Разбивка_по_щитам!B671</f>
        <v>1</v>
      </c>
      <c r="C666" s="14">
        <f>Разбивка_по_щитам!C671</f>
        <v>669</v>
      </c>
      <c r="D666" s="14" t="str">
        <f>Разбивка_по_щитам!F671</f>
        <v>ГРЩ-ЖД</v>
      </c>
      <c r="E666" s="14">
        <f>Разбивка_по_щитам!H671</f>
        <v>0</v>
      </c>
      <c r="F666" s="14" t="e">
        <f>Разбивка_по_щитам!I671</f>
        <v>#N/A</v>
      </c>
      <c r="G666" s="14" t="str">
        <f>Разбивка_по_щитам!J671</f>
        <v/>
      </c>
      <c r="H666" s="14" t="str">
        <f>Разбивка_по_щитам!K671</f>
        <v/>
      </c>
      <c r="I666" s="14" t="str">
        <f>Разбивка_по_щитам!L671</f>
        <v/>
      </c>
      <c r="J666" s="14" t="str">
        <f>Разбивка_по_щитам!M671</f>
        <v/>
      </c>
      <c r="K666" s="14" t="str">
        <f>Разбивка_по_щитам!N671</f>
        <v/>
      </c>
      <c r="L666" s="14"/>
      <c r="M666" s="14" t="str">
        <f>Разбивка_по_щитам!P671</f>
        <v/>
      </c>
      <c r="N666" s="14"/>
    </row>
    <row r="667" spans="2:14" x14ac:dyDescent="0.2">
      <c r="B667" s="14">
        <f>Разбивка_по_щитам!B672</f>
        <v>1</v>
      </c>
      <c r="C667" s="14">
        <f>Разбивка_по_щитам!C672</f>
        <v>670</v>
      </c>
      <c r="D667" s="14" t="str">
        <f>Разбивка_по_щитам!F672</f>
        <v>ГРЩ-ЖД</v>
      </c>
      <c r="E667" s="14">
        <f>Разбивка_по_щитам!H672</f>
        <v>0</v>
      </c>
      <c r="F667" s="14" t="e">
        <f>Разбивка_по_щитам!I672</f>
        <v>#N/A</v>
      </c>
      <c r="G667" s="14" t="str">
        <f>Разбивка_по_щитам!J672</f>
        <v/>
      </c>
      <c r="H667" s="14" t="str">
        <f>Разбивка_по_щитам!K672</f>
        <v/>
      </c>
      <c r="I667" s="14" t="str">
        <f>Разбивка_по_щитам!L672</f>
        <v/>
      </c>
      <c r="J667" s="14" t="str">
        <f>Разбивка_по_щитам!M672</f>
        <v/>
      </c>
      <c r="K667" s="14" t="str">
        <f>Разбивка_по_щитам!N672</f>
        <v/>
      </c>
      <c r="L667" s="14"/>
      <c r="M667" s="14" t="str">
        <f>Разбивка_по_щитам!P672</f>
        <v/>
      </c>
      <c r="N667" s="14"/>
    </row>
    <row r="668" spans="2:14" x14ac:dyDescent="0.2">
      <c r="B668" s="14">
        <f>Разбивка_по_щитам!B673</f>
        <v>1</v>
      </c>
      <c r="C668" s="14">
        <f>Разбивка_по_щитам!C673</f>
        <v>671</v>
      </c>
      <c r="D668" s="14" t="str">
        <f>Разбивка_по_щитам!F673</f>
        <v>ГРЩ-ЖД</v>
      </c>
      <c r="E668" s="14">
        <f>Разбивка_по_щитам!H673</f>
        <v>0</v>
      </c>
      <c r="F668" s="14" t="e">
        <f>Разбивка_по_щитам!I673</f>
        <v>#N/A</v>
      </c>
      <c r="G668" s="14" t="str">
        <f>Разбивка_по_щитам!J673</f>
        <v/>
      </c>
      <c r="H668" s="14" t="str">
        <f>Разбивка_по_щитам!K673</f>
        <v/>
      </c>
      <c r="I668" s="14" t="str">
        <f>Разбивка_по_щитам!L673</f>
        <v/>
      </c>
      <c r="J668" s="14" t="str">
        <f>Разбивка_по_щитам!M673</f>
        <v/>
      </c>
      <c r="K668" s="14" t="str">
        <f>Разбивка_по_щитам!N673</f>
        <v/>
      </c>
      <c r="L668" s="14"/>
      <c r="M668" s="14" t="str">
        <f>Разбивка_по_щитам!P673</f>
        <v/>
      </c>
      <c r="N668" s="14"/>
    </row>
    <row r="669" spans="2:14" x14ac:dyDescent="0.2">
      <c r="B669" s="14">
        <f>Разбивка_по_щитам!B674</f>
        <v>1</v>
      </c>
      <c r="C669" s="14">
        <f>Разбивка_по_щитам!C674</f>
        <v>672</v>
      </c>
      <c r="D669" s="14" t="str">
        <f>Разбивка_по_щитам!F674</f>
        <v>ГРЩ-ЖД</v>
      </c>
      <c r="E669" s="14">
        <f>Разбивка_по_щитам!H674</f>
        <v>0</v>
      </c>
      <c r="F669" s="14" t="e">
        <f>Разбивка_по_щитам!I674</f>
        <v>#N/A</v>
      </c>
      <c r="G669" s="14" t="str">
        <f>Разбивка_по_щитам!J674</f>
        <v/>
      </c>
      <c r="H669" s="14" t="str">
        <f>Разбивка_по_щитам!K674</f>
        <v/>
      </c>
      <c r="I669" s="14" t="str">
        <f>Разбивка_по_щитам!L674</f>
        <v/>
      </c>
      <c r="J669" s="14" t="str">
        <f>Разбивка_по_щитам!M674</f>
        <v/>
      </c>
      <c r="K669" s="14" t="str">
        <f>Разбивка_по_щитам!N674</f>
        <v/>
      </c>
      <c r="L669" s="14"/>
      <c r="M669" s="14" t="str">
        <f>Разбивка_по_щитам!P674</f>
        <v/>
      </c>
      <c r="N669" s="14"/>
    </row>
    <row r="670" spans="2:14" x14ac:dyDescent="0.2">
      <c r="B670" s="14">
        <f>Разбивка_по_щитам!B675</f>
        <v>1</v>
      </c>
      <c r="C670" s="14">
        <f>Разбивка_по_щитам!C675</f>
        <v>673</v>
      </c>
      <c r="D670" s="14" t="str">
        <f>Разбивка_по_щитам!F675</f>
        <v>ГРЩ-ЖД</v>
      </c>
      <c r="E670" s="14">
        <f>Разбивка_по_щитам!H675</f>
        <v>0</v>
      </c>
      <c r="F670" s="14" t="e">
        <f>Разбивка_по_щитам!I675</f>
        <v>#N/A</v>
      </c>
      <c r="G670" s="14" t="str">
        <f>Разбивка_по_щитам!J675</f>
        <v/>
      </c>
      <c r="H670" s="14" t="str">
        <f>Разбивка_по_щитам!K675</f>
        <v/>
      </c>
      <c r="I670" s="14" t="str">
        <f>Разбивка_по_щитам!L675</f>
        <v/>
      </c>
      <c r="J670" s="14" t="str">
        <f>Разбивка_по_щитам!M675</f>
        <v/>
      </c>
      <c r="K670" s="14" t="str">
        <f>Разбивка_по_щитам!N675</f>
        <v/>
      </c>
      <c r="L670" s="14"/>
      <c r="M670" s="14" t="str">
        <f>Разбивка_по_щитам!P675</f>
        <v/>
      </c>
      <c r="N670" s="14"/>
    </row>
    <row r="671" spans="2:14" x14ac:dyDescent="0.2">
      <c r="B671" s="14">
        <f>Разбивка_по_щитам!B676</f>
        <v>1</v>
      </c>
      <c r="C671" s="14">
        <f>Разбивка_по_щитам!C676</f>
        <v>674</v>
      </c>
      <c r="D671" s="14" t="str">
        <f>Разбивка_по_щитам!F676</f>
        <v>ГРЩ-ЖД</v>
      </c>
      <c r="E671" s="14">
        <f>Разбивка_по_щитам!H676</f>
        <v>0</v>
      </c>
      <c r="F671" s="14" t="e">
        <f>Разбивка_по_щитам!I676</f>
        <v>#N/A</v>
      </c>
      <c r="G671" s="14" t="str">
        <f>Разбивка_по_щитам!J676</f>
        <v/>
      </c>
      <c r="H671" s="14" t="str">
        <f>Разбивка_по_щитам!K676</f>
        <v/>
      </c>
      <c r="I671" s="14" t="str">
        <f>Разбивка_по_щитам!L676</f>
        <v/>
      </c>
      <c r="J671" s="14" t="str">
        <f>Разбивка_по_щитам!M676</f>
        <v/>
      </c>
      <c r="K671" s="14" t="str">
        <f>Разбивка_по_щитам!N676</f>
        <v/>
      </c>
      <c r="L671" s="14"/>
      <c r="M671" s="14" t="str">
        <f>Разбивка_по_щитам!P676</f>
        <v/>
      </c>
      <c r="N671" s="14"/>
    </row>
    <row r="672" spans="2:14" x14ac:dyDescent="0.2">
      <c r="B672" s="14">
        <f>Разбивка_по_щитам!B677</f>
        <v>1</v>
      </c>
      <c r="C672" s="14">
        <f>Разбивка_по_щитам!C677</f>
        <v>675</v>
      </c>
      <c r="D672" s="14" t="str">
        <f>Разбивка_по_щитам!F677</f>
        <v>ГРЩ-ЖД</v>
      </c>
      <c r="E672" s="14">
        <f>Разбивка_по_щитам!H677</f>
        <v>0</v>
      </c>
      <c r="F672" s="14" t="e">
        <f>Разбивка_по_щитам!I677</f>
        <v>#N/A</v>
      </c>
      <c r="G672" s="14" t="str">
        <f>Разбивка_по_щитам!J677</f>
        <v/>
      </c>
      <c r="H672" s="14" t="str">
        <f>Разбивка_по_щитам!K677</f>
        <v/>
      </c>
      <c r="I672" s="14" t="str">
        <f>Разбивка_по_щитам!L677</f>
        <v/>
      </c>
      <c r="J672" s="14" t="str">
        <f>Разбивка_по_щитам!M677</f>
        <v/>
      </c>
      <c r="K672" s="14" t="str">
        <f>Разбивка_по_щитам!N677</f>
        <v/>
      </c>
      <c r="L672" s="14"/>
      <c r="M672" s="14" t="str">
        <f>Разбивка_по_щитам!P677</f>
        <v/>
      </c>
      <c r="N672" s="14"/>
    </row>
    <row r="673" spans="2:14" x14ac:dyDescent="0.2">
      <c r="B673" s="14">
        <f>Разбивка_по_щитам!B678</f>
        <v>1</v>
      </c>
      <c r="C673" s="14">
        <f>Разбивка_по_щитам!C678</f>
        <v>676</v>
      </c>
      <c r="D673" s="14" t="str">
        <f>Разбивка_по_щитам!F678</f>
        <v>ГРЩ-ЖД</v>
      </c>
      <c r="E673" s="14">
        <f>Разбивка_по_щитам!H678</f>
        <v>0</v>
      </c>
      <c r="F673" s="14" t="e">
        <f>Разбивка_по_щитам!I678</f>
        <v>#N/A</v>
      </c>
      <c r="G673" s="14" t="str">
        <f>Разбивка_по_щитам!J678</f>
        <v/>
      </c>
      <c r="H673" s="14" t="str">
        <f>Разбивка_по_щитам!K678</f>
        <v/>
      </c>
      <c r="I673" s="14" t="str">
        <f>Разбивка_по_щитам!L678</f>
        <v/>
      </c>
      <c r="J673" s="14" t="str">
        <f>Разбивка_по_щитам!M678</f>
        <v/>
      </c>
      <c r="K673" s="14" t="str">
        <f>Разбивка_по_щитам!N678</f>
        <v/>
      </c>
      <c r="L673" s="14"/>
      <c r="M673" s="14" t="str">
        <f>Разбивка_по_щитам!P678</f>
        <v/>
      </c>
      <c r="N673" s="14"/>
    </row>
    <row r="674" spans="2:14" x14ac:dyDescent="0.2">
      <c r="B674" s="14">
        <f>Разбивка_по_щитам!B679</f>
        <v>1</v>
      </c>
      <c r="C674" s="14">
        <f>Разбивка_по_щитам!C679</f>
        <v>677</v>
      </c>
      <c r="D674" s="14" t="str">
        <f>Разбивка_по_щитам!F679</f>
        <v>ГРЩ-ЖД</v>
      </c>
      <c r="E674" s="14">
        <f>Разбивка_по_щитам!H679</f>
        <v>0</v>
      </c>
      <c r="F674" s="14" t="e">
        <f>Разбивка_по_щитам!I679</f>
        <v>#N/A</v>
      </c>
      <c r="G674" s="14" t="str">
        <f>Разбивка_по_щитам!J679</f>
        <v/>
      </c>
      <c r="H674" s="14" t="str">
        <f>Разбивка_по_щитам!K679</f>
        <v/>
      </c>
      <c r="I674" s="14" t="str">
        <f>Разбивка_по_щитам!L679</f>
        <v/>
      </c>
      <c r="J674" s="14" t="str">
        <f>Разбивка_по_щитам!M679</f>
        <v/>
      </c>
      <c r="K674" s="14" t="str">
        <f>Разбивка_по_щитам!N679</f>
        <v/>
      </c>
      <c r="L674" s="14"/>
      <c r="M674" s="14" t="str">
        <f>Разбивка_по_щитам!P679</f>
        <v/>
      </c>
      <c r="N674" s="14"/>
    </row>
    <row r="675" spans="2:14" x14ac:dyDescent="0.2">
      <c r="B675" s="14">
        <f>Разбивка_по_щитам!B680</f>
        <v>1</v>
      </c>
      <c r="C675" s="14">
        <f>Разбивка_по_щитам!C680</f>
        <v>678</v>
      </c>
      <c r="D675" s="14" t="str">
        <f>Разбивка_по_щитам!F680</f>
        <v>ГРЩ-ЖД</v>
      </c>
      <c r="E675" s="14">
        <f>Разбивка_по_щитам!H680</f>
        <v>0</v>
      </c>
      <c r="F675" s="14" t="e">
        <f>Разбивка_по_щитам!I680</f>
        <v>#N/A</v>
      </c>
      <c r="G675" s="14" t="str">
        <f>Разбивка_по_щитам!J680</f>
        <v/>
      </c>
      <c r="H675" s="14" t="str">
        <f>Разбивка_по_щитам!K680</f>
        <v/>
      </c>
      <c r="I675" s="14" t="str">
        <f>Разбивка_по_щитам!L680</f>
        <v/>
      </c>
      <c r="J675" s="14" t="str">
        <f>Разбивка_по_щитам!M680</f>
        <v/>
      </c>
      <c r="K675" s="14" t="str">
        <f>Разбивка_по_щитам!N680</f>
        <v/>
      </c>
      <c r="L675" s="14"/>
      <c r="M675" s="14" t="str">
        <f>Разбивка_по_щитам!P680</f>
        <v/>
      </c>
      <c r="N675" s="14"/>
    </row>
    <row r="676" spans="2:14" x14ac:dyDescent="0.2">
      <c r="B676" s="14">
        <f>Разбивка_по_щитам!B681</f>
        <v>1</v>
      </c>
      <c r="C676" s="14">
        <f>Разбивка_по_щитам!C681</f>
        <v>679</v>
      </c>
      <c r="D676" s="14" t="str">
        <f>Разбивка_по_щитам!F681</f>
        <v>ГРЩ-ЖД</v>
      </c>
      <c r="E676" s="14">
        <f>Разбивка_по_щитам!H681</f>
        <v>0</v>
      </c>
      <c r="F676" s="14" t="e">
        <f>Разбивка_по_щитам!I681</f>
        <v>#N/A</v>
      </c>
      <c r="G676" s="14" t="str">
        <f>Разбивка_по_щитам!J681</f>
        <v/>
      </c>
      <c r="H676" s="14" t="str">
        <f>Разбивка_по_щитам!K681</f>
        <v/>
      </c>
      <c r="I676" s="14" t="str">
        <f>Разбивка_по_щитам!L681</f>
        <v/>
      </c>
      <c r="J676" s="14" t="str">
        <f>Разбивка_по_щитам!M681</f>
        <v/>
      </c>
      <c r="K676" s="14" t="str">
        <f>Разбивка_по_щитам!N681</f>
        <v/>
      </c>
      <c r="L676" s="14"/>
      <c r="M676" s="14" t="str">
        <f>Разбивка_по_щитам!P681</f>
        <v/>
      </c>
      <c r="N676" s="14"/>
    </row>
    <row r="677" spans="2:14" x14ac:dyDescent="0.2">
      <c r="B677" s="14">
        <f>Разбивка_по_щитам!B682</f>
        <v>1</v>
      </c>
      <c r="C677" s="14">
        <f>Разбивка_по_щитам!C682</f>
        <v>680</v>
      </c>
      <c r="D677" s="14" t="str">
        <f>Разбивка_по_щитам!F682</f>
        <v>ГРЩ-ЖД</v>
      </c>
      <c r="E677" s="14">
        <f>Разбивка_по_щитам!H682</f>
        <v>0</v>
      </c>
      <c r="F677" s="14" t="e">
        <f>Разбивка_по_щитам!I682</f>
        <v>#N/A</v>
      </c>
      <c r="G677" s="14" t="str">
        <f>Разбивка_по_щитам!J682</f>
        <v/>
      </c>
      <c r="H677" s="14" t="str">
        <f>Разбивка_по_щитам!K682</f>
        <v/>
      </c>
      <c r="I677" s="14" t="str">
        <f>Разбивка_по_щитам!L682</f>
        <v/>
      </c>
      <c r="J677" s="14" t="str">
        <f>Разбивка_по_щитам!M682</f>
        <v/>
      </c>
      <c r="K677" s="14" t="str">
        <f>Разбивка_по_щитам!N682</f>
        <v/>
      </c>
      <c r="L677" s="14"/>
      <c r="M677" s="14" t="str">
        <f>Разбивка_по_щитам!P682</f>
        <v/>
      </c>
      <c r="N677" s="14"/>
    </row>
    <row r="678" spans="2:14" x14ac:dyDescent="0.2">
      <c r="B678" s="14">
        <f>Разбивка_по_щитам!B683</f>
        <v>1</v>
      </c>
      <c r="C678" s="14">
        <f>Разбивка_по_щитам!C683</f>
        <v>681</v>
      </c>
      <c r="D678" s="14" t="str">
        <f>Разбивка_по_щитам!F683</f>
        <v>ГРЩ-ЖД</v>
      </c>
      <c r="E678" s="14">
        <f>Разбивка_по_щитам!H683</f>
        <v>0</v>
      </c>
      <c r="F678" s="14" t="e">
        <f>Разбивка_по_щитам!I683</f>
        <v>#N/A</v>
      </c>
      <c r="G678" s="14" t="str">
        <f>Разбивка_по_щитам!J683</f>
        <v/>
      </c>
      <c r="H678" s="14" t="str">
        <f>Разбивка_по_щитам!K683</f>
        <v/>
      </c>
      <c r="I678" s="14" t="str">
        <f>Разбивка_по_щитам!L683</f>
        <v/>
      </c>
      <c r="J678" s="14" t="str">
        <f>Разбивка_по_щитам!M683</f>
        <v/>
      </c>
      <c r="K678" s="14" t="str">
        <f>Разбивка_по_щитам!N683</f>
        <v/>
      </c>
      <c r="L678" s="14"/>
      <c r="M678" s="14" t="str">
        <f>Разбивка_по_щитам!P683</f>
        <v/>
      </c>
      <c r="N678" s="14"/>
    </row>
    <row r="679" spans="2:14" x14ac:dyDescent="0.2">
      <c r="B679" s="14">
        <f>Разбивка_по_щитам!B684</f>
        <v>1</v>
      </c>
      <c r="C679" s="14">
        <f>Разбивка_по_щитам!C684</f>
        <v>682</v>
      </c>
      <c r="D679" s="14" t="str">
        <f>Разбивка_по_щитам!F684</f>
        <v>ГРЩ-ЖД</v>
      </c>
      <c r="E679" s="14">
        <f>Разбивка_по_щитам!H684</f>
        <v>0</v>
      </c>
      <c r="F679" s="14" t="e">
        <f>Разбивка_по_щитам!I684</f>
        <v>#N/A</v>
      </c>
      <c r="G679" s="14" t="str">
        <f>Разбивка_по_щитам!J684</f>
        <v/>
      </c>
      <c r="H679" s="14" t="str">
        <f>Разбивка_по_щитам!K684</f>
        <v/>
      </c>
      <c r="I679" s="14" t="str">
        <f>Разбивка_по_щитам!L684</f>
        <v/>
      </c>
      <c r="J679" s="14" t="str">
        <f>Разбивка_по_щитам!M684</f>
        <v/>
      </c>
      <c r="K679" s="14" t="str">
        <f>Разбивка_по_щитам!N684</f>
        <v/>
      </c>
      <c r="L679" s="14"/>
      <c r="M679" s="14" t="str">
        <f>Разбивка_по_щитам!P684</f>
        <v/>
      </c>
      <c r="N679" s="14"/>
    </row>
    <row r="680" spans="2:14" x14ac:dyDescent="0.2">
      <c r="B680" s="14">
        <f>Разбивка_по_щитам!B685</f>
        <v>1</v>
      </c>
      <c r="C680" s="14">
        <f>Разбивка_по_щитам!C685</f>
        <v>683</v>
      </c>
      <c r="D680" s="14" t="str">
        <f>Разбивка_по_щитам!F685</f>
        <v>ГРЩ-ЖД</v>
      </c>
      <c r="E680" s="14">
        <f>Разбивка_по_щитам!H685</f>
        <v>0</v>
      </c>
      <c r="F680" s="14" t="e">
        <f>Разбивка_по_щитам!I685</f>
        <v>#N/A</v>
      </c>
      <c r="G680" s="14" t="str">
        <f>Разбивка_по_щитам!J685</f>
        <v/>
      </c>
      <c r="H680" s="14" t="str">
        <f>Разбивка_по_щитам!K685</f>
        <v/>
      </c>
      <c r="I680" s="14" t="str">
        <f>Разбивка_по_щитам!L685</f>
        <v/>
      </c>
      <c r="J680" s="14" t="str">
        <f>Разбивка_по_щитам!M685</f>
        <v/>
      </c>
      <c r="K680" s="14" t="str">
        <f>Разбивка_по_щитам!N685</f>
        <v/>
      </c>
      <c r="L680" s="14"/>
      <c r="M680" s="14" t="str">
        <f>Разбивка_по_щитам!P685</f>
        <v/>
      </c>
      <c r="N680" s="14"/>
    </row>
    <row r="681" spans="2:14" x14ac:dyDescent="0.2">
      <c r="B681" s="14">
        <f>Разбивка_по_щитам!B686</f>
        <v>1</v>
      </c>
      <c r="C681" s="14">
        <f>Разбивка_по_щитам!C686</f>
        <v>684</v>
      </c>
      <c r="D681" s="14" t="str">
        <f>Разбивка_по_щитам!F686</f>
        <v>ГРЩ-ЖД</v>
      </c>
      <c r="E681" s="14">
        <f>Разбивка_по_щитам!H686</f>
        <v>0</v>
      </c>
      <c r="F681" s="14" t="e">
        <f>Разбивка_по_щитам!I686</f>
        <v>#N/A</v>
      </c>
      <c r="G681" s="14" t="str">
        <f>Разбивка_по_щитам!J686</f>
        <v/>
      </c>
      <c r="H681" s="14" t="str">
        <f>Разбивка_по_щитам!K686</f>
        <v/>
      </c>
      <c r="I681" s="14" t="str">
        <f>Разбивка_по_щитам!L686</f>
        <v/>
      </c>
      <c r="J681" s="14" t="str">
        <f>Разбивка_по_щитам!M686</f>
        <v/>
      </c>
      <c r="K681" s="14" t="str">
        <f>Разбивка_по_щитам!N686</f>
        <v/>
      </c>
      <c r="L681" s="14"/>
      <c r="M681" s="14" t="str">
        <f>Разбивка_по_щитам!P686</f>
        <v/>
      </c>
      <c r="N681" s="14"/>
    </row>
    <row r="682" spans="2:14" x14ac:dyDescent="0.2">
      <c r="B682" s="14">
        <f>Разбивка_по_щитам!B687</f>
        <v>1</v>
      </c>
      <c r="C682" s="14">
        <f>Разбивка_по_щитам!C687</f>
        <v>685</v>
      </c>
      <c r="D682" s="14" t="str">
        <f>Разбивка_по_щитам!F687</f>
        <v>ГРЩ-ЖД</v>
      </c>
      <c r="E682" s="14">
        <f>Разбивка_по_щитам!H687</f>
        <v>0</v>
      </c>
      <c r="F682" s="14" t="e">
        <f>Разбивка_по_щитам!I687</f>
        <v>#N/A</v>
      </c>
      <c r="G682" s="14" t="str">
        <f>Разбивка_по_щитам!J687</f>
        <v/>
      </c>
      <c r="H682" s="14" t="str">
        <f>Разбивка_по_щитам!K687</f>
        <v/>
      </c>
      <c r="I682" s="14" t="str">
        <f>Разбивка_по_щитам!L687</f>
        <v/>
      </c>
      <c r="J682" s="14" t="str">
        <f>Разбивка_по_щитам!M687</f>
        <v/>
      </c>
      <c r="K682" s="14" t="str">
        <f>Разбивка_по_щитам!N687</f>
        <v/>
      </c>
      <c r="L682" s="14"/>
      <c r="M682" s="14" t="str">
        <f>Разбивка_по_щитам!P687</f>
        <v/>
      </c>
      <c r="N682" s="14"/>
    </row>
    <row r="683" spans="2:14" x14ac:dyDescent="0.2">
      <c r="B683" s="14">
        <f>Разбивка_по_щитам!B688</f>
        <v>1</v>
      </c>
      <c r="C683" s="14">
        <f>Разбивка_по_щитам!C688</f>
        <v>686</v>
      </c>
      <c r="D683" s="14" t="str">
        <f>Разбивка_по_щитам!F688</f>
        <v>ГРЩ-ЖД</v>
      </c>
      <c r="E683" s="14">
        <f>Разбивка_по_щитам!H688</f>
        <v>0</v>
      </c>
      <c r="F683" s="14" t="e">
        <f>Разбивка_по_щитам!I688</f>
        <v>#N/A</v>
      </c>
      <c r="G683" s="14" t="str">
        <f>Разбивка_по_щитам!J688</f>
        <v/>
      </c>
      <c r="H683" s="14" t="str">
        <f>Разбивка_по_щитам!K688</f>
        <v/>
      </c>
      <c r="I683" s="14" t="str">
        <f>Разбивка_по_щитам!L688</f>
        <v/>
      </c>
      <c r="J683" s="14" t="str">
        <f>Разбивка_по_щитам!M688</f>
        <v/>
      </c>
      <c r="K683" s="14" t="str">
        <f>Разбивка_по_щитам!N688</f>
        <v/>
      </c>
      <c r="L683" s="14"/>
      <c r="M683" s="14" t="str">
        <f>Разбивка_по_щитам!P688</f>
        <v/>
      </c>
      <c r="N683" s="14"/>
    </row>
    <row r="684" spans="2:14" x14ac:dyDescent="0.2">
      <c r="B684" s="14">
        <f>Разбивка_по_щитам!B689</f>
        <v>1</v>
      </c>
      <c r="C684" s="14">
        <f>Разбивка_по_щитам!C689</f>
        <v>687</v>
      </c>
      <c r="D684" s="14" t="str">
        <f>Разбивка_по_щитам!F689</f>
        <v>ГРЩ-ЖД</v>
      </c>
      <c r="E684" s="14">
        <f>Разбивка_по_щитам!H689</f>
        <v>0</v>
      </c>
      <c r="F684" s="14" t="e">
        <f>Разбивка_по_щитам!I689</f>
        <v>#N/A</v>
      </c>
      <c r="G684" s="14" t="str">
        <f>Разбивка_по_щитам!J689</f>
        <v/>
      </c>
      <c r="H684" s="14" t="str">
        <f>Разбивка_по_щитам!K689</f>
        <v/>
      </c>
      <c r="I684" s="14" t="str">
        <f>Разбивка_по_щитам!L689</f>
        <v/>
      </c>
      <c r="J684" s="14" t="str">
        <f>Разбивка_по_щитам!M689</f>
        <v/>
      </c>
      <c r="K684" s="14" t="str">
        <f>Разбивка_по_щитам!N689</f>
        <v/>
      </c>
      <c r="L684" s="14"/>
      <c r="M684" s="14" t="str">
        <f>Разбивка_по_щитам!P689</f>
        <v/>
      </c>
      <c r="N684" s="14"/>
    </row>
    <row r="685" spans="2:14" x14ac:dyDescent="0.2">
      <c r="B685" s="14">
        <f>Разбивка_по_щитам!B690</f>
        <v>1</v>
      </c>
      <c r="C685" s="14">
        <f>Разбивка_по_щитам!C690</f>
        <v>688</v>
      </c>
      <c r="D685" s="14" t="str">
        <f>Разбивка_по_щитам!F690</f>
        <v>ГРЩ-ЖД</v>
      </c>
      <c r="E685" s="14">
        <f>Разбивка_по_щитам!H690</f>
        <v>0</v>
      </c>
      <c r="F685" s="14" t="e">
        <f>Разбивка_по_щитам!I690</f>
        <v>#N/A</v>
      </c>
      <c r="G685" s="14" t="str">
        <f>Разбивка_по_щитам!J690</f>
        <v/>
      </c>
      <c r="H685" s="14" t="str">
        <f>Разбивка_по_щитам!K690</f>
        <v/>
      </c>
      <c r="I685" s="14" t="str">
        <f>Разбивка_по_щитам!L690</f>
        <v/>
      </c>
      <c r="J685" s="14" t="str">
        <f>Разбивка_по_щитам!M690</f>
        <v/>
      </c>
      <c r="K685" s="14" t="str">
        <f>Разбивка_по_щитам!N690</f>
        <v/>
      </c>
      <c r="L685" s="14"/>
      <c r="M685" s="14" t="str">
        <f>Разбивка_по_щитам!P690</f>
        <v/>
      </c>
      <c r="N685" s="14"/>
    </row>
    <row r="686" spans="2:14" x14ac:dyDescent="0.2">
      <c r="B686" s="14">
        <f>Разбивка_по_щитам!B691</f>
        <v>1</v>
      </c>
      <c r="C686" s="14">
        <f>Разбивка_по_щитам!C691</f>
        <v>689</v>
      </c>
      <c r="D686" s="14" t="str">
        <f>Разбивка_по_щитам!F691</f>
        <v>ГРЩ-ЖД</v>
      </c>
      <c r="E686" s="14">
        <f>Разбивка_по_щитам!H691</f>
        <v>0</v>
      </c>
      <c r="F686" s="14" t="e">
        <f>Разбивка_по_щитам!I691</f>
        <v>#N/A</v>
      </c>
      <c r="G686" s="14" t="str">
        <f>Разбивка_по_щитам!J691</f>
        <v/>
      </c>
      <c r="H686" s="14" t="str">
        <f>Разбивка_по_щитам!K691</f>
        <v/>
      </c>
      <c r="I686" s="14" t="str">
        <f>Разбивка_по_щитам!L691</f>
        <v/>
      </c>
      <c r="J686" s="14" t="str">
        <f>Разбивка_по_щитам!M691</f>
        <v/>
      </c>
      <c r="K686" s="14" t="str">
        <f>Разбивка_по_щитам!N691</f>
        <v/>
      </c>
      <c r="L686" s="14"/>
      <c r="M686" s="14" t="str">
        <f>Разбивка_по_щитам!P691</f>
        <v/>
      </c>
      <c r="N686" s="14"/>
    </row>
    <row r="687" spans="2:14" x14ac:dyDescent="0.2">
      <c r="B687" s="14">
        <f>Разбивка_по_щитам!B692</f>
        <v>1</v>
      </c>
      <c r="C687" s="14">
        <f>Разбивка_по_щитам!C692</f>
        <v>690</v>
      </c>
      <c r="D687" s="14" t="str">
        <f>Разбивка_по_щитам!F692</f>
        <v>ГРЩ-ЖД</v>
      </c>
      <c r="E687" s="14">
        <f>Разбивка_по_щитам!H692</f>
        <v>0</v>
      </c>
      <c r="F687" s="14" t="e">
        <f>Разбивка_по_щитам!I692</f>
        <v>#N/A</v>
      </c>
      <c r="G687" s="14" t="str">
        <f>Разбивка_по_щитам!J692</f>
        <v/>
      </c>
      <c r="H687" s="14" t="str">
        <f>Разбивка_по_щитам!K692</f>
        <v/>
      </c>
      <c r="I687" s="14" t="str">
        <f>Разбивка_по_щитам!L692</f>
        <v/>
      </c>
      <c r="J687" s="14" t="str">
        <f>Разбивка_по_щитам!M692</f>
        <v/>
      </c>
      <c r="K687" s="14" t="str">
        <f>Разбивка_по_щитам!N692</f>
        <v/>
      </c>
      <c r="L687" s="14"/>
      <c r="M687" s="14" t="str">
        <f>Разбивка_по_щитам!P692</f>
        <v/>
      </c>
      <c r="N687" s="14"/>
    </row>
    <row r="688" spans="2:14" x14ac:dyDescent="0.2">
      <c r="B688" s="14">
        <f>Разбивка_по_щитам!B693</f>
        <v>1</v>
      </c>
      <c r="C688" s="14">
        <f>Разбивка_по_щитам!C693</f>
        <v>691</v>
      </c>
      <c r="D688" s="14" t="str">
        <f>Разбивка_по_щитам!F693</f>
        <v>ГРЩ-ЖД</v>
      </c>
      <c r="E688" s="14">
        <f>Разбивка_по_щитам!H693</f>
        <v>0</v>
      </c>
      <c r="F688" s="14" t="e">
        <f>Разбивка_по_щитам!I693</f>
        <v>#N/A</v>
      </c>
      <c r="G688" s="14" t="str">
        <f>Разбивка_по_щитам!J693</f>
        <v/>
      </c>
      <c r="H688" s="14" t="str">
        <f>Разбивка_по_щитам!K693</f>
        <v/>
      </c>
      <c r="I688" s="14" t="str">
        <f>Разбивка_по_щитам!L693</f>
        <v/>
      </c>
      <c r="J688" s="14" t="str">
        <f>Разбивка_по_щитам!M693</f>
        <v/>
      </c>
      <c r="K688" s="14" t="str">
        <f>Разбивка_по_щитам!N693</f>
        <v/>
      </c>
      <c r="L688" s="14"/>
      <c r="M688" s="14" t="str">
        <f>Разбивка_по_щитам!P693</f>
        <v/>
      </c>
      <c r="N688" s="14"/>
    </row>
    <row r="689" spans="2:14" x14ac:dyDescent="0.2">
      <c r="B689" s="14">
        <f>Разбивка_по_щитам!B694</f>
        <v>1</v>
      </c>
      <c r="C689" s="14">
        <f>Разбивка_по_щитам!C694</f>
        <v>692</v>
      </c>
      <c r="D689" s="14" t="str">
        <f>Разбивка_по_щитам!F694</f>
        <v>ГРЩ-ЖД</v>
      </c>
      <c r="E689" s="14">
        <f>Разбивка_по_щитам!H694</f>
        <v>0</v>
      </c>
      <c r="F689" s="14" t="e">
        <f>Разбивка_по_щитам!I694</f>
        <v>#N/A</v>
      </c>
      <c r="G689" s="14" t="str">
        <f>Разбивка_по_щитам!J694</f>
        <v/>
      </c>
      <c r="H689" s="14" t="str">
        <f>Разбивка_по_щитам!K694</f>
        <v/>
      </c>
      <c r="I689" s="14" t="str">
        <f>Разбивка_по_щитам!L694</f>
        <v/>
      </c>
      <c r="J689" s="14" t="str">
        <f>Разбивка_по_щитам!M694</f>
        <v/>
      </c>
      <c r="K689" s="14" t="str">
        <f>Разбивка_по_щитам!N694</f>
        <v/>
      </c>
      <c r="L689" s="14"/>
      <c r="M689" s="14" t="str">
        <f>Разбивка_по_щитам!P694</f>
        <v/>
      </c>
      <c r="N689" s="14"/>
    </row>
    <row r="690" spans="2:14" x14ac:dyDescent="0.2">
      <c r="B690" s="14">
        <f>Разбивка_по_щитам!B695</f>
        <v>1</v>
      </c>
      <c r="C690" s="14">
        <f>Разбивка_по_щитам!C695</f>
        <v>693</v>
      </c>
      <c r="D690" s="14" t="str">
        <f>Разбивка_по_щитам!F695</f>
        <v>ГРЩ-ЖД</v>
      </c>
      <c r="E690" s="14">
        <f>Разбивка_по_щитам!H695</f>
        <v>0</v>
      </c>
      <c r="F690" s="14" t="e">
        <f>Разбивка_по_щитам!I695</f>
        <v>#N/A</v>
      </c>
      <c r="G690" s="14" t="str">
        <f>Разбивка_по_щитам!J695</f>
        <v/>
      </c>
      <c r="H690" s="14" t="str">
        <f>Разбивка_по_щитам!K695</f>
        <v/>
      </c>
      <c r="I690" s="14" t="str">
        <f>Разбивка_по_щитам!L695</f>
        <v/>
      </c>
      <c r="J690" s="14" t="str">
        <f>Разбивка_по_щитам!M695</f>
        <v/>
      </c>
      <c r="K690" s="14" t="str">
        <f>Разбивка_по_щитам!N695</f>
        <v/>
      </c>
      <c r="L690" s="14"/>
      <c r="M690" s="14" t="str">
        <f>Разбивка_по_щитам!P695</f>
        <v/>
      </c>
      <c r="N690" s="14"/>
    </row>
    <row r="691" spans="2:14" x14ac:dyDescent="0.2">
      <c r="B691" s="14">
        <f>Разбивка_по_щитам!B696</f>
        <v>1</v>
      </c>
      <c r="C691" s="14">
        <f>Разбивка_по_щитам!C696</f>
        <v>694</v>
      </c>
      <c r="D691" s="14" t="str">
        <f>Разбивка_по_щитам!F696</f>
        <v>ГРЩ-ЖД</v>
      </c>
      <c r="E691" s="14">
        <f>Разбивка_по_щитам!H696</f>
        <v>0</v>
      </c>
      <c r="F691" s="14" t="e">
        <f>Разбивка_по_щитам!I696</f>
        <v>#N/A</v>
      </c>
      <c r="G691" s="14" t="str">
        <f>Разбивка_по_щитам!J696</f>
        <v/>
      </c>
      <c r="H691" s="14" t="str">
        <f>Разбивка_по_щитам!K696</f>
        <v/>
      </c>
      <c r="I691" s="14" t="str">
        <f>Разбивка_по_щитам!L696</f>
        <v/>
      </c>
      <c r="J691" s="14" t="str">
        <f>Разбивка_по_щитам!M696</f>
        <v/>
      </c>
      <c r="K691" s="14" t="str">
        <f>Разбивка_по_щитам!N696</f>
        <v/>
      </c>
      <c r="L691" s="14"/>
      <c r="M691" s="14" t="str">
        <f>Разбивка_по_щитам!P696</f>
        <v/>
      </c>
      <c r="N691" s="14"/>
    </row>
    <row r="692" spans="2:14" x14ac:dyDescent="0.2">
      <c r="B692" s="14">
        <f>Разбивка_по_щитам!B697</f>
        <v>1</v>
      </c>
      <c r="C692" s="14">
        <f>Разбивка_по_щитам!C697</f>
        <v>695</v>
      </c>
      <c r="D692" s="14" t="str">
        <f>Разбивка_по_щитам!F697</f>
        <v>ГРЩ-ЖД</v>
      </c>
      <c r="E692" s="14">
        <f>Разбивка_по_щитам!H697</f>
        <v>0</v>
      </c>
      <c r="F692" s="14" t="e">
        <f>Разбивка_по_щитам!I697</f>
        <v>#N/A</v>
      </c>
      <c r="G692" s="14" t="str">
        <f>Разбивка_по_щитам!J697</f>
        <v/>
      </c>
      <c r="H692" s="14" t="str">
        <f>Разбивка_по_щитам!K697</f>
        <v/>
      </c>
      <c r="I692" s="14" t="str">
        <f>Разбивка_по_щитам!L697</f>
        <v/>
      </c>
      <c r="J692" s="14" t="str">
        <f>Разбивка_по_щитам!M697</f>
        <v/>
      </c>
      <c r="K692" s="14" t="str">
        <f>Разбивка_по_щитам!N697</f>
        <v/>
      </c>
      <c r="L692" s="14"/>
      <c r="M692" s="14" t="str">
        <f>Разбивка_по_щитам!P697</f>
        <v/>
      </c>
      <c r="N692" s="14"/>
    </row>
    <row r="693" spans="2:14" x14ac:dyDescent="0.2">
      <c r="B693" s="14">
        <f>Разбивка_по_щитам!B698</f>
        <v>1</v>
      </c>
      <c r="C693" s="14">
        <f>Разбивка_по_щитам!C698</f>
        <v>696</v>
      </c>
      <c r="D693" s="14" t="str">
        <f>Разбивка_по_щитам!F698</f>
        <v>ГРЩ-ЖД</v>
      </c>
      <c r="E693" s="14">
        <f>Разбивка_по_щитам!H698</f>
        <v>0</v>
      </c>
      <c r="F693" s="14" t="e">
        <f>Разбивка_по_щитам!I698</f>
        <v>#N/A</v>
      </c>
      <c r="G693" s="14" t="str">
        <f>Разбивка_по_щитам!J698</f>
        <v/>
      </c>
      <c r="H693" s="14" t="str">
        <f>Разбивка_по_щитам!K698</f>
        <v/>
      </c>
      <c r="I693" s="14" t="str">
        <f>Разбивка_по_щитам!L698</f>
        <v/>
      </c>
      <c r="J693" s="14" t="str">
        <f>Разбивка_по_щитам!M698</f>
        <v/>
      </c>
      <c r="K693" s="14" t="str">
        <f>Разбивка_по_щитам!N698</f>
        <v/>
      </c>
      <c r="L693" s="14"/>
      <c r="M693" s="14" t="str">
        <f>Разбивка_по_щитам!P698</f>
        <v/>
      </c>
      <c r="N693" s="14"/>
    </row>
    <row r="694" spans="2:14" x14ac:dyDescent="0.2">
      <c r="B694" s="14">
        <f>Разбивка_по_щитам!B699</f>
        <v>1</v>
      </c>
      <c r="C694" s="14">
        <f>Разбивка_по_щитам!C699</f>
        <v>697</v>
      </c>
      <c r="D694" s="14" t="str">
        <f>Разбивка_по_щитам!F699</f>
        <v>ГРЩ-ЖД</v>
      </c>
      <c r="E694" s="14">
        <f>Разбивка_по_щитам!H699</f>
        <v>0</v>
      </c>
      <c r="F694" s="14" t="e">
        <f>Разбивка_по_щитам!I699</f>
        <v>#N/A</v>
      </c>
      <c r="G694" s="14" t="str">
        <f>Разбивка_по_щитам!J699</f>
        <v/>
      </c>
      <c r="H694" s="14" t="str">
        <f>Разбивка_по_щитам!K699</f>
        <v/>
      </c>
      <c r="I694" s="14" t="str">
        <f>Разбивка_по_щитам!L699</f>
        <v/>
      </c>
      <c r="J694" s="14" t="str">
        <f>Разбивка_по_щитам!M699</f>
        <v/>
      </c>
      <c r="K694" s="14" t="str">
        <f>Разбивка_по_щитам!N699</f>
        <v/>
      </c>
      <c r="L694" s="14"/>
      <c r="M694" s="14" t="str">
        <f>Разбивка_по_щитам!P699</f>
        <v/>
      </c>
      <c r="N694" s="14"/>
    </row>
    <row r="695" spans="2:14" x14ac:dyDescent="0.2">
      <c r="B695" s="14">
        <f>Разбивка_по_щитам!B700</f>
        <v>1</v>
      </c>
      <c r="C695" s="14">
        <f>Разбивка_по_щитам!C700</f>
        <v>698</v>
      </c>
      <c r="D695" s="14" t="str">
        <f>Разбивка_по_щитам!F700</f>
        <v>ГРЩ-ЖД</v>
      </c>
      <c r="E695" s="14">
        <f>Разбивка_по_щитам!H700</f>
        <v>0</v>
      </c>
      <c r="F695" s="14" t="e">
        <f>Разбивка_по_щитам!I700</f>
        <v>#N/A</v>
      </c>
      <c r="G695" s="14" t="str">
        <f>Разбивка_по_щитам!J700</f>
        <v/>
      </c>
      <c r="H695" s="14" t="str">
        <f>Разбивка_по_щитам!K700</f>
        <v/>
      </c>
      <c r="I695" s="14" t="str">
        <f>Разбивка_по_щитам!L700</f>
        <v/>
      </c>
      <c r="J695" s="14" t="str">
        <f>Разбивка_по_щитам!M700</f>
        <v/>
      </c>
      <c r="K695" s="14" t="str">
        <f>Разбивка_по_щитам!N700</f>
        <v/>
      </c>
      <c r="L695" s="14"/>
      <c r="M695" s="14" t="str">
        <f>Разбивка_по_щитам!P700</f>
        <v/>
      </c>
      <c r="N695" s="14"/>
    </row>
    <row r="696" spans="2:14" x14ac:dyDescent="0.2">
      <c r="B696" s="14">
        <f>Разбивка_по_щитам!B701</f>
        <v>1</v>
      </c>
      <c r="C696" s="14">
        <f>Разбивка_по_щитам!C701</f>
        <v>699</v>
      </c>
      <c r="D696" s="14" t="str">
        <f>Разбивка_по_щитам!F701</f>
        <v>ГРЩ-ЖД</v>
      </c>
      <c r="E696" s="14">
        <f>Разбивка_по_щитам!H701</f>
        <v>0</v>
      </c>
      <c r="F696" s="14" t="e">
        <f>Разбивка_по_щитам!I701</f>
        <v>#N/A</v>
      </c>
      <c r="G696" s="14" t="str">
        <f>Разбивка_по_щитам!J701</f>
        <v/>
      </c>
      <c r="H696" s="14" t="str">
        <f>Разбивка_по_щитам!K701</f>
        <v/>
      </c>
      <c r="I696" s="14" t="str">
        <f>Разбивка_по_щитам!L701</f>
        <v/>
      </c>
      <c r="J696" s="14" t="str">
        <f>Разбивка_по_щитам!M701</f>
        <v/>
      </c>
      <c r="K696" s="14" t="str">
        <f>Разбивка_по_щитам!N701</f>
        <v/>
      </c>
      <c r="L696" s="14"/>
      <c r="M696" s="14" t="str">
        <f>Разбивка_по_щитам!P701</f>
        <v/>
      </c>
      <c r="N696" s="14"/>
    </row>
    <row r="697" spans="2:14" x14ac:dyDescent="0.2">
      <c r="B697" s="14">
        <f>Разбивка_по_щитам!B702</f>
        <v>1</v>
      </c>
      <c r="C697" s="14">
        <f>Разбивка_по_щитам!C702</f>
        <v>700</v>
      </c>
      <c r="D697" s="14" t="str">
        <f>Разбивка_по_щитам!F702</f>
        <v>ГРЩ-ЖД</v>
      </c>
      <c r="E697" s="14">
        <f>Разбивка_по_щитам!H702</f>
        <v>0</v>
      </c>
      <c r="F697" s="14" t="e">
        <f>Разбивка_по_щитам!I702</f>
        <v>#N/A</v>
      </c>
      <c r="G697" s="14" t="str">
        <f>Разбивка_по_щитам!J702</f>
        <v/>
      </c>
      <c r="H697" s="14" t="str">
        <f>Разбивка_по_щитам!K702</f>
        <v/>
      </c>
      <c r="I697" s="14" t="str">
        <f>Разбивка_по_щитам!L702</f>
        <v/>
      </c>
      <c r="J697" s="14" t="str">
        <f>Разбивка_по_щитам!M702</f>
        <v/>
      </c>
      <c r="K697" s="14" t="str">
        <f>Разбивка_по_щитам!N702</f>
        <v/>
      </c>
      <c r="L697" s="14"/>
      <c r="M697" s="14" t="str">
        <f>Разбивка_по_щитам!P702</f>
        <v/>
      </c>
      <c r="N697" s="14"/>
    </row>
    <row r="698" spans="2:14" x14ac:dyDescent="0.2">
      <c r="B698" s="14">
        <f>Разбивка_по_щитам!B703</f>
        <v>1</v>
      </c>
      <c r="C698" s="14">
        <f>Разбивка_по_щитам!C703</f>
        <v>701</v>
      </c>
      <c r="D698" s="14" t="str">
        <f>Разбивка_по_щитам!F703</f>
        <v>ГРЩ-ЖД</v>
      </c>
      <c r="E698" s="14">
        <f>Разбивка_по_щитам!H703</f>
        <v>0</v>
      </c>
      <c r="F698" s="14" t="e">
        <f>Разбивка_по_щитам!I703</f>
        <v>#N/A</v>
      </c>
      <c r="G698" s="14" t="str">
        <f>Разбивка_по_щитам!J703</f>
        <v/>
      </c>
      <c r="H698" s="14" t="str">
        <f>Разбивка_по_щитам!K703</f>
        <v/>
      </c>
      <c r="I698" s="14" t="str">
        <f>Разбивка_по_щитам!L703</f>
        <v/>
      </c>
      <c r="J698" s="14" t="str">
        <f>Разбивка_по_щитам!M703</f>
        <v/>
      </c>
      <c r="K698" s="14" t="str">
        <f>Разбивка_по_щитам!N703</f>
        <v/>
      </c>
      <c r="L698" s="14"/>
      <c r="M698" s="14" t="str">
        <f>Разбивка_по_щитам!P703</f>
        <v/>
      </c>
      <c r="N698" s="14"/>
    </row>
    <row r="699" spans="2:14" x14ac:dyDescent="0.2">
      <c r="B699" s="14">
        <f>Разбивка_по_щитам!B704</f>
        <v>1</v>
      </c>
      <c r="C699" s="14">
        <f>Разбивка_по_щитам!C704</f>
        <v>702</v>
      </c>
      <c r="D699" s="14" t="str">
        <f>Разбивка_по_щитам!F704</f>
        <v>ГРЩ-ЖД</v>
      </c>
      <c r="E699" s="14">
        <f>Разбивка_по_щитам!H704</f>
        <v>0</v>
      </c>
      <c r="F699" s="14" t="e">
        <f>Разбивка_по_щитам!I704</f>
        <v>#N/A</v>
      </c>
      <c r="G699" s="14" t="str">
        <f>Разбивка_по_щитам!J704</f>
        <v/>
      </c>
      <c r="H699" s="14" t="str">
        <f>Разбивка_по_щитам!K704</f>
        <v/>
      </c>
      <c r="I699" s="14" t="str">
        <f>Разбивка_по_щитам!L704</f>
        <v/>
      </c>
      <c r="J699" s="14" t="str">
        <f>Разбивка_по_щитам!M704</f>
        <v/>
      </c>
      <c r="K699" s="14" t="str">
        <f>Разбивка_по_щитам!N704</f>
        <v/>
      </c>
      <c r="L699" s="14"/>
      <c r="M699" s="14" t="str">
        <f>Разбивка_по_щитам!P704</f>
        <v/>
      </c>
      <c r="N699" s="14"/>
    </row>
    <row r="700" spans="2:14" x14ac:dyDescent="0.2">
      <c r="B700" s="14">
        <f>Разбивка_по_щитам!B705</f>
        <v>1</v>
      </c>
      <c r="C700" s="14">
        <f>Разбивка_по_щитам!C705</f>
        <v>703</v>
      </c>
      <c r="D700" s="14" t="str">
        <f>Разбивка_по_щитам!F705</f>
        <v>ГРЩ-ЖД</v>
      </c>
      <c r="E700" s="14">
        <f>Разбивка_по_щитам!H705</f>
        <v>0</v>
      </c>
      <c r="F700" s="14" t="e">
        <f>Разбивка_по_щитам!I705</f>
        <v>#N/A</v>
      </c>
      <c r="G700" s="14" t="str">
        <f>Разбивка_по_щитам!J705</f>
        <v/>
      </c>
      <c r="H700" s="14" t="str">
        <f>Разбивка_по_щитам!K705</f>
        <v/>
      </c>
      <c r="I700" s="14" t="str">
        <f>Разбивка_по_щитам!L705</f>
        <v/>
      </c>
      <c r="J700" s="14" t="str">
        <f>Разбивка_по_щитам!M705</f>
        <v/>
      </c>
      <c r="K700" s="14" t="str">
        <f>Разбивка_по_щитам!N705</f>
        <v/>
      </c>
      <c r="L700" s="14"/>
      <c r="M700" s="14" t="str">
        <f>Разбивка_по_щитам!P705</f>
        <v/>
      </c>
      <c r="N700" s="14"/>
    </row>
    <row r="701" spans="2:14" x14ac:dyDescent="0.2">
      <c r="B701" s="14">
        <f>Разбивка_по_щитам!B706</f>
        <v>1</v>
      </c>
      <c r="C701" s="14">
        <f>Разбивка_по_щитам!C706</f>
        <v>704</v>
      </c>
      <c r="D701" s="14" t="str">
        <f>Разбивка_по_щитам!F706</f>
        <v>ГРЩ-ЖД</v>
      </c>
      <c r="E701" s="14">
        <f>Разбивка_по_щитам!H706</f>
        <v>0</v>
      </c>
      <c r="F701" s="14" t="e">
        <f>Разбивка_по_щитам!I706</f>
        <v>#N/A</v>
      </c>
      <c r="G701" s="14" t="str">
        <f>Разбивка_по_щитам!J706</f>
        <v/>
      </c>
      <c r="H701" s="14" t="str">
        <f>Разбивка_по_щитам!K706</f>
        <v/>
      </c>
      <c r="I701" s="14" t="str">
        <f>Разбивка_по_щитам!L706</f>
        <v/>
      </c>
      <c r="J701" s="14" t="str">
        <f>Разбивка_по_щитам!M706</f>
        <v/>
      </c>
      <c r="K701" s="14" t="str">
        <f>Разбивка_по_щитам!N706</f>
        <v/>
      </c>
      <c r="L701" s="14"/>
      <c r="M701" s="14" t="str">
        <f>Разбивка_по_щитам!P706</f>
        <v/>
      </c>
      <c r="N701" s="14"/>
    </row>
    <row r="702" spans="2:14" x14ac:dyDescent="0.2">
      <c r="B702" s="14">
        <f>Разбивка_по_щитам!B707</f>
        <v>1</v>
      </c>
      <c r="C702" s="14">
        <f>Разбивка_по_щитам!C707</f>
        <v>705</v>
      </c>
      <c r="D702" s="14" t="str">
        <f>Разбивка_по_щитам!F707</f>
        <v>ГРЩ-ЖД</v>
      </c>
      <c r="E702" s="14">
        <f>Разбивка_по_щитам!H707</f>
        <v>0</v>
      </c>
      <c r="F702" s="14" t="e">
        <f>Разбивка_по_щитам!I707</f>
        <v>#N/A</v>
      </c>
      <c r="G702" s="14" t="str">
        <f>Разбивка_по_щитам!J707</f>
        <v/>
      </c>
      <c r="H702" s="14" t="str">
        <f>Разбивка_по_щитам!K707</f>
        <v/>
      </c>
      <c r="I702" s="14" t="str">
        <f>Разбивка_по_щитам!L707</f>
        <v/>
      </c>
      <c r="J702" s="14" t="str">
        <f>Разбивка_по_щитам!M707</f>
        <v/>
      </c>
      <c r="K702" s="14" t="str">
        <f>Разбивка_по_щитам!N707</f>
        <v/>
      </c>
      <c r="L702" s="14"/>
      <c r="M702" s="14" t="str">
        <f>Разбивка_по_щитам!P707</f>
        <v/>
      </c>
      <c r="N702" s="14"/>
    </row>
    <row r="703" spans="2:14" x14ac:dyDescent="0.2">
      <c r="B703" s="14">
        <f>Разбивка_по_щитам!B708</f>
        <v>1</v>
      </c>
      <c r="C703" s="14">
        <f>Разбивка_по_щитам!C708</f>
        <v>706</v>
      </c>
      <c r="D703" s="14" t="str">
        <f>Разбивка_по_щитам!F708</f>
        <v>ГРЩ-ЖД</v>
      </c>
      <c r="E703" s="14">
        <f>Разбивка_по_щитам!H708</f>
        <v>0</v>
      </c>
      <c r="F703" s="14" t="e">
        <f>Разбивка_по_щитам!I708</f>
        <v>#N/A</v>
      </c>
      <c r="G703" s="14" t="str">
        <f>Разбивка_по_щитам!J708</f>
        <v/>
      </c>
      <c r="H703" s="14" t="str">
        <f>Разбивка_по_щитам!K708</f>
        <v/>
      </c>
      <c r="I703" s="14" t="str">
        <f>Разбивка_по_щитам!L708</f>
        <v/>
      </c>
      <c r="J703" s="14" t="str">
        <f>Разбивка_по_щитам!M708</f>
        <v/>
      </c>
      <c r="K703" s="14" t="str">
        <f>Разбивка_по_щитам!N708</f>
        <v/>
      </c>
      <c r="L703" s="14"/>
      <c r="M703" s="14" t="str">
        <f>Разбивка_по_щитам!P708</f>
        <v/>
      </c>
      <c r="N703" s="14"/>
    </row>
    <row r="704" spans="2:14" x14ac:dyDescent="0.2">
      <c r="B704" s="14">
        <f>Разбивка_по_щитам!B709</f>
        <v>1</v>
      </c>
      <c r="C704" s="14">
        <f>Разбивка_по_щитам!C709</f>
        <v>707</v>
      </c>
      <c r="D704" s="14" t="str">
        <f>Разбивка_по_щитам!F709</f>
        <v>ГРЩ-ЖД</v>
      </c>
      <c r="E704" s="14">
        <f>Разбивка_по_щитам!H709</f>
        <v>0</v>
      </c>
      <c r="F704" s="14" t="e">
        <f>Разбивка_по_щитам!I709</f>
        <v>#N/A</v>
      </c>
      <c r="G704" s="14" t="str">
        <f>Разбивка_по_щитам!J709</f>
        <v/>
      </c>
      <c r="H704" s="14" t="str">
        <f>Разбивка_по_щитам!K709</f>
        <v/>
      </c>
      <c r="I704" s="14" t="str">
        <f>Разбивка_по_щитам!L709</f>
        <v/>
      </c>
      <c r="J704" s="14" t="str">
        <f>Разбивка_по_щитам!M709</f>
        <v/>
      </c>
      <c r="K704" s="14" t="str">
        <f>Разбивка_по_щитам!N709</f>
        <v/>
      </c>
      <c r="L704" s="14"/>
      <c r="M704" s="14" t="str">
        <f>Разбивка_по_щитам!P709</f>
        <v/>
      </c>
      <c r="N704" s="14"/>
    </row>
    <row r="705" spans="2:14" x14ac:dyDescent="0.2">
      <c r="B705" s="14">
        <f>Разбивка_по_щитам!B710</f>
        <v>1</v>
      </c>
      <c r="C705" s="14">
        <f>Разбивка_по_щитам!C710</f>
        <v>708</v>
      </c>
      <c r="D705" s="14" t="str">
        <f>Разбивка_по_щитам!F710</f>
        <v>ГРЩ-ЖД</v>
      </c>
      <c r="E705" s="14">
        <f>Разбивка_по_щитам!H710</f>
        <v>0</v>
      </c>
      <c r="F705" s="14" t="e">
        <f>Разбивка_по_щитам!I710</f>
        <v>#N/A</v>
      </c>
      <c r="G705" s="14" t="str">
        <f>Разбивка_по_щитам!J710</f>
        <v/>
      </c>
      <c r="H705" s="14" t="str">
        <f>Разбивка_по_щитам!K710</f>
        <v/>
      </c>
      <c r="I705" s="14" t="str">
        <f>Разбивка_по_щитам!L710</f>
        <v/>
      </c>
      <c r="J705" s="14" t="str">
        <f>Разбивка_по_щитам!M710</f>
        <v/>
      </c>
      <c r="K705" s="14" t="str">
        <f>Разбивка_по_щитам!N710</f>
        <v/>
      </c>
      <c r="L705" s="14"/>
      <c r="M705" s="14" t="str">
        <f>Разбивка_по_щитам!P710</f>
        <v/>
      </c>
      <c r="N705" s="14"/>
    </row>
    <row r="706" spans="2:14" x14ac:dyDescent="0.2">
      <c r="B706" s="14">
        <f>Разбивка_по_щитам!B711</f>
        <v>1</v>
      </c>
      <c r="C706" s="14">
        <f>Разбивка_по_щитам!C711</f>
        <v>709</v>
      </c>
      <c r="D706" s="14" t="str">
        <f>Разбивка_по_щитам!F711</f>
        <v>ГРЩ-ЖД</v>
      </c>
      <c r="E706" s="14">
        <f>Разбивка_по_щитам!H711</f>
        <v>0</v>
      </c>
      <c r="F706" s="14" t="e">
        <f>Разбивка_по_щитам!I711</f>
        <v>#N/A</v>
      </c>
      <c r="G706" s="14" t="str">
        <f>Разбивка_по_щитам!J711</f>
        <v/>
      </c>
      <c r="H706" s="14" t="str">
        <f>Разбивка_по_щитам!K711</f>
        <v/>
      </c>
      <c r="I706" s="14" t="str">
        <f>Разбивка_по_щитам!L711</f>
        <v/>
      </c>
      <c r="J706" s="14" t="str">
        <f>Разбивка_по_щитам!M711</f>
        <v/>
      </c>
      <c r="K706" s="14" t="str">
        <f>Разбивка_по_щитам!N711</f>
        <v/>
      </c>
      <c r="L706" s="14"/>
      <c r="M706" s="14" t="str">
        <f>Разбивка_по_щитам!P711</f>
        <v/>
      </c>
      <c r="N706" s="14"/>
    </row>
    <row r="707" spans="2:14" x14ac:dyDescent="0.2">
      <c r="B707" s="14">
        <f>Разбивка_по_щитам!B712</f>
        <v>1</v>
      </c>
      <c r="C707" s="14">
        <f>Разбивка_по_щитам!C712</f>
        <v>710</v>
      </c>
      <c r="D707" s="14" t="str">
        <f>Разбивка_по_щитам!F712</f>
        <v>ГРЩ-ЖД</v>
      </c>
      <c r="E707" s="14">
        <f>Разбивка_по_щитам!H712</f>
        <v>0</v>
      </c>
      <c r="F707" s="14" t="e">
        <f>Разбивка_по_щитам!I712</f>
        <v>#N/A</v>
      </c>
      <c r="G707" s="14" t="str">
        <f>Разбивка_по_щитам!J712</f>
        <v/>
      </c>
      <c r="H707" s="14" t="str">
        <f>Разбивка_по_щитам!K712</f>
        <v/>
      </c>
      <c r="I707" s="14" t="str">
        <f>Разбивка_по_щитам!L712</f>
        <v/>
      </c>
      <c r="J707" s="14" t="str">
        <f>Разбивка_по_щитам!M712</f>
        <v/>
      </c>
      <c r="K707" s="14" t="str">
        <f>Разбивка_по_щитам!N712</f>
        <v/>
      </c>
      <c r="L707" s="14"/>
      <c r="M707" s="14" t="str">
        <f>Разбивка_по_щитам!P712</f>
        <v/>
      </c>
      <c r="N707" s="14"/>
    </row>
    <row r="708" spans="2:14" x14ac:dyDescent="0.2">
      <c r="B708" s="14">
        <f>Разбивка_по_щитам!B713</f>
        <v>1</v>
      </c>
      <c r="C708" s="14">
        <f>Разбивка_по_щитам!C713</f>
        <v>711</v>
      </c>
      <c r="D708" s="14" t="str">
        <f>Разбивка_по_щитам!F713</f>
        <v>ГРЩ-ЖД</v>
      </c>
      <c r="E708" s="14">
        <f>Разбивка_по_щитам!H713</f>
        <v>0</v>
      </c>
      <c r="F708" s="14" t="e">
        <f>Разбивка_по_щитам!I713</f>
        <v>#N/A</v>
      </c>
      <c r="G708" s="14" t="str">
        <f>Разбивка_по_щитам!J713</f>
        <v/>
      </c>
      <c r="H708" s="14" t="str">
        <f>Разбивка_по_щитам!K713</f>
        <v/>
      </c>
      <c r="I708" s="14" t="str">
        <f>Разбивка_по_щитам!L713</f>
        <v/>
      </c>
      <c r="J708" s="14" t="str">
        <f>Разбивка_по_щитам!M713</f>
        <v/>
      </c>
      <c r="K708" s="14" t="str">
        <f>Разбивка_по_щитам!N713</f>
        <v/>
      </c>
      <c r="L708" s="14"/>
      <c r="M708" s="14" t="str">
        <f>Разбивка_по_щитам!P713</f>
        <v/>
      </c>
      <c r="N708" s="14"/>
    </row>
    <row r="709" spans="2:14" x14ac:dyDescent="0.2">
      <c r="B709" s="14">
        <f>Разбивка_по_щитам!B714</f>
        <v>1</v>
      </c>
      <c r="C709" s="14">
        <f>Разбивка_по_щитам!C714</f>
        <v>712</v>
      </c>
      <c r="D709" s="14" t="str">
        <f>Разбивка_по_щитам!F714</f>
        <v>ГРЩ-ЖД</v>
      </c>
      <c r="E709" s="14">
        <f>Разбивка_по_щитам!H714</f>
        <v>0</v>
      </c>
      <c r="F709" s="14" t="e">
        <f>Разбивка_по_щитам!I714</f>
        <v>#N/A</v>
      </c>
      <c r="G709" s="14" t="str">
        <f>Разбивка_по_щитам!J714</f>
        <v/>
      </c>
      <c r="H709" s="14" t="str">
        <f>Разбивка_по_щитам!K714</f>
        <v/>
      </c>
      <c r="I709" s="14" t="str">
        <f>Разбивка_по_щитам!L714</f>
        <v/>
      </c>
      <c r="J709" s="14" t="str">
        <f>Разбивка_по_щитам!M714</f>
        <v/>
      </c>
      <c r="K709" s="14" t="str">
        <f>Разбивка_по_щитам!N714</f>
        <v/>
      </c>
      <c r="L709" s="14"/>
      <c r="M709" s="14" t="str">
        <f>Разбивка_по_щитам!P714</f>
        <v/>
      </c>
      <c r="N709" s="14"/>
    </row>
    <row r="710" spans="2:14" x14ac:dyDescent="0.2">
      <c r="B710" s="14">
        <f>Разбивка_по_щитам!B715</f>
        <v>1</v>
      </c>
      <c r="C710" s="14">
        <f>Разбивка_по_щитам!C715</f>
        <v>713</v>
      </c>
      <c r="D710" s="14" t="str">
        <f>Разбивка_по_щитам!F715</f>
        <v>ГРЩ-ЖД</v>
      </c>
      <c r="E710" s="14">
        <f>Разбивка_по_щитам!H715</f>
        <v>0</v>
      </c>
      <c r="F710" s="14" t="e">
        <f>Разбивка_по_щитам!I715</f>
        <v>#N/A</v>
      </c>
      <c r="G710" s="14" t="str">
        <f>Разбивка_по_щитам!J715</f>
        <v/>
      </c>
      <c r="H710" s="14" t="str">
        <f>Разбивка_по_щитам!K715</f>
        <v/>
      </c>
      <c r="I710" s="14" t="str">
        <f>Разбивка_по_щитам!L715</f>
        <v/>
      </c>
      <c r="J710" s="14" t="str">
        <f>Разбивка_по_щитам!M715</f>
        <v/>
      </c>
      <c r="K710" s="14" t="str">
        <f>Разбивка_по_щитам!N715</f>
        <v/>
      </c>
      <c r="L710" s="14"/>
      <c r="M710" s="14" t="str">
        <f>Разбивка_по_щитам!P715</f>
        <v/>
      </c>
      <c r="N710" s="14"/>
    </row>
    <row r="711" spans="2:14" x14ac:dyDescent="0.2">
      <c r="B711" s="14">
        <f>Разбивка_по_щитам!B716</f>
        <v>1</v>
      </c>
      <c r="C711" s="14">
        <f>Разбивка_по_щитам!C716</f>
        <v>714</v>
      </c>
      <c r="D711" s="14" t="str">
        <f>Разбивка_по_щитам!F716</f>
        <v>ГРЩ-ЖД</v>
      </c>
      <c r="E711" s="14">
        <f>Разбивка_по_щитам!H716</f>
        <v>0</v>
      </c>
      <c r="F711" s="14" t="e">
        <f>Разбивка_по_щитам!I716</f>
        <v>#N/A</v>
      </c>
      <c r="G711" s="14" t="str">
        <f>Разбивка_по_щитам!J716</f>
        <v/>
      </c>
      <c r="H711" s="14" t="str">
        <f>Разбивка_по_щитам!K716</f>
        <v/>
      </c>
      <c r="I711" s="14" t="str">
        <f>Разбивка_по_щитам!L716</f>
        <v/>
      </c>
      <c r="J711" s="14" t="str">
        <f>Разбивка_по_щитам!M716</f>
        <v/>
      </c>
      <c r="K711" s="14" t="str">
        <f>Разбивка_по_щитам!N716</f>
        <v/>
      </c>
      <c r="L711" s="14"/>
      <c r="M711" s="14" t="str">
        <f>Разбивка_по_щитам!P716</f>
        <v/>
      </c>
      <c r="N711" s="14"/>
    </row>
    <row r="712" spans="2:14" x14ac:dyDescent="0.2">
      <c r="B712" s="14">
        <f>Разбивка_по_щитам!B717</f>
        <v>1</v>
      </c>
      <c r="C712" s="14">
        <f>Разбивка_по_щитам!C717</f>
        <v>715</v>
      </c>
      <c r="D712" s="14" t="str">
        <f>Разбивка_по_щитам!F717</f>
        <v>ГРЩ-ЖД</v>
      </c>
      <c r="E712" s="14">
        <f>Разбивка_по_щитам!H717</f>
        <v>0</v>
      </c>
      <c r="F712" s="14" t="e">
        <f>Разбивка_по_щитам!I717</f>
        <v>#N/A</v>
      </c>
      <c r="G712" s="14" t="str">
        <f>Разбивка_по_щитам!J717</f>
        <v/>
      </c>
      <c r="H712" s="14" t="str">
        <f>Разбивка_по_щитам!K717</f>
        <v/>
      </c>
      <c r="I712" s="14" t="str">
        <f>Разбивка_по_щитам!L717</f>
        <v/>
      </c>
      <c r="J712" s="14" t="str">
        <f>Разбивка_по_щитам!M717</f>
        <v/>
      </c>
      <c r="K712" s="14" t="str">
        <f>Разбивка_по_щитам!N717</f>
        <v/>
      </c>
      <c r="L712" s="14"/>
      <c r="M712" s="14" t="str">
        <f>Разбивка_по_щитам!P717</f>
        <v/>
      </c>
      <c r="N712" s="14"/>
    </row>
    <row r="713" spans="2:14" x14ac:dyDescent="0.2">
      <c r="B713" s="14">
        <f>Разбивка_по_щитам!B718</f>
        <v>1</v>
      </c>
      <c r="C713" s="14">
        <f>Разбивка_по_щитам!C718</f>
        <v>716</v>
      </c>
      <c r="D713" s="14" t="str">
        <f>Разбивка_по_щитам!F718</f>
        <v>ГРЩ-ЖД</v>
      </c>
      <c r="E713" s="14">
        <f>Разбивка_по_щитам!H718</f>
        <v>0</v>
      </c>
      <c r="F713" s="14" t="e">
        <f>Разбивка_по_щитам!I718</f>
        <v>#N/A</v>
      </c>
      <c r="G713" s="14" t="str">
        <f>Разбивка_по_щитам!J718</f>
        <v/>
      </c>
      <c r="H713" s="14" t="str">
        <f>Разбивка_по_щитам!K718</f>
        <v/>
      </c>
      <c r="I713" s="14" t="str">
        <f>Разбивка_по_щитам!L718</f>
        <v/>
      </c>
      <c r="J713" s="14" t="str">
        <f>Разбивка_по_щитам!M718</f>
        <v/>
      </c>
      <c r="K713" s="14" t="str">
        <f>Разбивка_по_щитам!N718</f>
        <v/>
      </c>
      <c r="L713" s="14"/>
      <c r="M713" s="14" t="str">
        <f>Разбивка_по_щитам!P718</f>
        <v/>
      </c>
      <c r="N713" s="14"/>
    </row>
    <row r="714" spans="2:14" x14ac:dyDescent="0.2">
      <c r="B714" s="14">
        <f>Разбивка_по_щитам!B719</f>
        <v>1</v>
      </c>
      <c r="C714" s="14">
        <f>Разбивка_по_щитам!C719</f>
        <v>717</v>
      </c>
      <c r="D714" s="14" t="str">
        <f>Разбивка_по_щитам!F719</f>
        <v>ГРЩ-ЖД</v>
      </c>
      <c r="E714" s="14">
        <f>Разбивка_по_щитам!H719</f>
        <v>0</v>
      </c>
      <c r="F714" s="14" t="e">
        <f>Разбивка_по_щитам!I719</f>
        <v>#N/A</v>
      </c>
      <c r="G714" s="14" t="str">
        <f>Разбивка_по_щитам!J719</f>
        <v/>
      </c>
      <c r="H714" s="14" t="str">
        <f>Разбивка_по_щитам!K719</f>
        <v/>
      </c>
      <c r="I714" s="14" t="str">
        <f>Разбивка_по_щитам!L719</f>
        <v/>
      </c>
      <c r="J714" s="14" t="str">
        <f>Разбивка_по_щитам!M719</f>
        <v/>
      </c>
      <c r="K714" s="14" t="str">
        <f>Разбивка_по_щитам!N719</f>
        <v/>
      </c>
      <c r="L714" s="14"/>
      <c r="M714" s="14" t="str">
        <f>Разбивка_по_щитам!P719</f>
        <v/>
      </c>
      <c r="N714" s="14"/>
    </row>
    <row r="715" spans="2:14" x14ac:dyDescent="0.2">
      <c r="B715" s="14">
        <f>Разбивка_по_щитам!B720</f>
        <v>1</v>
      </c>
      <c r="C715" s="14">
        <f>Разбивка_по_щитам!C720</f>
        <v>718</v>
      </c>
      <c r="D715" s="14" t="str">
        <f>Разбивка_по_щитам!F720</f>
        <v>ГРЩ-ЖД</v>
      </c>
      <c r="E715" s="14">
        <f>Разбивка_по_щитам!H720</f>
        <v>0</v>
      </c>
      <c r="F715" s="14" t="e">
        <f>Разбивка_по_щитам!I720</f>
        <v>#N/A</v>
      </c>
      <c r="G715" s="14" t="str">
        <f>Разбивка_по_щитам!J720</f>
        <v/>
      </c>
      <c r="H715" s="14" t="str">
        <f>Разбивка_по_щитам!K720</f>
        <v/>
      </c>
      <c r="I715" s="14" t="str">
        <f>Разбивка_по_щитам!L720</f>
        <v/>
      </c>
      <c r="J715" s="14" t="str">
        <f>Разбивка_по_щитам!M720</f>
        <v/>
      </c>
      <c r="K715" s="14" t="str">
        <f>Разбивка_по_щитам!N720</f>
        <v/>
      </c>
      <c r="L715" s="14"/>
      <c r="M715" s="14" t="str">
        <f>Разбивка_по_щитам!P720</f>
        <v/>
      </c>
      <c r="N715" s="14"/>
    </row>
    <row r="716" spans="2:14" x14ac:dyDescent="0.2">
      <c r="B716" s="14">
        <f>Разбивка_по_щитам!B721</f>
        <v>1</v>
      </c>
      <c r="C716" s="14">
        <f>Разбивка_по_щитам!C721</f>
        <v>719</v>
      </c>
      <c r="D716" s="14" t="str">
        <f>Разбивка_по_щитам!F721</f>
        <v>ГРЩ-ЖД</v>
      </c>
      <c r="E716" s="14">
        <f>Разбивка_по_щитам!H721</f>
        <v>0</v>
      </c>
      <c r="F716" s="14" t="e">
        <f>Разбивка_по_щитам!I721</f>
        <v>#N/A</v>
      </c>
      <c r="G716" s="14" t="str">
        <f>Разбивка_по_щитам!J721</f>
        <v/>
      </c>
      <c r="H716" s="14" t="str">
        <f>Разбивка_по_щитам!K721</f>
        <v/>
      </c>
      <c r="I716" s="14" t="str">
        <f>Разбивка_по_щитам!L721</f>
        <v/>
      </c>
      <c r="J716" s="14" t="str">
        <f>Разбивка_по_щитам!M721</f>
        <v/>
      </c>
      <c r="K716" s="14" t="str">
        <f>Разбивка_по_щитам!N721</f>
        <v/>
      </c>
      <c r="L716" s="14"/>
      <c r="M716" s="14" t="str">
        <f>Разбивка_по_щитам!P721</f>
        <v/>
      </c>
      <c r="N716" s="14"/>
    </row>
    <row r="717" spans="2:14" x14ac:dyDescent="0.2">
      <c r="B717" s="14">
        <f>Разбивка_по_щитам!B722</f>
        <v>1</v>
      </c>
      <c r="C717" s="14">
        <f>Разбивка_по_щитам!C722</f>
        <v>720</v>
      </c>
      <c r="D717" s="14" t="str">
        <f>Разбивка_по_щитам!F722</f>
        <v>ГРЩ-ЖД</v>
      </c>
      <c r="E717" s="14">
        <f>Разбивка_по_щитам!H722</f>
        <v>0</v>
      </c>
      <c r="F717" s="14" t="e">
        <f>Разбивка_по_щитам!I722</f>
        <v>#N/A</v>
      </c>
      <c r="G717" s="14" t="str">
        <f>Разбивка_по_щитам!J722</f>
        <v/>
      </c>
      <c r="H717" s="14" t="str">
        <f>Разбивка_по_щитам!K722</f>
        <v/>
      </c>
      <c r="I717" s="14" t="str">
        <f>Разбивка_по_щитам!L722</f>
        <v/>
      </c>
      <c r="J717" s="14" t="str">
        <f>Разбивка_по_щитам!M722</f>
        <v/>
      </c>
      <c r="K717" s="14" t="str">
        <f>Разбивка_по_щитам!N722</f>
        <v/>
      </c>
      <c r="L717" s="14"/>
      <c r="M717" s="14" t="str">
        <f>Разбивка_по_щитам!P722</f>
        <v/>
      </c>
      <c r="N717" s="14"/>
    </row>
    <row r="718" spans="2:14" x14ac:dyDescent="0.2">
      <c r="B718" s="14">
        <f>Разбивка_по_щитам!B723</f>
        <v>1</v>
      </c>
      <c r="C718" s="14">
        <f>Разбивка_по_щитам!C723</f>
        <v>721</v>
      </c>
      <c r="D718" s="14" t="str">
        <f>Разбивка_по_щитам!F723</f>
        <v>ГРЩ-ЖД</v>
      </c>
      <c r="E718" s="14">
        <f>Разбивка_по_щитам!H723</f>
        <v>0</v>
      </c>
      <c r="F718" s="14" t="e">
        <f>Разбивка_по_щитам!I723</f>
        <v>#N/A</v>
      </c>
      <c r="G718" s="14" t="str">
        <f>Разбивка_по_щитам!J723</f>
        <v/>
      </c>
      <c r="H718" s="14" t="str">
        <f>Разбивка_по_щитам!K723</f>
        <v/>
      </c>
      <c r="I718" s="14" t="str">
        <f>Разбивка_по_щитам!L723</f>
        <v/>
      </c>
      <c r="J718" s="14" t="str">
        <f>Разбивка_по_щитам!M723</f>
        <v/>
      </c>
      <c r="K718" s="14" t="str">
        <f>Разбивка_по_щитам!N723</f>
        <v/>
      </c>
      <c r="L718" s="14"/>
      <c r="M718" s="14" t="str">
        <f>Разбивка_по_щитам!P723</f>
        <v/>
      </c>
      <c r="N718" s="14"/>
    </row>
    <row r="719" spans="2:14" x14ac:dyDescent="0.2">
      <c r="B719" s="14">
        <f>Разбивка_по_щитам!B724</f>
        <v>1</v>
      </c>
      <c r="C719" s="14">
        <f>Разбивка_по_щитам!C724</f>
        <v>722</v>
      </c>
      <c r="D719" s="14" t="str">
        <f>Разбивка_по_щитам!F724</f>
        <v>ГРЩ-ЖД</v>
      </c>
      <c r="E719" s="14">
        <f>Разбивка_по_щитам!H724</f>
        <v>0</v>
      </c>
      <c r="F719" s="14" t="e">
        <f>Разбивка_по_щитам!I724</f>
        <v>#N/A</v>
      </c>
      <c r="G719" s="14" t="str">
        <f>Разбивка_по_щитам!J724</f>
        <v/>
      </c>
      <c r="H719" s="14" t="str">
        <f>Разбивка_по_щитам!K724</f>
        <v/>
      </c>
      <c r="I719" s="14" t="str">
        <f>Разбивка_по_щитам!L724</f>
        <v/>
      </c>
      <c r="J719" s="14" t="str">
        <f>Разбивка_по_щитам!M724</f>
        <v/>
      </c>
      <c r="K719" s="14" t="str">
        <f>Разбивка_по_щитам!N724</f>
        <v/>
      </c>
      <c r="L719" s="14"/>
      <c r="M719" s="14" t="str">
        <f>Разбивка_по_щитам!P724</f>
        <v/>
      </c>
      <c r="N719" s="14"/>
    </row>
    <row r="720" spans="2:14" x14ac:dyDescent="0.2">
      <c r="B720" s="14">
        <f>Разбивка_по_щитам!B725</f>
        <v>1</v>
      </c>
      <c r="C720" s="14">
        <f>Разбивка_по_щитам!C725</f>
        <v>723</v>
      </c>
      <c r="D720" s="14" t="str">
        <f>Разбивка_по_щитам!F725</f>
        <v>ГРЩ-ЖД</v>
      </c>
      <c r="E720" s="14">
        <f>Разбивка_по_щитам!H725</f>
        <v>0</v>
      </c>
      <c r="F720" s="14" t="e">
        <f>Разбивка_по_щитам!I725</f>
        <v>#N/A</v>
      </c>
      <c r="G720" s="14" t="str">
        <f>Разбивка_по_щитам!J725</f>
        <v/>
      </c>
      <c r="H720" s="14" t="str">
        <f>Разбивка_по_щитам!K725</f>
        <v/>
      </c>
      <c r="I720" s="14" t="str">
        <f>Разбивка_по_щитам!L725</f>
        <v/>
      </c>
      <c r="J720" s="14" t="str">
        <f>Разбивка_по_щитам!M725</f>
        <v/>
      </c>
      <c r="K720" s="14" t="str">
        <f>Разбивка_по_щитам!N725</f>
        <v/>
      </c>
      <c r="L720" s="14"/>
      <c r="M720" s="14" t="str">
        <f>Разбивка_по_щитам!P725</f>
        <v/>
      </c>
      <c r="N720" s="14"/>
    </row>
    <row r="721" spans="2:14" x14ac:dyDescent="0.2">
      <c r="B721" s="14">
        <f>Разбивка_по_щитам!B726</f>
        <v>1</v>
      </c>
      <c r="C721" s="14">
        <f>Разбивка_по_щитам!C726</f>
        <v>724</v>
      </c>
      <c r="D721" s="14" t="str">
        <f>Разбивка_по_щитам!F726</f>
        <v>ГРЩ-ЖД</v>
      </c>
      <c r="E721" s="14">
        <f>Разбивка_по_щитам!H726</f>
        <v>0</v>
      </c>
      <c r="F721" s="14" t="e">
        <f>Разбивка_по_щитам!I726</f>
        <v>#N/A</v>
      </c>
      <c r="G721" s="14" t="str">
        <f>Разбивка_по_щитам!J726</f>
        <v/>
      </c>
      <c r="H721" s="14" t="str">
        <f>Разбивка_по_щитам!K726</f>
        <v/>
      </c>
      <c r="I721" s="14" t="str">
        <f>Разбивка_по_щитам!L726</f>
        <v/>
      </c>
      <c r="J721" s="14" t="str">
        <f>Разбивка_по_щитам!M726</f>
        <v/>
      </c>
      <c r="K721" s="14" t="str">
        <f>Разбивка_по_щитам!N726</f>
        <v/>
      </c>
      <c r="L721" s="14"/>
      <c r="M721" s="14" t="str">
        <f>Разбивка_по_щитам!P726</f>
        <v/>
      </c>
      <c r="N721" s="14"/>
    </row>
    <row r="722" spans="2:14" x14ac:dyDescent="0.2">
      <c r="B722" s="14">
        <f>Разбивка_по_щитам!B727</f>
        <v>1</v>
      </c>
      <c r="C722" s="14">
        <f>Разбивка_по_щитам!C727</f>
        <v>725</v>
      </c>
      <c r="D722" s="14" t="str">
        <f>Разбивка_по_щитам!F727</f>
        <v>ГРЩ-ЖД</v>
      </c>
      <c r="E722" s="14">
        <f>Разбивка_по_щитам!H727</f>
        <v>0</v>
      </c>
      <c r="F722" s="14" t="e">
        <f>Разбивка_по_щитам!I727</f>
        <v>#N/A</v>
      </c>
      <c r="G722" s="14" t="str">
        <f>Разбивка_по_щитам!J727</f>
        <v/>
      </c>
      <c r="H722" s="14" t="str">
        <f>Разбивка_по_щитам!K727</f>
        <v/>
      </c>
      <c r="I722" s="14" t="str">
        <f>Разбивка_по_щитам!L727</f>
        <v/>
      </c>
      <c r="J722" s="14" t="str">
        <f>Разбивка_по_щитам!M727</f>
        <v/>
      </c>
      <c r="K722" s="14" t="str">
        <f>Разбивка_по_щитам!N727</f>
        <v/>
      </c>
      <c r="L722" s="14"/>
      <c r="M722" s="14" t="str">
        <f>Разбивка_по_щитам!P727</f>
        <v/>
      </c>
      <c r="N722" s="14"/>
    </row>
    <row r="723" spans="2:14" x14ac:dyDescent="0.2">
      <c r="B723" s="14">
        <f>Разбивка_по_щитам!B728</f>
        <v>1</v>
      </c>
      <c r="C723" s="14">
        <f>Разбивка_по_щитам!C728</f>
        <v>726</v>
      </c>
      <c r="D723" s="14" t="str">
        <f>Разбивка_по_щитам!F728</f>
        <v>ГРЩ-ЖД</v>
      </c>
      <c r="E723" s="14">
        <f>Разбивка_по_щитам!H728</f>
        <v>0</v>
      </c>
      <c r="F723" s="14" t="e">
        <f>Разбивка_по_щитам!I728</f>
        <v>#N/A</v>
      </c>
      <c r="G723" s="14" t="str">
        <f>Разбивка_по_щитам!J728</f>
        <v/>
      </c>
      <c r="H723" s="14" t="str">
        <f>Разбивка_по_щитам!K728</f>
        <v/>
      </c>
      <c r="I723" s="14" t="str">
        <f>Разбивка_по_щитам!L728</f>
        <v/>
      </c>
      <c r="J723" s="14" t="str">
        <f>Разбивка_по_щитам!M728</f>
        <v/>
      </c>
      <c r="K723" s="14" t="str">
        <f>Разбивка_по_щитам!N728</f>
        <v/>
      </c>
      <c r="L723" s="14"/>
      <c r="M723" s="14" t="str">
        <f>Разбивка_по_щитам!P728</f>
        <v/>
      </c>
      <c r="N723" s="14"/>
    </row>
    <row r="724" spans="2:14" x14ac:dyDescent="0.2">
      <c r="B724" s="14">
        <f>Разбивка_по_щитам!B729</f>
        <v>1</v>
      </c>
      <c r="C724" s="14">
        <f>Разбивка_по_щитам!C729</f>
        <v>727</v>
      </c>
      <c r="D724" s="14" t="str">
        <f>Разбивка_по_щитам!F729</f>
        <v>ГРЩ-ЖД</v>
      </c>
      <c r="E724" s="14">
        <f>Разбивка_по_щитам!H729</f>
        <v>0</v>
      </c>
      <c r="F724" s="14" t="e">
        <f>Разбивка_по_щитам!I729</f>
        <v>#N/A</v>
      </c>
      <c r="G724" s="14" t="str">
        <f>Разбивка_по_щитам!J729</f>
        <v/>
      </c>
      <c r="H724" s="14" t="str">
        <f>Разбивка_по_щитам!K729</f>
        <v/>
      </c>
      <c r="I724" s="14" t="str">
        <f>Разбивка_по_щитам!L729</f>
        <v/>
      </c>
      <c r="J724" s="14" t="str">
        <f>Разбивка_по_щитам!M729</f>
        <v/>
      </c>
      <c r="K724" s="14" t="str">
        <f>Разбивка_по_щитам!N729</f>
        <v/>
      </c>
      <c r="L724" s="14"/>
      <c r="M724" s="14" t="str">
        <f>Разбивка_по_щитам!P729</f>
        <v/>
      </c>
      <c r="N724" s="14"/>
    </row>
    <row r="725" spans="2:14" x14ac:dyDescent="0.2">
      <c r="B725" s="14">
        <f>Разбивка_по_щитам!B730</f>
        <v>1</v>
      </c>
      <c r="C725" s="14">
        <f>Разбивка_по_щитам!C730</f>
        <v>728</v>
      </c>
      <c r="D725" s="14" t="str">
        <f>Разбивка_по_щитам!F730</f>
        <v>ГРЩ-ЖД</v>
      </c>
      <c r="E725" s="14">
        <f>Разбивка_по_щитам!H730</f>
        <v>0</v>
      </c>
      <c r="F725" s="14" t="e">
        <f>Разбивка_по_щитам!I730</f>
        <v>#N/A</v>
      </c>
      <c r="G725" s="14" t="str">
        <f>Разбивка_по_щитам!J730</f>
        <v/>
      </c>
      <c r="H725" s="14" t="str">
        <f>Разбивка_по_щитам!K730</f>
        <v/>
      </c>
      <c r="I725" s="14" t="str">
        <f>Разбивка_по_щитам!L730</f>
        <v/>
      </c>
      <c r="J725" s="14" t="str">
        <f>Разбивка_по_щитам!M730</f>
        <v/>
      </c>
      <c r="K725" s="14" t="str">
        <f>Разбивка_по_щитам!N730</f>
        <v/>
      </c>
      <c r="L725" s="14"/>
      <c r="M725" s="14" t="str">
        <f>Разбивка_по_щитам!P730</f>
        <v/>
      </c>
      <c r="N725" s="14"/>
    </row>
    <row r="726" spans="2:14" x14ac:dyDescent="0.2">
      <c r="B726" s="14">
        <f>Разбивка_по_щитам!B731</f>
        <v>1</v>
      </c>
      <c r="C726" s="14">
        <f>Разбивка_по_щитам!C731</f>
        <v>729</v>
      </c>
      <c r="D726" s="14" t="str">
        <f>Разбивка_по_щитам!F731</f>
        <v>ГРЩ-ЖД</v>
      </c>
      <c r="E726" s="14">
        <f>Разбивка_по_щитам!H731</f>
        <v>0</v>
      </c>
      <c r="F726" s="14" t="e">
        <f>Разбивка_по_щитам!I731</f>
        <v>#N/A</v>
      </c>
      <c r="G726" s="14" t="str">
        <f>Разбивка_по_щитам!J731</f>
        <v/>
      </c>
      <c r="H726" s="14" t="str">
        <f>Разбивка_по_щитам!K731</f>
        <v/>
      </c>
      <c r="I726" s="14" t="str">
        <f>Разбивка_по_щитам!L731</f>
        <v/>
      </c>
      <c r="J726" s="14" t="str">
        <f>Разбивка_по_щитам!M731</f>
        <v/>
      </c>
      <c r="K726" s="14" t="str">
        <f>Разбивка_по_щитам!N731</f>
        <v/>
      </c>
      <c r="L726" s="14"/>
      <c r="M726" s="14" t="str">
        <f>Разбивка_по_щитам!P731</f>
        <v/>
      </c>
      <c r="N726" s="14"/>
    </row>
    <row r="727" spans="2:14" x14ac:dyDescent="0.2">
      <c r="B727" s="14">
        <f>Разбивка_по_щитам!B732</f>
        <v>1</v>
      </c>
      <c r="C727" s="14">
        <f>Разбивка_по_щитам!C732</f>
        <v>730</v>
      </c>
      <c r="D727" s="14" t="str">
        <f>Разбивка_по_щитам!F732</f>
        <v>ГРЩ-ЖД</v>
      </c>
      <c r="E727" s="14">
        <f>Разбивка_по_щитам!H732</f>
        <v>0</v>
      </c>
      <c r="F727" s="14" t="e">
        <f>Разбивка_по_щитам!I732</f>
        <v>#N/A</v>
      </c>
      <c r="G727" s="14" t="str">
        <f>Разбивка_по_щитам!J732</f>
        <v/>
      </c>
      <c r="H727" s="14" t="str">
        <f>Разбивка_по_щитам!K732</f>
        <v/>
      </c>
      <c r="I727" s="14" t="str">
        <f>Разбивка_по_щитам!L732</f>
        <v/>
      </c>
      <c r="J727" s="14" t="str">
        <f>Разбивка_по_щитам!M732</f>
        <v/>
      </c>
      <c r="K727" s="14" t="str">
        <f>Разбивка_по_щитам!N732</f>
        <v/>
      </c>
      <c r="L727" s="14"/>
      <c r="M727" s="14" t="str">
        <f>Разбивка_по_щитам!P732</f>
        <v/>
      </c>
      <c r="N727" s="14"/>
    </row>
    <row r="728" spans="2:14" x14ac:dyDescent="0.2">
      <c r="B728" s="14">
        <f>Разбивка_по_щитам!B733</f>
        <v>1</v>
      </c>
      <c r="C728" s="14">
        <f>Разбивка_по_щитам!C733</f>
        <v>731</v>
      </c>
      <c r="D728" s="14" t="str">
        <f>Разбивка_по_щитам!F733</f>
        <v>ГРЩ-ЖД</v>
      </c>
      <c r="E728" s="14">
        <f>Разбивка_по_щитам!H733</f>
        <v>0</v>
      </c>
      <c r="F728" s="14" t="e">
        <f>Разбивка_по_щитам!I733</f>
        <v>#N/A</v>
      </c>
      <c r="G728" s="14" t="str">
        <f>Разбивка_по_щитам!J733</f>
        <v/>
      </c>
      <c r="H728" s="14" t="str">
        <f>Разбивка_по_щитам!K733</f>
        <v/>
      </c>
      <c r="I728" s="14" t="str">
        <f>Разбивка_по_щитам!L733</f>
        <v/>
      </c>
      <c r="J728" s="14" t="str">
        <f>Разбивка_по_щитам!M733</f>
        <v/>
      </c>
      <c r="K728" s="14" t="str">
        <f>Разбивка_по_щитам!N733</f>
        <v/>
      </c>
      <c r="L728" s="14"/>
      <c r="M728" s="14" t="str">
        <f>Разбивка_по_щитам!P733</f>
        <v/>
      </c>
      <c r="N728" s="14"/>
    </row>
    <row r="729" spans="2:14" x14ac:dyDescent="0.2">
      <c r="B729" s="14">
        <f>Разбивка_по_щитам!B734</f>
        <v>1</v>
      </c>
      <c r="C729" s="14">
        <f>Разбивка_по_щитам!C734</f>
        <v>732</v>
      </c>
      <c r="D729" s="14" t="str">
        <f>Разбивка_по_щитам!F734</f>
        <v>ГРЩ-ЖД</v>
      </c>
      <c r="E729" s="14">
        <f>Разбивка_по_щитам!H734</f>
        <v>0</v>
      </c>
      <c r="F729" s="14" t="e">
        <f>Разбивка_по_щитам!I734</f>
        <v>#N/A</v>
      </c>
      <c r="G729" s="14" t="str">
        <f>Разбивка_по_щитам!J734</f>
        <v/>
      </c>
      <c r="H729" s="14" t="str">
        <f>Разбивка_по_щитам!K734</f>
        <v/>
      </c>
      <c r="I729" s="14" t="str">
        <f>Разбивка_по_щитам!L734</f>
        <v/>
      </c>
      <c r="J729" s="14" t="str">
        <f>Разбивка_по_щитам!M734</f>
        <v/>
      </c>
      <c r="K729" s="14" t="str">
        <f>Разбивка_по_щитам!N734</f>
        <v/>
      </c>
      <c r="L729" s="14"/>
      <c r="M729" s="14" t="str">
        <f>Разбивка_по_щитам!P734</f>
        <v/>
      </c>
      <c r="N729" s="14"/>
    </row>
    <row r="730" spans="2:14" x14ac:dyDescent="0.2">
      <c r="B730" s="14">
        <f>Разбивка_по_щитам!B735</f>
        <v>1</v>
      </c>
      <c r="C730" s="14">
        <f>Разбивка_по_щитам!C735</f>
        <v>733</v>
      </c>
      <c r="D730" s="14" t="str">
        <f>Разбивка_по_щитам!F735</f>
        <v>ГРЩ-ЖД</v>
      </c>
      <c r="E730" s="14">
        <f>Разбивка_по_щитам!H735</f>
        <v>0</v>
      </c>
      <c r="F730" s="14" t="e">
        <f>Разбивка_по_щитам!I735</f>
        <v>#N/A</v>
      </c>
      <c r="G730" s="14" t="str">
        <f>Разбивка_по_щитам!J735</f>
        <v/>
      </c>
      <c r="H730" s="14" t="str">
        <f>Разбивка_по_щитам!K735</f>
        <v/>
      </c>
      <c r="I730" s="14" t="str">
        <f>Разбивка_по_щитам!L735</f>
        <v/>
      </c>
      <c r="J730" s="14" t="str">
        <f>Разбивка_по_щитам!M735</f>
        <v/>
      </c>
      <c r="K730" s="14" t="str">
        <f>Разбивка_по_щитам!N735</f>
        <v/>
      </c>
      <c r="L730" s="14"/>
      <c r="M730" s="14" t="str">
        <f>Разбивка_по_щитам!P735</f>
        <v/>
      </c>
      <c r="N730" s="14"/>
    </row>
    <row r="731" spans="2:14" x14ac:dyDescent="0.2">
      <c r="B731" s="14">
        <f>Разбивка_по_щитам!B736</f>
        <v>1</v>
      </c>
      <c r="C731" s="14">
        <f>Разбивка_по_щитам!C736</f>
        <v>734</v>
      </c>
      <c r="D731" s="14" t="str">
        <f>Разбивка_по_щитам!F736</f>
        <v>ГРЩ-ЖД</v>
      </c>
      <c r="E731" s="14">
        <f>Разбивка_по_щитам!H736</f>
        <v>0</v>
      </c>
      <c r="F731" s="14" t="e">
        <f>Разбивка_по_щитам!I736</f>
        <v>#N/A</v>
      </c>
      <c r="G731" s="14" t="str">
        <f>Разбивка_по_щитам!J736</f>
        <v/>
      </c>
      <c r="H731" s="14" t="str">
        <f>Разбивка_по_щитам!K736</f>
        <v/>
      </c>
      <c r="I731" s="14" t="str">
        <f>Разбивка_по_щитам!L736</f>
        <v/>
      </c>
      <c r="J731" s="14" t="str">
        <f>Разбивка_по_щитам!M736</f>
        <v/>
      </c>
      <c r="K731" s="14" t="str">
        <f>Разбивка_по_щитам!N736</f>
        <v/>
      </c>
      <c r="L731" s="14"/>
      <c r="M731" s="14" t="str">
        <f>Разбивка_по_щитам!P736</f>
        <v/>
      </c>
      <c r="N731" s="14"/>
    </row>
    <row r="732" spans="2:14" x14ac:dyDescent="0.2">
      <c r="B732" s="14">
        <f>Разбивка_по_щитам!B737</f>
        <v>1</v>
      </c>
      <c r="C732" s="14">
        <f>Разбивка_по_щитам!C737</f>
        <v>735</v>
      </c>
      <c r="D732" s="14" t="str">
        <f>Разбивка_по_щитам!F737</f>
        <v>ГРЩ-ЖД</v>
      </c>
      <c r="E732" s="14">
        <f>Разбивка_по_щитам!H737</f>
        <v>0</v>
      </c>
      <c r="F732" s="14" t="e">
        <f>Разбивка_по_щитам!I737</f>
        <v>#N/A</v>
      </c>
      <c r="G732" s="14" t="str">
        <f>Разбивка_по_щитам!J737</f>
        <v/>
      </c>
      <c r="H732" s="14" t="str">
        <f>Разбивка_по_щитам!K737</f>
        <v/>
      </c>
      <c r="I732" s="14" t="str">
        <f>Разбивка_по_щитам!L737</f>
        <v/>
      </c>
      <c r="J732" s="14" t="str">
        <f>Разбивка_по_щитам!M737</f>
        <v/>
      </c>
      <c r="K732" s="14" t="str">
        <f>Разбивка_по_щитам!N737</f>
        <v/>
      </c>
      <c r="L732" s="14"/>
      <c r="M732" s="14" t="str">
        <f>Разбивка_по_щитам!P737</f>
        <v/>
      </c>
      <c r="N732" s="14"/>
    </row>
    <row r="733" spans="2:14" x14ac:dyDescent="0.2">
      <c r="B733" s="14">
        <f>Разбивка_по_щитам!B738</f>
        <v>1</v>
      </c>
      <c r="C733" s="14">
        <f>Разбивка_по_щитам!C738</f>
        <v>736</v>
      </c>
      <c r="D733" s="14" t="str">
        <f>Разбивка_по_щитам!F738</f>
        <v>ГРЩ-ЖД</v>
      </c>
      <c r="E733" s="14">
        <f>Разбивка_по_щитам!H738</f>
        <v>0</v>
      </c>
      <c r="F733" s="14" t="e">
        <f>Разбивка_по_щитам!I738</f>
        <v>#N/A</v>
      </c>
      <c r="G733" s="14" t="str">
        <f>Разбивка_по_щитам!J738</f>
        <v/>
      </c>
      <c r="H733" s="14" t="str">
        <f>Разбивка_по_щитам!K738</f>
        <v/>
      </c>
      <c r="I733" s="14" t="str">
        <f>Разбивка_по_щитам!L738</f>
        <v/>
      </c>
      <c r="J733" s="14" t="str">
        <f>Разбивка_по_щитам!M738</f>
        <v/>
      </c>
      <c r="K733" s="14" t="str">
        <f>Разбивка_по_щитам!N738</f>
        <v/>
      </c>
      <c r="L733" s="14"/>
      <c r="M733" s="14" t="str">
        <f>Разбивка_по_щитам!P738</f>
        <v/>
      </c>
      <c r="N733" s="14"/>
    </row>
    <row r="734" spans="2:14" x14ac:dyDescent="0.2">
      <c r="B734" s="14">
        <f>Разбивка_по_щитам!B739</f>
        <v>1</v>
      </c>
      <c r="C734" s="14">
        <f>Разбивка_по_щитам!C739</f>
        <v>737</v>
      </c>
      <c r="D734" s="14" t="str">
        <f>Разбивка_по_щитам!F739</f>
        <v>ГРЩ-ЖД</v>
      </c>
      <c r="E734" s="14">
        <f>Разбивка_по_щитам!H739</f>
        <v>0</v>
      </c>
      <c r="F734" s="14" t="e">
        <f>Разбивка_по_щитам!I739</f>
        <v>#N/A</v>
      </c>
      <c r="G734" s="14" t="str">
        <f>Разбивка_по_щитам!J739</f>
        <v/>
      </c>
      <c r="H734" s="14" t="str">
        <f>Разбивка_по_щитам!K739</f>
        <v/>
      </c>
      <c r="I734" s="14" t="str">
        <f>Разбивка_по_щитам!L739</f>
        <v/>
      </c>
      <c r="J734" s="14" t="str">
        <f>Разбивка_по_щитам!M739</f>
        <v/>
      </c>
      <c r="K734" s="14" t="str">
        <f>Разбивка_по_щитам!N739</f>
        <v/>
      </c>
      <c r="L734" s="14"/>
      <c r="M734" s="14" t="str">
        <f>Разбивка_по_щитам!P739</f>
        <v/>
      </c>
      <c r="N734" s="14"/>
    </row>
    <row r="735" spans="2:14" x14ac:dyDescent="0.2">
      <c r="B735" s="14">
        <f>Разбивка_по_щитам!B740</f>
        <v>1</v>
      </c>
      <c r="C735" s="14">
        <f>Разбивка_по_щитам!C740</f>
        <v>738</v>
      </c>
      <c r="D735" s="14" t="str">
        <f>Разбивка_по_щитам!F740</f>
        <v>ГРЩ-ЖД</v>
      </c>
      <c r="E735" s="14">
        <f>Разбивка_по_щитам!H740</f>
        <v>0</v>
      </c>
      <c r="F735" s="14" t="e">
        <f>Разбивка_по_щитам!I740</f>
        <v>#N/A</v>
      </c>
      <c r="G735" s="14" t="str">
        <f>Разбивка_по_щитам!J740</f>
        <v/>
      </c>
      <c r="H735" s="14" t="str">
        <f>Разбивка_по_щитам!K740</f>
        <v/>
      </c>
      <c r="I735" s="14" t="str">
        <f>Разбивка_по_щитам!L740</f>
        <v/>
      </c>
      <c r="J735" s="14" t="str">
        <f>Разбивка_по_щитам!M740</f>
        <v/>
      </c>
      <c r="K735" s="14" t="str">
        <f>Разбивка_по_щитам!N740</f>
        <v/>
      </c>
      <c r="L735" s="14"/>
      <c r="M735" s="14" t="str">
        <f>Разбивка_по_щитам!P740</f>
        <v/>
      </c>
      <c r="N735" s="14"/>
    </row>
    <row r="736" spans="2:14" x14ac:dyDescent="0.2">
      <c r="B736" s="14">
        <f>Разбивка_по_щитам!B741</f>
        <v>1</v>
      </c>
      <c r="C736" s="14">
        <f>Разбивка_по_щитам!C741</f>
        <v>739</v>
      </c>
      <c r="D736" s="14" t="str">
        <f>Разбивка_по_щитам!F741</f>
        <v>ГРЩ-ЖД</v>
      </c>
      <c r="E736" s="14">
        <f>Разбивка_по_щитам!H741</f>
        <v>0</v>
      </c>
      <c r="F736" s="14" t="e">
        <f>Разбивка_по_щитам!I741</f>
        <v>#N/A</v>
      </c>
      <c r="G736" s="14" t="str">
        <f>Разбивка_по_щитам!J741</f>
        <v/>
      </c>
      <c r="H736" s="14" t="str">
        <f>Разбивка_по_щитам!K741</f>
        <v/>
      </c>
      <c r="I736" s="14" t="str">
        <f>Разбивка_по_щитам!L741</f>
        <v/>
      </c>
      <c r="J736" s="14" t="str">
        <f>Разбивка_по_щитам!M741</f>
        <v/>
      </c>
      <c r="K736" s="14" t="str">
        <f>Разбивка_по_щитам!N741</f>
        <v/>
      </c>
      <c r="L736" s="14"/>
      <c r="M736" s="14" t="str">
        <f>Разбивка_по_щитам!P741</f>
        <v/>
      </c>
      <c r="N736" s="14"/>
    </row>
    <row r="737" spans="2:14" x14ac:dyDescent="0.2">
      <c r="B737" s="14">
        <f>Разбивка_по_щитам!B742</f>
        <v>1</v>
      </c>
      <c r="C737" s="14">
        <f>Разбивка_по_щитам!C742</f>
        <v>740</v>
      </c>
      <c r="D737" s="14" t="str">
        <f>Разбивка_по_щитам!F742</f>
        <v>ГРЩ-ЖД</v>
      </c>
      <c r="E737" s="14">
        <f>Разбивка_по_щитам!H742</f>
        <v>0</v>
      </c>
      <c r="F737" s="14" t="e">
        <f>Разбивка_по_щитам!I742</f>
        <v>#N/A</v>
      </c>
      <c r="G737" s="14" t="str">
        <f>Разбивка_по_щитам!J742</f>
        <v/>
      </c>
      <c r="H737" s="14" t="str">
        <f>Разбивка_по_щитам!K742</f>
        <v/>
      </c>
      <c r="I737" s="14" t="str">
        <f>Разбивка_по_щитам!L742</f>
        <v/>
      </c>
      <c r="J737" s="14" t="str">
        <f>Разбивка_по_щитам!M742</f>
        <v/>
      </c>
      <c r="K737" s="14" t="str">
        <f>Разбивка_по_щитам!N742</f>
        <v/>
      </c>
      <c r="L737" s="14"/>
      <c r="M737" s="14" t="str">
        <f>Разбивка_по_щитам!P742</f>
        <v/>
      </c>
      <c r="N737" s="14"/>
    </row>
    <row r="738" spans="2:14" x14ac:dyDescent="0.2">
      <c r="B738" s="14">
        <f>Разбивка_по_щитам!B743</f>
        <v>1</v>
      </c>
      <c r="C738" s="14">
        <f>Разбивка_по_щитам!C743</f>
        <v>741</v>
      </c>
      <c r="D738" s="14" t="str">
        <f>Разбивка_по_щитам!F743</f>
        <v>ГРЩ-ЖД</v>
      </c>
      <c r="E738" s="14">
        <f>Разбивка_по_щитам!H743</f>
        <v>0</v>
      </c>
      <c r="F738" s="14" t="e">
        <f>Разбивка_по_щитам!I743</f>
        <v>#N/A</v>
      </c>
      <c r="G738" s="14" t="str">
        <f>Разбивка_по_щитам!J743</f>
        <v/>
      </c>
      <c r="H738" s="14" t="str">
        <f>Разбивка_по_щитам!K743</f>
        <v/>
      </c>
      <c r="I738" s="14" t="str">
        <f>Разбивка_по_щитам!L743</f>
        <v/>
      </c>
      <c r="J738" s="14" t="str">
        <f>Разбивка_по_щитам!M743</f>
        <v/>
      </c>
      <c r="K738" s="14" t="str">
        <f>Разбивка_по_щитам!N743</f>
        <v/>
      </c>
      <c r="L738" s="14"/>
      <c r="M738" s="14" t="str">
        <f>Разбивка_по_щитам!P743</f>
        <v/>
      </c>
      <c r="N738" s="14"/>
    </row>
    <row r="739" spans="2:14" x14ac:dyDescent="0.2">
      <c r="B739" s="14">
        <f>Разбивка_по_щитам!B744</f>
        <v>1</v>
      </c>
      <c r="C739" s="14">
        <f>Разбивка_по_щитам!C744</f>
        <v>742</v>
      </c>
      <c r="D739" s="14" t="str">
        <f>Разбивка_по_щитам!F744</f>
        <v>ГРЩ-ЖД</v>
      </c>
      <c r="E739" s="14">
        <f>Разбивка_по_щитам!H744</f>
        <v>0</v>
      </c>
      <c r="F739" s="14" t="e">
        <f>Разбивка_по_щитам!I744</f>
        <v>#N/A</v>
      </c>
      <c r="G739" s="14" t="str">
        <f>Разбивка_по_щитам!J744</f>
        <v/>
      </c>
      <c r="H739" s="14" t="str">
        <f>Разбивка_по_щитам!K744</f>
        <v/>
      </c>
      <c r="I739" s="14" t="str">
        <f>Разбивка_по_щитам!L744</f>
        <v/>
      </c>
      <c r="J739" s="14" t="str">
        <f>Разбивка_по_щитам!M744</f>
        <v/>
      </c>
      <c r="K739" s="14" t="str">
        <f>Разбивка_по_щитам!N744</f>
        <v/>
      </c>
      <c r="L739" s="14"/>
      <c r="M739" s="14" t="str">
        <f>Разбивка_по_щитам!P744</f>
        <v/>
      </c>
      <c r="N739" s="14"/>
    </row>
    <row r="740" spans="2:14" x14ac:dyDescent="0.2">
      <c r="B740" s="14">
        <f>Разбивка_по_щитам!B745</f>
        <v>1</v>
      </c>
      <c r="C740" s="14">
        <f>Разбивка_по_щитам!C745</f>
        <v>743</v>
      </c>
      <c r="D740" s="14" t="str">
        <f>Разбивка_по_щитам!F745</f>
        <v>ГРЩ-ЖД</v>
      </c>
      <c r="E740" s="14">
        <f>Разбивка_по_щитам!H745</f>
        <v>0</v>
      </c>
      <c r="F740" s="14" t="e">
        <f>Разбивка_по_щитам!I745</f>
        <v>#N/A</v>
      </c>
      <c r="G740" s="14" t="str">
        <f>Разбивка_по_щитам!J745</f>
        <v/>
      </c>
      <c r="H740" s="14" t="str">
        <f>Разбивка_по_щитам!K745</f>
        <v/>
      </c>
      <c r="I740" s="14" t="str">
        <f>Разбивка_по_щитам!L745</f>
        <v/>
      </c>
      <c r="J740" s="14" t="str">
        <f>Разбивка_по_щитам!M745</f>
        <v/>
      </c>
      <c r="K740" s="14" t="str">
        <f>Разбивка_по_щитам!N745</f>
        <v/>
      </c>
      <c r="L740" s="14"/>
      <c r="M740" s="14" t="str">
        <f>Разбивка_по_щитам!P745</f>
        <v/>
      </c>
      <c r="N740" s="14"/>
    </row>
    <row r="741" spans="2:14" x14ac:dyDescent="0.2">
      <c r="B741" s="14">
        <f>Разбивка_по_щитам!B746</f>
        <v>1</v>
      </c>
      <c r="C741" s="14">
        <f>Разбивка_по_щитам!C746</f>
        <v>744</v>
      </c>
      <c r="D741" s="14" t="str">
        <f>Разбивка_по_щитам!F746</f>
        <v>ГРЩ-ЖД</v>
      </c>
      <c r="E741" s="14">
        <f>Разбивка_по_щитам!H746</f>
        <v>0</v>
      </c>
      <c r="F741" s="14" t="e">
        <f>Разбивка_по_щитам!I746</f>
        <v>#N/A</v>
      </c>
      <c r="G741" s="14" t="str">
        <f>Разбивка_по_щитам!J746</f>
        <v/>
      </c>
      <c r="H741" s="14" t="str">
        <f>Разбивка_по_щитам!K746</f>
        <v/>
      </c>
      <c r="I741" s="14" t="str">
        <f>Разбивка_по_щитам!L746</f>
        <v/>
      </c>
      <c r="J741" s="14" t="str">
        <f>Разбивка_по_щитам!M746</f>
        <v/>
      </c>
      <c r="K741" s="14" t="str">
        <f>Разбивка_по_щитам!N746</f>
        <v/>
      </c>
      <c r="L741" s="14"/>
      <c r="M741" s="14" t="str">
        <f>Разбивка_по_щитам!P746</f>
        <v/>
      </c>
      <c r="N741" s="14"/>
    </row>
    <row r="742" spans="2:14" x14ac:dyDescent="0.2">
      <c r="B742" s="14">
        <f>Разбивка_по_щитам!B747</f>
        <v>1</v>
      </c>
      <c r="C742" s="14">
        <f>Разбивка_по_щитам!C747</f>
        <v>745</v>
      </c>
      <c r="D742" s="14" t="str">
        <f>Разбивка_по_щитам!F747</f>
        <v>ГРЩ-ЖД</v>
      </c>
      <c r="E742" s="14">
        <f>Разбивка_по_щитам!H747</f>
        <v>0</v>
      </c>
      <c r="F742" s="14" t="e">
        <f>Разбивка_по_щитам!I747</f>
        <v>#N/A</v>
      </c>
      <c r="G742" s="14" t="str">
        <f>Разбивка_по_щитам!J747</f>
        <v/>
      </c>
      <c r="H742" s="14" t="str">
        <f>Разбивка_по_щитам!K747</f>
        <v/>
      </c>
      <c r="I742" s="14" t="str">
        <f>Разбивка_по_щитам!L747</f>
        <v/>
      </c>
      <c r="J742" s="14" t="str">
        <f>Разбивка_по_щитам!M747</f>
        <v/>
      </c>
      <c r="K742" s="14" t="str">
        <f>Разбивка_по_щитам!N747</f>
        <v/>
      </c>
      <c r="L742" s="14"/>
      <c r="M742" s="14" t="str">
        <f>Разбивка_по_щитам!P747</f>
        <v/>
      </c>
      <c r="N742" s="14"/>
    </row>
    <row r="743" spans="2:14" x14ac:dyDescent="0.2">
      <c r="B743" s="14">
        <f>Разбивка_по_щитам!B748</f>
        <v>1</v>
      </c>
      <c r="C743" s="14">
        <f>Разбивка_по_щитам!C748</f>
        <v>746</v>
      </c>
      <c r="D743" s="14" t="str">
        <f>Разбивка_по_щитам!F748</f>
        <v>ГРЩ-ЖД</v>
      </c>
      <c r="E743" s="14">
        <f>Разбивка_по_щитам!H748</f>
        <v>0</v>
      </c>
      <c r="F743" s="14" t="e">
        <f>Разбивка_по_щитам!I748</f>
        <v>#N/A</v>
      </c>
      <c r="G743" s="14" t="str">
        <f>Разбивка_по_щитам!J748</f>
        <v/>
      </c>
      <c r="H743" s="14" t="str">
        <f>Разбивка_по_щитам!K748</f>
        <v/>
      </c>
      <c r="I743" s="14" t="str">
        <f>Разбивка_по_щитам!L748</f>
        <v/>
      </c>
      <c r="J743" s="14" t="str">
        <f>Разбивка_по_щитам!M748</f>
        <v/>
      </c>
      <c r="K743" s="14" t="str">
        <f>Разбивка_по_щитам!N748</f>
        <v/>
      </c>
      <c r="L743" s="14"/>
      <c r="M743" s="14" t="str">
        <f>Разбивка_по_щитам!P748</f>
        <v/>
      </c>
      <c r="N743" s="14"/>
    </row>
    <row r="744" spans="2:14" x14ac:dyDescent="0.2">
      <c r="B744" s="14">
        <f>Разбивка_по_щитам!B749</f>
        <v>1</v>
      </c>
      <c r="C744" s="14">
        <f>Разбивка_по_щитам!C749</f>
        <v>747</v>
      </c>
      <c r="D744" s="14" t="str">
        <f>Разбивка_по_щитам!F749</f>
        <v>ГРЩ-ЖД</v>
      </c>
      <c r="E744" s="14">
        <f>Разбивка_по_щитам!H749</f>
        <v>0</v>
      </c>
      <c r="F744" s="14" t="e">
        <f>Разбивка_по_щитам!I749</f>
        <v>#N/A</v>
      </c>
      <c r="G744" s="14" t="str">
        <f>Разбивка_по_щитам!J749</f>
        <v/>
      </c>
      <c r="H744" s="14" t="str">
        <f>Разбивка_по_щитам!K749</f>
        <v/>
      </c>
      <c r="I744" s="14" t="str">
        <f>Разбивка_по_щитам!L749</f>
        <v/>
      </c>
      <c r="J744" s="14" t="str">
        <f>Разбивка_по_щитам!M749</f>
        <v/>
      </c>
      <c r="K744" s="14" t="str">
        <f>Разбивка_по_щитам!N749</f>
        <v/>
      </c>
      <c r="L744" s="14"/>
      <c r="M744" s="14" t="str">
        <f>Разбивка_по_щитам!P749</f>
        <v/>
      </c>
      <c r="N744" s="14"/>
    </row>
    <row r="745" spans="2:14" x14ac:dyDescent="0.2">
      <c r="B745" s="14">
        <f>Разбивка_по_щитам!B750</f>
        <v>1</v>
      </c>
      <c r="C745" s="14">
        <f>Разбивка_по_щитам!C750</f>
        <v>748</v>
      </c>
      <c r="D745" s="14" t="str">
        <f>Разбивка_по_щитам!F750</f>
        <v>ГРЩ-ЖД</v>
      </c>
      <c r="E745" s="14">
        <f>Разбивка_по_щитам!H750</f>
        <v>0</v>
      </c>
      <c r="F745" s="14" t="e">
        <f>Разбивка_по_щитам!I750</f>
        <v>#N/A</v>
      </c>
      <c r="G745" s="14" t="str">
        <f>Разбивка_по_щитам!J750</f>
        <v/>
      </c>
      <c r="H745" s="14" t="str">
        <f>Разбивка_по_щитам!K750</f>
        <v/>
      </c>
      <c r="I745" s="14" t="str">
        <f>Разбивка_по_щитам!L750</f>
        <v/>
      </c>
      <c r="J745" s="14" t="str">
        <f>Разбивка_по_щитам!M750</f>
        <v/>
      </c>
      <c r="K745" s="14" t="str">
        <f>Разбивка_по_щитам!N750</f>
        <v/>
      </c>
      <c r="L745" s="14"/>
      <c r="M745" s="14" t="str">
        <f>Разбивка_по_щитам!P750</f>
        <v/>
      </c>
      <c r="N745" s="14"/>
    </row>
    <row r="746" spans="2:14" x14ac:dyDescent="0.2">
      <c r="B746" s="14">
        <f>Разбивка_по_щитам!B751</f>
        <v>1</v>
      </c>
      <c r="C746" s="14">
        <f>Разбивка_по_щитам!C751</f>
        <v>749</v>
      </c>
      <c r="D746" s="14" t="str">
        <f>Разбивка_по_щитам!F751</f>
        <v>ГРЩ-ЖД</v>
      </c>
      <c r="E746" s="14">
        <f>Разбивка_по_щитам!H751</f>
        <v>0</v>
      </c>
      <c r="F746" s="14" t="e">
        <f>Разбивка_по_щитам!I751</f>
        <v>#N/A</v>
      </c>
      <c r="G746" s="14" t="str">
        <f>Разбивка_по_щитам!J751</f>
        <v/>
      </c>
      <c r="H746" s="14" t="str">
        <f>Разбивка_по_щитам!K751</f>
        <v/>
      </c>
      <c r="I746" s="14" t="str">
        <f>Разбивка_по_щитам!L751</f>
        <v/>
      </c>
      <c r="J746" s="14" t="str">
        <f>Разбивка_по_щитам!M751</f>
        <v/>
      </c>
      <c r="K746" s="14" t="str">
        <f>Разбивка_по_щитам!N751</f>
        <v/>
      </c>
      <c r="L746" s="14"/>
      <c r="M746" s="14" t="str">
        <f>Разбивка_по_щитам!P751</f>
        <v/>
      </c>
      <c r="N746" s="14"/>
    </row>
    <row r="747" spans="2:14" x14ac:dyDescent="0.2">
      <c r="B747" s="14">
        <f>Разбивка_по_щитам!B752</f>
        <v>1</v>
      </c>
      <c r="C747" s="14">
        <f>Разбивка_по_щитам!C752</f>
        <v>750</v>
      </c>
      <c r="D747" s="14" t="str">
        <f>Разбивка_по_щитам!F752</f>
        <v>ГРЩ-ЖД</v>
      </c>
      <c r="E747" s="14">
        <f>Разбивка_по_щитам!H752</f>
        <v>0</v>
      </c>
      <c r="F747" s="14" t="e">
        <f>Разбивка_по_щитам!I752</f>
        <v>#N/A</v>
      </c>
      <c r="G747" s="14" t="str">
        <f>Разбивка_по_щитам!J752</f>
        <v/>
      </c>
      <c r="H747" s="14" t="str">
        <f>Разбивка_по_щитам!K752</f>
        <v/>
      </c>
      <c r="I747" s="14" t="str">
        <f>Разбивка_по_щитам!L752</f>
        <v/>
      </c>
      <c r="J747" s="14" t="str">
        <f>Разбивка_по_щитам!M752</f>
        <v/>
      </c>
      <c r="K747" s="14" t="str">
        <f>Разбивка_по_щитам!N752</f>
        <v/>
      </c>
      <c r="L747" s="14"/>
      <c r="M747" s="14" t="str">
        <f>Разбивка_по_щитам!P752</f>
        <v/>
      </c>
      <c r="N747" s="14"/>
    </row>
    <row r="748" spans="2:14" x14ac:dyDescent="0.2">
      <c r="B748" s="14">
        <f>Разбивка_по_щитам!B753</f>
        <v>1</v>
      </c>
      <c r="C748" s="14">
        <f>Разбивка_по_щитам!C753</f>
        <v>751</v>
      </c>
      <c r="D748" s="14" t="str">
        <f>Разбивка_по_щитам!F753</f>
        <v>ГРЩ-ЖД</v>
      </c>
      <c r="E748" s="14">
        <f>Разбивка_по_щитам!H753</f>
        <v>0</v>
      </c>
      <c r="F748" s="14" t="e">
        <f>Разбивка_по_щитам!I753</f>
        <v>#N/A</v>
      </c>
      <c r="G748" s="14" t="str">
        <f>Разбивка_по_щитам!J753</f>
        <v/>
      </c>
      <c r="H748" s="14" t="str">
        <f>Разбивка_по_щитам!K753</f>
        <v/>
      </c>
      <c r="I748" s="14" t="str">
        <f>Разбивка_по_щитам!L753</f>
        <v/>
      </c>
      <c r="J748" s="14" t="str">
        <f>Разбивка_по_щитам!M753</f>
        <v/>
      </c>
      <c r="K748" s="14" t="str">
        <f>Разбивка_по_щитам!N753</f>
        <v/>
      </c>
      <c r="L748" s="14"/>
      <c r="M748" s="14" t="str">
        <f>Разбивка_по_щитам!P753</f>
        <v/>
      </c>
      <c r="N748" s="14"/>
    </row>
    <row r="749" spans="2:14" x14ac:dyDescent="0.2">
      <c r="B749" s="14">
        <f>Разбивка_по_щитам!B754</f>
        <v>1</v>
      </c>
      <c r="C749" s="14">
        <f>Разбивка_по_щитам!C754</f>
        <v>752</v>
      </c>
      <c r="D749" s="14" t="str">
        <f>Разбивка_по_щитам!F754</f>
        <v>ГРЩ-ЖД</v>
      </c>
      <c r="E749" s="14">
        <f>Разбивка_по_щитам!H754</f>
        <v>0</v>
      </c>
      <c r="F749" s="14" t="e">
        <f>Разбивка_по_щитам!I754</f>
        <v>#N/A</v>
      </c>
      <c r="G749" s="14" t="str">
        <f>Разбивка_по_щитам!J754</f>
        <v/>
      </c>
      <c r="H749" s="14" t="str">
        <f>Разбивка_по_щитам!K754</f>
        <v/>
      </c>
      <c r="I749" s="14" t="str">
        <f>Разбивка_по_щитам!L754</f>
        <v/>
      </c>
      <c r="J749" s="14" t="str">
        <f>Разбивка_по_щитам!M754</f>
        <v/>
      </c>
      <c r="K749" s="14" t="str">
        <f>Разбивка_по_щитам!N754</f>
        <v/>
      </c>
      <c r="L749" s="14"/>
      <c r="M749" s="14" t="str">
        <f>Разбивка_по_щитам!P754</f>
        <v/>
      </c>
      <c r="N749" s="14"/>
    </row>
    <row r="750" spans="2:14" x14ac:dyDescent="0.2">
      <c r="B750" s="14">
        <f>Разбивка_по_щитам!B755</f>
        <v>1</v>
      </c>
      <c r="C750" s="14">
        <f>Разбивка_по_щитам!C755</f>
        <v>753</v>
      </c>
      <c r="D750" s="14" t="str">
        <f>Разбивка_по_щитам!F755</f>
        <v>ГРЩ-ЖД</v>
      </c>
      <c r="E750" s="14">
        <f>Разбивка_по_щитам!H755</f>
        <v>0</v>
      </c>
      <c r="F750" s="14" t="e">
        <f>Разбивка_по_щитам!I755</f>
        <v>#N/A</v>
      </c>
      <c r="G750" s="14" t="str">
        <f>Разбивка_по_щитам!J755</f>
        <v/>
      </c>
      <c r="H750" s="14" t="str">
        <f>Разбивка_по_щитам!K755</f>
        <v/>
      </c>
      <c r="I750" s="14" t="str">
        <f>Разбивка_по_щитам!L755</f>
        <v/>
      </c>
      <c r="J750" s="14" t="str">
        <f>Разбивка_по_щитам!M755</f>
        <v/>
      </c>
      <c r="K750" s="14" t="str">
        <f>Разбивка_по_щитам!N755</f>
        <v/>
      </c>
      <c r="L750" s="14"/>
      <c r="M750" s="14" t="str">
        <f>Разбивка_по_щитам!P755</f>
        <v/>
      </c>
      <c r="N750" s="14"/>
    </row>
    <row r="751" spans="2:14" x14ac:dyDescent="0.2">
      <c r="B751" s="14">
        <f>Разбивка_по_щитам!B756</f>
        <v>1</v>
      </c>
      <c r="C751" s="14">
        <f>Разбивка_по_щитам!C756</f>
        <v>754</v>
      </c>
      <c r="D751" s="14" t="str">
        <f>Разбивка_по_щитам!F756</f>
        <v>ГРЩ-ЖД</v>
      </c>
      <c r="E751" s="14">
        <f>Разбивка_по_щитам!H756</f>
        <v>0</v>
      </c>
      <c r="F751" s="14" t="e">
        <f>Разбивка_по_щитам!I756</f>
        <v>#N/A</v>
      </c>
      <c r="G751" s="14" t="str">
        <f>Разбивка_по_щитам!J756</f>
        <v/>
      </c>
      <c r="H751" s="14" t="str">
        <f>Разбивка_по_щитам!K756</f>
        <v/>
      </c>
      <c r="I751" s="14" t="str">
        <f>Разбивка_по_щитам!L756</f>
        <v/>
      </c>
      <c r="J751" s="14" t="str">
        <f>Разбивка_по_щитам!M756</f>
        <v/>
      </c>
      <c r="K751" s="14" t="str">
        <f>Разбивка_по_щитам!N756</f>
        <v/>
      </c>
      <c r="L751" s="14"/>
      <c r="M751" s="14" t="str">
        <f>Разбивка_по_щитам!P756</f>
        <v/>
      </c>
      <c r="N751" s="14"/>
    </row>
    <row r="752" spans="2:14" x14ac:dyDescent="0.2">
      <c r="B752" s="14">
        <f>Разбивка_по_щитам!B757</f>
        <v>1</v>
      </c>
      <c r="C752" s="14">
        <f>Разбивка_по_щитам!C757</f>
        <v>755</v>
      </c>
      <c r="D752" s="14" t="str">
        <f>Разбивка_по_щитам!F757</f>
        <v>ГРЩ-ЖД</v>
      </c>
      <c r="E752" s="14">
        <f>Разбивка_по_щитам!H757</f>
        <v>0</v>
      </c>
      <c r="F752" s="14" t="e">
        <f>Разбивка_по_щитам!I757</f>
        <v>#N/A</v>
      </c>
      <c r="G752" s="14" t="str">
        <f>Разбивка_по_щитам!J757</f>
        <v/>
      </c>
      <c r="H752" s="14" t="str">
        <f>Разбивка_по_щитам!K757</f>
        <v/>
      </c>
      <c r="I752" s="14" t="str">
        <f>Разбивка_по_щитам!L757</f>
        <v/>
      </c>
      <c r="J752" s="14" t="str">
        <f>Разбивка_по_щитам!M757</f>
        <v/>
      </c>
      <c r="K752" s="14" t="str">
        <f>Разбивка_по_щитам!N757</f>
        <v/>
      </c>
      <c r="L752" s="14"/>
      <c r="M752" s="14" t="str">
        <f>Разбивка_по_щитам!P757</f>
        <v/>
      </c>
      <c r="N752" s="14"/>
    </row>
    <row r="753" spans="2:14" x14ac:dyDescent="0.2">
      <c r="B753" s="14">
        <f>Разбивка_по_щитам!B758</f>
        <v>1</v>
      </c>
      <c r="C753" s="14">
        <f>Разбивка_по_щитам!C758</f>
        <v>756</v>
      </c>
      <c r="D753" s="14" t="str">
        <f>Разбивка_по_щитам!F758</f>
        <v>ГРЩ-ЖД</v>
      </c>
      <c r="E753" s="14">
        <f>Разбивка_по_щитам!H758</f>
        <v>0</v>
      </c>
      <c r="F753" s="14" t="e">
        <f>Разбивка_по_щитам!I758</f>
        <v>#N/A</v>
      </c>
      <c r="G753" s="14" t="str">
        <f>Разбивка_по_щитам!J758</f>
        <v/>
      </c>
      <c r="H753" s="14" t="str">
        <f>Разбивка_по_щитам!K758</f>
        <v/>
      </c>
      <c r="I753" s="14" t="str">
        <f>Разбивка_по_щитам!L758</f>
        <v/>
      </c>
      <c r="J753" s="14" t="str">
        <f>Разбивка_по_щитам!M758</f>
        <v/>
      </c>
      <c r="K753" s="14" t="str">
        <f>Разбивка_по_щитам!N758</f>
        <v/>
      </c>
      <c r="L753" s="14"/>
      <c r="M753" s="14" t="str">
        <f>Разбивка_по_щитам!P758</f>
        <v/>
      </c>
      <c r="N753" s="14"/>
    </row>
    <row r="754" spans="2:14" x14ac:dyDescent="0.2">
      <c r="B754" s="14">
        <f>Разбивка_по_щитам!B759</f>
        <v>1</v>
      </c>
      <c r="C754" s="14">
        <f>Разбивка_по_щитам!C759</f>
        <v>757</v>
      </c>
      <c r="D754" s="14" t="str">
        <f>Разбивка_по_щитам!F759</f>
        <v>ГРЩ-ЖД</v>
      </c>
      <c r="E754" s="14">
        <f>Разбивка_по_щитам!H759</f>
        <v>0</v>
      </c>
      <c r="F754" s="14" t="e">
        <f>Разбивка_по_щитам!I759</f>
        <v>#N/A</v>
      </c>
      <c r="G754" s="14" t="str">
        <f>Разбивка_по_щитам!J759</f>
        <v/>
      </c>
      <c r="H754" s="14" t="str">
        <f>Разбивка_по_щитам!K759</f>
        <v/>
      </c>
      <c r="I754" s="14" t="str">
        <f>Разбивка_по_щитам!L759</f>
        <v/>
      </c>
      <c r="J754" s="14" t="str">
        <f>Разбивка_по_щитам!M759</f>
        <v/>
      </c>
      <c r="K754" s="14" t="str">
        <f>Разбивка_по_щитам!N759</f>
        <v/>
      </c>
      <c r="L754" s="14"/>
      <c r="M754" s="14" t="str">
        <f>Разбивка_по_щитам!P759</f>
        <v/>
      </c>
      <c r="N754" s="14"/>
    </row>
    <row r="755" spans="2:14" x14ac:dyDescent="0.2">
      <c r="B755" s="14">
        <f>Разбивка_по_щитам!B760</f>
        <v>1</v>
      </c>
      <c r="C755" s="14">
        <f>Разбивка_по_щитам!C760</f>
        <v>758</v>
      </c>
      <c r="D755" s="14" t="str">
        <f>Разбивка_по_щитам!F760</f>
        <v>ГРЩ-ЖД</v>
      </c>
      <c r="E755" s="14">
        <f>Разбивка_по_щитам!H760</f>
        <v>0</v>
      </c>
      <c r="F755" s="14" t="e">
        <f>Разбивка_по_щитам!I760</f>
        <v>#N/A</v>
      </c>
      <c r="G755" s="14" t="str">
        <f>Разбивка_по_щитам!J760</f>
        <v/>
      </c>
      <c r="H755" s="14" t="str">
        <f>Разбивка_по_щитам!K760</f>
        <v/>
      </c>
      <c r="I755" s="14" t="str">
        <f>Разбивка_по_щитам!L760</f>
        <v/>
      </c>
      <c r="J755" s="14" t="str">
        <f>Разбивка_по_щитам!M760</f>
        <v/>
      </c>
      <c r="K755" s="14" t="str">
        <f>Разбивка_по_щитам!N760</f>
        <v/>
      </c>
      <c r="L755" s="14"/>
      <c r="M755" s="14" t="str">
        <f>Разбивка_по_щитам!P760</f>
        <v/>
      </c>
      <c r="N755" s="14"/>
    </row>
    <row r="756" spans="2:14" x14ac:dyDescent="0.2">
      <c r="B756" s="14">
        <f>Разбивка_по_щитам!B761</f>
        <v>1</v>
      </c>
      <c r="C756" s="14">
        <f>Разбивка_по_щитам!C761</f>
        <v>759</v>
      </c>
      <c r="D756" s="14" t="str">
        <f>Разбивка_по_щитам!F761</f>
        <v>ГРЩ-ЖД</v>
      </c>
      <c r="E756" s="14">
        <f>Разбивка_по_щитам!H761</f>
        <v>0</v>
      </c>
      <c r="F756" s="14" t="e">
        <f>Разбивка_по_щитам!I761</f>
        <v>#N/A</v>
      </c>
      <c r="G756" s="14" t="str">
        <f>Разбивка_по_щитам!J761</f>
        <v/>
      </c>
      <c r="H756" s="14" t="str">
        <f>Разбивка_по_щитам!K761</f>
        <v/>
      </c>
      <c r="I756" s="14" t="str">
        <f>Разбивка_по_щитам!L761</f>
        <v/>
      </c>
      <c r="J756" s="14" t="str">
        <f>Разбивка_по_щитам!M761</f>
        <v/>
      </c>
      <c r="K756" s="14" t="str">
        <f>Разбивка_по_щитам!N761</f>
        <v/>
      </c>
      <c r="L756" s="14"/>
      <c r="M756" s="14" t="str">
        <f>Разбивка_по_щитам!P761</f>
        <v/>
      </c>
      <c r="N756" s="14"/>
    </row>
    <row r="757" spans="2:14" x14ac:dyDescent="0.2">
      <c r="B757" s="14">
        <f>Разбивка_по_щитам!B762</f>
        <v>1</v>
      </c>
      <c r="C757" s="14">
        <f>Разбивка_по_щитам!C762</f>
        <v>760</v>
      </c>
      <c r="D757" s="14" t="str">
        <f>Разбивка_по_щитам!F762</f>
        <v>ГРЩ-ЖД</v>
      </c>
      <c r="E757" s="14">
        <f>Разбивка_по_щитам!H762</f>
        <v>0</v>
      </c>
      <c r="F757" s="14" t="e">
        <f>Разбивка_по_щитам!I762</f>
        <v>#N/A</v>
      </c>
      <c r="G757" s="14" t="str">
        <f>Разбивка_по_щитам!J762</f>
        <v/>
      </c>
      <c r="H757" s="14" t="str">
        <f>Разбивка_по_щитам!K762</f>
        <v/>
      </c>
      <c r="I757" s="14" t="str">
        <f>Разбивка_по_щитам!L762</f>
        <v/>
      </c>
      <c r="J757" s="14" t="str">
        <f>Разбивка_по_щитам!M762</f>
        <v/>
      </c>
      <c r="K757" s="14" t="str">
        <f>Разбивка_по_щитам!N762</f>
        <v/>
      </c>
      <c r="L757" s="14"/>
      <c r="M757" s="14" t="str">
        <f>Разбивка_по_щитам!P762</f>
        <v/>
      </c>
      <c r="N757" s="14"/>
    </row>
    <row r="758" spans="2:14" x14ac:dyDescent="0.2">
      <c r="B758" s="14">
        <f>Разбивка_по_щитам!B763</f>
        <v>1</v>
      </c>
      <c r="C758" s="14">
        <f>Разбивка_по_щитам!C763</f>
        <v>761</v>
      </c>
      <c r="D758" s="14" t="str">
        <f>Разбивка_по_щитам!F763</f>
        <v>ГРЩ-ЖД</v>
      </c>
      <c r="E758" s="14">
        <f>Разбивка_по_щитам!H763</f>
        <v>0</v>
      </c>
      <c r="F758" s="14" t="e">
        <f>Разбивка_по_щитам!I763</f>
        <v>#N/A</v>
      </c>
      <c r="G758" s="14" t="str">
        <f>Разбивка_по_щитам!J763</f>
        <v/>
      </c>
      <c r="H758" s="14" t="str">
        <f>Разбивка_по_щитам!K763</f>
        <v/>
      </c>
      <c r="I758" s="14" t="str">
        <f>Разбивка_по_щитам!L763</f>
        <v/>
      </c>
      <c r="J758" s="14" t="str">
        <f>Разбивка_по_щитам!M763</f>
        <v/>
      </c>
      <c r="K758" s="14" t="str">
        <f>Разбивка_по_щитам!N763</f>
        <v/>
      </c>
      <c r="L758" s="14"/>
      <c r="M758" s="14" t="str">
        <f>Разбивка_по_щитам!P763</f>
        <v/>
      </c>
      <c r="N758" s="14"/>
    </row>
    <row r="759" spans="2:14" x14ac:dyDescent="0.2">
      <c r="B759" s="14">
        <f>Разбивка_по_щитам!B764</f>
        <v>1</v>
      </c>
      <c r="C759" s="14">
        <f>Разбивка_по_щитам!C764</f>
        <v>762</v>
      </c>
      <c r="D759" s="14" t="str">
        <f>Разбивка_по_щитам!F764</f>
        <v>ГРЩ-ЖД</v>
      </c>
      <c r="E759" s="14">
        <f>Разбивка_по_щитам!H764</f>
        <v>0</v>
      </c>
      <c r="F759" s="14" t="e">
        <f>Разбивка_по_щитам!I764</f>
        <v>#N/A</v>
      </c>
      <c r="G759" s="14" t="str">
        <f>Разбивка_по_щитам!J764</f>
        <v/>
      </c>
      <c r="H759" s="14" t="str">
        <f>Разбивка_по_щитам!K764</f>
        <v/>
      </c>
      <c r="I759" s="14" t="str">
        <f>Разбивка_по_щитам!L764</f>
        <v/>
      </c>
      <c r="J759" s="14" t="str">
        <f>Разбивка_по_щитам!M764</f>
        <v/>
      </c>
      <c r="K759" s="14" t="str">
        <f>Разбивка_по_щитам!N764</f>
        <v/>
      </c>
      <c r="L759" s="14"/>
      <c r="M759" s="14" t="str">
        <f>Разбивка_по_щитам!P764</f>
        <v/>
      </c>
      <c r="N759" s="14"/>
    </row>
    <row r="760" spans="2:14" x14ac:dyDescent="0.2">
      <c r="B760" s="14">
        <f>Разбивка_по_щитам!B765</f>
        <v>1</v>
      </c>
      <c r="C760" s="14">
        <f>Разбивка_по_щитам!C765</f>
        <v>763</v>
      </c>
      <c r="D760" s="14" t="str">
        <f>Разбивка_по_щитам!F765</f>
        <v>ГРЩ-ЖД</v>
      </c>
      <c r="E760" s="14">
        <f>Разбивка_по_щитам!H765</f>
        <v>0</v>
      </c>
      <c r="F760" s="14" t="e">
        <f>Разбивка_по_щитам!I765</f>
        <v>#N/A</v>
      </c>
      <c r="G760" s="14" t="str">
        <f>Разбивка_по_щитам!J765</f>
        <v/>
      </c>
      <c r="H760" s="14" t="str">
        <f>Разбивка_по_щитам!K765</f>
        <v/>
      </c>
      <c r="I760" s="14" t="str">
        <f>Разбивка_по_щитам!L765</f>
        <v/>
      </c>
      <c r="J760" s="14" t="str">
        <f>Разбивка_по_щитам!M765</f>
        <v/>
      </c>
      <c r="K760" s="14" t="str">
        <f>Разбивка_по_щитам!N765</f>
        <v/>
      </c>
      <c r="L760" s="14"/>
      <c r="M760" s="14" t="str">
        <f>Разбивка_по_щитам!P765</f>
        <v/>
      </c>
      <c r="N760" s="14"/>
    </row>
    <row r="761" spans="2:14" x14ac:dyDescent="0.2">
      <c r="B761" s="14">
        <f>Разбивка_по_щитам!B766</f>
        <v>1</v>
      </c>
      <c r="C761" s="14">
        <f>Разбивка_по_щитам!C766</f>
        <v>764</v>
      </c>
      <c r="D761" s="14" t="str">
        <f>Разбивка_по_щитам!F766</f>
        <v>ГРЩ-ЖД</v>
      </c>
      <c r="E761" s="14">
        <f>Разбивка_по_щитам!H766</f>
        <v>0</v>
      </c>
      <c r="F761" s="14" t="e">
        <f>Разбивка_по_щитам!I766</f>
        <v>#N/A</v>
      </c>
      <c r="G761" s="14" t="str">
        <f>Разбивка_по_щитам!J766</f>
        <v/>
      </c>
      <c r="H761" s="14" t="str">
        <f>Разбивка_по_щитам!K766</f>
        <v/>
      </c>
      <c r="I761" s="14" t="str">
        <f>Разбивка_по_щитам!L766</f>
        <v/>
      </c>
      <c r="J761" s="14" t="str">
        <f>Разбивка_по_щитам!M766</f>
        <v/>
      </c>
      <c r="K761" s="14" t="str">
        <f>Разбивка_по_щитам!N766</f>
        <v/>
      </c>
      <c r="L761" s="14"/>
      <c r="M761" s="14" t="str">
        <f>Разбивка_по_щитам!P766</f>
        <v/>
      </c>
      <c r="N761" s="14"/>
    </row>
    <row r="762" spans="2:14" x14ac:dyDescent="0.2">
      <c r="B762" s="14">
        <f>Разбивка_по_щитам!B767</f>
        <v>1</v>
      </c>
      <c r="C762" s="14">
        <f>Разбивка_по_щитам!C767</f>
        <v>765</v>
      </c>
      <c r="D762" s="14" t="str">
        <f>Разбивка_по_щитам!F767</f>
        <v>ГРЩ-ЖД</v>
      </c>
      <c r="E762" s="14">
        <f>Разбивка_по_щитам!H767</f>
        <v>0</v>
      </c>
      <c r="F762" s="14" t="e">
        <f>Разбивка_по_щитам!I767</f>
        <v>#N/A</v>
      </c>
      <c r="G762" s="14" t="str">
        <f>Разбивка_по_щитам!J767</f>
        <v/>
      </c>
      <c r="H762" s="14" t="str">
        <f>Разбивка_по_щитам!K767</f>
        <v/>
      </c>
      <c r="I762" s="14" t="str">
        <f>Разбивка_по_щитам!L767</f>
        <v/>
      </c>
      <c r="J762" s="14" t="str">
        <f>Разбивка_по_щитам!M767</f>
        <v/>
      </c>
      <c r="K762" s="14" t="str">
        <f>Разбивка_по_щитам!N767</f>
        <v/>
      </c>
      <c r="L762" s="14"/>
      <c r="M762" s="14" t="str">
        <f>Разбивка_по_щитам!P767</f>
        <v/>
      </c>
      <c r="N762" s="14"/>
    </row>
    <row r="763" spans="2:14" x14ac:dyDescent="0.2">
      <c r="B763" s="14">
        <f>Разбивка_по_щитам!B768</f>
        <v>1</v>
      </c>
      <c r="C763" s="14">
        <f>Разбивка_по_щитам!C768</f>
        <v>766</v>
      </c>
      <c r="D763" s="14" t="str">
        <f>Разбивка_по_щитам!F768</f>
        <v>ГРЩ-ЖД</v>
      </c>
      <c r="E763" s="14">
        <f>Разбивка_по_щитам!H768</f>
        <v>0</v>
      </c>
      <c r="F763" s="14" t="e">
        <f>Разбивка_по_щитам!I768</f>
        <v>#N/A</v>
      </c>
      <c r="G763" s="14" t="str">
        <f>Разбивка_по_щитам!J768</f>
        <v/>
      </c>
      <c r="H763" s="14" t="str">
        <f>Разбивка_по_щитам!K768</f>
        <v/>
      </c>
      <c r="I763" s="14" t="str">
        <f>Разбивка_по_щитам!L768</f>
        <v/>
      </c>
      <c r="J763" s="14" t="str">
        <f>Разбивка_по_щитам!M768</f>
        <v/>
      </c>
      <c r="K763" s="14" t="str">
        <f>Разбивка_по_щитам!N768</f>
        <v/>
      </c>
      <c r="L763" s="14"/>
      <c r="M763" s="14" t="str">
        <f>Разбивка_по_щитам!P768</f>
        <v/>
      </c>
      <c r="N763" s="14"/>
    </row>
    <row r="764" spans="2:14" x14ac:dyDescent="0.2">
      <c r="B764" s="14">
        <f>Разбивка_по_щитам!B769</f>
        <v>1</v>
      </c>
      <c r="C764" s="14">
        <f>Разбивка_по_щитам!C769</f>
        <v>767</v>
      </c>
      <c r="D764" s="14" t="str">
        <f>Разбивка_по_щитам!F769</f>
        <v>ГРЩ-ЖД</v>
      </c>
      <c r="E764" s="14">
        <f>Разбивка_по_щитам!H769</f>
        <v>0</v>
      </c>
      <c r="F764" s="14" t="e">
        <f>Разбивка_по_щитам!I769</f>
        <v>#N/A</v>
      </c>
      <c r="G764" s="14" t="str">
        <f>Разбивка_по_щитам!J769</f>
        <v/>
      </c>
      <c r="H764" s="14" t="str">
        <f>Разбивка_по_щитам!K769</f>
        <v/>
      </c>
      <c r="I764" s="14" t="str">
        <f>Разбивка_по_щитам!L769</f>
        <v/>
      </c>
      <c r="J764" s="14" t="str">
        <f>Разбивка_по_щитам!M769</f>
        <v/>
      </c>
      <c r="K764" s="14" t="str">
        <f>Разбивка_по_щитам!N769</f>
        <v/>
      </c>
      <c r="L764" s="14"/>
      <c r="M764" s="14" t="str">
        <f>Разбивка_по_щитам!P769</f>
        <v/>
      </c>
      <c r="N764" s="14"/>
    </row>
    <row r="765" spans="2:14" x14ac:dyDescent="0.2">
      <c r="B765" s="14">
        <f>Разбивка_по_щитам!B770</f>
        <v>1</v>
      </c>
      <c r="C765" s="14">
        <f>Разбивка_по_щитам!C770</f>
        <v>768</v>
      </c>
      <c r="D765" s="14" t="str">
        <f>Разбивка_по_щитам!F770</f>
        <v>ГРЩ-ЖД</v>
      </c>
      <c r="E765" s="14">
        <f>Разбивка_по_щитам!H770</f>
        <v>0</v>
      </c>
      <c r="F765" s="14" t="e">
        <f>Разбивка_по_щитам!I770</f>
        <v>#N/A</v>
      </c>
      <c r="G765" s="14" t="str">
        <f>Разбивка_по_щитам!J770</f>
        <v/>
      </c>
      <c r="H765" s="14" t="str">
        <f>Разбивка_по_щитам!K770</f>
        <v/>
      </c>
      <c r="I765" s="14" t="str">
        <f>Разбивка_по_щитам!L770</f>
        <v/>
      </c>
      <c r="J765" s="14" t="str">
        <f>Разбивка_по_щитам!M770</f>
        <v/>
      </c>
      <c r="K765" s="14" t="str">
        <f>Разбивка_по_щитам!N770</f>
        <v/>
      </c>
      <c r="L765" s="14"/>
      <c r="M765" s="14" t="str">
        <f>Разбивка_по_щитам!P770</f>
        <v/>
      </c>
      <c r="N765" s="14"/>
    </row>
    <row r="766" spans="2:14" x14ac:dyDescent="0.2">
      <c r="B766" s="14">
        <f>Разбивка_по_щитам!B771</f>
        <v>1</v>
      </c>
      <c r="C766" s="14">
        <f>Разбивка_по_щитам!C771</f>
        <v>769</v>
      </c>
      <c r="D766" s="14" t="str">
        <f>Разбивка_по_щитам!F771</f>
        <v>ГРЩ-ЖД</v>
      </c>
      <c r="E766" s="14">
        <f>Разбивка_по_щитам!H771</f>
        <v>0</v>
      </c>
      <c r="F766" s="14" t="e">
        <f>Разбивка_по_щитам!I771</f>
        <v>#N/A</v>
      </c>
      <c r="G766" s="14" t="str">
        <f>Разбивка_по_щитам!J771</f>
        <v/>
      </c>
      <c r="H766" s="14" t="str">
        <f>Разбивка_по_щитам!K771</f>
        <v/>
      </c>
      <c r="I766" s="14" t="str">
        <f>Разбивка_по_щитам!L771</f>
        <v/>
      </c>
      <c r="J766" s="14" t="str">
        <f>Разбивка_по_щитам!M771</f>
        <v/>
      </c>
      <c r="K766" s="14" t="str">
        <f>Разбивка_по_щитам!N771</f>
        <v/>
      </c>
      <c r="L766" s="14"/>
      <c r="M766" s="14" t="str">
        <f>Разбивка_по_щитам!P771</f>
        <v/>
      </c>
      <c r="N766" s="14"/>
    </row>
    <row r="767" spans="2:14" x14ac:dyDescent="0.2">
      <c r="B767" s="14">
        <f>Разбивка_по_щитам!B772</f>
        <v>1</v>
      </c>
      <c r="C767" s="14">
        <f>Разбивка_по_щитам!C772</f>
        <v>770</v>
      </c>
      <c r="D767" s="14" t="str">
        <f>Разбивка_по_щитам!F772</f>
        <v>ГРЩ-ЖД</v>
      </c>
      <c r="E767" s="14">
        <f>Разбивка_по_щитам!H772</f>
        <v>0</v>
      </c>
      <c r="F767" s="14" t="e">
        <f>Разбивка_по_щитам!I772</f>
        <v>#N/A</v>
      </c>
      <c r="G767" s="14" t="str">
        <f>Разбивка_по_щитам!J772</f>
        <v/>
      </c>
      <c r="H767" s="14" t="str">
        <f>Разбивка_по_щитам!K772</f>
        <v/>
      </c>
      <c r="I767" s="14" t="str">
        <f>Разбивка_по_щитам!L772</f>
        <v/>
      </c>
      <c r="J767" s="14" t="str">
        <f>Разбивка_по_щитам!M772</f>
        <v/>
      </c>
      <c r="K767" s="14" t="str">
        <f>Разбивка_по_щитам!N772</f>
        <v/>
      </c>
      <c r="L767" s="14"/>
      <c r="M767" s="14" t="str">
        <f>Разбивка_по_щитам!P772</f>
        <v/>
      </c>
      <c r="N767" s="14"/>
    </row>
    <row r="768" spans="2:14" x14ac:dyDescent="0.2">
      <c r="B768" s="14">
        <f>Разбивка_по_щитам!B773</f>
        <v>1</v>
      </c>
      <c r="C768" s="14">
        <f>Разбивка_по_щитам!C773</f>
        <v>771</v>
      </c>
      <c r="D768" s="14" t="str">
        <f>Разбивка_по_щитам!F773</f>
        <v>ГРЩ-ЖД</v>
      </c>
      <c r="E768" s="14">
        <f>Разбивка_по_щитам!H773</f>
        <v>0</v>
      </c>
      <c r="F768" s="14" t="e">
        <f>Разбивка_по_щитам!I773</f>
        <v>#N/A</v>
      </c>
      <c r="G768" s="14" t="str">
        <f>Разбивка_по_щитам!J773</f>
        <v/>
      </c>
      <c r="H768" s="14" t="str">
        <f>Разбивка_по_щитам!K773</f>
        <v/>
      </c>
      <c r="I768" s="14" t="str">
        <f>Разбивка_по_щитам!L773</f>
        <v/>
      </c>
      <c r="J768" s="14" t="str">
        <f>Разбивка_по_щитам!M773</f>
        <v/>
      </c>
      <c r="K768" s="14" t="str">
        <f>Разбивка_по_щитам!N773</f>
        <v/>
      </c>
      <c r="L768" s="14"/>
      <c r="M768" s="14" t="str">
        <f>Разбивка_по_щитам!P773</f>
        <v/>
      </c>
      <c r="N768" s="14"/>
    </row>
    <row r="769" spans="2:14" x14ac:dyDescent="0.2">
      <c r="B769" s="14">
        <f>Разбивка_по_щитам!B774</f>
        <v>1</v>
      </c>
      <c r="C769" s="14">
        <f>Разбивка_по_щитам!C774</f>
        <v>772</v>
      </c>
      <c r="D769" s="14" t="str">
        <f>Разбивка_по_щитам!F774</f>
        <v>ГРЩ-ЖД</v>
      </c>
      <c r="E769" s="14">
        <f>Разбивка_по_щитам!H774</f>
        <v>0</v>
      </c>
      <c r="F769" s="14" t="e">
        <f>Разбивка_по_щитам!I774</f>
        <v>#N/A</v>
      </c>
      <c r="G769" s="14" t="str">
        <f>Разбивка_по_щитам!J774</f>
        <v/>
      </c>
      <c r="H769" s="14" t="str">
        <f>Разбивка_по_щитам!K774</f>
        <v/>
      </c>
      <c r="I769" s="14" t="str">
        <f>Разбивка_по_щитам!L774</f>
        <v/>
      </c>
      <c r="J769" s="14" t="str">
        <f>Разбивка_по_щитам!M774</f>
        <v/>
      </c>
      <c r="K769" s="14" t="str">
        <f>Разбивка_по_щитам!N774</f>
        <v/>
      </c>
      <c r="L769" s="14"/>
      <c r="M769" s="14" t="str">
        <f>Разбивка_по_щитам!P774</f>
        <v/>
      </c>
      <c r="N769" s="14"/>
    </row>
    <row r="770" spans="2:14" x14ac:dyDescent="0.2">
      <c r="B770" s="14">
        <f>Разбивка_по_щитам!B775</f>
        <v>1</v>
      </c>
      <c r="C770" s="14">
        <f>Разбивка_по_щитам!C775</f>
        <v>773</v>
      </c>
      <c r="D770" s="14" t="str">
        <f>Разбивка_по_щитам!F775</f>
        <v>ГРЩ-ЖД</v>
      </c>
      <c r="E770" s="14">
        <f>Разбивка_по_щитам!H775</f>
        <v>0</v>
      </c>
      <c r="F770" s="14" t="e">
        <f>Разбивка_по_щитам!I775</f>
        <v>#N/A</v>
      </c>
      <c r="G770" s="14" t="str">
        <f>Разбивка_по_щитам!J775</f>
        <v/>
      </c>
      <c r="H770" s="14" t="str">
        <f>Разбивка_по_щитам!K775</f>
        <v/>
      </c>
      <c r="I770" s="14" t="str">
        <f>Разбивка_по_щитам!L775</f>
        <v/>
      </c>
      <c r="J770" s="14" t="str">
        <f>Разбивка_по_щитам!M775</f>
        <v/>
      </c>
      <c r="K770" s="14" t="str">
        <f>Разбивка_по_щитам!N775</f>
        <v/>
      </c>
      <c r="L770" s="14"/>
      <c r="M770" s="14" t="str">
        <f>Разбивка_по_щитам!P775</f>
        <v/>
      </c>
      <c r="N770" s="14"/>
    </row>
    <row r="771" spans="2:14" x14ac:dyDescent="0.2">
      <c r="B771" s="14">
        <f>Разбивка_по_щитам!B776</f>
        <v>1</v>
      </c>
      <c r="C771" s="14">
        <f>Разбивка_по_щитам!C776</f>
        <v>774</v>
      </c>
      <c r="D771" s="14" t="str">
        <f>Разбивка_по_щитам!F776</f>
        <v>ГРЩ-ЖД</v>
      </c>
      <c r="E771" s="14">
        <f>Разбивка_по_щитам!H776</f>
        <v>0</v>
      </c>
      <c r="F771" s="14" t="e">
        <f>Разбивка_по_щитам!I776</f>
        <v>#N/A</v>
      </c>
      <c r="G771" s="14" t="str">
        <f>Разбивка_по_щитам!J776</f>
        <v/>
      </c>
      <c r="H771" s="14" t="str">
        <f>Разбивка_по_щитам!K776</f>
        <v/>
      </c>
      <c r="I771" s="14" t="str">
        <f>Разбивка_по_щитам!L776</f>
        <v/>
      </c>
      <c r="J771" s="14" t="str">
        <f>Разбивка_по_щитам!M776</f>
        <v/>
      </c>
      <c r="K771" s="14" t="str">
        <f>Разбивка_по_щитам!N776</f>
        <v/>
      </c>
      <c r="L771" s="14"/>
      <c r="M771" s="14" t="str">
        <f>Разбивка_по_щитам!P776</f>
        <v/>
      </c>
      <c r="N771" s="14"/>
    </row>
    <row r="772" spans="2:14" x14ac:dyDescent="0.2">
      <c r="B772" s="14">
        <f>Разбивка_по_щитам!B777</f>
        <v>1</v>
      </c>
      <c r="C772" s="14">
        <f>Разбивка_по_щитам!C777</f>
        <v>775</v>
      </c>
      <c r="D772" s="14" t="str">
        <f>Разбивка_по_щитам!F777</f>
        <v>ГРЩ-ЖД</v>
      </c>
      <c r="E772" s="14">
        <f>Разбивка_по_щитам!H777</f>
        <v>0</v>
      </c>
      <c r="F772" s="14" t="e">
        <f>Разбивка_по_щитам!I777</f>
        <v>#N/A</v>
      </c>
      <c r="G772" s="14" t="str">
        <f>Разбивка_по_щитам!J777</f>
        <v/>
      </c>
      <c r="H772" s="14" t="str">
        <f>Разбивка_по_щитам!K777</f>
        <v/>
      </c>
      <c r="I772" s="14" t="str">
        <f>Разбивка_по_щитам!L777</f>
        <v/>
      </c>
      <c r="J772" s="14" t="str">
        <f>Разбивка_по_щитам!M777</f>
        <v/>
      </c>
      <c r="K772" s="14" t="str">
        <f>Разбивка_по_щитам!N777</f>
        <v/>
      </c>
      <c r="L772" s="14"/>
      <c r="M772" s="14" t="str">
        <f>Разбивка_по_щитам!P777</f>
        <v/>
      </c>
      <c r="N772" s="14"/>
    </row>
    <row r="773" spans="2:14" x14ac:dyDescent="0.2">
      <c r="B773" s="14" t="str">
        <f>Разбивка_по_щитам!B778</f>
        <v/>
      </c>
      <c r="C773" s="14">
        <f>Разбивка_по_щитам!C778</f>
        <v>0</v>
      </c>
      <c r="D773" s="14">
        <f>Разбивка_по_щитам!F778</f>
        <v>0</v>
      </c>
      <c r="E773" s="14">
        <f>Разбивка_по_щитам!H778</f>
        <v>0</v>
      </c>
      <c r="F773" s="14" t="e">
        <f>Разбивка_по_щитам!I778</f>
        <v>#N/A</v>
      </c>
      <c r="G773" s="14" t="str">
        <f>Разбивка_по_щитам!J778</f>
        <v/>
      </c>
      <c r="H773" s="14" t="str">
        <f>Разбивка_по_щитам!K778</f>
        <v/>
      </c>
      <c r="I773" s="14" t="str">
        <f>Разбивка_по_щитам!L778</f>
        <v/>
      </c>
      <c r="J773" s="14" t="str">
        <f>Разбивка_по_щитам!M778</f>
        <v/>
      </c>
      <c r="K773" s="14" t="str">
        <f>Разбивка_по_щитам!N778</f>
        <v/>
      </c>
      <c r="L773" s="14"/>
      <c r="M773" s="14" t="str">
        <f>Разбивка_по_щитам!P778</f>
        <v/>
      </c>
      <c r="N773" s="14"/>
    </row>
    <row r="774" spans="2:14" x14ac:dyDescent="0.2">
      <c r="B774" s="14" t="str">
        <f>Разбивка_по_щитам!B779</f>
        <v/>
      </c>
      <c r="C774" s="14">
        <f>Разбивка_по_щитам!C779</f>
        <v>0</v>
      </c>
      <c r="D774" s="14">
        <f>Разбивка_по_щитам!F779</f>
        <v>0</v>
      </c>
      <c r="E774" s="14">
        <f>Разбивка_по_щитам!H779</f>
        <v>0</v>
      </c>
      <c r="F774" s="14" t="e">
        <f>Разбивка_по_щитам!I779</f>
        <v>#N/A</v>
      </c>
      <c r="G774" s="14" t="str">
        <f>Разбивка_по_щитам!J779</f>
        <v/>
      </c>
      <c r="H774" s="14" t="str">
        <f>Разбивка_по_щитам!K779</f>
        <v/>
      </c>
      <c r="I774" s="14" t="str">
        <f>Разбивка_по_щитам!L779</f>
        <v/>
      </c>
      <c r="J774" s="14" t="str">
        <f>Разбивка_по_щитам!M779</f>
        <v/>
      </c>
      <c r="K774" s="14" t="str">
        <f>Разбивка_по_щитам!N779</f>
        <v/>
      </c>
      <c r="L774" s="14"/>
      <c r="M774" s="14" t="str">
        <f>Разбивка_по_щитам!P779</f>
        <v/>
      </c>
      <c r="N774" s="14"/>
    </row>
    <row r="775" spans="2:14" x14ac:dyDescent="0.2">
      <c r="B775" s="14" t="str">
        <f>Разбивка_по_щитам!B780</f>
        <v/>
      </c>
      <c r="C775" s="14">
        <f>Разбивка_по_щитам!C780</f>
        <v>0</v>
      </c>
      <c r="D775" s="14">
        <f>Разбивка_по_щитам!F780</f>
        <v>0</v>
      </c>
      <c r="E775" s="14">
        <f>Разбивка_по_щитам!H780</f>
        <v>0</v>
      </c>
      <c r="F775" s="14" t="e">
        <f>Разбивка_по_щитам!I780</f>
        <v>#N/A</v>
      </c>
      <c r="G775" s="14" t="str">
        <f>Разбивка_по_щитам!J780</f>
        <v/>
      </c>
      <c r="H775" s="14" t="str">
        <f>Разбивка_по_щитам!K780</f>
        <v/>
      </c>
      <c r="I775" s="14" t="str">
        <f>Разбивка_по_щитам!L780</f>
        <v/>
      </c>
      <c r="J775" s="14" t="str">
        <f>Разбивка_по_щитам!M780</f>
        <v/>
      </c>
      <c r="K775" s="14" t="str">
        <f>Разбивка_по_щитам!N780</f>
        <v/>
      </c>
      <c r="L775" s="14"/>
      <c r="M775" s="14" t="str">
        <f>Разбивка_по_щитам!P780</f>
        <v/>
      </c>
      <c r="N775" s="14"/>
    </row>
    <row r="776" spans="2:14" x14ac:dyDescent="0.2">
      <c r="B776" s="14" t="str">
        <f>Разбивка_по_щитам!B781</f>
        <v/>
      </c>
      <c r="C776" s="14">
        <f>Разбивка_по_щитам!C781</f>
        <v>0</v>
      </c>
      <c r="D776" s="14">
        <f>Разбивка_по_щитам!F781</f>
        <v>0</v>
      </c>
      <c r="E776" s="14">
        <f>Разбивка_по_щитам!H781</f>
        <v>0</v>
      </c>
      <c r="F776" s="14" t="e">
        <f>Разбивка_по_щитам!I781</f>
        <v>#N/A</v>
      </c>
      <c r="G776" s="14" t="str">
        <f>Разбивка_по_щитам!J781</f>
        <v/>
      </c>
      <c r="H776" s="14" t="str">
        <f>Разбивка_по_щитам!K781</f>
        <v/>
      </c>
      <c r="I776" s="14" t="str">
        <f>Разбивка_по_щитам!L781</f>
        <v/>
      </c>
      <c r="J776" s="14" t="str">
        <f>Разбивка_по_щитам!M781</f>
        <v/>
      </c>
      <c r="K776" s="14" t="str">
        <f>Разбивка_по_щитам!N781</f>
        <v/>
      </c>
      <c r="L776" s="14"/>
      <c r="M776" s="14" t="str">
        <f>Разбивка_по_щитам!P781</f>
        <v/>
      </c>
      <c r="N776" s="14"/>
    </row>
    <row r="777" spans="2:14" x14ac:dyDescent="0.2">
      <c r="B777" s="14" t="str">
        <f>Разбивка_по_щитам!B782</f>
        <v/>
      </c>
      <c r="C777" s="14">
        <f>Разбивка_по_щитам!C782</f>
        <v>0</v>
      </c>
      <c r="D777" s="14">
        <f>Разбивка_по_щитам!F782</f>
        <v>0</v>
      </c>
      <c r="E777" s="14">
        <f>Разбивка_по_щитам!H782</f>
        <v>0</v>
      </c>
      <c r="F777" s="14" t="e">
        <f>Разбивка_по_щитам!I782</f>
        <v>#N/A</v>
      </c>
      <c r="G777" s="14" t="str">
        <f>Разбивка_по_щитам!J782</f>
        <v/>
      </c>
      <c r="H777" s="14" t="str">
        <f>Разбивка_по_щитам!K782</f>
        <v/>
      </c>
      <c r="I777" s="14" t="str">
        <f>Разбивка_по_щитам!L782</f>
        <v/>
      </c>
      <c r="J777" s="14" t="str">
        <f>Разбивка_по_щитам!M782</f>
        <v/>
      </c>
      <c r="K777" s="14" t="str">
        <f>Разбивка_по_щитам!N782</f>
        <v/>
      </c>
      <c r="L777" s="14"/>
      <c r="M777" s="14" t="str">
        <f>Разбивка_по_щитам!P782</f>
        <v/>
      </c>
      <c r="N777" s="14"/>
    </row>
    <row r="778" spans="2:14" x14ac:dyDescent="0.2">
      <c r="B778" s="14" t="str">
        <f>Разбивка_по_щитам!B783</f>
        <v/>
      </c>
      <c r="C778" s="14">
        <f>Разбивка_по_щитам!C783</f>
        <v>0</v>
      </c>
      <c r="D778" s="14">
        <f>Разбивка_по_щитам!F783</f>
        <v>0</v>
      </c>
      <c r="E778" s="14">
        <f>Разбивка_по_щитам!H783</f>
        <v>0</v>
      </c>
      <c r="F778" s="14" t="e">
        <f>Разбивка_по_щитам!I783</f>
        <v>#N/A</v>
      </c>
      <c r="G778" s="14" t="str">
        <f>Разбивка_по_щитам!J783</f>
        <v/>
      </c>
      <c r="H778" s="14" t="str">
        <f>Разбивка_по_щитам!K783</f>
        <v/>
      </c>
      <c r="I778" s="14" t="str">
        <f>Разбивка_по_щитам!L783</f>
        <v/>
      </c>
      <c r="J778" s="14" t="str">
        <f>Разбивка_по_щитам!M783</f>
        <v/>
      </c>
      <c r="K778" s="14" t="str">
        <f>Разбивка_по_щитам!N783</f>
        <v/>
      </c>
      <c r="L778" s="14"/>
      <c r="M778" s="14" t="str">
        <f>Разбивка_по_щитам!P783</f>
        <v/>
      </c>
      <c r="N778" s="14"/>
    </row>
    <row r="779" spans="2:14" x14ac:dyDescent="0.2">
      <c r="B779" s="14" t="str">
        <f>Разбивка_по_щитам!B784</f>
        <v/>
      </c>
      <c r="C779" s="14">
        <f>Разбивка_по_щитам!C784</f>
        <v>0</v>
      </c>
      <c r="D779" s="14">
        <f>Разбивка_по_щитам!F784</f>
        <v>0</v>
      </c>
      <c r="E779" s="14">
        <f>Разбивка_по_щитам!H784</f>
        <v>0</v>
      </c>
      <c r="F779" s="14" t="e">
        <f>Разбивка_по_щитам!I784</f>
        <v>#N/A</v>
      </c>
      <c r="G779" s="14" t="str">
        <f>Разбивка_по_щитам!J784</f>
        <v/>
      </c>
      <c r="H779" s="14" t="str">
        <f>Разбивка_по_щитам!K784</f>
        <v/>
      </c>
      <c r="I779" s="14" t="str">
        <f>Разбивка_по_щитам!L784</f>
        <v/>
      </c>
      <c r="J779" s="14" t="str">
        <f>Разбивка_по_щитам!M784</f>
        <v/>
      </c>
      <c r="K779" s="14" t="str">
        <f>Разбивка_по_щитам!N784</f>
        <v/>
      </c>
      <c r="L779" s="14"/>
      <c r="M779" s="14" t="str">
        <f>Разбивка_по_щитам!P784</f>
        <v/>
      </c>
      <c r="N779" s="14"/>
    </row>
    <row r="780" spans="2:14" x14ac:dyDescent="0.2">
      <c r="B780" s="14" t="str">
        <f>Разбивка_по_щитам!B785</f>
        <v/>
      </c>
      <c r="C780" s="14">
        <f>Разбивка_по_щитам!C785</f>
        <v>0</v>
      </c>
      <c r="D780" s="14">
        <f>Разбивка_по_щитам!F785</f>
        <v>0</v>
      </c>
      <c r="E780" s="14">
        <f>Разбивка_по_щитам!H785</f>
        <v>0</v>
      </c>
      <c r="F780" s="14" t="e">
        <f>Разбивка_по_щитам!I785</f>
        <v>#N/A</v>
      </c>
      <c r="G780" s="14" t="str">
        <f>Разбивка_по_щитам!J785</f>
        <v/>
      </c>
      <c r="H780" s="14" t="str">
        <f>Разбивка_по_щитам!K785</f>
        <v/>
      </c>
      <c r="I780" s="14" t="str">
        <f>Разбивка_по_щитам!L785</f>
        <v/>
      </c>
      <c r="J780" s="14" t="str">
        <f>Разбивка_по_щитам!M785</f>
        <v/>
      </c>
      <c r="K780" s="14" t="str">
        <f>Разбивка_по_щитам!N785</f>
        <v/>
      </c>
      <c r="L780" s="14"/>
      <c r="M780" s="14" t="str">
        <f>Разбивка_по_щитам!P785</f>
        <v/>
      </c>
      <c r="N780" s="14"/>
    </row>
    <row r="781" spans="2:14" x14ac:dyDescent="0.2">
      <c r="B781" s="14" t="str">
        <f>Разбивка_по_щитам!B786</f>
        <v/>
      </c>
      <c r="C781" s="14">
        <f>Разбивка_по_щитам!C786</f>
        <v>0</v>
      </c>
      <c r="D781" s="14">
        <f>Разбивка_по_щитам!F786</f>
        <v>0</v>
      </c>
      <c r="E781" s="14">
        <f>Разбивка_по_щитам!H786</f>
        <v>0</v>
      </c>
      <c r="F781" s="14" t="e">
        <f>Разбивка_по_щитам!I786</f>
        <v>#N/A</v>
      </c>
      <c r="G781" s="14" t="str">
        <f>Разбивка_по_щитам!J786</f>
        <v/>
      </c>
      <c r="H781" s="14" t="str">
        <f>Разбивка_по_щитам!K786</f>
        <v/>
      </c>
      <c r="I781" s="14" t="str">
        <f>Разбивка_по_щитам!L786</f>
        <v/>
      </c>
      <c r="J781" s="14" t="str">
        <f>Разбивка_по_щитам!M786</f>
        <v/>
      </c>
      <c r="K781" s="14" t="str">
        <f>Разбивка_по_щитам!N786</f>
        <v/>
      </c>
      <c r="L781" s="14"/>
      <c r="M781" s="14" t="str">
        <f>Разбивка_по_щитам!P786</f>
        <v/>
      </c>
      <c r="N781" s="14"/>
    </row>
    <row r="782" spans="2:14" x14ac:dyDescent="0.2">
      <c r="B782" s="14" t="str">
        <f>Разбивка_по_щитам!B787</f>
        <v/>
      </c>
      <c r="C782" s="14">
        <f>Разбивка_по_щитам!C787</f>
        <v>0</v>
      </c>
      <c r="D782" s="14">
        <f>Разбивка_по_щитам!F787</f>
        <v>0</v>
      </c>
      <c r="E782" s="14">
        <f>Разбивка_по_щитам!H787</f>
        <v>0</v>
      </c>
      <c r="F782" s="14" t="e">
        <f>Разбивка_по_щитам!I787</f>
        <v>#N/A</v>
      </c>
      <c r="G782" s="14" t="str">
        <f>Разбивка_по_щитам!J787</f>
        <v/>
      </c>
      <c r="H782" s="14" t="str">
        <f>Разбивка_по_щитам!K787</f>
        <v/>
      </c>
      <c r="I782" s="14" t="str">
        <f>Разбивка_по_щитам!L787</f>
        <v/>
      </c>
      <c r="J782" s="14" t="str">
        <f>Разбивка_по_щитам!M787</f>
        <v/>
      </c>
      <c r="K782" s="14" t="str">
        <f>Разбивка_по_щитам!N787</f>
        <v/>
      </c>
      <c r="L782" s="14"/>
      <c r="M782" s="14" t="str">
        <f>Разбивка_по_щитам!P787</f>
        <v/>
      </c>
      <c r="N782" s="14"/>
    </row>
    <row r="783" spans="2:14" x14ac:dyDescent="0.2">
      <c r="B783" s="14" t="str">
        <f>Разбивка_по_щитам!B788</f>
        <v/>
      </c>
      <c r="C783" s="14">
        <f>Разбивка_по_щитам!C788</f>
        <v>0</v>
      </c>
      <c r="D783" s="14">
        <f>Разбивка_по_щитам!F788</f>
        <v>0</v>
      </c>
      <c r="E783" s="14">
        <f>Разбивка_по_щитам!H788</f>
        <v>0</v>
      </c>
      <c r="F783" s="14" t="e">
        <f>Разбивка_по_щитам!I788</f>
        <v>#N/A</v>
      </c>
      <c r="G783" s="14" t="str">
        <f>Разбивка_по_щитам!J788</f>
        <v/>
      </c>
      <c r="H783" s="14" t="str">
        <f>Разбивка_по_щитам!K788</f>
        <v/>
      </c>
      <c r="I783" s="14" t="str">
        <f>Разбивка_по_щитам!L788</f>
        <v/>
      </c>
      <c r="J783" s="14" t="str">
        <f>Разбивка_по_щитам!M788</f>
        <v/>
      </c>
      <c r="K783" s="14" t="str">
        <f>Разбивка_по_щитам!N788</f>
        <v/>
      </c>
      <c r="L783" s="14"/>
      <c r="M783" s="14" t="str">
        <f>Разбивка_по_щитам!P788</f>
        <v/>
      </c>
      <c r="N783" s="14"/>
    </row>
    <row r="784" spans="2:14" x14ac:dyDescent="0.2">
      <c r="B784" s="14" t="str">
        <f>Разбивка_по_щитам!B789</f>
        <v/>
      </c>
      <c r="C784" s="14">
        <f>Разбивка_по_щитам!C789</f>
        <v>0</v>
      </c>
      <c r="D784" s="14">
        <f>Разбивка_по_щитам!F789</f>
        <v>0</v>
      </c>
      <c r="E784" s="14">
        <f>Разбивка_по_щитам!H789</f>
        <v>0</v>
      </c>
      <c r="F784" s="14" t="e">
        <f>Разбивка_по_щитам!I789</f>
        <v>#N/A</v>
      </c>
      <c r="G784" s="14" t="str">
        <f>Разбивка_по_щитам!J789</f>
        <v/>
      </c>
      <c r="H784" s="14" t="str">
        <f>Разбивка_по_щитам!K789</f>
        <v/>
      </c>
      <c r="I784" s="14" t="str">
        <f>Разбивка_по_щитам!L789</f>
        <v/>
      </c>
      <c r="J784" s="14" t="str">
        <f>Разбивка_по_щитам!M789</f>
        <v/>
      </c>
      <c r="K784" s="14" t="str">
        <f>Разбивка_по_щитам!N789</f>
        <v/>
      </c>
      <c r="L784" s="14"/>
      <c r="M784" s="14" t="str">
        <f>Разбивка_по_щитам!P789</f>
        <v/>
      </c>
      <c r="N784" s="14"/>
    </row>
    <row r="785" spans="2:14" x14ac:dyDescent="0.2">
      <c r="B785" s="14" t="str">
        <f>Разбивка_по_щитам!B790</f>
        <v/>
      </c>
      <c r="C785" s="14">
        <f>Разбивка_по_щитам!C790</f>
        <v>0</v>
      </c>
      <c r="D785" s="14">
        <f>Разбивка_по_щитам!F790</f>
        <v>0</v>
      </c>
      <c r="E785" s="14">
        <f>Разбивка_по_щитам!H790</f>
        <v>0</v>
      </c>
      <c r="F785" s="14" t="e">
        <f>Разбивка_по_щитам!I790</f>
        <v>#N/A</v>
      </c>
      <c r="G785" s="14" t="str">
        <f>Разбивка_по_щитам!J790</f>
        <v/>
      </c>
      <c r="H785" s="14" t="str">
        <f>Разбивка_по_щитам!K790</f>
        <v/>
      </c>
      <c r="I785" s="14" t="str">
        <f>Разбивка_по_щитам!L790</f>
        <v/>
      </c>
      <c r="J785" s="14" t="str">
        <f>Разбивка_по_щитам!M790</f>
        <v/>
      </c>
      <c r="K785" s="14" t="str">
        <f>Разбивка_по_щитам!N790</f>
        <v/>
      </c>
      <c r="L785" s="14"/>
      <c r="M785" s="14" t="str">
        <f>Разбивка_по_щитам!P790</f>
        <v/>
      </c>
      <c r="N785" s="14"/>
    </row>
    <row r="786" spans="2:14" x14ac:dyDescent="0.2">
      <c r="B786" s="14" t="str">
        <f>Разбивка_по_щитам!B791</f>
        <v/>
      </c>
      <c r="C786" s="14">
        <f>Разбивка_по_щитам!C791</f>
        <v>0</v>
      </c>
      <c r="D786" s="14">
        <f>Разбивка_по_щитам!F791</f>
        <v>0</v>
      </c>
      <c r="E786" s="14">
        <f>Разбивка_по_щитам!H791</f>
        <v>0</v>
      </c>
      <c r="F786" s="14" t="e">
        <f>Разбивка_по_щитам!I791</f>
        <v>#N/A</v>
      </c>
      <c r="G786" s="14" t="str">
        <f>Разбивка_по_щитам!J791</f>
        <v/>
      </c>
      <c r="H786" s="14" t="str">
        <f>Разбивка_по_щитам!K791</f>
        <v/>
      </c>
      <c r="I786" s="14" t="str">
        <f>Разбивка_по_щитам!L791</f>
        <v/>
      </c>
      <c r="J786" s="14" t="str">
        <f>Разбивка_по_щитам!M791</f>
        <v/>
      </c>
      <c r="K786" s="14" t="str">
        <f>Разбивка_по_щитам!N791</f>
        <v/>
      </c>
      <c r="L786" s="14"/>
      <c r="M786" s="14" t="str">
        <f>Разбивка_по_щитам!P791</f>
        <v/>
      </c>
      <c r="N786" s="14"/>
    </row>
    <row r="787" spans="2:14" x14ac:dyDescent="0.2">
      <c r="B787" s="14" t="str">
        <f>Разбивка_по_щитам!B792</f>
        <v/>
      </c>
      <c r="C787" s="14">
        <f>Разбивка_по_щитам!C792</f>
        <v>0</v>
      </c>
      <c r="D787" s="14">
        <f>Разбивка_по_щитам!F792</f>
        <v>0</v>
      </c>
      <c r="E787" s="14">
        <f>Разбивка_по_щитам!H792</f>
        <v>0</v>
      </c>
      <c r="F787" s="14" t="e">
        <f>Разбивка_по_щитам!I792</f>
        <v>#N/A</v>
      </c>
      <c r="G787" s="14" t="str">
        <f>Разбивка_по_щитам!J792</f>
        <v/>
      </c>
      <c r="H787" s="14" t="str">
        <f>Разбивка_по_щитам!K792</f>
        <v/>
      </c>
      <c r="I787" s="14" t="str">
        <f>Разбивка_по_щитам!L792</f>
        <v/>
      </c>
      <c r="J787" s="14" t="str">
        <f>Разбивка_по_щитам!M792</f>
        <v/>
      </c>
      <c r="K787" s="14" t="str">
        <f>Разбивка_по_щитам!N792</f>
        <v/>
      </c>
      <c r="L787" s="14"/>
      <c r="M787" s="14" t="str">
        <f>Разбивка_по_щитам!P792</f>
        <v/>
      </c>
      <c r="N787" s="14"/>
    </row>
    <row r="788" spans="2:14" x14ac:dyDescent="0.2">
      <c r="B788" s="14" t="str">
        <f>Разбивка_по_щитам!B793</f>
        <v/>
      </c>
      <c r="C788" s="14">
        <f>Разбивка_по_щитам!C793</f>
        <v>0</v>
      </c>
      <c r="D788" s="14">
        <f>Разбивка_по_щитам!F793</f>
        <v>0</v>
      </c>
      <c r="E788" s="14">
        <f>Разбивка_по_щитам!H793</f>
        <v>0</v>
      </c>
      <c r="F788" s="14" t="e">
        <f>Разбивка_по_щитам!I793</f>
        <v>#N/A</v>
      </c>
      <c r="G788" s="14" t="str">
        <f>Разбивка_по_щитам!J793</f>
        <v/>
      </c>
      <c r="H788" s="14" t="str">
        <f>Разбивка_по_щитам!K793</f>
        <v/>
      </c>
      <c r="I788" s="14" t="str">
        <f>Разбивка_по_щитам!L793</f>
        <v/>
      </c>
      <c r="J788" s="14" t="str">
        <f>Разбивка_по_щитам!M793</f>
        <v/>
      </c>
      <c r="K788" s="14" t="str">
        <f>Разбивка_по_щитам!N793</f>
        <v/>
      </c>
      <c r="L788" s="14"/>
      <c r="M788" s="14" t="str">
        <f>Разбивка_по_щитам!P793</f>
        <v/>
      </c>
      <c r="N788" s="14"/>
    </row>
    <row r="789" spans="2:14" x14ac:dyDescent="0.2">
      <c r="B789" s="14" t="str">
        <f>Разбивка_по_щитам!B794</f>
        <v/>
      </c>
      <c r="C789" s="14">
        <f>Разбивка_по_щитам!C794</f>
        <v>0</v>
      </c>
      <c r="D789" s="14">
        <f>Разбивка_по_щитам!F794</f>
        <v>0</v>
      </c>
      <c r="E789" s="14">
        <f>Разбивка_по_щитам!H794</f>
        <v>0</v>
      </c>
      <c r="F789" s="14" t="e">
        <f>Разбивка_по_щитам!I794</f>
        <v>#N/A</v>
      </c>
      <c r="G789" s="14" t="str">
        <f>Разбивка_по_щитам!J794</f>
        <v/>
      </c>
      <c r="H789" s="14" t="str">
        <f>Разбивка_по_щитам!K794</f>
        <v/>
      </c>
      <c r="I789" s="14" t="str">
        <f>Разбивка_по_щитам!L794</f>
        <v/>
      </c>
      <c r="J789" s="14" t="str">
        <f>Разбивка_по_щитам!M794</f>
        <v/>
      </c>
      <c r="K789" s="14" t="str">
        <f>Разбивка_по_щитам!N794</f>
        <v/>
      </c>
      <c r="L789" s="14"/>
      <c r="M789" s="14" t="str">
        <f>Разбивка_по_щитам!P794</f>
        <v/>
      </c>
      <c r="N789" s="14"/>
    </row>
    <row r="790" spans="2:14" x14ac:dyDescent="0.2">
      <c r="B790" s="14" t="str">
        <f>Разбивка_по_щитам!B795</f>
        <v/>
      </c>
      <c r="C790" s="14">
        <f>Разбивка_по_щитам!C795</f>
        <v>0</v>
      </c>
      <c r="D790" s="14">
        <f>Разбивка_по_щитам!F795</f>
        <v>0</v>
      </c>
      <c r="E790" s="14">
        <f>Разбивка_по_щитам!H795</f>
        <v>0</v>
      </c>
      <c r="F790" s="14" t="e">
        <f>Разбивка_по_щитам!I795</f>
        <v>#N/A</v>
      </c>
      <c r="G790" s="14" t="str">
        <f>Разбивка_по_щитам!J795</f>
        <v/>
      </c>
      <c r="H790" s="14" t="str">
        <f>Разбивка_по_щитам!K795</f>
        <v/>
      </c>
      <c r="I790" s="14" t="str">
        <f>Разбивка_по_щитам!L795</f>
        <v/>
      </c>
      <c r="J790" s="14" t="str">
        <f>Разбивка_по_щитам!M795</f>
        <v/>
      </c>
      <c r="K790" s="14" t="str">
        <f>Разбивка_по_щитам!N795</f>
        <v/>
      </c>
      <c r="L790" s="14"/>
      <c r="M790" s="14" t="str">
        <f>Разбивка_по_щитам!P795</f>
        <v/>
      </c>
      <c r="N790" s="14"/>
    </row>
    <row r="791" spans="2:14" x14ac:dyDescent="0.2">
      <c r="B791" s="14" t="str">
        <f>Разбивка_по_щитам!B796</f>
        <v/>
      </c>
      <c r="C791" s="14">
        <f>Разбивка_по_щитам!C796</f>
        <v>0</v>
      </c>
      <c r="D791" s="14">
        <f>Разбивка_по_щитам!F796</f>
        <v>0</v>
      </c>
      <c r="E791" s="14">
        <f>Разбивка_по_щитам!H796</f>
        <v>0</v>
      </c>
      <c r="F791" s="14" t="e">
        <f>Разбивка_по_щитам!I796</f>
        <v>#N/A</v>
      </c>
      <c r="G791" s="14" t="str">
        <f>Разбивка_по_щитам!J796</f>
        <v/>
      </c>
      <c r="H791" s="14" t="str">
        <f>Разбивка_по_щитам!K796</f>
        <v/>
      </c>
      <c r="I791" s="14" t="str">
        <f>Разбивка_по_щитам!L796</f>
        <v/>
      </c>
      <c r="J791" s="14" t="str">
        <f>Разбивка_по_щитам!M796</f>
        <v/>
      </c>
      <c r="K791" s="14" t="str">
        <f>Разбивка_по_щитам!N796</f>
        <v/>
      </c>
      <c r="L791" s="14"/>
      <c r="M791" s="14" t="str">
        <f>Разбивка_по_щитам!P796</f>
        <v/>
      </c>
      <c r="N791" s="14"/>
    </row>
    <row r="792" spans="2:14" x14ac:dyDescent="0.2">
      <c r="B792" s="14" t="str">
        <f>Разбивка_по_щитам!B797</f>
        <v/>
      </c>
      <c r="C792" s="14">
        <f>Разбивка_по_щитам!C797</f>
        <v>0</v>
      </c>
      <c r="D792" s="14">
        <f>Разбивка_по_щитам!F797</f>
        <v>0</v>
      </c>
      <c r="E792" s="14">
        <f>Разбивка_по_щитам!H797</f>
        <v>0</v>
      </c>
      <c r="F792" s="14" t="e">
        <f>Разбивка_по_щитам!I797</f>
        <v>#N/A</v>
      </c>
      <c r="G792" s="14" t="str">
        <f>Разбивка_по_щитам!J797</f>
        <v/>
      </c>
      <c r="H792" s="14" t="str">
        <f>Разбивка_по_щитам!K797</f>
        <v/>
      </c>
      <c r="I792" s="14" t="str">
        <f>Разбивка_по_щитам!L797</f>
        <v/>
      </c>
      <c r="J792" s="14" t="str">
        <f>Разбивка_по_щитам!M797</f>
        <v/>
      </c>
      <c r="K792" s="14" t="str">
        <f>Разбивка_по_щитам!N797</f>
        <v/>
      </c>
      <c r="L792" s="14"/>
      <c r="M792" s="14" t="str">
        <f>Разбивка_по_щитам!P797</f>
        <v/>
      </c>
      <c r="N792" s="14"/>
    </row>
    <row r="793" spans="2:14" x14ac:dyDescent="0.2">
      <c r="B793" s="14" t="str">
        <f>Разбивка_по_щитам!B798</f>
        <v/>
      </c>
      <c r="C793" s="14">
        <f>Разбивка_по_щитам!C798</f>
        <v>0</v>
      </c>
      <c r="D793" s="14">
        <f>Разбивка_по_щитам!F798</f>
        <v>0</v>
      </c>
      <c r="E793" s="14">
        <f>Разбивка_по_щитам!H798</f>
        <v>0</v>
      </c>
      <c r="F793" s="14" t="e">
        <f>Разбивка_по_щитам!I798</f>
        <v>#N/A</v>
      </c>
      <c r="G793" s="14" t="str">
        <f>Разбивка_по_щитам!J798</f>
        <v/>
      </c>
      <c r="H793" s="14" t="str">
        <f>Разбивка_по_щитам!K798</f>
        <v/>
      </c>
      <c r="I793" s="14" t="str">
        <f>Разбивка_по_щитам!L798</f>
        <v/>
      </c>
      <c r="J793" s="14" t="str">
        <f>Разбивка_по_щитам!M798</f>
        <v/>
      </c>
      <c r="K793" s="14" t="str">
        <f>Разбивка_по_щитам!N798</f>
        <v/>
      </c>
      <c r="L793" s="14"/>
      <c r="M793" s="14" t="str">
        <f>Разбивка_по_щитам!P798</f>
        <v/>
      </c>
      <c r="N793" s="14"/>
    </row>
    <row r="794" spans="2:14" x14ac:dyDescent="0.2">
      <c r="B794" s="14" t="str">
        <f>Разбивка_по_щитам!B799</f>
        <v/>
      </c>
      <c r="C794" s="14">
        <f>Разбивка_по_щитам!C799</f>
        <v>0</v>
      </c>
      <c r="D794" s="14">
        <f>Разбивка_по_щитам!F799</f>
        <v>0</v>
      </c>
      <c r="E794" s="14">
        <f>Разбивка_по_щитам!H799</f>
        <v>0</v>
      </c>
      <c r="F794" s="14" t="e">
        <f>Разбивка_по_щитам!I799</f>
        <v>#N/A</v>
      </c>
      <c r="G794" s="14" t="str">
        <f>Разбивка_по_щитам!J799</f>
        <v/>
      </c>
      <c r="H794" s="14" t="str">
        <f>Разбивка_по_щитам!K799</f>
        <v/>
      </c>
      <c r="I794" s="14" t="str">
        <f>Разбивка_по_щитам!L799</f>
        <v/>
      </c>
      <c r="J794" s="14" t="str">
        <f>Разбивка_по_щитам!M799</f>
        <v/>
      </c>
      <c r="K794" s="14" t="str">
        <f>Разбивка_по_щитам!N799</f>
        <v/>
      </c>
      <c r="L794" s="14"/>
      <c r="M794" s="14" t="str">
        <f>Разбивка_по_щитам!P799</f>
        <v/>
      </c>
      <c r="N794" s="14"/>
    </row>
    <row r="795" spans="2:14" x14ac:dyDescent="0.2">
      <c r="B795" s="14" t="str">
        <f>Разбивка_по_щитам!B800</f>
        <v/>
      </c>
      <c r="C795" s="14">
        <f>Разбивка_по_щитам!C800</f>
        <v>0</v>
      </c>
      <c r="D795" s="14">
        <f>Разбивка_по_щитам!F800</f>
        <v>0</v>
      </c>
      <c r="E795" s="14">
        <f>Разбивка_по_щитам!H800</f>
        <v>0</v>
      </c>
      <c r="F795" s="14" t="e">
        <f>Разбивка_по_щитам!I800</f>
        <v>#N/A</v>
      </c>
      <c r="G795" s="14" t="str">
        <f>Разбивка_по_щитам!J800</f>
        <v/>
      </c>
      <c r="H795" s="14" t="str">
        <f>Разбивка_по_щитам!K800</f>
        <v/>
      </c>
      <c r="I795" s="14" t="str">
        <f>Разбивка_по_щитам!L800</f>
        <v/>
      </c>
      <c r="J795" s="14" t="str">
        <f>Разбивка_по_щитам!M800</f>
        <v/>
      </c>
      <c r="K795" s="14" t="str">
        <f>Разбивка_по_щитам!N800</f>
        <v/>
      </c>
      <c r="L795" s="14"/>
      <c r="M795" s="14" t="str">
        <f>Разбивка_по_щитам!P800</f>
        <v/>
      </c>
      <c r="N795" s="14"/>
    </row>
    <row r="796" spans="2:14" x14ac:dyDescent="0.2">
      <c r="B796" s="14" t="str">
        <f>Разбивка_по_щитам!B801</f>
        <v/>
      </c>
      <c r="C796" s="14">
        <f>Разбивка_по_щитам!C801</f>
        <v>0</v>
      </c>
      <c r="D796" s="14">
        <f>Разбивка_по_щитам!F801</f>
        <v>0</v>
      </c>
      <c r="E796" s="14">
        <f>Разбивка_по_щитам!H801</f>
        <v>0</v>
      </c>
      <c r="F796" s="14" t="e">
        <f>Разбивка_по_щитам!I801</f>
        <v>#N/A</v>
      </c>
      <c r="G796" s="14" t="str">
        <f>Разбивка_по_щитам!J801</f>
        <v/>
      </c>
      <c r="H796" s="14" t="str">
        <f>Разбивка_по_щитам!K801</f>
        <v/>
      </c>
      <c r="I796" s="14" t="str">
        <f>Разбивка_по_щитам!L801</f>
        <v/>
      </c>
      <c r="J796" s="14" t="str">
        <f>Разбивка_по_щитам!M801</f>
        <v/>
      </c>
      <c r="K796" s="14" t="str">
        <f>Разбивка_по_щитам!N801</f>
        <v/>
      </c>
      <c r="L796" s="14"/>
      <c r="M796" s="14" t="str">
        <f>Разбивка_по_щитам!P801</f>
        <v/>
      </c>
      <c r="N796" s="14"/>
    </row>
    <row r="797" spans="2:14" x14ac:dyDescent="0.2">
      <c r="B797" s="14" t="str">
        <f>Разбивка_по_щитам!B802</f>
        <v/>
      </c>
      <c r="C797" s="14">
        <f>Разбивка_по_щитам!C802</f>
        <v>0</v>
      </c>
      <c r="D797" s="14">
        <f>Разбивка_по_щитам!F802</f>
        <v>0</v>
      </c>
      <c r="E797" s="14">
        <f>Разбивка_по_щитам!H802</f>
        <v>0</v>
      </c>
      <c r="F797" s="14" t="e">
        <f>Разбивка_по_щитам!I802</f>
        <v>#N/A</v>
      </c>
      <c r="G797" s="14" t="str">
        <f>Разбивка_по_щитам!J802</f>
        <v/>
      </c>
      <c r="H797" s="14" t="str">
        <f>Разбивка_по_щитам!K802</f>
        <v/>
      </c>
      <c r="I797" s="14" t="str">
        <f>Разбивка_по_щитам!L802</f>
        <v/>
      </c>
      <c r="J797" s="14" t="str">
        <f>Разбивка_по_щитам!M802</f>
        <v/>
      </c>
      <c r="K797" s="14" t="str">
        <f>Разбивка_по_щитам!N802</f>
        <v/>
      </c>
      <c r="L797" s="14"/>
      <c r="M797" s="14" t="str">
        <f>Разбивка_по_щитам!P802</f>
        <v/>
      </c>
      <c r="N797" s="14"/>
    </row>
    <row r="798" spans="2:14" x14ac:dyDescent="0.2">
      <c r="B798" s="14" t="str">
        <f>Разбивка_по_щитам!B803</f>
        <v/>
      </c>
      <c r="C798" s="14">
        <f>Разбивка_по_щитам!C803</f>
        <v>0</v>
      </c>
      <c r="D798" s="14">
        <f>Разбивка_по_щитам!F803</f>
        <v>0</v>
      </c>
      <c r="E798" s="14">
        <f>Разбивка_по_щитам!H803</f>
        <v>0</v>
      </c>
      <c r="F798" s="14" t="e">
        <f>Разбивка_по_щитам!I803</f>
        <v>#N/A</v>
      </c>
      <c r="G798" s="14" t="str">
        <f>Разбивка_по_щитам!J803</f>
        <v/>
      </c>
      <c r="H798" s="14" t="str">
        <f>Разбивка_по_щитам!K803</f>
        <v/>
      </c>
      <c r="I798" s="14" t="str">
        <f>Разбивка_по_щитам!L803</f>
        <v/>
      </c>
      <c r="J798" s="14" t="str">
        <f>Разбивка_по_щитам!M803</f>
        <v/>
      </c>
      <c r="K798" s="14" t="str">
        <f>Разбивка_по_щитам!N803</f>
        <v/>
      </c>
      <c r="L798" s="14"/>
      <c r="M798" s="14" t="str">
        <f>Разбивка_по_щитам!P803</f>
        <v/>
      </c>
      <c r="N798" s="14"/>
    </row>
    <row r="799" spans="2:14" x14ac:dyDescent="0.2">
      <c r="B799" s="14" t="str">
        <f>Разбивка_по_щитам!B804</f>
        <v/>
      </c>
      <c r="C799" s="14">
        <f>Разбивка_по_щитам!C804</f>
        <v>0</v>
      </c>
      <c r="D799" s="14">
        <f>Разбивка_по_щитам!F804</f>
        <v>0</v>
      </c>
      <c r="E799" s="14">
        <f>Разбивка_по_щитам!H804</f>
        <v>0</v>
      </c>
      <c r="F799" s="14" t="e">
        <f>Разбивка_по_щитам!I804</f>
        <v>#N/A</v>
      </c>
      <c r="G799" s="14" t="str">
        <f>Разбивка_по_щитам!J804</f>
        <v/>
      </c>
      <c r="H799" s="14" t="str">
        <f>Разбивка_по_щитам!K804</f>
        <v/>
      </c>
      <c r="I799" s="14" t="str">
        <f>Разбивка_по_щитам!L804</f>
        <v/>
      </c>
      <c r="J799" s="14" t="str">
        <f>Разбивка_по_щитам!M804</f>
        <v/>
      </c>
      <c r="K799" s="14" t="str">
        <f>Разбивка_по_щитам!N804</f>
        <v/>
      </c>
      <c r="L799" s="14"/>
      <c r="M799" s="14" t="str">
        <f>Разбивка_по_щитам!P804</f>
        <v/>
      </c>
      <c r="N799" s="14"/>
    </row>
    <row r="800" spans="2:14" x14ac:dyDescent="0.2">
      <c r="B800" s="14" t="str">
        <f>Разбивка_по_щитам!B805</f>
        <v/>
      </c>
      <c r="C800" s="14">
        <f>Разбивка_по_щитам!C805</f>
        <v>0</v>
      </c>
      <c r="D800" s="14">
        <f>Разбивка_по_щитам!F805</f>
        <v>0</v>
      </c>
      <c r="E800" s="14">
        <f>Разбивка_по_щитам!H805</f>
        <v>0</v>
      </c>
      <c r="F800" s="14" t="e">
        <f>Разбивка_по_щитам!I805</f>
        <v>#N/A</v>
      </c>
      <c r="G800" s="14" t="str">
        <f>Разбивка_по_щитам!J805</f>
        <v/>
      </c>
      <c r="H800" s="14" t="str">
        <f>Разбивка_по_щитам!K805</f>
        <v/>
      </c>
      <c r="I800" s="14" t="str">
        <f>Разбивка_по_щитам!L805</f>
        <v/>
      </c>
      <c r="J800" s="14" t="str">
        <f>Разбивка_по_щитам!M805</f>
        <v/>
      </c>
      <c r="K800" s="14" t="str">
        <f>Разбивка_по_щитам!N805</f>
        <v/>
      </c>
      <c r="L800" s="14"/>
      <c r="M800" s="14" t="str">
        <f>Разбивка_по_щитам!P805</f>
        <v/>
      </c>
      <c r="N800" s="14"/>
    </row>
    <row r="801" spans="2:14" x14ac:dyDescent="0.2">
      <c r="B801" s="14" t="str">
        <f>Разбивка_по_щитам!B806</f>
        <v/>
      </c>
      <c r="C801" s="14">
        <f>Разбивка_по_щитам!C806</f>
        <v>0</v>
      </c>
      <c r="D801" s="14">
        <f>Разбивка_по_щитам!F806</f>
        <v>0</v>
      </c>
      <c r="E801" s="14">
        <f>Разбивка_по_щитам!H806</f>
        <v>0</v>
      </c>
      <c r="F801" s="14" t="e">
        <f>Разбивка_по_щитам!I806</f>
        <v>#N/A</v>
      </c>
      <c r="G801" s="14" t="str">
        <f>Разбивка_по_щитам!J806</f>
        <v/>
      </c>
      <c r="H801" s="14" t="str">
        <f>Разбивка_по_щитам!K806</f>
        <v/>
      </c>
      <c r="I801" s="14" t="str">
        <f>Разбивка_по_щитам!L806</f>
        <v/>
      </c>
      <c r="J801" s="14" t="str">
        <f>Разбивка_по_щитам!M806</f>
        <v/>
      </c>
      <c r="K801" s="14" t="str">
        <f>Разбивка_по_щитам!N806</f>
        <v/>
      </c>
      <c r="L801" s="14"/>
      <c r="M801" s="14" t="str">
        <f>Разбивка_по_щитам!P806</f>
        <v/>
      </c>
      <c r="N801" s="14"/>
    </row>
    <row r="802" spans="2:14" x14ac:dyDescent="0.2">
      <c r="B802" s="14" t="str">
        <f>Разбивка_по_щитам!B807</f>
        <v/>
      </c>
      <c r="C802" s="14">
        <f>Разбивка_по_щитам!C807</f>
        <v>0</v>
      </c>
      <c r="D802" s="14">
        <f>Разбивка_по_щитам!F807</f>
        <v>0</v>
      </c>
      <c r="E802" s="14">
        <f>Разбивка_по_щитам!H807</f>
        <v>0</v>
      </c>
      <c r="F802" s="14" t="e">
        <f>Разбивка_по_щитам!I807</f>
        <v>#N/A</v>
      </c>
      <c r="G802" s="14" t="str">
        <f>Разбивка_по_щитам!J807</f>
        <v/>
      </c>
      <c r="H802" s="14" t="str">
        <f>Разбивка_по_щитам!K807</f>
        <v/>
      </c>
      <c r="I802" s="14" t="str">
        <f>Разбивка_по_щитам!L807</f>
        <v/>
      </c>
      <c r="J802" s="14" t="str">
        <f>Разбивка_по_щитам!M807</f>
        <v/>
      </c>
      <c r="K802" s="14" t="str">
        <f>Разбивка_по_щитам!N807</f>
        <v/>
      </c>
      <c r="L802" s="14"/>
      <c r="M802" s="14" t="str">
        <f>Разбивка_по_щитам!P807</f>
        <v/>
      </c>
      <c r="N802" s="14"/>
    </row>
    <row r="803" spans="2:14" x14ac:dyDescent="0.2">
      <c r="B803" s="14" t="str">
        <f>Разбивка_по_щитам!B808</f>
        <v/>
      </c>
      <c r="C803" s="14">
        <f>Разбивка_по_щитам!C808</f>
        <v>0</v>
      </c>
      <c r="D803" s="14">
        <f>Разбивка_по_щитам!F808</f>
        <v>0</v>
      </c>
      <c r="E803" s="14">
        <f>Разбивка_по_щитам!H808</f>
        <v>0</v>
      </c>
      <c r="F803" s="14" t="e">
        <f>Разбивка_по_щитам!I808</f>
        <v>#N/A</v>
      </c>
      <c r="G803" s="14" t="str">
        <f>Разбивка_по_щитам!J808</f>
        <v/>
      </c>
      <c r="H803" s="14" t="str">
        <f>Разбивка_по_щитам!K808</f>
        <v/>
      </c>
      <c r="I803" s="14" t="str">
        <f>Разбивка_по_щитам!L808</f>
        <v/>
      </c>
      <c r="J803" s="14" t="str">
        <f>Разбивка_по_щитам!M808</f>
        <v/>
      </c>
      <c r="K803" s="14" t="str">
        <f>Разбивка_по_щитам!N808</f>
        <v/>
      </c>
      <c r="L803" s="14"/>
      <c r="M803" s="14" t="str">
        <f>Разбивка_по_щитам!P808</f>
        <v/>
      </c>
      <c r="N803" s="14"/>
    </row>
    <row r="804" spans="2:14" x14ac:dyDescent="0.2">
      <c r="B804" s="14" t="str">
        <f>Разбивка_по_щитам!B809</f>
        <v/>
      </c>
      <c r="C804" s="14">
        <f>Разбивка_по_щитам!C809</f>
        <v>0</v>
      </c>
      <c r="D804" s="14">
        <f>Разбивка_по_щитам!F809</f>
        <v>0</v>
      </c>
      <c r="E804" s="14">
        <f>Разбивка_по_щитам!H809</f>
        <v>0</v>
      </c>
      <c r="F804" s="14" t="e">
        <f>Разбивка_по_щитам!I809</f>
        <v>#N/A</v>
      </c>
      <c r="G804" s="14" t="str">
        <f>Разбивка_по_щитам!J809</f>
        <v/>
      </c>
      <c r="H804" s="14" t="str">
        <f>Разбивка_по_щитам!K809</f>
        <v/>
      </c>
      <c r="I804" s="14" t="str">
        <f>Разбивка_по_щитам!L809</f>
        <v/>
      </c>
      <c r="J804" s="14" t="str">
        <f>Разбивка_по_щитам!M809</f>
        <v/>
      </c>
      <c r="K804" s="14" t="str">
        <f>Разбивка_по_щитам!N809</f>
        <v/>
      </c>
      <c r="L804" s="14"/>
      <c r="M804" s="14" t="str">
        <f>Разбивка_по_щитам!P809</f>
        <v/>
      </c>
      <c r="N804" s="14"/>
    </row>
    <row r="805" spans="2:14" x14ac:dyDescent="0.2">
      <c r="B805" s="14" t="str">
        <f>Разбивка_по_щитам!B810</f>
        <v/>
      </c>
      <c r="C805" s="14">
        <f>Разбивка_по_щитам!C810</f>
        <v>0</v>
      </c>
      <c r="D805" s="14">
        <f>Разбивка_по_щитам!F810</f>
        <v>0</v>
      </c>
      <c r="E805" s="14">
        <f>Разбивка_по_щитам!H810</f>
        <v>0</v>
      </c>
      <c r="F805" s="14" t="e">
        <f>Разбивка_по_щитам!I810</f>
        <v>#N/A</v>
      </c>
      <c r="G805" s="14" t="str">
        <f>Разбивка_по_щитам!J810</f>
        <v/>
      </c>
      <c r="H805" s="14" t="str">
        <f>Разбивка_по_щитам!K810</f>
        <v/>
      </c>
      <c r="I805" s="14" t="str">
        <f>Разбивка_по_щитам!L810</f>
        <v/>
      </c>
      <c r="J805" s="14" t="str">
        <f>Разбивка_по_щитам!M810</f>
        <v/>
      </c>
      <c r="K805" s="14" t="str">
        <f>Разбивка_по_щитам!N810</f>
        <v/>
      </c>
      <c r="L805" s="14"/>
      <c r="M805" s="14" t="str">
        <f>Разбивка_по_щитам!P810</f>
        <v/>
      </c>
      <c r="N805" s="14"/>
    </row>
    <row r="806" spans="2:14" x14ac:dyDescent="0.2">
      <c r="B806" s="14" t="str">
        <f>Разбивка_по_щитам!B811</f>
        <v/>
      </c>
      <c r="C806" s="14">
        <f>Разбивка_по_щитам!C811</f>
        <v>0</v>
      </c>
      <c r="D806" s="14">
        <f>Разбивка_по_щитам!F811</f>
        <v>0</v>
      </c>
      <c r="E806" s="14">
        <f>Разбивка_по_щитам!H811</f>
        <v>0</v>
      </c>
      <c r="F806" s="14" t="e">
        <f>Разбивка_по_щитам!I811</f>
        <v>#N/A</v>
      </c>
      <c r="G806" s="14" t="str">
        <f>Разбивка_по_щитам!J811</f>
        <v/>
      </c>
      <c r="H806" s="14" t="str">
        <f>Разбивка_по_щитам!K811</f>
        <v/>
      </c>
      <c r="I806" s="14" t="str">
        <f>Разбивка_по_щитам!L811</f>
        <v/>
      </c>
      <c r="J806" s="14" t="str">
        <f>Разбивка_по_щитам!M811</f>
        <v/>
      </c>
      <c r="K806" s="14" t="str">
        <f>Разбивка_по_щитам!N811</f>
        <v/>
      </c>
      <c r="L806" s="14"/>
      <c r="M806" s="14" t="str">
        <f>Разбивка_по_щитам!P811</f>
        <v/>
      </c>
      <c r="N806" s="14"/>
    </row>
    <row r="807" spans="2:14" x14ac:dyDescent="0.2">
      <c r="B807" s="14" t="str">
        <f>Разбивка_по_щитам!B812</f>
        <v/>
      </c>
      <c r="C807" s="14">
        <f>Разбивка_по_щитам!C812</f>
        <v>0</v>
      </c>
      <c r="D807" s="14">
        <f>Разбивка_по_щитам!F812</f>
        <v>0</v>
      </c>
      <c r="E807" s="14">
        <f>Разбивка_по_щитам!H812</f>
        <v>0</v>
      </c>
      <c r="F807" s="14" t="e">
        <f>Разбивка_по_щитам!I812</f>
        <v>#N/A</v>
      </c>
      <c r="G807" s="14" t="str">
        <f>Разбивка_по_щитам!J812</f>
        <v/>
      </c>
      <c r="H807" s="14" t="str">
        <f>Разбивка_по_щитам!K812</f>
        <v/>
      </c>
      <c r="I807" s="14" t="str">
        <f>Разбивка_по_щитам!L812</f>
        <v/>
      </c>
      <c r="J807" s="14" t="str">
        <f>Разбивка_по_щитам!M812</f>
        <v/>
      </c>
      <c r="K807" s="14" t="str">
        <f>Разбивка_по_щитам!N812</f>
        <v/>
      </c>
      <c r="L807" s="14"/>
      <c r="M807" s="14" t="str">
        <f>Разбивка_по_щитам!P812</f>
        <v/>
      </c>
      <c r="N807" s="14"/>
    </row>
    <row r="808" spans="2:14" x14ac:dyDescent="0.2">
      <c r="B808" s="14" t="str">
        <f>Разбивка_по_щитам!B813</f>
        <v/>
      </c>
      <c r="C808" s="14">
        <f>Разбивка_по_щитам!C813</f>
        <v>0</v>
      </c>
      <c r="D808" s="14">
        <f>Разбивка_по_щитам!F813</f>
        <v>0</v>
      </c>
      <c r="E808" s="14">
        <f>Разбивка_по_щитам!H813</f>
        <v>0</v>
      </c>
      <c r="F808" s="14" t="e">
        <f>Разбивка_по_щитам!I813</f>
        <v>#N/A</v>
      </c>
      <c r="G808" s="14" t="str">
        <f>Разбивка_по_щитам!J813</f>
        <v/>
      </c>
      <c r="H808" s="14" t="str">
        <f>Разбивка_по_щитам!K813</f>
        <v/>
      </c>
      <c r="I808" s="14" t="str">
        <f>Разбивка_по_щитам!L813</f>
        <v/>
      </c>
      <c r="J808" s="14" t="str">
        <f>Разбивка_по_щитам!M813</f>
        <v/>
      </c>
      <c r="K808" s="14" t="str">
        <f>Разбивка_по_щитам!N813</f>
        <v/>
      </c>
      <c r="L808" s="14"/>
      <c r="M808" s="14" t="str">
        <f>Разбивка_по_щитам!P813</f>
        <v/>
      </c>
      <c r="N808" s="14"/>
    </row>
    <row r="809" spans="2:14" x14ac:dyDescent="0.2">
      <c r="B809" s="14" t="str">
        <f>Разбивка_по_щитам!B814</f>
        <v/>
      </c>
      <c r="C809" s="14">
        <f>Разбивка_по_щитам!C814</f>
        <v>0</v>
      </c>
      <c r="D809" s="14">
        <f>Разбивка_по_щитам!F814</f>
        <v>0</v>
      </c>
      <c r="E809" s="14">
        <f>Разбивка_по_щитам!H814</f>
        <v>0</v>
      </c>
      <c r="F809" s="14" t="e">
        <f>Разбивка_по_щитам!I814</f>
        <v>#N/A</v>
      </c>
      <c r="G809" s="14" t="str">
        <f>Разбивка_по_щитам!J814</f>
        <v/>
      </c>
      <c r="H809" s="14" t="str">
        <f>Разбивка_по_щитам!K814</f>
        <v/>
      </c>
      <c r="I809" s="14" t="str">
        <f>Разбивка_по_щитам!L814</f>
        <v/>
      </c>
      <c r="J809" s="14" t="str">
        <f>Разбивка_по_щитам!M814</f>
        <v/>
      </c>
      <c r="K809" s="14" t="str">
        <f>Разбивка_по_щитам!N814</f>
        <v/>
      </c>
      <c r="L809" s="14"/>
      <c r="M809" s="14" t="str">
        <f>Разбивка_по_щитам!P814</f>
        <v/>
      </c>
      <c r="N809" s="14"/>
    </row>
    <row r="810" spans="2:14" x14ac:dyDescent="0.2">
      <c r="B810" s="14" t="str">
        <f>Разбивка_по_щитам!B815</f>
        <v/>
      </c>
      <c r="C810" s="14">
        <f>Разбивка_по_щитам!C815</f>
        <v>0</v>
      </c>
      <c r="D810" s="14">
        <f>Разбивка_по_щитам!F815</f>
        <v>0</v>
      </c>
      <c r="E810" s="14">
        <f>Разбивка_по_щитам!H815</f>
        <v>0</v>
      </c>
      <c r="F810" s="14" t="e">
        <f>Разбивка_по_щитам!I815</f>
        <v>#N/A</v>
      </c>
      <c r="G810" s="14" t="str">
        <f>Разбивка_по_щитам!J815</f>
        <v/>
      </c>
      <c r="H810" s="14" t="str">
        <f>Разбивка_по_щитам!K815</f>
        <v/>
      </c>
      <c r="I810" s="14" t="str">
        <f>Разбивка_по_щитам!L815</f>
        <v/>
      </c>
      <c r="J810" s="14" t="str">
        <f>Разбивка_по_щитам!M815</f>
        <v/>
      </c>
      <c r="K810" s="14" t="str">
        <f>Разбивка_по_щитам!N815</f>
        <v/>
      </c>
      <c r="L810" s="14"/>
      <c r="M810" s="14" t="str">
        <f>Разбивка_по_щитам!P815</f>
        <v/>
      </c>
      <c r="N810" s="14"/>
    </row>
    <row r="811" spans="2:14" x14ac:dyDescent="0.2">
      <c r="B811" s="14" t="str">
        <f>Разбивка_по_щитам!B816</f>
        <v/>
      </c>
      <c r="C811" s="14">
        <f>Разбивка_по_щитам!C816</f>
        <v>0</v>
      </c>
      <c r="D811" s="14">
        <f>Разбивка_по_щитам!F816</f>
        <v>0</v>
      </c>
      <c r="E811" s="14">
        <f>Разбивка_по_щитам!H816</f>
        <v>0</v>
      </c>
      <c r="F811" s="14" t="e">
        <f>Разбивка_по_щитам!I816</f>
        <v>#N/A</v>
      </c>
      <c r="G811" s="14" t="str">
        <f>Разбивка_по_щитам!J816</f>
        <v/>
      </c>
      <c r="H811" s="14" t="str">
        <f>Разбивка_по_щитам!K816</f>
        <v/>
      </c>
      <c r="I811" s="14" t="str">
        <f>Разбивка_по_щитам!L816</f>
        <v/>
      </c>
      <c r="J811" s="14" t="str">
        <f>Разбивка_по_щитам!M816</f>
        <v/>
      </c>
      <c r="K811" s="14" t="str">
        <f>Разбивка_по_щитам!N816</f>
        <v/>
      </c>
      <c r="L811" s="14"/>
      <c r="M811" s="14" t="str">
        <f>Разбивка_по_щитам!P816</f>
        <v/>
      </c>
      <c r="N811" s="14"/>
    </row>
    <row r="812" spans="2:14" x14ac:dyDescent="0.2">
      <c r="B812" s="14" t="str">
        <f>Разбивка_по_щитам!B817</f>
        <v/>
      </c>
      <c r="C812" s="14">
        <f>Разбивка_по_щитам!C817</f>
        <v>0</v>
      </c>
      <c r="D812" s="14">
        <f>Разбивка_по_щитам!F817</f>
        <v>0</v>
      </c>
      <c r="E812" s="14">
        <f>Разбивка_по_щитам!H817</f>
        <v>0</v>
      </c>
      <c r="F812" s="14" t="e">
        <f>Разбивка_по_щитам!I817</f>
        <v>#N/A</v>
      </c>
      <c r="G812" s="14" t="str">
        <f>Разбивка_по_щитам!J817</f>
        <v/>
      </c>
      <c r="H812" s="14" t="str">
        <f>Разбивка_по_щитам!K817</f>
        <v/>
      </c>
      <c r="I812" s="14" t="str">
        <f>Разбивка_по_щитам!L817</f>
        <v/>
      </c>
      <c r="J812" s="14" t="str">
        <f>Разбивка_по_щитам!M817</f>
        <v/>
      </c>
      <c r="K812" s="14" t="str">
        <f>Разбивка_по_щитам!N817</f>
        <v/>
      </c>
      <c r="L812" s="14"/>
      <c r="M812" s="14" t="str">
        <f>Разбивка_по_щитам!P817</f>
        <v/>
      </c>
      <c r="N812" s="14"/>
    </row>
    <row r="813" spans="2:14" x14ac:dyDescent="0.2">
      <c r="B813" s="14" t="str">
        <f>Разбивка_по_щитам!B818</f>
        <v/>
      </c>
      <c r="C813" s="14">
        <f>Разбивка_по_щитам!C818</f>
        <v>0</v>
      </c>
      <c r="D813" s="14">
        <f>Разбивка_по_щитам!F818</f>
        <v>0</v>
      </c>
      <c r="E813" s="14">
        <f>Разбивка_по_щитам!H818</f>
        <v>0</v>
      </c>
      <c r="F813" s="14" t="e">
        <f>Разбивка_по_щитам!I818</f>
        <v>#N/A</v>
      </c>
      <c r="G813" s="14" t="str">
        <f>Разбивка_по_щитам!J818</f>
        <v/>
      </c>
      <c r="H813" s="14" t="str">
        <f>Разбивка_по_щитам!K818</f>
        <v/>
      </c>
      <c r="I813" s="14" t="str">
        <f>Разбивка_по_щитам!L818</f>
        <v/>
      </c>
      <c r="J813" s="14" t="str">
        <f>Разбивка_по_щитам!M818</f>
        <v/>
      </c>
      <c r="K813" s="14" t="str">
        <f>Разбивка_по_щитам!N818</f>
        <v/>
      </c>
      <c r="L813" s="14"/>
      <c r="M813" s="14" t="str">
        <f>Разбивка_по_щитам!P818</f>
        <v/>
      </c>
      <c r="N813" s="14"/>
    </row>
    <row r="814" spans="2:14" x14ac:dyDescent="0.2">
      <c r="B814" s="14" t="str">
        <f>Разбивка_по_щитам!B819</f>
        <v/>
      </c>
      <c r="C814" s="14">
        <f>Разбивка_по_щитам!C819</f>
        <v>0</v>
      </c>
      <c r="D814" s="14">
        <f>Разбивка_по_щитам!F819</f>
        <v>0</v>
      </c>
      <c r="E814" s="14">
        <f>Разбивка_по_щитам!H819</f>
        <v>0</v>
      </c>
      <c r="F814" s="14" t="e">
        <f>Разбивка_по_щитам!I819</f>
        <v>#N/A</v>
      </c>
      <c r="G814" s="14" t="str">
        <f>Разбивка_по_щитам!J819</f>
        <v/>
      </c>
      <c r="H814" s="14" t="str">
        <f>Разбивка_по_щитам!K819</f>
        <v/>
      </c>
      <c r="I814" s="14" t="str">
        <f>Разбивка_по_щитам!L819</f>
        <v/>
      </c>
      <c r="J814" s="14" t="str">
        <f>Разбивка_по_щитам!M819</f>
        <v/>
      </c>
      <c r="K814" s="14" t="str">
        <f>Разбивка_по_щитам!N819</f>
        <v/>
      </c>
      <c r="L814" s="14"/>
      <c r="M814" s="14" t="str">
        <f>Разбивка_по_щитам!P819</f>
        <v/>
      </c>
      <c r="N814" s="14"/>
    </row>
    <row r="815" spans="2:14" x14ac:dyDescent="0.2">
      <c r="B815" s="14" t="str">
        <f>Разбивка_по_щитам!B820</f>
        <v/>
      </c>
      <c r="C815" s="14">
        <f>Разбивка_по_щитам!C820</f>
        <v>0</v>
      </c>
      <c r="D815" s="14">
        <f>Разбивка_по_щитам!F820</f>
        <v>0</v>
      </c>
      <c r="E815" s="14">
        <f>Разбивка_по_щитам!H820</f>
        <v>0</v>
      </c>
      <c r="F815" s="14" t="e">
        <f>Разбивка_по_щитам!I820</f>
        <v>#N/A</v>
      </c>
      <c r="G815" s="14" t="str">
        <f>Разбивка_по_щитам!J820</f>
        <v/>
      </c>
      <c r="H815" s="14" t="str">
        <f>Разбивка_по_щитам!K820</f>
        <v/>
      </c>
      <c r="I815" s="14" t="str">
        <f>Разбивка_по_щитам!L820</f>
        <v/>
      </c>
      <c r="J815" s="14" t="str">
        <f>Разбивка_по_щитам!M820</f>
        <v/>
      </c>
      <c r="K815" s="14" t="str">
        <f>Разбивка_по_щитам!N820</f>
        <v/>
      </c>
      <c r="L815" s="14"/>
      <c r="M815" s="14" t="str">
        <f>Разбивка_по_щитам!P820</f>
        <v/>
      </c>
      <c r="N815" s="14"/>
    </row>
    <row r="816" spans="2:14" x14ac:dyDescent="0.2">
      <c r="B816" s="14" t="str">
        <f>Разбивка_по_щитам!B821</f>
        <v/>
      </c>
      <c r="C816" s="14">
        <f>Разбивка_по_щитам!C821</f>
        <v>0</v>
      </c>
      <c r="D816" s="14">
        <f>Разбивка_по_щитам!F821</f>
        <v>0</v>
      </c>
      <c r="E816" s="14">
        <f>Разбивка_по_щитам!H821</f>
        <v>0</v>
      </c>
      <c r="F816" s="14" t="e">
        <f>Разбивка_по_щитам!I821</f>
        <v>#N/A</v>
      </c>
      <c r="G816" s="14" t="str">
        <f>Разбивка_по_щитам!J821</f>
        <v/>
      </c>
      <c r="H816" s="14" t="str">
        <f>Разбивка_по_щитам!K821</f>
        <v/>
      </c>
      <c r="I816" s="14" t="str">
        <f>Разбивка_по_щитам!L821</f>
        <v/>
      </c>
      <c r="J816" s="14" t="str">
        <f>Разбивка_по_щитам!M821</f>
        <v/>
      </c>
      <c r="K816" s="14" t="str">
        <f>Разбивка_по_щитам!N821</f>
        <v/>
      </c>
      <c r="L816" s="14"/>
      <c r="M816" s="14" t="str">
        <f>Разбивка_по_щитам!P821</f>
        <v/>
      </c>
      <c r="N816" s="14"/>
    </row>
    <row r="817" spans="2:14" x14ac:dyDescent="0.2">
      <c r="B817" s="14" t="str">
        <f>Разбивка_по_щитам!B822</f>
        <v/>
      </c>
      <c r="C817" s="14">
        <f>Разбивка_по_щитам!C822</f>
        <v>0</v>
      </c>
      <c r="D817" s="14">
        <f>Разбивка_по_щитам!F822</f>
        <v>0</v>
      </c>
      <c r="E817" s="14">
        <f>Разбивка_по_щитам!H822</f>
        <v>0</v>
      </c>
      <c r="F817" s="14" t="e">
        <f>Разбивка_по_щитам!I822</f>
        <v>#N/A</v>
      </c>
      <c r="G817" s="14" t="str">
        <f>Разбивка_по_щитам!J822</f>
        <v/>
      </c>
      <c r="H817" s="14" t="str">
        <f>Разбивка_по_щитам!K822</f>
        <v/>
      </c>
      <c r="I817" s="14" t="str">
        <f>Разбивка_по_щитам!L822</f>
        <v/>
      </c>
      <c r="J817" s="14" t="str">
        <f>Разбивка_по_щитам!M822</f>
        <v/>
      </c>
      <c r="K817" s="14" t="str">
        <f>Разбивка_по_щитам!N822</f>
        <v/>
      </c>
      <c r="L817" s="14"/>
      <c r="M817" s="14" t="str">
        <f>Разбивка_по_щитам!P822</f>
        <v/>
      </c>
      <c r="N817" s="14"/>
    </row>
    <row r="818" spans="2:14" x14ac:dyDescent="0.2">
      <c r="B818" s="14" t="str">
        <f>Разбивка_по_щитам!B823</f>
        <v/>
      </c>
      <c r="C818" s="14">
        <f>Разбивка_по_щитам!C823</f>
        <v>0</v>
      </c>
      <c r="D818" s="14">
        <f>Разбивка_по_щитам!F823</f>
        <v>0</v>
      </c>
      <c r="E818" s="14">
        <f>Разбивка_по_щитам!H823</f>
        <v>0</v>
      </c>
      <c r="F818" s="14" t="e">
        <f>Разбивка_по_щитам!I823</f>
        <v>#N/A</v>
      </c>
      <c r="G818" s="14" t="str">
        <f>Разбивка_по_щитам!J823</f>
        <v/>
      </c>
      <c r="H818" s="14" t="str">
        <f>Разбивка_по_щитам!K823</f>
        <v/>
      </c>
      <c r="I818" s="14" t="str">
        <f>Разбивка_по_щитам!L823</f>
        <v/>
      </c>
      <c r="J818" s="14" t="str">
        <f>Разбивка_по_щитам!M823</f>
        <v/>
      </c>
      <c r="K818" s="14" t="str">
        <f>Разбивка_по_щитам!N823</f>
        <v/>
      </c>
      <c r="L818" s="14"/>
      <c r="M818" s="14" t="str">
        <f>Разбивка_по_щитам!P823</f>
        <v/>
      </c>
      <c r="N818" s="14"/>
    </row>
    <row r="819" spans="2:14" x14ac:dyDescent="0.2">
      <c r="B819" s="14" t="str">
        <f>Разбивка_по_щитам!B824</f>
        <v/>
      </c>
      <c r="C819" s="14">
        <f>Разбивка_по_щитам!C824</f>
        <v>0</v>
      </c>
      <c r="D819" s="14">
        <f>Разбивка_по_щитам!F824</f>
        <v>0</v>
      </c>
      <c r="E819" s="14">
        <f>Разбивка_по_щитам!H824</f>
        <v>0</v>
      </c>
      <c r="F819" s="14" t="e">
        <f>Разбивка_по_щитам!I824</f>
        <v>#N/A</v>
      </c>
      <c r="G819" s="14" t="str">
        <f>Разбивка_по_щитам!J824</f>
        <v/>
      </c>
      <c r="H819" s="14" t="str">
        <f>Разбивка_по_щитам!K824</f>
        <v/>
      </c>
      <c r="I819" s="14" t="str">
        <f>Разбивка_по_щитам!L824</f>
        <v/>
      </c>
      <c r="J819" s="14" t="str">
        <f>Разбивка_по_щитам!M824</f>
        <v/>
      </c>
      <c r="K819" s="14" t="str">
        <f>Разбивка_по_щитам!N824</f>
        <v/>
      </c>
      <c r="L819" s="14"/>
      <c r="M819" s="14" t="str">
        <f>Разбивка_по_щитам!P824</f>
        <v/>
      </c>
      <c r="N819" s="14"/>
    </row>
    <row r="820" spans="2:14" x14ac:dyDescent="0.2">
      <c r="B820" s="14" t="str">
        <f>Разбивка_по_щитам!B825</f>
        <v/>
      </c>
      <c r="C820" s="14">
        <f>Разбивка_по_щитам!C825</f>
        <v>0</v>
      </c>
      <c r="D820" s="14">
        <f>Разбивка_по_щитам!F825</f>
        <v>0</v>
      </c>
      <c r="E820" s="14">
        <f>Разбивка_по_щитам!H825</f>
        <v>0</v>
      </c>
      <c r="F820" s="14" t="e">
        <f>Разбивка_по_щитам!I825</f>
        <v>#N/A</v>
      </c>
      <c r="G820" s="14" t="str">
        <f>Разбивка_по_щитам!J825</f>
        <v/>
      </c>
      <c r="H820" s="14" t="str">
        <f>Разбивка_по_щитам!K825</f>
        <v/>
      </c>
      <c r="I820" s="14" t="str">
        <f>Разбивка_по_щитам!L825</f>
        <v/>
      </c>
      <c r="J820" s="14" t="str">
        <f>Разбивка_по_щитам!M825</f>
        <v/>
      </c>
      <c r="K820" s="14" t="str">
        <f>Разбивка_по_щитам!N825</f>
        <v/>
      </c>
      <c r="L820" s="14"/>
      <c r="M820" s="14" t="str">
        <f>Разбивка_по_щитам!P825</f>
        <v/>
      </c>
      <c r="N820" s="14"/>
    </row>
    <row r="821" spans="2:14" x14ac:dyDescent="0.2">
      <c r="B821" s="14" t="str">
        <f>Разбивка_по_щитам!B826</f>
        <v/>
      </c>
      <c r="C821" s="14">
        <f>Разбивка_по_щитам!C826</f>
        <v>0</v>
      </c>
      <c r="D821" s="14">
        <f>Разбивка_по_щитам!F826</f>
        <v>0</v>
      </c>
      <c r="E821" s="14">
        <f>Разбивка_по_щитам!H826</f>
        <v>0</v>
      </c>
      <c r="F821" s="14" t="e">
        <f>Разбивка_по_щитам!I826</f>
        <v>#N/A</v>
      </c>
      <c r="G821" s="14" t="str">
        <f>Разбивка_по_щитам!J826</f>
        <v/>
      </c>
      <c r="H821" s="14" t="str">
        <f>Разбивка_по_щитам!K826</f>
        <v/>
      </c>
      <c r="I821" s="14" t="str">
        <f>Разбивка_по_щитам!L826</f>
        <v/>
      </c>
      <c r="J821" s="14" t="str">
        <f>Разбивка_по_щитам!M826</f>
        <v/>
      </c>
      <c r="K821" s="14" t="str">
        <f>Разбивка_по_щитам!N826</f>
        <v/>
      </c>
      <c r="L821" s="14"/>
      <c r="M821" s="14" t="str">
        <f>Разбивка_по_щитам!P826</f>
        <v/>
      </c>
      <c r="N821" s="14"/>
    </row>
    <row r="822" spans="2:14" x14ac:dyDescent="0.2">
      <c r="B822" s="14" t="str">
        <f>Разбивка_по_щитам!B827</f>
        <v/>
      </c>
      <c r="C822" s="14">
        <f>Разбивка_по_щитам!C827</f>
        <v>0</v>
      </c>
      <c r="D822" s="14">
        <f>Разбивка_по_щитам!F827</f>
        <v>0</v>
      </c>
      <c r="E822" s="14">
        <f>Разбивка_по_щитам!H827</f>
        <v>0</v>
      </c>
      <c r="F822" s="14" t="e">
        <f>Разбивка_по_щитам!I827</f>
        <v>#N/A</v>
      </c>
      <c r="G822" s="14" t="str">
        <f>Разбивка_по_щитам!J827</f>
        <v/>
      </c>
      <c r="H822" s="14" t="str">
        <f>Разбивка_по_щитам!K827</f>
        <v/>
      </c>
      <c r="I822" s="14" t="str">
        <f>Разбивка_по_щитам!L827</f>
        <v/>
      </c>
      <c r="J822" s="14" t="str">
        <f>Разбивка_по_щитам!M827</f>
        <v/>
      </c>
      <c r="K822" s="14" t="str">
        <f>Разбивка_по_щитам!N827</f>
        <v/>
      </c>
      <c r="L822" s="14"/>
      <c r="M822" s="14" t="str">
        <f>Разбивка_по_щитам!P827</f>
        <v/>
      </c>
      <c r="N822" s="14"/>
    </row>
    <row r="823" spans="2:14" x14ac:dyDescent="0.2">
      <c r="B823" s="14" t="str">
        <f>Разбивка_по_щитам!B828</f>
        <v/>
      </c>
      <c r="C823" s="14">
        <f>Разбивка_по_щитам!C828</f>
        <v>0</v>
      </c>
      <c r="D823" s="14">
        <f>Разбивка_по_щитам!F828</f>
        <v>0</v>
      </c>
      <c r="E823" s="14">
        <f>Разбивка_по_щитам!H828</f>
        <v>0</v>
      </c>
      <c r="F823" s="14" t="e">
        <f>Разбивка_по_щитам!I828</f>
        <v>#N/A</v>
      </c>
      <c r="G823" s="14" t="str">
        <f>Разбивка_по_щитам!J828</f>
        <v/>
      </c>
      <c r="H823" s="14" t="str">
        <f>Разбивка_по_щитам!K828</f>
        <v/>
      </c>
      <c r="I823" s="14" t="str">
        <f>Разбивка_по_щитам!L828</f>
        <v/>
      </c>
      <c r="J823" s="14" t="str">
        <f>Разбивка_по_щитам!M828</f>
        <v/>
      </c>
      <c r="K823" s="14" t="str">
        <f>Разбивка_по_щитам!N828</f>
        <v/>
      </c>
      <c r="L823" s="14"/>
      <c r="M823" s="14" t="str">
        <f>Разбивка_по_щитам!P828</f>
        <v/>
      </c>
      <c r="N823" s="14"/>
    </row>
    <row r="824" spans="2:14" x14ac:dyDescent="0.2">
      <c r="B824" s="14" t="str">
        <f>Разбивка_по_щитам!B829</f>
        <v/>
      </c>
      <c r="C824" s="14">
        <f>Разбивка_по_щитам!C829</f>
        <v>0</v>
      </c>
      <c r="D824" s="14">
        <f>Разбивка_по_щитам!F829</f>
        <v>0</v>
      </c>
      <c r="E824" s="14">
        <f>Разбивка_по_щитам!H829</f>
        <v>0</v>
      </c>
      <c r="F824" s="14" t="e">
        <f>Разбивка_по_щитам!I829</f>
        <v>#N/A</v>
      </c>
      <c r="G824" s="14" t="str">
        <f>Разбивка_по_щитам!J829</f>
        <v/>
      </c>
      <c r="H824" s="14" t="str">
        <f>Разбивка_по_щитам!K829</f>
        <v/>
      </c>
      <c r="I824" s="14" t="str">
        <f>Разбивка_по_щитам!L829</f>
        <v/>
      </c>
      <c r="J824" s="14" t="str">
        <f>Разбивка_по_щитам!M829</f>
        <v/>
      </c>
      <c r="K824" s="14" t="str">
        <f>Разбивка_по_щитам!N829</f>
        <v/>
      </c>
      <c r="L824" s="14"/>
      <c r="M824" s="14" t="str">
        <f>Разбивка_по_щитам!P829</f>
        <v/>
      </c>
      <c r="N824" s="14"/>
    </row>
    <row r="825" spans="2:14" x14ac:dyDescent="0.2">
      <c r="B825" s="14" t="str">
        <f>Разбивка_по_щитам!B830</f>
        <v/>
      </c>
      <c r="C825" s="14">
        <f>Разбивка_по_щитам!C830</f>
        <v>0</v>
      </c>
      <c r="D825" s="14">
        <f>Разбивка_по_щитам!F830</f>
        <v>0</v>
      </c>
      <c r="E825" s="14">
        <f>Разбивка_по_щитам!H830</f>
        <v>0</v>
      </c>
      <c r="F825" s="14" t="e">
        <f>Разбивка_по_щитам!I830</f>
        <v>#N/A</v>
      </c>
      <c r="G825" s="14" t="str">
        <f>Разбивка_по_щитам!J830</f>
        <v/>
      </c>
      <c r="H825" s="14" t="str">
        <f>Разбивка_по_щитам!K830</f>
        <v/>
      </c>
      <c r="I825" s="14" t="str">
        <f>Разбивка_по_щитам!L830</f>
        <v/>
      </c>
      <c r="J825" s="14" t="str">
        <f>Разбивка_по_щитам!M830</f>
        <v/>
      </c>
      <c r="K825" s="14" t="str">
        <f>Разбивка_по_щитам!N830</f>
        <v/>
      </c>
      <c r="L825" s="14"/>
      <c r="M825" s="14" t="str">
        <f>Разбивка_по_щитам!P830</f>
        <v/>
      </c>
      <c r="N825" s="14"/>
    </row>
    <row r="826" spans="2:14" x14ac:dyDescent="0.2">
      <c r="B826" s="14" t="str">
        <f>Разбивка_по_щитам!B831</f>
        <v/>
      </c>
      <c r="C826" s="14">
        <f>Разбивка_по_щитам!C831</f>
        <v>0</v>
      </c>
      <c r="D826" s="14">
        <f>Разбивка_по_щитам!F831</f>
        <v>0</v>
      </c>
      <c r="E826" s="14">
        <f>Разбивка_по_щитам!H831</f>
        <v>0</v>
      </c>
      <c r="F826" s="14" t="e">
        <f>Разбивка_по_щитам!I831</f>
        <v>#N/A</v>
      </c>
      <c r="G826" s="14" t="str">
        <f>Разбивка_по_щитам!J831</f>
        <v/>
      </c>
      <c r="H826" s="14" t="str">
        <f>Разбивка_по_щитам!K831</f>
        <v/>
      </c>
      <c r="I826" s="14" t="str">
        <f>Разбивка_по_щитам!L831</f>
        <v/>
      </c>
      <c r="J826" s="14" t="str">
        <f>Разбивка_по_щитам!M831</f>
        <v/>
      </c>
      <c r="K826" s="14" t="str">
        <f>Разбивка_по_щитам!N831</f>
        <v/>
      </c>
      <c r="L826" s="14"/>
      <c r="M826" s="14" t="str">
        <f>Разбивка_по_щитам!P831</f>
        <v/>
      </c>
      <c r="N826" s="14"/>
    </row>
    <row r="827" spans="2:14" x14ac:dyDescent="0.2">
      <c r="B827" s="14" t="str">
        <f>Разбивка_по_щитам!B832</f>
        <v/>
      </c>
      <c r="C827" s="14">
        <f>Разбивка_по_щитам!C832</f>
        <v>0</v>
      </c>
      <c r="D827" s="14">
        <f>Разбивка_по_щитам!F832</f>
        <v>0</v>
      </c>
      <c r="E827" s="14">
        <f>Разбивка_по_щитам!H832</f>
        <v>0</v>
      </c>
      <c r="F827" s="14" t="e">
        <f>Разбивка_по_щитам!I832</f>
        <v>#N/A</v>
      </c>
      <c r="G827" s="14" t="str">
        <f>Разбивка_по_щитам!J832</f>
        <v/>
      </c>
      <c r="H827" s="14" t="str">
        <f>Разбивка_по_щитам!K832</f>
        <v/>
      </c>
      <c r="I827" s="14" t="str">
        <f>Разбивка_по_щитам!L832</f>
        <v/>
      </c>
      <c r="J827" s="14" t="str">
        <f>Разбивка_по_щитам!M832</f>
        <v/>
      </c>
      <c r="K827" s="14" t="str">
        <f>Разбивка_по_щитам!N832</f>
        <v/>
      </c>
      <c r="L827" s="14"/>
      <c r="M827" s="14" t="str">
        <f>Разбивка_по_щитам!P832</f>
        <v/>
      </c>
      <c r="N827" s="14"/>
    </row>
    <row r="828" spans="2:14" x14ac:dyDescent="0.2">
      <c r="B828" s="14" t="str">
        <f>Разбивка_по_щитам!B833</f>
        <v/>
      </c>
      <c r="C828" s="14">
        <f>Разбивка_по_щитам!C833</f>
        <v>0</v>
      </c>
      <c r="D828" s="14">
        <f>Разбивка_по_щитам!F833</f>
        <v>0</v>
      </c>
      <c r="E828" s="14">
        <f>Разбивка_по_щитам!H833</f>
        <v>0</v>
      </c>
      <c r="F828" s="14" t="e">
        <f>Разбивка_по_щитам!I833</f>
        <v>#N/A</v>
      </c>
      <c r="G828" s="14" t="str">
        <f>Разбивка_по_щитам!J833</f>
        <v/>
      </c>
      <c r="H828" s="14" t="str">
        <f>Разбивка_по_щитам!K833</f>
        <v/>
      </c>
      <c r="I828" s="14" t="str">
        <f>Разбивка_по_щитам!L833</f>
        <v/>
      </c>
      <c r="J828" s="14" t="str">
        <f>Разбивка_по_щитам!M833</f>
        <v/>
      </c>
      <c r="K828" s="14" t="str">
        <f>Разбивка_по_щитам!N833</f>
        <v/>
      </c>
      <c r="L828" s="14"/>
      <c r="M828" s="14" t="str">
        <f>Разбивка_по_щитам!P833</f>
        <v/>
      </c>
      <c r="N828" s="14"/>
    </row>
    <row r="829" spans="2:14" x14ac:dyDescent="0.2">
      <c r="B829" s="14" t="str">
        <f>Разбивка_по_щитам!B834</f>
        <v/>
      </c>
      <c r="C829" s="14">
        <f>Разбивка_по_щитам!C834</f>
        <v>0</v>
      </c>
      <c r="D829" s="14">
        <f>Разбивка_по_щитам!F834</f>
        <v>0</v>
      </c>
      <c r="E829" s="14">
        <f>Разбивка_по_щитам!H834</f>
        <v>0</v>
      </c>
      <c r="F829" s="14" t="e">
        <f>Разбивка_по_щитам!I834</f>
        <v>#N/A</v>
      </c>
      <c r="G829" s="14" t="str">
        <f>Разбивка_по_щитам!J834</f>
        <v/>
      </c>
      <c r="H829" s="14" t="str">
        <f>Разбивка_по_щитам!K834</f>
        <v/>
      </c>
      <c r="I829" s="14" t="str">
        <f>Разбивка_по_щитам!L834</f>
        <v/>
      </c>
      <c r="J829" s="14" t="str">
        <f>Разбивка_по_щитам!M834</f>
        <v/>
      </c>
      <c r="K829" s="14" t="str">
        <f>Разбивка_по_щитам!N834</f>
        <v/>
      </c>
      <c r="L829" s="14"/>
      <c r="M829" s="14" t="str">
        <f>Разбивка_по_щитам!P834</f>
        <v/>
      </c>
      <c r="N829" s="14"/>
    </row>
    <row r="830" spans="2:14" x14ac:dyDescent="0.2">
      <c r="B830" s="14" t="str">
        <f>Разбивка_по_щитам!B835</f>
        <v/>
      </c>
      <c r="C830" s="14">
        <f>Разбивка_по_щитам!C835</f>
        <v>0</v>
      </c>
      <c r="D830" s="14">
        <f>Разбивка_по_щитам!F835</f>
        <v>0</v>
      </c>
      <c r="E830" s="14">
        <f>Разбивка_по_щитам!H835</f>
        <v>0</v>
      </c>
      <c r="F830" s="14" t="e">
        <f>Разбивка_по_щитам!I835</f>
        <v>#N/A</v>
      </c>
      <c r="G830" s="14" t="str">
        <f>Разбивка_по_щитам!J835</f>
        <v/>
      </c>
      <c r="H830" s="14" t="str">
        <f>Разбивка_по_щитам!K835</f>
        <v/>
      </c>
      <c r="I830" s="14" t="str">
        <f>Разбивка_по_щитам!L835</f>
        <v/>
      </c>
      <c r="J830" s="14" t="str">
        <f>Разбивка_по_щитам!M835</f>
        <v/>
      </c>
      <c r="K830" s="14" t="str">
        <f>Разбивка_по_щитам!N835</f>
        <v/>
      </c>
      <c r="L830" s="14"/>
      <c r="M830" s="14" t="str">
        <f>Разбивка_по_щитам!P835</f>
        <v/>
      </c>
      <c r="N830" s="14"/>
    </row>
    <row r="831" spans="2:14" x14ac:dyDescent="0.2">
      <c r="B831" s="14" t="str">
        <f>Разбивка_по_щитам!B836</f>
        <v/>
      </c>
      <c r="C831" s="14">
        <f>Разбивка_по_щитам!C836</f>
        <v>0</v>
      </c>
      <c r="D831" s="14">
        <f>Разбивка_по_щитам!F836</f>
        <v>0</v>
      </c>
      <c r="E831" s="14">
        <f>Разбивка_по_щитам!H836</f>
        <v>0</v>
      </c>
      <c r="F831" s="14" t="e">
        <f>Разбивка_по_щитам!I836</f>
        <v>#N/A</v>
      </c>
      <c r="G831" s="14" t="str">
        <f>Разбивка_по_щитам!J836</f>
        <v/>
      </c>
      <c r="H831" s="14" t="str">
        <f>Разбивка_по_щитам!K836</f>
        <v/>
      </c>
      <c r="I831" s="14" t="str">
        <f>Разбивка_по_щитам!L836</f>
        <v/>
      </c>
      <c r="J831" s="14" t="str">
        <f>Разбивка_по_щитам!M836</f>
        <v/>
      </c>
      <c r="K831" s="14" t="str">
        <f>Разбивка_по_щитам!N836</f>
        <v/>
      </c>
      <c r="L831" s="14"/>
      <c r="M831" s="14" t="str">
        <f>Разбивка_по_щитам!P836</f>
        <v/>
      </c>
      <c r="N831" s="14"/>
    </row>
    <row r="832" spans="2:14" x14ac:dyDescent="0.2">
      <c r="B832" s="14" t="str">
        <f>Разбивка_по_щитам!B837</f>
        <v/>
      </c>
      <c r="C832" s="14">
        <f>Разбивка_по_щитам!C837</f>
        <v>0</v>
      </c>
      <c r="D832" s="14">
        <f>Разбивка_по_щитам!F837</f>
        <v>0</v>
      </c>
      <c r="E832" s="14">
        <f>Разбивка_по_щитам!H837</f>
        <v>0</v>
      </c>
      <c r="F832" s="14" t="e">
        <f>Разбивка_по_щитам!I837</f>
        <v>#N/A</v>
      </c>
      <c r="G832" s="14" t="str">
        <f>Разбивка_по_щитам!J837</f>
        <v/>
      </c>
      <c r="H832" s="14" t="str">
        <f>Разбивка_по_щитам!K837</f>
        <v/>
      </c>
      <c r="I832" s="14" t="str">
        <f>Разбивка_по_щитам!L837</f>
        <v/>
      </c>
      <c r="J832" s="14" t="str">
        <f>Разбивка_по_щитам!M837</f>
        <v/>
      </c>
      <c r="K832" s="14" t="str">
        <f>Разбивка_по_щитам!N837</f>
        <v/>
      </c>
      <c r="L832" s="14"/>
      <c r="M832" s="14" t="str">
        <f>Разбивка_по_щитам!P837</f>
        <v/>
      </c>
      <c r="N832" s="14"/>
    </row>
    <row r="833" spans="2:14" x14ac:dyDescent="0.2">
      <c r="B833" s="14" t="str">
        <f>Разбивка_по_щитам!B838</f>
        <v/>
      </c>
      <c r="C833" s="14">
        <f>Разбивка_по_щитам!C838</f>
        <v>0</v>
      </c>
      <c r="D833" s="14">
        <f>Разбивка_по_щитам!F838</f>
        <v>0</v>
      </c>
      <c r="E833" s="14">
        <f>Разбивка_по_щитам!H838</f>
        <v>0</v>
      </c>
      <c r="F833" s="14" t="e">
        <f>Разбивка_по_щитам!I838</f>
        <v>#N/A</v>
      </c>
      <c r="G833" s="14" t="str">
        <f>Разбивка_по_щитам!J838</f>
        <v/>
      </c>
      <c r="H833" s="14" t="str">
        <f>Разбивка_по_щитам!K838</f>
        <v/>
      </c>
      <c r="I833" s="14" t="str">
        <f>Разбивка_по_щитам!L838</f>
        <v/>
      </c>
      <c r="J833" s="14" t="str">
        <f>Разбивка_по_щитам!M838</f>
        <v/>
      </c>
      <c r="K833" s="14" t="str">
        <f>Разбивка_по_щитам!N838</f>
        <v/>
      </c>
      <c r="L833" s="14"/>
      <c r="M833" s="14" t="str">
        <f>Разбивка_по_щитам!P838</f>
        <v/>
      </c>
      <c r="N833" s="14"/>
    </row>
    <row r="834" spans="2:14" x14ac:dyDescent="0.2">
      <c r="B834" s="14" t="str">
        <f>Разбивка_по_щитам!B839</f>
        <v/>
      </c>
      <c r="C834" s="14">
        <f>Разбивка_по_щитам!C839</f>
        <v>0</v>
      </c>
      <c r="D834" s="14">
        <f>Разбивка_по_щитам!F839</f>
        <v>0</v>
      </c>
      <c r="E834" s="14">
        <f>Разбивка_по_щитам!H839</f>
        <v>0</v>
      </c>
      <c r="F834" s="14" t="e">
        <f>Разбивка_по_щитам!I839</f>
        <v>#N/A</v>
      </c>
      <c r="G834" s="14" t="str">
        <f>Разбивка_по_щитам!J839</f>
        <v/>
      </c>
      <c r="H834" s="14" t="str">
        <f>Разбивка_по_щитам!K839</f>
        <v/>
      </c>
      <c r="I834" s="14" t="str">
        <f>Разбивка_по_щитам!L839</f>
        <v/>
      </c>
      <c r="J834" s="14" t="str">
        <f>Разбивка_по_щитам!M839</f>
        <v/>
      </c>
      <c r="K834" s="14" t="str">
        <f>Разбивка_по_щитам!N839</f>
        <v/>
      </c>
      <c r="L834" s="14"/>
      <c r="M834" s="14" t="str">
        <f>Разбивка_по_щитам!P839</f>
        <v/>
      </c>
      <c r="N834" s="14"/>
    </row>
    <row r="835" spans="2:14" x14ac:dyDescent="0.2">
      <c r="B835" s="14" t="str">
        <f>Разбивка_по_щитам!B840</f>
        <v/>
      </c>
      <c r="C835" s="14">
        <f>Разбивка_по_щитам!C840</f>
        <v>0</v>
      </c>
      <c r="D835" s="14">
        <f>Разбивка_по_щитам!F840</f>
        <v>0</v>
      </c>
      <c r="E835" s="14">
        <f>Разбивка_по_щитам!H840</f>
        <v>0</v>
      </c>
      <c r="F835" s="14" t="e">
        <f>Разбивка_по_щитам!I840</f>
        <v>#N/A</v>
      </c>
      <c r="G835" s="14" t="str">
        <f>Разбивка_по_щитам!J840</f>
        <v/>
      </c>
      <c r="H835" s="14" t="str">
        <f>Разбивка_по_щитам!K840</f>
        <v/>
      </c>
      <c r="I835" s="14" t="str">
        <f>Разбивка_по_щитам!L840</f>
        <v/>
      </c>
      <c r="J835" s="14" t="str">
        <f>Разбивка_по_щитам!M840</f>
        <v/>
      </c>
      <c r="K835" s="14" t="str">
        <f>Разбивка_по_щитам!N840</f>
        <v/>
      </c>
      <c r="L835" s="14"/>
      <c r="M835" s="14" t="str">
        <f>Разбивка_по_щитам!P840</f>
        <v/>
      </c>
      <c r="N835" s="14"/>
    </row>
    <row r="836" spans="2:14" x14ac:dyDescent="0.2">
      <c r="B836" s="14" t="str">
        <f>Разбивка_по_щитам!B841</f>
        <v/>
      </c>
      <c r="C836" s="14">
        <f>Разбивка_по_щитам!C841</f>
        <v>0</v>
      </c>
      <c r="D836" s="14">
        <f>Разбивка_по_щитам!F841</f>
        <v>0</v>
      </c>
      <c r="E836" s="14">
        <f>Разбивка_по_щитам!H841</f>
        <v>0</v>
      </c>
      <c r="F836" s="14" t="e">
        <f>Разбивка_по_щитам!I841</f>
        <v>#N/A</v>
      </c>
      <c r="G836" s="14" t="str">
        <f>Разбивка_по_щитам!J841</f>
        <v/>
      </c>
      <c r="H836" s="14" t="str">
        <f>Разбивка_по_щитам!K841</f>
        <v/>
      </c>
      <c r="I836" s="14" t="str">
        <f>Разбивка_по_щитам!L841</f>
        <v/>
      </c>
      <c r="J836" s="14" t="str">
        <f>Разбивка_по_щитам!M841</f>
        <v/>
      </c>
      <c r="K836" s="14" t="str">
        <f>Разбивка_по_щитам!N841</f>
        <v/>
      </c>
      <c r="L836" s="14"/>
      <c r="M836" s="14" t="str">
        <f>Разбивка_по_щитам!P841</f>
        <v/>
      </c>
      <c r="N836" s="14"/>
    </row>
    <row r="837" spans="2:14" x14ac:dyDescent="0.2">
      <c r="B837" s="14" t="str">
        <f>Разбивка_по_щитам!B842</f>
        <v/>
      </c>
      <c r="C837" s="14">
        <f>Разбивка_по_щитам!C842</f>
        <v>0</v>
      </c>
      <c r="D837" s="14">
        <f>Разбивка_по_щитам!F842</f>
        <v>0</v>
      </c>
      <c r="E837" s="14">
        <f>Разбивка_по_щитам!H842</f>
        <v>0</v>
      </c>
      <c r="F837" s="14" t="e">
        <f>Разбивка_по_щитам!I842</f>
        <v>#N/A</v>
      </c>
      <c r="G837" s="14" t="str">
        <f>Разбивка_по_щитам!J842</f>
        <v/>
      </c>
      <c r="H837" s="14" t="str">
        <f>Разбивка_по_щитам!K842</f>
        <v/>
      </c>
      <c r="I837" s="14" t="str">
        <f>Разбивка_по_щитам!L842</f>
        <v/>
      </c>
      <c r="J837" s="14" t="str">
        <f>Разбивка_по_щитам!M842</f>
        <v/>
      </c>
      <c r="K837" s="14" t="str">
        <f>Разбивка_по_щитам!N842</f>
        <v/>
      </c>
      <c r="L837" s="14"/>
      <c r="M837" s="14" t="str">
        <f>Разбивка_по_щитам!P842</f>
        <v/>
      </c>
      <c r="N837" s="14"/>
    </row>
    <row r="838" spans="2:14" x14ac:dyDescent="0.2">
      <c r="B838" s="14" t="str">
        <f>Разбивка_по_щитам!B843</f>
        <v/>
      </c>
      <c r="C838" s="14">
        <f>Разбивка_по_щитам!C843</f>
        <v>0</v>
      </c>
      <c r="D838" s="14">
        <f>Разбивка_по_щитам!F843</f>
        <v>0</v>
      </c>
      <c r="E838" s="14">
        <f>Разбивка_по_щитам!H843</f>
        <v>0</v>
      </c>
      <c r="F838" s="14" t="e">
        <f>Разбивка_по_щитам!I843</f>
        <v>#N/A</v>
      </c>
      <c r="G838" s="14" t="str">
        <f>Разбивка_по_щитам!J843</f>
        <v/>
      </c>
      <c r="H838" s="14" t="str">
        <f>Разбивка_по_щитам!K843</f>
        <v/>
      </c>
      <c r="I838" s="14" t="str">
        <f>Разбивка_по_щитам!L843</f>
        <v/>
      </c>
      <c r="J838" s="14" t="str">
        <f>Разбивка_по_щитам!M843</f>
        <v/>
      </c>
      <c r="K838" s="14" t="str">
        <f>Разбивка_по_щитам!N843</f>
        <v/>
      </c>
      <c r="L838" s="14"/>
      <c r="M838" s="14" t="str">
        <f>Разбивка_по_щитам!P843</f>
        <v/>
      </c>
      <c r="N838" s="14"/>
    </row>
    <row r="839" spans="2:14" x14ac:dyDescent="0.2">
      <c r="B839" s="14" t="str">
        <f>Разбивка_по_щитам!B844</f>
        <v/>
      </c>
      <c r="C839" s="14">
        <f>Разбивка_по_щитам!C844</f>
        <v>0</v>
      </c>
      <c r="D839" s="14">
        <f>Разбивка_по_щитам!F844</f>
        <v>0</v>
      </c>
      <c r="E839" s="14">
        <f>Разбивка_по_щитам!H844</f>
        <v>0</v>
      </c>
      <c r="F839" s="14" t="e">
        <f>Разбивка_по_щитам!I844</f>
        <v>#N/A</v>
      </c>
      <c r="G839" s="14" t="str">
        <f>Разбивка_по_щитам!J844</f>
        <v/>
      </c>
      <c r="H839" s="14" t="str">
        <f>Разбивка_по_щитам!K844</f>
        <v/>
      </c>
      <c r="I839" s="14" t="str">
        <f>Разбивка_по_щитам!L844</f>
        <v/>
      </c>
      <c r="J839" s="14" t="str">
        <f>Разбивка_по_щитам!M844</f>
        <v/>
      </c>
      <c r="K839" s="14" t="str">
        <f>Разбивка_по_щитам!N844</f>
        <v/>
      </c>
      <c r="L839" s="14"/>
      <c r="M839" s="14" t="str">
        <f>Разбивка_по_щитам!P844</f>
        <v/>
      </c>
      <c r="N839" s="14"/>
    </row>
    <row r="840" spans="2:14" x14ac:dyDescent="0.2">
      <c r="B840" s="14" t="str">
        <f>Разбивка_по_щитам!B845</f>
        <v/>
      </c>
      <c r="C840" s="14">
        <f>Разбивка_по_щитам!C845</f>
        <v>0</v>
      </c>
      <c r="D840" s="14">
        <f>Разбивка_по_щитам!F845</f>
        <v>0</v>
      </c>
      <c r="E840" s="14">
        <f>Разбивка_по_щитам!H845</f>
        <v>0</v>
      </c>
      <c r="F840" s="14" t="e">
        <f>Разбивка_по_щитам!I845</f>
        <v>#N/A</v>
      </c>
      <c r="G840" s="14" t="str">
        <f>Разбивка_по_щитам!J845</f>
        <v/>
      </c>
      <c r="H840" s="14" t="str">
        <f>Разбивка_по_щитам!K845</f>
        <v/>
      </c>
      <c r="I840" s="14" t="str">
        <f>Разбивка_по_щитам!L845</f>
        <v/>
      </c>
      <c r="J840" s="14" t="str">
        <f>Разбивка_по_щитам!M845</f>
        <v/>
      </c>
      <c r="K840" s="14" t="str">
        <f>Разбивка_по_щитам!N845</f>
        <v/>
      </c>
      <c r="L840" s="14"/>
      <c r="M840" s="14" t="str">
        <f>Разбивка_по_щитам!P845</f>
        <v/>
      </c>
      <c r="N840" s="14"/>
    </row>
    <row r="841" spans="2:14" x14ac:dyDescent="0.2">
      <c r="B841" s="14" t="str">
        <f>Разбивка_по_щитам!B846</f>
        <v/>
      </c>
      <c r="C841" s="14">
        <f>Разбивка_по_щитам!C846</f>
        <v>0</v>
      </c>
      <c r="D841" s="14">
        <f>Разбивка_по_щитам!F846</f>
        <v>0</v>
      </c>
      <c r="E841" s="14">
        <f>Разбивка_по_щитам!H846</f>
        <v>0</v>
      </c>
      <c r="F841" s="14" t="e">
        <f>Разбивка_по_щитам!I846</f>
        <v>#N/A</v>
      </c>
      <c r="G841" s="14" t="str">
        <f>Разбивка_по_щитам!J846</f>
        <v/>
      </c>
      <c r="H841" s="14" t="str">
        <f>Разбивка_по_щитам!K846</f>
        <v/>
      </c>
      <c r="I841" s="14" t="str">
        <f>Разбивка_по_щитам!L846</f>
        <v/>
      </c>
      <c r="J841" s="14" t="str">
        <f>Разбивка_по_щитам!M846</f>
        <v/>
      </c>
      <c r="K841" s="14" t="str">
        <f>Разбивка_по_щитам!N846</f>
        <v/>
      </c>
      <c r="L841" s="14"/>
      <c r="M841" s="14" t="str">
        <f>Разбивка_по_щитам!P846</f>
        <v/>
      </c>
      <c r="N841" s="14"/>
    </row>
    <row r="842" spans="2:14" x14ac:dyDescent="0.2">
      <c r="B842" s="14" t="str">
        <f>Разбивка_по_щитам!B847</f>
        <v/>
      </c>
      <c r="C842" s="14">
        <f>Разбивка_по_щитам!C847</f>
        <v>0</v>
      </c>
      <c r="D842" s="14">
        <f>Разбивка_по_щитам!F847</f>
        <v>0</v>
      </c>
      <c r="E842" s="14">
        <f>Разбивка_по_щитам!H847</f>
        <v>0</v>
      </c>
      <c r="F842" s="14" t="e">
        <f>Разбивка_по_щитам!I847</f>
        <v>#N/A</v>
      </c>
      <c r="G842" s="14" t="str">
        <f>Разбивка_по_щитам!J847</f>
        <v/>
      </c>
      <c r="H842" s="14" t="str">
        <f>Разбивка_по_щитам!K847</f>
        <v/>
      </c>
      <c r="I842" s="14" t="str">
        <f>Разбивка_по_щитам!L847</f>
        <v/>
      </c>
      <c r="J842" s="14" t="str">
        <f>Разбивка_по_щитам!M847</f>
        <v/>
      </c>
      <c r="K842" s="14" t="str">
        <f>Разбивка_по_щитам!N847</f>
        <v/>
      </c>
      <c r="L842" s="14"/>
      <c r="M842" s="14" t="str">
        <f>Разбивка_по_щитам!P847</f>
        <v/>
      </c>
      <c r="N842" s="14"/>
    </row>
    <row r="843" spans="2:14" x14ac:dyDescent="0.2">
      <c r="B843" s="14" t="str">
        <f>Разбивка_по_щитам!B848</f>
        <v/>
      </c>
      <c r="C843" s="14">
        <f>Разбивка_по_щитам!C848</f>
        <v>0</v>
      </c>
      <c r="D843" s="14">
        <f>Разбивка_по_щитам!F848</f>
        <v>0</v>
      </c>
      <c r="E843" s="14">
        <f>Разбивка_по_щитам!H848</f>
        <v>0</v>
      </c>
      <c r="F843" s="14" t="e">
        <f>Разбивка_по_щитам!I848</f>
        <v>#N/A</v>
      </c>
      <c r="G843" s="14" t="str">
        <f>Разбивка_по_щитам!J848</f>
        <v/>
      </c>
      <c r="H843" s="14" t="str">
        <f>Разбивка_по_щитам!K848</f>
        <v/>
      </c>
      <c r="I843" s="14" t="str">
        <f>Разбивка_по_щитам!L848</f>
        <v/>
      </c>
      <c r="J843" s="14" t="str">
        <f>Разбивка_по_щитам!M848</f>
        <v/>
      </c>
      <c r="K843" s="14" t="str">
        <f>Разбивка_по_щитам!N848</f>
        <v/>
      </c>
      <c r="L843" s="14"/>
      <c r="M843" s="14" t="str">
        <f>Разбивка_по_щитам!P848</f>
        <v/>
      </c>
      <c r="N843" s="14"/>
    </row>
    <row r="844" spans="2:14" x14ac:dyDescent="0.2">
      <c r="B844" s="14" t="str">
        <f>Разбивка_по_щитам!B849</f>
        <v/>
      </c>
      <c r="C844" s="14">
        <f>Разбивка_по_щитам!C849</f>
        <v>0</v>
      </c>
      <c r="D844" s="14">
        <f>Разбивка_по_щитам!F849</f>
        <v>0</v>
      </c>
      <c r="E844" s="14">
        <f>Разбивка_по_щитам!H849</f>
        <v>0</v>
      </c>
      <c r="F844" s="14" t="e">
        <f>Разбивка_по_щитам!I849</f>
        <v>#N/A</v>
      </c>
      <c r="G844" s="14" t="str">
        <f>Разбивка_по_щитам!J849</f>
        <v/>
      </c>
      <c r="H844" s="14" t="str">
        <f>Разбивка_по_щитам!K849</f>
        <v/>
      </c>
      <c r="I844" s="14" t="str">
        <f>Разбивка_по_щитам!L849</f>
        <v/>
      </c>
      <c r="J844" s="14" t="str">
        <f>Разбивка_по_щитам!M849</f>
        <v/>
      </c>
      <c r="K844" s="14" t="str">
        <f>Разбивка_по_щитам!N849</f>
        <v/>
      </c>
      <c r="L844" s="14"/>
      <c r="M844" s="14" t="str">
        <f>Разбивка_по_щитам!P849</f>
        <v/>
      </c>
      <c r="N844" s="14"/>
    </row>
    <row r="845" spans="2:14" x14ac:dyDescent="0.2">
      <c r="B845" s="14" t="str">
        <f>Разбивка_по_щитам!B850</f>
        <v/>
      </c>
      <c r="C845" s="14">
        <f>Разбивка_по_щитам!C850</f>
        <v>0</v>
      </c>
      <c r="D845" s="14">
        <f>Разбивка_по_щитам!F850</f>
        <v>0</v>
      </c>
      <c r="E845" s="14">
        <f>Разбивка_по_щитам!H850</f>
        <v>0</v>
      </c>
      <c r="F845" s="14" t="e">
        <f>Разбивка_по_щитам!I850</f>
        <v>#N/A</v>
      </c>
      <c r="G845" s="14" t="str">
        <f>Разбивка_по_щитам!J850</f>
        <v/>
      </c>
      <c r="H845" s="14" t="str">
        <f>Разбивка_по_щитам!K850</f>
        <v/>
      </c>
      <c r="I845" s="14" t="str">
        <f>Разбивка_по_щитам!L850</f>
        <v/>
      </c>
      <c r="J845" s="14" t="str">
        <f>Разбивка_по_щитам!M850</f>
        <v/>
      </c>
      <c r="K845" s="14" t="str">
        <f>Разбивка_по_щитам!N850</f>
        <v/>
      </c>
      <c r="L845" s="14"/>
      <c r="M845" s="14" t="str">
        <f>Разбивка_по_щитам!P850</f>
        <v/>
      </c>
      <c r="N845" s="14"/>
    </row>
    <row r="846" spans="2:14" x14ac:dyDescent="0.2">
      <c r="B846" s="14" t="str">
        <f>Разбивка_по_щитам!B851</f>
        <v/>
      </c>
      <c r="C846" s="14">
        <f>Разбивка_по_щитам!C851</f>
        <v>0</v>
      </c>
      <c r="D846" s="14">
        <f>Разбивка_по_щитам!F851</f>
        <v>0</v>
      </c>
      <c r="E846" s="14">
        <f>Разбивка_по_щитам!H851</f>
        <v>0</v>
      </c>
      <c r="F846" s="14" t="e">
        <f>Разбивка_по_щитам!I851</f>
        <v>#N/A</v>
      </c>
      <c r="G846" s="14" t="str">
        <f>Разбивка_по_щитам!J851</f>
        <v/>
      </c>
      <c r="H846" s="14" t="str">
        <f>Разбивка_по_щитам!K851</f>
        <v/>
      </c>
      <c r="I846" s="14" t="str">
        <f>Разбивка_по_щитам!L851</f>
        <v/>
      </c>
      <c r="J846" s="14" t="str">
        <f>Разбивка_по_щитам!M851</f>
        <v/>
      </c>
      <c r="K846" s="14" t="str">
        <f>Разбивка_по_щитам!N851</f>
        <v/>
      </c>
      <c r="L846" s="14"/>
      <c r="M846" s="14" t="str">
        <f>Разбивка_по_щитам!P851</f>
        <v/>
      </c>
      <c r="N846" s="14"/>
    </row>
    <row r="847" spans="2:14" x14ac:dyDescent="0.2">
      <c r="B847" s="14" t="str">
        <f>Разбивка_по_щитам!B852</f>
        <v/>
      </c>
      <c r="C847" s="14">
        <f>Разбивка_по_щитам!C852</f>
        <v>0</v>
      </c>
      <c r="D847" s="14">
        <f>Разбивка_по_щитам!F852</f>
        <v>0</v>
      </c>
      <c r="E847" s="14">
        <f>Разбивка_по_щитам!H852</f>
        <v>0</v>
      </c>
      <c r="F847" s="14" t="e">
        <f>Разбивка_по_щитам!I852</f>
        <v>#N/A</v>
      </c>
      <c r="G847" s="14" t="str">
        <f>Разбивка_по_щитам!J852</f>
        <v/>
      </c>
      <c r="H847" s="14" t="str">
        <f>Разбивка_по_щитам!K852</f>
        <v/>
      </c>
      <c r="I847" s="14" t="str">
        <f>Разбивка_по_щитам!L852</f>
        <v/>
      </c>
      <c r="J847" s="14" t="str">
        <f>Разбивка_по_щитам!M852</f>
        <v/>
      </c>
      <c r="K847" s="14" t="str">
        <f>Разбивка_по_щитам!N852</f>
        <v/>
      </c>
      <c r="L847" s="14"/>
      <c r="M847" s="14" t="str">
        <f>Разбивка_по_щитам!P852</f>
        <v/>
      </c>
      <c r="N847" s="14"/>
    </row>
    <row r="848" spans="2:14" x14ac:dyDescent="0.2">
      <c r="B848" s="14" t="str">
        <f>Разбивка_по_щитам!B853</f>
        <v/>
      </c>
      <c r="C848" s="14">
        <f>Разбивка_по_щитам!C853</f>
        <v>0</v>
      </c>
      <c r="D848" s="14">
        <f>Разбивка_по_щитам!F853</f>
        <v>0</v>
      </c>
      <c r="E848" s="14">
        <f>Разбивка_по_щитам!H853</f>
        <v>0</v>
      </c>
      <c r="F848" s="14" t="e">
        <f>Разбивка_по_щитам!I853</f>
        <v>#N/A</v>
      </c>
      <c r="G848" s="14" t="str">
        <f>Разбивка_по_щитам!J853</f>
        <v/>
      </c>
      <c r="H848" s="14" t="str">
        <f>Разбивка_по_щитам!K853</f>
        <v/>
      </c>
      <c r="I848" s="14" t="str">
        <f>Разбивка_по_щитам!L853</f>
        <v/>
      </c>
      <c r="J848" s="14" t="str">
        <f>Разбивка_по_щитам!M853</f>
        <v/>
      </c>
      <c r="K848" s="14" t="str">
        <f>Разбивка_по_щитам!N853</f>
        <v/>
      </c>
      <c r="L848" s="14"/>
      <c r="M848" s="14" t="str">
        <f>Разбивка_по_щитам!P853</f>
        <v/>
      </c>
      <c r="N848" s="14"/>
    </row>
    <row r="849" spans="2:14" x14ac:dyDescent="0.2">
      <c r="B849" s="14" t="str">
        <f>Разбивка_по_щитам!B854</f>
        <v/>
      </c>
      <c r="C849" s="14">
        <f>Разбивка_по_щитам!C854</f>
        <v>0</v>
      </c>
      <c r="D849" s="14">
        <f>Разбивка_по_щитам!F854</f>
        <v>0</v>
      </c>
      <c r="E849" s="14">
        <f>Разбивка_по_щитам!H854</f>
        <v>0</v>
      </c>
      <c r="F849" s="14" t="e">
        <f>Разбивка_по_щитам!I854</f>
        <v>#N/A</v>
      </c>
      <c r="G849" s="14" t="str">
        <f>Разбивка_по_щитам!J854</f>
        <v/>
      </c>
      <c r="H849" s="14" t="str">
        <f>Разбивка_по_щитам!K854</f>
        <v/>
      </c>
      <c r="I849" s="14" t="str">
        <f>Разбивка_по_щитам!L854</f>
        <v/>
      </c>
      <c r="J849" s="14" t="str">
        <f>Разбивка_по_щитам!M854</f>
        <v/>
      </c>
      <c r="K849" s="14" t="str">
        <f>Разбивка_по_щитам!N854</f>
        <v/>
      </c>
      <c r="L849" s="14"/>
      <c r="M849" s="14" t="str">
        <f>Разбивка_по_щитам!P854</f>
        <v/>
      </c>
      <c r="N849" s="14"/>
    </row>
    <row r="850" spans="2:14" x14ac:dyDescent="0.2">
      <c r="B850" s="14" t="str">
        <f>Разбивка_по_щитам!B855</f>
        <v/>
      </c>
      <c r="C850" s="14">
        <f>Разбивка_по_щитам!C855</f>
        <v>0</v>
      </c>
      <c r="D850" s="14">
        <f>Разбивка_по_щитам!F855</f>
        <v>0</v>
      </c>
      <c r="E850" s="14">
        <f>Разбивка_по_щитам!H855</f>
        <v>0</v>
      </c>
      <c r="F850" s="14" t="e">
        <f>Разбивка_по_щитам!I855</f>
        <v>#N/A</v>
      </c>
      <c r="G850" s="14" t="str">
        <f>Разбивка_по_щитам!J855</f>
        <v/>
      </c>
      <c r="H850" s="14" t="str">
        <f>Разбивка_по_щитам!K855</f>
        <v/>
      </c>
      <c r="I850" s="14" t="str">
        <f>Разбивка_по_щитам!L855</f>
        <v/>
      </c>
      <c r="J850" s="14" t="str">
        <f>Разбивка_по_щитам!M855</f>
        <v/>
      </c>
      <c r="K850" s="14" t="str">
        <f>Разбивка_по_щитам!N855</f>
        <v/>
      </c>
      <c r="L850" s="14"/>
      <c r="M850" s="14" t="str">
        <f>Разбивка_по_щитам!P855</f>
        <v/>
      </c>
      <c r="N850" s="14"/>
    </row>
    <row r="851" spans="2:14" x14ac:dyDescent="0.2">
      <c r="B851" s="14" t="str">
        <f>Разбивка_по_щитам!B856</f>
        <v/>
      </c>
      <c r="C851" s="14">
        <f>Разбивка_по_щитам!C856</f>
        <v>0</v>
      </c>
      <c r="D851" s="14">
        <f>Разбивка_по_щитам!F856</f>
        <v>0</v>
      </c>
      <c r="E851" s="14">
        <f>Разбивка_по_щитам!H856</f>
        <v>0</v>
      </c>
      <c r="F851" s="14" t="e">
        <f>Разбивка_по_щитам!I856</f>
        <v>#N/A</v>
      </c>
      <c r="G851" s="14" t="str">
        <f>Разбивка_по_щитам!J856</f>
        <v/>
      </c>
      <c r="H851" s="14" t="str">
        <f>Разбивка_по_щитам!K856</f>
        <v/>
      </c>
      <c r="I851" s="14" t="str">
        <f>Разбивка_по_щитам!L856</f>
        <v/>
      </c>
      <c r="J851" s="14" t="str">
        <f>Разбивка_по_щитам!M856</f>
        <v/>
      </c>
      <c r="K851" s="14" t="str">
        <f>Разбивка_по_щитам!N856</f>
        <v/>
      </c>
      <c r="L851" s="14"/>
      <c r="M851" s="14" t="str">
        <f>Разбивка_по_щитам!P856</f>
        <v/>
      </c>
      <c r="N851" s="14"/>
    </row>
    <row r="852" spans="2:14" x14ac:dyDescent="0.2">
      <c r="B852" s="14" t="str">
        <f>Разбивка_по_щитам!B857</f>
        <v/>
      </c>
      <c r="C852" s="14">
        <f>Разбивка_по_щитам!C857</f>
        <v>0</v>
      </c>
      <c r="D852" s="14">
        <f>Разбивка_по_щитам!F857</f>
        <v>0</v>
      </c>
      <c r="E852" s="14">
        <f>Разбивка_по_щитам!H857</f>
        <v>0</v>
      </c>
      <c r="F852" s="14" t="e">
        <f>Разбивка_по_щитам!I857</f>
        <v>#N/A</v>
      </c>
      <c r="G852" s="14" t="str">
        <f>Разбивка_по_щитам!J857</f>
        <v/>
      </c>
      <c r="H852" s="14" t="str">
        <f>Разбивка_по_щитам!K857</f>
        <v/>
      </c>
      <c r="I852" s="14" t="str">
        <f>Разбивка_по_щитам!L857</f>
        <v/>
      </c>
      <c r="J852" s="14" t="str">
        <f>Разбивка_по_щитам!M857</f>
        <v/>
      </c>
      <c r="K852" s="14" t="str">
        <f>Разбивка_по_щитам!N857</f>
        <v/>
      </c>
      <c r="L852" s="14"/>
      <c r="M852" s="14" t="str">
        <f>Разбивка_по_щитам!P857</f>
        <v/>
      </c>
      <c r="N852" s="14"/>
    </row>
    <row r="853" spans="2:14" x14ac:dyDescent="0.2">
      <c r="B853" s="14" t="str">
        <f>Разбивка_по_щитам!B858</f>
        <v/>
      </c>
      <c r="C853" s="14">
        <f>Разбивка_по_щитам!C858</f>
        <v>0</v>
      </c>
      <c r="D853" s="14">
        <f>Разбивка_по_щитам!F858</f>
        <v>0</v>
      </c>
      <c r="E853" s="14">
        <f>Разбивка_по_щитам!H858</f>
        <v>0</v>
      </c>
      <c r="F853" s="14" t="e">
        <f>Разбивка_по_щитам!I858</f>
        <v>#N/A</v>
      </c>
      <c r="G853" s="14" t="str">
        <f>Разбивка_по_щитам!J858</f>
        <v/>
      </c>
      <c r="H853" s="14" t="str">
        <f>Разбивка_по_щитам!K858</f>
        <v/>
      </c>
      <c r="I853" s="14" t="str">
        <f>Разбивка_по_щитам!L858</f>
        <v/>
      </c>
      <c r="J853" s="14" t="str">
        <f>Разбивка_по_щитам!M858</f>
        <v/>
      </c>
      <c r="K853" s="14" t="str">
        <f>Разбивка_по_щитам!N858</f>
        <v/>
      </c>
      <c r="L853" s="14"/>
      <c r="M853" s="14" t="str">
        <f>Разбивка_по_щитам!P858</f>
        <v/>
      </c>
      <c r="N853" s="14"/>
    </row>
    <row r="854" spans="2:14" x14ac:dyDescent="0.2">
      <c r="B854" s="14" t="str">
        <f>Разбивка_по_щитам!B859</f>
        <v/>
      </c>
      <c r="C854" s="14">
        <f>Разбивка_по_щитам!C859</f>
        <v>0</v>
      </c>
      <c r="D854" s="14">
        <f>Разбивка_по_щитам!F859</f>
        <v>0</v>
      </c>
      <c r="E854" s="14">
        <f>Разбивка_по_щитам!H859</f>
        <v>0</v>
      </c>
      <c r="F854" s="14" t="e">
        <f>Разбивка_по_щитам!I859</f>
        <v>#N/A</v>
      </c>
      <c r="G854" s="14" t="str">
        <f>Разбивка_по_щитам!J859</f>
        <v/>
      </c>
      <c r="H854" s="14" t="str">
        <f>Разбивка_по_щитам!K859</f>
        <v/>
      </c>
      <c r="I854" s="14" t="str">
        <f>Разбивка_по_щитам!L859</f>
        <v/>
      </c>
      <c r="J854" s="14" t="str">
        <f>Разбивка_по_щитам!M859</f>
        <v/>
      </c>
      <c r="K854" s="14" t="str">
        <f>Разбивка_по_щитам!N859</f>
        <v/>
      </c>
      <c r="L854" s="14"/>
      <c r="M854" s="14" t="str">
        <f>Разбивка_по_щитам!P859</f>
        <v/>
      </c>
      <c r="N854" s="14"/>
    </row>
    <row r="855" spans="2:14" x14ac:dyDescent="0.2">
      <c r="B855" s="14" t="str">
        <f>Разбивка_по_щитам!B860</f>
        <v/>
      </c>
      <c r="C855" s="14">
        <f>Разбивка_по_щитам!C860</f>
        <v>0</v>
      </c>
      <c r="D855" s="14">
        <f>Разбивка_по_щитам!F860</f>
        <v>0</v>
      </c>
      <c r="E855" s="14">
        <f>Разбивка_по_щитам!H860</f>
        <v>0</v>
      </c>
      <c r="F855" s="14" t="e">
        <f>Разбивка_по_щитам!I860</f>
        <v>#N/A</v>
      </c>
      <c r="G855" s="14" t="str">
        <f>Разбивка_по_щитам!J860</f>
        <v/>
      </c>
      <c r="H855" s="14" t="str">
        <f>Разбивка_по_щитам!K860</f>
        <v/>
      </c>
      <c r="I855" s="14" t="str">
        <f>Разбивка_по_щитам!L860</f>
        <v/>
      </c>
      <c r="J855" s="14" t="str">
        <f>Разбивка_по_щитам!M860</f>
        <v/>
      </c>
      <c r="K855" s="14" t="str">
        <f>Разбивка_по_щитам!N860</f>
        <v/>
      </c>
      <c r="L855" s="14"/>
      <c r="M855" s="14" t="str">
        <f>Разбивка_по_щитам!P860</f>
        <v/>
      </c>
      <c r="N855" s="14"/>
    </row>
    <row r="856" spans="2:14" x14ac:dyDescent="0.2">
      <c r="B856" s="14" t="str">
        <f>Разбивка_по_щитам!B861</f>
        <v/>
      </c>
      <c r="C856" s="14">
        <f>Разбивка_по_щитам!C861</f>
        <v>0</v>
      </c>
      <c r="D856" s="14">
        <f>Разбивка_по_щитам!F861</f>
        <v>0</v>
      </c>
      <c r="E856" s="14">
        <f>Разбивка_по_щитам!H861</f>
        <v>0</v>
      </c>
      <c r="F856" s="14" t="e">
        <f>Разбивка_по_щитам!I861</f>
        <v>#N/A</v>
      </c>
      <c r="G856" s="14" t="str">
        <f>Разбивка_по_щитам!J861</f>
        <v/>
      </c>
      <c r="H856" s="14" t="str">
        <f>Разбивка_по_щитам!K861</f>
        <v/>
      </c>
      <c r="I856" s="14" t="str">
        <f>Разбивка_по_щитам!L861</f>
        <v/>
      </c>
      <c r="J856" s="14" t="str">
        <f>Разбивка_по_щитам!M861</f>
        <v/>
      </c>
      <c r="K856" s="14" t="str">
        <f>Разбивка_по_щитам!N861</f>
        <v/>
      </c>
      <c r="L856" s="14"/>
      <c r="M856" s="14" t="str">
        <f>Разбивка_по_щитам!P861</f>
        <v/>
      </c>
      <c r="N856" s="14"/>
    </row>
    <row r="857" spans="2:14" x14ac:dyDescent="0.2">
      <c r="B857" s="14" t="str">
        <f>Разбивка_по_щитам!B862</f>
        <v/>
      </c>
      <c r="C857" s="14">
        <f>Разбивка_по_щитам!C862</f>
        <v>0</v>
      </c>
      <c r="D857" s="14">
        <f>Разбивка_по_щитам!F862</f>
        <v>0</v>
      </c>
      <c r="E857" s="14">
        <f>Разбивка_по_щитам!H862</f>
        <v>0</v>
      </c>
      <c r="F857" s="14" t="e">
        <f>Разбивка_по_щитам!I862</f>
        <v>#N/A</v>
      </c>
      <c r="G857" s="14" t="str">
        <f>Разбивка_по_щитам!J862</f>
        <v/>
      </c>
      <c r="H857" s="14" t="str">
        <f>Разбивка_по_щитам!K862</f>
        <v/>
      </c>
      <c r="I857" s="14" t="str">
        <f>Разбивка_по_щитам!L862</f>
        <v/>
      </c>
      <c r="J857" s="14" t="str">
        <f>Разбивка_по_щитам!M862</f>
        <v/>
      </c>
      <c r="K857" s="14" t="str">
        <f>Разбивка_по_щитам!N862</f>
        <v/>
      </c>
      <c r="L857" s="14"/>
      <c r="M857" s="14" t="str">
        <f>Разбивка_по_щитам!P862</f>
        <v/>
      </c>
      <c r="N857" s="14"/>
    </row>
    <row r="858" spans="2:14" x14ac:dyDescent="0.2">
      <c r="B858" s="14" t="str">
        <f>Разбивка_по_щитам!B863</f>
        <v/>
      </c>
      <c r="C858" s="14">
        <f>Разбивка_по_щитам!C863</f>
        <v>0</v>
      </c>
      <c r="D858" s="14">
        <f>Разбивка_по_щитам!F863</f>
        <v>0</v>
      </c>
      <c r="E858" s="14">
        <f>Разбивка_по_щитам!H863</f>
        <v>0</v>
      </c>
      <c r="F858" s="14" t="e">
        <f>Разбивка_по_щитам!I863</f>
        <v>#N/A</v>
      </c>
      <c r="G858" s="14" t="str">
        <f>Разбивка_по_щитам!J863</f>
        <v/>
      </c>
      <c r="H858" s="14" t="str">
        <f>Разбивка_по_щитам!K863</f>
        <v/>
      </c>
      <c r="I858" s="14" t="str">
        <f>Разбивка_по_щитам!L863</f>
        <v/>
      </c>
      <c r="J858" s="14" t="str">
        <f>Разбивка_по_щитам!M863</f>
        <v/>
      </c>
      <c r="K858" s="14" t="str">
        <f>Разбивка_по_щитам!N863</f>
        <v/>
      </c>
      <c r="L858" s="14"/>
      <c r="M858" s="14" t="str">
        <f>Разбивка_по_щитам!P863</f>
        <v/>
      </c>
      <c r="N858" s="14"/>
    </row>
    <row r="859" spans="2:14" x14ac:dyDescent="0.2">
      <c r="B859" s="14" t="str">
        <f>Разбивка_по_щитам!B864</f>
        <v/>
      </c>
      <c r="C859" s="14">
        <f>Разбивка_по_щитам!C864</f>
        <v>0</v>
      </c>
      <c r="D859" s="14">
        <f>Разбивка_по_щитам!F864</f>
        <v>0</v>
      </c>
      <c r="E859" s="14">
        <f>Разбивка_по_щитам!H864</f>
        <v>0</v>
      </c>
      <c r="F859" s="14" t="e">
        <f>Разбивка_по_щитам!I864</f>
        <v>#N/A</v>
      </c>
      <c r="G859" s="14" t="str">
        <f>Разбивка_по_щитам!J864</f>
        <v/>
      </c>
      <c r="H859" s="14" t="str">
        <f>Разбивка_по_щитам!K864</f>
        <v/>
      </c>
      <c r="I859" s="14" t="str">
        <f>Разбивка_по_щитам!L864</f>
        <v/>
      </c>
      <c r="J859" s="14" t="str">
        <f>Разбивка_по_щитам!M864</f>
        <v/>
      </c>
      <c r="K859" s="14" t="str">
        <f>Разбивка_по_щитам!N864</f>
        <v/>
      </c>
      <c r="L859" s="14"/>
      <c r="M859" s="14" t="str">
        <f>Разбивка_по_щитам!P864</f>
        <v/>
      </c>
      <c r="N859" s="14"/>
    </row>
    <row r="860" spans="2:14" x14ac:dyDescent="0.2">
      <c r="B860" s="14" t="str">
        <f>Разбивка_по_щитам!B865</f>
        <v/>
      </c>
      <c r="C860" s="14">
        <f>Разбивка_по_щитам!C865</f>
        <v>0</v>
      </c>
      <c r="D860" s="14">
        <f>Разбивка_по_щитам!F865</f>
        <v>0</v>
      </c>
      <c r="E860" s="14">
        <f>Разбивка_по_щитам!H865</f>
        <v>0</v>
      </c>
      <c r="F860" s="14" t="e">
        <f>Разбивка_по_щитам!I865</f>
        <v>#N/A</v>
      </c>
      <c r="G860" s="14" t="str">
        <f>Разбивка_по_щитам!J865</f>
        <v/>
      </c>
      <c r="H860" s="14" t="str">
        <f>Разбивка_по_щитам!K865</f>
        <v/>
      </c>
      <c r="I860" s="14" t="str">
        <f>Разбивка_по_щитам!L865</f>
        <v/>
      </c>
      <c r="J860" s="14" t="str">
        <f>Разбивка_по_щитам!M865</f>
        <v/>
      </c>
      <c r="K860" s="14" t="str">
        <f>Разбивка_по_щитам!N865</f>
        <v/>
      </c>
      <c r="L860" s="14"/>
      <c r="M860" s="14" t="str">
        <f>Разбивка_по_щитам!P865</f>
        <v/>
      </c>
      <c r="N860" s="14"/>
    </row>
    <row r="861" spans="2:14" x14ac:dyDescent="0.2">
      <c r="B861" s="14" t="str">
        <f>Разбивка_по_щитам!B866</f>
        <v/>
      </c>
      <c r="C861" s="14">
        <f>Разбивка_по_щитам!C866</f>
        <v>0</v>
      </c>
      <c r="D861" s="14">
        <f>Разбивка_по_щитам!F866</f>
        <v>0</v>
      </c>
      <c r="E861" s="14">
        <f>Разбивка_по_щитам!H866</f>
        <v>0</v>
      </c>
      <c r="F861" s="14" t="e">
        <f>Разбивка_по_щитам!I866</f>
        <v>#N/A</v>
      </c>
      <c r="G861" s="14" t="str">
        <f>Разбивка_по_щитам!J866</f>
        <v/>
      </c>
      <c r="H861" s="14" t="str">
        <f>Разбивка_по_щитам!K866</f>
        <v/>
      </c>
      <c r="I861" s="14" t="str">
        <f>Разбивка_по_щитам!L866</f>
        <v/>
      </c>
      <c r="J861" s="14" t="str">
        <f>Разбивка_по_щитам!M866</f>
        <v/>
      </c>
      <c r="K861" s="14" t="str">
        <f>Разбивка_по_щитам!N866</f>
        <v/>
      </c>
      <c r="L861" s="14"/>
      <c r="M861" s="14" t="str">
        <f>Разбивка_по_щитам!P866</f>
        <v/>
      </c>
      <c r="N861" s="14"/>
    </row>
    <row r="862" spans="2:14" x14ac:dyDescent="0.2">
      <c r="B862" s="14" t="str">
        <f>Разбивка_по_щитам!B867</f>
        <v/>
      </c>
      <c r="C862" s="14">
        <f>Разбивка_по_щитам!C867</f>
        <v>0</v>
      </c>
      <c r="D862" s="14">
        <f>Разбивка_по_щитам!F867</f>
        <v>0</v>
      </c>
      <c r="E862" s="14">
        <f>Разбивка_по_щитам!H867</f>
        <v>0</v>
      </c>
      <c r="F862" s="14" t="e">
        <f>Разбивка_по_щитам!I867</f>
        <v>#N/A</v>
      </c>
      <c r="G862" s="14" t="str">
        <f>Разбивка_по_щитам!J867</f>
        <v/>
      </c>
      <c r="H862" s="14" t="str">
        <f>Разбивка_по_щитам!K867</f>
        <v/>
      </c>
      <c r="I862" s="14" t="str">
        <f>Разбивка_по_щитам!L867</f>
        <v/>
      </c>
      <c r="J862" s="14" t="str">
        <f>Разбивка_по_щитам!M867</f>
        <v/>
      </c>
      <c r="K862" s="14" t="str">
        <f>Разбивка_по_щитам!N867</f>
        <v/>
      </c>
      <c r="L862" s="14"/>
      <c r="M862" s="14" t="str">
        <f>Разбивка_по_щитам!P867</f>
        <v/>
      </c>
      <c r="N862" s="14"/>
    </row>
    <row r="863" spans="2:14" x14ac:dyDescent="0.2">
      <c r="B863" s="14" t="str">
        <f>Разбивка_по_щитам!B868</f>
        <v/>
      </c>
      <c r="C863" s="14">
        <f>Разбивка_по_щитам!C868</f>
        <v>0</v>
      </c>
      <c r="D863" s="14">
        <f>Разбивка_по_щитам!F868</f>
        <v>0</v>
      </c>
      <c r="E863" s="14">
        <f>Разбивка_по_щитам!H868</f>
        <v>0</v>
      </c>
      <c r="F863" s="14" t="e">
        <f>Разбивка_по_щитам!I868</f>
        <v>#N/A</v>
      </c>
      <c r="G863" s="14" t="str">
        <f>Разбивка_по_щитам!J868</f>
        <v/>
      </c>
      <c r="H863" s="14" t="str">
        <f>Разбивка_по_щитам!K868</f>
        <v/>
      </c>
      <c r="I863" s="14" t="str">
        <f>Разбивка_по_щитам!L868</f>
        <v/>
      </c>
      <c r="J863" s="14" t="str">
        <f>Разбивка_по_щитам!M868</f>
        <v/>
      </c>
      <c r="K863" s="14" t="str">
        <f>Разбивка_по_щитам!N868</f>
        <v/>
      </c>
      <c r="L863" s="14"/>
      <c r="M863" s="14" t="str">
        <f>Разбивка_по_щитам!P868</f>
        <v/>
      </c>
      <c r="N863" s="14"/>
    </row>
    <row r="864" spans="2:14" x14ac:dyDescent="0.2">
      <c r="B864" s="14" t="str">
        <f>Разбивка_по_щитам!B869</f>
        <v/>
      </c>
      <c r="C864" s="14">
        <f>Разбивка_по_щитам!C869</f>
        <v>0</v>
      </c>
      <c r="D864" s="14">
        <f>Разбивка_по_щитам!F869</f>
        <v>0</v>
      </c>
      <c r="E864" s="14">
        <f>Разбивка_по_щитам!H869</f>
        <v>0</v>
      </c>
      <c r="F864" s="14" t="e">
        <f>Разбивка_по_щитам!I869</f>
        <v>#N/A</v>
      </c>
      <c r="G864" s="14" t="str">
        <f>Разбивка_по_щитам!J869</f>
        <v/>
      </c>
      <c r="H864" s="14" t="str">
        <f>Разбивка_по_щитам!K869</f>
        <v/>
      </c>
      <c r="I864" s="14" t="str">
        <f>Разбивка_по_щитам!L869</f>
        <v/>
      </c>
      <c r="J864" s="14" t="str">
        <f>Разбивка_по_щитам!M869</f>
        <v/>
      </c>
      <c r="K864" s="14" t="str">
        <f>Разбивка_по_щитам!N869</f>
        <v/>
      </c>
      <c r="L864" s="14"/>
      <c r="M864" s="14" t="str">
        <f>Разбивка_по_щитам!P869</f>
        <v/>
      </c>
      <c r="N864" s="14"/>
    </row>
    <row r="865" spans="2:14" x14ac:dyDescent="0.2">
      <c r="B865" s="14" t="str">
        <f>Разбивка_по_щитам!B870</f>
        <v/>
      </c>
      <c r="C865" s="14">
        <f>Разбивка_по_щитам!C870</f>
        <v>0</v>
      </c>
      <c r="D865" s="14">
        <f>Разбивка_по_щитам!F870</f>
        <v>0</v>
      </c>
      <c r="E865" s="14">
        <f>Разбивка_по_щитам!H870</f>
        <v>0</v>
      </c>
      <c r="F865" s="14" t="e">
        <f>Разбивка_по_щитам!I870</f>
        <v>#N/A</v>
      </c>
      <c r="G865" s="14" t="str">
        <f>Разбивка_по_щитам!J870</f>
        <v/>
      </c>
      <c r="H865" s="14" t="str">
        <f>Разбивка_по_щитам!K870</f>
        <v/>
      </c>
      <c r="I865" s="14" t="str">
        <f>Разбивка_по_щитам!L870</f>
        <v/>
      </c>
      <c r="J865" s="14" t="str">
        <f>Разбивка_по_щитам!M870</f>
        <v/>
      </c>
      <c r="K865" s="14" t="str">
        <f>Разбивка_по_щитам!N870</f>
        <v/>
      </c>
      <c r="L865" s="14"/>
      <c r="M865" s="14" t="str">
        <f>Разбивка_по_щитам!P870</f>
        <v/>
      </c>
      <c r="N865" s="14"/>
    </row>
    <row r="866" spans="2:14" x14ac:dyDescent="0.2">
      <c r="B866" s="14" t="str">
        <f>Разбивка_по_щитам!B871</f>
        <v/>
      </c>
      <c r="C866" s="14">
        <f>Разбивка_по_щитам!C871</f>
        <v>0</v>
      </c>
      <c r="D866" s="14">
        <f>Разбивка_по_щитам!F871</f>
        <v>0</v>
      </c>
      <c r="E866" s="14">
        <f>Разбивка_по_щитам!H871</f>
        <v>0</v>
      </c>
      <c r="F866" s="14" t="e">
        <f>Разбивка_по_щитам!I871</f>
        <v>#N/A</v>
      </c>
      <c r="G866" s="14" t="str">
        <f>Разбивка_по_щитам!J871</f>
        <v/>
      </c>
      <c r="H866" s="14" t="str">
        <f>Разбивка_по_щитам!K871</f>
        <v/>
      </c>
      <c r="I866" s="14" t="str">
        <f>Разбивка_по_щитам!L871</f>
        <v/>
      </c>
      <c r="J866" s="14" t="str">
        <f>Разбивка_по_щитам!M871</f>
        <v/>
      </c>
      <c r="K866" s="14" t="str">
        <f>Разбивка_по_щитам!N871</f>
        <v/>
      </c>
      <c r="L866" s="14"/>
      <c r="M866" s="14" t="str">
        <f>Разбивка_по_щитам!P871</f>
        <v/>
      </c>
      <c r="N866" s="14"/>
    </row>
    <row r="867" spans="2:14" x14ac:dyDescent="0.2">
      <c r="B867" s="14" t="str">
        <f>Разбивка_по_щитам!B872</f>
        <v/>
      </c>
      <c r="C867" s="14">
        <f>Разбивка_по_щитам!C872</f>
        <v>0</v>
      </c>
      <c r="D867" s="14">
        <f>Разбивка_по_щитам!F872</f>
        <v>0</v>
      </c>
      <c r="E867" s="14">
        <f>Разбивка_по_щитам!H872</f>
        <v>0</v>
      </c>
      <c r="F867" s="14" t="e">
        <f>Разбивка_по_щитам!I872</f>
        <v>#N/A</v>
      </c>
      <c r="G867" s="14" t="str">
        <f>Разбивка_по_щитам!J872</f>
        <v/>
      </c>
      <c r="H867" s="14" t="str">
        <f>Разбивка_по_щитам!K872</f>
        <v/>
      </c>
      <c r="I867" s="14" t="str">
        <f>Разбивка_по_щитам!L872</f>
        <v/>
      </c>
      <c r="J867" s="14" t="str">
        <f>Разбивка_по_щитам!M872</f>
        <v/>
      </c>
      <c r="K867" s="14" t="str">
        <f>Разбивка_по_щитам!N872</f>
        <v/>
      </c>
      <c r="L867" s="14"/>
      <c r="M867" s="14" t="str">
        <f>Разбивка_по_щитам!P872</f>
        <v/>
      </c>
      <c r="N867" s="14"/>
    </row>
    <row r="868" spans="2:14" x14ac:dyDescent="0.2">
      <c r="B868" s="14" t="str">
        <f>Разбивка_по_щитам!B873</f>
        <v/>
      </c>
      <c r="C868" s="14">
        <f>Разбивка_по_щитам!C873</f>
        <v>0</v>
      </c>
      <c r="D868" s="14">
        <f>Разбивка_по_щитам!F873</f>
        <v>0</v>
      </c>
      <c r="E868" s="14">
        <f>Разбивка_по_щитам!H873</f>
        <v>0</v>
      </c>
      <c r="F868" s="14" t="e">
        <f>Разбивка_по_щитам!I873</f>
        <v>#N/A</v>
      </c>
      <c r="G868" s="14" t="str">
        <f>Разбивка_по_щитам!J873</f>
        <v/>
      </c>
      <c r="H868" s="14" t="str">
        <f>Разбивка_по_щитам!K873</f>
        <v/>
      </c>
      <c r="I868" s="14" t="str">
        <f>Разбивка_по_щитам!L873</f>
        <v/>
      </c>
      <c r="J868" s="14" t="str">
        <f>Разбивка_по_щитам!M873</f>
        <v/>
      </c>
      <c r="K868" s="14" t="str">
        <f>Разбивка_по_щитам!N873</f>
        <v/>
      </c>
      <c r="L868" s="14"/>
      <c r="M868" s="14" t="str">
        <f>Разбивка_по_щитам!P873</f>
        <v/>
      </c>
      <c r="N868" s="14"/>
    </row>
    <row r="869" spans="2:14" x14ac:dyDescent="0.2">
      <c r="B869" s="14" t="str">
        <f>Разбивка_по_щитам!B874</f>
        <v/>
      </c>
      <c r="C869" s="14">
        <f>Разбивка_по_щитам!C874</f>
        <v>0</v>
      </c>
      <c r="D869" s="14">
        <f>Разбивка_по_щитам!F874</f>
        <v>0</v>
      </c>
      <c r="E869" s="14">
        <f>Разбивка_по_щитам!H874</f>
        <v>0</v>
      </c>
      <c r="F869" s="14" t="e">
        <f>Разбивка_по_щитам!I874</f>
        <v>#N/A</v>
      </c>
      <c r="G869" s="14" t="str">
        <f>Разбивка_по_щитам!J874</f>
        <v/>
      </c>
      <c r="H869" s="14" t="str">
        <f>Разбивка_по_щитам!K874</f>
        <v/>
      </c>
      <c r="I869" s="14" t="str">
        <f>Разбивка_по_щитам!L874</f>
        <v/>
      </c>
      <c r="J869" s="14" t="str">
        <f>Разбивка_по_щитам!M874</f>
        <v/>
      </c>
      <c r="K869" s="14" t="str">
        <f>Разбивка_по_щитам!N874</f>
        <v/>
      </c>
      <c r="L869" s="14"/>
      <c r="M869" s="14" t="str">
        <f>Разбивка_по_щитам!P874</f>
        <v/>
      </c>
      <c r="N869" s="14"/>
    </row>
    <row r="870" spans="2:14" x14ac:dyDescent="0.2">
      <c r="B870" s="14" t="str">
        <f>Разбивка_по_щитам!B875</f>
        <v/>
      </c>
      <c r="C870" s="14">
        <f>Разбивка_по_щитам!C875</f>
        <v>0</v>
      </c>
      <c r="D870" s="14">
        <f>Разбивка_по_щитам!F875</f>
        <v>0</v>
      </c>
      <c r="E870" s="14">
        <f>Разбивка_по_щитам!H875</f>
        <v>0</v>
      </c>
      <c r="F870" s="14" t="e">
        <f>Разбивка_по_щитам!I875</f>
        <v>#N/A</v>
      </c>
      <c r="G870" s="14" t="str">
        <f>Разбивка_по_щитам!J875</f>
        <v/>
      </c>
      <c r="H870" s="14" t="str">
        <f>Разбивка_по_щитам!K875</f>
        <v/>
      </c>
      <c r="I870" s="14" t="str">
        <f>Разбивка_по_щитам!L875</f>
        <v/>
      </c>
      <c r="J870" s="14" t="str">
        <f>Разбивка_по_щитам!M875</f>
        <v/>
      </c>
      <c r="K870" s="14" t="str">
        <f>Разбивка_по_щитам!N875</f>
        <v/>
      </c>
      <c r="L870" s="14"/>
      <c r="M870" s="14" t="str">
        <f>Разбивка_по_щитам!P875</f>
        <v/>
      </c>
      <c r="N870" s="14"/>
    </row>
    <row r="871" spans="2:14" x14ac:dyDescent="0.2">
      <c r="B871" s="14" t="str">
        <f>Разбивка_по_щитам!B876</f>
        <v/>
      </c>
      <c r="C871" s="14">
        <f>Разбивка_по_щитам!C876</f>
        <v>0</v>
      </c>
      <c r="D871" s="14">
        <f>Разбивка_по_щитам!F876</f>
        <v>0</v>
      </c>
      <c r="E871" s="14">
        <f>Разбивка_по_щитам!H876</f>
        <v>0</v>
      </c>
      <c r="F871" s="14" t="e">
        <f>Разбивка_по_щитам!I876</f>
        <v>#N/A</v>
      </c>
      <c r="G871" s="14" t="str">
        <f>Разбивка_по_щитам!J876</f>
        <v/>
      </c>
      <c r="H871" s="14" t="str">
        <f>Разбивка_по_щитам!K876</f>
        <v/>
      </c>
      <c r="I871" s="14" t="str">
        <f>Разбивка_по_щитам!L876</f>
        <v/>
      </c>
      <c r="J871" s="14" t="str">
        <f>Разбивка_по_щитам!M876</f>
        <v/>
      </c>
      <c r="K871" s="14" t="str">
        <f>Разбивка_по_щитам!N876</f>
        <v/>
      </c>
      <c r="L871" s="14"/>
      <c r="M871" s="14" t="str">
        <f>Разбивка_по_щитам!P876</f>
        <v/>
      </c>
      <c r="N871" s="14"/>
    </row>
    <row r="872" spans="2:14" x14ac:dyDescent="0.2">
      <c r="B872" s="14" t="str">
        <f>Разбивка_по_щитам!B877</f>
        <v/>
      </c>
      <c r="C872" s="14">
        <f>Разбивка_по_щитам!C877</f>
        <v>0</v>
      </c>
      <c r="D872" s="14">
        <f>Разбивка_по_щитам!F877</f>
        <v>0</v>
      </c>
      <c r="E872" s="14">
        <f>Разбивка_по_щитам!H877</f>
        <v>0</v>
      </c>
      <c r="F872" s="14" t="e">
        <f>Разбивка_по_щитам!I877</f>
        <v>#N/A</v>
      </c>
      <c r="G872" s="14" t="str">
        <f>Разбивка_по_щитам!J877</f>
        <v/>
      </c>
      <c r="H872" s="14" t="str">
        <f>Разбивка_по_щитам!K877</f>
        <v/>
      </c>
      <c r="I872" s="14" t="str">
        <f>Разбивка_по_щитам!L877</f>
        <v/>
      </c>
      <c r="J872" s="14" t="str">
        <f>Разбивка_по_щитам!M877</f>
        <v/>
      </c>
      <c r="K872" s="14" t="str">
        <f>Разбивка_по_щитам!N877</f>
        <v/>
      </c>
      <c r="L872" s="14"/>
      <c r="M872" s="14" t="str">
        <f>Разбивка_по_щитам!P877</f>
        <v/>
      </c>
      <c r="N872" s="14"/>
    </row>
    <row r="873" spans="2:14" x14ac:dyDescent="0.2">
      <c r="B873" s="14" t="str">
        <f>Разбивка_по_щитам!B878</f>
        <v/>
      </c>
      <c r="C873" s="14">
        <f>Разбивка_по_щитам!C878</f>
        <v>0</v>
      </c>
      <c r="D873" s="14">
        <f>Разбивка_по_щитам!F878</f>
        <v>0</v>
      </c>
      <c r="E873" s="14">
        <f>Разбивка_по_щитам!H878</f>
        <v>0</v>
      </c>
      <c r="F873" s="14" t="e">
        <f>Разбивка_по_щитам!I878</f>
        <v>#N/A</v>
      </c>
      <c r="G873" s="14" t="str">
        <f>Разбивка_по_щитам!J878</f>
        <v/>
      </c>
      <c r="H873" s="14" t="str">
        <f>Разбивка_по_щитам!K878</f>
        <v/>
      </c>
      <c r="I873" s="14" t="str">
        <f>Разбивка_по_щитам!L878</f>
        <v/>
      </c>
      <c r="J873" s="14" t="str">
        <f>Разбивка_по_щитам!M878</f>
        <v/>
      </c>
      <c r="K873" s="14" t="str">
        <f>Разбивка_по_щитам!N878</f>
        <v/>
      </c>
      <c r="L873" s="14"/>
      <c r="M873" s="14" t="str">
        <f>Разбивка_по_щитам!P878</f>
        <v/>
      </c>
      <c r="N873" s="14"/>
    </row>
    <row r="874" spans="2:14" x14ac:dyDescent="0.2">
      <c r="B874" s="14" t="str">
        <f>Разбивка_по_щитам!B879</f>
        <v/>
      </c>
      <c r="C874" s="14">
        <f>Разбивка_по_щитам!C879</f>
        <v>0</v>
      </c>
      <c r="D874" s="14">
        <f>Разбивка_по_щитам!F879</f>
        <v>0</v>
      </c>
      <c r="E874" s="14">
        <f>Разбивка_по_щитам!H879</f>
        <v>0</v>
      </c>
      <c r="F874" s="14" t="e">
        <f>Разбивка_по_щитам!I879</f>
        <v>#N/A</v>
      </c>
      <c r="G874" s="14" t="str">
        <f>Разбивка_по_щитам!J879</f>
        <v/>
      </c>
      <c r="H874" s="14" t="str">
        <f>Разбивка_по_щитам!K879</f>
        <v/>
      </c>
      <c r="I874" s="14" t="str">
        <f>Разбивка_по_щитам!L879</f>
        <v/>
      </c>
      <c r="J874" s="14" t="str">
        <f>Разбивка_по_щитам!M879</f>
        <v/>
      </c>
      <c r="K874" s="14" t="str">
        <f>Разбивка_по_щитам!N879</f>
        <v/>
      </c>
      <c r="L874" s="14"/>
      <c r="M874" s="14" t="str">
        <f>Разбивка_по_щитам!P879</f>
        <v/>
      </c>
      <c r="N874" s="14"/>
    </row>
    <row r="875" spans="2:14" x14ac:dyDescent="0.2">
      <c r="B875" s="14" t="str">
        <f>Разбивка_по_щитам!B880</f>
        <v/>
      </c>
      <c r="C875" s="14">
        <f>Разбивка_по_щитам!C880</f>
        <v>0</v>
      </c>
      <c r="D875" s="14">
        <f>Разбивка_по_щитам!F880</f>
        <v>0</v>
      </c>
      <c r="E875" s="14">
        <f>Разбивка_по_щитам!H880</f>
        <v>0</v>
      </c>
      <c r="F875" s="14" t="e">
        <f>Разбивка_по_щитам!I880</f>
        <v>#N/A</v>
      </c>
      <c r="G875" s="14" t="str">
        <f>Разбивка_по_щитам!J880</f>
        <v/>
      </c>
      <c r="H875" s="14" t="str">
        <f>Разбивка_по_щитам!K880</f>
        <v/>
      </c>
      <c r="I875" s="14" t="str">
        <f>Разбивка_по_щитам!L880</f>
        <v/>
      </c>
      <c r="J875" s="14" t="str">
        <f>Разбивка_по_щитам!M880</f>
        <v/>
      </c>
      <c r="K875" s="14" t="str">
        <f>Разбивка_по_щитам!N880</f>
        <v/>
      </c>
      <c r="L875" s="14"/>
      <c r="M875" s="14" t="str">
        <f>Разбивка_по_щитам!P880</f>
        <v/>
      </c>
      <c r="N875" s="14"/>
    </row>
    <row r="876" spans="2:14" x14ac:dyDescent="0.2">
      <c r="B876" s="14" t="str">
        <f>Разбивка_по_щитам!B881</f>
        <v/>
      </c>
      <c r="C876" s="14">
        <f>Разбивка_по_щитам!C881</f>
        <v>0</v>
      </c>
      <c r="D876" s="14">
        <f>Разбивка_по_щитам!F881</f>
        <v>0</v>
      </c>
      <c r="E876" s="14">
        <f>Разбивка_по_щитам!H881</f>
        <v>0</v>
      </c>
      <c r="F876" s="14" t="e">
        <f>Разбивка_по_щитам!I881</f>
        <v>#N/A</v>
      </c>
      <c r="G876" s="14" t="str">
        <f>Разбивка_по_щитам!J881</f>
        <v/>
      </c>
      <c r="H876" s="14" t="str">
        <f>Разбивка_по_щитам!K881</f>
        <v/>
      </c>
      <c r="I876" s="14" t="str">
        <f>Разбивка_по_щитам!L881</f>
        <v/>
      </c>
      <c r="J876" s="14" t="str">
        <f>Разбивка_по_щитам!M881</f>
        <v/>
      </c>
      <c r="K876" s="14" t="str">
        <f>Разбивка_по_щитам!N881</f>
        <v/>
      </c>
      <c r="L876" s="14"/>
      <c r="M876" s="14" t="str">
        <f>Разбивка_по_щитам!P881</f>
        <v/>
      </c>
      <c r="N876" s="14"/>
    </row>
    <row r="877" spans="2:14" x14ac:dyDescent="0.2">
      <c r="B877" s="14" t="str">
        <f>Разбивка_по_щитам!B882</f>
        <v/>
      </c>
      <c r="C877" s="14">
        <f>Разбивка_по_щитам!C882</f>
        <v>0</v>
      </c>
      <c r="D877" s="14">
        <f>Разбивка_по_щитам!F882</f>
        <v>0</v>
      </c>
      <c r="E877" s="14">
        <f>Разбивка_по_щитам!H882</f>
        <v>0</v>
      </c>
      <c r="F877" s="14" t="e">
        <f>Разбивка_по_щитам!I882</f>
        <v>#N/A</v>
      </c>
      <c r="G877" s="14" t="str">
        <f>Разбивка_по_щитам!J882</f>
        <v/>
      </c>
      <c r="H877" s="14" t="str">
        <f>Разбивка_по_щитам!K882</f>
        <v/>
      </c>
      <c r="I877" s="14" t="str">
        <f>Разбивка_по_щитам!L882</f>
        <v/>
      </c>
      <c r="J877" s="14" t="str">
        <f>Разбивка_по_щитам!M882</f>
        <v/>
      </c>
      <c r="K877" s="14" t="str">
        <f>Разбивка_по_щитам!N882</f>
        <v/>
      </c>
      <c r="L877" s="14"/>
      <c r="M877" s="14" t="str">
        <f>Разбивка_по_щитам!P882</f>
        <v/>
      </c>
      <c r="N877" s="14"/>
    </row>
    <row r="878" spans="2:14" x14ac:dyDescent="0.2">
      <c r="B878" s="14" t="str">
        <f>Разбивка_по_щитам!B883</f>
        <v/>
      </c>
      <c r="C878" s="14">
        <f>Разбивка_по_щитам!C883</f>
        <v>0</v>
      </c>
      <c r="D878" s="14">
        <f>Разбивка_по_щитам!F883</f>
        <v>0</v>
      </c>
      <c r="E878" s="14">
        <f>Разбивка_по_щитам!H883</f>
        <v>0</v>
      </c>
      <c r="F878" s="14" t="e">
        <f>Разбивка_по_щитам!I883</f>
        <v>#N/A</v>
      </c>
      <c r="G878" s="14" t="str">
        <f>Разбивка_по_щитам!J883</f>
        <v/>
      </c>
      <c r="H878" s="14" t="str">
        <f>Разбивка_по_щитам!K883</f>
        <v/>
      </c>
      <c r="I878" s="14" t="str">
        <f>Разбивка_по_щитам!L883</f>
        <v/>
      </c>
      <c r="J878" s="14" t="str">
        <f>Разбивка_по_щитам!M883</f>
        <v/>
      </c>
      <c r="K878" s="14" t="str">
        <f>Разбивка_по_щитам!N883</f>
        <v/>
      </c>
      <c r="L878" s="14"/>
      <c r="M878" s="14" t="str">
        <f>Разбивка_по_щитам!P883</f>
        <v/>
      </c>
      <c r="N878" s="14"/>
    </row>
    <row r="879" spans="2:14" x14ac:dyDescent="0.2">
      <c r="B879" s="14" t="str">
        <f>Разбивка_по_щитам!B884</f>
        <v/>
      </c>
      <c r="C879" s="14">
        <f>Разбивка_по_щитам!C884</f>
        <v>0</v>
      </c>
      <c r="D879" s="14">
        <f>Разбивка_по_щитам!F884</f>
        <v>0</v>
      </c>
      <c r="E879" s="14">
        <f>Разбивка_по_щитам!H884</f>
        <v>0</v>
      </c>
      <c r="F879" s="14" t="e">
        <f>Разбивка_по_щитам!I884</f>
        <v>#N/A</v>
      </c>
      <c r="G879" s="14" t="str">
        <f>Разбивка_по_щитам!J884</f>
        <v/>
      </c>
      <c r="H879" s="14" t="str">
        <f>Разбивка_по_щитам!K884</f>
        <v/>
      </c>
      <c r="I879" s="14" t="str">
        <f>Разбивка_по_щитам!L884</f>
        <v/>
      </c>
      <c r="J879" s="14" t="str">
        <f>Разбивка_по_щитам!M884</f>
        <v/>
      </c>
      <c r="K879" s="14" t="str">
        <f>Разбивка_по_щитам!N884</f>
        <v/>
      </c>
      <c r="L879" s="14"/>
      <c r="M879" s="14" t="str">
        <f>Разбивка_по_щитам!P884</f>
        <v/>
      </c>
      <c r="N879" s="14"/>
    </row>
    <row r="880" spans="2:14" x14ac:dyDescent="0.2">
      <c r="B880" s="14" t="str">
        <f>Разбивка_по_щитам!B885</f>
        <v/>
      </c>
      <c r="C880" s="14">
        <f>Разбивка_по_щитам!C885</f>
        <v>0</v>
      </c>
      <c r="D880" s="14">
        <f>Разбивка_по_щитам!F885</f>
        <v>0</v>
      </c>
      <c r="E880" s="14">
        <f>Разбивка_по_щитам!H885</f>
        <v>0</v>
      </c>
      <c r="F880" s="14" t="e">
        <f>Разбивка_по_щитам!I885</f>
        <v>#N/A</v>
      </c>
      <c r="G880" s="14" t="str">
        <f>Разбивка_по_щитам!J885</f>
        <v/>
      </c>
      <c r="H880" s="14" t="str">
        <f>Разбивка_по_щитам!K885</f>
        <v/>
      </c>
      <c r="I880" s="14" t="str">
        <f>Разбивка_по_щитам!L885</f>
        <v/>
      </c>
      <c r="J880" s="14" t="str">
        <f>Разбивка_по_щитам!M885</f>
        <v/>
      </c>
      <c r="K880" s="14" t="str">
        <f>Разбивка_по_щитам!N885</f>
        <v/>
      </c>
      <c r="L880" s="14"/>
      <c r="M880" s="14" t="str">
        <f>Разбивка_по_щитам!P885</f>
        <v/>
      </c>
      <c r="N880" s="14"/>
    </row>
    <row r="881" spans="2:14" x14ac:dyDescent="0.2">
      <c r="B881" s="14" t="str">
        <f>Разбивка_по_щитам!B886</f>
        <v/>
      </c>
      <c r="C881" s="14">
        <f>Разбивка_по_щитам!C886</f>
        <v>0</v>
      </c>
      <c r="D881" s="14">
        <f>Разбивка_по_щитам!F886</f>
        <v>0</v>
      </c>
      <c r="E881" s="14">
        <f>Разбивка_по_щитам!H886</f>
        <v>0</v>
      </c>
      <c r="F881" s="14" t="e">
        <f>Разбивка_по_щитам!I886</f>
        <v>#N/A</v>
      </c>
      <c r="G881" s="14" t="str">
        <f>Разбивка_по_щитам!J886</f>
        <v/>
      </c>
      <c r="H881" s="14" t="str">
        <f>Разбивка_по_щитам!K886</f>
        <v/>
      </c>
      <c r="I881" s="14" t="str">
        <f>Разбивка_по_щитам!L886</f>
        <v/>
      </c>
      <c r="J881" s="14" t="str">
        <f>Разбивка_по_щитам!M886</f>
        <v/>
      </c>
      <c r="K881" s="14" t="str">
        <f>Разбивка_по_щитам!N886</f>
        <v/>
      </c>
      <c r="L881" s="14"/>
      <c r="M881" s="14" t="str">
        <f>Разбивка_по_щитам!P886</f>
        <v/>
      </c>
      <c r="N881" s="14"/>
    </row>
    <row r="882" spans="2:14" x14ac:dyDescent="0.2">
      <c r="B882" s="14" t="str">
        <f>Разбивка_по_щитам!B887</f>
        <v/>
      </c>
      <c r="C882" s="14">
        <f>Разбивка_по_щитам!C887</f>
        <v>0</v>
      </c>
      <c r="D882" s="14">
        <f>Разбивка_по_щитам!F887</f>
        <v>0</v>
      </c>
      <c r="E882" s="14">
        <f>Разбивка_по_щитам!H887</f>
        <v>0</v>
      </c>
      <c r="F882" s="14" t="e">
        <f>Разбивка_по_щитам!I887</f>
        <v>#N/A</v>
      </c>
      <c r="G882" s="14" t="str">
        <f>Разбивка_по_щитам!J887</f>
        <v/>
      </c>
      <c r="H882" s="14" t="str">
        <f>Разбивка_по_щитам!K887</f>
        <v/>
      </c>
      <c r="I882" s="14" t="str">
        <f>Разбивка_по_щитам!L887</f>
        <v/>
      </c>
      <c r="J882" s="14" t="str">
        <f>Разбивка_по_щитам!M887</f>
        <v/>
      </c>
      <c r="K882" s="14" t="str">
        <f>Разбивка_по_щитам!N887</f>
        <v/>
      </c>
      <c r="L882" s="14"/>
      <c r="M882" s="14" t="str">
        <f>Разбивка_по_щитам!P887</f>
        <v/>
      </c>
      <c r="N882" s="14"/>
    </row>
    <row r="883" spans="2:14" x14ac:dyDescent="0.2">
      <c r="B883" s="14" t="str">
        <f>Разбивка_по_щитам!B888</f>
        <v/>
      </c>
      <c r="C883" s="14">
        <f>Разбивка_по_щитам!C888</f>
        <v>0</v>
      </c>
      <c r="D883" s="14">
        <f>Разбивка_по_щитам!F888</f>
        <v>0</v>
      </c>
      <c r="E883" s="14">
        <f>Разбивка_по_щитам!H888</f>
        <v>0</v>
      </c>
      <c r="F883" s="14" t="e">
        <f>Разбивка_по_щитам!I888</f>
        <v>#N/A</v>
      </c>
      <c r="G883" s="14" t="str">
        <f>Разбивка_по_щитам!J888</f>
        <v/>
      </c>
      <c r="H883" s="14" t="str">
        <f>Разбивка_по_щитам!K888</f>
        <v/>
      </c>
      <c r="I883" s="14" t="str">
        <f>Разбивка_по_щитам!L888</f>
        <v/>
      </c>
      <c r="J883" s="14" t="str">
        <f>Разбивка_по_щитам!M888</f>
        <v/>
      </c>
      <c r="K883" s="14" t="str">
        <f>Разбивка_по_щитам!N888</f>
        <v/>
      </c>
      <c r="L883" s="14"/>
      <c r="M883" s="14" t="str">
        <f>Разбивка_по_щитам!P888</f>
        <v/>
      </c>
      <c r="N883" s="14"/>
    </row>
    <row r="884" spans="2:14" x14ac:dyDescent="0.2">
      <c r="B884" s="14" t="str">
        <f>Разбивка_по_щитам!B889</f>
        <v/>
      </c>
      <c r="C884" s="14">
        <f>Разбивка_по_щитам!C889</f>
        <v>0</v>
      </c>
      <c r="D884" s="14">
        <f>Разбивка_по_щитам!F889</f>
        <v>0</v>
      </c>
      <c r="E884" s="14">
        <f>Разбивка_по_щитам!H889</f>
        <v>0</v>
      </c>
      <c r="F884" s="14" t="e">
        <f>Разбивка_по_щитам!I889</f>
        <v>#N/A</v>
      </c>
      <c r="G884" s="14" t="str">
        <f>Разбивка_по_щитам!J889</f>
        <v/>
      </c>
      <c r="H884" s="14" t="str">
        <f>Разбивка_по_щитам!K889</f>
        <v/>
      </c>
      <c r="I884" s="14" t="str">
        <f>Разбивка_по_щитам!L889</f>
        <v/>
      </c>
      <c r="J884" s="14" t="str">
        <f>Разбивка_по_щитам!M889</f>
        <v/>
      </c>
      <c r="K884" s="14" t="str">
        <f>Разбивка_по_щитам!N889</f>
        <v/>
      </c>
      <c r="L884" s="14"/>
      <c r="M884" s="14" t="str">
        <f>Разбивка_по_щитам!P889</f>
        <v/>
      </c>
      <c r="N884" s="14"/>
    </row>
    <row r="885" spans="2:14" x14ac:dyDescent="0.2">
      <c r="B885" s="14" t="str">
        <f>Разбивка_по_щитам!B890</f>
        <v/>
      </c>
      <c r="C885" s="14">
        <f>Разбивка_по_щитам!C890</f>
        <v>0</v>
      </c>
      <c r="D885" s="14">
        <f>Разбивка_по_щитам!F890</f>
        <v>0</v>
      </c>
      <c r="E885" s="14">
        <f>Разбивка_по_щитам!H890</f>
        <v>0</v>
      </c>
      <c r="F885" s="14" t="e">
        <f>Разбивка_по_щитам!I890</f>
        <v>#N/A</v>
      </c>
      <c r="G885" s="14" t="str">
        <f>Разбивка_по_щитам!J890</f>
        <v/>
      </c>
      <c r="H885" s="14" t="str">
        <f>Разбивка_по_щитам!K890</f>
        <v/>
      </c>
      <c r="I885" s="14" t="str">
        <f>Разбивка_по_щитам!L890</f>
        <v/>
      </c>
      <c r="J885" s="14" t="str">
        <f>Разбивка_по_щитам!M890</f>
        <v/>
      </c>
      <c r="K885" s="14" t="str">
        <f>Разбивка_по_щитам!N890</f>
        <v/>
      </c>
      <c r="L885" s="14"/>
      <c r="M885" s="14" t="str">
        <f>Разбивка_по_щитам!P890</f>
        <v/>
      </c>
      <c r="N885" s="14"/>
    </row>
    <row r="886" spans="2:14" x14ac:dyDescent="0.2">
      <c r="B886" s="14" t="str">
        <f>Разбивка_по_щитам!B891</f>
        <v/>
      </c>
      <c r="C886" s="14">
        <f>Разбивка_по_щитам!C891</f>
        <v>0</v>
      </c>
      <c r="D886" s="14">
        <f>Разбивка_по_щитам!F891</f>
        <v>0</v>
      </c>
      <c r="E886" s="14">
        <f>Разбивка_по_щитам!H891</f>
        <v>0</v>
      </c>
      <c r="F886" s="14" t="e">
        <f>Разбивка_по_щитам!I891</f>
        <v>#N/A</v>
      </c>
      <c r="G886" s="14" t="str">
        <f>Разбивка_по_щитам!J891</f>
        <v/>
      </c>
      <c r="H886" s="14" t="str">
        <f>Разбивка_по_щитам!K891</f>
        <v/>
      </c>
      <c r="I886" s="14" t="str">
        <f>Разбивка_по_щитам!L891</f>
        <v/>
      </c>
      <c r="J886" s="14" t="str">
        <f>Разбивка_по_щитам!M891</f>
        <v/>
      </c>
      <c r="K886" s="14" t="str">
        <f>Разбивка_по_щитам!N891</f>
        <v/>
      </c>
      <c r="L886" s="14"/>
      <c r="M886" s="14" t="str">
        <f>Разбивка_по_щитам!P891</f>
        <v/>
      </c>
      <c r="N886" s="14"/>
    </row>
    <row r="887" spans="2:14" x14ac:dyDescent="0.2">
      <c r="B887" s="14" t="str">
        <f>Разбивка_по_щитам!B892</f>
        <v/>
      </c>
      <c r="C887" s="14">
        <f>Разбивка_по_щитам!C892</f>
        <v>0</v>
      </c>
      <c r="D887" s="14">
        <f>Разбивка_по_щитам!F892</f>
        <v>0</v>
      </c>
      <c r="E887" s="14">
        <f>Разбивка_по_щитам!H892</f>
        <v>0</v>
      </c>
      <c r="F887" s="14" t="e">
        <f>Разбивка_по_щитам!I892</f>
        <v>#N/A</v>
      </c>
      <c r="G887" s="14" t="str">
        <f>Разбивка_по_щитам!J892</f>
        <v/>
      </c>
      <c r="H887" s="14" t="str">
        <f>Разбивка_по_щитам!K892</f>
        <v/>
      </c>
      <c r="I887" s="14" t="str">
        <f>Разбивка_по_щитам!L892</f>
        <v/>
      </c>
      <c r="J887" s="14" t="str">
        <f>Разбивка_по_щитам!M892</f>
        <v/>
      </c>
      <c r="K887" s="14" t="str">
        <f>Разбивка_по_щитам!N892</f>
        <v/>
      </c>
      <c r="L887" s="14"/>
      <c r="M887" s="14" t="str">
        <f>Разбивка_по_щитам!P892</f>
        <v/>
      </c>
      <c r="N887" s="14"/>
    </row>
    <row r="888" spans="2:14" x14ac:dyDescent="0.2">
      <c r="B888" s="14" t="str">
        <f>Разбивка_по_щитам!B893</f>
        <v/>
      </c>
      <c r="C888" s="14">
        <f>Разбивка_по_щитам!C893</f>
        <v>0</v>
      </c>
      <c r="D888" s="14">
        <f>Разбивка_по_щитам!F893</f>
        <v>0</v>
      </c>
      <c r="E888" s="14">
        <f>Разбивка_по_щитам!H893</f>
        <v>0</v>
      </c>
      <c r="F888" s="14" t="e">
        <f>Разбивка_по_щитам!I893</f>
        <v>#N/A</v>
      </c>
      <c r="G888" s="14" t="str">
        <f>Разбивка_по_щитам!J893</f>
        <v/>
      </c>
      <c r="H888" s="14" t="str">
        <f>Разбивка_по_щитам!K893</f>
        <v/>
      </c>
      <c r="I888" s="14" t="str">
        <f>Разбивка_по_щитам!L893</f>
        <v/>
      </c>
      <c r="J888" s="14" t="str">
        <f>Разбивка_по_щитам!M893</f>
        <v/>
      </c>
      <c r="K888" s="14" t="str">
        <f>Разбивка_по_щитам!N893</f>
        <v/>
      </c>
      <c r="L888" s="14"/>
      <c r="M888" s="14" t="str">
        <f>Разбивка_по_щитам!P893</f>
        <v/>
      </c>
      <c r="N888" s="14"/>
    </row>
    <row r="889" spans="2:14" x14ac:dyDescent="0.2">
      <c r="B889" s="14" t="str">
        <f>Разбивка_по_щитам!B894</f>
        <v/>
      </c>
      <c r="C889" s="14">
        <f>Разбивка_по_щитам!C894</f>
        <v>0</v>
      </c>
      <c r="D889" s="14">
        <f>Разбивка_по_щитам!F894</f>
        <v>0</v>
      </c>
      <c r="E889" s="14">
        <f>Разбивка_по_щитам!H894</f>
        <v>0</v>
      </c>
      <c r="F889" s="14" t="e">
        <f>Разбивка_по_щитам!I894</f>
        <v>#N/A</v>
      </c>
      <c r="G889" s="14" t="str">
        <f>Разбивка_по_щитам!J894</f>
        <v/>
      </c>
      <c r="H889" s="14" t="str">
        <f>Разбивка_по_щитам!K894</f>
        <v/>
      </c>
      <c r="I889" s="14" t="str">
        <f>Разбивка_по_щитам!L894</f>
        <v/>
      </c>
      <c r="J889" s="14" t="str">
        <f>Разбивка_по_щитам!M894</f>
        <v/>
      </c>
      <c r="K889" s="14" t="str">
        <f>Разбивка_по_щитам!N894</f>
        <v/>
      </c>
      <c r="L889" s="14"/>
      <c r="M889" s="14" t="str">
        <f>Разбивка_по_щитам!P894</f>
        <v/>
      </c>
      <c r="N889" s="14"/>
    </row>
    <row r="890" spans="2:14" x14ac:dyDescent="0.2">
      <c r="B890" s="14" t="str">
        <f>Разбивка_по_щитам!B895</f>
        <v/>
      </c>
      <c r="C890" s="14">
        <f>Разбивка_по_щитам!C895</f>
        <v>0</v>
      </c>
      <c r="D890" s="14">
        <f>Разбивка_по_щитам!F895</f>
        <v>0</v>
      </c>
      <c r="E890" s="14">
        <f>Разбивка_по_щитам!H895</f>
        <v>0</v>
      </c>
      <c r="F890" s="14" t="e">
        <f>Разбивка_по_щитам!I895</f>
        <v>#N/A</v>
      </c>
      <c r="G890" s="14" t="str">
        <f>Разбивка_по_щитам!J895</f>
        <v/>
      </c>
      <c r="H890" s="14" t="str">
        <f>Разбивка_по_щитам!K895</f>
        <v/>
      </c>
      <c r="I890" s="14" t="str">
        <f>Разбивка_по_щитам!L895</f>
        <v/>
      </c>
      <c r="J890" s="14" t="str">
        <f>Разбивка_по_щитам!M895</f>
        <v/>
      </c>
      <c r="K890" s="14" t="str">
        <f>Разбивка_по_щитам!N895</f>
        <v/>
      </c>
      <c r="L890" s="14"/>
      <c r="M890" s="14" t="str">
        <f>Разбивка_по_щитам!P895</f>
        <v/>
      </c>
      <c r="N890" s="14"/>
    </row>
    <row r="891" spans="2:14" x14ac:dyDescent="0.2">
      <c r="B891" s="14" t="str">
        <f>Разбивка_по_щитам!B896</f>
        <v/>
      </c>
      <c r="C891" s="14">
        <f>Разбивка_по_щитам!C896</f>
        <v>0</v>
      </c>
      <c r="D891" s="14">
        <f>Разбивка_по_щитам!F896</f>
        <v>0</v>
      </c>
      <c r="E891" s="14">
        <f>Разбивка_по_щитам!H896</f>
        <v>0</v>
      </c>
      <c r="F891" s="14" t="e">
        <f>Разбивка_по_щитам!I896</f>
        <v>#N/A</v>
      </c>
      <c r="G891" s="14" t="str">
        <f>Разбивка_по_щитам!J896</f>
        <v/>
      </c>
      <c r="H891" s="14" t="str">
        <f>Разбивка_по_щитам!K896</f>
        <v/>
      </c>
      <c r="I891" s="14" t="str">
        <f>Разбивка_по_щитам!L896</f>
        <v/>
      </c>
      <c r="J891" s="14" t="str">
        <f>Разбивка_по_щитам!M896</f>
        <v/>
      </c>
      <c r="K891" s="14" t="str">
        <f>Разбивка_по_щитам!N896</f>
        <v/>
      </c>
      <c r="L891" s="14"/>
      <c r="M891" s="14" t="str">
        <f>Разбивка_по_щитам!P896</f>
        <v/>
      </c>
      <c r="N891" s="14"/>
    </row>
    <row r="892" spans="2:14" x14ac:dyDescent="0.2">
      <c r="B892" s="14" t="str">
        <f>Разбивка_по_щитам!B897</f>
        <v/>
      </c>
      <c r="C892" s="14">
        <f>Разбивка_по_щитам!C897</f>
        <v>0</v>
      </c>
      <c r="D892" s="14">
        <f>Разбивка_по_щитам!F897</f>
        <v>0</v>
      </c>
      <c r="E892" s="14">
        <f>Разбивка_по_щитам!H897</f>
        <v>0</v>
      </c>
      <c r="F892" s="14" t="e">
        <f>Разбивка_по_щитам!I897</f>
        <v>#N/A</v>
      </c>
      <c r="G892" s="14" t="str">
        <f>Разбивка_по_щитам!J897</f>
        <v/>
      </c>
      <c r="H892" s="14" t="str">
        <f>Разбивка_по_щитам!K897</f>
        <v/>
      </c>
      <c r="I892" s="14" t="str">
        <f>Разбивка_по_щитам!L897</f>
        <v/>
      </c>
      <c r="J892" s="14" t="str">
        <f>Разбивка_по_щитам!M897</f>
        <v/>
      </c>
      <c r="K892" s="14" t="str">
        <f>Разбивка_по_щитам!N897</f>
        <v/>
      </c>
      <c r="L892" s="14"/>
      <c r="M892" s="14" t="str">
        <f>Разбивка_по_щитам!P897</f>
        <v/>
      </c>
      <c r="N892" s="14"/>
    </row>
    <row r="893" spans="2:14" x14ac:dyDescent="0.2">
      <c r="B893" s="14" t="str">
        <f>Разбивка_по_щитам!B898</f>
        <v/>
      </c>
      <c r="C893" s="14">
        <f>Разбивка_по_щитам!C898</f>
        <v>0</v>
      </c>
      <c r="D893" s="14">
        <f>Разбивка_по_щитам!F898</f>
        <v>0</v>
      </c>
      <c r="E893" s="14">
        <f>Разбивка_по_щитам!H898</f>
        <v>0</v>
      </c>
      <c r="F893" s="14" t="e">
        <f>Разбивка_по_щитам!I898</f>
        <v>#N/A</v>
      </c>
      <c r="G893" s="14" t="str">
        <f>Разбивка_по_щитам!J898</f>
        <v/>
      </c>
      <c r="H893" s="14" t="str">
        <f>Разбивка_по_щитам!K898</f>
        <v/>
      </c>
      <c r="I893" s="14" t="str">
        <f>Разбивка_по_щитам!L898</f>
        <v/>
      </c>
      <c r="J893" s="14" t="str">
        <f>Разбивка_по_щитам!M898</f>
        <v/>
      </c>
      <c r="K893" s="14" t="str">
        <f>Разбивка_по_щитам!N898</f>
        <v/>
      </c>
      <c r="L893" s="14"/>
      <c r="M893" s="14" t="str">
        <f>Разбивка_по_щитам!P898</f>
        <v/>
      </c>
      <c r="N893" s="14"/>
    </row>
    <row r="894" spans="2:14" x14ac:dyDescent="0.2">
      <c r="B894" s="14" t="str">
        <f>Разбивка_по_щитам!B899</f>
        <v/>
      </c>
      <c r="C894" s="14">
        <f>Разбивка_по_щитам!C899</f>
        <v>0</v>
      </c>
      <c r="D894" s="14">
        <f>Разбивка_по_щитам!F899</f>
        <v>0</v>
      </c>
      <c r="E894" s="14">
        <f>Разбивка_по_щитам!H899</f>
        <v>0</v>
      </c>
      <c r="F894" s="14" t="e">
        <f>Разбивка_по_щитам!I899</f>
        <v>#N/A</v>
      </c>
      <c r="G894" s="14" t="str">
        <f>Разбивка_по_щитам!J899</f>
        <v/>
      </c>
      <c r="H894" s="14" t="str">
        <f>Разбивка_по_щитам!K899</f>
        <v/>
      </c>
      <c r="I894" s="14" t="str">
        <f>Разбивка_по_щитам!L899</f>
        <v/>
      </c>
      <c r="J894" s="14" t="str">
        <f>Разбивка_по_щитам!M899</f>
        <v/>
      </c>
      <c r="K894" s="14" t="str">
        <f>Разбивка_по_щитам!N899</f>
        <v/>
      </c>
      <c r="L894" s="14"/>
      <c r="M894" s="14" t="str">
        <f>Разбивка_по_щитам!P899</f>
        <v/>
      </c>
      <c r="N894" s="14"/>
    </row>
    <row r="895" spans="2:14" x14ac:dyDescent="0.2">
      <c r="B895" s="14" t="str">
        <f>Разбивка_по_щитам!B900</f>
        <v/>
      </c>
      <c r="C895" s="14">
        <f>Разбивка_по_щитам!C900</f>
        <v>0</v>
      </c>
      <c r="D895" s="14">
        <f>Разбивка_по_щитам!F900</f>
        <v>0</v>
      </c>
      <c r="E895" s="14">
        <f>Разбивка_по_щитам!H900</f>
        <v>0</v>
      </c>
      <c r="F895" s="14" t="e">
        <f>Разбивка_по_щитам!I900</f>
        <v>#N/A</v>
      </c>
      <c r="G895" s="14" t="str">
        <f>Разбивка_по_щитам!J900</f>
        <v/>
      </c>
      <c r="H895" s="14" t="str">
        <f>Разбивка_по_щитам!K900</f>
        <v/>
      </c>
      <c r="I895" s="14" t="str">
        <f>Разбивка_по_щитам!L900</f>
        <v/>
      </c>
      <c r="J895" s="14" t="str">
        <f>Разбивка_по_щитам!M900</f>
        <v/>
      </c>
      <c r="K895" s="14" t="str">
        <f>Разбивка_по_щитам!N900</f>
        <v/>
      </c>
      <c r="L895" s="14"/>
      <c r="M895" s="14" t="str">
        <f>Разбивка_по_щитам!P900</f>
        <v/>
      </c>
      <c r="N895" s="14"/>
    </row>
    <row r="896" spans="2:14" x14ac:dyDescent="0.2">
      <c r="B896" s="14" t="str">
        <f>Разбивка_по_щитам!B901</f>
        <v/>
      </c>
      <c r="C896" s="14">
        <f>Разбивка_по_щитам!C901</f>
        <v>0</v>
      </c>
      <c r="D896" s="14">
        <f>Разбивка_по_щитам!F901</f>
        <v>0</v>
      </c>
      <c r="E896" s="14">
        <f>Разбивка_по_щитам!H901</f>
        <v>0</v>
      </c>
      <c r="F896" s="14" t="e">
        <f>Разбивка_по_щитам!I901</f>
        <v>#N/A</v>
      </c>
      <c r="G896" s="14" t="str">
        <f>Разбивка_по_щитам!J901</f>
        <v/>
      </c>
      <c r="H896" s="14" t="str">
        <f>Разбивка_по_щитам!K901</f>
        <v/>
      </c>
      <c r="I896" s="14" t="str">
        <f>Разбивка_по_щитам!L901</f>
        <v/>
      </c>
      <c r="J896" s="14" t="str">
        <f>Разбивка_по_щитам!M901</f>
        <v/>
      </c>
      <c r="K896" s="14" t="str">
        <f>Разбивка_по_щитам!N901</f>
        <v/>
      </c>
      <c r="L896" s="14"/>
      <c r="M896" s="14" t="str">
        <f>Разбивка_по_щитам!P901</f>
        <v/>
      </c>
      <c r="N896" s="14"/>
    </row>
    <row r="897" spans="2:14" x14ac:dyDescent="0.2">
      <c r="B897" s="14" t="str">
        <f>Разбивка_по_щитам!B902</f>
        <v/>
      </c>
      <c r="C897" s="14">
        <f>Разбивка_по_щитам!C902</f>
        <v>0</v>
      </c>
      <c r="D897" s="14">
        <f>Разбивка_по_щитам!F902</f>
        <v>0</v>
      </c>
      <c r="E897" s="14">
        <f>Разбивка_по_щитам!H902</f>
        <v>0</v>
      </c>
      <c r="F897" s="14" t="e">
        <f>Разбивка_по_щитам!I902</f>
        <v>#N/A</v>
      </c>
      <c r="G897" s="14" t="str">
        <f>Разбивка_по_щитам!J902</f>
        <v/>
      </c>
      <c r="H897" s="14" t="str">
        <f>Разбивка_по_щитам!K902</f>
        <v/>
      </c>
      <c r="I897" s="14" t="str">
        <f>Разбивка_по_щитам!L902</f>
        <v/>
      </c>
      <c r="J897" s="14" t="str">
        <f>Разбивка_по_щитам!M902</f>
        <v/>
      </c>
      <c r="K897" s="14" t="str">
        <f>Разбивка_по_щитам!N902</f>
        <v/>
      </c>
      <c r="L897" s="14"/>
      <c r="M897" s="14" t="str">
        <f>Разбивка_по_щитам!P902</f>
        <v/>
      </c>
      <c r="N897" s="14"/>
    </row>
    <row r="898" spans="2:14" x14ac:dyDescent="0.2">
      <c r="B898" s="14" t="str">
        <f>Разбивка_по_щитам!B903</f>
        <v/>
      </c>
      <c r="C898" s="14">
        <f>Разбивка_по_щитам!C903</f>
        <v>0</v>
      </c>
      <c r="D898" s="14">
        <f>Разбивка_по_щитам!F903</f>
        <v>0</v>
      </c>
      <c r="E898" s="14">
        <f>Разбивка_по_щитам!H903</f>
        <v>0</v>
      </c>
      <c r="F898" s="14" t="e">
        <f>Разбивка_по_щитам!I903</f>
        <v>#N/A</v>
      </c>
      <c r="G898" s="14" t="str">
        <f>Разбивка_по_щитам!J903</f>
        <v/>
      </c>
      <c r="H898" s="14" t="str">
        <f>Разбивка_по_щитам!K903</f>
        <v/>
      </c>
      <c r="I898" s="14" t="str">
        <f>Разбивка_по_щитам!L903</f>
        <v/>
      </c>
      <c r="J898" s="14" t="str">
        <f>Разбивка_по_щитам!M903</f>
        <v/>
      </c>
      <c r="K898" s="14" t="str">
        <f>Разбивка_по_щитам!N903</f>
        <v/>
      </c>
      <c r="L898" s="14"/>
      <c r="M898" s="14" t="str">
        <f>Разбивка_по_щитам!P903</f>
        <v/>
      </c>
      <c r="N898" s="14"/>
    </row>
    <row r="899" spans="2:14" x14ac:dyDescent="0.2">
      <c r="B899" s="14" t="str">
        <f>Разбивка_по_щитам!B904</f>
        <v/>
      </c>
      <c r="C899" s="14">
        <f>Разбивка_по_щитам!C904</f>
        <v>0</v>
      </c>
      <c r="D899" s="14">
        <f>Разбивка_по_щитам!F904</f>
        <v>0</v>
      </c>
      <c r="E899" s="14">
        <f>Разбивка_по_щитам!H904</f>
        <v>0</v>
      </c>
      <c r="F899" s="14" t="e">
        <f>Разбивка_по_щитам!I904</f>
        <v>#N/A</v>
      </c>
      <c r="G899" s="14" t="str">
        <f>Разбивка_по_щитам!J904</f>
        <v/>
      </c>
      <c r="H899" s="14" t="str">
        <f>Разбивка_по_щитам!K904</f>
        <v/>
      </c>
      <c r="I899" s="14" t="str">
        <f>Разбивка_по_щитам!L904</f>
        <v/>
      </c>
      <c r="J899" s="14" t="str">
        <f>Разбивка_по_щитам!M904</f>
        <v/>
      </c>
      <c r="K899" s="14" t="str">
        <f>Разбивка_по_щитам!N904</f>
        <v/>
      </c>
      <c r="L899" s="14"/>
      <c r="M899" s="14" t="str">
        <f>Разбивка_по_щитам!P904</f>
        <v/>
      </c>
      <c r="N899" s="14"/>
    </row>
    <row r="900" spans="2:14" x14ac:dyDescent="0.2">
      <c r="B900" s="14" t="str">
        <f>Разбивка_по_щитам!B905</f>
        <v/>
      </c>
      <c r="C900" s="14">
        <f>Разбивка_по_щитам!C905</f>
        <v>0</v>
      </c>
      <c r="D900" s="14">
        <f>Разбивка_по_щитам!F905</f>
        <v>0</v>
      </c>
      <c r="E900" s="14">
        <f>Разбивка_по_щитам!H905</f>
        <v>0</v>
      </c>
      <c r="F900" s="14" t="e">
        <f>Разбивка_по_щитам!I905</f>
        <v>#N/A</v>
      </c>
      <c r="G900" s="14" t="str">
        <f>Разбивка_по_щитам!J905</f>
        <v/>
      </c>
      <c r="H900" s="14" t="str">
        <f>Разбивка_по_щитам!K905</f>
        <v/>
      </c>
      <c r="I900" s="14" t="str">
        <f>Разбивка_по_щитам!L905</f>
        <v/>
      </c>
      <c r="J900" s="14" t="str">
        <f>Разбивка_по_щитам!M905</f>
        <v/>
      </c>
      <c r="K900" s="14" t="str">
        <f>Разбивка_по_щитам!N905</f>
        <v/>
      </c>
      <c r="L900" s="14"/>
      <c r="M900" s="14" t="str">
        <f>Разбивка_по_щитам!P905</f>
        <v/>
      </c>
      <c r="N900" s="14"/>
    </row>
    <row r="901" spans="2:14" x14ac:dyDescent="0.2">
      <c r="B901" s="14" t="str">
        <f>Разбивка_по_щитам!B906</f>
        <v/>
      </c>
      <c r="C901" s="14">
        <f>Разбивка_по_щитам!C906</f>
        <v>0</v>
      </c>
      <c r="D901" s="14">
        <f>Разбивка_по_щитам!F906</f>
        <v>0</v>
      </c>
      <c r="E901" s="14">
        <f>Разбивка_по_щитам!H906</f>
        <v>0</v>
      </c>
      <c r="F901" s="14" t="e">
        <f>Разбивка_по_щитам!I906</f>
        <v>#N/A</v>
      </c>
      <c r="G901" s="14" t="str">
        <f>Разбивка_по_щитам!J906</f>
        <v/>
      </c>
      <c r="H901" s="14" t="str">
        <f>Разбивка_по_щитам!K906</f>
        <v/>
      </c>
      <c r="I901" s="14" t="str">
        <f>Разбивка_по_щитам!L906</f>
        <v/>
      </c>
      <c r="J901" s="14" t="str">
        <f>Разбивка_по_щитам!M906</f>
        <v/>
      </c>
      <c r="K901" s="14" t="str">
        <f>Разбивка_по_щитам!N906</f>
        <v/>
      </c>
      <c r="L901" s="14"/>
      <c r="M901" s="14" t="str">
        <f>Разбивка_по_щитам!P906</f>
        <v/>
      </c>
      <c r="N901" s="14"/>
    </row>
    <row r="902" spans="2:14" x14ac:dyDescent="0.2">
      <c r="B902" s="14" t="str">
        <f>Разбивка_по_щитам!B907</f>
        <v/>
      </c>
      <c r="C902" s="14">
        <f>Разбивка_по_щитам!C907</f>
        <v>0</v>
      </c>
      <c r="D902" s="14">
        <f>Разбивка_по_щитам!F907</f>
        <v>0</v>
      </c>
      <c r="E902" s="14">
        <f>Разбивка_по_щитам!H907</f>
        <v>0</v>
      </c>
      <c r="F902" s="14" t="e">
        <f>Разбивка_по_щитам!I907</f>
        <v>#N/A</v>
      </c>
      <c r="G902" s="14" t="str">
        <f>Разбивка_по_щитам!J907</f>
        <v/>
      </c>
      <c r="H902" s="14" t="str">
        <f>Разбивка_по_щитам!K907</f>
        <v/>
      </c>
      <c r="I902" s="14" t="str">
        <f>Разбивка_по_щитам!L907</f>
        <v/>
      </c>
      <c r="J902" s="14" t="str">
        <f>Разбивка_по_щитам!M907</f>
        <v/>
      </c>
      <c r="K902" s="14" t="str">
        <f>Разбивка_по_щитам!N907</f>
        <v/>
      </c>
      <c r="L902" s="14"/>
      <c r="M902" s="14" t="str">
        <f>Разбивка_по_щитам!P907</f>
        <v/>
      </c>
      <c r="N902" s="14"/>
    </row>
    <row r="903" spans="2:14" x14ac:dyDescent="0.2">
      <c r="B903" s="14" t="str">
        <f>Разбивка_по_щитам!B908</f>
        <v/>
      </c>
      <c r="C903" s="14">
        <f>Разбивка_по_щитам!C908</f>
        <v>0</v>
      </c>
      <c r="D903" s="14">
        <f>Разбивка_по_щитам!F908</f>
        <v>0</v>
      </c>
      <c r="E903" s="14">
        <f>Разбивка_по_щитам!H908</f>
        <v>0</v>
      </c>
      <c r="F903" s="14" t="e">
        <f>Разбивка_по_щитам!I908</f>
        <v>#N/A</v>
      </c>
      <c r="G903" s="14" t="str">
        <f>Разбивка_по_щитам!J908</f>
        <v/>
      </c>
      <c r="H903" s="14" t="str">
        <f>Разбивка_по_щитам!K908</f>
        <v/>
      </c>
      <c r="I903" s="14" t="str">
        <f>Разбивка_по_щитам!L908</f>
        <v/>
      </c>
      <c r="J903" s="14" t="str">
        <f>Разбивка_по_щитам!M908</f>
        <v/>
      </c>
      <c r="K903" s="14" t="str">
        <f>Разбивка_по_щитам!N908</f>
        <v/>
      </c>
      <c r="L903" s="14"/>
      <c r="M903" s="14" t="str">
        <f>Разбивка_по_щитам!P908</f>
        <v/>
      </c>
      <c r="N903" s="14"/>
    </row>
    <row r="904" spans="2:14" x14ac:dyDescent="0.2">
      <c r="B904" s="14" t="str">
        <f>Разбивка_по_щитам!B909</f>
        <v/>
      </c>
      <c r="C904" s="14">
        <f>Разбивка_по_щитам!C909</f>
        <v>0</v>
      </c>
      <c r="D904" s="14">
        <f>Разбивка_по_щитам!F909</f>
        <v>0</v>
      </c>
      <c r="E904" s="14">
        <f>Разбивка_по_щитам!H909</f>
        <v>0</v>
      </c>
      <c r="F904" s="14" t="e">
        <f>Разбивка_по_щитам!I909</f>
        <v>#N/A</v>
      </c>
      <c r="G904" s="14" t="str">
        <f>Разбивка_по_щитам!J909</f>
        <v/>
      </c>
      <c r="H904" s="14" t="str">
        <f>Разбивка_по_щитам!K909</f>
        <v/>
      </c>
      <c r="I904" s="14" t="str">
        <f>Разбивка_по_щитам!L909</f>
        <v/>
      </c>
      <c r="J904" s="14" t="str">
        <f>Разбивка_по_щитам!M909</f>
        <v/>
      </c>
      <c r="K904" s="14" t="str">
        <f>Разбивка_по_щитам!N909</f>
        <v/>
      </c>
      <c r="L904" s="14"/>
      <c r="M904" s="14" t="str">
        <f>Разбивка_по_щитам!P909</f>
        <v/>
      </c>
      <c r="N904" s="14"/>
    </row>
    <row r="905" spans="2:14" x14ac:dyDescent="0.2">
      <c r="B905" s="14" t="str">
        <f>Разбивка_по_щитам!B910</f>
        <v/>
      </c>
      <c r="C905" s="14">
        <f>Разбивка_по_щитам!C910</f>
        <v>0</v>
      </c>
      <c r="D905" s="14">
        <f>Разбивка_по_щитам!F910</f>
        <v>0</v>
      </c>
      <c r="E905" s="14">
        <f>Разбивка_по_щитам!H910</f>
        <v>0</v>
      </c>
      <c r="F905" s="14" t="e">
        <f>Разбивка_по_щитам!I910</f>
        <v>#N/A</v>
      </c>
      <c r="G905" s="14" t="str">
        <f>Разбивка_по_щитам!J910</f>
        <v/>
      </c>
      <c r="H905" s="14" t="str">
        <f>Разбивка_по_щитам!K910</f>
        <v/>
      </c>
      <c r="I905" s="14" t="str">
        <f>Разбивка_по_щитам!L910</f>
        <v/>
      </c>
      <c r="J905" s="14" t="str">
        <f>Разбивка_по_щитам!M910</f>
        <v/>
      </c>
      <c r="K905" s="14" t="str">
        <f>Разбивка_по_щитам!N910</f>
        <v/>
      </c>
      <c r="L905" s="14"/>
      <c r="M905" s="14" t="str">
        <f>Разбивка_по_щитам!P910</f>
        <v/>
      </c>
      <c r="N905" s="14"/>
    </row>
    <row r="906" spans="2:14" x14ac:dyDescent="0.2">
      <c r="B906" s="14" t="str">
        <f>Разбивка_по_щитам!B911</f>
        <v/>
      </c>
      <c r="C906" s="14">
        <f>Разбивка_по_щитам!C911</f>
        <v>0</v>
      </c>
      <c r="D906" s="14">
        <f>Разбивка_по_щитам!F911</f>
        <v>0</v>
      </c>
      <c r="E906" s="14">
        <f>Разбивка_по_щитам!H911</f>
        <v>0</v>
      </c>
      <c r="F906" s="14" t="e">
        <f>Разбивка_по_щитам!I911</f>
        <v>#N/A</v>
      </c>
      <c r="G906" s="14" t="str">
        <f>Разбивка_по_щитам!J911</f>
        <v/>
      </c>
      <c r="H906" s="14" t="str">
        <f>Разбивка_по_щитам!K911</f>
        <v/>
      </c>
      <c r="I906" s="14" t="str">
        <f>Разбивка_по_щитам!L911</f>
        <v/>
      </c>
      <c r="J906" s="14" t="str">
        <f>Разбивка_по_щитам!M911</f>
        <v/>
      </c>
      <c r="K906" s="14" t="str">
        <f>Разбивка_по_щитам!N911</f>
        <v/>
      </c>
      <c r="L906" s="14"/>
      <c r="M906" s="14" t="str">
        <f>Разбивка_по_щитам!P911</f>
        <v/>
      </c>
      <c r="N906" s="14"/>
    </row>
    <row r="907" spans="2:14" x14ac:dyDescent="0.2">
      <c r="B907" s="14" t="str">
        <f>Разбивка_по_щитам!B912</f>
        <v/>
      </c>
      <c r="C907" s="14">
        <f>Разбивка_по_щитам!C912</f>
        <v>0</v>
      </c>
      <c r="D907" s="14">
        <f>Разбивка_по_щитам!F912</f>
        <v>0</v>
      </c>
      <c r="E907" s="14">
        <f>Разбивка_по_щитам!H912</f>
        <v>0</v>
      </c>
      <c r="F907" s="14" t="e">
        <f>Разбивка_по_щитам!I912</f>
        <v>#N/A</v>
      </c>
      <c r="G907" s="14" t="str">
        <f>Разбивка_по_щитам!J912</f>
        <v/>
      </c>
      <c r="H907" s="14" t="str">
        <f>Разбивка_по_щитам!K912</f>
        <v/>
      </c>
      <c r="I907" s="14" t="str">
        <f>Разбивка_по_щитам!L912</f>
        <v/>
      </c>
      <c r="J907" s="14" t="str">
        <f>Разбивка_по_щитам!M912</f>
        <v/>
      </c>
      <c r="K907" s="14" t="str">
        <f>Разбивка_по_щитам!N912</f>
        <v/>
      </c>
      <c r="L907" s="14"/>
      <c r="M907" s="14" t="str">
        <f>Разбивка_по_щитам!P912</f>
        <v/>
      </c>
      <c r="N907" s="14"/>
    </row>
    <row r="908" spans="2:14" x14ac:dyDescent="0.2">
      <c r="B908" s="14" t="str">
        <f>Разбивка_по_щитам!B913</f>
        <v/>
      </c>
      <c r="C908" s="14">
        <f>Разбивка_по_щитам!C913</f>
        <v>0</v>
      </c>
      <c r="D908" s="14">
        <f>Разбивка_по_щитам!F913</f>
        <v>0</v>
      </c>
      <c r="E908" s="14">
        <f>Разбивка_по_щитам!H913</f>
        <v>0</v>
      </c>
      <c r="F908" s="14" t="e">
        <f>Разбивка_по_щитам!I913</f>
        <v>#N/A</v>
      </c>
      <c r="G908" s="14" t="str">
        <f>Разбивка_по_щитам!J913</f>
        <v/>
      </c>
      <c r="H908" s="14" t="str">
        <f>Разбивка_по_щитам!K913</f>
        <v/>
      </c>
      <c r="I908" s="14" t="str">
        <f>Разбивка_по_щитам!L913</f>
        <v/>
      </c>
      <c r="J908" s="14" t="str">
        <f>Разбивка_по_щитам!M913</f>
        <v/>
      </c>
      <c r="K908" s="14" t="str">
        <f>Разбивка_по_щитам!N913</f>
        <v/>
      </c>
      <c r="L908" s="14"/>
      <c r="M908" s="14" t="str">
        <f>Разбивка_по_щитам!P913</f>
        <v/>
      </c>
      <c r="N908" s="14"/>
    </row>
    <row r="909" spans="2:14" x14ac:dyDescent="0.2">
      <c r="B909" s="14" t="str">
        <f>Разбивка_по_щитам!B914</f>
        <v/>
      </c>
      <c r="C909" s="14">
        <f>Разбивка_по_щитам!C914</f>
        <v>0</v>
      </c>
      <c r="D909" s="14">
        <f>Разбивка_по_щитам!F914</f>
        <v>0</v>
      </c>
      <c r="E909" s="14">
        <f>Разбивка_по_щитам!H914</f>
        <v>0</v>
      </c>
      <c r="F909" s="14" t="e">
        <f>Разбивка_по_щитам!I914</f>
        <v>#N/A</v>
      </c>
      <c r="G909" s="14" t="str">
        <f>Разбивка_по_щитам!J914</f>
        <v/>
      </c>
      <c r="H909" s="14" t="str">
        <f>Разбивка_по_щитам!K914</f>
        <v/>
      </c>
      <c r="I909" s="14" t="str">
        <f>Разбивка_по_щитам!L914</f>
        <v/>
      </c>
      <c r="J909" s="14" t="str">
        <f>Разбивка_по_щитам!M914</f>
        <v/>
      </c>
      <c r="K909" s="14" t="str">
        <f>Разбивка_по_щитам!N914</f>
        <v/>
      </c>
      <c r="L909" s="14"/>
      <c r="M909" s="14" t="str">
        <f>Разбивка_по_щитам!P914</f>
        <v/>
      </c>
      <c r="N909" s="14"/>
    </row>
    <row r="910" spans="2:14" x14ac:dyDescent="0.2">
      <c r="B910" s="14" t="str">
        <f>Разбивка_по_щитам!B915</f>
        <v/>
      </c>
      <c r="C910" s="14">
        <f>Разбивка_по_щитам!C915</f>
        <v>0</v>
      </c>
      <c r="D910" s="14">
        <f>Разбивка_по_щитам!F915</f>
        <v>0</v>
      </c>
      <c r="E910" s="14">
        <f>Разбивка_по_щитам!H915</f>
        <v>0</v>
      </c>
      <c r="F910" s="14" t="e">
        <f>Разбивка_по_щитам!I915</f>
        <v>#N/A</v>
      </c>
      <c r="G910" s="14" t="str">
        <f>Разбивка_по_щитам!J915</f>
        <v/>
      </c>
      <c r="H910" s="14" t="str">
        <f>Разбивка_по_щитам!K915</f>
        <v/>
      </c>
      <c r="I910" s="14" t="str">
        <f>Разбивка_по_щитам!L915</f>
        <v/>
      </c>
      <c r="J910" s="14" t="str">
        <f>Разбивка_по_щитам!M915</f>
        <v/>
      </c>
      <c r="K910" s="14" t="str">
        <f>Разбивка_по_щитам!N915</f>
        <v/>
      </c>
      <c r="L910" s="14"/>
      <c r="M910" s="14" t="str">
        <f>Разбивка_по_щитам!P915</f>
        <v/>
      </c>
      <c r="N910" s="14"/>
    </row>
    <row r="911" spans="2:14" x14ac:dyDescent="0.2">
      <c r="B911" s="14" t="str">
        <f>Разбивка_по_щитам!B916</f>
        <v/>
      </c>
      <c r="C911" s="14">
        <f>Разбивка_по_щитам!C916</f>
        <v>0</v>
      </c>
      <c r="D911" s="14">
        <f>Разбивка_по_щитам!F916</f>
        <v>0</v>
      </c>
      <c r="E911" s="14">
        <f>Разбивка_по_щитам!H916</f>
        <v>0</v>
      </c>
      <c r="F911" s="14" t="e">
        <f>Разбивка_по_щитам!I916</f>
        <v>#N/A</v>
      </c>
      <c r="G911" s="14" t="str">
        <f>Разбивка_по_щитам!J916</f>
        <v/>
      </c>
      <c r="H911" s="14" t="str">
        <f>Разбивка_по_щитам!K916</f>
        <v/>
      </c>
      <c r="I911" s="14" t="str">
        <f>Разбивка_по_щитам!L916</f>
        <v/>
      </c>
      <c r="J911" s="14" t="str">
        <f>Разбивка_по_щитам!M916</f>
        <v/>
      </c>
      <c r="K911" s="14" t="str">
        <f>Разбивка_по_щитам!N916</f>
        <v/>
      </c>
      <c r="L911" s="14"/>
      <c r="M911" s="14" t="str">
        <f>Разбивка_по_щитам!P916</f>
        <v/>
      </c>
      <c r="N911" s="14"/>
    </row>
    <row r="912" spans="2:14" x14ac:dyDescent="0.2">
      <c r="B912" s="14" t="str">
        <f>Разбивка_по_щитам!B917</f>
        <v/>
      </c>
      <c r="C912" s="14">
        <f>Разбивка_по_щитам!C917</f>
        <v>0</v>
      </c>
      <c r="D912" s="14">
        <f>Разбивка_по_щитам!F917</f>
        <v>0</v>
      </c>
      <c r="E912" s="14">
        <f>Разбивка_по_щитам!H917</f>
        <v>0</v>
      </c>
      <c r="F912" s="14" t="e">
        <f>Разбивка_по_щитам!I917</f>
        <v>#N/A</v>
      </c>
      <c r="G912" s="14" t="str">
        <f>Разбивка_по_щитам!J917</f>
        <v/>
      </c>
      <c r="H912" s="14" t="str">
        <f>Разбивка_по_щитам!K917</f>
        <v/>
      </c>
      <c r="I912" s="14" t="str">
        <f>Разбивка_по_щитам!L917</f>
        <v/>
      </c>
      <c r="J912" s="14" t="str">
        <f>Разбивка_по_щитам!M917</f>
        <v/>
      </c>
      <c r="K912" s="14" t="str">
        <f>Разбивка_по_щитам!N917</f>
        <v/>
      </c>
      <c r="L912" s="14"/>
      <c r="M912" s="14" t="str">
        <f>Разбивка_по_щитам!P917</f>
        <v/>
      </c>
      <c r="N912" s="14"/>
    </row>
    <row r="913" spans="2:14" x14ac:dyDescent="0.2">
      <c r="B913" s="14" t="str">
        <f>Разбивка_по_щитам!B918</f>
        <v/>
      </c>
      <c r="C913" s="14">
        <f>Разбивка_по_щитам!C918</f>
        <v>0</v>
      </c>
      <c r="D913" s="14">
        <f>Разбивка_по_щитам!F918</f>
        <v>0</v>
      </c>
      <c r="E913" s="14">
        <f>Разбивка_по_щитам!H918</f>
        <v>0</v>
      </c>
      <c r="F913" s="14" t="e">
        <f>Разбивка_по_щитам!I918</f>
        <v>#N/A</v>
      </c>
      <c r="G913" s="14" t="str">
        <f>Разбивка_по_щитам!J918</f>
        <v/>
      </c>
      <c r="H913" s="14" t="str">
        <f>Разбивка_по_щитам!K918</f>
        <v/>
      </c>
      <c r="I913" s="14" t="str">
        <f>Разбивка_по_щитам!L918</f>
        <v/>
      </c>
      <c r="J913" s="14" t="str">
        <f>Разбивка_по_щитам!M918</f>
        <v/>
      </c>
      <c r="K913" s="14" t="str">
        <f>Разбивка_по_щитам!N918</f>
        <v/>
      </c>
      <c r="L913" s="14"/>
      <c r="M913" s="14" t="str">
        <f>Разбивка_по_щитам!P918</f>
        <v/>
      </c>
      <c r="N913" s="14"/>
    </row>
    <row r="914" spans="2:14" x14ac:dyDescent="0.2">
      <c r="B914" s="14" t="str">
        <f>Разбивка_по_щитам!B919</f>
        <v/>
      </c>
      <c r="C914" s="14">
        <f>Разбивка_по_щитам!C919</f>
        <v>0</v>
      </c>
      <c r="D914" s="14">
        <f>Разбивка_по_щитам!F919</f>
        <v>0</v>
      </c>
      <c r="E914" s="14">
        <f>Разбивка_по_щитам!H919</f>
        <v>0</v>
      </c>
      <c r="F914" s="14" t="e">
        <f>Разбивка_по_щитам!I919</f>
        <v>#N/A</v>
      </c>
      <c r="G914" s="14" t="str">
        <f>Разбивка_по_щитам!J919</f>
        <v/>
      </c>
      <c r="H914" s="14" t="str">
        <f>Разбивка_по_щитам!K919</f>
        <v/>
      </c>
      <c r="I914" s="14" t="str">
        <f>Разбивка_по_щитам!L919</f>
        <v/>
      </c>
      <c r="J914" s="14" t="str">
        <f>Разбивка_по_щитам!M919</f>
        <v/>
      </c>
      <c r="K914" s="14" t="str">
        <f>Разбивка_по_щитам!N919</f>
        <v/>
      </c>
      <c r="L914" s="14"/>
      <c r="M914" s="14" t="str">
        <f>Разбивка_по_щитам!P919</f>
        <v/>
      </c>
      <c r="N914" s="14"/>
    </row>
    <row r="915" spans="2:14" x14ac:dyDescent="0.2">
      <c r="B915" s="14" t="str">
        <f>Разбивка_по_щитам!B920</f>
        <v/>
      </c>
      <c r="C915" s="14">
        <f>Разбивка_по_щитам!C920</f>
        <v>0</v>
      </c>
      <c r="D915" s="14">
        <f>Разбивка_по_щитам!F920</f>
        <v>0</v>
      </c>
      <c r="E915" s="14">
        <f>Разбивка_по_щитам!H920</f>
        <v>0</v>
      </c>
      <c r="F915" s="14" t="e">
        <f>Разбивка_по_щитам!I920</f>
        <v>#N/A</v>
      </c>
      <c r="G915" s="14" t="str">
        <f>Разбивка_по_щитам!J920</f>
        <v/>
      </c>
      <c r="H915" s="14" t="str">
        <f>Разбивка_по_щитам!K920</f>
        <v/>
      </c>
      <c r="I915" s="14" t="str">
        <f>Разбивка_по_щитам!L920</f>
        <v/>
      </c>
      <c r="J915" s="14" t="str">
        <f>Разбивка_по_щитам!M920</f>
        <v/>
      </c>
      <c r="K915" s="14" t="str">
        <f>Разбивка_по_щитам!N920</f>
        <v/>
      </c>
      <c r="L915" s="14"/>
      <c r="M915" s="14" t="str">
        <f>Разбивка_по_щитам!P920</f>
        <v/>
      </c>
      <c r="N915" s="14"/>
    </row>
    <row r="916" spans="2:14" x14ac:dyDescent="0.2">
      <c r="B916" s="14" t="str">
        <f>Разбивка_по_щитам!B921</f>
        <v/>
      </c>
      <c r="C916" s="14">
        <f>Разбивка_по_щитам!C921</f>
        <v>0</v>
      </c>
      <c r="D916" s="14">
        <f>Разбивка_по_щитам!F921</f>
        <v>0</v>
      </c>
      <c r="E916" s="14">
        <f>Разбивка_по_щитам!H921</f>
        <v>0</v>
      </c>
      <c r="F916" s="14" t="e">
        <f>Разбивка_по_щитам!I921</f>
        <v>#N/A</v>
      </c>
      <c r="G916" s="14" t="str">
        <f>Разбивка_по_щитам!J921</f>
        <v/>
      </c>
      <c r="H916" s="14" t="str">
        <f>Разбивка_по_щитам!K921</f>
        <v/>
      </c>
      <c r="I916" s="14" t="str">
        <f>Разбивка_по_щитам!L921</f>
        <v/>
      </c>
      <c r="J916" s="14" t="str">
        <f>Разбивка_по_щитам!M921</f>
        <v/>
      </c>
      <c r="K916" s="14" t="str">
        <f>Разбивка_по_щитам!N921</f>
        <v/>
      </c>
      <c r="L916" s="14"/>
      <c r="M916" s="14" t="str">
        <f>Разбивка_по_щитам!P921</f>
        <v/>
      </c>
      <c r="N916" s="14"/>
    </row>
    <row r="917" spans="2:14" x14ac:dyDescent="0.2">
      <c r="B917" s="14" t="str">
        <f>Разбивка_по_щитам!B922</f>
        <v/>
      </c>
      <c r="C917" s="14">
        <f>Разбивка_по_щитам!C922</f>
        <v>0</v>
      </c>
      <c r="D917" s="14">
        <f>Разбивка_по_щитам!F922</f>
        <v>0</v>
      </c>
      <c r="E917" s="14">
        <f>Разбивка_по_щитам!H922</f>
        <v>0</v>
      </c>
      <c r="F917" s="14" t="e">
        <f>Разбивка_по_щитам!I922</f>
        <v>#N/A</v>
      </c>
      <c r="G917" s="14" t="str">
        <f>Разбивка_по_щитам!J922</f>
        <v/>
      </c>
      <c r="H917" s="14" t="str">
        <f>Разбивка_по_щитам!K922</f>
        <v/>
      </c>
      <c r="I917" s="14" t="str">
        <f>Разбивка_по_щитам!L922</f>
        <v/>
      </c>
      <c r="J917" s="14" t="str">
        <f>Разбивка_по_щитам!M922</f>
        <v/>
      </c>
      <c r="K917" s="14" t="str">
        <f>Разбивка_по_щитам!N922</f>
        <v/>
      </c>
      <c r="L917" s="14"/>
      <c r="M917" s="14" t="str">
        <f>Разбивка_по_щитам!P922</f>
        <v/>
      </c>
      <c r="N917" s="14"/>
    </row>
    <row r="918" spans="2:14" x14ac:dyDescent="0.2">
      <c r="B918" s="14" t="str">
        <f>Разбивка_по_щитам!B923</f>
        <v/>
      </c>
      <c r="C918" s="14">
        <f>Разбивка_по_щитам!C923</f>
        <v>0</v>
      </c>
      <c r="D918" s="14">
        <f>Разбивка_по_щитам!F923</f>
        <v>0</v>
      </c>
      <c r="E918" s="14">
        <f>Разбивка_по_щитам!H923</f>
        <v>0</v>
      </c>
      <c r="F918" s="14" t="e">
        <f>Разбивка_по_щитам!I923</f>
        <v>#N/A</v>
      </c>
      <c r="G918" s="14" t="str">
        <f>Разбивка_по_щитам!J923</f>
        <v/>
      </c>
      <c r="H918" s="14" t="str">
        <f>Разбивка_по_щитам!K923</f>
        <v/>
      </c>
      <c r="I918" s="14" t="str">
        <f>Разбивка_по_щитам!L923</f>
        <v/>
      </c>
      <c r="J918" s="14" t="str">
        <f>Разбивка_по_щитам!M923</f>
        <v/>
      </c>
      <c r="K918" s="14" t="str">
        <f>Разбивка_по_щитам!N923</f>
        <v/>
      </c>
      <c r="L918" s="14"/>
      <c r="M918" s="14" t="str">
        <f>Разбивка_по_щитам!P923</f>
        <v/>
      </c>
      <c r="N918" s="14"/>
    </row>
    <row r="919" spans="2:14" x14ac:dyDescent="0.2">
      <c r="B919" s="14" t="str">
        <f>Разбивка_по_щитам!B924</f>
        <v/>
      </c>
      <c r="C919" s="14">
        <f>Разбивка_по_щитам!C924</f>
        <v>0</v>
      </c>
      <c r="D919" s="14">
        <f>Разбивка_по_щитам!F924</f>
        <v>0</v>
      </c>
      <c r="E919" s="14">
        <f>Разбивка_по_щитам!H924</f>
        <v>0</v>
      </c>
      <c r="F919" s="14" t="e">
        <f>Разбивка_по_щитам!I924</f>
        <v>#N/A</v>
      </c>
      <c r="G919" s="14" t="str">
        <f>Разбивка_по_щитам!J924</f>
        <v/>
      </c>
      <c r="H919" s="14" t="str">
        <f>Разбивка_по_щитам!K924</f>
        <v/>
      </c>
      <c r="I919" s="14" t="str">
        <f>Разбивка_по_щитам!L924</f>
        <v/>
      </c>
      <c r="J919" s="14" t="str">
        <f>Разбивка_по_щитам!M924</f>
        <v/>
      </c>
      <c r="K919" s="14" t="str">
        <f>Разбивка_по_щитам!N924</f>
        <v/>
      </c>
      <c r="L919" s="14"/>
      <c r="M919" s="14" t="str">
        <f>Разбивка_по_щитам!P924</f>
        <v/>
      </c>
      <c r="N919" s="14"/>
    </row>
    <row r="920" spans="2:14" x14ac:dyDescent="0.2">
      <c r="B920" s="14" t="str">
        <f>Разбивка_по_щитам!B925</f>
        <v/>
      </c>
      <c r="C920" s="14">
        <f>Разбивка_по_щитам!C925</f>
        <v>0</v>
      </c>
      <c r="D920" s="14">
        <f>Разбивка_по_щитам!F925</f>
        <v>0</v>
      </c>
      <c r="E920" s="14">
        <f>Разбивка_по_щитам!H925</f>
        <v>0</v>
      </c>
      <c r="F920" s="14" t="e">
        <f>Разбивка_по_щитам!I925</f>
        <v>#N/A</v>
      </c>
      <c r="G920" s="14" t="str">
        <f>Разбивка_по_щитам!J925</f>
        <v/>
      </c>
      <c r="H920" s="14" t="str">
        <f>Разбивка_по_щитам!K925</f>
        <v/>
      </c>
      <c r="I920" s="14" t="str">
        <f>Разбивка_по_щитам!L925</f>
        <v/>
      </c>
      <c r="J920" s="14" t="str">
        <f>Разбивка_по_щитам!M925</f>
        <v/>
      </c>
      <c r="K920" s="14" t="str">
        <f>Разбивка_по_щитам!N925</f>
        <v/>
      </c>
      <c r="L920" s="14"/>
      <c r="M920" s="14" t="str">
        <f>Разбивка_по_щитам!P925</f>
        <v/>
      </c>
      <c r="N920" s="14"/>
    </row>
    <row r="921" spans="2:14" x14ac:dyDescent="0.2">
      <c r="B921" s="14" t="str">
        <f>Разбивка_по_щитам!B926</f>
        <v/>
      </c>
      <c r="C921" s="14">
        <f>Разбивка_по_щитам!C926</f>
        <v>0</v>
      </c>
      <c r="D921" s="14">
        <f>Разбивка_по_щитам!F926</f>
        <v>0</v>
      </c>
      <c r="E921" s="14">
        <f>Разбивка_по_щитам!H926</f>
        <v>0</v>
      </c>
      <c r="F921" s="14" t="e">
        <f>Разбивка_по_щитам!I926</f>
        <v>#N/A</v>
      </c>
      <c r="G921" s="14" t="str">
        <f>Разбивка_по_щитам!J926</f>
        <v/>
      </c>
      <c r="H921" s="14" t="str">
        <f>Разбивка_по_щитам!K926</f>
        <v/>
      </c>
      <c r="I921" s="14" t="str">
        <f>Разбивка_по_щитам!L926</f>
        <v/>
      </c>
      <c r="J921" s="14" t="str">
        <f>Разбивка_по_щитам!M926</f>
        <v/>
      </c>
      <c r="K921" s="14" t="str">
        <f>Разбивка_по_щитам!N926</f>
        <v/>
      </c>
      <c r="L921" s="14"/>
      <c r="M921" s="14" t="str">
        <f>Разбивка_по_щитам!P926</f>
        <v/>
      </c>
      <c r="N921" s="14"/>
    </row>
    <row r="922" spans="2:14" x14ac:dyDescent="0.2">
      <c r="B922" s="14" t="str">
        <f>Разбивка_по_щитам!B927</f>
        <v/>
      </c>
      <c r="C922" s="14">
        <f>Разбивка_по_щитам!C927</f>
        <v>0</v>
      </c>
      <c r="D922" s="14">
        <f>Разбивка_по_щитам!F927</f>
        <v>0</v>
      </c>
      <c r="E922" s="14">
        <f>Разбивка_по_щитам!H927</f>
        <v>0</v>
      </c>
      <c r="F922" s="14" t="e">
        <f>Разбивка_по_щитам!I927</f>
        <v>#N/A</v>
      </c>
      <c r="G922" s="14" t="str">
        <f>Разбивка_по_щитам!J927</f>
        <v/>
      </c>
      <c r="H922" s="14" t="str">
        <f>Разбивка_по_щитам!K927</f>
        <v/>
      </c>
      <c r="I922" s="14" t="str">
        <f>Разбивка_по_щитам!L927</f>
        <v/>
      </c>
      <c r="J922" s="14" t="str">
        <f>Разбивка_по_щитам!M927</f>
        <v/>
      </c>
      <c r="K922" s="14" t="str">
        <f>Разбивка_по_щитам!N927</f>
        <v/>
      </c>
      <c r="L922" s="14"/>
      <c r="M922" s="14" t="str">
        <f>Разбивка_по_щитам!P927</f>
        <v/>
      </c>
      <c r="N922" s="14"/>
    </row>
    <row r="923" spans="2:14" x14ac:dyDescent="0.2">
      <c r="B923" s="14" t="str">
        <f>Разбивка_по_щитам!B928</f>
        <v/>
      </c>
      <c r="C923" s="14">
        <f>Разбивка_по_щитам!C928</f>
        <v>0</v>
      </c>
      <c r="D923" s="14">
        <f>Разбивка_по_щитам!F928</f>
        <v>0</v>
      </c>
      <c r="E923" s="14">
        <f>Разбивка_по_щитам!H928</f>
        <v>0</v>
      </c>
      <c r="F923" s="14" t="e">
        <f>Разбивка_по_щитам!I928</f>
        <v>#N/A</v>
      </c>
      <c r="G923" s="14" t="str">
        <f>Разбивка_по_щитам!J928</f>
        <v/>
      </c>
      <c r="H923" s="14" t="str">
        <f>Разбивка_по_щитам!K928</f>
        <v/>
      </c>
      <c r="I923" s="14" t="str">
        <f>Разбивка_по_щитам!L928</f>
        <v/>
      </c>
      <c r="J923" s="14" t="str">
        <f>Разбивка_по_щитам!M928</f>
        <v/>
      </c>
      <c r="K923" s="14" t="str">
        <f>Разбивка_по_щитам!N928</f>
        <v/>
      </c>
      <c r="L923" s="14"/>
      <c r="M923" s="14" t="str">
        <f>Разбивка_по_щитам!P928</f>
        <v/>
      </c>
      <c r="N923" s="14"/>
    </row>
    <row r="924" spans="2:14" x14ac:dyDescent="0.2">
      <c r="B924" s="14" t="str">
        <f>Разбивка_по_щитам!B929</f>
        <v/>
      </c>
      <c r="C924" s="14">
        <f>Разбивка_по_щитам!C929</f>
        <v>0</v>
      </c>
      <c r="D924" s="14">
        <f>Разбивка_по_щитам!F929</f>
        <v>0</v>
      </c>
      <c r="E924" s="14">
        <f>Разбивка_по_щитам!H929</f>
        <v>0</v>
      </c>
      <c r="F924" s="14" t="e">
        <f>Разбивка_по_щитам!I929</f>
        <v>#N/A</v>
      </c>
      <c r="G924" s="14" t="str">
        <f>Разбивка_по_щитам!J929</f>
        <v/>
      </c>
      <c r="H924" s="14" t="str">
        <f>Разбивка_по_щитам!K929</f>
        <v/>
      </c>
      <c r="I924" s="14" t="str">
        <f>Разбивка_по_щитам!L929</f>
        <v/>
      </c>
      <c r="J924" s="14" t="str">
        <f>Разбивка_по_щитам!M929</f>
        <v/>
      </c>
      <c r="K924" s="14" t="str">
        <f>Разбивка_по_щитам!N929</f>
        <v/>
      </c>
      <c r="L924" s="14"/>
      <c r="M924" s="14" t="str">
        <f>Разбивка_по_щитам!P929</f>
        <v/>
      </c>
      <c r="N924" s="14"/>
    </row>
    <row r="925" spans="2:14" x14ac:dyDescent="0.2">
      <c r="B925" s="14" t="str">
        <f>Разбивка_по_щитам!B930</f>
        <v/>
      </c>
      <c r="C925" s="14">
        <f>Разбивка_по_щитам!C930</f>
        <v>0</v>
      </c>
      <c r="D925" s="14">
        <f>Разбивка_по_щитам!F930</f>
        <v>0</v>
      </c>
      <c r="E925" s="14">
        <f>Разбивка_по_щитам!H930</f>
        <v>0</v>
      </c>
      <c r="F925" s="14" t="e">
        <f>Разбивка_по_щитам!I930</f>
        <v>#N/A</v>
      </c>
      <c r="G925" s="14" t="str">
        <f>Разбивка_по_щитам!J930</f>
        <v/>
      </c>
      <c r="H925" s="14" t="str">
        <f>Разбивка_по_щитам!K930</f>
        <v/>
      </c>
      <c r="I925" s="14" t="str">
        <f>Разбивка_по_щитам!L930</f>
        <v/>
      </c>
      <c r="J925" s="14" t="str">
        <f>Разбивка_по_щитам!M930</f>
        <v/>
      </c>
      <c r="K925" s="14" t="str">
        <f>Разбивка_по_щитам!N930</f>
        <v/>
      </c>
      <c r="L925" s="14"/>
      <c r="M925" s="14" t="str">
        <f>Разбивка_по_щитам!P930</f>
        <v/>
      </c>
      <c r="N925" s="14"/>
    </row>
    <row r="926" spans="2:14" x14ac:dyDescent="0.2">
      <c r="B926" s="14" t="str">
        <f>Разбивка_по_щитам!B931</f>
        <v/>
      </c>
      <c r="C926" s="14">
        <f>Разбивка_по_щитам!C931</f>
        <v>0</v>
      </c>
      <c r="D926" s="14">
        <f>Разбивка_по_щитам!F931</f>
        <v>0</v>
      </c>
      <c r="E926" s="14">
        <f>Разбивка_по_щитам!H931</f>
        <v>0</v>
      </c>
      <c r="F926" s="14" t="e">
        <f>Разбивка_по_щитам!I931</f>
        <v>#N/A</v>
      </c>
      <c r="G926" s="14" t="str">
        <f>Разбивка_по_щитам!J931</f>
        <v/>
      </c>
      <c r="H926" s="14" t="str">
        <f>Разбивка_по_щитам!K931</f>
        <v/>
      </c>
      <c r="I926" s="14" t="str">
        <f>Разбивка_по_щитам!L931</f>
        <v/>
      </c>
      <c r="J926" s="14" t="str">
        <f>Разбивка_по_щитам!M931</f>
        <v/>
      </c>
      <c r="K926" s="14" t="str">
        <f>Разбивка_по_щитам!N931</f>
        <v/>
      </c>
      <c r="L926" s="14"/>
      <c r="M926" s="14" t="str">
        <f>Разбивка_по_щитам!P931</f>
        <v/>
      </c>
      <c r="N926" s="14"/>
    </row>
    <row r="927" spans="2:14" x14ac:dyDescent="0.2">
      <c r="B927" s="14" t="str">
        <f>Разбивка_по_щитам!B932</f>
        <v/>
      </c>
      <c r="C927" s="14">
        <f>Разбивка_по_щитам!C932</f>
        <v>0</v>
      </c>
      <c r="D927" s="14">
        <f>Разбивка_по_щитам!F932</f>
        <v>0</v>
      </c>
      <c r="E927" s="14">
        <f>Разбивка_по_щитам!H932</f>
        <v>0</v>
      </c>
      <c r="F927" s="14" t="e">
        <f>Разбивка_по_щитам!I932</f>
        <v>#N/A</v>
      </c>
      <c r="G927" s="14" t="str">
        <f>Разбивка_по_щитам!J932</f>
        <v/>
      </c>
      <c r="H927" s="14" t="str">
        <f>Разбивка_по_щитам!K932</f>
        <v/>
      </c>
      <c r="I927" s="14" t="str">
        <f>Разбивка_по_щитам!L932</f>
        <v/>
      </c>
      <c r="J927" s="14" t="str">
        <f>Разбивка_по_щитам!M932</f>
        <v/>
      </c>
      <c r="K927" s="14" t="str">
        <f>Разбивка_по_щитам!N932</f>
        <v/>
      </c>
      <c r="L927" s="14"/>
      <c r="M927" s="14" t="str">
        <f>Разбивка_по_щитам!P932</f>
        <v/>
      </c>
      <c r="N927" s="14"/>
    </row>
    <row r="928" spans="2:14" x14ac:dyDescent="0.2">
      <c r="B928" s="14" t="str">
        <f>Разбивка_по_щитам!B933</f>
        <v/>
      </c>
      <c r="C928" s="14">
        <f>Разбивка_по_щитам!C933</f>
        <v>0</v>
      </c>
      <c r="D928" s="14">
        <f>Разбивка_по_щитам!F933</f>
        <v>0</v>
      </c>
      <c r="E928" s="14">
        <f>Разбивка_по_щитам!H933</f>
        <v>0</v>
      </c>
      <c r="F928" s="14" t="e">
        <f>Разбивка_по_щитам!I933</f>
        <v>#N/A</v>
      </c>
      <c r="G928" s="14" t="str">
        <f>Разбивка_по_щитам!J933</f>
        <v/>
      </c>
      <c r="H928" s="14" t="str">
        <f>Разбивка_по_щитам!K933</f>
        <v/>
      </c>
      <c r="I928" s="14" t="str">
        <f>Разбивка_по_щитам!L933</f>
        <v/>
      </c>
      <c r="J928" s="14" t="str">
        <f>Разбивка_по_щитам!M933</f>
        <v/>
      </c>
      <c r="K928" s="14" t="str">
        <f>Разбивка_по_щитам!N933</f>
        <v/>
      </c>
      <c r="L928" s="14"/>
      <c r="M928" s="14" t="str">
        <f>Разбивка_по_щитам!P933</f>
        <v/>
      </c>
      <c r="N928" s="14"/>
    </row>
    <row r="929" spans="2:14" x14ac:dyDescent="0.2">
      <c r="B929" s="14" t="str">
        <f>Разбивка_по_щитам!B934</f>
        <v/>
      </c>
      <c r="C929" s="14">
        <f>Разбивка_по_щитам!C934</f>
        <v>0</v>
      </c>
      <c r="D929" s="14">
        <f>Разбивка_по_щитам!F934</f>
        <v>0</v>
      </c>
      <c r="E929" s="14">
        <f>Разбивка_по_щитам!H934</f>
        <v>0</v>
      </c>
      <c r="F929" s="14" t="e">
        <f>Разбивка_по_щитам!I934</f>
        <v>#N/A</v>
      </c>
      <c r="G929" s="14" t="str">
        <f>Разбивка_по_щитам!J934</f>
        <v/>
      </c>
      <c r="H929" s="14" t="str">
        <f>Разбивка_по_щитам!K934</f>
        <v/>
      </c>
      <c r="I929" s="14" t="str">
        <f>Разбивка_по_щитам!L934</f>
        <v/>
      </c>
      <c r="J929" s="14" t="str">
        <f>Разбивка_по_щитам!M934</f>
        <v/>
      </c>
      <c r="K929" s="14" t="str">
        <f>Разбивка_по_щитам!N934</f>
        <v/>
      </c>
      <c r="L929" s="14"/>
      <c r="M929" s="14" t="str">
        <f>Разбивка_по_щитам!P934</f>
        <v/>
      </c>
      <c r="N929" s="14"/>
    </row>
    <row r="930" spans="2:14" x14ac:dyDescent="0.2">
      <c r="B930" s="14" t="str">
        <f>Разбивка_по_щитам!B935</f>
        <v/>
      </c>
      <c r="C930" s="14">
        <f>Разбивка_по_щитам!C935</f>
        <v>0</v>
      </c>
      <c r="D930" s="14">
        <f>Разбивка_по_щитам!F935</f>
        <v>0</v>
      </c>
      <c r="E930" s="14">
        <f>Разбивка_по_щитам!H935</f>
        <v>0</v>
      </c>
      <c r="F930" s="14" t="e">
        <f>Разбивка_по_щитам!I935</f>
        <v>#N/A</v>
      </c>
      <c r="G930" s="14" t="str">
        <f>Разбивка_по_щитам!J935</f>
        <v/>
      </c>
      <c r="H930" s="14" t="str">
        <f>Разбивка_по_щитам!K935</f>
        <v/>
      </c>
      <c r="I930" s="14" t="str">
        <f>Разбивка_по_щитам!L935</f>
        <v/>
      </c>
      <c r="J930" s="14" t="str">
        <f>Разбивка_по_щитам!M935</f>
        <v/>
      </c>
      <c r="K930" s="14" t="str">
        <f>Разбивка_по_щитам!N935</f>
        <v/>
      </c>
      <c r="L930" s="14"/>
      <c r="M930" s="14" t="str">
        <f>Разбивка_по_щитам!P935</f>
        <v/>
      </c>
      <c r="N930" s="14"/>
    </row>
    <row r="931" spans="2:14" x14ac:dyDescent="0.2">
      <c r="B931" s="14" t="str">
        <f>Разбивка_по_щитам!B936</f>
        <v/>
      </c>
      <c r="C931" s="14">
        <f>Разбивка_по_щитам!C936</f>
        <v>0</v>
      </c>
      <c r="D931" s="14">
        <f>Разбивка_по_щитам!F936</f>
        <v>0</v>
      </c>
      <c r="E931" s="14">
        <f>Разбивка_по_щитам!H936</f>
        <v>0</v>
      </c>
      <c r="F931" s="14" t="e">
        <f>Разбивка_по_щитам!I936</f>
        <v>#N/A</v>
      </c>
      <c r="G931" s="14" t="str">
        <f>Разбивка_по_щитам!J936</f>
        <v/>
      </c>
      <c r="H931" s="14" t="str">
        <f>Разбивка_по_щитам!K936</f>
        <v/>
      </c>
      <c r="I931" s="14" t="str">
        <f>Разбивка_по_щитам!L936</f>
        <v/>
      </c>
      <c r="J931" s="14" t="str">
        <f>Разбивка_по_щитам!M936</f>
        <v/>
      </c>
      <c r="K931" s="14" t="str">
        <f>Разбивка_по_щитам!N936</f>
        <v/>
      </c>
      <c r="L931" s="14"/>
      <c r="M931" s="14" t="str">
        <f>Разбивка_по_щитам!P936</f>
        <v/>
      </c>
      <c r="N931" s="14"/>
    </row>
    <row r="932" spans="2:14" x14ac:dyDescent="0.2">
      <c r="B932" s="14" t="str">
        <f>Разбивка_по_щитам!B937</f>
        <v/>
      </c>
      <c r="C932" s="14">
        <f>Разбивка_по_щитам!C937</f>
        <v>0</v>
      </c>
      <c r="D932" s="14">
        <f>Разбивка_по_щитам!F937</f>
        <v>0</v>
      </c>
      <c r="E932" s="14">
        <f>Разбивка_по_щитам!H937</f>
        <v>0</v>
      </c>
      <c r="F932" s="14" t="e">
        <f>Разбивка_по_щитам!I937</f>
        <v>#N/A</v>
      </c>
      <c r="G932" s="14" t="str">
        <f>Разбивка_по_щитам!J937</f>
        <v/>
      </c>
      <c r="H932" s="14" t="str">
        <f>Разбивка_по_щитам!K937</f>
        <v/>
      </c>
      <c r="I932" s="14" t="str">
        <f>Разбивка_по_щитам!L937</f>
        <v/>
      </c>
      <c r="J932" s="14" t="str">
        <f>Разбивка_по_щитам!M937</f>
        <v/>
      </c>
      <c r="K932" s="14" t="str">
        <f>Разбивка_по_щитам!N937</f>
        <v/>
      </c>
      <c r="L932" s="14"/>
      <c r="M932" s="14" t="str">
        <f>Разбивка_по_щитам!P937</f>
        <v/>
      </c>
      <c r="N932" s="14"/>
    </row>
    <row r="933" spans="2:14" x14ac:dyDescent="0.2">
      <c r="B933" s="14" t="str">
        <f>Разбивка_по_щитам!B938</f>
        <v/>
      </c>
      <c r="C933" s="14">
        <f>Разбивка_по_щитам!C938</f>
        <v>0</v>
      </c>
      <c r="D933" s="14">
        <f>Разбивка_по_щитам!F938</f>
        <v>0</v>
      </c>
      <c r="E933" s="14">
        <f>Разбивка_по_щитам!H938</f>
        <v>0</v>
      </c>
      <c r="F933" s="14" t="e">
        <f>Разбивка_по_щитам!I938</f>
        <v>#N/A</v>
      </c>
      <c r="G933" s="14" t="str">
        <f>Разбивка_по_щитам!J938</f>
        <v/>
      </c>
      <c r="H933" s="14" t="str">
        <f>Разбивка_по_щитам!K938</f>
        <v/>
      </c>
      <c r="I933" s="14" t="str">
        <f>Разбивка_по_щитам!L938</f>
        <v/>
      </c>
      <c r="J933" s="14" t="str">
        <f>Разбивка_по_щитам!M938</f>
        <v/>
      </c>
      <c r="K933" s="14" t="str">
        <f>Разбивка_по_щитам!N938</f>
        <v/>
      </c>
      <c r="L933" s="14"/>
      <c r="M933" s="14" t="str">
        <f>Разбивка_по_щитам!P938</f>
        <v/>
      </c>
      <c r="N933" s="14"/>
    </row>
    <row r="934" spans="2:14" x14ac:dyDescent="0.2">
      <c r="B934" s="14" t="str">
        <f>Разбивка_по_щитам!B939</f>
        <v/>
      </c>
      <c r="C934" s="14">
        <f>Разбивка_по_щитам!C939</f>
        <v>0</v>
      </c>
      <c r="D934" s="14">
        <f>Разбивка_по_щитам!F939</f>
        <v>0</v>
      </c>
      <c r="E934" s="14">
        <f>Разбивка_по_щитам!H939</f>
        <v>0</v>
      </c>
      <c r="F934" s="14" t="e">
        <f>Разбивка_по_щитам!I939</f>
        <v>#N/A</v>
      </c>
      <c r="G934" s="14" t="str">
        <f>Разбивка_по_щитам!J939</f>
        <v/>
      </c>
      <c r="H934" s="14" t="str">
        <f>Разбивка_по_щитам!K939</f>
        <v/>
      </c>
      <c r="I934" s="14" t="str">
        <f>Разбивка_по_щитам!L939</f>
        <v/>
      </c>
      <c r="J934" s="14" t="str">
        <f>Разбивка_по_щитам!M939</f>
        <v/>
      </c>
      <c r="K934" s="14" t="str">
        <f>Разбивка_по_щитам!N939</f>
        <v/>
      </c>
      <c r="L934" s="14"/>
      <c r="M934" s="14" t="str">
        <f>Разбивка_по_щитам!P939</f>
        <v/>
      </c>
      <c r="N934" s="14"/>
    </row>
    <row r="935" spans="2:14" x14ac:dyDescent="0.2">
      <c r="B935" s="14" t="str">
        <f>Разбивка_по_щитам!B940</f>
        <v/>
      </c>
      <c r="C935" s="14">
        <f>Разбивка_по_щитам!C940</f>
        <v>0</v>
      </c>
      <c r="D935" s="14">
        <f>Разбивка_по_щитам!F940</f>
        <v>0</v>
      </c>
      <c r="E935" s="14">
        <f>Разбивка_по_щитам!H940</f>
        <v>0</v>
      </c>
      <c r="F935" s="14" t="e">
        <f>Разбивка_по_щитам!I940</f>
        <v>#N/A</v>
      </c>
      <c r="G935" s="14" t="str">
        <f>Разбивка_по_щитам!J940</f>
        <v/>
      </c>
      <c r="H935" s="14" t="str">
        <f>Разбивка_по_щитам!K940</f>
        <v/>
      </c>
      <c r="I935" s="14" t="str">
        <f>Разбивка_по_щитам!L940</f>
        <v/>
      </c>
      <c r="J935" s="14" t="str">
        <f>Разбивка_по_щитам!M940</f>
        <v/>
      </c>
      <c r="K935" s="14" t="str">
        <f>Разбивка_по_щитам!N940</f>
        <v/>
      </c>
      <c r="L935" s="14"/>
      <c r="M935" s="14" t="str">
        <f>Разбивка_по_щитам!P940</f>
        <v/>
      </c>
      <c r="N935" s="14"/>
    </row>
    <row r="936" spans="2:14" x14ac:dyDescent="0.2">
      <c r="B936" s="14" t="str">
        <f>Разбивка_по_щитам!B941</f>
        <v/>
      </c>
      <c r="C936" s="14">
        <f>Разбивка_по_щитам!C941</f>
        <v>0</v>
      </c>
      <c r="D936" s="14">
        <f>Разбивка_по_щитам!F941</f>
        <v>0</v>
      </c>
      <c r="E936" s="14">
        <f>Разбивка_по_щитам!H941</f>
        <v>0</v>
      </c>
      <c r="F936" s="14" t="e">
        <f>Разбивка_по_щитам!I941</f>
        <v>#N/A</v>
      </c>
      <c r="G936" s="14" t="str">
        <f>Разбивка_по_щитам!J941</f>
        <v/>
      </c>
      <c r="H936" s="14" t="str">
        <f>Разбивка_по_щитам!K941</f>
        <v/>
      </c>
      <c r="I936" s="14" t="str">
        <f>Разбивка_по_щитам!L941</f>
        <v/>
      </c>
      <c r="J936" s="14" t="str">
        <f>Разбивка_по_щитам!M941</f>
        <v/>
      </c>
      <c r="K936" s="14" t="str">
        <f>Разбивка_по_щитам!N941</f>
        <v/>
      </c>
      <c r="L936" s="14"/>
      <c r="M936" s="14" t="str">
        <f>Разбивка_по_щитам!P941</f>
        <v/>
      </c>
      <c r="N936" s="14"/>
    </row>
    <row r="937" spans="2:14" x14ac:dyDescent="0.2">
      <c r="B937" s="14" t="str">
        <f>Разбивка_по_щитам!B942</f>
        <v/>
      </c>
      <c r="C937" s="14">
        <f>Разбивка_по_щитам!C942</f>
        <v>0</v>
      </c>
      <c r="D937" s="14">
        <f>Разбивка_по_щитам!F942</f>
        <v>0</v>
      </c>
      <c r="E937" s="14">
        <f>Разбивка_по_щитам!H942</f>
        <v>0</v>
      </c>
      <c r="F937" s="14" t="e">
        <f>Разбивка_по_щитам!I942</f>
        <v>#N/A</v>
      </c>
      <c r="G937" s="14" t="str">
        <f>Разбивка_по_щитам!J942</f>
        <v/>
      </c>
      <c r="H937" s="14" t="str">
        <f>Разбивка_по_щитам!K942</f>
        <v/>
      </c>
      <c r="I937" s="14" t="str">
        <f>Разбивка_по_щитам!L942</f>
        <v/>
      </c>
      <c r="J937" s="14" t="str">
        <f>Разбивка_по_щитам!M942</f>
        <v/>
      </c>
      <c r="K937" s="14" t="str">
        <f>Разбивка_по_щитам!N942</f>
        <v/>
      </c>
      <c r="L937" s="14"/>
      <c r="M937" s="14" t="str">
        <f>Разбивка_по_щитам!P942</f>
        <v/>
      </c>
      <c r="N937" s="14"/>
    </row>
    <row r="938" spans="2:14" x14ac:dyDescent="0.2">
      <c r="B938" s="14" t="str">
        <f>Разбивка_по_щитам!B943</f>
        <v/>
      </c>
      <c r="C938" s="14">
        <f>Разбивка_по_щитам!C943</f>
        <v>0</v>
      </c>
      <c r="D938" s="14">
        <f>Разбивка_по_щитам!F943</f>
        <v>0</v>
      </c>
      <c r="E938" s="14">
        <f>Разбивка_по_щитам!H943</f>
        <v>0</v>
      </c>
      <c r="F938" s="14" t="e">
        <f>Разбивка_по_щитам!I943</f>
        <v>#N/A</v>
      </c>
      <c r="G938" s="14" t="str">
        <f>Разбивка_по_щитам!J943</f>
        <v/>
      </c>
      <c r="H938" s="14" t="str">
        <f>Разбивка_по_щитам!K943</f>
        <v/>
      </c>
      <c r="I938" s="14" t="str">
        <f>Разбивка_по_щитам!L943</f>
        <v/>
      </c>
      <c r="J938" s="14" t="str">
        <f>Разбивка_по_щитам!M943</f>
        <v/>
      </c>
      <c r="K938" s="14" t="str">
        <f>Разбивка_по_щитам!N943</f>
        <v/>
      </c>
      <c r="L938" s="14"/>
      <c r="M938" s="14" t="str">
        <f>Разбивка_по_щитам!P943</f>
        <v/>
      </c>
      <c r="N938" s="14"/>
    </row>
    <row r="939" spans="2:14" x14ac:dyDescent="0.2">
      <c r="B939" s="14" t="str">
        <f>Разбивка_по_щитам!B944</f>
        <v/>
      </c>
      <c r="C939" s="14">
        <f>Разбивка_по_щитам!C944</f>
        <v>0</v>
      </c>
      <c r="D939" s="14">
        <f>Разбивка_по_щитам!F944</f>
        <v>0</v>
      </c>
      <c r="E939" s="14">
        <f>Разбивка_по_щитам!H944</f>
        <v>0</v>
      </c>
      <c r="F939" s="14" t="e">
        <f>Разбивка_по_щитам!I944</f>
        <v>#N/A</v>
      </c>
      <c r="G939" s="14" t="str">
        <f>Разбивка_по_щитам!J944</f>
        <v/>
      </c>
      <c r="H939" s="14" t="str">
        <f>Разбивка_по_щитам!K944</f>
        <v/>
      </c>
      <c r="I939" s="14" t="str">
        <f>Разбивка_по_щитам!L944</f>
        <v/>
      </c>
      <c r="J939" s="14" t="str">
        <f>Разбивка_по_щитам!M944</f>
        <v/>
      </c>
      <c r="K939" s="14" t="str">
        <f>Разбивка_по_щитам!N944</f>
        <v/>
      </c>
      <c r="L939" s="14"/>
      <c r="M939" s="14" t="str">
        <f>Разбивка_по_щитам!P944</f>
        <v/>
      </c>
      <c r="N939" s="14"/>
    </row>
    <row r="940" spans="2:14" x14ac:dyDescent="0.2">
      <c r="B940" s="14" t="str">
        <f>Разбивка_по_щитам!B945</f>
        <v/>
      </c>
      <c r="C940" s="14">
        <f>Разбивка_по_щитам!C945</f>
        <v>0</v>
      </c>
      <c r="D940" s="14">
        <f>Разбивка_по_щитам!F945</f>
        <v>0</v>
      </c>
      <c r="E940" s="14">
        <f>Разбивка_по_щитам!H945</f>
        <v>0</v>
      </c>
      <c r="F940" s="14" t="e">
        <f>Разбивка_по_щитам!I945</f>
        <v>#N/A</v>
      </c>
      <c r="G940" s="14" t="str">
        <f>Разбивка_по_щитам!J945</f>
        <v/>
      </c>
      <c r="H940" s="14" t="str">
        <f>Разбивка_по_щитам!K945</f>
        <v/>
      </c>
      <c r="I940" s="14" t="str">
        <f>Разбивка_по_щитам!L945</f>
        <v/>
      </c>
      <c r="J940" s="14" t="str">
        <f>Разбивка_по_щитам!M945</f>
        <v/>
      </c>
      <c r="K940" s="14" t="str">
        <f>Разбивка_по_щитам!N945</f>
        <v/>
      </c>
      <c r="L940" s="14"/>
      <c r="M940" s="14" t="str">
        <f>Разбивка_по_щитам!P945</f>
        <v/>
      </c>
      <c r="N940" s="14"/>
    </row>
    <row r="941" spans="2:14" x14ac:dyDescent="0.2">
      <c r="B941" s="14" t="str">
        <f>Разбивка_по_щитам!B946</f>
        <v/>
      </c>
      <c r="C941" s="14">
        <f>Разбивка_по_щитам!C946</f>
        <v>0</v>
      </c>
      <c r="D941" s="14">
        <f>Разбивка_по_щитам!F946</f>
        <v>0</v>
      </c>
      <c r="E941" s="14">
        <f>Разбивка_по_щитам!H946</f>
        <v>0</v>
      </c>
      <c r="F941" s="14" t="e">
        <f>Разбивка_по_щитам!I946</f>
        <v>#N/A</v>
      </c>
      <c r="G941" s="14" t="str">
        <f>Разбивка_по_щитам!J946</f>
        <v/>
      </c>
      <c r="H941" s="14" t="str">
        <f>Разбивка_по_щитам!K946</f>
        <v/>
      </c>
      <c r="I941" s="14" t="str">
        <f>Разбивка_по_щитам!L946</f>
        <v/>
      </c>
      <c r="J941" s="14" t="str">
        <f>Разбивка_по_щитам!M946</f>
        <v/>
      </c>
      <c r="K941" s="14" t="str">
        <f>Разбивка_по_щитам!N946</f>
        <v/>
      </c>
      <c r="L941" s="14"/>
      <c r="M941" s="14" t="str">
        <f>Разбивка_по_щитам!P946</f>
        <v/>
      </c>
      <c r="N941" s="14"/>
    </row>
    <row r="942" spans="2:14" x14ac:dyDescent="0.2">
      <c r="B942" s="14" t="str">
        <f>Разбивка_по_щитам!B947</f>
        <v/>
      </c>
      <c r="C942" s="14">
        <f>Разбивка_по_щитам!C947</f>
        <v>0</v>
      </c>
      <c r="D942" s="14">
        <f>Разбивка_по_щитам!F947</f>
        <v>0</v>
      </c>
      <c r="E942" s="14">
        <f>Разбивка_по_щитам!H947</f>
        <v>0</v>
      </c>
      <c r="F942" s="14" t="e">
        <f>Разбивка_по_щитам!I947</f>
        <v>#N/A</v>
      </c>
      <c r="G942" s="14" t="str">
        <f>Разбивка_по_щитам!J947</f>
        <v/>
      </c>
      <c r="H942" s="14" t="str">
        <f>Разбивка_по_щитам!K947</f>
        <v/>
      </c>
      <c r="I942" s="14" t="str">
        <f>Разбивка_по_щитам!L947</f>
        <v/>
      </c>
      <c r="J942" s="14" t="str">
        <f>Разбивка_по_щитам!M947</f>
        <v/>
      </c>
      <c r="K942" s="14" t="str">
        <f>Разбивка_по_щитам!N947</f>
        <v/>
      </c>
      <c r="L942" s="14"/>
      <c r="M942" s="14" t="str">
        <f>Разбивка_по_щитам!P947</f>
        <v/>
      </c>
      <c r="N942" s="14"/>
    </row>
    <row r="943" spans="2:14" x14ac:dyDescent="0.2">
      <c r="B943" s="14" t="str">
        <f>Разбивка_по_щитам!B948</f>
        <v/>
      </c>
      <c r="C943" s="14">
        <f>Разбивка_по_щитам!C948</f>
        <v>0</v>
      </c>
      <c r="D943" s="14">
        <f>Разбивка_по_щитам!F948</f>
        <v>0</v>
      </c>
      <c r="E943" s="14">
        <f>Разбивка_по_щитам!H948</f>
        <v>0</v>
      </c>
      <c r="F943" s="14" t="e">
        <f>Разбивка_по_щитам!I948</f>
        <v>#N/A</v>
      </c>
      <c r="G943" s="14" t="str">
        <f>Разбивка_по_щитам!J948</f>
        <v/>
      </c>
      <c r="H943" s="14" t="str">
        <f>Разбивка_по_щитам!K948</f>
        <v/>
      </c>
      <c r="I943" s="14" t="str">
        <f>Разбивка_по_щитам!L948</f>
        <v/>
      </c>
      <c r="J943" s="14" t="str">
        <f>Разбивка_по_щитам!M948</f>
        <v/>
      </c>
      <c r="K943" s="14" t="str">
        <f>Разбивка_по_щитам!N948</f>
        <v/>
      </c>
      <c r="L943" s="14"/>
      <c r="M943" s="14" t="str">
        <f>Разбивка_по_щитам!P948</f>
        <v/>
      </c>
      <c r="N943" s="14"/>
    </row>
    <row r="944" spans="2:14" x14ac:dyDescent="0.2">
      <c r="B944" s="14" t="str">
        <f>Разбивка_по_щитам!B949</f>
        <v/>
      </c>
      <c r="C944" s="14">
        <f>Разбивка_по_щитам!C949</f>
        <v>0</v>
      </c>
      <c r="D944" s="14">
        <f>Разбивка_по_щитам!F949</f>
        <v>0</v>
      </c>
      <c r="E944" s="14">
        <f>Разбивка_по_щитам!H949</f>
        <v>0</v>
      </c>
      <c r="F944" s="14" t="e">
        <f>Разбивка_по_щитам!I949</f>
        <v>#N/A</v>
      </c>
      <c r="G944" s="14" t="str">
        <f>Разбивка_по_щитам!J949</f>
        <v/>
      </c>
      <c r="H944" s="14" t="str">
        <f>Разбивка_по_щитам!K949</f>
        <v/>
      </c>
      <c r="I944" s="14" t="str">
        <f>Разбивка_по_щитам!L949</f>
        <v/>
      </c>
      <c r="J944" s="14" t="str">
        <f>Разбивка_по_щитам!M949</f>
        <v/>
      </c>
      <c r="K944" s="14" t="str">
        <f>Разбивка_по_щитам!N949</f>
        <v/>
      </c>
      <c r="L944" s="14"/>
      <c r="M944" s="14" t="str">
        <f>Разбивка_по_щитам!P949</f>
        <v/>
      </c>
      <c r="N944" s="14"/>
    </row>
    <row r="945" spans="2:14" x14ac:dyDescent="0.2">
      <c r="B945" s="14" t="str">
        <f>Разбивка_по_щитам!B950</f>
        <v/>
      </c>
      <c r="C945" s="14">
        <f>Разбивка_по_щитам!C950</f>
        <v>0</v>
      </c>
      <c r="D945" s="14">
        <f>Разбивка_по_щитам!F950</f>
        <v>0</v>
      </c>
      <c r="E945" s="14">
        <f>Разбивка_по_щитам!H950</f>
        <v>0</v>
      </c>
      <c r="F945" s="14" t="e">
        <f>Разбивка_по_щитам!I950</f>
        <v>#N/A</v>
      </c>
      <c r="G945" s="14" t="str">
        <f>Разбивка_по_щитам!J950</f>
        <v/>
      </c>
      <c r="H945" s="14" t="str">
        <f>Разбивка_по_щитам!K950</f>
        <v/>
      </c>
      <c r="I945" s="14" t="str">
        <f>Разбивка_по_щитам!L950</f>
        <v/>
      </c>
      <c r="J945" s="14" t="str">
        <f>Разбивка_по_щитам!M950</f>
        <v/>
      </c>
      <c r="K945" s="14" t="str">
        <f>Разбивка_по_щитам!N950</f>
        <v/>
      </c>
      <c r="L945" s="14"/>
      <c r="M945" s="14" t="str">
        <f>Разбивка_по_щитам!P950</f>
        <v/>
      </c>
      <c r="N945" s="14"/>
    </row>
    <row r="946" spans="2:14" x14ac:dyDescent="0.2">
      <c r="B946" s="14" t="str">
        <f>Разбивка_по_щитам!B951</f>
        <v/>
      </c>
      <c r="C946" s="14">
        <f>Разбивка_по_щитам!C951</f>
        <v>0</v>
      </c>
      <c r="D946" s="14">
        <f>Разбивка_по_щитам!F951</f>
        <v>0</v>
      </c>
      <c r="E946" s="14">
        <f>Разбивка_по_щитам!H951</f>
        <v>0</v>
      </c>
      <c r="F946" s="14" t="e">
        <f>Разбивка_по_щитам!I951</f>
        <v>#N/A</v>
      </c>
      <c r="G946" s="14" t="str">
        <f>Разбивка_по_щитам!J951</f>
        <v/>
      </c>
      <c r="H946" s="14" t="str">
        <f>Разбивка_по_щитам!K951</f>
        <v/>
      </c>
      <c r="I946" s="14" t="str">
        <f>Разбивка_по_щитам!L951</f>
        <v/>
      </c>
      <c r="J946" s="14" t="str">
        <f>Разбивка_по_щитам!M951</f>
        <v/>
      </c>
      <c r="K946" s="14" t="str">
        <f>Разбивка_по_щитам!N951</f>
        <v/>
      </c>
      <c r="L946" s="14"/>
      <c r="M946" s="14" t="str">
        <f>Разбивка_по_щитам!P951</f>
        <v/>
      </c>
      <c r="N946" s="14"/>
    </row>
    <row r="947" spans="2:14" x14ac:dyDescent="0.2">
      <c r="B947" s="14" t="str">
        <f>Разбивка_по_щитам!B952</f>
        <v/>
      </c>
      <c r="C947" s="14">
        <f>Разбивка_по_щитам!C952</f>
        <v>0</v>
      </c>
      <c r="D947" s="14">
        <f>Разбивка_по_щитам!F952</f>
        <v>0</v>
      </c>
      <c r="E947" s="14">
        <f>Разбивка_по_щитам!H952</f>
        <v>0</v>
      </c>
      <c r="F947" s="14" t="e">
        <f>Разбивка_по_щитам!I952</f>
        <v>#N/A</v>
      </c>
      <c r="G947" s="14" t="str">
        <f>Разбивка_по_щитам!J952</f>
        <v/>
      </c>
      <c r="H947" s="14" t="str">
        <f>Разбивка_по_щитам!K952</f>
        <v/>
      </c>
      <c r="I947" s="14" t="str">
        <f>Разбивка_по_щитам!L952</f>
        <v/>
      </c>
      <c r="J947" s="14" t="str">
        <f>Разбивка_по_щитам!M952</f>
        <v/>
      </c>
      <c r="K947" s="14" t="str">
        <f>Разбивка_по_щитам!N952</f>
        <v/>
      </c>
      <c r="L947" s="14"/>
      <c r="M947" s="14" t="str">
        <f>Разбивка_по_щитам!P952</f>
        <v/>
      </c>
      <c r="N947" s="14"/>
    </row>
    <row r="948" spans="2:14" x14ac:dyDescent="0.2">
      <c r="B948" s="14" t="str">
        <f>Разбивка_по_щитам!B953</f>
        <v/>
      </c>
      <c r="C948" s="14">
        <f>Разбивка_по_щитам!C953</f>
        <v>0</v>
      </c>
      <c r="D948" s="14">
        <f>Разбивка_по_щитам!F953</f>
        <v>0</v>
      </c>
      <c r="E948" s="14">
        <f>Разбивка_по_щитам!H953</f>
        <v>0</v>
      </c>
      <c r="F948" s="14" t="e">
        <f>Разбивка_по_щитам!I953</f>
        <v>#N/A</v>
      </c>
      <c r="G948" s="14" t="str">
        <f>Разбивка_по_щитам!J953</f>
        <v/>
      </c>
      <c r="H948" s="14" t="str">
        <f>Разбивка_по_щитам!K953</f>
        <v/>
      </c>
      <c r="I948" s="14" t="str">
        <f>Разбивка_по_щитам!L953</f>
        <v/>
      </c>
      <c r="J948" s="14" t="str">
        <f>Разбивка_по_щитам!M953</f>
        <v/>
      </c>
      <c r="K948" s="14" t="str">
        <f>Разбивка_по_щитам!N953</f>
        <v/>
      </c>
      <c r="L948" s="14"/>
      <c r="M948" s="14" t="str">
        <f>Разбивка_по_щитам!P953</f>
        <v/>
      </c>
      <c r="N948" s="14"/>
    </row>
    <row r="949" spans="2:14" x14ac:dyDescent="0.2">
      <c r="B949" s="14" t="str">
        <f>Разбивка_по_щитам!B954</f>
        <v/>
      </c>
      <c r="C949" s="14">
        <f>Разбивка_по_щитам!C954</f>
        <v>0</v>
      </c>
      <c r="D949" s="14">
        <f>Разбивка_по_щитам!F954</f>
        <v>0</v>
      </c>
      <c r="E949" s="14">
        <f>Разбивка_по_щитам!H954</f>
        <v>0</v>
      </c>
      <c r="F949" s="14" t="e">
        <f>Разбивка_по_щитам!I954</f>
        <v>#N/A</v>
      </c>
      <c r="G949" s="14" t="str">
        <f>Разбивка_по_щитам!J954</f>
        <v/>
      </c>
      <c r="H949" s="14" t="str">
        <f>Разбивка_по_щитам!K954</f>
        <v/>
      </c>
      <c r="I949" s="14" t="str">
        <f>Разбивка_по_щитам!L954</f>
        <v/>
      </c>
      <c r="J949" s="14" t="str">
        <f>Разбивка_по_щитам!M954</f>
        <v/>
      </c>
      <c r="K949" s="14" t="str">
        <f>Разбивка_по_щитам!N954</f>
        <v/>
      </c>
      <c r="L949" s="14"/>
      <c r="M949" s="14" t="str">
        <f>Разбивка_по_щитам!P954</f>
        <v/>
      </c>
      <c r="N949" s="14"/>
    </row>
    <row r="950" spans="2:14" x14ac:dyDescent="0.2">
      <c r="B950" s="14" t="str">
        <f>Разбивка_по_щитам!B955</f>
        <v/>
      </c>
      <c r="C950" s="14">
        <f>Разбивка_по_щитам!C955</f>
        <v>0</v>
      </c>
      <c r="D950" s="14">
        <f>Разбивка_по_щитам!F955</f>
        <v>0</v>
      </c>
      <c r="E950" s="14">
        <f>Разбивка_по_щитам!H955</f>
        <v>0</v>
      </c>
      <c r="F950" s="14" t="e">
        <f>Разбивка_по_щитам!I955</f>
        <v>#N/A</v>
      </c>
      <c r="G950" s="14" t="str">
        <f>Разбивка_по_щитам!J955</f>
        <v/>
      </c>
      <c r="H950" s="14" t="str">
        <f>Разбивка_по_щитам!K955</f>
        <v/>
      </c>
      <c r="I950" s="14" t="str">
        <f>Разбивка_по_щитам!L955</f>
        <v/>
      </c>
      <c r="J950" s="14" t="str">
        <f>Разбивка_по_щитам!M955</f>
        <v/>
      </c>
      <c r="K950" s="14" t="str">
        <f>Разбивка_по_щитам!N955</f>
        <v/>
      </c>
      <c r="L950" s="14"/>
      <c r="M950" s="14" t="str">
        <f>Разбивка_по_щитам!P955</f>
        <v/>
      </c>
      <c r="N950" s="14"/>
    </row>
    <row r="951" spans="2:14" x14ac:dyDescent="0.2">
      <c r="B951" s="14" t="str">
        <f>Разбивка_по_щитам!B956</f>
        <v/>
      </c>
      <c r="C951" s="14">
        <f>Разбивка_по_щитам!C956</f>
        <v>0</v>
      </c>
      <c r="D951" s="14">
        <f>Разбивка_по_щитам!F956</f>
        <v>0</v>
      </c>
      <c r="E951" s="14">
        <f>Разбивка_по_щитам!H956</f>
        <v>0</v>
      </c>
      <c r="F951" s="14" t="e">
        <f>Разбивка_по_щитам!I956</f>
        <v>#N/A</v>
      </c>
      <c r="G951" s="14" t="str">
        <f>Разбивка_по_щитам!J956</f>
        <v/>
      </c>
      <c r="H951" s="14" t="str">
        <f>Разбивка_по_щитам!K956</f>
        <v/>
      </c>
      <c r="I951" s="14" t="str">
        <f>Разбивка_по_щитам!L956</f>
        <v/>
      </c>
      <c r="J951" s="14" t="str">
        <f>Разбивка_по_щитам!M956</f>
        <v/>
      </c>
      <c r="K951" s="14" t="str">
        <f>Разбивка_по_щитам!N956</f>
        <v/>
      </c>
      <c r="L951" s="14"/>
      <c r="M951" s="14" t="str">
        <f>Разбивка_по_щитам!P956</f>
        <v/>
      </c>
      <c r="N951" s="14"/>
    </row>
    <row r="952" spans="2:14" x14ac:dyDescent="0.2">
      <c r="B952" s="14" t="str">
        <f>Разбивка_по_щитам!B957</f>
        <v/>
      </c>
      <c r="C952" s="14">
        <f>Разбивка_по_щитам!C957</f>
        <v>0</v>
      </c>
      <c r="D952" s="14">
        <f>Разбивка_по_щитам!F957</f>
        <v>0</v>
      </c>
      <c r="E952" s="14">
        <f>Разбивка_по_щитам!H957</f>
        <v>0</v>
      </c>
      <c r="F952" s="14" t="e">
        <f>Разбивка_по_щитам!I957</f>
        <v>#N/A</v>
      </c>
      <c r="G952" s="14" t="str">
        <f>Разбивка_по_щитам!J957</f>
        <v/>
      </c>
      <c r="H952" s="14" t="str">
        <f>Разбивка_по_щитам!K957</f>
        <v/>
      </c>
      <c r="I952" s="14" t="str">
        <f>Разбивка_по_щитам!L957</f>
        <v/>
      </c>
      <c r="J952" s="14" t="str">
        <f>Разбивка_по_щитам!M957</f>
        <v/>
      </c>
      <c r="K952" s="14" t="str">
        <f>Разбивка_по_щитам!N957</f>
        <v/>
      </c>
      <c r="L952" s="14"/>
      <c r="M952" s="14" t="str">
        <f>Разбивка_по_щитам!P957</f>
        <v/>
      </c>
      <c r="N952" s="14"/>
    </row>
    <row r="953" spans="2:14" x14ac:dyDescent="0.2">
      <c r="B953" s="14" t="str">
        <f>Разбивка_по_щитам!B958</f>
        <v/>
      </c>
      <c r="C953" s="14">
        <f>Разбивка_по_щитам!C958</f>
        <v>0</v>
      </c>
      <c r="D953" s="14">
        <f>Разбивка_по_щитам!F958</f>
        <v>0</v>
      </c>
      <c r="E953" s="14">
        <f>Разбивка_по_щитам!H958</f>
        <v>0</v>
      </c>
      <c r="F953" s="14" t="e">
        <f>Разбивка_по_щитам!I958</f>
        <v>#N/A</v>
      </c>
      <c r="G953" s="14" t="str">
        <f>Разбивка_по_щитам!J958</f>
        <v/>
      </c>
      <c r="H953" s="14" t="str">
        <f>Разбивка_по_щитам!K958</f>
        <v/>
      </c>
      <c r="I953" s="14" t="str">
        <f>Разбивка_по_щитам!L958</f>
        <v/>
      </c>
      <c r="J953" s="14" t="str">
        <f>Разбивка_по_щитам!M958</f>
        <v/>
      </c>
      <c r="K953" s="14" t="str">
        <f>Разбивка_по_щитам!N958</f>
        <v/>
      </c>
      <c r="L953" s="14"/>
      <c r="M953" s="14" t="str">
        <f>Разбивка_по_щитам!P958</f>
        <v/>
      </c>
      <c r="N953" s="14"/>
    </row>
    <row r="954" spans="2:14" x14ac:dyDescent="0.2">
      <c r="B954" s="14" t="str">
        <f>Разбивка_по_щитам!B959</f>
        <v/>
      </c>
      <c r="C954" s="14">
        <f>Разбивка_по_щитам!C959</f>
        <v>0</v>
      </c>
      <c r="D954" s="14">
        <f>Разбивка_по_щитам!F959</f>
        <v>0</v>
      </c>
      <c r="E954" s="14">
        <f>Разбивка_по_щитам!H959</f>
        <v>0</v>
      </c>
      <c r="F954" s="14" t="e">
        <f>Разбивка_по_щитам!I959</f>
        <v>#N/A</v>
      </c>
      <c r="G954" s="14" t="str">
        <f>Разбивка_по_щитам!J959</f>
        <v/>
      </c>
      <c r="H954" s="14" t="str">
        <f>Разбивка_по_щитам!K959</f>
        <v/>
      </c>
      <c r="I954" s="14" t="str">
        <f>Разбивка_по_щитам!L959</f>
        <v/>
      </c>
      <c r="J954" s="14" t="str">
        <f>Разбивка_по_щитам!M959</f>
        <v/>
      </c>
      <c r="K954" s="14" t="str">
        <f>Разбивка_по_щитам!N959</f>
        <v/>
      </c>
      <c r="L954" s="14"/>
      <c r="M954" s="14" t="str">
        <f>Разбивка_по_щитам!P959</f>
        <v/>
      </c>
      <c r="N954" s="14"/>
    </row>
    <row r="955" spans="2:14" x14ac:dyDescent="0.2">
      <c r="B955" s="14" t="str">
        <f>Разбивка_по_щитам!B960</f>
        <v/>
      </c>
      <c r="C955" s="14">
        <f>Разбивка_по_щитам!C960</f>
        <v>0</v>
      </c>
      <c r="D955" s="14">
        <f>Разбивка_по_щитам!F960</f>
        <v>0</v>
      </c>
      <c r="E955" s="14">
        <f>Разбивка_по_щитам!H960</f>
        <v>0</v>
      </c>
      <c r="F955" s="14" t="e">
        <f>Разбивка_по_щитам!I960</f>
        <v>#N/A</v>
      </c>
      <c r="G955" s="14" t="str">
        <f>Разбивка_по_щитам!J960</f>
        <v/>
      </c>
      <c r="H955" s="14" t="str">
        <f>Разбивка_по_щитам!K960</f>
        <v/>
      </c>
      <c r="I955" s="14" t="str">
        <f>Разбивка_по_щитам!L960</f>
        <v/>
      </c>
      <c r="J955" s="14" t="str">
        <f>Разбивка_по_щитам!M960</f>
        <v/>
      </c>
      <c r="K955" s="14" t="str">
        <f>Разбивка_по_щитам!N960</f>
        <v/>
      </c>
      <c r="L955" s="14"/>
      <c r="M955" s="14" t="str">
        <f>Разбивка_по_щитам!P960</f>
        <v/>
      </c>
      <c r="N955" s="14"/>
    </row>
    <row r="956" spans="2:14" x14ac:dyDescent="0.2">
      <c r="B956" s="14" t="str">
        <f>Разбивка_по_щитам!B961</f>
        <v/>
      </c>
      <c r="C956" s="14">
        <f>Разбивка_по_щитам!C961</f>
        <v>0</v>
      </c>
      <c r="D956" s="14">
        <f>Разбивка_по_щитам!F961</f>
        <v>0</v>
      </c>
      <c r="E956" s="14">
        <f>Разбивка_по_щитам!H961</f>
        <v>0</v>
      </c>
      <c r="F956" s="14" t="e">
        <f>Разбивка_по_щитам!I961</f>
        <v>#N/A</v>
      </c>
      <c r="G956" s="14" t="str">
        <f>Разбивка_по_щитам!J961</f>
        <v/>
      </c>
      <c r="H956" s="14" t="str">
        <f>Разбивка_по_щитам!K961</f>
        <v/>
      </c>
      <c r="I956" s="14" t="str">
        <f>Разбивка_по_щитам!L961</f>
        <v/>
      </c>
      <c r="J956" s="14" t="str">
        <f>Разбивка_по_щитам!M961</f>
        <v/>
      </c>
      <c r="K956" s="14" t="str">
        <f>Разбивка_по_щитам!N961</f>
        <v/>
      </c>
      <c r="L956" s="14"/>
      <c r="M956" s="14" t="str">
        <f>Разбивка_по_щитам!P961</f>
        <v/>
      </c>
      <c r="N956" s="14"/>
    </row>
    <row r="957" spans="2:14" x14ac:dyDescent="0.2">
      <c r="B957" s="14" t="str">
        <f>Разбивка_по_щитам!B962</f>
        <v/>
      </c>
      <c r="C957" s="14">
        <f>Разбивка_по_щитам!C962</f>
        <v>0</v>
      </c>
      <c r="D957" s="14">
        <f>Разбивка_по_щитам!F962</f>
        <v>0</v>
      </c>
      <c r="E957" s="14">
        <f>Разбивка_по_щитам!H962</f>
        <v>0</v>
      </c>
      <c r="F957" s="14" t="e">
        <f>Разбивка_по_щитам!I962</f>
        <v>#N/A</v>
      </c>
      <c r="G957" s="14" t="str">
        <f>Разбивка_по_щитам!J962</f>
        <v/>
      </c>
      <c r="H957" s="14" t="str">
        <f>Разбивка_по_щитам!K962</f>
        <v/>
      </c>
      <c r="I957" s="14" t="str">
        <f>Разбивка_по_щитам!L962</f>
        <v/>
      </c>
      <c r="J957" s="14" t="str">
        <f>Разбивка_по_щитам!M962</f>
        <v/>
      </c>
      <c r="K957" s="14" t="str">
        <f>Разбивка_по_щитам!N962</f>
        <v/>
      </c>
      <c r="L957" s="14"/>
      <c r="M957" s="14" t="str">
        <f>Разбивка_по_щитам!P962</f>
        <v/>
      </c>
      <c r="N957" s="14"/>
    </row>
    <row r="958" spans="2:14" x14ac:dyDescent="0.2">
      <c r="B958" s="14" t="str">
        <f>Разбивка_по_щитам!B963</f>
        <v/>
      </c>
      <c r="C958" s="14">
        <f>Разбивка_по_щитам!C963</f>
        <v>0</v>
      </c>
      <c r="D958" s="14">
        <f>Разбивка_по_щитам!F963</f>
        <v>0</v>
      </c>
      <c r="E958" s="14">
        <f>Разбивка_по_щитам!H963</f>
        <v>0</v>
      </c>
      <c r="F958" s="14" t="e">
        <f>Разбивка_по_щитам!I963</f>
        <v>#N/A</v>
      </c>
      <c r="G958" s="14" t="str">
        <f>Разбивка_по_щитам!J963</f>
        <v/>
      </c>
      <c r="H958" s="14" t="str">
        <f>Разбивка_по_щитам!K963</f>
        <v/>
      </c>
      <c r="I958" s="14" t="str">
        <f>Разбивка_по_щитам!L963</f>
        <v/>
      </c>
      <c r="J958" s="14" t="str">
        <f>Разбивка_по_щитам!M963</f>
        <v/>
      </c>
      <c r="K958" s="14" t="str">
        <f>Разбивка_по_щитам!N963</f>
        <v/>
      </c>
      <c r="L958" s="14"/>
      <c r="M958" s="14" t="str">
        <f>Разбивка_по_щитам!P963</f>
        <v/>
      </c>
      <c r="N958" s="14"/>
    </row>
    <row r="959" spans="2:14" x14ac:dyDescent="0.2">
      <c r="B959" s="14" t="str">
        <f>Разбивка_по_щитам!B964</f>
        <v/>
      </c>
      <c r="C959" s="14">
        <f>Разбивка_по_щитам!C964</f>
        <v>0</v>
      </c>
      <c r="D959" s="14">
        <f>Разбивка_по_щитам!F964</f>
        <v>0</v>
      </c>
      <c r="E959" s="14">
        <f>Разбивка_по_щитам!H964</f>
        <v>0</v>
      </c>
      <c r="F959" s="14" t="e">
        <f>Разбивка_по_щитам!I964</f>
        <v>#N/A</v>
      </c>
      <c r="G959" s="14" t="str">
        <f>Разбивка_по_щитам!J964</f>
        <v/>
      </c>
      <c r="H959" s="14" t="str">
        <f>Разбивка_по_щитам!K964</f>
        <v/>
      </c>
      <c r="I959" s="14" t="str">
        <f>Разбивка_по_щитам!L964</f>
        <v/>
      </c>
      <c r="J959" s="14" t="str">
        <f>Разбивка_по_щитам!M964</f>
        <v/>
      </c>
      <c r="K959" s="14" t="str">
        <f>Разбивка_по_щитам!N964</f>
        <v/>
      </c>
      <c r="L959" s="14"/>
      <c r="M959" s="14" t="str">
        <f>Разбивка_по_щитам!P964</f>
        <v/>
      </c>
      <c r="N959" s="14"/>
    </row>
    <row r="960" spans="2:14" x14ac:dyDescent="0.2">
      <c r="B960" s="14" t="str">
        <f>Разбивка_по_щитам!B965</f>
        <v/>
      </c>
      <c r="C960" s="14">
        <f>Разбивка_по_щитам!C965</f>
        <v>0</v>
      </c>
      <c r="D960" s="14">
        <f>Разбивка_по_щитам!F965</f>
        <v>0</v>
      </c>
      <c r="E960" s="14">
        <f>Разбивка_по_щитам!H965</f>
        <v>0</v>
      </c>
      <c r="F960" s="14" t="e">
        <f>Разбивка_по_щитам!I965</f>
        <v>#N/A</v>
      </c>
      <c r="G960" s="14" t="str">
        <f>Разбивка_по_щитам!J965</f>
        <v/>
      </c>
      <c r="H960" s="14" t="str">
        <f>Разбивка_по_щитам!K965</f>
        <v/>
      </c>
      <c r="I960" s="14" t="str">
        <f>Разбивка_по_щитам!L965</f>
        <v/>
      </c>
      <c r="J960" s="14" t="str">
        <f>Разбивка_по_щитам!M965</f>
        <v/>
      </c>
      <c r="K960" s="14" t="str">
        <f>Разбивка_по_щитам!N965</f>
        <v/>
      </c>
      <c r="L960" s="14"/>
      <c r="M960" s="14" t="str">
        <f>Разбивка_по_щитам!P965</f>
        <v/>
      </c>
      <c r="N960" s="14"/>
    </row>
    <row r="961" spans="2:14" x14ac:dyDescent="0.2">
      <c r="B961" s="14" t="str">
        <f>Разбивка_по_щитам!B966</f>
        <v/>
      </c>
      <c r="C961" s="14">
        <f>Разбивка_по_щитам!C966</f>
        <v>0</v>
      </c>
      <c r="D961" s="14">
        <f>Разбивка_по_щитам!F966</f>
        <v>0</v>
      </c>
      <c r="E961" s="14">
        <f>Разбивка_по_щитам!H966</f>
        <v>0</v>
      </c>
      <c r="F961" s="14" t="e">
        <f>Разбивка_по_щитам!I966</f>
        <v>#N/A</v>
      </c>
      <c r="G961" s="14" t="str">
        <f>Разбивка_по_щитам!J966</f>
        <v/>
      </c>
      <c r="H961" s="14" t="str">
        <f>Разбивка_по_щитам!K966</f>
        <v/>
      </c>
      <c r="I961" s="14" t="str">
        <f>Разбивка_по_щитам!L966</f>
        <v/>
      </c>
      <c r="J961" s="14" t="str">
        <f>Разбивка_по_щитам!M966</f>
        <v/>
      </c>
      <c r="K961" s="14" t="str">
        <f>Разбивка_по_щитам!N966</f>
        <v/>
      </c>
      <c r="L961" s="14"/>
      <c r="M961" s="14" t="str">
        <f>Разбивка_по_щитам!P966</f>
        <v/>
      </c>
      <c r="N961" s="14"/>
    </row>
    <row r="962" spans="2:14" x14ac:dyDescent="0.2">
      <c r="B962" s="14" t="str">
        <f>Разбивка_по_щитам!B967</f>
        <v/>
      </c>
      <c r="C962" s="14">
        <f>Разбивка_по_щитам!C967</f>
        <v>0</v>
      </c>
      <c r="D962" s="14">
        <f>Разбивка_по_щитам!F967</f>
        <v>0</v>
      </c>
      <c r="E962" s="14">
        <f>Разбивка_по_щитам!H967</f>
        <v>0</v>
      </c>
      <c r="F962" s="14" t="e">
        <f>Разбивка_по_щитам!I967</f>
        <v>#N/A</v>
      </c>
      <c r="G962" s="14" t="str">
        <f>Разбивка_по_щитам!J967</f>
        <v/>
      </c>
      <c r="H962" s="14" t="str">
        <f>Разбивка_по_щитам!K967</f>
        <v/>
      </c>
      <c r="I962" s="14" t="str">
        <f>Разбивка_по_щитам!L967</f>
        <v/>
      </c>
      <c r="J962" s="14" t="str">
        <f>Разбивка_по_щитам!M967</f>
        <v/>
      </c>
      <c r="K962" s="14" t="str">
        <f>Разбивка_по_щитам!N967</f>
        <v/>
      </c>
      <c r="L962" s="14"/>
      <c r="M962" s="14" t="str">
        <f>Разбивка_по_щитам!P967</f>
        <v/>
      </c>
      <c r="N962" s="14"/>
    </row>
    <row r="963" spans="2:14" x14ac:dyDescent="0.2">
      <c r="B963" s="14" t="str">
        <f>Разбивка_по_щитам!B968</f>
        <v/>
      </c>
      <c r="C963" s="14">
        <f>Разбивка_по_щитам!C968</f>
        <v>0</v>
      </c>
      <c r="D963" s="14">
        <f>Разбивка_по_щитам!F968</f>
        <v>0</v>
      </c>
      <c r="E963" s="14">
        <f>Разбивка_по_щитам!H968</f>
        <v>0</v>
      </c>
      <c r="F963" s="14" t="e">
        <f>Разбивка_по_щитам!I968</f>
        <v>#N/A</v>
      </c>
      <c r="G963" s="14" t="str">
        <f>Разбивка_по_щитам!J968</f>
        <v/>
      </c>
      <c r="H963" s="14" t="str">
        <f>Разбивка_по_щитам!K968</f>
        <v/>
      </c>
      <c r="I963" s="14" t="str">
        <f>Разбивка_по_щитам!L968</f>
        <v/>
      </c>
      <c r="J963" s="14" t="str">
        <f>Разбивка_по_щитам!M968</f>
        <v/>
      </c>
      <c r="K963" s="14" t="str">
        <f>Разбивка_по_щитам!N968</f>
        <v/>
      </c>
      <c r="L963" s="14"/>
      <c r="M963" s="14" t="str">
        <f>Разбивка_по_щитам!P968</f>
        <v/>
      </c>
      <c r="N963" s="14"/>
    </row>
    <row r="964" spans="2:14" x14ac:dyDescent="0.2">
      <c r="B964" s="14" t="str">
        <f>Разбивка_по_щитам!B969</f>
        <v/>
      </c>
      <c r="C964" s="14">
        <f>Разбивка_по_щитам!C969</f>
        <v>0</v>
      </c>
      <c r="D964" s="14">
        <f>Разбивка_по_щитам!F969</f>
        <v>0</v>
      </c>
      <c r="E964" s="14">
        <f>Разбивка_по_щитам!H969</f>
        <v>0</v>
      </c>
      <c r="F964" s="14" t="e">
        <f>Разбивка_по_щитам!I969</f>
        <v>#N/A</v>
      </c>
      <c r="G964" s="14" t="str">
        <f>Разбивка_по_щитам!J969</f>
        <v/>
      </c>
      <c r="H964" s="14" t="str">
        <f>Разбивка_по_щитам!K969</f>
        <v/>
      </c>
      <c r="I964" s="14" t="str">
        <f>Разбивка_по_щитам!L969</f>
        <v/>
      </c>
      <c r="J964" s="14" t="str">
        <f>Разбивка_по_щитам!M969</f>
        <v/>
      </c>
      <c r="K964" s="14" t="str">
        <f>Разбивка_по_щитам!N969</f>
        <v/>
      </c>
      <c r="L964" s="14"/>
      <c r="M964" s="14" t="str">
        <f>Разбивка_по_щитам!P969</f>
        <v/>
      </c>
      <c r="N964" s="14"/>
    </row>
    <row r="965" spans="2:14" x14ac:dyDescent="0.2">
      <c r="B965" s="14" t="str">
        <f>Разбивка_по_щитам!B970</f>
        <v/>
      </c>
      <c r="C965" s="14">
        <f>Разбивка_по_щитам!C970</f>
        <v>0</v>
      </c>
      <c r="D965" s="14">
        <f>Разбивка_по_щитам!F970</f>
        <v>0</v>
      </c>
      <c r="E965" s="14">
        <f>Разбивка_по_щитам!H970</f>
        <v>0</v>
      </c>
      <c r="F965" s="14" t="e">
        <f>Разбивка_по_щитам!I970</f>
        <v>#N/A</v>
      </c>
      <c r="G965" s="14" t="str">
        <f>Разбивка_по_щитам!J970</f>
        <v/>
      </c>
      <c r="H965" s="14" t="str">
        <f>Разбивка_по_щитам!K970</f>
        <v/>
      </c>
      <c r="I965" s="14" t="str">
        <f>Разбивка_по_щитам!L970</f>
        <v/>
      </c>
      <c r="J965" s="14" t="str">
        <f>Разбивка_по_щитам!M970</f>
        <v/>
      </c>
      <c r="K965" s="14" t="str">
        <f>Разбивка_по_щитам!N970</f>
        <v/>
      </c>
      <c r="L965" s="14"/>
      <c r="M965" s="14" t="str">
        <f>Разбивка_по_щитам!P970</f>
        <v/>
      </c>
      <c r="N965" s="14"/>
    </row>
    <row r="966" spans="2:14" x14ac:dyDescent="0.2">
      <c r="B966" s="14" t="str">
        <f>Разбивка_по_щитам!B971</f>
        <v/>
      </c>
      <c r="C966" s="14">
        <f>Разбивка_по_щитам!C971</f>
        <v>0</v>
      </c>
      <c r="D966" s="14">
        <f>Разбивка_по_щитам!F971</f>
        <v>0</v>
      </c>
      <c r="E966" s="14">
        <f>Разбивка_по_щитам!H971</f>
        <v>0</v>
      </c>
      <c r="F966" s="14" t="e">
        <f>Разбивка_по_щитам!I971</f>
        <v>#N/A</v>
      </c>
      <c r="G966" s="14" t="str">
        <f>Разбивка_по_щитам!J971</f>
        <v/>
      </c>
      <c r="H966" s="14" t="str">
        <f>Разбивка_по_щитам!K971</f>
        <v/>
      </c>
      <c r="I966" s="14" t="str">
        <f>Разбивка_по_щитам!L971</f>
        <v/>
      </c>
      <c r="J966" s="14" t="str">
        <f>Разбивка_по_щитам!M971</f>
        <v/>
      </c>
      <c r="K966" s="14" t="str">
        <f>Разбивка_по_щитам!N971</f>
        <v/>
      </c>
      <c r="L966" s="14"/>
      <c r="M966" s="14" t="str">
        <f>Разбивка_по_щитам!P971</f>
        <v/>
      </c>
      <c r="N966" s="14"/>
    </row>
    <row r="967" spans="2:14" x14ac:dyDescent="0.2">
      <c r="B967" s="14" t="str">
        <f>Разбивка_по_щитам!B972</f>
        <v/>
      </c>
      <c r="C967" s="14">
        <f>Разбивка_по_щитам!C972</f>
        <v>0</v>
      </c>
      <c r="D967" s="14">
        <f>Разбивка_по_щитам!F972</f>
        <v>0</v>
      </c>
      <c r="E967" s="14">
        <f>Разбивка_по_щитам!H972</f>
        <v>0</v>
      </c>
      <c r="F967" s="14" t="e">
        <f>Разбивка_по_щитам!I972</f>
        <v>#N/A</v>
      </c>
      <c r="G967" s="14" t="str">
        <f>Разбивка_по_щитам!J972</f>
        <v/>
      </c>
      <c r="H967" s="14" t="str">
        <f>Разбивка_по_щитам!K972</f>
        <v/>
      </c>
      <c r="I967" s="14" t="str">
        <f>Разбивка_по_щитам!L972</f>
        <v/>
      </c>
      <c r="J967" s="14" t="str">
        <f>Разбивка_по_щитам!M972</f>
        <v/>
      </c>
      <c r="K967" s="14" t="str">
        <f>Разбивка_по_щитам!N972</f>
        <v/>
      </c>
      <c r="L967" s="14"/>
      <c r="M967" s="14" t="str">
        <f>Разбивка_по_щитам!P972</f>
        <v/>
      </c>
      <c r="N967" s="14"/>
    </row>
    <row r="968" spans="2:14" x14ac:dyDescent="0.2">
      <c r="B968" s="14" t="str">
        <f>Разбивка_по_щитам!B973</f>
        <v/>
      </c>
      <c r="C968" s="14">
        <f>Разбивка_по_щитам!C973</f>
        <v>0</v>
      </c>
      <c r="D968" s="14">
        <f>Разбивка_по_щитам!F973</f>
        <v>0</v>
      </c>
      <c r="E968" s="14">
        <f>Разбивка_по_щитам!H973</f>
        <v>0</v>
      </c>
      <c r="F968" s="14" t="e">
        <f>Разбивка_по_щитам!I973</f>
        <v>#N/A</v>
      </c>
      <c r="G968" s="14" t="str">
        <f>Разбивка_по_щитам!J973</f>
        <v/>
      </c>
      <c r="H968" s="14" t="str">
        <f>Разбивка_по_щитам!K973</f>
        <v/>
      </c>
      <c r="I968" s="14" t="str">
        <f>Разбивка_по_щитам!L973</f>
        <v/>
      </c>
      <c r="J968" s="14" t="str">
        <f>Разбивка_по_щитам!M973</f>
        <v/>
      </c>
      <c r="K968" s="14" t="str">
        <f>Разбивка_по_щитам!N973</f>
        <v/>
      </c>
      <c r="L968" s="14"/>
      <c r="M968" s="14" t="str">
        <f>Разбивка_по_щитам!P973</f>
        <v/>
      </c>
      <c r="N968" s="14"/>
    </row>
    <row r="969" spans="2:14" x14ac:dyDescent="0.2">
      <c r="B969" s="14" t="str">
        <f>Разбивка_по_щитам!B974</f>
        <v/>
      </c>
      <c r="C969" s="14">
        <f>Разбивка_по_щитам!C974</f>
        <v>0</v>
      </c>
      <c r="D969" s="14">
        <f>Разбивка_по_щитам!F974</f>
        <v>0</v>
      </c>
      <c r="E969" s="14">
        <f>Разбивка_по_щитам!H974</f>
        <v>0</v>
      </c>
      <c r="F969" s="14" t="e">
        <f>Разбивка_по_щитам!I974</f>
        <v>#N/A</v>
      </c>
      <c r="G969" s="14" t="str">
        <f>Разбивка_по_щитам!J974</f>
        <v/>
      </c>
      <c r="H969" s="14" t="str">
        <f>Разбивка_по_щитам!K974</f>
        <v/>
      </c>
      <c r="I969" s="14" t="str">
        <f>Разбивка_по_щитам!L974</f>
        <v/>
      </c>
      <c r="J969" s="14" t="str">
        <f>Разбивка_по_щитам!M974</f>
        <v/>
      </c>
      <c r="K969" s="14" t="str">
        <f>Разбивка_по_щитам!N974</f>
        <v/>
      </c>
      <c r="L969" s="14"/>
      <c r="M969" s="14" t="str">
        <f>Разбивка_по_щитам!P974</f>
        <v/>
      </c>
      <c r="N969" s="14"/>
    </row>
    <row r="970" spans="2:14" x14ac:dyDescent="0.2">
      <c r="B970" s="14" t="str">
        <f>Разбивка_по_щитам!B975</f>
        <v/>
      </c>
      <c r="C970" s="14">
        <f>Разбивка_по_щитам!C975</f>
        <v>0</v>
      </c>
      <c r="D970" s="14">
        <f>Разбивка_по_щитам!F975</f>
        <v>0</v>
      </c>
      <c r="E970" s="14">
        <f>Разбивка_по_щитам!H975</f>
        <v>0</v>
      </c>
      <c r="F970" s="14" t="e">
        <f>Разбивка_по_щитам!I975</f>
        <v>#N/A</v>
      </c>
      <c r="G970" s="14" t="str">
        <f>Разбивка_по_щитам!J975</f>
        <v/>
      </c>
      <c r="H970" s="14" t="str">
        <f>Разбивка_по_щитам!K975</f>
        <v/>
      </c>
      <c r="I970" s="14" t="str">
        <f>Разбивка_по_щитам!L975</f>
        <v/>
      </c>
      <c r="J970" s="14" t="str">
        <f>Разбивка_по_щитам!M975</f>
        <v/>
      </c>
      <c r="K970" s="14" t="str">
        <f>Разбивка_по_щитам!N975</f>
        <v/>
      </c>
      <c r="L970" s="14"/>
      <c r="M970" s="14" t="str">
        <f>Разбивка_по_щитам!P975</f>
        <v/>
      </c>
      <c r="N970" s="14"/>
    </row>
    <row r="971" spans="2:14" x14ac:dyDescent="0.2">
      <c r="B971" s="14" t="str">
        <f>Разбивка_по_щитам!B976</f>
        <v/>
      </c>
      <c r="C971" s="14">
        <f>Разбивка_по_щитам!C976</f>
        <v>0</v>
      </c>
      <c r="D971" s="14">
        <f>Разбивка_по_щитам!F976</f>
        <v>0</v>
      </c>
      <c r="E971" s="14">
        <f>Разбивка_по_щитам!H976</f>
        <v>0</v>
      </c>
      <c r="F971" s="14" t="e">
        <f>Разбивка_по_щитам!I976</f>
        <v>#N/A</v>
      </c>
      <c r="G971" s="14" t="str">
        <f>Разбивка_по_щитам!J976</f>
        <v/>
      </c>
      <c r="H971" s="14" t="str">
        <f>Разбивка_по_щитам!K976</f>
        <v/>
      </c>
      <c r="I971" s="14" t="str">
        <f>Разбивка_по_щитам!L976</f>
        <v/>
      </c>
      <c r="J971" s="14" t="str">
        <f>Разбивка_по_щитам!M976</f>
        <v/>
      </c>
      <c r="K971" s="14" t="str">
        <f>Разбивка_по_щитам!N976</f>
        <v/>
      </c>
      <c r="L971" s="14"/>
      <c r="M971" s="14" t="str">
        <f>Разбивка_по_щитам!P976</f>
        <v/>
      </c>
      <c r="N971" s="14"/>
    </row>
    <row r="972" spans="2:14" x14ac:dyDescent="0.2">
      <c r="B972" s="14" t="str">
        <f>Разбивка_по_щитам!B977</f>
        <v/>
      </c>
      <c r="C972" s="14">
        <f>Разбивка_по_щитам!C977</f>
        <v>0</v>
      </c>
      <c r="D972" s="14">
        <f>Разбивка_по_щитам!F977</f>
        <v>0</v>
      </c>
      <c r="E972" s="14">
        <f>Разбивка_по_щитам!H977</f>
        <v>0</v>
      </c>
      <c r="F972" s="14" t="e">
        <f>Разбивка_по_щитам!I977</f>
        <v>#N/A</v>
      </c>
      <c r="G972" s="14" t="str">
        <f>Разбивка_по_щитам!J977</f>
        <v/>
      </c>
      <c r="H972" s="14" t="str">
        <f>Разбивка_по_щитам!K977</f>
        <v/>
      </c>
      <c r="I972" s="14" t="str">
        <f>Разбивка_по_щитам!L977</f>
        <v/>
      </c>
      <c r="J972" s="14" t="str">
        <f>Разбивка_по_щитам!M977</f>
        <v/>
      </c>
      <c r="K972" s="14" t="str">
        <f>Разбивка_по_щитам!N977</f>
        <v/>
      </c>
      <c r="L972" s="14"/>
      <c r="M972" s="14" t="str">
        <f>Разбивка_по_щитам!P977</f>
        <v/>
      </c>
      <c r="N972" s="14"/>
    </row>
    <row r="973" spans="2:14" x14ac:dyDescent="0.2">
      <c r="B973" s="14" t="str">
        <f>Разбивка_по_щитам!B978</f>
        <v/>
      </c>
      <c r="C973" s="14">
        <f>Разбивка_по_щитам!C978</f>
        <v>0</v>
      </c>
      <c r="D973" s="14">
        <f>Разбивка_по_щитам!F978</f>
        <v>0</v>
      </c>
      <c r="E973" s="14">
        <f>Разбивка_по_щитам!H978</f>
        <v>0</v>
      </c>
      <c r="F973" s="14" t="e">
        <f>Разбивка_по_щитам!I978</f>
        <v>#N/A</v>
      </c>
      <c r="G973" s="14" t="str">
        <f>Разбивка_по_щитам!J978</f>
        <v/>
      </c>
      <c r="H973" s="14" t="str">
        <f>Разбивка_по_щитам!K978</f>
        <v/>
      </c>
      <c r="I973" s="14" t="str">
        <f>Разбивка_по_щитам!L978</f>
        <v/>
      </c>
      <c r="J973" s="14" t="str">
        <f>Разбивка_по_щитам!M978</f>
        <v/>
      </c>
      <c r="K973" s="14" t="str">
        <f>Разбивка_по_щитам!N978</f>
        <v/>
      </c>
      <c r="L973" s="14"/>
      <c r="M973" s="14" t="str">
        <f>Разбивка_по_щитам!P978</f>
        <v/>
      </c>
      <c r="N973" s="14"/>
    </row>
    <row r="974" spans="2:14" x14ac:dyDescent="0.2">
      <c r="B974" s="14" t="str">
        <f>Разбивка_по_щитам!B979</f>
        <v/>
      </c>
      <c r="C974" s="14">
        <f>Разбивка_по_щитам!C979</f>
        <v>0</v>
      </c>
      <c r="D974" s="14">
        <f>Разбивка_по_щитам!F979</f>
        <v>0</v>
      </c>
      <c r="E974" s="14">
        <f>Разбивка_по_щитам!H979</f>
        <v>0</v>
      </c>
      <c r="F974" s="14" t="e">
        <f>Разбивка_по_щитам!I979</f>
        <v>#N/A</v>
      </c>
      <c r="G974" s="14" t="str">
        <f>Разбивка_по_щитам!J979</f>
        <v/>
      </c>
      <c r="H974" s="14" t="str">
        <f>Разбивка_по_щитам!K979</f>
        <v/>
      </c>
      <c r="I974" s="14" t="str">
        <f>Разбивка_по_щитам!L979</f>
        <v/>
      </c>
      <c r="J974" s="14" t="str">
        <f>Разбивка_по_щитам!M979</f>
        <v/>
      </c>
      <c r="K974" s="14" t="str">
        <f>Разбивка_по_щитам!N979</f>
        <v/>
      </c>
      <c r="L974" s="14"/>
      <c r="M974" s="14" t="str">
        <f>Разбивка_по_щитам!P979</f>
        <v/>
      </c>
      <c r="N974" s="14"/>
    </row>
    <row r="975" spans="2:14" x14ac:dyDescent="0.2">
      <c r="B975" s="14" t="str">
        <f>Разбивка_по_щитам!B980</f>
        <v/>
      </c>
      <c r="C975" s="14">
        <f>Разбивка_по_щитам!C980</f>
        <v>0</v>
      </c>
      <c r="D975" s="14">
        <f>Разбивка_по_щитам!F980</f>
        <v>0</v>
      </c>
      <c r="E975" s="14">
        <f>Разбивка_по_щитам!H980</f>
        <v>0</v>
      </c>
      <c r="F975" s="14" t="e">
        <f>Разбивка_по_щитам!I980</f>
        <v>#N/A</v>
      </c>
      <c r="G975" s="14" t="str">
        <f>Разбивка_по_щитам!J980</f>
        <v/>
      </c>
      <c r="H975" s="14" t="str">
        <f>Разбивка_по_щитам!K980</f>
        <v/>
      </c>
      <c r="I975" s="14" t="str">
        <f>Разбивка_по_щитам!L980</f>
        <v/>
      </c>
      <c r="J975" s="14" t="str">
        <f>Разбивка_по_щитам!M980</f>
        <v/>
      </c>
      <c r="K975" s="14" t="str">
        <f>Разбивка_по_щитам!N980</f>
        <v/>
      </c>
      <c r="L975" s="14"/>
      <c r="M975" s="14" t="str">
        <f>Разбивка_по_щитам!P980</f>
        <v/>
      </c>
      <c r="N975" s="14"/>
    </row>
    <row r="976" spans="2:14" x14ac:dyDescent="0.2">
      <c r="B976" s="14" t="str">
        <f>Разбивка_по_щитам!B981</f>
        <v/>
      </c>
      <c r="C976" s="14">
        <f>Разбивка_по_щитам!C981</f>
        <v>0</v>
      </c>
      <c r="D976" s="14">
        <f>Разбивка_по_щитам!F981</f>
        <v>0</v>
      </c>
      <c r="E976" s="14">
        <f>Разбивка_по_щитам!H981</f>
        <v>0</v>
      </c>
      <c r="F976" s="14" t="e">
        <f>Разбивка_по_щитам!I981</f>
        <v>#N/A</v>
      </c>
      <c r="G976" s="14" t="str">
        <f>Разбивка_по_щитам!J981</f>
        <v/>
      </c>
      <c r="H976" s="14" t="str">
        <f>Разбивка_по_щитам!K981</f>
        <v/>
      </c>
      <c r="I976" s="14" t="str">
        <f>Разбивка_по_щитам!L981</f>
        <v/>
      </c>
      <c r="J976" s="14" t="str">
        <f>Разбивка_по_щитам!M981</f>
        <v/>
      </c>
      <c r="K976" s="14" t="str">
        <f>Разбивка_по_щитам!N981</f>
        <v/>
      </c>
      <c r="L976" s="14"/>
      <c r="M976" s="14" t="str">
        <f>Разбивка_по_щитам!P981</f>
        <v/>
      </c>
      <c r="N976" s="14"/>
    </row>
    <row r="977" spans="2:14" x14ac:dyDescent="0.2">
      <c r="B977" s="14" t="str">
        <f>Разбивка_по_щитам!B982</f>
        <v/>
      </c>
      <c r="C977" s="14">
        <f>Разбивка_по_щитам!C982</f>
        <v>0</v>
      </c>
      <c r="D977" s="14">
        <f>Разбивка_по_щитам!F982</f>
        <v>0</v>
      </c>
      <c r="E977" s="14">
        <f>Разбивка_по_щитам!H982</f>
        <v>0</v>
      </c>
      <c r="F977" s="14" t="e">
        <f>Разбивка_по_щитам!I982</f>
        <v>#N/A</v>
      </c>
      <c r="G977" s="14" t="str">
        <f>Разбивка_по_щитам!J982</f>
        <v/>
      </c>
      <c r="H977" s="14" t="str">
        <f>Разбивка_по_щитам!K982</f>
        <v/>
      </c>
      <c r="I977" s="14" t="str">
        <f>Разбивка_по_щитам!L982</f>
        <v/>
      </c>
      <c r="J977" s="14" t="str">
        <f>Разбивка_по_щитам!M982</f>
        <v/>
      </c>
      <c r="K977" s="14" t="str">
        <f>Разбивка_по_щитам!N982</f>
        <v/>
      </c>
      <c r="L977" s="14"/>
      <c r="M977" s="14" t="str">
        <f>Разбивка_по_щитам!P982</f>
        <v/>
      </c>
      <c r="N977" s="14"/>
    </row>
    <row r="978" spans="2:14" x14ac:dyDescent="0.2">
      <c r="B978" s="14" t="str">
        <f>Разбивка_по_щитам!B983</f>
        <v/>
      </c>
      <c r="C978" s="14">
        <f>Разбивка_по_щитам!C983</f>
        <v>0</v>
      </c>
      <c r="D978" s="14">
        <f>Разбивка_по_щитам!F983</f>
        <v>0</v>
      </c>
      <c r="E978" s="14">
        <f>Разбивка_по_щитам!H983</f>
        <v>0</v>
      </c>
      <c r="F978" s="14" t="e">
        <f>Разбивка_по_щитам!I983</f>
        <v>#N/A</v>
      </c>
      <c r="G978" s="14" t="str">
        <f>Разбивка_по_щитам!J983</f>
        <v/>
      </c>
      <c r="H978" s="14" t="str">
        <f>Разбивка_по_щитам!K983</f>
        <v/>
      </c>
      <c r="I978" s="14" t="str">
        <f>Разбивка_по_щитам!L983</f>
        <v/>
      </c>
      <c r="J978" s="14" t="str">
        <f>Разбивка_по_щитам!M983</f>
        <v/>
      </c>
      <c r="K978" s="14" t="str">
        <f>Разбивка_по_щитам!N983</f>
        <v/>
      </c>
      <c r="L978" s="14"/>
      <c r="M978" s="14" t="str">
        <f>Разбивка_по_щитам!P983</f>
        <v/>
      </c>
      <c r="N978" s="14"/>
    </row>
    <row r="979" spans="2:14" x14ac:dyDescent="0.2">
      <c r="B979" s="14" t="str">
        <f>Разбивка_по_щитам!B984</f>
        <v/>
      </c>
      <c r="C979" s="14">
        <f>Разбивка_по_щитам!C984</f>
        <v>0</v>
      </c>
      <c r="D979" s="14">
        <f>Разбивка_по_щитам!F984</f>
        <v>0</v>
      </c>
      <c r="E979" s="14">
        <f>Разбивка_по_щитам!H984</f>
        <v>0</v>
      </c>
      <c r="F979" s="14" t="e">
        <f>Разбивка_по_щитам!I984</f>
        <v>#N/A</v>
      </c>
      <c r="G979" s="14" t="str">
        <f>Разбивка_по_щитам!J984</f>
        <v/>
      </c>
      <c r="H979" s="14" t="str">
        <f>Разбивка_по_щитам!K984</f>
        <v/>
      </c>
      <c r="I979" s="14" t="str">
        <f>Разбивка_по_щитам!L984</f>
        <v/>
      </c>
      <c r="J979" s="14" t="str">
        <f>Разбивка_по_щитам!M984</f>
        <v/>
      </c>
      <c r="K979" s="14" t="str">
        <f>Разбивка_по_щитам!N984</f>
        <v/>
      </c>
      <c r="L979" s="14"/>
      <c r="M979" s="14" t="str">
        <f>Разбивка_по_щитам!P984</f>
        <v/>
      </c>
      <c r="N979" s="14"/>
    </row>
    <row r="980" spans="2:14" x14ac:dyDescent="0.2">
      <c r="B980" s="14" t="str">
        <f>Разбивка_по_щитам!B985</f>
        <v/>
      </c>
      <c r="C980" s="14">
        <f>Разбивка_по_щитам!C985</f>
        <v>0</v>
      </c>
      <c r="D980" s="14">
        <f>Разбивка_по_щитам!F985</f>
        <v>0</v>
      </c>
      <c r="E980" s="14">
        <f>Разбивка_по_щитам!H985</f>
        <v>0</v>
      </c>
      <c r="F980" s="14" t="e">
        <f>Разбивка_по_щитам!I985</f>
        <v>#N/A</v>
      </c>
      <c r="G980" s="14" t="str">
        <f>Разбивка_по_щитам!J985</f>
        <v/>
      </c>
      <c r="H980" s="14" t="str">
        <f>Разбивка_по_щитам!K985</f>
        <v/>
      </c>
      <c r="I980" s="14" t="str">
        <f>Разбивка_по_щитам!L985</f>
        <v/>
      </c>
      <c r="J980" s="14" t="str">
        <f>Разбивка_по_щитам!M985</f>
        <v/>
      </c>
      <c r="K980" s="14" t="str">
        <f>Разбивка_по_щитам!N985</f>
        <v/>
      </c>
      <c r="L980" s="14"/>
      <c r="M980" s="14" t="str">
        <f>Разбивка_по_щитам!P985</f>
        <v/>
      </c>
      <c r="N980" s="14"/>
    </row>
    <row r="981" spans="2:14" x14ac:dyDescent="0.2">
      <c r="B981" s="14" t="str">
        <f>Разбивка_по_щитам!B986</f>
        <v/>
      </c>
      <c r="C981" s="14">
        <f>Разбивка_по_щитам!C986</f>
        <v>0</v>
      </c>
      <c r="D981" s="14">
        <f>Разбивка_по_щитам!F986</f>
        <v>0</v>
      </c>
      <c r="E981" s="14">
        <f>Разбивка_по_щитам!H986</f>
        <v>0</v>
      </c>
      <c r="F981" s="14" t="e">
        <f>Разбивка_по_щитам!I986</f>
        <v>#N/A</v>
      </c>
      <c r="G981" s="14" t="str">
        <f>Разбивка_по_щитам!J986</f>
        <v/>
      </c>
      <c r="H981" s="14" t="str">
        <f>Разбивка_по_щитам!K986</f>
        <v/>
      </c>
      <c r="I981" s="14" t="str">
        <f>Разбивка_по_щитам!L986</f>
        <v/>
      </c>
      <c r="J981" s="14" t="str">
        <f>Разбивка_по_щитам!M986</f>
        <v/>
      </c>
      <c r="K981" s="14" t="str">
        <f>Разбивка_по_щитам!N986</f>
        <v/>
      </c>
      <c r="L981" s="14"/>
      <c r="M981" s="14" t="str">
        <f>Разбивка_по_щитам!P986</f>
        <v/>
      </c>
      <c r="N981" s="14"/>
    </row>
    <row r="982" spans="2:14" x14ac:dyDescent="0.2">
      <c r="B982" s="14" t="str">
        <f>Разбивка_по_щитам!B987</f>
        <v/>
      </c>
      <c r="C982" s="14">
        <f>Разбивка_по_щитам!C987</f>
        <v>0</v>
      </c>
      <c r="D982" s="14">
        <f>Разбивка_по_щитам!F987</f>
        <v>0</v>
      </c>
      <c r="E982" s="14">
        <f>Разбивка_по_щитам!H987</f>
        <v>0</v>
      </c>
      <c r="F982" s="14" t="e">
        <f>Разбивка_по_щитам!I987</f>
        <v>#N/A</v>
      </c>
      <c r="G982" s="14" t="str">
        <f>Разбивка_по_щитам!J987</f>
        <v/>
      </c>
      <c r="H982" s="14" t="str">
        <f>Разбивка_по_щитам!K987</f>
        <v/>
      </c>
      <c r="I982" s="14" t="str">
        <f>Разбивка_по_щитам!L987</f>
        <v/>
      </c>
      <c r="J982" s="14" t="str">
        <f>Разбивка_по_щитам!M987</f>
        <v/>
      </c>
      <c r="K982" s="14" t="str">
        <f>Разбивка_по_щитам!N987</f>
        <v/>
      </c>
      <c r="L982" s="14"/>
      <c r="M982" s="14" t="str">
        <f>Разбивка_по_щитам!P987</f>
        <v/>
      </c>
      <c r="N982" s="14"/>
    </row>
    <row r="983" spans="2:14" x14ac:dyDescent="0.2">
      <c r="B983" s="14" t="str">
        <f>Разбивка_по_щитам!B988</f>
        <v/>
      </c>
      <c r="C983" s="14">
        <f>Разбивка_по_щитам!C988</f>
        <v>0</v>
      </c>
      <c r="D983" s="14">
        <f>Разбивка_по_щитам!F988</f>
        <v>0</v>
      </c>
      <c r="E983" s="14">
        <f>Разбивка_по_щитам!H988</f>
        <v>0</v>
      </c>
      <c r="F983" s="14" t="e">
        <f>Разбивка_по_щитам!I988</f>
        <v>#N/A</v>
      </c>
      <c r="G983" s="14" t="str">
        <f>Разбивка_по_щитам!J988</f>
        <v/>
      </c>
      <c r="H983" s="14" t="str">
        <f>Разбивка_по_щитам!K988</f>
        <v/>
      </c>
      <c r="I983" s="14" t="str">
        <f>Разбивка_по_щитам!L988</f>
        <v/>
      </c>
      <c r="J983" s="14" t="str">
        <f>Разбивка_по_щитам!M988</f>
        <v/>
      </c>
      <c r="K983" s="14" t="str">
        <f>Разбивка_по_щитам!N988</f>
        <v/>
      </c>
      <c r="L983" s="14"/>
      <c r="M983" s="14" t="str">
        <f>Разбивка_по_щитам!P988</f>
        <v/>
      </c>
      <c r="N983" s="14"/>
    </row>
    <row r="984" spans="2:14" x14ac:dyDescent="0.2">
      <c r="B984" s="14" t="str">
        <f>Разбивка_по_щитам!B989</f>
        <v/>
      </c>
      <c r="C984" s="14">
        <f>Разбивка_по_щитам!C989</f>
        <v>0</v>
      </c>
      <c r="D984" s="14">
        <f>Разбивка_по_щитам!F989</f>
        <v>0</v>
      </c>
      <c r="E984" s="14">
        <f>Разбивка_по_щитам!H989</f>
        <v>0</v>
      </c>
      <c r="F984" s="14" t="e">
        <f>Разбивка_по_щитам!I989</f>
        <v>#N/A</v>
      </c>
      <c r="G984" s="14" t="str">
        <f>Разбивка_по_щитам!J989</f>
        <v/>
      </c>
      <c r="H984" s="14" t="str">
        <f>Разбивка_по_щитам!K989</f>
        <v/>
      </c>
      <c r="I984" s="14" t="str">
        <f>Разбивка_по_щитам!L989</f>
        <v/>
      </c>
      <c r="J984" s="14" t="str">
        <f>Разбивка_по_щитам!M989</f>
        <v/>
      </c>
      <c r="K984" s="14" t="str">
        <f>Разбивка_по_щитам!N989</f>
        <v/>
      </c>
      <c r="L984" s="14"/>
      <c r="M984" s="14" t="str">
        <f>Разбивка_по_щитам!P989</f>
        <v/>
      </c>
      <c r="N984" s="14"/>
    </row>
    <row r="985" spans="2:14" x14ac:dyDescent="0.2">
      <c r="B985" s="14" t="str">
        <f>Разбивка_по_щитам!B990</f>
        <v/>
      </c>
      <c r="C985" s="14">
        <f>Разбивка_по_щитам!C990</f>
        <v>0</v>
      </c>
      <c r="D985" s="14">
        <f>Разбивка_по_щитам!F990</f>
        <v>0</v>
      </c>
      <c r="E985" s="14">
        <f>Разбивка_по_щитам!H990</f>
        <v>0</v>
      </c>
      <c r="F985" s="14" t="e">
        <f>Разбивка_по_щитам!I990</f>
        <v>#N/A</v>
      </c>
      <c r="G985" s="14" t="str">
        <f>Разбивка_по_щитам!J990</f>
        <v/>
      </c>
      <c r="H985" s="14" t="str">
        <f>Разбивка_по_щитам!K990</f>
        <v/>
      </c>
      <c r="I985" s="14" t="str">
        <f>Разбивка_по_щитам!L990</f>
        <v/>
      </c>
      <c r="J985" s="14" t="str">
        <f>Разбивка_по_щитам!M990</f>
        <v/>
      </c>
      <c r="K985" s="14" t="str">
        <f>Разбивка_по_щитам!N990</f>
        <v/>
      </c>
      <c r="L985" s="14"/>
      <c r="M985" s="14" t="str">
        <f>Разбивка_по_щитам!P990</f>
        <v/>
      </c>
      <c r="N985" s="14"/>
    </row>
    <row r="986" spans="2:14" x14ac:dyDescent="0.2">
      <c r="B986" s="14" t="str">
        <f>Разбивка_по_щитам!B991</f>
        <v/>
      </c>
      <c r="C986" s="14">
        <f>Разбивка_по_щитам!C991</f>
        <v>0</v>
      </c>
      <c r="D986" s="14">
        <f>Разбивка_по_щитам!F991</f>
        <v>0</v>
      </c>
      <c r="E986" s="14">
        <f>Разбивка_по_щитам!H991</f>
        <v>0</v>
      </c>
      <c r="F986" s="14" t="e">
        <f>Разбивка_по_щитам!I991</f>
        <v>#N/A</v>
      </c>
      <c r="G986" s="14" t="str">
        <f>Разбивка_по_щитам!J991</f>
        <v/>
      </c>
      <c r="H986" s="14" t="str">
        <f>Разбивка_по_щитам!K991</f>
        <v/>
      </c>
      <c r="I986" s="14" t="str">
        <f>Разбивка_по_щитам!L991</f>
        <v/>
      </c>
      <c r="J986" s="14" t="str">
        <f>Разбивка_по_щитам!M991</f>
        <v/>
      </c>
      <c r="K986" s="14" t="str">
        <f>Разбивка_по_щитам!N991</f>
        <v/>
      </c>
      <c r="L986" s="14"/>
      <c r="M986" s="14" t="str">
        <f>Разбивка_по_щитам!P991</f>
        <v/>
      </c>
      <c r="N986" s="14"/>
    </row>
    <row r="987" spans="2:14" x14ac:dyDescent="0.2">
      <c r="B987" s="14" t="str">
        <f>Разбивка_по_щитам!B992</f>
        <v/>
      </c>
      <c r="C987" s="14">
        <f>Разбивка_по_щитам!C992</f>
        <v>0</v>
      </c>
      <c r="D987" s="14">
        <f>Разбивка_по_щитам!F992</f>
        <v>0</v>
      </c>
      <c r="E987" s="14">
        <f>Разбивка_по_щитам!H992</f>
        <v>0</v>
      </c>
      <c r="F987" s="14" t="e">
        <f>Разбивка_по_щитам!I992</f>
        <v>#N/A</v>
      </c>
      <c r="G987" s="14" t="str">
        <f>Разбивка_по_щитам!J992</f>
        <v/>
      </c>
      <c r="H987" s="14" t="str">
        <f>Разбивка_по_щитам!K992</f>
        <v/>
      </c>
      <c r="I987" s="14" t="str">
        <f>Разбивка_по_щитам!L992</f>
        <v/>
      </c>
      <c r="J987" s="14" t="str">
        <f>Разбивка_по_щитам!M992</f>
        <v/>
      </c>
      <c r="K987" s="14" t="str">
        <f>Разбивка_по_щитам!N992</f>
        <v/>
      </c>
      <c r="L987" s="14"/>
      <c r="M987" s="14" t="str">
        <f>Разбивка_по_щитам!P992</f>
        <v/>
      </c>
      <c r="N987" s="14"/>
    </row>
    <row r="988" spans="2:14" x14ac:dyDescent="0.2">
      <c r="B988" s="14" t="str">
        <f>Разбивка_по_щитам!B993</f>
        <v/>
      </c>
      <c r="C988" s="14">
        <f>Разбивка_по_щитам!C993</f>
        <v>0</v>
      </c>
      <c r="D988" s="14">
        <f>Разбивка_по_щитам!F993</f>
        <v>0</v>
      </c>
      <c r="E988" s="14">
        <f>Разбивка_по_щитам!H993</f>
        <v>0</v>
      </c>
      <c r="F988" s="14" t="e">
        <f>Разбивка_по_щитам!I993</f>
        <v>#N/A</v>
      </c>
      <c r="G988" s="14" t="str">
        <f>Разбивка_по_щитам!J993</f>
        <v/>
      </c>
      <c r="H988" s="14" t="str">
        <f>Разбивка_по_щитам!K993</f>
        <v/>
      </c>
      <c r="I988" s="14" t="str">
        <f>Разбивка_по_щитам!L993</f>
        <v/>
      </c>
      <c r="J988" s="14" t="str">
        <f>Разбивка_по_щитам!M993</f>
        <v/>
      </c>
      <c r="K988" s="14" t="str">
        <f>Разбивка_по_щитам!N993</f>
        <v/>
      </c>
      <c r="L988" s="14"/>
      <c r="M988" s="14" t="str">
        <f>Разбивка_по_щитам!P993</f>
        <v/>
      </c>
      <c r="N988" s="14"/>
    </row>
    <row r="989" spans="2:14" x14ac:dyDescent="0.2">
      <c r="B989" s="14" t="str">
        <f>Разбивка_по_щитам!B994</f>
        <v/>
      </c>
      <c r="C989" s="14">
        <f>Разбивка_по_щитам!C994</f>
        <v>0</v>
      </c>
      <c r="D989" s="14">
        <f>Разбивка_по_щитам!F994</f>
        <v>0</v>
      </c>
      <c r="E989" s="14">
        <f>Разбивка_по_щитам!H994</f>
        <v>0</v>
      </c>
      <c r="F989" s="14" t="e">
        <f>Разбивка_по_щитам!I994</f>
        <v>#N/A</v>
      </c>
      <c r="G989" s="14" t="str">
        <f>Разбивка_по_щитам!J994</f>
        <v/>
      </c>
      <c r="H989" s="14" t="str">
        <f>Разбивка_по_щитам!K994</f>
        <v/>
      </c>
      <c r="I989" s="14" t="str">
        <f>Разбивка_по_щитам!L994</f>
        <v/>
      </c>
      <c r="J989" s="14" t="str">
        <f>Разбивка_по_щитам!M994</f>
        <v/>
      </c>
      <c r="K989" s="14" t="str">
        <f>Разбивка_по_щитам!N994</f>
        <v/>
      </c>
      <c r="L989" s="14"/>
      <c r="M989" s="14" t="str">
        <f>Разбивка_по_щитам!P994</f>
        <v/>
      </c>
      <c r="N989" s="14"/>
    </row>
    <row r="990" spans="2:14" x14ac:dyDescent="0.2">
      <c r="B990" s="14" t="str">
        <f>Разбивка_по_щитам!B995</f>
        <v/>
      </c>
      <c r="C990" s="14">
        <f>Разбивка_по_щитам!C995</f>
        <v>0</v>
      </c>
      <c r="D990" s="14">
        <f>Разбивка_по_щитам!F995</f>
        <v>0</v>
      </c>
      <c r="E990" s="14">
        <f>Разбивка_по_щитам!H995</f>
        <v>0</v>
      </c>
      <c r="F990" s="14" t="e">
        <f>Разбивка_по_щитам!I995</f>
        <v>#N/A</v>
      </c>
      <c r="G990" s="14" t="str">
        <f>Разбивка_по_щитам!J995</f>
        <v/>
      </c>
      <c r="H990" s="14" t="str">
        <f>Разбивка_по_щитам!K995</f>
        <v/>
      </c>
      <c r="I990" s="14" t="str">
        <f>Разбивка_по_щитам!L995</f>
        <v/>
      </c>
      <c r="J990" s="14" t="str">
        <f>Разбивка_по_щитам!M995</f>
        <v/>
      </c>
      <c r="K990" s="14" t="str">
        <f>Разбивка_по_щитам!N995</f>
        <v/>
      </c>
      <c r="L990" s="14"/>
      <c r="M990" s="14" t="str">
        <f>Разбивка_по_щитам!P995</f>
        <v/>
      </c>
      <c r="N990" s="14"/>
    </row>
    <row r="991" spans="2:14" x14ac:dyDescent="0.2">
      <c r="B991" s="14" t="str">
        <f>Разбивка_по_щитам!B996</f>
        <v/>
      </c>
      <c r="C991" s="14">
        <f>Разбивка_по_щитам!C996</f>
        <v>0</v>
      </c>
      <c r="D991" s="14">
        <f>Разбивка_по_щитам!F996</f>
        <v>0</v>
      </c>
      <c r="E991" s="14">
        <f>Разбивка_по_щитам!H996</f>
        <v>0</v>
      </c>
      <c r="F991" s="14" t="e">
        <f>Разбивка_по_щитам!I996</f>
        <v>#N/A</v>
      </c>
      <c r="G991" s="14" t="str">
        <f>Разбивка_по_щитам!J996</f>
        <v/>
      </c>
      <c r="H991" s="14" t="str">
        <f>Разбивка_по_щитам!K996</f>
        <v/>
      </c>
      <c r="I991" s="14" t="str">
        <f>Разбивка_по_щитам!L996</f>
        <v/>
      </c>
      <c r="J991" s="14" t="str">
        <f>Разбивка_по_щитам!M996</f>
        <v/>
      </c>
      <c r="K991" s="14" t="str">
        <f>Разбивка_по_щитам!N996</f>
        <v/>
      </c>
      <c r="L991" s="14"/>
      <c r="M991" s="14" t="str">
        <f>Разбивка_по_щитам!P996</f>
        <v/>
      </c>
      <c r="N991" s="14"/>
    </row>
    <row r="992" spans="2:14" x14ac:dyDescent="0.2">
      <c r="B992" s="14" t="str">
        <f>Разбивка_по_щитам!B997</f>
        <v/>
      </c>
      <c r="C992" s="14">
        <f>Разбивка_по_щитам!C997</f>
        <v>0</v>
      </c>
      <c r="D992" s="14">
        <f>Разбивка_по_щитам!F997</f>
        <v>0</v>
      </c>
      <c r="E992" s="14">
        <f>Разбивка_по_щитам!H997</f>
        <v>0</v>
      </c>
      <c r="F992" s="14" t="e">
        <f>Разбивка_по_щитам!I997</f>
        <v>#N/A</v>
      </c>
      <c r="G992" s="14" t="str">
        <f>Разбивка_по_щитам!J997</f>
        <v/>
      </c>
      <c r="H992" s="14" t="str">
        <f>Разбивка_по_щитам!K997</f>
        <v/>
      </c>
      <c r="I992" s="14" t="str">
        <f>Разбивка_по_щитам!L997</f>
        <v/>
      </c>
      <c r="J992" s="14" t="str">
        <f>Разбивка_по_щитам!M997</f>
        <v/>
      </c>
      <c r="K992" s="14" t="str">
        <f>Разбивка_по_щитам!N997</f>
        <v/>
      </c>
      <c r="L992" s="14"/>
      <c r="M992" s="14" t="str">
        <f>Разбивка_по_щитам!P997</f>
        <v/>
      </c>
      <c r="N992" s="14"/>
    </row>
    <row r="993" spans="2:14" x14ac:dyDescent="0.2">
      <c r="B993" s="14" t="str">
        <f>Разбивка_по_щитам!B998</f>
        <v/>
      </c>
      <c r="C993" s="14">
        <f>Разбивка_по_щитам!C998</f>
        <v>0</v>
      </c>
      <c r="D993" s="14">
        <f>Разбивка_по_щитам!F998</f>
        <v>0</v>
      </c>
      <c r="E993" s="14">
        <f>Разбивка_по_щитам!H998</f>
        <v>0</v>
      </c>
      <c r="F993" s="14" t="e">
        <f>Разбивка_по_щитам!I998</f>
        <v>#N/A</v>
      </c>
      <c r="G993" s="14" t="str">
        <f>Разбивка_по_щитам!J998</f>
        <v/>
      </c>
      <c r="H993" s="14" t="str">
        <f>Разбивка_по_щитам!K998</f>
        <v/>
      </c>
      <c r="I993" s="14" t="str">
        <f>Разбивка_по_щитам!L998</f>
        <v/>
      </c>
      <c r="J993" s="14" t="str">
        <f>Разбивка_по_щитам!M998</f>
        <v/>
      </c>
      <c r="K993" s="14" t="str">
        <f>Разбивка_по_щитам!N998</f>
        <v/>
      </c>
      <c r="L993" s="14"/>
      <c r="M993" s="14" t="str">
        <f>Разбивка_по_щитам!P998</f>
        <v/>
      </c>
      <c r="N993" s="14"/>
    </row>
    <row r="994" spans="2:14" x14ac:dyDescent="0.2">
      <c r="B994" s="14" t="str">
        <f>Разбивка_по_щитам!B999</f>
        <v/>
      </c>
      <c r="C994" s="14">
        <f>Разбивка_по_щитам!C999</f>
        <v>0</v>
      </c>
      <c r="D994" s="14">
        <f>Разбивка_по_щитам!F999</f>
        <v>0</v>
      </c>
      <c r="E994" s="14">
        <f>Разбивка_по_щитам!H999</f>
        <v>0</v>
      </c>
      <c r="F994" s="14" t="e">
        <f>Разбивка_по_щитам!I999</f>
        <v>#N/A</v>
      </c>
      <c r="G994" s="14" t="str">
        <f>Разбивка_по_щитам!J999</f>
        <v/>
      </c>
      <c r="H994" s="14" t="str">
        <f>Разбивка_по_щитам!K999</f>
        <v/>
      </c>
      <c r="I994" s="14" t="str">
        <f>Разбивка_по_щитам!L999</f>
        <v/>
      </c>
      <c r="J994" s="14" t="str">
        <f>Разбивка_по_щитам!M999</f>
        <v/>
      </c>
      <c r="K994" s="14" t="str">
        <f>Разбивка_по_щитам!N999</f>
        <v/>
      </c>
      <c r="L994" s="14"/>
      <c r="M994" s="14" t="str">
        <f>Разбивка_по_щитам!P999</f>
        <v/>
      </c>
      <c r="N994" s="14"/>
    </row>
    <row r="995" spans="2:14" x14ac:dyDescent="0.2">
      <c r="B995" s="14" t="str">
        <f>Разбивка_по_щитам!B1000</f>
        <v/>
      </c>
      <c r="C995" s="14">
        <f>Разбивка_по_щитам!C1000</f>
        <v>0</v>
      </c>
      <c r="D995" s="14">
        <f>Разбивка_по_щитам!F1000</f>
        <v>0</v>
      </c>
      <c r="E995" s="14">
        <f>Разбивка_по_щитам!H1000</f>
        <v>0</v>
      </c>
      <c r="F995" s="14" t="e">
        <f>Разбивка_по_щитам!I1000</f>
        <v>#N/A</v>
      </c>
      <c r="G995" s="14" t="str">
        <f>Разбивка_по_щитам!J1000</f>
        <v/>
      </c>
      <c r="H995" s="14" t="str">
        <f>Разбивка_по_щитам!K1000</f>
        <v/>
      </c>
      <c r="I995" s="14" t="str">
        <f>Разбивка_по_щитам!L1000</f>
        <v/>
      </c>
      <c r="J995" s="14" t="str">
        <f>Разбивка_по_щитам!M1000</f>
        <v/>
      </c>
      <c r="K995" s="14" t="str">
        <f>Разбивка_по_щитам!N1000</f>
        <v/>
      </c>
      <c r="L995" s="14"/>
      <c r="M995" s="14" t="str">
        <f>Разбивка_по_щитам!P1000</f>
        <v/>
      </c>
      <c r="N995" s="14"/>
    </row>
    <row r="996" spans="2:14" x14ac:dyDescent="0.2">
      <c r="B996" s="14">
        <f>Разбивка_по_щитам!B1001</f>
        <v>0</v>
      </c>
      <c r="C996" s="14">
        <f>Разбивка_по_щитам!C1001</f>
        <v>0</v>
      </c>
      <c r="D996" s="14">
        <f>Разбивка_по_щитам!F1001</f>
        <v>0</v>
      </c>
      <c r="E996" s="14">
        <f>Разбивка_по_щитам!H1001</f>
        <v>0</v>
      </c>
      <c r="F996" s="14">
        <f>Разбивка_по_щитам!I1001</f>
        <v>0</v>
      </c>
      <c r="G996" s="14">
        <f>Разбивка_по_щитам!J1001</f>
        <v>0</v>
      </c>
      <c r="H996" s="14">
        <f>Разбивка_по_щитам!K1001</f>
        <v>0</v>
      </c>
      <c r="I996" s="14">
        <f>Разбивка_по_щитам!L1001</f>
        <v>0</v>
      </c>
      <c r="J996" s="14">
        <f>Разбивка_по_щитам!M1001</f>
        <v>0</v>
      </c>
      <c r="K996" s="14">
        <f>Разбивка_по_щитам!N1001</f>
        <v>0</v>
      </c>
      <c r="L996" s="14"/>
      <c r="M996" s="14">
        <f>Разбивка_по_щитам!P1001</f>
        <v>0</v>
      </c>
      <c r="N996" s="14"/>
    </row>
    <row r="997" spans="2:14" x14ac:dyDescent="0.2">
      <c r="B997" s="14">
        <f>Разбивка_по_щитам!B1002</f>
        <v>0</v>
      </c>
      <c r="C997" s="14">
        <f>Разбивка_по_щитам!C1002</f>
        <v>0</v>
      </c>
      <c r="D997" s="14">
        <f>Разбивка_по_щитам!F1002</f>
        <v>0</v>
      </c>
      <c r="E997" s="14">
        <f>Разбивка_по_щитам!H1002</f>
        <v>0</v>
      </c>
      <c r="F997" s="14">
        <f>Разбивка_по_щитам!I1002</f>
        <v>0</v>
      </c>
      <c r="G997" s="14">
        <f>Разбивка_по_щитам!J1002</f>
        <v>0</v>
      </c>
      <c r="H997" s="14">
        <f>Разбивка_по_щитам!K1002</f>
        <v>0</v>
      </c>
      <c r="I997" s="14">
        <f>Разбивка_по_щитам!L1002</f>
        <v>0</v>
      </c>
      <c r="J997" s="14">
        <f>Разбивка_по_щитам!M1002</f>
        <v>0</v>
      </c>
      <c r="K997" s="14">
        <f>Разбивка_по_щитам!N1002</f>
        <v>0</v>
      </c>
      <c r="L997" s="14"/>
      <c r="M997" s="14">
        <f>Разбивка_по_щитам!P1002</f>
        <v>0</v>
      </c>
      <c r="N997" s="14"/>
    </row>
    <row r="998" spans="2:14" x14ac:dyDescent="0.2">
      <c r="B998" s="14">
        <f>Разбивка_по_щитам!B1003</f>
        <v>0</v>
      </c>
      <c r="C998" s="14">
        <f>Разбивка_по_щитам!C1003</f>
        <v>0</v>
      </c>
      <c r="D998" s="14">
        <f>Разбивка_по_щитам!F1003</f>
        <v>0</v>
      </c>
      <c r="E998" s="14">
        <f>Разбивка_по_щитам!H1003</f>
        <v>0</v>
      </c>
      <c r="F998" s="14">
        <f>Разбивка_по_щитам!I1003</f>
        <v>0</v>
      </c>
      <c r="G998" s="14">
        <f>Разбивка_по_щитам!J1003</f>
        <v>0</v>
      </c>
      <c r="H998" s="14">
        <f>Разбивка_по_щитам!K1003</f>
        <v>0</v>
      </c>
      <c r="I998" s="14">
        <f>Разбивка_по_щитам!L1003</f>
        <v>0</v>
      </c>
      <c r="J998" s="14">
        <f>Разбивка_по_щитам!M1003</f>
        <v>0</v>
      </c>
      <c r="K998" s="14">
        <f>Разбивка_по_щитам!N1003</f>
        <v>0</v>
      </c>
      <c r="L998" s="14"/>
      <c r="M998" s="14">
        <f>Разбивка_по_щитам!P1003</f>
        <v>0</v>
      </c>
      <c r="N998" s="14"/>
    </row>
    <row r="999" spans="2:14" x14ac:dyDescent="0.2">
      <c r="B999" s="14">
        <f>Разбивка_по_щитам!B1004</f>
        <v>0</v>
      </c>
      <c r="C999" s="14">
        <f>Разбивка_по_щитам!C1004</f>
        <v>0</v>
      </c>
      <c r="D999" s="14">
        <f>Разбивка_по_щитам!F1004</f>
        <v>0</v>
      </c>
      <c r="E999" s="14">
        <f>Разбивка_по_щитам!H1004</f>
        <v>0</v>
      </c>
      <c r="F999" s="14">
        <f>Разбивка_по_щитам!I1004</f>
        <v>0</v>
      </c>
      <c r="G999" s="14">
        <f>Разбивка_по_щитам!J1004</f>
        <v>0</v>
      </c>
      <c r="H999" s="14">
        <f>Разбивка_по_щитам!K1004</f>
        <v>0</v>
      </c>
      <c r="I999" s="14">
        <f>Разбивка_по_щитам!L1004</f>
        <v>0</v>
      </c>
      <c r="J999" s="14">
        <f>Разбивка_по_щитам!M1004</f>
        <v>0</v>
      </c>
      <c r="K999" s="14">
        <f>Разбивка_по_щитам!N1004</f>
        <v>0</v>
      </c>
      <c r="L999" s="14"/>
      <c r="M999" s="14">
        <f>Разбивка_по_щитам!P1004</f>
        <v>0</v>
      </c>
      <c r="N999" s="14"/>
    </row>
    <row r="1000" spans="2:14" x14ac:dyDescent="0.2">
      <c r="B1000" s="14">
        <f>Разбивка_по_щитам!B1005</f>
        <v>0</v>
      </c>
      <c r="C1000" s="14">
        <f>Разбивка_по_щитам!C1005</f>
        <v>0</v>
      </c>
      <c r="D1000" s="14">
        <f>Разбивка_по_щитам!F1005</f>
        <v>0</v>
      </c>
      <c r="E1000" s="14">
        <f>Разбивка_по_щитам!H1005</f>
        <v>0</v>
      </c>
      <c r="F1000" s="14">
        <f>Разбивка_по_щитам!I1005</f>
        <v>0</v>
      </c>
      <c r="G1000" s="14">
        <f>Разбивка_по_щитам!J1005</f>
        <v>0</v>
      </c>
      <c r="H1000" s="14">
        <f>Разбивка_по_щитам!K1005</f>
        <v>0</v>
      </c>
      <c r="I1000" s="14">
        <f>Разбивка_по_щитам!L1005</f>
        <v>0</v>
      </c>
      <c r="J1000" s="14">
        <f>Разбивка_по_щитам!M1005</f>
        <v>0</v>
      </c>
      <c r="K1000" s="14">
        <f>Разбивка_по_щитам!N1005</f>
        <v>0</v>
      </c>
      <c r="L1000" s="14"/>
      <c r="M1000" s="14">
        <f>Разбивка_по_щитам!P1005</f>
        <v>0</v>
      </c>
      <c r="N1000" s="14"/>
    </row>
    <row r="1001" spans="2:14" x14ac:dyDescent="0.2">
      <c r="B1001" s="14">
        <f>Разбивка_по_щитам!B1006</f>
        <v>0</v>
      </c>
      <c r="C1001" s="14">
        <f>Разбивка_по_щитам!C1006</f>
        <v>0</v>
      </c>
      <c r="D1001" s="14">
        <f>Разбивка_по_щитам!F1006</f>
        <v>0</v>
      </c>
      <c r="E1001" s="14">
        <f>Разбивка_по_щитам!H1006</f>
        <v>0</v>
      </c>
      <c r="F1001" s="14">
        <f>Разбивка_по_щитам!I1006</f>
        <v>0</v>
      </c>
      <c r="G1001" s="14">
        <f>Разбивка_по_щитам!J1006</f>
        <v>0</v>
      </c>
      <c r="H1001" s="14">
        <f>Разбивка_по_щитам!K1006</f>
        <v>0</v>
      </c>
      <c r="I1001" s="14">
        <f>Разбивка_по_щитам!L1006</f>
        <v>0</v>
      </c>
      <c r="J1001" s="14">
        <f>Разбивка_по_щитам!M1006</f>
        <v>0</v>
      </c>
      <c r="K1001" s="14">
        <f>Разбивка_по_щитам!N1006</f>
        <v>0</v>
      </c>
      <c r="L1001" s="14"/>
      <c r="M1001" s="14">
        <f>Разбивка_по_щитам!P1006</f>
        <v>0</v>
      </c>
      <c r="N1001" s="14"/>
    </row>
    <row r="1002" spans="2:14" x14ac:dyDescent="0.2">
      <c r="B1002" s="14">
        <f>Разбивка_по_щитам!B1007</f>
        <v>0</v>
      </c>
      <c r="C1002" s="14">
        <f>Разбивка_по_щитам!C1007</f>
        <v>0</v>
      </c>
      <c r="D1002" s="14">
        <f>Разбивка_по_щитам!F1007</f>
        <v>0</v>
      </c>
      <c r="E1002" s="14">
        <f>Разбивка_по_щитам!H1007</f>
        <v>0</v>
      </c>
      <c r="F1002" s="14">
        <f>Разбивка_по_щитам!I1007</f>
        <v>0</v>
      </c>
      <c r="G1002" s="14">
        <f>Разбивка_по_щитам!J1007</f>
        <v>0</v>
      </c>
      <c r="H1002" s="14">
        <f>Разбивка_по_щитам!K1007</f>
        <v>0</v>
      </c>
      <c r="I1002" s="14">
        <f>Разбивка_по_щитам!L1007</f>
        <v>0</v>
      </c>
      <c r="J1002" s="14">
        <f>Разбивка_по_щитам!M1007</f>
        <v>0</v>
      </c>
      <c r="K1002" s="14">
        <f>Разбивка_по_щитам!N1007</f>
        <v>0</v>
      </c>
      <c r="L1002" s="14"/>
      <c r="M1002" s="14">
        <f>Разбивка_по_щитам!P1007</f>
        <v>0</v>
      </c>
      <c r="N1002" s="14"/>
    </row>
    <row r="1003" spans="2:14" x14ac:dyDescent="0.2">
      <c r="B1003" s="14">
        <f>Разбивка_по_щитам!B1008</f>
        <v>0</v>
      </c>
      <c r="C1003" s="14">
        <f>Разбивка_по_щитам!C1008</f>
        <v>0</v>
      </c>
      <c r="D1003" s="14">
        <f>Разбивка_по_щитам!F1008</f>
        <v>0</v>
      </c>
      <c r="E1003" s="14">
        <f>Разбивка_по_щитам!H1008</f>
        <v>0</v>
      </c>
      <c r="F1003" s="14">
        <f>Разбивка_по_щитам!I1008</f>
        <v>0</v>
      </c>
      <c r="G1003" s="14">
        <f>Разбивка_по_щитам!J1008</f>
        <v>0</v>
      </c>
      <c r="H1003" s="14">
        <f>Разбивка_по_щитам!K1008</f>
        <v>0</v>
      </c>
      <c r="I1003" s="14">
        <f>Разбивка_по_щитам!L1008</f>
        <v>0</v>
      </c>
      <c r="J1003" s="14">
        <f>Разбивка_по_щитам!M1008</f>
        <v>0</v>
      </c>
      <c r="K1003" s="14">
        <f>Разбивка_по_щитам!N1008</f>
        <v>0</v>
      </c>
      <c r="L1003" s="14"/>
      <c r="M1003" s="14">
        <f>Разбивка_по_щитам!P1008</f>
        <v>0</v>
      </c>
      <c r="N1003" s="14"/>
    </row>
    <row r="1004" spans="2:14" x14ac:dyDescent="0.2">
      <c r="B1004" s="14">
        <f>Разбивка_по_щитам!B1009</f>
        <v>0</v>
      </c>
      <c r="C1004" s="14">
        <f>Разбивка_по_щитам!C1009</f>
        <v>0</v>
      </c>
      <c r="D1004" s="14">
        <f>Разбивка_по_щитам!F1009</f>
        <v>0</v>
      </c>
      <c r="E1004" s="14">
        <f>Разбивка_по_щитам!H1009</f>
        <v>0</v>
      </c>
      <c r="F1004" s="14">
        <f>Разбивка_по_щитам!I1009</f>
        <v>0</v>
      </c>
      <c r="G1004" s="14">
        <f>Разбивка_по_щитам!J1009</f>
        <v>0</v>
      </c>
      <c r="H1004" s="14">
        <f>Разбивка_по_щитам!K1009</f>
        <v>0</v>
      </c>
      <c r="I1004" s="14">
        <f>Разбивка_по_щитам!L1009</f>
        <v>0</v>
      </c>
      <c r="J1004" s="14">
        <f>Разбивка_по_щитам!M1009</f>
        <v>0</v>
      </c>
      <c r="K1004" s="14">
        <f>Разбивка_по_щитам!N1009</f>
        <v>0</v>
      </c>
      <c r="L1004" s="14"/>
      <c r="M1004" s="14">
        <f>Разбивка_по_щитам!P1009</f>
        <v>0</v>
      </c>
      <c r="N1004" s="14"/>
    </row>
    <row r="1005" spans="2:14" x14ac:dyDescent="0.2">
      <c r="B1005" s="14">
        <f>Разбивка_по_щитам!B1010</f>
        <v>0</v>
      </c>
      <c r="C1005" s="14">
        <f>Разбивка_по_щитам!C1010</f>
        <v>0</v>
      </c>
      <c r="D1005" s="14">
        <f>Разбивка_по_щитам!F1010</f>
        <v>0</v>
      </c>
      <c r="E1005" s="14">
        <f>Разбивка_по_щитам!H1010</f>
        <v>0</v>
      </c>
      <c r="F1005" s="14">
        <f>Разбивка_по_щитам!I1010</f>
        <v>0</v>
      </c>
      <c r="G1005" s="14">
        <f>Разбивка_по_щитам!J1010</f>
        <v>0</v>
      </c>
      <c r="H1005" s="14">
        <f>Разбивка_по_щитам!K1010</f>
        <v>0</v>
      </c>
      <c r="I1005" s="14">
        <f>Разбивка_по_щитам!L1010</f>
        <v>0</v>
      </c>
      <c r="J1005" s="14">
        <f>Разбивка_по_щитам!M1010</f>
        <v>0</v>
      </c>
      <c r="K1005" s="14">
        <f>Разбивка_по_щитам!N1010</f>
        <v>0</v>
      </c>
      <c r="L1005" s="14"/>
      <c r="M1005" s="14">
        <f>Разбивка_по_щитам!P1010</f>
        <v>0</v>
      </c>
      <c r="N1005" s="14"/>
    </row>
    <row r="1006" spans="2:14" x14ac:dyDescent="0.2">
      <c r="B1006" s="14">
        <f>Разбивка_по_щитам!B1011</f>
        <v>0</v>
      </c>
      <c r="C1006" s="14">
        <f>Разбивка_по_щитам!C1011</f>
        <v>0</v>
      </c>
      <c r="D1006" s="14">
        <f>Разбивка_по_щитам!F1011</f>
        <v>0</v>
      </c>
      <c r="E1006" s="14">
        <f>Разбивка_по_щитам!H1011</f>
        <v>0</v>
      </c>
      <c r="F1006" s="14">
        <f>Разбивка_по_щитам!I1011</f>
        <v>0</v>
      </c>
      <c r="G1006" s="14">
        <f>Разбивка_по_щитам!J1011</f>
        <v>0</v>
      </c>
      <c r="H1006" s="14">
        <f>Разбивка_по_щитам!K1011</f>
        <v>0</v>
      </c>
      <c r="I1006" s="14">
        <f>Разбивка_по_щитам!L1011</f>
        <v>0</v>
      </c>
      <c r="J1006" s="14">
        <f>Разбивка_по_щитам!M1011</f>
        <v>0</v>
      </c>
      <c r="K1006" s="14">
        <f>Разбивка_по_щитам!N1011</f>
        <v>0</v>
      </c>
      <c r="L1006" s="14"/>
      <c r="M1006" s="14">
        <f>Разбивка_по_щитам!P1011</f>
        <v>0</v>
      </c>
      <c r="N1006" s="14"/>
    </row>
    <row r="1007" spans="2:14" x14ac:dyDescent="0.2">
      <c r="B1007" s="14">
        <f>Разбивка_по_щитам!B1012</f>
        <v>0</v>
      </c>
      <c r="C1007" s="14">
        <f>Разбивка_по_щитам!C1012</f>
        <v>0</v>
      </c>
      <c r="D1007" s="14">
        <f>Разбивка_по_щитам!F1012</f>
        <v>0</v>
      </c>
      <c r="E1007" s="14">
        <f>Разбивка_по_щитам!H1012</f>
        <v>0</v>
      </c>
      <c r="F1007" s="14">
        <f>Разбивка_по_щитам!I1012</f>
        <v>0</v>
      </c>
      <c r="G1007" s="14">
        <f>Разбивка_по_щитам!J1012</f>
        <v>0</v>
      </c>
      <c r="H1007" s="14">
        <f>Разбивка_по_щитам!K1012</f>
        <v>0</v>
      </c>
      <c r="I1007" s="14">
        <f>Разбивка_по_щитам!L1012</f>
        <v>0</v>
      </c>
      <c r="J1007" s="14">
        <f>Разбивка_по_щитам!M1012</f>
        <v>0</v>
      </c>
      <c r="K1007" s="14">
        <f>Разбивка_по_щитам!N1012</f>
        <v>0</v>
      </c>
      <c r="L1007" s="14"/>
      <c r="M1007" s="14">
        <f>Разбивка_по_щитам!P1012</f>
        <v>0</v>
      </c>
      <c r="N1007" s="14"/>
    </row>
    <row r="1008" spans="2:14" x14ac:dyDescent="0.2">
      <c r="B1008" s="14">
        <f>Разбивка_по_щитам!B1013</f>
        <v>0</v>
      </c>
      <c r="C1008" s="14">
        <f>Разбивка_по_щитам!C1013</f>
        <v>0</v>
      </c>
      <c r="D1008" s="14">
        <f>Разбивка_по_щитам!F1013</f>
        <v>0</v>
      </c>
      <c r="E1008" s="14">
        <f>Разбивка_по_щитам!H1013</f>
        <v>0</v>
      </c>
      <c r="F1008" s="14">
        <f>Разбивка_по_щитам!I1013</f>
        <v>0</v>
      </c>
      <c r="G1008" s="14">
        <f>Разбивка_по_щитам!J1013</f>
        <v>0</v>
      </c>
      <c r="H1008" s="14">
        <f>Разбивка_по_щитам!K1013</f>
        <v>0</v>
      </c>
      <c r="I1008" s="14">
        <f>Разбивка_по_щитам!L1013</f>
        <v>0</v>
      </c>
      <c r="J1008" s="14">
        <f>Разбивка_по_щитам!M1013</f>
        <v>0</v>
      </c>
      <c r="K1008" s="14">
        <f>Разбивка_по_щитам!N1013</f>
        <v>0</v>
      </c>
      <c r="L1008" s="14"/>
      <c r="M1008" s="14">
        <f>Разбивка_по_щитам!P1013</f>
        <v>0</v>
      </c>
      <c r="N1008" s="14"/>
    </row>
    <row r="1009" spans="2:14" x14ac:dyDescent="0.2">
      <c r="B1009" s="14">
        <f>Разбивка_по_щитам!B1014</f>
        <v>0</v>
      </c>
      <c r="C1009" s="14">
        <f>Разбивка_по_щитам!C1014</f>
        <v>0</v>
      </c>
      <c r="D1009" s="14">
        <f>Разбивка_по_щитам!F1014</f>
        <v>0</v>
      </c>
      <c r="E1009" s="14">
        <f>Разбивка_по_щитам!H1014</f>
        <v>0</v>
      </c>
      <c r="F1009" s="14">
        <f>Разбивка_по_щитам!I1014</f>
        <v>0</v>
      </c>
      <c r="G1009" s="14">
        <f>Разбивка_по_щитам!J1014</f>
        <v>0</v>
      </c>
      <c r="H1009" s="14">
        <f>Разбивка_по_щитам!K1014</f>
        <v>0</v>
      </c>
      <c r="I1009" s="14">
        <f>Разбивка_по_щитам!L1014</f>
        <v>0</v>
      </c>
      <c r="J1009" s="14">
        <f>Разбивка_по_щитам!M1014</f>
        <v>0</v>
      </c>
      <c r="K1009" s="14">
        <f>Разбивка_по_щитам!N1014</f>
        <v>0</v>
      </c>
      <c r="L1009" s="14"/>
      <c r="M1009" s="14">
        <f>Разбивка_по_щитам!P1014</f>
        <v>0</v>
      </c>
      <c r="N1009" s="14"/>
    </row>
    <row r="1010" spans="2:14" x14ac:dyDescent="0.2">
      <c r="B1010" s="14">
        <f>Разбивка_по_щитам!B1015</f>
        <v>0</v>
      </c>
      <c r="C1010" s="14">
        <f>Разбивка_по_щитам!C1015</f>
        <v>0</v>
      </c>
      <c r="D1010" s="14">
        <f>Разбивка_по_щитам!F1015</f>
        <v>0</v>
      </c>
      <c r="E1010" s="14">
        <f>Разбивка_по_щитам!H1015</f>
        <v>0</v>
      </c>
      <c r="F1010" s="14">
        <f>Разбивка_по_щитам!I1015</f>
        <v>0</v>
      </c>
      <c r="G1010" s="14">
        <f>Разбивка_по_щитам!J1015</f>
        <v>0</v>
      </c>
      <c r="H1010" s="14">
        <f>Разбивка_по_щитам!K1015</f>
        <v>0</v>
      </c>
      <c r="I1010" s="14">
        <f>Разбивка_по_щитам!L1015</f>
        <v>0</v>
      </c>
      <c r="J1010" s="14">
        <f>Разбивка_по_щитам!M1015</f>
        <v>0</v>
      </c>
      <c r="K1010" s="14">
        <f>Разбивка_по_щитам!N1015</f>
        <v>0</v>
      </c>
      <c r="L1010" s="14"/>
      <c r="M1010" s="14">
        <f>Разбивка_по_щитам!P1015</f>
        <v>0</v>
      </c>
      <c r="N1010" s="14"/>
    </row>
    <row r="1011" spans="2:14" x14ac:dyDescent="0.2">
      <c r="B1011" s="14">
        <f>Разбивка_по_щитам!B1016</f>
        <v>0</v>
      </c>
      <c r="C1011" s="14">
        <f>Разбивка_по_щитам!C1016</f>
        <v>0</v>
      </c>
      <c r="D1011" s="14">
        <f>Разбивка_по_щитам!F1016</f>
        <v>0</v>
      </c>
      <c r="E1011" s="14">
        <f>Разбивка_по_щитам!H1016</f>
        <v>0</v>
      </c>
      <c r="F1011" s="14">
        <f>Разбивка_по_щитам!I1016</f>
        <v>0</v>
      </c>
      <c r="G1011" s="14">
        <f>Разбивка_по_щитам!J1016</f>
        <v>0</v>
      </c>
      <c r="H1011" s="14">
        <f>Разбивка_по_щитам!K1016</f>
        <v>0</v>
      </c>
      <c r="I1011" s="14">
        <f>Разбивка_по_щитам!L1016</f>
        <v>0</v>
      </c>
      <c r="J1011" s="14">
        <f>Разбивка_по_щитам!M1016</f>
        <v>0</v>
      </c>
      <c r="K1011" s="14">
        <f>Разбивка_по_щитам!N1016</f>
        <v>0</v>
      </c>
      <c r="L1011" s="14"/>
      <c r="M1011" s="14">
        <f>Разбивка_по_щитам!P1016</f>
        <v>0</v>
      </c>
      <c r="N1011" s="14"/>
    </row>
    <row r="1012" spans="2:14" x14ac:dyDescent="0.2">
      <c r="B1012" s="14">
        <f>Разбивка_по_щитам!B1017</f>
        <v>0</v>
      </c>
      <c r="C1012" s="14">
        <f>Разбивка_по_щитам!C1017</f>
        <v>0</v>
      </c>
      <c r="D1012" s="14">
        <f>Разбивка_по_щитам!F1017</f>
        <v>0</v>
      </c>
      <c r="E1012" s="14">
        <f>Разбивка_по_щитам!H1017</f>
        <v>0</v>
      </c>
      <c r="F1012" s="14">
        <f>Разбивка_по_щитам!I1017</f>
        <v>0</v>
      </c>
      <c r="G1012" s="14">
        <f>Разбивка_по_щитам!J1017</f>
        <v>0</v>
      </c>
      <c r="H1012" s="14">
        <f>Разбивка_по_щитам!K1017</f>
        <v>0</v>
      </c>
      <c r="I1012" s="14">
        <f>Разбивка_по_щитам!L1017</f>
        <v>0</v>
      </c>
      <c r="J1012" s="14">
        <f>Разбивка_по_щитам!M1017</f>
        <v>0</v>
      </c>
      <c r="K1012" s="14">
        <f>Разбивка_по_щитам!N1017</f>
        <v>0</v>
      </c>
      <c r="L1012" s="14"/>
      <c r="M1012" s="14">
        <f>Разбивка_по_щитам!P1017</f>
        <v>0</v>
      </c>
      <c r="N1012" s="14"/>
    </row>
    <row r="1013" spans="2:14" x14ac:dyDescent="0.2">
      <c r="B1013" s="14">
        <f>Разбивка_по_щитам!B1018</f>
        <v>0</v>
      </c>
      <c r="C1013" s="14">
        <f>Разбивка_по_щитам!C1018</f>
        <v>0</v>
      </c>
      <c r="D1013" s="14">
        <f>Разбивка_по_щитам!F1018</f>
        <v>0</v>
      </c>
      <c r="E1013" s="14">
        <f>Разбивка_по_щитам!H1018</f>
        <v>0</v>
      </c>
      <c r="F1013" s="14">
        <f>Разбивка_по_щитам!I1018</f>
        <v>0</v>
      </c>
      <c r="G1013" s="14">
        <f>Разбивка_по_щитам!J1018</f>
        <v>0</v>
      </c>
      <c r="H1013" s="14">
        <f>Разбивка_по_щитам!K1018</f>
        <v>0</v>
      </c>
      <c r="I1013" s="14">
        <f>Разбивка_по_щитам!L1018</f>
        <v>0</v>
      </c>
      <c r="J1013" s="14">
        <f>Разбивка_по_щитам!M1018</f>
        <v>0</v>
      </c>
      <c r="K1013" s="14">
        <f>Разбивка_по_щитам!N1018</f>
        <v>0</v>
      </c>
      <c r="L1013" s="14"/>
      <c r="M1013" s="14">
        <f>Разбивка_по_щитам!P1018</f>
        <v>0</v>
      </c>
      <c r="N1013" s="14"/>
    </row>
    <row r="1014" spans="2:14" x14ac:dyDescent="0.2">
      <c r="B1014" s="14">
        <f>Разбивка_по_щитам!B1019</f>
        <v>0</v>
      </c>
      <c r="C1014" s="14">
        <f>Разбивка_по_щитам!C1019</f>
        <v>0</v>
      </c>
      <c r="D1014" s="14">
        <f>Разбивка_по_щитам!F1019</f>
        <v>0</v>
      </c>
      <c r="E1014" s="14">
        <f>Разбивка_по_щитам!H1019</f>
        <v>0</v>
      </c>
      <c r="F1014" s="14">
        <f>Разбивка_по_щитам!I1019</f>
        <v>0</v>
      </c>
      <c r="G1014" s="14">
        <f>Разбивка_по_щитам!J1019</f>
        <v>0</v>
      </c>
      <c r="H1014" s="14">
        <f>Разбивка_по_щитам!K1019</f>
        <v>0</v>
      </c>
      <c r="I1014" s="14">
        <f>Разбивка_по_щитам!L1019</f>
        <v>0</v>
      </c>
      <c r="J1014" s="14">
        <f>Разбивка_по_щитам!M1019</f>
        <v>0</v>
      </c>
      <c r="K1014" s="14">
        <f>Разбивка_по_щитам!N1019</f>
        <v>0</v>
      </c>
      <c r="L1014" s="14"/>
      <c r="M1014" s="14">
        <f>Разбивка_по_щитам!P1019</f>
        <v>0</v>
      </c>
      <c r="N1014" s="14"/>
    </row>
    <row r="1015" spans="2:14" x14ac:dyDescent="0.2">
      <c r="B1015" s="14">
        <f>Разбивка_по_щитам!B1020</f>
        <v>0</v>
      </c>
      <c r="C1015" s="14">
        <f>Разбивка_по_щитам!C1020</f>
        <v>0</v>
      </c>
      <c r="D1015" s="14">
        <f>Разбивка_по_щитам!F1020</f>
        <v>0</v>
      </c>
      <c r="E1015" s="14">
        <f>Разбивка_по_щитам!H1020</f>
        <v>0</v>
      </c>
      <c r="F1015" s="14">
        <f>Разбивка_по_щитам!I1020</f>
        <v>0</v>
      </c>
      <c r="G1015" s="14">
        <f>Разбивка_по_щитам!J1020</f>
        <v>0</v>
      </c>
      <c r="H1015" s="14">
        <f>Разбивка_по_щитам!K1020</f>
        <v>0</v>
      </c>
      <c r="I1015" s="14">
        <f>Разбивка_по_щитам!L1020</f>
        <v>0</v>
      </c>
      <c r="J1015" s="14">
        <f>Разбивка_по_щитам!M1020</f>
        <v>0</v>
      </c>
      <c r="K1015" s="14">
        <f>Разбивка_по_щитам!N1020</f>
        <v>0</v>
      </c>
      <c r="L1015" s="14"/>
      <c r="M1015" s="14">
        <f>Разбивка_по_щитам!P1020</f>
        <v>0</v>
      </c>
      <c r="N1015" s="14"/>
    </row>
    <row r="1016" spans="2:14" x14ac:dyDescent="0.2">
      <c r="B1016" s="14">
        <f>Разбивка_по_щитам!B1021</f>
        <v>0</v>
      </c>
      <c r="C1016" s="14">
        <f>Разбивка_по_щитам!C1021</f>
        <v>0</v>
      </c>
      <c r="D1016" s="14">
        <f>Разбивка_по_щитам!F1021</f>
        <v>0</v>
      </c>
      <c r="E1016" s="14">
        <f>Разбивка_по_щитам!H1021</f>
        <v>0</v>
      </c>
      <c r="F1016" s="14">
        <f>Разбивка_по_щитам!I1021</f>
        <v>0</v>
      </c>
      <c r="G1016" s="14">
        <f>Разбивка_по_щитам!J1021</f>
        <v>0</v>
      </c>
      <c r="H1016" s="14">
        <f>Разбивка_по_щитам!K1021</f>
        <v>0</v>
      </c>
      <c r="I1016" s="14">
        <f>Разбивка_по_щитам!L1021</f>
        <v>0</v>
      </c>
      <c r="J1016" s="14">
        <f>Разбивка_по_щитам!M1021</f>
        <v>0</v>
      </c>
      <c r="K1016" s="14">
        <f>Разбивка_по_щитам!N1021</f>
        <v>0</v>
      </c>
      <c r="L1016" s="14"/>
      <c r="M1016" s="14">
        <f>Разбивка_по_щитам!P1021</f>
        <v>0</v>
      </c>
      <c r="N1016" s="14"/>
    </row>
    <row r="1017" spans="2:14" x14ac:dyDescent="0.2">
      <c r="B1017" s="14">
        <f>Разбивка_по_щитам!B1022</f>
        <v>0</v>
      </c>
      <c r="C1017" s="14">
        <f>Разбивка_по_щитам!C1022</f>
        <v>0</v>
      </c>
      <c r="D1017" s="14">
        <f>Разбивка_по_щитам!F1022</f>
        <v>0</v>
      </c>
      <c r="E1017" s="14">
        <f>Разбивка_по_щитам!H1022</f>
        <v>0</v>
      </c>
      <c r="F1017" s="14">
        <f>Разбивка_по_щитам!I1022</f>
        <v>0</v>
      </c>
      <c r="G1017" s="14">
        <f>Разбивка_по_щитам!J1022</f>
        <v>0</v>
      </c>
      <c r="H1017" s="14">
        <f>Разбивка_по_щитам!K1022</f>
        <v>0</v>
      </c>
      <c r="I1017" s="14">
        <f>Разбивка_по_щитам!L1022</f>
        <v>0</v>
      </c>
      <c r="J1017" s="14">
        <f>Разбивка_по_щитам!M1022</f>
        <v>0</v>
      </c>
      <c r="K1017" s="14">
        <f>Разбивка_по_щитам!N1022</f>
        <v>0</v>
      </c>
      <c r="L1017" s="14"/>
      <c r="M1017" s="14">
        <f>Разбивка_по_щитам!P1022</f>
        <v>0</v>
      </c>
      <c r="N1017" s="14"/>
    </row>
    <row r="1018" spans="2:14" x14ac:dyDescent="0.2">
      <c r="B1018" s="14">
        <f>Разбивка_по_щитам!B1023</f>
        <v>0</v>
      </c>
      <c r="C1018" s="14">
        <f>Разбивка_по_щитам!C1023</f>
        <v>0</v>
      </c>
      <c r="D1018" s="14">
        <f>Разбивка_по_щитам!F1023</f>
        <v>0</v>
      </c>
      <c r="E1018" s="14">
        <f>Разбивка_по_щитам!H1023</f>
        <v>0</v>
      </c>
      <c r="F1018" s="14">
        <f>Разбивка_по_щитам!I1023</f>
        <v>0</v>
      </c>
      <c r="G1018" s="14">
        <f>Разбивка_по_щитам!J1023</f>
        <v>0</v>
      </c>
      <c r="H1018" s="14">
        <f>Разбивка_по_щитам!K1023</f>
        <v>0</v>
      </c>
      <c r="I1018" s="14">
        <f>Разбивка_по_щитам!L1023</f>
        <v>0</v>
      </c>
      <c r="J1018" s="14">
        <f>Разбивка_по_щитам!M1023</f>
        <v>0</v>
      </c>
      <c r="K1018" s="14">
        <f>Разбивка_по_щитам!N1023</f>
        <v>0</v>
      </c>
      <c r="L1018" s="14"/>
      <c r="M1018" s="14">
        <f>Разбивка_по_щитам!P1023</f>
        <v>0</v>
      </c>
      <c r="N1018" s="14"/>
    </row>
    <row r="1019" spans="2:14" x14ac:dyDescent="0.2">
      <c r="B1019" s="14">
        <f>Разбивка_по_щитам!B1024</f>
        <v>0</v>
      </c>
      <c r="C1019" s="14">
        <f>Разбивка_по_щитам!C1024</f>
        <v>0</v>
      </c>
      <c r="D1019" s="14">
        <f>Разбивка_по_щитам!F1024</f>
        <v>0</v>
      </c>
      <c r="E1019" s="14">
        <f>Разбивка_по_щитам!H1024</f>
        <v>0</v>
      </c>
      <c r="F1019" s="14">
        <f>Разбивка_по_щитам!I1024</f>
        <v>0</v>
      </c>
      <c r="G1019" s="14">
        <f>Разбивка_по_щитам!J1024</f>
        <v>0</v>
      </c>
      <c r="H1019" s="14">
        <f>Разбивка_по_щитам!K1024</f>
        <v>0</v>
      </c>
      <c r="I1019" s="14">
        <f>Разбивка_по_щитам!L1024</f>
        <v>0</v>
      </c>
      <c r="J1019" s="14">
        <f>Разбивка_по_щитам!M1024</f>
        <v>0</v>
      </c>
      <c r="K1019" s="14">
        <f>Разбивка_по_щитам!N1024</f>
        <v>0</v>
      </c>
      <c r="L1019" s="14"/>
      <c r="M1019" s="14">
        <f>Разбивка_по_щитам!P1024</f>
        <v>0</v>
      </c>
      <c r="N1019" s="14"/>
    </row>
    <row r="1020" spans="2:14" x14ac:dyDescent="0.2">
      <c r="B1020" s="14">
        <f>Разбивка_по_щитам!B1025</f>
        <v>0</v>
      </c>
      <c r="C1020" s="14">
        <f>Разбивка_по_щитам!C1025</f>
        <v>0</v>
      </c>
      <c r="D1020" s="14">
        <f>Разбивка_по_щитам!F1025</f>
        <v>0</v>
      </c>
      <c r="E1020" s="14">
        <f>Разбивка_по_щитам!H1025</f>
        <v>0</v>
      </c>
      <c r="F1020" s="14">
        <f>Разбивка_по_щитам!I1025</f>
        <v>0</v>
      </c>
      <c r="G1020" s="14">
        <f>Разбивка_по_щитам!J1025</f>
        <v>0</v>
      </c>
      <c r="H1020" s="14">
        <f>Разбивка_по_щитам!K1025</f>
        <v>0</v>
      </c>
      <c r="I1020" s="14">
        <f>Разбивка_по_щитам!L1025</f>
        <v>0</v>
      </c>
      <c r="J1020" s="14">
        <f>Разбивка_по_щитам!M1025</f>
        <v>0</v>
      </c>
      <c r="K1020" s="14">
        <f>Разбивка_по_щитам!N1025</f>
        <v>0</v>
      </c>
      <c r="L1020" s="14"/>
      <c r="M1020" s="14">
        <f>Разбивка_по_щитам!P1025</f>
        <v>0</v>
      </c>
      <c r="N1020" s="14"/>
    </row>
    <row r="1021" spans="2:14" x14ac:dyDescent="0.2">
      <c r="B1021" s="14">
        <f>Разбивка_по_щитам!B1026</f>
        <v>0</v>
      </c>
      <c r="C1021" s="14">
        <f>Разбивка_по_щитам!C1026</f>
        <v>0</v>
      </c>
      <c r="D1021" s="14">
        <f>Разбивка_по_щитам!F1026</f>
        <v>0</v>
      </c>
      <c r="E1021" s="14">
        <f>Разбивка_по_щитам!H1026</f>
        <v>0</v>
      </c>
      <c r="F1021" s="14">
        <f>Разбивка_по_щитам!I1026</f>
        <v>0</v>
      </c>
      <c r="G1021" s="14">
        <f>Разбивка_по_щитам!J1026</f>
        <v>0</v>
      </c>
      <c r="H1021" s="14">
        <f>Разбивка_по_щитам!K1026</f>
        <v>0</v>
      </c>
      <c r="I1021" s="14">
        <f>Разбивка_по_щитам!L1026</f>
        <v>0</v>
      </c>
      <c r="J1021" s="14">
        <f>Разбивка_по_щитам!M1026</f>
        <v>0</v>
      </c>
      <c r="K1021" s="14">
        <f>Разбивка_по_щитам!N1026</f>
        <v>0</v>
      </c>
      <c r="L1021" s="14"/>
      <c r="M1021" s="14">
        <f>Разбивка_по_щитам!P1026</f>
        <v>0</v>
      </c>
      <c r="N1021" s="14"/>
    </row>
    <row r="1022" spans="2:14" x14ac:dyDescent="0.2">
      <c r="B1022" s="14">
        <f>Разбивка_по_щитам!B1027</f>
        <v>0</v>
      </c>
      <c r="C1022" s="14">
        <f>Разбивка_по_щитам!C1027</f>
        <v>0</v>
      </c>
      <c r="D1022" s="14">
        <f>Разбивка_по_щитам!F1027</f>
        <v>0</v>
      </c>
      <c r="E1022" s="14">
        <f>Разбивка_по_щитам!H1027</f>
        <v>0</v>
      </c>
      <c r="F1022" s="14">
        <f>Разбивка_по_щитам!I1027</f>
        <v>0</v>
      </c>
      <c r="G1022" s="14">
        <f>Разбивка_по_щитам!J1027</f>
        <v>0</v>
      </c>
      <c r="H1022" s="14">
        <f>Разбивка_по_щитам!K1027</f>
        <v>0</v>
      </c>
      <c r="I1022" s="14">
        <f>Разбивка_по_щитам!L1027</f>
        <v>0</v>
      </c>
      <c r="J1022" s="14">
        <f>Разбивка_по_щитам!M1027</f>
        <v>0</v>
      </c>
      <c r="K1022" s="14">
        <f>Разбивка_по_щитам!N1027</f>
        <v>0</v>
      </c>
      <c r="L1022" s="14"/>
      <c r="M1022" s="14">
        <f>Разбивка_по_щитам!P1027</f>
        <v>0</v>
      </c>
      <c r="N1022" s="14"/>
    </row>
    <row r="1023" spans="2:14" x14ac:dyDescent="0.2">
      <c r="B1023" s="14">
        <f>Разбивка_по_щитам!B1028</f>
        <v>0</v>
      </c>
      <c r="C1023" s="14">
        <f>Разбивка_по_щитам!C1028</f>
        <v>0</v>
      </c>
      <c r="D1023" s="14">
        <f>Разбивка_по_щитам!F1028</f>
        <v>0</v>
      </c>
      <c r="E1023" s="14">
        <f>Разбивка_по_щитам!H1028</f>
        <v>0</v>
      </c>
      <c r="F1023" s="14">
        <f>Разбивка_по_щитам!I1028</f>
        <v>0</v>
      </c>
      <c r="G1023" s="14">
        <f>Разбивка_по_щитам!J1028</f>
        <v>0</v>
      </c>
      <c r="H1023" s="14">
        <f>Разбивка_по_щитам!K1028</f>
        <v>0</v>
      </c>
      <c r="I1023" s="14">
        <f>Разбивка_по_щитам!L1028</f>
        <v>0</v>
      </c>
      <c r="J1023" s="14">
        <f>Разбивка_по_щитам!M1028</f>
        <v>0</v>
      </c>
      <c r="K1023" s="14">
        <f>Разбивка_по_щитам!N1028</f>
        <v>0</v>
      </c>
      <c r="L1023" s="14"/>
      <c r="M1023" s="14">
        <f>Разбивка_по_щитам!P1028</f>
        <v>0</v>
      </c>
      <c r="N1023" s="14"/>
    </row>
    <row r="1024" spans="2:14" x14ac:dyDescent="0.2">
      <c r="B1024" s="14">
        <f>Разбивка_по_щитам!B1029</f>
        <v>0</v>
      </c>
      <c r="C1024" s="14">
        <f>Разбивка_по_щитам!C1029</f>
        <v>0</v>
      </c>
      <c r="D1024" s="14">
        <f>Разбивка_по_щитам!F1029</f>
        <v>0</v>
      </c>
      <c r="E1024" s="14">
        <f>Разбивка_по_щитам!H1029</f>
        <v>0</v>
      </c>
      <c r="F1024" s="14">
        <f>Разбивка_по_щитам!I1029</f>
        <v>0</v>
      </c>
      <c r="G1024" s="14">
        <f>Разбивка_по_щитам!J1029</f>
        <v>0</v>
      </c>
      <c r="H1024" s="14">
        <f>Разбивка_по_щитам!K1029</f>
        <v>0</v>
      </c>
      <c r="I1024" s="14">
        <f>Разбивка_по_щитам!L1029</f>
        <v>0</v>
      </c>
      <c r="J1024" s="14">
        <f>Разбивка_по_щитам!M1029</f>
        <v>0</v>
      </c>
      <c r="K1024" s="14">
        <f>Разбивка_по_щитам!N1029</f>
        <v>0</v>
      </c>
      <c r="L1024" s="14"/>
      <c r="M1024" s="14">
        <f>Разбивка_по_щитам!P1029</f>
        <v>0</v>
      </c>
      <c r="N1024" s="14"/>
    </row>
    <row r="1025" spans="2:14" x14ac:dyDescent="0.2">
      <c r="B1025" s="14">
        <f>Разбивка_по_щитам!B1030</f>
        <v>0</v>
      </c>
      <c r="C1025" s="14">
        <f>Разбивка_по_щитам!C1030</f>
        <v>0</v>
      </c>
      <c r="D1025" s="14">
        <f>Разбивка_по_щитам!F1030</f>
        <v>0</v>
      </c>
      <c r="E1025" s="14">
        <f>Разбивка_по_щитам!H1030</f>
        <v>0</v>
      </c>
      <c r="F1025" s="14">
        <f>Разбивка_по_щитам!I1030</f>
        <v>0</v>
      </c>
      <c r="G1025" s="14">
        <f>Разбивка_по_щитам!J1030</f>
        <v>0</v>
      </c>
      <c r="H1025" s="14">
        <f>Разбивка_по_щитам!K1030</f>
        <v>0</v>
      </c>
      <c r="I1025" s="14">
        <f>Разбивка_по_щитам!L1030</f>
        <v>0</v>
      </c>
      <c r="J1025" s="14">
        <f>Разбивка_по_щитам!M1030</f>
        <v>0</v>
      </c>
      <c r="K1025" s="14">
        <f>Разбивка_по_щитам!N1030</f>
        <v>0</v>
      </c>
      <c r="L1025" s="14"/>
      <c r="M1025" s="14">
        <f>Разбивка_по_щитам!P1030</f>
        <v>0</v>
      </c>
      <c r="N1025" s="14"/>
    </row>
    <row r="1026" spans="2:14" x14ac:dyDescent="0.2">
      <c r="B1026" s="14">
        <f>Разбивка_по_щитам!B1031</f>
        <v>0</v>
      </c>
      <c r="C1026" s="14">
        <f>Разбивка_по_щитам!C1031</f>
        <v>0</v>
      </c>
      <c r="D1026" s="14">
        <f>Разбивка_по_щитам!F1031</f>
        <v>0</v>
      </c>
      <c r="E1026" s="14">
        <f>Разбивка_по_щитам!H1031</f>
        <v>0</v>
      </c>
      <c r="F1026" s="14">
        <f>Разбивка_по_щитам!I1031</f>
        <v>0</v>
      </c>
      <c r="G1026" s="14">
        <f>Разбивка_по_щитам!J1031</f>
        <v>0</v>
      </c>
      <c r="H1026" s="14">
        <f>Разбивка_по_щитам!K1031</f>
        <v>0</v>
      </c>
      <c r="I1026" s="14">
        <f>Разбивка_по_щитам!L1031</f>
        <v>0</v>
      </c>
      <c r="J1026" s="14">
        <f>Разбивка_по_щитам!M1031</f>
        <v>0</v>
      </c>
      <c r="K1026" s="14">
        <f>Разбивка_по_щитам!N1031</f>
        <v>0</v>
      </c>
      <c r="L1026" s="14"/>
      <c r="M1026" s="14">
        <f>Разбивка_по_щитам!P1031</f>
        <v>0</v>
      </c>
      <c r="N1026" s="14"/>
    </row>
    <row r="1027" spans="2:14" x14ac:dyDescent="0.2">
      <c r="B1027" s="14">
        <f>Разбивка_по_щитам!B1032</f>
        <v>0</v>
      </c>
      <c r="C1027" s="14">
        <f>Разбивка_по_щитам!C1032</f>
        <v>0</v>
      </c>
      <c r="D1027" s="14">
        <f>Разбивка_по_щитам!F1032</f>
        <v>0</v>
      </c>
      <c r="E1027" s="14">
        <f>Разбивка_по_щитам!H1032</f>
        <v>0</v>
      </c>
      <c r="F1027" s="14">
        <f>Разбивка_по_щитам!I1032</f>
        <v>0</v>
      </c>
      <c r="G1027" s="14">
        <f>Разбивка_по_щитам!J1032</f>
        <v>0</v>
      </c>
      <c r="H1027" s="14">
        <f>Разбивка_по_щитам!K1032</f>
        <v>0</v>
      </c>
      <c r="I1027" s="14">
        <f>Разбивка_по_щитам!L1032</f>
        <v>0</v>
      </c>
      <c r="J1027" s="14">
        <f>Разбивка_по_щитам!M1032</f>
        <v>0</v>
      </c>
      <c r="K1027" s="14">
        <f>Разбивка_по_щитам!N1032</f>
        <v>0</v>
      </c>
      <c r="L1027" s="14"/>
      <c r="M1027" s="14">
        <f>Разбивка_по_щитам!P1032</f>
        <v>0</v>
      </c>
      <c r="N1027" s="14"/>
    </row>
    <row r="1028" spans="2:14" x14ac:dyDescent="0.2">
      <c r="B1028" s="14">
        <f>Разбивка_по_щитам!B1033</f>
        <v>0</v>
      </c>
      <c r="C1028" s="14">
        <f>Разбивка_по_щитам!C1033</f>
        <v>0</v>
      </c>
      <c r="D1028" s="14">
        <f>Разбивка_по_щитам!F1033</f>
        <v>0</v>
      </c>
      <c r="E1028" s="14">
        <f>Разбивка_по_щитам!H1033</f>
        <v>0</v>
      </c>
      <c r="F1028" s="14">
        <f>Разбивка_по_щитам!I1033</f>
        <v>0</v>
      </c>
      <c r="G1028" s="14">
        <f>Разбивка_по_щитам!J1033</f>
        <v>0</v>
      </c>
      <c r="H1028" s="14">
        <f>Разбивка_по_щитам!K1033</f>
        <v>0</v>
      </c>
      <c r="I1028" s="14">
        <f>Разбивка_по_щитам!L1033</f>
        <v>0</v>
      </c>
      <c r="J1028" s="14">
        <f>Разбивка_по_щитам!M1033</f>
        <v>0</v>
      </c>
      <c r="K1028" s="14">
        <f>Разбивка_по_щитам!N1033</f>
        <v>0</v>
      </c>
      <c r="L1028" s="14"/>
      <c r="M1028" s="14">
        <f>Разбивка_по_щитам!P1033</f>
        <v>0</v>
      </c>
      <c r="N1028" s="14"/>
    </row>
    <row r="1029" spans="2:14" x14ac:dyDescent="0.2">
      <c r="B1029" s="14">
        <f>Разбивка_по_щитам!B1034</f>
        <v>0</v>
      </c>
      <c r="C1029" s="14">
        <f>Разбивка_по_щитам!C1034</f>
        <v>0</v>
      </c>
      <c r="D1029" s="14">
        <f>Разбивка_по_щитам!F1034</f>
        <v>0</v>
      </c>
      <c r="E1029" s="14">
        <f>Разбивка_по_щитам!H1034</f>
        <v>0</v>
      </c>
      <c r="F1029" s="14">
        <f>Разбивка_по_щитам!I1034</f>
        <v>0</v>
      </c>
      <c r="G1029" s="14">
        <f>Разбивка_по_щитам!J1034</f>
        <v>0</v>
      </c>
      <c r="H1029" s="14">
        <f>Разбивка_по_щитам!K1034</f>
        <v>0</v>
      </c>
      <c r="I1029" s="14">
        <f>Разбивка_по_щитам!L1034</f>
        <v>0</v>
      </c>
      <c r="J1029" s="14">
        <f>Разбивка_по_щитам!M1034</f>
        <v>0</v>
      </c>
      <c r="K1029" s="14">
        <f>Разбивка_по_щитам!N1034</f>
        <v>0</v>
      </c>
      <c r="L1029" s="14"/>
      <c r="M1029" s="14">
        <f>Разбивка_по_щитам!P1034</f>
        <v>0</v>
      </c>
      <c r="N1029" s="14"/>
    </row>
    <row r="1030" spans="2:14" x14ac:dyDescent="0.2">
      <c r="B1030" s="14">
        <f>Разбивка_по_щитам!B1035</f>
        <v>0</v>
      </c>
      <c r="C1030" s="14">
        <f>Разбивка_по_щитам!C1035</f>
        <v>0</v>
      </c>
      <c r="D1030" s="14">
        <f>Разбивка_по_щитам!F1035</f>
        <v>0</v>
      </c>
      <c r="E1030" s="14">
        <f>Разбивка_по_щитам!H1035</f>
        <v>0</v>
      </c>
      <c r="F1030" s="14">
        <f>Разбивка_по_щитам!I1035</f>
        <v>0</v>
      </c>
      <c r="G1030" s="14">
        <f>Разбивка_по_щитам!J1035</f>
        <v>0</v>
      </c>
      <c r="H1030" s="14">
        <f>Разбивка_по_щитам!K1035</f>
        <v>0</v>
      </c>
      <c r="I1030" s="14">
        <f>Разбивка_по_щитам!L1035</f>
        <v>0</v>
      </c>
      <c r="J1030" s="14">
        <f>Разбивка_по_щитам!M1035</f>
        <v>0</v>
      </c>
      <c r="K1030" s="14">
        <f>Разбивка_по_щитам!N1035</f>
        <v>0</v>
      </c>
      <c r="L1030" s="14"/>
      <c r="M1030" s="14">
        <f>Разбивка_по_щитам!P1035</f>
        <v>0</v>
      </c>
      <c r="N1030" s="14"/>
    </row>
    <row r="1031" spans="2:14" x14ac:dyDescent="0.2">
      <c r="B1031" s="14">
        <f>Разбивка_по_щитам!B1036</f>
        <v>0</v>
      </c>
      <c r="C1031" s="14">
        <f>Разбивка_по_щитам!C1036</f>
        <v>0</v>
      </c>
      <c r="D1031" s="14">
        <f>Разбивка_по_щитам!F1036</f>
        <v>0</v>
      </c>
      <c r="E1031" s="14">
        <f>Разбивка_по_щитам!H1036</f>
        <v>0</v>
      </c>
      <c r="F1031" s="14">
        <f>Разбивка_по_щитам!I1036</f>
        <v>0</v>
      </c>
      <c r="G1031" s="14">
        <f>Разбивка_по_щитам!J1036</f>
        <v>0</v>
      </c>
      <c r="H1031" s="14">
        <f>Разбивка_по_щитам!K1036</f>
        <v>0</v>
      </c>
      <c r="I1031" s="14">
        <f>Разбивка_по_щитам!L1036</f>
        <v>0</v>
      </c>
      <c r="J1031" s="14">
        <f>Разбивка_по_щитам!M1036</f>
        <v>0</v>
      </c>
      <c r="K1031" s="14">
        <f>Разбивка_по_щитам!N1036</f>
        <v>0</v>
      </c>
      <c r="L1031" s="14"/>
      <c r="M1031" s="14">
        <f>Разбивка_по_щитам!P1036</f>
        <v>0</v>
      </c>
      <c r="N1031" s="14"/>
    </row>
    <row r="1032" spans="2:14" x14ac:dyDescent="0.2">
      <c r="B1032" s="14">
        <f>Разбивка_по_щитам!B1037</f>
        <v>0</v>
      </c>
      <c r="C1032" s="14">
        <f>Разбивка_по_щитам!C1037</f>
        <v>0</v>
      </c>
      <c r="D1032" s="14">
        <f>Разбивка_по_щитам!F1037</f>
        <v>0</v>
      </c>
      <c r="E1032" s="14">
        <f>Разбивка_по_щитам!H1037</f>
        <v>0</v>
      </c>
      <c r="F1032" s="14">
        <f>Разбивка_по_щитам!I1037</f>
        <v>0</v>
      </c>
      <c r="G1032" s="14">
        <f>Разбивка_по_щитам!J1037</f>
        <v>0</v>
      </c>
      <c r="H1032" s="14">
        <f>Разбивка_по_щитам!K1037</f>
        <v>0</v>
      </c>
      <c r="I1032" s="14">
        <f>Разбивка_по_щитам!L1037</f>
        <v>0</v>
      </c>
      <c r="J1032" s="14">
        <f>Разбивка_по_щитам!M1037</f>
        <v>0</v>
      </c>
      <c r="K1032" s="14">
        <f>Разбивка_по_щитам!N1037</f>
        <v>0</v>
      </c>
      <c r="L1032" s="14"/>
      <c r="M1032" s="14">
        <f>Разбивка_по_щитам!P1037</f>
        <v>0</v>
      </c>
      <c r="N1032" s="14"/>
    </row>
    <row r="1033" spans="2:14" x14ac:dyDescent="0.2">
      <c r="B1033" s="14">
        <f>Разбивка_по_щитам!B1038</f>
        <v>0</v>
      </c>
      <c r="C1033" s="14">
        <f>Разбивка_по_щитам!C1038</f>
        <v>0</v>
      </c>
      <c r="D1033" s="14">
        <f>Разбивка_по_щитам!F1038</f>
        <v>0</v>
      </c>
      <c r="E1033" s="14">
        <f>Разбивка_по_щитам!H1038</f>
        <v>0</v>
      </c>
      <c r="F1033" s="14">
        <f>Разбивка_по_щитам!I1038</f>
        <v>0</v>
      </c>
      <c r="G1033" s="14">
        <f>Разбивка_по_щитам!J1038</f>
        <v>0</v>
      </c>
      <c r="H1033" s="14">
        <f>Разбивка_по_щитам!K1038</f>
        <v>0</v>
      </c>
      <c r="I1033" s="14">
        <f>Разбивка_по_щитам!L1038</f>
        <v>0</v>
      </c>
      <c r="J1033" s="14">
        <f>Разбивка_по_щитам!M1038</f>
        <v>0</v>
      </c>
      <c r="K1033" s="14">
        <f>Разбивка_по_щитам!N1038</f>
        <v>0</v>
      </c>
      <c r="L1033" s="14"/>
      <c r="M1033" s="14">
        <f>Разбивка_по_щитам!P1038</f>
        <v>0</v>
      </c>
      <c r="N1033" s="14"/>
    </row>
    <row r="1034" spans="2:14" x14ac:dyDescent="0.2">
      <c r="B1034" s="14">
        <f>Разбивка_по_щитам!B1039</f>
        <v>0</v>
      </c>
      <c r="C1034" s="14">
        <f>Разбивка_по_щитам!C1039</f>
        <v>0</v>
      </c>
      <c r="D1034" s="14">
        <f>Разбивка_по_щитам!F1039</f>
        <v>0</v>
      </c>
      <c r="E1034" s="14">
        <f>Разбивка_по_щитам!H1039</f>
        <v>0</v>
      </c>
      <c r="F1034" s="14">
        <f>Разбивка_по_щитам!I1039</f>
        <v>0</v>
      </c>
      <c r="G1034" s="14">
        <f>Разбивка_по_щитам!J1039</f>
        <v>0</v>
      </c>
      <c r="H1034" s="14">
        <f>Разбивка_по_щитам!K1039</f>
        <v>0</v>
      </c>
      <c r="I1034" s="14">
        <f>Разбивка_по_щитам!L1039</f>
        <v>0</v>
      </c>
      <c r="J1034" s="14">
        <f>Разбивка_по_щитам!M1039</f>
        <v>0</v>
      </c>
      <c r="K1034" s="14">
        <f>Разбивка_по_щитам!N1039</f>
        <v>0</v>
      </c>
      <c r="L1034" s="14"/>
      <c r="M1034" s="14">
        <f>Разбивка_по_щитам!P1039</f>
        <v>0</v>
      </c>
      <c r="N1034" s="14"/>
    </row>
    <row r="1035" spans="2:14" x14ac:dyDescent="0.2">
      <c r="B1035" s="14">
        <f>Разбивка_по_щитам!B1040</f>
        <v>0</v>
      </c>
      <c r="C1035" s="14">
        <f>Разбивка_по_щитам!C1040</f>
        <v>0</v>
      </c>
      <c r="D1035" s="14">
        <f>Разбивка_по_щитам!F1040</f>
        <v>0</v>
      </c>
      <c r="E1035" s="14">
        <f>Разбивка_по_щитам!H1040</f>
        <v>0</v>
      </c>
      <c r="F1035" s="14">
        <f>Разбивка_по_щитам!I1040</f>
        <v>0</v>
      </c>
      <c r="G1035" s="14">
        <f>Разбивка_по_щитам!J1040</f>
        <v>0</v>
      </c>
      <c r="H1035" s="14">
        <f>Разбивка_по_щитам!K1040</f>
        <v>0</v>
      </c>
      <c r="I1035" s="14">
        <f>Разбивка_по_щитам!L1040</f>
        <v>0</v>
      </c>
      <c r="J1035" s="14">
        <f>Разбивка_по_щитам!M1040</f>
        <v>0</v>
      </c>
      <c r="K1035" s="14">
        <f>Разбивка_по_щитам!N1040</f>
        <v>0</v>
      </c>
      <c r="L1035" s="14"/>
      <c r="M1035" s="14">
        <f>Разбивка_по_щитам!P1040</f>
        <v>0</v>
      </c>
      <c r="N1035" s="14"/>
    </row>
    <row r="1036" spans="2:14" x14ac:dyDescent="0.2">
      <c r="B1036" s="14">
        <f>Разбивка_по_щитам!B1041</f>
        <v>0</v>
      </c>
      <c r="C1036" s="14">
        <f>Разбивка_по_щитам!C1041</f>
        <v>0</v>
      </c>
      <c r="D1036" s="14">
        <f>Разбивка_по_щитам!F1041</f>
        <v>0</v>
      </c>
      <c r="E1036" s="14">
        <f>Разбивка_по_щитам!H1041</f>
        <v>0</v>
      </c>
      <c r="F1036" s="14">
        <f>Разбивка_по_щитам!I1041</f>
        <v>0</v>
      </c>
      <c r="G1036" s="14">
        <f>Разбивка_по_щитам!J1041</f>
        <v>0</v>
      </c>
      <c r="H1036" s="14">
        <f>Разбивка_по_щитам!K1041</f>
        <v>0</v>
      </c>
      <c r="I1036" s="14">
        <f>Разбивка_по_щитам!L1041</f>
        <v>0</v>
      </c>
      <c r="J1036" s="14">
        <f>Разбивка_по_щитам!M1041</f>
        <v>0</v>
      </c>
      <c r="K1036" s="14">
        <f>Разбивка_по_щитам!N1041</f>
        <v>0</v>
      </c>
      <c r="L1036" s="14"/>
      <c r="M1036" s="14">
        <f>Разбивка_по_щитам!P1041</f>
        <v>0</v>
      </c>
      <c r="N1036" s="14"/>
    </row>
    <row r="1037" spans="2:14" x14ac:dyDescent="0.2">
      <c r="B1037" s="14">
        <f>Разбивка_по_щитам!B1042</f>
        <v>0</v>
      </c>
      <c r="C1037" s="14">
        <f>Разбивка_по_щитам!C1042</f>
        <v>0</v>
      </c>
      <c r="D1037" s="14">
        <f>Разбивка_по_щитам!F1042</f>
        <v>0</v>
      </c>
      <c r="E1037" s="14">
        <f>Разбивка_по_щитам!H1042</f>
        <v>0</v>
      </c>
      <c r="F1037" s="14">
        <f>Разбивка_по_щитам!I1042</f>
        <v>0</v>
      </c>
      <c r="G1037" s="14">
        <f>Разбивка_по_щитам!J1042</f>
        <v>0</v>
      </c>
      <c r="H1037" s="14">
        <f>Разбивка_по_щитам!K1042</f>
        <v>0</v>
      </c>
      <c r="I1037" s="14">
        <f>Разбивка_по_щитам!L1042</f>
        <v>0</v>
      </c>
      <c r="J1037" s="14">
        <f>Разбивка_по_щитам!M1042</f>
        <v>0</v>
      </c>
      <c r="K1037" s="14">
        <f>Разбивка_по_щитам!N1042</f>
        <v>0</v>
      </c>
      <c r="L1037" s="14"/>
      <c r="M1037" s="14">
        <f>Разбивка_по_щитам!P1042</f>
        <v>0</v>
      </c>
      <c r="N1037" s="14"/>
    </row>
    <row r="1038" spans="2:14" x14ac:dyDescent="0.2">
      <c r="B1038" s="14">
        <f>Разбивка_по_щитам!B1043</f>
        <v>0</v>
      </c>
      <c r="C1038" s="14">
        <f>Разбивка_по_щитам!C1043</f>
        <v>0</v>
      </c>
      <c r="D1038" s="14">
        <f>Разбивка_по_щитам!F1043</f>
        <v>0</v>
      </c>
      <c r="E1038" s="14">
        <f>Разбивка_по_щитам!H1043</f>
        <v>0</v>
      </c>
      <c r="F1038" s="14">
        <f>Разбивка_по_щитам!I1043</f>
        <v>0</v>
      </c>
      <c r="G1038" s="14">
        <f>Разбивка_по_щитам!J1043</f>
        <v>0</v>
      </c>
      <c r="H1038" s="14">
        <f>Разбивка_по_щитам!K1043</f>
        <v>0</v>
      </c>
      <c r="I1038" s="14">
        <f>Разбивка_по_щитам!L1043</f>
        <v>0</v>
      </c>
      <c r="J1038" s="14">
        <f>Разбивка_по_щитам!M1043</f>
        <v>0</v>
      </c>
      <c r="K1038" s="14">
        <f>Разбивка_по_щитам!N1043</f>
        <v>0</v>
      </c>
      <c r="L1038" s="14"/>
      <c r="M1038" s="14">
        <f>Разбивка_по_щитам!P1043</f>
        <v>0</v>
      </c>
      <c r="N1038" s="14"/>
    </row>
    <row r="1039" spans="2:14" x14ac:dyDescent="0.2">
      <c r="B1039" s="14">
        <f>Разбивка_по_щитам!B1044</f>
        <v>0</v>
      </c>
      <c r="C1039" s="14">
        <f>Разбивка_по_щитам!C1044</f>
        <v>0</v>
      </c>
      <c r="D1039" s="14">
        <f>Разбивка_по_щитам!F1044</f>
        <v>0</v>
      </c>
      <c r="E1039" s="14">
        <f>Разбивка_по_щитам!H1044</f>
        <v>0</v>
      </c>
      <c r="F1039" s="14">
        <f>Разбивка_по_щитам!I1044</f>
        <v>0</v>
      </c>
      <c r="G1039" s="14">
        <f>Разбивка_по_щитам!J1044</f>
        <v>0</v>
      </c>
      <c r="H1039" s="14">
        <f>Разбивка_по_щитам!K1044</f>
        <v>0</v>
      </c>
      <c r="I1039" s="14">
        <f>Разбивка_по_щитам!L1044</f>
        <v>0</v>
      </c>
      <c r="J1039" s="14">
        <f>Разбивка_по_щитам!M1044</f>
        <v>0</v>
      </c>
      <c r="K1039" s="14">
        <f>Разбивка_по_щитам!N1044</f>
        <v>0</v>
      </c>
      <c r="L1039" s="14"/>
      <c r="M1039" s="14">
        <f>Разбивка_по_щитам!P1044</f>
        <v>0</v>
      </c>
      <c r="N1039" s="14"/>
    </row>
    <row r="1040" spans="2:14" x14ac:dyDescent="0.2">
      <c r="B1040" s="14">
        <f>Разбивка_по_щитам!B1045</f>
        <v>0</v>
      </c>
      <c r="C1040" s="14">
        <f>Разбивка_по_щитам!C1045</f>
        <v>0</v>
      </c>
      <c r="D1040" s="14">
        <f>Разбивка_по_щитам!F1045</f>
        <v>0</v>
      </c>
      <c r="E1040" s="14">
        <f>Разбивка_по_щитам!H1045</f>
        <v>0</v>
      </c>
      <c r="F1040" s="14">
        <f>Разбивка_по_щитам!I1045</f>
        <v>0</v>
      </c>
      <c r="G1040" s="14">
        <f>Разбивка_по_щитам!J1045</f>
        <v>0</v>
      </c>
      <c r="H1040" s="14">
        <f>Разбивка_по_щитам!K1045</f>
        <v>0</v>
      </c>
      <c r="I1040" s="14">
        <f>Разбивка_по_щитам!L1045</f>
        <v>0</v>
      </c>
      <c r="J1040" s="14">
        <f>Разбивка_по_щитам!M1045</f>
        <v>0</v>
      </c>
      <c r="K1040" s="14">
        <f>Разбивка_по_щитам!N1045</f>
        <v>0</v>
      </c>
      <c r="L1040" s="14"/>
      <c r="M1040" s="14">
        <f>Разбивка_по_щитам!P1045</f>
        <v>0</v>
      </c>
      <c r="N1040" s="14"/>
    </row>
    <row r="1041" spans="2:14" x14ac:dyDescent="0.2">
      <c r="B1041" s="14">
        <f>Разбивка_по_щитам!B1046</f>
        <v>0</v>
      </c>
      <c r="C1041" s="14">
        <f>Разбивка_по_щитам!C1046</f>
        <v>0</v>
      </c>
      <c r="D1041" s="14">
        <f>Разбивка_по_щитам!F1046</f>
        <v>0</v>
      </c>
      <c r="E1041" s="14">
        <f>Разбивка_по_щитам!H1046</f>
        <v>0</v>
      </c>
      <c r="F1041" s="14">
        <f>Разбивка_по_щитам!I1046</f>
        <v>0</v>
      </c>
      <c r="G1041" s="14">
        <f>Разбивка_по_щитам!J1046</f>
        <v>0</v>
      </c>
      <c r="H1041" s="14">
        <f>Разбивка_по_щитам!K1046</f>
        <v>0</v>
      </c>
      <c r="I1041" s="14">
        <f>Разбивка_по_щитам!L1046</f>
        <v>0</v>
      </c>
      <c r="J1041" s="14">
        <f>Разбивка_по_щитам!M1046</f>
        <v>0</v>
      </c>
      <c r="K1041" s="14">
        <f>Разбивка_по_щитам!N1046</f>
        <v>0</v>
      </c>
      <c r="L1041" s="14"/>
      <c r="M1041" s="14">
        <f>Разбивка_по_щитам!P1046</f>
        <v>0</v>
      </c>
      <c r="N1041" s="14"/>
    </row>
    <row r="1042" spans="2:14" x14ac:dyDescent="0.2">
      <c r="B1042" s="14">
        <f>Разбивка_по_щитам!B1047</f>
        <v>0</v>
      </c>
      <c r="C1042" s="14">
        <f>Разбивка_по_щитам!C1047</f>
        <v>0</v>
      </c>
      <c r="D1042" s="14">
        <f>Разбивка_по_щитам!F1047</f>
        <v>0</v>
      </c>
      <c r="E1042" s="14">
        <f>Разбивка_по_щитам!H1047</f>
        <v>0</v>
      </c>
      <c r="F1042" s="14">
        <f>Разбивка_по_щитам!I1047</f>
        <v>0</v>
      </c>
      <c r="G1042" s="14">
        <f>Разбивка_по_щитам!J1047</f>
        <v>0</v>
      </c>
      <c r="H1042" s="14">
        <f>Разбивка_по_щитам!K1047</f>
        <v>0</v>
      </c>
      <c r="I1042" s="14">
        <f>Разбивка_по_щитам!L1047</f>
        <v>0</v>
      </c>
      <c r="J1042" s="14">
        <f>Разбивка_по_щитам!M1047</f>
        <v>0</v>
      </c>
      <c r="K1042" s="14">
        <f>Разбивка_по_щитам!N1047</f>
        <v>0</v>
      </c>
      <c r="L1042" s="14"/>
      <c r="M1042" s="14">
        <f>Разбивка_по_щитам!P1047</f>
        <v>0</v>
      </c>
      <c r="N1042" s="14"/>
    </row>
    <row r="1043" spans="2:14" x14ac:dyDescent="0.2">
      <c r="B1043" s="14">
        <f>Разбивка_по_щитам!B1048</f>
        <v>0</v>
      </c>
      <c r="C1043" s="14">
        <f>Разбивка_по_щитам!C1048</f>
        <v>0</v>
      </c>
      <c r="D1043" s="14">
        <f>Разбивка_по_щитам!F1048</f>
        <v>0</v>
      </c>
      <c r="E1043" s="14">
        <f>Разбивка_по_щитам!H1048</f>
        <v>0</v>
      </c>
      <c r="F1043" s="14">
        <f>Разбивка_по_щитам!I1048</f>
        <v>0</v>
      </c>
      <c r="G1043" s="14">
        <f>Разбивка_по_щитам!J1048</f>
        <v>0</v>
      </c>
      <c r="H1043" s="14">
        <f>Разбивка_по_щитам!K1048</f>
        <v>0</v>
      </c>
      <c r="I1043" s="14">
        <f>Разбивка_по_щитам!L1048</f>
        <v>0</v>
      </c>
      <c r="J1043" s="14">
        <f>Разбивка_по_щитам!M1048</f>
        <v>0</v>
      </c>
      <c r="K1043" s="14">
        <f>Разбивка_по_щитам!N1048</f>
        <v>0</v>
      </c>
      <c r="L1043" s="14"/>
      <c r="M1043" s="14">
        <f>Разбивка_по_щитам!P1048</f>
        <v>0</v>
      </c>
      <c r="N1043" s="14"/>
    </row>
    <row r="1044" spans="2:14" x14ac:dyDescent="0.2">
      <c r="B1044" s="14">
        <f>Разбивка_по_щитам!B1049</f>
        <v>0</v>
      </c>
      <c r="C1044" s="14">
        <f>Разбивка_по_щитам!C1049</f>
        <v>0</v>
      </c>
      <c r="D1044" s="14">
        <f>Разбивка_по_щитам!F1049</f>
        <v>0</v>
      </c>
      <c r="E1044" s="14">
        <f>Разбивка_по_щитам!H1049</f>
        <v>0</v>
      </c>
      <c r="F1044" s="14">
        <f>Разбивка_по_щитам!I1049</f>
        <v>0</v>
      </c>
      <c r="G1044" s="14">
        <f>Разбивка_по_щитам!J1049</f>
        <v>0</v>
      </c>
      <c r="H1044" s="14">
        <f>Разбивка_по_щитам!K1049</f>
        <v>0</v>
      </c>
      <c r="I1044" s="14">
        <f>Разбивка_по_щитам!L1049</f>
        <v>0</v>
      </c>
      <c r="J1044" s="14">
        <f>Разбивка_по_щитам!M1049</f>
        <v>0</v>
      </c>
      <c r="K1044" s="14">
        <f>Разбивка_по_щитам!N1049</f>
        <v>0</v>
      </c>
      <c r="L1044" s="14"/>
      <c r="M1044" s="14">
        <f>Разбивка_по_щитам!P1049</f>
        <v>0</v>
      </c>
      <c r="N1044" s="14"/>
    </row>
    <row r="1045" spans="2:14" x14ac:dyDescent="0.2">
      <c r="B1045" s="14">
        <f>Разбивка_по_щитам!B1050</f>
        <v>0</v>
      </c>
      <c r="C1045" s="14">
        <f>Разбивка_по_щитам!C1050</f>
        <v>0</v>
      </c>
      <c r="D1045" s="14">
        <f>Разбивка_по_щитам!F1050</f>
        <v>0</v>
      </c>
      <c r="E1045" s="14">
        <f>Разбивка_по_щитам!H1050</f>
        <v>0</v>
      </c>
      <c r="F1045" s="14">
        <f>Разбивка_по_щитам!I1050</f>
        <v>0</v>
      </c>
      <c r="G1045" s="14">
        <f>Разбивка_по_щитам!J1050</f>
        <v>0</v>
      </c>
      <c r="H1045" s="14">
        <f>Разбивка_по_щитам!K1050</f>
        <v>0</v>
      </c>
      <c r="I1045" s="14">
        <f>Разбивка_по_щитам!L1050</f>
        <v>0</v>
      </c>
      <c r="J1045" s="14">
        <f>Разбивка_по_щитам!M1050</f>
        <v>0</v>
      </c>
      <c r="K1045" s="14">
        <f>Разбивка_по_щитам!N1050</f>
        <v>0</v>
      </c>
      <c r="L1045" s="14"/>
      <c r="M1045" s="14">
        <f>Разбивка_по_щитам!P1050</f>
        <v>0</v>
      </c>
      <c r="N1045" s="14"/>
    </row>
    <row r="1046" spans="2:14" x14ac:dyDescent="0.2">
      <c r="B1046" s="14">
        <f>Разбивка_по_щитам!B1051</f>
        <v>0</v>
      </c>
      <c r="C1046" s="14">
        <f>Разбивка_по_щитам!C1051</f>
        <v>0</v>
      </c>
      <c r="D1046" s="14">
        <f>Разбивка_по_щитам!F1051</f>
        <v>0</v>
      </c>
      <c r="E1046" s="14">
        <f>Разбивка_по_щитам!H1051</f>
        <v>0</v>
      </c>
      <c r="F1046" s="14">
        <f>Разбивка_по_щитам!I1051</f>
        <v>0</v>
      </c>
      <c r="G1046" s="14">
        <f>Разбивка_по_щитам!J1051</f>
        <v>0</v>
      </c>
      <c r="H1046" s="14">
        <f>Разбивка_по_щитам!K1051</f>
        <v>0</v>
      </c>
      <c r="I1046" s="14">
        <f>Разбивка_по_щитам!L1051</f>
        <v>0</v>
      </c>
      <c r="J1046" s="14">
        <f>Разбивка_по_щитам!M1051</f>
        <v>0</v>
      </c>
      <c r="K1046" s="14">
        <f>Разбивка_по_щитам!N1051</f>
        <v>0</v>
      </c>
      <c r="L1046" s="14"/>
      <c r="M1046" s="14">
        <f>Разбивка_по_щитам!P1051</f>
        <v>0</v>
      </c>
      <c r="N1046" s="14"/>
    </row>
    <row r="1047" spans="2:14" x14ac:dyDescent="0.2">
      <c r="B1047" s="14">
        <f>Разбивка_по_щитам!B1052</f>
        <v>0</v>
      </c>
      <c r="C1047" s="14">
        <f>Разбивка_по_щитам!C1052</f>
        <v>0</v>
      </c>
      <c r="D1047" s="14">
        <f>Разбивка_по_щитам!F1052</f>
        <v>0</v>
      </c>
      <c r="E1047" s="14">
        <f>Разбивка_по_щитам!H1052</f>
        <v>0</v>
      </c>
      <c r="F1047" s="14">
        <f>Разбивка_по_щитам!I1052</f>
        <v>0</v>
      </c>
      <c r="G1047" s="14">
        <f>Разбивка_по_щитам!J1052</f>
        <v>0</v>
      </c>
      <c r="H1047" s="14">
        <f>Разбивка_по_щитам!K1052</f>
        <v>0</v>
      </c>
      <c r="I1047" s="14">
        <f>Разбивка_по_щитам!L1052</f>
        <v>0</v>
      </c>
      <c r="J1047" s="14">
        <f>Разбивка_по_щитам!M1052</f>
        <v>0</v>
      </c>
      <c r="K1047" s="14">
        <f>Разбивка_по_щитам!N1052</f>
        <v>0</v>
      </c>
      <c r="L1047" s="14"/>
      <c r="M1047" s="14">
        <f>Разбивка_по_щитам!P1052</f>
        <v>0</v>
      </c>
      <c r="N1047" s="14"/>
    </row>
    <row r="1048" spans="2:14" x14ac:dyDescent="0.2">
      <c r="B1048" s="14">
        <f>Разбивка_по_щитам!B1053</f>
        <v>0</v>
      </c>
      <c r="C1048" s="14">
        <f>Разбивка_по_щитам!C1053</f>
        <v>0</v>
      </c>
      <c r="D1048" s="14">
        <f>Разбивка_по_щитам!F1053</f>
        <v>0</v>
      </c>
      <c r="E1048" s="14">
        <f>Разбивка_по_щитам!H1053</f>
        <v>0</v>
      </c>
      <c r="F1048" s="14">
        <f>Разбивка_по_щитам!I1053</f>
        <v>0</v>
      </c>
      <c r="G1048" s="14">
        <f>Разбивка_по_щитам!J1053</f>
        <v>0</v>
      </c>
      <c r="H1048" s="14">
        <f>Разбивка_по_щитам!K1053</f>
        <v>0</v>
      </c>
      <c r="I1048" s="14">
        <f>Разбивка_по_щитам!L1053</f>
        <v>0</v>
      </c>
      <c r="J1048" s="14">
        <f>Разбивка_по_щитам!M1053</f>
        <v>0</v>
      </c>
      <c r="K1048" s="14">
        <f>Разбивка_по_щитам!N1053</f>
        <v>0</v>
      </c>
      <c r="L1048" s="14"/>
      <c r="M1048" s="14">
        <f>Разбивка_по_щитам!P1053</f>
        <v>0</v>
      </c>
      <c r="N1048" s="14"/>
    </row>
    <row r="1049" spans="2:14" x14ac:dyDescent="0.2">
      <c r="B1049" s="14">
        <f>Разбивка_по_щитам!B1054</f>
        <v>0</v>
      </c>
      <c r="C1049" s="14">
        <f>Разбивка_по_щитам!C1054</f>
        <v>0</v>
      </c>
      <c r="D1049" s="14">
        <f>Разбивка_по_щитам!F1054</f>
        <v>0</v>
      </c>
      <c r="E1049" s="14">
        <f>Разбивка_по_щитам!H1054</f>
        <v>0</v>
      </c>
      <c r="F1049" s="14">
        <f>Разбивка_по_щитам!I1054</f>
        <v>0</v>
      </c>
      <c r="G1049" s="14">
        <f>Разбивка_по_щитам!J1054</f>
        <v>0</v>
      </c>
      <c r="H1049" s="14">
        <f>Разбивка_по_щитам!K1054</f>
        <v>0</v>
      </c>
      <c r="I1049" s="14">
        <f>Разбивка_по_щитам!L1054</f>
        <v>0</v>
      </c>
      <c r="J1049" s="14">
        <f>Разбивка_по_щитам!M1054</f>
        <v>0</v>
      </c>
      <c r="K1049" s="14">
        <f>Разбивка_по_щитам!N1054</f>
        <v>0</v>
      </c>
      <c r="L1049" s="14"/>
      <c r="M1049" s="14">
        <f>Разбивка_по_щитам!P1054</f>
        <v>0</v>
      </c>
      <c r="N1049" s="14"/>
    </row>
    <row r="1050" spans="2:14" x14ac:dyDescent="0.2">
      <c r="B1050" s="14">
        <f>Разбивка_по_щитам!B1055</f>
        <v>0</v>
      </c>
      <c r="C1050" s="14">
        <f>Разбивка_по_щитам!C1055</f>
        <v>0</v>
      </c>
      <c r="D1050" s="14">
        <f>Разбивка_по_щитам!F1055</f>
        <v>0</v>
      </c>
      <c r="E1050" s="14">
        <f>Разбивка_по_щитам!H1055</f>
        <v>0</v>
      </c>
      <c r="F1050" s="14">
        <f>Разбивка_по_щитам!I1055</f>
        <v>0</v>
      </c>
      <c r="G1050" s="14">
        <f>Разбивка_по_щитам!J1055</f>
        <v>0</v>
      </c>
      <c r="H1050" s="14">
        <f>Разбивка_по_щитам!K1055</f>
        <v>0</v>
      </c>
      <c r="I1050" s="14">
        <f>Разбивка_по_щитам!L1055</f>
        <v>0</v>
      </c>
      <c r="J1050" s="14">
        <f>Разбивка_по_щитам!M1055</f>
        <v>0</v>
      </c>
      <c r="K1050" s="14">
        <f>Разбивка_по_щитам!N1055</f>
        <v>0</v>
      </c>
      <c r="L1050" s="14"/>
      <c r="M1050" s="14">
        <f>Разбивка_по_щитам!P1055</f>
        <v>0</v>
      </c>
      <c r="N1050" s="14"/>
    </row>
    <row r="1051" spans="2:14" x14ac:dyDescent="0.2">
      <c r="B1051" s="14">
        <f>Разбивка_по_щитам!B1056</f>
        <v>0</v>
      </c>
      <c r="C1051" s="14">
        <f>Разбивка_по_щитам!C1056</f>
        <v>0</v>
      </c>
      <c r="D1051" s="14">
        <f>Разбивка_по_щитам!F1056</f>
        <v>0</v>
      </c>
      <c r="E1051" s="14">
        <f>Разбивка_по_щитам!H1056</f>
        <v>0</v>
      </c>
      <c r="F1051" s="14">
        <f>Разбивка_по_щитам!I1056</f>
        <v>0</v>
      </c>
      <c r="G1051" s="14">
        <f>Разбивка_по_щитам!J1056</f>
        <v>0</v>
      </c>
      <c r="H1051" s="14">
        <f>Разбивка_по_щитам!K1056</f>
        <v>0</v>
      </c>
      <c r="I1051" s="14">
        <f>Разбивка_по_щитам!L1056</f>
        <v>0</v>
      </c>
      <c r="J1051" s="14">
        <f>Разбивка_по_щитам!M1056</f>
        <v>0</v>
      </c>
      <c r="K1051" s="14">
        <f>Разбивка_по_щитам!N1056</f>
        <v>0</v>
      </c>
      <c r="L1051" s="14"/>
      <c r="M1051" s="14">
        <f>Разбивка_по_щитам!P1056</f>
        <v>0</v>
      </c>
      <c r="N1051" s="14"/>
    </row>
    <row r="1052" spans="2:14" x14ac:dyDescent="0.2">
      <c r="B1052" s="14">
        <f>Разбивка_по_щитам!B1057</f>
        <v>0</v>
      </c>
      <c r="C1052" s="14">
        <f>Разбивка_по_щитам!C1057</f>
        <v>0</v>
      </c>
      <c r="D1052" s="14">
        <f>Разбивка_по_щитам!F1057</f>
        <v>0</v>
      </c>
      <c r="E1052" s="14">
        <f>Разбивка_по_щитам!H1057</f>
        <v>0</v>
      </c>
      <c r="F1052" s="14">
        <f>Разбивка_по_щитам!I1057</f>
        <v>0</v>
      </c>
      <c r="G1052" s="14">
        <f>Разбивка_по_щитам!J1057</f>
        <v>0</v>
      </c>
      <c r="H1052" s="14">
        <f>Разбивка_по_щитам!K1057</f>
        <v>0</v>
      </c>
      <c r="I1052" s="14">
        <f>Разбивка_по_щитам!L1057</f>
        <v>0</v>
      </c>
      <c r="J1052" s="14">
        <f>Разбивка_по_щитам!M1057</f>
        <v>0</v>
      </c>
      <c r="K1052" s="14">
        <f>Разбивка_по_щитам!N1057</f>
        <v>0</v>
      </c>
      <c r="L1052" s="14"/>
      <c r="M1052" s="14">
        <f>Разбивка_по_щитам!P1057</f>
        <v>0</v>
      </c>
      <c r="N1052" s="14"/>
    </row>
    <row r="1053" spans="2:14" x14ac:dyDescent="0.2">
      <c r="B1053" s="14">
        <f>Разбивка_по_щитам!B1058</f>
        <v>0</v>
      </c>
      <c r="C1053" s="14">
        <f>Разбивка_по_щитам!C1058</f>
        <v>0</v>
      </c>
      <c r="D1053" s="14">
        <f>Разбивка_по_щитам!F1058</f>
        <v>0</v>
      </c>
      <c r="E1053" s="14">
        <f>Разбивка_по_щитам!H1058</f>
        <v>0</v>
      </c>
      <c r="F1053" s="14">
        <f>Разбивка_по_щитам!I1058</f>
        <v>0</v>
      </c>
      <c r="G1053" s="14">
        <f>Разбивка_по_щитам!J1058</f>
        <v>0</v>
      </c>
      <c r="H1053" s="14">
        <f>Разбивка_по_щитам!K1058</f>
        <v>0</v>
      </c>
      <c r="I1053" s="14">
        <f>Разбивка_по_щитам!L1058</f>
        <v>0</v>
      </c>
      <c r="J1053" s="14">
        <f>Разбивка_по_щитам!M1058</f>
        <v>0</v>
      </c>
      <c r="K1053" s="14">
        <f>Разбивка_по_щитам!N1058</f>
        <v>0</v>
      </c>
      <c r="L1053" s="14"/>
      <c r="M1053" s="14">
        <f>Разбивка_по_щитам!P1058</f>
        <v>0</v>
      </c>
      <c r="N1053" s="14"/>
    </row>
    <row r="1054" spans="2:14" x14ac:dyDescent="0.2">
      <c r="B1054" s="14">
        <f>Разбивка_по_щитам!B1059</f>
        <v>0</v>
      </c>
      <c r="C1054" s="14">
        <f>Разбивка_по_щитам!C1059</f>
        <v>0</v>
      </c>
      <c r="D1054" s="14">
        <f>Разбивка_по_щитам!F1059</f>
        <v>0</v>
      </c>
      <c r="E1054" s="14">
        <f>Разбивка_по_щитам!H1059</f>
        <v>0</v>
      </c>
      <c r="F1054" s="14">
        <f>Разбивка_по_щитам!I1059</f>
        <v>0</v>
      </c>
      <c r="G1054" s="14">
        <f>Разбивка_по_щитам!J1059</f>
        <v>0</v>
      </c>
      <c r="H1054" s="14">
        <f>Разбивка_по_щитам!K1059</f>
        <v>0</v>
      </c>
      <c r="I1054" s="14">
        <f>Разбивка_по_щитам!L1059</f>
        <v>0</v>
      </c>
      <c r="J1054" s="14">
        <f>Разбивка_по_щитам!M1059</f>
        <v>0</v>
      </c>
      <c r="K1054" s="14">
        <f>Разбивка_по_щитам!N1059</f>
        <v>0</v>
      </c>
      <c r="L1054" s="14"/>
      <c r="M1054" s="14">
        <f>Разбивка_по_щитам!P1059</f>
        <v>0</v>
      </c>
      <c r="N1054" s="14"/>
    </row>
    <row r="1055" spans="2:14" x14ac:dyDescent="0.2">
      <c r="B1055" s="14">
        <f>Разбивка_по_щитам!B1060</f>
        <v>0</v>
      </c>
      <c r="C1055" s="14">
        <f>Разбивка_по_щитам!C1060</f>
        <v>0</v>
      </c>
      <c r="D1055" s="14">
        <f>Разбивка_по_щитам!F1060</f>
        <v>0</v>
      </c>
      <c r="E1055" s="14">
        <f>Разбивка_по_щитам!H1060</f>
        <v>0</v>
      </c>
      <c r="F1055" s="14">
        <f>Разбивка_по_щитам!I1060</f>
        <v>0</v>
      </c>
      <c r="G1055" s="14">
        <f>Разбивка_по_щитам!J1060</f>
        <v>0</v>
      </c>
      <c r="H1055" s="14">
        <f>Разбивка_по_щитам!K1060</f>
        <v>0</v>
      </c>
      <c r="I1055" s="14">
        <f>Разбивка_по_щитам!L1060</f>
        <v>0</v>
      </c>
      <c r="J1055" s="14">
        <f>Разбивка_по_щитам!M1060</f>
        <v>0</v>
      </c>
      <c r="K1055" s="14">
        <f>Разбивка_по_щитам!N1060</f>
        <v>0</v>
      </c>
      <c r="L1055" s="14"/>
      <c r="M1055" s="14">
        <f>Разбивка_по_щитам!P1060</f>
        <v>0</v>
      </c>
      <c r="N1055" s="14"/>
    </row>
    <row r="1056" spans="2:14" x14ac:dyDescent="0.2">
      <c r="B1056" s="14">
        <f>Разбивка_по_щитам!B1061</f>
        <v>0</v>
      </c>
      <c r="C1056" s="14">
        <f>Разбивка_по_щитам!C1061</f>
        <v>0</v>
      </c>
      <c r="D1056" s="14">
        <f>Разбивка_по_щитам!F1061</f>
        <v>0</v>
      </c>
      <c r="E1056" s="14">
        <f>Разбивка_по_щитам!H1061</f>
        <v>0</v>
      </c>
      <c r="F1056" s="14">
        <f>Разбивка_по_щитам!I1061</f>
        <v>0</v>
      </c>
      <c r="G1056" s="14">
        <f>Разбивка_по_щитам!J1061</f>
        <v>0</v>
      </c>
      <c r="H1056" s="14">
        <f>Разбивка_по_щитам!K1061</f>
        <v>0</v>
      </c>
      <c r="I1056" s="14">
        <f>Разбивка_по_щитам!L1061</f>
        <v>0</v>
      </c>
      <c r="J1056" s="14">
        <f>Разбивка_по_щитам!M1061</f>
        <v>0</v>
      </c>
      <c r="K1056" s="14">
        <f>Разбивка_по_щитам!N1061</f>
        <v>0</v>
      </c>
      <c r="L1056" s="14"/>
      <c r="M1056" s="14">
        <f>Разбивка_по_щитам!P1061</f>
        <v>0</v>
      </c>
      <c r="N1056" s="14"/>
    </row>
    <row r="1057" spans="2:14" x14ac:dyDescent="0.2">
      <c r="B1057" s="14">
        <f>Разбивка_по_щитам!B1062</f>
        <v>0</v>
      </c>
      <c r="C1057" s="14">
        <f>Разбивка_по_щитам!C1062</f>
        <v>0</v>
      </c>
      <c r="D1057" s="14">
        <f>Разбивка_по_щитам!F1062</f>
        <v>0</v>
      </c>
      <c r="E1057" s="14">
        <f>Разбивка_по_щитам!H1062</f>
        <v>0</v>
      </c>
      <c r="F1057" s="14">
        <f>Разбивка_по_щитам!I1062</f>
        <v>0</v>
      </c>
      <c r="G1057" s="14">
        <f>Разбивка_по_щитам!J1062</f>
        <v>0</v>
      </c>
      <c r="H1057" s="14">
        <f>Разбивка_по_щитам!K1062</f>
        <v>0</v>
      </c>
      <c r="I1057" s="14">
        <f>Разбивка_по_щитам!L1062</f>
        <v>0</v>
      </c>
      <c r="J1057" s="14">
        <f>Разбивка_по_щитам!M1062</f>
        <v>0</v>
      </c>
      <c r="K1057" s="14">
        <f>Разбивка_по_щитам!N1062</f>
        <v>0</v>
      </c>
      <c r="L1057" s="14"/>
      <c r="M1057" s="14">
        <f>Разбивка_по_щитам!P1062</f>
        <v>0</v>
      </c>
      <c r="N1057" s="14"/>
    </row>
    <row r="1058" spans="2:14" x14ac:dyDescent="0.2">
      <c r="B1058" s="14">
        <f>Разбивка_по_щитам!B1063</f>
        <v>0</v>
      </c>
      <c r="C1058" s="14">
        <f>Разбивка_по_щитам!C1063</f>
        <v>0</v>
      </c>
      <c r="D1058" s="14">
        <f>Разбивка_по_щитам!F1063</f>
        <v>0</v>
      </c>
      <c r="E1058" s="14">
        <f>Разбивка_по_щитам!H1063</f>
        <v>0</v>
      </c>
      <c r="F1058" s="14">
        <f>Разбивка_по_щитам!I1063</f>
        <v>0</v>
      </c>
      <c r="G1058" s="14">
        <f>Разбивка_по_щитам!J1063</f>
        <v>0</v>
      </c>
      <c r="H1058" s="14">
        <f>Разбивка_по_щитам!K1063</f>
        <v>0</v>
      </c>
      <c r="I1058" s="14">
        <f>Разбивка_по_щитам!L1063</f>
        <v>0</v>
      </c>
      <c r="J1058" s="14">
        <f>Разбивка_по_щитам!M1063</f>
        <v>0</v>
      </c>
      <c r="K1058" s="14">
        <f>Разбивка_по_щитам!N1063</f>
        <v>0</v>
      </c>
      <c r="L1058" s="14"/>
      <c r="M1058" s="14">
        <f>Разбивка_по_щитам!P1063</f>
        <v>0</v>
      </c>
      <c r="N1058" s="14"/>
    </row>
    <row r="1059" spans="2:14" x14ac:dyDescent="0.2">
      <c r="B1059" s="14">
        <f>Разбивка_по_щитам!B1064</f>
        <v>0</v>
      </c>
      <c r="C1059" s="14">
        <f>Разбивка_по_щитам!C1064</f>
        <v>0</v>
      </c>
      <c r="D1059" s="14">
        <f>Разбивка_по_щитам!F1064</f>
        <v>0</v>
      </c>
      <c r="E1059" s="14">
        <f>Разбивка_по_щитам!H1064</f>
        <v>0</v>
      </c>
      <c r="F1059" s="14">
        <f>Разбивка_по_щитам!I1064</f>
        <v>0</v>
      </c>
      <c r="G1059" s="14">
        <f>Разбивка_по_щитам!J1064</f>
        <v>0</v>
      </c>
      <c r="H1059" s="14">
        <f>Разбивка_по_щитам!K1064</f>
        <v>0</v>
      </c>
      <c r="I1059" s="14">
        <f>Разбивка_по_щитам!L1064</f>
        <v>0</v>
      </c>
      <c r="J1059" s="14">
        <f>Разбивка_по_щитам!M1064</f>
        <v>0</v>
      </c>
      <c r="K1059" s="14">
        <f>Разбивка_по_щитам!N1064</f>
        <v>0</v>
      </c>
      <c r="L1059" s="14"/>
      <c r="M1059" s="14">
        <f>Разбивка_по_щитам!P1064</f>
        <v>0</v>
      </c>
      <c r="N1059" s="14"/>
    </row>
    <row r="1060" spans="2:14" x14ac:dyDescent="0.2">
      <c r="B1060" s="14">
        <f>Разбивка_по_щитам!B1065</f>
        <v>0</v>
      </c>
      <c r="C1060" s="14">
        <f>Разбивка_по_щитам!C1065</f>
        <v>0</v>
      </c>
      <c r="D1060" s="14">
        <f>Разбивка_по_щитам!F1065</f>
        <v>0</v>
      </c>
      <c r="E1060" s="14">
        <f>Разбивка_по_щитам!H1065</f>
        <v>0</v>
      </c>
      <c r="F1060" s="14">
        <f>Разбивка_по_щитам!I1065</f>
        <v>0</v>
      </c>
      <c r="G1060" s="14">
        <f>Разбивка_по_щитам!J1065</f>
        <v>0</v>
      </c>
      <c r="H1060" s="14">
        <f>Разбивка_по_щитам!K1065</f>
        <v>0</v>
      </c>
      <c r="I1060" s="14">
        <f>Разбивка_по_щитам!L1065</f>
        <v>0</v>
      </c>
      <c r="J1060" s="14">
        <f>Разбивка_по_щитам!M1065</f>
        <v>0</v>
      </c>
      <c r="K1060" s="14">
        <f>Разбивка_по_щитам!N1065</f>
        <v>0</v>
      </c>
      <c r="L1060" s="14"/>
      <c r="M1060" s="14">
        <f>Разбивка_по_щитам!P1065</f>
        <v>0</v>
      </c>
      <c r="N1060" s="14"/>
    </row>
    <row r="1061" spans="2:14" x14ac:dyDescent="0.2">
      <c r="B1061" s="14">
        <f>Разбивка_по_щитам!B1066</f>
        <v>0</v>
      </c>
      <c r="C1061" s="14">
        <f>Разбивка_по_щитам!C1066</f>
        <v>0</v>
      </c>
      <c r="D1061" s="14">
        <f>Разбивка_по_щитам!F1066</f>
        <v>0</v>
      </c>
      <c r="E1061" s="14">
        <f>Разбивка_по_щитам!H1066</f>
        <v>0</v>
      </c>
      <c r="F1061" s="14">
        <f>Разбивка_по_щитам!I1066</f>
        <v>0</v>
      </c>
      <c r="G1061" s="14">
        <f>Разбивка_по_щитам!J1066</f>
        <v>0</v>
      </c>
      <c r="H1061" s="14">
        <f>Разбивка_по_щитам!K1066</f>
        <v>0</v>
      </c>
      <c r="I1061" s="14">
        <f>Разбивка_по_щитам!L1066</f>
        <v>0</v>
      </c>
      <c r="J1061" s="14">
        <f>Разбивка_по_щитам!M1066</f>
        <v>0</v>
      </c>
      <c r="K1061" s="14">
        <f>Разбивка_по_щитам!N1066</f>
        <v>0</v>
      </c>
      <c r="L1061" s="14"/>
      <c r="M1061" s="14">
        <f>Разбивка_по_щитам!P1066</f>
        <v>0</v>
      </c>
      <c r="N1061" s="14"/>
    </row>
    <row r="1062" spans="2:14" x14ac:dyDescent="0.2">
      <c r="B1062" s="14">
        <f>Разбивка_по_щитам!B1067</f>
        <v>0</v>
      </c>
      <c r="C1062" s="14">
        <f>Разбивка_по_щитам!C1067</f>
        <v>0</v>
      </c>
      <c r="D1062" s="14">
        <f>Разбивка_по_щитам!F1067</f>
        <v>0</v>
      </c>
      <c r="E1062" s="14">
        <f>Разбивка_по_щитам!H1067</f>
        <v>0</v>
      </c>
      <c r="F1062" s="14">
        <f>Разбивка_по_щитам!I1067</f>
        <v>0</v>
      </c>
      <c r="G1062" s="14">
        <f>Разбивка_по_щитам!J1067</f>
        <v>0</v>
      </c>
      <c r="H1062" s="14">
        <f>Разбивка_по_щитам!K1067</f>
        <v>0</v>
      </c>
      <c r="I1062" s="14">
        <f>Разбивка_по_щитам!L1067</f>
        <v>0</v>
      </c>
      <c r="J1062" s="14">
        <f>Разбивка_по_щитам!M1067</f>
        <v>0</v>
      </c>
      <c r="K1062" s="14">
        <f>Разбивка_по_щитам!N1067</f>
        <v>0</v>
      </c>
      <c r="L1062" s="14"/>
      <c r="M1062" s="14">
        <f>Разбивка_по_щитам!P1067</f>
        <v>0</v>
      </c>
      <c r="N1062" s="14"/>
    </row>
    <row r="1063" spans="2:14" x14ac:dyDescent="0.2">
      <c r="B1063" s="14">
        <f>Разбивка_по_щитам!B1068</f>
        <v>0</v>
      </c>
      <c r="C1063" s="14">
        <f>Разбивка_по_щитам!C1068</f>
        <v>0</v>
      </c>
      <c r="D1063" s="14">
        <f>Разбивка_по_щитам!F1068</f>
        <v>0</v>
      </c>
      <c r="E1063" s="14">
        <f>Разбивка_по_щитам!H1068</f>
        <v>0</v>
      </c>
      <c r="F1063" s="14">
        <f>Разбивка_по_щитам!I1068</f>
        <v>0</v>
      </c>
      <c r="G1063" s="14">
        <f>Разбивка_по_щитам!J1068</f>
        <v>0</v>
      </c>
      <c r="H1063" s="14">
        <f>Разбивка_по_щитам!K1068</f>
        <v>0</v>
      </c>
      <c r="I1063" s="14">
        <f>Разбивка_по_щитам!L1068</f>
        <v>0</v>
      </c>
      <c r="J1063" s="14">
        <f>Разбивка_по_щитам!M1068</f>
        <v>0</v>
      </c>
      <c r="K1063" s="14">
        <f>Разбивка_по_щитам!N1068</f>
        <v>0</v>
      </c>
      <c r="L1063" s="14"/>
      <c r="M1063" s="14">
        <f>Разбивка_по_щитам!P1068</f>
        <v>0</v>
      </c>
      <c r="N1063" s="14"/>
    </row>
    <row r="1064" spans="2:14" x14ac:dyDescent="0.2">
      <c r="B1064" s="14">
        <f>Разбивка_по_щитам!B1069</f>
        <v>0</v>
      </c>
      <c r="C1064" s="14">
        <f>Разбивка_по_щитам!C1069</f>
        <v>0</v>
      </c>
      <c r="D1064" s="14">
        <f>Разбивка_по_щитам!F1069</f>
        <v>0</v>
      </c>
      <c r="E1064" s="14">
        <f>Разбивка_по_щитам!H1069</f>
        <v>0</v>
      </c>
      <c r="F1064" s="14">
        <f>Разбивка_по_щитам!I1069</f>
        <v>0</v>
      </c>
      <c r="G1064" s="14">
        <f>Разбивка_по_щитам!J1069</f>
        <v>0</v>
      </c>
      <c r="H1064" s="14">
        <f>Разбивка_по_щитам!K1069</f>
        <v>0</v>
      </c>
      <c r="I1064" s="14">
        <f>Разбивка_по_щитам!L1069</f>
        <v>0</v>
      </c>
      <c r="J1064" s="14">
        <f>Разбивка_по_щитам!M1069</f>
        <v>0</v>
      </c>
      <c r="K1064" s="14">
        <f>Разбивка_по_щитам!N1069</f>
        <v>0</v>
      </c>
      <c r="L1064" s="14"/>
      <c r="M1064" s="14">
        <f>Разбивка_по_щитам!P1069</f>
        <v>0</v>
      </c>
      <c r="N1064" s="14"/>
    </row>
    <row r="1065" spans="2:14" x14ac:dyDescent="0.2">
      <c r="B1065" s="14">
        <f>Разбивка_по_щитам!B1070</f>
        <v>0</v>
      </c>
      <c r="C1065" s="14">
        <f>Разбивка_по_щитам!C1070</f>
        <v>0</v>
      </c>
      <c r="D1065" s="14">
        <f>Разбивка_по_щитам!F1070</f>
        <v>0</v>
      </c>
      <c r="E1065" s="14">
        <f>Разбивка_по_щитам!H1070</f>
        <v>0</v>
      </c>
      <c r="F1065" s="14">
        <f>Разбивка_по_щитам!I1070</f>
        <v>0</v>
      </c>
      <c r="G1065" s="14">
        <f>Разбивка_по_щитам!J1070</f>
        <v>0</v>
      </c>
      <c r="H1065" s="14">
        <f>Разбивка_по_щитам!K1070</f>
        <v>0</v>
      </c>
      <c r="I1065" s="14">
        <f>Разбивка_по_щитам!L1070</f>
        <v>0</v>
      </c>
      <c r="J1065" s="14">
        <f>Разбивка_по_щитам!M1070</f>
        <v>0</v>
      </c>
      <c r="K1065" s="14">
        <f>Разбивка_по_щитам!N1070</f>
        <v>0</v>
      </c>
      <c r="L1065" s="14"/>
      <c r="M1065" s="14">
        <f>Разбивка_по_щитам!P1070</f>
        <v>0</v>
      </c>
      <c r="N1065" s="14"/>
    </row>
    <row r="1066" spans="2:14" x14ac:dyDescent="0.2">
      <c r="B1066" s="14">
        <f>Разбивка_по_щитам!B1071</f>
        <v>0</v>
      </c>
      <c r="C1066" s="14">
        <f>Разбивка_по_щитам!C1071</f>
        <v>0</v>
      </c>
      <c r="D1066" s="14">
        <f>Разбивка_по_щитам!F1071</f>
        <v>0</v>
      </c>
      <c r="E1066" s="14">
        <f>Разбивка_по_щитам!H1071</f>
        <v>0</v>
      </c>
      <c r="F1066" s="14">
        <f>Разбивка_по_щитам!I1071</f>
        <v>0</v>
      </c>
      <c r="G1066" s="14">
        <f>Разбивка_по_щитам!J1071</f>
        <v>0</v>
      </c>
      <c r="H1066" s="14">
        <f>Разбивка_по_щитам!K1071</f>
        <v>0</v>
      </c>
      <c r="I1066" s="14">
        <f>Разбивка_по_щитам!L1071</f>
        <v>0</v>
      </c>
      <c r="J1066" s="14">
        <f>Разбивка_по_щитам!M1071</f>
        <v>0</v>
      </c>
      <c r="K1066" s="14">
        <f>Разбивка_по_щитам!N1071</f>
        <v>0</v>
      </c>
      <c r="L1066" s="14"/>
      <c r="M1066" s="14">
        <f>Разбивка_по_щитам!P1071</f>
        <v>0</v>
      </c>
      <c r="N1066" s="14"/>
    </row>
    <row r="1067" spans="2:14" x14ac:dyDescent="0.2">
      <c r="B1067" s="14">
        <f>Разбивка_по_щитам!B1072</f>
        <v>0</v>
      </c>
      <c r="C1067" s="14">
        <f>Разбивка_по_щитам!C1072</f>
        <v>0</v>
      </c>
      <c r="D1067" s="14">
        <f>Разбивка_по_щитам!F1072</f>
        <v>0</v>
      </c>
      <c r="E1067" s="14">
        <f>Разбивка_по_щитам!H1072</f>
        <v>0</v>
      </c>
      <c r="F1067" s="14">
        <f>Разбивка_по_щитам!I1072</f>
        <v>0</v>
      </c>
      <c r="G1067" s="14">
        <f>Разбивка_по_щитам!J1072</f>
        <v>0</v>
      </c>
      <c r="H1067" s="14">
        <f>Разбивка_по_щитам!K1072</f>
        <v>0</v>
      </c>
      <c r="I1067" s="14">
        <f>Разбивка_по_щитам!L1072</f>
        <v>0</v>
      </c>
      <c r="J1067" s="14">
        <f>Разбивка_по_щитам!M1072</f>
        <v>0</v>
      </c>
      <c r="K1067" s="14">
        <f>Разбивка_по_щитам!N1072</f>
        <v>0</v>
      </c>
      <c r="L1067" s="14"/>
      <c r="M1067" s="14">
        <f>Разбивка_по_щитам!P1072</f>
        <v>0</v>
      </c>
      <c r="N1067" s="14"/>
    </row>
    <row r="1068" spans="2:14" x14ac:dyDescent="0.2">
      <c r="B1068" s="14">
        <f>Разбивка_по_щитам!B1073</f>
        <v>0</v>
      </c>
      <c r="C1068" s="14">
        <f>Разбивка_по_щитам!C1073</f>
        <v>0</v>
      </c>
      <c r="D1068" s="14">
        <f>Разбивка_по_щитам!F1073</f>
        <v>0</v>
      </c>
      <c r="E1068" s="14">
        <f>Разбивка_по_щитам!H1073</f>
        <v>0</v>
      </c>
      <c r="F1068" s="14">
        <f>Разбивка_по_щитам!I1073</f>
        <v>0</v>
      </c>
      <c r="G1068" s="14">
        <f>Разбивка_по_щитам!J1073</f>
        <v>0</v>
      </c>
      <c r="H1068" s="14">
        <f>Разбивка_по_щитам!K1073</f>
        <v>0</v>
      </c>
      <c r="I1068" s="14">
        <f>Разбивка_по_щитам!L1073</f>
        <v>0</v>
      </c>
      <c r="J1068" s="14">
        <f>Разбивка_по_щитам!M1073</f>
        <v>0</v>
      </c>
      <c r="K1068" s="14">
        <f>Разбивка_по_щитам!N1073</f>
        <v>0</v>
      </c>
      <c r="L1068" s="14"/>
      <c r="M1068" s="14">
        <f>Разбивка_по_щитам!P1073</f>
        <v>0</v>
      </c>
      <c r="N1068" s="14"/>
    </row>
    <row r="1069" spans="2:14" x14ac:dyDescent="0.2">
      <c r="B1069" s="14">
        <f>Разбивка_по_щитам!B1074</f>
        <v>0</v>
      </c>
      <c r="C1069" s="14">
        <f>Разбивка_по_щитам!C1074</f>
        <v>0</v>
      </c>
      <c r="D1069" s="14">
        <f>Разбивка_по_щитам!F1074</f>
        <v>0</v>
      </c>
      <c r="E1069" s="14">
        <f>Разбивка_по_щитам!H1074</f>
        <v>0</v>
      </c>
      <c r="F1069" s="14">
        <f>Разбивка_по_щитам!I1074</f>
        <v>0</v>
      </c>
      <c r="G1069" s="14">
        <f>Разбивка_по_щитам!J1074</f>
        <v>0</v>
      </c>
      <c r="H1069" s="14">
        <f>Разбивка_по_щитам!K1074</f>
        <v>0</v>
      </c>
      <c r="I1069" s="14">
        <f>Разбивка_по_щитам!L1074</f>
        <v>0</v>
      </c>
      <c r="J1069" s="14">
        <f>Разбивка_по_щитам!M1074</f>
        <v>0</v>
      </c>
      <c r="K1069" s="14">
        <f>Разбивка_по_щитам!N1074</f>
        <v>0</v>
      </c>
      <c r="L1069" s="14"/>
      <c r="M1069" s="14">
        <f>Разбивка_по_щитам!P1074</f>
        <v>0</v>
      </c>
      <c r="N1069" s="14"/>
    </row>
    <row r="1070" spans="2:14" x14ac:dyDescent="0.2">
      <c r="B1070" s="14">
        <f>Разбивка_по_щитам!B1075</f>
        <v>0</v>
      </c>
      <c r="C1070" s="14">
        <f>Разбивка_по_щитам!C1075</f>
        <v>0</v>
      </c>
      <c r="D1070" s="14">
        <f>Разбивка_по_щитам!F1075</f>
        <v>0</v>
      </c>
      <c r="E1070" s="14">
        <f>Разбивка_по_щитам!H1075</f>
        <v>0</v>
      </c>
      <c r="F1070" s="14">
        <f>Разбивка_по_щитам!I1075</f>
        <v>0</v>
      </c>
      <c r="G1070" s="14">
        <f>Разбивка_по_щитам!J1075</f>
        <v>0</v>
      </c>
      <c r="H1070" s="14">
        <f>Разбивка_по_щитам!K1075</f>
        <v>0</v>
      </c>
      <c r="I1070" s="14">
        <f>Разбивка_по_щитам!L1075</f>
        <v>0</v>
      </c>
      <c r="J1070" s="14">
        <f>Разбивка_по_щитам!M1075</f>
        <v>0</v>
      </c>
      <c r="K1070" s="14">
        <f>Разбивка_по_щитам!N1075</f>
        <v>0</v>
      </c>
      <c r="L1070" s="14"/>
      <c r="M1070" s="14">
        <f>Разбивка_по_щитам!P1075</f>
        <v>0</v>
      </c>
      <c r="N1070" s="14"/>
    </row>
    <row r="1071" spans="2:14" x14ac:dyDescent="0.2">
      <c r="B1071" s="14">
        <f>Разбивка_по_щитам!B1076</f>
        <v>0</v>
      </c>
      <c r="C1071" s="14">
        <f>Разбивка_по_щитам!C1076</f>
        <v>0</v>
      </c>
      <c r="D1071" s="14">
        <f>Разбивка_по_щитам!F1076</f>
        <v>0</v>
      </c>
      <c r="E1071" s="14">
        <f>Разбивка_по_щитам!H1076</f>
        <v>0</v>
      </c>
      <c r="F1071" s="14">
        <f>Разбивка_по_щитам!I1076</f>
        <v>0</v>
      </c>
      <c r="G1071" s="14">
        <f>Разбивка_по_щитам!J1076</f>
        <v>0</v>
      </c>
      <c r="H1071" s="14">
        <f>Разбивка_по_щитам!K1076</f>
        <v>0</v>
      </c>
      <c r="I1071" s="14">
        <f>Разбивка_по_щитам!L1076</f>
        <v>0</v>
      </c>
      <c r="J1071" s="14">
        <f>Разбивка_по_щитам!M1076</f>
        <v>0</v>
      </c>
      <c r="K1071" s="14">
        <f>Разбивка_по_щитам!N1076</f>
        <v>0</v>
      </c>
      <c r="L1071" s="14"/>
      <c r="M1071" s="14">
        <f>Разбивка_по_щитам!P1076</f>
        <v>0</v>
      </c>
      <c r="N1071" s="14"/>
    </row>
    <row r="1072" spans="2:14" x14ac:dyDescent="0.2">
      <c r="B1072" s="14">
        <f>Разбивка_по_щитам!B1077</f>
        <v>0</v>
      </c>
      <c r="C1072" s="14">
        <f>Разбивка_по_щитам!C1077</f>
        <v>0</v>
      </c>
      <c r="D1072" s="14">
        <f>Разбивка_по_щитам!F1077</f>
        <v>0</v>
      </c>
      <c r="E1072" s="14">
        <f>Разбивка_по_щитам!H1077</f>
        <v>0</v>
      </c>
      <c r="F1072" s="14">
        <f>Разбивка_по_щитам!I1077</f>
        <v>0</v>
      </c>
      <c r="G1072" s="14">
        <f>Разбивка_по_щитам!J1077</f>
        <v>0</v>
      </c>
      <c r="H1072" s="14">
        <f>Разбивка_по_щитам!K1077</f>
        <v>0</v>
      </c>
      <c r="I1072" s="14">
        <f>Разбивка_по_щитам!L1077</f>
        <v>0</v>
      </c>
      <c r="J1072" s="14">
        <f>Разбивка_по_щитам!M1077</f>
        <v>0</v>
      </c>
      <c r="K1072" s="14">
        <f>Разбивка_по_щитам!N1077</f>
        <v>0</v>
      </c>
      <c r="L1072" s="14"/>
      <c r="M1072" s="14">
        <f>Разбивка_по_щитам!P1077</f>
        <v>0</v>
      </c>
      <c r="N1072" s="14"/>
    </row>
    <row r="1073" spans="2:14" x14ac:dyDescent="0.2">
      <c r="B1073" s="14">
        <f>Разбивка_по_щитам!B1078</f>
        <v>0</v>
      </c>
      <c r="C1073" s="14">
        <f>Разбивка_по_щитам!C1078</f>
        <v>0</v>
      </c>
      <c r="D1073" s="14">
        <f>Разбивка_по_щитам!F1078</f>
        <v>0</v>
      </c>
      <c r="E1073" s="14">
        <f>Разбивка_по_щитам!H1078</f>
        <v>0</v>
      </c>
      <c r="F1073" s="14">
        <f>Разбивка_по_щитам!I1078</f>
        <v>0</v>
      </c>
      <c r="G1073" s="14">
        <f>Разбивка_по_щитам!J1078</f>
        <v>0</v>
      </c>
      <c r="H1073" s="14">
        <f>Разбивка_по_щитам!K1078</f>
        <v>0</v>
      </c>
      <c r="I1073" s="14">
        <f>Разбивка_по_щитам!L1078</f>
        <v>0</v>
      </c>
      <c r="J1073" s="14">
        <f>Разбивка_по_щитам!M1078</f>
        <v>0</v>
      </c>
      <c r="K1073" s="14">
        <f>Разбивка_по_щитам!N1078</f>
        <v>0</v>
      </c>
      <c r="L1073" s="14"/>
      <c r="M1073" s="14">
        <f>Разбивка_по_щитам!P1078</f>
        <v>0</v>
      </c>
      <c r="N1073" s="14"/>
    </row>
    <row r="1074" spans="2:14" x14ac:dyDescent="0.2">
      <c r="B1074" s="14">
        <f>Разбивка_по_щитам!B1079</f>
        <v>0</v>
      </c>
      <c r="C1074" s="14">
        <f>Разбивка_по_щитам!C1079</f>
        <v>0</v>
      </c>
      <c r="D1074" s="14">
        <f>Разбивка_по_щитам!F1079</f>
        <v>0</v>
      </c>
      <c r="E1074" s="14">
        <f>Разбивка_по_щитам!H1079</f>
        <v>0</v>
      </c>
      <c r="F1074" s="14">
        <f>Разбивка_по_щитам!I1079</f>
        <v>0</v>
      </c>
      <c r="G1074" s="14">
        <f>Разбивка_по_щитам!J1079</f>
        <v>0</v>
      </c>
      <c r="H1074" s="14">
        <f>Разбивка_по_щитам!K1079</f>
        <v>0</v>
      </c>
      <c r="I1074" s="14">
        <f>Разбивка_по_щитам!L1079</f>
        <v>0</v>
      </c>
      <c r="J1074" s="14">
        <f>Разбивка_по_щитам!M1079</f>
        <v>0</v>
      </c>
      <c r="K1074" s="14">
        <f>Разбивка_по_щитам!N1079</f>
        <v>0</v>
      </c>
      <c r="L1074" s="14"/>
      <c r="M1074" s="14">
        <f>Разбивка_по_щитам!P1079</f>
        <v>0</v>
      </c>
      <c r="N1074" s="14"/>
    </row>
    <row r="1075" spans="2:14" x14ac:dyDescent="0.2">
      <c r="B1075" s="14">
        <f>Разбивка_по_щитам!B1080</f>
        <v>0</v>
      </c>
      <c r="C1075" s="14">
        <f>Разбивка_по_щитам!C1080</f>
        <v>0</v>
      </c>
      <c r="D1075" s="14">
        <f>Разбивка_по_щитам!F1080</f>
        <v>0</v>
      </c>
      <c r="E1075" s="14">
        <f>Разбивка_по_щитам!H1080</f>
        <v>0</v>
      </c>
      <c r="F1075" s="14">
        <f>Разбивка_по_щитам!I1080</f>
        <v>0</v>
      </c>
      <c r="G1075" s="14">
        <f>Разбивка_по_щитам!J1080</f>
        <v>0</v>
      </c>
      <c r="H1075" s="14">
        <f>Разбивка_по_щитам!K1080</f>
        <v>0</v>
      </c>
      <c r="I1075" s="14">
        <f>Разбивка_по_щитам!L1080</f>
        <v>0</v>
      </c>
      <c r="J1075" s="14">
        <f>Разбивка_по_щитам!M1080</f>
        <v>0</v>
      </c>
      <c r="K1075" s="14">
        <f>Разбивка_по_щитам!N1080</f>
        <v>0</v>
      </c>
      <c r="L1075" s="14"/>
      <c r="M1075" s="14">
        <f>Разбивка_по_щитам!P1080</f>
        <v>0</v>
      </c>
      <c r="N1075" s="14"/>
    </row>
    <row r="1076" spans="2:14" x14ac:dyDescent="0.2">
      <c r="B1076" s="14">
        <f>Разбивка_по_щитам!B1081</f>
        <v>0</v>
      </c>
      <c r="C1076" s="14">
        <f>Разбивка_по_щитам!C1081</f>
        <v>0</v>
      </c>
      <c r="D1076" s="14">
        <f>Разбивка_по_щитам!F1081</f>
        <v>0</v>
      </c>
      <c r="E1076" s="14">
        <f>Разбивка_по_щитам!H1081</f>
        <v>0</v>
      </c>
      <c r="F1076" s="14">
        <f>Разбивка_по_щитам!I1081</f>
        <v>0</v>
      </c>
      <c r="G1076" s="14">
        <f>Разбивка_по_щитам!J1081</f>
        <v>0</v>
      </c>
      <c r="H1076" s="14">
        <f>Разбивка_по_щитам!K1081</f>
        <v>0</v>
      </c>
      <c r="I1076" s="14">
        <f>Разбивка_по_щитам!L1081</f>
        <v>0</v>
      </c>
      <c r="J1076" s="14">
        <f>Разбивка_по_щитам!M1081</f>
        <v>0</v>
      </c>
      <c r="K1076" s="14">
        <f>Разбивка_по_щитам!N1081</f>
        <v>0</v>
      </c>
      <c r="L1076" s="14"/>
      <c r="M1076" s="14">
        <f>Разбивка_по_щитам!P1081</f>
        <v>0</v>
      </c>
      <c r="N1076" s="14"/>
    </row>
    <row r="1077" spans="2:14" x14ac:dyDescent="0.2">
      <c r="B1077" s="14">
        <f>Разбивка_по_щитам!B1082</f>
        <v>0</v>
      </c>
      <c r="C1077" s="14">
        <f>Разбивка_по_щитам!C1082</f>
        <v>0</v>
      </c>
      <c r="D1077" s="14">
        <f>Разбивка_по_щитам!F1082</f>
        <v>0</v>
      </c>
      <c r="E1077" s="14">
        <f>Разбивка_по_щитам!H1082</f>
        <v>0</v>
      </c>
      <c r="F1077" s="14">
        <f>Разбивка_по_щитам!I1082</f>
        <v>0</v>
      </c>
      <c r="G1077" s="14">
        <f>Разбивка_по_щитам!J1082</f>
        <v>0</v>
      </c>
      <c r="H1077" s="14">
        <f>Разбивка_по_щитам!K1082</f>
        <v>0</v>
      </c>
      <c r="I1077" s="14">
        <f>Разбивка_по_щитам!L1082</f>
        <v>0</v>
      </c>
      <c r="J1077" s="14">
        <f>Разбивка_по_щитам!M1082</f>
        <v>0</v>
      </c>
      <c r="K1077" s="14">
        <f>Разбивка_по_щитам!N1082</f>
        <v>0</v>
      </c>
      <c r="L1077" s="14"/>
      <c r="M1077" s="14">
        <f>Разбивка_по_щитам!P1082</f>
        <v>0</v>
      </c>
      <c r="N1077" s="14"/>
    </row>
    <row r="1078" spans="2:14" x14ac:dyDescent="0.2">
      <c r="B1078" s="14">
        <f>Разбивка_по_щитам!B1083</f>
        <v>0</v>
      </c>
      <c r="C1078" s="14">
        <f>Разбивка_по_щитам!C1083</f>
        <v>0</v>
      </c>
      <c r="D1078" s="14">
        <f>Разбивка_по_щитам!F1083</f>
        <v>0</v>
      </c>
      <c r="E1078" s="14">
        <f>Разбивка_по_щитам!H1083</f>
        <v>0</v>
      </c>
      <c r="F1078" s="14">
        <f>Разбивка_по_щитам!I1083</f>
        <v>0</v>
      </c>
      <c r="G1078" s="14">
        <f>Разбивка_по_щитам!J1083</f>
        <v>0</v>
      </c>
      <c r="H1078" s="14">
        <f>Разбивка_по_щитам!K1083</f>
        <v>0</v>
      </c>
      <c r="I1078" s="14">
        <f>Разбивка_по_щитам!L1083</f>
        <v>0</v>
      </c>
      <c r="J1078" s="14">
        <f>Разбивка_по_щитам!M1083</f>
        <v>0</v>
      </c>
      <c r="K1078" s="14">
        <f>Разбивка_по_щитам!N1083</f>
        <v>0</v>
      </c>
      <c r="L1078" s="14"/>
      <c r="M1078" s="14">
        <f>Разбивка_по_щитам!P1083</f>
        <v>0</v>
      </c>
      <c r="N1078" s="14"/>
    </row>
    <row r="1079" spans="2:14" x14ac:dyDescent="0.2">
      <c r="B1079" s="14">
        <f>Разбивка_по_щитам!B1084</f>
        <v>0</v>
      </c>
      <c r="C1079" s="14">
        <f>Разбивка_по_щитам!C1084</f>
        <v>0</v>
      </c>
      <c r="D1079" s="14">
        <f>Разбивка_по_щитам!F1084</f>
        <v>0</v>
      </c>
      <c r="E1079" s="14">
        <f>Разбивка_по_щитам!H1084</f>
        <v>0</v>
      </c>
      <c r="F1079" s="14">
        <f>Разбивка_по_щитам!I1084</f>
        <v>0</v>
      </c>
      <c r="G1079" s="14">
        <f>Разбивка_по_щитам!J1084</f>
        <v>0</v>
      </c>
      <c r="H1079" s="14">
        <f>Разбивка_по_щитам!K1084</f>
        <v>0</v>
      </c>
      <c r="I1079" s="14">
        <f>Разбивка_по_щитам!L1084</f>
        <v>0</v>
      </c>
      <c r="J1079" s="14">
        <f>Разбивка_по_щитам!M1084</f>
        <v>0</v>
      </c>
      <c r="K1079" s="14">
        <f>Разбивка_по_щитам!N1084</f>
        <v>0</v>
      </c>
      <c r="L1079" s="14"/>
      <c r="M1079" s="14">
        <f>Разбивка_по_щитам!P1084</f>
        <v>0</v>
      </c>
      <c r="N1079" s="14"/>
    </row>
    <row r="1080" spans="2:14" x14ac:dyDescent="0.2">
      <c r="B1080" s="14">
        <f>Разбивка_по_щитам!B1085</f>
        <v>0</v>
      </c>
      <c r="C1080" s="14">
        <f>Разбивка_по_щитам!C1085</f>
        <v>0</v>
      </c>
      <c r="D1080" s="14">
        <f>Разбивка_по_щитам!F1085</f>
        <v>0</v>
      </c>
      <c r="E1080" s="14">
        <f>Разбивка_по_щитам!H1085</f>
        <v>0</v>
      </c>
      <c r="F1080" s="14">
        <f>Разбивка_по_щитам!I1085</f>
        <v>0</v>
      </c>
      <c r="G1080" s="14">
        <f>Разбивка_по_щитам!J1085</f>
        <v>0</v>
      </c>
      <c r="H1080" s="14">
        <f>Разбивка_по_щитам!K1085</f>
        <v>0</v>
      </c>
      <c r="I1080" s="14">
        <f>Разбивка_по_щитам!L1085</f>
        <v>0</v>
      </c>
      <c r="J1080" s="14">
        <f>Разбивка_по_щитам!M1085</f>
        <v>0</v>
      </c>
      <c r="K1080" s="14">
        <f>Разбивка_по_щитам!N1085</f>
        <v>0</v>
      </c>
      <c r="L1080" s="14"/>
      <c r="M1080" s="14">
        <f>Разбивка_по_щитам!P1085</f>
        <v>0</v>
      </c>
      <c r="N1080" s="14"/>
    </row>
    <row r="1081" spans="2:14" x14ac:dyDescent="0.2">
      <c r="B1081" s="14">
        <f>Разбивка_по_щитам!B1086</f>
        <v>0</v>
      </c>
      <c r="C1081" s="14">
        <f>Разбивка_по_щитам!C1086</f>
        <v>0</v>
      </c>
      <c r="D1081" s="14">
        <f>Разбивка_по_щитам!F1086</f>
        <v>0</v>
      </c>
      <c r="E1081" s="14">
        <f>Разбивка_по_щитам!H1086</f>
        <v>0</v>
      </c>
      <c r="F1081" s="14">
        <f>Разбивка_по_щитам!I1086</f>
        <v>0</v>
      </c>
      <c r="G1081" s="14">
        <f>Разбивка_по_щитам!J1086</f>
        <v>0</v>
      </c>
      <c r="H1081" s="14">
        <f>Разбивка_по_щитам!K1086</f>
        <v>0</v>
      </c>
      <c r="I1081" s="14">
        <f>Разбивка_по_щитам!L1086</f>
        <v>0</v>
      </c>
      <c r="J1081" s="14">
        <f>Разбивка_по_щитам!M1086</f>
        <v>0</v>
      </c>
      <c r="K1081" s="14">
        <f>Разбивка_по_щитам!N1086</f>
        <v>0</v>
      </c>
      <c r="L1081" s="14"/>
      <c r="M1081" s="14">
        <f>Разбивка_по_щитам!P1086</f>
        <v>0</v>
      </c>
      <c r="N1081" s="14"/>
    </row>
    <row r="1082" spans="2:14" x14ac:dyDescent="0.2">
      <c r="B1082" s="14">
        <f>Разбивка_по_щитам!B1087</f>
        <v>0</v>
      </c>
      <c r="C1082" s="14">
        <f>Разбивка_по_щитам!C1087</f>
        <v>0</v>
      </c>
      <c r="D1082" s="14">
        <f>Разбивка_по_щитам!F1087</f>
        <v>0</v>
      </c>
      <c r="E1082" s="14">
        <f>Разбивка_по_щитам!H1087</f>
        <v>0</v>
      </c>
      <c r="F1082" s="14">
        <f>Разбивка_по_щитам!I1087</f>
        <v>0</v>
      </c>
      <c r="G1082" s="14">
        <f>Разбивка_по_щитам!J1087</f>
        <v>0</v>
      </c>
      <c r="H1082" s="14">
        <f>Разбивка_по_щитам!K1087</f>
        <v>0</v>
      </c>
      <c r="I1082" s="14">
        <f>Разбивка_по_щитам!L1087</f>
        <v>0</v>
      </c>
      <c r="J1082" s="14">
        <f>Разбивка_по_щитам!M1087</f>
        <v>0</v>
      </c>
      <c r="K1082" s="14">
        <f>Разбивка_по_щитам!N1087</f>
        <v>0</v>
      </c>
      <c r="L1082" s="14"/>
      <c r="M1082" s="14">
        <f>Разбивка_по_щитам!P1087</f>
        <v>0</v>
      </c>
      <c r="N1082" s="14"/>
    </row>
    <row r="1083" spans="2:14" x14ac:dyDescent="0.2">
      <c r="B1083" s="14">
        <f>Разбивка_по_щитам!B1088</f>
        <v>0</v>
      </c>
      <c r="C1083" s="14">
        <f>Разбивка_по_щитам!C1088</f>
        <v>0</v>
      </c>
      <c r="D1083" s="14">
        <f>Разбивка_по_щитам!F1088</f>
        <v>0</v>
      </c>
      <c r="E1083" s="14">
        <f>Разбивка_по_щитам!H1088</f>
        <v>0</v>
      </c>
      <c r="F1083" s="14">
        <f>Разбивка_по_щитам!I1088</f>
        <v>0</v>
      </c>
      <c r="G1083" s="14">
        <f>Разбивка_по_щитам!J1088</f>
        <v>0</v>
      </c>
      <c r="H1083" s="14">
        <f>Разбивка_по_щитам!K1088</f>
        <v>0</v>
      </c>
      <c r="I1083" s="14">
        <f>Разбивка_по_щитам!L1088</f>
        <v>0</v>
      </c>
      <c r="J1083" s="14">
        <f>Разбивка_по_щитам!M1088</f>
        <v>0</v>
      </c>
      <c r="K1083" s="14">
        <f>Разбивка_по_щитам!N1088</f>
        <v>0</v>
      </c>
      <c r="L1083" s="14"/>
      <c r="M1083" s="14">
        <f>Разбивка_по_щитам!P1088</f>
        <v>0</v>
      </c>
      <c r="N1083" s="14"/>
    </row>
    <row r="1084" spans="2:14" x14ac:dyDescent="0.2">
      <c r="B1084" s="14">
        <f>Разбивка_по_щитам!B1089</f>
        <v>0</v>
      </c>
      <c r="C1084" s="14">
        <f>Разбивка_по_щитам!C1089</f>
        <v>0</v>
      </c>
      <c r="D1084" s="14">
        <f>Разбивка_по_щитам!F1089</f>
        <v>0</v>
      </c>
      <c r="E1084" s="14">
        <f>Разбивка_по_щитам!H1089</f>
        <v>0</v>
      </c>
      <c r="F1084" s="14">
        <f>Разбивка_по_щитам!I1089</f>
        <v>0</v>
      </c>
      <c r="G1084" s="14">
        <f>Разбивка_по_щитам!J1089</f>
        <v>0</v>
      </c>
      <c r="H1084" s="14">
        <f>Разбивка_по_щитам!K1089</f>
        <v>0</v>
      </c>
      <c r="I1084" s="14">
        <f>Разбивка_по_щитам!L1089</f>
        <v>0</v>
      </c>
      <c r="J1084" s="14">
        <f>Разбивка_по_щитам!M1089</f>
        <v>0</v>
      </c>
      <c r="K1084" s="14">
        <f>Разбивка_по_щитам!N1089</f>
        <v>0</v>
      </c>
      <c r="L1084" s="14"/>
      <c r="M1084" s="14">
        <f>Разбивка_по_щитам!P1089</f>
        <v>0</v>
      </c>
      <c r="N1084" s="14"/>
    </row>
    <row r="1085" spans="2:14" x14ac:dyDescent="0.2">
      <c r="B1085" s="14">
        <f>Разбивка_по_щитам!B1090</f>
        <v>0</v>
      </c>
      <c r="C1085" s="14">
        <f>Разбивка_по_щитам!C1090</f>
        <v>0</v>
      </c>
      <c r="D1085" s="14">
        <f>Разбивка_по_щитам!F1090</f>
        <v>0</v>
      </c>
      <c r="E1085" s="14">
        <f>Разбивка_по_щитам!H1090</f>
        <v>0</v>
      </c>
      <c r="F1085" s="14">
        <f>Разбивка_по_щитам!I1090</f>
        <v>0</v>
      </c>
      <c r="G1085" s="14">
        <f>Разбивка_по_щитам!J1090</f>
        <v>0</v>
      </c>
      <c r="H1085" s="14">
        <f>Разбивка_по_щитам!K1090</f>
        <v>0</v>
      </c>
      <c r="I1085" s="14">
        <f>Разбивка_по_щитам!L1090</f>
        <v>0</v>
      </c>
      <c r="J1085" s="14">
        <f>Разбивка_по_щитам!M1090</f>
        <v>0</v>
      </c>
      <c r="K1085" s="14">
        <f>Разбивка_по_щитам!N1090</f>
        <v>0</v>
      </c>
      <c r="L1085" s="14"/>
      <c r="M1085" s="14">
        <f>Разбивка_по_щитам!P1090</f>
        <v>0</v>
      </c>
      <c r="N1085" s="14"/>
    </row>
    <row r="1086" spans="2:14" x14ac:dyDescent="0.2">
      <c r="B1086" s="14">
        <f>Разбивка_по_щитам!B1091</f>
        <v>0</v>
      </c>
      <c r="C1086" s="14">
        <f>Разбивка_по_щитам!C1091</f>
        <v>0</v>
      </c>
      <c r="D1086" s="14">
        <f>Разбивка_по_щитам!F1091</f>
        <v>0</v>
      </c>
      <c r="E1086" s="14">
        <f>Разбивка_по_щитам!H1091</f>
        <v>0</v>
      </c>
      <c r="F1086" s="14">
        <f>Разбивка_по_щитам!I1091</f>
        <v>0</v>
      </c>
      <c r="G1086" s="14">
        <f>Разбивка_по_щитам!J1091</f>
        <v>0</v>
      </c>
      <c r="H1086" s="14">
        <f>Разбивка_по_щитам!K1091</f>
        <v>0</v>
      </c>
      <c r="I1086" s="14">
        <f>Разбивка_по_щитам!L1091</f>
        <v>0</v>
      </c>
      <c r="J1086" s="14">
        <f>Разбивка_по_щитам!M1091</f>
        <v>0</v>
      </c>
      <c r="K1086" s="14">
        <f>Разбивка_по_щитам!N1091</f>
        <v>0</v>
      </c>
      <c r="L1086" s="14"/>
      <c r="M1086" s="14">
        <f>Разбивка_по_щитам!P1091</f>
        <v>0</v>
      </c>
      <c r="N1086" s="14"/>
    </row>
    <row r="1087" spans="2:14" x14ac:dyDescent="0.2">
      <c r="B1087" s="14">
        <f>Разбивка_по_щитам!B1092</f>
        <v>0</v>
      </c>
      <c r="C1087" s="14">
        <f>Разбивка_по_щитам!C1092</f>
        <v>0</v>
      </c>
      <c r="D1087" s="14">
        <f>Разбивка_по_щитам!F1092</f>
        <v>0</v>
      </c>
      <c r="E1087" s="14">
        <f>Разбивка_по_щитам!H1092</f>
        <v>0</v>
      </c>
      <c r="F1087" s="14">
        <f>Разбивка_по_щитам!I1092</f>
        <v>0</v>
      </c>
      <c r="G1087" s="14">
        <f>Разбивка_по_щитам!J1092</f>
        <v>0</v>
      </c>
      <c r="H1087" s="14">
        <f>Разбивка_по_щитам!K1092</f>
        <v>0</v>
      </c>
      <c r="I1087" s="14">
        <f>Разбивка_по_щитам!L1092</f>
        <v>0</v>
      </c>
      <c r="J1087" s="14">
        <f>Разбивка_по_щитам!M1092</f>
        <v>0</v>
      </c>
      <c r="K1087" s="14">
        <f>Разбивка_по_щитам!N1092</f>
        <v>0</v>
      </c>
      <c r="L1087" s="14"/>
      <c r="M1087" s="14">
        <f>Разбивка_по_щитам!P1092</f>
        <v>0</v>
      </c>
      <c r="N1087" s="14"/>
    </row>
    <row r="1088" spans="2:14" x14ac:dyDescent="0.2">
      <c r="B1088" s="14">
        <f>Разбивка_по_щитам!B1093</f>
        <v>0</v>
      </c>
      <c r="C1088" s="14">
        <f>Разбивка_по_щитам!C1093</f>
        <v>0</v>
      </c>
      <c r="D1088" s="14">
        <f>Разбивка_по_щитам!F1093</f>
        <v>0</v>
      </c>
      <c r="E1088" s="14">
        <f>Разбивка_по_щитам!H1093</f>
        <v>0</v>
      </c>
      <c r="F1088" s="14">
        <f>Разбивка_по_щитам!I1093</f>
        <v>0</v>
      </c>
      <c r="G1088" s="14">
        <f>Разбивка_по_щитам!J1093</f>
        <v>0</v>
      </c>
      <c r="H1088" s="14">
        <f>Разбивка_по_щитам!K1093</f>
        <v>0</v>
      </c>
      <c r="I1088" s="14">
        <f>Разбивка_по_щитам!L1093</f>
        <v>0</v>
      </c>
      <c r="J1088" s="14">
        <f>Разбивка_по_щитам!M1093</f>
        <v>0</v>
      </c>
      <c r="K1088" s="14">
        <f>Разбивка_по_щитам!N1093</f>
        <v>0</v>
      </c>
      <c r="L1088" s="14"/>
      <c r="M1088" s="14">
        <f>Разбивка_по_щитам!P1093</f>
        <v>0</v>
      </c>
      <c r="N1088" s="14"/>
    </row>
    <row r="1089" spans="2:14" x14ac:dyDescent="0.2">
      <c r="B1089" s="14">
        <f>Разбивка_по_щитам!B1094</f>
        <v>0</v>
      </c>
      <c r="C1089" s="14">
        <f>Разбивка_по_щитам!C1094</f>
        <v>0</v>
      </c>
      <c r="D1089" s="14">
        <f>Разбивка_по_щитам!F1094</f>
        <v>0</v>
      </c>
      <c r="E1089" s="14">
        <f>Разбивка_по_щитам!H1094</f>
        <v>0</v>
      </c>
      <c r="F1089" s="14">
        <f>Разбивка_по_щитам!I1094</f>
        <v>0</v>
      </c>
      <c r="G1089" s="14">
        <f>Разбивка_по_щитам!J1094</f>
        <v>0</v>
      </c>
      <c r="H1089" s="14">
        <f>Разбивка_по_щитам!K1094</f>
        <v>0</v>
      </c>
      <c r="I1089" s="14">
        <f>Разбивка_по_щитам!L1094</f>
        <v>0</v>
      </c>
      <c r="J1089" s="14">
        <f>Разбивка_по_щитам!M1094</f>
        <v>0</v>
      </c>
      <c r="K1089" s="14">
        <f>Разбивка_по_щитам!N1094</f>
        <v>0</v>
      </c>
      <c r="L1089" s="14"/>
      <c r="M1089" s="14">
        <f>Разбивка_по_щитам!P1094</f>
        <v>0</v>
      </c>
      <c r="N1089" s="14"/>
    </row>
    <row r="1090" spans="2:14" x14ac:dyDescent="0.2">
      <c r="B1090" s="14">
        <f>Разбивка_по_щитам!B1095</f>
        <v>0</v>
      </c>
      <c r="C1090" s="14">
        <f>Разбивка_по_щитам!C1095</f>
        <v>0</v>
      </c>
      <c r="D1090" s="14">
        <f>Разбивка_по_щитам!F1095</f>
        <v>0</v>
      </c>
      <c r="E1090" s="14">
        <f>Разбивка_по_щитам!H1095</f>
        <v>0</v>
      </c>
      <c r="F1090" s="14">
        <f>Разбивка_по_щитам!I1095</f>
        <v>0</v>
      </c>
      <c r="G1090" s="14">
        <f>Разбивка_по_щитам!J1095</f>
        <v>0</v>
      </c>
      <c r="H1090" s="14">
        <f>Разбивка_по_щитам!K1095</f>
        <v>0</v>
      </c>
      <c r="I1090" s="14">
        <f>Разбивка_по_щитам!L1095</f>
        <v>0</v>
      </c>
      <c r="J1090" s="14">
        <f>Разбивка_по_щитам!M1095</f>
        <v>0</v>
      </c>
      <c r="K1090" s="14">
        <f>Разбивка_по_щитам!N1095</f>
        <v>0</v>
      </c>
      <c r="L1090" s="14"/>
      <c r="M1090" s="14">
        <f>Разбивка_по_щитам!P1095</f>
        <v>0</v>
      </c>
      <c r="N1090" s="14"/>
    </row>
    <row r="1091" spans="2:14" x14ac:dyDescent="0.2">
      <c r="B1091" s="14">
        <f>Разбивка_по_щитам!B1096</f>
        <v>0</v>
      </c>
      <c r="C1091" s="14">
        <f>Разбивка_по_щитам!C1096</f>
        <v>0</v>
      </c>
      <c r="D1091" s="14">
        <f>Разбивка_по_щитам!F1096</f>
        <v>0</v>
      </c>
      <c r="E1091" s="14">
        <f>Разбивка_по_щитам!H1096</f>
        <v>0</v>
      </c>
      <c r="F1091" s="14">
        <f>Разбивка_по_щитам!I1096</f>
        <v>0</v>
      </c>
      <c r="G1091" s="14">
        <f>Разбивка_по_щитам!J1096</f>
        <v>0</v>
      </c>
      <c r="H1091" s="14">
        <f>Разбивка_по_щитам!K1096</f>
        <v>0</v>
      </c>
      <c r="I1091" s="14">
        <f>Разбивка_по_щитам!L1096</f>
        <v>0</v>
      </c>
      <c r="J1091" s="14">
        <f>Разбивка_по_щитам!M1096</f>
        <v>0</v>
      </c>
      <c r="K1091" s="14">
        <f>Разбивка_по_щитам!N1096</f>
        <v>0</v>
      </c>
      <c r="L1091" s="14"/>
      <c r="M1091" s="14">
        <f>Разбивка_по_щитам!P1096</f>
        <v>0</v>
      </c>
      <c r="N1091" s="14"/>
    </row>
    <row r="1092" spans="2:14" x14ac:dyDescent="0.2">
      <c r="B1092" s="14">
        <f>Разбивка_по_щитам!B1097</f>
        <v>0</v>
      </c>
      <c r="C1092" s="14">
        <f>Разбивка_по_щитам!C1097</f>
        <v>0</v>
      </c>
      <c r="D1092" s="14">
        <f>Разбивка_по_щитам!F1097</f>
        <v>0</v>
      </c>
      <c r="E1092" s="14">
        <f>Разбивка_по_щитам!H1097</f>
        <v>0</v>
      </c>
      <c r="F1092" s="14">
        <f>Разбивка_по_щитам!I1097</f>
        <v>0</v>
      </c>
      <c r="G1092" s="14">
        <f>Разбивка_по_щитам!J1097</f>
        <v>0</v>
      </c>
      <c r="H1092" s="14">
        <f>Разбивка_по_щитам!K1097</f>
        <v>0</v>
      </c>
      <c r="I1092" s="14">
        <f>Разбивка_по_щитам!L1097</f>
        <v>0</v>
      </c>
      <c r="J1092" s="14">
        <f>Разбивка_по_щитам!M1097</f>
        <v>0</v>
      </c>
      <c r="K1092" s="14">
        <f>Разбивка_по_щитам!N1097</f>
        <v>0</v>
      </c>
      <c r="L1092" s="14"/>
      <c r="M1092" s="14">
        <f>Разбивка_по_щитам!P1097</f>
        <v>0</v>
      </c>
      <c r="N1092" s="14"/>
    </row>
    <row r="1093" spans="2:14" x14ac:dyDescent="0.2">
      <c r="B1093" s="14">
        <f>Разбивка_по_щитам!B1098</f>
        <v>0</v>
      </c>
      <c r="C1093" s="14">
        <f>Разбивка_по_щитам!C1098</f>
        <v>0</v>
      </c>
      <c r="D1093" s="14">
        <f>Разбивка_по_щитам!F1098</f>
        <v>0</v>
      </c>
      <c r="E1093" s="14">
        <f>Разбивка_по_щитам!H1098</f>
        <v>0</v>
      </c>
      <c r="F1093" s="14">
        <f>Разбивка_по_щитам!I1098</f>
        <v>0</v>
      </c>
      <c r="G1093" s="14">
        <f>Разбивка_по_щитам!J1098</f>
        <v>0</v>
      </c>
      <c r="H1093" s="14">
        <f>Разбивка_по_щитам!K1098</f>
        <v>0</v>
      </c>
      <c r="I1093" s="14">
        <f>Разбивка_по_щитам!L1098</f>
        <v>0</v>
      </c>
      <c r="J1093" s="14">
        <f>Разбивка_по_щитам!M1098</f>
        <v>0</v>
      </c>
      <c r="K1093" s="14">
        <f>Разбивка_по_щитам!N1098</f>
        <v>0</v>
      </c>
      <c r="L1093" s="14"/>
      <c r="M1093" s="14">
        <f>Разбивка_по_щитам!P1098</f>
        <v>0</v>
      </c>
      <c r="N1093" s="14"/>
    </row>
    <row r="1094" spans="2:14" x14ac:dyDescent="0.2">
      <c r="B1094" s="14">
        <f>Разбивка_по_щитам!B1099</f>
        <v>0</v>
      </c>
      <c r="C1094" s="14">
        <f>Разбивка_по_щитам!C1099</f>
        <v>0</v>
      </c>
      <c r="D1094" s="14">
        <f>Разбивка_по_щитам!F1099</f>
        <v>0</v>
      </c>
      <c r="E1094" s="14">
        <f>Разбивка_по_щитам!H1099</f>
        <v>0</v>
      </c>
      <c r="F1094" s="14">
        <f>Разбивка_по_щитам!I1099</f>
        <v>0</v>
      </c>
      <c r="G1094" s="14">
        <f>Разбивка_по_щитам!J1099</f>
        <v>0</v>
      </c>
      <c r="H1094" s="14">
        <f>Разбивка_по_щитам!K1099</f>
        <v>0</v>
      </c>
      <c r="I1094" s="14">
        <f>Разбивка_по_щитам!L1099</f>
        <v>0</v>
      </c>
      <c r="J1094" s="14">
        <f>Разбивка_по_щитам!M1099</f>
        <v>0</v>
      </c>
      <c r="K1094" s="14">
        <f>Разбивка_по_щитам!N1099</f>
        <v>0</v>
      </c>
      <c r="L1094" s="14"/>
      <c r="M1094" s="14">
        <f>Разбивка_по_щитам!P1099</f>
        <v>0</v>
      </c>
      <c r="N1094" s="14"/>
    </row>
    <row r="1095" spans="2:14" x14ac:dyDescent="0.2">
      <c r="B1095" s="14">
        <f>Разбивка_по_щитам!B1100</f>
        <v>0</v>
      </c>
      <c r="C1095" s="14">
        <f>Разбивка_по_щитам!C1100</f>
        <v>0</v>
      </c>
      <c r="D1095" s="14">
        <f>Разбивка_по_щитам!F1100</f>
        <v>0</v>
      </c>
      <c r="E1095" s="14">
        <f>Разбивка_по_щитам!H1100</f>
        <v>0</v>
      </c>
      <c r="F1095" s="14">
        <f>Разбивка_по_щитам!I1100</f>
        <v>0</v>
      </c>
      <c r="G1095" s="14">
        <f>Разбивка_по_щитам!J1100</f>
        <v>0</v>
      </c>
      <c r="H1095" s="14">
        <f>Разбивка_по_щитам!K1100</f>
        <v>0</v>
      </c>
      <c r="I1095" s="14">
        <f>Разбивка_по_щитам!L1100</f>
        <v>0</v>
      </c>
      <c r="J1095" s="14">
        <f>Разбивка_по_щитам!M1100</f>
        <v>0</v>
      </c>
      <c r="K1095" s="14">
        <f>Разбивка_по_щитам!N1100</f>
        <v>0</v>
      </c>
      <c r="L1095" s="14"/>
      <c r="M1095" s="14">
        <f>Разбивка_по_щитам!P1100</f>
        <v>0</v>
      </c>
      <c r="N1095" s="14"/>
    </row>
    <row r="1096" spans="2:14" x14ac:dyDescent="0.2">
      <c r="B1096" s="14">
        <f>Разбивка_по_щитам!B1101</f>
        <v>0</v>
      </c>
      <c r="C1096" s="14">
        <f>Разбивка_по_щитам!C1101</f>
        <v>0</v>
      </c>
      <c r="D1096" s="14">
        <f>Разбивка_по_щитам!F1101</f>
        <v>0</v>
      </c>
      <c r="E1096" s="14">
        <f>Разбивка_по_щитам!H1101</f>
        <v>0</v>
      </c>
      <c r="F1096" s="14">
        <f>Разбивка_по_щитам!I1101</f>
        <v>0</v>
      </c>
      <c r="G1096" s="14">
        <f>Разбивка_по_щитам!J1101</f>
        <v>0</v>
      </c>
      <c r="H1096" s="14">
        <f>Разбивка_по_щитам!K1101</f>
        <v>0</v>
      </c>
      <c r="I1096" s="14">
        <f>Разбивка_по_щитам!L1101</f>
        <v>0</v>
      </c>
      <c r="J1096" s="14">
        <f>Разбивка_по_щитам!M1101</f>
        <v>0</v>
      </c>
      <c r="K1096" s="14">
        <f>Разбивка_по_щитам!N1101</f>
        <v>0</v>
      </c>
      <c r="L1096" s="14"/>
      <c r="M1096" s="14">
        <f>Разбивка_по_щитам!P1101</f>
        <v>0</v>
      </c>
      <c r="N1096" s="14"/>
    </row>
    <row r="1097" spans="2:14" x14ac:dyDescent="0.2">
      <c r="B1097" s="14">
        <f>Разбивка_по_щитам!B1102</f>
        <v>0</v>
      </c>
      <c r="C1097" s="14">
        <f>Разбивка_по_щитам!C1102</f>
        <v>0</v>
      </c>
      <c r="D1097" s="14">
        <f>Разбивка_по_щитам!F1102</f>
        <v>0</v>
      </c>
      <c r="E1097" s="14">
        <f>Разбивка_по_щитам!H1102</f>
        <v>0</v>
      </c>
      <c r="F1097" s="14">
        <f>Разбивка_по_щитам!I1102</f>
        <v>0</v>
      </c>
      <c r="G1097" s="14">
        <f>Разбивка_по_щитам!J1102</f>
        <v>0</v>
      </c>
      <c r="H1097" s="14">
        <f>Разбивка_по_щитам!K1102</f>
        <v>0</v>
      </c>
      <c r="I1097" s="14">
        <f>Разбивка_по_щитам!L1102</f>
        <v>0</v>
      </c>
      <c r="J1097" s="14">
        <f>Разбивка_по_щитам!M1102</f>
        <v>0</v>
      </c>
      <c r="K1097" s="14">
        <f>Разбивка_по_щитам!N1102</f>
        <v>0</v>
      </c>
      <c r="L1097" s="14"/>
      <c r="M1097" s="14">
        <f>Разбивка_по_щитам!P1102</f>
        <v>0</v>
      </c>
      <c r="N1097" s="14"/>
    </row>
    <row r="1098" spans="2:14" x14ac:dyDescent="0.2">
      <c r="B1098" s="14">
        <f>Разбивка_по_щитам!B1103</f>
        <v>0</v>
      </c>
      <c r="C1098" s="14">
        <f>Разбивка_по_щитам!C1103</f>
        <v>0</v>
      </c>
      <c r="D1098" s="14">
        <f>Разбивка_по_щитам!F1103</f>
        <v>0</v>
      </c>
      <c r="E1098" s="14">
        <f>Разбивка_по_щитам!H1103</f>
        <v>0</v>
      </c>
      <c r="F1098" s="14">
        <f>Разбивка_по_щитам!I1103</f>
        <v>0</v>
      </c>
      <c r="G1098" s="14">
        <f>Разбивка_по_щитам!J1103</f>
        <v>0</v>
      </c>
      <c r="H1098" s="14">
        <f>Разбивка_по_щитам!K1103</f>
        <v>0</v>
      </c>
      <c r="I1098" s="14">
        <f>Разбивка_по_щитам!L1103</f>
        <v>0</v>
      </c>
      <c r="J1098" s="14">
        <f>Разбивка_по_щитам!M1103</f>
        <v>0</v>
      </c>
      <c r="K1098" s="14">
        <f>Разбивка_по_щитам!N1103</f>
        <v>0</v>
      </c>
      <c r="L1098" s="14"/>
      <c r="M1098" s="14">
        <f>Разбивка_по_щитам!P1103</f>
        <v>0</v>
      </c>
      <c r="N1098" s="14"/>
    </row>
    <row r="1099" spans="2:14" x14ac:dyDescent="0.2">
      <c r="B1099" s="14">
        <f>Разбивка_по_щитам!B1104</f>
        <v>0</v>
      </c>
      <c r="C1099" s="14">
        <f>Разбивка_по_щитам!C1104</f>
        <v>0</v>
      </c>
      <c r="D1099" s="14">
        <f>Разбивка_по_щитам!F1104</f>
        <v>0</v>
      </c>
      <c r="E1099" s="14">
        <f>Разбивка_по_щитам!H1104</f>
        <v>0</v>
      </c>
      <c r="F1099" s="14">
        <f>Разбивка_по_щитам!I1104</f>
        <v>0</v>
      </c>
      <c r="G1099" s="14">
        <f>Разбивка_по_щитам!J1104</f>
        <v>0</v>
      </c>
      <c r="H1099" s="14">
        <f>Разбивка_по_щитам!K1104</f>
        <v>0</v>
      </c>
      <c r="I1099" s="14">
        <f>Разбивка_по_щитам!L1104</f>
        <v>0</v>
      </c>
      <c r="J1099" s="14">
        <f>Разбивка_по_щитам!M1104</f>
        <v>0</v>
      </c>
      <c r="K1099" s="14">
        <f>Разбивка_по_щитам!N1104</f>
        <v>0</v>
      </c>
      <c r="L1099" s="14"/>
      <c r="M1099" s="14">
        <f>Разбивка_по_щитам!P1104</f>
        <v>0</v>
      </c>
      <c r="N1099" s="14"/>
    </row>
    <row r="1100" spans="2:14" x14ac:dyDescent="0.2">
      <c r="B1100" s="14">
        <f>Разбивка_по_щитам!B1105</f>
        <v>0</v>
      </c>
      <c r="C1100" s="14">
        <f>Разбивка_по_щитам!C1105</f>
        <v>0</v>
      </c>
      <c r="D1100" s="14">
        <f>Разбивка_по_щитам!F1105</f>
        <v>0</v>
      </c>
      <c r="E1100" s="14">
        <f>Разбивка_по_щитам!H1105</f>
        <v>0</v>
      </c>
      <c r="F1100" s="14">
        <f>Разбивка_по_щитам!I1105</f>
        <v>0</v>
      </c>
      <c r="G1100" s="14">
        <f>Разбивка_по_щитам!J1105</f>
        <v>0</v>
      </c>
      <c r="H1100" s="14">
        <f>Разбивка_по_щитам!K1105</f>
        <v>0</v>
      </c>
      <c r="I1100" s="14">
        <f>Разбивка_по_щитам!L1105</f>
        <v>0</v>
      </c>
      <c r="J1100" s="14">
        <f>Разбивка_по_щитам!M1105</f>
        <v>0</v>
      </c>
      <c r="K1100" s="14">
        <f>Разбивка_по_щитам!N1105</f>
        <v>0</v>
      </c>
      <c r="L1100" s="14"/>
      <c r="M1100" s="14">
        <f>Разбивка_по_щитам!P1105</f>
        <v>0</v>
      </c>
      <c r="N1100" s="14"/>
    </row>
    <row r="1101" spans="2:14" x14ac:dyDescent="0.2">
      <c r="B1101" s="14">
        <f>Разбивка_по_щитам!B1106</f>
        <v>0</v>
      </c>
      <c r="C1101" s="14">
        <f>Разбивка_по_щитам!C1106</f>
        <v>0</v>
      </c>
      <c r="D1101" s="14">
        <f>Разбивка_по_щитам!F1106</f>
        <v>0</v>
      </c>
      <c r="E1101" s="14">
        <f>Разбивка_по_щитам!H1106</f>
        <v>0</v>
      </c>
      <c r="F1101" s="14">
        <f>Разбивка_по_щитам!I1106</f>
        <v>0</v>
      </c>
      <c r="G1101" s="14">
        <f>Разбивка_по_щитам!J1106</f>
        <v>0</v>
      </c>
      <c r="H1101" s="14">
        <f>Разбивка_по_щитам!K1106</f>
        <v>0</v>
      </c>
      <c r="I1101" s="14">
        <f>Разбивка_по_щитам!L1106</f>
        <v>0</v>
      </c>
      <c r="J1101" s="14">
        <f>Разбивка_по_щитам!M1106</f>
        <v>0</v>
      </c>
      <c r="K1101" s="14">
        <f>Разбивка_по_щитам!N1106</f>
        <v>0</v>
      </c>
      <c r="L1101" s="14"/>
      <c r="M1101" s="14">
        <f>Разбивка_по_щитам!P1106</f>
        <v>0</v>
      </c>
      <c r="N1101" s="14"/>
    </row>
    <row r="1102" spans="2:14" x14ac:dyDescent="0.2">
      <c r="B1102" s="14">
        <f>Разбивка_по_щитам!B1107</f>
        <v>0</v>
      </c>
      <c r="C1102" s="14">
        <f>Разбивка_по_щитам!C1107</f>
        <v>0</v>
      </c>
      <c r="D1102" s="14">
        <f>Разбивка_по_щитам!F1107</f>
        <v>0</v>
      </c>
      <c r="E1102" s="14">
        <f>Разбивка_по_щитам!H1107</f>
        <v>0</v>
      </c>
      <c r="F1102" s="14">
        <f>Разбивка_по_щитам!I1107</f>
        <v>0</v>
      </c>
      <c r="G1102" s="14">
        <f>Разбивка_по_щитам!J1107</f>
        <v>0</v>
      </c>
      <c r="H1102" s="14">
        <f>Разбивка_по_щитам!K1107</f>
        <v>0</v>
      </c>
      <c r="I1102" s="14">
        <f>Разбивка_по_щитам!L1107</f>
        <v>0</v>
      </c>
      <c r="J1102" s="14">
        <f>Разбивка_по_щитам!M1107</f>
        <v>0</v>
      </c>
      <c r="K1102" s="14">
        <f>Разбивка_по_щитам!N1107</f>
        <v>0</v>
      </c>
      <c r="L1102" s="14"/>
      <c r="M1102" s="14">
        <f>Разбивка_по_щитам!P1107</f>
        <v>0</v>
      </c>
      <c r="N1102" s="14"/>
    </row>
    <row r="1103" spans="2:14" x14ac:dyDescent="0.2">
      <c r="B1103" s="14">
        <f>Разбивка_по_щитам!B1108</f>
        <v>0</v>
      </c>
      <c r="C1103" s="14">
        <f>Разбивка_по_щитам!C1108</f>
        <v>0</v>
      </c>
      <c r="D1103" s="14">
        <f>Разбивка_по_щитам!F1108</f>
        <v>0</v>
      </c>
      <c r="E1103" s="14">
        <f>Разбивка_по_щитам!H1108</f>
        <v>0</v>
      </c>
      <c r="F1103" s="14">
        <f>Разбивка_по_щитам!I1108</f>
        <v>0</v>
      </c>
      <c r="G1103" s="14">
        <f>Разбивка_по_щитам!J1108</f>
        <v>0</v>
      </c>
      <c r="H1103" s="14">
        <f>Разбивка_по_щитам!K1108</f>
        <v>0</v>
      </c>
      <c r="I1103" s="14">
        <f>Разбивка_по_щитам!L1108</f>
        <v>0</v>
      </c>
      <c r="J1103" s="14">
        <f>Разбивка_по_щитам!M1108</f>
        <v>0</v>
      </c>
      <c r="K1103" s="14">
        <f>Разбивка_по_щитам!N1108</f>
        <v>0</v>
      </c>
      <c r="L1103" s="14"/>
      <c r="M1103" s="14">
        <f>Разбивка_по_щитам!P1108</f>
        <v>0</v>
      </c>
      <c r="N1103" s="14"/>
    </row>
    <row r="1104" spans="2:14" x14ac:dyDescent="0.2">
      <c r="B1104" s="14">
        <f>Разбивка_по_щитам!B1109</f>
        <v>0</v>
      </c>
      <c r="C1104" s="14">
        <f>Разбивка_по_щитам!C1109</f>
        <v>0</v>
      </c>
      <c r="D1104" s="14">
        <f>Разбивка_по_щитам!F1109</f>
        <v>0</v>
      </c>
      <c r="E1104" s="14">
        <f>Разбивка_по_щитам!H1109</f>
        <v>0</v>
      </c>
      <c r="F1104" s="14">
        <f>Разбивка_по_щитам!I1109</f>
        <v>0</v>
      </c>
      <c r="G1104" s="14">
        <f>Разбивка_по_щитам!J1109</f>
        <v>0</v>
      </c>
      <c r="H1104" s="14">
        <f>Разбивка_по_щитам!K1109</f>
        <v>0</v>
      </c>
      <c r="I1104" s="14">
        <f>Разбивка_по_щитам!L1109</f>
        <v>0</v>
      </c>
      <c r="J1104" s="14">
        <f>Разбивка_по_щитам!M1109</f>
        <v>0</v>
      </c>
      <c r="K1104" s="14">
        <f>Разбивка_по_щитам!N1109</f>
        <v>0</v>
      </c>
      <c r="L1104" s="14"/>
      <c r="M1104" s="14">
        <f>Разбивка_по_щитам!P1109</f>
        <v>0</v>
      </c>
      <c r="N1104" s="14"/>
    </row>
    <row r="1105" spans="2:14" x14ac:dyDescent="0.2">
      <c r="B1105" s="14">
        <f>Разбивка_по_щитам!B1110</f>
        <v>0</v>
      </c>
      <c r="C1105" s="14">
        <f>Разбивка_по_щитам!C1110</f>
        <v>0</v>
      </c>
      <c r="D1105" s="14">
        <f>Разбивка_по_щитам!F1110</f>
        <v>0</v>
      </c>
      <c r="E1105" s="14">
        <f>Разбивка_по_щитам!H1110</f>
        <v>0</v>
      </c>
      <c r="F1105" s="14">
        <f>Разбивка_по_щитам!I1110</f>
        <v>0</v>
      </c>
      <c r="G1105" s="14">
        <f>Разбивка_по_щитам!J1110</f>
        <v>0</v>
      </c>
      <c r="H1105" s="14">
        <f>Разбивка_по_щитам!K1110</f>
        <v>0</v>
      </c>
      <c r="I1105" s="14">
        <f>Разбивка_по_щитам!L1110</f>
        <v>0</v>
      </c>
      <c r="J1105" s="14">
        <f>Разбивка_по_щитам!M1110</f>
        <v>0</v>
      </c>
      <c r="K1105" s="14">
        <f>Разбивка_по_щитам!N1110</f>
        <v>0</v>
      </c>
      <c r="L1105" s="14"/>
      <c r="M1105" s="14">
        <f>Разбивка_по_щитам!P1110</f>
        <v>0</v>
      </c>
      <c r="N1105" s="14"/>
    </row>
    <row r="1106" spans="2:14" x14ac:dyDescent="0.2">
      <c r="B1106" s="14">
        <f>Разбивка_по_щитам!B1111</f>
        <v>0</v>
      </c>
      <c r="C1106" s="14">
        <f>Разбивка_по_щитам!C1111</f>
        <v>0</v>
      </c>
      <c r="D1106" s="14">
        <f>Разбивка_по_щитам!F1111</f>
        <v>0</v>
      </c>
      <c r="E1106" s="14">
        <f>Разбивка_по_щитам!H1111</f>
        <v>0</v>
      </c>
      <c r="F1106" s="14">
        <f>Разбивка_по_щитам!I1111</f>
        <v>0</v>
      </c>
      <c r="G1106" s="14">
        <f>Разбивка_по_щитам!J1111</f>
        <v>0</v>
      </c>
      <c r="H1106" s="14">
        <f>Разбивка_по_щитам!K1111</f>
        <v>0</v>
      </c>
      <c r="I1106" s="14">
        <f>Разбивка_по_щитам!L1111</f>
        <v>0</v>
      </c>
      <c r="J1106" s="14">
        <f>Разбивка_по_щитам!M1111</f>
        <v>0</v>
      </c>
      <c r="K1106" s="14">
        <f>Разбивка_по_щитам!N1111</f>
        <v>0</v>
      </c>
      <c r="L1106" s="14"/>
      <c r="M1106" s="14">
        <f>Разбивка_по_щитам!P1111</f>
        <v>0</v>
      </c>
      <c r="N1106" s="14"/>
    </row>
    <row r="1107" spans="2:14" x14ac:dyDescent="0.2">
      <c r="B1107" s="14">
        <f>Разбивка_по_щитам!B1112</f>
        <v>0</v>
      </c>
      <c r="C1107" s="14">
        <f>Разбивка_по_щитам!C1112</f>
        <v>0</v>
      </c>
      <c r="D1107" s="14">
        <f>Разбивка_по_щитам!F1112</f>
        <v>0</v>
      </c>
      <c r="E1107" s="14">
        <f>Разбивка_по_щитам!H1112</f>
        <v>0</v>
      </c>
      <c r="F1107" s="14">
        <f>Разбивка_по_щитам!I1112</f>
        <v>0</v>
      </c>
      <c r="G1107" s="14">
        <f>Разбивка_по_щитам!J1112</f>
        <v>0</v>
      </c>
      <c r="H1107" s="14">
        <f>Разбивка_по_щитам!K1112</f>
        <v>0</v>
      </c>
      <c r="I1107" s="14">
        <f>Разбивка_по_щитам!L1112</f>
        <v>0</v>
      </c>
      <c r="J1107" s="14">
        <f>Разбивка_по_щитам!M1112</f>
        <v>0</v>
      </c>
      <c r="K1107" s="14">
        <f>Разбивка_по_щитам!N1112</f>
        <v>0</v>
      </c>
      <c r="L1107" s="14"/>
      <c r="M1107" s="14">
        <f>Разбивка_по_щитам!P1112</f>
        <v>0</v>
      </c>
      <c r="N1107" s="14"/>
    </row>
    <row r="1108" spans="2:14" x14ac:dyDescent="0.2">
      <c r="B1108" s="14">
        <f>Разбивка_по_щитам!B1113</f>
        <v>0</v>
      </c>
      <c r="C1108" s="14">
        <f>Разбивка_по_щитам!C1113</f>
        <v>0</v>
      </c>
      <c r="D1108" s="14">
        <f>Разбивка_по_щитам!F1113</f>
        <v>0</v>
      </c>
      <c r="E1108" s="14">
        <f>Разбивка_по_щитам!H1113</f>
        <v>0</v>
      </c>
      <c r="F1108" s="14">
        <f>Разбивка_по_щитам!I1113</f>
        <v>0</v>
      </c>
      <c r="G1108" s="14">
        <f>Разбивка_по_щитам!J1113</f>
        <v>0</v>
      </c>
      <c r="H1108" s="14">
        <f>Разбивка_по_щитам!K1113</f>
        <v>0</v>
      </c>
      <c r="I1108" s="14">
        <f>Разбивка_по_щитам!L1113</f>
        <v>0</v>
      </c>
      <c r="J1108" s="14">
        <f>Разбивка_по_щитам!M1113</f>
        <v>0</v>
      </c>
      <c r="K1108" s="14">
        <f>Разбивка_по_щитам!N1113</f>
        <v>0</v>
      </c>
      <c r="L1108" s="14"/>
      <c r="M1108" s="14">
        <f>Разбивка_по_щитам!P1113</f>
        <v>0</v>
      </c>
      <c r="N1108" s="14"/>
    </row>
    <row r="1109" spans="2:14" x14ac:dyDescent="0.2">
      <c r="B1109" s="14">
        <f>Разбивка_по_щитам!B1114</f>
        <v>0</v>
      </c>
      <c r="C1109" s="14">
        <f>Разбивка_по_щитам!C1114</f>
        <v>0</v>
      </c>
      <c r="D1109" s="14">
        <f>Разбивка_по_щитам!F1114</f>
        <v>0</v>
      </c>
      <c r="E1109" s="14">
        <f>Разбивка_по_щитам!H1114</f>
        <v>0</v>
      </c>
      <c r="F1109" s="14">
        <f>Разбивка_по_щитам!I1114</f>
        <v>0</v>
      </c>
      <c r="G1109" s="14">
        <f>Разбивка_по_щитам!J1114</f>
        <v>0</v>
      </c>
      <c r="H1109" s="14">
        <f>Разбивка_по_щитам!K1114</f>
        <v>0</v>
      </c>
      <c r="I1109" s="14">
        <f>Разбивка_по_щитам!L1114</f>
        <v>0</v>
      </c>
      <c r="J1109" s="14">
        <f>Разбивка_по_щитам!M1114</f>
        <v>0</v>
      </c>
      <c r="K1109" s="14">
        <f>Разбивка_по_щитам!N1114</f>
        <v>0</v>
      </c>
      <c r="L1109" s="14"/>
      <c r="M1109" s="14">
        <f>Разбивка_по_щитам!P1114</f>
        <v>0</v>
      </c>
      <c r="N1109" s="14"/>
    </row>
    <row r="1110" spans="2:14" x14ac:dyDescent="0.2">
      <c r="B1110" s="14">
        <f>Разбивка_по_щитам!B1115</f>
        <v>0</v>
      </c>
      <c r="C1110" s="14">
        <f>Разбивка_по_щитам!C1115</f>
        <v>0</v>
      </c>
      <c r="D1110" s="14">
        <f>Разбивка_по_щитам!F1115</f>
        <v>0</v>
      </c>
      <c r="E1110" s="14">
        <f>Разбивка_по_щитам!H1115</f>
        <v>0</v>
      </c>
      <c r="F1110" s="14">
        <f>Разбивка_по_щитам!I1115</f>
        <v>0</v>
      </c>
      <c r="G1110" s="14">
        <f>Разбивка_по_щитам!J1115</f>
        <v>0</v>
      </c>
      <c r="H1110" s="14">
        <f>Разбивка_по_щитам!K1115</f>
        <v>0</v>
      </c>
      <c r="I1110" s="14">
        <f>Разбивка_по_щитам!L1115</f>
        <v>0</v>
      </c>
      <c r="J1110" s="14">
        <f>Разбивка_по_щитам!M1115</f>
        <v>0</v>
      </c>
      <c r="K1110" s="14">
        <f>Разбивка_по_щитам!N1115</f>
        <v>0</v>
      </c>
      <c r="L1110" s="14"/>
      <c r="M1110" s="14">
        <f>Разбивка_по_щитам!P1115</f>
        <v>0</v>
      </c>
      <c r="N1110" s="14"/>
    </row>
    <row r="1111" spans="2:14" x14ac:dyDescent="0.2">
      <c r="B1111" s="14">
        <f>Разбивка_по_щитам!B1116</f>
        <v>0</v>
      </c>
      <c r="C1111" s="14">
        <f>Разбивка_по_щитам!C1116</f>
        <v>0</v>
      </c>
      <c r="D1111" s="14">
        <f>Разбивка_по_щитам!F1116</f>
        <v>0</v>
      </c>
      <c r="E1111" s="14">
        <f>Разбивка_по_щитам!H1116</f>
        <v>0</v>
      </c>
      <c r="F1111" s="14">
        <f>Разбивка_по_щитам!I1116</f>
        <v>0</v>
      </c>
      <c r="G1111" s="14">
        <f>Разбивка_по_щитам!J1116</f>
        <v>0</v>
      </c>
      <c r="H1111" s="14">
        <f>Разбивка_по_щитам!K1116</f>
        <v>0</v>
      </c>
      <c r="I1111" s="14">
        <f>Разбивка_по_щитам!L1116</f>
        <v>0</v>
      </c>
      <c r="J1111" s="14">
        <f>Разбивка_по_щитам!M1116</f>
        <v>0</v>
      </c>
      <c r="K1111" s="14">
        <f>Разбивка_по_щитам!N1116</f>
        <v>0</v>
      </c>
      <c r="L1111" s="14"/>
      <c r="M1111" s="14">
        <f>Разбивка_по_щитам!P1116</f>
        <v>0</v>
      </c>
      <c r="N1111" s="14"/>
    </row>
    <row r="1112" spans="2:14" x14ac:dyDescent="0.2">
      <c r="B1112" s="14">
        <f>Разбивка_по_щитам!B1117</f>
        <v>0</v>
      </c>
      <c r="C1112" s="14">
        <f>Разбивка_по_щитам!C1117</f>
        <v>0</v>
      </c>
      <c r="D1112" s="14">
        <f>Разбивка_по_щитам!F1117</f>
        <v>0</v>
      </c>
      <c r="E1112" s="14">
        <f>Разбивка_по_щитам!H1117</f>
        <v>0</v>
      </c>
      <c r="F1112" s="14">
        <f>Разбивка_по_щитам!I1117</f>
        <v>0</v>
      </c>
      <c r="G1112" s="14">
        <f>Разбивка_по_щитам!J1117</f>
        <v>0</v>
      </c>
      <c r="H1112" s="14">
        <f>Разбивка_по_щитам!K1117</f>
        <v>0</v>
      </c>
      <c r="I1112" s="14">
        <f>Разбивка_по_щитам!L1117</f>
        <v>0</v>
      </c>
      <c r="J1112" s="14">
        <f>Разбивка_по_щитам!M1117</f>
        <v>0</v>
      </c>
      <c r="K1112" s="14">
        <f>Разбивка_по_щитам!N1117</f>
        <v>0</v>
      </c>
      <c r="L1112" s="14"/>
      <c r="M1112" s="14">
        <f>Разбивка_по_щитам!P1117</f>
        <v>0</v>
      </c>
      <c r="N1112" s="14"/>
    </row>
    <row r="1113" spans="2:14" x14ac:dyDescent="0.2">
      <c r="B1113" s="14">
        <f>Разбивка_по_щитам!B1118</f>
        <v>0</v>
      </c>
      <c r="C1113" s="14">
        <f>Разбивка_по_щитам!C1118</f>
        <v>0</v>
      </c>
      <c r="D1113" s="14">
        <f>Разбивка_по_щитам!F1118</f>
        <v>0</v>
      </c>
      <c r="E1113" s="14">
        <f>Разбивка_по_щитам!H1118</f>
        <v>0</v>
      </c>
      <c r="F1113" s="14">
        <f>Разбивка_по_щитам!I1118</f>
        <v>0</v>
      </c>
      <c r="G1113" s="14">
        <f>Разбивка_по_щитам!J1118</f>
        <v>0</v>
      </c>
      <c r="H1113" s="14">
        <f>Разбивка_по_щитам!K1118</f>
        <v>0</v>
      </c>
      <c r="I1113" s="14">
        <f>Разбивка_по_щитам!L1118</f>
        <v>0</v>
      </c>
      <c r="J1113" s="14">
        <f>Разбивка_по_щитам!M1118</f>
        <v>0</v>
      </c>
      <c r="K1113" s="14">
        <f>Разбивка_по_щитам!N1118</f>
        <v>0</v>
      </c>
      <c r="L1113" s="14"/>
      <c r="M1113" s="14">
        <f>Разбивка_по_щитам!P1118</f>
        <v>0</v>
      </c>
      <c r="N1113" s="14"/>
    </row>
    <row r="1114" spans="2:14" x14ac:dyDescent="0.2">
      <c r="B1114" s="14">
        <f>Разбивка_по_щитам!B1119</f>
        <v>0</v>
      </c>
      <c r="C1114" s="14">
        <f>Разбивка_по_щитам!C1119</f>
        <v>0</v>
      </c>
      <c r="D1114" s="14">
        <f>Разбивка_по_щитам!F1119</f>
        <v>0</v>
      </c>
      <c r="E1114" s="14">
        <f>Разбивка_по_щитам!H1119</f>
        <v>0</v>
      </c>
      <c r="F1114" s="14">
        <f>Разбивка_по_щитам!I1119</f>
        <v>0</v>
      </c>
      <c r="G1114" s="14">
        <f>Разбивка_по_щитам!J1119</f>
        <v>0</v>
      </c>
      <c r="H1114" s="14">
        <f>Разбивка_по_щитам!K1119</f>
        <v>0</v>
      </c>
      <c r="I1114" s="14">
        <f>Разбивка_по_щитам!L1119</f>
        <v>0</v>
      </c>
      <c r="J1114" s="14">
        <f>Разбивка_по_щитам!M1119</f>
        <v>0</v>
      </c>
      <c r="K1114" s="14">
        <f>Разбивка_по_щитам!N1119</f>
        <v>0</v>
      </c>
      <c r="L1114" s="14"/>
      <c r="M1114" s="14">
        <f>Разбивка_по_щитам!P1119</f>
        <v>0</v>
      </c>
      <c r="N1114" s="14"/>
    </row>
    <row r="1115" spans="2:14" x14ac:dyDescent="0.2">
      <c r="B1115" s="14">
        <f>Разбивка_по_щитам!B1120</f>
        <v>0</v>
      </c>
      <c r="C1115" s="14">
        <f>Разбивка_по_щитам!C1120</f>
        <v>0</v>
      </c>
      <c r="D1115" s="14">
        <f>Разбивка_по_щитам!F1120</f>
        <v>0</v>
      </c>
      <c r="E1115" s="14">
        <f>Разбивка_по_щитам!H1120</f>
        <v>0</v>
      </c>
      <c r="F1115" s="14">
        <f>Разбивка_по_щитам!I1120</f>
        <v>0</v>
      </c>
      <c r="G1115" s="14">
        <f>Разбивка_по_щитам!J1120</f>
        <v>0</v>
      </c>
      <c r="H1115" s="14">
        <f>Разбивка_по_щитам!K1120</f>
        <v>0</v>
      </c>
      <c r="I1115" s="14">
        <f>Разбивка_по_щитам!L1120</f>
        <v>0</v>
      </c>
      <c r="J1115" s="14">
        <f>Разбивка_по_щитам!M1120</f>
        <v>0</v>
      </c>
      <c r="K1115" s="14">
        <f>Разбивка_по_щитам!N1120</f>
        <v>0</v>
      </c>
      <c r="L1115" s="14"/>
      <c r="M1115" s="14">
        <f>Разбивка_по_щитам!P1120</f>
        <v>0</v>
      </c>
      <c r="N1115" s="14"/>
    </row>
    <row r="1116" spans="2:14" x14ac:dyDescent="0.2">
      <c r="B1116" s="14">
        <f>Разбивка_по_щитам!B1121</f>
        <v>0</v>
      </c>
      <c r="C1116" s="14">
        <f>Разбивка_по_щитам!C1121</f>
        <v>0</v>
      </c>
      <c r="D1116" s="14">
        <f>Разбивка_по_щитам!F1121</f>
        <v>0</v>
      </c>
      <c r="E1116" s="14">
        <f>Разбивка_по_щитам!H1121</f>
        <v>0</v>
      </c>
      <c r="F1116" s="14">
        <f>Разбивка_по_щитам!I1121</f>
        <v>0</v>
      </c>
      <c r="G1116" s="14">
        <f>Разбивка_по_щитам!J1121</f>
        <v>0</v>
      </c>
      <c r="H1116" s="14">
        <f>Разбивка_по_щитам!K1121</f>
        <v>0</v>
      </c>
      <c r="I1116" s="14">
        <f>Разбивка_по_щитам!L1121</f>
        <v>0</v>
      </c>
      <c r="J1116" s="14">
        <f>Разбивка_по_щитам!M1121</f>
        <v>0</v>
      </c>
      <c r="K1116" s="14">
        <f>Разбивка_по_щитам!N1121</f>
        <v>0</v>
      </c>
      <c r="L1116" s="14"/>
      <c r="M1116" s="14">
        <f>Разбивка_по_щитам!P1121</f>
        <v>0</v>
      </c>
      <c r="N1116" s="14"/>
    </row>
    <row r="1117" spans="2:14" x14ac:dyDescent="0.2">
      <c r="B1117" s="14">
        <f>Разбивка_по_щитам!B1122</f>
        <v>0</v>
      </c>
      <c r="C1117" s="14">
        <f>Разбивка_по_щитам!C1122</f>
        <v>0</v>
      </c>
      <c r="D1117" s="14">
        <f>Разбивка_по_щитам!F1122</f>
        <v>0</v>
      </c>
      <c r="E1117" s="14">
        <f>Разбивка_по_щитам!H1122</f>
        <v>0</v>
      </c>
      <c r="F1117" s="14">
        <f>Разбивка_по_щитам!I1122</f>
        <v>0</v>
      </c>
      <c r="G1117" s="14">
        <f>Разбивка_по_щитам!J1122</f>
        <v>0</v>
      </c>
      <c r="H1117" s="14">
        <f>Разбивка_по_щитам!K1122</f>
        <v>0</v>
      </c>
      <c r="I1117" s="14">
        <f>Разбивка_по_щитам!L1122</f>
        <v>0</v>
      </c>
      <c r="J1117" s="14">
        <f>Разбивка_по_щитам!M1122</f>
        <v>0</v>
      </c>
      <c r="K1117" s="14">
        <f>Разбивка_по_щитам!N1122</f>
        <v>0</v>
      </c>
      <c r="L1117" s="14"/>
      <c r="M1117" s="14">
        <f>Разбивка_по_щитам!P1122</f>
        <v>0</v>
      </c>
      <c r="N1117" s="14"/>
    </row>
    <row r="1118" spans="2:14" x14ac:dyDescent="0.2">
      <c r="B1118" s="14">
        <f>Разбивка_по_щитам!B1123</f>
        <v>0</v>
      </c>
      <c r="C1118" s="14">
        <f>Разбивка_по_щитам!C1123</f>
        <v>0</v>
      </c>
      <c r="D1118" s="14">
        <f>Разбивка_по_щитам!F1123</f>
        <v>0</v>
      </c>
      <c r="E1118" s="14">
        <f>Разбивка_по_щитам!H1123</f>
        <v>0</v>
      </c>
      <c r="F1118" s="14">
        <f>Разбивка_по_щитам!I1123</f>
        <v>0</v>
      </c>
      <c r="G1118" s="14">
        <f>Разбивка_по_щитам!J1123</f>
        <v>0</v>
      </c>
      <c r="H1118" s="14">
        <f>Разбивка_по_щитам!K1123</f>
        <v>0</v>
      </c>
      <c r="I1118" s="14">
        <f>Разбивка_по_щитам!L1123</f>
        <v>0</v>
      </c>
      <c r="J1118" s="14">
        <f>Разбивка_по_щитам!M1123</f>
        <v>0</v>
      </c>
      <c r="K1118" s="14">
        <f>Разбивка_по_щитам!N1123</f>
        <v>0</v>
      </c>
      <c r="L1118" s="14"/>
      <c r="M1118" s="14">
        <f>Разбивка_по_щитам!P1123</f>
        <v>0</v>
      </c>
      <c r="N1118" s="14"/>
    </row>
    <row r="1119" spans="2:14" x14ac:dyDescent="0.2">
      <c r="B1119" s="14">
        <f>Разбивка_по_щитам!B1124</f>
        <v>0</v>
      </c>
      <c r="C1119" s="14">
        <f>Разбивка_по_щитам!C1124</f>
        <v>0</v>
      </c>
      <c r="D1119" s="14">
        <f>Разбивка_по_щитам!F1124</f>
        <v>0</v>
      </c>
      <c r="E1119" s="14">
        <f>Разбивка_по_щитам!H1124</f>
        <v>0</v>
      </c>
      <c r="F1119" s="14">
        <f>Разбивка_по_щитам!I1124</f>
        <v>0</v>
      </c>
      <c r="G1119" s="14">
        <f>Разбивка_по_щитам!J1124</f>
        <v>0</v>
      </c>
      <c r="H1119" s="14">
        <f>Разбивка_по_щитам!K1124</f>
        <v>0</v>
      </c>
      <c r="I1119" s="14">
        <f>Разбивка_по_щитам!L1124</f>
        <v>0</v>
      </c>
      <c r="J1119" s="14">
        <f>Разбивка_по_щитам!M1124</f>
        <v>0</v>
      </c>
      <c r="K1119" s="14">
        <f>Разбивка_по_щитам!N1124</f>
        <v>0</v>
      </c>
      <c r="L1119" s="14"/>
      <c r="M1119" s="14">
        <f>Разбивка_по_щитам!P1124</f>
        <v>0</v>
      </c>
      <c r="N1119" s="14"/>
    </row>
    <row r="1120" spans="2:14" x14ac:dyDescent="0.2">
      <c r="B1120" s="14">
        <f>Разбивка_по_щитам!B1125</f>
        <v>0</v>
      </c>
      <c r="C1120" s="14">
        <f>Разбивка_по_щитам!C1125</f>
        <v>0</v>
      </c>
      <c r="D1120" s="14">
        <f>Разбивка_по_щитам!F1125</f>
        <v>0</v>
      </c>
      <c r="E1120" s="14">
        <f>Разбивка_по_щитам!H1125</f>
        <v>0</v>
      </c>
      <c r="F1120" s="14">
        <f>Разбивка_по_щитам!I1125</f>
        <v>0</v>
      </c>
      <c r="G1120" s="14">
        <f>Разбивка_по_щитам!J1125</f>
        <v>0</v>
      </c>
      <c r="H1120" s="14">
        <f>Разбивка_по_щитам!K1125</f>
        <v>0</v>
      </c>
      <c r="I1120" s="14">
        <f>Разбивка_по_щитам!L1125</f>
        <v>0</v>
      </c>
      <c r="J1120" s="14">
        <f>Разбивка_по_щитам!M1125</f>
        <v>0</v>
      </c>
      <c r="K1120" s="14">
        <f>Разбивка_по_щитам!N1125</f>
        <v>0</v>
      </c>
      <c r="L1120" s="14"/>
      <c r="M1120" s="14">
        <f>Разбивка_по_щитам!P1125</f>
        <v>0</v>
      </c>
      <c r="N1120" s="14"/>
    </row>
    <row r="1121" spans="2:14" x14ac:dyDescent="0.2">
      <c r="B1121" s="14">
        <f>Разбивка_по_щитам!B1126</f>
        <v>0</v>
      </c>
      <c r="C1121" s="14">
        <f>Разбивка_по_щитам!C1126</f>
        <v>0</v>
      </c>
      <c r="D1121" s="14">
        <f>Разбивка_по_щитам!F1126</f>
        <v>0</v>
      </c>
      <c r="E1121" s="14">
        <f>Разбивка_по_щитам!H1126</f>
        <v>0</v>
      </c>
      <c r="F1121" s="14">
        <f>Разбивка_по_щитам!I1126</f>
        <v>0</v>
      </c>
      <c r="G1121" s="14">
        <f>Разбивка_по_щитам!J1126</f>
        <v>0</v>
      </c>
      <c r="H1121" s="14">
        <f>Разбивка_по_щитам!K1126</f>
        <v>0</v>
      </c>
      <c r="I1121" s="14">
        <f>Разбивка_по_щитам!L1126</f>
        <v>0</v>
      </c>
      <c r="J1121" s="14">
        <f>Разбивка_по_щитам!M1126</f>
        <v>0</v>
      </c>
      <c r="K1121" s="14">
        <f>Разбивка_по_щитам!N1126</f>
        <v>0</v>
      </c>
      <c r="L1121" s="14"/>
      <c r="M1121" s="14">
        <f>Разбивка_по_щитам!P1126</f>
        <v>0</v>
      </c>
      <c r="N1121" s="14"/>
    </row>
    <row r="1122" spans="2:14" x14ac:dyDescent="0.2">
      <c r="B1122" s="14">
        <f>Разбивка_по_щитам!B1127</f>
        <v>0</v>
      </c>
      <c r="C1122" s="14">
        <f>Разбивка_по_щитам!C1127</f>
        <v>0</v>
      </c>
      <c r="D1122" s="14">
        <f>Разбивка_по_щитам!F1127</f>
        <v>0</v>
      </c>
      <c r="E1122" s="14">
        <f>Разбивка_по_щитам!H1127</f>
        <v>0</v>
      </c>
      <c r="F1122" s="14">
        <f>Разбивка_по_щитам!I1127</f>
        <v>0</v>
      </c>
      <c r="G1122" s="14">
        <f>Разбивка_по_щитам!J1127</f>
        <v>0</v>
      </c>
      <c r="H1122" s="14">
        <f>Разбивка_по_щитам!K1127</f>
        <v>0</v>
      </c>
      <c r="I1122" s="14">
        <f>Разбивка_по_щитам!L1127</f>
        <v>0</v>
      </c>
      <c r="J1122" s="14">
        <f>Разбивка_по_щитам!M1127</f>
        <v>0</v>
      </c>
      <c r="K1122" s="14">
        <f>Разбивка_по_щитам!N1127</f>
        <v>0</v>
      </c>
      <c r="L1122" s="14"/>
      <c r="M1122" s="14">
        <f>Разбивка_по_щитам!P1127</f>
        <v>0</v>
      </c>
      <c r="N1122" s="14"/>
    </row>
    <row r="1123" spans="2:14" x14ac:dyDescent="0.2">
      <c r="B1123" s="14">
        <f>Разбивка_по_щитам!B1128</f>
        <v>0</v>
      </c>
      <c r="C1123" s="14">
        <f>Разбивка_по_щитам!C1128</f>
        <v>0</v>
      </c>
      <c r="D1123" s="14">
        <f>Разбивка_по_щитам!F1128</f>
        <v>0</v>
      </c>
      <c r="E1123" s="14">
        <f>Разбивка_по_щитам!H1128</f>
        <v>0</v>
      </c>
      <c r="F1123" s="14">
        <f>Разбивка_по_щитам!I1128</f>
        <v>0</v>
      </c>
      <c r="G1123" s="14">
        <f>Разбивка_по_щитам!J1128</f>
        <v>0</v>
      </c>
      <c r="H1123" s="14">
        <f>Разбивка_по_щитам!K1128</f>
        <v>0</v>
      </c>
      <c r="I1123" s="14">
        <f>Разбивка_по_щитам!L1128</f>
        <v>0</v>
      </c>
      <c r="J1123" s="14">
        <f>Разбивка_по_щитам!M1128</f>
        <v>0</v>
      </c>
      <c r="K1123" s="14">
        <f>Разбивка_по_щитам!N1128</f>
        <v>0</v>
      </c>
      <c r="L1123" s="14"/>
      <c r="M1123" s="14">
        <f>Разбивка_по_щитам!P1128</f>
        <v>0</v>
      </c>
      <c r="N1123" s="14"/>
    </row>
    <row r="1124" spans="2:14" x14ac:dyDescent="0.2">
      <c r="B1124" s="14">
        <f>Разбивка_по_щитам!B1129</f>
        <v>0</v>
      </c>
      <c r="C1124" s="14">
        <f>Разбивка_по_щитам!C1129</f>
        <v>0</v>
      </c>
      <c r="D1124" s="14">
        <f>Разбивка_по_щитам!F1129</f>
        <v>0</v>
      </c>
      <c r="E1124" s="14">
        <f>Разбивка_по_щитам!H1129</f>
        <v>0</v>
      </c>
      <c r="F1124" s="14">
        <f>Разбивка_по_щитам!I1129</f>
        <v>0</v>
      </c>
      <c r="G1124" s="14">
        <f>Разбивка_по_щитам!J1129</f>
        <v>0</v>
      </c>
      <c r="H1124" s="14">
        <f>Разбивка_по_щитам!K1129</f>
        <v>0</v>
      </c>
      <c r="I1124" s="14">
        <f>Разбивка_по_щитам!L1129</f>
        <v>0</v>
      </c>
      <c r="J1124" s="14">
        <f>Разбивка_по_щитам!M1129</f>
        <v>0</v>
      </c>
      <c r="K1124" s="14">
        <f>Разбивка_по_щитам!N1129</f>
        <v>0</v>
      </c>
      <c r="L1124" s="14"/>
      <c r="M1124" s="14">
        <f>Разбивка_по_щитам!P1129</f>
        <v>0</v>
      </c>
      <c r="N1124" s="14"/>
    </row>
    <row r="1125" spans="2:14" x14ac:dyDescent="0.2">
      <c r="B1125" s="14">
        <f>Разбивка_по_щитам!B1130</f>
        <v>0</v>
      </c>
      <c r="C1125" s="14">
        <f>Разбивка_по_щитам!C1130</f>
        <v>0</v>
      </c>
      <c r="D1125" s="14">
        <f>Разбивка_по_щитам!F1130</f>
        <v>0</v>
      </c>
      <c r="E1125" s="14">
        <f>Разбивка_по_щитам!H1130</f>
        <v>0</v>
      </c>
      <c r="F1125" s="14">
        <f>Разбивка_по_щитам!I1130</f>
        <v>0</v>
      </c>
      <c r="G1125" s="14">
        <f>Разбивка_по_щитам!J1130</f>
        <v>0</v>
      </c>
      <c r="H1125" s="14">
        <f>Разбивка_по_щитам!K1130</f>
        <v>0</v>
      </c>
      <c r="I1125" s="14">
        <f>Разбивка_по_щитам!L1130</f>
        <v>0</v>
      </c>
      <c r="J1125" s="14">
        <f>Разбивка_по_щитам!M1130</f>
        <v>0</v>
      </c>
      <c r="K1125" s="14">
        <f>Разбивка_по_щитам!N1130</f>
        <v>0</v>
      </c>
      <c r="L1125" s="14"/>
      <c r="M1125" s="14">
        <f>Разбивка_по_щитам!P1130</f>
        <v>0</v>
      </c>
      <c r="N1125" s="14"/>
    </row>
    <row r="1126" spans="2:14" x14ac:dyDescent="0.2">
      <c r="B1126" s="14">
        <f>Разбивка_по_щитам!B1131</f>
        <v>0</v>
      </c>
      <c r="C1126" s="14">
        <f>Разбивка_по_щитам!C1131</f>
        <v>0</v>
      </c>
      <c r="D1126" s="14">
        <f>Разбивка_по_щитам!F1131</f>
        <v>0</v>
      </c>
      <c r="E1126" s="14">
        <f>Разбивка_по_щитам!H1131</f>
        <v>0</v>
      </c>
      <c r="F1126" s="14">
        <f>Разбивка_по_щитам!I1131</f>
        <v>0</v>
      </c>
      <c r="G1126" s="14">
        <f>Разбивка_по_щитам!J1131</f>
        <v>0</v>
      </c>
      <c r="H1126" s="14">
        <f>Разбивка_по_щитам!K1131</f>
        <v>0</v>
      </c>
      <c r="I1126" s="14">
        <f>Разбивка_по_щитам!L1131</f>
        <v>0</v>
      </c>
      <c r="J1126" s="14">
        <f>Разбивка_по_щитам!M1131</f>
        <v>0</v>
      </c>
      <c r="K1126" s="14">
        <f>Разбивка_по_щитам!N1131</f>
        <v>0</v>
      </c>
      <c r="L1126" s="14"/>
      <c r="M1126" s="14">
        <f>Разбивка_по_щитам!P1131</f>
        <v>0</v>
      </c>
      <c r="N1126" s="14"/>
    </row>
    <row r="1127" spans="2:14" x14ac:dyDescent="0.2">
      <c r="B1127" s="14">
        <f>Разбивка_по_щитам!B1132</f>
        <v>0</v>
      </c>
      <c r="C1127" s="14">
        <f>Разбивка_по_щитам!C1132</f>
        <v>0</v>
      </c>
      <c r="D1127" s="14">
        <f>Разбивка_по_щитам!F1132</f>
        <v>0</v>
      </c>
      <c r="E1127" s="14">
        <f>Разбивка_по_щитам!H1132</f>
        <v>0</v>
      </c>
      <c r="F1127" s="14">
        <f>Разбивка_по_щитам!I1132</f>
        <v>0</v>
      </c>
      <c r="G1127" s="14">
        <f>Разбивка_по_щитам!J1132</f>
        <v>0</v>
      </c>
      <c r="H1127" s="14">
        <f>Разбивка_по_щитам!K1132</f>
        <v>0</v>
      </c>
      <c r="I1127" s="14">
        <f>Разбивка_по_щитам!L1132</f>
        <v>0</v>
      </c>
      <c r="J1127" s="14">
        <f>Разбивка_по_щитам!M1132</f>
        <v>0</v>
      </c>
      <c r="K1127" s="14">
        <f>Разбивка_по_щитам!N1132</f>
        <v>0</v>
      </c>
      <c r="L1127" s="14"/>
      <c r="M1127" s="14">
        <f>Разбивка_по_щитам!P1132</f>
        <v>0</v>
      </c>
      <c r="N1127" s="14"/>
    </row>
    <row r="1128" spans="2:14" x14ac:dyDescent="0.2">
      <c r="B1128" s="14">
        <f>Разбивка_по_щитам!B1133</f>
        <v>0</v>
      </c>
      <c r="C1128" s="14">
        <f>Разбивка_по_щитам!C1133</f>
        <v>0</v>
      </c>
      <c r="D1128" s="14">
        <f>Разбивка_по_щитам!F1133</f>
        <v>0</v>
      </c>
      <c r="E1128" s="14">
        <f>Разбивка_по_щитам!H1133</f>
        <v>0</v>
      </c>
      <c r="F1128" s="14">
        <f>Разбивка_по_щитам!I1133</f>
        <v>0</v>
      </c>
      <c r="G1128" s="14">
        <f>Разбивка_по_щитам!J1133</f>
        <v>0</v>
      </c>
      <c r="H1128" s="14">
        <f>Разбивка_по_щитам!K1133</f>
        <v>0</v>
      </c>
      <c r="I1128" s="14">
        <f>Разбивка_по_щитам!L1133</f>
        <v>0</v>
      </c>
      <c r="J1128" s="14">
        <f>Разбивка_по_щитам!M1133</f>
        <v>0</v>
      </c>
      <c r="K1128" s="14">
        <f>Разбивка_по_щитам!N1133</f>
        <v>0</v>
      </c>
      <c r="L1128" s="14"/>
      <c r="M1128" s="14">
        <f>Разбивка_по_щитам!P1133</f>
        <v>0</v>
      </c>
      <c r="N1128" s="14"/>
    </row>
    <row r="1129" spans="2:14" x14ac:dyDescent="0.2">
      <c r="B1129" s="14">
        <f>Разбивка_по_щитам!B1134</f>
        <v>0</v>
      </c>
      <c r="C1129" s="14">
        <f>Разбивка_по_щитам!C1134</f>
        <v>0</v>
      </c>
      <c r="D1129" s="14">
        <f>Разбивка_по_щитам!F1134</f>
        <v>0</v>
      </c>
      <c r="E1129" s="14">
        <f>Разбивка_по_щитам!H1134</f>
        <v>0</v>
      </c>
      <c r="F1129" s="14">
        <f>Разбивка_по_щитам!I1134</f>
        <v>0</v>
      </c>
      <c r="G1129" s="14">
        <f>Разбивка_по_щитам!J1134</f>
        <v>0</v>
      </c>
      <c r="H1129" s="14">
        <f>Разбивка_по_щитам!K1134</f>
        <v>0</v>
      </c>
      <c r="I1129" s="14">
        <f>Разбивка_по_щитам!L1134</f>
        <v>0</v>
      </c>
      <c r="J1129" s="14">
        <f>Разбивка_по_щитам!M1134</f>
        <v>0</v>
      </c>
      <c r="K1129" s="14">
        <f>Разбивка_по_щитам!N1134</f>
        <v>0</v>
      </c>
      <c r="L1129" s="14"/>
      <c r="M1129" s="14">
        <f>Разбивка_по_щитам!P1134</f>
        <v>0</v>
      </c>
      <c r="N1129" s="14"/>
    </row>
    <row r="1130" spans="2:14" x14ac:dyDescent="0.2">
      <c r="B1130" s="14">
        <f>Разбивка_по_щитам!B1135</f>
        <v>0</v>
      </c>
      <c r="C1130" s="14">
        <f>Разбивка_по_щитам!C1135</f>
        <v>0</v>
      </c>
      <c r="D1130" s="14">
        <f>Разбивка_по_щитам!F1135</f>
        <v>0</v>
      </c>
      <c r="E1130" s="14">
        <f>Разбивка_по_щитам!H1135</f>
        <v>0</v>
      </c>
      <c r="F1130" s="14">
        <f>Разбивка_по_щитам!I1135</f>
        <v>0</v>
      </c>
      <c r="G1130" s="14">
        <f>Разбивка_по_щитам!J1135</f>
        <v>0</v>
      </c>
      <c r="H1130" s="14">
        <f>Разбивка_по_щитам!K1135</f>
        <v>0</v>
      </c>
      <c r="I1130" s="14">
        <f>Разбивка_по_щитам!L1135</f>
        <v>0</v>
      </c>
      <c r="J1130" s="14">
        <f>Разбивка_по_щитам!M1135</f>
        <v>0</v>
      </c>
      <c r="K1130" s="14">
        <f>Разбивка_по_щитам!N1135</f>
        <v>0</v>
      </c>
      <c r="L1130" s="14"/>
      <c r="M1130" s="14">
        <f>Разбивка_по_щитам!P1135</f>
        <v>0</v>
      </c>
      <c r="N1130" s="14"/>
    </row>
    <row r="1131" spans="2:14" x14ac:dyDescent="0.2">
      <c r="B1131" s="14">
        <f>Разбивка_по_щитам!B1136</f>
        <v>0</v>
      </c>
      <c r="C1131" s="14">
        <f>Разбивка_по_щитам!C1136</f>
        <v>0</v>
      </c>
      <c r="D1131" s="14">
        <f>Разбивка_по_щитам!F1136</f>
        <v>0</v>
      </c>
      <c r="E1131" s="14">
        <f>Разбивка_по_щитам!H1136</f>
        <v>0</v>
      </c>
      <c r="F1131" s="14">
        <f>Разбивка_по_щитам!I1136</f>
        <v>0</v>
      </c>
      <c r="G1131" s="14">
        <f>Разбивка_по_щитам!J1136</f>
        <v>0</v>
      </c>
      <c r="H1131" s="14">
        <f>Разбивка_по_щитам!K1136</f>
        <v>0</v>
      </c>
      <c r="I1131" s="14">
        <f>Разбивка_по_щитам!L1136</f>
        <v>0</v>
      </c>
      <c r="J1131" s="14">
        <f>Разбивка_по_щитам!M1136</f>
        <v>0</v>
      </c>
      <c r="K1131" s="14">
        <f>Разбивка_по_щитам!N1136</f>
        <v>0</v>
      </c>
      <c r="L1131" s="14"/>
      <c r="M1131" s="14">
        <f>Разбивка_по_щитам!P1136</f>
        <v>0</v>
      </c>
      <c r="N1131" s="14"/>
    </row>
    <row r="1132" spans="2:14" x14ac:dyDescent="0.2">
      <c r="B1132" s="14">
        <f>Разбивка_по_щитам!B1137</f>
        <v>0</v>
      </c>
      <c r="C1132" s="14">
        <f>Разбивка_по_щитам!C1137</f>
        <v>0</v>
      </c>
      <c r="D1132" s="14">
        <f>Разбивка_по_щитам!F1137</f>
        <v>0</v>
      </c>
      <c r="E1132" s="14">
        <f>Разбивка_по_щитам!H1137</f>
        <v>0</v>
      </c>
      <c r="F1132" s="14">
        <f>Разбивка_по_щитам!I1137</f>
        <v>0</v>
      </c>
      <c r="G1132" s="14">
        <f>Разбивка_по_щитам!J1137</f>
        <v>0</v>
      </c>
      <c r="H1132" s="14">
        <f>Разбивка_по_щитам!K1137</f>
        <v>0</v>
      </c>
      <c r="I1132" s="14">
        <f>Разбивка_по_щитам!L1137</f>
        <v>0</v>
      </c>
      <c r="J1132" s="14">
        <f>Разбивка_по_щитам!M1137</f>
        <v>0</v>
      </c>
      <c r="K1132" s="14">
        <f>Разбивка_по_щитам!N1137</f>
        <v>0</v>
      </c>
      <c r="L1132" s="14"/>
      <c r="M1132" s="14">
        <f>Разбивка_по_щитам!P1137</f>
        <v>0</v>
      </c>
      <c r="N1132" s="14"/>
    </row>
    <row r="1133" spans="2:14" x14ac:dyDescent="0.2">
      <c r="B1133" s="14">
        <f>Разбивка_по_щитам!B1138</f>
        <v>0</v>
      </c>
      <c r="C1133" s="14">
        <f>Разбивка_по_щитам!C1138</f>
        <v>0</v>
      </c>
      <c r="D1133" s="14">
        <f>Разбивка_по_щитам!F1138</f>
        <v>0</v>
      </c>
      <c r="E1133" s="14">
        <f>Разбивка_по_щитам!H1138</f>
        <v>0</v>
      </c>
      <c r="F1133" s="14">
        <f>Разбивка_по_щитам!I1138</f>
        <v>0</v>
      </c>
      <c r="G1133" s="14">
        <f>Разбивка_по_щитам!J1138</f>
        <v>0</v>
      </c>
      <c r="H1133" s="14">
        <f>Разбивка_по_щитам!K1138</f>
        <v>0</v>
      </c>
      <c r="I1133" s="14">
        <f>Разбивка_по_щитам!L1138</f>
        <v>0</v>
      </c>
      <c r="J1133" s="14">
        <f>Разбивка_по_щитам!M1138</f>
        <v>0</v>
      </c>
      <c r="K1133" s="14">
        <f>Разбивка_по_щитам!N1138</f>
        <v>0</v>
      </c>
      <c r="L1133" s="14"/>
      <c r="M1133" s="14">
        <f>Разбивка_по_щитам!P1138</f>
        <v>0</v>
      </c>
      <c r="N1133" s="14"/>
    </row>
    <row r="1134" spans="2:14" x14ac:dyDescent="0.2">
      <c r="B1134" s="14">
        <f>Разбивка_по_щитам!B1139</f>
        <v>0</v>
      </c>
      <c r="C1134" s="14">
        <f>Разбивка_по_щитам!C1139</f>
        <v>0</v>
      </c>
      <c r="D1134" s="14">
        <f>Разбивка_по_щитам!F1139</f>
        <v>0</v>
      </c>
      <c r="E1134" s="14">
        <f>Разбивка_по_щитам!H1139</f>
        <v>0</v>
      </c>
      <c r="F1134" s="14">
        <f>Разбивка_по_щитам!I1139</f>
        <v>0</v>
      </c>
      <c r="G1134" s="14">
        <f>Разбивка_по_щитам!J1139</f>
        <v>0</v>
      </c>
      <c r="H1134" s="14">
        <f>Разбивка_по_щитам!K1139</f>
        <v>0</v>
      </c>
      <c r="I1134" s="14">
        <f>Разбивка_по_щитам!L1139</f>
        <v>0</v>
      </c>
      <c r="J1134" s="14">
        <f>Разбивка_по_щитам!M1139</f>
        <v>0</v>
      </c>
      <c r="K1134" s="14">
        <f>Разбивка_по_щитам!N1139</f>
        <v>0</v>
      </c>
      <c r="L1134" s="14"/>
      <c r="M1134" s="14">
        <f>Разбивка_по_щитам!P1139</f>
        <v>0</v>
      </c>
      <c r="N1134" s="14"/>
    </row>
    <row r="1135" spans="2:14" x14ac:dyDescent="0.2">
      <c r="B1135" s="14">
        <f>Разбивка_по_щитам!B1140</f>
        <v>0</v>
      </c>
      <c r="C1135" s="14">
        <f>Разбивка_по_щитам!C1140</f>
        <v>0</v>
      </c>
      <c r="D1135" s="14">
        <f>Разбивка_по_щитам!F1140</f>
        <v>0</v>
      </c>
      <c r="E1135" s="14">
        <f>Разбивка_по_щитам!H1140</f>
        <v>0</v>
      </c>
      <c r="F1135" s="14">
        <f>Разбивка_по_щитам!I1140</f>
        <v>0</v>
      </c>
      <c r="G1135" s="14">
        <f>Разбивка_по_щитам!J1140</f>
        <v>0</v>
      </c>
      <c r="H1135" s="14">
        <f>Разбивка_по_щитам!K1140</f>
        <v>0</v>
      </c>
      <c r="I1135" s="14">
        <f>Разбивка_по_щитам!L1140</f>
        <v>0</v>
      </c>
      <c r="J1135" s="14">
        <f>Разбивка_по_щитам!M1140</f>
        <v>0</v>
      </c>
      <c r="K1135" s="14">
        <f>Разбивка_по_щитам!N1140</f>
        <v>0</v>
      </c>
      <c r="L1135" s="14"/>
      <c r="M1135" s="14">
        <f>Разбивка_по_щитам!P1140</f>
        <v>0</v>
      </c>
      <c r="N1135" s="14"/>
    </row>
    <row r="1136" spans="2:14" x14ac:dyDescent="0.2">
      <c r="B1136" s="14">
        <f>Разбивка_по_щитам!B1141</f>
        <v>0</v>
      </c>
      <c r="C1136" s="14">
        <f>Разбивка_по_щитам!C1141</f>
        <v>0</v>
      </c>
      <c r="D1136" s="14">
        <f>Разбивка_по_щитам!F1141</f>
        <v>0</v>
      </c>
      <c r="E1136" s="14">
        <f>Разбивка_по_щитам!H1141</f>
        <v>0</v>
      </c>
      <c r="F1136" s="14">
        <f>Разбивка_по_щитам!I1141</f>
        <v>0</v>
      </c>
      <c r="G1136" s="14">
        <f>Разбивка_по_щитам!J1141</f>
        <v>0</v>
      </c>
      <c r="H1136" s="14">
        <f>Разбивка_по_щитам!K1141</f>
        <v>0</v>
      </c>
      <c r="I1136" s="14">
        <f>Разбивка_по_щитам!L1141</f>
        <v>0</v>
      </c>
      <c r="J1136" s="14">
        <f>Разбивка_по_щитам!M1141</f>
        <v>0</v>
      </c>
      <c r="K1136" s="14">
        <f>Разбивка_по_щитам!N1141</f>
        <v>0</v>
      </c>
      <c r="L1136" s="14"/>
      <c r="M1136" s="14">
        <f>Разбивка_по_щитам!P1141</f>
        <v>0</v>
      </c>
      <c r="N1136" s="14"/>
    </row>
    <row r="1137" spans="2:14" x14ac:dyDescent="0.2">
      <c r="B1137" s="14">
        <f>Разбивка_по_щитам!B1142</f>
        <v>0</v>
      </c>
      <c r="C1137" s="14">
        <f>Разбивка_по_щитам!C1142</f>
        <v>0</v>
      </c>
      <c r="D1137" s="14">
        <f>Разбивка_по_щитам!F1142</f>
        <v>0</v>
      </c>
      <c r="E1137" s="14">
        <f>Разбивка_по_щитам!H1142</f>
        <v>0</v>
      </c>
      <c r="F1137" s="14">
        <f>Разбивка_по_щитам!I1142</f>
        <v>0</v>
      </c>
      <c r="G1137" s="14">
        <f>Разбивка_по_щитам!J1142</f>
        <v>0</v>
      </c>
      <c r="H1137" s="14">
        <f>Разбивка_по_щитам!K1142</f>
        <v>0</v>
      </c>
      <c r="I1137" s="14">
        <f>Разбивка_по_щитам!L1142</f>
        <v>0</v>
      </c>
      <c r="J1137" s="14">
        <f>Разбивка_по_щитам!M1142</f>
        <v>0</v>
      </c>
      <c r="K1137" s="14">
        <f>Разбивка_по_щитам!N1142</f>
        <v>0</v>
      </c>
      <c r="L1137" s="14"/>
      <c r="M1137" s="14">
        <f>Разбивка_по_щитам!P1142</f>
        <v>0</v>
      </c>
      <c r="N1137" s="14"/>
    </row>
    <row r="1138" spans="2:14" x14ac:dyDescent="0.2">
      <c r="B1138" s="14">
        <f>Разбивка_по_щитам!B1143</f>
        <v>0</v>
      </c>
      <c r="C1138" s="14">
        <f>Разбивка_по_щитам!C1143</f>
        <v>0</v>
      </c>
      <c r="D1138" s="14">
        <f>Разбивка_по_щитам!F1143</f>
        <v>0</v>
      </c>
      <c r="E1138" s="14">
        <f>Разбивка_по_щитам!H1143</f>
        <v>0</v>
      </c>
      <c r="F1138" s="14">
        <f>Разбивка_по_щитам!I1143</f>
        <v>0</v>
      </c>
      <c r="G1138" s="14">
        <f>Разбивка_по_щитам!J1143</f>
        <v>0</v>
      </c>
      <c r="H1138" s="14">
        <f>Разбивка_по_щитам!K1143</f>
        <v>0</v>
      </c>
      <c r="I1138" s="14">
        <f>Разбивка_по_щитам!L1143</f>
        <v>0</v>
      </c>
      <c r="J1138" s="14">
        <f>Разбивка_по_щитам!M1143</f>
        <v>0</v>
      </c>
      <c r="K1138" s="14">
        <f>Разбивка_по_щитам!N1143</f>
        <v>0</v>
      </c>
      <c r="L1138" s="14"/>
      <c r="M1138" s="14">
        <f>Разбивка_по_щитам!P1143</f>
        <v>0</v>
      </c>
      <c r="N1138" s="14"/>
    </row>
    <row r="1139" spans="2:14" x14ac:dyDescent="0.2">
      <c r="B1139" s="14">
        <f>Разбивка_по_щитам!B1144</f>
        <v>0</v>
      </c>
      <c r="C1139" s="14">
        <f>Разбивка_по_щитам!C1144</f>
        <v>0</v>
      </c>
      <c r="D1139" s="14">
        <f>Разбивка_по_щитам!F1144</f>
        <v>0</v>
      </c>
      <c r="E1139" s="14">
        <f>Разбивка_по_щитам!H1144</f>
        <v>0</v>
      </c>
      <c r="F1139" s="14">
        <f>Разбивка_по_щитам!I1144</f>
        <v>0</v>
      </c>
      <c r="G1139" s="14">
        <f>Разбивка_по_щитам!J1144</f>
        <v>0</v>
      </c>
      <c r="H1139" s="14">
        <f>Разбивка_по_щитам!K1144</f>
        <v>0</v>
      </c>
      <c r="I1139" s="14">
        <f>Разбивка_по_щитам!L1144</f>
        <v>0</v>
      </c>
      <c r="J1139" s="14">
        <f>Разбивка_по_щитам!M1144</f>
        <v>0</v>
      </c>
      <c r="K1139" s="14">
        <f>Разбивка_по_щитам!N1144</f>
        <v>0</v>
      </c>
      <c r="L1139" s="14"/>
      <c r="M1139" s="14">
        <f>Разбивка_по_щитам!P1144</f>
        <v>0</v>
      </c>
      <c r="N1139" s="14"/>
    </row>
    <row r="1140" spans="2:14" x14ac:dyDescent="0.2">
      <c r="B1140" s="14">
        <f>Разбивка_по_щитам!B1145</f>
        <v>0</v>
      </c>
      <c r="C1140" s="14">
        <f>Разбивка_по_щитам!C1145</f>
        <v>0</v>
      </c>
      <c r="D1140" s="14">
        <f>Разбивка_по_щитам!F1145</f>
        <v>0</v>
      </c>
      <c r="E1140" s="14">
        <f>Разбивка_по_щитам!H1145</f>
        <v>0</v>
      </c>
      <c r="F1140" s="14">
        <f>Разбивка_по_щитам!I1145</f>
        <v>0</v>
      </c>
      <c r="G1140" s="14">
        <f>Разбивка_по_щитам!J1145</f>
        <v>0</v>
      </c>
      <c r="H1140" s="14">
        <f>Разбивка_по_щитам!K1145</f>
        <v>0</v>
      </c>
      <c r="I1140" s="14">
        <f>Разбивка_по_щитам!L1145</f>
        <v>0</v>
      </c>
      <c r="J1140" s="14">
        <f>Разбивка_по_щитам!M1145</f>
        <v>0</v>
      </c>
      <c r="K1140" s="14">
        <f>Разбивка_по_щитам!N1145</f>
        <v>0</v>
      </c>
      <c r="L1140" s="14"/>
      <c r="M1140" s="14">
        <f>Разбивка_по_щитам!P1145</f>
        <v>0</v>
      </c>
      <c r="N1140" s="14"/>
    </row>
    <row r="1141" spans="2:14" x14ac:dyDescent="0.2">
      <c r="B1141" s="14">
        <f>Разбивка_по_щитам!B1146</f>
        <v>0</v>
      </c>
      <c r="C1141" s="14">
        <f>Разбивка_по_щитам!C1146</f>
        <v>0</v>
      </c>
      <c r="D1141" s="14">
        <f>Разбивка_по_щитам!F1146</f>
        <v>0</v>
      </c>
      <c r="E1141" s="14">
        <f>Разбивка_по_щитам!H1146</f>
        <v>0</v>
      </c>
      <c r="F1141" s="14">
        <f>Разбивка_по_щитам!I1146</f>
        <v>0</v>
      </c>
      <c r="G1141" s="14">
        <f>Разбивка_по_щитам!J1146</f>
        <v>0</v>
      </c>
      <c r="H1141" s="14">
        <f>Разбивка_по_щитам!K1146</f>
        <v>0</v>
      </c>
      <c r="I1141" s="14">
        <f>Разбивка_по_щитам!L1146</f>
        <v>0</v>
      </c>
      <c r="J1141" s="14">
        <f>Разбивка_по_щитам!M1146</f>
        <v>0</v>
      </c>
      <c r="K1141" s="14">
        <f>Разбивка_по_щитам!N1146</f>
        <v>0</v>
      </c>
      <c r="L1141" s="14"/>
      <c r="M1141" s="14">
        <f>Разбивка_по_щитам!P1146</f>
        <v>0</v>
      </c>
      <c r="N1141" s="14"/>
    </row>
    <row r="1142" spans="2:14" x14ac:dyDescent="0.2">
      <c r="B1142" s="14">
        <f>Разбивка_по_щитам!B1147</f>
        <v>0</v>
      </c>
      <c r="C1142" s="14">
        <f>Разбивка_по_щитам!C1147</f>
        <v>0</v>
      </c>
      <c r="D1142" s="14">
        <f>Разбивка_по_щитам!F1147</f>
        <v>0</v>
      </c>
      <c r="E1142" s="14">
        <f>Разбивка_по_щитам!H1147</f>
        <v>0</v>
      </c>
      <c r="F1142" s="14">
        <f>Разбивка_по_щитам!I1147</f>
        <v>0</v>
      </c>
      <c r="G1142" s="14">
        <f>Разбивка_по_щитам!J1147</f>
        <v>0</v>
      </c>
      <c r="H1142" s="14">
        <f>Разбивка_по_щитам!K1147</f>
        <v>0</v>
      </c>
      <c r="I1142" s="14">
        <f>Разбивка_по_щитам!L1147</f>
        <v>0</v>
      </c>
      <c r="J1142" s="14">
        <f>Разбивка_по_щитам!M1147</f>
        <v>0</v>
      </c>
      <c r="K1142" s="14">
        <f>Разбивка_по_щитам!N1147</f>
        <v>0</v>
      </c>
      <c r="L1142" s="14"/>
      <c r="M1142" s="14">
        <f>Разбивка_по_щитам!P1147</f>
        <v>0</v>
      </c>
      <c r="N1142" s="14"/>
    </row>
    <row r="1143" spans="2:14" x14ac:dyDescent="0.2">
      <c r="B1143" s="14">
        <f>Разбивка_по_щитам!B1148</f>
        <v>0</v>
      </c>
      <c r="C1143" s="14">
        <f>Разбивка_по_щитам!C1148</f>
        <v>0</v>
      </c>
      <c r="D1143" s="14">
        <f>Разбивка_по_щитам!F1148</f>
        <v>0</v>
      </c>
      <c r="E1143" s="14">
        <f>Разбивка_по_щитам!H1148</f>
        <v>0</v>
      </c>
      <c r="F1143" s="14">
        <f>Разбивка_по_щитам!I1148</f>
        <v>0</v>
      </c>
      <c r="G1143" s="14">
        <f>Разбивка_по_щитам!J1148</f>
        <v>0</v>
      </c>
      <c r="H1143" s="14">
        <f>Разбивка_по_щитам!K1148</f>
        <v>0</v>
      </c>
      <c r="I1143" s="14">
        <f>Разбивка_по_щитам!L1148</f>
        <v>0</v>
      </c>
      <c r="J1143" s="14">
        <f>Разбивка_по_щитам!M1148</f>
        <v>0</v>
      </c>
      <c r="K1143" s="14">
        <f>Разбивка_по_щитам!N1148</f>
        <v>0</v>
      </c>
      <c r="L1143" s="14"/>
      <c r="M1143" s="14">
        <f>Разбивка_по_щитам!P1148</f>
        <v>0</v>
      </c>
      <c r="N1143" s="14"/>
    </row>
    <row r="1144" spans="2:14" x14ac:dyDescent="0.2">
      <c r="B1144" s="14">
        <f>Разбивка_по_щитам!B1149</f>
        <v>0</v>
      </c>
      <c r="C1144" s="14">
        <f>Разбивка_по_щитам!C1149</f>
        <v>0</v>
      </c>
      <c r="D1144" s="14">
        <f>Разбивка_по_щитам!F1149</f>
        <v>0</v>
      </c>
      <c r="E1144" s="14">
        <f>Разбивка_по_щитам!H1149</f>
        <v>0</v>
      </c>
      <c r="F1144" s="14">
        <f>Разбивка_по_щитам!I1149</f>
        <v>0</v>
      </c>
      <c r="G1144" s="14">
        <f>Разбивка_по_щитам!J1149</f>
        <v>0</v>
      </c>
      <c r="H1144" s="14">
        <f>Разбивка_по_щитам!K1149</f>
        <v>0</v>
      </c>
      <c r="I1144" s="14">
        <f>Разбивка_по_щитам!L1149</f>
        <v>0</v>
      </c>
      <c r="J1144" s="14">
        <f>Разбивка_по_щитам!M1149</f>
        <v>0</v>
      </c>
      <c r="K1144" s="14">
        <f>Разбивка_по_щитам!N1149</f>
        <v>0</v>
      </c>
      <c r="L1144" s="14"/>
      <c r="M1144" s="14">
        <f>Разбивка_по_щитам!P1149</f>
        <v>0</v>
      </c>
      <c r="N1144" s="14"/>
    </row>
    <row r="1145" spans="2:14" x14ac:dyDescent="0.2">
      <c r="B1145" s="14">
        <f>Разбивка_по_щитам!B1150</f>
        <v>0</v>
      </c>
      <c r="C1145" s="14">
        <f>Разбивка_по_щитам!C1150</f>
        <v>0</v>
      </c>
      <c r="D1145" s="14">
        <f>Разбивка_по_щитам!F1150</f>
        <v>0</v>
      </c>
      <c r="E1145" s="14">
        <f>Разбивка_по_щитам!H1150</f>
        <v>0</v>
      </c>
      <c r="F1145" s="14">
        <f>Разбивка_по_щитам!I1150</f>
        <v>0</v>
      </c>
      <c r="G1145" s="14">
        <f>Разбивка_по_щитам!J1150</f>
        <v>0</v>
      </c>
      <c r="H1145" s="14">
        <f>Разбивка_по_щитам!K1150</f>
        <v>0</v>
      </c>
      <c r="I1145" s="14">
        <f>Разбивка_по_щитам!L1150</f>
        <v>0</v>
      </c>
      <c r="J1145" s="14">
        <f>Разбивка_по_щитам!M1150</f>
        <v>0</v>
      </c>
      <c r="K1145" s="14">
        <f>Разбивка_по_щитам!N1150</f>
        <v>0</v>
      </c>
      <c r="L1145" s="14"/>
      <c r="M1145" s="14">
        <f>Разбивка_по_щитам!P1150</f>
        <v>0</v>
      </c>
      <c r="N1145" s="14"/>
    </row>
    <row r="1146" spans="2:14" x14ac:dyDescent="0.2">
      <c r="B1146" s="14">
        <f>Разбивка_по_щитам!B1151</f>
        <v>0</v>
      </c>
      <c r="C1146" s="14">
        <f>Разбивка_по_щитам!C1151</f>
        <v>0</v>
      </c>
      <c r="D1146" s="14">
        <f>Разбивка_по_щитам!F1151</f>
        <v>0</v>
      </c>
      <c r="E1146" s="14">
        <f>Разбивка_по_щитам!H1151</f>
        <v>0</v>
      </c>
      <c r="F1146" s="14">
        <f>Разбивка_по_щитам!I1151</f>
        <v>0</v>
      </c>
      <c r="G1146" s="14">
        <f>Разбивка_по_щитам!J1151</f>
        <v>0</v>
      </c>
      <c r="H1146" s="14">
        <f>Разбивка_по_щитам!K1151</f>
        <v>0</v>
      </c>
      <c r="I1146" s="14">
        <f>Разбивка_по_щитам!L1151</f>
        <v>0</v>
      </c>
      <c r="J1146" s="14">
        <f>Разбивка_по_щитам!M1151</f>
        <v>0</v>
      </c>
      <c r="K1146" s="14">
        <f>Разбивка_по_щитам!N1151</f>
        <v>0</v>
      </c>
      <c r="L1146" s="14"/>
      <c r="M1146" s="14">
        <f>Разбивка_по_щитам!P1151</f>
        <v>0</v>
      </c>
      <c r="N1146" s="14"/>
    </row>
    <row r="1147" spans="2:14" x14ac:dyDescent="0.2">
      <c r="B1147" s="14">
        <f>Разбивка_по_щитам!B1152</f>
        <v>0</v>
      </c>
      <c r="C1147" s="14">
        <f>Разбивка_по_щитам!C1152</f>
        <v>0</v>
      </c>
      <c r="D1147" s="14">
        <f>Разбивка_по_щитам!F1152</f>
        <v>0</v>
      </c>
      <c r="E1147" s="14">
        <f>Разбивка_по_щитам!H1152</f>
        <v>0</v>
      </c>
      <c r="F1147" s="14">
        <f>Разбивка_по_щитам!I1152</f>
        <v>0</v>
      </c>
      <c r="G1147" s="14">
        <f>Разбивка_по_щитам!J1152</f>
        <v>0</v>
      </c>
      <c r="H1147" s="14">
        <f>Разбивка_по_щитам!K1152</f>
        <v>0</v>
      </c>
      <c r="I1147" s="14">
        <f>Разбивка_по_щитам!L1152</f>
        <v>0</v>
      </c>
      <c r="J1147" s="14">
        <f>Разбивка_по_щитам!M1152</f>
        <v>0</v>
      </c>
      <c r="K1147" s="14">
        <f>Разбивка_по_щитам!N1152</f>
        <v>0</v>
      </c>
      <c r="L1147" s="14"/>
      <c r="M1147" s="14">
        <f>Разбивка_по_щитам!P1152</f>
        <v>0</v>
      </c>
      <c r="N1147" s="14"/>
    </row>
    <row r="1148" spans="2:14" x14ac:dyDescent="0.2">
      <c r="B1148" s="14">
        <f>Разбивка_по_щитам!B1153</f>
        <v>0</v>
      </c>
      <c r="C1148" s="14">
        <f>Разбивка_по_щитам!C1153</f>
        <v>0</v>
      </c>
      <c r="D1148" s="14">
        <f>Разбивка_по_щитам!F1153</f>
        <v>0</v>
      </c>
      <c r="E1148" s="14">
        <f>Разбивка_по_щитам!H1153</f>
        <v>0</v>
      </c>
      <c r="F1148" s="14">
        <f>Разбивка_по_щитам!I1153</f>
        <v>0</v>
      </c>
      <c r="G1148" s="14">
        <f>Разбивка_по_щитам!J1153</f>
        <v>0</v>
      </c>
      <c r="H1148" s="14">
        <f>Разбивка_по_щитам!K1153</f>
        <v>0</v>
      </c>
      <c r="I1148" s="14">
        <f>Разбивка_по_щитам!L1153</f>
        <v>0</v>
      </c>
      <c r="J1148" s="14">
        <f>Разбивка_по_щитам!M1153</f>
        <v>0</v>
      </c>
      <c r="K1148" s="14">
        <f>Разбивка_по_щитам!N1153</f>
        <v>0</v>
      </c>
      <c r="L1148" s="14"/>
      <c r="M1148" s="14">
        <f>Разбивка_по_щитам!P1153</f>
        <v>0</v>
      </c>
      <c r="N1148" s="14"/>
    </row>
    <row r="1149" spans="2:14" x14ac:dyDescent="0.2">
      <c r="B1149" s="14">
        <f>Разбивка_по_щитам!B1154</f>
        <v>0</v>
      </c>
      <c r="C1149" s="14">
        <f>Разбивка_по_щитам!C1154</f>
        <v>0</v>
      </c>
      <c r="D1149" s="14">
        <f>Разбивка_по_щитам!F1154</f>
        <v>0</v>
      </c>
      <c r="E1149" s="14">
        <f>Разбивка_по_щитам!H1154</f>
        <v>0</v>
      </c>
      <c r="F1149" s="14">
        <f>Разбивка_по_щитам!I1154</f>
        <v>0</v>
      </c>
      <c r="G1149" s="14">
        <f>Разбивка_по_щитам!J1154</f>
        <v>0</v>
      </c>
      <c r="H1149" s="14">
        <f>Разбивка_по_щитам!K1154</f>
        <v>0</v>
      </c>
      <c r="I1149" s="14">
        <f>Разбивка_по_щитам!L1154</f>
        <v>0</v>
      </c>
      <c r="J1149" s="14">
        <f>Разбивка_по_щитам!M1154</f>
        <v>0</v>
      </c>
      <c r="K1149" s="14">
        <f>Разбивка_по_щитам!N1154</f>
        <v>0</v>
      </c>
      <c r="L1149" s="14"/>
      <c r="M1149" s="14">
        <f>Разбивка_по_щитам!P1154</f>
        <v>0</v>
      </c>
      <c r="N1149" s="14"/>
    </row>
    <row r="1150" spans="2:14" x14ac:dyDescent="0.2">
      <c r="B1150" s="14">
        <f>Разбивка_по_щитам!B1155</f>
        <v>0</v>
      </c>
      <c r="C1150" s="14">
        <f>Разбивка_по_щитам!C1155</f>
        <v>0</v>
      </c>
      <c r="D1150" s="14">
        <f>Разбивка_по_щитам!F1155</f>
        <v>0</v>
      </c>
      <c r="E1150" s="14">
        <f>Разбивка_по_щитам!H1155</f>
        <v>0</v>
      </c>
      <c r="F1150" s="14">
        <f>Разбивка_по_щитам!I1155</f>
        <v>0</v>
      </c>
      <c r="G1150" s="14">
        <f>Разбивка_по_щитам!J1155</f>
        <v>0</v>
      </c>
      <c r="H1150" s="14">
        <f>Разбивка_по_щитам!K1155</f>
        <v>0</v>
      </c>
      <c r="I1150" s="14">
        <f>Разбивка_по_щитам!L1155</f>
        <v>0</v>
      </c>
      <c r="J1150" s="14">
        <f>Разбивка_по_щитам!M1155</f>
        <v>0</v>
      </c>
      <c r="K1150" s="14">
        <f>Разбивка_по_щитам!N1155</f>
        <v>0</v>
      </c>
      <c r="L1150" s="14"/>
      <c r="M1150" s="14">
        <f>Разбивка_по_щитам!P1155</f>
        <v>0</v>
      </c>
      <c r="N1150" s="14"/>
    </row>
    <row r="1151" spans="2:14" x14ac:dyDescent="0.2">
      <c r="B1151" s="14">
        <f>Разбивка_по_щитам!B1156</f>
        <v>0</v>
      </c>
      <c r="C1151" s="14">
        <f>Разбивка_по_щитам!C1156</f>
        <v>0</v>
      </c>
      <c r="D1151" s="14">
        <f>Разбивка_по_щитам!F1156</f>
        <v>0</v>
      </c>
      <c r="E1151" s="14">
        <f>Разбивка_по_щитам!H1156</f>
        <v>0</v>
      </c>
      <c r="F1151" s="14">
        <f>Разбивка_по_щитам!I1156</f>
        <v>0</v>
      </c>
      <c r="G1151" s="14">
        <f>Разбивка_по_щитам!J1156</f>
        <v>0</v>
      </c>
      <c r="H1151" s="14">
        <f>Разбивка_по_щитам!K1156</f>
        <v>0</v>
      </c>
      <c r="I1151" s="14">
        <f>Разбивка_по_щитам!L1156</f>
        <v>0</v>
      </c>
      <c r="J1151" s="14">
        <f>Разбивка_по_щитам!M1156</f>
        <v>0</v>
      </c>
      <c r="K1151" s="14">
        <f>Разбивка_по_щитам!N1156</f>
        <v>0</v>
      </c>
      <c r="L1151" s="14"/>
      <c r="M1151" s="14">
        <f>Разбивка_по_щитам!P1156</f>
        <v>0</v>
      </c>
      <c r="N1151" s="14"/>
    </row>
    <row r="1152" spans="2:14" x14ac:dyDescent="0.2">
      <c r="B1152" s="14">
        <f>Разбивка_по_щитам!B1157</f>
        <v>0</v>
      </c>
      <c r="C1152" s="14">
        <f>Разбивка_по_щитам!C1157</f>
        <v>0</v>
      </c>
      <c r="D1152" s="14">
        <f>Разбивка_по_щитам!F1157</f>
        <v>0</v>
      </c>
      <c r="E1152" s="14">
        <f>Разбивка_по_щитам!H1157</f>
        <v>0</v>
      </c>
      <c r="F1152" s="14">
        <f>Разбивка_по_щитам!I1157</f>
        <v>0</v>
      </c>
      <c r="G1152" s="14">
        <f>Разбивка_по_щитам!J1157</f>
        <v>0</v>
      </c>
      <c r="H1152" s="14">
        <f>Разбивка_по_щитам!K1157</f>
        <v>0</v>
      </c>
      <c r="I1152" s="14">
        <f>Разбивка_по_щитам!L1157</f>
        <v>0</v>
      </c>
      <c r="J1152" s="14">
        <f>Разбивка_по_щитам!M1157</f>
        <v>0</v>
      </c>
      <c r="K1152" s="14">
        <f>Разбивка_по_щитам!N1157</f>
        <v>0</v>
      </c>
      <c r="L1152" s="14"/>
      <c r="M1152" s="14">
        <f>Разбивка_по_щитам!P1157</f>
        <v>0</v>
      </c>
      <c r="N1152" s="14"/>
    </row>
    <row r="1153" spans="2:14" x14ac:dyDescent="0.2">
      <c r="B1153" s="14">
        <f>Разбивка_по_щитам!B1158</f>
        <v>0</v>
      </c>
      <c r="C1153" s="14">
        <f>Разбивка_по_щитам!C1158</f>
        <v>0</v>
      </c>
      <c r="D1153" s="14">
        <f>Разбивка_по_щитам!F1158</f>
        <v>0</v>
      </c>
      <c r="E1153" s="14">
        <f>Разбивка_по_щитам!H1158</f>
        <v>0</v>
      </c>
      <c r="F1153" s="14">
        <f>Разбивка_по_щитам!I1158</f>
        <v>0</v>
      </c>
      <c r="G1153" s="14">
        <f>Разбивка_по_щитам!J1158</f>
        <v>0</v>
      </c>
      <c r="H1153" s="14">
        <f>Разбивка_по_щитам!K1158</f>
        <v>0</v>
      </c>
      <c r="I1153" s="14">
        <f>Разбивка_по_щитам!L1158</f>
        <v>0</v>
      </c>
      <c r="J1153" s="14">
        <f>Разбивка_по_щитам!M1158</f>
        <v>0</v>
      </c>
      <c r="K1153" s="14">
        <f>Разбивка_по_щитам!N1158</f>
        <v>0</v>
      </c>
      <c r="L1153" s="14"/>
      <c r="M1153" s="14">
        <f>Разбивка_по_щитам!P1158</f>
        <v>0</v>
      </c>
      <c r="N1153" s="14"/>
    </row>
    <row r="1154" spans="2:14" x14ac:dyDescent="0.2">
      <c r="B1154" s="14">
        <f>Разбивка_по_щитам!B1159</f>
        <v>0</v>
      </c>
      <c r="C1154" s="14">
        <f>Разбивка_по_щитам!C1159</f>
        <v>0</v>
      </c>
      <c r="D1154" s="14">
        <f>Разбивка_по_щитам!F1159</f>
        <v>0</v>
      </c>
      <c r="E1154" s="14">
        <f>Разбивка_по_щитам!H1159</f>
        <v>0</v>
      </c>
      <c r="F1154" s="14">
        <f>Разбивка_по_щитам!I1159</f>
        <v>0</v>
      </c>
      <c r="G1154" s="14">
        <f>Разбивка_по_щитам!J1159</f>
        <v>0</v>
      </c>
      <c r="H1154" s="14">
        <f>Разбивка_по_щитам!K1159</f>
        <v>0</v>
      </c>
      <c r="I1154" s="14">
        <f>Разбивка_по_щитам!L1159</f>
        <v>0</v>
      </c>
      <c r="J1154" s="14">
        <f>Разбивка_по_щитам!M1159</f>
        <v>0</v>
      </c>
      <c r="K1154" s="14">
        <f>Разбивка_по_щитам!N1159</f>
        <v>0</v>
      </c>
      <c r="L1154" s="14"/>
      <c r="M1154" s="14">
        <f>Разбивка_по_щитам!P1159</f>
        <v>0</v>
      </c>
      <c r="N1154" s="14"/>
    </row>
    <row r="1155" spans="2:14" x14ac:dyDescent="0.2">
      <c r="B1155" s="14">
        <f>Разбивка_по_щитам!B1160</f>
        <v>0</v>
      </c>
      <c r="C1155" s="14">
        <f>Разбивка_по_щитам!C1160</f>
        <v>0</v>
      </c>
      <c r="D1155" s="14">
        <f>Разбивка_по_щитам!F1160</f>
        <v>0</v>
      </c>
      <c r="E1155" s="14">
        <f>Разбивка_по_щитам!H1160</f>
        <v>0</v>
      </c>
      <c r="F1155" s="14">
        <f>Разбивка_по_щитам!I1160</f>
        <v>0</v>
      </c>
      <c r="G1155" s="14">
        <f>Разбивка_по_щитам!J1160</f>
        <v>0</v>
      </c>
      <c r="H1155" s="14">
        <f>Разбивка_по_щитам!K1160</f>
        <v>0</v>
      </c>
      <c r="I1155" s="14">
        <f>Разбивка_по_щитам!L1160</f>
        <v>0</v>
      </c>
      <c r="J1155" s="14">
        <f>Разбивка_по_щитам!M1160</f>
        <v>0</v>
      </c>
      <c r="K1155" s="14">
        <f>Разбивка_по_щитам!N1160</f>
        <v>0</v>
      </c>
      <c r="L1155" s="14"/>
      <c r="M1155" s="14">
        <f>Разбивка_по_щитам!P1160</f>
        <v>0</v>
      </c>
      <c r="N1155" s="14"/>
    </row>
    <row r="1156" spans="2:14" x14ac:dyDescent="0.2">
      <c r="B1156" s="14">
        <f>Разбивка_по_щитам!B1161</f>
        <v>0</v>
      </c>
      <c r="C1156" s="14">
        <f>Разбивка_по_щитам!C1161</f>
        <v>0</v>
      </c>
      <c r="D1156" s="14">
        <f>Разбивка_по_щитам!F1161</f>
        <v>0</v>
      </c>
      <c r="E1156" s="14">
        <f>Разбивка_по_щитам!H1161</f>
        <v>0</v>
      </c>
      <c r="F1156" s="14">
        <f>Разбивка_по_щитам!I1161</f>
        <v>0</v>
      </c>
      <c r="G1156" s="14">
        <f>Разбивка_по_щитам!J1161</f>
        <v>0</v>
      </c>
      <c r="H1156" s="14">
        <f>Разбивка_по_щитам!K1161</f>
        <v>0</v>
      </c>
      <c r="I1156" s="14">
        <f>Разбивка_по_щитам!L1161</f>
        <v>0</v>
      </c>
      <c r="J1156" s="14">
        <f>Разбивка_по_щитам!M1161</f>
        <v>0</v>
      </c>
      <c r="K1156" s="14">
        <f>Разбивка_по_щитам!N1161</f>
        <v>0</v>
      </c>
      <c r="L1156" s="14"/>
      <c r="M1156" s="14">
        <f>Разбивка_по_щитам!P1161</f>
        <v>0</v>
      </c>
      <c r="N1156" s="14"/>
    </row>
    <row r="1157" spans="2:14" x14ac:dyDescent="0.2">
      <c r="B1157" s="14">
        <f>Разбивка_по_щитам!B1162</f>
        <v>0</v>
      </c>
      <c r="C1157" s="14">
        <f>Разбивка_по_щитам!C1162</f>
        <v>0</v>
      </c>
      <c r="D1157" s="14">
        <f>Разбивка_по_щитам!F1162</f>
        <v>0</v>
      </c>
      <c r="E1157" s="14">
        <f>Разбивка_по_щитам!H1162</f>
        <v>0</v>
      </c>
      <c r="F1157" s="14">
        <f>Разбивка_по_щитам!I1162</f>
        <v>0</v>
      </c>
      <c r="G1157" s="14">
        <f>Разбивка_по_щитам!J1162</f>
        <v>0</v>
      </c>
      <c r="H1157" s="14">
        <f>Разбивка_по_щитам!K1162</f>
        <v>0</v>
      </c>
      <c r="I1157" s="14">
        <f>Разбивка_по_щитам!L1162</f>
        <v>0</v>
      </c>
      <c r="J1157" s="14">
        <f>Разбивка_по_щитам!M1162</f>
        <v>0</v>
      </c>
      <c r="K1157" s="14">
        <f>Разбивка_по_щитам!N1162</f>
        <v>0</v>
      </c>
      <c r="L1157" s="14"/>
      <c r="M1157" s="14">
        <f>Разбивка_по_щитам!P1162</f>
        <v>0</v>
      </c>
      <c r="N1157" s="14"/>
    </row>
    <row r="1158" spans="2:14" x14ac:dyDescent="0.2">
      <c r="B1158" s="14">
        <f>Разбивка_по_щитам!B1163</f>
        <v>0</v>
      </c>
      <c r="C1158" s="14">
        <f>Разбивка_по_щитам!C1163</f>
        <v>0</v>
      </c>
      <c r="D1158" s="14">
        <f>Разбивка_по_щитам!F1163</f>
        <v>0</v>
      </c>
      <c r="E1158" s="14">
        <f>Разбивка_по_щитам!H1163</f>
        <v>0</v>
      </c>
      <c r="F1158" s="14">
        <f>Разбивка_по_щитам!I1163</f>
        <v>0</v>
      </c>
      <c r="G1158" s="14">
        <f>Разбивка_по_щитам!J1163</f>
        <v>0</v>
      </c>
      <c r="H1158" s="14">
        <f>Разбивка_по_щитам!K1163</f>
        <v>0</v>
      </c>
      <c r="I1158" s="14">
        <f>Разбивка_по_щитам!L1163</f>
        <v>0</v>
      </c>
      <c r="J1158" s="14">
        <f>Разбивка_по_щитам!M1163</f>
        <v>0</v>
      </c>
      <c r="K1158" s="14">
        <f>Разбивка_по_щитам!N1163</f>
        <v>0</v>
      </c>
      <c r="L1158" s="14"/>
      <c r="M1158" s="14">
        <f>Разбивка_по_щитам!P1163</f>
        <v>0</v>
      </c>
      <c r="N1158" s="14"/>
    </row>
    <row r="1159" spans="2:14" x14ac:dyDescent="0.2">
      <c r="B1159" s="14">
        <f>Разбивка_по_щитам!B1164</f>
        <v>0</v>
      </c>
      <c r="C1159" s="14">
        <f>Разбивка_по_щитам!C1164</f>
        <v>0</v>
      </c>
      <c r="D1159" s="14">
        <f>Разбивка_по_щитам!F1164</f>
        <v>0</v>
      </c>
      <c r="E1159" s="14">
        <f>Разбивка_по_щитам!H1164</f>
        <v>0</v>
      </c>
      <c r="F1159" s="14">
        <f>Разбивка_по_щитам!I1164</f>
        <v>0</v>
      </c>
      <c r="G1159" s="14">
        <f>Разбивка_по_щитам!J1164</f>
        <v>0</v>
      </c>
      <c r="H1159" s="14">
        <f>Разбивка_по_щитам!K1164</f>
        <v>0</v>
      </c>
      <c r="I1159" s="14">
        <f>Разбивка_по_щитам!L1164</f>
        <v>0</v>
      </c>
      <c r="J1159" s="14">
        <f>Разбивка_по_щитам!M1164</f>
        <v>0</v>
      </c>
      <c r="K1159" s="14">
        <f>Разбивка_по_щитам!N1164</f>
        <v>0</v>
      </c>
      <c r="L1159" s="14"/>
      <c r="M1159" s="14">
        <f>Разбивка_по_щитам!P1164</f>
        <v>0</v>
      </c>
      <c r="N1159" s="14"/>
    </row>
    <row r="1160" spans="2:14" x14ac:dyDescent="0.2">
      <c r="B1160" s="14">
        <f>Разбивка_по_щитам!B1165</f>
        <v>0</v>
      </c>
      <c r="C1160" s="14">
        <f>Разбивка_по_щитам!C1165</f>
        <v>0</v>
      </c>
      <c r="D1160" s="14">
        <f>Разбивка_по_щитам!F1165</f>
        <v>0</v>
      </c>
      <c r="E1160" s="14">
        <f>Разбивка_по_щитам!H1165</f>
        <v>0</v>
      </c>
      <c r="F1160" s="14">
        <f>Разбивка_по_щитам!I1165</f>
        <v>0</v>
      </c>
      <c r="G1160" s="14">
        <f>Разбивка_по_щитам!J1165</f>
        <v>0</v>
      </c>
      <c r="H1160" s="14">
        <f>Разбивка_по_щитам!K1165</f>
        <v>0</v>
      </c>
      <c r="I1160" s="14">
        <f>Разбивка_по_щитам!L1165</f>
        <v>0</v>
      </c>
      <c r="J1160" s="14">
        <f>Разбивка_по_щитам!M1165</f>
        <v>0</v>
      </c>
      <c r="K1160" s="14">
        <f>Разбивка_по_щитам!N1165</f>
        <v>0</v>
      </c>
      <c r="L1160" s="14"/>
      <c r="M1160" s="14">
        <f>Разбивка_по_щитам!P1165</f>
        <v>0</v>
      </c>
      <c r="N1160" s="14"/>
    </row>
    <row r="1161" spans="2:14" x14ac:dyDescent="0.2">
      <c r="B1161" s="14">
        <f>Разбивка_по_щитам!B1166</f>
        <v>0</v>
      </c>
      <c r="C1161" s="14">
        <f>Разбивка_по_щитам!C1166</f>
        <v>0</v>
      </c>
      <c r="D1161" s="14">
        <f>Разбивка_по_щитам!F1166</f>
        <v>0</v>
      </c>
      <c r="E1161" s="14">
        <f>Разбивка_по_щитам!H1166</f>
        <v>0</v>
      </c>
      <c r="F1161" s="14">
        <f>Разбивка_по_щитам!I1166</f>
        <v>0</v>
      </c>
      <c r="G1161" s="14">
        <f>Разбивка_по_щитам!J1166</f>
        <v>0</v>
      </c>
      <c r="H1161" s="14">
        <f>Разбивка_по_щитам!K1166</f>
        <v>0</v>
      </c>
      <c r="I1161" s="14">
        <f>Разбивка_по_щитам!L1166</f>
        <v>0</v>
      </c>
      <c r="J1161" s="14">
        <f>Разбивка_по_щитам!M1166</f>
        <v>0</v>
      </c>
      <c r="K1161" s="14">
        <f>Разбивка_по_щитам!N1166</f>
        <v>0</v>
      </c>
      <c r="L1161" s="14"/>
      <c r="M1161" s="14">
        <f>Разбивка_по_щитам!P1166</f>
        <v>0</v>
      </c>
      <c r="N1161" s="14"/>
    </row>
    <row r="1162" spans="2:14" x14ac:dyDescent="0.2">
      <c r="B1162" s="14">
        <f>Разбивка_по_щитам!B1167</f>
        <v>0</v>
      </c>
      <c r="C1162" s="14">
        <f>Разбивка_по_щитам!C1167</f>
        <v>0</v>
      </c>
      <c r="D1162" s="14">
        <f>Разбивка_по_щитам!F1167</f>
        <v>0</v>
      </c>
      <c r="E1162" s="14">
        <f>Разбивка_по_щитам!H1167</f>
        <v>0</v>
      </c>
      <c r="F1162" s="14">
        <f>Разбивка_по_щитам!I1167</f>
        <v>0</v>
      </c>
      <c r="G1162" s="14">
        <f>Разбивка_по_щитам!J1167</f>
        <v>0</v>
      </c>
      <c r="H1162" s="14">
        <f>Разбивка_по_щитам!K1167</f>
        <v>0</v>
      </c>
      <c r="I1162" s="14">
        <f>Разбивка_по_щитам!L1167</f>
        <v>0</v>
      </c>
      <c r="J1162" s="14">
        <f>Разбивка_по_щитам!M1167</f>
        <v>0</v>
      </c>
      <c r="K1162" s="14">
        <f>Разбивка_по_щитам!N1167</f>
        <v>0</v>
      </c>
      <c r="L1162" s="14"/>
      <c r="M1162" s="14">
        <f>Разбивка_по_щитам!P1167</f>
        <v>0</v>
      </c>
      <c r="N1162" s="14"/>
    </row>
    <row r="1163" spans="2:14" x14ac:dyDescent="0.2">
      <c r="B1163" s="14">
        <f>Разбивка_по_щитам!B1168</f>
        <v>0</v>
      </c>
      <c r="C1163" s="14">
        <f>Разбивка_по_щитам!C1168</f>
        <v>0</v>
      </c>
      <c r="D1163" s="14">
        <f>Разбивка_по_щитам!F1168</f>
        <v>0</v>
      </c>
      <c r="E1163" s="14">
        <f>Разбивка_по_щитам!H1168</f>
        <v>0</v>
      </c>
      <c r="F1163" s="14">
        <f>Разбивка_по_щитам!I1168</f>
        <v>0</v>
      </c>
      <c r="G1163" s="14">
        <f>Разбивка_по_щитам!J1168</f>
        <v>0</v>
      </c>
      <c r="H1163" s="14">
        <f>Разбивка_по_щитам!K1168</f>
        <v>0</v>
      </c>
      <c r="I1163" s="14">
        <f>Разбивка_по_щитам!L1168</f>
        <v>0</v>
      </c>
      <c r="J1163" s="14">
        <f>Разбивка_по_щитам!M1168</f>
        <v>0</v>
      </c>
      <c r="K1163" s="14">
        <f>Разбивка_по_щитам!N1168</f>
        <v>0</v>
      </c>
      <c r="L1163" s="14"/>
      <c r="M1163" s="14">
        <f>Разбивка_по_щитам!P1168</f>
        <v>0</v>
      </c>
      <c r="N1163" s="14"/>
    </row>
    <row r="1164" spans="2:14" x14ac:dyDescent="0.2">
      <c r="B1164" s="14">
        <f>Разбивка_по_щитам!B1169</f>
        <v>0</v>
      </c>
      <c r="C1164" s="14">
        <f>Разбивка_по_щитам!C1169</f>
        <v>0</v>
      </c>
      <c r="D1164" s="14">
        <f>Разбивка_по_щитам!F1169</f>
        <v>0</v>
      </c>
      <c r="E1164" s="14">
        <f>Разбивка_по_щитам!H1169</f>
        <v>0</v>
      </c>
      <c r="F1164" s="14">
        <f>Разбивка_по_щитам!I1169</f>
        <v>0</v>
      </c>
      <c r="G1164" s="14">
        <f>Разбивка_по_щитам!J1169</f>
        <v>0</v>
      </c>
      <c r="H1164" s="14">
        <f>Разбивка_по_щитам!K1169</f>
        <v>0</v>
      </c>
      <c r="I1164" s="14">
        <f>Разбивка_по_щитам!L1169</f>
        <v>0</v>
      </c>
      <c r="J1164" s="14">
        <f>Разбивка_по_щитам!M1169</f>
        <v>0</v>
      </c>
      <c r="K1164" s="14">
        <f>Разбивка_по_щитам!N1169</f>
        <v>0</v>
      </c>
      <c r="L1164" s="14"/>
      <c r="M1164" s="14">
        <f>Разбивка_по_щитам!P1169</f>
        <v>0</v>
      </c>
      <c r="N1164" s="14"/>
    </row>
    <row r="1165" spans="2:14" x14ac:dyDescent="0.2">
      <c r="B1165" s="14">
        <f>Разбивка_по_щитам!B1170</f>
        <v>0</v>
      </c>
      <c r="C1165" s="14">
        <f>Разбивка_по_щитам!C1170</f>
        <v>0</v>
      </c>
      <c r="D1165" s="14">
        <f>Разбивка_по_щитам!F1170</f>
        <v>0</v>
      </c>
      <c r="E1165" s="14">
        <f>Разбивка_по_щитам!H1170</f>
        <v>0</v>
      </c>
      <c r="F1165" s="14">
        <f>Разбивка_по_щитам!I1170</f>
        <v>0</v>
      </c>
      <c r="G1165" s="14">
        <f>Разбивка_по_щитам!J1170</f>
        <v>0</v>
      </c>
      <c r="H1165" s="14">
        <f>Разбивка_по_щитам!K1170</f>
        <v>0</v>
      </c>
      <c r="I1165" s="14">
        <f>Разбивка_по_щитам!L1170</f>
        <v>0</v>
      </c>
      <c r="J1165" s="14">
        <f>Разбивка_по_щитам!M1170</f>
        <v>0</v>
      </c>
      <c r="K1165" s="14">
        <f>Разбивка_по_щитам!N1170</f>
        <v>0</v>
      </c>
      <c r="L1165" s="14"/>
      <c r="M1165" s="14">
        <f>Разбивка_по_щитам!P1170</f>
        <v>0</v>
      </c>
      <c r="N1165" s="14"/>
    </row>
    <row r="1166" spans="2:14" x14ac:dyDescent="0.2">
      <c r="B1166" s="14">
        <f>Разбивка_по_щитам!B1171</f>
        <v>0</v>
      </c>
      <c r="C1166" s="14">
        <f>Разбивка_по_щитам!C1171</f>
        <v>0</v>
      </c>
      <c r="D1166" s="14">
        <f>Разбивка_по_щитам!F1171</f>
        <v>0</v>
      </c>
      <c r="E1166" s="14">
        <f>Разбивка_по_щитам!H1171</f>
        <v>0</v>
      </c>
      <c r="F1166" s="14">
        <f>Разбивка_по_щитам!I1171</f>
        <v>0</v>
      </c>
      <c r="G1166" s="14">
        <f>Разбивка_по_щитам!J1171</f>
        <v>0</v>
      </c>
      <c r="H1166" s="14">
        <f>Разбивка_по_щитам!K1171</f>
        <v>0</v>
      </c>
      <c r="I1166" s="14">
        <f>Разбивка_по_щитам!L1171</f>
        <v>0</v>
      </c>
      <c r="J1166" s="14">
        <f>Разбивка_по_щитам!M1171</f>
        <v>0</v>
      </c>
      <c r="K1166" s="14">
        <f>Разбивка_по_щитам!N1171</f>
        <v>0</v>
      </c>
      <c r="L1166" s="14"/>
      <c r="M1166" s="14">
        <f>Разбивка_по_щитам!P1171</f>
        <v>0</v>
      </c>
      <c r="N1166" s="14"/>
    </row>
    <row r="1167" spans="2:14" x14ac:dyDescent="0.2">
      <c r="B1167" s="14">
        <f>Разбивка_по_щитам!B1172</f>
        <v>0</v>
      </c>
      <c r="C1167" s="14">
        <f>Разбивка_по_щитам!C1172</f>
        <v>0</v>
      </c>
      <c r="D1167" s="14">
        <f>Разбивка_по_щитам!F1172</f>
        <v>0</v>
      </c>
      <c r="E1167" s="14">
        <f>Разбивка_по_щитам!H1172</f>
        <v>0</v>
      </c>
      <c r="F1167" s="14">
        <f>Разбивка_по_щитам!I1172</f>
        <v>0</v>
      </c>
      <c r="G1167" s="14">
        <f>Разбивка_по_щитам!J1172</f>
        <v>0</v>
      </c>
      <c r="H1167" s="14">
        <f>Разбивка_по_щитам!K1172</f>
        <v>0</v>
      </c>
      <c r="I1167" s="14">
        <f>Разбивка_по_щитам!L1172</f>
        <v>0</v>
      </c>
      <c r="J1167" s="14">
        <f>Разбивка_по_щитам!M1172</f>
        <v>0</v>
      </c>
      <c r="K1167" s="14">
        <f>Разбивка_по_щитам!N1172</f>
        <v>0</v>
      </c>
      <c r="L1167" s="14"/>
      <c r="M1167" s="14">
        <f>Разбивка_по_щитам!P1172</f>
        <v>0</v>
      </c>
      <c r="N1167" s="14"/>
    </row>
    <row r="1168" spans="2:14" x14ac:dyDescent="0.2">
      <c r="B1168" s="14">
        <f>Разбивка_по_щитам!B1173</f>
        <v>0</v>
      </c>
      <c r="C1168" s="14">
        <f>Разбивка_по_щитам!C1173</f>
        <v>0</v>
      </c>
      <c r="D1168" s="14">
        <f>Разбивка_по_щитам!F1173</f>
        <v>0</v>
      </c>
      <c r="E1168" s="14">
        <f>Разбивка_по_щитам!H1173</f>
        <v>0</v>
      </c>
      <c r="F1168" s="14">
        <f>Разбивка_по_щитам!I1173</f>
        <v>0</v>
      </c>
      <c r="G1168" s="14">
        <f>Разбивка_по_щитам!J1173</f>
        <v>0</v>
      </c>
      <c r="H1168" s="14">
        <f>Разбивка_по_щитам!K1173</f>
        <v>0</v>
      </c>
      <c r="I1168" s="14">
        <f>Разбивка_по_щитам!L1173</f>
        <v>0</v>
      </c>
      <c r="J1168" s="14">
        <f>Разбивка_по_щитам!M1173</f>
        <v>0</v>
      </c>
      <c r="K1168" s="14">
        <f>Разбивка_по_щитам!N1173</f>
        <v>0</v>
      </c>
      <c r="L1168" s="14"/>
      <c r="M1168" s="14">
        <f>Разбивка_по_щитам!P1173</f>
        <v>0</v>
      </c>
      <c r="N1168" s="14"/>
    </row>
    <row r="1169" spans="2:14" x14ac:dyDescent="0.2">
      <c r="B1169" s="14">
        <f>Разбивка_по_щитам!B1174</f>
        <v>0</v>
      </c>
      <c r="C1169" s="14">
        <f>Разбивка_по_щитам!C1174</f>
        <v>0</v>
      </c>
      <c r="D1169" s="14">
        <f>Разбивка_по_щитам!F1174</f>
        <v>0</v>
      </c>
      <c r="E1169" s="14">
        <f>Разбивка_по_щитам!H1174</f>
        <v>0</v>
      </c>
      <c r="F1169" s="14">
        <f>Разбивка_по_щитам!I1174</f>
        <v>0</v>
      </c>
      <c r="G1169" s="14">
        <f>Разбивка_по_щитам!J1174</f>
        <v>0</v>
      </c>
      <c r="H1169" s="14">
        <f>Разбивка_по_щитам!K1174</f>
        <v>0</v>
      </c>
      <c r="I1169" s="14">
        <f>Разбивка_по_щитам!L1174</f>
        <v>0</v>
      </c>
      <c r="J1169" s="14">
        <f>Разбивка_по_щитам!M1174</f>
        <v>0</v>
      </c>
      <c r="K1169" s="14">
        <f>Разбивка_по_щитам!N1174</f>
        <v>0</v>
      </c>
      <c r="L1169" s="14"/>
      <c r="M1169" s="14">
        <f>Разбивка_по_щитам!P1174</f>
        <v>0</v>
      </c>
      <c r="N1169" s="14"/>
    </row>
    <row r="1170" spans="2:14" x14ac:dyDescent="0.2">
      <c r="B1170" s="14">
        <f>Разбивка_по_щитам!B1175</f>
        <v>0</v>
      </c>
      <c r="C1170" s="14">
        <f>Разбивка_по_щитам!C1175</f>
        <v>0</v>
      </c>
      <c r="D1170" s="14">
        <f>Разбивка_по_щитам!F1175</f>
        <v>0</v>
      </c>
      <c r="E1170" s="14">
        <f>Разбивка_по_щитам!H1175</f>
        <v>0</v>
      </c>
      <c r="F1170" s="14">
        <f>Разбивка_по_щитам!I1175</f>
        <v>0</v>
      </c>
      <c r="G1170" s="14">
        <f>Разбивка_по_щитам!J1175</f>
        <v>0</v>
      </c>
      <c r="H1170" s="14">
        <f>Разбивка_по_щитам!K1175</f>
        <v>0</v>
      </c>
      <c r="I1170" s="14">
        <f>Разбивка_по_щитам!L1175</f>
        <v>0</v>
      </c>
      <c r="J1170" s="14">
        <f>Разбивка_по_щитам!M1175</f>
        <v>0</v>
      </c>
      <c r="K1170" s="14">
        <f>Разбивка_по_щитам!N1175</f>
        <v>0</v>
      </c>
      <c r="L1170" s="14"/>
      <c r="M1170" s="14">
        <f>Разбивка_по_щитам!P1175</f>
        <v>0</v>
      </c>
      <c r="N1170" s="14"/>
    </row>
    <row r="1171" spans="2:14" x14ac:dyDescent="0.2">
      <c r="B1171" s="14">
        <f>Разбивка_по_щитам!B1176</f>
        <v>0</v>
      </c>
      <c r="C1171" s="14">
        <f>Разбивка_по_щитам!C1176</f>
        <v>0</v>
      </c>
      <c r="D1171" s="14">
        <f>Разбивка_по_щитам!F1176</f>
        <v>0</v>
      </c>
      <c r="E1171" s="14">
        <f>Разбивка_по_щитам!H1176</f>
        <v>0</v>
      </c>
      <c r="F1171" s="14">
        <f>Разбивка_по_щитам!I1176</f>
        <v>0</v>
      </c>
      <c r="G1171" s="14">
        <f>Разбивка_по_щитам!J1176</f>
        <v>0</v>
      </c>
      <c r="H1171" s="14">
        <f>Разбивка_по_щитам!K1176</f>
        <v>0</v>
      </c>
      <c r="I1171" s="14">
        <f>Разбивка_по_щитам!L1176</f>
        <v>0</v>
      </c>
      <c r="J1171" s="14">
        <f>Разбивка_по_щитам!M1176</f>
        <v>0</v>
      </c>
      <c r="K1171" s="14">
        <f>Разбивка_по_щитам!N1176</f>
        <v>0</v>
      </c>
      <c r="L1171" s="14"/>
      <c r="M1171" s="14">
        <f>Разбивка_по_щитам!P1176</f>
        <v>0</v>
      </c>
      <c r="N1171" s="14"/>
    </row>
    <row r="1172" spans="2:14" x14ac:dyDescent="0.2">
      <c r="B1172" s="14">
        <f>Разбивка_по_щитам!B1177</f>
        <v>0</v>
      </c>
      <c r="C1172" s="14">
        <f>Разбивка_по_щитам!C1177</f>
        <v>0</v>
      </c>
      <c r="D1172" s="14">
        <f>Разбивка_по_щитам!F1177</f>
        <v>0</v>
      </c>
      <c r="E1172" s="14">
        <f>Разбивка_по_щитам!H1177</f>
        <v>0</v>
      </c>
      <c r="F1172" s="14">
        <f>Разбивка_по_щитам!I1177</f>
        <v>0</v>
      </c>
      <c r="G1172" s="14">
        <f>Разбивка_по_щитам!J1177</f>
        <v>0</v>
      </c>
      <c r="H1172" s="14">
        <f>Разбивка_по_щитам!K1177</f>
        <v>0</v>
      </c>
      <c r="I1172" s="14">
        <f>Разбивка_по_щитам!L1177</f>
        <v>0</v>
      </c>
      <c r="J1172" s="14">
        <f>Разбивка_по_щитам!M1177</f>
        <v>0</v>
      </c>
      <c r="K1172" s="14">
        <f>Разбивка_по_щитам!N1177</f>
        <v>0</v>
      </c>
      <c r="L1172" s="14"/>
      <c r="M1172" s="14">
        <f>Разбивка_по_щитам!P1177</f>
        <v>0</v>
      </c>
      <c r="N1172" s="14"/>
    </row>
    <row r="1173" spans="2:14" x14ac:dyDescent="0.2">
      <c r="B1173" s="14">
        <f>Разбивка_по_щитам!B1178</f>
        <v>0</v>
      </c>
      <c r="C1173" s="14">
        <f>Разбивка_по_щитам!C1178</f>
        <v>0</v>
      </c>
      <c r="D1173" s="14">
        <f>Разбивка_по_щитам!F1178</f>
        <v>0</v>
      </c>
      <c r="E1173" s="14">
        <f>Разбивка_по_щитам!H1178</f>
        <v>0</v>
      </c>
      <c r="F1173" s="14">
        <f>Разбивка_по_щитам!I1178</f>
        <v>0</v>
      </c>
      <c r="G1173" s="14">
        <f>Разбивка_по_щитам!J1178</f>
        <v>0</v>
      </c>
      <c r="H1173" s="14">
        <f>Разбивка_по_щитам!K1178</f>
        <v>0</v>
      </c>
      <c r="I1173" s="14">
        <f>Разбивка_по_щитам!L1178</f>
        <v>0</v>
      </c>
      <c r="J1173" s="14">
        <f>Разбивка_по_щитам!M1178</f>
        <v>0</v>
      </c>
      <c r="K1173" s="14">
        <f>Разбивка_по_щитам!N1178</f>
        <v>0</v>
      </c>
      <c r="L1173" s="14"/>
      <c r="M1173" s="14">
        <f>Разбивка_по_щитам!P1178</f>
        <v>0</v>
      </c>
      <c r="N1173" s="14"/>
    </row>
    <row r="1174" spans="2:14" x14ac:dyDescent="0.2">
      <c r="B1174" s="14">
        <f>Разбивка_по_щитам!B1179</f>
        <v>0</v>
      </c>
      <c r="C1174" s="14">
        <f>Разбивка_по_щитам!C1179</f>
        <v>0</v>
      </c>
      <c r="D1174" s="14">
        <f>Разбивка_по_щитам!F1179</f>
        <v>0</v>
      </c>
      <c r="E1174" s="14">
        <f>Разбивка_по_щитам!H1179</f>
        <v>0</v>
      </c>
      <c r="F1174" s="14">
        <f>Разбивка_по_щитам!I1179</f>
        <v>0</v>
      </c>
      <c r="G1174" s="14">
        <f>Разбивка_по_щитам!J1179</f>
        <v>0</v>
      </c>
      <c r="H1174" s="14">
        <f>Разбивка_по_щитам!K1179</f>
        <v>0</v>
      </c>
      <c r="I1174" s="14">
        <f>Разбивка_по_щитам!L1179</f>
        <v>0</v>
      </c>
      <c r="J1174" s="14">
        <f>Разбивка_по_щитам!M1179</f>
        <v>0</v>
      </c>
      <c r="K1174" s="14">
        <f>Разбивка_по_щитам!N1179</f>
        <v>0</v>
      </c>
      <c r="L1174" s="14"/>
      <c r="M1174" s="14">
        <f>Разбивка_по_щитам!P1179</f>
        <v>0</v>
      </c>
      <c r="N1174" s="14"/>
    </row>
    <row r="1175" spans="2:14" x14ac:dyDescent="0.2">
      <c r="B1175" s="14">
        <f>Разбивка_по_щитам!B1180</f>
        <v>0</v>
      </c>
      <c r="C1175" s="14">
        <f>Разбивка_по_щитам!C1180</f>
        <v>0</v>
      </c>
      <c r="D1175" s="14">
        <f>Разбивка_по_щитам!F1180</f>
        <v>0</v>
      </c>
      <c r="E1175" s="14">
        <f>Разбивка_по_щитам!H1180</f>
        <v>0</v>
      </c>
      <c r="F1175" s="14">
        <f>Разбивка_по_щитам!I1180</f>
        <v>0</v>
      </c>
      <c r="G1175" s="14">
        <f>Разбивка_по_щитам!J1180</f>
        <v>0</v>
      </c>
      <c r="H1175" s="14">
        <f>Разбивка_по_щитам!K1180</f>
        <v>0</v>
      </c>
      <c r="I1175" s="14">
        <f>Разбивка_по_щитам!L1180</f>
        <v>0</v>
      </c>
      <c r="J1175" s="14">
        <f>Разбивка_по_щитам!M1180</f>
        <v>0</v>
      </c>
      <c r="K1175" s="14">
        <f>Разбивка_по_щитам!N1180</f>
        <v>0</v>
      </c>
      <c r="L1175" s="14"/>
      <c r="M1175" s="14">
        <f>Разбивка_по_щитам!P1180</f>
        <v>0</v>
      </c>
      <c r="N1175" s="14"/>
    </row>
    <row r="1176" spans="2:14" x14ac:dyDescent="0.2">
      <c r="B1176" s="14">
        <f>Разбивка_по_щитам!B1181</f>
        <v>0</v>
      </c>
      <c r="C1176" s="14">
        <f>Разбивка_по_щитам!C1181</f>
        <v>0</v>
      </c>
      <c r="D1176" s="14">
        <f>Разбивка_по_щитам!F1181</f>
        <v>0</v>
      </c>
      <c r="E1176" s="14">
        <f>Разбивка_по_щитам!H1181</f>
        <v>0</v>
      </c>
      <c r="F1176" s="14">
        <f>Разбивка_по_щитам!I1181</f>
        <v>0</v>
      </c>
      <c r="G1176" s="14">
        <f>Разбивка_по_щитам!J1181</f>
        <v>0</v>
      </c>
      <c r="H1176" s="14">
        <f>Разбивка_по_щитам!K1181</f>
        <v>0</v>
      </c>
      <c r="I1176" s="14">
        <f>Разбивка_по_щитам!L1181</f>
        <v>0</v>
      </c>
      <c r="J1176" s="14">
        <f>Разбивка_по_щитам!M1181</f>
        <v>0</v>
      </c>
      <c r="K1176" s="14">
        <f>Разбивка_по_щитам!N1181</f>
        <v>0</v>
      </c>
      <c r="L1176" s="14"/>
      <c r="M1176" s="14">
        <f>Разбивка_по_щитам!P1181</f>
        <v>0</v>
      </c>
      <c r="N1176" s="14"/>
    </row>
    <row r="1177" spans="2:14" x14ac:dyDescent="0.2">
      <c r="B1177" s="14">
        <f>Разбивка_по_щитам!B1182</f>
        <v>0</v>
      </c>
      <c r="C1177" s="14">
        <f>Разбивка_по_щитам!C1182</f>
        <v>0</v>
      </c>
      <c r="D1177" s="14">
        <f>Разбивка_по_щитам!F1182</f>
        <v>0</v>
      </c>
      <c r="E1177" s="14">
        <f>Разбивка_по_щитам!H1182</f>
        <v>0</v>
      </c>
      <c r="F1177" s="14">
        <f>Разбивка_по_щитам!I1182</f>
        <v>0</v>
      </c>
      <c r="G1177" s="14">
        <f>Разбивка_по_щитам!J1182</f>
        <v>0</v>
      </c>
      <c r="H1177" s="14">
        <f>Разбивка_по_щитам!K1182</f>
        <v>0</v>
      </c>
      <c r="I1177" s="14">
        <f>Разбивка_по_щитам!L1182</f>
        <v>0</v>
      </c>
      <c r="J1177" s="14">
        <f>Разбивка_по_щитам!M1182</f>
        <v>0</v>
      </c>
      <c r="K1177" s="14">
        <f>Разбивка_по_щитам!N1182</f>
        <v>0</v>
      </c>
      <c r="L1177" s="14"/>
      <c r="M1177" s="14">
        <f>Разбивка_по_щитам!P1182</f>
        <v>0</v>
      </c>
      <c r="N1177" s="14"/>
    </row>
    <row r="1178" spans="2:14" x14ac:dyDescent="0.2">
      <c r="B1178" s="14">
        <f>Разбивка_по_щитам!B1183</f>
        <v>0</v>
      </c>
      <c r="C1178" s="14">
        <f>Разбивка_по_щитам!C1183</f>
        <v>0</v>
      </c>
      <c r="D1178" s="14">
        <f>Разбивка_по_щитам!F1183</f>
        <v>0</v>
      </c>
      <c r="E1178" s="14">
        <f>Разбивка_по_щитам!H1183</f>
        <v>0</v>
      </c>
      <c r="F1178" s="14">
        <f>Разбивка_по_щитам!I1183</f>
        <v>0</v>
      </c>
      <c r="G1178" s="14">
        <f>Разбивка_по_щитам!J1183</f>
        <v>0</v>
      </c>
      <c r="H1178" s="14">
        <f>Разбивка_по_щитам!K1183</f>
        <v>0</v>
      </c>
      <c r="I1178" s="14">
        <f>Разбивка_по_щитам!L1183</f>
        <v>0</v>
      </c>
      <c r="J1178" s="14">
        <f>Разбивка_по_щитам!M1183</f>
        <v>0</v>
      </c>
      <c r="K1178" s="14">
        <f>Разбивка_по_щитам!N1183</f>
        <v>0</v>
      </c>
      <c r="L1178" s="14"/>
      <c r="M1178" s="14">
        <f>Разбивка_по_щитам!P1183</f>
        <v>0</v>
      </c>
      <c r="N1178" s="14"/>
    </row>
    <row r="1179" spans="2:14" x14ac:dyDescent="0.2">
      <c r="B1179" s="14">
        <f>Разбивка_по_щитам!B1184</f>
        <v>0</v>
      </c>
      <c r="C1179" s="14">
        <f>Разбивка_по_щитам!C1184</f>
        <v>0</v>
      </c>
      <c r="D1179" s="14">
        <f>Разбивка_по_щитам!F1184</f>
        <v>0</v>
      </c>
      <c r="E1179" s="14">
        <f>Разбивка_по_щитам!H1184</f>
        <v>0</v>
      </c>
      <c r="F1179" s="14">
        <f>Разбивка_по_щитам!I1184</f>
        <v>0</v>
      </c>
      <c r="G1179" s="14">
        <f>Разбивка_по_щитам!J1184</f>
        <v>0</v>
      </c>
      <c r="H1179" s="14">
        <f>Разбивка_по_щитам!K1184</f>
        <v>0</v>
      </c>
      <c r="I1179" s="14">
        <f>Разбивка_по_щитам!L1184</f>
        <v>0</v>
      </c>
      <c r="J1179" s="14">
        <f>Разбивка_по_щитам!M1184</f>
        <v>0</v>
      </c>
      <c r="K1179" s="14">
        <f>Разбивка_по_щитам!N1184</f>
        <v>0</v>
      </c>
      <c r="L1179" s="14"/>
      <c r="M1179" s="14">
        <f>Разбивка_по_щитам!P1184</f>
        <v>0</v>
      </c>
      <c r="N1179" s="14"/>
    </row>
    <row r="1180" spans="2:14" x14ac:dyDescent="0.2">
      <c r="B1180" s="14">
        <f>Разбивка_по_щитам!B1185</f>
        <v>0</v>
      </c>
      <c r="C1180" s="14">
        <f>Разбивка_по_щитам!C1185</f>
        <v>0</v>
      </c>
      <c r="D1180" s="14">
        <f>Разбивка_по_щитам!F1185</f>
        <v>0</v>
      </c>
      <c r="E1180" s="14">
        <f>Разбивка_по_щитам!H1185</f>
        <v>0</v>
      </c>
      <c r="F1180" s="14">
        <f>Разбивка_по_щитам!I1185</f>
        <v>0</v>
      </c>
      <c r="G1180" s="14">
        <f>Разбивка_по_щитам!J1185</f>
        <v>0</v>
      </c>
      <c r="H1180" s="14">
        <f>Разбивка_по_щитам!K1185</f>
        <v>0</v>
      </c>
      <c r="I1180" s="14">
        <f>Разбивка_по_щитам!L1185</f>
        <v>0</v>
      </c>
      <c r="J1180" s="14">
        <f>Разбивка_по_щитам!M1185</f>
        <v>0</v>
      </c>
      <c r="K1180" s="14">
        <f>Разбивка_по_щитам!N1185</f>
        <v>0</v>
      </c>
      <c r="L1180" s="14"/>
      <c r="M1180" s="14">
        <f>Разбивка_по_щитам!P1185</f>
        <v>0</v>
      </c>
      <c r="N1180" s="14"/>
    </row>
    <row r="1181" spans="2:14" x14ac:dyDescent="0.2">
      <c r="B1181" s="14">
        <f>Разбивка_по_щитам!B1186</f>
        <v>0</v>
      </c>
      <c r="C1181" s="14">
        <f>Разбивка_по_щитам!C1186</f>
        <v>0</v>
      </c>
      <c r="D1181" s="14">
        <f>Разбивка_по_щитам!F1186</f>
        <v>0</v>
      </c>
      <c r="E1181" s="14">
        <f>Разбивка_по_щитам!H1186</f>
        <v>0</v>
      </c>
      <c r="F1181" s="14">
        <f>Разбивка_по_щитам!I1186</f>
        <v>0</v>
      </c>
      <c r="G1181" s="14">
        <f>Разбивка_по_щитам!J1186</f>
        <v>0</v>
      </c>
      <c r="H1181" s="14">
        <f>Разбивка_по_щитам!K1186</f>
        <v>0</v>
      </c>
      <c r="I1181" s="14">
        <f>Разбивка_по_щитам!L1186</f>
        <v>0</v>
      </c>
      <c r="J1181" s="14">
        <f>Разбивка_по_щитам!M1186</f>
        <v>0</v>
      </c>
      <c r="K1181" s="14">
        <f>Разбивка_по_щитам!N1186</f>
        <v>0</v>
      </c>
      <c r="L1181" s="14"/>
      <c r="M1181" s="14">
        <f>Разбивка_по_щитам!P1186</f>
        <v>0</v>
      </c>
      <c r="N1181" s="14"/>
    </row>
    <row r="1182" spans="2:14" x14ac:dyDescent="0.2">
      <c r="B1182" s="14">
        <f>Разбивка_по_щитам!B1187</f>
        <v>0</v>
      </c>
      <c r="C1182" s="14">
        <f>Разбивка_по_щитам!C1187</f>
        <v>0</v>
      </c>
      <c r="D1182" s="14">
        <f>Разбивка_по_щитам!F1187</f>
        <v>0</v>
      </c>
      <c r="E1182" s="14">
        <f>Разбивка_по_щитам!H1187</f>
        <v>0</v>
      </c>
      <c r="F1182" s="14">
        <f>Разбивка_по_щитам!I1187</f>
        <v>0</v>
      </c>
      <c r="G1182" s="14">
        <f>Разбивка_по_щитам!J1187</f>
        <v>0</v>
      </c>
      <c r="H1182" s="14">
        <f>Разбивка_по_щитам!K1187</f>
        <v>0</v>
      </c>
      <c r="I1182" s="14">
        <f>Разбивка_по_щитам!L1187</f>
        <v>0</v>
      </c>
      <c r="J1182" s="14">
        <f>Разбивка_по_щитам!M1187</f>
        <v>0</v>
      </c>
      <c r="K1182" s="14">
        <f>Разбивка_по_щитам!N1187</f>
        <v>0</v>
      </c>
      <c r="L1182" s="14"/>
      <c r="M1182" s="14">
        <f>Разбивка_по_щитам!P1187</f>
        <v>0</v>
      </c>
      <c r="N1182" s="14"/>
    </row>
    <row r="1183" spans="2:14" x14ac:dyDescent="0.2">
      <c r="B1183" s="14">
        <f>Разбивка_по_щитам!B1188</f>
        <v>0</v>
      </c>
      <c r="C1183" s="14">
        <f>Разбивка_по_щитам!C1188</f>
        <v>0</v>
      </c>
      <c r="D1183" s="14">
        <f>Разбивка_по_щитам!F1188</f>
        <v>0</v>
      </c>
      <c r="E1183" s="14">
        <f>Разбивка_по_щитам!H1188</f>
        <v>0</v>
      </c>
      <c r="F1183" s="14">
        <f>Разбивка_по_щитам!I1188</f>
        <v>0</v>
      </c>
      <c r="G1183" s="14">
        <f>Разбивка_по_щитам!J1188</f>
        <v>0</v>
      </c>
      <c r="H1183" s="14">
        <f>Разбивка_по_щитам!K1188</f>
        <v>0</v>
      </c>
      <c r="I1183" s="14">
        <f>Разбивка_по_щитам!L1188</f>
        <v>0</v>
      </c>
      <c r="J1183" s="14">
        <f>Разбивка_по_щитам!M1188</f>
        <v>0</v>
      </c>
      <c r="K1183" s="14">
        <f>Разбивка_по_щитам!N1188</f>
        <v>0</v>
      </c>
      <c r="L1183" s="14"/>
      <c r="M1183" s="14">
        <f>Разбивка_по_щитам!P1188</f>
        <v>0</v>
      </c>
      <c r="N1183" s="14"/>
    </row>
    <row r="1184" spans="2:14" x14ac:dyDescent="0.2">
      <c r="B1184" s="14">
        <f>Разбивка_по_щитам!B1189</f>
        <v>0</v>
      </c>
      <c r="C1184" s="14">
        <f>Разбивка_по_щитам!C1189</f>
        <v>0</v>
      </c>
      <c r="D1184" s="14">
        <f>Разбивка_по_щитам!F1189</f>
        <v>0</v>
      </c>
      <c r="E1184" s="14">
        <f>Разбивка_по_щитам!H1189</f>
        <v>0</v>
      </c>
      <c r="F1184" s="14">
        <f>Разбивка_по_щитам!I1189</f>
        <v>0</v>
      </c>
      <c r="G1184" s="14">
        <f>Разбивка_по_щитам!J1189</f>
        <v>0</v>
      </c>
      <c r="H1184" s="14">
        <f>Разбивка_по_щитам!K1189</f>
        <v>0</v>
      </c>
      <c r="I1184" s="14">
        <f>Разбивка_по_щитам!L1189</f>
        <v>0</v>
      </c>
      <c r="J1184" s="14">
        <f>Разбивка_по_щитам!M1189</f>
        <v>0</v>
      </c>
      <c r="K1184" s="14">
        <f>Разбивка_по_щитам!N1189</f>
        <v>0</v>
      </c>
      <c r="L1184" s="14"/>
      <c r="M1184" s="14">
        <f>Разбивка_по_щитам!P1189</f>
        <v>0</v>
      </c>
      <c r="N1184" s="14"/>
    </row>
    <row r="1185" spans="2:14" x14ac:dyDescent="0.2">
      <c r="B1185" s="14">
        <f>Разбивка_по_щитам!B1190</f>
        <v>0</v>
      </c>
      <c r="C1185" s="14">
        <f>Разбивка_по_щитам!C1190</f>
        <v>0</v>
      </c>
      <c r="D1185" s="14">
        <f>Разбивка_по_щитам!F1190</f>
        <v>0</v>
      </c>
      <c r="E1185" s="14">
        <f>Разбивка_по_щитам!H1190</f>
        <v>0</v>
      </c>
      <c r="F1185" s="14">
        <f>Разбивка_по_щитам!I1190</f>
        <v>0</v>
      </c>
      <c r="G1185" s="14">
        <f>Разбивка_по_щитам!J1190</f>
        <v>0</v>
      </c>
      <c r="H1185" s="14">
        <f>Разбивка_по_щитам!K1190</f>
        <v>0</v>
      </c>
      <c r="I1185" s="14">
        <f>Разбивка_по_щитам!L1190</f>
        <v>0</v>
      </c>
      <c r="J1185" s="14">
        <f>Разбивка_по_щитам!M1190</f>
        <v>0</v>
      </c>
      <c r="K1185" s="14">
        <f>Разбивка_по_щитам!N1190</f>
        <v>0</v>
      </c>
      <c r="L1185" s="14"/>
      <c r="M1185" s="14">
        <f>Разбивка_по_щитам!P1190</f>
        <v>0</v>
      </c>
      <c r="N1185" s="14"/>
    </row>
    <row r="1186" spans="2:14" x14ac:dyDescent="0.2">
      <c r="B1186" s="14">
        <f>Разбивка_по_щитам!B1191</f>
        <v>0</v>
      </c>
      <c r="C1186" s="14">
        <f>Разбивка_по_щитам!C1191</f>
        <v>0</v>
      </c>
      <c r="D1186" s="14">
        <f>Разбивка_по_щитам!F1191</f>
        <v>0</v>
      </c>
      <c r="E1186" s="14">
        <f>Разбивка_по_щитам!H1191</f>
        <v>0</v>
      </c>
      <c r="F1186" s="14">
        <f>Разбивка_по_щитам!I1191</f>
        <v>0</v>
      </c>
      <c r="G1186" s="14">
        <f>Разбивка_по_щитам!J1191</f>
        <v>0</v>
      </c>
      <c r="H1186" s="14">
        <f>Разбивка_по_щитам!K1191</f>
        <v>0</v>
      </c>
      <c r="I1186" s="14">
        <f>Разбивка_по_щитам!L1191</f>
        <v>0</v>
      </c>
      <c r="J1186" s="14">
        <f>Разбивка_по_щитам!M1191</f>
        <v>0</v>
      </c>
      <c r="K1186" s="14">
        <f>Разбивка_по_щитам!N1191</f>
        <v>0</v>
      </c>
      <c r="L1186" s="14"/>
      <c r="M1186" s="14">
        <f>Разбивка_по_щитам!P1191</f>
        <v>0</v>
      </c>
      <c r="N1186" s="14"/>
    </row>
    <row r="1187" spans="2:14" x14ac:dyDescent="0.2">
      <c r="B1187" s="14">
        <f>Разбивка_по_щитам!B1192</f>
        <v>0</v>
      </c>
      <c r="C1187" s="14">
        <f>Разбивка_по_щитам!C1192</f>
        <v>0</v>
      </c>
      <c r="D1187" s="14">
        <f>Разбивка_по_щитам!F1192</f>
        <v>0</v>
      </c>
      <c r="E1187" s="14">
        <f>Разбивка_по_щитам!H1192</f>
        <v>0</v>
      </c>
      <c r="F1187" s="14">
        <f>Разбивка_по_щитам!I1192</f>
        <v>0</v>
      </c>
      <c r="G1187" s="14">
        <f>Разбивка_по_щитам!J1192</f>
        <v>0</v>
      </c>
      <c r="H1187" s="14">
        <f>Разбивка_по_щитам!K1192</f>
        <v>0</v>
      </c>
      <c r="I1187" s="14">
        <f>Разбивка_по_щитам!L1192</f>
        <v>0</v>
      </c>
      <c r="J1187" s="14">
        <f>Разбивка_по_щитам!M1192</f>
        <v>0</v>
      </c>
      <c r="K1187" s="14">
        <f>Разбивка_по_щитам!N1192</f>
        <v>0</v>
      </c>
      <c r="L1187" s="14"/>
      <c r="M1187" s="14">
        <f>Разбивка_по_щитам!P1192</f>
        <v>0</v>
      </c>
      <c r="N1187" s="14"/>
    </row>
    <row r="1188" spans="2:14" x14ac:dyDescent="0.2">
      <c r="B1188" s="14">
        <f>Разбивка_по_щитам!B1193</f>
        <v>0</v>
      </c>
      <c r="C1188" s="14">
        <f>Разбивка_по_щитам!C1193</f>
        <v>0</v>
      </c>
      <c r="D1188" s="14">
        <f>Разбивка_по_щитам!F1193</f>
        <v>0</v>
      </c>
      <c r="E1188" s="14">
        <f>Разбивка_по_щитам!H1193</f>
        <v>0</v>
      </c>
      <c r="F1188" s="14">
        <f>Разбивка_по_щитам!I1193</f>
        <v>0</v>
      </c>
      <c r="G1188" s="14">
        <f>Разбивка_по_щитам!J1193</f>
        <v>0</v>
      </c>
      <c r="H1188" s="14">
        <f>Разбивка_по_щитам!K1193</f>
        <v>0</v>
      </c>
      <c r="I1188" s="14">
        <f>Разбивка_по_щитам!L1193</f>
        <v>0</v>
      </c>
      <c r="J1188" s="14">
        <f>Разбивка_по_щитам!M1193</f>
        <v>0</v>
      </c>
      <c r="K1188" s="14">
        <f>Разбивка_по_щитам!N1193</f>
        <v>0</v>
      </c>
      <c r="L1188" s="14"/>
      <c r="M1188" s="14">
        <f>Разбивка_по_щитам!P1193</f>
        <v>0</v>
      </c>
      <c r="N1188" s="14"/>
    </row>
    <row r="1189" spans="2:14" x14ac:dyDescent="0.2">
      <c r="B1189" s="14">
        <f>Разбивка_по_щитам!B1194</f>
        <v>0</v>
      </c>
      <c r="C1189" s="14">
        <f>Разбивка_по_щитам!C1194</f>
        <v>0</v>
      </c>
      <c r="D1189" s="14">
        <f>Разбивка_по_щитам!F1194</f>
        <v>0</v>
      </c>
      <c r="E1189" s="14">
        <f>Разбивка_по_щитам!H1194</f>
        <v>0</v>
      </c>
      <c r="F1189" s="14">
        <f>Разбивка_по_щитам!I1194</f>
        <v>0</v>
      </c>
      <c r="G1189" s="14">
        <f>Разбивка_по_щитам!J1194</f>
        <v>0</v>
      </c>
      <c r="H1189" s="14">
        <f>Разбивка_по_щитам!K1194</f>
        <v>0</v>
      </c>
      <c r="I1189" s="14">
        <f>Разбивка_по_щитам!L1194</f>
        <v>0</v>
      </c>
      <c r="J1189" s="14">
        <f>Разбивка_по_щитам!M1194</f>
        <v>0</v>
      </c>
      <c r="K1189" s="14">
        <f>Разбивка_по_щитам!N1194</f>
        <v>0</v>
      </c>
      <c r="L1189" s="14"/>
      <c r="M1189" s="14">
        <f>Разбивка_по_щитам!P1194</f>
        <v>0</v>
      </c>
      <c r="N1189" s="14"/>
    </row>
    <row r="1190" spans="2:14" x14ac:dyDescent="0.2">
      <c r="B1190" s="14">
        <f>Разбивка_по_щитам!B1195</f>
        <v>0</v>
      </c>
      <c r="C1190" s="14">
        <f>Разбивка_по_щитам!C1195</f>
        <v>0</v>
      </c>
      <c r="D1190" s="14">
        <f>Разбивка_по_щитам!F1195</f>
        <v>0</v>
      </c>
      <c r="E1190" s="14">
        <f>Разбивка_по_щитам!H1195</f>
        <v>0</v>
      </c>
      <c r="F1190" s="14">
        <f>Разбивка_по_щитам!I1195</f>
        <v>0</v>
      </c>
      <c r="G1190" s="14">
        <f>Разбивка_по_щитам!J1195</f>
        <v>0</v>
      </c>
      <c r="H1190" s="14">
        <f>Разбивка_по_щитам!K1195</f>
        <v>0</v>
      </c>
      <c r="I1190" s="14">
        <f>Разбивка_по_щитам!L1195</f>
        <v>0</v>
      </c>
      <c r="J1190" s="14">
        <f>Разбивка_по_щитам!M1195</f>
        <v>0</v>
      </c>
      <c r="K1190" s="14">
        <f>Разбивка_по_щитам!N1195</f>
        <v>0</v>
      </c>
      <c r="L1190" s="14"/>
      <c r="M1190" s="14">
        <f>Разбивка_по_щитам!P1195</f>
        <v>0</v>
      </c>
      <c r="N1190" s="14"/>
    </row>
    <row r="1191" spans="2:14" x14ac:dyDescent="0.2">
      <c r="B1191" s="14">
        <f>Разбивка_по_щитам!B1196</f>
        <v>0</v>
      </c>
      <c r="C1191" s="14">
        <f>Разбивка_по_щитам!C1196</f>
        <v>0</v>
      </c>
      <c r="D1191" s="14">
        <f>Разбивка_по_щитам!F1196</f>
        <v>0</v>
      </c>
      <c r="E1191" s="14">
        <f>Разбивка_по_щитам!H1196</f>
        <v>0</v>
      </c>
      <c r="F1191" s="14">
        <f>Разбивка_по_щитам!I1196</f>
        <v>0</v>
      </c>
      <c r="G1191" s="14">
        <f>Разбивка_по_щитам!J1196</f>
        <v>0</v>
      </c>
      <c r="H1191" s="14">
        <f>Разбивка_по_щитам!K1196</f>
        <v>0</v>
      </c>
      <c r="I1191" s="14">
        <f>Разбивка_по_щитам!L1196</f>
        <v>0</v>
      </c>
      <c r="J1191" s="14">
        <f>Разбивка_по_щитам!M1196</f>
        <v>0</v>
      </c>
      <c r="K1191" s="14">
        <f>Разбивка_по_щитам!N1196</f>
        <v>0</v>
      </c>
      <c r="L1191" s="14"/>
      <c r="M1191" s="14">
        <f>Разбивка_по_щитам!P1196</f>
        <v>0</v>
      </c>
      <c r="N1191" s="14"/>
    </row>
    <row r="1192" spans="2:14" x14ac:dyDescent="0.2">
      <c r="B1192" s="14">
        <f>Разбивка_по_щитам!B1197</f>
        <v>0</v>
      </c>
      <c r="C1192" s="14">
        <f>Разбивка_по_щитам!C1197</f>
        <v>0</v>
      </c>
      <c r="D1192" s="14">
        <f>Разбивка_по_щитам!F1197</f>
        <v>0</v>
      </c>
      <c r="E1192" s="14">
        <f>Разбивка_по_щитам!H1197</f>
        <v>0</v>
      </c>
      <c r="F1192" s="14">
        <f>Разбивка_по_щитам!I1197</f>
        <v>0</v>
      </c>
      <c r="G1192" s="14">
        <f>Разбивка_по_щитам!J1197</f>
        <v>0</v>
      </c>
      <c r="H1192" s="14">
        <f>Разбивка_по_щитам!K1197</f>
        <v>0</v>
      </c>
      <c r="I1192" s="14">
        <f>Разбивка_по_щитам!L1197</f>
        <v>0</v>
      </c>
      <c r="J1192" s="14">
        <f>Разбивка_по_щитам!M1197</f>
        <v>0</v>
      </c>
      <c r="K1192" s="14">
        <f>Разбивка_по_щитам!N1197</f>
        <v>0</v>
      </c>
      <c r="L1192" s="14"/>
      <c r="M1192" s="14">
        <f>Разбивка_по_щитам!P1197</f>
        <v>0</v>
      </c>
      <c r="N1192" s="14"/>
    </row>
    <row r="1193" spans="2:14" x14ac:dyDescent="0.2">
      <c r="B1193" s="14">
        <f>Разбивка_по_щитам!B1198</f>
        <v>0</v>
      </c>
      <c r="C1193" s="14">
        <f>Разбивка_по_щитам!C1198</f>
        <v>0</v>
      </c>
      <c r="D1193" s="14">
        <f>Разбивка_по_щитам!F1198</f>
        <v>0</v>
      </c>
      <c r="E1193" s="14">
        <f>Разбивка_по_щитам!H1198</f>
        <v>0</v>
      </c>
      <c r="F1193" s="14">
        <f>Разбивка_по_щитам!I1198</f>
        <v>0</v>
      </c>
      <c r="G1193" s="14">
        <f>Разбивка_по_щитам!J1198</f>
        <v>0</v>
      </c>
      <c r="H1193" s="14">
        <f>Разбивка_по_щитам!K1198</f>
        <v>0</v>
      </c>
      <c r="I1193" s="14">
        <f>Разбивка_по_щитам!L1198</f>
        <v>0</v>
      </c>
      <c r="J1193" s="14">
        <f>Разбивка_по_щитам!M1198</f>
        <v>0</v>
      </c>
      <c r="K1193" s="14">
        <f>Разбивка_по_щитам!N1198</f>
        <v>0</v>
      </c>
      <c r="L1193" s="14"/>
      <c r="M1193" s="14">
        <f>Разбивка_по_щитам!P1198</f>
        <v>0</v>
      </c>
      <c r="N1193" s="14"/>
    </row>
    <row r="1194" spans="2:14" x14ac:dyDescent="0.2">
      <c r="B1194" s="14">
        <f>Разбивка_по_щитам!B1199</f>
        <v>0</v>
      </c>
      <c r="C1194" s="14">
        <f>Разбивка_по_щитам!C1199</f>
        <v>0</v>
      </c>
      <c r="D1194" s="14">
        <f>Разбивка_по_щитам!F1199</f>
        <v>0</v>
      </c>
      <c r="E1194" s="14">
        <f>Разбивка_по_щитам!H1199</f>
        <v>0</v>
      </c>
      <c r="F1194" s="14">
        <f>Разбивка_по_щитам!I1199</f>
        <v>0</v>
      </c>
      <c r="G1194" s="14">
        <f>Разбивка_по_щитам!J1199</f>
        <v>0</v>
      </c>
      <c r="H1194" s="14">
        <f>Разбивка_по_щитам!K1199</f>
        <v>0</v>
      </c>
      <c r="I1194" s="14">
        <f>Разбивка_по_щитам!L1199</f>
        <v>0</v>
      </c>
      <c r="J1194" s="14">
        <f>Разбивка_по_щитам!M1199</f>
        <v>0</v>
      </c>
      <c r="K1194" s="14">
        <f>Разбивка_по_щитам!N1199</f>
        <v>0</v>
      </c>
      <c r="L1194" s="14"/>
      <c r="M1194" s="14">
        <f>Разбивка_по_щитам!P1199</f>
        <v>0</v>
      </c>
      <c r="N1194" s="14"/>
    </row>
    <row r="1195" spans="2:14" x14ac:dyDescent="0.2">
      <c r="B1195" s="14">
        <f>Разбивка_по_щитам!B1200</f>
        <v>0</v>
      </c>
      <c r="C1195" s="14">
        <f>Разбивка_по_щитам!C1200</f>
        <v>0</v>
      </c>
      <c r="D1195" s="14">
        <f>Разбивка_по_щитам!F1200</f>
        <v>0</v>
      </c>
      <c r="E1195" s="14">
        <f>Разбивка_по_щитам!H1200</f>
        <v>0</v>
      </c>
      <c r="F1195" s="14">
        <f>Разбивка_по_щитам!I1200</f>
        <v>0</v>
      </c>
      <c r="G1195" s="14">
        <f>Разбивка_по_щитам!J1200</f>
        <v>0</v>
      </c>
      <c r="H1195" s="14">
        <f>Разбивка_по_щитам!K1200</f>
        <v>0</v>
      </c>
      <c r="I1195" s="14">
        <f>Разбивка_по_щитам!L1200</f>
        <v>0</v>
      </c>
      <c r="J1195" s="14">
        <f>Разбивка_по_щитам!M1200</f>
        <v>0</v>
      </c>
      <c r="K1195" s="14">
        <f>Разбивка_по_щитам!N1200</f>
        <v>0</v>
      </c>
      <c r="L1195" s="14"/>
      <c r="M1195" s="14">
        <f>Разбивка_по_щитам!P1200</f>
        <v>0</v>
      </c>
      <c r="N1195" s="14"/>
    </row>
    <row r="1196" spans="2:14" x14ac:dyDescent="0.2">
      <c r="B1196" s="14">
        <f>Разбивка_по_щитам!B1201</f>
        <v>0</v>
      </c>
      <c r="C1196" s="14">
        <f>Разбивка_по_щитам!C1201</f>
        <v>0</v>
      </c>
      <c r="D1196" s="14">
        <f>Разбивка_по_щитам!F1201</f>
        <v>0</v>
      </c>
      <c r="E1196" s="14">
        <f>Разбивка_по_щитам!H1201</f>
        <v>0</v>
      </c>
      <c r="F1196" s="14">
        <f>Разбивка_по_щитам!I1201</f>
        <v>0</v>
      </c>
      <c r="G1196" s="14">
        <f>Разбивка_по_щитам!J1201</f>
        <v>0</v>
      </c>
      <c r="H1196" s="14">
        <f>Разбивка_по_щитам!K1201</f>
        <v>0</v>
      </c>
      <c r="I1196" s="14">
        <f>Разбивка_по_щитам!L1201</f>
        <v>0</v>
      </c>
      <c r="J1196" s="14">
        <f>Разбивка_по_щитам!M1201</f>
        <v>0</v>
      </c>
      <c r="K1196" s="14">
        <f>Разбивка_по_щитам!N1201</f>
        <v>0</v>
      </c>
      <c r="L1196" s="14"/>
      <c r="M1196" s="14">
        <f>Разбивка_по_щитам!P1201</f>
        <v>0</v>
      </c>
      <c r="N1196" s="14"/>
    </row>
    <row r="1197" spans="2:14" x14ac:dyDescent="0.2">
      <c r="B1197" s="14">
        <f>Разбивка_по_щитам!B1202</f>
        <v>0</v>
      </c>
      <c r="C1197" s="14">
        <f>Разбивка_по_щитам!C1202</f>
        <v>0</v>
      </c>
      <c r="D1197" s="14">
        <f>Разбивка_по_щитам!F1202</f>
        <v>0</v>
      </c>
      <c r="E1197" s="14">
        <f>Разбивка_по_щитам!H1202</f>
        <v>0</v>
      </c>
      <c r="F1197" s="14">
        <f>Разбивка_по_щитам!I1202</f>
        <v>0</v>
      </c>
      <c r="G1197" s="14">
        <f>Разбивка_по_щитам!J1202</f>
        <v>0</v>
      </c>
      <c r="H1197" s="14">
        <f>Разбивка_по_щитам!K1202</f>
        <v>0</v>
      </c>
      <c r="I1197" s="14">
        <f>Разбивка_по_щитам!L1202</f>
        <v>0</v>
      </c>
      <c r="J1197" s="14">
        <f>Разбивка_по_щитам!M1202</f>
        <v>0</v>
      </c>
      <c r="K1197" s="14">
        <f>Разбивка_по_щитам!N1202</f>
        <v>0</v>
      </c>
      <c r="L1197" s="14"/>
      <c r="M1197" s="14">
        <f>Разбивка_по_щитам!P1202</f>
        <v>0</v>
      </c>
      <c r="N1197" s="14"/>
    </row>
    <row r="1198" spans="2:14" x14ac:dyDescent="0.2">
      <c r="B1198" s="14">
        <f>Разбивка_по_щитам!B1203</f>
        <v>0</v>
      </c>
      <c r="C1198" s="14">
        <f>Разбивка_по_щитам!C1203</f>
        <v>0</v>
      </c>
      <c r="D1198" s="14">
        <f>Разбивка_по_щитам!F1203</f>
        <v>0</v>
      </c>
      <c r="E1198" s="14">
        <f>Разбивка_по_щитам!H1203</f>
        <v>0</v>
      </c>
      <c r="F1198" s="14">
        <f>Разбивка_по_щитам!I1203</f>
        <v>0</v>
      </c>
      <c r="G1198" s="14">
        <f>Разбивка_по_щитам!J1203</f>
        <v>0</v>
      </c>
      <c r="H1198" s="14">
        <f>Разбивка_по_щитам!K1203</f>
        <v>0</v>
      </c>
      <c r="I1198" s="14">
        <f>Разбивка_по_щитам!L1203</f>
        <v>0</v>
      </c>
      <c r="J1198" s="14">
        <f>Разбивка_по_щитам!M1203</f>
        <v>0</v>
      </c>
      <c r="K1198" s="14">
        <f>Разбивка_по_щитам!N1203</f>
        <v>0</v>
      </c>
      <c r="L1198" s="14"/>
      <c r="M1198" s="14">
        <f>Разбивка_по_щитам!P1203</f>
        <v>0</v>
      </c>
      <c r="N1198" s="14"/>
    </row>
    <row r="1199" spans="2:14" x14ac:dyDescent="0.2">
      <c r="B1199" s="14">
        <f>Разбивка_по_щитам!B1204</f>
        <v>0</v>
      </c>
      <c r="C1199" s="14">
        <f>Разбивка_по_щитам!C1204</f>
        <v>0</v>
      </c>
      <c r="D1199" s="14">
        <f>Разбивка_по_щитам!F1204</f>
        <v>0</v>
      </c>
      <c r="E1199" s="14">
        <f>Разбивка_по_щитам!H1204</f>
        <v>0</v>
      </c>
      <c r="F1199" s="14">
        <f>Разбивка_по_щитам!I1204</f>
        <v>0</v>
      </c>
      <c r="G1199" s="14">
        <f>Разбивка_по_щитам!J1204</f>
        <v>0</v>
      </c>
      <c r="H1199" s="14">
        <f>Разбивка_по_щитам!K1204</f>
        <v>0</v>
      </c>
      <c r="I1199" s="14">
        <f>Разбивка_по_щитам!L1204</f>
        <v>0</v>
      </c>
      <c r="J1199" s="14">
        <f>Разбивка_по_щитам!M1204</f>
        <v>0</v>
      </c>
      <c r="K1199" s="14">
        <f>Разбивка_по_щитам!N1204</f>
        <v>0</v>
      </c>
      <c r="L1199" s="14"/>
      <c r="M1199" s="14">
        <f>Разбивка_по_щитам!P1204</f>
        <v>0</v>
      </c>
      <c r="N1199" s="14"/>
    </row>
    <row r="1200" spans="2:14" x14ac:dyDescent="0.2">
      <c r="B1200" s="14">
        <f>Разбивка_по_щитам!B1205</f>
        <v>0</v>
      </c>
      <c r="C1200" s="14">
        <f>Разбивка_по_щитам!C1205</f>
        <v>0</v>
      </c>
      <c r="D1200" s="14">
        <f>Разбивка_по_щитам!F1205</f>
        <v>0</v>
      </c>
      <c r="E1200" s="14">
        <f>Разбивка_по_щитам!H1205</f>
        <v>0</v>
      </c>
      <c r="F1200" s="14">
        <f>Разбивка_по_щитам!I1205</f>
        <v>0</v>
      </c>
      <c r="G1200" s="14">
        <f>Разбивка_по_щитам!J1205</f>
        <v>0</v>
      </c>
      <c r="H1200" s="14">
        <f>Разбивка_по_щитам!K1205</f>
        <v>0</v>
      </c>
      <c r="I1200" s="14">
        <f>Разбивка_по_щитам!L1205</f>
        <v>0</v>
      </c>
      <c r="J1200" s="14">
        <f>Разбивка_по_щитам!M1205</f>
        <v>0</v>
      </c>
      <c r="K1200" s="14">
        <f>Разбивка_по_щитам!N1205</f>
        <v>0</v>
      </c>
      <c r="L1200" s="14"/>
      <c r="M1200" s="14">
        <f>Разбивка_по_щитам!P1205</f>
        <v>0</v>
      </c>
      <c r="N1200" s="14"/>
    </row>
    <row r="1201" spans="2:14" x14ac:dyDescent="0.2">
      <c r="B1201" s="14">
        <f>Разбивка_по_щитам!B1206</f>
        <v>0</v>
      </c>
      <c r="C1201" s="14">
        <f>Разбивка_по_щитам!C1206</f>
        <v>0</v>
      </c>
      <c r="D1201" s="14">
        <f>Разбивка_по_щитам!F1206</f>
        <v>0</v>
      </c>
      <c r="E1201" s="14">
        <f>Разбивка_по_щитам!H1206</f>
        <v>0</v>
      </c>
      <c r="F1201" s="14">
        <f>Разбивка_по_щитам!I1206</f>
        <v>0</v>
      </c>
      <c r="G1201" s="14">
        <f>Разбивка_по_щитам!J1206</f>
        <v>0</v>
      </c>
      <c r="H1201" s="14">
        <f>Разбивка_по_щитам!K1206</f>
        <v>0</v>
      </c>
      <c r="I1201" s="14">
        <f>Разбивка_по_щитам!L1206</f>
        <v>0</v>
      </c>
      <c r="J1201" s="14">
        <f>Разбивка_по_щитам!M1206</f>
        <v>0</v>
      </c>
      <c r="K1201" s="14">
        <f>Разбивка_по_щитам!N1206</f>
        <v>0</v>
      </c>
      <c r="L1201" s="14"/>
      <c r="M1201" s="14">
        <f>Разбивка_по_щитам!P1206</f>
        <v>0</v>
      </c>
      <c r="N1201" s="14"/>
    </row>
    <row r="1202" spans="2:14" x14ac:dyDescent="0.2">
      <c r="B1202" s="14">
        <f>Разбивка_по_щитам!B1207</f>
        <v>0</v>
      </c>
      <c r="C1202" s="14">
        <f>Разбивка_по_щитам!C1207</f>
        <v>0</v>
      </c>
      <c r="D1202" s="14">
        <f>Разбивка_по_щитам!F1207</f>
        <v>0</v>
      </c>
      <c r="E1202" s="14">
        <f>Разбивка_по_щитам!H1207</f>
        <v>0</v>
      </c>
      <c r="F1202" s="14">
        <f>Разбивка_по_щитам!I1207</f>
        <v>0</v>
      </c>
      <c r="G1202" s="14">
        <f>Разбивка_по_щитам!J1207</f>
        <v>0</v>
      </c>
      <c r="H1202" s="14">
        <f>Разбивка_по_щитам!K1207</f>
        <v>0</v>
      </c>
      <c r="I1202" s="14">
        <f>Разбивка_по_щитам!L1207</f>
        <v>0</v>
      </c>
      <c r="J1202" s="14">
        <f>Разбивка_по_щитам!M1207</f>
        <v>0</v>
      </c>
      <c r="K1202" s="14">
        <f>Разбивка_по_щитам!N1207</f>
        <v>0</v>
      </c>
      <c r="L1202" s="14"/>
      <c r="M1202" s="14">
        <f>Разбивка_по_щитам!P1207</f>
        <v>0</v>
      </c>
      <c r="N1202" s="14"/>
    </row>
    <row r="1203" spans="2:14" x14ac:dyDescent="0.2">
      <c r="B1203" s="14">
        <f>Разбивка_по_щитам!B1208</f>
        <v>0</v>
      </c>
      <c r="C1203" s="14">
        <f>Разбивка_по_щитам!C1208</f>
        <v>0</v>
      </c>
      <c r="D1203" s="14">
        <f>Разбивка_по_щитам!F1208</f>
        <v>0</v>
      </c>
      <c r="E1203" s="14">
        <f>Разбивка_по_щитам!H1208</f>
        <v>0</v>
      </c>
      <c r="F1203" s="14">
        <f>Разбивка_по_щитам!I1208</f>
        <v>0</v>
      </c>
      <c r="G1203" s="14">
        <f>Разбивка_по_щитам!J1208</f>
        <v>0</v>
      </c>
      <c r="H1203" s="14">
        <f>Разбивка_по_щитам!K1208</f>
        <v>0</v>
      </c>
      <c r="I1203" s="14">
        <f>Разбивка_по_щитам!L1208</f>
        <v>0</v>
      </c>
      <c r="J1203" s="14">
        <f>Разбивка_по_щитам!M1208</f>
        <v>0</v>
      </c>
      <c r="K1203" s="14">
        <f>Разбивка_по_щитам!N1208</f>
        <v>0</v>
      </c>
      <c r="L1203" s="14"/>
      <c r="M1203" s="14">
        <f>Разбивка_по_щитам!P1208</f>
        <v>0</v>
      </c>
      <c r="N1203" s="14"/>
    </row>
    <row r="1204" spans="2:14" x14ac:dyDescent="0.2">
      <c r="B1204" s="14">
        <f>Разбивка_по_щитам!B1209</f>
        <v>0</v>
      </c>
      <c r="C1204" s="14">
        <f>Разбивка_по_щитам!C1209</f>
        <v>0</v>
      </c>
      <c r="D1204" s="14">
        <f>Разбивка_по_щитам!F1209</f>
        <v>0</v>
      </c>
      <c r="E1204" s="14">
        <f>Разбивка_по_щитам!H1209</f>
        <v>0</v>
      </c>
      <c r="F1204" s="14">
        <f>Разбивка_по_щитам!I1209</f>
        <v>0</v>
      </c>
      <c r="G1204" s="14">
        <f>Разбивка_по_щитам!J1209</f>
        <v>0</v>
      </c>
      <c r="H1204" s="14">
        <f>Разбивка_по_щитам!K1209</f>
        <v>0</v>
      </c>
      <c r="I1204" s="14">
        <f>Разбивка_по_щитам!L1209</f>
        <v>0</v>
      </c>
      <c r="J1204" s="14">
        <f>Разбивка_по_щитам!M1209</f>
        <v>0</v>
      </c>
      <c r="K1204" s="14">
        <f>Разбивка_по_щитам!N1209</f>
        <v>0</v>
      </c>
      <c r="L1204" s="14"/>
      <c r="M1204" s="14">
        <f>Разбивка_по_щитам!P1209</f>
        <v>0</v>
      </c>
      <c r="N1204" s="14"/>
    </row>
    <row r="1205" spans="2:14" x14ac:dyDescent="0.2">
      <c r="B1205" s="14">
        <f>Разбивка_по_щитам!B1210</f>
        <v>0</v>
      </c>
      <c r="C1205" s="14">
        <f>Разбивка_по_щитам!C1210</f>
        <v>0</v>
      </c>
      <c r="D1205" s="14">
        <f>Разбивка_по_щитам!F1210</f>
        <v>0</v>
      </c>
      <c r="E1205" s="14">
        <f>Разбивка_по_щитам!H1210</f>
        <v>0</v>
      </c>
      <c r="F1205" s="14">
        <f>Разбивка_по_щитам!I1210</f>
        <v>0</v>
      </c>
      <c r="G1205" s="14">
        <f>Разбивка_по_щитам!J1210</f>
        <v>0</v>
      </c>
      <c r="H1205" s="14">
        <f>Разбивка_по_щитам!K1210</f>
        <v>0</v>
      </c>
      <c r="I1205" s="14">
        <f>Разбивка_по_щитам!L1210</f>
        <v>0</v>
      </c>
      <c r="J1205" s="14">
        <f>Разбивка_по_щитам!M1210</f>
        <v>0</v>
      </c>
      <c r="K1205" s="14">
        <f>Разбивка_по_щитам!N1210</f>
        <v>0</v>
      </c>
      <c r="L1205" s="14"/>
      <c r="M1205" s="14">
        <f>Разбивка_по_щитам!P1210</f>
        <v>0</v>
      </c>
      <c r="N1205" s="14"/>
    </row>
    <row r="1206" spans="2:14" x14ac:dyDescent="0.2">
      <c r="B1206" s="14">
        <f>Разбивка_по_щитам!B1211</f>
        <v>0</v>
      </c>
      <c r="C1206" s="14">
        <f>Разбивка_по_щитам!C1211</f>
        <v>0</v>
      </c>
      <c r="D1206" s="14">
        <f>Разбивка_по_щитам!F1211</f>
        <v>0</v>
      </c>
      <c r="E1206" s="14">
        <f>Разбивка_по_щитам!H1211</f>
        <v>0</v>
      </c>
      <c r="F1206" s="14">
        <f>Разбивка_по_щитам!I1211</f>
        <v>0</v>
      </c>
      <c r="G1206" s="14">
        <f>Разбивка_по_щитам!J1211</f>
        <v>0</v>
      </c>
      <c r="H1206" s="14">
        <f>Разбивка_по_щитам!K1211</f>
        <v>0</v>
      </c>
      <c r="I1206" s="14">
        <f>Разбивка_по_щитам!L1211</f>
        <v>0</v>
      </c>
      <c r="J1206" s="14">
        <f>Разбивка_по_щитам!M1211</f>
        <v>0</v>
      </c>
      <c r="K1206" s="14">
        <f>Разбивка_по_щитам!N1211</f>
        <v>0</v>
      </c>
      <c r="L1206" s="14"/>
      <c r="M1206" s="14">
        <f>Разбивка_по_щитам!P1211</f>
        <v>0</v>
      </c>
      <c r="N1206" s="14"/>
    </row>
    <row r="1207" spans="2:14" x14ac:dyDescent="0.2">
      <c r="B1207" s="14">
        <f>Разбивка_по_щитам!B1212</f>
        <v>0</v>
      </c>
      <c r="C1207" s="14">
        <f>Разбивка_по_щитам!C1212</f>
        <v>0</v>
      </c>
      <c r="D1207" s="14">
        <f>Разбивка_по_щитам!F1212</f>
        <v>0</v>
      </c>
      <c r="E1207" s="14">
        <f>Разбивка_по_щитам!H1212</f>
        <v>0</v>
      </c>
      <c r="F1207" s="14">
        <f>Разбивка_по_щитам!I1212</f>
        <v>0</v>
      </c>
      <c r="G1207" s="14">
        <f>Разбивка_по_щитам!J1212</f>
        <v>0</v>
      </c>
      <c r="H1207" s="14">
        <f>Разбивка_по_щитам!K1212</f>
        <v>0</v>
      </c>
      <c r="I1207" s="14">
        <f>Разбивка_по_щитам!L1212</f>
        <v>0</v>
      </c>
      <c r="J1207" s="14">
        <f>Разбивка_по_щитам!M1212</f>
        <v>0</v>
      </c>
      <c r="K1207" s="14">
        <f>Разбивка_по_щитам!N1212</f>
        <v>0</v>
      </c>
      <c r="L1207" s="14"/>
      <c r="M1207" s="14">
        <f>Разбивка_по_щитам!P1212</f>
        <v>0</v>
      </c>
      <c r="N1207" s="14"/>
    </row>
    <row r="1208" spans="2:14" x14ac:dyDescent="0.2">
      <c r="B1208" s="14">
        <f>Разбивка_по_щитам!B1213</f>
        <v>0</v>
      </c>
      <c r="C1208" s="14">
        <f>Разбивка_по_щитам!C1213</f>
        <v>0</v>
      </c>
      <c r="D1208" s="14">
        <f>Разбивка_по_щитам!F1213</f>
        <v>0</v>
      </c>
      <c r="E1208" s="14">
        <f>Разбивка_по_щитам!H1213</f>
        <v>0</v>
      </c>
      <c r="F1208" s="14">
        <f>Разбивка_по_щитам!I1213</f>
        <v>0</v>
      </c>
      <c r="G1208" s="14">
        <f>Разбивка_по_щитам!J1213</f>
        <v>0</v>
      </c>
      <c r="H1208" s="14">
        <f>Разбивка_по_щитам!K1213</f>
        <v>0</v>
      </c>
      <c r="I1208" s="14">
        <f>Разбивка_по_щитам!L1213</f>
        <v>0</v>
      </c>
      <c r="J1208" s="14">
        <f>Разбивка_по_щитам!M1213</f>
        <v>0</v>
      </c>
      <c r="K1208" s="14">
        <f>Разбивка_по_щитам!N1213</f>
        <v>0</v>
      </c>
      <c r="L1208" s="14"/>
      <c r="M1208" s="14">
        <f>Разбивка_по_щитам!P1213</f>
        <v>0</v>
      </c>
      <c r="N1208" s="14"/>
    </row>
    <row r="1209" spans="2:14" x14ac:dyDescent="0.2">
      <c r="B1209" s="14">
        <f>Разбивка_по_щитам!B1214</f>
        <v>0</v>
      </c>
      <c r="C1209" s="14">
        <f>Разбивка_по_щитам!C1214</f>
        <v>0</v>
      </c>
      <c r="D1209" s="14">
        <f>Разбивка_по_щитам!F1214</f>
        <v>0</v>
      </c>
      <c r="E1209" s="14">
        <f>Разбивка_по_щитам!H1214</f>
        <v>0</v>
      </c>
      <c r="F1209" s="14">
        <f>Разбивка_по_щитам!I1214</f>
        <v>0</v>
      </c>
      <c r="G1209" s="14">
        <f>Разбивка_по_щитам!J1214</f>
        <v>0</v>
      </c>
      <c r="H1209" s="14">
        <f>Разбивка_по_щитам!K1214</f>
        <v>0</v>
      </c>
      <c r="I1209" s="14">
        <f>Разбивка_по_щитам!L1214</f>
        <v>0</v>
      </c>
      <c r="J1209" s="14">
        <f>Разбивка_по_щитам!M1214</f>
        <v>0</v>
      </c>
      <c r="K1209" s="14">
        <f>Разбивка_по_щитам!N1214</f>
        <v>0</v>
      </c>
      <c r="L1209" s="14"/>
      <c r="M1209" s="14">
        <f>Разбивка_по_щитам!P1214</f>
        <v>0</v>
      </c>
      <c r="N1209" s="14"/>
    </row>
    <row r="1210" spans="2:14" x14ac:dyDescent="0.2">
      <c r="B1210" s="14">
        <f>Разбивка_по_щитам!B1215</f>
        <v>0</v>
      </c>
      <c r="C1210" s="14">
        <f>Разбивка_по_щитам!C1215</f>
        <v>0</v>
      </c>
      <c r="D1210" s="14">
        <f>Разбивка_по_щитам!F1215</f>
        <v>0</v>
      </c>
      <c r="E1210" s="14">
        <f>Разбивка_по_щитам!H1215</f>
        <v>0</v>
      </c>
      <c r="F1210" s="14">
        <f>Разбивка_по_щитам!I1215</f>
        <v>0</v>
      </c>
      <c r="G1210" s="14">
        <f>Разбивка_по_щитам!J1215</f>
        <v>0</v>
      </c>
      <c r="H1210" s="14">
        <f>Разбивка_по_щитам!K1215</f>
        <v>0</v>
      </c>
      <c r="I1210" s="14">
        <f>Разбивка_по_щитам!L1215</f>
        <v>0</v>
      </c>
      <c r="J1210" s="14">
        <f>Разбивка_по_щитам!M1215</f>
        <v>0</v>
      </c>
      <c r="K1210" s="14">
        <f>Разбивка_по_щитам!N1215</f>
        <v>0</v>
      </c>
      <c r="L1210" s="14"/>
      <c r="M1210" s="14">
        <f>Разбивка_по_щитам!P1215</f>
        <v>0</v>
      </c>
      <c r="N1210" s="14"/>
    </row>
    <row r="1211" spans="2:14" x14ac:dyDescent="0.2">
      <c r="B1211" s="14">
        <f>Разбивка_по_щитам!B1216</f>
        <v>0</v>
      </c>
      <c r="C1211" s="14">
        <f>Разбивка_по_щитам!C1216</f>
        <v>0</v>
      </c>
      <c r="D1211" s="14">
        <f>Разбивка_по_щитам!F1216</f>
        <v>0</v>
      </c>
      <c r="E1211" s="14">
        <f>Разбивка_по_щитам!H1216</f>
        <v>0</v>
      </c>
      <c r="F1211" s="14">
        <f>Разбивка_по_щитам!I1216</f>
        <v>0</v>
      </c>
      <c r="G1211" s="14">
        <f>Разбивка_по_щитам!J1216</f>
        <v>0</v>
      </c>
      <c r="H1211" s="14">
        <f>Разбивка_по_щитам!K1216</f>
        <v>0</v>
      </c>
      <c r="I1211" s="14">
        <f>Разбивка_по_щитам!L1216</f>
        <v>0</v>
      </c>
      <c r="J1211" s="14">
        <f>Разбивка_по_щитам!M1216</f>
        <v>0</v>
      </c>
      <c r="K1211" s="14">
        <f>Разбивка_по_щитам!N1216</f>
        <v>0</v>
      </c>
      <c r="L1211" s="14"/>
      <c r="M1211" s="14">
        <f>Разбивка_по_щитам!P1216</f>
        <v>0</v>
      </c>
      <c r="N1211" s="14"/>
    </row>
    <row r="1212" spans="2:14" x14ac:dyDescent="0.2">
      <c r="B1212" s="14">
        <f>Разбивка_по_щитам!B1217</f>
        <v>0</v>
      </c>
      <c r="C1212" s="14">
        <f>Разбивка_по_щитам!C1217</f>
        <v>0</v>
      </c>
      <c r="D1212" s="14">
        <f>Разбивка_по_щитам!F1217</f>
        <v>0</v>
      </c>
      <c r="E1212" s="14">
        <f>Разбивка_по_щитам!H1217</f>
        <v>0</v>
      </c>
      <c r="F1212" s="14">
        <f>Разбивка_по_щитам!I1217</f>
        <v>0</v>
      </c>
      <c r="G1212" s="14">
        <f>Разбивка_по_щитам!J1217</f>
        <v>0</v>
      </c>
      <c r="H1212" s="14">
        <f>Разбивка_по_щитам!K1217</f>
        <v>0</v>
      </c>
      <c r="I1212" s="14">
        <f>Разбивка_по_щитам!L1217</f>
        <v>0</v>
      </c>
      <c r="J1212" s="14">
        <f>Разбивка_по_щитам!M1217</f>
        <v>0</v>
      </c>
      <c r="K1212" s="14">
        <f>Разбивка_по_щитам!N1217</f>
        <v>0</v>
      </c>
      <c r="L1212" s="14"/>
      <c r="M1212" s="14">
        <f>Разбивка_по_щитам!P1217</f>
        <v>0</v>
      </c>
      <c r="N1212" s="14"/>
    </row>
    <row r="1213" spans="2:14" x14ac:dyDescent="0.2">
      <c r="B1213" s="14">
        <f>Разбивка_по_щитам!B1218</f>
        <v>0</v>
      </c>
      <c r="C1213" s="14">
        <f>Разбивка_по_щитам!C1218</f>
        <v>0</v>
      </c>
      <c r="D1213" s="14">
        <f>Разбивка_по_щитам!F1218</f>
        <v>0</v>
      </c>
      <c r="E1213" s="14">
        <f>Разбивка_по_щитам!H1218</f>
        <v>0</v>
      </c>
      <c r="F1213" s="14">
        <f>Разбивка_по_щитам!I1218</f>
        <v>0</v>
      </c>
      <c r="G1213" s="14">
        <f>Разбивка_по_щитам!J1218</f>
        <v>0</v>
      </c>
      <c r="H1213" s="14">
        <f>Разбивка_по_щитам!K1218</f>
        <v>0</v>
      </c>
      <c r="I1213" s="14">
        <f>Разбивка_по_щитам!L1218</f>
        <v>0</v>
      </c>
      <c r="J1213" s="14">
        <f>Разбивка_по_щитам!M1218</f>
        <v>0</v>
      </c>
      <c r="K1213" s="14">
        <f>Разбивка_по_щитам!N1218</f>
        <v>0</v>
      </c>
      <c r="L1213" s="14"/>
      <c r="M1213" s="14">
        <f>Разбивка_по_щитам!P1218</f>
        <v>0</v>
      </c>
      <c r="N1213" s="14"/>
    </row>
    <row r="1214" spans="2:14" x14ac:dyDescent="0.2">
      <c r="B1214" s="14">
        <f>Разбивка_по_щитам!B1219</f>
        <v>0</v>
      </c>
      <c r="C1214" s="14">
        <f>Разбивка_по_щитам!C1219</f>
        <v>0</v>
      </c>
      <c r="D1214" s="14">
        <f>Разбивка_по_щитам!F1219</f>
        <v>0</v>
      </c>
      <c r="E1214" s="14">
        <f>Разбивка_по_щитам!H1219</f>
        <v>0</v>
      </c>
      <c r="F1214" s="14">
        <f>Разбивка_по_щитам!I1219</f>
        <v>0</v>
      </c>
      <c r="G1214" s="14">
        <f>Разбивка_по_щитам!J1219</f>
        <v>0</v>
      </c>
      <c r="H1214" s="14">
        <f>Разбивка_по_щитам!K1219</f>
        <v>0</v>
      </c>
      <c r="I1214" s="14">
        <f>Разбивка_по_щитам!L1219</f>
        <v>0</v>
      </c>
      <c r="J1214" s="14">
        <f>Разбивка_по_щитам!M1219</f>
        <v>0</v>
      </c>
      <c r="K1214" s="14">
        <f>Разбивка_по_щитам!N1219</f>
        <v>0</v>
      </c>
      <c r="L1214" s="14"/>
      <c r="M1214" s="14">
        <f>Разбивка_по_щитам!P1219</f>
        <v>0</v>
      </c>
      <c r="N1214" s="14"/>
    </row>
    <row r="1215" spans="2:14" x14ac:dyDescent="0.2">
      <c r="B1215" s="14">
        <f>Разбивка_по_щитам!B1220</f>
        <v>0</v>
      </c>
      <c r="C1215" s="14">
        <f>Разбивка_по_щитам!C1220</f>
        <v>0</v>
      </c>
      <c r="D1215" s="14">
        <f>Разбивка_по_щитам!F1220</f>
        <v>0</v>
      </c>
      <c r="E1215" s="14">
        <f>Разбивка_по_щитам!H1220</f>
        <v>0</v>
      </c>
      <c r="F1215" s="14">
        <f>Разбивка_по_щитам!I1220</f>
        <v>0</v>
      </c>
      <c r="G1215" s="14">
        <f>Разбивка_по_щитам!J1220</f>
        <v>0</v>
      </c>
      <c r="H1215" s="14">
        <f>Разбивка_по_щитам!K1220</f>
        <v>0</v>
      </c>
      <c r="I1215" s="14">
        <f>Разбивка_по_щитам!L1220</f>
        <v>0</v>
      </c>
      <c r="J1215" s="14">
        <f>Разбивка_по_щитам!M1220</f>
        <v>0</v>
      </c>
      <c r="K1215" s="14">
        <f>Разбивка_по_щитам!N1220</f>
        <v>0</v>
      </c>
      <c r="L1215" s="14"/>
      <c r="M1215" s="14">
        <f>Разбивка_по_щитам!P1220</f>
        <v>0</v>
      </c>
      <c r="N1215" s="14"/>
    </row>
    <row r="1216" spans="2:14" x14ac:dyDescent="0.2">
      <c r="B1216" s="14">
        <f>Разбивка_по_щитам!B1221</f>
        <v>0</v>
      </c>
      <c r="C1216" s="14">
        <f>Разбивка_по_щитам!C1221</f>
        <v>0</v>
      </c>
      <c r="D1216" s="14">
        <f>Разбивка_по_щитам!F1221</f>
        <v>0</v>
      </c>
      <c r="E1216" s="14">
        <f>Разбивка_по_щитам!H1221</f>
        <v>0</v>
      </c>
      <c r="F1216" s="14">
        <f>Разбивка_по_щитам!I1221</f>
        <v>0</v>
      </c>
      <c r="G1216" s="14">
        <f>Разбивка_по_щитам!J1221</f>
        <v>0</v>
      </c>
      <c r="H1216" s="14">
        <f>Разбивка_по_щитам!K1221</f>
        <v>0</v>
      </c>
      <c r="I1216" s="14">
        <f>Разбивка_по_щитам!L1221</f>
        <v>0</v>
      </c>
      <c r="J1216" s="14">
        <f>Разбивка_по_щитам!M1221</f>
        <v>0</v>
      </c>
      <c r="K1216" s="14">
        <f>Разбивка_по_щитам!N1221</f>
        <v>0</v>
      </c>
      <c r="L1216" s="14"/>
      <c r="M1216" s="14">
        <f>Разбивка_по_щитам!P1221</f>
        <v>0</v>
      </c>
      <c r="N1216" s="14"/>
    </row>
    <row r="1217" spans="2:14" x14ac:dyDescent="0.2">
      <c r="B1217" s="14">
        <f>Разбивка_по_щитам!B1222</f>
        <v>0</v>
      </c>
      <c r="C1217" s="14">
        <f>Разбивка_по_щитам!C1222</f>
        <v>0</v>
      </c>
      <c r="D1217" s="14">
        <f>Разбивка_по_щитам!F1222</f>
        <v>0</v>
      </c>
      <c r="E1217" s="14">
        <f>Разбивка_по_щитам!H1222</f>
        <v>0</v>
      </c>
      <c r="F1217" s="14">
        <f>Разбивка_по_щитам!I1222</f>
        <v>0</v>
      </c>
      <c r="G1217" s="14">
        <f>Разбивка_по_щитам!J1222</f>
        <v>0</v>
      </c>
      <c r="H1217" s="14">
        <f>Разбивка_по_щитам!K1222</f>
        <v>0</v>
      </c>
      <c r="I1217" s="14">
        <f>Разбивка_по_щитам!L1222</f>
        <v>0</v>
      </c>
      <c r="J1217" s="14">
        <f>Разбивка_по_щитам!M1222</f>
        <v>0</v>
      </c>
      <c r="K1217" s="14">
        <f>Разбивка_по_щитам!N1222</f>
        <v>0</v>
      </c>
      <c r="L1217" s="14"/>
      <c r="M1217" s="14">
        <f>Разбивка_по_щитам!P1222</f>
        <v>0</v>
      </c>
      <c r="N1217" s="14"/>
    </row>
    <row r="1218" spans="2:14" x14ac:dyDescent="0.2">
      <c r="B1218" s="14">
        <f>Разбивка_по_щитам!B1223</f>
        <v>0</v>
      </c>
      <c r="C1218" s="14">
        <f>Разбивка_по_щитам!C1223</f>
        <v>0</v>
      </c>
      <c r="D1218" s="14">
        <f>Разбивка_по_щитам!F1223</f>
        <v>0</v>
      </c>
      <c r="E1218" s="14">
        <f>Разбивка_по_щитам!H1223</f>
        <v>0</v>
      </c>
      <c r="F1218" s="14">
        <f>Разбивка_по_щитам!I1223</f>
        <v>0</v>
      </c>
      <c r="G1218" s="14">
        <f>Разбивка_по_щитам!J1223</f>
        <v>0</v>
      </c>
      <c r="H1218" s="14">
        <f>Разбивка_по_щитам!K1223</f>
        <v>0</v>
      </c>
      <c r="I1218" s="14">
        <f>Разбивка_по_щитам!L1223</f>
        <v>0</v>
      </c>
      <c r="J1218" s="14">
        <f>Разбивка_по_щитам!M1223</f>
        <v>0</v>
      </c>
      <c r="K1218" s="14">
        <f>Разбивка_по_щитам!N1223</f>
        <v>0</v>
      </c>
      <c r="L1218" s="14"/>
      <c r="M1218" s="14">
        <f>Разбивка_по_щитам!P1223</f>
        <v>0</v>
      </c>
      <c r="N1218" s="14"/>
    </row>
    <row r="1219" spans="2:14" x14ac:dyDescent="0.2">
      <c r="B1219" s="14">
        <f>Разбивка_по_щитам!B1224</f>
        <v>0</v>
      </c>
      <c r="C1219" s="14">
        <f>Разбивка_по_щитам!C1224</f>
        <v>0</v>
      </c>
      <c r="D1219" s="14">
        <f>Разбивка_по_щитам!F1224</f>
        <v>0</v>
      </c>
      <c r="E1219" s="14">
        <f>Разбивка_по_щитам!H1224</f>
        <v>0</v>
      </c>
      <c r="F1219" s="14">
        <f>Разбивка_по_щитам!I1224</f>
        <v>0</v>
      </c>
      <c r="G1219" s="14">
        <f>Разбивка_по_щитам!J1224</f>
        <v>0</v>
      </c>
      <c r="H1219" s="14">
        <f>Разбивка_по_щитам!K1224</f>
        <v>0</v>
      </c>
      <c r="I1219" s="14">
        <f>Разбивка_по_щитам!L1224</f>
        <v>0</v>
      </c>
      <c r="J1219" s="14">
        <f>Разбивка_по_щитам!M1224</f>
        <v>0</v>
      </c>
      <c r="K1219" s="14">
        <f>Разбивка_по_щитам!N1224</f>
        <v>0</v>
      </c>
      <c r="L1219" s="14"/>
      <c r="M1219" s="14">
        <f>Разбивка_по_щитам!P1224</f>
        <v>0</v>
      </c>
      <c r="N1219" s="14"/>
    </row>
    <row r="1220" spans="2:14" x14ac:dyDescent="0.2">
      <c r="B1220" s="14">
        <f>Разбивка_по_щитам!B1225</f>
        <v>0</v>
      </c>
      <c r="C1220" s="14">
        <f>Разбивка_по_щитам!C1225</f>
        <v>0</v>
      </c>
      <c r="D1220" s="14">
        <f>Разбивка_по_щитам!F1225</f>
        <v>0</v>
      </c>
      <c r="E1220" s="14">
        <f>Разбивка_по_щитам!H1225</f>
        <v>0</v>
      </c>
      <c r="F1220" s="14">
        <f>Разбивка_по_щитам!I1225</f>
        <v>0</v>
      </c>
      <c r="G1220" s="14">
        <f>Разбивка_по_щитам!J1225</f>
        <v>0</v>
      </c>
      <c r="H1220" s="14">
        <f>Разбивка_по_щитам!K1225</f>
        <v>0</v>
      </c>
      <c r="I1220" s="14">
        <f>Разбивка_по_щитам!L1225</f>
        <v>0</v>
      </c>
      <c r="J1220" s="14">
        <f>Разбивка_по_щитам!M1225</f>
        <v>0</v>
      </c>
      <c r="K1220" s="14">
        <f>Разбивка_по_щитам!N1225</f>
        <v>0</v>
      </c>
      <c r="L1220" s="14"/>
      <c r="M1220" s="14">
        <f>Разбивка_по_щитам!P1225</f>
        <v>0</v>
      </c>
      <c r="N1220" s="14"/>
    </row>
    <row r="1221" spans="2:14" x14ac:dyDescent="0.2">
      <c r="B1221" s="14">
        <f>Разбивка_по_щитам!B1226</f>
        <v>0</v>
      </c>
      <c r="C1221" s="14">
        <f>Разбивка_по_щитам!C1226</f>
        <v>0</v>
      </c>
      <c r="D1221" s="14">
        <f>Разбивка_по_щитам!F1226</f>
        <v>0</v>
      </c>
      <c r="E1221" s="14">
        <f>Разбивка_по_щитам!H1226</f>
        <v>0</v>
      </c>
      <c r="F1221" s="14">
        <f>Разбивка_по_щитам!I1226</f>
        <v>0</v>
      </c>
      <c r="G1221" s="14">
        <f>Разбивка_по_щитам!J1226</f>
        <v>0</v>
      </c>
      <c r="H1221" s="14">
        <f>Разбивка_по_щитам!K1226</f>
        <v>0</v>
      </c>
      <c r="I1221" s="14">
        <f>Разбивка_по_щитам!L1226</f>
        <v>0</v>
      </c>
      <c r="J1221" s="14">
        <f>Разбивка_по_щитам!M1226</f>
        <v>0</v>
      </c>
      <c r="K1221" s="14">
        <f>Разбивка_по_щитам!N1226</f>
        <v>0</v>
      </c>
      <c r="L1221" s="14"/>
      <c r="M1221" s="14">
        <f>Разбивка_по_щитам!P1226</f>
        <v>0</v>
      </c>
      <c r="N1221" s="14"/>
    </row>
    <row r="1222" spans="2:14" x14ac:dyDescent="0.2">
      <c r="B1222" s="14">
        <f>Разбивка_по_щитам!B1227</f>
        <v>0</v>
      </c>
      <c r="C1222" s="14">
        <f>Разбивка_по_щитам!C1227</f>
        <v>0</v>
      </c>
      <c r="D1222" s="14">
        <f>Разбивка_по_щитам!F1227</f>
        <v>0</v>
      </c>
      <c r="E1222" s="14">
        <f>Разбивка_по_щитам!H1227</f>
        <v>0</v>
      </c>
      <c r="F1222" s="14">
        <f>Разбивка_по_щитам!I1227</f>
        <v>0</v>
      </c>
      <c r="G1222" s="14">
        <f>Разбивка_по_щитам!J1227</f>
        <v>0</v>
      </c>
      <c r="H1222" s="14">
        <f>Разбивка_по_щитам!K1227</f>
        <v>0</v>
      </c>
      <c r="I1222" s="14">
        <f>Разбивка_по_щитам!L1227</f>
        <v>0</v>
      </c>
      <c r="J1222" s="14">
        <f>Разбивка_по_щитам!M1227</f>
        <v>0</v>
      </c>
      <c r="K1222" s="14">
        <f>Разбивка_по_щитам!N1227</f>
        <v>0</v>
      </c>
      <c r="L1222" s="14"/>
      <c r="M1222" s="14">
        <f>Разбивка_по_щитам!P1227</f>
        <v>0</v>
      </c>
      <c r="N1222" s="14"/>
    </row>
    <row r="1223" spans="2:14" x14ac:dyDescent="0.2">
      <c r="B1223" s="14">
        <f>Разбивка_по_щитам!B1228</f>
        <v>0</v>
      </c>
      <c r="C1223" s="14">
        <f>Разбивка_по_щитам!C1228</f>
        <v>0</v>
      </c>
      <c r="D1223" s="14">
        <f>Разбивка_по_щитам!F1228</f>
        <v>0</v>
      </c>
      <c r="E1223" s="14">
        <f>Разбивка_по_щитам!H1228</f>
        <v>0</v>
      </c>
      <c r="F1223" s="14">
        <f>Разбивка_по_щитам!I1228</f>
        <v>0</v>
      </c>
      <c r="G1223" s="14">
        <f>Разбивка_по_щитам!J1228</f>
        <v>0</v>
      </c>
      <c r="H1223" s="14">
        <f>Разбивка_по_щитам!K1228</f>
        <v>0</v>
      </c>
      <c r="I1223" s="14">
        <f>Разбивка_по_щитам!L1228</f>
        <v>0</v>
      </c>
      <c r="J1223" s="14">
        <f>Разбивка_по_щитам!M1228</f>
        <v>0</v>
      </c>
      <c r="K1223" s="14">
        <f>Разбивка_по_щитам!N1228</f>
        <v>0</v>
      </c>
      <c r="L1223" s="14"/>
      <c r="M1223" s="14">
        <f>Разбивка_по_щитам!P1228</f>
        <v>0</v>
      </c>
      <c r="N1223" s="14"/>
    </row>
    <row r="1224" spans="2:14" x14ac:dyDescent="0.2">
      <c r="B1224" s="14">
        <f>Разбивка_по_щитам!B1229</f>
        <v>0</v>
      </c>
      <c r="C1224" s="14">
        <f>Разбивка_по_щитам!C1229</f>
        <v>0</v>
      </c>
      <c r="D1224" s="14">
        <f>Разбивка_по_щитам!F1229</f>
        <v>0</v>
      </c>
      <c r="E1224" s="14">
        <f>Разбивка_по_щитам!H1229</f>
        <v>0</v>
      </c>
      <c r="F1224" s="14">
        <f>Разбивка_по_щитам!I1229</f>
        <v>0</v>
      </c>
      <c r="G1224" s="14">
        <f>Разбивка_по_щитам!J1229</f>
        <v>0</v>
      </c>
      <c r="H1224" s="14">
        <f>Разбивка_по_щитам!K1229</f>
        <v>0</v>
      </c>
      <c r="I1224" s="14">
        <f>Разбивка_по_щитам!L1229</f>
        <v>0</v>
      </c>
      <c r="J1224" s="14">
        <f>Разбивка_по_щитам!M1229</f>
        <v>0</v>
      </c>
      <c r="K1224" s="14">
        <f>Разбивка_по_щитам!N1229</f>
        <v>0</v>
      </c>
      <c r="L1224" s="14"/>
      <c r="M1224" s="14">
        <f>Разбивка_по_щитам!P1229</f>
        <v>0</v>
      </c>
      <c r="N1224" s="14"/>
    </row>
    <row r="1225" spans="2:14" x14ac:dyDescent="0.2">
      <c r="B1225" s="14">
        <f>Разбивка_по_щитам!B1230</f>
        <v>0</v>
      </c>
      <c r="C1225" s="14">
        <f>Разбивка_по_щитам!C1230</f>
        <v>0</v>
      </c>
      <c r="D1225" s="14">
        <f>Разбивка_по_щитам!F1230</f>
        <v>0</v>
      </c>
      <c r="E1225" s="14">
        <f>Разбивка_по_щитам!H1230</f>
        <v>0</v>
      </c>
      <c r="F1225" s="14">
        <f>Разбивка_по_щитам!I1230</f>
        <v>0</v>
      </c>
      <c r="G1225" s="14">
        <f>Разбивка_по_щитам!J1230</f>
        <v>0</v>
      </c>
      <c r="H1225" s="14">
        <f>Разбивка_по_щитам!K1230</f>
        <v>0</v>
      </c>
      <c r="I1225" s="14">
        <f>Разбивка_по_щитам!L1230</f>
        <v>0</v>
      </c>
      <c r="J1225" s="14">
        <f>Разбивка_по_щитам!M1230</f>
        <v>0</v>
      </c>
      <c r="K1225" s="14">
        <f>Разбивка_по_щитам!N1230</f>
        <v>0</v>
      </c>
      <c r="L1225" s="14"/>
      <c r="M1225" s="14">
        <f>Разбивка_по_щитам!P1230</f>
        <v>0</v>
      </c>
      <c r="N1225" s="14"/>
    </row>
    <row r="1226" spans="2:14" x14ac:dyDescent="0.2">
      <c r="B1226" s="14">
        <f>Разбивка_по_щитам!B1231</f>
        <v>0</v>
      </c>
      <c r="C1226" s="14">
        <f>Разбивка_по_щитам!C1231</f>
        <v>0</v>
      </c>
      <c r="D1226" s="14">
        <f>Разбивка_по_щитам!F1231</f>
        <v>0</v>
      </c>
      <c r="E1226" s="14">
        <f>Разбивка_по_щитам!H1231</f>
        <v>0</v>
      </c>
      <c r="F1226" s="14">
        <f>Разбивка_по_щитам!I1231</f>
        <v>0</v>
      </c>
      <c r="G1226" s="14">
        <f>Разбивка_по_щитам!J1231</f>
        <v>0</v>
      </c>
      <c r="H1226" s="14">
        <f>Разбивка_по_щитам!K1231</f>
        <v>0</v>
      </c>
      <c r="I1226" s="14">
        <f>Разбивка_по_щитам!L1231</f>
        <v>0</v>
      </c>
      <c r="J1226" s="14">
        <f>Разбивка_по_щитам!M1231</f>
        <v>0</v>
      </c>
      <c r="K1226" s="14">
        <f>Разбивка_по_щитам!N1231</f>
        <v>0</v>
      </c>
      <c r="L1226" s="14"/>
      <c r="M1226" s="14">
        <f>Разбивка_по_щитам!P1231</f>
        <v>0</v>
      </c>
      <c r="N1226" s="14"/>
    </row>
    <row r="1227" spans="2:14" x14ac:dyDescent="0.2">
      <c r="B1227" s="14">
        <f>Разбивка_по_щитам!B1232</f>
        <v>0</v>
      </c>
      <c r="C1227" s="14">
        <f>Разбивка_по_щитам!C1232</f>
        <v>0</v>
      </c>
      <c r="D1227" s="14">
        <f>Разбивка_по_щитам!F1232</f>
        <v>0</v>
      </c>
      <c r="E1227" s="14">
        <f>Разбивка_по_щитам!H1232</f>
        <v>0</v>
      </c>
      <c r="F1227" s="14">
        <f>Разбивка_по_щитам!I1232</f>
        <v>0</v>
      </c>
      <c r="G1227" s="14">
        <f>Разбивка_по_щитам!J1232</f>
        <v>0</v>
      </c>
      <c r="H1227" s="14">
        <f>Разбивка_по_щитам!K1232</f>
        <v>0</v>
      </c>
      <c r="I1227" s="14">
        <f>Разбивка_по_щитам!L1232</f>
        <v>0</v>
      </c>
      <c r="J1227" s="14">
        <f>Разбивка_по_щитам!M1232</f>
        <v>0</v>
      </c>
      <c r="K1227" s="14">
        <f>Разбивка_по_щитам!N1232</f>
        <v>0</v>
      </c>
      <c r="L1227" s="14"/>
      <c r="M1227" s="14">
        <f>Разбивка_по_щитам!P1232</f>
        <v>0</v>
      </c>
      <c r="N1227" s="14"/>
    </row>
    <row r="1228" spans="2:14" x14ac:dyDescent="0.2">
      <c r="B1228" s="14">
        <f>Разбивка_по_щитам!B1233</f>
        <v>0</v>
      </c>
      <c r="C1228" s="14">
        <f>Разбивка_по_щитам!C1233</f>
        <v>0</v>
      </c>
      <c r="D1228" s="14">
        <f>Разбивка_по_щитам!F1233</f>
        <v>0</v>
      </c>
      <c r="E1228" s="14">
        <f>Разбивка_по_щитам!H1233</f>
        <v>0</v>
      </c>
      <c r="F1228" s="14">
        <f>Разбивка_по_щитам!I1233</f>
        <v>0</v>
      </c>
      <c r="G1228" s="14">
        <f>Разбивка_по_щитам!J1233</f>
        <v>0</v>
      </c>
      <c r="H1228" s="14">
        <f>Разбивка_по_щитам!K1233</f>
        <v>0</v>
      </c>
      <c r="I1228" s="14">
        <f>Разбивка_по_щитам!L1233</f>
        <v>0</v>
      </c>
      <c r="J1228" s="14">
        <f>Разбивка_по_щитам!M1233</f>
        <v>0</v>
      </c>
      <c r="K1228" s="14">
        <f>Разбивка_по_щитам!N1233</f>
        <v>0</v>
      </c>
      <c r="L1228" s="14"/>
      <c r="M1228" s="14">
        <f>Разбивка_по_щитам!P1233</f>
        <v>0</v>
      </c>
      <c r="N1228" s="14"/>
    </row>
    <row r="1229" spans="2:14" x14ac:dyDescent="0.2">
      <c r="B1229" s="14">
        <f>Разбивка_по_щитам!B1234</f>
        <v>0</v>
      </c>
      <c r="C1229" s="14">
        <f>Разбивка_по_щитам!C1234</f>
        <v>0</v>
      </c>
      <c r="D1229" s="14">
        <f>Разбивка_по_щитам!F1234</f>
        <v>0</v>
      </c>
      <c r="E1229" s="14">
        <f>Разбивка_по_щитам!H1234</f>
        <v>0</v>
      </c>
      <c r="F1229" s="14">
        <f>Разбивка_по_щитам!I1234</f>
        <v>0</v>
      </c>
      <c r="G1229" s="14">
        <f>Разбивка_по_щитам!J1234</f>
        <v>0</v>
      </c>
      <c r="H1229" s="14">
        <f>Разбивка_по_щитам!K1234</f>
        <v>0</v>
      </c>
      <c r="I1229" s="14">
        <f>Разбивка_по_щитам!L1234</f>
        <v>0</v>
      </c>
      <c r="J1229" s="14">
        <f>Разбивка_по_щитам!M1234</f>
        <v>0</v>
      </c>
      <c r="K1229" s="14">
        <f>Разбивка_по_щитам!N1234</f>
        <v>0</v>
      </c>
      <c r="L1229" s="14"/>
      <c r="M1229" s="14">
        <f>Разбивка_по_щитам!P1234</f>
        <v>0</v>
      </c>
      <c r="N1229" s="14"/>
    </row>
    <row r="1230" spans="2:14" x14ac:dyDescent="0.2">
      <c r="B1230" s="14">
        <f>Разбивка_по_щитам!B1235</f>
        <v>0</v>
      </c>
      <c r="C1230" s="14">
        <f>Разбивка_по_щитам!C1235</f>
        <v>0</v>
      </c>
      <c r="D1230" s="14">
        <f>Разбивка_по_щитам!F1235</f>
        <v>0</v>
      </c>
      <c r="E1230" s="14">
        <f>Разбивка_по_щитам!H1235</f>
        <v>0</v>
      </c>
      <c r="F1230" s="14">
        <f>Разбивка_по_щитам!I1235</f>
        <v>0</v>
      </c>
      <c r="G1230" s="14">
        <f>Разбивка_по_щитам!J1235</f>
        <v>0</v>
      </c>
      <c r="H1230" s="14">
        <f>Разбивка_по_щитам!K1235</f>
        <v>0</v>
      </c>
      <c r="I1230" s="14">
        <f>Разбивка_по_щитам!L1235</f>
        <v>0</v>
      </c>
      <c r="J1230" s="14">
        <f>Разбивка_по_щитам!M1235</f>
        <v>0</v>
      </c>
      <c r="K1230" s="14">
        <f>Разбивка_по_щитам!N1235</f>
        <v>0</v>
      </c>
      <c r="L1230" s="14"/>
      <c r="M1230" s="14">
        <f>Разбивка_по_щитам!P1235</f>
        <v>0</v>
      </c>
      <c r="N1230" s="14"/>
    </row>
    <row r="1231" spans="2:14" x14ac:dyDescent="0.2">
      <c r="B1231" s="14">
        <f>Разбивка_по_щитам!B1236</f>
        <v>0</v>
      </c>
      <c r="C1231" s="14">
        <f>Разбивка_по_щитам!C1236</f>
        <v>0</v>
      </c>
      <c r="D1231" s="14">
        <f>Разбивка_по_щитам!F1236</f>
        <v>0</v>
      </c>
      <c r="E1231" s="14">
        <f>Разбивка_по_щитам!H1236</f>
        <v>0</v>
      </c>
      <c r="F1231" s="14">
        <f>Разбивка_по_щитам!I1236</f>
        <v>0</v>
      </c>
      <c r="G1231" s="14">
        <f>Разбивка_по_щитам!J1236</f>
        <v>0</v>
      </c>
      <c r="H1231" s="14">
        <f>Разбивка_по_щитам!K1236</f>
        <v>0</v>
      </c>
      <c r="I1231" s="14">
        <f>Разбивка_по_щитам!L1236</f>
        <v>0</v>
      </c>
      <c r="J1231" s="14">
        <f>Разбивка_по_щитам!M1236</f>
        <v>0</v>
      </c>
      <c r="K1231" s="14">
        <f>Разбивка_по_щитам!N1236</f>
        <v>0</v>
      </c>
      <c r="L1231" s="14"/>
      <c r="M1231" s="14">
        <f>Разбивка_по_щитам!P1236</f>
        <v>0</v>
      </c>
      <c r="N1231" s="14"/>
    </row>
    <row r="1232" spans="2:14" x14ac:dyDescent="0.2">
      <c r="B1232" s="14">
        <f>Разбивка_по_щитам!B1237</f>
        <v>0</v>
      </c>
      <c r="C1232" s="14">
        <f>Разбивка_по_щитам!C1237</f>
        <v>0</v>
      </c>
      <c r="D1232" s="14">
        <f>Разбивка_по_щитам!F1237</f>
        <v>0</v>
      </c>
      <c r="E1232" s="14">
        <f>Разбивка_по_щитам!H1237</f>
        <v>0</v>
      </c>
      <c r="F1232" s="14">
        <f>Разбивка_по_щитам!I1237</f>
        <v>0</v>
      </c>
      <c r="G1232" s="14">
        <f>Разбивка_по_щитам!J1237</f>
        <v>0</v>
      </c>
      <c r="H1232" s="14">
        <f>Разбивка_по_щитам!K1237</f>
        <v>0</v>
      </c>
      <c r="I1232" s="14">
        <f>Разбивка_по_щитам!L1237</f>
        <v>0</v>
      </c>
      <c r="J1232" s="14">
        <f>Разбивка_по_щитам!M1237</f>
        <v>0</v>
      </c>
      <c r="K1232" s="14">
        <f>Разбивка_по_щитам!N1237</f>
        <v>0</v>
      </c>
      <c r="L1232" s="14"/>
      <c r="M1232" s="14">
        <f>Разбивка_по_щитам!P1237</f>
        <v>0</v>
      </c>
      <c r="N1232" s="14"/>
    </row>
    <row r="1233" spans="2:14" x14ac:dyDescent="0.2">
      <c r="B1233" s="14">
        <f>Разбивка_по_щитам!B1238</f>
        <v>0</v>
      </c>
      <c r="C1233" s="14">
        <f>Разбивка_по_щитам!C1238</f>
        <v>0</v>
      </c>
      <c r="D1233" s="14">
        <f>Разбивка_по_щитам!F1238</f>
        <v>0</v>
      </c>
      <c r="E1233" s="14">
        <f>Разбивка_по_щитам!H1238</f>
        <v>0</v>
      </c>
      <c r="F1233" s="14">
        <f>Разбивка_по_щитам!I1238</f>
        <v>0</v>
      </c>
      <c r="G1233" s="14">
        <f>Разбивка_по_щитам!J1238</f>
        <v>0</v>
      </c>
      <c r="H1233" s="14">
        <f>Разбивка_по_щитам!K1238</f>
        <v>0</v>
      </c>
      <c r="I1233" s="14">
        <f>Разбивка_по_щитам!L1238</f>
        <v>0</v>
      </c>
      <c r="J1233" s="14">
        <f>Разбивка_по_щитам!M1238</f>
        <v>0</v>
      </c>
      <c r="K1233" s="14">
        <f>Разбивка_по_щитам!N1238</f>
        <v>0</v>
      </c>
      <c r="L1233" s="14"/>
      <c r="M1233" s="14">
        <f>Разбивка_по_щитам!P1238</f>
        <v>0</v>
      </c>
      <c r="N1233" s="14"/>
    </row>
    <row r="1234" spans="2:14" x14ac:dyDescent="0.2">
      <c r="B1234" s="14">
        <f>Разбивка_по_щитам!B1239</f>
        <v>0</v>
      </c>
      <c r="C1234" s="14">
        <f>Разбивка_по_щитам!C1239</f>
        <v>0</v>
      </c>
      <c r="D1234" s="14">
        <f>Разбивка_по_щитам!F1239</f>
        <v>0</v>
      </c>
      <c r="E1234" s="14">
        <f>Разбивка_по_щитам!H1239</f>
        <v>0</v>
      </c>
      <c r="F1234" s="14">
        <f>Разбивка_по_щитам!I1239</f>
        <v>0</v>
      </c>
      <c r="G1234" s="14">
        <f>Разбивка_по_щитам!J1239</f>
        <v>0</v>
      </c>
      <c r="H1234" s="14">
        <f>Разбивка_по_щитам!K1239</f>
        <v>0</v>
      </c>
      <c r="I1234" s="14">
        <f>Разбивка_по_щитам!L1239</f>
        <v>0</v>
      </c>
      <c r="J1234" s="14">
        <f>Разбивка_по_щитам!M1239</f>
        <v>0</v>
      </c>
      <c r="K1234" s="14">
        <f>Разбивка_по_щитам!N1239</f>
        <v>0</v>
      </c>
      <c r="L1234" s="14"/>
      <c r="M1234" s="14">
        <f>Разбивка_по_щитам!P1239</f>
        <v>0</v>
      </c>
      <c r="N1234" s="14"/>
    </row>
    <row r="1235" spans="2:14" x14ac:dyDescent="0.2">
      <c r="B1235" s="14">
        <f>Разбивка_по_щитам!B1240</f>
        <v>0</v>
      </c>
      <c r="C1235" s="14">
        <f>Разбивка_по_щитам!C1240</f>
        <v>0</v>
      </c>
      <c r="D1235" s="14">
        <f>Разбивка_по_щитам!F1240</f>
        <v>0</v>
      </c>
      <c r="E1235" s="14">
        <f>Разбивка_по_щитам!H1240</f>
        <v>0</v>
      </c>
      <c r="F1235" s="14">
        <f>Разбивка_по_щитам!I1240</f>
        <v>0</v>
      </c>
      <c r="G1235" s="14">
        <f>Разбивка_по_щитам!J1240</f>
        <v>0</v>
      </c>
      <c r="H1235" s="14">
        <f>Разбивка_по_щитам!K1240</f>
        <v>0</v>
      </c>
      <c r="I1235" s="14">
        <f>Разбивка_по_щитам!L1240</f>
        <v>0</v>
      </c>
      <c r="J1235" s="14">
        <f>Разбивка_по_щитам!M1240</f>
        <v>0</v>
      </c>
      <c r="K1235" s="14">
        <f>Разбивка_по_щитам!N1240</f>
        <v>0</v>
      </c>
      <c r="L1235" s="14"/>
      <c r="M1235" s="14">
        <f>Разбивка_по_щитам!P1240</f>
        <v>0</v>
      </c>
      <c r="N1235" s="14"/>
    </row>
    <row r="1236" spans="2:14" x14ac:dyDescent="0.2">
      <c r="B1236" s="14">
        <f>Разбивка_по_щитам!B1241</f>
        <v>0</v>
      </c>
      <c r="C1236" s="14">
        <f>Разбивка_по_щитам!C1241</f>
        <v>0</v>
      </c>
      <c r="D1236" s="14">
        <f>Разбивка_по_щитам!F1241</f>
        <v>0</v>
      </c>
      <c r="E1236" s="14">
        <f>Разбивка_по_щитам!H1241</f>
        <v>0</v>
      </c>
      <c r="F1236" s="14">
        <f>Разбивка_по_щитам!I1241</f>
        <v>0</v>
      </c>
      <c r="G1236" s="14">
        <f>Разбивка_по_щитам!J1241</f>
        <v>0</v>
      </c>
      <c r="H1236" s="14">
        <f>Разбивка_по_щитам!K1241</f>
        <v>0</v>
      </c>
      <c r="I1236" s="14">
        <f>Разбивка_по_щитам!L1241</f>
        <v>0</v>
      </c>
      <c r="J1236" s="14">
        <f>Разбивка_по_щитам!M1241</f>
        <v>0</v>
      </c>
      <c r="K1236" s="14">
        <f>Разбивка_по_щитам!N1241</f>
        <v>0</v>
      </c>
      <c r="L1236" s="14"/>
      <c r="M1236" s="14">
        <f>Разбивка_по_щитам!P1241</f>
        <v>0</v>
      </c>
      <c r="N1236" s="14"/>
    </row>
    <row r="1237" spans="2:14" x14ac:dyDescent="0.2">
      <c r="B1237" s="14">
        <f>Разбивка_по_щитам!B1242</f>
        <v>0</v>
      </c>
      <c r="C1237" s="14">
        <f>Разбивка_по_щитам!C1242</f>
        <v>0</v>
      </c>
      <c r="D1237" s="14">
        <f>Разбивка_по_щитам!F1242</f>
        <v>0</v>
      </c>
      <c r="E1237" s="14">
        <f>Разбивка_по_щитам!H1242</f>
        <v>0</v>
      </c>
      <c r="F1237" s="14">
        <f>Разбивка_по_щитам!I1242</f>
        <v>0</v>
      </c>
      <c r="G1237" s="14">
        <f>Разбивка_по_щитам!J1242</f>
        <v>0</v>
      </c>
      <c r="H1237" s="14">
        <f>Разбивка_по_щитам!K1242</f>
        <v>0</v>
      </c>
      <c r="I1237" s="14">
        <f>Разбивка_по_щитам!L1242</f>
        <v>0</v>
      </c>
      <c r="J1237" s="14">
        <f>Разбивка_по_щитам!M1242</f>
        <v>0</v>
      </c>
      <c r="K1237" s="14">
        <f>Разбивка_по_щитам!N1242</f>
        <v>0</v>
      </c>
      <c r="L1237" s="14"/>
      <c r="M1237" s="14">
        <f>Разбивка_по_щитам!P1242</f>
        <v>0</v>
      </c>
      <c r="N1237" s="14"/>
    </row>
    <row r="1238" spans="2:14" x14ac:dyDescent="0.2">
      <c r="B1238" s="14">
        <f>Разбивка_по_щитам!B1243</f>
        <v>0</v>
      </c>
      <c r="C1238" s="14">
        <f>Разбивка_по_щитам!C1243</f>
        <v>0</v>
      </c>
      <c r="D1238" s="14">
        <f>Разбивка_по_щитам!F1243</f>
        <v>0</v>
      </c>
      <c r="E1238" s="14">
        <f>Разбивка_по_щитам!H1243</f>
        <v>0</v>
      </c>
      <c r="F1238" s="14">
        <f>Разбивка_по_щитам!I1243</f>
        <v>0</v>
      </c>
      <c r="G1238" s="14">
        <f>Разбивка_по_щитам!J1243</f>
        <v>0</v>
      </c>
      <c r="H1238" s="14">
        <f>Разбивка_по_щитам!K1243</f>
        <v>0</v>
      </c>
      <c r="I1238" s="14">
        <f>Разбивка_по_щитам!L1243</f>
        <v>0</v>
      </c>
      <c r="J1238" s="14">
        <f>Разбивка_по_щитам!M1243</f>
        <v>0</v>
      </c>
      <c r="K1238" s="14">
        <f>Разбивка_по_щитам!N1243</f>
        <v>0</v>
      </c>
      <c r="L1238" s="14"/>
      <c r="M1238" s="14">
        <f>Разбивка_по_щитам!P1243</f>
        <v>0</v>
      </c>
      <c r="N1238" s="14"/>
    </row>
    <row r="1239" spans="2:14" x14ac:dyDescent="0.2">
      <c r="B1239" s="14">
        <f>Разбивка_по_щитам!B1244</f>
        <v>0</v>
      </c>
      <c r="C1239" s="14">
        <f>Разбивка_по_щитам!C1244</f>
        <v>0</v>
      </c>
      <c r="D1239" s="14">
        <f>Разбивка_по_щитам!F1244</f>
        <v>0</v>
      </c>
      <c r="E1239" s="14">
        <f>Разбивка_по_щитам!H1244</f>
        <v>0</v>
      </c>
      <c r="F1239" s="14">
        <f>Разбивка_по_щитам!I1244</f>
        <v>0</v>
      </c>
      <c r="G1239" s="14">
        <f>Разбивка_по_щитам!J1244</f>
        <v>0</v>
      </c>
      <c r="H1239" s="14">
        <f>Разбивка_по_щитам!K1244</f>
        <v>0</v>
      </c>
      <c r="I1239" s="14">
        <f>Разбивка_по_щитам!L1244</f>
        <v>0</v>
      </c>
      <c r="J1239" s="14">
        <f>Разбивка_по_щитам!M1244</f>
        <v>0</v>
      </c>
      <c r="K1239" s="14">
        <f>Разбивка_по_щитам!N1244</f>
        <v>0</v>
      </c>
      <c r="L1239" s="14"/>
      <c r="M1239" s="14">
        <f>Разбивка_по_щитам!P1244</f>
        <v>0</v>
      </c>
      <c r="N1239" s="14"/>
    </row>
    <row r="1240" spans="2:14" x14ac:dyDescent="0.2">
      <c r="B1240" s="14">
        <f>Разбивка_по_щитам!B1245</f>
        <v>0</v>
      </c>
      <c r="C1240" s="14">
        <f>Разбивка_по_щитам!C1245</f>
        <v>0</v>
      </c>
      <c r="D1240" s="14">
        <f>Разбивка_по_щитам!F1245</f>
        <v>0</v>
      </c>
      <c r="E1240" s="14">
        <f>Разбивка_по_щитам!H1245</f>
        <v>0</v>
      </c>
      <c r="F1240" s="14">
        <f>Разбивка_по_щитам!I1245</f>
        <v>0</v>
      </c>
      <c r="G1240" s="14">
        <f>Разбивка_по_щитам!J1245</f>
        <v>0</v>
      </c>
      <c r="H1240" s="14">
        <f>Разбивка_по_щитам!K1245</f>
        <v>0</v>
      </c>
      <c r="I1240" s="14">
        <f>Разбивка_по_щитам!L1245</f>
        <v>0</v>
      </c>
      <c r="J1240" s="14">
        <f>Разбивка_по_щитам!M1245</f>
        <v>0</v>
      </c>
      <c r="K1240" s="14">
        <f>Разбивка_по_щитам!N1245</f>
        <v>0</v>
      </c>
      <c r="L1240" s="14"/>
      <c r="M1240" s="14">
        <f>Разбивка_по_щитам!P1245</f>
        <v>0</v>
      </c>
      <c r="N1240" s="14"/>
    </row>
    <row r="1241" spans="2:14" x14ac:dyDescent="0.2">
      <c r="B1241" s="14">
        <f>Разбивка_по_щитам!B1246</f>
        <v>0</v>
      </c>
      <c r="C1241" s="14">
        <f>Разбивка_по_щитам!C1246</f>
        <v>0</v>
      </c>
      <c r="D1241" s="14">
        <f>Разбивка_по_щитам!F1246</f>
        <v>0</v>
      </c>
      <c r="E1241" s="14">
        <f>Разбивка_по_щитам!H1246</f>
        <v>0</v>
      </c>
      <c r="F1241" s="14">
        <f>Разбивка_по_щитам!I1246</f>
        <v>0</v>
      </c>
      <c r="G1241" s="14">
        <f>Разбивка_по_щитам!J1246</f>
        <v>0</v>
      </c>
      <c r="H1241" s="14">
        <f>Разбивка_по_щитам!K1246</f>
        <v>0</v>
      </c>
      <c r="I1241" s="14">
        <f>Разбивка_по_щитам!L1246</f>
        <v>0</v>
      </c>
      <c r="J1241" s="14">
        <f>Разбивка_по_щитам!M1246</f>
        <v>0</v>
      </c>
      <c r="K1241" s="14">
        <f>Разбивка_по_щитам!N1246</f>
        <v>0</v>
      </c>
      <c r="L1241" s="14"/>
      <c r="M1241" s="14">
        <f>Разбивка_по_щитам!P1246</f>
        <v>0</v>
      </c>
      <c r="N1241" s="14"/>
    </row>
    <row r="1242" spans="2:14" x14ac:dyDescent="0.2">
      <c r="B1242" s="14">
        <f>Разбивка_по_щитам!B1247</f>
        <v>0</v>
      </c>
      <c r="C1242" s="14">
        <f>Разбивка_по_щитам!C1247</f>
        <v>0</v>
      </c>
      <c r="D1242" s="14">
        <f>Разбивка_по_щитам!F1247</f>
        <v>0</v>
      </c>
      <c r="E1242" s="14">
        <f>Разбивка_по_щитам!H1247</f>
        <v>0</v>
      </c>
      <c r="F1242" s="14">
        <f>Разбивка_по_щитам!I1247</f>
        <v>0</v>
      </c>
      <c r="G1242" s="14">
        <f>Разбивка_по_щитам!J1247</f>
        <v>0</v>
      </c>
      <c r="H1242" s="14">
        <f>Разбивка_по_щитам!K1247</f>
        <v>0</v>
      </c>
      <c r="I1242" s="14">
        <f>Разбивка_по_щитам!L1247</f>
        <v>0</v>
      </c>
      <c r="J1242" s="14">
        <f>Разбивка_по_щитам!M1247</f>
        <v>0</v>
      </c>
      <c r="K1242" s="14">
        <f>Разбивка_по_щитам!N1247</f>
        <v>0</v>
      </c>
      <c r="L1242" s="14"/>
      <c r="M1242" s="14">
        <f>Разбивка_по_щитам!P1247</f>
        <v>0</v>
      </c>
      <c r="N1242" s="14"/>
    </row>
    <row r="1243" spans="2:14" x14ac:dyDescent="0.2">
      <c r="B1243" s="14">
        <f>Разбивка_по_щитам!B1248</f>
        <v>0</v>
      </c>
      <c r="C1243" s="14">
        <f>Разбивка_по_щитам!C1248</f>
        <v>0</v>
      </c>
      <c r="D1243" s="14">
        <f>Разбивка_по_щитам!F1248</f>
        <v>0</v>
      </c>
      <c r="E1243" s="14">
        <f>Разбивка_по_щитам!H1248</f>
        <v>0</v>
      </c>
      <c r="F1243" s="14">
        <f>Разбивка_по_щитам!I1248</f>
        <v>0</v>
      </c>
      <c r="G1243" s="14">
        <f>Разбивка_по_щитам!J1248</f>
        <v>0</v>
      </c>
      <c r="H1243" s="14">
        <f>Разбивка_по_щитам!K1248</f>
        <v>0</v>
      </c>
      <c r="I1243" s="14">
        <f>Разбивка_по_щитам!L1248</f>
        <v>0</v>
      </c>
      <c r="J1243" s="14">
        <f>Разбивка_по_щитам!M1248</f>
        <v>0</v>
      </c>
      <c r="K1243" s="14">
        <f>Разбивка_по_щитам!N1248</f>
        <v>0</v>
      </c>
      <c r="L1243" s="14"/>
      <c r="M1243" s="14">
        <f>Разбивка_по_щитам!P1248</f>
        <v>0</v>
      </c>
      <c r="N1243" s="14"/>
    </row>
    <row r="1244" spans="2:14" x14ac:dyDescent="0.2">
      <c r="B1244" s="14">
        <f>Разбивка_по_щитам!B1249</f>
        <v>0</v>
      </c>
      <c r="C1244" s="14">
        <f>Разбивка_по_щитам!C1249</f>
        <v>0</v>
      </c>
      <c r="D1244" s="14">
        <f>Разбивка_по_щитам!F1249</f>
        <v>0</v>
      </c>
      <c r="E1244" s="14">
        <f>Разбивка_по_щитам!H1249</f>
        <v>0</v>
      </c>
      <c r="F1244" s="14">
        <f>Разбивка_по_щитам!I1249</f>
        <v>0</v>
      </c>
      <c r="G1244" s="14">
        <f>Разбивка_по_щитам!J1249</f>
        <v>0</v>
      </c>
      <c r="H1244" s="14">
        <f>Разбивка_по_щитам!K1249</f>
        <v>0</v>
      </c>
      <c r="I1244" s="14">
        <f>Разбивка_по_щитам!L1249</f>
        <v>0</v>
      </c>
      <c r="J1244" s="14">
        <f>Разбивка_по_щитам!M1249</f>
        <v>0</v>
      </c>
      <c r="K1244" s="14">
        <f>Разбивка_по_щитам!N1249</f>
        <v>0</v>
      </c>
      <c r="L1244" s="14"/>
      <c r="M1244" s="14">
        <f>Разбивка_по_щитам!P1249</f>
        <v>0</v>
      </c>
      <c r="N1244" s="14"/>
    </row>
    <row r="1245" spans="2:14" x14ac:dyDescent="0.2">
      <c r="B1245" s="14">
        <f>Разбивка_по_щитам!B1250</f>
        <v>0</v>
      </c>
      <c r="C1245" s="14">
        <f>Разбивка_по_щитам!C1250</f>
        <v>0</v>
      </c>
      <c r="D1245" s="14">
        <f>Разбивка_по_щитам!F1250</f>
        <v>0</v>
      </c>
      <c r="E1245" s="14">
        <f>Разбивка_по_щитам!H1250</f>
        <v>0</v>
      </c>
      <c r="F1245" s="14">
        <f>Разбивка_по_щитам!I1250</f>
        <v>0</v>
      </c>
      <c r="G1245" s="14">
        <f>Разбивка_по_щитам!J1250</f>
        <v>0</v>
      </c>
      <c r="H1245" s="14">
        <f>Разбивка_по_щитам!K1250</f>
        <v>0</v>
      </c>
      <c r="I1245" s="14">
        <f>Разбивка_по_щитам!L1250</f>
        <v>0</v>
      </c>
      <c r="J1245" s="14">
        <f>Разбивка_по_щитам!M1250</f>
        <v>0</v>
      </c>
      <c r="K1245" s="14">
        <f>Разбивка_по_щитам!N1250</f>
        <v>0</v>
      </c>
      <c r="L1245" s="14"/>
      <c r="M1245" s="14">
        <f>Разбивка_по_щитам!P1250</f>
        <v>0</v>
      </c>
      <c r="N1245" s="14"/>
    </row>
    <row r="1246" spans="2:14" x14ac:dyDescent="0.2">
      <c r="B1246" s="14">
        <f>Разбивка_по_щитам!B1251</f>
        <v>0</v>
      </c>
      <c r="C1246" s="14">
        <f>Разбивка_по_щитам!C1251</f>
        <v>0</v>
      </c>
      <c r="D1246" s="14">
        <f>Разбивка_по_щитам!F1251</f>
        <v>0</v>
      </c>
      <c r="E1246" s="14">
        <f>Разбивка_по_щитам!H1251</f>
        <v>0</v>
      </c>
      <c r="F1246" s="14">
        <f>Разбивка_по_щитам!I1251</f>
        <v>0</v>
      </c>
      <c r="G1246" s="14">
        <f>Разбивка_по_щитам!J1251</f>
        <v>0</v>
      </c>
      <c r="H1246" s="14">
        <f>Разбивка_по_щитам!K1251</f>
        <v>0</v>
      </c>
      <c r="I1246" s="14">
        <f>Разбивка_по_щитам!L1251</f>
        <v>0</v>
      </c>
      <c r="J1246" s="14">
        <f>Разбивка_по_щитам!M1251</f>
        <v>0</v>
      </c>
      <c r="K1246" s="14">
        <f>Разбивка_по_щитам!N1251</f>
        <v>0</v>
      </c>
      <c r="L1246" s="14"/>
      <c r="M1246" s="14">
        <f>Разбивка_по_щитам!P1251</f>
        <v>0</v>
      </c>
      <c r="N1246" s="14"/>
    </row>
    <row r="1247" spans="2:14" x14ac:dyDescent="0.2">
      <c r="B1247" s="14">
        <f>Разбивка_по_щитам!B1252</f>
        <v>0</v>
      </c>
      <c r="C1247" s="14">
        <f>Разбивка_по_щитам!C1252</f>
        <v>0</v>
      </c>
      <c r="D1247" s="14">
        <f>Разбивка_по_щитам!F1252</f>
        <v>0</v>
      </c>
      <c r="E1247" s="14">
        <f>Разбивка_по_щитам!H1252</f>
        <v>0</v>
      </c>
      <c r="F1247" s="14">
        <f>Разбивка_по_щитам!I1252</f>
        <v>0</v>
      </c>
      <c r="G1247" s="14">
        <f>Разбивка_по_щитам!J1252</f>
        <v>0</v>
      </c>
      <c r="H1247" s="14">
        <f>Разбивка_по_щитам!K1252</f>
        <v>0</v>
      </c>
      <c r="I1247" s="14">
        <f>Разбивка_по_щитам!L1252</f>
        <v>0</v>
      </c>
      <c r="J1247" s="14">
        <f>Разбивка_по_щитам!M1252</f>
        <v>0</v>
      </c>
      <c r="K1247" s="14">
        <f>Разбивка_по_щитам!N1252</f>
        <v>0</v>
      </c>
      <c r="L1247" s="14"/>
      <c r="M1247" s="14">
        <f>Разбивка_по_щитам!P1252</f>
        <v>0</v>
      </c>
      <c r="N1247" s="14"/>
    </row>
    <row r="1248" spans="2:14" x14ac:dyDescent="0.2">
      <c r="B1248" s="14">
        <f>Разбивка_по_щитам!B1253</f>
        <v>0</v>
      </c>
      <c r="C1248" s="14">
        <f>Разбивка_по_щитам!C1253</f>
        <v>0</v>
      </c>
      <c r="D1248" s="14">
        <f>Разбивка_по_щитам!F1253</f>
        <v>0</v>
      </c>
      <c r="E1248" s="14">
        <f>Разбивка_по_щитам!H1253</f>
        <v>0</v>
      </c>
      <c r="F1248" s="14">
        <f>Разбивка_по_щитам!I1253</f>
        <v>0</v>
      </c>
      <c r="G1248" s="14">
        <f>Разбивка_по_щитам!J1253</f>
        <v>0</v>
      </c>
      <c r="H1248" s="14">
        <f>Разбивка_по_щитам!K1253</f>
        <v>0</v>
      </c>
      <c r="I1248" s="14">
        <f>Разбивка_по_щитам!L1253</f>
        <v>0</v>
      </c>
      <c r="J1248" s="14">
        <f>Разбивка_по_щитам!M1253</f>
        <v>0</v>
      </c>
      <c r="K1248" s="14">
        <f>Разбивка_по_щитам!N1253</f>
        <v>0</v>
      </c>
      <c r="L1248" s="14"/>
      <c r="M1248" s="14">
        <f>Разбивка_по_щитам!P1253</f>
        <v>0</v>
      </c>
      <c r="N1248" s="14"/>
    </row>
    <row r="1249" spans="2:14" x14ac:dyDescent="0.2">
      <c r="B1249" s="14">
        <f>Разбивка_по_щитам!B1254</f>
        <v>0</v>
      </c>
      <c r="C1249" s="14">
        <f>Разбивка_по_щитам!C1254</f>
        <v>0</v>
      </c>
      <c r="D1249" s="14">
        <f>Разбивка_по_щитам!F1254</f>
        <v>0</v>
      </c>
      <c r="E1249" s="14">
        <f>Разбивка_по_щитам!H1254</f>
        <v>0</v>
      </c>
      <c r="F1249" s="14">
        <f>Разбивка_по_щитам!I1254</f>
        <v>0</v>
      </c>
      <c r="G1249" s="14">
        <f>Разбивка_по_щитам!J1254</f>
        <v>0</v>
      </c>
      <c r="H1249" s="14">
        <f>Разбивка_по_щитам!K1254</f>
        <v>0</v>
      </c>
      <c r="I1249" s="14">
        <f>Разбивка_по_щитам!L1254</f>
        <v>0</v>
      </c>
      <c r="J1249" s="14">
        <f>Разбивка_по_щитам!M1254</f>
        <v>0</v>
      </c>
      <c r="K1249" s="14">
        <f>Разбивка_по_щитам!N1254</f>
        <v>0</v>
      </c>
      <c r="L1249" s="14"/>
      <c r="M1249" s="14">
        <f>Разбивка_по_щитам!P1254</f>
        <v>0</v>
      </c>
      <c r="N1249" s="14"/>
    </row>
    <row r="1250" spans="2:14" x14ac:dyDescent="0.2">
      <c r="B1250" s="14">
        <f>Разбивка_по_щитам!B1255</f>
        <v>0</v>
      </c>
      <c r="C1250" s="14">
        <f>Разбивка_по_щитам!C1255</f>
        <v>0</v>
      </c>
      <c r="D1250" s="14">
        <f>Разбивка_по_щитам!F1255</f>
        <v>0</v>
      </c>
      <c r="E1250" s="14">
        <f>Разбивка_по_щитам!H1255</f>
        <v>0</v>
      </c>
      <c r="F1250" s="14">
        <f>Разбивка_по_щитам!I1255</f>
        <v>0</v>
      </c>
      <c r="G1250" s="14">
        <f>Разбивка_по_щитам!J1255</f>
        <v>0</v>
      </c>
      <c r="H1250" s="14">
        <f>Разбивка_по_щитам!K1255</f>
        <v>0</v>
      </c>
      <c r="I1250" s="14">
        <f>Разбивка_по_щитам!L1255</f>
        <v>0</v>
      </c>
      <c r="J1250" s="14">
        <f>Разбивка_по_щитам!M1255</f>
        <v>0</v>
      </c>
      <c r="K1250" s="14">
        <f>Разбивка_по_щитам!N1255</f>
        <v>0</v>
      </c>
      <c r="L1250" s="14"/>
      <c r="M1250" s="14">
        <f>Разбивка_по_щитам!P1255</f>
        <v>0</v>
      </c>
      <c r="N1250" s="14"/>
    </row>
    <row r="1251" spans="2:14" x14ac:dyDescent="0.2">
      <c r="B1251" s="14">
        <f>Разбивка_по_щитам!B1256</f>
        <v>0</v>
      </c>
      <c r="C1251" s="14">
        <f>Разбивка_по_щитам!C1256</f>
        <v>0</v>
      </c>
      <c r="D1251" s="14">
        <f>Разбивка_по_щитам!F1256</f>
        <v>0</v>
      </c>
      <c r="E1251" s="14">
        <f>Разбивка_по_щитам!H1256</f>
        <v>0</v>
      </c>
      <c r="F1251" s="14">
        <f>Разбивка_по_щитам!I1256</f>
        <v>0</v>
      </c>
      <c r="G1251" s="14">
        <f>Разбивка_по_щитам!J1256</f>
        <v>0</v>
      </c>
      <c r="H1251" s="14">
        <f>Разбивка_по_щитам!K1256</f>
        <v>0</v>
      </c>
      <c r="I1251" s="14">
        <f>Разбивка_по_щитам!L1256</f>
        <v>0</v>
      </c>
      <c r="J1251" s="14">
        <f>Разбивка_по_щитам!M1256</f>
        <v>0</v>
      </c>
      <c r="K1251" s="14">
        <f>Разбивка_по_щитам!N1256</f>
        <v>0</v>
      </c>
      <c r="L1251" s="14"/>
      <c r="M1251" s="14">
        <f>Разбивка_по_щитам!P1256</f>
        <v>0</v>
      </c>
      <c r="N1251" s="14"/>
    </row>
    <row r="1252" spans="2:14" x14ac:dyDescent="0.2">
      <c r="B1252" s="14">
        <f>Разбивка_по_щитам!B1257</f>
        <v>0</v>
      </c>
      <c r="C1252" s="14">
        <f>Разбивка_по_щитам!C1257</f>
        <v>0</v>
      </c>
      <c r="D1252" s="14">
        <f>Разбивка_по_щитам!F1257</f>
        <v>0</v>
      </c>
      <c r="E1252" s="14">
        <f>Разбивка_по_щитам!H1257</f>
        <v>0</v>
      </c>
      <c r="F1252" s="14">
        <f>Разбивка_по_щитам!I1257</f>
        <v>0</v>
      </c>
      <c r="G1252" s="14">
        <f>Разбивка_по_щитам!J1257</f>
        <v>0</v>
      </c>
      <c r="H1252" s="14">
        <f>Разбивка_по_щитам!K1257</f>
        <v>0</v>
      </c>
      <c r="I1252" s="14">
        <f>Разбивка_по_щитам!L1257</f>
        <v>0</v>
      </c>
      <c r="J1252" s="14">
        <f>Разбивка_по_щитам!M1257</f>
        <v>0</v>
      </c>
      <c r="K1252" s="14">
        <f>Разбивка_по_щитам!N1257</f>
        <v>0</v>
      </c>
      <c r="L1252" s="14"/>
      <c r="M1252" s="14">
        <f>Разбивка_по_щитам!P1257</f>
        <v>0</v>
      </c>
      <c r="N1252" s="14"/>
    </row>
    <row r="1253" spans="2:14" x14ac:dyDescent="0.2">
      <c r="B1253" s="14">
        <f>Разбивка_по_щитам!B1258</f>
        <v>0</v>
      </c>
      <c r="C1253" s="14">
        <f>Разбивка_по_щитам!C1258</f>
        <v>0</v>
      </c>
      <c r="D1253" s="14">
        <f>Разбивка_по_щитам!F1258</f>
        <v>0</v>
      </c>
      <c r="E1253" s="14">
        <f>Разбивка_по_щитам!H1258</f>
        <v>0</v>
      </c>
      <c r="F1253" s="14">
        <f>Разбивка_по_щитам!I1258</f>
        <v>0</v>
      </c>
      <c r="G1253" s="14">
        <f>Разбивка_по_щитам!J1258</f>
        <v>0</v>
      </c>
      <c r="H1253" s="14">
        <f>Разбивка_по_щитам!K1258</f>
        <v>0</v>
      </c>
      <c r="I1253" s="14">
        <f>Разбивка_по_щитам!L1258</f>
        <v>0</v>
      </c>
      <c r="J1253" s="14">
        <f>Разбивка_по_щитам!M1258</f>
        <v>0</v>
      </c>
      <c r="K1253" s="14">
        <f>Разбивка_по_щитам!N1258</f>
        <v>0</v>
      </c>
      <c r="L1253" s="14"/>
      <c r="M1253" s="14">
        <f>Разбивка_по_щитам!P1258</f>
        <v>0</v>
      </c>
      <c r="N1253" s="14"/>
    </row>
    <row r="1254" spans="2:14" x14ac:dyDescent="0.2">
      <c r="B1254" s="14">
        <f>Разбивка_по_щитам!B1259</f>
        <v>0</v>
      </c>
      <c r="C1254" s="14">
        <f>Разбивка_по_щитам!C1259</f>
        <v>0</v>
      </c>
      <c r="D1254" s="14">
        <f>Разбивка_по_щитам!F1259</f>
        <v>0</v>
      </c>
      <c r="E1254" s="14">
        <f>Разбивка_по_щитам!H1259</f>
        <v>0</v>
      </c>
      <c r="F1254" s="14">
        <f>Разбивка_по_щитам!I1259</f>
        <v>0</v>
      </c>
      <c r="G1254" s="14">
        <f>Разбивка_по_щитам!J1259</f>
        <v>0</v>
      </c>
      <c r="H1254" s="14">
        <f>Разбивка_по_щитам!K1259</f>
        <v>0</v>
      </c>
      <c r="I1254" s="14">
        <f>Разбивка_по_щитам!L1259</f>
        <v>0</v>
      </c>
      <c r="J1254" s="14">
        <f>Разбивка_по_щитам!M1259</f>
        <v>0</v>
      </c>
      <c r="K1254" s="14">
        <f>Разбивка_по_щитам!N1259</f>
        <v>0</v>
      </c>
      <c r="L1254" s="14"/>
      <c r="M1254" s="14">
        <f>Разбивка_по_щитам!P1259</f>
        <v>0</v>
      </c>
      <c r="N1254" s="14"/>
    </row>
    <row r="1255" spans="2:14" x14ac:dyDescent="0.2">
      <c r="B1255" s="14">
        <f>Разбивка_по_щитам!B1260</f>
        <v>0</v>
      </c>
      <c r="C1255" s="14">
        <f>Разбивка_по_щитам!C1260</f>
        <v>0</v>
      </c>
      <c r="D1255" s="14">
        <f>Разбивка_по_щитам!F1260</f>
        <v>0</v>
      </c>
      <c r="E1255" s="14">
        <f>Разбивка_по_щитам!H1260</f>
        <v>0</v>
      </c>
      <c r="F1255" s="14">
        <f>Разбивка_по_щитам!I1260</f>
        <v>0</v>
      </c>
      <c r="G1255" s="14">
        <f>Разбивка_по_щитам!J1260</f>
        <v>0</v>
      </c>
      <c r="H1255" s="14">
        <f>Разбивка_по_щитам!K1260</f>
        <v>0</v>
      </c>
      <c r="I1255" s="14">
        <f>Разбивка_по_щитам!L1260</f>
        <v>0</v>
      </c>
      <c r="J1255" s="14">
        <f>Разбивка_по_щитам!M1260</f>
        <v>0</v>
      </c>
      <c r="K1255" s="14">
        <f>Разбивка_по_щитам!N1260</f>
        <v>0</v>
      </c>
      <c r="L1255" s="14"/>
      <c r="M1255" s="14">
        <f>Разбивка_по_щитам!P1260</f>
        <v>0</v>
      </c>
      <c r="N1255" s="14"/>
    </row>
    <row r="1256" spans="2:14" x14ac:dyDescent="0.2">
      <c r="B1256" s="14">
        <f>Разбивка_по_щитам!B1261</f>
        <v>0</v>
      </c>
      <c r="C1256" s="14">
        <f>Разбивка_по_щитам!C1261</f>
        <v>0</v>
      </c>
      <c r="D1256" s="14">
        <f>Разбивка_по_щитам!F1261</f>
        <v>0</v>
      </c>
      <c r="E1256" s="14">
        <f>Разбивка_по_щитам!H1261</f>
        <v>0</v>
      </c>
      <c r="F1256" s="14">
        <f>Разбивка_по_щитам!I1261</f>
        <v>0</v>
      </c>
      <c r="G1256" s="14">
        <f>Разбивка_по_щитам!J1261</f>
        <v>0</v>
      </c>
      <c r="H1256" s="14">
        <f>Разбивка_по_щитам!K1261</f>
        <v>0</v>
      </c>
      <c r="I1256" s="14">
        <f>Разбивка_по_щитам!L1261</f>
        <v>0</v>
      </c>
      <c r="J1256" s="14">
        <f>Разбивка_по_щитам!M1261</f>
        <v>0</v>
      </c>
      <c r="K1256" s="14">
        <f>Разбивка_по_щитам!N1261</f>
        <v>0</v>
      </c>
      <c r="L1256" s="14"/>
      <c r="M1256" s="14">
        <f>Разбивка_по_щитам!P1261</f>
        <v>0</v>
      </c>
      <c r="N1256" s="14"/>
    </row>
    <row r="1257" spans="2:14" x14ac:dyDescent="0.2">
      <c r="B1257" s="14">
        <f>Разбивка_по_щитам!B1262</f>
        <v>0</v>
      </c>
      <c r="C1257" s="14">
        <f>Разбивка_по_щитам!C1262</f>
        <v>0</v>
      </c>
      <c r="D1257" s="14">
        <f>Разбивка_по_щитам!F1262</f>
        <v>0</v>
      </c>
      <c r="E1257" s="14">
        <f>Разбивка_по_щитам!H1262</f>
        <v>0</v>
      </c>
      <c r="F1257" s="14">
        <f>Разбивка_по_щитам!I1262</f>
        <v>0</v>
      </c>
      <c r="G1257" s="14">
        <f>Разбивка_по_щитам!J1262</f>
        <v>0</v>
      </c>
      <c r="H1257" s="14">
        <f>Разбивка_по_щитам!K1262</f>
        <v>0</v>
      </c>
      <c r="I1257" s="14">
        <f>Разбивка_по_щитам!L1262</f>
        <v>0</v>
      </c>
      <c r="J1257" s="14">
        <f>Разбивка_по_щитам!M1262</f>
        <v>0</v>
      </c>
      <c r="K1257" s="14">
        <f>Разбивка_по_щитам!N1262</f>
        <v>0</v>
      </c>
      <c r="L1257" s="14"/>
      <c r="M1257" s="14">
        <f>Разбивка_по_щитам!P1262</f>
        <v>0</v>
      </c>
      <c r="N1257" s="14"/>
    </row>
    <row r="1258" spans="2:14" x14ac:dyDescent="0.2">
      <c r="B1258" s="14">
        <f>Разбивка_по_щитам!B1263</f>
        <v>0</v>
      </c>
      <c r="C1258" s="14">
        <f>Разбивка_по_щитам!C1263</f>
        <v>0</v>
      </c>
      <c r="D1258" s="14">
        <f>Разбивка_по_щитам!F1263</f>
        <v>0</v>
      </c>
      <c r="E1258" s="14">
        <f>Разбивка_по_щитам!H1263</f>
        <v>0</v>
      </c>
      <c r="F1258" s="14">
        <f>Разбивка_по_щитам!I1263</f>
        <v>0</v>
      </c>
      <c r="G1258" s="14">
        <f>Разбивка_по_щитам!J1263</f>
        <v>0</v>
      </c>
      <c r="H1258" s="14">
        <f>Разбивка_по_щитам!K1263</f>
        <v>0</v>
      </c>
      <c r="I1258" s="14">
        <f>Разбивка_по_щитам!L1263</f>
        <v>0</v>
      </c>
      <c r="J1258" s="14">
        <f>Разбивка_по_щитам!M1263</f>
        <v>0</v>
      </c>
      <c r="K1258" s="14">
        <f>Разбивка_по_щитам!N1263</f>
        <v>0</v>
      </c>
      <c r="L1258" s="14"/>
      <c r="M1258" s="14">
        <f>Разбивка_по_щитам!P1263</f>
        <v>0</v>
      </c>
      <c r="N1258" s="14"/>
    </row>
    <row r="1259" spans="2:14" x14ac:dyDescent="0.2">
      <c r="B1259" s="14">
        <f>Разбивка_по_щитам!B1264</f>
        <v>0</v>
      </c>
      <c r="C1259" s="14">
        <f>Разбивка_по_щитам!C1264</f>
        <v>0</v>
      </c>
      <c r="D1259" s="14">
        <f>Разбивка_по_щитам!F1264</f>
        <v>0</v>
      </c>
      <c r="E1259" s="14">
        <f>Разбивка_по_щитам!H1264</f>
        <v>0</v>
      </c>
      <c r="F1259" s="14">
        <f>Разбивка_по_щитам!I1264</f>
        <v>0</v>
      </c>
      <c r="G1259" s="14">
        <f>Разбивка_по_щитам!J1264</f>
        <v>0</v>
      </c>
      <c r="H1259" s="14">
        <f>Разбивка_по_щитам!K1264</f>
        <v>0</v>
      </c>
      <c r="I1259" s="14">
        <f>Разбивка_по_щитам!L1264</f>
        <v>0</v>
      </c>
      <c r="J1259" s="14">
        <f>Разбивка_по_щитам!M1264</f>
        <v>0</v>
      </c>
      <c r="K1259" s="14">
        <f>Разбивка_по_щитам!N1264</f>
        <v>0</v>
      </c>
      <c r="L1259" s="14"/>
      <c r="M1259" s="14">
        <f>Разбивка_по_щитам!P1264</f>
        <v>0</v>
      </c>
      <c r="N1259" s="14"/>
    </row>
    <row r="1260" spans="2:14" x14ac:dyDescent="0.2">
      <c r="B1260" s="14">
        <f>Разбивка_по_щитам!B1265</f>
        <v>0</v>
      </c>
      <c r="C1260" s="14">
        <f>Разбивка_по_щитам!C1265</f>
        <v>0</v>
      </c>
      <c r="D1260" s="14">
        <f>Разбивка_по_щитам!F1265</f>
        <v>0</v>
      </c>
      <c r="E1260" s="14">
        <f>Разбивка_по_щитам!H1265</f>
        <v>0</v>
      </c>
      <c r="F1260" s="14">
        <f>Разбивка_по_щитам!I1265</f>
        <v>0</v>
      </c>
      <c r="G1260" s="14">
        <f>Разбивка_по_щитам!J1265</f>
        <v>0</v>
      </c>
      <c r="H1260" s="14">
        <f>Разбивка_по_щитам!K1265</f>
        <v>0</v>
      </c>
      <c r="I1260" s="14">
        <f>Разбивка_по_щитам!L1265</f>
        <v>0</v>
      </c>
      <c r="J1260" s="14">
        <f>Разбивка_по_щитам!M1265</f>
        <v>0</v>
      </c>
      <c r="K1260" s="14">
        <f>Разбивка_по_щитам!N1265</f>
        <v>0</v>
      </c>
      <c r="L1260" s="14"/>
      <c r="M1260" s="14">
        <f>Разбивка_по_щитам!P1265</f>
        <v>0</v>
      </c>
      <c r="N1260" s="14"/>
    </row>
    <row r="1261" spans="2:14" x14ac:dyDescent="0.2">
      <c r="B1261" s="14">
        <f>Разбивка_по_щитам!B1266</f>
        <v>0</v>
      </c>
      <c r="C1261" s="14">
        <f>Разбивка_по_щитам!C1266</f>
        <v>0</v>
      </c>
      <c r="D1261" s="14">
        <f>Разбивка_по_щитам!F1266</f>
        <v>0</v>
      </c>
      <c r="E1261" s="14">
        <f>Разбивка_по_щитам!H1266</f>
        <v>0</v>
      </c>
      <c r="F1261" s="14">
        <f>Разбивка_по_щитам!I1266</f>
        <v>0</v>
      </c>
      <c r="G1261" s="14">
        <f>Разбивка_по_щитам!J1266</f>
        <v>0</v>
      </c>
      <c r="H1261" s="14">
        <f>Разбивка_по_щитам!K1266</f>
        <v>0</v>
      </c>
      <c r="I1261" s="14">
        <f>Разбивка_по_щитам!L1266</f>
        <v>0</v>
      </c>
      <c r="J1261" s="14">
        <f>Разбивка_по_щитам!M1266</f>
        <v>0</v>
      </c>
      <c r="K1261" s="14">
        <f>Разбивка_по_щитам!N1266</f>
        <v>0</v>
      </c>
      <c r="L1261" s="14"/>
      <c r="M1261" s="14">
        <f>Разбивка_по_щитам!P1266</f>
        <v>0</v>
      </c>
      <c r="N1261" s="14"/>
    </row>
    <row r="1262" spans="2:14" x14ac:dyDescent="0.2">
      <c r="B1262" s="14">
        <f>Разбивка_по_щитам!B1267</f>
        <v>0</v>
      </c>
      <c r="C1262" s="14">
        <f>Разбивка_по_щитам!C1267</f>
        <v>0</v>
      </c>
      <c r="D1262" s="14">
        <f>Разбивка_по_щитам!F1267</f>
        <v>0</v>
      </c>
      <c r="E1262" s="14">
        <f>Разбивка_по_щитам!H1267</f>
        <v>0</v>
      </c>
      <c r="F1262" s="14">
        <f>Разбивка_по_щитам!I1267</f>
        <v>0</v>
      </c>
      <c r="G1262" s="14">
        <f>Разбивка_по_щитам!J1267</f>
        <v>0</v>
      </c>
      <c r="H1262" s="14">
        <f>Разбивка_по_щитам!K1267</f>
        <v>0</v>
      </c>
      <c r="I1262" s="14">
        <f>Разбивка_по_щитам!L1267</f>
        <v>0</v>
      </c>
      <c r="J1262" s="14">
        <f>Разбивка_по_щитам!M1267</f>
        <v>0</v>
      </c>
      <c r="K1262" s="14">
        <f>Разбивка_по_щитам!N1267</f>
        <v>0</v>
      </c>
      <c r="L1262" s="14"/>
      <c r="M1262" s="14">
        <f>Разбивка_по_щитам!P1267</f>
        <v>0</v>
      </c>
      <c r="N1262" s="14"/>
    </row>
    <row r="1263" spans="2:14" x14ac:dyDescent="0.2">
      <c r="B1263" s="14">
        <f>Разбивка_по_щитам!B1268</f>
        <v>0</v>
      </c>
      <c r="C1263" s="14">
        <f>Разбивка_по_щитам!C1268</f>
        <v>0</v>
      </c>
      <c r="D1263" s="14">
        <f>Разбивка_по_щитам!F1268</f>
        <v>0</v>
      </c>
      <c r="E1263" s="14">
        <f>Разбивка_по_щитам!H1268</f>
        <v>0</v>
      </c>
      <c r="F1263" s="14">
        <f>Разбивка_по_щитам!I1268</f>
        <v>0</v>
      </c>
      <c r="G1263" s="14">
        <f>Разбивка_по_щитам!J1268</f>
        <v>0</v>
      </c>
      <c r="H1263" s="14">
        <f>Разбивка_по_щитам!K1268</f>
        <v>0</v>
      </c>
      <c r="I1263" s="14">
        <f>Разбивка_по_щитам!L1268</f>
        <v>0</v>
      </c>
      <c r="J1263" s="14">
        <f>Разбивка_по_щитам!M1268</f>
        <v>0</v>
      </c>
      <c r="K1263" s="14">
        <f>Разбивка_по_щитам!N1268</f>
        <v>0</v>
      </c>
      <c r="L1263" s="14"/>
      <c r="M1263" s="14">
        <f>Разбивка_по_щитам!P1268</f>
        <v>0</v>
      </c>
      <c r="N1263" s="14"/>
    </row>
    <row r="1264" spans="2:14" x14ac:dyDescent="0.2">
      <c r="B1264" s="14">
        <f>Разбивка_по_щитам!B1269</f>
        <v>0</v>
      </c>
      <c r="C1264" s="14">
        <f>Разбивка_по_щитам!C1269</f>
        <v>0</v>
      </c>
      <c r="D1264" s="14">
        <f>Разбивка_по_щитам!F1269</f>
        <v>0</v>
      </c>
      <c r="E1264" s="14">
        <f>Разбивка_по_щитам!H1269</f>
        <v>0</v>
      </c>
      <c r="F1264" s="14">
        <f>Разбивка_по_щитам!I1269</f>
        <v>0</v>
      </c>
      <c r="G1264" s="14">
        <f>Разбивка_по_щитам!J1269</f>
        <v>0</v>
      </c>
      <c r="H1264" s="14">
        <f>Разбивка_по_щитам!K1269</f>
        <v>0</v>
      </c>
      <c r="I1264" s="14">
        <f>Разбивка_по_щитам!L1269</f>
        <v>0</v>
      </c>
      <c r="J1264" s="14">
        <f>Разбивка_по_щитам!M1269</f>
        <v>0</v>
      </c>
      <c r="K1264" s="14">
        <f>Разбивка_по_щитам!N1269</f>
        <v>0</v>
      </c>
      <c r="L1264" s="14"/>
      <c r="M1264" s="14">
        <f>Разбивка_по_щитам!P1269</f>
        <v>0</v>
      </c>
      <c r="N1264" s="14"/>
    </row>
    <row r="1265" spans="2:14" x14ac:dyDescent="0.2">
      <c r="B1265" s="14">
        <f>Разбивка_по_щитам!B1270</f>
        <v>0</v>
      </c>
      <c r="C1265" s="14">
        <f>Разбивка_по_щитам!C1270</f>
        <v>0</v>
      </c>
      <c r="D1265" s="14">
        <f>Разбивка_по_щитам!F1270</f>
        <v>0</v>
      </c>
      <c r="E1265" s="14">
        <f>Разбивка_по_щитам!H1270</f>
        <v>0</v>
      </c>
      <c r="F1265" s="14">
        <f>Разбивка_по_щитам!I1270</f>
        <v>0</v>
      </c>
      <c r="G1265" s="14">
        <f>Разбивка_по_щитам!J1270</f>
        <v>0</v>
      </c>
      <c r="H1265" s="14">
        <f>Разбивка_по_щитам!K1270</f>
        <v>0</v>
      </c>
      <c r="I1265" s="14">
        <f>Разбивка_по_щитам!L1270</f>
        <v>0</v>
      </c>
      <c r="J1265" s="14">
        <f>Разбивка_по_щитам!M1270</f>
        <v>0</v>
      </c>
      <c r="K1265" s="14">
        <f>Разбивка_по_щитам!N1270</f>
        <v>0</v>
      </c>
      <c r="L1265" s="14"/>
      <c r="M1265" s="14">
        <f>Разбивка_по_щитам!P1270</f>
        <v>0</v>
      </c>
      <c r="N1265" s="14"/>
    </row>
    <row r="1266" spans="2:14" x14ac:dyDescent="0.2">
      <c r="B1266" s="14">
        <f>Разбивка_по_щитам!B1271</f>
        <v>0</v>
      </c>
      <c r="C1266" s="14">
        <f>Разбивка_по_щитам!C1271</f>
        <v>0</v>
      </c>
      <c r="D1266" s="14">
        <f>Разбивка_по_щитам!F1271</f>
        <v>0</v>
      </c>
      <c r="E1266" s="14">
        <f>Разбивка_по_щитам!H1271</f>
        <v>0</v>
      </c>
      <c r="F1266" s="14">
        <f>Разбивка_по_щитам!I1271</f>
        <v>0</v>
      </c>
      <c r="G1266" s="14">
        <f>Разбивка_по_щитам!J1271</f>
        <v>0</v>
      </c>
      <c r="H1266" s="14">
        <f>Разбивка_по_щитам!K1271</f>
        <v>0</v>
      </c>
      <c r="I1266" s="14">
        <f>Разбивка_по_щитам!L1271</f>
        <v>0</v>
      </c>
      <c r="J1266" s="14">
        <f>Разбивка_по_щитам!M1271</f>
        <v>0</v>
      </c>
      <c r="K1266" s="14">
        <f>Разбивка_по_щитам!N1271</f>
        <v>0</v>
      </c>
      <c r="L1266" s="14"/>
      <c r="M1266" s="14">
        <f>Разбивка_по_щитам!P1271</f>
        <v>0</v>
      </c>
      <c r="N1266" s="14"/>
    </row>
    <row r="1267" spans="2:14" x14ac:dyDescent="0.2">
      <c r="B1267" s="14">
        <f>Разбивка_по_щитам!B1272</f>
        <v>0</v>
      </c>
      <c r="C1267" s="14">
        <f>Разбивка_по_щитам!C1272</f>
        <v>0</v>
      </c>
      <c r="D1267" s="14">
        <f>Разбивка_по_щитам!F1272</f>
        <v>0</v>
      </c>
      <c r="E1267" s="14">
        <f>Разбивка_по_щитам!H1272</f>
        <v>0</v>
      </c>
      <c r="F1267" s="14">
        <f>Разбивка_по_щитам!I1272</f>
        <v>0</v>
      </c>
      <c r="G1267" s="14">
        <f>Разбивка_по_щитам!J1272</f>
        <v>0</v>
      </c>
      <c r="H1267" s="14">
        <f>Разбивка_по_щитам!K1272</f>
        <v>0</v>
      </c>
      <c r="I1267" s="14">
        <f>Разбивка_по_щитам!L1272</f>
        <v>0</v>
      </c>
      <c r="J1267" s="14">
        <f>Разбивка_по_щитам!M1272</f>
        <v>0</v>
      </c>
      <c r="K1267" s="14">
        <f>Разбивка_по_щитам!N1272</f>
        <v>0</v>
      </c>
      <c r="L1267" s="14"/>
      <c r="M1267" s="14">
        <f>Разбивка_по_щитам!P1272</f>
        <v>0</v>
      </c>
      <c r="N1267" s="14"/>
    </row>
    <row r="1268" spans="2:14" x14ac:dyDescent="0.2">
      <c r="B1268" s="14">
        <f>Разбивка_по_щитам!B1273</f>
        <v>0</v>
      </c>
      <c r="C1268" s="14">
        <f>Разбивка_по_щитам!C1273</f>
        <v>0</v>
      </c>
      <c r="D1268" s="14">
        <f>Разбивка_по_щитам!F1273</f>
        <v>0</v>
      </c>
      <c r="E1268" s="14">
        <f>Разбивка_по_щитам!H1273</f>
        <v>0</v>
      </c>
      <c r="F1268" s="14">
        <f>Разбивка_по_щитам!I1273</f>
        <v>0</v>
      </c>
      <c r="G1268" s="14">
        <f>Разбивка_по_щитам!J1273</f>
        <v>0</v>
      </c>
      <c r="H1268" s="14">
        <f>Разбивка_по_щитам!K1273</f>
        <v>0</v>
      </c>
      <c r="I1268" s="14">
        <f>Разбивка_по_щитам!L1273</f>
        <v>0</v>
      </c>
      <c r="J1268" s="14">
        <f>Разбивка_по_щитам!M1273</f>
        <v>0</v>
      </c>
      <c r="K1268" s="14">
        <f>Разбивка_по_щитам!N1273</f>
        <v>0</v>
      </c>
      <c r="L1268" s="14"/>
      <c r="M1268" s="14">
        <f>Разбивка_по_щитам!P1273</f>
        <v>0</v>
      </c>
      <c r="N1268" s="14"/>
    </row>
    <row r="1269" spans="2:14" x14ac:dyDescent="0.2">
      <c r="B1269" s="14">
        <f>Разбивка_по_щитам!B1274</f>
        <v>0</v>
      </c>
      <c r="C1269" s="14">
        <f>Разбивка_по_щитам!C1274</f>
        <v>0</v>
      </c>
      <c r="D1269" s="14">
        <f>Разбивка_по_щитам!F1274</f>
        <v>0</v>
      </c>
      <c r="E1269" s="14">
        <f>Разбивка_по_щитам!H1274</f>
        <v>0</v>
      </c>
      <c r="F1269" s="14">
        <f>Разбивка_по_щитам!I1274</f>
        <v>0</v>
      </c>
      <c r="G1269" s="14">
        <f>Разбивка_по_щитам!J1274</f>
        <v>0</v>
      </c>
      <c r="H1269" s="14">
        <f>Разбивка_по_щитам!K1274</f>
        <v>0</v>
      </c>
      <c r="I1269" s="14">
        <f>Разбивка_по_щитам!L1274</f>
        <v>0</v>
      </c>
      <c r="J1269" s="14">
        <f>Разбивка_по_щитам!M1274</f>
        <v>0</v>
      </c>
      <c r="K1269" s="14">
        <f>Разбивка_по_щитам!N1274</f>
        <v>0</v>
      </c>
      <c r="L1269" s="14"/>
      <c r="M1269" s="14">
        <f>Разбивка_по_щитам!P1274</f>
        <v>0</v>
      </c>
      <c r="N1269" s="14"/>
    </row>
    <row r="1270" spans="2:14" x14ac:dyDescent="0.2">
      <c r="B1270" s="14">
        <f>Разбивка_по_щитам!B1275</f>
        <v>0</v>
      </c>
      <c r="C1270" s="14">
        <f>Разбивка_по_щитам!C1275</f>
        <v>0</v>
      </c>
      <c r="D1270" s="14">
        <f>Разбивка_по_щитам!F1275</f>
        <v>0</v>
      </c>
      <c r="E1270" s="14">
        <f>Разбивка_по_щитам!H1275</f>
        <v>0</v>
      </c>
      <c r="F1270" s="14">
        <f>Разбивка_по_щитам!I1275</f>
        <v>0</v>
      </c>
      <c r="G1270" s="14">
        <f>Разбивка_по_щитам!J1275</f>
        <v>0</v>
      </c>
      <c r="H1270" s="14">
        <f>Разбивка_по_щитам!K1275</f>
        <v>0</v>
      </c>
      <c r="I1270" s="14">
        <f>Разбивка_по_щитам!L1275</f>
        <v>0</v>
      </c>
      <c r="J1270" s="14">
        <f>Разбивка_по_щитам!M1275</f>
        <v>0</v>
      </c>
      <c r="K1270" s="14">
        <f>Разбивка_по_щитам!N1275</f>
        <v>0</v>
      </c>
      <c r="L1270" s="14"/>
      <c r="M1270" s="14">
        <f>Разбивка_по_щитам!P1275</f>
        <v>0</v>
      </c>
      <c r="N1270" s="14"/>
    </row>
    <row r="1271" spans="2:14" x14ac:dyDescent="0.2">
      <c r="B1271" s="14">
        <f>Разбивка_по_щитам!B1276</f>
        <v>0</v>
      </c>
      <c r="C1271" s="14">
        <f>Разбивка_по_щитам!C1276</f>
        <v>0</v>
      </c>
      <c r="D1271" s="14">
        <f>Разбивка_по_щитам!F1276</f>
        <v>0</v>
      </c>
      <c r="E1271" s="14">
        <f>Разбивка_по_щитам!H1276</f>
        <v>0</v>
      </c>
      <c r="F1271" s="14">
        <f>Разбивка_по_щитам!I1276</f>
        <v>0</v>
      </c>
      <c r="G1271" s="14">
        <f>Разбивка_по_щитам!J1276</f>
        <v>0</v>
      </c>
      <c r="H1271" s="14">
        <f>Разбивка_по_щитам!K1276</f>
        <v>0</v>
      </c>
      <c r="I1271" s="14">
        <f>Разбивка_по_щитам!L1276</f>
        <v>0</v>
      </c>
      <c r="J1271" s="14">
        <f>Разбивка_по_щитам!M1276</f>
        <v>0</v>
      </c>
      <c r="K1271" s="14">
        <f>Разбивка_по_щитам!N1276</f>
        <v>0</v>
      </c>
      <c r="L1271" s="14"/>
      <c r="M1271" s="14">
        <f>Разбивка_по_щитам!P1276</f>
        <v>0</v>
      </c>
      <c r="N1271" s="14"/>
    </row>
    <row r="1272" spans="2:14" x14ac:dyDescent="0.2">
      <c r="B1272" s="14">
        <f>Разбивка_по_щитам!B1277</f>
        <v>0</v>
      </c>
      <c r="C1272" s="14">
        <f>Разбивка_по_щитам!C1277</f>
        <v>0</v>
      </c>
      <c r="D1272" s="14">
        <f>Разбивка_по_щитам!F1277</f>
        <v>0</v>
      </c>
      <c r="E1272" s="14">
        <f>Разбивка_по_щитам!H1277</f>
        <v>0</v>
      </c>
      <c r="F1272" s="14">
        <f>Разбивка_по_щитам!I1277</f>
        <v>0</v>
      </c>
      <c r="G1272" s="14">
        <f>Разбивка_по_щитам!J1277</f>
        <v>0</v>
      </c>
      <c r="H1272" s="14">
        <f>Разбивка_по_щитам!K1277</f>
        <v>0</v>
      </c>
      <c r="I1272" s="14">
        <f>Разбивка_по_щитам!L1277</f>
        <v>0</v>
      </c>
      <c r="J1272" s="14">
        <f>Разбивка_по_щитам!M1277</f>
        <v>0</v>
      </c>
      <c r="K1272" s="14">
        <f>Разбивка_по_щитам!N1277</f>
        <v>0</v>
      </c>
      <c r="L1272" s="14"/>
      <c r="M1272" s="14">
        <f>Разбивка_по_щитам!P1277</f>
        <v>0</v>
      </c>
      <c r="N1272" s="14"/>
    </row>
    <row r="1273" spans="2:14" x14ac:dyDescent="0.2">
      <c r="B1273" s="14">
        <f>Разбивка_по_щитам!B1278</f>
        <v>0</v>
      </c>
      <c r="C1273" s="14">
        <f>Разбивка_по_щитам!C1278</f>
        <v>0</v>
      </c>
      <c r="D1273" s="14">
        <f>Разбивка_по_щитам!F1278</f>
        <v>0</v>
      </c>
      <c r="E1273" s="14">
        <f>Разбивка_по_щитам!H1278</f>
        <v>0</v>
      </c>
      <c r="F1273" s="14">
        <f>Разбивка_по_щитам!I1278</f>
        <v>0</v>
      </c>
      <c r="G1273" s="14">
        <f>Разбивка_по_щитам!J1278</f>
        <v>0</v>
      </c>
      <c r="H1273" s="14">
        <f>Разбивка_по_щитам!K1278</f>
        <v>0</v>
      </c>
      <c r="I1273" s="14">
        <f>Разбивка_по_щитам!L1278</f>
        <v>0</v>
      </c>
      <c r="J1273" s="14">
        <f>Разбивка_по_щитам!M1278</f>
        <v>0</v>
      </c>
      <c r="K1273" s="14">
        <f>Разбивка_по_щитам!N1278</f>
        <v>0</v>
      </c>
      <c r="L1273" s="14"/>
      <c r="M1273" s="14">
        <f>Разбивка_по_щитам!P1278</f>
        <v>0</v>
      </c>
      <c r="N1273" s="14"/>
    </row>
    <row r="1274" spans="2:14" x14ac:dyDescent="0.2">
      <c r="B1274" s="14">
        <f>Разбивка_по_щитам!B1279</f>
        <v>0</v>
      </c>
      <c r="C1274" s="14">
        <f>Разбивка_по_щитам!C1279</f>
        <v>0</v>
      </c>
      <c r="D1274" s="14">
        <f>Разбивка_по_щитам!F1279</f>
        <v>0</v>
      </c>
      <c r="E1274" s="14">
        <f>Разбивка_по_щитам!H1279</f>
        <v>0</v>
      </c>
      <c r="F1274" s="14">
        <f>Разбивка_по_щитам!I1279</f>
        <v>0</v>
      </c>
      <c r="G1274" s="14">
        <f>Разбивка_по_щитам!J1279</f>
        <v>0</v>
      </c>
      <c r="H1274" s="14">
        <f>Разбивка_по_щитам!K1279</f>
        <v>0</v>
      </c>
      <c r="I1274" s="14">
        <f>Разбивка_по_щитам!L1279</f>
        <v>0</v>
      </c>
      <c r="J1274" s="14">
        <f>Разбивка_по_щитам!M1279</f>
        <v>0</v>
      </c>
      <c r="K1274" s="14">
        <f>Разбивка_по_щитам!N1279</f>
        <v>0</v>
      </c>
      <c r="L1274" s="14"/>
      <c r="M1274" s="14">
        <f>Разбивка_по_щитам!P1279</f>
        <v>0</v>
      </c>
      <c r="N1274" s="14"/>
    </row>
    <row r="1275" spans="2:14" x14ac:dyDescent="0.2">
      <c r="B1275" s="14">
        <f>Разбивка_по_щитам!B1280</f>
        <v>0</v>
      </c>
      <c r="C1275" s="14">
        <f>Разбивка_по_щитам!C1280</f>
        <v>0</v>
      </c>
      <c r="D1275" s="14">
        <f>Разбивка_по_щитам!F1280</f>
        <v>0</v>
      </c>
      <c r="E1275" s="14">
        <f>Разбивка_по_щитам!H1280</f>
        <v>0</v>
      </c>
      <c r="F1275" s="14">
        <f>Разбивка_по_щитам!I1280</f>
        <v>0</v>
      </c>
      <c r="G1275" s="14">
        <f>Разбивка_по_щитам!J1280</f>
        <v>0</v>
      </c>
      <c r="H1275" s="14">
        <f>Разбивка_по_щитам!K1280</f>
        <v>0</v>
      </c>
      <c r="I1275" s="14">
        <f>Разбивка_по_щитам!L1280</f>
        <v>0</v>
      </c>
      <c r="J1275" s="14">
        <f>Разбивка_по_щитам!M1280</f>
        <v>0</v>
      </c>
      <c r="K1275" s="14">
        <f>Разбивка_по_щитам!N1280</f>
        <v>0</v>
      </c>
      <c r="L1275" s="14"/>
      <c r="M1275" s="14">
        <f>Разбивка_по_щитам!P1280</f>
        <v>0</v>
      </c>
      <c r="N1275" s="14"/>
    </row>
    <row r="1276" spans="2:14" x14ac:dyDescent="0.2">
      <c r="B1276" s="14">
        <f>Разбивка_по_щитам!B1281</f>
        <v>0</v>
      </c>
      <c r="C1276" s="14">
        <f>Разбивка_по_щитам!C1281</f>
        <v>0</v>
      </c>
      <c r="D1276" s="14">
        <f>Разбивка_по_щитам!F1281</f>
        <v>0</v>
      </c>
      <c r="E1276" s="14">
        <f>Разбивка_по_щитам!H1281</f>
        <v>0</v>
      </c>
      <c r="F1276" s="14">
        <f>Разбивка_по_щитам!I1281</f>
        <v>0</v>
      </c>
      <c r="G1276" s="14">
        <f>Разбивка_по_щитам!J1281</f>
        <v>0</v>
      </c>
      <c r="H1276" s="14">
        <f>Разбивка_по_щитам!K1281</f>
        <v>0</v>
      </c>
      <c r="I1276" s="14">
        <f>Разбивка_по_щитам!L1281</f>
        <v>0</v>
      </c>
      <c r="J1276" s="14">
        <f>Разбивка_по_щитам!M1281</f>
        <v>0</v>
      </c>
      <c r="K1276" s="14">
        <f>Разбивка_по_щитам!N1281</f>
        <v>0</v>
      </c>
      <c r="L1276" s="14"/>
      <c r="M1276" s="14">
        <f>Разбивка_по_щитам!P1281</f>
        <v>0</v>
      </c>
      <c r="N1276" s="14"/>
    </row>
    <row r="1277" spans="2:14" x14ac:dyDescent="0.2">
      <c r="B1277" s="14">
        <f>Разбивка_по_щитам!B1282</f>
        <v>0</v>
      </c>
      <c r="C1277" s="14">
        <f>Разбивка_по_щитам!C1282</f>
        <v>0</v>
      </c>
      <c r="D1277" s="14">
        <f>Разбивка_по_щитам!F1282</f>
        <v>0</v>
      </c>
      <c r="E1277" s="14">
        <f>Разбивка_по_щитам!H1282</f>
        <v>0</v>
      </c>
      <c r="F1277" s="14">
        <f>Разбивка_по_щитам!I1282</f>
        <v>0</v>
      </c>
      <c r="G1277" s="14">
        <f>Разбивка_по_щитам!J1282</f>
        <v>0</v>
      </c>
      <c r="H1277" s="14">
        <f>Разбивка_по_щитам!K1282</f>
        <v>0</v>
      </c>
      <c r="I1277" s="14">
        <f>Разбивка_по_щитам!L1282</f>
        <v>0</v>
      </c>
      <c r="J1277" s="14">
        <f>Разбивка_по_щитам!M1282</f>
        <v>0</v>
      </c>
      <c r="K1277" s="14">
        <f>Разбивка_по_щитам!N1282</f>
        <v>0</v>
      </c>
      <c r="L1277" s="14"/>
      <c r="M1277" s="14">
        <f>Разбивка_по_щитам!P1282</f>
        <v>0</v>
      </c>
      <c r="N1277" s="14"/>
    </row>
    <row r="1278" spans="2:14" x14ac:dyDescent="0.2">
      <c r="B1278" s="14">
        <f>Разбивка_по_щитам!B1283</f>
        <v>0</v>
      </c>
      <c r="C1278" s="14">
        <f>Разбивка_по_щитам!C1283</f>
        <v>0</v>
      </c>
      <c r="D1278" s="14">
        <f>Разбивка_по_щитам!F1283</f>
        <v>0</v>
      </c>
      <c r="E1278" s="14">
        <f>Разбивка_по_щитам!H1283</f>
        <v>0</v>
      </c>
      <c r="F1278" s="14">
        <f>Разбивка_по_щитам!I1283</f>
        <v>0</v>
      </c>
      <c r="G1278" s="14">
        <f>Разбивка_по_щитам!J1283</f>
        <v>0</v>
      </c>
      <c r="H1278" s="14">
        <f>Разбивка_по_щитам!K1283</f>
        <v>0</v>
      </c>
      <c r="I1278" s="14">
        <f>Разбивка_по_щитам!L1283</f>
        <v>0</v>
      </c>
      <c r="J1278" s="14">
        <f>Разбивка_по_щитам!M1283</f>
        <v>0</v>
      </c>
      <c r="K1278" s="14">
        <f>Разбивка_по_щитам!N1283</f>
        <v>0</v>
      </c>
      <c r="L1278" s="14"/>
      <c r="M1278" s="14">
        <f>Разбивка_по_щитам!P1283</f>
        <v>0</v>
      </c>
      <c r="N1278" s="14"/>
    </row>
    <row r="1279" spans="2:14" x14ac:dyDescent="0.2">
      <c r="B1279" s="14">
        <f>Разбивка_по_щитам!B1284</f>
        <v>0</v>
      </c>
      <c r="C1279" s="14">
        <f>Разбивка_по_щитам!C1284</f>
        <v>0</v>
      </c>
      <c r="D1279" s="14">
        <f>Разбивка_по_щитам!F1284</f>
        <v>0</v>
      </c>
      <c r="E1279" s="14">
        <f>Разбивка_по_щитам!H1284</f>
        <v>0</v>
      </c>
      <c r="F1279" s="14">
        <f>Разбивка_по_щитам!I1284</f>
        <v>0</v>
      </c>
      <c r="G1279" s="14">
        <f>Разбивка_по_щитам!J1284</f>
        <v>0</v>
      </c>
      <c r="H1279" s="14">
        <f>Разбивка_по_щитам!K1284</f>
        <v>0</v>
      </c>
      <c r="I1279" s="14">
        <f>Разбивка_по_щитам!L1284</f>
        <v>0</v>
      </c>
      <c r="J1279" s="14">
        <f>Разбивка_по_щитам!M1284</f>
        <v>0</v>
      </c>
      <c r="K1279" s="14">
        <f>Разбивка_по_щитам!N1284</f>
        <v>0</v>
      </c>
      <c r="L1279" s="14"/>
      <c r="M1279" s="14">
        <f>Разбивка_по_щитам!P1284</f>
        <v>0</v>
      </c>
      <c r="N1279" s="14"/>
    </row>
    <row r="1280" spans="2:14" x14ac:dyDescent="0.2">
      <c r="B1280" s="14">
        <f>Разбивка_по_щитам!B1285</f>
        <v>0</v>
      </c>
      <c r="C1280" s="14">
        <f>Разбивка_по_щитам!C1285</f>
        <v>0</v>
      </c>
      <c r="D1280" s="14">
        <f>Разбивка_по_щитам!F1285</f>
        <v>0</v>
      </c>
      <c r="E1280" s="14">
        <f>Разбивка_по_щитам!H1285</f>
        <v>0</v>
      </c>
      <c r="F1280" s="14">
        <f>Разбивка_по_щитам!I1285</f>
        <v>0</v>
      </c>
      <c r="G1280" s="14">
        <f>Разбивка_по_щитам!J1285</f>
        <v>0</v>
      </c>
      <c r="H1280" s="14">
        <f>Разбивка_по_щитам!K1285</f>
        <v>0</v>
      </c>
      <c r="I1280" s="14">
        <f>Разбивка_по_щитам!L1285</f>
        <v>0</v>
      </c>
      <c r="J1280" s="14">
        <f>Разбивка_по_щитам!M1285</f>
        <v>0</v>
      </c>
      <c r="K1280" s="14">
        <f>Разбивка_по_щитам!N1285</f>
        <v>0</v>
      </c>
      <c r="L1280" s="14"/>
      <c r="M1280" s="14">
        <f>Разбивка_по_щитам!P1285</f>
        <v>0</v>
      </c>
      <c r="N1280" s="14"/>
    </row>
    <row r="1281" spans="2:14" x14ac:dyDescent="0.2">
      <c r="B1281" s="14">
        <f>Разбивка_по_щитам!B1286</f>
        <v>0</v>
      </c>
      <c r="C1281" s="14">
        <f>Разбивка_по_щитам!C1286</f>
        <v>0</v>
      </c>
      <c r="D1281" s="14">
        <f>Разбивка_по_щитам!F1286</f>
        <v>0</v>
      </c>
      <c r="E1281" s="14">
        <f>Разбивка_по_щитам!H1286</f>
        <v>0</v>
      </c>
      <c r="F1281" s="14">
        <f>Разбивка_по_щитам!I1286</f>
        <v>0</v>
      </c>
      <c r="G1281" s="14">
        <f>Разбивка_по_щитам!J1286</f>
        <v>0</v>
      </c>
      <c r="H1281" s="14">
        <f>Разбивка_по_щитам!K1286</f>
        <v>0</v>
      </c>
      <c r="I1281" s="14">
        <f>Разбивка_по_щитам!L1286</f>
        <v>0</v>
      </c>
      <c r="J1281" s="14">
        <f>Разбивка_по_щитам!M1286</f>
        <v>0</v>
      </c>
      <c r="K1281" s="14">
        <f>Разбивка_по_щитам!N1286</f>
        <v>0</v>
      </c>
      <c r="L1281" s="14"/>
      <c r="M1281" s="14">
        <f>Разбивка_по_щитам!P1286</f>
        <v>0</v>
      </c>
      <c r="N1281" s="14"/>
    </row>
    <row r="1282" spans="2:14" x14ac:dyDescent="0.2">
      <c r="B1282" s="14">
        <f>Разбивка_по_щитам!B1287</f>
        <v>0</v>
      </c>
      <c r="C1282" s="14">
        <f>Разбивка_по_щитам!C1287</f>
        <v>0</v>
      </c>
      <c r="D1282" s="14">
        <f>Разбивка_по_щитам!F1287</f>
        <v>0</v>
      </c>
      <c r="E1282" s="14">
        <f>Разбивка_по_щитам!H1287</f>
        <v>0</v>
      </c>
      <c r="F1282" s="14">
        <f>Разбивка_по_щитам!I1287</f>
        <v>0</v>
      </c>
      <c r="G1282" s="14">
        <f>Разбивка_по_щитам!J1287</f>
        <v>0</v>
      </c>
      <c r="H1282" s="14">
        <f>Разбивка_по_щитам!K1287</f>
        <v>0</v>
      </c>
      <c r="I1282" s="14">
        <f>Разбивка_по_щитам!L1287</f>
        <v>0</v>
      </c>
      <c r="J1282" s="14">
        <f>Разбивка_по_щитам!M1287</f>
        <v>0</v>
      </c>
      <c r="K1282" s="14">
        <f>Разбивка_по_щитам!N1287</f>
        <v>0</v>
      </c>
      <c r="L1282" s="14"/>
      <c r="M1282" s="14">
        <f>Разбивка_по_щитам!P1287</f>
        <v>0</v>
      </c>
      <c r="N1282" s="14"/>
    </row>
    <row r="1283" spans="2:14" x14ac:dyDescent="0.2">
      <c r="B1283" s="14">
        <f>Разбивка_по_щитам!B1288</f>
        <v>0</v>
      </c>
      <c r="C1283" s="14">
        <f>Разбивка_по_щитам!C1288</f>
        <v>0</v>
      </c>
      <c r="D1283" s="14">
        <f>Разбивка_по_щитам!F1288</f>
        <v>0</v>
      </c>
      <c r="E1283" s="14">
        <f>Разбивка_по_щитам!H1288</f>
        <v>0</v>
      </c>
      <c r="F1283" s="14">
        <f>Разбивка_по_щитам!I1288</f>
        <v>0</v>
      </c>
      <c r="G1283" s="14">
        <f>Разбивка_по_щитам!J1288</f>
        <v>0</v>
      </c>
      <c r="H1283" s="14">
        <f>Разбивка_по_щитам!K1288</f>
        <v>0</v>
      </c>
      <c r="I1283" s="14">
        <f>Разбивка_по_щитам!L1288</f>
        <v>0</v>
      </c>
      <c r="J1283" s="14">
        <f>Разбивка_по_щитам!M1288</f>
        <v>0</v>
      </c>
      <c r="K1283" s="14">
        <f>Разбивка_по_щитам!N1288</f>
        <v>0</v>
      </c>
      <c r="L1283" s="14"/>
      <c r="M1283" s="14">
        <f>Разбивка_по_щитам!P1288</f>
        <v>0</v>
      </c>
      <c r="N1283" s="14"/>
    </row>
    <row r="1284" spans="2:14" x14ac:dyDescent="0.2">
      <c r="B1284" s="14">
        <f>Разбивка_по_щитам!B1289</f>
        <v>0</v>
      </c>
      <c r="C1284" s="14">
        <f>Разбивка_по_щитам!C1289</f>
        <v>0</v>
      </c>
      <c r="D1284" s="14">
        <f>Разбивка_по_щитам!F1289</f>
        <v>0</v>
      </c>
      <c r="E1284" s="14">
        <f>Разбивка_по_щитам!H1289</f>
        <v>0</v>
      </c>
      <c r="F1284" s="14">
        <f>Разбивка_по_щитам!I1289</f>
        <v>0</v>
      </c>
      <c r="G1284" s="14">
        <f>Разбивка_по_щитам!J1289</f>
        <v>0</v>
      </c>
      <c r="H1284" s="14">
        <f>Разбивка_по_щитам!K1289</f>
        <v>0</v>
      </c>
      <c r="I1284" s="14">
        <f>Разбивка_по_щитам!L1289</f>
        <v>0</v>
      </c>
      <c r="J1284" s="14">
        <f>Разбивка_по_щитам!M1289</f>
        <v>0</v>
      </c>
      <c r="K1284" s="14">
        <f>Разбивка_по_щитам!N1289</f>
        <v>0</v>
      </c>
      <c r="L1284" s="14"/>
      <c r="M1284" s="14">
        <f>Разбивка_по_щитам!P1289</f>
        <v>0</v>
      </c>
      <c r="N1284" s="14"/>
    </row>
    <row r="1285" spans="2:14" x14ac:dyDescent="0.2">
      <c r="B1285" s="14">
        <f>Разбивка_по_щитам!B1290</f>
        <v>0</v>
      </c>
      <c r="C1285" s="14">
        <f>Разбивка_по_щитам!C1290</f>
        <v>0</v>
      </c>
      <c r="D1285" s="14">
        <f>Разбивка_по_щитам!F1290</f>
        <v>0</v>
      </c>
      <c r="E1285" s="14">
        <f>Разбивка_по_щитам!H1290</f>
        <v>0</v>
      </c>
      <c r="F1285" s="14">
        <f>Разбивка_по_щитам!I1290</f>
        <v>0</v>
      </c>
      <c r="G1285" s="14">
        <f>Разбивка_по_щитам!J1290</f>
        <v>0</v>
      </c>
      <c r="H1285" s="14">
        <f>Разбивка_по_щитам!K1290</f>
        <v>0</v>
      </c>
      <c r="I1285" s="14">
        <f>Разбивка_по_щитам!L1290</f>
        <v>0</v>
      </c>
      <c r="J1285" s="14">
        <f>Разбивка_по_щитам!M1290</f>
        <v>0</v>
      </c>
      <c r="K1285" s="14">
        <f>Разбивка_по_щитам!N1290</f>
        <v>0</v>
      </c>
      <c r="L1285" s="14"/>
      <c r="M1285" s="14">
        <f>Разбивка_по_щитам!P1290</f>
        <v>0</v>
      </c>
      <c r="N1285" s="14"/>
    </row>
    <row r="1286" spans="2:14" x14ac:dyDescent="0.2">
      <c r="B1286" s="14">
        <f>Разбивка_по_щитам!B1291</f>
        <v>0</v>
      </c>
      <c r="C1286" s="14">
        <f>Разбивка_по_щитам!C1291</f>
        <v>0</v>
      </c>
      <c r="D1286" s="14">
        <f>Разбивка_по_щитам!F1291</f>
        <v>0</v>
      </c>
      <c r="E1286" s="14">
        <f>Разбивка_по_щитам!H1291</f>
        <v>0</v>
      </c>
      <c r="F1286" s="14">
        <f>Разбивка_по_щитам!I1291</f>
        <v>0</v>
      </c>
      <c r="G1286" s="14">
        <f>Разбивка_по_щитам!J1291</f>
        <v>0</v>
      </c>
      <c r="H1286" s="14">
        <f>Разбивка_по_щитам!K1291</f>
        <v>0</v>
      </c>
      <c r="I1286" s="14">
        <f>Разбивка_по_щитам!L1291</f>
        <v>0</v>
      </c>
      <c r="J1286" s="14">
        <f>Разбивка_по_щитам!M1291</f>
        <v>0</v>
      </c>
      <c r="K1286" s="14">
        <f>Разбивка_по_щитам!N1291</f>
        <v>0</v>
      </c>
      <c r="L1286" s="14"/>
      <c r="M1286" s="14">
        <f>Разбивка_по_щитам!P1291</f>
        <v>0</v>
      </c>
      <c r="N1286" s="14"/>
    </row>
    <row r="1287" spans="2:14" x14ac:dyDescent="0.2">
      <c r="B1287" s="14">
        <f>Разбивка_по_щитам!B1292</f>
        <v>0</v>
      </c>
      <c r="C1287" s="14">
        <f>Разбивка_по_щитам!C1292</f>
        <v>0</v>
      </c>
      <c r="D1287" s="14">
        <f>Разбивка_по_щитам!F1292</f>
        <v>0</v>
      </c>
      <c r="E1287" s="14">
        <f>Разбивка_по_щитам!H1292</f>
        <v>0</v>
      </c>
      <c r="F1287" s="14">
        <f>Разбивка_по_щитам!I1292</f>
        <v>0</v>
      </c>
      <c r="G1287" s="14">
        <f>Разбивка_по_щитам!J1292</f>
        <v>0</v>
      </c>
      <c r="H1287" s="14">
        <f>Разбивка_по_щитам!K1292</f>
        <v>0</v>
      </c>
      <c r="I1287" s="14">
        <f>Разбивка_по_щитам!L1292</f>
        <v>0</v>
      </c>
      <c r="J1287" s="14">
        <f>Разбивка_по_щитам!M1292</f>
        <v>0</v>
      </c>
      <c r="K1287" s="14">
        <f>Разбивка_по_щитам!N1292</f>
        <v>0</v>
      </c>
      <c r="L1287" s="14"/>
      <c r="M1287" s="14">
        <f>Разбивка_по_щитам!P1292</f>
        <v>0</v>
      </c>
      <c r="N1287" s="14"/>
    </row>
    <row r="1288" spans="2:14" x14ac:dyDescent="0.2">
      <c r="B1288" s="14">
        <f>Разбивка_по_щитам!B1293</f>
        <v>0</v>
      </c>
      <c r="C1288" s="14">
        <f>Разбивка_по_щитам!C1293</f>
        <v>0</v>
      </c>
      <c r="D1288" s="14">
        <f>Разбивка_по_щитам!F1293</f>
        <v>0</v>
      </c>
      <c r="E1288" s="14">
        <f>Разбивка_по_щитам!H1293</f>
        <v>0</v>
      </c>
      <c r="F1288" s="14">
        <f>Разбивка_по_щитам!I1293</f>
        <v>0</v>
      </c>
      <c r="G1288" s="14">
        <f>Разбивка_по_щитам!J1293</f>
        <v>0</v>
      </c>
      <c r="H1288" s="14">
        <f>Разбивка_по_щитам!K1293</f>
        <v>0</v>
      </c>
      <c r="I1288" s="14">
        <f>Разбивка_по_щитам!L1293</f>
        <v>0</v>
      </c>
      <c r="J1288" s="14">
        <f>Разбивка_по_щитам!M1293</f>
        <v>0</v>
      </c>
      <c r="K1288" s="14">
        <f>Разбивка_по_щитам!N1293</f>
        <v>0</v>
      </c>
      <c r="L1288" s="14"/>
      <c r="M1288" s="14">
        <f>Разбивка_по_щитам!P1293</f>
        <v>0</v>
      </c>
      <c r="N1288" s="14"/>
    </row>
    <row r="1289" spans="2:14" x14ac:dyDescent="0.2">
      <c r="B1289" s="14">
        <f>Разбивка_по_щитам!B1294</f>
        <v>0</v>
      </c>
      <c r="C1289" s="14">
        <f>Разбивка_по_щитам!C1294</f>
        <v>0</v>
      </c>
      <c r="D1289" s="14">
        <f>Разбивка_по_щитам!F1294</f>
        <v>0</v>
      </c>
      <c r="E1289" s="14">
        <f>Разбивка_по_щитам!H1294</f>
        <v>0</v>
      </c>
      <c r="F1289" s="14">
        <f>Разбивка_по_щитам!I1294</f>
        <v>0</v>
      </c>
      <c r="G1289" s="14">
        <f>Разбивка_по_щитам!J1294</f>
        <v>0</v>
      </c>
      <c r="H1289" s="14">
        <f>Разбивка_по_щитам!K1294</f>
        <v>0</v>
      </c>
      <c r="I1289" s="14">
        <f>Разбивка_по_щитам!L1294</f>
        <v>0</v>
      </c>
      <c r="J1289" s="14">
        <f>Разбивка_по_щитам!M1294</f>
        <v>0</v>
      </c>
      <c r="K1289" s="14">
        <f>Разбивка_по_щитам!N1294</f>
        <v>0</v>
      </c>
      <c r="L1289" s="14"/>
      <c r="M1289" s="14">
        <f>Разбивка_по_щитам!P1294</f>
        <v>0</v>
      </c>
      <c r="N1289" s="14"/>
    </row>
    <row r="1290" spans="2:14" x14ac:dyDescent="0.2">
      <c r="B1290" s="14">
        <f>Разбивка_по_щитам!B1295</f>
        <v>0</v>
      </c>
      <c r="C1290" s="14">
        <f>Разбивка_по_щитам!C1295</f>
        <v>0</v>
      </c>
      <c r="D1290" s="14">
        <f>Разбивка_по_щитам!F1295</f>
        <v>0</v>
      </c>
      <c r="E1290" s="14">
        <f>Разбивка_по_щитам!H1295</f>
        <v>0</v>
      </c>
      <c r="F1290" s="14">
        <f>Разбивка_по_щитам!I1295</f>
        <v>0</v>
      </c>
      <c r="G1290" s="14">
        <f>Разбивка_по_щитам!J1295</f>
        <v>0</v>
      </c>
      <c r="H1290" s="14">
        <f>Разбивка_по_щитам!K1295</f>
        <v>0</v>
      </c>
      <c r="I1290" s="14">
        <f>Разбивка_по_щитам!L1295</f>
        <v>0</v>
      </c>
      <c r="J1290" s="14">
        <f>Разбивка_по_щитам!M1295</f>
        <v>0</v>
      </c>
      <c r="K1290" s="14">
        <f>Разбивка_по_щитам!N1295</f>
        <v>0</v>
      </c>
      <c r="L1290" s="14"/>
      <c r="M1290" s="14">
        <f>Разбивка_по_щитам!P1295</f>
        <v>0</v>
      </c>
      <c r="N1290" s="14"/>
    </row>
    <row r="1291" spans="2:14" x14ac:dyDescent="0.2">
      <c r="B1291" s="14">
        <f>Разбивка_по_щитам!B1296</f>
        <v>0</v>
      </c>
      <c r="C1291" s="14">
        <f>Разбивка_по_щитам!C1296</f>
        <v>0</v>
      </c>
      <c r="D1291" s="14">
        <f>Разбивка_по_щитам!F1296</f>
        <v>0</v>
      </c>
      <c r="E1291" s="14">
        <f>Разбивка_по_щитам!H1296</f>
        <v>0</v>
      </c>
      <c r="F1291" s="14">
        <f>Разбивка_по_щитам!I1296</f>
        <v>0</v>
      </c>
      <c r="G1291" s="14">
        <f>Разбивка_по_щитам!J1296</f>
        <v>0</v>
      </c>
      <c r="H1291" s="14">
        <f>Разбивка_по_щитам!K1296</f>
        <v>0</v>
      </c>
      <c r="I1291" s="14">
        <f>Разбивка_по_щитам!L1296</f>
        <v>0</v>
      </c>
      <c r="J1291" s="14">
        <f>Разбивка_по_щитам!M1296</f>
        <v>0</v>
      </c>
      <c r="K1291" s="14">
        <f>Разбивка_по_щитам!N1296</f>
        <v>0</v>
      </c>
      <c r="L1291" s="14"/>
      <c r="M1291" s="14">
        <f>Разбивка_по_щитам!P1296</f>
        <v>0</v>
      </c>
      <c r="N1291" s="14"/>
    </row>
    <row r="1292" spans="2:14" x14ac:dyDescent="0.2">
      <c r="B1292" s="14">
        <f>Разбивка_по_щитам!B1297</f>
        <v>0</v>
      </c>
      <c r="C1292" s="14">
        <f>Разбивка_по_щитам!C1297</f>
        <v>0</v>
      </c>
      <c r="D1292" s="14">
        <f>Разбивка_по_щитам!F1297</f>
        <v>0</v>
      </c>
      <c r="E1292" s="14">
        <f>Разбивка_по_щитам!H1297</f>
        <v>0</v>
      </c>
      <c r="F1292" s="14">
        <f>Разбивка_по_щитам!I1297</f>
        <v>0</v>
      </c>
      <c r="G1292" s="14">
        <f>Разбивка_по_щитам!J1297</f>
        <v>0</v>
      </c>
      <c r="H1292" s="14">
        <f>Разбивка_по_щитам!K1297</f>
        <v>0</v>
      </c>
      <c r="I1292" s="14">
        <f>Разбивка_по_щитам!L1297</f>
        <v>0</v>
      </c>
      <c r="J1292" s="14">
        <f>Разбивка_по_щитам!M1297</f>
        <v>0</v>
      </c>
      <c r="K1292" s="14">
        <f>Разбивка_по_щитам!N1297</f>
        <v>0</v>
      </c>
      <c r="L1292" s="14"/>
      <c r="M1292" s="14">
        <f>Разбивка_по_щитам!P1297</f>
        <v>0</v>
      </c>
      <c r="N1292" s="14"/>
    </row>
    <row r="1293" spans="2:14" x14ac:dyDescent="0.2">
      <c r="B1293" s="14">
        <f>Разбивка_по_щитам!B1298</f>
        <v>0</v>
      </c>
      <c r="C1293" s="14">
        <f>Разбивка_по_щитам!C1298</f>
        <v>0</v>
      </c>
      <c r="D1293" s="14">
        <f>Разбивка_по_щитам!F1298</f>
        <v>0</v>
      </c>
      <c r="E1293" s="14">
        <f>Разбивка_по_щитам!H1298</f>
        <v>0</v>
      </c>
      <c r="F1293" s="14">
        <f>Разбивка_по_щитам!I1298</f>
        <v>0</v>
      </c>
      <c r="G1293" s="14">
        <f>Разбивка_по_щитам!J1298</f>
        <v>0</v>
      </c>
      <c r="H1293" s="14">
        <f>Разбивка_по_щитам!K1298</f>
        <v>0</v>
      </c>
      <c r="I1293" s="14">
        <f>Разбивка_по_щитам!L1298</f>
        <v>0</v>
      </c>
      <c r="J1293" s="14">
        <f>Разбивка_по_щитам!M1298</f>
        <v>0</v>
      </c>
      <c r="K1293" s="14">
        <f>Разбивка_по_щитам!N1298</f>
        <v>0</v>
      </c>
      <c r="L1293" s="14"/>
      <c r="M1293" s="14">
        <f>Разбивка_по_щитам!P1298</f>
        <v>0</v>
      </c>
      <c r="N1293" s="14"/>
    </row>
    <row r="1294" spans="2:14" x14ac:dyDescent="0.2">
      <c r="B1294" s="14">
        <f>Разбивка_по_щитам!B1299</f>
        <v>0</v>
      </c>
      <c r="C1294" s="14">
        <f>Разбивка_по_щитам!C1299</f>
        <v>0</v>
      </c>
      <c r="D1294" s="14">
        <f>Разбивка_по_щитам!F1299</f>
        <v>0</v>
      </c>
      <c r="E1294" s="14">
        <f>Разбивка_по_щитам!H1299</f>
        <v>0</v>
      </c>
      <c r="F1294" s="14">
        <f>Разбивка_по_щитам!I1299</f>
        <v>0</v>
      </c>
      <c r="G1294" s="14">
        <f>Разбивка_по_щитам!J1299</f>
        <v>0</v>
      </c>
      <c r="H1294" s="14">
        <f>Разбивка_по_щитам!K1299</f>
        <v>0</v>
      </c>
      <c r="I1294" s="14">
        <f>Разбивка_по_щитам!L1299</f>
        <v>0</v>
      </c>
      <c r="J1294" s="14">
        <f>Разбивка_по_щитам!M1299</f>
        <v>0</v>
      </c>
      <c r="K1294" s="14">
        <f>Разбивка_по_щитам!N1299</f>
        <v>0</v>
      </c>
      <c r="L1294" s="14"/>
      <c r="M1294" s="14">
        <f>Разбивка_по_щитам!P1299</f>
        <v>0</v>
      </c>
      <c r="N1294" s="14"/>
    </row>
    <row r="1295" spans="2:14" x14ac:dyDescent="0.2">
      <c r="B1295" s="14">
        <f>Разбивка_по_щитам!B1300</f>
        <v>0</v>
      </c>
      <c r="C1295" s="14">
        <f>Разбивка_по_щитам!C1300</f>
        <v>0</v>
      </c>
      <c r="D1295" s="14">
        <f>Разбивка_по_щитам!F1300</f>
        <v>0</v>
      </c>
      <c r="E1295" s="14">
        <f>Разбивка_по_щитам!H1300</f>
        <v>0</v>
      </c>
      <c r="F1295" s="14">
        <f>Разбивка_по_щитам!I1300</f>
        <v>0</v>
      </c>
      <c r="G1295" s="14">
        <f>Разбивка_по_щитам!J1300</f>
        <v>0</v>
      </c>
      <c r="H1295" s="14">
        <f>Разбивка_по_щитам!K1300</f>
        <v>0</v>
      </c>
      <c r="I1295" s="14">
        <f>Разбивка_по_щитам!L1300</f>
        <v>0</v>
      </c>
      <c r="J1295" s="14">
        <f>Разбивка_по_щитам!M1300</f>
        <v>0</v>
      </c>
      <c r="K1295" s="14">
        <f>Разбивка_по_щитам!N1300</f>
        <v>0</v>
      </c>
      <c r="L1295" s="14"/>
      <c r="M1295" s="14">
        <f>Разбивка_по_щитам!P1300</f>
        <v>0</v>
      </c>
      <c r="N1295" s="14"/>
    </row>
    <row r="1296" spans="2:14" x14ac:dyDescent="0.2">
      <c r="B1296" s="14">
        <f>Разбивка_по_щитам!B1301</f>
        <v>0</v>
      </c>
      <c r="C1296" s="14">
        <f>Разбивка_по_щитам!C1301</f>
        <v>0</v>
      </c>
      <c r="D1296" s="14">
        <f>Разбивка_по_щитам!F1301</f>
        <v>0</v>
      </c>
      <c r="E1296" s="14">
        <f>Разбивка_по_щитам!H1301</f>
        <v>0</v>
      </c>
      <c r="F1296" s="14">
        <f>Разбивка_по_щитам!I1301</f>
        <v>0</v>
      </c>
      <c r="G1296" s="14">
        <f>Разбивка_по_щитам!J1301</f>
        <v>0</v>
      </c>
      <c r="H1296" s="14">
        <f>Разбивка_по_щитам!K1301</f>
        <v>0</v>
      </c>
      <c r="I1296" s="14">
        <f>Разбивка_по_щитам!L1301</f>
        <v>0</v>
      </c>
      <c r="J1296" s="14">
        <f>Разбивка_по_щитам!M1301</f>
        <v>0</v>
      </c>
      <c r="K1296" s="14">
        <f>Разбивка_по_щитам!N1301</f>
        <v>0</v>
      </c>
      <c r="L1296" s="14"/>
      <c r="M1296" s="14">
        <f>Разбивка_по_щитам!P1301</f>
        <v>0</v>
      </c>
      <c r="N1296" s="14"/>
    </row>
    <row r="1297" spans="2:14" x14ac:dyDescent="0.2">
      <c r="B1297" s="14">
        <f>Разбивка_по_щитам!B1302</f>
        <v>0</v>
      </c>
      <c r="C1297" s="14">
        <f>Разбивка_по_щитам!C1302</f>
        <v>0</v>
      </c>
      <c r="D1297" s="14">
        <f>Разбивка_по_щитам!F1302</f>
        <v>0</v>
      </c>
      <c r="E1297" s="14">
        <f>Разбивка_по_щитам!H1302</f>
        <v>0</v>
      </c>
      <c r="F1297" s="14">
        <f>Разбивка_по_щитам!I1302</f>
        <v>0</v>
      </c>
      <c r="G1297" s="14">
        <f>Разбивка_по_щитам!J1302</f>
        <v>0</v>
      </c>
      <c r="H1297" s="14">
        <f>Разбивка_по_щитам!K1302</f>
        <v>0</v>
      </c>
      <c r="I1297" s="14">
        <f>Разбивка_по_щитам!L1302</f>
        <v>0</v>
      </c>
      <c r="J1297" s="14">
        <f>Разбивка_по_щитам!M1302</f>
        <v>0</v>
      </c>
      <c r="K1297" s="14">
        <f>Разбивка_по_щитам!N1302</f>
        <v>0</v>
      </c>
      <c r="L1297" s="14"/>
      <c r="M1297" s="14">
        <f>Разбивка_по_щитам!P1302</f>
        <v>0</v>
      </c>
      <c r="N1297" s="14"/>
    </row>
    <row r="1298" spans="2:14" x14ac:dyDescent="0.2">
      <c r="B1298" s="14">
        <f>Разбивка_по_щитам!B1303</f>
        <v>0</v>
      </c>
      <c r="C1298" s="14">
        <f>Разбивка_по_щитам!C1303</f>
        <v>0</v>
      </c>
      <c r="D1298" s="14">
        <f>Разбивка_по_щитам!F1303</f>
        <v>0</v>
      </c>
      <c r="E1298" s="14">
        <f>Разбивка_по_щитам!H1303</f>
        <v>0</v>
      </c>
      <c r="F1298" s="14">
        <f>Разбивка_по_щитам!I1303</f>
        <v>0</v>
      </c>
      <c r="G1298" s="14">
        <f>Разбивка_по_щитам!J1303</f>
        <v>0</v>
      </c>
      <c r="H1298" s="14">
        <f>Разбивка_по_щитам!K1303</f>
        <v>0</v>
      </c>
      <c r="I1298" s="14">
        <f>Разбивка_по_щитам!L1303</f>
        <v>0</v>
      </c>
      <c r="J1298" s="14">
        <f>Разбивка_по_щитам!M1303</f>
        <v>0</v>
      </c>
      <c r="K1298" s="14">
        <f>Разбивка_по_щитам!N1303</f>
        <v>0</v>
      </c>
      <c r="L1298" s="14"/>
      <c r="M1298" s="14">
        <f>Разбивка_по_щитам!P1303</f>
        <v>0</v>
      </c>
      <c r="N1298" s="14"/>
    </row>
    <row r="1299" spans="2:14" x14ac:dyDescent="0.2">
      <c r="B1299" s="14">
        <f>Разбивка_по_щитам!B1304</f>
        <v>0</v>
      </c>
      <c r="C1299" s="14">
        <f>Разбивка_по_щитам!C1304</f>
        <v>0</v>
      </c>
      <c r="D1299" s="14">
        <f>Разбивка_по_щитам!F1304</f>
        <v>0</v>
      </c>
      <c r="E1299" s="14">
        <f>Разбивка_по_щитам!H1304</f>
        <v>0</v>
      </c>
      <c r="F1299" s="14">
        <f>Разбивка_по_щитам!I1304</f>
        <v>0</v>
      </c>
      <c r="G1299" s="14">
        <f>Разбивка_по_щитам!J1304</f>
        <v>0</v>
      </c>
      <c r="H1299" s="14">
        <f>Разбивка_по_щитам!K1304</f>
        <v>0</v>
      </c>
      <c r="I1299" s="14">
        <f>Разбивка_по_щитам!L1304</f>
        <v>0</v>
      </c>
      <c r="J1299" s="14">
        <f>Разбивка_по_щитам!M1304</f>
        <v>0</v>
      </c>
      <c r="K1299" s="14">
        <f>Разбивка_по_щитам!N1304</f>
        <v>0</v>
      </c>
      <c r="L1299" s="14"/>
      <c r="M1299" s="14">
        <f>Разбивка_по_щитам!P1304</f>
        <v>0</v>
      </c>
      <c r="N1299" s="14"/>
    </row>
    <row r="1300" spans="2:14" x14ac:dyDescent="0.2">
      <c r="B1300" s="14">
        <f>Разбивка_по_щитам!B1305</f>
        <v>0</v>
      </c>
      <c r="C1300" s="14">
        <f>Разбивка_по_щитам!C1305</f>
        <v>0</v>
      </c>
      <c r="D1300" s="14">
        <f>Разбивка_по_щитам!F1305</f>
        <v>0</v>
      </c>
      <c r="E1300" s="14">
        <f>Разбивка_по_щитам!H1305</f>
        <v>0</v>
      </c>
      <c r="F1300" s="14">
        <f>Разбивка_по_щитам!I1305</f>
        <v>0</v>
      </c>
      <c r="G1300" s="14">
        <f>Разбивка_по_щитам!J1305</f>
        <v>0</v>
      </c>
      <c r="H1300" s="14">
        <f>Разбивка_по_щитам!K1305</f>
        <v>0</v>
      </c>
      <c r="I1300" s="14">
        <f>Разбивка_по_щитам!L1305</f>
        <v>0</v>
      </c>
      <c r="J1300" s="14">
        <f>Разбивка_по_щитам!M1305</f>
        <v>0</v>
      </c>
      <c r="K1300" s="14">
        <f>Разбивка_по_щитам!N1305</f>
        <v>0</v>
      </c>
      <c r="L1300" s="14"/>
      <c r="M1300" s="14">
        <f>Разбивка_по_щитам!P1305</f>
        <v>0</v>
      </c>
      <c r="N1300" s="14"/>
    </row>
    <row r="1301" spans="2:14" x14ac:dyDescent="0.2">
      <c r="B1301" s="14">
        <f>Разбивка_по_щитам!B1306</f>
        <v>0</v>
      </c>
      <c r="C1301" s="14">
        <f>Разбивка_по_щитам!C1306</f>
        <v>0</v>
      </c>
      <c r="D1301" s="14">
        <f>Разбивка_по_щитам!F1306</f>
        <v>0</v>
      </c>
      <c r="E1301" s="14">
        <f>Разбивка_по_щитам!H1306</f>
        <v>0</v>
      </c>
      <c r="F1301" s="14">
        <f>Разбивка_по_щитам!I1306</f>
        <v>0</v>
      </c>
      <c r="G1301" s="14">
        <f>Разбивка_по_щитам!J1306</f>
        <v>0</v>
      </c>
      <c r="H1301" s="14">
        <f>Разбивка_по_щитам!K1306</f>
        <v>0</v>
      </c>
      <c r="I1301" s="14">
        <f>Разбивка_по_щитам!L1306</f>
        <v>0</v>
      </c>
      <c r="J1301" s="14">
        <f>Разбивка_по_щитам!M1306</f>
        <v>0</v>
      </c>
      <c r="K1301" s="14">
        <f>Разбивка_по_щитам!N1306</f>
        <v>0</v>
      </c>
      <c r="L1301" s="14"/>
      <c r="M1301" s="14">
        <f>Разбивка_по_щитам!P1306</f>
        <v>0</v>
      </c>
      <c r="N1301" s="14"/>
    </row>
    <row r="1302" spans="2:14" x14ac:dyDescent="0.2">
      <c r="B1302" s="14">
        <f>Разбивка_по_щитам!B1307</f>
        <v>0</v>
      </c>
      <c r="C1302" s="14">
        <f>Разбивка_по_щитам!C1307</f>
        <v>0</v>
      </c>
      <c r="D1302" s="14">
        <f>Разбивка_по_щитам!F1307</f>
        <v>0</v>
      </c>
      <c r="E1302" s="14">
        <f>Разбивка_по_щитам!H1307</f>
        <v>0</v>
      </c>
      <c r="F1302" s="14">
        <f>Разбивка_по_щитам!I1307</f>
        <v>0</v>
      </c>
      <c r="G1302" s="14">
        <f>Разбивка_по_щитам!J1307</f>
        <v>0</v>
      </c>
      <c r="H1302" s="14">
        <f>Разбивка_по_щитам!K1307</f>
        <v>0</v>
      </c>
      <c r="I1302" s="14">
        <f>Разбивка_по_щитам!L1307</f>
        <v>0</v>
      </c>
      <c r="J1302" s="14">
        <f>Разбивка_по_щитам!M1307</f>
        <v>0</v>
      </c>
      <c r="K1302" s="14">
        <f>Разбивка_по_щитам!N1307</f>
        <v>0</v>
      </c>
      <c r="L1302" s="14"/>
      <c r="M1302" s="14">
        <f>Разбивка_по_щитам!P1307</f>
        <v>0</v>
      </c>
      <c r="N1302" s="14"/>
    </row>
    <row r="1303" spans="2:14" x14ac:dyDescent="0.2">
      <c r="B1303" s="14">
        <f>Разбивка_по_щитам!B1308</f>
        <v>0</v>
      </c>
      <c r="C1303" s="14">
        <f>Разбивка_по_щитам!C1308</f>
        <v>0</v>
      </c>
      <c r="D1303" s="14">
        <f>Разбивка_по_щитам!F1308</f>
        <v>0</v>
      </c>
      <c r="E1303" s="14">
        <f>Разбивка_по_щитам!H1308</f>
        <v>0</v>
      </c>
      <c r="F1303" s="14">
        <f>Разбивка_по_щитам!I1308</f>
        <v>0</v>
      </c>
      <c r="G1303" s="14">
        <f>Разбивка_по_щитам!J1308</f>
        <v>0</v>
      </c>
      <c r="H1303" s="14">
        <f>Разбивка_по_щитам!K1308</f>
        <v>0</v>
      </c>
      <c r="I1303" s="14">
        <f>Разбивка_по_щитам!L1308</f>
        <v>0</v>
      </c>
      <c r="J1303" s="14">
        <f>Разбивка_по_щитам!M1308</f>
        <v>0</v>
      </c>
      <c r="K1303" s="14">
        <f>Разбивка_по_щитам!N1308</f>
        <v>0</v>
      </c>
      <c r="L1303" s="14"/>
      <c r="M1303" s="14">
        <f>Разбивка_по_щитам!P1308</f>
        <v>0</v>
      </c>
      <c r="N1303" s="14"/>
    </row>
    <row r="1304" spans="2:14" x14ac:dyDescent="0.2">
      <c r="B1304" s="14">
        <f>Разбивка_по_щитам!B1309</f>
        <v>0</v>
      </c>
      <c r="C1304" s="14">
        <f>Разбивка_по_щитам!C1309</f>
        <v>0</v>
      </c>
      <c r="D1304" s="14">
        <f>Разбивка_по_щитам!F1309</f>
        <v>0</v>
      </c>
      <c r="E1304" s="14">
        <f>Разбивка_по_щитам!H1309</f>
        <v>0</v>
      </c>
      <c r="F1304" s="14">
        <f>Разбивка_по_щитам!I1309</f>
        <v>0</v>
      </c>
      <c r="G1304" s="14">
        <f>Разбивка_по_щитам!J1309</f>
        <v>0</v>
      </c>
      <c r="H1304" s="14">
        <f>Разбивка_по_щитам!K1309</f>
        <v>0</v>
      </c>
      <c r="I1304" s="14">
        <f>Разбивка_по_щитам!L1309</f>
        <v>0</v>
      </c>
      <c r="J1304" s="14">
        <f>Разбивка_по_щитам!M1309</f>
        <v>0</v>
      </c>
      <c r="K1304" s="14">
        <f>Разбивка_по_щитам!N1309</f>
        <v>0</v>
      </c>
      <c r="L1304" s="14"/>
      <c r="M1304" s="14">
        <f>Разбивка_по_щитам!P1309</f>
        <v>0</v>
      </c>
      <c r="N1304" s="14"/>
    </row>
    <row r="1305" spans="2:14" x14ac:dyDescent="0.2">
      <c r="B1305" s="14">
        <f>Разбивка_по_щитам!B1310</f>
        <v>0</v>
      </c>
      <c r="C1305" s="14">
        <f>Разбивка_по_щитам!C1310</f>
        <v>0</v>
      </c>
      <c r="D1305" s="14">
        <f>Разбивка_по_щитам!F1310</f>
        <v>0</v>
      </c>
      <c r="E1305" s="14">
        <f>Разбивка_по_щитам!H1310</f>
        <v>0</v>
      </c>
      <c r="F1305" s="14">
        <f>Разбивка_по_щитам!I1310</f>
        <v>0</v>
      </c>
      <c r="G1305" s="14">
        <f>Разбивка_по_щитам!J1310</f>
        <v>0</v>
      </c>
      <c r="H1305" s="14">
        <f>Разбивка_по_щитам!K1310</f>
        <v>0</v>
      </c>
      <c r="I1305" s="14">
        <f>Разбивка_по_щитам!L1310</f>
        <v>0</v>
      </c>
      <c r="J1305" s="14">
        <f>Разбивка_по_щитам!M1310</f>
        <v>0</v>
      </c>
      <c r="K1305" s="14">
        <f>Разбивка_по_щитам!N1310</f>
        <v>0</v>
      </c>
      <c r="L1305" s="14"/>
      <c r="M1305" s="14">
        <f>Разбивка_по_щитам!P1310</f>
        <v>0</v>
      </c>
      <c r="N1305" s="14"/>
    </row>
    <row r="1306" spans="2:14" x14ac:dyDescent="0.2">
      <c r="B1306" s="14">
        <f>Разбивка_по_щитам!B1311</f>
        <v>0</v>
      </c>
      <c r="C1306" s="14">
        <f>Разбивка_по_щитам!C1311</f>
        <v>0</v>
      </c>
      <c r="D1306" s="14">
        <f>Разбивка_по_щитам!F1311</f>
        <v>0</v>
      </c>
      <c r="E1306" s="14">
        <f>Разбивка_по_щитам!H1311</f>
        <v>0</v>
      </c>
      <c r="F1306" s="14">
        <f>Разбивка_по_щитам!I1311</f>
        <v>0</v>
      </c>
      <c r="G1306" s="14">
        <f>Разбивка_по_щитам!J1311</f>
        <v>0</v>
      </c>
      <c r="H1306" s="14">
        <f>Разбивка_по_щитам!K1311</f>
        <v>0</v>
      </c>
      <c r="I1306" s="14">
        <f>Разбивка_по_щитам!L1311</f>
        <v>0</v>
      </c>
      <c r="J1306" s="14">
        <f>Разбивка_по_щитам!M1311</f>
        <v>0</v>
      </c>
      <c r="K1306" s="14">
        <f>Разбивка_по_щитам!N1311</f>
        <v>0</v>
      </c>
      <c r="L1306" s="14"/>
      <c r="M1306" s="14">
        <f>Разбивка_по_щитам!P1311</f>
        <v>0</v>
      </c>
      <c r="N1306" s="14"/>
    </row>
    <row r="1307" spans="2:14" x14ac:dyDescent="0.2">
      <c r="B1307" s="14">
        <f>Разбивка_по_щитам!B1312</f>
        <v>0</v>
      </c>
      <c r="C1307" s="14">
        <f>Разбивка_по_щитам!C1312</f>
        <v>0</v>
      </c>
      <c r="D1307" s="14">
        <f>Разбивка_по_щитам!F1312</f>
        <v>0</v>
      </c>
      <c r="E1307" s="14">
        <f>Разбивка_по_щитам!H1312</f>
        <v>0</v>
      </c>
      <c r="F1307" s="14">
        <f>Разбивка_по_щитам!I1312</f>
        <v>0</v>
      </c>
      <c r="G1307" s="14">
        <f>Разбивка_по_щитам!J1312</f>
        <v>0</v>
      </c>
      <c r="H1307" s="14">
        <f>Разбивка_по_щитам!K1312</f>
        <v>0</v>
      </c>
      <c r="I1307" s="14">
        <f>Разбивка_по_щитам!L1312</f>
        <v>0</v>
      </c>
      <c r="J1307" s="14">
        <f>Разбивка_по_щитам!M1312</f>
        <v>0</v>
      </c>
      <c r="K1307" s="14">
        <f>Разбивка_по_щитам!N1312</f>
        <v>0</v>
      </c>
      <c r="L1307" s="14"/>
      <c r="M1307" s="14">
        <f>Разбивка_по_щитам!P1312</f>
        <v>0</v>
      </c>
      <c r="N1307" s="14"/>
    </row>
    <row r="1308" spans="2:14" x14ac:dyDescent="0.2">
      <c r="B1308" s="14">
        <f>Разбивка_по_щитам!B1313</f>
        <v>0</v>
      </c>
      <c r="C1308" s="14">
        <f>Разбивка_по_щитам!C1313</f>
        <v>0</v>
      </c>
      <c r="D1308" s="14">
        <f>Разбивка_по_щитам!F1313</f>
        <v>0</v>
      </c>
      <c r="E1308" s="14">
        <f>Разбивка_по_щитам!H1313</f>
        <v>0</v>
      </c>
      <c r="F1308" s="14">
        <f>Разбивка_по_щитам!I1313</f>
        <v>0</v>
      </c>
      <c r="G1308" s="14">
        <f>Разбивка_по_щитам!J1313</f>
        <v>0</v>
      </c>
      <c r="H1308" s="14">
        <f>Разбивка_по_щитам!K1313</f>
        <v>0</v>
      </c>
      <c r="I1308" s="14">
        <f>Разбивка_по_щитам!L1313</f>
        <v>0</v>
      </c>
      <c r="J1308" s="14">
        <f>Разбивка_по_щитам!M1313</f>
        <v>0</v>
      </c>
      <c r="K1308" s="14">
        <f>Разбивка_по_щитам!N1313</f>
        <v>0</v>
      </c>
      <c r="L1308" s="14"/>
      <c r="M1308" s="14">
        <f>Разбивка_по_щитам!P1313</f>
        <v>0</v>
      </c>
      <c r="N1308" s="14"/>
    </row>
    <row r="1309" spans="2:14" x14ac:dyDescent="0.2">
      <c r="B1309" s="14">
        <f>Разбивка_по_щитам!B1314</f>
        <v>0</v>
      </c>
      <c r="C1309" s="14">
        <f>Разбивка_по_щитам!C1314</f>
        <v>0</v>
      </c>
      <c r="D1309" s="14">
        <f>Разбивка_по_щитам!F1314</f>
        <v>0</v>
      </c>
      <c r="E1309" s="14">
        <f>Разбивка_по_щитам!H1314</f>
        <v>0</v>
      </c>
      <c r="F1309" s="14">
        <f>Разбивка_по_щитам!I1314</f>
        <v>0</v>
      </c>
      <c r="G1309" s="14">
        <f>Разбивка_по_щитам!J1314</f>
        <v>0</v>
      </c>
      <c r="H1309" s="14">
        <f>Разбивка_по_щитам!K1314</f>
        <v>0</v>
      </c>
      <c r="I1309" s="14">
        <f>Разбивка_по_щитам!L1314</f>
        <v>0</v>
      </c>
      <c r="J1309" s="14">
        <f>Разбивка_по_щитам!M1314</f>
        <v>0</v>
      </c>
      <c r="K1309" s="14">
        <f>Разбивка_по_щитам!N1314</f>
        <v>0</v>
      </c>
      <c r="L1309" s="14"/>
      <c r="M1309" s="14">
        <f>Разбивка_по_щитам!P1314</f>
        <v>0</v>
      </c>
      <c r="N1309" s="14"/>
    </row>
    <row r="1310" spans="2:14" x14ac:dyDescent="0.2">
      <c r="B1310" s="14">
        <f>Разбивка_по_щитам!B1315</f>
        <v>0</v>
      </c>
      <c r="C1310" s="14">
        <f>Разбивка_по_щитам!C1315</f>
        <v>0</v>
      </c>
      <c r="D1310" s="14">
        <f>Разбивка_по_щитам!F1315</f>
        <v>0</v>
      </c>
      <c r="E1310" s="14">
        <f>Разбивка_по_щитам!H1315</f>
        <v>0</v>
      </c>
      <c r="F1310" s="14">
        <f>Разбивка_по_щитам!I1315</f>
        <v>0</v>
      </c>
      <c r="G1310" s="14">
        <f>Разбивка_по_щитам!J1315</f>
        <v>0</v>
      </c>
      <c r="H1310" s="14">
        <f>Разбивка_по_щитам!K1315</f>
        <v>0</v>
      </c>
      <c r="I1310" s="14">
        <f>Разбивка_по_щитам!L1315</f>
        <v>0</v>
      </c>
      <c r="J1310" s="14">
        <f>Разбивка_по_щитам!M1315</f>
        <v>0</v>
      </c>
      <c r="K1310" s="14">
        <f>Разбивка_по_щитам!N1315</f>
        <v>0</v>
      </c>
      <c r="L1310" s="14"/>
      <c r="M1310" s="14">
        <f>Разбивка_по_щитам!P1315</f>
        <v>0</v>
      </c>
      <c r="N1310" s="14"/>
    </row>
    <row r="1311" spans="2:14" x14ac:dyDescent="0.2">
      <c r="B1311" s="14">
        <f>Разбивка_по_щитам!B1316</f>
        <v>0</v>
      </c>
      <c r="C1311" s="14">
        <f>Разбивка_по_щитам!C1316</f>
        <v>0</v>
      </c>
      <c r="D1311" s="14">
        <f>Разбивка_по_щитам!F1316</f>
        <v>0</v>
      </c>
      <c r="E1311" s="14">
        <f>Разбивка_по_щитам!H1316</f>
        <v>0</v>
      </c>
      <c r="F1311" s="14">
        <f>Разбивка_по_щитам!I1316</f>
        <v>0</v>
      </c>
      <c r="G1311" s="14">
        <f>Разбивка_по_щитам!J1316</f>
        <v>0</v>
      </c>
      <c r="H1311" s="14">
        <f>Разбивка_по_щитам!K1316</f>
        <v>0</v>
      </c>
      <c r="I1311" s="14">
        <f>Разбивка_по_щитам!L1316</f>
        <v>0</v>
      </c>
      <c r="J1311" s="14">
        <f>Разбивка_по_щитам!M1316</f>
        <v>0</v>
      </c>
      <c r="K1311" s="14">
        <f>Разбивка_по_щитам!N1316</f>
        <v>0</v>
      </c>
      <c r="L1311" s="14"/>
      <c r="M1311" s="14">
        <f>Разбивка_по_щитам!P1316</f>
        <v>0</v>
      </c>
      <c r="N1311" s="14"/>
    </row>
    <row r="1312" spans="2:14" x14ac:dyDescent="0.2">
      <c r="B1312" s="14">
        <f>Разбивка_по_щитам!B1317</f>
        <v>0</v>
      </c>
      <c r="C1312" s="14">
        <f>Разбивка_по_щитам!C1317</f>
        <v>0</v>
      </c>
      <c r="D1312" s="14">
        <f>Разбивка_по_щитам!F1317</f>
        <v>0</v>
      </c>
      <c r="E1312" s="14">
        <f>Разбивка_по_щитам!H1317</f>
        <v>0</v>
      </c>
      <c r="F1312" s="14">
        <f>Разбивка_по_щитам!I1317</f>
        <v>0</v>
      </c>
      <c r="G1312" s="14">
        <f>Разбивка_по_щитам!J1317</f>
        <v>0</v>
      </c>
      <c r="H1312" s="14">
        <f>Разбивка_по_щитам!K1317</f>
        <v>0</v>
      </c>
      <c r="I1312" s="14">
        <f>Разбивка_по_щитам!L1317</f>
        <v>0</v>
      </c>
      <c r="J1312" s="14">
        <f>Разбивка_по_щитам!M1317</f>
        <v>0</v>
      </c>
      <c r="K1312" s="14">
        <f>Разбивка_по_щитам!N1317</f>
        <v>0</v>
      </c>
      <c r="L1312" s="14"/>
      <c r="M1312" s="14">
        <f>Разбивка_по_щитам!P1317</f>
        <v>0</v>
      </c>
      <c r="N1312" s="14"/>
    </row>
    <row r="1313" spans="2:14" x14ac:dyDescent="0.2">
      <c r="B1313" s="14">
        <f>Разбивка_по_щитам!B1318</f>
        <v>0</v>
      </c>
      <c r="C1313" s="14">
        <f>Разбивка_по_щитам!C1318</f>
        <v>0</v>
      </c>
      <c r="D1313" s="14">
        <f>Разбивка_по_щитам!F1318</f>
        <v>0</v>
      </c>
      <c r="E1313" s="14">
        <f>Разбивка_по_щитам!H1318</f>
        <v>0</v>
      </c>
      <c r="F1313" s="14">
        <f>Разбивка_по_щитам!I1318</f>
        <v>0</v>
      </c>
      <c r="G1313" s="14">
        <f>Разбивка_по_щитам!J1318</f>
        <v>0</v>
      </c>
      <c r="H1313" s="14">
        <f>Разбивка_по_щитам!K1318</f>
        <v>0</v>
      </c>
      <c r="I1313" s="14">
        <f>Разбивка_по_щитам!L1318</f>
        <v>0</v>
      </c>
      <c r="J1313" s="14">
        <f>Разбивка_по_щитам!M1318</f>
        <v>0</v>
      </c>
      <c r="K1313" s="14">
        <f>Разбивка_по_щитам!N1318</f>
        <v>0</v>
      </c>
      <c r="L1313" s="14"/>
      <c r="M1313" s="14">
        <f>Разбивка_по_щитам!P1318</f>
        <v>0</v>
      </c>
      <c r="N1313" s="14"/>
    </row>
    <row r="1314" spans="2:14" x14ac:dyDescent="0.2">
      <c r="B1314" s="14">
        <f>Разбивка_по_щитам!B1319</f>
        <v>0</v>
      </c>
      <c r="C1314" s="14">
        <f>Разбивка_по_щитам!C1319</f>
        <v>0</v>
      </c>
      <c r="D1314" s="14">
        <f>Разбивка_по_щитам!F1319</f>
        <v>0</v>
      </c>
      <c r="E1314" s="14">
        <f>Разбивка_по_щитам!H1319</f>
        <v>0</v>
      </c>
      <c r="F1314" s="14">
        <f>Разбивка_по_щитам!I1319</f>
        <v>0</v>
      </c>
      <c r="G1314" s="14">
        <f>Разбивка_по_щитам!J1319</f>
        <v>0</v>
      </c>
      <c r="H1314" s="14">
        <f>Разбивка_по_щитам!K1319</f>
        <v>0</v>
      </c>
      <c r="I1314" s="14">
        <f>Разбивка_по_щитам!L1319</f>
        <v>0</v>
      </c>
      <c r="J1314" s="14">
        <f>Разбивка_по_щитам!M1319</f>
        <v>0</v>
      </c>
      <c r="K1314" s="14">
        <f>Разбивка_по_щитам!N1319</f>
        <v>0</v>
      </c>
      <c r="L1314" s="14"/>
      <c r="M1314" s="14">
        <f>Разбивка_по_щитам!P1319</f>
        <v>0</v>
      </c>
      <c r="N1314" s="14"/>
    </row>
    <row r="1315" spans="2:14" x14ac:dyDescent="0.2">
      <c r="B1315" s="14">
        <f>Разбивка_по_щитам!B1320</f>
        <v>0</v>
      </c>
      <c r="C1315" s="14">
        <f>Разбивка_по_щитам!C1320</f>
        <v>0</v>
      </c>
      <c r="D1315" s="14">
        <f>Разбивка_по_щитам!F1320</f>
        <v>0</v>
      </c>
      <c r="E1315" s="14">
        <f>Разбивка_по_щитам!H1320</f>
        <v>0</v>
      </c>
      <c r="F1315" s="14">
        <f>Разбивка_по_щитам!I1320</f>
        <v>0</v>
      </c>
      <c r="G1315" s="14">
        <f>Разбивка_по_щитам!J1320</f>
        <v>0</v>
      </c>
      <c r="H1315" s="14">
        <f>Разбивка_по_щитам!K1320</f>
        <v>0</v>
      </c>
      <c r="I1315" s="14">
        <f>Разбивка_по_щитам!L1320</f>
        <v>0</v>
      </c>
      <c r="J1315" s="14">
        <f>Разбивка_по_щитам!M1320</f>
        <v>0</v>
      </c>
      <c r="K1315" s="14">
        <f>Разбивка_по_щитам!N1320</f>
        <v>0</v>
      </c>
      <c r="L1315" s="14"/>
      <c r="M1315" s="14">
        <f>Разбивка_по_щитам!P1320</f>
        <v>0</v>
      </c>
      <c r="N1315" s="14"/>
    </row>
    <row r="1316" spans="2:14" x14ac:dyDescent="0.2">
      <c r="B1316" s="14">
        <f>Разбивка_по_щитам!B1321</f>
        <v>0</v>
      </c>
      <c r="C1316" s="14">
        <f>Разбивка_по_щитам!C1321</f>
        <v>0</v>
      </c>
      <c r="D1316" s="14">
        <f>Разбивка_по_щитам!F1321</f>
        <v>0</v>
      </c>
      <c r="E1316" s="14">
        <f>Разбивка_по_щитам!H1321</f>
        <v>0</v>
      </c>
      <c r="F1316" s="14">
        <f>Разбивка_по_щитам!I1321</f>
        <v>0</v>
      </c>
      <c r="G1316" s="14">
        <f>Разбивка_по_щитам!J1321</f>
        <v>0</v>
      </c>
      <c r="H1316" s="14">
        <f>Разбивка_по_щитам!K1321</f>
        <v>0</v>
      </c>
      <c r="I1316" s="14">
        <f>Разбивка_по_щитам!L1321</f>
        <v>0</v>
      </c>
      <c r="J1316" s="14">
        <f>Разбивка_по_щитам!M1321</f>
        <v>0</v>
      </c>
      <c r="K1316" s="14">
        <f>Разбивка_по_щитам!N1321</f>
        <v>0</v>
      </c>
      <c r="L1316" s="14"/>
      <c r="M1316" s="14">
        <f>Разбивка_по_щитам!P1321</f>
        <v>0</v>
      </c>
      <c r="N1316" s="14"/>
    </row>
    <row r="1317" spans="2:14" x14ac:dyDescent="0.2">
      <c r="B1317" s="14">
        <f>Разбивка_по_щитам!B1322</f>
        <v>0</v>
      </c>
      <c r="C1317" s="14">
        <f>Разбивка_по_щитам!C1322</f>
        <v>0</v>
      </c>
      <c r="D1317" s="14">
        <f>Разбивка_по_щитам!F1322</f>
        <v>0</v>
      </c>
      <c r="E1317" s="14">
        <f>Разбивка_по_щитам!H1322</f>
        <v>0</v>
      </c>
      <c r="F1317" s="14">
        <f>Разбивка_по_щитам!I1322</f>
        <v>0</v>
      </c>
      <c r="G1317" s="14">
        <f>Разбивка_по_щитам!J1322</f>
        <v>0</v>
      </c>
      <c r="H1317" s="14">
        <f>Разбивка_по_щитам!K1322</f>
        <v>0</v>
      </c>
      <c r="I1317" s="14">
        <f>Разбивка_по_щитам!L1322</f>
        <v>0</v>
      </c>
      <c r="J1317" s="14">
        <f>Разбивка_по_щитам!M1322</f>
        <v>0</v>
      </c>
      <c r="K1317" s="14">
        <f>Разбивка_по_щитам!N1322</f>
        <v>0</v>
      </c>
      <c r="L1317" s="14"/>
      <c r="M1317" s="14">
        <f>Разбивка_по_щитам!P1322</f>
        <v>0</v>
      </c>
      <c r="N1317" s="14"/>
    </row>
    <row r="1318" spans="2:14" x14ac:dyDescent="0.2">
      <c r="B1318" s="14">
        <f>Разбивка_по_щитам!B1323</f>
        <v>0</v>
      </c>
      <c r="C1318" s="14">
        <f>Разбивка_по_щитам!C1323</f>
        <v>0</v>
      </c>
      <c r="D1318" s="14">
        <f>Разбивка_по_щитам!F1323</f>
        <v>0</v>
      </c>
      <c r="E1318" s="14">
        <f>Разбивка_по_щитам!H1323</f>
        <v>0</v>
      </c>
      <c r="F1318" s="14">
        <f>Разбивка_по_щитам!I1323</f>
        <v>0</v>
      </c>
      <c r="G1318" s="14">
        <f>Разбивка_по_щитам!J1323</f>
        <v>0</v>
      </c>
      <c r="H1318" s="14">
        <f>Разбивка_по_щитам!K1323</f>
        <v>0</v>
      </c>
      <c r="I1318" s="14">
        <f>Разбивка_по_щитам!L1323</f>
        <v>0</v>
      </c>
      <c r="J1318" s="14">
        <f>Разбивка_по_щитам!M1323</f>
        <v>0</v>
      </c>
      <c r="K1318" s="14">
        <f>Разбивка_по_щитам!N1323</f>
        <v>0</v>
      </c>
      <c r="L1318" s="14"/>
      <c r="M1318" s="14">
        <f>Разбивка_по_щитам!P1323</f>
        <v>0</v>
      </c>
      <c r="N1318" s="14"/>
    </row>
    <row r="1319" spans="2:14" x14ac:dyDescent="0.2">
      <c r="B1319" s="14">
        <f>Разбивка_по_щитам!B1324</f>
        <v>0</v>
      </c>
      <c r="C1319" s="14">
        <f>Разбивка_по_щитам!C1324</f>
        <v>0</v>
      </c>
      <c r="D1319" s="14">
        <f>Разбивка_по_щитам!F1324</f>
        <v>0</v>
      </c>
      <c r="E1319" s="14">
        <f>Разбивка_по_щитам!H1324</f>
        <v>0</v>
      </c>
      <c r="F1319" s="14">
        <f>Разбивка_по_щитам!I1324</f>
        <v>0</v>
      </c>
      <c r="G1319" s="14">
        <f>Разбивка_по_щитам!J1324</f>
        <v>0</v>
      </c>
      <c r="H1319" s="14">
        <f>Разбивка_по_щитам!K1324</f>
        <v>0</v>
      </c>
      <c r="I1319" s="14">
        <f>Разбивка_по_щитам!L1324</f>
        <v>0</v>
      </c>
      <c r="J1319" s="14">
        <f>Разбивка_по_щитам!M1324</f>
        <v>0</v>
      </c>
      <c r="K1319" s="14">
        <f>Разбивка_по_щитам!N1324</f>
        <v>0</v>
      </c>
      <c r="L1319" s="14"/>
      <c r="M1319" s="14">
        <f>Разбивка_по_щитам!P1324</f>
        <v>0</v>
      </c>
      <c r="N1319" s="14"/>
    </row>
    <row r="1320" spans="2:14" x14ac:dyDescent="0.2">
      <c r="B1320" s="14">
        <f>Разбивка_по_щитам!B1325</f>
        <v>0</v>
      </c>
      <c r="C1320" s="14">
        <f>Разбивка_по_щитам!C1325</f>
        <v>0</v>
      </c>
      <c r="D1320" s="14">
        <f>Разбивка_по_щитам!F1325</f>
        <v>0</v>
      </c>
      <c r="E1320" s="14">
        <f>Разбивка_по_щитам!H1325</f>
        <v>0</v>
      </c>
      <c r="F1320" s="14">
        <f>Разбивка_по_щитам!I1325</f>
        <v>0</v>
      </c>
      <c r="G1320" s="14">
        <f>Разбивка_по_щитам!J1325</f>
        <v>0</v>
      </c>
      <c r="H1320" s="14">
        <f>Разбивка_по_щитам!K1325</f>
        <v>0</v>
      </c>
      <c r="I1320" s="14">
        <f>Разбивка_по_щитам!L1325</f>
        <v>0</v>
      </c>
      <c r="J1320" s="14">
        <f>Разбивка_по_щитам!M1325</f>
        <v>0</v>
      </c>
      <c r="K1320" s="14">
        <f>Разбивка_по_щитам!N1325</f>
        <v>0</v>
      </c>
      <c r="L1320" s="14"/>
      <c r="M1320" s="14">
        <f>Разбивка_по_щитам!P1325</f>
        <v>0</v>
      </c>
      <c r="N1320" s="14"/>
    </row>
    <row r="1321" spans="2:14" x14ac:dyDescent="0.2">
      <c r="B1321" s="14">
        <f>Разбивка_по_щитам!B1326</f>
        <v>0</v>
      </c>
      <c r="C1321" s="14">
        <f>Разбивка_по_щитам!C1326</f>
        <v>0</v>
      </c>
      <c r="D1321" s="14">
        <f>Разбивка_по_щитам!F1326</f>
        <v>0</v>
      </c>
      <c r="E1321" s="14">
        <f>Разбивка_по_щитам!H1326</f>
        <v>0</v>
      </c>
      <c r="F1321" s="14">
        <f>Разбивка_по_щитам!I1326</f>
        <v>0</v>
      </c>
      <c r="G1321" s="14">
        <f>Разбивка_по_щитам!J1326</f>
        <v>0</v>
      </c>
      <c r="H1321" s="14">
        <f>Разбивка_по_щитам!K1326</f>
        <v>0</v>
      </c>
      <c r="I1321" s="14">
        <f>Разбивка_по_щитам!L1326</f>
        <v>0</v>
      </c>
      <c r="J1321" s="14">
        <f>Разбивка_по_щитам!M1326</f>
        <v>0</v>
      </c>
      <c r="K1321" s="14">
        <f>Разбивка_по_щитам!N1326</f>
        <v>0</v>
      </c>
      <c r="L1321" s="14"/>
      <c r="M1321" s="14">
        <f>Разбивка_по_щитам!P1326</f>
        <v>0</v>
      </c>
      <c r="N1321" s="14"/>
    </row>
    <row r="1322" spans="2:14" x14ac:dyDescent="0.2">
      <c r="B1322" s="14">
        <f>Разбивка_по_щитам!B1327</f>
        <v>0</v>
      </c>
      <c r="C1322" s="14">
        <f>Разбивка_по_щитам!C1327</f>
        <v>0</v>
      </c>
      <c r="D1322" s="14">
        <f>Разбивка_по_щитам!F1327</f>
        <v>0</v>
      </c>
      <c r="E1322" s="14">
        <f>Разбивка_по_щитам!H1327</f>
        <v>0</v>
      </c>
      <c r="F1322" s="14">
        <f>Разбивка_по_щитам!I1327</f>
        <v>0</v>
      </c>
      <c r="G1322" s="14">
        <f>Разбивка_по_щитам!J1327</f>
        <v>0</v>
      </c>
      <c r="H1322" s="14">
        <f>Разбивка_по_щитам!K1327</f>
        <v>0</v>
      </c>
      <c r="I1322" s="14">
        <f>Разбивка_по_щитам!L1327</f>
        <v>0</v>
      </c>
      <c r="J1322" s="14">
        <f>Разбивка_по_щитам!M1327</f>
        <v>0</v>
      </c>
      <c r="K1322" s="14">
        <f>Разбивка_по_щитам!N1327</f>
        <v>0</v>
      </c>
      <c r="L1322" s="14"/>
      <c r="M1322" s="14">
        <f>Разбивка_по_щитам!P1327</f>
        <v>0</v>
      </c>
      <c r="N1322" s="14"/>
    </row>
    <row r="1323" spans="2:14" x14ac:dyDescent="0.2">
      <c r="B1323" s="14">
        <f>Разбивка_по_щитам!B1328</f>
        <v>0</v>
      </c>
      <c r="C1323" s="14">
        <f>Разбивка_по_щитам!C1328</f>
        <v>0</v>
      </c>
      <c r="D1323" s="14">
        <f>Разбивка_по_щитам!F1328</f>
        <v>0</v>
      </c>
      <c r="E1323" s="14">
        <f>Разбивка_по_щитам!H1328</f>
        <v>0</v>
      </c>
      <c r="F1323" s="14">
        <f>Разбивка_по_щитам!I1328</f>
        <v>0</v>
      </c>
      <c r="G1323" s="14">
        <f>Разбивка_по_щитам!J1328</f>
        <v>0</v>
      </c>
      <c r="H1323" s="14">
        <f>Разбивка_по_щитам!K1328</f>
        <v>0</v>
      </c>
      <c r="I1323" s="14">
        <f>Разбивка_по_щитам!L1328</f>
        <v>0</v>
      </c>
      <c r="J1323" s="14">
        <f>Разбивка_по_щитам!M1328</f>
        <v>0</v>
      </c>
      <c r="K1323" s="14">
        <f>Разбивка_по_щитам!N1328</f>
        <v>0</v>
      </c>
      <c r="L1323" s="14"/>
      <c r="M1323" s="14">
        <f>Разбивка_по_щитам!P1328</f>
        <v>0</v>
      </c>
      <c r="N1323" s="14"/>
    </row>
    <row r="1324" spans="2:14" x14ac:dyDescent="0.2">
      <c r="B1324" s="14">
        <f>Разбивка_по_щитам!B1329</f>
        <v>0</v>
      </c>
      <c r="C1324" s="14">
        <f>Разбивка_по_щитам!C1329</f>
        <v>0</v>
      </c>
      <c r="D1324" s="14">
        <f>Разбивка_по_щитам!F1329</f>
        <v>0</v>
      </c>
      <c r="E1324" s="14">
        <f>Разбивка_по_щитам!H1329</f>
        <v>0</v>
      </c>
      <c r="F1324" s="14">
        <f>Разбивка_по_щитам!I1329</f>
        <v>0</v>
      </c>
      <c r="G1324" s="14">
        <f>Разбивка_по_щитам!J1329</f>
        <v>0</v>
      </c>
      <c r="H1324" s="14">
        <f>Разбивка_по_щитам!K1329</f>
        <v>0</v>
      </c>
      <c r="I1324" s="14">
        <f>Разбивка_по_щитам!L1329</f>
        <v>0</v>
      </c>
      <c r="J1324" s="14">
        <f>Разбивка_по_щитам!M1329</f>
        <v>0</v>
      </c>
      <c r="K1324" s="14">
        <f>Разбивка_по_щитам!N1329</f>
        <v>0</v>
      </c>
      <c r="L1324" s="14"/>
      <c r="M1324" s="14">
        <f>Разбивка_по_щитам!P1329</f>
        <v>0</v>
      </c>
      <c r="N1324" s="14"/>
    </row>
    <row r="1325" spans="2:14" x14ac:dyDescent="0.2">
      <c r="B1325" s="14">
        <f>Разбивка_по_щитам!B1330</f>
        <v>0</v>
      </c>
      <c r="C1325" s="14">
        <f>Разбивка_по_щитам!C1330</f>
        <v>0</v>
      </c>
      <c r="D1325" s="14">
        <f>Разбивка_по_щитам!F1330</f>
        <v>0</v>
      </c>
      <c r="E1325" s="14">
        <f>Разбивка_по_щитам!H1330</f>
        <v>0</v>
      </c>
      <c r="F1325" s="14">
        <f>Разбивка_по_щитам!I1330</f>
        <v>0</v>
      </c>
      <c r="G1325" s="14">
        <f>Разбивка_по_щитам!J1330</f>
        <v>0</v>
      </c>
      <c r="H1325" s="14">
        <f>Разбивка_по_щитам!K1330</f>
        <v>0</v>
      </c>
      <c r="I1325" s="14">
        <f>Разбивка_по_щитам!L1330</f>
        <v>0</v>
      </c>
      <c r="J1325" s="14">
        <f>Разбивка_по_щитам!M1330</f>
        <v>0</v>
      </c>
      <c r="K1325" s="14">
        <f>Разбивка_по_щитам!N1330</f>
        <v>0</v>
      </c>
      <c r="L1325" s="14"/>
      <c r="M1325" s="14">
        <f>Разбивка_по_щитам!P1330</f>
        <v>0</v>
      </c>
      <c r="N1325" s="14"/>
    </row>
    <row r="1326" spans="2:14" x14ac:dyDescent="0.2">
      <c r="B1326" s="14">
        <f>Разбивка_по_щитам!B1331</f>
        <v>0</v>
      </c>
      <c r="C1326" s="14">
        <f>Разбивка_по_щитам!C1331</f>
        <v>0</v>
      </c>
      <c r="D1326" s="14">
        <f>Разбивка_по_щитам!F1331</f>
        <v>0</v>
      </c>
      <c r="E1326" s="14">
        <f>Разбивка_по_щитам!H1331</f>
        <v>0</v>
      </c>
      <c r="F1326" s="14">
        <f>Разбивка_по_щитам!I1331</f>
        <v>0</v>
      </c>
      <c r="G1326" s="14">
        <f>Разбивка_по_щитам!J1331</f>
        <v>0</v>
      </c>
      <c r="H1326" s="14">
        <f>Разбивка_по_щитам!K1331</f>
        <v>0</v>
      </c>
      <c r="I1326" s="14">
        <f>Разбивка_по_щитам!L1331</f>
        <v>0</v>
      </c>
      <c r="J1326" s="14">
        <f>Разбивка_по_щитам!M1331</f>
        <v>0</v>
      </c>
      <c r="K1326" s="14">
        <f>Разбивка_по_щитам!N1331</f>
        <v>0</v>
      </c>
      <c r="L1326" s="14"/>
      <c r="M1326" s="14">
        <f>Разбивка_по_щитам!P1331</f>
        <v>0</v>
      </c>
      <c r="N1326" s="14"/>
    </row>
    <row r="1327" spans="2:14" x14ac:dyDescent="0.2">
      <c r="B1327" s="14">
        <f>Разбивка_по_щитам!B1332</f>
        <v>0</v>
      </c>
      <c r="C1327" s="14">
        <f>Разбивка_по_щитам!C1332</f>
        <v>0</v>
      </c>
      <c r="D1327" s="14">
        <f>Разбивка_по_щитам!F1332</f>
        <v>0</v>
      </c>
      <c r="E1327" s="14">
        <f>Разбивка_по_щитам!H1332</f>
        <v>0</v>
      </c>
      <c r="F1327" s="14">
        <f>Разбивка_по_щитам!I1332</f>
        <v>0</v>
      </c>
      <c r="G1327" s="14">
        <f>Разбивка_по_щитам!J1332</f>
        <v>0</v>
      </c>
      <c r="H1327" s="14">
        <f>Разбивка_по_щитам!K1332</f>
        <v>0</v>
      </c>
      <c r="I1327" s="14">
        <f>Разбивка_по_щитам!L1332</f>
        <v>0</v>
      </c>
      <c r="J1327" s="14">
        <f>Разбивка_по_щитам!M1332</f>
        <v>0</v>
      </c>
      <c r="K1327" s="14">
        <f>Разбивка_по_щитам!N1332</f>
        <v>0</v>
      </c>
      <c r="L1327" s="14"/>
      <c r="M1327" s="14">
        <f>Разбивка_по_щитам!P1332</f>
        <v>0</v>
      </c>
      <c r="N1327" s="14"/>
    </row>
    <row r="1328" spans="2:14" x14ac:dyDescent="0.2">
      <c r="B1328" s="14">
        <f>Разбивка_по_щитам!B1333</f>
        <v>0</v>
      </c>
      <c r="C1328" s="14">
        <f>Разбивка_по_щитам!C1333</f>
        <v>0</v>
      </c>
      <c r="D1328" s="14">
        <f>Разбивка_по_щитам!F1333</f>
        <v>0</v>
      </c>
      <c r="E1328" s="14">
        <f>Разбивка_по_щитам!H1333</f>
        <v>0</v>
      </c>
      <c r="F1328" s="14">
        <f>Разбивка_по_щитам!I1333</f>
        <v>0</v>
      </c>
      <c r="G1328" s="14">
        <f>Разбивка_по_щитам!J1333</f>
        <v>0</v>
      </c>
      <c r="H1328" s="14">
        <f>Разбивка_по_щитам!K1333</f>
        <v>0</v>
      </c>
      <c r="I1328" s="14">
        <f>Разбивка_по_щитам!L1333</f>
        <v>0</v>
      </c>
      <c r="J1328" s="14">
        <f>Разбивка_по_щитам!M1333</f>
        <v>0</v>
      </c>
      <c r="K1328" s="14">
        <f>Разбивка_по_щитам!N1333</f>
        <v>0</v>
      </c>
      <c r="L1328" s="14"/>
      <c r="M1328" s="14">
        <f>Разбивка_по_щитам!P1333</f>
        <v>0</v>
      </c>
      <c r="N1328" s="14"/>
    </row>
    <row r="1329" spans="2:14" x14ac:dyDescent="0.2">
      <c r="B1329" s="14">
        <f>Разбивка_по_щитам!B1334</f>
        <v>0</v>
      </c>
      <c r="C1329" s="14">
        <f>Разбивка_по_щитам!C1334</f>
        <v>0</v>
      </c>
      <c r="D1329" s="14">
        <f>Разбивка_по_щитам!F1334</f>
        <v>0</v>
      </c>
      <c r="E1329" s="14">
        <f>Разбивка_по_щитам!H1334</f>
        <v>0</v>
      </c>
      <c r="F1329" s="14">
        <f>Разбивка_по_щитам!I1334</f>
        <v>0</v>
      </c>
      <c r="G1329" s="14">
        <f>Разбивка_по_щитам!J1334</f>
        <v>0</v>
      </c>
      <c r="H1329" s="14">
        <f>Разбивка_по_щитам!K1334</f>
        <v>0</v>
      </c>
      <c r="I1329" s="14">
        <f>Разбивка_по_щитам!L1334</f>
        <v>0</v>
      </c>
      <c r="J1329" s="14">
        <f>Разбивка_по_щитам!M1334</f>
        <v>0</v>
      </c>
      <c r="K1329" s="14">
        <f>Разбивка_по_щитам!N1334</f>
        <v>0</v>
      </c>
      <c r="L1329" s="14"/>
      <c r="M1329" s="14">
        <f>Разбивка_по_щитам!P1334</f>
        <v>0</v>
      </c>
      <c r="N1329" s="14"/>
    </row>
    <row r="1330" spans="2:14" x14ac:dyDescent="0.2">
      <c r="B1330" s="14">
        <f>Разбивка_по_щитам!B1335</f>
        <v>0</v>
      </c>
      <c r="C1330" s="14">
        <f>Разбивка_по_щитам!C1335</f>
        <v>0</v>
      </c>
      <c r="D1330" s="14">
        <f>Разбивка_по_щитам!F1335</f>
        <v>0</v>
      </c>
      <c r="E1330" s="14">
        <f>Разбивка_по_щитам!H1335</f>
        <v>0</v>
      </c>
      <c r="F1330" s="14">
        <f>Разбивка_по_щитам!I1335</f>
        <v>0</v>
      </c>
      <c r="G1330" s="14">
        <f>Разбивка_по_щитам!J1335</f>
        <v>0</v>
      </c>
      <c r="H1330" s="14">
        <f>Разбивка_по_щитам!K1335</f>
        <v>0</v>
      </c>
      <c r="I1330" s="14">
        <f>Разбивка_по_щитам!L1335</f>
        <v>0</v>
      </c>
      <c r="J1330" s="14">
        <f>Разбивка_по_щитам!M1335</f>
        <v>0</v>
      </c>
      <c r="K1330" s="14">
        <f>Разбивка_по_щитам!N1335</f>
        <v>0</v>
      </c>
      <c r="L1330" s="14"/>
      <c r="M1330" s="14">
        <f>Разбивка_по_щитам!P1335</f>
        <v>0</v>
      </c>
      <c r="N1330" s="14"/>
    </row>
    <row r="1331" spans="2:14" x14ac:dyDescent="0.2">
      <c r="B1331" s="14">
        <f>Разбивка_по_щитам!B1336</f>
        <v>0</v>
      </c>
      <c r="C1331" s="14">
        <f>Разбивка_по_щитам!C1336</f>
        <v>0</v>
      </c>
      <c r="D1331" s="14">
        <f>Разбивка_по_щитам!F1336</f>
        <v>0</v>
      </c>
      <c r="E1331" s="14">
        <f>Разбивка_по_щитам!H1336</f>
        <v>0</v>
      </c>
      <c r="F1331" s="14">
        <f>Разбивка_по_щитам!I1336</f>
        <v>0</v>
      </c>
      <c r="G1331" s="14">
        <f>Разбивка_по_щитам!J1336</f>
        <v>0</v>
      </c>
      <c r="H1331" s="14">
        <f>Разбивка_по_щитам!K1336</f>
        <v>0</v>
      </c>
      <c r="I1331" s="14">
        <f>Разбивка_по_щитам!L1336</f>
        <v>0</v>
      </c>
      <c r="J1331" s="14">
        <f>Разбивка_по_щитам!M1336</f>
        <v>0</v>
      </c>
      <c r="K1331" s="14">
        <f>Разбивка_по_щитам!N1336</f>
        <v>0</v>
      </c>
      <c r="L1331" s="14"/>
      <c r="M1331" s="14">
        <f>Разбивка_по_щитам!P1336</f>
        <v>0</v>
      </c>
      <c r="N1331" s="14"/>
    </row>
    <row r="1332" spans="2:14" x14ac:dyDescent="0.2">
      <c r="B1332" s="14">
        <f>Разбивка_по_щитам!B1337</f>
        <v>0</v>
      </c>
      <c r="C1332" s="14">
        <f>Разбивка_по_щитам!C1337</f>
        <v>0</v>
      </c>
      <c r="D1332" s="14">
        <f>Разбивка_по_щитам!F1337</f>
        <v>0</v>
      </c>
      <c r="E1332" s="14">
        <f>Разбивка_по_щитам!H1337</f>
        <v>0</v>
      </c>
      <c r="F1332" s="14">
        <f>Разбивка_по_щитам!I1337</f>
        <v>0</v>
      </c>
      <c r="G1332" s="14">
        <f>Разбивка_по_щитам!J1337</f>
        <v>0</v>
      </c>
      <c r="H1332" s="14">
        <f>Разбивка_по_щитам!K1337</f>
        <v>0</v>
      </c>
      <c r="I1332" s="14">
        <f>Разбивка_по_щитам!L1337</f>
        <v>0</v>
      </c>
      <c r="J1332" s="14">
        <f>Разбивка_по_щитам!M1337</f>
        <v>0</v>
      </c>
      <c r="K1332" s="14">
        <f>Разбивка_по_щитам!N1337</f>
        <v>0</v>
      </c>
      <c r="L1332" s="14"/>
      <c r="M1332" s="14">
        <f>Разбивка_по_щитам!P1337</f>
        <v>0</v>
      </c>
      <c r="N1332" s="14"/>
    </row>
    <row r="1333" spans="2:14" x14ac:dyDescent="0.2">
      <c r="B1333" s="14">
        <f>Разбивка_по_щитам!B1338</f>
        <v>0</v>
      </c>
      <c r="C1333" s="14">
        <f>Разбивка_по_щитам!C1338</f>
        <v>0</v>
      </c>
      <c r="D1333" s="14">
        <f>Разбивка_по_щитам!F1338</f>
        <v>0</v>
      </c>
      <c r="E1333" s="14">
        <f>Разбивка_по_щитам!H1338</f>
        <v>0</v>
      </c>
      <c r="F1333" s="14">
        <f>Разбивка_по_щитам!I1338</f>
        <v>0</v>
      </c>
      <c r="G1333" s="14">
        <f>Разбивка_по_щитам!J1338</f>
        <v>0</v>
      </c>
      <c r="H1333" s="14">
        <f>Разбивка_по_щитам!K1338</f>
        <v>0</v>
      </c>
      <c r="I1333" s="14">
        <f>Разбивка_по_щитам!L1338</f>
        <v>0</v>
      </c>
      <c r="J1333" s="14">
        <f>Разбивка_по_щитам!M1338</f>
        <v>0</v>
      </c>
      <c r="K1333" s="14">
        <f>Разбивка_по_щитам!N1338</f>
        <v>0</v>
      </c>
      <c r="L1333" s="14"/>
      <c r="M1333" s="14">
        <f>Разбивка_по_щитам!P1338</f>
        <v>0</v>
      </c>
      <c r="N1333" s="14"/>
    </row>
    <row r="1334" spans="2:14" x14ac:dyDescent="0.2">
      <c r="B1334" s="14">
        <f>Разбивка_по_щитам!B1339</f>
        <v>0</v>
      </c>
      <c r="C1334" s="14">
        <f>Разбивка_по_щитам!C1339</f>
        <v>0</v>
      </c>
      <c r="D1334" s="14">
        <f>Разбивка_по_щитам!F1339</f>
        <v>0</v>
      </c>
      <c r="E1334" s="14">
        <f>Разбивка_по_щитам!H1339</f>
        <v>0</v>
      </c>
      <c r="F1334" s="14">
        <f>Разбивка_по_щитам!I1339</f>
        <v>0</v>
      </c>
      <c r="G1334" s="14">
        <f>Разбивка_по_щитам!J1339</f>
        <v>0</v>
      </c>
      <c r="H1334" s="14">
        <f>Разбивка_по_щитам!K1339</f>
        <v>0</v>
      </c>
      <c r="I1334" s="14">
        <f>Разбивка_по_щитам!L1339</f>
        <v>0</v>
      </c>
      <c r="J1334" s="14">
        <f>Разбивка_по_щитам!M1339</f>
        <v>0</v>
      </c>
      <c r="K1334" s="14">
        <f>Разбивка_по_щитам!N1339</f>
        <v>0</v>
      </c>
      <c r="L1334" s="14"/>
      <c r="M1334" s="14">
        <f>Разбивка_по_щитам!P1339</f>
        <v>0</v>
      </c>
      <c r="N1334" s="14"/>
    </row>
    <row r="1335" spans="2:14" x14ac:dyDescent="0.2">
      <c r="B1335" s="14">
        <f>Разбивка_по_щитам!B1340</f>
        <v>0</v>
      </c>
      <c r="C1335" s="14">
        <f>Разбивка_по_щитам!C1340</f>
        <v>0</v>
      </c>
      <c r="D1335" s="14">
        <f>Разбивка_по_щитам!F1340</f>
        <v>0</v>
      </c>
      <c r="E1335" s="14">
        <f>Разбивка_по_щитам!H1340</f>
        <v>0</v>
      </c>
      <c r="F1335" s="14">
        <f>Разбивка_по_щитам!I1340</f>
        <v>0</v>
      </c>
      <c r="G1335" s="14">
        <f>Разбивка_по_щитам!J1340</f>
        <v>0</v>
      </c>
      <c r="H1335" s="14">
        <f>Разбивка_по_щитам!K1340</f>
        <v>0</v>
      </c>
      <c r="I1335" s="14">
        <f>Разбивка_по_щитам!L1340</f>
        <v>0</v>
      </c>
      <c r="J1335" s="14">
        <f>Разбивка_по_щитам!M1340</f>
        <v>0</v>
      </c>
      <c r="K1335" s="14">
        <f>Разбивка_по_щитам!N1340</f>
        <v>0</v>
      </c>
      <c r="L1335" s="14"/>
      <c r="M1335" s="14">
        <f>Разбивка_по_щитам!P1340</f>
        <v>0</v>
      </c>
      <c r="N1335" s="14"/>
    </row>
    <row r="1336" spans="2:14" x14ac:dyDescent="0.2">
      <c r="B1336" s="14">
        <f>Разбивка_по_щитам!B1341</f>
        <v>0</v>
      </c>
      <c r="C1336" s="14">
        <f>Разбивка_по_щитам!C1341</f>
        <v>0</v>
      </c>
      <c r="D1336" s="14">
        <f>Разбивка_по_щитам!F1341</f>
        <v>0</v>
      </c>
      <c r="E1336" s="14">
        <f>Разбивка_по_щитам!H1341</f>
        <v>0</v>
      </c>
      <c r="F1336" s="14">
        <f>Разбивка_по_щитам!I1341</f>
        <v>0</v>
      </c>
      <c r="G1336" s="14">
        <f>Разбивка_по_щитам!J1341</f>
        <v>0</v>
      </c>
      <c r="H1336" s="14">
        <f>Разбивка_по_щитам!K1341</f>
        <v>0</v>
      </c>
      <c r="I1336" s="14">
        <f>Разбивка_по_щитам!L1341</f>
        <v>0</v>
      </c>
      <c r="J1336" s="14">
        <f>Разбивка_по_щитам!M1341</f>
        <v>0</v>
      </c>
      <c r="K1336" s="14">
        <f>Разбивка_по_щитам!N1341</f>
        <v>0</v>
      </c>
      <c r="L1336" s="14"/>
      <c r="M1336" s="14">
        <f>Разбивка_по_щитам!P1341</f>
        <v>0</v>
      </c>
      <c r="N1336" s="14"/>
    </row>
    <row r="1337" spans="2:14" x14ac:dyDescent="0.2">
      <c r="B1337" s="14">
        <f>Разбивка_по_щитам!B1342</f>
        <v>0</v>
      </c>
      <c r="C1337" s="14">
        <f>Разбивка_по_щитам!C1342</f>
        <v>0</v>
      </c>
      <c r="D1337" s="14">
        <f>Разбивка_по_щитам!F1342</f>
        <v>0</v>
      </c>
      <c r="E1337" s="14">
        <f>Разбивка_по_щитам!H1342</f>
        <v>0</v>
      </c>
      <c r="F1337" s="14">
        <f>Разбивка_по_щитам!I1342</f>
        <v>0</v>
      </c>
      <c r="G1337" s="14">
        <f>Разбивка_по_щитам!J1342</f>
        <v>0</v>
      </c>
      <c r="H1337" s="14">
        <f>Разбивка_по_щитам!K1342</f>
        <v>0</v>
      </c>
      <c r="I1337" s="14">
        <f>Разбивка_по_щитам!L1342</f>
        <v>0</v>
      </c>
      <c r="J1337" s="14">
        <f>Разбивка_по_щитам!M1342</f>
        <v>0</v>
      </c>
      <c r="K1337" s="14">
        <f>Разбивка_по_щитам!N1342</f>
        <v>0</v>
      </c>
      <c r="L1337" s="14"/>
      <c r="M1337" s="14">
        <f>Разбивка_по_щитам!P1342</f>
        <v>0</v>
      </c>
      <c r="N1337" s="14"/>
    </row>
    <row r="1338" spans="2:14" x14ac:dyDescent="0.2">
      <c r="B1338" s="14">
        <f>Разбивка_по_щитам!B1343</f>
        <v>0</v>
      </c>
      <c r="C1338" s="14">
        <f>Разбивка_по_щитам!C1343</f>
        <v>0</v>
      </c>
      <c r="D1338" s="14">
        <f>Разбивка_по_щитам!F1343</f>
        <v>0</v>
      </c>
      <c r="E1338" s="14">
        <f>Разбивка_по_щитам!H1343</f>
        <v>0</v>
      </c>
      <c r="F1338" s="14">
        <f>Разбивка_по_щитам!I1343</f>
        <v>0</v>
      </c>
      <c r="G1338" s="14">
        <f>Разбивка_по_щитам!J1343</f>
        <v>0</v>
      </c>
      <c r="H1338" s="14">
        <f>Разбивка_по_щитам!K1343</f>
        <v>0</v>
      </c>
      <c r="I1338" s="14">
        <f>Разбивка_по_щитам!L1343</f>
        <v>0</v>
      </c>
      <c r="J1338" s="14">
        <f>Разбивка_по_щитам!M1343</f>
        <v>0</v>
      </c>
      <c r="K1338" s="14">
        <f>Разбивка_по_щитам!N1343</f>
        <v>0</v>
      </c>
      <c r="L1338" s="14"/>
      <c r="M1338" s="14">
        <f>Разбивка_по_щитам!P1343</f>
        <v>0</v>
      </c>
      <c r="N1338" s="14"/>
    </row>
    <row r="1339" spans="2:14" x14ac:dyDescent="0.2">
      <c r="B1339" s="14">
        <f>Разбивка_по_щитам!B1344</f>
        <v>0</v>
      </c>
      <c r="C1339" s="14">
        <f>Разбивка_по_щитам!C1344</f>
        <v>0</v>
      </c>
      <c r="D1339" s="14">
        <f>Разбивка_по_щитам!F1344</f>
        <v>0</v>
      </c>
      <c r="E1339" s="14">
        <f>Разбивка_по_щитам!H1344</f>
        <v>0</v>
      </c>
      <c r="F1339" s="14">
        <f>Разбивка_по_щитам!I1344</f>
        <v>0</v>
      </c>
      <c r="G1339" s="14">
        <f>Разбивка_по_щитам!J1344</f>
        <v>0</v>
      </c>
      <c r="H1339" s="14">
        <f>Разбивка_по_щитам!K1344</f>
        <v>0</v>
      </c>
      <c r="I1339" s="14">
        <f>Разбивка_по_щитам!L1344</f>
        <v>0</v>
      </c>
      <c r="J1339" s="14">
        <f>Разбивка_по_щитам!M1344</f>
        <v>0</v>
      </c>
      <c r="K1339" s="14">
        <f>Разбивка_по_щитам!N1344</f>
        <v>0</v>
      </c>
      <c r="L1339" s="14"/>
      <c r="M1339" s="14">
        <f>Разбивка_по_щитам!P1344</f>
        <v>0</v>
      </c>
      <c r="N1339" s="14"/>
    </row>
    <row r="1340" spans="2:14" x14ac:dyDescent="0.2">
      <c r="B1340" s="14">
        <f>Разбивка_по_щитам!B1345</f>
        <v>0</v>
      </c>
      <c r="C1340" s="14">
        <f>Разбивка_по_щитам!C1345</f>
        <v>0</v>
      </c>
      <c r="D1340" s="14">
        <f>Разбивка_по_щитам!F1345</f>
        <v>0</v>
      </c>
      <c r="E1340" s="14">
        <f>Разбивка_по_щитам!H1345</f>
        <v>0</v>
      </c>
      <c r="F1340" s="14">
        <f>Разбивка_по_щитам!I1345</f>
        <v>0</v>
      </c>
      <c r="G1340" s="14">
        <f>Разбивка_по_щитам!J1345</f>
        <v>0</v>
      </c>
      <c r="H1340" s="14">
        <f>Разбивка_по_щитам!K1345</f>
        <v>0</v>
      </c>
      <c r="I1340" s="14">
        <f>Разбивка_по_щитам!L1345</f>
        <v>0</v>
      </c>
      <c r="J1340" s="14">
        <f>Разбивка_по_щитам!M1345</f>
        <v>0</v>
      </c>
      <c r="K1340" s="14">
        <f>Разбивка_по_щитам!N1345</f>
        <v>0</v>
      </c>
      <c r="L1340" s="14"/>
      <c r="M1340" s="14">
        <f>Разбивка_по_щитам!P1345</f>
        <v>0</v>
      </c>
      <c r="N1340" s="14"/>
    </row>
    <row r="1341" spans="2:14" x14ac:dyDescent="0.2">
      <c r="B1341" s="14">
        <f>Разбивка_по_щитам!B1346</f>
        <v>0</v>
      </c>
      <c r="C1341" s="14">
        <f>Разбивка_по_щитам!C1346</f>
        <v>0</v>
      </c>
      <c r="D1341" s="14">
        <f>Разбивка_по_щитам!F1346</f>
        <v>0</v>
      </c>
      <c r="E1341" s="14">
        <f>Разбивка_по_щитам!H1346</f>
        <v>0</v>
      </c>
      <c r="F1341" s="14">
        <f>Разбивка_по_щитам!I1346</f>
        <v>0</v>
      </c>
      <c r="G1341" s="14">
        <f>Разбивка_по_щитам!J1346</f>
        <v>0</v>
      </c>
      <c r="H1341" s="14">
        <f>Разбивка_по_щитам!K1346</f>
        <v>0</v>
      </c>
      <c r="I1341" s="14">
        <f>Разбивка_по_щитам!L1346</f>
        <v>0</v>
      </c>
      <c r="J1341" s="14">
        <f>Разбивка_по_щитам!M1346</f>
        <v>0</v>
      </c>
      <c r="K1341" s="14">
        <f>Разбивка_по_щитам!N1346</f>
        <v>0</v>
      </c>
      <c r="L1341" s="14"/>
      <c r="M1341" s="14">
        <f>Разбивка_по_щитам!P1346</f>
        <v>0</v>
      </c>
      <c r="N1341" s="14"/>
    </row>
    <row r="1342" spans="2:14" x14ac:dyDescent="0.2">
      <c r="B1342" s="14">
        <f>Разбивка_по_щитам!B1347</f>
        <v>0</v>
      </c>
      <c r="C1342" s="14">
        <f>Разбивка_по_щитам!C1347</f>
        <v>0</v>
      </c>
      <c r="D1342" s="14">
        <f>Разбивка_по_щитам!F1347</f>
        <v>0</v>
      </c>
      <c r="E1342" s="14">
        <f>Разбивка_по_щитам!H1347</f>
        <v>0</v>
      </c>
      <c r="F1342" s="14">
        <f>Разбивка_по_щитам!I1347</f>
        <v>0</v>
      </c>
      <c r="G1342" s="14">
        <f>Разбивка_по_щитам!J1347</f>
        <v>0</v>
      </c>
      <c r="H1342" s="14">
        <f>Разбивка_по_щитам!K1347</f>
        <v>0</v>
      </c>
      <c r="I1342" s="14">
        <f>Разбивка_по_щитам!L1347</f>
        <v>0</v>
      </c>
      <c r="J1342" s="14">
        <f>Разбивка_по_щитам!M1347</f>
        <v>0</v>
      </c>
      <c r="K1342" s="14">
        <f>Разбивка_по_щитам!N1347</f>
        <v>0</v>
      </c>
      <c r="L1342" s="14"/>
      <c r="M1342" s="14">
        <f>Разбивка_по_щитам!P1347</f>
        <v>0</v>
      </c>
      <c r="N1342" s="14"/>
    </row>
    <row r="1343" spans="2:14" x14ac:dyDescent="0.2">
      <c r="B1343" s="14">
        <f>Разбивка_по_щитам!B1348</f>
        <v>0</v>
      </c>
      <c r="C1343" s="14">
        <f>Разбивка_по_щитам!C1348</f>
        <v>0</v>
      </c>
      <c r="D1343" s="14">
        <f>Разбивка_по_щитам!F1348</f>
        <v>0</v>
      </c>
      <c r="E1343" s="14">
        <f>Разбивка_по_щитам!H1348</f>
        <v>0</v>
      </c>
      <c r="F1343" s="14">
        <f>Разбивка_по_щитам!I1348</f>
        <v>0</v>
      </c>
      <c r="G1343" s="14">
        <f>Разбивка_по_щитам!J1348</f>
        <v>0</v>
      </c>
      <c r="H1343" s="14">
        <f>Разбивка_по_щитам!K1348</f>
        <v>0</v>
      </c>
      <c r="I1343" s="14">
        <f>Разбивка_по_щитам!L1348</f>
        <v>0</v>
      </c>
      <c r="J1343" s="14">
        <f>Разбивка_по_щитам!M1348</f>
        <v>0</v>
      </c>
      <c r="K1343" s="14">
        <f>Разбивка_по_щитам!N1348</f>
        <v>0</v>
      </c>
      <c r="L1343" s="14"/>
      <c r="M1343" s="14">
        <f>Разбивка_по_щитам!P1348</f>
        <v>0</v>
      </c>
      <c r="N1343" s="14"/>
    </row>
    <row r="1344" spans="2:14" x14ac:dyDescent="0.2">
      <c r="B1344" s="14">
        <f>Разбивка_по_щитам!B1349</f>
        <v>0</v>
      </c>
      <c r="C1344" s="14">
        <f>Разбивка_по_щитам!C1349</f>
        <v>0</v>
      </c>
      <c r="D1344" s="14">
        <f>Разбивка_по_щитам!F1349</f>
        <v>0</v>
      </c>
      <c r="E1344" s="14">
        <f>Разбивка_по_щитам!H1349</f>
        <v>0</v>
      </c>
      <c r="F1344" s="14">
        <f>Разбивка_по_щитам!I1349</f>
        <v>0</v>
      </c>
      <c r="G1344" s="14">
        <f>Разбивка_по_щитам!J1349</f>
        <v>0</v>
      </c>
      <c r="H1344" s="14">
        <f>Разбивка_по_щитам!K1349</f>
        <v>0</v>
      </c>
      <c r="I1344" s="14">
        <f>Разбивка_по_щитам!L1349</f>
        <v>0</v>
      </c>
      <c r="J1344" s="14">
        <f>Разбивка_по_щитам!M1349</f>
        <v>0</v>
      </c>
      <c r="K1344" s="14">
        <f>Разбивка_по_щитам!N1349</f>
        <v>0</v>
      </c>
      <c r="L1344" s="14"/>
      <c r="M1344" s="14">
        <f>Разбивка_по_щитам!P1349</f>
        <v>0</v>
      </c>
      <c r="N1344" s="14"/>
    </row>
    <row r="1345" spans="2:14" x14ac:dyDescent="0.2">
      <c r="B1345" s="14">
        <f>Разбивка_по_щитам!B1350</f>
        <v>0</v>
      </c>
      <c r="C1345" s="14">
        <f>Разбивка_по_щитам!C1350</f>
        <v>0</v>
      </c>
      <c r="D1345" s="14">
        <f>Разбивка_по_щитам!F1350</f>
        <v>0</v>
      </c>
      <c r="E1345" s="14">
        <f>Разбивка_по_щитам!H1350</f>
        <v>0</v>
      </c>
      <c r="F1345" s="14">
        <f>Разбивка_по_щитам!I1350</f>
        <v>0</v>
      </c>
      <c r="G1345" s="14">
        <f>Разбивка_по_щитам!J1350</f>
        <v>0</v>
      </c>
      <c r="H1345" s="14">
        <f>Разбивка_по_щитам!K1350</f>
        <v>0</v>
      </c>
      <c r="I1345" s="14">
        <f>Разбивка_по_щитам!L1350</f>
        <v>0</v>
      </c>
      <c r="J1345" s="14">
        <f>Разбивка_по_щитам!M1350</f>
        <v>0</v>
      </c>
      <c r="K1345" s="14">
        <f>Разбивка_по_щитам!N1350</f>
        <v>0</v>
      </c>
      <c r="L1345" s="14"/>
      <c r="M1345" s="14">
        <f>Разбивка_по_щитам!P1350</f>
        <v>0</v>
      </c>
      <c r="N1345" s="14"/>
    </row>
    <row r="1346" spans="2:14" x14ac:dyDescent="0.2">
      <c r="B1346" s="14">
        <f>Разбивка_по_щитам!B1351</f>
        <v>0</v>
      </c>
      <c r="C1346" s="14">
        <f>Разбивка_по_щитам!C1351</f>
        <v>0</v>
      </c>
      <c r="D1346" s="14">
        <f>Разбивка_по_щитам!F1351</f>
        <v>0</v>
      </c>
      <c r="E1346" s="14">
        <f>Разбивка_по_щитам!H1351</f>
        <v>0</v>
      </c>
      <c r="F1346" s="14">
        <f>Разбивка_по_щитам!I1351</f>
        <v>0</v>
      </c>
      <c r="G1346" s="14">
        <f>Разбивка_по_щитам!J1351</f>
        <v>0</v>
      </c>
      <c r="H1346" s="14">
        <f>Разбивка_по_щитам!K1351</f>
        <v>0</v>
      </c>
      <c r="I1346" s="14">
        <f>Разбивка_по_щитам!L1351</f>
        <v>0</v>
      </c>
      <c r="J1346" s="14">
        <f>Разбивка_по_щитам!M1351</f>
        <v>0</v>
      </c>
      <c r="K1346" s="14">
        <f>Разбивка_по_щитам!N1351</f>
        <v>0</v>
      </c>
      <c r="L1346" s="14"/>
      <c r="M1346" s="14">
        <f>Разбивка_по_щитам!P1351</f>
        <v>0</v>
      </c>
      <c r="N1346" s="14"/>
    </row>
    <row r="1347" spans="2:14" x14ac:dyDescent="0.2">
      <c r="B1347" s="14">
        <f>Разбивка_по_щитам!B1352</f>
        <v>0</v>
      </c>
      <c r="C1347" s="14">
        <f>Разбивка_по_щитам!C1352</f>
        <v>0</v>
      </c>
      <c r="D1347" s="14">
        <f>Разбивка_по_щитам!F1352</f>
        <v>0</v>
      </c>
      <c r="E1347" s="14">
        <f>Разбивка_по_щитам!H1352</f>
        <v>0</v>
      </c>
      <c r="F1347" s="14">
        <f>Разбивка_по_щитам!I1352</f>
        <v>0</v>
      </c>
      <c r="G1347" s="14">
        <f>Разбивка_по_щитам!J1352</f>
        <v>0</v>
      </c>
      <c r="H1347" s="14">
        <f>Разбивка_по_щитам!K1352</f>
        <v>0</v>
      </c>
      <c r="I1347" s="14">
        <f>Разбивка_по_щитам!L1352</f>
        <v>0</v>
      </c>
      <c r="J1347" s="14">
        <f>Разбивка_по_щитам!M1352</f>
        <v>0</v>
      </c>
      <c r="K1347" s="14">
        <f>Разбивка_по_щитам!N1352</f>
        <v>0</v>
      </c>
      <c r="L1347" s="14"/>
      <c r="M1347" s="14">
        <f>Разбивка_по_щитам!P1352</f>
        <v>0</v>
      </c>
      <c r="N1347" s="14"/>
    </row>
    <row r="1348" spans="2:14" x14ac:dyDescent="0.2">
      <c r="B1348" s="14">
        <f>Разбивка_по_щитам!B1353</f>
        <v>0</v>
      </c>
      <c r="C1348" s="14">
        <f>Разбивка_по_щитам!C1353</f>
        <v>0</v>
      </c>
      <c r="D1348" s="14">
        <f>Разбивка_по_щитам!F1353</f>
        <v>0</v>
      </c>
      <c r="E1348" s="14">
        <f>Разбивка_по_щитам!H1353</f>
        <v>0</v>
      </c>
      <c r="F1348" s="14">
        <f>Разбивка_по_щитам!I1353</f>
        <v>0</v>
      </c>
      <c r="G1348" s="14">
        <f>Разбивка_по_щитам!J1353</f>
        <v>0</v>
      </c>
      <c r="H1348" s="14">
        <f>Разбивка_по_щитам!K1353</f>
        <v>0</v>
      </c>
      <c r="I1348" s="14">
        <f>Разбивка_по_щитам!L1353</f>
        <v>0</v>
      </c>
      <c r="J1348" s="14">
        <f>Разбивка_по_щитам!M1353</f>
        <v>0</v>
      </c>
      <c r="K1348" s="14">
        <f>Разбивка_по_щитам!N1353</f>
        <v>0</v>
      </c>
      <c r="L1348" s="14"/>
      <c r="M1348" s="14">
        <f>Разбивка_по_щитам!P1353</f>
        <v>0</v>
      </c>
      <c r="N1348" s="14"/>
    </row>
    <row r="1349" spans="2:14" x14ac:dyDescent="0.2">
      <c r="B1349" s="14">
        <f>Разбивка_по_щитам!B1354</f>
        <v>0</v>
      </c>
      <c r="C1349" s="14">
        <f>Разбивка_по_щитам!C1354</f>
        <v>0</v>
      </c>
      <c r="D1349" s="14">
        <f>Разбивка_по_щитам!F1354</f>
        <v>0</v>
      </c>
      <c r="E1349" s="14">
        <f>Разбивка_по_щитам!H1354</f>
        <v>0</v>
      </c>
      <c r="F1349" s="14">
        <f>Разбивка_по_щитам!I1354</f>
        <v>0</v>
      </c>
      <c r="G1349" s="14">
        <f>Разбивка_по_щитам!J1354</f>
        <v>0</v>
      </c>
      <c r="H1349" s="14">
        <f>Разбивка_по_щитам!K1354</f>
        <v>0</v>
      </c>
      <c r="I1349" s="14">
        <f>Разбивка_по_щитам!L1354</f>
        <v>0</v>
      </c>
      <c r="J1349" s="14">
        <f>Разбивка_по_щитам!M1354</f>
        <v>0</v>
      </c>
      <c r="K1349" s="14">
        <f>Разбивка_по_щитам!N1354</f>
        <v>0</v>
      </c>
      <c r="L1349" s="14"/>
      <c r="M1349" s="14">
        <f>Разбивка_по_щитам!P1354</f>
        <v>0</v>
      </c>
      <c r="N1349" s="14"/>
    </row>
    <row r="1350" spans="2:14" x14ac:dyDescent="0.2">
      <c r="B1350" s="14">
        <f>Разбивка_по_щитам!B1355</f>
        <v>0</v>
      </c>
      <c r="C1350" s="14">
        <f>Разбивка_по_щитам!C1355</f>
        <v>0</v>
      </c>
      <c r="D1350" s="14">
        <f>Разбивка_по_щитам!F1355</f>
        <v>0</v>
      </c>
      <c r="E1350" s="14">
        <f>Разбивка_по_щитам!H1355</f>
        <v>0</v>
      </c>
      <c r="F1350" s="14">
        <f>Разбивка_по_щитам!I1355</f>
        <v>0</v>
      </c>
      <c r="G1350" s="14">
        <f>Разбивка_по_щитам!J1355</f>
        <v>0</v>
      </c>
      <c r="H1350" s="14">
        <f>Разбивка_по_щитам!K1355</f>
        <v>0</v>
      </c>
      <c r="I1350" s="14">
        <f>Разбивка_по_щитам!L1355</f>
        <v>0</v>
      </c>
      <c r="J1350" s="14">
        <f>Разбивка_по_щитам!M1355</f>
        <v>0</v>
      </c>
      <c r="K1350" s="14">
        <f>Разбивка_по_щитам!N1355</f>
        <v>0</v>
      </c>
      <c r="L1350" s="14"/>
      <c r="M1350" s="14">
        <f>Разбивка_по_щитам!P1355</f>
        <v>0</v>
      </c>
      <c r="N1350" s="14"/>
    </row>
    <row r="1351" spans="2:14" x14ac:dyDescent="0.2">
      <c r="B1351" s="14">
        <f>Разбивка_по_щитам!B1356</f>
        <v>0</v>
      </c>
      <c r="C1351" s="14">
        <f>Разбивка_по_щитам!C1356</f>
        <v>0</v>
      </c>
      <c r="D1351" s="14">
        <f>Разбивка_по_щитам!F1356</f>
        <v>0</v>
      </c>
      <c r="E1351" s="14">
        <f>Разбивка_по_щитам!H1356</f>
        <v>0</v>
      </c>
      <c r="F1351" s="14">
        <f>Разбивка_по_щитам!I1356</f>
        <v>0</v>
      </c>
      <c r="G1351" s="14">
        <f>Разбивка_по_щитам!J1356</f>
        <v>0</v>
      </c>
      <c r="H1351" s="14">
        <f>Разбивка_по_щитам!K1356</f>
        <v>0</v>
      </c>
      <c r="I1351" s="14">
        <f>Разбивка_по_щитам!L1356</f>
        <v>0</v>
      </c>
      <c r="J1351" s="14">
        <f>Разбивка_по_щитам!M1356</f>
        <v>0</v>
      </c>
      <c r="K1351" s="14">
        <f>Разбивка_по_щитам!N1356</f>
        <v>0</v>
      </c>
      <c r="L1351" s="14"/>
      <c r="M1351" s="14">
        <f>Разбивка_по_щитам!P1356</f>
        <v>0</v>
      </c>
      <c r="N1351" s="14"/>
    </row>
    <row r="1352" spans="2:14" x14ac:dyDescent="0.2">
      <c r="B1352" s="14">
        <f>Разбивка_по_щитам!B1357</f>
        <v>0</v>
      </c>
      <c r="C1352" s="14">
        <f>Разбивка_по_щитам!C1357</f>
        <v>0</v>
      </c>
      <c r="D1352" s="14">
        <f>Разбивка_по_щитам!F1357</f>
        <v>0</v>
      </c>
      <c r="E1352" s="14">
        <f>Разбивка_по_щитам!H1357</f>
        <v>0</v>
      </c>
      <c r="F1352" s="14">
        <f>Разбивка_по_щитам!I1357</f>
        <v>0</v>
      </c>
      <c r="G1352" s="14">
        <f>Разбивка_по_щитам!J1357</f>
        <v>0</v>
      </c>
      <c r="H1352" s="14">
        <f>Разбивка_по_щитам!K1357</f>
        <v>0</v>
      </c>
      <c r="I1352" s="14">
        <f>Разбивка_по_щитам!L1357</f>
        <v>0</v>
      </c>
      <c r="J1352" s="14">
        <f>Разбивка_по_щитам!M1357</f>
        <v>0</v>
      </c>
      <c r="K1352" s="14">
        <f>Разбивка_по_щитам!N1357</f>
        <v>0</v>
      </c>
      <c r="L1352" s="14"/>
      <c r="M1352" s="14">
        <f>Разбивка_по_щитам!P1357</f>
        <v>0</v>
      </c>
      <c r="N1352" s="14"/>
    </row>
    <row r="1353" spans="2:14" x14ac:dyDescent="0.2">
      <c r="B1353" s="14">
        <f>Разбивка_по_щитам!B1358</f>
        <v>0</v>
      </c>
      <c r="C1353" s="14">
        <f>Разбивка_по_щитам!C1358</f>
        <v>0</v>
      </c>
      <c r="D1353" s="14">
        <f>Разбивка_по_щитам!F1358</f>
        <v>0</v>
      </c>
      <c r="E1353" s="14">
        <f>Разбивка_по_щитам!H1358</f>
        <v>0</v>
      </c>
      <c r="F1353" s="14">
        <f>Разбивка_по_щитам!I1358</f>
        <v>0</v>
      </c>
      <c r="G1353" s="14">
        <f>Разбивка_по_щитам!J1358</f>
        <v>0</v>
      </c>
      <c r="H1353" s="14">
        <f>Разбивка_по_щитам!K1358</f>
        <v>0</v>
      </c>
      <c r="I1353" s="14">
        <f>Разбивка_по_щитам!L1358</f>
        <v>0</v>
      </c>
      <c r="J1353" s="14">
        <f>Разбивка_по_щитам!M1358</f>
        <v>0</v>
      </c>
      <c r="K1353" s="14">
        <f>Разбивка_по_щитам!N1358</f>
        <v>0</v>
      </c>
      <c r="L1353" s="14"/>
      <c r="M1353" s="14">
        <f>Разбивка_по_щитам!P1358</f>
        <v>0</v>
      </c>
      <c r="N1353" s="14"/>
    </row>
    <row r="1354" spans="2:14" x14ac:dyDescent="0.2">
      <c r="B1354" s="14">
        <f>Разбивка_по_щитам!B1359</f>
        <v>0</v>
      </c>
      <c r="C1354" s="14">
        <f>Разбивка_по_щитам!C1359</f>
        <v>0</v>
      </c>
      <c r="D1354" s="14">
        <f>Разбивка_по_щитам!F1359</f>
        <v>0</v>
      </c>
      <c r="E1354" s="14">
        <f>Разбивка_по_щитам!H1359</f>
        <v>0</v>
      </c>
      <c r="F1354" s="14">
        <f>Разбивка_по_щитам!I1359</f>
        <v>0</v>
      </c>
      <c r="G1354" s="14">
        <f>Разбивка_по_щитам!J1359</f>
        <v>0</v>
      </c>
      <c r="H1354" s="14">
        <f>Разбивка_по_щитам!K1359</f>
        <v>0</v>
      </c>
      <c r="I1354" s="14">
        <f>Разбивка_по_щитам!L1359</f>
        <v>0</v>
      </c>
      <c r="J1354" s="14">
        <f>Разбивка_по_щитам!M1359</f>
        <v>0</v>
      </c>
      <c r="K1354" s="14">
        <f>Разбивка_по_щитам!N1359</f>
        <v>0</v>
      </c>
      <c r="L1354" s="14"/>
      <c r="M1354" s="14">
        <f>Разбивка_по_щитам!P1359</f>
        <v>0</v>
      </c>
      <c r="N1354" s="14"/>
    </row>
    <row r="1355" spans="2:14" x14ac:dyDescent="0.2">
      <c r="B1355" s="14">
        <f>Разбивка_по_щитам!B1360</f>
        <v>0</v>
      </c>
      <c r="C1355" s="14">
        <f>Разбивка_по_щитам!C1360</f>
        <v>0</v>
      </c>
      <c r="D1355" s="14">
        <f>Разбивка_по_щитам!F1360</f>
        <v>0</v>
      </c>
      <c r="E1355" s="14">
        <f>Разбивка_по_щитам!H1360</f>
        <v>0</v>
      </c>
      <c r="F1355" s="14">
        <f>Разбивка_по_щитам!I1360</f>
        <v>0</v>
      </c>
      <c r="G1355" s="14">
        <f>Разбивка_по_щитам!J1360</f>
        <v>0</v>
      </c>
      <c r="H1355" s="14">
        <f>Разбивка_по_щитам!K1360</f>
        <v>0</v>
      </c>
      <c r="I1355" s="14">
        <f>Разбивка_по_щитам!L1360</f>
        <v>0</v>
      </c>
      <c r="J1355" s="14">
        <f>Разбивка_по_щитам!M1360</f>
        <v>0</v>
      </c>
      <c r="K1355" s="14">
        <f>Разбивка_по_щитам!N1360</f>
        <v>0</v>
      </c>
      <c r="L1355" s="14"/>
      <c r="M1355" s="14">
        <f>Разбивка_по_щитам!P1360</f>
        <v>0</v>
      </c>
      <c r="N1355" s="14"/>
    </row>
    <row r="1356" spans="2:14" x14ac:dyDescent="0.2">
      <c r="B1356" s="14">
        <f>Разбивка_по_щитам!B1361</f>
        <v>0</v>
      </c>
      <c r="C1356" s="14">
        <f>Разбивка_по_щитам!C1361</f>
        <v>0</v>
      </c>
      <c r="D1356" s="14">
        <f>Разбивка_по_щитам!F1361</f>
        <v>0</v>
      </c>
      <c r="E1356" s="14">
        <f>Разбивка_по_щитам!H1361</f>
        <v>0</v>
      </c>
      <c r="F1356" s="14">
        <f>Разбивка_по_щитам!I1361</f>
        <v>0</v>
      </c>
      <c r="G1356" s="14">
        <f>Разбивка_по_щитам!J1361</f>
        <v>0</v>
      </c>
      <c r="H1356" s="14">
        <f>Разбивка_по_щитам!K1361</f>
        <v>0</v>
      </c>
      <c r="I1356" s="14">
        <f>Разбивка_по_щитам!L1361</f>
        <v>0</v>
      </c>
      <c r="J1356" s="14">
        <f>Разбивка_по_щитам!M1361</f>
        <v>0</v>
      </c>
      <c r="K1356" s="14">
        <f>Разбивка_по_щитам!N1361</f>
        <v>0</v>
      </c>
      <c r="L1356" s="14"/>
      <c r="M1356" s="14">
        <f>Разбивка_по_щитам!P1361</f>
        <v>0</v>
      </c>
      <c r="N1356" s="14"/>
    </row>
    <row r="1357" spans="2:14" x14ac:dyDescent="0.2">
      <c r="B1357" s="14">
        <f>Разбивка_по_щитам!B1362</f>
        <v>0</v>
      </c>
      <c r="C1357" s="14">
        <f>Разбивка_по_щитам!C1362</f>
        <v>0</v>
      </c>
      <c r="D1357" s="14">
        <f>Разбивка_по_щитам!F1362</f>
        <v>0</v>
      </c>
      <c r="E1357" s="14">
        <f>Разбивка_по_щитам!H1362</f>
        <v>0</v>
      </c>
      <c r="F1357" s="14">
        <f>Разбивка_по_щитам!I1362</f>
        <v>0</v>
      </c>
      <c r="G1357" s="14">
        <f>Разбивка_по_щитам!J1362</f>
        <v>0</v>
      </c>
      <c r="H1357" s="14">
        <f>Разбивка_по_щитам!K1362</f>
        <v>0</v>
      </c>
      <c r="I1357" s="14">
        <f>Разбивка_по_щитам!L1362</f>
        <v>0</v>
      </c>
      <c r="J1357" s="14">
        <f>Разбивка_по_щитам!M1362</f>
        <v>0</v>
      </c>
      <c r="K1357" s="14">
        <f>Разбивка_по_щитам!N1362</f>
        <v>0</v>
      </c>
      <c r="L1357" s="14"/>
      <c r="M1357" s="14">
        <f>Разбивка_по_щитам!P1362</f>
        <v>0</v>
      </c>
      <c r="N1357" s="14"/>
    </row>
    <row r="1358" spans="2:14" x14ac:dyDescent="0.2">
      <c r="B1358" s="14">
        <f>Разбивка_по_щитам!B1363</f>
        <v>0</v>
      </c>
      <c r="C1358" s="14">
        <f>Разбивка_по_щитам!C1363</f>
        <v>0</v>
      </c>
      <c r="D1358" s="14">
        <f>Разбивка_по_щитам!F1363</f>
        <v>0</v>
      </c>
      <c r="E1358" s="14">
        <f>Разбивка_по_щитам!H1363</f>
        <v>0</v>
      </c>
      <c r="F1358" s="14">
        <f>Разбивка_по_щитам!I1363</f>
        <v>0</v>
      </c>
      <c r="G1358" s="14">
        <f>Разбивка_по_щитам!J1363</f>
        <v>0</v>
      </c>
      <c r="H1358" s="14">
        <f>Разбивка_по_щитам!K1363</f>
        <v>0</v>
      </c>
      <c r="I1358" s="14">
        <f>Разбивка_по_щитам!L1363</f>
        <v>0</v>
      </c>
      <c r="J1358" s="14">
        <f>Разбивка_по_щитам!M1363</f>
        <v>0</v>
      </c>
      <c r="K1358" s="14">
        <f>Разбивка_по_щитам!N1363</f>
        <v>0</v>
      </c>
      <c r="L1358" s="14"/>
      <c r="M1358" s="14">
        <f>Разбивка_по_щитам!P1363</f>
        <v>0</v>
      </c>
      <c r="N1358" s="14"/>
    </row>
    <row r="1359" spans="2:14" x14ac:dyDescent="0.2">
      <c r="B1359" s="14">
        <f>Разбивка_по_щитам!B1364</f>
        <v>0</v>
      </c>
      <c r="C1359" s="14">
        <f>Разбивка_по_щитам!C1364</f>
        <v>0</v>
      </c>
      <c r="D1359" s="14">
        <f>Разбивка_по_щитам!F1364</f>
        <v>0</v>
      </c>
      <c r="E1359" s="14">
        <f>Разбивка_по_щитам!H1364</f>
        <v>0</v>
      </c>
      <c r="F1359" s="14">
        <f>Разбивка_по_щитам!I1364</f>
        <v>0</v>
      </c>
      <c r="G1359" s="14">
        <f>Разбивка_по_щитам!J1364</f>
        <v>0</v>
      </c>
      <c r="H1359" s="14">
        <f>Разбивка_по_щитам!K1364</f>
        <v>0</v>
      </c>
      <c r="I1359" s="14">
        <f>Разбивка_по_щитам!L1364</f>
        <v>0</v>
      </c>
      <c r="J1359" s="14">
        <f>Разбивка_по_щитам!M1364</f>
        <v>0</v>
      </c>
      <c r="K1359" s="14">
        <f>Разбивка_по_щитам!N1364</f>
        <v>0</v>
      </c>
      <c r="L1359" s="14"/>
      <c r="M1359" s="14">
        <f>Разбивка_по_щитам!P1364</f>
        <v>0</v>
      </c>
      <c r="N1359" s="14"/>
    </row>
    <row r="1360" spans="2:14" x14ac:dyDescent="0.2">
      <c r="B1360" s="14">
        <f>Разбивка_по_щитам!B1365</f>
        <v>0</v>
      </c>
      <c r="C1360" s="14">
        <f>Разбивка_по_щитам!C1365</f>
        <v>0</v>
      </c>
      <c r="D1360" s="14">
        <f>Разбивка_по_щитам!F1365</f>
        <v>0</v>
      </c>
      <c r="E1360" s="14">
        <f>Разбивка_по_щитам!H1365</f>
        <v>0</v>
      </c>
      <c r="F1360" s="14">
        <f>Разбивка_по_щитам!I1365</f>
        <v>0</v>
      </c>
      <c r="G1360" s="14">
        <f>Разбивка_по_щитам!J1365</f>
        <v>0</v>
      </c>
      <c r="H1360" s="14">
        <f>Разбивка_по_щитам!K1365</f>
        <v>0</v>
      </c>
      <c r="I1360" s="14">
        <f>Разбивка_по_щитам!L1365</f>
        <v>0</v>
      </c>
      <c r="J1360" s="14">
        <f>Разбивка_по_щитам!M1365</f>
        <v>0</v>
      </c>
      <c r="K1360" s="14">
        <f>Разбивка_по_щитам!N1365</f>
        <v>0</v>
      </c>
      <c r="L1360" s="14"/>
      <c r="M1360" s="14">
        <f>Разбивка_по_щитам!P1365</f>
        <v>0</v>
      </c>
      <c r="N1360" s="14"/>
    </row>
    <row r="1361" spans="2:14" x14ac:dyDescent="0.2">
      <c r="B1361" s="14">
        <f>Разбивка_по_щитам!B1366</f>
        <v>0</v>
      </c>
      <c r="C1361" s="14">
        <f>Разбивка_по_щитам!C1366</f>
        <v>0</v>
      </c>
      <c r="D1361" s="14">
        <f>Разбивка_по_щитам!F1366</f>
        <v>0</v>
      </c>
      <c r="E1361" s="14">
        <f>Разбивка_по_щитам!H1366</f>
        <v>0</v>
      </c>
      <c r="F1361" s="14">
        <f>Разбивка_по_щитам!I1366</f>
        <v>0</v>
      </c>
      <c r="G1361" s="14">
        <f>Разбивка_по_щитам!J1366</f>
        <v>0</v>
      </c>
      <c r="H1361" s="14">
        <f>Разбивка_по_щитам!K1366</f>
        <v>0</v>
      </c>
      <c r="I1361" s="14">
        <f>Разбивка_по_щитам!L1366</f>
        <v>0</v>
      </c>
      <c r="J1361" s="14">
        <f>Разбивка_по_щитам!M1366</f>
        <v>0</v>
      </c>
      <c r="K1361" s="14">
        <f>Разбивка_по_щитам!N1366</f>
        <v>0</v>
      </c>
      <c r="L1361" s="14"/>
      <c r="M1361" s="14">
        <f>Разбивка_по_щитам!P1366</f>
        <v>0</v>
      </c>
      <c r="N1361" s="14"/>
    </row>
    <row r="1362" spans="2:14" x14ac:dyDescent="0.2">
      <c r="B1362" s="14">
        <f>Разбивка_по_щитам!B1367</f>
        <v>0</v>
      </c>
      <c r="C1362" s="14">
        <f>Разбивка_по_щитам!C1367</f>
        <v>0</v>
      </c>
      <c r="D1362" s="14">
        <f>Разбивка_по_щитам!F1367</f>
        <v>0</v>
      </c>
      <c r="E1362" s="14">
        <f>Разбивка_по_щитам!H1367</f>
        <v>0</v>
      </c>
      <c r="F1362" s="14">
        <f>Разбивка_по_щитам!I1367</f>
        <v>0</v>
      </c>
      <c r="G1362" s="14">
        <f>Разбивка_по_щитам!J1367</f>
        <v>0</v>
      </c>
      <c r="H1362" s="14">
        <f>Разбивка_по_щитам!K1367</f>
        <v>0</v>
      </c>
      <c r="I1362" s="14">
        <f>Разбивка_по_щитам!L1367</f>
        <v>0</v>
      </c>
      <c r="J1362" s="14">
        <f>Разбивка_по_щитам!M1367</f>
        <v>0</v>
      </c>
      <c r="K1362" s="14">
        <f>Разбивка_по_щитам!N1367</f>
        <v>0</v>
      </c>
      <c r="L1362" s="14"/>
      <c r="M1362" s="14">
        <f>Разбивка_по_щитам!P1367</f>
        <v>0</v>
      </c>
      <c r="N1362" s="14"/>
    </row>
    <row r="1363" spans="2:14" x14ac:dyDescent="0.2">
      <c r="B1363" s="14">
        <f>Разбивка_по_щитам!B1368</f>
        <v>0</v>
      </c>
      <c r="C1363" s="14">
        <f>Разбивка_по_щитам!C1368</f>
        <v>0</v>
      </c>
      <c r="D1363" s="14">
        <f>Разбивка_по_щитам!F1368</f>
        <v>0</v>
      </c>
      <c r="E1363" s="14">
        <f>Разбивка_по_щитам!H1368</f>
        <v>0</v>
      </c>
      <c r="F1363" s="14">
        <f>Разбивка_по_щитам!I1368</f>
        <v>0</v>
      </c>
      <c r="G1363" s="14">
        <f>Разбивка_по_щитам!J1368</f>
        <v>0</v>
      </c>
      <c r="H1363" s="14">
        <f>Разбивка_по_щитам!K1368</f>
        <v>0</v>
      </c>
      <c r="I1363" s="14">
        <f>Разбивка_по_щитам!L1368</f>
        <v>0</v>
      </c>
      <c r="J1363" s="14">
        <f>Разбивка_по_щитам!M1368</f>
        <v>0</v>
      </c>
      <c r="K1363" s="14">
        <f>Разбивка_по_щитам!N1368</f>
        <v>0</v>
      </c>
      <c r="L1363" s="14"/>
      <c r="M1363" s="14">
        <f>Разбивка_по_щитам!P1368</f>
        <v>0</v>
      </c>
      <c r="N1363" s="14"/>
    </row>
    <row r="1364" spans="2:14" x14ac:dyDescent="0.2">
      <c r="B1364" s="14">
        <f>Разбивка_по_щитам!B1369</f>
        <v>0</v>
      </c>
      <c r="C1364" s="14">
        <f>Разбивка_по_щитам!C1369</f>
        <v>0</v>
      </c>
      <c r="D1364" s="14">
        <f>Разбивка_по_щитам!F1369</f>
        <v>0</v>
      </c>
      <c r="E1364" s="14">
        <f>Разбивка_по_щитам!H1369</f>
        <v>0</v>
      </c>
      <c r="F1364" s="14">
        <f>Разбивка_по_щитам!I1369</f>
        <v>0</v>
      </c>
      <c r="G1364" s="14">
        <f>Разбивка_по_щитам!J1369</f>
        <v>0</v>
      </c>
      <c r="H1364" s="14">
        <f>Разбивка_по_щитам!K1369</f>
        <v>0</v>
      </c>
      <c r="I1364" s="14">
        <f>Разбивка_по_щитам!L1369</f>
        <v>0</v>
      </c>
      <c r="J1364" s="14">
        <f>Разбивка_по_щитам!M1369</f>
        <v>0</v>
      </c>
      <c r="K1364" s="14">
        <f>Разбивка_по_щитам!N1369</f>
        <v>0</v>
      </c>
      <c r="L1364" s="14"/>
      <c r="M1364" s="14">
        <f>Разбивка_по_щитам!P1369</f>
        <v>0</v>
      </c>
      <c r="N1364" s="14"/>
    </row>
    <row r="1365" spans="2:14" x14ac:dyDescent="0.2">
      <c r="B1365" s="14">
        <f>Разбивка_по_щитам!B1370</f>
        <v>0</v>
      </c>
      <c r="C1365" s="14">
        <f>Разбивка_по_щитам!C1370</f>
        <v>0</v>
      </c>
      <c r="D1365" s="14">
        <f>Разбивка_по_щитам!F1370</f>
        <v>0</v>
      </c>
      <c r="E1365" s="14">
        <f>Разбивка_по_щитам!H1370</f>
        <v>0</v>
      </c>
      <c r="F1365" s="14">
        <f>Разбивка_по_щитам!I1370</f>
        <v>0</v>
      </c>
      <c r="G1365" s="14">
        <f>Разбивка_по_щитам!J1370</f>
        <v>0</v>
      </c>
      <c r="H1365" s="14">
        <f>Разбивка_по_щитам!K1370</f>
        <v>0</v>
      </c>
      <c r="I1365" s="14">
        <f>Разбивка_по_щитам!L1370</f>
        <v>0</v>
      </c>
      <c r="J1365" s="14">
        <f>Разбивка_по_щитам!M1370</f>
        <v>0</v>
      </c>
      <c r="K1365" s="14">
        <f>Разбивка_по_щитам!N1370</f>
        <v>0</v>
      </c>
      <c r="L1365" s="14"/>
      <c r="M1365" s="14">
        <f>Разбивка_по_щитам!P1370</f>
        <v>0</v>
      </c>
      <c r="N1365" s="14"/>
    </row>
    <row r="1366" spans="2:14" x14ac:dyDescent="0.2">
      <c r="B1366" s="14">
        <f>Разбивка_по_щитам!B1371</f>
        <v>0</v>
      </c>
      <c r="C1366" s="14">
        <f>Разбивка_по_щитам!C1371</f>
        <v>0</v>
      </c>
      <c r="D1366" s="14">
        <f>Разбивка_по_щитам!F1371</f>
        <v>0</v>
      </c>
      <c r="E1366" s="14">
        <f>Разбивка_по_щитам!H1371</f>
        <v>0</v>
      </c>
      <c r="F1366" s="14">
        <f>Разбивка_по_щитам!I1371</f>
        <v>0</v>
      </c>
      <c r="G1366" s="14">
        <f>Разбивка_по_щитам!J1371</f>
        <v>0</v>
      </c>
      <c r="H1366" s="14">
        <f>Разбивка_по_щитам!K1371</f>
        <v>0</v>
      </c>
      <c r="I1366" s="14">
        <f>Разбивка_по_щитам!L1371</f>
        <v>0</v>
      </c>
      <c r="J1366" s="14">
        <f>Разбивка_по_щитам!M1371</f>
        <v>0</v>
      </c>
      <c r="K1366" s="14">
        <f>Разбивка_по_щитам!N1371</f>
        <v>0</v>
      </c>
      <c r="L1366" s="14"/>
      <c r="M1366" s="14">
        <f>Разбивка_по_щитам!P1371</f>
        <v>0</v>
      </c>
      <c r="N1366" s="14"/>
    </row>
    <row r="1367" spans="2:14" x14ac:dyDescent="0.2">
      <c r="B1367" s="14">
        <f>Разбивка_по_щитам!B1372</f>
        <v>0</v>
      </c>
      <c r="C1367" s="14">
        <f>Разбивка_по_щитам!C1372</f>
        <v>0</v>
      </c>
      <c r="D1367" s="14">
        <f>Разбивка_по_щитам!F1372</f>
        <v>0</v>
      </c>
      <c r="E1367" s="14">
        <f>Разбивка_по_щитам!H1372</f>
        <v>0</v>
      </c>
      <c r="F1367" s="14">
        <f>Разбивка_по_щитам!I1372</f>
        <v>0</v>
      </c>
      <c r="G1367" s="14">
        <f>Разбивка_по_щитам!J1372</f>
        <v>0</v>
      </c>
      <c r="H1367" s="14">
        <f>Разбивка_по_щитам!K1372</f>
        <v>0</v>
      </c>
      <c r="I1367" s="14">
        <f>Разбивка_по_щитам!L1372</f>
        <v>0</v>
      </c>
      <c r="J1367" s="14">
        <f>Разбивка_по_щитам!M1372</f>
        <v>0</v>
      </c>
      <c r="K1367" s="14">
        <f>Разбивка_по_щитам!N1372</f>
        <v>0</v>
      </c>
      <c r="L1367" s="14"/>
      <c r="M1367" s="14">
        <f>Разбивка_по_щитам!P1372</f>
        <v>0</v>
      </c>
      <c r="N1367" s="14"/>
    </row>
    <row r="1368" spans="2:14" x14ac:dyDescent="0.2">
      <c r="B1368" s="14">
        <f>Разбивка_по_щитам!B1373</f>
        <v>0</v>
      </c>
      <c r="C1368" s="14">
        <f>Разбивка_по_щитам!C1373</f>
        <v>0</v>
      </c>
      <c r="D1368" s="14">
        <f>Разбивка_по_щитам!F1373</f>
        <v>0</v>
      </c>
      <c r="E1368" s="14">
        <f>Разбивка_по_щитам!H1373</f>
        <v>0</v>
      </c>
      <c r="F1368" s="14">
        <f>Разбивка_по_щитам!I1373</f>
        <v>0</v>
      </c>
      <c r="G1368" s="14">
        <f>Разбивка_по_щитам!J1373</f>
        <v>0</v>
      </c>
      <c r="H1368" s="14">
        <f>Разбивка_по_щитам!K1373</f>
        <v>0</v>
      </c>
      <c r="I1368" s="14">
        <f>Разбивка_по_щитам!L1373</f>
        <v>0</v>
      </c>
      <c r="J1368" s="14">
        <f>Разбивка_по_щитам!M1373</f>
        <v>0</v>
      </c>
      <c r="K1368" s="14">
        <f>Разбивка_по_щитам!N1373</f>
        <v>0</v>
      </c>
      <c r="L1368" s="14"/>
      <c r="M1368" s="14">
        <f>Разбивка_по_щитам!P1373</f>
        <v>0</v>
      </c>
      <c r="N1368" s="14"/>
    </row>
    <row r="1369" spans="2:14" x14ac:dyDescent="0.2">
      <c r="B1369" s="14">
        <f>Разбивка_по_щитам!B1374</f>
        <v>0</v>
      </c>
      <c r="C1369" s="14">
        <f>Разбивка_по_щитам!C1374</f>
        <v>0</v>
      </c>
      <c r="D1369" s="14">
        <f>Разбивка_по_щитам!F1374</f>
        <v>0</v>
      </c>
      <c r="E1369" s="14">
        <f>Разбивка_по_щитам!H1374</f>
        <v>0</v>
      </c>
      <c r="F1369" s="14">
        <f>Разбивка_по_щитам!I1374</f>
        <v>0</v>
      </c>
      <c r="G1369" s="14">
        <f>Разбивка_по_щитам!J1374</f>
        <v>0</v>
      </c>
      <c r="H1369" s="14">
        <f>Разбивка_по_щитам!K1374</f>
        <v>0</v>
      </c>
      <c r="I1369" s="14">
        <f>Разбивка_по_щитам!L1374</f>
        <v>0</v>
      </c>
      <c r="J1369" s="14">
        <f>Разбивка_по_щитам!M1374</f>
        <v>0</v>
      </c>
      <c r="K1369" s="14">
        <f>Разбивка_по_щитам!N1374</f>
        <v>0</v>
      </c>
      <c r="L1369" s="14"/>
      <c r="M1369" s="14">
        <f>Разбивка_по_щитам!P1374</f>
        <v>0</v>
      </c>
      <c r="N1369" s="14"/>
    </row>
    <row r="1370" spans="2:14" x14ac:dyDescent="0.2">
      <c r="B1370" s="14">
        <f>Разбивка_по_щитам!B1375</f>
        <v>0</v>
      </c>
      <c r="C1370" s="14">
        <f>Разбивка_по_щитам!C1375</f>
        <v>0</v>
      </c>
      <c r="D1370" s="14">
        <f>Разбивка_по_щитам!F1375</f>
        <v>0</v>
      </c>
      <c r="E1370" s="14">
        <f>Разбивка_по_щитам!H1375</f>
        <v>0</v>
      </c>
      <c r="F1370" s="14">
        <f>Разбивка_по_щитам!I1375</f>
        <v>0</v>
      </c>
      <c r="G1370" s="14">
        <f>Разбивка_по_щитам!J1375</f>
        <v>0</v>
      </c>
      <c r="H1370" s="14">
        <f>Разбивка_по_щитам!K1375</f>
        <v>0</v>
      </c>
      <c r="I1370" s="14">
        <f>Разбивка_по_щитам!L1375</f>
        <v>0</v>
      </c>
      <c r="J1370" s="14">
        <f>Разбивка_по_щитам!M1375</f>
        <v>0</v>
      </c>
      <c r="K1370" s="14">
        <f>Разбивка_по_щитам!N1375</f>
        <v>0</v>
      </c>
      <c r="L1370" s="14"/>
      <c r="M1370" s="14">
        <f>Разбивка_по_щитам!P1375</f>
        <v>0</v>
      </c>
      <c r="N1370" s="14"/>
    </row>
    <row r="1371" spans="2:14" x14ac:dyDescent="0.2">
      <c r="B1371" s="14">
        <f>Разбивка_по_щитам!B1376</f>
        <v>0</v>
      </c>
      <c r="C1371" s="14">
        <f>Разбивка_по_щитам!C1376</f>
        <v>0</v>
      </c>
      <c r="D1371" s="14">
        <f>Разбивка_по_щитам!F1376</f>
        <v>0</v>
      </c>
      <c r="E1371" s="14">
        <f>Разбивка_по_щитам!H1376</f>
        <v>0</v>
      </c>
      <c r="F1371" s="14">
        <f>Разбивка_по_щитам!I1376</f>
        <v>0</v>
      </c>
      <c r="G1371" s="14">
        <f>Разбивка_по_щитам!J1376</f>
        <v>0</v>
      </c>
      <c r="H1371" s="14">
        <f>Разбивка_по_щитам!K1376</f>
        <v>0</v>
      </c>
      <c r="I1371" s="14">
        <f>Разбивка_по_щитам!L1376</f>
        <v>0</v>
      </c>
      <c r="J1371" s="14">
        <f>Разбивка_по_щитам!M1376</f>
        <v>0</v>
      </c>
      <c r="K1371" s="14">
        <f>Разбивка_по_щитам!N1376</f>
        <v>0</v>
      </c>
      <c r="L1371" s="14"/>
      <c r="M1371" s="14">
        <f>Разбивка_по_щитам!P1376</f>
        <v>0</v>
      </c>
      <c r="N1371" s="14"/>
    </row>
    <row r="1372" spans="2:14" x14ac:dyDescent="0.2">
      <c r="B1372" s="14">
        <f>Разбивка_по_щитам!B1377</f>
        <v>0</v>
      </c>
      <c r="C1372" s="14">
        <f>Разбивка_по_щитам!C1377</f>
        <v>0</v>
      </c>
      <c r="D1372" s="14">
        <f>Разбивка_по_щитам!F1377</f>
        <v>0</v>
      </c>
      <c r="E1372" s="14">
        <f>Разбивка_по_щитам!H1377</f>
        <v>0</v>
      </c>
      <c r="F1372" s="14">
        <f>Разбивка_по_щитам!I1377</f>
        <v>0</v>
      </c>
      <c r="G1372" s="14">
        <f>Разбивка_по_щитам!J1377</f>
        <v>0</v>
      </c>
      <c r="H1372" s="14">
        <f>Разбивка_по_щитам!K1377</f>
        <v>0</v>
      </c>
      <c r="I1372" s="14">
        <f>Разбивка_по_щитам!L1377</f>
        <v>0</v>
      </c>
      <c r="J1372" s="14">
        <f>Разбивка_по_щитам!M1377</f>
        <v>0</v>
      </c>
      <c r="K1372" s="14">
        <f>Разбивка_по_щитам!N1377</f>
        <v>0</v>
      </c>
      <c r="L1372" s="14"/>
      <c r="M1372" s="14">
        <f>Разбивка_по_щитам!P1377</f>
        <v>0</v>
      </c>
      <c r="N1372" s="14"/>
    </row>
    <row r="1373" spans="2:14" x14ac:dyDescent="0.2">
      <c r="B1373" s="14">
        <f>Разбивка_по_щитам!B1378</f>
        <v>0</v>
      </c>
      <c r="C1373" s="14">
        <f>Разбивка_по_щитам!C1378</f>
        <v>0</v>
      </c>
      <c r="D1373" s="14">
        <f>Разбивка_по_щитам!F1378</f>
        <v>0</v>
      </c>
      <c r="E1373" s="14">
        <f>Разбивка_по_щитам!H1378</f>
        <v>0</v>
      </c>
      <c r="F1373" s="14">
        <f>Разбивка_по_щитам!I1378</f>
        <v>0</v>
      </c>
      <c r="G1373" s="14">
        <f>Разбивка_по_щитам!J1378</f>
        <v>0</v>
      </c>
      <c r="H1373" s="14">
        <f>Разбивка_по_щитам!K1378</f>
        <v>0</v>
      </c>
      <c r="I1373" s="14">
        <f>Разбивка_по_щитам!L1378</f>
        <v>0</v>
      </c>
      <c r="J1373" s="14">
        <f>Разбивка_по_щитам!M1378</f>
        <v>0</v>
      </c>
      <c r="K1373" s="14">
        <f>Разбивка_по_щитам!N1378</f>
        <v>0</v>
      </c>
      <c r="L1373" s="14"/>
      <c r="M1373" s="14">
        <f>Разбивка_по_щитам!P1378</f>
        <v>0</v>
      </c>
      <c r="N1373" s="14"/>
    </row>
    <row r="1374" spans="2:14" x14ac:dyDescent="0.2">
      <c r="B1374" s="14">
        <f>Разбивка_по_щитам!B1379</f>
        <v>0</v>
      </c>
      <c r="C1374" s="14">
        <f>Разбивка_по_щитам!C1379</f>
        <v>0</v>
      </c>
      <c r="D1374" s="14">
        <f>Разбивка_по_щитам!F1379</f>
        <v>0</v>
      </c>
      <c r="E1374" s="14">
        <f>Разбивка_по_щитам!H1379</f>
        <v>0</v>
      </c>
      <c r="F1374" s="14">
        <f>Разбивка_по_щитам!I1379</f>
        <v>0</v>
      </c>
      <c r="G1374" s="14">
        <f>Разбивка_по_щитам!J1379</f>
        <v>0</v>
      </c>
      <c r="H1374" s="14">
        <f>Разбивка_по_щитам!K1379</f>
        <v>0</v>
      </c>
      <c r="I1374" s="14">
        <f>Разбивка_по_щитам!L1379</f>
        <v>0</v>
      </c>
      <c r="J1374" s="14">
        <f>Разбивка_по_щитам!M1379</f>
        <v>0</v>
      </c>
      <c r="K1374" s="14">
        <f>Разбивка_по_щитам!N1379</f>
        <v>0</v>
      </c>
      <c r="L1374" s="14"/>
      <c r="M1374" s="14">
        <f>Разбивка_по_щитам!P1379</f>
        <v>0</v>
      </c>
      <c r="N1374" s="14"/>
    </row>
    <row r="1375" spans="2:14" x14ac:dyDescent="0.2">
      <c r="B1375" s="14">
        <f>Разбивка_по_щитам!B1380</f>
        <v>0</v>
      </c>
      <c r="C1375" s="14">
        <f>Разбивка_по_щитам!C1380</f>
        <v>0</v>
      </c>
      <c r="D1375" s="14">
        <f>Разбивка_по_щитам!F1380</f>
        <v>0</v>
      </c>
      <c r="E1375" s="14">
        <f>Разбивка_по_щитам!H1380</f>
        <v>0</v>
      </c>
      <c r="F1375" s="14">
        <f>Разбивка_по_щитам!I1380</f>
        <v>0</v>
      </c>
      <c r="G1375" s="14">
        <f>Разбивка_по_щитам!J1380</f>
        <v>0</v>
      </c>
      <c r="H1375" s="14">
        <f>Разбивка_по_щитам!K1380</f>
        <v>0</v>
      </c>
      <c r="I1375" s="14">
        <f>Разбивка_по_щитам!L1380</f>
        <v>0</v>
      </c>
      <c r="J1375" s="14">
        <f>Разбивка_по_щитам!M1380</f>
        <v>0</v>
      </c>
      <c r="K1375" s="14">
        <f>Разбивка_по_щитам!N1380</f>
        <v>0</v>
      </c>
      <c r="L1375" s="14"/>
      <c r="M1375" s="14">
        <f>Разбивка_по_щитам!P1380</f>
        <v>0</v>
      </c>
      <c r="N1375" s="14"/>
    </row>
    <row r="1376" spans="2:14" x14ac:dyDescent="0.2">
      <c r="B1376" s="14">
        <f>Разбивка_по_щитам!B1381</f>
        <v>0</v>
      </c>
      <c r="C1376" s="14">
        <f>Разбивка_по_щитам!C1381</f>
        <v>0</v>
      </c>
      <c r="D1376" s="14">
        <f>Разбивка_по_щитам!F1381</f>
        <v>0</v>
      </c>
      <c r="E1376" s="14">
        <f>Разбивка_по_щитам!H1381</f>
        <v>0</v>
      </c>
      <c r="F1376" s="14">
        <f>Разбивка_по_щитам!I1381</f>
        <v>0</v>
      </c>
      <c r="G1376" s="14">
        <f>Разбивка_по_щитам!J1381</f>
        <v>0</v>
      </c>
      <c r="H1376" s="14">
        <f>Разбивка_по_щитам!K1381</f>
        <v>0</v>
      </c>
      <c r="I1376" s="14">
        <f>Разбивка_по_щитам!L1381</f>
        <v>0</v>
      </c>
      <c r="J1376" s="14">
        <f>Разбивка_по_щитам!M1381</f>
        <v>0</v>
      </c>
      <c r="K1376" s="14">
        <f>Разбивка_по_щитам!N1381</f>
        <v>0</v>
      </c>
      <c r="L1376" s="14"/>
      <c r="M1376" s="14">
        <f>Разбивка_по_щитам!P1381</f>
        <v>0</v>
      </c>
      <c r="N1376" s="14"/>
    </row>
    <row r="1377" spans="2:14" x14ac:dyDescent="0.2">
      <c r="B1377" s="14">
        <f>Разбивка_по_щитам!B1382</f>
        <v>0</v>
      </c>
      <c r="C1377" s="14">
        <f>Разбивка_по_щитам!C1382</f>
        <v>0</v>
      </c>
      <c r="D1377" s="14">
        <f>Разбивка_по_щитам!F1382</f>
        <v>0</v>
      </c>
      <c r="E1377" s="14">
        <f>Разбивка_по_щитам!H1382</f>
        <v>0</v>
      </c>
      <c r="F1377" s="14">
        <f>Разбивка_по_щитам!I1382</f>
        <v>0</v>
      </c>
      <c r="G1377" s="14">
        <f>Разбивка_по_щитам!J1382</f>
        <v>0</v>
      </c>
      <c r="H1377" s="14">
        <f>Разбивка_по_щитам!K1382</f>
        <v>0</v>
      </c>
      <c r="I1377" s="14">
        <f>Разбивка_по_щитам!L1382</f>
        <v>0</v>
      </c>
      <c r="J1377" s="14">
        <f>Разбивка_по_щитам!M1382</f>
        <v>0</v>
      </c>
      <c r="K1377" s="14">
        <f>Разбивка_по_щитам!N1382</f>
        <v>0</v>
      </c>
      <c r="L1377" s="14"/>
      <c r="M1377" s="14">
        <f>Разбивка_по_щитам!P1382</f>
        <v>0</v>
      </c>
      <c r="N1377" s="14"/>
    </row>
    <row r="1378" spans="2:14" x14ac:dyDescent="0.2">
      <c r="B1378" s="14">
        <f>Разбивка_по_щитам!B1383</f>
        <v>0</v>
      </c>
      <c r="C1378" s="14">
        <f>Разбивка_по_щитам!C1383</f>
        <v>0</v>
      </c>
      <c r="D1378" s="14">
        <f>Разбивка_по_щитам!F1383</f>
        <v>0</v>
      </c>
      <c r="E1378" s="14">
        <f>Разбивка_по_щитам!H1383</f>
        <v>0</v>
      </c>
      <c r="F1378" s="14">
        <f>Разбивка_по_щитам!I1383</f>
        <v>0</v>
      </c>
      <c r="G1378" s="14">
        <f>Разбивка_по_щитам!J1383</f>
        <v>0</v>
      </c>
      <c r="H1378" s="14">
        <f>Разбивка_по_щитам!K1383</f>
        <v>0</v>
      </c>
      <c r="I1378" s="14">
        <f>Разбивка_по_щитам!L1383</f>
        <v>0</v>
      </c>
      <c r="J1378" s="14">
        <f>Разбивка_по_щитам!M1383</f>
        <v>0</v>
      </c>
      <c r="K1378" s="14">
        <f>Разбивка_по_щитам!N1383</f>
        <v>0</v>
      </c>
      <c r="L1378" s="14"/>
      <c r="M1378" s="14">
        <f>Разбивка_по_щитам!P1383</f>
        <v>0</v>
      </c>
      <c r="N1378" s="14"/>
    </row>
    <row r="1379" spans="2:14" x14ac:dyDescent="0.2">
      <c r="B1379" s="14">
        <f>Разбивка_по_щитам!B1384</f>
        <v>0</v>
      </c>
      <c r="C1379" s="14">
        <f>Разбивка_по_щитам!C1384</f>
        <v>0</v>
      </c>
      <c r="D1379" s="14">
        <f>Разбивка_по_щитам!F1384</f>
        <v>0</v>
      </c>
      <c r="E1379" s="14">
        <f>Разбивка_по_щитам!H1384</f>
        <v>0</v>
      </c>
      <c r="F1379" s="14">
        <f>Разбивка_по_щитам!I1384</f>
        <v>0</v>
      </c>
      <c r="G1379" s="14">
        <f>Разбивка_по_щитам!J1384</f>
        <v>0</v>
      </c>
      <c r="H1379" s="14">
        <f>Разбивка_по_щитам!K1384</f>
        <v>0</v>
      </c>
      <c r="I1379" s="14">
        <f>Разбивка_по_щитам!L1384</f>
        <v>0</v>
      </c>
      <c r="J1379" s="14">
        <f>Разбивка_по_щитам!M1384</f>
        <v>0</v>
      </c>
      <c r="K1379" s="14">
        <f>Разбивка_по_щитам!N1384</f>
        <v>0</v>
      </c>
      <c r="L1379" s="14"/>
      <c r="M1379" s="14">
        <f>Разбивка_по_щитам!P1384</f>
        <v>0</v>
      </c>
      <c r="N1379" s="14"/>
    </row>
    <row r="1380" spans="2:14" x14ac:dyDescent="0.2">
      <c r="B1380" s="14">
        <f>Разбивка_по_щитам!B1385</f>
        <v>0</v>
      </c>
      <c r="C1380" s="14">
        <f>Разбивка_по_щитам!C1385</f>
        <v>0</v>
      </c>
      <c r="D1380" s="14">
        <f>Разбивка_по_щитам!F1385</f>
        <v>0</v>
      </c>
      <c r="E1380" s="14">
        <f>Разбивка_по_щитам!H1385</f>
        <v>0</v>
      </c>
      <c r="F1380" s="14">
        <f>Разбивка_по_щитам!I1385</f>
        <v>0</v>
      </c>
      <c r="G1380" s="14">
        <f>Разбивка_по_щитам!J1385</f>
        <v>0</v>
      </c>
      <c r="H1380" s="14">
        <f>Разбивка_по_щитам!K1385</f>
        <v>0</v>
      </c>
      <c r="I1380" s="14">
        <f>Разбивка_по_щитам!L1385</f>
        <v>0</v>
      </c>
      <c r="J1380" s="14">
        <f>Разбивка_по_щитам!M1385</f>
        <v>0</v>
      </c>
      <c r="K1380" s="14">
        <f>Разбивка_по_щитам!N1385</f>
        <v>0</v>
      </c>
      <c r="L1380" s="14"/>
      <c r="M1380" s="14">
        <f>Разбивка_по_щитам!P1385</f>
        <v>0</v>
      </c>
      <c r="N1380" s="14"/>
    </row>
    <row r="1381" spans="2:14" x14ac:dyDescent="0.2">
      <c r="B1381" s="14">
        <f>Разбивка_по_щитам!B1386</f>
        <v>0</v>
      </c>
      <c r="C1381" s="14">
        <f>Разбивка_по_щитам!C1386</f>
        <v>0</v>
      </c>
      <c r="D1381" s="14">
        <f>Разбивка_по_щитам!F1386</f>
        <v>0</v>
      </c>
      <c r="E1381" s="14">
        <f>Разбивка_по_щитам!H1386</f>
        <v>0</v>
      </c>
      <c r="F1381" s="14">
        <f>Разбивка_по_щитам!I1386</f>
        <v>0</v>
      </c>
      <c r="G1381" s="14">
        <f>Разбивка_по_щитам!J1386</f>
        <v>0</v>
      </c>
      <c r="H1381" s="14">
        <f>Разбивка_по_щитам!K1386</f>
        <v>0</v>
      </c>
      <c r="I1381" s="14">
        <f>Разбивка_по_щитам!L1386</f>
        <v>0</v>
      </c>
      <c r="J1381" s="14">
        <f>Разбивка_по_щитам!M1386</f>
        <v>0</v>
      </c>
      <c r="K1381" s="14">
        <f>Разбивка_по_щитам!N1386</f>
        <v>0</v>
      </c>
      <c r="L1381" s="14"/>
      <c r="M1381" s="14">
        <f>Разбивка_по_щитам!P1386</f>
        <v>0</v>
      </c>
      <c r="N1381" s="14"/>
    </row>
    <row r="1382" spans="2:14" x14ac:dyDescent="0.2">
      <c r="B1382" s="14">
        <f>Разбивка_по_щитам!B1387</f>
        <v>0</v>
      </c>
      <c r="C1382" s="14">
        <f>Разбивка_по_щитам!C1387</f>
        <v>0</v>
      </c>
      <c r="D1382" s="14">
        <f>Разбивка_по_щитам!F1387</f>
        <v>0</v>
      </c>
      <c r="E1382" s="14">
        <f>Разбивка_по_щитам!H1387</f>
        <v>0</v>
      </c>
      <c r="F1382" s="14">
        <f>Разбивка_по_щитам!I1387</f>
        <v>0</v>
      </c>
      <c r="G1382" s="14">
        <f>Разбивка_по_щитам!J1387</f>
        <v>0</v>
      </c>
      <c r="H1382" s="14">
        <f>Разбивка_по_щитам!K1387</f>
        <v>0</v>
      </c>
      <c r="I1382" s="14">
        <f>Разбивка_по_щитам!L1387</f>
        <v>0</v>
      </c>
      <c r="J1382" s="14">
        <f>Разбивка_по_щитам!M1387</f>
        <v>0</v>
      </c>
      <c r="K1382" s="14">
        <f>Разбивка_по_щитам!N1387</f>
        <v>0</v>
      </c>
      <c r="L1382" s="14"/>
      <c r="M1382" s="14">
        <f>Разбивка_по_щитам!P1387</f>
        <v>0</v>
      </c>
      <c r="N1382" s="14"/>
    </row>
    <row r="1383" spans="2:14" x14ac:dyDescent="0.2">
      <c r="B1383" s="14">
        <f>Разбивка_по_щитам!B1388</f>
        <v>0</v>
      </c>
      <c r="C1383" s="14">
        <f>Разбивка_по_щитам!C1388</f>
        <v>0</v>
      </c>
      <c r="D1383" s="14">
        <f>Разбивка_по_щитам!F1388</f>
        <v>0</v>
      </c>
      <c r="E1383" s="14">
        <f>Разбивка_по_щитам!H1388</f>
        <v>0</v>
      </c>
      <c r="F1383" s="14">
        <f>Разбивка_по_щитам!I1388</f>
        <v>0</v>
      </c>
      <c r="G1383" s="14">
        <f>Разбивка_по_щитам!J1388</f>
        <v>0</v>
      </c>
      <c r="H1383" s="14">
        <f>Разбивка_по_щитам!K1388</f>
        <v>0</v>
      </c>
      <c r="I1383" s="14">
        <f>Разбивка_по_щитам!L1388</f>
        <v>0</v>
      </c>
      <c r="J1383" s="14">
        <f>Разбивка_по_щитам!M1388</f>
        <v>0</v>
      </c>
      <c r="K1383" s="14">
        <f>Разбивка_по_щитам!N1388</f>
        <v>0</v>
      </c>
      <c r="L1383" s="14"/>
      <c r="M1383" s="14">
        <f>Разбивка_по_щитам!P1388</f>
        <v>0</v>
      </c>
      <c r="N1383" s="14"/>
    </row>
    <row r="1384" spans="2:14" x14ac:dyDescent="0.2">
      <c r="B1384" s="14">
        <f>Разбивка_по_щитам!B1389</f>
        <v>0</v>
      </c>
      <c r="C1384" s="14">
        <f>Разбивка_по_щитам!C1389</f>
        <v>0</v>
      </c>
      <c r="D1384" s="14">
        <f>Разбивка_по_щитам!F1389</f>
        <v>0</v>
      </c>
      <c r="E1384" s="14">
        <f>Разбивка_по_щитам!H1389</f>
        <v>0</v>
      </c>
      <c r="F1384" s="14">
        <f>Разбивка_по_щитам!I1389</f>
        <v>0</v>
      </c>
      <c r="G1384" s="14">
        <f>Разбивка_по_щитам!J1389</f>
        <v>0</v>
      </c>
      <c r="H1384" s="14">
        <f>Разбивка_по_щитам!K1389</f>
        <v>0</v>
      </c>
      <c r="I1384" s="14">
        <f>Разбивка_по_щитам!L1389</f>
        <v>0</v>
      </c>
      <c r="J1384" s="14">
        <f>Разбивка_по_щитам!M1389</f>
        <v>0</v>
      </c>
      <c r="K1384" s="14">
        <f>Разбивка_по_щитам!N1389</f>
        <v>0</v>
      </c>
      <c r="L1384" s="14"/>
      <c r="M1384" s="14">
        <f>Разбивка_по_щитам!P1389</f>
        <v>0</v>
      </c>
      <c r="N1384" s="14"/>
    </row>
    <row r="1385" spans="2:14" x14ac:dyDescent="0.2">
      <c r="B1385" s="14">
        <f>Разбивка_по_щитам!B1390</f>
        <v>0</v>
      </c>
      <c r="C1385" s="14">
        <f>Разбивка_по_щитам!C1390</f>
        <v>0</v>
      </c>
      <c r="D1385" s="14">
        <f>Разбивка_по_щитам!F1390</f>
        <v>0</v>
      </c>
      <c r="E1385" s="14">
        <f>Разбивка_по_щитам!H1390</f>
        <v>0</v>
      </c>
      <c r="F1385" s="14">
        <f>Разбивка_по_щитам!I1390</f>
        <v>0</v>
      </c>
      <c r="G1385" s="14">
        <f>Разбивка_по_щитам!J1390</f>
        <v>0</v>
      </c>
      <c r="H1385" s="14">
        <f>Разбивка_по_щитам!K1390</f>
        <v>0</v>
      </c>
      <c r="I1385" s="14">
        <f>Разбивка_по_щитам!L1390</f>
        <v>0</v>
      </c>
      <c r="J1385" s="14">
        <f>Разбивка_по_щитам!M1390</f>
        <v>0</v>
      </c>
      <c r="K1385" s="14">
        <f>Разбивка_по_щитам!N1390</f>
        <v>0</v>
      </c>
      <c r="L1385" s="14"/>
      <c r="M1385" s="14">
        <f>Разбивка_по_щитам!P1390</f>
        <v>0</v>
      </c>
      <c r="N1385" s="14"/>
    </row>
    <row r="1386" spans="2:14" x14ac:dyDescent="0.2">
      <c r="B1386" s="14">
        <f>Разбивка_по_щитам!B1391</f>
        <v>0</v>
      </c>
      <c r="C1386" s="14">
        <f>Разбивка_по_щитам!C1391</f>
        <v>0</v>
      </c>
      <c r="D1386" s="14">
        <f>Разбивка_по_щитам!F1391</f>
        <v>0</v>
      </c>
      <c r="E1386" s="14">
        <f>Разбивка_по_щитам!H1391</f>
        <v>0</v>
      </c>
      <c r="F1386" s="14">
        <f>Разбивка_по_щитам!I1391</f>
        <v>0</v>
      </c>
      <c r="G1386" s="14">
        <f>Разбивка_по_щитам!J1391</f>
        <v>0</v>
      </c>
      <c r="H1386" s="14">
        <f>Разбивка_по_щитам!K1391</f>
        <v>0</v>
      </c>
      <c r="I1386" s="14">
        <f>Разбивка_по_щитам!L1391</f>
        <v>0</v>
      </c>
      <c r="J1386" s="14">
        <f>Разбивка_по_щитам!M1391</f>
        <v>0</v>
      </c>
      <c r="K1386" s="14">
        <f>Разбивка_по_щитам!N1391</f>
        <v>0</v>
      </c>
      <c r="L1386" s="14"/>
      <c r="M1386" s="14">
        <f>Разбивка_по_щитам!P1391</f>
        <v>0</v>
      </c>
      <c r="N1386" s="14"/>
    </row>
    <row r="1387" spans="2:14" x14ac:dyDescent="0.2">
      <c r="B1387" s="14">
        <f>Разбивка_по_щитам!B1392</f>
        <v>0</v>
      </c>
      <c r="C1387" s="14">
        <f>Разбивка_по_щитам!C1392</f>
        <v>0</v>
      </c>
      <c r="D1387" s="14">
        <f>Разбивка_по_щитам!F1392</f>
        <v>0</v>
      </c>
      <c r="E1387" s="14">
        <f>Разбивка_по_щитам!H1392</f>
        <v>0</v>
      </c>
      <c r="F1387" s="14">
        <f>Разбивка_по_щитам!I1392</f>
        <v>0</v>
      </c>
      <c r="G1387" s="14">
        <f>Разбивка_по_щитам!J1392</f>
        <v>0</v>
      </c>
      <c r="H1387" s="14">
        <f>Разбивка_по_щитам!K1392</f>
        <v>0</v>
      </c>
      <c r="I1387" s="14">
        <f>Разбивка_по_щитам!L1392</f>
        <v>0</v>
      </c>
      <c r="J1387" s="14">
        <f>Разбивка_по_щитам!M1392</f>
        <v>0</v>
      </c>
      <c r="K1387" s="14">
        <f>Разбивка_по_щитам!N1392</f>
        <v>0</v>
      </c>
      <c r="L1387" s="14"/>
      <c r="M1387" s="14">
        <f>Разбивка_по_щитам!P1392</f>
        <v>0</v>
      </c>
      <c r="N1387" s="14"/>
    </row>
    <row r="1388" spans="2:14" x14ac:dyDescent="0.2">
      <c r="B1388" s="14">
        <f>Разбивка_по_щитам!B1393</f>
        <v>0</v>
      </c>
      <c r="C1388" s="14">
        <f>Разбивка_по_щитам!C1393</f>
        <v>0</v>
      </c>
      <c r="D1388" s="14">
        <f>Разбивка_по_щитам!F1393</f>
        <v>0</v>
      </c>
      <c r="E1388" s="14">
        <f>Разбивка_по_щитам!H1393</f>
        <v>0</v>
      </c>
      <c r="F1388" s="14">
        <f>Разбивка_по_щитам!I1393</f>
        <v>0</v>
      </c>
      <c r="G1388" s="14">
        <f>Разбивка_по_щитам!J1393</f>
        <v>0</v>
      </c>
      <c r="H1388" s="14">
        <f>Разбивка_по_щитам!K1393</f>
        <v>0</v>
      </c>
      <c r="I1388" s="14">
        <f>Разбивка_по_щитам!L1393</f>
        <v>0</v>
      </c>
      <c r="J1388" s="14">
        <f>Разбивка_по_щитам!M1393</f>
        <v>0</v>
      </c>
      <c r="K1388" s="14">
        <f>Разбивка_по_щитам!N1393</f>
        <v>0</v>
      </c>
      <c r="L1388" s="14"/>
      <c r="M1388" s="14">
        <f>Разбивка_по_щитам!P1393</f>
        <v>0</v>
      </c>
      <c r="N1388" s="14"/>
    </row>
    <row r="1389" spans="2:14" x14ac:dyDescent="0.2">
      <c r="B1389" s="14">
        <f>Разбивка_по_щитам!B1394</f>
        <v>0</v>
      </c>
      <c r="C1389" s="14">
        <f>Разбивка_по_щитам!C1394</f>
        <v>0</v>
      </c>
      <c r="D1389" s="14">
        <f>Разбивка_по_щитам!F1394</f>
        <v>0</v>
      </c>
      <c r="E1389" s="14">
        <f>Разбивка_по_щитам!H1394</f>
        <v>0</v>
      </c>
      <c r="F1389" s="14">
        <f>Разбивка_по_щитам!I1394</f>
        <v>0</v>
      </c>
      <c r="G1389" s="14">
        <f>Разбивка_по_щитам!J1394</f>
        <v>0</v>
      </c>
      <c r="H1389" s="14">
        <f>Разбивка_по_щитам!K1394</f>
        <v>0</v>
      </c>
      <c r="I1389" s="14">
        <f>Разбивка_по_щитам!L1394</f>
        <v>0</v>
      </c>
      <c r="J1389" s="14">
        <f>Разбивка_по_щитам!M1394</f>
        <v>0</v>
      </c>
      <c r="K1389" s="14">
        <f>Разбивка_по_щитам!N1394</f>
        <v>0</v>
      </c>
      <c r="L1389" s="14"/>
      <c r="M1389" s="14">
        <f>Разбивка_по_щитам!P1394</f>
        <v>0</v>
      </c>
      <c r="N1389" s="14"/>
    </row>
    <row r="1390" spans="2:14" x14ac:dyDescent="0.2">
      <c r="B1390" s="14">
        <f>Разбивка_по_щитам!B1395</f>
        <v>0</v>
      </c>
      <c r="C1390" s="14">
        <f>Разбивка_по_щитам!C1395</f>
        <v>0</v>
      </c>
      <c r="D1390" s="14">
        <f>Разбивка_по_щитам!F1395</f>
        <v>0</v>
      </c>
      <c r="E1390" s="14">
        <f>Разбивка_по_щитам!H1395</f>
        <v>0</v>
      </c>
      <c r="F1390" s="14">
        <f>Разбивка_по_щитам!I1395</f>
        <v>0</v>
      </c>
      <c r="G1390" s="14">
        <f>Разбивка_по_щитам!J1395</f>
        <v>0</v>
      </c>
      <c r="H1390" s="14">
        <f>Разбивка_по_щитам!K1395</f>
        <v>0</v>
      </c>
      <c r="I1390" s="14">
        <f>Разбивка_по_щитам!L1395</f>
        <v>0</v>
      </c>
      <c r="J1390" s="14">
        <f>Разбивка_по_щитам!M1395</f>
        <v>0</v>
      </c>
      <c r="K1390" s="14">
        <f>Разбивка_по_щитам!N1395</f>
        <v>0</v>
      </c>
      <c r="L1390" s="14"/>
      <c r="M1390" s="14">
        <f>Разбивка_по_щитам!P1395</f>
        <v>0</v>
      </c>
      <c r="N1390" s="14"/>
    </row>
    <row r="1391" spans="2:14" x14ac:dyDescent="0.2">
      <c r="B1391" s="14">
        <f>Разбивка_по_щитам!B1396</f>
        <v>0</v>
      </c>
      <c r="C1391" s="14">
        <f>Разбивка_по_щитам!C1396</f>
        <v>0</v>
      </c>
      <c r="D1391" s="14">
        <f>Разбивка_по_щитам!F1396</f>
        <v>0</v>
      </c>
      <c r="E1391" s="14">
        <f>Разбивка_по_щитам!H1396</f>
        <v>0</v>
      </c>
      <c r="F1391" s="14">
        <f>Разбивка_по_щитам!I1396</f>
        <v>0</v>
      </c>
      <c r="G1391" s="14">
        <f>Разбивка_по_щитам!J1396</f>
        <v>0</v>
      </c>
      <c r="H1391" s="14">
        <f>Разбивка_по_щитам!K1396</f>
        <v>0</v>
      </c>
      <c r="I1391" s="14">
        <f>Разбивка_по_щитам!L1396</f>
        <v>0</v>
      </c>
      <c r="J1391" s="14">
        <f>Разбивка_по_щитам!M1396</f>
        <v>0</v>
      </c>
      <c r="K1391" s="14">
        <f>Разбивка_по_щитам!N1396</f>
        <v>0</v>
      </c>
      <c r="L1391" s="14"/>
      <c r="M1391" s="14">
        <f>Разбивка_по_щитам!P1396</f>
        <v>0</v>
      </c>
      <c r="N1391" s="14"/>
    </row>
    <row r="1392" spans="2:14" x14ac:dyDescent="0.2">
      <c r="B1392" s="14">
        <f>Разбивка_по_щитам!B1397</f>
        <v>0</v>
      </c>
      <c r="C1392" s="14">
        <f>Разбивка_по_щитам!C1397</f>
        <v>0</v>
      </c>
      <c r="D1392" s="14">
        <f>Разбивка_по_щитам!F1397</f>
        <v>0</v>
      </c>
      <c r="E1392" s="14">
        <f>Разбивка_по_щитам!H1397</f>
        <v>0</v>
      </c>
      <c r="F1392" s="14">
        <f>Разбивка_по_щитам!I1397</f>
        <v>0</v>
      </c>
      <c r="G1392" s="14">
        <f>Разбивка_по_щитам!J1397</f>
        <v>0</v>
      </c>
      <c r="H1392" s="14">
        <f>Разбивка_по_щитам!K1397</f>
        <v>0</v>
      </c>
      <c r="I1392" s="14">
        <f>Разбивка_по_щитам!L1397</f>
        <v>0</v>
      </c>
      <c r="J1392" s="14">
        <f>Разбивка_по_щитам!M1397</f>
        <v>0</v>
      </c>
      <c r="K1392" s="14">
        <f>Разбивка_по_щитам!N1397</f>
        <v>0</v>
      </c>
      <c r="L1392" s="14"/>
      <c r="M1392" s="14">
        <f>Разбивка_по_щитам!P1397</f>
        <v>0</v>
      </c>
      <c r="N1392" s="14"/>
    </row>
    <row r="1393" spans="2:14" x14ac:dyDescent="0.2">
      <c r="B1393" s="14">
        <f>Разбивка_по_щитам!B1398</f>
        <v>0</v>
      </c>
      <c r="C1393" s="14">
        <f>Разбивка_по_щитам!C1398</f>
        <v>0</v>
      </c>
      <c r="D1393" s="14">
        <f>Разбивка_по_щитам!F1398</f>
        <v>0</v>
      </c>
      <c r="E1393" s="14">
        <f>Разбивка_по_щитам!H1398</f>
        <v>0</v>
      </c>
      <c r="F1393" s="14">
        <f>Разбивка_по_щитам!I1398</f>
        <v>0</v>
      </c>
      <c r="G1393" s="14">
        <f>Разбивка_по_щитам!J1398</f>
        <v>0</v>
      </c>
      <c r="H1393" s="14">
        <f>Разбивка_по_щитам!K1398</f>
        <v>0</v>
      </c>
      <c r="I1393" s="14">
        <f>Разбивка_по_щитам!L1398</f>
        <v>0</v>
      </c>
      <c r="J1393" s="14">
        <f>Разбивка_по_щитам!M1398</f>
        <v>0</v>
      </c>
      <c r="K1393" s="14">
        <f>Разбивка_по_щитам!N1398</f>
        <v>0</v>
      </c>
      <c r="L1393" s="14"/>
      <c r="M1393" s="14">
        <f>Разбивка_по_щитам!P1398</f>
        <v>0</v>
      </c>
      <c r="N1393" s="14"/>
    </row>
    <row r="1394" spans="2:14" x14ac:dyDescent="0.2">
      <c r="B1394" s="14">
        <f>Разбивка_по_щитам!B1399</f>
        <v>0</v>
      </c>
      <c r="C1394" s="14">
        <f>Разбивка_по_щитам!C1399</f>
        <v>0</v>
      </c>
      <c r="D1394" s="14">
        <f>Разбивка_по_щитам!F1399</f>
        <v>0</v>
      </c>
      <c r="E1394" s="14">
        <f>Разбивка_по_щитам!H1399</f>
        <v>0</v>
      </c>
      <c r="F1394" s="14">
        <f>Разбивка_по_щитам!I1399</f>
        <v>0</v>
      </c>
      <c r="G1394" s="14">
        <f>Разбивка_по_щитам!J1399</f>
        <v>0</v>
      </c>
      <c r="H1394" s="14">
        <f>Разбивка_по_щитам!K1399</f>
        <v>0</v>
      </c>
      <c r="I1394" s="14">
        <f>Разбивка_по_щитам!L1399</f>
        <v>0</v>
      </c>
      <c r="J1394" s="14">
        <f>Разбивка_по_щитам!M1399</f>
        <v>0</v>
      </c>
      <c r="K1394" s="14">
        <f>Разбивка_по_щитам!N1399</f>
        <v>0</v>
      </c>
      <c r="L1394" s="14"/>
      <c r="M1394" s="14">
        <f>Разбивка_по_щитам!P1399</f>
        <v>0</v>
      </c>
      <c r="N1394" s="14"/>
    </row>
    <row r="1395" spans="2:14" x14ac:dyDescent="0.2">
      <c r="B1395" s="14">
        <f>Разбивка_по_щитам!B1400</f>
        <v>0</v>
      </c>
      <c r="C1395" s="14">
        <f>Разбивка_по_щитам!C1400</f>
        <v>0</v>
      </c>
      <c r="D1395" s="14">
        <f>Разбивка_по_щитам!F1400</f>
        <v>0</v>
      </c>
      <c r="E1395" s="14">
        <f>Разбивка_по_щитам!H1400</f>
        <v>0</v>
      </c>
      <c r="F1395" s="14">
        <f>Разбивка_по_щитам!I1400</f>
        <v>0</v>
      </c>
      <c r="G1395" s="14">
        <f>Разбивка_по_щитам!J1400</f>
        <v>0</v>
      </c>
      <c r="H1395" s="14">
        <f>Разбивка_по_щитам!K1400</f>
        <v>0</v>
      </c>
      <c r="I1395" s="14">
        <f>Разбивка_по_щитам!L1400</f>
        <v>0</v>
      </c>
      <c r="J1395" s="14">
        <f>Разбивка_по_щитам!M1400</f>
        <v>0</v>
      </c>
      <c r="K1395" s="14">
        <f>Разбивка_по_щитам!N1400</f>
        <v>0</v>
      </c>
      <c r="L1395" s="14"/>
      <c r="M1395" s="14">
        <f>Разбивка_по_щитам!P1400</f>
        <v>0</v>
      </c>
      <c r="N1395" s="14"/>
    </row>
    <row r="1396" spans="2:14" x14ac:dyDescent="0.2">
      <c r="B1396" s="14">
        <f>Разбивка_по_щитам!B1401</f>
        <v>0</v>
      </c>
      <c r="C1396" s="14">
        <f>Разбивка_по_щитам!C1401</f>
        <v>0</v>
      </c>
      <c r="D1396" s="14">
        <f>Разбивка_по_щитам!F1401</f>
        <v>0</v>
      </c>
      <c r="E1396" s="14">
        <f>Разбивка_по_щитам!H1401</f>
        <v>0</v>
      </c>
      <c r="F1396" s="14">
        <f>Разбивка_по_щитам!I1401</f>
        <v>0</v>
      </c>
      <c r="G1396" s="14">
        <f>Разбивка_по_щитам!J1401</f>
        <v>0</v>
      </c>
      <c r="H1396" s="14">
        <f>Разбивка_по_щитам!K1401</f>
        <v>0</v>
      </c>
      <c r="I1396" s="14">
        <f>Разбивка_по_щитам!L1401</f>
        <v>0</v>
      </c>
      <c r="J1396" s="14">
        <f>Разбивка_по_щитам!M1401</f>
        <v>0</v>
      </c>
      <c r="K1396" s="14">
        <f>Разбивка_по_щитам!N1401</f>
        <v>0</v>
      </c>
      <c r="L1396" s="14"/>
      <c r="M1396" s="14">
        <f>Разбивка_по_щитам!P1401</f>
        <v>0</v>
      </c>
      <c r="N1396" s="14"/>
    </row>
    <row r="1397" spans="2:14" x14ac:dyDescent="0.2">
      <c r="B1397" s="14">
        <f>Разбивка_по_щитам!B1402</f>
        <v>0</v>
      </c>
      <c r="C1397" s="14">
        <f>Разбивка_по_щитам!C1402</f>
        <v>0</v>
      </c>
      <c r="D1397" s="14">
        <f>Разбивка_по_щитам!F1402</f>
        <v>0</v>
      </c>
      <c r="E1397" s="14">
        <f>Разбивка_по_щитам!H1402</f>
        <v>0</v>
      </c>
      <c r="F1397" s="14">
        <f>Разбивка_по_щитам!I1402</f>
        <v>0</v>
      </c>
      <c r="G1397" s="14">
        <f>Разбивка_по_щитам!J1402</f>
        <v>0</v>
      </c>
      <c r="H1397" s="14">
        <f>Разбивка_по_щитам!K1402</f>
        <v>0</v>
      </c>
      <c r="I1397" s="14">
        <f>Разбивка_по_щитам!L1402</f>
        <v>0</v>
      </c>
      <c r="J1397" s="14">
        <f>Разбивка_по_щитам!M1402</f>
        <v>0</v>
      </c>
      <c r="K1397" s="14">
        <f>Разбивка_по_щитам!N1402</f>
        <v>0</v>
      </c>
      <c r="L1397" s="14"/>
      <c r="M1397" s="14">
        <f>Разбивка_по_щитам!P1402</f>
        <v>0</v>
      </c>
      <c r="N1397" s="14"/>
    </row>
    <row r="1398" spans="2:14" x14ac:dyDescent="0.2">
      <c r="B1398" s="14">
        <f>Разбивка_по_щитам!B1403</f>
        <v>0</v>
      </c>
      <c r="C1398" s="14">
        <f>Разбивка_по_щитам!C1403</f>
        <v>0</v>
      </c>
      <c r="D1398" s="14">
        <f>Разбивка_по_щитам!F1403</f>
        <v>0</v>
      </c>
      <c r="E1398" s="14">
        <f>Разбивка_по_щитам!H1403</f>
        <v>0</v>
      </c>
      <c r="F1398" s="14">
        <f>Разбивка_по_щитам!I1403</f>
        <v>0</v>
      </c>
      <c r="G1398" s="14">
        <f>Разбивка_по_щитам!J1403</f>
        <v>0</v>
      </c>
      <c r="H1398" s="14">
        <f>Разбивка_по_щитам!K1403</f>
        <v>0</v>
      </c>
      <c r="I1398" s="14">
        <f>Разбивка_по_щитам!L1403</f>
        <v>0</v>
      </c>
      <c r="J1398" s="14">
        <f>Разбивка_по_щитам!M1403</f>
        <v>0</v>
      </c>
      <c r="K1398" s="14">
        <f>Разбивка_по_щитам!N1403</f>
        <v>0</v>
      </c>
      <c r="L1398" s="14"/>
      <c r="M1398" s="14">
        <f>Разбивка_по_щитам!P1403</f>
        <v>0</v>
      </c>
      <c r="N1398" s="14"/>
    </row>
    <row r="1399" spans="2:14" x14ac:dyDescent="0.2">
      <c r="B1399" s="14">
        <f>Разбивка_по_щитам!B1404</f>
        <v>0</v>
      </c>
      <c r="C1399" s="14">
        <f>Разбивка_по_щитам!C1404</f>
        <v>0</v>
      </c>
      <c r="D1399" s="14">
        <f>Разбивка_по_щитам!F1404</f>
        <v>0</v>
      </c>
      <c r="E1399" s="14">
        <f>Разбивка_по_щитам!H1404</f>
        <v>0</v>
      </c>
      <c r="F1399" s="14">
        <f>Разбивка_по_щитам!I1404</f>
        <v>0</v>
      </c>
      <c r="G1399" s="14">
        <f>Разбивка_по_щитам!J1404</f>
        <v>0</v>
      </c>
      <c r="H1399" s="14">
        <f>Разбивка_по_щитам!K1404</f>
        <v>0</v>
      </c>
      <c r="I1399" s="14">
        <f>Разбивка_по_щитам!L1404</f>
        <v>0</v>
      </c>
      <c r="J1399" s="14">
        <f>Разбивка_по_щитам!M1404</f>
        <v>0</v>
      </c>
      <c r="K1399" s="14">
        <f>Разбивка_по_щитам!N1404</f>
        <v>0</v>
      </c>
      <c r="L1399" s="14"/>
      <c r="M1399" s="14">
        <f>Разбивка_по_щитам!P1404</f>
        <v>0</v>
      </c>
      <c r="N1399" s="14"/>
    </row>
    <row r="1400" spans="2:14" x14ac:dyDescent="0.2">
      <c r="B1400" s="14">
        <f>Разбивка_по_щитам!B1405</f>
        <v>0</v>
      </c>
      <c r="C1400" s="14">
        <f>Разбивка_по_щитам!C1405</f>
        <v>0</v>
      </c>
      <c r="D1400" s="14">
        <f>Разбивка_по_щитам!F1405</f>
        <v>0</v>
      </c>
      <c r="E1400" s="14">
        <f>Разбивка_по_щитам!H1405</f>
        <v>0</v>
      </c>
      <c r="F1400" s="14">
        <f>Разбивка_по_щитам!I1405</f>
        <v>0</v>
      </c>
      <c r="G1400" s="14">
        <f>Разбивка_по_щитам!J1405</f>
        <v>0</v>
      </c>
      <c r="H1400" s="14">
        <f>Разбивка_по_щитам!K1405</f>
        <v>0</v>
      </c>
      <c r="I1400" s="14">
        <f>Разбивка_по_щитам!L1405</f>
        <v>0</v>
      </c>
      <c r="J1400" s="14">
        <f>Разбивка_по_щитам!M1405</f>
        <v>0</v>
      </c>
      <c r="K1400" s="14">
        <f>Разбивка_по_щитам!N1405</f>
        <v>0</v>
      </c>
      <c r="L1400" s="14"/>
      <c r="M1400" s="14">
        <f>Разбивка_по_щитам!P1405</f>
        <v>0</v>
      </c>
      <c r="N1400" s="14"/>
    </row>
    <row r="1401" spans="2:14" x14ac:dyDescent="0.2">
      <c r="B1401" s="14">
        <f>Разбивка_по_щитам!B1406</f>
        <v>0</v>
      </c>
      <c r="C1401" s="14">
        <f>Разбивка_по_щитам!C1406</f>
        <v>0</v>
      </c>
      <c r="D1401" s="14">
        <f>Разбивка_по_щитам!F1406</f>
        <v>0</v>
      </c>
      <c r="E1401" s="14">
        <f>Разбивка_по_щитам!H1406</f>
        <v>0</v>
      </c>
      <c r="F1401" s="14">
        <f>Разбивка_по_щитам!I1406</f>
        <v>0</v>
      </c>
      <c r="G1401" s="14">
        <f>Разбивка_по_щитам!J1406</f>
        <v>0</v>
      </c>
      <c r="H1401" s="14">
        <f>Разбивка_по_щитам!K1406</f>
        <v>0</v>
      </c>
      <c r="I1401" s="14">
        <f>Разбивка_по_щитам!L1406</f>
        <v>0</v>
      </c>
      <c r="J1401" s="14">
        <f>Разбивка_по_щитам!M1406</f>
        <v>0</v>
      </c>
      <c r="K1401" s="14">
        <f>Разбивка_по_щитам!N1406</f>
        <v>0</v>
      </c>
      <c r="L1401" s="14"/>
      <c r="M1401" s="14">
        <f>Разбивка_по_щитам!P1406</f>
        <v>0</v>
      </c>
      <c r="N1401" s="14"/>
    </row>
    <row r="1402" spans="2:14" x14ac:dyDescent="0.2">
      <c r="B1402" s="14">
        <f>Разбивка_по_щитам!B1407</f>
        <v>0</v>
      </c>
      <c r="C1402" s="14">
        <f>Разбивка_по_щитам!C1407</f>
        <v>0</v>
      </c>
      <c r="D1402" s="14">
        <f>Разбивка_по_щитам!F1407</f>
        <v>0</v>
      </c>
      <c r="E1402" s="14">
        <f>Разбивка_по_щитам!H1407</f>
        <v>0</v>
      </c>
      <c r="F1402" s="14">
        <f>Разбивка_по_щитам!I1407</f>
        <v>0</v>
      </c>
      <c r="G1402" s="14">
        <f>Разбивка_по_щитам!J1407</f>
        <v>0</v>
      </c>
      <c r="H1402" s="14">
        <f>Разбивка_по_щитам!K1407</f>
        <v>0</v>
      </c>
      <c r="I1402" s="14">
        <f>Разбивка_по_щитам!L1407</f>
        <v>0</v>
      </c>
      <c r="J1402" s="14">
        <f>Разбивка_по_щитам!M1407</f>
        <v>0</v>
      </c>
      <c r="K1402" s="14">
        <f>Разбивка_по_щитам!N1407</f>
        <v>0</v>
      </c>
      <c r="L1402" s="14"/>
      <c r="M1402" s="14">
        <f>Разбивка_по_щитам!P1407</f>
        <v>0</v>
      </c>
      <c r="N1402" s="14"/>
    </row>
    <row r="1403" spans="2:14" x14ac:dyDescent="0.2">
      <c r="B1403" s="14">
        <f>Разбивка_по_щитам!B1408</f>
        <v>0</v>
      </c>
      <c r="C1403" s="14">
        <f>Разбивка_по_щитам!C1408</f>
        <v>0</v>
      </c>
      <c r="D1403" s="14">
        <f>Разбивка_по_щитам!F1408</f>
        <v>0</v>
      </c>
      <c r="E1403" s="14">
        <f>Разбивка_по_щитам!H1408</f>
        <v>0</v>
      </c>
      <c r="F1403" s="14">
        <f>Разбивка_по_щитам!I1408</f>
        <v>0</v>
      </c>
      <c r="G1403" s="14">
        <f>Разбивка_по_щитам!J1408</f>
        <v>0</v>
      </c>
      <c r="H1403" s="14">
        <f>Разбивка_по_щитам!K1408</f>
        <v>0</v>
      </c>
      <c r="I1403" s="14">
        <f>Разбивка_по_щитам!L1408</f>
        <v>0</v>
      </c>
      <c r="J1403" s="14">
        <f>Разбивка_по_щитам!M1408</f>
        <v>0</v>
      </c>
      <c r="K1403" s="14">
        <f>Разбивка_по_щитам!N1408</f>
        <v>0</v>
      </c>
      <c r="L1403" s="14"/>
      <c r="M1403" s="14">
        <f>Разбивка_по_щитам!P1408</f>
        <v>0</v>
      </c>
      <c r="N1403" s="14"/>
    </row>
    <row r="1404" spans="2:14" x14ac:dyDescent="0.2">
      <c r="B1404" s="14">
        <f>Разбивка_по_щитам!B1409</f>
        <v>0</v>
      </c>
      <c r="C1404" s="14">
        <f>Разбивка_по_щитам!C1409</f>
        <v>0</v>
      </c>
      <c r="D1404" s="14">
        <f>Разбивка_по_щитам!F1409</f>
        <v>0</v>
      </c>
      <c r="E1404" s="14">
        <f>Разбивка_по_щитам!H1409</f>
        <v>0</v>
      </c>
      <c r="F1404" s="14">
        <f>Разбивка_по_щитам!I1409</f>
        <v>0</v>
      </c>
      <c r="G1404" s="14">
        <f>Разбивка_по_щитам!J1409</f>
        <v>0</v>
      </c>
      <c r="H1404" s="14">
        <f>Разбивка_по_щитам!K1409</f>
        <v>0</v>
      </c>
      <c r="I1404" s="14">
        <f>Разбивка_по_щитам!L1409</f>
        <v>0</v>
      </c>
      <c r="J1404" s="14">
        <f>Разбивка_по_щитам!M1409</f>
        <v>0</v>
      </c>
      <c r="K1404" s="14">
        <f>Разбивка_по_щитам!N1409</f>
        <v>0</v>
      </c>
      <c r="L1404" s="14"/>
      <c r="M1404" s="14">
        <f>Разбивка_по_щитам!P1409</f>
        <v>0</v>
      </c>
      <c r="N1404" s="14"/>
    </row>
    <row r="1405" spans="2:14" x14ac:dyDescent="0.2">
      <c r="B1405" s="14">
        <f>Разбивка_по_щитам!B1410</f>
        <v>0</v>
      </c>
      <c r="C1405" s="14">
        <f>Разбивка_по_щитам!C1410</f>
        <v>0</v>
      </c>
      <c r="D1405" s="14">
        <f>Разбивка_по_щитам!F1410</f>
        <v>0</v>
      </c>
      <c r="E1405" s="14">
        <f>Разбивка_по_щитам!H1410</f>
        <v>0</v>
      </c>
      <c r="F1405" s="14">
        <f>Разбивка_по_щитам!I1410</f>
        <v>0</v>
      </c>
      <c r="G1405" s="14">
        <f>Разбивка_по_щитам!J1410</f>
        <v>0</v>
      </c>
      <c r="H1405" s="14">
        <f>Разбивка_по_щитам!K1410</f>
        <v>0</v>
      </c>
      <c r="I1405" s="14">
        <f>Разбивка_по_щитам!L1410</f>
        <v>0</v>
      </c>
      <c r="J1405" s="14">
        <f>Разбивка_по_щитам!M1410</f>
        <v>0</v>
      </c>
      <c r="K1405" s="14">
        <f>Разбивка_по_щитам!N1410</f>
        <v>0</v>
      </c>
      <c r="L1405" s="14"/>
      <c r="M1405" s="14">
        <f>Разбивка_по_щитам!P1410</f>
        <v>0</v>
      </c>
      <c r="N1405" s="14"/>
    </row>
    <row r="1406" spans="2:14" x14ac:dyDescent="0.2">
      <c r="B1406" s="14">
        <f>Разбивка_по_щитам!B1411</f>
        <v>0</v>
      </c>
      <c r="C1406" s="14">
        <f>Разбивка_по_щитам!C1411</f>
        <v>0</v>
      </c>
      <c r="D1406" s="14">
        <f>Разбивка_по_щитам!F1411</f>
        <v>0</v>
      </c>
      <c r="E1406" s="14">
        <f>Разбивка_по_щитам!H1411</f>
        <v>0</v>
      </c>
      <c r="F1406" s="14">
        <f>Разбивка_по_щитам!I1411</f>
        <v>0</v>
      </c>
      <c r="G1406" s="14">
        <f>Разбивка_по_щитам!J1411</f>
        <v>0</v>
      </c>
      <c r="H1406" s="14">
        <f>Разбивка_по_щитам!K1411</f>
        <v>0</v>
      </c>
      <c r="I1406" s="14">
        <f>Разбивка_по_щитам!L1411</f>
        <v>0</v>
      </c>
      <c r="J1406" s="14">
        <f>Разбивка_по_щитам!M1411</f>
        <v>0</v>
      </c>
      <c r="K1406" s="14">
        <f>Разбивка_по_щитам!N1411</f>
        <v>0</v>
      </c>
      <c r="L1406" s="14"/>
      <c r="M1406" s="14">
        <f>Разбивка_по_щитам!P1411</f>
        <v>0</v>
      </c>
      <c r="N1406" s="14"/>
    </row>
    <row r="1407" spans="2:14" x14ac:dyDescent="0.2">
      <c r="B1407" s="14">
        <f>Разбивка_по_щитам!B1412</f>
        <v>0</v>
      </c>
      <c r="C1407" s="14">
        <f>Разбивка_по_щитам!C1412</f>
        <v>0</v>
      </c>
      <c r="D1407" s="14">
        <f>Разбивка_по_щитам!F1412</f>
        <v>0</v>
      </c>
      <c r="E1407" s="14">
        <f>Разбивка_по_щитам!H1412</f>
        <v>0</v>
      </c>
      <c r="F1407" s="14">
        <f>Разбивка_по_щитам!I1412</f>
        <v>0</v>
      </c>
      <c r="G1407" s="14">
        <f>Разбивка_по_щитам!J1412</f>
        <v>0</v>
      </c>
      <c r="H1407" s="14">
        <f>Разбивка_по_щитам!K1412</f>
        <v>0</v>
      </c>
      <c r="I1407" s="14">
        <f>Разбивка_по_щитам!L1412</f>
        <v>0</v>
      </c>
      <c r="J1407" s="14">
        <f>Разбивка_по_щитам!M1412</f>
        <v>0</v>
      </c>
      <c r="K1407" s="14">
        <f>Разбивка_по_щитам!N1412</f>
        <v>0</v>
      </c>
      <c r="L1407" s="14"/>
      <c r="M1407" s="14">
        <f>Разбивка_по_щитам!P1412</f>
        <v>0</v>
      </c>
      <c r="N1407" s="14"/>
    </row>
    <row r="1408" spans="2:14" x14ac:dyDescent="0.2">
      <c r="B1408" s="14">
        <f>Разбивка_по_щитам!B1413</f>
        <v>0</v>
      </c>
      <c r="C1408" s="14">
        <f>Разбивка_по_щитам!C1413</f>
        <v>0</v>
      </c>
      <c r="D1408" s="14">
        <f>Разбивка_по_щитам!F1413</f>
        <v>0</v>
      </c>
      <c r="E1408" s="14">
        <f>Разбивка_по_щитам!H1413</f>
        <v>0</v>
      </c>
      <c r="F1408" s="14">
        <f>Разбивка_по_щитам!I1413</f>
        <v>0</v>
      </c>
      <c r="G1408" s="14">
        <f>Разбивка_по_щитам!J1413</f>
        <v>0</v>
      </c>
      <c r="H1408" s="14">
        <f>Разбивка_по_щитам!K1413</f>
        <v>0</v>
      </c>
      <c r="I1408" s="14">
        <f>Разбивка_по_щитам!L1413</f>
        <v>0</v>
      </c>
      <c r="J1408" s="14">
        <f>Разбивка_по_щитам!M1413</f>
        <v>0</v>
      </c>
      <c r="K1408" s="14">
        <f>Разбивка_по_щитам!N1413</f>
        <v>0</v>
      </c>
      <c r="L1408" s="14"/>
      <c r="M1408" s="14">
        <f>Разбивка_по_щитам!P1413</f>
        <v>0</v>
      </c>
      <c r="N1408" s="14"/>
    </row>
    <row r="1409" spans="2:14" x14ac:dyDescent="0.2">
      <c r="B1409" s="14">
        <f>Разбивка_по_щитам!B1414</f>
        <v>0</v>
      </c>
      <c r="C1409" s="14">
        <f>Разбивка_по_щитам!C1414</f>
        <v>0</v>
      </c>
      <c r="D1409" s="14">
        <f>Разбивка_по_щитам!F1414</f>
        <v>0</v>
      </c>
      <c r="E1409" s="14">
        <f>Разбивка_по_щитам!H1414</f>
        <v>0</v>
      </c>
      <c r="F1409" s="14">
        <f>Разбивка_по_щитам!I1414</f>
        <v>0</v>
      </c>
      <c r="G1409" s="14">
        <f>Разбивка_по_щитам!J1414</f>
        <v>0</v>
      </c>
      <c r="H1409" s="14">
        <f>Разбивка_по_щитам!K1414</f>
        <v>0</v>
      </c>
      <c r="I1409" s="14">
        <f>Разбивка_по_щитам!L1414</f>
        <v>0</v>
      </c>
      <c r="J1409" s="14">
        <f>Разбивка_по_щитам!M1414</f>
        <v>0</v>
      </c>
      <c r="K1409" s="14">
        <f>Разбивка_по_щитам!N1414</f>
        <v>0</v>
      </c>
      <c r="L1409" s="14"/>
      <c r="M1409" s="14">
        <f>Разбивка_по_щитам!P1414</f>
        <v>0</v>
      </c>
      <c r="N1409" s="14"/>
    </row>
    <row r="1410" spans="2:14" x14ac:dyDescent="0.2">
      <c r="B1410" s="14">
        <f>Разбивка_по_щитам!B1415</f>
        <v>0</v>
      </c>
      <c r="C1410" s="14">
        <f>Разбивка_по_щитам!C1415</f>
        <v>0</v>
      </c>
      <c r="D1410" s="14">
        <f>Разбивка_по_щитам!F1415</f>
        <v>0</v>
      </c>
      <c r="E1410" s="14">
        <f>Разбивка_по_щитам!H1415</f>
        <v>0</v>
      </c>
      <c r="F1410" s="14">
        <f>Разбивка_по_щитам!I1415</f>
        <v>0</v>
      </c>
      <c r="G1410" s="14">
        <f>Разбивка_по_щитам!J1415</f>
        <v>0</v>
      </c>
      <c r="H1410" s="14">
        <f>Разбивка_по_щитам!K1415</f>
        <v>0</v>
      </c>
      <c r="I1410" s="14">
        <f>Разбивка_по_щитам!L1415</f>
        <v>0</v>
      </c>
      <c r="J1410" s="14">
        <f>Разбивка_по_щитам!M1415</f>
        <v>0</v>
      </c>
      <c r="K1410" s="14">
        <f>Разбивка_по_щитам!N1415</f>
        <v>0</v>
      </c>
      <c r="L1410" s="14"/>
      <c r="M1410" s="14">
        <f>Разбивка_по_щитам!P1415</f>
        <v>0</v>
      </c>
      <c r="N1410" s="14"/>
    </row>
    <row r="1411" spans="2:14" x14ac:dyDescent="0.2">
      <c r="B1411" s="14">
        <f>Разбивка_по_щитам!B1416</f>
        <v>0</v>
      </c>
      <c r="C1411" s="14">
        <f>Разбивка_по_щитам!C1416</f>
        <v>0</v>
      </c>
      <c r="D1411" s="14">
        <f>Разбивка_по_щитам!F1416</f>
        <v>0</v>
      </c>
      <c r="E1411" s="14">
        <f>Разбивка_по_щитам!H1416</f>
        <v>0</v>
      </c>
      <c r="F1411" s="14">
        <f>Разбивка_по_щитам!I1416</f>
        <v>0</v>
      </c>
      <c r="G1411" s="14">
        <f>Разбивка_по_щитам!J1416</f>
        <v>0</v>
      </c>
      <c r="H1411" s="14">
        <f>Разбивка_по_щитам!K1416</f>
        <v>0</v>
      </c>
      <c r="I1411" s="14">
        <f>Разбивка_по_щитам!L1416</f>
        <v>0</v>
      </c>
      <c r="J1411" s="14">
        <f>Разбивка_по_щитам!M1416</f>
        <v>0</v>
      </c>
      <c r="K1411" s="14">
        <f>Разбивка_по_щитам!N1416</f>
        <v>0</v>
      </c>
      <c r="L1411" s="14"/>
      <c r="M1411" s="14">
        <f>Разбивка_по_щитам!P1416</f>
        <v>0</v>
      </c>
      <c r="N1411" s="14"/>
    </row>
    <row r="1412" spans="2:14" x14ac:dyDescent="0.2">
      <c r="B1412" s="14">
        <f>Разбивка_по_щитам!B1417</f>
        <v>0</v>
      </c>
      <c r="C1412" s="14">
        <f>Разбивка_по_щитам!C1417</f>
        <v>0</v>
      </c>
      <c r="D1412" s="14">
        <f>Разбивка_по_щитам!F1417</f>
        <v>0</v>
      </c>
      <c r="E1412" s="14">
        <f>Разбивка_по_щитам!H1417</f>
        <v>0</v>
      </c>
      <c r="F1412" s="14">
        <f>Разбивка_по_щитам!I1417</f>
        <v>0</v>
      </c>
      <c r="G1412" s="14">
        <f>Разбивка_по_щитам!J1417</f>
        <v>0</v>
      </c>
      <c r="H1412" s="14">
        <f>Разбивка_по_щитам!K1417</f>
        <v>0</v>
      </c>
      <c r="I1412" s="14">
        <f>Разбивка_по_щитам!L1417</f>
        <v>0</v>
      </c>
      <c r="J1412" s="14">
        <f>Разбивка_по_щитам!M1417</f>
        <v>0</v>
      </c>
      <c r="K1412" s="14">
        <f>Разбивка_по_щитам!N1417</f>
        <v>0</v>
      </c>
      <c r="L1412" s="14"/>
      <c r="M1412" s="14">
        <f>Разбивка_по_щитам!P1417</f>
        <v>0</v>
      </c>
      <c r="N1412" s="14"/>
    </row>
    <row r="1413" spans="2:14" x14ac:dyDescent="0.2">
      <c r="B1413" s="14">
        <f>Разбивка_по_щитам!B1418</f>
        <v>0</v>
      </c>
      <c r="C1413" s="14">
        <f>Разбивка_по_щитам!C1418</f>
        <v>0</v>
      </c>
      <c r="D1413" s="14">
        <f>Разбивка_по_щитам!F1418</f>
        <v>0</v>
      </c>
      <c r="E1413" s="14">
        <f>Разбивка_по_щитам!H1418</f>
        <v>0</v>
      </c>
      <c r="F1413" s="14">
        <f>Разбивка_по_щитам!I1418</f>
        <v>0</v>
      </c>
      <c r="G1413" s="14">
        <f>Разбивка_по_щитам!J1418</f>
        <v>0</v>
      </c>
      <c r="H1413" s="14">
        <f>Разбивка_по_щитам!K1418</f>
        <v>0</v>
      </c>
      <c r="I1413" s="14">
        <f>Разбивка_по_щитам!L1418</f>
        <v>0</v>
      </c>
      <c r="J1413" s="14">
        <f>Разбивка_по_щитам!M1418</f>
        <v>0</v>
      </c>
      <c r="K1413" s="14">
        <f>Разбивка_по_щитам!N1418</f>
        <v>0</v>
      </c>
      <c r="L1413" s="14"/>
      <c r="M1413" s="14">
        <f>Разбивка_по_щитам!P1418</f>
        <v>0</v>
      </c>
      <c r="N1413" s="14"/>
    </row>
    <row r="1414" spans="2:14" x14ac:dyDescent="0.2">
      <c r="B1414" s="14">
        <f>Разбивка_по_щитам!B1419</f>
        <v>0</v>
      </c>
      <c r="C1414" s="14">
        <f>Разбивка_по_щитам!C1419</f>
        <v>0</v>
      </c>
      <c r="D1414" s="14">
        <f>Разбивка_по_щитам!F1419</f>
        <v>0</v>
      </c>
      <c r="E1414" s="14">
        <f>Разбивка_по_щитам!H1419</f>
        <v>0</v>
      </c>
      <c r="F1414" s="14">
        <f>Разбивка_по_щитам!I1419</f>
        <v>0</v>
      </c>
      <c r="G1414" s="14">
        <f>Разбивка_по_щитам!J1419</f>
        <v>0</v>
      </c>
      <c r="H1414" s="14">
        <f>Разбивка_по_щитам!K1419</f>
        <v>0</v>
      </c>
      <c r="I1414" s="14">
        <f>Разбивка_по_щитам!L1419</f>
        <v>0</v>
      </c>
      <c r="J1414" s="14">
        <f>Разбивка_по_щитам!M1419</f>
        <v>0</v>
      </c>
      <c r="K1414" s="14">
        <f>Разбивка_по_щитам!N1419</f>
        <v>0</v>
      </c>
      <c r="L1414" s="14"/>
      <c r="M1414" s="14">
        <f>Разбивка_по_щитам!P1419</f>
        <v>0</v>
      </c>
      <c r="N1414" s="14"/>
    </row>
    <row r="1415" spans="2:14" x14ac:dyDescent="0.2">
      <c r="B1415" s="14">
        <f>Разбивка_по_щитам!B1420</f>
        <v>0</v>
      </c>
      <c r="C1415" s="14">
        <f>Разбивка_по_щитам!C1420</f>
        <v>0</v>
      </c>
      <c r="D1415" s="14">
        <f>Разбивка_по_щитам!F1420</f>
        <v>0</v>
      </c>
      <c r="E1415" s="14">
        <f>Разбивка_по_щитам!H1420</f>
        <v>0</v>
      </c>
      <c r="F1415" s="14">
        <f>Разбивка_по_щитам!I1420</f>
        <v>0</v>
      </c>
      <c r="G1415" s="14">
        <f>Разбивка_по_щитам!J1420</f>
        <v>0</v>
      </c>
      <c r="H1415" s="14">
        <f>Разбивка_по_щитам!K1420</f>
        <v>0</v>
      </c>
      <c r="I1415" s="14">
        <f>Разбивка_по_щитам!L1420</f>
        <v>0</v>
      </c>
      <c r="J1415" s="14">
        <f>Разбивка_по_щитам!M1420</f>
        <v>0</v>
      </c>
      <c r="K1415" s="14">
        <f>Разбивка_по_щитам!N1420</f>
        <v>0</v>
      </c>
      <c r="L1415" s="14"/>
      <c r="M1415" s="14">
        <f>Разбивка_по_щитам!P1420</f>
        <v>0</v>
      </c>
      <c r="N1415" s="14"/>
    </row>
    <row r="1416" spans="2:14" x14ac:dyDescent="0.2">
      <c r="B1416" s="14">
        <f>Разбивка_по_щитам!B1421</f>
        <v>0</v>
      </c>
      <c r="C1416" s="14">
        <f>Разбивка_по_щитам!C1421</f>
        <v>0</v>
      </c>
      <c r="D1416" s="14">
        <f>Разбивка_по_щитам!F1421</f>
        <v>0</v>
      </c>
      <c r="E1416" s="14">
        <f>Разбивка_по_щитам!H1421</f>
        <v>0</v>
      </c>
      <c r="F1416" s="14">
        <f>Разбивка_по_щитам!I1421</f>
        <v>0</v>
      </c>
      <c r="G1416" s="14">
        <f>Разбивка_по_щитам!J1421</f>
        <v>0</v>
      </c>
      <c r="H1416" s="14">
        <f>Разбивка_по_щитам!K1421</f>
        <v>0</v>
      </c>
      <c r="I1416" s="14">
        <f>Разбивка_по_щитам!L1421</f>
        <v>0</v>
      </c>
      <c r="J1416" s="14">
        <f>Разбивка_по_щитам!M1421</f>
        <v>0</v>
      </c>
      <c r="K1416" s="14">
        <f>Разбивка_по_щитам!N1421</f>
        <v>0</v>
      </c>
      <c r="L1416" s="14"/>
      <c r="M1416" s="14">
        <f>Разбивка_по_щитам!P1421</f>
        <v>0</v>
      </c>
      <c r="N1416" s="14"/>
    </row>
    <row r="1417" spans="2:14" x14ac:dyDescent="0.2">
      <c r="B1417" s="14">
        <f>Разбивка_по_щитам!B1422</f>
        <v>0</v>
      </c>
      <c r="C1417" s="14">
        <f>Разбивка_по_щитам!C1422</f>
        <v>0</v>
      </c>
      <c r="D1417" s="14">
        <f>Разбивка_по_щитам!F1422</f>
        <v>0</v>
      </c>
      <c r="E1417" s="14">
        <f>Разбивка_по_щитам!H1422</f>
        <v>0</v>
      </c>
      <c r="F1417" s="14">
        <f>Разбивка_по_щитам!I1422</f>
        <v>0</v>
      </c>
      <c r="G1417" s="14">
        <f>Разбивка_по_щитам!J1422</f>
        <v>0</v>
      </c>
      <c r="H1417" s="14">
        <f>Разбивка_по_щитам!K1422</f>
        <v>0</v>
      </c>
      <c r="I1417" s="14">
        <f>Разбивка_по_щитам!L1422</f>
        <v>0</v>
      </c>
      <c r="J1417" s="14">
        <f>Разбивка_по_щитам!M1422</f>
        <v>0</v>
      </c>
      <c r="K1417" s="14">
        <f>Разбивка_по_щитам!N1422</f>
        <v>0</v>
      </c>
      <c r="L1417" s="14"/>
      <c r="M1417" s="14">
        <f>Разбивка_по_щитам!P1422</f>
        <v>0</v>
      </c>
      <c r="N1417" s="14"/>
    </row>
    <row r="1418" spans="2:14" x14ac:dyDescent="0.2">
      <c r="B1418" s="14">
        <f>Разбивка_по_щитам!B1423</f>
        <v>0</v>
      </c>
      <c r="C1418" s="14">
        <f>Разбивка_по_щитам!C1423</f>
        <v>0</v>
      </c>
      <c r="D1418" s="14">
        <f>Разбивка_по_щитам!F1423</f>
        <v>0</v>
      </c>
      <c r="E1418" s="14">
        <f>Разбивка_по_щитам!H1423</f>
        <v>0</v>
      </c>
      <c r="F1418" s="14">
        <f>Разбивка_по_щитам!I1423</f>
        <v>0</v>
      </c>
      <c r="G1418" s="14">
        <f>Разбивка_по_щитам!J1423</f>
        <v>0</v>
      </c>
      <c r="H1418" s="14">
        <f>Разбивка_по_щитам!K1423</f>
        <v>0</v>
      </c>
      <c r="I1418" s="14">
        <f>Разбивка_по_щитам!L1423</f>
        <v>0</v>
      </c>
      <c r="J1418" s="14">
        <f>Разбивка_по_щитам!M1423</f>
        <v>0</v>
      </c>
      <c r="K1418" s="14">
        <f>Разбивка_по_щитам!N1423</f>
        <v>0</v>
      </c>
      <c r="L1418" s="14"/>
      <c r="M1418" s="14">
        <f>Разбивка_по_щитам!P1423</f>
        <v>0</v>
      </c>
      <c r="N1418" s="14"/>
    </row>
    <row r="1419" spans="2:14" x14ac:dyDescent="0.2">
      <c r="B1419" s="14">
        <f>Разбивка_по_щитам!B1424</f>
        <v>0</v>
      </c>
      <c r="C1419" s="14">
        <f>Разбивка_по_щитам!C1424</f>
        <v>0</v>
      </c>
      <c r="D1419" s="14">
        <f>Разбивка_по_щитам!F1424</f>
        <v>0</v>
      </c>
      <c r="E1419" s="14">
        <f>Разбивка_по_щитам!H1424</f>
        <v>0</v>
      </c>
      <c r="F1419" s="14">
        <f>Разбивка_по_щитам!I1424</f>
        <v>0</v>
      </c>
      <c r="G1419" s="14">
        <f>Разбивка_по_щитам!J1424</f>
        <v>0</v>
      </c>
      <c r="H1419" s="14">
        <f>Разбивка_по_щитам!K1424</f>
        <v>0</v>
      </c>
      <c r="I1419" s="14">
        <f>Разбивка_по_щитам!L1424</f>
        <v>0</v>
      </c>
      <c r="J1419" s="14">
        <f>Разбивка_по_щитам!M1424</f>
        <v>0</v>
      </c>
      <c r="K1419" s="14">
        <f>Разбивка_по_щитам!N1424</f>
        <v>0</v>
      </c>
      <c r="L1419" s="14"/>
      <c r="M1419" s="14">
        <f>Разбивка_по_щитам!P1424</f>
        <v>0</v>
      </c>
      <c r="N1419" s="14"/>
    </row>
    <row r="1420" spans="2:14" x14ac:dyDescent="0.2">
      <c r="B1420" s="14">
        <f>Разбивка_по_щитам!B1425</f>
        <v>0</v>
      </c>
      <c r="C1420" s="14">
        <f>Разбивка_по_щитам!C1425</f>
        <v>0</v>
      </c>
      <c r="D1420" s="14">
        <f>Разбивка_по_щитам!F1425</f>
        <v>0</v>
      </c>
      <c r="E1420" s="14">
        <f>Разбивка_по_щитам!H1425</f>
        <v>0</v>
      </c>
      <c r="F1420" s="14">
        <f>Разбивка_по_щитам!I1425</f>
        <v>0</v>
      </c>
      <c r="G1420" s="14">
        <f>Разбивка_по_щитам!J1425</f>
        <v>0</v>
      </c>
      <c r="H1420" s="14">
        <f>Разбивка_по_щитам!K1425</f>
        <v>0</v>
      </c>
      <c r="I1420" s="14">
        <f>Разбивка_по_щитам!L1425</f>
        <v>0</v>
      </c>
      <c r="J1420" s="14">
        <f>Разбивка_по_щитам!M1425</f>
        <v>0</v>
      </c>
      <c r="K1420" s="14">
        <f>Разбивка_по_щитам!N1425</f>
        <v>0</v>
      </c>
      <c r="L1420" s="14"/>
      <c r="M1420" s="14">
        <f>Разбивка_по_щитам!P1425</f>
        <v>0</v>
      </c>
      <c r="N1420" s="14"/>
    </row>
    <row r="1421" spans="2:14" x14ac:dyDescent="0.2">
      <c r="B1421" s="14">
        <f>Разбивка_по_щитам!B1426</f>
        <v>0</v>
      </c>
      <c r="C1421" s="14">
        <f>Разбивка_по_щитам!C1426</f>
        <v>0</v>
      </c>
      <c r="D1421" s="14">
        <f>Разбивка_по_щитам!F1426</f>
        <v>0</v>
      </c>
      <c r="E1421" s="14">
        <f>Разбивка_по_щитам!H1426</f>
        <v>0</v>
      </c>
      <c r="F1421" s="14">
        <f>Разбивка_по_щитам!I1426</f>
        <v>0</v>
      </c>
      <c r="G1421" s="14">
        <f>Разбивка_по_щитам!J1426</f>
        <v>0</v>
      </c>
      <c r="H1421" s="14">
        <f>Разбивка_по_щитам!K1426</f>
        <v>0</v>
      </c>
      <c r="I1421" s="14">
        <f>Разбивка_по_щитам!L1426</f>
        <v>0</v>
      </c>
      <c r="J1421" s="14">
        <f>Разбивка_по_щитам!M1426</f>
        <v>0</v>
      </c>
      <c r="K1421" s="14">
        <f>Разбивка_по_щитам!N1426</f>
        <v>0</v>
      </c>
      <c r="L1421" s="14"/>
      <c r="M1421" s="14">
        <f>Разбивка_по_щитам!P1426</f>
        <v>0</v>
      </c>
      <c r="N1421" s="14"/>
    </row>
    <row r="1422" spans="2:14" x14ac:dyDescent="0.2">
      <c r="B1422" s="14">
        <f>Разбивка_по_щитам!B1427</f>
        <v>0</v>
      </c>
      <c r="C1422" s="14">
        <f>Разбивка_по_щитам!C1427</f>
        <v>0</v>
      </c>
      <c r="D1422" s="14">
        <f>Разбивка_по_щитам!F1427</f>
        <v>0</v>
      </c>
      <c r="E1422" s="14">
        <f>Разбивка_по_щитам!H1427</f>
        <v>0</v>
      </c>
      <c r="F1422" s="14">
        <f>Разбивка_по_щитам!I1427</f>
        <v>0</v>
      </c>
      <c r="G1422" s="14">
        <f>Разбивка_по_щитам!J1427</f>
        <v>0</v>
      </c>
      <c r="H1422" s="14">
        <f>Разбивка_по_щитам!K1427</f>
        <v>0</v>
      </c>
      <c r="I1422" s="14">
        <f>Разбивка_по_щитам!L1427</f>
        <v>0</v>
      </c>
      <c r="J1422" s="14">
        <f>Разбивка_по_щитам!M1427</f>
        <v>0</v>
      </c>
      <c r="K1422" s="14">
        <f>Разбивка_по_щитам!N1427</f>
        <v>0</v>
      </c>
      <c r="L1422" s="14"/>
      <c r="M1422" s="14">
        <f>Разбивка_по_щитам!P1427</f>
        <v>0</v>
      </c>
      <c r="N1422" s="14"/>
    </row>
    <row r="1423" spans="2:14" x14ac:dyDescent="0.2">
      <c r="B1423" s="14">
        <f>Разбивка_по_щитам!B1428</f>
        <v>0</v>
      </c>
      <c r="C1423" s="14">
        <f>Разбивка_по_щитам!C1428</f>
        <v>0</v>
      </c>
      <c r="D1423" s="14">
        <f>Разбивка_по_щитам!F1428</f>
        <v>0</v>
      </c>
      <c r="E1423" s="14">
        <f>Разбивка_по_щитам!H1428</f>
        <v>0</v>
      </c>
      <c r="F1423" s="14">
        <f>Разбивка_по_щитам!I1428</f>
        <v>0</v>
      </c>
      <c r="G1423" s="14">
        <f>Разбивка_по_щитам!J1428</f>
        <v>0</v>
      </c>
      <c r="H1423" s="14">
        <f>Разбивка_по_щитам!K1428</f>
        <v>0</v>
      </c>
      <c r="I1423" s="14">
        <f>Разбивка_по_щитам!L1428</f>
        <v>0</v>
      </c>
      <c r="J1423" s="14">
        <f>Разбивка_по_щитам!M1428</f>
        <v>0</v>
      </c>
      <c r="K1423" s="14">
        <f>Разбивка_по_щитам!N1428</f>
        <v>0</v>
      </c>
      <c r="L1423" s="14"/>
      <c r="M1423" s="14">
        <f>Разбивка_по_щитам!P1428</f>
        <v>0</v>
      </c>
      <c r="N1423" s="14"/>
    </row>
    <row r="1424" spans="2:14" x14ac:dyDescent="0.2">
      <c r="B1424" s="14">
        <f>Разбивка_по_щитам!B1429</f>
        <v>0</v>
      </c>
      <c r="C1424" s="14">
        <f>Разбивка_по_щитам!C1429</f>
        <v>0</v>
      </c>
      <c r="D1424" s="14">
        <f>Разбивка_по_щитам!F1429</f>
        <v>0</v>
      </c>
      <c r="E1424" s="14">
        <f>Разбивка_по_щитам!H1429</f>
        <v>0</v>
      </c>
      <c r="F1424" s="14">
        <f>Разбивка_по_щитам!I1429</f>
        <v>0</v>
      </c>
      <c r="G1424" s="14">
        <f>Разбивка_по_щитам!J1429</f>
        <v>0</v>
      </c>
      <c r="H1424" s="14">
        <f>Разбивка_по_щитам!K1429</f>
        <v>0</v>
      </c>
      <c r="I1424" s="14">
        <f>Разбивка_по_щитам!L1429</f>
        <v>0</v>
      </c>
      <c r="J1424" s="14">
        <f>Разбивка_по_щитам!M1429</f>
        <v>0</v>
      </c>
      <c r="K1424" s="14">
        <f>Разбивка_по_щитам!N1429</f>
        <v>0</v>
      </c>
      <c r="L1424" s="14"/>
      <c r="M1424" s="14">
        <f>Разбивка_по_щитам!P1429</f>
        <v>0</v>
      </c>
      <c r="N1424" s="14"/>
    </row>
    <row r="1425" spans="2:14" x14ac:dyDescent="0.2">
      <c r="B1425" s="14">
        <f>Разбивка_по_щитам!B1430</f>
        <v>0</v>
      </c>
      <c r="C1425" s="14">
        <f>Разбивка_по_щитам!C1430</f>
        <v>0</v>
      </c>
      <c r="D1425" s="14">
        <f>Разбивка_по_щитам!F1430</f>
        <v>0</v>
      </c>
      <c r="E1425" s="14">
        <f>Разбивка_по_щитам!H1430</f>
        <v>0</v>
      </c>
      <c r="F1425" s="14">
        <f>Разбивка_по_щитам!I1430</f>
        <v>0</v>
      </c>
      <c r="G1425" s="14">
        <f>Разбивка_по_щитам!J1430</f>
        <v>0</v>
      </c>
      <c r="H1425" s="14">
        <f>Разбивка_по_щитам!K1430</f>
        <v>0</v>
      </c>
      <c r="I1425" s="14">
        <f>Разбивка_по_щитам!L1430</f>
        <v>0</v>
      </c>
      <c r="J1425" s="14">
        <f>Разбивка_по_щитам!M1430</f>
        <v>0</v>
      </c>
      <c r="K1425" s="14">
        <f>Разбивка_по_щитам!N1430</f>
        <v>0</v>
      </c>
      <c r="L1425" s="14"/>
      <c r="M1425" s="14">
        <f>Разбивка_по_щитам!P1430</f>
        <v>0</v>
      </c>
      <c r="N1425" s="14"/>
    </row>
    <row r="1426" spans="2:14" x14ac:dyDescent="0.2">
      <c r="B1426" s="14">
        <f>Разбивка_по_щитам!B1431</f>
        <v>0</v>
      </c>
      <c r="C1426" s="14">
        <f>Разбивка_по_щитам!C1431</f>
        <v>0</v>
      </c>
      <c r="D1426" s="14">
        <f>Разбивка_по_щитам!F1431</f>
        <v>0</v>
      </c>
      <c r="E1426" s="14">
        <f>Разбивка_по_щитам!H1431</f>
        <v>0</v>
      </c>
      <c r="F1426" s="14">
        <f>Разбивка_по_щитам!I1431</f>
        <v>0</v>
      </c>
      <c r="G1426" s="14">
        <f>Разбивка_по_щитам!J1431</f>
        <v>0</v>
      </c>
      <c r="H1426" s="14">
        <f>Разбивка_по_щитам!K1431</f>
        <v>0</v>
      </c>
      <c r="I1426" s="14">
        <f>Разбивка_по_щитам!L1431</f>
        <v>0</v>
      </c>
      <c r="J1426" s="14">
        <f>Разбивка_по_щитам!M1431</f>
        <v>0</v>
      </c>
      <c r="K1426" s="14">
        <f>Разбивка_по_щитам!N1431</f>
        <v>0</v>
      </c>
      <c r="L1426" s="14"/>
      <c r="M1426" s="14">
        <f>Разбивка_по_щитам!P1431</f>
        <v>0</v>
      </c>
      <c r="N1426" s="14"/>
    </row>
    <row r="1427" spans="2:14" x14ac:dyDescent="0.2">
      <c r="B1427" s="14">
        <f>Разбивка_по_щитам!B1432</f>
        <v>0</v>
      </c>
      <c r="C1427" s="14">
        <f>Разбивка_по_щитам!C1432</f>
        <v>0</v>
      </c>
      <c r="D1427" s="14">
        <f>Разбивка_по_щитам!F1432</f>
        <v>0</v>
      </c>
      <c r="E1427" s="14">
        <f>Разбивка_по_щитам!H1432</f>
        <v>0</v>
      </c>
      <c r="F1427" s="14">
        <f>Разбивка_по_щитам!I1432</f>
        <v>0</v>
      </c>
      <c r="G1427" s="14">
        <f>Разбивка_по_щитам!J1432</f>
        <v>0</v>
      </c>
      <c r="H1427" s="14">
        <f>Разбивка_по_щитам!K1432</f>
        <v>0</v>
      </c>
      <c r="I1427" s="14">
        <f>Разбивка_по_щитам!L1432</f>
        <v>0</v>
      </c>
      <c r="J1427" s="14">
        <f>Разбивка_по_щитам!M1432</f>
        <v>0</v>
      </c>
      <c r="K1427" s="14">
        <f>Разбивка_по_щитам!N1432</f>
        <v>0</v>
      </c>
      <c r="L1427" s="14"/>
      <c r="M1427" s="14">
        <f>Разбивка_по_щитам!P1432</f>
        <v>0</v>
      </c>
      <c r="N1427" s="14"/>
    </row>
    <row r="1428" spans="2:14" x14ac:dyDescent="0.2">
      <c r="B1428" s="14">
        <f>Разбивка_по_щитам!B1433</f>
        <v>0</v>
      </c>
      <c r="C1428" s="14">
        <f>Разбивка_по_щитам!C1433</f>
        <v>0</v>
      </c>
      <c r="D1428" s="14">
        <f>Разбивка_по_щитам!F1433</f>
        <v>0</v>
      </c>
      <c r="E1428" s="14">
        <f>Разбивка_по_щитам!H1433</f>
        <v>0</v>
      </c>
      <c r="F1428" s="14">
        <f>Разбивка_по_щитам!I1433</f>
        <v>0</v>
      </c>
      <c r="G1428" s="14">
        <f>Разбивка_по_щитам!J1433</f>
        <v>0</v>
      </c>
      <c r="H1428" s="14">
        <f>Разбивка_по_щитам!K1433</f>
        <v>0</v>
      </c>
      <c r="I1428" s="14">
        <f>Разбивка_по_щитам!L1433</f>
        <v>0</v>
      </c>
      <c r="J1428" s="14">
        <f>Разбивка_по_щитам!M1433</f>
        <v>0</v>
      </c>
      <c r="K1428" s="14">
        <f>Разбивка_по_щитам!N1433</f>
        <v>0</v>
      </c>
      <c r="L1428" s="14"/>
      <c r="M1428" s="14">
        <f>Разбивка_по_щитам!P1433</f>
        <v>0</v>
      </c>
      <c r="N1428" s="14"/>
    </row>
    <row r="1429" spans="2:14" x14ac:dyDescent="0.2">
      <c r="B1429" s="14">
        <f>Разбивка_по_щитам!B1434</f>
        <v>0</v>
      </c>
      <c r="C1429" s="14">
        <f>Разбивка_по_щитам!C1434</f>
        <v>0</v>
      </c>
      <c r="D1429" s="14">
        <f>Разбивка_по_щитам!F1434</f>
        <v>0</v>
      </c>
      <c r="E1429" s="14">
        <f>Разбивка_по_щитам!H1434</f>
        <v>0</v>
      </c>
      <c r="F1429" s="14">
        <f>Разбивка_по_щитам!I1434</f>
        <v>0</v>
      </c>
      <c r="G1429" s="14">
        <f>Разбивка_по_щитам!J1434</f>
        <v>0</v>
      </c>
      <c r="H1429" s="14">
        <f>Разбивка_по_щитам!K1434</f>
        <v>0</v>
      </c>
      <c r="I1429" s="14">
        <f>Разбивка_по_щитам!L1434</f>
        <v>0</v>
      </c>
      <c r="J1429" s="14">
        <f>Разбивка_по_щитам!M1434</f>
        <v>0</v>
      </c>
      <c r="K1429" s="14">
        <f>Разбивка_по_щитам!N1434</f>
        <v>0</v>
      </c>
      <c r="L1429" s="14"/>
      <c r="M1429" s="14">
        <f>Разбивка_по_щитам!P1434</f>
        <v>0</v>
      </c>
      <c r="N1429" s="14"/>
    </row>
    <row r="1430" spans="2:14" x14ac:dyDescent="0.2">
      <c r="B1430" s="14">
        <f>Разбивка_по_щитам!B1435</f>
        <v>0</v>
      </c>
      <c r="C1430" s="14">
        <f>Разбивка_по_щитам!C1435</f>
        <v>0</v>
      </c>
      <c r="D1430" s="14">
        <f>Разбивка_по_щитам!F1435</f>
        <v>0</v>
      </c>
      <c r="E1430" s="14">
        <f>Разбивка_по_щитам!H1435</f>
        <v>0</v>
      </c>
      <c r="F1430" s="14">
        <f>Разбивка_по_щитам!I1435</f>
        <v>0</v>
      </c>
      <c r="G1430" s="14">
        <f>Разбивка_по_щитам!J1435</f>
        <v>0</v>
      </c>
      <c r="H1430" s="14">
        <f>Разбивка_по_щитам!K1435</f>
        <v>0</v>
      </c>
      <c r="I1430" s="14">
        <f>Разбивка_по_щитам!L1435</f>
        <v>0</v>
      </c>
      <c r="J1430" s="14">
        <f>Разбивка_по_щитам!M1435</f>
        <v>0</v>
      </c>
      <c r="K1430" s="14">
        <f>Разбивка_по_щитам!N1435</f>
        <v>0</v>
      </c>
      <c r="L1430" s="14"/>
      <c r="M1430" s="14">
        <f>Разбивка_по_щитам!P1435</f>
        <v>0</v>
      </c>
      <c r="N1430" s="14"/>
    </row>
    <row r="1431" spans="2:14" x14ac:dyDescent="0.2">
      <c r="B1431" s="14">
        <f>Разбивка_по_щитам!B1436</f>
        <v>0</v>
      </c>
      <c r="C1431" s="14">
        <f>Разбивка_по_щитам!C1436</f>
        <v>0</v>
      </c>
      <c r="D1431" s="14">
        <f>Разбивка_по_щитам!F1436</f>
        <v>0</v>
      </c>
      <c r="E1431" s="14">
        <f>Разбивка_по_щитам!H1436</f>
        <v>0</v>
      </c>
      <c r="F1431" s="14">
        <f>Разбивка_по_щитам!I1436</f>
        <v>0</v>
      </c>
      <c r="G1431" s="14">
        <f>Разбивка_по_щитам!J1436</f>
        <v>0</v>
      </c>
      <c r="H1431" s="14">
        <f>Разбивка_по_щитам!K1436</f>
        <v>0</v>
      </c>
      <c r="I1431" s="14">
        <f>Разбивка_по_щитам!L1436</f>
        <v>0</v>
      </c>
      <c r="J1431" s="14">
        <f>Разбивка_по_щитам!M1436</f>
        <v>0</v>
      </c>
      <c r="K1431" s="14">
        <f>Разбивка_по_щитам!N1436</f>
        <v>0</v>
      </c>
      <c r="L1431" s="14"/>
      <c r="M1431" s="14">
        <f>Разбивка_по_щитам!P1436</f>
        <v>0</v>
      </c>
      <c r="N1431" s="14"/>
    </row>
    <row r="1432" spans="2:14" x14ac:dyDescent="0.2">
      <c r="B1432" s="14">
        <f>Разбивка_по_щитам!B1437</f>
        <v>0</v>
      </c>
      <c r="C1432" s="14">
        <f>Разбивка_по_щитам!C1437</f>
        <v>0</v>
      </c>
      <c r="D1432" s="14">
        <f>Разбивка_по_щитам!F1437</f>
        <v>0</v>
      </c>
      <c r="E1432" s="14">
        <f>Разбивка_по_щитам!H1437</f>
        <v>0</v>
      </c>
      <c r="F1432" s="14">
        <f>Разбивка_по_щитам!I1437</f>
        <v>0</v>
      </c>
      <c r="G1432" s="14">
        <f>Разбивка_по_щитам!J1437</f>
        <v>0</v>
      </c>
      <c r="H1432" s="14">
        <f>Разбивка_по_щитам!K1437</f>
        <v>0</v>
      </c>
      <c r="I1432" s="14">
        <f>Разбивка_по_щитам!L1437</f>
        <v>0</v>
      </c>
      <c r="J1432" s="14">
        <f>Разбивка_по_щитам!M1437</f>
        <v>0</v>
      </c>
      <c r="K1432" s="14">
        <f>Разбивка_по_щитам!N1437</f>
        <v>0</v>
      </c>
      <c r="L1432" s="14"/>
      <c r="M1432" s="14">
        <f>Разбивка_по_щитам!P1437</f>
        <v>0</v>
      </c>
      <c r="N1432" s="14"/>
    </row>
    <row r="1433" spans="2:14" x14ac:dyDescent="0.2">
      <c r="B1433" s="14">
        <f>Разбивка_по_щитам!B1438</f>
        <v>0</v>
      </c>
      <c r="C1433" s="14">
        <f>Разбивка_по_щитам!C1438</f>
        <v>0</v>
      </c>
      <c r="D1433" s="14">
        <f>Разбивка_по_щитам!F1438</f>
        <v>0</v>
      </c>
      <c r="E1433" s="14">
        <f>Разбивка_по_щитам!H1438</f>
        <v>0</v>
      </c>
      <c r="F1433" s="14">
        <f>Разбивка_по_щитам!I1438</f>
        <v>0</v>
      </c>
      <c r="G1433" s="14">
        <f>Разбивка_по_щитам!J1438</f>
        <v>0</v>
      </c>
      <c r="H1433" s="14">
        <f>Разбивка_по_щитам!K1438</f>
        <v>0</v>
      </c>
      <c r="I1433" s="14">
        <f>Разбивка_по_щитам!L1438</f>
        <v>0</v>
      </c>
      <c r="J1433" s="14">
        <f>Разбивка_по_щитам!M1438</f>
        <v>0</v>
      </c>
      <c r="K1433" s="14">
        <f>Разбивка_по_щитам!N1438</f>
        <v>0</v>
      </c>
      <c r="L1433" s="14"/>
      <c r="M1433" s="14">
        <f>Разбивка_по_щитам!P1438</f>
        <v>0</v>
      </c>
      <c r="N1433" s="14"/>
    </row>
    <row r="1434" spans="2:14" x14ac:dyDescent="0.2">
      <c r="B1434" s="14">
        <f>Разбивка_по_щитам!B1439</f>
        <v>0</v>
      </c>
      <c r="C1434" s="14">
        <f>Разбивка_по_щитам!C1439</f>
        <v>0</v>
      </c>
      <c r="D1434" s="14">
        <f>Разбивка_по_щитам!F1439</f>
        <v>0</v>
      </c>
      <c r="E1434" s="14">
        <f>Разбивка_по_щитам!H1439</f>
        <v>0</v>
      </c>
      <c r="F1434" s="14">
        <f>Разбивка_по_щитам!I1439</f>
        <v>0</v>
      </c>
      <c r="G1434" s="14">
        <f>Разбивка_по_щитам!J1439</f>
        <v>0</v>
      </c>
      <c r="H1434" s="14">
        <f>Разбивка_по_щитам!K1439</f>
        <v>0</v>
      </c>
      <c r="I1434" s="14">
        <f>Разбивка_по_щитам!L1439</f>
        <v>0</v>
      </c>
      <c r="J1434" s="14">
        <f>Разбивка_по_щитам!M1439</f>
        <v>0</v>
      </c>
      <c r="K1434" s="14">
        <f>Разбивка_по_щитам!N1439</f>
        <v>0</v>
      </c>
      <c r="L1434" s="14"/>
      <c r="M1434" s="14">
        <f>Разбивка_по_щитам!P1439</f>
        <v>0</v>
      </c>
      <c r="N1434" s="14"/>
    </row>
    <row r="1435" spans="2:14" x14ac:dyDescent="0.2">
      <c r="B1435" s="14">
        <f>Разбивка_по_щитам!B1440</f>
        <v>0</v>
      </c>
      <c r="C1435" s="14">
        <f>Разбивка_по_щитам!C1440</f>
        <v>0</v>
      </c>
      <c r="D1435" s="14">
        <f>Разбивка_по_щитам!F1440</f>
        <v>0</v>
      </c>
      <c r="E1435" s="14">
        <f>Разбивка_по_щитам!H1440</f>
        <v>0</v>
      </c>
      <c r="F1435" s="14">
        <f>Разбивка_по_щитам!I1440</f>
        <v>0</v>
      </c>
      <c r="G1435" s="14">
        <f>Разбивка_по_щитам!J1440</f>
        <v>0</v>
      </c>
      <c r="H1435" s="14">
        <f>Разбивка_по_щитам!K1440</f>
        <v>0</v>
      </c>
      <c r="I1435" s="14">
        <f>Разбивка_по_щитам!L1440</f>
        <v>0</v>
      </c>
      <c r="J1435" s="14">
        <f>Разбивка_по_щитам!M1440</f>
        <v>0</v>
      </c>
      <c r="K1435" s="14">
        <f>Разбивка_по_щитам!N1440</f>
        <v>0</v>
      </c>
      <c r="L1435" s="14"/>
      <c r="M1435" s="14">
        <f>Разбивка_по_щитам!P1440</f>
        <v>0</v>
      </c>
      <c r="N1435" s="14"/>
    </row>
    <row r="1436" spans="2:14" x14ac:dyDescent="0.2">
      <c r="B1436" s="14">
        <f>Разбивка_по_щитам!B1441</f>
        <v>0</v>
      </c>
      <c r="C1436" s="14">
        <f>Разбивка_по_щитам!C1441</f>
        <v>0</v>
      </c>
      <c r="D1436" s="14">
        <f>Разбивка_по_щитам!F1441</f>
        <v>0</v>
      </c>
      <c r="E1436" s="14">
        <f>Разбивка_по_щитам!H1441</f>
        <v>0</v>
      </c>
      <c r="F1436" s="14">
        <f>Разбивка_по_щитам!I1441</f>
        <v>0</v>
      </c>
      <c r="G1436" s="14">
        <f>Разбивка_по_щитам!J1441</f>
        <v>0</v>
      </c>
      <c r="H1436" s="14">
        <f>Разбивка_по_щитам!K1441</f>
        <v>0</v>
      </c>
      <c r="I1436" s="14">
        <f>Разбивка_по_щитам!L1441</f>
        <v>0</v>
      </c>
      <c r="J1436" s="14">
        <f>Разбивка_по_щитам!M1441</f>
        <v>0</v>
      </c>
      <c r="K1436" s="14">
        <f>Разбивка_по_щитам!N1441</f>
        <v>0</v>
      </c>
      <c r="L1436" s="14"/>
      <c r="M1436" s="14">
        <f>Разбивка_по_щитам!P1441</f>
        <v>0</v>
      </c>
      <c r="N1436" s="14"/>
    </row>
    <row r="1437" spans="2:14" x14ac:dyDescent="0.2">
      <c r="B1437" s="14">
        <f>Разбивка_по_щитам!B1442</f>
        <v>0</v>
      </c>
      <c r="C1437" s="14">
        <f>Разбивка_по_щитам!C1442</f>
        <v>0</v>
      </c>
      <c r="D1437" s="14">
        <f>Разбивка_по_щитам!F1442</f>
        <v>0</v>
      </c>
      <c r="E1437" s="14">
        <f>Разбивка_по_щитам!H1442</f>
        <v>0</v>
      </c>
      <c r="F1437" s="14">
        <f>Разбивка_по_щитам!I1442</f>
        <v>0</v>
      </c>
      <c r="G1437" s="14">
        <f>Разбивка_по_щитам!J1442</f>
        <v>0</v>
      </c>
      <c r="H1437" s="14">
        <f>Разбивка_по_щитам!K1442</f>
        <v>0</v>
      </c>
      <c r="I1437" s="14">
        <f>Разбивка_по_щитам!L1442</f>
        <v>0</v>
      </c>
      <c r="J1437" s="14">
        <f>Разбивка_по_щитам!M1442</f>
        <v>0</v>
      </c>
      <c r="K1437" s="14">
        <f>Разбивка_по_щитам!N1442</f>
        <v>0</v>
      </c>
      <c r="L1437" s="14"/>
      <c r="M1437" s="14">
        <f>Разбивка_по_щитам!P1442</f>
        <v>0</v>
      </c>
      <c r="N1437" s="14"/>
    </row>
    <row r="1438" spans="2:14" x14ac:dyDescent="0.2">
      <c r="B1438" s="14">
        <f>Разбивка_по_щитам!B1443</f>
        <v>0</v>
      </c>
      <c r="C1438" s="14">
        <f>Разбивка_по_щитам!C1443</f>
        <v>0</v>
      </c>
      <c r="D1438" s="14">
        <f>Разбивка_по_щитам!F1443</f>
        <v>0</v>
      </c>
      <c r="E1438" s="14">
        <f>Разбивка_по_щитам!H1443</f>
        <v>0</v>
      </c>
      <c r="F1438" s="14">
        <f>Разбивка_по_щитам!I1443</f>
        <v>0</v>
      </c>
      <c r="G1438" s="14">
        <f>Разбивка_по_щитам!J1443</f>
        <v>0</v>
      </c>
      <c r="H1438" s="14">
        <f>Разбивка_по_щитам!K1443</f>
        <v>0</v>
      </c>
      <c r="I1438" s="14">
        <f>Разбивка_по_щитам!L1443</f>
        <v>0</v>
      </c>
      <c r="J1438" s="14">
        <f>Разбивка_по_щитам!M1443</f>
        <v>0</v>
      </c>
      <c r="K1438" s="14">
        <f>Разбивка_по_щитам!N1443</f>
        <v>0</v>
      </c>
      <c r="L1438" s="14"/>
      <c r="M1438" s="14">
        <f>Разбивка_по_щитам!P1443</f>
        <v>0</v>
      </c>
      <c r="N1438" s="14"/>
    </row>
    <row r="1439" spans="2:14" x14ac:dyDescent="0.2">
      <c r="B1439" s="14">
        <f>Разбивка_по_щитам!B1444</f>
        <v>0</v>
      </c>
      <c r="C1439" s="14">
        <f>Разбивка_по_щитам!C1444</f>
        <v>0</v>
      </c>
      <c r="D1439" s="14">
        <f>Разбивка_по_щитам!F1444</f>
        <v>0</v>
      </c>
      <c r="E1439" s="14">
        <f>Разбивка_по_щитам!H1444</f>
        <v>0</v>
      </c>
      <c r="F1439" s="14">
        <f>Разбивка_по_щитам!I1444</f>
        <v>0</v>
      </c>
      <c r="G1439" s="14">
        <f>Разбивка_по_щитам!J1444</f>
        <v>0</v>
      </c>
      <c r="H1439" s="14">
        <f>Разбивка_по_щитам!K1444</f>
        <v>0</v>
      </c>
      <c r="I1439" s="14">
        <f>Разбивка_по_щитам!L1444</f>
        <v>0</v>
      </c>
      <c r="J1439" s="14">
        <f>Разбивка_по_щитам!M1444</f>
        <v>0</v>
      </c>
      <c r="K1439" s="14">
        <f>Разбивка_по_щитам!N1444</f>
        <v>0</v>
      </c>
      <c r="L1439" s="14"/>
      <c r="M1439" s="14">
        <f>Разбивка_по_щитам!P1444</f>
        <v>0</v>
      </c>
      <c r="N1439" s="14"/>
    </row>
    <row r="1440" spans="2:14" x14ac:dyDescent="0.2">
      <c r="B1440" s="14">
        <f>Разбивка_по_щитам!B1445</f>
        <v>0</v>
      </c>
      <c r="C1440" s="14">
        <f>Разбивка_по_щитам!C1445</f>
        <v>0</v>
      </c>
      <c r="D1440" s="14">
        <f>Разбивка_по_щитам!F1445</f>
        <v>0</v>
      </c>
      <c r="E1440" s="14">
        <f>Разбивка_по_щитам!H1445</f>
        <v>0</v>
      </c>
      <c r="F1440" s="14">
        <f>Разбивка_по_щитам!I1445</f>
        <v>0</v>
      </c>
      <c r="G1440" s="14">
        <f>Разбивка_по_щитам!J1445</f>
        <v>0</v>
      </c>
      <c r="H1440" s="14">
        <f>Разбивка_по_щитам!K1445</f>
        <v>0</v>
      </c>
      <c r="I1440" s="14">
        <f>Разбивка_по_щитам!L1445</f>
        <v>0</v>
      </c>
      <c r="J1440" s="14">
        <f>Разбивка_по_щитам!M1445</f>
        <v>0</v>
      </c>
      <c r="K1440" s="14">
        <f>Разбивка_по_щитам!N1445</f>
        <v>0</v>
      </c>
      <c r="L1440" s="14"/>
      <c r="M1440" s="14">
        <f>Разбивка_по_щитам!P1445</f>
        <v>0</v>
      </c>
      <c r="N1440" s="14"/>
    </row>
    <row r="1441" spans="2:14" x14ac:dyDescent="0.2">
      <c r="B1441" s="14">
        <f>Разбивка_по_щитам!B1446</f>
        <v>0</v>
      </c>
      <c r="C1441" s="14">
        <f>Разбивка_по_щитам!C1446</f>
        <v>0</v>
      </c>
      <c r="D1441" s="14">
        <f>Разбивка_по_щитам!F1446</f>
        <v>0</v>
      </c>
      <c r="E1441" s="14">
        <f>Разбивка_по_щитам!H1446</f>
        <v>0</v>
      </c>
      <c r="F1441" s="14">
        <f>Разбивка_по_щитам!I1446</f>
        <v>0</v>
      </c>
      <c r="G1441" s="14">
        <f>Разбивка_по_щитам!J1446</f>
        <v>0</v>
      </c>
      <c r="H1441" s="14">
        <f>Разбивка_по_щитам!K1446</f>
        <v>0</v>
      </c>
      <c r="I1441" s="14">
        <f>Разбивка_по_щитам!L1446</f>
        <v>0</v>
      </c>
      <c r="J1441" s="14">
        <f>Разбивка_по_щитам!M1446</f>
        <v>0</v>
      </c>
      <c r="K1441" s="14">
        <f>Разбивка_по_щитам!N1446</f>
        <v>0</v>
      </c>
      <c r="L1441" s="14"/>
      <c r="M1441" s="14">
        <f>Разбивка_по_щитам!P1446</f>
        <v>0</v>
      </c>
      <c r="N1441" s="14"/>
    </row>
    <row r="1442" spans="2:14" x14ac:dyDescent="0.2">
      <c r="B1442" s="14">
        <f>Разбивка_по_щитам!B1447</f>
        <v>0</v>
      </c>
      <c r="C1442" s="14">
        <f>Разбивка_по_щитам!C1447</f>
        <v>0</v>
      </c>
      <c r="D1442" s="14">
        <f>Разбивка_по_щитам!F1447</f>
        <v>0</v>
      </c>
      <c r="E1442" s="14">
        <f>Разбивка_по_щитам!H1447</f>
        <v>0</v>
      </c>
      <c r="F1442" s="14">
        <f>Разбивка_по_щитам!I1447</f>
        <v>0</v>
      </c>
      <c r="G1442" s="14">
        <f>Разбивка_по_щитам!J1447</f>
        <v>0</v>
      </c>
      <c r="H1442" s="14">
        <f>Разбивка_по_щитам!K1447</f>
        <v>0</v>
      </c>
      <c r="I1442" s="14">
        <f>Разбивка_по_щитам!L1447</f>
        <v>0</v>
      </c>
      <c r="J1442" s="14">
        <f>Разбивка_по_щитам!M1447</f>
        <v>0</v>
      </c>
      <c r="K1442" s="14">
        <f>Разбивка_по_щитам!N1447</f>
        <v>0</v>
      </c>
      <c r="L1442" s="14"/>
      <c r="M1442" s="14">
        <f>Разбивка_по_щитам!P1447</f>
        <v>0</v>
      </c>
      <c r="N1442" s="14"/>
    </row>
    <row r="1443" spans="2:14" x14ac:dyDescent="0.2">
      <c r="B1443" s="14">
        <f>Разбивка_по_щитам!B1448</f>
        <v>0</v>
      </c>
      <c r="C1443" s="14">
        <f>Разбивка_по_щитам!C1448</f>
        <v>0</v>
      </c>
      <c r="D1443" s="14">
        <f>Разбивка_по_щитам!F1448</f>
        <v>0</v>
      </c>
      <c r="E1443" s="14">
        <f>Разбивка_по_щитам!H1448</f>
        <v>0</v>
      </c>
      <c r="F1443" s="14">
        <f>Разбивка_по_щитам!I1448</f>
        <v>0</v>
      </c>
      <c r="G1443" s="14">
        <f>Разбивка_по_щитам!J1448</f>
        <v>0</v>
      </c>
      <c r="H1443" s="14">
        <f>Разбивка_по_щитам!K1448</f>
        <v>0</v>
      </c>
      <c r="I1443" s="14">
        <f>Разбивка_по_щитам!L1448</f>
        <v>0</v>
      </c>
      <c r="J1443" s="14">
        <f>Разбивка_по_щитам!M1448</f>
        <v>0</v>
      </c>
      <c r="K1443" s="14">
        <f>Разбивка_по_щитам!N1448</f>
        <v>0</v>
      </c>
      <c r="L1443" s="14"/>
      <c r="M1443" s="14">
        <f>Разбивка_по_щитам!P1448</f>
        <v>0</v>
      </c>
      <c r="N1443" s="14"/>
    </row>
    <row r="1444" spans="2:14" x14ac:dyDescent="0.2">
      <c r="B1444" s="14">
        <f>Разбивка_по_щитам!B1449</f>
        <v>0</v>
      </c>
      <c r="C1444" s="14">
        <f>Разбивка_по_щитам!C1449</f>
        <v>0</v>
      </c>
      <c r="D1444" s="14">
        <f>Разбивка_по_щитам!F1449</f>
        <v>0</v>
      </c>
      <c r="E1444" s="14">
        <f>Разбивка_по_щитам!H1449</f>
        <v>0</v>
      </c>
      <c r="F1444" s="14">
        <f>Разбивка_по_щитам!I1449</f>
        <v>0</v>
      </c>
      <c r="G1444" s="14">
        <f>Разбивка_по_щитам!J1449</f>
        <v>0</v>
      </c>
      <c r="H1444" s="14">
        <f>Разбивка_по_щитам!K1449</f>
        <v>0</v>
      </c>
      <c r="I1444" s="14">
        <f>Разбивка_по_щитам!L1449</f>
        <v>0</v>
      </c>
      <c r="J1444" s="14">
        <f>Разбивка_по_щитам!M1449</f>
        <v>0</v>
      </c>
      <c r="K1444" s="14">
        <f>Разбивка_по_щитам!N1449</f>
        <v>0</v>
      </c>
      <c r="L1444" s="14"/>
      <c r="M1444" s="14">
        <f>Разбивка_по_щитам!P1449</f>
        <v>0</v>
      </c>
      <c r="N1444" s="14"/>
    </row>
    <row r="1445" spans="2:14" x14ac:dyDescent="0.2">
      <c r="B1445" s="14">
        <f>Разбивка_по_щитам!B1450</f>
        <v>0</v>
      </c>
      <c r="C1445" s="14">
        <f>Разбивка_по_щитам!C1450</f>
        <v>0</v>
      </c>
      <c r="D1445" s="14">
        <f>Разбивка_по_щитам!F1450</f>
        <v>0</v>
      </c>
      <c r="E1445" s="14">
        <f>Разбивка_по_щитам!H1450</f>
        <v>0</v>
      </c>
      <c r="F1445" s="14">
        <f>Разбивка_по_щитам!I1450</f>
        <v>0</v>
      </c>
      <c r="G1445" s="14">
        <f>Разбивка_по_щитам!J1450</f>
        <v>0</v>
      </c>
      <c r="H1445" s="14">
        <f>Разбивка_по_щитам!K1450</f>
        <v>0</v>
      </c>
      <c r="I1445" s="14">
        <f>Разбивка_по_щитам!L1450</f>
        <v>0</v>
      </c>
      <c r="J1445" s="14">
        <f>Разбивка_по_щитам!M1450</f>
        <v>0</v>
      </c>
      <c r="K1445" s="14">
        <f>Разбивка_по_щитам!N1450</f>
        <v>0</v>
      </c>
      <c r="L1445" s="14"/>
      <c r="M1445" s="14">
        <f>Разбивка_по_щитам!P1450</f>
        <v>0</v>
      </c>
      <c r="N1445" s="14"/>
    </row>
    <row r="1446" spans="2:14" x14ac:dyDescent="0.2">
      <c r="B1446" s="14">
        <f>Разбивка_по_щитам!B1451</f>
        <v>0</v>
      </c>
      <c r="C1446" s="14">
        <f>Разбивка_по_щитам!C1451</f>
        <v>0</v>
      </c>
      <c r="D1446" s="14">
        <f>Разбивка_по_щитам!F1451</f>
        <v>0</v>
      </c>
      <c r="E1446" s="14">
        <f>Разбивка_по_щитам!H1451</f>
        <v>0</v>
      </c>
      <c r="F1446" s="14">
        <f>Разбивка_по_щитам!I1451</f>
        <v>0</v>
      </c>
      <c r="G1446" s="14">
        <f>Разбивка_по_щитам!J1451</f>
        <v>0</v>
      </c>
      <c r="H1446" s="14">
        <f>Разбивка_по_щитам!K1451</f>
        <v>0</v>
      </c>
      <c r="I1446" s="14">
        <f>Разбивка_по_щитам!L1451</f>
        <v>0</v>
      </c>
      <c r="J1446" s="14">
        <f>Разбивка_по_щитам!M1451</f>
        <v>0</v>
      </c>
      <c r="K1446" s="14">
        <f>Разбивка_по_щитам!N1451</f>
        <v>0</v>
      </c>
      <c r="L1446" s="14"/>
      <c r="M1446" s="14">
        <f>Разбивка_по_щитам!P1451</f>
        <v>0</v>
      </c>
      <c r="N1446" s="14"/>
    </row>
    <row r="1447" spans="2:14" x14ac:dyDescent="0.2">
      <c r="B1447" s="14">
        <f>Разбивка_по_щитам!B1452</f>
        <v>0</v>
      </c>
      <c r="C1447" s="14">
        <f>Разбивка_по_щитам!C1452</f>
        <v>0</v>
      </c>
      <c r="D1447" s="14">
        <f>Разбивка_по_щитам!F1452</f>
        <v>0</v>
      </c>
      <c r="E1447" s="14">
        <f>Разбивка_по_щитам!H1452</f>
        <v>0</v>
      </c>
      <c r="F1447" s="14">
        <f>Разбивка_по_щитам!I1452</f>
        <v>0</v>
      </c>
      <c r="G1447" s="14">
        <f>Разбивка_по_щитам!J1452</f>
        <v>0</v>
      </c>
      <c r="H1447" s="14">
        <f>Разбивка_по_щитам!K1452</f>
        <v>0</v>
      </c>
      <c r="I1447" s="14">
        <f>Разбивка_по_щитам!L1452</f>
        <v>0</v>
      </c>
      <c r="J1447" s="14">
        <f>Разбивка_по_щитам!M1452</f>
        <v>0</v>
      </c>
      <c r="K1447" s="14">
        <f>Разбивка_по_щитам!N1452</f>
        <v>0</v>
      </c>
      <c r="L1447" s="14"/>
      <c r="M1447" s="14">
        <f>Разбивка_по_щитам!P1452</f>
        <v>0</v>
      </c>
      <c r="N1447" s="14"/>
    </row>
    <row r="1448" spans="2:14" x14ac:dyDescent="0.2">
      <c r="B1448" s="14">
        <f>Разбивка_по_щитам!B1453</f>
        <v>0</v>
      </c>
      <c r="C1448" s="14">
        <f>Разбивка_по_щитам!C1453</f>
        <v>0</v>
      </c>
      <c r="D1448" s="14">
        <f>Разбивка_по_щитам!F1453</f>
        <v>0</v>
      </c>
      <c r="E1448" s="14">
        <f>Разбивка_по_щитам!H1453</f>
        <v>0</v>
      </c>
      <c r="F1448" s="14">
        <f>Разбивка_по_щитам!I1453</f>
        <v>0</v>
      </c>
      <c r="G1448" s="14">
        <f>Разбивка_по_щитам!J1453</f>
        <v>0</v>
      </c>
      <c r="H1448" s="14">
        <f>Разбивка_по_щитам!K1453</f>
        <v>0</v>
      </c>
      <c r="I1448" s="14">
        <f>Разбивка_по_щитам!L1453</f>
        <v>0</v>
      </c>
      <c r="J1448" s="14">
        <f>Разбивка_по_щитам!M1453</f>
        <v>0</v>
      </c>
      <c r="K1448" s="14">
        <f>Разбивка_по_щитам!N1453</f>
        <v>0</v>
      </c>
      <c r="L1448" s="14"/>
      <c r="M1448" s="14">
        <f>Разбивка_по_щитам!P1453</f>
        <v>0</v>
      </c>
      <c r="N1448" s="14"/>
    </row>
    <row r="1449" spans="2:14" x14ac:dyDescent="0.2">
      <c r="B1449" s="14">
        <f>Разбивка_по_щитам!B1454</f>
        <v>0</v>
      </c>
      <c r="C1449" s="14">
        <f>Разбивка_по_щитам!C1454</f>
        <v>0</v>
      </c>
      <c r="D1449" s="14">
        <f>Разбивка_по_щитам!F1454</f>
        <v>0</v>
      </c>
      <c r="E1449" s="14">
        <f>Разбивка_по_щитам!H1454</f>
        <v>0</v>
      </c>
      <c r="F1449" s="14">
        <f>Разбивка_по_щитам!I1454</f>
        <v>0</v>
      </c>
      <c r="G1449" s="14">
        <f>Разбивка_по_щитам!J1454</f>
        <v>0</v>
      </c>
      <c r="H1449" s="14">
        <f>Разбивка_по_щитам!K1454</f>
        <v>0</v>
      </c>
      <c r="I1449" s="14">
        <f>Разбивка_по_щитам!L1454</f>
        <v>0</v>
      </c>
      <c r="J1449" s="14">
        <f>Разбивка_по_щитам!M1454</f>
        <v>0</v>
      </c>
      <c r="K1449" s="14">
        <f>Разбивка_по_щитам!N1454</f>
        <v>0</v>
      </c>
      <c r="L1449" s="14"/>
      <c r="M1449" s="14">
        <f>Разбивка_по_щитам!P1454</f>
        <v>0</v>
      </c>
      <c r="N1449" s="14"/>
    </row>
    <row r="1450" spans="2:14" x14ac:dyDescent="0.2">
      <c r="B1450" s="14">
        <f>Разбивка_по_щитам!B1455</f>
        <v>0</v>
      </c>
      <c r="C1450" s="14">
        <f>Разбивка_по_щитам!C1455</f>
        <v>0</v>
      </c>
      <c r="D1450" s="14">
        <f>Разбивка_по_щитам!F1455</f>
        <v>0</v>
      </c>
      <c r="E1450" s="14">
        <f>Разбивка_по_щитам!H1455</f>
        <v>0</v>
      </c>
      <c r="F1450" s="14">
        <f>Разбивка_по_щитам!I1455</f>
        <v>0</v>
      </c>
      <c r="G1450" s="14">
        <f>Разбивка_по_щитам!J1455</f>
        <v>0</v>
      </c>
      <c r="H1450" s="14">
        <f>Разбивка_по_щитам!K1455</f>
        <v>0</v>
      </c>
      <c r="I1450" s="14">
        <f>Разбивка_по_щитам!L1455</f>
        <v>0</v>
      </c>
      <c r="J1450" s="14">
        <f>Разбивка_по_щитам!M1455</f>
        <v>0</v>
      </c>
      <c r="K1450" s="14">
        <f>Разбивка_по_щитам!N1455</f>
        <v>0</v>
      </c>
      <c r="L1450" s="14"/>
      <c r="M1450" s="14">
        <f>Разбивка_по_щитам!P1455</f>
        <v>0</v>
      </c>
      <c r="N1450" s="14"/>
    </row>
    <row r="1451" spans="2:14" x14ac:dyDescent="0.2">
      <c r="B1451" s="14">
        <f>Разбивка_по_щитам!B1456</f>
        <v>0</v>
      </c>
      <c r="C1451" s="14">
        <f>Разбивка_по_щитам!C1456</f>
        <v>0</v>
      </c>
      <c r="D1451" s="14">
        <f>Разбивка_по_щитам!F1456</f>
        <v>0</v>
      </c>
      <c r="E1451" s="14">
        <f>Разбивка_по_щитам!H1456</f>
        <v>0</v>
      </c>
      <c r="F1451" s="14">
        <f>Разбивка_по_щитам!I1456</f>
        <v>0</v>
      </c>
      <c r="G1451" s="14">
        <f>Разбивка_по_щитам!J1456</f>
        <v>0</v>
      </c>
      <c r="H1451" s="14">
        <f>Разбивка_по_щитам!K1456</f>
        <v>0</v>
      </c>
      <c r="I1451" s="14">
        <f>Разбивка_по_щитам!L1456</f>
        <v>0</v>
      </c>
      <c r="J1451" s="14">
        <f>Разбивка_по_щитам!M1456</f>
        <v>0</v>
      </c>
      <c r="K1451" s="14">
        <f>Разбивка_по_щитам!N1456</f>
        <v>0</v>
      </c>
      <c r="L1451" s="14"/>
      <c r="M1451" s="14">
        <f>Разбивка_по_щитам!P1456</f>
        <v>0</v>
      </c>
      <c r="N1451" s="14"/>
    </row>
    <row r="1452" spans="2:14" x14ac:dyDescent="0.2">
      <c r="B1452" s="14">
        <f>Разбивка_по_щитам!B1457</f>
        <v>0</v>
      </c>
      <c r="C1452" s="14">
        <f>Разбивка_по_щитам!C1457</f>
        <v>0</v>
      </c>
      <c r="D1452" s="14">
        <f>Разбивка_по_щитам!F1457</f>
        <v>0</v>
      </c>
      <c r="E1452" s="14">
        <f>Разбивка_по_щитам!H1457</f>
        <v>0</v>
      </c>
      <c r="F1452" s="14">
        <f>Разбивка_по_щитам!I1457</f>
        <v>0</v>
      </c>
      <c r="G1452" s="14">
        <f>Разбивка_по_щитам!J1457</f>
        <v>0</v>
      </c>
      <c r="H1452" s="14">
        <f>Разбивка_по_щитам!K1457</f>
        <v>0</v>
      </c>
      <c r="I1452" s="14">
        <f>Разбивка_по_щитам!L1457</f>
        <v>0</v>
      </c>
      <c r="J1452" s="14">
        <f>Разбивка_по_щитам!M1457</f>
        <v>0</v>
      </c>
      <c r="K1452" s="14">
        <f>Разбивка_по_щитам!N1457</f>
        <v>0</v>
      </c>
      <c r="L1452" s="14"/>
      <c r="M1452" s="14">
        <f>Разбивка_по_щитам!P1457</f>
        <v>0</v>
      </c>
      <c r="N1452" s="14"/>
    </row>
    <row r="1453" spans="2:14" x14ac:dyDescent="0.2">
      <c r="B1453" s="14">
        <f>Разбивка_по_щитам!B1458</f>
        <v>0</v>
      </c>
      <c r="C1453" s="14">
        <f>Разбивка_по_щитам!C1458</f>
        <v>0</v>
      </c>
      <c r="D1453" s="14">
        <f>Разбивка_по_щитам!F1458</f>
        <v>0</v>
      </c>
      <c r="E1453" s="14">
        <f>Разбивка_по_щитам!H1458</f>
        <v>0</v>
      </c>
      <c r="F1453" s="14">
        <f>Разбивка_по_щитам!I1458</f>
        <v>0</v>
      </c>
      <c r="G1453" s="14">
        <f>Разбивка_по_щитам!J1458</f>
        <v>0</v>
      </c>
      <c r="H1453" s="14">
        <f>Разбивка_по_щитам!K1458</f>
        <v>0</v>
      </c>
      <c r="I1453" s="14">
        <f>Разбивка_по_щитам!L1458</f>
        <v>0</v>
      </c>
      <c r="J1453" s="14">
        <f>Разбивка_по_щитам!M1458</f>
        <v>0</v>
      </c>
      <c r="K1453" s="14">
        <f>Разбивка_по_щитам!N1458</f>
        <v>0</v>
      </c>
      <c r="L1453" s="14"/>
      <c r="M1453" s="14">
        <f>Разбивка_по_щитам!P1458</f>
        <v>0</v>
      </c>
      <c r="N1453" s="14"/>
    </row>
    <row r="1454" spans="2:14" x14ac:dyDescent="0.2">
      <c r="B1454" s="14">
        <f>Разбивка_по_щитам!B1459</f>
        <v>0</v>
      </c>
      <c r="C1454" s="14">
        <f>Разбивка_по_щитам!C1459</f>
        <v>0</v>
      </c>
      <c r="D1454" s="14">
        <f>Разбивка_по_щитам!F1459</f>
        <v>0</v>
      </c>
      <c r="E1454" s="14">
        <f>Разбивка_по_щитам!H1459</f>
        <v>0</v>
      </c>
      <c r="F1454" s="14">
        <f>Разбивка_по_щитам!I1459</f>
        <v>0</v>
      </c>
      <c r="G1454" s="14">
        <f>Разбивка_по_щитам!J1459</f>
        <v>0</v>
      </c>
      <c r="H1454" s="14">
        <f>Разбивка_по_щитам!K1459</f>
        <v>0</v>
      </c>
      <c r="I1454" s="14">
        <f>Разбивка_по_щитам!L1459</f>
        <v>0</v>
      </c>
      <c r="J1454" s="14">
        <f>Разбивка_по_щитам!M1459</f>
        <v>0</v>
      </c>
      <c r="K1454" s="14">
        <f>Разбивка_по_щитам!N1459</f>
        <v>0</v>
      </c>
      <c r="L1454" s="14"/>
      <c r="M1454" s="14">
        <f>Разбивка_по_щитам!P1459</f>
        <v>0</v>
      </c>
      <c r="N1454" s="14"/>
    </row>
    <row r="1455" spans="2:14" x14ac:dyDescent="0.2">
      <c r="B1455" s="14">
        <f>Разбивка_по_щитам!B1460</f>
        <v>0</v>
      </c>
      <c r="C1455" s="14">
        <f>Разбивка_по_щитам!C1460</f>
        <v>0</v>
      </c>
      <c r="D1455" s="14">
        <f>Разбивка_по_щитам!F1460</f>
        <v>0</v>
      </c>
      <c r="E1455" s="14">
        <f>Разбивка_по_щитам!H1460</f>
        <v>0</v>
      </c>
      <c r="F1455" s="14">
        <f>Разбивка_по_щитам!I1460</f>
        <v>0</v>
      </c>
      <c r="G1455" s="14">
        <f>Разбивка_по_щитам!J1460</f>
        <v>0</v>
      </c>
      <c r="H1455" s="14">
        <f>Разбивка_по_щитам!K1460</f>
        <v>0</v>
      </c>
      <c r="I1455" s="14">
        <f>Разбивка_по_щитам!L1460</f>
        <v>0</v>
      </c>
      <c r="J1455" s="14">
        <f>Разбивка_по_щитам!M1460</f>
        <v>0</v>
      </c>
      <c r="K1455" s="14">
        <f>Разбивка_по_щитам!N1460</f>
        <v>0</v>
      </c>
      <c r="L1455" s="14"/>
      <c r="M1455" s="14">
        <f>Разбивка_по_щитам!P1460</f>
        <v>0</v>
      </c>
      <c r="N1455" s="14"/>
    </row>
    <row r="1456" spans="2:14" x14ac:dyDescent="0.2">
      <c r="B1456" s="14">
        <f>Разбивка_по_щитам!B1461</f>
        <v>0</v>
      </c>
      <c r="C1456" s="14">
        <f>Разбивка_по_щитам!C1461</f>
        <v>0</v>
      </c>
      <c r="D1456" s="14">
        <f>Разбивка_по_щитам!F1461</f>
        <v>0</v>
      </c>
      <c r="E1456" s="14">
        <f>Разбивка_по_щитам!H1461</f>
        <v>0</v>
      </c>
      <c r="F1456" s="14">
        <f>Разбивка_по_щитам!I1461</f>
        <v>0</v>
      </c>
      <c r="G1456" s="14">
        <f>Разбивка_по_щитам!J1461</f>
        <v>0</v>
      </c>
      <c r="H1456" s="14">
        <f>Разбивка_по_щитам!K1461</f>
        <v>0</v>
      </c>
      <c r="I1456" s="14">
        <f>Разбивка_по_щитам!L1461</f>
        <v>0</v>
      </c>
      <c r="J1456" s="14">
        <f>Разбивка_по_щитам!M1461</f>
        <v>0</v>
      </c>
      <c r="K1456" s="14">
        <f>Разбивка_по_щитам!N1461</f>
        <v>0</v>
      </c>
      <c r="L1456" s="14"/>
      <c r="M1456" s="14">
        <f>Разбивка_по_щитам!P1461</f>
        <v>0</v>
      </c>
      <c r="N1456" s="14"/>
    </row>
    <row r="1457" spans="2:14" x14ac:dyDescent="0.2">
      <c r="B1457" s="14">
        <f>Разбивка_по_щитам!B1462</f>
        <v>0</v>
      </c>
      <c r="C1457" s="14">
        <f>Разбивка_по_щитам!C1462</f>
        <v>0</v>
      </c>
      <c r="D1457" s="14">
        <f>Разбивка_по_щитам!F1462</f>
        <v>0</v>
      </c>
      <c r="E1457" s="14">
        <f>Разбивка_по_щитам!H1462</f>
        <v>0</v>
      </c>
      <c r="F1457" s="14">
        <f>Разбивка_по_щитам!I1462</f>
        <v>0</v>
      </c>
      <c r="G1457" s="14">
        <f>Разбивка_по_щитам!J1462</f>
        <v>0</v>
      </c>
      <c r="H1457" s="14">
        <f>Разбивка_по_щитам!K1462</f>
        <v>0</v>
      </c>
      <c r="I1457" s="14">
        <f>Разбивка_по_щитам!L1462</f>
        <v>0</v>
      </c>
      <c r="J1457" s="14">
        <f>Разбивка_по_щитам!M1462</f>
        <v>0</v>
      </c>
      <c r="K1457" s="14">
        <f>Разбивка_по_щитам!N1462</f>
        <v>0</v>
      </c>
      <c r="L1457" s="14"/>
      <c r="M1457" s="14">
        <f>Разбивка_по_щитам!P1462</f>
        <v>0</v>
      </c>
      <c r="N1457" s="14"/>
    </row>
    <row r="1458" spans="2:14" x14ac:dyDescent="0.2">
      <c r="B1458" s="14">
        <f>Разбивка_по_щитам!B1463</f>
        <v>0</v>
      </c>
      <c r="C1458" s="14">
        <f>Разбивка_по_щитам!C1463</f>
        <v>0</v>
      </c>
      <c r="D1458" s="14">
        <f>Разбивка_по_щитам!F1463</f>
        <v>0</v>
      </c>
      <c r="E1458" s="14">
        <f>Разбивка_по_щитам!H1463</f>
        <v>0</v>
      </c>
      <c r="F1458" s="14">
        <f>Разбивка_по_щитам!I1463</f>
        <v>0</v>
      </c>
      <c r="G1458" s="14">
        <f>Разбивка_по_щитам!J1463</f>
        <v>0</v>
      </c>
      <c r="H1458" s="14">
        <f>Разбивка_по_щитам!K1463</f>
        <v>0</v>
      </c>
      <c r="I1458" s="14">
        <f>Разбивка_по_щитам!L1463</f>
        <v>0</v>
      </c>
      <c r="J1458" s="14">
        <f>Разбивка_по_щитам!M1463</f>
        <v>0</v>
      </c>
      <c r="K1458" s="14">
        <f>Разбивка_по_щитам!N1463</f>
        <v>0</v>
      </c>
      <c r="L1458" s="14"/>
      <c r="M1458" s="14">
        <f>Разбивка_по_щитам!P1463</f>
        <v>0</v>
      </c>
      <c r="N1458" s="14"/>
    </row>
    <row r="1459" spans="2:14" x14ac:dyDescent="0.2">
      <c r="B1459" s="14">
        <f>Разбивка_по_щитам!B1464</f>
        <v>0</v>
      </c>
      <c r="C1459" s="14">
        <f>Разбивка_по_щитам!C1464</f>
        <v>0</v>
      </c>
      <c r="D1459" s="14">
        <f>Разбивка_по_щитам!F1464</f>
        <v>0</v>
      </c>
      <c r="E1459" s="14">
        <f>Разбивка_по_щитам!H1464</f>
        <v>0</v>
      </c>
      <c r="F1459" s="14">
        <f>Разбивка_по_щитам!I1464</f>
        <v>0</v>
      </c>
      <c r="G1459" s="14">
        <f>Разбивка_по_щитам!J1464</f>
        <v>0</v>
      </c>
      <c r="H1459" s="14">
        <f>Разбивка_по_щитам!K1464</f>
        <v>0</v>
      </c>
      <c r="I1459" s="14">
        <f>Разбивка_по_щитам!L1464</f>
        <v>0</v>
      </c>
      <c r="J1459" s="14">
        <f>Разбивка_по_щитам!M1464</f>
        <v>0</v>
      </c>
      <c r="K1459" s="14">
        <f>Разбивка_по_щитам!N1464</f>
        <v>0</v>
      </c>
      <c r="L1459" s="14"/>
      <c r="M1459" s="14">
        <f>Разбивка_по_щитам!P1464</f>
        <v>0</v>
      </c>
      <c r="N1459" s="14"/>
    </row>
    <row r="1460" spans="2:14" x14ac:dyDescent="0.2">
      <c r="B1460" s="14">
        <f>Разбивка_по_щитам!B1465</f>
        <v>0</v>
      </c>
      <c r="C1460" s="14">
        <f>Разбивка_по_щитам!C1465</f>
        <v>0</v>
      </c>
      <c r="D1460" s="14">
        <f>Разбивка_по_щитам!F1465</f>
        <v>0</v>
      </c>
      <c r="E1460" s="14">
        <f>Разбивка_по_щитам!H1465</f>
        <v>0</v>
      </c>
      <c r="F1460" s="14">
        <f>Разбивка_по_щитам!I1465</f>
        <v>0</v>
      </c>
      <c r="G1460" s="14">
        <f>Разбивка_по_щитам!J1465</f>
        <v>0</v>
      </c>
      <c r="H1460" s="14">
        <f>Разбивка_по_щитам!K1465</f>
        <v>0</v>
      </c>
      <c r="I1460" s="14">
        <f>Разбивка_по_щитам!L1465</f>
        <v>0</v>
      </c>
      <c r="J1460" s="14">
        <f>Разбивка_по_щитам!M1465</f>
        <v>0</v>
      </c>
      <c r="K1460" s="14">
        <f>Разбивка_по_щитам!N1465</f>
        <v>0</v>
      </c>
      <c r="L1460" s="14"/>
      <c r="M1460" s="14">
        <f>Разбивка_по_щитам!P1465</f>
        <v>0</v>
      </c>
      <c r="N1460" s="14"/>
    </row>
    <row r="1461" spans="2:14" x14ac:dyDescent="0.2">
      <c r="B1461" s="14">
        <f>Разбивка_по_щитам!B1466</f>
        <v>0</v>
      </c>
      <c r="C1461" s="14">
        <f>Разбивка_по_щитам!C1466</f>
        <v>0</v>
      </c>
      <c r="D1461" s="14">
        <f>Разбивка_по_щитам!F1466</f>
        <v>0</v>
      </c>
      <c r="E1461" s="14">
        <f>Разбивка_по_щитам!H1466</f>
        <v>0</v>
      </c>
      <c r="F1461" s="14">
        <f>Разбивка_по_щитам!I1466</f>
        <v>0</v>
      </c>
      <c r="G1461" s="14">
        <f>Разбивка_по_щитам!J1466</f>
        <v>0</v>
      </c>
      <c r="H1461" s="14">
        <f>Разбивка_по_щитам!K1466</f>
        <v>0</v>
      </c>
      <c r="I1461" s="14">
        <f>Разбивка_по_щитам!L1466</f>
        <v>0</v>
      </c>
      <c r="J1461" s="14">
        <f>Разбивка_по_щитам!M1466</f>
        <v>0</v>
      </c>
      <c r="K1461" s="14">
        <f>Разбивка_по_щитам!N1466</f>
        <v>0</v>
      </c>
      <c r="L1461" s="14"/>
      <c r="M1461" s="14">
        <f>Разбивка_по_щитам!P1466</f>
        <v>0</v>
      </c>
      <c r="N1461" s="14"/>
    </row>
    <row r="1462" spans="2:14" x14ac:dyDescent="0.2">
      <c r="B1462" s="14">
        <f>Разбивка_по_щитам!B1467</f>
        <v>0</v>
      </c>
      <c r="C1462" s="14">
        <f>Разбивка_по_щитам!C1467</f>
        <v>0</v>
      </c>
      <c r="D1462" s="14">
        <f>Разбивка_по_щитам!F1467</f>
        <v>0</v>
      </c>
      <c r="E1462" s="14">
        <f>Разбивка_по_щитам!H1467</f>
        <v>0</v>
      </c>
      <c r="F1462" s="14">
        <f>Разбивка_по_щитам!I1467</f>
        <v>0</v>
      </c>
      <c r="G1462" s="14">
        <f>Разбивка_по_щитам!J1467</f>
        <v>0</v>
      </c>
      <c r="H1462" s="14">
        <f>Разбивка_по_щитам!K1467</f>
        <v>0</v>
      </c>
      <c r="I1462" s="14">
        <f>Разбивка_по_щитам!L1467</f>
        <v>0</v>
      </c>
      <c r="J1462" s="14">
        <f>Разбивка_по_щитам!M1467</f>
        <v>0</v>
      </c>
      <c r="K1462" s="14">
        <f>Разбивка_по_щитам!N1467</f>
        <v>0</v>
      </c>
      <c r="L1462" s="14"/>
      <c r="M1462" s="14">
        <f>Разбивка_по_щитам!P1467</f>
        <v>0</v>
      </c>
      <c r="N1462" s="14"/>
    </row>
    <row r="1463" spans="2:14" x14ac:dyDescent="0.2">
      <c r="B1463" s="14">
        <f>Разбивка_по_щитам!B1468</f>
        <v>0</v>
      </c>
      <c r="C1463" s="14">
        <f>Разбивка_по_щитам!C1468</f>
        <v>0</v>
      </c>
      <c r="D1463" s="14">
        <f>Разбивка_по_щитам!F1468</f>
        <v>0</v>
      </c>
      <c r="E1463" s="14">
        <f>Разбивка_по_щитам!H1468</f>
        <v>0</v>
      </c>
      <c r="F1463" s="14">
        <f>Разбивка_по_щитам!I1468</f>
        <v>0</v>
      </c>
      <c r="G1463" s="14">
        <f>Разбивка_по_щитам!J1468</f>
        <v>0</v>
      </c>
      <c r="H1463" s="14">
        <f>Разбивка_по_щитам!K1468</f>
        <v>0</v>
      </c>
      <c r="I1463" s="14">
        <f>Разбивка_по_щитам!L1468</f>
        <v>0</v>
      </c>
      <c r="J1463" s="14">
        <f>Разбивка_по_щитам!M1468</f>
        <v>0</v>
      </c>
      <c r="K1463" s="14">
        <f>Разбивка_по_щитам!N1468</f>
        <v>0</v>
      </c>
      <c r="L1463" s="14"/>
      <c r="M1463" s="14">
        <f>Разбивка_по_щитам!P1468</f>
        <v>0</v>
      </c>
      <c r="N1463" s="14"/>
    </row>
    <row r="1464" spans="2:14" x14ac:dyDescent="0.2">
      <c r="B1464" s="14">
        <f>Разбивка_по_щитам!B1469</f>
        <v>0</v>
      </c>
      <c r="C1464" s="14">
        <f>Разбивка_по_щитам!C1469</f>
        <v>0</v>
      </c>
      <c r="D1464" s="14">
        <f>Разбивка_по_щитам!F1469</f>
        <v>0</v>
      </c>
      <c r="E1464" s="14">
        <f>Разбивка_по_щитам!H1469</f>
        <v>0</v>
      </c>
      <c r="F1464" s="14">
        <f>Разбивка_по_щитам!I1469</f>
        <v>0</v>
      </c>
      <c r="G1464" s="14">
        <f>Разбивка_по_щитам!J1469</f>
        <v>0</v>
      </c>
      <c r="H1464" s="14">
        <f>Разбивка_по_щитам!K1469</f>
        <v>0</v>
      </c>
      <c r="I1464" s="14">
        <f>Разбивка_по_щитам!L1469</f>
        <v>0</v>
      </c>
      <c r="J1464" s="14">
        <f>Разбивка_по_щитам!M1469</f>
        <v>0</v>
      </c>
      <c r="K1464" s="14">
        <f>Разбивка_по_щитам!N1469</f>
        <v>0</v>
      </c>
      <c r="L1464" s="14"/>
      <c r="M1464" s="14">
        <f>Разбивка_по_щитам!P1469</f>
        <v>0</v>
      </c>
      <c r="N1464" s="14"/>
    </row>
    <row r="1465" spans="2:14" x14ac:dyDescent="0.2">
      <c r="B1465" s="14">
        <f>Разбивка_по_щитам!B1470</f>
        <v>0</v>
      </c>
      <c r="C1465" s="14">
        <f>Разбивка_по_щитам!C1470</f>
        <v>0</v>
      </c>
      <c r="D1465" s="14">
        <f>Разбивка_по_щитам!F1470</f>
        <v>0</v>
      </c>
      <c r="E1465" s="14">
        <f>Разбивка_по_щитам!H1470</f>
        <v>0</v>
      </c>
      <c r="F1465" s="14">
        <f>Разбивка_по_щитам!I1470</f>
        <v>0</v>
      </c>
      <c r="G1465" s="14">
        <f>Разбивка_по_щитам!J1470</f>
        <v>0</v>
      </c>
      <c r="H1465" s="14">
        <f>Разбивка_по_щитам!K1470</f>
        <v>0</v>
      </c>
      <c r="I1465" s="14">
        <f>Разбивка_по_щитам!L1470</f>
        <v>0</v>
      </c>
      <c r="J1465" s="14">
        <f>Разбивка_по_щитам!M1470</f>
        <v>0</v>
      </c>
      <c r="K1465" s="14">
        <f>Разбивка_по_щитам!N1470</f>
        <v>0</v>
      </c>
      <c r="L1465" s="14"/>
      <c r="M1465" s="14">
        <f>Разбивка_по_щитам!P1470</f>
        <v>0</v>
      </c>
      <c r="N1465" s="14"/>
    </row>
    <row r="1466" spans="2:14" x14ac:dyDescent="0.2">
      <c r="B1466" s="14">
        <f>Разбивка_по_щитам!B1471</f>
        <v>0</v>
      </c>
      <c r="C1466" s="14">
        <f>Разбивка_по_щитам!C1471</f>
        <v>0</v>
      </c>
      <c r="D1466" s="14">
        <f>Разбивка_по_щитам!F1471</f>
        <v>0</v>
      </c>
      <c r="E1466" s="14">
        <f>Разбивка_по_щитам!H1471</f>
        <v>0</v>
      </c>
      <c r="F1466" s="14">
        <f>Разбивка_по_щитам!I1471</f>
        <v>0</v>
      </c>
      <c r="G1466" s="14">
        <f>Разбивка_по_щитам!J1471</f>
        <v>0</v>
      </c>
      <c r="H1466" s="14">
        <f>Разбивка_по_щитам!K1471</f>
        <v>0</v>
      </c>
      <c r="I1466" s="14">
        <f>Разбивка_по_щитам!L1471</f>
        <v>0</v>
      </c>
      <c r="J1466" s="14">
        <f>Разбивка_по_щитам!M1471</f>
        <v>0</v>
      </c>
      <c r="K1466" s="14">
        <f>Разбивка_по_щитам!N1471</f>
        <v>0</v>
      </c>
      <c r="L1466" s="14"/>
      <c r="M1466" s="14">
        <f>Разбивка_по_щитам!P1471</f>
        <v>0</v>
      </c>
      <c r="N1466" s="14"/>
    </row>
    <row r="1467" spans="2:14" x14ac:dyDescent="0.2">
      <c r="B1467" s="14">
        <f>Разбивка_по_щитам!B1472</f>
        <v>0</v>
      </c>
      <c r="C1467" s="14">
        <f>Разбивка_по_щитам!C1472</f>
        <v>0</v>
      </c>
      <c r="D1467" s="14">
        <f>Разбивка_по_щитам!F1472</f>
        <v>0</v>
      </c>
      <c r="E1467" s="14">
        <f>Разбивка_по_щитам!H1472</f>
        <v>0</v>
      </c>
      <c r="F1467" s="14">
        <f>Разбивка_по_щитам!I1472</f>
        <v>0</v>
      </c>
      <c r="G1467" s="14">
        <f>Разбивка_по_щитам!J1472</f>
        <v>0</v>
      </c>
      <c r="H1467" s="14">
        <f>Разбивка_по_щитам!K1472</f>
        <v>0</v>
      </c>
      <c r="I1467" s="14">
        <f>Разбивка_по_щитам!L1472</f>
        <v>0</v>
      </c>
      <c r="J1467" s="14">
        <f>Разбивка_по_щитам!M1472</f>
        <v>0</v>
      </c>
      <c r="K1467" s="14">
        <f>Разбивка_по_щитам!N1472</f>
        <v>0</v>
      </c>
      <c r="L1467" s="14"/>
      <c r="M1467" s="14">
        <f>Разбивка_по_щитам!P1472</f>
        <v>0</v>
      </c>
      <c r="N1467" s="14"/>
    </row>
    <row r="1468" spans="2:14" x14ac:dyDescent="0.2">
      <c r="B1468" s="14">
        <f>Разбивка_по_щитам!B1473</f>
        <v>0</v>
      </c>
      <c r="C1468" s="14">
        <f>Разбивка_по_щитам!C1473</f>
        <v>0</v>
      </c>
      <c r="D1468" s="14">
        <f>Разбивка_по_щитам!F1473</f>
        <v>0</v>
      </c>
      <c r="E1468" s="14">
        <f>Разбивка_по_щитам!H1473</f>
        <v>0</v>
      </c>
      <c r="F1468" s="14">
        <f>Разбивка_по_щитам!I1473</f>
        <v>0</v>
      </c>
      <c r="G1468" s="14">
        <f>Разбивка_по_щитам!J1473</f>
        <v>0</v>
      </c>
      <c r="H1468" s="14">
        <f>Разбивка_по_щитам!K1473</f>
        <v>0</v>
      </c>
      <c r="I1468" s="14">
        <f>Разбивка_по_щитам!L1473</f>
        <v>0</v>
      </c>
      <c r="J1468" s="14">
        <f>Разбивка_по_щитам!M1473</f>
        <v>0</v>
      </c>
      <c r="K1468" s="14">
        <f>Разбивка_по_щитам!N1473</f>
        <v>0</v>
      </c>
      <c r="L1468" s="14"/>
      <c r="M1468" s="14">
        <f>Разбивка_по_щитам!P1473</f>
        <v>0</v>
      </c>
      <c r="N1468" s="14"/>
    </row>
    <row r="1469" spans="2:14" x14ac:dyDescent="0.2">
      <c r="B1469" s="14">
        <f>Разбивка_по_щитам!B1474</f>
        <v>0</v>
      </c>
      <c r="C1469" s="14">
        <f>Разбивка_по_щитам!C1474</f>
        <v>0</v>
      </c>
      <c r="D1469" s="14">
        <f>Разбивка_по_щитам!F1474</f>
        <v>0</v>
      </c>
      <c r="E1469" s="14">
        <f>Разбивка_по_щитам!H1474</f>
        <v>0</v>
      </c>
      <c r="F1469" s="14">
        <f>Разбивка_по_щитам!I1474</f>
        <v>0</v>
      </c>
      <c r="G1469" s="14">
        <f>Разбивка_по_щитам!J1474</f>
        <v>0</v>
      </c>
      <c r="H1469" s="14">
        <f>Разбивка_по_щитам!K1474</f>
        <v>0</v>
      </c>
      <c r="I1469" s="14">
        <f>Разбивка_по_щитам!L1474</f>
        <v>0</v>
      </c>
      <c r="J1469" s="14">
        <f>Разбивка_по_щитам!M1474</f>
        <v>0</v>
      </c>
      <c r="K1469" s="14">
        <f>Разбивка_по_щитам!N1474</f>
        <v>0</v>
      </c>
      <c r="L1469" s="14"/>
      <c r="M1469" s="14">
        <f>Разбивка_по_щитам!P1474</f>
        <v>0</v>
      </c>
      <c r="N1469" s="14"/>
    </row>
    <row r="1470" spans="2:14" x14ac:dyDescent="0.2">
      <c r="B1470" s="14">
        <f>Разбивка_по_щитам!B1475</f>
        <v>0</v>
      </c>
      <c r="C1470" s="14">
        <f>Разбивка_по_щитам!C1475</f>
        <v>0</v>
      </c>
      <c r="D1470" s="14">
        <f>Разбивка_по_щитам!F1475</f>
        <v>0</v>
      </c>
      <c r="E1470" s="14">
        <f>Разбивка_по_щитам!H1475</f>
        <v>0</v>
      </c>
      <c r="F1470" s="14">
        <f>Разбивка_по_щитам!I1475</f>
        <v>0</v>
      </c>
      <c r="G1470" s="14">
        <f>Разбивка_по_щитам!J1475</f>
        <v>0</v>
      </c>
      <c r="H1470" s="14">
        <f>Разбивка_по_щитам!K1475</f>
        <v>0</v>
      </c>
      <c r="I1470" s="14">
        <f>Разбивка_по_щитам!L1475</f>
        <v>0</v>
      </c>
      <c r="J1470" s="14">
        <f>Разбивка_по_щитам!M1475</f>
        <v>0</v>
      </c>
      <c r="K1470" s="14">
        <f>Разбивка_по_щитам!N1475</f>
        <v>0</v>
      </c>
      <c r="L1470" s="14"/>
      <c r="M1470" s="14">
        <f>Разбивка_по_щитам!P1475</f>
        <v>0</v>
      </c>
      <c r="N1470" s="14"/>
    </row>
    <row r="1471" spans="2:14" x14ac:dyDescent="0.2">
      <c r="B1471" s="14">
        <f>Разбивка_по_щитам!B1476</f>
        <v>0</v>
      </c>
      <c r="C1471" s="14">
        <f>Разбивка_по_щитам!C1476</f>
        <v>0</v>
      </c>
      <c r="D1471" s="14">
        <f>Разбивка_по_щитам!F1476</f>
        <v>0</v>
      </c>
      <c r="E1471" s="14">
        <f>Разбивка_по_щитам!H1476</f>
        <v>0</v>
      </c>
      <c r="F1471" s="14">
        <f>Разбивка_по_щитам!I1476</f>
        <v>0</v>
      </c>
      <c r="G1471" s="14">
        <f>Разбивка_по_щитам!J1476</f>
        <v>0</v>
      </c>
      <c r="H1471" s="14">
        <f>Разбивка_по_щитам!K1476</f>
        <v>0</v>
      </c>
      <c r="I1471" s="14">
        <f>Разбивка_по_щитам!L1476</f>
        <v>0</v>
      </c>
      <c r="J1471" s="14">
        <f>Разбивка_по_щитам!M1476</f>
        <v>0</v>
      </c>
      <c r="K1471" s="14">
        <f>Разбивка_по_щитам!N1476</f>
        <v>0</v>
      </c>
      <c r="L1471" s="14"/>
      <c r="M1471" s="14">
        <f>Разбивка_по_щитам!P1476</f>
        <v>0</v>
      </c>
      <c r="N1471" s="14"/>
    </row>
    <row r="1472" spans="2:14" x14ac:dyDescent="0.2">
      <c r="B1472" s="14">
        <f>Разбивка_по_щитам!B1477</f>
        <v>0</v>
      </c>
      <c r="C1472" s="14">
        <f>Разбивка_по_щитам!C1477</f>
        <v>0</v>
      </c>
      <c r="D1472" s="14">
        <f>Разбивка_по_щитам!F1477</f>
        <v>0</v>
      </c>
      <c r="E1472" s="14">
        <f>Разбивка_по_щитам!H1477</f>
        <v>0</v>
      </c>
      <c r="F1472" s="14">
        <f>Разбивка_по_щитам!I1477</f>
        <v>0</v>
      </c>
      <c r="G1472" s="14">
        <f>Разбивка_по_щитам!J1477</f>
        <v>0</v>
      </c>
      <c r="H1472" s="14">
        <f>Разбивка_по_щитам!K1477</f>
        <v>0</v>
      </c>
      <c r="I1472" s="14">
        <f>Разбивка_по_щитам!L1477</f>
        <v>0</v>
      </c>
      <c r="J1472" s="14">
        <f>Разбивка_по_щитам!M1477</f>
        <v>0</v>
      </c>
      <c r="K1472" s="14">
        <f>Разбивка_по_щитам!N1477</f>
        <v>0</v>
      </c>
      <c r="L1472" s="14"/>
      <c r="M1472" s="14">
        <f>Разбивка_по_щитам!P1477</f>
        <v>0</v>
      </c>
      <c r="N1472" s="14"/>
    </row>
    <row r="1473" spans="2:14" x14ac:dyDescent="0.2">
      <c r="B1473" s="14">
        <f>Разбивка_по_щитам!B1478</f>
        <v>0</v>
      </c>
      <c r="C1473" s="14">
        <f>Разбивка_по_щитам!C1478</f>
        <v>0</v>
      </c>
      <c r="D1473" s="14">
        <f>Разбивка_по_щитам!F1478</f>
        <v>0</v>
      </c>
      <c r="E1473" s="14">
        <f>Разбивка_по_щитам!H1478</f>
        <v>0</v>
      </c>
      <c r="F1473" s="14">
        <f>Разбивка_по_щитам!I1478</f>
        <v>0</v>
      </c>
      <c r="G1473" s="14">
        <f>Разбивка_по_щитам!J1478</f>
        <v>0</v>
      </c>
      <c r="H1473" s="14">
        <f>Разбивка_по_щитам!K1478</f>
        <v>0</v>
      </c>
      <c r="I1473" s="14">
        <f>Разбивка_по_щитам!L1478</f>
        <v>0</v>
      </c>
      <c r="J1473" s="14">
        <f>Разбивка_по_щитам!M1478</f>
        <v>0</v>
      </c>
      <c r="K1473" s="14">
        <f>Разбивка_по_щитам!N1478</f>
        <v>0</v>
      </c>
      <c r="L1473" s="14"/>
      <c r="M1473" s="14">
        <f>Разбивка_по_щитам!P1478</f>
        <v>0</v>
      </c>
      <c r="N1473" s="14"/>
    </row>
    <row r="1474" spans="2:14" x14ac:dyDescent="0.2">
      <c r="B1474" s="14">
        <f>Разбивка_по_щитам!B1479</f>
        <v>0</v>
      </c>
      <c r="C1474" s="14">
        <f>Разбивка_по_щитам!C1479</f>
        <v>0</v>
      </c>
      <c r="D1474" s="14">
        <f>Разбивка_по_щитам!F1479</f>
        <v>0</v>
      </c>
      <c r="E1474" s="14">
        <f>Разбивка_по_щитам!H1479</f>
        <v>0</v>
      </c>
      <c r="F1474" s="14">
        <f>Разбивка_по_щитам!I1479</f>
        <v>0</v>
      </c>
      <c r="G1474" s="14">
        <f>Разбивка_по_щитам!J1479</f>
        <v>0</v>
      </c>
      <c r="H1474" s="14">
        <f>Разбивка_по_щитам!K1479</f>
        <v>0</v>
      </c>
      <c r="I1474" s="14">
        <f>Разбивка_по_щитам!L1479</f>
        <v>0</v>
      </c>
      <c r="J1474" s="14">
        <f>Разбивка_по_щитам!M1479</f>
        <v>0</v>
      </c>
      <c r="K1474" s="14">
        <f>Разбивка_по_щитам!N1479</f>
        <v>0</v>
      </c>
      <c r="L1474" s="14"/>
      <c r="M1474" s="14">
        <f>Разбивка_по_щитам!P1479</f>
        <v>0</v>
      </c>
      <c r="N1474" s="14"/>
    </row>
    <row r="1475" spans="2:14" x14ac:dyDescent="0.2">
      <c r="B1475" s="14">
        <f>Разбивка_по_щитам!B1480</f>
        <v>0</v>
      </c>
      <c r="C1475" s="14">
        <f>Разбивка_по_щитам!C1480</f>
        <v>0</v>
      </c>
      <c r="D1475" s="14">
        <f>Разбивка_по_щитам!F1480</f>
        <v>0</v>
      </c>
      <c r="E1475" s="14">
        <f>Разбивка_по_щитам!H1480</f>
        <v>0</v>
      </c>
      <c r="F1475" s="14">
        <f>Разбивка_по_щитам!I1480</f>
        <v>0</v>
      </c>
      <c r="G1475" s="14">
        <f>Разбивка_по_щитам!J1480</f>
        <v>0</v>
      </c>
      <c r="H1475" s="14">
        <f>Разбивка_по_щитам!K1480</f>
        <v>0</v>
      </c>
      <c r="I1475" s="14">
        <f>Разбивка_по_щитам!L1480</f>
        <v>0</v>
      </c>
      <c r="J1475" s="14">
        <f>Разбивка_по_щитам!M1480</f>
        <v>0</v>
      </c>
      <c r="K1475" s="14">
        <f>Разбивка_по_щитам!N1480</f>
        <v>0</v>
      </c>
      <c r="L1475" s="14"/>
      <c r="M1475" s="14">
        <f>Разбивка_по_щитам!P1480</f>
        <v>0</v>
      </c>
      <c r="N1475" s="14"/>
    </row>
    <row r="1476" spans="2:14" x14ac:dyDescent="0.2">
      <c r="B1476" s="14">
        <f>Разбивка_по_щитам!B1481</f>
        <v>0</v>
      </c>
      <c r="C1476" s="14">
        <f>Разбивка_по_щитам!C1481</f>
        <v>0</v>
      </c>
      <c r="D1476" s="14">
        <f>Разбивка_по_щитам!F1481</f>
        <v>0</v>
      </c>
      <c r="E1476" s="14">
        <f>Разбивка_по_щитам!H1481</f>
        <v>0</v>
      </c>
      <c r="F1476" s="14">
        <f>Разбивка_по_щитам!I1481</f>
        <v>0</v>
      </c>
      <c r="G1476" s="14">
        <f>Разбивка_по_щитам!J1481</f>
        <v>0</v>
      </c>
      <c r="H1476" s="14">
        <f>Разбивка_по_щитам!K1481</f>
        <v>0</v>
      </c>
      <c r="I1476" s="14">
        <f>Разбивка_по_щитам!L1481</f>
        <v>0</v>
      </c>
      <c r="J1476" s="14">
        <f>Разбивка_по_щитам!M1481</f>
        <v>0</v>
      </c>
      <c r="K1476" s="14">
        <f>Разбивка_по_щитам!N1481</f>
        <v>0</v>
      </c>
      <c r="L1476" s="14"/>
      <c r="M1476" s="14">
        <f>Разбивка_по_щитам!P1481</f>
        <v>0</v>
      </c>
      <c r="N1476" s="14"/>
    </row>
    <row r="1477" spans="2:14" x14ac:dyDescent="0.2">
      <c r="B1477" s="14">
        <f>Разбивка_по_щитам!B1482</f>
        <v>0</v>
      </c>
      <c r="C1477" s="14">
        <f>Разбивка_по_щитам!C1482</f>
        <v>0</v>
      </c>
      <c r="D1477" s="14">
        <f>Разбивка_по_щитам!F1482</f>
        <v>0</v>
      </c>
      <c r="E1477" s="14">
        <f>Разбивка_по_щитам!H1482</f>
        <v>0</v>
      </c>
      <c r="F1477" s="14">
        <f>Разбивка_по_щитам!I1482</f>
        <v>0</v>
      </c>
      <c r="G1477" s="14">
        <f>Разбивка_по_щитам!J1482</f>
        <v>0</v>
      </c>
      <c r="H1477" s="14">
        <f>Разбивка_по_щитам!K1482</f>
        <v>0</v>
      </c>
      <c r="I1477" s="14">
        <f>Разбивка_по_щитам!L1482</f>
        <v>0</v>
      </c>
      <c r="J1477" s="14">
        <f>Разбивка_по_щитам!M1482</f>
        <v>0</v>
      </c>
      <c r="K1477" s="14">
        <f>Разбивка_по_щитам!N1482</f>
        <v>0</v>
      </c>
      <c r="L1477" s="14"/>
      <c r="M1477" s="14">
        <f>Разбивка_по_щитам!P1482</f>
        <v>0</v>
      </c>
      <c r="N1477" s="14"/>
    </row>
    <row r="1478" spans="2:14" x14ac:dyDescent="0.2">
      <c r="B1478" s="14">
        <f>Разбивка_по_щитам!B1483</f>
        <v>0</v>
      </c>
      <c r="C1478" s="14">
        <f>Разбивка_по_щитам!C1483</f>
        <v>0</v>
      </c>
      <c r="D1478" s="14">
        <f>Разбивка_по_щитам!F1483</f>
        <v>0</v>
      </c>
      <c r="E1478" s="14">
        <f>Разбивка_по_щитам!H1483</f>
        <v>0</v>
      </c>
      <c r="F1478" s="14">
        <f>Разбивка_по_щитам!I1483</f>
        <v>0</v>
      </c>
      <c r="G1478" s="14">
        <f>Разбивка_по_щитам!J1483</f>
        <v>0</v>
      </c>
      <c r="H1478" s="14">
        <f>Разбивка_по_щитам!K1483</f>
        <v>0</v>
      </c>
      <c r="I1478" s="14">
        <f>Разбивка_по_щитам!L1483</f>
        <v>0</v>
      </c>
      <c r="J1478" s="14">
        <f>Разбивка_по_щитам!M1483</f>
        <v>0</v>
      </c>
      <c r="K1478" s="14">
        <f>Разбивка_по_щитам!N1483</f>
        <v>0</v>
      </c>
      <c r="L1478" s="14"/>
      <c r="M1478" s="14">
        <f>Разбивка_по_щитам!P1483</f>
        <v>0</v>
      </c>
      <c r="N1478" s="14"/>
    </row>
    <row r="1479" spans="2:14" x14ac:dyDescent="0.2">
      <c r="B1479" s="14">
        <f>Разбивка_по_щитам!B1484</f>
        <v>0</v>
      </c>
      <c r="C1479" s="14">
        <f>Разбивка_по_щитам!C1484</f>
        <v>0</v>
      </c>
      <c r="D1479" s="14">
        <f>Разбивка_по_щитам!F1484</f>
        <v>0</v>
      </c>
      <c r="E1479" s="14">
        <f>Разбивка_по_щитам!H1484</f>
        <v>0</v>
      </c>
      <c r="F1479" s="14">
        <f>Разбивка_по_щитам!I1484</f>
        <v>0</v>
      </c>
      <c r="G1479" s="14">
        <f>Разбивка_по_щитам!J1484</f>
        <v>0</v>
      </c>
      <c r="H1479" s="14">
        <f>Разбивка_по_щитам!K1484</f>
        <v>0</v>
      </c>
      <c r="I1479" s="14">
        <f>Разбивка_по_щитам!L1484</f>
        <v>0</v>
      </c>
      <c r="J1479" s="14">
        <f>Разбивка_по_щитам!M1484</f>
        <v>0</v>
      </c>
      <c r="K1479" s="14">
        <f>Разбивка_по_щитам!N1484</f>
        <v>0</v>
      </c>
      <c r="L1479" s="14"/>
      <c r="M1479" s="14">
        <f>Разбивка_по_щитам!P1484</f>
        <v>0</v>
      </c>
      <c r="N1479" s="14"/>
    </row>
    <row r="1480" spans="2:14" x14ac:dyDescent="0.2">
      <c r="B1480" s="14">
        <f>Разбивка_по_щитам!B1485</f>
        <v>0</v>
      </c>
      <c r="C1480" s="14">
        <f>Разбивка_по_щитам!C1485</f>
        <v>0</v>
      </c>
      <c r="D1480" s="14">
        <f>Разбивка_по_щитам!F1485</f>
        <v>0</v>
      </c>
      <c r="E1480" s="14">
        <f>Разбивка_по_щитам!H1485</f>
        <v>0</v>
      </c>
      <c r="F1480" s="14">
        <f>Разбивка_по_щитам!I1485</f>
        <v>0</v>
      </c>
      <c r="G1480" s="14">
        <f>Разбивка_по_щитам!J1485</f>
        <v>0</v>
      </c>
      <c r="H1480" s="14">
        <f>Разбивка_по_щитам!K1485</f>
        <v>0</v>
      </c>
      <c r="I1480" s="14">
        <f>Разбивка_по_щитам!L1485</f>
        <v>0</v>
      </c>
      <c r="J1480" s="14">
        <f>Разбивка_по_щитам!M1485</f>
        <v>0</v>
      </c>
      <c r="K1480" s="14">
        <f>Разбивка_по_щитам!N1485</f>
        <v>0</v>
      </c>
      <c r="L1480" s="14"/>
      <c r="M1480" s="14">
        <f>Разбивка_по_щитам!P1485</f>
        <v>0</v>
      </c>
      <c r="N1480" s="14"/>
    </row>
    <row r="1481" spans="2:14" x14ac:dyDescent="0.2">
      <c r="B1481" s="14">
        <f>Разбивка_по_щитам!B1486</f>
        <v>0</v>
      </c>
      <c r="C1481" s="14">
        <f>Разбивка_по_щитам!C1486</f>
        <v>0</v>
      </c>
      <c r="D1481" s="14">
        <f>Разбивка_по_щитам!F1486</f>
        <v>0</v>
      </c>
      <c r="E1481" s="14">
        <f>Разбивка_по_щитам!H1486</f>
        <v>0</v>
      </c>
      <c r="F1481" s="14">
        <f>Разбивка_по_щитам!I1486</f>
        <v>0</v>
      </c>
      <c r="G1481" s="14">
        <f>Разбивка_по_щитам!J1486</f>
        <v>0</v>
      </c>
      <c r="H1481" s="14">
        <f>Разбивка_по_щитам!K1486</f>
        <v>0</v>
      </c>
      <c r="I1481" s="14">
        <f>Разбивка_по_щитам!L1486</f>
        <v>0</v>
      </c>
      <c r="J1481" s="14">
        <f>Разбивка_по_щитам!M1486</f>
        <v>0</v>
      </c>
      <c r="K1481" s="14">
        <f>Разбивка_по_щитам!N1486</f>
        <v>0</v>
      </c>
      <c r="L1481" s="14"/>
      <c r="M1481" s="14">
        <f>Разбивка_по_щитам!P1486</f>
        <v>0</v>
      </c>
      <c r="N1481" s="14"/>
    </row>
    <row r="1482" spans="2:14" x14ac:dyDescent="0.2">
      <c r="B1482" s="14">
        <f>Разбивка_по_щитам!B1487</f>
        <v>0</v>
      </c>
      <c r="C1482" s="14">
        <f>Разбивка_по_щитам!C1487</f>
        <v>0</v>
      </c>
      <c r="D1482" s="14">
        <f>Разбивка_по_щитам!F1487</f>
        <v>0</v>
      </c>
      <c r="E1482" s="14">
        <f>Разбивка_по_щитам!H1487</f>
        <v>0</v>
      </c>
      <c r="F1482" s="14">
        <f>Разбивка_по_щитам!I1487</f>
        <v>0</v>
      </c>
      <c r="G1482" s="14">
        <f>Разбивка_по_щитам!J1487</f>
        <v>0</v>
      </c>
      <c r="H1482" s="14">
        <f>Разбивка_по_щитам!K1487</f>
        <v>0</v>
      </c>
      <c r="I1482" s="14">
        <f>Разбивка_по_щитам!L1487</f>
        <v>0</v>
      </c>
      <c r="J1482" s="14">
        <f>Разбивка_по_щитам!M1487</f>
        <v>0</v>
      </c>
      <c r="K1482" s="14">
        <f>Разбивка_по_щитам!N1487</f>
        <v>0</v>
      </c>
      <c r="L1482" s="14"/>
      <c r="M1482" s="14">
        <f>Разбивка_по_щитам!P1487</f>
        <v>0</v>
      </c>
      <c r="N1482" s="14"/>
    </row>
    <row r="1483" spans="2:14" x14ac:dyDescent="0.2">
      <c r="B1483" s="14">
        <f>Разбивка_по_щитам!B1488</f>
        <v>0</v>
      </c>
      <c r="C1483" s="14">
        <f>Разбивка_по_щитам!C1488</f>
        <v>0</v>
      </c>
      <c r="D1483" s="14">
        <f>Разбивка_по_щитам!F1488</f>
        <v>0</v>
      </c>
      <c r="E1483" s="14">
        <f>Разбивка_по_щитам!H1488</f>
        <v>0</v>
      </c>
      <c r="F1483" s="14">
        <f>Разбивка_по_щитам!I1488</f>
        <v>0</v>
      </c>
      <c r="G1483" s="14">
        <f>Разбивка_по_щитам!J1488</f>
        <v>0</v>
      </c>
      <c r="H1483" s="14">
        <f>Разбивка_по_щитам!K1488</f>
        <v>0</v>
      </c>
      <c r="I1483" s="14">
        <f>Разбивка_по_щитам!L1488</f>
        <v>0</v>
      </c>
      <c r="J1483" s="14">
        <f>Разбивка_по_щитам!M1488</f>
        <v>0</v>
      </c>
      <c r="K1483" s="14">
        <f>Разбивка_по_щитам!N1488</f>
        <v>0</v>
      </c>
      <c r="L1483" s="14"/>
      <c r="M1483" s="14">
        <f>Разбивка_по_щитам!P1488</f>
        <v>0</v>
      </c>
      <c r="N1483" s="14"/>
    </row>
    <row r="1484" spans="2:14" x14ac:dyDescent="0.2">
      <c r="B1484" s="14">
        <f>Разбивка_по_щитам!B1489</f>
        <v>0</v>
      </c>
      <c r="C1484" s="14">
        <f>Разбивка_по_щитам!C1489</f>
        <v>0</v>
      </c>
      <c r="D1484" s="14">
        <f>Разбивка_по_щитам!F1489</f>
        <v>0</v>
      </c>
      <c r="E1484" s="14">
        <f>Разбивка_по_щитам!H1489</f>
        <v>0</v>
      </c>
      <c r="F1484" s="14">
        <f>Разбивка_по_щитам!I1489</f>
        <v>0</v>
      </c>
      <c r="G1484" s="14">
        <f>Разбивка_по_щитам!J1489</f>
        <v>0</v>
      </c>
      <c r="H1484" s="14">
        <f>Разбивка_по_щитам!K1489</f>
        <v>0</v>
      </c>
      <c r="I1484" s="14">
        <f>Разбивка_по_щитам!L1489</f>
        <v>0</v>
      </c>
      <c r="J1484" s="14">
        <f>Разбивка_по_щитам!M1489</f>
        <v>0</v>
      </c>
      <c r="K1484" s="14">
        <f>Разбивка_по_щитам!N1489</f>
        <v>0</v>
      </c>
      <c r="L1484" s="14"/>
      <c r="M1484" s="14">
        <f>Разбивка_по_щитам!P1489</f>
        <v>0</v>
      </c>
      <c r="N1484" s="14"/>
    </row>
    <row r="1485" spans="2:14" x14ac:dyDescent="0.2">
      <c r="B1485" s="14">
        <f>Разбивка_по_щитам!B1490</f>
        <v>0</v>
      </c>
      <c r="C1485" s="14">
        <f>Разбивка_по_щитам!C1490</f>
        <v>0</v>
      </c>
      <c r="D1485" s="14">
        <f>Разбивка_по_щитам!F1490</f>
        <v>0</v>
      </c>
      <c r="E1485" s="14">
        <f>Разбивка_по_щитам!H1490</f>
        <v>0</v>
      </c>
      <c r="F1485" s="14">
        <f>Разбивка_по_щитам!I1490</f>
        <v>0</v>
      </c>
      <c r="G1485" s="14">
        <f>Разбивка_по_щитам!J1490</f>
        <v>0</v>
      </c>
      <c r="H1485" s="14">
        <f>Разбивка_по_щитам!K1490</f>
        <v>0</v>
      </c>
      <c r="I1485" s="14">
        <f>Разбивка_по_щитам!L1490</f>
        <v>0</v>
      </c>
      <c r="J1485" s="14">
        <f>Разбивка_по_щитам!M1490</f>
        <v>0</v>
      </c>
      <c r="K1485" s="14">
        <f>Разбивка_по_щитам!N1490</f>
        <v>0</v>
      </c>
      <c r="L1485" s="14"/>
      <c r="M1485" s="14">
        <f>Разбивка_по_щитам!P1490</f>
        <v>0</v>
      </c>
      <c r="N1485" s="14"/>
    </row>
    <row r="1486" spans="2:14" x14ac:dyDescent="0.2">
      <c r="B1486" s="14">
        <f>Разбивка_по_щитам!B1491</f>
        <v>0</v>
      </c>
      <c r="C1486" s="14">
        <f>Разбивка_по_щитам!C1491</f>
        <v>0</v>
      </c>
      <c r="D1486" s="14">
        <f>Разбивка_по_щитам!F1491</f>
        <v>0</v>
      </c>
      <c r="E1486" s="14">
        <f>Разбивка_по_щитам!H1491</f>
        <v>0</v>
      </c>
      <c r="F1486" s="14">
        <f>Разбивка_по_щитам!I1491</f>
        <v>0</v>
      </c>
      <c r="G1486" s="14">
        <f>Разбивка_по_щитам!J1491</f>
        <v>0</v>
      </c>
      <c r="H1486" s="14">
        <f>Разбивка_по_щитам!K1491</f>
        <v>0</v>
      </c>
      <c r="I1486" s="14">
        <f>Разбивка_по_щитам!L1491</f>
        <v>0</v>
      </c>
      <c r="J1486" s="14">
        <f>Разбивка_по_щитам!M1491</f>
        <v>0</v>
      </c>
      <c r="K1486" s="14">
        <f>Разбивка_по_щитам!N1491</f>
        <v>0</v>
      </c>
      <c r="L1486" s="14"/>
      <c r="M1486" s="14">
        <f>Разбивка_по_щитам!P1491</f>
        <v>0</v>
      </c>
      <c r="N1486" s="14"/>
    </row>
    <row r="1487" spans="2:14" x14ac:dyDescent="0.2">
      <c r="B1487" s="14">
        <f>Разбивка_по_щитам!B1492</f>
        <v>0</v>
      </c>
      <c r="C1487" s="14">
        <f>Разбивка_по_щитам!C1492</f>
        <v>0</v>
      </c>
      <c r="D1487" s="14">
        <f>Разбивка_по_щитам!F1492</f>
        <v>0</v>
      </c>
      <c r="E1487" s="14">
        <f>Разбивка_по_щитам!H1492</f>
        <v>0</v>
      </c>
      <c r="F1487" s="14">
        <f>Разбивка_по_щитам!I1492</f>
        <v>0</v>
      </c>
      <c r="G1487" s="14">
        <f>Разбивка_по_щитам!J1492</f>
        <v>0</v>
      </c>
      <c r="H1487" s="14">
        <f>Разбивка_по_щитам!K1492</f>
        <v>0</v>
      </c>
      <c r="I1487" s="14">
        <f>Разбивка_по_щитам!L1492</f>
        <v>0</v>
      </c>
      <c r="J1487" s="14">
        <f>Разбивка_по_щитам!M1492</f>
        <v>0</v>
      </c>
      <c r="K1487" s="14">
        <f>Разбивка_по_щитам!N1492</f>
        <v>0</v>
      </c>
      <c r="L1487" s="14"/>
      <c r="M1487" s="14">
        <f>Разбивка_по_щитам!P1492</f>
        <v>0</v>
      </c>
      <c r="N1487" s="14"/>
    </row>
    <row r="1488" spans="2:14" x14ac:dyDescent="0.2">
      <c r="B1488" s="14">
        <f>Разбивка_по_щитам!B1493</f>
        <v>0</v>
      </c>
      <c r="C1488" s="14">
        <f>Разбивка_по_щитам!C1493</f>
        <v>0</v>
      </c>
      <c r="D1488" s="14">
        <f>Разбивка_по_щитам!F1493</f>
        <v>0</v>
      </c>
      <c r="E1488" s="14">
        <f>Разбивка_по_щитам!H1493</f>
        <v>0</v>
      </c>
      <c r="F1488" s="14">
        <f>Разбивка_по_щитам!I1493</f>
        <v>0</v>
      </c>
      <c r="G1488" s="14">
        <f>Разбивка_по_щитам!J1493</f>
        <v>0</v>
      </c>
      <c r="H1488" s="14">
        <f>Разбивка_по_щитам!K1493</f>
        <v>0</v>
      </c>
      <c r="I1488" s="14">
        <f>Разбивка_по_щитам!L1493</f>
        <v>0</v>
      </c>
      <c r="J1488" s="14">
        <f>Разбивка_по_щитам!M1493</f>
        <v>0</v>
      </c>
      <c r="K1488" s="14">
        <f>Разбивка_по_щитам!N1493</f>
        <v>0</v>
      </c>
      <c r="L1488" s="14"/>
      <c r="M1488" s="14">
        <f>Разбивка_по_щитам!P1493</f>
        <v>0</v>
      </c>
      <c r="N1488" s="14"/>
    </row>
    <row r="1489" spans="2:14" x14ac:dyDescent="0.2">
      <c r="B1489" s="14">
        <f>Разбивка_по_щитам!B1494</f>
        <v>0</v>
      </c>
      <c r="C1489" s="14">
        <f>Разбивка_по_щитам!C1494</f>
        <v>0</v>
      </c>
      <c r="D1489" s="14">
        <f>Разбивка_по_щитам!F1494</f>
        <v>0</v>
      </c>
      <c r="E1489" s="14">
        <f>Разбивка_по_щитам!H1494</f>
        <v>0</v>
      </c>
      <c r="F1489" s="14">
        <f>Разбивка_по_щитам!I1494</f>
        <v>0</v>
      </c>
      <c r="G1489" s="14">
        <f>Разбивка_по_щитам!J1494</f>
        <v>0</v>
      </c>
      <c r="H1489" s="14">
        <f>Разбивка_по_щитам!K1494</f>
        <v>0</v>
      </c>
      <c r="I1489" s="14">
        <f>Разбивка_по_щитам!L1494</f>
        <v>0</v>
      </c>
      <c r="J1489" s="14">
        <f>Разбивка_по_щитам!M1494</f>
        <v>0</v>
      </c>
      <c r="K1489" s="14">
        <f>Разбивка_по_щитам!N1494</f>
        <v>0</v>
      </c>
      <c r="L1489" s="14"/>
      <c r="M1489" s="14">
        <f>Разбивка_по_щитам!P1494</f>
        <v>0</v>
      </c>
      <c r="N1489" s="14"/>
    </row>
    <row r="1490" spans="2:14" x14ac:dyDescent="0.2">
      <c r="B1490" s="14">
        <f>Разбивка_по_щитам!B1495</f>
        <v>0</v>
      </c>
      <c r="C1490" s="14">
        <f>Разбивка_по_щитам!C1495</f>
        <v>0</v>
      </c>
      <c r="D1490" s="14">
        <f>Разбивка_по_щитам!F1495</f>
        <v>0</v>
      </c>
      <c r="E1490" s="14">
        <f>Разбивка_по_щитам!H1495</f>
        <v>0</v>
      </c>
      <c r="F1490" s="14">
        <f>Разбивка_по_щитам!I1495</f>
        <v>0</v>
      </c>
      <c r="G1490" s="14">
        <f>Разбивка_по_щитам!J1495</f>
        <v>0</v>
      </c>
      <c r="H1490" s="14">
        <f>Разбивка_по_щитам!K1495</f>
        <v>0</v>
      </c>
      <c r="I1490" s="14">
        <f>Разбивка_по_щитам!L1495</f>
        <v>0</v>
      </c>
      <c r="J1490" s="14">
        <f>Разбивка_по_щитам!M1495</f>
        <v>0</v>
      </c>
      <c r="K1490" s="14">
        <f>Разбивка_по_щитам!N1495</f>
        <v>0</v>
      </c>
      <c r="L1490" s="14"/>
      <c r="M1490" s="14">
        <f>Разбивка_по_щитам!P1495</f>
        <v>0</v>
      </c>
      <c r="N1490" s="14"/>
    </row>
    <row r="1491" spans="2:14" x14ac:dyDescent="0.2">
      <c r="B1491" s="14">
        <f>Разбивка_по_щитам!B1496</f>
        <v>0</v>
      </c>
      <c r="C1491" s="14">
        <f>Разбивка_по_щитам!C1496</f>
        <v>0</v>
      </c>
      <c r="D1491" s="14">
        <f>Разбивка_по_щитам!F1496</f>
        <v>0</v>
      </c>
      <c r="E1491" s="14">
        <f>Разбивка_по_щитам!H1496</f>
        <v>0</v>
      </c>
      <c r="F1491" s="14">
        <f>Разбивка_по_щитам!I1496</f>
        <v>0</v>
      </c>
      <c r="G1491" s="14">
        <f>Разбивка_по_щитам!J1496</f>
        <v>0</v>
      </c>
      <c r="H1491" s="14">
        <f>Разбивка_по_щитам!K1496</f>
        <v>0</v>
      </c>
      <c r="I1491" s="14">
        <f>Разбивка_по_щитам!L1496</f>
        <v>0</v>
      </c>
      <c r="J1491" s="14">
        <f>Разбивка_по_щитам!M1496</f>
        <v>0</v>
      </c>
      <c r="K1491" s="14">
        <f>Разбивка_по_щитам!N1496</f>
        <v>0</v>
      </c>
      <c r="L1491" s="14"/>
      <c r="M1491" s="14">
        <f>Разбивка_по_щитам!P1496</f>
        <v>0</v>
      </c>
      <c r="N1491" s="14"/>
    </row>
    <row r="1492" spans="2:14" x14ac:dyDescent="0.2">
      <c r="B1492" s="14">
        <f>Разбивка_по_щитам!B1497</f>
        <v>0</v>
      </c>
      <c r="C1492" s="14">
        <f>Разбивка_по_щитам!C1497</f>
        <v>0</v>
      </c>
      <c r="D1492" s="14">
        <f>Разбивка_по_щитам!F1497</f>
        <v>0</v>
      </c>
      <c r="E1492" s="14">
        <f>Разбивка_по_щитам!H1497</f>
        <v>0</v>
      </c>
      <c r="F1492" s="14">
        <f>Разбивка_по_щитам!I1497</f>
        <v>0</v>
      </c>
      <c r="G1492" s="14">
        <f>Разбивка_по_щитам!J1497</f>
        <v>0</v>
      </c>
      <c r="H1492" s="14">
        <f>Разбивка_по_щитам!K1497</f>
        <v>0</v>
      </c>
      <c r="I1492" s="14">
        <f>Разбивка_по_щитам!L1497</f>
        <v>0</v>
      </c>
      <c r="J1492" s="14">
        <f>Разбивка_по_щитам!M1497</f>
        <v>0</v>
      </c>
      <c r="K1492" s="14">
        <f>Разбивка_по_щитам!N1497</f>
        <v>0</v>
      </c>
      <c r="L1492" s="14"/>
      <c r="M1492" s="14">
        <f>Разбивка_по_щитам!P1497</f>
        <v>0</v>
      </c>
      <c r="N1492" s="14"/>
    </row>
    <row r="1493" spans="2:14" x14ac:dyDescent="0.2">
      <c r="B1493" s="14">
        <f>Разбивка_по_щитам!B1498</f>
        <v>0</v>
      </c>
      <c r="C1493" s="14">
        <f>Разбивка_по_щитам!C1498</f>
        <v>0</v>
      </c>
      <c r="D1493" s="14">
        <f>Разбивка_по_щитам!F1498</f>
        <v>0</v>
      </c>
      <c r="E1493" s="14">
        <f>Разбивка_по_щитам!H1498</f>
        <v>0</v>
      </c>
      <c r="F1493" s="14">
        <f>Разбивка_по_щитам!I1498</f>
        <v>0</v>
      </c>
      <c r="G1493" s="14">
        <f>Разбивка_по_щитам!J1498</f>
        <v>0</v>
      </c>
      <c r="H1493" s="14">
        <f>Разбивка_по_щитам!K1498</f>
        <v>0</v>
      </c>
      <c r="I1493" s="14">
        <f>Разбивка_по_щитам!L1498</f>
        <v>0</v>
      </c>
      <c r="J1493" s="14">
        <f>Разбивка_по_щитам!M1498</f>
        <v>0</v>
      </c>
      <c r="K1493" s="14">
        <f>Разбивка_по_щитам!N1498</f>
        <v>0</v>
      </c>
      <c r="L1493" s="14"/>
      <c r="M1493" s="14">
        <f>Разбивка_по_щитам!P1498</f>
        <v>0</v>
      </c>
      <c r="N1493" s="14"/>
    </row>
    <row r="1494" spans="2:14" x14ac:dyDescent="0.2">
      <c r="B1494" s="14">
        <f>Разбивка_по_щитам!B1499</f>
        <v>0</v>
      </c>
      <c r="C1494" s="14">
        <f>Разбивка_по_щитам!C1499</f>
        <v>0</v>
      </c>
      <c r="D1494" s="14">
        <f>Разбивка_по_щитам!F1499</f>
        <v>0</v>
      </c>
      <c r="E1494" s="14">
        <f>Разбивка_по_щитам!H1499</f>
        <v>0</v>
      </c>
      <c r="F1494" s="14">
        <f>Разбивка_по_щитам!I1499</f>
        <v>0</v>
      </c>
      <c r="G1494" s="14">
        <f>Разбивка_по_щитам!J1499</f>
        <v>0</v>
      </c>
      <c r="H1494" s="14">
        <f>Разбивка_по_щитам!K1499</f>
        <v>0</v>
      </c>
      <c r="I1494" s="14">
        <f>Разбивка_по_щитам!L1499</f>
        <v>0</v>
      </c>
      <c r="J1494" s="14">
        <f>Разбивка_по_щитам!M1499</f>
        <v>0</v>
      </c>
      <c r="K1494" s="14">
        <f>Разбивка_по_щитам!N1499</f>
        <v>0</v>
      </c>
      <c r="L1494" s="14"/>
      <c r="M1494" s="14">
        <f>Разбивка_по_щитам!P1499</f>
        <v>0</v>
      </c>
      <c r="N1494" s="14"/>
    </row>
    <row r="1495" spans="2:14" x14ac:dyDescent="0.2">
      <c r="B1495" s="14">
        <f>Разбивка_по_щитам!B1500</f>
        <v>0</v>
      </c>
      <c r="C1495" s="14">
        <f>Разбивка_по_щитам!C1500</f>
        <v>0</v>
      </c>
      <c r="D1495" s="14">
        <f>Разбивка_по_щитам!F1500</f>
        <v>0</v>
      </c>
      <c r="E1495" s="14">
        <f>Разбивка_по_щитам!H1500</f>
        <v>0</v>
      </c>
      <c r="F1495" s="14">
        <f>Разбивка_по_щитам!I1500</f>
        <v>0</v>
      </c>
      <c r="G1495" s="14">
        <f>Разбивка_по_щитам!J1500</f>
        <v>0</v>
      </c>
      <c r="H1495" s="14">
        <f>Разбивка_по_щитам!K1500</f>
        <v>0</v>
      </c>
      <c r="I1495" s="14">
        <f>Разбивка_по_щитам!L1500</f>
        <v>0</v>
      </c>
      <c r="J1495" s="14">
        <f>Разбивка_по_щитам!M1500</f>
        <v>0</v>
      </c>
      <c r="K1495" s="14">
        <f>Разбивка_по_щитам!N1500</f>
        <v>0</v>
      </c>
      <c r="L1495" s="14"/>
      <c r="M1495" s="14">
        <f>Разбивка_по_щитам!P1500</f>
        <v>0</v>
      </c>
      <c r="N1495" s="14"/>
    </row>
    <row r="1496" spans="2:14" x14ac:dyDescent="0.2">
      <c r="B1496" s="14">
        <f>Разбивка_по_щитам!B1501</f>
        <v>0</v>
      </c>
      <c r="C1496" s="14">
        <f>Разбивка_по_щитам!C1501</f>
        <v>0</v>
      </c>
      <c r="D1496" s="14">
        <f>Разбивка_по_щитам!F1501</f>
        <v>0</v>
      </c>
      <c r="E1496" s="14">
        <f>Разбивка_по_щитам!H1501</f>
        <v>0</v>
      </c>
      <c r="F1496" s="14">
        <f>Разбивка_по_щитам!I1501</f>
        <v>0</v>
      </c>
      <c r="G1496" s="14">
        <f>Разбивка_по_щитам!J1501</f>
        <v>0</v>
      </c>
      <c r="H1496" s="14">
        <f>Разбивка_по_щитам!K1501</f>
        <v>0</v>
      </c>
      <c r="I1496" s="14">
        <f>Разбивка_по_щитам!L1501</f>
        <v>0</v>
      </c>
      <c r="J1496" s="14">
        <f>Разбивка_по_щитам!M1501</f>
        <v>0</v>
      </c>
      <c r="K1496" s="14">
        <f>Разбивка_по_щитам!N1501</f>
        <v>0</v>
      </c>
      <c r="L1496" s="14"/>
      <c r="M1496" s="14">
        <f>Разбивка_по_щитам!P1501</f>
        <v>0</v>
      </c>
      <c r="N1496" s="14"/>
    </row>
    <row r="1497" spans="2:14" x14ac:dyDescent="0.2">
      <c r="B1497" s="14">
        <f>Разбивка_по_щитам!B1502</f>
        <v>0</v>
      </c>
      <c r="C1497" s="14">
        <f>Разбивка_по_щитам!C1502</f>
        <v>0</v>
      </c>
      <c r="D1497" s="14">
        <f>Разбивка_по_щитам!F1502</f>
        <v>0</v>
      </c>
      <c r="E1497" s="14">
        <f>Разбивка_по_щитам!H1502</f>
        <v>0</v>
      </c>
      <c r="F1497" s="14">
        <f>Разбивка_по_щитам!I1502</f>
        <v>0</v>
      </c>
      <c r="G1497" s="14">
        <f>Разбивка_по_щитам!J1502</f>
        <v>0</v>
      </c>
      <c r="H1497" s="14">
        <f>Разбивка_по_щитам!K1502</f>
        <v>0</v>
      </c>
      <c r="I1497" s="14">
        <f>Разбивка_по_щитам!L1502</f>
        <v>0</v>
      </c>
      <c r="J1497" s="14">
        <f>Разбивка_по_щитам!M1502</f>
        <v>0</v>
      </c>
      <c r="K1497" s="14">
        <f>Разбивка_по_щитам!N1502</f>
        <v>0</v>
      </c>
      <c r="L1497" s="14"/>
      <c r="M1497" s="14">
        <f>Разбивка_по_щитам!P1502</f>
        <v>0</v>
      </c>
      <c r="N1497" s="14"/>
    </row>
    <row r="1498" spans="2:14" x14ac:dyDescent="0.2">
      <c r="B1498" s="14">
        <f>Разбивка_по_щитам!B1503</f>
        <v>0</v>
      </c>
      <c r="C1498" s="14">
        <f>Разбивка_по_щитам!C1503</f>
        <v>0</v>
      </c>
      <c r="D1498" s="14">
        <f>Разбивка_по_щитам!F1503</f>
        <v>0</v>
      </c>
      <c r="E1498" s="14">
        <f>Разбивка_по_щитам!H1503</f>
        <v>0</v>
      </c>
      <c r="F1498" s="14">
        <f>Разбивка_по_щитам!I1503</f>
        <v>0</v>
      </c>
      <c r="G1498" s="14">
        <f>Разбивка_по_щитам!J1503</f>
        <v>0</v>
      </c>
      <c r="H1498" s="14">
        <f>Разбивка_по_щитам!K1503</f>
        <v>0</v>
      </c>
      <c r="I1498" s="14">
        <f>Разбивка_по_щитам!L1503</f>
        <v>0</v>
      </c>
      <c r="J1498" s="14">
        <f>Разбивка_по_щитам!M1503</f>
        <v>0</v>
      </c>
      <c r="K1498" s="14">
        <f>Разбивка_по_щитам!N1503</f>
        <v>0</v>
      </c>
      <c r="L1498" s="14"/>
      <c r="M1498" s="14">
        <f>Разбивка_по_щитам!P1503</f>
        <v>0</v>
      </c>
      <c r="N1498" s="14"/>
    </row>
    <row r="1499" spans="2:14" x14ac:dyDescent="0.2">
      <c r="B1499" s="14">
        <f>Разбивка_по_щитам!B1504</f>
        <v>0</v>
      </c>
      <c r="C1499" s="14">
        <f>Разбивка_по_щитам!C1504</f>
        <v>0</v>
      </c>
      <c r="D1499" s="14">
        <f>Разбивка_по_щитам!F1504</f>
        <v>0</v>
      </c>
      <c r="E1499" s="14">
        <f>Разбивка_по_щитам!H1504</f>
        <v>0</v>
      </c>
      <c r="F1499" s="14">
        <f>Разбивка_по_щитам!I1504</f>
        <v>0</v>
      </c>
      <c r="G1499" s="14">
        <f>Разбивка_по_щитам!J1504</f>
        <v>0</v>
      </c>
      <c r="H1499" s="14">
        <f>Разбивка_по_щитам!K1504</f>
        <v>0</v>
      </c>
      <c r="I1499" s="14">
        <f>Разбивка_по_щитам!L1504</f>
        <v>0</v>
      </c>
      <c r="J1499" s="14">
        <f>Разбивка_по_щитам!M1504</f>
        <v>0</v>
      </c>
      <c r="K1499" s="14">
        <f>Разбивка_по_щитам!N1504</f>
        <v>0</v>
      </c>
      <c r="L1499" s="14"/>
      <c r="M1499" s="14">
        <f>Разбивка_по_щитам!P1504</f>
        <v>0</v>
      </c>
      <c r="N1499" s="14"/>
    </row>
    <row r="1500" spans="2:14" x14ac:dyDescent="0.2">
      <c r="B1500" s="14">
        <f>Разбивка_по_щитам!B1505</f>
        <v>0</v>
      </c>
      <c r="C1500" s="14">
        <f>Разбивка_по_щитам!C1505</f>
        <v>0</v>
      </c>
      <c r="D1500" s="14">
        <f>Разбивка_по_щитам!F1505</f>
        <v>0</v>
      </c>
      <c r="E1500" s="14">
        <f>Разбивка_по_щитам!H1505</f>
        <v>0</v>
      </c>
      <c r="F1500" s="14">
        <f>Разбивка_по_щитам!I1505</f>
        <v>0</v>
      </c>
      <c r="G1500" s="14">
        <f>Разбивка_по_щитам!J1505</f>
        <v>0</v>
      </c>
      <c r="H1500" s="14">
        <f>Разбивка_по_щитам!K1505</f>
        <v>0</v>
      </c>
      <c r="I1500" s="14">
        <f>Разбивка_по_щитам!L1505</f>
        <v>0</v>
      </c>
      <c r="J1500" s="14">
        <f>Разбивка_по_щитам!M1505</f>
        <v>0</v>
      </c>
      <c r="K1500" s="14">
        <f>Разбивка_по_щитам!N1505</f>
        <v>0</v>
      </c>
      <c r="L1500" s="14"/>
      <c r="M1500" s="14">
        <f>Разбивка_по_щитам!P1505</f>
        <v>0</v>
      </c>
      <c r="N1500" s="14"/>
    </row>
    <row r="1501" spans="2:14" x14ac:dyDescent="0.2">
      <c r="B1501" s="14">
        <f>Разбивка_по_щитам!B1506</f>
        <v>0</v>
      </c>
      <c r="C1501" s="14">
        <f>Разбивка_по_щитам!C1506</f>
        <v>0</v>
      </c>
      <c r="D1501" s="14">
        <f>Разбивка_по_щитам!F1506</f>
        <v>0</v>
      </c>
      <c r="E1501" s="14">
        <f>Разбивка_по_щитам!H1506</f>
        <v>0</v>
      </c>
      <c r="F1501" s="14">
        <f>Разбивка_по_щитам!I1506</f>
        <v>0</v>
      </c>
      <c r="G1501" s="14">
        <f>Разбивка_по_щитам!J1506</f>
        <v>0</v>
      </c>
      <c r="H1501" s="14">
        <f>Разбивка_по_щитам!K1506</f>
        <v>0</v>
      </c>
      <c r="I1501" s="14">
        <f>Разбивка_по_щитам!L1506</f>
        <v>0</v>
      </c>
      <c r="J1501" s="14">
        <f>Разбивка_по_щитам!M1506</f>
        <v>0</v>
      </c>
      <c r="K1501" s="14">
        <f>Разбивка_по_щитам!N1506</f>
        <v>0</v>
      </c>
      <c r="L1501" s="14"/>
      <c r="M1501" s="14">
        <f>Разбивка_по_щитам!P1506</f>
        <v>0</v>
      </c>
      <c r="N1501" s="14"/>
    </row>
    <row r="1502" spans="2:14" x14ac:dyDescent="0.2">
      <c r="B1502" s="14">
        <f>Разбивка_по_щитам!B1507</f>
        <v>0</v>
      </c>
      <c r="C1502" s="14">
        <f>Разбивка_по_щитам!C1507</f>
        <v>0</v>
      </c>
      <c r="D1502" s="14">
        <f>Разбивка_по_щитам!F1507</f>
        <v>0</v>
      </c>
      <c r="E1502" s="14">
        <f>Разбивка_по_щитам!H1507</f>
        <v>0</v>
      </c>
      <c r="F1502" s="14">
        <f>Разбивка_по_щитам!I1507</f>
        <v>0</v>
      </c>
      <c r="G1502" s="14">
        <f>Разбивка_по_щитам!J1507</f>
        <v>0</v>
      </c>
      <c r="H1502" s="14">
        <f>Разбивка_по_щитам!K1507</f>
        <v>0</v>
      </c>
      <c r="I1502" s="14">
        <f>Разбивка_по_щитам!L1507</f>
        <v>0</v>
      </c>
      <c r="J1502" s="14">
        <f>Разбивка_по_щитам!M1507</f>
        <v>0</v>
      </c>
      <c r="K1502" s="14">
        <f>Разбивка_по_щитам!N1507</f>
        <v>0</v>
      </c>
      <c r="L1502" s="14"/>
      <c r="M1502" s="14">
        <f>Разбивка_по_щитам!P1507</f>
        <v>0</v>
      </c>
      <c r="N1502" s="14"/>
    </row>
    <row r="1503" spans="2:14" x14ac:dyDescent="0.2">
      <c r="B1503" s="14">
        <f>Разбивка_по_щитам!B1508</f>
        <v>0</v>
      </c>
      <c r="C1503" s="14">
        <f>Разбивка_по_щитам!C1508</f>
        <v>0</v>
      </c>
      <c r="D1503" s="14">
        <f>Разбивка_по_щитам!F1508</f>
        <v>0</v>
      </c>
      <c r="E1503" s="14">
        <f>Разбивка_по_щитам!H1508</f>
        <v>0</v>
      </c>
      <c r="F1503" s="14">
        <f>Разбивка_по_щитам!I1508</f>
        <v>0</v>
      </c>
      <c r="G1503" s="14">
        <f>Разбивка_по_щитам!J1508</f>
        <v>0</v>
      </c>
      <c r="H1503" s="14">
        <f>Разбивка_по_щитам!K1508</f>
        <v>0</v>
      </c>
      <c r="I1503" s="14">
        <f>Разбивка_по_щитам!L1508</f>
        <v>0</v>
      </c>
      <c r="J1503" s="14">
        <f>Разбивка_по_щитам!M1508</f>
        <v>0</v>
      </c>
      <c r="K1503" s="14">
        <f>Разбивка_по_щитам!N1508</f>
        <v>0</v>
      </c>
      <c r="L1503" s="14"/>
      <c r="M1503" s="14">
        <f>Разбивка_по_щитам!P1508</f>
        <v>0</v>
      </c>
      <c r="N1503" s="14"/>
    </row>
    <row r="1504" spans="2:14" x14ac:dyDescent="0.2">
      <c r="B1504" s="14">
        <f>Разбивка_по_щитам!B1509</f>
        <v>0</v>
      </c>
      <c r="C1504" s="14">
        <f>Разбивка_по_щитам!C1509</f>
        <v>0</v>
      </c>
      <c r="D1504" s="14">
        <f>Разбивка_по_щитам!F1509</f>
        <v>0</v>
      </c>
      <c r="E1504" s="14">
        <f>Разбивка_по_щитам!H1509</f>
        <v>0</v>
      </c>
      <c r="F1504" s="14">
        <f>Разбивка_по_щитам!I1509</f>
        <v>0</v>
      </c>
      <c r="G1504" s="14">
        <f>Разбивка_по_щитам!J1509</f>
        <v>0</v>
      </c>
      <c r="H1504" s="14">
        <f>Разбивка_по_щитам!K1509</f>
        <v>0</v>
      </c>
      <c r="I1504" s="14">
        <f>Разбивка_по_щитам!L1509</f>
        <v>0</v>
      </c>
      <c r="J1504" s="14">
        <f>Разбивка_по_щитам!M1509</f>
        <v>0</v>
      </c>
      <c r="K1504" s="14">
        <f>Разбивка_по_щитам!N1509</f>
        <v>0</v>
      </c>
      <c r="L1504" s="14"/>
      <c r="M1504" s="14">
        <f>Разбивка_по_щитам!P1509</f>
        <v>0</v>
      </c>
      <c r="N1504" s="14"/>
    </row>
    <row r="1505" spans="2:14" x14ac:dyDescent="0.2">
      <c r="B1505" s="14">
        <f>Разбивка_по_щитам!B1510</f>
        <v>0</v>
      </c>
      <c r="C1505" s="14">
        <f>Разбивка_по_щитам!C1510</f>
        <v>0</v>
      </c>
      <c r="D1505" s="14">
        <f>Разбивка_по_щитам!F1510</f>
        <v>0</v>
      </c>
      <c r="E1505" s="14">
        <f>Разбивка_по_щитам!H1510</f>
        <v>0</v>
      </c>
      <c r="F1505" s="14">
        <f>Разбивка_по_щитам!I1510</f>
        <v>0</v>
      </c>
      <c r="G1505" s="14">
        <f>Разбивка_по_щитам!J1510</f>
        <v>0</v>
      </c>
      <c r="H1505" s="14">
        <f>Разбивка_по_щитам!K1510</f>
        <v>0</v>
      </c>
      <c r="I1505" s="14">
        <f>Разбивка_по_щитам!L1510</f>
        <v>0</v>
      </c>
      <c r="J1505" s="14">
        <f>Разбивка_по_щитам!M1510</f>
        <v>0</v>
      </c>
      <c r="K1505" s="14">
        <f>Разбивка_по_щитам!N1510</f>
        <v>0</v>
      </c>
      <c r="L1505" s="14"/>
      <c r="M1505" s="14">
        <f>Разбивка_по_щитам!P1510</f>
        <v>0</v>
      </c>
      <c r="N1505" s="14"/>
    </row>
    <row r="1506" spans="2:14" x14ac:dyDescent="0.2">
      <c r="B1506" s="14">
        <f>Разбивка_по_щитам!B1511</f>
        <v>0</v>
      </c>
      <c r="C1506" s="14">
        <f>Разбивка_по_щитам!C1511</f>
        <v>0</v>
      </c>
      <c r="D1506" s="14">
        <f>Разбивка_по_щитам!F1511</f>
        <v>0</v>
      </c>
      <c r="E1506" s="14">
        <f>Разбивка_по_щитам!H1511</f>
        <v>0</v>
      </c>
      <c r="F1506" s="14">
        <f>Разбивка_по_щитам!I1511</f>
        <v>0</v>
      </c>
      <c r="G1506" s="14">
        <f>Разбивка_по_щитам!J1511</f>
        <v>0</v>
      </c>
      <c r="H1506" s="14">
        <f>Разбивка_по_щитам!K1511</f>
        <v>0</v>
      </c>
      <c r="I1506" s="14">
        <f>Разбивка_по_щитам!L1511</f>
        <v>0</v>
      </c>
      <c r="J1506" s="14">
        <f>Разбивка_по_щитам!M1511</f>
        <v>0</v>
      </c>
      <c r="K1506" s="14">
        <f>Разбивка_по_щитам!N1511</f>
        <v>0</v>
      </c>
      <c r="L1506" s="14"/>
      <c r="M1506" s="14">
        <f>Разбивка_по_щитам!P1511</f>
        <v>0</v>
      </c>
      <c r="N1506" s="14"/>
    </row>
    <row r="1507" spans="2:14" x14ac:dyDescent="0.2">
      <c r="B1507" s="14">
        <f>Разбивка_по_щитам!B1512</f>
        <v>0</v>
      </c>
      <c r="C1507" s="14">
        <f>Разбивка_по_щитам!C1512</f>
        <v>0</v>
      </c>
      <c r="D1507" s="14">
        <f>Разбивка_по_щитам!F1512</f>
        <v>0</v>
      </c>
      <c r="E1507" s="14">
        <f>Разбивка_по_щитам!H1512</f>
        <v>0</v>
      </c>
      <c r="F1507" s="14">
        <f>Разбивка_по_щитам!I1512</f>
        <v>0</v>
      </c>
      <c r="G1507" s="14">
        <f>Разбивка_по_щитам!J1512</f>
        <v>0</v>
      </c>
      <c r="H1507" s="14">
        <f>Разбивка_по_щитам!K1512</f>
        <v>0</v>
      </c>
      <c r="I1507" s="14">
        <f>Разбивка_по_щитам!L1512</f>
        <v>0</v>
      </c>
      <c r="J1507" s="14">
        <f>Разбивка_по_щитам!M1512</f>
        <v>0</v>
      </c>
      <c r="K1507" s="14">
        <f>Разбивка_по_щитам!N1512</f>
        <v>0</v>
      </c>
      <c r="L1507" s="14"/>
      <c r="M1507" s="14">
        <f>Разбивка_по_щитам!P1512</f>
        <v>0</v>
      </c>
      <c r="N1507" s="14"/>
    </row>
    <row r="1508" spans="2:14" x14ac:dyDescent="0.2">
      <c r="B1508" s="14">
        <f>Разбивка_по_щитам!B1513</f>
        <v>0</v>
      </c>
      <c r="C1508" s="14">
        <f>Разбивка_по_щитам!C1513</f>
        <v>0</v>
      </c>
      <c r="D1508" s="14">
        <f>Разбивка_по_щитам!F1513</f>
        <v>0</v>
      </c>
      <c r="E1508" s="14">
        <f>Разбивка_по_щитам!H1513</f>
        <v>0</v>
      </c>
      <c r="F1508" s="14">
        <f>Разбивка_по_щитам!I1513</f>
        <v>0</v>
      </c>
      <c r="G1508" s="14">
        <f>Разбивка_по_щитам!J1513</f>
        <v>0</v>
      </c>
      <c r="H1508" s="14">
        <f>Разбивка_по_щитам!K1513</f>
        <v>0</v>
      </c>
      <c r="I1508" s="14">
        <f>Разбивка_по_щитам!L1513</f>
        <v>0</v>
      </c>
      <c r="J1508" s="14">
        <f>Разбивка_по_щитам!M1513</f>
        <v>0</v>
      </c>
      <c r="K1508" s="14">
        <f>Разбивка_по_щитам!N1513</f>
        <v>0</v>
      </c>
      <c r="L1508" s="14"/>
      <c r="M1508" s="14">
        <f>Разбивка_по_щитам!P1513</f>
        <v>0</v>
      </c>
      <c r="N1508" s="14"/>
    </row>
    <row r="1509" spans="2:14" x14ac:dyDescent="0.2">
      <c r="B1509" s="14">
        <f>Разбивка_по_щитам!B1514</f>
        <v>0</v>
      </c>
      <c r="C1509" s="14">
        <f>Разбивка_по_щитам!C1514</f>
        <v>0</v>
      </c>
      <c r="D1509" s="14">
        <f>Разбивка_по_щитам!F1514</f>
        <v>0</v>
      </c>
      <c r="E1509" s="14">
        <f>Разбивка_по_щитам!H1514</f>
        <v>0</v>
      </c>
      <c r="F1509" s="14">
        <f>Разбивка_по_щитам!I1514</f>
        <v>0</v>
      </c>
      <c r="G1509" s="14">
        <f>Разбивка_по_щитам!J1514</f>
        <v>0</v>
      </c>
      <c r="H1509" s="14">
        <f>Разбивка_по_щитам!K1514</f>
        <v>0</v>
      </c>
      <c r="I1509" s="14">
        <f>Разбивка_по_щитам!L1514</f>
        <v>0</v>
      </c>
      <c r="J1509" s="14">
        <f>Разбивка_по_щитам!M1514</f>
        <v>0</v>
      </c>
      <c r="K1509" s="14">
        <f>Разбивка_по_щитам!N1514</f>
        <v>0</v>
      </c>
      <c r="L1509" s="14"/>
      <c r="M1509" s="14">
        <f>Разбивка_по_щитам!P1514</f>
        <v>0</v>
      </c>
      <c r="N1509" s="14"/>
    </row>
    <row r="1510" spans="2:14" x14ac:dyDescent="0.2">
      <c r="B1510" s="14">
        <f>Разбивка_по_щитам!B1515</f>
        <v>0</v>
      </c>
      <c r="C1510" s="14">
        <f>Разбивка_по_щитам!C1515</f>
        <v>0</v>
      </c>
      <c r="D1510" s="14">
        <f>Разбивка_по_щитам!F1515</f>
        <v>0</v>
      </c>
      <c r="E1510" s="14">
        <f>Разбивка_по_щитам!H1515</f>
        <v>0</v>
      </c>
      <c r="F1510" s="14">
        <f>Разбивка_по_щитам!I1515</f>
        <v>0</v>
      </c>
      <c r="G1510" s="14">
        <f>Разбивка_по_щитам!J1515</f>
        <v>0</v>
      </c>
      <c r="H1510" s="14">
        <f>Разбивка_по_щитам!K1515</f>
        <v>0</v>
      </c>
      <c r="I1510" s="14">
        <f>Разбивка_по_щитам!L1515</f>
        <v>0</v>
      </c>
      <c r="J1510" s="14">
        <f>Разбивка_по_щитам!M1515</f>
        <v>0</v>
      </c>
      <c r="K1510" s="14">
        <f>Разбивка_по_щитам!N1515</f>
        <v>0</v>
      </c>
      <c r="L1510" s="14"/>
      <c r="M1510" s="14">
        <f>Разбивка_по_щитам!P1515</f>
        <v>0</v>
      </c>
      <c r="N1510" s="14"/>
    </row>
    <row r="1511" spans="2:14" x14ac:dyDescent="0.2">
      <c r="B1511" s="14">
        <f>Разбивка_по_щитам!B1516</f>
        <v>0</v>
      </c>
      <c r="C1511" s="14">
        <f>Разбивка_по_щитам!C1516</f>
        <v>0</v>
      </c>
      <c r="D1511" s="14">
        <f>Разбивка_по_щитам!F1516</f>
        <v>0</v>
      </c>
      <c r="E1511" s="14">
        <f>Разбивка_по_щитам!H1516</f>
        <v>0</v>
      </c>
      <c r="F1511" s="14">
        <f>Разбивка_по_щитам!I1516</f>
        <v>0</v>
      </c>
      <c r="G1511" s="14">
        <f>Разбивка_по_щитам!J1516</f>
        <v>0</v>
      </c>
      <c r="H1511" s="14">
        <f>Разбивка_по_щитам!K1516</f>
        <v>0</v>
      </c>
      <c r="I1511" s="14">
        <f>Разбивка_по_щитам!L1516</f>
        <v>0</v>
      </c>
      <c r="J1511" s="14">
        <f>Разбивка_по_щитам!M1516</f>
        <v>0</v>
      </c>
      <c r="K1511" s="14">
        <f>Разбивка_по_щитам!N1516</f>
        <v>0</v>
      </c>
      <c r="L1511" s="14"/>
      <c r="M1511" s="14">
        <f>Разбивка_по_щитам!P1516</f>
        <v>0</v>
      </c>
      <c r="N1511" s="14"/>
    </row>
    <row r="1512" spans="2:14" x14ac:dyDescent="0.2">
      <c r="B1512" s="14">
        <f>Разбивка_по_щитам!B1517</f>
        <v>0</v>
      </c>
      <c r="C1512" s="14">
        <f>Разбивка_по_щитам!C1517</f>
        <v>0</v>
      </c>
      <c r="D1512" s="14">
        <f>Разбивка_по_щитам!F1517</f>
        <v>0</v>
      </c>
      <c r="E1512" s="14">
        <f>Разбивка_по_щитам!H1517</f>
        <v>0</v>
      </c>
      <c r="F1512" s="14">
        <f>Разбивка_по_щитам!I1517</f>
        <v>0</v>
      </c>
      <c r="G1512" s="14">
        <f>Разбивка_по_щитам!J1517</f>
        <v>0</v>
      </c>
      <c r="H1512" s="14">
        <f>Разбивка_по_щитам!K1517</f>
        <v>0</v>
      </c>
      <c r="I1512" s="14">
        <f>Разбивка_по_щитам!L1517</f>
        <v>0</v>
      </c>
      <c r="J1512" s="14">
        <f>Разбивка_по_щитам!M1517</f>
        <v>0</v>
      </c>
      <c r="K1512" s="14">
        <f>Разбивка_по_щитам!N1517</f>
        <v>0</v>
      </c>
      <c r="L1512" s="14"/>
      <c r="M1512" s="14">
        <f>Разбивка_по_щитам!P1517</f>
        <v>0</v>
      </c>
      <c r="N1512" s="14"/>
    </row>
    <row r="1513" spans="2:14" x14ac:dyDescent="0.2">
      <c r="B1513" s="14">
        <f>Разбивка_по_щитам!B1518</f>
        <v>0</v>
      </c>
      <c r="C1513" s="14">
        <f>Разбивка_по_щитам!C1518</f>
        <v>0</v>
      </c>
      <c r="D1513" s="14">
        <f>Разбивка_по_щитам!F1518</f>
        <v>0</v>
      </c>
      <c r="E1513" s="14">
        <f>Разбивка_по_щитам!H1518</f>
        <v>0</v>
      </c>
      <c r="F1513" s="14">
        <f>Разбивка_по_щитам!I1518</f>
        <v>0</v>
      </c>
      <c r="G1513" s="14">
        <f>Разбивка_по_щитам!J1518</f>
        <v>0</v>
      </c>
      <c r="H1513" s="14">
        <f>Разбивка_по_щитам!K1518</f>
        <v>0</v>
      </c>
      <c r="I1513" s="14">
        <f>Разбивка_по_щитам!L1518</f>
        <v>0</v>
      </c>
      <c r="J1513" s="14">
        <f>Разбивка_по_щитам!M1518</f>
        <v>0</v>
      </c>
      <c r="K1513" s="14">
        <f>Разбивка_по_щитам!N1518</f>
        <v>0</v>
      </c>
      <c r="L1513" s="14"/>
      <c r="M1513" s="14">
        <f>Разбивка_по_щитам!P1518</f>
        <v>0</v>
      </c>
      <c r="N1513" s="14"/>
    </row>
    <row r="1514" spans="2:14" x14ac:dyDescent="0.2">
      <c r="B1514" s="14">
        <f>Разбивка_по_щитам!B1519</f>
        <v>0</v>
      </c>
      <c r="C1514" s="14">
        <f>Разбивка_по_щитам!C1519</f>
        <v>0</v>
      </c>
      <c r="D1514" s="14">
        <f>Разбивка_по_щитам!F1519</f>
        <v>0</v>
      </c>
      <c r="E1514" s="14">
        <f>Разбивка_по_щитам!H1519</f>
        <v>0</v>
      </c>
      <c r="F1514" s="14">
        <f>Разбивка_по_щитам!I1519</f>
        <v>0</v>
      </c>
      <c r="G1514" s="14">
        <f>Разбивка_по_щитам!J1519</f>
        <v>0</v>
      </c>
      <c r="H1514" s="14">
        <f>Разбивка_по_щитам!K1519</f>
        <v>0</v>
      </c>
      <c r="I1514" s="14">
        <f>Разбивка_по_щитам!L1519</f>
        <v>0</v>
      </c>
      <c r="J1514" s="14">
        <f>Разбивка_по_щитам!M1519</f>
        <v>0</v>
      </c>
      <c r="K1514" s="14">
        <f>Разбивка_по_щитам!N1519</f>
        <v>0</v>
      </c>
      <c r="L1514" s="14"/>
      <c r="M1514" s="14">
        <f>Разбивка_по_щитам!P1519</f>
        <v>0</v>
      </c>
      <c r="N1514" s="14"/>
    </row>
    <row r="1515" spans="2:14" x14ac:dyDescent="0.2">
      <c r="B1515" s="14">
        <f>Разбивка_по_щитам!B1520</f>
        <v>0</v>
      </c>
      <c r="C1515" s="14">
        <f>Разбивка_по_щитам!C1520</f>
        <v>0</v>
      </c>
      <c r="D1515" s="14">
        <f>Разбивка_по_щитам!F1520</f>
        <v>0</v>
      </c>
      <c r="E1515" s="14">
        <f>Разбивка_по_щитам!H1520</f>
        <v>0</v>
      </c>
      <c r="F1515" s="14">
        <f>Разбивка_по_щитам!I1520</f>
        <v>0</v>
      </c>
      <c r="G1515" s="14">
        <f>Разбивка_по_щитам!J1520</f>
        <v>0</v>
      </c>
      <c r="H1515" s="14">
        <f>Разбивка_по_щитам!K1520</f>
        <v>0</v>
      </c>
      <c r="I1515" s="14">
        <f>Разбивка_по_щитам!L1520</f>
        <v>0</v>
      </c>
      <c r="J1515" s="14">
        <f>Разбивка_по_щитам!M1520</f>
        <v>0</v>
      </c>
      <c r="K1515" s="14">
        <f>Разбивка_по_щитам!N1520</f>
        <v>0</v>
      </c>
      <c r="L1515" s="14"/>
      <c r="M1515" s="14">
        <f>Разбивка_по_щитам!P1520</f>
        <v>0</v>
      </c>
      <c r="N1515" s="14"/>
    </row>
    <row r="1516" spans="2:14" x14ac:dyDescent="0.2">
      <c r="B1516" s="14">
        <f>Разбивка_по_щитам!B1521</f>
        <v>0</v>
      </c>
      <c r="C1516" s="14">
        <f>Разбивка_по_щитам!C1521</f>
        <v>0</v>
      </c>
      <c r="D1516" s="14">
        <f>Разбивка_по_щитам!F1521</f>
        <v>0</v>
      </c>
      <c r="E1516" s="14">
        <f>Разбивка_по_щитам!H1521</f>
        <v>0</v>
      </c>
      <c r="F1516" s="14">
        <f>Разбивка_по_щитам!I1521</f>
        <v>0</v>
      </c>
      <c r="G1516" s="14">
        <f>Разбивка_по_щитам!J1521</f>
        <v>0</v>
      </c>
      <c r="H1516" s="14">
        <f>Разбивка_по_щитам!K1521</f>
        <v>0</v>
      </c>
      <c r="I1516" s="14">
        <f>Разбивка_по_щитам!L1521</f>
        <v>0</v>
      </c>
      <c r="J1516" s="14">
        <f>Разбивка_по_щитам!M1521</f>
        <v>0</v>
      </c>
      <c r="K1516" s="14">
        <f>Разбивка_по_щитам!N1521</f>
        <v>0</v>
      </c>
      <c r="L1516" s="14"/>
      <c r="M1516" s="14">
        <f>Разбивка_по_щитам!P1521</f>
        <v>0</v>
      </c>
      <c r="N1516" s="14"/>
    </row>
    <row r="1517" spans="2:14" x14ac:dyDescent="0.2">
      <c r="B1517" s="14">
        <f>Разбивка_по_щитам!B1522</f>
        <v>0</v>
      </c>
      <c r="C1517" s="14">
        <f>Разбивка_по_щитам!C1522</f>
        <v>0</v>
      </c>
      <c r="D1517" s="14">
        <f>Разбивка_по_щитам!F1522</f>
        <v>0</v>
      </c>
      <c r="E1517" s="14">
        <f>Разбивка_по_щитам!H1522</f>
        <v>0</v>
      </c>
      <c r="F1517" s="14">
        <f>Разбивка_по_щитам!I1522</f>
        <v>0</v>
      </c>
      <c r="G1517" s="14">
        <f>Разбивка_по_щитам!J1522</f>
        <v>0</v>
      </c>
      <c r="H1517" s="14">
        <f>Разбивка_по_щитам!K1522</f>
        <v>0</v>
      </c>
      <c r="I1517" s="14">
        <f>Разбивка_по_щитам!L1522</f>
        <v>0</v>
      </c>
      <c r="J1517" s="14">
        <f>Разбивка_по_щитам!M1522</f>
        <v>0</v>
      </c>
      <c r="K1517" s="14">
        <f>Разбивка_по_щитам!N1522</f>
        <v>0</v>
      </c>
      <c r="L1517" s="14"/>
      <c r="M1517" s="14">
        <f>Разбивка_по_щитам!P1522</f>
        <v>0</v>
      </c>
      <c r="N1517" s="14"/>
    </row>
    <row r="1518" spans="2:14" x14ac:dyDescent="0.2">
      <c r="B1518" s="14">
        <f>Разбивка_по_щитам!B1523</f>
        <v>0</v>
      </c>
      <c r="C1518" s="14">
        <f>Разбивка_по_щитам!C1523</f>
        <v>0</v>
      </c>
      <c r="D1518" s="14">
        <f>Разбивка_по_щитам!F1523</f>
        <v>0</v>
      </c>
      <c r="E1518" s="14">
        <f>Разбивка_по_щитам!H1523</f>
        <v>0</v>
      </c>
      <c r="F1518" s="14">
        <f>Разбивка_по_щитам!I1523</f>
        <v>0</v>
      </c>
      <c r="G1518" s="14">
        <f>Разбивка_по_щитам!J1523</f>
        <v>0</v>
      </c>
      <c r="H1518" s="14">
        <f>Разбивка_по_щитам!K1523</f>
        <v>0</v>
      </c>
      <c r="I1518" s="14">
        <f>Разбивка_по_щитам!L1523</f>
        <v>0</v>
      </c>
      <c r="J1518" s="14">
        <f>Разбивка_по_щитам!M1523</f>
        <v>0</v>
      </c>
      <c r="K1518" s="14">
        <f>Разбивка_по_щитам!N1523</f>
        <v>0</v>
      </c>
      <c r="L1518" s="14"/>
      <c r="M1518" s="14">
        <f>Разбивка_по_щитам!P1523</f>
        <v>0</v>
      </c>
      <c r="N1518" s="14"/>
    </row>
    <row r="1519" spans="2:14" x14ac:dyDescent="0.2">
      <c r="B1519" s="14">
        <f>Разбивка_по_щитам!B1524</f>
        <v>0</v>
      </c>
      <c r="C1519" s="14">
        <f>Разбивка_по_щитам!C1524</f>
        <v>0</v>
      </c>
      <c r="D1519" s="14">
        <f>Разбивка_по_щитам!F1524</f>
        <v>0</v>
      </c>
      <c r="E1519" s="14">
        <f>Разбивка_по_щитам!H1524</f>
        <v>0</v>
      </c>
      <c r="F1519" s="14">
        <f>Разбивка_по_щитам!I1524</f>
        <v>0</v>
      </c>
      <c r="G1519" s="14">
        <f>Разбивка_по_щитам!J1524</f>
        <v>0</v>
      </c>
      <c r="H1519" s="14">
        <f>Разбивка_по_щитам!K1524</f>
        <v>0</v>
      </c>
      <c r="I1519" s="14">
        <f>Разбивка_по_щитам!L1524</f>
        <v>0</v>
      </c>
      <c r="J1519" s="14">
        <f>Разбивка_по_щитам!M1524</f>
        <v>0</v>
      </c>
      <c r="K1519" s="14">
        <f>Разбивка_по_щитам!N1524</f>
        <v>0</v>
      </c>
      <c r="L1519" s="14"/>
      <c r="M1519" s="14">
        <f>Разбивка_по_щитам!P1524</f>
        <v>0</v>
      </c>
      <c r="N1519" s="14"/>
    </row>
    <row r="1520" spans="2:14" x14ac:dyDescent="0.2">
      <c r="B1520" s="14">
        <f>Разбивка_по_щитам!B1525</f>
        <v>0</v>
      </c>
      <c r="C1520" s="14">
        <f>Разбивка_по_щитам!C1525</f>
        <v>0</v>
      </c>
      <c r="D1520" s="14">
        <f>Разбивка_по_щитам!F1525</f>
        <v>0</v>
      </c>
      <c r="E1520" s="14">
        <f>Разбивка_по_щитам!H1525</f>
        <v>0</v>
      </c>
      <c r="F1520" s="14">
        <f>Разбивка_по_щитам!I1525</f>
        <v>0</v>
      </c>
      <c r="G1520" s="14">
        <f>Разбивка_по_щитам!J1525</f>
        <v>0</v>
      </c>
      <c r="H1520" s="14">
        <f>Разбивка_по_щитам!K1525</f>
        <v>0</v>
      </c>
      <c r="I1520" s="14">
        <f>Разбивка_по_щитам!L1525</f>
        <v>0</v>
      </c>
      <c r="J1520" s="14">
        <f>Разбивка_по_щитам!M1525</f>
        <v>0</v>
      </c>
      <c r="K1520" s="14">
        <f>Разбивка_по_щитам!N1525</f>
        <v>0</v>
      </c>
      <c r="L1520" s="14"/>
      <c r="M1520" s="14">
        <f>Разбивка_по_щитам!P1525</f>
        <v>0</v>
      </c>
      <c r="N1520" s="14"/>
    </row>
    <row r="1521" spans="2:14" x14ac:dyDescent="0.2">
      <c r="B1521" s="14">
        <f>Разбивка_по_щитам!B1526</f>
        <v>0</v>
      </c>
      <c r="C1521" s="14">
        <f>Разбивка_по_щитам!C1526</f>
        <v>0</v>
      </c>
      <c r="D1521" s="14">
        <f>Разбивка_по_щитам!F1526</f>
        <v>0</v>
      </c>
      <c r="E1521" s="14">
        <f>Разбивка_по_щитам!H1526</f>
        <v>0</v>
      </c>
      <c r="F1521" s="14">
        <f>Разбивка_по_щитам!I1526</f>
        <v>0</v>
      </c>
      <c r="G1521" s="14">
        <f>Разбивка_по_щитам!J1526</f>
        <v>0</v>
      </c>
      <c r="H1521" s="14">
        <f>Разбивка_по_щитам!K1526</f>
        <v>0</v>
      </c>
      <c r="I1521" s="14">
        <f>Разбивка_по_щитам!L1526</f>
        <v>0</v>
      </c>
      <c r="J1521" s="14">
        <f>Разбивка_по_щитам!M1526</f>
        <v>0</v>
      </c>
      <c r="K1521" s="14">
        <f>Разбивка_по_щитам!N1526</f>
        <v>0</v>
      </c>
      <c r="L1521" s="14"/>
      <c r="M1521" s="14">
        <f>Разбивка_по_щитам!P1526</f>
        <v>0</v>
      </c>
      <c r="N1521" s="14"/>
    </row>
    <row r="1522" spans="2:14" x14ac:dyDescent="0.2">
      <c r="B1522" s="14">
        <f>Разбивка_по_щитам!B1527</f>
        <v>0</v>
      </c>
      <c r="C1522" s="14">
        <f>Разбивка_по_щитам!C1527</f>
        <v>0</v>
      </c>
      <c r="D1522" s="14">
        <f>Разбивка_по_щитам!F1527</f>
        <v>0</v>
      </c>
      <c r="E1522" s="14">
        <f>Разбивка_по_щитам!H1527</f>
        <v>0</v>
      </c>
      <c r="F1522" s="14">
        <f>Разбивка_по_щитам!I1527</f>
        <v>0</v>
      </c>
      <c r="G1522" s="14">
        <f>Разбивка_по_щитам!J1527</f>
        <v>0</v>
      </c>
      <c r="H1522" s="14">
        <f>Разбивка_по_щитам!K1527</f>
        <v>0</v>
      </c>
      <c r="I1522" s="14">
        <f>Разбивка_по_щитам!L1527</f>
        <v>0</v>
      </c>
      <c r="J1522" s="14">
        <f>Разбивка_по_щитам!M1527</f>
        <v>0</v>
      </c>
      <c r="K1522" s="14">
        <f>Разбивка_по_щитам!N1527</f>
        <v>0</v>
      </c>
      <c r="L1522" s="14"/>
      <c r="M1522" s="14">
        <f>Разбивка_по_щитам!P1527</f>
        <v>0</v>
      </c>
      <c r="N1522" s="14"/>
    </row>
    <row r="1523" spans="2:14" x14ac:dyDescent="0.2">
      <c r="B1523" s="14">
        <f>Разбивка_по_щитам!B1528</f>
        <v>0</v>
      </c>
      <c r="C1523" s="14">
        <f>Разбивка_по_щитам!C1528</f>
        <v>0</v>
      </c>
      <c r="D1523" s="14">
        <f>Разбивка_по_щитам!F1528</f>
        <v>0</v>
      </c>
      <c r="E1523" s="14">
        <f>Разбивка_по_щитам!H1528</f>
        <v>0</v>
      </c>
      <c r="F1523" s="14">
        <f>Разбивка_по_щитам!I1528</f>
        <v>0</v>
      </c>
      <c r="G1523" s="14">
        <f>Разбивка_по_щитам!J1528</f>
        <v>0</v>
      </c>
      <c r="H1523" s="14">
        <f>Разбивка_по_щитам!K1528</f>
        <v>0</v>
      </c>
      <c r="I1523" s="14">
        <f>Разбивка_по_щитам!L1528</f>
        <v>0</v>
      </c>
      <c r="J1523" s="14">
        <f>Разбивка_по_щитам!M1528</f>
        <v>0</v>
      </c>
      <c r="K1523" s="14">
        <f>Разбивка_по_щитам!N1528</f>
        <v>0</v>
      </c>
      <c r="L1523" s="14"/>
      <c r="M1523" s="14">
        <f>Разбивка_по_щитам!P1528</f>
        <v>0</v>
      </c>
      <c r="N1523" s="14"/>
    </row>
    <row r="1524" spans="2:14" x14ac:dyDescent="0.2">
      <c r="B1524" s="14">
        <f>Разбивка_по_щитам!B1529</f>
        <v>0</v>
      </c>
      <c r="C1524" s="14">
        <f>Разбивка_по_щитам!C1529</f>
        <v>0</v>
      </c>
      <c r="D1524" s="14">
        <f>Разбивка_по_щитам!F1529</f>
        <v>0</v>
      </c>
      <c r="E1524" s="14">
        <f>Разбивка_по_щитам!H1529</f>
        <v>0</v>
      </c>
      <c r="F1524" s="14">
        <f>Разбивка_по_щитам!I1529</f>
        <v>0</v>
      </c>
      <c r="G1524" s="14">
        <f>Разбивка_по_щитам!J1529</f>
        <v>0</v>
      </c>
      <c r="H1524" s="14">
        <f>Разбивка_по_щитам!K1529</f>
        <v>0</v>
      </c>
      <c r="I1524" s="14">
        <f>Разбивка_по_щитам!L1529</f>
        <v>0</v>
      </c>
      <c r="J1524" s="14">
        <f>Разбивка_по_щитам!M1529</f>
        <v>0</v>
      </c>
      <c r="K1524" s="14">
        <f>Разбивка_по_щитам!N1529</f>
        <v>0</v>
      </c>
      <c r="L1524" s="14"/>
      <c r="M1524" s="14">
        <f>Разбивка_по_щитам!P1529</f>
        <v>0</v>
      </c>
      <c r="N1524" s="14"/>
    </row>
    <row r="1525" spans="2:14" x14ac:dyDescent="0.2">
      <c r="B1525" s="14">
        <f>Разбивка_по_щитам!B1530</f>
        <v>0</v>
      </c>
      <c r="C1525" s="14">
        <f>Разбивка_по_щитам!C1530</f>
        <v>0</v>
      </c>
      <c r="D1525" s="14">
        <f>Разбивка_по_щитам!F1530</f>
        <v>0</v>
      </c>
      <c r="E1525" s="14">
        <f>Разбивка_по_щитам!H1530</f>
        <v>0</v>
      </c>
      <c r="F1525" s="14">
        <f>Разбивка_по_щитам!I1530</f>
        <v>0</v>
      </c>
      <c r="G1525" s="14">
        <f>Разбивка_по_щитам!J1530</f>
        <v>0</v>
      </c>
      <c r="H1525" s="14">
        <f>Разбивка_по_щитам!K1530</f>
        <v>0</v>
      </c>
      <c r="I1525" s="14">
        <f>Разбивка_по_щитам!L1530</f>
        <v>0</v>
      </c>
      <c r="J1525" s="14">
        <f>Разбивка_по_щитам!M1530</f>
        <v>0</v>
      </c>
      <c r="K1525" s="14">
        <f>Разбивка_по_щитам!N1530</f>
        <v>0</v>
      </c>
      <c r="L1525" s="14"/>
      <c r="M1525" s="14">
        <f>Разбивка_по_щитам!P1530</f>
        <v>0</v>
      </c>
      <c r="N1525" s="14"/>
    </row>
    <row r="1526" spans="2:14" x14ac:dyDescent="0.2">
      <c r="B1526" s="14">
        <f>Разбивка_по_щитам!B1531</f>
        <v>0</v>
      </c>
      <c r="C1526" s="14">
        <f>Разбивка_по_щитам!C1531</f>
        <v>0</v>
      </c>
      <c r="D1526" s="14">
        <f>Разбивка_по_щитам!F1531</f>
        <v>0</v>
      </c>
      <c r="E1526" s="14">
        <f>Разбивка_по_щитам!H1531</f>
        <v>0</v>
      </c>
      <c r="F1526" s="14">
        <f>Разбивка_по_щитам!I1531</f>
        <v>0</v>
      </c>
      <c r="G1526" s="14">
        <f>Разбивка_по_щитам!J1531</f>
        <v>0</v>
      </c>
      <c r="H1526" s="14">
        <f>Разбивка_по_щитам!K1531</f>
        <v>0</v>
      </c>
      <c r="I1526" s="14">
        <f>Разбивка_по_щитам!L1531</f>
        <v>0</v>
      </c>
      <c r="J1526" s="14">
        <f>Разбивка_по_щитам!M1531</f>
        <v>0</v>
      </c>
      <c r="K1526" s="14">
        <f>Разбивка_по_щитам!N1531</f>
        <v>0</v>
      </c>
      <c r="L1526" s="14"/>
      <c r="M1526" s="14">
        <f>Разбивка_по_щитам!P1531</f>
        <v>0</v>
      </c>
      <c r="N1526" s="14"/>
    </row>
    <row r="1527" spans="2:14" x14ac:dyDescent="0.2">
      <c r="B1527" s="14">
        <f>Разбивка_по_щитам!B1532</f>
        <v>0</v>
      </c>
      <c r="C1527" s="14">
        <f>Разбивка_по_щитам!C1532</f>
        <v>0</v>
      </c>
      <c r="D1527" s="14">
        <f>Разбивка_по_щитам!F1532</f>
        <v>0</v>
      </c>
      <c r="E1527" s="14">
        <f>Разбивка_по_щитам!H1532</f>
        <v>0</v>
      </c>
      <c r="F1527" s="14">
        <f>Разбивка_по_щитам!I1532</f>
        <v>0</v>
      </c>
      <c r="G1527" s="14">
        <f>Разбивка_по_щитам!J1532</f>
        <v>0</v>
      </c>
      <c r="H1527" s="14">
        <f>Разбивка_по_щитам!K1532</f>
        <v>0</v>
      </c>
      <c r="I1527" s="14">
        <f>Разбивка_по_щитам!L1532</f>
        <v>0</v>
      </c>
      <c r="J1527" s="14">
        <f>Разбивка_по_щитам!M1532</f>
        <v>0</v>
      </c>
      <c r="K1527" s="14">
        <f>Разбивка_по_щитам!N1532</f>
        <v>0</v>
      </c>
      <c r="L1527" s="14"/>
      <c r="M1527" s="14">
        <f>Разбивка_по_щитам!P1532</f>
        <v>0</v>
      </c>
      <c r="N1527" s="14"/>
    </row>
    <row r="1528" spans="2:14" x14ac:dyDescent="0.2">
      <c r="B1528" s="14">
        <f>Разбивка_по_щитам!B1533</f>
        <v>0</v>
      </c>
      <c r="C1528" s="14">
        <f>Разбивка_по_щитам!C1533</f>
        <v>0</v>
      </c>
      <c r="D1528" s="14">
        <f>Разбивка_по_щитам!F1533</f>
        <v>0</v>
      </c>
      <c r="E1528" s="14">
        <f>Разбивка_по_щитам!H1533</f>
        <v>0</v>
      </c>
      <c r="F1528" s="14">
        <f>Разбивка_по_щитам!I1533</f>
        <v>0</v>
      </c>
      <c r="G1528" s="14">
        <f>Разбивка_по_щитам!J1533</f>
        <v>0</v>
      </c>
      <c r="H1528" s="14">
        <f>Разбивка_по_щитам!K1533</f>
        <v>0</v>
      </c>
      <c r="I1528" s="14">
        <f>Разбивка_по_щитам!L1533</f>
        <v>0</v>
      </c>
      <c r="J1528" s="14">
        <f>Разбивка_по_щитам!M1533</f>
        <v>0</v>
      </c>
      <c r="K1528" s="14">
        <f>Разбивка_по_щитам!N1533</f>
        <v>0</v>
      </c>
      <c r="L1528" s="14"/>
      <c r="M1528" s="14">
        <f>Разбивка_по_щитам!P1533</f>
        <v>0</v>
      </c>
      <c r="N1528" s="14"/>
    </row>
    <row r="1529" spans="2:14" x14ac:dyDescent="0.2">
      <c r="B1529" s="14">
        <f>Разбивка_по_щитам!B1534</f>
        <v>0</v>
      </c>
      <c r="C1529" s="14">
        <f>Разбивка_по_щитам!C1534</f>
        <v>0</v>
      </c>
      <c r="D1529" s="14">
        <f>Разбивка_по_щитам!F1534</f>
        <v>0</v>
      </c>
      <c r="E1529" s="14">
        <f>Разбивка_по_щитам!H1534</f>
        <v>0</v>
      </c>
      <c r="F1529" s="14">
        <f>Разбивка_по_щитам!I1534</f>
        <v>0</v>
      </c>
      <c r="G1529" s="14">
        <f>Разбивка_по_щитам!J1534</f>
        <v>0</v>
      </c>
      <c r="H1529" s="14">
        <f>Разбивка_по_щитам!K1534</f>
        <v>0</v>
      </c>
      <c r="I1529" s="14">
        <f>Разбивка_по_щитам!L1534</f>
        <v>0</v>
      </c>
      <c r="J1529" s="14">
        <f>Разбивка_по_щитам!M1534</f>
        <v>0</v>
      </c>
      <c r="K1529" s="14">
        <f>Разбивка_по_щитам!N1534</f>
        <v>0</v>
      </c>
      <c r="L1529" s="14"/>
      <c r="M1529" s="14">
        <f>Разбивка_по_щитам!P1534</f>
        <v>0</v>
      </c>
      <c r="N1529" s="14"/>
    </row>
    <row r="1530" spans="2:14" x14ac:dyDescent="0.2">
      <c r="B1530" s="14">
        <f>Разбивка_по_щитам!B1535</f>
        <v>0</v>
      </c>
      <c r="C1530" s="14">
        <f>Разбивка_по_щитам!C1535</f>
        <v>0</v>
      </c>
      <c r="D1530" s="14">
        <f>Разбивка_по_щитам!F1535</f>
        <v>0</v>
      </c>
      <c r="E1530" s="14">
        <f>Разбивка_по_щитам!H1535</f>
        <v>0</v>
      </c>
      <c r="F1530" s="14">
        <f>Разбивка_по_щитам!I1535</f>
        <v>0</v>
      </c>
      <c r="G1530" s="14">
        <f>Разбивка_по_щитам!J1535</f>
        <v>0</v>
      </c>
      <c r="H1530" s="14">
        <f>Разбивка_по_щитам!K1535</f>
        <v>0</v>
      </c>
      <c r="I1530" s="14">
        <f>Разбивка_по_щитам!L1535</f>
        <v>0</v>
      </c>
      <c r="J1530" s="14">
        <f>Разбивка_по_щитам!M1535</f>
        <v>0</v>
      </c>
      <c r="K1530" s="14">
        <f>Разбивка_по_щитам!N1535</f>
        <v>0</v>
      </c>
      <c r="L1530" s="14"/>
      <c r="M1530" s="14">
        <f>Разбивка_по_щитам!P1535</f>
        <v>0</v>
      </c>
      <c r="N1530" s="14"/>
    </row>
    <row r="1531" spans="2:14" x14ac:dyDescent="0.2">
      <c r="B1531" s="14">
        <f>Разбивка_по_щитам!B1536</f>
        <v>0</v>
      </c>
      <c r="C1531" s="14">
        <f>Разбивка_по_щитам!C1536</f>
        <v>0</v>
      </c>
      <c r="D1531" s="14">
        <f>Разбивка_по_щитам!F1536</f>
        <v>0</v>
      </c>
      <c r="E1531" s="14">
        <f>Разбивка_по_щитам!H1536</f>
        <v>0</v>
      </c>
      <c r="F1531" s="14">
        <f>Разбивка_по_щитам!I1536</f>
        <v>0</v>
      </c>
      <c r="G1531" s="14">
        <f>Разбивка_по_щитам!J1536</f>
        <v>0</v>
      </c>
      <c r="H1531" s="14">
        <f>Разбивка_по_щитам!K1536</f>
        <v>0</v>
      </c>
      <c r="I1531" s="14">
        <f>Разбивка_по_щитам!L1536</f>
        <v>0</v>
      </c>
      <c r="J1531" s="14">
        <f>Разбивка_по_щитам!M1536</f>
        <v>0</v>
      </c>
      <c r="K1531" s="14">
        <f>Разбивка_по_щитам!N1536</f>
        <v>0</v>
      </c>
      <c r="L1531" s="14"/>
      <c r="M1531" s="14">
        <f>Разбивка_по_щитам!P1536</f>
        <v>0</v>
      </c>
      <c r="N1531" s="14"/>
    </row>
    <row r="1532" spans="2:14" x14ac:dyDescent="0.2">
      <c r="B1532" s="14">
        <f>Разбивка_по_щитам!B1537</f>
        <v>0</v>
      </c>
      <c r="C1532" s="14">
        <f>Разбивка_по_щитам!C1537</f>
        <v>0</v>
      </c>
      <c r="D1532" s="14">
        <f>Разбивка_по_щитам!F1537</f>
        <v>0</v>
      </c>
      <c r="E1532" s="14">
        <f>Разбивка_по_щитам!H1537</f>
        <v>0</v>
      </c>
      <c r="F1532" s="14">
        <f>Разбивка_по_щитам!I1537</f>
        <v>0</v>
      </c>
      <c r="G1532" s="14">
        <f>Разбивка_по_щитам!J1537</f>
        <v>0</v>
      </c>
      <c r="H1532" s="14">
        <f>Разбивка_по_щитам!K1537</f>
        <v>0</v>
      </c>
      <c r="I1532" s="14">
        <f>Разбивка_по_щитам!L1537</f>
        <v>0</v>
      </c>
      <c r="J1532" s="14">
        <f>Разбивка_по_щитам!M1537</f>
        <v>0</v>
      </c>
      <c r="K1532" s="14">
        <f>Разбивка_по_щитам!N1537</f>
        <v>0</v>
      </c>
      <c r="L1532" s="14"/>
      <c r="M1532" s="14">
        <f>Разбивка_по_щитам!P1537</f>
        <v>0</v>
      </c>
      <c r="N1532" s="14"/>
    </row>
    <row r="1533" spans="2:14" x14ac:dyDescent="0.2">
      <c r="B1533" s="14">
        <f>Разбивка_по_щитам!B1538</f>
        <v>0</v>
      </c>
      <c r="C1533" s="14">
        <f>Разбивка_по_щитам!C1538</f>
        <v>0</v>
      </c>
      <c r="D1533" s="14">
        <f>Разбивка_по_щитам!F1538</f>
        <v>0</v>
      </c>
      <c r="E1533" s="14">
        <f>Разбивка_по_щитам!H1538</f>
        <v>0</v>
      </c>
      <c r="F1533" s="14">
        <f>Разбивка_по_щитам!I1538</f>
        <v>0</v>
      </c>
      <c r="G1533" s="14">
        <f>Разбивка_по_щитам!J1538</f>
        <v>0</v>
      </c>
      <c r="H1533" s="14">
        <f>Разбивка_по_щитам!K1538</f>
        <v>0</v>
      </c>
      <c r="I1533" s="14">
        <f>Разбивка_по_щитам!L1538</f>
        <v>0</v>
      </c>
      <c r="J1533" s="14">
        <f>Разбивка_по_щитам!M1538</f>
        <v>0</v>
      </c>
      <c r="K1533" s="14">
        <f>Разбивка_по_щитам!N1538</f>
        <v>0</v>
      </c>
      <c r="L1533" s="14"/>
      <c r="M1533" s="14">
        <f>Разбивка_по_щитам!P1538</f>
        <v>0</v>
      </c>
      <c r="N1533" s="14"/>
    </row>
    <row r="1534" spans="2:14" x14ac:dyDescent="0.2">
      <c r="B1534" s="14">
        <f>Разбивка_по_щитам!B1539</f>
        <v>0</v>
      </c>
      <c r="C1534" s="14">
        <f>Разбивка_по_щитам!C1539</f>
        <v>0</v>
      </c>
      <c r="D1534" s="14">
        <f>Разбивка_по_щитам!F1539</f>
        <v>0</v>
      </c>
      <c r="E1534" s="14">
        <f>Разбивка_по_щитам!H1539</f>
        <v>0</v>
      </c>
      <c r="F1534" s="14">
        <f>Разбивка_по_щитам!I1539</f>
        <v>0</v>
      </c>
      <c r="G1534" s="14">
        <f>Разбивка_по_щитам!J1539</f>
        <v>0</v>
      </c>
      <c r="H1534" s="14">
        <f>Разбивка_по_щитам!K1539</f>
        <v>0</v>
      </c>
      <c r="I1534" s="14">
        <f>Разбивка_по_щитам!L1539</f>
        <v>0</v>
      </c>
      <c r="J1534" s="14">
        <f>Разбивка_по_щитам!M1539</f>
        <v>0</v>
      </c>
      <c r="K1534" s="14">
        <f>Разбивка_по_щитам!N1539</f>
        <v>0</v>
      </c>
      <c r="L1534" s="14"/>
      <c r="M1534" s="14">
        <f>Разбивка_по_щитам!P1539</f>
        <v>0</v>
      </c>
      <c r="N1534" s="14"/>
    </row>
    <row r="1535" spans="2:14" x14ac:dyDescent="0.2">
      <c r="B1535" s="14">
        <f>Разбивка_по_щитам!B1540</f>
        <v>0</v>
      </c>
      <c r="C1535" s="14">
        <f>Разбивка_по_щитам!C1540</f>
        <v>0</v>
      </c>
      <c r="D1535" s="14">
        <f>Разбивка_по_щитам!F1540</f>
        <v>0</v>
      </c>
      <c r="E1535" s="14">
        <f>Разбивка_по_щитам!H1540</f>
        <v>0</v>
      </c>
      <c r="F1535" s="14">
        <f>Разбивка_по_щитам!I1540</f>
        <v>0</v>
      </c>
      <c r="G1535" s="14">
        <f>Разбивка_по_щитам!J1540</f>
        <v>0</v>
      </c>
      <c r="H1535" s="14">
        <f>Разбивка_по_щитам!K1540</f>
        <v>0</v>
      </c>
      <c r="I1535" s="14">
        <f>Разбивка_по_щитам!L1540</f>
        <v>0</v>
      </c>
      <c r="J1535" s="14">
        <f>Разбивка_по_щитам!M1540</f>
        <v>0</v>
      </c>
      <c r="K1535" s="14">
        <f>Разбивка_по_щитам!N1540</f>
        <v>0</v>
      </c>
      <c r="L1535" s="14"/>
      <c r="M1535" s="14">
        <f>Разбивка_по_щитам!P1540</f>
        <v>0</v>
      </c>
      <c r="N1535" s="14"/>
    </row>
    <row r="1536" spans="2:14" x14ac:dyDescent="0.2">
      <c r="B1536" s="14">
        <f>Разбивка_по_щитам!B1541</f>
        <v>0</v>
      </c>
      <c r="C1536" s="14">
        <f>Разбивка_по_щитам!C1541</f>
        <v>0</v>
      </c>
      <c r="D1536" s="14">
        <f>Разбивка_по_щитам!F1541</f>
        <v>0</v>
      </c>
      <c r="E1536" s="14">
        <f>Разбивка_по_щитам!H1541</f>
        <v>0</v>
      </c>
      <c r="F1536" s="14">
        <f>Разбивка_по_щитам!I1541</f>
        <v>0</v>
      </c>
      <c r="G1536" s="14">
        <f>Разбивка_по_щитам!J1541</f>
        <v>0</v>
      </c>
      <c r="H1536" s="14">
        <f>Разбивка_по_щитам!K1541</f>
        <v>0</v>
      </c>
      <c r="I1536" s="14">
        <f>Разбивка_по_щитам!L1541</f>
        <v>0</v>
      </c>
      <c r="J1536" s="14">
        <f>Разбивка_по_щитам!M1541</f>
        <v>0</v>
      </c>
      <c r="K1536" s="14">
        <f>Разбивка_по_щитам!N1541</f>
        <v>0</v>
      </c>
      <c r="L1536" s="14"/>
      <c r="M1536" s="14">
        <f>Разбивка_по_щитам!P1541</f>
        <v>0</v>
      </c>
      <c r="N1536" s="14"/>
    </row>
    <row r="1537" spans="2:14" x14ac:dyDescent="0.2">
      <c r="B1537" s="14">
        <f>Разбивка_по_щитам!B1542</f>
        <v>0</v>
      </c>
      <c r="C1537" s="14">
        <f>Разбивка_по_щитам!C1542</f>
        <v>0</v>
      </c>
      <c r="D1537" s="14">
        <f>Разбивка_по_щитам!F1542</f>
        <v>0</v>
      </c>
      <c r="E1537" s="14">
        <f>Разбивка_по_щитам!H1542</f>
        <v>0</v>
      </c>
      <c r="F1537" s="14">
        <f>Разбивка_по_щитам!I1542</f>
        <v>0</v>
      </c>
      <c r="G1537" s="14">
        <f>Разбивка_по_щитам!J1542</f>
        <v>0</v>
      </c>
      <c r="H1537" s="14">
        <f>Разбивка_по_щитам!K1542</f>
        <v>0</v>
      </c>
      <c r="I1537" s="14">
        <f>Разбивка_по_щитам!L1542</f>
        <v>0</v>
      </c>
      <c r="J1537" s="14">
        <f>Разбивка_по_щитам!M1542</f>
        <v>0</v>
      </c>
      <c r="K1537" s="14">
        <f>Разбивка_по_щитам!N1542</f>
        <v>0</v>
      </c>
      <c r="L1537" s="14"/>
      <c r="M1537" s="14">
        <f>Разбивка_по_щитам!P1542</f>
        <v>0</v>
      </c>
      <c r="N1537" s="14"/>
    </row>
    <row r="1538" spans="2:14" x14ac:dyDescent="0.2">
      <c r="B1538" s="14">
        <f>Разбивка_по_щитам!B1543</f>
        <v>0</v>
      </c>
      <c r="C1538" s="14">
        <f>Разбивка_по_щитам!C1543</f>
        <v>0</v>
      </c>
      <c r="D1538" s="14">
        <f>Разбивка_по_щитам!F1543</f>
        <v>0</v>
      </c>
      <c r="E1538" s="14">
        <f>Разбивка_по_щитам!H1543</f>
        <v>0</v>
      </c>
      <c r="F1538" s="14">
        <f>Разбивка_по_щитам!I1543</f>
        <v>0</v>
      </c>
      <c r="G1538" s="14">
        <f>Разбивка_по_щитам!J1543</f>
        <v>0</v>
      </c>
      <c r="H1538" s="14">
        <f>Разбивка_по_щитам!K1543</f>
        <v>0</v>
      </c>
      <c r="I1538" s="14">
        <f>Разбивка_по_щитам!L1543</f>
        <v>0</v>
      </c>
      <c r="J1538" s="14">
        <f>Разбивка_по_щитам!M1543</f>
        <v>0</v>
      </c>
      <c r="K1538" s="14">
        <f>Разбивка_по_щитам!N1543</f>
        <v>0</v>
      </c>
      <c r="L1538" s="14"/>
      <c r="M1538" s="14">
        <f>Разбивка_по_щитам!P1543</f>
        <v>0</v>
      </c>
      <c r="N1538" s="14"/>
    </row>
    <row r="1539" spans="2:14" x14ac:dyDescent="0.2">
      <c r="B1539" s="14">
        <f>Разбивка_по_щитам!B1544</f>
        <v>0</v>
      </c>
      <c r="C1539" s="14">
        <f>Разбивка_по_щитам!C1544</f>
        <v>0</v>
      </c>
      <c r="D1539" s="14">
        <f>Разбивка_по_щитам!F1544</f>
        <v>0</v>
      </c>
      <c r="E1539" s="14">
        <f>Разбивка_по_щитам!H1544</f>
        <v>0</v>
      </c>
      <c r="F1539" s="14">
        <f>Разбивка_по_щитам!I1544</f>
        <v>0</v>
      </c>
      <c r="G1539" s="14">
        <f>Разбивка_по_щитам!J1544</f>
        <v>0</v>
      </c>
      <c r="H1539" s="14">
        <f>Разбивка_по_щитам!K1544</f>
        <v>0</v>
      </c>
      <c r="I1539" s="14">
        <f>Разбивка_по_щитам!L1544</f>
        <v>0</v>
      </c>
      <c r="J1539" s="14">
        <f>Разбивка_по_щитам!M1544</f>
        <v>0</v>
      </c>
      <c r="K1539" s="14">
        <f>Разбивка_по_щитам!N1544</f>
        <v>0</v>
      </c>
      <c r="L1539" s="14"/>
      <c r="M1539" s="14">
        <f>Разбивка_по_щитам!P1544</f>
        <v>0</v>
      </c>
      <c r="N1539" s="14"/>
    </row>
    <row r="1540" spans="2:14" x14ac:dyDescent="0.2">
      <c r="B1540" s="14">
        <f>Разбивка_по_щитам!B1545</f>
        <v>0</v>
      </c>
      <c r="C1540" s="14">
        <f>Разбивка_по_щитам!C1545</f>
        <v>0</v>
      </c>
      <c r="D1540" s="14">
        <f>Разбивка_по_щитам!F1545</f>
        <v>0</v>
      </c>
      <c r="E1540" s="14">
        <f>Разбивка_по_щитам!H1545</f>
        <v>0</v>
      </c>
      <c r="F1540" s="14">
        <f>Разбивка_по_щитам!I1545</f>
        <v>0</v>
      </c>
      <c r="G1540" s="14">
        <f>Разбивка_по_щитам!J1545</f>
        <v>0</v>
      </c>
      <c r="H1540" s="14">
        <f>Разбивка_по_щитам!K1545</f>
        <v>0</v>
      </c>
      <c r="I1540" s="14">
        <f>Разбивка_по_щитам!L1545</f>
        <v>0</v>
      </c>
      <c r="J1540" s="14">
        <f>Разбивка_по_щитам!M1545</f>
        <v>0</v>
      </c>
      <c r="K1540" s="14">
        <f>Разбивка_по_щитам!N1545</f>
        <v>0</v>
      </c>
      <c r="L1540" s="14"/>
      <c r="M1540" s="14">
        <f>Разбивка_по_щитам!P1545</f>
        <v>0</v>
      </c>
      <c r="N1540" s="14"/>
    </row>
    <row r="1541" spans="2:14" x14ac:dyDescent="0.2">
      <c r="B1541" s="14">
        <f>Разбивка_по_щитам!B1546</f>
        <v>0</v>
      </c>
      <c r="C1541" s="14">
        <f>Разбивка_по_щитам!C1546</f>
        <v>0</v>
      </c>
      <c r="D1541" s="14">
        <f>Разбивка_по_щитам!F1546</f>
        <v>0</v>
      </c>
      <c r="E1541" s="14">
        <f>Разбивка_по_щитам!H1546</f>
        <v>0</v>
      </c>
      <c r="F1541" s="14">
        <f>Разбивка_по_щитам!I1546</f>
        <v>0</v>
      </c>
      <c r="G1541" s="14">
        <f>Разбивка_по_щитам!J1546</f>
        <v>0</v>
      </c>
      <c r="H1541" s="14">
        <f>Разбивка_по_щитам!K1546</f>
        <v>0</v>
      </c>
      <c r="I1541" s="14">
        <f>Разбивка_по_щитам!L1546</f>
        <v>0</v>
      </c>
      <c r="J1541" s="14">
        <f>Разбивка_по_щитам!M1546</f>
        <v>0</v>
      </c>
      <c r="K1541" s="14">
        <f>Разбивка_по_щитам!N1546</f>
        <v>0</v>
      </c>
      <c r="L1541" s="14"/>
      <c r="M1541" s="14">
        <f>Разбивка_по_щитам!P1546</f>
        <v>0</v>
      </c>
      <c r="N1541" s="14"/>
    </row>
    <row r="1542" spans="2:14" x14ac:dyDescent="0.2">
      <c r="B1542" s="14">
        <f>Разбивка_по_щитам!B1547</f>
        <v>0</v>
      </c>
      <c r="C1542" s="14">
        <f>Разбивка_по_щитам!C1547</f>
        <v>0</v>
      </c>
      <c r="D1542" s="14">
        <f>Разбивка_по_щитам!F1547</f>
        <v>0</v>
      </c>
      <c r="E1542" s="14">
        <f>Разбивка_по_щитам!H1547</f>
        <v>0</v>
      </c>
      <c r="F1542" s="14">
        <f>Разбивка_по_щитам!I1547</f>
        <v>0</v>
      </c>
      <c r="G1542" s="14">
        <f>Разбивка_по_щитам!J1547</f>
        <v>0</v>
      </c>
      <c r="H1542" s="14">
        <f>Разбивка_по_щитам!K1547</f>
        <v>0</v>
      </c>
      <c r="I1542" s="14">
        <f>Разбивка_по_щитам!L1547</f>
        <v>0</v>
      </c>
      <c r="J1542" s="14">
        <f>Разбивка_по_щитам!M1547</f>
        <v>0</v>
      </c>
      <c r="K1542" s="14">
        <f>Разбивка_по_щитам!N1547</f>
        <v>0</v>
      </c>
      <c r="L1542" s="14"/>
      <c r="M1542" s="14">
        <f>Разбивка_по_щитам!P1547</f>
        <v>0</v>
      </c>
      <c r="N1542" s="14"/>
    </row>
    <row r="1543" spans="2:14" x14ac:dyDescent="0.2">
      <c r="B1543" s="14">
        <f>Разбивка_по_щитам!B1548</f>
        <v>0</v>
      </c>
      <c r="C1543" s="14">
        <f>Разбивка_по_щитам!C1548</f>
        <v>0</v>
      </c>
      <c r="D1543" s="14">
        <f>Разбивка_по_щитам!F1548</f>
        <v>0</v>
      </c>
      <c r="E1543" s="14">
        <f>Разбивка_по_щитам!H1548</f>
        <v>0</v>
      </c>
      <c r="F1543" s="14">
        <f>Разбивка_по_щитам!I1548</f>
        <v>0</v>
      </c>
      <c r="G1543" s="14">
        <f>Разбивка_по_щитам!J1548</f>
        <v>0</v>
      </c>
      <c r="H1543" s="14">
        <f>Разбивка_по_щитам!K1548</f>
        <v>0</v>
      </c>
      <c r="I1543" s="14">
        <f>Разбивка_по_щитам!L1548</f>
        <v>0</v>
      </c>
      <c r="J1543" s="14">
        <f>Разбивка_по_щитам!M1548</f>
        <v>0</v>
      </c>
      <c r="K1543" s="14">
        <f>Разбивка_по_щитам!N1548</f>
        <v>0</v>
      </c>
      <c r="L1543" s="14"/>
      <c r="M1543" s="14">
        <f>Разбивка_по_щитам!P1548</f>
        <v>0</v>
      </c>
      <c r="N1543" s="14"/>
    </row>
    <row r="1544" spans="2:14" x14ac:dyDescent="0.2">
      <c r="B1544" s="14">
        <f>Разбивка_по_щитам!B1549</f>
        <v>0</v>
      </c>
      <c r="C1544" s="14">
        <f>Разбивка_по_щитам!C1549</f>
        <v>0</v>
      </c>
      <c r="D1544" s="14">
        <f>Разбивка_по_щитам!F1549</f>
        <v>0</v>
      </c>
      <c r="E1544" s="14">
        <f>Разбивка_по_щитам!H1549</f>
        <v>0</v>
      </c>
      <c r="F1544" s="14">
        <f>Разбивка_по_щитам!I1549</f>
        <v>0</v>
      </c>
      <c r="G1544" s="14">
        <f>Разбивка_по_щитам!J1549</f>
        <v>0</v>
      </c>
      <c r="H1544" s="14">
        <f>Разбивка_по_щитам!K1549</f>
        <v>0</v>
      </c>
      <c r="I1544" s="14">
        <f>Разбивка_по_щитам!L1549</f>
        <v>0</v>
      </c>
      <c r="J1544" s="14">
        <f>Разбивка_по_щитам!M1549</f>
        <v>0</v>
      </c>
      <c r="K1544" s="14">
        <f>Разбивка_по_щитам!N1549</f>
        <v>0</v>
      </c>
      <c r="L1544" s="14"/>
      <c r="M1544" s="14">
        <f>Разбивка_по_щитам!P1549</f>
        <v>0</v>
      </c>
      <c r="N1544" s="14"/>
    </row>
    <row r="1545" spans="2:14" x14ac:dyDescent="0.2">
      <c r="B1545" s="14">
        <f>Разбивка_по_щитам!B1550</f>
        <v>0</v>
      </c>
      <c r="C1545" s="14">
        <f>Разбивка_по_щитам!C1550</f>
        <v>0</v>
      </c>
      <c r="D1545" s="14">
        <f>Разбивка_по_щитам!F1550</f>
        <v>0</v>
      </c>
      <c r="E1545" s="14">
        <f>Разбивка_по_щитам!H1550</f>
        <v>0</v>
      </c>
      <c r="F1545" s="14">
        <f>Разбивка_по_щитам!I1550</f>
        <v>0</v>
      </c>
      <c r="G1545" s="14">
        <f>Разбивка_по_щитам!J1550</f>
        <v>0</v>
      </c>
      <c r="H1545" s="14">
        <f>Разбивка_по_щитам!K1550</f>
        <v>0</v>
      </c>
      <c r="I1545" s="14">
        <f>Разбивка_по_щитам!L1550</f>
        <v>0</v>
      </c>
      <c r="J1545" s="14">
        <f>Разбивка_по_щитам!M1550</f>
        <v>0</v>
      </c>
      <c r="K1545" s="14">
        <f>Разбивка_по_щитам!N1550</f>
        <v>0</v>
      </c>
      <c r="L1545" s="14"/>
      <c r="M1545" s="14">
        <f>Разбивка_по_щитам!P1550</f>
        <v>0</v>
      </c>
      <c r="N1545" s="14"/>
    </row>
    <row r="1546" spans="2:14" x14ac:dyDescent="0.2">
      <c r="B1546" s="14">
        <f>Разбивка_по_щитам!B1551</f>
        <v>0</v>
      </c>
      <c r="C1546" s="14">
        <f>Разбивка_по_щитам!C1551</f>
        <v>0</v>
      </c>
      <c r="D1546" s="14">
        <f>Разбивка_по_щитам!F1551</f>
        <v>0</v>
      </c>
      <c r="E1546" s="14">
        <f>Разбивка_по_щитам!H1551</f>
        <v>0</v>
      </c>
      <c r="F1546" s="14">
        <f>Разбивка_по_щитам!I1551</f>
        <v>0</v>
      </c>
      <c r="G1546" s="14">
        <f>Разбивка_по_щитам!J1551</f>
        <v>0</v>
      </c>
      <c r="H1546" s="14">
        <f>Разбивка_по_щитам!K1551</f>
        <v>0</v>
      </c>
      <c r="I1546" s="14">
        <f>Разбивка_по_щитам!L1551</f>
        <v>0</v>
      </c>
      <c r="J1546" s="14">
        <f>Разбивка_по_щитам!M1551</f>
        <v>0</v>
      </c>
      <c r="K1546" s="14">
        <f>Разбивка_по_щитам!N1551</f>
        <v>0</v>
      </c>
      <c r="L1546" s="14"/>
      <c r="M1546" s="14">
        <f>Разбивка_по_щитам!P1551</f>
        <v>0</v>
      </c>
      <c r="N1546" s="14"/>
    </row>
    <row r="1547" spans="2:14" x14ac:dyDescent="0.2">
      <c r="B1547" s="14">
        <f>Разбивка_по_щитам!B1552</f>
        <v>0</v>
      </c>
      <c r="C1547" s="14">
        <f>Разбивка_по_щитам!C1552</f>
        <v>0</v>
      </c>
      <c r="D1547" s="14">
        <f>Разбивка_по_щитам!F1552</f>
        <v>0</v>
      </c>
      <c r="E1547" s="14">
        <f>Разбивка_по_щитам!H1552</f>
        <v>0</v>
      </c>
      <c r="F1547" s="14">
        <f>Разбивка_по_щитам!I1552</f>
        <v>0</v>
      </c>
      <c r="G1547" s="14">
        <f>Разбивка_по_щитам!J1552</f>
        <v>0</v>
      </c>
      <c r="H1547" s="14">
        <f>Разбивка_по_щитам!K1552</f>
        <v>0</v>
      </c>
      <c r="I1547" s="14">
        <f>Разбивка_по_щитам!L1552</f>
        <v>0</v>
      </c>
      <c r="J1547" s="14">
        <f>Разбивка_по_щитам!M1552</f>
        <v>0</v>
      </c>
      <c r="K1547" s="14">
        <f>Разбивка_по_щитам!N1552</f>
        <v>0</v>
      </c>
      <c r="L1547" s="14"/>
      <c r="M1547" s="14">
        <f>Разбивка_по_щитам!P1552</f>
        <v>0</v>
      </c>
      <c r="N1547" s="14"/>
    </row>
    <row r="1548" spans="2:14" x14ac:dyDescent="0.2">
      <c r="B1548" s="14">
        <f>Разбивка_по_щитам!B1553</f>
        <v>0</v>
      </c>
      <c r="C1548" s="14">
        <f>Разбивка_по_щитам!C1553</f>
        <v>0</v>
      </c>
      <c r="D1548" s="14">
        <f>Разбивка_по_щитам!F1553</f>
        <v>0</v>
      </c>
      <c r="E1548" s="14">
        <f>Разбивка_по_щитам!H1553</f>
        <v>0</v>
      </c>
      <c r="F1548" s="14">
        <f>Разбивка_по_щитам!I1553</f>
        <v>0</v>
      </c>
      <c r="G1548" s="14">
        <f>Разбивка_по_щитам!J1553</f>
        <v>0</v>
      </c>
      <c r="H1548" s="14">
        <f>Разбивка_по_щитам!K1553</f>
        <v>0</v>
      </c>
      <c r="I1548" s="14">
        <f>Разбивка_по_щитам!L1553</f>
        <v>0</v>
      </c>
      <c r="J1548" s="14">
        <f>Разбивка_по_щитам!M1553</f>
        <v>0</v>
      </c>
      <c r="K1548" s="14">
        <f>Разбивка_по_щитам!N1553</f>
        <v>0</v>
      </c>
      <c r="L1548" s="14"/>
      <c r="M1548" s="14">
        <f>Разбивка_по_щитам!P1553</f>
        <v>0</v>
      </c>
      <c r="N1548" s="14"/>
    </row>
    <row r="1549" spans="2:14" x14ac:dyDescent="0.2">
      <c r="B1549" s="14">
        <f>Разбивка_по_щитам!B1554</f>
        <v>0</v>
      </c>
      <c r="C1549" s="14">
        <f>Разбивка_по_щитам!C1554</f>
        <v>0</v>
      </c>
      <c r="D1549" s="14">
        <f>Разбивка_по_щитам!F1554</f>
        <v>0</v>
      </c>
      <c r="E1549" s="14">
        <f>Разбивка_по_щитам!H1554</f>
        <v>0</v>
      </c>
      <c r="F1549" s="14">
        <f>Разбивка_по_щитам!I1554</f>
        <v>0</v>
      </c>
      <c r="G1549" s="14">
        <f>Разбивка_по_щитам!J1554</f>
        <v>0</v>
      </c>
      <c r="H1549" s="14">
        <f>Разбивка_по_щитам!K1554</f>
        <v>0</v>
      </c>
      <c r="I1549" s="14">
        <f>Разбивка_по_щитам!L1554</f>
        <v>0</v>
      </c>
      <c r="J1549" s="14">
        <f>Разбивка_по_щитам!M1554</f>
        <v>0</v>
      </c>
      <c r="K1549" s="14">
        <f>Разбивка_по_щитам!N1554</f>
        <v>0</v>
      </c>
      <c r="L1549" s="14"/>
      <c r="M1549" s="14">
        <f>Разбивка_по_щитам!P1554</f>
        <v>0</v>
      </c>
      <c r="N1549" s="14"/>
    </row>
    <row r="1550" spans="2:14" x14ac:dyDescent="0.2">
      <c r="B1550" s="14">
        <f>Разбивка_по_щитам!B1555</f>
        <v>0</v>
      </c>
      <c r="C1550" s="14">
        <f>Разбивка_по_щитам!C1555</f>
        <v>0</v>
      </c>
      <c r="D1550" s="14">
        <f>Разбивка_по_щитам!F1555</f>
        <v>0</v>
      </c>
      <c r="E1550" s="14">
        <f>Разбивка_по_щитам!H1555</f>
        <v>0</v>
      </c>
      <c r="F1550" s="14">
        <f>Разбивка_по_щитам!I1555</f>
        <v>0</v>
      </c>
      <c r="G1550" s="14">
        <f>Разбивка_по_щитам!J1555</f>
        <v>0</v>
      </c>
      <c r="H1550" s="14">
        <f>Разбивка_по_щитам!K1555</f>
        <v>0</v>
      </c>
      <c r="I1550" s="14">
        <f>Разбивка_по_щитам!L1555</f>
        <v>0</v>
      </c>
      <c r="J1550" s="14">
        <f>Разбивка_по_щитам!M1555</f>
        <v>0</v>
      </c>
      <c r="K1550" s="14">
        <f>Разбивка_по_щитам!N1555</f>
        <v>0</v>
      </c>
      <c r="L1550" s="14"/>
      <c r="M1550" s="14">
        <f>Разбивка_по_щитам!P1555</f>
        <v>0</v>
      </c>
      <c r="N1550" s="14"/>
    </row>
    <row r="1551" spans="2:14" x14ac:dyDescent="0.2">
      <c r="B1551" s="14">
        <f>Разбивка_по_щитам!B1556</f>
        <v>0</v>
      </c>
      <c r="C1551" s="14">
        <f>Разбивка_по_щитам!C1556</f>
        <v>0</v>
      </c>
      <c r="D1551" s="14">
        <f>Разбивка_по_щитам!F1556</f>
        <v>0</v>
      </c>
      <c r="E1551" s="14">
        <f>Разбивка_по_щитам!H1556</f>
        <v>0</v>
      </c>
      <c r="F1551" s="14">
        <f>Разбивка_по_щитам!I1556</f>
        <v>0</v>
      </c>
      <c r="G1551" s="14">
        <f>Разбивка_по_щитам!J1556</f>
        <v>0</v>
      </c>
      <c r="H1551" s="14">
        <f>Разбивка_по_щитам!K1556</f>
        <v>0</v>
      </c>
      <c r="I1551" s="14">
        <f>Разбивка_по_щитам!L1556</f>
        <v>0</v>
      </c>
      <c r="J1551" s="14">
        <f>Разбивка_по_щитам!M1556</f>
        <v>0</v>
      </c>
      <c r="K1551" s="14">
        <f>Разбивка_по_щитам!N1556</f>
        <v>0</v>
      </c>
      <c r="L1551" s="14"/>
      <c r="M1551" s="14">
        <f>Разбивка_по_щитам!P1556</f>
        <v>0</v>
      </c>
      <c r="N1551" s="14"/>
    </row>
    <row r="1552" spans="2:14" x14ac:dyDescent="0.2">
      <c r="B1552" s="14">
        <f>Разбивка_по_щитам!B1557</f>
        <v>0</v>
      </c>
      <c r="C1552" s="14">
        <f>Разбивка_по_щитам!C1557</f>
        <v>0</v>
      </c>
      <c r="D1552" s="14">
        <f>Разбивка_по_щитам!F1557</f>
        <v>0</v>
      </c>
      <c r="E1552" s="14">
        <f>Разбивка_по_щитам!H1557</f>
        <v>0</v>
      </c>
      <c r="F1552" s="14">
        <f>Разбивка_по_щитам!I1557</f>
        <v>0</v>
      </c>
      <c r="G1552" s="14">
        <f>Разбивка_по_щитам!J1557</f>
        <v>0</v>
      </c>
      <c r="H1552" s="14">
        <f>Разбивка_по_щитам!K1557</f>
        <v>0</v>
      </c>
      <c r="I1552" s="14">
        <f>Разбивка_по_щитам!L1557</f>
        <v>0</v>
      </c>
      <c r="J1552" s="14">
        <f>Разбивка_по_щитам!M1557</f>
        <v>0</v>
      </c>
      <c r="K1552" s="14">
        <f>Разбивка_по_щитам!N1557</f>
        <v>0</v>
      </c>
      <c r="L1552" s="14"/>
      <c r="M1552" s="14">
        <f>Разбивка_по_щитам!P1557</f>
        <v>0</v>
      </c>
      <c r="N1552" s="14"/>
    </row>
    <row r="1553" spans="2:14" x14ac:dyDescent="0.2">
      <c r="B1553" s="14">
        <f>Разбивка_по_щитам!B1558</f>
        <v>0</v>
      </c>
      <c r="C1553" s="14">
        <f>Разбивка_по_щитам!C1558</f>
        <v>0</v>
      </c>
      <c r="D1553" s="14">
        <f>Разбивка_по_щитам!F1558</f>
        <v>0</v>
      </c>
      <c r="E1553" s="14">
        <f>Разбивка_по_щитам!H1558</f>
        <v>0</v>
      </c>
      <c r="F1553" s="14">
        <f>Разбивка_по_щитам!I1558</f>
        <v>0</v>
      </c>
      <c r="G1553" s="14">
        <f>Разбивка_по_щитам!J1558</f>
        <v>0</v>
      </c>
      <c r="H1553" s="14">
        <f>Разбивка_по_щитам!K1558</f>
        <v>0</v>
      </c>
      <c r="I1553" s="14">
        <f>Разбивка_по_щитам!L1558</f>
        <v>0</v>
      </c>
      <c r="J1553" s="14">
        <f>Разбивка_по_щитам!M1558</f>
        <v>0</v>
      </c>
      <c r="K1553" s="14">
        <f>Разбивка_по_щитам!N1558</f>
        <v>0</v>
      </c>
      <c r="L1553" s="14"/>
      <c r="M1553" s="14">
        <f>Разбивка_по_щитам!P1558</f>
        <v>0</v>
      </c>
      <c r="N1553" s="14"/>
    </row>
    <row r="1554" spans="2:14" x14ac:dyDescent="0.2">
      <c r="B1554" s="14">
        <f>Разбивка_по_щитам!B1559</f>
        <v>0</v>
      </c>
      <c r="C1554" s="14">
        <f>Разбивка_по_щитам!C1559</f>
        <v>0</v>
      </c>
      <c r="D1554" s="14">
        <f>Разбивка_по_щитам!F1559</f>
        <v>0</v>
      </c>
      <c r="E1554" s="14">
        <f>Разбивка_по_щитам!H1559</f>
        <v>0</v>
      </c>
      <c r="F1554" s="14">
        <f>Разбивка_по_щитам!I1559</f>
        <v>0</v>
      </c>
      <c r="G1554" s="14">
        <f>Разбивка_по_щитам!J1559</f>
        <v>0</v>
      </c>
      <c r="H1554" s="14">
        <f>Разбивка_по_щитам!K1559</f>
        <v>0</v>
      </c>
      <c r="I1554" s="14">
        <f>Разбивка_по_щитам!L1559</f>
        <v>0</v>
      </c>
      <c r="J1554" s="14">
        <f>Разбивка_по_щитам!M1559</f>
        <v>0</v>
      </c>
      <c r="K1554" s="14">
        <f>Разбивка_по_щитам!N1559</f>
        <v>0</v>
      </c>
      <c r="L1554" s="14"/>
      <c r="M1554" s="14">
        <f>Разбивка_по_щитам!P1559</f>
        <v>0</v>
      </c>
      <c r="N1554" s="14"/>
    </row>
    <row r="1555" spans="2:14" x14ac:dyDescent="0.2">
      <c r="B1555" s="14">
        <f>Разбивка_по_щитам!B1560</f>
        <v>0</v>
      </c>
      <c r="C1555" s="14">
        <f>Разбивка_по_щитам!C1560</f>
        <v>0</v>
      </c>
      <c r="D1555" s="14">
        <f>Разбивка_по_щитам!F1560</f>
        <v>0</v>
      </c>
      <c r="E1555" s="14">
        <f>Разбивка_по_щитам!H1560</f>
        <v>0</v>
      </c>
      <c r="F1555" s="14">
        <f>Разбивка_по_щитам!I1560</f>
        <v>0</v>
      </c>
      <c r="G1555" s="14">
        <f>Разбивка_по_щитам!J1560</f>
        <v>0</v>
      </c>
      <c r="H1555" s="14">
        <f>Разбивка_по_щитам!K1560</f>
        <v>0</v>
      </c>
      <c r="I1555" s="14">
        <f>Разбивка_по_щитам!L1560</f>
        <v>0</v>
      </c>
      <c r="J1555" s="14">
        <f>Разбивка_по_щитам!M1560</f>
        <v>0</v>
      </c>
      <c r="K1555" s="14">
        <f>Разбивка_по_щитам!N1560</f>
        <v>0</v>
      </c>
      <c r="L1555" s="14"/>
      <c r="M1555" s="14">
        <f>Разбивка_по_щитам!P1560</f>
        <v>0</v>
      </c>
      <c r="N1555" s="14"/>
    </row>
    <row r="1556" spans="2:14" x14ac:dyDescent="0.2">
      <c r="B1556" s="14">
        <f>Разбивка_по_щитам!B1561</f>
        <v>0</v>
      </c>
      <c r="C1556" s="14">
        <f>Разбивка_по_щитам!C1561</f>
        <v>0</v>
      </c>
      <c r="D1556" s="14">
        <f>Разбивка_по_щитам!F1561</f>
        <v>0</v>
      </c>
      <c r="E1556" s="14">
        <f>Разбивка_по_щитам!H1561</f>
        <v>0</v>
      </c>
      <c r="F1556" s="14">
        <f>Разбивка_по_щитам!I1561</f>
        <v>0</v>
      </c>
      <c r="G1556" s="14">
        <f>Разбивка_по_щитам!J1561</f>
        <v>0</v>
      </c>
      <c r="H1556" s="14">
        <f>Разбивка_по_щитам!K1561</f>
        <v>0</v>
      </c>
      <c r="I1556" s="14">
        <f>Разбивка_по_щитам!L1561</f>
        <v>0</v>
      </c>
      <c r="J1556" s="14">
        <f>Разбивка_по_щитам!M1561</f>
        <v>0</v>
      </c>
      <c r="K1556" s="14">
        <f>Разбивка_по_щитам!N1561</f>
        <v>0</v>
      </c>
      <c r="L1556" s="14"/>
      <c r="M1556" s="14">
        <f>Разбивка_по_щитам!P1561</f>
        <v>0</v>
      </c>
      <c r="N1556" s="14"/>
    </row>
    <row r="1557" spans="2:14" x14ac:dyDescent="0.2">
      <c r="B1557" s="14">
        <f>Разбивка_по_щитам!B1562</f>
        <v>0</v>
      </c>
      <c r="C1557" s="14">
        <f>Разбивка_по_щитам!C1562</f>
        <v>0</v>
      </c>
      <c r="D1557" s="14">
        <f>Разбивка_по_щитам!F1562</f>
        <v>0</v>
      </c>
      <c r="E1557" s="14">
        <f>Разбивка_по_щитам!H1562</f>
        <v>0</v>
      </c>
      <c r="F1557" s="14">
        <f>Разбивка_по_щитам!I1562</f>
        <v>0</v>
      </c>
      <c r="G1557" s="14">
        <f>Разбивка_по_щитам!J1562</f>
        <v>0</v>
      </c>
      <c r="H1557" s="14">
        <f>Разбивка_по_щитам!K1562</f>
        <v>0</v>
      </c>
      <c r="I1557" s="14">
        <f>Разбивка_по_щитам!L1562</f>
        <v>0</v>
      </c>
      <c r="J1557" s="14">
        <f>Разбивка_по_щитам!M1562</f>
        <v>0</v>
      </c>
      <c r="K1557" s="14">
        <f>Разбивка_по_щитам!N1562</f>
        <v>0</v>
      </c>
      <c r="L1557" s="14"/>
      <c r="M1557" s="14">
        <f>Разбивка_по_щитам!P1562</f>
        <v>0</v>
      </c>
      <c r="N1557" s="14"/>
    </row>
    <row r="1558" spans="2:14" x14ac:dyDescent="0.2">
      <c r="B1558" s="14">
        <f>Разбивка_по_щитам!B1563</f>
        <v>0</v>
      </c>
      <c r="C1558" s="14">
        <f>Разбивка_по_щитам!C1563</f>
        <v>0</v>
      </c>
      <c r="D1558" s="14">
        <f>Разбивка_по_щитам!F1563</f>
        <v>0</v>
      </c>
      <c r="E1558" s="14">
        <f>Разбивка_по_щитам!H1563</f>
        <v>0</v>
      </c>
      <c r="F1558" s="14">
        <f>Разбивка_по_щитам!I1563</f>
        <v>0</v>
      </c>
      <c r="G1558" s="14">
        <f>Разбивка_по_щитам!J1563</f>
        <v>0</v>
      </c>
      <c r="H1558" s="14">
        <f>Разбивка_по_щитам!K1563</f>
        <v>0</v>
      </c>
      <c r="I1558" s="14">
        <f>Разбивка_по_щитам!L1563</f>
        <v>0</v>
      </c>
      <c r="J1558" s="14">
        <f>Разбивка_по_щитам!M1563</f>
        <v>0</v>
      </c>
      <c r="K1558" s="14">
        <f>Разбивка_по_щитам!N1563</f>
        <v>0</v>
      </c>
      <c r="L1558" s="14"/>
      <c r="M1558" s="14">
        <f>Разбивка_по_щитам!P1563</f>
        <v>0</v>
      </c>
      <c r="N1558" s="14"/>
    </row>
    <row r="1559" spans="2:14" x14ac:dyDescent="0.2">
      <c r="B1559" s="14">
        <f>Разбивка_по_щитам!B1564</f>
        <v>0</v>
      </c>
      <c r="C1559" s="14">
        <f>Разбивка_по_щитам!C1564</f>
        <v>0</v>
      </c>
      <c r="D1559" s="14">
        <f>Разбивка_по_щитам!F1564</f>
        <v>0</v>
      </c>
      <c r="E1559" s="14">
        <f>Разбивка_по_щитам!H1564</f>
        <v>0</v>
      </c>
      <c r="F1559" s="14">
        <f>Разбивка_по_щитам!I1564</f>
        <v>0</v>
      </c>
      <c r="G1559" s="14">
        <f>Разбивка_по_щитам!J1564</f>
        <v>0</v>
      </c>
      <c r="H1559" s="14">
        <f>Разбивка_по_щитам!K1564</f>
        <v>0</v>
      </c>
      <c r="I1559" s="14">
        <f>Разбивка_по_щитам!L1564</f>
        <v>0</v>
      </c>
      <c r="J1559" s="14">
        <f>Разбивка_по_щитам!M1564</f>
        <v>0</v>
      </c>
      <c r="K1559" s="14">
        <f>Разбивка_по_щитам!N1564</f>
        <v>0</v>
      </c>
      <c r="L1559" s="14"/>
      <c r="M1559" s="14">
        <f>Разбивка_по_щитам!P1564</f>
        <v>0</v>
      </c>
      <c r="N1559" s="14"/>
    </row>
    <row r="1560" spans="2:14" x14ac:dyDescent="0.2">
      <c r="B1560" s="14">
        <f>Разбивка_по_щитам!B1565</f>
        <v>0</v>
      </c>
      <c r="C1560" s="14">
        <f>Разбивка_по_щитам!C1565</f>
        <v>0</v>
      </c>
      <c r="D1560" s="14">
        <f>Разбивка_по_щитам!F1565</f>
        <v>0</v>
      </c>
      <c r="E1560" s="14">
        <f>Разбивка_по_щитам!H1565</f>
        <v>0</v>
      </c>
      <c r="F1560" s="14">
        <f>Разбивка_по_щитам!I1565</f>
        <v>0</v>
      </c>
      <c r="G1560" s="14">
        <f>Разбивка_по_щитам!J1565</f>
        <v>0</v>
      </c>
      <c r="H1560" s="14">
        <f>Разбивка_по_щитам!K1565</f>
        <v>0</v>
      </c>
      <c r="I1560" s="14">
        <f>Разбивка_по_щитам!L1565</f>
        <v>0</v>
      </c>
      <c r="J1560" s="14">
        <f>Разбивка_по_щитам!M1565</f>
        <v>0</v>
      </c>
      <c r="K1560" s="14">
        <f>Разбивка_по_щитам!N1565</f>
        <v>0</v>
      </c>
      <c r="L1560" s="14"/>
      <c r="M1560" s="14">
        <f>Разбивка_по_щитам!P1565</f>
        <v>0</v>
      </c>
      <c r="N1560" s="14"/>
    </row>
    <row r="1561" spans="2:14" x14ac:dyDescent="0.2">
      <c r="B1561" s="14">
        <f>Разбивка_по_щитам!B1566</f>
        <v>0</v>
      </c>
      <c r="C1561" s="14">
        <f>Разбивка_по_щитам!C1566</f>
        <v>0</v>
      </c>
      <c r="D1561" s="14">
        <f>Разбивка_по_щитам!F1566</f>
        <v>0</v>
      </c>
      <c r="E1561" s="14">
        <f>Разбивка_по_щитам!H1566</f>
        <v>0</v>
      </c>
      <c r="F1561" s="14">
        <f>Разбивка_по_щитам!I1566</f>
        <v>0</v>
      </c>
      <c r="G1561" s="14">
        <f>Разбивка_по_щитам!J1566</f>
        <v>0</v>
      </c>
      <c r="H1561" s="14">
        <f>Разбивка_по_щитам!K1566</f>
        <v>0</v>
      </c>
      <c r="I1561" s="14">
        <f>Разбивка_по_щитам!L1566</f>
        <v>0</v>
      </c>
      <c r="J1561" s="14">
        <f>Разбивка_по_щитам!M1566</f>
        <v>0</v>
      </c>
      <c r="K1561" s="14">
        <f>Разбивка_по_щитам!N1566</f>
        <v>0</v>
      </c>
      <c r="L1561" s="14"/>
      <c r="M1561" s="14">
        <f>Разбивка_по_щитам!P1566</f>
        <v>0</v>
      </c>
      <c r="N1561" s="14"/>
    </row>
    <row r="1562" spans="2:14" x14ac:dyDescent="0.2">
      <c r="B1562" s="14">
        <f>Разбивка_по_щитам!B1567</f>
        <v>0</v>
      </c>
      <c r="C1562" s="14">
        <f>Разбивка_по_щитам!C1567</f>
        <v>0</v>
      </c>
      <c r="D1562" s="14">
        <f>Разбивка_по_щитам!F1567</f>
        <v>0</v>
      </c>
      <c r="E1562" s="14">
        <f>Разбивка_по_щитам!H1567</f>
        <v>0</v>
      </c>
      <c r="F1562" s="14">
        <f>Разбивка_по_щитам!I1567</f>
        <v>0</v>
      </c>
      <c r="G1562" s="14">
        <f>Разбивка_по_щитам!J1567</f>
        <v>0</v>
      </c>
      <c r="H1562" s="14">
        <f>Разбивка_по_щитам!K1567</f>
        <v>0</v>
      </c>
      <c r="I1562" s="14">
        <f>Разбивка_по_щитам!L1567</f>
        <v>0</v>
      </c>
      <c r="J1562" s="14">
        <f>Разбивка_по_щитам!M1567</f>
        <v>0</v>
      </c>
      <c r="K1562" s="14">
        <f>Разбивка_по_щитам!N1567</f>
        <v>0</v>
      </c>
      <c r="L1562" s="14"/>
      <c r="M1562" s="14">
        <f>Разбивка_по_щитам!P1567</f>
        <v>0</v>
      </c>
      <c r="N1562" s="14"/>
    </row>
    <row r="1563" spans="2:14" x14ac:dyDescent="0.2">
      <c r="B1563" s="14">
        <f>Разбивка_по_щитам!B1568</f>
        <v>0</v>
      </c>
      <c r="C1563" s="14">
        <f>Разбивка_по_щитам!C1568</f>
        <v>0</v>
      </c>
      <c r="D1563" s="14">
        <f>Разбивка_по_щитам!F1568</f>
        <v>0</v>
      </c>
      <c r="E1563" s="14">
        <f>Разбивка_по_щитам!H1568</f>
        <v>0</v>
      </c>
      <c r="F1563" s="14">
        <f>Разбивка_по_щитам!I1568</f>
        <v>0</v>
      </c>
      <c r="G1563" s="14">
        <f>Разбивка_по_щитам!J1568</f>
        <v>0</v>
      </c>
      <c r="H1563" s="14">
        <f>Разбивка_по_щитам!K1568</f>
        <v>0</v>
      </c>
      <c r="I1563" s="14">
        <f>Разбивка_по_щитам!L1568</f>
        <v>0</v>
      </c>
      <c r="J1563" s="14">
        <f>Разбивка_по_щитам!M1568</f>
        <v>0</v>
      </c>
      <c r="K1563" s="14">
        <f>Разбивка_по_щитам!N1568</f>
        <v>0</v>
      </c>
      <c r="L1563" s="14"/>
      <c r="M1563" s="14">
        <f>Разбивка_по_щитам!P1568</f>
        <v>0</v>
      </c>
      <c r="N1563" s="14"/>
    </row>
    <row r="1564" spans="2:14" x14ac:dyDescent="0.2">
      <c r="B1564" s="14">
        <f>Разбивка_по_щитам!B1569</f>
        <v>0</v>
      </c>
      <c r="C1564" s="14">
        <f>Разбивка_по_щитам!C1569</f>
        <v>0</v>
      </c>
      <c r="D1564" s="14">
        <f>Разбивка_по_щитам!F1569</f>
        <v>0</v>
      </c>
      <c r="E1564" s="14">
        <f>Разбивка_по_щитам!H1569</f>
        <v>0</v>
      </c>
      <c r="F1564" s="14">
        <f>Разбивка_по_щитам!I1569</f>
        <v>0</v>
      </c>
      <c r="G1564" s="14">
        <f>Разбивка_по_щитам!J1569</f>
        <v>0</v>
      </c>
      <c r="H1564" s="14">
        <f>Разбивка_по_щитам!K1569</f>
        <v>0</v>
      </c>
      <c r="I1564" s="14">
        <f>Разбивка_по_щитам!L1569</f>
        <v>0</v>
      </c>
      <c r="J1564" s="14">
        <f>Разбивка_по_щитам!M1569</f>
        <v>0</v>
      </c>
      <c r="K1564" s="14">
        <f>Разбивка_по_щитам!N1569</f>
        <v>0</v>
      </c>
      <c r="L1564" s="14"/>
      <c r="M1564" s="14">
        <f>Разбивка_по_щитам!P1569</f>
        <v>0</v>
      </c>
      <c r="N1564" s="14"/>
    </row>
    <row r="1565" spans="2:14" x14ac:dyDescent="0.2">
      <c r="B1565" s="14">
        <f>Разбивка_по_щитам!B1570</f>
        <v>0</v>
      </c>
      <c r="C1565" s="14">
        <f>Разбивка_по_щитам!C1570</f>
        <v>0</v>
      </c>
      <c r="D1565" s="14">
        <f>Разбивка_по_щитам!F1570</f>
        <v>0</v>
      </c>
      <c r="E1565" s="14">
        <f>Разбивка_по_щитам!H1570</f>
        <v>0</v>
      </c>
      <c r="F1565" s="14">
        <f>Разбивка_по_щитам!I1570</f>
        <v>0</v>
      </c>
      <c r="G1565" s="14">
        <f>Разбивка_по_щитам!J1570</f>
        <v>0</v>
      </c>
      <c r="H1565" s="14">
        <f>Разбивка_по_щитам!K1570</f>
        <v>0</v>
      </c>
      <c r="I1565" s="14">
        <f>Разбивка_по_щитам!L1570</f>
        <v>0</v>
      </c>
      <c r="J1565" s="14">
        <f>Разбивка_по_щитам!M1570</f>
        <v>0</v>
      </c>
      <c r="K1565" s="14">
        <f>Разбивка_по_щитам!N1570</f>
        <v>0</v>
      </c>
      <c r="L1565" s="14"/>
      <c r="M1565" s="14">
        <f>Разбивка_по_щитам!P1570</f>
        <v>0</v>
      </c>
      <c r="N1565" s="14"/>
    </row>
    <row r="1566" spans="2:14" x14ac:dyDescent="0.2">
      <c r="B1566" s="14">
        <f>Разбивка_по_щитам!B1571</f>
        <v>0</v>
      </c>
      <c r="C1566" s="14">
        <f>Разбивка_по_щитам!C1571</f>
        <v>0</v>
      </c>
      <c r="D1566" s="14">
        <f>Разбивка_по_щитам!F1571</f>
        <v>0</v>
      </c>
      <c r="E1566" s="14">
        <f>Разбивка_по_щитам!H1571</f>
        <v>0</v>
      </c>
      <c r="F1566" s="14">
        <f>Разбивка_по_щитам!I1571</f>
        <v>0</v>
      </c>
      <c r="G1566" s="14">
        <f>Разбивка_по_щитам!J1571</f>
        <v>0</v>
      </c>
      <c r="H1566" s="14">
        <f>Разбивка_по_щитам!K1571</f>
        <v>0</v>
      </c>
      <c r="I1566" s="14">
        <f>Разбивка_по_щитам!L1571</f>
        <v>0</v>
      </c>
      <c r="J1566" s="14">
        <f>Разбивка_по_щитам!M1571</f>
        <v>0</v>
      </c>
      <c r="K1566" s="14">
        <f>Разбивка_по_щитам!N1571</f>
        <v>0</v>
      </c>
      <c r="L1566" s="14"/>
      <c r="M1566" s="14">
        <f>Разбивка_по_щитам!P1571</f>
        <v>0</v>
      </c>
      <c r="N1566" s="14"/>
    </row>
    <row r="1567" spans="2:14" x14ac:dyDescent="0.2">
      <c r="B1567" s="14">
        <f>Разбивка_по_щитам!B1572</f>
        <v>0</v>
      </c>
      <c r="C1567" s="14">
        <f>Разбивка_по_щитам!C1572</f>
        <v>0</v>
      </c>
      <c r="D1567" s="14">
        <f>Разбивка_по_щитам!F1572</f>
        <v>0</v>
      </c>
      <c r="E1567" s="14">
        <f>Разбивка_по_щитам!H1572</f>
        <v>0</v>
      </c>
      <c r="F1567" s="14">
        <f>Разбивка_по_щитам!I1572</f>
        <v>0</v>
      </c>
      <c r="G1567" s="14">
        <f>Разбивка_по_щитам!J1572</f>
        <v>0</v>
      </c>
      <c r="H1567" s="14">
        <f>Разбивка_по_щитам!K1572</f>
        <v>0</v>
      </c>
      <c r="I1567" s="14">
        <f>Разбивка_по_щитам!L1572</f>
        <v>0</v>
      </c>
      <c r="J1567" s="14">
        <f>Разбивка_по_щитам!M1572</f>
        <v>0</v>
      </c>
      <c r="K1567" s="14">
        <f>Разбивка_по_щитам!N1572</f>
        <v>0</v>
      </c>
      <c r="L1567" s="14"/>
      <c r="M1567" s="14">
        <f>Разбивка_по_щитам!P1572</f>
        <v>0</v>
      </c>
      <c r="N1567" s="14"/>
    </row>
    <row r="1568" spans="2:14" x14ac:dyDescent="0.2">
      <c r="B1568" s="14">
        <f>Разбивка_по_щитам!B1573</f>
        <v>0</v>
      </c>
      <c r="C1568" s="14">
        <f>Разбивка_по_щитам!C1573</f>
        <v>0</v>
      </c>
      <c r="D1568" s="14">
        <f>Разбивка_по_щитам!F1573</f>
        <v>0</v>
      </c>
      <c r="E1568" s="14">
        <f>Разбивка_по_щитам!H1573</f>
        <v>0</v>
      </c>
      <c r="F1568" s="14">
        <f>Разбивка_по_щитам!I1573</f>
        <v>0</v>
      </c>
      <c r="G1568" s="14">
        <f>Разбивка_по_щитам!J1573</f>
        <v>0</v>
      </c>
      <c r="H1568" s="14">
        <f>Разбивка_по_щитам!K1573</f>
        <v>0</v>
      </c>
      <c r="I1568" s="14">
        <f>Разбивка_по_щитам!L1573</f>
        <v>0</v>
      </c>
      <c r="J1568" s="14">
        <f>Разбивка_по_щитам!M1573</f>
        <v>0</v>
      </c>
      <c r="K1568" s="14">
        <f>Разбивка_по_щитам!N1573</f>
        <v>0</v>
      </c>
      <c r="L1568" s="14"/>
      <c r="M1568" s="14">
        <f>Разбивка_по_щитам!P1573</f>
        <v>0</v>
      </c>
      <c r="N1568" s="14"/>
    </row>
    <row r="1569" spans="2:14" x14ac:dyDescent="0.2">
      <c r="B1569" s="14">
        <f>Разбивка_по_щитам!B1574</f>
        <v>0</v>
      </c>
      <c r="C1569" s="14">
        <f>Разбивка_по_щитам!C1574</f>
        <v>0</v>
      </c>
      <c r="D1569" s="14">
        <f>Разбивка_по_щитам!F1574</f>
        <v>0</v>
      </c>
      <c r="E1569" s="14">
        <f>Разбивка_по_щитам!H1574</f>
        <v>0</v>
      </c>
      <c r="F1569" s="14">
        <f>Разбивка_по_щитам!I1574</f>
        <v>0</v>
      </c>
      <c r="G1569" s="14">
        <f>Разбивка_по_щитам!J1574</f>
        <v>0</v>
      </c>
      <c r="H1569" s="14">
        <f>Разбивка_по_щитам!K1574</f>
        <v>0</v>
      </c>
      <c r="I1569" s="14">
        <f>Разбивка_по_щитам!L1574</f>
        <v>0</v>
      </c>
      <c r="J1569" s="14">
        <f>Разбивка_по_щитам!M1574</f>
        <v>0</v>
      </c>
      <c r="K1569" s="14">
        <f>Разбивка_по_щитам!N1574</f>
        <v>0</v>
      </c>
      <c r="L1569" s="14"/>
      <c r="M1569" s="14">
        <f>Разбивка_по_щитам!P1574</f>
        <v>0</v>
      </c>
      <c r="N1569" s="14"/>
    </row>
    <row r="1570" spans="2:14" x14ac:dyDescent="0.2">
      <c r="B1570" s="14">
        <f>Разбивка_по_щитам!B1575</f>
        <v>0</v>
      </c>
      <c r="C1570" s="14">
        <f>Разбивка_по_щитам!C1575</f>
        <v>0</v>
      </c>
      <c r="D1570" s="14">
        <f>Разбивка_по_щитам!F1575</f>
        <v>0</v>
      </c>
      <c r="E1570" s="14">
        <f>Разбивка_по_щитам!H1575</f>
        <v>0</v>
      </c>
      <c r="F1570" s="14">
        <f>Разбивка_по_щитам!I1575</f>
        <v>0</v>
      </c>
      <c r="G1570" s="14">
        <f>Разбивка_по_щитам!J1575</f>
        <v>0</v>
      </c>
      <c r="H1570" s="14">
        <f>Разбивка_по_щитам!K1575</f>
        <v>0</v>
      </c>
      <c r="I1570" s="14">
        <f>Разбивка_по_щитам!L1575</f>
        <v>0</v>
      </c>
      <c r="J1570" s="14">
        <f>Разбивка_по_щитам!M1575</f>
        <v>0</v>
      </c>
      <c r="K1570" s="14">
        <f>Разбивка_по_щитам!N1575</f>
        <v>0</v>
      </c>
      <c r="L1570" s="14"/>
      <c r="M1570" s="14">
        <f>Разбивка_по_щитам!P1575</f>
        <v>0</v>
      </c>
      <c r="N1570" s="14"/>
    </row>
    <row r="1571" spans="2:14" x14ac:dyDescent="0.2">
      <c r="B1571" s="14">
        <f>Разбивка_по_щитам!B1576</f>
        <v>0</v>
      </c>
      <c r="C1571" s="14">
        <f>Разбивка_по_щитам!C1576</f>
        <v>0</v>
      </c>
      <c r="D1571" s="14">
        <f>Разбивка_по_щитам!F1576</f>
        <v>0</v>
      </c>
      <c r="E1571" s="14">
        <f>Разбивка_по_щитам!H1576</f>
        <v>0</v>
      </c>
      <c r="F1571" s="14">
        <f>Разбивка_по_щитам!I1576</f>
        <v>0</v>
      </c>
      <c r="G1571" s="14">
        <f>Разбивка_по_щитам!J1576</f>
        <v>0</v>
      </c>
      <c r="H1571" s="14">
        <f>Разбивка_по_щитам!K1576</f>
        <v>0</v>
      </c>
      <c r="I1571" s="14">
        <f>Разбивка_по_щитам!L1576</f>
        <v>0</v>
      </c>
      <c r="J1571" s="14">
        <f>Разбивка_по_щитам!M1576</f>
        <v>0</v>
      </c>
      <c r="K1571" s="14">
        <f>Разбивка_по_щитам!N1576</f>
        <v>0</v>
      </c>
      <c r="L1571" s="14"/>
      <c r="M1571" s="14">
        <f>Разбивка_по_щитам!P1576</f>
        <v>0</v>
      </c>
      <c r="N1571" s="14"/>
    </row>
    <row r="1572" spans="2:14" x14ac:dyDescent="0.2">
      <c r="B1572" s="14">
        <f>Разбивка_по_щитам!B1577</f>
        <v>0</v>
      </c>
      <c r="C1572" s="14">
        <f>Разбивка_по_щитам!C1577</f>
        <v>0</v>
      </c>
      <c r="D1572" s="14">
        <f>Разбивка_по_щитам!F1577</f>
        <v>0</v>
      </c>
      <c r="E1572" s="14">
        <f>Разбивка_по_щитам!H1577</f>
        <v>0</v>
      </c>
      <c r="F1572" s="14">
        <f>Разбивка_по_щитам!I1577</f>
        <v>0</v>
      </c>
      <c r="G1572" s="14">
        <f>Разбивка_по_щитам!J1577</f>
        <v>0</v>
      </c>
      <c r="H1572" s="14">
        <f>Разбивка_по_щитам!K1577</f>
        <v>0</v>
      </c>
      <c r="I1572" s="14">
        <f>Разбивка_по_щитам!L1577</f>
        <v>0</v>
      </c>
      <c r="J1572" s="14">
        <f>Разбивка_по_щитам!M1577</f>
        <v>0</v>
      </c>
      <c r="K1572" s="14">
        <f>Разбивка_по_щитам!N1577</f>
        <v>0</v>
      </c>
      <c r="L1572" s="14"/>
      <c r="M1572" s="14">
        <f>Разбивка_по_щитам!P1577</f>
        <v>0</v>
      </c>
      <c r="N1572" s="14"/>
    </row>
    <row r="1573" spans="2:14" x14ac:dyDescent="0.2">
      <c r="B1573" s="14">
        <f>Разбивка_по_щитам!B1578</f>
        <v>0</v>
      </c>
      <c r="C1573" s="14">
        <f>Разбивка_по_щитам!C1578</f>
        <v>0</v>
      </c>
      <c r="D1573" s="14">
        <f>Разбивка_по_щитам!F1578</f>
        <v>0</v>
      </c>
      <c r="E1573" s="14">
        <f>Разбивка_по_щитам!H1578</f>
        <v>0</v>
      </c>
      <c r="F1573" s="14">
        <f>Разбивка_по_щитам!I1578</f>
        <v>0</v>
      </c>
      <c r="G1573" s="14">
        <f>Разбивка_по_щитам!J1578</f>
        <v>0</v>
      </c>
      <c r="H1573" s="14">
        <f>Разбивка_по_щитам!K1578</f>
        <v>0</v>
      </c>
      <c r="I1573" s="14">
        <f>Разбивка_по_щитам!L1578</f>
        <v>0</v>
      </c>
      <c r="J1573" s="14">
        <f>Разбивка_по_щитам!M1578</f>
        <v>0</v>
      </c>
      <c r="K1573" s="14">
        <f>Разбивка_по_щитам!N1578</f>
        <v>0</v>
      </c>
      <c r="L1573" s="14"/>
      <c r="M1573" s="14">
        <f>Разбивка_по_щитам!P1578</f>
        <v>0</v>
      </c>
      <c r="N1573" s="14"/>
    </row>
    <row r="1574" spans="2:14" x14ac:dyDescent="0.2">
      <c r="B1574" s="14">
        <f>Разбивка_по_щитам!B1579</f>
        <v>0</v>
      </c>
      <c r="C1574" s="14">
        <f>Разбивка_по_щитам!C1579</f>
        <v>0</v>
      </c>
      <c r="D1574" s="14">
        <f>Разбивка_по_щитам!F1579</f>
        <v>0</v>
      </c>
      <c r="E1574" s="14">
        <f>Разбивка_по_щитам!H1579</f>
        <v>0</v>
      </c>
      <c r="F1574" s="14">
        <f>Разбивка_по_щитам!I1579</f>
        <v>0</v>
      </c>
      <c r="G1574" s="14">
        <f>Разбивка_по_щитам!J1579</f>
        <v>0</v>
      </c>
      <c r="H1574" s="14">
        <f>Разбивка_по_щитам!K1579</f>
        <v>0</v>
      </c>
      <c r="I1574" s="14">
        <f>Разбивка_по_щитам!L1579</f>
        <v>0</v>
      </c>
      <c r="J1574" s="14">
        <f>Разбивка_по_щитам!M1579</f>
        <v>0</v>
      </c>
      <c r="K1574" s="14">
        <f>Разбивка_по_щитам!N1579</f>
        <v>0</v>
      </c>
      <c r="L1574" s="14"/>
      <c r="M1574" s="14">
        <f>Разбивка_по_щитам!P1579</f>
        <v>0</v>
      </c>
      <c r="N1574" s="14"/>
    </row>
    <row r="1575" spans="2:14" x14ac:dyDescent="0.2">
      <c r="B1575" s="14">
        <f>Разбивка_по_щитам!B1580</f>
        <v>0</v>
      </c>
      <c r="C1575" s="14">
        <f>Разбивка_по_щитам!C1580</f>
        <v>0</v>
      </c>
      <c r="D1575" s="14">
        <f>Разбивка_по_щитам!F1580</f>
        <v>0</v>
      </c>
      <c r="E1575" s="14">
        <f>Разбивка_по_щитам!H1580</f>
        <v>0</v>
      </c>
      <c r="F1575" s="14">
        <f>Разбивка_по_щитам!I1580</f>
        <v>0</v>
      </c>
      <c r="G1575" s="14">
        <f>Разбивка_по_щитам!J1580</f>
        <v>0</v>
      </c>
      <c r="H1575" s="14">
        <f>Разбивка_по_щитам!K1580</f>
        <v>0</v>
      </c>
      <c r="I1575" s="14">
        <f>Разбивка_по_щитам!L1580</f>
        <v>0</v>
      </c>
      <c r="J1575" s="14">
        <f>Разбивка_по_щитам!M1580</f>
        <v>0</v>
      </c>
      <c r="K1575" s="14">
        <f>Разбивка_по_щитам!N1580</f>
        <v>0</v>
      </c>
      <c r="L1575" s="14"/>
      <c r="M1575" s="14">
        <f>Разбивка_по_щитам!P1580</f>
        <v>0</v>
      </c>
      <c r="N1575" s="14"/>
    </row>
    <row r="1576" spans="2:14" x14ac:dyDescent="0.2">
      <c r="B1576" s="14">
        <f>Разбивка_по_щитам!B1581</f>
        <v>0</v>
      </c>
      <c r="C1576" s="14">
        <f>Разбивка_по_щитам!C1581</f>
        <v>0</v>
      </c>
      <c r="D1576" s="14">
        <f>Разбивка_по_щитам!F1581</f>
        <v>0</v>
      </c>
      <c r="E1576" s="14">
        <f>Разбивка_по_щитам!H1581</f>
        <v>0</v>
      </c>
      <c r="F1576" s="14">
        <f>Разбивка_по_щитам!I1581</f>
        <v>0</v>
      </c>
      <c r="G1576" s="14">
        <f>Разбивка_по_щитам!J1581</f>
        <v>0</v>
      </c>
      <c r="H1576" s="14">
        <f>Разбивка_по_щитам!K1581</f>
        <v>0</v>
      </c>
      <c r="I1576" s="14">
        <f>Разбивка_по_щитам!L1581</f>
        <v>0</v>
      </c>
      <c r="J1576" s="14">
        <f>Разбивка_по_щитам!M1581</f>
        <v>0</v>
      </c>
      <c r="K1576" s="14">
        <f>Разбивка_по_щитам!N1581</f>
        <v>0</v>
      </c>
      <c r="L1576" s="14"/>
      <c r="M1576" s="14">
        <f>Разбивка_по_щитам!P1581</f>
        <v>0</v>
      </c>
      <c r="N1576" s="14"/>
    </row>
    <row r="1577" spans="2:14" x14ac:dyDescent="0.2">
      <c r="B1577" s="14">
        <f>Разбивка_по_щитам!B1582</f>
        <v>0</v>
      </c>
      <c r="C1577" s="14">
        <f>Разбивка_по_щитам!C1582</f>
        <v>0</v>
      </c>
      <c r="D1577" s="14">
        <f>Разбивка_по_щитам!F1582</f>
        <v>0</v>
      </c>
      <c r="E1577" s="14">
        <f>Разбивка_по_щитам!H1582</f>
        <v>0</v>
      </c>
      <c r="F1577" s="14">
        <f>Разбивка_по_щитам!I1582</f>
        <v>0</v>
      </c>
      <c r="G1577" s="14">
        <f>Разбивка_по_щитам!J1582</f>
        <v>0</v>
      </c>
      <c r="H1577" s="14">
        <f>Разбивка_по_щитам!K1582</f>
        <v>0</v>
      </c>
      <c r="I1577" s="14">
        <f>Разбивка_по_щитам!L1582</f>
        <v>0</v>
      </c>
      <c r="J1577" s="14">
        <f>Разбивка_по_щитам!M1582</f>
        <v>0</v>
      </c>
      <c r="K1577" s="14">
        <f>Разбивка_по_щитам!N1582</f>
        <v>0</v>
      </c>
      <c r="L1577" s="14"/>
      <c r="M1577" s="14">
        <f>Разбивка_по_щитам!P1582</f>
        <v>0</v>
      </c>
      <c r="N1577" s="14"/>
    </row>
    <row r="1578" spans="2:14" x14ac:dyDescent="0.2">
      <c r="B1578" s="14">
        <f>Разбивка_по_щитам!B1583</f>
        <v>0</v>
      </c>
      <c r="C1578" s="14">
        <f>Разбивка_по_щитам!C1583</f>
        <v>0</v>
      </c>
      <c r="D1578" s="14">
        <f>Разбивка_по_щитам!F1583</f>
        <v>0</v>
      </c>
      <c r="E1578" s="14">
        <f>Разбивка_по_щитам!H1583</f>
        <v>0</v>
      </c>
      <c r="F1578" s="14">
        <f>Разбивка_по_щитам!I1583</f>
        <v>0</v>
      </c>
      <c r="G1578" s="14">
        <f>Разбивка_по_щитам!J1583</f>
        <v>0</v>
      </c>
      <c r="H1578" s="14">
        <f>Разбивка_по_щитам!K1583</f>
        <v>0</v>
      </c>
      <c r="I1578" s="14">
        <f>Разбивка_по_щитам!L1583</f>
        <v>0</v>
      </c>
      <c r="J1578" s="14">
        <f>Разбивка_по_щитам!M1583</f>
        <v>0</v>
      </c>
      <c r="K1578" s="14">
        <f>Разбивка_по_щитам!N1583</f>
        <v>0</v>
      </c>
      <c r="L1578" s="14"/>
      <c r="M1578" s="14">
        <f>Разбивка_по_щитам!P1583</f>
        <v>0</v>
      </c>
      <c r="N1578" s="14"/>
    </row>
    <row r="1579" spans="2:14" x14ac:dyDescent="0.2">
      <c r="B1579" s="14">
        <f>Разбивка_по_щитам!B1584</f>
        <v>0</v>
      </c>
      <c r="C1579" s="14">
        <f>Разбивка_по_щитам!C1584</f>
        <v>0</v>
      </c>
      <c r="D1579" s="14">
        <f>Разбивка_по_щитам!F1584</f>
        <v>0</v>
      </c>
      <c r="E1579" s="14">
        <f>Разбивка_по_щитам!H1584</f>
        <v>0</v>
      </c>
      <c r="F1579" s="14">
        <f>Разбивка_по_щитам!I1584</f>
        <v>0</v>
      </c>
      <c r="G1579" s="14">
        <f>Разбивка_по_щитам!J1584</f>
        <v>0</v>
      </c>
      <c r="H1579" s="14">
        <f>Разбивка_по_щитам!K1584</f>
        <v>0</v>
      </c>
      <c r="I1579" s="14">
        <f>Разбивка_по_щитам!L1584</f>
        <v>0</v>
      </c>
      <c r="J1579" s="14">
        <f>Разбивка_по_щитам!M1584</f>
        <v>0</v>
      </c>
      <c r="K1579" s="14">
        <f>Разбивка_по_щитам!N1584</f>
        <v>0</v>
      </c>
      <c r="L1579" s="14"/>
      <c r="M1579" s="14">
        <f>Разбивка_по_щитам!P1584</f>
        <v>0</v>
      </c>
      <c r="N1579" s="14"/>
    </row>
    <row r="1580" spans="2:14" x14ac:dyDescent="0.2">
      <c r="B1580" s="14">
        <f>Разбивка_по_щитам!B1585</f>
        <v>0</v>
      </c>
      <c r="C1580" s="14">
        <f>Разбивка_по_щитам!C1585</f>
        <v>0</v>
      </c>
      <c r="D1580" s="14">
        <f>Разбивка_по_щитам!F1585</f>
        <v>0</v>
      </c>
      <c r="E1580" s="14">
        <f>Разбивка_по_щитам!H1585</f>
        <v>0</v>
      </c>
      <c r="F1580" s="14">
        <f>Разбивка_по_щитам!I1585</f>
        <v>0</v>
      </c>
      <c r="G1580" s="14">
        <f>Разбивка_по_щитам!J1585</f>
        <v>0</v>
      </c>
      <c r="H1580" s="14">
        <f>Разбивка_по_щитам!K1585</f>
        <v>0</v>
      </c>
      <c r="I1580" s="14">
        <f>Разбивка_по_щитам!L1585</f>
        <v>0</v>
      </c>
      <c r="J1580" s="14">
        <f>Разбивка_по_щитам!M1585</f>
        <v>0</v>
      </c>
      <c r="K1580" s="14">
        <f>Разбивка_по_щитам!N1585</f>
        <v>0</v>
      </c>
      <c r="L1580" s="14"/>
      <c r="M1580" s="14">
        <f>Разбивка_по_щитам!P1585</f>
        <v>0</v>
      </c>
      <c r="N1580" s="14"/>
    </row>
    <row r="1581" spans="2:14" x14ac:dyDescent="0.2">
      <c r="B1581" s="14">
        <f>Разбивка_по_щитам!B1586</f>
        <v>0</v>
      </c>
      <c r="C1581" s="14">
        <f>Разбивка_по_щитам!C1586</f>
        <v>0</v>
      </c>
      <c r="D1581" s="14">
        <f>Разбивка_по_щитам!F1586</f>
        <v>0</v>
      </c>
      <c r="E1581" s="14">
        <f>Разбивка_по_щитам!H1586</f>
        <v>0</v>
      </c>
      <c r="F1581" s="14">
        <f>Разбивка_по_щитам!I1586</f>
        <v>0</v>
      </c>
      <c r="G1581" s="14">
        <f>Разбивка_по_щитам!J1586</f>
        <v>0</v>
      </c>
      <c r="H1581" s="14">
        <f>Разбивка_по_щитам!K1586</f>
        <v>0</v>
      </c>
      <c r="I1581" s="14">
        <f>Разбивка_по_щитам!L1586</f>
        <v>0</v>
      </c>
      <c r="J1581" s="14">
        <f>Разбивка_по_щитам!M1586</f>
        <v>0</v>
      </c>
      <c r="K1581" s="14">
        <f>Разбивка_по_щитам!N1586</f>
        <v>0</v>
      </c>
      <c r="L1581" s="14"/>
      <c r="M1581" s="14">
        <f>Разбивка_по_щитам!P1586</f>
        <v>0</v>
      </c>
      <c r="N1581" s="14"/>
    </row>
    <row r="1582" spans="2:14" x14ac:dyDescent="0.2">
      <c r="B1582" s="14">
        <f>Разбивка_по_щитам!B1587</f>
        <v>0</v>
      </c>
      <c r="C1582" s="14">
        <f>Разбивка_по_щитам!C1587</f>
        <v>0</v>
      </c>
      <c r="D1582" s="14">
        <f>Разбивка_по_щитам!F1587</f>
        <v>0</v>
      </c>
      <c r="E1582" s="14">
        <f>Разбивка_по_щитам!H1587</f>
        <v>0</v>
      </c>
      <c r="F1582" s="14">
        <f>Разбивка_по_щитам!I1587</f>
        <v>0</v>
      </c>
      <c r="G1582" s="14">
        <f>Разбивка_по_щитам!J1587</f>
        <v>0</v>
      </c>
      <c r="H1582" s="14">
        <f>Разбивка_по_щитам!K1587</f>
        <v>0</v>
      </c>
      <c r="I1582" s="14">
        <f>Разбивка_по_щитам!L1587</f>
        <v>0</v>
      </c>
      <c r="J1582" s="14">
        <f>Разбивка_по_щитам!M1587</f>
        <v>0</v>
      </c>
      <c r="K1582" s="14">
        <f>Разбивка_по_щитам!N1587</f>
        <v>0</v>
      </c>
      <c r="L1582" s="14"/>
      <c r="M1582" s="14">
        <f>Разбивка_по_щитам!P1587</f>
        <v>0</v>
      </c>
      <c r="N1582" s="14"/>
    </row>
    <row r="1583" spans="2:14" x14ac:dyDescent="0.2">
      <c r="B1583" s="14">
        <f>Разбивка_по_щитам!B1588</f>
        <v>0</v>
      </c>
      <c r="C1583" s="14">
        <f>Разбивка_по_щитам!C1588</f>
        <v>0</v>
      </c>
      <c r="D1583" s="14">
        <f>Разбивка_по_щитам!F1588</f>
        <v>0</v>
      </c>
      <c r="E1583" s="14">
        <f>Разбивка_по_щитам!H1588</f>
        <v>0</v>
      </c>
      <c r="F1583" s="14">
        <f>Разбивка_по_щитам!I1588</f>
        <v>0</v>
      </c>
      <c r="G1583" s="14">
        <f>Разбивка_по_щитам!J1588</f>
        <v>0</v>
      </c>
      <c r="H1583" s="14">
        <f>Разбивка_по_щитам!K1588</f>
        <v>0</v>
      </c>
      <c r="I1583" s="14">
        <f>Разбивка_по_щитам!L1588</f>
        <v>0</v>
      </c>
      <c r="J1583" s="14">
        <f>Разбивка_по_щитам!M1588</f>
        <v>0</v>
      </c>
      <c r="K1583" s="14">
        <f>Разбивка_по_щитам!N1588</f>
        <v>0</v>
      </c>
      <c r="L1583" s="14"/>
      <c r="M1583" s="14">
        <f>Разбивка_по_щитам!P1588</f>
        <v>0</v>
      </c>
      <c r="N1583" s="14"/>
    </row>
    <row r="1584" spans="2:14" x14ac:dyDescent="0.2">
      <c r="B1584" s="14">
        <f>Разбивка_по_щитам!B1589</f>
        <v>0</v>
      </c>
      <c r="C1584" s="14">
        <f>Разбивка_по_щитам!C1589</f>
        <v>0</v>
      </c>
      <c r="D1584" s="14">
        <f>Разбивка_по_щитам!F1589</f>
        <v>0</v>
      </c>
      <c r="E1584" s="14">
        <f>Разбивка_по_щитам!H1589</f>
        <v>0</v>
      </c>
      <c r="F1584" s="14">
        <f>Разбивка_по_щитам!I1589</f>
        <v>0</v>
      </c>
      <c r="G1584" s="14">
        <f>Разбивка_по_щитам!J1589</f>
        <v>0</v>
      </c>
      <c r="H1584" s="14">
        <f>Разбивка_по_щитам!K1589</f>
        <v>0</v>
      </c>
      <c r="I1584" s="14">
        <f>Разбивка_по_щитам!L1589</f>
        <v>0</v>
      </c>
      <c r="J1584" s="14">
        <f>Разбивка_по_щитам!M1589</f>
        <v>0</v>
      </c>
      <c r="K1584" s="14">
        <f>Разбивка_по_щитам!N1589</f>
        <v>0</v>
      </c>
      <c r="L1584" s="14"/>
      <c r="M1584" s="14">
        <f>Разбивка_по_щитам!P1589</f>
        <v>0</v>
      </c>
      <c r="N1584" s="14"/>
    </row>
    <row r="1585" spans="2:14" x14ac:dyDescent="0.2">
      <c r="B1585" s="14">
        <f>Разбивка_по_щитам!B1590</f>
        <v>0</v>
      </c>
      <c r="C1585" s="14">
        <f>Разбивка_по_щитам!C1590</f>
        <v>0</v>
      </c>
      <c r="D1585" s="14">
        <f>Разбивка_по_щитам!F1590</f>
        <v>0</v>
      </c>
      <c r="E1585" s="14">
        <f>Разбивка_по_щитам!H1590</f>
        <v>0</v>
      </c>
      <c r="F1585" s="14">
        <f>Разбивка_по_щитам!I1590</f>
        <v>0</v>
      </c>
      <c r="G1585" s="14">
        <f>Разбивка_по_щитам!J1590</f>
        <v>0</v>
      </c>
      <c r="H1585" s="14">
        <f>Разбивка_по_щитам!K1590</f>
        <v>0</v>
      </c>
      <c r="I1585" s="14">
        <f>Разбивка_по_щитам!L1590</f>
        <v>0</v>
      </c>
      <c r="J1585" s="14">
        <f>Разбивка_по_щитам!M1590</f>
        <v>0</v>
      </c>
      <c r="K1585" s="14">
        <f>Разбивка_по_щитам!N1590</f>
        <v>0</v>
      </c>
      <c r="L1585" s="14"/>
      <c r="M1585" s="14">
        <f>Разбивка_по_щитам!P1590</f>
        <v>0</v>
      </c>
      <c r="N1585" s="14"/>
    </row>
    <row r="1586" spans="2:14" x14ac:dyDescent="0.2">
      <c r="B1586" s="14">
        <f>Разбивка_по_щитам!B1591</f>
        <v>0</v>
      </c>
      <c r="C1586" s="14">
        <f>Разбивка_по_щитам!C1591</f>
        <v>0</v>
      </c>
      <c r="D1586" s="14">
        <f>Разбивка_по_щитам!F1591</f>
        <v>0</v>
      </c>
      <c r="E1586" s="14">
        <f>Разбивка_по_щитам!H1591</f>
        <v>0</v>
      </c>
      <c r="F1586" s="14">
        <f>Разбивка_по_щитам!I1591</f>
        <v>0</v>
      </c>
      <c r="G1586" s="14">
        <f>Разбивка_по_щитам!J1591</f>
        <v>0</v>
      </c>
      <c r="H1586" s="14">
        <f>Разбивка_по_щитам!K1591</f>
        <v>0</v>
      </c>
      <c r="I1586" s="14">
        <f>Разбивка_по_щитам!L1591</f>
        <v>0</v>
      </c>
      <c r="J1586" s="14">
        <f>Разбивка_по_щитам!M1591</f>
        <v>0</v>
      </c>
      <c r="K1586" s="14">
        <f>Разбивка_по_щитам!N1591</f>
        <v>0</v>
      </c>
      <c r="L1586" s="14"/>
      <c r="M1586" s="14">
        <f>Разбивка_по_щитам!P1591</f>
        <v>0</v>
      </c>
      <c r="N1586" s="14"/>
    </row>
    <row r="1587" spans="2:14" x14ac:dyDescent="0.2">
      <c r="B1587" s="14">
        <f>Разбивка_по_щитам!B1592</f>
        <v>0</v>
      </c>
      <c r="C1587" s="14">
        <f>Разбивка_по_щитам!C1592</f>
        <v>0</v>
      </c>
      <c r="D1587" s="14">
        <f>Разбивка_по_щитам!F1592</f>
        <v>0</v>
      </c>
      <c r="E1587" s="14">
        <f>Разбивка_по_щитам!H1592</f>
        <v>0</v>
      </c>
      <c r="F1587" s="14">
        <f>Разбивка_по_щитам!I1592</f>
        <v>0</v>
      </c>
      <c r="G1587" s="14">
        <f>Разбивка_по_щитам!J1592</f>
        <v>0</v>
      </c>
      <c r="H1587" s="14">
        <f>Разбивка_по_щитам!K1592</f>
        <v>0</v>
      </c>
      <c r="I1587" s="14">
        <f>Разбивка_по_щитам!L1592</f>
        <v>0</v>
      </c>
      <c r="J1587" s="14">
        <f>Разбивка_по_щитам!M1592</f>
        <v>0</v>
      </c>
      <c r="K1587" s="14">
        <f>Разбивка_по_щитам!N1592</f>
        <v>0</v>
      </c>
      <c r="L1587" s="14"/>
      <c r="M1587" s="14">
        <f>Разбивка_по_щитам!P1592</f>
        <v>0</v>
      </c>
      <c r="N1587" s="14"/>
    </row>
    <row r="1588" spans="2:14" x14ac:dyDescent="0.2">
      <c r="B1588" s="14">
        <f>Разбивка_по_щитам!B1593</f>
        <v>0</v>
      </c>
      <c r="C1588" s="14">
        <f>Разбивка_по_щитам!C1593</f>
        <v>0</v>
      </c>
      <c r="D1588" s="14">
        <f>Разбивка_по_щитам!F1593</f>
        <v>0</v>
      </c>
      <c r="E1588" s="14">
        <f>Разбивка_по_щитам!H1593</f>
        <v>0</v>
      </c>
      <c r="F1588" s="14">
        <f>Разбивка_по_щитам!I1593</f>
        <v>0</v>
      </c>
      <c r="G1588" s="14">
        <f>Разбивка_по_щитам!J1593</f>
        <v>0</v>
      </c>
      <c r="H1588" s="14">
        <f>Разбивка_по_щитам!K1593</f>
        <v>0</v>
      </c>
      <c r="I1588" s="14">
        <f>Разбивка_по_щитам!L1593</f>
        <v>0</v>
      </c>
      <c r="J1588" s="14">
        <f>Разбивка_по_щитам!M1593</f>
        <v>0</v>
      </c>
      <c r="K1588" s="14">
        <f>Разбивка_по_щитам!N1593</f>
        <v>0</v>
      </c>
      <c r="L1588" s="14"/>
      <c r="M1588" s="14">
        <f>Разбивка_по_щитам!P1593</f>
        <v>0</v>
      </c>
      <c r="N1588" s="14"/>
    </row>
    <row r="1589" spans="2:14" x14ac:dyDescent="0.2">
      <c r="B1589" s="14">
        <f>Разбивка_по_щитам!B1594</f>
        <v>0</v>
      </c>
      <c r="C1589" s="14">
        <f>Разбивка_по_щитам!C1594</f>
        <v>0</v>
      </c>
      <c r="D1589" s="14">
        <f>Разбивка_по_щитам!F1594</f>
        <v>0</v>
      </c>
      <c r="E1589" s="14">
        <f>Разбивка_по_щитам!H1594</f>
        <v>0</v>
      </c>
      <c r="F1589" s="14">
        <f>Разбивка_по_щитам!I1594</f>
        <v>0</v>
      </c>
      <c r="G1589" s="14">
        <f>Разбивка_по_щитам!J1594</f>
        <v>0</v>
      </c>
      <c r="H1589" s="14">
        <f>Разбивка_по_щитам!K1594</f>
        <v>0</v>
      </c>
      <c r="I1589" s="14">
        <f>Разбивка_по_щитам!L1594</f>
        <v>0</v>
      </c>
      <c r="J1589" s="14">
        <f>Разбивка_по_щитам!M1594</f>
        <v>0</v>
      </c>
      <c r="K1589" s="14">
        <f>Разбивка_по_щитам!N1594</f>
        <v>0</v>
      </c>
      <c r="L1589" s="14"/>
      <c r="M1589" s="14">
        <f>Разбивка_по_щитам!P1594</f>
        <v>0</v>
      </c>
      <c r="N1589" s="14"/>
    </row>
    <row r="1590" spans="2:14" x14ac:dyDescent="0.2">
      <c r="B1590" s="14">
        <f>Разбивка_по_щитам!B1595</f>
        <v>0</v>
      </c>
      <c r="C1590" s="14">
        <f>Разбивка_по_щитам!C1595</f>
        <v>0</v>
      </c>
      <c r="D1590" s="14">
        <f>Разбивка_по_щитам!F1595</f>
        <v>0</v>
      </c>
      <c r="E1590" s="14">
        <f>Разбивка_по_щитам!H1595</f>
        <v>0</v>
      </c>
      <c r="F1590" s="14">
        <f>Разбивка_по_щитам!I1595</f>
        <v>0</v>
      </c>
      <c r="G1590" s="14">
        <f>Разбивка_по_щитам!J1595</f>
        <v>0</v>
      </c>
      <c r="H1590" s="14">
        <f>Разбивка_по_щитам!K1595</f>
        <v>0</v>
      </c>
      <c r="I1590" s="14">
        <f>Разбивка_по_щитам!L1595</f>
        <v>0</v>
      </c>
      <c r="J1590" s="14">
        <f>Разбивка_по_щитам!M1595</f>
        <v>0</v>
      </c>
      <c r="K1590" s="14">
        <f>Разбивка_по_щитам!N1595</f>
        <v>0</v>
      </c>
      <c r="L1590" s="14"/>
      <c r="M1590" s="14">
        <f>Разбивка_по_щитам!P1595</f>
        <v>0</v>
      </c>
      <c r="N1590" s="14"/>
    </row>
    <row r="1591" spans="2:14" x14ac:dyDescent="0.2">
      <c r="B1591" s="14">
        <f>Разбивка_по_щитам!B1596</f>
        <v>0</v>
      </c>
      <c r="C1591" s="14">
        <f>Разбивка_по_щитам!C1596</f>
        <v>0</v>
      </c>
      <c r="D1591" s="14">
        <f>Разбивка_по_щитам!F1596</f>
        <v>0</v>
      </c>
      <c r="E1591" s="14">
        <f>Разбивка_по_щитам!H1596</f>
        <v>0</v>
      </c>
      <c r="F1591" s="14">
        <f>Разбивка_по_щитам!I1596</f>
        <v>0</v>
      </c>
      <c r="G1591" s="14">
        <f>Разбивка_по_щитам!J1596</f>
        <v>0</v>
      </c>
      <c r="H1591" s="14">
        <f>Разбивка_по_щитам!K1596</f>
        <v>0</v>
      </c>
      <c r="I1591" s="14">
        <f>Разбивка_по_щитам!L1596</f>
        <v>0</v>
      </c>
      <c r="J1591" s="14">
        <f>Разбивка_по_щитам!M1596</f>
        <v>0</v>
      </c>
      <c r="K1591" s="14">
        <f>Разбивка_по_щитам!N1596</f>
        <v>0</v>
      </c>
      <c r="L1591" s="14"/>
      <c r="M1591" s="14">
        <f>Разбивка_по_щитам!P1596</f>
        <v>0</v>
      </c>
      <c r="N1591" s="14"/>
    </row>
    <row r="1592" spans="2:14" x14ac:dyDescent="0.2">
      <c r="B1592" s="14">
        <f>Разбивка_по_щитам!B1597</f>
        <v>0</v>
      </c>
      <c r="C1592" s="14">
        <f>Разбивка_по_щитам!C1597</f>
        <v>0</v>
      </c>
      <c r="D1592" s="14">
        <f>Разбивка_по_щитам!F1597</f>
        <v>0</v>
      </c>
      <c r="E1592" s="14">
        <f>Разбивка_по_щитам!H1597</f>
        <v>0</v>
      </c>
      <c r="F1592" s="14">
        <f>Разбивка_по_щитам!I1597</f>
        <v>0</v>
      </c>
      <c r="G1592" s="14">
        <f>Разбивка_по_щитам!J1597</f>
        <v>0</v>
      </c>
      <c r="H1592" s="14">
        <f>Разбивка_по_щитам!K1597</f>
        <v>0</v>
      </c>
      <c r="I1592" s="14">
        <f>Разбивка_по_щитам!L1597</f>
        <v>0</v>
      </c>
      <c r="J1592" s="14">
        <f>Разбивка_по_щитам!M1597</f>
        <v>0</v>
      </c>
      <c r="K1592" s="14">
        <f>Разбивка_по_щитам!N1597</f>
        <v>0</v>
      </c>
      <c r="L1592" s="14"/>
      <c r="M1592" s="14">
        <f>Разбивка_по_щитам!P1597</f>
        <v>0</v>
      </c>
      <c r="N1592" s="14"/>
    </row>
    <row r="1593" spans="2:14" x14ac:dyDescent="0.2">
      <c r="B1593" s="14">
        <f>Разбивка_по_щитам!B1598</f>
        <v>0</v>
      </c>
      <c r="C1593" s="14">
        <f>Разбивка_по_щитам!C1598</f>
        <v>0</v>
      </c>
      <c r="D1593" s="14">
        <f>Разбивка_по_щитам!F1598</f>
        <v>0</v>
      </c>
      <c r="E1593" s="14">
        <f>Разбивка_по_щитам!H1598</f>
        <v>0</v>
      </c>
      <c r="F1593" s="14">
        <f>Разбивка_по_щитам!I1598</f>
        <v>0</v>
      </c>
      <c r="G1593" s="14">
        <f>Разбивка_по_щитам!J1598</f>
        <v>0</v>
      </c>
      <c r="H1593" s="14">
        <f>Разбивка_по_щитам!K1598</f>
        <v>0</v>
      </c>
      <c r="I1593" s="14">
        <f>Разбивка_по_щитам!L1598</f>
        <v>0</v>
      </c>
      <c r="J1593" s="14">
        <f>Разбивка_по_щитам!M1598</f>
        <v>0</v>
      </c>
      <c r="K1593" s="14">
        <f>Разбивка_по_щитам!N1598</f>
        <v>0</v>
      </c>
      <c r="L1593" s="14"/>
      <c r="M1593" s="14">
        <f>Разбивка_по_щитам!P1598</f>
        <v>0</v>
      </c>
      <c r="N1593" s="14"/>
    </row>
    <row r="1594" spans="2:14" x14ac:dyDescent="0.2">
      <c r="B1594" s="14">
        <f>Разбивка_по_щитам!B1599</f>
        <v>0</v>
      </c>
      <c r="C1594" s="14">
        <f>Разбивка_по_щитам!C1599</f>
        <v>0</v>
      </c>
      <c r="D1594" s="14">
        <f>Разбивка_по_щитам!F1599</f>
        <v>0</v>
      </c>
      <c r="E1594" s="14">
        <f>Разбивка_по_щитам!H1599</f>
        <v>0</v>
      </c>
      <c r="F1594" s="14">
        <f>Разбивка_по_щитам!I1599</f>
        <v>0</v>
      </c>
      <c r="G1594" s="14">
        <f>Разбивка_по_щитам!J1599</f>
        <v>0</v>
      </c>
      <c r="H1594" s="14">
        <f>Разбивка_по_щитам!K1599</f>
        <v>0</v>
      </c>
      <c r="I1594" s="14">
        <f>Разбивка_по_щитам!L1599</f>
        <v>0</v>
      </c>
      <c r="J1594" s="14">
        <f>Разбивка_по_щитам!M1599</f>
        <v>0</v>
      </c>
      <c r="K1594" s="14">
        <f>Разбивка_по_щитам!N1599</f>
        <v>0</v>
      </c>
      <c r="L1594" s="14"/>
      <c r="M1594" s="14">
        <f>Разбивка_по_щитам!P1599</f>
        <v>0</v>
      </c>
      <c r="N1594" s="14"/>
    </row>
    <row r="1595" spans="2:14" x14ac:dyDescent="0.2">
      <c r="B1595" s="14">
        <f>Разбивка_по_щитам!B1600</f>
        <v>0</v>
      </c>
      <c r="C1595" s="14">
        <f>Разбивка_по_щитам!C1600</f>
        <v>0</v>
      </c>
      <c r="D1595" s="14">
        <f>Разбивка_по_щитам!F1600</f>
        <v>0</v>
      </c>
      <c r="E1595" s="14">
        <f>Разбивка_по_щитам!H1600</f>
        <v>0</v>
      </c>
      <c r="F1595" s="14">
        <f>Разбивка_по_щитам!I1600</f>
        <v>0</v>
      </c>
      <c r="G1595" s="14">
        <f>Разбивка_по_щитам!J1600</f>
        <v>0</v>
      </c>
      <c r="H1595" s="14">
        <f>Разбивка_по_щитам!K1600</f>
        <v>0</v>
      </c>
      <c r="I1595" s="14">
        <f>Разбивка_по_щитам!L1600</f>
        <v>0</v>
      </c>
      <c r="J1595" s="14">
        <f>Разбивка_по_щитам!M1600</f>
        <v>0</v>
      </c>
      <c r="K1595" s="14">
        <f>Разбивка_по_щитам!N1600</f>
        <v>0</v>
      </c>
      <c r="L1595" s="14"/>
      <c r="M1595" s="14">
        <f>Разбивка_по_щитам!P1600</f>
        <v>0</v>
      </c>
      <c r="N1595" s="14"/>
    </row>
    <row r="1596" spans="2:14" x14ac:dyDescent="0.2">
      <c r="B1596" s="14">
        <f>Разбивка_по_щитам!B1601</f>
        <v>0</v>
      </c>
      <c r="C1596" s="14">
        <f>Разбивка_по_щитам!C1601</f>
        <v>0</v>
      </c>
      <c r="D1596" s="14">
        <f>Разбивка_по_щитам!F1601</f>
        <v>0</v>
      </c>
      <c r="E1596" s="14">
        <f>Разбивка_по_щитам!H1601</f>
        <v>0</v>
      </c>
      <c r="F1596" s="14">
        <f>Разбивка_по_щитам!I1601</f>
        <v>0</v>
      </c>
      <c r="G1596" s="14">
        <f>Разбивка_по_щитам!J1601</f>
        <v>0</v>
      </c>
      <c r="H1596" s="14">
        <f>Разбивка_по_щитам!K1601</f>
        <v>0</v>
      </c>
      <c r="I1596" s="14">
        <f>Разбивка_по_щитам!L1601</f>
        <v>0</v>
      </c>
      <c r="J1596" s="14">
        <f>Разбивка_по_щитам!M1601</f>
        <v>0</v>
      </c>
      <c r="K1596" s="14">
        <f>Разбивка_по_щитам!N1601</f>
        <v>0</v>
      </c>
      <c r="L1596" s="14"/>
      <c r="M1596" s="14">
        <f>Разбивка_по_щитам!P1601</f>
        <v>0</v>
      </c>
      <c r="N1596" s="14"/>
    </row>
    <row r="1597" spans="2:14" x14ac:dyDescent="0.2">
      <c r="B1597" s="14">
        <f>Разбивка_по_щитам!B1602</f>
        <v>0</v>
      </c>
      <c r="C1597" s="14">
        <f>Разбивка_по_щитам!C1602</f>
        <v>0</v>
      </c>
      <c r="D1597" s="14">
        <f>Разбивка_по_щитам!F1602</f>
        <v>0</v>
      </c>
      <c r="E1597" s="14">
        <f>Разбивка_по_щитам!H1602</f>
        <v>0</v>
      </c>
      <c r="F1597" s="14">
        <f>Разбивка_по_щитам!I1602</f>
        <v>0</v>
      </c>
      <c r="G1597" s="14">
        <f>Разбивка_по_щитам!J1602</f>
        <v>0</v>
      </c>
      <c r="H1597" s="14">
        <f>Разбивка_по_щитам!K1602</f>
        <v>0</v>
      </c>
      <c r="I1597" s="14">
        <f>Разбивка_по_щитам!L1602</f>
        <v>0</v>
      </c>
      <c r="J1597" s="14">
        <f>Разбивка_по_щитам!M1602</f>
        <v>0</v>
      </c>
      <c r="K1597" s="14">
        <f>Разбивка_по_щитам!N1602</f>
        <v>0</v>
      </c>
      <c r="L1597" s="14"/>
      <c r="M1597" s="14">
        <f>Разбивка_по_щитам!P1602</f>
        <v>0</v>
      </c>
      <c r="N1597" s="14"/>
    </row>
    <row r="1598" spans="2:14" x14ac:dyDescent="0.2">
      <c r="B1598" s="14">
        <f>Разбивка_по_щитам!B1603</f>
        <v>0</v>
      </c>
      <c r="C1598" s="14">
        <f>Разбивка_по_щитам!C1603</f>
        <v>0</v>
      </c>
      <c r="D1598" s="14">
        <f>Разбивка_по_щитам!F1603</f>
        <v>0</v>
      </c>
      <c r="E1598" s="14">
        <f>Разбивка_по_щитам!H1603</f>
        <v>0</v>
      </c>
      <c r="F1598" s="14">
        <f>Разбивка_по_щитам!I1603</f>
        <v>0</v>
      </c>
      <c r="G1598" s="14">
        <f>Разбивка_по_щитам!J1603</f>
        <v>0</v>
      </c>
      <c r="H1598" s="14">
        <f>Разбивка_по_щитам!K1603</f>
        <v>0</v>
      </c>
      <c r="I1598" s="14">
        <f>Разбивка_по_щитам!L1603</f>
        <v>0</v>
      </c>
      <c r="J1598" s="14">
        <f>Разбивка_по_щитам!M1603</f>
        <v>0</v>
      </c>
      <c r="K1598" s="14">
        <f>Разбивка_по_щитам!N1603</f>
        <v>0</v>
      </c>
      <c r="L1598" s="14"/>
      <c r="M1598" s="14">
        <f>Разбивка_по_щитам!P1603</f>
        <v>0</v>
      </c>
      <c r="N1598" s="14"/>
    </row>
    <row r="1599" spans="2:14" x14ac:dyDescent="0.2">
      <c r="B1599" s="14">
        <f>Разбивка_по_щитам!B1604</f>
        <v>0</v>
      </c>
      <c r="C1599" s="14">
        <f>Разбивка_по_щитам!C1604</f>
        <v>0</v>
      </c>
      <c r="D1599" s="14">
        <f>Разбивка_по_щитам!F1604</f>
        <v>0</v>
      </c>
      <c r="E1599" s="14">
        <f>Разбивка_по_щитам!H1604</f>
        <v>0</v>
      </c>
      <c r="F1599" s="14">
        <f>Разбивка_по_щитам!I1604</f>
        <v>0</v>
      </c>
      <c r="G1599" s="14">
        <f>Разбивка_по_щитам!J1604</f>
        <v>0</v>
      </c>
      <c r="H1599" s="14">
        <f>Разбивка_по_щитам!K1604</f>
        <v>0</v>
      </c>
      <c r="I1599" s="14">
        <f>Разбивка_по_щитам!L1604</f>
        <v>0</v>
      </c>
      <c r="J1599" s="14">
        <f>Разбивка_по_щитам!M1604</f>
        <v>0</v>
      </c>
      <c r="K1599" s="14">
        <f>Разбивка_по_щитам!N1604</f>
        <v>0</v>
      </c>
      <c r="L1599" s="14"/>
      <c r="M1599" s="14">
        <f>Разбивка_по_щитам!P1604</f>
        <v>0</v>
      </c>
      <c r="N1599" s="14"/>
    </row>
    <row r="1600" spans="2:14" x14ac:dyDescent="0.2">
      <c r="B1600" s="14">
        <f>Разбивка_по_щитам!B1605</f>
        <v>0</v>
      </c>
      <c r="C1600" s="14">
        <f>Разбивка_по_щитам!C1605</f>
        <v>0</v>
      </c>
      <c r="D1600" s="14">
        <f>Разбивка_по_щитам!F1605</f>
        <v>0</v>
      </c>
      <c r="E1600" s="14">
        <f>Разбивка_по_щитам!H1605</f>
        <v>0</v>
      </c>
      <c r="F1600" s="14">
        <f>Разбивка_по_щитам!I1605</f>
        <v>0</v>
      </c>
      <c r="G1600" s="14">
        <f>Разбивка_по_щитам!J1605</f>
        <v>0</v>
      </c>
      <c r="H1600" s="14">
        <f>Разбивка_по_щитам!K1605</f>
        <v>0</v>
      </c>
      <c r="I1600" s="14">
        <f>Разбивка_по_щитам!L1605</f>
        <v>0</v>
      </c>
      <c r="J1600" s="14">
        <f>Разбивка_по_щитам!M1605</f>
        <v>0</v>
      </c>
      <c r="K1600" s="14">
        <f>Разбивка_по_щитам!N1605</f>
        <v>0</v>
      </c>
      <c r="L1600" s="14"/>
      <c r="M1600" s="14">
        <f>Разбивка_по_щитам!P1605</f>
        <v>0</v>
      </c>
      <c r="N1600" s="14"/>
    </row>
    <row r="1601" spans="2:14" x14ac:dyDescent="0.2">
      <c r="B1601" s="14">
        <f>Разбивка_по_щитам!B1606</f>
        <v>0</v>
      </c>
      <c r="C1601" s="14">
        <f>Разбивка_по_щитам!C1606</f>
        <v>0</v>
      </c>
      <c r="D1601" s="14">
        <f>Разбивка_по_щитам!F1606</f>
        <v>0</v>
      </c>
      <c r="E1601" s="14">
        <f>Разбивка_по_щитам!H1606</f>
        <v>0</v>
      </c>
      <c r="F1601" s="14">
        <f>Разбивка_по_щитам!I1606</f>
        <v>0</v>
      </c>
      <c r="G1601" s="14">
        <f>Разбивка_по_щитам!J1606</f>
        <v>0</v>
      </c>
      <c r="H1601" s="14">
        <f>Разбивка_по_щитам!K1606</f>
        <v>0</v>
      </c>
      <c r="I1601" s="14">
        <f>Разбивка_по_щитам!L1606</f>
        <v>0</v>
      </c>
      <c r="J1601" s="14">
        <f>Разбивка_по_щитам!M1606</f>
        <v>0</v>
      </c>
      <c r="K1601" s="14">
        <f>Разбивка_по_щитам!N1606</f>
        <v>0</v>
      </c>
      <c r="L1601" s="14"/>
      <c r="M1601" s="14">
        <f>Разбивка_по_щитам!P1606</f>
        <v>0</v>
      </c>
      <c r="N1601" s="14"/>
    </row>
    <row r="1602" spans="2:14" x14ac:dyDescent="0.2">
      <c r="B1602" s="14">
        <f>Разбивка_по_щитам!B1607</f>
        <v>0</v>
      </c>
      <c r="C1602" s="14">
        <f>Разбивка_по_щитам!C1607</f>
        <v>0</v>
      </c>
      <c r="D1602" s="14">
        <f>Разбивка_по_щитам!F1607</f>
        <v>0</v>
      </c>
      <c r="E1602" s="14">
        <f>Разбивка_по_щитам!H1607</f>
        <v>0</v>
      </c>
      <c r="F1602" s="14">
        <f>Разбивка_по_щитам!I1607</f>
        <v>0</v>
      </c>
      <c r="G1602" s="14">
        <f>Разбивка_по_щитам!J1607</f>
        <v>0</v>
      </c>
      <c r="H1602" s="14">
        <f>Разбивка_по_щитам!K1607</f>
        <v>0</v>
      </c>
      <c r="I1602" s="14">
        <f>Разбивка_по_щитам!L1607</f>
        <v>0</v>
      </c>
      <c r="J1602" s="14">
        <f>Разбивка_по_щитам!M1607</f>
        <v>0</v>
      </c>
      <c r="K1602" s="14">
        <f>Разбивка_по_щитам!N1607</f>
        <v>0</v>
      </c>
      <c r="L1602" s="14"/>
      <c r="M1602" s="14">
        <f>Разбивка_по_щитам!P1607</f>
        <v>0</v>
      </c>
      <c r="N1602" s="14"/>
    </row>
    <row r="1603" spans="2:14" x14ac:dyDescent="0.2">
      <c r="B1603" s="14">
        <f>Разбивка_по_щитам!B1608</f>
        <v>0</v>
      </c>
      <c r="C1603" s="14">
        <f>Разбивка_по_щитам!C1608</f>
        <v>0</v>
      </c>
      <c r="D1603" s="14">
        <f>Разбивка_по_щитам!F1608</f>
        <v>0</v>
      </c>
      <c r="E1603" s="14">
        <f>Разбивка_по_щитам!H1608</f>
        <v>0</v>
      </c>
      <c r="F1603" s="14">
        <f>Разбивка_по_щитам!I1608</f>
        <v>0</v>
      </c>
      <c r="G1603" s="14">
        <f>Разбивка_по_щитам!J1608</f>
        <v>0</v>
      </c>
      <c r="H1603" s="14">
        <f>Разбивка_по_щитам!K1608</f>
        <v>0</v>
      </c>
      <c r="I1603" s="14">
        <f>Разбивка_по_щитам!L1608</f>
        <v>0</v>
      </c>
      <c r="J1603" s="14">
        <f>Разбивка_по_щитам!M1608</f>
        <v>0</v>
      </c>
      <c r="K1603" s="14">
        <f>Разбивка_по_щитам!N1608</f>
        <v>0</v>
      </c>
      <c r="L1603" s="14"/>
      <c r="M1603" s="14">
        <f>Разбивка_по_щитам!P1608</f>
        <v>0</v>
      </c>
      <c r="N1603" s="14"/>
    </row>
    <row r="1604" spans="2:14" x14ac:dyDescent="0.2">
      <c r="B1604" s="14">
        <f>Разбивка_по_щитам!B1609</f>
        <v>0</v>
      </c>
      <c r="C1604" s="14">
        <f>Разбивка_по_щитам!C1609</f>
        <v>0</v>
      </c>
      <c r="D1604" s="14">
        <f>Разбивка_по_щитам!F1609</f>
        <v>0</v>
      </c>
      <c r="E1604" s="14">
        <f>Разбивка_по_щитам!H1609</f>
        <v>0</v>
      </c>
      <c r="F1604" s="14">
        <f>Разбивка_по_щитам!I1609</f>
        <v>0</v>
      </c>
      <c r="G1604" s="14">
        <f>Разбивка_по_щитам!J1609</f>
        <v>0</v>
      </c>
      <c r="H1604" s="14">
        <f>Разбивка_по_щитам!K1609</f>
        <v>0</v>
      </c>
      <c r="I1604" s="14">
        <f>Разбивка_по_щитам!L1609</f>
        <v>0</v>
      </c>
      <c r="J1604" s="14">
        <f>Разбивка_по_щитам!M1609</f>
        <v>0</v>
      </c>
      <c r="K1604" s="14">
        <f>Разбивка_по_щитам!N1609</f>
        <v>0</v>
      </c>
      <c r="L1604" s="14"/>
      <c r="M1604" s="14">
        <f>Разбивка_по_щитам!P1609</f>
        <v>0</v>
      </c>
      <c r="N1604" s="14"/>
    </row>
    <row r="1605" spans="2:14" x14ac:dyDescent="0.2">
      <c r="B1605" s="14">
        <f>Разбивка_по_щитам!B1610</f>
        <v>0</v>
      </c>
      <c r="C1605" s="14">
        <f>Разбивка_по_щитам!C1610</f>
        <v>0</v>
      </c>
      <c r="D1605" s="14">
        <f>Разбивка_по_щитам!F1610</f>
        <v>0</v>
      </c>
      <c r="E1605" s="14">
        <f>Разбивка_по_щитам!H1610</f>
        <v>0</v>
      </c>
      <c r="F1605" s="14">
        <f>Разбивка_по_щитам!I1610</f>
        <v>0</v>
      </c>
      <c r="G1605" s="14">
        <f>Разбивка_по_щитам!J1610</f>
        <v>0</v>
      </c>
      <c r="H1605" s="14">
        <f>Разбивка_по_щитам!K1610</f>
        <v>0</v>
      </c>
      <c r="I1605" s="14">
        <f>Разбивка_по_щитам!L1610</f>
        <v>0</v>
      </c>
      <c r="J1605" s="14">
        <f>Разбивка_по_щитам!M1610</f>
        <v>0</v>
      </c>
      <c r="K1605" s="14">
        <f>Разбивка_по_щитам!N1610</f>
        <v>0</v>
      </c>
      <c r="L1605" s="14"/>
      <c r="M1605" s="14">
        <f>Разбивка_по_щитам!P1610</f>
        <v>0</v>
      </c>
      <c r="N1605" s="14"/>
    </row>
    <row r="1606" spans="2:14" x14ac:dyDescent="0.2">
      <c r="B1606" s="14">
        <f>Разбивка_по_щитам!B1611</f>
        <v>0</v>
      </c>
      <c r="C1606" s="14">
        <f>Разбивка_по_щитам!C1611</f>
        <v>0</v>
      </c>
      <c r="D1606" s="14">
        <f>Разбивка_по_щитам!F1611</f>
        <v>0</v>
      </c>
      <c r="E1606" s="14">
        <f>Разбивка_по_щитам!H1611</f>
        <v>0</v>
      </c>
      <c r="F1606" s="14">
        <f>Разбивка_по_щитам!I1611</f>
        <v>0</v>
      </c>
      <c r="G1606" s="14">
        <f>Разбивка_по_щитам!J1611</f>
        <v>0</v>
      </c>
      <c r="H1606" s="14">
        <f>Разбивка_по_щитам!K1611</f>
        <v>0</v>
      </c>
      <c r="I1606" s="14">
        <f>Разбивка_по_щитам!L1611</f>
        <v>0</v>
      </c>
      <c r="J1606" s="14">
        <f>Разбивка_по_щитам!M1611</f>
        <v>0</v>
      </c>
      <c r="K1606" s="14">
        <f>Разбивка_по_щитам!N1611</f>
        <v>0</v>
      </c>
      <c r="L1606" s="14"/>
      <c r="M1606" s="14">
        <f>Разбивка_по_щитам!P1611</f>
        <v>0</v>
      </c>
      <c r="N1606" s="14"/>
    </row>
    <row r="1607" spans="2:14" x14ac:dyDescent="0.2">
      <c r="B1607" s="14">
        <f>Разбивка_по_щитам!B1612</f>
        <v>0</v>
      </c>
      <c r="C1607" s="14">
        <f>Разбивка_по_щитам!C1612</f>
        <v>0</v>
      </c>
      <c r="D1607" s="14">
        <f>Разбивка_по_щитам!F1612</f>
        <v>0</v>
      </c>
      <c r="E1607" s="14">
        <f>Разбивка_по_щитам!H1612</f>
        <v>0</v>
      </c>
      <c r="F1607" s="14">
        <f>Разбивка_по_щитам!I1612</f>
        <v>0</v>
      </c>
      <c r="G1607" s="14">
        <f>Разбивка_по_щитам!J1612</f>
        <v>0</v>
      </c>
      <c r="H1607" s="14">
        <f>Разбивка_по_щитам!K1612</f>
        <v>0</v>
      </c>
      <c r="I1607" s="14">
        <f>Разбивка_по_щитам!L1612</f>
        <v>0</v>
      </c>
      <c r="J1607" s="14">
        <f>Разбивка_по_щитам!M1612</f>
        <v>0</v>
      </c>
      <c r="K1607" s="14">
        <f>Разбивка_по_щитам!N1612</f>
        <v>0</v>
      </c>
      <c r="L1607" s="14"/>
      <c r="M1607" s="14">
        <f>Разбивка_по_щитам!P1612</f>
        <v>0</v>
      </c>
      <c r="N1607" s="14"/>
    </row>
    <row r="1608" spans="2:14" x14ac:dyDescent="0.2">
      <c r="B1608" s="14">
        <f>Разбивка_по_щитам!B1613</f>
        <v>0</v>
      </c>
      <c r="C1608" s="14">
        <f>Разбивка_по_щитам!C1613</f>
        <v>0</v>
      </c>
      <c r="D1608" s="14">
        <f>Разбивка_по_щитам!F1613</f>
        <v>0</v>
      </c>
      <c r="E1608" s="14">
        <f>Разбивка_по_щитам!H1613</f>
        <v>0</v>
      </c>
      <c r="F1608" s="14">
        <f>Разбивка_по_щитам!I1613</f>
        <v>0</v>
      </c>
      <c r="G1608" s="14">
        <f>Разбивка_по_щитам!J1613</f>
        <v>0</v>
      </c>
      <c r="H1608" s="14">
        <f>Разбивка_по_щитам!K1613</f>
        <v>0</v>
      </c>
      <c r="I1608" s="14">
        <f>Разбивка_по_щитам!L1613</f>
        <v>0</v>
      </c>
      <c r="J1608" s="14">
        <f>Разбивка_по_щитам!M1613</f>
        <v>0</v>
      </c>
      <c r="K1608" s="14">
        <f>Разбивка_по_щитам!N1613</f>
        <v>0</v>
      </c>
      <c r="L1608" s="14"/>
      <c r="M1608" s="14">
        <f>Разбивка_по_щитам!P1613</f>
        <v>0</v>
      </c>
      <c r="N1608" s="14"/>
    </row>
    <row r="1609" spans="2:14" x14ac:dyDescent="0.2">
      <c r="B1609" s="14">
        <f>Разбивка_по_щитам!B1614</f>
        <v>0</v>
      </c>
      <c r="C1609" s="14">
        <f>Разбивка_по_щитам!C1614</f>
        <v>0</v>
      </c>
      <c r="D1609" s="14">
        <f>Разбивка_по_щитам!F1614</f>
        <v>0</v>
      </c>
      <c r="E1609" s="14">
        <f>Разбивка_по_щитам!H1614</f>
        <v>0</v>
      </c>
      <c r="F1609" s="14">
        <f>Разбивка_по_щитам!I1614</f>
        <v>0</v>
      </c>
      <c r="G1609" s="14">
        <f>Разбивка_по_щитам!J1614</f>
        <v>0</v>
      </c>
      <c r="H1609" s="14">
        <f>Разбивка_по_щитам!K1614</f>
        <v>0</v>
      </c>
      <c r="I1609" s="14">
        <f>Разбивка_по_щитам!L1614</f>
        <v>0</v>
      </c>
      <c r="J1609" s="14">
        <f>Разбивка_по_щитам!M1614</f>
        <v>0</v>
      </c>
      <c r="K1609" s="14">
        <f>Разбивка_по_щитам!N1614</f>
        <v>0</v>
      </c>
      <c r="L1609" s="14"/>
      <c r="M1609" s="14">
        <f>Разбивка_по_щитам!P1614</f>
        <v>0</v>
      </c>
      <c r="N1609" s="14"/>
    </row>
    <row r="1610" spans="2:14" x14ac:dyDescent="0.2">
      <c r="B1610" s="14">
        <f>Разбивка_по_щитам!B1615</f>
        <v>0</v>
      </c>
      <c r="C1610" s="14">
        <f>Разбивка_по_щитам!C1615</f>
        <v>0</v>
      </c>
      <c r="D1610" s="14">
        <f>Разбивка_по_щитам!F1615</f>
        <v>0</v>
      </c>
      <c r="E1610" s="14">
        <f>Разбивка_по_щитам!H1615</f>
        <v>0</v>
      </c>
      <c r="F1610" s="14">
        <f>Разбивка_по_щитам!I1615</f>
        <v>0</v>
      </c>
      <c r="G1610" s="14">
        <f>Разбивка_по_щитам!J1615</f>
        <v>0</v>
      </c>
      <c r="H1610" s="14">
        <f>Разбивка_по_щитам!K1615</f>
        <v>0</v>
      </c>
      <c r="I1610" s="14">
        <f>Разбивка_по_щитам!L1615</f>
        <v>0</v>
      </c>
      <c r="J1610" s="14">
        <f>Разбивка_по_щитам!M1615</f>
        <v>0</v>
      </c>
      <c r="K1610" s="14">
        <f>Разбивка_по_щитам!N1615</f>
        <v>0</v>
      </c>
      <c r="L1610" s="14"/>
      <c r="M1610" s="14">
        <f>Разбивка_по_щитам!P1615</f>
        <v>0</v>
      </c>
      <c r="N1610" s="14"/>
    </row>
    <row r="1611" spans="2:14" x14ac:dyDescent="0.2">
      <c r="B1611" s="14">
        <f>Разбивка_по_щитам!B1616</f>
        <v>0</v>
      </c>
      <c r="C1611" s="14">
        <f>Разбивка_по_щитам!C1616</f>
        <v>0</v>
      </c>
      <c r="D1611" s="14">
        <f>Разбивка_по_щитам!F1616</f>
        <v>0</v>
      </c>
      <c r="E1611" s="14">
        <f>Разбивка_по_щитам!H1616</f>
        <v>0</v>
      </c>
      <c r="F1611" s="14">
        <f>Разбивка_по_щитам!I1616</f>
        <v>0</v>
      </c>
      <c r="G1611" s="14">
        <f>Разбивка_по_щитам!J1616</f>
        <v>0</v>
      </c>
      <c r="H1611" s="14">
        <f>Разбивка_по_щитам!K1616</f>
        <v>0</v>
      </c>
      <c r="I1611" s="14">
        <f>Разбивка_по_щитам!L1616</f>
        <v>0</v>
      </c>
      <c r="J1611" s="14">
        <f>Разбивка_по_щитам!M1616</f>
        <v>0</v>
      </c>
      <c r="K1611" s="14">
        <f>Разбивка_по_щитам!N1616</f>
        <v>0</v>
      </c>
      <c r="L1611" s="14"/>
      <c r="M1611" s="14">
        <f>Разбивка_по_щитам!P1616</f>
        <v>0</v>
      </c>
      <c r="N1611" s="14"/>
    </row>
    <row r="1612" spans="2:14" x14ac:dyDescent="0.2">
      <c r="B1612" s="14">
        <f>Разбивка_по_щитам!B1617</f>
        <v>0</v>
      </c>
      <c r="C1612" s="14">
        <f>Разбивка_по_щитам!C1617</f>
        <v>0</v>
      </c>
      <c r="D1612" s="14">
        <f>Разбивка_по_щитам!F1617</f>
        <v>0</v>
      </c>
      <c r="E1612" s="14">
        <f>Разбивка_по_щитам!H1617</f>
        <v>0</v>
      </c>
      <c r="F1612" s="14">
        <f>Разбивка_по_щитам!I1617</f>
        <v>0</v>
      </c>
      <c r="G1612" s="14">
        <f>Разбивка_по_щитам!J1617</f>
        <v>0</v>
      </c>
      <c r="H1612" s="14">
        <f>Разбивка_по_щитам!K1617</f>
        <v>0</v>
      </c>
      <c r="I1612" s="14">
        <f>Разбивка_по_щитам!L1617</f>
        <v>0</v>
      </c>
      <c r="J1612" s="14">
        <f>Разбивка_по_щитам!M1617</f>
        <v>0</v>
      </c>
      <c r="K1612" s="14">
        <f>Разбивка_по_щитам!N1617</f>
        <v>0</v>
      </c>
      <c r="L1612" s="14"/>
      <c r="M1612" s="14">
        <f>Разбивка_по_щитам!P1617</f>
        <v>0</v>
      </c>
      <c r="N1612" s="14"/>
    </row>
    <row r="1613" spans="2:14" x14ac:dyDescent="0.2">
      <c r="B1613" s="14">
        <f>Разбивка_по_щитам!B1618</f>
        <v>0</v>
      </c>
      <c r="C1613" s="14">
        <f>Разбивка_по_щитам!C1618</f>
        <v>0</v>
      </c>
      <c r="D1613" s="14">
        <f>Разбивка_по_щитам!F1618</f>
        <v>0</v>
      </c>
      <c r="E1613" s="14">
        <f>Разбивка_по_щитам!H1618</f>
        <v>0</v>
      </c>
      <c r="F1613" s="14">
        <f>Разбивка_по_щитам!I1618</f>
        <v>0</v>
      </c>
      <c r="G1613" s="14">
        <f>Разбивка_по_щитам!J1618</f>
        <v>0</v>
      </c>
      <c r="H1613" s="14">
        <f>Разбивка_по_щитам!K1618</f>
        <v>0</v>
      </c>
      <c r="I1613" s="14">
        <f>Разбивка_по_щитам!L1618</f>
        <v>0</v>
      </c>
      <c r="J1613" s="14">
        <f>Разбивка_по_щитам!M1618</f>
        <v>0</v>
      </c>
      <c r="K1613" s="14">
        <f>Разбивка_по_щитам!N1618</f>
        <v>0</v>
      </c>
      <c r="L1613" s="14"/>
      <c r="M1613" s="14">
        <f>Разбивка_по_щитам!P1618</f>
        <v>0</v>
      </c>
      <c r="N1613" s="14"/>
    </row>
    <row r="1614" spans="2:14" x14ac:dyDescent="0.2">
      <c r="B1614" s="14">
        <f>Разбивка_по_щитам!B1619</f>
        <v>0</v>
      </c>
      <c r="C1614" s="14">
        <f>Разбивка_по_щитам!C1619</f>
        <v>0</v>
      </c>
      <c r="D1614" s="14">
        <f>Разбивка_по_щитам!F1619</f>
        <v>0</v>
      </c>
      <c r="E1614" s="14">
        <f>Разбивка_по_щитам!H1619</f>
        <v>0</v>
      </c>
      <c r="F1614" s="14">
        <f>Разбивка_по_щитам!I1619</f>
        <v>0</v>
      </c>
      <c r="G1614" s="14">
        <f>Разбивка_по_щитам!J1619</f>
        <v>0</v>
      </c>
      <c r="H1614" s="14">
        <f>Разбивка_по_щитам!K1619</f>
        <v>0</v>
      </c>
      <c r="I1614" s="14">
        <f>Разбивка_по_щитам!L1619</f>
        <v>0</v>
      </c>
      <c r="J1614" s="14">
        <f>Разбивка_по_щитам!M1619</f>
        <v>0</v>
      </c>
      <c r="K1614" s="14">
        <f>Разбивка_по_щитам!N1619</f>
        <v>0</v>
      </c>
      <c r="L1614" s="14"/>
      <c r="M1614" s="14">
        <f>Разбивка_по_щитам!P1619</f>
        <v>0</v>
      </c>
      <c r="N1614" s="14"/>
    </row>
    <row r="1615" spans="2:14" x14ac:dyDescent="0.2">
      <c r="B1615" s="14">
        <f>Разбивка_по_щитам!B1620</f>
        <v>0</v>
      </c>
      <c r="C1615" s="14">
        <f>Разбивка_по_щитам!C1620</f>
        <v>0</v>
      </c>
      <c r="D1615" s="14">
        <f>Разбивка_по_щитам!F1620</f>
        <v>0</v>
      </c>
      <c r="E1615" s="14">
        <f>Разбивка_по_щитам!H1620</f>
        <v>0</v>
      </c>
      <c r="F1615" s="14">
        <f>Разбивка_по_щитам!I1620</f>
        <v>0</v>
      </c>
      <c r="G1615" s="14">
        <f>Разбивка_по_щитам!J1620</f>
        <v>0</v>
      </c>
      <c r="H1615" s="14">
        <f>Разбивка_по_щитам!K1620</f>
        <v>0</v>
      </c>
      <c r="I1615" s="14">
        <f>Разбивка_по_щитам!L1620</f>
        <v>0</v>
      </c>
      <c r="J1615" s="14">
        <f>Разбивка_по_щитам!M1620</f>
        <v>0</v>
      </c>
      <c r="K1615" s="14">
        <f>Разбивка_по_щитам!N1620</f>
        <v>0</v>
      </c>
      <c r="L1615" s="14"/>
      <c r="M1615" s="14">
        <f>Разбивка_по_щитам!P1620</f>
        <v>0</v>
      </c>
      <c r="N1615" s="14"/>
    </row>
    <row r="1616" spans="2:14" x14ac:dyDescent="0.2">
      <c r="B1616" s="14">
        <f>Разбивка_по_щитам!B1621</f>
        <v>0</v>
      </c>
      <c r="C1616" s="14">
        <f>Разбивка_по_щитам!C1621</f>
        <v>0</v>
      </c>
      <c r="D1616" s="14">
        <f>Разбивка_по_щитам!F1621</f>
        <v>0</v>
      </c>
      <c r="E1616" s="14">
        <f>Разбивка_по_щитам!H1621</f>
        <v>0</v>
      </c>
      <c r="F1616" s="14">
        <f>Разбивка_по_щитам!I1621</f>
        <v>0</v>
      </c>
      <c r="G1616" s="14">
        <f>Разбивка_по_щитам!J1621</f>
        <v>0</v>
      </c>
      <c r="H1616" s="14">
        <f>Разбивка_по_щитам!K1621</f>
        <v>0</v>
      </c>
      <c r="I1616" s="14">
        <f>Разбивка_по_щитам!L1621</f>
        <v>0</v>
      </c>
      <c r="J1616" s="14">
        <f>Разбивка_по_щитам!M1621</f>
        <v>0</v>
      </c>
      <c r="K1616" s="14">
        <f>Разбивка_по_щитам!N1621</f>
        <v>0</v>
      </c>
      <c r="L1616" s="14"/>
      <c r="M1616" s="14">
        <f>Разбивка_по_щитам!P1621</f>
        <v>0</v>
      </c>
      <c r="N1616" s="14"/>
    </row>
    <row r="1617" spans="2:14" x14ac:dyDescent="0.2">
      <c r="B1617" s="14">
        <f>Разбивка_по_щитам!B1622</f>
        <v>0</v>
      </c>
      <c r="C1617" s="14">
        <f>Разбивка_по_щитам!C1622</f>
        <v>0</v>
      </c>
      <c r="D1617" s="14">
        <f>Разбивка_по_щитам!F1622</f>
        <v>0</v>
      </c>
      <c r="E1617" s="14">
        <f>Разбивка_по_щитам!H1622</f>
        <v>0</v>
      </c>
      <c r="F1617" s="14">
        <f>Разбивка_по_щитам!I1622</f>
        <v>0</v>
      </c>
      <c r="G1617" s="14">
        <f>Разбивка_по_щитам!J1622</f>
        <v>0</v>
      </c>
      <c r="H1617" s="14">
        <f>Разбивка_по_щитам!K1622</f>
        <v>0</v>
      </c>
      <c r="I1617" s="14">
        <f>Разбивка_по_щитам!L1622</f>
        <v>0</v>
      </c>
      <c r="J1617" s="14">
        <f>Разбивка_по_щитам!M1622</f>
        <v>0</v>
      </c>
      <c r="K1617" s="14">
        <f>Разбивка_по_щитам!N1622</f>
        <v>0</v>
      </c>
      <c r="L1617" s="14"/>
      <c r="M1617" s="14">
        <f>Разбивка_по_щитам!P1622</f>
        <v>0</v>
      </c>
      <c r="N1617" s="14"/>
    </row>
    <row r="1618" spans="2:14" x14ac:dyDescent="0.2">
      <c r="B1618" s="14">
        <f>Разбивка_по_щитам!B1623</f>
        <v>0</v>
      </c>
      <c r="C1618" s="14">
        <f>Разбивка_по_щитам!C1623</f>
        <v>0</v>
      </c>
      <c r="D1618" s="14">
        <f>Разбивка_по_щитам!F1623</f>
        <v>0</v>
      </c>
      <c r="E1618" s="14">
        <f>Разбивка_по_щитам!H1623</f>
        <v>0</v>
      </c>
      <c r="F1618" s="14">
        <f>Разбивка_по_щитам!I1623</f>
        <v>0</v>
      </c>
      <c r="G1618" s="14">
        <f>Разбивка_по_щитам!J1623</f>
        <v>0</v>
      </c>
      <c r="H1618" s="14">
        <f>Разбивка_по_щитам!K1623</f>
        <v>0</v>
      </c>
      <c r="I1618" s="14">
        <f>Разбивка_по_щитам!L1623</f>
        <v>0</v>
      </c>
      <c r="J1618" s="14">
        <f>Разбивка_по_щитам!M1623</f>
        <v>0</v>
      </c>
      <c r="K1618" s="14">
        <f>Разбивка_по_щитам!N1623</f>
        <v>0</v>
      </c>
      <c r="L1618" s="14"/>
      <c r="M1618" s="14">
        <f>Разбивка_по_щитам!P1623</f>
        <v>0</v>
      </c>
      <c r="N1618" s="14"/>
    </row>
    <row r="1619" spans="2:14" x14ac:dyDescent="0.2">
      <c r="B1619" s="14">
        <f>Разбивка_по_щитам!B1624</f>
        <v>0</v>
      </c>
      <c r="C1619" s="14">
        <f>Разбивка_по_щитам!C1624</f>
        <v>0</v>
      </c>
      <c r="D1619" s="14">
        <f>Разбивка_по_щитам!F1624</f>
        <v>0</v>
      </c>
      <c r="E1619" s="14">
        <f>Разбивка_по_щитам!H1624</f>
        <v>0</v>
      </c>
      <c r="F1619" s="14">
        <f>Разбивка_по_щитам!I1624</f>
        <v>0</v>
      </c>
      <c r="G1619" s="14">
        <f>Разбивка_по_щитам!J1624</f>
        <v>0</v>
      </c>
      <c r="H1619" s="14">
        <f>Разбивка_по_щитам!K1624</f>
        <v>0</v>
      </c>
      <c r="I1619" s="14">
        <f>Разбивка_по_щитам!L1624</f>
        <v>0</v>
      </c>
      <c r="J1619" s="14">
        <f>Разбивка_по_щитам!M1624</f>
        <v>0</v>
      </c>
      <c r="K1619" s="14">
        <f>Разбивка_по_щитам!N1624</f>
        <v>0</v>
      </c>
      <c r="L1619" s="14"/>
      <c r="M1619" s="14">
        <f>Разбивка_по_щитам!P1624</f>
        <v>0</v>
      </c>
      <c r="N1619" s="14"/>
    </row>
    <row r="1620" spans="2:14" x14ac:dyDescent="0.2">
      <c r="B1620" s="14">
        <f>Разбивка_по_щитам!B1625</f>
        <v>0</v>
      </c>
      <c r="C1620" s="14">
        <f>Разбивка_по_щитам!C1625</f>
        <v>0</v>
      </c>
      <c r="D1620" s="14">
        <f>Разбивка_по_щитам!F1625</f>
        <v>0</v>
      </c>
      <c r="E1620" s="14">
        <f>Разбивка_по_щитам!H1625</f>
        <v>0</v>
      </c>
      <c r="F1620" s="14">
        <f>Разбивка_по_щитам!I1625</f>
        <v>0</v>
      </c>
      <c r="G1620" s="14">
        <f>Разбивка_по_щитам!J1625</f>
        <v>0</v>
      </c>
      <c r="H1620" s="14">
        <f>Разбивка_по_щитам!K1625</f>
        <v>0</v>
      </c>
      <c r="I1620" s="14">
        <f>Разбивка_по_щитам!L1625</f>
        <v>0</v>
      </c>
      <c r="J1620" s="14">
        <f>Разбивка_по_щитам!M1625</f>
        <v>0</v>
      </c>
      <c r="K1620" s="14">
        <f>Разбивка_по_щитам!N1625</f>
        <v>0</v>
      </c>
      <c r="L1620" s="14"/>
      <c r="M1620" s="14">
        <f>Разбивка_по_щитам!P1625</f>
        <v>0</v>
      </c>
      <c r="N1620" s="14"/>
    </row>
    <row r="1621" spans="2:14" x14ac:dyDescent="0.2">
      <c r="B1621" s="14">
        <f>Разбивка_по_щитам!B1626</f>
        <v>0</v>
      </c>
      <c r="C1621" s="14">
        <f>Разбивка_по_щитам!C1626</f>
        <v>0</v>
      </c>
      <c r="D1621" s="14">
        <f>Разбивка_по_щитам!F1626</f>
        <v>0</v>
      </c>
      <c r="E1621" s="14">
        <f>Разбивка_по_щитам!H1626</f>
        <v>0</v>
      </c>
      <c r="F1621" s="14">
        <f>Разбивка_по_щитам!I1626</f>
        <v>0</v>
      </c>
      <c r="G1621" s="14">
        <f>Разбивка_по_щитам!J1626</f>
        <v>0</v>
      </c>
      <c r="H1621" s="14">
        <f>Разбивка_по_щитам!K1626</f>
        <v>0</v>
      </c>
      <c r="I1621" s="14">
        <f>Разбивка_по_щитам!L1626</f>
        <v>0</v>
      </c>
      <c r="J1621" s="14">
        <f>Разбивка_по_щитам!M1626</f>
        <v>0</v>
      </c>
      <c r="K1621" s="14">
        <f>Разбивка_по_щитам!N1626</f>
        <v>0</v>
      </c>
      <c r="L1621" s="14"/>
      <c r="M1621" s="14">
        <f>Разбивка_по_щитам!P1626</f>
        <v>0</v>
      </c>
      <c r="N1621" s="14"/>
    </row>
    <row r="1622" spans="2:14" x14ac:dyDescent="0.2">
      <c r="B1622" s="14">
        <f>Разбивка_по_щитам!B1627</f>
        <v>0</v>
      </c>
      <c r="C1622" s="14">
        <f>Разбивка_по_щитам!C1627</f>
        <v>0</v>
      </c>
      <c r="D1622" s="14">
        <f>Разбивка_по_щитам!F1627</f>
        <v>0</v>
      </c>
      <c r="E1622" s="14">
        <f>Разбивка_по_щитам!H1627</f>
        <v>0</v>
      </c>
      <c r="F1622" s="14">
        <f>Разбивка_по_щитам!I1627</f>
        <v>0</v>
      </c>
      <c r="G1622" s="14">
        <f>Разбивка_по_щитам!J1627</f>
        <v>0</v>
      </c>
      <c r="H1622" s="14">
        <f>Разбивка_по_щитам!K1627</f>
        <v>0</v>
      </c>
      <c r="I1622" s="14">
        <f>Разбивка_по_щитам!L1627</f>
        <v>0</v>
      </c>
      <c r="J1622" s="14">
        <f>Разбивка_по_щитам!M1627</f>
        <v>0</v>
      </c>
      <c r="K1622" s="14">
        <f>Разбивка_по_щитам!N1627</f>
        <v>0</v>
      </c>
      <c r="L1622" s="14"/>
      <c r="M1622" s="14">
        <f>Разбивка_по_щитам!P1627</f>
        <v>0</v>
      </c>
      <c r="N1622" s="14"/>
    </row>
    <row r="1623" spans="2:14" x14ac:dyDescent="0.2">
      <c r="B1623" s="14">
        <f>Разбивка_по_щитам!B1628</f>
        <v>0</v>
      </c>
      <c r="C1623" s="14">
        <f>Разбивка_по_щитам!C1628</f>
        <v>0</v>
      </c>
      <c r="D1623" s="14">
        <f>Разбивка_по_щитам!F1628</f>
        <v>0</v>
      </c>
      <c r="E1623" s="14">
        <f>Разбивка_по_щитам!H1628</f>
        <v>0</v>
      </c>
      <c r="F1623" s="14">
        <f>Разбивка_по_щитам!I1628</f>
        <v>0</v>
      </c>
      <c r="G1623" s="14">
        <f>Разбивка_по_щитам!J1628</f>
        <v>0</v>
      </c>
      <c r="H1623" s="14">
        <f>Разбивка_по_щитам!K1628</f>
        <v>0</v>
      </c>
      <c r="I1623" s="14">
        <f>Разбивка_по_щитам!L1628</f>
        <v>0</v>
      </c>
      <c r="J1623" s="14">
        <f>Разбивка_по_щитам!M1628</f>
        <v>0</v>
      </c>
      <c r="K1623" s="14">
        <f>Разбивка_по_щитам!N1628</f>
        <v>0</v>
      </c>
      <c r="L1623" s="14"/>
      <c r="M1623" s="14">
        <f>Разбивка_по_щитам!P1628</f>
        <v>0</v>
      </c>
      <c r="N1623" s="14"/>
    </row>
    <row r="1624" spans="2:14" x14ac:dyDescent="0.2">
      <c r="B1624" s="14">
        <f>Разбивка_по_щитам!B1629</f>
        <v>0</v>
      </c>
      <c r="C1624" s="14">
        <f>Разбивка_по_щитам!C1629</f>
        <v>0</v>
      </c>
      <c r="D1624" s="14">
        <f>Разбивка_по_щитам!F1629</f>
        <v>0</v>
      </c>
      <c r="E1624" s="14">
        <f>Разбивка_по_щитам!H1629</f>
        <v>0</v>
      </c>
      <c r="F1624" s="14">
        <f>Разбивка_по_щитам!I1629</f>
        <v>0</v>
      </c>
      <c r="G1624" s="14">
        <f>Разбивка_по_щитам!J1629</f>
        <v>0</v>
      </c>
      <c r="H1624" s="14">
        <f>Разбивка_по_щитам!K1629</f>
        <v>0</v>
      </c>
      <c r="I1624" s="14">
        <f>Разбивка_по_щитам!L1629</f>
        <v>0</v>
      </c>
      <c r="J1624" s="14">
        <f>Разбивка_по_щитам!M1629</f>
        <v>0</v>
      </c>
      <c r="K1624" s="14">
        <f>Разбивка_по_щитам!N1629</f>
        <v>0</v>
      </c>
      <c r="L1624" s="14"/>
      <c r="M1624" s="14">
        <f>Разбивка_по_щитам!P1629</f>
        <v>0</v>
      </c>
      <c r="N1624" s="14"/>
    </row>
    <row r="1625" spans="2:14" x14ac:dyDescent="0.2">
      <c r="B1625" s="14">
        <f>Разбивка_по_щитам!B1630</f>
        <v>0</v>
      </c>
      <c r="C1625" s="14">
        <f>Разбивка_по_щитам!C1630</f>
        <v>0</v>
      </c>
      <c r="D1625" s="14">
        <f>Разбивка_по_щитам!F1630</f>
        <v>0</v>
      </c>
      <c r="E1625" s="14">
        <f>Разбивка_по_щитам!H1630</f>
        <v>0</v>
      </c>
      <c r="F1625" s="14">
        <f>Разбивка_по_щитам!I1630</f>
        <v>0</v>
      </c>
      <c r="G1625" s="14">
        <f>Разбивка_по_щитам!J1630</f>
        <v>0</v>
      </c>
      <c r="H1625" s="14">
        <f>Разбивка_по_щитам!K1630</f>
        <v>0</v>
      </c>
      <c r="I1625" s="14">
        <f>Разбивка_по_щитам!L1630</f>
        <v>0</v>
      </c>
      <c r="J1625" s="14">
        <f>Разбивка_по_щитам!M1630</f>
        <v>0</v>
      </c>
      <c r="K1625" s="14">
        <f>Разбивка_по_щитам!N1630</f>
        <v>0</v>
      </c>
      <c r="L1625" s="14"/>
      <c r="M1625" s="14">
        <f>Разбивка_по_щитам!P1630</f>
        <v>0</v>
      </c>
      <c r="N1625" s="14"/>
    </row>
    <row r="1626" spans="2:14" x14ac:dyDescent="0.2">
      <c r="B1626" s="14">
        <f>Разбивка_по_щитам!B1631</f>
        <v>0</v>
      </c>
      <c r="C1626" s="14">
        <f>Разбивка_по_щитам!C1631</f>
        <v>0</v>
      </c>
      <c r="D1626" s="14">
        <f>Разбивка_по_щитам!F1631</f>
        <v>0</v>
      </c>
      <c r="E1626" s="14">
        <f>Разбивка_по_щитам!H1631</f>
        <v>0</v>
      </c>
      <c r="F1626" s="14">
        <f>Разбивка_по_щитам!I1631</f>
        <v>0</v>
      </c>
      <c r="G1626" s="14">
        <f>Разбивка_по_щитам!J1631</f>
        <v>0</v>
      </c>
      <c r="H1626" s="14">
        <f>Разбивка_по_щитам!K1631</f>
        <v>0</v>
      </c>
      <c r="I1626" s="14">
        <f>Разбивка_по_щитам!L1631</f>
        <v>0</v>
      </c>
      <c r="J1626" s="14">
        <f>Разбивка_по_щитам!M1631</f>
        <v>0</v>
      </c>
      <c r="K1626" s="14">
        <f>Разбивка_по_щитам!N1631</f>
        <v>0</v>
      </c>
      <c r="L1626" s="14"/>
      <c r="M1626" s="14">
        <f>Разбивка_по_щитам!P1631</f>
        <v>0</v>
      </c>
      <c r="N1626" s="14"/>
    </row>
    <row r="1627" spans="2:14" x14ac:dyDescent="0.2">
      <c r="B1627" s="14">
        <f>Разбивка_по_щитам!B1632</f>
        <v>0</v>
      </c>
      <c r="C1627" s="14">
        <f>Разбивка_по_щитам!C1632</f>
        <v>0</v>
      </c>
      <c r="D1627" s="14">
        <f>Разбивка_по_щитам!F1632</f>
        <v>0</v>
      </c>
      <c r="E1627" s="14">
        <f>Разбивка_по_щитам!H1632</f>
        <v>0</v>
      </c>
      <c r="F1627" s="14">
        <f>Разбивка_по_щитам!I1632</f>
        <v>0</v>
      </c>
      <c r="G1627" s="14">
        <f>Разбивка_по_щитам!J1632</f>
        <v>0</v>
      </c>
      <c r="H1627" s="14">
        <f>Разбивка_по_щитам!K1632</f>
        <v>0</v>
      </c>
      <c r="I1627" s="14">
        <f>Разбивка_по_щитам!L1632</f>
        <v>0</v>
      </c>
      <c r="J1627" s="14">
        <f>Разбивка_по_щитам!M1632</f>
        <v>0</v>
      </c>
      <c r="K1627" s="14">
        <f>Разбивка_по_щитам!N1632</f>
        <v>0</v>
      </c>
      <c r="L1627" s="14"/>
      <c r="M1627" s="14">
        <f>Разбивка_по_щитам!P1632</f>
        <v>0</v>
      </c>
      <c r="N1627" s="14"/>
    </row>
    <row r="1628" spans="2:14" x14ac:dyDescent="0.2">
      <c r="B1628" s="14">
        <f>Разбивка_по_щитам!B1633</f>
        <v>0</v>
      </c>
      <c r="C1628" s="14">
        <f>Разбивка_по_щитам!C1633</f>
        <v>0</v>
      </c>
      <c r="D1628" s="14">
        <f>Разбивка_по_щитам!F1633</f>
        <v>0</v>
      </c>
      <c r="E1628" s="14">
        <f>Разбивка_по_щитам!H1633</f>
        <v>0</v>
      </c>
      <c r="F1628" s="14">
        <f>Разбивка_по_щитам!I1633</f>
        <v>0</v>
      </c>
      <c r="G1628" s="14">
        <f>Разбивка_по_щитам!J1633</f>
        <v>0</v>
      </c>
      <c r="H1628" s="14">
        <f>Разбивка_по_щитам!K1633</f>
        <v>0</v>
      </c>
      <c r="I1628" s="14">
        <f>Разбивка_по_щитам!L1633</f>
        <v>0</v>
      </c>
      <c r="J1628" s="14">
        <f>Разбивка_по_щитам!M1633</f>
        <v>0</v>
      </c>
      <c r="K1628" s="14">
        <f>Разбивка_по_щитам!N1633</f>
        <v>0</v>
      </c>
      <c r="L1628" s="14"/>
      <c r="M1628" s="14">
        <f>Разбивка_по_щитам!P1633</f>
        <v>0</v>
      </c>
      <c r="N1628" s="14"/>
    </row>
    <row r="1629" spans="2:14" x14ac:dyDescent="0.2">
      <c r="B1629" s="14">
        <f>Разбивка_по_щитам!B1634</f>
        <v>0</v>
      </c>
      <c r="C1629" s="14">
        <f>Разбивка_по_щитам!C1634</f>
        <v>0</v>
      </c>
      <c r="D1629" s="14">
        <f>Разбивка_по_щитам!F1634</f>
        <v>0</v>
      </c>
      <c r="E1629" s="14">
        <f>Разбивка_по_щитам!H1634</f>
        <v>0</v>
      </c>
      <c r="F1629" s="14">
        <f>Разбивка_по_щитам!I1634</f>
        <v>0</v>
      </c>
      <c r="G1629" s="14">
        <f>Разбивка_по_щитам!J1634</f>
        <v>0</v>
      </c>
      <c r="H1629" s="14">
        <f>Разбивка_по_щитам!K1634</f>
        <v>0</v>
      </c>
      <c r="I1629" s="14">
        <f>Разбивка_по_щитам!L1634</f>
        <v>0</v>
      </c>
      <c r="J1629" s="14">
        <f>Разбивка_по_щитам!M1634</f>
        <v>0</v>
      </c>
      <c r="K1629" s="14">
        <f>Разбивка_по_щитам!N1634</f>
        <v>0</v>
      </c>
      <c r="L1629" s="14"/>
      <c r="M1629" s="14">
        <f>Разбивка_по_щитам!P1634</f>
        <v>0</v>
      </c>
      <c r="N1629" s="14"/>
    </row>
    <row r="1630" spans="2:14" x14ac:dyDescent="0.2">
      <c r="B1630" s="14">
        <f>Разбивка_по_щитам!B1635</f>
        <v>0</v>
      </c>
      <c r="C1630" s="14">
        <f>Разбивка_по_щитам!C1635</f>
        <v>0</v>
      </c>
      <c r="D1630" s="14">
        <f>Разбивка_по_щитам!F1635</f>
        <v>0</v>
      </c>
      <c r="E1630" s="14">
        <f>Разбивка_по_щитам!H1635</f>
        <v>0</v>
      </c>
      <c r="F1630" s="14">
        <f>Разбивка_по_щитам!I1635</f>
        <v>0</v>
      </c>
      <c r="G1630" s="14">
        <f>Разбивка_по_щитам!J1635</f>
        <v>0</v>
      </c>
      <c r="H1630" s="14">
        <f>Разбивка_по_щитам!K1635</f>
        <v>0</v>
      </c>
      <c r="I1630" s="14">
        <f>Разбивка_по_щитам!L1635</f>
        <v>0</v>
      </c>
      <c r="J1630" s="14">
        <f>Разбивка_по_щитам!M1635</f>
        <v>0</v>
      </c>
      <c r="K1630" s="14">
        <f>Разбивка_по_щитам!N1635</f>
        <v>0</v>
      </c>
      <c r="L1630" s="14"/>
      <c r="M1630" s="14">
        <f>Разбивка_по_щитам!P1635</f>
        <v>0</v>
      </c>
      <c r="N1630" s="14"/>
    </row>
    <row r="1631" spans="2:14" x14ac:dyDescent="0.2">
      <c r="B1631" s="14">
        <f>Разбивка_по_щитам!B1636</f>
        <v>0</v>
      </c>
      <c r="C1631" s="14">
        <f>Разбивка_по_щитам!C1636</f>
        <v>0</v>
      </c>
      <c r="D1631" s="14">
        <f>Разбивка_по_щитам!F1636</f>
        <v>0</v>
      </c>
      <c r="E1631" s="14">
        <f>Разбивка_по_щитам!H1636</f>
        <v>0</v>
      </c>
      <c r="F1631" s="14">
        <f>Разбивка_по_щитам!I1636</f>
        <v>0</v>
      </c>
      <c r="G1631" s="14">
        <f>Разбивка_по_щитам!J1636</f>
        <v>0</v>
      </c>
      <c r="H1631" s="14">
        <f>Разбивка_по_щитам!K1636</f>
        <v>0</v>
      </c>
      <c r="I1631" s="14">
        <f>Разбивка_по_щитам!L1636</f>
        <v>0</v>
      </c>
      <c r="J1631" s="14">
        <f>Разбивка_по_щитам!M1636</f>
        <v>0</v>
      </c>
      <c r="K1631" s="14">
        <f>Разбивка_по_щитам!N1636</f>
        <v>0</v>
      </c>
      <c r="L1631" s="14"/>
      <c r="M1631" s="14">
        <f>Разбивка_по_щитам!P1636</f>
        <v>0</v>
      </c>
      <c r="N1631" s="14"/>
    </row>
    <row r="1632" spans="2:14" x14ac:dyDescent="0.2">
      <c r="B1632" s="14">
        <f>Разбивка_по_щитам!B1637</f>
        <v>0</v>
      </c>
      <c r="C1632" s="14">
        <f>Разбивка_по_щитам!C1637</f>
        <v>0</v>
      </c>
      <c r="D1632" s="14">
        <f>Разбивка_по_щитам!F1637</f>
        <v>0</v>
      </c>
      <c r="E1632" s="14">
        <f>Разбивка_по_щитам!H1637</f>
        <v>0</v>
      </c>
      <c r="F1632" s="14">
        <f>Разбивка_по_щитам!I1637</f>
        <v>0</v>
      </c>
      <c r="G1632" s="14">
        <f>Разбивка_по_щитам!J1637</f>
        <v>0</v>
      </c>
      <c r="H1632" s="14">
        <f>Разбивка_по_щитам!K1637</f>
        <v>0</v>
      </c>
      <c r="I1632" s="14">
        <f>Разбивка_по_щитам!L1637</f>
        <v>0</v>
      </c>
      <c r="J1632" s="14">
        <f>Разбивка_по_щитам!M1637</f>
        <v>0</v>
      </c>
      <c r="K1632" s="14">
        <f>Разбивка_по_щитам!N1637</f>
        <v>0</v>
      </c>
      <c r="L1632" s="14"/>
      <c r="M1632" s="14">
        <f>Разбивка_по_щитам!P1637</f>
        <v>0</v>
      </c>
      <c r="N1632" s="14"/>
    </row>
    <row r="1633" spans="2:14" x14ac:dyDescent="0.2">
      <c r="B1633" s="14">
        <f>Разбивка_по_щитам!B1638</f>
        <v>0</v>
      </c>
      <c r="C1633" s="14">
        <f>Разбивка_по_щитам!C1638</f>
        <v>0</v>
      </c>
      <c r="D1633" s="14">
        <f>Разбивка_по_щитам!F1638</f>
        <v>0</v>
      </c>
      <c r="E1633" s="14">
        <f>Разбивка_по_щитам!H1638</f>
        <v>0</v>
      </c>
      <c r="F1633" s="14">
        <f>Разбивка_по_щитам!I1638</f>
        <v>0</v>
      </c>
      <c r="G1633" s="14">
        <f>Разбивка_по_щитам!J1638</f>
        <v>0</v>
      </c>
      <c r="H1633" s="14">
        <f>Разбивка_по_щитам!K1638</f>
        <v>0</v>
      </c>
      <c r="I1633" s="14">
        <f>Разбивка_по_щитам!L1638</f>
        <v>0</v>
      </c>
      <c r="J1633" s="14">
        <f>Разбивка_по_щитам!M1638</f>
        <v>0</v>
      </c>
      <c r="K1633" s="14">
        <f>Разбивка_по_щитам!N1638</f>
        <v>0</v>
      </c>
      <c r="L1633" s="14"/>
      <c r="M1633" s="14">
        <f>Разбивка_по_щитам!P1638</f>
        <v>0</v>
      </c>
      <c r="N1633" s="14"/>
    </row>
    <row r="1634" spans="2:14" x14ac:dyDescent="0.2">
      <c r="B1634" s="14">
        <f>Разбивка_по_щитам!B1639</f>
        <v>0</v>
      </c>
      <c r="C1634" s="14">
        <f>Разбивка_по_щитам!C1639</f>
        <v>0</v>
      </c>
      <c r="D1634" s="14">
        <f>Разбивка_по_щитам!F1639</f>
        <v>0</v>
      </c>
      <c r="E1634" s="14">
        <f>Разбивка_по_щитам!H1639</f>
        <v>0</v>
      </c>
      <c r="F1634" s="14">
        <f>Разбивка_по_щитам!I1639</f>
        <v>0</v>
      </c>
      <c r="G1634" s="14">
        <f>Разбивка_по_щитам!J1639</f>
        <v>0</v>
      </c>
      <c r="H1634" s="14">
        <f>Разбивка_по_щитам!K1639</f>
        <v>0</v>
      </c>
      <c r="I1634" s="14">
        <f>Разбивка_по_щитам!L1639</f>
        <v>0</v>
      </c>
      <c r="J1634" s="14">
        <f>Разбивка_по_щитам!M1639</f>
        <v>0</v>
      </c>
      <c r="K1634" s="14">
        <f>Разбивка_по_щитам!N1639</f>
        <v>0</v>
      </c>
      <c r="L1634" s="14"/>
      <c r="M1634" s="14">
        <f>Разбивка_по_щитам!P1639</f>
        <v>0</v>
      </c>
      <c r="N1634" s="14"/>
    </row>
    <row r="1635" spans="2:14" x14ac:dyDescent="0.2">
      <c r="B1635" s="14">
        <f>Разбивка_по_щитам!B1640</f>
        <v>0</v>
      </c>
      <c r="C1635" s="14">
        <f>Разбивка_по_щитам!C1640</f>
        <v>0</v>
      </c>
      <c r="D1635" s="14">
        <f>Разбивка_по_щитам!F1640</f>
        <v>0</v>
      </c>
      <c r="E1635" s="14">
        <f>Разбивка_по_щитам!H1640</f>
        <v>0</v>
      </c>
      <c r="F1635" s="14">
        <f>Разбивка_по_щитам!I1640</f>
        <v>0</v>
      </c>
      <c r="G1635" s="14">
        <f>Разбивка_по_щитам!J1640</f>
        <v>0</v>
      </c>
      <c r="H1635" s="14">
        <f>Разбивка_по_щитам!K1640</f>
        <v>0</v>
      </c>
      <c r="I1635" s="14">
        <f>Разбивка_по_щитам!L1640</f>
        <v>0</v>
      </c>
      <c r="J1635" s="14">
        <f>Разбивка_по_щитам!M1640</f>
        <v>0</v>
      </c>
      <c r="K1635" s="14">
        <f>Разбивка_по_щитам!N1640</f>
        <v>0</v>
      </c>
      <c r="L1635" s="14"/>
      <c r="M1635" s="14">
        <f>Разбивка_по_щитам!P1640</f>
        <v>0</v>
      </c>
      <c r="N1635" s="14"/>
    </row>
    <row r="1636" spans="2:14" x14ac:dyDescent="0.2">
      <c r="B1636" s="14">
        <f>Разбивка_по_щитам!B1641</f>
        <v>0</v>
      </c>
      <c r="C1636" s="14">
        <f>Разбивка_по_щитам!C1641</f>
        <v>0</v>
      </c>
      <c r="D1636" s="14">
        <f>Разбивка_по_щитам!F1641</f>
        <v>0</v>
      </c>
      <c r="E1636" s="14">
        <f>Разбивка_по_щитам!H1641</f>
        <v>0</v>
      </c>
      <c r="F1636" s="14">
        <f>Разбивка_по_щитам!I1641</f>
        <v>0</v>
      </c>
      <c r="G1636" s="14">
        <f>Разбивка_по_щитам!J1641</f>
        <v>0</v>
      </c>
      <c r="H1636" s="14">
        <f>Разбивка_по_щитам!K1641</f>
        <v>0</v>
      </c>
      <c r="I1636" s="14">
        <f>Разбивка_по_щитам!L1641</f>
        <v>0</v>
      </c>
      <c r="J1636" s="14">
        <f>Разбивка_по_щитам!M1641</f>
        <v>0</v>
      </c>
      <c r="K1636" s="14">
        <f>Разбивка_по_щитам!N1641</f>
        <v>0</v>
      </c>
      <c r="L1636" s="14"/>
      <c r="M1636" s="14">
        <f>Разбивка_по_щитам!P1641</f>
        <v>0</v>
      </c>
      <c r="N1636" s="14"/>
    </row>
    <row r="1637" spans="2:14" x14ac:dyDescent="0.2">
      <c r="B1637" s="14">
        <f>Разбивка_по_щитам!B1642</f>
        <v>0</v>
      </c>
      <c r="C1637" s="14">
        <f>Разбивка_по_щитам!C1642</f>
        <v>0</v>
      </c>
      <c r="D1637" s="14">
        <f>Разбивка_по_щитам!F1642</f>
        <v>0</v>
      </c>
      <c r="E1637" s="14">
        <f>Разбивка_по_щитам!H1642</f>
        <v>0</v>
      </c>
      <c r="F1637" s="14">
        <f>Разбивка_по_щитам!I1642</f>
        <v>0</v>
      </c>
      <c r="G1637" s="14">
        <f>Разбивка_по_щитам!J1642</f>
        <v>0</v>
      </c>
      <c r="H1637" s="14">
        <f>Разбивка_по_щитам!K1642</f>
        <v>0</v>
      </c>
      <c r="I1637" s="14">
        <f>Разбивка_по_щитам!L1642</f>
        <v>0</v>
      </c>
      <c r="J1637" s="14">
        <f>Разбивка_по_щитам!M1642</f>
        <v>0</v>
      </c>
      <c r="K1637" s="14">
        <f>Разбивка_по_щитам!N1642</f>
        <v>0</v>
      </c>
      <c r="L1637" s="14"/>
      <c r="M1637" s="14">
        <f>Разбивка_по_щитам!P1642</f>
        <v>0</v>
      </c>
      <c r="N1637" s="14"/>
    </row>
    <row r="1638" spans="2:14" x14ac:dyDescent="0.2">
      <c r="B1638" s="14">
        <f>Разбивка_по_щитам!B1643</f>
        <v>0</v>
      </c>
      <c r="C1638" s="14">
        <f>Разбивка_по_щитам!C1643</f>
        <v>0</v>
      </c>
      <c r="D1638" s="14">
        <f>Разбивка_по_щитам!F1643</f>
        <v>0</v>
      </c>
      <c r="E1638" s="14">
        <f>Разбивка_по_щитам!H1643</f>
        <v>0</v>
      </c>
      <c r="F1638" s="14">
        <f>Разбивка_по_щитам!I1643</f>
        <v>0</v>
      </c>
      <c r="G1638" s="14">
        <f>Разбивка_по_щитам!J1643</f>
        <v>0</v>
      </c>
      <c r="H1638" s="14">
        <f>Разбивка_по_щитам!K1643</f>
        <v>0</v>
      </c>
      <c r="I1638" s="14">
        <f>Разбивка_по_щитам!L1643</f>
        <v>0</v>
      </c>
      <c r="J1638" s="14">
        <f>Разбивка_по_щитам!M1643</f>
        <v>0</v>
      </c>
      <c r="K1638" s="14">
        <f>Разбивка_по_щитам!N1643</f>
        <v>0</v>
      </c>
      <c r="L1638" s="14"/>
      <c r="M1638" s="14">
        <f>Разбивка_по_щитам!P1643</f>
        <v>0</v>
      </c>
      <c r="N1638" s="14"/>
    </row>
    <row r="1639" spans="2:14" x14ac:dyDescent="0.2">
      <c r="B1639" s="14">
        <f>Разбивка_по_щитам!B1644</f>
        <v>0</v>
      </c>
      <c r="C1639" s="14">
        <f>Разбивка_по_щитам!C1644</f>
        <v>0</v>
      </c>
      <c r="D1639" s="14">
        <f>Разбивка_по_щитам!F1644</f>
        <v>0</v>
      </c>
      <c r="E1639" s="14">
        <f>Разбивка_по_щитам!H1644</f>
        <v>0</v>
      </c>
      <c r="F1639" s="14">
        <f>Разбивка_по_щитам!I1644</f>
        <v>0</v>
      </c>
      <c r="G1639" s="14">
        <f>Разбивка_по_щитам!J1644</f>
        <v>0</v>
      </c>
      <c r="H1639" s="14">
        <f>Разбивка_по_щитам!K1644</f>
        <v>0</v>
      </c>
      <c r="I1639" s="14">
        <f>Разбивка_по_щитам!L1644</f>
        <v>0</v>
      </c>
      <c r="J1639" s="14">
        <f>Разбивка_по_щитам!M1644</f>
        <v>0</v>
      </c>
      <c r="K1639" s="14">
        <f>Разбивка_по_щитам!N1644</f>
        <v>0</v>
      </c>
      <c r="L1639" s="14"/>
      <c r="M1639" s="14">
        <f>Разбивка_по_щитам!P1644</f>
        <v>0</v>
      </c>
      <c r="N1639" s="14"/>
    </row>
    <row r="1640" spans="2:14" x14ac:dyDescent="0.2">
      <c r="B1640" s="14">
        <f>Разбивка_по_щитам!B1645</f>
        <v>0</v>
      </c>
      <c r="C1640" s="14">
        <f>Разбивка_по_щитам!C1645</f>
        <v>0</v>
      </c>
      <c r="D1640" s="14">
        <f>Разбивка_по_щитам!F1645</f>
        <v>0</v>
      </c>
      <c r="E1640" s="14">
        <f>Разбивка_по_щитам!H1645</f>
        <v>0</v>
      </c>
      <c r="F1640" s="14">
        <f>Разбивка_по_щитам!I1645</f>
        <v>0</v>
      </c>
      <c r="G1640" s="14">
        <f>Разбивка_по_щитам!J1645</f>
        <v>0</v>
      </c>
      <c r="H1640" s="14">
        <f>Разбивка_по_щитам!K1645</f>
        <v>0</v>
      </c>
      <c r="I1640" s="14">
        <f>Разбивка_по_щитам!L1645</f>
        <v>0</v>
      </c>
      <c r="J1640" s="14">
        <f>Разбивка_по_щитам!M1645</f>
        <v>0</v>
      </c>
      <c r="K1640" s="14">
        <f>Разбивка_по_щитам!N1645</f>
        <v>0</v>
      </c>
      <c r="L1640" s="14"/>
      <c r="M1640" s="14">
        <f>Разбивка_по_щитам!P1645</f>
        <v>0</v>
      </c>
      <c r="N1640" s="14"/>
    </row>
    <row r="1641" spans="2:14" x14ac:dyDescent="0.2">
      <c r="B1641" s="14">
        <f>Разбивка_по_щитам!B1646</f>
        <v>0</v>
      </c>
      <c r="C1641" s="14">
        <f>Разбивка_по_щитам!C1646</f>
        <v>0</v>
      </c>
      <c r="D1641" s="14">
        <f>Разбивка_по_щитам!F1646</f>
        <v>0</v>
      </c>
      <c r="E1641" s="14">
        <f>Разбивка_по_щитам!H1646</f>
        <v>0</v>
      </c>
      <c r="F1641" s="14">
        <f>Разбивка_по_щитам!I1646</f>
        <v>0</v>
      </c>
      <c r="G1641" s="14">
        <f>Разбивка_по_щитам!J1646</f>
        <v>0</v>
      </c>
      <c r="H1641" s="14">
        <f>Разбивка_по_щитам!K1646</f>
        <v>0</v>
      </c>
      <c r="I1641" s="14">
        <f>Разбивка_по_щитам!L1646</f>
        <v>0</v>
      </c>
      <c r="J1641" s="14">
        <f>Разбивка_по_щитам!M1646</f>
        <v>0</v>
      </c>
      <c r="K1641" s="14">
        <f>Разбивка_по_щитам!N1646</f>
        <v>0</v>
      </c>
      <c r="L1641" s="14"/>
      <c r="M1641" s="14">
        <f>Разбивка_по_щитам!P1646</f>
        <v>0</v>
      </c>
      <c r="N1641" s="14"/>
    </row>
    <row r="1642" spans="2:14" x14ac:dyDescent="0.2">
      <c r="B1642" s="14">
        <f>Разбивка_по_щитам!B1647</f>
        <v>0</v>
      </c>
      <c r="C1642" s="14">
        <f>Разбивка_по_щитам!C1647</f>
        <v>0</v>
      </c>
      <c r="D1642" s="14">
        <f>Разбивка_по_щитам!F1647</f>
        <v>0</v>
      </c>
      <c r="E1642" s="14">
        <f>Разбивка_по_щитам!H1647</f>
        <v>0</v>
      </c>
      <c r="F1642" s="14">
        <f>Разбивка_по_щитам!I1647</f>
        <v>0</v>
      </c>
      <c r="G1642" s="14">
        <f>Разбивка_по_щитам!J1647</f>
        <v>0</v>
      </c>
      <c r="H1642" s="14">
        <f>Разбивка_по_щитам!K1647</f>
        <v>0</v>
      </c>
      <c r="I1642" s="14">
        <f>Разбивка_по_щитам!L1647</f>
        <v>0</v>
      </c>
      <c r="J1642" s="14">
        <f>Разбивка_по_щитам!M1647</f>
        <v>0</v>
      </c>
      <c r="K1642" s="14">
        <f>Разбивка_по_щитам!N1647</f>
        <v>0</v>
      </c>
      <c r="L1642" s="14"/>
      <c r="M1642" s="14">
        <f>Разбивка_по_щитам!P1647</f>
        <v>0</v>
      </c>
      <c r="N1642" s="14"/>
    </row>
    <row r="1643" spans="2:14" x14ac:dyDescent="0.2">
      <c r="B1643" s="14">
        <f>Разбивка_по_щитам!B1648</f>
        <v>0</v>
      </c>
      <c r="C1643" s="14">
        <f>Разбивка_по_щитам!C1648</f>
        <v>0</v>
      </c>
      <c r="D1643" s="14">
        <f>Разбивка_по_щитам!F1648</f>
        <v>0</v>
      </c>
      <c r="E1643" s="14">
        <f>Разбивка_по_щитам!H1648</f>
        <v>0</v>
      </c>
      <c r="F1643" s="14">
        <f>Разбивка_по_щитам!I1648</f>
        <v>0</v>
      </c>
      <c r="G1643" s="14">
        <f>Разбивка_по_щитам!J1648</f>
        <v>0</v>
      </c>
      <c r="H1643" s="14">
        <f>Разбивка_по_щитам!K1648</f>
        <v>0</v>
      </c>
      <c r="I1643" s="14">
        <f>Разбивка_по_щитам!L1648</f>
        <v>0</v>
      </c>
      <c r="J1643" s="14">
        <f>Разбивка_по_щитам!M1648</f>
        <v>0</v>
      </c>
      <c r="K1643" s="14">
        <f>Разбивка_по_щитам!N1648</f>
        <v>0</v>
      </c>
      <c r="L1643" s="14"/>
      <c r="M1643" s="14">
        <f>Разбивка_по_щитам!P1648</f>
        <v>0</v>
      </c>
      <c r="N1643" s="14"/>
    </row>
    <row r="1644" spans="2:14" x14ac:dyDescent="0.2">
      <c r="B1644" s="14">
        <f>Разбивка_по_щитам!B1649</f>
        <v>0</v>
      </c>
      <c r="C1644" s="14">
        <f>Разбивка_по_щитам!C1649</f>
        <v>0</v>
      </c>
      <c r="D1644" s="14">
        <f>Разбивка_по_щитам!F1649</f>
        <v>0</v>
      </c>
      <c r="E1644" s="14">
        <f>Разбивка_по_щитам!H1649</f>
        <v>0</v>
      </c>
      <c r="F1644" s="14">
        <f>Разбивка_по_щитам!I1649</f>
        <v>0</v>
      </c>
      <c r="G1644" s="14">
        <f>Разбивка_по_щитам!J1649</f>
        <v>0</v>
      </c>
      <c r="H1644" s="14">
        <f>Разбивка_по_щитам!K1649</f>
        <v>0</v>
      </c>
      <c r="I1644" s="14">
        <f>Разбивка_по_щитам!L1649</f>
        <v>0</v>
      </c>
      <c r="J1644" s="14">
        <f>Разбивка_по_щитам!M1649</f>
        <v>0</v>
      </c>
      <c r="K1644" s="14">
        <f>Разбивка_по_щитам!N1649</f>
        <v>0</v>
      </c>
      <c r="L1644" s="14"/>
      <c r="M1644" s="14">
        <f>Разбивка_по_щитам!P1649</f>
        <v>0</v>
      </c>
      <c r="N1644" s="14"/>
    </row>
    <row r="1645" spans="2:14" x14ac:dyDescent="0.2">
      <c r="B1645" s="14">
        <f>Разбивка_по_щитам!B1650</f>
        <v>0</v>
      </c>
      <c r="C1645" s="14">
        <f>Разбивка_по_щитам!C1650</f>
        <v>0</v>
      </c>
      <c r="D1645" s="14">
        <f>Разбивка_по_щитам!F1650</f>
        <v>0</v>
      </c>
      <c r="E1645" s="14">
        <f>Разбивка_по_щитам!H1650</f>
        <v>0</v>
      </c>
      <c r="F1645" s="14">
        <f>Разбивка_по_щитам!I1650</f>
        <v>0</v>
      </c>
      <c r="G1645" s="14">
        <f>Разбивка_по_щитам!J1650</f>
        <v>0</v>
      </c>
      <c r="H1645" s="14">
        <f>Разбивка_по_щитам!K1650</f>
        <v>0</v>
      </c>
      <c r="I1645" s="14">
        <f>Разбивка_по_щитам!L1650</f>
        <v>0</v>
      </c>
      <c r="J1645" s="14">
        <f>Разбивка_по_щитам!M1650</f>
        <v>0</v>
      </c>
      <c r="K1645" s="14">
        <f>Разбивка_по_щитам!N1650</f>
        <v>0</v>
      </c>
      <c r="L1645" s="14"/>
      <c r="M1645" s="14">
        <f>Разбивка_по_щитам!P1650</f>
        <v>0</v>
      </c>
      <c r="N1645" s="14"/>
    </row>
    <row r="1646" spans="2:14" x14ac:dyDescent="0.2">
      <c r="B1646" s="14">
        <f>Разбивка_по_щитам!B1651</f>
        <v>0</v>
      </c>
      <c r="C1646" s="14">
        <f>Разбивка_по_щитам!C1651</f>
        <v>0</v>
      </c>
      <c r="D1646" s="14">
        <f>Разбивка_по_щитам!F1651</f>
        <v>0</v>
      </c>
      <c r="E1646" s="14">
        <f>Разбивка_по_щитам!H1651</f>
        <v>0</v>
      </c>
      <c r="F1646" s="14">
        <f>Разбивка_по_щитам!I1651</f>
        <v>0</v>
      </c>
      <c r="G1646" s="14">
        <f>Разбивка_по_щитам!J1651</f>
        <v>0</v>
      </c>
      <c r="H1646" s="14">
        <f>Разбивка_по_щитам!K1651</f>
        <v>0</v>
      </c>
      <c r="I1646" s="14">
        <f>Разбивка_по_щитам!L1651</f>
        <v>0</v>
      </c>
      <c r="J1646" s="14">
        <f>Разбивка_по_щитам!M1651</f>
        <v>0</v>
      </c>
      <c r="K1646" s="14">
        <f>Разбивка_по_щитам!N1651</f>
        <v>0</v>
      </c>
      <c r="L1646" s="14"/>
      <c r="M1646" s="14">
        <f>Разбивка_по_щитам!P1651</f>
        <v>0</v>
      </c>
      <c r="N1646" s="14"/>
    </row>
    <row r="1647" spans="2:14" x14ac:dyDescent="0.2">
      <c r="B1647" s="14">
        <f>Разбивка_по_щитам!B1652</f>
        <v>0</v>
      </c>
      <c r="C1647" s="14">
        <f>Разбивка_по_щитам!C1652</f>
        <v>0</v>
      </c>
      <c r="D1647" s="14">
        <f>Разбивка_по_щитам!F1652</f>
        <v>0</v>
      </c>
      <c r="E1647" s="14">
        <f>Разбивка_по_щитам!H1652</f>
        <v>0</v>
      </c>
      <c r="F1647" s="14">
        <f>Разбивка_по_щитам!I1652</f>
        <v>0</v>
      </c>
      <c r="G1647" s="14">
        <f>Разбивка_по_щитам!J1652</f>
        <v>0</v>
      </c>
      <c r="H1647" s="14">
        <f>Разбивка_по_щитам!K1652</f>
        <v>0</v>
      </c>
      <c r="I1647" s="14">
        <f>Разбивка_по_щитам!L1652</f>
        <v>0</v>
      </c>
      <c r="J1647" s="14">
        <f>Разбивка_по_щитам!M1652</f>
        <v>0</v>
      </c>
      <c r="K1647" s="14">
        <f>Разбивка_по_щитам!N1652</f>
        <v>0</v>
      </c>
      <c r="L1647" s="14"/>
      <c r="M1647" s="14">
        <f>Разбивка_по_щитам!P1652</f>
        <v>0</v>
      </c>
      <c r="N1647" s="14"/>
    </row>
    <row r="1648" spans="2:14" x14ac:dyDescent="0.2">
      <c r="B1648" s="14">
        <f>Разбивка_по_щитам!B1653</f>
        <v>0</v>
      </c>
      <c r="C1648" s="14">
        <f>Разбивка_по_щитам!C1653</f>
        <v>0</v>
      </c>
      <c r="D1648" s="14">
        <f>Разбивка_по_щитам!F1653</f>
        <v>0</v>
      </c>
      <c r="E1648" s="14">
        <f>Разбивка_по_щитам!H1653</f>
        <v>0</v>
      </c>
      <c r="F1648" s="14">
        <f>Разбивка_по_щитам!I1653</f>
        <v>0</v>
      </c>
      <c r="G1648" s="14">
        <f>Разбивка_по_щитам!J1653</f>
        <v>0</v>
      </c>
      <c r="H1648" s="14">
        <f>Разбивка_по_щитам!K1653</f>
        <v>0</v>
      </c>
      <c r="I1648" s="14">
        <f>Разбивка_по_щитам!L1653</f>
        <v>0</v>
      </c>
      <c r="J1648" s="14">
        <f>Разбивка_по_щитам!M1653</f>
        <v>0</v>
      </c>
      <c r="K1648" s="14">
        <f>Разбивка_по_щитам!N1653</f>
        <v>0</v>
      </c>
      <c r="L1648" s="14"/>
      <c r="M1648" s="14">
        <f>Разбивка_по_щитам!P1653</f>
        <v>0</v>
      </c>
      <c r="N1648" s="14"/>
    </row>
    <row r="1649" spans="2:14" x14ac:dyDescent="0.2">
      <c r="B1649" s="14">
        <f>Разбивка_по_щитам!B1654</f>
        <v>0</v>
      </c>
      <c r="C1649" s="14">
        <f>Разбивка_по_щитам!C1654</f>
        <v>0</v>
      </c>
      <c r="D1649" s="14">
        <f>Разбивка_по_щитам!F1654</f>
        <v>0</v>
      </c>
      <c r="E1649" s="14">
        <f>Разбивка_по_щитам!H1654</f>
        <v>0</v>
      </c>
      <c r="F1649" s="14">
        <f>Разбивка_по_щитам!I1654</f>
        <v>0</v>
      </c>
      <c r="G1649" s="14">
        <f>Разбивка_по_щитам!J1654</f>
        <v>0</v>
      </c>
      <c r="H1649" s="14">
        <f>Разбивка_по_щитам!K1654</f>
        <v>0</v>
      </c>
      <c r="I1649" s="14">
        <f>Разбивка_по_щитам!L1654</f>
        <v>0</v>
      </c>
      <c r="J1649" s="14">
        <f>Разбивка_по_щитам!M1654</f>
        <v>0</v>
      </c>
      <c r="K1649" s="14">
        <f>Разбивка_по_щитам!N1654</f>
        <v>0</v>
      </c>
      <c r="L1649" s="14"/>
      <c r="M1649" s="14">
        <f>Разбивка_по_щитам!P1654</f>
        <v>0</v>
      </c>
      <c r="N1649" s="14"/>
    </row>
    <row r="1650" spans="2:14" x14ac:dyDescent="0.2">
      <c r="B1650" s="14">
        <f>Разбивка_по_щитам!B1655</f>
        <v>0</v>
      </c>
      <c r="C1650" s="14">
        <f>Разбивка_по_щитам!C1655</f>
        <v>0</v>
      </c>
      <c r="D1650" s="14">
        <f>Разбивка_по_щитам!F1655</f>
        <v>0</v>
      </c>
      <c r="E1650" s="14">
        <f>Разбивка_по_щитам!H1655</f>
        <v>0</v>
      </c>
      <c r="F1650" s="14">
        <f>Разбивка_по_щитам!I1655</f>
        <v>0</v>
      </c>
      <c r="G1650" s="14">
        <f>Разбивка_по_щитам!J1655</f>
        <v>0</v>
      </c>
      <c r="H1650" s="14">
        <f>Разбивка_по_щитам!K1655</f>
        <v>0</v>
      </c>
      <c r="I1650" s="14">
        <f>Разбивка_по_щитам!L1655</f>
        <v>0</v>
      </c>
      <c r="J1650" s="14">
        <f>Разбивка_по_щитам!M1655</f>
        <v>0</v>
      </c>
      <c r="K1650" s="14">
        <f>Разбивка_по_щитам!N1655</f>
        <v>0</v>
      </c>
      <c r="L1650" s="14"/>
      <c r="M1650" s="14">
        <f>Разбивка_по_щитам!P1655</f>
        <v>0</v>
      </c>
      <c r="N1650" s="14"/>
    </row>
    <row r="1651" spans="2:14" x14ac:dyDescent="0.2">
      <c r="B1651" s="14">
        <f>Разбивка_по_щитам!B1656</f>
        <v>0</v>
      </c>
      <c r="C1651" s="14">
        <f>Разбивка_по_щитам!C1656</f>
        <v>0</v>
      </c>
      <c r="D1651" s="14">
        <f>Разбивка_по_щитам!F1656</f>
        <v>0</v>
      </c>
      <c r="E1651" s="14">
        <f>Разбивка_по_щитам!H1656</f>
        <v>0</v>
      </c>
      <c r="F1651" s="14">
        <f>Разбивка_по_щитам!I1656</f>
        <v>0</v>
      </c>
      <c r="G1651" s="14">
        <f>Разбивка_по_щитам!J1656</f>
        <v>0</v>
      </c>
      <c r="H1651" s="14">
        <f>Разбивка_по_щитам!K1656</f>
        <v>0</v>
      </c>
      <c r="I1651" s="14">
        <f>Разбивка_по_щитам!L1656</f>
        <v>0</v>
      </c>
      <c r="J1651" s="14">
        <f>Разбивка_по_щитам!M1656</f>
        <v>0</v>
      </c>
      <c r="K1651" s="14">
        <f>Разбивка_по_щитам!N1656</f>
        <v>0</v>
      </c>
      <c r="L1651" s="14"/>
      <c r="M1651" s="14">
        <f>Разбивка_по_щитам!P1656</f>
        <v>0</v>
      </c>
      <c r="N1651" s="14"/>
    </row>
    <row r="1652" spans="2:14" x14ac:dyDescent="0.2">
      <c r="B1652" s="14">
        <f>Разбивка_по_щитам!B1657</f>
        <v>0</v>
      </c>
      <c r="C1652" s="14">
        <f>Разбивка_по_щитам!C1657</f>
        <v>0</v>
      </c>
      <c r="D1652" s="14">
        <f>Разбивка_по_щитам!F1657</f>
        <v>0</v>
      </c>
      <c r="E1652" s="14">
        <f>Разбивка_по_щитам!H1657</f>
        <v>0</v>
      </c>
      <c r="F1652" s="14">
        <f>Разбивка_по_щитам!I1657</f>
        <v>0</v>
      </c>
      <c r="G1652" s="14">
        <f>Разбивка_по_щитам!J1657</f>
        <v>0</v>
      </c>
      <c r="H1652" s="14">
        <f>Разбивка_по_щитам!K1657</f>
        <v>0</v>
      </c>
      <c r="I1652" s="14">
        <f>Разбивка_по_щитам!L1657</f>
        <v>0</v>
      </c>
      <c r="J1652" s="14">
        <f>Разбивка_по_щитам!M1657</f>
        <v>0</v>
      </c>
      <c r="K1652" s="14">
        <f>Разбивка_по_щитам!N1657</f>
        <v>0</v>
      </c>
      <c r="L1652" s="14"/>
      <c r="M1652" s="14">
        <f>Разбивка_по_щитам!P1657</f>
        <v>0</v>
      </c>
      <c r="N1652" s="14"/>
    </row>
    <row r="1653" spans="2:14" x14ac:dyDescent="0.2">
      <c r="B1653" s="14">
        <f>Разбивка_по_щитам!B1658</f>
        <v>0</v>
      </c>
      <c r="C1653" s="14">
        <f>Разбивка_по_щитам!C1658</f>
        <v>0</v>
      </c>
      <c r="D1653" s="14">
        <f>Разбивка_по_щитам!F1658</f>
        <v>0</v>
      </c>
      <c r="E1653" s="14">
        <f>Разбивка_по_щитам!H1658</f>
        <v>0</v>
      </c>
      <c r="F1653" s="14">
        <f>Разбивка_по_щитам!I1658</f>
        <v>0</v>
      </c>
      <c r="G1653" s="14">
        <f>Разбивка_по_щитам!J1658</f>
        <v>0</v>
      </c>
      <c r="H1653" s="14">
        <f>Разбивка_по_щитам!K1658</f>
        <v>0</v>
      </c>
      <c r="I1653" s="14">
        <f>Разбивка_по_щитам!L1658</f>
        <v>0</v>
      </c>
      <c r="J1653" s="14">
        <f>Разбивка_по_щитам!M1658</f>
        <v>0</v>
      </c>
      <c r="K1653" s="14">
        <f>Разбивка_по_щитам!N1658</f>
        <v>0</v>
      </c>
      <c r="L1653" s="14"/>
      <c r="M1653" s="14">
        <f>Разбивка_по_щитам!P1658</f>
        <v>0</v>
      </c>
      <c r="N1653" s="14"/>
    </row>
    <row r="1654" spans="2:14" x14ac:dyDescent="0.2">
      <c r="B1654" s="14">
        <f>Разбивка_по_щитам!B1659</f>
        <v>0</v>
      </c>
      <c r="C1654" s="14">
        <f>Разбивка_по_щитам!C1659</f>
        <v>0</v>
      </c>
      <c r="D1654" s="14">
        <f>Разбивка_по_щитам!F1659</f>
        <v>0</v>
      </c>
      <c r="E1654" s="14">
        <f>Разбивка_по_щитам!H1659</f>
        <v>0</v>
      </c>
      <c r="F1654" s="14">
        <f>Разбивка_по_щитам!I1659</f>
        <v>0</v>
      </c>
      <c r="G1654" s="14">
        <f>Разбивка_по_щитам!J1659</f>
        <v>0</v>
      </c>
      <c r="H1654" s="14">
        <f>Разбивка_по_щитам!K1659</f>
        <v>0</v>
      </c>
      <c r="I1654" s="14">
        <f>Разбивка_по_щитам!L1659</f>
        <v>0</v>
      </c>
      <c r="J1654" s="14">
        <f>Разбивка_по_щитам!M1659</f>
        <v>0</v>
      </c>
      <c r="K1654" s="14">
        <f>Разбивка_по_щитам!N1659</f>
        <v>0</v>
      </c>
      <c r="L1654" s="14"/>
      <c r="M1654" s="14">
        <f>Разбивка_по_щитам!P1659</f>
        <v>0</v>
      </c>
      <c r="N1654" s="14"/>
    </row>
    <row r="1655" spans="2:14" x14ac:dyDescent="0.2">
      <c r="B1655" s="14">
        <f>Разбивка_по_щитам!B1660</f>
        <v>0</v>
      </c>
      <c r="C1655" s="14">
        <f>Разбивка_по_щитам!C1660</f>
        <v>0</v>
      </c>
      <c r="D1655" s="14">
        <f>Разбивка_по_щитам!F1660</f>
        <v>0</v>
      </c>
      <c r="E1655" s="14">
        <f>Разбивка_по_щитам!H1660</f>
        <v>0</v>
      </c>
      <c r="F1655" s="14">
        <f>Разбивка_по_щитам!I1660</f>
        <v>0</v>
      </c>
      <c r="G1655" s="14">
        <f>Разбивка_по_щитам!J1660</f>
        <v>0</v>
      </c>
      <c r="H1655" s="14">
        <f>Разбивка_по_щитам!K1660</f>
        <v>0</v>
      </c>
      <c r="I1655" s="14">
        <f>Разбивка_по_щитам!L1660</f>
        <v>0</v>
      </c>
      <c r="J1655" s="14">
        <f>Разбивка_по_щитам!M1660</f>
        <v>0</v>
      </c>
      <c r="K1655" s="14">
        <f>Разбивка_по_щитам!N1660</f>
        <v>0</v>
      </c>
      <c r="L1655" s="14"/>
      <c r="M1655" s="14">
        <f>Разбивка_по_щитам!P1660</f>
        <v>0</v>
      </c>
      <c r="N1655" s="14"/>
    </row>
    <row r="1656" spans="2:14" x14ac:dyDescent="0.2">
      <c r="B1656" s="14">
        <f>Разбивка_по_щитам!B1661</f>
        <v>0</v>
      </c>
      <c r="C1656" s="14">
        <f>Разбивка_по_щитам!C1661</f>
        <v>0</v>
      </c>
      <c r="D1656" s="14">
        <f>Разбивка_по_щитам!F1661</f>
        <v>0</v>
      </c>
      <c r="E1656" s="14">
        <f>Разбивка_по_щитам!H1661</f>
        <v>0</v>
      </c>
      <c r="F1656" s="14">
        <f>Разбивка_по_щитам!I1661</f>
        <v>0</v>
      </c>
      <c r="G1656" s="14">
        <f>Разбивка_по_щитам!J1661</f>
        <v>0</v>
      </c>
      <c r="H1656" s="14">
        <f>Разбивка_по_щитам!K1661</f>
        <v>0</v>
      </c>
      <c r="I1656" s="14">
        <f>Разбивка_по_щитам!L1661</f>
        <v>0</v>
      </c>
      <c r="J1656" s="14">
        <f>Разбивка_по_щитам!M1661</f>
        <v>0</v>
      </c>
      <c r="K1656" s="14">
        <f>Разбивка_по_щитам!N1661</f>
        <v>0</v>
      </c>
      <c r="L1656" s="14"/>
      <c r="M1656" s="14">
        <f>Разбивка_по_щитам!P1661</f>
        <v>0</v>
      </c>
      <c r="N1656" s="14"/>
    </row>
    <row r="1657" spans="2:14" x14ac:dyDescent="0.2">
      <c r="B1657" s="14">
        <f>Разбивка_по_щитам!B1662</f>
        <v>0</v>
      </c>
      <c r="C1657" s="14">
        <f>Разбивка_по_щитам!C1662</f>
        <v>0</v>
      </c>
      <c r="D1657" s="14">
        <f>Разбивка_по_щитам!F1662</f>
        <v>0</v>
      </c>
      <c r="E1657" s="14">
        <f>Разбивка_по_щитам!H1662</f>
        <v>0</v>
      </c>
      <c r="F1657" s="14">
        <f>Разбивка_по_щитам!I1662</f>
        <v>0</v>
      </c>
      <c r="G1657" s="14">
        <f>Разбивка_по_щитам!J1662</f>
        <v>0</v>
      </c>
      <c r="H1657" s="14">
        <f>Разбивка_по_щитам!K1662</f>
        <v>0</v>
      </c>
      <c r="I1657" s="14">
        <f>Разбивка_по_щитам!L1662</f>
        <v>0</v>
      </c>
      <c r="J1657" s="14">
        <f>Разбивка_по_щитам!M1662</f>
        <v>0</v>
      </c>
      <c r="K1657" s="14">
        <f>Разбивка_по_щитам!N1662</f>
        <v>0</v>
      </c>
      <c r="L1657" s="14"/>
      <c r="M1657" s="14">
        <f>Разбивка_по_щитам!P1662</f>
        <v>0</v>
      </c>
      <c r="N1657" s="14"/>
    </row>
    <row r="1658" spans="2:14" x14ac:dyDescent="0.2">
      <c r="B1658" s="14">
        <f>Разбивка_по_щитам!B1663</f>
        <v>0</v>
      </c>
      <c r="C1658" s="14">
        <f>Разбивка_по_щитам!C1663</f>
        <v>0</v>
      </c>
      <c r="D1658" s="14">
        <f>Разбивка_по_щитам!F1663</f>
        <v>0</v>
      </c>
      <c r="E1658" s="14">
        <f>Разбивка_по_щитам!H1663</f>
        <v>0</v>
      </c>
      <c r="F1658" s="14">
        <f>Разбивка_по_щитам!I1663</f>
        <v>0</v>
      </c>
      <c r="G1658" s="14">
        <f>Разбивка_по_щитам!J1663</f>
        <v>0</v>
      </c>
      <c r="H1658" s="14">
        <f>Разбивка_по_щитам!K1663</f>
        <v>0</v>
      </c>
      <c r="I1658" s="14">
        <f>Разбивка_по_щитам!L1663</f>
        <v>0</v>
      </c>
      <c r="J1658" s="14">
        <f>Разбивка_по_щитам!M1663</f>
        <v>0</v>
      </c>
      <c r="K1658" s="14">
        <f>Разбивка_по_щитам!N1663</f>
        <v>0</v>
      </c>
      <c r="L1658" s="14"/>
      <c r="M1658" s="14">
        <f>Разбивка_по_щитам!P1663</f>
        <v>0</v>
      </c>
      <c r="N1658" s="14"/>
    </row>
    <row r="1659" spans="2:14" x14ac:dyDescent="0.2">
      <c r="B1659" s="14">
        <f>Разбивка_по_щитам!B1664</f>
        <v>0</v>
      </c>
      <c r="C1659" s="14">
        <f>Разбивка_по_щитам!C1664</f>
        <v>0</v>
      </c>
      <c r="D1659" s="14">
        <f>Разбивка_по_щитам!F1664</f>
        <v>0</v>
      </c>
      <c r="E1659" s="14">
        <f>Разбивка_по_щитам!H1664</f>
        <v>0</v>
      </c>
      <c r="F1659" s="14">
        <f>Разбивка_по_щитам!I1664</f>
        <v>0</v>
      </c>
      <c r="G1659" s="14">
        <f>Разбивка_по_щитам!J1664</f>
        <v>0</v>
      </c>
      <c r="H1659" s="14">
        <f>Разбивка_по_щитам!K1664</f>
        <v>0</v>
      </c>
      <c r="I1659" s="14">
        <f>Разбивка_по_щитам!L1664</f>
        <v>0</v>
      </c>
      <c r="J1659" s="14">
        <f>Разбивка_по_щитам!M1664</f>
        <v>0</v>
      </c>
      <c r="K1659" s="14">
        <f>Разбивка_по_щитам!N1664</f>
        <v>0</v>
      </c>
      <c r="L1659" s="14"/>
      <c r="M1659" s="14">
        <f>Разбивка_по_щитам!P1664</f>
        <v>0</v>
      </c>
      <c r="N1659" s="14"/>
    </row>
    <row r="1660" spans="2:14" x14ac:dyDescent="0.2">
      <c r="B1660" s="14">
        <f>Разбивка_по_щитам!B1665</f>
        <v>0</v>
      </c>
      <c r="C1660" s="14">
        <f>Разбивка_по_щитам!C1665</f>
        <v>0</v>
      </c>
      <c r="D1660" s="14">
        <f>Разбивка_по_щитам!F1665</f>
        <v>0</v>
      </c>
      <c r="E1660" s="14">
        <f>Разбивка_по_щитам!H1665</f>
        <v>0</v>
      </c>
      <c r="F1660" s="14">
        <f>Разбивка_по_щитам!I1665</f>
        <v>0</v>
      </c>
      <c r="G1660" s="14">
        <f>Разбивка_по_щитам!J1665</f>
        <v>0</v>
      </c>
      <c r="H1660" s="14">
        <f>Разбивка_по_щитам!K1665</f>
        <v>0</v>
      </c>
      <c r="I1660" s="14">
        <f>Разбивка_по_щитам!L1665</f>
        <v>0</v>
      </c>
      <c r="J1660" s="14">
        <f>Разбивка_по_щитам!M1665</f>
        <v>0</v>
      </c>
      <c r="K1660" s="14">
        <f>Разбивка_по_щитам!N1665</f>
        <v>0</v>
      </c>
      <c r="L1660" s="14"/>
      <c r="M1660" s="14">
        <f>Разбивка_по_щитам!P1665</f>
        <v>0</v>
      </c>
      <c r="N1660" s="14"/>
    </row>
    <row r="1661" spans="2:14" x14ac:dyDescent="0.2">
      <c r="B1661" s="14">
        <f>Разбивка_по_щитам!B1666</f>
        <v>0</v>
      </c>
      <c r="C1661" s="14">
        <f>Разбивка_по_щитам!C1666</f>
        <v>0</v>
      </c>
      <c r="D1661" s="14">
        <f>Разбивка_по_щитам!F1666</f>
        <v>0</v>
      </c>
      <c r="E1661" s="14">
        <f>Разбивка_по_щитам!H1666</f>
        <v>0</v>
      </c>
      <c r="F1661" s="14">
        <f>Разбивка_по_щитам!I1666</f>
        <v>0</v>
      </c>
      <c r="G1661" s="14">
        <f>Разбивка_по_щитам!J1666</f>
        <v>0</v>
      </c>
      <c r="H1661" s="14">
        <f>Разбивка_по_щитам!K1666</f>
        <v>0</v>
      </c>
      <c r="I1661" s="14">
        <f>Разбивка_по_щитам!L1666</f>
        <v>0</v>
      </c>
      <c r="J1661" s="14">
        <f>Разбивка_по_щитам!M1666</f>
        <v>0</v>
      </c>
      <c r="K1661" s="14">
        <f>Разбивка_по_щитам!N1666</f>
        <v>0</v>
      </c>
      <c r="L1661" s="14"/>
      <c r="M1661" s="14">
        <f>Разбивка_по_щитам!P1666</f>
        <v>0</v>
      </c>
      <c r="N1661" s="14"/>
    </row>
    <row r="1662" spans="2:14" x14ac:dyDescent="0.2">
      <c r="B1662" s="14">
        <f>Разбивка_по_щитам!B1667</f>
        <v>0</v>
      </c>
      <c r="C1662" s="14">
        <f>Разбивка_по_щитам!C1667</f>
        <v>0</v>
      </c>
      <c r="D1662" s="14">
        <f>Разбивка_по_щитам!F1667</f>
        <v>0</v>
      </c>
      <c r="E1662" s="14">
        <f>Разбивка_по_щитам!H1667</f>
        <v>0</v>
      </c>
      <c r="F1662" s="14">
        <f>Разбивка_по_щитам!I1667</f>
        <v>0</v>
      </c>
      <c r="G1662" s="14">
        <f>Разбивка_по_щитам!J1667</f>
        <v>0</v>
      </c>
      <c r="H1662" s="14">
        <f>Разбивка_по_щитам!K1667</f>
        <v>0</v>
      </c>
      <c r="I1662" s="14">
        <f>Разбивка_по_щитам!L1667</f>
        <v>0</v>
      </c>
      <c r="J1662" s="14">
        <f>Разбивка_по_щитам!M1667</f>
        <v>0</v>
      </c>
      <c r="K1662" s="14">
        <f>Разбивка_по_щитам!N1667</f>
        <v>0</v>
      </c>
      <c r="L1662" s="14"/>
      <c r="M1662" s="14">
        <f>Разбивка_по_щитам!P1667</f>
        <v>0</v>
      </c>
      <c r="N1662" s="14"/>
    </row>
    <row r="1663" spans="2:14" x14ac:dyDescent="0.2">
      <c r="B1663" s="14">
        <f>Разбивка_по_щитам!B1668</f>
        <v>0</v>
      </c>
      <c r="C1663" s="14">
        <f>Разбивка_по_щитам!C1668</f>
        <v>0</v>
      </c>
      <c r="D1663" s="14">
        <f>Разбивка_по_щитам!F1668</f>
        <v>0</v>
      </c>
      <c r="E1663" s="14">
        <f>Разбивка_по_щитам!H1668</f>
        <v>0</v>
      </c>
      <c r="F1663" s="14">
        <f>Разбивка_по_щитам!I1668</f>
        <v>0</v>
      </c>
      <c r="G1663" s="14">
        <f>Разбивка_по_щитам!J1668</f>
        <v>0</v>
      </c>
      <c r="H1663" s="14">
        <f>Разбивка_по_щитам!K1668</f>
        <v>0</v>
      </c>
      <c r="I1663" s="14">
        <f>Разбивка_по_щитам!L1668</f>
        <v>0</v>
      </c>
      <c r="J1663" s="14">
        <f>Разбивка_по_щитам!M1668</f>
        <v>0</v>
      </c>
      <c r="K1663" s="14">
        <f>Разбивка_по_щитам!N1668</f>
        <v>0</v>
      </c>
      <c r="L1663" s="14"/>
      <c r="M1663" s="14">
        <f>Разбивка_по_щитам!P1668</f>
        <v>0</v>
      </c>
      <c r="N1663" s="14"/>
    </row>
    <row r="1664" spans="2:14" x14ac:dyDescent="0.2">
      <c r="B1664" s="14">
        <f>Разбивка_по_щитам!B1669</f>
        <v>0</v>
      </c>
      <c r="C1664" s="14">
        <f>Разбивка_по_щитам!C1669</f>
        <v>0</v>
      </c>
      <c r="D1664" s="14">
        <f>Разбивка_по_щитам!F1669</f>
        <v>0</v>
      </c>
      <c r="E1664" s="14">
        <f>Разбивка_по_щитам!H1669</f>
        <v>0</v>
      </c>
      <c r="F1664" s="14">
        <f>Разбивка_по_щитам!I1669</f>
        <v>0</v>
      </c>
      <c r="G1664" s="14">
        <f>Разбивка_по_щитам!J1669</f>
        <v>0</v>
      </c>
      <c r="H1664" s="14">
        <f>Разбивка_по_щитам!K1669</f>
        <v>0</v>
      </c>
      <c r="I1664" s="14">
        <f>Разбивка_по_щитам!L1669</f>
        <v>0</v>
      </c>
      <c r="J1664" s="14">
        <f>Разбивка_по_щитам!M1669</f>
        <v>0</v>
      </c>
      <c r="K1664" s="14">
        <f>Разбивка_по_щитам!N1669</f>
        <v>0</v>
      </c>
      <c r="L1664" s="14"/>
      <c r="M1664" s="14">
        <f>Разбивка_по_щитам!P1669</f>
        <v>0</v>
      </c>
      <c r="N1664" s="14"/>
    </row>
    <row r="1665" spans="2:14" x14ac:dyDescent="0.2">
      <c r="B1665" s="14">
        <f>Разбивка_по_щитам!B1670</f>
        <v>0</v>
      </c>
      <c r="C1665" s="14">
        <f>Разбивка_по_щитам!C1670</f>
        <v>0</v>
      </c>
      <c r="D1665" s="14">
        <f>Разбивка_по_щитам!F1670</f>
        <v>0</v>
      </c>
      <c r="E1665" s="14">
        <f>Разбивка_по_щитам!H1670</f>
        <v>0</v>
      </c>
      <c r="F1665" s="14">
        <f>Разбивка_по_щитам!I1670</f>
        <v>0</v>
      </c>
      <c r="G1665" s="14">
        <f>Разбивка_по_щитам!J1670</f>
        <v>0</v>
      </c>
      <c r="H1665" s="14">
        <f>Разбивка_по_щитам!K1670</f>
        <v>0</v>
      </c>
      <c r="I1665" s="14">
        <f>Разбивка_по_щитам!L1670</f>
        <v>0</v>
      </c>
      <c r="J1665" s="14">
        <f>Разбивка_по_щитам!M1670</f>
        <v>0</v>
      </c>
      <c r="K1665" s="14">
        <f>Разбивка_по_щитам!N1670</f>
        <v>0</v>
      </c>
      <c r="L1665" s="14"/>
      <c r="M1665" s="14">
        <f>Разбивка_по_щитам!P1670</f>
        <v>0</v>
      </c>
      <c r="N1665" s="14"/>
    </row>
    <row r="1666" spans="2:14" x14ac:dyDescent="0.2">
      <c r="B1666" s="14">
        <f>Разбивка_по_щитам!B1671</f>
        <v>0</v>
      </c>
      <c r="C1666" s="14">
        <f>Разбивка_по_щитам!C1671</f>
        <v>0</v>
      </c>
      <c r="D1666" s="14">
        <f>Разбивка_по_щитам!F1671</f>
        <v>0</v>
      </c>
      <c r="E1666" s="14">
        <f>Разбивка_по_щитам!H1671</f>
        <v>0</v>
      </c>
      <c r="F1666" s="14">
        <f>Разбивка_по_щитам!I1671</f>
        <v>0</v>
      </c>
      <c r="G1666" s="14">
        <f>Разбивка_по_щитам!J1671</f>
        <v>0</v>
      </c>
      <c r="H1666" s="14">
        <f>Разбивка_по_щитам!K1671</f>
        <v>0</v>
      </c>
      <c r="I1666" s="14">
        <f>Разбивка_по_щитам!L1671</f>
        <v>0</v>
      </c>
      <c r="J1666" s="14">
        <f>Разбивка_по_щитам!M1671</f>
        <v>0</v>
      </c>
      <c r="K1666" s="14">
        <f>Разбивка_по_щитам!N1671</f>
        <v>0</v>
      </c>
      <c r="L1666" s="14"/>
      <c r="M1666" s="14">
        <f>Разбивка_по_щитам!P1671</f>
        <v>0</v>
      </c>
      <c r="N1666" s="14"/>
    </row>
    <row r="1667" spans="2:14" x14ac:dyDescent="0.2">
      <c r="B1667" s="14">
        <f>Разбивка_по_щитам!B1672</f>
        <v>0</v>
      </c>
      <c r="C1667" s="14">
        <f>Разбивка_по_щитам!C1672</f>
        <v>0</v>
      </c>
      <c r="D1667" s="14">
        <f>Разбивка_по_щитам!F1672</f>
        <v>0</v>
      </c>
      <c r="E1667" s="14">
        <f>Разбивка_по_щитам!H1672</f>
        <v>0</v>
      </c>
      <c r="F1667" s="14">
        <f>Разбивка_по_щитам!I1672</f>
        <v>0</v>
      </c>
      <c r="G1667" s="14">
        <f>Разбивка_по_щитам!J1672</f>
        <v>0</v>
      </c>
      <c r="H1667" s="14">
        <f>Разбивка_по_щитам!K1672</f>
        <v>0</v>
      </c>
      <c r="I1667" s="14">
        <f>Разбивка_по_щитам!L1672</f>
        <v>0</v>
      </c>
      <c r="J1667" s="14">
        <f>Разбивка_по_щитам!M1672</f>
        <v>0</v>
      </c>
      <c r="K1667" s="14">
        <f>Разбивка_по_щитам!N1672</f>
        <v>0</v>
      </c>
      <c r="L1667" s="14"/>
      <c r="M1667" s="14">
        <f>Разбивка_по_щитам!P1672</f>
        <v>0</v>
      </c>
      <c r="N1667" s="14"/>
    </row>
    <row r="1668" spans="2:14" x14ac:dyDescent="0.2">
      <c r="B1668" s="14">
        <f>Разбивка_по_щитам!B1673</f>
        <v>0</v>
      </c>
      <c r="C1668" s="14">
        <f>Разбивка_по_щитам!C1673</f>
        <v>0</v>
      </c>
      <c r="D1668" s="14">
        <f>Разбивка_по_щитам!F1673</f>
        <v>0</v>
      </c>
      <c r="E1668" s="14">
        <f>Разбивка_по_щитам!H1673</f>
        <v>0</v>
      </c>
      <c r="F1668" s="14">
        <f>Разбивка_по_щитам!I1673</f>
        <v>0</v>
      </c>
      <c r="G1668" s="14">
        <f>Разбивка_по_щитам!J1673</f>
        <v>0</v>
      </c>
      <c r="H1668" s="14">
        <f>Разбивка_по_щитам!K1673</f>
        <v>0</v>
      </c>
      <c r="I1668" s="14">
        <f>Разбивка_по_щитам!L1673</f>
        <v>0</v>
      </c>
      <c r="J1668" s="14">
        <f>Разбивка_по_щитам!M1673</f>
        <v>0</v>
      </c>
      <c r="K1668" s="14">
        <f>Разбивка_по_щитам!N1673</f>
        <v>0</v>
      </c>
      <c r="L1668" s="14"/>
      <c r="M1668" s="14">
        <f>Разбивка_по_щитам!P1673</f>
        <v>0</v>
      </c>
      <c r="N1668" s="14"/>
    </row>
    <row r="1669" spans="2:14" x14ac:dyDescent="0.2">
      <c r="B1669" s="14">
        <f>Разбивка_по_щитам!B1674</f>
        <v>0</v>
      </c>
      <c r="C1669" s="14">
        <f>Разбивка_по_щитам!C1674</f>
        <v>0</v>
      </c>
      <c r="D1669" s="14">
        <f>Разбивка_по_щитам!F1674</f>
        <v>0</v>
      </c>
      <c r="E1669" s="14">
        <f>Разбивка_по_щитам!H1674</f>
        <v>0</v>
      </c>
      <c r="F1669" s="14">
        <f>Разбивка_по_щитам!I1674</f>
        <v>0</v>
      </c>
      <c r="G1669" s="14">
        <f>Разбивка_по_щитам!J1674</f>
        <v>0</v>
      </c>
      <c r="H1669" s="14">
        <f>Разбивка_по_щитам!K1674</f>
        <v>0</v>
      </c>
      <c r="I1669" s="14">
        <f>Разбивка_по_щитам!L1674</f>
        <v>0</v>
      </c>
      <c r="J1669" s="14">
        <f>Разбивка_по_щитам!M1674</f>
        <v>0</v>
      </c>
      <c r="K1669" s="14">
        <f>Разбивка_по_щитам!N1674</f>
        <v>0</v>
      </c>
      <c r="L1669" s="14"/>
      <c r="M1669" s="14">
        <f>Разбивка_по_щитам!P1674</f>
        <v>0</v>
      </c>
      <c r="N1669" s="14"/>
    </row>
    <row r="1670" spans="2:14" x14ac:dyDescent="0.2">
      <c r="B1670" s="14">
        <f>Разбивка_по_щитам!B1675</f>
        <v>0</v>
      </c>
      <c r="C1670" s="14">
        <f>Разбивка_по_щитам!C1675</f>
        <v>0</v>
      </c>
      <c r="D1670" s="14">
        <f>Разбивка_по_щитам!F1675</f>
        <v>0</v>
      </c>
      <c r="E1670" s="14">
        <f>Разбивка_по_щитам!H1675</f>
        <v>0</v>
      </c>
      <c r="F1670" s="14">
        <f>Разбивка_по_щитам!I1675</f>
        <v>0</v>
      </c>
      <c r="G1670" s="14">
        <f>Разбивка_по_щитам!J1675</f>
        <v>0</v>
      </c>
      <c r="H1670" s="14">
        <f>Разбивка_по_щитам!K1675</f>
        <v>0</v>
      </c>
      <c r="I1670" s="14">
        <f>Разбивка_по_щитам!L1675</f>
        <v>0</v>
      </c>
      <c r="J1670" s="14">
        <f>Разбивка_по_щитам!M1675</f>
        <v>0</v>
      </c>
      <c r="K1670" s="14">
        <f>Разбивка_по_щитам!N1675</f>
        <v>0</v>
      </c>
      <c r="L1670" s="14"/>
      <c r="M1670" s="14">
        <f>Разбивка_по_щитам!P1675</f>
        <v>0</v>
      </c>
      <c r="N1670" s="14"/>
    </row>
    <row r="1671" spans="2:14" x14ac:dyDescent="0.2">
      <c r="B1671" s="14">
        <f>Разбивка_по_щитам!B1676</f>
        <v>0</v>
      </c>
      <c r="C1671" s="14">
        <f>Разбивка_по_щитам!C1676</f>
        <v>0</v>
      </c>
      <c r="D1671" s="14">
        <f>Разбивка_по_щитам!F1676</f>
        <v>0</v>
      </c>
      <c r="E1671" s="14">
        <f>Разбивка_по_щитам!H1676</f>
        <v>0</v>
      </c>
      <c r="F1671" s="14">
        <f>Разбивка_по_щитам!I1676</f>
        <v>0</v>
      </c>
      <c r="G1671" s="14">
        <f>Разбивка_по_щитам!J1676</f>
        <v>0</v>
      </c>
      <c r="H1671" s="14">
        <f>Разбивка_по_щитам!K1676</f>
        <v>0</v>
      </c>
      <c r="I1671" s="14">
        <f>Разбивка_по_щитам!L1676</f>
        <v>0</v>
      </c>
      <c r="J1671" s="14">
        <f>Разбивка_по_щитам!M1676</f>
        <v>0</v>
      </c>
      <c r="K1671" s="14">
        <f>Разбивка_по_щитам!N1676</f>
        <v>0</v>
      </c>
      <c r="L1671" s="14"/>
      <c r="M1671" s="14">
        <f>Разбивка_по_щитам!P1676</f>
        <v>0</v>
      </c>
      <c r="N1671" s="14"/>
    </row>
    <row r="1672" spans="2:14" x14ac:dyDescent="0.2">
      <c r="B1672" s="14">
        <f>Разбивка_по_щитам!B1677</f>
        <v>0</v>
      </c>
      <c r="C1672" s="14">
        <f>Разбивка_по_щитам!C1677</f>
        <v>0</v>
      </c>
      <c r="D1672" s="14">
        <f>Разбивка_по_щитам!F1677</f>
        <v>0</v>
      </c>
      <c r="E1672" s="14">
        <f>Разбивка_по_щитам!H1677</f>
        <v>0</v>
      </c>
      <c r="F1672" s="14">
        <f>Разбивка_по_щитам!I1677</f>
        <v>0</v>
      </c>
      <c r="G1672" s="14">
        <f>Разбивка_по_щитам!J1677</f>
        <v>0</v>
      </c>
      <c r="H1672" s="14">
        <f>Разбивка_по_щитам!K1677</f>
        <v>0</v>
      </c>
      <c r="I1672" s="14">
        <f>Разбивка_по_щитам!L1677</f>
        <v>0</v>
      </c>
      <c r="J1672" s="14">
        <f>Разбивка_по_щитам!M1677</f>
        <v>0</v>
      </c>
      <c r="K1672" s="14">
        <f>Разбивка_по_щитам!N1677</f>
        <v>0</v>
      </c>
      <c r="L1672" s="14"/>
      <c r="M1672" s="14">
        <f>Разбивка_по_щитам!P1677</f>
        <v>0</v>
      </c>
      <c r="N1672" s="14"/>
    </row>
    <row r="1673" spans="2:14" x14ac:dyDescent="0.2">
      <c r="B1673" s="14">
        <f>Разбивка_по_щитам!B1678</f>
        <v>0</v>
      </c>
      <c r="C1673" s="14">
        <f>Разбивка_по_щитам!C1678</f>
        <v>0</v>
      </c>
      <c r="D1673" s="14">
        <f>Разбивка_по_щитам!F1678</f>
        <v>0</v>
      </c>
      <c r="E1673" s="14">
        <f>Разбивка_по_щитам!H1678</f>
        <v>0</v>
      </c>
      <c r="F1673" s="14">
        <f>Разбивка_по_щитам!I1678</f>
        <v>0</v>
      </c>
      <c r="G1673" s="14">
        <f>Разбивка_по_щитам!J1678</f>
        <v>0</v>
      </c>
      <c r="H1673" s="14">
        <f>Разбивка_по_щитам!K1678</f>
        <v>0</v>
      </c>
      <c r="I1673" s="14">
        <f>Разбивка_по_щитам!L1678</f>
        <v>0</v>
      </c>
      <c r="J1673" s="14">
        <f>Разбивка_по_щитам!M1678</f>
        <v>0</v>
      </c>
      <c r="K1673" s="14">
        <f>Разбивка_по_щитам!N1678</f>
        <v>0</v>
      </c>
      <c r="L1673" s="14"/>
      <c r="M1673" s="14">
        <f>Разбивка_по_щитам!P1678</f>
        <v>0</v>
      </c>
      <c r="N1673" s="14"/>
    </row>
    <row r="1674" spans="2:14" x14ac:dyDescent="0.2">
      <c r="B1674" s="14">
        <f>Разбивка_по_щитам!B1679</f>
        <v>0</v>
      </c>
      <c r="C1674" s="14">
        <f>Разбивка_по_щитам!C1679</f>
        <v>0</v>
      </c>
      <c r="D1674" s="14">
        <f>Разбивка_по_щитам!F1679</f>
        <v>0</v>
      </c>
      <c r="E1674" s="14">
        <f>Разбивка_по_щитам!H1679</f>
        <v>0</v>
      </c>
      <c r="F1674" s="14">
        <f>Разбивка_по_щитам!I1679</f>
        <v>0</v>
      </c>
      <c r="G1674" s="14">
        <f>Разбивка_по_щитам!J1679</f>
        <v>0</v>
      </c>
      <c r="H1674" s="14">
        <f>Разбивка_по_щитам!K1679</f>
        <v>0</v>
      </c>
      <c r="I1674" s="14">
        <f>Разбивка_по_щитам!L1679</f>
        <v>0</v>
      </c>
      <c r="J1674" s="14">
        <f>Разбивка_по_щитам!M1679</f>
        <v>0</v>
      </c>
      <c r="K1674" s="14">
        <f>Разбивка_по_щитам!N1679</f>
        <v>0</v>
      </c>
      <c r="L1674" s="14"/>
      <c r="M1674" s="14">
        <f>Разбивка_по_щитам!P1679</f>
        <v>0</v>
      </c>
      <c r="N1674" s="14"/>
    </row>
    <row r="1675" spans="2:14" x14ac:dyDescent="0.2">
      <c r="B1675" s="14">
        <f>Разбивка_по_щитам!B1680</f>
        <v>0</v>
      </c>
      <c r="C1675" s="14">
        <f>Разбивка_по_щитам!C1680</f>
        <v>0</v>
      </c>
      <c r="D1675" s="14">
        <f>Разбивка_по_щитам!F1680</f>
        <v>0</v>
      </c>
      <c r="E1675" s="14">
        <f>Разбивка_по_щитам!H1680</f>
        <v>0</v>
      </c>
      <c r="F1675" s="14">
        <f>Разбивка_по_щитам!I1680</f>
        <v>0</v>
      </c>
      <c r="G1675" s="14">
        <f>Разбивка_по_щитам!J1680</f>
        <v>0</v>
      </c>
      <c r="H1675" s="14">
        <f>Разбивка_по_щитам!K1680</f>
        <v>0</v>
      </c>
      <c r="I1675" s="14">
        <f>Разбивка_по_щитам!L1680</f>
        <v>0</v>
      </c>
      <c r="J1675" s="14">
        <f>Разбивка_по_щитам!M1680</f>
        <v>0</v>
      </c>
      <c r="K1675" s="14">
        <f>Разбивка_по_щитам!N1680</f>
        <v>0</v>
      </c>
      <c r="L1675" s="14"/>
      <c r="M1675" s="14">
        <f>Разбивка_по_щитам!P1680</f>
        <v>0</v>
      </c>
      <c r="N1675" s="14"/>
    </row>
    <row r="1676" spans="2:14" x14ac:dyDescent="0.2">
      <c r="B1676" s="14">
        <f>Разбивка_по_щитам!B1681</f>
        <v>0</v>
      </c>
      <c r="C1676" s="14">
        <f>Разбивка_по_щитам!C1681</f>
        <v>0</v>
      </c>
      <c r="D1676" s="14">
        <f>Разбивка_по_щитам!F1681</f>
        <v>0</v>
      </c>
      <c r="E1676" s="14">
        <f>Разбивка_по_щитам!H1681</f>
        <v>0</v>
      </c>
      <c r="F1676" s="14">
        <f>Разбивка_по_щитам!I1681</f>
        <v>0</v>
      </c>
      <c r="G1676" s="14">
        <f>Разбивка_по_щитам!J1681</f>
        <v>0</v>
      </c>
      <c r="H1676" s="14">
        <f>Разбивка_по_щитам!K1681</f>
        <v>0</v>
      </c>
      <c r="I1676" s="14">
        <f>Разбивка_по_щитам!L1681</f>
        <v>0</v>
      </c>
      <c r="J1676" s="14">
        <f>Разбивка_по_щитам!M1681</f>
        <v>0</v>
      </c>
      <c r="K1676" s="14">
        <f>Разбивка_по_щитам!N1681</f>
        <v>0</v>
      </c>
      <c r="L1676" s="14"/>
      <c r="M1676" s="14">
        <f>Разбивка_по_щитам!P1681</f>
        <v>0</v>
      </c>
      <c r="N1676" s="14"/>
    </row>
    <row r="1677" spans="2:14" x14ac:dyDescent="0.2">
      <c r="B1677" s="14">
        <f>Разбивка_по_щитам!B1682</f>
        <v>0</v>
      </c>
      <c r="C1677" s="14">
        <f>Разбивка_по_щитам!C1682</f>
        <v>0</v>
      </c>
      <c r="D1677" s="14">
        <f>Разбивка_по_щитам!F1682</f>
        <v>0</v>
      </c>
      <c r="E1677" s="14">
        <f>Разбивка_по_щитам!H1682</f>
        <v>0</v>
      </c>
      <c r="F1677" s="14">
        <f>Разбивка_по_щитам!I1682</f>
        <v>0</v>
      </c>
      <c r="G1677" s="14">
        <f>Разбивка_по_щитам!J1682</f>
        <v>0</v>
      </c>
      <c r="H1677" s="14">
        <f>Разбивка_по_щитам!K1682</f>
        <v>0</v>
      </c>
      <c r="I1677" s="14">
        <f>Разбивка_по_щитам!L1682</f>
        <v>0</v>
      </c>
      <c r="J1677" s="14">
        <f>Разбивка_по_щитам!M1682</f>
        <v>0</v>
      </c>
      <c r="K1677" s="14">
        <f>Разбивка_по_щитам!N1682</f>
        <v>0</v>
      </c>
      <c r="L1677" s="14"/>
      <c r="M1677" s="14">
        <f>Разбивка_по_щитам!P1682</f>
        <v>0</v>
      </c>
      <c r="N1677" s="14"/>
    </row>
    <row r="1678" spans="2:14" x14ac:dyDescent="0.2">
      <c r="B1678" s="14">
        <f>Разбивка_по_щитам!B1683</f>
        <v>0</v>
      </c>
      <c r="C1678" s="14">
        <f>Разбивка_по_щитам!C1683</f>
        <v>0</v>
      </c>
      <c r="D1678" s="14">
        <f>Разбивка_по_щитам!F1683</f>
        <v>0</v>
      </c>
      <c r="E1678" s="14">
        <f>Разбивка_по_щитам!H1683</f>
        <v>0</v>
      </c>
      <c r="F1678" s="14">
        <f>Разбивка_по_щитам!I1683</f>
        <v>0</v>
      </c>
      <c r="G1678" s="14">
        <f>Разбивка_по_щитам!J1683</f>
        <v>0</v>
      </c>
      <c r="H1678" s="14">
        <f>Разбивка_по_щитам!K1683</f>
        <v>0</v>
      </c>
      <c r="I1678" s="14">
        <f>Разбивка_по_щитам!L1683</f>
        <v>0</v>
      </c>
      <c r="J1678" s="14">
        <f>Разбивка_по_щитам!M1683</f>
        <v>0</v>
      </c>
      <c r="K1678" s="14">
        <f>Разбивка_по_щитам!N1683</f>
        <v>0</v>
      </c>
      <c r="L1678" s="14"/>
      <c r="M1678" s="14">
        <f>Разбивка_по_щитам!P1683</f>
        <v>0</v>
      </c>
      <c r="N1678" s="14"/>
    </row>
    <row r="1679" spans="2:14" x14ac:dyDescent="0.2">
      <c r="B1679" s="14">
        <f>Разбивка_по_щитам!B1684</f>
        <v>0</v>
      </c>
      <c r="C1679" s="14">
        <f>Разбивка_по_щитам!C1684</f>
        <v>0</v>
      </c>
      <c r="D1679" s="14">
        <f>Разбивка_по_щитам!F1684</f>
        <v>0</v>
      </c>
      <c r="E1679" s="14">
        <f>Разбивка_по_щитам!H1684</f>
        <v>0</v>
      </c>
      <c r="F1679" s="14">
        <f>Разбивка_по_щитам!I1684</f>
        <v>0</v>
      </c>
      <c r="G1679" s="14">
        <f>Разбивка_по_щитам!J1684</f>
        <v>0</v>
      </c>
      <c r="H1679" s="14">
        <f>Разбивка_по_щитам!K1684</f>
        <v>0</v>
      </c>
      <c r="I1679" s="14">
        <f>Разбивка_по_щитам!L1684</f>
        <v>0</v>
      </c>
      <c r="J1679" s="14">
        <f>Разбивка_по_щитам!M1684</f>
        <v>0</v>
      </c>
      <c r="K1679" s="14">
        <f>Разбивка_по_щитам!N1684</f>
        <v>0</v>
      </c>
      <c r="L1679" s="14"/>
      <c r="M1679" s="14">
        <f>Разбивка_по_щитам!P1684</f>
        <v>0</v>
      </c>
      <c r="N1679" s="14"/>
    </row>
    <row r="1680" spans="2:14" x14ac:dyDescent="0.2">
      <c r="B1680" s="14">
        <f>Разбивка_по_щитам!B1685</f>
        <v>0</v>
      </c>
      <c r="C1680" s="14">
        <f>Разбивка_по_щитам!C1685</f>
        <v>0</v>
      </c>
      <c r="D1680" s="14">
        <f>Разбивка_по_щитам!F1685</f>
        <v>0</v>
      </c>
      <c r="E1680" s="14">
        <f>Разбивка_по_щитам!H1685</f>
        <v>0</v>
      </c>
      <c r="F1680" s="14">
        <f>Разбивка_по_щитам!I1685</f>
        <v>0</v>
      </c>
      <c r="G1680" s="14">
        <f>Разбивка_по_щитам!J1685</f>
        <v>0</v>
      </c>
      <c r="H1680" s="14">
        <f>Разбивка_по_щитам!K1685</f>
        <v>0</v>
      </c>
      <c r="I1680" s="14">
        <f>Разбивка_по_щитам!L1685</f>
        <v>0</v>
      </c>
      <c r="J1680" s="14">
        <f>Разбивка_по_щитам!M1685</f>
        <v>0</v>
      </c>
      <c r="K1680" s="14">
        <f>Разбивка_по_щитам!N1685</f>
        <v>0</v>
      </c>
      <c r="L1680" s="14"/>
      <c r="M1680" s="14">
        <f>Разбивка_по_щитам!P1685</f>
        <v>0</v>
      </c>
      <c r="N1680" s="14"/>
    </row>
    <row r="1681" spans="2:14" x14ac:dyDescent="0.2">
      <c r="B1681" s="14">
        <f>Разбивка_по_щитам!B1686</f>
        <v>0</v>
      </c>
      <c r="C1681" s="14">
        <f>Разбивка_по_щитам!C1686</f>
        <v>0</v>
      </c>
      <c r="D1681" s="14">
        <f>Разбивка_по_щитам!F1686</f>
        <v>0</v>
      </c>
      <c r="E1681" s="14">
        <f>Разбивка_по_щитам!H1686</f>
        <v>0</v>
      </c>
      <c r="F1681" s="14">
        <f>Разбивка_по_щитам!I1686</f>
        <v>0</v>
      </c>
      <c r="G1681" s="14">
        <f>Разбивка_по_щитам!J1686</f>
        <v>0</v>
      </c>
      <c r="H1681" s="14">
        <f>Разбивка_по_щитам!K1686</f>
        <v>0</v>
      </c>
      <c r="I1681" s="14">
        <f>Разбивка_по_щитам!L1686</f>
        <v>0</v>
      </c>
      <c r="J1681" s="14">
        <f>Разбивка_по_щитам!M1686</f>
        <v>0</v>
      </c>
      <c r="K1681" s="14">
        <f>Разбивка_по_щитам!N1686</f>
        <v>0</v>
      </c>
      <c r="L1681" s="14"/>
      <c r="M1681" s="14">
        <f>Разбивка_по_щитам!P1686</f>
        <v>0</v>
      </c>
      <c r="N1681" s="14"/>
    </row>
    <row r="1682" spans="2:14" x14ac:dyDescent="0.2">
      <c r="B1682" s="14">
        <f>Разбивка_по_щитам!B1687</f>
        <v>0</v>
      </c>
      <c r="C1682" s="14">
        <f>Разбивка_по_щитам!C1687</f>
        <v>0</v>
      </c>
      <c r="D1682" s="14">
        <f>Разбивка_по_щитам!F1687</f>
        <v>0</v>
      </c>
      <c r="E1682" s="14">
        <f>Разбивка_по_щитам!H1687</f>
        <v>0</v>
      </c>
      <c r="F1682" s="14">
        <f>Разбивка_по_щитам!I1687</f>
        <v>0</v>
      </c>
      <c r="G1682" s="14">
        <f>Разбивка_по_щитам!J1687</f>
        <v>0</v>
      </c>
      <c r="H1682" s="14">
        <f>Разбивка_по_щитам!K1687</f>
        <v>0</v>
      </c>
      <c r="I1682" s="14">
        <f>Разбивка_по_щитам!L1687</f>
        <v>0</v>
      </c>
      <c r="J1682" s="14">
        <f>Разбивка_по_щитам!M1687</f>
        <v>0</v>
      </c>
      <c r="K1682" s="14">
        <f>Разбивка_по_щитам!N1687</f>
        <v>0</v>
      </c>
      <c r="L1682" s="14"/>
      <c r="M1682" s="14">
        <f>Разбивка_по_щитам!P1687</f>
        <v>0</v>
      </c>
      <c r="N1682" s="14"/>
    </row>
    <row r="1683" spans="2:14" x14ac:dyDescent="0.2">
      <c r="B1683" s="14">
        <f>Разбивка_по_щитам!B1688</f>
        <v>0</v>
      </c>
      <c r="C1683" s="14">
        <f>Разбивка_по_щитам!C1688</f>
        <v>0</v>
      </c>
      <c r="D1683" s="14">
        <f>Разбивка_по_щитам!F1688</f>
        <v>0</v>
      </c>
      <c r="E1683" s="14">
        <f>Разбивка_по_щитам!H1688</f>
        <v>0</v>
      </c>
      <c r="F1683" s="14">
        <f>Разбивка_по_щитам!I1688</f>
        <v>0</v>
      </c>
      <c r="G1683" s="14">
        <f>Разбивка_по_щитам!J1688</f>
        <v>0</v>
      </c>
      <c r="H1683" s="14">
        <f>Разбивка_по_щитам!K1688</f>
        <v>0</v>
      </c>
      <c r="I1683" s="14">
        <f>Разбивка_по_щитам!L1688</f>
        <v>0</v>
      </c>
      <c r="J1683" s="14">
        <f>Разбивка_по_щитам!M1688</f>
        <v>0</v>
      </c>
      <c r="K1683" s="14">
        <f>Разбивка_по_щитам!N1688</f>
        <v>0</v>
      </c>
      <c r="L1683" s="14"/>
      <c r="M1683" s="14">
        <f>Разбивка_по_щитам!P1688</f>
        <v>0</v>
      </c>
      <c r="N1683" s="14"/>
    </row>
    <row r="1684" spans="2:14" x14ac:dyDescent="0.2">
      <c r="B1684" s="14">
        <f>Разбивка_по_щитам!B1689</f>
        <v>0</v>
      </c>
      <c r="C1684" s="14">
        <f>Разбивка_по_щитам!C1689</f>
        <v>0</v>
      </c>
      <c r="D1684" s="14">
        <f>Разбивка_по_щитам!F1689</f>
        <v>0</v>
      </c>
      <c r="E1684" s="14">
        <f>Разбивка_по_щитам!H1689</f>
        <v>0</v>
      </c>
      <c r="F1684" s="14">
        <f>Разбивка_по_щитам!I1689</f>
        <v>0</v>
      </c>
      <c r="G1684" s="14">
        <f>Разбивка_по_щитам!J1689</f>
        <v>0</v>
      </c>
      <c r="H1684" s="14">
        <f>Разбивка_по_щитам!K1689</f>
        <v>0</v>
      </c>
      <c r="I1684" s="14">
        <f>Разбивка_по_щитам!L1689</f>
        <v>0</v>
      </c>
      <c r="J1684" s="14">
        <f>Разбивка_по_щитам!M1689</f>
        <v>0</v>
      </c>
      <c r="K1684" s="14">
        <f>Разбивка_по_щитам!N1689</f>
        <v>0</v>
      </c>
      <c r="L1684" s="14"/>
      <c r="M1684" s="14">
        <f>Разбивка_по_щитам!P1689</f>
        <v>0</v>
      </c>
      <c r="N1684" s="14"/>
    </row>
    <row r="1685" spans="2:14" x14ac:dyDescent="0.2">
      <c r="B1685" s="14">
        <f>Разбивка_по_щитам!B1690</f>
        <v>0</v>
      </c>
      <c r="C1685" s="14">
        <f>Разбивка_по_щитам!C1690</f>
        <v>0</v>
      </c>
      <c r="D1685" s="14">
        <f>Разбивка_по_щитам!F1690</f>
        <v>0</v>
      </c>
      <c r="E1685" s="14">
        <f>Разбивка_по_щитам!H1690</f>
        <v>0</v>
      </c>
      <c r="F1685" s="14">
        <f>Разбивка_по_щитам!I1690</f>
        <v>0</v>
      </c>
      <c r="G1685" s="14">
        <f>Разбивка_по_щитам!J1690</f>
        <v>0</v>
      </c>
      <c r="H1685" s="14">
        <f>Разбивка_по_щитам!K1690</f>
        <v>0</v>
      </c>
      <c r="I1685" s="14">
        <f>Разбивка_по_щитам!L1690</f>
        <v>0</v>
      </c>
      <c r="J1685" s="14">
        <f>Разбивка_по_щитам!M1690</f>
        <v>0</v>
      </c>
      <c r="K1685" s="14">
        <f>Разбивка_по_щитам!N1690</f>
        <v>0</v>
      </c>
      <c r="L1685" s="14"/>
      <c r="M1685" s="14">
        <f>Разбивка_по_щитам!P1690</f>
        <v>0</v>
      </c>
      <c r="N1685" s="14"/>
    </row>
    <row r="1686" spans="2:14" x14ac:dyDescent="0.2">
      <c r="B1686" s="14">
        <f>Разбивка_по_щитам!B1691</f>
        <v>0</v>
      </c>
      <c r="C1686" s="14">
        <f>Разбивка_по_щитам!C1691</f>
        <v>0</v>
      </c>
      <c r="D1686" s="14">
        <f>Разбивка_по_щитам!F1691</f>
        <v>0</v>
      </c>
      <c r="E1686" s="14">
        <f>Разбивка_по_щитам!H1691</f>
        <v>0</v>
      </c>
      <c r="F1686" s="14">
        <f>Разбивка_по_щитам!I1691</f>
        <v>0</v>
      </c>
      <c r="G1686" s="14">
        <f>Разбивка_по_щитам!J1691</f>
        <v>0</v>
      </c>
      <c r="H1686" s="14">
        <f>Разбивка_по_щитам!K1691</f>
        <v>0</v>
      </c>
      <c r="I1686" s="14">
        <f>Разбивка_по_щитам!L1691</f>
        <v>0</v>
      </c>
      <c r="J1686" s="14">
        <f>Разбивка_по_щитам!M1691</f>
        <v>0</v>
      </c>
      <c r="K1686" s="14">
        <f>Разбивка_по_щитам!N1691</f>
        <v>0</v>
      </c>
      <c r="L1686" s="14"/>
      <c r="M1686" s="14">
        <f>Разбивка_по_щитам!P1691</f>
        <v>0</v>
      </c>
      <c r="N1686" s="14"/>
    </row>
    <row r="1687" spans="2:14" x14ac:dyDescent="0.2">
      <c r="B1687" s="14">
        <f>Разбивка_по_щитам!B1692</f>
        <v>0</v>
      </c>
      <c r="C1687" s="14">
        <f>Разбивка_по_щитам!C1692</f>
        <v>0</v>
      </c>
      <c r="D1687" s="14">
        <f>Разбивка_по_щитам!F1692</f>
        <v>0</v>
      </c>
      <c r="E1687" s="14">
        <f>Разбивка_по_щитам!H1692</f>
        <v>0</v>
      </c>
      <c r="F1687" s="14">
        <f>Разбивка_по_щитам!I1692</f>
        <v>0</v>
      </c>
      <c r="G1687" s="14">
        <f>Разбивка_по_щитам!J1692</f>
        <v>0</v>
      </c>
      <c r="H1687" s="14">
        <f>Разбивка_по_щитам!K1692</f>
        <v>0</v>
      </c>
      <c r="I1687" s="14">
        <f>Разбивка_по_щитам!L1692</f>
        <v>0</v>
      </c>
      <c r="J1687" s="14">
        <f>Разбивка_по_щитам!M1692</f>
        <v>0</v>
      </c>
      <c r="K1687" s="14">
        <f>Разбивка_по_щитам!N1692</f>
        <v>0</v>
      </c>
      <c r="L1687" s="14"/>
      <c r="M1687" s="14">
        <f>Разбивка_по_щитам!P1692</f>
        <v>0</v>
      </c>
      <c r="N1687" s="14"/>
    </row>
    <row r="1688" spans="2:14" x14ac:dyDescent="0.2">
      <c r="B1688" s="14">
        <f>Разбивка_по_щитам!B1693</f>
        <v>0</v>
      </c>
      <c r="C1688" s="14">
        <f>Разбивка_по_щитам!C1693</f>
        <v>0</v>
      </c>
      <c r="D1688" s="14">
        <f>Разбивка_по_щитам!F1693</f>
        <v>0</v>
      </c>
      <c r="E1688" s="14">
        <f>Разбивка_по_щитам!H1693</f>
        <v>0</v>
      </c>
      <c r="F1688" s="14">
        <f>Разбивка_по_щитам!I1693</f>
        <v>0</v>
      </c>
      <c r="G1688" s="14">
        <f>Разбивка_по_щитам!J1693</f>
        <v>0</v>
      </c>
      <c r="H1688" s="14">
        <f>Разбивка_по_щитам!K1693</f>
        <v>0</v>
      </c>
      <c r="I1688" s="14">
        <f>Разбивка_по_щитам!L1693</f>
        <v>0</v>
      </c>
      <c r="J1688" s="14">
        <f>Разбивка_по_щитам!M1693</f>
        <v>0</v>
      </c>
      <c r="K1688" s="14">
        <f>Разбивка_по_щитам!N1693</f>
        <v>0</v>
      </c>
      <c r="L1688" s="14"/>
      <c r="M1688" s="14">
        <f>Разбивка_по_щитам!P1693</f>
        <v>0</v>
      </c>
      <c r="N1688" s="14"/>
    </row>
    <row r="1689" spans="2:14" x14ac:dyDescent="0.2">
      <c r="B1689" s="14">
        <f>Разбивка_по_щитам!B1694</f>
        <v>0</v>
      </c>
      <c r="C1689" s="14">
        <f>Разбивка_по_щитам!C1694</f>
        <v>0</v>
      </c>
      <c r="D1689" s="14">
        <f>Разбивка_по_щитам!F1694</f>
        <v>0</v>
      </c>
      <c r="E1689" s="14">
        <f>Разбивка_по_щитам!H1694</f>
        <v>0</v>
      </c>
      <c r="F1689" s="14">
        <f>Разбивка_по_щитам!I1694</f>
        <v>0</v>
      </c>
      <c r="G1689" s="14">
        <f>Разбивка_по_щитам!J1694</f>
        <v>0</v>
      </c>
      <c r="H1689" s="14">
        <f>Разбивка_по_щитам!K1694</f>
        <v>0</v>
      </c>
      <c r="I1689" s="14">
        <f>Разбивка_по_щитам!L1694</f>
        <v>0</v>
      </c>
      <c r="J1689" s="14">
        <f>Разбивка_по_щитам!M1694</f>
        <v>0</v>
      </c>
      <c r="K1689" s="14">
        <f>Разбивка_по_щитам!N1694</f>
        <v>0</v>
      </c>
      <c r="L1689" s="14"/>
      <c r="M1689" s="14">
        <f>Разбивка_по_щитам!P1694</f>
        <v>0</v>
      </c>
      <c r="N1689" s="14"/>
    </row>
    <row r="1690" spans="2:14" x14ac:dyDescent="0.2">
      <c r="B1690" s="14">
        <f>Разбивка_по_щитам!B1695</f>
        <v>0</v>
      </c>
      <c r="C1690" s="14">
        <f>Разбивка_по_щитам!C1695</f>
        <v>0</v>
      </c>
      <c r="D1690" s="14">
        <f>Разбивка_по_щитам!F1695</f>
        <v>0</v>
      </c>
      <c r="E1690" s="14">
        <f>Разбивка_по_щитам!H1695</f>
        <v>0</v>
      </c>
      <c r="F1690" s="14">
        <f>Разбивка_по_щитам!I1695</f>
        <v>0</v>
      </c>
      <c r="G1690" s="14">
        <f>Разбивка_по_щитам!J1695</f>
        <v>0</v>
      </c>
      <c r="H1690" s="14">
        <f>Разбивка_по_щитам!K1695</f>
        <v>0</v>
      </c>
      <c r="I1690" s="14">
        <f>Разбивка_по_щитам!L1695</f>
        <v>0</v>
      </c>
      <c r="J1690" s="14">
        <f>Разбивка_по_щитам!M1695</f>
        <v>0</v>
      </c>
      <c r="K1690" s="14">
        <f>Разбивка_по_щитам!N1695</f>
        <v>0</v>
      </c>
      <c r="L1690" s="14"/>
      <c r="M1690" s="14">
        <f>Разбивка_по_щитам!P1695</f>
        <v>0</v>
      </c>
      <c r="N1690" s="14"/>
    </row>
    <row r="1691" spans="2:14" x14ac:dyDescent="0.2">
      <c r="B1691" s="14">
        <f>Разбивка_по_щитам!B1696</f>
        <v>0</v>
      </c>
      <c r="C1691" s="14">
        <f>Разбивка_по_щитам!C1696</f>
        <v>0</v>
      </c>
      <c r="D1691" s="14">
        <f>Разбивка_по_щитам!F1696</f>
        <v>0</v>
      </c>
      <c r="E1691" s="14">
        <f>Разбивка_по_щитам!H1696</f>
        <v>0</v>
      </c>
      <c r="F1691" s="14">
        <f>Разбивка_по_щитам!I1696</f>
        <v>0</v>
      </c>
      <c r="G1691" s="14">
        <f>Разбивка_по_щитам!J1696</f>
        <v>0</v>
      </c>
      <c r="H1691" s="14">
        <f>Разбивка_по_щитам!K1696</f>
        <v>0</v>
      </c>
      <c r="I1691" s="14">
        <f>Разбивка_по_щитам!L1696</f>
        <v>0</v>
      </c>
      <c r="J1691" s="14">
        <f>Разбивка_по_щитам!M1696</f>
        <v>0</v>
      </c>
      <c r="K1691" s="14">
        <f>Разбивка_по_щитам!N1696</f>
        <v>0</v>
      </c>
      <c r="L1691" s="14"/>
      <c r="M1691" s="14">
        <f>Разбивка_по_щитам!P1696</f>
        <v>0</v>
      </c>
      <c r="N1691" s="14"/>
    </row>
    <row r="1692" spans="2:14" x14ac:dyDescent="0.2">
      <c r="B1692" s="14">
        <f>Разбивка_по_щитам!B1697</f>
        <v>0</v>
      </c>
      <c r="C1692" s="14">
        <f>Разбивка_по_щитам!C1697</f>
        <v>0</v>
      </c>
      <c r="D1692" s="14">
        <f>Разбивка_по_щитам!F1697</f>
        <v>0</v>
      </c>
      <c r="E1692" s="14">
        <f>Разбивка_по_щитам!H1697</f>
        <v>0</v>
      </c>
      <c r="F1692" s="14">
        <f>Разбивка_по_щитам!I1697</f>
        <v>0</v>
      </c>
      <c r="G1692" s="14">
        <f>Разбивка_по_щитам!J1697</f>
        <v>0</v>
      </c>
      <c r="H1692" s="14">
        <f>Разбивка_по_щитам!K1697</f>
        <v>0</v>
      </c>
      <c r="I1692" s="14">
        <f>Разбивка_по_щитам!L1697</f>
        <v>0</v>
      </c>
      <c r="J1692" s="14">
        <f>Разбивка_по_щитам!M1697</f>
        <v>0</v>
      </c>
      <c r="K1692" s="14">
        <f>Разбивка_по_щитам!N1697</f>
        <v>0</v>
      </c>
      <c r="L1692" s="14"/>
      <c r="M1692" s="14">
        <f>Разбивка_по_щитам!P1697</f>
        <v>0</v>
      </c>
      <c r="N1692" s="14"/>
    </row>
    <row r="1693" spans="2:14" x14ac:dyDescent="0.2">
      <c r="B1693" s="14">
        <f>Разбивка_по_щитам!B1698</f>
        <v>0</v>
      </c>
      <c r="C1693" s="14">
        <f>Разбивка_по_щитам!C1698</f>
        <v>0</v>
      </c>
      <c r="D1693" s="14">
        <f>Разбивка_по_щитам!F1698</f>
        <v>0</v>
      </c>
      <c r="E1693" s="14">
        <f>Разбивка_по_щитам!H1698</f>
        <v>0</v>
      </c>
      <c r="F1693" s="14">
        <f>Разбивка_по_щитам!I1698</f>
        <v>0</v>
      </c>
      <c r="G1693" s="14">
        <f>Разбивка_по_щитам!J1698</f>
        <v>0</v>
      </c>
      <c r="H1693" s="14">
        <f>Разбивка_по_щитам!K1698</f>
        <v>0</v>
      </c>
      <c r="I1693" s="14">
        <f>Разбивка_по_щитам!L1698</f>
        <v>0</v>
      </c>
      <c r="J1693" s="14">
        <f>Разбивка_по_щитам!M1698</f>
        <v>0</v>
      </c>
      <c r="K1693" s="14">
        <f>Разбивка_по_щитам!N1698</f>
        <v>0</v>
      </c>
      <c r="L1693" s="14"/>
      <c r="M1693" s="14">
        <f>Разбивка_по_щитам!P1698</f>
        <v>0</v>
      </c>
      <c r="N1693" s="14"/>
    </row>
    <row r="1694" spans="2:14" x14ac:dyDescent="0.2">
      <c r="B1694" s="14">
        <f>Разбивка_по_щитам!B1699</f>
        <v>0</v>
      </c>
      <c r="C1694" s="14">
        <f>Разбивка_по_щитам!C1699</f>
        <v>0</v>
      </c>
      <c r="D1694" s="14">
        <f>Разбивка_по_щитам!F1699</f>
        <v>0</v>
      </c>
      <c r="E1694" s="14">
        <f>Разбивка_по_щитам!H1699</f>
        <v>0</v>
      </c>
      <c r="F1694" s="14">
        <f>Разбивка_по_щитам!I1699</f>
        <v>0</v>
      </c>
      <c r="G1694" s="14">
        <f>Разбивка_по_щитам!J1699</f>
        <v>0</v>
      </c>
      <c r="H1694" s="14">
        <f>Разбивка_по_щитам!K1699</f>
        <v>0</v>
      </c>
      <c r="I1694" s="14">
        <f>Разбивка_по_щитам!L1699</f>
        <v>0</v>
      </c>
      <c r="J1694" s="14">
        <f>Разбивка_по_щитам!M1699</f>
        <v>0</v>
      </c>
      <c r="K1694" s="14">
        <f>Разбивка_по_щитам!N1699</f>
        <v>0</v>
      </c>
      <c r="L1694" s="14"/>
      <c r="M1694" s="14">
        <f>Разбивка_по_щитам!P1699</f>
        <v>0</v>
      </c>
      <c r="N1694" s="14"/>
    </row>
    <row r="1695" spans="2:14" x14ac:dyDescent="0.2">
      <c r="B1695" s="14">
        <f>Разбивка_по_щитам!B1700</f>
        <v>0</v>
      </c>
      <c r="C1695" s="14">
        <f>Разбивка_по_щитам!C1700</f>
        <v>0</v>
      </c>
      <c r="D1695" s="14">
        <f>Разбивка_по_щитам!F1700</f>
        <v>0</v>
      </c>
      <c r="E1695" s="14">
        <f>Разбивка_по_щитам!H1700</f>
        <v>0</v>
      </c>
      <c r="F1695" s="14">
        <f>Разбивка_по_щитам!I1700</f>
        <v>0</v>
      </c>
      <c r="G1695" s="14">
        <f>Разбивка_по_щитам!J1700</f>
        <v>0</v>
      </c>
      <c r="H1695" s="14">
        <f>Разбивка_по_щитам!K1700</f>
        <v>0</v>
      </c>
      <c r="I1695" s="14">
        <f>Разбивка_по_щитам!L1700</f>
        <v>0</v>
      </c>
      <c r="J1695" s="14">
        <f>Разбивка_по_щитам!M1700</f>
        <v>0</v>
      </c>
      <c r="K1695" s="14">
        <f>Разбивка_по_щитам!N1700</f>
        <v>0</v>
      </c>
      <c r="L1695" s="14"/>
      <c r="M1695" s="14">
        <f>Разбивка_по_щитам!P1700</f>
        <v>0</v>
      </c>
      <c r="N1695" s="14"/>
    </row>
    <row r="1696" spans="2:14" x14ac:dyDescent="0.2">
      <c r="B1696" s="14">
        <f>Разбивка_по_щитам!B1701</f>
        <v>0</v>
      </c>
      <c r="C1696" s="14">
        <f>Разбивка_по_щитам!C1701</f>
        <v>0</v>
      </c>
      <c r="D1696" s="14">
        <f>Разбивка_по_щитам!F1701</f>
        <v>0</v>
      </c>
      <c r="E1696" s="14">
        <f>Разбивка_по_щитам!H1701</f>
        <v>0</v>
      </c>
      <c r="F1696" s="14">
        <f>Разбивка_по_щитам!I1701</f>
        <v>0</v>
      </c>
      <c r="G1696" s="14">
        <f>Разбивка_по_щитам!J1701</f>
        <v>0</v>
      </c>
      <c r="H1696" s="14">
        <f>Разбивка_по_щитам!K1701</f>
        <v>0</v>
      </c>
      <c r="I1696" s="14">
        <f>Разбивка_по_щитам!L1701</f>
        <v>0</v>
      </c>
      <c r="J1696" s="14">
        <f>Разбивка_по_щитам!M1701</f>
        <v>0</v>
      </c>
      <c r="K1696" s="14">
        <f>Разбивка_по_щитам!N1701</f>
        <v>0</v>
      </c>
      <c r="L1696" s="14"/>
      <c r="M1696" s="14">
        <f>Разбивка_по_щитам!P1701</f>
        <v>0</v>
      </c>
      <c r="N1696" s="14"/>
    </row>
    <row r="1697" spans="2:14" x14ac:dyDescent="0.2">
      <c r="B1697" s="14">
        <f>Разбивка_по_щитам!B1702</f>
        <v>0</v>
      </c>
      <c r="C1697" s="14">
        <f>Разбивка_по_щитам!C1702</f>
        <v>0</v>
      </c>
      <c r="D1697" s="14">
        <f>Разбивка_по_щитам!F1702</f>
        <v>0</v>
      </c>
      <c r="E1697" s="14">
        <f>Разбивка_по_щитам!H1702</f>
        <v>0</v>
      </c>
      <c r="F1697" s="14">
        <f>Разбивка_по_щитам!I1702</f>
        <v>0</v>
      </c>
      <c r="G1697" s="14">
        <f>Разбивка_по_щитам!J1702</f>
        <v>0</v>
      </c>
      <c r="H1697" s="14">
        <f>Разбивка_по_щитам!K1702</f>
        <v>0</v>
      </c>
      <c r="I1697" s="14">
        <f>Разбивка_по_щитам!L1702</f>
        <v>0</v>
      </c>
      <c r="J1697" s="14">
        <f>Разбивка_по_щитам!M1702</f>
        <v>0</v>
      </c>
      <c r="K1697" s="14">
        <f>Разбивка_по_щитам!N1702</f>
        <v>0</v>
      </c>
      <c r="L1697" s="14"/>
      <c r="M1697" s="14">
        <f>Разбивка_по_щитам!P1702</f>
        <v>0</v>
      </c>
      <c r="N1697" s="14"/>
    </row>
    <row r="1698" spans="2:14" x14ac:dyDescent="0.2">
      <c r="B1698" s="14">
        <f>Разбивка_по_щитам!B1703</f>
        <v>0</v>
      </c>
      <c r="C1698" s="14">
        <f>Разбивка_по_щитам!C1703</f>
        <v>0</v>
      </c>
      <c r="D1698" s="14">
        <f>Разбивка_по_щитам!F1703</f>
        <v>0</v>
      </c>
      <c r="E1698" s="14">
        <f>Разбивка_по_щитам!H1703</f>
        <v>0</v>
      </c>
      <c r="F1698" s="14">
        <f>Разбивка_по_щитам!I1703</f>
        <v>0</v>
      </c>
      <c r="G1698" s="14">
        <f>Разбивка_по_щитам!J1703</f>
        <v>0</v>
      </c>
      <c r="H1698" s="14">
        <f>Разбивка_по_щитам!K1703</f>
        <v>0</v>
      </c>
      <c r="I1698" s="14">
        <f>Разбивка_по_щитам!L1703</f>
        <v>0</v>
      </c>
      <c r="J1698" s="14">
        <f>Разбивка_по_щитам!M1703</f>
        <v>0</v>
      </c>
      <c r="K1698" s="14">
        <f>Разбивка_по_щитам!N1703</f>
        <v>0</v>
      </c>
      <c r="L1698" s="14"/>
      <c r="M1698" s="14">
        <f>Разбивка_по_щитам!P1703</f>
        <v>0</v>
      </c>
      <c r="N1698" s="14"/>
    </row>
    <row r="1699" spans="2:14" x14ac:dyDescent="0.2">
      <c r="B1699" s="14">
        <f>Разбивка_по_щитам!B1704</f>
        <v>0</v>
      </c>
      <c r="C1699" s="14">
        <f>Разбивка_по_щитам!C1704</f>
        <v>0</v>
      </c>
      <c r="D1699" s="14">
        <f>Разбивка_по_щитам!F1704</f>
        <v>0</v>
      </c>
      <c r="E1699" s="14">
        <f>Разбивка_по_щитам!H1704</f>
        <v>0</v>
      </c>
      <c r="F1699" s="14">
        <f>Разбивка_по_щитам!I1704</f>
        <v>0</v>
      </c>
      <c r="G1699" s="14">
        <f>Разбивка_по_щитам!J1704</f>
        <v>0</v>
      </c>
      <c r="H1699" s="14">
        <f>Разбивка_по_щитам!K1704</f>
        <v>0</v>
      </c>
      <c r="I1699" s="14">
        <f>Разбивка_по_щитам!L1704</f>
        <v>0</v>
      </c>
      <c r="J1699" s="14">
        <f>Разбивка_по_щитам!M1704</f>
        <v>0</v>
      </c>
      <c r="K1699" s="14">
        <f>Разбивка_по_щитам!N1704</f>
        <v>0</v>
      </c>
      <c r="L1699" s="14"/>
      <c r="M1699" s="14">
        <f>Разбивка_по_щитам!P1704</f>
        <v>0</v>
      </c>
      <c r="N1699" s="14"/>
    </row>
    <row r="1700" spans="2:14" x14ac:dyDescent="0.2">
      <c r="B1700" s="14">
        <f>Разбивка_по_щитам!B1705</f>
        <v>0</v>
      </c>
      <c r="C1700" s="14">
        <f>Разбивка_по_щитам!C1705</f>
        <v>0</v>
      </c>
      <c r="D1700" s="14">
        <f>Разбивка_по_щитам!F1705</f>
        <v>0</v>
      </c>
      <c r="E1700" s="14">
        <f>Разбивка_по_щитам!H1705</f>
        <v>0</v>
      </c>
      <c r="F1700" s="14">
        <f>Разбивка_по_щитам!I1705</f>
        <v>0</v>
      </c>
      <c r="G1700" s="14">
        <f>Разбивка_по_щитам!J1705</f>
        <v>0</v>
      </c>
      <c r="H1700" s="14">
        <f>Разбивка_по_щитам!K1705</f>
        <v>0</v>
      </c>
      <c r="I1700" s="14">
        <f>Разбивка_по_щитам!L1705</f>
        <v>0</v>
      </c>
      <c r="J1700" s="14">
        <f>Разбивка_по_щитам!M1705</f>
        <v>0</v>
      </c>
      <c r="K1700" s="14">
        <f>Разбивка_по_щитам!N1705</f>
        <v>0</v>
      </c>
      <c r="L1700" s="14"/>
      <c r="M1700" s="14">
        <f>Разбивка_по_щитам!P1705</f>
        <v>0</v>
      </c>
      <c r="N1700" s="14"/>
    </row>
    <row r="1701" spans="2:14" x14ac:dyDescent="0.2">
      <c r="B1701" s="14">
        <f>Разбивка_по_щитам!B1706</f>
        <v>0</v>
      </c>
      <c r="C1701" s="14">
        <f>Разбивка_по_щитам!C1706</f>
        <v>0</v>
      </c>
      <c r="D1701" s="14">
        <f>Разбивка_по_щитам!F1706</f>
        <v>0</v>
      </c>
      <c r="E1701" s="14">
        <f>Разбивка_по_щитам!H1706</f>
        <v>0</v>
      </c>
      <c r="F1701" s="14">
        <f>Разбивка_по_щитам!I1706</f>
        <v>0</v>
      </c>
      <c r="G1701" s="14">
        <f>Разбивка_по_щитам!J1706</f>
        <v>0</v>
      </c>
      <c r="H1701" s="14">
        <f>Разбивка_по_щитам!K1706</f>
        <v>0</v>
      </c>
      <c r="I1701" s="14">
        <f>Разбивка_по_щитам!L1706</f>
        <v>0</v>
      </c>
      <c r="J1701" s="14">
        <f>Разбивка_по_щитам!M1706</f>
        <v>0</v>
      </c>
      <c r="K1701" s="14">
        <f>Разбивка_по_щитам!N1706</f>
        <v>0</v>
      </c>
      <c r="L1701" s="14"/>
      <c r="M1701" s="14">
        <f>Разбивка_по_щитам!P1706</f>
        <v>0</v>
      </c>
      <c r="N1701" s="14"/>
    </row>
    <row r="1702" spans="2:14" x14ac:dyDescent="0.2">
      <c r="B1702" s="14">
        <f>Разбивка_по_щитам!B1707</f>
        <v>0</v>
      </c>
      <c r="C1702" s="14">
        <f>Разбивка_по_щитам!C1707</f>
        <v>0</v>
      </c>
      <c r="D1702" s="14">
        <f>Разбивка_по_щитам!F1707</f>
        <v>0</v>
      </c>
      <c r="E1702" s="14">
        <f>Разбивка_по_щитам!H1707</f>
        <v>0</v>
      </c>
      <c r="F1702" s="14">
        <f>Разбивка_по_щитам!I1707</f>
        <v>0</v>
      </c>
      <c r="G1702" s="14">
        <f>Разбивка_по_щитам!J1707</f>
        <v>0</v>
      </c>
      <c r="H1702" s="14">
        <f>Разбивка_по_щитам!K1707</f>
        <v>0</v>
      </c>
      <c r="I1702" s="14">
        <f>Разбивка_по_щитам!L1707</f>
        <v>0</v>
      </c>
      <c r="J1702" s="14">
        <f>Разбивка_по_щитам!M1707</f>
        <v>0</v>
      </c>
      <c r="K1702" s="14">
        <f>Разбивка_по_щитам!N1707</f>
        <v>0</v>
      </c>
      <c r="L1702" s="14"/>
      <c r="M1702" s="14">
        <f>Разбивка_по_щитам!P1707</f>
        <v>0</v>
      </c>
      <c r="N1702" s="14"/>
    </row>
    <row r="1703" spans="2:14" x14ac:dyDescent="0.2">
      <c r="B1703" s="14">
        <f>Разбивка_по_щитам!B1708</f>
        <v>0</v>
      </c>
      <c r="C1703" s="14">
        <f>Разбивка_по_щитам!C1708</f>
        <v>0</v>
      </c>
      <c r="D1703" s="14">
        <f>Разбивка_по_щитам!F1708</f>
        <v>0</v>
      </c>
      <c r="E1703" s="14">
        <f>Разбивка_по_щитам!H1708</f>
        <v>0</v>
      </c>
      <c r="F1703" s="14">
        <f>Разбивка_по_щитам!I1708</f>
        <v>0</v>
      </c>
      <c r="G1703" s="14">
        <f>Разбивка_по_щитам!J1708</f>
        <v>0</v>
      </c>
      <c r="H1703" s="14">
        <f>Разбивка_по_щитам!K1708</f>
        <v>0</v>
      </c>
      <c r="I1703" s="14">
        <f>Разбивка_по_щитам!L1708</f>
        <v>0</v>
      </c>
      <c r="J1703" s="14">
        <f>Разбивка_по_щитам!M1708</f>
        <v>0</v>
      </c>
      <c r="K1703" s="14">
        <f>Разбивка_по_щитам!N1708</f>
        <v>0</v>
      </c>
      <c r="L1703" s="14"/>
      <c r="M1703" s="14">
        <f>Разбивка_по_щитам!P1708</f>
        <v>0</v>
      </c>
      <c r="N1703" s="14"/>
    </row>
    <row r="1704" spans="2:14" x14ac:dyDescent="0.2">
      <c r="B1704" s="14">
        <f>Разбивка_по_щитам!B1709</f>
        <v>0</v>
      </c>
      <c r="C1704" s="14">
        <f>Разбивка_по_щитам!C1709</f>
        <v>0</v>
      </c>
      <c r="D1704" s="14">
        <f>Разбивка_по_щитам!F1709</f>
        <v>0</v>
      </c>
      <c r="E1704" s="14">
        <f>Разбивка_по_щитам!H1709</f>
        <v>0</v>
      </c>
      <c r="F1704" s="14">
        <f>Разбивка_по_щитам!I1709</f>
        <v>0</v>
      </c>
      <c r="G1704" s="14">
        <f>Разбивка_по_щитам!J1709</f>
        <v>0</v>
      </c>
      <c r="H1704" s="14">
        <f>Разбивка_по_щитам!K1709</f>
        <v>0</v>
      </c>
      <c r="I1704" s="14">
        <f>Разбивка_по_щитам!L1709</f>
        <v>0</v>
      </c>
      <c r="J1704" s="14">
        <f>Разбивка_по_щитам!M1709</f>
        <v>0</v>
      </c>
      <c r="K1704" s="14">
        <f>Разбивка_по_щитам!N1709</f>
        <v>0</v>
      </c>
      <c r="L1704" s="14"/>
      <c r="M1704" s="14">
        <f>Разбивка_по_щитам!P1709</f>
        <v>0</v>
      </c>
      <c r="N1704" s="14"/>
    </row>
    <row r="1705" spans="2:14" x14ac:dyDescent="0.2">
      <c r="B1705" s="14">
        <f>Разбивка_по_щитам!B1710</f>
        <v>0</v>
      </c>
      <c r="C1705" s="14">
        <f>Разбивка_по_щитам!C1710</f>
        <v>0</v>
      </c>
      <c r="D1705" s="14">
        <f>Разбивка_по_щитам!F1710</f>
        <v>0</v>
      </c>
      <c r="E1705" s="14">
        <f>Разбивка_по_щитам!H1710</f>
        <v>0</v>
      </c>
      <c r="F1705" s="14">
        <f>Разбивка_по_щитам!I1710</f>
        <v>0</v>
      </c>
      <c r="G1705" s="14">
        <f>Разбивка_по_щитам!J1710</f>
        <v>0</v>
      </c>
      <c r="H1705" s="14">
        <f>Разбивка_по_щитам!K1710</f>
        <v>0</v>
      </c>
      <c r="I1705" s="14">
        <f>Разбивка_по_щитам!L1710</f>
        <v>0</v>
      </c>
      <c r="J1705" s="14">
        <f>Разбивка_по_щитам!M1710</f>
        <v>0</v>
      </c>
      <c r="K1705" s="14">
        <f>Разбивка_по_щитам!N1710</f>
        <v>0</v>
      </c>
      <c r="L1705" s="14"/>
      <c r="M1705" s="14">
        <f>Разбивка_по_щитам!P1710</f>
        <v>0</v>
      </c>
      <c r="N1705" s="14"/>
    </row>
    <row r="1706" spans="2:14" x14ac:dyDescent="0.2">
      <c r="B1706" s="14">
        <f>Разбивка_по_щитам!B1711</f>
        <v>0</v>
      </c>
      <c r="C1706" s="14">
        <f>Разбивка_по_щитам!C1711</f>
        <v>0</v>
      </c>
      <c r="D1706" s="14">
        <f>Разбивка_по_щитам!F1711</f>
        <v>0</v>
      </c>
      <c r="E1706" s="14">
        <f>Разбивка_по_щитам!H1711</f>
        <v>0</v>
      </c>
      <c r="F1706" s="14">
        <f>Разбивка_по_щитам!I1711</f>
        <v>0</v>
      </c>
      <c r="G1706" s="14">
        <f>Разбивка_по_щитам!J1711</f>
        <v>0</v>
      </c>
      <c r="H1706" s="14">
        <f>Разбивка_по_щитам!K1711</f>
        <v>0</v>
      </c>
      <c r="I1706" s="14">
        <f>Разбивка_по_щитам!L1711</f>
        <v>0</v>
      </c>
      <c r="J1706" s="14">
        <f>Разбивка_по_щитам!M1711</f>
        <v>0</v>
      </c>
      <c r="K1706" s="14">
        <f>Разбивка_по_щитам!N1711</f>
        <v>0</v>
      </c>
      <c r="L1706" s="14"/>
      <c r="M1706" s="14">
        <f>Разбивка_по_щитам!P1711</f>
        <v>0</v>
      </c>
      <c r="N1706" s="14"/>
    </row>
    <row r="1707" spans="2:14" x14ac:dyDescent="0.2">
      <c r="B1707" s="14">
        <f>Разбивка_по_щитам!B1712</f>
        <v>0</v>
      </c>
      <c r="C1707" s="14">
        <f>Разбивка_по_щитам!C1712</f>
        <v>0</v>
      </c>
      <c r="D1707" s="14">
        <f>Разбивка_по_щитам!F1712</f>
        <v>0</v>
      </c>
      <c r="E1707" s="14">
        <f>Разбивка_по_щитам!H1712</f>
        <v>0</v>
      </c>
      <c r="F1707" s="14">
        <f>Разбивка_по_щитам!I1712</f>
        <v>0</v>
      </c>
      <c r="G1707" s="14">
        <f>Разбивка_по_щитам!J1712</f>
        <v>0</v>
      </c>
      <c r="H1707" s="14">
        <f>Разбивка_по_щитам!K1712</f>
        <v>0</v>
      </c>
      <c r="I1707" s="14">
        <f>Разбивка_по_щитам!L1712</f>
        <v>0</v>
      </c>
      <c r="J1707" s="14">
        <f>Разбивка_по_щитам!M1712</f>
        <v>0</v>
      </c>
      <c r="K1707" s="14">
        <f>Разбивка_по_щитам!N1712</f>
        <v>0</v>
      </c>
      <c r="L1707" s="14"/>
      <c r="M1707" s="14">
        <f>Разбивка_по_щитам!P1712</f>
        <v>0</v>
      </c>
      <c r="N1707" s="14"/>
    </row>
    <row r="1708" spans="2:14" x14ac:dyDescent="0.2">
      <c r="B1708" s="14">
        <f>Разбивка_по_щитам!B1713</f>
        <v>0</v>
      </c>
      <c r="C1708" s="14">
        <f>Разбивка_по_щитам!C1713</f>
        <v>0</v>
      </c>
      <c r="D1708" s="14">
        <f>Разбивка_по_щитам!F1713</f>
        <v>0</v>
      </c>
      <c r="E1708" s="14">
        <f>Разбивка_по_щитам!H1713</f>
        <v>0</v>
      </c>
      <c r="F1708" s="14">
        <f>Разбивка_по_щитам!I1713</f>
        <v>0</v>
      </c>
      <c r="G1708" s="14">
        <f>Разбивка_по_щитам!J1713</f>
        <v>0</v>
      </c>
      <c r="H1708" s="14">
        <f>Разбивка_по_щитам!K1713</f>
        <v>0</v>
      </c>
      <c r="I1708" s="14">
        <f>Разбивка_по_щитам!L1713</f>
        <v>0</v>
      </c>
      <c r="J1708" s="14">
        <f>Разбивка_по_щитам!M1713</f>
        <v>0</v>
      </c>
      <c r="K1708" s="14">
        <f>Разбивка_по_щитам!N1713</f>
        <v>0</v>
      </c>
      <c r="L1708" s="14"/>
      <c r="M1708" s="14">
        <f>Разбивка_по_щитам!P1713</f>
        <v>0</v>
      </c>
      <c r="N1708" s="14"/>
    </row>
    <row r="1709" spans="2:14" x14ac:dyDescent="0.2">
      <c r="B1709" s="14">
        <f>Разбивка_по_щитам!B1714</f>
        <v>0</v>
      </c>
      <c r="C1709" s="14">
        <f>Разбивка_по_щитам!C1714</f>
        <v>0</v>
      </c>
      <c r="D1709" s="14">
        <f>Разбивка_по_щитам!F1714</f>
        <v>0</v>
      </c>
      <c r="E1709" s="14">
        <f>Разбивка_по_щитам!H1714</f>
        <v>0</v>
      </c>
      <c r="F1709" s="14">
        <f>Разбивка_по_щитам!I1714</f>
        <v>0</v>
      </c>
      <c r="G1709" s="14">
        <f>Разбивка_по_щитам!J1714</f>
        <v>0</v>
      </c>
      <c r="H1709" s="14">
        <f>Разбивка_по_щитам!K1714</f>
        <v>0</v>
      </c>
      <c r="I1709" s="14">
        <f>Разбивка_по_щитам!L1714</f>
        <v>0</v>
      </c>
      <c r="J1709" s="14">
        <f>Разбивка_по_щитам!M1714</f>
        <v>0</v>
      </c>
      <c r="K1709" s="14">
        <f>Разбивка_по_щитам!N1714</f>
        <v>0</v>
      </c>
      <c r="L1709" s="14"/>
      <c r="M1709" s="14">
        <f>Разбивка_по_щитам!P1714</f>
        <v>0</v>
      </c>
      <c r="N1709" s="14"/>
    </row>
    <row r="1710" spans="2:14" x14ac:dyDescent="0.2">
      <c r="B1710" s="14">
        <f>Разбивка_по_щитам!B1715</f>
        <v>0</v>
      </c>
      <c r="C1710" s="14">
        <f>Разбивка_по_щитам!C1715</f>
        <v>0</v>
      </c>
      <c r="D1710" s="14">
        <f>Разбивка_по_щитам!F1715</f>
        <v>0</v>
      </c>
      <c r="E1710" s="14">
        <f>Разбивка_по_щитам!H1715</f>
        <v>0</v>
      </c>
      <c r="F1710" s="14">
        <f>Разбивка_по_щитам!I1715</f>
        <v>0</v>
      </c>
      <c r="G1710" s="14">
        <f>Разбивка_по_щитам!J1715</f>
        <v>0</v>
      </c>
      <c r="H1710" s="14">
        <f>Разбивка_по_щитам!K1715</f>
        <v>0</v>
      </c>
      <c r="I1710" s="14">
        <f>Разбивка_по_щитам!L1715</f>
        <v>0</v>
      </c>
      <c r="J1710" s="14">
        <f>Разбивка_по_щитам!M1715</f>
        <v>0</v>
      </c>
      <c r="K1710" s="14">
        <f>Разбивка_по_щитам!N1715</f>
        <v>0</v>
      </c>
      <c r="L1710" s="14"/>
      <c r="M1710" s="14">
        <f>Разбивка_по_щитам!P1715</f>
        <v>0</v>
      </c>
      <c r="N1710" s="14"/>
    </row>
    <row r="1711" spans="2:14" x14ac:dyDescent="0.2">
      <c r="B1711" s="14">
        <f>Разбивка_по_щитам!B1716</f>
        <v>0</v>
      </c>
      <c r="C1711" s="14">
        <f>Разбивка_по_щитам!C1716</f>
        <v>0</v>
      </c>
      <c r="D1711" s="14">
        <f>Разбивка_по_щитам!F1716</f>
        <v>0</v>
      </c>
      <c r="E1711" s="14">
        <f>Разбивка_по_щитам!H1716</f>
        <v>0</v>
      </c>
      <c r="F1711" s="14">
        <f>Разбивка_по_щитам!I1716</f>
        <v>0</v>
      </c>
      <c r="G1711" s="14">
        <f>Разбивка_по_щитам!J1716</f>
        <v>0</v>
      </c>
      <c r="H1711" s="14">
        <f>Разбивка_по_щитам!K1716</f>
        <v>0</v>
      </c>
      <c r="I1711" s="14">
        <f>Разбивка_по_щитам!L1716</f>
        <v>0</v>
      </c>
      <c r="J1711" s="14">
        <f>Разбивка_по_щитам!M1716</f>
        <v>0</v>
      </c>
      <c r="K1711" s="14">
        <f>Разбивка_по_щитам!N1716</f>
        <v>0</v>
      </c>
      <c r="L1711" s="14"/>
      <c r="M1711" s="14">
        <f>Разбивка_по_щитам!P1716</f>
        <v>0</v>
      </c>
      <c r="N1711" s="14"/>
    </row>
    <row r="1712" spans="2:14" x14ac:dyDescent="0.2">
      <c r="B1712" s="14">
        <f>Разбивка_по_щитам!B1717</f>
        <v>0</v>
      </c>
      <c r="C1712" s="14">
        <f>Разбивка_по_щитам!C1717</f>
        <v>0</v>
      </c>
      <c r="D1712" s="14">
        <f>Разбивка_по_щитам!F1717</f>
        <v>0</v>
      </c>
      <c r="E1712" s="14">
        <f>Разбивка_по_щитам!H1717</f>
        <v>0</v>
      </c>
      <c r="F1712" s="14">
        <f>Разбивка_по_щитам!I1717</f>
        <v>0</v>
      </c>
      <c r="G1712" s="14">
        <f>Разбивка_по_щитам!J1717</f>
        <v>0</v>
      </c>
      <c r="H1712" s="14">
        <f>Разбивка_по_щитам!K1717</f>
        <v>0</v>
      </c>
      <c r="I1712" s="14">
        <f>Разбивка_по_щитам!L1717</f>
        <v>0</v>
      </c>
      <c r="J1712" s="14">
        <f>Разбивка_по_щитам!M1717</f>
        <v>0</v>
      </c>
      <c r="K1712" s="14">
        <f>Разбивка_по_щитам!N1717</f>
        <v>0</v>
      </c>
      <c r="L1712" s="14"/>
      <c r="M1712" s="14">
        <f>Разбивка_по_щитам!P1717</f>
        <v>0</v>
      </c>
      <c r="N1712" s="14"/>
    </row>
    <row r="1713" spans="2:14" x14ac:dyDescent="0.2">
      <c r="B1713" s="14">
        <f>Разбивка_по_щитам!B1718</f>
        <v>0</v>
      </c>
      <c r="C1713" s="14">
        <f>Разбивка_по_щитам!C1718</f>
        <v>0</v>
      </c>
      <c r="D1713" s="14">
        <f>Разбивка_по_щитам!F1718</f>
        <v>0</v>
      </c>
      <c r="E1713" s="14">
        <f>Разбивка_по_щитам!H1718</f>
        <v>0</v>
      </c>
      <c r="F1713" s="14">
        <f>Разбивка_по_щитам!I1718</f>
        <v>0</v>
      </c>
      <c r="G1713" s="14">
        <f>Разбивка_по_щитам!J1718</f>
        <v>0</v>
      </c>
      <c r="H1713" s="14">
        <f>Разбивка_по_щитам!K1718</f>
        <v>0</v>
      </c>
      <c r="I1713" s="14">
        <f>Разбивка_по_щитам!L1718</f>
        <v>0</v>
      </c>
      <c r="J1713" s="14">
        <f>Разбивка_по_щитам!M1718</f>
        <v>0</v>
      </c>
      <c r="K1713" s="14">
        <f>Разбивка_по_щитам!N1718</f>
        <v>0</v>
      </c>
      <c r="L1713" s="14"/>
      <c r="M1713" s="14">
        <f>Разбивка_по_щитам!P1718</f>
        <v>0</v>
      </c>
      <c r="N1713" s="14"/>
    </row>
    <row r="1714" spans="2:14" x14ac:dyDescent="0.2">
      <c r="B1714" s="14">
        <f>Разбивка_по_щитам!B1719</f>
        <v>0</v>
      </c>
      <c r="C1714" s="14">
        <f>Разбивка_по_щитам!C1719</f>
        <v>0</v>
      </c>
      <c r="D1714" s="14">
        <f>Разбивка_по_щитам!F1719</f>
        <v>0</v>
      </c>
      <c r="E1714" s="14">
        <f>Разбивка_по_щитам!H1719</f>
        <v>0</v>
      </c>
      <c r="F1714" s="14">
        <f>Разбивка_по_щитам!I1719</f>
        <v>0</v>
      </c>
      <c r="G1714" s="14">
        <f>Разбивка_по_щитам!J1719</f>
        <v>0</v>
      </c>
      <c r="H1714" s="14">
        <f>Разбивка_по_щитам!K1719</f>
        <v>0</v>
      </c>
      <c r="I1714" s="14">
        <f>Разбивка_по_щитам!L1719</f>
        <v>0</v>
      </c>
      <c r="J1714" s="14">
        <f>Разбивка_по_щитам!M1719</f>
        <v>0</v>
      </c>
      <c r="K1714" s="14">
        <f>Разбивка_по_щитам!N1719</f>
        <v>0</v>
      </c>
      <c r="L1714" s="14"/>
      <c r="M1714" s="14">
        <f>Разбивка_по_щитам!P1719</f>
        <v>0</v>
      </c>
      <c r="N1714" s="14"/>
    </row>
    <row r="1715" spans="2:14" x14ac:dyDescent="0.2">
      <c r="B1715" s="14">
        <f>Разбивка_по_щитам!B1720</f>
        <v>0</v>
      </c>
      <c r="C1715" s="14">
        <f>Разбивка_по_щитам!C1720</f>
        <v>0</v>
      </c>
      <c r="D1715" s="14">
        <f>Разбивка_по_щитам!F1720</f>
        <v>0</v>
      </c>
      <c r="E1715" s="14">
        <f>Разбивка_по_щитам!H1720</f>
        <v>0</v>
      </c>
      <c r="F1715" s="14">
        <f>Разбивка_по_щитам!I1720</f>
        <v>0</v>
      </c>
      <c r="G1715" s="14">
        <f>Разбивка_по_щитам!J1720</f>
        <v>0</v>
      </c>
      <c r="H1715" s="14">
        <f>Разбивка_по_щитам!K1720</f>
        <v>0</v>
      </c>
      <c r="I1715" s="14">
        <f>Разбивка_по_щитам!L1720</f>
        <v>0</v>
      </c>
      <c r="J1715" s="14">
        <f>Разбивка_по_щитам!M1720</f>
        <v>0</v>
      </c>
      <c r="K1715" s="14">
        <f>Разбивка_по_щитам!N1720</f>
        <v>0</v>
      </c>
      <c r="L1715" s="14"/>
      <c r="M1715" s="14">
        <f>Разбивка_по_щитам!P1720</f>
        <v>0</v>
      </c>
      <c r="N1715" s="14"/>
    </row>
    <row r="1716" spans="2:14" x14ac:dyDescent="0.2">
      <c r="B1716" s="14">
        <f>Разбивка_по_щитам!B1721</f>
        <v>0</v>
      </c>
      <c r="C1716" s="14">
        <f>Разбивка_по_щитам!C1721</f>
        <v>0</v>
      </c>
      <c r="D1716" s="14">
        <f>Разбивка_по_щитам!F1721</f>
        <v>0</v>
      </c>
      <c r="E1716" s="14">
        <f>Разбивка_по_щитам!H1721</f>
        <v>0</v>
      </c>
      <c r="F1716" s="14">
        <f>Разбивка_по_щитам!I1721</f>
        <v>0</v>
      </c>
      <c r="G1716" s="14">
        <f>Разбивка_по_щитам!J1721</f>
        <v>0</v>
      </c>
      <c r="H1716" s="14">
        <f>Разбивка_по_щитам!K1721</f>
        <v>0</v>
      </c>
      <c r="I1716" s="14">
        <f>Разбивка_по_щитам!L1721</f>
        <v>0</v>
      </c>
      <c r="J1716" s="14">
        <f>Разбивка_по_щитам!M1721</f>
        <v>0</v>
      </c>
      <c r="K1716" s="14">
        <f>Разбивка_по_щитам!N1721</f>
        <v>0</v>
      </c>
      <c r="L1716" s="14"/>
      <c r="M1716" s="14">
        <f>Разбивка_по_щитам!P1721</f>
        <v>0</v>
      </c>
      <c r="N1716" s="14"/>
    </row>
    <row r="1717" spans="2:14" x14ac:dyDescent="0.2">
      <c r="B1717" s="14">
        <f>Разбивка_по_щитам!B1722</f>
        <v>0</v>
      </c>
      <c r="C1717" s="14">
        <f>Разбивка_по_щитам!C1722</f>
        <v>0</v>
      </c>
      <c r="D1717" s="14">
        <f>Разбивка_по_щитам!F1722</f>
        <v>0</v>
      </c>
      <c r="E1717" s="14">
        <f>Разбивка_по_щитам!H1722</f>
        <v>0</v>
      </c>
      <c r="F1717" s="14">
        <f>Разбивка_по_щитам!I1722</f>
        <v>0</v>
      </c>
      <c r="G1717" s="14">
        <f>Разбивка_по_щитам!J1722</f>
        <v>0</v>
      </c>
      <c r="H1717" s="14">
        <f>Разбивка_по_щитам!K1722</f>
        <v>0</v>
      </c>
      <c r="I1717" s="14">
        <f>Разбивка_по_щитам!L1722</f>
        <v>0</v>
      </c>
      <c r="J1717" s="14">
        <f>Разбивка_по_щитам!M1722</f>
        <v>0</v>
      </c>
      <c r="K1717" s="14">
        <f>Разбивка_по_щитам!N1722</f>
        <v>0</v>
      </c>
      <c r="L1717" s="14"/>
      <c r="M1717" s="14">
        <f>Разбивка_по_щитам!P1722</f>
        <v>0</v>
      </c>
      <c r="N1717" s="14"/>
    </row>
    <row r="1718" spans="2:14" x14ac:dyDescent="0.2">
      <c r="B1718" s="14">
        <f>Разбивка_по_щитам!B1723</f>
        <v>0</v>
      </c>
      <c r="C1718" s="14">
        <f>Разбивка_по_щитам!C1723</f>
        <v>0</v>
      </c>
      <c r="D1718" s="14">
        <f>Разбивка_по_щитам!F1723</f>
        <v>0</v>
      </c>
      <c r="E1718" s="14">
        <f>Разбивка_по_щитам!H1723</f>
        <v>0</v>
      </c>
      <c r="F1718" s="14">
        <f>Разбивка_по_щитам!I1723</f>
        <v>0</v>
      </c>
      <c r="G1718" s="14">
        <f>Разбивка_по_щитам!J1723</f>
        <v>0</v>
      </c>
      <c r="H1718" s="14">
        <f>Разбивка_по_щитам!K1723</f>
        <v>0</v>
      </c>
      <c r="I1718" s="14">
        <f>Разбивка_по_щитам!L1723</f>
        <v>0</v>
      </c>
      <c r="J1718" s="14">
        <f>Разбивка_по_щитам!M1723</f>
        <v>0</v>
      </c>
      <c r="K1718" s="14">
        <f>Разбивка_по_щитам!N1723</f>
        <v>0</v>
      </c>
      <c r="L1718" s="14"/>
      <c r="M1718" s="14">
        <f>Разбивка_по_щитам!P1723</f>
        <v>0</v>
      </c>
      <c r="N1718" s="14"/>
    </row>
    <row r="1719" spans="2:14" x14ac:dyDescent="0.2">
      <c r="B1719" s="14">
        <f>Разбивка_по_щитам!B1724</f>
        <v>0</v>
      </c>
      <c r="C1719" s="14">
        <f>Разбивка_по_щитам!C1724</f>
        <v>0</v>
      </c>
      <c r="D1719" s="14">
        <f>Разбивка_по_щитам!F1724</f>
        <v>0</v>
      </c>
      <c r="E1719" s="14">
        <f>Разбивка_по_щитам!H1724</f>
        <v>0</v>
      </c>
      <c r="F1719" s="14">
        <f>Разбивка_по_щитам!I1724</f>
        <v>0</v>
      </c>
      <c r="G1719" s="14">
        <f>Разбивка_по_щитам!J1724</f>
        <v>0</v>
      </c>
      <c r="H1719" s="14">
        <f>Разбивка_по_щитам!K1724</f>
        <v>0</v>
      </c>
      <c r="I1719" s="14">
        <f>Разбивка_по_щитам!L1724</f>
        <v>0</v>
      </c>
      <c r="J1719" s="14">
        <f>Разбивка_по_щитам!M1724</f>
        <v>0</v>
      </c>
      <c r="K1719" s="14">
        <f>Разбивка_по_щитам!N1724</f>
        <v>0</v>
      </c>
      <c r="L1719" s="14"/>
      <c r="M1719" s="14">
        <f>Разбивка_по_щитам!P1724</f>
        <v>0</v>
      </c>
      <c r="N1719" s="14"/>
    </row>
    <row r="1720" spans="2:14" x14ac:dyDescent="0.2">
      <c r="B1720" s="14">
        <f>Разбивка_по_щитам!B1725</f>
        <v>0</v>
      </c>
      <c r="C1720" s="14">
        <f>Разбивка_по_щитам!C1725</f>
        <v>0</v>
      </c>
      <c r="D1720" s="14">
        <f>Разбивка_по_щитам!F1725</f>
        <v>0</v>
      </c>
      <c r="E1720" s="14">
        <f>Разбивка_по_щитам!H1725</f>
        <v>0</v>
      </c>
      <c r="F1720" s="14">
        <f>Разбивка_по_щитам!I1725</f>
        <v>0</v>
      </c>
      <c r="G1720" s="14">
        <f>Разбивка_по_щитам!J1725</f>
        <v>0</v>
      </c>
      <c r="H1720" s="14">
        <f>Разбивка_по_щитам!K1725</f>
        <v>0</v>
      </c>
      <c r="I1720" s="14">
        <f>Разбивка_по_щитам!L1725</f>
        <v>0</v>
      </c>
      <c r="J1720" s="14">
        <f>Разбивка_по_щитам!M1725</f>
        <v>0</v>
      </c>
      <c r="K1720" s="14">
        <f>Разбивка_по_щитам!N1725</f>
        <v>0</v>
      </c>
      <c r="L1720" s="14"/>
      <c r="M1720" s="14">
        <f>Разбивка_по_щитам!P1725</f>
        <v>0</v>
      </c>
      <c r="N1720" s="14"/>
    </row>
    <row r="1721" spans="2:14" x14ac:dyDescent="0.2">
      <c r="B1721" s="14">
        <f>Разбивка_по_щитам!B1726</f>
        <v>0</v>
      </c>
      <c r="C1721" s="14">
        <f>Разбивка_по_щитам!C1726</f>
        <v>0</v>
      </c>
      <c r="D1721" s="14">
        <f>Разбивка_по_щитам!F1726</f>
        <v>0</v>
      </c>
      <c r="E1721" s="14">
        <f>Разбивка_по_щитам!H1726</f>
        <v>0</v>
      </c>
      <c r="F1721" s="14">
        <f>Разбивка_по_щитам!I1726</f>
        <v>0</v>
      </c>
      <c r="G1721" s="14">
        <f>Разбивка_по_щитам!J1726</f>
        <v>0</v>
      </c>
      <c r="H1721" s="14">
        <f>Разбивка_по_щитам!K1726</f>
        <v>0</v>
      </c>
      <c r="I1721" s="14">
        <f>Разбивка_по_щитам!L1726</f>
        <v>0</v>
      </c>
      <c r="J1721" s="14">
        <f>Разбивка_по_щитам!M1726</f>
        <v>0</v>
      </c>
      <c r="K1721" s="14">
        <f>Разбивка_по_щитам!N1726</f>
        <v>0</v>
      </c>
      <c r="L1721" s="14"/>
      <c r="M1721" s="14">
        <f>Разбивка_по_щитам!P1726</f>
        <v>0</v>
      </c>
      <c r="N1721" s="14"/>
    </row>
    <row r="1722" spans="2:14" x14ac:dyDescent="0.2">
      <c r="B1722" s="14">
        <f>Разбивка_по_щитам!B1727</f>
        <v>0</v>
      </c>
      <c r="C1722" s="14">
        <f>Разбивка_по_щитам!C1727</f>
        <v>0</v>
      </c>
      <c r="D1722" s="14">
        <f>Разбивка_по_щитам!F1727</f>
        <v>0</v>
      </c>
      <c r="E1722" s="14">
        <f>Разбивка_по_щитам!H1727</f>
        <v>0</v>
      </c>
      <c r="F1722" s="14">
        <f>Разбивка_по_щитам!I1727</f>
        <v>0</v>
      </c>
      <c r="G1722" s="14">
        <f>Разбивка_по_щитам!J1727</f>
        <v>0</v>
      </c>
      <c r="H1722" s="14">
        <f>Разбивка_по_щитам!K1727</f>
        <v>0</v>
      </c>
      <c r="I1722" s="14">
        <f>Разбивка_по_щитам!L1727</f>
        <v>0</v>
      </c>
      <c r="J1722" s="14">
        <f>Разбивка_по_щитам!M1727</f>
        <v>0</v>
      </c>
      <c r="K1722" s="14">
        <f>Разбивка_по_щитам!N1727</f>
        <v>0</v>
      </c>
      <c r="L1722" s="14"/>
      <c r="M1722" s="14">
        <f>Разбивка_по_щитам!P1727</f>
        <v>0</v>
      </c>
      <c r="N1722" s="14"/>
    </row>
    <row r="1723" spans="2:14" x14ac:dyDescent="0.2">
      <c r="B1723" s="14">
        <f>Разбивка_по_щитам!B1728</f>
        <v>0</v>
      </c>
      <c r="C1723" s="14">
        <f>Разбивка_по_щитам!C1728</f>
        <v>0</v>
      </c>
      <c r="D1723" s="14">
        <f>Разбивка_по_щитам!F1728</f>
        <v>0</v>
      </c>
      <c r="E1723" s="14">
        <f>Разбивка_по_щитам!H1728</f>
        <v>0</v>
      </c>
      <c r="F1723" s="14">
        <f>Разбивка_по_щитам!I1728</f>
        <v>0</v>
      </c>
      <c r="G1723" s="14">
        <f>Разбивка_по_щитам!J1728</f>
        <v>0</v>
      </c>
      <c r="H1723" s="14">
        <f>Разбивка_по_щитам!K1728</f>
        <v>0</v>
      </c>
      <c r="I1723" s="14">
        <f>Разбивка_по_щитам!L1728</f>
        <v>0</v>
      </c>
      <c r="J1723" s="14">
        <f>Разбивка_по_щитам!M1728</f>
        <v>0</v>
      </c>
      <c r="K1723" s="14">
        <f>Разбивка_по_щитам!N1728</f>
        <v>0</v>
      </c>
      <c r="L1723" s="14"/>
      <c r="M1723" s="14">
        <f>Разбивка_по_щитам!P1728</f>
        <v>0</v>
      </c>
      <c r="N1723" s="14"/>
    </row>
    <row r="1724" spans="2:14" x14ac:dyDescent="0.2">
      <c r="B1724" s="14">
        <f>Разбивка_по_щитам!B1729</f>
        <v>0</v>
      </c>
      <c r="C1724" s="14">
        <f>Разбивка_по_щитам!C1729</f>
        <v>0</v>
      </c>
      <c r="D1724" s="14">
        <f>Разбивка_по_щитам!F1729</f>
        <v>0</v>
      </c>
      <c r="E1724" s="14">
        <f>Разбивка_по_щитам!H1729</f>
        <v>0</v>
      </c>
      <c r="F1724" s="14">
        <f>Разбивка_по_щитам!I1729</f>
        <v>0</v>
      </c>
      <c r="G1724" s="14">
        <f>Разбивка_по_щитам!J1729</f>
        <v>0</v>
      </c>
      <c r="H1724" s="14">
        <f>Разбивка_по_щитам!K1729</f>
        <v>0</v>
      </c>
      <c r="I1724" s="14">
        <f>Разбивка_по_щитам!L1729</f>
        <v>0</v>
      </c>
      <c r="J1724" s="14">
        <f>Разбивка_по_щитам!M1729</f>
        <v>0</v>
      </c>
      <c r="K1724" s="14">
        <f>Разбивка_по_щитам!N1729</f>
        <v>0</v>
      </c>
      <c r="L1724" s="14"/>
      <c r="M1724" s="14">
        <f>Разбивка_по_щитам!P1729</f>
        <v>0</v>
      </c>
      <c r="N1724" s="14"/>
    </row>
    <row r="1725" spans="2:14" x14ac:dyDescent="0.2">
      <c r="B1725" s="14">
        <f>Разбивка_по_щитам!B1730</f>
        <v>0</v>
      </c>
      <c r="C1725" s="14">
        <f>Разбивка_по_щитам!C1730</f>
        <v>0</v>
      </c>
      <c r="D1725" s="14">
        <f>Разбивка_по_щитам!F1730</f>
        <v>0</v>
      </c>
      <c r="E1725" s="14">
        <f>Разбивка_по_щитам!H1730</f>
        <v>0</v>
      </c>
      <c r="F1725" s="14">
        <f>Разбивка_по_щитам!I1730</f>
        <v>0</v>
      </c>
      <c r="G1725" s="14">
        <f>Разбивка_по_щитам!J1730</f>
        <v>0</v>
      </c>
      <c r="H1725" s="14">
        <f>Разбивка_по_щитам!K1730</f>
        <v>0</v>
      </c>
      <c r="I1725" s="14">
        <f>Разбивка_по_щитам!L1730</f>
        <v>0</v>
      </c>
      <c r="J1725" s="14">
        <f>Разбивка_по_щитам!M1730</f>
        <v>0</v>
      </c>
      <c r="K1725" s="14">
        <f>Разбивка_по_щитам!N1730</f>
        <v>0</v>
      </c>
      <c r="L1725" s="14"/>
      <c r="M1725" s="14">
        <f>Разбивка_по_щитам!P1730</f>
        <v>0</v>
      </c>
      <c r="N1725" s="14"/>
    </row>
    <row r="1726" spans="2:14" x14ac:dyDescent="0.2">
      <c r="B1726" s="14">
        <f>Разбивка_по_щитам!B1731</f>
        <v>0</v>
      </c>
      <c r="C1726" s="14">
        <f>Разбивка_по_щитам!C1731</f>
        <v>0</v>
      </c>
      <c r="D1726" s="14">
        <f>Разбивка_по_щитам!F1731</f>
        <v>0</v>
      </c>
      <c r="E1726" s="14">
        <f>Разбивка_по_щитам!H1731</f>
        <v>0</v>
      </c>
      <c r="F1726" s="14">
        <f>Разбивка_по_щитам!I1731</f>
        <v>0</v>
      </c>
      <c r="G1726" s="14">
        <f>Разбивка_по_щитам!J1731</f>
        <v>0</v>
      </c>
      <c r="H1726" s="14">
        <f>Разбивка_по_щитам!K1731</f>
        <v>0</v>
      </c>
      <c r="I1726" s="14">
        <f>Разбивка_по_щитам!L1731</f>
        <v>0</v>
      </c>
      <c r="J1726" s="14">
        <f>Разбивка_по_щитам!M1731</f>
        <v>0</v>
      </c>
      <c r="K1726" s="14">
        <f>Разбивка_по_щитам!N1731</f>
        <v>0</v>
      </c>
      <c r="L1726" s="14"/>
      <c r="M1726" s="14">
        <f>Разбивка_по_щитам!P1731</f>
        <v>0</v>
      </c>
      <c r="N1726" s="14"/>
    </row>
    <row r="1727" spans="2:14" x14ac:dyDescent="0.2">
      <c r="B1727" s="14">
        <f>Разбивка_по_щитам!B1732</f>
        <v>0</v>
      </c>
      <c r="C1727" s="14">
        <f>Разбивка_по_щитам!C1732</f>
        <v>0</v>
      </c>
      <c r="D1727" s="14">
        <f>Разбивка_по_щитам!F1732</f>
        <v>0</v>
      </c>
      <c r="E1727" s="14">
        <f>Разбивка_по_щитам!H1732</f>
        <v>0</v>
      </c>
      <c r="F1727" s="14">
        <f>Разбивка_по_щитам!I1732</f>
        <v>0</v>
      </c>
      <c r="G1727" s="14">
        <f>Разбивка_по_щитам!J1732</f>
        <v>0</v>
      </c>
      <c r="H1727" s="14">
        <f>Разбивка_по_щитам!K1732</f>
        <v>0</v>
      </c>
      <c r="I1727" s="14">
        <f>Разбивка_по_щитам!L1732</f>
        <v>0</v>
      </c>
      <c r="J1727" s="14">
        <f>Разбивка_по_щитам!M1732</f>
        <v>0</v>
      </c>
      <c r="K1727" s="14">
        <f>Разбивка_по_щитам!N1732</f>
        <v>0</v>
      </c>
      <c r="L1727" s="14"/>
      <c r="M1727" s="14">
        <f>Разбивка_по_щитам!P1732</f>
        <v>0</v>
      </c>
      <c r="N1727" s="14"/>
    </row>
    <row r="1728" spans="2:14" x14ac:dyDescent="0.2">
      <c r="B1728" s="14">
        <f>Разбивка_по_щитам!B1733</f>
        <v>0</v>
      </c>
      <c r="C1728" s="14">
        <f>Разбивка_по_щитам!C1733</f>
        <v>0</v>
      </c>
      <c r="D1728" s="14">
        <f>Разбивка_по_щитам!F1733</f>
        <v>0</v>
      </c>
      <c r="E1728" s="14">
        <f>Разбивка_по_щитам!H1733</f>
        <v>0</v>
      </c>
      <c r="F1728" s="14">
        <f>Разбивка_по_щитам!I1733</f>
        <v>0</v>
      </c>
      <c r="G1728" s="14">
        <f>Разбивка_по_щитам!J1733</f>
        <v>0</v>
      </c>
      <c r="H1728" s="14">
        <f>Разбивка_по_щитам!K1733</f>
        <v>0</v>
      </c>
      <c r="I1728" s="14">
        <f>Разбивка_по_щитам!L1733</f>
        <v>0</v>
      </c>
      <c r="J1728" s="14">
        <f>Разбивка_по_щитам!M1733</f>
        <v>0</v>
      </c>
      <c r="K1728" s="14">
        <f>Разбивка_по_щитам!N1733</f>
        <v>0</v>
      </c>
      <c r="L1728" s="14"/>
      <c r="M1728" s="14">
        <f>Разбивка_по_щитам!P1733</f>
        <v>0</v>
      </c>
      <c r="N1728" s="14"/>
    </row>
    <row r="1729" spans="2:14" x14ac:dyDescent="0.2">
      <c r="B1729" s="14">
        <f>Разбивка_по_щитам!B1734</f>
        <v>0</v>
      </c>
      <c r="C1729" s="14">
        <f>Разбивка_по_щитам!C1734</f>
        <v>0</v>
      </c>
      <c r="D1729" s="14">
        <f>Разбивка_по_щитам!F1734</f>
        <v>0</v>
      </c>
      <c r="E1729" s="14">
        <f>Разбивка_по_щитам!H1734</f>
        <v>0</v>
      </c>
      <c r="F1729" s="14">
        <f>Разбивка_по_щитам!I1734</f>
        <v>0</v>
      </c>
      <c r="G1729" s="14">
        <f>Разбивка_по_щитам!J1734</f>
        <v>0</v>
      </c>
      <c r="H1729" s="14">
        <f>Разбивка_по_щитам!K1734</f>
        <v>0</v>
      </c>
      <c r="I1729" s="14">
        <f>Разбивка_по_щитам!L1734</f>
        <v>0</v>
      </c>
      <c r="J1729" s="14">
        <f>Разбивка_по_щитам!M1734</f>
        <v>0</v>
      </c>
      <c r="K1729" s="14">
        <f>Разбивка_по_щитам!N1734</f>
        <v>0</v>
      </c>
      <c r="L1729" s="14"/>
      <c r="M1729" s="14">
        <f>Разбивка_по_щитам!P1734</f>
        <v>0</v>
      </c>
      <c r="N1729" s="14"/>
    </row>
    <row r="1730" spans="2:14" x14ac:dyDescent="0.2">
      <c r="B1730" s="14">
        <f>Разбивка_по_щитам!B1735</f>
        <v>0</v>
      </c>
      <c r="C1730" s="14">
        <f>Разбивка_по_щитам!C1735</f>
        <v>0</v>
      </c>
      <c r="D1730" s="14">
        <f>Разбивка_по_щитам!F1735</f>
        <v>0</v>
      </c>
      <c r="E1730" s="14">
        <f>Разбивка_по_щитам!H1735</f>
        <v>0</v>
      </c>
      <c r="F1730" s="14">
        <f>Разбивка_по_щитам!I1735</f>
        <v>0</v>
      </c>
      <c r="G1730" s="14">
        <f>Разбивка_по_щитам!J1735</f>
        <v>0</v>
      </c>
      <c r="H1730" s="14">
        <f>Разбивка_по_щитам!K1735</f>
        <v>0</v>
      </c>
      <c r="I1730" s="14">
        <f>Разбивка_по_щитам!L1735</f>
        <v>0</v>
      </c>
      <c r="J1730" s="14">
        <f>Разбивка_по_щитам!M1735</f>
        <v>0</v>
      </c>
      <c r="K1730" s="14">
        <f>Разбивка_по_щитам!N1735</f>
        <v>0</v>
      </c>
      <c r="L1730" s="14"/>
      <c r="M1730" s="14">
        <f>Разбивка_по_щитам!P1735</f>
        <v>0</v>
      </c>
      <c r="N1730" s="14"/>
    </row>
    <row r="1731" spans="2:14" x14ac:dyDescent="0.2">
      <c r="B1731" s="14">
        <f>Разбивка_по_щитам!B1736</f>
        <v>0</v>
      </c>
      <c r="C1731" s="14">
        <f>Разбивка_по_щитам!C1736</f>
        <v>0</v>
      </c>
      <c r="D1731" s="14">
        <f>Разбивка_по_щитам!F1736</f>
        <v>0</v>
      </c>
      <c r="E1731" s="14">
        <f>Разбивка_по_щитам!H1736</f>
        <v>0</v>
      </c>
      <c r="F1731" s="14">
        <f>Разбивка_по_щитам!I1736</f>
        <v>0</v>
      </c>
      <c r="G1731" s="14">
        <f>Разбивка_по_щитам!J1736</f>
        <v>0</v>
      </c>
      <c r="H1731" s="14">
        <f>Разбивка_по_щитам!K1736</f>
        <v>0</v>
      </c>
      <c r="I1731" s="14">
        <f>Разбивка_по_щитам!L1736</f>
        <v>0</v>
      </c>
      <c r="J1731" s="14">
        <f>Разбивка_по_щитам!M1736</f>
        <v>0</v>
      </c>
      <c r="K1731" s="14">
        <f>Разбивка_по_щитам!N1736</f>
        <v>0</v>
      </c>
      <c r="L1731" s="14"/>
      <c r="M1731" s="14">
        <f>Разбивка_по_щитам!P1736</f>
        <v>0</v>
      </c>
      <c r="N1731" s="14"/>
    </row>
    <row r="1732" spans="2:14" x14ac:dyDescent="0.2">
      <c r="B1732" s="14">
        <f>Разбивка_по_щитам!B1737</f>
        <v>0</v>
      </c>
      <c r="C1732" s="14">
        <f>Разбивка_по_щитам!C1737</f>
        <v>0</v>
      </c>
      <c r="D1732" s="14">
        <f>Разбивка_по_щитам!F1737</f>
        <v>0</v>
      </c>
      <c r="E1732" s="14">
        <f>Разбивка_по_щитам!H1737</f>
        <v>0</v>
      </c>
      <c r="F1732" s="14">
        <f>Разбивка_по_щитам!I1737</f>
        <v>0</v>
      </c>
      <c r="G1732" s="14">
        <f>Разбивка_по_щитам!J1737</f>
        <v>0</v>
      </c>
      <c r="H1732" s="14">
        <f>Разбивка_по_щитам!K1737</f>
        <v>0</v>
      </c>
      <c r="I1732" s="14">
        <f>Разбивка_по_щитам!L1737</f>
        <v>0</v>
      </c>
      <c r="J1732" s="14">
        <f>Разбивка_по_щитам!M1737</f>
        <v>0</v>
      </c>
      <c r="K1732" s="14">
        <f>Разбивка_по_щитам!N1737</f>
        <v>0</v>
      </c>
      <c r="L1732" s="14"/>
      <c r="M1732" s="14">
        <f>Разбивка_по_щитам!P1737</f>
        <v>0</v>
      </c>
      <c r="N1732" s="14"/>
    </row>
    <row r="1733" spans="2:14" x14ac:dyDescent="0.2">
      <c r="B1733" s="14">
        <f>Разбивка_по_щитам!B1738</f>
        <v>0</v>
      </c>
      <c r="C1733" s="14">
        <f>Разбивка_по_щитам!C1738</f>
        <v>0</v>
      </c>
      <c r="D1733" s="14">
        <f>Разбивка_по_щитам!F1738</f>
        <v>0</v>
      </c>
      <c r="E1733" s="14">
        <f>Разбивка_по_щитам!H1738</f>
        <v>0</v>
      </c>
      <c r="F1733" s="14">
        <f>Разбивка_по_щитам!I1738</f>
        <v>0</v>
      </c>
      <c r="G1733" s="14">
        <f>Разбивка_по_щитам!J1738</f>
        <v>0</v>
      </c>
      <c r="H1733" s="14">
        <f>Разбивка_по_щитам!K1738</f>
        <v>0</v>
      </c>
      <c r="I1733" s="14">
        <f>Разбивка_по_щитам!L1738</f>
        <v>0</v>
      </c>
      <c r="J1733" s="14">
        <f>Разбивка_по_щитам!M1738</f>
        <v>0</v>
      </c>
      <c r="K1733" s="14">
        <f>Разбивка_по_щитам!N1738</f>
        <v>0</v>
      </c>
      <c r="L1733" s="14"/>
      <c r="M1733" s="14">
        <f>Разбивка_по_щитам!P1738</f>
        <v>0</v>
      </c>
      <c r="N1733" s="14"/>
    </row>
    <row r="1734" spans="2:14" x14ac:dyDescent="0.2">
      <c r="B1734" s="14">
        <f>Разбивка_по_щитам!B1739</f>
        <v>0</v>
      </c>
      <c r="C1734" s="14">
        <f>Разбивка_по_щитам!C1739</f>
        <v>0</v>
      </c>
      <c r="D1734" s="14">
        <f>Разбивка_по_щитам!F1739</f>
        <v>0</v>
      </c>
      <c r="E1734" s="14">
        <f>Разбивка_по_щитам!H1739</f>
        <v>0</v>
      </c>
      <c r="F1734" s="14">
        <f>Разбивка_по_щитам!I1739</f>
        <v>0</v>
      </c>
      <c r="G1734" s="14">
        <f>Разбивка_по_щитам!J1739</f>
        <v>0</v>
      </c>
      <c r="H1734" s="14">
        <f>Разбивка_по_щитам!K1739</f>
        <v>0</v>
      </c>
      <c r="I1734" s="14">
        <f>Разбивка_по_щитам!L1739</f>
        <v>0</v>
      </c>
      <c r="J1734" s="14">
        <f>Разбивка_по_щитам!M1739</f>
        <v>0</v>
      </c>
      <c r="K1734" s="14">
        <f>Разбивка_по_щитам!N1739</f>
        <v>0</v>
      </c>
      <c r="L1734" s="14"/>
      <c r="M1734" s="14">
        <f>Разбивка_по_щитам!P1739</f>
        <v>0</v>
      </c>
      <c r="N1734" s="14"/>
    </row>
    <row r="1735" spans="2:14" x14ac:dyDescent="0.2">
      <c r="B1735" s="14">
        <f>Разбивка_по_щитам!B1740</f>
        <v>0</v>
      </c>
      <c r="C1735" s="14">
        <f>Разбивка_по_щитам!C1740</f>
        <v>0</v>
      </c>
      <c r="D1735" s="14">
        <f>Разбивка_по_щитам!F1740</f>
        <v>0</v>
      </c>
      <c r="E1735" s="14">
        <f>Разбивка_по_щитам!H1740</f>
        <v>0</v>
      </c>
      <c r="F1735" s="14">
        <f>Разбивка_по_щитам!I1740</f>
        <v>0</v>
      </c>
      <c r="G1735" s="14">
        <f>Разбивка_по_щитам!J1740</f>
        <v>0</v>
      </c>
      <c r="H1735" s="14">
        <f>Разбивка_по_щитам!K1740</f>
        <v>0</v>
      </c>
      <c r="I1735" s="14">
        <f>Разбивка_по_щитам!L1740</f>
        <v>0</v>
      </c>
      <c r="J1735" s="14">
        <f>Разбивка_по_щитам!M1740</f>
        <v>0</v>
      </c>
      <c r="K1735" s="14">
        <f>Разбивка_по_щитам!N1740</f>
        <v>0</v>
      </c>
      <c r="L1735" s="14"/>
      <c r="M1735" s="14">
        <f>Разбивка_по_щитам!P1740</f>
        <v>0</v>
      </c>
      <c r="N1735" s="14"/>
    </row>
    <row r="1736" spans="2:14" x14ac:dyDescent="0.2">
      <c r="B1736" s="14">
        <f>Разбивка_по_щитам!B1741</f>
        <v>0</v>
      </c>
      <c r="C1736" s="14">
        <f>Разбивка_по_щитам!C1741</f>
        <v>0</v>
      </c>
      <c r="D1736" s="14">
        <f>Разбивка_по_щитам!F1741</f>
        <v>0</v>
      </c>
      <c r="E1736" s="14">
        <f>Разбивка_по_щитам!H1741</f>
        <v>0</v>
      </c>
      <c r="F1736" s="14">
        <f>Разбивка_по_щитам!I1741</f>
        <v>0</v>
      </c>
      <c r="G1736" s="14">
        <f>Разбивка_по_щитам!J1741</f>
        <v>0</v>
      </c>
      <c r="H1736" s="14">
        <f>Разбивка_по_щитам!K1741</f>
        <v>0</v>
      </c>
      <c r="I1736" s="14">
        <f>Разбивка_по_щитам!L1741</f>
        <v>0</v>
      </c>
      <c r="J1736" s="14">
        <f>Разбивка_по_щитам!M1741</f>
        <v>0</v>
      </c>
      <c r="K1736" s="14">
        <f>Разбивка_по_щитам!N1741</f>
        <v>0</v>
      </c>
      <c r="L1736" s="14"/>
      <c r="M1736" s="14">
        <f>Разбивка_по_щитам!P1741</f>
        <v>0</v>
      </c>
      <c r="N1736" s="14"/>
    </row>
    <row r="1737" spans="2:14" x14ac:dyDescent="0.2">
      <c r="B1737" s="14">
        <f>Разбивка_по_щитам!B1742</f>
        <v>0</v>
      </c>
      <c r="C1737" s="14">
        <f>Разбивка_по_щитам!C1742</f>
        <v>0</v>
      </c>
      <c r="D1737" s="14">
        <f>Разбивка_по_щитам!F1742</f>
        <v>0</v>
      </c>
      <c r="E1737" s="14">
        <f>Разбивка_по_щитам!H1742</f>
        <v>0</v>
      </c>
      <c r="F1737" s="14">
        <f>Разбивка_по_щитам!I1742</f>
        <v>0</v>
      </c>
      <c r="G1737" s="14">
        <f>Разбивка_по_щитам!J1742</f>
        <v>0</v>
      </c>
      <c r="H1737" s="14">
        <f>Разбивка_по_щитам!K1742</f>
        <v>0</v>
      </c>
      <c r="I1737" s="14">
        <f>Разбивка_по_щитам!L1742</f>
        <v>0</v>
      </c>
      <c r="J1737" s="14">
        <f>Разбивка_по_щитам!M1742</f>
        <v>0</v>
      </c>
      <c r="K1737" s="14">
        <f>Разбивка_по_щитам!N1742</f>
        <v>0</v>
      </c>
      <c r="L1737" s="14"/>
      <c r="M1737" s="14">
        <f>Разбивка_по_щитам!P1742</f>
        <v>0</v>
      </c>
      <c r="N1737" s="14"/>
    </row>
    <row r="1738" spans="2:14" x14ac:dyDescent="0.2">
      <c r="B1738" s="14">
        <f>Разбивка_по_щитам!B1743</f>
        <v>0</v>
      </c>
      <c r="C1738" s="14">
        <f>Разбивка_по_щитам!C1743</f>
        <v>0</v>
      </c>
      <c r="D1738" s="14">
        <f>Разбивка_по_щитам!F1743</f>
        <v>0</v>
      </c>
      <c r="E1738" s="14">
        <f>Разбивка_по_щитам!H1743</f>
        <v>0</v>
      </c>
      <c r="F1738" s="14">
        <f>Разбивка_по_щитам!I1743</f>
        <v>0</v>
      </c>
      <c r="G1738" s="14">
        <f>Разбивка_по_щитам!J1743</f>
        <v>0</v>
      </c>
      <c r="H1738" s="14">
        <f>Разбивка_по_щитам!K1743</f>
        <v>0</v>
      </c>
      <c r="I1738" s="14">
        <f>Разбивка_по_щитам!L1743</f>
        <v>0</v>
      </c>
      <c r="J1738" s="14">
        <f>Разбивка_по_щитам!M1743</f>
        <v>0</v>
      </c>
      <c r="K1738" s="14">
        <f>Разбивка_по_щитам!N1743</f>
        <v>0</v>
      </c>
      <c r="L1738" s="14"/>
      <c r="M1738" s="14">
        <f>Разбивка_по_щитам!P1743</f>
        <v>0</v>
      </c>
      <c r="N1738" s="14"/>
    </row>
    <row r="1739" spans="2:14" x14ac:dyDescent="0.2">
      <c r="B1739" s="14">
        <f>Разбивка_по_щитам!B1744</f>
        <v>0</v>
      </c>
      <c r="C1739" s="14">
        <f>Разбивка_по_щитам!C1744</f>
        <v>0</v>
      </c>
      <c r="D1739" s="14">
        <f>Разбивка_по_щитам!F1744</f>
        <v>0</v>
      </c>
      <c r="E1739" s="14">
        <f>Разбивка_по_щитам!H1744</f>
        <v>0</v>
      </c>
      <c r="F1739" s="14">
        <f>Разбивка_по_щитам!I1744</f>
        <v>0</v>
      </c>
      <c r="G1739" s="14">
        <f>Разбивка_по_щитам!J1744</f>
        <v>0</v>
      </c>
      <c r="H1739" s="14">
        <f>Разбивка_по_щитам!K1744</f>
        <v>0</v>
      </c>
      <c r="I1739" s="14">
        <f>Разбивка_по_щитам!L1744</f>
        <v>0</v>
      </c>
      <c r="J1739" s="14">
        <f>Разбивка_по_щитам!M1744</f>
        <v>0</v>
      </c>
      <c r="K1739" s="14">
        <f>Разбивка_по_щитам!N1744</f>
        <v>0</v>
      </c>
      <c r="L1739" s="14"/>
      <c r="M1739" s="14">
        <f>Разбивка_по_щитам!P1744</f>
        <v>0</v>
      </c>
      <c r="N1739" s="14"/>
    </row>
    <row r="1740" spans="2:14" x14ac:dyDescent="0.2">
      <c r="B1740" s="14">
        <f>Разбивка_по_щитам!B1745</f>
        <v>0</v>
      </c>
      <c r="C1740" s="14">
        <f>Разбивка_по_щитам!C1745</f>
        <v>0</v>
      </c>
      <c r="D1740" s="14">
        <f>Разбивка_по_щитам!F1745</f>
        <v>0</v>
      </c>
      <c r="E1740" s="14">
        <f>Разбивка_по_щитам!H1745</f>
        <v>0</v>
      </c>
      <c r="F1740" s="14">
        <f>Разбивка_по_щитам!I1745</f>
        <v>0</v>
      </c>
      <c r="G1740" s="14">
        <f>Разбивка_по_щитам!J1745</f>
        <v>0</v>
      </c>
      <c r="H1740" s="14">
        <f>Разбивка_по_щитам!K1745</f>
        <v>0</v>
      </c>
      <c r="I1740" s="14">
        <f>Разбивка_по_щитам!L1745</f>
        <v>0</v>
      </c>
      <c r="J1740" s="14">
        <f>Разбивка_по_щитам!M1745</f>
        <v>0</v>
      </c>
      <c r="K1740" s="14">
        <f>Разбивка_по_щитам!N1745</f>
        <v>0</v>
      </c>
      <c r="L1740" s="14"/>
      <c r="M1740" s="14">
        <f>Разбивка_по_щитам!P1745</f>
        <v>0</v>
      </c>
      <c r="N1740" s="14"/>
    </row>
    <row r="1741" spans="2:14" x14ac:dyDescent="0.2">
      <c r="B1741" s="14">
        <f>Разбивка_по_щитам!B1746</f>
        <v>0</v>
      </c>
      <c r="C1741" s="14">
        <f>Разбивка_по_щитам!C1746</f>
        <v>0</v>
      </c>
      <c r="D1741" s="14">
        <f>Разбивка_по_щитам!F1746</f>
        <v>0</v>
      </c>
      <c r="E1741" s="14">
        <f>Разбивка_по_щитам!H1746</f>
        <v>0</v>
      </c>
      <c r="F1741" s="14">
        <f>Разбивка_по_щитам!I1746</f>
        <v>0</v>
      </c>
      <c r="G1741" s="14">
        <f>Разбивка_по_щитам!J1746</f>
        <v>0</v>
      </c>
      <c r="H1741" s="14">
        <f>Разбивка_по_щитам!K1746</f>
        <v>0</v>
      </c>
      <c r="I1741" s="14">
        <f>Разбивка_по_щитам!L1746</f>
        <v>0</v>
      </c>
      <c r="J1741" s="14">
        <f>Разбивка_по_щитам!M1746</f>
        <v>0</v>
      </c>
      <c r="K1741" s="14">
        <f>Разбивка_по_щитам!N1746</f>
        <v>0</v>
      </c>
      <c r="L1741" s="14"/>
      <c r="M1741" s="14">
        <f>Разбивка_по_щитам!P1746</f>
        <v>0</v>
      </c>
      <c r="N1741" s="14"/>
    </row>
    <row r="1742" spans="2:14" x14ac:dyDescent="0.2">
      <c r="B1742" s="14">
        <f>Разбивка_по_щитам!B1747</f>
        <v>0</v>
      </c>
      <c r="C1742" s="14">
        <f>Разбивка_по_щитам!C1747</f>
        <v>0</v>
      </c>
      <c r="D1742" s="14">
        <f>Разбивка_по_щитам!F1747</f>
        <v>0</v>
      </c>
      <c r="E1742" s="14">
        <f>Разбивка_по_щитам!H1747</f>
        <v>0</v>
      </c>
      <c r="F1742" s="14">
        <f>Разбивка_по_щитам!I1747</f>
        <v>0</v>
      </c>
      <c r="G1742" s="14">
        <f>Разбивка_по_щитам!J1747</f>
        <v>0</v>
      </c>
      <c r="H1742" s="14">
        <f>Разбивка_по_щитам!K1747</f>
        <v>0</v>
      </c>
      <c r="I1742" s="14">
        <f>Разбивка_по_щитам!L1747</f>
        <v>0</v>
      </c>
      <c r="J1742" s="14">
        <f>Разбивка_по_щитам!M1747</f>
        <v>0</v>
      </c>
      <c r="K1742" s="14">
        <f>Разбивка_по_щитам!N1747</f>
        <v>0</v>
      </c>
      <c r="L1742" s="14"/>
      <c r="M1742" s="14">
        <f>Разбивка_по_щитам!P1747</f>
        <v>0</v>
      </c>
      <c r="N1742" s="14"/>
    </row>
    <row r="1743" spans="2:14" x14ac:dyDescent="0.2">
      <c r="B1743" s="14">
        <f>Разбивка_по_щитам!B1748</f>
        <v>0</v>
      </c>
      <c r="C1743" s="14">
        <f>Разбивка_по_щитам!C1748</f>
        <v>0</v>
      </c>
      <c r="D1743" s="14">
        <f>Разбивка_по_щитам!F1748</f>
        <v>0</v>
      </c>
      <c r="E1743" s="14">
        <f>Разбивка_по_щитам!H1748</f>
        <v>0</v>
      </c>
      <c r="F1743" s="14">
        <f>Разбивка_по_щитам!I1748</f>
        <v>0</v>
      </c>
      <c r="G1743" s="14">
        <f>Разбивка_по_щитам!J1748</f>
        <v>0</v>
      </c>
      <c r="H1743" s="14">
        <f>Разбивка_по_щитам!K1748</f>
        <v>0</v>
      </c>
      <c r="I1743" s="14">
        <f>Разбивка_по_щитам!L1748</f>
        <v>0</v>
      </c>
      <c r="J1743" s="14">
        <f>Разбивка_по_щитам!M1748</f>
        <v>0</v>
      </c>
      <c r="K1743" s="14">
        <f>Разбивка_по_щитам!N1748</f>
        <v>0</v>
      </c>
      <c r="L1743" s="14"/>
      <c r="M1743" s="14">
        <f>Разбивка_по_щитам!P1748</f>
        <v>0</v>
      </c>
      <c r="N1743" s="14"/>
    </row>
    <row r="1744" spans="2:14" x14ac:dyDescent="0.2">
      <c r="B1744" s="14">
        <f>Разбивка_по_щитам!B1749</f>
        <v>0</v>
      </c>
      <c r="C1744" s="14">
        <f>Разбивка_по_щитам!C1749</f>
        <v>0</v>
      </c>
      <c r="D1744" s="14">
        <f>Разбивка_по_щитам!F1749</f>
        <v>0</v>
      </c>
      <c r="E1744" s="14">
        <f>Разбивка_по_щитам!H1749</f>
        <v>0</v>
      </c>
      <c r="F1744" s="14">
        <f>Разбивка_по_щитам!I1749</f>
        <v>0</v>
      </c>
      <c r="G1744" s="14">
        <f>Разбивка_по_щитам!J1749</f>
        <v>0</v>
      </c>
      <c r="H1744" s="14">
        <f>Разбивка_по_щитам!K1749</f>
        <v>0</v>
      </c>
      <c r="I1744" s="14">
        <f>Разбивка_по_щитам!L1749</f>
        <v>0</v>
      </c>
      <c r="J1744" s="14">
        <f>Разбивка_по_щитам!M1749</f>
        <v>0</v>
      </c>
      <c r="K1744" s="14">
        <f>Разбивка_по_щитам!N1749</f>
        <v>0</v>
      </c>
      <c r="L1744" s="14"/>
      <c r="M1744" s="14">
        <f>Разбивка_по_щитам!P1749</f>
        <v>0</v>
      </c>
      <c r="N1744" s="14"/>
    </row>
    <row r="1745" spans="2:14" x14ac:dyDescent="0.2">
      <c r="B1745" s="14">
        <f>Разбивка_по_щитам!B1750</f>
        <v>0</v>
      </c>
      <c r="C1745" s="14">
        <f>Разбивка_по_щитам!C1750</f>
        <v>0</v>
      </c>
      <c r="D1745" s="14">
        <f>Разбивка_по_щитам!F1750</f>
        <v>0</v>
      </c>
      <c r="E1745" s="14">
        <f>Разбивка_по_щитам!H1750</f>
        <v>0</v>
      </c>
      <c r="F1745" s="14">
        <f>Разбивка_по_щитам!I1750</f>
        <v>0</v>
      </c>
      <c r="G1745" s="14">
        <f>Разбивка_по_щитам!J1750</f>
        <v>0</v>
      </c>
      <c r="H1745" s="14">
        <f>Разбивка_по_щитам!K1750</f>
        <v>0</v>
      </c>
      <c r="I1745" s="14">
        <f>Разбивка_по_щитам!L1750</f>
        <v>0</v>
      </c>
      <c r="J1745" s="14">
        <f>Разбивка_по_щитам!M1750</f>
        <v>0</v>
      </c>
      <c r="K1745" s="14">
        <f>Разбивка_по_щитам!N1750</f>
        <v>0</v>
      </c>
      <c r="L1745" s="14"/>
      <c r="M1745" s="14">
        <f>Разбивка_по_щитам!P1750</f>
        <v>0</v>
      </c>
      <c r="N1745" s="14"/>
    </row>
    <row r="1746" spans="2:14" x14ac:dyDescent="0.2">
      <c r="B1746" s="14">
        <f>Разбивка_по_щитам!B1751</f>
        <v>0</v>
      </c>
      <c r="C1746" s="14">
        <f>Разбивка_по_щитам!C1751</f>
        <v>0</v>
      </c>
      <c r="D1746" s="14">
        <f>Разбивка_по_щитам!F1751</f>
        <v>0</v>
      </c>
      <c r="E1746" s="14">
        <f>Разбивка_по_щитам!H1751</f>
        <v>0</v>
      </c>
      <c r="F1746" s="14">
        <f>Разбивка_по_щитам!I1751</f>
        <v>0</v>
      </c>
      <c r="G1746" s="14">
        <f>Разбивка_по_щитам!J1751</f>
        <v>0</v>
      </c>
      <c r="H1746" s="14">
        <f>Разбивка_по_щитам!K1751</f>
        <v>0</v>
      </c>
      <c r="I1746" s="14">
        <f>Разбивка_по_щитам!L1751</f>
        <v>0</v>
      </c>
      <c r="J1746" s="14">
        <f>Разбивка_по_щитам!M1751</f>
        <v>0</v>
      </c>
      <c r="K1746" s="14">
        <f>Разбивка_по_щитам!N1751</f>
        <v>0</v>
      </c>
      <c r="L1746" s="14"/>
      <c r="M1746" s="14">
        <f>Разбивка_по_щитам!P1751</f>
        <v>0</v>
      </c>
      <c r="N1746" s="14"/>
    </row>
    <row r="1747" spans="2:14" x14ac:dyDescent="0.2">
      <c r="B1747" s="14">
        <f>Разбивка_по_щитам!B1752</f>
        <v>0</v>
      </c>
      <c r="C1747" s="14">
        <f>Разбивка_по_щитам!C1752</f>
        <v>0</v>
      </c>
      <c r="D1747" s="14">
        <f>Разбивка_по_щитам!F1752</f>
        <v>0</v>
      </c>
      <c r="E1747" s="14">
        <f>Разбивка_по_щитам!H1752</f>
        <v>0</v>
      </c>
      <c r="F1747" s="14">
        <f>Разбивка_по_щитам!I1752</f>
        <v>0</v>
      </c>
      <c r="G1747" s="14">
        <f>Разбивка_по_щитам!J1752</f>
        <v>0</v>
      </c>
      <c r="H1747" s="14">
        <f>Разбивка_по_щитам!K1752</f>
        <v>0</v>
      </c>
      <c r="I1747" s="14">
        <f>Разбивка_по_щитам!L1752</f>
        <v>0</v>
      </c>
      <c r="J1747" s="14">
        <f>Разбивка_по_щитам!M1752</f>
        <v>0</v>
      </c>
      <c r="K1747" s="14">
        <f>Разбивка_по_щитам!N1752</f>
        <v>0</v>
      </c>
      <c r="L1747" s="14"/>
      <c r="M1747" s="14">
        <f>Разбивка_по_щитам!P1752</f>
        <v>0</v>
      </c>
      <c r="N1747" s="14"/>
    </row>
    <row r="1748" spans="2:14" x14ac:dyDescent="0.2">
      <c r="B1748" s="14">
        <f>Разбивка_по_щитам!B1753</f>
        <v>0</v>
      </c>
      <c r="C1748" s="14">
        <f>Разбивка_по_щитам!C1753</f>
        <v>0</v>
      </c>
      <c r="D1748" s="14">
        <f>Разбивка_по_щитам!F1753</f>
        <v>0</v>
      </c>
      <c r="E1748" s="14">
        <f>Разбивка_по_щитам!H1753</f>
        <v>0</v>
      </c>
      <c r="F1748" s="14">
        <f>Разбивка_по_щитам!I1753</f>
        <v>0</v>
      </c>
      <c r="G1748" s="14">
        <f>Разбивка_по_щитам!J1753</f>
        <v>0</v>
      </c>
      <c r="H1748" s="14">
        <f>Разбивка_по_щитам!K1753</f>
        <v>0</v>
      </c>
      <c r="I1748" s="14">
        <f>Разбивка_по_щитам!L1753</f>
        <v>0</v>
      </c>
      <c r="J1748" s="14">
        <f>Разбивка_по_щитам!M1753</f>
        <v>0</v>
      </c>
      <c r="K1748" s="14">
        <f>Разбивка_по_щитам!N1753</f>
        <v>0</v>
      </c>
      <c r="L1748" s="14"/>
      <c r="M1748" s="14">
        <f>Разбивка_по_щитам!P1753</f>
        <v>0</v>
      </c>
      <c r="N1748" s="14"/>
    </row>
    <row r="1749" spans="2:14" x14ac:dyDescent="0.2">
      <c r="B1749" s="14">
        <f>Разбивка_по_щитам!B1754</f>
        <v>0</v>
      </c>
      <c r="C1749" s="14">
        <f>Разбивка_по_щитам!C1754</f>
        <v>0</v>
      </c>
      <c r="D1749" s="14">
        <f>Разбивка_по_щитам!F1754</f>
        <v>0</v>
      </c>
      <c r="E1749" s="14">
        <f>Разбивка_по_щитам!H1754</f>
        <v>0</v>
      </c>
      <c r="F1749" s="14">
        <f>Разбивка_по_щитам!I1754</f>
        <v>0</v>
      </c>
      <c r="G1749" s="14">
        <f>Разбивка_по_щитам!J1754</f>
        <v>0</v>
      </c>
      <c r="H1749" s="14">
        <f>Разбивка_по_щитам!K1754</f>
        <v>0</v>
      </c>
      <c r="I1749" s="14">
        <f>Разбивка_по_щитам!L1754</f>
        <v>0</v>
      </c>
      <c r="J1749" s="14">
        <f>Разбивка_по_щитам!M1754</f>
        <v>0</v>
      </c>
      <c r="K1749" s="14">
        <f>Разбивка_по_щитам!N1754</f>
        <v>0</v>
      </c>
      <c r="L1749" s="14"/>
      <c r="M1749" s="14">
        <f>Разбивка_по_щитам!P1754</f>
        <v>0</v>
      </c>
      <c r="N1749" s="14"/>
    </row>
    <row r="1750" spans="2:14" x14ac:dyDescent="0.2">
      <c r="B1750" s="14">
        <f>Разбивка_по_щитам!B1755</f>
        <v>0</v>
      </c>
      <c r="C1750" s="14">
        <f>Разбивка_по_щитам!C1755</f>
        <v>0</v>
      </c>
      <c r="D1750" s="14">
        <f>Разбивка_по_щитам!F1755</f>
        <v>0</v>
      </c>
      <c r="E1750" s="14">
        <f>Разбивка_по_щитам!H1755</f>
        <v>0</v>
      </c>
      <c r="F1750" s="14">
        <f>Разбивка_по_щитам!I1755</f>
        <v>0</v>
      </c>
      <c r="G1750" s="14">
        <f>Разбивка_по_щитам!J1755</f>
        <v>0</v>
      </c>
      <c r="H1750" s="14">
        <f>Разбивка_по_щитам!K1755</f>
        <v>0</v>
      </c>
      <c r="I1750" s="14">
        <f>Разбивка_по_щитам!L1755</f>
        <v>0</v>
      </c>
      <c r="J1750" s="14">
        <f>Разбивка_по_щитам!M1755</f>
        <v>0</v>
      </c>
      <c r="K1750" s="14">
        <f>Разбивка_по_щитам!N1755</f>
        <v>0</v>
      </c>
      <c r="L1750" s="14"/>
      <c r="M1750" s="14">
        <f>Разбивка_по_щитам!P1755</f>
        <v>0</v>
      </c>
      <c r="N1750" s="14"/>
    </row>
    <row r="1751" spans="2:14" x14ac:dyDescent="0.2">
      <c r="B1751" s="14">
        <f>Разбивка_по_щитам!B1756</f>
        <v>0</v>
      </c>
      <c r="C1751" s="14">
        <f>Разбивка_по_щитам!C1756</f>
        <v>0</v>
      </c>
      <c r="D1751" s="14">
        <f>Разбивка_по_щитам!F1756</f>
        <v>0</v>
      </c>
      <c r="E1751" s="14">
        <f>Разбивка_по_щитам!H1756</f>
        <v>0</v>
      </c>
      <c r="F1751" s="14">
        <f>Разбивка_по_щитам!I1756</f>
        <v>0</v>
      </c>
      <c r="G1751" s="14">
        <f>Разбивка_по_щитам!J1756</f>
        <v>0</v>
      </c>
      <c r="H1751" s="14">
        <f>Разбивка_по_щитам!K1756</f>
        <v>0</v>
      </c>
      <c r="I1751" s="14">
        <f>Разбивка_по_щитам!L1756</f>
        <v>0</v>
      </c>
      <c r="J1751" s="14">
        <f>Разбивка_по_щитам!M1756</f>
        <v>0</v>
      </c>
      <c r="K1751" s="14">
        <f>Разбивка_по_щитам!N1756</f>
        <v>0</v>
      </c>
      <c r="L1751" s="14"/>
      <c r="M1751" s="14">
        <f>Разбивка_по_щитам!P1756</f>
        <v>0</v>
      </c>
      <c r="N1751" s="14"/>
    </row>
    <row r="1752" spans="2:14" x14ac:dyDescent="0.2">
      <c r="B1752" s="14">
        <f>Разбивка_по_щитам!B1757</f>
        <v>0</v>
      </c>
      <c r="C1752" s="14">
        <f>Разбивка_по_щитам!C1757</f>
        <v>0</v>
      </c>
      <c r="D1752" s="14">
        <f>Разбивка_по_щитам!F1757</f>
        <v>0</v>
      </c>
      <c r="E1752" s="14">
        <f>Разбивка_по_щитам!H1757</f>
        <v>0</v>
      </c>
      <c r="F1752" s="14">
        <f>Разбивка_по_щитам!I1757</f>
        <v>0</v>
      </c>
      <c r="G1752" s="14">
        <f>Разбивка_по_щитам!J1757</f>
        <v>0</v>
      </c>
      <c r="H1752" s="14">
        <f>Разбивка_по_щитам!K1757</f>
        <v>0</v>
      </c>
      <c r="I1752" s="14">
        <f>Разбивка_по_щитам!L1757</f>
        <v>0</v>
      </c>
      <c r="J1752" s="14">
        <f>Разбивка_по_щитам!M1757</f>
        <v>0</v>
      </c>
      <c r="K1752" s="14">
        <f>Разбивка_по_щитам!N1757</f>
        <v>0</v>
      </c>
      <c r="L1752" s="14"/>
      <c r="M1752" s="14">
        <f>Разбивка_по_щитам!P1757</f>
        <v>0</v>
      </c>
      <c r="N1752" s="14"/>
    </row>
    <row r="1753" spans="2:14" x14ac:dyDescent="0.2">
      <c r="B1753" s="14">
        <f>Разбивка_по_щитам!B1758</f>
        <v>0</v>
      </c>
      <c r="C1753" s="14">
        <f>Разбивка_по_щитам!C1758</f>
        <v>0</v>
      </c>
      <c r="D1753" s="14">
        <f>Разбивка_по_щитам!F1758</f>
        <v>0</v>
      </c>
      <c r="E1753" s="14">
        <f>Разбивка_по_щитам!H1758</f>
        <v>0</v>
      </c>
      <c r="F1753" s="14">
        <f>Разбивка_по_щитам!I1758</f>
        <v>0</v>
      </c>
      <c r="G1753" s="14">
        <f>Разбивка_по_щитам!J1758</f>
        <v>0</v>
      </c>
      <c r="H1753" s="14">
        <f>Разбивка_по_щитам!K1758</f>
        <v>0</v>
      </c>
      <c r="I1753" s="14">
        <f>Разбивка_по_щитам!L1758</f>
        <v>0</v>
      </c>
      <c r="J1753" s="14">
        <f>Разбивка_по_щитам!M1758</f>
        <v>0</v>
      </c>
      <c r="K1753" s="14">
        <f>Разбивка_по_щитам!N1758</f>
        <v>0</v>
      </c>
      <c r="L1753" s="14"/>
      <c r="M1753" s="14">
        <f>Разбивка_по_щитам!P1758</f>
        <v>0</v>
      </c>
      <c r="N1753" s="14"/>
    </row>
    <row r="1754" spans="2:14" x14ac:dyDescent="0.2">
      <c r="B1754" s="14">
        <f>Разбивка_по_щитам!B1759</f>
        <v>0</v>
      </c>
      <c r="C1754" s="14">
        <f>Разбивка_по_щитам!C1759</f>
        <v>0</v>
      </c>
      <c r="D1754" s="14">
        <f>Разбивка_по_щитам!F1759</f>
        <v>0</v>
      </c>
      <c r="E1754" s="14">
        <f>Разбивка_по_щитам!H1759</f>
        <v>0</v>
      </c>
      <c r="F1754" s="14">
        <f>Разбивка_по_щитам!I1759</f>
        <v>0</v>
      </c>
      <c r="G1754" s="14">
        <f>Разбивка_по_щитам!J1759</f>
        <v>0</v>
      </c>
      <c r="H1754" s="14">
        <f>Разбивка_по_щитам!K1759</f>
        <v>0</v>
      </c>
      <c r="I1754" s="14">
        <f>Разбивка_по_щитам!L1759</f>
        <v>0</v>
      </c>
      <c r="J1754" s="14">
        <f>Разбивка_по_щитам!M1759</f>
        <v>0</v>
      </c>
      <c r="K1754" s="14">
        <f>Разбивка_по_щитам!N1759</f>
        <v>0</v>
      </c>
      <c r="L1754" s="14"/>
      <c r="M1754" s="14">
        <f>Разбивка_по_щитам!P1759</f>
        <v>0</v>
      </c>
      <c r="N1754" s="14"/>
    </row>
    <row r="1755" spans="2:14" x14ac:dyDescent="0.2">
      <c r="B1755" s="14">
        <f>Разбивка_по_щитам!B1760</f>
        <v>0</v>
      </c>
      <c r="C1755" s="14">
        <f>Разбивка_по_щитам!C1760</f>
        <v>0</v>
      </c>
      <c r="D1755" s="14">
        <f>Разбивка_по_щитам!F1760</f>
        <v>0</v>
      </c>
      <c r="E1755" s="14">
        <f>Разбивка_по_щитам!H1760</f>
        <v>0</v>
      </c>
      <c r="F1755" s="14">
        <f>Разбивка_по_щитам!I1760</f>
        <v>0</v>
      </c>
      <c r="G1755" s="14">
        <f>Разбивка_по_щитам!J1760</f>
        <v>0</v>
      </c>
      <c r="H1755" s="14">
        <f>Разбивка_по_щитам!K1760</f>
        <v>0</v>
      </c>
      <c r="I1755" s="14">
        <f>Разбивка_по_щитам!L1760</f>
        <v>0</v>
      </c>
      <c r="J1755" s="14">
        <f>Разбивка_по_щитам!M1760</f>
        <v>0</v>
      </c>
      <c r="K1755" s="14">
        <f>Разбивка_по_щитам!N1760</f>
        <v>0</v>
      </c>
      <c r="L1755" s="14"/>
      <c r="M1755" s="14">
        <f>Разбивка_по_щитам!P1760</f>
        <v>0</v>
      </c>
      <c r="N1755" s="14"/>
    </row>
    <row r="1756" spans="2:14" x14ac:dyDescent="0.2">
      <c r="B1756" s="14">
        <f>Разбивка_по_щитам!B1761</f>
        <v>0</v>
      </c>
      <c r="C1756" s="14">
        <f>Разбивка_по_щитам!C1761</f>
        <v>0</v>
      </c>
      <c r="D1756" s="14">
        <f>Разбивка_по_щитам!F1761</f>
        <v>0</v>
      </c>
      <c r="E1756" s="14">
        <f>Разбивка_по_щитам!H1761</f>
        <v>0</v>
      </c>
      <c r="F1756" s="14">
        <f>Разбивка_по_щитам!I1761</f>
        <v>0</v>
      </c>
      <c r="G1756" s="14">
        <f>Разбивка_по_щитам!J1761</f>
        <v>0</v>
      </c>
      <c r="H1756" s="14">
        <f>Разбивка_по_щитам!K1761</f>
        <v>0</v>
      </c>
      <c r="I1756" s="14">
        <f>Разбивка_по_щитам!L1761</f>
        <v>0</v>
      </c>
      <c r="J1756" s="14">
        <f>Разбивка_по_щитам!M1761</f>
        <v>0</v>
      </c>
      <c r="K1756" s="14">
        <f>Разбивка_по_щитам!N1761</f>
        <v>0</v>
      </c>
      <c r="L1756" s="14"/>
      <c r="M1756" s="14">
        <f>Разбивка_по_щитам!P1761</f>
        <v>0</v>
      </c>
      <c r="N1756" s="14"/>
    </row>
    <row r="1757" spans="2:14" x14ac:dyDescent="0.2">
      <c r="B1757" s="14">
        <f>Разбивка_по_щитам!B1762</f>
        <v>0</v>
      </c>
      <c r="C1757" s="14">
        <f>Разбивка_по_щитам!C1762</f>
        <v>0</v>
      </c>
      <c r="D1757" s="14">
        <f>Разбивка_по_щитам!F1762</f>
        <v>0</v>
      </c>
      <c r="E1757" s="14">
        <f>Разбивка_по_щитам!H1762</f>
        <v>0</v>
      </c>
      <c r="F1757" s="14">
        <f>Разбивка_по_щитам!I1762</f>
        <v>0</v>
      </c>
      <c r="G1757" s="14">
        <f>Разбивка_по_щитам!J1762</f>
        <v>0</v>
      </c>
      <c r="H1757" s="14">
        <f>Разбивка_по_щитам!K1762</f>
        <v>0</v>
      </c>
      <c r="I1757" s="14">
        <f>Разбивка_по_щитам!L1762</f>
        <v>0</v>
      </c>
      <c r="J1757" s="14">
        <f>Разбивка_по_щитам!M1762</f>
        <v>0</v>
      </c>
      <c r="K1757" s="14">
        <f>Разбивка_по_щитам!N1762</f>
        <v>0</v>
      </c>
      <c r="L1757" s="14"/>
      <c r="M1757" s="14">
        <f>Разбивка_по_щитам!P1762</f>
        <v>0</v>
      </c>
      <c r="N1757" s="14"/>
    </row>
    <row r="1758" spans="2:14" x14ac:dyDescent="0.2">
      <c r="B1758" s="14">
        <f>Разбивка_по_щитам!B1763</f>
        <v>0</v>
      </c>
      <c r="C1758" s="14">
        <f>Разбивка_по_щитам!C1763</f>
        <v>0</v>
      </c>
      <c r="D1758" s="14">
        <f>Разбивка_по_щитам!F1763</f>
        <v>0</v>
      </c>
      <c r="E1758" s="14">
        <f>Разбивка_по_щитам!H1763</f>
        <v>0</v>
      </c>
      <c r="F1758" s="14">
        <f>Разбивка_по_щитам!I1763</f>
        <v>0</v>
      </c>
      <c r="G1758" s="14">
        <f>Разбивка_по_щитам!J1763</f>
        <v>0</v>
      </c>
      <c r="H1758" s="14">
        <f>Разбивка_по_щитам!K1763</f>
        <v>0</v>
      </c>
      <c r="I1758" s="14">
        <f>Разбивка_по_щитам!L1763</f>
        <v>0</v>
      </c>
      <c r="J1758" s="14">
        <f>Разбивка_по_щитам!M1763</f>
        <v>0</v>
      </c>
      <c r="K1758" s="14">
        <f>Разбивка_по_щитам!N1763</f>
        <v>0</v>
      </c>
      <c r="L1758" s="14"/>
      <c r="M1758" s="14">
        <f>Разбивка_по_щитам!P1763</f>
        <v>0</v>
      </c>
      <c r="N1758" s="14"/>
    </row>
    <row r="1759" spans="2:14" x14ac:dyDescent="0.2">
      <c r="B1759" s="14">
        <f>Разбивка_по_щитам!B1764</f>
        <v>0</v>
      </c>
      <c r="C1759" s="14">
        <f>Разбивка_по_щитам!C1764</f>
        <v>0</v>
      </c>
      <c r="D1759" s="14">
        <f>Разбивка_по_щитам!F1764</f>
        <v>0</v>
      </c>
      <c r="E1759" s="14">
        <f>Разбивка_по_щитам!H1764</f>
        <v>0</v>
      </c>
      <c r="F1759" s="14">
        <f>Разбивка_по_щитам!I1764</f>
        <v>0</v>
      </c>
      <c r="G1759" s="14">
        <f>Разбивка_по_щитам!J1764</f>
        <v>0</v>
      </c>
      <c r="H1759" s="14">
        <f>Разбивка_по_щитам!K1764</f>
        <v>0</v>
      </c>
      <c r="I1759" s="14">
        <f>Разбивка_по_щитам!L1764</f>
        <v>0</v>
      </c>
      <c r="J1759" s="14">
        <f>Разбивка_по_щитам!M1764</f>
        <v>0</v>
      </c>
      <c r="K1759" s="14">
        <f>Разбивка_по_щитам!N1764</f>
        <v>0</v>
      </c>
      <c r="L1759" s="14"/>
      <c r="M1759" s="14">
        <f>Разбивка_по_щитам!P1764</f>
        <v>0</v>
      </c>
      <c r="N1759" s="14"/>
    </row>
    <row r="1760" spans="2:14" x14ac:dyDescent="0.2">
      <c r="B1760" s="14">
        <f>Разбивка_по_щитам!B1765</f>
        <v>0</v>
      </c>
      <c r="C1760" s="14">
        <f>Разбивка_по_щитам!C1765</f>
        <v>0</v>
      </c>
      <c r="D1760" s="14">
        <f>Разбивка_по_щитам!F1765</f>
        <v>0</v>
      </c>
      <c r="E1760" s="14">
        <f>Разбивка_по_щитам!H1765</f>
        <v>0</v>
      </c>
      <c r="F1760" s="14">
        <f>Разбивка_по_щитам!I1765</f>
        <v>0</v>
      </c>
      <c r="G1760" s="14">
        <f>Разбивка_по_щитам!J1765</f>
        <v>0</v>
      </c>
      <c r="H1760" s="14">
        <f>Разбивка_по_щитам!K1765</f>
        <v>0</v>
      </c>
      <c r="I1760" s="14">
        <f>Разбивка_по_щитам!L1765</f>
        <v>0</v>
      </c>
      <c r="J1760" s="14">
        <f>Разбивка_по_щитам!M1765</f>
        <v>0</v>
      </c>
      <c r="K1760" s="14">
        <f>Разбивка_по_щитам!N1765</f>
        <v>0</v>
      </c>
      <c r="L1760" s="14"/>
      <c r="M1760" s="14">
        <f>Разбивка_по_щитам!P1765</f>
        <v>0</v>
      </c>
      <c r="N1760" s="14"/>
    </row>
    <row r="1761" spans="2:14" x14ac:dyDescent="0.2">
      <c r="B1761" s="14">
        <f>Разбивка_по_щитам!B1766</f>
        <v>0</v>
      </c>
      <c r="C1761" s="14">
        <f>Разбивка_по_щитам!C1766</f>
        <v>0</v>
      </c>
      <c r="D1761" s="14">
        <f>Разбивка_по_щитам!F1766</f>
        <v>0</v>
      </c>
      <c r="E1761" s="14">
        <f>Разбивка_по_щитам!H1766</f>
        <v>0</v>
      </c>
      <c r="F1761" s="14">
        <f>Разбивка_по_щитам!I1766</f>
        <v>0</v>
      </c>
      <c r="G1761" s="14">
        <f>Разбивка_по_щитам!J1766</f>
        <v>0</v>
      </c>
      <c r="H1761" s="14">
        <f>Разбивка_по_щитам!K1766</f>
        <v>0</v>
      </c>
      <c r="I1761" s="14">
        <f>Разбивка_по_щитам!L1766</f>
        <v>0</v>
      </c>
      <c r="J1761" s="14">
        <f>Разбивка_по_щитам!M1766</f>
        <v>0</v>
      </c>
      <c r="K1761" s="14">
        <f>Разбивка_по_щитам!N1766</f>
        <v>0</v>
      </c>
      <c r="L1761" s="14"/>
      <c r="M1761" s="14">
        <f>Разбивка_по_щитам!P1766</f>
        <v>0</v>
      </c>
      <c r="N1761" s="14"/>
    </row>
    <row r="1762" spans="2:14" x14ac:dyDescent="0.2">
      <c r="B1762" s="14">
        <f>Разбивка_по_щитам!B1767</f>
        <v>0</v>
      </c>
      <c r="C1762" s="14">
        <f>Разбивка_по_щитам!C1767</f>
        <v>0</v>
      </c>
      <c r="D1762" s="14">
        <f>Разбивка_по_щитам!F1767</f>
        <v>0</v>
      </c>
      <c r="E1762" s="14">
        <f>Разбивка_по_щитам!H1767</f>
        <v>0</v>
      </c>
      <c r="F1762" s="14">
        <f>Разбивка_по_щитам!I1767</f>
        <v>0</v>
      </c>
      <c r="G1762" s="14">
        <f>Разбивка_по_щитам!J1767</f>
        <v>0</v>
      </c>
      <c r="H1762" s="14">
        <f>Разбивка_по_щитам!K1767</f>
        <v>0</v>
      </c>
      <c r="I1762" s="14">
        <f>Разбивка_по_щитам!L1767</f>
        <v>0</v>
      </c>
      <c r="J1762" s="14">
        <f>Разбивка_по_щитам!M1767</f>
        <v>0</v>
      </c>
      <c r="K1762" s="14">
        <f>Разбивка_по_щитам!N1767</f>
        <v>0</v>
      </c>
      <c r="L1762" s="14"/>
      <c r="M1762" s="14">
        <f>Разбивка_по_щитам!P1767</f>
        <v>0</v>
      </c>
      <c r="N1762" s="14"/>
    </row>
    <row r="1763" spans="2:14" x14ac:dyDescent="0.2">
      <c r="B1763" s="14">
        <f>Разбивка_по_щитам!B1768</f>
        <v>0</v>
      </c>
      <c r="C1763" s="14">
        <f>Разбивка_по_щитам!C1768</f>
        <v>0</v>
      </c>
      <c r="D1763" s="14">
        <f>Разбивка_по_щитам!F1768</f>
        <v>0</v>
      </c>
      <c r="E1763" s="14">
        <f>Разбивка_по_щитам!H1768</f>
        <v>0</v>
      </c>
      <c r="F1763" s="14">
        <f>Разбивка_по_щитам!I1768</f>
        <v>0</v>
      </c>
      <c r="G1763" s="14">
        <f>Разбивка_по_щитам!J1768</f>
        <v>0</v>
      </c>
      <c r="H1763" s="14">
        <f>Разбивка_по_щитам!K1768</f>
        <v>0</v>
      </c>
      <c r="I1763" s="14">
        <f>Разбивка_по_щитам!L1768</f>
        <v>0</v>
      </c>
      <c r="J1763" s="14">
        <f>Разбивка_по_щитам!M1768</f>
        <v>0</v>
      </c>
      <c r="K1763" s="14">
        <f>Разбивка_по_щитам!N1768</f>
        <v>0</v>
      </c>
      <c r="L1763" s="14"/>
      <c r="M1763" s="14">
        <f>Разбивка_по_щитам!P1768</f>
        <v>0</v>
      </c>
      <c r="N1763" s="14"/>
    </row>
    <row r="1764" spans="2:14" x14ac:dyDescent="0.2">
      <c r="B1764" s="14">
        <f>Разбивка_по_щитам!B1769</f>
        <v>0</v>
      </c>
      <c r="C1764" s="14">
        <f>Разбивка_по_щитам!C1769</f>
        <v>0</v>
      </c>
      <c r="D1764" s="14">
        <f>Разбивка_по_щитам!F1769</f>
        <v>0</v>
      </c>
      <c r="E1764" s="14">
        <f>Разбивка_по_щитам!H1769</f>
        <v>0</v>
      </c>
      <c r="F1764" s="14">
        <f>Разбивка_по_щитам!I1769</f>
        <v>0</v>
      </c>
      <c r="G1764" s="14">
        <f>Разбивка_по_щитам!J1769</f>
        <v>0</v>
      </c>
      <c r="H1764" s="14">
        <f>Разбивка_по_щитам!K1769</f>
        <v>0</v>
      </c>
      <c r="I1764" s="14">
        <f>Разбивка_по_щитам!L1769</f>
        <v>0</v>
      </c>
      <c r="J1764" s="14">
        <f>Разбивка_по_щитам!M1769</f>
        <v>0</v>
      </c>
      <c r="K1764" s="14">
        <f>Разбивка_по_щитам!N1769</f>
        <v>0</v>
      </c>
      <c r="L1764" s="14"/>
      <c r="M1764" s="14">
        <f>Разбивка_по_щитам!P1769</f>
        <v>0</v>
      </c>
      <c r="N1764" s="14"/>
    </row>
    <row r="1765" spans="2:14" x14ac:dyDescent="0.2">
      <c r="B1765" s="14">
        <f>Разбивка_по_щитам!B1770</f>
        <v>0</v>
      </c>
      <c r="C1765" s="14">
        <f>Разбивка_по_щитам!C1770</f>
        <v>0</v>
      </c>
      <c r="D1765" s="14">
        <f>Разбивка_по_щитам!F1770</f>
        <v>0</v>
      </c>
      <c r="E1765" s="14">
        <f>Разбивка_по_щитам!H1770</f>
        <v>0</v>
      </c>
      <c r="F1765" s="14">
        <f>Разбивка_по_щитам!I1770</f>
        <v>0</v>
      </c>
      <c r="G1765" s="14">
        <f>Разбивка_по_щитам!J1770</f>
        <v>0</v>
      </c>
      <c r="H1765" s="14">
        <f>Разбивка_по_щитам!K1770</f>
        <v>0</v>
      </c>
      <c r="I1765" s="14">
        <f>Разбивка_по_щитам!L1770</f>
        <v>0</v>
      </c>
      <c r="J1765" s="14">
        <f>Разбивка_по_щитам!M1770</f>
        <v>0</v>
      </c>
      <c r="K1765" s="14">
        <f>Разбивка_по_щитам!N1770</f>
        <v>0</v>
      </c>
      <c r="L1765" s="14"/>
      <c r="M1765" s="14">
        <f>Разбивка_по_щитам!P1770</f>
        <v>0</v>
      </c>
      <c r="N1765" s="14"/>
    </row>
    <row r="1766" spans="2:14" x14ac:dyDescent="0.2">
      <c r="B1766" s="14">
        <f>Разбивка_по_щитам!B1771</f>
        <v>0</v>
      </c>
      <c r="C1766" s="14">
        <f>Разбивка_по_щитам!C1771</f>
        <v>0</v>
      </c>
      <c r="D1766" s="14">
        <f>Разбивка_по_щитам!F1771</f>
        <v>0</v>
      </c>
      <c r="E1766" s="14">
        <f>Разбивка_по_щитам!H1771</f>
        <v>0</v>
      </c>
      <c r="F1766" s="14">
        <f>Разбивка_по_щитам!I1771</f>
        <v>0</v>
      </c>
      <c r="G1766" s="14">
        <f>Разбивка_по_щитам!J1771</f>
        <v>0</v>
      </c>
      <c r="H1766" s="14">
        <f>Разбивка_по_щитам!K1771</f>
        <v>0</v>
      </c>
      <c r="I1766" s="14">
        <f>Разбивка_по_щитам!L1771</f>
        <v>0</v>
      </c>
      <c r="J1766" s="14">
        <f>Разбивка_по_щитам!M1771</f>
        <v>0</v>
      </c>
      <c r="K1766" s="14">
        <f>Разбивка_по_щитам!N1771</f>
        <v>0</v>
      </c>
      <c r="L1766" s="14"/>
      <c r="M1766" s="14">
        <f>Разбивка_по_щитам!P1771</f>
        <v>0</v>
      </c>
      <c r="N1766" s="14"/>
    </row>
    <row r="1767" spans="2:14" x14ac:dyDescent="0.2">
      <c r="B1767" s="14">
        <f>Разбивка_по_щитам!B1772</f>
        <v>0</v>
      </c>
      <c r="C1767" s="14">
        <f>Разбивка_по_щитам!C1772</f>
        <v>0</v>
      </c>
      <c r="D1767" s="14">
        <f>Разбивка_по_щитам!F1772</f>
        <v>0</v>
      </c>
      <c r="E1767" s="14">
        <f>Разбивка_по_щитам!H1772</f>
        <v>0</v>
      </c>
      <c r="F1767" s="14">
        <f>Разбивка_по_щитам!I1772</f>
        <v>0</v>
      </c>
      <c r="G1767" s="14">
        <f>Разбивка_по_щитам!J1772</f>
        <v>0</v>
      </c>
      <c r="H1767" s="14">
        <f>Разбивка_по_щитам!K1772</f>
        <v>0</v>
      </c>
      <c r="I1767" s="14">
        <f>Разбивка_по_щитам!L1772</f>
        <v>0</v>
      </c>
      <c r="J1767" s="14">
        <f>Разбивка_по_щитам!M1772</f>
        <v>0</v>
      </c>
      <c r="K1767" s="14">
        <f>Разбивка_по_щитам!N1772</f>
        <v>0</v>
      </c>
      <c r="L1767" s="14"/>
      <c r="M1767" s="14">
        <f>Разбивка_по_щитам!P1772</f>
        <v>0</v>
      </c>
      <c r="N1767" s="14"/>
    </row>
    <row r="1768" spans="2:14" x14ac:dyDescent="0.2">
      <c r="B1768" s="14">
        <f>Разбивка_по_щитам!B1773</f>
        <v>0</v>
      </c>
      <c r="C1768" s="14">
        <f>Разбивка_по_щитам!C1773</f>
        <v>0</v>
      </c>
      <c r="D1768" s="14">
        <f>Разбивка_по_щитам!F1773</f>
        <v>0</v>
      </c>
      <c r="E1768" s="14">
        <f>Разбивка_по_щитам!H1773</f>
        <v>0</v>
      </c>
      <c r="F1768" s="14">
        <f>Разбивка_по_щитам!I1773</f>
        <v>0</v>
      </c>
      <c r="G1768" s="14">
        <f>Разбивка_по_щитам!J1773</f>
        <v>0</v>
      </c>
      <c r="H1768" s="14">
        <f>Разбивка_по_щитам!K1773</f>
        <v>0</v>
      </c>
      <c r="I1768" s="14">
        <f>Разбивка_по_щитам!L1773</f>
        <v>0</v>
      </c>
      <c r="J1768" s="14">
        <f>Разбивка_по_щитам!M1773</f>
        <v>0</v>
      </c>
      <c r="K1768" s="14">
        <f>Разбивка_по_щитам!N1773</f>
        <v>0</v>
      </c>
      <c r="L1768" s="14"/>
      <c r="M1768" s="14">
        <f>Разбивка_по_щитам!P1773</f>
        <v>0</v>
      </c>
      <c r="N1768" s="14"/>
    </row>
    <row r="1769" spans="2:14" x14ac:dyDescent="0.2">
      <c r="B1769" s="14">
        <f>Разбивка_по_щитам!B1774</f>
        <v>0</v>
      </c>
      <c r="C1769" s="14">
        <f>Разбивка_по_щитам!C1774</f>
        <v>0</v>
      </c>
      <c r="D1769" s="14">
        <f>Разбивка_по_щитам!F1774</f>
        <v>0</v>
      </c>
      <c r="E1769" s="14">
        <f>Разбивка_по_щитам!H1774</f>
        <v>0</v>
      </c>
      <c r="F1769" s="14">
        <f>Разбивка_по_щитам!I1774</f>
        <v>0</v>
      </c>
      <c r="G1769" s="14">
        <f>Разбивка_по_щитам!J1774</f>
        <v>0</v>
      </c>
      <c r="H1769" s="14">
        <f>Разбивка_по_щитам!K1774</f>
        <v>0</v>
      </c>
      <c r="I1769" s="14">
        <f>Разбивка_по_щитам!L1774</f>
        <v>0</v>
      </c>
      <c r="J1769" s="14">
        <f>Разбивка_по_щитам!M1774</f>
        <v>0</v>
      </c>
      <c r="K1769" s="14">
        <f>Разбивка_по_щитам!N1774</f>
        <v>0</v>
      </c>
      <c r="L1769" s="14"/>
      <c r="M1769" s="14">
        <f>Разбивка_по_щитам!P1774</f>
        <v>0</v>
      </c>
      <c r="N1769" s="14"/>
    </row>
    <row r="1770" spans="2:14" x14ac:dyDescent="0.2">
      <c r="B1770" s="14">
        <f>Разбивка_по_щитам!B1775</f>
        <v>0</v>
      </c>
      <c r="C1770" s="14">
        <f>Разбивка_по_щитам!C1775</f>
        <v>0</v>
      </c>
      <c r="D1770" s="14">
        <f>Разбивка_по_щитам!F1775</f>
        <v>0</v>
      </c>
      <c r="E1770" s="14">
        <f>Разбивка_по_щитам!H1775</f>
        <v>0</v>
      </c>
      <c r="F1770" s="14">
        <f>Разбивка_по_щитам!I1775</f>
        <v>0</v>
      </c>
      <c r="G1770" s="14">
        <f>Разбивка_по_щитам!J1775</f>
        <v>0</v>
      </c>
      <c r="H1770" s="14">
        <f>Разбивка_по_щитам!K1775</f>
        <v>0</v>
      </c>
      <c r="I1770" s="14">
        <f>Разбивка_по_щитам!L1775</f>
        <v>0</v>
      </c>
      <c r="J1770" s="14">
        <f>Разбивка_по_щитам!M1775</f>
        <v>0</v>
      </c>
      <c r="K1770" s="14">
        <f>Разбивка_по_щитам!N1775</f>
        <v>0</v>
      </c>
      <c r="L1770" s="14"/>
      <c r="M1770" s="14">
        <f>Разбивка_по_щитам!P1775</f>
        <v>0</v>
      </c>
      <c r="N1770" s="14"/>
    </row>
    <row r="1771" spans="2:14" x14ac:dyDescent="0.2">
      <c r="B1771" s="14">
        <f>Разбивка_по_щитам!B1776</f>
        <v>0</v>
      </c>
      <c r="C1771" s="14">
        <f>Разбивка_по_щитам!C1776</f>
        <v>0</v>
      </c>
      <c r="D1771" s="14">
        <f>Разбивка_по_щитам!F1776</f>
        <v>0</v>
      </c>
      <c r="E1771" s="14">
        <f>Разбивка_по_щитам!H1776</f>
        <v>0</v>
      </c>
      <c r="F1771" s="14">
        <f>Разбивка_по_щитам!I1776</f>
        <v>0</v>
      </c>
      <c r="G1771" s="14">
        <f>Разбивка_по_щитам!J1776</f>
        <v>0</v>
      </c>
      <c r="H1771" s="14">
        <f>Разбивка_по_щитам!K1776</f>
        <v>0</v>
      </c>
      <c r="I1771" s="14">
        <f>Разбивка_по_щитам!L1776</f>
        <v>0</v>
      </c>
      <c r="J1771" s="14">
        <f>Разбивка_по_щитам!M1776</f>
        <v>0</v>
      </c>
      <c r="K1771" s="14">
        <f>Разбивка_по_щитам!N1776</f>
        <v>0</v>
      </c>
      <c r="L1771" s="14"/>
      <c r="M1771" s="14">
        <f>Разбивка_по_щитам!P1776</f>
        <v>0</v>
      </c>
      <c r="N1771" s="14"/>
    </row>
    <row r="1772" spans="2:14" x14ac:dyDescent="0.2">
      <c r="B1772" s="14">
        <f>Разбивка_по_щитам!B1777</f>
        <v>0</v>
      </c>
      <c r="C1772" s="14">
        <f>Разбивка_по_щитам!C1777</f>
        <v>0</v>
      </c>
      <c r="D1772" s="14">
        <f>Разбивка_по_щитам!F1777</f>
        <v>0</v>
      </c>
      <c r="E1772" s="14">
        <f>Разбивка_по_щитам!H1777</f>
        <v>0</v>
      </c>
      <c r="F1772" s="14">
        <f>Разбивка_по_щитам!I1777</f>
        <v>0</v>
      </c>
      <c r="G1772" s="14">
        <f>Разбивка_по_щитам!J1777</f>
        <v>0</v>
      </c>
      <c r="H1772" s="14">
        <f>Разбивка_по_щитам!K1777</f>
        <v>0</v>
      </c>
      <c r="I1772" s="14">
        <f>Разбивка_по_щитам!L1777</f>
        <v>0</v>
      </c>
      <c r="J1772" s="14">
        <f>Разбивка_по_щитам!M1777</f>
        <v>0</v>
      </c>
      <c r="K1772" s="14">
        <f>Разбивка_по_щитам!N1777</f>
        <v>0</v>
      </c>
      <c r="L1772" s="14"/>
      <c r="M1772" s="14">
        <f>Разбивка_по_щитам!P1777</f>
        <v>0</v>
      </c>
      <c r="N1772" s="14"/>
    </row>
    <row r="1773" spans="2:14" x14ac:dyDescent="0.2">
      <c r="B1773" s="14">
        <f>Разбивка_по_щитам!B1778</f>
        <v>0</v>
      </c>
      <c r="C1773" s="14">
        <f>Разбивка_по_щитам!C1778</f>
        <v>0</v>
      </c>
      <c r="D1773" s="14">
        <f>Разбивка_по_щитам!F1778</f>
        <v>0</v>
      </c>
      <c r="E1773" s="14">
        <f>Разбивка_по_щитам!H1778</f>
        <v>0</v>
      </c>
      <c r="F1773" s="14">
        <f>Разбивка_по_щитам!I1778</f>
        <v>0</v>
      </c>
      <c r="G1773" s="14">
        <f>Разбивка_по_щитам!J1778</f>
        <v>0</v>
      </c>
      <c r="H1773" s="14">
        <f>Разбивка_по_щитам!K1778</f>
        <v>0</v>
      </c>
      <c r="I1773" s="14">
        <f>Разбивка_по_щитам!L1778</f>
        <v>0</v>
      </c>
      <c r="J1773" s="14">
        <f>Разбивка_по_щитам!M1778</f>
        <v>0</v>
      </c>
      <c r="K1773" s="14">
        <f>Разбивка_по_щитам!N1778</f>
        <v>0</v>
      </c>
      <c r="L1773" s="14"/>
      <c r="M1773" s="14">
        <f>Разбивка_по_щитам!P1778</f>
        <v>0</v>
      </c>
      <c r="N1773" s="14"/>
    </row>
    <row r="1774" spans="2:14" x14ac:dyDescent="0.2">
      <c r="B1774" s="14">
        <f>Разбивка_по_щитам!B1779</f>
        <v>0</v>
      </c>
      <c r="C1774" s="14">
        <f>Разбивка_по_щитам!C1779</f>
        <v>0</v>
      </c>
      <c r="D1774" s="14">
        <f>Разбивка_по_щитам!F1779</f>
        <v>0</v>
      </c>
      <c r="E1774" s="14">
        <f>Разбивка_по_щитам!H1779</f>
        <v>0</v>
      </c>
      <c r="F1774" s="14">
        <f>Разбивка_по_щитам!I1779</f>
        <v>0</v>
      </c>
      <c r="G1774" s="14">
        <f>Разбивка_по_щитам!J1779</f>
        <v>0</v>
      </c>
      <c r="H1774" s="14">
        <f>Разбивка_по_щитам!K1779</f>
        <v>0</v>
      </c>
      <c r="I1774" s="14">
        <f>Разбивка_по_щитам!L1779</f>
        <v>0</v>
      </c>
      <c r="J1774" s="14">
        <f>Разбивка_по_щитам!M1779</f>
        <v>0</v>
      </c>
      <c r="K1774" s="14">
        <f>Разбивка_по_щитам!N1779</f>
        <v>0</v>
      </c>
      <c r="L1774" s="14"/>
      <c r="M1774" s="14">
        <f>Разбивка_по_щитам!P1779</f>
        <v>0</v>
      </c>
      <c r="N1774" s="14"/>
    </row>
    <row r="1775" spans="2:14" x14ac:dyDescent="0.2">
      <c r="B1775" s="14">
        <f>Разбивка_по_щитам!B1780</f>
        <v>0</v>
      </c>
      <c r="C1775" s="14">
        <f>Разбивка_по_щитам!C1780</f>
        <v>0</v>
      </c>
      <c r="D1775" s="14">
        <f>Разбивка_по_щитам!F1780</f>
        <v>0</v>
      </c>
      <c r="E1775" s="14">
        <f>Разбивка_по_щитам!H1780</f>
        <v>0</v>
      </c>
      <c r="F1775" s="14">
        <f>Разбивка_по_щитам!I1780</f>
        <v>0</v>
      </c>
      <c r="G1775" s="14">
        <f>Разбивка_по_щитам!J1780</f>
        <v>0</v>
      </c>
      <c r="H1775" s="14">
        <f>Разбивка_по_щитам!K1780</f>
        <v>0</v>
      </c>
      <c r="I1775" s="14">
        <f>Разбивка_по_щитам!L1780</f>
        <v>0</v>
      </c>
      <c r="J1775" s="14">
        <f>Разбивка_по_щитам!M1780</f>
        <v>0</v>
      </c>
      <c r="K1775" s="14">
        <f>Разбивка_по_щитам!N1780</f>
        <v>0</v>
      </c>
      <c r="L1775" s="14"/>
      <c r="M1775" s="14">
        <f>Разбивка_по_щитам!P1780</f>
        <v>0</v>
      </c>
      <c r="N1775" s="14"/>
    </row>
    <row r="1776" spans="2:14" x14ac:dyDescent="0.2">
      <c r="B1776" s="14">
        <f>Разбивка_по_щитам!B1781</f>
        <v>0</v>
      </c>
      <c r="C1776" s="14">
        <f>Разбивка_по_щитам!C1781</f>
        <v>0</v>
      </c>
      <c r="D1776" s="14">
        <f>Разбивка_по_щитам!F1781</f>
        <v>0</v>
      </c>
      <c r="E1776" s="14">
        <f>Разбивка_по_щитам!H1781</f>
        <v>0</v>
      </c>
      <c r="F1776" s="14">
        <f>Разбивка_по_щитам!I1781</f>
        <v>0</v>
      </c>
      <c r="G1776" s="14">
        <f>Разбивка_по_щитам!J1781</f>
        <v>0</v>
      </c>
      <c r="H1776" s="14">
        <f>Разбивка_по_щитам!K1781</f>
        <v>0</v>
      </c>
      <c r="I1776" s="14">
        <f>Разбивка_по_щитам!L1781</f>
        <v>0</v>
      </c>
      <c r="J1776" s="14">
        <f>Разбивка_по_щитам!M1781</f>
        <v>0</v>
      </c>
      <c r="K1776" s="14">
        <f>Разбивка_по_щитам!N1781</f>
        <v>0</v>
      </c>
      <c r="L1776" s="14"/>
      <c r="M1776" s="14">
        <f>Разбивка_по_щитам!P1781</f>
        <v>0</v>
      </c>
      <c r="N1776" s="14"/>
    </row>
    <row r="1777" spans="2:14" x14ac:dyDescent="0.2">
      <c r="B1777" s="14">
        <f>Разбивка_по_щитам!B1782</f>
        <v>0</v>
      </c>
      <c r="C1777" s="14">
        <f>Разбивка_по_щитам!C1782</f>
        <v>0</v>
      </c>
      <c r="D1777" s="14">
        <f>Разбивка_по_щитам!F1782</f>
        <v>0</v>
      </c>
      <c r="E1777" s="14">
        <f>Разбивка_по_щитам!H1782</f>
        <v>0</v>
      </c>
      <c r="F1777" s="14">
        <f>Разбивка_по_щитам!I1782</f>
        <v>0</v>
      </c>
      <c r="G1777" s="14">
        <f>Разбивка_по_щитам!J1782</f>
        <v>0</v>
      </c>
      <c r="H1777" s="14">
        <f>Разбивка_по_щитам!K1782</f>
        <v>0</v>
      </c>
      <c r="I1777" s="14">
        <f>Разбивка_по_щитам!L1782</f>
        <v>0</v>
      </c>
      <c r="J1777" s="14">
        <f>Разбивка_по_щитам!M1782</f>
        <v>0</v>
      </c>
      <c r="K1777" s="14">
        <f>Разбивка_по_щитам!N1782</f>
        <v>0</v>
      </c>
      <c r="L1777" s="14"/>
      <c r="M1777" s="14">
        <f>Разбивка_по_щитам!P1782</f>
        <v>0</v>
      </c>
      <c r="N1777" s="14"/>
    </row>
    <row r="1778" spans="2:14" x14ac:dyDescent="0.2">
      <c r="B1778" s="14">
        <f>Разбивка_по_щитам!B1783</f>
        <v>0</v>
      </c>
      <c r="C1778" s="14">
        <f>Разбивка_по_щитам!C1783</f>
        <v>0</v>
      </c>
      <c r="D1778" s="14">
        <f>Разбивка_по_щитам!F1783</f>
        <v>0</v>
      </c>
      <c r="E1778" s="14">
        <f>Разбивка_по_щитам!H1783</f>
        <v>0</v>
      </c>
      <c r="F1778" s="14">
        <f>Разбивка_по_щитам!I1783</f>
        <v>0</v>
      </c>
      <c r="G1778" s="14">
        <f>Разбивка_по_щитам!J1783</f>
        <v>0</v>
      </c>
      <c r="H1778" s="14">
        <f>Разбивка_по_щитам!K1783</f>
        <v>0</v>
      </c>
      <c r="I1778" s="14">
        <f>Разбивка_по_щитам!L1783</f>
        <v>0</v>
      </c>
      <c r="J1778" s="14">
        <f>Разбивка_по_щитам!M1783</f>
        <v>0</v>
      </c>
      <c r="K1778" s="14">
        <f>Разбивка_по_щитам!N1783</f>
        <v>0</v>
      </c>
      <c r="L1778" s="14"/>
      <c r="M1778" s="14">
        <f>Разбивка_по_щитам!P1783</f>
        <v>0</v>
      </c>
      <c r="N1778" s="14"/>
    </row>
    <row r="1779" spans="2:14" x14ac:dyDescent="0.2">
      <c r="B1779" s="14">
        <f>Разбивка_по_щитам!B1784</f>
        <v>0</v>
      </c>
      <c r="C1779" s="14">
        <f>Разбивка_по_щитам!C1784</f>
        <v>0</v>
      </c>
      <c r="D1779" s="14">
        <f>Разбивка_по_щитам!F1784</f>
        <v>0</v>
      </c>
      <c r="E1779" s="14">
        <f>Разбивка_по_щитам!H1784</f>
        <v>0</v>
      </c>
      <c r="F1779" s="14">
        <f>Разбивка_по_щитам!I1784</f>
        <v>0</v>
      </c>
      <c r="G1779" s="14">
        <f>Разбивка_по_щитам!J1784</f>
        <v>0</v>
      </c>
      <c r="H1779" s="14">
        <f>Разбивка_по_щитам!K1784</f>
        <v>0</v>
      </c>
      <c r="I1779" s="14">
        <f>Разбивка_по_щитам!L1784</f>
        <v>0</v>
      </c>
      <c r="J1779" s="14">
        <f>Разбивка_по_щитам!M1784</f>
        <v>0</v>
      </c>
      <c r="K1779" s="14">
        <f>Разбивка_по_щитам!N1784</f>
        <v>0</v>
      </c>
      <c r="L1779" s="14"/>
      <c r="M1779" s="14">
        <f>Разбивка_по_щитам!P1784</f>
        <v>0</v>
      </c>
      <c r="N1779" s="14"/>
    </row>
    <row r="1780" spans="2:14" x14ac:dyDescent="0.2">
      <c r="B1780" s="14">
        <f>Разбивка_по_щитам!B1785</f>
        <v>0</v>
      </c>
      <c r="C1780" s="14">
        <f>Разбивка_по_щитам!C1785</f>
        <v>0</v>
      </c>
      <c r="D1780" s="14">
        <f>Разбивка_по_щитам!F1785</f>
        <v>0</v>
      </c>
      <c r="E1780" s="14">
        <f>Разбивка_по_щитам!H1785</f>
        <v>0</v>
      </c>
      <c r="F1780" s="14">
        <f>Разбивка_по_щитам!I1785</f>
        <v>0</v>
      </c>
      <c r="G1780" s="14">
        <f>Разбивка_по_щитам!J1785</f>
        <v>0</v>
      </c>
      <c r="H1780" s="14">
        <f>Разбивка_по_щитам!K1785</f>
        <v>0</v>
      </c>
      <c r="I1780" s="14">
        <f>Разбивка_по_щитам!L1785</f>
        <v>0</v>
      </c>
      <c r="J1780" s="14">
        <f>Разбивка_по_щитам!M1785</f>
        <v>0</v>
      </c>
      <c r="K1780" s="14">
        <f>Разбивка_по_щитам!N1785</f>
        <v>0</v>
      </c>
      <c r="L1780" s="14"/>
      <c r="M1780" s="14">
        <f>Разбивка_по_щитам!P1785</f>
        <v>0</v>
      </c>
      <c r="N1780" s="14"/>
    </row>
    <row r="1781" spans="2:14" x14ac:dyDescent="0.2">
      <c r="B1781" s="14">
        <f>Разбивка_по_щитам!B1786</f>
        <v>0</v>
      </c>
      <c r="C1781" s="14">
        <f>Разбивка_по_щитам!C1786</f>
        <v>0</v>
      </c>
      <c r="D1781" s="14">
        <f>Разбивка_по_щитам!F1786</f>
        <v>0</v>
      </c>
      <c r="E1781" s="14">
        <f>Разбивка_по_щитам!H1786</f>
        <v>0</v>
      </c>
      <c r="F1781" s="14">
        <f>Разбивка_по_щитам!I1786</f>
        <v>0</v>
      </c>
      <c r="G1781" s="14">
        <f>Разбивка_по_щитам!J1786</f>
        <v>0</v>
      </c>
      <c r="H1781" s="14">
        <f>Разбивка_по_щитам!K1786</f>
        <v>0</v>
      </c>
      <c r="I1781" s="14">
        <f>Разбивка_по_щитам!L1786</f>
        <v>0</v>
      </c>
      <c r="J1781" s="14">
        <f>Разбивка_по_щитам!M1786</f>
        <v>0</v>
      </c>
      <c r="K1781" s="14">
        <f>Разбивка_по_щитам!N1786</f>
        <v>0</v>
      </c>
      <c r="L1781" s="14"/>
      <c r="M1781" s="14">
        <f>Разбивка_по_щитам!P1786</f>
        <v>0</v>
      </c>
      <c r="N1781" s="14"/>
    </row>
    <row r="1782" spans="2:14" x14ac:dyDescent="0.2">
      <c r="B1782" s="14">
        <f>Разбивка_по_щитам!B1787</f>
        <v>0</v>
      </c>
      <c r="C1782" s="14">
        <f>Разбивка_по_щитам!C1787</f>
        <v>0</v>
      </c>
      <c r="D1782" s="14">
        <f>Разбивка_по_щитам!F1787</f>
        <v>0</v>
      </c>
      <c r="E1782" s="14">
        <f>Разбивка_по_щитам!H1787</f>
        <v>0</v>
      </c>
      <c r="F1782" s="14">
        <f>Разбивка_по_щитам!I1787</f>
        <v>0</v>
      </c>
      <c r="G1782" s="14">
        <f>Разбивка_по_щитам!J1787</f>
        <v>0</v>
      </c>
      <c r="H1782" s="14">
        <f>Разбивка_по_щитам!K1787</f>
        <v>0</v>
      </c>
      <c r="I1782" s="14">
        <f>Разбивка_по_щитам!L1787</f>
        <v>0</v>
      </c>
      <c r="J1782" s="14">
        <f>Разбивка_по_щитам!M1787</f>
        <v>0</v>
      </c>
      <c r="K1782" s="14">
        <f>Разбивка_по_щитам!N1787</f>
        <v>0</v>
      </c>
      <c r="L1782" s="14"/>
      <c r="M1782" s="14">
        <f>Разбивка_по_щитам!P1787</f>
        <v>0</v>
      </c>
      <c r="N1782" s="14"/>
    </row>
    <row r="1783" spans="2:14" x14ac:dyDescent="0.2">
      <c r="B1783" s="14">
        <f>Разбивка_по_щитам!B1788</f>
        <v>0</v>
      </c>
      <c r="C1783" s="14">
        <f>Разбивка_по_щитам!C1788</f>
        <v>0</v>
      </c>
      <c r="D1783" s="14">
        <f>Разбивка_по_щитам!F1788</f>
        <v>0</v>
      </c>
      <c r="E1783" s="14">
        <f>Разбивка_по_щитам!H1788</f>
        <v>0</v>
      </c>
      <c r="F1783" s="14">
        <f>Разбивка_по_щитам!I1788</f>
        <v>0</v>
      </c>
      <c r="G1783" s="14">
        <f>Разбивка_по_щитам!J1788</f>
        <v>0</v>
      </c>
      <c r="H1783" s="14">
        <f>Разбивка_по_щитам!K1788</f>
        <v>0</v>
      </c>
      <c r="I1783" s="14">
        <f>Разбивка_по_щитам!L1788</f>
        <v>0</v>
      </c>
      <c r="J1783" s="14">
        <f>Разбивка_по_щитам!M1788</f>
        <v>0</v>
      </c>
      <c r="K1783" s="14">
        <f>Разбивка_по_щитам!N1788</f>
        <v>0</v>
      </c>
      <c r="L1783" s="14"/>
      <c r="M1783" s="14">
        <f>Разбивка_по_щитам!P1788</f>
        <v>0</v>
      </c>
      <c r="N1783" s="14"/>
    </row>
    <row r="1784" spans="2:14" x14ac:dyDescent="0.2">
      <c r="B1784" s="14">
        <f>Разбивка_по_щитам!B1789</f>
        <v>0</v>
      </c>
      <c r="C1784" s="14">
        <f>Разбивка_по_щитам!C1789</f>
        <v>0</v>
      </c>
      <c r="D1784" s="14">
        <f>Разбивка_по_щитам!F1789</f>
        <v>0</v>
      </c>
      <c r="E1784" s="14">
        <f>Разбивка_по_щитам!H1789</f>
        <v>0</v>
      </c>
      <c r="F1784" s="14">
        <f>Разбивка_по_щитам!I1789</f>
        <v>0</v>
      </c>
      <c r="G1784" s="14">
        <f>Разбивка_по_щитам!J1789</f>
        <v>0</v>
      </c>
      <c r="H1784" s="14">
        <f>Разбивка_по_щитам!K1789</f>
        <v>0</v>
      </c>
      <c r="I1784" s="14">
        <f>Разбивка_по_щитам!L1789</f>
        <v>0</v>
      </c>
      <c r="J1784" s="14">
        <f>Разбивка_по_щитам!M1789</f>
        <v>0</v>
      </c>
      <c r="K1784" s="14">
        <f>Разбивка_по_щитам!N1789</f>
        <v>0</v>
      </c>
      <c r="L1784" s="14"/>
      <c r="M1784" s="14">
        <f>Разбивка_по_щитам!P1789</f>
        <v>0</v>
      </c>
      <c r="N1784" s="14"/>
    </row>
    <row r="1785" spans="2:14" x14ac:dyDescent="0.2">
      <c r="B1785" s="14">
        <f>Разбивка_по_щитам!B1790</f>
        <v>0</v>
      </c>
      <c r="C1785" s="14">
        <f>Разбивка_по_щитам!C1790</f>
        <v>0</v>
      </c>
      <c r="D1785" s="14">
        <f>Разбивка_по_щитам!F1790</f>
        <v>0</v>
      </c>
      <c r="E1785" s="14">
        <f>Разбивка_по_щитам!H1790</f>
        <v>0</v>
      </c>
      <c r="F1785" s="14">
        <f>Разбивка_по_щитам!I1790</f>
        <v>0</v>
      </c>
      <c r="G1785" s="14">
        <f>Разбивка_по_щитам!J1790</f>
        <v>0</v>
      </c>
      <c r="H1785" s="14">
        <f>Разбивка_по_щитам!K1790</f>
        <v>0</v>
      </c>
      <c r="I1785" s="14">
        <f>Разбивка_по_щитам!L1790</f>
        <v>0</v>
      </c>
      <c r="J1785" s="14">
        <f>Разбивка_по_щитам!M1790</f>
        <v>0</v>
      </c>
      <c r="K1785" s="14">
        <f>Разбивка_по_щитам!N1790</f>
        <v>0</v>
      </c>
      <c r="L1785" s="14"/>
      <c r="M1785" s="14">
        <f>Разбивка_по_щитам!P1790</f>
        <v>0</v>
      </c>
      <c r="N1785" s="14"/>
    </row>
    <row r="1786" spans="2:14" x14ac:dyDescent="0.2">
      <c r="B1786" s="14">
        <f>Разбивка_по_щитам!B1791</f>
        <v>0</v>
      </c>
      <c r="C1786" s="14">
        <f>Разбивка_по_щитам!C1791</f>
        <v>0</v>
      </c>
      <c r="D1786" s="14">
        <f>Разбивка_по_щитам!F1791</f>
        <v>0</v>
      </c>
      <c r="E1786" s="14">
        <f>Разбивка_по_щитам!H1791</f>
        <v>0</v>
      </c>
      <c r="F1786" s="14">
        <f>Разбивка_по_щитам!I1791</f>
        <v>0</v>
      </c>
      <c r="G1786" s="14">
        <f>Разбивка_по_щитам!J1791</f>
        <v>0</v>
      </c>
      <c r="H1786" s="14">
        <f>Разбивка_по_щитам!K1791</f>
        <v>0</v>
      </c>
      <c r="I1786" s="14">
        <f>Разбивка_по_щитам!L1791</f>
        <v>0</v>
      </c>
      <c r="J1786" s="14">
        <f>Разбивка_по_щитам!M1791</f>
        <v>0</v>
      </c>
      <c r="K1786" s="14">
        <f>Разбивка_по_щитам!N1791</f>
        <v>0</v>
      </c>
      <c r="L1786" s="14"/>
      <c r="M1786" s="14">
        <f>Разбивка_по_щитам!P1791</f>
        <v>0</v>
      </c>
      <c r="N1786" s="14"/>
    </row>
    <row r="1787" spans="2:14" x14ac:dyDescent="0.2">
      <c r="B1787" s="14">
        <f>Разбивка_по_щитам!B1792</f>
        <v>0</v>
      </c>
      <c r="C1787" s="14">
        <f>Разбивка_по_щитам!C1792</f>
        <v>0</v>
      </c>
      <c r="D1787" s="14">
        <f>Разбивка_по_щитам!F1792</f>
        <v>0</v>
      </c>
      <c r="E1787" s="14">
        <f>Разбивка_по_щитам!H1792</f>
        <v>0</v>
      </c>
      <c r="F1787" s="14">
        <f>Разбивка_по_щитам!I1792</f>
        <v>0</v>
      </c>
      <c r="G1787" s="14">
        <f>Разбивка_по_щитам!J1792</f>
        <v>0</v>
      </c>
      <c r="H1787" s="14">
        <f>Разбивка_по_щитам!K1792</f>
        <v>0</v>
      </c>
      <c r="I1787" s="14">
        <f>Разбивка_по_щитам!L1792</f>
        <v>0</v>
      </c>
      <c r="J1787" s="14">
        <f>Разбивка_по_щитам!M1792</f>
        <v>0</v>
      </c>
      <c r="K1787" s="14">
        <f>Разбивка_по_щитам!N1792</f>
        <v>0</v>
      </c>
      <c r="L1787" s="14"/>
      <c r="M1787" s="14">
        <f>Разбивка_по_щитам!P1792</f>
        <v>0</v>
      </c>
      <c r="N1787" s="14"/>
    </row>
    <row r="1788" spans="2:14" x14ac:dyDescent="0.2">
      <c r="B1788" s="14">
        <f>Разбивка_по_щитам!B1793</f>
        <v>0</v>
      </c>
      <c r="C1788" s="14">
        <f>Разбивка_по_щитам!C1793</f>
        <v>0</v>
      </c>
      <c r="D1788" s="14">
        <f>Разбивка_по_щитам!F1793</f>
        <v>0</v>
      </c>
      <c r="E1788" s="14">
        <f>Разбивка_по_щитам!H1793</f>
        <v>0</v>
      </c>
      <c r="F1788" s="14">
        <f>Разбивка_по_щитам!I1793</f>
        <v>0</v>
      </c>
      <c r="G1788" s="14">
        <f>Разбивка_по_щитам!J1793</f>
        <v>0</v>
      </c>
      <c r="H1788" s="14">
        <f>Разбивка_по_щитам!K1793</f>
        <v>0</v>
      </c>
      <c r="I1788" s="14">
        <f>Разбивка_по_щитам!L1793</f>
        <v>0</v>
      </c>
      <c r="J1788" s="14">
        <f>Разбивка_по_щитам!M1793</f>
        <v>0</v>
      </c>
      <c r="K1788" s="14">
        <f>Разбивка_по_щитам!N1793</f>
        <v>0</v>
      </c>
      <c r="L1788" s="14"/>
      <c r="M1788" s="14">
        <f>Разбивка_по_щитам!P1793</f>
        <v>0</v>
      </c>
      <c r="N1788" s="14"/>
    </row>
    <row r="1789" spans="2:14" x14ac:dyDescent="0.2">
      <c r="B1789" s="14">
        <f>Разбивка_по_щитам!B1794</f>
        <v>0</v>
      </c>
      <c r="C1789" s="14">
        <f>Разбивка_по_щитам!C1794</f>
        <v>0</v>
      </c>
      <c r="D1789" s="14">
        <f>Разбивка_по_щитам!F1794</f>
        <v>0</v>
      </c>
      <c r="E1789" s="14">
        <f>Разбивка_по_щитам!H1794</f>
        <v>0</v>
      </c>
      <c r="F1789" s="14">
        <f>Разбивка_по_щитам!I1794</f>
        <v>0</v>
      </c>
      <c r="G1789" s="14">
        <f>Разбивка_по_щитам!J1794</f>
        <v>0</v>
      </c>
      <c r="H1789" s="14">
        <f>Разбивка_по_щитам!K1794</f>
        <v>0</v>
      </c>
      <c r="I1789" s="14">
        <f>Разбивка_по_щитам!L1794</f>
        <v>0</v>
      </c>
      <c r="J1789" s="14">
        <f>Разбивка_по_щитам!M1794</f>
        <v>0</v>
      </c>
      <c r="K1789" s="14">
        <f>Разбивка_по_щитам!N1794</f>
        <v>0</v>
      </c>
      <c r="L1789" s="14"/>
      <c r="M1789" s="14">
        <f>Разбивка_по_щитам!P1794</f>
        <v>0</v>
      </c>
      <c r="N1789" s="14"/>
    </row>
    <row r="1790" spans="2:14" x14ac:dyDescent="0.2">
      <c r="B1790" s="14">
        <f>Разбивка_по_щитам!B1795</f>
        <v>0</v>
      </c>
      <c r="C1790" s="14">
        <f>Разбивка_по_щитам!C1795</f>
        <v>0</v>
      </c>
      <c r="D1790" s="14">
        <f>Разбивка_по_щитам!F1795</f>
        <v>0</v>
      </c>
      <c r="E1790" s="14">
        <f>Разбивка_по_щитам!H1795</f>
        <v>0</v>
      </c>
      <c r="F1790" s="14">
        <f>Разбивка_по_щитам!I1795</f>
        <v>0</v>
      </c>
      <c r="G1790" s="14">
        <f>Разбивка_по_щитам!J1795</f>
        <v>0</v>
      </c>
      <c r="H1790" s="14">
        <f>Разбивка_по_щитам!K1795</f>
        <v>0</v>
      </c>
      <c r="I1790" s="14">
        <f>Разбивка_по_щитам!L1795</f>
        <v>0</v>
      </c>
      <c r="J1790" s="14">
        <f>Разбивка_по_щитам!M1795</f>
        <v>0</v>
      </c>
      <c r="K1790" s="14">
        <f>Разбивка_по_щитам!N1795</f>
        <v>0</v>
      </c>
      <c r="L1790" s="14"/>
      <c r="M1790" s="14">
        <f>Разбивка_по_щитам!P1795</f>
        <v>0</v>
      </c>
      <c r="N1790" s="14"/>
    </row>
    <row r="1791" spans="2:14" x14ac:dyDescent="0.2">
      <c r="B1791" s="14">
        <f>Разбивка_по_щитам!B1796</f>
        <v>0</v>
      </c>
      <c r="C1791" s="14">
        <f>Разбивка_по_щитам!C1796</f>
        <v>0</v>
      </c>
      <c r="D1791" s="14">
        <f>Разбивка_по_щитам!F1796</f>
        <v>0</v>
      </c>
      <c r="E1791" s="14">
        <f>Разбивка_по_щитам!H1796</f>
        <v>0</v>
      </c>
      <c r="F1791" s="14">
        <f>Разбивка_по_щитам!I1796</f>
        <v>0</v>
      </c>
      <c r="G1791" s="14">
        <f>Разбивка_по_щитам!J1796</f>
        <v>0</v>
      </c>
      <c r="H1791" s="14">
        <f>Разбивка_по_щитам!K1796</f>
        <v>0</v>
      </c>
      <c r="I1791" s="14">
        <f>Разбивка_по_щитам!L1796</f>
        <v>0</v>
      </c>
      <c r="J1791" s="14">
        <f>Разбивка_по_щитам!M1796</f>
        <v>0</v>
      </c>
      <c r="K1791" s="14">
        <f>Разбивка_по_щитам!N1796</f>
        <v>0</v>
      </c>
      <c r="L1791" s="14"/>
      <c r="M1791" s="14">
        <f>Разбивка_по_щитам!P1796</f>
        <v>0</v>
      </c>
      <c r="N1791" s="14"/>
    </row>
    <row r="1792" spans="2:14" x14ac:dyDescent="0.2">
      <c r="B1792" s="14">
        <f>Разбивка_по_щитам!B1797</f>
        <v>0</v>
      </c>
      <c r="C1792" s="14">
        <f>Разбивка_по_щитам!C1797</f>
        <v>0</v>
      </c>
      <c r="D1792" s="14">
        <f>Разбивка_по_щитам!F1797</f>
        <v>0</v>
      </c>
      <c r="E1792" s="14">
        <f>Разбивка_по_щитам!H1797</f>
        <v>0</v>
      </c>
      <c r="F1792" s="14">
        <f>Разбивка_по_щитам!I1797</f>
        <v>0</v>
      </c>
      <c r="G1792" s="14">
        <f>Разбивка_по_щитам!J1797</f>
        <v>0</v>
      </c>
      <c r="H1792" s="14">
        <f>Разбивка_по_щитам!K1797</f>
        <v>0</v>
      </c>
      <c r="I1792" s="14">
        <f>Разбивка_по_щитам!L1797</f>
        <v>0</v>
      </c>
      <c r="J1792" s="14">
        <f>Разбивка_по_щитам!M1797</f>
        <v>0</v>
      </c>
      <c r="K1792" s="14">
        <f>Разбивка_по_щитам!N1797</f>
        <v>0</v>
      </c>
      <c r="L1792" s="14"/>
      <c r="M1792" s="14">
        <f>Разбивка_по_щитам!P1797</f>
        <v>0</v>
      </c>
      <c r="N1792" s="14"/>
    </row>
    <row r="1793" spans="2:14" x14ac:dyDescent="0.2">
      <c r="B1793" s="14">
        <f>Разбивка_по_щитам!B1798</f>
        <v>0</v>
      </c>
      <c r="C1793" s="14">
        <f>Разбивка_по_щитам!C1798</f>
        <v>0</v>
      </c>
      <c r="D1793" s="14">
        <f>Разбивка_по_щитам!F1798</f>
        <v>0</v>
      </c>
      <c r="E1793" s="14">
        <f>Разбивка_по_щитам!H1798</f>
        <v>0</v>
      </c>
      <c r="F1793" s="14">
        <f>Разбивка_по_щитам!I1798</f>
        <v>0</v>
      </c>
      <c r="G1793" s="14">
        <f>Разбивка_по_щитам!J1798</f>
        <v>0</v>
      </c>
      <c r="H1793" s="14">
        <f>Разбивка_по_щитам!K1798</f>
        <v>0</v>
      </c>
      <c r="I1793" s="14">
        <f>Разбивка_по_щитам!L1798</f>
        <v>0</v>
      </c>
      <c r="J1793" s="14">
        <f>Разбивка_по_щитам!M1798</f>
        <v>0</v>
      </c>
      <c r="K1793" s="14">
        <f>Разбивка_по_щитам!N1798</f>
        <v>0</v>
      </c>
      <c r="L1793" s="14"/>
      <c r="M1793" s="14">
        <f>Разбивка_по_щитам!P1798</f>
        <v>0</v>
      </c>
      <c r="N1793" s="14"/>
    </row>
    <row r="1794" spans="2:14" x14ac:dyDescent="0.2">
      <c r="B1794" s="14">
        <f>Разбивка_по_щитам!B1799</f>
        <v>0</v>
      </c>
      <c r="C1794" s="14">
        <f>Разбивка_по_щитам!C1799</f>
        <v>0</v>
      </c>
      <c r="D1794" s="14">
        <f>Разбивка_по_щитам!F1799</f>
        <v>0</v>
      </c>
      <c r="E1794" s="14">
        <f>Разбивка_по_щитам!H1799</f>
        <v>0</v>
      </c>
      <c r="F1794" s="14">
        <f>Разбивка_по_щитам!I1799</f>
        <v>0</v>
      </c>
      <c r="G1794" s="14">
        <f>Разбивка_по_щитам!J1799</f>
        <v>0</v>
      </c>
      <c r="H1794" s="14">
        <f>Разбивка_по_щитам!K1799</f>
        <v>0</v>
      </c>
      <c r="I1794" s="14">
        <f>Разбивка_по_щитам!L1799</f>
        <v>0</v>
      </c>
      <c r="J1794" s="14">
        <f>Разбивка_по_щитам!M1799</f>
        <v>0</v>
      </c>
      <c r="K1794" s="14">
        <f>Разбивка_по_щитам!N1799</f>
        <v>0</v>
      </c>
      <c r="L1794" s="14"/>
      <c r="M1794" s="14">
        <f>Разбивка_по_щитам!P1799</f>
        <v>0</v>
      </c>
      <c r="N1794" s="14"/>
    </row>
    <row r="1795" spans="2:14" x14ac:dyDescent="0.2">
      <c r="B1795" s="14">
        <f>Разбивка_по_щитам!B1800</f>
        <v>0</v>
      </c>
      <c r="C1795" s="14">
        <f>Разбивка_по_щитам!C1800</f>
        <v>0</v>
      </c>
      <c r="D1795" s="14">
        <f>Разбивка_по_щитам!F1800</f>
        <v>0</v>
      </c>
      <c r="E1795" s="14">
        <f>Разбивка_по_щитам!H1800</f>
        <v>0</v>
      </c>
      <c r="F1795" s="14">
        <f>Разбивка_по_щитам!I1800</f>
        <v>0</v>
      </c>
      <c r="G1795" s="14">
        <f>Разбивка_по_щитам!J1800</f>
        <v>0</v>
      </c>
      <c r="H1795" s="14">
        <f>Разбивка_по_щитам!K1800</f>
        <v>0</v>
      </c>
      <c r="I1795" s="14">
        <f>Разбивка_по_щитам!L1800</f>
        <v>0</v>
      </c>
      <c r="J1795" s="14">
        <f>Разбивка_по_щитам!M1800</f>
        <v>0</v>
      </c>
      <c r="K1795" s="14">
        <f>Разбивка_по_щитам!N1800</f>
        <v>0</v>
      </c>
      <c r="L1795" s="14"/>
      <c r="M1795" s="14">
        <f>Разбивка_по_щитам!P1800</f>
        <v>0</v>
      </c>
      <c r="N1795" s="14"/>
    </row>
    <row r="1796" spans="2:14" x14ac:dyDescent="0.2">
      <c r="B1796" s="14">
        <f>Разбивка_по_щитам!B1801</f>
        <v>0</v>
      </c>
      <c r="C1796" s="14">
        <f>Разбивка_по_щитам!C1801</f>
        <v>0</v>
      </c>
      <c r="D1796" s="14">
        <f>Разбивка_по_щитам!F1801</f>
        <v>0</v>
      </c>
      <c r="E1796" s="14">
        <f>Разбивка_по_щитам!H1801</f>
        <v>0</v>
      </c>
      <c r="F1796" s="14">
        <f>Разбивка_по_щитам!I1801</f>
        <v>0</v>
      </c>
      <c r="G1796" s="14">
        <f>Разбивка_по_щитам!J1801</f>
        <v>0</v>
      </c>
      <c r="H1796" s="14">
        <f>Разбивка_по_щитам!K1801</f>
        <v>0</v>
      </c>
      <c r="I1796" s="14">
        <f>Разбивка_по_щитам!L1801</f>
        <v>0</v>
      </c>
      <c r="J1796" s="14">
        <f>Разбивка_по_щитам!M1801</f>
        <v>0</v>
      </c>
      <c r="K1796" s="14">
        <f>Разбивка_по_щитам!N1801</f>
        <v>0</v>
      </c>
      <c r="L1796" s="14"/>
      <c r="M1796" s="14">
        <f>Разбивка_по_щитам!P1801</f>
        <v>0</v>
      </c>
      <c r="N1796" s="14"/>
    </row>
    <row r="1797" spans="2:14" x14ac:dyDescent="0.2">
      <c r="B1797" s="14">
        <f>Разбивка_по_щитам!B1802</f>
        <v>0</v>
      </c>
      <c r="C1797" s="14">
        <f>Разбивка_по_щитам!C1802</f>
        <v>0</v>
      </c>
      <c r="D1797" s="14">
        <f>Разбивка_по_щитам!F1802</f>
        <v>0</v>
      </c>
      <c r="E1797" s="14">
        <f>Разбивка_по_щитам!H1802</f>
        <v>0</v>
      </c>
      <c r="F1797" s="14">
        <f>Разбивка_по_щитам!I1802</f>
        <v>0</v>
      </c>
      <c r="G1797" s="14">
        <f>Разбивка_по_щитам!J1802</f>
        <v>0</v>
      </c>
      <c r="H1797" s="14">
        <f>Разбивка_по_щитам!K1802</f>
        <v>0</v>
      </c>
      <c r="I1797" s="14">
        <f>Разбивка_по_щитам!L1802</f>
        <v>0</v>
      </c>
      <c r="J1797" s="14">
        <f>Разбивка_по_щитам!M1802</f>
        <v>0</v>
      </c>
      <c r="K1797" s="14">
        <f>Разбивка_по_щитам!N1802</f>
        <v>0</v>
      </c>
      <c r="L1797" s="14"/>
      <c r="M1797" s="14">
        <f>Разбивка_по_щитам!P1802</f>
        <v>0</v>
      </c>
      <c r="N1797" s="14"/>
    </row>
    <row r="1798" spans="2:14" x14ac:dyDescent="0.2">
      <c r="B1798" s="14">
        <f>Разбивка_по_щитам!B1803</f>
        <v>0</v>
      </c>
      <c r="C1798" s="14">
        <f>Разбивка_по_щитам!C1803</f>
        <v>0</v>
      </c>
      <c r="D1798" s="14">
        <f>Разбивка_по_щитам!F1803</f>
        <v>0</v>
      </c>
      <c r="E1798" s="14">
        <f>Разбивка_по_щитам!H1803</f>
        <v>0</v>
      </c>
      <c r="F1798" s="14">
        <f>Разбивка_по_щитам!I1803</f>
        <v>0</v>
      </c>
      <c r="G1798" s="14">
        <f>Разбивка_по_щитам!J1803</f>
        <v>0</v>
      </c>
      <c r="H1798" s="14">
        <f>Разбивка_по_щитам!K1803</f>
        <v>0</v>
      </c>
      <c r="I1798" s="14">
        <f>Разбивка_по_щитам!L1803</f>
        <v>0</v>
      </c>
      <c r="J1798" s="14">
        <f>Разбивка_по_щитам!M1803</f>
        <v>0</v>
      </c>
      <c r="K1798" s="14">
        <f>Разбивка_по_щитам!N1803</f>
        <v>0</v>
      </c>
      <c r="L1798" s="14"/>
      <c r="M1798" s="14">
        <f>Разбивка_по_щитам!P1803</f>
        <v>0</v>
      </c>
      <c r="N1798" s="14"/>
    </row>
    <row r="1799" spans="2:14" x14ac:dyDescent="0.2">
      <c r="B1799" s="14">
        <f>Разбивка_по_щитам!B1804</f>
        <v>0</v>
      </c>
      <c r="C1799" s="14">
        <f>Разбивка_по_щитам!C1804</f>
        <v>0</v>
      </c>
      <c r="D1799" s="14">
        <f>Разбивка_по_щитам!F1804</f>
        <v>0</v>
      </c>
      <c r="E1799" s="14">
        <f>Разбивка_по_щитам!H1804</f>
        <v>0</v>
      </c>
      <c r="F1799" s="14">
        <f>Разбивка_по_щитам!I1804</f>
        <v>0</v>
      </c>
      <c r="G1799" s="14">
        <f>Разбивка_по_щитам!J1804</f>
        <v>0</v>
      </c>
      <c r="H1799" s="14">
        <f>Разбивка_по_щитам!K1804</f>
        <v>0</v>
      </c>
      <c r="I1799" s="14">
        <f>Разбивка_по_щитам!L1804</f>
        <v>0</v>
      </c>
      <c r="J1799" s="14">
        <f>Разбивка_по_щитам!M1804</f>
        <v>0</v>
      </c>
      <c r="K1799" s="14">
        <f>Разбивка_по_щитам!N1804</f>
        <v>0</v>
      </c>
      <c r="L1799" s="14"/>
      <c r="M1799" s="14">
        <f>Разбивка_по_щитам!P1804</f>
        <v>0</v>
      </c>
      <c r="N1799" s="14"/>
    </row>
    <row r="1800" spans="2:14" x14ac:dyDescent="0.2">
      <c r="B1800" s="14">
        <f>Разбивка_по_щитам!B1805</f>
        <v>0</v>
      </c>
      <c r="C1800" s="14">
        <f>Разбивка_по_щитам!C1805</f>
        <v>0</v>
      </c>
      <c r="D1800" s="14">
        <f>Разбивка_по_щитам!F1805</f>
        <v>0</v>
      </c>
      <c r="E1800" s="14">
        <f>Разбивка_по_щитам!H1805</f>
        <v>0</v>
      </c>
      <c r="F1800" s="14">
        <f>Разбивка_по_щитам!I1805</f>
        <v>0</v>
      </c>
      <c r="G1800" s="14">
        <f>Разбивка_по_щитам!J1805</f>
        <v>0</v>
      </c>
      <c r="H1800" s="14">
        <f>Разбивка_по_щитам!K1805</f>
        <v>0</v>
      </c>
      <c r="I1800" s="14">
        <f>Разбивка_по_щитам!L1805</f>
        <v>0</v>
      </c>
      <c r="J1800" s="14">
        <f>Разбивка_по_щитам!M1805</f>
        <v>0</v>
      </c>
      <c r="K1800" s="14">
        <f>Разбивка_по_щитам!N1805</f>
        <v>0</v>
      </c>
      <c r="L1800" s="14"/>
      <c r="M1800" s="14">
        <f>Разбивка_по_щитам!P1805</f>
        <v>0</v>
      </c>
      <c r="N1800" s="14"/>
    </row>
    <row r="1801" spans="2:14" x14ac:dyDescent="0.2">
      <c r="B1801" s="14">
        <f>Разбивка_по_щитам!B1806</f>
        <v>0</v>
      </c>
      <c r="C1801" s="14">
        <f>Разбивка_по_щитам!C1806</f>
        <v>0</v>
      </c>
      <c r="D1801" s="14">
        <f>Разбивка_по_щитам!F1806</f>
        <v>0</v>
      </c>
      <c r="E1801" s="14">
        <f>Разбивка_по_щитам!H1806</f>
        <v>0</v>
      </c>
      <c r="F1801" s="14">
        <f>Разбивка_по_щитам!I1806</f>
        <v>0</v>
      </c>
      <c r="G1801" s="14">
        <f>Разбивка_по_щитам!J1806</f>
        <v>0</v>
      </c>
      <c r="H1801" s="14">
        <f>Разбивка_по_щитам!K1806</f>
        <v>0</v>
      </c>
      <c r="I1801" s="14">
        <f>Разбивка_по_щитам!L1806</f>
        <v>0</v>
      </c>
      <c r="J1801" s="14">
        <f>Разбивка_по_щитам!M1806</f>
        <v>0</v>
      </c>
      <c r="K1801" s="14">
        <f>Разбивка_по_щитам!N1806</f>
        <v>0</v>
      </c>
      <c r="L1801" s="14"/>
      <c r="M1801" s="14">
        <f>Разбивка_по_щитам!P1806</f>
        <v>0</v>
      </c>
      <c r="N1801" s="14"/>
    </row>
    <row r="1802" spans="2:14" x14ac:dyDescent="0.2">
      <c r="B1802" s="14">
        <f>Разбивка_по_щитам!B1807</f>
        <v>0</v>
      </c>
      <c r="C1802" s="14">
        <f>Разбивка_по_щитам!C1807</f>
        <v>0</v>
      </c>
      <c r="D1802" s="14">
        <f>Разбивка_по_щитам!F1807</f>
        <v>0</v>
      </c>
      <c r="E1802" s="14">
        <f>Разбивка_по_щитам!H1807</f>
        <v>0</v>
      </c>
      <c r="F1802" s="14">
        <f>Разбивка_по_щитам!I1807</f>
        <v>0</v>
      </c>
      <c r="G1802" s="14">
        <f>Разбивка_по_щитам!J1807</f>
        <v>0</v>
      </c>
      <c r="H1802" s="14">
        <f>Разбивка_по_щитам!K1807</f>
        <v>0</v>
      </c>
      <c r="I1802" s="14">
        <f>Разбивка_по_щитам!L1807</f>
        <v>0</v>
      </c>
      <c r="J1802" s="14">
        <f>Разбивка_по_щитам!M1807</f>
        <v>0</v>
      </c>
      <c r="K1802" s="14">
        <f>Разбивка_по_щитам!N1807</f>
        <v>0</v>
      </c>
      <c r="L1802" s="14"/>
      <c r="M1802" s="14">
        <f>Разбивка_по_щитам!P1807</f>
        <v>0</v>
      </c>
      <c r="N1802" s="14"/>
    </row>
    <row r="1803" spans="2:14" x14ac:dyDescent="0.2">
      <c r="B1803" s="14">
        <f>Разбивка_по_щитам!B1808</f>
        <v>0</v>
      </c>
      <c r="C1803" s="14">
        <f>Разбивка_по_щитам!C1808</f>
        <v>0</v>
      </c>
      <c r="D1803" s="14">
        <f>Разбивка_по_щитам!F1808</f>
        <v>0</v>
      </c>
      <c r="E1803" s="14">
        <f>Разбивка_по_щитам!H1808</f>
        <v>0</v>
      </c>
      <c r="F1803" s="14">
        <f>Разбивка_по_щитам!I1808</f>
        <v>0</v>
      </c>
      <c r="G1803" s="14">
        <f>Разбивка_по_щитам!J1808</f>
        <v>0</v>
      </c>
      <c r="H1803" s="14">
        <f>Разбивка_по_щитам!K1808</f>
        <v>0</v>
      </c>
      <c r="I1803" s="14">
        <f>Разбивка_по_щитам!L1808</f>
        <v>0</v>
      </c>
      <c r="J1803" s="14">
        <f>Разбивка_по_щитам!M1808</f>
        <v>0</v>
      </c>
      <c r="K1803" s="14">
        <f>Разбивка_по_щитам!N1808</f>
        <v>0</v>
      </c>
      <c r="L1803" s="14"/>
      <c r="M1803" s="14">
        <f>Разбивка_по_щитам!P1808</f>
        <v>0</v>
      </c>
      <c r="N1803" s="14"/>
    </row>
    <row r="1804" spans="2:14" x14ac:dyDescent="0.2">
      <c r="B1804" s="14">
        <f>Разбивка_по_щитам!B1809</f>
        <v>0</v>
      </c>
      <c r="C1804" s="14">
        <f>Разбивка_по_щитам!C1809</f>
        <v>0</v>
      </c>
      <c r="D1804" s="14">
        <f>Разбивка_по_щитам!F1809</f>
        <v>0</v>
      </c>
      <c r="E1804" s="14">
        <f>Разбивка_по_щитам!H1809</f>
        <v>0</v>
      </c>
      <c r="F1804" s="14">
        <f>Разбивка_по_щитам!I1809</f>
        <v>0</v>
      </c>
      <c r="G1804" s="14">
        <f>Разбивка_по_щитам!J1809</f>
        <v>0</v>
      </c>
      <c r="H1804" s="14">
        <f>Разбивка_по_щитам!K1809</f>
        <v>0</v>
      </c>
      <c r="I1804" s="14">
        <f>Разбивка_по_щитам!L1809</f>
        <v>0</v>
      </c>
      <c r="J1804" s="14">
        <f>Разбивка_по_щитам!M1809</f>
        <v>0</v>
      </c>
      <c r="K1804" s="14">
        <f>Разбивка_по_щитам!N1809</f>
        <v>0</v>
      </c>
      <c r="L1804" s="14"/>
      <c r="M1804" s="14">
        <f>Разбивка_по_щитам!P1809</f>
        <v>0</v>
      </c>
      <c r="N1804" s="14"/>
    </row>
    <row r="1805" spans="2:14" x14ac:dyDescent="0.2">
      <c r="B1805" s="14">
        <f>Разбивка_по_щитам!B1810</f>
        <v>0</v>
      </c>
      <c r="C1805" s="14">
        <f>Разбивка_по_щитам!C1810</f>
        <v>0</v>
      </c>
      <c r="D1805" s="14">
        <f>Разбивка_по_щитам!F1810</f>
        <v>0</v>
      </c>
      <c r="E1805" s="14">
        <f>Разбивка_по_щитам!H1810</f>
        <v>0</v>
      </c>
      <c r="F1805" s="14">
        <f>Разбивка_по_щитам!I1810</f>
        <v>0</v>
      </c>
      <c r="G1805" s="14">
        <f>Разбивка_по_щитам!J1810</f>
        <v>0</v>
      </c>
      <c r="H1805" s="14">
        <f>Разбивка_по_щитам!K1810</f>
        <v>0</v>
      </c>
      <c r="I1805" s="14">
        <f>Разбивка_по_щитам!L1810</f>
        <v>0</v>
      </c>
      <c r="J1805" s="14">
        <f>Разбивка_по_щитам!M1810</f>
        <v>0</v>
      </c>
      <c r="K1805" s="14">
        <f>Разбивка_по_щитам!N1810</f>
        <v>0</v>
      </c>
      <c r="L1805" s="14"/>
      <c r="M1805" s="14">
        <f>Разбивка_по_щитам!P1810</f>
        <v>0</v>
      </c>
      <c r="N1805" s="14"/>
    </row>
    <row r="1806" spans="2:14" x14ac:dyDescent="0.2">
      <c r="B1806" s="14">
        <f>Разбивка_по_щитам!B1811</f>
        <v>0</v>
      </c>
      <c r="C1806" s="14">
        <f>Разбивка_по_щитам!C1811</f>
        <v>0</v>
      </c>
      <c r="D1806" s="14">
        <f>Разбивка_по_щитам!F1811</f>
        <v>0</v>
      </c>
      <c r="E1806" s="14">
        <f>Разбивка_по_щитам!H1811</f>
        <v>0</v>
      </c>
      <c r="F1806" s="14">
        <f>Разбивка_по_щитам!I1811</f>
        <v>0</v>
      </c>
      <c r="G1806" s="14">
        <f>Разбивка_по_щитам!J1811</f>
        <v>0</v>
      </c>
      <c r="H1806" s="14">
        <f>Разбивка_по_щитам!K1811</f>
        <v>0</v>
      </c>
      <c r="I1806" s="14">
        <f>Разбивка_по_щитам!L1811</f>
        <v>0</v>
      </c>
      <c r="J1806" s="14">
        <f>Разбивка_по_щитам!M1811</f>
        <v>0</v>
      </c>
      <c r="K1806" s="14">
        <f>Разбивка_по_щитам!N1811</f>
        <v>0</v>
      </c>
      <c r="L1806" s="14"/>
      <c r="M1806" s="14">
        <f>Разбивка_по_щитам!P1811</f>
        <v>0</v>
      </c>
      <c r="N1806" s="14"/>
    </row>
    <row r="1807" spans="2:14" x14ac:dyDescent="0.2">
      <c r="B1807" s="14">
        <f>Разбивка_по_щитам!B1812</f>
        <v>0</v>
      </c>
      <c r="C1807" s="14">
        <f>Разбивка_по_щитам!C1812</f>
        <v>0</v>
      </c>
      <c r="D1807" s="14">
        <f>Разбивка_по_щитам!F1812</f>
        <v>0</v>
      </c>
      <c r="E1807" s="14">
        <f>Разбивка_по_щитам!H1812</f>
        <v>0</v>
      </c>
      <c r="F1807" s="14">
        <f>Разбивка_по_щитам!I1812</f>
        <v>0</v>
      </c>
      <c r="G1807" s="14">
        <f>Разбивка_по_щитам!J1812</f>
        <v>0</v>
      </c>
      <c r="H1807" s="14">
        <f>Разбивка_по_щитам!K1812</f>
        <v>0</v>
      </c>
      <c r="I1807" s="14">
        <f>Разбивка_по_щитам!L1812</f>
        <v>0</v>
      </c>
      <c r="J1807" s="14">
        <f>Разбивка_по_щитам!M1812</f>
        <v>0</v>
      </c>
      <c r="K1807" s="14">
        <f>Разбивка_по_щитам!N1812</f>
        <v>0</v>
      </c>
      <c r="L1807" s="14"/>
      <c r="M1807" s="14">
        <f>Разбивка_по_щитам!P1812</f>
        <v>0</v>
      </c>
      <c r="N1807" s="14"/>
    </row>
    <row r="1808" spans="2:14" x14ac:dyDescent="0.2">
      <c r="B1808" s="14">
        <f>Разбивка_по_щитам!B1813</f>
        <v>0</v>
      </c>
      <c r="C1808" s="14">
        <f>Разбивка_по_щитам!C1813</f>
        <v>0</v>
      </c>
      <c r="D1808" s="14">
        <f>Разбивка_по_щитам!F1813</f>
        <v>0</v>
      </c>
      <c r="E1808" s="14">
        <f>Разбивка_по_щитам!H1813</f>
        <v>0</v>
      </c>
      <c r="F1808" s="14">
        <f>Разбивка_по_щитам!I1813</f>
        <v>0</v>
      </c>
      <c r="G1808" s="14">
        <f>Разбивка_по_щитам!J1813</f>
        <v>0</v>
      </c>
      <c r="H1808" s="14">
        <f>Разбивка_по_щитам!K1813</f>
        <v>0</v>
      </c>
      <c r="I1808" s="14">
        <f>Разбивка_по_щитам!L1813</f>
        <v>0</v>
      </c>
      <c r="J1808" s="14">
        <f>Разбивка_по_щитам!M1813</f>
        <v>0</v>
      </c>
      <c r="K1808" s="14">
        <f>Разбивка_по_щитам!N1813</f>
        <v>0</v>
      </c>
      <c r="L1808" s="14"/>
      <c r="M1808" s="14">
        <f>Разбивка_по_щитам!P1813</f>
        <v>0</v>
      </c>
      <c r="N1808" s="14"/>
    </row>
    <row r="1809" spans="2:14" x14ac:dyDescent="0.2">
      <c r="B1809" s="14">
        <f>Разбивка_по_щитам!B1814</f>
        <v>0</v>
      </c>
      <c r="C1809" s="14">
        <f>Разбивка_по_щитам!C1814</f>
        <v>0</v>
      </c>
      <c r="D1809" s="14">
        <f>Разбивка_по_щитам!F1814</f>
        <v>0</v>
      </c>
      <c r="E1809" s="14">
        <f>Разбивка_по_щитам!H1814</f>
        <v>0</v>
      </c>
      <c r="F1809" s="14">
        <f>Разбивка_по_щитам!I1814</f>
        <v>0</v>
      </c>
      <c r="G1809" s="14">
        <f>Разбивка_по_щитам!J1814</f>
        <v>0</v>
      </c>
      <c r="H1809" s="14">
        <f>Разбивка_по_щитам!K1814</f>
        <v>0</v>
      </c>
      <c r="I1809" s="14">
        <f>Разбивка_по_щитам!L1814</f>
        <v>0</v>
      </c>
      <c r="J1809" s="14">
        <f>Разбивка_по_щитам!M1814</f>
        <v>0</v>
      </c>
      <c r="K1809" s="14">
        <f>Разбивка_по_щитам!N1814</f>
        <v>0</v>
      </c>
      <c r="L1809" s="14"/>
      <c r="M1809" s="14">
        <f>Разбивка_по_щитам!P1814</f>
        <v>0</v>
      </c>
      <c r="N1809" s="14"/>
    </row>
    <row r="1810" spans="2:14" x14ac:dyDescent="0.2">
      <c r="B1810" s="14">
        <f>Разбивка_по_щитам!B1815</f>
        <v>0</v>
      </c>
      <c r="C1810" s="14">
        <f>Разбивка_по_щитам!C1815</f>
        <v>0</v>
      </c>
      <c r="D1810" s="14">
        <f>Разбивка_по_щитам!F1815</f>
        <v>0</v>
      </c>
      <c r="E1810" s="14">
        <f>Разбивка_по_щитам!H1815</f>
        <v>0</v>
      </c>
      <c r="F1810" s="14">
        <f>Разбивка_по_щитам!I1815</f>
        <v>0</v>
      </c>
      <c r="G1810" s="14">
        <f>Разбивка_по_щитам!J1815</f>
        <v>0</v>
      </c>
      <c r="H1810" s="14">
        <f>Разбивка_по_щитам!K1815</f>
        <v>0</v>
      </c>
      <c r="I1810" s="14">
        <f>Разбивка_по_щитам!L1815</f>
        <v>0</v>
      </c>
      <c r="J1810" s="14">
        <f>Разбивка_по_щитам!M1815</f>
        <v>0</v>
      </c>
      <c r="K1810" s="14">
        <f>Разбивка_по_щитам!N1815</f>
        <v>0</v>
      </c>
      <c r="L1810" s="14"/>
      <c r="M1810" s="14">
        <f>Разбивка_по_щитам!P1815</f>
        <v>0</v>
      </c>
      <c r="N1810" s="14"/>
    </row>
    <row r="1811" spans="2:14" x14ac:dyDescent="0.2">
      <c r="B1811" s="14">
        <f>Разбивка_по_щитам!B1816</f>
        <v>0</v>
      </c>
      <c r="C1811" s="14">
        <f>Разбивка_по_щитам!C1816</f>
        <v>0</v>
      </c>
      <c r="D1811" s="14">
        <f>Разбивка_по_щитам!F1816</f>
        <v>0</v>
      </c>
      <c r="E1811" s="14">
        <f>Разбивка_по_щитам!H1816</f>
        <v>0</v>
      </c>
      <c r="F1811" s="14">
        <f>Разбивка_по_щитам!I1816</f>
        <v>0</v>
      </c>
      <c r="G1811" s="14">
        <f>Разбивка_по_щитам!J1816</f>
        <v>0</v>
      </c>
      <c r="H1811" s="14">
        <f>Разбивка_по_щитам!K1816</f>
        <v>0</v>
      </c>
      <c r="I1811" s="14">
        <f>Разбивка_по_щитам!L1816</f>
        <v>0</v>
      </c>
      <c r="J1811" s="14">
        <f>Разбивка_по_щитам!M1816</f>
        <v>0</v>
      </c>
      <c r="K1811" s="14">
        <f>Разбивка_по_щитам!N1816</f>
        <v>0</v>
      </c>
      <c r="L1811" s="14"/>
      <c r="M1811" s="14">
        <f>Разбивка_по_щитам!P1816</f>
        <v>0</v>
      </c>
      <c r="N1811" s="14"/>
    </row>
    <row r="1812" spans="2:14" x14ac:dyDescent="0.2">
      <c r="B1812" s="14">
        <f>Разбивка_по_щитам!B1817</f>
        <v>0</v>
      </c>
      <c r="C1812" s="14">
        <f>Разбивка_по_щитам!C1817</f>
        <v>0</v>
      </c>
      <c r="D1812" s="14">
        <f>Разбивка_по_щитам!F1817</f>
        <v>0</v>
      </c>
      <c r="E1812" s="14">
        <f>Разбивка_по_щитам!H1817</f>
        <v>0</v>
      </c>
      <c r="F1812" s="14">
        <f>Разбивка_по_щитам!I1817</f>
        <v>0</v>
      </c>
      <c r="G1812" s="14">
        <f>Разбивка_по_щитам!J1817</f>
        <v>0</v>
      </c>
      <c r="H1812" s="14">
        <f>Разбивка_по_щитам!K1817</f>
        <v>0</v>
      </c>
      <c r="I1812" s="14">
        <f>Разбивка_по_щитам!L1817</f>
        <v>0</v>
      </c>
      <c r="J1812" s="14">
        <f>Разбивка_по_щитам!M1817</f>
        <v>0</v>
      </c>
      <c r="K1812" s="14">
        <f>Разбивка_по_щитам!N1817</f>
        <v>0</v>
      </c>
      <c r="L1812" s="14"/>
      <c r="M1812" s="14">
        <f>Разбивка_по_щитам!P1817</f>
        <v>0</v>
      </c>
      <c r="N1812" s="14"/>
    </row>
    <row r="1813" spans="2:14" x14ac:dyDescent="0.2">
      <c r="B1813" s="14">
        <f>Разбивка_по_щитам!B1818</f>
        <v>0</v>
      </c>
      <c r="C1813" s="14">
        <f>Разбивка_по_щитам!C1818</f>
        <v>0</v>
      </c>
      <c r="D1813" s="14">
        <f>Разбивка_по_щитам!F1818</f>
        <v>0</v>
      </c>
      <c r="E1813" s="14">
        <f>Разбивка_по_щитам!H1818</f>
        <v>0</v>
      </c>
      <c r="F1813" s="14">
        <f>Разбивка_по_щитам!I1818</f>
        <v>0</v>
      </c>
      <c r="G1813" s="14">
        <f>Разбивка_по_щитам!J1818</f>
        <v>0</v>
      </c>
      <c r="H1813" s="14">
        <f>Разбивка_по_щитам!K1818</f>
        <v>0</v>
      </c>
      <c r="I1813" s="14">
        <f>Разбивка_по_щитам!L1818</f>
        <v>0</v>
      </c>
      <c r="J1813" s="14">
        <f>Разбивка_по_щитам!M1818</f>
        <v>0</v>
      </c>
      <c r="K1813" s="14">
        <f>Разбивка_по_щитам!N1818</f>
        <v>0</v>
      </c>
      <c r="L1813" s="14"/>
      <c r="M1813" s="14">
        <f>Разбивка_по_щитам!P1818</f>
        <v>0</v>
      </c>
      <c r="N1813" s="14"/>
    </row>
    <row r="1814" spans="2:14" x14ac:dyDescent="0.2">
      <c r="B1814" s="14">
        <f>Разбивка_по_щитам!B1819</f>
        <v>0</v>
      </c>
      <c r="C1814" s="14">
        <f>Разбивка_по_щитам!C1819</f>
        <v>0</v>
      </c>
      <c r="D1814" s="14">
        <f>Разбивка_по_щитам!F1819</f>
        <v>0</v>
      </c>
      <c r="E1814" s="14">
        <f>Разбивка_по_щитам!H1819</f>
        <v>0</v>
      </c>
      <c r="F1814" s="14">
        <f>Разбивка_по_щитам!I1819</f>
        <v>0</v>
      </c>
      <c r="G1814" s="14">
        <f>Разбивка_по_щитам!J1819</f>
        <v>0</v>
      </c>
      <c r="H1814" s="14">
        <f>Разбивка_по_щитам!K1819</f>
        <v>0</v>
      </c>
      <c r="I1814" s="14">
        <f>Разбивка_по_щитам!L1819</f>
        <v>0</v>
      </c>
      <c r="J1814" s="14">
        <f>Разбивка_по_щитам!M1819</f>
        <v>0</v>
      </c>
      <c r="K1814" s="14">
        <f>Разбивка_по_щитам!N1819</f>
        <v>0</v>
      </c>
      <c r="L1814" s="14"/>
      <c r="M1814" s="14">
        <f>Разбивка_по_щитам!P1819</f>
        <v>0</v>
      </c>
      <c r="N1814" s="14"/>
    </row>
    <row r="1815" spans="2:14" x14ac:dyDescent="0.2">
      <c r="B1815" s="14">
        <f>Разбивка_по_щитам!B1820</f>
        <v>0</v>
      </c>
      <c r="C1815" s="14">
        <f>Разбивка_по_щитам!C1820</f>
        <v>0</v>
      </c>
      <c r="D1815" s="14">
        <f>Разбивка_по_щитам!F1820</f>
        <v>0</v>
      </c>
      <c r="E1815" s="14">
        <f>Разбивка_по_щитам!H1820</f>
        <v>0</v>
      </c>
      <c r="F1815" s="14">
        <f>Разбивка_по_щитам!I1820</f>
        <v>0</v>
      </c>
      <c r="G1815" s="14">
        <f>Разбивка_по_щитам!J1820</f>
        <v>0</v>
      </c>
      <c r="H1815" s="14">
        <f>Разбивка_по_щитам!K1820</f>
        <v>0</v>
      </c>
      <c r="I1815" s="14">
        <f>Разбивка_по_щитам!L1820</f>
        <v>0</v>
      </c>
      <c r="J1815" s="14">
        <f>Разбивка_по_щитам!M1820</f>
        <v>0</v>
      </c>
      <c r="K1815" s="14">
        <f>Разбивка_по_щитам!N1820</f>
        <v>0</v>
      </c>
      <c r="L1815" s="14"/>
      <c r="M1815" s="14">
        <f>Разбивка_по_щитам!P1820</f>
        <v>0</v>
      </c>
      <c r="N1815" s="14"/>
    </row>
    <row r="1816" spans="2:14" x14ac:dyDescent="0.2">
      <c r="B1816" s="14">
        <f>Разбивка_по_щитам!B1821</f>
        <v>0</v>
      </c>
      <c r="C1816" s="14">
        <f>Разбивка_по_щитам!C1821</f>
        <v>0</v>
      </c>
      <c r="D1816" s="14">
        <f>Разбивка_по_щитам!F1821</f>
        <v>0</v>
      </c>
      <c r="E1816" s="14">
        <f>Разбивка_по_щитам!H1821</f>
        <v>0</v>
      </c>
      <c r="F1816" s="14">
        <f>Разбивка_по_щитам!I1821</f>
        <v>0</v>
      </c>
      <c r="G1816" s="14">
        <f>Разбивка_по_щитам!J1821</f>
        <v>0</v>
      </c>
      <c r="H1816" s="14">
        <f>Разбивка_по_щитам!K1821</f>
        <v>0</v>
      </c>
      <c r="I1816" s="14">
        <f>Разбивка_по_щитам!L1821</f>
        <v>0</v>
      </c>
      <c r="J1816" s="14">
        <f>Разбивка_по_щитам!M1821</f>
        <v>0</v>
      </c>
      <c r="K1816" s="14">
        <f>Разбивка_по_щитам!N1821</f>
        <v>0</v>
      </c>
      <c r="L1816" s="14"/>
      <c r="M1816" s="14">
        <f>Разбивка_по_щитам!P1821</f>
        <v>0</v>
      </c>
      <c r="N1816" s="14"/>
    </row>
    <row r="1817" spans="2:14" x14ac:dyDescent="0.2">
      <c r="B1817" s="14">
        <f>Разбивка_по_щитам!B1822</f>
        <v>0</v>
      </c>
      <c r="C1817" s="14">
        <f>Разбивка_по_щитам!C1822</f>
        <v>0</v>
      </c>
      <c r="D1817" s="14">
        <f>Разбивка_по_щитам!F1822</f>
        <v>0</v>
      </c>
      <c r="E1817" s="14">
        <f>Разбивка_по_щитам!H1822</f>
        <v>0</v>
      </c>
      <c r="F1817" s="14">
        <f>Разбивка_по_щитам!I1822</f>
        <v>0</v>
      </c>
      <c r="G1817" s="14">
        <f>Разбивка_по_щитам!J1822</f>
        <v>0</v>
      </c>
      <c r="H1817" s="14">
        <f>Разбивка_по_щитам!K1822</f>
        <v>0</v>
      </c>
      <c r="I1817" s="14">
        <f>Разбивка_по_щитам!L1822</f>
        <v>0</v>
      </c>
      <c r="J1817" s="14">
        <f>Разбивка_по_щитам!M1822</f>
        <v>0</v>
      </c>
      <c r="K1817" s="14">
        <f>Разбивка_по_щитам!N1822</f>
        <v>0</v>
      </c>
      <c r="L1817" s="14"/>
      <c r="M1817" s="14">
        <f>Разбивка_по_щитам!P1822</f>
        <v>0</v>
      </c>
      <c r="N1817" s="14"/>
    </row>
    <row r="1818" spans="2:14" x14ac:dyDescent="0.2">
      <c r="B1818" s="14">
        <f>Разбивка_по_щитам!B1823</f>
        <v>0</v>
      </c>
      <c r="C1818" s="14">
        <f>Разбивка_по_щитам!C1823</f>
        <v>0</v>
      </c>
      <c r="D1818" s="14">
        <f>Разбивка_по_щитам!F1823</f>
        <v>0</v>
      </c>
      <c r="E1818" s="14">
        <f>Разбивка_по_щитам!H1823</f>
        <v>0</v>
      </c>
      <c r="F1818" s="14">
        <f>Разбивка_по_щитам!I1823</f>
        <v>0</v>
      </c>
      <c r="G1818" s="14">
        <f>Разбивка_по_щитам!J1823</f>
        <v>0</v>
      </c>
      <c r="H1818" s="14">
        <f>Разбивка_по_щитам!K1823</f>
        <v>0</v>
      </c>
      <c r="I1818" s="14">
        <f>Разбивка_по_щитам!L1823</f>
        <v>0</v>
      </c>
      <c r="J1818" s="14">
        <f>Разбивка_по_щитам!M1823</f>
        <v>0</v>
      </c>
      <c r="K1818" s="14">
        <f>Разбивка_по_щитам!N1823</f>
        <v>0</v>
      </c>
      <c r="L1818" s="14"/>
      <c r="M1818" s="14">
        <f>Разбивка_по_щитам!P1823</f>
        <v>0</v>
      </c>
      <c r="N1818" s="14"/>
    </row>
    <row r="1819" spans="2:14" x14ac:dyDescent="0.2">
      <c r="B1819" s="14">
        <f>Разбивка_по_щитам!B1824</f>
        <v>0</v>
      </c>
      <c r="C1819" s="14">
        <f>Разбивка_по_щитам!C1824</f>
        <v>0</v>
      </c>
      <c r="D1819" s="14">
        <f>Разбивка_по_щитам!F1824</f>
        <v>0</v>
      </c>
      <c r="E1819" s="14">
        <f>Разбивка_по_щитам!H1824</f>
        <v>0</v>
      </c>
      <c r="F1819" s="14">
        <f>Разбивка_по_щитам!I1824</f>
        <v>0</v>
      </c>
      <c r="G1819" s="14">
        <f>Разбивка_по_щитам!J1824</f>
        <v>0</v>
      </c>
      <c r="H1819" s="14">
        <f>Разбивка_по_щитам!K1824</f>
        <v>0</v>
      </c>
      <c r="I1819" s="14">
        <f>Разбивка_по_щитам!L1824</f>
        <v>0</v>
      </c>
      <c r="J1819" s="14">
        <f>Разбивка_по_щитам!M1824</f>
        <v>0</v>
      </c>
      <c r="K1819" s="14">
        <f>Разбивка_по_щитам!N1824</f>
        <v>0</v>
      </c>
      <c r="L1819" s="14"/>
      <c r="M1819" s="14">
        <f>Разбивка_по_щитам!P1824</f>
        <v>0</v>
      </c>
      <c r="N1819" s="14"/>
    </row>
    <row r="1820" spans="2:14" x14ac:dyDescent="0.2">
      <c r="B1820" s="14">
        <f>Разбивка_по_щитам!B1825</f>
        <v>0</v>
      </c>
      <c r="C1820" s="14">
        <f>Разбивка_по_щитам!C1825</f>
        <v>0</v>
      </c>
      <c r="D1820" s="14">
        <f>Разбивка_по_щитам!F1825</f>
        <v>0</v>
      </c>
      <c r="E1820" s="14">
        <f>Разбивка_по_щитам!H1825</f>
        <v>0</v>
      </c>
      <c r="F1820" s="14">
        <f>Разбивка_по_щитам!I1825</f>
        <v>0</v>
      </c>
      <c r="G1820" s="14">
        <f>Разбивка_по_щитам!J1825</f>
        <v>0</v>
      </c>
      <c r="H1820" s="14">
        <f>Разбивка_по_щитам!K1825</f>
        <v>0</v>
      </c>
      <c r="I1820" s="14">
        <f>Разбивка_по_щитам!L1825</f>
        <v>0</v>
      </c>
      <c r="J1820" s="14">
        <f>Разбивка_по_щитам!M1825</f>
        <v>0</v>
      </c>
      <c r="K1820" s="14">
        <f>Разбивка_по_щитам!N1825</f>
        <v>0</v>
      </c>
      <c r="L1820" s="14"/>
      <c r="M1820" s="14">
        <f>Разбивка_по_щитам!P1825</f>
        <v>0</v>
      </c>
      <c r="N1820" s="14"/>
    </row>
    <row r="1821" spans="2:14" x14ac:dyDescent="0.2">
      <c r="B1821" s="14">
        <f>Разбивка_по_щитам!B1826</f>
        <v>0</v>
      </c>
      <c r="C1821" s="14">
        <f>Разбивка_по_щитам!C1826</f>
        <v>0</v>
      </c>
      <c r="D1821" s="14">
        <f>Разбивка_по_щитам!F1826</f>
        <v>0</v>
      </c>
      <c r="E1821" s="14">
        <f>Разбивка_по_щитам!H1826</f>
        <v>0</v>
      </c>
      <c r="F1821" s="14">
        <f>Разбивка_по_щитам!I1826</f>
        <v>0</v>
      </c>
      <c r="G1821" s="14">
        <f>Разбивка_по_щитам!J1826</f>
        <v>0</v>
      </c>
      <c r="H1821" s="14">
        <f>Разбивка_по_щитам!K1826</f>
        <v>0</v>
      </c>
      <c r="I1821" s="14">
        <f>Разбивка_по_щитам!L1826</f>
        <v>0</v>
      </c>
      <c r="J1821" s="14">
        <f>Разбивка_по_щитам!M1826</f>
        <v>0</v>
      </c>
      <c r="K1821" s="14">
        <f>Разбивка_по_щитам!N1826</f>
        <v>0</v>
      </c>
      <c r="L1821" s="14"/>
      <c r="M1821" s="14">
        <f>Разбивка_по_щитам!P1826</f>
        <v>0</v>
      </c>
      <c r="N1821" s="14"/>
    </row>
    <row r="1822" spans="2:14" x14ac:dyDescent="0.2">
      <c r="B1822" s="14">
        <f>Разбивка_по_щитам!B1827</f>
        <v>0</v>
      </c>
      <c r="C1822" s="14">
        <f>Разбивка_по_щитам!C1827</f>
        <v>0</v>
      </c>
      <c r="D1822" s="14">
        <f>Разбивка_по_щитам!F1827</f>
        <v>0</v>
      </c>
      <c r="E1822" s="14">
        <f>Разбивка_по_щитам!H1827</f>
        <v>0</v>
      </c>
      <c r="F1822" s="14">
        <f>Разбивка_по_щитам!I1827</f>
        <v>0</v>
      </c>
      <c r="G1822" s="14">
        <f>Разбивка_по_щитам!J1827</f>
        <v>0</v>
      </c>
      <c r="H1822" s="14">
        <f>Разбивка_по_щитам!K1827</f>
        <v>0</v>
      </c>
      <c r="I1822" s="14">
        <f>Разбивка_по_щитам!L1827</f>
        <v>0</v>
      </c>
      <c r="J1822" s="14">
        <f>Разбивка_по_щитам!M1827</f>
        <v>0</v>
      </c>
      <c r="K1822" s="14">
        <f>Разбивка_по_щитам!N1827</f>
        <v>0</v>
      </c>
      <c r="L1822" s="14"/>
      <c r="M1822" s="14">
        <f>Разбивка_по_щитам!P1827</f>
        <v>0</v>
      </c>
      <c r="N1822" s="14"/>
    </row>
    <row r="1823" spans="2:14" x14ac:dyDescent="0.2">
      <c r="B1823" s="14">
        <f>Разбивка_по_щитам!B1828</f>
        <v>0</v>
      </c>
      <c r="C1823" s="14">
        <f>Разбивка_по_щитам!C1828</f>
        <v>0</v>
      </c>
      <c r="D1823" s="14">
        <f>Разбивка_по_щитам!F1828</f>
        <v>0</v>
      </c>
      <c r="E1823" s="14">
        <f>Разбивка_по_щитам!H1828</f>
        <v>0</v>
      </c>
      <c r="F1823" s="14">
        <f>Разбивка_по_щитам!I1828</f>
        <v>0</v>
      </c>
      <c r="G1823" s="14">
        <f>Разбивка_по_щитам!J1828</f>
        <v>0</v>
      </c>
      <c r="H1823" s="14">
        <f>Разбивка_по_щитам!K1828</f>
        <v>0</v>
      </c>
      <c r="I1823" s="14">
        <f>Разбивка_по_щитам!L1828</f>
        <v>0</v>
      </c>
      <c r="J1823" s="14">
        <f>Разбивка_по_щитам!M1828</f>
        <v>0</v>
      </c>
      <c r="K1823" s="14">
        <f>Разбивка_по_щитам!N1828</f>
        <v>0</v>
      </c>
      <c r="L1823" s="14"/>
      <c r="M1823" s="14">
        <f>Разбивка_по_щитам!P1828</f>
        <v>0</v>
      </c>
      <c r="N1823" s="14"/>
    </row>
    <row r="1824" spans="2:14" x14ac:dyDescent="0.2">
      <c r="B1824" s="14">
        <f>Разбивка_по_щитам!B1829</f>
        <v>0</v>
      </c>
      <c r="C1824" s="14">
        <f>Разбивка_по_щитам!C1829</f>
        <v>0</v>
      </c>
      <c r="D1824" s="14">
        <f>Разбивка_по_щитам!F1829</f>
        <v>0</v>
      </c>
      <c r="E1824" s="14">
        <f>Разбивка_по_щитам!H1829</f>
        <v>0</v>
      </c>
      <c r="F1824" s="14">
        <f>Разбивка_по_щитам!I1829</f>
        <v>0</v>
      </c>
      <c r="G1824" s="14">
        <f>Разбивка_по_щитам!J1829</f>
        <v>0</v>
      </c>
      <c r="H1824" s="14">
        <f>Разбивка_по_щитам!K1829</f>
        <v>0</v>
      </c>
      <c r="I1824" s="14">
        <f>Разбивка_по_щитам!L1829</f>
        <v>0</v>
      </c>
      <c r="J1824" s="14">
        <f>Разбивка_по_щитам!M1829</f>
        <v>0</v>
      </c>
      <c r="K1824" s="14">
        <f>Разбивка_по_щитам!N1829</f>
        <v>0</v>
      </c>
      <c r="L1824" s="14"/>
      <c r="M1824" s="14">
        <f>Разбивка_по_щитам!P1829</f>
        <v>0</v>
      </c>
      <c r="N1824" s="14"/>
    </row>
    <row r="1825" spans="2:14" x14ac:dyDescent="0.2">
      <c r="B1825" s="14">
        <f>Разбивка_по_щитам!B1830</f>
        <v>0</v>
      </c>
      <c r="C1825" s="14">
        <f>Разбивка_по_щитам!C1830</f>
        <v>0</v>
      </c>
      <c r="D1825" s="14">
        <f>Разбивка_по_щитам!F1830</f>
        <v>0</v>
      </c>
      <c r="E1825" s="14">
        <f>Разбивка_по_щитам!H1830</f>
        <v>0</v>
      </c>
      <c r="F1825" s="14">
        <f>Разбивка_по_щитам!I1830</f>
        <v>0</v>
      </c>
      <c r="G1825" s="14">
        <f>Разбивка_по_щитам!J1830</f>
        <v>0</v>
      </c>
      <c r="H1825" s="14">
        <f>Разбивка_по_щитам!K1830</f>
        <v>0</v>
      </c>
      <c r="I1825" s="14">
        <f>Разбивка_по_щитам!L1830</f>
        <v>0</v>
      </c>
      <c r="J1825" s="14">
        <f>Разбивка_по_щитам!M1830</f>
        <v>0</v>
      </c>
      <c r="K1825" s="14">
        <f>Разбивка_по_щитам!N1830</f>
        <v>0</v>
      </c>
      <c r="L1825" s="14"/>
      <c r="M1825" s="14">
        <f>Разбивка_по_щитам!P1830</f>
        <v>0</v>
      </c>
      <c r="N1825" s="14"/>
    </row>
    <row r="1826" spans="2:14" x14ac:dyDescent="0.2">
      <c r="B1826" s="14">
        <f>Разбивка_по_щитам!B1831</f>
        <v>0</v>
      </c>
      <c r="C1826" s="14">
        <f>Разбивка_по_щитам!C1831</f>
        <v>0</v>
      </c>
      <c r="D1826" s="14">
        <f>Разбивка_по_щитам!F1831</f>
        <v>0</v>
      </c>
      <c r="E1826" s="14">
        <f>Разбивка_по_щитам!H1831</f>
        <v>0</v>
      </c>
      <c r="F1826" s="14">
        <f>Разбивка_по_щитам!I1831</f>
        <v>0</v>
      </c>
      <c r="G1826" s="14">
        <f>Разбивка_по_щитам!J1831</f>
        <v>0</v>
      </c>
      <c r="H1826" s="14">
        <f>Разбивка_по_щитам!K1831</f>
        <v>0</v>
      </c>
      <c r="I1826" s="14">
        <f>Разбивка_по_щитам!L1831</f>
        <v>0</v>
      </c>
      <c r="J1826" s="14">
        <f>Разбивка_по_щитам!M1831</f>
        <v>0</v>
      </c>
      <c r="K1826" s="14">
        <f>Разбивка_по_щитам!N1831</f>
        <v>0</v>
      </c>
      <c r="L1826" s="14"/>
      <c r="M1826" s="14">
        <f>Разбивка_по_щитам!P1831</f>
        <v>0</v>
      </c>
      <c r="N1826" s="14"/>
    </row>
    <row r="1827" spans="2:14" x14ac:dyDescent="0.2">
      <c r="B1827" s="14">
        <f>Разбивка_по_щитам!B1832</f>
        <v>0</v>
      </c>
      <c r="C1827" s="14">
        <f>Разбивка_по_щитам!C1832</f>
        <v>0</v>
      </c>
      <c r="D1827" s="14">
        <f>Разбивка_по_щитам!F1832</f>
        <v>0</v>
      </c>
      <c r="E1827" s="14">
        <f>Разбивка_по_щитам!H1832</f>
        <v>0</v>
      </c>
      <c r="F1827" s="14">
        <f>Разбивка_по_щитам!I1832</f>
        <v>0</v>
      </c>
      <c r="G1827" s="14">
        <f>Разбивка_по_щитам!J1832</f>
        <v>0</v>
      </c>
      <c r="H1827" s="14">
        <f>Разбивка_по_щитам!K1832</f>
        <v>0</v>
      </c>
      <c r="I1827" s="14">
        <f>Разбивка_по_щитам!L1832</f>
        <v>0</v>
      </c>
      <c r="J1827" s="14">
        <f>Разбивка_по_щитам!M1832</f>
        <v>0</v>
      </c>
      <c r="K1827" s="14">
        <f>Разбивка_по_щитам!N1832</f>
        <v>0</v>
      </c>
      <c r="L1827" s="14"/>
      <c r="M1827" s="14">
        <f>Разбивка_по_щитам!P1832</f>
        <v>0</v>
      </c>
      <c r="N1827" s="14"/>
    </row>
    <row r="1828" spans="2:14" x14ac:dyDescent="0.2">
      <c r="B1828" s="14">
        <f>Разбивка_по_щитам!B1833</f>
        <v>0</v>
      </c>
      <c r="C1828" s="14">
        <f>Разбивка_по_щитам!C1833</f>
        <v>0</v>
      </c>
      <c r="D1828" s="14">
        <f>Разбивка_по_щитам!F1833</f>
        <v>0</v>
      </c>
      <c r="E1828" s="14">
        <f>Разбивка_по_щитам!H1833</f>
        <v>0</v>
      </c>
      <c r="F1828" s="14">
        <f>Разбивка_по_щитам!I1833</f>
        <v>0</v>
      </c>
      <c r="G1828" s="14">
        <f>Разбивка_по_щитам!J1833</f>
        <v>0</v>
      </c>
      <c r="H1828" s="14">
        <f>Разбивка_по_щитам!K1833</f>
        <v>0</v>
      </c>
      <c r="I1828" s="14">
        <f>Разбивка_по_щитам!L1833</f>
        <v>0</v>
      </c>
      <c r="J1828" s="14">
        <f>Разбивка_по_щитам!M1833</f>
        <v>0</v>
      </c>
      <c r="K1828" s="14">
        <f>Разбивка_по_щитам!N1833</f>
        <v>0</v>
      </c>
      <c r="L1828" s="14"/>
      <c r="M1828" s="14">
        <f>Разбивка_по_щитам!P1833</f>
        <v>0</v>
      </c>
      <c r="N1828" s="14"/>
    </row>
    <row r="1829" spans="2:14" x14ac:dyDescent="0.2">
      <c r="B1829" s="14">
        <f>Разбивка_по_щитам!B1834</f>
        <v>0</v>
      </c>
      <c r="C1829" s="14">
        <f>Разбивка_по_щитам!C1834</f>
        <v>0</v>
      </c>
      <c r="D1829" s="14">
        <f>Разбивка_по_щитам!F1834</f>
        <v>0</v>
      </c>
      <c r="E1829" s="14">
        <f>Разбивка_по_щитам!H1834</f>
        <v>0</v>
      </c>
      <c r="F1829" s="14">
        <f>Разбивка_по_щитам!I1834</f>
        <v>0</v>
      </c>
      <c r="G1829" s="14">
        <f>Разбивка_по_щитам!J1834</f>
        <v>0</v>
      </c>
      <c r="H1829" s="14">
        <f>Разбивка_по_щитам!K1834</f>
        <v>0</v>
      </c>
      <c r="I1829" s="14">
        <f>Разбивка_по_щитам!L1834</f>
        <v>0</v>
      </c>
      <c r="J1829" s="14">
        <f>Разбивка_по_щитам!M1834</f>
        <v>0</v>
      </c>
      <c r="K1829" s="14">
        <f>Разбивка_по_щитам!N1834</f>
        <v>0</v>
      </c>
      <c r="L1829" s="14"/>
      <c r="M1829" s="14">
        <f>Разбивка_по_щитам!P1834</f>
        <v>0</v>
      </c>
      <c r="N1829" s="14"/>
    </row>
    <row r="1830" spans="2:14" x14ac:dyDescent="0.2">
      <c r="B1830" s="14">
        <f>Разбивка_по_щитам!B1835</f>
        <v>0</v>
      </c>
      <c r="C1830" s="14">
        <f>Разбивка_по_щитам!C1835</f>
        <v>0</v>
      </c>
      <c r="D1830" s="14">
        <f>Разбивка_по_щитам!F1835</f>
        <v>0</v>
      </c>
      <c r="E1830" s="14">
        <f>Разбивка_по_щитам!H1835</f>
        <v>0</v>
      </c>
      <c r="F1830" s="14">
        <f>Разбивка_по_щитам!I1835</f>
        <v>0</v>
      </c>
      <c r="G1830" s="14">
        <f>Разбивка_по_щитам!J1835</f>
        <v>0</v>
      </c>
      <c r="H1830" s="14">
        <f>Разбивка_по_щитам!K1835</f>
        <v>0</v>
      </c>
      <c r="I1830" s="14">
        <f>Разбивка_по_щитам!L1835</f>
        <v>0</v>
      </c>
      <c r="J1830" s="14">
        <f>Разбивка_по_щитам!M1835</f>
        <v>0</v>
      </c>
      <c r="K1830" s="14">
        <f>Разбивка_по_щитам!N1835</f>
        <v>0</v>
      </c>
      <c r="L1830" s="14"/>
      <c r="M1830" s="14">
        <f>Разбивка_по_щитам!P1835</f>
        <v>0</v>
      </c>
      <c r="N1830" s="14"/>
    </row>
    <row r="1831" spans="2:14" x14ac:dyDescent="0.2">
      <c r="B1831" s="14">
        <f>Разбивка_по_щитам!B1836</f>
        <v>0</v>
      </c>
      <c r="C1831" s="14">
        <f>Разбивка_по_щитам!C1836</f>
        <v>0</v>
      </c>
      <c r="D1831" s="14">
        <f>Разбивка_по_щитам!F1836</f>
        <v>0</v>
      </c>
      <c r="E1831" s="14">
        <f>Разбивка_по_щитам!H1836</f>
        <v>0</v>
      </c>
      <c r="F1831" s="14">
        <f>Разбивка_по_щитам!I1836</f>
        <v>0</v>
      </c>
      <c r="G1831" s="14">
        <f>Разбивка_по_щитам!J1836</f>
        <v>0</v>
      </c>
      <c r="H1831" s="14">
        <f>Разбивка_по_щитам!K1836</f>
        <v>0</v>
      </c>
      <c r="I1831" s="14">
        <f>Разбивка_по_щитам!L1836</f>
        <v>0</v>
      </c>
      <c r="J1831" s="14">
        <f>Разбивка_по_щитам!M1836</f>
        <v>0</v>
      </c>
      <c r="K1831" s="14">
        <f>Разбивка_по_щитам!N1836</f>
        <v>0</v>
      </c>
      <c r="L1831" s="14"/>
      <c r="M1831" s="14">
        <f>Разбивка_по_щитам!P1836</f>
        <v>0</v>
      </c>
      <c r="N1831" s="14"/>
    </row>
    <row r="1832" spans="2:14" x14ac:dyDescent="0.2">
      <c r="B1832" s="14">
        <f>Разбивка_по_щитам!B1837</f>
        <v>0</v>
      </c>
      <c r="C1832" s="14">
        <f>Разбивка_по_щитам!C1837</f>
        <v>0</v>
      </c>
      <c r="D1832" s="14">
        <f>Разбивка_по_щитам!F1837</f>
        <v>0</v>
      </c>
      <c r="E1832" s="14">
        <f>Разбивка_по_щитам!H1837</f>
        <v>0</v>
      </c>
      <c r="F1832" s="14">
        <f>Разбивка_по_щитам!I1837</f>
        <v>0</v>
      </c>
      <c r="G1832" s="14">
        <f>Разбивка_по_щитам!J1837</f>
        <v>0</v>
      </c>
      <c r="H1832" s="14">
        <f>Разбивка_по_щитам!K1837</f>
        <v>0</v>
      </c>
      <c r="I1832" s="14">
        <f>Разбивка_по_щитам!L1837</f>
        <v>0</v>
      </c>
      <c r="J1832" s="14">
        <f>Разбивка_по_щитам!M1837</f>
        <v>0</v>
      </c>
      <c r="K1832" s="14">
        <f>Разбивка_по_щитам!N1837</f>
        <v>0</v>
      </c>
      <c r="L1832" s="14"/>
      <c r="M1832" s="14">
        <f>Разбивка_по_щитам!P1837</f>
        <v>0</v>
      </c>
      <c r="N1832" s="14"/>
    </row>
    <row r="1833" spans="2:14" x14ac:dyDescent="0.2">
      <c r="B1833" s="14">
        <f>Разбивка_по_щитам!B1838</f>
        <v>0</v>
      </c>
      <c r="C1833" s="14">
        <f>Разбивка_по_щитам!C1838</f>
        <v>0</v>
      </c>
      <c r="D1833" s="14">
        <f>Разбивка_по_щитам!F1838</f>
        <v>0</v>
      </c>
      <c r="E1833" s="14">
        <f>Разбивка_по_щитам!H1838</f>
        <v>0</v>
      </c>
      <c r="F1833" s="14">
        <f>Разбивка_по_щитам!I1838</f>
        <v>0</v>
      </c>
      <c r="G1833" s="14">
        <f>Разбивка_по_щитам!J1838</f>
        <v>0</v>
      </c>
      <c r="H1833" s="14">
        <f>Разбивка_по_щитам!K1838</f>
        <v>0</v>
      </c>
      <c r="I1833" s="14">
        <f>Разбивка_по_щитам!L1838</f>
        <v>0</v>
      </c>
      <c r="J1833" s="14">
        <f>Разбивка_по_щитам!M1838</f>
        <v>0</v>
      </c>
      <c r="K1833" s="14">
        <f>Разбивка_по_щитам!N1838</f>
        <v>0</v>
      </c>
      <c r="L1833" s="14"/>
      <c r="M1833" s="14">
        <f>Разбивка_по_щитам!P1838</f>
        <v>0</v>
      </c>
      <c r="N1833" s="14"/>
    </row>
    <row r="1834" spans="2:14" x14ac:dyDescent="0.2">
      <c r="B1834" s="14">
        <f>Разбивка_по_щитам!B1839</f>
        <v>0</v>
      </c>
      <c r="C1834" s="14">
        <f>Разбивка_по_щитам!C1839</f>
        <v>0</v>
      </c>
      <c r="D1834" s="14">
        <f>Разбивка_по_щитам!F1839</f>
        <v>0</v>
      </c>
      <c r="E1834" s="14">
        <f>Разбивка_по_щитам!H1839</f>
        <v>0</v>
      </c>
      <c r="F1834" s="14">
        <f>Разбивка_по_щитам!I1839</f>
        <v>0</v>
      </c>
      <c r="G1834" s="14">
        <f>Разбивка_по_щитам!J1839</f>
        <v>0</v>
      </c>
      <c r="H1834" s="14">
        <f>Разбивка_по_щитам!K1839</f>
        <v>0</v>
      </c>
      <c r="I1834" s="14">
        <f>Разбивка_по_щитам!L1839</f>
        <v>0</v>
      </c>
      <c r="J1834" s="14">
        <f>Разбивка_по_щитам!M1839</f>
        <v>0</v>
      </c>
      <c r="K1834" s="14">
        <f>Разбивка_по_щитам!N1839</f>
        <v>0</v>
      </c>
      <c r="L1834" s="14"/>
      <c r="M1834" s="14">
        <f>Разбивка_по_щитам!P1839</f>
        <v>0</v>
      </c>
      <c r="N1834" s="14"/>
    </row>
    <row r="1835" spans="2:14" x14ac:dyDescent="0.2">
      <c r="B1835" s="14">
        <f>Разбивка_по_щитам!B1840</f>
        <v>0</v>
      </c>
      <c r="C1835" s="14">
        <f>Разбивка_по_щитам!C1840</f>
        <v>0</v>
      </c>
      <c r="D1835" s="14">
        <f>Разбивка_по_щитам!F1840</f>
        <v>0</v>
      </c>
      <c r="E1835" s="14">
        <f>Разбивка_по_щитам!H1840</f>
        <v>0</v>
      </c>
      <c r="F1835" s="14">
        <f>Разбивка_по_щитам!I1840</f>
        <v>0</v>
      </c>
      <c r="G1835" s="14">
        <f>Разбивка_по_щитам!J1840</f>
        <v>0</v>
      </c>
      <c r="H1835" s="14">
        <f>Разбивка_по_щитам!K1840</f>
        <v>0</v>
      </c>
      <c r="I1835" s="14">
        <f>Разбивка_по_щитам!L1840</f>
        <v>0</v>
      </c>
      <c r="J1835" s="14">
        <f>Разбивка_по_щитам!M1840</f>
        <v>0</v>
      </c>
      <c r="K1835" s="14">
        <f>Разбивка_по_щитам!N1840</f>
        <v>0</v>
      </c>
      <c r="L1835" s="14"/>
      <c r="M1835" s="14">
        <f>Разбивка_по_щитам!P1840</f>
        <v>0</v>
      </c>
      <c r="N1835" s="14"/>
    </row>
    <row r="1836" spans="2:14" x14ac:dyDescent="0.2">
      <c r="B1836" s="14">
        <f>Разбивка_по_щитам!B1841</f>
        <v>0</v>
      </c>
      <c r="C1836" s="14">
        <f>Разбивка_по_щитам!C1841</f>
        <v>0</v>
      </c>
      <c r="D1836" s="14">
        <f>Разбивка_по_щитам!F1841</f>
        <v>0</v>
      </c>
      <c r="E1836" s="14">
        <f>Разбивка_по_щитам!H1841</f>
        <v>0</v>
      </c>
      <c r="F1836" s="14">
        <f>Разбивка_по_щитам!I1841</f>
        <v>0</v>
      </c>
      <c r="G1836" s="14">
        <f>Разбивка_по_щитам!J1841</f>
        <v>0</v>
      </c>
      <c r="H1836" s="14">
        <f>Разбивка_по_щитам!K1841</f>
        <v>0</v>
      </c>
      <c r="I1836" s="14">
        <f>Разбивка_по_щитам!L1841</f>
        <v>0</v>
      </c>
      <c r="J1836" s="14">
        <f>Разбивка_по_щитам!M1841</f>
        <v>0</v>
      </c>
      <c r="K1836" s="14">
        <f>Разбивка_по_щитам!N1841</f>
        <v>0</v>
      </c>
      <c r="L1836" s="14"/>
      <c r="M1836" s="14">
        <f>Разбивка_по_щитам!P1841</f>
        <v>0</v>
      </c>
      <c r="N1836" s="14"/>
    </row>
    <row r="1837" spans="2:14" x14ac:dyDescent="0.2">
      <c r="B1837" s="14">
        <f>Разбивка_по_щитам!B1842</f>
        <v>0</v>
      </c>
      <c r="C1837" s="14">
        <f>Разбивка_по_щитам!C1842</f>
        <v>0</v>
      </c>
      <c r="D1837" s="14">
        <f>Разбивка_по_щитам!F1842</f>
        <v>0</v>
      </c>
      <c r="E1837" s="14">
        <f>Разбивка_по_щитам!H1842</f>
        <v>0</v>
      </c>
      <c r="F1837" s="14">
        <f>Разбивка_по_щитам!I1842</f>
        <v>0</v>
      </c>
      <c r="G1837" s="14">
        <f>Разбивка_по_щитам!J1842</f>
        <v>0</v>
      </c>
      <c r="H1837" s="14">
        <f>Разбивка_по_щитам!K1842</f>
        <v>0</v>
      </c>
      <c r="I1837" s="14">
        <f>Разбивка_по_щитам!L1842</f>
        <v>0</v>
      </c>
      <c r="J1837" s="14">
        <f>Разбивка_по_щитам!M1842</f>
        <v>0</v>
      </c>
      <c r="K1837" s="14">
        <f>Разбивка_по_щитам!N1842</f>
        <v>0</v>
      </c>
      <c r="L1837" s="14"/>
      <c r="M1837" s="14">
        <f>Разбивка_по_щитам!P1842</f>
        <v>0</v>
      </c>
      <c r="N1837" s="14"/>
    </row>
    <row r="1838" spans="2:14" x14ac:dyDescent="0.2">
      <c r="B1838" s="14">
        <f>Разбивка_по_щитам!B1843</f>
        <v>0</v>
      </c>
      <c r="C1838" s="14">
        <f>Разбивка_по_щитам!C1843</f>
        <v>0</v>
      </c>
      <c r="D1838" s="14">
        <f>Разбивка_по_щитам!F1843</f>
        <v>0</v>
      </c>
      <c r="E1838" s="14">
        <f>Разбивка_по_щитам!H1843</f>
        <v>0</v>
      </c>
      <c r="F1838" s="14">
        <f>Разбивка_по_щитам!I1843</f>
        <v>0</v>
      </c>
      <c r="G1838" s="14">
        <f>Разбивка_по_щитам!J1843</f>
        <v>0</v>
      </c>
      <c r="H1838" s="14">
        <f>Разбивка_по_щитам!K1843</f>
        <v>0</v>
      </c>
      <c r="I1838" s="14">
        <f>Разбивка_по_щитам!L1843</f>
        <v>0</v>
      </c>
      <c r="J1838" s="14">
        <f>Разбивка_по_щитам!M1843</f>
        <v>0</v>
      </c>
      <c r="K1838" s="14">
        <f>Разбивка_по_щитам!N1843</f>
        <v>0</v>
      </c>
      <c r="L1838" s="14"/>
      <c r="M1838" s="14">
        <f>Разбивка_по_щитам!P1843</f>
        <v>0</v>
      </c>
      <c r="N1838" s="14"/>
    </row>
    <row r="1839" spans="2:14" x14ac:dyDescent="0.2">
      <c r="B1839" s="14">
        <f>Разбивка_по_щитам!B1844</f>
        <v>0</v>
      </c>
      <c r="C1839" s="14">
        <f>Разбивка_по_щитам!C1844</f>
        <v>0</v>
      </c>
      <c r="D1839" s="14">
        <f>Разбивка_по_щитам!F1844</f>
        <v>0</v>
      </c>
      <c r="E1839" s="14">
        <f>Разбивка_по_щитам!H1844</f>
        <v>0</v>
      </c>
      <c r="F1839" s="14">
        <f>Разбивка_по_щитам!I1844</f>
        <v>0</v>
      </c>
      <c r="G1839" s="14">
        <f>Разбивка_по_щитам!J1844</f>
        <v>0</v>
      </c>
      <c r="H1839" s="14">
        <f>Разбивка_по_щитам!K1844</f>
        <v>0</v>
      </c>
      <c r="I1839" s="14">
        <f>Разбивка_по_щитам!L1844</f>
        <v>0</v>
      </c>
      <c r="J1839" s="14">
        <f>Разбивка_по_щитам!M1844</f>
        <v>0</v>
      </c>
      <c r="K1839" s="14">
        <f>Разбивка_по_щитам!N1844</f>
        <v>0</v>
      </c>
      <c r="L1839" s="14"/>
      <c r="M1839" s="14">
        <f>Разбивка_по_щитам!P1844</f>
        <v>0</v>
      </c>
      <c r="N1839" s="14"/>
    </row>
    <row r="1840" spans="2:14" x14ac:dyDescent="0.2">
      <c r="B1840" s="14">
        <f>Разбивка_по_щитам!B1845</f>
        <v>0</v>
      </c>
      <c r="C1840" s="14">
        <f>Разбивка_по_щитам!C1845</f>
        <v>0</v>
      </c>
      <c r="D1840" s="14">
        <f>Разбивка_по_щитам!F1845</f>
        <v>0</v>
      </c>
      <c r="E1840" s="14">
        <f>Разбивка_по_щитам!H1845</f>
        <v>0</v>
      </c>
      <c r="F1840" s="14">
        <f>Разбивка_по_щитам!I1845</f>
        <v>0</v>
      </c>
      <c r="G1840" s="14">
        <f>Разбивка_по_щитам!J1845</f>
        <v>0</v>
      </c>
      <c r="H1840" s="14">
        <f>Разбивка_по_щитам!K1845</f>
        <v>0</v>
      </c>
      <c r="I1840" s="14">
        <f>Разбивка_по_щитам!L1845</f>
        <v>0</v>
      </c>
      <c r="J1840" s="14">
        <f>Разбивка_по_щитам!M1845</f>
        <v>0</v>
      </c>
      <c r="K1840" s="14">
        <f>Разбивка_по_щитам!N1845</f>
        <v>0</v>
      </c>
      <c r="L1840" s="14"/>
      <c r="M1840" s="14">
        <f>Разбивка_по_щитам!P1845</f>
        <v>0</v>
      </c>
      <c r="N1840" s="14"/>
    </row>
    <row r="1841" spans="2:14" x14ac:dyDescent="0.2">
      <c r="B1841" s="14">
        <f>Разбивка_по_щитам!B1846</f>
        <v>0</v>
      </c>
      <c r="C1841" s="14">
        <f>Разбивка_по_щитам!C1846</f>
        <v>0</v>
      </c>
      <c r="D1841" s="14">
        <f>Разбивка_по_щитам!F1846</f>
        <v>0</v>
      </c>
      <c r="E1841" s="14">
        <f>Разбивка_по_щитам!H1846</f>
        <v>0</v>
      </c>
      <c r="F1841" s="14">
        <f>Разбивка_по_щитам!I1846</f>
        <v>0</v>
      </c>
      <c r="G1841" s="14">
        <f>Разбивка_по_щитам!J1846</f>
        <v>0</v>
      </c>
      <c r="H1841" s="14">
        <f>Разбивка_по_щитам!K1846</f>
        <v>0</v>
      </c>
      <c r="I1841" s="14">
        <f>Разбивка_по_щитам!L1846</f>
        <v>0</v>
      </c>
      <c r="J1841" s="14">
        <f>Разбивка_по_щитам!M1846</f>
        <v>0</v>
      </c>
      <c r="K1841" s="14">
        <f>Разбивка_по_щитам!N1846</f>
        <v>0</v>
      </c>
      <c r="L1841" s="14"/>
      <c r="M1841" s="14">
        <f>Разбивка_по_щитам!P1846</f>
        <v>0</v>
      </c>
      <c r="N1841" s="14"/>
    </row>
    <row r="1842" spans="2:14" x14ac:dyDescent="0.2">
      <c r="B1842" s="14">
        <f>Разбивка_по_щитам!B1847</f>
        <v>0</v>
      </c>
      <c r="C1842" s="14">
        <f>Разбивка_по_щитам!C1847</f>
        <v>0</v>
      </c>
      <c r="D1842" s="14">
        <f>Разбивка_по_щитам!F1847</f>
        <v>0</v>
      </c>
      <c r="E1842" s="14">
        <f>Разбивка_по_щитам!H1847</f>
        <v>0</v>
      </c>
      <c r="F1842" s="14">
        <f>Разбивка_по_щитам!I1847</f>
        <v>0</v>
      </c>
      <c r="G1842" s="14">
        <f>Разбивка_по_щитам!J1847</f>
        <v>0</v>
      </c>
      <c r="H1842" s="14">
        <f>Разбивка_по_щитам!K1847</f>
        <v>0</v>
      </c>
      <c r="I1842" s="14">
        <f>Разбивка_по_щитам!L1847</f>
        <v>0</v>
      </c>
      <c r="J1842" s="14">
        <f>Разбивка_по_щитам!M1847</f>
        <v>0</v>
      </c>
      <c r="K1842" s="14">
        <f>Разбивка_по_щитам!N1847</f>
        <v>0</v>
      </c>
      <c r="L1842" s="14"/>
      <c r="M1842" s="14">
        <f>Разбивка_по_щитам!P1847</f>
        <v>0</v>
      </c>
      <c r="N1842" s="14"/>
    </row>
    <row r="1843" spans="2:14" x14ac:dyDescent="0.2">
      <c r="B1843" s="14">
        <f>Разбивка_по_щитам!B1848</f>
        <v>0</v>
      </c>
      <c r="C1843" s="14">
        <f>Разбивка_по_щитам!C1848</f>
        <v>0</v>
      </c>
      <c r="D1843" s="14">
        <f>Разбивка_по_щитам!F1848</f>
        <v>0</v>
      </c>
      <c r="E1843" s="14">
        <f>Разбивка_по_щитам!H1848</f>
        <v>0</v>
      </c>
      <c r="F1843" s="14">
        <f>Разбивка_по_щитам!I1848</f>
        <v>0</v>
      </c>
      <c r="G1843" s="14">
        <f>Разбивка_по_щитам!J1848</f>
        <v>0</v>
      </c>
      <c r="H1843" s="14">
        <f>Разбивка_по_щитам!K1848</f>
        <v>0</v>
      </c>
      <c r="I1843" s="14">
        <f>Разбивка_по_щитам!L1848</f>
        <v>0</v>
      </c>
      <c r="J1843" s="14">
        <f>Разбивка_по_щитам!M1848</f>
        <v>0</v>
      </c>
      <c r="K1843" s="14">
        <f>Разбивка_по_щитам!N1848</f>
        <v>0</v>
      </c>
      <c r="L1843" s="14"/>
      <c r="M1843" s="14">
        <f>Разбивка_по_щитам!P1848</f>
        <v>0</v>
      </c>
      <c r="N1843" s="14"/>
    </row>
    <row r="1844" spans="2:14" x14ac:dyDescent="0.2">
      <c r="B1844" s="14">
        <f>Разбивка_по_щитам!B1849</f>
        <v>0</v>
      </c>
      <c r="C1844" s="14">
        <f>Разбивка_по_щитам!C1849</f>
        <v>0</v>
      </c>
      <c r="D1844" s="14">
        <f>Разбивка_по_щитам!F1849</f>
        <v>0</v>
      </c>
      <c r="E1844" s="14">
        <f>Разбивка_по_щитам!H1849</f>
        <v>0</v>
      </c>
      <c r="F1844" s="14">
        <f>Разбивка_по_щитам!I1849</f>
        <v>0</v>
      </c>
      <c r="G1844" s="14">
        <f>Разбивка_по_щитам!J1849</f>
        <v>0</v>
      </c>
      <c r="H1844" s="14">
        <f>Разбивка_по_щитам!K1849</f>
        <v>0</v>
      </c>
      <c r="I1844" s="14">
        <f>Разбивка_по_щитам!L1849</f>
        <v>0</v>
      </c>
      <c r="J1844" s="14">
        <f>Разбивка_по_щитам!M1849</f>
        <v>0</v>
      </c>
      <c r="K1844" s="14">
        <f>Разбивка_по_щитам!N1849</f>
        <v>0</v>
      </c>
      <c r="L1844" s="14"/>
      <c r="M1844" s="14">
        <f>Разбивка_по_щитам!P1849</f>
        <v>0</v>
      </c>
      <c r="N1844" s="14"/>
    </row>
    <row r="1845" spans="2:14" x14ac:dyDescent="0.2">
      <c r="B1845" s="14">
        <f>Разбивка_по_щитам!B1850</f>
        <v>0</v>
      </c>
      <c r="C1845" s="14">
        <f>Разбивка_по_щитам!C1850</f>
        <v>0</v>
      </c>
      <c r="D1845" s="14">
        <f>Разбивка_по_щитам!F1850</f>
        <v>0</v>
      </c>
      <c r="E1845" s="14">
        <f>Разбивка_по_щитам!H1850</f>
        <v>0</v>
      </c>
      <c r="F1845" s="14">
        <f>Разбивка_по_щитам!I1850</f>
        <v>0</v>
      </c>
      <c r="G1845" s="14">
        <f>Разбивка_по_щитам!J1850</f>
        <v>0</v>
      </c>
      <c r="H1845" s="14">
        <f>Разбивка_по_щитам!K1850</f>
        <v>0</v>
      </c>
      <c r="I1845" s="14">
        <f>Разбивка_по_щитам!L1850</f>
        <v>0</v>
      </c>
      <c r="J1845" s="14">
        <f>Разбивка_по_щитам!M1850</f>
        <v>0</v>
      </c>
      <c r="K1845" s="14">
        <f>Разбивка_по_щитам!N1850</f>
        <v>0</v>
      </c>
      <c r="L1845" s="14"/>
      <c r="M1845" s="14">
        <f>Разбивка_по_щитам!P1850</f>
        <v>0</v>
      </c>
      <c r="N1845" s="14"/>
    </row>
    <row r="1846" spans="2:14" x14ac:dyDescent="0.2">
      <c r="B1846" s="14">
        <f>Разбивка_по_щитам!B1851</f>
        <v>0</v>
      </c>
      <c r="C1846" s="14">
        <f>Разбивка_по_щитам!C1851</f>
        <v>0</v>
      </c>
      <c r="D1846" s="14">
        <f>Разбивка_по_щитам!F1851</f>
        <v>0</v>
      </c>
      <c r="E1846" s="14">
        <f>Разбивка_по_щитам!H1851</f>
        <v>0</v>
      </c>
      <c r="F1846" s="14">
        <f>Разбивка_по_щитам!I1851</f>
        <v>0</v>
      </c>
      <c r="G1846" s="14">
        <f>Разбивка_по_щитам!J1851</f>
        <v>0</v>
      </c>
      <c r="H1846" s="14">
        <f>Разбивка_по_щитам!K1851</f>
        <v>0</v>
      </c>
      <c r="I1846" s="14">
        <f>Разбивка_по_щитам!L1851</f>
        <v>0</v>
      </c>
      <c r="J1846" s="14">
        <f>Разбивка_по_щитам!M1851</f>
        <v>0</v>
      </c>
      <c r="K1846" s="14">
        <f>Разбивка_по_щитам!N1851</f>
        <v>0</v>
      </c>
      <c r="L1846" s="14"/>
      <c r="M1846" s="14">
        <f>Разбивка_по_щитам!P1851</f>
        <v>0</v>
      </c>
      <c r="N1846" s="14"/>
    </row>
    <row r="1847" spans="2:14" x14ac:dyDescent="0.2">
      <c r="B1847" s="14">
        <f>Разбивка_по_щитам!B1852</f>
        <v>0</v>
      </c>
      <c r="C1847" s="14">
        <f>Разбивка_по_щитам!C1852</f>
        <v>0</v>
      </c>
      <c r="D1847" s="14">
        <f>Разбивка_по_щитам!F1852</f>
        <v>0</v>
      </c>
      <c r="E1847" s="14">
        <f>Разбивка_по_щитам!H1852</f>
        <v>0</v>
      </c>
      <c r="F1847" s="14">
        <f>Разбивка_по_щитам!I1852</f>
        <v>0</v>
      </c>
      <c r="G1847" s="14">
        <f>Разбивка_по_щитам!J1852</f>
        <v>0</v>
      </c>
      <c r="H1847" s="14">
        <f>Разбивка_по_щитам!K1852</f>
        <v>0</v>
      </c>
      <c r="I1847" s="14">
        <f>Разбивка_по_щитам!L1852</f>
        <v>0</v>
      </c>
      <c r="J1847" s="14">
        <f>Разбивка_по_щитам!M1852</f>
        <v>0</v>
      </c>
      <c r="K1847" s="14">
        <f>Разбивка_по_щитам!N1852</f>
        <v>0</v>
      </c>
      <c r="L1847" s="14"/>
      <c r="M1847" s="14">
        <f>Разбивка_по_щитам!P1852</f>
        <v>0</v>
      </c>
      <c r="N1847" s="14"/>
    </row>
    <row r="1848" spans="2:14" x14ac:dyDescent="0.2">
      <c r="B1848" s="14">
        <f>Разбивка_по_щитам!B1853</f>
        <v>0</v>
      </c>
      <c r="C1848" s="14">
        <f>Разбивка_по_щитам!C1853</f>
        <v>0</v>
      </c>
      <c r="D1848" s="14">
        <f>Разбивка_по_щитам!F1853</f>
        <v>0</v>
      </c>
      <c r="E1848" s="14">
        <f>Разбивка_по_щитам!H1853</f>
        <v>0</v>
      </c>
      <c r="F1848" s="14">
        <f>Разбивка_по_щитам!I1853</f>
        <v>0</v>
      </c>
      <c r="G1848" s="14">
        <f>Разбивка_по_щитам!J1853</f>
        <v>0</v>
      </c>
      <c r="H1848" s="14">
        <f>Разбивка_по_щитам!K1853</f>
        <v>0</v>
      </c>
      <c r="I1848" s="14">
        <f>Разбивка_по_щитам!L1853</f>
        <v>0</v>
      </c>
      <c r="J1848" s="14">
        <f>Разбивка_по_щитам!M1853</f>
        <v>0</v>
      </c>
      <c r="K1848" s="14">
        <f>Разбивка_по_щитам!N1853</f>
        <v>0</v>
      </c>
      <c r="L1848" s="14"/>
      <c r="M1848" s="14">
        <f>Разбивка_по_щитам!P1853</f>
        <v>0</v>
      </c>
      <c r="N1848" s="14"/>
    </row>
    <row r="1849" spans="2:14" x14ac:dyDescent="0.2">
      <c r="B1849" s="14">
        <f>Разбивка_по_щитам!B1854</f>
        <v>0</v>
      </c>
      <c r="C1849" s="14">
        <f>Разбивка_по_щитам!C1854</f>
        <v>0</v>
      </c>
      <c r="D1849" s="14">
        <f>Разбивка_по_щитам!F1854</f>
        <v>0</v>
      </c>
      <c r="E1849" s="14">
        <f>Разбивка_по_щитам!H1854</f>
        <v>0</v>
      </c>
      <c r="F1849" s="14">
        <f>Разбивка_по_щитам!I1854</f>
        <v>0</v>
      </c>
      <c r="G1849" s="14">
        <f>Разбивка_по_щитам!J1854</f>
        <v>0</v>
      </c>
      <c r="H1849" s="14">
        <f>Разбивка_по_щитам!K1854</f>
        <v>0</v>
      </c>
      <c r="I1849" s="14">
        <f>Разбивка_по_щитам!L1854</f>
        <v>0</v>
      </c>
      <c r="J1849" s="14">
        <f>Разбивка_по_щитам!M1854</f>
        <v>0</v>
      </c>
      <c r="K1849" s="14">
        <f>Разбивка_по_щитам!N1854</f>
        <v>0</v>
      </c>
      <c r="L1849" s="14"/>
      <c r="M1849" s="14">
        <f>Разбивка_по_щитам!P1854</f>
        <v>0</v>
      </c>
      <c r="N1849" s="14"/>
    </row>
    <row r="1850" spans="2:14" x14ac:dyDescent="0.2">
      <c r="B1850" s="14">
        <f>Разбивка_по_щитам!B1855</f>
        <v>0</v>
      </c>
      <c r="C1850" s="14">
        <f>Разбивка_по_щитам!C1855</f>
        <v>0</v>
      </c>
      <c r="D1850" s="14">
        <f>Разбивка_по_щитам!F1855</f>
        <v>0</v>
      </c>
      <c r="E1850" s="14">
        <f>Разбивка_по_щитам!H1855</f>
        <v>0</v>
      </c>
      <c r="F1850" s="14">
        <f>Разбивка_по_щитам!I1855</f>
        <v>0</v>
      </c>
      <c r="G1850" s="14">
        <f>Разбивка_по_щитам!J1855</f>
        <v>0</v>
      </c>
      <c r="H1850" s="14">
        <f>Разбивка_по_щитам!K1855</f>
        <v>0</v>
      </c>
      <c r="I1850" s="14">
        <f>Разбивка_по_щитам!L1855</f>
        <v>0</v>
      </c>
      <c r="J1850" s="14">
        <f>Разбивка_по_щитам!M1855</f>
        <v>0</v>
      </c>
      <c r="K1850" s="14">
        <f>Разбивка_по_щитам!N1855</f>
        <v>0</v>
      </c>
      <c r="L1850" s="14"/>
      <c r="M1850" s="14">
        <f>Разбивка_по_щитам!P1855</f>
        <v>0</v>
      </c>
      <c r="N1850" s="14"/>
    </row>
    <row r="1851" spans="2:14" x14ac:dyDescent="0.2">
      <c r="B1851" s="14">
        <f>Разбивка_по_щитам!B1856</f>
        <v>0</v>
      </c>
      <c r="C1851" s="14">
        <f>Разбивка_по_щитам!C1856</f>
        <v>0</v>
      </c>
      <c r="D1851" s="14">
        <f>Разбивка_по_щитам!F1856</f>
        <v>0</v>
      </c>
      <c r="E1851" s="14">
        <f>Разбивка_по_щитам!H1856</f>
        <v>0</v>
      </c>
      <c r="F1851" s="14">
        <f>Разбивка_по_щитам!I1856</f>
        <v>0</v>
      </c>
      <c r="G1851" s="14">
        <f>Разбивка_по_щитам!J1856</f>
        <v>0</v>
      </c>
      <c r="H1851" s="14">
        <f>Разбивка_по_щитам!K1856</f>
        <v>0</v>
      </c>
      <c r="I1851" s="14">
        <f>Разбивка_по_щитам!L1856</f>
        <v>0</v>
      </c>
      <c r="J1851" s="14">
        <f>Разбивка_по_щитам!M1856</f>
        <v>0</v>
      </c>
      <c r="K1851" s="14">
        <f>Разбивка_по_щитам!N1856</f>
        <v>0</v>
      </c>
      <c r="L1851" s="14"/>
      <c r="M1851" s="14">
        <f>Разбивка_по_щитам!P1856</f>
        <v>0</v>
      </c>
      <c r="N1851" s="14"/>
    </row>
    <row r="1852" spans="2:14" x14ac:dyDescent="0.2">
      <c r="B1852" s="14">
        <f>Разбивка_по_щитам!B1857</f>
        <v>0</v>
      </c>
      <c r="C1852" s="14">
        <f>Разбивка_по_щитам!C1857</f>
        <v>0</v>
      </c>
      <c r="D1852" s="14">
        <f>Разбивка_по_щитам!F1857</f>
        <v>0</v>
      </c>
      <c r="E1852" s="14">
        <f>Разбивка_по_щитам!H1857</f>
        <v>0</v>
      </c>
      <c r="F1852" s="14">
        <f>Разбивка_по_щитам!I1857</f>
        <v>0</v>
      </c>
      <c r="G1852" s="14">
        <f>Разбивка_по_щитам!J1857</f>
        <v>0</v>
      </c>
      <c r="H1852" s="14">
        <f>Разбивка_по_щитам!K1857</f>
        <v>0</v>
      </c>
      <c r="I1852" s="14">
        <f>Разбивка_по_щитам!L1857</f>
        <v>0</v>
      </c>
      <c r="J1852" s="14">
        <f>Разбивка_по_щитам!M1857</f>
        <v>0</v>
      </c>
      <c r="K1852" s="14">
        <f>Разбивка_по_щитам!N1857</f>
        <v>0</v>
      </c>
      <c r="L1852" s="14"/>
      <c r="M1852" s="14">
        <f>Разбивка_по_щитам!P1857</f>
        <v>0</v>
      </c>
      <c r="N1852" s="14"/>
    </row>
    <row r="1853" spans="2:14" x14ac:dyDescent="0.2">
      <c r="B1853" s="14">
        <f>Разбивка_по_щитам!B1858</f>
        <v>0</v>
      </c>
      <c r="C1853" s="14">
        <f>Разбивка_по_щитам!C1858</f>
        <v>0</v>
      </c>
      <c r="D1853" s="14">
        <f>Разбивка_по_щитам!F1858</f>
        <v>0</v>
      </c>
      <c r="E1853" s="14">
        <f>Разбивка_по_щитам!H1858</f>
        <v>0</v>
      </c>
      <c r="F1853" s="14">
        <f>Разбивка_по_щитам!I1858</f>
        <v>0</v>
      </c>
      <c r="G1853" s="14">
        <f>Разбивка_по_щитам!J1858</f>
        <v>0</v>
      </c>
      <c r="H1853" s="14">
        <f>Разбивка_по_щитам!K1858</f>
        <v>0</v>
      </c>
      <c r="I1853" s="14">
        <f>Разбивка_по_щитам!L1858</f>
        <v>0</v>
      </c>
      <c r="J1853" s="14">
        <f>Разбивка_по_щитам!M1858</f>
        <v>0</v>
      </c>
      <c r="K1853" s="14">
        <f>Разбивка_по_щитам!N1858</f>
        <v>0</v>
      </c>
      <c r="L1853" s="14"/>
      <c r="M1853" s="14">
        <f>Разбивка_по_щитам!P1858</f>
        <v>0</v>
      </c>
      <c r="N1853" s="14"/>
    </row>
    <row r="1854" spans="2:14" x14ac:dyDescent="0.2">
      <c r="B1854" s="14">
        <f>Разбивка_по_щитам!B1859</f>
        <v>0</v>
      </c>
      <c r="C1854" s="14">
        <f>Разбивка_по_щитам!C1859</f>
        <v>0</v>
      </c>
      <c r="D1854" s="14">
        <f>Разбивка_по_щитам!F1859</f>
        <v>0</v>
      </c>
      <c r="E1854" s="14">
        <f>Разбивка_по_щитам!H1859</f>
        <v>0</v>
      </c>
      <c r="F1854" s="14">
        <f>Разбивка_по_щитам!I1859</f>
        <v>0</v>
      </c>
      <c r="G1854" s="14">
        <f>Разбивка_по_щитам!J1859</f>
        <v>0</v>
      </c>
      <c r="H1854" s="14">
        <f>Разбивка_по_щитам!K1859</f>
        <v>0</v>
      </c>
      <c r="I1854" s="14">
        <f>Разбивка_по_щитам!L1859</f>
        <v>0</v>
      </c>
      <c r="J1854" s="14">
        <f>Разбивка_по_щитам!M1859</f>
        <v>0</v>
      </c>
      <c r="K1854" s="14">
        <f>Разбивка_по_щитам!N1859</f>
        <v>0</v>
      </c>
      <c r="L1854" s="14"/>
      <c r="M1854" s="14">
        <f>Разбивка_по_щитам!P1859</f>
        <v>0</v>
      </c>
      <c r="N1854" s="14"/>
    </row>
    <row r="1855" spans="2:14" x14ac:dyDescent="0.2">
      <c r="B1855" s="14">
        <f>Разбивка_по_щитам!B1860</f>
        <v>0</v>
      </c>
      <c r="C1855" s="14">
        <f>Разбивка_по_щитам!C1860</f>
        <v>0</v>
      </c>
      <c r="D1855" s="14">
        <f>Разбивка_по_щитам!F1860</f>
        <v>0</v>
      </c>
      <c r="E1855" s="14">
        <f>Разбивка_по_щитам!H1860</f>
        <v>0</v>
      </c>
      <c r="F1855" s="14">
        <f>Разбивка_по_щитам!I1860</f>
        <v>0</v>
      </c>
      <c r="G1855" s="14">
        <f>Разбивка_по_щитам!J1860</f>
        <v>0</v>
      </c>
      <c r="H1855" s="14">
        <f>Разбивка_по_щитам!K1860</f>
        <v>0</v>
      </c>
      <c r="I1855" s="14">
        <f>Разбивка_по_щитам!L1860</f>
        <v>0</v>
      </c>
      <c r="J1855" s="14">
        <f>Разбивка_по_щитам!M1860</f>
        <v>0</v>
      </c>
      <c r="K1855" s="14">
        <f>Разбивка_по_щитам!N1860</f>
        <v>0</v>
      </c>
      <c r="L1855" s="14"/>
      <c r="M1855" s="14">
        <f>Разбивка_по_щитам!P1860</f>
        <v>0</v>
      </c>
      <c r="N1855" s="14"/>
    </row>
    <row r="1856" spans="2:14" x14ac:dyDescent="0.2">
      <c r="B1856" s="14">
        <f>Разбивка_по_щитам!B1861</f>
        <v>0</v>
      </c>
      <c r="C1856" s="14">
        <f>Разбивка_по_щитам!C1861</f>
        <v>0</v>
      </c>
      <c r="D1856" s="14">
        <f>Разбивка_по_щитам!F1861</f>
        <v>0</v>
      </c>
      <c r="E1856" s="14">
        <f>Разбивка_по_щитам!H1861</f>
        <v>0</v>
      </c>
      <c r="F1856" s="14">
        <f>Разбивка_по_щитам!I1861</f>
        <v>0</v>
      </c>
      <c r="G1856" s="14">
        <f>Разбивка_по_щитам!J1861</f>
        <v>0</v>
      </c>
      <c r="H1856" s="14">
        <f>Разбивка_по_щитам!K1861</f>
        <v>0</v>
      </c>
      <c r="I1856" s="14">
        <f>Разбивка_по_щитам!L1861</f>
        <v>0</v>
      </c>
      <c r="J1856" s="14">
        <f>Разбивка_по_щитам!M1861</f>
        <v>0</v>
      </c>
      <c r="K1856" s="14">
        <f>Разбивка_по_щитам!N1861</f>
        <v>0</v>
      </c>
      <c r="L1856" s="14"/>
      <c r="M1856" s="14">
        <f>Разбивка_по_щитам!P1861</f>
        <v>0</v>
      </c>
      <c r="N1856" s="14"/>
    </row>
    <row r="1857" spans="2:14" x14ac:dyDescent="0.2">
      <c r="B1857" s="14">
        <f>Разбивка_по_щитам!B1862</f>
        <v>0</v>
      </c>
      <c r="C1857" s="14">
        <f>Разбивка_по_щитам!C1862</f>
        <v>0</v>
      </c>
      <c r="D1857" s="14">
        <f>Разбивка_по_щитам!F1862</f>
        <v>0</v>
      </c>
      <c r="E1857" s="14">
        <f>Разбивка_по_щитам!H1862</f>
        <v>0</v>
      </c>
      <c r="F1857" s="14">
        <f>Разбивка_по_щитам!I1862</f>
        <v>0</v>
      </c>
      <c r="G1857" s="14">
        <f>Разбивка_по_щитам!J1862</f>
        <v>0</v>
      </c>
      <c r="H1857" s="14">
        <f>Разбивка_по_щитам!K1862</f>
        <v>0</v>
      </c>
      <c r="I1857" s="14">
        <f>Разбивка_по_щитам!L1862</f>
        <v>0</v>
      </c>
      <c r="J1857" s="14">
        <f>Разбивка_по_щитам!M1862</f>
        <v>0</v>
      </c>
      <c r="K1857" s="14">
        <f>Разбивка_по_щитам!N1862</f>
        <v>0</v>
      </c>
      <c r="L1857" s="14"/>
      <c r="M1857" s="14">
        <f>Разбивка_по_щитам!P1862</f>
        <v>0</v>
      </c>
      <c r="N1857" s="14"/>
    </row>
    <row r="1858" spans="2:14" x14ac:dyDescent="0.2">
      <c r="B1858" s="14">
        <f>Разбивка_по_щитам!B1863</f>
        <v>0</v>
      </c>
      <c r="C1858" s="14">
        <f>Разбивка_по_щитам!C1863</f>
        <v>0</v>
      </c>
      <c r="D1858" s="14">
        <f>Разбивка_по_щитам!F1863</f>
        <v>0</v>
      </c>
      <c r="E1858" s="14">
        <f>Разбивка_по_щитам!H1863</f>
        <v>0</v>
      </c>
      <c r="F1858" s="14">
        <f>Разбивка_по_щитам!I1863</f>
        <v>0</v>
      </c>
      <c r="G1858" s="14">
        <f>Разбивка_по_щитам!J1863</f>
        <v>0</v>
      </c>
      <c r="H1858" s="14">
        <f>Разбивка_по_щитам!K1863</f>
        <v>0</v>
      </c>
      <c r="I1858" s="14">
        <f>Разбивка_по_щитам!L1863</f>
        <v>0</v>
      </c>
      <c r="J1858" s="14">
        <f>Разбивка_по_щитам!M1863</f>
        <v>0</v>
      </c>
      <c r="K1858" s="14">
        <f>Разбивка_по_щитам!N1863</f>
        <v>0</v>
      </c>
      <c r="L1858" s="14"/>
      <c r="M1858" s="14">
        <f>Разбивка_по_щитам!P1863</f>
        <v>0</v>
      </c>
      <c r="N1858" s="14"/>
    </row>
    <row r="1859" spans="2:14" x14ac:dyDescent="0.2">
      <c r="B1859" s="14">
        <f>Разбивка_по_щитам!B1864</f>
        <v>0</v>
      </c>
      <c r="C1859" s="14">
        <f>Разбивка_по_щитам!C1864</f>
        <v>0</v>
      </c>
      <c r="D1859" s="14">
        <f>Разбивка_по_щитам!F1864</f>
        <v>0</v>
      </c>
      <c r="E1859" s="14">
        <f>Разбивка_по_щитам!H1864</f>
        <v>0</v>
      </c>
      <c r="F1859" s="14">
        <f>Разбивка_по_щитам!I1864</f>
        <v>0</v>
      </c>
      <c r="G1859" s="14">
        <f>Разбивка_по_щитам!J1864</f>
        <v>0</v>
      </c>
      <c r="H1859" s="14">
        <f>Разбивка_по_щитам!K1864</f>
        <v>0</v>
      </c>
      <c r="I1859" s="14">
        <f>Разбивка_по_щитам!L1864</f>
        <v>0</v>
      </c>
      <c r="J1859" s="14">
        <f>Разбивка_по_щитам!M1864</f>
        <v>0</v>
      </c>
      <c r="K1859" s="14">
        <f>Разбивка_по_щитам!N1864</f>
        <v>0</v>
      </c>
      <c r="L1859" s="14"/>
      <c r="M1859" s="14">
        <f>Разбивка_по_щитам!P1864</f>
        <v>0</v>
      </c>
      <c r="N1859" s="14"/>
    </row>
    <row r="1860" spans="2:14" x14ac:dyDescent="0.2">
      <c r="B1860" s="14">
        <f>Разбивка_по_щитам!B1865</f>
        <v>0</v>
      </c>
      <c r="C1860" s="14">
        <f>Разбивка_по_щитам!C1865</f>
        <v>0</v>
      </c>
      <c r="D1860" s="14">
        <f>Разбивка_по_щитам!F1865</f>
        <v>0</v>
      </c>
      <c r="E1860" s="14">
        <f>Разбивка_по_щитам!H1865</f>
        <v>0</v>
      </c>
      <c r="F1860" s="14">
        <f>Разбивка_по_щитам!I1865</f>
        <v>0</v>
      </c>
      <c r="G1860" s="14">
        <f>Разбивка_по_щитам!J1865</f>
        <v>0</v>
      </c>
      <c r="H1860" s="14">
        <f>Разбивка_по_щитам!K1865</f>
        <v>0</v>
      </c>
      <c r="I1860" s="14">
        <f>Разбивка_по_щитам!L1865</f>
        <v>0</v>
      </c>
      <c r="J1860" s="14">
        <f>Разбивка_по_щитам!M1865</f>
        <v>0</v>
      </c>
      <c r="K1860" s="14">
        <f>Разбивка_по_щитам!N1865</f>
        <v>0</v>
      </c>
      <c r="L1860" s="14"/>
      <c r="M1860" s="14">
        <f>Разбивка_по_щитам!P1865</f>
        <v>0</v>
      </c>
      <c r="N1860" s="14"/>
    </row>
    <row r="1861" spans="2:14" x14ac:dyDescent="0.2">
      <c r="B1861" s="14">
        <f>Разбивка_по_щитам!B1866</f>
        <v>0</v>
      </c>
      <c r="C1861" s="14">
        <f>Разбивка_по_щитам!C1866</f>
        <v>0</v>
      </c>
      <c r="D1861" s="14">
        <f>Разбивка_по_щитам!F1866</f>
        <v>0</v>
      </c>
      <c r="E1861" s="14">
        <f>Разбивка_по_щитам!H1866</f>
        <v>0</v>
      </c>
      <c r="F1861" s="14">
        <f>Разбивка_по_щитам!I1866</f>
        <v>0</v>
      </c>
      <c r="G1861" s="14">
        <f>Разбивка_по_щитам!J1866</f>
        <v>0</v>
      </c>
      <c r="H1861" s="14">
        <f>Разбивка_по_щитам!K1866</f>
        <v>0</v>
      </c>
      <c r="I1861" s="14">
        <f>Разбивка_по_щитам!L1866</f>
        <v>0</v>
      </c>
      <c r="J1861" s="14">
        <f>Разбивка_по_щитам!M1866</f>
        <v>0</v>
      </c>
      <c r="K1861" s="14">
        <f>Разбивка_по_щитам!N1866</f>
        <v>0</v>
      </c>
      <c r="L1861" s="14"/>
      <c r="M1861" s="14">
        <f>Разбивка_по_щитам!P1866</f>
        <v>0</v>
      </c>
      <c r="N1861" s="14"/>
    </row>
    <row r="1862" spans="2:14" x14ac:dyDescent="0.2">
      <c r="B1862" s="14">
        <f>Разбивка_по_щитам!B1867</f>
        <v>0</v>
      </c>
      <c r="C1862" s="14">
        <f>Разбивка_по_щитам!C1867</f>
        <v>0</v>
      </c>
      <c r="D1862" s="14">
        <f>Разбивка_по_щитам!F1867</f>
        <v>0</v>
      </c>
      <c r="E1862" s="14">
        <f>Разбивка_по_щитам!H1867</f>
        <v>0</v>
      </c>
      <c r="F1862" s="14">
        <f>Разбивка_по_щитам!I1867</f>
        <v>0</v>
      </c>
      <c r="G1862" s="14">
        <f>Разбивка_по_щитам!J1867</f>
        <v>0</v>
      </c>
      <c r="H1862" s="14">
        <f>Разбивка_по_щитам!K1867</f>
        <v>0</v>
      </c>
      <c r="I1862" s="14">
        <f>Разбивка_по_щитам!L1867</f>
        <v>0</v>
      </c>
      <c r="J1862" s="14">
        <f>Разбивка_по_щитам!M1867</f>
        <v>0</v>
      </c>
      <c r="K1862" s="14">
        <f>Разбивка_по_щитам!N1867</f>
        <v>0</v>
      </c>
      <c r="L1862" s="14"/>
      <c r="M1862" s="14">
        <f>Разбивка_по_щитам!P1867</f>
        <v>0</v>
      </c>
      <c r="N1862" s="14"/>
    </row>
    <row r="1863" spans="2:14" x14ac:dyDescent="0.2">
      <c r="B1863" s="14">
        <f>Разбивка_по_щитам!B1868</f>
        <v>0</v>
      </c>
      <c r="C1863" s="14">
        <f>Разбивка_по_щитам!C1868</f>
        <v>0</v>
      </c>
      <c r="D1863" s="14">
        <f>Разбивка_по_щитам!F1868</f>
        <v>0</v>
      </c>
      <c r="E1863" s="14">
        <f>Разбивка_по_щитам!H1868</f>
        <v>0</v>
      </c>
      <c r="F1863" s="14">
        <f>Разбивка_по_щитам!I1868</f>
        <v>0</v>
      </c>
      <c r="G1863" s="14">
        <f>Разбивка_по_щитам!J1868</f>
        <v>0</v>
      </c>
      <c r="H1863" s="14">
        <f>Разбивка_по_щитам!K1868</f>
        <v>0</v>
      </c>
      <c r="I1863" s="14">
        <f>Разбивка_по_щитам!L1868</f>
        <v>0</v>
      </c>
      <c r="J1863" s="14">
        <f>Разбивка_по_щитам!M1868</f>
        <v>0</v>
      </c>
      <c r="K1863" s="14">
        <f>Разбивка_по_щитам!N1868</f>
        <v>0</v>
      </c>
      <c r="L1863" s="14"/>
      <c r="M1863" s="14">
        <f>Разбивка_по_щитам!P1868</f>
        <v>0</v>
      </c>
      <c r="N1863" s="14"/>
    </row>
    <row r="1864" spans="2:14" x14ac:dyDescent="0.2">
      <c r="B1864" s="14">
        <f>Разбивка_по_щитам!B1869</f>
        <v>0</v>
      </c>
      <c r="C1864" s="14">
        <f>Разбивка_по_щитам!C1869</f>
        <v>0</v>
      </c>
      <c r="D1864" s="14">
        <f>Разбивка_по_щитам!F1869</f>
        <v>0</v>
      </c>
      <c r="E1864" s="14">
        <f>Разбивка_по_щитам!H1869</f>
        <v>0</v>
      </c>
      <c r="F1864" s="14">
        <f>Разбивка_по_щитам!I1869</f>
        <v>0</v>
      </c>
      <c r="G1864" s="14">
        <f>Разбивка_по_щитам!J1869</f>
        <v>0</v>
      </c>
      <c r="H1864" s="14">
        <f>Разбивка_по_щитам!K1869</f>
        <v>0</v>
      </c>
      <c r="I1864" s="14">
        <f>Разбивка_по_щитам!L1869</f>
        <v>0</v>
      </c>
      <c r="J1864" s="14">
        <f>Разбивка_по_щитам!M1869</f>
        <v>0</v>
      </c>
      <c r="K1864" s="14">
        <f>Разбивка_по_щитам!N1869</f>
        <v>0</v>
      </c>
      <c r="L1864" s="14"/>
      <c r="M1864" s="14">
        <f>Разбивка_по_щитам!P1869</f>
        <v>0</v>
      </c>
      <c r="N1864" s="14"/>
    </row>
    <row r="1865" spans="2:14" x14ac:dyDescent="0.2">
      <c r="B1865" s="14">
        <f>Разбивка_по_щитам!B1870</f>
        <v>0</v>
      </c>
      <c r="C1865" s="14">
        <f>Разбивка_по_щитам!C1870</f>
        <v>0</v>
      </c>
      <c r="D1865" s="14">
        <f>Разбивка_по_щитам!F1870</f>
        <v>0</v>
      </c>
      <c r="E1865" s="14">
        <f>Разбивка_по_щитам!H1870</f>
        <v>0</v>
      </c>
      <c r="F1865" s="14">
        <f>Разбивка_по_щитам!I1870</f>
        <v>0</v>
      </c>
      <c r="G1865" s="14">
        <f>Разбивка_по_щитам!J1870</f>
        <v>0</v>
      </c>
      <c r="H1865" s="14">
        <f>Разбивка_по_щитам!K1870</f>
        <v>0</v>
      </c>
      <c r="I1865" s="14">
        <f>Разбивка_по_щитам!L1870</f>
        <v>0</v>
      </c>
      <c r="J1865" s="14">
        <f>Разбивка_по_щитам!M1870</f>
        <v>0</v>
      </c>
      <c r="K1865" s="14">
        <f>Разбивка_по_щитам!N1870</f>
        <v>0</v>
      </c>
      <c r="L1865" s="14"/>
      <c r="M1865" s="14">
        <f>Разбивка_по_щитам!P1870</f>
        <v>0</v>
      </c>
      <c r="N1865" s="14"/>
    </row>
    <row r="1866" spans="2:14" x14ac:dyDescent="0.2">
      <c r="B1866" s="14">
        <f>Разбивка_по_щитам!B1871</f>
        <v>0</v>
      </c>
      <c r="C1866" s="14">
        <f>Разбивка_по_щитам!C1871</f>
        <v>0</v>
      </c>
      <c r="D1866" s="14">
        <f>Разбивка_по_щитам!F1871</f>
        <v>0</v>
      </c>
      <c r="E1866" s="14">
        <f>Разбивка_по_щитам!H1871</f>
        <v>0</v>
      </c>
      <c r="F1866" s="14">
        <f>Разбивка_по_щитам!I1871</f>
        <v>0</v>
      </c>
      <c r="G1866" s="14">
        <f>Разбивка_по_щитам!J1871</f>
        <v>0</v>
      </c>
      <c r="H1866" s="14">
        <f>Разбивка_по_щитам!K1871</f>
        <v>0</v>
      </c>
      <c r="I1866" s="14">
        <f>Разбивка_по_щитам!L1871</f>
        <v>0</v>
      </c>
      <c r="J1866" s="14">
        <f>Разбивка_по_щитам!M1871</f>
        <v>0</v>
      </c>
      <c r="K1866" s="14">
        <f>Разбивка_по_щитам!N1871</f>
        <v>0</v>
      </c>
      <c r="L1866" s="14"/>
      <c r="M1866" s="14">
        <f>Разбивка_по_щитам!P1871</f>
        <v>0</v>
      </c>
      <c r="N1866" s="14"/>
    </row>
    <row r="1867" spans="2:14" x14ac:dyDescent="0.2">
      <c r="B1867" s="14">
        <f>Разбивка_по_щитам!B1872</f>
        <v>0</v>
      </c>
      <c r="C1867" s="14">
        <f>Разбивка_по_щитам!C1872</f>
        <v>0</v>
      </c>
      <c r="D1867" s="14">
        <f>Разбивка_по_щитам!F1872</f>
        <v>0</v>
      </c>
      <c r="E1867" s="14">
        <f>Разбивка_по_щитам!H1872</f>
        <v>0</v>
      </c>
      <c r="F1867" s="14">
        <f>Разбивка_по_щитам!I1872</f>
        <v>0</v>
      </c>
      <c r="G1867" s="14">
        <f>Разбивка_по_щитам!J1872</f>
        <v>0</v>
      </c>
      <c r="H1867" s="14">
        <f>Разбивка_по_щитам!K1872</f>
        <v>0</v>
      </c>
      <c r="I1867" s="14">
        <f>Разбивка_по_щитам!L1872</f>
        <v>0</v>
      </c>
      <c r="J1867" s="14">
        <f>Разбивка_по_щитам!M1872</f>
        <v>0</v>
      </c>
      <c r="K1867" s="14">
        <f>Разбивка_по_щитам!N1872</f>
        <v>0</v>
      </c>
      <c r="L1867" s="14"/>
      <c r="M1867" s="14">
        <f>Разбивка_по_щитам!P1872</f>
        <v>0</v>
      </c>
      <c r="N1867" s="14"/>
    </row>
    <row r="1868" spans="2:14" x14ac:dyDescent="0.2">
      <c r="B1868" s="14">
        <f>Разбивка_по_щитам!B1873</f>
        <v>0</v>
      </c>
      <c r="C1868" s="14">
        <f>Разбивка_по_щитам!C1873</f>
        <v>0</v>
      </c>
      <c r="D1868" s="14">
        <f>Разбивка_по_щитам!F1873</f>
        <v>0</v>
      </c>
      <c r="E1868" s="14">
        <f>Разбивка_по_щитам!H1873</f>
        <v>0</v>
      </c>
      <c r="F1868" s="14">
        <f>Разбивка_по_щитам!I1873</f>
        <v>0</v>
      </c>
      <c r="G1868" s="14">
        <f>Разбивка_по_щитам!J1873</f>
        <v>0</v>
      </c>
      <c r="H1868" s="14">
        <f>Разбивка_по_щитам!K1873</f>
        <v>0</v>
      </c>
      <c r="I1868" s="14">
        <f>Разбивка_по_щитам!L1873</f>
        <v>0</v>
      </c>
      <c r="J1868" s="14">
        <f>Разбивка_по_щитам!M1873</f>
        <v>0</v>
      </c>
      <c r="K1868" s="14">
        <f>Разбивка_по_щитам!N1873</f>
        <v>0</v>
      </c>
      <c r="L1868" s="14"/>
      <c r="M1868" s="14">
        <f>Разбивка_по_щитам!P1873</f>
        <v>0</v>
      </c>
      <c r="N1868" s="14"/>
    </row>
    <row r="1869" spans="2:14" x14ac:dyDescent="0.2">
      <c r="B1869" s="14">
        <f>Разбивка_по_щитам!B1874</f>
        <v>0</v>
      </c>
      <c r="C1869" s="14">
        <f>Разбивка_по_щитам!C1874</f>
        <v>0</v>
      </c>
      <c r="D1869" s="14">
        <f>Разбивка_по_щитам!F1874</f>
        <v>0</v>
      </c>
      <c r="E1869" s="14">
        <f>Разбивка_по_щитам!H1874</f>
        <v>0</v>
      </c>
      <c r="F1869" s="14">
        <f>Разбивка_по_щитам!I1874</f>
        <v>0</v>
      </c>
      <c r="G1869" s="14">
        <f>Разбивка_по_щитам!J1874</f>
        <v>0</v>
      </c>
      <c r="H1869" s="14">
        <f>Разбивка_по_щитам!K1874</f>
        <v>0</v>
      </c>
      <c r="I1869" s="14">
        <f>Разбивка_по_щитам!L1874</f>
        <v>0</v>
      </c>
      <c r="J1869" s="14">
        <f>Разбивка_по_щитам!M1874</f>
        <v>0</v>
      </c>
      <c r="K1869" s="14">
        <f>Разбивка_по_щитам!N1874</f>
        <v>0</v>
      </c>
      <c r="L1869" s="14"/>
      <c r="M1869" s="14">
        <f>Разбивка_по_щитам!P1874</f>
        <v>0</v>
      </c>
      <c r="N1869" s="14"/>
    </row>
    <row r="1870" spans="2:14" x14ac:dyDescent="0.2">
      <c r="B1870" s="14">
        <f>Разбивка_по_щитам!B1875</f>
        <v>0</v>
      </c>
      <c r="C1870" s="14">
        <f>Разбивка_по_щитам!C1875</f>
        <v>0</v>
      </c>
      <c r="D1870" s="14">
        <f>Разбивка_по_щитам!F1875</f>
        <v>0</v>
      </c>
      <c r="E1870" s="14">
        <f>Разбивка_по_щитам!H1875</f>
        <v>0</v>
      </c>
      <c r="F1870" s="14">
        <f>Разбивка_по_щитам!I1875</f>
        <v>0</v>
      </c>
      <c r="G1870" s="14">
        <f>Разбивка_по_щитам!J1875</f>
        <v>0</v>
      </c>
      <c r="H1870" s="14">
        <f>Разбивка_по_щитам!K1875</f>
        <v>0</v>
      </c>
      <c r="I1870" s="14">
        <f>Разбивка_по_щитам!L1875</f>
        <v>0</v>
      </c>
      <c r="J1870" s="14">
        <f>Разбивка_по_щитам!M1875</f>
        <v>0</v>
      </c>
      <c r="K1870" s="14">
        <f>Разбивка_по_щитам!N1875</f>
        <v>0</v>
      </c>
      <c r="L1870" s="14"/>
      <c r="M1870" s="14">
        <f>Разбивка_по_щитам!P1875</f>
        <v>0</v>
      </c>
      <c r="N1870" s="14"/>
    </row>
    <row r="1871" spans="2:14" x14ac:dyDescent="0.2">
      <c r="B1871" s="14">
        <f>Разбивка_по_щитам!B1876</f>
        <v>0</v>
      </c>
      <c r="C1871" s="14">
        <f>Разбивка_по_щитам!C1876</f>
        <v>0</v>
      </c>
      <c r="D1871" s="14">
        <f>Разбивка_по_щитам!F1876</f>
        <v>0</v>
      </c>
      <c r="E1871" s="14">
        <f>Разбивка_по_щитам!H1876</f>
        <v>0</v>
      </c>
      <c r="F1871" s="14">
        <f>Разбивка_по_щитам!I1876</f>
        <v>0</v>
      </c>
      <c r="G1871" s="14">
        <f>Разбивка_по_щитам!J1876</f>
        <v>0</v>
      </c>
      <c r="H1871" s="14">
        <f>Разбивка_по_щитам!K1876</f>
        <v>0</v>
      </c>
      <c r="I1871" s="14">
        <f>Разбивка_по_щитам!L1876</f>
        <v>0</v>
      </c>
      <c r="J1871" s="14">
        <f>Разбивка_по_щитам!M1876</f>
        <v>0</v>
      </c>
      <c r="K1871" s="14">
        <f>Разбивка_по_щитам!N1876</f>
        <v>0</v>
      </c>
      <c r="L1871" s="14"/>
      <c r="M1871" s="14">
        <f>Разбивка_по_щитам!P1876</f>
        <v>0</v>
      </c>
      <c r="N1871" s="14"/>
    </row>
    <row r="1872" spans="2:14" x14ac:dyDescent="0.2">
      <c r="B1872" s="14">
        <f>Разбивка_по_щитам!B1877</f>
        <v>0</v>
      </c>
      <c r="C1872" s="14">
        <f>Разбивка_по_щитам!C1877</f>
        <v>0</v>
      </c>
      <c r="D1872" s="14">
        <f>Разбивка_по_щитам!F1877</f>
        <v>0</v>
      </c>
      <c r="E1872" s="14">
        <f>Разбивка_по_щитам!H1877</f>
        <v>0</v>
      </c>
      <c r="F1872" s="14">
        <f>Разбивка_по_щитам!I1877</f>
        <v>0</v>
      </c>
      <c r="G1872" s="14">
        <f>Разбивка_по_щитам!J1877</f>
        <v>0</v>
      </c>
      <c r="H1872" s="14">
        <f>Разбивка_по_щитам!K1877</f>
        <v>0</v>
      </c>
      <c r="I1872" s="14">
        <f>Разбивка_по_щитам!L1877</f>
        <v>0</v>
      </c>
      <c r="J1872" s="14">
        <f>Разбивка_по_щитам!M1877</f>
        <v>0</v>
      </c>
      <c r="K1872" s="14">
        <f>Разбивка_по_щитам!N1877</f>
        <v>0</v>
      </c>
      <c r="L1872" s="14"/>
      <c r="M1872" s="14">
        <f>Разбивка_по_щитам!P1877</f>
        <v>0</v>
      </c>
      <c r="N1872" s="14"/>
    </row>
    <row r="1873" spans="2:14" x14ac:dyDescent="0.2">
      <c r="B1873" s="14">
        <f>Разбивка_по_щитам!B1878</f>
        <v>0</v>
      </c>
      <c r="C1873" s="14">
        <f>Разбивка_по_щитам!C1878</f>
        <v>0</v>
      </c>
      <c r="D1873" s="14">
        <f>Разбивка_по_щитам!F1878</f>
        <v>0</v>
      </c>
      <c r="E1873" s="14">
        <f>Разбивка_по_щитам!H1878</f>
        <v>0</v>
      </c>
      <c r="F1873" s="14">
        <f>Разбивка_по_щитам!I1878</f>
        <v>0</v>
      </c>
      <c r="G1873" s="14">
        <f>Разбивка_по_щитам!J1878</f>
        <v>0</v>
      </c>
      <c r="H1873" s="14">
        <f>Разбивка_по_щитам!K1878</f>
        <v>0</v>
      </c>
      <c r="I1873" s="14">
        <f>Разбивка_по_щитам!L1878</f>
        <v>0</v>
      </c>
      <c r="J1873" s="14">
        <f>Разбивка_по_щитам!M1878</f>
        <v>0</v>
      </c>
      <c r="K1873" s="14">
        <f>Разбивка_по_щитам!N1878</f>
        <v>0</v>
      </c>
      <c r="L1873" s="14"/>
      <c r="M1873" s="14">
        <f>Разбивка_по_щитам!P1878</f>
        <v>0</v>
      </c>
      <c r="N1873" s="14"/>
    </row>
    <row r="1874" spans="2:14" x14ac:dyDescent="0.2">
      <c r="B1874" s="14">
        <f>Разбивка_по_щитам!B1879</f>
        <v>0</v>
      </c>
      <c r="C1874" s="14">
        <f>Разбивка_по_щитам!C1879</f>
        <v>0</v>
      </c>
      <c r="D1874" s="14">
        <f>Разбивка_по_щитам!F1879</f>
        <v>0</v>
      </c>
      <c r="E1874" s="14">
        <f>Разбивка_по_щитам!H1879</f>
        <v>0</v>
      </c>
      <c r="F1874" s="14">
        <f>Разбивка_по_щитам!I1879</f>
        <v>0</v>
      </c>
      <c r="G1874" s="14">
        <f>Разбивка_по_щитам!J1879</f>
        <v>0</v>
      </c>
      <c r="H1874" s="14">
        <f>Разбивка_по_щитам!K1879</f>
        <v>0</v>
      </c>
      <c r="I1874" s="14">
        <f>Разбивка_по_щитам!L1879</f>
        <v>0</v>
      </c>
      <c r="J1874" s="14">
        <f>Разбивка_по_щитам!M1879</f>
        <v>0</v>
      </c>
      <c r="K1874" s="14">
        <f>Разбивка_по_щитам!N1879</f>
        <v>0</v>
      </c>
      <c r="L1874" s="14"/>
      <c r="M1874" s="14">
        <f>Разбивка_по_щитам!P1879</f>
        <v>0</v>
      </c>
      <c r="N1874" s="14"/>
    </row>
    <row r="1875" spans="2:14" x14ac:dyDescent="0.2">
      <c r="B1875" s="14">
        <f>Разбивка_по_щитам!B1880</f>
        <v>0</v>
      </c>
      <c r="C1875" s="14">
        <f>Разбивка_по_щитам!C1880</f>
        <v>0</v>
      </c>
      <c r="D1875" s="14">
        <f>Разбивка_по_щитам!F1880</f>
        <v>0</v>
      </c>
      <c r="E1875" s="14">
        <f>Разбивка_по_щитам!H1880</f>
        <v>0</v>
      </c>
      <c r="F1875" s="14">
        <f>Разбивка_по_щитам!I1880</f>
        <v>0</v>
      </c>
      <c r="G1875" s="14">
        <f>Разбивка_по_щитам!J1880</f>
        <v>0</v>
      </c>
      <c r="H1875" s="14">
        <f>Разбивка_по_щитам!K1880</f>
        <v>0</v>
      </c>
      <c r="I1875" s="14">
        <f>Разбивка_по_щитам!L1880</f>
        <v>0</v>
      </c>
      <c r="J1875" s="14">
        <f>Разбивка_по_щитам!M1880</f>
        <v>0</v>
      </c>
      <c r="K1875" s="14">
        <f>Разбивка_по_щитам!N1880</f>
        <v>0</v>
      </c>
      <c r="L1875" s="14"/>
      <c r="M1875" s="14">
        <f>Разбивка_по_щитам!P1880</f>
        <v>0</v>
      </c>
      <c r="N1875" s="14"/>
    </row>
    <row r="1876" spans="2:14" x14ac:dyDescent="0.2">
      <c r="B1876" s="14">
        <f>Разбивка_по_щитам!B1881</f>
        <v>0</v>
      </c>
      <c r="C1876" s="14">
        <f>Разбивка_по_щитам!C1881</f>
        <v>0</v>
      </c>
      <c r="D1876" s="14">
        <f>Разбивка_по_щитам!F1881</f>
        <v>0</v>
      </c>
      <c r="E1876" s="14">
        <f>Разбивка_по_щитам!H1881</f>
        <v>0</v>
      </c>
      <c r="F1876" s="14">
        <f>Разбивка_по_щитам!I1881</f>
        <v>0</v>
      </c>
      <c r="G1876" s="14">
        <f>Разбивка_по_щитам!J1881</f>
        <v>0</v>
      </c>
      <c r="H1876" s="14">
        <f>Разбивка_по_щитам!K1881</f>
        <v>0</v>
      </c>
      <c r="I1876" s="14">
        <f>Разбивка_по_щитам!L1881</f>
        <v>0</v>
      </c>
      <c r="J1876" s="14">
        <f>Разбивка_по_щитам!M1881</f>
        <v>0</v>
      </c>
      <c r="K1876" s="14">
        <f>Разбивка_по_щитам!N1881</f>
        <v>0</v>
      </c>
      <c r="L1876" s="14"/>
      <c r="M1876" s="14">
        <f>Разбивка_по_щитам!P1881</f>
        <v>0</v>
      </c>
      <c r="N1876" s="14"/>
    </row>
    <row r="1877" spans="2:14" x14ac:dyDescent="0.2">
      <c r="B1877" s="14">
        <f>Разбивка_по_щитам!B1882</f>
        <v>0</v>
      </c>
      <c r="C1877" s="14">
        <f>Разбивка_по_щитам!C1882</f>
        <v>0</v>
      </c>
      <c r="D1877" s="14">
        <f>Разбивка_по_щитам!F1882</f>
        <v>0</v>
      </c>
      <c r="E1877" s="14">
        <f>Разбивка_по_щитам!H1882</f>
        <v>0</v>
      </c>
      <c r="F1877" s="14">
        <f>Разбивка_по_щитам!I1882</f>
        <v>0</v>
      </c>
      <c r="G1877" s="14">
        <f>Разбивка_по_щитам!J1882</f>
        <v>0</v>
      </c>
      <c r="H1877" s="14">
        <f>Разбивка_по_щитам!K1882</f>
        <v>0</v>
      </c>
      <c r="I1877" s="14">
        <f>Разбивка_по_щитам!L1882</f>
        <v>0</v>
      </c>
      <c r="J1877" s="14">
        <f>Разбивка_по_щитам!M1882</f>
        <v>0</v>
      </c>
      <c r="K1877" s="14">
        <f>Разбивка_по_щитам!N1882</f>
        <v>0</v>
      </c>
      <c r="L1877" s="14"/>
      <c r="M1877" s="14">
        <f>Разбивка_по_щитам!P1882</f>
        <v>0</v>
      </c>
      <c r="N1877" s="14"/>
    </row>
    <row r="1878" spans="2:14" x14ac:dyDescent="0.2">
      <c r="B1878" s="14">
        <f>Разбивка_по_щитам!B1883</f>
        <v>0</v>
      </c>
      <c r="C1878" s="14">
        <f>Разбивка_по_щитам!C1883</f>
        <v>0</v>
      </c>
      <c r="D1878" s="14">
        <f>Разбивка_по_щитам!F1883</f>
        <v>0</v>
      </c>
      <c r="E1878" s="14">
        <f>Разбивка_по_щитам!H1883</f>
        <v>0</v>
      </c>
      <c r="F1878" s="14">
        <f>Разбивка_по_щитам!I1883</f>
        <v>0</v>
      </c>
      <c r="G1878" s="14">
        <f>Разбивка_по_щитам!J1883</f>
        <v>0</v>
      </c>
      <c r="H1878" s="14">
        <f>Разбивка_по_щитам!K1883</f>
        <v>0</v>
      </c>
      <c r="I1878" s="14">
        <f>Разбивка_по_щитам!L1883</f>
        <v>0</v>
      </c>
      <c r="J1878" s="14">
        <f>Разбивка_по_щитам!M1883</f>
        <v>0</v>
      </c>
      <c r="K1878" s="14">
        <f>Разбивка_по_щитам!N1883</f>
        <v>0</v>
      </c>
      <c r="L1878" s="14"/>
      <c r="M1878" s="14">
        <f>Разбивка_по_щитам!P1883</f>
        <v>0</v>
      </c>
      <c r="N1878" s="14"/>
    </row>
    <row r="1879" spans="2:14" x14ac:dyDescent="0.2">
      <c r="B1879" s="14">
        <f>Разбивка_по_щитам!B1884</f>
        <v>0</v>
      </c>
      <c r="C1879" s="14">
        <f>Разбивка_по_щитам!C1884</f>
        <v>0</v>
      </c>
      <c r="D1879" s="14">
        <f>Разбивка_по_щитам!F1884</f>
        <v>0</v>
      </c>
      <c r="E1879" s="14">
        <f>Разбивка_по_щитам!H1884</f>
        <v>0</v>
      </c>
      <c r="F1879" s="14">
        <f>Разбивка_по_щитам!I1884</f>
        <v>0</v>
      </c>
      <c r="G1879" s="14">
        <f>Разбивка_по_щитам!J1884</f>
        <v>0</v>
      </c>
      <c r="H1879" s="14">
        <f>Разбивка_по_щитам!K1884</f>
        <v>0</v>
      </c>
      <c r="I1879" s="14">
        <f>Разбивка_по_щитам!L1884</f>
        <v>0</v>
      </c>
      <c r="J1879" s="14">
        <f>Разбивка_по_щитам!M1884</f>
        <v>0</v>
      </c>
      <c r="K1879" s="14">
        <f>Разбивка_по_щитам!N1884</f>
        <v>0</v>
      </c>
      <c r="L1879" s="14"/>
      <c r="M1879" s="14">
        <f>Разбивка_по_щитам!P1884</f>
        <v>0</v>
      </c>
      <c r="N1879" s="14"/>
    </row>
    <row r="1880" spans="2:14" x14ac:dyDescent="0.2">
      <c r="B1880" s="14">
        <f>Разбивка_по_щитам!B1885</f>
        <v>0</v>
      </c>
      <c r="C1880" s="14">
        <f>Разбивка_по_щитам!C1885</f>
        <v>0</v>
      </c>
      <c r="D1880" s="14">
        <f>Разбивка_по_щитам!F1885</f>
        <v>0</v>
      </c>
      <c r="E1880" s="14">
        <f>Разбивка_по_щитам!H1885</f>
        <v>0</v>
      </c>
      <c r="F1880" s="14">
        <f>Разбивка_по_щитам!I1885</f>
        <v>0</v>
      </c>
      <c r="G1880" s="14">
        <f>Разбивка_по_щитам!J1885</f>
        <v>0</v>
      </c>
      <c r="H1880" s="14">
        <f>Разбивка_по_щитам!K1885</f>
        <v>0</v>
      </c>
      <c r="I1880" s="14">
        <f>Разбивка_по_щитам!L1885</f>
        <v>0</v>
      </c>
      <c r="J1880" s="14">
        <f>Разбивка_по_щитам!M1885</f>
        <v>0</v>
      </c>
      <c r="K1880" s="14">
        <f>Разбивка_по_щитам!N1885</f>
        <v>0</v>
      </c>
      <c r="L1880" s="14"/>
      <c r="M1880" s="14">
        <f>Разбивка_по_щитам!P1885</f>
        <v>0</v>
      </c>
      <c r="N1880" s="14"/>
    </row>
    <row r="1881" spans="2:14" x14ac:dyDescent="0.2">
      <c r="B1881" s="14">
        <f>Разбивка_по_щитам!B1886</f>
        <v>0</v>
      </c>
      <c r="C1881" s="14">
        <f>Разбивка_по_щитам!C1886</f>
        <v>0</v>
      </c>
      <c r="D1881" s="14">
        <f>Разбивка_по_щитам!F1886</f>
        <v>0</v>
      </c>
      <c r="E1881" s="14">
        <f>Разбивка_по_щитам!H1886</f>
        <v>0</v>
      </c>
      <c r="F1881" s="14">
        <f>Разбивка_по_щитам!I1886</f>
        <v>0</v>
      </c>
      <c r="G1881" s="14">
        <f>Разбивка_по_щитам!J1886</f>
        <v>0</v>
      </c>
      <c r="H1881" s="14">
        <f>Разбивка_по_щитам!K1886</f>
        <v>0</v>
      </c>
      <c r="I1881" s="14">
        <f>Разбивка_по_щитам!L1886</f>
        <v>0</v>
      </c>
      <c r="J1881" s="14">
        <f>Разбивка_по_щитам!M1886</f>
        <v>0</v>
      </c>
      <c r="K1881" s="14">
        <f>Разбивка_по_щитам!N1886</f>
        <v>0</v>
      </c>
      <c r="L1881" s="14"/>
      <c r="M1881" s="14">
        <f>Разбивка_по_щитам!P1886</f>
        <v>0</v>
      </c>
      <c r="N1881" s="14"/>
    </row>
    <row r="1882" spans="2:14" x14ac:dyDescent="0.2">
      <c r="B1882" s="14">
        <f>Разбивка_по_щитам!B1887</f>
        <v>0</v>
      </c>
      <c r="C1882" s="14">
        <f>Разбивка_по_щитам!C1887</f>
        <v>0</v>
      </c>
      <c r="D1882" s="14">
        <f>Разбивка_по_щитам!F1887</f>
        <v>0</v>
      </c>
      <c r="E1882" s="14">
        <f>Разбивка_по_щитам!H1887</f>
        <v>0</v>
      </c>
      <c r="F1882" s="14">
        <f>Разбивка_по_щитам!I1887</f>
        <v>0</v>
      </c>
      <c r="G1882" s="14">
        <f>Разбивка_по_щитам!J1887</f>
        <v>0</v>
      </c>
      <c r="H1882" s="14">
        <f>Разбивка_по_щитам!K1887</f>
        <v>0</v>
      </c>
      <c r="I1882" s="14">
        <f>Разбивка_по_щитам!L1887</f>
        <v>0</v>
      </c>
      <c r="J1882" s="14">
        <f>Разбивка_по_щитам!M1887</f>
        <v>0</v>
      </c>
      <c r="K1882" s="14">
        <f>Разбивка_по_щитам!N1887</f>
        <v>0</v>
      </c>
      <c r="L1882" s="14"/>
      <c r="M1882" s="14">
        <f>Разбивка_по_щитам!P1887</f>
        <v>0</v>
      </c>
      <c r="N1882" s="14"/>
    </row>
    <row r="1883" spans="2:14" x14ac:dyDescent="0.2">
      <c r="B1883" s="14">
        <f>Разбивка_по_щитам!B1888</f>
        <v>0</v>
      </c>
      <c r="C1883" s="14">
        <f>Разбивка_по_щитам!C1888</f>
        <v>0</v>
      </c>
      <c r="D1883" s="14">
        <f>Разбивка_по_щитам!F1888</f>
        <v>0</v>
      </c>
      <c r="E1883" s="14">
        <f>Разбивка_по_щитам!H1888</f>
        <v>0</v>
      </c>
      <c r="F1883" s="14">
        <f>Разбивка_по_щитам!I1888</f>
        <v>0</v>
      </c>
      <c r="G1883" s="14">
        <f>Разбивка_по_щитам!J1888</f>
        <v>0</v>
      </c>
      <c r="H1883" s="14">
        <f>Разбивка_по_щитам!K1888</f>
        <v>0</v>
      </c>
      <c r="I1883" s="14">
        <f>Разбивка_по_щитам!L1888</f>
        <v>0</v>
      </c>
      <c r="J1883" s="14">
        <f>Разбивка_по_щитам!M1888</f>
        <v>0</v>
      </c>
      <c r="K1883" s="14">
        <f>Разбивка_по_щитам!N1888</f>
        <v>0</v>
      </c>
      <c r="L1883" s="14"/>
      <c r="M1883" s="14">
        <f>Разбивка_по_щитам!P1888</f>
        <v>0</v>
      </c>
      <c r="N1883" s="14"/>
    </row>
    <row r="1884" spans="2:14" x14ac:dyDescent="0.2">
      <c r="B1884" s="14">
        <f>Разбивка_по_щитам!B1889</f>
        <v>0</v>
      </c>
      <c r="C1884" s="14">
        <f>Разбивка_по_щитам!C1889</f>
        <v>0</v>
      </c>
      <c r="D1884" s="14">
        <f>Разбивка_по_щитам!F1889</f>
        <v>0</v>
      </c>
      <c r="E1884" s="14">
        <f>Разбивка_по_щитам!H1889</f>
        <v>0</v>
      </c>
      <c r="F1884" s="14">
        <f>Разбивка_по_щитам!I1889</f>
        <v>0</v>
      </c>
      <c r="G1884" s="14">
        <f>Разбивка_по_щитам!J1889</f>
        <v>0</v>
      </c>
      <c r="H1884" s="14">
        <f>Разбивка_по_щитам!K1889</f>
        <v>0</v>
      </c>
      <c r="I1884" s="14">
        <f>Разбивка_по_щитам!L1889</f>
        <v>0</v>
      </c>
      <c r="J1884" s="14">
        <f>Разбивка_по_щитам!M1889</f>
        <v>0</v>
      </c>
      <c r="K1884" s="14">
        <f>Разбивка_по_щитам!N1889</f>
        <v>0</v>
      </c>
      <c r="L1884" s="14"/>
      <c r="M1884" s="14">
        <f>Разбивка_по_щитам!P1889</f>
        <v>0</v>
      </c>
      <c r="N1884" s="14"/>
    </row>
    <row r="1885" spans="2:14" x14ac:dyDescent="0.2">
      <c r="B1885" s="14">
        <f>Разбивка_по_щитам!B1890</f>
        <v>0</v>
      </c>
      <c r="C1885" s="14">
        <f>Разбивка_по_щитам!C1890</f>
        <v>0</v>
      </c>
      <c r="D1885" s="14">
        <f>Разбивка_по_щитам!F1890</f>
        <v>0</v>
      </c>
      <c r="E1885" s="14">
        <f>Разбивка_по_щитам!H1890</f>
        <v>0</v>
      </c>
      <c r="F1885" s="14">
        <f>Разбивка_по_щитам!I1890</f>
        <v>0</v>
      </c>
      <c r="G1885" s="14">
        <f>Разбивка_по_щитам!J1890</f>
        <v>0</v>
      </c>
      <c r="H1885" s="14">
        <f>Разбивка_по_щитам!K1890</f>
        <v>0</v>
      </c>
      <c r="I1885" s="14">
        <f>Разбивка_по_щитам!L1890</f>
        <v>0</v>
      </c>
      <c r="J1885" s="14">
        <f>Разбивка_по_щитам!M1890</f>
        <v>0</v>
      </c>
      <c r="K1885" s="14">
        <f>Разбивка_по_щитам!N1890</f>
        <v>0</v>
      </c>
      <c r="L1885" s="14"/>
      <c r="M1885" s="14">
        <f>Разбивка_по_щитам!P1890</f>
        <v>0</v>
      </c>
      <c r="N1885" s="14"/>
    </row>
    <row r="1886" spans="2:14" x14ac:dyDescent="0.2">
      <c r="B1886" s="14">
        <f>Разбивка_по_щитам!B1891</f>
        <v>0</v>
      </c>
      <c r="C1886" s="14">
        <f>Разбивка_по_щитам!C1891</f>
        <v>0</v>
      </c>
      <c r="D1886" s="14">
        <f>Разбивка_по_щитам!F1891</f>
        <v>0</v>
      </c>
      <c r="E1886" s="14">
        <f>Разбивка_по_щитам!H1891</f>
        <v>0</v>
      </c>
      <c r="F1886" s="14">
        <f>Разбивка_по_щитам!I1891</f>
        <v>0</v>
      </c>
      <c r="G1886" s="14">
        <f>Разбивка_по_щитам!J1891</f>
        <v>0</v>
      </c>
      <c r="H1886" s="14">
        <f>Разбивка_по_щитам!K1891</f>
        <v>0</v>
      </c>
      <c r="I1886" s="14">
        <f>Разбивка_по_щитам!L1891</f>
        <v>0</v>
      </c>
      <c r="J1886" s="14">
        <f>Разбивка_по_щитам!M1891</f>
        <v>0</v>
      </c>
      <c r="K1886" s="14">
        <f>Разбивка_по_щитам!N1891</f>
        <v>0</v>
      </c>
      <c r="L1886" s="14"/>
      <c r="M1886" s="14">
        <f>Разбивка_по_щитам!P1891</f>
        <v>0</v>
      </c>
      <c r="N1886" s="14"/>
    </row>
    <row r="1887" spans="2:14" x14ac:dyDescent="0.2">
      <c r="B1887" s="14">
        <f>Разбивка_по_щитам!B1892</f>
        <v>0</v>
      </c>
      <c r="C1887" s="14">
        <f>Разбивка_по_щитам!C1892</f>
        <v>0</v>
      </c>
      <c r="D1887" s="14">
        <f>Разбивка_по_щитам!F1892</f>
        <v>0</v>
      </c>
      <c r="E1887" s="14">
        <f>Разбивка_по_щитам!H1892</f>
        <v>0</v>
      </c>
      <c r="F1887" s="14">
        <f>Разбивка_по_щитам!I1892</f>
        <v>0</v>
      </c>
      <c r="G1887" s="14">
        <f>Разбивка_по_щитам!J1892</f>
        <v>0</v>
      </c>
      <c r="H1887" s="14">
        <f>Разбивка_по_щитам!K1892</f>
        <v>0</v>
      </c>
      <c r="I1887" s="14">
        <f>Разбивка_по_щитам!L1892</f>
        <v>0</v>
      </c>
      <c r="J1887" s="14">
        <f>Разбивка_по_щитам!M1892</f>
        <v>0</v>
      </c>
      <c r="K1887" s="14">
        <f>Разбивка_по_щитам!N1892</f>
        <v>0</v>
      </c>
      <c r="L1887" s="14"/>
      <c r="M1887" s="14">
        <f>Разбивка_по_щитам!P1892</f>
        <v>0</v>
      </c>
      <c r="N1887" s="14"/>
    </row>
    <row r="1888" spans="2:14" x14ac:dyDescent="0.2">
      <c r="B1888" s="14">
        <f>Разбивка_по_щитам!B1893</f>
        <v>0</v>
      </c>
      <c r="C1888" s="14">
        <f>Разбивка_по_щитам!C1893</f>
        <v>0</v>
      </c>
      <c r="D1888" s="14">
        <f>Разбивка_по_щитам!F1893</f>
        <v>0</v>
      </c>
      <c r="E1888" s="14">
        <f>Разбивка_по_щитам!H1893</f>
        <v>0</v>
      </c>
      <c r="F1888" s="14">
        <f>Разбивка_по_щитам!I1893</f>
        <v>0</v>
      </c>
      <c r="G1888" s="14">
        <f>Разбивка_по_щитам!J1893</f>
        <v>0</v>
      </c>
      <c r="H1888" s="14">
        <f>Разбивка_по_щитам!K1893</f>
        <v>0</v>
      </c>
      <c r="I1888" s="14">
        <f>Разбивка_по_щитам!L1893</f>
        <v>0</v>
      </c>
      <c r="J1888" s="14">
        <f>Разбивка_по_щитам!M1893</f>
        <v>0</v>
      </c>
      <c r="K1888" s="14">
        <f>Разбивка_по_щитам!N1893</f>
        <v>0</v>
      </c>
      <c r="L1888" s="14"/>
      <c r="M1888" s="14">
        <f>Разбивка_по_щитам!P1893</f>
        <v>0</v>
      </c>
      <c r="N1888" s="14"/>
    </row>
    <row r="1889" spans="2:14" x14ac:dyDescent="0.2">
      <c r="B1889" s="14">
        <f>Разбивка_по_щитам!B1894</f>
        <v>0</v>
      </c>
      <c r="C1889" s="14">
        <f>Разбивка_по_щитам!C1894</f>
        <v>0</v>
      </c>
      <c r="D1889" s="14">
        <f>Разбивка_по_щитам!F1894</f>
        <v>0</v>
      </c>
      <c r="E1889" s="14">
        <f>Разбивка_по_щитам!H1894</f>
        <v>0</v>
      </c>
      <c r="F1889" s="14">
        <f>Разбивка_по_щитам!I1894</f>
        <v>0</v>
      </c>
      <c r="G1889" s="14">
        <f>Разбивка_по_щитам!J1894</f>
        <v>0</v>
      </c>
      <c r="H1889" s="14">
        <f>Разбивка_по_щитам!K1894</f>
        <v>0</v>
      </c>
      <c r="I1889" s="14">
        <f>Разбивка_по_щитам!L1894</f>
        <v>0</v>
      </c>
      <c r="J1889" s="14">
        <f>Разбивка_по_щитам!M1894</f>
        <v>0</v>
      </c>
      <c r="K1889" s="14">
        <f>Разбивка_по_щитам!N1894</f>
        <v>0</v>
      </c>
      <c r="L1889" s="14"/>
      <c r="M1889" s="14">
        <f>Разбивка_по_щитам!P1894</f>
        <v>0</v>
      </c>
      <c r="N1889" s="14"/>
    </row>
    <row r="1890" spans="2:14" x14ac:dyDescent="0.2">
      <c r="B1890" s="14">
        <f>Разбивка_по_щитам!B1895</f>
        <v>0</v>
      </c>
      <c r="C1890" s="14">
        <f>Разбивка_по_щитам!C1895</f>
        <v>0</v>
      </c>
      <c r="D1890" s="14">
        <f>Разбивка_по_щитам!F1895</f>
        <v>0</v>
      </c>
      <c r="E1890" s="14">
        <f>Разбивка_по_щитам!H1895</f>
        <v>0</v>
      </c>
      <c r="F1890" s="14">
        <f>Разбивка_по_щитам!I1895</f>
        <v>0</v>
      </c>
      <c r="G1890" s="14">
        <f>Разбивка_по_щитам!J1895</f>
        <v>0</v>
      </c>
      <c r="H1890" s="14">
        <f>Разбивка_по_щитам!K1895</f>
        <v>0</v>
      </c>
      <c r="I1890" s="14">
        <f>Разбивка_по_щитам!L1895</f>
        <v>0</v>
      </c>
      <c r="J1890" s="14">
        <f>Разбивка_по_щитам!M1895</f>
        <v>0</v>
      </c>
      <c r="K1890" s="14">
        <f>Разбивка_по_щитам!N1895</f>
        <v>0</v>
      </c>
      <c r="L1890" s="14"/>
      <c r="M1890" s="14">
        <f>Разбивка_по_щитам!P1895</f>
        <v>0</v>
      </c>
      <c r="N1890" s="14"/>
    </row>
    <row r="1891" spans="2:14" x14ac:dyDescent="0.2">
      <c r="B1891" s="14">
        <f>Разбивка_по_щитам!B1896</f>
        <v>0</v>
      </c>
      <c r="C1891" s="14">
        <f>Разбивка_по_щитам!C1896</f>
        <v>0</v>
      </c>
      <c r="D1891" s="14">
        <f>Разбивка_по_щитам!F1896</f>
        <v>0</v>
      </c>
      <c r="E1891" s="14">
        <f>Разбивка_по_щитам!H1896</f>
        <v>0</v>
      </c>
      <c r="F1891" s="14">
        <f>Разбивка_по_щитам!I1896</f>
        <v>0</v>
      </c>
      <c r="G1891" s="14">
        <f>Разбивка_по_щитам!J1896</f>
        <v>0</v>
      </c>
      <c r="H1891" s="14">
        <f>Разбивка_по_щитам!K1896</f>
        <v>0</v>
      </c>
      <c r="I1891" s="14">
        <f>Разбивка_по_щитам!L1896</f>
        <v>0</v>
      </c>
      <c r="J1891" s="14">
        <f>Разбивка_по_щитам!M1896</f>
        <v>0</v>
      </c>
      <c r="K1891" s="14">
        <f>Разбивка_по_щитам!N1896</f>
        <v>0</v>
      </c>
      <c r="L1891" s="14"/>
      <c r="M1891" s="14">
        <f>Разбивка_по_щитам!P1896</f>
        <v>0</v>
      </c>
      <c r="N1891" s="14"/>
    </row>
    <row r="1892" spans="2:14" x14ac:dyDescent="0.2">
      <c r="B1892" s="14">
        <f>Разбивка_по_щитам!B1897</f>
        <v>0</v>
      </c>
      <c r="C1892" s="14">
        <f>Разбивка_по_щитам!C1897</f>
        <v>0</v>
      </c>
      <c r="D1892" s="14">
        <f>Разбивка_по_щитам!F1897</f>
        <v>0</v>
      </c>
      <c r="E1892" s="14">
        <f>Разбивка_по_щитам!H1897</f>
        <v>0</v>
      </c>
      <c r="F1892" s="14">
        <f>Разбивка_по_щитам!I1897</f>
        <v>0</v>
      </c>
      <c r="G1892" s="14">
        <f>Разбивка_по_щитам!J1897</f>
        <v>0</v>
      </c>
      <c r="H1892" s="14">
        <f>Разбивка_по_щитам!K1897</f>
        <v>0</v>
      </c>
      <c r="I1892" s="14">
        <f>Разбивка_по_щитам!L1897</f>
        <v>0</v>
      </c>
      <c r="J1892" s="14">
        <f>Разбивка_по_щитам!M1897</f>
        <v>0</v>
      </c>
      <c r="K1892" s="14">
        <f>Разбивка_по_щитам!N1897</f>
        <v>0</v>
      </c>
      <c r="L1892" s="14"/>
      <c r="M1892" s="14">
        <f>Разбивка_по_щитам!P1897</f>
        <v>0</v>
      </c>
      <c r="N1892" s="14"/>
    </row>
    <row r="1893" spans="2:14" x14ac:dyDescent="0.2">
      <c r="B1893" s="14">
        <f>Разбивка_по_щитам!B1898</f>
        <v>0</v>
      </c>
      <c r="C1893" s="14">
        <f>Разбивка_по_щитам!C1898</f>
        <v>0</v>
      </c>
      <c r="D1893" s="14">
        <f>Разбивка_по_щитам!F1898</f>
        <v>0</v>
      </c>
      <c r="E1893" s="14">
        <f>Разбивка_по_щитам!H1898</f>
        <v>0</v>
      </c>
      <c r="F1893" s="14">
        <f>Разбивка_по_щитам!I1898</f>
        <v>0</v>
      </c>
      <c r="G1893" s="14">
        <f>Разбивка_по_щитам!J1898</f>
        <v>0</v>
      </c>
      <c r="H1893" s="14">
        <f>Разбивка_по_щитам!K1898</f>
        <v>0</v>
      </c>
      <c r="I1893" s="14">
        <f>Разбивка_по_щитам!L1898</f>
        <v>0</v>
      </c>
      <c r="J1893" s="14">
        <f>Разбивка_по_щитам!M1898</f>
        <v>0</v>
      </c>
      <c r="K1893" s="14">
        <f>Разбивка_по_щитам!N1898</f>
        <v>0</v>
      </c>
      <c r="L1893" s="14"/>
      <c r="M1893" s="14">
        <f>Разбивка_по_щитам!P1898</f>
        <v>0</v>
      </c>
      <c r="N1893" s="14"/>
    </row>
    <row r="1894" spans="2:14" x14ac:dyDescent="0.2">
      <c r="B1894" s="14">
        <f>Разбивка_по_щитам!B1899</f>
        <v>0</v>
      </c>
      <c r="C1894" s="14">
        <f>Разбивка_по_щитам!C1899</f>
        <v>0</v>
      </c>
      <c r="D1894" s="14">
        <f>Разбивка_по_щитам!F1899</f>
        <v>0</v>
      </c>
      <c r="E1894" s="14">
        <f>Разбивка_по_щитам!H1899</f>
        <v>0</v>
      </c>
      <c r="F1894" s="14">
        <f>Разбивка_по_щитам!I1899</f>
        <v>0</v>
      </c>
      <c r="G1894" s="14">
        <f>Разбивка_по_щитам!J1899</f>
        <v>0</v>
      </c>
      <c r="H1894" s="14">
        <f>Разбивка_по_щитам!K1899</f>
        <v>0</v>
      </c>
      <c r="I1894" s="14">
        <f>Разбивка_по_щитам!L1899</f>
        <v>0</v>
      </c>
      <c r="J1894" s="14">
        <f>Разбивка_по_щитам!M1899</f>
        <v>0</v>
      </c>
      <c r="K1894" s="14">
        <f>Разбивка_по_щитам!N1899</f>
        <v>0</v>
      </c>
      <c r="L1894" s="14"/>
      <c r="M1894" s="14">
        <f>Разбивка_по_щитам!P1899</f>
        <v>0</v>
      </c>
      <c r="N1894" s="14"/>
    </row>
    <row r="1895" spans="2:14" x14ac:dyDescent="0.2">
      <c r="B1895" s="14">
        <f>Разбивка_по_щитам!B1900</f>
        <v>0</v>
      </c>
      <c r="C1895" s="14">
        <f>Разбивка_по_щитам!C1900</f>
        <v>0</v>
      </c>
      <c r="D1895" s="14">
        <f>Разбивка_по_щитам!F1900</f>
        <v>0</v>
      </c>
      <c r="E1895" s="14">
        <f>Разбивка_по_щитам!H1900</f>
        <v>0</v>
      </c>
      <c r="F1895" s="14">
        <f>Разбивка_по_щитам!I1900</f>
        <v>0</v>
      </c>
      <c r="G1895" s="14">
        <f>Разбивка_по_щитам!J1900</f>
        <v>0</v>
      </c>
      <c r="H1895" s="14">
        <f>Разбивка_по_щитам!K1900</f>
        <v>0</v>
      </c>
      <c r="I1895" s="14">
        <f>Разбивка_по_щитам!L1900</f>
        <v>0</v>
      </c>
      <c r="J1895" s="14">
        <f>Разбивка_по_щитам!M1900</f>
        <v>0</v>
      </c>
      <c r="K1895" s="14">
        <f>Разбивка_по_щитам!N1900</f>
        <v>0</v>
      </c>
      <c r="L1895" s="14"/>
      <c r="M1895" s="14">
        <f>Разбивка_по_щитам!P1900</f>
        <v>0</v>
      </c>
      <c r="N1895" s="14"/>
    </row>
    <row r="1896" spans="2:14" x14ac:dyDescent="0.2">
      <c r="B1896" s="14">
        <f>Разбивка_по_щитам!B1901</f>
        <v>0</v>
      </c>
      <c r="C1896" s="14">
        <f>Разбивка_по_щитам!C1901</f>
        <v>0</v>
      </c>
      <c r="D1896" s="14">
        <f>Разбивка_по_щитам!F1901</f>
        <v>0</v>
      </c>
      <c r="E1896" s="14">
        <f>Разбивка_по_щитам!H1901</f>
        <v>0</v>
      </c>
      <c r="F1896" s="14">
        <f>Разбивка_по_щитам!I1901</f>
        <v>0</v>
      </c>
      <c r="G1896" s="14">
        <f>Разбивка_по_щитам!J1901</f>
        <v>0</v>
      </c>
      <c r="H1896" s="14">
        <f>Разбивка_по_щитам!K1901</f>
        <v>0</v>
      </c>
      <c r="I1896" s="14">
        <f>Разбивка_по_щитам!L1901</f>
        <v>0</v>
      </c>
      <c r="J1896" s="14">
        <f>Разбивка_по_щитам!M1901</f>
        <v>0</v>
      </c>
      <c r="K1896" s="14">
        <f>Разбивка_по_щитам!N1901</f>
        <v>0</v>
      </c>
      <c r="L1896" s="14"/>
      <c r="M1896" s="14">
        <f>Разбивка_по_щитам!P1901</f>
        <v>0</v>
      </c>
      <c r="N1896" s="14"/>
    </row>
    <row r="1897" spans="2:14" x14ac:dyDescent="0.2">
      <c r="B1897" s="14">
        <f>Разбивка_по_щитам!B1902</f>
        <v>0</v>
      </c>
      <c r="C1897" s="14">
        <f>Разбивка_по_щитам!C1902</f>
        <v>0</v>
      </c>
      <c r="D1897" s="14">
        <f>Разбивка_по_щитам!F1902</f>
        <v>0</v>
      </c>
      <c r="E1897" s="14">
        <f>Разбивка_по_щитам!H1902</f>
        <v>0</v>
      </c>
      <c r="F1897" s="14">
        <f>Разбивка_по_щитам!I1902</f>
        <v>0</v>
      </c>
      <c r="G1897" s="14">
        <f>Разбивка_по_щитам!J1902</f>
        <v>0</v>
      </c>
      <c r="H1897" s="14">
        <f>Разбивка_по_щитам!K1902</f>
        <v>0</v>
      </c>
      <c r="I1897" s="14">
        <f>Разбивка_по_щитам!L1902</f>
        <v>0</v>
      </c>
      <c r="J1897" s="14">
        <f>Разбивка_по_щитам!M1902</f>
        <v>0</v>
      </c>
      <c r="K1897" s="14">
        <f>Разбивка_по_щитам!N1902</f>
        <v>0</v>
      </c>
      <c r="L1897" s="14"/>
      <c r="M1897" s="14">
        <f>Разбивка_по_щитам!P1902</f>
        <v>0</v>
      </c>
      <c r="N1897" s="14"/>
    </row>
    <row r="1898" spans="2:14" x14ac:dyDescent="0.2">
      <c r="B1898" s="14">
        <f>Разбивка_по_щитам!B1903</f>
        <v>0</v>
      </c>
      <c r="C1898" s="14">
        <f>Разбивка_по_щитам!C1903</f>
        <v>0</v>
      </c>
      <c r="D1898" s="14">
        <f>Разбивка_по_щитам!F1903</f>
        <v>0</v>
      </c>
      <c r="E1898" s="14">
        <f>Разбивка_по_щитам!H1903</f>
        <v>0</v>
      </c>
      <c r="F1898" s="14">
        <f>Разбивка_по_щитам!I1903</f>
        <v>0</v>
      </c>
      <c r="G1898" s="14">
        <f>Разбивка_по_щитам!J1903</f>
        <v>0</v>
      </c>
      <c r="H1898" s="14">
        <f>Разбивка_по_щитам!K1903</f>
        <v>0</v>
      </c>
      <c r="I1898" s="14">
        <f>Разбивка_по_щитам!L1903</f>
        <v>0</v>
      </c>
      <c r="J1898" s="14">
        <f>Разбивка_по_щитам!M1903</f>
        <v>0</v>
      </c>
      <c r="K1898" s="14">
        <f>Разбивка_по_щитам!N1903</f>
        <v>0</v>
      </c>
      <c r="L1898" s="14"/>
      <c r="M1898" s="14">
        <f>Разбивка_по_щитам!P1903</f>
        <v>0</v>
      </c>
      <c r="N1898" s="14"/>
    </row>
    <row r="1899" spans="2:14" x14ac:dyDescent="0.2">
      <c r="B1899" s="14">
        <f>Разбивка_по_щитам!B1904</f>
        <v>0</v>
      </c>
      <c r="C1899" s="14">
        <f>Разбивка_по_щитам!C1904</f>
        <v>0</v>
      </c>
      <c r="D1899" s="14">
        <f>Разбивка_по_щитам!F1904</f>
        <v>0</v>
      </c>
      <c r="E1899" s="14">
        <f>Разбивка_по_щитам!H1904</f>
        <v>0</v>
      </c>
      <c r="F1899" s="14">
        <f>Разбивка_по_щитам!I1904</f>
        <v>0</v>
      </c>
      <c r="G1899" s="14">
        <f>Разбивка_по_щитам!J1904</f>
        <v>0</v>
      </c>
      <c r="H1899" s="14">
        <f>Разбивка_по_щитам!K1904</f>
        <v>0</v>
      </c>
      <c r="I1899" s="14">
        <f>Разбивка_по_щитам!L1904</f>
        <v>0</v>
      </c>
      <c r="J1899" s="14">
        <f>Разбивка_по_щитам!M1904</f>
        <v>0</v>
      </c>
      <c r="K1899" s="14">
        <f>Разбивка_по_щитам!N1904</f>
        <v>0</v>
      </c>
      <c r="L1899" s="14"/>
      <c r="M1899" s="14">
        <f>Разбивка_по_щитам!P1904</f>
        <v>0</v>
      </c>
      <c r="N1899" s="14"/>
    </row>
    <row r="1900" spans="2:14" x14ac:dyDescent="0.2">
      <c r="B1900" s="14">
        <f>Разбивка_по_щитам!B1905</f>
        <v>0</v>
      </c>
      <c r="C1900" s="14">
        <f>Разбивка_по_щитам!C1905</f>
        <v>0</v>
      </c>
      <c r="D1900" s="14">
        <f>Разбивка_по_щитам!F1905</f>
        <v>0</v>
      </c>
      <c r="E1900" s="14">
        <f>Разбивка_по_щитам!H1905</f>
        <v>0</v>
      </c>
      <c r="F1900" s="14">
        <f>Разбивка_по_щитам!I1905</f>
        <v>0</v>
      </c>
      <c r="G1900" s="14">
        <f>Разбивка_по_щитам!J1905</f>
        <v>0</v>
      </c>
      <c r="H1900" s="14">
        <f>Разбивка_по_щитам!K1905</f>
        <v>0</v>
      </c>
      <c r="I1900" s="14">
        <f>Разбивка_по_щитам!L1905</f>
        <v>0</v>
      </c>
      <c r="J1900" s="14">
        <f>Разбивка_по_щитам!M1905</f>
        <v>0</v>
      </c>
      <c r="K1900" s="14">
        <f>Разбивка_по_щитам!N1905</f>
        <v>0</v>
      </c>
      <c r="L1900" s="14"/>
      <c r="M1900" s="14">
        <f>Разбивка_по_щитам!P1905</f>
        <v>0</v>
      </c>
      <c r="N1900" s="14"/>
    </row>
    <row r="1901" spans="2:14" x14ac:dyDescent="0.2">
      <c r="B1901" s="14">
        <f>Разбивка_по_щитам!B1906</f>
        <v>0</v>
      </c>
      <c r="C1901" s="14">
        <f>Разбивка_по_щитам!C1906</f>
        <v>0</v>
      </c>
      <c r="D1901" s="14">
        <f>Разбивка_по_щитам!F1906</f>
        <v>0</v>
      </c>
      <c r="E1901" s="14">
        <f>Разбивка_по_щитам!H1906</f>
        <v>0</v>
      </c>
      <c r="F1901" s="14">
        <f>Разбивка_по_щитам!I1906</f>
        <v>0</v>
      </c>
      <c r="G1901" s="14">
        <f>Разбивка_по_щитам!J1906</f>
        <v>0</v>
      </c>
      <c r="H1901" s="14">
        <f>Разбивка_по_щитам!K1906</f>
        <v>0</v>
      </c>
      <c r="I1901" s="14">
        <f>Разбивка_по_щитам!L1906</f>
        <v>0</v>
      </c>
      <c r="J1901" s="14">
        <f>Разбивка_по_щитам!M1906</f>
        <v>0</v>
      </c>
      <c r="K1901" s="14">
        <f>Разбивка_по_щитам!N1906</f>
        <v>0</v>
      </c>
      <c r="L1901" s="14"/>
      <c r="M1901" s="14">
        <f>Разбивка_по_щитам!P1906</f>
        <v>0</v>
      </c>
      <c r="N1901" s="14"/>
    </row>
    <row r="1902" spans="2:14" x14ac:dyDescent="0.2">
      <c r="B1902" s="14">
        <f>Разбивка_по_щитам!B1907</f>
        <v>0</v>
      </c>
      <c r="C1902" s="14">
        <f>Разбивка_по_щитам!C1907</f>
        <v>0</v>
      </c>
      <c r="D1902" s="14">
        <f>Разбивка_по_щитам!F1907</f>
        <v>0</v>
      </c>
      <c r="E1902" s="14">
        <f>Разбивка_по_щитам!H1907</f>
        <v>0</v>
      </c>
      <c r="F1902" s="14">
        <f>Разбивка_по_щитам!I1907</f>
        <v>0</v>
      </c>
      <c r="G1902" s="14">
        <f>Разбивка_по_щитам!J1907</f>
        <v>0</v>
      </c>
      <c r="H1902" s="14">
        <f>Разбивка_по_щитам!K1907</f>
        <v>0</v>
      </c>
      <c r="I1902" s="14">
        <f>Разбивка_по_щитам!L1907</f>
        <v>0</v>
      </c>
      <c r="J1902" s="14">
        <f>Разбивка_по_щитам!M1907</f>
        <v>0</v>
      </c>
      <c r="K1902" s="14">
        <f>Разбивка_по_щитам!N1907</f>
        <v>0</v>
      </c>
      <c r="L1902" s="14"/>
      <c r="M1902" s="14">
        <f>Разбивка_по_щитам!P1907</f>
        <v>0</v>
      </c>
      <c r="N1902" s="14"/>
    </row>
    <row r="1903" spans="2:14" x14ac:dyDescent="0.2">
      <c r="B1903" s="14">
        <f>Разбивка_по_щитам!B1908</f>
        <v>0</v>
      </c>
      <c r="C1903" s="14">
        <f>Разбивка_по_щитам!C1908</f>
        <v>0</v>
      </c>
      <c r="D1903" s="14">
        <f>Разбивка_по_щитам!F1908</f>
        <v>0</v>
      </c>
      <c r="E1903" s="14">
        <f>Разбивка_по_щитам!H1908</f>
        <v>0</v>
      </c>
      <c r="F1903" s="14">
        <f>Разбивка_по_щитам!I1908</f>
        <v>0</v>
      </c>
      <c r="G1903" s="14">
        <f>Разбивка_по_щитам!J1908</f>
        <v>0</v>
      </c>
      <c r="H1903" s="14">
        <f>Разбивка_по_щитам!K1908</f>
        <v>0</v>
      </c>
      <c r="I1903" s="14">
        <f>Разбивка_по_щитам!L1908</f>
        <v>0</v>
      </c>
      <c r="J1903" s="14">
        <f>Разбивка_по_щитам!M1908</f>
        <v>0</v>
      </c>
      <c r="K1903" s="14">
        <f>Разбивка_по_щитам!N1908</f>
        <v>0</v>
      </c>
      <c r="L1903" s="14"/>
      <c r="M1903" s="14">
        <f>Разбивка_по_щитам!P1908</f>
        <v>0</v>
      </c>
      <c r="N1903" s="14"/>
    </row>
    <row r="1904" spans="2:14" x14ac:dyDescent="0.2">
      <c r="B1904" s="14">
        <f>Разбивка_по_щитам!B1909</f>
        <v>0</v>
      </c>
      <c r="C1904" s="14">
        <f>Разбивка_по_щитам!C1909</f>
        <v>0</v>
      </c>
      <c r="D1904" s="14">
        <f>Разбивка_по_щитам!F1909</f>
        <v>0</v>
      </c>
      <c r="E1904" s="14">
        <f>Разбивка_по_щитам!H1909</f>
        <v>0</v>
      </c>
      <c r="F1904" s="14">
        <f>Разбивка_по_щитам!I1909</f>
        <v>0</v>
      </c>
      <c r="G1904" s="14">
        <f>Разбивка_по_щитам!J1909</f>
        <v>0</v>
      </c>
      <c r="H1904" s="14">
        <f>Разбивка_по_щитам!K1909</f>
        <v>0</v>
      </c>
      <c r="I1904" s="14">
        <f>Разбивка_по_щитам!L1909</f>
        <v>0</v>
      </c>
      <c r="J1904" s="14">
        <f>Разбивка_по_щитам!M1909</f>
        <v>0</v>
      </c>
      <c r="K1904" s="14">
        <f>Разбивка_по_щитам!N1909</f>
        <v>0</v>
      </c>
      <c r="L1904" s="14"/>
      <c r="M1904" s="14">
        <f>Разбивка_по_щитам!P1909</f>
        <v>0</v>
      </c>
      <c r="N1904" s="14"/>
    </row>
    <row r="1905" spans="2:14" x14ac:dyDescent="0.2">
      <c r="B1905" s="14">
        <f>Разбивка_по_щитам!B1910</f>
        <v>0</v>
      </c>
      <c r="C1905" s="14">
        <f>Разбивка_по_щитам!C1910</f>
        <v>0</v>
      </c>
      <c r="D1905" s="14">
        <f>Разбивка_по_щитам!F1910</f>
        <v>0</v>
      </c>
      <c r="E1905" s="14">
        <f>Разбивка_по_щитам!H1910</f>
        <v>0</v>
      </c>
      <c r="F1905" s="14">
        <f>Разбивка_по_щитам!I1910</f>
        <v>0</v>
      </c>
      <c r="G1905" s="14">
        <f>Разбивка_по_щитам!J1910</f>
        <v>0</v>
      </c>
      <c r="H1905" s="14">
        <f>Разбивка_по_щитам!K1910</f>
        <v>0</v>
      </c>
      <c r="I1905" s="14">
        <f>Разбивка_по_щитам!L1910</f>
        <v>0</v>
      </c>
      <c r="J1905" s="14">
        <f>Разбивка_по_щитам!M1910</f>
        <v>0</v>
      </c>
      <c r="K1905" s="14">
        <f>Разбивка_по_щитам!N1910</f>
        <v>0</v>
      </c>
      <c r="L1905" s="14"/>
      <c r="M1905" s="14">
        <f>Разбивка_по_щитам!P1910</f>
        <v>0</v>
      </c>
      <c r="N1905" s="14"/>
    </row>
    <row r="1906" spans="2:14" x14ac:dyDescent="0.2">
      <c r="B1906" s="14">
        <f>Разбивка_по_щитам!B1911</f>
        <v>0</v>
      </c>
      <c r="C1906" s="14">
        <f>Разбивка_по_щитам!C1911</f>
        <v>0</v>
      </c>
      <c r="D1906" s="14">
        <f>Разбивка_по_щитам!F1911</f>
        <v>0</v>
      </c>
      <c r="E1906" s="14">
        <f>Разбивка_по_щитам!H1911</f>
        <v>0</v>
      </c>
      <c r="F1906" s="14">
        <f>Разбивка_по_щитам!I1911</f>
        <v>0</v>
      </c>
      <c r="G1906" s="14">
        <f>Разбивка_по_щитам!J1911</f>
        <v>0</v>
      </c>
      <c r="H1906" s="14">
        <f>Разбивка_по_щитам!K1911</f>
        <v>0</v>
      </c>
      <c r="I1906" s="14">
        <f>Разбивка_по_щитам!L1911</f>
        <v>0</v>
      </c>
      <c r="J1906" s="14">
        <f>Разбивка_по_щитам!M1911</f>
        <v>0</v>
      </c>
      <c r="K1906" s="14">
        <f>Разбивка_по_щитам!N1911</f>
        <v>0</v>
      </c>
      <c r="L1906" s="14"/>
      <c r="M1906" s="14">
        <f>Разбивка_по_щитам!P1911</f>
        <v>0</v>
      </c>
      <c r="N1906" s="14"/>
    </row>
    <row r="1907" spans="2:14" x14ac:dyDescent="0.2">
      <c r="B1907" s="14">
        <f>Разбивка_по_щитам!B1912</f>
        <v>0</v>
      </c>
      <c r="C1907" s="14">
        <f>Разбивка_по_щитам!C1912</f>
        <v>0</v>
      </c>
      <c r="D1907" s="14">
        <f>Разбивка_по_щитам!F1912</f>
        <v>0</v>
      </c>
      <c r="E1907" s="14">
        <f>Разбивка_по_щитам!H1912</f>
        <v>0</v>
      </c>
      <c r="F1907" s="14">
        <f>Разбивка_по_щитам!I1912</f>
        <v>0</v>
      </c>
      <c r="G1907" s="14">
        <f>Разбивка_по_щитам!J1912</f>
        <v>0</v>
      </c>
      <c r="H1907" s="14">
        <f>Разбивка_по_щитам!K1912</f>
        <v>0</v>
      </c>
      <c r="I1907" s="14">
        <f>Разбивка_по_щитам!L1912</f>
        <v>0</v>
      </c>
      <c r="J1907" s="14">
        <f>Разбивка_по_щитам!M1912</f>
        <v>0</v>
      </c>
      <c r="K1907" s="14">
        <f>Разбивка_по_щитам!N1912</f>
        <v>0</v>
      </c>
      <c r="L1907" s="14"/>
      <c r="M1907" s="14">
        <f>Разбивка_по_щитам!P1912</f>
        <v>0</v>
      </c>
      <c r="N1907" s="14"/>
    </row>
    <row r="1908" spans="2:14" x14ac:dyDescent="0.2">
      <c r="B1908" s="14">
        <f>Разбивка_по_щитам!B1913</f>
        <v>0</v>
      </c>
      <c r="C1908" s="14">
        <f>Разбивка_по_щитам!C1913</f>
        <v>0</v>
      </c>
      <c r="D1908" s="14">
        <f>Разбивка_по_щитам!F1913</f>
        <v>0</v>
      </c>
      <c r="E1908" s="14">
        <f>Разбивка_по_щитам!H1913</f>
        <v>0</v>
      </c>
      <c r="F1908" s="14">
        <f>Разбивка_по_щитам!I1913</f>
        <v>0</v>
      </c>
      <c r="G1908" s="14">
        <f>Разбивка_по_щитам!J1913</f>
        <v>0</v>
      </c>
      <c r="H1908" s="14">
        <f>Разбивка_по_щитам!K1913</f>
        <v>0</v>
      </c>
      <c r="I1908" s="14">
        <f>Разбивка_по_щитам!L1913</f>
        <v>0</v>
      </c>
      <c r="J1908" s="14">
        <f>Разбивка_по_щитам!M1913</f>
        <v>0</v>
      </c>
      <c r="K1908" s="14">
        <f>Разбивка_по_щитам!N1913</f>
        <v>0</v>
      </c>
      <c r="L1908" s="14"/>
      <c r="M1908" s="14">
        <f>Разбивка_по_щитам!P1913</f>
        <v>0</v>
      </c>
      <c r="N1908" s="14"/>
    </row>
    <row r="1909" spans="2:14" x14ac:dyDescent="0.2">
      <c r="B1909" s="14">
        <f>Разбивка_по_щитам!B1914</f>
        <v>0</v>
      </c>
      <c r="C1909" s="14">
        <f>Разбивка_по_щитам!C1914</f>
        <v>0</v>
      </c>
      <c r="D1909" s="14">
        <f>Разбивка_по_щитам!F1914</f>
        <v>0</v>
      </c>
      <c r="E1909" s="14">
        <f>Разбивка_по_щитам!H1914</f>
        <v>0</v>
      </c>
      <c r="F1909" s="14">
        <f>Разбивка_по_щитам!I1914</f>
        <v>0</v>
      </c>
      <c r="G1909" s="14">
        <f>Разбивка_по_щитам!J1914</f>
        <v>0</v>
      </c>
      <c r="H1909" s="14">
        <f>Разбивка_по_щитам!K1914</f>
        <v>0</v>
      </c>
      <c r="I1909" s="14">
        <f>Разбивка_по_щитам!L1914</f>
        <v>0</v>
      </c>
      <c r="J1909" s="14">
        <f>Разбивка_по_щитам!M1914</f>
        <v>0</v>
      </c>
      <c r="K1909" s="14">
        <f>Разбивка_по_щитам!N1914</f>
        <v>0</v>
      </c>
      <c r="L1909" s="14"/>
      <c r="M1909" s="14">
        <f>Разбивка_по_щитам!P1914</f>
        <v>0</v>
      </c>
      <c r="N1909" s="14"/>
    </row>
    <row r="1910" spans="2:14" x14ac:dyDescent="0.2">
      <c r="B1910" s="14">
        <f>Разбивка_по_щитам!B1915</f>
        <v>0</v>
      </c>
      <c r="C1910" s="14">
        <f>Разбивка_по_щитам!C1915</f>
        <v>0</v>
      </c>
      <c r="D1910" s="14">
        <f>Разбивка_по_щитам!F1915</f>
        <v>0</v>
      </c>
      <c r="E1910" s="14">
        <f>Разбивка_по_щитам!H1915</f>
        <v>0</v>
      </c>
      <c r="F1910" s="14">
        <f>Разбивка_по_щитам!I1915</f>
        <v>0</v>
      </c>
      <c r="G1910" s="14">
        <f>Разбивка_по_щитам!J1915</f>
        <v>0</v>
      </c>
      <c r="H1910" s="14">
        <f>Разбивка_по_щитам!K1915</f>
        <v>0</v>
      </c>
      <c r="I1910" s="14">
        <f>Разбивка_по_щитам!L1915</f>
        <v>0</v>
      </c>
      <c r="J1910" s="14">
        <f>Разбивка_по_щитам!M1915</f>
        <v>0</v>
      </c>
      <c r="K1910" s="14">
        <f>Разбивка_по_щитам!N1915</f>
        <v>0</v>
      </c>
      <c r="L1910" s="14"/>
      <c r="M1910" s="14">
        <f>Разбивка_по_щитам!P1915</f>
        <v>0</v>
      </c>
      <c r="N1910" s="14"/>
    </row>
    <row r="1911" spans="2:14" x14ac:dyDescent="0.2">
      <c r="B1911" s="14">
        <f>Разбивка_по_щитам!B1916</f>
        <v>0</v>
      </c>
      <c r="C1911" s="14">
        <f>Разбивка_по_щитам!C1916</f>
        <v>0</v>
      </c>
      <c r="D1911" s="14">
        <f>Разбивка_по_щитам!F1916</f>
        <v>0</v>
      </c>
      <c r="E1911" s="14">
        <f>Разбивка_по_щитам!H1916</f>
        <v>0</v>
      </c>
      <c r="F1911" s="14">
        <f>Разбивка_по_щитам!I1916</f>
        <v>0</v>
      </c>
      <c r="G1911" s="14">
        <f>Разбивка_по_щитам!J1916</f>
        <v>0</v>
      </c>
      <c r="H1911" s="14">
        <f>Разбивка_по_щитам!K1916</f>
        <v>0</v>
      </c>
      <c r="I1911" s="14">
        <f>Разбивка_по_щитам!L1916</f>
        <v>0</v>
      </c>
      <c r="J1911" s="14">
        <f>Разбивка_по_щитам!M1916</f>
        <v>0</v>
      </c>
      <c r="K1911" s="14">
        <f>Разбивка_по_щитам!N1916</f>
        <v>0</v>
      </c>
      <c r="L1911" s="14"/>
      <c r="M1911" s="14">
        <f>Разбивка_по_щитам!P1916</f>
        <v>0</v>
      </c>
      <c r="N1911" s="14"/>
    </row>
    <row r="1912" spans="2:14" x14ac:dyDescent="0.2">
      <c r="B1912" s="14">
        <f>Разбивка_по_щитам!B1917</f>
        <v>0</v>
      </c>
      <c r="C1912" s="14">
        <f>Разбивка_по_щитам!C1917</f>
        <v>0</v>
      </c>
      <c r="D1912" s="14">
        <f>Разбивка_по_щитам!F1917</f>
        <v>0</v>
      </c>
      <c r="E1912" s="14">
        <f>Разбивка_по_щитам!H1917</f>
        <v>0</v>
      </c>
      <c r="F1912" s="14">
        <f>Разбивка_по_щитам!I1917</f>
        <v>0</v>
      </c>
      <c r="G1912" s="14">
        <f>Разбивка_по_щитам!J1917</f>
        <v>0</v>
      </c>
      <c r="H1912" s="14">
        <f>Разбивка_по_щитам!K1917</f>
        <v>0</v>
      </c>
      <c r="I1912" s="14">
        <f>Разбивка_по_щитам!L1917</f>
        <v>0</v>
      </c>
      <c r="J1912" s="14">
        <f>Разбивка_по_щитам!M1917</f>
        <v>0</v>
      </c>
      <c r="K1912" s="14">
        <f>Разбивка_по_щитам!N1917</f>
        <v>0</v>
      </c>
      <c r="L1912" s="14"/>
      <c r="M1912" s="14">
        <f>Разбивка_по_щитам!P1917</f>
        <v>0</v>
      </c>
      <c r="N1912" s="14"/>
    </row>
    <row r="1913" spans="2:14" x14ac:dyDescent="0.2">
      <c r="B1913" s="14">
        <f>Разбивка_по_щитам!B1918</f>
        <v>0</v>
      </c>
      <c r="C1913" s="14">
        <f>Разбивка_по_щитам!C1918</f>
        <v>0</v>
      </c>
      <c r="D1913" s="14">
        <f>Разбивка_по_щитам!F1918</f>
        <v>0</v>
      </c>
      <c r="E1913" s="14">
        <f>Разбивка_по_щитам!H1918</f>
        <v>0</v>
      </c>
      <c r="F1913" s="14">
        <f>Разбивка_по_щитам!I1918</f>
        <v>0</v>
      </c>
      <c r="G1913" s="14">
        <f>Разбивка_по_щитам!J1918</f>
        <v>0</v>
      </c>
      <c r="H1913" s="14">
        <f>Разбивка_по_щитам!K1918</f>
        <v>0</v>
      </c>
      <c r="I1913" s="14">
        <f>Разбивка_по_щитам!L1918</f>
        <v>0</v>
      </c>
      <c r="J1913" s="14">
        <f>Разбивка_по_щитам!M1918</f>
        <v>0</v>
      </c>
      <c r="K1913" s="14">
        <f>Разбивка_по_щитам!N1918</f>
        <v>0</v>
      </c>
      <c r="L1913" s="14"/>
      <c r="M1913" s="14">
        <f>Разбивка_по_щитам!P1918</f>
        <v>0</v>
      </c>
      <c r="N1913" s="14"/>
    </row>
    <row r="1914" spans="2:14" x14ac:dyDescent="0.2">
      <c r="B1914" s="14">
        <f>Разбивка_по_щитам!B1919</f>
        <v>0</v>
      </c>
      <c r="C1914" s="14">
        <f>Разбивка_по_щитам!C1919</f>
        <v>0</v>
      </c>
      <c r="D1914" s="14">
        <f>Разбивка_по_щитам!F1919</f>
        <v>0</v>
      </c>
      <c r="E1914" s="14">
        <f>Разбивка_по_щитам!H1919</f>
        <v>0</v>
      </c>
      <c r="F1914" s="14">
        <f>Разбивка_по_щитам!I1919</f>
        <v>0</v>
      </c>
      <c r="G1914" s="14">
        <f>Разбивка_по_щитам!J1919</f>
        <v>0</v>
      </c>
      <c r="H1914" s="14">
        <f>Разбивка_по_щитам!K1919</f>
        <v>0</v>
      </c>
      <c r="I1914" s="14">
        <f>Разбивка_по_щитам!L1919</f>
        <v>0</v>
      </c>
      <c r="J1914" s="14">
        <f>Разбивка_по_щитам!M1919</f>
        <v>0</v>
      </c>
      <c r="K1914" s="14">
        <f>Разбивка_по_щитам!N1919</f>
        <v>0</v>
      </c>
      <c r="L1914" s="14"/>
      <c r="M1914" s="14">
        <f>Разбивка_по_щитам!P1919</f>
        <v>0</v>
      </c>
      <c r="N1914" s="14"/>
    </row>
    <row r="1915" spans="2:14" x14ac:dyDescent="0.2">
      <c r="B1915" s="14">
        <f>Разбивка_по_щитам!B1920</f>
        <v>0</v>
      </c>
      <c r="C1915" s="14">
        <f>Разбивка_по_щитам!C1920</f>
        <v>0</v>
      </c>
      <c r="D1915" s="14">
        <f>Разбивка_по_щитам!F1920</f>
        <v>0</v>
      </c>
      <c r="E1915" s="14">
        <f>Разбивка_по_щитам!H1920</f>
        <v>0</v>
      </c>
      <c r="F1915" s="14">
        <f>Разбивка_по_щитам!I1920</f>
        <v>0</v>
      </c>
      <c r="G1915" s="14">
        <f>Разбивка_по_щитам!J1920</f>
        <v>0</v>
      </c>
      <c r="H1915" s="14">
        <f>Разбивка_по_щитам!K1920</f>
        <v>0</v>
      </c>
      <c r="I1915" s="14">
        <f>Разбивка_по_щитам!L1920</f>
        <v>0</v>
      </c>
      <c r="J1915" s="14">
        <f>Разбивка_по_щитам!M1920</f>
        <v>0</v>
      </c>
      <c r="K1915" s="14">
        <f>Разбивка_по_щитам!N1920</f>
        <v>0</v>
      </c>
      <c r="L1915" s="14"/>
      <c r="M1915" s="14">
        <f>Разбивка_по_щитам!P1920</f>
        <v>0</v>
      </c>
      <c r="N1915" s="14"/>
    </row>
    <row r="1916" spans="2:14" x14ac:dyDescent="0.2">
      <c r="B1916" s="14">
        <f>Разбивка_по_щитам!B1921</f>
        <v>0</v>
      </c>
      <c r="C1916" s="14">
        <f>Разбивка_по_щитам!C1921</f>
        <v>0</v>
      </c>
      <c r="D1916" s="14">
        <f>Разбивка_по_щитам!F1921</f>
        <v>0</v>
      </c>
      <c r="E1916" s="14">
        <f>Разбивка_по_щитам!H1921</f>
        <v>0</v>
      </c>
      <c r="F1916" s="14">
        <f>Разбивка_по_щитам!I1921</f>
        <v>0</v>
      </c>
      <c r="G1916" s="14">
        <f>Разбивка_по_щитам!J1921</f>
        <v>0</v>
      </c>
      <c r="H1916" s="14">
        <f>Разбивка_по_щитам!K1921</f>
        <v>0</v>
      </c>
      <c r="I1916" s="14">
        <f>Разбивка_по_щитам!L1921</f>
        <v>0</v>
      </c>
      <c r="J1916" s="14">
        <f>Разбивка_по_щитам!M1921</f>
        <v>0</v>
      </c>
      <c r="K1916" s="14">
        <f>Разбивка_по_щитам!N1921</f>
        <v>0</v>
      </c>
      <c r="L1916" s="14"/>
      <c r="M1916" s="14">
        <f>Разбивка_по_щитам!P1921</f>
        <v>0</v>
      </c>
      <c r="N1916" s="14"/>
    </row>
    <row r="1917" spans="2:14" x14ac:dyDescent="0.2">
      <c r="B1917" s="14">
        <f>Разбивка_по_щитам!B1922</f>
        <v>0</v>
      </c>
      <c r="C1917" s="14">
        <f>Разбивка_по_щитам!C1922</f>
        <v>0</v>
      </c>
      <c r="D1917" s="14">
        <f>Разбивка_по_щитам!F1922</f>
        <v>0</v>
      </c>
      <c r="E1917" s="14">
        <f>Разбивка_по_щитам!H1922</f>
        <v>0</v>
      </c>
      <c r="F1917" s="14">
        <f>Разбивка_по_щитам!I1922</f>
        <v>0</v>
      </c>
      <c r="G1917" s="14">
        <f>Разбивка_по_щитам!J1922</f>
        <v>0</v>
      </c>
      <c r="H1917" s="14">
        <f>Разбивка_по_щитам!K1922</f>
        <v>0</v>
      </c>
      <c r="I1917" s="14">
        <f>Разбивка_по_щитам!L1922</f>
        <v>0</v>
      </c>
      <c r="J1917" s="14">
        <f>Разбивка_по_щитам!M1922</f>
        <v>0</v>
      </c>
      <c r="K1917" s="14">
        <f>Разбивка_по_щитам!N1922</f>
        <v>0</v>
      </c>
      <c r="L1917" s="14"/>
      <c r="M1917" s="14">
        <f>Разбивка_по_щитам!P1922</f>
        <v>0</v>
      </c>
      <c r="N1917" s="14"/>
    </row>
    <row r="1918" spans="2:14" x14ac:dyDescent="0.2">
      <c r="B1918" s="14">
        <f>Разбивка_по_щитам!B1923</f>
        <v>0</v>
      </c>
      <c r="C1918" s="14">
        <f>Разбивка_по_щитам!C1923</f>
        <v>0</v>
      </c>
      <c r="D1918" s="14">
        <f>Разбивка_по_щитам!F1923</f>
        <v>0</v>
      </c>
      <c r="E1918" s="14">
        <f>Разбивка_по_щитам!H1923</f>
        <v>0</v>
      </c>
      <c r="F1918" s="14">
        <f>Разбивка_по_щитам!I1923</f>
        <v>0</v>
      </c>
      <c r="G1918" s="14">
        <f>Разбивка_по_щитам!J1923</f>
        <v>0</v>
      </c>
      <c r="H1918" s="14">
        <f>Разбивка_по_щитам!K1923</f>
        <v>0</v>
      </c>
      <c r="I1918" s="14">
        <f>Разбивка_по_щитам!L1923</f>
        <v>0</v>
      </c>
      <c r="J1918" s="14">
        <f>Разбивка_по_щитам!M1923</f>
        <v>0</v>
      </c>
      <c r="K1918" s="14">
        <f>Разбивка_по_щитам!N1923</f>
        <v>0</v>
      </c>
      <c r="L1918" s="14"/>
      <c r="M1918" s="14">
        <f>Разбивка_по_щитам!P1923</f>
        <v>0</v>
      </c>
      <c r="N1918" s="14"/>
    </row>
    <row r="1919" spans="2:14" x14ac:dyDescent="0.2">
      <c r="B1919" s="14">
        <f>Разбивка_по_щитам!B1924</f>
        <v>0</v>
      </c>
      <c r="C1919" s="14">
        <f>Разбивка_по_щитам!C1924</f>
        <v>0</v>
      </c>
      <c r="D1919" s="14">
        <f>Разбивка_по_щитам!F1924</f>
        <v>0</v>
      </c>
      <c r="E1919" s="14">
        <f>Разбивка_по_щитам!H1924</f>
        <v>0</v>
      </c>
      <c r="F1919" s="14">
        <f>Разбивка_по_щитам!I1924</f>
        <v>0</v>
      </c>
      <c r="G1919" s="14">
        <f>Разбивка_по_щитам!J1924</f>
        <v>0</v>
      </c>
      <c r="H1919" s="14">
        <f>Разбивка_по_щитам!K1924</f>
        <v>0</v>
      </c>
      <c r="I1919" s="14">
        <f>Разбивка_по_щитам!L1924</f>
        <v>0</v>
      </c>
      <c r="J1919" s="14">
        <f>Разбивка_по_щитам!M1924</f>
        <v>0</v>
      </c>
      <c r="K1919" s="14">
        <f>Разбивка_по_щитам!N1924</f>
        <v>0</v>
      </c>
      <c r="L1919" s="14"/>
      <c r="M1919" s="14">
        <f>Разбивка_по_щитам!P1924</f>
        <v>0</v>
      </c>
      <c r="N1919" s="14"/>
    </row>
    <row r="1920" spans="2:14" x14ac:dyDescent="0.2">
      <c r="B1920" s="14">
        <f>Разбивка_по_щитам!B1925</f>
        <v>0</v>
      </c>
      <c r="C1920" s="14">
        <f>Разбивка_по_щитам!C1925</f>
        <v>0</v>
      </c>
      <c r="D1920" s="14">
        <f>Разбивка_по_щитам!F1925</f>
        <v>0</v>
      </c>
      <c r="E1920" s="14">
        <f>Разбивка_по_щитам!H1925</f>
        <v>0</v>
      </c>
      <c r="F1920" s="14">
        <f>Разбивка_по_щитам!I1925</f>
        <v>0</v>
      </c>
      <c r="G1920" s="14">
        <f>Разбивка_по_щитам!J1925</f>
        <v>0</v>
      </c>
      <c r="H1920" s="14">
        <f>Разбивка_по_щитам!K1925</f>
        <v>0</v>
      </c>
      <c r="I1920" s="14">
        <f>Разбивка_по_щитам!L1925</f>
        <v>0</v>
      </c>
      <c r="J1920" s="14">
        <f>Разбивка_по_щитам!M1925</f>
        <v>0</v>
      </c>
      <c r="K1920" s="14">
        <f>Разбивка_по_щитам!N1925</f>
        <v>0</v>
      </c>
      <c r="L1920" s="14"/>
      <c r="M1920" s="14">
        <f>Разбивка_по_щитам!P1925</f>
        <v>0</v>
      </c>
      <c r="N1920" s="14"/>
    </row>
    <row r="1921" spans="2:14" x14ac:dyDescent="0.2">
      <c r="B1921" s="14">
        <f>Разбивка_по_щитам!B1926</f>
        <v>0</v>
      </c>
      <c r="C1921" s="14">
        <f>Разбивка_по_щитам!C1926</f>
        <v>0</v>
      </c>
      <c r="D1921" s="14">
        <f>Разбивка_по_щитам!F1926</f>
        <v>0</v>
      </c>
      <c r="E1921" s="14">
        <f>Разбивка_по_щитам!H1926</f>
        <v>0</v>
      </c>
      <c r="F1921" s="14">
        <f>Разбивка_по_щитам!I1926</f>
        <v>0</v>
      </c>
      <c r="G1921" s="14">
        <f>Разбивка_по_щитам!J1926</f>
        <v>0</v>
      </c>
      <c r="H1921" s="14">
        <f>Разбивка_по_щитам!K1926</f>
        <v>0</v>
      </c>
      <c r="I1921" s="14">
        <f>Разбивка_по_щитам!L1926</f>
        <v>0</v>
      </c>
      <c r="J1921" s="14">
        <f>Разбивка_по_щитам!M1926</f>
        <v>0</v>
      </c>
      <c r="K1921" s="14">
        <f>Разбивка_по_щитам!N1926</f>
        <v>0</v>
      </c>
      <c r="L1921" s="14"/>
      <c r="M1921" s="14">
        <f>Разбивка_по_щитам!P1926</f>
        <v>0</v>
      </c>
      <c r="N1921" s="14"/>
    </row>
    <row r="1922" spans="2:14" x14ac:dyDescent="0.2">
      <c r="B1922" s="14">
        <f>Разбивка_по_щитам!B1927</f>
        <v>0</v>
      </c>
      <c r="C1922" s="14">
        <f>Разбивка_по_щитам!C1927</f>
        <v>0</v>
      </c>
      <c r="D1922" s="14">
        <f>Разбивка_по_щитам!F1927</f>
        <v>0</v>
      </c>
      <c r="E1922" s="14">
        <f>Разбивка_по_щитам!H1927</f>
        <v>0</v>
      </c>
      <c r="F1922" s="14">
        <f>Разбивка_по_щитам!I1927</f>
        <v>0</v>
      </c>
      <c r="G1922" s="14">
        <f>Разбивка_по_щитам!J1927</f>
        <v>0</v>
      </c>
      <c r="H1922" s="14">
        <f>Разбивка_по_щитам!K1927</f>
        <v>0</v>
      </c>
      <c r="I1922" s="14">
        <f>Разбивка_по_щитам!L1927</f>
        <v>0</v>
      </c>
      <c r="J1922" s="14">
        <f>Разбивка_по_щитам!M1927</f>
        <v>0</v>
      </c>
      <c r="K1922" s="14">
        <f>Разбивка_по_щитам!N1927</f>
        <v>0</v>
      </c>
      <c r="L1922" s="14"/>
      <c r="M1922" s="14">
        <f>Разбивка_по_щитам!P1927</f>
        <v>0</v>
      </c>
      <c r="N1922" s="14"/>
    </row>
    <row r="1923" spans="2:14" x14ac:dyDescent="0.2">
      <c r="B1923" s="14">
        <f>Разбивка_по_щитам!B1928</f>
        <v>0</v>
      </c>
      <c r="C1923" s="14">
        <f>Разбивка_по_щитам!C1928</f>
        <v>0</v>
      </c>
      <c r="D1923" s="14">
        <f>Разбивка_по_щитам!F1928</f>
        <v>0</v>
      </c>
      <c r="E1923" s="14">
        <f>Разбивка_по_щитам!H1928</f>
        <v>0</v>
      </c>
      <c r="F1923" s="14">
        <f>Разбивка_по_щитам!I1928</f>
        <v>0</v>
      </c>
      <c r="G1923" s="14">
        <f>Разбивка_по_щитам!J1928</f>
        <v>0</v>
      </c>
      <c r="H1923" s="14">
        <f>Разбивка_по_щитам!K1928</f>
        <v>0</v>
      </c>
      <c r="I1923" s="14">
        <f>Разбивка_по_щитам!L1928</f>
        <v>0</v>
      </c>
      <c r="J1923" s="14">
        <f>Разбивка_по_щитам!M1928</f>
        <v>0</v>
      </c>
      <c r="K1923" s="14">
        <f>Разбивка_по_щитам!N1928</f>
        <v>0</v>
      </c>
      <c r="L1923" s="14"/>
      <c r="M1923" s="14">
        <f>Разбивка_по_щитам!P1928</f>
        <v>0</v>
      </c>
      <c r="N1923" s="14"/>
    </row>
    <row r="1924" spans="2:14" x14ac:dyDescent="0.2">
      <c r="B1924" s="14">
        <f>Разбивка_по_щитам!B1929</f>
        <v>0</v>
      </c>
      <c r="C1924" s="14">
        <f>Разбивка_по_щитам!C1929</f>
        <v>0</v>
      </c>
      <c r="D1924" s="14">
        <f>Разбивка_по_щитам!F1929</f>
        <v>0</v>
      </c>
      <c r="E1924" s="14">
        <f>Разбивка_по_щитам!H1929</f>
        <v>0</v>
      </c>
      <c r="F1924" s="14">
        <f>Разбивка_по_щитам!I1929</f>
        <v>0</v>
      </c>
      <c r="G1924" s="14">
        <f>Разбивка_по_щитам!J1929</f>
        <v>0</v>
      </c>
      <c r="H1924" s="14">
        <f>Разбивка_по_щитам!K1929</f>
        <v>0</v>
      </c>
      <c r="I1924" s="14">
        <f>Разбивка_по_щитам!L1929</f>
        <v>0</v>
      </c>
      <c r="J1924" s="14">
        <f>Разбивка_по_щитам!M1929</f>
        <v>0</v>
      </c>
      <c r="K1924" s="14">
        <f>Разбивка_по_щитам!N1929</f>
        <v>0</v>
      </c>
      <c r="L1924" s="14"/>
      <c r="M1924" s="14">
        <f>Разбивка_по_щитам!P1929</f>
        <v>0</v>
      </c>
      <c r="N1924" s="14"/>
    </row>
    <row r="1925" spans="2:14" x14ac:dyDescent="0.2">
      <c r="B1925" s="14">
        <f>Разбивка_по_щитам!B1930</f>
        <v>0</v>
      </c>
      <c r="C1925" s="14">
        <f>Разбивка_по_щитам!C1930</f>
        <v>0</v>
      </c>
      <c r="D1925" s="14">
        <f>Разбивка_по_щитам!F1930</f>
        <v>0</v>
      </c>
      <c r="E1925" s="14">
        <f>Разбивка_по_щитам!H1930</f>
        <v>0</v>
      </c>
      <c r="F1925" s="14">
        <f>Разбивка_по_щитам!I1930</f>
        <v>0</v>
      </c>
      <c r="G1925" s="14">
        <f>Разбивка_по_щитам!J1930</f>
        <v>0</v>
      </c>
      <c r="H1925" s="14">
        <f>Разбивка_по_щитам!K1930</f>
        <v>0</v>
      </c>
      <c r="I1925" s="14">
        <f>Разбивка_по_щитам!L1930</f>
        <v>0</v>
      </c>
      <c r="J1925" s="14">
        <f>Разбивка_по_щитам!M1930</f>
        <v>0</v>
      </c>
      <c r="K1925" s="14">
        <f>Разбивка_по_щитам!N1930</f>
        <v>0</v>
      </c>
      <c r="L1925" s="14"/>
      <c r="M1925" s="14">
        <f>Разбивка_по_щитам!P1930</f>
        <v>0</v>
      </c>
      <c r="N1925" s="14"/>
    </row>
    <row r="1926" spans="2:14" x14ac:dyDescent="0.2">
      <c r="B1926" s="14">
        <f>Разбивка_по_щитам!B1931</f>
        <v>0</v>
      </c>
      <c r="C1926" s="14">
        <f>Разбивка_по_щитам!C1931</f>
        <v>0</v>
      </c>
      <c r="D1926" s="14">
        <f>Разбивка_по_щитам!F1931</f>
        <v>0</v>
      </c>
      <c r="E1926" s="14">
        <f>Разбивка_по_щитам!H1931</f>
        <v>0</v>
      </c>
      <c r="F1926" s="14">
        <f>Разбивка_по_щитам!I1931</f>
        <v>0</v>
      </c>
      <c r="G1926" s="14">
        <f>Разбивка_по_щитам!J1931</f>
        <v>0</v>
      </c>
      <c r="H1926" s="14">
        <f>Разбивка_по_щитам!K1931</f>
        <v>0</v>
      </c>
      <c r="I1926" s="14">
        <f>Разбивка_по_щитам!L1931</f>
        <v>0</v>
      </c>
      <c r="J1926" s="14">
        <f>Разбивка_по_щитам!M1931</f>
        <v>0</v>
      </c>
      <c r="K1926" s="14">
        <f>Разбивка_по_щитам!N1931</f>
        <v>0</v>
      </c>
      <c r="L1926" s="14"/>
      <c r="M1926" s="14">
        <f>Разбивка_по_щитам!P1931</f>
        <v>0</v>
      </c>
      <c r="N1926" s="14"/>
    </row>
    <row r="1927" spans="2:14" x14ac:dyDescent="0.2">
      <c r="B1927" s="14">
        <f>Разбивка_по_щитам!B1932</f>
        <v>0</v>
      </c>
      <c r="C1927" s="14">
        <f>Разбивка_по_щитам!C1932</f>
        <v>0</v>
      </c>
      <c r="D1927" s="14">
        <f>Разбивка_по_щитам!F1932</f>
        <v>0</v>
      </c>
      <c r="E1927" s="14">
        <f>Разбивка_по_щитам!H1932</f>
        <v>0</v>
      </c>
      <c r="F1927" s="14">
        <f>Разбивка_по_щитам!I1932</f>
        <v>0</v>
      </c>
      <c r="G1927" s="14">
        <f>Разбивка_по_щитам!J1932</f>
        <v>0</v>
      </c>
      <c r="H1927" s="14">
        <f>Разбивка_по_щитам!K1932</f>
        <v>0</v>
      </c>
      <c r="I1927" s="14">
        <f>Разбивка_по_щитам!L1932</f>
        <v>0</v>
      </c>
      <c r="J1927" s="14">
        <f>Разбивка_по_щитам!M1932</f>
        <v>0</v>
      </c>
      <c r="K1927" s="14">
        <f>Разбивка_по_щитам!N1932</f>
        <v>0</v>
      </c>
      <c r="L1927" s="14"/>
      <c r="M1927" s="14">
        <f>Разбивка_по_щитам!P1932</f>
        <v>0</v>
      </c>
      <c r="N1927" s="14"/>
    </row>
    <row r="1928" spans="2:14" x14ac:dyDescent="0.2">
      <c r="B1928" s="14">
        <f>Разбивка_по_щитам!B1933</f>
        <v>0</v>
      </c>
      <c r="C1928" s="14">
        <f>Разбивка_по_щитам!C1933</f>
        <v>0</v>
      </c>
      <c r="D1928" s="14">
        <f>Разбивка_по_щитам!F1933</f>
        <v>0</v>
      </c>
      <c r="E1928" s="14">
        <f>Разбивка_по_щитам!H1933</f>
        <v>0</v>
      </c>
      <c r="F1928" s="14">
        <f>Разбивка_по_щитам!I1933</f>
        <v>0</v>
      </c>
      <c r="G1928" s="14">
        <f>Разбивка_по_щитам!J1933</f>
        <v>0</v>
      </c>
      <c r="H1928" s="14">
        <f>Разбивка_по_щитам!K1933</f>
        <v>0</v>
      </c>
      <c r="I1928" s="14">
        <f>Разбивка_по_щитам!L1933</f>
        <v>0</v>
      </c>
      <c r="J1928" s="14">
        <f>Разбивка_по_щитам!M1933</f>
        <v>0</v>
      </c>
      <c r="K1928" s="14">
        <f>Разбивка_по_щитам!N1933</f>
        <v>0</v>
      </c>
      <c r="L1928" s="14"/>
      <c r="M1928" s="14">
        <f>Разбивка_по_щитам!P1933</f>
        <v>0</v>
      </c>
      <c r="N1928" s="14"/>
    </row>
    <row r="1929" spans="2:14" x14ac:dyDescent="0.2">
      <c r="B1929" s="14">
        <f>Разбивка_по_щитам!B1934</f>
        <v>0</v>
      </c>
      <c r="C1929" s="14">
        <f>Разбивка_по_щитам!C1934</f>
        <v>0</v>
      </c>
      <c r="D1929" s="14">
        <f>Разбивка_по_щитам!F1934</f>
        <v>0</v>
      </c>
      <c r="E1929" s="14">
        <f>Разбивка_по_щитам!H1934</f>
        <v>0</v>
      </c>
      <c r="F1929" s="14">
        <f>Разбивка_по_щитам!I1934</f>
        <v>0</v>
      </c>
      <c r="G1929" s="14">
        <f>Разбивка_по_щитам!J1934</f>
        <v>0</v>
      </c>
      <c r="H1929" s="14">
        <f>Разбивка_по_щитам!K1934</f>
        <v>0</v>
      </c>
      <c r="I1929" s="14">
        <f>Разбивка_по_щитам!L1934</f>
        <v>0</v>
      </c>
      <c r="J1929" s="14">
        <f>Разбивка_по_щитам!M1934</f>
        <v>0</v>
      </c>
      <c r="K1929" s="14">
        <f>Разбивка_по_щитам!N1934</f>
        <v>0</v>
      </c>
      <c r="L1929" s="14"/>
      <c r="M1929" s="14">
        <f>Разбивка_по_щитам!P1934</f>
        <v>0</v>
      </c>
      <c r="N1929" s="14"/>
    </row>
    <row r="1930" spans="2:14" x14ac:dyDescent="0.2">
      <c r="B1930" s="14">
        <f>Разбивка_по_щитам!B1935</f>
        <v>0</v>
      </c>
      <c r="C1930" s="14">
        <f>Разбивка_по_щитам!C1935</f>
        <v>0</v>
      </c>
      <c r="D1930" s="14">
        <f>Разбивка_по_щитам!F1935</f>
        <v>0</v>
      </c>
      <c r="E1930" s="14">
        <f>Разбивка_по_щитам!H1935</f>
        <v>0</v>
      </c>
      <c r="F1930" s="14">
        <f>Разбивка_по_щитам!I1935</f>
        <v>0</v>
      </c>
      <c r="G1930" s="14">
        <f>Разбивка_по_щитам!J1935</f>
        <v>0</v>
      </c>
      <c r="H1930" s="14">
        <f>Разбивка_по_щитам!K1935</f>
        <v>0</v>
      </c>
      <c r="I1930" s="14">
        <f>Разбивка_по_щитам!L1935</f>
        <v>0</v>
      </c>
      <c r="J1930" s="14">
        <f>Разбивка_по_щитам!M1935</f>
        <v>0</v>
      </c>
      <c r="K1930" s="14">
        <f>Разбивка_по_щитам!N1935</f>
        <v>0</v>
      </c>
      <c r="L1930" s="14"/>
      <c r="M1930" s="14">
        <f>Разбивка_по_щитам!P1935</f>
        <v>0</v>
      </c>
      <c r="N1930" s="14"/>
    </row>
    <row r="1931" spans="2:14" x14ac:dyDescent="0.2">
      <c r="B1931" s="14">
        <f>Разбивка_по_щитам!B1936</f>
        <v>0</v>
      </c>
      <c r="C1931" s="14">
        <f>Разбивка_по_щитам!C1936</f>
        <v>0</v>
      </c>
      <c r="D1931" s="14">
        <f>Разбивка_по_щитам!F1936</f>
        <v>0</v>
      </c>
      <c r="E1931" s="14">
        <f>Разбивка_по_щитам!H1936</f>
        <v>0</v>
      </c>
      <c r="F1931" s="14">
        <f>Разбивка_по_щитам!I1936</f>
        <v>0</v>
      </c>
      <c r="G1931" s="14">
        <f>Разбивка_по_щитам!J1936</f>
        <v>0</v>
      </c>
      <c r="H1931" s="14">
        <f>Разбивка_по_щитам!K1936</f>
        <v>0</v>
      </c>
      <c r="I1931" s="14">
        <f>Разбивка_по_щитам!L1936</f>
        <v>0</v>
      </c>
      <c r="J1931" s="14">
        <f>Разбивка_по_щитам!M1936</f>
        <v>0</v>
      </c>
      <c r="K1931" s="14">
        <f>Разбивка_по_щитам!N1936</f>
        <v>0</v>
      </c>
      <c r="L1931" s="14"/>
      <c r="M1931" s="14">
        <f>Разбивка_по_щитам!P1936</f>
        <v>0</v>
      </c>
      <c r="N1931" s="14"/>
    </row>
    <row r="1932" spans="2:14" x14ac:dyDescent="0.2">
      <c r="B1932" s="14">
        <f>Разбивка_по_щитам!B1937</f>
        <v>0</v>
      </c>
      <c r="C1932" s="14">
        <f>Разбивка_по_щитам!C1937</f>
        <v>0</v>
      </c>
      <c r="D1932" s="14">
        <f>Разбивка_по_щитам!F1937</f>
        <v>0</v>
      </c>
      <c r="E1932" s="14">
        <f>Разбивка_по_щитам!H1937</f>
        <v>0</v>
      </c>
      <c r="F1932" s="14">
        <f>Разбивка_по_щитам!I1937</f>
        <v>0</v>
      </c>
      <c r="G1932" s="14">
        <f>Разбивка_по_щитам!J1937</f>
        <v>0</v>
      </c>
      <c r="H1932" s="14">
        <f>Разбивка_по_щитам!K1937</f>
        <v>0</v>
      </c>
      <c r="I1932" s="14">
        <f>Разбивка_по_щитам!L1937</f>
        <v>0</v>
      </c>
      <c r="J1932" s="14">
        <f>Разбивка_по_щитам!M1937</f>
        <v>0</v>
      </c>
      <c r="K1932" s="14">
        <f>Разбивка_по_щитам!N1937</f>
        <v>0</v>
      </c>
      <c r="L1932" s="14"/>
      <c r="M1932" s="14">
        <f>Разбивка_по_щитам!P1937</f>
        <v>0</v>
      </c>
      <c r="N1932" s="14"/>
    </row>
    <row r="1933" spans="2:14" x14ac:dyDescent="0.2">
      <c r="B1933" s="14">
        <f>Разбивка_по_щитам!B1938</f>
        <v>0</v>
      </c>
      <c r="C1933" s="14">
        <f>Разбивка_по_щитам!C1938</f>
        <v>0</v>
      </c>
      <c r="D1933" s="14">
        <f>Разбивка_по_щитам!F1938</f>
        <v>0</v>
      </c>
      <c r="E1933" s="14">
        <f>Разбивка_по_щитам!H1938</f>
        <v>0</v>
      </c>
      <c r="F1933" s="14">
        <f>Разбивка_по_щитам!I1938</f>
        <v>0</v>
      </c>
      <c r="G1933" s="14">
        <f>Разбивка_по_щитам!J1938</f>
        <v>0</v>
      </c>
      <c r="H1933" s="14">
        <f>Разбивка_по_щитам!K1938</f>
        <v>0</v>
      </c>
      <c r="I1933" s="14">
        <f>Разбивка_по_щитам!L1938</f>
        <v>0</v>
      </c>
      <c r="J1933" s="14">
        <f>Разбивка_по_щитам!M1938</f>
        <v>0</v>
      </c>
      <c r="K1933" s="14">
        <f>Разбивка_по_щитам!N1938</f>
        <v>0</v>
      </c>
      <c r="L1933" s="14"/>
      <c r="M1933" s="14">
        <f>Разбивка_по_щитам!P1938</f>
        <v>0</v>
      </c>
      <c r="N1933" s="14"/>
    </row>
    <row r="1934" spans="2:14" x14ac:dyDescent="0.2">
      <c r="B1934" s="14">
        <f>Разбивка_по_щитам!B1939</f>
        <v>0</v>
      </c>
      <c r="C1934" s="14">
        <f>Разбивка_по_щитам!C1939</f>
        <v>0</v>
      </c>
      <c r="D1934" s="14">
        <f>Разбивка_по_щитам!F1939</f>
        <v>0</v>
      </c>
      <c r="E1934" s="14">
        <f>Разбивка_по_щитам!H1939</f>
        <v>0</v>
      </c>
      <c r="F1934" s="14">
        <f>Разбивка_по_щитам!I1939</f>
        <v>0</v>
      </c>
      <c r="G1934" s="14">
        <f>Разбивка_по_щитам!J1939</f>
        <v>0</v>
      </c>
      <c r="H1934" s="14">
        <f>Разбивка_по_щитам!K1939</f>
        <v>0</v>
      </c>
      <c r="I1934" s="14">
        <f>Разбивка_по_щитам!L1939</f>
        <v>0</v>
      </c>
      <c r="J1934" s="14">
        <f>Разбивка_по_щитам!M1939</f>
        <v>0</v>
      </c>
      <c r="K1934" s="14">
        <f>Разбивка_по_щитам!N1939</f>
        <v>0</v>
      </c>
      <c r="L1934" s="14"/>
      <c r="M1934" s="14">
        <f>Разбивка_по_щитам!P1939</f>
        <v>0</v>
      </c>
      <c r="N1934" s="14"/>
    </row>
    <row r="1935" spans="2:14" x14ac:dyDescent="0.2">
      <c r="B1935" s="14">
        <f>Разбивка_по_щитам!B1940</f>
        <v>0</v>
      </c>
      <c r="C1935" s="14">
        <f>Разбивка_по_щитам!C1940</f>
        <v>0</v>
      </c>
      <c r="D1935" s="14">
        <f>Разбивка_по_щитам!F1940</f>
        <v>0</v>
      </c>
      <c r="E1935" s="14">
        <f>Разбивка_по_щитам!H1940</f>
        <v>0</v>
      </c>
      <c r="F1935" s="14">
        <f>Разбивка_по_щитам!I1940</f>
        <v>0</v>
      </c>
      <c r="G1935" s="14">
        <f>Разбивка_по_щитам!J1940</f>
        <v>0</v>
      </c>
      <c r="H1935" s="14">
        <f>Разбивка_по_щитам!K1940</f>
        <v>0</v>
      </c>
      <c r="I1935" s="14">
        <f>Разбивка_по_щитам!L1940</f>
        <v>0</v>
      </c>
      <c r="J1935" s="14">
        <f>Разбивка_по_щитам!M1940</f>
        <v>0</v>
      </c>
      <c r="K1935" s="14">
        <f>Разбивка_по_щитам!N1940</f>
        <v>0</v>
      </c>
      <c r="L1935" s="14"/>
      <c r="M1935" s="14">
        <f>Разбивка_по_щитам!P1940</f>
        <v>0</v>
      </c>
      <c r="N1935" s="14"/>
    </row>
    <row r="1936" spans="2:14" x14ac:dyDescent="0.2">
      <c r="B1936" s="14">
        <f>Разбивка_по_щитам!B1941</f>
        <v>0</v>
      </c>
      <c r="C1936" s="14">
        <f>Разбивка_по_щитам!C1941</f>
        <v>0</v>
      </c>
      <c r="D1936" s="14">
        <f>Разбивка_по_щитам!F1941</f>
        <v>0</v>
      </c>
      <c r="E1936" s="14">
        <f>Разбивка_по_щитам!H1941</f>
        <v>0</v>
      </c>
      <c r="F1936" s="14">
        <f>Разбивка_по_щитам!I1941</f>
        <v>0</v>
      </c>
      <c r="G1936" s="14">
        <f>Разбивка_по_щитам!J1941</f>
        <v>0</v>
      </c>
      <c r="H1936" s="14">
        <f>Разбивка_по_щитам!K1941</f>
        <v>0</v>
      </c>
      <c r="I1936" s="14">
        <f>Разбивка_по_щитам!L1941</f>
        <v>0</v>
      </c>
      <c r="J1936" s="14">
        <f>Разбивка_по_щитам!M1941</f>
        <v>0</v>
      </c>
      <c r="K1936" s="14">
        <f>Разбивка_по_щитам!N1941</f>
        <v>0</v>
      </c>
      <c r="L1936" s="14"/>
      <c r="M1936" s="14">
        <f>Разбивка_по_щитам!P1941</f>
        <v>0</v>
      </c>
      <c r="N1936" s="14"/>
    </row>
    <row r="1937" spans="2:14" x14ac:dyDescent="0.2">
      <c r="B1937" s="14">
        <f>Разбивка_по_щитам!B1942</f>
        <v>0</v>
      </c>
      <c r="C1937" s="14">
        <f>Разбивка_по_щитам!C1942</f>
        <v>0</v>
      </c>
      <c r="D1937" s="14">
        <f>Разбивка_по_щитам!F1942</f>
        <v>0</v>
      </c>
      <c r="E1937" s="14">
        <f>Разбивка_по_щитам!H1942</f>
        <v>0</v>
      </c>
      <c r="F1937" s="14">
        <f>Разбивка_по_щитам!I1942</f>
        <v>0</v>
      </c>
      <c r="G1937" s="14">
        <f>Разбивка_по_щитам!J1942</f>
        <v>0</v>
      </c>
      <c r="H1937" s="14">
        <f>Разбивка_по_щитам!K1942</f>
        <v>0</v>
      </c>
      <c r="I1937" s="14">
        <f>Разбивка_по_щитам!L1942</f>
        <v>0</v>
      </c>
      <c r="J1937" s="14">
        <f>Разбивка_по_щитам!M1942</f>
        <v>0</v>
      </c>
      <c r="K1937" s="14">
        <f>Разбивка_по_щитам!N1942</f>
        <v>0</v>
      </c>
      <c r="L1937" s="14"/>
      <c r="M1937" s="14">
        <f>Разбивка_по_щитам!P1942</f>
        <v>0</v>
      </c>
      <c r="N1937" s="14"/>
    </row>
    <row r="1938" spans="2:14" x14ac:dyDescent="0.2">
      <c r="B1938" s="14">
        <f>Разбивка_по_щитам!B1943</f>
        <v>0</v>
      </c>
      <c r="C1938" s="14">
        <f>Разбивка_по_щитам!C1943</f>
        <v>0</v>
      </c>
      <c r="D1938" s="14">
        <f>Разбивка_по_щитам!F1943</f>
        <v>0</v>
      </c>
      <c r="E1938" s="14">
        <f>Разбивка_по_щитам!H1943</f>
        <v>0</v>
      </c>
      <c r="F1938" s="14">
        <f>Разбивка_по_щитам!I1943</f>
        <v>0</v>
      </c>
      <c r="G1938" s="14">
        <f>Разбивка_по_щитам!J1943</f>
        <v>0</v>
      </c>
      <c r="H1938" s="14">
        <f>Разбивка_по_щитам!K1943</f>
        <v>0</v>
      </c>
      <c r="I1938" s="14">
        <f>Разбивка_по_щитам!L1943</f>
        <v>0</v>
      </c>
      <c r="J1938" s="14">
        <f>Разбивка_по_щитам!M1943</f>
        <v>0</v>
      </c>
      <c r="K1938" s="14">
        <f>Разбивка_по_щитам!N1943</f>
        <v>0</v>
      </c>
      <c r="L1938" s="14"/>
      <c r="M1938" s="14">
        <f>Разбивка_по_щитам!P1943</f>
        <v>0</v>
      </c>
      <c r="N1938" s="14"/>
    </row>
    <row r="1939" spans="2:14" x14ac:dyDescent="0.2">
      <c r="B1939" s="14">
        <f>Разбивка_по_щитам!B1944</f>
        <v>0</v>
      </c>
      <c r="C1939" s="14">
        <f>Разбивка_по_щитам!C1944</f>
        <v>0</v>
      </c>
      <c r="D1939" s="14">
        <f>Разбивка_по_щитам!F1944</f>
        <v>0</v>
      </c>
      <c r="E1939" s="14">
        <f>Разбивка_по_щитам!H1944</f>
        <v>0</v>
      </c>
      <c r="F1939" s="14">
        <f>Разбивка_по_щитам!I1944</f>
        <v>0</v>
      </c>
      <c r="G1939" s="14">
        <f>Разбивка_по_щитам!J1944</f>
        <v>0</v>
      </c>
      <c r="H1939" s="14">
        <f>Разбивка_по_щитам!K1944</f>
        <v>0</v>
      </c>
      <c r="I1939" s="14">
        <f>Разбивка_по_щитам!L1944</f>
        <v>0</v>
      </c>
      <c r="J1939" s="14">
        <f>Разбивка_по_щитам!M1944</f>
        <v>0</v>
      </c>
      <c r="K1939" s="14">
        <f>Разбивка_по_щитам!N1944</f>
        <v>0</v>
      </c>
      <c r="L1939" s="14"/>
      <c r="M1939" s="14">
        <f>Разбивка_по_щитам!P1944</f>
        <v>0</v>
      </c>
      <c r="N1939" s="14"/>
    </row>
    <row r="1940" spans="2:14" x14ac:dyDescent="0.2">
      <c r="B1940" s="14">
        <f>Разбивка_по_щитам!B1945</f>
        <v>0</v>
      </c>
      <c r="C1940" s="14">
        <f>Разбивка_по_щитам!C1945</f>
        <v>0</v>
      </c>
      <c r="D1940" s="14">
        <f>Разбивка_по_щитам!F1945</f>
        <v>0</v>
      </c>
      <c r="E1940" s="14">
        <f>Разбивка_по_щитам!H1945</f>
        <v>0</v>
      </c>
      <c r="F1940" s="14">
        <f>Разбивка_по_щитам!I1945</f>
        <v>0</v>
      </c>
      <c r="G1940" s="14">
        <f>Разбивка_по_щитам!J1945</f>
        <v>0</v>
      </c>
      <c r="H1940" s="14">
        <f>Разбивка_по_щитам!K1945</f>
        <v>0</v>
      </c>
      <c r="I1940" s="14">
        <f>Разбивка_по_щитам!L1945</f>
        <v>0</v>
      </c>
      <c r="J1940" s="14">
        <f>Разбивка_по_щитам!M1945</f>
        <v>0</v>
      </c>
      <c r="K1940" s="14">
        <f>Разбивка_по_щитам!N1945</f>
        <v>0</v>
      </c>
      <c r="L1940" s="14"/>
      <c r="M1940" s="14">
        <f>Разбивка_по_щитам!P1945</f>
        <v>0</v>
      </c>
      <c r="N1940" s="14"/>
    </row>
    <row r="1941" spans="2:14" x14ac:dyDescent="0.2">
      <c r="B1941" s="14">
        <f>Разбивка_по_щитам!B1946</f>
        <v>0</v>
      </c>
      <c r="C1941" s="14">
        <f>Разбивка_по_щитам!C1946</f>
        <v>0</v>
      </c>
      <c r="D1941" s="14">
        <f>Разбивка_по_щитам!F1946</f>
        <v>0</v>
      </c>
      <c r="E1941" s="14">
        <f>Разбивка_по_щитам!H1946</f>
        <v>0</v>
      </c>
      <c r="F1941" s="14">
        <f>Разбивка_по_щитам!I1946</f>
        <v>0</v>
      </c>
      <c r="G1941" s="14">
        <f>Разбивка_по_щитам!J1946</f>
        <v>0</v>
      </c>
      <c r="H1941" s="14">
        <f>Разбивка_по_щитам!K1946</f>
        <v>0</v>
      </c>
      <c r="I1941" s="14">
        <f>Разбивка_по_щитам!L1946</f>
        <v>0</v>
      </c>
      <c r="J1941" s="14">
        <f>Разбивка_по_щитам!M1946</f>
        <v>0</v>
      </c>
      <c r="K1941" s="14">
        <f>Разбивка_по_щитам!N1946</f>
        <v>0</v>
      </c>
      <c r="L1941" s="14"/>
      <c r="M1941" s="14">
        <f>Разбивка_по_щитам!P1946</f>
        <v>0</v>
      </c>
      <c r="N1941" s="14"/>
    </row>
    <row r="1942" spans="2:14" x14ac:dyDescent="0.2">
      <c r="B1942" s="14">
        <f>Разбивка_по_щитам!B1947</f>
        <v>0</v>
      </c>
      <c r="C1942" s="14">
        <f>Разбивка_по_щитам!C1947</f>
        <v>0</v>
      </c>
      <c r="D1942" s="14">
        <f>Разбивка_по_щитам!F1947</f>
        <v>0</v>
      </c>
      <c r="E1942" s="14">
        <f>Разбивка_по_щитам!H1947</f>
        <v>0</v>
      </c>
      <c r="F1942" s="14">
        <f>Разбивка_по_щитам!I1947</f>
        <v>0</v>
      </c>
      <c r="G1942" s="14">
        <f>Разбивка_по_щитам!J1947</f>
        <v>0</v>
      </c>
      <c r="H1942" s="14">
        <f>Разбивка_по_щитам!K1947</f>
        <v>0</v>
      </c>
      <c r="I1942" s="14">
        <f>Разбивка_по_щитам!L1947</f>
        <v>0</v>
      </c>
      <c r="J1942" s="14">
        <f>Разбивка_по_щитам!M1947</f>
        <v>0</v>
      </c>
      <c r="K1942" s="14">
        <f>Разбивка_по_щитам!N1947</f>
        <v>0</v>
      </c>
      <c r="L1942" s="14"/>
      <c r="M1942" s="14">
        <f>Разбивка_по_щитам!P1947</f>
        <v>0</v>
      </c>
      <c r="N1942" s="14"/>
    </row>
    <row r="1943" spans="2:14" x14ac:dyDescent="0.2">
      <c r="B1943" s="14">
        <f>Разбивка_по_щитам!B1948</f>
        <v>0</v>
      </c>
      <c r="C1943" s="14">
        <f>Разбивка_по_щитам!C1948</f>
        <v>0</v>
      </c>
      <c r="D1943" s="14">
        <f>Разбивка_по_щитам!F1948</f>
        <v>0</v>
      </c>
      <c r="E1943" s="14">
        <f>Разбивка_по_щитам!H1948</f>
        <v>0</v>
      </c>
      <c r="F1943" s="14">
        <f>Разбивка_по_щитам!I1948</f>
        <v>0</v>
      </c>
      <c r="G1943" s="14">
        <f>Разбивка_по_щитам!J1948</f>
        <v>0</v>
      </c>
      <c r="H1943" s="14">
        <f>Разбивка_по_щитам!K1948</f>
        <v>0</v>
      </c>
      <c r="I1943" s="14">
        <f>Разбивка_по_щитам!L1948</f>
        <v>0</v>
      </c>
      <c r="J1943" s="14">
        <f>Разбивка_по_щитам!M1948</f>
        <v>0</v>
      </c>
      <c r="K1943" s="14">
        <f>Разбивка_по_щитам!N1948</f>
        <v>0</v>
      </c>
      <c r="L1943" s="14"/>
      <c r="M1943" s="14">
        <f>Разбивка_по_щитам!P1948</f>
        <v>0</v>
      </c>
      <c r="N1943" s="14"/>
    </row>
    <row r="1944" spans="2:14" x14ac:dyDescent="0.2">
      <c r="B1944" s="14">
        <f>Разбивка_по_щитам!B1949</f>
        <v>0</v>
      </c>
      <c r="C1944" s="14">
        <f>Разбивка_по_щитам!C1949</f>
        <v>0</v>
      </c>
      <c r="D1944" s="14">
        <f>Разбивка_по_щитам!F1949</f>
        <v>0</v>
      </c>
      <c r="E1944" s="14">
        <f>Разбивка_по_щитам!H1949</f>
        <v>0</v>
      </c>
      <c r="F1944" s="14">
        <f>Разбивка_по_щитам!I1949</f>
        <v>0</v>
      </c>
      <c r="G1944" s="14">
        <f>Разбивка_по_щитам!J1949</f>
        <v>0</v>
      </c>
      <c r="H1944" s="14">
        <f>Разбивка_по_щитам!K1949</f>
        <v>0</v>
      </c>
      <c r="I1944" s="14">
        <f>Разбивка_по_щитам!L1949</f>
        <v>0</v>
      </c>
      <c r="J1944" s="14">
        <f>Разбивка_по_щитам!M1949</f>
        <v>0</v>
      </c>
      <c r="K1944" s="14">
        <f>Разбивка_по_щитам!N1949</f>
        <v>0</v>
      </c>
      <c r="L1944" s="14"/>
      <c r="M1944" s="14">
        <f>Разбивка_по_щитам!P1949</f>
        <v>0</v>
      </c>
      <c r="N1944" s="14"/>
    </row>
    <row r="1945" spans="2:14" x14ac:dyDescent="0.2">
      <c r="B1945" s="14">
        <f>Разбивка_по_щитам!B1950</f>
        <v>0</v>
      </c>
      <c r="C1945" s="14">
        <f>Разбивка_по_щитам!C1950</f>
        <v>0</v>
      </c>
      <c r="D1945" s="14">
        <f>Разбивка_по_щитам!F1950</f>
        <v>0</v>
      </c>
      <c r="E1945" s="14">
        <f>Разбивка_по_щитам!H1950</f>
        <v>0</v>
      </c>
      <c r="F1945" s="14">
        <f>Разбивка_по_щитам!I1950</f>
        <v>0</v>
      </c>
      <c r="G1945" s="14">
        <f>Разбивка_по_щитам!J1950</f>
        <v>0</v>
      </c>
      <c r="H1945" s="14">
        <f>Разбивка_по_щитам!K1950</f>
        <v>0</v>
      </c>
      <c r="I1945" s="14">
        <f>Разбивка_по_щитам!L1950</f>
        <v>0</v>
      </c>
      <c r="J1945" s="14">
        <f>Разбивка_по_щитам!M1950</f>
        <v>0</v>
      </c>
      <c r="K1945" s="14">
        <f>Разбивка_по_щитам!N1950</f>
        <v>0</v>
      </c>
      <c r="L1945" s="14"/>
      <c r="M1945" s="14">
        <f>Разбивка_по_щитам!P1950</f>
        <v>0</v>
      </c>
      <c r="N1945" s="14"/>
    </row>
    <row r="1946" spans="2:14" x14ac:dyDescent="0.2">
      <c r="B1946" s="14">
        <f>Разбивка_по_щитам!B1951</f>
        <v>0</v>
      </c>
      <c r="C1946" s="14">
        <f>Разбивка_по_щитам!C1951</f>
        <v>0</v>
      </c>
      <c r="D1946" s="14">
        <f>Разбивка_по_щитам!F1951</f>
        <v>0</v>
      </c>
      <c r="E1946" s="14">
        <f>Разбивка_по_щитам!H1951</f>
        <v>0</v>
      </c>
      <c r="F1946" s="14">
        <f>Разбивка_по_щитам!I1951</f>
        <v>0</v>
      </c>
      <c r="G1946" s="14">
        <f>Разбивка_по_щитам!J1951</f>
        <v>0</v>
      </c>
      <c r="H1946" s="14">
        <f>Разбивка_по_щитам!K1951</f>
        <v>0</v>
      </c>
      <c r="I1946" s="14">
        <f>Разбивка_по_щитам!L1951</f>
        <v>0</v>
      </c>
      <c r="J1946" s="14">
        <f>Разбивка_по_щитам!M1951</f>
        <v>0</v>
      </c>
      <c r="K1946" s="14">
        <f>Разбивка_по_щитам!N1951</f>
        <v>0</v>
      </c>
      <c r="L1946" s="14"/>
      <c r="M1946" s="14">
        <f>Разбивка_по_щитам!P1951</f>
        <v>0</v>
      </c>
      <c r="N1946" s="14"/>
    </row>
    <row r="1947" spans="2:14" x14ac:dyDescent="0.2">
      <c r="B1947" s="14">
        <f>Разбивка_по_щитам!B1952</f>
        <v>0</v>
      </c>
      <c r="C1947" s="14">
        <f>Разбивка_по_щитам!C1952</f>
        <v>0</v>
      </c>
      <c r="D1947" s="14">
        <f>Разбивка_по_щитам!F1952</f>
        <v>0</v>
      </c>
      <c r="E1947" s="14">
        <f>Разбивка_по_щитам!H1952</f>
        <v>0</v>
      </c>
      <c r="F1947" s="14">
        <f>Разбивка_по_щитам!I1952</f>
        <v>0</v>
      </c>
      <c r="G1947" s="14">
        <f>Разбивка_по_щитам!J1952</f>
        <v>0</v>
      </c>
      <c r="H1947" s="14">
        <f>Разбивка_по_щитам!K1952</f>
        <v>0</v>
      </c>
      <c r="I1947" s="14">
        <f>Разбивка_по_щитам!L1952</f>
        <v>0</v>
      </c>
      <c r="J1947" s="14">
        <f>Разбивка_по_щитам!M1952</f>
        <v>0</v>
      </c>
      <c r="K1947" s="14">
        <f>Разбивка_по_щитам!N1952</f>
        <v>0</v>
      </c>
      <c r="L1947" s="14"/>
      <c r="M1947" s="14">
        <f>Разбивка_по_щитам!P1952</f>
        <v>0</v>
      </c>
      <c r="N1947" s="14"/>
    </row>
    <row r="1948" spans="2:14" x14ac:dyDescent="0.2">
      <c r="B1948" s="14">
        <f>Разбивка_по_щитам!B1953</f>
        <v>0</v>
      </c>
      <c r="C1948" s="14">
        <f>Разбивка_по_щитам!C1953</f>
        <v>0</v>
      </c>
      <c r="D1948" s="14">
        <f>Разбивка_по_щитам!F1953</f>
        <v>0</v>
      </c>
      <c r="E1948" s="14">
        <f>Разбивка_по_щитам!H1953</f>
        <v>0</v>
      </c>
      <c r="F1948" s="14">
        <f>Разбивка_по_щитам!I1953</f>
        <v>0</v>
      </c>
      <c r="G1948" s="14">
        <f>Разбивка_по_щитам!J1953</f>
        <v>0</v>
      </c>
      <c r="H1948" s="14">
        <f>Разбивка_по_щитам!K1953</f>
        <v>0</v>
      </c>
      <c r="I1948" s="14">
        <f>Разбивка_по_щитам!L1953</f>
        <v>0</v>
      </c>
      <c r="J1948" s="14">
        <f>Разбивка_по_щитам!M1953</f>
        <v>0</v>
      </c>
      <c r="K1948" s="14">
        <f>Разбивка_по_щитам!N1953</f>
        <v>0</v>
      </c>
      <c r="L1948" s="14"/>
      <c r="M1948" s="14">
        <f>Разбивка_по_щитам!P1953</f>
        <v>0</v>
      </c>
      <c r="N1948" s="14"/>
    </row>
    <row r="1949" spans="2:14" x14ac:dyDescent="0.2">
      <c r="B1949" s="14">
        <f>Разбивка_по_щитам!B1954</f>
        <v>0</v>
      </c>
      <c r="C1949" s="14">
        <f>Разбивка_по_щитам!C1954</f>
        <v>0</v>
      </c>
      <c r="D1949" s="14">
        <f>Разбивка_по_щитам!F1954</f>
        <v>0</v>
      </c>
      <c r="E1949" s="14">
        <f>Разбивка_по_щитам!H1954</f>
        <v>0</v>
      </c>
      <c r="F1949" s="14">
        <f>Разбивка_по_щитам!I1954</f>
        <v>0</v>
      </c>
      <c r="G1949" s="14">
        <f>Разбивка_по_щитам!J1954</f>
        <v>0</v>
      </c>
      <c r="H1949" s="14">
        <f>Разбивка_по_щитам!K1954</f>
        <v>0</v>
      </c>
      <c r="I1949" s="14">
        <f>Разбивка_по_щитам!L1954</f>
        <v>0</v>
      </c>
      <c r="J1949" s="14">
        <f>Разбивка_по_щитам!M1954</f>
        <v>0</v>
      </c>
      <c r="K1949" s="14">
        <f>Разбивка_по_щитам!N1954</f>
        <v>0</v>
      </c>
      <c r="L1949" s="14"/>
      <c r="M1949" s="14">
        <f>Разбивка_по_щитам!P1954</f>
        <v>0</v>
      </c>
      <c r="N1949" s="14"/>
    </row>
    <row r="1950" spans="2:14" x14ac:dyDescent="0.2">
      <c r="B1950" s="14">
        <f>Разбивка_по_щитам!B1955</f>
        <v>0</v>
      </c>
      <c r="C1950" s="14">
        <f>Разбивка_по_щитам!C1955</f>
        <v>0</v>
      </c>
      <c r="D1950" s="14">
        <f>Разбивка_по_щитам!F1955</f>
        <v>0</v>
      </c>
      <c r="E1950" s="14">
        <f>Разбивка_по_щитам!H1955</f>
        <v>0</v>
      </c>
      <c r="F1950" s="14">
        <f>Разбивка_по_щитам!I1955</f>
        <v>0</v>
      </c>
      <c r="G1950" s="14">
        <f>Разбивка_по_щитам!J1955</f>
        <v>0</v>
      </c>
      <c r="H1950" s="14">
        <f>Разбивка_по_щитам!K1955</f>
        <v>0</v>
      </c>
      <c r="I1950" s="14">
        <f>Разбивка_по_щитам!L1955</f>
        <v>0</v>
      </c>
      <c r="J1950" s="14">
        <f>Разбивка_по_щитам!M1955</f>
        <v>0</v>
      </c>
      <c r="K1950" s="14">
        <f>Разбивка_по_щитам!N1955</f>
        <v>0</v>
      </c>
      <c r="L1950" s="14"/>
      <c r="M1950" s="14">
        <f>Разбивка_по_щитам!P1955</f>
        <v>0</v>
      </c>
      <c r="N1950" s="14"/>
    </row>
    <row r="1951" spans="2:14" x14ac:dyDescent="0.2">
      <c r="B1951" s="14">
        <f>Разбивка_по_щитам!B1956</f>
        <v>0</v>
      </c>
      <c r="C1951" s="14">
        <f>Разбивка_по_щитам!C1956</f>
        <v>0</v>
      </c>
      <c r="D1951" s="14">
        <f>Разбивка_по_щитам!F1956</f>
        <v>0</v>
      </c>
      <c r="E1951" s="14">
        <f>Разбивка_по_щитам!H1956</f>
        <v>0</v>
      </c>
      <c r="F1951" s="14">
        <f>Разбивка_по_щитам!I1956</f>
        <v>0</v>
      </c>
      <c r="G1951" s="14">
        <f>Разбивка_по_щитам!J1956</f>
        <v>0</v>
      </c>
      <c r="H1951" s="14">
        <f>Разбивка_по_щитам!K1956</f>
        <v>0</v>
      </c>
      <c r="I1951" s="14">
        <f>Разбивка_по_щитам!L1956</f>
        <v>0</v>
      </c>
      <c r="J1951" s="14">
        <f>Разбивка_по_щитам!M1956</f>
        <v>0</v>
      </c>
      <c r="K1951" s="14">
        <f>Разбивка_по_щитам!N1956</f>
        <v>0</v>
      </c>
      <c r="L1951" s="14"/>
      <c r="M1951" s="14">
        <f>Разбивка_по_щитам!P1956</f>
        <v>0</v>
      </c>
      <c r="N1951" s="14"/>
    </row>
    <row r="1952" spans="2:14" x14ac:dyDescent="0.2">
      <c r="B1952" s="14">
        <f>Разбивка_по_щитам!B1957</f>
        <v>0</v>
      </c>
      <c r="C1952" s="14">
        <f>Разбивка_по_щитам!C1957</f>
        <v>0</v>
      </c>
      <c r="D1952" s="14">
        <f>Разбивка_по_щитам!F1957</f>
        <v>0</v>
      </c>
      <c r="E1952" s="14">
        <f>Разбивка_по_щитам!H1957</f>
        <v>0</v>
      </c>
      <c r="F1952" s="14">
        <f>Разбивка_по_щитам!I1957</f>
        <v>0</v>
      </c>
      <c r="G1952" s="14">
        <f>Разбивка_по_щитам!J1957</f>
        <v>0</v>
      </c>
      <c r="H1952" s="14">
        <f>Разбивка_по_щитам!K1957</f>
        <v>0</v>
      </c>
      <c r="I1952" s="14">
        <f>Разбивка_по_щитам!L1957</f>
        <v>0</v>
      </c>
      <c r="J1952" s="14">
        <f>Разбивка_по_щитам!M1957</f>
        <v>0</v>
      </c>
      <c r="K1952" s="14">
        <f>Разбивка_по_щитам!N1957</f>
        <v>0</v>
      </c>
      <c r="L1952" s="14"/>
      <c r="M1952" s="14">
        <f>Разбивка_по_щитам!P1957</f>
        <v>0</v>
      </c>
      <c r="N1952" s="14"/>
    </row>
    <row r="1953" spans="2:14" x14ac:dyDescent="0.2">
      <c r="B1953" s="14">
        <f>Разбивка_по_щитам!B1958</f>
        <v>0</v>
      </c>
      <c r="C1953" s="14">
        <f>Разбивка_по_щитам!C1958</f>
        <v>0</v>
      </c>
      <c r="D1953" s="14">
        <f>Разбивка_по_щитам!F1958</f>
        <v>0</v>
      </c>
      <c r="E1953" s="14">
        <f>Разбивка_по_щитам!H1958</f>
        <v>0</v>
      </c>
      <c r="F1953" s="14">
        <f>Разбивка_по_щитам!I1958</f>
        <v>0</v>
      </c>
      <c r="G1953" s="14">
        <f>Разбивка_по_щитам!J1958</f>
        <v>0</v>
      </c>
      <c r="H1953" s="14">
        <f>Разбивка_по_щитам!K1958</f>
        <v>0</v>
      </c>
      <c r="I1953" s="14">
        <f>Разбивка_по_щитам!L1958</f>
        <v>0</v>
      </c>
      <c r="J1953" s="14">
        <f>Разбивка_по_щитам!M1958</f>
        <v>0</v>
      </c>
      <c r="K1953" s="14">
        <f>Разбивка_по_щитам!N1958</f>
        <v>0</v>
      </c>
      <c r="L1953" s="14"/>
      <c r="M1953" s="14">
        <f>Разбивка_по_щитам!P1958</f>
        <v>0</v>
      </c>
      <c r="N1953" s="14"/>
    </row>
    <row r="1954" spans="2:14" x14ac:dyDescent="0.2">
      <c r="B1954" s="14">
        <f>Разбивка_по_щитам!B1959</f>
        <v>0</v>
      </c>
      <c r="C1954" s="14">
        <f>Разбивка_по_щитам!C1959</f>
        <v>0</v>
      </c>
      <c r="D1954" s="14">
        <f>Разбивка_по_щитам!F1959</f>
        <v>0</v>
      </c>
      <c r="E1954" s="14">
        <f>Разбивка_по_щитам!H1959</f>
        <v>0</v>
      </c>
      <c r="F1954" s="14">
        <f>Разбивка_по_щитам!I1959</f>
        <v>0</v>
      </c>
      <c r="G1954" s="14">
        <f>Разбивка_по_щитам!J1959</f>
        <v>0</v>
      </c>
      <c r="H1954" s="14">
        <f>Разбивка_по_щитам!K1959</f>
        <v>0</v>
      </c>
      <c r="I1954" s="14">
        <f>Разбивка_по_щитам!L1959</f>
        <v>0</v>
      </c>
      <c r="J1954" s="14">
        <f>Разбивка_по_щитам!M1959</f>
        <v>0</v>
      </c>
      <c r="K1954" s="14">
        <f>Разбивка_по_щитам!N1959</f>
        <v>0</v>
      </c>
      <c r="L1954" s="14"/>
      <c r="M1954" s="14">
        <f>Разбивка_по_щитам!P1959</f>
        <v>0</v>
      </c>
      <c r="N1954" s="14"/>
    </row>
    <row r="1955" spans="2:14" x14ac:dyDescent="0.2">
      <c r="B1955" s="14">
        <f>Разбивка_по_щитам!B1960</f>
        <v>0</v>
      </c>
      <c r="C1955" s="14">
        <f>Разбивка_по_щитам!C1960</f>
        <v>0</v>
      </c>
      <c r="D1955" s="14">
        <f>Разбивка_по_щитам!F1960</f>
        <v>0</v>
      </c>
      <c r="E1955" s="14">
        <f>Разбивка_по_щитам!H1960</f>
        <v>0</v>
      </c>
      <c r="F1955" s="14">
        <f>Разбивка_по_щитам!I1960</f>
        <v>0</v>
      </c>
      <c r="G1955" s="14">
        <f>Разбивка_по_щитам!J1960</f>
        <v>0</v>
      </c>
      <c r="H1955" s="14">
        <f>Разбивка_по_щитам!K1960</f>
        <v>0</v>
      </c>
      <c r="I1955" s="14">
        <f>Разбивка_по_щитам!L1960</f>
        <v>0</v>
      </c>
      <c r="J1955" s="14">
        <f>Разбивка_по_щитам!M1960</f>
        <v>0</v>
      </c>
      <c r="K1955" s="14">
        <f>Разбивка_по_щитам!N1960</f>
        <v>0</v>
      </c>
      <c r="L1955" s="14"/>
      <c r="M1955" s="14">
        <f>Разбивка_по_щитам!P1960</f>
        <v>0</v>
      </c>
      <c r="N1955" s="14"/>
    </row>
    <row r="1956" spans="2:14" x14ac:dyDescent="0.2">
      <c r="B1956" s="14">
        <f>Разбивка_по_щитам!B1961</f>
        <v>0</v>
      </c>
      <c r="C1956" s="14">
        <f>Разбивка_по_щитам!C1961</f>
        <v>0</v>
      </c>
      <c r="D1956" s="14">
        <f>Разбивка_по_щитам!F1961</f>
        <v>0</v>
      </c>
      <c r="E1956" s="14">
        <f>Разбивка_по_щитам!H1961</f>
        <v>0</v>
      </c>
      <c r="F1956" s="14">
        <f>Разбивка_по_щитам!I1961</f>
        <v>0</v>
      </c>
      <c r="G1956" s="14">
        <f>Разбивка_по_щитам!J1961</f>
        <v>0</v>
      </c>
      <c r="H1956" s="14">
        <f>Разбивка_по_щитам!K1961</f>
        <v>0</v>
      </c>
      <c r="I1956" s="14">
        <f>Разбивка_по_щитам!L1961</f>
        <v>0</v>
      </c>
      <c r="J1956" s="14">
        <f>Разбивка_по_щитам!M1961</f>
        <v>0</v>
      </c>
      <c r="K1956" s="14">
        <f>Разбивка_по_щитам!N1961</f>
        <v>0</v>
      </c>
      <c r="L1956" s="14"/>
      <c r="M1956" s="14">
        <f>Разбивка_по_щитам!P1961</f>
        <v>0</v>
      </c>
      <c r="N1956" s="14"/>
    </row>
    <row r="1957" spans="2:14" x14ac:dyDescent="0.2">
      <c r="B1957" s="14">
        <f>Разбивка_по_щитам!B1962</f>
        <v>0</v>
      </c>
      <c r="C1957" s="14">
        <f>Разбивка_по_щитам!C1962</f>
        <v>0</v>
      </c>
      <c r="D1957" s="14">
        <f>Разбивка_по_щитам!F1962</f>
        <v>0</v>
      </c>
      <c r="E1957" s="14">
        <f>Разбивка_по_щитам!H1962</f>
        <v>0</v>
      </c>
      <c r="F1957" s="14">
        <f>Разбивка_по_щитам!I1962</f>
        <v>0</v>
      </c>
      <c r="G1957" s="14">
        <f>Разбивка_по_щитам!J1962</f>
        <v>0</v>
      </c>
      <c r="H1957" s="14">
        <f>Разбивка_по_щитам!K1962</f>
        <v>0</v>
      </c>
      <c r="I1957" s="14">
        <f>Разбивка_по_щитам!L1962</f>
        <v>0</v>
      </c>
      <c r="J1957" s="14">
        <f>Разбивка_по_щитам!M1962</f>
        <v>0</v>
      </c>
      <c r="K1957" s="14">
        <f>Разбивка_по_щитам!N1962</f>
        <v>0</v>
      </c>
      <c r="L1957" s="14"/>
      <c r="M1957" s="14">
        <f>Разбивка_по_щитам!P1962</f>
        <v>0</v>
      </c>
      <c r="N1957" s="14"/>
    </row>
    <row r="1958" spans="2:14" x14ac:dyDescent="0.2">
      <c r="B1958" s="14">
        <f>Разбивка_по_щитам!B1963</f>
        <v>0</v>
      </c>
      <c r="C1958" s="14">
        <f>Разбивка_по_щитам!C1963</f>
        <v>0</v>
      </c>
      <c r="D1958" s="14">
        <f>Разбивка_по_щитам!F1963</f>
        <v>0</v>
      </c>
      <c r="E1958" s="14">
        <f>Разбивка_по_щитам!H1963</f>
        <v>0</v>
      </c>
      <c r="F1958" s="14">
        <f>Разбивка_по_щитам!I1963</f>
        <v>0</v>
      </c>
      <c r="G1958" s="14">
        <f>Разбивка_по_щитам!J1963</f>
        <v>0</v>
      </c>
      <c r="H1958" s="14">
        <f>Разбивка_по_щитам!K1963</f>
        <v>0</v>
      </c>
      <c r="I1958" s="14">
        <f>Разбивка_по_щитам!L1963</f>
        <v>0</v>
      </c>
      <c r="J1958" s="14">
        <f>Разбивка_по_щитам!M1963</f>
        <v>0</v>
      </c>
      <c r="K1958" s="14">
        <f>Разбивка_по_щитам!N1963</f>
        <v>0</v>
      </c>
      <c r="L1958" s="14"/>
      <c r="M1958" s="14">
        <f>Разбивка_по_щитам!P1963</f>
        <v>0</v>
      </c>
      <c r="N1958" s="14"/>
    </row>
    <row r="1959" spans="2:14" x14ac:dyDescent="0.2">
      <c r="B1959" s="14">
        <f>Разбивка_по_щитам!B1964</f>
        <v>0</v>
      </c>
      <c r="C1959" s="14">
        <f>Разбивка_по_щитам!C1964</f>
        <v>0</v>
      </c>
      <c r="D1959" s="14">
        <f>Разбивка_по_щитам!F1964</f>
        <v>0</v>
      </c>
      <c r="E1959" s="14">
        <f>Разбивка_по_щитам!H1964</f>
        <v>0</v>
      </c>
      <c r="F1959" s="14">
        <f>Разбивка_по_щитам!I1964</f>
        <v>0</v>
      </c>
      <c r="G1959" s="14">
        <f>Разбивка_по_щитам!J1964</f>
        <v>0</v>
      </c>
      <c r="H1959" s="14">
        <f>Разбивка_по_щитам!K1964</f>
        <v>0</v>
      </c>
      <c r="I1959" s="14">
        <f>Разбивка_по_щитам!L1964</f>
        <v>0</v>
      </c>
      <c r="J1959" s="14">
        <f>Разбивка_по_щитам!M1964</f>
        <v>0</v>
      </c>
      <c r="K1959" s="14">
        <f>Разбивка_по_щитам!N1964</f>
        <v>0</v>
      </c>
      <c r="L1959" s="14"/>
      <c r="M1959" s="14">
        <f>Разбивка_по_щитам!P1964</f>
        <v>0</v>
      </c>
      <c r="N1959" s="14"/>
    </row>
    <row r="1960" spans="2:14" x14ac:dyDescent="0.2">
      <c r="B1960" s="14">
        <f>Разбивка_по_щитам!B1965</f>
        <v>0</v>
      </c>
      <c r="C1960" s="14">
        <f>Разбивка_по_щитам!C1965</f>
        <v>0</v>
      </c>
      <c r="D1960" s="14">
        <f>Разбивка_по_щитам!F1965</f>
        <v>0</v>
      </c>
      <c r="E1960" s="14">
        <f>Разбивка_по_щитам!H1965</f>
        <v>0</v>
      </c>
      <c r="F1960" s="14">
        <f>Разбивка_по_щитам!I1965</f>
        <v>0</v>
      </c>
      <c r="G1960" s="14">
        <f>Разбивка_по_щитам!J1965</f>
        <v>0</v>
      </c>
      <c r="H1960" s="14">
        <f>Разбивка_по_щитам!K1965</f>
        <v>0</v>
      </c>
      <c r="I1960" s="14">
        <f>Разбивка_по_щитам!L1965</f>
        <v>0</v>
      </c>
      <c r="J1960" s="14">
        <f>Разбивка_по_щитам!M1965</f>
        <v>0</v>
      </c>
      <c r="K1960" s="14">
        <f>Разбивка_по_щитам!N1965</f>
        <v>0</v>
      </c>
      <c r="L1960" s="14"/>
      <c r="M1960" s="14">
        <f>Разбивка_по_щитам!P1965</f>
        <v>0</v>
      </c>
      <c r="N1960" s="14"/>
    </row>
    <row r="1961" spans="2:14" x14ac:dyDescent="0.2">
      <c r="B1961" s="14">
        <f>Разбивка_по_щитам!B1966</f>
        <v>0</v>
      </c>
      <c r="C1961" s="14">
        <f>Разбивка_по_щитам!C1966</f>
        <v>0</v>
      </c>
      <c r="D1961" s="14">
        <f>Разбивка_по_щитам!F1966</f>
        <v>0</v>
      </c>
      <c r="E1961" s="14">
        <f>Разбивка_по_щитам!H1966</f>
        <v>0</v>
      </c>
      <c r="F1961" s="14">
        <f>Разбивка_по_щитам!I1966</f>
        <v>0</v>
      </c>
      <c r="G1961" s="14">
        <f>Разбивка_по_щитам!J1966</f>
        <v>0</v>
      </c>
      <c r="H1961" s="14">
        <f>Разбивка_по_щитам!K1966</f>
        <v>0</v>
      </c>
      <c r="I1961" s="14">
        <f>Разбивка_по_щитам!L1966</f>
        <v>0</v>
      </c>
      <c r="J1961" s="14">
        <f>Разбивка_по_щитам!M1966</f>
        <v>0</v>
      </c>
      <c r="K1961" s="14">
        <f>Разбивка_по_щитам!N1966</f>
        <v>0</v>
      </c>
      <c r="L1961" s="14"/>
      <c r="M1961" s="14">
        <f>Разбивка_по_щитам!P1966</f>
        <v>0</v>
      </c>
      <c r="N1961" s="14"/>
    </row>
    <row r="1962" spans="2:14" x14ac:dyDescent="0.2">
      <c r="B1962" s="14">
        <f>Разбивка_по_щитам!B1967</f>
        <v>0</v>
      </c>
      <c r="C1962" s="14">
        <f>Разбивка_по_щитам!C1967</f>
        <v>0</v>
      </c>
      <c r="D1962" s="14">
        <f>Разбивка_по_щитам!F1967</f>
        <v>0</v>
      </c>
      <c r="E1962" s="14">
        <f>Разбивка_по_щитам!H1967</f>
        <v>0</v>
      </c>
      <c r="F1962" s="14">
        <f>Разбивка_по_щитам!I1967</f>
        <v>0</v>
      </c>
      <c r="G1962" s="14">
        <f>Разбивка_по_щитам!J1967</f>
        <v>0</v>
      </c>
      <c r="H1962" s="14">
        <f>Разбивка_по_щитам!K1967</f>
        <v>0</v>
      </c>
      <c r="I1962" s="14">
        <f>Разбивка_по_щитам!L1967</f>
        <v>0</v>
      </c>
      <c r="J1962" s="14">
        <f>Разбивка_по_щитам!M1967</f>
        <v>0</v>
      </c>
      <c r="K1962" s="14">
        <f>Разбивка_по_щитам!N1967</f>
        <v>0</v>
      </c>
      <c r="L1962" s="14"/>
      <c r="M1962" s="14">
        <f>Разбивка_по_щитам!P1967</f>
        <v>0</v>
      </c>
      <c r="N1962" s="14"/>
    </row>
    <row r="1963" spans="2:14" x14ac:dyDescent="0.2">
      <c r="B1963" s="14">
        <f>Разбивка_по_щитам!B1968</f>
        <v>0</v>
      </c>
      <c r="C1963" s="14">
        <f>Разбивка_по_щитам!C1968</f>
        <v>0</v>
      </c>
      <c r="D1963" s="14">
        <f>Разбивка_по_щитам!F1968</f>
        <v>0</v>
      </c>
      <c r="E1963" s="14">
        <f>Разбивка_по_щитам!H1968</f>
        <v>0</v>
      </c>
      <c r="F1963" s="14">
        <f>Разбивка_по_щитам!I1968</f>
        <v>0</v>
      </c>
      <c r="G1963" s="14">
        <f>Разбивка_по_щитам!J1968</f>
        <v>0</v>
      </c>
      <c r="H1963" s="14">
        <f>Разбивка_по_щитам!K1968</f>
        <v>0</v>
      </c>
      <c r="I1963" s="14">
        <f>Разбивка_по_щитам!L1968</f>
        <v>0</v>
      </c>
      <c r="J1963" s="14">
        <f>Разбивка_по_щитам!M1968</f>
        <v>0</v>
      </c>
      <c r="K1963" s="14">
        <f>Разбивка_по_щитам!N1968</f>
        <v>0</v>
      </c>
      <c r="L1963" s="14"/>
      <c r="M1963" s="14">
        <f>Разбивка_по_щитам!P1968</f>
        <v>0</v>
      </c>
      <c r="N1963" s="14"/>
    </row>
    <row r="1964" spans="2:14" x14ac:dyDescent="0.2">
      <c r="B1964" s="14">
        <f>Разбивка_по_щитам!B1969</f>
        <v>0</v>
      </c>
      <c r="C1964" s="14">
        <f>Разбивка_по_щитам!C1969</f>
        <v>0</v>
      </c>
      <c r="D1964" s="14">
        <f>Разбивка_по_щитам!F1969</f>
        <v>0</v>
      </c>
      <c r="E1964" s="14">
        <f>Разбивка_по_щитам!H1969</f>
        <v>0</v>
      </c>
      <c r="F1964" s="14">
        <f>Разбивка_по_щитам!I1969</f>
        <v>0</v>
      </c>
      <c r="G1964" s="14">
        <f>Разбивка_по_щитам!J1969</f>
        <v>0</v>
      </c>
      <c r="H1964" s="14">
        <f>Разбивка_по_щитам!K1969</f>
        <v>0</v>
      </c>
      <c r="I1964" s="14">
        <f>Разбивка_по_щитам!L1969</f>
        <v>0</v>
      </c>
      <c r="J1964" s="14">
        <f>Разбивка_по_щитам!M1969</f>
        <v>0</v>
      </c>
      <c r="K1964" s="14">
        <f>Разбивка_по_щитам!N1969</f>
        <v>0</v>
      </c>
      <c r="L1964" s="14"/>
      <c r="M1964" s="14">
        <f>Разбивка_по_щитам!P1969</f>
        <v>0</v>
      </c>
      <c r="N1964" s="14"/>
    </row>
    <row r="1965" spans="2:14" x14ac:dyDescent="0.2">
      <c r="B1965" s="14">
        <f>Разбивка_по_щитам!B1970</f>
        <v>0</v>
      </c>
      <c r="C1965" s="14">
        <f>Разбивка_по_щитам!C1970</f>
        <v>0</v>
      </c>
      <c r="D1965" s="14">
        <f>Разбивка_по_щитам!F1970</f>
        <v>0</v>
      </c>
      <c r="E1965" s="14">
        <f>Разбивка_по_щитам!H1970</f>
        <v>0</v>
      </c>
      <c r="F1965" s="14">
        <f>Разбивка_по_щитам!I1970</f>
        <v>0</v>
      </c>
      <c r="G1965" s="14">
        <f>Разбивка_по_щитам!J1970</f>
        <v>0</v>
      </c>
      <c r="H1965" s="14">
        <f>Разбивка_по_щитам!K1970</f>
        <v>0</v>
      </c>
      <c r="I1965" s="14">
        <f>Разбивка_по_щитам!L1970</f>
        <v>0</v>
      </c>
      <c r="J1965" s="14">
        <f>Разбивка_по_щитам!M1970</f>
        <v>0</v>
      </c>
      <c r="K1965" s="14">
        <f>Разбивка_по_щитам!N1970</f>
        <v>0</v>
      </c>
      <c r="L1965" s="14"/>
      <c r="M1965" s="14">
        <f>Разбивка_по_щитам!P1970</f>
        <v>0</v>
      </c>
      <c r="N1965" s="14"/>
    </row>
    <row r="1966" spans="2:14" x14ac:dyDescent="0.2">
      <c r="B1966" s="14">
        <f>Разбивка_по_щитам!B1971</f>
        <v>0</v>
      </c>
      <c r="C1966" s="14">
        <f>Разбивка_по_щитам!C1971</f>
        <v>0</v>
      </c>
      <c r="D1966" s="14">
        <f>Разбивка_по_щитам!F1971</f>
        <v>0</v>
      </c>
      <c r="E1966" s="14">
        <f>Разбивка_по_щитам!H1971</f>
        <v>0</v>
      </c>
      <c r="F1966" s="14">
        <f>Разбивка_по_щитам!I1971</f>
        <v>0</v>
      </c>
      <c r="G1966" s="14">
        <f>Разбивка_по_щитам!J1971</f>
        <v>0</v>
      </c>
      <c r="H1966" s="14">
        <f>Разбивка_по_щитам!K1971</f>
        <v>0</v>
      </c>
      <c r="I1966" s="14">
        <f>Разбивка_по_щитам!L1971</f>
        <v>0</v>
      </c>
      <c r="J1966" s="14">
        <f>Разбивка_по_щитам!M1971</f>
        <v>0</v>
      </c>
      <c r="K1966" s="14">
        <f>Разбивка_по_щитам!N1971</f>
        <v>0</v>
      </c>
      <c r="L1966" s="14"/>
      <c r="M1966" s="14">
        <f>Разбивка_по_щитам!P1971</f>
        <v>0</v>
      </c>
      <c r="N1966" s="14"/>
    </row>
    <row r="1967" spans="2:14" x14ac:dyDescent="0.2">
      <c r="B1967" s="14">
        <f>Разбивка_по_щитам!B1972</f>
        <v>0</v>
      </c>
      <c r="C1967" s="14">
        <f>Разбивка_по_щитам!C1972</f>
        <v>0</v>
      </c>
      <c r="D1967" s="14">
        <f>Разбивка_по_щитам!F1972</f>
        <v>0</v>
      </c>
      <c r="E1967" s="14">
        <f>Разбивка_по_щитам!H1972</f>
        <v>0</v>
      </c>
      <c r="F1967" s="14">
        <f>Разбивка_по_щитам!I1972</f>
        <v>0</v>
      </c>
      <c r="G1967" s="14">
        <f>Разбивка_по_щитам!J1972</f>
        <v>0</v>
      </c>
      <c r="H1967" s="14">
        <f>Разбивка_по_щитам!K1972</f>
        <v>0</v>
      </c>
      <c r="I1967" s="14">
        <f>Разбивка_по_щитам!L1972</f>
        <v>0</v>
      </c>
      <c r="J1967" s="14">
        <f>Разбивка_по_щитам!M1972</f>
        <v>0</v>
      </c>
      <c r="K1967" s="14">
        <f>Разбивка_по_щитам!N1972</f>
        <v>0</v>
      </c>
      <c r="L1967" s="14"/>
      <c r="M1967" s="14">
        <f>Разбивка_по_щитам!P1972</f>
        <v>0</v>
      </c>
      <c r="N1967" s="14"/>
    </row>
    <row r="1968" spans="2:14" x14ac:dyDescent="0.2">
      <c r="B1968" s="14">
        <f>Разбивка_по_щитам!B1973</f>
        <v>0</v>
      </c>
      <c r="C1968" s="14">
        <f>Разбивка_по_щитам!C1973</f>
        <v>0</v>
      </c>
      <c r="D1968" s="14">
        <f>Разбивка_по_щитам!F1973</f>
        <v>0</v>
      </c>
      <c r="E1968" s="14">
        <f>Разбивка_по_щитам!H1973</f>
        <v>0</v>
      </c>
      <c r="F1968" s="14">
        <f>Разбивка_по_щитам!I1973</f>
        <v>0</v>
      </c>
      <c r="G1968" s="14">
        <f>Разбивка_по_щитам!J1973</f>
        <v>0</v>
      </c>
      <c r="H1968" s="14">
        <f>Разбивка_по_щитам!K1973</f>
        <v>0</v>
      </c>
      <c r="I1968" s="14">
        <f>Разбивка_по_щитам!L1973</f>
        <v>0</v>
      </c>
      <c r="J1968" s="14">
        <f>Разбивка_по_щитам!M1973</f>
        <v>0</v>
      </c>
      <c r="K1968" s="14">
        <f>Разбивка_по_щитам!N1973</f>
        <v>0</v>
      </c>
      <c r="L1968" s="14"/>
      <c r="M1968" s="14">
        <f>Разбивка_по_щитам!P1973</f>
        <v>0</v>
      </c>
      <c r="N1968" s="14"/>
    </row>
    <row r="1969" spans="2:14" x14ac:dyDescent="0.2">
      <c r="B1969" s="14">
        <f>Разбивка_по_щитам!B1974</f>
        <v>0</v>
      </c>
      <c r="C1969" s="14">
        <f>Разбивка_по_щитам!C1974</f>
        <v>0</v>
      </c>
      <c r="D1969" s="14">
        <f>Разбивка_по_щитам!F1974</f>
        <v>0</v>
      </c>
      <c r="E1969" s="14">
        <f>Разбивка_по_щитам!H1974</f>
        <v>0</v>
      </c>
      <c r="F1969" s="14">
        <f>Разбивка_по_щитам!I1974</f>
        <v>0</v>
      </c>
      <c r="G1969" s="14">
        <f>Разбивка_по_щитам!J1974</f>
        <v>0</v>
      </c>
      <c r="H1969" s="14">
        <f>Разбивка_по_щитам!K1974</f>
        <v>0</v>
      </c>
      <c r="I1969" s="14">
        <f>Разбивка_по_щитам!L1974</f>
        <v>0</v>
      </c>
      <c r="J1969" s="14">
        <f>Разбивка_по_щитам!M1974</f>
        <v>0</v>
      </c>
      <c r="K1969" s="14">
        <f>Разбивка_по_щитам!N1974</f>
        <v>0</v>
      </c>
      <c r="L1969" s="14"/>
      <c r="M1969" s="14">
        <f>Разбивка_по_щитам!P1974</f>
        <v>0</v>
      </c>
      <c r="N1969" s="14"/>
    </row>
    <row r="1970" spans="2:14" x14ac:dyDescent="0.2">
      <c r="B1970" s="14">
        <f>Разбивка_по_щитам!B1975</f>
        <v>0</v>
      </c>
      <c r="C1970" s="14">
        <f>Разбивка_по_щитам!C1975</f>
        <v>0</v>
      </c>
      <c r="D1970" s="14">
        <f>Разбивка_по_щитам!F1975</f>
        <v>0</v>
      </c>
      <c r="E1970" s="14">
        <f>Разбивка_по_щитам!H1975</f>
        <v>0</v>
      </c>
      <c r="F1970" s="14">
        <f>Разбивка_по_щитам!I1975</f>
        <v>0</v>
      </c>
      <c r="G1970" s="14">
        <f>Разбивка_по_щитам!J1975</f>
        <v>0</v>
      </c>
      <c r="H1970" s="14">
        <f>Разбивка_по_щитам!K1975</f>
        <v>0</v>
      </c>
      <c r="I1970" s="14">
        <f>Разбивка_по_щитам!L1975</f>
        <v>0</v>
      </c>
      <c r="J1970" s="14">
        <f>Разбивка_по_щитам!M1975</f>
        <v>0</v>
      </c>
      <c r="K1970" s="14">
        <f>Разбивка_по_щитам!N1975</f>
        <v>0</v>
      </c>
      <c r="L1970" s="14"/>
      <c r="M1970" s="14">
        <f>Разбивка_по_щитам!P1975</f>
        <v>0</v>
      </c>
      <c r="N1970" s="14"/>
    </row>
    <row r="1971" spans="2:14" x14ac:dyDescent="0.2">
      <c r="B1971" s="14">
        <f>Разбивка_по_щитам!B1976</f>
        <v>0</v>
      </c>
      <c r="C1971" s="14">
        <f>Разбивка_по_щитам!C1976</f>
        <v>0</v>
      </c>
      <c r="D1971" s="14">
        <f>Разбивка_по_щитам!F1976</f>
        <v>0</v>
      </c>
      <c r="E1971" s="14">
        <f>Разбивка_по_щитам!H1976</f>
        <v>0</v>
      </c>
      <c r="F1971" s="14">
        <f>Разбивка_по_щитам!I1976</f>
        <v>0</v>
      </c>
      <c r="G1971" s="14">
        <f>Разбивка_по_щитам!J1976</f>
        <v>0</v>
      </c>
      <c r="H1971" s="14">
        <f>Разбивка_по_щитам!K1976</f>
        <v>0</v>
      </c>
      <c r="I1971" s="14">
        <f>Разбивка_по_щитам!L1976</f>
        <v>0</v>
      </c>
      <c r="J1971" s="14">
        <f>Разбивка_по_щитам!M1976</f>
        <v>0</v>
      </c>
      <c r="K1971" s="14">
        <f>Разбивка_по_щитам!N1976</f>
        <v>0</v>
      </c>
      <c r="L1971" s="14"/>
      <c r="M1971" s="14">
        <f>Разбивка_по_щитам!P1976</f>
        <v>0</v>
      </c>
      <c r="N1971" s="14"/>
    </row>
    <row r="1972" spans="2:14" x14ac:dyDescent="0.2">
      <c r="B1972" s="14">
        <f>Разбивка_по_щитам!B1977</f>
        <v>0</v>
      </c>
      <c r="C1972" s="14">
        <f>Разбивка_по_щитам!C1977</f>
        <v>0</v>
      </c>
      <c r="D1972" s="14">
        <f>Разбивка_по_щитам!F1977</f>
        <v>0</v>
      </c>
      <c r="E1972" s="14">
        <f>Разбивка_по_щитам!H1977</f>
        <v>0</v>
      </c>
      <c r="F1972" s="14">
        <f>Разбивка_по_щитам!I1977</f>
        <v>0</v>
      </c>
      <c r="G1972" s="14">
        <f>Разбивка_по_щитам!J1977</f>
        <v>0</v>
      </c>
      <c r="H1972" s="14">
        <f>Разбивка_по_щитам!K1977</f>
        <v>0</v>
      </c>
      <c r="I1972" s="14">
        <f>Разбивка_по_щитам!L1977</f>
        <v>0</v>
      </c>
      <c r="J1972" s="14">
        <f>Разбивка_по_щитам!M1977</f>
        <v>0</v>
      </c>
      <c r="K1972" s="14">
        <f>Разбивка_по_щитам!N1977</f>
        <v>0</v>
      </c>
      <c r="L1972" s="14"/>
      <c r="M1972" s="14">
        <f>Разбивка_по_щитам!P1977</f>
        <v>0</v>
      </c>
      <c r="N1972" s="14"/>
    </row>
    <row r="1973" spans="2:14" x14ac:dyDescent="0.2">
      <c r="B1973" s="14">
        <f>Разбивка_по_щитам!B1978</f>
        <v>0</v>
      </c>
      <c r="C1973" s="14">
        <f>Разбивка_по_щитам!C1978</f>
        <v>0</v>
      </c>
      <c r="D1973" s="14">
        <f>Разбивка_по_щитам!F1978</f>
        <v>0</v>
      </c>
      <c r="E1973" s="14">
        <f>Разбивка_по_щитам!H1978</f>
        <v>0</v>
      </c>
      <c r="F1973" s="14">
        <f>Разбивка_по_щитам!I1978</f>
        <v>0</v>
      </c>
      <c r="G1973" s="14">
        <f>Разбивка_по_щитам!J1978</f>
        <v>0</v>
      </c>
      <c r="H1973" s="14">
        <f>Разбивка_по_щитам!K1978</f>
        <v>0</v>
      </c>
      <c r="I1973" s="14">
        <f>Разбивка_по_щитам!L1978</f>
        <v>0</v>
      </c>
      <c r="J1973" s="14">
        <f>Разбивка_по_щитам!M1978</f>
        <v>0</v>
      </c>
      <c r="K1973" s="14">
        <f>Разбивка_по_щитам!N1978</f>
        <v>0</v>
      </c>
      <c r="L1973" s="14"/>
      <c r="M1973" s="14">
        <f>Разбивка_по_щитам!P1978</f>
        <v>0</v>
      </c>
      <c r="N1973" s="14"/>
    </row>
    <row r="1974" spans="2:14" x14ac:dyDescent="0.2">
      <c r="B1974" s="14">
        <f>Разбивка_по_щитам!B1979</f>
        <v>0</v>
      </c>
      <c r="C1974" s="14">
        <f>Разбивка_по_щитам!C1979</f>
        <v>0</v>
      </c>
      <c r="D1974" s="14">
        <f>Разбивка_по_щитам!F1979</f>
        <v>0</v>
      </c>
      <c r="E1974" s="14">
        <f>Разбивка_по_щитам!H1979</f>
        <v>0</v>
      </c>
      <c r="F1974" s="14">
        <f>Разбивка_по_щитам!I1979</f>
        <v>0</v>
      </c>
      <c r="G1974" s="14">
        <f>Разбивка_по_щитам!J1979</f>
        <v>0</v>
      </c>
      <c r="H1974" s="14">
        <f>Разбивка_по_щитам!K1979</f>
        <v>0</v>
      </c>
      <c r="I1974" s="14">
        <f>Разбивка_по_щитам!L1979</f>
        <v>0</v>
      </c>
      <c r="J1974" s="14">
        <f>Разбивка_по_щитам!M1979</f>
        <v>0</v>
      </c>
      <c r="K1974" s="14">
        <f>Разбивка_по_щитам!N1979</f>
        <v>0</v>
      </c>
      <c r="L1974" s="14"/>
      <c r="M1974" s="14">
        <f>Разбивка_по_щитам!P1979</f>
        <v>0</v>
      </c>
      <c r="N1974" s="14"/>
    </row>
    <row r="1975" spans="2:14" x14ac:dyDescent="0.2">
      <c r="B1975" s="14">
        <f>Разбивка_по_щитам!B1980</f>
        <v>0</v>
      </c>
      <c r="C1975" s="14">
        <f>Разбивка_по_щитам!C1980</f>
        <v>0</v>
      </c>
      <c r="D1975" s="14">
        <f>Разбивка_по_щитам!F1980</f>
        <v>0</v>
      </c>
      <c r="E1975" s="14">
        <f>Разбивка_по_щитам!H1980</f>
        <v>0</v>
      </c>
      <c r="F1975" s="14">
        <f>Разбивка_по_щитам!I1980</f>
        <v>0</v>
      </c>
      <c r="G1975" s="14">
        <f>Разбивка_по_щитам!J1980</f>
        <v>0</v>
      </c>
      <c r="H1975" s="14">
        <f>Разбивка_по_щитам!K1980</f>
        <v>0</v>
      </c>
      <c r="I1975" s="14">
        <f>Разбивка_по_щитам!L1980</f>
        <v>0</v>
      </c>
      <c r="J1975" s="14">
        <f>Разбивка_по_щитам!M1980</f>
        <v>0</v>
      </c>
      <c r="K1975" s="14">
        <f>Разбивка_по_щитам!N1980</f>
        <v>0</v>
      </c>
      <c r="L1975" s="14"/>
      <c r="M1975" s="14">
        <f>Разбивка_по_щитам!P1980</f>
        <v>0</v>
      </c>
      <c r="N1975" s="14"/>
    </row>
    <row r="1976" spans="2:14" x14ac:dyDescent="0.2">
      <c r="B1976" s="14">
        <f>Разбивка_по_щитам!B1981</f>
        <v>0</v>
      </c>
      <c r="C1976" s="14">
        <f>Разбивка_по_щитам!C1981</f>
        <v>0</v>
      </c>
      <c r="D1976" s="14">
        <f>Разбивка_по_щитам!F1981</f>
        <v>0</v>
      </c>
      <c r="E1976" s="14">
        <f>Разбивка_по_щитам!H1981</f>
        <v>0</v>
      </c>
      <c r="F1976" s="14">
        <f>Разбивка_по_щитам!I1981</f>
        <v>0</v>
      </c>
      <c r="G1976" s="14">
        <f>Разбивка_по_щитам!J1981</f>
        <v>0</v>
      </c>
      <c r="H1976" s="14">
        <f>Разбивка_по_щитам!K1981</f>
        <v>0</v>
      </c>
      <c r="I1976" s="14">
        <f>Разбивка_по_щитам!L1981</f>
        <v>0</v>
      </c>
      <c r="J1976" s="14">
        <f>Разбивка_по_щитам!M1981</f>
        <v>0</v>
      </c>
      <c r="K1976" s="14">
        <f>Разбивка_по_щитам!N1981</f>
        <v>0</v>
      </c>
      <c r="L1976" s="14"/>
      <c r="M1976" s="14">
        <f>Разбивка_по_щитам!P1981</f>
        <v>0</v>
      </c>
      <c r="N1976" s="14"/>
    </row>
    <row r="1977" spans="2:14" x14ac:dyDescent="0.2">
      <c r="B1977" s="14">
        <f>Разбивка_по_щитам!B1982</f>
        <v>0</v>
      </c>
      <c r="C1977" s="14">
        <f>Разбивка_по_щитам!C1982</f>
        <v>0</v>
      </c>
      <c r="D1977" s="14">
        <f>Разбивка_по_щитам!F1982</f>
        <v>0</v>
      </c>
      <c r="E1977" s="14">
        <f>Разбивка_по_щитам!H1982</f>
        <v>0</v>
      </c>
      <c r="F1977" s="14">
        <f>Разбивка_по_щитам!I1982</f>
        <v>0</v>
      </c>
      <c r="G1977" s="14">
        <f>Разбивка_по_щитам!J1982</f>
        <v>0</v>
      </c>
      <c r="H1977" s="14">
        <f>Разбивка_по_щитам!K1982</f>
        <v>0</v>
      </c>
      <c r="I1977" s="14">
        <f>Разбивка_по_щитам!L1982</f>
        <v>0</v>
      </c>
      <c r="J1977" s="14">
        <f>Разбивка_по_щитам!M1982</f>
        <v>0</v>
      </c>
      <c r="K1977" s="14">
        <f>Разбивка_по_щитам!N1982</f>
        <v>0</v>
      </c>
      <c r="L1977" s="14"/>
      <c r="M1977" s="14">
        <f>Разбивка_по_щитам!P1982</f>
        <v>0</v>
      </c>
      <c r="N1977" s="14"/>
    </row>
    <row r="1978" spans="2:14" x14ac:dyDescent="0.2">
      <c r="B1978" s="14">
        <f>Разбивка_по_щитам!B1983</f>
        <v>0</v>
      </c>
      <c r="C1978" s="14">
        <f>Разбивка_по_щитам!C1983</f>
        <v>0</v>
      </c>
      <c r="D1978" s="14">
        <f>Разбивка_по_щитам!F1983</f>
        <v>0</v>
      </c>
      <c r="E1978" s="14">
        <f>Разбивка_по_щитам!H1983</f>
        <v>0</v>
      </c>
      <c r="F1978" s="14">
        <f>Разбивка_по_щитам!I1983</f>
        <v>0</v>
      </c>
      <c r="G1978" s="14">
        <f>Разбивка_по_щитам!J1983</f>
        <v>0</v>
      </c>
      <c r="H1978" s="14">
        <f>Разбивка_по_щитам!K1983</f>
        <v>0</v>
      </c>
      <c r="I1978" s="14">
        <f>Разбивка_по_щитам!L1983</f>
        <v>0</v>
      </c>
      <c r="J1978" s="14">
        <f>Разбивка_по_щитам!M1983</f>
        <v>0</v>
      </c>
      <c r="K1978" s="14">
        <f>Разбивка_по_щитам!N1983</f>
        <v>0</v>
      </c>
      <c r="L1978" s="14"/>
      <c r="M1978" s="14">
        <f>Разбивка_по_щитам!P1983</f>
        <v>0</v>
      </c>
      <c r="N1978" s="14"/>
    </row>
    <row r="1979" spans="2:14" x14ac:dyDescent="0.2">
      <c r="B1979" s="14">
        <f>Разбивка_по_щитам!B1984</f>
        <v>0</v>
      </c>
      <c r="C1979" s="14">
        <f>Разбивка_по_щитам!C1984</f>
        <v>0</v>
      </c>
      <c r="D1979" s="14">
        <f>Разбивка_по_щитам!F1984</f>
        <v>0</v>
      </c>
      <c r="E1979" s="14">
        <f>Разбивка_по_щитам!H1984</f>
        <v>0</v>
      </c>
      <c r="F1979" s="14">
        <f>Разбивка_по_щитам!I1984</f>
        <v>0</v>
      </c>
      <c r="G1979" s="14">
        <f>Разбивка_по_щитам!J1984</f>
        <v>0</v>
      </c>
      <c r="H1979" s="14">
        <f>Разбивка_по_щитам!K1984</f>
        <v>0</v>
      </c>
      <c r="I1979" s="14">
        <f>Разбивка_по_щитам!L1984</f>
        <v>0</v>
      </c>
      <c r="J1979" s="14">
        <f>Разбивка_по_щитам!M1984</f>
        <v>0</v>
      </c>
      <c r="K1979" s="14">
        <f>Разбивка_по_щитам!N1984</f>
        <v>0</v>
      </c>
      <c r="L1979" s="14"/>
      <c r="M1979" s="14">
        <f>Разбивка_по_щитам!P1984</f>
        <v>0</v>
      </c>
      <c r="N1979" s="14"/>
    </row>
    <row r="1980" spans="2:14" x14ac:dyDescent="0.2">
      <c r="B1980" s="14">
        <f>Разбивка_по_щитам!B1985</f>
        <v>0</v>
      </c>
      <c r="C1980" s="14">
        <f>Разбивка_по_щитам!C1985</f>
        <v>0</v>
      </c>
      <c r="D1980" s="14">
        <f>Разбивка_по_щитам!F1985</f>
        <v>0</v>
      </c>
      <c r="E1980" s="14">
        <f>Разбивка_по_щитам!H1985</f>
        <v>0</v>
      </c>
      <c r="F1980" s="14">
        <f>Разбивка_по_щитам!I1985</f>
        <v>0</v>
      </c>
      <c r="G1980" s="14">
        <f>Разбивка_по_щитам!J1985</f>
        <v>0</v>
      </c>
      <c r="H1980" s="14">
        <f>Разбивка_по_щитам!K1985</f>
        <v>0</v>
      </c>
      <c r="I1980" s="14">
        <f>Разбивка_по_щитам!L1985</f>
        <v>0</v>
      </c>
      <c r="J1980" s="14">
        <f>Разбивка_по_щитам!M1985</f>
        <v>0</v>
      </c>
      <c r="K1980" s="14">
        <f>Разбивка_по_щитам!N1985</f>
        <v>0</v>
      </c>
      <c r="L1980" s="14"/>
      <c r="M1980" s="14">
        <f>Разбивка_по_щитам!P1985</f>
        <v>0</v>
      </c>
      <c r="N1980" s="14"/>
    </row>
    <row r="1981" spans="2:14" x14ac:dyDescent="0.2">
      <c r="B1981" s="14">
        <f>Разбивка_по_щитам!B1986</f>
        <v>0</v>
      </c>
      <c r="C1981" s="14">
        <f>Разбивка_по_щитам!C1986</f>
        <v>0</v>
      </c>
      <c r="D1981" s="14">
        <f>Разбивка_по_щитам!F1986</f>
        <v>0</v>
      </c>
      <c r="E1981" s="14">
        <f>Разбивка_по_щитам!H1986</f>
        <v>0</v>
      </c>
      <c r="F1981" s="14">
        <f>Разбивка_по_щитам!I1986</f>
        <v>0</v>
      </c>
      <c r="G1981" s="14">
        <f>Разбивка_по_щитам!J1986</f>
        <v>0</v>
      </c>
      <c r="H1981" s="14">
        <f>Разбивка_по_щитам!K1986</f>
        <v>0</v>
      </c>
      <c r="I1981" s="14">
        <f>Разбивка_по_щитам!L1986</f>
        <v>0</v>
      </c>
      <c r="J1981" s="14">
        <f>Разбивка_по_щитам!M1986</f>
        <v>0</v>
      </c>
      <c r="K1981" s="14">
        <f>Разбивка_по_щитам!N1986</f>
        <v>0</v>
      </c>
      <c r="L1981" s="14"/>
      <c r="M1981" s="14">
        <f>Разбивка_по_щитам!P1986</f>
        <v>0</v>
      </c>
      <c r="N1981" s="14"/>
    </row>
    <row r="1982" spans="2:14" x14ac:dyDescent="0.2">
      <c r="B1982" s="14">
        <f>Разбивка_по_щитам!B1987</f>
        <v>0</v>
      </c>
      <c r="C1982" s="14">
        <f>Разбивка_по_щитам!C1987</f>
        <v>0</v>
      </c>
      <c r="D1982" s="14">
        <f>Разбивка_по_щитам!F1987</f>
        <v>0</v>
      </c>
      <c r="E1982" s="14">
        <f>Разбивка_по_щитам!H1987</f>
        <v>0</v>
      </c>
      <c r="F1982" s="14">
        <f>Разбивка_по_щитам!I1987</f>
        <v>0</v>
      </c>
      <c r="G1982" s="14">
        <f>Разбивка_по_щитам!J1987</f>
        <v>0</v>
      </c>
      <c r="H1982" s="14">
        <f>Разбивка_по_щитам!K1987</f>
        <v>0</v>
      </c>
      <c r="I1982" s="14">
        <f>Разбивка_по_щитам!L1987</f>
        <v>0</v>
      </c>
      <c r="J1982" s="14">
        <f>Разбивка_по_щитам!M1987</f>
        <v>0</v>
      </c>
      <c r="K1982" s="14">
        <f>Разбивка_по_щитам!N1987</f>
        <v>0</v>
      </c>
      <c r="L1982" s="14"/>
      <c r="M1982" s="14">
        <f>Разбивка_по_щитам!P1987</f>
        <v>0</v>
      </c>
      <c r="N1982" s="14"/>
    </row>
    <row r="1983" spans="2:14" x14ac:dyDescent="0.2">
      <c r="B1983" s="14">
        <f>Разбивка_по_щитам!B1988</f>
        <v>0</v>
      </c>
      <c r="C1983" s="14">
        <f>Разбивка_по_щитам!C1988</f>
        <v>0</v>
      </c>
      <c r="D1983" s="14">
        <f>Разбивка_по_щитам!F1988</f>
        <v>0</v>
      </c>
      <c r="E1983" s="14">
        <f>Разбивка_по_щитам!H1988</f>
        <v>0</v>
      </c>
      <c r="F1983" s="14">
        <f>Разбивка_по_щитам!I1988</f>
        <v>0</v>
      </c>
      <c r="G1983" s="14">
        <f>Разбивка_по_щитам!J1988</f>
        <v>0</v>
      </c>
      <c r="H1983" s="14">
        <f>Разбивка_по_щитам!K1988</f>
        <v>0</v>
      </c>
      <c r="I1983" s="14">
        <f>Разбивка_по_щитам!L1988</f>
        <v>0</v>
      </c>
      <c r="J1983" s="14">
        <f>Разбивка_по_щитам!M1988</f>
        <v>0</v>
      </c>
      <c r="K1983" s="14">
        <f>Разбивка_по_щитам!N1988</f>
        <v>0</v>
      </c>
      <c r="L1983" s="14"/>
      <c r="M1983" s="14">
        <f>Разбивка_по_щитам!P1988</f>
        <v>0</v>
      </c>
      <c r="N1983" s="14"/>
    </row>
    <row r="1984" spans="2:14" x14ac:dyDescent="0.2">
      <c r="B1984" s="14">
        <f>Разбивка_по_щитам!B1989</f>
        <v>0</v>
      </c>
      <c r="C1984" s="14">
        <f>Разбивка_по_щитам!C1989</f>
        <v>0</v>
      </c>
      <c r="D1984" s="14">
        <f>Разбивка_по_щитам!F1989</f>
        <v>0</v>
      </c>
      <c r="E1984" s="14">
        <f>Разбивка_по_щитам!H1989</f>
        <v>0</v>
      </c>
      <c r="F1984" s="14">
        <f>Разбивка_по_щитам!I1989</f>
        <v>0</v>
      </c>
      <c r="G1984" s="14">
        <f>Разбивка_по_щитам!J1989</f>
        <v>0</v>
      </c>
      <c r="H1984" s="14">
        <f>Разбивка_по_щитам!K1989</f>
        <v>0</v>
      </c>
      <c r="I1984" s="14">
        <f>Разбивка_по_щитам!L1989</f>
        <v>0</v>
      </c>
      <c r="J1984" s="14">
        <f>Разбивка_по_щитам!M1989</f>
        <v>0</v>
      </c>
      <c r="K1984" s="14">
        <f>Разбивка_по_щитам!N1989</f>
        <v>0</v>
      </c>
      <c r="L1984" s="14"/>
      <c r="M1984" s="14">
        <f>Разбивка_по_щитам!P1989</f>
        <v>0</v>
      </c>
      <c r="N1984" s="14"/>
    </row>
    <row r="1985" spans="2:14" x14ac:dyDescent="0.2">
      <c r="B1985" s="14">
        <f>Разбивка_по_щитам!B1990</f>
        <v>0</v>
      </c>
      <c r="C1985" s="14">
        <f>Разбивка_по_щитам!C1990</f>
        <v>0</v>
      </c>
      <c r="D1985" s="14">
        <f>Разбивка_по_щитам!F1990</f>
        <v>0</v>
      </c>
      <c r="E1985" s="14">
        <f>Разбивка_по_щитам!H1990</f>
        <v>0</v>
      </c>
      <c r="F1985" s="14">
        <f>Разбивка_по_щитам!I1990</f>
        <v>0</v>
      </c>
      <c r="G1985" s="14">
        <f>Разбивка_по_щитам!J1990</f>
        <v>0</v>
      </c>
      <c r="H1985" s="14">
        <f>Разбивка_по_щитам!K1990</f>
        <v>0</v>
      </c>
      <c r="I1985" s="14">
        <f>Разбивка_по_щитам!L1990</f>
        <v>0</v>
      </c>
      <c r="J1985" s="14">
        <f>Разбивка_по_щитам!M1990</f>
        <v>0</v>
      </c>
      <c r="K1985" s="14">
        <f>Разбивка_по_щитам!N1990</f>
        <v>0</v>
      </c>
      <c r="L1985" s="14"/>
      <c r="M1985" s="14">
        <f>Разбивка_по_щитам!P1990</f>
        <v>0</v>
      </c>
      <c r="N1985" s="14"/>
    </row>
    <row r="1986" spans="2:14" x14ac:dyDescent="0.2">
      <c r="B1986" s="14">
        <f>Разбивка_по_щитам!B1991</f>
        <v>0</v>
      </c>
      <c r="C1986" s="14">
        <f>Разбивка_по_щитам!C1991</f>
        <v>0</v>
      </c>
      <c r="D1986" s="14">
        <f>Разбивка_по_щитам!F1991</f>
        <v>0</v>
      </c>
      <c r="E1986" s="14">
        <f>Разбивка_по_щитам!H1991</f>
        <v>0</v>
      </c>
      <c r="F1986" s="14">
        <f>Разбивка_по_щитам!I1991</f>
        <v>0</v>
      </c>
      <c r="G1986" s="14">
        <f>Разбивка_по_щитам!J1991</f>
        <v>0</v>
      </c>
      <c r="H1986" s="14">
        <f>Разбивка_по_щитам!K1991</f>
        <v>0</v>
      </c>
      <c r="I1986" s="14">
        <f>Разбивка_по_щитам!L1991</f>
        <v>0</v>
      </c>
      <c r="J1986" s="14">
        <f>Разбивка_по_щитам!M1991</f>
        <v>0</v>
      </c>
      <c r="K1986" s="14">
        <f>Разбивка_по_щитам!N1991</f>
        <v>0</v>
      </c>
      <c r="L1986" s="14"/>
      <c r="M1986" s="14">
        <f>Разбивка_по_щитам!P1991</f>
        <v>0</v>
      </c>
      <c r="N1986" s="14"/>
    </row>
    <row r="1987" spans="2:14" x14ac:dyDescent="0.2">
      <c r="B1987" s="14">
        <f>Разбивка_по_щитам!B1992</f>
        <v>0</v>
      </c>
      <c r="C1987" s="14">
        <f>Разбивка_по_щитам!C1992</f>
        <v>0</v>
      </c>
      <c r="D1987" s="14">
        <f>Разбивка_по_щитам!F1992</f>
        <v>0</v>
      </c>
      <c r="E1987" s="14">
        <f>Разбивка_по_щитам!H1992</f>
        <v>0</v>
      </c>
      <c r="F1987" s="14">
        <f>Разбивка_по_щитам!I1992</f>
        <v>0</v>
      </c>
      <c r="G1987" s="14">
        <f>Разбивка_по_щитам!J1992</f>
        <v>0</v>
      </c>
      <c r="H1987" s="14">
        <f>Разбивка_по_щитам!K1992</f>
        <v>0</v>
      </c>
      <c r="I1987" s="14">
        <f>Разбивка_по_щитам!L1992</f>
        <v>0</v>
      </c>
      <c r="J1987" s="14">
        <f>Разбивка_по_щитам!M1992</f>
        <v>0</v>
      </c>
      <c r="K1987" s="14">
        <f>Разбивка_по_щитам!N1992</f>
        <v>0</v>
      </c>
      <c r="L1987" s="14"/>
      <c r="M1987" s="14">
        <f>Разбивка_по_щитам!P1992</f>
        <v>0</v>
      </c>
      <c r="N1987" s="14"/>
    </row>
    <row r="1988" spans="2:14" x14ac:dyDescent="0.2">
      <c r="B1988" s="14">
        <f>Разбивка_по_щитам!B1993</f>
        <v>0</v>
      </c>
      <c r="C1988" s="14">
        <f>Разбивка_по_щитам!C1993</f>
        <v>0</v>
      </c>
      <c r="D1988" s="14">
        <f>Разбивка_по_щитам!F1993</f>
        <v>0</v>
      </c>
      <c r="E1988" s="14">
        <f>Разбивка_по_щитам!H1993</f>
        <v>0</v>
      </c>
      <c r="F1988" s="14">
        <f>Разбивка_по_щитам!I1993</f>
        <v>0</v>
      </c>
      <c r="G1988" s="14">
        <f>Разбивка_по_щитам!J1993</f>
        <v>0</v>
      </c>
      <c r="H1988" s="14">
        <f>Разбивка_по_щитам!K1993</f>
        <v>0</v>
      </c>
      <c r="I1988" s="14">
        <f>Разбивка_по_щитам!L1993</f>
        <v>0</v>
      </c>
      <c r="J1988" s="14">
        <f>Разбивка_по_щитам!M1993</f>
        <v>0</v>
      </c>
      <c r="K1988" s="14">
        <f>Разбивка_по_щитам!N1993</f>
        <v>0</v>
      </c>
      <c r="L1988" s="14"/>
      <c r="M1988" s="14">
        <f>Разбивка_по_щитам!P1993</f>
        <v>0</v>
      </c>
      <c r="N1988" s="14"/>
    </row>
    <row r="1989" spans="2:14" x14ac:dyDescent="0.2">
      <c r="B1989" s="14">
        <f>Разбивка_по_щитам!B1994</f>
        <v>0</v>
      </c>
      <c r="C1989" s="14">
        <f>Разбивка_по_щитам!C1994</f>
        <v>0</v>
      </c>
      <c r="D1989" s="14">
        <f>Разбивка_по_щитам!F1994</f>
        <v>0</v>
      </c>
      <c r="E1989" s="14">
        <f>Разбивка_по_щитам!H1994</f>
        <v>0</v>
      </c>
      <c r="F1989" s="14">
        <f>Разбивка_по_щитам!I1994</f>
        <v>0</v>
      </c>
      <c r="G1989" s="14">
        <f>Разбивка_по_щитам!J1994</f>
        <v>0</v>
      </c>
      <c r="H1989" s="14">
        <f>Разбивка_по_щитам!K1994</f>
        <v>0</v>
      </c>
      <c r="I1989" s="14">
        <f>Разбивка_по_щитам!L1994</f>
        <v>0</v>
      </c>
      <c r="J1989" s="14">
        <f>Разбивка_по_щитам!M1994</f>
        <v>0</v>
      </c>
      <c r="K1989" s="14">
        <f>Разбивка_по_щитам!N1994</f>
        <v>0</v>
      </c>
      <c r="L1989" s="14"/>
      <c r="M1989" s="14">
        <f>Разбивка_по_щитам!P1994</f>
        <v>0</v>
      </c>
      <c r="N1989" s="14"/>
    </row>
    <row r="1990" spans="2:14" x14ac:dyDescent="0.2">
      <c r="B1990" s="14">
        <f>Разбивка_по_щитам!B1995</f>
        <v>0</v>
      </c>
      <c r="C1990" s="14">
        <f>Разбивка_по_щитам!C1995</f>
        <v>0</v>
      </c>
      <c r="D1990" s="14">
        <f>Разбивка_по_щитам!F1995</f>
        <v>0</v>
      </c>
      <c r="E1990" s="14">
        <f>Разбивка_по_щитам!H1995</f>
        <v>0</v>
      </c>
      <c r="F1990" s="14">
        <f>Разбивка_по_щитам!I1995</f>
        <v>0</v>
      </c>
      <c r="G1990" s="14">
        <f>Разбивка_по_щитам!J1995</f>
        <v>0</v>
      </c>
      <c r="H1990" s="14">
        <f>Разбивка_по_щитам!K1995</f>
        <v>0</v>
      </c>
      <c r="I1990" s="14">
        <f>Разбивка_по_щитам!L1995</f>
        <v>0</v>
      </c>
      <c r="J1990" s="14">
        <f>Разбивка_по_щитам!M1995</f>
        <v>0</v>
      </c>
      <c r="K1990" s="14">
        <f>Разбивка_по_щитам!N1995</f>
        <v>0</v>
      </c>
      <c r="L1990" s="14"/>
      <c r="M1990" s="14">
        <f>Разбивка_по_щитам!P1995</f>
        <v>0</v>
      </c>
      <c r="N1990" s="14"/>
    </row>
    <row r="1991" spans="2:14" x14ac:dyDescent="0.2">
      <c r="B1991" s="14">
        <f>Разбивка_по_щитам!B1996</f>
        <v>0</v>
      </c>
      <c r="C1991" s="14">
        <f>Разбивка_по_щитам!C1996</f>
        <v>0</v>
      </c>
      <c r="D1991" s="14">
        <f>Разбивка_по_щитам!F1996</f>
        <v>0</v>
      </c>
      <c r="E1991" s="14">
        <f>Разбивка_по_щитам!H1996</f>
        <v>0</v>
      </c>
      <c r="F1991" s="14">
        <f>Разбивка_по_щитам!I1996</f>
        <v>0</v>
      </c>
      <c r="G1991" s="14">
        <f>Разбивка_по_щитам!J1996</f>
        <v>0</v>
      </c>
      <c r="H1991" s="14">
        <f>Разбивка_по_щитам!K1996</f>
        <v>0</v>
      </c>
      <c r="I1991" s="14">
        <f>Разбивка_по_щитам!L1996</f>
        <v>0</v>
      </c>
      <c r="J1991" s="14">
        <f>Разбивка_по_щитам!M1996</f>
        <v>0</v>
      </c>
      <c r="K1991" s="14">
        <f>Разбивка_по_щитам!N1996</f>
        <v>0</v>
      </c>
      <c r="L1991" s="14"/>
      <c r="M1991" s="14">
        <f>Разбивка_по_щитам!P1996</f>
        <v>0</v>
      </c>
      <c r="N1991" s="14"/>
    </row>
    <row r="1992" spans="2:14" x14ac:dyDescent="0.2">
      <c r="B1992" s="14">
        <f>Разбивка_по_щитам!B1997</f>
        <v>0</v>
      </c>
      <c r="C1992" s="14">
        <f>Разбивка_по_щитам!C1997</f>
        <v>0</v>
      </c>
      <c r="D1992" s="14">
        <f>Разбивка_по_щитам!F1997</f>
        <v>0</v>
      </c>
      <c r="E1992" s="14">
        <f>Разбивка_по_щитам!H1997</f>
        <v>0</v>
      </c>
      <c r="F1992" s="14">
        <f>Разбивка_по_щитам!I1997</f>
        <v>0</v>
      </c>
      <c r="G1992" s="14">
        <f>Разбивка_по_щитам!J1997</f>
        <v>0</v>
      </c>
      <c r="H1992" s="14">
        <f>Разбивка_по_щитам!K1997</f>
        <v>0</v>
      </c>
      <c r="I1992" s="14">
        <f>Разбивка_по_щитам!L1997</f>
        <v>0</v>
      </c>
      <c r="J1992" s="14">
        <f>Разбивка_по_щитам!M1997</f>
        <v>0</v>
      </c>
      <c r="K1992" s="14">
        <f>Разбивка_по_щитам!N1997</f>
        <v>0</v>
      </c>
      <c r="L1992" s="14"/>
      <c r="M1992" s="14">
        <f>Разбивка_по_щитам!P1997</f>
        <v>0</v>
      </c>
      <c r="N1992" s="14"/>
    </row>
    <row r="1993" spans="2:14" x14ac:dyDescent="0.2">
      <c r="B1993" s="14">
        <f>Разбивка_по_щитам!B1998</f>
        <v>0</v>
      </c>
      <c r="C1993" s="14">
        <f>Разбивка_по_щитам!C1998</f>
        <v>0</v>
      </c>
      <c r="D1993" s="14">
        <f>Разбивка_по_щитам!F1998</f>
        <v>0</v>
      </c>
      <c r="E1993" s="14">
        <f>Разбивка_по_щитам!H1998</f>
        <v>0</v>
      </c>
      <c r="F1993" s="14">
        <f>Разбивка_по_щитам!I1998</f>
        <v>0</v>
      </c>
      <c r="G1993" s="14">
        <f>Разбивка_по_щитам!J1998</f>
        <v>0</v>
      </c>
      <c r="H1993" s="14">
        <f>Разбивка_по_щитам!K1998</f>
        <v>0</v>
      </c>
      <c r="I1993" s="14">
        <f>Разбивка_по_щитам!L1998</f>
        <v>0</v>
      </c>
      <c r="J1993" s="14">
        <f>Разбивка_по_щитам!M1998</f>
        <v>0</v>
      </c>
      <c r="K1993" s="14">
        <f>Разбивка_по_щитам!N1998</f>
        <v>0</v>
      </c>
      <c r="L1993" s="14"/>
      <c r="M1993" s="14">
        <f>Разбивка_по_щитам!P1998</f>
        <v>0</v>
      </c>
      <c r="N1993" s="14"/>
    </row>
    <row r="1994" spans="2:14" x14ac:dyDescent="0.2">
      <c r="B1994" s="14">
        <f>Разбивка_по_щитам!B1999</f>
        <v>0</v>
      </c>
      <c r="C1994" s="14">
        <f>Разбивка_по_щитам!C1999</f>
        <v>0</v>
      </c>
      <c r="D1994" s="14">
        <f>Разбивка_по_щитам!F1999</f>
        <v>0</v>
      </c>
      <c r="E1994" s="14">
        <f>Разбивка_по_щитам!H1999</f>
        <v>0</v>
      </c>
      <c r="F1994" s="14">
        <f>Разбивка_по_щитам!I1999</f>
        <v>0</v>
      </c>
      <c r="G1994" s="14">
        <f>Разбивка_по_щитам!J1999</f>
        <v>0</v>
      </c>
      <c r="H1994" s="14">
        <f>Разбивка_по_щитам!K1999</f>
        <v>0</v>
      </c>
      <c r="I1994" s="14">
        <f>Разбивка_по_щитам!L1999</f>
        <v>0</v>
      </c>
      <c r="J1994" s="14">
        <f>Разбивка_по_щитам!M1999</f>
        <v>0</v>
      </c>
      <c r="K1994" s="14">
        <f>Разбивка_по_щитам!N1999</f>
        <v>0</v>
      </c>
      <c r="L1994" s="14"/>
      <c r="M1994" s="14">
        <f>Разбивка_по_щитам!P1999</f>
        <v>0</v>
      </c>
      <c r="N1994" s="14"/>
    </row>
    <row r="1995" spans="2:14" x14ac:dyDescent="0.2">
      <c r="B1995" s="14">
        <f>Разбивка_по_щитам!B2000</f>
        <v>0</v>
      </c>
      <c r="C1995" s="14">
        <f>Разбивка_по_щитам!C2000</f>
        <v>0</v>
      </c>
      <c r="D1995" s="14">
        <f>Разбивка_по_щитам!F2000</f>
        <v>0</v>
      </c>
      <c r="E1995" s="14">
        <f>Разбивка_по_щитам!H2000</f>
        <v>0</v>
      </c>
      <c r="F1995" s="14">
        <f>Разбивка_по_щитам!I2000</f>
        <v>0</v>
      </c>
      <c r="G1995" s="14">
        <f>Разбивка_по_щитам!J2000</f>
        <v>0</v>
      </c>
      <c r="H1995" s="14">
        <f>Разбивка_по_щитам!K2000</f>
        <v>0</v>
      </c>
      <c r="I1995" s="14">
        <f>Разбивка_по_щитам!L2000</f>
        <v>0</v>
      </c>
      <c r="J1995" s="14">
        <f>Разбивка_по_щитам!M2000</f>
        <v>0</v>
      </c>
      <c r="K1995" s="14">
        <f>Разбивка_по_щитам!N2000</f>
        <v>0</v>
      </c>
      <c r="L1995" s="14"/>
      <c r="M1995" s="14">
        <f>Разбивка_по_щитам!P2000</f>
        <v>0</v>
      </c>
      <c r="N1995" s="14"/>
    </row>
    <row r="1996" spans="2:14" x14ac:dyDescent="0.2">
      <c r="B1996" s="14">
        <f>Разбивка_по_щитам!B2001</f>
        <v>0</v>
      </c>
      <c r="C1996" s="14">
        <f>Разбивка_по_щитам!C2001</f>
        <v>0</v>
      </c>
      <c r="D1996" s="14">
        <f>Разбивка_по_щитам!F2001</f>
        <v>0</v>
      </c>
      <c r="E1996" s="14">
        <f>Разбивка_по_щитам!H2001</f>
        <v>0</v>
      </c>
      <c r="F1996" s="14">
        <f>Разбивка_по_щитам!I2001</f>
        <v>0</v>
      </c>
      <c r="G1996" s="14">
        <f>Разбивка_по_щитам!J2001</f>
        <v>0</v>
      </c>
      <c r="H1996" s="14">
        <f>Разбивка_по_щитам!K2001</f>
        <v>0</v>
      </c>
      <c r="I1996" s="14">
        <f>Разбивка_по_щитам!L2001</f>
        <v>0</v>
      </c>
      <c r="J1996" s="14">
        <f>Разбивка_по_щитам!M2001</f>
        <v>0</v>
      </c>
      <c r="K1996" s="14">
        <f>Разбивка_по_щитам!N2001</f>
        <v>0</v>
      </c>
      <c r="L1996" s="14"/>
      <c r="M1996" s="14">
        <f>Разбивка_по_щитам!P2001</f>
        <v>0</v>
      </c>
      <c r="N1996" s="14"/>
    </row>
    <row r="1997" spans="2:14" x14ac:dyDescent="0.2">
      <c r="B1997" s="14">
        <f>Разбивка_по_щитам!B2002</f>
        <v>0</v>
      </c>
      <c r="C1997" s="14">
        <f>Разбивка_по_щитам!C2002</f>
        <v>0</v>
      </c>
      <c r="D1997" s="14">
        <f>Разбивка_по_щитам!F2002</f>
        <v>0</v>
      </c>
      <c r="E1997" s="14">
        <f>Разбивка_по_щитам!H2002</f>
        <v>0</v>
      </c>
      <c r="F1997" s="14">
        <f>Разбивка_по_щитам!I2002</f>
        <v>0</v>
      </c>
      <c r="G1997" s="14">
        <f>Разбивка_по_щитам!J2002</f>
        <v>0</v>
      </c>
      <c r="H1997" s="14">
        <f>Разбивка_по_щитам!K2002</f>
        <v>0</v>
      </c>
      <c r="I1997" s="14">
        <f>Разбивка_по_щитам!L2002</f>
        <v>0</v>
      </c>
      <c r="J1997" s="14">
        <f>Разбивка_по_щитам!M2002</f>
        <v>0</v>
      </c>
      <c r="K1997" s="14">
        <f>Разбивка_по_щитам!N2002</f>
        <v>0</v>
      </c>
      <c r="L1997" s="14"/>
      <c r="M1997" s="14">
        <f>Разбивка_по_щитам!P2002</f>
        <v>0</v>
      </c>
      <c r="N1997" s="14"/>
    </row>
    <row r="1998" spans="2:14" x14ac:dyDescent="0.2">
      <c r="B1998" s="14">
        <f>Разбивка_по_щитам!B2003</f>
        <v>0</v>
      </c>
      <c r="C1998" s="14">
        <f>Разбивка_по_щитам!C2003</f>
        <v>0</v>
      </c>
      <c r="D1998" s="14">
        <f>Разбивка_по_щитам!F2003</f>
        <v>0</v>
      </c>
      <c r="E1998" s="14">
        <f>Разбивка_по_щитам!H2003</f>
        <v>0</v>
      </c>
      <c r="F1998" s="14">
        <f>Разбивка_по_щитам!I2003</f>
        <v>0</v>
      </c>
      <c r="G1998" s="14">
        <f>Разбивка_по_щитам!J2003</f>
        <v>0</v>
      </c>
      <c r="H1998" s="14">
        <f>Разбивка_по_щитам!K2003</f>
        <v>0</v>
      </c>
      <c r="I1998" s="14">
        <f>Разбивка_по_щитам!L2003</f>
        <v>0</v>
      </c>
      <c r="J1998" s="14">
        <f>Разбивка_по_щитам!M2003</f>
        <v>0</v>
      </c>
      <c r="K1998" s="14">
        <f>Разбивка_по_щитам!N2003</f>
        <v>0</v>
      </c>
      <c r="L1998" s="14"/>
      <c r="M1998" s="14">
        <f>Разбивка_по_щитам!P2003</f>
        <v>0</v>
      </c>
      <c r="N1998" s="14"/>
    </row>
    <row r="1999" spans="2:14" x14ac:dyDescent="0.2">
      <c r="B1999" s="14">
        <f>Разбивка_по_щитам!B2004</f>
        <v>0</v>
      </c>
      <c r="C1999" s="14">
        <f>Разбивка_по_щитам!C2004</f>
        <v>0</v>
      </c>
      <c r="D1999" s="14">
        <f>Разбивка_по_щитам!F2004</f>
        <v>0</v>
      </c>
      <c r="E1999" s="14">
        <f>Разбивка_по_щитам!H2004</f>
        <v>0</v>
      </c>
      <c r="F1999" s="14">
        <f>Разбивка_по_щитам!I2004</f>
        <v>0</v>
      </c>
      <c r="G1999" s="14">
        <f>Разбивка_по_щитам!J2004</f>
        <v>0</v>
      </c>
      <c r="H1999" s="14">
        <f>Разбивка_по_щитам!K2004</f>
        <v>0</v>
      </c>
      <c r="I1999" s="14">
        <f>Разбивка_по_щитам!L2004</f>
        <v>0</v>
      </c>
      <c r="J1999" s="14">
        <f>Разбивка_по_щитам!M2004</f>
        <v>0</v>
      </c>
      <c r="K1999" s="14">
        <f>Разбивка_по_щитам!N2004</f>
        <v>0</v>
      </c>
      <c r="L1999" s="14"/>
      <c r="M1999" s="14">
        <f>Разбивка_по_щитам!P2004</f>
        <v>0</v>
      </c>
      <c r="N1999" s="14"/>
    </row>
    <row r="2000" spans="2:14" x14ac:dyDescent="0.2">
      <c r="B2000" s="14">
        <f>Разбивка_по_щитам!B2005</f>
        <v>0</v>
      </c>
      <c r="C2000" s="14">
        <f>Разбивка_по_щитам!C2005</f>
        <v>0</v>
      </c>
      <c r="D2000" s="14">
        <f>Разбивка_по_щитам!F2005</f>
        <v>0</v>
      </c>
      <c r="E2000" s="14">
        <f>Разбивка_по_щитам!H2005</f>
        <v>0</v>
      </c>
      <c r="F2000" s="14">
        <f>Разбивка_по_щитам!I2005</f>
        <v>0</v>
      </c>
      <c r="G2000" s="14">
        <f>Разбивка_по_щитам!J2005</f>
        <v>0</v>
      </c>
      <c r="H2000" s="14">
        <f>Разбивка_по_щитам!K2005</f>
        <v>0</v>
      </c>
      <c r="I2000" s="14">
        <f>Разбивка_по_щитам!L2005</f>
        <v>0</v>
      </c>
      <c r="J2000" s="14">
        <f>Разбивка_по_щитам!M2005</f>
        <v>0</v>
      </c>
      <c r="K2000" s="14">
        <f>Разбивка_по_щитам!N2005</f>
        <v>0</v>
      </c>
      <c r="L2000" s="14"/>
      <c r="M2000" s="14">
        <f>Разбивка_по_щитам!P2005</f>
        <v>0</v>
      </c>
      <c r="N2000" s="14"/>
    </row>
    <row r="2001" spans="2:14" x14ac:dyDescent="0.2">
      <c r="B2001" s="14">
        <f>Разбивка_по_щитам!B2006</f>
        <v>0</v>
      </c>
      <c r="C2001" s="14">
        <f>Разбивка_по_щитам!C2006</f>
        <v>0</v>
      </c>
      <c r="D2001" s="14">
        <f>Разбивка_по_щитам!F2006</f>
        <v>0</v>
      </c>
      <c r="E2001" s="14">
        <f>Разбивка_по_щитам!H2006</f>
        <v>0</v>
      </c>
      <c r="F2001" s="14">
        <f>Разбивка_по_щитам!I2006</f>
        <v>0</v>
      </c>
      <c r="G2001" s="14">
        <f>Разбивка_по_щитам!J2006</f>
        <v>0</v>
      </c>
      <c r="H2001" s="14">
        <f>Разбивка_по_щитам!K2006</f>
        <v>0</v>
      </c>
      <c r="I2001" s="14">
        <f>Разбивка_по_щитам!L2006</f>
        <v>0</v>
      </c>
      <c r="J2001" s="14">
        <f>Разбивка_по_щитам!M2006</f>
        <v>0</v>
      </c>
      <c r="K2001" s="14">
        <f>Разбивка_по_щитам!N2006</f>
        <v>0</v>
      </c>
      <c r="L2001" s="14"/>
      <c r="M2001" s="14">
        <f>Разбивка_по_щитам!P2006</f>
        <v>0</v>
      </c>
      <c r="N2001" s="14"/>
    </row>
    <row r="2002" spans="2:14" x14ac:dyDescent="0.2">
      <c r="B2002" s="14">
        <f>Разбивка_по_щитам!B2007</f>
        <v>0</v>
      </c>
      <c r="C2002" s="14">
        <f>Разбивка_по_щитам!C2007</f>
        <v>0</v>
      </c>
      <c r="D2002" s="14">
        <f>Разбивка_по_щитам!F2007</f>
        <v>0</v>
      </c>
      <c r="E2002" s="14">
        <f>Разбивка_по_щитам!H2007</f>
        <v>0</v>
      </c>
      <c r="F2002" s="14">
        <f>Разбивка_по_щитам!I2007</f>
        <v>0</v>
      </c>
      <c r="G2002" s="14">
        <f>Разбивка_по_щитам!J2007</f>
        <v>0</v>
      </c>
      <c r="H2002" s="14">
        <f>Разбивка_по_щитам!K2007</f>
        <v>0</v>
      </c>
      <c r="I2002" s="14">
        <f>Разбивка_по_щитам!L2007</f>
        <v>0</v>
      </c>
      <c r="J2002" s="14">
        <f>Разбивка_по_щитам!M2007</f>
        <v>0</v>
      </c>
      <c r="K2002" s="14">
        <f>Разбивка_по_щитам!N2007</f>
        <v>0</v>
      </c>
      <c r="L2002" s="14"/>
      <c r="M2002" s="14">
        <f>Разбивка_по_щитам!P2007</f>
        <v>0</v>
      </c>
      <c r="N2002" s="14"/>
    </row>
    <row r="2003" spans="2:14" x14ac:dyDescent="0.2">
      <c r="B2003" s="14">
        <f>Разбивка_по_щитам!B2008</f>
        <v>0</v>
      </c>
      <c r="C2003" s="14">
        <f>Разбивка_по_щитам!C2008</f>
        <v>0</v>
      </c>
      <c r="D2003" s="14">
        <f>Разбивка_по_щитам!F2008</f>
        <v>0</v>
      </c>
      <c r="E2003" s="14">
        <f>Разбивка_по_щитам!H2008</f>
        <v>0</v>
      </c>
      <c r="F2003" s="14">
        <f>Разбивка_по_щитам!I2008</f>
        <v>0</v>
      </c>
      <c r="G2003" s="14">
        <f>Разбивка_по_щитам!J2008</f>
        <v>0</v>
      </c>
      <c r="H2003" s="14">
        <f>Разбивка_по_щитам!K2008</f>
        <v>0</v>
      </c>
      <c r="I2003" s="14">
        <f>Разбивка_по_щитам!L2008</f>
        <v>0</v>
      </c>
      <c r="J2003" s="14">
        <f>Разбивка_по_щитам!M2008</f>
        <v>0</v>
      </c>
      <c r="K2003" s="14">
        <f>Разбивка_по_щитам!N2008</f>
        <v>0</v>
      </c>
      <c r="L2003" s="14"/>
      <c r="M2003" s="14">
        <f>Разбивка_по_щитам!P2008</f>
        <v>0</v>
      </c>
      <c r="N2003" s="14"/>
    </row>
    <row r="2004" spans="2:14" x14ac:dyDescent="0.2">
      <c r="B2004" s="14">
        <f>Разбивка_по_щитам!B2009</f>
        <v>0</v>
      </c>
      <c r="C2004" s="14">
        <f>Разбивка_по_щитам!C2009</f>
        <v>0</v>
      </c>
      <c r="D2004" s="14">
        <f>Разбивка_по_щитам!F2009</f>
        <v>0</v>
      </c>
      <c r="E2004" s="14">
        <f>Разбивка_по_щитам!H2009</f>
        <v>0</v>
      </c>
      <c r="F2004" s="14">
        <f>Разбивка_по_щитам!I2009</f>
        <v>0</v>
      </c>
      <c r="G2004" s="14">
        <f>Разбивка_по_щитам!J2009</f>
        <v>0</v>
      </c>
      <c r="H2004" s="14">
        <f>Разбивка_по_щитам!K2009</f>
        <v>0</v>
      </c>
      <c r="I2004" s="14">
        <f>Разбивка_по_щитам!L2009</f>
        <v>0</v>
      </c>
      <c r="J2004" s="14">
        <f>Разбивка_по_щитам!M2009</f>
        <v>0</v>
      </c>
      <c r="K2004" s="14">
        <f>Разбивка_по_щитам!N2009</f>
        <v>0</v>
      </c>
      <c r="L2004" s="14"/>
      <c r="M2004" s="14">
        <f>Разбивка_по_щитам!P2009</f>
        <v>0</v>
      </c>
      <c r="N2004" s="14"/>
    </row>
    <row r="2005" spans="2:14" x14ac:dyDescent="0.2">
      <c r="B2005" s="14">
        <f>Разбивка_по_щитам!B2010</f>
        <v>0</v>
      </c>
      <c r="C2005" s="14">
        <f>Разбивка_по_щитам!C2010</f>
        <v>0</v>
      </c>
      <c r="D2005" s="14">
        <f>Разбивка_по_щитам!F2010</f>
        <v>0</v>
      </c>
      <c r="E2005" s="14">
        <f>Разбивка_по_щитам!H2010</f>
        <v>0</v>
      </c>
      <c r="F2005" s="14">
        <f>Разбивка_по_щитам!I2010</f>
        <v>0</v>
      </c>
      <c r="G2005" s="14">
        <f>Разбивка_по_щитам!J2010</f>
        <v>0</v>
      </c>
      <c r="H2005" s="14">
        <f>Разбивка_по_щитам!K2010</f>
        <v>0</v>
      </c>
      <c r="I2005" s="14">
        <f>Разбивка_по_щитам!L2010</f>
        <v>0</v>
      </c>
      <c r="J2005" s="14">
        <f>Разбивка_по_щитам!M2010</f>
        <v>0</v>
      </c>
      <c r="K2005" s="14">
        <f>Разбивка_по_щитам!N2010</f>
        <v>0</v>
      </c>
      <c r="L2005" s="14"/>
      <c r="M2005" s="14">
        <f>Разбивка_по_щитам!P2010</f>
        <v>0</v>
      </c>
      <c r="N2005" s="14"/>
    </row>
    <row r="2006" spans="2:14" x14ac:dyDescent="0.2">
      <c r="B2006" s="14">
        <f>Разбивка_по_щитам!B2011</f>
        <v>0</v>
      </c>
      <c r="C2006" s="14">
        <f>Разбивка_по_щитам!C2011</f>
        <v>0</v>
      </c>
      <c r="D2006" s="14">
        <f>Разбивка_по_щитам!F2011</f>
        <v>0</v>
      </c>
      <c r="E2006" s="14">
        <f>Разбивка_по_щитам!H2011</f>
        <v>0</v>
      </c>
      <c r="F2006" s="14">
        <f>Разбивка_по_щитам!I2011</f>
        <v>0</v>
      </c>
      <c r="G2006" s="14">
        <f>Разбивка_по_щитам!J2011</f>
        <v>0</v>
      </c>
      <c r="H2006" s="14">
        <f>Разбивка_по_щитам!K2011</f>
        <v>0</v>
      </c>
      <c r="I2006" s="14">
        <f>Разбивка_по_щитам!L2011</f>
        <v>0</v>
      </c>
      <c r="J2006" s="14">
        <f>Разбивка_по_щитам!M2011</f>
        <v>0</v>
      </c>
      <c r="K2006" s="14">
        <f>Разбивка_по_щитам!N2011</f>
        <v>0</v>
      </c>
      <c r="L2006" s="14"/>
      <c r="M2006" s="14">
        <f>Разбивка_по_щитам!P2011</f>
        <v>0</v>
      </c>
      <c r="N2006" s="14"/>
    </row>
    <row r="2007" spans="2:14" x14ac:dyDescent="0.2">
      <c r="B2007" s="14">
        <f>Разбивка_по_щитам!B2012</f>
        <v>0</v>
      </c>
      <c r="C2007" s="14">
        <f>Разбивка_по_щитам!C2012</f>
        <v>0</v>
      </c>
      <c r="D2007" s="14">
        <f>Разбивка_по_щитам!F2012</f>
        <v>0</v>
      </c>
      <c r="E2007" s="14">
        <f>Разбивка_по_щитам!H2012</f>
        <v>0</v>
      </c>
      <c r="F2007" s="14">
        <f>Разбивка_по_щитам!I2012</f>
        <v>0</v>
      </c>
      <c r="G2007" s="14">
        <f>Разбивка_по_щитам!J2012</f>
        <v>0</v>
      </c>
      <c r="H2007" s="14">
        <f>Разбивка_по_щитам!K2012</f>
        <v>0</v>
      </c>
      <c r="I2007" s="14">
        <f>Разбивка_по_щитам!L2012</f>
        <v>0</v>
      </c>
      <c r="J2007" s="14">
        <f>Разбивка_по_щитам!M2012</f>
        <v>0</v>
      </c>
      <c r="K2007" s="14">
        <f>Разбивка_по_щитам!N2012</f>
        <v>0</v>
      </c>
      <c r="L2007" s="14"/>
      <c r="M2007" s="14">
        <f>Разбивка_по_щитам!P2012</f>
        <v>0</v>
      </c>
      <c r="N2007" s="14"/>
    </row>
    <row r="2008" spans="2:14" x14ac:dyDescent="0.2">
      <c r="B2008" s="14">
        <f>Разбивка_по_щитам!B2013</f>
        <v>0</v>
      </c>
      <c r="C2008" s="14">
        <f>Разбивка_по_щитам!C2013</f>
        <v>0</v>
      </c>
      <c r="D2008" s="14">
        <f>Разбивка_по_щитам!F2013</f>
        <v>0</v>
      </c>
      <c r="E2008" s="14">
        <f>Разбивка_по_щитам!H2013</f>
        <v>0</v>
      </c>
      <c r="F2008" s="14">
        <f>Разбивка_по_щитам!I2013</f>
        <v>0</v>
      </c>
      <c r="G2008" s="14">
        <f>Разбивка_по_щитам!J2013</f>
        <v>0</v>
      </c>
      <c r="H2008" s="14">
        <f>Разбивка_по_щитам!K2013</f>
        <v>0</v>
      </c>
      <c r="I2008" s="14">
        <f>Разбивка_по_щитам!L2013</f>
        <v>0</v>
      </c>
      <c r="J2008" s="14">
        <f>Разбивка_по_щитам!M2013</f>
        <v>0</v>
      </c>
      <c r="K2008" s="14">
        <f>Разбивка_по_щитам!N2013</f>
        <v>0</v>
      </c>
      <c r="L2008" s="14"/>
      <c r="M2008" s="14">
        <f>Разбивка_по_щитам!P2013</f>
        <v>0</v>
      </c>
      <c r="N2008" s="14"/>
    </row>
    <row r="2009" spans="2:14" x14ac:dyDescent="0.2">
      <c r="B2009" s="14">
        <f>Разбивка_по_щитам!B2014</f>
        <v>0</v>
      </c>
      <c r="C2009" s="14">
        <f>Разбивка_по_щитам!C2014</f>
        <v>0</v>
      </c>
      <c r="D2009" s="14">
        <f>Разбивка_по_щитам!F2014</f>
        <v>0</v>
      </c>
      <c r="E2009" s="14">
        <f>Разбивка_по_щитам!H2014</f>
        <v>0</v>
      </c>
      <c r="F2009" s="14">
        <f>Разбивка_по_щитам!I2014</f>
        <v>0</v>
      </c>
      <c r="G2009" s="14">
        <f>Разбивка_по_щитам!J2014</f>
        <v>0</v>
      </c>
      <c r="H2009" s="14">
        <f>Разбивка_по_щитам!K2014</f>
        <v>0</v>
      </c>
      <c r="I2009" s="14">
        <f>Разбивка_по_щитам!L2014</f>
        <v>0</v>
      </c>
      <c r="J2009" s="14">
        <f>Разбивка_по_щитам!M2014</f>
        <v>0</v>
      </c>
      <c r="K2009" s="14">
        <f>Разбивка_по_щитам!N2014</f>
        <v>0</v>
      </c>
      <c r="L2009" s="14"/>
      <c r="M2009" s="14">
        <f>Разбивка_по_щитам!P2014</f>
        <v>0</v>
      </c>
      <c r="N2009" s="14"/>
    </row>
    <row r="2010" spans="2:14" x14ac:dyDescent="0.2">
      <c r="B2010" s="14">
        <f>Разбивка_по_щитам!B2015</f>
        <v>0</v>
      </c>
      <c r="C2010" s="14">
        <f>Разбивка_по_щитам!C2015</f>
        <v>0</v>
      </c>
      <c r="D2010" s="14">
        <f>Разбивка_по_щитам!F2015</f>
        <v>0</v>
      </c>
      <c r="E2010" s="14">
        <f>Разбивка_по_щитам!H2015</f>
        <v>0</v>
      </c>
      <c r="F2010" s="14">
        <f>Разбивка_по_щитам!I2015</f>
        <v>0</v>
      </c>
      <c r="G2010" s="14">
        <f>Разбивка_по_щитам!J2015</f>
        <v>0</v>
      </c>
      <c r="H2010" s="14">
        <f>Разбивка_по_щитам!K2015</f>
        <v>0</v>
      </c>
      <c r="I2010" s="14">
        <f>Разбивка_по_щитам!L2015</f>
        <v>0</v>
      </c>
      <c r="J2010" s="14">
        <f>Разбивка_по_щитам!M2015</f>
        <v>0</v>
      </c>
      <c r="K2010" s="14">
        <f>Разбивка_по_щитам!N2015</f>
        <v>0</v>
      </c>
      <c r="L2010" s="14"/>
      <c r="M2010" s="14">
        <f>Разбивка_по_щитам!P2015</f>
        <v>0</v>
      </c>
      <c r="N2010" s="14"/>
    </row>
    <row r="2011" spans="2:14" x14ac:dyDescent="0.2">
      <c r="B2011" s="14">
        <f>Разбивка_по_щитам!B2016</f>
        <v>0</v>
      </c>
      <c r="C2011" s="14">
        <f>Разбивка_по_щитам!C2016</f>
        <v>0</v>
      </c>
      <c r="D2011" s="14">
        <f>Разбивка_по_щитам!F2016</f>
        <v>0</v>
      </c>
      <c r="E2011" s="14">
        <f>Разбивка_по_щитам!H2016</f>
        <v>0</v>
      </c>
      <c r="F2011" s="14">
        <f>Разбивка_по_щитам!I2016</f>
        <v>0</v>
      </c>
      <c r="G2011" s="14">
        <f>Разбивка_по_щитам!J2016</f>
        <v>0</v>
      </c>
      <c r="H2011" s="14">
        <f>Разбивка_по_щитам!K2016</f>
        <v>0</v>
      </c>
      <c r="I2011" s="14">
        <f>Разбивка_по_щитам!L2016</f>
        <v>0</v>
      </c>
      <c r="J2011" s="14">
        <f>Разбивка_по_щитам!M2016</f>
        <v>0</v>
      </c>
      <c r="K2011" s="14">
        <f>Разбивка_по_щитам!N2016</f>
        <v>0</v>
      </c>
      <c r="L2011" s="14"/>
      <c r="M2011" s="14">
        <f>Разбивка_по_щитам!P2016</f>
        <v>0</v>
      </c>
      <c r="N2011" s="14"/>
    </row>
    <row r="2012" spans="2:14" x14ac:dyDescent="0.2">
      <c r="B2012" s="14">
        <f>Разбивка_по_щитам!B2017</f>
        <v>0</v>
      </c>
      <c r="C2012" s="14">
        <f>Разбивка_по_щитам!C2017</f>
        <v>0</v>
      </c>
      <c r="D2012" s="14">
        <f>Разбивка_по_щитам!F2017</f>
        <v>0</v>
      </c>
      <c r="E2012" s="14">
        <f>Разбивка_по_щитам!H2017</f>
        <v>0</v>
      </c>
      <c r="F2012" s="14">
        <f>Разбивка_по_щитам!I2017</f>
        <v>0</v>
      </c>
      <c r="G2012" s="14">
        <f>Разбивка_по_щитам!J2017</f>
        <v>0</v>
      </c>
      <c r="H2012" s="14">
        <f>Разбивка_по_щитам!K2017</f>
        <v>0</v>
      </c>
      <c r="I2012" s="14">
        <f>Разбивка_по_щитам!L2017</f>
        <v>0</v>
      </c>
      <c r="J2012" s="14">
        <f>Разбивка_по_щитам!M2017</f>
        <v>0</v>
      </c>
      <c r="K2012" s="14">
        <f>Разбивка_по_щитам!N2017</f>
        <v>0</v>
      </c>
      <c r="L2012" s="14"/>
      <c r="M2012" s="14">
        <f>Разбивка_по_щитам!P2017</f>
        <v>0</v>
      </c>
      <c r="N2012" s="14"/>
    </row>
    <row r="2013" spans="2:14" x14ac:dyDescent="0.2">
      <c r="B2013" s="14">
        <f>Разбивка_по_щитам!B2018</f>
        <v>0</v>
      </c>
      <c r="C2013" s="14">
        <f>Разбивка_по_щитам!C2018</f>
        <v>0</v>
      </c>
      <c r="D2013" s="14">
        <f>Разбивка_по_щитам!F2018</f>
        <v>0</v>
      </c>
      <c r="E2013" s="14">
        <f>Разбивка_по_щитам!H2018</f>
        <v>0</v>
      </c>
      <c r="F2013" s="14">
        <f>Разбивка_по_щитам!I2018</f>
        <v>0</v>
      </c>
      <c r="G2013" s="14">
        <f>Разбивка_по_щитам!J2018</f>
        <v>0</v>
      </c>
      <c r="H2013" s="14">
        <f>Разбивка_по_щитам!K2018</f>
        <v>0</v>
      </c>
      <c r="I2013" s="14">
        <f>Разбивка_по_щитам!L2018</f>
        <v>0</v>
      </c>
      <c r="J2013" s="14">
        <f>Разбивка_по_щитам!M2018</f>
        <v>0</v>
      </c>
      <c r="K2013" s="14">
        <f>Разбивка_по_щитам!N2018</f>
        <v>0</v>
      </c>
      <c r="L2013" s="14"/>
      <c r="M2013" s="14">
        <f>Разбивка_по_щитам!P2018</f>
        <v>0</v>
      </c>
      <c r="N2013" s="14"/>
    </row>
    <row r="2014" spans="2:14" x14ac:dyDescent="0.2">
      <c r="B2014" s="14">
        <f>Разбивка_по_щитам!B2019</f>
        <v>0</v>
      </c>
      <c r="C2014" s="14">
        <f>Разбивка_по_щитам!C2019</f>
        <v>0</v>
      </c>
      <c r="D2014" s="14">
        <f>Разбивка_по_щитам!F2019</f>
        <v>0</v>
      </c>
      <c r="E2014" s="14">
        <f>Разбивка_по_щитам!H2019</f>
        <v>0</v>
      </c>
      <c r="F2014" s="14">
        <f>Разбивка_по_щитам!I2019</f>
        <v>0</v>
      </c>
      <c r="G2014" s="14">
        <f>Разбивка_по_щитам!J2019</f>
        <v>0</v>
      </c>
      <c r="H2014" s="14">
        <f>Разбивка_по_щитам!K2019</f>
        <v>0</v>
      </c>
      <c r="I2014" s="14">
        <f>Разбивка_по_щитам!L2019</f>
        <v>0</v>
      </c>
      <c r="J2014" s="14">
        <f>Разбивка_по_щитам!M2019</f>
        <v>0</v>
      </c>
      <c r="K2014" s="14">
        <f>Разбивка_по_щитам!N2019</f>
        <v>0</v>
      </c>
      <c r="L2014" s="14"/>
      <c r="M2014" s="14">
        <f>Разбивка_по_щитам!P2019</f>
        <v>0</v>
      </c>
      <c r="N2014" s="14"/>
    </row>
    <row r="2015" spans="2:14" x14ac:dyDescent="0.2">
      <c r="B2015" s="14">
        <f>Разбивка_по_щитам!B2020</f>
        <v>0</v>
      </c>
      <c r="C2015" s="14">
        <f>Разбивка_по_щитам!C2020</f>
        <v>0</v>
      </c>
      <c r="D2015" s="14">
        <f>Разбивка_по_щитам!F2020</f>
        <v>0</v>
      </c>
      <c r="E2015" s="14">
        <f>Разбивка_по_щитам!H2020</f>
        <v>0</v>
      </c>
      <c r="F2015" s="14">
        <f>Разбивка_по_щитам!I2020</f>
        <v>0</v>
      </c>
      <c r="G2015" s="14">
        <f>Разбивка_по_щитам!J2020</f>
        <v>0</v>
      </c>
      <c r="H2015" s="14">
        <f>Разбивка_по_щитам!K2020</f>
        <v>0</v>
      </c>
      <c r="I2015" s="14">
        <f>Разбивка_по_щитам!L2020</f>
        <v>0</v>
      </c>
      <c r="J2015" s="14">
        <f>Разбивка_по_щитам!M2020</f>
        <v>0</v>
      </c>
      <c r="K2015" s="14">
        <f>Разбивка_по_щитам!N2020</f>
        <v>0</v>
      </c>
      <c r="L2015" s="14"/>
      <c r="M2015" s="14">
        <f>Разбивка_по_щитам!P2020</f>
        <v>0</v>
      </c>
      <c r="N2015" s="14"/>
    </row>
    <row r="2016" spans="2:14" x14ac:dyDescent="0.2">
      <c r="B2016" s="14">
        <f>Разбивка_по_щитам!B2021</f>
        <v>0</v>
      </c>
      <c r="C2016" s="14">
        <f>Разбивка_по_щитам!C2021</f>
        <v>0</v>
      </c>
      <c r="D2016" s="14">
        <f>Разбивка_по_щитам!F2021</f>
        <v>0</v>
      </c>
      <c r="E2016" s="14">
        <f>Разбивка_по_щитам!H2021</f>
        <v>0</v>
      </c>
      <c r="F2016" s="14">
        <f>Разбивка_по_щитам!I2021</f>
        <v>0</v>
      </c>
      <c r="G2016" s="14">
        <f>Разбивка_по_щитам!J2021</f>
        <v>0</v>
      </c>
      <c r="H2016" s="14">
        <f>Разбивка_по_щитам!K2021</f>
        <v>0</v>
      </c>
      <c r="I2016" s="14">
        <f>Разбивка_по_щитам!L2021</f>
        <v>0</v>
      </c>
      <c r="J2016" s="14">
        <f>Разбивка_по_щитам!M2021</f>
        <v>0</v>
      </c>
      <c r="K2016" s="14">
        <f>Разбивка_по_щитам!N2021</f>
        <v>0</v>
      </c>
      <c r="L2016" s="14"/>
      <c r="M2016" s="14">
        <f>Разбивка_по_щитам!P2021</f>
        <v>0</v>
      </c>
      <c r="N2016" s="14"/>
    </row>
    <row r="2017" spans="2:14" x14ac:dyDescent="0.2">
      <c r="B2017" s="14">
        <f>Разбивка_по_щитам!B2022</f>
        <v>0</v>
      </c>
      <c r="C2017" s="14">
        <f>Разбивка_по_щитам!C2022</f>
        <v>0</v>
      </c>
      <c r="D2017" s="14">
        <f>Разбивка_по_щитам!F2022</f>
        <v>0</v>
      </c>
      <c r="E2017" s="14">
        <f>Разбивка_по_щитам!H2022</f>
        <v>0</v>
      </c>
      <c r="F2017" s="14">
        <f>Разбивка_по_щитам!I2022</f>
        <v>0</v>
      </c>
      <c r="G2017" s="14">
        <f>Разбивка_по_щитам!J2022</f>
        <v>0</v>
      </c>
      <c r="H2017" s="14">
        <f>Разбивка_по_щитам!K2022</f>
        <v>0</v>
      </c>
      <c r="I2017" s="14">
        <f>Разбивка_по_щитам!L2022</f>
        <v>0</v>
      </c>
      <c r="J2017" s="14">
        <f>Разбивка_по_щитам!M2022</f>
        <v>0</v>
      </c>
      <c r="K2017" s="14">
        <f>Разбивка_по_щитам!N2022</f>
        <v>0</v>
      </c>
      <c r="L2017" s="14"/>
      <c r="M2017" s="14">
        <f>Разбивка_по_щитам!P2022</f>
        <v>0</v>
      </c>
      <c r="N2017" s="14"/>
    </row>
    <row r="2018" spans="2:14" x14ac:dyDescent="0.2">
      <c r="B2018" s="14">
        <f>Разбивка_по_щитам!B2023</f>
        <v>0</v>
      </c>
      <c r="C2018" s="14">
        <f>Разбивка_по_щитам!C2023</f>
        <v>0</v>
      </c>
      <c r="D2018" s="14">
        <f>Разбивка_по_щитам!F2023</f>
        <v>0</v>
      </c>
      <c r="E2018" s="14">
        <f>Разбивка_по_щитам!H2023</f>
        <v>0</v>
      </c>
      <c r="F2018" s="14">
        <f>Разбивка_по_щитам!I2023</f>
        <v>0</v>
      </c>
      <c r="G2018" s="14">
        <f>Разбивка_по_щитам!J2023</f>
        <v>0</v>
      </c>
      <c r="H2018" s="14">
        <f>Разбивка_по_щитам!K2023</f>
        <v>0</v>
      </c>
      <c r="I2018" s="14">
        <f>Разбивка_по_щитам!L2023</f>
        <v>0</v>
      </c>
      <c r="J2018" s="14">
        <f>Разбивка_по_щитам!M2023</f>
        <v>0</v>
      </c>
      <c r="K2018" s="14">
        <f>Разбивка_по_щитам!N2023</f>
        <v>0</v>
      </c>
      <c r="L2018" s="14"/>
      <c r="M2018" s="14">
        <f>Разбивка_по_щитам!P2023</f>
        <v>0</v>
      </c>
      <c r="N2018" s="14"/>
    </row>
    <row r="2019" spans="2:14" x14ac:dyDescent="0.2">
      <c r="B2019" s="14">
        <f>Разбивка_по_щитам!B2024</f>
        <v>0</v>
      </c>
      <c r="C2019" s="14">
        <f>Разбивка_по_щитам!C2024</f>
        <v>0</v>
      </c>
      <c r="D2019" s="14">
        <f>Разбивка_по_щитам!F2024</f>
        <v>0</v>
      </c>
      <c r="E2019" s="14">
        <f>Разбивка_по_щитам!H2024</f>
        <v>0</v>
      </c>
      <c r="F2019" s="14">
        <f>Разбивка_по_щитам!I2024</f>
        <v>0</v>
      </c>
      <c r="G2019" s="14">
        <f>Разбивка_по_щитам!J2024</f>
        <v>0</v>
      </c>
      <c r="H2019" s="14">
        <f>Разбивка_по_щитам!K2024</f>
        <v>0</v>
      </c>
      <c r="I2019" s="14">
        <f>Разбивка_по_щитам!L2024</f>
        <v>0</v>
      </c>
      <c r="J2019" s="14">
        <f>Разбивка_по_щитам!M2024</f>
        <v>0</v>
      </c>
      <c r="K2019" s="14">
        <f>Разбивка_по_щитам!N2024</f>
        <v>0</v>
      </c>
      <c r="L2019" s="14"/>
      <c r="M2019" s="14">
        <f>Разбивка_по_щитам!P2024</f>
        <v>0</v>
      </c>
      <c r="N2019" s="14"/>
    </row>
    <row r="2020" spans="2:14" x14ac:dyDescent="0.2">
      <c r="B2020" s="14">
        <f>Разбивка_по_щитам!B2025</f>
        <v>0</v>
      </c>
      <c r="C2020" s="14">
        <f>Разбивка_по_щитам!C2025</f>
        <v>0</v>
      </c>
      <c r="D2020" s="14">
        <f>Разбивка_по_щитам!F2025</f>
        <v>0</v>
      </c>
      <c r="E2020" s="14">
        <f>Разбивка_по_щитам!H2025</f>
        <v>0</v>
      </c>
      <c r="F2020" s="14">
        <f>Разбивка_по_щитам!I2025</f>
        <v>0</v>
      </c>
      <c r="G2020" s="14">
        <f>Разбивка_по_щитам!J2025</f>
        <v>0</v>
      </c>
      <c r="H2020" s="14">
        <f>Разбивка_по_щитам!K2025</f>
        <v>0</v>
      </c>
      <c r="I2020" s="14">
        <f>Разбивка_по_щитам!L2025</f>
        <v>0</v>
      </c>
      <c r="J2020" s="14">
        <f>Разбивка_по_щитам!M2025</f>
        <v>0</v>
      </c>
      <c r="K2020" s="14">
        <f>Разбивка_по_щитам!N2025</f>
        <v>0</v>
      </c>
      <c r="L2020" s="14"/>
      <c r="M2020" s="14">
        <f>Разбивка_по_щитам!P2025</f>
        <v>0</v>
      </c>
      <c r="N2020" s="14"/>
    </row>
    <row r="2021" spans="2:14" x14ac:dyDescent="0.2">
      <c r="B2021" s="14">
        <f>Разбивка_по_щитам!B2026</f>
        <v>0</v>
      </c>
      <c r="C2021" s="14">
        <f>Разбивка_по_щитам!C2026</f>
        <v>0</v>
      </c>
      <c r="D2021" s="14">
        <f>Разбивка_по_щитам!F2026</f>
        <v>0</v>
      </c>
      <c r="E2021" s="14">
        <f>Разбивка_по_щитам!H2026</f>
        <v>0</v>
      </c>
      <c r="F2021" s="14">
        <f>Разбивка_по_щитам!I2026</f>
        <v>0</v>
      </c>
      <c r="G2021" s="14">
        <f>Разбивка_по_щитам!J2026</f>
        <v>0</v>
      </c>
      <c r="H2021" s="14">
        <f>Разбивка_по_щитам!K2026</f>
        <v>0</v>
      </c>
      <c r="I2021" s="14">
        <f>Разбивка_по_щитам!L2026</f>
        <v>0</v>
      </c>
      <c r="J2021" s="14">
        <f>Разбивка_по_щитам!M2026</f>
        <v>0</v>
      </c>
      <c r="K2021" s="14">
        <f>Разбивка_по_щитам!N2026</f>
        <v>0</v>
      </c>
      <c r="L2021" s="14"/>
      <c r="M2021" s="14">
        <f>Разбивка_по_щитам!P2026</f>
        <v>0</v>
      </c>
      <c r="N2021" s="14"/>
    </row>
    <row r="2022" spans="2:14" x14ac:dyDescent="0.2">
      <c r="B2022" s="14">
        <f>Разбивка_по_щитам!B2027</f>
        <v>0</v>
      </c>
      <c r="C2022" s="14">
        <f>Разбивка_по_щитам!C2027</f>
        <v>0</v>
      </c>
      <c r="D2022" s="14">
        <f>Разбивка_по_щитам!F2027</f>
        <v>0</v>
      </c>
      <c r="E2022" s="14">
        <f>Разбивка_по_щитам!H2027</f>
        <v>0</v>
      </c>
      <c r="F2022" s="14">
        <f>Разбивка_по_щитам!I2027</f>
        <v>0</v>
      </c>
      <c r="G2022" s="14">
        <f>Разбивка_по_щитам!J2027</f>
        <v>0</v>
      </c>
      <c r="H2022" s="14">
        <f>Разбивка_по_щитам!K2027</f>
        <v>0</v>
      </c>
      <c r="I2022" s="14">
        <f>Разбивка_по_щитам!L2027</f>
        <v>0</v>
      </c>
      <c r="J2022" s="14">
        <f>Разбивка_по_щитам!M2027</f>
        <v>0</v>
      </c>
      <c r="K2022" s="14">
        <f>Разбивка_по_щитам!N2027</f>
        <v>0</v>
      </c>
      <c r="L2022" s="14"/>
      <c r="M2022" s="14">
        <f>Разбивка_по_щитам!P2027</f>
        <v>0</v>
      </c>
      <c r="N2022" s="14"/>
    </row>
    <row r="2023" spans="2:14" x14ac:dyDescent="0.2">
      <c r="B2023" s="14">
        <f>Разбивка_по_щитам!B2028</f>
        <v>0</v>
      </c>
      <c r="C2023" s="14">
        <f>Разбивка_по_щитам!C2028</f>
        <v>0</v>
      </c>
      <c r="D2023" s="14">
        <f>Разбивка_по_щитам!F2028</f>
        <v>0</v>
      </c>
      <c r="E2023" s="14">
        <f>Разбивка_по_щитам!H2028</f>
        <v>0</v>
      </c>
      <c r="F2023" s="14">
        <f>Разбивка_по_щитам!I2028</f>
        <v>0</v>
      </c>
      <c r="G2023" s="14">
        <f>Разбивка_по_щитам!J2028</f>
        <v>0</v>
      </c>
      <c r="H2023" s="14">
        <f>Разбивка_по_щитам!K2028</f>
        <v>0</v>
      </c>
      <c r="I2023" s="14">
        <f>Разбивка_по_щитам!L2028</f>
        <v>0</v>
      </c>
      <c r="J2023" s="14">
        <f>Разбивка_по_щитам!M2028</f>
        <v>0</v>
      </c>
      <c r="K2023" s="14">
        <f>Разбивка_по_щитам!N2028</f>
        <v>0</v>
      </c>
      <c r="L2023" s="14"/>
      <c r="M2023" s="14">
        <f>Разбивка_по_щитам!P2028</f>
        <v>0</v>
      </c>
      <c r="N2023" s="14"/>
    </row>
    <row r="2024" spans="2:14" x14ac:dyDescent="0.2">
      <c r="B2024" s="14">
        <f>Разбивка_по_щитам!B2029</f>
        <v>0</v>
      </c>
      <c r="C2024" s="14">
        <f>Разбивка_по_щитам!C2029</f>
        <v>0</v>
      </c>
      <c r="D2024" s="14">
        <f>Разбивка_по_щитам!F2029</f>
        <v>0</v>
      </c>
      <c r="E2024" s="14">
        <f>Разбивка_по_щитам!H2029</f>
        <v>0</v>
      </c>
      <c r="F2024" s="14">
        <f>Разбивка_по_щитам!I2029</f>
        <v>0</v>
      </c>
      <c r="G2024" s="14">
        <f>Разбивка_по_щитам!J2029</f>
        <v>0</v>
      </c>
      <c r="H2024" s="14">
        <f>Разбивка_по_щитам!K2029</f>
        <v>0</v>
      </c>
      <c r="I2024" s="14">
        <f>Разбивка_по_щитам!L2029</f>
        <v>0</v>
      </c>
      <c r="J2024" s="14">
        <f>Разбивка_по_щитам!M2029</f>
        <v>0</v>
      </c>
      <c r="K2024" s="14">
        <f>Разбивка_по_щитам!N2029</f>
        <v>0</v>
      </c>
      <c r="L2024" s="14"/>
      <c r="M2024" s="14">
        <f>Разбивка_по_щитам!P2029</f>
        <v>0</v>
      </c>
      <c r="N2024" s="14"/>
    </row>
    <row r="2025" spans="2:14" x14ac:dyDescent="0.2">
      <c r="B2025" s="14">
        <f>Разбивка_по_щитам!B2030</f>
        <v>0</v>
      </c>
      <c r="C2025" s="14">
        <f>Разбивка_по_щитам!C2030</f>
        <v>0</v>
      </c>
      <c r="D2025" s="14">
        <f>Разбивка_по_щитам!F2030</f>
        <v>0</v>
      </c>
      <c r="E2025" s="14">
        <f>Разбивка_по_щитам!H2030</f>
        <v>0</v>
      </c>
      <c r="F2025" s="14">
        <f>Разбивка_по_щитам!I2030</f>
        <v>0</v>
      </c>
      <c r="G2025" s="14">
        <f>Разбивка_по_щитам!J2030</f>
        <v>0</v>
      </c>
      <c r="H2025" s="14">
        <f>Разбивка_по_щитам!K2030</f>
        <v>0</v>
      </c>
      <c r="I2025" s="14">
        <f>Разбивка_по_щитам!L2030</f>
        <v>0</v>
      </c>
      <c r="J2025" s="14">
        <f>Разбивка_по_щитам!M2030</f>
        <v>0</v>
      </c>
      <c r="K2025" s="14">
        <f>Разбивка_по_щитам!N2030</f>
        <v>0</v>
      </c>
      <c r="L2025" s="14"/>
      <c r="M2025" s="14">
        <f>Разбивка_по_щитам!P2030</f>
        <v>0</v>
      </c>
      <c r="N2025" s="14"/>
    </row>
    <row r="2026" spans="2:14" x14ac:dyDescent="0.2">
      <c r="B2026" s="14">
        <f>Разбивка_по_щитам!B2031</f>
        <v>0</v>
      </c>
      <c r="C2026" s="14">
        <f>Разбивка_по_щитам!C2031</f>
        <v>0</v>
      </c>
      <c r="D2026" s="14">
        <f>Разбивка_по_щитам!F2031</f>
        <v>0</v>
      </c>
      <c r="E2026" s="14">
        <f>Разбивка_по_щитам!H2031</f>
        <v>0</v>
      </c>
      <c r="F2026" s="14">
        <f>Разбивка_по_щитам!I2031</f>
        <v>0</v>
      </c>
      <c r="G2026" s="14">
        <f>Разбивка_по_щитам!J2031</f>
        <v>0</v>
      </c>
      <c r="H2026" s="14">
        <f>Разбивка_по_щитам!K2031</f>
        <v>0</v>
      </c>
      <c r="I2026" s="14">
        <f>Разбивка_по_щитам!L2031</f>
        <v>0</v>
      </c>
      <c r="J2026" s="14">
        <f>Разбивка_по_щитам!M2031</f>
        <v>0</v>
      </c>
      <c r="K2026" s="14">
        <f>Разбивка_по_щитам!N2031</f>
        <v>0</v>
      </c>
      <c r="L2026" s="14"/>
      <c r="M2026" s="14">
        <f>Разбивка_по_щитам!P2031</f>
        <v>0</v>
      </c>
      <c r="N2026" s="14"/>
    </row>
    <row r="2027" spans="2:14" x14ac:dyDescent="0.2">
      <c r="B2027" s="14">
        <f>Разбивка_по_щитам!B2032</f>
        <v>0</v>
      </c>
      <c r="C2027" s="14">
        <f>Разбивка_по_щитам!C2032</f>
        <v>0</v>
      </c>
      <c r="D2027" s="14">
        <f>Разбивка_по_щитам!F2032</f>
        <v>0</v>
      </c>
      <c r="E2027" s="14">
        <f>Разбивка_по_щитам!H2032</f>
        <v>0</v>
      </c>
      <c r="F2027" s="14">
        <f>Разбивка_по_щитам!I2032</f>
        <v>0</v>
      </c>
      <c r="G2027" s="14">
        <f>Разбивка_по_щитам!J2032</f>
        <v>0</v>
      </c>
      <c r="H2027" s="14">
        <f>Разбивка_по_щитам!K2032</f>
        <v>0</v>
      </c>
      <c r="I2027" s="14">
        <f>Разбивка_по_щитам!L2032</f>
        <v>0</v>
      </c>
      <c r="J2027" s="14">
        <f>Разбивка_по_щитам!M2032</f>
        <v>0</v>
      </c>
      <c r="K2027" s="14">
        <f>Разбивка_по_щитам!N2032</f>
        <v>0</v>
      </c>
      <c r="L2027" s="14"/>
      <c r="M2027" s="14">
        <f>Разбивка_по_щитам!P2032</f>
        <v>0</v>
      </c>
      <c r="N2027" s="14"/>
    </row>
    <row r="2028" spans="2:14" x14ac:dyDescent="0.2">
      <c r="B2028" s="14">
        <f>Разбивка_по_щитам!B2033</f>
        <v>0</v>
      </c>
      <c r="C2028" s="14">
        <f>Разбивка_по_щитам!C2033</f>
        <v>0</v>
      </c>
      <c r="D2028" s="14">
        <f>Разбивка_по_щитам!F2033</f>
        <v>0</v>
      </c>
      <c r="E2028" s="14">
        <f>Разбивка_по_щитам!H2033</f>
        <v>0</v>
      </c>
      <c r="F2028" s="14">
        <f>Разбивка_по_щитам!I2033</f>
        <v>0</v>
      </c>
      <c r="G2028" s="14">
        <f>Разбивка_по_щитам!J2033</f>
        <v>0</v>
      </c>
      <c r="H2028" s="14">
        <f>Разбивка_по_щитам!K2033</f>
        <v>0</v>
      </c>
      <c r="I2028" s="14">
        <f>Разбивка_по_щитам!L2033</f>
        <v>0</v>
      </c>
      <c r="J2028" s="14">
        <f>Разбивка_по_щитам!M2033</f>
        <v>0</v>
      </c>
      <c r="K2028" s="14">
        <f>Разбивка_по_щитам!N2033</f>
        <v>0</v>
      </c>
      <c r="L2028" s="14"/>
      <c r="M2028" s="14">
        <f>Разбивка_по_щитам!P2033</f>
        <v>0</v>
      </c>
      <c r="N2028" s="14"/>
    </row>
    <row r="2029" spans="2:14" x14ac:dyDescent="0.2">
      <c r="B2029" s="14">
        <f>Разбивка_по_щитам!B2034</f>
        <v>0</v>
      </c>
      <c r="C2029" s="14">
        <f>Разбивка_по_щитам!C2034</f>
        <v>0</v>
      </c>
      <c r="D2029" s="14">
        <f>Разбивка_по_щитам!F2034</f>
        <v>0</v>
      </c>
      <c r="E2029" s="14">
        <f>Разбивка_по_щитам!H2034</f>
        <v>0</v>
      </c>
      <c r="F2029" s="14">
        <f>Разбивка_по_щитам!I2034</f>
        <v>0</v>
      </c>
      <c r="G2029" s="14">
        <f>Разбивка_по_щитам!J2034</f>
        <v>0</v>
      </c>
      <c r="H2029" s="14">
        <f>Разбивка_по_щитам!K2034</f>
        <v>0</v>
      </c>
      <c r="I2029" s="14">
        <f>Разбивка_по_щитам!L2034</f>
        <v>0</v>
      </c>
      <c r="J2029" s="14">
        <f>Разбивка_по_щитам!M2034</f>
        <v>0</v>
      </c>
      <c r="K2029" s="14">
        <f>Разбивка_по_щитам!N2034</f>
        <v>0</v>
      </c>
      <c r="L2029" s="14"/>
      <c r="M2029" s="14">
        <f>Разбивка_по_щитам!P2034</f>
        <v>0</v>
      </c>
      <c r="N2029" s="14"/>
    </row>
    <row r="2030" spans="2:14" x14ac:dyDescent="0.2">
      <c r="B2030" s="14">
        <f>Разбивка_по_щитам!B2035</f>
        <v>0</v>
      </c>
      <c r="C2030" s="14">
        <f>Разбивка_по_щитам!C2035</f>
        <v>0</v>
      </c>
      <c r="D2030" s="14">
        <f>Разбивка_по_щитам!F2035</f>
        <v>0</v>
      </c>
      <c r="E2030" s="14">
        <f>Разбивка_по_щитам!H2035</f>
        <v>0</v>
      </c>
      <c r="F2030" s="14">
        <f>Разбивка_по_щитам!I2035</f>
        <v>0</v>
      </c>
      <c r="G2030" s="14">
        <f>Разбивка_по_щитам!J2035</f>
        <v>0</v>
      </c>
      <c r="H2030" s="14">
        <f>Разбивка_по_щитам!K2035</f>
        <v>0</v>
      </c>
      <c r="I2030" s="14">
        <f>Разбивка_по_щитам!L2035</f>
        <v>0</v>
      </c>
      <c r="J2030" s="14">
        <f>Разбивка_по_щитам!M2035</f>
        <v>0</v>
      </c>
      <c r="K2030" s="14">
        <f>Разбивка_по_щитам!N2035</f>
        <v>0</v>
      </c>
      <c r="L2030" s="14"/>
      <c r="M2030" s="14">
        <f>Разбивка_по_щитам!P2035</f>
        <v>0</v>
      </c>
      <c r="N2030" s="14"/>
    </row>
    <row r="2031" spans="2:14" x14ac:dyDescent="0.2">
      <c r="B2031" s="14">
        <f>Разбивка_по_щитам!B2036</f>
        <v>0</v>
      </c>
      <c r="C2031" s="14">
        <f>Разбивка_по_щитам!C2036</f>
        <v>0</v>
      </c>
      <c r="D2031" s="14">
        <f>Разбивка_по_щитам!F2036</f>
        <v>0</v>
      </c>
      <c r="E2031" s="14">
        <f>Разбивка_по_щитам!H2036</f>
        <v>0</v>
      </c>
      <c r="F2031" s="14">
        <f>Разбивка_по_щитам!I2036</f>
        <v>0</v>
      </c>
      <c r="G2031" s="14">
        <f>Разбивка_по_щитам!J2036</f>
        <v>0</v>
      </c>
      <c r="H2031" s="14">
        <f>Разбивка_по_щитам!K2036</f>
        <v>0</v>
      </c>
      <c r="I2031" s="14">
        <f>Разбивка_по_щитам!L2036</f>
        <v>0</v>
      </c>
      <c r="J2031" s="14">
        <f>Разбивка_по_щитам!M2036</f>
        <v>0</v>
      </c>
      <c r="K2031" s="14">
        <f>Разбивка_по_щитам!N2036</f>
        <v>0</v>
      </c>
      <c r="L2031" s="14"/>
      <c r="M2031" s="14">
        <f>Разбивка_по_щитам!P2036</f>
        <v>0</v>
      </c>
      <c r="N2031" s="14"/>
    </row>
    <row r="2032" spans="2:14" x14ac:dyDescent="0.2">
      <c r="B2032" s="14">
        <f>Разбивка_по_щитам!B2037</f>
        <v>0</v>
      </c>
      <c r="C2032" s="14">
        <f>Разбивка_по_щитам!C2037</f>
        <v>0</v>
      </c>
      <c r="D2032" s="14">
        <f>Разбивка_по_щитам!F2037</f>
        <v>0</v>
      </c>
      <c r="E2032" s="14">
        <f>Разбивка_по_щитам!H2037</f>
        <v>0</v>
      </c>
      <c r="F2032" s="14">
        <f>Разбивка_по_щитам!I2037</f>
        <v>0</v>
      </c>
      <c r="G2032" s="14">
        <f>Разбивка_по_щитам!J2037</f>
        <v>0</v>
      </c>
      <c r="H2032" s="14">
        <f>Разбивка_по_щитам!K2037</f>
        <v>0</v>
      </c>
      <c r="I2032" s="14">
        <f>Разбивка_по_щитам!L2037</f>
        <v>0</v>
      </c>
      <c r="J2032" s="14">
        <f>Разбивка_по_щитам!M2037</f>
        <v>0</v>
      </c>
      <c r="K2032" s="14">
        <f>Разбивка_по_щитам!N2037</f>
        <v>0</v>
      </c>
      <c r="L2032" s="14"/>
      <c r="M2032" s="14">
        <f>Разбивка_по_щитам!P2037</f>
        <v>0</v>
      </c>
      <c r="N2032" s="14"/>
    </row>
    <row r="2033" spans="2:14" x14ac:dyDescent="0.2">
      <c r="B2033" s="14">
        <f>Разбивка_по_щитам!B2038</f>
        <v>0</v>
      </c>
      <c r="C2033" s="14">
        <f>Разбивка_по_щитам!C2038</f>
        <v>0</v>
      </c>
      <c r="D2033" s="14">
        <f>Разбивка_по_щитам!F2038</f>
        <v>0</v>
      </c>
      <c r="E2033" s="14">
        <f>Разбивка_по_щитам!H2038</f>
        <v>0</v>
      </c>
      <c r="F2033" s="14">
        <f>Разбивка_по_щитам!I2038</f>
        <v>0</v>
      </c>
      <c r="G2033" s="14">
        <f>Разбивка_по_щитам!J2038</f>
        <v>0</v>
      </c>
      <c r="H2033" s="14">
        <f>Разбивка_по_щитам!K2038</f>
        <v>0</v>
      </c>
      <c r="I2033" s="14">
        <f>Разбивка_по_щитам!L2038</f>
        <v>0</v>
      </c>
      <c r="J2033" s="14">
        <f>Разбивка_по_щитам!M2038</f>
        <v>0</v>
      </c>
      <c r="K2033" s="14">
        <f>Разбивка_по_щитам!N2038</f>
        <v>0</v>
      </c>
      <c r="L2033" s="14"/>
      <c r="M2033" s="14">
        <f>Разбивка_по_щитам!P2038</f>
        <v>0</v>
      </c>
      <c r="N2033" s="14"/>
    </row>
    <row r="2034" spans="2:14" x14ac:dyDescent="0.2">
      <c r="B2034" s="14">
        <f>Разбивка_по_щитам!B2039</f>
        <v>0</v>
      </c>
      <c r="C2034" s="14">
        <f>Разбивка_по_щитам!C2039</f>
        <v>0</v>
      </c>
      <c r="D2034" s="14">
        <f>Разбивка_по_щитам!F2039</f>
        <v>0</v>
      </c>
      <c r="E2034" s="14">
        <f>Разбивка_по_щитам!H2039</f>
        <v>0</v>
      </c>
      <c r="F2034" s="14">
        <f>Разбивка_по_щитам!I2039</f>
        <v>0</v>
      </c>
      <c r="G2034" s="14">
        <f>Разбивка_по_щитам!J2039</f>
        <v>0</v>
      </c>
      <c r="H2034" s="14">
        <f>Разбивка_по_щитам!K2039</f>
        <v>0</v>
      </c>
      <c r="I2034" s="14">
        <f>Разбивка_по_щитам!L2039</f>
        <v>0</v>
      </c>
      <c r="J2034" s="14">
        <f>Разбивка_по_щитам!M2039</f>
        <v>0</v>
      </c>
      <c r="K2034" s="14">
        <f>Разбивка_по_щитам!N2039</f>
        <v>0</v>
      </c>
      <c r="L2034" s="14"/>
      <c r="M2034" s="14">
        <f>Разбивка_по_щитам!P2039</f>
        <v>0</v>
      </c>
      <c r="N2034" s="14"/>
    </row>
    <row r="2035" spans="2:14" x14ac:dyDescent="0.2">
      <c r="B2035" s="14">
        <f>Разбивка_по_щитам!B2040</f>
        <v>0</v>
      </c>
      <c r="C2035" s="14">
        <f>Разбивка_по_щитам!C2040</f>
        <v>0</v>
      </c>
      <c r="D2035" s="14">
        <f>Разбивка_по_щитам!F2040</f>
        <v>0</v>
      </c>
      <c r="E2035" s="14">
        <f>Разбивка_по_щитам!H2040</f>
        <v>0</v>
      </c>
      <c r="F2035" s="14">
        <f>Разбивка_по_щитам!I2040</f>
        <v>0</v>
      </c>
      <c r="G2035" s="14">
        <f>Разбивка_по_щитам!J2040</f>
        <v>0</v>
      </c>
      <c r="H2035" s="14">
        <f>Разбивка_по_щитам!K2040</f>
        <v>0</v>
      </c>
      <c r="I2035" s="14">
        <f>Разбивка_по_щитам!L2040</f>
        <v>0</v>
      </c>
      <c r="J2035" s="14">
        <f>Разбивка_по_щитам!M2040</f>
        <v>0</v>
      </c>
      <c r="K2035" s="14">
        <f>Разбивка_по_щитам!N2040</f>
        <v>0</v>
      </c>
      <c r="L2035" s="14"/>
      <c r="M2035" s="14">
        <f>Разбивка_по_щитам!P2040</f>
        <v>0</v>
      </c>
      <c r="N2035" s="14"/>
    </row>
    <row r="2036" spans="2:14" x14ac:dyDescent="0.2">
      <c r="B2036" s="14">
        <f>Разбивка_по_щитам!B2041</f>
        <v>0</v>
      </c>
      <c r="C2036" s="14">
        <f>Разбивка_по_щитам!C2041</f>
        <v>0</v>
      </c>
      <c r="D2036" s="14">
        <f>Разбивка_по_щитам!F2041</f>
        <v>0</v>
      </c>
      <c r="E2036" s="14">
        <f>Разбивка_по_щитам!H2041</f>
        <v>0</v>
      </c>
      <c r="F2036" s="14">
        <f>Разбивка_по_щитам!I2041</f>
        <v>0</v>
      </c>
      <c r="G2036" s="14">
        <f>Разбивка_по_щитам!J2041</f>
        <v>0</v>
      </c>
      <c r="H2036" s="14">
        <f>Разбивка_по_щитам!K2041</f>
        <v>0</v>
      </c>
      <c r="I2036" s="14">
        <f>Разбивка_по_щитам!L2041</f>
        <v>0</v>
      </c>
      <c r="J2036" s="14">
        <f>Разбивка_по_щитам!M2041</f>
        <v>0</v>
      </c>
      <c r="K2036" s="14">
        <f>Разбивка_по_щитам!N2041</f>
        <v>0</v>
      </c>
      <c r="L2036" s="14"/>
      <c r="M2036" s="14">
        <f>Разбивка_по_щитам!P2041</f>
        <v>0</v>
      </c>
      <c r="N2036" s="14"/>
    </row>
    <row r="2037" spans="2:14" x14ac:dyDescent="0.2">
      <c r="B2037" s="14">
        <f>Разбивка_по_щитам!B2042</f>
        <v>0</v>
      </c>
      <c r="C2037" s="14">
        <f>Разбивка_по_щитам!C2042</f>
        <v>0</v>
      </c>
      <c r="D2037" s="14">
        <f>Разбивка_по_щитам!F2042</f>
        <v>0</v>
      </c>
      <c r="E2037" s="14">
        <f>Разбивка_по_щитам!H2042</f>
        <v>0</v>
      </c>
      <c r="F2037" s="14">
        <f>Разбивка_по_щитам!I2042</f>
        <v>0</v>
      </c>
      <c r="G2037" s="14">
        <f>Разбивка_по_щитам!J2042</f>
        <v>0</v>
      </c>
      <c r="H2037" s="14">
        <f>Разбивка_по_щитам!K2042</f>
        <v>0</v>
      </c>
      <c r="I2037" s="14">
        <f>Разбивка_по_щитам!L2042</f>
        <v>0</v>
      </c>
      <c r="J2037" s="14">
        <f>Разбивка_по_щитам!M2042</f>
        <v>0</v>
      </c>
      <c r="K2037" s="14">
        <f>Разбивка_по_щитам!N2042</f>
        <v>0</v>
      </c>
      <c r="L2037" s="14"/>
      <c r="M2037" s="14">
        <f>Разбивка_по_щитам!P2042</f>
        <v>0</v>
      </c>
      <c r="N2037" s="14"/>
    </row>
    <row r="2038" spans="2:14" x14ac:dyDescent="0.2">
      <c r="B2038" s="14">
        <f>Разбивка_по_щитам!B2043</f>
        <v>0</v>
      </c>
      <c r="C2038" s="14">
        <f>Разбивка_по_щитам!C2043</f>
        <v>0</v>
      </c>
      <c r="D2038" s="14">
        <f>Разбивка_по_щитам!F2043</f>
        <v>0</v>
      </c>
      <c r="E2038" s="14">
        <f>Разбивка_по_щитам!H2043</f>
        <v>0</v>
      </c>
      <c r="F2038" s="14">
        <f>Разбивка_по_щитам!I2043</f>
        <v>0</v>
      </c>
      <c r="G2038" s="14">
        <f>Разбивка_по_щитам!J2043</f>
        <v>0</v>
      </c>
      <c r="H2038" s="14">
        <f>Разбивка_по_щитам!K2043</f>
        <v>0</v>
      </c>
      <c r="I2038" s="14">
        <f>Разбивка_по_щитам!L2043</f>
        <v>0</v>
      </c>
      <c r="J2038" s="14">
        <f>Разбивка_по_щитам!M2043</f>
        <v>0</v>
      </c>
      <c r="K2038" s="14">
        <f>Разбивка_по_щитам!N2043</f>
        <v>0</v>
      </c>
      <c r="L2038" s="14"/>
      <c r="M2038" s="14">
        <f>Разбивка_по_щитам!P2043</f>
        <v>0</v>
      </c>
      <c r="N2038" s="14"/>
    </row>
    <row r="2039" spans="2:14" x14ac:dyDescent="0.2">
      <c r="B2039" s="14">
        <f>Разбивка_по_щитам!B2044</f>
        <v>0</v>
      </c>
      <c r="C2039" s="14">
        <f>Разбивка_по_щитам!C2044</f>
        <v>0</v>
      </c>
      <c r="D2039" s="14">
        <f>Разбивка_по_щитам!F2044</f>
        <v>0</v>
      </c>
      <c r="E2039" s="14">
        <f>Разбивка_по_щитам!H2044</f>
        <v>0</v>
      </c>
      <c r="F2039" s="14">
        <f>Разбивка_по_щитам!I2044</f>
        <v>0</v>
      </c>
      <c r="G2039" s="14">
        <f>Разбивка_по_щитам!J2044</f>
        <v>0</v>
      </c>
      <c r="H2039" s="14">
        <f>Разбивка_по_щитам!K2044</f>
        <v>0</v>
      </c>
      <c r="I2039" s="14">
        <f>Разбивка_по_щитам!L2044</f>
        <v>0</v>
      </c>
      <c r="J2039" s="14">
        <f>Разбивка_по_щитам!M2044</f>
        <v>0</v>
      </c>
      <c r="K2039" s="14">
        <f>Разбивка_по_щитам!N2044</f>
        <v>0</v>
      </c>
      <c r="L2039" s="14"/>
      <c r="M2039" s="14">
        <f>Разбивка_по_щитам!P2044</f>
        <v>0</v>
      </c>
      <c r="N2039" s="14"/>
    </row>
    <row r="2040" spans="2:14" x14ac:dyDescent="0.2">
      <c r="B2040" s="14">
        <f>Разбивка_по_щитам!B2045</f>
        <v>0</v>
      </c>
      <c r="C2040" s="14">
        <f>Разбивка_по_щитам!C2045</f>
        <v>0</v>
      </c>
      <c r="D2040" s="14">
        <f>Разбивка_по_щитам!F2045</f>
        <v>0</v>
      </c>
      <c r="E2040" s="14">
        <f>Разбивка_по_щитам!H2045</f>
        <v>0</v>
      </c>
      <c r="F2040" s="14">
        <f>Разбивка_по_щитам!I2045</f>
        <v>0</v>
      </c>
      <c r="G2040" s="14">
        <f>Разбивка_по_щитам!J2045</f>
        <v>0</v>
      </c>
      <c r="H2040" s="14">
        <f>Разбивка_по_щитам!K2045</f>
        <v>0</v>
      </c>
      <c r="I2040" s="14">
        <f>Разбивка_по_щитам!L2045</f>
        <v>0</v>
      </c>
      <c r="J2040" s="14">
        <f>Разбивка_по_щитам!M2045</f>
        <v>0</v>
      </c>
      <c r="K2040" s="14">
        <f>Разбивка_по_щитам!N2045</f>
        <v>0</v>
      </c>
      <c r="L2040" s="14"/>
      <c r="M2040" s="14">
        <f>Разбивка_по_щитам!P2045</f>
        <v>0</v>
      </c>
      <c r="N2040" s="14"/>
    </row>
    <row r="2041" spans="2:14" x14ac:dyDescent="0.2">
      <c r="B2041" s="14">
        <f>Разбивка_по_щитам!B2046</f>
        <v>0</v>
      </c>
      <c r="C2041" s="14">
        <f>Разбивка_по_щитам!C2046</f>
        <v>0</v>
      </c>
      <c r="D2041" s="14">
        <f>Разбивка_по_щитам!F2046</f>
        <v>0</v>
      </c>
      <c r="E2041" s="14">
        <f>Разбивка_по_щитам!H2046</f>
        <v>0</v>
      </c>
      <c r="F2041" s="14">
        <f>Разбивка_по_щитам!I2046</f>
        <v>0</v>
      </c>
      <c r="G2041" s="14">
        <f>Разбивка_по_щитам!J2046</f>
        <v>0</v>
      </c>
      <c r="H2041" s="14">
        <f>Разбивка_по_щитам!K2046</f>
        <v>0</v>
      </c>
      <c r="I2041" s="14">
        <f>Разбивка_по_щитам!L2046</f>
        <v>0</v>
      </c>
      <c r="J2041" s="14">
        <f>Разбивка_по_щитам!M2046</f>
        <v>0</v>
      </c>
      <c r="K2041" s="14">
        <f>Разбивка_по_щитам!N2046</f>
        <v>0</v>
      </c>
      <c r="L2041" s="14"/>
      <c r="M2041" s="14">
        <f>Разбивка_по_щитам!P2046</f>
        <v>0</v>
      </c>
      <c r="N2041" s="14"/>
    </row>
    <row r="2042" spans="2:14" x14ac:dyDescent="0.2">
      <c r="B2042" s="14">
        <f>Разбивка_по_щитам!B2047</f>
        <v>0</v>
      </c>
      <c r="C2042" s="14">
        <f>Разбивка_по_щитам!C2047</f>
        <v>0</v>
      </c>
      <c r="D2042" s="14">
        <f>Разбивка_по_щитам!F2047</f>
        <v>0</v>
      </c>
      <c r="E2042" s="14">
        <f>Разбивка_по_щитам!H2047</f>
        <v>0</v>
      </c>
      <c r="F2042" s="14">
        <f>Разбивка_по_щитам!I2047</f>
        <v>0</v>
      </c>
      <c r="G2042" s="14">
        <f>Разбивка_по_щитам!J2047</f>
        <v>0</v>
      </c>
      <c r="H2042" s="14">
        <f>Разбивка_по_щитам!K2047</f>
        <v>0</v>
      </c>
      <c r="I2042" s="14">
        <f>Разбивка_по_щитам!L2047</f>
        <v>0</v>
      </c>
      <c r="J2042" s="14">
        <f>Разбивка_по_щитам!M2047</f>
        <v>0</v>
      </c>
      <c r="K2042" s="14">
        <f>Разбивка_по_щитам!N2047</f>
        <v>0</v>
      </c>
      <c r="L2042" s="14"/>
      <c r="M2042" s="14">
        <f>Разбивка_по_щитам!P2047</f>
        <v>0</v>
      </c>
      <c r="N2042" s="14"/>
    </row>
    <row r="2043" spans="2:14" x14ac:dyDescent="0.2">
      <c r="B2043" s="14">
        <f>Разбивка_по_щитам!B2048</f>
        <v>0</v>
      </c>
      <c r="C2043" s="14">
        <f>Разбивка_по_щитам!C2048</f>
        <v>0</v>
      </c>
      <c r="D2043" s="14">
        <f>Разбивка_по_щитам!F2048</f>
        <v>0</v>
      </c>
      <c r="E2043" s="14">
        <f>Разбивка_по_щитам!H2048</f>
        <v>0</v>
      </c>
      <c r="F2043" s="14">
        <f>Разбивка_по_щитам!I2048</f>
        <v>0</v>
      </c>
      <c r="G2043" s="14">
        <f>Разбивка_по_щитам!J2048</f>
        <v>0</v>
      </c>
      <c r="H2043" s="14">
        <f>Разбивка_по_щитам!K2048</f>
        <v>0</v>
      </c>
      <c r="I2043" s="14">
        <f>Разбивка_по_щитам!L2048</f>
        <v>0</v>
      </c>
      <c r="J2043" s="14">
        <f>Разбивка_по_щитам!M2048</f>
        <v>0</v>
      </c>
      <c r="K2043" s="14">
        <f>Разбивка_по_щитам!N2048</f>
        <v>0</v>
      </c>
      <c r="L2043" s="14"/>
      <c r="M2043" s="14">
        <f>Разбивка_по_щитам!P2048</f>
        <v>0</v>
      </c>
      <c r="N2043" s="14"/>
    </row>
    <row r="2044" spans="2:14" x14ac:dyDescent="0.2">
      <c r="B2044" s="14">
        <f>Разбивка_по_щитам!B2049</f>
        <v>0</v>
      </c>
      <c r="C2044" s="14">
        <f>Разбивка_по_щитам!C2049</f>
        <v>0</v>
      </c>
      <c r="D2044" s="14">
        <f>Разбивка_по_щитам!F2049</f>
        <v>0</v>
      </c>
      <c r="E2044" s="14">
        <f>Разбивка_по_щитам!H2049</f>
        <v>0</v>
      </c>
      <c r="F2044" s="14">
        <f>Разбивка_по_щитам!I2049</f>
        <v>0</v>
      </c>
      <c r="G2044" s="14">
        <f>Разбивка_по_щитам!J2049</f>
        <v>0</v>
      </c>
      <c r="H2044" s="14">
        <f>Разбивка_по_щитам!K2049</f>
        <v>0</v>
      </c>
      <c r="I2044" s="14">
        <f>Разбивка_по_щитам!L2049</f>
        <v>0</v>
      </c>
      <c r="J2044" s="14">
        <f>Разбивка_по_щитам!M2049</f>
        <v>0</v>
      </c>
      <c r="K2044" s="14">
        <f>Разбивка_по_щитам!N2049</f>
        <v>0</v>
      </c>
      <c r="L2044" s="14"/>
      <c r="M2044" s="14">
        <f>Разбивка_по_щитам!P2049</f>
        <v>0</v>
      </c>
      <c r="N2044" s="14"/>
    </row>
    <row r="2045" spans="2:14" x14ac:dyDescent="0.2">
      <c r="B2045" s="14">
        <f>Разбивка_по_щитам!B2050</f>
        <v>0</v>
      </c>
      <c r="C2045" s="14">
        <f>Разбивка_по_щитам!C2050</f>
        <v>0</v>
      </c>
      <c r="D2045" s="14">
        <f>Разбивка_по_щитам!F2050</f>
        <v>0</v>
      </c>
      <c r="E2045" s="14">
        <f>Разбивка_по_щитам!H2050</f>
        <v>0</v>
      </c>
      <c r="F2045" s="14">
        <f>Разбивка_по_щитам!I2050</f>
        <v>0</v>
      </c>
      <c r="G2045" s="14">
        <f>Разбивка_по_щитам!J2050</f>
        <v>0</v>
      </c>
      <c r="H2045" s="14">
        <f>Разбивка_по_щитам!K2050</f>
        <v>0</v>
      </c>
      <c r="I2045" s="14">
        <f>Разбивка_по_щитам!L2050</f>
        <v>0</v>
      </c>
      <c r="J2045" s="14">
        <f>Разбивка_по_щитам!M2050</f>
        <v>0</v>
      </c>
      <c r="K2045" s="14">
        <f>Разбивка_по_щитам!N2050</f>
        <v>0</v>
      </c>
      <c r="L2045" s="14"/>
      <c r="M2045" s="14">
        <f>Разбивка_по_щитам!P2050</f>
        <v>0</v>
      </c>
      <c r="N2045" s="14"/>
    </row>
    <row r="2046" spans="2:14" x14ac:dyDescent="0.2">
      <c r="B2046" s="14">
        <f>Разбивка_по_щитам!B2051</f>
        <v>0</v>
      </c>
      <c r="C2046" s="14">
        <f>Разбивка_по_щитам!C2051</f>
        <v>0</v>
      </c>
      <c r="D2046" s="14">
        <f>Разбивка_по_щитам!F2051</f>
        <v>0</v>
      </c>
      <c r="E2046" s="14">
        <f>Разбивка_по_щитам!H2051</f>
        <v>0</v>
      </c>
      <c r="F2046" s="14">
        <f>Разбивка_по_щитам!I2051</f>
        <v>0</v>
      </c>
      <c r="G2046" s="14">
        <f>Разбивка_по_щитам!J2051</f>
        <v>0</v>
      </c>
      <c r="H2046" s="14">
        <f>Разбивка_по_щитам!K2051</f>
        <v>0</v>
      </c>
      <c r="I2046" s="14">
        <f>Разбивка_по_щитам!L2051</f>
        <v>0</v>
      </c>
      <c r="J2046" s="14">
        <f>Разбивка_по_щитам!M2051</f>
        <v>0</v>
      </c>
      <c r="K2046" s="14">
        <f>Разбивка_по_щитам!N2051</f>
        <v>0</v>
      </c>
      <c r="L2046" s="14"/>
      <c r="M2046" s="14">
        <f>Разбивка_по_щитам!P2051</f>
        <v>0</v>
      </c>
      <c r="N2046" s="14"/>
    </row>
    <row r="2047" spans="2:14" x14ac:dyDescent="0.2">
      <c r="B2047" s="14">
        <f>Разбивка_по_щитам!B2052</f>
        <v>0</v>
      </c>
      <c r="C2047" s="14">
        <f>Разбивка_по_щитам!C2052</f>
        <v>0</v>
      </c>
      <c r="D2047" s="14">
        <f>Разбивка_по_щитам!F2052</f>
        <v>0</v>
      </c>
      <c r="E2047" s="14">
        <f>Разбивка_по_щитам!H2052</f>
        <v>0</v>
      </c>
      <c r="F2047" s="14">
        <f>Разбивка_по_щитам!I2052</f>
        <v>0</v>
      </c>
      <c r="G2047" s="14">
        <f>Разбивка_по_щитам!J2052</f>
        <v>0</v>
      </c>
      <c r="H2047" s="14">
        <f>Разбивка_по_щитам!K2052</f>
        <v>0</v>
      </c>
      <c r="I2047" s="14">
        <f>Разбивка_по_щитам!L2052</f>
        <v>0</v>
      </c>
      <c r="J2047" s="14">
        <f>Разбивка_по_щитам!M2052</f>
        <v>0</v>
      </c>
      <c r="K2047" s="14">
        <f>Разбивка_по_щитам!N2052</f>
        <v>0</v>
      </c>
      <c r="L2047" s="14"/>
      <c r="M2047" s="14">
        <f>Разбивка_по_щитам!P2052</f>
        <v>0</v>
      </c>
      <c r="N2047" s="14"/>
    </row>
    <row r="2048" spans="2:14" x14ac:dyDescent="0.2">
      <c r="B2048" s="14">
        <f>Разбивка_по_щитам!B2053</f>
        <v>0</v>
      </c>
      <c r="C2048" s="14">
        <f>Разбивка_по_щитам!C2053</f>
        <v>0</v>
      </c>
      <c r="D2048" s="14">
        <f>Разбивка_по_щитам!F2053</f>
        <v>0</v>
      </c>
      <c r="E2048" s="14">
        <f>Разбивка_по_щитам!H2053</f>
        <v>0</v>
      </c>
      <c r="F2048" s="14">
        <f>Разбивка_по_щитам!I2053</f>
        <v>0</v>
      </c>
      <c r="G2048" s="14">
        <f>Разбивка_по_щитам!J2053</f>
        <v>0</v>
      </c>
      <c r="H2048" s="14">
        <f>Разбивка_по_щитам!K2053</f>
        <v>0</v>
      </c>
      <c r="I2048" s="14">
        <f>Разбивка_по_щитам!L2053</f>
        <v>0</v>
      </c>
      <c r="J2048" s="14">
        <f>Разбивка_по_щитам!M2053</f>
        <v>0</v>
      </c>
      <c r="K2048" s="14">
        <f>Разбивка_по_щитам!N2053</f>
        <v>0</v>
      </c>
      <c r="L2048" s="14"/>
      <c r="M2048" s="14">
        <f>Разбивка_по_щитам!P2053</f>
        <v>0</v>
      </c>
      <c r="N2048" s="14"/>
    </row>
    <row r="2049" spans="2:14" x14ac:dyDescent="0.2">
      <c r="B2049" s="14">
        <f>Разбивка_по_щитам!B2054</f>
        <v>0</v>
      </c>
      <c r="C2049" s="14">
        <f>Разбивка_по_щитам!C2054</f>
        <v>0</v>
      </c>
      <c r="D2049" s="14">
        <f>Разбивка_по_щитам!F2054</f>
        <v>0</v>
      </c>
      <c r="E2049" s="14">
        <f>Разбивка_по_щитам!H2054</f>
        <v>0</v>
      </c>
      <c r="F2049" s="14">
        <f>Разбивка_по_щитам!I2054</f>
        <v>0</v>
      </c>
      <c r="G2049" s="14">
        <f>Разбивка_по_щитам!J2054</f>
        <v>0</v>
      </c>
      <c r="H2049" s="14">
        <f>Разбивка_по_щитам!K2054</f>
        <v>0</v>
      </c>
      <c r="I2049" s="14">
        <f>Разбивка_по_щитам!L2054</f>
        <v>0</v>
      </c>
      <c r="J2049" s="14">
        <f>Разбивка_по_щитам!M2054</f>
        <v>0</v>
      </c>
      <c r="K2049" s="14">
        <f>Разбивка_по_щитам!N2054</f>
        <v>0</v>
      </c>
      <c r="L2049" s="14"/>
      <c r="M2049" s="14">
        <f>Разбивка_по_щитам!P2054</f>
        <v>0</v>
      </c>
      <c r="N2049" s="14"/>
    </row>
    <row r="2050" spans="2:14" x14ac:dyDescent="0.2">
      <c r="B2050" s="14">
        <f>Разбивка_по_щитам!B2055</f>
        <v>0</v>
      </c>
      <c r="C2050" s="14">
        <f>Разбивка_по_щитам!C2055</f>
        <v>0</v>
      </c>
      <c r="D2050" s="14">
        <f>Разбивка_по_щитам!F2055</f>
        <v>0</v>
      </c>
      <c r="E2050" s="14">
        <f>Разбивка_по_щитам!H2055</f>
        <v>0</v>
      </c>
      <c r="F2050" s="14">
        <f>Разбивка_по_щитам!I2055</f>
        <v>0</v>
      </c>
      <c r="G2050" s="14">
        <f>Разбивка_по_щитам!J2055</f>
        <v>0</v>
      </c>
      <c r="H2050" s="14">
        <f>Разбивка_по_щитам!K2055</f>
        <v>0</v>
      </c>
      <c r="I2050" s="14">
        <f>Разбивка_по_щитам!L2055</f>
        <v>0</v>
      </c>
      <c r="J2050" s="14">
        <f>Разбивка_по_щитам!M2055</f>
        <v>0</v>
      </c>
      <c r="K2050" s="14">
        <f>Разбивка_по_щитам!N2055</f>
        <v>0</v>
      </c>
      <c r="L2050" s="14"/>
      <c r="M2050" s="14">
        <f>Разбивка_по_щитам!P2055</f>
        <v>0</v>
      </c>
      <c r="N2050" s="14"/>
    </row>
    <row r="2051" spans="2:14" x14ac:dyDescent="0.2">
      <c r="B2051" s="14">
        <f>Разбивка_по_щитам!B2056</f>
        <v>0</v>
      </c>
      <c r="C2051" s="14">
        <f>Разбивка_по_щитам!C2056</f>
        <v>0</v>
      </c>
      <c r="D2051" s="14">
        <f>Разбивка_по_щитам!F2056</f>
        <v>0</v>
      </c>
      <c r="E2051" s="14">
        <f>Разбивка_по_щитам!H2056</f>
        <v>0</v>
      </c>
      <c r="F2051" s="14">
        <f>Разбивка_по_щитам!I2056</f>
        <v>0</v>
      </c>
      <c r="G2051" s="14">
        <f>Разбивка_по_щитам!J2056</f>
        <v>0</v>
      </c>
      <c r="H2051" s="14">
        <f>Разбивка_по_щитам!K2056</f>
        <v>0</v>
      </c>
      <c r="I2051" s="14">
        <f>Разбивка_по_щитам!L2056</f>
        <v>0</v>
      </c>
      <c r="J2051" s="14">
        <f>Разбивка_по_щитам!M2056</f>
        <v>0</v>
      </c>
      <c r="K2051" s="14">
        <f>Разбивка_по_щитам!N2056</f>
        <v>0</v>
      </c>
      <c r="L2051" s="14"/>
      <c r="M2051" s="14">
        <f>Разбивка_по_щитам!P2056</f>
        <v>0</v>
      </c>
      <c r="N2051" s="14"/>
    </row>
    <row r="2052" spans="2:14" x14ac:dyDescent="0.2">
      <c r="B2052" s="14">
        <f>Разбивка_по_щитам!B2057</f>
        <v>0</v>
      </c>
      <c r="C2052" s="14">
        <f>Разбивка_по_щитам!C2057</f>
        <v>0</v>
      </c>
      <c r="D2052" s="14">
        <f>Разбивка_по_щитам!F2057</f>
        <v>0</v>
      </c>
      <c r="E2052" s="14">
        <f>Разбивка_по_щитам!H2057</f>
        <v>0</v>
      </c>
      <c r="F2052" s="14">
        <f>Разбивка_по_щитам!I2057</f>
        <v>0</v>
      </c>
      <c r="G2052" s="14">
        <f>Разбивка_по_щитам!J2057</f>
        <v>0</v>
      </c>
      <c r="H2052" s="14">
        <f>Разбивка_по_щитам!K2057</f>
        <v>0</v>
      </c>
      <c r="I2052" s="14">
        <f>Разбивка_по_щитам!L2057</f>
        <v>0</v>
      </c>
      <c r="J2052" s="14">
        <f>Разбивка_по_щитам!M2057</f>
        <v>0</v>
      </c>
      <c r="K2052" s="14">
        <f>Разбивка_по_щитам!N2057</f>
        <v>0</v>
      </c>
      <c r="L2052" s="14"/>
      <c r="M2052" s="14">
        <f>Разбивка_по_щитам!P2057</f>
        <v>0</v>
      </c>
      <c r="N2052" s="14"/>
    </row>
    <row r="2053" spans="2:14" x14ac:dyDescent="0.2">
      <c r="B2053" s="14">
        <f>Разбивка_по_щитам!B2058</f>
        <v>0</v>
      </c>
      <c r="C2053" s="14">
        <f>Разбивка_по_щитам!C2058</f>
        <v>0</v>
      </c>
      <c r="D2053" s="14">
        <f>Разбивка_по_щитам!F2058</f>
        <v>0</v>
      </c>
      <c r="E2053" s="14">
        <f>Разбивка_по_щитам!H2058</f>
        <v>0</v>
      </c>
      <c r="F2053" s="14">
        <f>Разбивка_по_щитам!I2058</f>
        <v>0</v>
      </c>
      <c r="G2053" s="14">
        <f>Разбивка_по_щитам!J2058</f>
        <v>0</v>
      </c>
      <c r="H2053" s="14">
        <f>Разбивка_по_щитам!K2058</f>
        <v>0</v>
      </c>
      <c r="I2053" s="14">
        <f>Разбивка_по_щитам!L2058</f>
        <v>0</v>
      </c>
      <c r="J2053" s="14">
        <f>Разбивка_по_щитам!M2058</f>
        <v>0</v>
      </c>
      <c r="K2053" s="14">
        <f>Разбивка_по_щитам!N2058</f>
        <v>0</v>
      </c>
      <c r="L2053" s="14"/>
      <c r="M2053" s="14">
        <f>Разбивка_по_щитам!P2058</f>
        <v>0</v>
      </c>
      <c r="N2053" s="14"/>
    </row>
    <row r="2054" spans="2:14" x14ac:dyDescent="0.2">
      <c r="B2054" s="14">
        <f>Разбивка_по_щитам!B2059</f>
        <v>0</v>
      </c>
      <c r="C2054" s="14">
        <f>Разбивка_по_щитам!C2059</f>
        <v>0</v>
      </c>
      <c r="D2054" s="14">
        <f>Разбивка_по_щитам!F2059</f>
        <v>0</v>
      </c>
      <c r="E2054" s="14">
        <f>Разбивка_по_щитам!H2059</f>
        <v>0</v>
      </c>
      <c r="F2054" s="14">
        <f>Разбивка_по_щитам!I2059</f>
        <v>0</v>
      </c>
      <c r="G2054" s="14">
        <f>Разбивка_по_щитам!J2059</f>
        <v>0</v>
      </c>
      <c r="H2054" s="14">
        <f>Разбивка_по_щитам!K2059</f>
        <v>0</v>
      </c>
      <c r="I2054" s="14">
        <f>Разбивка_по_щитам!L2059</f>
        <v>0</v>
      </c>
      <c r="J2054" s="14">
        <f>Разбивка_по_щитам!M2059</f>
        <v>0</v>
      </c>
      <c r="K2054" s="14">
        <f>Разбивка_по_щитам!N2059</f>
        <v>0</v>
      </c>
      <c r="L2054" s="14"/>
      <c r="M2054" s="14">
        <f>Разбивка_по_щитам!P2059</f>
        <v>0</v>
      </c>
      <c r="N2054" s="14"/>
    </row>
    <row r="2055" spans="2:14" x14ac:dyDescent="0.2">
      <c r="B2055" s="14">
        <f>Разбивка_по_щитам!B2060</f>
        <v>0</v>
      </c>
      <c r="C2055" s="14">
        <f>Разбивка_по_щитам!C2060</f>
        <v>0</v>
      </c>
      <c r="D2055" s="14">
        <f>Разбивка_по_щитам!F2060</f>
        <v>0</v>
      </c>
      <c r="E2055" s="14">
        <f>Разбивка_по_щитам!H2060</f>
        <v>0</v>
      </c>
      <c r="F2055" s="14">
        <f>Разбивка_по_щитам!I2060</f>
        <v>0</v>
      </c>
      <c r="G2055" s="14">
        <f>Разбивка_по_щитам!J2060</f>
        <v>0</v>
      </c>
      <c r="H2055" s="14">
        <f>Разбивка_по_щитам!K2060</f>
        <v>0</v>
      </c>
      <c r="I2055" s="14">
        <f>Разбивка_по_щитам!L2060</f>
        <v>0</v>
      </c>
      <c r="J2055" s="14">
        <f>Разбивка_по_щитам!M2060</f>
        <v>0</v>
      </c>
      <c r="K2055" s="14">
        <f>Разбивка_по_щитам!N2060</f>
        <v>0</v>
      </c>
      <c r="L2055" s="14"/>
      <c r="M2055" s="14">
        <f>Разбивка_по_щитам!P2060</f>
        <v>0</v>
      </c>
      <c r="N2055" s="14"/>
    </row>
    <row r="2056" spans="2:14" x14ac:dyDescent="0.2">
      <c r="B2056" s="14">
        <f>Разбивка_по_щитам!B2061</f>
        <v>0</v>
      </c>
      <c r="C2056" s="14">
        <f>Разбивка_по_щитам!C2061</f>
        <v>0</v>
      </c>
      <c r="D2056" s="14">
        <f>Разбивка_по_щитам!F2061</f>
        <v>0</v>
      </c>
      <c r="E2056" s="14">
        <f>Разбивка_по_щитам!H2061</f>
        <v>0</v>
      </c>
      <c r="F2056" s="14">
        <f>Разбивка_по_щитам!I2061</f>
        <v>0</v>
      </c>
      <c r="G2056" s="14">
        <f>Разбивка_по_щитам!J2061</f>
        <v>0</v>
      </c>
      <c r="H2056" s="14">
        <f>Разбивка_по_щитам!K2061</f>
        <v>0</v>
      </c>
      <c r="I2056" s="14">
        <f>Разбивка_по_щитам!L2061</f>
        <v>0</v>
      </c>
      <c r="J2056" s="14">
        <f>Разбивка_по_щитам!M2061</f>
        <v>0</v>
      </c>
      <c r="K2056" s="14">
        <f>Разбивка_по_щитам!N2061</f>
        <v>0</v>
      </c>
      <c r="L2056" s="14"/>
      <c r="M2056" s="14">
        <f>Разбивка_по_щитам!P2061</f>
        <v>0</v>
      </c>
      <c r="N2056" s="14"/>
    </row>
    <row r="2057" spans="2:14" x14ac:dyDescent="0.2">
      <c r="B2057" s="14">
        <f>Разбивка_по_щитам!B2062</f>
        <v>0</v>
      </c>
      <c r="C2057" s="14">
        <f>Разбивка_по_щитам!C2062</f>
        <v>0</v>
      </c>
      <c r="D2057" s="14">
        <f>Разбивка_по_щитам!F2062</f>
        <v>0</v>
      </c>
      <c r="E2057" s="14">
        <f>Разбивка_по_щитам!H2062</f>
        <v>0</v>
      </c>
      <c r="F2057" s="14">
        <f>Разбивка_по_щитам!I2062</f>
        <v>0</v>
      </c>
      <c r="G2057" s="14">
        <f>Разбивка_по_щитам!J2062</f>
        <v>0</v>
      </c>
      <c r="H2057" s="14">
        <f>Разбивка_по_щитам!K2062</f>
        <v>0</v>
      </c>
      <c r="I2057" s="14">
        <f>Разбивка_по_щитам!L2062</f>
        <v>0</v>
      </c>
      <c r="J2057" s="14">
        <f>Разбивка_по_щитам!M2062</f>
        <v>0</v>
      </c>
      <c r="K2057" s="14">
        <f>Разбивка_по_щитам!N2062</f>
        <v>0</v>
      </c>
      <c r="L2057" s="14"/>
      <c r="M2057" s="14">
        <f>Разбивка_по_щитам!P2062</f>
        <v>0</v>
      </c>
      <c r="N2057" s="14"/>
    </row>
    <row r="2058" spans="2:14" x14ac:dyDescent="0.2">
      <c r="B2058" s="14">
        <f>Разбивка_по_щитам!B2063</f>
        <v>0</v>
      </c>
      <c r="C2058" s="14">
        <f>Разбивка_по_щитам!C2063</f>
        <v>0</v>
      </c>
      <c r="D2058" s="14">
        <f>Разбивка_по_щитам!F2063</f>
        <v>0</v>
      </c>
      <c r="E2058" s="14">
        <f>Разбивка_по_щитам!H2063</f>
        <v>0</v>
      </c>
      <c r="F2058" s="14">
        <f>Разбивка_по_щитам!I2063</f>
        <v>0</v>
      </c>
      <c r="G2058" s="14">
        <f>Разбивка_по_щитам!J2063</f>
        <v>0</v>
      </c>
      <c r="H2058" s="14">
        <f>Разбивка_по_щитам!K2063</f>
        <v>0</v>
      </c>
      <c r="I2058" s="14">
        <f>Разбивка_по_щитам!L2063</f>
        <v>0</v>
      </c>
      <c r="J2058" s="14">
        <f>Разбивка_по_щитам!M2063</f>
        <v>0</v>
      </c>
      <c r="K2058" s="14">
        <f>Разбивка_по_щитам!N2063</f>
        <v>0</v>
      </c>
      <c r="L2058" s="14"/>
      <c r="M2058" s="14">
        <f>Разбивка_по_щитам!P2063</f>
        <v>0</v>
      </c>
      <c r="N2058" s="14"/>
    </row>
    <row r="2059" spans="2:14" x14ac:dyDescent="0.2">
      <c r="B2059" s="14">
        <f>Разбивка_по_щитам!B2064</f>
        <v>0</v>
      </c>
      <c r="C2059" s="14">
        <f>Разбивка_по_щитам!C2064</f>
        <v>0</v>
      </c>
      <c r="D2059" s="14">
        <f>Разбивка_по_щитам!F2064</f>
        <v>0</v>
      </c>
      <c r="E2059" s="14">
        <f>Разбивка_по_щитам!H2064</f>
        <v>0</v>
      </c>
      <c r="F2059" s="14">
        <f>Разбивка_по_щитам!I2064</f>
        <v>0</v>
      </c>
      <c r="G2059" s="14">
        <f>Разбивка_по_щитам!J2064</f>
        <v>0</v>
      </c>
      <c r="H2059" s="14">
        <f>Разбивка_по_щитам!K2064</f>
        <v>0</v>
      </c>
      <c r="I2059" s="14">
        <f>Разбивка_по_щитам!L2064</f>
        <v>0</v>
      </c>
      <c r="J2059" s="14">
        <f>Разбивка_по_щитам!M2064</f>
        <v>0</v>
      </c>
      <c r="K2059" s="14">
        <f>Разбивка_по_щитам!N2064</f>
        <v>0</v>
      </c>
      <c r="L2059" s="14"/>
      <c r="M2059" s="14">
        <f>Разбивка_по_щитам!P2064</f>
        <v>0</v>
      </c>
      <c r="N2059" s="14"/>
    </row>
    <row r="2060" spans="2:14" x14ac:dyDescent="0.2">
      <c r="B2060" s="14">
        <f>Разбивка_по_щитам!B2065</f>
        <v>0</v>
      </c>
      <c r="C2060" s="14">
        <f>Разбивка_по_щитам!C2065</f>
        <v>0</v>
      </c>
      <c r="D2060" s="14">
        <f>Разбивка_по_щитам!F2065</f>
        <v>0</v>
      </c>
      <c r="E2060" s="14">
        <f>Разбивка_по_щитам!H2065</f>
        <v>0</v>
      </c>
      <c r="F2060" s="14">
        <f>Разбивка_по_щитам!I2065</f>
        <v>0</v>
      </c>
      <c r="G2060" s="14">
        <f>Разбивка_по_щитам!J2065</f>
        <v>0</v>
      </c>
      <c r="H2060" s="14">
        <f>Разбивка_по_щитам!K2065</f>
        <v>0</v>
      </c>
      <c r="I2060" s="14">
        <f>Разбивка_по_щитам!L2065</f>
        <v>0</v>
      </c>
      <c r="J2060" s="14">
        <f>Разбивка_по_щитам!M2065</f>
        <v>0</v>
      </c>
      <c r="K2060" s="14">
        <f>Разбивка_по_щитам!N2065</f>
        <v>0</v>
      </c>
      <c r="L2060" s="14"/>
      <c r="M2060" s="14">
        <f>Разбивка_по_щитам!P2065</f>
        <v>0</v>
      </c>
      <c r="N2060" s="14"/>
    </row>
    <row r="2061" spans="2:14" x14ac:dyDescent="0.2">
      <c r="B2061" s="14">
        <f>Разбивка_по_щитам!B2066</f>
        <v>0</v>
      </c>
      <c r="C2061" s="14">
        <f>Разбивка_по_щитам!C2066</f>
        <v>0</v>
      </c>
      <c r="D2061" s="14">
        <f>Разбивка_по_щитам!F2066</f>
        <v>0</v>
      </c>
      <c r="E2061" s="14">
        <f>Разбивка_по_щитам!H2066</f>
        <v>0</v>
      </c>
      <c r="F2061" s="14">
        <f>Разбивка_по_щитам!I2066</f>
        <v>0</v>
      </c>
      <c r="G2061" s="14">
        <f>Разбивка_по_щитам!J2066</f>
        <v>0</v>
      </c>
      <c r="H2061" s="14">
        <f>Разбивка_по_щитам!K2066</f>
        <v>0</v>
      </c>
      <c r="I2061" s="14">
        <f>Разбивка_по_щитам!L2066</f>
        <v>0</v>
      </c>
      <c r="J2061" s="14">
        <f>Разбивка_по_щитам!M2066</f>
        <v>0</v>
      </c>
      <c r="K2061" s="14">
        <f>Разбивка_по_щитам!N2066</f>
        <v>0</v>
      </c>
      <c r="L2061" s="14"/>
      <c r="M2061" s="14">
        <f>Разбивка_по_щитам!P2066</f>
        <v>0</v>
      </c>
      <c r="N2061" s="14"/>
    </row>
    <row r="2062" spans="2:14" x14ac:dyDescent="0.2">
      <c r="B2062" s="14">
        <f>Разбивка_по_щитам!B2067</f>
        <v>0</v>
      </c>
      <c r="C2062" s="14">
        <f>Разбивка_по_щитам!C2067</f>
        <v>0</v>
      </c>
      <c r="D2062" s="14">
        <f>Разбивка_по_щитам!F2067</f>
        <v>0</v>
      </c>
      <c r="E2062" s="14">
        <f>Разбивка_по_щитам!H2067</f>
        <v>0</v>
      </c>
      <c r="F2062" s="14">
        <f>Разбивка_по_щитам!I2067</f>
        <v>0</v>
      </c>
      <c r="G2062" s="14">
        <f>Разбивка_по_щитам!J2067</f>
        <v>0</v>
      </c>
      <c r="H2062" s="14">
        <f>Разбивка_по_щитам!K2067</f>
        <v>0</v>
      </c>
      <c r="I2062" s="14">
        <f>Разбивка_по_щитам!L2067</f>
        <v>0</v>
      </c>
      <c r="J2062" s="14">
        <f>Разбивка_по_щитам!M2067</f>
        <v>0</v>
      </c>
      <c r="K2062" s="14">
        <f>Разбивка_по_щитам!N2067</f>
        <v>0</v>
      </c>
      <c r="L2062" s="14"/>
      <c r="M2062" s="14">
        <f>Разбивка_по_щитам!P2067</f>
        <v>0</v>
      </c>
      <c r="N2062" s="14"/>
    </row>
    <row r="2063" spans="2:14" x14ac:dyDescent="0.2">
      <c r="B2063" s="14">
        <f>Разбивка_по_щитам!B2068</f>
        <v>0</v>
      </c>
      <c r="C2063" s="14">
        <f>Разбивка_по_щитам!C2068</f>
        <v>0</v>
      </c>
      <c r="D2063" s="14">
        <f>Разбивка_по_щитам!F2068</f>
        <v>0</v>
      </c>
      <c r="E2063" s="14">
        <f>Разбивка_по_щитам!H2068</f>
        <v>0</v>
      </c>
      <c r="F2063" s="14">
        <f>Разбивка_по_щитам!I2068</f>
        <v>0</v>
      </c>
      <c r="G2063" s="14">
        <f>Разбивка_по_щитам!J2068</f>
        <v>0</v>
      </c>
      <c r="H2063" s="14">
        <f>Разбивка_по_щитам!K2068</f>
        <v>0</v>
      </c>
      <c r="I2063" s="14">
        <f>Разбивка_по_щитам!L2068</f>
        <v>0</v>
      </c>
      <c r="J2063" s="14">
        <f>Разбивка_по_щитам!M2068</f>
        <v>0</v>
      </c>
      <c r="K2063" s="14">
        <f>Разбивка_по_щитам!N2068</f>
        <v>0</v>
      </c>
      <c r="L2063" s="14"/>
      <c r="M2063" s="14">
        <f>Разбивка_по_щитам!P2068</f>
        <v>0</v>
      </c>
      <c r="N2063" s="14"/>
    </row>
    <row r="2064" spans="2:14" x14ac:dyDescent="0.2">
      <c r="B2064" s="14">
        <f>Разбивка_по_щитам!B2069</f>
        <v>0</v>
      </c>
      <c r="C2064" s="14">
        <f>Разбивка_по_щитам!C2069</f>
        <v>0</v>
      </c>
      <c r="D2064" s="14">
        <f>Разбивка_по_щитам!F2069</f>
        <v>0</v>
      </c>
      <c r="E2064" s="14">
        <f>Разбивка_по_щитам!H2069</f>
        <v>0</v>
      </c>
      <c r="F2064" s="14">
        <f>Разбивка_по_щитам!I2069</f>
        <v>0</v>
      </c>
      <c r="G2064" s="14">
        <f>Разбивка_по_щитам!J2069</f>
        <v>0</v>
      </c>
      <c r="H2064" s="14">
        <f>Разбивка_по_щитам!K2069</f>
        <v>0</v>
      </c>
      <c r="I2064" s="14">
        <f>Разбивка_по_щитам!L2069</f>
        <v>0</v>
      </c>
      <c r="J2064" s="14">
        <f>Разбивка_по_щитам!M2069</f>
        <v>0</v>
      </c>
      <c r="K2064" s="14">
        <f>Разбивка_по_щитам!N2069</f>
        <v>0</v>
      </c>
      <c r="L2064" s="14"/>
      <c r="M2064" s="14">
        <f>Разбивка_по_щитам!P2069</f>
        <v>0</v>
      </c>
      <c r="N2064" s="14"/>
    </row>
    <row r="2065" spans="2:14" x14ac:dyDescent="0.2">
      <c r="B2065" s="14">
        <f>Разбивка_по_щитам!B2070</f>
        <v>0</v>
      </c>
      <c r="C2065" s="14">
        <f>Разбивка_по_щитам!C2070</f>
        <v>0</v>
      </c>
      <c r="D2065" s="14">
        <f>Разбивка_по_щитам!F2070</f>
        <v>0</v>
      </c>
      <c r="E2065" s="14">
        <f>Разбивка_по_щитам!H2070</f>
        <v>0</v>
      </c>
      <c r="F2065" s="14">
        <f>Разбивка_по_щитам!I2070</f>
        <v>0</v>
      </c>
      <c r="G2065" s="14">
        <f>Разбивка_по_щитам!J2070</f>
        <v>0</v>
      </c>
      <c r="H2065" s="14">
        <f>Разбивка_по_щитам!K2070</f>
        <v>0</v>
      </c>
      <c r="I2065" s="14">
        <f>Разбивка_по_щитам!L2070</f>
        <v>0</v>
      </c>
      <c r="J2065" s="14">
        <f>Разбивка_по_щитам!M2070</f>
        <v>0</v>
      </c>
      <c r="K2065" s="14">
        <f>Разбивка_по_щитам!N2070</f>
        <v>0</v>
      </c>
      <c r="L2065" s="14"/>
      <c r="M2065" s="14">
        <f>Разбивка_по_щитам!P2070</f>
        <v>0</v>
      </c>
      <c r="N2065" s="14"/>
    </row>
    <row r="2066" spans="2:14" x14ac:dyDescent="0.2">
      <c r="B2066" s="14">
        <f>Разбивка_по_щитам!B2071</f>
        <v>0</v>
      </c>
      <c r="C2066" s="14">
        <f>Разбивка_по_щитам!C2071</f>
        <v>0</v>
      </c>
      <c r="D2066" s="14">
        <f>Разбивка_по_щитам!F2071</f>
        <v>0</v>
      </c>
      <c r="E2066" s="14">
        <f>Разбивка_по_щитам!H2071</f>
        <v>0</v>
      </c>
      <c r="F2066" s="14">
        <f>Разбивка_по_щитам!I2071</f>
        <v>0</v>
      </c>
      <c r="G2066" s="14">
        <f>Разбивка_по_щитам!J2071</f>
        <v>0</v>
      </c>
      <c r="H2066" s="14">
        <f>Разбивка_по_щитам!K2071</f>
        <v>0</v>
      </c>
      <c r="I2066" s="14">
        <f>Разбивка_по_щитам!L2071</f>
        <v>0</v>
      </c>
      <c r="J2066" s="14">
        <f>Разбивка_по_щитам!M2071</f>
        <v>0</v>
      </c>
      <c r="K2066" s="14">
        <f>Разбивка_по_щитам!N2071</f>
        <v>0</v>
      </c>
      <c r="L2066" s="14"/>
      <c r="M2066" s="14">
        <f>Разбивка_по_щитам!P2071</f>
        <v>0</v>
      </c>
      <c r="N2066" s="14"/>
    </row>
    <row r="2067" spans="2:14" x14ac:dyDescent="0.2">
      <c r="B2067" s="14">
        <f>Разбивка_по_щитам!B2072</f>
        <v>0</v>
      </c>
      <c r="C2067" s="14">
        <f>Разбивка_по_щитам!C2072</f>
        <v>0</v>
      </c>
      <c r="D2067" s="14">
        <f>Разбивка_по_щитам!F2072</f>
        <v>0</v>
      </c>
      <c r="E2067" s="14">
        <f>Разбивка_по_щитам!H2072</f>
        <v>0</v>
      </c>
      <c r="F2067" s="14">
        <f>Разбивка_по_щитам!I2072</f>
        <v>0</v>
      </c>
      <c r="G2067" s="14">
        <f>Разбивка_по_щитам!J2072</f>
        <v>0</v>
      </c>
      <c r="H2067" s="14">
        <f>Разбивка_по_щитам!K2072</f>
        <v>0</v>
      </c>
      <c r="I2067" s="14">
        <f>Разбивка_по_щитам!L2072</f>
        <v>0</v>
      </c>
      <c r="J2067" s="14">
        <f>Разбивка_по_щитам!M2072</f>
        <v>0</v>
      </c>
      <c r="K2067" s="14">
        <f>Разбивка_по_щитам!N2072</f>
        <v>0</v>
      </c>
      <c r="L2067" s="14"/>
      <c r="M2067" s="14">
        <f>Разбивка_по_щитам!P2072</f>
        <v>0</v>
      </c>
      <c r="N2067" s="14"/>
    </row>
    <row r="2068" spans="2:14" x14ac:dyDescent="0.2">
      <c r="B2068" s="14">
        <f>Разбивка_по_щитам!B2073</f>
        <v>0</v>
      </c>
      <c r="C2068" s="14">
        <f>Разбивка_по_щитам!C2073</f>
        <v>0</v>
      </c>
      <c r="D2068" s="14">
        <f>Разбивка_по_щитам!F2073</f>
        <v>0</v>
      </c>
      <c r="E2068" s="14">
        <f>Разбивка_по_щитам!H2073</f>
        <v>0</v>
      </c>
      <c r="F2068" s="14">
        <f>Разбивка_по_щитам!I2073</f>
        <v>0</v>
      </c>
      <c r="G2068" s="14">
        <f>Разбивка_по_щитам!J2073</f>
        <v>0</v>
      </c>
      <c r="H2068" s="14">
        <f>Разбивка_по_щитам!K2073</f>
        <v>0</v>
      </c>
      <c r="I2068" s="14">
        <f>Разбивка_по_щитам!L2073</f>
        <v>0</v>
      </c>
      <c r="J2068" s="14">
        <f>Разбивка_по_щитам!M2073</f>
        <v>0</v>
      </c>
      <c r="K2068" s="14">
        <f>Разбивка_по_щитам!N2073</f>
        <v>0</v>
      </c>
      <c r="L2068" s="14"/>
      <c r="M2068" s="14">
        <f>Разбивка_по_щитам!P2073</f>
        <v>0</v>
      </c>
      <c r="N2068" s="14"/>
    </row>
    <row r="2069" spans="2:14" x14ac:dyDescent="0.2">
      <c r="B2069" s="14">
        <f>Разбивка_по_щитам!B2074</f>
        <v>0</v>
      </c>
      <c r="C2069" s="14">
        <f>Разбивка_по_щитам!C2074</f>
        <v>0</v>
      </c>
      <c r="D2069" s="14">
        <f>Разбивка_по_щитам!F2074</f>
        <v>0</v>
      </c>
      <c r="E2069" s="14">
        <f>Разбивка_по_щитам!H2074</f>
        <v>0</v>
      </c>
      <c r="F2069" s="14">
        <f>Разбивка_по_щитам!I2074</f>
        <v>0</v>
      </c>
      <c r="G2069" s="14">
        <f>Разбивка_по_щитам!J2074</f>
        <v>0</v>
      </c>
      <c r="H2069" s="14">
        <f>Разбивка_по_щитам!K2074</f>
        <v>0</v>
      </c>
      <c r="I2069" s="14">
        <f>Разбивка_по_щитам!L2074</f>
        <v>0</v>
      </c>
      <c r="J2069" s="14">
        <f>Разбивка_по_щитам!M2074</f>
        <v>0</v>
      </c>
      <c r="K2069" s="14">
        <f>Разбивка_по_щитам!N2074</f>
        <v>0</v>
      </c>
      <c r="L2069" s="14"/>
      <c r="M2069" s="14">
        <f>Разбивка_по_щитам!P2074</f>
        <v>0</v>
      </c>
      <c r="N2069" s="14"/>
    </row>
    <row r="2070" spans="2:14" x14ac:dyDescent="0.2">
      <c r="B2070" s="14">
        <f>Разбивка_по_щитам!B2075</f>
        <v>0</v>
      </c>
      <c r="C2070" s="14">
        <f>Разбивка_по_щитам!C2075</f>
        <v>0</v>
      </c>
      <c r="D2070" s="14">
        <f>Разбивка_по_щитам!F2075</f>
        <v>0</v>
      </c>
      <c r="E2070" s="14">
        <f>Разбивка_по_щитам!H2075</f>
        <v>0</v>
      </c>
      <c r="F2070" s="14">
        <f>Разбивка_по_щитам!I2075</f>
        <v>0</v>
      </c>
      <c r="G2070" s="14">
        <f>Разбивка_по_щитам!J2075</f>
        <v>0</v>
      </c>
      <c r="H2070" s="14">
        <f>Разбивка_по_щитам!K2075</f>
        <v>0</v>
      </c>
      <c r="I2070" s="14">
        <f>Разбивка_по_щитам!L2075</f>
        <v>0</v>
      </c>
      <c r="J2070" s="14">
        <f>Разбивка_по_щитам!M2075</f>
        <v>0</v>
      </c>
      <c r="K2070" s="14">
        <f>Разбивка_по_щитам!N2075</f>
        <v>0</v>
      </c>
      <c r="L2070" s="14"/>
      <c r="M2070" s="14">
        <f>Разбивка_по_щитам!P2075</f>
        <v>0</v>
      </c>
      <c r="N2070" s="14"/>
    </row>
    <row r="2071" spans="2:14" x14ac:dyDescent="0.2">
      <c r="B2071" s="14">
        <f>Разбивка_по_щитам!B2076</f>
        <v>0</v>
      </c>
      <c r="C2071" s="14">
        <f>Разбивка_по_щитам!C2076</f>
        <v>0</v>
      </c>
      <c r="D2071" s="14">
        <f>Разбивка_по_щитам!F2076</f>
        <v>0</v>
      </c>
      <c r="E2071" s="14">
        <f>Разбивка_по_щитам!H2076</f>
        <v>0</v>
      </c>
      <c r="F2071" s="14">
        <f>Разбивка_по_щитам!I2076</f>
        <v>0</v>
      </c>
      <c r="G2071" s="14">
        <f>Разбивка_по_щитам!J2076</f>
        <v>0</v>
      </c>
      <c r="H2071" s="14">
        <f>Разбивка_по_щитам!K2076</f>
        <v>0</v>
      </c>
      <c r="I2071" s="14">
        <f>Разбивка_по_щитам!L2076</f>
        <v>0</v>
      </c>
      <c r="J2071" s="14">
        <f>Разбивка_по_щитам!M2076</f>
        <v>0</v>
      </c>
      <c r="K2071" s="14">
        <f>Разбивка_по_щитам!N2076</f>
        <v>0</v>
      </c>
      <c r="L2071" s="14"/>
      <c r="M2071" s="14">
        <f>Разбивка_по_щитам!P2076</f>
        <v>0</v>
      </c>
      <c r="N2071" s="14"/>
    </row>
    <row r="2072" spans="2:14" x14ac:dyDescent="0.2">
      <c r="B2072" s="14">
        <f>Разбивка_по_щитам!B2077</f>
        <v>0</v>
      </c>
      <c r="C2072" s="14">
        <f>Разбивка_по_щитам!C2077</f>
        <v>0</v>
      </c>
      <c r="D2072" s="14">
        <f>Разбивка_по_щитам!F2077</f>
        <v>0</v>
      </c>
      <c r="E2072" s="14">
        <f>Разбивка_по_щитам!H2077</f>
        <v>0</v>
      </c>
      <c r="F2072" s="14">
        <f>Разбивка_по_щитам!I2077</f>
        <v>0</v>
      </c>
      <c r="G2072" s="14">
        <f>Разбивка_по_щитам!J2077</f>
        <v>0</v>
      </c>
      <c r="H2072" s="14">
        <f>Разбивка_по_щитам!K2077</f>
        <v>0</v>
      </c>
      <c r="I2072" s="14">
        <f>Разбивка_по_щитам!L2077</f>
        <v>0</v>
      </c>
      <c r="J2072" s="14">
        <f>Разбивка_по_щитам!M2077</f>
        <v>0</v>
      </c>
      <c r="K2072" s="14">
        <f>Разбивка_по_щитам!N2077</f>
        <v>0</v>
      </c>
      <c r="L2072" s="14"/>
      <c r="M2072" s="14">
        <f>Разбивка_по_щитам!P2077</f>
        <v>0</v>
      </c>
      <c r="N2072" s="14"/>
    </row>
    <row r="2073" spans="2:14" x14ac:dyDescent="0.2">
      <c r="B2073" s="14">
        <f>Разбивка_по_щитам!B2078</f>
        <v>0</v>
      </c>
      <c r="C2073" s="14">
        <f>Разбивка_по_щитам!C2078</f>
        <v>0</v>
      </c>
      <c r="D2073" s="14">
        <f>Разбивка_по_щитам!F2078</f>
        <v>0</v>
      </c>
      <c r="E2073" s="14">
        <f>Разбивка_по_щитам!H2078</f>
        <v>0</v>
      </c>
      <c r="F2073" s="14">
        <f>Разбивка_по_щитам!I2078</f>
        <v>0</v>
      </c>
      <c r="G2073" s="14">
        <f>Разбивка_по_щитам!J2078</f>
        <v>0</v>
      </c>
      <c r="H2073" s="14">
        <f>Разбивка_по_щитам!K2078</f>
        <v>0</v>
      </c>
      <c r="I2073" s="14">
        <f>Разбивка_по_щитам!L2078</f>
        <v>0</v>
      </c>
      <c r="J2073" s="14">
        <f>Разбивка_по_щитам!M2078</f>
        <v>0</v>
      </c>
      <c r="K2073" s="14">
        <f>Разбивка_по_щитам!N2078</f>
        <v>0</v>
      </c>
      <c r="L2073" s="14"/>
      <c r="M2073" s="14">
        <f>Разбивка_по_щитам!P2078</f>
        <v>0</v>
      </c>
      <c r="N2073" s="14"/>
    </row>
    <row r="2074" spans="2:14" x14ac:dyDescent="0.2">
      <c r="B2074" s="14">
        <f>Разбивка_по_щитам!B2079</f>
        <v>0</v>
      </c>
      <c r="C2074" s="14">
        <f>Разбивка_по_щитам!C2079</f>
        <v>0</v>
      </c>
      <c r="D2074" s="14">
        <f>Разбивка_по_щитам!F2079</f>
        <v>0</v>
      </c>
      <c r="E2074" s="14">
        <f>Разбивка_по_щитам!H2079</f>
        <v>0</v>
      </c>
      <c r="F2074" s="14">
        <f>Разбивка_по_щитам!I2079</f>
        <v>0</v>
      </c>
      <c r="G2074" s="14">
        <f>Разбивка_по_щитам!J2079</f>
        <v>0</v>
      </c>
      <c r="H2074" s="14">
        <f>Разбивка_по_щитам!K2079</f>
        <v>0</v>
      </c>
      <c r="I2074" s="14">
        <f>Разбивка_по_щитам!L2079</f>
        <v>0</v>
      </c>
      <c r="J2074" s="14">
        <f>Разбивка_по_щитам!M2079</f>
        <v>0</v>
      </c>
      <c r="K2074" s="14">
        <f>Разбивка_по_щитам!N2079</f>
        <v>0</v>
      </c>
      <c r="L2074" s="14"/>
      <c r="M2074" s="14">
        <f>Разбивка_по_щитам!P2079</f>
        <v>0</v>
      </c>
      <c r="N2074" s="14"/>
    </row>
    <row r="2075" spans="2:14" x14ac:dyDescent="0.2">
      <c r="B2075" s="14">
        <f>Разбивка_по_щитам!B2080</f>
        <v>0</v>
      </c>
      <c r="C2075" s="14">
        <f>Разбивка_по_щитам!C2080</f>
        <v>0</v>
      </c>
      <c r="D2075" s="14">
        <f>Разбивка_по_щитам!F2080</f>
        <v>0</v>
      </c>
      <c r="E2075" s="14">
        <f>Разбивка_по_щитам!H2080</f>
        <v>0</v>
      </c>
      <c r="F2075" s="14">
        <f>Разбивка_по_щитам!I2080</f>
        <v>0</v>
      </c>
      <c r="G2075" s="14">
        <f>Разбивка_по_щитам!J2080</f>
        <v>0</v>
      </c>
      <c r="H2075" s="14">
        <f>Разбивка_по_щитам!K2080</f>
        <v>0</v>
      </c>
      <c r="I2075" s="14">
        <f>Разбивка_по_щитам!L2080</f>
        <v>0</v>
      </c>
      <c r="J2075" s="14">
        <f>Разбивка_по_щитам!M2080</f>
        <v>0</v>
      </c>
      <c r="K2075" s="14">
        <f>Разбивка_по_щитам!N2080</f>
        <v>0</v>
      </c>
      <c r="L2075" s="14"/>
      <c r="M2075" s="14">
        <f>Разбивка_по_щитам!P2080</f>
        <v>0</v>
      </c>
      <c r="N2075" s="14"/>
    </row>
    <row r="2076" spans="2:14" x14ac:dyDescent="0.2">
      <c r="B2076" s="14">
        <f>Разбивка_по_щитам!B2081</f>
        <v>0</v>
      </c>
      <c r="C2076" s="14">
        <f>Разбивка_по_щитам!C2081</f>
        <v>0</v>
      </c>
      <c r="D2076" s="14">
        <f>Разбивка_по_щитам!F2081</f>
        <v>0</v>
      </c>
      <c r="E2076" s="14">
        <f>Разбивка_по_щитам!H2081</f>
        <v>0</v>
      </c>
      <c r="F2076" s="14">
        <f>Разбивка_по_щитам!I2081</f>
        <v>0</v>
      </c>
      <c r="G2076" s="14">
        <f>Разбивка_по_щитам!J2081</f>
        <v>0</v>
      </c>
      <c r="H2076" s="14">
        <f>Разбивка_по_щитам!K2081</f>
        <v>0</v>
      </c>
      <c r="I2076" s="14">
        <f>Разбивка_по_щитам!L2081</f>
        <v>0</v>
      </c>
      <c r="J2076" s="14">
        <f>Разбивка_по_щитам!M2081</f>
        <v>0</v>
      </c>
      <c r="K2076" s="14">
        <f>Разбивка_по_щитам!N2081</f>
        <v>0</v>
      </c>
      <c r="L2076" s="14"/>
      <c r="M2076" s="14">
        <f>Разбивка_по_щитам!P2081</f>
        <v>0</v>
      </c>
      <c r="N2076" s="14"/>
    </row>
    <row r="2077" spans="2:14" x14ac:dyDescent="0.2">
      <c r="B2077" s="14">
        <f>Разбивка_по_щитам!B2082</f>
        <v>0</v>
      </c>
      <c r="C2077" s="14">
        <f>Разбивка_по_щитам!C2082</f>
        <v>0</v>
      </c>
      <c r="D2077" s="14">
        <f>Разбивка_по_щитам!F2082</f>
        <v>0</v>
      </c>
      <c r="E2077" s="14">
        <f>Разбивка_по_щитам!H2082</f>
        <v>0</v>
      </c>
      <c r="F2077" s="14">
        <f>Разбивка_по_щитам!I2082</f>
        <v>0</v>
      </c>
      <c r="G2077" s="14">
        <f>Разбивка_по_щитам!J2082</f>
        <v>0</v>
      </c>
      <c r="H2077" s="14">
        <f>Разбивка_по_щитам!K2082</f>
        <v>0</v>
      </c>
      <c r="I2077" s="14">
        <f>Разбивка_по_щитам!L2082</f>
        <v>0</v>
      </c>
      <c r="J2077" s="14">
        <f>Разбивка_по_щитам!M2082</f>
        <v>0</v>
      </c>
      <c r="K2077" s="14">
        <f>Разбивка_по_щитам!N2082</f>
        <v>0</v>
      </c>
      <c r="L2077" s="14"/>
      <c r="M2077" s="14">
        <f>Разбивка_по_щитам!P2082</f>
        <v>0</v>
      </c>
      <c r="N2077" s="14"/>
    </row>
    <row r="2078" spans="2:14" x14ac:dyDescent="0.2">
      <c r="B2078" s="14">
        <f>Разбивка_по_щитам!B2083</f>
        <v>0</v>
      </c>
      <c r="C2078" s="14">
        <f>Разбивка_по_щитам!C2083</f>
        <v>0</v>
      </c>
      <c r="D2078" s="14">
        <f>Разбивка_по_щитам!F2083</f>
        <v>0</v>
      </c>
      <c r="E2078" s="14">
        <f>Разбивка_по_щитам!H2083</f>
        <v>0</v>
      </c>
      <c r="F2078" s="14">
        <f>Разбивка_по_щитам!I2083</f>
        <v>0</v>
      </c>
      <c r="G2078" s="14">
        <f>Разбивка_по_щитам!J2083</f>
        <v>0</v>
      </c>
      <c r="H2078" s="14">
        <f>Разбивка_по_щитам!K2083</f>
        <v>0</v>
      </c>
      <c r="I2078" s="14">
        <f>Разбивка_по_щитам!L2083</f>
        <v>0</v>
      </c>
      <c r="J2078" s="14">
        <f>Разбивка_по_щитам!M2083</f>
        <v>0</v>
      </c>
      <c r="K2078" s="14">
        <f>Разбивка_по_щитам!N2083</f>
        <v>0</v>
      </c>
      <c r="L2078" s="14"/>
      <c r="M2078" s="14">
        <f>Разбивка_по_щитам!P2083</f>
        <v>0</v>
      </c>
      <c r="N2078" s="14"/>
    </row>
    <row r="2079" spans="2:14" x14ac:dyDescent="0.2">
      <c r="B2079" s="14">
        <f>Разбивка_по_щитам!B2084</f>
        <v>0</v>
      </c>
      <c r="C2079" s="14">
        <f>Разбивка_по_щитам!C2084</f>
        <v>0</v>
      </c>
      <c r="D2079" s="14">
        <f>Разбивка_по_щитам!F2084</f>
        <v>0</v>
      </c>
      <c r="E2079" s="14">
        <f>Разбивка_по_щитам!H2084</f>
        <v>0</v>
      </c>
      <c r="F2079" s="14">
        <f>Разбивка_по_щитам!I2084</f>
        <v>0</v>
      </c>
      <c r="G2079" s="14">
        <f>Разбивка_по_щитам!J2084</f>
        <v>0</v>
      </c>
      <c r="H2079" s="14">
        <f>Разбивка_по_щитам!K2084</f>
        <v>0</v>
      </c>
      <c r="I2079" s="14">
        <f>Разбивка_по_щитам!L2084</f>
        <v>0</v>
      </c>
      <c r="J2079" s="14">
        <f>Разбивка_по_щитам!M2084</f>
        <v>0</v>
      </c>
      <c r="K2079" s="14">
        <f>Разбивка_по_щитам!N2084</f>
        <v>0</v>
      </c>
      <c r="L2079" s="14"/>
      <c r="M2079" s="14">
        <f>Разбивка_по_щитам!P2084</f>
        <v>0</v>
      </c>
      <c r="N2079" s="14"/>
    </row>
    <row r="2080" spans="2:14" x14ac:dyDescent="0.2">
      <c r="B2080" s="14">
        <f>Разбивка_по_щитам!B2085</f>
        <v>0</v>
      </c>
      <c r="C2080" s="14">
        <f>Разбивка_по_щитам!C2085</f>
        <v>0</v>
      </c>
      <c r="D2080" s="14">
        <f>Разбивка_по_щитам!F2085</f>
        <v>0</v>
      </c>
      <c r="E2080" s="14">
        <f>Разбивка_по_щитам!H2085</f>
        <v>0</v>
      </c>
      <c r="F2080" s="14">
        <f>Разбивка_по_щитам!I2085</f>
        <v>0</v>
      </c>
      <c r="G2080" s="14">
        <f>Разбивка_по_щитам!J2085</f>
        <v>0</v>
      </c>
      <c r="H2080" s="14">
        <f>Разбивка_по_щитам!K2085</f>
        <v>0</v>
      </c>
      <c r="I2080" s="14">
        <f>Разбивка_по_щитам!L2085</f>
        <v>0</v>
      </c>
      <c r="J2080" s="14">
        <f>Разбивка_по_щитам!M2085</f>
        <v>0</v>
      </c>
      <c r="K2080" s="14">
        <f>Разбивка_по_щитам!N2085</f>
        <v>0</v>
      </c>
      <c r="L2080" s="14"/>
      <c r="M2080" s="14">
        <f>Разбивка_по_щитам!P2085</f>
        <v>0</v>
      </c>
      <c r="N2080" s="14"/>
    </row>
    <row r="2081" spans="2:14" x14ac:dyDescent="0.2">
      <c r="B2081" s="14">
        <f>Разбивка_по_щитам!B2086</f>
        <v>0</v>
      </c>
      <c r="C2081" s="14">
        <f>Разбивка_по_щитам!C2086</f>
        <v>0</v>
      </c>
      <c r="D2081" s="14">
        <f>Разбивка_по_щитам!F2086</f>
        <v>0</v>
      </c>
      <c r="E2081" s="14">
        <f>Разбивка_по_щитам!H2086</f>
        <v>0</v>
      </c>
      <c r="F2081" s="14">
        <f>Разбивка_по_щитам!I2086</f>
        <v>0</v>
      </c>
      <c r="G2081" s="14">
        <f>Разбивка_по_щитам!J2086</f>
        <v>0</v>
      </c>
      <c r="H2081" s="14">
        <f>Разбивка_по_щитам!K2086</f>
        <v>0</v>
      </c>
      <c r="I2081" s="14">
        <f>Разбивка_по_щитам!L2086</f>
        <v>0</v>
      </c>
      <c r="J2081" s="14">
        <f>Разбивка_по_щитам!M2086</f>
        <v>0</v>
      </c>
      <c r="K2081" s="14">
        <f>Разбивка_по_щитам!N2086</f>
        <v>0</v>
      </c>
      <c r="L2081" s="14"/>
      <c r="M2081" s="14">
        <f>Разбивка_по_щитам!P2086</f>
        <v>0</v>
      </c>
      <c r="N2081" s="14"/>
    </row>
    <row r="2082" spans="2:14" x14ac:dyDescent="0.2">
      <c r="B2082" s="14">
        <f>Разбивка_по_щитам!B2087</f>
        <v>0</v>
      </c>
      <c r="C2082" s="14">
        <f>Разбивка_по_щитам!C2087</f>
        <v>0</v>
      </c>
      <c r="D2082" s="14">
        <f>Разбивка_по_щитам!F2087</f>
        <v>0</v>
      </c>
      <c r="E2082" s="14">
        <f>Разбивка_по_щитам!H2087</f>
        <v>0</v>
      </c>
      <c r="F2082" s="14">
        <f>Разбивка_по_щитам!I2087</f>
        <v>0</v>
      </c>
      <c r="G2082" s="14">
        <f>Разбивка_по_щитам!J2087</f>
        <v>0</v>
      </c>
      <c r="H2082" s="14">
        <f>Разбивка_по_щитам!K2087</f>
        <v>0</v>
      </c>
      <c r="I2082" s="14">
        <f>Разбивка_по_щитам!L2087</f>
        <v>0</v>
      </c>
      <c r="J2082" s="14">
        <f>Разбивка_по_щитам!M2087</f>
        <v>0</v>
      </c>
      <c r="K2082" s="14">
        <f>Разбивка_по_щитам!N2087</f>
        <v>0</v>
      </c>
      <c r="L2082" s="14"/>
      <c r="M2082" s="14">
        <f>Разбивка_по_щитам!P2087</f>
        <v>0</v>
      </c>
      <c r="N2082" s="14"/>
    </row>
    <row r="2083" spans="2:14" x14ac:dyDescent="0.2">
      <c r="B2083" s="14">
        <f>Разбивка_по_щитам!B2088</f>
        <v>0</v>
      </c>
      <c r="C2083" s="14">
        <f>Разбивка_по_щитам!C2088</f>
        <v>0</v>
      </c>
      <c r="D2083" s="14">
        <f>Разбивка_по_щитам!F2088</f>
        <v>0</v>
      </c>
      <c r="E2083" s="14">
        <f>Разбивка_по_щитам!H2088</f>
        <v>0</v>
      </c>
      <c r="F2083" s="14">
        <f>Разбивка_по_щитам!I2088</f>
        <v>0</v>
      </c>
      <c r="G2083" s="14">
        <f>Разбивка_по_щитам!J2088</f>
        <v>0</v>
      </c>
      <c r="H2083" s="14">
        <f>Разбивка_по_щитам!K2088</f>
        <v>0</v>
      </c>
      <c r="I2083" s="14">
        <f>Разбивка_по_щитам!L2088</f>
        <v>0</v>
      </c>
      <c r="J2083" s="14">
        <f>Разбивка_по_щитам!M2088</f>
        <v>0</v>
      </c>
      <c r="K2083" s="14">
        <f>Разбивка_по_щитам!N2088</f>
        <v>0</v>
      </c>
      <c r="L2083" s="14"/>
      <c r="M2083" s="14">
        <f>Разбивка_по_щитам!P2088</f>
        <v>0</v>
      </c>
      <c r="N2083" s="14"/>
    </row>
    <row r="2084" spans="2:14" x14ac:dyDescent="0.2">
      <c r="B2084" s="14">
        <f>Разбивка_по_щитам!B2089</f>
        <v>0</v>
      </c>
      <c r="C2084" s="14">
        <f>Разбивка_по_щитам!C2089</f>
        <v>0</v>
      </c>
      <c r="D2084" s="14">
        <f>Разбивка_по_щитам!F2089</f>
        <v>0</v>
      </c>
      <c r="E2084" s="14">
        <f>Разбивка_по_щитам!H2089</f>
        <v>0</v>
      </c>
      <c r="F2084" s="14">
        <f>Разбивка_по_щитам!I2089</f>
        <v>0</v>
      </c>
      <c r="G2084" s="14">
        <f>Разбивка_по_щитам!J2089</f>
        <v>0</v>
      </c>
      <c r="H2084" s="14">
        <f>Разбивка_по_щитам!K2089</f>
        <v>0</v>
      </c>
      <c r="I2084" s="14">
        <f>Разбивка_по_щитам!L2089</f>
        <v>0</v>
      </c>
      <c r="J2084" s="14">
        <f>Разбивка_по_щитам!M2089</f>
        <v>0</v>
      </c>
      <c r="K2084" s="14">
        <f>Разбивка_по_щитам!N2089</f>
        <v>0</v>
      </c>
      <c r="L2084" s="14"/>
      <c r="M2084" s="14">
        <f>Разбивка_по_щитам!P2089</f>
        <v>0</v>
      </c>
      <c r="N2084" s="14"/>
    </row>
    <row r="2085" spans="2:14" x14ac:dyDescent="0.2">
      <c r="B2085" s="14">
        <f>Разбивка_по_щитам!B2090</f>
        <v>0</v>
      </c>
      <c r="C2085" s="14">
        <f>Разбивка_по_щитам!C2090</f>
        <v>0</v>
      </c>
      <c r="D2085" s="14">
        <f>Разбивка_по_щитам!F2090</f>
        <v>0</v>
      </c>
      <c r="E2085" s="14">
        <f>Разбивка_по_щитам!H2090</f>
        <v>0</v>
      </c>
      <c r="F2085" s="14">
        <f>Разбивка_по_щитам!I2090</f>
        <v>0</v>
      </c>
      <c r="G2085" s="14">
        <f>Разбивка_по_щитам!J2090</f>
        <v>0</v>
      </c>
      <c r="H2085" s="14">
        <f>Разбивка_по_щитам!K2090</f>
        <v>0</v>
      </c>
      <c r="I2085" s="14">
        <f>Разбивка_по_щитам!L2090</f>
        <v>0</v>
      </c>
      <c r="J2085" s="14">
        <f>Разбивка_по_щитам!M2090</f>
        <v>0</v>
      </c>
      <c r="K2085" s="14">
        <f>Разбивка_по_щитам!N2090</f>
        <v>0</v>
      </c>
      <c r="L2085" s="14"/>
      <c r="M2085" s="14">
        <f>Разбивка_по_щитам!P2090</f>
        <v>0</v>
      </c>
      <c r="N2085" s="14"/>
    </row>
    <row r="2086" spans="2:14" x14ac:dyDescent="0.2">
      <c r="B2086" s="14">
        <f>Разбивка_по_щитам!B2091</f>
        <v>0</v>
      </c>
      <c r="C2086" s="14">
        <f>Разбивка_по_щитам!C2091</f>
        <v>0</v>
      </c>
      <c r="D2086" s="14">
        <f>Разбивка_по_щитам!F2091</f>
        <v>0</v>
      </c>
      <c r="E2086" s="14">
        <f>Разбивка_по_щитам!H2091</f>
        <v>0</v>
      </c>
      <c r="F2086" s="14">
        <f>Разбивка_по_щитам!I2091</f>
        <v>0</v>
      </c>
      <c r="G2086" s="14">
        <f>Разбивка_по_щитам!J2091</f>
        <v>0</v>
      </c>
      <c r="H2086" s="14">
        <f>Разбивка_по_щитам!K2091</f>
        <v>0</v>
      </c>
      <c r="I2086" s="14">
        <f>Разбивка_по_щитам!L2091</f>
        <v>0</v>
      </c>
      <c r="J2086" s="14">
        <f>Разбивка_по_щитам!M2091</f>
        <v>0</v>
      </c>
      <c r="K2086" s="14">
        <f>Разбивка_по_щитам!N2091</f>
        <v>0</v>
      </c>
      <c r="L2086" s="14"/>
      <c r="M2086" s="14">
        <f>Разбивка_по_щитам!P2091</f>
        <v>0</v>
      </c>
      <c r="N2086" s="14"/>
    </row>
    <row r="2087" spans="2:14" x14ac:dyDescent="0.2">
      <c r="B2087" s="14">
        <f>Разбивка_по_щитам!B2092</f>
        <v>0</v>
      </c>
      <c r="C2087" s="14">
        <f>Разбивка_по_щитам!C2092</f>
        <v>0</v>
      </c>
      <c r="D2087" s="14">
        <f>Разбивка_по_щитам!F2092</f>
        <v>0</v>
      </c>
      <c r="E2087" s="14">
        <f>Разбивка_по_щитам!H2092</f>
        <v>0</v>
      </c>
      <c r="F2087" s="14">
        <f>Разбивка_по_щитам!I2092</f>
        <v>0</v>
      </c>
      <c r="G2087" s="14">
        <f>Разбивка_по_щитам!J2092</f>
        <v>0</v>
      </c>
      <c r="H2087" s="14">
        <f>Разбивка_по_щитам!K2092</f>
        <v>0</v>
      </c>
      <c r="I2087" s="14">
        <f>Разбивка_по_щитам!L2092</f>
        <v>0</v>
      </c>
      <c r="J2087" s="14">
        <f>Разбивка_по_щитам!M2092</f>
        <v>0</v>
      </c>
      <c r="K2087" s="14">
        <f>Разбивка_по_щитам!N2092</f>
        <v>0</v>
      </c>
      <c r="L2087" s="14"/>
      <c r="M2087" s="14">
        <f>Разбивка_по_щитам!P2092</f>
        <v>0</v>
      </c>
      <c r="N2087" s="14"/>
    </row>
    <row r="2088" spans="2:14" x14ac:dyDescent="0.2">
      <c r="B2088" s="14">
        <f>Разбивка_по_щитам!B2093</f>
        <v>0</v>
      </c>
      <c r="C2088" s="14">
        <f>Разбивка_по_щитам!C2093</f>
        <v>0</v>
      </c>
      <c r="D2088" s="14">
        <f>Разбивка_по_щитам!F2093</f>
        <v>0</v>
      </c>
      <c r="E2088" s="14">
        <f>Разбивка_по_щитам!H2093</f>
        <v>0</v>
      </c>
      <c r="F2088" s="14">
        <f>Разбивка_по_щитам!I2093</f>
        <v>0</v>
      </c>
      <c r="G2088" s="14">
        <f>Разбивка_по_щитам!J2093</f>
        <v>0</v>
      </c>
      <c r="H2088" s="14">
        <f>Разбивка_по_щитам!K2093</f>
        <v>0</v>
      </c>
      <c r="I2088" s="14">
        <f>Разбивка_по_щитам!L2093</f>
        <v>0</v>
      </c>
      <c r="J2088" s="14">
        <f>Разбивка_по_щитам!M2093</f>
        <v>0</v>
      </c>
      <c r="K2088" s="14">
        <f>Разбивка_по_щитам!N2093</f>
        <v>0</v>
      </c>
      <c r="L2088" s="14"/>
      <c r="M2088" s="14">
        <f>Разбивка_по_щитам!P2093</f>
        <v>0</v>
      </c>
      <c r="N2088" s="14"/>
    </row>
    <row r="2089" spans="2:14" x14ac:dyDescent="0.2">
      <c r="B2089" s="14">
        <f>Разбивка_по_щитам!B2094</f>
        <v>0</v>
      </c>
      <c r="C2089" s="14">
        <f>Разбивка_по_щитам!C2094</f>
        <v>0</v>
      </c>
      <c r="D2089" s="14">
        <f>Разбивка_по_щитам!F2094</f>
        <v>0</v>
      </c>
      <c r="E2089" s="14">
        <f>Разбивка_по_щитам!H2094</f>
        <v>0</v>
      </c>
      <c r="F2089" s="14">
        <f>Разбивка_по_щитам!I2094</f>
        <v>0</v>
      </c>
      <c r="G2089" s="14">
        <f>Разбивка_по_щитам!J2094</f>
        <v>0</v>
      </c>
      <c r="H2089" s="14">
        <f>Разбивка_по_щитам!K2094</f>
        <v>0</v>
      </c>
      <c r="I2089" s="14">
        <f>Разбивка_по_щитам!L2094</f>
        <v>0</v>
      </c>
      <c r="J2089" s="14">
        <f>Разбивка_по_щитам!M2094</f>
        <v>0</v>
      </c>
      <c r="K2089" s="14">
        <f>Разбивка_по_щитам!N2094</f>
        <v>0</v>
      </c>
      <c r="L2089" s="14"/>
      <c r="M2089" s="14">
        <f>Разбивка_по_щитам!P2094</f>
        <v>0</v>
      </c>
      <c r="N2089" s="14"/>
    </row>
    <row r="2090" spans="2:14" x14ac:dyDescent="0.2">
      <c r="B2090" s="14">
        <f>Разбивка_по_щитам!B2095</f>
        <v>0</v>
      </c>
      <c r="C2090" s="14">
        <f>Разбивка_по_щитам!C2095</f>
        <v>0</v>
      </c>
      <c r="D2090" s="14">
        <f>Разбивка_по_щитам!F2095</f>
        <v>0</v>
      </c>
      <c r="E2090" s="14">
        <f>Разбивка_по_щитам!H2095</f>
        <v>0</v>
      </c>
      <c r="F2090" s="14">
        <f>Разбивка_по_щитам!I2095</f>
        <v>0</v>
      </c>
      <c r="G2090" s="14">
        <f>Разбивка_по_щитам!J2095</f>
        <v>0</v>
      </c>
      <c r="H2090" s="14">
        <f>Разбивка_по_щитам!K2095</f>
        <v>0</v>
      </c>
      <c r="I2090" s="14">
        <f>Разбивка_по_щитам!L2095</f>
        <v>0</v>
      </c>
      <c r="J2090" s="14">
        <f>Разбивка_по_щитам!M2095</f>
        <v>0</v>
      </c>
      <c r="K2090" s="14">
        <f>Разбивка_по_щитам!N2095</f>
        <v>0</v>
      </c>
      <c r="L2090" s="14"/>
      <c r="M2090" s="14">
        <f>Разбивка_по_щитам!P2095</f>
        <v>0</v>
      </c>
      <c r="N2090" s="14"/>
    </row>
    <row r="2091" spans="2:14" x14ac:dyDescent="0.2">
      <c r="B2091" s="14">
        <f>Разбивка_по_щитам!B2096</f>
        <v>0</v>
      </c>
      <c r="C2091" s="14">
        <f>Разбивка_по_щитам!C2096</f>
        <v>0</v>
      </c>
      <c r="D2091" s="14">
        <f>Разбивка_по_щитам!F2096</f>
        <v>0</v>
      </c>
      <c r="E2091" s="14">
        <f>Разбивка_по_щитам!H2096</f>
        <v>0</v>
      </c>
      <c r="F2091" s="14">
        <f>Разбивка_по_щитам!I2096</f>
        <v>0</v>
      </c>
      <c r="G2091" s="14">
        <f>Разбивка_по_щитам!J2096</f>
        <v>0</v>
      </c>
      <c r="H2091" s="14">
        <f>Разбивка_по_щитам!K2096</f>
        <v>0</v>
      </c>
      <c r="I2091" s="14">
        <f>Разбивка_по_щитам!L2096</f>
        <v>0</v>
      </c>
      <c r="J2091" s="14">
        <f>Разбивка_по_щитам!M2096</f>
        <v>0</v>
      </c>
      <c r="K2091" s="14">
        <f>Разбивка_по_щитам!N2096</f>
        <v>0</v>
      </c>
      <c r="L2091" s="14"/>
      <c r="M2091" s="14">
        <f>Разбивка_по_щитам!P2096</f>
        <v>0</v>
      </c>
      <c r="N2091" s="14"/>
    </row>
    <row r="2092" spans="2:14" x14ac:dyDescent="0.2">
      <c r="B2092" s="14">
        <f>Разбивка_по_щитам!B2097</f>
        <v>0</v>
      </c>
      <c r="C2092" s="14">
        <f>Разбивка_по_щитам!C2097</f>
        <v>0</v>
      </c>
      <c r="D2092" s="14">
        <f>Разбивка_по_щитам!F2097</f>
        <v>0</v>
      </c>
      <c r="E2092" s="14">
        <f>Разбивка_по_щитам!H2097</f>
        <v>0</v>
      </c>
      <c r="F2092" s="14">
        <f>Разбивка_по_щитам!I2097</f>
        <v>0</v>
      </c>
      <c r="G2092" s="14">
        <f>Разбивка_по_щитам!J2097</f>
        <v>0</v>
      </c>
      <c r="H2092" s="14">
        <f>Разбивка_по_щитам!K2097</f>
        <v>0</v>
      </c>
      <c r="I2092" s="14">
        <f>Разбивка_по_щитам!L2097</f>
        <v>0</v>
      </c>
      <c r="J2092" s="14">
        <f>Разбивка_по_щитам!M2097</f>
        <v>0</v>
      </c>
      <c r="K2092" s="14">
        <f>Разбивка_по_щитам!N2097</f>
        <v>0</v>
      </c>
      <c r="L2092" s="14"/>
      <c r="M2092" s="14">
        <f>Разбивка_по_щитам!P2097</f>
        <v>0</v>
      </c>
      <c r="N2092" s="14"/>
    </row>
    <row r="2093" spans="2:14" x14ac:dyDescent="0.2">
      <c r="B2093" s="14">
        <f>Разбивка_по_щитам!B2098</f>
        <v>0</v>
      </c>
      <c r="C2093" s="14">
        <f>Разбивка_по_щитам!C2098</f>
        <v>0</v>
      </c>
      <c r="D2093" s="14">
        <f>Разбивка_по_щитам!F2098</f>
        <v>0</v>
      </c>
      <c r="E2093" s="14">
        <f>Разбивка_по_щитам!H2098</f>
        <v>0</v>
      </c>
      <c r="F2093" s="14">
        <f>Разбивка_по_щитам!I2098</f>
        <v>0</v>
      </c>
      <c r="G2093" s="14">
        <f>Разбивка_по_щитам!J2098</f>
        <v>0</v>
      </c>
      <c r="H2093" s="14">
        <f>Разбивка_по_щитам!K2098</f>
        <v>0</v>
      </c>
      <c r="I2093" s="14">
        <f>Разбивка_по_щитам!L2098</f>
        <v>0</v>
      </c>
      <c r="J2093" s="14">
        <f>Разбивка_по_щитам!M2098</f>
        <v>0</v>
      </c>
      <c r="K2093" s="14">
        <f>Разбивка_по_щитам!N2098</f>
        <v>0</v>
      </c>
      <c r="L2093" s="14"/>
      <c r="M2093" s="14">
        <f>Разбивка_по_щитам!P2098</f>
        <v>0</v>
      </c>
      <c r="N2093" s="14"/>
    </row>
    <row r="2094" spans="2:14" x14ac:dyDescent="0.2">
      <c r="B2094" s="14">
        <f>Разбивка_по_щитам!B2099</f>
        <v>0</v>
      </c>
      <c r="C2094" s="14">
        <f>Разбивка_по_щитам!C2099</f>
        <v>0</v>
      </c>
      <c r="D2094" s="14">
        <f>Разбивка_по_щитам!F2099</f>
        <v>0</v>
      </c>
      <c r="E2094" s="14">
        <f>Разбивка_по_щитам!H2099</f>
        <v>0</v>
      </c>
      <c r="F2094" s="14">
        <f>Разбивка_по_щитам!I2099</f>
        <v>0</v>
      </c>
      <c r="G2094" s="14">
        <f>Разбивка_по_щитам!J2099</f>
        <v>0</v>
      </c>
      <c r="H2094" s="14">
        <f>Разбивка_по_щитам!K2099</f>
        <v>0</v>
      </c>
      <c r="I2094" s="14">
        <f>Разбивка_по_щитам!L2099</f>
        <v>0</v>
      </c>
      <c r="J2094" s="14">
        <f>Разбивка_по_щитам!M2099</f>
        <v>0</v>
      </c>
      <c r="K2094" s="14">
        <f>Разбивка_по_щитам!N2099</f>
        <v>0</v>
      </c>
      <c r="L2094" s="14"/>
      <c r="M2094" s="14">
        <f>Разбивка_по_щитам!P2099</f>
        <v>0</v>
      </c>
      <c r="N2094" s="14"/>
    </row>
    <row r="2095" spans="2:14" x14ac:dyDescent="0.2">
      <c r="B2095" s="14">
        <f>Разбивка_по_щитам!B2100</f>
        <v>0</v>
      </c>
      <c r="C2095" s="14">
        <f>Разбивка_по_щитам!C2100</f>
        <v>0</v>
      </c>
      <c r="D2095" s="14">
        <f>Разбивка_по_щитам!F2100</f>
        <v>0</v>
      </c>
      <c r="E2095" s="14">
        <f>Разбивка_по_щитам!H2100</f>
        <v>0</v>
      </c>
      <c r="F2095" s="14">
        <f>Разбивка_по_щитам!I2100</f>
        <v>0</v>
      </c>
      <c r="G2095" s="14">
        <f>Разбивка_по_щитам!J2100</f>
        <v>0</v>
      </c>
      <c r="H2095" s="14">
        <f>Разбивка_по_щитам!K2100</f>
        <v>0</v>
      </c>
      <c r="I2095" s="14">
        <f>Разбивка_по_щитам!L2100</f>
        <v>0</v>
      </c>
      <c r="J2095" s="14">
        <f>Разбивка_по_щитам!M2100</f>
        <v>0</v>
      </c>
      <c r="K2095" s="14">
        <f>Разбивка_по_щитам!N2100</f>
        <v>0</v>
      </c>
      <c r="L2095" s="14"/>
      <c r="M2095" s="14">
        <f>Разбивка_по_щитам!P2100</f>
        <v>0</v>
      </c>
      <c r="N2095" s="14"/>
    </row>
    <row r="2096" spans="2:14" x14ac:dyDescent="0.2">
      <c r="B2096" s="14">
        <f>Разбивка_по_щитам!B2101</f>
        <v>0</v>
      </c>
      <c r="C2096" s="14">
        <f>Разбивка_по_щитам!C2101</f>
        <v>0</v>
      </c>
      <c r="D2096" s="14">
        <f>Разбивка_по_щитам!F2101</f>
        <v>0</v>
      </c>
      <c r="E2096" s="14">
        <f>Разбивка_по_щитам!H2101</f>
        <v>0</v>
      </c>
      <c r="F2096" s="14">
        <f>Разбивка_по_щитам!I2101</f>
        <v>0</v>
      </c>
      <c r="G2096" s="14">
        <f>Разбивка_по_щитам!J2101</f>
        <v>0</v>
      </c>
      <c r="H2096" s="14">
        <f>Разбивка_по_щитам!K2101</f>
        <v>0</v>
      </c>
      <c r="I2096" s="14">
        <f>Разбивка_по_щитам!L2101</f>
        <v>0</v>
      </c>
      <c r="J2096" s="14">
        <f>Разбивка_по_щитам!M2101</f>
        <v>0</v>
      </c>
      <c r="K2096" s="14">
        <f>Разбивка_по_щитам!N2101</f>
        <v>0</v>
      </c>
      <c r="L2096" s="14"/>
      <c r="M2096" s="14">
        <f>Разбивка_по_щитам!P2101</f>
        <v>0</v>
      </c>
      <c r="N2096" s="14"/>
    </row>
    <row r="2097" spans="2:14" x14ac:dyDescent="0.2">
      <c r="B2097" s="14">
        <f>Разбивка_по_щитам!B2102</f>
        <v>0</v>
      </c>
      <c r="C2097" s="14">
        <f>Разбивка_по_щитам!C2102</f>
        <v>0</v>
      </c>
      <c r="D2097" s="14">
        <f>Разбивка_по_щитам!F2102</f>
        <v>0</v>
      </c>
      <c r="E2097" s="14">
        <f>Разбивка_по_щитам!H2102</f>
        <v>0</v>
      </c>
      <c r="F2097" s="14">
        <f>Разбивка_по_щитам!I2102</f>
        <v>0</v>
      </c>
      <c r="G2097" s="14">
        <f>Разбивка_по_щитам!J2102</f>
        <v>0</v>
      </c>
      <c r="H2097" s="14">
        <f>Разбивка_по_щитам!K2102</f>
        <v>0</v>
      </c>
      <c r="I2097" s="14">
        <f>Разбивка_по_щитам!L2102</f>
        <v>0</v>
      </c>
      <c r="J2097" s="14">
        <f>Разбивка_по_щитам!M2102</f>
        <v>0</v>
      </c>
      <c r="K2097" s="14">
        <f>Разбивка_по_щитам!N2102</f>
        <v>0</v>
      </c>
      <c r="L2097" s="14"/>
      <c r="M2097" s="14">
        <f>Разбивка_по_щитам!P2102</f>
        <v>0</v>
      </c>
      <c r="N2097" s="14"/>
    </row>
    <row r="2098" spans="2:14" x14ac:dyDescent="0.2">
      <c r="B2098" s="14">
        <f>Разбивка_по_щитам!B2103</f>
        <v>0</v>
      </c>
      <c r="C2098" s="14">
        <f>Разбивка_по_щитам!C2103</f>
        <v>0</v>
      </c>
      <c r="D2098" s="14">
        <f>Разбивка_по_щитам!F2103</f>
        <v>0</v>
      </c>
      <c r="E2098" s="14">
        <f>Разбивка_по_щитам!H2103</f>
        <v>0</v>
      </c>
      <c r="F2098" s="14">
        <f>Разбивка_по_щитам!I2103</f>
        <v>0</v>
      </c>
      <c r="G2098" s="14">
        <f>Разбивка_по_щитам!J2103</f>
        <v>0</v>
      </c>
      <c r="H2098" s="14">
        <f>Разбивка_по_щитам!K2103</f>
        <v>0</v>
      </c>
      <c r="I2098" s="14">
        <f>Разбивка_по_щитам!L2103</f>
        <v>0</v>
      </c>
      <c r="J2098" s="14">
        <f>Разбивка_по_щитам!M2103</f>
        <v>0</v>
      </c>
      <c r="K2098" s="14">
        <f>Разбивка_по_щитам!N2103</f>
        <v>0</v>
      </c>
      <c r="L2098" s="14"/>
      <c r="M2098" s="14">
        <f>Разбивка_по_щитам!P2103</f>
        <v>0</v>
      </c>
      <c r="N2098" s="14"/>
    </row>
    <row r="2099" spans="2:14" x14ac:dyDescent="0.2">
      <c r="B2099" s="14">
        <f>Разбивка_по_щитам!B2104</f>
        <v>0</v>
      </c>
      <c r="C2099" s="14">
        <f>Разбивка_по_щитам!C2104</f>
        <v>0</v>
      </c>
      <c r="D2099" s="14">
        <f>Разбивка_по_щитам!F2104</f>
        <v>0</v>
      </c>
      <c r="E2099" s="14">
        <f>Разбивка_по_щитам!H2104</f>
        <v>0</v>
      </c>
      <c r="F2099" s="14">
        <f>Разбивка_по_щитам!I2104</f>
        <v>0</v>
      </c>
      <c r="G2099" s="14">
        <f>Разбивка_по_щитам!J2104</f>
        <v>0</v>
      </c>
      <c r="H2099" s="14">
        <f>Разбивка_по_щитам!K2104</f>
        <v>0</v>
      </c>
      <c r="I2099" s="14">
        <f>Разбивка_по_щитам!L2104</f>
        <v>0</v>
      </c>
      <c r="J2099" s="14">
        <f>Разбивка_по_щитам!M2104</f>
        <v>0</v>
      </c>
      <c r="K2099" s="14">
        <f>Разбивка_по_щитам!N2104</f>
        <v>0</v>
      </c>
      <c r="L2099" s="14"/>
      <c r="M2099" s="14">
        <f>Разбивка_по_щитам!P2104</f>
        <v>0</v>
      </c>
      <c r="N2099" s="14"/>
    </row>
    <row r="2100" spans="2:14" x14ac:dyDescent="0.2">
      <c r="B2100" s="14">
        <f>Разбивка_по_щитам!B2105</f>
        <v>0</v>
      </c>
      <c r="C2100" s="14">
        <f>Разбивка_по_щитам!C2105</f>
        <v>0</v>
      </c>
      <c r="D2100" s="14">
        <f>Разбивка_по_щитам!F2105</f>
        <v>0</v>
      </c>
      <c r="E2100" s="14">
        <f>Разбивка_по_щитам!H2105</f>
        <v>0</v>
      </c>
      <c r="F2100" s="14">
        <f>Разбивка_по_щитам!I2105</f>
        <v>0</v>
      </c>
      <c r="G2100" s="14">
        <f>Разбивка_по_щитам!J2105</f>
        <v>0</v>
      </c>
      <c r="H2100" s="14">
        <f>Разбивка_по_щитам!K2105</f>
        <v>0</v>
      </c>
      <c r="I2100" s="14">
        <f>Разбивка_по_щитам!L2105</f>
        <v>0</v>
      </c>
      <c r="J2100" s="14">
        <f>Разбивка_по_щитам!M2105</f>
        <v>0</v>
      </c>
      <c r="K2100" s="14">
        <f>Разбивка_по_щитам!N2105</f>
        <v>0</v>
      </c>
      <c r="L2100" s="14"/>
      <c r="M2100" s="14">
        <f>Разбивка_по_щитам!P2105</f>
        <v>0</v>
      </c>
      <c r="N2100" s="14"/>
    </row>
    <row r="2101" spans="2:14" x14ac:dyDescent="0.2">
      <c r="B2101" s="14">
        <f>Разбивка_по_щитам!B2106</f>
        <v>0</v>
      </c>
      <c r="C2101" s="14">
        <f>Разбивка_по_щитам!C2106</f>
        <v>0</v>
      </c>
      <c r="D2101" s="14">
        <f>Разбивка_по_щитам!F2106</f>
        <v>0</v>
      </c>
      <c r="E2101" s="14">
        <f>Разбивка_по_щитам!H2106</f>
        <v>0</v>
      </c>
      <c r="F2101" s="14">
        <f>Разбивка_по_щитам!I2106</f>
        <v>0</v>
      </c>
      <c r="G2101" s="14">
        <f>Разбивка_по_щитам!J2106</f>
        <v>0</v>
      </c>
      <c r="H2101" s="14">
        <f>Разбивка_по_щитам!K2106</f>
        <v>0</v>
      </c>
      <c r="I2101" s="14">
        <f>Разбивка_по_щитам!L2106</f>
        <v>0</v>
      </c>
      <c r="J2101" s="14">
        <f>Разбивка_по_щитам!M2106</f>
        <v>0</v>
      </c>
      <c r="K2101" s="14">
        <f>Разбивка_по_щитам!N2106</f>
        <v>0</v>
      </c>
      <c r="L2101" s="14"/>
      <c r="M2101" s="14">
        <f>Разбивка_по_щитам!P2106</f>
        <v>0</v>
      </c>
      <c r="N2101" s="14"/>
    </row>
    <row r="2102" spans="2:14" x14ac:dyDescent="0.2">
      <c r="B2102" s="14">
        <f>Разбивка_по_щитам!B2107</f>
        <v>0</v>
      </c>
      <c r="C2102" s="14">
        <f>Разбивка_по_щитам!C2107</f>
        <v>0</v>
      </c>
      <c r="D2102" s="14">
        <f>Разбивка_по_щитам!F2107</f>
        <v>0</v>
      </c>
      <c r="E2102" s="14">
        <f>Разбивка_по_щитам!H2107</f>
        <v>0</v>
      </c>
      <c r="F2102" s="14">
        <f>Разбивка_по_щитам!I2107</f>
        <v>0</v>
      </c>
      <c r="G2102" s="14">
        <f>Разбивка_по_щитам!J2107</f>
        <v>0</v>
      </c>
      <c r="H2102" s="14">
        <f>Разбивка_по_щитам!K2107</f>
        <v>0</v>
      </c>
      <c r="I2102" s="14">
        <f>Разбивка_по_щитам!L2107</f>
        <v>0</v>
      </c>
      <c r="J2102" s="14">
        <f>Разбивка_по_щитам!M2107</f>
        <v>0</v>
      </c>
      <c r="K2102" s="14">
        <f>Разбивка_по_щитам!N2107</f>
        <v>0</v>
      </c>
      <c r="L2102" s="14"/>
      <c r="M2102" s="14">
        <f>Разбивка_по_щитам!P2107</f>
        <v>0</v>
      </c>
      <c r="N2102" s="14"/>
    </row>
    <row r="2103" spans="2:14" x14ac:dyDescent="0.2">
      <c r="B2103" s="14">
        <f>Разбивка_по_щитам!B2108</f>
        <v>0</v>
      </c>
      <c r="C2103" s="14">
        <f>Разбивка_по_щитам!C2108</f>
        <v>0</v>
      </c>
      <c r="D2103" s="14">
        <f>Разбивка_по_щитам!F2108</f>
        <v>0</v>
      </c>
      <c r="E2103" s="14">
        <f>Разбивка_по_щитам!H2108</f>
        <v>0</v>
      </c>
      <c r="F2103" s="14">
        <f>Разбивка_по_щитам!I2108</f>
        <v>0</v>
      </c>
      <c r="G2103" s="14">
        <f>Разбивка_по_щитам!J2108</f>
        <v>0</v>
      </c>
      <c r="H2103" s="14">
        <f>Разбивка_по_щитам!K2108</f>
        <v>0</v>
      </c>
      <c r="I2103" s="14">
        <f>Разбивка_по_щитам!L2108</f>
        <v>0</v>
      </c>
      <c r="J2103" s="14">
        <f>Разбивка_по_щитам!M2108</f>
        <v>0</v>
      </c>
      <c r="K2103" s="14">
        <f>Разбивка_по_щитам!N2108</f>
        <v>0</v>
      </c>
      <c r="L2103" s="14"/>
      <c r="M2103" s="14">
        <f>Разбивка_по_щитам!P2108</f>
        <v>0</v>
      </c>
      <c r="N2103" s="14"/>
    </row>
    <row r="2104" spans="2:14" x14ac:dyDescent="0.2">
      <c r="B2104" s="14">
        <f>Разбивка_по_щитам!B2109</f>
        <v>0</v>
      </c>
      <c r="C2104" s="14">
        <f>Разбивка_по_щитам!C2109</f>
        <v>0</v>
      </c>
      <c r="D2104" s="14">
        <f>Разбивка_по_щитам!F2109</f>
        <v>0</v>
      </c>
      <c r="E2104" s="14">
        <f>Разбивка_по_щитам!H2109</f>
        <v>0</v>
      </c>
      <c r="F2104" s="14">
        <f>Разбивка_по_щитам!I2109</f>
        <v>0</v>
      </c>
      <c r="G2104" s="14">
        <f>Разбивка_по_щитам!J2109</f>
        <v>0</v>
      </c>
      <c r="H2104" s="14">
        <f>Разбивка_по_щитам!K2109</f>
        <v>0</v>
      </c>
      <c r="I2104" s="14">
        <f>Разбивка_по_щитам!L2109</f>
        <v>0</v>
      </c>
      <c r="J2104" s="14">
        <f>Разбивка_по_щитам!M2109</f>
        <v>0</v>
      </c>
      <c r="K2104" s="14">
        <f>Разбивка_по_щитам!N2109</f>
        <v>0</v>
      </c>
      <c r="L2104" s="14"/>
      <c r="M2104" s="14">
        <f>Разбивка_по_щитам!P2109</f>
        <v>0</v>
      </c>
      <c r="N2104" s="14"/>
    </row>
    <row r="2105" spans="2:14" x14ac:dyDescent="0.2">
      <c r="B2105" s="14">
        <f>Разбивка_по_щитам!B2110</f>
        <v>0</v>
      </c>
      <c r="C2105" s="14">
        <f>Разбивка_по_щитам!C2110</f>
        <v>0</v>
      </c>
      <c r="D2105" s="14">
        <f>Разбивка_по_щитам!F2110</f>
        <v>0</v>
      </c>
      <c r="E2105" s="14">
        <f>Разбивка_по_щитам!H2110</f>
        <v>0</v>
      </c>
      <c r="F2105" s="14">
        <f>Разбивка_по_щитам!I2110</f>
        <v>0</v>
      </c>
      <c r="G2105" s="14">
        <f>Разбивка_по_щитам!J2110</f>
        <v>0</v>
      </c>
      <c r="H2105" s="14">
        <f>Разбивка_по_щитам!K2110</f>
        <v>0</v>
      </c>
      <c r="I2105" s="14">
        <f>Разбивка_по_щитам!L2110</f>
        <v>0</v>
      </c>
      <c r="J2105" s="14">
        <f>Разбивка_по_щитам!M2110</f>
        <v>0</v>
      </c>
      <c r="K2105" s="14">
        <f>Разбивка_по_щитам!N2110</f>
        <v>0</v>
      </c>
      <c r="L2105" s="14"/>
      <c r="M2105" s="14">
        <f>Разбивка_по_щитам!P2110</f>
        <v>0</v>
      </c>
      <c r="N2105" s="14"/>
    </row>
    <row r="2106" spans="2:14" x14ac:dyDescent="0.2">
      <c r="B2106" s="14">
        <f>Разбивка_по_щитам!B2111</f>
        <v>0</v>
      </c>
      <c r="C2106" s="14">
        <f>Разбивка_по_щитам!C2111</f>
        <v>0</v>
      </c>
      <c r="D2106" s="14">
        <f>Разбивка_по_щитам!F2111</f>
        <v>0</v>
      </c>
      <c r="E2106" s="14">
        <f>Разбивка_по_щитам!H2111</f>
        <v>0</v>
      </c>
      <c r="F2106" s="14">
        <f>Разбивка_по_щитам!I2111</f>
        <v>0</v>
      </c>
      <c r="G2106" s="14">
        <f>Разбивка_по_щитам!J2111</f>
        <v>0</v>
      </c>
      <c r="H2106" s="14">
        <f>Разбивка_по_щитам!K2111</f>
        <v>0</v>
      </c>
      <c r="I2106" s="14">
        <f>Разбивка_по_щитам!L2111</f>
        <v>0</v>
      </c>
      <c r="J2106" s="14">
        <f>Разбивка_по_щитам!M2111</f>
        <v>0</v>
      </c>
      <c r="K2106" s="14">
        <f>Разбивка_по_щитам!N2111</f>
        <v>0</v>
      </c>
      <c r="L2106" s="14"/>
      <c r="M2106" s="14">
        <f>Разбивка_по_щитам!P2111</f>
        <v>0</v>
      </c>
      <c r="N2106" s="14"/>
    </row>
    <row r="2107" spans="2:14" x14ac:dyDescent="0.2">
      <c r="B2107" s="14">
        <f>Разбивка_по_щитам!B2112</f>
        <v>0</v>
      </c>
      <c r="C2107" s="14">
        <f>Разбивка_по_щитам!C2112</f>
        <v>0</v>
      </c>
      <c r="D2107" s="14">
        <f>Разбивка_по_щитам!F2112</f>
        <v>0</v>
      </c>
      <c r="E2107" s="14">
        <f>Разбивка_по_щитам!H2112</f>
        <v>0</v>
      </c>
      <c r="F2107" s="14">
        <f>Разбивка_по_щитам!I2112</f>
        <v>0</v>
      </c>
      <c r="G2107" s="14">
        <f>Разбивка_по_щитам!J2112</f>
        <v>0</v>
      </c>
      <c r="H2107" s="14">
        <f>Разбивка_по_щитам!K2112</f>
        <v>0</v>
      </c>
      <c r="I2107" s="14">
        <f>Разбивка_по_щитам!L2112</f>
        <v>0</v>
      </c>
      <c r="J2107" s="14">
        <f>Разбивка_по_щитам!M2112</f>
        <v>0</v>
      </c>
      <c r="K2107" s="14">
        <f>Разбивка_по_щитам!N2112</f>
        <v>0</v>
      </c>
      <c r="L2107" s="14"/>
      <c r="M2107" s="14">
        <f>Разбивка_по_щитам!P2112</f>
        <v>0</v>
      </c>
      <c r="N2107" s="14"/>
    </row>
    <row r="2108" spans="2:14" x14ac:dyDescent="0.2">
      <c r="B2108" s="14">
        <f>Разбивка_по_щитам!B2113</f>
        <v>0</v>
      </c>
      <c r="C2108" s="14">
        <f>Разбивка_по_щитам!C2113</f>
        <v>0</v>
      </c>
      <c r="D2108" s="14">
        <f>Разбивка_по_щитам!F2113</f>
        <v>0</v>
      </c>
      <c r="E2108" s="14">
        <f>Разбивка_по_щитам!H2113</f>
        <v>0</v>
      </c>
      <c r="F2108" s="14">
        <f>Разбивка_по_щитам!I2113</f>
        <v>0</v>
      </c>
      <c r="G2108" s="14">
        <f>Разбивка_по_щитам!J2113</f>
        <v>0</v>
      </c>
      <c r="H2108" s="14">
        <f>Разбивка_по_щитам!K2113</f>
        <v>0</v>
      </c>
      <c r="I2108" s="14">
        <f>Разбивка_по_щитам!L2113</f>
        <v>0</v>
      </c>
      <c r="J2108" s="14">
        <f>Разбивка_по_щитам!M2113</f>
        <v>0</v>
      </c>
      <c r="K2108" s="14">
        <f>Разбивка_по_щитам!N2113</f>
        <v>0</v>
      </c>
      <c r="L2108" s="14"/>
      <c r="M2108" s="14">
        <f>Разбивка_по_щитам!P2113</f>
        <v>0</v>
      </c>
      <c r="N2108" s="14"/>
    </row>
    <row r="2109" spans="2:14" x14ac:dyDescent="0.2">
      <c r="B2109" s="14">
        <f>Разбивка_по_щитам!B2114</f>
        <v>0</v>
      </c>
      <c r="C2109" s="14">
        <f>Разбивка_по_щитам!C2114</f>
        <v>0</v>
      </c>
      <c r="D2109" s="14">
        <f>Разбивка_по_щитам!F2114</f>
        <v>0</v>
      </c>
      <c r="E2109" s="14">
        <f>Разбивка_по_щитам!H2114</f>
        <v>0</v>
      </c>
      <c r="F2109" s="14">
        <f>Разбивка_по_щитам!I2114</f>
        <v>0</v>
      </c>
      <c r="G2109" s="14">
        <f>Разбивка_по_щитам!J2114</f>
        <v>0</v>
      </c>
      <c r="H2109" s="14">
        <f>Разбивка_по_щитам!K2114</f>
        <v>0</v>
      </c>
      <c r="I2109" s="14">
        <f>Разбивка_по_щитам!L2114</f>
        <v>0</v>
      </c>
      <c r="J2109" s="14">
        <f>Разбивка_по_щитам!M2114</f>
        <v>0</v>
      </c>
      <c r="K2109" s="14">
        <f>Разбивка_по_щитам!N2114</f>
        <v>0</v>
      </c>
      <c r="L2109" s="14"/>
      <c r="M2109" s="14">
        <f>Разбивка_по_щитам!P2114</f>
        <v>0</v>
      </c>
      <c r="N2109" s="14"/>
    </row>
    <row r="2110" spans="2:14" x14ac:dyDescent="0.2">
      <c r="B2110" s="14">
        <f>Разбивка_по_щитам!B2115</f>
        <v>0</v>
      </c>
      <c r="C2110" s="14">
        <f>Разбивка_по_щитам!C2115</f>
        <v>0</v>
      </c>
      <c r="D2110" s="14">
        <f>Разбивка_по_щитам!F2115</f>
        <v>0</v>
      </c>
      <c r="E2110" s="14">
        <f>Разбивка_по_щитам!H2115</f>
        <v>0</v>
      </c>
      <c r="F2110" s="14">
        <f>Разбивка_по_щитам!I2115</f>
        <v>0</v>
      </c>
      <c r="G2110" s="14">
        <f>Разбивка_по_щитам!J2115</f>
        <v>0</v>
      </c>
      <c r="H2110" s="14">
        <f>Разбивка_по_щитам!K2115</f>
        <v>0</v>
      </c>
      <c r="I2110" s="14">
        <f>Разбивка_по_щитам!L2115</f>
        <v>0</v>
      </c>
      <c r="J2110" s="14">
        <f>Разбивка_по_щитам!M2115</f>
        <v>0</v>
      </c>
      <c r="K2110" s="14">
        <f>Разбивка_по_щитам!N2115</f>
        <v>0</v>
      </c>
      <c r="L2110" s="14"/>
      <c r="M2110" s="14">
        <f>Разбивка_по_щитам!P2115</f>
        <v>0</v>
      </c>
      <c r="N2110" s="14"/>
    </row>
    <row r="2111" spans="2:14" x14ac:dyDescent="0.2">
      <c r="B2111" s="14">
        <f>Разбивка_по_щитам!B2116</f>
        <v>0</v>
      </c>
      <c r="C2111" s="14">
        <f>Разбивка_по_щитам!C2116</f>
        <v>0</v>
      </c>
      <c r="D2111" s="14">
        <f>Разбивка_по_щитам!F2116</f>
        <v>0</v>
      </c>
      <c r="E2111" s="14">
        <f>Разбивка_по_щитам!H2116</f>
        <v>0</v>
      </c>
      <c r="F2111" s="14">
        <f>Разбивка_по_щитам!I2116</f>
        <v>0</v>
      </c>
      <c r="G2111" s="14">
        <f>Разбивка_по_щитам!J2116</f>
        <v>0</v>
      </c>
      <c r="H2111" s="14">
        <f>Разбивка_по_щитам!K2116</f>
        <v>0</v>
      </c>
      <c r="I2111" s="14">
        <f>Разбивка_по_щитам!L2116</f>
        <v>0</v>
      </c>
      <c r="J2111" s="14">
        <f>Разбивка_по_щитам!M2116</f>
        <v>0</v>
      </c>
      <c r="K2111" s="14">
        <f>Разбивка_по_щитам!N2116</f>
        <v>0</v>
      </c>
      <c r="L2111" s="14"/>
      <c r="M2111" s="14">
        <f>Разбивка_по_щитам!P2116</f>
        <v>0</v>
      </c>
      <c r="N2111" s="14"/>
    </row>
    <row r="2112" spans="2:14" x14ac:dyDescent="0.2">
      <c r="B2112" s="14">
        <f>Разбивка_по_щитам!B2117</f>
        <v>0</v>
      </c>
      <c r="C2112" s="14">
        <f>Разбивка_по_щитам!C2117</f>
        <v>0</v>
      </c>
      <c r="D2112" s="14">
        <f>Разбивка_по_щитам!F2117</f>
        <v>0</v>
      </c>
      <c r="E2112" s="14">
        <f>Разбивка_по_щитам!H2117</f>
        <v>0</v>
      </c>
      <c r="F2112" s="14">
        <f>Разбивка_по_щитам!I2117</f>
        <v>0</v>
      </c>
      <c r="G2112" s="14">
        <f>Разбивка_по_щитам!J2117</f>
        <v>0</v>
      </c>
      <c r="H2112" s="14">
        <f>Разбивка_по_щитам!K2117</f>
        <v>0</v>
      </c>
      <c r="I2112" s="14">
        <f>Разбивка_по_щитам!L2117</f>
        <v>0</v>
      </c>
      <c r="J2112" s="14">
        <f>Разбивка_по_щитам!M2117</f>
        <v>0</v>
      </c>
      <c r="K2112" s="14">
        <f>Разбивка_по_щитам!N2117</f>
        <v>0</v>
      </c>
      <c r="L2112" s="14"/>
      <c r="M2112" s="14">
        <f>Разбивка_по_щитам!P2117</f>
        <v>0</v>
      </c>
      <c r="N2112" s="14"/>
    </row>
    <row r="2113" spans="2:14" x14ac:dyDescent="0.2">
      <c r="B2113" s="14">
        <f>Разбивка_по_щитам!B2118</f>
        <v>0</v>
      </c>
      <c r="C2113" s="14">
        <f>Разбивка_по_щитам!C2118</f>
        <v>0</v>
      </c>
      <c r="D2113" s="14">
        <f>Разбивка_по_щитам!F2118</f>
        <v>0</v>
      </c>
      <c r="E2113" s="14">
        <f>Разбивка_по_щитам!H2118</f>
        <v>0</v>
      </c>
      <c r="F2113" s="14">
        <f>Разбивка_по_щитам!I2118</f>
        <v>0</v>
      </c>
      <c r="G2113" s="14">
        <f>Разбивка_по_щитам!J2118</f>
        <v>0</v>
      </c>
      <c r="H2113" s="14">
        <f>Разбивка_по_щитам!K2118</f>
        <v>0</v>
      </c>
      <c r="I2113" s="14">
        <f>Разбивка_по_щитам!L2118</f>
        <v>0</v>
      </c>
      <c r="J2113" s="14">
        <f>Разбивка_по_щитам!M2118</f>
        <v>0</v>
      </c>
      <c r="K2113" s="14">
        <f>Разбивка_по_щитам!N2118</f>
        <v>0</v>
      </c>
      <c r="L2113" s="14"/>
      <c r="M2113" s="14">
        <f>Разбивка_по_щитам!P2118</f>
        <v>0</v>
      </c>
      <c r="N2113" s="14"/>
    </row>
    <row r="2114" spans="2:14" x14ac:dyDescent="0.2">
      <c r="B2114" s="14">
        <f>Разбивка_по_щитам!B2119</f>
        <v>0</v>
      </c>
      <c r="C2114" s="14">
        <f>Разбивка_по_щитам!C2119</f>
        <v>0</v>
      </c>
      <c r="D2114" s="14">
        <f>Разбивка_по_щитам!F2119</f>
        <v>0</v>
      </c>
      <c r="E2114" s="14">
        <f>Разбивка_по_щитам!H2119</f>
        <v>0</v>
      </c>
      <c r="F2114" s="14">
        <f>Разбивка_по_щитам!I2119</f>
        <v>0</v>
      </c>
      <c r="G2114" s="14">
        <f>Разбивка_по_щитам!J2119</f>
        <v>0</v>
      </c>
      <c r="H2114" s="14">
        <f>Разбивка_по_щитам!K2119</f>
        <v>0</v>
      </c>
      <c r="I2114" s="14">
        <f>Разбивка_по_щитам!L2119</f>
        <v>0</v>
      </c>
      <c r="J2114" s="14">
        <f>Разбивка_по_щитам!M2119</f>
        <v>0</v>
      </c>
      <c r="K2114" s="14">
        <f>Разбивка_по_щитам!N2119</f>
        <v>0</v>
      </c>
      <c r="L2114" s="14"/>
      <c r="M2114" s="14">
        <f>Разбивка_по_щитам!P2119</f>
        <v>0</v>
      </c>
      <c r="N2114" s="14"/>
    </row>
    <row r="2115" spans="2:14" x14ac:dyDescent="0.2">
      <c r="B2115" s="14">
        <f>Разбивка_по_щитам!B2120</f>
        <v>0</v>
      </c>
      <c r="C2115" s="14">
        <f>Разбивка_по_щитам!C2120</f>
        <v>0</v>
      </c>
      <c r="D2115" s="14">
        <f>Разбивка_по_щитам!F2120</f>
        <v>0</v>
      </c>
      <c r="E2115" s="14">
        <f>Разбивка_по_щитам!H2120</f>
        <v>0</v>
      </c>
      <c r="F2115" s="14">
        <f>Разбивка_по_щитам!I2120</f>
        <v>0</v>
      </c>
      <c r="G2115" s="14">
        <f>Разбивка_по_щитам!J2120</f>
        <v>0</v>
      </c>
      <c r="H2115" s="14">
        <f>Разбивка_по_щитам!K2120</f>
        <v>0</v>
      </c>
      <c r="I2115" s="14">
        <f>Разбивка_по_щитам!L2120</f>
        <v>0</v>
      </c>
      <c r="J2115" s="14">
        <f>Разбивка_по_щитам!M2120</f>
        <v>0</v>
      </c>
      <c r="K2115" s="14">
        <f>Разбивка_по_щитам!N2120</f>
        <v>0</v>
      </c>
      <c r="L2115" s="14"/>
      <c r="M2115" s="14">
        <f>Разбивка_по_щитам!P2120</f>
        <v>0</v>
      </c>
      <c r="N2115" s="14"/>
    </row>
    <row r="2116" spans="2:14" x14ac:dyDescent="0.2">
      <c r="B2116" s="14">
        <f>Разбивка_по_щитам!B2121</f>
        <v>0</v>
      </c>
      <c r="C2116" s="14">
        <f>Разбивка_по_щитам!C2121</f>
        <v>0</v>
      </c>
      <c r="D2116" s="14">
        <f>Разбивка_по_щитам!F2121</f>
        <v>0</v>
      </c>
      <c r="E2116" s="14">
        <f>Разбивка_по_щитам!H2121</f>
        <v>0</v>
      </c>
      <c r="F2116" s="14">
        <f>Разбивка_по_щитам!I2121</f>
        <v>0</v>
      </c>
      <c r="G2116" s="14">
        <f>Разбивка_по_щитам!J2121</f>
        <v>0</v>
      </c>
      <c r="H2116" s="14">
        <f>Разбивка_по_щитам!K2121</f>
        <v>0</v>
      </c>
      <c r="I2116" s="14">
        <f>Разбивка_по_щитам!L2121</f>
        <v>0</v>
      </c>
      <c r="J2116" s="14">
        <f>Разбивка_по_щитам!M2121</f>
        <v>0</v>
      </c>
      <c r="K2116" s="14">
        <f>Разбивка_по_щитам!N2121</f>
        <v>0</v>
      </c>
      <c r="L2116" s="14"/>
      <c r="M2116" s="14">
        <f>Разбивка_по_щитам!P2121</f>
        <v>0</v>
      </c>
      <c r="N2116" s="14"/>
    </row>
    <row r="2117" spans="2:14" x14ac:dyDescent="0.2">
      <c r="B2117" s="14">
        <f>Разбивка_по_щитам!B2122</f>
        <v>0</v>
      </c>
      <c r="C2117" s="14">
        <f>Разбивка_по_щитам!C2122</f>
        <v>0</v>
      </c>
      <c r="D2117" s="14">
        <f>Разбивка_по_щитам!F2122</f>
        <v>0</v>
      </c>
      <c r="E2117" s="14">
        <f>Разбивка_по_щитам!H2122</f>
        <v>0</v>
      </c>
      <c r="F2117" s="14">
        <f>Разбивка_по_щитам!I2122</f>
        <v>0</v>
      </c>
      <c r="G2117" s="14">
        <f>Разбивка_по_щитам!J2122</f>
        <v>0</v>
      </c>
      <c r="H2117" s="14">
        <f>Разбивка_по_щитам!K2122</f>
        <v>0</v>
      </c>
      <c r="I2117" s="14">
        <f>Разбивка_по_щитам!L2122</f>
        <v>0</v>
      </c>
      <c r="J2117" s="14">
        <f>Разбивка_по_щитам!M2122</f>
        <v>0</v>
      </c>
      <c r="K2117" s="14">
        <f>Разбивка_по_щитам!N2122</f>
        <v>0</v>
      </c>
      <c r="L2117" s="14"/>
      <c r="M2117" s="14">
        <f>Разбивка_по_щитам!P2122</f>
        <v>0</v>
      </c>
      <c r="N2117" s="14"/>
    </row>
    <row r="2118" spans="2:14" x14ac:dyDescent="0.2">
      <c r="B2118" s="14">
        <f>Разбивка_по_щитам!B2123</f>
        <v>0</v>
      </c>
      <c r="C2118" s="14">
        <f>Разбивка_по_щитам!C2123</f>
        <v>0</v>
      </c>
      <c r="D2118" s="14">
        <f>Разбивка_по_щитам!F2123</f>
        <v>0</v>
      </c>
      <c r="E2118" s="14">
        <f>Разбивка_по_щитам!H2123</f>
        <v>0</v>
      </c>
      <c r="F2118" s="14">
        <f>Разбивка_по_щитам!I2123</f>
        <v>0</v>
      </c>
      <c r="G2118" s="14">
        <f>Разбивка_по_щитам!J2123</f>
        <v>0</v>
      </c>
      <c r="H2118" s="14">
        <f>Разбивка_по_щитам!K2123</f>
        <v>0</v>
      </c>
      <c r="I2118" s="14">
        <f>Разбивка_по_щитам!L2123</f>
        <v>0</v>
      </c>
      <c r="J2118" s="14">
        <f>Разбивка_по_щитам!M2123</f>
        <v>0</v>
      </c>
      <c r="K2118" s="14">
        <f>Разбивка_по_щитам!N2123</f>
        <v>0</v>
      </c>
      <c r="L2118" s="14"/>
      <c r="M2118" s="14">
        <f>Разбивка_по_щитам!P2123</f>
        <v>0</v>
      </c>
      <c r="N2118" s="14"/>
    </row>
    <row r="2119" spans="2:14" x14ac:dyDescent="0.2">
      <c r="B2119" s="14">
        <f>Разбивка_по_щитам!B2124</f>
        <v>0</v>
      </c>
      <c r="C2119" s="14">
        <f>Разбивка_по_щитам!C2124</f>
        <v>0</v>
      </c>
      <c r="D2119" s="14">
        <f>Разбивка_по_щитам!F2124</f>
        <v>0</v>
      </c>
      <c r="E2119" s="14">
        <f>Разбивка_по_щитам!H2124</f>
        <v>0</v>
      </c>
      <c r="F2119" s="14">
        <f>Разбивка_по_щитам!I2124</f>
        <v>0</v>
      </c>
      <c r="G2119" s="14">
        <f>Разбивка_по_щитам!J2124</f>
        <v>0</v>
      </c>
      <c r="H2119" s="14">
        <f>Разбивка_по_щитам!K2124</f>
        <v>0</v>
      </c>
      <c r="I2119" s="14">
        <f>Разбивка_по_щитам!L2124</f>
        <v>0</v>
      </c>
      <c r="J2119" s="14">
        <f>Разбивка_по_щитам!M2124</f>
        <v>0</v>
      </c>
      <c r="K2119" s="14">
        <f>Разбивка_по_щитам!N2124</f>
        <v>0</v>
      </c>
      <c r="L2119" s="14"/>
      <c r="M2119" s="14">
        <f>Разбивка_по_щитам!P2124</f>
        <v>0</v>
      </c>
      <c r="N2119" s="14"/>
    </row>
    <row r="2120" spans="2:14" x14ac:dyDescent="0.2">
      <c r="B2120" s="14">
        <f>Разбивка_по_щитам!B2125</f>
        <v>0</v>
      </c>
      <c r="C2120" s="14">
        <f>Разбивка_по_щитам!C2125</f>
        <v>0</v>
      </c>
      <c r="D2120" s="14">
        <f>Разбивка_по_щитам!F2125</f>
        <v>0</v>
      </c>
      <c r="E2120" s="14">
        <f>Разбивка_по_щитам!H2125</f>
        <v>0</v>
      </c>
      <c r="F2120" s="14">
        <f>Разбивка_по_щитам!I2125</f>
        <v>0</v>
      </c>
      <c r="G2120" s="14">
        <f>Разбивка_по_щитам!J2125</f>
        <v>0</v>
      </c>
      <c r="H2120" s="14">
        <f>Разбивка_по_щитам!K2125</f>
        <v>0</v>
      </c>
      <c r="I2120" s="14">
        <f>Разбивка_по_щитам!L2125</f>
        <v>0</v>
      </c>
      <c r="J2120" s="14">
        <f>Разбивка_по_щитам!M2125</f>
        <v>0</v>
      </c>
      <c r="K2120" s="14">
        <f>Разбивка_по_щитам!N2125</f>
        <v>0</v>
      </c>
      <c r="L2120" s="14"/>
      <c r="M2120" s="14">
        <f>Разбивка_по_щитам!P2125</f>
        <v>0</v>
      </c>
      <c r="N2120" s="14"/>
    </row>
    <row r="2121" spans="2:14" x14ac:dyDescent="0.2">
      <c r="B2121" s="14">
        <f>Разбивка_по_щитам!B2126</f>
        <v>0</v>
      </c>
      <c r="C2121" s="14">
        <f>Разбивка_по_щитам!C2126</f>
        <v>0</v>
      </c>
      <c r="D2121" s="14">
        <f>Разбивка_по_щитам!F2126</f>
        <v>0</v>
      </c>
      <c r="E2121" s="14">
        <f>Разбивка_по_щитам!H2126</f>
        <v>0</v>
      </c>
      <c r="F2121" s="14">
        <f>Разбивка_по_щитам!I2126</f>
        <v>0</v>
      </c>
      <c r="G2121" s="14">
        <f>Разбивка_по_щитам!J2126</f>
        <v>0</v>
      </c>
      <c r="H2121" s="14">
        <f>Разбивка_по_щитам!K2126</f>
        <v>0</v>
      </c>
      <c r="I2121" s="14">
        <f>Разбивка_по_щитам!L2126</f>
        <v>0</v>
      </c>
      <c r="J2121" s="14">
        <f>Разбивка_по_щитам!M2126</f>
        <v>0</v>
      </c>
      <c r="K2121" s="14">
        <f>Разбивка_по_щитам!N2126</f>
        <v>0</v>
      </c>
      <c r="L2121" s="14"/>
      <c r="M2121" s="14">
        <f>Разбивка_по_щитам!P2126</f>
        <v>0</v>
      </c>
      <c r="N2121" s="14"/>
    </row>
    <row r="2122" spans="2:14" x14ac:dyDescent="0.2">
      <c r="B2122" s="14">
        <f>Разбивка_по_щитам!B2127</f>
        <v>0</v>
      </c>
      <c r="C2122" s="14">
        <f>Разбивка_по_щитам!C2127</f>
        <v>0</v>
      </c>
      <c r="D2122" s="14">
        <f>Разбивка_по_щитам!F2127</f>
        <v>0</v>
      </c>
      <c r="E2122" s="14">
        <f>Разбивка_по_щитам!H2127</f>
        <v>0</v>
      </c>
      <c r="F2122" s="14">
        <f>Разбивка_по_щитам!I2127</f>
        <v>0</v>
      </c>
      <c r="G2122" s="14">
        <f>Разбивка_по_щитам!J2127</f>
        <v>0</v>
      </c>
      <c r="H2122" s="14">
        <f>Разбивка_по_щитам!K2127</f>
        <v>0</v>
      </c>
      <c r="I2122" s="14">
        <f>Разбивка_по_щитам!L2127</f>
        <v>0</v>
      </c>
      <c r="J2122" s="14">
        <f>Разбивка_по_щитам!M2127</f>
        <v>0</v>
      </c>
      <c r="K2122" s="14">
        <f>Разбивка_по_щитам!N2127</f>
        <v>0</v>
      </c>
      <c r="L2122" s="14"/>
      <c r="M2122" s="14">
        <f>Разбивка_по_щитам!P2127</f>
        <v>0</v>
      </c>
      <c r="N2122" s="14"/>
    </row>
    <row r="2123" spans="2:14" x14ac:dyDescent="0.2">
      <c r="B2123" s="14">
        <f>Разбивка_по_щитам!B2128</f>
        <v>0</v>
      </c>
      <c r="C2123" s="14">
        <f>Разбивка_по_щитам!C2128</f>
        <v>0</v>
      </c>
      <c r="D2123" s="14">
        <f>Разбивка_по_щитам!F2128</f>
        <v>0</v>
      </c>
      <c r="E2123" s="14">
        <f>Разбивка_по_щитам!H2128</f>
        <v>0</v>
      </c>
      <c r="F2123" s="14">
        <f>Разбивка_по_щитам!I2128</f>
        <v>0</v>
      </c>
      <c r="G2123" s="14">
        <f>Разбивка_по_щитам!J2128</f>
        <v>0</v>
      </c>
      <c r="H2123" s="14">
        <f>Разбивка_по_щитам!K2128</f>
        <v>0</v>
      </c>
      <c r="I2123" s="14">
        <f>Разбивка_по_щитам!L2128</f>
        <v>0</v>
      </c>
      <c r="J2123" s="14">
        <f>Разбивка_по_щитам!M2128</f>
        <v>0</v>
      </c>
      <c r="K2123" s="14">
        <f>Разбивка_по_щитам!N2128</f>
        <v>0</v>
      </c>
      <c r="L2123" s="14"/>
      <c r="M2123" s="14">
        <f>Разбивка_по_щитам!P2128</f>
        <v>0</v>
      </c>
      <c r="N2123" s="14"/>
    </row>
    <row r="2124" spans="2:14" x14ac:dyDescent="0.2">
      <c r="B2124" s="14">
        <f>Разбивка_по_щитам!B2129</f>
        <v>0</v>
      </c>
      <c r="C2124" s="14">
        <f>Разбивка_по_щитам!C2129</f>
        <v>0</v>
      </c>
      <c r="D2124" s="14">
        <f>Разбивка_по_щитам!F2129</f>
        <v>0</v>
      </c>
      <c r="E2124" s="14">
        <f>Разбивка_по_щитам!H2129</f>
        <v>0</v>
      </c>
      <c r="F2124" s="14">
        <f>Разбивка_по_щитам!I2129</f>
        <v>0</v>
      </c>
      <c r="G2124" s="14">
        <f>Разбивка_по_щитам!J2129</f>
        <v>0</v>
      </c>
      <c r="H2124" s="14">
        <f>Разбивка_по_щитам!K2129</f>
        <v>0</v>
      </c>
      <c r="I2124" s="14">
        <f>Разбивка_по_щитам!L2129</f>
        <v>0</v>
      </c>
      <c r="J2124" s="14">
        <f>Разбивка_по_щитам!M2129</f>
        <v>0</v>
      </c>
      <c r="K2124" s="14">
        <f>Разбивка_по_щитам!N2129</f>
        <v>0</v>
      </c>
      <c r="L2124" s="14"/>
      <c r="M2124" s="14">
        <f>Разбивка_по_щитам!P2129</f>
        <v>0</v>
      </c>
      <c r="N2124" s="14"/>
    </row>
    <row r="2125" spans="2:14" x14ac:dyDescent="0.2">
      <c r="B2125" s="14">
        <f>Разбивка_по_щитам!B2130</f>
        <v>0</v>
      </c>
      <c r="C2125" s="14">
        <f>Разбивка_по_щитам!C2130</f>
        <v>0</v>
      </c>
      <c r="D2125" s="14">
        <f>Разбивка_по_щитам!F2130</f>
        <v>0</v>
      </c>
      <c r="E2125" s="14">
        <f>Разбивка_по_щитам!H2130</f>
        <v>0</v>
      </c>
      <c r="F2125" s="14">
        <f>Разбивка_по_щитам!I2130</f>
        <v>0</v>
      </c>
      <c r="G2125" s="14">
        <f>Разбивка_по_щитам!J2130</f>
        <v>0</v>
      </c>
      <c r="H2125" s="14">
        <f>Разбивка_по_щитам!K2130</f>
        <v>0</v>
      </c>
      <c r="I2125" s="14">
        <f>Разбивка_по_щитам!L2130</f>
        <v>0</v>
      </c>
      <c r="J2125" s="14">
        <f>Разбивка_по_щитам!M2130</f>
        <v>0</v>
      </c>
      <c r="K2125" s="14">
        <f>Разбивка_по_щитам!N2130</f>
        <v>0</v>
      </c>
      <c r="L2125" s="14"/>
      <c r="M2125" s="14">
        <f>Разбивка_по_щитам!P2130</f>
        <v>0</v>
      </c>
      <c r="N2125" s="14"/>
    </row>
    <row r="2126" spans="2:14" x14ac:dyDescent="0.2">
      <c r="B2126" s="14">
        <f>Разбивка_по_щитам!B2131</f>
        <v>0</v>
      </c>
      <c r="C2126" s="14">
        <f>Разбивка_по_щитам!C2131</f>
        <v>0</v>
      </c>
      <c r="D2126" s="14">
        <f>Разбивка_по_щитам!F2131</f>
        <v>0</v>
      </c>
      <c r="E2126" s="14">
        <f>Разбивка_по_щитам!H2131</f>
        <v>0</v>
      </c>
      <c r="F2126" s="14">
        <f>Разбивка_по_щитам!I2131</f>
        <v>0</v>
      </c>
      <c r="G2126" s="14">
        <f>Разбивка_по_щитам!J2131</f>
        <v>0</v>
      </c>
      <c r="H2126" s="14">
        <f>Разбивка_по_щитам!K2131</f>
        <v>0</v>
      </c>
      <c r="I2126" s="14">
        <f>Разбивка_по_щитам!L2131</f>
        <v>0</v>
      </c>
      <c r="J2126" s="14">
        <f>Разбивка_по_щитам!M2131</f>
        <v>0</v>
      </c>
      <c r="K2126" s="14">
        <f>Разбивка_по_щитам!N2131</f>
        <v>0</v>
      </c>
      <c r="L2126" s="14"/>
      <c r="M2126" s="14">
        <f>Разбивка_по_щитам!P2131</f>
        <v>0</v>
      </c>
      <c r="N2126" s="14"/>
    </row>
    <row r="2127" spans="2:14" x14ac:dyDescent="0.2">
      <c r="B2127" s="14">
        <f>Разбивка_по_щитам!B2132</f>
        <v>0</v>
      </c>
      <c r="C2127" s="14">
        <f>Разбивка_по_щитам!C2132</f>
        <v>0</v>
      </c>
      <c r="D2127" s="14">
        <f>Разбивка_по_щитам!F2132</f>
        <v>0</v>
      </c>
      <c r="E2127" s="14">
        <f>Разбивка_по_щитам!H2132</f>
        <v>0</v>
      </c>
      <c r="F2127" s="14">
        <f>Разбивка_по_щитам!I2132</f>
        <v>0</v>
      </c>
      <c r="G2127" s="14">
        <f>Разбивка_по_щитам!J2132</f>
        <v>0</v>
      </c>
      <c r="H2127" s="14">
        <f>Разбивка_по_щитам!K2132</f>
        <v>0</v>
      </c>
      <c r="I2127" s="14">
        <f>Разбивка_по_щитам!L2132</f>
        <v>0</v>
      </c>
      <c r="J2127" s="14">
        <f>Разбивка_по_щитам!M2132</f>
        <v>0</v>
      </c>
      <c r="K2127" s="14">
        <f>Разбивка_по_щитам!N2132</f>
        <v>0</v>
      </c>
      <c r="L2127" s="14"/>
      <c r="M2127" s="14">
        <f>Разбивка_по_щитам!P2132</f>
        <v>0</v>
      </c>
      <c r="N2127" s="14"/>
    </row>
    <row r="2128" spans="2:14" x14ac:dyDescent="0.2">
      <c r="B2128" s="14">
        <f>Разбивка_по_щитам!B2133</f>
        <v>0</v>
      </c>
      <c r="C2128" s="14">
        <f>Разбивка_по_щитам!C2133</f>
        <v>0</v>
      </c>
      <c r="D2128" s="14">
        <f>Разбивка_по_щитам!F2133</f>
        <v>0</v>
      </c>
      <c r="E2128" s="14">
        <f>Разбивка_по_щитам!H2133</f>
        <v>0</v>
      </c>
      <c r="F2128" s="14">
        <f>Разбивка_по_щитам!I2133</f>
        <v>0</v>
      </c>
      <c r="G2128" s="14">
        <f>Разбивка_по_щитам!J2133</f>
        <v>0</v>
      </c>
      <c r="H2128" s="14">
        <f>Разбивка_по_щитам!K2133</f>
        <v>0</v>
      </c>
      <c r="I2128" s="14">
        <f>Разбивка_по_щитам!L2133</f>
        <v>0</v>
      </c>
      <c r="J2128" s="14">
        <f>Разбивка_по_щитам!M2133</f>
        <v>0</v>
      </c>
      <c r="K2128" s="14">
        <f>Разбивка_по_щитам!N2133</f>
        <v>0</v>
      </c>
      <c r="L2128" s="14"/>
      <c r="M2128" s="14">
        <f>Разбивка_по_щитам!P2133</f>
        <v>0</v>
      </c>
      <c r="N2128" s="14"/>
    </row>
    <row r="2129" spans="2:14" x14ac:dyDescent="0.2">
      <c r="B2129" s="14">
        <f>Разбивка_по_щитам!B2134</f>
        <v>0</v>
      </c>
      <c r="C2129" s="14">
        <f>Разбивка_по_щитам!C2134</f>
        <v>0</v>
      </c>
      <c r="D2129" s="14">
        <f>Разбивка_по_щитам!F2134</f>
        <v>0</v>
      </c>
      <c r="E2129" s="14">
        <f>Разбивка_по_щитам!H2134</f>
        <v>0</v>
      </c>
      <c r="F2129" s="14">
        <f>Разбивка_по_щитам!I2134</f>
        <v>0</v>
      </c>
      <c r="G2129" s="14">
        <f>Разбивка_по_щитам!J2134</f>
        <v>0</v>
      </c>
      <c r="H2129" s="14">
        <f>Разбивка_по_щитам!K2134</f>
        <v>0</v>
      </c>
      <c r="I2129" s="14">
        <f>Разбивка_по_щитам!L2134</f>
        <v>0</v>
      </c>
      <c r="J2129" s="14">
        <f>Разбивка_по_щитам!M2134</f>
        <v>0</v>
      </c>
      <c r="K2129" s="14">
        <f>Разбивка_по_щитам!N2134</f>
        <v>0</v>
      </c>
      <c r="L2129" s="14"/>
      <c r="M2129" s="14">
        <f>Разбивка_по_щитам!P2134</f>
        <v>0</v>
      </c>
      <c r="N2129" s="14"/>
    </row>
    <row r="2130" spans="2:14" x14ac:dyDescent="0.2">
      <c r="B2130" s="14">
        <f>Разбивка_по_щитам!B2135</f>
        <v>0</v>
      </c>
      <c r="C2130" s="14">
        <f>Разбивка_по_щитам!C2135</f>
        <v>0</v>
      </c>
      <c r="D2130" s="14">
        <f>Разбивка_по_щитам!F2135</f>
        <v>0</v>
      </c>
      <c r="E2130" s="14">
        <f>Разбивка_по_щитам!H2135</f>
        <v>0</v>
      </c>
      <c r="F2130" s="14">
        <f>Разбивка_по_щитам!I2135</f>
        <v>0</v>
      </c>
      <c r="G2130" s="14">
        <f>Разбивка_по_щитам!J2135</f>
        <v>0</v>
      </c>
      <c r="H2130" s="14">
        <f>Разбивка_по_щитам!K2135</f>
        <v>0</v>
      </c>
      <c r="I2130" s="14">
        <f>Разбивка_по_щитам!L2135</f>
        <v>0</v>
      </c>
      <c r="J2130" s="14">
        <f>Разбивка_по_щитам!M2135</f>
        <v>0</v>
      </c>
      <c r="K2130" s="14">
        <f>Разбивка_по_щитам!N2135</f>
        <v>0</v>
      </c>
      <c r="L2130" s="14"/>
      <c r="M2130" s="14">
        <f>Разбивка_по_щитам!P2135</f>
        <v>0</v>
      </c>
      <c r="N2130" s="14"/>
    </row>
    <row r="2131" spans="2:14" x14ac:dyDescent="0.2">
      <c r="B2131" s="14">
        <f>Разбивка_по_щитам!B2136</f>
        <v>0</v>
      </c>
      <c r="C2131" s="14">
        <f>Разбивка_по_щитам!C2136</f>
        <v>0</v>
      </c>
      <c r="D2131" s="14">
        <f>Разбивка_по_щитам!F2136</f>
        <v>0</v>
      </c>
      <c r="E2131" s="14">
        <f>Разбивка_по_щитам!H2136</f>
        <v>0</v>
      </c>
      <c r="F2131" s="14">
        <f>Разбивка_по_щитам!I2136</f>
        <v>0</v>
      </c>
      <c r="G2131" s="14">
        <f>Разбивка_по_щитам!J2136</f>
        <v>0</v>
      </c>
      <c r="H2131" s="14">
        <f>Разбивка_по_щитам!K2136</f>
        <v>0</v>
      </c>
      <c r="I2131" s="14">
        <f>Разбивка_по_щитам!L2136</f>
        <v>0</v>
      </c>
      <c r="J2131" s="14">
        <f>Разбивка_по_щитам!M2136</f>
        <v>0</v>
      </c>
      <c r="K2131" s="14">
        <f>Разбивка_по_щитам!N2136</f>
        <v>0</v>
      </c>
      <c r="L2131" s="14"/>
      <c r="M2131" s="14">
        <f>Разбивка_по_щитам!P2136</f>
        <v>0</v>
      </c>
      <c r="N2131" s="14"/>
    </row>
    <row r="2132" spans="2:14" x14ac:dyDescent="0.2">
      <c r="B2132" s="14">
        <f>Разбивка_по_щитам!B2137</f>
        <v>0</v>
      </c>
      <c r="C2132" s="14">
        <f>Разбивка_по_щитам!C2137</f>
        <v>0</v>
      </c>
      <c r="D2132" s="14">
        <f>Разбивка_по_щитам!F2137</f>
        <v>0</v>
      </c>
      <c r="E2132" s="14">
        <f>Разбивка_по_щитам!H2137</f>
        <v>0</v>
      </c>
      <c r="F2132" s="14">
        <f>Разбивка_по_щитам!I2137</f>
        <v>0</v>
      </c>
      <c r="G2132" s="14">
        <f>Разбивка_по_щитам!J2137</f>
        <v>0</v>
      </c>
      <c r="H2132" s="14">
        <f>Разбивка_по_щитам!K2137</f>
        <v>0</v>
      </c>
      <c r="I2132" s="14">
        <f>Разбивка_по_щитам!L2137</f>
        <v>0</v>
      </c>
      <c r="J2132" s="14">
        <f>Разбивка_по_щитам!M2137</f>
        <v>0</v>
      </c>
      <c r="K2132" s="14">
        <f>Разбивка_по_щитам!N2137</f>
        <v>0</v>
      </c>
      <c r="L2132" s="14"/>
      <c r="M2132" s="14">
        <f>Разбивка_по_щитам!P2137</f>
        <v>0</v>
      </c>
      <c r="N2132" s="14"/>
    </row>
    <row r="2133" spans="2:14" x14ac:dyDescent="0.2">
      <c r="B2133" s="14">
        <f>Разбивка_по_щитам!B2138</f>
        <v>0</v>
      </c>
      <c r="C2133" s="14">
        <f>Разбивка_по_щитам!C2138</f>
        <v>0</v>
      </c>
      <c r="D2133" s="14">
        <f>Разбивка_по_щитам!F2138</f>
        <v>0</v>
      </c>
      <c r="E2133" s="14">
        <f>Разбивка_по_щитам!H2138</f>
        <v>0</v>
      </c>
      <c r="F2133" s="14">
        <f>Разбивка_по_щитам!I2138</f>
        <v>0</v>
      </c>
      <c r="G2133" s="14">
        <f>Разбивка_по_щитам!J2138</f>
        <v>0</v>
      </c>
      <c r="H2133" s="14">
        <f>Разбивка_по_щитам!K2138</f>
        <v>0</v>
      </c>
      <c r="I2133" s="14">
        <f>Разбивка_по_щитам!L2138</f>
        <v>0</v>
      </c>
      <c r="J2133" s="14">
        <f>Разбивка_по_щитам!M2138</f>
        <v>0</v>
      </c>
      <c r="K2133" s="14">
        <f>Разбивка_по_щитам!N2138</f>
        <v>0</v>
      </c>
      <c r="L2133" s="14"/>
      <c r="M2133" s="14">
        <f>Разбивка_по_щитам!P2138</f>
        <v>0</v>
      </c>
      <c r="N2133" s="14"/>
    </row>
    <row r="2134" spans="2:14" x14ac:dyDescent="0.2">
      <c r="B2134" s="14">
        <f>Разбивка_по_щитам!B2139</f>
        <v>0</v>
      </c>
      <c r="C2134" s="14">
        <f>Разбивка_по_щитам!C2139</f>
        <v>0</v>
      </c>
      <c r="D2134" s="14">
        <f>Разбивка_по_щитам!F2139</f>
        <v>0</v>
      </c>
      <c r="E2134" s="14">
        <f>Разбивка_по_щитам!H2139</f>
        <v>0</v>
      </c>
      <c r="F2134" s="14">
        <f>Разбивка_по_щитам!I2139</f>
        <v>0</v>
      </c>
      <c r="G2134" s="14">
        <f>Разбивка_по_щитам!J2139</f>
        <v>0</v>
      </c>
      <c r="H2134" s="14">
        <f>Разбивка_по_щитам!K2139</f>
        <v>0</v>
      </c>
      <c r="I2134" s="14">
        <f>Разбивка_по_щитам!L2139</f>
        <v>0</v>
      </c>
      <c r="J2134" s="14">
        <f>Разбивка_по_щитам!M2139</f>
        <v>0</v>
      </c>
      <c r="K2134" s="14">
        <f>Разбивка_по_щитам!N2139</f>
        <v>0</v>
      </c>
      <c r="L2134" s="14"/>
      <c r="M2134" s="14">
        <f>Разбивка_по_щитам!P2139</f>
        <v>0</v>
      </c>
      <c r="N2134" s="14"/>
    </row>
    <row r="2135" spans="2:14" x14ac:dyDescent="0.2">
      <c r="B2135" s="14">
        <f>Разбивка_по_щитам!B2140</f>
        <v>0</v>
      </c>
      <c r="C2135" s="14">
        <f>Разбивка_по_щитам!C2140</f>
        <v>0</v>
      </c>
      <c r="D2135" s="14">
        <f>Разбивка_по_щитам!F2140</f>
        <v>0</v>
      </c>
      <c r="E2135" s="14">
        <f>Разбивка_по_щитам!H2140</f>
        <v>0</v>
      </c>
      <c r="F2135" s="14">
        <f>Разбивка_по_щитам!I2140</f>
        <v>0</v>
      </c>
      <c r="G2135" s="14">
        <f>Разбивка_по_щитам!J2140</f>
        <v>0</v>
      </c>
      <c r="H2135" s="14">
        <f>Разбивка_по_щитам!K2140</f>
        <v>0</v>
      </c>
      <c r="I2135" s="14">
        <f>Разбивка_по_щитам!L2140</f>
        <v>0</v>
      </c>
      <c r="J2135" s="14">
        <f>Разбивка_по_щитам!M2140</f>
        <v>0</v>
      </c>
      <c r="K2135" s="14">
        <f>Разбивка_по_щитам!N2140</f>
        <v>0</v>
      </c>
      <c r="L2135" s="14"/>
      <c r="M2135" s="14">
        <f>Разбивка_по_щитам!P2140</f>
        <v>0</v>
      </c>
      <c r="N2135" s="14"/>
    </row>
    <row r="2136" spans="2:14" x14ac:dyDescent="0.2">
      <c r="B2136" s="14">
        <f>Разбивка_по_щитам!B2141</f>
        <v>0</v>
      </c>
      <c r="C2136" s="14">
        <f>Разбивка_по_щитам!C2141</f>
        <v>0</v>
      </c>
      <c r="D2136" s="14">
        <f>Разбивка_по_щитам!F2141</f>
        <v>0</v>
      </c>
      <c r="E2136" s="14">
        <f>Разбивка_по_щитам!H2141</f>
        <v>0</v>
      </c>
      <c r="F2136" s="14">
        <f>Разбивка_по_щитам!I2141</f>
        <v>0</v>
      </c>
      <c r="G2136" s="14">
        <f>Разбивка_по_щитам!J2141</f>
        <v>0</v>
      </c>
      <c r="H2136" s="14">
        <f>Разбивка_по_щитам!K2141</f>
        <v>0</v>
      </c>
      <c r="I2136" s="14">
        <f>Разбивка_по_щитам!L2141</f>
        <v>0</v>
      </c>
      <c r="J2136" s="14">
        <f>Разбивка_по_щитам!M2141</f>
        <v>0</v>
      </c>
      <c r="K2136" s="14">
        <f>Разбивка_по_щитам!N2141</f>
        <v>0</v>
      </c>
      <c r="L2136" s="14"/>
      <c r="M2136" s="14">
        <f>Разбивка_по_щитам!P2141</f>
        <v>0</v>
      </c>
      <c r="N2136" s="14"/>
    </row>
    <row r="2137" spans="2:14" x14ac:dyDescent="0.2">
      <c r="B2137" s="14">
        <f>Разбивка_по_щитам!B2142</f>
        <v>0</v>
      </c>
      <c r="C2137" s="14">
        <f>Разбивка_по_щитам!C2142</f>
        <v>0</v>
      </c>
      <c r="D2137" s="14">
        <f>Разбивка_по_щитам!F2142</f>
        <v>0</v>
      </c>
      <c r="E2137" s="14">
        <f>Разбивка_по_щитам!H2142</f>
        <v>0</v>
      </c>
      <c r="F2137" s="14">
        <f>Разбивка_по_щитам!I2142</f>
        <v>0</v>
      </c>
      <c r="G2137" s="14">
        <f>Разбивка_по_щитам!J2142</f>
        <v>0</v>
      </c>
      <c r="H2137" s="14">
        <f>Разбивка_по_щитам!K2142</f>
        <v>0</v>
      </c>
      <c r="I2137" s="14">
        <f>Разбивка_по_щитам!L2142</f>
        <v>0</v>
      </c>
      <c r="J2137" s="14">
        <f>Разбивка_по_щитам!M2142</f>
        <v>0</v>
      </c>
      <c r="K2137" s="14">
        <f>Разбивка_по_щитам!N2142</f>
        <v>0</v>
      </c>
      <c r="L2137" s="14"/>
      <c r="M2137" s="14">
        <f>Разбивка_по_щитам!P2142</f>
        <v>0</v>
      </c>
      <c r="N2137" s="14"/>
    </row>
    <row r="2138" spans="2:14" x14ac:dyDescent="0.2">
      <c r="B2138" s="14">
        <f>Разбивка_по_щитам!B2143</f>
        <v>0</v>
      </c>
      <c r="C2138" s="14">
        <f>Разбивка_по_щитам!C2143</f>
        <v>0</v>
      </c>
      <c r="D2138" s="14">
        <f>Разбивка_по_щитам!F2143</f>
        <v>0</v>
      </c>
      <c r="E2138" s="14">
        <f>Разбивка_по_щитам!H2143</f>
        <v>0</v>
      </c>
      <c r="F2138" s="14">
        <f>Разбивка_по_щитам!I2143</f>
        <v>0</v>
      </c>
      <c r="G2138" s="14">
        <f>Разбивка_по_щитам!J2143</f>
        <v>0</v>
      </c>
      <c r="H2138" s="14">
        <f>Разбивка_по_щитам!K2143</f>
        <v>0</v>
      </c>
      <c r="I2138" s="14">
        <f>Разбивка_по_щитам!L2143</f>
        <v>0</v>
      </c>
      <c r="J2138" s="14">
        <f>Разбивка_по_щитам!M2143</f>
        <v>0</v>
      </c>
      <c r="K2138" s="14">
        <f>Разбивка_по_щитам!N2143</f>
        <v>0</v>
      </c>
      <c r="L2138" s="14"/>
      <c r="M2138" s="14">
        <f>Разбивка_по_щитам!P2143</f>
        <v>0</v>
      </c>
      <c r="N2138" s="14"/>
    </row>
    <row r="2139" spans="2:14" x14ac:dyDescent="0.2">
      <c r="B2139" s="14">
        <f>Разбивка_по_щитам!B2144</f>
        <v>0</v>
      </c>
      <c r="C2139" s="14">
        <f>Разбивка_по_щитам!C2144</f>
        <v>0</v>
      </c>
      <c r="D2139" s="14">
        <f>Разбивка_по_щитам!F2144</f>
        <v>0</v>
      </c>
      <c r="E2139" s="14">
        <f>Разбивка_по_щитам!H2144</f>
        <v>0</v>
      </c>
      <c r="F2139" s="14">
        <f>Разбивка_по_щитам!I2144</f>
        <v>0</v>
      </c>
      <c r="G2139" s="14">
        <f>Разбивка_по_щитам!J2144</f>
        <v>0</v>
      </c>
      <c r="H2139" s="14">
        <f>Разбивка_по_щитам!K2144</f>
        <v>0</v>
      </c>
      <c r="I2139" s="14">
        <f>Разбивка_по_щитам!L2144</f>
        <v>0</v>
      </c>
      <c r="J2139" s="14">
        <f>Разбивка_по_щитам!M2144</f>
        <v>0</v>
      </c>
      <c r="K2139" s="14">
        <f>Разбивка_по_щитам!N2144</f>
        <v>0</v>
      </c>
      <c r="L2139" s="14"/>
      <c r="M2139" s="14">
        <f>Разбивка_по_щитам!P2144</f>
        <v>0</v>
      </c>
      <c r="N2139" s="14"/>
    </row>
    <row r="2140" spans="2:14" x14ac:dyDescent="0.2">
      <c r="B2140" s="14">
        <f>Разбивка_по_щитам!B2145</f>
        <v>0</v>
      </c>
      <c r="C2140" s="14">
        <f>Разбивка_по_щитам!C2145</f>
        <v>0</v>
      </c>
      <c r="D2140" s="14">
        <f>Разбивка_по_щитам!F2145</f>
        <v>0</v>
      </c>
      <c r="E2140" s="14">
        <f>Разбивка_по_щитам!H2145</f>
        <v>0</v>
      </c>
      <c r="F2140" s="14">
        <f>Разбивка_по_щитам!I2145</f>
        <v>0</v>
      </c>
      <c r="G2140" s="14">
        <f>Разбивка_по_щитам!J2145</f>
        <v>0</v>
      </c>
      <c r="H2140" s="14">
        <f>Разбивка_по_щитам!K2145</f>
        <v>0</v>
      </c>
      <c r="I2140" s="14">
        <f>Разбивка_по_щитам!L2145</f>
        <v>0</v>
      </c>
      <c r="J2140" s="14">
        <f>Разбивка_по_щитам!M2145</f>
        <v>0</v>
      </c>
      <c r="K2140" s="14">
        <f>Разбивка_по_щитам!N2145</f>
        <v>0</v>
      </c>
      <c r="L2140" s="14"/>
      <c r="M2140" s="14">
        <f>Разбивка_по_щитам!P2145</f>
        <v>0</v>
      </c>
      <c r="N2140" s="14"/>
    </row>
    <row r="2141" spans="2:14" x14ac:dyDescent="0.2">
      <c r="B2141" s="14">
        <f>Разбивка_по_щитам!B2146</f>
        <v>0</v>
      </c>
      <c r="C2141" s="14">
        <f>Разбивка_по_щитам!C2146</f>
        <v>0</v>
      </c>
      <c r="D2141" s="14">
        <f>Разбивка_по_щитам!F2146</f>
        <v>0</v>
      </c>
      <c r="E2141" s="14">
        <f>Разбивка_по_щитам!H2146</f>
        <v>0</v>
      </c>
      <c r="F2141" s="14">
        <f>Разбивка_по_щитам!I2146</f>
        <v>0</v>
      </c>
      <c r="G2141" s="14">
        <f>Разбивка_по_щитам!J2146</f>
        <v>0</v>
      </c>
      <c r="H2141" s="14">
        <f>Разбивка_по_щитам!K2146</f>
        <v>0</v>
      </c>
      <c r="I2141" s="14">
        <f>Разбивка_по_щитам!L2146</f>
        <v>0</v>
      </c>
      <c r="J2141" s="14">
        <f>Разбивка_по_щитам!M2146</f>
        <v>0</v>
      </c>
      <c r="K2141" s="14">
        <f>Разбивка_по_щитам!N2146</f>
        <v>0</v>
      </c>
      <c r="L2141" s="14"/>
      <c r="M2141" s="14">
        <f>Разбивка_по_щитам!P2146</f>
        <v>0</v>
      </c>
      <c r="N2141" s="14"/>
    </row>
    <row r="2142" spans="2:14" x14ac:dyDescent="0.2">
      <c r="B2142" s="14">
        <f>Разбивка_по_щитам!B2147</f>
        <v>0</v>
      </c>
      <c r="C2142" s="14">
        <f>Разбивка_по_щитам!C2147</f>
        <v>0</v>
      </c>
      <c r="D2142" s="14">
        <f>Разбивка_по_щитам!F2147</f>
        <v>0</v>
      </c>
      <c r="E2142" s="14">
        <f>Разбивка_по_щитам!H2147</f>
        <v>0</v>
      </c>
      <c r="F2142" s="14">
        <f>Разбивка_по_щитам!I2147</f>
        <v>0</v>
      </c>
      <c r="G2142" s="14">
        <f>Разбивка_по_щитам!J2147</f>
        <v>0</v>
      </c>
      <c r="H2142" s="14">
        <f>Разбивка_по_щитам!K2147</f>
        <v>0</v>
      </c>
      <c r="I2142" s="14">
        <f>Разбивка_по_щитам!L2147</f>
        <v>0</v>
      </c>
      <c r="J2142" s="14">
        <f>Разбивка_по_щитам!M2147</f>
        <v>0</v>
      </c>
      <c r="K2142" s="14">
        <f>Разбивка_по_щитам!N2147</f>
        <v>0</v>
      </c>
      <c r="L2142" s="14"/>
      <c r="M2142" s="14">
        <f>Разбивка_по_щитам!P2147</f>
        <v>0</v>
      </c>
      <c r="N2142" s="14"/>
    </row>
    <row r="2143" spans="2:14" x14ac:dyDescent="0.2">
      <c r="B2143" s="14">
        <f>Разбивка_по_щитам!B2148</f>
        <v>0</v>
      </c>
      <c r="C2143" s="14">
        <f>Разбивка_по_щитам!C2148</f>
        <v>0</v>
      </c>
      <c r="D2143" s="14">
        <f>Разбивка_по_щитам!F2148</f>
        <v>0</v>
      </c>
      <c r="E2143" s="14">
        <f>Разбивка_по_щитам!H2148</f>
        <v>0</v>
      </c>
      <c r="F2143" s="14">
        <f>Разбивка_по_щитам!I2148</f>
        <v>0</v>
      </c>
      <c r="G2143" s="14">
        <f>Разбивка_по_щитам!J2148</f>
        <v>0</v>
      </c>
      <c r="H2143" s="14">
        <f>Разбивка_по_щитам!K2148</f>
        <v>0</v>
      </c>
      <c r="I2143" s="14">
        <f>Разбивка_по_щитам!L2148</f>
        <v>0</v>
      </c>
      <c r="J2143" s="14">
        <f>Разбивка_по_щитам!M2148</f>
        <v>0</v>
      </c>
      <c r="K2143" s="14">
        <f>Разбивка_по_щитам!N2148</f>
        <v>0</v>
      </c>
      <c r="L2143" s="14"/>
      <c r="M2143" s="14">
        <f>Разбивка_по_щитам!P2148</f>
        <v>0</v>
      </c>
      <c r="N2143" s="14"/>
    </row>
    <row r="2144" spans="2:14" x14ac:dyDescent="0.2">
      <c r="B2144" s="14">
        <f>Разбивка_по_щитам!B2149</f>
        <v>0</v>
      </c>
      <c r="C2144" s="14">
        <f>Разбивка_по_щитам!C2149</f>
        <v>0</v>
      </c>
      <c r="D2144" s="14">
        <f>Разбивка_по_щитам!F2149</f>
        <v>0</v>
      </c>
      <c r="E2144" s="14">
        <f>Разбивка_по_щитам!H2149</f>
        <v>0</v>
      </c>
      <c r="F2144" s="14">
        <f>Разбивка_по_щитам!I2149</f>
        <v>0</v>
      </c>
      <c r="G2144" s="14">
        <f>Разбивка_по_щитам!J2149</f>
        <v>0</v>
      </c>
      <c r="H2144" s="14">
        <f>Разбивка_по_щитам!K2149</f>
        <v>0</v>
      </c>
      <c r="I2144" s="14">
        <f>Разбивка_по_щитам!L2149</f>
        <v>0</v>
      </c>
      <c r="J2144" s="14">
        <f>Разбивка_по_щитам!M2149</f>
        <v>0</v>
      </c>
      <c r="K2144" s="14">
        <f>Разбивка_по_щитам!N2149</f>
        <v>0</v>
      </c>
      <c r="L2144" s="14"/>
      <c r="M2144" s="14">
        <f>Разбивка_по_щитам!P2149</f>
        <v>0</v>
      </c>
      <c r="N2144" s="14"/>
    </row>
    <row r="2145" spans="2:14" x14ac:dyDescent="0.2">
      <c r="B2145" s="14">
        <f>Разбивка_по_щитам!B2150</f>
        <v>0</v>
      </c>
      <c r="C2145" s="14">
        <f>Разбивка_по_щитам!C2150</f>
        <v>0</v>
      </c>
      <c r="D2145" s="14">
        <f>Разбивка_по_щитам!F2150</f>
        <v>0</v>
      </c>
      <c r="E2145" s="14">
        <f>Разбивка_по_щитам!H2150</f>
        <v>0</v>
      </c>
      <c r="F2145" s="14">
        <f>Разбивка_по_щитам!I2150</f>
        <v>0</v>
      </c>
      <c r="G2145" s="14">
        <f>Разбивка_по_щитам!J2150</f>
        <v>0</v>
      </c>
      <c r="H2145" s="14">
        <f>Разбивка_по_щитам!K2150</f>
        <v>0</v>
      </c>
      <c r="I2145" s="14">
        <f>Разбивка_по_щитам!L2150</f>
        <v>0</v>
      </c>
      <c r="J2145" s="14">
        <f>Разбивка_по_щитам!M2150</f>
        <v>0</v>
      </c>
      <c r="K2145" s="14">
        <f>Разбивка_по_щитам!N2150</f>
        <v>0</v>
      </c>
      <c r="L2145" s="14"/>
      <c r="M2145" s="14">
        <f>Разбивка_по_щитам!P2150</f>
        <v>0</v>
      </c>
      <c r="N2145" s="14"/>
    </row>
    <row r="2146" spans="2:14" x14ac:dyDescent="0.2">
      <c r="B2146" s="14">
        <f>Разбивка_по_щитам!B2151</f>
        <v>0</v>
      </c>
      <c r="C2146" s="14">
        <f>Разбивка_по_щитам!C2151</f>
        <v>0</v>
      </c>
      <c r="D2146" s="14">
        <f>Разбивка_по_щитам!F2151</f>
        <v>0</v>
      </c>
      <c r="E2146" s="14">
        <f>Разбивка_по_щитам!H2151</f>
        <v>0</v>
      </c>
      <c r="F2146" s="14">
        <f>Разбивка_по_щитам!I2151</f>
        <v>0</v>
      </c>
      <c r="G2146" s="14">
        <f>Разбивка_по_щитам!J2151</f>
        <v>0</v>
      </c>
      <c r="H2146" s="14">
        <f>Разбивка_по_щитам!K2151</f>
        <v>0</v>
      </c>
      <c r="I2146" s="14">
        <f>Разбивка_по_щитам!L2151</f>
        <v>0</v>
      </c>
      <c r="J2146" s="14">
        <f>Разбивка_по_щитам!M2151</f>
        <v>0</v>
      </c>
      <c r="K2146" s="14">
        <f>Разбивка_по_щитам!N2151</f>
        <v>0</v>
      </c>
      <c r="L2146" s="14"/>
      <c r="M2146" s="14">
        <f>Разбивка_по_щитам!P2151</f>
        <v>0</v>
      </c>
      <c r="N2146" s="14"/>
    </row>
    <row r="2147" spans="2:14" x14ac:dyDescent="0.2">
      <c r="B2147" s="14">
        <f>Разбивка_по_щитам!B2152</f>
        <v>0</v>
      </c>
      <c r="C2147" s="14">
        <f>Разбивка_по_щитам!C2152</f>
        <v>0</v>
      </c>
      <c r="D2147" s="14">
        <f>Разбивка_по_щитам!F2152</f>
        <v>0</v>
      </c>
      <c r="E2147" s="14">
        <f>Разбивка_по_щитам!H2152</f>
        <v>0</v>
      </c>
      <c r="F2147" s="14">
        <f>Разбивка_по_щитам!I2152</f>
        <v>0</v>
      </c>
      <c r="G2147" s="14">
        <f>Разбивка_по_щитам!J2152</f>
        <v>0</v>
      </c>
      <c r="H2147" s="14">
        <f>Разбивка_по_щитам!K2152</f>
        <v>0</v>
      </c>
      <c r="I2147" s="14">
        <f>Разбивка_по_щитам!L2152</f>
        <v>0</v>
      </c>
      <c r="J2147" s="14">
        <f>Разбивка_по_щитам!M2152</f>
        <v>0</v>
      </c>
      <c r="K2147" s="14">
        <f>Разбивка_по_щитам!N2152</f>
        <v>0</v>
      </c>
      <c r="L2147" s="14"/>
      <c r="M2147" s="14">
        <f>Разбивка_по_щитам!P2152</f>
        <v>0</v>
      </c>
      <c r="N2147" s="14"/>
    </row>
    <row r="2148" spans="2:14" x14ac:dyDescent="0.2">
      <c r="B2148" s="14">
        <f>Разбивка_по_щитам!B2153</f>
        <v>0</v>
      </c>
      <c r="C2148" s="14">
        <f>Разбивка_по_щитам!C2153</f>
        <v>0</v>
      </c>
      <c r="D2148" s="14">
        <f>Разбивка_по_щитам!F2153</f>
        <v>0</v>
      </c>
      <c r="E2148" s="14">
        <f>Разбивка_по_щитам!H2153</f>
        <v>0</v>
      </c>
      <c r="F2148" s="14">
        <f>Разбивка_по_щитам!I2153</f>
        <v>0</v>
      </c>
      <c r="G2148" s="14">
        <f>Разбивка_по_щитам!J2153</f>
        <v>0</v>
      </c>
      <c r="H2148" s="14">
        <f>Разбивка_по_щитам!K2153</f>
        <v>0</v>
      </c>
      <c r="I2148" s="14">
        <f>Разбивка_по_щитам!L2153</f>
        <v>0</v>
      </c>
      <c r="J2148" s="14">
        <f>Разбивка_по_щитам!M2153</f>
        <v>0</v>
      </c>
      <c r="K2148" s="14">
        <f>Разбивка_по_щитам!N2153</f>
        <v>0</v>
      </c>
      <c r="L2148" s="14"/>
      <c r="M2148" s="14">
        <f>Разбивка_по_щитам!P2153</f>
        <v>0</v>
      </c>
      <c r="N2148" s="14"/>
    </row>
    <row r="2149" spans="2:14" x14ac:dyDescent="0.2">
      <c r="B2149" s="14">
        <f>Разбивка_по_щитам!B2154</f>
        <v>0</v>
      </c>
      <c r="C2149" s="14">
        <f>Разбивка_по_щитам!C2154</f>
        <v>0</v>
      </c>
      <c r="D2149" s="14">
        <f>Разбивка_по_щитам!F2154</f>
        <v>0</v>
      </c>
      <c r="E2149" s="14">
        <f>Разбивка_по_щитам!H2154</f>
        <v>0</v>
      </c>
      <c r="F2149" s="14">
        <f>Разбивка_по_щитам!I2154</f>
        <v>0</v>
      </c>
      <c r="G2149" s="14">
        <f>Разбивка_по_щитам!J2154</f>
        <v>0</v>
      </c>
      <c r="H2149" s="14">
        <f>Разбивка_по_щитам!K2154</f>
        <v>0</v>
      </c>
      <c r="I2149" s="14">
        <f>Разбивка_по_щитам!L2154</f>
        <v>0</v>
      </c>
      <c r="J2149" s="14">
        <f>Разбивка_по_щитам!M2154</f>
        <v>0</v>
      </c>
      <c r="K2149" s="14">
        <f>Разбивка_по_щитам!N2154</f>
        <v>0</v>
      </c>
      <c r="L2149" s="14"/>
      <c r="M2149" s="14">
        <f>Разбивка_по_щитам!P2154</f>
        <v>0</v>
      </c>
      <c r="N2149" s="14"/>
    </row>
    <row r="2150" spans="2:14" x14ac:dyDescent="0.2">
      <c r="B2150" s="14">
        <f>Разбивка_по_щитам!B2155</f>
        <v>0</v>
      </c>
      <c r="C2150" s="14">
        <f>Разбивка_по_щитам!C2155</f>
        <v>0</v>
      </c>
      <c r="D2150" s="14">
        <f>Разбивка_по_щитам!F2155</f>
        <v>0</v>
      </c>
      <c r="E2150" s="14">
        <f>Разбивка_по_щитам!H2155</f>
        <v>0</v>
      </c>
      <c r="F2150" s="14">
        <f>Разбивка_по_щитам!I2155</f>
        <v>0</v>
      </c>
      <c r="G2150" s="14">
        <f>Разбивка_по_щитам!J2155</f>
        <v>0</v>
      </c>
      <c r="H2150" s="14">
        <f>Разбивка_по_щитам!K2155</f>
        <v>0</v>
      </c>
      <c r="I2150" s="14">
        <f>Разбивка_по_щитам!L2155</f>
        <v>0</v>
      </c>
      <c r="J2150" s="14">
        <f>Разбивка_по_щитам!M2155</f>
        <v>0</v>
      </c>
      <c r="K2150" s="14">
        <f>Разбивка_по_щитам!N2155</f>
        <v>0</v>
      </c>
      <c r="L2150" s="14"/>
      <c r="M2150" s="14">
        <f>Разбивка_по_щитам!P2155</f>
        <v>0</v>
      </c>
      <c r="N2150" s="14"/>
    </row>
    <row r="2151" spans="2:14" x14ac:dyDescent="0.2">
      <c r="B2151" s="14">
        <f>Разбивка_по_щитам!B2156</f>
        <v>0</v>
      </c>
      <c r="C2151" s="14">
        <f>Разбивка_по_щитам!C2156</f>
        <v>0</v>
      </c>
      <c r="D2151" s="14">
        <f>Разбивка_по_щитам!F2156</f>
        <v>0</v>
      </c>
      <c r="E2151" s="14">
        <f>Разбивка_по_щитам!H2156</f>
        <v>0</v>
      </c>
      <c r="F2151" s="14">
        <f>Разбивка_по_щитам!I2156</f>
        <v>0</v>
      </c>
      <c r="G2151" s="14">
        <f>Разбивка_по_щитам!J2156</f>
        <v>0</v>
      </c>
      <c r="H2151" s="14">
        <f>Разбивка_по_щитам!K2156</f>
        <v>0</v>
      </c>
      <c r="I2151" s="14">
        <f>Разбивка_по_щитам!L2156</f>
        <v>0</v>
      </c>
      <c r="J2151" s="14">
        <f>Разбивка_по_щитам!M2156</f>
        <v>0</v>
      </c>
      <c r="K2151" s="14">
        <f>Разбивка_по_щитам!N2156</f>
        <v>0</v>
      </c>
      <c r="L2151" s="14"/>
      <c r="M2151" s="14">
        <f>Разбивка_по_щитам!P2156</f>
        <v>0</v>
      </c>
      <c r="N2151" s="14"/>
    </row>
    <row r="2152" spans="2:14" x14ac:dyDescent="0.2">
      <c r="B2152" s="14">
        <f>Разбивка_по_щитам!B2157</f>
        <v>0</v>
      </c>
      <c r="C2152" s="14">
        <f>Разбивка_по_щитам!C2157</f>
        <v>0</v>
      </c>
      <c r="D2152" s="14">
        <f>Разбивка_по_щитам!F2157</f>
        <v>0</v>
      </c>
      <c r="E2152" s="14">
        <f>Разбивка_по_щитам!H2157</f>
        <v>0</v>
      </c>
      <c r="F2152" s="14">
        <f>Разбивка_по_щитам!I2157</f>
        <v>0</v>
      </c>
      <c r="G2152" s="14">
        <f>Разбивка_по_щитам!J2157</f>
        <v>0</v>
      </c>
      <c r="H2152" s="14">
        <f>Разбивка_по_щитам!K2157</f>
        <v>0</v>
      </c>
      <c r="I2152" s="14">
        <f>Разбивка_по_щитам!L2157</f>
        <v>0</v>
      </c>
      <c r="J2152" s="14">
        <f>Разбивка_по_щитам!M2157</f>
        <v>0</v>
      </c>
      <c r="K2152" s="14">
        <f>Разбивка_по_щитам!N2157</f>
        <v>0</v>
      </c>
      <c r="L2152" s="14"/>
      <c r="M2152" s="14">
        <f>Разбивка_по_щитам!P2157</f>
        <v>0</v>
      </c>
      <c r="N2152" s="14"/>
    </row>
    <row r="2153" spans="2:14" x14ac:dyDescent="0.2">
      <c r="B2153" s="14">
        <f>Разбивка_по_щитам!B2158</f>
        <v>0</v>
      </c>
      <c r="C2153" s="14">
        <f>Разбивка_по_щитам!C2158</f>
        <v>0</v>
      </c>
      <c r="D2153" s="14">
        <f>Разбивка_по_щитам!F2158</f>
        <v>0</v>
      </c>
      <c r="E2153" s="14">
        <f>Разбивка_по_щитам!H2158</f>
        <v>0</v>
      </c>
      <c r="F2153" s="14">
        <f>Разбивка_по_щитам!I2158</f>
        <v>0</v>
      </c>
      <c r="G2153" s="14">
        <f>Разбивка_по_щитам!J2158</f>
        <v>0</v>
      </c>
      <c r="H2153" s="14">
        <f>Разбивка_по_щитам!K2158</f>
        <v>0</v>
      </c>
      <c r="I2153" s="14">
        <f>Разбивка_по_щитам!L2158</f>
        <v>0</v>
      </c>
      <c r="J2153" s="14">
        <f>Разбивка_по_щитам!M2158</f>
        <v>0</v>
      </c>
      <c r="K2153" s="14">
        <f>Разбивка_по_щитам!N2158</f>
        <v>0</v>
      </c>
      <c r="L2153" s="14"/>
      <c r="M2153" s="14">
        <f>Разбивка_по_щитам!P2158</f>
        <v>0</v>
      </c>
      <c r="N2153" s="14"/>
    </row>
    <row r="2154" spans="2:14" x14ac:dyDescent="0.2">
      <c r="B2154" s="14">
        <f>Разбивка_по_щитам!B2159</f>
        <v>0</v>
      </c>
      <c r="C2154" s="14">
        <f>Разбивка_по_щитам!C2159</f>
        <v>0</v>
      </c>
      <c r="D2154" s="14">
        <f>Разбивка_по_щитам!F2159</f>
        <v>0</v>
      </c>
      <c r="E2154" s="14">
        <f>Разбивка_по_щитам!H2159</f>
        <v>0</v>
      </c>
      <c r="F2154" s="14">
        <f>Разбивка_по_щитам!I2159</f>
        <v>0</v>
      </c>
      <c r="G2154" s="14">
        <f>Разбивка_по_щитам!J2159</f>
        <v>0</v>
      </c>
      <c r="H2154" s="14">
        <f>Разбивка_по_щитам!K2159</f>
        <v>0</v>
      </c>
      <c r="I2154" s="14">
        <f>Разбивка_по_щитам!L2159</f>
        <v>0</v>
      </c>
      <c r="J2154" s="14">
        <f>Разбивка_по_щитам!M2159</f>
        <v>0</v>
      </c>
      <c r="K2154" s="14">
        <f>Разбивка_по_щитам!N2159</f>
        <v>0</v>
      </c>
      <c r="L2154" s="14"/>
      <c r="M2154" s="14">
        <f>Разбивка_по_щитам!P2159</f>
        <v>0</v>
      </c>
      <c r="N2154" s="14"/>
    </row>
    <row r="2155" spans="2:14" x14ac:dyDescent="0.2">
      <c r="B2155" s="14">
        <f>Разбивка_по_щитам!B2160</f>
        <v>0</v>
      </c>
      <c r="C2155" s="14">
        <f>Разбивка_по_щитам!C2160</f>
        <v>0</v>
      </c>
      <c r="D2155" s="14">
        <f>Разбивка_по_щитам!F2160</f>
        <v>0</v>
      </c>
      <c r="E2155" s="14">
        <f>Разбивка_по_щитам!H2160</f>
        <v>0</v>
      </c>
      <c r="F2155" s="14">
        <f>Разбивка_по_щитам!I2160</f>
        <v>0</v>
      </c>
      <c r="G2155" s="14">
        <f>Разбивка_по_щитам!J2160</f>
        <v>0</v>
      </c>
      <c r="H2155" s="14">
        <f>Разбивка_по_щитам!K2160</f>
        <v>0</v>
      </c>
      <c r="I2155" s="14">
        <f>Разбивка_по_щитам!L2160</f>
        <v>0</v>
      </c>
      <c r="J2155" s="14">
        <f>Разбивка_по_щитам!M2160</f>
        <v>0</v>
      </c>
      <c r="K2155" s="14">
        <f>Разбивка_по_щитам!N2160</f>
        <v>0</v>
      </c>
      <c r="L2155" s="14"/>
      <c r="M2155" s="14">
        <f>Разбивка_по_щитам!P2160</f>
        <v>0</v>
      </c>
      <c r="N2155" s="14"/>
    </row>
    <row r="2156" spans="2:14" x14ac:dyDescent="0.2">
      <c r="B2156" s="14">
        <f>Разбивка_по_щитам!B2161</f>
        <v>0</v>
      </c>
      <c r="C2156" s="14">
        <f>Разбивка_по_щитам!C2161</f>
        <v>0</v>
      </c>
      <c r="D2156" s="14">
        <f>Разбивка_по_щитам!F2161</f>
        <v>0</v>
      </c>
      <c r="E2156" s="14">
        <f>Разбивка_по_щитам!H2161</f>
        <v>0</v>
      </c>
      <c r="F2156" s="14">
        <f>Разбивка_по_щитам!I2161</f>
        <v>0</v>
      </c>
      <c r="G2156" s="14">
        <f>Разбивка_по_щитам!J2161</f>
        <v>0</v>
      </c>
      <c r="H2156" s="14">
        <f>Разбивка_по_щитам!K2161</f>
        <v>0</v>
      </c>
      <c r="I2156" s="14">
        <f>Разбивка_по_щитам!L2161</f>
        <v>0</v>
      </c>
      <c r="J2156" s="14">
        <f>Разбивка_по_щитам!M2161</f>
        <v>0</v>
      </c>
      <c r="K2156" s="14">
        <f>Разбивка_по_щитам!N2161</f>
        <v>0</v>
      </c>
      <c r="L2156" s="14"/>
      <c r="M2156" s="14">
        <f>Разбивка_по_щитам!P2161</f>
        <v>0</v>
      </c>
      <c r="N2156" s="14"/>
    </row>
    <row r="2157" spans="2:14" x14ac:dyDescent="0.2">
      <c r="B2157" s="14">
        <f>Разбивка_по_щитам!B2162</f>
        <v>0</v>
      </c>
      <c r="C2157" s="14">
        <f>Разбивка_по_щитам!C2162</f>
        <v>0</v>
      </c>
      <c r="D2157" s="14">
        <f>Разбивка_по_щитам!F2162</f>
        <v>0</v>
      </c>
      <c r="E2157" s="14">
        <f>Разбивка_по_щитам!H2162</f>
        <v>0</v>
      </c>
      <c r="F2157" s="14">
        <f>Разбивка_по_щитам!I2162</f>
        <v>0</v>
      </c>
      <c r="G2157" s="14">
        <f>Разбивка_по_щитам!J2162</f>
        <v>0</v>
      </c>
      <c r="H2157" s="14">
        <f>Разбивка_по_щитам!K2162</f>
        <v>0</v>
      </c>
      <c r="I2157" s="14">
        <f>Разбивка_по_щитам!L2162</f>
        <v>0</v>
      </c>
      <c r="J2157" s="14">
        <f>Разбивка_по_щитам!M2162</f>
        <v>0</v>
      </c>
      <c r="K2157" s="14">
        <f>Разбивка_по_щитам!N2162</f>
        <v>0</v>
      </c>
      <c r="L2157" s="14"/>
      <c r="M2157" s="14">
        <f>Разбивка_по_щитам!P2162</f>
        <v>0</v>
      </c>
      <c r="N2157" s="14"/>
    </row>
    <row r="2158" spans="2:14" x14ac:dyDescent="0.2">
      <c r="B2158" s="14">
        <f>Разбивка_по_щитам!B2163</f>
        <v>0</v>
      </c>
      <c r="C2158" s="14">
        <f>Разбивка_по_щитам!C2163</f>
        <v>0</v>
      </c>
      <c r="D2158" s="14">
        <f>Разбивка_по_щитам!F2163</f>
        <v>0</v>
      </c>
      <c r="E2158" s="14">
        <f>Разбивка_по_щитам!H2163</f>
        <v>0</v>
      </c>
      <c r="F2158" s="14">
        <f>Разбивка_по_щитам!I2163</f>
        <v>0</v>
      </c>
      <c r="G2158" s="14">
        <f>Разбивка_по_щитам!J2163</f>
        <v>0</v>
      </c>
      <c r="H2158" s="14">
        <f>Разбивка_по_щитам!K2163</f>
        <v>0</v>
      </c>
      <c r="I2158" s="14">
        <f>Разбивка_по_щитам!L2163</f>
        <v>0</v>
      </c>
      <c r="J2158" s="14">
        <f>Разбивка_по_щитам!M2163</f>
        <v>0</v>
      </c>
      <c r="K2158" s="14">
        <f>Разбивка_по_щитам!N2163</f>
        <v>0</v>
      </c>
      <c r="L2158" s="14"/>
      <c r="M2158" s="14">
        <f>Разбивка_по_щитам!P2163</f>
        <v>0</v>
      </c>
      <c r="N2158" s="14"/>
    </row>
    <row r="2159" spans="2:14" x14ac:dyDescent="0.2">
      <c r="B2159" s="14">
        <f>Разбивка_по_щитам!B2164</f>
        <v>0</v>
      </c>
      <c r="C2159" s="14">
        <f>Разбивка_по_щитам!C2164</f>
        <v>0</v>
      </c>
      <c r="D2159" s="14">
        <f>Разбивка_по_щитам!F2164</f>
        <v>0</v>
      </c>
      <c r="E2159" s="14">
        <f>Разбивка_по_щитам!H2164</f>
        <v>0</v>
      </c>
      <c r="F2159" s="14">
        <f>Разбивка_по_щитам!I2164</f>
        <v>0</v>
      </c>
      <c r="G2159" s="14">
        <f>Разбивка_по_щитам!J2164</f>
        <v>0</v>
      </c>
      <c r="H2159" s="14">
        <f>Разбивка_по_щитам!K2164</f>
        <v>0</v>
      </c>
      <c r="I2159" s="14">
        <f>Разбивка_по_щитам!L2164</f>
        <v>0</v>
      </c>
      <c r="J2159" s="14">
        <f>Разбивка_по_щитам!M2164</f>
        <v>0</v>
      </c>
      <c r="K2159" s="14">
        <f>Разбивка_по_щитам!N2164</f>
        <v>0</v>
      </c>
      <c r="L2159" s="14"/>
      <c r="M2159" s="14">
        <f>Разбивка_по_щитам!P2164</f>
        <v>0</v>
      </c>
      <c r="N2159" s="14"/>
    </row>
    <row r="2160" spans="2:14" x14ac:dyDescent="0.2">
      <c r="B2160" s="14">
        <f>Разбивка_по_щитам!B2165</f>
        <v>0</v>
      </c>
      <c r="C2160" s="14">
        <f>Разбивка_по_щитам!C2165</f>
        <v>0</v>
      </c>
      <c r="D2160" s="14">
        <f>Разбивка_по_щитам!F2165</f>
        <v>0</v>
      </c>
      <c r="E2160" s="14">
        <f>Разбивка_по_щитам!H2165</f>
        <v>0</v>
      </c>
      <c r="F2160" s="14">
        <f>Разбивка_по_щитам!I2165</f>
        <v>0</v>
      </c>
      <c r="G2160" s="14">
        <f>Разбивка_по_щитам!J2165</f>
        <v>0</v>
      </c>
      <c r="H2160" s="14">
        <f>Разбивка_по_щитам!K2165</f>
        <v>0</v>
      </c>
      <c r="I2160" s="14">
        <f>Разбивка_по_щитам!L2165</f>
        <v>0</v>
      </c>
      <c r="J2160" s="14">
        <f>Разбивка_по_щитам!M2165</f>
        <v>0</v>
      </c>
      <c r="K2160" s="14">
        <f>Разбивка_по_щитам!N2165</f>
        <v>0</v>
      </c>
      <c r="L2160" s="14"/>
      <c r="M2160" s="14">
        <f>Разбивка_по_щитам!P2165</f>
        <v>0</v>
      </c>
      <c r="N2160" s="14"/>
    </row>
    <row r="2161" spans="2:14" x14ac:dyDescent="0.2">
      <c r="B2161" s="14">
        <f>Разбивка_по_щитам!B2166</f>
        <v>0</v>
      </c>
      <c r="C2161" s="14">
        <f>Разбивка_по_щитам!C2166</f>
        <v>0</v>
      </c>
      <c r="D2161" s="14">
        <f>Разбивка_по_щитам!F2166</f>
        <v>0</v>
      </c>
      <c r="E2161" s="14">
        <f>Разбивка_по_щитам!H2166</f>
        <v>0</v>
      </c>
      <c r="F2161" s="14">
        <f>Разбивка_по_щитам!I2166</f>
        <v>0</v>
      </c>
      <c r="G2161" s="14">
        <f>Разбивка_по_щитам!J2166</f>
        <v>0</v>
      </c>
      <c r="H2161" s="14">
        <f>Разбивка_по_щитам!K2166</f>
        <v>0</v>
      </c>
      <c r="I2161" s="14">
        <f>Разбивка_по_щитам!L2166</f>
        <v>0</v>
      </c>
      <c r="J2161" s="14">
        <f>Разбивка_по_щитам!M2166</f>
        <v>0</v>
      </c>
      <c r="K2161" s="14">
        <f>Разбивка_по_щитам!N2166</f>
        <v>0</v>
      </c>
      <c r="L2161" s="14"/>
      <c r="M2161" s="14">
        <f>Разбивка_по_щитам!P2166</f>
        <v>0</v>
      </c>
      <c r="N2161" s="14"/>
    </row>
    <row r="2162" spans="2:14" x14ac:dyDescent="0.2">
      <c r="B2162" s="14">
        <f>Разбивка_по_щитам!B2167</f>
        <v>0</v>
      </c>
      <c r="C2162" s="14">
        <f>Разбивка_по_щитам!C2167</f>
        <v>0</v>
      </c>
      <c r="D2162" s="14">
        <f>Разбивка_по_щитам!F2167</f>
        <v>0</v>
      </c>
      <c r="E2162" s="14">
        <f>Разбивка_по_щитам!H2167</f>
        <v>0</v>
      </c>
      <c r="F2162" s="14">
        <f>Разбивка_по_щитам!I2167</f>
        <v>0</v>
      </c>
      <c r="G2162" s="14">
        <f>Разбивка_по_щитам!J2167</f>
        <v>0</v>
      </c>
      <c r="H2162" s="14">
        <f>Разбивка_по_щитам!K2167</f>
        <v>0</v>
      </c>
      <c r="I2162" s="14">
        <f>Разбивка_по_щитам!L2167</f>
        <v>0</v>
      </c>
      <c r="J2162" s="14">
        <f>Разбивка_по_щитам!M2167</f>
        <v>0</v>
      </c>
      <c r="K2162" s="14">
        <f>Разбивка_по_щитам!N2167</f>
        <v>0</v>
      </c>
      <c r="L2162" s="14"/>
      <c r="M2162" s="14">
        <f>Разбивка_по_щитам!P2167</f>
        <v>0</v>
      </c>
      <c r="N2162" s="14"/>
    </row>
    <row r="2163" spans="2:14" x14ac:dyDescent="0.2">
      <c r="B2163" s="14">
        <f>Разбивка_по_щитам!B2168</f>
        <v>0</v>
      </c>
      <c r="C2163" s="14">
        <f>Разбивка_по_щитам!C2168</f>
        <v>0</v>
      </c>
      <c r="D2163" s="14">
        <f>Разбивка_по_щитам!F2168</f>
        <v>0</v>
      </c>
      <c r="E2163" s="14">
        <f>Разбивка_по_щитам!H2168</f>
        <v>0</v>
      </c>
      <c r="F2163" s="14">
        <f>Разбивка_по_щитам!I2168</f>
        <v>0</v>
      </c>
      <c r="G2163" s="14">
        <f>Разбивка_по_щитам!J2168</f>
        <v>0</v>
      </c>
      <c r="H2163" s="14">
        <f>Разбивка_по_щитам!K2168</f>
        <v>0</v>
      </c>
      <c r="I2163" s="14">
        <f>Разбивка_по_щитам!L2168</f>
        <v>0</v>
      </c>
      <c r="J2163" s="14">
        <f>Разбивка_по_щитам!M2168</f>
        <v>0</v>
      </c>
      <c r="K2163" s="14">
        <f>Разбивка_по_щитам!N2168</f>
        <v>0</v>
      </c>
      <c r="L2163" s="14"/>
      <c r="M2163" s="14">
        <f>Разбивка_по_щитам!P2168</f>
        <v>0</v>
      </c>
      <c r="N2163" s="14"/>
    </row>
    <row r="2164" spans="2:14" x14ac:dyDescent="0.2">
      <c r="B2164" s="14">
        <f>Разбивка_по_щитам!B2169</f>
        <v>0</v>
      </c>
      <c r="C2164" s="14">
        <f>Разбивка_по_щитам!C2169</f>
        <v>0</v>
      </c>
      <c r="D2164" s="14">
        <f>Разбивка_по_щитам!F2169</f>
        <v>0</v>
      </c>
      <c r="E2164" s="14">
        <f>Разбивка_по_щитам!H2169</f>
        <v>0</v>
      </c>
      <c r="F2164" s="14">
        <f>Разбивка_по_щитам!I2169</f>
        <v>0</v>
      </c>
      <c r="G2164" s="14">
        <f>Разбивка_по_щитам!J2169</f>
        <v>0</v>
      </c>
      <c r="H2164" s="14">
        <f>Разбивка_по_щитам!K2169</f>
        <v>0</v>
      </c>
      <c r="I2164" s="14">
        <f>Разбивка_по_щитам!L2169</f>
        <v>0</v>
      </c>
      <c r="J2164" s="14">
        <f>Разбивка_по_щитам!M2169</f>
        <v>0</v>
      </c>
      <c r="K2164" s="14">
        <f>Разбивка_по_щитам!N2169</f>
        <v>0</v>
      </c>
      <c r="L2164" s="14"/>
      <c r="M2164" s="14">
        <f>Разбивка_по_щитам!P2169</f>
        <v>0</v>
      </c>
      <c r="N2164" s="14"/>
    </row>
    <row r="2165" spans="2:14" x14ac:dyDescent="0.2">
      <c r="B2165" s="14">
        <f>Разбивка_по_щитам!B2170</f>
        <v>0</v>
      </c>
      <c r="C2165" s="14">
        <f>Разбивка_по_щитам!C2170</f>
        <v>0</v>
      </c>
      <c r="D2165" s="14">
        <f>Разбивка_по_щитам!F2170</f>
        <v>0</v>
      </c>
      <c r="E2165" s="14">
        <f>Разбивка_по_щитам!H2170</f>
        <v>0</v>
      </c>
      <c r="F2165" s="14">
        <f>Разбивка_по_щитам!I2170</f>
        <v>0</v>
      </c>
      <c r="G2165" s="14">
        <f>Разбивка_по_щитам!J2170</f>
        <v>0</v>
      </c>
      <c r="H2165" s="14">
        <f>Разбивка_по_щитам!K2170</f>
        <v>0</v>
      </c>
      <c r="I2165" s="14">
        <f>Разбивка_по_щитам!L2170</f>
        <v>0</v>
      </c>
      <c r="J2165" s="14">
        <f>Разбивка_по_щитам!M2170</f>
        <v>0</v>
      </c>
      <c r="K2165" s="14">
        <f>Разбивка_по_щитам!N2170</f>
        <v>0</v>
      </c>
      <c r="L2165" s="14"/>
      <c r="M2165" s="14">
        <f>Разбивка_по_щитам!P2170</f>
        <v>0</v>
      </c>
      <c r="N2165" s="14"/>
    </row>
    <row r="2166" spans="2:14" x14ac:dyDescent="0.2">
      <c r="B2166" s="14">
        <f>Разбивка_по_щитам!B2171</f>
        <v>0</v>
      </c>
      <c r="C2166" s="14">
        <f>Разбивка_по_щитам!C2171</f>
        <v>0</v>
      </c>
      <c r="D2166" s="14">
        <f>Разбивка_по_щитам!F2171</f>
        <v>0</v>
      </c>
      <c r="E2166" s="14">
        <f>Разбивка_по_щитам!H2171</f>
        <v>0</v>
      </c>
      <c r="F2166" s="14">
        <f>Разбивка_по_щитам!I2171</f>
        <v>0</v>
      </c>
      <c r="G2166" s="14">
        <f>Разбивка_по_щитам!J2171</f>
        <v>0</v>
      </c>
      <c r="H2166" s="14">
        <f>Разбивка_по_щитам!K2171</f>
        <v>0</v>
      </c>
      <c r="I2166" s="14">
        <f>Разбивка_по_щитам!L2171</f>
        <v>0</v>
      </c>
      <c r="J2166" s="14">
        <f>Разбивка_по_щитам!M2171</f>
        <v>0</v>
      </c>
      <c r="K2166" s="14">
        <f>Разбивка_по_щитам!N2171</f>
        <v>0</v>
      </c>
      <c r="L2166" s="14"/>
      <c r="M2166" s="14">
        <f>Разбивка_по_щитам!P2171</f>
        <v>0</v>
      </c>
      <c r="N2166" s="14"/>
    </row>
    <row r="2167" spans="2:14" x14ac:dyDescent="0.2">
      <c r="B2167" s="14">
        <f>Разбивка_по_щитам!B2172</f>
        <v>0</v>
      </c>
      <c r="C2167" s="14">
        <f>Разбивка_по_щитам!C2172</f>
        <v>0</v>
      </c>
      <c r="D2167" s="14">
        <f>Разбивка_по_щитам!F2172</f>
        <v>0</v>
      </c>
      <c r="E2167" s="14">
        <f>Разбивка_по_щитам!H2172</f>
        <v>0</v>
      </c>
      <c r="F2167" s="14">
        <f>Разбивка_по_щитам!I2172</f>
        <v>0</v>
      </c>
      <c r="G2167" s="14">
        <f>Разбивка_по_щитам!J2172</f>
        <v>0</v>
      </c>
      <c r="H2167" s="14">
        <f>Разбивка_по_щитам!K2172</f>
        <v>0</v>
      </c>
      <c r="I2167" s="14">
        <f>Разбивка_по_щитам!L2172</f>
        <v>0</v>
      </c>
      <c r="J2167" s="14">
        <f>Разбивка_по_щитам!M2172</f>
        <v>0</v>
      </c>
      <c r="K2167" s="14">
        <f>Разбивка_по_щитам!N2172</f>
        <v>0</v>
      </c>
      <c r="L2167" s="14"/>
      <c r="M2167" s="14">
        <f>Разбивка_по_щитам!P2172</f>
        <v>0</v>
      </c>
      <c r="N2167" s="14"/>
    </row>
    <row r="2168" spans="2:14" x14ac:dyDescent="0.2">
      <c r="B2168" s="14">
        <f>Разбивка_по_щитам!B2173</f>
        <v>0</v>
      </c>
      <c r="C2168" s="14">
        <f>Разбивка_по_щитам!C2173</f>
        <v>0</v>
      </c>
      <c r="D2168" s="14">
        <f>Разбивка_по_щитам!F2173</f>
        <v>0</v>
      </c>
      <c r="E2168" s="14">
        <f>Разбивка_по_щитам!H2173</f>
        <v>0</v>
      </c>
      <c r="F2168" s="14">
        <f>Разбивка_по_щитам!I2173</f>
        <v>0</v>
      </c>
      <c r="G2168" s="14">
        <f>Разбивка_по_щитам!J2173</f>
        <v>0</v>
      </c>
      <c r="H2168" s="14">
        <f>Разбивка_по_щитам!K2173</f>
        <v>0</v>
      </c>
      <c r="I2168" s="14">
        <f>Разбивка_по_щитам!L2173</f>
        <v>0</v>
      </c>
      <c r="J2168" s="14">
        <f>Разбивка_по_щитам!M2173</f>
        <v>0</v>
      </c>
      <c r="K2168" s="14">
        <f>Разбивка_по_щитам!N2173</f>
        <v>0</v>
      </c>
      <c r="L2168" s="14"/>
      <c r="M2168" s="14">
        <f>Разбивка_по_щитам!P2173</f>
        <v>0</v>
      </c>
      <c r="N2168" s="14"/>
    </row>
    <row r="2169" spans="2:14" x14ac:dyDescent="0.2">
      <c r="B2169" s="14">
        <f>Разбивка_по_щитам!B2174</f>
        <v>0</v>
      </c>
      <c r="C2169" s="14">
        <f>Разбивка_по_щитам!C2174</f>
        <v>0</v>
      </c>
      <c r="D2169" s="14">
        <f>Разбивка_по_щитам!F2174</f>
        <v>0</v>
      </c>
      <c r="E2169" s="14">
        <f>Разбивка_по_щитам!H2174</f>
        <v>0</v>
      </c>
      <c r="F2169" s="14">
        <f>Разбивка_по_щитам!I2174</f>
        <v>0</v>
      </c>
      <c r="G2169" s="14">
        <f>Разбивка_по_щитам!J2174</f>
        <v>0</v>
      </c>
      <c r="H2169" s="14">
        <f>Разбивка_по_щитам!K2174</f>
        <v>0</v>
      </c>
      <c r="I2169" s="14">
        <f>Разбивка_по_щитам!L2174</f>
        <v>0</v>
      </c>
      <c r="J2169" s="14">
        <f>Разбивка_по_щитам!M2174</f>
        <v>0</v>
      </c>
      <c r="K2169" s="14">
        <f>Разбивка_по_щитам!N2174</f>
        <v>0</v>
      </c>
      <c r="L2169" s="14"/>
      <c r="M2169" s="14">
        <f>Разбивка_по_щитам!P2174</f>
        <v>0</v>
      </c>
      <c r="N2169" s="14"/>
    </row>
    <row r="2170" spans="2:14" x14ac:dyDescent="0.2">
      <c r="B2170" s="14">
        <f>Разбивка_по_щитам!B2175</f>
        <v>0</v>
      </c>
      <c r="C2170" s="14">
        <f>Разбивка_по_щитам!C2175</f>
        <v>0</v>
      </c>
      <c r="D2170" s="14">
        <f>Разбивка_по_щитам!F2175</f>
        <v>0</v>
      </c>
      <c r="E2170" s="14">
        <f>Разбивка_по_щитам!H2175</f>
        <v>0</v>
      </c>
      <c r="F2170" s="14">
        <f>Разбивка_по_щитам!I2175</f>
        <v>0</v>
      </c>
      <c r="G2170" s="14">
        <f>Разбивка_по_щитам!J2175</f>
        <v>0</v>
      </c>
      <c r="H2170" s="14">
        <f>Разбивка_по_щитам!K2175</f>
        <v>0</v>
      </c>
      <c r="I2170" s="14">
        <f>Разбивка_по_щитам!L2175</f>
        <v>0</v>
      </c>
      <c r="J2170" s="14">
        <f>Разбивка_по_щитам!M2175</f>
        <v>0</v>
      </c>
      <c r="K2170" s="14">
        <f>Разбивка_по_щитам!N2175</f>
        <v>0</v>
      </c>
      <c r="L2170" s="14"/>
      <c r="M2170" s="14">
        <f>Разбивка_по_щитам!P2175</f>
        <v>0</v>
      </c>
      <c r="N2170" s="14"/>
    </row>
    <row r="2171" spans="2:14" x14ac:dyDescent="0.2">
      <c r="B2171" s="14">
        <f>Разбивка_по_щитам!B2176</f>
        <v>0</v>
      </c>
      <c r="C2171" s="14">
        <f>Разбивка_по_щитам!C2176</f>
        <v>0</v>
      </c>
      <c r="D2171" s="14">
        <f>Разбивка_по_щитам!F2176</f>
        <v>0</v>
      </c>
      <c r="E2171" s="14">
        <f>Разбивка_по_щитам!H2176</f>
        <v>0</v>
      </c>
      <c r="F2171" s="14">
        <f>Разбивка_по_щитам!I2176</f>
        <v>0</v>
      </c>
      <c r="G2171" s="14">
        <f>Разбивка_по_щитам!J2176</f>
        <v>0</v>
      </c>
      <c r="H2171" s="14">
        <f>Разбивка_по_щитам!K2176</f>
        <v>0</v>
      </c>
      <c r="I2171" s="14">
        <f>Разбивка_по_щитам!L2176</f>
        <v>0</v>
      </c>
      <c r="J2171" s="14">
        <f>Разбивка_по_щитам!M2176</f>
        <v>0</v>
      </c>
      <c r="K2171" s="14">
        <f>Разбивка_по_щитам!N2176</f>
        <v>0</v>
      </c>
      <c r="L2171" s="14"/>
      <c r="M2171" s="14">
        <f>Разбивка_по_щитам!P2176</f>
        <v>0</v>
      </c>
      <c r="N2171" s="14"/>
    </row>
    <row r="2172" spans="2:14" x14ac:dyDescent="0.2">
      <c r="B2172" s="14">
        <f>Разбивка_по_щитам!B2177</f>
        <v>0</v>
      </c>
      <c r="C2172" s="14">
        <f>Разбивка_по_щитам!C2177</f>
        <v>0</v>
      </c>
      <c r="D2172" s="14">
        <f>Разбивка_по_щитам!F2177</f>
        <v>0</v>
      </c>
      <c r="E2172" s="14">
        <f>Разбивка_по_щитам!H2177</f>
        <v>0</v>
      </c>
      <c r="F2172" s="14">
        <f>Разбивка_по_щитам!I2177</f>
        <v>0</v>
      </c>
      <c r="G2172" s="14">
        <f>Разбивка_по_щитам!J2177</f>
        <v>0</v>
      </c>
      <c r="H2172" s="14">
        <f>Разбивка_по_щитам!K2177</f>
        <v>0</v>
      </c>
      <c r="I2172" s="14">
        <f>Разбивка_по_щитам!L2177</f>
        <v>0</v>
      </c>
      <c r="J2172" s="14">
        <f>Разбивка_по_щитам!M2177</f>
        <v>0</v>
      </c>
      <c r="K2172" s="14">
        <f>Разбивка_по_щитам!N2177</f>
        <v>0</v>
      </c>
      <c r="L2172" s="14"/>
      <c r="M2172" s="14">
        <f>Разбивка_по_щитам!P2177</f>
        <v>0</v>
      </c>
      <c r="N2172" s="14"/>
    </row>
    <row r="2173" spans="2:14" x14ac:dyDescent="0.2">
      <c r="B2173" s="14">
        <f>Разбивка_по_щитам!B2178</f>
        <v>0</v>
      </c>
      <c r="C2173" s="14">
        <f>Разбивка_по_щитам!C2178</f>
        <v>0</v>
      </c>
      <c r="D2173" s="14">
        <f>Разбивка_по_щитам!F2178</f>
        <v>0</v>
      </c>
      <c r="E2173" s="14">
        <f>Разбивка_по_щитам!H2178</f>
        <v>0</v>
      </c>
      <c r="F2173" s="14">
        <f>Разбивка_по_щитам!I2178</f>
        <v>0</v>
      </c>
      <c r="G2173" s="14">
        <f>Разбивка_по_щитам!J2178</f>
        <v>0</v>
      </c>
      <c r="H2173" s="14">
        <f>Разбивка_по_щитам!K2178</f>
        <v>0</v>
      </c>
      <c r="I2173" s="14">
        <f>Разбивка_по_щитам!L2178</f>
        <v>0</v>
      </c>
      <c r="J2173" s="14">
        <f>Разбивка_по_щитам!M2178</f>
        <v>0</v>
      </c>
      <c r="K2173" s="14">
        <f>Разбивка_по_щитам!N2178</f>
        <v>0</v>
      </c>
      <c r="L2173" s="14"/>
      <c r="M2173" s="14">
        <f>Разбивка_по_щитам!P2178</f>
        <v>0</v>
      </c>
      <c r="N2173" s="14"/>
    </row>
    <row r="2174" spans="2:14" x14ac:dyDescent="0.2">
      <c r="B2174" s="14">
        <f>Разбивка_по_щитам!B2179</f>
        <v>0</v>
      </c>
      <c r="C2174" s="14">
        <f>Разбивка_по_щитам!C2179</f>
        <v>0</v>
      </c>
      <c r="D2174" s="14">
        <f>Разбивка_по_щитам!F2179</f>
        <v>0</v>
      </c>
      <c r="E2174" s="14">
        <f>Разбивка_по_щитам!H2179</f>
        <v>0</v>
      </c>
      <c r="F2174" s="14">
        <f>Разбивка_по_щитам!I2179</f>
        <v>0</v>
      </c>
      <c r="G2174" s="14">
        <f>Разбивка_по_щитам!J2179</f>
        <v>0</v>
      </c>
      <c r="H2174" s="14">
        <f>Разбивка_по_щитам!K2179</f>
        <v>0</v>
      </c>
      <c r="I2174" s="14">
        <f>Разбивка_по_щитам!L2179</f>
        <v>0</v>
      </c>
      <c r="J2174" s="14">
        <f>Разбивка_по_щитам!M2179</f>
        <v>0</v>
      </c>
      <c r="K2174" s="14">
        <f>Разбивка_по_щитам!N2179</f>
        <v>0</v>
      </c>
      <c r="L2174" s="14"/>
      <c r="M2174" s="14">
        <f>Разбивка_по_щитам!P2179</f>
        <v>0</v>
      </c>
      <c r="N2174" s="14"/>
    </row>
    <row r="2175" spans="2:14" x14ac:dyDescent="0.2">
      <c r="B2175" s="14">
        <f>Разбивка_по_щитам!B2180</f>
        <v>0</v>
      </c>
      <c r="C2175" s="14">
        <f>Разбивка_по_щитам!C2180</f>
        <v>0</v>
      </c>
      <c r="D2175" s="14">
        <f>Разбивка_по_щитам!F2180</f>
        <v>0</v>
      </c>
      <c r="E2175" s="14">
        <f>Разбивка_по_щитам!H2180</f>
        <v>0</v>
      </c>
      <c r="F2175" s="14">
        <f>Разбивка_по_щитам!I2180</f>
        <v>0</v>
      </c>
      <c r="G2175" s="14">
        <f>Разбивка_по_щитам!J2180</f>
        <v>0</v>
      </c>
      <c r="H2175" s="14">
        <f>Разбивка_по_щитам!K2180</f>
        <v>0</v>
      </c>
      <c r="I2175" s="14">
        <f>Разбивка_по_щитам!L2180</f>
        <v>0</v>
      </c>
      <c r="J2175" s="14">
        <f>Разбивка_по_щитам!M2180</f>
        <v>0</v>
      </c>
      <c r="K2175" s="14">
        <f>Разбивка_по_щитам!N2180</f>
        <v>0</v>
      </c>
      <c r="L2175" s="14"/>
      <c r="M2175" s="14">
        <f>Разбивка_по_щитам!P2180</f>
        <v>0</v>
      </c>
      <c r="N2175" s="14"/>
    </row>
    <row r="2176" spans="2:14" x14ac:dyDescent="0.2">
      <c r="B2176" s="14">
        <f>Разбивка_по_щитам!B2181</f>
        <v>0</v>
      </c>
      <c r="C2176" s="14">
        <f>Разбивка_по_щитам!C2181</f>
        <v>0</v>
      </c>
      <c r="D2176" s="14">
        <f>Разбивка_по_щитам!F2181</f>
        <v>0</v>
      </c>
      <c r="E2176" s="14">
        <f>Разбивка_по_щитам!H2181</f>
        <v>0</v>
      </c>
      <c r="F2176" s="14">
        <f>Разбивка_по_щитам!I2181</f>
        <v>0</v>
      </c>
      <c r="G2176" s="14">
        <f>Разбивка_по_щитам!J2181</f>
        <v>0</v>
      </c>
      <c r="H2176" s="14">
        <f>Разбивка_по_щитам!K2181</f>
        <v>0</v>
      </c>
      <c r="I2176" s="14">
        <f>Разбивка_по_щитам!L2181</f>
        <v>0</v>
      </c>
      <c r="J2176" s="14">
        <f>Разбивка_по_щитам!M2181</f>
        <v>0</v>
      </c>
      <c r="K2176" s="14">
        <f>Разбивка_по_щитам!N2181</f>
        <v>0</v>
      </c>
      <c r="L2176" s="14"/>
      <c r="M2176" s="14">
        <f>Разбивка_по_щитам!P2181</f>
        <v>0</v>
      </c>
      <c r="N2176" s="14"/>
    </row>
    <row r="2177" spans="2:14" x14ac:dyDescent="0.2">
      <c r="B2177" s="14">
        <f>Разбивка_по_щитам!B2182</f>
        <v>0</v>
      </c>
      <c r="C2177" s="14">
        <f>Разбивка_по_щитам!C2182</f>
        <v>0</v>
      </c>
      <c r="D2177" s="14">
        <f>Разбивка_по_щитам!F2182</f>
        <v>0</v>
      </c>
      <c r="E2177" s="14">
        <f>Разбивка_по_щитам!H2182</f>
        <v>0</v>
      </c>
      <c r="F2177" s="14">
        <f>Разбивка_по_щитам!I2182</f>
        <v>0</v>
      </c>
      <c r="G2177" s="14">
        <f>Разбивка_по_щитам!J2182</f>
        <v>0</v>
      </c>
      <c r="H2177" s="14">
        <f>Разбивка_по_щитам!K2182</f>
        <v>0</v>
      </c>
      <c r="I2177" s="14">
        <f>Разбивка_по_щитам!L2182</f>
        <v>0</v>
      </c>
      <c r="J2177" s="14">
        <f>Разбивка_по_щитам!M2182</f>
        <v>0</v>
      </c>
      <c r="K2177" s="14">
        <f>Разбивка_по_щитам!N2182</f>
        <v>0</v>
      </c>
      <c r="L2177" s="14"/>
      <c r="M2177" s="14">
        <f>Разбивка_по_щитам!P2182</f>
        <v>0</v>
      </c>
      <c r="N2177" s="14"/>
    </row>
    <row r="2178" spans="2:14" x14ac:dyDescent="0.2">
      <c r="B2178" s="14">
        <f>Разбивка_по_щитам!B2183</f>
        <v>0</v>
      </c>
      <c r="C2178" s="14">
        <f>Разбивка_по_щитам!C2183</f>
        <v>0</v>
      </c>
      <c r="D2178" s="14">
        <f>Разбивка_по_щитам!F2183</f>
        <v>0</v>
      </c>
      <c r="E2178" s="14">
        <f>Разбивка_по_щитам!H2183</f>
        <v>0</v>
      </c>
      <c r="F2178" s="14">
        <f>Разбивка_по_щитам!I2183</f>
        <v>0</v>
      </c>
      <c r="G2178" s="14">
        <f>Разбивка_по_щитам!J2183</f>
        <v>0</v>
      </c>
      <c r="H2178" s="14">
        <f>Разбивка_по_щитам!K2183</f>
        <v>0</v>
      </c>
      <c r="I2178" s="14">
        <f>Разбивка_по_щитам!L2183</f>
        <v>0</v>
      </c>
      <c r="J2178" s="14">
        <f>Разбивка_по_щитам!M2183</f>
        <v>0</v>
      </c>
      <c r="K2178" s="14">
        <f>Разбивка_по_щитам!N2183</f>
        <v>0</v>
      </c>
      <c r="L2178" s="14"/>
      <c r="M2178" s="14">
        <f>Разбивка_по_щитам!P2183</f>
        <v>0</v>
      </c>
      <c r="N2178" s="14"/>
    </row>
    <row r="2179" spans="2:14" x14ac:dyDescent="0.2">
      <c r="B2179" s="14">
        <f>Разбивка_по_щитам!B2184</f>
        <v>0</v>
      </c>
      <c r="C2179" s="14">
        <f>Разбивка_по_щитам!C2184</f>
        <v>0</v>
      </c>
      <c r="D2179" s="14">
        <f>Разбивка_по_щитам!F2184</f>
        <v>0</v>
      </c>
      <c r="E2179" s="14">
        <f>Разбивка_по_щитам!H2184</f>
        <v>0</v>
      </c>
      <c r="F2179" s="14">
        <f>Разбивка_по_щитам!I2184</f>
        <v>0</v>
      </c>
      <c r="G2179" s="14">
        <f>Разбивка_по_щитам!J2184</f>
        <v>0</v>
      </c>
      <c r="H2179" s="14">
        <f>Разбивка_по_щитам!K2184</f>
        <v>0</v>
      </c>
      <c r="I2179" s="14">
        <f>Разбивка_по_щитам!L2184</f>
        <v>0</v>
      </c>
      <c r="J2179" s="14">
        <f>Разбивка_по_щитам!M2184</f>
        <v>0</v>
      </c>
      <c r="K2179" s="14">
        <f>Разбивка_по_щитам!N2184</f>
        <v>0</v>
      </c>
      <c r="L2179" s="14"/>
      <c r="M2179" s="14">
        <f>Разбивка_по_щитам!P2184</f>
        <v>0</v>
      </c>
      <c r="N2179" s="14"/>
    </row>
    <row r="2180" spans="2:14" x14ac:dyDescent="0.2">
      <c r="B2180" s="14">
        <f>Разбивка_по_щитам!B2185</f>
        <v>0</v>
      </c>
      <c r="C2180" s="14">
        <f>Разбивка_по_щитам!C2185</f>
        <v>0</v>
      </c>
      <c r="D2180" s="14">
        <f>Разбивка_по_щитам!F2185</f>
        <v>0</v>
      </c>
      <c r="E2180" s="14">
        <f>Разбивка_по_щитам!H2185</f>
        <v>0</v>
      </c>
      <c r="F2180" s="14">
        <f>Разбивка_по_щитам!I2185</f>
        <v>0</v>
      </c>
      <c r="G2180" s="14">
        <f>Разбивка_по_щитам!J2185</f>
        <v>0</v>
      </c>
      <c r="H2180" s="14">
        <f>Разбивка_по_щитам!K2185</f>
        <v>0</v>
      </c>
      <c r="I2180" s="14">
        <f>Разбивка_по_щитам!L2185</f>
        <v>0</v>
      </c>
      <c r="J2180" s="14">
        <f>Разбивка_по_щитам!M2185</f>
        <v>0</v>
      </c>
      <c r="K2180" s="14">
        <f>Разбивка_по_щитам!N2185</f>
        <v>0</v>
      </c>
      <c r="L2180" s="14"/>
      <c r="M2180" s="14">
        <f>Разбивка_по_щитам!P2185</f>
        <v>0</v>
      </c>
      <c r="N2180" s="14"/>
    </row>
    <row r="2181" spans="2:14" x14ac:dyDescent="0.2">
      <c r="B2181" s="14">
        <f>Разбивка_по_щитам!B2186</f>
        <v>0</v>
      </c>
      <c r="C2181" s="14">
        <f>Разбивка_по_щитам!C2186</f>
        <v>0</v>
      </c>
      <c r="D2181" s="14">
        <f>Разбивка_по_щитам!F2186</f>
        <v>0</v>
      </c>
      <c r="E2181" s="14">
        <f>Разбивка_по_щитам!H2186</f>
        <v>0</v>
      </c>
      <c r="F2181" s="14">
        <f>Разбивка_по_щитам!I2186</f>
        <v>0</v>
      </c>
      <c r="G2181" s="14">
        <f>Разбивка_по_щитам!J2186</f>
        <v>0</v>
      </c>
      <c r="H2181" s="14">
        <f>Разбивка_по_щитам!K2186</f>
        <v>0</v>
      </c>
      <c r="I2181" s="14">
        <f>Разбивка_по_щитам!L2186</f>
        <v>0</v>
      </c>
      <c r="J2181" s="14">
        <f>Разбивка_по_щитам!M2186</f>
        <v>0</v>
      </c>
      <c r="K2181" s="14">
        <f>Разбивка_по_щитам!N2186</f>
        <v>0</v>
      </c>
      <c r="L2181" s="14"/>
      <c r="M2181" s="14">
        <f>Разбивка_по_щитам!P2186</f>
        <v>0</v>
      </c>
      <c r="N2181" s="14"/>
    </row>
    <row r="2182" spans="2:14" x14ac:dyDescent="0.2">
      <c r="B2182" s="14">
        <f>Разбивка_по_щитам!B2187</f>
        <v>0</v>
      </c>
      <c r="C2182" s="14">
        <f>Разбивка_по_щитам!C2187</f>
        <v>0</v>
      </c>
      <c r="D2182" s="14">
        <f>Разбивка_по_щитам!F2187</f>
        <v>0</v>
      </c>
      <c r="E2182" s="14">
        <f>Разбивка_по_щитам!H2187</f>
        <v>0</v>
      </c>
      <c r="F2182" s="14">
        <f>Разбивка_по_щитам!I2187</f>
        <v>0</v>
      </c>
      <c r="G2182" s="14">
        <f>Разбивка_по_щитам!J2187</f>
        <v>0</v>
      </c>
      <c r="H2182" s="14">
        <f>Разбивка_по_щитам!K2187</f>
        <v>0</v>
      </c>
      <c r="I2182" s="14">
        <f>Разбивка_по_щитам!L2187</f>
        <v>0</v>
      </c>
      <c r="J2182" s="14">
        <f>Разбивка_по_щитам!M2187</f>
        <v>0</v>
      </c>
      <c r="K2182" s="14">
        <f>Разбивка_по_щитам!N2187</f>
        <v>0</v>
      </c>
      <c r="L2182" s="14"/>
      <c r="M2182" s="14">
        <f>Разбивка_по_щитам!P2187</f>
        <v>0</v>
      </c>
      <c r="N2182" s="14"/>
    </row>
    <row r="2183" spans="2:14" x14ac:dyDescent="0.2">
      <c r="B2183" s="14">
        <f>Разбивка_по_щитам!B2188</f>
        <v>0</v>
      </c>
      <c r="C2183" s="14">
        <f>Разбивка_по_щитам!C2188</f>
        <v>0</v>
      </c>
      <c r="D2183" s="14">
        <f>Разбивка_по_щитам!F2188</f>
        <v>0</v>
      </c>
      <c r="E2183" s="14">
        <f>Разбивка_по_щитам!H2188</f>
        <v>0</v>
      </c>
      <c r="F2183" s="14">
        <f>Разбивка_по_щитам!I2188</f>
        <v>0</v>
      </c>
      <c r="G2183" s="14">
        <f>Разбивка_по_щитам!J2188</f>
        <v>0</v>
      </c>
      <c r="H2183" s="14">
        <f>Разбивка_по_щитам!K2188</f>
        <v>0</v>
      </c>
      <c r="I2183" s="14">
        <f>Разбивка_по_щитам!L2188</f>
        <v>0</v>
      </c>
      <c r="J2183" s="14">
        <f>Разбивка_по_щитам!M2188</f>
        <v>0</v>
      </c>
      <c r="K2183" s="14">
        <f>Разбивка_по_щитам!N2188</f>
        <v>0</v>
      </c>
      <c r="L2183" s="14"/>
      <c r="M2183" s="14">
        <f>Разбивка_по_щитам!P2188</f>
        <v>0</v>
      </c>
      <c r="N2183" s="14"/>
    </row>
    <row r="2184" spans="2:14" x14ac:dyDescent="0.2">
      <c r="B2184" s="14">
        <f>Разбивка_по_щитам!B2189</f>
        <v>0</v>
      </c>
      <c r="C2184" s="14">
        <f>Разбивка_по_щитам!C2189</f>
        <v>0</v>
      </c>
      <c r="D2184" s="14">
        <f>Разбивка_по_щитам!F2189</f>
        <v>0</v>
      </c>
      <c r="E2184" s="14">
        <f>Разбивка_по_щитам!H2189</f>
        <v>0</v>
      </c>
      <c r="F2184" s="14">
        <f>Разбивка_по_щитам!I2189</f>
        <v>0</v>
      </c>
      <c r="G2184" s="14">
        <f>Разбивка_по_щитам!J2189</f>
        <v>0</v>
      </c>
      <c r="H2184" s="14">
        <f>Разбивка_по_щитам!K2189</f>
        <v>0</v>
      </c>
      <c r="I2184" s="14">
        <f>Разбивка_по_щитам!L2189</f>
        <v>0</v>
      </c>
      <c r="J2184" s="14">
        <f>Разбивка_по_щитам!M2189</f>
        <v>0</v>
      </c>
      <c r="K2184" s="14">
        <f>Разбивка_по_щитам!N2189</f>
        <v>0</v>
      </c>
      <c r="L2184" s="14"/>
      <c r="M2184" s="14">
        <f>Разбивка_по_щитам!P2189</f>
        <v>0</v>
      </c>
      <c r="N2184" s="14"/>
    </row>
    <row r="2185" spans="2:14" x14ac:dyDescent="0.2">
      <c r="B2185" s="14">
        <f>Разбивка_по_щитам!B2190</f>
        <v>0</v>
      </c>
      <c r="C2185" s="14">
        <f>Разбивка_по_щитам!C2190</f>
        <v>0</v>
      </c>
      <c r="D2185" s="14">
        <f>Разбивка_по_щитам!F2190</f>
        <v>0</v>
      </c>
      <c r="E2185" s="14">
        <f>Разбивка_по_щитам!H2190</f>
        <v>0</v>
      </c>
      <c r="F2185" s="14">
        <f>Разбивка_по_щитам!I2190</f>
        <v>0</v>
      </c>
      <c r="G2185" s="14">
        <f>Разбивка_по_щитам!J2190</f>
        <v>0</v>
      </c>
      <c r="H2185" s="14">
        <f>Разбивка_по_щитам!K2190</f>
        <v>0</v>
      </c>
      <c r="I2185" s="14">
        <f>Разбивка_по_щитам!L2190</f>
        <v>0</v>
      </c>
      <c r="J2185" s="14">
        <f>Разбивка_по_щитам!M2190</f>
        <v>0</v>
      </c>
      <c r="K2185" s="14">
        <f>Разбивка_по_щитам!N2190</f>
        <v>0</v>
      </c>
      <c r="L2185" s="14"/>
      <c r="M2185" s="14">
        <f>Разбивка_по_щитам!P2190</f>
        <v>0</v>
      </c>
      <c r="N2185" s="14"/>
    </row>
    <row r="2186" spans="2:14" x14ac:dyDescent="0.2">
      <c r="B2186" s="14">
        <f>Разбивка_по_щитам!B2191</f>
        <v>0</v>
      </c>
      <c r="C2186" s="14">
        <f>Разбивка_по_щитам!C2191</f>
        <v>0</v>
      </c>
      <c r="D2186" s="14">
        <f>Разбивка_по_щитам!F2191</f>
        <v>0</v>
      </c>
      <c r="E2186" s="14">
        <f>Разбивка_по_щитам!H2191</f>
        <v>0</v>
      </c>
      <c r="F2186" s="14">
        <f>Разбивка_по_щитам!I2191</f>
        <v>0</v>
      </c>
      <c r="G2186" s="14">
        <f>Разбивка_по_щитам!J2191</f>
        <v>0</v>
      </c>
      <c r="H2186" s="14">
        <f>Разбивка_по_щитам!K2191</f>
        <v>0</v>
      </c>
      <c r="I2186" s="14">
        <f>Разбивка_по_щитам!L2191</f>
        <v>0</v>
      </c>
      <c r="J2186" s="14">
        <f>Разбивка_по_щитам!M2191</f>
        <v>0</v>
      </c>
      <c r="K2186" s="14">
        <f>Разбивка_по_щитам!N2191</f>
        <v>0</v>
      </c>
      <c r="L2186" s="14"/>
      <c r="M2186" s="14">
        <f>Разбивка_по_щитам!P2191</f>
        <v>0</v>
      </c>
      <c r="N2186" s="14"/>
    </row>
    <row r="2187" spans="2:14" x14ac:dyDescent="0.2">
      <c r="B2187" s="14">
        <f>Разбивка_по_щитам!B2192</f>
        <v>0</v>
      </c>
      <c r="C2187" s="14">
        <f>Разбивка_по_щитам!C2192</f>
        <v>0</v>
      </c>
      <c r="D2187" s="14">
        <f>Разбивка_по_щитам!F2192</f>
        <v>0</v>
      </c>
      <c r="E2187" s="14">
        <f>Разбивка_по_щитам!H2192</f>
        <v>0</v>
      </c>
      <c r="F2187" s="14">
        <f>Разбивка_по_щитам!I2192</f>
        <v>0</v>
      </c>
      <c r="G2187" s="14">
        <f>Разбивка_по_щитам!J2192</f>
        <v>0</v>
      </c>
      <c r="H2187" s="14">
        <f>Разбивка_по_щитам!K2192</f>
        <v>0</v>
      </c>
      <c r="I2187" s="14">
        <f>Разбивка_по_щитам!L2192</f>
        <v>0</v>
      </c>
      <c r="J2187" s="14">
        <f>Разбивка_по_щитам!M2192</f>
        <v>0</v>
      </c>
      <c r="K2187" s="14">
        <f>Разбивка_по_щитам!N2192</f>
        <v>0</v>
      </c>
      <c r="L2187" s="14"/>
      <c r="M2187" s="14">
        <f>Разбивка_по_щитам!P2192</f>
        <v>0</v>
      </c>
      <c r="N2187" s="14"/>
    </row>
    <row r="2188" spans="2:14" x14ac:dyDescent="0.2">
      <c r="B2188" s="14">
        <f>Разбивка_по_щитам!B2193</f>
        <v>0</v>
      </c>
      <c r="C2188" s="14">
        <f>Разбивка_по_щитам!C2193</f>
        <v>0</v>
      </c>
      <c r="D2188" s="14">
        <f>Разбивка_по_щитам!F2193</f>
        <v>0</v>
      </c>
      <c r="E2188" s="14">
        <f>Разбивка_по_щитам!H2193</f>
        <v>0</v>
      </c>
      <c r="F2188" s="14">
        <f>Разбивка_по_щитам!I2193</f>
        <v>0</v>
      </c>
      <c r="G2188" s="14">
        <f>Разбивка_по_щитам!J2193</f>
        <v>0</v>
      </c>
      <c r="H2188" s="14">
        <f>Разбивка_по_щитам!K2193</f>
        <v>0</v>
      </c>
      <c r="I2188" s="14">
        <f>Разбивка_по_щитам!L2193</f>
        <v>0</v>
      </c>
      <c r="J2188" s="14">
        <f>Разбивка_по_щитам!M2193</f>
        <v>0</v>
      </c>
      <c r="K2188" s="14">
        <f>Разбивка_по_щитам!N2193</f>
        <v>0</v>
      </c>
      <c r="L2188" s="14"/>
      <c r="M2188" s="14">
        <f>Разбивка_по_щитам!P2193</f>
        <v>0</v>
      </c>
      <c r="N2188" s="14"/>
    </row>
    <row r="2189" spans="2:14" x14ac:dyDescent="0.2">
      <c r="B2189" s="14">
        <f>Разбивка_по_щитам!B2194</f>
        <v>0</v>
      </c>
      <c r="C2189" s="14">
        <f>Разбивка_по_щитам!C2194</f>
        <v>0</v>
      </c>
      <c r="D2189" s="14">
        <f>Разбивка_по_щитам!F2194</f>
        <v>0</v>
      </c>
      <c r="E2189" s="14">
        <f>Разбивка_по_щитам!H2194</f>
        <v>0</v>
      </c>
      <c r="F2189" s="14">
        <f>Разбивка_по_щитам!I2194</f>
        <v>0</v>
      </c>
      <c r="G2189" s="14">
        <f>Разбивка_по_щитам!J2194</f>
        <v>0</v>
      </c>
      <c r="H2189" s="14">
        <f>Разбивка_по_щитам!K2194</f>
        <v>0</v>
      </c>
      <c r="I2189" s="14">
        <f>Разбивка_по_щитам!L2194</f>
        <v>0</v>
      </c>
      <c r="J2189" s="14">
        <f>Разбивка_по_щитам!M2194</f>
        <v>0</v>
      </c>
      <c r="K2189" s="14">
        <f>Разбивка_по_щитам!N2194</f>
        <v>0</v>
      </c>
      <c r="L2189" s="14"/>
      <c r="M2189" s="14">
        <f>Разбивка_по_щитам!P2194</f>
        <v>0</v>
      </c>
      <c r="N2189" s="14"/>
    </row>
    <row r="2190" spans="2:14" x14ac:dyDescent="0.2">
      <c r="B2190" s="14">
        <f>Разбивка_по_щитам!B2195</f>
        <v>0</v>
      </c>
      <c r="C2190" s="14">
        <f>Разбивка_по_щитам!C2195</f>
        <v>0</v>
      </c>
      <c r="D2190" s="14">
        <f>Разбивка_по_щитам!F2195</f>
        <v>0</v>
      </c>
      <c r="E2190" s="14">
        <f>Разбивка_по_щитам!H2195</f>
        <v>0</v>
      </c>
      <c r="F2190" s="14">
        <f>Разбивка_по_щитам!I2195</f>
        <v>0</v>
      </c>
      <c r="G2190" s="14">
        <f>Разбивка_по_щитам!J2195</f>
        <v>0</v>
      </c>
      <c r="H2190" s="14">
        <f>Разбивка_по_щитам!K2195</f>
        <v>0</v>
      </c>
      <c r="I2190" s="14">
        <f>Разбивка_по_щитам!L2195</f>
        <v>0</v>
      </c>
      <c r="J2190" s="14">
        <f>Разбивка_по_щитам!M2195</f>
        <v>0</v>
      </c>
      <c r="K2190" s="14">
        <f>Разбивка_по_щитам!N2195</f>
        <v>0</v>
      </c>
      <c r="L2190" s="14"/>
      <c r="M2190" s="14">
        <f>Разбивка_по_щитам!P2195</f>
        <v>0</v>
      </c>
      <c r="N2190" s="14"/>
    </row>
    <row r="2191" spans="2:14" x14ac:dyDescent="0.2">
      <c r="B2191" s="14">
        <f>Разбивка_по_щитам!B2196</f>
        <v>0</v>
      </c>
      <c r="C2191" s="14">
        <f>Разбивка_по_щитам!C2196</f>
        <v>0</v>
      </c>
      <c r="D2191" s="14">
        <f>Разбивка_по_щитам!F2196</f>
        <v>0</v>
      </c>
      <c r="E2191" s="14">
        <f>Разбивка_по_щитам!H2196</f>
        <v>0</v>
      </c>
      <c r="F2191" s="14">
        <f>Разбивка_по_щитам!I2196</f>
        <v>0</v>
      </c>
      <c r="G2191" s="14">
        <f>Разбивка_по_щитам!J2196</f>
        <v>0</v>
      </c>
      <c r="H2191" s="14">
        <f>Разбивка_по_щитам!K2196</f>
        <v>0</v>
      </c>
      <c r="I2191" s="14">
        <f>Разбивка_по_щитам!L2196</f>
        <v>0</v>
      </c>
      <c r="J2191" s="14">
        <f>Разбивка_по_щитам!M2196</f>
        <v>0</v>
      </c>
      <c r="K2191" s="14">
        <f>Разбивка_по_щитам!N2196</f>
        <v>0</v>
      </c>
      <c r="L2191" s="14"/>
      <c r="M2191" s="14">
        <f>Разбивка_по_щитам!P2196</f>
        <v>0</v>
      </c>
      <c r="N2191" s="14"/>
    </row>
    <row r="2192" spans="2:14" x14ac:dyDescent="0.2">
      <c r="B2192" s="14">
        <f>Разбивка_по_щитам!B2197</f>
        <v>0</v>
      </c>
      <c r="C2192" s="14">
        <f>Разбивка_по_щитам!C2197</f>
        <v>0</v>
      </c>
      <c r="D2192" s="14">
        <f>Разбивка_по_щитам!F2197</f>
        <v>0</v>
      </c>
      <c r="E2192" s="14">
        <f>Разбивка_по_щитам!H2197</f>
        <v>0</v>
      </c>
      <c r="F2192" s="14">
        <f>Разбивка_по_щитам!I2197</f>
        <v>0</v>
      </c>
      <c r="G2192" s="14">
        <f>Разбивка_по_щитам!J2197</f>
        <v>0</v>
      </c>
      <c r="H2192" s="14">
        <f>Разбивка_по_щитам!K2197</f>
        <v>0</v>
      </c>
      <c r="I2192" s="14">
        <f>Разбивка_по_щитам!L2197</f>
        <v>0</v>
      </c>
      <c r="J2192" s="14">
        <f>Разбивка_по_щитам!M2197</f>
        <v>0</v>
      </c>
      <c r="K2192" s="14">
        <f>Разбивка_по_щитам!N2197</f>
        <v>0</v>
      </c>
      <c r="L2192" s="14"/>
      <c r="M2192" s="14">
        <f>Разбивка_по_щитам!P2197</f>
        <v>0</v>
      </c>
      <c r="N2192" s="14"/>
    </row>
    <row r="2193" spans="2:14" x14ac:dyDescent="0.2">
      <c r="B2193" s="14">
        <f>Разбивка_по_щитам!B2198</f>
        <v>0</v>
      </c>
      <c r="C2193" s="14">
        <f>Разбивка_по_щитам!C2198</f>
        <v>0</v>
      </c>
      <c r="D2193" s="14">
        <f>Разбивка_по_щитам!F2198</f>
        <v>0</v>
      </c>
      <c r="E2193" s="14">
        <f>Разбивка_по_щитам!H2198</f>
        <v>0</v>
      </c>
      <c r="F2193" s="14">
        <f>Разбивка_по_щитам!I2198</f>
        <v>0</v>
      </c>
      <c r="G2193" s="14">
        <f>Разбивка_по_щитам!J2198</f>
        <v>0</v>
      </c>
      <c r="H2193" s="14">
        <f>Разбивка_по_щитам!K2198</f>
        <v>0</v>
      </c>
      <c r="I2193" s="14">
        <f>Разбивка_по_щитам!L2198</f>
        <v>0</v>
      </c>
      <c r="J2193" s="14">
        <f>Разбивка_по_щитам!M2198</f>
        <v>0</v>
      </c>
      <c r="K2193" s="14">
        <f>Разбивка_по_щитам!N2198</f>
        <v>0</v>
      </c>
      <c r="L2193" s="14"/>
      <c r="M2193" s="14">
        <f>Разбивка_по_щитам!P2198</f>
        <v>0</v>
      </c>
      <c r="N2193" s="14"/>
    </row>
    <row r="2194" spans="2:14" x14ac:dyDescent="0.2">
      <c r="B2194" s="14">
        <f>Разбивка_по_щитам!B2199</f>
        <v>0</v>
      </c>
      <c r="C2194" s="14">
        <f>Разбивка_по_щитам!C2199</f>
        <v>0</v>
      </c>
      <c r="D2194" s="14">
        <f>Разбивка_по_щитам!F2199</f>
        <v>0</v>
      </c>
      <c r="E2194" s="14">
        <f>Разбивка_по_щитам!H2199</f>
        <v>0</v>
      </c>
      <c r="F2194" s="14">
        <f>Разбивка_по_щитам!I2199</f>
        <v>0</v>
      </c>
      <c r="G2194" s="14">
        <f>Разбивка_по_щитам!J2199</f>
        <v>0</v>
      </c>
      <c r="H2194" s="14">
        <f>Разбивка_по_щитам!K2199</f>
        <v>0</v>
      </c>
      <c r="I2194" s="14">
        <f>Разбивка_по_щитам!L2199</f>
        <v>0</v>
      </c>
      <c r="J2194" s="14">
        <f>Разбивка_по_щитам!M2199</f>
        <v>0</v>
      </c>
      <c r="K2194" s="14">
        <f>Разбивка_по_щитам!N2199</f>
        <v>0</v>
      </c>
      <c r="L2194" s="14"/>
      <c r="M2194" s="14">
        <f>Разбивка_по_щитам!P2199</f>
        <v>0</v>
      </c>
      <c r="N2194" s="14"/>
    </row>
    <row r="2195" spans="2:14" x14ac:dyDescent="0.2">
      <c r="B2195" s="14">
        <f>Разбивка_по_щитам!B2200</f>
        <v>0</v>
      </c>
      <c r="C2195" s="14">
        <f>Разбивка_по_щитам!C2200</f>
        <v>0</v>
      </c>
      <c r="D2195" s="14">
        <f>Разбивка_по_щитам!F2200</f>
        <v>0</v>
      </c>
      <c r="E2195" s="14">
        <f>Разбивка_по_щитам!H2200</f>
        <v>0</v>
      </c>
      <c r="F2195" s="14">
        <f>Разбивка_по_щитам!I2200</f>
        <v>0</v>
      </c>
      <c r="G2195" s="14">
        <f>Разбивка_по_щитам!J2200</f>
        <v>0</v>
      </c>
      <c r="H2195" s="14">
        <f>Разбивка_по_щитам!K2200</f>
        <v>0</v>
      </c>
      <c r="I2195" s="14">
        <f>Разбивка_по_щитам!L2200</f>
        <v>0</v>
      </c>
      <c r="J2195" s="14">
        <f>Разбивка_по_щитам!M2200</f>
        <v>0</v>
      </c>
      <c r="K2195" s="14">
        <f>Разбивка_по_щитам!N2200</f>
        <v>0</v>
      </c>
      <c r="L2195" s="14"/>
      <c r="M2195" s="14">
        <f>Разбивка_по_щитам!P2200</f>
        <v>0</v>
      </c>
      <c r="N2195" s="14"/>
    </row>
    <row r="2196" spans="2:14" x14ac:dyDescent="0.2">
      <c r="B2196" s="14">
        <f>Разбивка_по_щитам!B2201</f>
        <v>0</v>
      </c>
      <c r="C2196" s="14">
        <f>Разбивка_по_щитам!C2201</f>
        <v>0</v>
      </c>
      <c r="D2196" s="14">
        <f>Разбивка_по_щитам!F2201</f>
        <v>0</v>
      </c>
      <c r="E2196" s="14">
        <f>Разбивка_по_щитам!H2201</f>
        <v>0</v>
      </c>
      <c r="F2196" s="14">
        <f>Разбивка_по_щитам!I2201</f>
        <v>0</v>
      </c>
      <c r="G2196" s="14">
        <f>Разбивка_по_щитам!J2201</f>
        <v>0</v>
      </c>
      <c r="H2196" s="14">
        <f>Разбивка_по_щитам!K2201</f>
        <v>0</v>
      </c>
      <c r="I2196" s="14">
        <f>Разбивка_по_щитам!L2201</f>
        <v>0</v>
      </c>
      <c r="J2196" s="14">
        <f>Разбивка_по_щитам!M2201</f>
        <v>0</v>
      </c>
      <c r="K2196" s="14">
        <f>Разбивка_по_щитам!N2201</f>
        <v>0</v>
      </c>
      <c r="L2196" s="14"/>
      <c r="M2196" s="14">
        <f>Разбивка_по_щитам!P2201</f>
        <v>0</v>
      </c>
      <c r="N2196" s="14"/>
    </row>
    <row r="2197" spans="2:14" x14ac:dyDescent="0.2">
      <c r="B2197" s="14">
        <f>Разбивка_по_щитам!B2202</f>
        <v>0</v>
      </c>
      <c r="C2197" s="14">
        <f>Разбивка_по_щитам!C2202</f>
        <v>0</v>
      </c>
      <c r="D2197" s="14">
        <f>Разбивка_по_щитам!F2202</f>
        <v>0</v>
      </c>
      <c r="E2197" s="14">
        <f>Разбивка_по_щитам!H2202</f>
        <v>0</v>
      </c>
      <c r="F2197" s="14">
        <f>Разбивка_по_щитам!I2202</f>
        <v>0</v>
      </c>
      <c r="G2197" s="14">
        <f>Разбивка_по_щитам!J2202</f>
        <v>0</v>
      </c>
      <c r="H2197" s="14">
        <f>Разбивка_по_щитам!K2202</f>
        <v>0</v>
      </c>
      <c r="I2197" s="14">
        <f>Разбивка_по_щитам!L2202</f>
        <v>0</v>
      </c>
      <c r="J2197" s="14">
        <f>Разбивка_по_щитам!M2202</f>
        <v>0</v>
      </c>
      <c r="K2197" s="14">
        <f>Разбивка_по_щитам!N2202</f>
        <v>0</v>
      </c>
      <c r="L2197" s="14"/>
      <c r="M2197" s="14">
        <f>Разбивка_по_щитам!P2202</f>
        <v>0</v>
      </c>
      <c r="N2197" s="14"/>
    </row>
    <row r="2198" spans="2:14" x14ac:dyDescent="0.2">
      <c r="B2198" s="14">
        <f>Разбивка_по_щитам!B2203</f>
        <v>0</v>
      </c>
      <c r="C2198" s="14">
        <f>Разбивка_по_щитам!C2203</f>
        <v>0</v>
      </c>
      <c r="D2198" s="14">
        <f>Разбивка_по_щитам!F2203</f>
        <v>0</v>
      </c>
      <c r="E2198" s="14">
        <f>Разбивка_по_щитам!H2203</f>
        <v>0</v>
      </c>
      <c r="F2198" s="14">
        <f>Разбивка_по_щитам!I2203</f>
        <v>0</v>
      </c>
      <c r="G2198" s="14">
        <f>Разбивка_по_щитам!J2203</f>
        <v>0</v>
      </c>
      <c r="H2198" s="14">
        <f>Разбивка_по_щитам!K2203</f>
        <v>0</v>
      </c>
      <c r="I2198" s="14">
        <f>Разбивка_по_щитам!L2203</f>
        <v>0</v>
      </c>
      <c r="J2198" s="14">
        <f>Разбивка_по_щитам!M2203</f>
        <v>0</v>
      </c>
      <c r="K2198" s="14">
        <f>Разбивка_по_щитам!N2203</f>
        <v>0</v>
      </c>
      <c r="L2198" s="14"/>
      <c r="M2198" s="14">
        <f>Разбивка_по_щитам!P2203</f>
        <v>0</v>
      </c>
      <c r="N2198" s="14"/>
    </row>
    <row r="2199" spans="2:14" x14ac:dyDescent="0.2">
      <c r="B2199" s="14">
        <f>Разбивка_по_щитам!B2204</f>
        <v>0</v>
      </c>
      <c r="C2199" s="14">
        <f>Разбивка_по_щитам!C2204</f>
        <v>0</v>
      </c>
      <c r="D2199" s="14">
        <f>Разбивка_по_щитам!F2204</f>
        <v>0</v>
      </c>
      <c r="E2199" s="14">
        <f>Разбивка_по_щитам!H2204</f>
        <v>0</v>
      </c>
      <c r="F2199" s="14">
        <f>Разбивка_по_щитам!I2204</f>
        <v>0</v>
      </c>
      <c r="G2199" s="14">
        <f>Разбивка_по_щитам!J2204</f>
        <v>0</v>
      </c>
      <c r="H2199" s="14">
        <f>Разбивка_по_щитам!K2204</f>
        <v>0</v>
      </c>
      <c r="I2199" s="14">
        <f>Разбивка_по_щитам!L2204</f>
        <v>0</v>
      </c>
      <c r="J2199" s="14">
        <f>Разбивка_по_щитам!M2204</f>
        <v>0</v>
      </c>
      <c r="K2199" s="14">
        <f>Разбивка_по_щитам!N2204</f>
        <v>0</v>
      </c>
      <c r="L2199" s="14"/>
      <c r="M2199" s="14">
        <f>Разбивка_по_щитам!P2204</f>
        <v>0</v>
      </c>
      <c r="N2199" s="14"/>
    </row>
    <row r="2200" spans="2:14" x14ac:dyDescent="0.2">
      <c r="B2200" s="14">
        <f>Разбивка_по_щитам!B2205</f>
        <v>0</v>
      </c>
      <c r="C2200" s="14">
        <f>Разбивка_по_щитам!C2205</f>
        <v>0</v>
      </c>
      <c r="D2200" s="14">
        <f>Разбивка_по_щитам!F2205</f>
        <v>0</v>
      </c>
      <c r="E2200" s="14">
        <f>Разбивка_по_щитам!H2205</f>
        <v>0</v>
      </c>
      <c r="F2200" s="14">
        <f>Разбивка_по_щитам!I2205</f>
        <v>0</v>
      </c>
      <c r="G2200" s="14">
        <f>Разбивка_по_щитам!J2205</f>
        <v>0</v>
      </c>
      <c r="H2200" s="14">
        <f>Разбивка_по_щитам!K2205</f>
        <v>0</v>
      </c>
      <c r="I2200" s="14">
        <f>Разбивка_по_щитам!L2205</f>
        <v>0</v>
      </c>
      <c r="J2200" s="14">
        <f>Разбивка_по_щитам!M2205</f>
        <v>0</v>
      </c>
      <c r="K2200" s="14">
        <f>Разбивка_по_щитам!N2205</f>
        <v>0</v>
      </c>
      <c r="L2200" s="14"/>
      <c r="M2200" s="14">
        <f>Разбивка_по_щитам!P2205</f>
        <v>0</v>
      </c>
      <c r="N2200" s="14"/>
    </row>
    <row r="2201" spans="2:14" x14ac:dyDescent="0.2">
      <c r="B2201" s="14">
        <f>Разбивка_по_щитам!B2206</f>
        <v>0</v>
      </c>
      <c r="C2201" s="14">
        <f>Разбивка_по_щитам!C2206</f>
        <v>0</v>
      </c>
      <c r="D2201" s="14">
        <f>Разбивка_по_щитам!F2206</f>
        <v>0</v>
      </c>
      <c r="E2201" s="14">
        <f>Разбивка_по_щитам!H2206</f>
        <v>0</v>
      </c>
      <c r="F2201" s="14">
        <f>Разбивка_по_щитам!I2206</f>
        <v>0</v>
      </c>
      <c r="G2201" s="14">
        <f>Разбивка_по_щитам!J2206</f>
        <v>0</v>
      </c>
      <c r="H2201" s="14">
        <f>Разбивка_по_щитам!K2206</f>
        <v>0</v>
      </c>
      <c r="I2201" s="14">
        <f>Разбивка_по_щитам!L2206</f>
        <v>0</v>
      </c>
      <c r="J2201" s="14">
        <f>Разбивка_по_щитам!M2206</f>
        <v>0</v>
      </c>
      <c r="K2201" s="14">
        <f>Разбивка_по_щитам!N2206</f>
        <v>0</v>
      </c>
      <c r="L2201" s="14"/>
      <c r="M2201" s="14">
        <f>Разбивка_по_щитам!P2206</f>
        <v>0</v>
      </c>
      <c r="N2201" s="14"/>
    </row>
    <row r="2202" spans="2:14" x14ac:dyDescent="0.2">
      <c r="B2202" s="14">
        <f>Разбивка_по_щитам!B2207</f>
        <v>0</v>
      </c>
      <c r="C2202" s="14">
        <f>Разбивка_по_щитам!C2207</f>
        <v>0</v>
      </c>
      <c r="D2202" s="14">
        <f>Разбивка_по_щитам!F2207</f>
        <v>0</v>
      </c>
      <c r="E2202" s="14">
        <f>Разбивка_по_щитам!H2207</f>
        <v>0</v>
      </c>
      <c r="F2202" s="14">
        <f>Разбивка_по_щитам!I2207</f>
        <v>0</v>
      </c>
      <c r="G2202" s="14">
        <f>Разбивка_по_щитам!J2207</f>
        <v>0</v>
      </c>
      <c r="H2202" s="14">
        <f>Разбивка_по_щитам!K2207</f>
        <v>0</v>
      </c>
      <c r="I2202" s="14">
        <f>Разбивка_по_щитам!L2207</f>
        <v>0</v>
      </c>
      <c r="J2202" s="14">
        <f>Разбивка_по_щитам!M2207</f>
        <v>0</v>
      </c>
      <c r="K2202" s="14">
        <f>Разбивка_по_щитам!N2207</f>
        <v>0</v>
      </c>
      <c r="L2202" s="14"/>
      <c r="M2202" s="14">
        <f>Разбивка_по_щитам!P2207</f>
        <v>0</v>
      </c>
      <c r="N2202" s="14"/>
    </row>
    <row r="2203" spans="2:14" x14ac:dyDescent="0.2">
      <c r="B2203" s="14">
        <f>Разбивка_по_щитам!B2208</f>
        <v>0</v>
      </c>
      <c r="C2203" s="14">
        <f>Разбивка_по_щитам!C2208</f>
        <v>0</v>
      </c>
      <c r="D2203" s="14">
        <f>Разбивка_по_щитам!F2208</f>
        <v>0</v>
      </c>
      <c r="E2203" s="14">
        <f>Разбивка_по_щитам!H2208</f>
        <v>0</v>
      </c>
      <c r="F2203" s="14">
        <f>Разбивка_по_щитам!I2208</f>
        <v>0</v>
      </c>
      <c r="G2203" s="14">
        <f>Разбивка_по_щитам!J2208</f>
        <v>0</v>
      </c>
      <c r="H2203" s="14">
        <f>Разбивка_по_щитам!K2208</f>
        <v>0</v>
      </c>
      <c r="I2203" s="14">
        <f>Разбивка_по_щитам!L2208</f>
        <v>0</v>
      </c>
      <c r="J2203" s="14">
        <f>Разбивка_по_щитам!M2208</f>
        <v>0</v>
      </c>
      <c r="K2203" s="14">
        <f>Разбивка_по_щитам!N2208</f>
        <v>0</v>
      </c>
      <c r="L2203" s="14"/>
      <c r="M2203" s="14">
        <f>Разбивка_по_щитам!P2208</f>
        <v>0</v>
      </c>
      <c r="N2203" s="14"/>
    </row>
    <row r="2204" spans="2:14" x14ac:dyDescent="0.2">
      <c r="B2204" s="14">
        <f>Разбивка_по_щитам!B2209</f>
        <v>0</v>
      </c>
      <c r="C2204" s="14">
        <f>Разбивка_по_щитам!C2209</f>
        <v>0</v>
      </c>
      <c r="D2204" s="14">
        <f>Разбивка_по_щитам!F2209</f>
        <v>0</v>
      </c>
      <c r="E2204" s="14">
        <f>Разбивка_по_щитам!H2209</f>
        <v>0</v>
      </c>
      <c r="F2204" s="14">
        <f>Разбивка_по_щитам!I2209</f>
        <v>0</v>
      </c>
      <c r="G2204" s="14">
        <f>Разбивка_по_щитам!J2209</f>
        <v>0</v>
      </c>
      <c r="H2204" s="14">
        <f>Разбивка_по_щитам!K2209</f>
        <v>0</v>
      </c>
      <c r="I2204" s="14">
        <f>Разбивка_по_щитам!L2209</f>
        <v>0</v>
      </c>
      <c r="J2204" s="14">
        <f>Разбивка_по_щитам!M2209</f>
        <v>0</v>
      </c>
      <c r="K2204" s="14">
        <f>Разбивка_по_щитам!N2209</f>
        <v>0</v>
      </c>
      <c r="L2204" s="14"/>
      <c r="M2204" s="14">
        <f>Разбивка_по_щитам!P2209</f>
        <v>0</v>
      </c>
      <c r="N2204" s="14"/>
    </row>
    <row r="2205" spans="2:14" x14ac:dyDescent="0.2">
      <c r="B2205" s="14">
        <f>Разбивка_по_щитам!B2210</f>
        <v>0</v>
      </c>
      <c r="C2205" s="14">
        <f>Разбивка_по_щитам!C2210</f>
        <v>0</v>
      </c>
      <c r="D2205" s="14">
        <f>Разбивка_по_щитам!F2210</f>
        <v>0</v>
      </c>
      <c r="E2205" s="14">
        <f>Разбивка_по_щитам!H2210</f>
        <v>0</v>
      </c>
      <c r="F2205" s="14">
        <f>Разбивка_по_щитам!I2210</f>
        <v>0</v>
      </c>
      <c r="G2205" s="14">
        <f>Разбивка_по_щитам!J2210</f>
        <v>0</v>
      </c>
      <c r="H2205" s="14">
        <f>Разбивка_по_щитам!K2210</f>
        <v>0</v>
      </c>
      <c r="I2205" s="14">
        <f>Разбивка_по_щитам!L2210</f>
        <v>0</v>
      </c>
      <c r="J2205" s="14">
        <f>Разбивка_по_щитам!M2210</f>
        <v>0</v>
      </c>
      <c r="K2205" s="14">
        <f>Разбивка_по_щитам!N2210</f>
        <v>0</v>
      </c>
      <c r="L2205" s="14"/>
      <c r="M2205" s="14">
        <f>Разбивка_по_щитам!P2210</f>
        <v>0</v>
      </c>
      <c r="N2205" s="14"/>
    </row>
    <row r="2206" spans="2:14" x14ac:dyDescent="0.2">
      <c r="B2206" s="14">
        <f>Разбивка_по_щитам!B2211</f>
        <v>0</v>
      </c>
      <c r="C2206" s="14">
        <f>Разбивка_по_щитам!C2211</f>
        <v>0</v>
      </c>
      <c r="D2206" s="14">
        <f>Разбивка_по_щитам!F2211</f>
        <v>0</v>
      </c>
      <c r="E2206" s="14">
        <f>Разбивка_по_щитам!H2211</f>
        <v>0</v>
      </c>
      <c r="F2206" s="14">
        <f>Разбивка_по_щитам!I2211</f>
        <v>0</v>
      </c>
      <c r="G2206" s="14">
        <f>Разбивка_по_щитам!J2211</f>
        <v>0</v>
      </c>
      <c r="H2206" s="14">
        <f>Разбивка_по_щитам!K2211</f>
        <v>0</v>
      </c>
      <c r="I2206" s="14">
        <f>Разбивка_по_щитам!L2211</f>
        <v>0</v>
      </c>
      <c r="J2206" s="14">
        <f>Разбивка_по_щитам!M2211</f>
        <v>0</v>
      </c>
      <c r="K2206" s="14">
        <f>Разбивка_по_щитам!N2211</f>
        <v>0</v>
      </c>
      <c r="L2206" s="14"/>
      <c r="M2206" s="14">
        <f>Разбивка_по_щитам!P2211</f>
        <v>0</v>
      </c>
      <c r="N2206" s="14"/>
    </row>
    <row r="2207" spans="2:14" x14ac:dyDescent="0.2">
      <c r="B2207" s="14">
        <f>Разбивка_по_щитам!B2212</f>
        <v>0</v>
      </c>
      <c r="C2207" s="14">
        <f>Разбивка_по_щитам!C2212</f>
        <v>0</v>
      </c>
      <c r="D2207" s="14">
        <f>Разбивка_по_щитам!F2212</f>
        <v>0</v>
      </c>
      <c r="E2207" s="14">
        <f>Разбивка_по_щитам!H2212</f>
        <v>0</v>
      </c>
      <c r="F2207" s="14">
        <f>Разбивка_по_щитам!I2212</f>
        <v>0</v>
      </c>
      <c r="G2207" s="14">
        <f>Разбивка_по_щитам!J2212</f>
        <v>0</v>
      </c>
      <c r="H2207" s="14">
        <f>Разбивка_по_щитам!K2212</f>
        <v>0</v>
      </c>
      <c r="I2207" s="14">
        <f>Разбивка_по_щитам!L2212</f>
        <v>0</v>
      </c>
      <c r="J2207" s="14">
        <f>Разбивка_по_щитам!M2212</f>
        <v>0</v>
      </c>
      <c r="K2207" s="14">
        <f>Разбивка_по_щитам!N2212</f>
        <v>0</v>
      </c>
      <c r="L2207" s="14"/>
      <c r="M2207" s="14">
        <f>Разбивка_по_щитам!P2212</f>
        <v>0</v>
      </c>
      <c r="N2207" s="14"/>
    </row>
    <row r="2208" spans="2:14" x14ac:dyDescent="0.2">
      <c r="B2208" s="14">
        <f>Разбивка_по_щитам!B2213</f>
        <v>0</v>
      </c>
      <c r="C2208" s="14">
        <f>Разбивка_по_щитам!C2213</f>
        <v>0</v>
      </c>
      <c r="D2208" s="14">
        <f>Разбивка_по_щитам!F2213</f>
        <v>0</v>
      </c>
      <c r="E2208" s="14">
        <f>Разбивка_по_щитам!H2213</f>
        <v>0</v>
      </c>
      <c r="F2208" s="14">
        <f>Разбивка_по_щитам!I2213</f>
        <v>0</v>
      </c>
      <c r="G2208" s="14">
        <f>Разбивка_по_щитам!J2213</f>
        <v>0</v>
      </c>
      <c r="H2208" s="14">
        <f>Разбивка_по_щитам!K2213</f>
        <v>0</v>
      </c>
      <c r="I2208" s="14">
        <f>Разбивка_по_щитам!L2213</f>
        <v>0</v>
      </c>
      <c r="J2208" s="14">
        <f>Разбивка_по_щитам!M2213</f>
        <v>0</v>
      </c>
      <c r="K2208" s="14">
        <f>Разбивка_по_щитам!N2213</f>
        <v>0</v>
      </c>
      <c r="L2208" s="14"/>
      <c r="M2208" s="14">
        <f>Разбивка_по_щитам!P2213</f>
        <v>0</v>
      </c>
      <c r="N2208" s="14"/>
    </row>
    <row r="2209" spans="2:14" x14ac:dyDescent="0.2">
      <c r="B2209" s="14">
        <f>Разбивка_по_щитам!B2214</f>
        <v>0</v>
      </c>
      <c r="C2209" s="14">
        <f>Разбивка_по_щитам!C2214</f>
        <v>0</v>
      </c>
      <c r="D2209" s="14">
        <f>Разбивка_по_щитам!F2214</f>
        <v>0</v>
      </c>
      <c r="E2209" s="14">
        <f>Разбивка_по_щитам!H2214</f>
        <v>0</v>
      </c>
      <c r="F2209" s="14">
        <f>Разбивка_по_щитам!I2214</f>
        <v>0</v>
      </c>
      <c r="G2209" s="14">
        <f>Разбивка_по_щитам!J2214</f>
        <v>0</v>
      </c>
      <c r="H2209" s="14">
        <f>Разбивка_по_щитам!K2214</f>
        <v>0</v>
      </c>
      <c r="I2209" s="14">
        <f>Разбивка_по_щитам!L2214</f>
        <v>0</v>
      </c>
      <c r="J2209" s="14">
        <f>Разбивка_по_щитам!M2214</f>
        <v>0</v>
      </c>
      <c r="K2209" s="14">
        <f>Разбивка_по_щитам!N2214</f>
        <v>0</v>
      </c>
      <c r="L2209" s="14"/>
      <c r="M2209" s="14">
        <f>Разбивка_по_щитам!P2214</f>
        <v>0</v>
      </c>
      <c r="N2209" s="14"/>
    </row>
    <row r="2210" spans="2:14" x14ac:dyDescent="0.2">
      <c r="B2210" s="14">
        <f>Разбивка_по_щитам!B2215</f>
        <v>0</v>
      </c>
      <c r="C2210" s="14">
        <f>Разбивка_по_щитам!C2215</f>
        <v>0</v>
      </c>
      <c r="D2210" s="14">
        <f>Разбивка_по_щитам!F2215</f>
        <v>0</v>
      </c>
      <c r="E2210" s="14">
        <f>Разбивка_по_щитам!H2215</f>
        <v>0</v>
      </c>
      <c r="F2210" s="14">
        <f>Разбивка_по_щитам!I2215</f>
        <v>0</v>
      </c>
      <c r="G2210" s="14">
        <f>Разбивка_по_щитам!J2215</f>
        <v>0</v>
      </c>
      <c r="H2210" s="14">
        <f>Разбивка_по_щитам!K2215</f>
        <v>0</v>
      </c>
      <c r="I2210" s="14">
        <f>Разбивка_по_щитам!L2215</f>
        <v>0</v>
      </c>
      <c r="J2210" s="14">
        <f>Разбивка_по_щитам!M2215</f>
        <v>0</v>
      </c>
      <c r="K2210" s="14">
        <f>Разбивка_по_щитам!N2215</f>
        <v>0</v>
      </c>
      <c r="L2210" s="14"/>
      <c r="M2210" s="14">
        <f>Разбивка_по_щитам!P2215</f>
        <v>0</v>
      </c>
      <c r="N2210" s="14"/>
    </row>
    <row r="2211" spans="2:14" x14ac:dyDescent="0.2">
      <c r="B2211" s="14">
        <f>Разбивка_по_щитам!B2216</f>
        <v>0</v>
      </c>
      <c r="C2211" s="14">
        <f>Разбивка_по_щитам!C2216</f>
        <v>0</v>
      </c>
      <c r="D2211" s="14">
        <f>Разбивка_по_щитам!F2216</f>
        <v>0</v>
      </c>
      <c r="E2211" s="14">
        <f>Разбивка_по_щитам!H2216</f>
        <v>0</v>
      </c>
      <c r="F2211" s="14">
        <f>Разбивка_по_щитам!I2216</f>
        <v>0</v>
      </c>
      <c r="G2211" s="14">
        <f>Разбивка_по_щитам!J2216</f>
        <v>0</v>
      </c>
      <c r="H2211" s="14">
        <f>Разбивка_по_щитам!K2216</f>
        <v>0</v>
      </c>
      <c r="I2211" s="14">
        <f>Разбивка_по_щитам!L2216</f>
        <v>0</v>
      </c>
      <c r="J2211" s="14">
        <f>Разбивка_по_щитам!M2216</f>
        <v>0</v>
      </c>
      <c r="K2211" s="14">
        <f>Разбивка_по_щитам!N2216</f>
        <v>0</v>
      </c>
      <c r="L2211" s="14"/>
      <c r="M2211" s="14">
        <f>Разбивка_по_щитам!P2216</f>
        <v>0</v>
      </c>
      <c r="N2211" s="14"/>
    </row>
    <row r="2212" spans="2:14" x14ac:dyDescent="0.2">
      <c r="B2212" s="14">
        <f>Разбивка_по_щитам!B2217</f>
        <v>0</v>
      </c>
      <c r="C2212" s="14">
        <f>Разбивка_по_щитам!C2217</f>
        <v>0</v>
      </c>
      <c r="D2212" s="14">
        <f>Разбивка_по_щитам!F2217</f>
        <v>0</v>
      </c>
      <c r="E2212" s="14">
        <f>Разбивка_по_щитам!H2217</f>
        <v>0</v>
      </c>
      <c r="F2212" s="14">
        <f>Разбивка_по_щитам!I2217</f>
        <v>0</v>
      </c>
      <c r="G2212" s="14">
        <f>Разбивка_по_щитам!J2217</f>
        <v>0</v>
      </c>
      <c r="H2212" s="14">
        <f>Разбивка_по_щитам!K2217</f>
        <v>0</v>
      </c>
      <c r="I2212" s="14">
        <f>Разбивка_по_щитам!L2217</f>
        <v>0</v>
      </c>
      <c r="J2212" s="14">
        <f>Разбивка_по_щитам!M2217</f>
        <v>0</v>
      </c>
      <c r="K2212" s="14">
        <f>Разбивка_по_щитам!N2217</f>
        <v>0</v>
      </c>
      <c r="L2212" s="14"/>
      <c r="M2212" s="14">
        <f>Разбивка_по_щитам!P2217</f>
        <v>0</v>
      </c>
      <c r="N2212" s="14"/>
    </row>
    <row r="2213" spans="2:14" x14ac:dyDescent="0.2">
      <c r="B2213" s="14">
        <f>Разбивка_по_щитам!B2218</f>
        <v>0</v>
      </c>
      <c r="C2213" s="14">
        <f>Разбивка_по_щитам!C2218</f>
        <v>0</v>
      </c>
      <c r="D2213" s="14">
        <f>Разбивка_по_щитам!F2218</f>
        <v>0</v>
      </c>
      <c r="E2213" s="14">
        <f>Разбивка_по_щитам!H2218</f>
        <v>0</v>
      </c>
      <c r="F2213" s="14">
        <f>Разбивка_по_щитам!I2218</f>
        <v>0</v>
      </c>
      <c r="G2213" s="14">
        <f>Разбивка_по_щитам!J2218</f>
        <v>0</v>
      </c>
      <c r="H2213" s="14">
        <f>Разбивка_по_щитам!K2218</f>
        <v>0</v>
      </c>
      <c r="I2213" s="14">
        <f>Разбивка_по_щитам!L2218</f>
        <v>0</v>
      </c>
      <c r="J2213" s="14">
        <f>Разбивка_по_щитам!M2218</f>
        <v>0</v>
      </c>
      <c r="K2213" s="14">
        <f>Разбивка_по_щитам!N2218</f>
        <v>0</v>
      </c>
      <c r="L2213" s="14"/>
      <c r="M2213" s="14">
        <f>Разбивка_по_щитам!P2218</f>
        <v>0</v>
      </c>
      <c r="N2213" s="14"/>
    </row>
    <row r="2214" spans="2:14" x14ac:dyDescent="0.2">
      <c r="B2214" s="14">
        <f>Разбивка_по_щитам!B2219</f>
        <v>0</v>
      </c>
      <c r="C2214" s="14">
        <f>Разбивка_по_щитам!C2219</f>
        <v>0</v>
      </c>
      <c r="D2214" s="14">
        <f>Разбивка_по_щитам!F2219</f>
        <v>0</v>
      </c>
      <c r="E2214" s="14">
        <f>Разбивка_по_щитам!H2219</f>
        <v>0</v>
      </c>
      <c r="F2214" s="14">
        <f>Разбивка_по_щитам!I2219</f>
        <v>0</v>
      </c>
      <c r="G2214" s="14">
        <f>Разбивка_по_щитам!J2219</f>
        <v>0</v>
      </c>
      <c r="H2214" s="14">
        <f>Разбивка_по_щитам!K2219</f>
        <v>0</v>
      </c>
      <c r="I2214" s="14">
        <f>Разбивка_по_щитам!L2219</f>
        <v>0</v>
      </c>
      <c r="J2214" s="14">
        <f>Разбивка_по_щитам!M2219</f>
        <v>0</v>
      </c>
      <c r="K2214" s="14">
        <f>Разбивка_по_щитам!N2219</f>
        <v>0</v>
      </c>
      <c r="L2214" s="14"/>
      <c r="M2214" s="14">
        <f>Разбивка_по_щитам!P2219</f>
        <v>0</v>
      </c>
      <c r="N2214" s="14"/>
    </row>
    <row r="2215" spans="2:14" x14ac:dyDescent="0.2">
      <c r="B2215" s="14">
        <f>Разбивка_по_щитам!B2220</f>
        <v>0</v>
      </c>
      <c r="C2215" s="14">
        <f>Разбивка_по_щитам!C2220</f>
        <v>0</v>
      </c>
      <c r="D2215" s="14">
        <f>Разбивка_по_щитам!F2220</f>
        <v>0</v>
      </c>
      <c r="E2215" s="14">
        <f>Разбивка_по_щитам!H2220</f>
        <v>0</v>
      </c>
      <c r="F2215" s="14">
        <f>Разбивка_по_щитам!I2220</f>
        <v>0</v>
      </c>
      <c r="G2215" s="14">
        <f>Разбивка_по_щитам!J2220</f>
        <v>0</v>
      </c>
      <c r="H2215" s="14">
        <f>Разбивка_по_щитам!K2220</f>
        <v>0</v>
      </c>
      <c r="I2215" s="14">
        <f>Разбивка_по_щитам!L2220</f>
        <v>0</v>
      </c>
      <c r="J2215" s="14">
        <f>Разбивка_по_щитам!M2220</f>
        <v>0</v>
      </c>
      <c r="K2215" s="14">
        <f>Разбивка_по_щитам!N2220</f>
        <v>0</v>
      </c>
      <c r="L2215" s="14"/>
      <c r="M2215" s="14">
        <f>Разбивка_по_щитам!P2220</f>
        <v>0</v>
      </c>
      <c r="N2215" s="14"/>
    </row>
    <row r="2216" spans="2:14" x14ac:dyDescent="0.2">
      <c r="B2216" s="14">
        <f>Разбивка_по_щитам!B2221</f>
        <v>0</v>
      </c>
      <c r="C2216" s="14">
        <f>Разбивка_по_щитам!C2221</f>
        <v>0</v>
      </c>
      <c r="D2216" s="14">
        <f>Разбивка_по_щитам!F2221</f>
        <v>0</v>
      </c>
      <c r="E2216" s="14">
        <f>Разбивка_по_щитам!H2221</f>
        <v>0</v>
      </c>
      <c r="F2216" s="14">
        <f>Разбивка_по_щитам!I2221</f>
        <v>0</v>
      </c>
      <c r="G2216" s="14">
        <f>Разбивка_по_щитам!J2221</f>
        <v>0</v>
      </c>
      <c r="H2216" s="14">
        <f>Разбивка_по_щитам!K2221</f>
        <v>0</v>
      </c>
      <c r="I2216" s="14">
        <f>Разбивка_по_щитам!L2221</f>
        <v>0</v>
      </c>
      <c r="J2216" s="14">
        <f>Разбивка_по_щитам!M2221</f>
        <v>0</v>
      </c>
      <c r="K2216" s="14">
        <f>Разбивка_по_щитам!N2221</f>
        <v>0</v>
      </c>
      <c r="L2216" s="14"/>
      <c r="M2216" s="14">
        <f>Разбивка_по_щитам!P2221</f>
        <v>0</v>
      </c>
      <c r="N2216" s="14"/>
    </row>
    <row r="2217" spans="2:14" x14ac:dyDescent="0.2">
      <c r="B2217" s="14">
        <f>Разбивка_по_щитам!B2222</f>
        <v>0</v>
      </c>
      <c r="C2217" s="14">
        <f>Разбивка_по_щитам!C2222</f>
        <v>0</v>
      </c>
      <c r="D2217" s="14">
        <f>Разбивка_по_щитам!F2222</f>
        <v>0</v>
      </c>
      <c r="E2217" s="14">
        <f>Разбивка_по_щитам!H2222</f>
        <v>0</v>
      </c>
      <c r="F2217" s="14">
        <f>Разбивка_по_щитам!I2222</f>
        <v>0</v>
      </c>
      <c r="G2217" s="14">
        <f>Разбивка_по_щитам!J2222</f>
        <v>0</v>
      </c>
      <c r="H2217" s="14">
        <f>Разбивка_по_щитам!K2222</f>
        <v>0</v>
      </c>
      <c r="I2217" s="14">
        <f>Разбивка_по_щитам!L2222</f>
        <v>0</v>
      </c>
      <c r="J2217" s="14">
        <f>Разбивка_по_щитам!M2222</f>
        <v>0</v>
      </c>
      <c r="K2217" s="14">
        <f>Разбивка_по_щитам!N2222</f>
        <v>0</v>
      </c>
      <c r="L2217" s="14"/>
      <c r="M2217" s="14">
        <f>Разбивка_по_щитам!P2222</f>
        <v>0</v>
      </c>
      <c r="N2217" s="14"/>
    </row>
    <row r="2218" spans="2:14" x14ac:dyDescent="0.2">
      <c r="B2218" s="14">
        <f>Разбивка_по_щитам!B2223</f>
        <v>0</v>
      </c>
      <c r="C2218" s="14">
        <f>Разбивка_по_щитам!C2223</f>
        <v>0</v>
      </c>
      <c r="D2218" s="14">
        <f>Разбивка_по_щитам!F2223</f>
        <v>0</v>
      </c>
      <c r="E2218" s="14">
        <f>Разбивка_по_щитам!H2223</f>
        <v>0</v>
      </c>
      <c r="F2218" s="14">
        <f>Разбивка_по_щитам!I2223</f>
        <v>0</v>
      </c>
      <c r="G2218" s="14">
        <f>Разбивка_по_щитам!J2223</f>
        <v>0</v>
      </c>
      <c r="H2218" s="14">
        <f>Разбивка_по_щитам!K2223</f>
        <v>0</v>
      </c>
      <c r="I2218" s="14">
        <f>Разбивка_по_щитам!L2223</f>
        <v>0</v>
      </c>
      <c r="J2218" s="14">
        <f>Разбивка_по_щитам!M2223</f>
        <v>0</v>
      </c>
      <c r="K2218" s="14">
        <f>Разбивка_по_щитам!N2223</f>
        <v>0</v>
      </c>
      <c r="L2218" s="14"/>
      <c r="M2218" s="14">
        <f>Разбивка_по_щитам!P2223</f>
        <v>0</v>
      </c>
      <c r="N2218" s="14"/>
    </row>
    <row r="2219" spans="2:14" x14ac:dyDescent="0.2">
      <c r="B2219" s="14">
        <f>Разбивка_по_щитам!B2224</f>
        <v>0</v>
      </c>
      <c r="C2219" s="14">
        <f>Разбивка_по_щитам!C2224</f>
        <v>0</v>
      </c>
      <c r="D2219" s="14">
        <f>Разбивка_по_щитам!F2224</f>
        <v>0</v>
      </c>
      <c r="E2219" s="14">
        <f>Разбивка_по_щитам!H2224</f>
        <v>0</v>
      </c>
      <c r="F2219" s="14">
        <f>Разбивка_по_щитам!I2224</f>
        <v>0</v>
      </c>
      <c r="G2219" s="14">
        <f>Разбивка_по_щитам!J2224</f>
        <v>0</v>
      </c>
      <c r="H2219" s="14">
        <f>Разбивка_по_щитам!K2224</f>
        <v>0</v>
      </c>
      <c r="I2219" s="14">
        <f>Разбивка_по_щитам!L2224</f>
        <v>0</v>
      </c>
      <c r="J2219" s="14">
        <f>Разбивка_по_щитам!M2224</f>
        <v>0</v>
      </c>
      <c r="K2219" s="14">
        <f>Разбивка_по_щитам!N2224</f>
        <v>0</v>
      </c>
      <c r="L2219" s="14"/>
      <c r="M2219" s="14">
        <f>Разбивка_по_щитам!P2224</f>
        <v>0</v>
      </c>
      <c r="N2219" s="14"/>
    </row>
    <row r="2220" spans="2:14" x14ac:dyDescent="0.2">
      <c r="B2220" s="14">
        <f>Разбивка_по_щитам!B2225</f>
        <v>0</v>
      </c>
      <c r="C2220" s="14">
        <f>Разбивка_по_щитам!C2225</f>
        <v>0</v>
      </c>
      <c r="D2220" s="14">
        <f>Разбивка_по_щитам!F2225</f>
        <v>0</v>
      </c>
      <c r="E2220" s="14">
        <f>Разбивка_по_щитам!H2225</f>
        <v>0</v>
      </c>
      <c r="F2220" s="14">
        <f>Разбивка_по_щитам!I2225</f>
        <v>0</v>
      </c>
      <c r="G2220" s="14">
        <f>Разбивка_по_щитам!J2225</f>
        <v>0</v>
      </c>
      <c r="H2220" s="14">
        <f>Разбивка_по_щитам!K2225</f>
        <v>0</v>
      </c>
      <c r="I2220" s="14">
        <f>Разбивка_по_щитам!L2225</f>
        <v>0</v>
      </c>
      <c r="J2220" s="14">
        <f>Разбивка_по_щитам!M2225</f>
        <v>0</v>
      </c>
      <c r="K2220" s="14">
        <f>Разбивка_по_щитам!N2225</f>
        <v>0</v>
      </c>
      <c r="L2220" s="14"/>
      <c r="M2220" s="14">
        <f>Разбивка_по_щитам!P2225</f>
        <v>0</v>
      </c>
      <c r="N2220" s="14"/>
    </row>
    <row r="2221" spans="2:14" x14ac:dyDescent="0.2">
      <c r="B2221" s="14">
        <f>Разбивка_по_щитам!B2226</f>
        <v>0</v>
      </c>
      <c r="C2221" s="14">
        <f>Разбивка_по_щитам!C2226</f>
        <v>0</v>
      </c>
      <c r="D2221" s="14">
        <f>Разбивка_по_щитам!F2226</f>
        <v>0</v>
      </c>
      <c r="E2221" s="14">
        <f>Разбивка_по_щитам!H2226</f>
        <v>0</v>
      </c>
      <c r="F2221" s="14">
        <f>Разбивка_по_щитам!I2226</f>
        <v>0</v>
      </c>
      <c r="G2221" s="14">
        <f>Разбивка_по_щитам!J2226</f>
        <v>0</v>
      </c>
      <c r="H2221" s="14">
        <f>Разбивка_по_щитам!K2226</f>
        <v>0</v>
      </c>
      <c r="I2221" s="14">
        <f>Разбивка_по_щитам!L2226</f>
        <v>0</v>
      </c>
      <c r="J2221" s="14">
        <f>Разбивка_по_щитам!M2226</f>
        <v>0</v>
      </c>
      <c r="K2221" s="14">
        <f>Разбивка_по_щитам!N2226</f>
        <v>0</v>
      </c>
      <c r="L2221" s="14"/>
      <c r="M2221" s="14">
        <f>Разбивка_по_щитам!P2226</f>
        <v>0</v>
      </c>
      <c r="N2221" s="14"/>
    </row>
    <row r="2222" spans="2:14" x14ac:dyDescent="0.2">
      <c r="B2222" s="14">
        <f>Разбивка_по_щитам!B2227</f>
        <v>0</v>
      </c>
      <c r="C2222" s="14">
        <f>Разбивка_по_щитам!C2227</f>
        <v>0</v>
      </c>
      <c r="D2222" s="14">
        <f>Разбивка_по_щитам!F2227</f>
        <v>0</v>
      </c>
      <c r="E2222" s="14">
        <f>Разбивка_по_щитам!H2227</f>
        <v>0</v>
      </c>
      <c r="F2222" s="14">
        <f>Разбивка_по_щитам!I2227</f>
        <v>0</v>
      </c>
      <c r="G2222" s="14">
        <f>Разбивка_по_щитам!J2227</f>
        <v>0</v>
      </c>
      <c r="H2222" s="14">
        <f>Разбивка_по_щитам!K2227</f>
        <v>0</v>
      </c>
      <c r="I2222" s="14">
        <f>Разбивка_по_щитам!L2227</f>
        <v>0</v>
      </c>
      <c r="J2222" s="14">
        <f>Разбивка_по_щитам!M2227</f>
        <v>0</v>
      </c>
      <c r="K2222" s="14">
        <f>Разбивка_по_щитам!N2227</f>
        <v>0</v>
      </c>
      <c r="L2222" s="14"/>
      <c r="M2222" s="14">
        <f>Разбивка_по_щитам!P2227</f>
        <v>0</v>
      </c>
      <c r="N2222" s="14"/>
    </row>
    <row r="2223" spans="2:14" x14ac:dyDescent="0.2">
      <c r="B2223" s="14">
        <f>Разбивка_по_щитам!B2228</f>
        <v>0</v>
      </c>
      <c r="C2223" s="14">
        <f>Разбивка_по_щитам!C2228</f>
        <v>0</v>
      </c>
      <c r="D2223" s="14">
        <f>Разбивка_по_щитам!F2228</f>
        <v>0</v>
      </c>
      <c r="E2223" s="14">
        <f>Разбивка_по_щитам!H2228</f>
        <v>0</v>
      </c>
      <c r="F2223" s="14">
        <f>Разбивка_по_щитам!I2228</f>
        <v>0</v>
      </c>
      <c r="G2223" s="14">
        <f>Разбивка_по_щитам!J2228</f>
        <v>0</v>
      </c>
      <c r="H2223" s="14">
        <f>Разбивка_по_щитам!K2228</f>
        <v>0</v>
      </c>
      <c r="I2223" s="14">
        <f>Разбивка_по_щитам!L2228</f>
        <v>0</v>
      </c>
      <c r="J2223" s="14">
        <f>Разбивка_по_щитам!M2228</f>
        <v>0</v>
      </c>
      <c r="K2223" s="14">
        <f>Разбивка_по_щитам!N2228</f>
        <v>0</v>
      </c>
      <c r="L2223" s="14"/>
      <c r="M2223" s="14">
        <f>Разбивка_по_щитам!P2228</f>
        <v>0</v>
      </c>
      <c r="N2223" s="14"/>
    </row>
    <row r="2224" spans="2:14" x14ac:dyDescent="0.2">
      <c r="B2224" s="14">
        <f>Разбивка_по_щитам!B2229</f>
        <v>0</v>
      </c>
      <c r="C2224" s="14">
        <f>Разбивка_по_щитам!C2229</f>
        <v>0</v>
      </c>
      <c r="D2224" s="14">
        <f>Разбивка_по_щитам!F2229</f>
        <v>0</v>
      </c>
      <c r="E2224" s="14">
        <f>Разбивка_по_щитам!H2229</f>
        <v>0</v>
      </c>
      <c r="F2224" s="14">
        <f>Разбивка_по_щитам!I2229</f>
        <v>0</v>
      </c>
      <c r="G2224" s="14">
        <f>Разбивка_по_щитам!J2229</f>
        <v>0</v>
      </c>
      <c r="H2224" s="14">
        <f>Разбивка_по_щитам!K2229</f>
        <v>0</v>
      </c>
      <c r="I2224" s="14">
        <f>Разбивка_по_щитам!L2229</f>
        <v>0</v>
      </c>
      <c r="J2224" s="14">
        <f>Разбивка_по_щитам!M2229</f>
        <v>0</v>
      </c>
      <c r="K2224" s="14">
        <f>Разбивка_по_щитам!N2229</f>
        <v>0</v>
      </c>
      <c r="L2224" s="14"/>
      <c r="M2224" s="14">
        <f>Разбивка_по_щитам!P2229</f>
        <v>0</v>
      </c>
      <c r="N2224" s="14"/>
    </row>
    <row r="2225" spans="2:14" x14ac:dyDescent="0.2">
      <c r="B2225" s="14">
        <f>Разбивка_по_щитам!B2230</f>
        <v>0</v>
      </c>
      <c r="C2225" s="14">
        <f>Разбивка_по_щитам!C2230</f>
        <v>0</v>
      </c>
      <c r="D2225" s="14">
        <f>Разбивка_по_щитам!F2230</f>
        <v>0</v>
      </c>
      <c r="E2225" s="14">
        <f>Разбивка_по_щитам!H2230</f>
        <v>0</v>
      </c>
      <c r="F2225" s="14">
        <f>Разбивка_по_щитам!I2230</f>
        <v>0</v>
      </c>
      <c r="G2225" s="14">
        <f>Разбивка_по_щитам!J2230</f>
        <v>0</v>
      </c>
      <c r="H2225" s="14">
        <f>Разбивка_по_щитам!K2230</f>
        <v>0</v>
      </c>
      <c r="I2225" s="14">
        <f>Разбивка_по_щитам!L2230</f>
        <v>0</v>
      </c>
      <c r="J2225" s="14">
        <f>Разбивка_по_щитам!M2230</f>
        <v>0</v>
      </c>
      <c r="K2225" s="14">
        <f>Разбивка_по_щитам!N2230</f>
        <v>0</v>
      </c>
      <c r="L2225" s="14"/>
      <c r="M2225" s="14">
        <f>Разбивка_по_щитам!P2230</f>
        <v>0</v>
      </c>
      <c r="N2225" s="14"/>
    </row>
    <row r="2226" spans="2:14" x14ac:dyDescent="0.2">
      <c r="B2226" s="14">
        <f>Разбивка_по_щитам!B2231</f>
        <v>0</v>
      </c>
      <c r="C2226" s="14">
        <f>Разбивка_по_щитам!C2231</f>
        <v>0</v>
      </c>
      <c r="D2226" s="14">
        <f>Разбивка_по_щитам!F2231</f>
        <v>0</v>
      </c>
      <c r="E2226" s="14">
        <f>Разбивка_по_щитам!H2231</f>
        <v>0</v>
      </c>
      <c r="F2226" s="14">
        <f>Разбивка_по_щитам!I2231</f>
        <v>0</v>
      </c>
      <c r="G2226" s="14">
        <f>Разбивка_по_щитам!J2231</f>
        <v>0</v>
      </c>
      <c r="H2226" s="14">
        <f>Разбивка_по_щитам!K2231</f>
        <v>0</v>
      </c>
      <c r="I2226" s="14">
        <f>Разбивка_по_щитам!L2231</f>
        <v>0</v>
      </c>
      <c r="J2226" s="14">
        <f>Разбивка_по_щитам!M2231</f>
        <v>0</v>
      </c>
      <c r="K2226" s="14">
        <f>Разбивка_по_щитам!N2231</f>
        <v>0</v>
      </c>
      <c r="L2226" s="14"/>
      <c r="M2226" s="14">
        <f>Разбивка_по_щитам!P2231</f>
        <v>0</v>
      </c>
      <c r="N2226" s="14"/>
    </row>
    <row r="2227" spans="2:14" x14ac:dyDescent="0.2">
      <c r="B2227" s="14">
        <f>Разбивка_по_щитам!B2232</f>
        <v>0</v>
      </c>
      <c r="C2227" s="14">
        <f>Разбивка_по_щитам!C2232</f>
        <v>0</v>
      </c>
      <c r="D2227" s="14">
        <f>Разбивка_по_щитам!F2232</f>
        <v>0</v>
      </c>
      <c r="E2227" s="14">
        <f>Разбивка_по_щитам!H2232</f>
        <v>0</v>
      </c>
      <c r="F2227" s="14">
        <f>Разбивка_по_щитам!I2232</f>
        <v>0</v>
      </c>
      <c r="G2227" s="14">
        <f>Разбивка_по_щитам!J2232</f>
        <v>0</v>
      </c>
      <c r="H2227" s="14">
        <f>Разбивка_по_щитам!K2232</f>
        <v>0</v>
      </c>
      <c r="I2227" s="14">
        <f>Разбивка_по_щитам!L2232</f>
        <v>0</v>
      </c>
      <c r="J2227" s="14">
        <f>Разбивка_по_щитам!M2232</f>
        <v>0</v>
      </c>
      <c r="K2227" s="14">
        <f>Разбивка_по_щитам!N2232</f>
        <v>0</v>
      </c>
      <c r="L2227" s="14"/>
      <c r="M2227" s="14">
        <f>Разбивка_по_щитам!P2232</f>
        <v>0</v>
      </c>
      <c r="N2227" s="14"/>
    </row>
    <row r="2228" spans="2:14" x14ac:dyDescent="0.2">
      <c r="B2228" s="14">
        <f>Разбивка_по_щитам!B2233</f>
        <v>0</v>
      </c>
      <c r="C2228" s="14">
        <f>Разбивка_по_щитам!C2233</f>
        <v>0</v>
      </c>
      <c r="D2228" s="14">
        <f>Разбивка_по_щитам!F2233</f>
        <v>0</v>
      </c>
      <c r="E2228" s="14">
        <f>Разбивка_по_щитам!H2233</f>
        <v>0</v>
      </c>
      <c r="F2228" s="14">
        <f>Разбивка_по_щитам!I2233</f>
        <v>0</v>
      </c>
      <c r="G2228" s="14">
        <f>Разбивка_по_щитам!J2233</f>
        <v>0</v>
      </c>
      <c r="H2228" s="14">
        <f>Разбивка_по_щитам!K2233</f>
        <v>0</v>
      </c>
      <c r="I2228" s="14">
        <f>Разбивка_по_щитам!L2233</f>
        <v>0</v>
      </c>
      <c r="J2228" s="14">
        <f>Разбивка_по_щитам!M2233</f>
        <v>0</v>
      </c>
      <c r="K2228" s="14">
        <f>Разбивка_по_щитам!N2233</f>
        <v>0</v>
      </c>
      <c r="L2228" s="14"/>
      <c r="M2228" s="14">
        <f>Разбивка_по_щитам!P2233</f>
        <v>0</v>
      </c>
      <c r="N2228" s="14"/>
    </row>
    <row r="2229" spans="2:14" x14ac:dyDescent="0.2">
      <c r="B2229" s="14">
        <f>Разбивка_по_щитам!B2234</f>
        <v>0</v>
      </c>
      <c r="C2229" s="14">
        <f>Разбивка_по_щитам!C2234</f>
        <v>0</v>
      </c>
      <c r="D2229" s="14">
        <f>Разбивка_по_щитам!F2234</f>
        <v>0</v>
      </c>
      <c r="E2229" s="14">
        <f>Разбивка_по_щитам!H2234</f>
        <v>0</v>
      </c>
      <c r="F2229" s="14">
        <f>Разбивка_по_щитам!I2234</f>
        <v>0</v>
      </c>
      <c r="G2229" s="14">
        <f>Разбивка_по_щитам!J2234</f>
        <v>0</v>
      </c>
      <c r="H2229" s="14">
        <f>Разбивка_по_щитам!K2234</f>
        <v>0</v>
      </c>
      <c r="I2229" s="14">
        <f>Разбивка_по_щитам!L2234</f>
        <v>0</v>
      </c>
      <c r="J2229" s="14">
        <f>Разбивка_по_щитам!M2234</f>
        <v>0</v>
      </c>
      <c r="K2229" s="14">
        <f>Разбивка_по_щитам!N2234</f>
        <v>0</v>
      </c>
      <c r="L2229" s="14"/>
      <c r="M2229" s="14">
        <f>Разбивка_по_щитам!P2234</f>
        <v>0</v>
      </c>
      <c r="N2229" s="14"/>
    </row>
    <row r="2230" spans="2:14" x14ac:dyDescent="0.2">
      <c r="B2230" s="14">
        <f>Разбивка_по_щитам!B2235</f>
        <v>0</v>
      </c>
      <c r="C2230" s="14">
        <f>Разбивка_по_щитам!C2235</f>
        <v>0</v>
      </c>
      <c r="D2230" s="14">
        <f>Разбивка_по_щитам!F2235</f>
        <v>0</v>
      </c>
      <c r="E2230" s="14">
        <f>Разбивка_по_щитам!H2235</f>
        <v>0</v>
      </c>
      <c r="F2230" s="14">
        <f>Разбивка_по_щитам!I2235</f>
        <v>0</v>
      </c>
      <c r="G2230" s="14">
        <f>Разбивка_по_щитам!J2235</f>
        <v>0</v>
      </c>
      <c r="H2230" s="14">
        <f>Разбивка_по_щитам!K2235</f>
        <v>0</v>
      </c>
      <c r="I2230" s="14">
        <f>Разбивка_по_щитам!L2235</f>
        <v>0</v>
      </c>
      <c r="J2230" s="14">
        <f>Разбивка_по_щитам!M2235</f>
        <v>0</v>
      </c>
      <c r="K2230" s="14">
        <f>Разбивка_по_щитам!N2235</f>
        <v>0</v>
      </c>
      <c r="L2230" s="14"/>
      <c r="M2230" s="14">
        <f>Разбивка_по_щитам!P2235</f>
        <v>0</v>
      </c>
      <c r="N2230" s="14"/>
    </row>
    <row r="2231" spans="2:14" x14ac:dyDescent="0.2">
      <c r="B2231" s="14">
        <f>Разбивка_по_щитам!B2236</f>
        <v>0</v>
      </c>
      <c r="C2231" s="14">
        <f>Разбивка_по_щитам!C2236</f>
        <v>0</v>
      </c>
      <c r="D2231" s="14">
        <f>Разбивка_по_щитам!F2236</f>
        <v>0</v>
      </c>
      <c r="E2231" s="14">
        <f>Разбивка_по_щитам!H2236</f>
        <v>0</v>
      </c>
      <c r="F2231" s="14">
        <f>Разбивка_по_щитам!I2236</f>
        <v>0</v>
      </c>
      <c r="G2231" s="14">
        <f>Разбивка_по_щитам!J2236</f>
        <v>0</v>
      </c>
      <c r="H2231" s="14">
        <f>Разбивка_по_щитам!K2236</f>
        <v>0</v>
      </c>
      <c r="I2231" s="14">
        <f>Разбивка_по_щитам!L2236</f>
        <v>0</v>
      </c>
      <c r="J2231" s="14">
        <f>Разбивка_по_щитам!M2236</f>
        <v>0</v>
      </c>
      <c r="K2231" s="14">
        <f>Разбивка_по_щитам!N2236</f>
        <v>0</v>
      </c>
      <c r="L2231" s="14"/>
      <c r="M2231" s="14">
        <f>Разбивка_по_щитам!P2236</f>
        <v>0</v>
      </c>
      <c r="N2231" s="14"/>
    </row>
    <row r="2232" spans="2:14" x14ac:dyDescent="0.2">
      <c r="B2232" s="14">
        <f>Разбивка_по_щитам!B2237</f>
        <v>0</v>
      </c>
      <c r="C2232" s="14">
        <f>Разбивка_по_щитам!C2237</f>
        <v>0</v>
      </c>
      <c r="D2232" s="14">
        <f>Разбивка_по_щитам!F2237</f>
        <v>0</v>
      </c>
      <c r="E2232" s="14">
        <f>Разбивка_по_щитам!H2237</f>
        <v>0</v>
      </c>
      <c r="F2232" s="14">
        <f>Разбивка_по_щитам!I2237</f>
        <v>0</v>
      </c>
      <c r="G2232" s="14">
        <f>Разбивка_по_щитам!J2237</f>
        <v>0</v>
      </c>
      <c r="H2232" s="14">
        <f>Разбивка_по_щитам!K2237</f>
        <v>0</v>
      </c>
      <c r="I2232" s="14">
        <f>Разбивка_по_щитам!L2237</f>
        <v>0</v>
      </c>
      <c r="J2232" s="14">
        <f>Разбивка_по_щитам!M2237</f>
        <v>0</v>
      </c>
      <c r="K2232" s="14">
        <f>Разбивка_по_щитам!N2237</f>
        <v>0</v>
      </c>
      <c r="L2232" s="14"/>
      <c r="M2232" s="14">
        <f>Разбивка_по_щитам!P2237</f>
        <v>0</v>
      </c>
      <c r="N2232" s="14"/>
    </row>
    <row r="2233" spans="2:14" x14ac:dyDescent="0.2">
      <c r="B2233" s="14">
        <f>Разбивка_по_щитам!B2238</f>
        <v>0</v>
      </c>
      <c r="C2233" s="14">
        <f>Разбивка_по_щитам!C2238</f>
        <v>0</v>
      </c>
      <c r="D2233" s="14">
        <f>Разбивка_по_щитам!F2238</f>
        <v>0</v>
      </c>
      <c r="E2233" s="14">
        <f>Разбивка_по_щитам!H2238</f>
        <v>0</v>
      </c>
      <c r="F2233" s="14">
        <f>Разбивка_по_щитам!I2238</f>
        <v>0</v>
      </c>
      <c r="G2233" s="14">
        <f>Разбивка_по_щитам!J2238</f>
        <v>0</v>
      </c>
      <c r="H2233" s="14">
        <f>Разбивка_по_щитам!K2238</f>
        <v>0</v>
      </c>
      <c r="I2233" s="14">
        <f>Разбивка_по_щитам!L2238</f>
        <v>0</v>
      </c>
      <c r="J2233" s="14">
        <f>Разбивка_по_щитам!M2238</f>
        <v>0</v>
      </c>
      <c r="K2233" s="14">
        <f>Разбивка_по_щитам!N2238</f>
        <v>0</v>
      </c>
      <c r="L2233" s="14"/>
      <c r="M2233" s="14">
        <f>Разбивка_по_щитам!P2238</f>
        <v>0</v>
      </c>
      <c r="N2233" s="14"/>
    </row>
    <row r="2234" spans="2:14" x14ac:dyDescent="0.2">
      <c r="B2234" s="14">
        <f>Разбивка_по_щитам!B2239</f>
        <v>0</v>
      </c>
      <c r="C2234" s="14">
        <f>Разбивка_по_щитам!C2239</f>
        <v>0</v>
      </c>
      <c r="D2234" s="14">
        <f>Разбивка_по_щитам!F2239</f>
        <v>0</v>
      </c>
      <c r="E2234" s="14">
        <f>Разбивка_по_щитам!H2239</f>
        <v>0</v>
      </c>
      <c r="F2234" s="14">
        <f>Разбивка_по_щитам!I2239</f>
        <v>0</v>
      </c>
      <c r="G2234" s="14">
        <f>Разбивка_по_щитам!J2239</f>
        <v>0</v>
      </c>
      <c r="H2234" s="14">
        <f>Разбивка_по_щитам!K2239</f>
        <v>0</v>
      </c>
      <c r="I2234" s="14">
        <f>Разбивка_по_щитам!L2239</f>
        <v>0</v>
      </c>
      <c r="J2234" s="14">
        <f>Разбивка_по_щитам!M2239</f>
        <v>0</v>
      </c>
      <c r="K2234" s="14">
        <f>Разбивка_по_щитам!N2239</f>
        <v>0</v>
      </c>
      <c r="L2234" s="14"/>
      <c r="M2234" s="14">
        <f>Разбивка_по_щитам!P2239</f>
        <v>0</v>
      </c>
      <c r="N2234" s="14"/>
    </row>
    <row r="2235" spans="2:14" x14ac:dyDescent="0.2">
      <c r="B2235" s="14">
        <f>Разбивка_по_щитам!B2240</f>
        <v>0</v>
      </c>
      <c r="C2235" s="14">
        <f>Разбивка_по_щитам!C2240</f>
        <v>0</v>
      </c>
      <c r="D2235" s="14">
        <f>Разбивка_по_щитам!F2240</f>
        <v>0</v>
      </c>
      <c r="E2235" s="14">
        <f>Разбивка_по_щитам!H2240</f>
        <v>0</v>
      </c>
      <c r="F2235" s="14">
        <f>Разбивка_по_щитам!I2240</f>
        <v>0</v>
      </c>
      <c r="G2235" s="14">
        <f>Разбивка_по_щитам!J2240</f>
        <v>0</v>
      </c>
      <c r="H2235" s="14">
        <f>Разбивка_по_щитам!K2240</f>
        <v>0</v>
      </c>
      <c r="I2235" s="14">
        <f>Разбивка_по_щитам!L2240</f>
        <v>0</v>
      </c>
      <c r="J2235" s="14">
        <f>Разбивка_по_щитам!M2240</f>
        <v>0</v>
      </c>
      <c r="K2235" s="14">
        <f>Разбивка_по_щитам!N2240</f>
        <v>0</v>
      </c>
      <c r="L2235" s="14"/>
      <c r="M2235" s="14">
        <f>Разбивка_по_щитам!P2240</f>
        <v>0</v>
      </c>
      <c r="N2235" s="14"/>
    </row>
    <row r="2236" spans="2:14" x14ac:dyDescent="0.2">
      <c r="B2236" s="14">
        <f>Разбивка_по_щитам!B2241</f>
        <v>0</v>
      </c>
      <c r="C2236" s="14">
        <f>Разбивка_по_щитам!C2241</f>
        <v>0</v>
      </c>
      <c r="D2236" s="14">
        <f>Разбивка_по_щитам!F2241</f>
        <v>0</v>
      </c>
      <c r="E2236" s="14">
        <f>Разбивка_по_щитам!H2241</f>
        <v>0</v>
      </c>
      <c r="F2236" s="14">
        <f>Разбивка_по_щитам!I2241</f>
        <v>0</v>
      </c>
      <c r="G2236" s="14">
        <f>Разбивка_по_щитам!J2241</f>
        <v>0</v>
      </c>
      <c r="H2236" s="14">
        <f>Разбивка_по_щитам!K2241</f>
        <v>0</v>
      </c>
      <c r="I2236" s="14">
        <f>Разбивка_по_щитам!L2241</f>
        <v>0</v>
      </c>
      <c r="J2236" s="14">
        <f>Разбивка_по_щитам!M2241</f>
        <v>0</v>
      </c>
      <c r="K2236" s="14">
        <f>Разбивка_по_щитам!N2241</f>
        <v>0</v>
      </c>
      <c r="L2236" s="14"/>
      <c r="M2236" s="14">
        <f>Разбивка_по_щитам!P2241</f>
        <v>0</v>
      </c>
      <c r="N2236" s="14"/>
    </row>
    <row r="2237" spans="2:14" x14ac:dyDescent="0.2">
      <c r="B2237" s="14">
        <f>Разбивка_по_щитам!B2242</f>
        <v>0</v>
      </c>
      <c r="C2237" s="14">
        <f>Разбивка_по_щитам!C2242</f>
        <v>0</v>
      </c>
      <c r="D2237" s="14">
        <f>Разбивка_по_щитам!F2242</f>
        <v>0</v>
      </c>
      <c r="E2237" s="14">
        <f>Разбивка_по_щитам!H2242</f>
        <v>0</v>
      </c>
      <c r="F2237" s="14">
        <f>Разбивка_по_щитам!I2242</f>
        <v>0</v>
      </c>
      <c r="G2237" s="14">
        <f>Разбивка_по_щитам!J2242</f>
        <v>0</v>
      </c>
      <c r="H2237" s="14">
        <f>Разбивка_по_щитам!K2242</f>
        <v>0</v>
      </c>
      <c r="I2237" s="14">
        <f>Разбивка_по_щитам!L2242</f>
        <v>0</v>
      </c>
      <c r="J2237" s="14">
        <f>Разбивка_по_щитам!M2242</f>
        <v>0</v>
      </c>
      <c r="K2237" s="14">
        <f>Разбивка_по_щитам!N2242</f>
        <v>0</v>
      </c>
      <c r="L2237" s="14"/>
      <c r="M2237" s="14">
        <f>Разбивка_по_щитам!P2242</f>
        <v>0</v>
      </c>
      <c r="N2237" s="14"/>
    </row>
    <row r="2238" spans="2:14" x14ac:dyDescent="0.2">
      <c r="B2238" s="14">
        <f>Разбивка_по_щитам!B2243</f>
        <v>0</v>
      </c>
      <c r="C2238" s="14">
        <f>Разбивка_по_щитам!C2243</f>
        <v>0</v>
      </c>
      <c r="D2238" s="14">
        <f>Разбивка_по_щитам!F2243</f>
        <v>0</v>
      </c>
      <c r="E2238" s="14">
        <f>Разбивка_по_щитам!H2243</f>
        <v>0</v>
      </c>
      <c r="F2238" s="14">
        <f>Разбивка_по_щитам!I2243</f>
        <v>0</v>
      </c>
      <c r="G2238" s="14">
        <f>Разбивка_по_щитам!J2243</f>
        <v>0</v>
      </c>
      <c r="H2238" s="14">
        <f>Разбивка_по_щитам!K2243</f>
        <v>0</v>
      </c>
      <c r="I2238" s="14">
        <f>Разбивка_по_щитам!L2243</f>
        <v>0</v>
      </c>
      <c r="J2238" s="14">
        <f>Разбивка_по_щитам!M2243</f>
        <v>0</v>
      </c>
      <c r="K2238" s="14">
        <f>Разбивка_по_щитам!N2243</f>
        <v>0</v>
      </c>
      <c r="L2238" s="14"/>
      <c r="M2238" s="14">
        <f>Разбивка_по_щитам!P2243</f>
        <v>0</v>
      </c>
      <c r="N2238" s="14"/>
    </row>
    <row r="2239" spans="2:14" x14ac:dyDescent="0.2">
      <c r="B2239" s="14">
        <f>Разбивка_по_щитам!B2244</f>
        <v>0</v>
      </c>
      <c r="C2239" s="14">
        <f>Разбивка_по_щитам!C2244</f>
        <v>0</v>
      </c>
      <c r="D2239" s="14">
        <f>Разбивка_по_щитам!F2244</f>
        <v>0</v>
      </c>
      <c r="E2239" s="14">
        <f>Разбивка_по_щитам!H2244</f>
        <v>0</v>
      </c>
      <c r="F2239" s="14">
        <f>Разбивка_по_щитам!I2244</f>
        <v>0</v>
      </c>
      <c r="G2239" s="14">
        <f>Разбивка_по_щитам!J2244</f>
        <v>0</v>
      </c>
      <c r="H2239" s="14">
        <f>Разбивка_по_щитам!K2244</f>
        <v>0</v>
      </c>
      <c r="I2239" s="14">
        <f>Разбивка_по_щитам!L2244</f>
        <v>0</v>
      </c>
      <c r="J2239" s="14">
        <f>Разбивка_по_щитам!M2244</f>
        <v>0</v>
      </c>
      <c r="K2239" s="14">
        <f>Разбивка_по_щитам!N2244</f>
        <v>0</v>
      </c>
      <c r="L2239" s="14"/>
      <c r="M2239" s="14">
        <f>Разбивка_по_щитам!P2244</f>
        <v>0</v>
      </c>
      <c r="N2239" s="14"/>
    </row>
    <row r="2240" spans="2:14" x14ac:dyDescent="0.2">
      <c r="B2240" s="14">
        <f>Разбивка_по_щитам!B2245</f>
        <v>0</v>
      </c>
      <c r="C2240" s="14">
        <f>Разбивка_по_щитам!C2245</f>
        <v>0</v>
      </c>
      <c r="D2240" s="14">
        <f>Разбивка_по_щитам!F2245</f>
        <v>0</v>
      </c>
      <c r="E2240" s="14">
        <f>Разбивка_по_щитам!H2245</f>
        <v>0</v>
      </c>
      <c r="F2240" s="14">
        <f>Разбивка_по_щитам!I2245</f>
        <v>0</v>
      </c>
      <c r="G2240" s="14">
        <f>Разбивка_по_щитам!J2245</f>
        <v>0</v>
      </c>
      <c r="H2240" s="14">
        <f>Разбивка_по_щитам!K2245</f>
        <v>0</v>
      </c>
      <c r="I2240" s="14">
        <f>Разбивка_по_щитам!L2245</f>
        <v>0</v>
      </c>
      <c r="J2240" s="14">
        <f>Разбивка_по_щитам!M2245</f>
        <v>0</v>
      </c>
      <c r="K2240" s="14">
        <f>Разбивка_по_щитам!N2245</f>
        <v>0</v>
      </c>
      <c r="L2240" s="14"/>
      <c r="M2240" s="14">
        <f>Разбивка_по_щитам!P2245</f>
        <v>0</v>
      </c>
      <c r="N2240" s="14"/>
    </row>
    <row r="2241" spans="2:14" x14ac:dyDescent="0.2">
      <c r="B2241" s="14">
        <f>Разбивка_по_щитам!B2246</f>
        <v>0</v>
      </c>
      <c r="C2241" s="14">
        <f>Разбивка_по_щитам!C2246</f>
        <v>0</v>
      </c>
      <c r="D2241" s="14">
        <f>Разбивка_по_щитам!F2246</f>
        <v>0</v>
      </c>
      <c r="E2241" s="14">
        <f>Разбивка_по_щитам!H2246</f>
        <v>0</v>
      </c>
      <c r="F2241" s="14">
        <f>Разбивка_по_щитам!I2246</f>
        <v>0</v>
      </c>
      <c r="G2241" s="14">
        <f>Разбивка_по_щитам!J2246</f>
        <v>0</v>
      </c>
      <c r="H2241" s="14">
        <f>Разбивка_по_щитам!K2246</f>
        <v>0</v>
      </c>
      <c r="I2241" s="14">
        <f>Разбивка_по_щитам!L2246</f>
        <v>0</v>
      </c>
      <c r="J2241" s="14">
        <f>Разбивка_по_щитам!M2246</f>
        <v>0</v>
      </c>
      <c r="K2241" s="14">
        <f>Разбивка_по_щитам!N2246</f>
        <v>0</v>
      </c>
      <c r="L2241" s="14"/>
      <c r="M2241" s="14">
        <f>Разбивка_по_щитам!P2246</f>
        <v>0</v>
      </c>
      <c r="N2241" s="14"/>
    </row>
    <row r="2242" spans="2:14" x14ac:dyDescent="0.2">
      <c r="B2242" s="14">
        <f>Разбивка_по_щитам!B2247</f>
        <v>0</v>
      </c>
      <c r="C2242" s="14">
        <f>Разбивка_по_щитам!C2247</f>
        <v>0</v>
      </c>
      <c r="D2242" s="14">
        <f>Разбивка_по_щитам!F2247</f>
        <v>0</v>
      </c>
      <c r="E2242" s="14">
        <f>Разбивка_по_щитам!H2247</f>
        <v>0</v>
      </c>
      <c r="F2242" s="14">
        <f>Разбивка_по_щитам!I2247</f>
        <v>0</v>
      </c>
      <c r="G2242" s="14">
        <f>Разбивка_по_щитам!J2247</f>
        <v>0</v>
      </c>
      <c r="H2242" s="14">
        <f>Разбивка_по_щитам!K2247</f>
        <v>0</v>
      </c>
      <c r="I2242" s="14">
        <f>Разбивка_по_щитам!L2247</f>
        <v>0</v>
      </c>
      <c r="J2242" s="14">
        <f>Разбивка_по_щитам!M2247</f>
        <v>0</v>
      </c>
      <c r="K2242" s="14">
        <f>Разбивка_по_щитам!N2247</f>
        <v>0</v>
      </c>
      <c r="L2242" s="14"/>
      <c r="M2242" s="14">
        <f>Разбивка_по_щитам!P2247</f>
        <v>0</v>
      </c>
      <c r="N2242" s="14"/>
    </row>
    <row r="2243" spans="2:14" x14ac:dyDescent="0.2">
      <c r="B2243" s="14">
        <f>Разбивка_по_щитам!B2248</f>
        <v>0</v>
      </c>
      <c r="C2243" s="14">
        <f>Разбивка_по_щитам!C2248</f>
        <v>0</v>
      </c>
      <c r="D2243" s="14">
        <f>Разбивка_по_щитам!F2248</f>
        <v>0</v>
      </c>
      <c r="E2243" s="14">
        <f>Разбивка_по_щитам!H2248</f>
        <v>0</v>
      </c>
      <c r="F2243" s="14">
        <f>Разбивка_по_щитам!I2248</f>
        <v>0</v>
      </c>
      <c r="G2243" s="14">
        <f>Разбивка_по_щитам!J2248</f>
        <v>0</v>
      </c>
      <c r="H2243" s="14">
        <f>Разбивка_по_щитам!K2248</f>
        <v>0</v>
      </c>
      <c r="I2243" s="14">
        <f>Разбивка_по_щитам!L2248</f>
        <v>0</v>
      </c>
      <c r="J2243" s="14">
        <f>Разбивка_по_щитам!M2248</f>
        <v>0</v>
      </c>
      <c r="K2243" s="14">
        <f>Разбивка_по_щитам!N2248</f>
        <v>0</v>
      </c>
      <c r="L2243" s="14"/>
      <c r="M2243" s="14">
        <f>Разбивка_по_щитам!P2248</f>
        <v>0</v>
      </c>
      <c r="N2243" s="14"/>
    </row>
    <row r="2244" spans="2:14" x14ac:dyDescent="0.2">
      <c r="B2244" s="14">
        <f>Разбивка_по_щитам!B2249</f>
        <v>0</v>
      </c>
      <c r="C2244" s="14">
        <f>Разбивка_по_щитам!C2249</f>
        <v>0</v>
      </c>
      <c r="D2244" s="14">
        <f>Разбивка_по_щитам!F2249</f>
        <v>0</v>
      </c>
      <c r="E2244" s="14">
        <f>Разбивка_по_щитам!H2249</f>
        <v>0</v>
      </c>
      <c r="F2244" s="14">
        <f>Разбивка_по_щитам!I2249</f>
        <v>0</v>
      </c>
      <c r="G2244" s="14">
        <f>Разбивка_по_щитам!J2249</f>
        <v>0</v>
      </c>
      <c r="H2244" s="14">
        <f>Разбивка_по_щитам!K2249</f>
        <v>0</v>
      </c>
      <c r="I2244" s="14">
        <f>Разбивка_по_щитам!L2249</f>
        <v>0</v>
      </c>
      <c r="J2244" s="14">
        <f>Разбивка_по_щитам!M2249</f>
        <v>0</v>
      </c>
      <c r="K2244" s="14">
        <f>Разбивка_по_щитам!N2249</f>
        <v>0</v>
      </c>
      <c r="L2244" s="14"/>
      <c r="M2244" s="14">
        <f>Разбивка_по_щитам!P2249</f>
        <v>0</v>
      </c>
      <c r="N2244" s="14"/>
    </row>
    <row r="2245" spans="2:14" x14ac:dyDescent="0.2">
      <c r="B2245" s="14">
        <f>Разбивка_по_щитам!B2250</f>
        <v>0</v>
      </c>
      <c r="C2245" s="14">
        <f>Разбивка_по_щитам!C2250</f>
        <v>0</v>
      </c>
      <c r="D2245" s="14">
        <f>Разбивка_по_щитам!F2250</f>
        <v>0</v>
      </c>
      <c r="E2245" s="14">
        <f>Разбивка_по_щитам!H2250</f>
        <v>0</v>
      </c>
      <c r="F2245" s="14">
        <f>Разбивка_по_щитам!I2250</f>
        <v>0</v>
      </c>
      <c r="G2245" s="14">
        <f>Разбивка_по_щитам!J2250</f>
        <v>0</v>
      </c>
      <c r="H2245" s="14">
        <f>Разбивка_по_щитам!K2250</f>
        <v>0</v>
      </c>
      <c r="I2245" s="14">
        <f>Разбивка_по_щитам!L2250</f>
        <v>0</v>
      </c>
      <c r="J2245" s="14">
        <f>Разбивка_по_щитам!M2250</f>
        <v>0</v>
      </c>
      <c r="K2245" s="14">
        <f>Разбивка_по_щитам!N2250</f>
        <v>0</v>
      </c>
      <c r="L2245" s="14"/>
      <c r="M2245" s="14">
        <f>Разбивка_по_щитам!P2250</f>
        <v>0</v>
      </c>
      <c r="N2245" s="14"/>
    </row>
    <row r="2246" spans="2:14" x14ac:dyDescent="0.2">
      <c r="B2246" s="14">
        <f>Разбивка_по_щитам!B2251</f>
        <v>0</v>
      </c>
      <c r="C2246" s="14">
        <f>Разбивка_по_щитам!C2251</f>
        <v>0</v>
      </c>
      <c r="D2246" s="14">
        <f>Разбивка_по_щитам!F2251</f>
        <v>0</v>
      </c>
      <c r="E2246" s="14">
        <f>Разбивка_по_щитам!H2251</f>
        <v>0</v>
      </c>
      <c r="F2246" s="14">
        <f>Разбивка_по_щитам!I2251</f>
        <v>0</v>
      </c>
      <c r="G2246" s="14">
        <f>Разбивка_по_щитам!J2251</f>
        <v>0</v>
      </c>
      <c r="H2246" s="14">
        <f>Разбивка_по_щитам!K2251</f>
        <v>0</v>
      </c>
      <c r="I2246" s="14">
        <f>Разбивка_по_щитам!L2251</f>
        <v>0</v>
      </c>
      <c r="J2246" s="14">
        <f>Разбивка_по_щитам!M2251</f>
        <v>0</v>
      </c>
      <c r="K2246" s="14">
        <f>Разбивка_по_щитам!N2251</f>
        <v>0</v>
      </c>
      <c r="L2246" s="14"/>
      <c r="M2246" s="14">
        <f>Разбивка_по_щитам!P2251</f>
        <v>0</v>
      </c>
      <c r="N2246" s="14"/>
    </row>
    <row r="2247" spans="2:14" x14ac:dyDescent="0.2">
      <c r="B2247" s="14">
        <f>Разбивка_по_щитам!B2252</f>
        <v>0</v>
      </c>
      <c r="C2247" s="14">
        <f>Разбивка_по_щитам!C2252</f>
        <v>0</v>
      </c>
      <c r="D2247" s="14">
        <f>Разбивка_по_щитам!F2252</f>
        <v>0</v>
      </c>
      <c r="E2247" s="14">
        <f>Разбивка_по_щитам!H2252</f>
        <v>0</v>
      </c>
      <c r="F2247" s="14">
        <f>Разбивка_по_щитам!I2252</f>
        <v>0</v>
      </c>
      <c r="G2247" s="14">
        <f>Разбивка_по_щитам!J2252</f>
        <v>0</v>
      </c>
      <c r="H2247" s="14">
        <f>Разбивка_по_щитам!K2252</f>
        <v>0</v>
      </c>
      <c r="I2247" s="14">
        <f>Разбивка_по_щитам!L2252</f>
        <v>0</v>
      </c>
      <c r="J2247" s="14">
        <f>Разбивка_по_щитам!M2252</f>
        <v>0</v>
      </c>
      <c r="K2247" s="14">
        <f>Разбивка_по_щитам!N2252</f>
        <v>0</v>
      </c>
      <c r="L2247" s="14"/>
      <c r="M2247" s="14">
        <f>Разбивка_по_щитам!P2252</f>
        <v>0</v>
      </c>
      <c r="N2247" s="14"/>
    </row>
    <row r="2248" spans="2:14" x14ac:dyDescent="0.2">
      <c r="B2248" s="14">
        <f>Разбивка_по_щитам!B2253</f>
        <v>0</v>
      </c>
      <c r="C2248" s="14">
        <f>Разбивка_по_щитам!C2253</f>
        <v>0</v>
      </c>
      <c r="D2248" s="14">
        <f>Разбивка_по_щитам!F2253</f>
        <v>0</v>
      </c>
      <c r="E2248" s="14">
        <f>Разбивка_по_щитам!H2253</f>
        <v>0</v>
      </c>
      <c r="F2248" s="14">
        <f>Разбивка_по_щитам!I2253</f>
        <v>0</v>
      </c>
      <c r="G2248" s="14">
        <f>Разбивка_по_щитам!J2253</f>
        <v>0</v>
      </c>
      <c r="H2248" s="14">
        <f>Разбивка_по_щитам!K2253</f>
        <v>0</v>
      </c>
      <c r="I2248" s="14">
        <f>Разбивка_по_щитам!L2253</f>
        <v>0</v>
      </c>
      <c r="J2248" s="14">
        <f>Разбивка_по_щитам!M2253</f>
        <v>0</v>
      </c>
      <c r="K2248" s="14">
        <f>Разбивка_по_щитам!N2253</f>
        <v>0</v>
      </c>
      <c r="L2248" s="14"/>
      <c r="M2248" s="14">
        <f>Разбивка_по_щитам!P2253</f>
        <v>0</v>
      </c>
      <c r="N2248" s="14"/>
    </row>
    <row r="2249" spans="2:14" x14ac:dyDescent="0.2">
      <c r="B2249" s="14">
        <f>Разбивка_по_щитам!B2254</f>
        <v>0</v>
      </c>
      <c r="C2249" s="14">
        <f>Разбивка_по_щитам!C2254</f>
        <v>0</v>
      </c>
      <c r="D2249" s="14">
        <f>Разбивка_по_щитам!F2254</f>
        <v>0</v>
      </c>
      <c r="E2249" s="14">
        <f>Разбивка_по_щитам!H2254</f>
        <v>0</v>
      </c>
      <c r="F2249" s="14">
        <f>Разбивка_по_щитам!I2254</f>
        <v>0</v>
      </c>
      <c r="G2249" s="14">
        <f>Разбивка_по_щитам!J2254</f>
        <v>0</v>
      </c>
      <c r="H2249" s="14">
        <f>Разбивка_по_щитам!K2254</f>
        <v>0</v>
      </c>
      <c r="I2249" s="14">
        <f>Разбивка_по_щитам!L2254</f>
        <v>0</v>
      </c>
      <c r="J2249" s="14">
        <f>Разбивка_по_щитам!M2254</f>
        <v>0</v>
      </c>
      <c r="K2249" s="14">
        <f>Разбивка_по_щитам!N2254</f>
        <v>0</v>
      </c>
      <c r="L2249" s="14"/>
      <c r="M2249" s="14">
        <f>Разбивка_по_щитам!P2254</f>
        <v>0</v>
      </c>
      <c r="N2249" s="14"/>
    </row>
    <row r="2250" spans="2:14" x14ac:dyDescent="0.2">
      <c r="B2250" s="14">
        <f>Разбивка_по_щитам!B2255</f>
        <v>0</v>
      </c>
      <c r="C2250" s="14">
        <f>Разбивка_по_щитам!C2255</f>
        <v>0</v>
      </c>
      <c r="D2250" s="14">
        <f>Разбивка_по_щитам!F2255</f>
        <v>0</v>
      </c>
      <c r="E2250" s="14">
        <f>Разбивка_по_щитам!H2255</f>
        <v>0</v>
      </c>
      <c r="F2250" s="14">
        <f>Разбивка_по_щитам!I2255</f>
        <v>0</v>
      </c>
      <c r="G2250" s="14">
        <f>Разбивка_по_щитам!J2255</f>
        <v>0</v>
      </c>
      <c r="H2250" s="14">
        <f>Разбивка_по_щитам!K2255</f>
        <v>0</v>
      </c>
      <c r="I2250" s="14">
        <f>Разбивка_по_щитам!L2255</f>
        <v>0</v>
      </c>
      <c r="J2250" s="14">
        <f>Разбивка_по_щитам!M2255</f>
        <v>0</v>
      </c>
      <c r="K2250" s="14">
        <f>Разбивка_по_щитам!N2255</f>
        <v>0</v>
      </c>
      <c r="L2250" s="14"/>
      <c r="M2250" s="14">
        <f>Разбивка_по_щитам!P2255</f>
        <v>0</v>
      </c>
      <c r="N2250" s="14"/>
    </row>
    <row r="2251" spans="2:14" x14ac:dyDescent="0.2">
      <c r="B2251" s="14">
        <f>Разбивка_по_щитам!B2256</f>
        <v>0</v>
      </c>
      <c r="C2251" s="14">
        <f>Разбивка_по_щитам!C2256</f>
        <v>0</v>
      </c>
      <c r="D2251" s="14">
        <f>Разбивка_по_щитам!F2256</f>
        <v>0</v>
      </c>
      <c r="E2251" s="14">
        <f>Разбивка_по_щитам!H2256</f>
        <v>0</v>
      </c>
      <c r="F2251" s="14">
        <f>Разбивка_по_щитам!I2256</f>
        <v>0</v>
      </c>
      <c r="G2251" s="14">
        <f>Разбивка_по_щитам!J2256</f>
        <v>0</v>
      </c>
      <c r="H2251" s="14">
        <f>Разбивка_по_щитам!K2256</f>
        <v>0</v>
      </c>
      <c r="I2251" s="14">
        <f>Разбивка_по_щитам!L2256</f>
        <v>0</v>
      </c>
      <c r="J2251" s="14">
        <f>Разбивка_по_щитам!M2256</f>
        <v>0</v>
      </c>
      <c r="K2251" s="14">
        <f>Разбивка_по_щитам!N2256</f>
        <v>0</v>
      </c>
      <c r="L2251" s="14"/>
      <c r="M2251" s="14">
        <f>Разбивка_по_щитам!P2256</f>
        <v>0</v>
      </c>
      <c r="N2251" s="14"/>
    </row>
    <row r="2252" spans="2:14" x14ac:dyDescent="0.2">
      <c r="B2252" s="14">
        <f>Разбивка_по_щитам!B2257</f>
        <v>0</v>
      </c>
      <c r="C2252" s="14">
        <f>Разбивка_по_щитам!C2257</f>
        <v>0</v>
      </c>
      <c r="D2252" s="14">
        <f>Разбивка_по_щитам!F2257</f>
        <v>0</v>
      </c>
      <c r="E2252" s="14">
        <f>Разбивка_по_щитам!H2257</f>
        <v>0</v>
      </c>
      <c r="F2252" s="14">
        <f>Разбивка_по_щитам!I2257</f>
        <v>0</v>
      </c>
      <c r="G2252" s="14">
        <f>Разбивка_по_щитам!J2257</f>
        <v>0</v>
      </c>
      <c r="H2252" s="14">
        <f>Разбивка_по_щитам!K2257</f>
        <v>0</v>
      </c>
      <c r="I2252" s="14">
        <f>Разбивка_по_щитам!L2257</f>
        <v>0</v>
      </c>
      <c r="J2252" s="14">
        <f>Разбивка_по_щитам!M2257</f>
        <v>0</v>
      </c>
      <c r="K2252" s="14">
        <f>Разбивка_по_щитам!N2257</f>
        <v>0</v>
      </c>
      <c r="L2252" s="14"/>
      <c r="M2252" s="14">
        <f>Разбивка_по_щитам!P2257</f>
        <v>0</v>
      </c>
      <c r="N2252" s="14"/>
    </row>
    <row r="2253" spans="2:14" x14ac:dyDescent="0.2">
      <c r="B2253" s="14">
        <f>Разбивка_по_щитам!B2258</f>
        <v>0</v>
      </c>
      <c r="C2253" s="14">
        <f>Разбивка_по_щитам!C2258</f>
        <v>0</v>
      </c>
      <c r="D2253" s="14">
        <f>Разбивка_по_щитам!F2258</f>
        <v>0</v>
      </c>
      <c r="E2253" s="14">
        <f>Разбивка_по_щитам!H2258</f>
        <v>0</v>
      </c>
      <c r="F2253" s="14">
        <f>Разбивка_по_щитам!I2258</f>
        <v>0</v>
      </c>
      <c r="G2253" s="14">
        <f>Разбивка_по_щитам!J2258</f>
        <v>0</v>
      </c>
      <c r="H2253" s="14">
        <f>Разбивка_по_щитам!K2258</f>
        <v>0</v>
      </c>
      <c r="I2253" s="14">
        <f>Разбивка_по_щитам!L2258</f>
        <v>0</v>
      </c>
      <c r="J2253" s="14">
        <f>Разбивка_по_щитам!M2258</f>
        <v>0</v>
      </c>
      <c r="K2253" s="14">
        <f>Разбивка_по_щитам!N2258</f>
        <v>0</v>
      </c>
      <c r="L2253" s="14"/>
      <c r="M2253" s="14">
        <f>Разбивка_по_щитам!P2258</f>
        <v>0</v>
      </c>
      <c r="N2253" s="14"/>
    </row>
    <row r="2254" spans="2:14" x14ac:dyDescent="0.2">
      <c r="B2254" s="14">
        <f>Разбивка_по_щитам!B2259</f>
        <v>0</v>
      </c>
      <c r="C2254" s="14">
        <f>Разбивка_по_щитам!C2259</f>
        <v>0</v>
      </c>
      <c r="D2254" s="14">
        <f>Разбивка_по_щитам!F2259</f>
        <v>0</v>
      </c>
      <c r="E2254" s="14">
        <f>Разбивка_по_щитам!H2259</f>
        <v>0</v>
      </c>
      <c r="F2254" s="14">
        <f>Разбивка_по_щитам!I2259</f>
        <v>0</v>
      </c>
      <c r="G2254" s="14">
        <f>Разбивка_по_щитам!J2259</f>
        <v>0</v>
      </c>
      <c r="H2254" s="14">
        <f>Разбивка_по_щитам!K2259</f>
        <v>0</v>
      </c>
      <c r="I2254" s="14">
        <f>Разбивка_по_щитам!L2259</f>
        <v>0</v>
      </c>
      <c r="J2254" s="14">
        <f>Разбивка_по_щитам!M2259</f>
        <v>0</v>
      </c>
      <c r="K2254" s="14">
        <f>Разбивка_по_щитам!N2259</f>
        <v>0</v>
      </c>
      <c r="L2254" s="14"/>
      <c r="M2254" s="14">
        <f>Разбивка_по_щитам!P2259</f>
        <v>0</v>
      </c>
      <c r="N2254" s="14"/>
    </row>
    <row r="2255" spans="2:14" x14ac:dyDescent="0.2">
      <c r="B2255" s="14">
        <f>Разбивка_по_щитам!B2260</f>
        <v>0</v>
      </c>
      <c r="C2255" s="14">
        <f>Разбивка_по_щитам!C2260</f>
        <v>0</v>
      </c>
      <c r="D2255" s="14">
        <f>Разбивка_по_щитам!F2260</f>
        <v>0</v>
      </c>
      <c r="E2255" s="14">
        <f>Разбивка_по_щитам!H2260</f>
        <v>0</v>
      </c>
      <c r="F2255" s="14">
        <f>Разбивка_по_щитам!I2260</f>
        <v>0</v>
      </c>
      <c r="G2255" s="14">
        <f>Разбивка_по_щитам!J2260</f>
        <v>0</v>
      </c>
      <c r="H2255" s="14">
        <f>Разбивка_по_щитам!K2260</f>
        <v>0</v>
      </c>
      <c r="I2255" s="14">
        <f>Разбивка_по_щитам!L2260</f>
        <v>0</v>
      </c>
      <c r="J2255" s="14">
        <f>Разбивка_по_щитам!M2260</f>
        <v>0</v>
      </c>
      <c r="K2255" s="14">
        <f>Разбивка_по_щитам!N2260</f>
        <v>0</v>
      </c>
      <c r="L2255" s="14"/>
      <c r="M2255" s="14">
        <f>Разбивка_по_щитам!P2260</f>
        <v>0</v>
      </c>
      <c r="N2255" s="14"/>
    </row>
    <row r="2256" spans="2:14" x14ac:dyDescent="0.2">
      <c r="B2256" s="14">
        <f>Разбивка_по_щитам!B2261</f>
        <v>0</v>
      </c>
      <c r="C2256" s="14">
        <f>Разбивка_по_щитам!C2261</f>
        <v>0</v>
      </c>
      <c r="D2256" s="14">
        <f>Разбивка_по_щитам!F2261</f>
        <v>0</v>
      </c>
      <c r="E2256" s="14">
        <f>Разбивка_по_щитам!H2261</f>
        <v>0</v>
      </c>
      <c r="F2256" s="14">
        <f>Разбивка_по_щитам!I2261</f>
        <v>0</v>
      </c>
      <c r="G2256" s="14">
        <f>Разбивка_по_щитам!J2261</f>
        <v>0</v>
      </c>
      <c r="H2256" s="14">
        <f>Разбивка_по_щитам!K2261</f>
        <v>0</v>
      </c>
      <c r="I2256" s="14">
        <f>Разбивка_по_щитам!L2261</f>
        <v>0</v>
      </c>
      <c r="J2256" s="14">
        <f>Разбивка_по_щитам!M2261</f>
        <v>0</v>
      </c>
      <c r="K2256" s="14">
        <f>Разбивка_по_щитам!N2261</f>
        <v>0</v>
      </c>
      <c r="L2256" s="14"/>
      <c r="M2256" s="14">
        <f>Разбивка_по_щитам!P2261</f>
        <v>0</v>
      </c>
      <c r="N2256" s="14"/>
    </row>
    <row r="2257" spans="2:14" x14ac:dyDescent="0.2">
      <c r="B2257" s="14">
        <f>Разбивка_по_щитам!B2262</f>
        <v>0</v>
      </c>
      <c r="C2257" s="14">
        <f>Разбивка_по_щитам!C2262</f>
        <v>0</v>
      </c>
      <c r="D2257" s="14">
        <f>Разбивка_по_щитам!F2262</f>
        <v>0</v>
      </c>
      <c r="E2257" s="14">
        <f>Разбивка_по_щитам!H2262</f>
        <v>0</v>
      </c>
      <c r="F2257" s="14">
        <f>Разбивка_по_щитам!I2262</f>
        <v>0</v>
      </c>
      <c r="G2257" s="14">
        <f>Разбивка_по_щитам!J2262</f>
        <v>0</v>
      </c>
      <c r="H2257" s="14">
        <f>Разбивка_по_щитам!K2262</f>
        <v>0</v>
      </c>
      <c r="I2257" s="14">
        <f>Разбивка_по_щитам!L2262</f>
        <v>0</v>
      </c>
      <c r="J2257" s="14">
        <f>Разбивка_по_щитам!M2262</f>
        <v>0</v>
      </c>
      <c r="K2257" s="14">
        <f>Разбивка_по_щитам!N2262</f>
        <v>0</v>
      </c>
      <c r="L2257" s="14"/>
      <c r="M2257" s="14">
        <f>Разбивка_по_щитам!P2262</f>
        <v>0</v>
      </c>
      <c r="N2257" s="14"/>
    </row>
    <row r="2258" spans="2:14" x14ac:dyDescent="0.2">
      <c r="B2258" s="14">
        <f>Разбивка_по_щитам!B2263</f>
        <v>0</v>
      </c>
      <c r="C2258" s="14">
        <f>Разбивка_по_щитам!C2263</f>
        <v>0</v>
      </c>
      <c r="D2258" s="14">
        <f>Разбивка_по_щитам!F2263</f>
        <v>0</v>
      </c>
      <c r="E2258" s="14">
        <f>Разбивка_по_щитам!H2263</f>
        <v>0</v>
      </c>
      <c r="F2258" s="14">
        <f>Разбивка_по_щитам!I2263</f>
        <v>0</v>
      </c>
      <c r="G2258" s="14">
        <f>Разбивка_по_щитам!J2263</f>
        <v>0</v>
      </c>
      <c r="H2258" s="14">
        <f>Разбивка_по_щитам!K2263</f>
        <v>0</v>
      </c>
      <c r="I2258" s="14">
        <f>Разбивка_по_щитам!L2263</f>
        <v>0</v>
      </c>
      <c r="J2258" s="14">
        <f>Разбивка_по_щитам!M2263</f>
        <v>0</v>
      </c>
      <c r="K2258" s="14">
        <f>Разбивка_по_щитам!N2263</f>
        <v>0</v>
      </c>
      <c r="L2258" s="14"/>
      <c r="M2258" s="14">
        <f>Разбивка_по_щитам!P2263</f>
        <v>0</v>
      </c>
      <c r="N2258" s="14"/>
    </row>
    <row r="2259" spans="2:14" x14ac:dyDescent="0.2">
      <c r="B2259" s="14">
        <f>Разбивка_по_щитам!B2264</f>
        <v>0</v>
      </c>
      <c r="C2259" s="14">
        <f>Разбивка_по_щитам!C2264</f>
        <v>0</v>
      </c>
      <c r="D2259" s="14">
        <f>Разбивка_по_щитам!F2264</f>
        <v>0</v>
      </c>
      <c r="E2259" s="14">
        <f>Разбивка_по_щитам!H2264</f>
        <v>0</v>
      </c>
      <c r="F2259" s="14">
        <f>Разбивка_по_щитам!I2264</f>
        <v>0</v>
      </c>
      <c r="G2259" s="14">
        <f>Разбивка_по_щитам!J2264</f>
        <v>0</v>
      </c>
      <c r="H2259" s="14">
        <f>Разбивка_по_щитам!K2264</f>
        <v>0</v>
      </c>
      <c r="I2259" s="14">
        <f>Разбивка_по_щитам!L2264</f>
        <v>0</v>
      </c>
      <c r="J2259" s="14">
        <f>Разбивка_по_щитам!M2264</f>
        <v>0</v>
      </c>
      <c r="K2259" s="14">
        <f>Разбивка_по_щитам!N2264</f>
        <v>0</v>
      </c>
      <c r="L2259" s="14"/>
      <c r="M2259" s="14">
        <f>Разбивка_по_щитам!P2264</f>
        <v>0</v>
      </c>
      <c r="N2259" s="14"/>
    </row>
    <row r="2260" spans="2:14" x14ac:dyDescent="0.2">
      <c r="B2260" s="14">
        <f>Разбивка_по_щитам!B2265</f>
        <v>0</v>
      </c>
      <c r="C2260" s="14">
        <f>Разбивка_по_щитам!C2265</f>
        <v>0</v>
      </c>
      <c r="D2260" s="14">
        <f>Разбивка_по_щитам!F2265</f>
        <v>0</v>
      </c>
      <c r="E2260" s="14">
        <f>Разбивка_по_щитам!H2265</f>
        <v>0</v>
      </c>
      <c r="F2260" s="14">
        <f>Разбивка_по_щитам!I2265</f>
        <v>0</v>
      </c>
      <c r="G2260" s="14">
        <f>Разбивка_по_щитам!J2265</f>
        <v>0</v>
      </c>
      <c r="H2260" s="14">
        <f>Разбивка_по_щитам!K2265</f>
        <v>0</v>
      </c>
      <c r="I2260" s="14">
        <f>Разбивка_по_щитам!L2265</f>
        <v>0</v>
      </c>
      <c r="J2260" s="14">
        <f>Разбивка_по_щитам!M2265</f>
        <v>0</v>
      </c>
      <c r="K2260" s="14">
        <f>Разбивка_по_щитам!N2265</f>
        <v>0</v>
      </c>
      <c r="L2260" s="14"/>
      <c r="M2260" s="14">
        <f>Разбивка_по_щитам!P2265</f>
        <v>0</v>
      </c>
      <c r="N2260" s="14"/>
    </row>
    <row r="2261" spans="2:14" x14ac:dyDescent="0.2">
      <c r="B2261" s="14">
        <f>Разбивка_по_щитам!B2266</f>
        <v>0</v>
      </c>
      <c r="C2261" s="14">
        <f>Разбивка_по_щитам!C2266</f>
        <v>0</v>
      </c>
      <c r="D2261" s="14">
        <f>Разбивка_по_щитам!F2266</f>
        <v>0</v>
      </c>
      <c r="E2261" s="14">
        <f>Разбивка_по_щитам!H2266</f>
        <v>0</v>
      </c>
      <c r="F2261" s="14">
        <f>Разбивка_по_щитам!I2266</f>
        <v>0</v>
      </c>
      <c r="G2261" s="14">
        <f>Разбивка_по_щитам!J2266</f>
        <v>0</v>
      </c>
      <c r="H2261" s="14">
        <f>Разбивка_по_щитам!K2266</f>
        <v>0</v>
      </c>
      <c r="I2261" s="14">
        <f>Разбивка_по_щитам!L2266</f>
        <v>0</v>
      </c>
      <c r="J2261" s="14">
        <f>Разбивка_по_щитам!M2266</f>
        <v>0</v>
      </c>
      <c r="K2261" s="14">
        <f>Разбивка_по_щитам!N2266</f>
        <v>0</v>
      </c>
      <c r="L2261" s="14"/>
      <c r="M2261" s="14">
        <f>Разбивка_по_щитам!P2266</f>
        <v>0</v>
      </c>
      <c r="N2261" s="14"/>
    </row>
    <row r="2262" spans="2:14" x14ac:dyDescent="0.2">
      <c r="B2262" s="14">
        <f>Разбивка_по_щитам!B2267</f>
        <v>0</v>
      </c>
      <c r="C2262" s="14">
        <f>Разбивка_по_щитам!C2267</f>
        <v>0</v>
      </c>
      <c r="D2262" s="14">
        <f>Разбивка_по_щитам!F2267</f>
        <v>0</v>
      </c>
      <c r="E2262" s="14">
        <f>Разбивка_по_щитам!H2267</f>
        <v>0</v>
      </c>
      <c r="F2262" s="14">
        <f>Разбивка_по_щитам!I2267</f>
        <v>0</v>
      </c>
      <c r="G2262" s="14">
        <f>Разбивка_по_щитам!J2267</f>
        <v>0</v>
      </c>
      <c r="H2262" s="14">
        <f>Разбивка_по_щитам!K2267</f>
        <v>0</v>
      </c>
      <c r="I2262" s="14">
        <f>Разбивка_по_щитам!L2267</f>
        <v>0</v>
      </c>
      <c r="J2262" s="14">
        <f>Разбивка_по_щитам!M2267</f>
        <v>0</v>
      </c>
      <c r="K2262" s="14">
        <f>Разбивка_по_щитам!N2267</f>
        <v>0</v>
      </c>
      <c r="L2262" s="14"/>
      <c r="M2262" s="14">
        <f>Разбивка_по_щитам!P2267</f>
        <v>0</v>
      </c>
      <c r="N2262" s="14"/>
    </row>
    <row r="2263" spans="2:14" x14ac:dyDescent="0.2">
      <c r="B2263" s="14">
        <f>Разбивка_по_щитам!B2268</f>
        <v>0</v>
      </c>
      <c r="C2263" s="14">
        <f>Разбивка_по_щитам!C2268</f>
        <v>0</v>
      </c>
      <c r="D2263" s="14">
        <f>Разбивка_по_щитам!F2268</f>
        <v>0</v>
      </c>
      <c r="E2263" s="14">
        <f>Разбивка_по_щитам!H2268</f>
        <v>0</v>
      </c>
      <c r="F2263" s="14">
        <f>Разбивка_по_щитам!I2268</f>
        <v>0</v>
      </c>
      <c r="G2263" s="14">
        <f>Разбивка_по_щитам!J2268</f>
        <v>0</v>
      </c>
      <c r="H2263" s="14">
        <f>Разбивка_по_щитам!K2268</f>
        <v>0</v>
      </c>
      <c r="I2263" s="14">
        <f>Разбивка_по_щитам!L2268</f>
        <v>0</v>
      </c>
      <c r="J2263" s="14">
        <f>Разбивка_по_щитам!M2268</f>
        <v>0</v>
      </c>
      <c r="K2263" s="14">
        <f>Разбивка_по_щитам!N2268</f>
        <v>0</v>
      </c>
      <c r="L2263" s="14"/>
      <c r="M2263" s="14">
        <f>Разбивка_по_щитам!P2268</f>
        <v>0</v>
      </c>
      <c r="N2263" s="14"/>
    </row>
    <row r="2264" spans="2:14" x14ac:dyDescent="0.2">
      <c r="B2264" s="14">
        <f>Разбивка_по_щитам!B2269</f>
        <v>0</v>
      </c>
      <c r="C2264" s="14">
        <f>Разбивка_по_щитам!C2269</f>
        <v>0</v>
      </c>
      <c r="D2264" s="14">
        <f>Разбивка_по_щитам!F2269</f>
        <v>0</v>
      </c>
      <c r="E2264" s="14">
        <f>Разбивка_по_щитам!H2269</f>
        <v>0</v>
      </c>
      <c r="F2264" s="14">
        <f>Разбивка_по_щитам!I2269</f>
        <v>0</v>
      </c>
      <c r="G2264" s="14">
        <f>Разбивка_по_щитам!J2269</f>
        <v>0</v>
      </c>
      <c r="H2264" s="14">
        <f>Разбивка_по_щитам!K2269</f>
        <v>0</v>
      </c>
      <c r="I2264" s="14">
        <f>Разбивка_по_щитам!L2269</f>
        <v>0</v>
      </c>
      <c r="J2264" s="14">
        <f>Разбивка_по_щитам!M2269</f>
        <v>0</v>
      </c>
      <c r="K2264" s="14">
        <f>Разбивка_по_щитам!N2269</f>
        <v>0</v>
      </c>
      <c r="L2264" s="14"/>
      <c r="M2264" s="14">
        <f>Разбивка_по_щитам!P2269</f>
        <v>0</v>
      </c>
      <c r="N2264" s="14"/>
    </row>
    <row r="2265" spans="2:14" x14ac:dyDescent="0.2">
      <c r="B2265" s="14">
        <f>Разбивка_по_щитам!B2270</f>
        <v>0</v>
      </c>
      <c r="C2265" s="14">
        <f>Разбивка_по_щитам!C2270</f>
        <v>0</v>
      </c>
      <c r="D2265" s="14">
        <f>Разбивка_по_щитам!F2270</f>
        <v>0</v>
      </c>
      <c r="E2265" s="14">
        <f>Разбивка_по_щитам!H2270</f>
        <v>0</v>
      </c>
      <c r="F2265" s="14">
        <f>Разбивка_по_щитам!I2270</f>
        <v>0</v>
      </c>
      <c r="G2265" s="14">
        <f>Разбивка_по_щитам!J2270</f>
        <v>0</v>
      </c>
      <c r="H2265" s="14">
        <f>Разбивка_по_щитам!K2270</f>
        <v>0</v>
      </c>
      <c r="I2265" s="14">
        <f>Разбивка_по_щитам!L2270</f>
        <v>0</v>
      </c>
      <c r="J2265" s="14">
        <f>Разбивка_по_щитам!M2270</f>
        <v>0</v>
      </c>
      <c r="K2265" s="14">
        <f>Разбивка_по_щитам!N2270</f>
        <v>0</v>
      </c>
      <c r="L2265" s="14"/>
      <c r="M2265" s="14">
        <f>Разбивка_по_щитам!P2270</f>
        <v>0</v>
      </c>
      <c r="N2265" s="14"/>
    </row>
    <row r="2266" spans="2:14" x14ac:dyDescent="0.2">
      <c r="B2266" s="14">
        <f>Разбивка_по_щитам!B2271</f>
        <v>0</v>
      </c>
      <c r="C2266" s="14">
        <f>Разбивка_по_щитам!C2271</f>
        <v>0</v>
      </c>
      <c r="D2266" s="14">
        <f>Разбивка_по_щитам!F2271</f>
        <v>0</v>
      </c>
      <c r="E2266" s="14">
        <f>Разбивка_по_щитам!H2271</f>
        <v>0</v>
      </c>
      <c r="F2266" s="14">
        <f>Разбивка_по_щитам!I2271</f>
        <v>0</v>
      </c>
      <c r="G2266" s="14">
        <f>Разбивка_по_щитам!J2271</f>
        <v>0</v>
      </c>
      <c r="H2266" s="14">
        <f>Разбивка_по_щитам!K2271</f>
        <v>0</v>
      </c>
      <c r="I2266" s="14">
        <f>Разбивка_по_щитам!L2271</f>
        <v>0</v>
      </c>
      <c r="J2266" s="14">
        <f>Разбивка_по_щитам!M2271</f>
        <v>0</v>
      </c>
      <c r="K2266" s="14">
        <f>Разбивка_по_щитам!N2271</f>
        <v>0</v>
      </c>
      <c r="L2266" s="14"/>
      <c r="M2266" s="14">
        <f>Разбивка_по_щитам!P2271</f>
        <v>0</v>
      </c>
      <c r="N2266" s="14"/>
    </row>
    <row r="2267" spans="2:14" x14ac:dyDescent="0.2">
      <c r="B2267" s="14">
        <f>Разбивка_по_щитам!B2272</f>
        <v>0</v>
      </c>
      <c r="C2267" s="14">
        <f>Разбивка_по_щитам!C2272</f>
        <v>0</v>
      </c>
      <c r="D2267" s="14">
        <f>Разбивка_по_щитам!F2272</f>
        <v>0</v>
      </c>
      <c r="E2267" s="14">
        <f>Разбивка_по_щитам!H2272</f>
        <v>0</v>
      </c>
      <c r="F2267" s="14">
        <f>Разбивка_по_щитам!I2272</f>
        <v>0</v>
      </c>
      <c r="G2267" s="14">
        <f>Разбивка_по_щитам!J2272</f>
        <v>0</v>
      </c>
      <c r="H2267" s="14">
        <f>Разбивка_по_щитам!K2272</f>
        <v>0</v>
      </c>
      <c r="I2267" s="14">
        <f>Разбивка_по_щитам!L2272</f>
        <v>0</v>
      </c>
      <c r="J2267" s="14">
        <f>Разбивка_по_щитам!M2272</f>
        <v>0</v>
      </c>
      <c r="K2267" s="14">
        <f>Разбивка_по_щитам!N2272</f>
        <v>0</v>
      </c>
      <c r="L2267" s="14"/>
      <c r="M2267" s="14">
        <f>Разбивка_по_щитам!P2272</f>
        <v>0</v>
      </c>
      <c r="N2267" s="14"/>
    </row>
    <row r="2268" spans="2:14" x14ac:dyDescent="0.2">
      <c r="B2268" s="14">
        <f>Разбивка_по_щитам!B2273</f>
        <v>0</v>
      </c>
      <c r="C2268" s="14">
        <f>Разбивка_по_щитам!C2273</f>
        <v>0</v>
      </c>
      <c r="D2268" s="14">
        <f>Разбивка_по_щитам!F2273</f>
        <v>0</v>
      </c>
      <c r="E2268" s="14">
        <f>Разбивка_по_щитам!H2273</f>
        <v>0</v>
      </c>
      <c r="F2268" s="14">
        <f>Разбивка_по_щитам!I2273</f>
        <v>0</v>
      </c>
      <c r="G2268" s="14">
        <f>Разбивка_по_щитам!J2273</f>
        <v>0</v>
      </c>
      <c r="H2268" s="14">
        <f>Разбивка_по_щитам!K2273</f>
        <v>0</v>
      </c>
      <c r="I2268" s="14">
        <f>Разбивка_по_щитам!L2273</f>
        <v>0</v>
      </c>
      <c r="J2268" s="14">
        <f>Разбивка_по_щитам!M2273</f>
        <v>0</v>
      </c>
      <c r="K2268" s="14">
        <f>Разбивка_по_щитам!N2273</f>
        <v>0</v>
      </c>
      <c r="L2268" s="14"/>
      <c r="M2268" s="14">
        <f>Разбивка_по_щитам!P2273</f>
        <v>0</v>
      </c>
      <c r="N2268" s="14"/>
    </row>
    <row r="2269" spans="2:14" x14ac:dyDescent="0.2">
      <c r="B2269" s="14">
        <f>Разбивка_по_щитам!B2274</f>
        <v>0</v>
      </c>
      <c r="C2269" s="14">
        <f>Разбивка_по_щитам!C2274</f>
        <v>0</v>
      </c>
      <c r="D2269" s="14">
        <f>Разбивка_по_щитам!F2274</f>
        <v>0</v>
      </c>
      <c r="E2269" s="14">
        <f>Разбивка_по_щитам!H2274</f>
        <v>0</v>
      </c>
      <c r="F2269" s="14">
        <f>Разбивка_по_щитам!I2274</f>
        <v>0</v>
      </c>
      <c r="G2269" s="14">
        <f>Разбивка_по_щитам!J2274</f>
        <v>0</v>
      </c>
      <c r="H2269" s="14">
        <f>Разбивка_по_щитам!K2274</f>
        <v>0</v>
      </c>
      <c r="I2269" s="14">
        <f>Разбивка_по_щитам!L2274</f>
        <v>0</v>
      </c>
      <c r="J2269" s="14">
        <f>Разбивка_по_щитам!M2274</f>
        <v>0</v>
      </c>
      <c r="K2269" s="14">
        <f>Разбивка_по_щитам!N2274</f>
        <v>0</v>
      </c>
      <c r="L2269" s="14"/>
      <c r="M2269" s="14">
        <f>Разбивка_по_щитам!P2274</f>
        <v>0</v>
      </c>
      <c r="N2269" s="14"/>
    </row>
    <row r="2270" spans="2:14" x14ac:dyDescent="0.2">
      <c r="B2270" s="14">
        <f>Разбивка_по_щитам!B2275</f>
        <v>0</v>
      </c>
      <c r="C2270" s="14">
        <f>Разбивка_по_щитам!C2275</f>
        <v>0</v>
      </c>
      <c r="D2270" s="14">
        <f>Разбивка_по_щитам!F2275</f>
        <v>0</v>
      </c>
      <c r="E2270" s="14">
        <f>Разбивка_по_щитам!H2275</f>
        <v>0</v>
      </c>
      <c r="F2270" s="14">
        <f>Разбивка_по_щитам!I2275</f>
        <v>0</v>
      </c>
      <c r="G2270" s="14">
        <f>Разбивка_по_щитам!J2275</f>
        <v>0</v>
      </c>
      <c r="H2270" s="14">
        <f>Разбивка_по_щитам!K2275</f>
        <v>0</v>
      </c>
      <c r="I2270" s="14">
        <f>Разбивка_по_щитам!L2275</f>
        <v>0</v>
      </c>
      <c r="J2270" s="14">
        <f>Разбивка_по_щитам!M2275</f>
        <v>0</v>
      </c>
      <c r="K2270" s="14">
        <f>Разбивка_по_щитам!N2275</f>
        <v>0</v>
      </c>
      <c r="L2270" s="14"/>
      <c r="M2270" s="14">
        <f>Разбивка_по_щитам!P2275</f>
        <v>0</v>
      </c>
      <c r="N2270" s="14"/>
    </row>
    <row r="2271" spans="2:14" x14ac:dyDescent="0.2">
      <c r="B2271" s="14">
        <f>Разбивка_по_щитам!B2276</f>
        <v>0</v>
      </c>
      <c r="C2271" s="14">
        <f>Разбивка_по_щитам!C2276</f>
        <v>0</v>
      </c>
      <c r="D2271" s="14">
        <f>Разбивка_по_щитам!F2276</f>
        <v>0</v>
      </c>
      <c r="E2271" s="14">
        <f>Разбивка_по_щитам!H2276</f>
        <v>0</v>
      </c>
      <c r="F2271" s="14">
        <f>Разбивка_по_щитам!I2276</f>
        <v>0</v>
      </c>
      <c r="G2271" s="14">
        <f>Разбивка_по_щитам!J2276</f>
        <v>0</v>
      </c>
      <c r="H2271" s="14">
        <f>Разбивка_по_щитам!K2276</f>
        <v>0</v>
      </c>
      <c r="I2271" s="14">
        <f>Разбивка_по_щитам!L2276</f>
        <v>0</v>
      </c>
      <c r="J2271" s="14">
        <f>Разбивка_по_щитам!M2276</f>
        <v>0</v>
      </c>
      <c r="K2271" s="14">
        <f>Разбивка_по_щитам!N2276</f>
        <v>0</v>
      </c>
      <c r="L2271" s="14"/>
      <c r="M2271" s="14">
        <f>Разбивка_по_щитам!P2276</f>
        <v>0</v>
      </c>
      <c r="N2271" s="14"/>
    </row>
    <row r="2272" spans="2:14" x14ac:dyDescent="0.2">
      <c r="B2272" s="14">
        <f>Разбивка_по_щитам!B2277</f>
        <v>0</v>
      </c>
      <c r="C2272" s="14">
        <f>Разбивка_по_щитам!C2277</f>
        <v>0</v>
      </c>
      <c r="D2272" s="14">
        <f>Разбивка_по_щитам!F2277</f>
        <v>0</v>
      </c>
      <c r="E2272" s="14">
        <f>Разбивка_по_щитам!H2277</f>
        <v>0</v>
      </c>
      <c r="F2272" s="14">
        <f>Разбивка_по_щитам!I2277</f>
        <v>0</v>
      </c>
      <c r="G2272" s="14">
        <f>Разбивка_по_щитам!J2277</f>
        <v>0</v>
      </c>
      <c r="H2272" s="14">
        <f>Разбивка_по_щитам!K2277</f>
        <v>0</v>
      </c>
      <c r="I2272" s="14">
        <f>Разбивка_по_щитам!L2277</f>
        <v>0</v>
      </c>
      <c r="J2272" s="14">
        <f>Разбивка_по_щитам!M2277</f>
        <v>0</v>
      </c>
      <c r="K2272" s="14">
        <f>Разбивка_по_щитам!N2277</f>
        <v>0</v>
      </c>
      <c r="L2272" s="14"/>
      <c r="M2272" s="14">
        <f>Разбивка_по_щитам!P2277</f>
        <v>0</v>
      </c>
      <c r="N2272" s="14"/>
    </row>
    <row r="2273" spans="2:14" x14ac:dyDescent="0.2">
      <c r="B2273" s="14">
        <f>Разбивка_по_щитам!B2278</f>
        <v>0</v>
      </c>
      <c r="C2273" s="14">
        <f>Разбивка_по_щитам!C2278</f>
        <v>0</v>
      </c>
      <c r="D2273" s="14">
        <f>Разбивка_по_щитам!F2278</f>
        <v>0</v>
      </c>
      <c r="E2273" s="14">
        <f>Разбивка_по_щитам!H2278</f>
        <v>0</v>
      </c>
      <c r="F2273" s="14">
        <f>Разбивка_по_щитам!I2278</f>
        <v>0</v>
      </c>
      <c r="G2273" s="14">
        <f>Разбивка_по_щитам!J2278</f>
        <v>0</v>
      </c>
      <c r="H2273" s="14">
        <f>Разбивка_по_щитам!K2278</f>
        <v>0</v>
      </c>
      <c r="I2273" s="14">
        <f>Разбивка_по_щитам!L2278</f>
        <v>0</v>
      </c>
      <c r="J2273" s="14">
        <f>Разбивка_по_щитам!M2278</f>
        <v>0</v>
      </c>
      <c r="K2273" s="14">
        <f>Разбивка_по_щитам!N2278</f>
        <v>0</v>
      </c>
      <c r="L2273" s="14"/>
      <c r="M2273" s="14">
        <f>Разбивка_по_щитам!P2278</f>
        <v>0</v>
      </c>
      <c r="N2273" s="14"/>
    </row>
    <row r="2274" spans="2:14" x14ac:dyDescent="0.2">
      <c r="B2274" s="14">
        <f>Разбивка_по_щитам!B2279</f>
        <v>0</v>
      </c>
      <c r="C2274" s="14">
        <f>Разбивка_по_щитам!C2279</f>
        <v>0</v>
      </c>
      <c r="D2274" s="14">
        <f>Разбивка_по_щитам!F2279</f>
        <v>0</v>
      </c>
      <c r="E2274" s="14">
        <f>Разбивка_по_щитам!H2279</f>
        <v>0</v>
      </c>
      <c r="F2274" s="14">
        <f>Разбивка_по_щитам!I2279</f>
        <v>0</v>
      </c>
      <c r="G2274" s="14">
        <f>Разбивка_по_щитам!J2279</f>
        <v>0</v>
      </c>
      <c r="H2274" s="14">
        <f>Разбивка_по_щитам!K2279</f>
        <v>0</v>
      </c>
      <c r="I2274" s="14">
        <f>Разбивка_по_щитам!L2279</f>
        <v>0</v>
      </c>
      <c r="J2274" s="14">
        <f>Разбивка_по_щитам!M2279</f>
        <v>0</v>
      </c>
      <c r="K2274" s="14">
        <f>Разбивка_по_щитам!N2279</f>
        <v>0</v>
      </c>
      <c r="L2274" s="14"/>
      <c r="M2274" s="14">
        <f>Разбивка_по_щитам!P2279</f>
        <v>0</v>
      </c>
      <c r="N2274" s="14"/>
    </row>
    <row r="2275" spans="2:14" x14ac:dyDescent="0.2">
      <c r="B2275" s="14">
        <f>Разбивка_по_щитам!B2280</f>
        <v>0</v>
      </c>
      <c r="C2275" s="14">
        <f>Разбивка_по_щитам!C2280</f>
        <v>0</v>
      </c>
      <c r="D2275" s="14">
        <f>Разбивка_по_щитам!F2280</f>
        <v>0</v>
      </c>
      <c r="E2275" s="14">
        <f>Разбивка_по_щитам!H2280</f>
        <v>0</v>
      </c>
      <c r="F2275" s="14">
        <f>Разбивка_по_щитам!I2280</f>
        <v>0</v>
      </c>
      <c r="G2275" s="14">
        <f>Разбивка_по_щитам!J2280</f>
        <v>0</v>
      </c>
      <c r="H2275" s="14">
        <f>Разбивка_по_щитам!K2280</f>
        <v>0</v>
      </c>
      <c r="I2275" s="14">
        <f>Разбивка_по_щитам!L2280</f>
        <v>0</v>
      </c>
      <c r="J2275" s="14">
        <f>Разбивка_по_щитам!M2280</f>
        <v>0</v>
      </c>
      <c r="K2275" s="14">
        <f>Разбивка_по_щитам!N2280</f>
        <v>0</v>
      </c>
      <c r="L2275" s="14"/>
      <c r="M2275" s="14">
        <f>Разбивка_по_щитам!P2280</f>
        <v>0</v>
      </c>
      <c r="N2275" s="14"/>
    </row>
    <row r="2276" spans="2:14" x14ac:dyDescent="0.2">
      <c r="B2276" s="14">
        <f>Разбивка_по_щитам!B2281</f>
        <v>0</v>
      </c>
      <c r="C2276" s="14">
        <f>Разбивка_по_щитам!C2281</f>
        <v>0</v>
      </c>
      <c r="D2276" s="14">
        <f>Разбивка_по_щитам!F2281</f>
        <v>0</v>
      </c>
      <c r="E2276" s="14">
        <f>Разбивка_по_щитам!H2281</f>
        <v>0</v>
      </c>
      <c r="F2276" s="14">
        <f>Разбивка_по_щитам!I2281</f>
        <v>0</v>
      </c>
      <c r="G2276" s="14">
        <f>Разбивка_по_щитам!J2281</f>
        <v>0</v>
      </c>
      <c r="H2276" s="14">
        <f>Разбивка_по_щитам!K2281</f>
        <v>0</v>
      </c>
      <c r="I2276" s="14">
        <f>Разбивка_по_щитам!L2281</f>
        <v>0</v>
      </c>
      <c r="J2276" s="14">
        <f>Разбивка_по_щитам!M2281</f>
        <v>0</v>
      </c>
      <c r="K2276" s="14">
        <f>Разбивка_по_щитам!N2281</f>
        <v>0</v>
      </c>
      <c r="L2276" s="14"/>
      <c r="M2276" s="14">
        <f>Разбивка_по_щитам!P2281</f>
        <v>0</v>
      </c>
      <c r="N2276" s="14"/>
    </row>
    <row r="2277" spans="2:14" x14ac:dyDescent="0.2">
      <c r="B2277" s="14">
        <f>Разбивка_по_щитам!B2282</f>
        <v>0</v>
      </c>
      <c r="C2277" s="14">
        <f>Разбивка_по_щитам!C2282</f>
        <v>0</v>
      </c>
      <c r="D2277" s="14">
        <f>Разбивка_по_щитам!F2282</f>
        <v>0</v>
      </c>
      <c r="E2277" s="14">
        <f>Разбивка_по_щитам!H2282</f>
        <v>0</v>
      </c>
      <c r="F2277" s="14">
        <f>Разбивка_по_щитам!I2282</f>
        <v>0</v>
      </c>
      <c r="G2277" s="14">
        <f>Разбивка_по_щитам!J2282</f>
        <v>0</v>
      </c>
      <c r="H2277" s="14">
        <f>Разбивка_по_щитам!K2282</f>
        <v>0</v>
      </c>
      <c r="I2277" s="14">
        <f>Разбивка_по_щитам!L2282</f>
        <v>0</v>
      </c>
      <c r="J2277" s="14">
        <f>Разбивка_по_щитам!M2282</f>
        <v>0</v>
      </c>
      <c r="K2277" s="14">
        <f>Разбивка_по_щитам!N2282</f>
        <v>0</v>
      </c>
      <c r="L2277" s="14"/>
      <c r="M2277" s="14">
        <f>Разбивка_по_щитам!P2282</f>
        <v>0</v>
      </c>
      <c r="N2277" s="14"/>
    </row>
    <row r="2278" spans="2:14" x14ac:dyDescent="0.2">
      <c r="B2278" s="14">
        <f>Разбивка_по_щитам!B2283</f>
        <v>0</v>
      </c>
      <c r="C2278" s="14">
        <f>Разбивка_по_щитам!C2283</f>
        <v>0</v>
      </c>
      <c r="D2278" s="14">
        <f>Разбивка_по_щитам!F2283</f>
        <v>0</v>
      </c>
      <c r="E2278" s="14">
        <f>Разбивка_по_щитам!H2283</f>
        <v>0</v>
      </c>
      <c r="F2278" s="14">
        <f>Разбивка_по_щитам!I2283</f>
        <v>0</v>
      </c>
      <c r="G2278" s="14">
        <f>Разбивка_по_щитам!J2283</f>
        <v>0</v>
      </c>
      <c r="H2278" s="14">
        <f>Разбивка_по_щитам!K2283</f>
        <v>0</v>
      </c>
      <c r="I2278" s="14">
        <f>Разбивка_по_щитам!L2283</f>
        <v>0</v>
      </c>
      <c r="J2278" s="14">
        <f>Разбивка_по_щитам!M2283</f>
        <v>0</v>
      </c>
      <c r="K2278" s="14">
        <f>Разбивка_по_щитам!N2283</f>
        <v>0</v>
      </c>
      <c r="L2278" s="14"/>
      <c r="M2278" s="14">
        <f>Разбивка_по_щитам!P2283</f>
        <v>0</v>
      </c>
      <c r="N2278" s="14"/>
    </row>
    <row r="2279" spans="2:14" x14ac:dyDescent="0.2">
      <c r="B2279" s="14">
        <f>Разбивка_по_щитам!B2284</f>
        <v>0</v>
      </c>
      <c r="C2279" s="14">
        <f>Разбивка_по_щитам!C2284</f>
        <v>0</v>
      </c>
      <c r="D2279" s="14">
        <f>Разбивка_по_щитам!F2284</f>
        <v>0</v>
      </c>
      <c r="E2279" s="14">
        <f>Разбивка_по_щитам!H2284</f>
        <v>0</v>
      </c>
      <c r="F2279" s="14">
        <f>Разбивка_по_щитам!I2284</f>
        <v>0</v>
      </c>
      <c r="G2279" s="14">
        <f>Разбивка_по_щитам!J2284</f>
        <v>0</v>
      </c>
      <c r="H2279" s="14">
        <f>Разбивка_по_щитам!K2284</f>
        <v>0</v>
      </c>
      <c r="I2279" s="14">
        <f>Разбивка_по_щитам!L2284</f>
        <v>0</v>
      </c>
      <c r="J2279" s="14">
        <f>Разбивка_по_щитам!M2284</f>
        <v>0</v>
      </c>
      <c r="K2279" s="14">
        <f>Разбивка_по_щитам!N2284</f>
        <v>0</v>
      </c>
      <c r="L2279" s="14"/>
      <c r="M2279" s="14">
        <f>Разбивка_по_щитам!P2284</f>
        <v>0</v>
      </c>
      <c r="N2279" s="14"/>
    </row>
    <row r="2280" spans="2:14" x14ac:dyDescent="0.2">
      <c r="B2280" s="14">
        <f>Разбивка_по_щитам!B2285</f>
        <v>0</v>
      </c>
      <c r="C2280" s="14">
        <f>Разбивка_по_щитам!C2285</f>
        <v>0</v>
      </c>
      <c r="D2280" s="14">
        <f>Разбивка_по_щитам!F2285</f>
        <v>0</v>
      </c>
      <c r="E2280" s="14">
        <f>Разбивка_по_щитам!H2285</f>
        <v>0</v>
      </c>
      <c r="F2280" s="14">
        <f>Разбивка_по_щитам!I2285</f>
        <v>0</v>
      </c>
      <c r="G2280" s="14">
        <f>Разбивка_по_щитам!J2285</f>
        <v>0</v>
      </c>
      <c r="H2280" s="14">
        <f>Разбивка_по_щитам!K2285</f>
        <v>0</v>
      </c>
      <c r="I2280" s="14">
        <f>Разбивка_по_щитам!L2285</f>
        <v>0</v>
      </c>
      <c r="J2280" s="14">
        <f>Разбивка_по_щитам!M2285</f>
        <v>0</v>
      </c>
      <c r="K2280" s="14">
        <f>Разбивка_по_щитам!N2285</f>
        <v>0</v>
      </c>
      <c r="L2280" s="14"/>
      <c r="M2280" s="14">
        <f>Разбивка_по_щитам!P2285</f>
        <v>0</v>
      </c>
      <c r="N2280" s="14"/>
    </row>
    <row r="2281" spans="2:14" x14ac:dyDescent="0.2">
      <c r="B2281" s="14">
        <f>Разбивка_по_щитам!B2286</f>
        <v>0</v>
      </c>
      <c r="C2281" s="14">
        <f>Разбивка_по_щитам!C2286</f>
        <v>0</v>
      </c>
      <c r="D2281" s="14">
        <f>Разбивка_по_щитам!F2286</f>
        <v>0</v>
      </c>
      <c r="E2281" s="14">
        <f>Разбивка_по_щитам!H2286</f>
        <v>0</v>
      </c>
      <c r="F2281" s="14">
        <f>Разбивка_по_щитам!I2286</f>
        <v>0</v>
      </c>
      <c r="G2281" s="14">
        <f>Разбивка_по_щитам!J2286</f>
        <v>0</v>
      </c>
      <c r="H2281" s="14">
        <f>Разбивка_по_щитам!K2286</f>
        <v>0</v>
      </c>
      <c r="I2281" s="14">
        <f>Разбивка_по_щитам!L2286</f>
        <v>0</v>
      </c>
      <c r="J2281" s="14">
        <f>Разбивка_по_щитам!M2286</f>
        <v>0</v>
      </c>
      <c r="K2281" s="14">
        <f>Разбивка_по_щитам!N2286</f>
        <v>0</v>
      </c>
      <c r="L2281" s="14"/>
      <c r="M2281" s="14">
        <f>Разбивка_по_щитам!P2286</f>
        <v>0</v>
      </c>
      <c r="N2281" s="14"/>
    </row>
    <row r="2282" spans="2:14" x14ac:dyDescent="0.2">
      <c r="B2282" s="14">
        <f>Разбивка_по_щитам!B2287</f>
        <v>0</v>
      </c>
      <c r="C2282" s="14">
        <f>Разбивка_по_щитам!C2287</f>
        <v>0</v>
      </c>
      <c r="D2282" s="14">
        <f>Разбивка_по_щитам!F2287</f>
        <v>0</v>
      </c>
      <c r="E2282" s="14">
        <f>Разбивка_по_щитам!H2287</f>
        <v>0</v>
      </c>
      <c r="F2282" s="14">
        <f>Разбивка_по_щитам!I2287</f>
        <v>0</v>
      </c>
      <c r="G2282" s="14">
        <f>Разбивка_по_щитам!J2287</f>
        <v>0</v>
      </c>
      <c r="H2282" s="14">
        <f>Разбивка_по_щитам!K2287</f>
        <v>0</v>
      </c>
      <c r="I2282" s="14">
        <f>Разбивка_по_щитам!L2287</f>
        <v>0</v>
      </c>
      <c r="J2282" s="14">
        <f>Разбивка_по_щитам!M2287</f>
        <v>0</v>
      </c>
      <c r="K2282" s="14">
        <f>Разбивка_по_щитам!N2287</f>
        <v>0</v>
      </c>
      <c r="L2282" s="14"/>
      <c r="M2282" s="14">
        <f>Разбивка_по_щитам!P2287</f>
        <v>0</v>
      </c>
      <c r="N2282" s="14"/>
    </row>
    <row r="2283" spans="2:14" x14ac:dyDescent="0.2">
      <c r="B2283" s="14">
        <f>Разбивка_по_щитам!B2288</f>
        <v>0</v>
      </c>
      <c r="C2283" s="14">
        <f>Разбивка_по_щитам!C2288</f>
        <v>0</v>
      </c>
      <c r="D2283" s="14">
        <f>Разбивка_по_щитам!F2288</f>
        <v>0</v>
      </c>
      <c r="E2283" s="14">
        <f>Разбивка_по_щитам!H2288</f>
        <v>0</v>
      </c>
      <c r="F2283" s="14">
        <f>Разбивка_по_щитам!I2288</f>
        <v>0</v>
      </c>
      <c r="G2283" s="14">
        <f>Разбивка_по_щитам!J2288</f>
        <v>0</v>
      </c>
      <c r="H2283" s="14">
        <f>Разбивка_по_щитам!K2288</f>
        <v>0</v>
      </c>
      <c r="I2283" s="14">
        <f>Разбивка_по_щитам!L2288</f>
        <v>0</v>
      </c>
      <c r="J2283" s="14">
        <f>Разбивка_по_щитам!M2288</f>
        <v>0</v>
      </c>
      <c r="K2283" s="14">
        <f>Разбивка_по_щитам!N2288</f>
        <v>0</v>
      </c>
      <c r="L2283" s="14"/>
      <c r="M2283" s="14">
        <f>Разбивка_по_щитам!P2288</f>
        <v>0</v>
      </c>
      <c r="N2283" s="14"/>
    </row>
    <row r="2284" spans="2:14" x14ac:dyDescent="0.2">
      <c r="B2284" s="14">
        <f>Разбивка_по_щитам!B2289</f>
        <v>0</v>
      </c>
      <c r="C2284" s="14">
        <f>Разбивка_по_щитам!C2289</f>
        <v>0</v>
      </c>
      <c r="D2284" s="14">
        <f>Разбивка_по_щитам!F2289</f>
        <v>0</v>
      </c>
      <c r="E2284" s="14">
        <f>Разбивка_по_щитам!H2289</f>
        <v>0</v>
      </c>
      <c r="F2284" s="14">
        <f>Разбивка_по_щитам!I2289</f>
        <v>0</v>
      </c>
      <c r="G2284" s="14">
        <f>Разбивка_по_щитам!J2289</f>
        <v>0</v>
      </c>
      <c r="H2284" s="14">
        <f>Разбивка_по_щитам!K2289</f>
        <v>0</v>
      </c>
      <c r="I2284" s="14">
        <f>Разбивка_по_щитам!L2289</f>
        <v>0</v>
      </c>
      <c r="J2284" s="14">
        <f>Разбивка_по_щитам!M2289</f>
        <v>0</v>
      </c>
      <c r="K2284" s="14">
        <f>Разбивка_по_щитам!N2289</f>
        <v>0</v>
      </c>
      <c r="L2284" s="14"/>
      <c r="M2284" s="14">
        <f>Разбивка_по_щитам!P2289</f>
        <v>0</v>
      </c>
      <c r="N2284" s="14"/>
    </row>
    <row r="2285" spans="2:14" x14ac:dyDescent="0.2">
      <c r="B2285" s="14">
        <f>Разбивка_по_щитам!B2290</f>
        <v>0</v>
      </c>
      <c r="C2285" s="14">
        <f>Разбивка_по_щитам!C2290</f>
        <v>0</v>
      </c>
      <c r="D2285" s="14">
        <f>Разбивка_по_щитам!F2290</f>
        <v>0</v>
      </c>
      <c r="E2285" s="14">
        <f>Разбивка_по_щитам!H2290</f>
        <v>0</v>
      </c>
      <c r="F2285" s="14">
        <f>Разбивка_по_щитам!I2290</f>
        <v>0</v>
      </c>
      <c r="G2285" s="14">
        <f>Разбивка_по_щитам!J2290</f>
        <v>0</v>
      </c>
      <c r="H2285" s="14">
        <f>Разбивка_по_щитам!K2290</f>
        <v>0</v>
      </c>
      <c r="I2285" s="14">
        <f>Разбивка_по_щитам!L2290</f>
        <v>0</v>
      </c>
      <c r="J2285" s="14">
        <f>Разбивка_по_щитам!M2290</f>
        <v>0</v>
      </c>
      <c r="K2285" s="14">
        <f>Разбивка_по_щитам!N2290</f>
        <v>0</v>
      </c>
      <c r="L2285" s="14"/>
      <c r="M2285" s="14">
        <f>Разбивка_по_щитам!P2290</f>
        <v>0</v>
      </c>
      <c r="N2285" s="14"/>
    </row>
    <row r="2286" spans="2:14" x14ac:dyDescent="0.2">
      <c r="B2286" s="14">
        <f>Разбивка_по_щитам!B2291</f>
        <v>0</v>
      </c>
      <c r="C2286" s="14">
        <f>Разбивка_по_щитам!C2291</f>
        <v>0</v>
      </c>
      <c r="D2286" s="14">
        <f>Разбивка_по_щитам!F2291</f>
        <v>0</v>
      </c>
      <c r="E2286" s="14">
        <f>Разбивка_по_щитам!H2291</f>
        <v>0</v>
      </c>
      <c r="F2286" s="14">
        <f>Разбивка_по_щитам!I2291</f>
        <v>0</v>
      </c>
      <c r="G2286" s="14">
        <f>Разбивка_по_щитам!J2291</f>
        <v>0</v>
      </c>
      <c r="H2286" s="14">
        <f>Разбивка_по_щитам!K2291</f>
        <v>0</v>
      </c>
      <c r="I2286" s="14">
        <f>Разбивка_по_щитам!L2291</f>
        <v>0</v>
      </c>
      <c r="J2286" s="14">
        <f>Разбивка_по_щитам!M2291</f>
        <v>0</v>
      </c>
      <c r="K2286" s="14">
        <f>Разбивка_по_щитам!N2291</f>
        <v>0</v>
      </c>
      <c r="L2286" s="14"/>
      <c r="M2286" s="14">
        <f>Разбивка_по_щитам!P2291</f>
        <v>0</v>
      </c>
      <c r="N2286" s="14"/>
    </row>
    <row r="2287" spans="2:14" x14ac:dyDescent="0.2">
      <c r="B2287" s="14">
        <f>Разбивка_по_щитам!B2292</f>
        <v>0</v>
      </c>
      <c r="C2287" s="14">
        <f>Разбивка_по_щитам!C2292</f>
        <v>0</v>
      </c>
      <c r="D2287" s="14">
        <f>Разбивка_по_щитам!F2292</f>
        <v>0</v>
      </c>
      <c r="E2287" s="14">
        <f>Разбивка_по_щитам!H2292</f>
        <v>0</v>
      </c>
      <c r="F2287" s="14">
        <f>Разбивка_по_щитам!I2292</f>
        <v>0</v>
      </c>
      <c r="G2287" s="14">
        <f>Разбивка_по_щитам!J2292</f>
        <v>0</v>
      </c>
      <c r="H2287" s="14">
        <f>Разбивка_по_щитам!K2292</f>
        <v>0</v>
      </c>
      <c r="I2287" s="14">
        <f>Разбивка_по_щитам!L2292</f>
        <v>0</v>
      </c>
      <c r="J2287" s="14">
        <f>Разбивка_по_щитам!M2292</f>
        <v>0</v>
      </c>
      <c r="K2287" s="14">
        <f>Разбивка_по_щитам!N2292</f>
        <v>0</v>
      </c>
      <c r="L2287" s="14"/>
      <c r="M2287" s="14">
        <f>Разбивка_по_щитам!P2292</f>
        <v>0</v>
      </c>
      <c r="N2287" s="14"/>
    </row>
    <row r="2288" spans="2:14" x14ac:dyDescent="0.2">
      <c r="B2288" s="14">
        <f>Разбивка_по_щитам!B2293</f>
        <v>0</v>
      </c>
      <c r="C2288" s="14">
        <f>Разбивка_по_щитам!C2293</f>
        <v>0</v>
      </c>
      <c r="D2288" s="14">
        <f>Разбивка_по_щитам!F2293</f>
        <v>0</v>
      </c>
      <c r="E2288" s="14">
        <f>Разбивка_по_щитам!H2293</f>
        <v>0</v>
      </c>
      <c r="F2288" s="14">
        <f>Разбивка_по_щитам!I2293</f>
        <v>0</v>
      </c>
      <c r="G2288" s="14">
        <f>Разбивка_по_щитам!J2293</f>
        <v>0</v>
      </c>
      <c r="H2288" s="14">
        <f>Разбивка_по_щитам!K2293</f>
        <v>0</v>
      </c>
      <c r="I2288" s="14">
        <f>Разбивка_по_щитам!L2293</f>
        <v>0</v>
      </c>
      <c r="J2288" s="14">
        <f>Разбивка_по_щитам!M2293</f>
        <v>0</v>
      </c>
      <c r="K2288" s="14">
        <f>Разбивка_по_щитам!N2293</f>
        <v>0</v>
      </c>
      <c r="L2288" s="14"/>
      <c r="M2288" s="14">
        <f>Разбивка_по_щитам!P2293</f>
        <v>0</v>
      </c>
      <c r="N2288" s="14"/>
    </row>
    <row r="2289" spans="2:14" x14ac:dyDescent="0.2">
      <c r="B2289" s="14">
        <f>Разбивка_по_щитам!B2294</f>
        <v>0</v>
      </c>
      <c r="C2289" s="14">
        <f>Разбивка_по_щитам!C2294</f>
        <v>0</v>
      </c>
      <c r="D2289" s="14">
        <f>Разбивка_по_щитам!F2294</f>
        <v>0</v>
      </c>
      <c r="E2289" s="14">
        <f>Разбивка_по_щитам!H2294</f>
        <v>0</v>
      </c>
      <c r="F2289" s="14">
        <f>Разбивка_по_щитам!I2294</f>
        <v>0</v>
      </c>
      <c r="G2289" s="14">
        <f>Разбивка_по_щитам!J2294</f>
        <v>0</v>
      </c>
      <c r="H2289" s="14">
        <f>Разбивка_по_щитам!K2294</f>
        <v>0</v>
      </c>
      <c r="I2289" s="14">
        <f>Разбивка_по_щитам!L2294</f>
        <v>0</v>
      </c>
      <c r="J2289" s="14">
        <f>Разбивка_по_щитам!M2294</f>
        <v>0</v>
      </c>
      <c r="K2289" s="14">
        <f>Разбивка_по_щитам!N2294</f>
        <v>0</v>
      </c>
      <c r="L2289" s="14"/>
      <c r="M2289" s="14">
        <f>Разбивка_по_щитам!P2294</f>
        <v>0</v>
      </c>
      <c r="N2289" s="14"/>
    </row>
    <row r="2290" spans="2:14" x14ac:dyDescent="0.2">
      <c r="B2290" s="14">
        <f>Разбивка_по_щитам!B2295</f>
        <v>0</v>
      </c>
      <c r="C2290" s="14">
        <f>Разбивка_по_щитам!C2295</f>
        <v>0</v>
      </c>
      <c r="D2290" s="14">
        <f>Разбивка_по_щитам!F2295</f>
        <v>0</v>
      </c>
      <c r="E2290" s="14">
        <f>Разбивка_по_щитам!H2295</f>
        <v>0</v>
      </c>
      <c r="F2290" s="14">
        <f>Разбивка_по_щитам!I2295</f>
        <v>0</v>
      </c>
      <c r="G2290" s="14">
        <f>Разбивка_по_щитам!J2295</f>
        <v>0</v>
      </c>
      <c r="H2290" s="14">
        <f>Разбивка_по_щитам!K2295</f>
        <v>0</v>
      </c>
      <c r="I2290" s="14">
        <f>Разбивка_по_щитам!L2295</f>
        <v>0</v>
      </c>
      <c r="J2290" s="14">
        <f>Разбивка_по_щитам!M2295</f>
        <v>0</v>
      </c>
      <c r="K2290" s="14">
        <f>Разбивка_по_щитам!N2295</f>
        <v>0</v>
      </c>
      <c r="L2290" s="14"/>
      <c r="M2290" s="14">
        <f>Разбивка_по_щитам!P2295</f>
        <v>0</v>
      </c>
      <c r="N2290" s="14"/>
    </row>
    <row r="2291" spans="2:14" x14ac:dyDescent="0.2">
      <c r="B2291" s="14">
        <f>Разбивка_по_щитам!B2296</f>
        <v>0</v>
      </c>
      <c r="C2291" s="14">
        <f>Разбивка_по_щитам!C2296</f>
        <v>0</v>
      </c>
      <c r="D2291" s="14">
        <f>Разбивка_по_щитам!F2296</f>
        <v>0</v>
      </c>
      <c r="E2291" s="14">
        <f>Разбивка_по_щитам!H2296</f>
        <v>0</v>
      </c>
      <c r="F2291" s="14">
        <f>Разбивка_по_щитам!I2296</f>
        <v>0</v>
      </c>
      <c r="G2291" s="14">
        <f>Разбивка_по_щитам!J2296</f>
        <v>0</v>
      </c>
      <c r="H2291" s="14">
        <f>Разбивка_по_щитам!K2296</f>
        <v>0</v>
      </c>
      <c r="I2291" s="14">
        <f>Разбивка_по_щитам!L2296</f>
        <v>0</v>
      </c>
      <c r="J2291" s="14">
        <f>Разбивка_по_щитам!M2296</f>
        <v>0</v>
      </c>
      <c r="K2291" s="14">
        <f>Разбивка_по_щитам!N2296</f>
        <v>0</v>
      </c>
      <c r="L2291" s="14"/>
      <c r="M2291" s="14">
        <f>Разбивка_по_щитам!P2296</f>
        <v>0</v>
      </c>
      <c r="N2291" s="14"/>
    </row>
    <row r="2292" spans="2:14" x14ac:dyDescent="0.2">
      <c r="B2292" s="14">
        <f>Разбивка_по_щитам!B2297</f>
        <v>0</v>
      </c>
      <c r="C2292" s="14">
        <f>Разбивка_по_щитам!C2297</f>
        <v>0</v>
      </c>
      <c r="D2292" s="14">
        <f>Разбивка_по_щитам!F2297</f>
        <v>0</v>
      </c>
      <c r="E2292" s="14">
        <f>Разбивка_по_щитам!H2297</f>
        <v>0</v>
      </c>
      <c r="F2292" s="14">
        <f>Разбивка_по_щитам!I2297</f>
        <v>0</v>
      </c>
      <c r="G2292" s="14">
        <f>Разбивка_по_щитам!J2297</f>
        <v>0</v>
      </c>
      <c r="H2292" s="14">
        <f>Разбивка_по_щитам!K2297</f>
        <v>0</v>
      </c>
      <c r="I2292" s="14">
        <f>Разбивка_по_щитам!L2297</f>
        <v>0</v>
      </c>
      <c r="J2292" s="14">
        <f>Разбивка_по_щитам!M2297</f>
        <v>0</v>
      </c>
      <c r="K2292" s="14">
        <f>Разбивка_по_щитам!N2297</f>
        <v>0</v>
      </c>
      <c r="L2292" s="14"/>
      <c r="M2292" s="14">
        <f>Разбивка_по_щитам!P2297</f>
        <v>0</v>
      </c>
      <c r="N2292" s="14"/>
    </row>
    <row r="2293" spans="2:14" x14ac:dyDescent="0.2">
      <c r="B2293" s="14">
        <f>Разбивка_по_щитам!B2298</f>
        <v>0</v>
      </c>
      <c r="C2293" s="14">
        <f>Разбивка_по_щитам!C2298</f>
        <v>0</v>
      </c>
      <c r="D2293" s="14">
        <f>Разбивка_по_щитам!F2298</f>
        <v>0</v>
      </c>
      <c r="E2293" s="14">
        <f>Разбивка_по_щитам!H2298</f>
        <v>0</v>
      </c>
      <c r="F2293" s="14">
        <f>Разбивка_по_щитам!I2298</f>
        <v>0</v>
      </c>
      <c r="G2293" s="14">
        <f>Разбивка_по_щитам!J2298</f>
        <v>0</v>
      </c>
      <c r="H2293" s="14">
        <f>Разбивка_по_щитам!K2298</f>
        <v>0</v>
      </c>
      <c r="I2293" s="14">
        <f>Разбивка_по_щитам!L2298</f>
        <v>0</v>
      </c>
      <c r="J2293" s="14">
        <f>Разбивка_по_щитам!M2298</f>
        <v>0</v>
      </c>
      <c r="K2293" s="14">
        <f>Разбивка_по_щитам!N2298</f>
        <v>0</v>
      </c>
      <c r="L2293" s="14"/>
      <c r="M2293" s="14">
        <f>Разбивка_по_щитам!P2298</f>
        <v>0</v>
      </c>
      <c r="N2293" s="14"/>
    </row>
    <row r="2294" spans="2:14" x14ac:dyDescent="0.2">
      <c r="B2294" s="14">
        <f>Разбивка_по_щитам!B2299</f>
        <v>0</v>
      </c>
      <c r="C2294" s="14">
        <f>Разбивка_по_щитам!C2299</f>
        <v>0</v>
      </c>
      <c r="D2294" s="14">
        <f>Разбивка_по_щитам!F2299</f>
        <v>0</v>
      </c>
      <c r="E2294" s="14">
        <f>Разбивка_по_щитам!H2299</f>
        <v>0</v>
      </c>
      <c r="F2294" s="14">
        <f>Разбивка_по_щитам!I2299</f>
        <v>0</v>
      </c>
      <c r="G2294" s="14">
        <f>Разбивка_по_щитам!J2299</f>
        <v>0</v>
      </c>
      <c r="H2294" s="14">
        <f>Разбивка_по_щитам!K2299</f>
        <v>0</v>
      </c>
      <c r="I2294" s="14">
        <f>Разбивка_по_щитам!L2299</f>
        <v>0</v>
      </c>
      <c r="J2294" s="14">
        <f>Разбивка_по_щитам!M2299</f>
        <v>0</v>
      </c>
      <c r="K2294" s="14">
        <f>Разбивка_по_щитам!N2299</f>
        <v>0</v>
      </c>
      <c r="L2294" s="14"/>
      <c r="M2294" s="14">
        <f>Разбивка_по_щитам!P2299</f>
        <v>0</v>
      </c>
      <c r="N2294" s="14"/>
    </row>
    <row r="2295" spans="2:14" x14ac:dyDescent="0.2">
      <c r="B2295" s="14">
        <f>Разбивка_по_щитам!B2300</f>
        <v>0</v>
      </c>
      <c r="C2295" s="14">
        <f>Разбивка_по_щитам!C2300</f>
        <v>0</v>
      </c>
      <c r="D2295" s="14">
        <f>Разбивка_по_щитам!F2300</f>
        <v>0</v>
      </c>
      <c r="E2295" s="14">
        <f>Разбивка_по_щитам!H2300</f>
        <v>0</v>
      </c>
      <c r="F2295" s="14">
        <f>Разбивка_по_щитам!I2300</f>
        <v>0</v>
      </c>
      <c r="G2295" s="14">
        <f>Разбивка_по_щитам!J2300</f>
        <v>0</v>
      </c>
      <c r="H2295" s="14">
        <f>Разбивка_по_щитам!K2300</f>
        <v>0</v>
      </c>
      <c r="I2295" s="14">
        <f>Разбивка_по_щитам!L2300</f>
        <v>0</v>
      </c>
      <c r="J2295" s="14">
        <f>Разбивка_по_щитам!M2300</f>
        <v>0</v>
      </c>
      <c r="K2295" s="14">
        <f>Разбивка_по_щитам!N2300</f>
        <v>0</v>
      </c>
      <c r="L2295" s="14"/>
      <c r="M2295" s="14">
        <f>Разбивка_по_щитам!P2300</f>
        <v>0</v>
      </c>
      <c r="N2295" s="14"/>
    </row>
    <row r="2296" spans="2:14" x14ac:dyDescent="0.2">
      <c r="B2296" s="14">
        <f>Разбивка_по_щитам!B2301</f>
        <v>0</v>
      </c>
      <c r="C2296" s="14">
        <f>Разбивка_по_щитам!C2301</f>
        <v>0</v>
      </c>
      <c r="D2296" s="14">
        <f>Разбивка_по_щитам!F2301</f>
        <v>0</v>
      </c>
      <c r="E2296" s="14">
        <f>Разбивка_по_щитам!H2301</f>
        <v>0</v>
      </c>
      <c r="F2296" s="14">
        <f>Разбивка_по_щитам!I2301</f>
        <v>0</v>
      </c>
      <c r="G2296" s="14">
        <f>Разбивка_по_щитам!J2301</f>
        <v>0</v>
      </c>
      <c r="H2296" s="14">
        <f>Разбивка_по_щитам!K2301</f>
        <v>0</v>
      </c>
      <c r="I2296" s="14">
        <f>Разбивка_по_щитам!L2301</f>
        <v>0</v>
      </c>
      <c r="J2296" s="14">
        <f>Разбивка_по_щитам!M2301</f>
        <v>0</v>
      </c>
      <c r="K2296" s="14">
        <f>Разбивка_по_щитам!N2301</f>
        <v>0</v>
      </c>
      <c r="L2296" s="14"/>
      <c r="M2296" s="14">
        <f>Разбивка_по_щитам!P2301</f>
        <v>0</v>
      </c>
      <c r="N2296" s="14"/>
    </row>
    <row r="2297" spans="2:14" x14ac:dyDescent="0.2">
      <c r="B2297" s="14">
        <f>Разбивка_по_щитам!B2302</f>
        <v>0</v>
      </c>
      <c r="C2297" s="14">
        <f>Разбивка_по_щитам!C2302</f>
        <v>0</v>
      </c>
      <c r="D2297" s="14">
        <f>Разбивка_по_щитам!F2302</f>
        <v>0</v>
      </c>
      <c r="E2297" s="14">
        <f>Разбивка_по_щитам!H2302</f>
        <v>0</v>
      </c>
      <c r="F2297" s="14">
        <f>Разбивка_по_щитам!I2302</f>
        <v>0</v>
      </c>
      <c r="G2297" s="14">
        <f>Разбивка_по_щитам!J2302</f>
        <v>0</v>
      </c>
      <c r="H2297" s="14">
        <f>Разбивка_по_щитам!K2302</f>
        <v>0</v>
      </c>
      <c r="I2297" s="14">
        <f>Разбивка_по_щитам!L2302</f>
        <v>0</v>
      </c>
      <c r="J2297" s="14">
        <f>Разбивка_по_щитам!M2302</f>
        <v>0</v>
      </c>
      <c r="K2297" s="14">
        <f>Разбивка_по_щитам!N2302</f>
        <v>0</v>
      </c>
      <c r="L2297" s="14"/>
      <c r="M2297" s="14">
        <f>Разбивка_по_щитам!P2302</f>
        <v>0</v>
      </c>
      <c r="N2297" s="14"/>
    </row>
    <row r="2298" spans="2:14" x14ac:dyDescent="0.2">
      <c r="B2298" s="14">
        <f>Разбивка_по_щитам!B2303</f>
        <v>0</v>
      </c>
      <c r="C2298" s="14">
        <f>Разбивка_по_щитам!C2303</f>
        <v>0</v>
      </c>
      <c r="D2298" s="14">
        <f>Разбивка_по_щитам!F2303</f>
        <v>0</v>
      </c>
      <c r="E2298" s="14">
        <f>Разбивка_по_щитам!H2303</f>
        <v>0</v>
      </c>
      <c r="F2298" s="14">
        <f>Разбивка_по_щитам!I2303</f>
        <v>0</v>
      </c>
      <c r="G2298" s="14">
        <f>Разбивка_по_щитам!J2303</f>
        <v>0</v>
      </c>
      <c r="H2298" s="14">
        <f>Разбивка_по_щитам!K2303</f>
        <v>0</v>
      </c>
      <c r="I2298" s="14">
        <f>Разбивка_по_щитам!L2303</f>
        <v>0</v>
      </c>
      <c r="J2298" s="14">
        <f>Разбивка_по_щитам!M2303</f>
        <v>0</v>
      </c>
      <c r="K2298" s="14">
        <f>Разбивка_по_щитам!N2303</f>
        <v>0</v>
      </c>
      <c r="L2298" s="14"/>
      <c r="M2298" s="14">
        <f>Разбивка_по_щитам!P2303</f>
        <v>0</v>
      </c>
      <c r="N2298" s="14"/>
    </row>
    <row r="2299" spans="2:14" x14ac:dyDescent="0.2">
      <c r="B2299" s="14">
        <f>Разбивка_по_щитам!B2304</f>
        <v>0</v>
      </c>
      <c r="C2299" s="14">
        <f>Разбивка_по_щитам!C2304</f>
        <v>0</v>
      </c>
      <c r="D2299" s="14">
        <f>Разбивка_по_щитам!F2304</f>
        <v>0</v>
      </c>
      <c r="E2299" s="14">
        <f>Разбивка_по_щитам!H2304</f>
        <v>0</v>
      </c>
      <c r="F2299" s="14">
        <f>Разбивка_по_щитам!I2304</f>
        <v>0</v>
      </c>
      <c r="G2299" s="14">
        <f>Разбивка_по_щитам!J2304</f>
        <v>0</v>
      </c>
      <c r="H2299" s="14">
        <f>Разбивка_по_щитам!K2304</f>
        <v>0</v>
      </c>
      <c r="I2299" s="14">
        <f>Разбивка_по_щитам!L2304</f>
        <v>0</v>
      </c>
      <c r="J2299" s="14">
        <f>Разбивка_по_щитам!M2304</f>
        <v>0</v>
      </c>
      <c r="K2299" s="14">
        <f>Разбивка_по_щитам!N2304</f>
        <v>0</v>
      </c>
      <c r="L2299" s="14"/>
      <c r="M2299" s="14">
        <f>Разбивка_по_щитам!P2304</f>
        <v>0</v>
      </c>
      <c r="N2299" s="14"/>
    </row>
    <row r="2300" spans="2:14" x14ac:dyDescent="0.2">
      <c r="B2300" s="14">
        <f>Разбивка_по_щитам!B2305</f>
        <v>0</v>
      </c>
      <c r="C2300" s="14">
        <f>Разбивка_по_щитам!C2305</f>
        <v>0</v>
      </c>
      <c r="D2300" s="14">
        <f>Разбивка_по_щитам!F2305</f>
        <v>0</v>
      </c>
      <c r="E2300" s="14">
        <f>Разбивка_по_щитам!H2305</f>
        <v>0</v>
      </c>
      <c r="F2300" s="14">
        <f>Разбивка_по_щитам!I2305</f>
        <v>0</v>
      </c>
      <c r="G2300" s="14">
        <f>Разбивка_по_щитам!J2305</f>
        <v>0</v>
      </c>
      <c r="H2300" s="14">
        <f>Разбивка_по_щитам!K2305</f>
        <v>0</v>
      </c>
      <c r="I2300" s="14">
        <f>Разбивка_по_щитам!L2305</f>
        <v>0</v>
      </c>
      <c r="J2300" s="14">
        <f>Разбивка_по_щитам!M2305</f>
        <v>0</v>
      </c>
      <c r="K2300" s="14">
        <f>Разбивка_по_щитам!N2305</f>
        <v>0</v>
      </c>
      <c r="L2300" s="14"/>
      <c r="M2300" s="14">
        <f>Разбивка_по_щитам!P2305</f>
        <v>0</v>
      </c>
      <c r="N2300" s="14"/>
    </row>
    <row r="2301" spans="2:14" x14ac:dyDescent="0.2">
      <c r="B2301" s="14">
        <f>Разбивка_по_щитам!B2306</f>
        <v>0</v>
      </c>
      <c r="C2301" s="14">
        <f>Разбивка_по_щитам!C2306</f>
        <v>0</v>
      </c>
      <c r="D2301" s="14">
        <f>Разбивка_по_щитам!F2306</f>
        <v>0</v>
      </c>
      <c r="E2301" s="14">
        <f>Разбивка_по_щитам!H2306</f>
        <v>0</v>
      </c>
      <c r="F2301" s="14">
        <f>Разбивка_по_щитам!I2306</f>
        <v>0</v>
      </c>
      <c r="G2301" s="14">
        <f>Разбивка_по_щитам!J2306</f>
        <v>0</v>
      </c>
      <c r="H2301" s="14">
        <f>Разбивка_по_щитам!K2306</f>
        <v>0</v>
      </c>
      <c r="I2301" s="14">
        <f>Разбивка_по_щитам!L2306</f>
        <v>0</v>
      </c>
      <c r="J2301" s="14">
        <f>Разбивка_по_щитам!M2306</f>
        <v>0</v>
      </c>
      <c r="K2301" s="14">
        <f>Разбивка_по_щитам!N2306</f>
        <v>0</v>
      </c>
      <c r="L2301" s="14"/>
      <c r="M2301" s="14">
        <f>Разбивка_по_щитам!P2306</f>
        <v>0</v>
      </c>
      <c r="N2301" s="14"/>
    </row>
    <row r="2302" spans="2:14" x14ac:dyDescent="0.2">
      <c r="B2302" s="14">
        <f>Разбивка_по_щитам!B2307</f>
        <v>0</v>
      </c>
      <c r="C2302" s="14">
        <f>Разбивка_по_щитам!C2307</f>
        <v>0</v>
      </c>
      <c r="D2302" s="14">
        <f>Разбивка_по_щитам!F2307</f>
        <v>0</v>
      </c>
      <c r="E2302" s="14">
        <f>Разбивка_по_щитам!H2307</f>
        <v>0</v>
      </c>
      <c r="F2302" s="14">
        <f>Разбивка_по_щитам!I2307</f>
        <v>0</v>
      </c>
      <c r="G2302" s="14">
        <f>Разбивка_по_щитам!J2307</f>
        <v>0</v>
      </c>
      <c r="H2302" s="14">
        <f>Разбивка_по_щитам!K2307</f>
        <v>0</v>
      </c>
      <c r="I2302" s="14">
        <f>Разбивка_по_щитам!L2307</f>
        <v>0</v>
      </c>
      <c r="J2302" s="14">
        <f>Разбивка_по_щитам!M2307</f>
        <v>0</v>
      </c>
      <c r="K2302" s="14">
        <f>Разбивка_по_щитам!N2307</f>
        <v>0</v>
      </c>
      <c r="L2302" s="14"/>
      <c r="M2302" s="14">
        <f>Разбивка_по_щитам!P2307</f>
        <v>0</v>
      </c>
      <c r="N2302" s="14"/>
    </row>
    <row r="2303" spans="2:14" x14ac:dyDescent="0.2">
      <c r="B2303" s="14">
        <f>Разбивка_по_щитам!B2308</f>
        <v>0</v>
      </c>
      <c r="C2303" s="14">
        <f>Разбивка_по_щитам!C2308</f>
        <v>0</v>
      </c>
      <c r="D2303" s="14">
        <f>Разбивка_по_щитам!F2308</f>
        <v>0</v>
      </c>
      <c r="E2303" s="14">
        <f>Разбивка_по_щитам!H2308</f>
        <v>0</v>
      </c>
      <c r="F2303" s="14">
        <f>Разбивка_по_щитам!I2308</f>
        <v>0</v>
      </c>
      <c r="G2303" s="14">
        <f>Разбивка_по_щитам!J2308</f>
        <v>0</v>
      </c>
      <c r="H2303" s="14">
        <f>Разбивка_по_щитам!K2308</f>
        <v>0</v>
      </c>
      <c r="I2303" s="14">
        <f>Разбивка_по_щитам!L2308</f>
        <v>0</v>
      </c>
      <c r="J2303" s="14">
        <f>Разбивка_по_щитам!M2308</f>
        <v>0</v>
      </c>
      <c r="K2303" s="14">
        <f>Разбивка_по_щитам!N2308</f>
        <v>0</v>
      </c>
      <c r="L2303" s="14"/>
      <c r="M2303" s="14">
        <f>Разбивка_по_щитам!P2308</f>
        <v>0</v>
      </c>
      <c r="N2303" s="14"/>
    </row>
    <row r="2304" spans="2:14" x14ac:dyDescent="0.2">
      <c r="B2304" s="14">
        <f>Разбивка_по_щитам!B2309</f>
        <v>0</v>
      </c>
      <c r="C2304" s="14">
        <f>Разбивка_по_щитам!C2309</f>
        <v>0</v>
      </c>
      <c r="D2304" s="14">
        <f>Разбивка_по_щитам!F2309</f>
        <v>0</v>
      </c>
      <c r="E2304" s="14">
        <f>Разбивка_по_щитам!H2309</f>
        <v>0</v>
      </c>
      <c r="F2304" s="14">
        <f>Разбивка_по_щитам!I2309</f>
        <v>0</v>
      </c>
      <c r="G2304" s="14">
        <f>Разбивка_по_щитам!J2309</f>
        <v>0</v>
      </c>
      <c r="H2304" s="14">
        <f>Разбивка_по_щитам!K2309</f>
        <v>0</v>
      </c>
      <c r="I2304" s="14">
        <f>Разбивка_по_щитам!L2309</f>
        <v>0</v>
      </c>
      <c r="J2304" s="14">
        <f>Разбивка_по_щитам!M2309</f>
        <v>0</v>
      </c>
      <c r="K2304" s="14">
        <f>Разбивка_по_щитам!N2309</f>
        <v>0</v>
      </c>
      <c r="L2304" s="14"/>
      <c r="M2304" s="14">
        <f>Разбивка_по_щитам!P2309</f>
        <v>0</v>
      </c>
      <c r="N2304" s="14"/>
    </row>
    <row r="2305" spans="2:14" x14ac:dyDescent="0.2">
      <c r="B2305" s="14">
        <f>Разбивка_по_щитам!B2310</f>
        <v>0</v>
      </c>
      <c r="C2305" s="14">
        <f>Разбивка_по_щитам!C2310</f>
        <v>0</v>
      </c>
      <c r="D2305" s="14">
        <f>Разбивка_по_щитам!F2310</f>
        <v>0</v>
      </c>
      <c r="E2305" s="14">
        <f>Разбивка_по_щитам!H2310</f>
        <v>0</v>
      </c>
      <c r="F2305" s="14">
        <f>Разбивка_по_щитам!I2310</f>
        <v>0</v>
      </c>
      <c r="G2305" s="14">
        <f>Разбивка_по_щитам!J2310</f>
        <v>0</v>
      </c>
      <c r="H2305" s="14">
        <f>Разбивка_по_щитам!K2310</f>
        <v>0</v>
      </c>
      <c r="I2305" s="14">
        <f>Разбивка_по_щитам!L2310</f>
        <v>0</v>
      </c>
      <c r="J2305" s="14">
        <f>Разбивка_по_щитам!M2310</f>
        <v>0</v>
      </c>
      <c r="K2305" s="14">
        <f>Разбивка_по_щитам!N2310</f>
        <v>0</v>
      </c>
      <c r="L2305" s="14"/>
      <c r="M2305" s="14">
        <f>Разбивка_по_щитам!P2310</f>
        <v>0</v>
      </c>
      <c r="N2305" s="14"/>
    </row>
    <row r="2306" spans="2:14" x14ac:dyDescent="0.2">
      <c r="B2306" s="14">
        <f>Разбивка_по_щитам!B2311</f>
        <v>0</v>
      </c>
      <c r="C2306" s="14">
        <f>Разбивка_по_щитам!C2311</f>
        <v>0</v>
      </c>
      <c r="D2306" s="14">
        <f>Разбивка_по_щитам!F2311</f>
        <v>0</v>
      </c>
      <c r="E2306" s="14">
        <f>Разбивка_по_щитам!H2311</f>
        <v>0</v>
      </c>
      <c r="F2306" s="14">
        <f>Разбивка_по_щитам!I2311</f>
        <v>0</v>
      </c>
      <c r="G2306" s="14">
        <f>Разбивка_по_щитам!J2311</f>
        <v>0</v>
      </c>
      <c r="H2306" s="14">
        <f>Разбивка_по_щитам!K2311</f>
        <v>0</v>
      </c>
      <c r="I2306" s="14">
        <f>Разбивка_по_щитам!L2311</f>
        <v>0</v>
      </c>
      <c r="J2306" s="14">
        <f>Разбивка_по_щитам!M2311</f>
        <v>0</v>
      </c>
      <c r="K2306" s="14">
        <f>Разбивка_по_щитам!N2311</f>
        <v>0</v>
      </c>
      <c r="L2306" s="14"/>
      <c r="M2306" s="14">
        <f>Разбивка_по_щитам!P2311</f>
        <v>0</v>
      </c>
      <c r="N2306" s="14"/>
    </row>
    <row r="2307" spans="2:14" x14ac:dyDescent="0.2">
      <c r="B2307" s="14">
        <f>Разбивка_по_щитам!B2312</f>
        <v>0</v>
      </c>
      <c r="C2307" s="14">
        <f>Разбивка_по_щитам!C2312</f>
        <v>0</v>
      </c>
      <c r="D2307" s="14">
        <f>Разбивка_по_щитам!F2312</f>
        <v>0</v>
      </c>
      <c r="E2307" s="14">
        <f>Разбивка_по_щитам!H2312</f>
        <v>0</v>
      </c>
      <c r="F2307" s="14">
        <f>Разбивка_по_щитам!I2312</f>
        <v>0</v>
      </c>
      <c r="G2307" s="14">
        <f>Разбивка_по_щитам!J2312</f>
        <v>0</v>
      </c>
      <c r="H2307" s="14">
        <f>Разбивка_по_щитам!K2312</f>
        <v>0</v>
      </c>
      <c r="I2307" s="14">
        <f>Разбивка_по_щитам!L2312</f>
        <v>0</v>
      </c>
      <c r="J2307" s="14">
        <f>Разбивка_по_щитам!M2312</f>
        <v>0</v>
      </c>
      <c r="K2307" s="14">
        <f>Разбивка_по_щитам!N2312</f>
        <v>0</v>
      </c>
      <c r="L2307" s="14"/>
      <c r="M2307" s="14">
        <f>Разбивка_по_щитам!P2312</f>
        <v>0</v>
      </c>
      <c r="N2307" s="14"/>
    </row>
    <row r="2308" spans="2:14" x14ac:dyDescent="0.2">
      <c r="B2308" s="14">
        <f>Разбивка_по_щитам!B2313</f>
        <v>0</v>
      </c>
      <c r="C2308" s="14">
        <f>Разбивка_по_щитам!C2313</f>
        <v>0</v>
      </c>
      <c r="D2308" s="14">
        <f>Разбивка_по_щитам!F2313</f>
        <v>0</v>
      </c>
      <c r="E2308" s="14">
        <f>Разбивка_по_щитам!H2313</f>
        <v>0</v>
      </c>
      <c r="F2308" s="14">
        <f>Разбивка_по_щитам!I2313</f>
        <v>0</v>
      </c>
      <c r="G2308" s="14">
        <f>Разбивка_по_щитам!J2313</f>
        <v>0</v>
      </c>
      <c r="H2308" s="14">
        <f>Разбивка_по_щитам!K2313</f>
        <v>0</v>
      </c>
      <c r="I2308" s="14">
        <f>Разбивка_по_щитам!L2313</f>
        <v>0</v>
      </c>
      <c r="J2308" s="14">
        <f>Разбивка_по_щитам!M2313</f>
        <v>0</v>
      </c>
      <c r="K2308" s="14">
        <f>Разбивка_по_щитам!N2313</f>
        <v>0</v>
      </c>
      <c r="L2308" s="14"/>
      <c r="M2308" s="14">
        <f>Разбивка_по_щитам!P2313</f>
        <v>0</v>
      </c>
      <c r="N2308" s="14"/>
    </row>
    <row r="2309" spans="2:14" x14ac:dyDescent="0.2">
      <c r="B2309" s="14">
        <f>Разбивка_по_щитам!B2314</f>
        <v>0</v>
      </c>
      <c r="C2309" s="14">
        <f>Разбивка_по_щитам!C2314</f>
        <v>0</v>
      </c>
      <c r="D2309" s="14">
        <f>Разбивка_по_щитам!F2314</f>
        <v>0</v>
      </c>
      <c r="E2309" s="14">
        <f>Разбивка_по_щитам!H2314</f>
        <v>0</v>
      </c>
      <c r="F2309" s="14">
        <f>Разбивка_по_щитам!I2314</f>
        <v>0</v>
      </c>
      <c r="G2309" s="14">
        <f>Разбивка_по_щитам!J2314</f>
        <v>0</v>
      </c>
      <c r="H2309" s="14">
        <f>Разбивка_по_щитам!K2314</f>
        <v>0</v>
      </c>
      <c r="I2309" s="14">
        <f>Разбивка_по_щитам!L2314</f>
        <v>0</v>
      </c>
      <c r="J2309" s="14">
        <f>Разбивка_по_щитам!M2314</f>
        <v>0</v>
      </c>
      <c r="K2309" s="14">
        <f>Разбивка_по_щитам!N2314</f>
        <v>0</v>
      </c>
      <c r="L2309" s="14"/>
      <c r="M2309" s="14">
        <f>Разбивка_по_щитам!P2314</f>
        <v>0</v>
      </c>
      <c r="N2309" s="14"/>
    </row>
    <row r="2310" spans="2:14" x14ac:dyDescent="0.2">
      <c r="B2310" s="14">
        <f>Разбивка_по_щитам!B2315</f>
        <v>0</v>
      </c>
      <c r="C2310" s="14">
        <f>Разбивка_по_щитам!C2315</f>
        <v>0</v>
      </c>
      <c r="D2310" s="14">
        <f>Разбивка_по_щитам!F2315</f>
        <v>0</v>
      </c>
      <c r="E2310" s="14">
        <f>Разбивка_по_щитам!H2315</f>
        <v>0</v>
      </c>
      <c r="F2310" s="14">
        <f>Разбивка_по_щитам!I2315</f>
        <v>0</v>
      </c>
      <c r="G2310" s="14">
        <f>Разбивка_по_щитам!J2315</f>
        <v>0</v>
      </c>
      <c r="H2310" s="14">
        <f>Разбивка_по_щитам!K2315</f>
        <v>0</v>
      </c>
      <c r="I2310" s="14">
        <f>Разбивка_по_щитам!L2315</f>
        <v>0</v>
      </c>
      <c r="J2310" s="14">
        <f>Разбивка_по_щитам!M2315</f>
        <v>0</v>
      </c>
      <c r="K2310" s="14">
        <f>Разбивка_по_щитам!N2315</f>
        <v>0</v>
      </c>
      <c r="L2310" s="14"/>
      <c r="M2310" s="14">
        <f>Разбивка_по_щитам!P2315</f>
        <v>0</v>
      </c>
      <c r="N2310" s="14"/>
    </row>
    <row r="2311" spans="2:14" x14ac:dyDescent="0.2">
      <c r="B2311" s="14">
        <f>Разбивка_по_щитам!B2316</f>
        <v>0</v>
      </c>
      <c r="C2311" s="14">
        <f>Разбивка_по_щитам!C2316</f>
        <v>0</v>
      </c>
      <c r="D2311" s="14">
        <f>Разбивка_по_щитам!F2316</f>
        <v>0</v>
      </c>
      <c r="E2311" s="14">
        <f>Разбивка_по_щитам!H2316</f>
        <v>0</v>
      </c>
      <c r="F2311" s="14">
        <f>Разбивка_по_щитам!I2316</f>
        <v>0</v>
      </c>
      <c r="G2311" s="14">
        <f>Разбивка_по_щитам!J2316</f>
        <v>0</v>
      </c>
      <c r="H2311" s="14">
        <f>Разбивка_по_щитам!K2316</f>
        <v>0</v>
      </c>
      <c r="I2311" s="14">
        <f>Разбивка_по_щитам!L2316</f>
        <v>0</v>
      </c>
      <c r="J2311" s="14">
        <f>Разбивка_по_щитам!M2316</f>
        <v>0</v>
      </c>
      <c r="K2311" s="14">
        <f>Разбивка_по_щитам!N2316</f>
        <v>0</v>
      </c>
      <c r="L2311" s="14"/>
      <c r="M2311" s="14">
        <f>Разбивка_по_щитам!P2316</f>
        <v>0</v>
      </c>
      <c r="N2311" s="14"/>
    </row>
    <row r="2312" spans="2:14" x14ac:dyDescent="0.2">
      <c r="B2312" s="14">
        <f>Разбивка_по_щитам!B2317</f>
        <v>0</v>
      </c>
      <c r="C2312" s="14">
        <f>Разбивка_по_щитам!C2317</f>
        <v>0</v>
      </c>
      <c r="D2312" s="14">
        <f>Разбивка_по_щитам!F2317</f>
        <v>0</v>
      </c>
      <c r="E2312" s="14">
        <f>Разбивка_по_щитам!H2317</f>
        <v>0</v>
      </c>
      <c r="F2312" s="14">
        <f>Разбивка_по_щитам!I2317</f>
        <v>0</v>
      </c>
      <c r="G2312" s="14">
        <f>Разбивка_по_щитам!J2317</f>
        <v>0</v>
      </c>
      <c r="H2312" s="14">
        <f>Разбивка_по_щитам!K2317</f>
        <v>0</v>
      </c>
      <c r="I2312" s="14">
        <f>Разбивка_по_щитам!L2317</f>
        <v>0</v>
      </c>
      <c r="J2312" s="14">
        <f>Разбивка_по_щитам!M2317</f>
        <v>0</v>
      </c>
      <c r="K2312" s="14">
        <f>Разбивка_по_щитам!N2317</f>
        <v>0</v>
      </c>
      <c r="L2312" s="14"/>
      <c r="M2312" s="14">
        <f>Разбивка_по_щитам!P2317</f>
        <v>0</v>
      </c>
      <c r="N2312" s="14"/>
    </row>
    <row r="2313" spans="2:14" x14ac:dyDescent="0.2">
      <c r="B2313" s="14">
        <f>Разбивка_по_щитам!B2318</f>
        <v>0</v>
      </c>
      <c r="C2313" s="14">
        <f>Разбивка_по_щитам!C2318</f>
        <v>0</v>
      </c>
      <c r="D2313" s="14">
        <f>Разбивка_по_щитам!F2318</f>
        <v>0</v>
      </c>
      <c r="E2313" s="14">
        <f>Разбивка_по_щитам!H2318</f>
        <v>0</v>
      </c>
      <c r="F2313" s="14">
        <f>Разбивка_по_щитам!I2318</f>
        <v>0</v>
      </c>
      <c r="G2313" s="14">
        <f>Разбивка_по_щитам!J2318</f>
        <v>0</v>
      </c>
      <c r="H2313" s="14">
        <f>Разбивка_по_щитам!K2318</f>
        <v>0</v>
      </c>
      <c r="I2313" s="14">
        <f>Разбивка_по_щитам!L2318</f>
        <v>0</v>
      </c>
      <c r="J2313" s="14">
        <f>Разбивка_по_щитам!M2318</f>
        <v>0</v>
      </c>
      <c r="K2313" s="14">
        <f>Разбивка_по_щитам!N2318</f>
        <v>0</v>
      </c>
      <c r="L2313" s="14"/>
      <c r="M2313" s="14">
        <f>Разбивка_по_щитам!P2318</f>
        <v>0</v>
      </c>
      <c r="N2313" s="14"/>
    </row>
    <row r="2314" spans="2:14" x14ac:dyDescent="0.2">
      <c r="B2314" s="14">
        <f>Разбивка_по_щитам!B2319</f>
        <v>0</v>
      </c>
      <c r="C2314" s="14">
        <f>Разбивка_по_щитам!C2319</f>
        <v>0</v>
      </c>
      <c r="D2314" s="14">
        <f>Разбивка_по_щитам!F2319</f>
        <v>0</v>
      </c>
      <c r="E2314" s="14">
        <f>Разбивка_по_щитам!H2319</f>
        <v>0</v>
      </c>
      <c r="F2314" s="14">
        <f>Разбивка_по_щитам!I2319</f>
        <v>0</v>
      </c>
      <c r="G2314" s="14">
        <f>Разбивка_по_щитам!J2319</f>
        <v>0</v>
      </c>
      <c r="H2314" s="14">
        <f>Разбивка_по_щитам!K2319</f>
        <v>0</v>
      </c>
      <c r="I2314" s="14">
        <f>Разбивка_по_щитам!L2319</f>
        <v>0</v>
      </c>
      <c r="J2314" s="14">
        <f>Разбивка_по_щитам!M2319</f>
        <v>0</v>
      </c>
      <c r="K2314" s="14">
        <f>Разбивка_по_щитам!N2319</f>
        <v>0</v>
      </c>
      <c r="L2314" s="14"/>
      <c r="M2314" s="14">
        <f>Разбивка_по_щитам!P2319</f>
        <v>0</v>
      </c>
      <c r="N2314" s="14"/>
    </row>
    <row r="2315" spans="2:14" x14ac:dyDescent="0.2">
      <c r="B2315" s="14">
        <f>Разбивка_по_щитам!B2320</f>
        <v>0</v>
      </c>
      <c r="C2315" s="14">
        <f>Разбивка_по_щитам!C2320</f>
        <v>0</v>
      </c>
      <c r="D2315" s="14">
        <f>Разбивка_по_щитам!F2320</f>
        <v>0</v>
      </c>
      <c r="E2315" s="14">
        <f>Разбивка_по_щитам!H2320</f>
        <v>0</v>
      </c>
      <c r="F2315" s="14">
        <f>Разбивка_по_щитам!I2320</f>
        <v>0</v>
      </c>
      <c r="G2315" s="14">
        <f>Разбивка_по_щитам!J2320</f>
        <v>0</v>
      </c>
      <c r="H2315" s="14">
        <f>Разбивка_по_щитам!K2320</f>
        <v>0</v>
      </c>
      <c r="I2315" s="14">
        <f>Разбивка_по_щитам!L2320</f>
        <v>0</v>
      </c>
      <c r="J2315" s="14">
        <f>Разбивка_по_щитам!M2320</f>
        <v>0</v>
      </c>
      <c r="K2315" s="14">
        <f>Разбивка_по_щитам!N2320</f>
        <v>0</v>
      </c>
      <c r="L2315" s="14"/>
      <c r="M2315" s="14">
        <f>Разбивка_по_щитам!P2320</f>
        <v>0</v>
      </c>
      <c r="N2315" s="14"/>
    </row>
    <row r="2316" spans="2:14" x14ac:dyDescent="0.2">
      <c r="B2316" s="14">
        <f>Разбивка_по_щитам!B2321</f>
        <v>0</v>
      </c>
      <c r="C2316" s="14">
        <f>Разбивка_по_щитам!C2321</f>
        <v>0</v>
      </c>
      <c r="D2316" s="14">
        <f>Разбивка_по_щитам!F2321</f>
        <v>0</v>
      </c>
      <c r="E2316" s="14">
        <f>Разбивка_по_щитам!H2321</f>
        <v>0</v>
      </c>
      <c r="F2316" s="14">
        <f>Разбивка_по_щитам!I2321</f>
        <v>0</v>
      </c>
      <c r="G2316" s="14">
        <f>Разбивка_по_щитам!J2321</f>
        <v>0</v>
      </c>
      <c r="H2316" s="14">
        <f>Разбивка_по_щитам!K2321</f>
        <v>0</v>
      </c>
      <c r="I2316" s="14">
        <f>Разбивка_по_щитам!L2321</f>
        <v>0</v>
      </c>
      <c r="J2316" s="14">
        <f>Разбивка_по_щитам!M2321</f>
        <v>0</v>
      </c>
      <c r="K2316" s="14">
        <f>Разбивка_по_щитам!N2321</f>
        <v>0</v>
      </c>
      <c r="L2316" s="14"/>
      <c r="M2316" s="14">
        <f>Разбивка_по_щитам!P2321</f>
        <v>0</v>
      </c>
      <c r="N2316" s="14"/>
    </row>
    <row r="2317" spans="2:14" x14ac:dyDescent="0.2">
      <c r="B2317" s="14">
        <f>Разбивка_по_щитам!B2322</f>
        <v>0</v>
      </c>
      <c r="C2317" s="14">
        <f>Разбивка_по_щитам!C2322</f>
        <v>0</v>
      </c>
      <c r="D2317" s="14">
        <f>Разбивка_по_щитам!F2322</f>
        <v>0</v>
      </c>
      <c r="E2317" s="14">
        <f>Разбивка_по_щитам!H2322</f>
        <v>0</v>
      </c>
      <c r="F2317" s="14">
        <f>Разбивка_по_щитам!I2322</f>
        <v>0</v>
      </c>
      <c r="G2317" s="14">
        <f>Разбивка_по_щитам!J2322</f>
        <v>0</v>
      </c>
      <c r="H2317" s="14">
        <f>Разбивка_по_щитам!K2322</f>
        <v>0</v>
      </c>
      <c r="I2317" s="14">
        <f>Разбивка_по_щитам!L2322</f>
        <v>0</v>
      </c>
      <c r="J2317" s="14">
        <f>Разбивка_по_щитам!M2322</f>
        <v>0</v>
      </c>
      <c r="K2317" s="14">
        <f>Разбивка_по_щитам!N2322</f>
        <v>0</v>
      </c>
      <c r="L2317" s="14"/>
      <c r="M2317" s="14">
        <f>Разбивка_по_щитам!P2322</f>
        <v>0</v>
      </c>
      <c r="N2317" s="14"/>
    </row>
    <row r="2318" spans="2:14" x14ac:dyDescent="0.2">
      <c r="B2318" s="14">
        <f>Разбивка_по_щитам!B2323</f>
        <v>0</v>
      </c>
      <c r="C2318" s="14">
        <f>Разбивка_по_щитам!C2323</f>
        <v>0</v>
      </c>
      <c r="D2318" s="14">
        <f>Разбивка_по_щитам!F2323</f>
        <v>0</v>
      </c>
      <c r="E2318" s="14">
        <f>Разбивка_по_щитам!H2323</f>
        <v>0</v>
      </c>
      <c r="F2318" s="14">
        <f>Разбивка_по_щитам!I2323</f>
        <v>0</v>
      </c>
      <c r="G2318" s="14">
        <f>Разбивка_по_щитам!J2323</f>
        <v>0</v>
      </c>
      <c r="H2318" s="14">
        <f>Разбивка_по_щитам!K2323</f>
        <v>0</v>
      </c>
      <c r="I2318" s="14">
        <f>Разбивка_по_щитам!L2323</f>
        <v>0</v>
      </c>
      <c r="J2318" s="14">
        <f>Разбивка_по_щитам!M2323</f>
        <v>0</v>
      </c>
      <c r="K2318" s="14">
        <f>Разбивка_по_щитам!N2323</f>
        <v>0</v>
      </c>
      <c r="L2318" s="14"/>
      <c r="M2318" s="14">
        <f>Разбивка_по_щитам!P2323</f>
        <v>0</v>
      </c>
      <c r="N2318" s="14"/>
    </row>
    <row r="2319" spans="2:14" x14ac:dyDescent="0.2">
      <c r="B2319" s="14">
        <f>Разбивка_по_щитам!B2324</f>
        <v>0</v>
      </c>
      <c r="C2319" s="14">
        <f>Разбивка_по_щитам!C2324</f>
        <v>0</v>
      </c>
      <c r="D2319" s="14">
        <f>Разбивка_по_щитам!F2324</f>
        <v>0</v>
      </c>
      <c r="E2319" s="14">
        <f>Разбивка_по_щитам!H2324</f>
        <v>0</v>
      </c>
      <c r="F2319" s="14">
        <f>Разбивка_по_щитам!I2324</f>
        <v>0</v>
      </c>
      <c r="G2319" s="14">
        <f>Разбивка_по_щитам!J2324</f>
        <v>0</v>
      </c>
      <c r="H2319" s="14">
        <f>Разбивка_по_щитам!K2324</f>
        <v>0</v>
      </c>
      <c r="I2319" s="14">
        <f>Разбивка_по_щитам!L2324</f>
        <v>0</v>
      </c>
      <c r="J2319" s="14">
        <f>Разбивка_по_щитам!M2324</f>
        <v>0</v>
      </c>
      <c r="K2319" s="14">
        <f>Разбивка_по_щитам!N2324</f>
        <v>0</v>
      </c>
      <c r="L2319" s="14"/>
      <c r="M2319" s="14">
        <f>Разбивка_по_щитам!P2324</f>
        <v>0</v>
      </c>
      <c r="N2319" s="14"/>
    </row>
    <row r="2320" spans="2:14" x14ac:dyDescent="0.2">
      <c r="B2320" s="14">
        <f>Разбивка_по_щитам!B2325</f>
        <v>0</v>
      </c>
      <c r="C2320" s="14">
        <f>Разбивка_по_щитам!C2325</f>
        <v>0</v>
      </c>
      <c r="D2320" s="14">
        <f>Разбивка_по_щитам!F2325</f>
        <v>0</v>
      </c>
      <c r="E2320" s="14">
        <f>Разбивка_по_щитам!H2325</f>
        <v>0</v>
      </c>
      <c r="F2320" s="14">
        <f>Разбивка_по_щитам!I2325</f>
        <v>0</v>
      </c>
      <c r="G2320" s="14">
        <f>Разбивка_по_щитам!J2325</f>
        <v>0</v>
      </c>
      <c r="H2320" s="14">
        <f>Разбивка_по_щитам!K2325</f>
        <v>0</v>
      </c>
      <c r="I2320" s="14">
        <f>Разбивка_по_щитам!L2325</f>
        <v>0</v>
      </c>
      <c r="J2320" s="14">
        <f>Разбивка_по_щитам!M2325</f>
        <v>0</v>
      </c>
      <c r="K2320" s="14">
        <f>Разбивка_по_щитам!N2325</f>
        <v>0</v>
      </c>
      <c r="L2320" s="14"/>
      <c r="M2320" s="14">
        <f>Разбивка_по_щитам!P2325</f>
        <v>0</v>
      </c>
      <c r="N2320" s="14"/>
    </row>
    <row r="2321" spans="2:14" x14ac:dyDescent="0.2">
      <c r="B2321" s="14">
        <f>Разбивка_по_щитам!B2326</f>
        <v>0</v>
      </c>
      <c r="C2321" s="14">
        <f>Разбивка_по_щитам!C2326</f>
        <v>0</v>
      </c>
      <c r="D2321" s="14">
        <f>Разбивка_по_щитам!F2326</f>
        <v>0</v>
      </c>
      <c r="E2321" s="14">
        <f>Разбивка_по_щитам!H2326</f>
        <v>0</v>
      </c>
      <c r="F2321" s="14">
        <f>Разбивка_по_щитам!I2326</f>
        <v>0</v>
      </c>
      <c r="G2321" s="14">
        <f>Разбивка_по_щитам!J2326</f>
        <v>0</v>
      </c>
      <c r="H2321" s="14">
        <f>Разбивка_по_щитам!K2326</f>
        <v>0</v>
      </c>
      <c r="I2321" s="14">
        <f>Разбивка_по_щитам!L2326</f>
        <v>0</v>
      </c>
      <c r="J2321" s="14">
        <f>Разбивка_по_щитам!M2326</f>
        <v>0</v>
      </c>
      <c r="K2321" s="14">
        <f>Разбивка_по_щитам!N2326</f>
        <v>0</v>
      </c>
      <c r="L2321" s="14"/>
      <c r="M2321" s="14">
        <f>Разбивка_по_щитам!P2326</f>
        <v>0</v>
      </c>
      <c r="N2321" s="14"/>
    </row>
    <row r="2322" spans="2:14" x14ac:dyDescent="0.2">
      <c r="B2322" s="14">
        <f>Разбивка_по_щитам!B2327</f>
        <v>0</v>
      </c>
      <c r="C2322" s="14">
        <f>Разбивка_по_щитам!C2327</f>
        <v>0</v>
      </c>
      <c r="D2322" s="14">
        <f>Разбивка_по_щитам!F2327</f>
        <v>0</v>
      </c>
      <c r="E2322" s="14">
        <f>Разбивка_по_щитам!H2327</f>
        <v>0</v>
      </c>
      <c r="F2322" s="14">
        <f>Разбивка_по_щитам!I2327</f>
        <v>0</v>
      </c>
      <c r="G2322" s="14">
        <f>Разбивка_по_щитам!J2327</f>
        <v>0</v>
      </c>
      <c r="H2322" s="14">
        <f>Разбивка_по_щитам!K2327</f>
        <v>0</v>
      </c>
      <c r="I2322" s="14">
        <f>Разбивка_по_щитам!L2327</f>
        <v>0</v>
      </c>
      <c r="J2322" s="14">
        <f>Разбивка_по_щитам!M2327</f>
        <v>0</v>
      </c>
      <c r="K2322" s="14">
        <f>Разбивка_по_щитам!N2327</f>
        <v>0</v>
      </c>
      <c r="L2322" s="14"/>
      <c r="M2322" s="14">
        <f>Разбивка_по_щитам!P2327</f>
        <v>0</v>
      </c>
      <c r="N2322" s="14"/>
    </row>
    <row r="2323" spans="2:14" x14ac:dyDescent="0.2">
      <c r="B2323" s="14">
        <f>Разбивка_по_щитам!B2328</f>
        <v>0</v>
      </c>
      <c r="C2323" s="14">
        <f>Разбивка_по_щитам!C2328</f>
        <v>0</v>
      </c>
      <c r="D2323" s="14">
        <f>Разбивка_по_щитам!F2328</f>
        <v>0</v>
      </c>
      <c r="E2323" s="14">
        <f>Разбивка_по_щитам!H2328</f>
        <v>0</v>
      </c>
      <c r="F2323" s="14">
        <f>Разбивка_по_щитам!I2328</f>
        <v>0</v>
      </c>
      <c r="G2323" s="14">
        <f>Разбивка_по_щитам!J2328</f>
        <v>0</v>
      </c>
      <c r="H2323" s="14">
        <f>Разбивка_по_щитам!K2328</f>
        <v>0</v>
      </c>
      <c r="I2323" s="14">
        <f>Разбивка_по_щитам!L2328</f>
        <v>0</v>
      </c>
      <c r="J2323" s="14">
        <f>Разбивка_по_щитам!M2328</f>
        <v>0</v>
      </c>
      <c r="K2323" s="14">
        <f>Разбивка_по_щитам!N2328</f>
        <v>0</v>
      </c>
      <c r="L2323" s="14"/>
      <c r="M2323" s="14">
        <f>Разбивка_по_щитам!P2328</f>
        <v>0</v>
      </c>
      <c r="N2323" s="14"/>
    </row>
    <row r="2324" spans="2:14" x14ac:dyDescent="0.2">
      <c r="B2324" s="14">
        <f>Разбивка_по_щитам!B2329</f>
        <v>0</v>
      </c>
      <c r="C2324" s="14">
        <f>Разбивка_по_щитам!C2329</f>
        <v>0</v>
      </c>
      <c r="D2324" s="14">
        <f>Разбивка_по_щитам!F2329</f>
        <v>0</v>
      </c>
      <c r="E2324" s="14">
        <f>Разбивка_по_щитам!H2329</f>
        <v>0</v>
      </c>
      <c r="F2324" s="14">
        <f>Разбивка_по_щитам!I2329</f>
        <v>0</v>
      </c>
      <c r="G2324" s="14">
        <f>Разбивка_по_щитам!J2329</f>
        <v>0</v>
      </c>
      <c r="H2324" s="14">
        <f>Разбивка_по_щитам!K2329</f>
        <v>0</v>
      </c>
      <c r="I2324" s="14">
        <f>Разбивка_по_щитам!L2329</f>
        <v>0</v>
      </c>
      <c r="J2324" s="14">
        <f>Разбивка_по_щитам!M2329</f>
        <v>0</v>
      </c>
      <c r="K2324" s="14">
        <f>Разбивка_по_щитам!N2329</f>
        <v>0</v>
      </c>
      <c r="L2324" s="14"/>
      <c r="M2324" s="14">
        <f>Разбивка_по_щитам!P2329</f>
        <v>0</v>
      </c>
      <c r="N2324" s="14"/>
    </row>
    <row r="2325" spans="2:14" x14ac:dyDescent="0.2">
      <c r="B2325" s="14">
        <f>Разбивка_по_щитам!B2330</f>
        <v>0</v>
      </c>
      <c r="C2325" s="14">
        <f>Разбивка_по_щитам!C2330</f>
        <v>0</v>
      </c>
      <c r="D2325" s="14">
        <f>Разбивка_по_щитам!F2330</f>
        <v>0</v>
      </c>
      <c r="E2325" s="14">
        <f>Разбивка_по_щитам!H2330</f>
        <v>0</v>
      </c>
      <c r="F2325" s="14">
        <f>Разбивка_по_щитам!I2330</f>
        <v>0</v>
      </c>
      <c r="G2325" s="14">
        <f>Разбивка_по_щитам!J2330</f>
        <v>0</v>
      </c>
      <c r="H2325" s="14">
        <f>Разбивка_по_щитам!K2330</f>
        <v>0</v>
      </c>
      <c r="I2325" s="14">
        <f>Разбивка_по_щитам!L2330</f>
        <v>0</v>
      </c>
      <c r="J2325" s="14">
        <f>Разбивка_по_щитам!M2330</f>
        <v>0</v>
      </c>
      <c r="K2325" s="14">
        <f>Разбивка_по_щитам!N2330</f>
        <v>0</v>
      </c>
      <c r="L2325" s="14"/>
      <c r="M2325" s="14">
        <f>Разбивка_по_щитам!P2330</f>
        <v>0</v>
      </c>
      <c r="N2325" s="14"/>
    </row>
    <row r="2326" spans="2:14" x14ac:dyDescent="0.2">
      <c r="B2326" s="14">
        <f>Разбивка_по_щитам!B2331</f>
        <v>0</v>
      </c>
      <c r="C2326" s="14">
        <f>Разбивка_по_щитам!C2331</f>
        <v>0</v>
      </c>
      <c r="D2326" s="14">
        <f>Разбивка_по_щитам!F2331</f>
        <v>0</v>
      </c>
      <c r="E2326" s="14">
        <f>Разбивка_по_щитам!H2331</f>
        <v>0</v>
      </c>
      <c r="F2326" s="14">
        <f>Разбивка_по_щитам!I2331</f>
        <v>0</v>
      </c>
      <c r="G2326" s="14">
        <f>Разбивка_по_щитам!J2331</f>
        <v>0</v>
      </c>
      <c r="H2326" s="14">
        <f>Разбивка_по_щитам!K2331</f>
        <v>0</v>
      </c>
      <c r="I2326" s="14">
        <f>Разбивка_по_щитам!L2331</f>
        <v>0</v>
      </c>
      <c r="J2326" s="14">
        <f>Разбивка_по_щитам!M2331</f>
        <v>0</v>
      </c>
      <c r="K2326" s="14">
        <f>Разбивка_по_щитам!N2331</f>
        <v>0</v>
      </c>
      <c r="L2326" s="14"/>
      <c r="M2326" s="14">
        <f>Разбивка_по_щитам!P2331</f>
        <v>0</v>
      </c>
      <c r="N2326" s="14"/>
    </row>
    <row r="2327" spans="2:14" x14ac:dyDescent="0.2">
      <c r="B2327" s="14">
        <f>Разбивка_по_щитам!B2332</f>
        <v>0</v>
      </c>
      <c r="C2327" s="14">
        <f>Разбивка_по_щитам!C2332</f>
        <v>0</v>
      </c>
      <c r="D2327" s="14">
        <f>Разбивка_по_щитам!F2332</f>
        <v>0</v>
      </c>
      <c r="E2327" s="14">
        <f>Разбивка_по_щитам!H2332</f>
        <v>0</v>
      </c>
      <c r="F2327" s="14">
        <f>Разбивка_по_щитам!I2332</f>
        <v>0</v>
      </c>
      <c r="G2327" s="14">
        <f>Разбивка_по_щитам!J2332</f>
        <v>0</v>
      </c>
      <c r="H2327" s="14">
        <f>Разбивка_по_щитам!K2332</f>
        <v>0</v>
      </c>
      <c r="I2327" s="14">
        <f>Разбивка_по_щитам!L2332</f>
        <v>0</v>
      </c>
      <c r="J2327" s="14">
        <f>Разбивка_по_щитам!M2332</f>
        <v>0</v>
      </c>
      <c r="K2327" s="14">
        <f>Разбивка_по_щитам!N2332</f>
        <v>0</v>
      </c>
      <c r="L2327" s="14"/>
      <c r="M2327" s="14">
        <f>Разбивка_по_щитам!P2332</f>
        <v>0</v>
      </c>
      <c r="N2327" s="14"/>
    </row>
    <row r="2328" spans="2:14" x14ac:dyDescent="0.2">
      <c r="B2328" s="14">
        <f>Разбивка_по_щитам!B2333</f>
        <v>0</v>
      </c>
      <c r="C2328" s="14">
        <f>Разбивка_по_щитам!C2333</f>
        <v>0</v>
      </c>
      <c r="D2328" s="14">
        <f>Разбивка_по_щитам!F2333</f>
        <v>0</v>
      </c>
      <c r="E2328" s="14">
        <f>Разбивка_по_щитам!H2333</f>
        <v>0</v>
      </c>
      <c r="F2328" s="14">
        <f>Разбивка_по_щитам!I2333</f>
        <v>0</v>
      </c>
      <c r="G2328" s="14">
        <f>Разбивка_по_щитам!J2333</f>
        <v>0</v>
      </c>
      <c r="H2328" s="14">
        <f>Разбивка_по_щитам!K2333</f>
        <v>0</v>
      </c>
      <c r="I2328" s="14">
        <f>Разбивка_по_щитам!L2333</f>
        <v>0</v>
      </c>
      <c r="J2328" s="14">
        <f>Разбивка_по_щитам!M2333</f>
        <v>0</v>
      </c>
      <c r="K2328" s="14">
        <f>Разбивка_по_щитам!N2333</f>
        <v>0</v>
      </c>
      <c r="L2328" s="14"/>
      <c r="M2328" s="14">
        <f>Разбивка_по_щитам!P2333</f>
        <v>0</v>
      </c>
      <c r="N2328" s="14"/>
    </row>
    <row r="2329" spans="2:14" x14ac:dyDescent="0.2">
      <c r="B2329" s="14">
        <f>Разбивка_по_щитам!B2334</f>
        <v>0</v>
      </c>
      <c r="C2329" s="14">
        <f>Разбивка_по_щитам!C2334</f>
        <v>0</v>
      </c>
      <c r="D2329" s="14">
        <f>Разбивка_по_щитам!F2334</f>
        <v>0</v>
      </c>
      <c r="E2329" s="14">
        <f>Разбивка_по_щитам!H2334</f>
        <v>0</v>
      </c>
      <c r="F2329" s="14">
        <f>Разбивка_по_щитам!I2334</f>
        <v>0</v>
      </c>
      <c r="G2329" s="14">
        <f>Разбивка_по_щитам!J2334</f>
        <v>0</v>
      </c>
      <c r="H2329" s="14">
        <f>Разбивка_по_щитам!K2334</f>
        <v>0</v>
      </c>
      <c r="I2329" s="14">
        <f>Разбивка_по_щитам!L2334</f>
        <v>0</v>
      </c>
      <c r="J2329" s="14">
        <f>Разбивка_по_щитам!M2334</f>
        <v>0</v>
      </c>
      <c r="K2329" s="14">
        <f>Разбивка_по_щитам!N2334</f>
        <v>0</v>
      </c>
      <c r="L2329" s="14"/>
      <c r="M2329" s="14">
        <f>Разбивка_по_щитам!P2334</f>
        <v>0</v>
      </c>
      <c r="N2329" s="14"/>
    </row>
    <row r="2330" spans="2:14" x14ac:dyDescent="0.2">
      <c r="B2330" s="14">
        <f>Разбивка_по_щитам!B2335</f>
        <v>0</v>
      </c>
      <c r="C2330" s="14">
        <f>Разбивка_по_щитам!C2335</f>
        <v>0</v>
      </c>
      <c r="D2330" s="14">
        <f>Разбивка_по_щитам!F2335</f>
        <v>0</v>
      </c>
      <c r="E2330" s="14">
        <f>Разбивка_по_щитам!H2335</f>
        <v>0</v>
      </c>
      <c r="F2330" s="14">
        <f>Разбивка_по_щитам!I2335</f>
        <v>0</v>
      </c>
      <c r="G2330" s="14">
        <f>Разбивка_по_щитам!J2335</f>
        <v>0</v>
      </c>
      <c r="H2330" s="14">
        <f>Разбивка_по_щитам!K2335</f>
        <v>0</v>
      </c>
      <c r="I2330" s="14">
        <f>Разбивка_по_щитам!L2335</f>
        <v>0</v>
      </c>
      <c r="J2330" s="14">
        <f>Разбивка_по_щитам!M2335</f>
        <v>0</v>
      </c>
      <c r="K2330" s="14">
        <f>Разбивка_по_щитам!N2335</f>
        <v>0</v>
      </c>
      <c r="L2330" s="14"/>
      <c r="M2330" s="14">
        <f>Разбивка_по_щитам!P2335</f>
        <v>0</v>
      </c>
      <c r="N2330" s="14"/>
    </row>
    <row r="2331" spans="2:14" x14ac:dyDescent="0.2">
      <c r="B2331" s="14">
        <f>Разбивка_по_щитам!B2336</f>
        <v>0</v>
      </c>
      <c r="C2331" s="14">
        <f>Разбивка_по_щитам!C2336</f>
        <v>0</v>
      </c>
      <c r="D2331" s="14">
        <f>Разбивка_по_щитам!F2336</f>
        <v>0</v>
      </c>
      <c r="E2331" s="14">
        <f>Разбивка_по_щитам!H2336</f>
        <v>0</v>
      </c>
      <c r="F2331" s="14">
        <f>Разбивка_по_щитам!I2336</f>
        <v>0</v>
      </c>
      <c r="G2331" s="14">
        <f>Разбивка_по_щитам!J2336</f>
        <v>0</v>
      </c>
      <c r="H2331" s="14">
        <f>Разбивка_по_щитам!K2336</f>
        <v>0</v>
      </c>
      <c r="I2331" s="14">
        <f>Разбивка_по_щитам!L2336</f>
        <v>0</v>
      </c>
      <c r="J2331" s="14">
        <f>Разбивка_по_щитам!M2336</f>
        <v>0</v>
      </c>
      <c r="K2331" s="14">
        <f>Разбивка_по_щитам!N2336</f>
        <v>0</v>
      </c>
      <c r="L2331" s="14"/>
      <c r="M2331" s="14">
        <f>Разбивка_по_щитам!P2336</f>
        <v>0</v>
      </c>
      <c r="N2331" s="14"/>
    </row>
    <row r="2332" spans="2:14" x14ac:dyDescent="0.2">
      <c r="B2332" s="14">
        <f>Разбивка_по_щитам!B2337</f>
        <v>0</v>
      </c>
      <c r="C2332" s="14">
        <f>Разбивка_по_щитам!C2337</f>
        <v>0</v>
      </c>
      <c r="D2332" s="14">
        <f>Разбивка_по_щитам!F2337</f>
        <v>0</v>
      </c>
      <c r="E2332" s="14">
        <f>Разбивка_по_щитам!H2337</f>
        <v>0</v>
      </c>
      <c r="F2332" s="14">
        <f>Разбивка_по_щитам!I2337</f>
        <v>0</v>
      </c>
      <c r="G2332" s="14">
        <f>Разбивка_по_щитам!J2337</f>
        <v>0</v>
      </c>
      <c r="H2332" s="14">
        <f>Разбивка_по_щитам!K2337</f>
        <v>0</v>
      </c>
      <c r="I2332" s="14">
        <f>Разбивка_по_щитам!L2337</f>
        <v>0</v>
      </c>
      <c r="J2332" s="14">
        <f>Разбивка_по_щитам!M2337</f>
        <v>0</v>
      </c>
      <c r="K2332" s="14">
        <f>Разбивка_по_щитам!N2337</f>
        <v>0</v>
      </c>
      <c r="L2332" s="14"/>
      <c r="M2332" s="14">
        <f>Разбивка_по_щитам!P2337</f>
        <v>0</v>
      </c>
      <c r="N2332" s="14"/>
    </row>
    <row r="2333" spans="2:14" x14ac:dyDescent="0.2">
      <c r="B2333" s="14">
        <f>Разбивка_по_щитам!B2338</f>
        <v>0</v>
      </c>
      <c r="C2333" s="14">
        <f>Разбивка_по_щитам!C2338</f>
        <v>0</v>
      </c>
      <c r="D2333" s="14">
        <f>Разбивка_по_щитам!F2338</f>
        <v>0</v>
      </c>
      <c r="E2333" s="14">
        <f>Разбивка_по_щитам!H2338</f>
        <v>0</v>
      </c>
      <c r="F2333" s="14">
        <f>Разбивка_по_щитам!I2338</f>
        <v>0</v>
      </c>
      <c r="G2333" s="14">
        <f>Разбивка_по_щитам!J2338</f>
        <v>0</v>
      </c>
      <c r="H2333" s="14">
        <f>Разбивка_по_щитам!K2338</f>
        <v>0</v>
      </c>
      <c r="I2333" s="14">
        <f>Разбивка_по_щитам!L2338</f>
        <v>0</v>
      </c>
      <c r="J2333" s="14">
        <f>Разбивка_по_щитам!M2338</f>
        <v>0</v>
      </c>
      <c r="K2333" s="14">
        <f>Разбивка_по_щитам!N2338</f>
        <v>0</v>
      </c>
      <c r="L2333" s="14"/>
      <c r="M2333" s="14">
        <f>Разбивка_по_щитам!P2338</f>
        <v>0</v>
      </c>
      <c r="N2333" s="14"/>
    </row>
    <row r="2334" spans="2:14" x14ac:dyDescent="0.2">
      <c r="B2334" s="14">
        <f>Разбивка_по_щитам!B2339</f>
        <v>0</v>
      </c>
      <c r="C2334" s="14">
        <f>Разбивка_по_щитам!C2339</f>
        <v>0</v>
      </c>
      <c r="D2334" s="14">
        <f>Разбивка_по_щитам!F2339</f>
        <v>0</v>
      </c>
      <c r="E2334" s="14">
        <f>Разбивка_по_щитам!H2339</f>
        <v>0</v>
      </c>
      <c r="F2334" s="14">
        <f>Разбивка_по_щитам!I2339</f>
        <v>0</v>
      </c>
      <c r="G2334" s="14">
        <f>Разбивка_по_щитам!J2339</f>
        <v>0</v>
      </c>
      <c r="H2334" s="14">
        <f>Разбивка_по_щитам!K2339</f>
        <v>0</v>
      </c>
      <c r="I2334" s="14">
        <f>Разбивка_по_щитам!L2339</f>
        <v>0</v>
      </c>
      <c r="J2334" s="14">
        <f>Разбивка_по_щитам!M2339</f>
        <v>0</v>
      </c>
      <c r="K2334" s="14">
        <f>Разбивка_по_щитам!N2339</f>
        <v>0</v>
      </c>
      <c r="L2334" s="14"/>
      <c r="M2334" s="14">
        <f>Разбивка_по_щитам!P2339</f>
        <v>0</v>
      </c>
      <c r="N2334" s="14"/>
    </row>
    <row r="2335" spans="2:14" x14ac:dyDescent="0.2">
      <c r="B2335" s="14">
        <f>Разбивка_по_щитам!B2340</f>
        <v>0</v>
      </c>
      <c r="C2335" s="14">
        <f>Разбивка_по_щитам!C2340</f>
        <v>0</v>
      </c>
      <c r="D2335" s="14">
        <f>Разбивка_по_щитам!F2340</f>
        <v>0</v>
      </c>
      <c r="E2335" s="14">
        <f>Разбивка_по_щитам!H2340</f>
        <v>0</v>
      </c>
      <c r="F2335" s="14">
        <f>Разбивка_по_щитам!I2340</f>
        <v>0</v>
      </c>
      <c r="G2335" s="14">
        <f>Разбивка_по_щитам!J2340</f>
        <v>0</v>
      </c>
      <c r="H2335" s="14">
        <f>Разбивка_по_щитам!K2340</f>
        <v>0</v>
      </c>
      <c r="I2335" s="14">
        <f>Разбивка_по_щитам!L2340</f>
        <v>0</v>
      </c>
      <c r="J2335" s="14">
        <f>Разбивка_по_щитам!M2340</f>
        <v>0</v>
      </c>
      <c r="K2335" s="14">
        <f>Разбивка_по_щитам!N2340</f>
        <v>0</v>
      </c>
      <c r="L2335" s="14"/>
      <c r="M2335" s="14">
        <f>Разбивка_по_щитам!P2340</f>
        <v>0</v>
      </c>
      <c r="N2335" s="14"/>
    </row>
    <row r="2336" spans="2:14" x14ac:dyDescent="0.2">
      <c r="B2336" s="14">
        <f>Разбивка_по_щитам!B2341</f>
        <v>0</v>
      </c>
      <c r="C2336" s="14">
        <f>Разбивка_по_щитам!C2341</f>
        <v>0</v>
      </c>
      <c r="D2336" s="14">
        <f>Разбивка_по_щитам!F2341</f>
        <v>0</v>
      </c>
      <c r="E2336" s="14">
        <f>Разбивка_по_щитам!H2341</f>
        <v>0</v>
      </c>
      <c r="F2336" s="14">
        <f>Разбивка_по_щитам!I2341</f>
        <v>0</v>
      </c>
      <c r="G2336" s="14">
        <f>Разбивка_по_щитам!J2341</f>
        <v>0</v>
      </c>
      <c r="H2336" s="14">
        <f>Разбивка_по_щитам!K2341</f>
        <v>0</v>
      </c>
      <c r="I2336" s="14">
        <f>Разбивка_по_щитам!L2341</f>
        <v>0</v>
      </c>
      <c r="J2336" s="14">
        <f>Разбивка_по_щитам!M2341</f>
        <v>0</v>
      </c>
      <c r="K2336" s="14">
        <f>Разбивка_по_щитам!N2341</f>
        <v>0</v>
      </c>
      <c r="L2336" s="14"/>
      <c r="M2336" s="14">
        <f>Разбивка_по_щитам!P2341</f>
        <v>0</v>
      </c>
      <c r="N2336" s="14"/>
    </row>
    <row r="2337" spans="2:14" x14ac:dyDescent="0.2">
      <c r="B2337" s="14">
        <f>Разбивка_по_щитам!B2342</f>
        <v>0</v>
      </c>
      <c r="C2337" s="14">
        <f>Разбивка_по_щитам!C2342</f>
        <v>0</v>
      </c>
      <c r="D2337" s="14">
        <f>Разбивка_по_щитам!F2342</f>
        <v>0</v>
      </c>
      <c r="E2337" s="14">
        <f>Разбивка_по_щитам!H2342</f>
        <v>0</v>
      </c>
      <c r="F2337" s="14">
        <f>Разбивка_по_щитам!I2342</f>
        <v>0</v>
      </c>
      <c r="G2337" s="14">
        <f>Разбивка_по_щитам!J2342</f>
        <v>0</v>
      </c>
      <c r="H2337" s="14">
        <f>Разбивка_по_щитам!K2342</f>
        <v>0</v>
      </c>
      <c r="I2337" s="14">
        <f>Разбивка_по_щитам!L2342</f>
        <v>0</v>
      </c>
      <c r="J2337" s="14">
        <f>Разбивка_по_щитам!M2342</f>
        <v>0</v>
      </c>
      <c r="K2337" s="14">
        <f>Разбивка_по_щитам!N2342</f>
        <v>0</v>
      </c>
      <c r="L2337" s="14"/>
      <c r="M2337" s="14">
        <f>Разбивка_по_щитам!P2342</f>
        <v>0</v>
      </c>
      <c r="N2337" s="14"/>
    </row>
    <row r="2338" spans="2:14" x14ac:dyDescent="0.2">
      <c r="B2338" s="14">
        <f>Разбивка_по_щитам!B2343</f>
        <v>0</v>
      </c>
      <c r="C2338" s="14">
        <f>Разбивка_по_щитам!C2343</f>
        <v>0</v>
      </c>
      <c r="D2338" s="14">
        <f>Разбивка_по_щитам!F2343</f>
        <v>0</v>
      </c>
      <c r="E2338" s="14">
        <f>Разбивка_по_щитам!H2343</f>
        <v>0</v>
      </c>
      <c r="F2338" s="14">
        <f>Разбивка_по_щитам!I2343</f>
        <v>0</v>
      </c>
      <c r="G2338" s="14">
        <f>Разбивка_по_щитам!J2343</f>
        <v>0</v>
      </c>
      <c r="H2338" s="14">
        <f>Разбивка_по_щитам!K2343</f>
        <v>0</v>
      </c>
      <c r="I2338" s="14">
        <f>Разбивка_по_щитам!L2343</f>
        <v>0</v>
      </c>
      <c r="J2338" s="14">
        <f>Разбивка_по_щитам!M2343</f>
        <v>0</v>
      </c>
      <c r="K2338" s="14">
        <f>Разбивка_по_щитам!N2343</f>
        <v>0</v>
      </c>
      <c r="L2338" s="14"/>
      <c r="M2338" s="14">
        <f>Разбивка_по_щитам!P2343</f>
        <v>0</v>
      </c>
      <c r="N2338" s="14"/>
    </row>
    <row r="2339" spans="2:14" x14ac:dyDescent="0.2">
      <c r="B2339" s="14">
        <f>Разбивка_по_щитам!B2344</f>
        <v>0</v>
      </c>
      <c r="C2339" s="14">
        <f>Разбивка_по_щитам!C2344</f>
        <v>0</v>
      </c>
      <c r="D2339" s="14">
        <f>Разбивка_по_щитам!F2344</f>
        <v>0</v>
      </c>
      <c r="E2339" s="14">
        <f>Разбивка_по_щитам!H2344</f>
        <v>0</v>
      </c>
      <c r="F2339" s="14">
        <f>Разбивка_по_щитам!I2344</f>
        <v>0</v>
      </c>
      <c r="G2339" s="14">
        <f>Разбивка_по_щитам!J2344</f>
        <v>0</v>
      </c>
      <c r="H2339" s="14">
        <f>Разбивка_по_щитам!K2344</f>
        <v>0</v>
      </c>
      <c r="I2339" s="14">
        <f>Разбивка_по_щитам!L2344</f>
        <v>0</v>
      </c>
      <c r="J2339" s="14">
        <f>Разбивка_по_щитам!M2344</f>
        <v>0</v>
      </c>
      <c r="K2339" s="14">
        <f>Разбивка_по_щитам!N2344</f>
        <v>0</v>
      </c>
      <c r="L2339" s="14"/>
      <c r="M2339" s="14">
        <f>Разбивка_по_щитам!P2344</f>
        <v>0</v>
      </c>
      <c r="N2339" s="14"/>
    </row>
    <row r="2340" spans="2:14" x14ac:dyDescent="0.2">
      <c r="B2340" s="14">
        <f>Разбивка_по_щитам!B2345</f>
        <v>0</v>
      </c>
      <c r="C2340" s="14">
        <f>Разбивка_по_щитам!C2345</f>
        <v>0</v>
      </c>
      <c r="D2340" s="14">
        <f>Разбивка_по_щитам!F2345</f>
        <v>0</v>
      </c>
      <c r="E2340" s="14">
        <f>Разбивка_по_щитам!H2345</f>
        <v>0</v>
      </c>
      <c r="F2340" s="14">
        <f>Разбивка_по_щитам!I2345</f>
        <v>0</v>
      </c>
      <c r="G2340" s="14">
        <f>Разбивка_по_щитам!J2345</f>
        <v>0</v>
      </c>
      <c r="H2340" s="14">
        <f>Разбивка_по_щитам!K2345</f>
        <v>0</v>
      </c>
      <c r="I2340" s="14">
        <f>Разбивка_по_щитам!L2345</f>
        <v>0</v>
      </c>
      <c r="J2340" s="14">
        <f>Разбивка_по_щитам!M2345</f>
        <v>0</v>
      </c>
      <c r="K2340" s="14">
        <f>Разбивка_по_щитам!N2345</f>
        <v>0</v>
      </c>
      <c r="L2340" s="14"/>
      <c r="M2340" s="14">
        <f>Разбивка_по_щитам!P2345</f>
        <v>0</v>
      </c>
      <c r="N2340" s="14"/>
    </row>
    <row r="2341" spans="2:14" x14ac:dyDescent="0.2">
      <c r="B2341" s="14">
        <f>Разбивка_по_щитам!B2346</f>
        <v>0</v>
      </c>
      <c r="C2341" s="14">
        <f>Разбивка_по_щитам!C2346</f>
        <v>0</v>
      </c>
      <c r="D2341" s="14">
        <f>Разбивка_по_щитам!F2346</f>
        <v>0</v>
      </c>
      <c r="E2341" s="14">
        <f>Разбивка_по_щитам!H2346</f>
        <v>0</v>
      </c>
      <c r="F2341" s="14">
        <f>Разбивка_по_щитам!I2346</f>
        <v>0</v>
      </c>
      <c r="G2341" s="14">
        <f>Разбивка_по_щитам!J2346</f>
        <v>0</v>
      </c>
      <c r="H2341" s="14">
        <f>Разбивка_по_щитам!K2346</f>
        <v>0</v>
      </c>
      <c r="I2341" s="14">
        <f>Разбивка_по_щитам!L2346</f>
        <v>0</v>
      </c>
      <c r="J2341" s="14">
        <f>Разбивка_по_щитам!M2346</f>
        <v>0</v>
      </c>
      <c r="K2341" s="14">
        <f>Разбивка_по_щитам!N2346</f>
        <v>0</v>
      </c>
      <c r="L2341" s="14"/>
      <c r="M2341" s="14">
        <f>Разбивка_по_щитам!P2346</f>
        <v>0</v>
      </c>
      <c r="N2341" s="14"/>
    </row>
    <row r="2342" spans="2:14" x14ac:dyDescent="0.2">
      <c r="B2342" s="14">
        <f>Разбивка_по_щитам!B2347</f>
        <v>0</v>
      </c>
      <c r="C2342" s="14">
        <f>Разбивка_по_щитам!C2347</f>
        <v>0</v>
      </c>
      <c r="D2342" s="14">
        <f>Разбивка_по_щитам!F2347</f>
        <v>0</v>
      </c>
      <c r="E2342" s="14">
        <f>Разбивка_по_щитам!H2347</f>
        <v>0</v>
      </c>
      <c r="F2342" s="14">
        <f>Разбивка_по_щитам!I2347</f>
        <v>0</v>
      </c>
      <c r="G2342" s="14">
        <f>Разбивка_по_щитам!J2347</f>
        <v>0</v>
      </c>
      <c r="H2342" s="14">
        <f>Разбивка_по_щитам!K2347</f>
        <v>0</v>
      </c>
      <c r="I2342" s="14">
        <f>Разбивка_по_щитам!L2347</f>
        <v>0</v>
      </c>
      <c r="J2342" s="14">
        <f>Разбивка_по_щитам!M2347</f>
        <v>0</v>
      </c>
      <c r="K2342" s="14">
        <f>Разбивка_по_щитам!N2347</f>
        <v>0</v>
      </c>
      <c r="L2342" s="14"/>
      <c r="M2342" s="14">
        <f>Разбивка_по_щитам!P2347</f>
        <v>0</v>
      </c>
      <c r="N2342" s="14"/>
    </row>
    <row r="2343" spans="2:14" x14ac:dyDescent="0.2">
      <c r="B2343" s="14">
        <f>Разбивка_по_щитам!B2348</f>
        <v>0</v>
      </c>
      <c r="C2343" s="14">
        <f>Разбивка_по_щитам!C2348</f>
        <v>0</v>
      </c>
      <c r="D2343" s="14">
        <f>Разбивка_по_щитам!F2348</f>
        <v>0</v>
      </c>
      <c r="E2343" s="14">
        <f>Разбивка_по_щитам!H2348</f>
        <v>0</v>
      </c>
      <c r="F2343" s="14">
        <f>Разбивка_по_щитам!I2348</f>
        <v>0</v>
      </c>
      <c r="G2343" s="14">
        <f>Разбивка_по_щитам!J2348</f>
        <v>0</v>
      </c>
      <c r="H2343" s="14">
        <f>Разбивка_по_щитам!K2348</f>
        <v>0</v>
      </c>
      <c r="I2343" s="14">
        <f>Разбивка_по_щитам!L2348</f>
        <v>0</v>
      </c>
      <c r="J2343" s="14">
        <f>Разбивка_по_щитам!M2348</f>
        <v>0</v>
      </c>
      <c r="K2343" s="14">
        <f>Разбивка_по_щитам!N2348</f>
        <v>0</v>
      </c>
      <c r="L2343" s="14"/>
      <c r="M2343" s="14">
        <f>Разбивка_по_щитам!P2348</f>
        <v>0</v>
      </c>
      <c r="N2343" s="14"/>
    </row>
    <row r="2344" spans="2:14" x14ac:dyDescent="0.2">
      <c r="B2344" s="14">
        <f>Разбивка_по_щитам!B2349</f>
        <v>0</v>
      </c>
      <c r="C2344" s="14">
        <f>Разбивка_по_щитам!C2349</f>
        <v>0</v>
      </c>
      <c r="D2344" s="14">
        <f>Разбивка_по_щитам!F2349</f>
        <v>0</v>
      </c>
      <c r="E2344" s="14">
        <f>Разбивка_по_щитам!H2349</f>
        <v>0</v>
      </c>
      <c r="F2344" s="14">
        <f>Разбивка_по_щитам!I2349</f>
        <v>0</v>
      </c>
      <c r="G2344" s="14">
        <f>Разбивка_по_щитам!J2349</f>
        <v>0</v>
      </c>
      <c r="H2344" s="14">
        <f>Разбивка_по_щитам!K2349</f>
        <v>0</v>
      </c>
      <c r="I2344" s="14">
        <f>Разбивка_по_щитам!L2349</f>
        <v>0</v>
      </c>
      <c r="J2344" s="14">
        <f>Разбивка_по_щитам!M2349</f>
        <v>0</v>
      </c>
      <c r="K2344" s="14">
        <f>Разбивка_по_щитам!N2349</f>
        <v>0</v>
      </c>
      <c r="L2344" s="14"/>
      <c r="M2344" s="14">
        <f>Разбивка_по_щитам!P2349</f>
        <v>0</v>
      </c>
      <c r="N2344" s="14"/>
    </row>
    <row r="2345" spans="2:14" x14ac:dyDescent="0.2">
      <c r="B2345" s="14">
        <f>Разбивка_по_щитам!B2350</f>
        <v>0</v>
      </c>
      <c r="C2345" s="14">
        <f>Разбивка_по_щитам!C2350</f>
        <v>0</v>
      </c>
      <c r="D2345" s="14">
        <f>Разбивка_по_щитам!F2350</f>
        <v>0</v>
      </c>
      <c r="E2345" s="14">
        <f>Разбивка_по_щитам!H2350</f>
        <v>0</v>
      </c>
      <c r="F2345" s="14">
        <f>Разбивка_по_щитам!I2350</f>
        <v>0</v>
      </c>
      <c r="G2345" s="14">
        <f>Разбивка_по_щитам!J2350</f>
        <v>0</v>
      </c>
      <c r="H2345" s="14">
        <f>Разбивка_по_щитам!K2350</f>
        <v>0</v>
      </c>
      <c r="I2345" s="14">
        <f>Разбивка_по_щитам!L2350</f>
        <v>0</v>
      </c>
      <c r="J2345" s="14">
        <f>Разбивка_по_щитам!M2350</f>
        <v>0</v>
      </c>
      <c r="K2345" s="14">
        <f>Разбивка_по_щитам!N2350</f>
        <v>0</v>
      </c>
      <c r="L2345" s="14"/>
      <c r="M2345" s="14">
        <f>Разбивка_по_щитам!P2350</f>
        <v>0</v>
      </c>
      <c r="N2345" s="14"/>
    </row>
    <row r="2346" spans="2:14" x14ac:dyDescent="0.2">
      <c r="B2346" s="14">
        <f>Разбивка_по_щитам!B2351</f>
        <v>0</v>
      </c>
      <c r="C2346" s="14">
        <f>Разбивка_по_щитам!C2351</f>
        <v>0</v>
      </c>
      <c r="D2346" s="14">
        <f>Разбивка_по_щитам!F2351</f>
        <v>0</v>
      </c>
      <c r="E2346" s="14">
        <f>Разбивка_по_щитам!H2351</f>
        <v>0</v>
      </c>
      <c r="F2346" s="14">
        <f>Разбивка_по_щитам!I2351</f>
        <v>0</v>
      </c>
      <c r="G2346" s="14">
        <f>Разбивка_по_щитам!J2351</f>
        <v>0</v>
      </c>
      <c r="H2346" s="14">
        <f>Разбивка_по_щитам!K2351</f>
        <v>0</v>
      </c>
      <c r="I2346" s="14">
        <f>Разбивка_по_щитам!L2351</f>
        <v>0</v>
      </c>
      <c r="J2346" s="14">
        <f>Разбивка_по_щитам!M2351</f>
        <v>0</v>
      </c>
      <c r="K2346" s="14">
        <f>Разбивка_по_щитам!N2351</f>
        <v>0</v>
      </c>
      <c r="L2346" s="14"/>
      <c r="M2346" s="14">
        <f>Разбивка_по_щитам!P2351</f>
        <v>0</v>
      </c>
      <c r="N2346" s="14"/>
    </row>
    <row r="2347" spans="2:14" x14ac:dyDescent="0.2">
      <c r="B2347" s="14">
        <f>Разбивка_по_щитам!B2352</f>
        <v>0</v>
      </c>
      <c r="C2347" s="14">
        <f>Разбивка_по_щитам!C2352</f>
        <v>0</v>
      </c>
      <c r="D2347" s="14">
        <f>Разбивка_по_щитам!F2352</f>
        <v>0</v>
      </c>
      <c r="E2347" s="14">
        <f>Разбивка_по_щитам!H2352</f>
        <v>0</v>
      </c>
      <c r="F2347" s="14">
        <f>Разбивка_по_щитам!I2352</f>
        <v>0</v>
      </c>
      <c r="G2347" s="14">
        <f>Разбивка_по_щитам!J2352</f>
        <v>0</v>
      </c>
      <c r="H2347" s="14">
        <f>Разбивка_по_щитам!K2352</f>
        <v>0</v>
      </c>
      <c r="I2347" s="14">
        <f>Разбивка_по_щитам!L2352</f>
        <v>0</v>
      </c>
      <c r="J2347" s="14">
        <f>Разбивка_по_щитам!M2352</f>
        <v>0</v>
      </c>
      <c r="K2347" s="14">
        <f>Разбивка_по_щитам!N2352</f>
        <v>0</v>
      </c>
      <c r="L2347" s="14"/>
      <c r="M2347" s="14">
        <f>Разбивка_по_щитам!P2352</f>
        <v>0</v>
      </c>
      <c r="N2347" s="14"/>
    </row>
    <row r="2348" spans="2:14" x14ac:dyDescent="0.2">
      <c r="B2348" s="14">
        <f>Разбивка_по_щитам!B2353</f>
        <v>0</v>
      </c>
      <c r="C2348" s="14">
        <f>Разбивка_по_щитам!C2353</f>
        <v>0</v>
      </c>
      <c r="D2348" s="14">
        <f>Разбивка_по_щитам!F2353</f>
        <v>0</v>
      </c>
      <c r="E2348" s="14">
        <f>Разбивка_по_щитам!H2353</f>
        <v>0</v>
      </c>
      <c r="F2348" s="14">
        <f>Разбивка_по_щитам!I2353</f>
        <v>0</v>
      </c>
      <c r="G2348" s="14">
        <f>Разбивка_по_щитам!J2353</f>
        <v>0</v>
      </c>
      <c r="H2348" s="14">
        <f>Разбивка_по_щитам!K2353</f>
        <v>0</v>
      </c>
      <c r="I2348" s="14">
        <f>Разбивка_по_щитам!L2353</f>
        <v>0</v>
      </c>
      <c r="J2348" s="14">
        <f>Разбивка_по_щитам!M2353</f>
        <v>0</v>
      </c>
      <c r="K2348" s="14">
        <f>Разбивка_по_щитам!N2353</f>
        <v>0</v>
      </c>
      <c r="L2348" s="14"/>
      <c r="M2348" s="14">
        <f>Разбивка_по_щитам!P2353</f>
        <v>0</v>
      </c>
      <c r="N2348" s="14"/>
    </row>
    <row r="2349" spans="2:14" x14ac:dyDescent="0.2">
      <c r="B2349" s="14">
        <f>Разбивка_по_щитам!B2354</f>
        <v>0</v>
      </c>
      <c r="C2349" s="14">
        <f>Разбивка_по_щитам!C2354</f>
        <v>0</v>
      </c>
      <c r="D2349" s="14">
        <f>Разбивка_по_щитам!F2354</f>
        <v>0</v>
      </c>
      <c r="E2349" s="14">
        <f>Разбивка_по_щитам!H2354</f>
        <v>0</v>
      </c>
      <c r="F2349" s="14">
        <f>Разбивка_по_щитам!I2354</f>
        <v>0</v>
      </c>
      <c r="G2349" s="14">
        <f>Разбивка_по_щитам!J2354</f>
        <v>0</v>
      </c>
      <c r="H2349" s="14">
        <f>Разбивка_по_щитам!K2354</f>
        <v>0</v>
      </c>
      <c r="I2349" s="14">
        <f>Разбивка_по_щитам!L2354</f>
        <v>0</v>
      </c>
      <c r="J2349" s="14">
        <f>Разбивка_по_щитам!M2354</f>
        <v>0</v>
      </c>
      <c r="K2349" s="14">
        <f>Разбивка_по_щитам!N2354</f>
        <v>0</v>
      </c>
      <c r="L2349" s="14"/>
      <c r="M2349" s="14">
        <f>Разбивка_по_щитам!P2354</f>
        <v>0</v>
      </c>
      <c r="N2349" s="14"/>
    </row>
    <row r="2350" spans="2:14" x14ac:dyDescent="0.2">
      <c r="B2350" s="14">
        <f>Разбивка_по_щитам!B2355</f>
        <v>0</v>
      </c>
      <c r="C2350" s="14">
        <f>Разбивка_по_щитам!C2355</f>
        <v>0</v>
      </c>
      <c r="D2350" s="14">
        <f>Разбивка_по_щитам!F2355</f>
        <v>0</v>
      </c>
      <c r="E2350" s="14">
        <f>Разбивка_по_щитам!H2355</f>
        <v>0</v>
      </c>
      <c r="F2350" s="14">
        <f>Разбивка_по_щитам!I2355</f>
        <v>0</v>
      </c>
      <c r="G2350" s="14">
        <f>Разбивка_по_щитам!J2355</f>
        <v>0</v>
      </c>
      <c r="H2350" s="14">
        <f>Разбивка_по_щитам!K2355</f>
        <v>0</v>
      </c>
      <c r="I2350" s="14">
        <f>Разбивка_по_щитам!L2355</f>
        <v>0</v>
      </c>
      <c r="J2350" s="14">
        <f>Разбивка_по_щитам!M2355</f>
        <v>0</v>
      </c>
      <c r="K2350" s="14">
        <f>Разбивка_по_щитам!N2355</f>
        <v>0</v>
      </c>
      <c r="L2350" s="14"/>
      <c r="M2350" s="14">
        <f>Разбивка_по_щитам!P2355</f>
        <v>0</v>
      </c>
      <c r="N2350" s="14"/>
    </row>
    <row r="2351" spans="2:14" x14ac:dyDescent="0.2">
      <c r="B2351" s="14">
        <f>Разбивка_по_щитам!B2356</f>
        <v>0</v>
      </c>
      <c r="C2351" s="14">
        <f>Разбивка_по_щитам!C2356</f>
        <v>0</v>
      </c>
      <c r="D2351" s="14">
        <f>Разбивка_по_щитам!F2356</f>
        <v>0</v>
      </c>
      <c r="E2351" s="14">
        <f>Разбивка_по_щитам!H2356</f>
        <v>0</v>
      </c>
      <c r="F2351" s="14">
        <f>Разбивка_по_щитам!I2356</f>
        <v>0</v>
      </c>
      <c r="G2351" s="14">
        <f>Разбивка_по_щитам!J2356</f>
        <v>0</v>
      </c>
      <c r="H2351" s="14">
        <f>Разбивка_по_щитам!K2356</f>
        <v>0</v>
      </c>
      <c r="I2351" s="14">
        <f>Разбивка_по_щитам!L2356</f>
        <v>0</v>
      </c>
      <c r="J2351" s="14">
        <f>Разбивка_по_щитам!M2356</f>
        <v>0</v>
      </c>
      <c r="K2351" s="14">
        <f>Разбивка_по_щитам!N2356</f>
        <v>0</v>
      </c>
      <c r="L2351" s="14"/>
      <c r="M2351" s="14">
        <f>Разбивка_по_щитам!P2356</f>
        <v>0</v>
      </c>
      <c r="N2351" s="14"/>
    </row>
    <row r="2352" spans="2:14" x14ac:dyDescent="0.2">
      <c r="B2352" s="14">
        <f>Разбивка_по_щитам!B2357</f>
        <v>0</v>
      </c>
      <c r="C2352" s="14">
        <f>Разбивка_по_щитам!C2357</f>
        <v>0</v>
      </c>
      <c r="D2352" s="14">
        <f>Разбивка_по_щитам!F2357</f>
        <v>0</v>
      </c>
      <c r="E2352" s="14">
        <f>Разбивка_по_щитам!H2357</f>
        <v>0</v>
      </c>
      <c r="F2352" s="14">
        <f>Разбивка_по_щитам!I2357</f>
        <v>0</v>
      </c>
      <c r="G2352" s="14">
        <f>Разбивка_по_щитам!J2357</f>
        <v>0</v>
      </c>
      <c r="H2352" s="14">
        <f>Разбивка_по_щитам!K2357</f>
        <v>0</v>
      </c>
      <c r="I2352" s="14">
        <f>Разбивка_по_щитам!L2357</f>
        <v>0</v>
      </c>
      <c r="J2352" s="14">
        <f>Разбивка_по_щитам!M2357</f>
        <v>0</v>
      </c>
      <c r="K2352" s="14">
        <f>Разбивка_по_щитам!N2357</f>
        <v>0</v>
      </c>
      <c r="L2352" s="14"/>
      <c r="M2352" s="14">
        <f>Разбивка_по_щитам!P2357</f>
        <v>0</v>
      </c>
      <c r="N2352" s="14"/>
    </row>
    <row r="2353" spans="2:14" x14ac:dyDescent="0.2">
      <c r="B2353" s="14">
        <f>Разбивка_по_щитам!B2358</f>
        <v>0</v>
      </c>
      <c r="C2353" s="14">
        <f>Разбивка_по_щитам!C2358</f>
        <v>0</v>
      </c>
      <c r="D2353" s="14">
        <f>Разбивка_по_щитам!F2358</f>
        <v>0</v>
      </c>
      <c r="E2353" s="14">
        <f>Разбивка_по_щитам!H2358</f>
        <v>0</v>
      </c>
      <c r="F2353" s="14">
        <f>Разбивка_по_щитам!I2358</f>
        <v>0</v>
      </c>
      <c r="G2353" s="14">
        <f>Разбивка_по_щитам!J2358</f>
        <v>0</v>
      </c>
      <c r="H2353" s="14">
        <f>Разбивка_по_щитам!K2358</f>
        <v>0</v>
      </c>
      <c r="I2353" s="14">
        <f>Разбивка_по_щитам!L2358</f>
        <v>0</v>
      </c>
      <c r="J2353" s="14">
        <f>Разбивка_по_щитам!M2358</f>
        <v>0</v>
      </c>
      <c r="K2353" s="14">
        <f>Разбивка_по_щитам!N2358</f>
        <v>0</v>
      </c>
      <c r="L2353" s="14"/>
      <c r="M2353" s="14">
        <f>Разбивка_по_щитам!P2358</f>
        <v>0</v>
      </c>
      <c r="N2353" s="14"/>
    </row>
    <row r="2354" spans="2:14" x14ac:dyDescent="0.2">
      <c r="B2354" s="14">
        <f>Разбивка_по_щитам!B2359</f>
        <v>0</v>
      </c>
      <c r="C2354" s="14">
        <f>Разбивка_по_щитам!C2359</f>
        <v>0</v>
      </c>
      <c r="D2354" s="14">
        <f>Разбивка_по_щитам!F2359</f>
        <v>0</v>
      </c>
      <c r="E2354" s="14">
        <f>Разбивка_по_щитам!H2359</f>
        <v>0</v>
      </c>
      <c r="F2354" s="14">
        <f>Разбивка_по_щитам!I2359</f>
        <v>0</v>
      </c>
      <c r="G2354" s="14">
        <f>Разбивка_по_щитам!J2359</f>
        <v>0</v>
      </c>
      <c r="H2354" s="14">
        <f>Разбивка_по_щитам!K2359</f>
        <v>0</v>
      </c>
      <c r="I2354" s="14">
        <f>Разбивка_по_щитам!L2359</f>
        <v>0</v>
      </c>
      <c r="J2354" s="14">
        <f>Разбивка_по_щитам!M2359</f>
        <v>0</v>
      </c>
      <c r="K2354" s="14">
        <f>Разбивка_по_щитам!N2359</f>
        <v>0</v>
      </c>
      <c r="L2354" s="14"/>
      <c r="M2354" s="14">
        <f>Разбивка_по_щитам!P2359</f>
        <v>0</v>
      </c>
      <c r="N2354" s="14"/>
    </row>
    <row r="2355" spans="2:14" x14ac:dyDescent="0.2">
      <c r="B2355" s="14">
        <f>Разбивка_по_щитам!B2360</f>
        <v>0</v>
      </c>
      <c r="C2355" s="14">
        <f>Разбивка_по_щитам!C2360</f>
        <v>0</v>
      </c>
      <c r="D2355" s="14">
        <f>Разбивка_по_щитам!F2360</f>
        <v>0</v>
      </c>
      <c r="E2355" s="14">
        <f>Разбивка_по_щитам!H2360</f>
        <v>0</v>
      </c>
      <c r="F2355" s="14">
        <f>Разбивка_по_щитам!I2360</f>
        <v>0</v>
      </c>
      <c r="G2355" s="14">
        <f>Разбивка_по_щитам!J2360</f>
        <v>0</v>
      </c>
      <c r="H2355" s="14">
        <f>Разбивка_по_щитам!K2360</f>
        <v>0</v>
      </c>
      <c r="I2355" s="14">
        <f>Разбивка_по_щитам!L2360</f>
        <v>0</v>
      </c>
      <c r="J2355" s="14">
        <f>Разбивка_по_щитам!M2360</f>
        <v>0</v>
      </c>
      <c r="K2355" s="14">
        <f>Разбивка_по_щитам!N2360</f>
        <v>0</v>
      </c>
      <c r="L2355" s="14"/>
      <c r="M2355" s="14">
        <f>Разбивка_по_щитам!P2360</f>
        <v>0</v>
      </c>
      <c r="N2355" s="14"/>
    </row>
    <row r="2356" spans="2:14" x14ac:dyDescent="0.2">
      <c r="B2356" s="14">
        <f>Разбивка_по_щитам!B2361</f>
        <v>0</v>
      </c>
      <c r="C2356" s="14">
        <f>Разбивка_по_щитам!C2361</f>
        <v>0</v>
      </c>
      <c r="D2356" s="14">
        <f>Разбивка_по_щитам!F2361</f>
        <v>0</v>
      </c>
      <c r="E2356" s="14">
        <f>Разбивка_по_щитам!H2361</f>
        <v>0</v>
      </c>
      <c r="F2356" s="14">
        <f>Разбивка_по_щитам!I2361</f>
        <v>0</v>
      </c>
      <c r="G2356" s="14">
        <f>Разбивка_по_щитам!J2361</f>
        <v>0</v>
      </c>
      <c r="H2356" s="14">
        <f>Разбивка_по_щитам!K2361</f>
        <v>0</v>
      </c>
      <c r="I2356" s="14">
        <f>Разбивка_по_щитам!L2361</f>
        <v>0</v>
      </c>
      <c r="J2356" s="14">
        <f>Разбивка_по_щитам!M2361</f>
        <v>0</v>
      </c>
      <c r="K2356" s="14">
        <f>Разбивка_по_щитам!N2361</f>
        <v>0</v>
      </c>
      <c r="L2356" s="14"/>
      <c r="M2356" s="14">
        <f>Разбивка_по_щитам!P2361</f>
        <v>0</v>
      </c>
      <c r="N2356" s="14"/>
    </row>
    <row r="2357" spans="2:14" x14ac:dyDescent="0.2">
      <c r="B2357" s="14">
        <f>Разбивка_по_щитам!B2362</f>
        <v>0</v>
      </c>
      <c r="C2357" s="14">
        <f>Разбивка_по_щитам!C2362</f>
        <v>0</v>
      </c>
      <c r="D2357" s="14">
        <f>Разбивка_по_щитам!F2362</f>
        <v>0</v>
      </c>
      <c r="E2357" s="14">
        <f>Разбивка_по_щитам!H2362</f>
        <v>0</v>
      </c>
      <c r="F2357" s="14">
        <f>Разбивка_по_щитам!I2362</f>
        <v>0</v>
      </c>
      <c r="G2357" s="14">
        <f>Разбивка_по_щитам!J2362</f>
        <v>0</v>
      </c>
      <c r="H2357" s="14">
        <f>Разбивка_по_щитам!K2362</f>
        <v>0</v>
      </c>
      <c r="I2357" s="14">
        <f>Разбивка_по_щитам!L2362</f>
        <v>0</v>
      </c>
      <c r="J2357" s="14">
        <f>Разбивка_по_щитам!M2362</f>
        <v>0</v>
      </c>
      <c r="K2357" s="14">
        <f>Разбивка_по_щитам!N2362</f>
        <v>0</v>
      </c>
      <c r="L2357" s="14"/>
      <c r="M2357" s="14">
        <f>Разбивка_по_щитам!P2362</f>
        <v>0</v>
      </c>
      <c r="N2357" s="14"/>
    </row>
    <row r="2358" spans="2:14" x14ac:dyDescent="0.2">
      <c r="B2358" s="14">
        <f>Разбивка_по_щитам!B2363</f>
        <v>0</v>
      </c>
      <c r="C2358" s="14">
        <f>Разбивка_по_щитам!C2363</f>
        <v>0</v>
      </c>
      <c r="D2358" s="14">
        <f>Разбивка_по_щитам!F2363</f>
        <v>0</v>
      </c>
      <c r="E2358" s="14">
        <f>Разбивка_по_щитам!H2363</f>
        <v>0</v>
      </c>
      <c r="F2358" s="14">
        <f>Разбивка_по_щитам!I2363</f>
        <v>0</v>
      </c>
      <c r="G2358" s="14">
        <f>Разбивка_по_щитам!J2363</f>
        <v>0</v>
      </c>
      <c r="H2358" s="14">
        <f>Разбивка_по_щитам!K2363</f>
        <v>0</v>
      </c>
      <c r="I2358" s="14">
        <f>Разбивка_по_щитам!L2363</f>
        <v>0</v>
      </c>
      <c r="J2358" s="14">
        <f>Разбивка_по_щитам!M2363</f>
        <v>0</v>
      </c>
      <c r="K2358" s="14">
        <f>Разбивка_по_щитам!N2363</f>
        <v>0</v>
      </c>
      <c r="L2358" s="14"/>
      <c r="M2358" s="14">
        <f>Разбивка_по_щитам!P2363</f>
        <v>0</v>
      </c>
      <c r="N2358" s="14"/>
    </row>
    <row r="2359" spans="2:14" x14ac:dyDescent="0.2">
      <c r="B2359" s="14">
        <f>Разбивка_по_щитам!B2364</f>
        <v>0</v>
      </c>
      <c r="C2359" s="14">
        <f>Разбивка_по_щитам!C2364</f>
        <v>0</v>
      </c>
      <c r="D2359" s="14">
        <f>Разбивка_по_щитам!F2364</f>
        <v>0</v>
      </c>
      <c r="E2359" s="14">
        <f>Разбивка_по_щитам!H2364</f>
        <v>0</v>
      </c>
      <c r="F2359" s="14">
        <f>Разбивка_по_щитам!I2364</f>
        <v>0</v>
      </c>
      <c r="G2359" s="14">
        <f>Разбивка_по_щитам!J2364</f>
        <v>0</v>
      </c>
      <c r="H2359" s="14">
        <f>Разбивка_по_щитам!K2364</f>
        <v>0</v>
      </c>
      <c r="I2359" s="14">
        <f>Разбивка_по_щитам!L2364</f>
        <v>0</v>
      </c>
      <c r="J2359" s="14">
        <f>Разбивка_по_щитам!M2364</f>
        <v>0</v>
      </c>
      <c r="K2359" s="14">
        <f>Разбивка_по_щитам!N2364</f>
        <v>0</v>
      </c>
      <c r="L2359" s="14"/>
      <c r="M2359" s="14">
        <f>Разбивка_по_щитам!P2364</f>
        <v>0</v>
      </c>
      <c r="N2359" s="14"/>
    </row>
    <row r="2360" spans="2:14" x14ac:dyDescent="0.2">
      <c r="B2360" s="14">
        <f>Разбивка_по_щитам!B2365</f>
        <v>0</v>
      </c>
      <c r="C2360" s="14">
        <f>Разбивка_по_щитам!C2365</f>
        <v>0</v>
      </c>
      <c r="D2360" s="14">
        <f>Разбивка_по_щитам!F2365</f>
        <v>0</v>
      </c>
      <c r="E2360" s="14">
        <f>Разбивка_по_щитам!H2365</f>
        <v>0</v>
      </c>
      <c r="F2360" s="14">
        <f>Разбивка_по_щитам!I2365</f>
        <v>0</v>
      </c>
      <c r="G2360" s="14">
        <f>Разбивка_по_щитам!J2365</f>
        <v>0</v>
      </c>
      <c r="H2360" s="14">
        <f>Разбивка_по_щитам!K2365</f>
        <v>0</v>
      </c>
      <c r="I2360" s="14">
        <f>Разбивка_по_щитам!L2365</f>
        <v>0</v>
      </c>
      <c r="J2360" s="14">
        <f>Разбивка_по_щитам!M2365</f>
        <v>0</v>
      </c>
      <c r="K2360" s="14">
        <f>Разбивка_по_щитам!N2365</f>
        <v>0</v>
      </c>
      <c r="L2360" s="14"/>
      <c r="M2360" s="14">
        <f>Разбивка_по_щитам!P2365</f>
        <v>0</v>
      </c>
      <c r="N2360" s="14"/>
    </row>
    <row r="2361" spans="2:14" x14ac:dyDescent="0.2">
      <c r="B2361" s="14">
        <f>Разбивка_по_щитам!B2366</f>
        <v>0</v>
      </c>
      <c r="C2361" s="14">
        <f>Разбивка_по_щитам!C2366</f>
        <v>0</v>
      </c>
      <c r="D2361" s="14">
        <f>Разбивка_по_щитам!F2366</f>
        <v>0</v>
      </c>
      <c r="E2361" s="14">
        <f>Разбивка_по_щитам!H2366</f>
        <v>0</v>
      </c>
      <c r="F2361" s="14">
        <f>Разбивка_по_щитам!I2366</f>
        <v>0</v>
      </c>
      <c r="G2361" s="14">
        <f>Разбивка_по_щитам!J2366</f>
        <v>0</v>
      </c>
      <c r="H2361" s="14">
        <f>Разбивка_по_щитам!K2366</f>
        <v>0</v>
      </c>
      <c r="I2361" s="14">
        <f>Разбивка_по_щитам!L2366</f>
        <v>0</v>
      </c>
      <c r="J2361" s="14">
        <f>Разбивка_по_щитам!M2366</f>
        <v>0</v>
      </c>
      <c r="K2361" s="14">
        <f>Разбивка_по_щитам!N2366</f>
        <v>0</v>
      </c>
      <c r="L2361" s="14"/>
      <c r="M2361" s="14">
        <f>Разбивка_по_щитам!P2366</f>
        <v>0</v>
      </c>
      <c r="N2361" s="14"/>
    </row>
    <row r="2362" spans="2:14" x14ac:dyDescent="0.2">
      <c r="B2362" s="14">
        <f>Разбивка_по_щитам!B2367</f>
        <v>0</v>
      </c>
      <c r="C2362" s="14">
        <f>Разбивка_по_щитам!C2367</f>
        <v>0</v>
      </c>
      <c r="D2362" s="14">
        <f>Разбивка_по_щитам!F2367</f>
        <v>0</v>
      </c>
      <c r="E2362" s="14">
        <f>Разбивка_по_щитам!H2367</f>
        <v>0</v>
      </c>
      <c r="F2362" s="14">
        <f>Разбивка_по_щитам!I2367</f>
        <v>0</v>
      </c>
      <c r="G2362" s="14">
        <f>Разбивка_по_щитам!J2367</f>
        <v>0</v>
      </c>
      <c r="H2362" s="14">
        <f>Разбивка_по_щитам!K2367</f>
        <v>0</v>
      </c>
      <c r="I2362" s="14">
        <f>Разбивка_по_щитам!L2367</f>
        <v>0</v>
      </c>
      <c r="J2362" s="14">
        <f>Разбивка_по_щитам!M2367</f>
        <v>0</v>
      </c>
      <c r="K2362" s="14">
        <f>Разбивка_по_щитам!N2367</f>
        <v>0</v>
      </c>
      <c r="L2362" s="14"/>
      <c r="M2362" s="14">
        <f>Разбивка_по_щитам!P2367</f>
        <v>0</v>
      </c>
      <c r="N2362" s="14"/>
    </row>
    <row r="2363" spans="2:14" x14ac:dyDescent="0.2">
      <c r="B2363" s="14">
        <f>Разбивка_по_щитам!B2368</f>
        <v>0</v>
      </c>
      <c r="C2363" s="14">
        <f>Разбивка_по_щитам!C2368</f>
        <v>0</v>
      </c>
      <c r="D2363" s="14">
        <f>Разбивка_по_щитам!F2368</f>
        <v>0</v>
      </c>
      <c r="E2363" s="14">
        <f>Разбивка_по_щитам!H2368</f>
        <v>0</v>
      </c>
      <c r="F2363" s="14">
        <f>Разбивка_по_щитам!I2368</f>
        <v>0</v>
      </c>
      <c r="G2363" s="14">
        <f>Разбивка_по_щитам!J2368</f>
        <v>0</v>
      </c>
      <c r="H2363" s="14">
        <f>Разбивка_по_щитам!K2368</f>
        <v>0</v>
      </c>
      <c r="I2363" s="14">
        <f>Разбивка_по_щитам!L2368</f>
        <v>0</v>
      </c>
      <c r="J2363" s="14">
        <f>Разбивка_по_щитам!M2368</f>
        <v>0</v>
      </c>
      <c r="K2363" s="14">
        <f>Разбивка_по_щитам!N2368</f>
        <v>0</v>
      </c>
      <c r="L2363" s="14"/>
      <c r="M2363" s="14">
        <f>Разбивка_по_щитам!P2368</f>
        <v>0</v>
      </c>
      <c r="N2363" s="14"/>
    </row>
    <row r="2364" spans="2:14" x14ac:dyDescent="0.2">
      <c r="B2364" s="14">
        <f>Разбивка_по_щитам!B2369</f>
        <v>0</v>
      </c>
      <c r="C2364" s="14">
        <f>Разбивка_по_щитам!C2369</f>
        <v>0</v>
      </c>
      <c r="D2364" s="14">
        <f>Разбивка_по_щитам!F2369</f>
        <v>0</v>
      </c>
      <c r="E2364" s="14">
        <f>Разбивка_по_щитам!H2369</f>
        <v>0</v>
      </c>
      <c r="F2364" s="14">
        <f>Разбивка_по_щитам!I2369</f>
        <v>0</v>
      </c>
      <c r="G2364" s="14">
        <f>Разбивка_по_щитам!J2369</f>
        <v>0</v>
      </c>
      <c r="H2364" s="14">
        <f>Разбивка_по_щитам!K2369</f>
        <v>0</v>
      </c>
      <c r="I2364" s="14">
        <f>Разбивка_по_щитам!L2369</f>
        <v>0</v>
      </c>
      <c r="J2364" s="14">
        <f>Разбивка_по_щитам!M2369</f>
        <v>0</v>
      </c>
      <c r="K2364" s="14">
        <f>Разбивка_по_щитам!N2369</f>
        <v>0</v>
      </c>
      <c r="L2364" s="14"/>
      <c r="M2364" s="14">
        <f>Разбивка_по_щитам!P2369</f>
        <v>0</v>
      </c>
      <c r="N2364" s="14"/>
    </row>
    <row r="2365" spans="2:14" x14ac:dyDescent="0.2">
      <c r="B2365" s="14">
        <f>Разбивка_по_щитам!B2370</f>
        <v>0</v>
      </c>
      <c r="C2365" s="14">
        <f>Разбивка_по_щитам!C2370</f>
        <v>0</v>
      </c>
      <c r="D2365" s="14">
        <f>Разбивка_по_щитам!F2370</f>
        <v>0</v>
      </c>
      <c r="E2365" s="14">
        <f>Разбивка_по_щитам!H2370</f>
        <v>0</v>
      </c>
      <c r="F2365" s="14">
        <f>Разбивка_по_щитам!I2370</f>
        <v>0</v>
      </c>
      <c r="G2365" s="14">
        <f>Разбивка_по_щитам!J2370</f>
        <v>0</v>
      </c>
      <c r="H2365" s="14">
        <f>Разбивка_по_щитам!K2370</f>
        <v>0</v>
      </c>
      <c r="I2365" s="14">
        <f>Разбивка_по_щитам!L2370</f>
        <v>0</v>
      </c>
      <c r="J2365" s="14">
        <f>Разбивка_по_щитам!M2370</f>
        <v>0</v>
      </c>
      <c r="K2365" s="14">
        <f>Разбивка_по_щитам!N2370</f>
        <v>0</v>
      </c>
      <c r="L2365" s="14"/>
      <c r="M2365" s="14">
        <f>Разбивка_по_щитам!P2370</f>
        <v>0</v>
      </c>
      <c r="N2365" s="14"/>
    </row>
    <row r="2366" spans="2:14" x14ac:dyDescent="0.2">
      <c r="B2366" s="14">
        <f>Разбивка_по_щитам!B2371</f>
        <v>0</v>
      </c>
      <c r="C2366" s="14">
        <f>Разбивка_по_щитам!C2371</f>
        <v>0</v>
      </c>
      <c r="D2366" s="14">
        <f>Разбивка_по_щитам!F2371</f>
        <v>0</v>
      </c>
      <c r="E2366" s="14">
        <f>Разбивка_по_щитам!H2371</f>
        <v>0</v>
      </c>
      <c r="F2366" s="14">
        <f>Разбивка_по_щитам!I2371</f>
        <v>0</v>
      </c>
      <c r="G2366" s="14">
        <f>Разбивка_по_щитам!J2371</f>
        <v>0</v>
      </c>
      <c r="H2366" s="14">
        <f>Разбивка_по_щитам!K2371</f>
        <v>0</v>
      </c>
      <c r="I2366" s="14">
        <f>Разбивка_по_щитам!L2371</f>
        <v>0</v>
      </c>
      <c r="J2366" s="14">
        <f>Разбивка_по_щитам!M2371</f>
        <v>0</v>
      </c>
      <c r="K2366" s="14">
        <f>Разбивка_по_щитам!N2371</f>
        <v>0</v>
      </c>
      <c r="L2366" s="14"/>
      <c r="M2366" s="14">
        <f>Разбивка_по_щитам!P2371</f>
        <v>0</v>
      </c>
      <c r="N2366" s="14"/>
    </row>
    <row r="2367" spans="2:14" x14ac:dyDescent="0.2">
      <c r="B2367" s="14">
        <f>Разбивка_по_щитам!B2372</f>
        <v>0</v>
      </c>
      <c r="C2367" s="14">
        <f>Разбивка_по_щитам!C2372</f>
        <v>0</v>
      </c>
      <c r="D2367" s="14">
        <f>Разбивка_по_щитам!F2372</f>
        <v>0</v>
      </c>
      <c r="E2367" s="14">
        <f>Разбивка_по_щитам!H2372</f>
        <v>0</v>
      </c>
      <c r="F2367" s="14">
        <f>Разбивка_по_щитам!I2372</f>
        <v>0</v>
      </c>
      <c r="G2367" s="14">
        <f>Разбивка_по_щитам!J2372</f>
        <v>0</v>
      </c>
      <c r="H2367" s="14">
        <f>Разбивка_по_щитам!K2372</f>
        <v>0</v>
      </c>
      <c r="I2367" s="14">
        <f>Разбивка_по_щитам!L2372</f>
        <v>0</v>
      </c>
      <c r="J2367" s="14">
        <f>Разбивка_по_щитам!M2372</f>
        <v>0</v>
      </c>
      <c r="K2367" s="14">
        <f>Разбивка_по_щитам!N2372</f>
        <v>0</v>
      </c>
      <c r="L2367" s="14"/>
      <c r="M2367" s="14">
        <f>Разбивка_по_щитам!P2372</f>
        <v>0</v>
      </c>
      <c r="N2367" s="14"/>
    </row>
    <row r="2368" spans="2:14" x14ac:dyDescent="0.2">
      <c r="B2368" s="14">
        <f>Разбивка_по_щитам!B2373</f>
        <v>0</v>
      </c>
      <c r="C2368" s="14">
        <f>Разбивка_по_щитам!C2373</f>
        <v>0</v>
      </c>
      <c r="D2368" s="14">
        <f>Разбивка_по_щитам!F2373</f>
        <v>0</v>
      </c>
      <c r="E2368" s="14">
        <f>Разбивка_по_щитам!H2373</f>
        <v>0</v>
      </c>
      <c r="F2368" s="14">
        <f>Разбивка_по_щитам!I2373</f>
        <v>0</v>
      </c>
      <c r="G2368" s="14">
        <f>Разбивка_по_щитам!J2373</f>
        <v>0</v>
      </c>
      <c r="H2368" s="14">
        <f>Разбивка_по_щитам!K2373</f>
        <v>0</v>
      </c>
      <c r="I2368" s="14">
        <f>Разбивка_по_щитам!L2373</f>
        <v>0</v>
      </c>
      <c r="J2368" s="14">
        <f>Разбивка_по_щитам!M2373</f>
        <v>0</v>
      </c>
      <c r="K2368" s="14">
        <f>Разбивка_по_щитам!N2373</f>
        <v>0</v>
      </c>
      <c r="L2368" s="14"/>
      <c r="M2368" s="14">
        <f>Разбивка_по_щитам!P2373</f>
        <v>0</v>
      </c>
      <c r="N2368" s="14"/>
    </row>
    <row r="2369" spans="2:14" x14ac:dyDescent="0.2">
      <c r="B2369" s="14">
        <f>Разбивка_по_щитам!B2374</f>
        <v>0</v>
      </c>
      <c r="C2369" s="14">
        <f>Разбивка_по_щитам!C2374</f>
        <v>0</v>
      </c>
      <c r="D2369" s="14">
        <f>Разбивка_по_щитам!F2374</f>
        <v>0</v>
      </c>
      <c r="E2369" s="14">
        <f>Разбивка_по_щитам!H2374</f>
        <v>0</v>
      </c>
      <c r="F2369" s="14">
        <f>Разбивка_по_щитам!I2374</f>
        <v>0</v>
      </c>
      <c r="G2369" s="14">
        <f>Разбивка_по_щитам!J2374</f>
        <v>0</v>
      </c>
      <c r="H2369" s="14">
        <f>Разбивка_по_щитам!K2374</f>
        <v>0</v>
      </c>
      <c r="I2369" s="14">
        <f>Разбивка_по_щитам!L2374</f>
        <v>0</v>
      </c>
      <c r="J2369" s="14">
        <f>Разбивка_по_щитам!M2374</f>
        <v>0</v>
      </c>
      <c r="K2369" s="14">
        <f>Разбивка_по_щитам!N2374</f>
        <v>0</v>
      </c>
      <c r="L2369" s="14"/>
      <c r="M2369" s="14">
        <f>Разбивка_по_щитам!P2374</f>
        <v>0</v>
      </c>
      <c r="N2369" s="14"/>
    </row>
    <row r="2370" spans="2:14" x14ac:dyDescent="0.2">
      <c r="B2370" s="14">
        <f>Разбивка_по_щитам!B2375</f>
        <v>0</v>
      </c>
      <c r="C2370" s="14">
        <f>Разбивка_по_щитам!C2375</f>
        <v>0</v>
      </c>
      <c r="D2370" s="14">
        <f>Разбивка_по_щитам!F2375</f>
        <v>0</v>
      </c>
      <c r="E2370" s="14">
        <f>Разбивка_по_щитам!H2375</f>
        <v>0</v>
      </c>
      <c r="F2370" s="14">
        <f>Разбивка_по_щитам!I2375</f>
        <v>0</v>
      </c>
      <c r="G2370" s="14">
        <f>Разбивка_по_щитам!J2375</f>
        <v>0</v>
      </c>
      <c r="H2370" s="14">
        <f>Разбивка_по_щитам!K2375</f>
        <v>0</v>
      </c>
      <c r="I2370" s="14">
        <f>Разбивка_по_щитам!L2375</f>
        <v>0</v>
      </c>
      <c r="J2370" s="14">
        <f>Разбивка_по_щитам!M2375</f>
        <v>0</v>
      </c>
      <c r="K2370" s="14">
        <f>Разбивка_по_щитам!N2375</f>
        <v>0</v>
      </c>
      <c r="L2370" s="14"/>
      <c r="M2370" s="14">
        <f>Разбивка_по_щитам!P2375</f>
        <v>0</v>
      </c>
      <c r="N2370" s="14"/>
    </row>
    <row r="2371" spans="2:14" x14ac:dyDescent="0.2">
      <c r="B2371" s="14">
        <f>Разбивка_по_щитам!B2376</f>
        <v>0</v>
      </c>
      <c r="C2371" s="14">
        <f>Разбивка_по_щитам!C2376</f>
        <v>0</v>
      </c>
      <c r="D2371" s="14">
        <f>Разбивка_по_щитам!F2376</f>
        <v>0</v>
      </c>
      <c r="E2371" s="14">
        <f>Разбивка_по_щитам!H2376</f>
        <v>0</v>
      </c>
      <c r="F2371" s="14">
        <f>Разбивка_по_щитам!I2376</f>
        <v>0</v>
      </c>
      <c r="G2371" s="14">
        <f>Разбивка_по_щитам!J2376</f>
        <v>0</v>
      </c>
      <c r="H2371" s="14">
        <f>Разбивка_по_щитам!K2376</f>
        <v>0</v>
      </c>
      <c r="I2371" s="14">
        <f>Разбивка_по_щитам!L2376</f>
        <v>0</v>
      </c>
      <c r="J2371" s="14">
        <f>Разбивка_по_щитам!M2376</f>
        <v>0</v>
      </c>
      <c r="K2371" s="14">
        <f>Разбивка_по_щитам!N2376</f>
        <v>0</v>
      </c>
      <c r="L2371" s="14"/>
      <c r="M2371" s="14">
        <f>Разбивка_по_щитам!P2376</f>
        <v>0</v>
      </c>
      <c r="N2371" s="14"/>
    </row>
    <row r="2372" spans="2:14" x14ac:dyDescent="0.2">
      <c r="B2372" s="14">
        <f>Разбивка_по_щитам!B2377</f>
        <v>0</v>
      </c>
      <c r="C2372" s="14">
        <f>Разбивка_по_щитам!C2377</f>
        <v>0</v>
      </c>
      <c r="D2372" s="14">
        <f>Разбивка_по_щитам!F2377</f>
        <v>0</v>
      </c>
      <c r="E2372" s="14">
        <f>Разбивка_по_щитам!H2377</f>
        <v>0</v>
      </c>
      <c r="F2372" s="14">
        <f>Разбивка_по_щитам!I2377</f>
        <v>0</v>
      </c>
      <c r="G2372" s="14">
        <f>Разбивка_по_щитам!J2377</f>
        <v>0</v>
      </c>
      <c r="H2372" s="14">
        <f>Разбивка_по_щитам!K2377</f>
        <v>0</v>
      </c>
      <c r="I2372" s="14">
        <f>Разбивка_по_щитам!L2377</f>
        <v>0</v>
      </c>
      <c r="J2372" s="14">
        <f>Разбивка_по_щитам!M2377</f>
        <v>0</v>
      </c>
      <c r="K2372" s="14">
        <f>Разбивка_по_щитам!N2377</f>
        <v>0</v>
      </c>
      <c r="L2372" s="14"/>
      <c r="M2372" s="14">
        <f>Разбивка_по_щитам!P2377</f>
        <v>0</v>
      </c>
      <c r="N2372" s="14"/>
    </row>
    <row r="2373" spans="2:14" x14ac:dyDescent="0.2">
      <c r="B2373" s="14">
        <f>Разбивка_по_щитам!B2378</f>
        <v>0</v>
      </c>
      <c r="C2373" s="14">
        <f>Разбивка_по_щитам!C2378</f>
        <v>0</v>
      </c>
      <c r="D2373" s="14">
        <f>Разбивка_по_щитам!F2378</f>
        <v>0</v>
      </c>
      <c r="E2373" s="14">
        <f>Разбивка_по_щитам!H2378</f>
        <v>0</v>
      </c>
      <c r="F2373" s="14">
        <f>Разбивка_по_щитам!I2378</f>
        <v>0</v>
      </c>
      <c r="G2373" s="14">
        <f>Разбивка_по_щитам!J2378</f>
        <v>0</v>
      </c>
      <c r="H2373" s="14">
        <f>Разбивка_по_щитам!K2378</f>
        <v>0</v>
      </c>
      <c r="I2373" s="14">
        <f>Разбивка_по_щитам!L2378</f>
        <v>0</v>
      </c>
      <c r="J2373" s="14">
        <f>Разбивка_по_щитам!M2378</f>
        <v>0</v>
      </c>
      <c r="K2373" s="14">
        <f>Разбивка_по_щитам!N2378</f>
        <v>0</v>
      </c>
      <c r="L2373" s="14"/>
      <c r="M2373" s="14">
        <f>Разбивка_по_щитам!P2378</f>
        <v>0</v>
      </c>
      <c r="N2373" s="14"/>
    </row>
    <row r="2374" spans="2:14" x14ac:dyDescent="0.2">
      <c r="B2374" s="14">
        <f>Разбивка_по_щитам!B2379</f>
        <v>0</v>
      </c>
      <c r="C2374" s="14">
        <f>Разбивка_по_щитам!C2379</f>
        <v>0</v>
      </c>
      <c r="D2374" s="14">
        <f>Разбивка_по_щитам!F2379</f>
        <v>0</v>
      </c>
      <c r="E2374" s="14">
        <f>Разбивка_по_щитам!H2379</f>
        <v>0</v>
      </c>
      <c r="F2374" s="14">
        <f>Разбивка_по_щитам!I2379</f>
        <v>0</v>
      </c>
      <c r="G2374" s="14">
        <f>Разбивка_по_щитам!J2379</f>
        <v>0</v>
      </c>
      <c r="H2374" s="14">
        <f>Разбивка_по_щитам!K2379</f>
        <v>0</v>
      </c>
      <c r="I2374" s="14">
        <f>Разбивка_по_щитам!L2379</f>
        <v>0</v>
      </c>
      <c r="J2374" s="14">
        <f>Разбивка_по_щитам!M2379</f>
        <v>0</v>
      </c>
      <c r="K2374" s="14">
        <f>Разбивка_по_щитам!N2379</f>
        <v>0</v>
      </c>
      <c r="L2374" s="14"/>
      <c r="M2374" s="14">
        <f>Разбивка_по_щитам!P2379</f>
        <v>0</v>
      </c>
      <c r="N2374" s="14"/>
    </row>
    <row r="2375" spans="2:14" x14ac:dyDescent="0.2">
      <c r="B2375" s="14">
        <f>Разбивка_по_щитам!B2380</f>
        <v>0</v>
      </c>
      <c r="C2375" s="14">
        <f>Разбивка_по_щитам!C2380</f>
        <v>0</v>
      </c>
      <c r="D2375" s="14">
        <f>Разбивка_по_щитам!F2380</f>
        <v>0</v>
      </c>
      <c r="E2375" s="14">
        <f>Разбивка_по_щитам!H2380</f>
        <v>0</v>
      </c>
      <c r="F2375" s="14">
        <f>Разбивка_по_щитам!I2380</f>
        <v>0</v>
      </c>
      <c r="G2375" s="14">
        <f>Разбивка_по_щитам!J2380</f>
        <v>0</v>
      </c>
      <c r="H2375" s="14">
        <f>Разбивка_по_щитам!K2380</f>
        <v>0</v>
      </c>
      <c r="I2375" s="14">
        <f>Разбивка_по_щитам!L2380</f>
        <v>0</v>
      </c>
      <c r="J2375" s="14">
        <f>Разбивка_по_щитам!M2380</f>
        <v>0</v>
      </c>
      <c r="K2375" s="14">
        <f>Разбивка_по_щитам!N2380</f>
        <v>0</v>
      </c>
      <c r="L2375" s="14"/>
      <c r="M2375" s="14">
        <f>Разбивка_по_щитам!P2380</f>
        <v>0</v>
      </c>
      <c r="N2375" s="14"/>
    </row>
    <row r="2376" spans="2:14" x14ac:dyDescent="0.2">
      <c r="B2376" s="14">
        <f>Разбивка_по_щитам!B2381</f>
        <v>0</v>
      </c>
      <c r="C2376" s="14">
        <f>Разбивка_по_щитам!C2381</f>
        <v>0</v>
      </c>
      <c r="D2376" s="14">
        <f>Разбивка_по_щитам!F2381</f>
        <v>0</v>
      </c>
      <c r="E2376" s="14">
        <f>Разбивка_по_щитам!H2381</f>
        <v>0</v>
      </c>
      <c r="F2376" s="14">
        <f>Разбивка_по_щитам!I2381</f>
        <v>0</v>
      </c>
      <c r="G2376" s="14">
        <f>Разбивка_по_щитам!J2381</f>
        <v>0</v>
      </c>
      <c r="H2376" s="14">
        <f>Разбивка_по_щитам!K2381</f>
        <v>0</v>
      </c>
      <c r="I2376" s="14">
        <f>Разбивка_по_щитам!L2381</f>
        <v>0</v>
      </c>
      <c r="J2376" s="14">
        <f>Разбивка_по_щитам!M2381</f>
        <v>0</v>
      </c>
      <c r="K2376" s="14">
        <f>Разбивка_по_щитам!N2381</f>
        <v>0</v>
      </c>
      <c r="L2376" s="14"/>
      <c r="M2376" s="14">
        <f>Разбивка_по_щитам!P2381</f>
        <v>0</v>
      </c>
      <c r="N2376" s="14"/>
    </row>
    <row r="2377" spans="2:14" x14ac:dyDescent="0.2">
      <c r="B2377" s="14">
        <f>Разбивка_по_щитам!B2382</f>
        <v>0</v>
      </c>
      <c r="C2377" s="14">
        <f>Разбивка_по_щитам!C2382</f>
        <v>0</v>
      </c>
      <c r="D2377" s="14">
        <f>Разбивка_по_щитам!F2382</f>
        <v>0</v>
      </c>
      <c r="E2377" s="14">
        <f>Разбивка_по_щитам!H2382</f>
        <v>0</v>
      </c>
      <c r="F2377" s="14">
        <f>Разбивка_по_щитам!I2382</f>
        <v>0</v>
      </c>
      <c r="G2377" s="14">
        <f>Разбивка_по_щитам!J2382</f>
        <v>0</v>
      </c>
      <c r="H2377" s="14">
        <f>Разбивка_по_щитам!K2382</f>
        <v>0</v>
      </c>
      <c r="I2377" s="14">
        <f>Разбивка_по_щитам!L2382</f>
        <v>0</v>
      </c>
      <c r="J2377" s="14">
        <f>Разбивка_по_щитам!M2382</f>
        <v>0</v>
      </c>
      <c r="K2377" s="14">
        <f>Разбивка_по_щитам!N2382</f>
        <v>0</v>
      </c>
      <c r="L2377" s="14"/>
      <c r="M2377" s="14">
        <f>Разбивка_по_щитам!P2382</f>
        <v>0</v>
      </c>
      <c r="N2377" s="14"/>
    </row>
    <row r="2378" spans="2:14" x14ac:dyDescent="0.2">
      <c r="B2378" s="14">
        <f>Разбивка_по_щитам!B2383</f>
        <v>0</v>
      </c>
      <c r="C2378" s="14">
        <f>Разбивка_по_щитам!C2383</f>
        <v>0</v>
      </c>
      <c r="D2378" s="14">
        <f>Разбивка_по_щитам!F2383</f>
        <v>0</v>
      </c>
      <c r="E2378" s="14">
        <f>Разбивка_по_щитам!H2383</f>
        <v>0</v>
      </c>
      <c r="F2378" s="14">
        <f>Разбивка_по_щитам!I2383</f>
        <v>0</v>
      </c>
      <c r="G2378" s="14">
        <f>Разбивка_по_щитам!J2383</f>
        <v>0</v>
      </c>
      <c r="H2378" s="14">
        <f>Разбивка_по_щитам!K2383</f>
        <v>0</v>
      </c>
      <c r="I2378" s="14">
        <f>Разбивка_по_щитам!L2383</f>
        <v>0</v>
      </c>
      <c r="J2378" s="14">
        <f>Разбивка_по_щитам!M2383</f>
        <v>0</v>
      </c>
      <c r="K2378" s="14">
        <f>Разбивка_по_щитам!N2383</f>
        <v>0</v>
      </c>
      <c r="L2378" s="14"/>
      <c r="M2378" s="14">
        <f>Разбивка_по_щитам!P2383</f>
        <v>0</v>
      </c>
      <c r="N2378" s="14"/>
    </row>
    <row r="2379" spans="2:14" x14ac:dyDescent="0.2">
      <c r="B2379" s="14">
        <f>Разбивка_по_щитам!B2384</f>
        <v>0</v>
      </c>
      <c r="C2379" s="14">
        <f>Разбивка_по_щитам!C2384</f>
        <v>0</v>
      </c>
      <c r="D2379" s="14">
        <f>Разбивка_по_щитам!F2384</f>
        <v>0</v>
      </c>
      <c r="E2379" s="14">
        <f>Разбивка_по_щитам!H2384</f>
        <v>0</v>
      </c>
      <c r="F2379" s="14">
        <f>Разбивка_по_щитам!I2384</f>
        <v>0</v>
      </c>
      <c r="G2379" s="14">
        <f>Разбивка_по_щитам!J2384</f>
        <v>0</v>
      </c>
      <c r="H2379" s="14">
        <f>Разбивка_по_щитам!K2384</f>
        <v>0</v>
      </c>
      <c r="I2379" s="14">
        <f>Разбивка_по_щитам!L2384</f>
        <v>0</v>
      </c>
      <c r="J2379" s="14">
        <f>Разбивка_по_щитам!M2384</f>
        <v>0</v>
      </c>
      <c r="K2379" s="14">
        <f>Разбивка_по_щитам!N2384</f>
        <v>0</v>
      </c>
      <c r="L2379" s="14"/>
      <c r="M2379" s="14">
        <f>Разбивка_по_щитам!P2384</f>
        <v>0</v>
      </c>
      <c r="N2379" s="14"/>
    </row>
    <row r="2380" spans="2:14" x14ac:dyDescent="0.2">
      <c r="B2380" s="14">
        <f>Разбивка_по_щитам!B2385</f>
        <v>0</v>
      </c>
      <c r="C2380" s="14">
        <f>Разбивка_по_щитам!C2385</f>
        <v>0</v>
      </c>
      <c r="D2380" s="14">
        <f>Разбивка_по_щитам!F2385</f>
        <v>0</v>
      </c>
      <c r="E2380" s="14">
        <f>Разбивка_по_щитам!H2385</f>
        <v>0</v>
      </c>
      <c r="F2380" s="14">
        <f>Разбивка_по_щитам!I2385</f>
        <v>0</v>
      </c>
      <c r="G2380" s="14">
        <f>Разбивка_по_щитам!J2385</f>
        <v>0</v>
      </c>
      <c r="H2380" s="14">
        <f>Разбивка_по_щитам!K2385</f>
        <v>0</v>
      </c>
      <c r="I2380" s="14">
        <f>Разбивка_по_щитам!L2385</f>
        <v>0</v>
      </c>
      <c r="J2380" s="14">
        <f>Разбивка_по_щитам!M2385</f>
        <v>0</v>
      </c>
      <c r="K2380" s="14">
        <f>Разбивка_по_щитам!N2385</f>
        <v>0</v>
      </c>
      <c r="L2380" s="14"/>
      <c r="M2380" s="14">
        <f>Разбивка_по_щитам!P2385</f>
        <v>0</v>
      </c>
      <c r="N2380" s="14"/>
    </row>
    <row r="2381" spans="2:14" x14ac:dyDescent="0.2">
      <c r="B2381" s="14">
        <f>Разбивка_по_щитам!B2386</f>
        <v>0</v>
      </c>
      <c r="C2381" s="14">
        <f>Разбивка_по_щитам!C2386</f>
        <v>0</v>
      </c>
      <c r="D2381" s="14">
        <f>Разбивка_по_щитам!F2386</f>
        <v>0</v>
      </c>
      <c r="E2381" s="14">
        <f>Разбивка_по_щитам!H2386</f>
        <v>0</v>
      </c>
      <c r="F2381" s="14">
        <f>Разбивка_по_щитам!I2386</f>
        <v>0</v>
      </c>
      <c r="G2381" s="14">
        <f>Разбивка_по_щитам!J2386</f>
        <v>0</v>
      </c>
      <c r="H2381" s="14">
        <f>Разбивка_по_щитам!K2386</f>
        <v>0</v>
      </c>
      <c r="I2381" s="14">
        <f>Разбивка_по_щитам!L2386</f>
        <v>0</v>
      </c>
      <c r="J2381" s="14">
        <f>Разбивка_по_щитам!M2386</f>
        <v>0</v>
      </c>
      <c r="K2381" s="14">
        <f>Разбивка_по_щитам!N2386</f>
        <v>0</v>
      </c>
      <c r="L2381" s="14"/>
      <c r="M2381" s="14">
        <f>Разбивка_по_щитам!P2386</f>
        <v>0</v>
      </c>
      <c r="N2381" s="14"/>
    </row>
    <row r="2382" spans="2:14" x14ac:dyDescent="0.2">
      <c r="B2382" s="14">
        <f>Разбивка_по_щитам!B2387</f>
        <v>0</v>
      </c>
      <c r="C2382" s="14">
        <f>Разбивка_по_щитам!C2387</f>
        <v>0</v>
      </c>
      <c r="D2382" s="14">
        <f>Разбивка_по_щитам!F2387</f>
        <v>0</v>
      </c>
      <c r="E2382" s="14">
        <f>Разбивка_по_щитам!H2387</f>
        <v>0</v>
      </c>
      <c r="F2382" s="14">
        <f>Разбивка_по_щитам!I2387</f>
        <v>0</v>
      </c>
      <c r="G2382" s="14">
        <f>Разбивка_по_щитам!J2387</f>
        <v>0</v>
      </c>
      <c r="H2382" s="14">
        <f>Разбивка_по_щитам!K2387</f>
        <v>0</v>
      </c>
      <c r="I2382" s="14">
        <f>Разбивка_по_щитам!L2387</f>
        <v>0</v>
      </c>
      <c r="J2382" s="14">
        <f>Разбивка_по_щитам!M2387</f>
        <v>0</v>
      </c>
      <c r="K2382" s="14">
        <f>Разбивка_по_щитам!N2387</f>
        <v>0</v>
      </c>
      <c r="L2382" s="14"/>
      <c r="M2382" s="14">
        <f>Разбивка_по_щитам!P2387</f>
        <v>0</v>
      </c>
      <c r="N2382" s="14"/>
    </row>
    <row r="2383" spans="2:14" x14ac:dyDescent="0.2">
      <c r="B2383" s="14">
        <f>Разбивка_по_щитам!B2388</f>
        <v>0</v>
      </c>
      <c r="C2383" s="14">
        <f>Разбивка_по_щитам!C2388</f>
        <v>0</v>
      </c>
      <c r="D2383" s="14">
        <f>Разбивка_по_щитам!F2388</f>
        <v>0</v>
      </c>
      <c r="E2383" s="14">
        <f>Разбивка_по_щитам!H2388</f>
        <v>0</v>
      </c>
      <c r="F2383" s="14">
        <f>Разбивка_по_щитам!I2388</f>
        <v>0</v>
      </c>
      <c r="G2383" s="14">
        <f>Разбивка_по_щитам!J2388</f>
        <v>0</v>
      </c>
      <c r="H2383" s="14">
        <f>Разбивка_по_щитам!K2388</f>
        <v>0</v>
      </c>
      <c r="I2383" s="14">
        <f>Разбивка_по_щитам!L2388</f>
        <v>0</v>
      </c>
      <c r="J2383" s="14">
        <f>Разбивка_по_щитам!M2388</f>
        <v>0</v>
      </c>
      <c r="K2383" s="14">
        <f>Разбивка_по_щитам!N2388</f>
        <v>0</v>
      </c>
      <c r="L2383" s="14"/>
      <c r="M2383" s="14">
        <f>Разбивка_по_щитам!P2388</f>
        <v>0</v>
      </c>
      <c r="N2383" s="14"/>
    </row>
    <row r="2384" spans="2:14" x14ac:dyDescent="0.2">
      <c r="B2384" s="14">
        <f>Разбивка_по_щитам!B2389</f>
        <v>0</v>
      </c>
      <c r="C2384" s="14">
        <f>Разбивка_по_щитам!C2389</f>
        <v>0</v>
      </c>
      <c r="D2384" s="14">
        <f>Разбивка_по_щитам!F2389</f>
        <v>0</v>
      </c>
      <c r="E2384" s="14">
        <f>Разбивка_по_щитам!H2389</f>
        <v>0</v>
      </c>
      <c r="F2384" s="14">
        <f>Разбивка_по_щитам!I2389</f>
        <v>0</v>
      </c>
      <c r="G2384" s="14">
        <f>Разбивка_по_щитам!J2389</f>
        <v>0</v>
      </c>
      <c r="H2384" s="14">
        <f>Разбивка_по_щитам!K2389</f>
        <v>0</v>
      </c>
      <c r="I2384" s="14">
        <f>Разбивка_по_щитам!L2389</f>
        <v>0</v>
      </c>
      <c r="J2384" s="14">
        <f>Разбивка_по_щитам!M2389</f>
        <v>0</v>
      </c>
      <c r="K2384" s="14">
        <f>Разбивка_по_щитам!N2389</f>
        <v>0</v>
      </c>
      <c r="L2384" s="14"/>
      <c r="M2384" s="14">
        <f>Разбивка_по_щитам!P2389</f>
        <v>0</v>
      </c>
      <c r="N2384" s="14"/>
    </row>
    <row r="2385" spans="2:14" x14ac:dyDescent="0.2">
      <c r="B2385" s="14">
        <f>Разбивка_по_щитам!B2390</f>
        <v>0</v>
      </c>
      <c r="C2385" s="14">
        <f>Разбивка_по_щитам!C2390</f>
        <v>0</v>
      </c>
      <c r="D2385" s="14">
        <f>Разбивка_по_щитам!F2390</f>
        <v>0</v>
      </c>
      <c r="E2385" s="14">
        <f>Разбивка_по_щитам!H2390</f>
        <v>0</v>
      </c>
      <c r="F2385" s="14">
        <f>Разбивка_по_щитам!I2390</f>
        <v>0</v>
      </c>
      <c r="G2385" s="14">
        <f>Разбивка_по_щитам!J2390</f>
        <v>0</v>
      </c>
      <c r="H2385" s="14">
        <f>Разбивка_по_щитам!K2390</f>
        <v>0</v>
      </c>
      <c r="I2385" s="14">
        <f>Разбивка_по_щитам!L2390</f>
        <v>0</v>
      </c>
      <c r="J2385" s="14">
        <f>Разбивка_по_щитам!M2390</f>
        <v>0</v>
      </c>
      <c r="K2385" s="14">
        <f>Разбивка_по_щитам!N2390</f>
        <v>0</v>
      </c>
      <c r="L2385" s="14"/>
      <c r="M2385" s="14">
        <f>Разбивка_по_щитам!P2390</f>
        <v>0</v>
      </c>
      <c r="N2385" s="14"/>
    </row>
    <row r="2386" spans="2:14" x14ac:dyDescent="0.2">
      <c r="B2386" s="14">
        <f>Разбивка_по_щитам!B2391</f>
        <v>0</v>
      </c>
      <c r="C2386" s="14">
        <f>Разбивка_по_щитам!C2391</f>
        <v>0</v>
      </c>
      <c r="D2386" s="14">
        <f>Разбивка_по_щитам!F2391</f>
        <v>0</v>
      </c>
      <c r="E2386" s="14">
        <f>Разбивка_по_щитам!H2391</f>
        <v>0</v>
      </c>
      <c r="F2386" s="14">
        <f>Разбивка_по_щитам!I2391</f>
        <v>0</v>
      </c>
      <c r="G2386" s="14">
        <f>Разбивка_по_щитам!J2391</f>
        <v>0</v>
      </c>
      <c r="H2386" s="14">
        <f>Разбивка_по_щитам!K2391</f>
        <v>0</v>
      </c>
      <c r="I2386" s="14">
        <f>Разбивка_по_щитам!L2391</f>
        <v>0</v>
      </c>
      <c r="J2386" s="14">
        <f>Разбивка_по_щитам!M2391</f>
        <v>0</v>
      </c>
      <c r="K2386" s="14">
        <f>Разбивка_по_щитам!N2391</f>
        <v>0</v>
      </c>
      <c r="L2386" s="14"/>
      <c r="M2386" s="14">
        <f>Разбивка_по_щитам!P2391</f>
        <v>0</v>
      </c>
      <c r="N2386" s="14"/>
    </row>
    <row r="2387" spans="2:14" x14ac:dyDescent="0.2">
      <c r="B2387" s="14">
        <f>Разбивка_по_щитам!B2392</f>
        <v>0</v>
      </c>
      <c r="C2387" s="14">
        <f>Разбивка_по_щитам!C2392</f>
        <v>0</v>
      </c>
      <c r="D2387" s="14">
        <f>Разбивка_по_щитам!F2392</f>
        <v>0</v>
      </c>
      <c r="E2387" s="14">
        <f>Разбивка_по_щитам!H2392</f>
        <v>0</v>
      </c>
      <c r="F2387" s="14">
        <f>Разбивка_по_щитам!I2392</f>
        <v>0</v>
      </c>
      <c r="G2387" s="14">
        <f>Разбивка_по_щитам!J2392</f>
        <v>0</v>
      </c>
      <c r="H2387" s="14">
        <f>Разбивка_по_щитам!K2392</f>
        <v>0</v>
      </c>
      <c r="I2387" s="14">
        <f>Разбивка_по_щитам!L2392</f>
        <v>0</v>
      </c>
      <c r="J2387" s="14">
        <f>Разбивка_по_щитам!M2392</f>
        <v>0</v>
      </c>
      <c r="K2387" s="14">
        <f>Разбивка_по_щитам!N2392</f>
        <v>0</v>
      </c>
      <c r="L2387" s="14"/>
      <c r="M2387" s="14">
        <f>Разбивка_по_щитам!P2392</f>
        <v>0</v>
      </c>
      <c r="N2387" s="14"/>
    </row>
    <row r="2388" spans="2:14" x14ac:dyDescent="0.2">
      <c r="B2388" s="14">
        <f>Разбивка_по_щитам!B2393</f>
        <v>0</v>
      </c>
      <c r="C2388" s="14">
        <f>Разбивка_по_щитам!C2393</f>
        <v>0</v>
      </c>
      <c r="D2388" s="14">
        <f>Разбивка_по_щитам!F2393</f>
        <v>0</v>
      </c>
      <c r="E2388" s="14">
        <f>Разбивка_по_щитам!H2393</f>
        <v>0</v>
      </c>
      <c r="F2388" s="14">
        <f>Разбивка_по_щитам!I2393</f>
        <v>0</v>
      </c>
      <c r="G2388" s="14">
        <f>Разбивка_по_щитам!J2393</f>
        <v>0</v>
      </c>
      <c r="H2388" s="14">
        <f>Разбивка_по_щитам!K2393</f>
        <v>0</v>
      </c>
      <c r="I2388" s="14">
        <f>Разбивка_по_щитам!L2393</f>
        <v>0</v>
      </c>
      <c r="J2388" s="14">
        <f>Разбивка_по_щитам!M2393</f>
        <v>0</v>
      </c>
      <c r="K2388" s="14">
        <f>Разбивка_по_щитам!N2393</f>
        <v>0</v>
      </c>
      <c r="L2388" s="14"/>
      <c r="M2388" s="14">
        <f>Разбивка_по_щитам!P2393</f>
        <v>0</v>
      </c>
      <c r="N2388" s="14"/>
    </row>
    <row r="2389" spans="2:14" x14ac:dyDescent="0.2">
      <c r="B2389" s="14">
        <f>Разбивка_по_щитам!B2394</f>
        <v>0</v>
      </c>
      <c r="C2389" s="14">
        <f>Разбивка_по_щитам!C2394</f>
        <v>0</v>
      </c>
      <c r="D2389" s="14">
        <f>Разбивка_по_щитам!F2394</f>
        <v>0</v>
      </c>
      <c r="E2389" s="14">
        <f>Разбивка_по_щитам!H2394</f>
        <v>0</v>
      </c>
      <c r="F2389" s="14">
        <f>Разбивка_по_щитам!I2394</f>
        <v>0</v>
      </c>
      <c r="G2389" s="14">
        <f>Разбивка_по_щитам!J2394</f>
        <v>0</v>
      </c>
      <c r="H2389" s="14">
        <f>Разбивка_по_щитам!K2394</f>
        <v>0</v>
      </c>
      <c r="I2389" s="14">
        <f>Разбивка_по_щитам!L2394</f>
        <v>0</v>
      </c>
      <c r="J2389" s="14">
        <f>Разбивка_по_щитам!M2394</f>
        <v>0</v>
      </c>
      <c r="K2389" s="14">
        <f>Разбивка_по_щитам!N2394</f>
        <v>0</v>
      </c>
      <c r="L2389" s="14"/>
      <c r="M2389" s="14">
        <f>Разбивка_по_щитам!P2394</f>
        <v>0</v>
      </c>
      <c r="N2389" s="14"/>
    </row>
    <row r="2390" spans="2:14" x14ac:dyDescent="0.2">
      <c r="B2390" s="14">
        <f>Разбивка_по_щитам!B2395</f>
        <v>0</v>
      </c>
      <c r="C2390" s="14">
        <f>Разбивка_по_щитам!C2395</f>
        <v>0</v>
      </c>
      <c r="D2390" s="14">
        <f>Разбивка_по_щитам!F2395</f>
        <v>0</v>
      </c>
      <c r="E2390" s="14">
        <f>Разбивка_по_щитам!H2395</f>
        <v>0</v>
      </c>
      <c r="F2390" s="14">
        <f>Разбивка_по_щитам!I2395</f>
        <v>0</v>
      </c>
      <c r="G2390" s="14">
        <f>Разбивка_по_щитам!J2395</f>
        <v>0</v>
      </c>
      <c r="H2390" s="14">
        <f>Разбивка_по_щитам!K2395</f>
        <v>0</v>
      </c>
      <c r="I2390" s="14">
        <f>Разбивка_по_щитам!L2395</f>
        <v>0</v>
      </c>
      <c r="J2390" s="14">
        <f>Разбивка_по_щитам!M2395</f>
        <v>0</v>
      </c>
      <c r="K2390" s="14">
        <f>Разбивка_по_щитам!N2395</f>
        <v>0</v>
      </c>
      <c r="L2390" s="14"/>
      <c r="M2390" s="14">
        <f>Разбивка_по_щитам!P2395</f>
        <v>0</v>
      </c>
      <c r="N2390" s="14"/>
    </row>
    <row r="2391" spans="2:14" x14ac:dyDescent="0.2">
      <c r="B2391" s="14">
        <f>Разбивка_по_щитам!B2396</f>
        <v>0</v>
      </c>
      <c r="C2391" s="14">
        <f>Разбивка_по_щитам!C2396</f>
        <v>0</v>
      </c>
      <c r="D2391" s="14">
        <f>Разбивка_по_щитам!F2396</f>
        <v>0</v>
      </c>
      <c r="E2391" s="14">
        <f>Разбивка_по_щитам!H2396</f>
        <v>0</v>
      </c>
      <c r="F2391" s="14">
        <f>Разбивка_по_щитам!I2396</f>
        <v>0</v>
      </c>
      <c r="G2391" s="14">
        <f>Разбивка_по_щитам!J2396</f>
        <v>0</v>
      </c>
      <c r="H2391" s="14">
        <f>Разбивка_по_щитам!K2396</f>
        <v>0</v>
      </c>
      <c r="I2391" s="14">
        <f>Разбивка_по_щитам!L2396</f>
        <v>0</v>
      </c>
      <c r="J2391" s="14">
        <f>Разбивка_по_щитам!M2396</f>
        <v>0</v>
      </c>
      <c r="K2391" s="14">
        <f>Разбивка_по_щитам!N2396</f>
        <v>0</v>
      </c>
      <c r="L2391" s="14"/>
      <c r="M2391" s="14">
        <f>Разбивка_по_щитам!P2396</f>
        <v>0</v>
      </c>
      <c r="N2391" s="14"/>
    </row>
    <row r="2392" spans="2:14" x14ac:dyDescent="0.2">
      <c r="B2392" s="14">
        <f>Разбивка_по_щитам!B2397</f>
        <v>0</v>
      </c>
      <c r="C2392" s="14">
        <f>Разбивка_по_щитам!C2397</f>
        <v>0</v>
      </c>
      <c r="D2392" s="14">
        <f>Разбивка_по_щитам!F2397</f>
        <v>0</v>
      </c>
      <c r="E2392" s="14">
        <f>Разбивка_по_щитам!H2397</f>
        <v>0</v>
      </c>
      <c r="F2392" s="14">
        <f>Разбивка_по_щитам!I2397</f>
        <v>0</v>
      </c>
      <c r="G2392" s="14">
        <f>Разбивка_по_щитам!J2397</f>
        <v>0</v>
      </c>
      <c r="H2392" s="14">
        <f>Разбивка_по_щитам!K2397</f>
        <v>0</v>
      </c>
      <c r="I2392" s="14">
        <f>Разбивка_по_щитам!L2397</f>
        <v>0</v>
      </c>
      <c r="J2392" s="14">
        <f>Разбивка_по_щитам!M2397</f>
        <v>0</v>
      </c>
      <c r="K2392" s="14">
        <f>Разбивка_по_щитам!N2397</f>
        <v>0</v>
      </c>
      <c r="L2392" s="14"/>
      <c r="M2392" s="14">
        <f>Разбивка_по_щитам!P2397</f>
        <v>0</v>
      </c>
      <c r="N2392" s="14"/>
    </row>
    <row r="2393" spans="2:14" x14ac:dyDescent="0.2">
      <c r="B2393" s="14">
        <f>Разбивка_по_щитам!B2398</f>
        <v>0</v>
      </c>
      <c r="C2393" s="14">
        <f>Разбивка_по_щитам!C2398</f>
        <v>0</v>
      </c>
      <c r="D2393" s="14">
        <f>Разбивка_по_щитам!F2398</f>
        <v>0</v>
      </c>
      <c r="E2393" s="14">
        <f>Разбивка_по_щитам!H2398</f>
        <v>0</v>
      </c>
      <c r="F2393" s="14">
        <f>Разбивка_по_щитам!I2398</f>
        <v>0</v>
      </c>
      <c r="G2393" s="14">
        <f>Разбивка_по_щитам!J2398</f>
        <v>0</v>
      </c>
      <c r="H2393" s="14">
        <f>Разбивка_по_щитам!K2398</f>
        <v>0</v>
      </c>
      <c r="I2393" s="14">
        <f>Разбивка_по_щитам!L2398</f>
        <v>0</v>
      </c>
      <c r="J2393" s="14">
        <f>Разбивка_по_щитам!M2398</f>
        <v>0</v>
      </c>
      <c r="K2393" s="14">
        <f>Разбивка_по_щитам!N2398</f>
        <v>0</v>
      </c>
      <c r="L2393" s="14"/>
      <c r="M2393" s="14">
        <f>Разбивка_по_щитам!P2398</f>
        <v>0</v>
      </c>
      <c r="N2393" s="14"/>
    </row>
    <row r="2394" spans="2:14" x14ac:dyDescent="0.2">
      <c r="B2394" s="14">
        <f>Разбивка_по_щитам!B2399</f>
        <v>0</v>
      </c>
      <c r="C2394" s="14">
        <f>Разбивка_по_щитам!C2399</f>
        <v>0</v>
      </c>
      <c r="D2394" s="14">
        <f>Разбивка_по_щитам!F2399</f>
        <v>0</v>
      </c>
      <c r="E2394" s="14">
        <f>Разбивка_по_щитам!H2399</f>
        <v>0</v>
      </c>
      <c r="F2394" s="14">
        <f>Разбивка_по_щитам!I2399</f>
        <v>0</v>
      </c>
      <c r="G2394" s="14">
        <f>Разбивка_по_щитам!J2399</f>
        <v>0</v>
      </c>
      <c r="H2394" s="14">
        <f>Разбивка_по_щитам!K2399</f>
        <v>0</v>
      </c>
      <c r="I2394" s="14">
        <f>Разбивка_по_щитам!L2399</f>
        <v>0</v>
      </c>
      <c r="J2394" s="14">
        <f>Разбивка_по_щитам!M2399</f>
        <v>0</v>
      </c>
      <c r="K2394" s="14">
        <f>Разбивка_по_щитам!N2399</f>
        <v>0</v>
      </c>
      <c r="L2394" s="14"/>
      <c r="M2394" s="14">
        <f>Разбивка_по_щитам!P2399</f>
        <v>0</v>
      </c>
      <c r="N2394" s="14"/>
    </row>
    <row r="2395" spans="2:14" x14ac:dyDescent="0.2">
      <c r="B2395" s="14">
        <f>Разбивка_по_щитам!B2400</f>
        <v>0</v>
      </c>
      <c r="C2395" s="14">
        <f>Разбивка_по_щитам!C2400</f>
        <v>0</v>
      </c>
      <c r="D2395" s="14">
        <f>Разбивка_по_щитам!F2400</f>
        <v>0</v>
      </c>
      <c r="E2395" s="14">
        <f>Разбивка_по_щитам!H2400</f>
        <v>0</v>
      </c>
      <c r="F2395" s="14">
        <f>Разбивка_по_щитам!I2400</f>
        <v>0</v>
      </c>
      <c r="G2395" s="14">
        <f>Разбивка_по_щитам!J2400</f>
        <v>0</v>
      </c>
      <c r="H2395" s="14">
        <f>Разбивка_по_щитам!K2400</f>
        <v>0</v>
      </c>
      <c r="I2395" s="14">
        <f>Разбивка_по_щитам!L2400</f>
        <v>0</v>
      </c>
      <c r="J2395" s="14">
        <f>Разбивка_по_щитам!M2400</f>
        <v>0</v>
      </c>
      <c r="K2395" s="14">
        <f>Разбивка_по_щитам!N2400</f>
        <v>0</v>
      </c>
      <c r="L2395" s="14"/>
      <c r="M2395" s="14">
        <f>Разбивка_по_щитам!P2400</f>
        <v>0</v>
      </c>
      <c r="N2395" s="14"/>
    </row>
    <row r="2396" spans="2:14" x14ac:dyDescent="0.2">
      <c r="B2396" s="14">
        <f>Разбивка_по_щитам!B2401</f>
        <v>0</v>
      </c>
      <c r="C2396" s="14">
        <f>Разбивка_по_щитам!C2401</f>
        <v>0</v>
      </c>
      <c r="D2396" s="14">
        <f>Разбивка_по_щитам!F2401</f>
        <v>0</v>
      </c>
      <c r="E2396" s="14">
        <f>Разбивка_по_щитам!H2401</f>
        <v>0</v>
      </c>
      <c r="F2396" s="14">
        <f>Разбивка_по_щитам!I2401</f>
        <v>0</v>
      </c>
      <c r="G2396" s="14">
        <f>Разбивка_по_щитам!J2401</f>
        <v>0</v>
      </c>
      <c r="H2396" s="14">
        <f>Разбивка_по_щитам!K2401</f>
        <v>0</v>
      </c>
      <c r="I2396" s="14">
        <f>Разбивка_по_щитам!L2401</f>
        <v>0</v>
      </c>
      <c r="J2396" s="14">
        <f>Разбивка_по_щитам!M2401</f>
        <v>0</v>
      </c>
      <c r="K2396" s="14">
        <f>Разбивка_по_щитам!N2401</f>
        <v>0</v>
      </c>
      <c r="L2396" s="14"/>
      <c r="M2396" s="14">
        <f>Разбивка_по_щитам!P2401</f>
        <v>0</v>
      </c>
      <c r="N2396" s="14"/>
    </row>
    <row r="2397" spans="2:14" x14ac:dyDescent="0.2">
      <c r="B2397" s="14">
        <f>Разбивка_по_щитам!B2402</f>
        <v>0</v>
      </c>
      <c r="C2397" s="14">
        <f>Разбивка_по_щитам!C2402</f>
        <v>0</v>
      </c>
      <c r="D2397" s="14">
        <f>Разбивка_по_щитам!F2402</f>
        <v>0</v>
      </c>
      <c r="E2397" s="14">
        <f>Разбивка_по_щитам!H2402</f>
        <v>0</v>
      </c>
      <c r="F2397" s="14">
        <f>Разбивка_по_щитам!I2402</f>
        <v>0</v>
      </c>
      <c r="G2397" s="14">
        <f>Разбивка_по_щитам!J2402</f>
        <v>0</v>
      </c>
      <c r="H2397" s="14">
        <f>Разбивка_по_щитам!K2402</f>
        <v>0</v>
      </c>
      <c r="I2397" s="14">
        <f>Разбивка_по_щитам!L2402</f>
        <v>0</v>
      </c>
      <c r="J2397" s="14">
        <f>Разбивка_по_щитам!M2402</f>
        <v>0</v>
      </c>
      <c r="K2397" s="14">
        <f>Разбивка_по_щитам!N2402</f>
        <v>0</v>
      </c>
      <c r="L2397" s="14"/>
      <c r="M2397" s="14">
        <f>Разбивка_по_щитам!P2402</f>
        <v>0</v>
      </c>
      <c r="N2397" s="14"/>
    </row>
    <row r="2398" spans="2:14" x14ac:dyDescent="0.2">
      <c r="B2398" s="14">
        <f>Разбивка_по_щитам!B2403</f>
        <v>0</v>
      </c>
      <c r="C2398" s="14">
        <f>Разбивка_по_щитам!C2403</f>
        <v>0</v>
      </c>
      <c r="D2398" s="14">
        <f>Разбивка_по_щитам!F2403</f>
        <v>0</v>
      </c>
      <c r="E2398" s="14">
        <f>Разбивка_по_щитам!H2403</f>
        <v>0</v>
      </c>
      <c r="F2398" s="14">
        <f>Разбивка_по_щитам!I2403</f>
        <v>0</v>
      </c>
      <c r="G2398" s="14">
        <f>Разбивка_по_щитам!J2403</f>
        <v>0</v>
      </c>
      <c r="H2398" s="14">
        <f>Разбивка_по_щитам!K2403</f>
        <v>0</v>
      </c>
      <c r="I2398" s="14">
        <f>Разбивка_по_щитам!L2403</f>
        <v>0</v>
      </c>
      <c r="J2398" s="14">
        <f>Разбивка_по_щитам!M2403</f>
        <v>0</v>
      </c>
      <c r="K2398" s="14">
        <f>Разбивка_по_щитам!N2403</f>
        <v>0</v>
      </c>
      <c r="L2398" s="14"/>
      <c r="M2398" s="14">
        <f>Разбивка_по_щитам!P2403</f>
        <v>0</v>
      </c>
      <c r="N2398" s="14"/>
    </row>
    <row r="2399" spans="2:14" x14ac:dyDescent="0.2">
      <c r="B2399" s="14">
        <f>Разбивка_по_щитам!B2404</f>
        <v>0</v>
      </c>
      <c r="C2399" s="14">
        <f>Разбивка_по_щитам!C2404</f>
        <v>0</v>
      </c>
      <c r="D2399" s="14">
        <f>Разбивка_по_щитам!F2404</f>
        <v>0</v>
      </c>
      <c r="E2399" s="14">
        <f>Разбивка_по_щитам!H2404</f>
        <v>0</v>
      </c>
      <c r="F2399" s="14">
        <f>Разбивка_по_щитам!I2404</f>
        <v>0</v>
      </c>
      <c r="G2399" s="14">
        <f>Разбивка_по_щитам!J2404</f>
        <v>0</v>
      </c>
      <c r="H2399" s="14">
        <f>Разбивка_по_щитам!K2404</f>
        <v>0</v>
      </c>
      <c r="I2399" s="14">
        <f>Разбивка_по_щитам!L2404</f>
        <v>0</v>
      </c>
      <c r="J2399" s="14">
        <f>Разбивка_по_щитам!M2404</f>
        <v>0</v>
      </c>
      <c r="K2399" s="14">
        <f>Разбивка_по_щитам!N2404</f>
        <v>0</v>
      </c>
      <c r="L2399" s="14"/>
      <c r="M2399" s="14">
        <f>Разбивка_по_щитам!P2404</f>
        <v>0</v>
      </c>
      <c r="N2399" s="14"/>
    </row>
    <row r="2400" spans="2:14" x14ac:dyDescent="0.2">
      <c r="B2400" s="14">
        <f>Разбивка_по_щитам!B2405</f>
        <v>0</v>
      </c>
      <c r="C2400" s="14">
        <f>Разбивка_по_щитам!C2405</f>
        <v>0</v>
      </c>
      <c r="D2400" s="14">
        <f>Разбивка_по_щитам!F2405</f>
        <v>0</v>
      </c>
      <c r="E2400" s="14">
        <f>Разбивка_по_щитам!H2405</f>
        <v>0</v>
      </c>
      <c r="F2400" s="14">
        <f>Разбивка_по_щитам!I2405</f>
        <v>0</v>
      </c>
      <c r="G2400" s="14">
        <f>Разбивка_по_щитам!J2405</f>
        <v>0</v>
      </c>
      <c r="H2400" s="14">
        <f>Разбивка_по_щитам!K2405</f>
        <v>0</v>
      </c>
      <c r="I2400" s="14">
        <f>Разбивка_по_щитам!L2405</f>
        <v>0</v>
      </c>
      <c r="J2400" s="14">
        <f>Разбивка_по_щитам!M2405</f>
        <v>0</v>
      </c>
      <c r="K2400" s="14">
        <f>Разбивка_по_щитам!N2405</f>
        <v>0</v>
      </c>
      <c r="L2400" s="14"/>
      <c r="M2400" s="14">
        <f>Разбивка_по_щитам!P2405</f>
        <v>0</v>
      </c>
      <c r="N2400" s="14"/>
    </row>
    <row r="2401" spans="2:14" x14ac:dyDescent="0.2">
      <c r="B2401" s="14">
        <f>Разбивка_по_щитам!B2406</f>
        <v>0</v>
      </c>
      <c r="C2401" s="14">
        <f>Разбивка_по_щитам!C2406</f>
        <v>0</v>
      </c>
      <c r="D2401" s="14">
        <f>Разбивка_по_щитам!F2406</f>
        <v>0</v>
      </c>
      <c r="E2401" s="14">
        <f>Разбивка_по_щитам!H2406</f>
        <v>0</v>
      </c>
      <c r="F2401" s="14">
        <f>Разбивка_по_щитам!I2406</f>
        <v>0</v>
      </c>
      <c r="G2401" s="14">
        <f>Разбивка_по_щитам!J2406</f>
        <v>0</v>
      </c>
      <c r="H2401" s="14">
        <f>Разбивка_по_щитам!K2406</f>
        <v>0</v>
      </c>
      <c r="I2401" s="14">
        <f>Разбивка_по_щитам!L2406</f>
        <v>0</v>
      </c>
      <c r="J2401" s="14">
        <f>Разбивка_по_щитам!M2406</f>
        <v>0</v>
      </c>
      <c r="K2401" s="14">
        <f>Разбивка_по_щитам!N2406</f>
        <v>0</v>
      </c>
      <c r="L2401" s="14"/>
      <c r="M2401" s="14">
        <f>Разбивка_по_щитам!P2406</f>
        <v>0</v>
      </c>
      <c r="N2401" s="14"/>
    </row>
    <row r="2402" spans="2:14" x14ac:dyDescent="0.2">
      <c r="B2402" s="14">
        <f>Разбивка_по_щитам!B2407</f>
        <v>0</v>
      </c>
      <c r="C2402" s="14">
        <f>Разбивка_по_щитам!C2407</f>
        <v>0</v>
      </c>
      <c r="D2402" s="14">
        <f>Разбивка_по_щитам!F2407</f>
        <v>0</v>
      </c>
      <c r="E2402" s="14">
        <f>Разбивка_по_щитам!H2407</f>
        <v>0</v>
      </c>
      <c r="F2402" s="14">
        <f>Разбивка_по_щитам!I2407</f>
        <v>0</v>
      </c>
      <c r="G2402" s="14">
        <f>Разбивка_по_щитам!J2407</f>
        <v>0</v>
      </c>
      <c r="H2402" s="14">
        <f>Разбивка_по_щитам!K2407</f>
        <v>0</v>
      </c>
      <c r="I2402" s="14">
        <f>Разбивка_по_щитам!L2407</f>
        <v>0</v>
      </c>
      <c r="J2402" s="14">
        <f>Разбивка_по_щитам!M2407</f>
        <v>0</v>
      </c>
      <c r="K2402" s="14">
        <f>Разбивка_по_щитам!N2407</f>
        <v>0</v>
      </c>
      <c r="L2402" s="14"/>
      <c r="M2402" s="14">
        <f>Разбивка_по_щитам!P2407</f>
        <v>0</v>
      </c>
      <c r="N2402" s="14"/>
    </row>
    <row r="2403" spans="2:14" x14ac:dyDescent="0.2">
      <c r="B2403" s="14">
        <f>Разбивка_по_щитам!B2408</f>
        <v>0</v>
      </c>
      <c r="C2403" s="14">
        <f>Разбивка_по_щитам!C2408</f>
        <v>0</v>
      </c>
      <c r="D2403" s="14">
        <f>Разбивка_по_щитам!F2408</f>
        <v>0</v>
      </c>
      <c r="E2403" s="14">
        <f>Разбивка_по_щитам!H2408</f>
        <v>0</v>
      </c>
      <c r="F2403" s="14">
        <f>Разбивка_по_щитам!I2408</f>
        <v>0</v>
      </c>
      <c r="G2403" s="14">
        <f>Разбивка_по_щитам!J2408</f>
        <v>0</v>
      </c>
      <c r="H2403" s="14">
        <f>Разбивка_по_щитам!K2408</f>
        <v>0</v>
      </c>
      <c r="I2403" s="14">
        <f>Разбивка_по_щитам!L2408</f>
        <v>0</v>
      </c>
      <c r="J2403" s="14">
        <f>Разбивка_по_щитам!M2408</f>
        <v>0</v>
      </c>
      <c r="K2403" s="14">
        <f>Разбивка_по_щитам!N2408</f>
        <v>0</v>
      </c>
      <c r="L2403" s="14"/>
      <c r="M2403" s="14">
        <f>Разбивка_по_щитам!P2408</f>
        <v>0</v>
      </c>
      <c r="N2403" s="14"/>
    </row>
    <row r="2404" spans="2:14" x14ac:dyDescent="0.2">
      <c r="B2404" s="14">
        <f>Разбивка_по_щитам!B2409</f>
        <v>0</v>
      </c>
      <c r="C2404" s="14">
        <f>Разбивка_по_щитам!C2409</f>
        <v>0</v>
      </c>
      <c r="D2404" s="14">
        <f>Разбивка_по_щитам!F2409</f>
        <v>0</v>
      </c>
      <c r="E2404" s="14">
        <f>Разбивка_по_щитам!H2409</f>
        <v>0</v>
      </c>
      <c r="F2404" s="14">
        <f>Разбивка_по_щитам!I2409</f>
        <v>0</v>
      </c>
      <c r="G2404" s="14">
        <f>Разбивка_по_щитам!J2409</f>
        <v>0</v>
      </c>
      <c r="H2404" s="14">
        <f>Разбивка_по_щитам!K2409</f>
        <v>0</v>
      </c>
      <c r="I2404" s="14">
        <f>Разбивка_по_щитам!L2409</f>
        <v>0</v>
      </c>
      <c r="J2404" s="14">
        <f>Разбивка_по_щитам!M2409</f>
        <v>0</v>
      </c>
      <c r="K2404" s="14">
        <f>Разбивка_по_щитам!N2409</f>
        <v>0</v>
      </c>
      <c r="L2404" s="14"/>
      <c r="M2404" s="14">
        <f>Разбивка_по_щитам!P2409</f>
        <v>0</v>
      </c>
      <c r="N2404" s="14"/>
    </row>
    <row r="2405" spans="2:14" x14ac:dyDescent="0.2">
      <c r="B2405" s="14">
        <f>Разбивка_по_щитам!B2410</f>
        <v>0</v>
      </c>
      <c r="C2405" s="14">
        <f>Разбивка_по_щитам!C2410</f>
        <v>0</v>
      </c>
      <c r="D2405" s="14">
        <f>Разбивка_по_щитам!F2410</f>
        <v>0</v>
      </c>
      <c r="E2405" s="14">
        <f>Разбивка_по_щитам!H2410</f>
        <v>0</v>
      </c>
      <c r="F2405" s="14">
        <f>Разбивка_по_щитам!I2410</f>
        <v>0</v>
      </c>
      <c r="G2405" s="14">
        <f>Разбивка_по_щитам!J2410</f>
        <v>0</v>
      </c>
      <c r="H2405" s="14">
        <f>Разбивка_по_щитам!K2410</f>
        <v>0</v>
      </c>
      <c r="I2405" s="14">
        <f>Разбивка_по_щитам!L2410</f>
        <v>0</v>
      </c>
      <c r="J2405" s="14">
        <f>Разбивка_по_щитам!M2410</f>
        <v>0</v>
      </c>
      <c r="K2405" s="14">
        <f>Разбивка_по_щитам!N2410</f>
        <v>0</v>
      </c>
      <c r="L2405" s="14"/>
      <c r="M2405" s="14">
        <f>Разбивка_по_щитам!P2410</f>
        <v>0</v>
      </c>
      <c r="N2405" s="14"/>
    </row>
    <row r="2406" spans="2:14" x14ac:dyDescent="0.2">
      <c r="B2406" s="14">
        <f>Разбивка_по_щитам!B2411</f>
        <v>0</v>
      </c>
      <c r="C2406" s="14">
        <f>Разбивка_по_щитам!C2411</f>
        <v>0</v>
      </c>
      <c r="D2406" s="14">
        <f>Разбивка_по_щитам!F2411</f>
        <v>0</v>
      </c>
      <c r="E2406" s="14">
        <f>Разбивка_по_щитам!H2411</f>
        <v>0</v>
      </c>
      <c r="F2406" s="14">
        <f>Разбивка_по_щитам!I2411</f>
        <v>0</v>
      </c>
      <c r="G2406" s="14">
        <f>Разбивка_по_щитам!J2411</f>
        <v>0</v>
      </c>
      <c r="H2406" s="14">
        <f>Разбивка_по_щитам!K2411</f>
        <v>0</v>
      </c>
      <c r="I2406" s="14">
        <f>Разбивка_по_щитам!L2411</f>
        <v>0</v>
      </c>
      <c r="J2406" s="14">
        <f>Разбивка_по_щитам!M2411</f>
        <v>0</v>
      </c>
      <c r="K2406" s="14">
        <f>Разбивка_по_щитам!N2411</f>
        <v>0</v>
      </c>
      <c r="L2406" s="14"/>
      <c r="M2406" s="14">
        <f>Разбивка_по_щитам!P2411</f>
        <v>0</v>
      </c>
      <c r="N2406" s="14"/>
    </row>
    <row r="2407" spans="2:14" x14ac:dyDescent="0.2">
      <c r="B2407" s="14">
        <f>Разбивка_по_щитам!B2412</f>
        <v>0</v>
      </c>
      <c r="C2407" s="14">
        <f>Разбивка_по_щитам!C2412</f>
        <v>0</v>
      </c>
      <c r="D2407" s="14">
        <f>Разбивка_по_щитам!F2412</f>
        <v>0</v>
      </c>
      <c r="E2407" s="14">
        <f>Разбивка_по_щитам!H2412</f>
        <v>0</v>
      </c>
      <c r="F2407" s="14">
        <f>Разбивка_по_щитам!I2412</f>
        <v>0</v>
      </c>
      <c r="G2407" s="14">
        <f>Разбивка_по_щитам!J2412</f>
        <v>0</v>
      </c>
      <c r="H2407" s="14">
        <f>Разбивка_по_щитам!K2412</f>
        <v>0</v>
      </c>
      <c r="I2407" s="14">
        <f>Разбивка_по_щитам!L2412</f>
        <v>0</v>
      </c>
      <c r="J2407" s="14">
        <f>Разбивка_по_щитам!M2412</f>
        <v>0</v>
      </c>
      <c r="K2407" s="14">
        <f>Разбивка_по_щитам!N2412</f>
        <v>0</v>
      </c>
      <c r="L2407" s="14"/>
      <c r="M2407" s="14">
        <f>Разбивка_по_щитам!P2412</f>
        <v>0</v>
      </c>
      <c r="N2407" s="14"/>
    </row>
    <row r="2408" spans="2:14" x14ac:dyDescent="0.2">
      <c r="B2408" s="14">
        <f>Разбивка_по_щитам!B2413</f>
        <v>0</v>
      </c>
      <c r="C2408" s="14">
        <f>Разбивка_по_щитам!C2413</f>
        <v>0</v>
      </c>
      <c r="D2408" s="14">
        <f>Разбивка_по_щитам!F2413</f>
        <v>0</v>
      </c>
      <c r="E2408" s="14">
        <f>Разбивка_по_щитам!H2413</f>
        <v>0</v>
      </c>
      <c r="F2408" s="14">
        <f>Разбивка_по_щитам!I2413</f>
        <v>0</v>
      </c>
      <c r="G2408" s="14">
        <f>Разбивка_по_щитам!J2413</f>
        <v>0</v>
      </c>
      <c r="H2408" s="14">
        <f>Разбивка_по_щитам!K2413</f>
        <v>0</v>
      </c>
      <c r="I2408" s="14">
        <f>Разбивка_по_щитам!L2413</f>
        <v>0</v>
      </c>
      <c r="J2408" s="14">
        <f>Разбивка_по_щитам!M2413</f>
        <v>0</v>
      </c>
      <c r="K2408" s="14">
        <f>Разбивка_по_щитам!N2413</f>
        <v>0</v>
      </c>
      <c r="L2408" s="14"/>
      <c r="M2408" s="14">
        <f>Разбивка_по_щитам!P2413</f>
        <v>0</v>
      </c>
      <c r="N2408" s="14"/>
    </row>
    <row r="2409" spans="2:14" x14ac:dyDescent="0.2">
      <c r="B2409" s="14">
        <f>Разбивка_по_щитам!B2414</f>
        <v>0</v>
      </c>
      <c r="C2409" s="14">
        <f>Разбивка_по_щитам!C2414</f>
        <v>0</v>
      </c>
      <c r="D2409" s="14">
        <f>Разбивка_по_щитам!F2414</f>
        <v>0</v>
      </c>
      <c r="E2409" s="14">
        <f>Разбивка_по_щитам!H2414</f>
        <v>0</v>
      </c>
      <c r="F2409" s="14">
        <f>Разбивка_по_щитам!I2414</f>
        <v>0</v>
      </c>
      <c r="G2409" s="14">
        <f>Разбивка_по_щитам!J2414</f>
        <v>0</v>
      </c>
      <c r="H2409" s="14">
        <f>Разбивка_по_щитам!K2414</f>
        <v>0</v>
      </c>
      <c r="I2409" s="14">
        <f>Разбивка_по_щитам!L2414</f>
        <v>0</v>
      </c>
      <c r="J2409" s="14">
        <f>Разбивка_по_щитам!M2414</f>
        <v>0</v>
      </c>
      <c r="K2409" s="14">
        <f>Разбивка_по_щитам!N2414</f>
        <v>0</v>
      </c>
      <c r="L2409" s="14"/>
      <c r="M2409" s="14">
        <f>Разбивка_по_щитам!P2414</f>
        <v>0</v>
      </c>
      <c r="N2409" s="14"/>
    </row>
    <row r="2410" spans="2:14" x14ac:dyDescent="0.2">
      <c r="B2410" s="14">
        <f>Разбивка_по_щитам!B2415</f>
        <v>0</v>
      </c>
      <c r="C2410" s="14">
        <f>Разбивка_по_щитам!C2415</f>
        <v>0</v>
      </c>
      <c r="D2410" s="14">
        <f>Разбивка_по_щитам!F2415</f>
        <v>0</v>
      </c>
      <c r="E2410" s="14">
        <f>Разбивка_по_щитам!H2415</f>
        <v>0</v>
      </c>
      <c r="F2410" s="14">
        <f>Разбивка_по_щитам!I2415</f>
        <v>0</v>
      </c>
      <c r="G2410" s="14">
        <f>Разбивка_по_щитам!J2415</f>
        <v>0</v>
      </c>
      <c r="H2410" s="14">
        <f>Разбивка_по_щитам!K2415</f>
        <v>0</v>
      </c>
      <c r="I2410" s="14">
        <f>Разбивка_по_щитам!L2415</f>
        <v>0</v>
      </c>
      <c r="J2410" s="14">
        <f>Разбивка_по_щитам!M2415</f>
        <v>0</v>
      </c>
      <c r="K2410" s="14">
        <f>Разбивка_по_щитам!N2415</f>
        <v>0</v>
      </c>
      <c r="L2410" s="14"/>
      <c r="M2410" s="14">
        <f>Разбивка_по_щитам!P2415</f>
        <v>0</v>
      </c>
      <c r="N2410" s="14"/>
    </row>
    <row r="2411" spans="2:14" x14ac:dyDescent="0.2">
      <c r="B2411" s="14">
        <f>Разбивка_по_щитам!B2416</f>
        <v>0</v>
      </c>
      <c r="C2411" s="14">
        <f>Разбивка_по_щитам!C2416</f>
        <v>0</v>
      </c>
      <c r="D2411" s="14">
        <f>Разбивка_по_щитам!F2416</f>
        <v>0</v>
      </c>
      <c r="E2411" s="14">
        <f>Разбивка_по_щитам!H2416</f>
        <v>0</v>
      </c>
      <c r="F2411" s="14">
        <f>Разбивка_по_щитам!I2416</f>
        <v>0</v>
      </c>
      <c r="G2411" s="14">
        <f>Разбивка_по_щитам!J2416</f>
        <v>0</v>
      </c>
      <c r="H2411" s="14">
        <f>Разбивка_по_щитам!K2416</f>
        <v>0</v>
      </c>
      <c r="I2411" s="14">
        <f>Разбивка_по_щитам!L2416</f>
        <v>0</v>
      </c>
      <c r="J2411" s="14">
        <f>Разбивка_по_щитам!M2416</f>
        <v>0</v>
      </c>
      <c r="K2411" s="14">
        <f>Разбивка_по_щитам!N2416</f>
        <v>0</v>
      </c>
      <c r="L2411" s="14"/>
      <c r="M2411" s="14">
        <f>Разбивка_по_щитам!P2416</f>
        <v>0</v>
      </c>
      <c r="N2411" s="14"/>
    </row>
    <row r="2412" spans="2:14" x14ac:dyDescent="0.2">
      <c r="B2412" s="14">
        <f>Разбивка_по_щитам!B2417</f>
        <v>0</v>
      </c>
      <c r="C2412" s="14">
        <f>Разбивка_по_щитам!C2417</f>
        <v>0</v>
      </c>
      <c r="D2412" s="14">
        <f>Разбивка_по_щитам!F2417</f>
        <v>0</v>
      </c>
      <c r="E2412" s="14">
        <f>Разбивка_по_щитам!H2417</f>
        <v>0</v>
      </c>
      <c r="F2412" s="14">
        <f>Разбивка_по_щитам!I2417</f>
        <v>0</v>
      </c>
      <c r="G2412" s="14">
        <f>Разбивка_по_щитам!J2417</f>
        <v>0</v>
      </c>
      <c r="H2412" s="14">
        <f>Разбивка_по_щитам!K2417</f>
        <v>0</v>
      </c>
      <c r="I2412" s="14">
        <f>Разбивка_по_щитам!L2417</f>
        <v>0</v>
      </c>
      <c r="J2412" s="14">
        <f>Разбивка_по_щитам!M2417</f>
        <v>0</v>
      </c>
      <c r="K2412" s="14">
        <f>Разбивка_по_щитам!N2417</f>
        <v>0</v>
      </c>
      <c r="L2412" s="14"/>
      <c r="M2412" s="14">
        <f>Разбивка_по_щитам!P2417</f>
        <v>0</v>
      </c>
      <c r="N2412" s="14"/>
    </row>
    <row r="2413" spans="2:14" x14ac:dyDescent="0.2">
      <c r="B2413" s="14">
        <f>Разбивка_по_щитам!B2418</f>
        <v>0</v>
      </c>
      <c r="C2413" s="14">
        <f>Разбивка_по_щитам!C2418</f>
        <v>0</v>
      </c>
      <c r="D2413" s="14">
        <f>Разбивка_по_щитам!F2418</f>
        <v>0</v>
      </c>
      <c r="E2413" s="14">
        <f>Разбивка_по_щитам!H2418</f>
        <v>0</v>
      </c>
      <c r="F2413" s="14">
        <f>Разбивка_по_щитам!I2418</f>
        <v>0</v>
      </c>
      <c r="G2413" s="14">
        <f>Разбивка_по_щитам!J2418</f>
        <v>0</v>
      </c>
      <c r="H2413" s="14">
        <f>Разбивка_по_щитам!K2418</f>
        <v>0</v>
      </c>
      <c r="I2413" s="14">
        <f>Разбивка_по_щитам!L2418</f>
        <v>0</v>
      </c>
      <c r="J2413" s="14">
        <f>Разбивка_по_щитам!M2418</f>
        <v>0</v>
      </c>
      <c r="K2413" s="14">
        <f>Разбивка_по_щитам!N2418</f>
        <v>0</v>
      </c>
      <c r="L2413" s="14"/>
      <c r="M2413" s="14">
        <f>Разбивка_по_щитам!P2418</f>
        <v>0</v>
      </c>
      <c r="N2413" s="14"/>
    </row>
    <row r="2414" spans="2:14" x14ac:dyDescent="0.2">
      <c r="B2414" s="14">
        <f>Разбивка_по_щитам!B2419</f>
        <v>0</v>
      </c>
      <c r="C2414" s="14">
        <f>Разбивка_по_щитам!C2419</f>
        <v>0</v>
      </c>
      <c r="D2414" s="14">
        <f>Разбивка_по_щитам!F2419</f>
        <v>0</v>
      </c>
      <c r="E2414" s="14">
        <f>Разбивка_по_щитам!H2419</f>
        <v>0</v>
      </c>
      <c r="F2414" s="14">
        <f>Разбивка_по_щитам!I2419</f>
        <v>0</v>
      </c>
      <c r="G2414" s="14">
        <f>Разбивка_по_щитам!J2419</f>
        <v>0</v>
      </c>
      <c r="H2414" s="14">
        <f>Разбивка_по_щитам!K2419</f>
        <v>0</v>
      </c>
      <c r="I2414" s="14">
        <f>Разбивка_по_щитам!L2419</f>
        <v>0</v>
      </c>
      <c r="J2414" s="14">
        <f>Разбивка_по_щитам!M2419</f>
        <v>0</v>
      </c>
      <c r="K2414" s="14">
        <f>Разбивка_по_щитам!N2419</f>
        <v>0</v>
      </c>
      <c r="L2414" s="14"/>
      <c r="M2414" s="14">
        <f>Разбивка_по_щитам!P2419</f>
        <v>0</v>
      </c>
      <c r="N2414" s="14"/>
    </row>
    <row r="2415" spans="2:14" x14ac:dyDescent="0.2">
      <c r="B2415" s="14">
        <f>Разбивка_по_щитам!B2420</f>
        <v>0</v>
      </c>
      <c r="C2415" s="14">
        <f>Разбивка_по_щитам!C2420</f>
        <v>0</v>
      </c>
      <c r="D2415" s="14">
        <f>Разбивка_по_щитам!F2420</f>
        <v>0</v>
      </c>
      <c r="E2415" s="14">
        <f>Разбивка_по_щитам!H2420</f>
        <v>0</v>
      </c>
      <c r="F2415" s="14">
        <f>Разбивка_по_щитам!I2420</f>
        <v>0</v>
      </c>
      <c r="G2415" s="14">
        <f>Разбивка_по_щитам!J2420</f>
        <v>0</v>
      </c>
      <c r="H2415" s="14">
        <f>Разбивка_по_щитам!K2420</f>
        <v>0</v>
      </c>
      <c r="I2415" s="14">
        <f>Разбивка_по_щитам!L2420</f>
        <v>0</v>
      </c>
      <c r="J2415" s="14">
        <f>Разбивка_по_щитам!M2420</f>
        <v>0</v>
      </c>
      <c r="K2415" s="14">
        <f>Разбивка_по_щитам!N2420</f>
        <v>0</v>
      </c>
      <c r="L2415" s="14"/>
      <c r="M2415" s="14">
        <f>Разбивка_по_щитам!P2420</f>
        <v>0</v>
      </c>
      <c r="N2415" s="14"/>
    </row>
    <row r="2416" spans="2:14" x14ac:dyDescent="0.2">
      <c r="B2416" s="14">
        <f>Разбивка_по_щитам!B2421</f>
        <v>0</v>
      </c>
      <c r="C2416" s="14">
        <f>Разбивка_по_щитам!C2421</f>
        <v>0</v>
      </c>
      <c r="D2416" s="14">
        <f>Разбивка_по_щитам!F2421</f>
        <v>0</v>
      </c>
      <c r="E2416" s="14">
        <f>Разбивка_по_щитам!H2421</f>
        <v>0</v>
      </c>
      <c r="F2416" s="14">
        <f>Разбивка_по_щитам!I2421</f>
        <v>0</v>
      </c>
      <c r="G2416" s="14">
        <f>Разбивка_по_щитам!J2421</f>
        <v>0</v>
      </c>
      <c r="H2416" s="14">
        <f>Разбивка_по_щитам!K2421</f>
        <v>0</v>
      </c>
      <c r="I2416" s="14">
        <f>Разбивка_по_щитам!L2421</f>
        <v>0</v>
      </c>
      <c r="J2416" s="14">
        <f>Разбивка_по_щитам!M2421</f>
        <v>0</v>
      </c>
      <c r="K2416" s="14">
        <f>Разбивка_по_щитам!N2421</f>
        <v>0</v>
      </c>
      <c r="L2416" s="14"/>
      <c r="M2416" s="14">
        <f>Разбивка_по_щитам!P2421</f>
        <v>0</v>
      </c>
      <c r="N2416" s="14"/>
    </row>
    <row r="2417" spans="2:14" x14ac:dyDescent="0.2">
      <c r="B2417" s="14">
        <f>Разбивка_по_щитам!B2422</f>
        <v>0</v>
      </c>
      <c r="C2417" s="14">
        <f>Разбивка_по_щитам!C2422</f>
        <v>0</v>
      </c>
      <c r="D2417" s="14">
        <f>Разбивка_по_щитам!F2422</f>
        <v>0</v>
      </c>
      <c r="E2417" s="14">
        <f>Разбивка_по_щитам!H2422</f>
        <v>0</v>
      </c>
      <c r="F2417" s="14">
        <f>Разбивка_по_щитам!I2422</f>
        <v>0</v>
      </c>
      <c r="G2417" s="14">
        <f>Разбивка_по_щитам!J2422</f>
        <v>0</v>
      </c>
      <c r="H2417" s="14">
        <f>Разбивка_по_щитам!K2422</f>
        <v>0</v>
      </c>
      <c r="I2417" s="14">
        <f>Разбивка_по_щитам!L2422</f>
        <v>0</v>
      </c>
      <c r="J2417" s="14">
        <f>Разбивка_по_щитам!M2422</f>
        <v>0</v>
      </c>
      <c r="K2417" s="14">
        <f>Разбивка_по_щитам!N2422</f>
        <v>0</v>
      </c>
      <c r="L2417" s="14"/>
      <c r="M2417" s="14">
        <f>Разбивка_по_щитам!P2422</f>
        <v>0</v>
      </c>
      <c r="N2417" s="14"/>
    </row>
    <row r="2418" spans="2:14" x14ac:dyDescent="0.2">
      <c r="B2418" s="14">
        <f>Разбивка_по_щитам!B2423</f>
        <v>0</v>
      </c>
      <c r="C2418" s="14">
        <f>Разбивка_по_щитам!C2423</f>
        <v>0</v>
      </c>
      <c r="D2418" s="14">
        <f>Разбивка_по_щитам!F2423</f>
        <v>0</v>
      </c>
      <c r="E2418" s="14">
        <f>Разбивка_по_щитам!H2423</f>
        <v>0</v>
      </c>
      <c r="F2418" s="14">
        <f>Разбивка_по_щитам!I2423</f>
        <v>0</v>
      </c>
      <c r="G2418" s="14">
        <f>Разбивка_по_щитам!J2423</f>
        <v>0</v>
      </c>
      <c r="H2418" s="14">
        <f>Разбивка_по_щитам!K2423</f>
        <v>0</v>
      </c>
      <c r="I2418" s="14">
        <f>Разбивка_по_щитам!L2423</f>
        <v>0</v>
      </c>
      <c r="J2418" s="14">
        <f>Разбивка_по_щитам!M2423</f>
        <v>0</v>
      </c>
      <c r="K2418" s="14">
        <f>Разбивка_по_щитам!N2423</f>
        <v>0</v>
      </c>
      <c r="L2418" s="14"/>
      <c r="M2418" s="14">
        <f>Разбивка_по_щитам!P2423</f>
        <v>0</v>
      </c>
      <c r="N2418" s="14"/>
    </row>
    <row r="2419" spans="2:14" x14ac:dyDescent="0.2">
      <c r="B2419" s="14">
        <f>Разбивка_по_щитам!B2424</f>
        <v>0</v>
      </c>
      <c r="C2419" s="14">
        <f>Разбивка_по_щитам!C2424</f>
        <v>0</v>
      </c>
      <c r="D2419" s="14">
        <f>Разбивка_по_щитам!F2424</f>
        <v>0</v>
      </c>
      <c r="E2419" s="14">
        <f>Разбивка_по_щитам!H2424</f>
        <v>0</v>
      </c>
      <c r="F2419" s="14">
        <f>Разбивка_по_щитам!I2424</f>
        <v>0</v>
      </c>
      <c r="G2419" s="14">
        <f>Разбивка_по_щитам!J2424</f>
        <v>0</v>
      </c>
      <c r="H2419" s="14">
        <f>Разбивка_по_щитам!K2424</f>
        <v>0</v>
      </c>
      <c r="I2419" s="14">
        <f>Разбивка_по_щитам!L2424</f>
        <v>0</v>
      </c>
      <c r="J2419" s="14">
        <f>Разбивка_по_щитам!M2424</f>
        <v>0</v>
      </c>
      <c r="K2419" s="14">
        <f>Разбивка_по_щитам!N2424</f>
        <v>0</v>
      </c>
      <c r="L2419" s="14"/>
      <c r="M2419" s="14">
        <f>Разбивка_по_щитам!P2424</f>
        <v>0</v>
      </c>
      <c r="N2419" s="14"/>
    </row>
    <row r="2420" spans="2:14" x14ac:dyDescent="0.2">
      <c r="B2420" s="14">
        <f>Разбивка_по_щитам!B2425</f>
        <v>0</v>
      </c>
      <c r="C2420" s="14">
        <f>Разбивка_по_щитам!C2425</f>
        <v>0</v>
      </c>
      <c r="D2420" s="14">
        <f>Разбивка_по_щитам!F2425</f>
        <v>0</v>
      </c>
      <c r="E2420" s="14">
        <f>Разбивка_по_щитам!H2425</f>
        <v>0</v>
      </c>
      <c r="F2420" s="14">
        <f>Разбивка_по_щитам!I2425</f>
        <v>0</v>
      </c>
      <c r="G2420" s="14">
        <f>Разбивка_по_щитам!J2425</f>
        <v>0</v>
      </c>
      <c r="H2420" s="14">
        <f>Разбивка_по_щитам!K2425</f>
        <v>0</v>
      </c>
      <c r="I2420" s="14">
        <f>Разбивка_по_щитам!L2425</f>
        <v>0</v>
      </c>
      <c r="J2420" s="14">
        <f>Разбивка_по_щитам!M2425</f>
        <v>0</v>
      </c>
      <c r="K2420" s="14">
        <f>Разбивка_по_щитам!N2425</f>
        <v>0</v>
      </c>
      <c r="L2420" s="14"/>
      <c r="M2420" s="14">
        <f>Разбивка_по_щитам!P2425</f>
        <v>0</v>
      </c>
      <c r="N2420" s="14"/>
    </row>
    <row r="2421" spans="2:14" x14ac:dyDescent="0.2">
      <c r="B2421" s="14">
        <f>Разбивка_по_щитам!B2426</f>
        <v>0</v>
      </c>
      <c r="C2421" s="14">
        <f>Разбивка_по_щитам!C2426</f>
        <v>0</v>
      </c>
      <c r="D2421" s="14">
        <f>Разбивка_по_щитам!F2426</f>
        <v>0</v>
      </c>
      <c r="E2421" s="14">
        <f>Разбивка_по_щитам!H2426</f>
        <v>0</v>
      </c>
      <c r="F2421" s="14">
        <f>Разбивка_по_щитам!I2426</f>
        <v>0</v>
      </c>
      <c r="G2421" s="14">
        <f>Разбивка_по_щитам!J2426</f>
        <v>0</v>
      </c>
      <c r="H2421" s="14">
        <f>Разбивка_по_щитам!K2426</f>
        <v>0</v>
      </c>
      <c r="I2421" s="14">
        <f>Разбивка_по_щитам!L2426</f>
        <v>0</v>
      </c>
      <c r="J2421" s="14">
        <f>Разбивка_по_щитам!M2426</f>
        <v>0</v>
      </c>
      <c r="K2421" s="14">
        <f>Разбивка_по_щитам!N2426</f>
        <v>0</v>
      </c>
      <c r="L2421" s="14"/>
      <c r="M2421" s="14">
        <f>Разбивка_по_щитам!P2426</f>
        <v>0</v>
      </c>
      <c r="N2421" s="14"/>
    </row>
    <row r="2422" spans="2:14" x14ac:dyDescent="0.2">
      <c r="B2422" s="14">
        <f>Разбивка_по_щитам!B2427</f>
        <v>0</v>
      </c>
      <c r="C2422" s="14">
        <f>Разбивка_по_щитам!C2427</f>
        <v>0</v>
      </c>
      <c r="D2422" s="14">
        <f>Разбивка_по_щитам!F2427</f>
        <v>0</v>
      </c>
      <c r="E2422" s="14">
        <f>Разбивка_по_щитам!H2427</f>
        <v>0</v>
      </c>
      <c r="F2422" s="14">
        <f>Разбивка_по_щитам!I2427</f>
        <v>0</v>
      </c>
      <c r="G2422" s="14">
        <f>Разбивка_по_щитам!J2427</f>
        <v>0</v>
      </c>
      <c r="H2422" s="14">
        <f>Разбивка_по_щитам!K2427</f>
        <v>0</v>
      </c>
      <c r="I2422" s="14">
        <f>Разбивка_по_щитам!L2427</f>
        <v>0</v>
      </c>
      <c r="J2422" s="14">
        <f>Разбивка_по_щитам!M2427</f>
        <v>0</v>
      </c>
      <c r="K2422" s="14">
        <f>Разбивка_по_щитам!N2427</f>
        <v>0</v>
      </c>
      <c r="L2422" s="14"/>
      <c r="M2422" s="14">
        <f>Разбивка_по_щитам!P2427</f>
        <v>0</v>
      </c>
      <c r="N2422" s="14"/>
    </row>
    <row r="2423" spans="2:14" x14ac:dyDescent="0.2">
      <c r="B2423" s="14">
        <f>Разбивка_по_щитам!B2428</f>
        <v>0</v>
      </c>
      <c r="C2423" s="14">
        <f>Разбивка_по_щитам!C2428</f>
        <v>0</v>
      </c>
      <c r="D2423" s="14">
        <f>Разбивка_по_щитам!F2428</f>
        <v>0</v>
      </c>
      <c r="E2423" s="14">
        <f>Разбивка_по_щитам!H2428</f>
        <v>0</v>
      </c>
      <c r="F2423" s="14">
        <f>Разбивка_по_щитам!I2428</f>
        <v>0</v>
      </c>
      <c r="G2423" s="14">
        <f>Разбивка_по_щитам!J2428</f>
        <v>0</v>
      </c>
      <c r="H2423" s="14">
        <f>Разбивка_по_щитам!K2428</f>
        <v>0</v>
      </c>
      <c r="I2423" s="14">
        <f>Разбивка_по_щитам!L2428</f>
        <v>0</v>
      </c>
      <c r="J2423" s="14">
        <f>Разбивка_по_щитам!M2428</f>
        <v>0</v>
      </c>
      <c r="K2423" s="14">
        <f>Разбивка_по_щитам!N2428</f>
        <v>0</v>
      </c>
      <c r="L2423" s="14"/>
      <c r="M2423" s="14">
        <f>Разбивка_по_щитам!P2428</f>
        <v>0</v>
      </c>
      <c r="N2423" s="14"/>
    </row>
    <row r="2424" spans="2:14" x14ac:dyDescent="0.2">
      <c r="B2424" s="14">
        <f>Разбивка_по_щитам!B2429</f>
        <v>0</v>
      </c>
      <c r="C2424" s="14">
        <f>Разбивка_по_щитам!C2429</f>
        <v>0</v>
      </c>
      <c r="D2424" s="14">
        <f>Разбивка_по_щитам!F2429</f>
        <v>0</v>
      </c>
      <c r="E2424" s="14">
        <f>Разбивка_по_щитам!H2429</f>
        <v>0</v>
      </c>
      <c r="F2424" s="14">
        <f>Разбивка_по_щитам!I2429</f>
        <v>0</v>
      </c>
      <c r="G2424" s="14">
        <f>Разбивка_по_щитам!J2429</f>
        <v>0</v>
      </c>
      <c r="H2424" s="14">
        <f>Разбивка_по_щитам!K2429</f>
        <v>0</v>
      </c>
      <c r="I2424" s="14">
        <f>Разбивка_по_щитам!L2429</f>
        <v>0</v>
      </c>
      <c r="J2424" s="14">
        <f>Разбивка_по_щитам!M2429</f>
        <v>0</v>
      </c>
      <c r="K2424" s="14">
        <f>Разбивка_по_щитам!N2429</f>
        <v>0</v>
      </c>
      <c r="L2424" s="14"/>
      <c r="M2424" s="14">
        <f>Разбивка_по_щитам!P2429</f>
        <v>0</v>
      </c>
      <c r="N2424" s="14"/>
    </row>
    <row r="2425" spans="2:14" x14ac:dyDescent="0.2">
      <c r="B2425" s="14">
        <f>Разбивка_по_щитам!B2430</f>
        <v>0</v>
      </c>
      <c r="C2425" s="14">
        <f>Разбивка_по_щитам!C2430</f>
        <v>0</v>
      </c>
      <c r="D2425" s="14">
        <f>Разбивка_по_щитам!F2430</f>
        <v>0</v>
      </c>
      <c r="E2425" s="14">
        <f>Разбивка_по_щитам!H2430</f>
        <v>0</v>
      </c>
      <c r="F2425" s="14">
        <f>Разбивка_по_щитам!I2430</f>
        <v>0</v>
      </c>
      <c r="G2425" s="14">
        <f>Разбивка_по_щитам!J2430</f>
        <v>0</v>
      </c>
      <c r="H2425" s="14">
        <f>Разбивка_по_щитам!K2430</f>
        <v>0</v>
      </c>
      <c r="I2425" s="14">
        <f>Разбивка_по_щитам!L2430</f>
        <v>0</v>
      </c>
      <c r="J2425" s="14">
        <f>Разбивка_по_щитам!M2430</f>
        <v>0</v>
      </c>
      <c r="K2425" s="14">
        <f>Разбивка_по_щитам!N2430</f>
        <v>0</v>
      </c>
      <c r="L2425" s="14"/>
      <c r="M2425" s="14">
        <f>Разбивка_по_щитам!P2430</f>
        <v>0</v>
      </c>
      <c r="N2425" s="14"/>
    </row>
    <row r="2426" spans="2:14" x14ac:dyDescent="0.2">
      <c r="B2426" s="14">
        <f>Разбивка_по_щитам!B2431</f>
        <v>0</v>
      </c>
      <c r="C2426" s="14">
        <f>Разбивка_по_щитам!C2431</f>
        <v>0</v>
      </c>
      <c r="D2426" s="14">
        <f>Разбивка_по_щитам!F2431</f>
        <v>0</v>
      </c>
      <c r="E2426" s="14">
        <f>Разбивка_по_щитам!H2431</f>
        <v>0</v>
      </c>
      <c r="F2426" s="14">
        <f>Разбивка_по_щитам!I2431</f>
        <v>0</v>
      </c>
      <c r="G2426" s="14">
        <f>Разбивка_по_щитам!J2431</f>
        <v>0</v>
      </c>
      <c r="H2426" s="14">
        <f>Разбивка_по_щитам!K2431</f>
        <v>0</v>
      </c>
      <c r="I2426" s="14">
        <f>Разбивка_по_щитам!L2431</f>
        <v>0</v>
      </c>
      <c r="J2426" s="14">
        <f>Разбивка_по_щитам!M2431</f>
        <v>0</v>
      </c>
      <c r="K2426" s="14">
        <f>Разбивка_по_щитам!N2431</f>
        <v>0</v>
      </c>
      <c r="L2426" s="14"/>
      <c r="M2426" s="14">
        <f>Разбивка_по_щитам!P2431</f>
        <v>0</v>
      </c>
      <c r="N2426" s="14"/>
    </row>
    <row r="2427" spans="2:14" x14ac:dyDescent="0.2">
      <c r="B2427" s="14">
        <f>Разбивка_по_щитам!B2432</f>
        <v>0</v>
      </c>
      <c r="C2427" s="14">
        <f>Разбивка_по_щитам!C2432</f>
        <v>0</v>
      </c>
      <c r="D2427" s="14">
        <f>Разбивка_по_щитам!F2432</f>
        <v>0</v>
      </c>
      <c r="E2427" s="14">
        <f>Разбивка_по_щитам!H2432</f>
        <v>0</v>
      </c>
      <c r="F2427" s="14">
        <f>Разбивка_по_щитам!I2432</f>
        <v>0</v>
      </c>
      <c r="G2427" s="14">
        <f>Разбивка_по_щитам!J2432</f>
        <v>0</v>
      </c>
      <c r="H2427" s="14">
        <f>Разбивка_по_щитам!K2432</f>
        <v>0</v>
      </c>
      <c r="I2427" s="14">
        <f>Разбивка_по_щитам!L2432</f>
        <v>0</v>
      </c>
      <c r="J2427" s="14">
        <f>Разбивка_по_щитам!M2432</f>
        <v>0</v>
      </c>
      <c r="K2427" s="14">
        <f>Разбивка_по_щитам!N2432</f>
        <v>0</v>
      </c>
      <c r="L2427" s="14"/>
      <c r="M2427" s="14">
        <f>Разбивка_по_щитам!P2432</f>
        <v>0</v>
      </c>
      <c r="N2427" s="14"/>
    </row>
    <row r="2428" spans="2:14" x14ac:dyDescent="0.2">
      <c r="B2428" s="14">
        <f>Разбивка_по_щитам!B2433</f>
        <v>0</v>
      </c>
      <c r="C2428" s="14">
        <f>Разбивка_по_щитам!C2433</f>
        <v>0</v>
      </c>
      <c r="D2428" s="14">
        <f>Разбивка_по_щитам!F2433</f>
        <v>0</v>
      </c>
      <c r="E2428" s="14">
        <f>Разбивка_по_щитам!H2433</f>
        <v>0</v>
      </c>
      <c r="F2428" s="14">
        <f>Разбивка_по_щитам!I2433</f>
        <v>0</v>
      </c>
      <c r="G2428" s="14">
        <f>Разбивка_по_щитам!J2433</f>
        <v>0</v>
      </c>
      <c r="H2428" s="14">
        <f>Разбивка_по_щитам!K2433</f>
        <v>0</v>
      </c>
      <c r="I2428" s="14">
        <f>Разбивка_по_щитам!L2433</f>
        <v>0</v>
      </c>
      <c r="J2428" s="14">
        <f>Разбивка_по_щитам!M2433</f>
        <v>0</v>
      </c>
      <c r="K2428" s="14">
        <f>Разбивка_по_щитам!N2433</f>
        <v>0</v>
      </c>
      <c r="L2428" s="14"/>
      <c r="M2428" s="14">
        <f>Разбивка_по_щитам!P2433</f>
        <v>0</v>
      </c>
      <c r="N2428" s="14"/>
    </row>
    <row r="2429" spans="2:14" x14ac:dyDescent="0.2">
      <c r="B2429" s="14">
        <f>Разбивка_по_щитам!B2434</f>
        <v>0</v>
      </c>
      <c r="C2429" s="14">
        <f>Разбивка_по_щитам!C2434</f>
        <v>0</v>
      </c>
      <c r="D2429" s="14">
        <f>Разбивка_по_щитам!F2434</f>
        <v>0</v>
      </c>
      <c r="E2429" s="14">
        <f>Разбивка_по_щитам!H2434</f>
        <v>0</v>
      </c>
      <c r="F2429" s="14">
        <f>Разбивка_по_щитам!I2434</f>
        <v>0</v>
      </c>
      <c r="G2429" s="14">
        <f>Разбивка_по_щитам!J2434</f>
        <v>0</v>
      </c>
      <c r="H2429" s="14">
        <f>Разбивка_по_щитам!K2434</f>
        <v>0</v>
      </c>
      <c r="I2429" s="14">
        <f>Разбивка_по_щитам!L2434</f>
        <v>0</v>
      </c>
      <c r="J2429" s="14">
        <f>Разбивка_по_щитам!M2434</f>
        <v>0</v>
      </c>
      <c r="K2429" s="14">
        <f>Разбивка_по_щитам!N2434</f>
        <v>0</v>
      </c>
      <c r="L2429" s="14"/>
      <c r="M2429" s="14">
        <f>Разбивка_по_щитам!P2434</f>
        <v>0</v>
      </c>
      <c r="N2429" s="14"/>
    </row>
    <row r="2430" spans="2:14" x14ac:dyDescent="0.2">
      <c r="B2430" s="14">
        <f>Разбивка_по_щитам!B2435</f>
        <v>0</v>
      </c>
      <c r="C2430" s="14">
        <f>Разбивка_по_щитам!C2435</f>
        <v>0</v>
      </c>
      <c r="D2430" s="14">
        <f>Разбивка_по_щитам!F2435</f>
        <v>0</v>
      </c>
      <c r="E2430" s="14">
        <f>Разбивка_по_щитам!H2435</f>
        <v>0</v>
      </c>
      <c r="F2430" s="14">
        <f>Разбивка_по_щитам!I2435</f>
        <v>0</v>
      </c>
      <c r="G2430" s="14">
        <f>Разбивка_по_щитам!J2435</f>
        <v>0</v>
      </c>
      <c r="H2430" s="14">
        <f>Разбивка_по_щитам!K2435</f>
        <v>0</v>
      </c>
      <c r="I2430" s="14">
        <f>Разбивка_по_щитам!L2435</f>
        <v>0</v>
      </c>
      <c r="J2430" s="14">
        <f>Разбивка_по_щитам!M2435</f>
        <v>0</v>
      </c>
      <c r="K2430" s="14">
        <f>Разбивка_по_щитам!N2435</f>
        <v>0</v>
      </c>
      <c r="L2430" s="14"/>
      <c r="M2430" s="14">
        <f>Разбивка_по_щитам!P2435</f>
        <v>0</v>
      </c>
      <c r="N2430" s="14"/>
    </row>
    <row r="2431" spans="2:14" x14ac:dyDescent="0.2">
      <c r="B2431" s="14">
        <f>Разбивка_по_щитам!B2436</f>
        <v>0</v>
      </c>
      <c r="C2431" s="14">
        <f>Разбивка_по_щитам!C2436</f>
        <v>0</v>
      </c>
      <c r="D2431" s="14">
        <f>Разбивка_по_щитам!F2436</f>
        <v>0</v>
      </c>
      <c r="E2431" s="14">
        <f>Разбивка_по_щитам!H2436</f>
        <v>0</v>
      </c>
      <c r="F2431" s="14">
        <f>Разбивка_по_щитам!I2436</f>
        <v>0</v>
      </c>
      <c r="G2431" s="14">
        <f>Разбивка_по_щитам!J2436</f>
        <v>0</v>
      </c>
      <c r="H2431" s="14">
        <f>Разбивка_по_щитам!K2436</f>
        <v>0</v>
      </c>
      <c r="I2431" s="14">
        <f>Разбивка_по_щитам!L2436</f>
        <v>0</v>
      </c>
      <c r="J2431" s="14">
        <f>Разбивка_по_щитам!M2436</f>
        <v>0</v>
      </c>
      <c r="K2431" s="14">
        <f>Разбивка_по_щитам!N2436</f>
        <v>0</v>
      </c>
      <c r="L2431" s="14"/>
      <c r="M2431" s="14">
        <f>Разбивка_по_щитам!P2436</f>
        <v>0</v>
      </c>
      <c r="N2431" s="14"/>
    </row>
    <row r="2432" spans="2:14" x14ac:dyDescent="0.2">
      <c r="B2432" s="14">
        <f>Разбивка_по_щитам!B2437</f>
        <v>0</v>
      </c>
      <c r="C2432" s="14">
        <f>Разбивка_по_щитам!C2437</f>
        <v>0</v>
      </c>
      <c r="D2432" s="14">
        <f>Разбивка_по_щитам!F2437</f>
        <v>0</v>
      </c>
      <c r="E2432" s="14">
        <f>Разбивка_по_щитам!H2437</f>
        <v>0</v>
      </c>
      <c r="F2432" s="14">
        <f>Разбивка_по_щитам!I2437</f>
        <v>0</v>
      </c>
      <c r="G2432" s="14">
        <f>Разбивка_по_щитам!J2437</f>
        <v>0</v>
      </c>
      <c r="H2432" s="14">
        <f>Разбивка_по_щитам!K2437</f>
        <v>0</v>
      </c>
      <c r="I2432" s="14">
        <f>Разбивка_по_щитам!L2437</f>
        <v>0</v>
      </c>
      <c r="J2432" s="14">
        <f>Разбивка_по_щитам!M2437</f>
        <v>0</v>
      </c>
      <c r="K2432" s="14">
        <f>Разбивка_по_щитам!N2437</f>
        <v>0</v>
      </c>
      <c r="L2432" s="14"/>
      <c r="M2432" s="14">
        <f>Разбивка_по_щитам!P2437</f>
        <v>0</v>
      </c>
      <c r="N2432" s="14"/>
    </row>
    <row r="2433" spans="2:14" x14ac:dyDescent="0.2">
      <c r="B2433" s="14">
        <f>Разбивка_по_щитам!B2438</f>
        <v>0</v>
      </c>
      <c r="C2433" s="14">
        <f>Разбивка_по_щитам!C2438</f>
        <v>0</v>
      </c>
      <c r="D2433" s="14">
        <f>Разбивка_по_щитам!F2438</f>
        <v>0</v>
      </c>
      <c r="E2433" s="14">
        <f>Разбивка_по_щитам!H2438</f>
        <v>0</v>
      </c>
      <c r="F2433" s="14">
        <f>Разбивка_по_щитам!I2438</f>
        <v>0</v>
      </c>
      <c r="G2433" s="14">
        <f>Разбивка_по_щитам!J2438</f>
        <v>0</v>
      </c>
      <c r="H2433" s="14">
        <f>Разбивка_по_щитам!K2438</f>
        <v>0</v>
      </c>
      <c r="I2433" s="14">
        <f>Разбивка_по_щитам!L2438</f>
        <v>0</v>
      </c>
      <c r="J2433" s="14">
        <f>Разбивка_по_щитам!M2438</f>
        <v>0</v>
      </c>
      <c r="K2433" s="14">
        <f>Разбивка_по_щитам!N2438</f>
        <v>0</v>
      </c>
      <c r="L2433" s="14"/>
      <c r="M2433" s="14">
        <f>Разбивка_по_щитам!P2438</f>
        <v>0</v>
      </c>
      <c r="N2433" s="14"/>
    </row>
    <row r="2434" spans="2:14" x14ac:dyDescent="0.2">
      <c r="B2434" s="14">
        <f>Разбивка_по_щитам!B2439</f>
        <v>0</v>
      </c>
      <c r="C2434" s="14">
        <f>Разбивка_по_щитам!C2439</f>
        <v>0</v>
      </c>
      <c r="D2434" s="14">
        <f>Разбивка_по_щитам!F2439</f>
        <v>0</v>
      </c>
      <c r="E2434" s="14">
        <f>Разбивка_по_щитам!H2439</f>
        <v>0</v>
      </c>
      <c r="F2434" s="14">
        <f>Разбивка_по_щитам!I2439</f>
        <v>0</v>
      </c>
      <c r="G2434" s="14">
        <f>Разбивка_по_щитам!J2439</f>
        <v>0</v>
      </c>
      <c r="H2434" s="14">
        <f>Разбивка_по_щитам!K2439</f>
        <v>0</v>
      </c>
      <c r="I2434" s="14">
        <f>Разбивка_по_щитам!L2439</f>
        <v>0</v>
      </c>
      <c r="J2434" s="14">
        <f>Разбивка_по_щитам!M2439</f>
        <v>0</v>
      </c>
      <c r="K2434" s="14">
        <f>Разбивка_по_щитам!N2439</f>
        <v>0</v>
      </c>
      <c r="L2434" s="14"/>
      <c r="M2434" s="14">
        <f>Разбивка_по_щитам!P2439</f>
        <v>0</v>
      </c>
      <c r="N2434" s="14"/>
    </row>
    <row r="2435" spans="2:14" x14ac:dyDescent="0.2">
      <c r="B2435" s="14">
        <f>Разбивка_по_щитам!B2440</f>
        <v>0</v>
      </c>
      <c r="C2435" s="14">
        <f>Разбивка_по_щитам!C2440</f>
        <v>0</v>
      </c>
      <c r="D2435" s="14">
        <f>Разбивка_по_щитам!F2440</f>
        <v>0</v>
      </c>
      <c r="E2435" s="14">
        <f>Разбивка_по_щитам!H2440</f>
        <v>0</v>
      </c>
      <c r="F2435" s="14">
        <f>Разбивка_по_щитам!I2440</f>
        <v>0</v>
      </c>
      <c r="G2435" s="14">
        <f>Разбивка_по_щитам!J2440</f>
        <v>0</v>
      </c>
      <c r="H2435" s="14">
        <f>Разбивка_по_щитам!K2440</f>
        <v>0</v>
      </c>
      <c r="I2435" s="14">
        <f>Разбивка_по_щитам!L2440</f>
        <v>0</v>
      </c>
      <c r="J2435" s="14">
        <f>Разбивка_по_щитам!M2440</f>
        <v>0</v>
      </c>
      <c r="K2435" s="14">
        <f>Разбивка_по_щитам!N2440</f>
        <v>0</v>
      </c>
      <c r="L2435" s="14"/>
      <c r="M2435" s="14">
        <f>Разбивка_по_щитам!P2440</f>
        <v>0</v>
      </c>
      <c r="N2435" s="14"/>
    </row>
    <row r="2436" spans="2:14" x14ac:dyDescent="0.2">
      <c r="B2436" s="14">
        <f>Разбивка_по_щитам!B2441</f>
        <v>0</v>
      </c>
      <c r="C2436" s="14">
        <f>Разбивка_по_щитам!C2441</f>
        <v>0</v>
      </c>
      <c r="D2436" s="14">
        <f>Разбивка_по_щитам!F2441</f>
        <v>0</v>
      </c>
      <c r="E2436" s="14">
        <f>Разбивка_по_щитам!H2441</f>
        <v>0</v>
      </c>
      <c r="F2436" s="14">
        <f>Разбивка_по_щитам!I2441</f>
        <v>0</v>
      </c>
      <c r="G2436" s="14">
        <f>Разбивка_по_щитам!J2441</f>
        <v>0</v>
      </c>
      <c r="H2436" s="14">
        <f>Разбивка_по_щитам!K2441</f>
        <v>0</v>
      </c>
      <c r="I2436" s="14">
        <f>Разбивка_по_щитам!L2441</f>
        <v>0</v>
      </c>
      <c r="J2436" s="14">
        <f>Разбивка_по_щитам!M2441</f>
        <v>0</v>
      </c>
      <c r="K2436" s="14">
        <f>Разбивка_по_щитам!N2441</f>
        <v>0</v>
      </c>
      <c r="L2436" s="14"/>
      <c r="M2436" s="14">
        <f>Разбивка_по_щитам!P2441</f>
        <v>0</v>
      </c>
      <c r="N2436" s="14"/>
    </row>
    <row r="2437" spans="2:14" x14ac:dyDescent="0.2">
      <c r="B2437" s="14">
        <f>Разбивка_по_щитам!B2442</f>
        <v>0</v>
      </c>
      <c r="C2437" s="14">
        <f>Разбивка_по_щитам!C2442</f>
        <v>0</v>
      </c>
      <c r="D2437" s="14">
        <f>Разбивка_по_щитам!F2442</f>
        <v>0</v>
      </c>
      <c r="E2437" s="14">
        <f>Разбивка_по_щитам!H2442</f>
        <v>0</v>
      </c>
      <c r="F2437" s="14">
        <f>Разбивка_по_щитам!I2442</f>
        <v>0</v>
      </c>
      <c r="G2437" s="14">
        <f>Разбивка_по_щитам!J2442</f>
        <v>0</v>
      </c>
      <c r="H2437" s="14">
        <f>Разбивка_по_щитам!K2442</f>
        <v>0</v>
      </c>
      <c r="I2437" s="14">
        <f>Разбивка_по_щитам!L2442</f>
        <v>0</v>
      </c>
      <c r="J2437" s="14">
        <f>Разбивка_по_щитам!M2442</f>
        <v>0</v>
      </c>
      <c r="K2437" s="14">
        <f>Разбивка_по_щитам!N2442</f>
        <v>0</v>
      </c>
      <c r="L2437" s="14"/>
      <c r="M2437" s="14">
        <f>Разбивка_по_щитам!P2442</f>
        <v>0</v>
      </c>
      <c r="N2437" s="14"/>
    </row>
    <row r="2438" spans="2:14" x14ac:dyDescent="0.2">
      <c r="B2438" s="14">
        <f>Разбивка_по_щитам!B2443</f>
        <v>0</v>
      </c>
      <c r="C2438" s="14">
        <f>Разбивка_по_щитам!C2443</f>
        <v>0</v>
      </c>
      <c r="D2438" s="14">
        <f>Разбивка_по_щитам!F2443</f>
        <v>0</v>
      </c>
      <c r="E2438" s="14">
        <f>Разбивка_по_щитам!H2443</f>
        <v>0</v>
      </c>
      <c r="F2438" s="14">
        <f>Разбивка_по_щитам!I2443</f>
        <v>0</v>
      </c>
      <c r="G2438" s="14">
        <f>Разбивка_по_щитам!J2443</f>
        <v>0</v>
      </c>
      <c r="H2438" s="14">
        <f>Разбивка_по_щитам!K2443</f>
        <v>0</v>
      </c>
      <c r="I2438" s="14">
        <f>Разбивка_по_щитам!L2443</f>
        <v>0</v>
      </c>
      <c r="J2438" s="14">
        <f>Разбивка_по_щитам!M2443</f>
        <v>0</v>
      </c>
      <c r="K2438" s="14">
        <f>Разбивка_по_щитам!N2443</f>
        <v>0</v>
      </c>
      <c r="L2438" s="14"/>
      <c r="M2438" s="14">
        <f>Разбивка_по_щитам!P2443</f>
        <v>0</v>
      </c>
      <c r="N2438" s="14"/>
    </row>
    <row r="2439" spans="2:14" x14ac:dyDescent="0.2">
      <c r="B2439" s="14">
        <f>Разбивка_по_щитам!B2444</f>
        <v>0</v>
      </c>
      <c r="C2439" s="14">
        <f>Разбивка_по_щитам!C2444</f>
        <v>0</v>
      </c>
      <c r="D2439" s="14">
        <f>Разбивка_по_щитам!F2444</f>
        <v>0</v>
      </c>
      <c r="E2439" s="14">
        <f>Разбивка_по_щитам!H2444</f>
        <v>0</v>
      </c>
      <c r="F2439" s="14">
        <f>Разбивка_по_щитам!I2444</f>
        <v>0</v>
      </c>
      <c r="G2439" s="14">
        <f>Разбивка_по_щитам!J2444</f>
        <v>0</v>
      </c>
      <c r="H2439" s="14">
        <f>Разбивка_по_щитам!K2444</f>
        <v>0</v>
      </c>
      <c r="I2439" s="14">
        <f>Разбивка_по_щитам!L2444</f>
        <v>0</v>
      </c>
      <c r="J2439" s="14">
        <f>Разбивка_по_щитам!M2444</f>
        <v>0</v>
      </c>
      <c r="K2439" s="14">
        <f>Разбивка_по_щитам!N2444</f>
        <v>0</v>
      </c>
      <c r="L2439" s="14"/>
      <c r="M2439" s="14">
        <f>Разбивка_по_щитам!P2444</f>
        <v>0</v>
      </c>
      <c r="N2439" s="14"/>
    </row>
    <row r="2440" spans="2:14" x14ac:dyDescent="0.2">
      <c r="B2440" s="14">
        <f>Разбивка_по_щитам!B2445</f>
        <v>0</v>
      </c>
      <c r="C2440" s="14">
        <f>Разбивка_по_щитам!C2445</f>
        <v>0</v>
      </c>
      <c r="D2440" s="14">
        <f>Разбивка_по_щитам!F2445</f>
        <v>0</v>
      </c>
      <c r="E2440" s="14">
        <f>Разбивка_по_щитам!H2445</f>
        <v>0</v>
      </c>
      <c r="F2440" s="14">
        <f>Разбивка_по_щитам!I2445</f>
        <v>0</v>
      </c>
      <c r="G2440" s="14">
        <f>Разбивка_по_щитам!J2445</f>
        <v>0</v>
      </c>
      <c r="H2440" s="14">
        <f>Разбивка_по_щитам!K2445</f>
        <v>0</v>
      </c>
      <c r="I2440" s="14">
        <f>Разбивка_по_щитам!L2445</f>
        <v>0</v>
      </c>
      <c r="J2440" s="14">
        <f>Разбивка_по_щитам!M2445</f>
        <v>0</v>
      </c>
      <c r="K2440" s="14">
        <f>Разбивка_по_щитам!N2445</f>
        <v>0</v>
      </c>
      <c r="L2440" s="14"/>
      <c r="M2440" s="14">
        <f>Разбивка_по_щитам!P2445</f>
        <v>0</v>
      </c>
      <c r="N2440" s="14"/>
    </row>
    <row r="2441" spans="2:14" x14ac:dyDescent="0.2">
      <c r="B2441" s="14">
        <f>Разбивка_по_щитам!B2446</f>
        <v>0</v>
      </c>
      <c r="C2441" s="14">
        <f>Разбивка_по_щитам!C2446</f>
        <v>0</v>
      </c>
      <c r="D2441" s="14">
        <f>Разбивка_по_щитам!F2446</f>
        <v>0</v>
      </c>
      <c r="E2441" s="14">
        <f>Разбивка_по_щитам!H2446</f>
        <v>0</v>
      </c>
      <c r="F2441" s="14">
        <f>Разбивка_по_щитам!I2446</f>
        <v>0</v>
      </c>
      <c r="G2441" s="14">
        <f>Разбивка_по_щитам!J2446</f>
        <v>0</v>
      </c>
      <c r="H2441" s="14">
        <f>Разбивка_по_щитам!K2446</f>
        <v>0</v>
      </c>
      <c r="I2441" s="14">
        <f>Разбивка_по_щитам!L2446</f>
        <v>0</v>
      </c>
      <c r="J2441" s="14">
        <f>Разбивка_по_щитам!M2446</f>
        <v>0</v>
      </c>
      <c r="K2441" s="14">
        <f>Разбивка_по_щитам!N2446</f>
        <v>0</v>
      </c>
      <c r="L2441" s="14"/>
      <c r="M2441" s="14">
        <f>Разбивка_по_щитам!P2446</f>
        <v>0</v>
      </c>
      <c r="N2441" s="14"/>
    </row>
    <row r="2442" spans="2:14" x14ac:dyDescent="0.2">
      <c r="B2442" s="14">
        <f>Разбивка_по_щитам!B2447</f>
        <v>0</v>
      </c>
      <c r="C2442" s="14">
        <f>Разбивка_по_щитам!C2447</f>
        <v>0</v>
      </c>
      <c r="D2442" s="14">
        <f>Разбивка_по_щитам!F2447</f>
        <v>0</v>
      </c>
      <c r="E2442" s="14">
        <f>Разбивка_по_щитам!H2447</f>
        <v>0</v>
      </c>
      <c r="F2442" s="14">
        <f>Разбивка_по_щитам!I2447</f>
        <v>0</v>
      </c>
      <c r="G2442" s="14">
        <f>Разбивка_по_щитам!J2447</f>
        <v>0</v>
      </c>
      <c r="H2442" s="14">
        <f>Разбивка_по_щитам!K2447</f>
        <v>0</v>
      </c>
      <c r="I2442" s="14">
        <f>Разбивка_по_щитам!L2447</f>
        <v>0</v>
      </c>
      <c r="J2442" s="14">
        <f>Разбивка_по_щитам!M2447</f>
        <v>0</v>
      </c>
      <c r="K2442" s="14">
        <f>Разбивка_по_щитам!N2447</f>
        <v>0</v>
      </c>
      <c r="L2442" s="14"/>
      <c r="M2442" s="14">
        <f>Разбивка_по_щитам!P2447</f>
        <v>0</v>
      </c>
      <c r="N2442" s="14"/>
    </row>
    <row r="2443" spans="2:14" x14ac:dyDescent="0.2">
      <c r="B2443" s="14">
        <f>Разбивка_по_щитам!B2448</f>
        <v>0</v>
      </c>
      <c r="C2443" s="14">
        <f>Разбивка_по_щитам!C2448</f>
        <v>0</v>
      </c>
      <c r="D2443" s="14">
        <f>Разбивка_по_щитам!F2448</f>
        <v>0</v>
      </c>
      <c r="E2443" s="14">
        <f>Разбивка_по_щитам!H2448</f>
        <v>0</v>
      </c>
      <c r="F2443" s="14">
        <f>Разбивка_по_щитам!I2448</f>
        <v>0</v>
      </c>
      <c r="G2443" s="14">
        <f>Разбивка_по_щитам!J2448</f>
        <v>0</v>
      </c>
      <c r="H2443" s="14">
        <f>Разбивка_по_щитам!K2448</f>
        <v>0</v>
      </c>
      <c r="I2443" s="14">
        <f>Разбивка_по_щитам!L2448</f>
        <v>0</v>
      </c>
      <c r="J2443" s="14">
        <f>Разбивка_по_щитам!M2448</f>
        <v>0</v>
      </c>
      <c r="K2443" s="14">
        <f>Разбивка_по_щитам!N2448</f>
        <v>0</v>
      </c>
      <c r="L2443" s="14"/>
      <c r="M2443" s="14">
        <f>Разбивка_по_щитам!P2448</f>
        <v>0</v>
      </c>
      <c r="N2443" s="14"/>
    </row>
    <row r="2444" spans="2:14" x14ac:dyDescent="0.2">
      <c r="B2444" s="14">
        <f>Разбивка_по_щитам!B2449</f>
        <v>0</v>
      </c>
      <c r="C2444" s="14">
        <f>Разбивка_по_щитам!C2449</f>
        <v>0</v>
      </c>
      <c r="D2444" s="14">
        <f>Разбивка_по_щитам!F2449</f>
        <v>0</v>
      </c>
      <c r="E2444" s="14">
        <f>Разбивка_по_щитам!H2449</f>
        <v>0</v>
      </c>
      <c r="F2444" s="14">
        <f>Разбивка_по_щитам!I2449</f>
        <v>0</v>
      </c>
      <c r="G2444" s="14">
        <f>Разбивка_по_щитам!J2449</f>
        <v>0</v>
      </c>
      <c r="H2444" s="14">
        <f>Разбивка_по_щитам!K2449</f>
        <v>0</v>
      </c>
      <c r="I2444" s="14">
        <f>Разбивка_по_щитам!L2449</f>
        <v>0</v>
      </c>
      <c r="J2444" s="14">
        <f>Разбивка_по_щитам!M2449</f>
        <v>0</v>
      </c>
      <c r="K2444" s="14">
        <f>Разбивка_по_щитам!N2449</f>
        <v>0</v>
      </c>
      <c r="L2444" s="14"/>
      <c r="M2444" s="14">
        <f>Разбивка_по_щитам!P2449</f>
        <v>0</v>
      </c>
      <c r="N2444" s="14"/>
    </row>
    <row r="2445" spans="2:14" x14ac:dyDescent="0.2">
      <c r="B2445" s="14">
        <f>Разбивка_по_щитам!B2450</f>
        <v>0</v>
      </c>
      <c r="C2445" s="14">
        <f>Разбивка_по_щитам!C2450</f>
        <v>0</v>
      </c>
      <c r="D2445" s="14">
        <f>Разбивка_по_щитам!F2450</f>
        <v>0</v>
      </c>
      <c r="E2445" s="14">
        <f>Разбивка_по_щитам!H2450</f>
        <v>0</v>
      </c>
      <c r="F2445" s="14">
        <f>Разбивка_по_щитам!I2450</f>
        <v>0</v>
      </c>
      <c r="G2445" s="14">
        <f>Разбивка_по_щитам!J2450</f>
        <v>0</v>
      </c>
      <c r="H2445" s="14">
        <f>Разбивка_по_щитам!K2450</f>
        <v>0</v>
      </c>
      <c r="I2445" s="14">
        <f>Разбивка_по_щитам!L2450</f>
        <v>0</v>
      </c>
      <c r="J2445" s="14">
        <f>Разбивка_по_щитам!M2450</f>
        <v>0</v>
      </c>
      <c r="K2445" s="14">
        <f>Разбивка_по_щитам!N2450</f>
        <v>0</v>
      </c>
      <c r="L2445" s="14"/>
      <c r="M2445" s="14">
        <f>Разбивка_по_щитам!P2450</f>
        <v>0</v>
      </c>
      <c r="N2445" s="14"/>
    </row>
    <row r="2446" spans="2:14" x14ac:dyDescent="0.2">
      <c r="B2446" s="14">
        <f>Разбивка_по_щитам!B2451</f>
        <v>0</v>
      </c>
      <c r="C2446" s="14">
        <f>Разбивка_по_щитам!C2451</f>
        <v>0</v>
      </c>
      <c r="D2446" s="14">
        <f>Разбивка_по_щитам!F2451</f>
        <v>0</v>
      </c>
      <c r="E2446" s="14">
        <f>Разбивка_по_щитам!H2451</f>
        <v>0</v>
      </c>
      <c r="F2446" s="14">
        <f>Разбивка_по_щитам!I2451</f>
        <v>0</v>
      </c>
      <c r="G2446" s="14">
        <f>Разбивка_по_щитам!J2451</f>
        <v>0</v>
      </c>
      <c r="H2446" s="14">
        <f>Разбивка_по_щитам!K2451</f>
        <v>0</v>
      </c>
      <c r="I2446" s="14">
        <f>Разбивка_по_щитам!L2451</f>
        <v>0</v>
      </c>
      <c r="J2446" s="14">
        <f>Разбивка_по_щитам!M2451</f>
        <v>0</v>
      </c>
      <c r="K2446" s="14">
        <f>Разбивка_по_щитам!N2451</f>
        <v>0</v>
      </c>
      <c r="L2446" s="14"/>
      <c r="M2446" s="14">
        <f>Разбивка_по_щитам!P2451</f>
        <v>0</v>
      </c>
      <c r="N2446" s="14"/>
    </row>
    <row r="2447" spans="2:14" x14ac:dyDescent="0.2">
      <c r="B2447" s="14">
        <f>Разбивка_по_щитам!B2452</f>
        <v>0</v>
      </c>
      <c r="C2447" s="14">
        <f>Разбивка_по_щитам!C2452</f>
        <v>0</v>
      </c>
      <c r="D2447" s="14">
        <f>Разбивка_по_щитам!F2452</f>
        <v>0</v>
      </c>
      <c r="E2447" s="14">
        <f>Разбивка_по_щитам!H2452</f>
        <v>0</v>
      </c>
      <c r="F2447" s="14">
        <f>Разбивка_по_щитам!I2452</f>
        <v>0</v>
      </c>
      <c r="G2447" s="14">
        <f>Разбивка_по_щитам!J2452</f>
        <v>0</v>
      </c>
      <c r="H2447" s="14">
        <f>Разбивка_по_щитам!K2452</f>
        <v>0</v>
      </c>
      <c r="I2447" s="14">
        <f>Разбивка_по_щитам!L2452</f>
        <v>0</v>
      </c>
      <c r="J2447" s="14">
        <f>Разбивка_по_щитам!M2452</f>
        <v>0</v>
      </c>
      <c r="K2447" s="14">
        <f>Разбивка_по_щитам!N2452</f>
        <v>0</v>
      </c>
      <c r="L2447" s="14"/>
      <c r="M2447" s="14">
        <f>Разбивка_по_щитам!P2452</f>
        <v>0</v>
      </c>
      <c r="N2447" s="14"/>
    </row>
    <row r="2448" spans="2:14" x14ac:dyDescent="0.2">
      <c r="B2448" s="14">
        <f>Разбивка_по_щитам!B2453</f>
        <v>0</v>
      </c>
      <c r="C2448" s="14">
        <f>Разбивка_по_щитам!C2453</f>
        <v>0</v>
      </c>
      <c r="D2448" s="14">
        <f>Разбивка_по_щитам!F2453</f>
        <v>0</v>
      </c>
      <c r="E2448" s="14">
        <f>Разбивка_по_щитам!H2453</f>
        <v>0</v>
      </c>
      <c r="F2448" s="14">
        <f>Разбивка_по_щитам!I2453</f>
        <v>0</v>
      </c>
      <c r="G2448" s="14">
        <f>Разбивка_по_щитам!J2453</f>
        <v>0</v>
      </c>
      <c r="H2448" s="14">
        <f>Разбивка_по_щитам!K2453</f>
        <v>0</v>
      </c>
      <c r="I2448" s="14">
        <f>Разбивка_по_щитам!L2453</f>
        <v>0</v>
      </c>
      <c r="J2448" s="14">
        <f>Разбивка_по_щитам!M2453</f>
        <v>0</v>
      </c>
      <c r="K2448" s="14">
        <f>Разбивка_по_щитам!N2453</f>
        <v>0</v>
      </c>
      <c r="L2448" s="14"/>
      <c r="M2448" s="14">
        <f>Разбивка_по_щитам!P2453</f>
        <v>0</v>
      </c>
      <c r="N2448" s="14"/>
    </row>
    <row r="2449" spans="2:14" x14ac:dyDescent="0.2">
      <c r="B2449" s="14">
        <f>Разбивка_по_щитам!B2454</f>
        <v>0</v>
      </c>
      <c r="C2449" s="14">
        <f>Разбивка_по_щитам!C2454</f>
        <v>0</v>
      </c>
      <c r="D2449" s="14">
        <f>Разбивка_по_щитам!F2454</f>
        <v>0</v>
      </c>
      <c r="E2449" s="14">
        <f>Разбивка_по_щитам!H2454</f>
        <v>0</v>
      </c>
      <c r="F2449" s="14">
        <f>Разбивка_по_щитам!I2454</f>
        <v>0</v>
      </c>
      <c r="G2449" s="14">
        <f>Разбивка_по_щитам!J2454</f>
        <v>0</v>
      </c>
      <c r="H2449" s="14">
        <f>Разбивка_по_щитам!K2454</f>
        <v>0</v>
      </c>
      <c r="I2449" s="14">
        <f>Разбивка_по_щитам!L2454</f>
        <v>0</v>
      </c>
      <c r="J2449" s="14">
        <f>Разбивка_по_щитам!M2454</f>
        <v>0</v>
      </c>
      <c r="K2449" s="14">
        <f>Разбивка_по_щитам!N2454</f>
        <v>0</v>
      </c>
      <c r="L2449" s="14"/>
      <c r="M2449" s="14">
        <f>Разбивка_по_щитам!P2454</f>
        <v>0</v>
      </c>
      <c r="N2449" s="14"/>
    </row>
    <row r="2450" spans="2:14" x14ac:dyDescent="0.2">
      <c r="B2450" s="14">
        <f>Разбивка_по_щитам!B2455</f>
        <v>0</v>
      </c>
      <c r="C2450" s="14">
        <f>Разбивка_по_щитам!C2455</f>
        <v>0</v>
      </c>
      <c r="D2450" s="14">
        <f>Разбивка_по_щитам!F2455</f>
        <v>0</v>
      </c>
      <c r="E2450" s="14">
        <f>Разбивка_по_щитам!H2455</f>
        <v>0</v>
      </c>
      <c r="F2450" s="14">
        <f>Разбивка_по_щитам!I2455</f>
        <v>0</v>
      </c>
      <c r="G2450" s="14">
        <f>Разбивка_по_щитам!J2455</f>
        <v>0</v>
      </c>
      <c r="H2450" s="14">
        <f>Разбивка_по_щитам!K2455</f>
        <v>0</v>
      </c>
      <c r="I2450" s="14">
        <f>Разбивка_по_щитам!L2455</f>
        <v>0</v>
      </c>
      <c r="J2450" s="14">
        <f>Разбивка_по_щитам!M2455</f>
        <v>0</v>
      </c>
      <c r="K2450" s="14">
        <f>Разбивка_по_щитам!N2455</f>
        <v>0</v>
      </c>
      <c r="L2450" s="14"/>
      <c r="M2450" s="14">
        <f>Разбивка_по_щитам!P2455</f>
        <v>0</v>
      </c>
      <c r="N2450" s="14"/>
    </row>
    <row r="2451" spans="2:14" x14ac:dyDescent="0.2">
      <c r="B2451" s="14">
        <f>Разбивка_по_щитам!B2456</f>
        <v>0</v>
      </c>
      <c r="C2451" s="14">
        <f>Разбивка_по_щитам!C2456</f>
        <v>0</v>
      </c>
      <c r="D2451" s="14">
        <f>Разбивка_по_щитам!F2456</f>
        <v>0</v>
      </c>
      <c r="E2451" s="14">
        <f>Разбивка_по_щитам!H2456</f>
        <v>0</v>
      </c>
      <c r="F2451" s="14">
        <f>Разбивка_по_щитам!I2456</f>
        <v>0</v>
      </c>
      <c r="G2451" s="14">
        <f>Разбивка_по_щитам!J2456</f>
        <v>0</v>
      </c>
      <c r="H2451" s="14">
        <f>Разбивка_по_щитам!K2456</f>
        <v>0</v>
      </c>
      <c r="I2451" s="14">
        <f>Разбивка_по_щитам!L2456</f>
        <v>0</v>
      </c>
      <c r="J2451" s="14">
        <f>Разбивка_по_щитам!M2456</f>
        <v>0</v>
      </c>
      <c r="K2451" s="14">
        <f>Разбивка_по_щитам!N2456</f>
        <v>0</v>
      </c>
      <c r="L2451" s="14"/>
      <c r="M2451" s="14">
        <f>Разбивка_по_щитам!P2456</f>
        <v>0</v>
      </c>
      <c r="N2451" s="14"/>
    </row>
    <row r="2452" spans="2:14" x14ac:dyDescent="0.2">
      <c r="B2452" s="14">
        <f>Разбивка_по_щитам!B2457</f>
        <v>0</v>
      </c>
      <c r="C2452" s="14">
        <f>Разбивка_по_щитам!C2457</f>
        <v>0</v>
      </c>
      <c r="D2452" s="14">
        <f>Разбивка_по_щитам!F2457</f>
        <v>0</v>
      </c>
      <c r="E2452" s="14">
        <f>Разбивка_по_щитам!H2457</f>
        <v>0</v>
      </c>
      <c r="F2452" s="14">
        <f>Разбивка_по_щитам!I2457</f>
        <v>0</v>
      </c>
      <c r="G2452" s="14">
        <f>Разбивка_по_щитам!J2457</f>
        <v>0</v>
      </c>
      <c r="H2452" s="14">
        <f>Разбивка_по_щитам!K2457</f>
        <v>0</v>
      </c>
      <c r="I2452" s="14">
        <f>Разбивка_по_щитам!L2457</f>
        <v>0</v>
      </c>
      <c r="J2452" s="14">
        <f>Разбивка_по_щитам!M2457</f>
        <v>0</v>
      </c>
      <c r="K2452" s="14">
        <f>Разбивка_по_щитам!N2457</f>
        <v>0</v>
      </c>
      <c r="L2452" s="14"/>
      <c r="M2452" s="14">
        <f>Разбивка_по_щитам!P2457</f>
        <v>0</v>
      </c>
      <c r="N2452" s="14"/>
    </row>
    <row r="2453" spans="2:14" x14ac:dyDescent="0.2">
      <c r="B2453" s="14">
        <f>Разбивка_по_щитам!B2458</f>
        <v>0</v>
      </c>
      <c r="C2453" s="14">
        <f>Разбивка_по_щитам!C2458</f>
        <v>0</v>
      </c>
      <c r="D2453" s="14">
        <f>Разбивка_по_щитам!F2458</f>
        <v>0</v>
      </c>
      <c r="E2453" s="14">
        <f>Разбивка_по_щитам!H2458</f>
        <v>0</v>
      </c>
      <c r="F2453" s="14">
        <f>Разбивка_по_щитам!I2458</f>
        <v>0</v>
      </c>
      <c r="G2453" s="14">
        <f>Разбивка_по_щитам!J2458</f>
        <v>0</v>
      </c>
      <c r="H2453" s="14">
        <f>Разбивка_по_щитам!K2458</f>
        <v>0</v>
      </c>
      <c r="I2453" s="14">
        <f>Разбивка_по_щитам!L2458</f>
        <v>0</v>
      </c>
      <c r="J2453" s="14">
        <f>Разбивка_по_щитам!M2458</f>
        <v>0</v>
      </c>
      <c r="K2453" s="14">
        <f>Разбивка_по_щитам!N2458</f>
        <v>0</v>
      </c>
      <c r="L2453" s="14"/>
      <c r="M2453" s="14">
        <f>Разбивка_по_щитам!P2458</f>
        <v>0</v>
      </c>
      <c r="N2453" s="14"/>
    </row>
    <row r="2454" spans="2:14" x14ac:dyDescent="0.2">
      <c r="B2454" s="14">
        <f>Разбивка_по_щитам!B2459</f>
        <v>0</v>
      </c>
      <c r="C2454" s="14">
        <f>Разбивка_по_щитам!C2459</f>
        <v>0</v>
      </c>
      <c r="D2454" s="14">
        <f>Разбивка_по_щитам!F2459</f>
        <v>0</v>
      </c>
      <c r="E2454" s="14">
        <f>Разбивка_по_щитам!H2459</f>
        <v>0</v>
      </c>
      <c r="F2454" s="14">
        <f>Разбивка_по_щитам!I2459</f>
        <v>0</v>
      </c>
      <c r="G2454" s="14">
        <f>Разбивка_по_щитам!J2459</f>
        <v>0</v>
      </c>
      <c r="H2454" s="14">
        <f>Разбивка_по_щитам!K2459</f>
        <v>0</v>
      </c>
      <c r="I2454" s="14">
        <f>Разбивка_по_щитам!L2459</f>
        <v>0</v>
      </c>
      <c r="J2454" s="14">
        <f>Разбивка_по_щитам!M2459</f>
        <v>0</v>
      </c>
      <c r="K2454" s="14">
        <f>Разбивка_по_щитам!N2459</f>
        <v>0</v>
      </c>
      <c r="L2454" s="14"/>
      <c r="M2454" s="14">
        <f>Разбивка_по_щитам!P2459</f>
        <v>0</v>
      </c>
      <c r="N2454" s="14"/>
    </row>
    <row r="2455" spans="2:14" x14ac:dyDescent="0.2">
      <c r="B2455" s="14">
        <f>Разбивка_по_щитам!B2460</f>
        <v>0</v>
      </c>
      <c r="C2455" s="14">
        <f>Разбивка_по_щитам!C2460</f>
        <v>0</v>
      </c>
      <c r="D2455" s="14">
        <f>Разбивка_по_щитам!F2460</f>
        <v>0</v>
      </c>
      <c r="E2455" s="14">
        <f>Разбивка_по_щитам!H2460</f>
        <v>0</v>
      </c>
      <c r="F2455" s="14">
        <f>Разбивка_по_щитам!I2460</f>
        <v>0</v>
      </c>
      <c r="G2455" s="14">
        <f>Разбивка_по_щитам!J2460</f>
        <v>0</v>
      </c>
      <c r="H2455" s="14">
        <f>Разбивка_по_щитам!K2460</f>
        <v>0</v>
      </c>
      <c r="I2455" s="14">
        <f>Разбивка_по_щитам!L2460</f>
        <v>0</v>
      </c>
      <c r="J2455" s="14">
        <f>Разбивка_по_щитам!M2460</f>
        <v>0</v>
      </c>
      <c r="K2455" s="14">
        <f>Разбивка_по_щитам!N2460</f>
        <v>0</v>
      </c>
      <c r="L2455" s="14"/>
      <c r="M2455" s="14">
        <f>Разбивка_по_щитам!P2460</f>
        <v>0</v>
      </c>
      <c r="N2455" s="14"/>
    </row>
    <row r="2456" spans="2:14" x14ac:dyDescent="0.2">
      <c r="B2456" s="14">
        <f>Разбивка_по_щитам!B2461</f>
        <v>0</v>
      </c>
      <c r="C2456" s="14">
        <f>Разбивка_по_щитам!C2461</f>
        <v>0</v>
      </c>
      <c r="D2456" s="14">
        <f>Разбивка_по_щитам!F2461</f>
        <v>0</v>
      </c>
      <c r="E2456" s="14">
        <f>Разбивка_по_щитам!H2461</f>
        <v>0</v>
      </c>
      <c r="F2456" s="14">
        <f>Разбивка_по_щитам!I2461</f>
        <v>0</v>
      </c>
      <c r="G2456" s="14">
        <f>Разбивка_по_щитам!J2461</f>
        <v>0</v>
      </c>
      <c r="H2456" s="14">
        <f>Разбивка_по_щитам!K2461</f>
        <v>0</v>
      </c>
      <c r="I2456" s="14">
        <f>Разбивка_по_щитам!L2461</f>
        <v>0</v>
      </c>
      <c r="J2456" s="14">
        <f>Разбивка_по_щитам!M2461</f>
        <v>0</v>
      </c>
      <c r="K2456" s="14">
        <f>Разбивка_по_щитам!N2461</f>
        <v>0</v>
      </c>
      <c r="L2456" s="14"/>
      <c r="M2456" s="14">
        <f>Разбивка_по_щитам!P2461</f>
        <v>0</v>
      </c>
      <c r="N2456" s="14"/>
    </row>
    <row r="2457" spans="2:14" x14ac:dyDescent="0.2">
      <c r="B2457" s="14">
        <f>Разбивка_по_щитам!B2462</f>
        <v>0</v>
      </c>
      <c r="C2457" s="14">
        <f>Разбивка_по_щитам!C2462</f>
        <v>0</v>
      </c>
      <c r="D2457" s="14">
        <f>Разбивка_по_щитам!F2462</f>
        <v>0</v>
      </c>
      <c r="E2457" s="14">
        <f>Разбивка_по_щитам!H2462</f>
        <v>0</v>
      </c>
      <c r="F2457" s="14">
        <f>Разбивка_по_щитам!I2462</f>
        <v>0</v>
      </c>
      <c r="G2457" s="14">
        <f>Разбивка_по_щитам!J2462</f>
        <v>0</v>
      </c>
      <c r="H2457" s="14">
        <f>Разбивка_по_щитам!K2462</f>
        <v>0</v>
      </c>
      <c r="I2457" s="14">
        <f>Разбивка_по_щитам!L2462</f>
        <v>0</v>
      </c>
      <c r="J2457" s="14">
        <f>Разбивка_по_щитам!M2462</f>
        <v>0</v>
      </c>
      <c r="K2457" s="14">
        <f>Разбивка_по_щитам!N2462</f>
        <v>0</v>
      </c>
      <c r="L2457" s="14"/>
      <c r="M2457" s="14">
        <f>Разбивка_по_щитам!P2462</f>
        <v>0</v>
      </c>
      <c r="N2457" s="14"/>
    </row>
    <row r="2458" spans="2:14" x14ac:dyDescent="0.2">
      <c r="B2458" s="14">
        <f>Разбивка_по_щитам!B2463</f>
        <v>0</v>
      </c>
      <c r="C2458" s="14">
        <f>Разбивка_по_щитам!C2463</f>
        <v>0</v>
      </c>
      <c r="D2458" s="14">
        <f>Разбивка_по_щитам!F2463</f>
        <v>0</v>
      </c>
      <c r="E2458" s="14">
        <f>Разбивка_по_щитам!H2463</f>
        <v>0</v>
      </c>
      <c r="F2458" s="14">
        <f>Разбивка_по_щитам!I2463</f>
        <v>0</v>
      </c>
      <c r="G2458" s="14">
        <f>Разбивка_по_щитам!J2463</f>
        <v>0</v>
      </c>
      <c r="H2458" s="14">
        <f>Разбивка_по_щитам!K2463</f>
        <v>0</v>
      </c>
      <c r="I2458" s="14">
        <f>Разбивка_по_щитам!L2463</f>
        <v>0</v>
      </c>
      <c r="J2458" s="14">
        <f>Разбивка_по_щитам!M2463</f>
        <v>0</v>
      </c>
      <c r="K2458" s="14">
        <f>Разбивка_по_щитам!N2463</f>
        <v>0</v>
      </c>
      <c r="L2458" s="14"/>
      <c r="M2458" s="14">
        <f>Разбивка_по_щитам!P2463</f>
        <v>0</v>
      </c>
      <c r="N2458" s="14"/>
    </row>
    <row r="2459" spans="2:14" x14ac:dyDescent="0.2">
      <c r="B2459" s="14">
        <f>Разбивка_по_щитам!B2464</f>
        <v>0</v>
      </c>
      <c r="C2459" s="14">
        <f>Разбивка_по_щитам!C2464</f>
        <v>0</v>
      </c>
      <c r="D2459" s="14">
        <f>Разбивка_по_щитам!F2464</f>
        <v>0</v>
      </c>
      <c r="E2459" s="14">
        <f>Разбивка_по_щитам!H2464</f>
        <v>0</v>
      </c>
      <c r="F2459" s="14">
        <f>Разбивка_по_щитам!I2464</f>
        <v>0</v>
      </c>
      <c r="G2459" s="14">
        <f>Разбивка_по_щитам!J2464</f>
        <v>0</v>
      </c>
      <c r="H2459" s="14">
        <f>Разбивка_по_щитам!K2464</f>
        <v>0</v>
      </c>
      <c r="I2459" s="14">
        <f>Разбивка_по_щитам!L2464</f>
        <v>0</v>
      </c>
      <c r="J2459" s="14">
        <f>Разбивка_по_щитам!M2464</f>
        <v>0</v>
      </c>
      <c r="K2459" s="14">
        <f>Разбивка_по_щитам!N2464</f>
        <v>0</v>
      </c>
      <c r="L2459" s="14"/>
      <c r="M2459" s="14">
        <f>Разбивка_по_щитам!P2464</f>
        <v>0</v>
      </c>
      <c r="N2459" s="14"/>
    </row>
    <row r="2460" spans="2:14" x14ac:dyDescent="0.2">
      <c r="B2460" s="14">
        <f>Разбивка_по_щитам!B2465</f>
        <v>0</v>
      </c>
      <c r="C2460" s="14">
        <f>Разбивка_по_щитам!C2465</f>
        <v>0</v>
      </c>
      <c r="D2460" s="14">
        <f>Разбивка_по_щитам!F2465</f>
        <v>0</v>
      </c>
      <c r="E2460" s="14">
        <f>Разбивка_по_щитам!H2465</f>
        <v>0</v>
      </c>
      <c r="F2460" s="14">
        <f>Разбивка_по_щитам!I2465</f>
        <v>0</v>
      </c>
      <c r="G2460" s="14">
        <f>Разбивка_по_щитам!J2465</f>
        <v>0</v>
      </c>
      <c r="H2460" s="14">
        <f>Разбивка_по_щитам!K2465</f>
        <v>0</v>
      </c>
      <c r="I2460" s="14">
        <f>Разбивка_по_щитам!L2465</f>
        <v>0</v>
      </c>
      <c r="J2460" s="14">
        <f>Разбивка_по_щитам!M2465</f>
        <v>0</v>
      </c>
      <c r="K2460" s="14">
        <f>Разбивка_по_щитам!N2465</f>
        <v>0</v>
      </c>
      <c r="L2460" s="14"/>
      <c r="M2460" s="14">
        <f>Разбивка_по_щитам!P2465</f>
        <v>0</v>
      </c>
      <c r="N2460" s="14"/>
    </row>
    <row r="2461" spans="2:14" x14ac:dyDescent="0.2">
      <c r="B2461" s="14">
        <f>Разбивка_по_щитам!B2466</f>
        <v>0</v>
      </c>
      <c r="C2461" s="14">
        <f>Разбивка_по_щитам!C2466</f>
        <v>0</v>
      </c>
      <c r="D2461" s="14">
        <f>Разбивка_по_щитам!F2466</f>
        <v>0</v>
      </c>
      <c r="E2461" s="14">
        <f>Разбивка_по_щитам!H2466</f>
        <v>0</v>
      </c>
      <c r="F2461" s="14">
        <f>Разбивка_по_щитам!I2466</f>
        <v>0</v>
      </c>
      <c r="G2461" s="14">
        <f>Разбивка_по_щитам!J2466</f>
        <v>0</v>
      </c>
      <c r="H2461" s="14">
        <f>Разбивка_по_щитам!K2466</f>
        <v>0</v>
      </c>
      <c r="I2461" s="14">
        <f>Разбивка_по_щитам!L2466</f>
        <v>0</v>
      </c>
      <c r="J2461" s="14">
        <f>Разбивка_по_щитам!M2466</f>
        <v>0</v>
      </c>
      <c r="K2461" s="14">
        <f>Разбивка_по_щитам!N2466</f>
        <v>0</v>
      </c>
      <c r="L2461" s="14"/>
      <c r="M2461" s="14">
        <f>Разбивка_по_щитам!P2466</f>
        <v>0</v>
      </c>
      <c r="N2461" s="14"/>
    </row>
    <row r="2462" spans="2:14" x14ac:dyDescent="0.2">
      <c r="B2462" s="14">
        <f>Разбивка_по_щитам!B2467</f>
        <v>0</v>
      </c>
      <c r="C2462" s="14">
        <f>Разбивка_по_щитам!C2467</f>
        <v>0</v>
      </c>
      <c r="D2462" s="14">
        <f>Разбивка_по_щитам!F2467</f>
        <v>0</v>
      </c>
      <c r="E2462" s="14">
        <f>Разбивка_по_щитам!H2467</f>
        <v>0</v>
      </c>
      <c r="F2462" s="14">
        <f>Разбивка_по_щитам!I2467</f>
        <v>0</v>
      </c>
      <c r="G2462" s="14">
        <f>Разбивка_по_щитам!J2467</f>
        <v>0</v>
      </c>
      <c r="H2462" s="14">
        <f>Разбивка_по_щитам!K2467</f>
        <v>0</v>
      </c>
      <c r="I2462" s="14">
        <f>Разбивка_по_щитам!L2467</f>
        <v>0</v>
      </c>
      <c r="J2462" s="14">
        <f>Разбивка_по_щитам!M2467</f>
        <v>0</v>
      </c>
      <c r="K2462" s="14">
        <f>Разбивка_по_щитам!N2467</f>
        <v>0</v>
      </c>
      <c r="L2462" s="14"/>
      <c r="M2462" s="14">
        <f>Разбивка_по_щитам!P2467</f>
        <v>0</v>
      </c>
      <c r="N2462" s="14"/>
    </row>
    <row r="2463" spans="2:14" x14ac:dyDescent="0.2">
      <c r="B2463" s="14">
        <f>Разбивка_по_щитам!B2468</f>
        <v>0</v>
      </c>
      <c r="C2463" s="14">
        <f>Разбивка_по_щитам!C2468</f>
        <v>0</v>
      </c>
      <c r="D2463" s="14">
        <f>Разбивка_по_щитам!F2468</f>
        <v>0</v>
      </c>
      <c r="E2463" s="14">
        <f>Разбивка_по_щитам!H2468</f>
        <v>0</v>
      </c>
      <c r="F2463" s="14">
        <f>Разбивка_по_щитам!I2468</f>
        <v>0</v>
      </c>
      <c r="G2463" s="14">
        <f>Разбивка_по_щитам!J2468</f>
        <v>0</v>
      </c>
      <c r="H2463" s="14">
        <f>Разбивка_по_щитам!K2468</f>
        <v>0</v>
      </c>
      <c r="I2463" s="14">
        <f>Разбивка_по_щитам!L2468</f>
        <v>0</v>
      </c>
      <c r="J2463" s="14">
        <f>Разбивка_по_щитам!M2468</f>
        <v>0</v>
      </c>
      <c r="K2463" s="14">
        <f>Разбивка_по_щитам!N2468</f>
        <v>0</v>
      </c>
      <c r="L2463" s="14"/>
      <c r="M2463" s="14">
        <f>Разбивка_по_щитам!P2468</f>
        <v>0</v>
      </c>
      <c r="N2463" s="14"/>
    </row>
    <row r="2464" spans="2:14" x14ac:dyDescent="0.2">
      <c r="B2464" s="14">
        <f>Разбивка_по_щитам!B2469</f>
        <v>0</v>
      </c>
      <c r="C2464" s="14">
        <f>Разбивка_по_щитам!C2469</f>
        <v>0</v>
      </c>
      <c r="D2464" s="14">
        <f>Разбивка_по_щитам!F2469</f>
        <v>0</v>
      </c>
      <c r="E2464" s="14">
        <f>Разбивка_по_щитам!H2469</f>
        <v>0</v>
      </c>
      <c r="F2464" s="14">
        <f>Разбивка_по_щитам!I2469</f>
        <v>0</v>
      </c>
      <c r="G2464" s="14">
        <f>Разбивка_по_щитам!J2469</f>
        <v>0</v>
      </c>
      <c r="H2464" s="14">
        <f>Разбивка_по_щитам!K2469</f>
        <v>0</v>
      </c>
      <c r="I2464" s="14">
        <f>Разбивка_по_щитам!L2469</f>
        <v>0</v>
      </c>
      <c r="J2464" s="14">
        <f>Разбивка_по_щитам!M2469</f>
        <v>0</v>
      </c>
      <c r="K2464" s="14">
        <f>Разбивка_по_щитам!N2469</f>
        <v>0</v>
      </c>
      <c r="L2464" s="14"/>
      <c r="M2464" s="14">
        <f>Разбивка_по_щитам!P2469</f>
        <v>0</v>
      </c>
      <c r="N2464" s="14"/>
    </row>
    <row r="2465" spans="2:14" x14ac:dyDescent="0.2">
      <c r="B2465" s="14">
        <f>Разбивка_по_щитам!B2470</f>
        <v>0</v>
      </c>
      <c r="C2465" s="14">
        <f>Разбивка_по_щитам!C2470</f>
        <v>0</v>
      </c>
      <c r="D2465" s="14">
        <f>Разбивка_по_щитам!F2470</f>
        <v>0</v>
      </c>
      <c r="E2465" s="14">
        <f>Разбивка_по_щитам!H2470</f>
        <v>0</v>
      </c>
      <c r="F2465" s="14">
        <f>Разбивка_по_щитам!I2470</f>
        <v>0</v>
      </c>
      <c r="G2465" s="14">
        <f>Разбивка_по_щитам!J2470</f>
        <v>0</v>
      </c>
      <c r="H2465" s="14">
        <f>Разбивка_по_щитам!K2470</f>
        <v>0</v>
      </c>
      <c r="I2465" s="14">
        <f>Разбивка_по_щитам!L2470</f>
        <v>0</v>
      </c>
      <c r="J2465" s="14">
        <f>Разбивка_по_щитам!M2470</f>
        <v>0</v>
      </c>
      <c r="K2465" s="14">
        <f>Разбивка_по_щитам!N2470</f>
        <v>0</v>
      </c>
      <c r="L2465" s="14"/>
      <c r="M2465" s="14">
        <f>Разбивка_по_щитам!P2470</f>
        <v>0</v>
      </c>
      <c r="N2465" s="14"/>
    </row>
    <row r="2466" spans="2:14" x14ac:dyDescent="0.2">
      <c r="B2466" s="14">
        <f>Разбивка_по_щитам!B2471</f>
        <v>0</v>
      </c>
      <c r="C2466" s="14">
        <f>Разбивка_по_щитам!C2471</f>
        <v>0</v>
      </c>
      <c r="D2466" s="14">
        <f>Разбивка_по_щитам!F2471</f>
        <v>0</v>
      </c>
      <c r="E2466" s="14">
        <f>Разбивка_по_щитам!H2471</f>
        <v>0</v>
      </c>
      <c r="F2466" s="14">
        <f>Разбивка_по_щитам!I2471</f>
        <v>0</v>
      </c>
      <c r="G2466" s="14">
        <f>Разбивка_по_щитам!J2471</f>
        <v>0</v>
      </c>
      <c r="H2466" s="14">
        <f>Разбивка_по_щитам!K2471</f>
        <v>0</v>
      </c>
      <c r="I2466" s="14">
        <f>Разбивка_по_щитам!L2471</f>
        <v>0</v>
      </c>
      <c r="J2466" s="14">
        <f>Разбивка_по_щитам!M2471</f>
        <v>0</v>
      </c>
      <c r="K2466" s="14">
        <f>Разбивка_по_щитам!N2471</f>
        <v>0</v>
      </c>
      <c r="L2466" s="14"/>
      <c r="M2466" s="14">
        <f>Разбивка_по_щитам!P2471</f>
        <v>0</v>
      </c>
      <c r="N2466" s="14"/>
    </row>
    <row r="2467" spans="2:14" x14ac:dyDescent="0.2">
      <c r="B2467" s="14">
        <f>Разбивка_по_щитам!B2472</f>
        <v>0</v>
      </c>
      <c r="C2467" s="14">
        <f>Разбивка_по_щитам!C2472</f>
        <v>0</v>
      </c>
      <c r="D2467" s="14">
        <f>Разбивка_по_щитам!F2472</f>
        <v>0</v>
      </c>
      <c r="E2467" s="14">
        <f>Разбивка_по_щитам!H2472</f>
        <v>0</v>
      </c>
      <c r="F2467" s="14">
        <f>Разбивка_по_щитам!I2472</f>
        <v>0</v>
      </c>
      <c r="G2467" s="14">
        <f>Разбивка_по_щитам!J2472</f>
        <v>0</v>
      </c>
      <c r="H2467" s="14">
        <f>Разбивка_по_щитам!K2472</f>
        <v>0</v>
      </c>
      <c r="I2467" s="14">
        <f>Разбивка_по_щитам!L2472</f>
        <v>0</v>
      </c>
      <c r="J2467" s="14">
        <f>Разбивка_по_щитам!M2472</f>
        <v>0</v>
      </c>
      <c r="K2467" s="14">
        <f>Разбивка_по_щитам!N2472</f>
        <v>0</v>
      </c>
      <c r="L2467" s="14"/>
      <c r="M2467" s="14">
        <f>Разбивка_по_щитам!P2472</f>
        <v>0</v>
      </c>
      <c r="N2467" s="14"/>
    </row>
    <row r="2468" spans="2:14" x14ac:dyDescent="0.2">
      <c r="B2468" s="14">
        <f>Разбивка_по_щитам!B2473</f>
        <v>0</v>
      </c>
      <c r="C2468" s="14">
        <f>Разбивка_по_щитам!C2473</f>
        <v>0</v>
      </c>
      <c r="D2468" s="14">
        <f>Разбивка_по_щитам!F2473</f>
        <v>0</v>
      </c>
      <c r="E2468" s="14">
        <f>Разбивка_по_щитам!H2473</f>
        <v>0</v>
      </c>
      <c r="F2468" s="14">
        <f>Разбивка_по_щитам!I2473</f>
        <v>0</v>
      </c>
      <c r="G2468" s="14">
        <f>Разбивка_по_щитам!J2473</f>
        <v>0</v>
      </c>
      <c r="H2468" s="14">
        <f>Разбивка_по_щитам!K2473</f>
        <v>0</v>
      </c>
      <c r="I2468" s="14">
        <f>Разбивка_по_щитам!L2473</f>
        <v>0</v>
      </c>
      <c r="J2468" s="14">
        <f>Разбивка_по_щитам!M2473</f>
        <v>0</v>
      </c>
      <c r="K2468" s="14">
        <f>Разбивка_по_щитам!N2473</f>
        <v>0</v>
      </c>
      <c r="L2468" s="14"/>
      <c r="M2468" s="14">
        <f>Разбивка_по_щитам!P2473</f>
        <v>0</v>
      </c>
      <c r="N2468" s="14"/>
    </row>
    <row r="2469" spans="2:14" x14ac:dyDescent="0.2">
      <c r="B2469" s="14">
        <f>Разбивка_по_щитам!B2474</f>
        <v>0</v>
      </c>
      <c r="C2469" s="14">
        <f>Разбивка_по_щитам!C2474</f>
        <v>0</v>
      </c>
      <c r="D2469" s="14">
        <f>Разбивка_по_щитам!F2474</f>
        <v>0</v>
      </c>
      <c r="E2469" s="14">
        <f>Разбивка_по_щитам!H2474</f>
        <v>0</v>
      </c>
      <c r="F2469" s="14">
        <f>Разбивка_по_щитам!I2474</f>
        <v>0</v>
      </c>
      <c r="G2469" s="14">
        <f>Разбивка_по_щитам!J2474</f>
        <v>0</v>
      </c>
      <c r="H2469" s="14">
        <f>Разбивка_по_щитам!K2474</f>
        <v>0</v>
      </c>
      <c r="I2469" s="14">
        <f>Разбивка_по_щитам!L2474</f>
        <v>0</v>
      </c>
      <c r="J2469" s="14">
        <f>Разбивка_по_щитам!M2474</f>
        <v>0</v>
      </c>
      <c r="K2469" s="14">
        <f>Разбивка_по_щитам!N2474</f>
        <v>0</v>
      </c>
      <c r="L2469" s="14"/>
      <c r="M2469" s="14">
        <f>Разбивка_по_щитам!P2474</f>
        <v>0</v>
      </c>
      <c r="N2469" s="14"/>
    </row>
    <row r="2470" spans="2:14" x14ac:dyDescent="0.2">
      <c r="B2470" s="14">
        <f>Разбивка_по_щитам!B2475</f>
        <v>0</v>
      </c>
      <c r="C2470" s="14">
        <f>Разбивка_по_щитам!C2475</f>
        <v>0</v>
      </c>
      <c r="D2470" s="14">
        <f>Разбивка_по_щитам!F2475</f>
        <v>0</v>
      </c>
      <c r="E2470" s="14">
        <f>Разбивка_по_щитам!H2475</f>
        <v>0</v>
      </c>
      <c r="F2470" s="14">
        <f>Разбивка_по_щитам!I2475</f>
        <v>0</v>
      </c>
      <c r="G2470" s="14">
        <f>Разбивка_по_щитам!J2475</f>
        <v>0</v>
      </c>
      <c r="H2470" s="14">
        <f>Разбивка_по_щитам!K2475</f>
        <v>0</v>
      </c>
      <c r="I2470" s="14">
        <f>Разбивка_по_щитам!L2475</f>
        <v>0</v>
      </c>
      <c r="J2470" s="14">
        <f>Разбивка_по_щитам!M2475</f>
        <v>0</v>
      </c>
      <c r="K2470" s="14">
        <f>Разбивка_по_щитам!N2475</f>
        <v>0</v>
      </c>
      <c r="L2470" s="14"/>
      <c r="M2470" s="14">
        <f>Разбивка_по_щитам!P2475</f>
        <v>0</v>
      </c>
      <c r="N2470" s="14"/>
    </row>
    <row r="2471" spans="2:14" x14ac:dyDescent="0.2">
      <c r="B2471" s="14">
        <f>Разбивка_по_щитам!B2476</f>
        <v>0</v>
      </c>
      <c r="C2471" s="14">
        <f>Разбивка_по_щитам!C2476</f>
        <v>0</v>
      </c>
      <c r="D2471" s="14">
        <f>Разбивка_по_щитам!F2476</f>
        <v>0</v>
      </c>
      <c r="E2471" s="14">
        <f>Разбивка_по_щитам!H2476</f>
        <v>0</v>
      </c>
      <c r="F2471" s="14">
        <f>Разбивка_по_щитам!I2476</f>
        <v>0</v>
      </c>
      <c r="G2471" s="14">
        <f>Разбивка_по_щитам!J2476</f>
        <v>0</v>
      </c>
      <c r="H2471" s="14">
        <f>Разбивка_по_щитам!K2476</f>
        <v>0</v>
      </c>
      <c r="I2471" s="14">
        <f>Разбивка_по_щитам!L2476</f>
        <v>0</v>
      </c>
      <c r="J2471" s="14">
        <f>Разбивка_по_щитам!M2476</f>
        <v>0</v>
      </c>
      <c r="K2471" s="14">
        <f>Разбивка_по_щитам!N2476</f>
        <v>0</v>
      </c>
      <c r="L2471" s="14"/>
      <c r="M2471" s="14">
        <f>Разбивка_по_щитам!P2476</f>
        <v>0</v>
      </c>
      <c r="N2471" s="14"/>
    </row>
    <row r="2472" spans="2:14" x14ac:dyDescent="0.2">
      <c r="B2472" s="14">
        <f>Разбивка_по_щитам!B2477</f>
        <v>0</v>
      </c>
      <c r="C2472" s="14">
        <f>Разбивка_по_щитам!C2477</f>
        <v>0</v>
      </c>
      <c r="D2472" s="14">
        <f>Разбивка_по_щитам!F2477</f>
        <v>0</v>
      </c>
      <c r="E2472" s="14">
        <f>Разбивка_по_щитам!H2477</f>
        <v>0</v>
      </c>
      <c r="F2472" s="14">
        <f>Разбивка_по_щитам!I2477</f>
        <v>0</v>
      </c>
      <c r="G2472" s="14">
        <f>Разбивка_по_щитам!J2477</f>
        <v>0</v>
      </c>
      <c r="H2472" s="14">
        <f>Разбивка_по_щитам!K2477</f>
        <v>0</v>
      </c>
      <c r="I2472" s="14">
        <f>Разбивка_по_щитам!L2477</f>
        <v>0</v>
      </c>
      <c r="J2472" s="14">
        <f>Разбивка_по_щитам!M2477</f>
        <v>0</v>
      </c>
      <c r="K2472" s="14">
        <f>Разбивка_по_щитам!N2477</f>
        <v>0</v>
      </c>
      <c r="L2472" s="14"/>
      <c r="M2472" s="14">
        <f>Разбивка_по_щитам!P2477</f>
        <v>0</v>
      </c>
      <c r="N2472" s="14"/>
    </row>
    <row r="2473" spans="2:14" x14ac:dyDescent="0.2">
      <c r="B2473" s="14">
        <f>Разбивка_по_щитам!B2478</f>
        <v>0</v>
      </c>
      <c r="C2473" s="14">
        <f>Разбивка_по_щитам!C2478</f>
        <v>0</v>
      </c>
      <c r="D2473" s="14">
        <f>Разбивка_по_щитам!F2478</f>
        <v>0</v>
      </c>
      <c r="E2473" s="14">
        <f>Разбивка_по_щитам!H2478</f>
        <v>0</v>
      </c>
      <c r="F2473" s="14">
        <f>Разбивка_по_щитам!I2478</f>
        <v>0</v>
      </c>
      <c r="G2473" s="14">
        <f>Разбивка_по_щитам!J2478</f>
        <v>0</v>
      </c>
      <c r="H2473" s="14">
        <f>Разбивка_по_щитам!K2478</f>
        <v>0</v>
      </c>
      <c r="I2473" s="14">
        <f>Разбивка_по_щитам!L2478</f>
        <v>0</v>
      </c>
      <c r="J2473" s="14">
        <f>Разбивка_по_щитам!M2478</f>
        <v>0</v>
      </c>
      <c r="K2473" s="14">
        <f>Разбивка_по_щитам!N2478</f>
        <v>0</v>
      </c>
      <c r="L2473" s="14"/>
      <c r="M2473" s="14">
        <f>Разбивка_по_щитам!P2478</f>
        <v>0</v>
      </c>
      <c r="N2473" s="14"/>
    </row>
    <row r="2474" spans="2:14" x14ac:dyDescent="0.2">
      <c r="B2474" s="14">
        <f>Разбивка_по_щитам!B2479</f>
        <v>0</v>
      </c>
      <c r="C2474" s="14">
        <f>Разбивка_по_щитам!C2479</f>
        <v>0</v>
      </c>
      <c r="D2474" s="14">
        <f>Разбивка_по_щитам!F2479</f>
        <v>0</v>
      </c>
      <c r="E2474" s="14">
        <f>Разбивка_по_щитам!H2479</f>
        <v>0</v>
      </c>
      <c r="F2474" s="14">
        <f>Разбивка_по_щитам!I2479</f>
        <v>0</v>
      </c>
      <c r="G2474" s="14">
        <f>Разбивка_по_щитам!J2479</f>
        <v>0</v>
      </c>
      <c r="H2474" s="14">
        <f>Разбивка_по_щитам!K2479</f>
        <v>0</v>
      </c>
      <c r="I2474" s="14">
        <f>Разбивка_по_щитам!L2479</f>
        <v>0</v>
      </c>
      <c r="J2474" s="14">
        <f>Разбивка_по_щитам!M2479</f>
        <v>0</v>
      </c>
      <c r="K2474" s="14">
        <f>Разбивка_по_щитам!N2479</f>
        <v>0</v>
      </c>
      <c r="L2474" s="14"/>
      <c r="M2474" s="14">
        <f>Разбивка_по_щитам!P2479</f>
        <v>0</v>
      </c>
      <c r="N2474" s="14"/>
    </row>
    <row r="2475" spans="2:14" x14ac:dyDescent="0.2">
      <c r="B2475" s="14">
        <f>Разбивка_по_щитам!B2480</f>
        <v>0</v>
      </c>
      <c r="C2475" s="14">
        <f>Разбивка_по_щитам!C2480</f>
        <v>0</v>
      </c>
      <c r="D2475" s="14">
        <f>Разбивка_по_щитам!F2480</f>
        <v>0</v>
      </c>
      <c r="E2475" s="14">
        <f>Разбивка_по_щитам!H2480</f>
        <v>0</v>
      </c>
      <c r="F2475" s="14">
        <f>Разбивка_по_щитам!I2480</f>
        <v>0</v>
      </c>
      <c r="G2475" s="14">
        <f>Разбивка_по_щитам!J2480</f>
        <v>0</v>
      </c>
      <c r="H2475" s="14">
        <f>Разбивка_по_щитам!K2480</f>
        <v>0</v>
      </c>
      <c r="I2475" s="14">
        <f>Разбивка_по_щитам!L2480</f>
        <v>0</v>
      </c>
      <c r="J2475" s="14">
        <f>Разбивка_по_щитам!M2480</f>
        <v>0</v>
      </c>
      <c r="K2475" s="14">
        <f>Разбивка_по_щитам!N2480</f>
        <v>0</v>
      </c>
      <c r="L2475" s="14"/>
      <c r="M2475" s="14">
        <f>Разбивка_по_щитам!P2480</f>
        <v>0</v>
      </c>
      <c r="N2475" s="14"/>
    </row>
    <row r="2476" spans="2:14" x14ac:dyDescent="0.2">
      <c r="B2476" s="14">
        <f>Разбивка_по_щитам!B2481</f>
        <v>0</v>
      </c>
      <c r="C2476" s="14">
        <f>Разбивка_по_щитам!C2481</f>
        <v>0</v>
      </c>
      <c r="D2476" s="14">
        <f>Разбивка_по_щитам!F2481</f>
        <v>0</v>
      </c>
      <c r="E2476" s="14">
        <f>Разбивка_по_щитам!H2481</f>
        <v>0</v>
      </c>
      <c r="F2476" s="14">
        <f>Разбивка_по_щитам!I2481</f>
        <v>0</v>
      </c>
      <c r="G2476" s="14">
        <f>Разбивка_по_щитам!J2481</f>
        <v>0</v>
      </c>
      <c r="H2476" s="14">
        <f>Разбивка_по_щитам!K2481</f>
        <v>0</v>
      </c>
      <c r="I2476" s="14">
        <f>Разбивка_по_щитам!L2481</f>
        <v>0</v>
      </c>
      <c r="J2476" s="14">
        <f>Разбивка_по_щитам!M2481</f>
        <v>0</v>
      </c>
      <c r="K2476" s="14">
        <f>Разбивка_по_щитам!N2481</f>
        <v>0</v>
      </c>
      <c r="L2476" s="14"/>
      <c r="M2476" s="14">
        <f>Разбивка_по_щитам!P2481</f>
        <v>0</v>
      </c>
      <c r="N2476" s="14"/>
    </row>
    <row r="2477" spans="2:14" x14ac:dyDescent="0.2">
      <c r="B2477" s="14">
        <f>Разбивка_по_щитам!B2482</f>
        <v>0</v>
      </c>
      <c r="C2477" s="14">
        <f>Разбивка_по_щитам!C2482</f>
        <v>0</v>
      </c>
      <c r="D2477" s="14">
        <f>Разбивка_по_щитам!F2482</f>
        <v>0</v>
      </c>
      <c r="E2477" s="14">
        <f>Разбивка_по_щитам!H2482</f>
        <v>0</v>
      </c>
      <c r="F2477" s="14">
        <f>Разбивка_по_щитам!I2482</f>
        <v>0</v>
      </c>
      <c r="G2477" s="14">
        <f>Разбивка_по_щитам!J2482</f>
        <v>0</v>
      </c>
      <c r="H2477" s="14">
        <f>Разбивка_по_щитам!K2482</f>
        <v>0</v>
      </c>
      <c r="I2477" s="14">
        <f>Разбивка_по_щитам!L2482</f>
        <v>0</v>
      </c>
      <c r="J2477" s="14">
        <f>Разбивка_по_щитам!M2482</f>
        <v>0</v>
      </c>
      <c r="K2477" s="14">
        <f>Разбивка_по_щитам!N2482</f>
        <v>0</v>
      </c>
      <c r="L2477" s="14"/>
      <c r="M2477" s="14">
        <f>Разбивка_по_щитам!P2482</f>
        <v>0</v>
      </c>
      <c r="N2477" s="14"/>
    </row>
    <row r="2478" spans="2:14" x14ac:dyDescent="0.2">
      <c r="B2478" s="14">
        <f>Разбивка_по_щитам!B2483</f>
        <v>0</v>
      </c>
      <c r="C2478" s="14">
        <f>Разбивка_по_щитам!C2483</f>
        <v>0</v>
      </c>
      <c r="D2478" s="14">
        <f>Разбивка_по_щитам!F2483</f>
        <v>0</v>
      </c>
      <c r="E2478" s="14">
        <f>Разбивка_по_щитам!H2483</f>
        <v>0</v>
      </c>
      <c r="F2478" s="14">
        <f>Разбивка_по_щитам!I2483</f>
        <v>0</v>
      </c>
      <c r="G2478" s="14">
        <f>Разбивка_по_щитам!J2483</f>
        <v>0</v>
      </c>
      <c r="H2478" s="14">
        <f>Разбивка_по_щитам!K2483</f>
        <v>0</v>
      </c>
      <c r="I2478" s="14">
        <f>Разбивка_по_щитам!L2483</f>
        <v>0</v>
      </c>
      <c r="J2478" s="14">
        <f>Разбивка_по_щитам!M2483</f>
        <v>0</v>
      </c>
      <c r="K2478" s="14">
        <f>Разбивка_по_щитам!N2483</f>
        <v>0</v>
      </c>
      <c r="L2478" s="14"/>
      <c r="M2478" s="14">
        <f>Разбивка_по_щитам!P2483</f>
        <v>0</v>
      </c>
      <c r="N2478" s="14"/>
    </row>
    <row r="2479" spans="2:14" x14ac:dyDescent="0.2">
      <c r="B2479" s="14">
        <f>Разбивка_по_щитам!B2484</f>
        <v>0</v>
      </c>
      <c r="C2479" s="14">
        <f>Разбивка_по_щитам!C2484</f>
        <v>0</v>
      </c>
      <c r="D2479" s="14">
        <f>Разбивка_по_щитам!F2484</f>
        <v>0</v>
      </c>
      <c r="E2479" s="14">
        <f>Разбивка_по_щитам!H2484</f>
        <v>0</v>
      </c>
      <c r="F2479" s="14">
        <f>Разбивка_по_щитам!I2484</f>
        <v>0</v>
      </c>
      <c r="G2479" s="14">
        <f>Разбивка_по_щитам!J2484</f>
        <v>0</v>
      </c>
      <c r="H2479" s="14">
        <f>Разбивка_по_щитам!K2484</f>
        <v>0</v>
      </c>
      <c r="I2479" s="14">
        <f>Разбивка_по_щитам!L2484</f>
        <v>0</v>
      </c>
      <c r="J2479" s="14">
        <f>Разбивка_по_щитам!M2484</f>
        <v>0</v>
      </c>
      <c r="K2479" s="14">
        <f>Разбивка_по_щитам!N2484</f>
        <v>0</v>
      </c>
      <c r="L2479" s="14"/>
      <c r="M2479" s="14">
        <f>Разбивка_по_щитам!P2484</f>
        <v>0</v>
      </c>
      <c r="N2479" s="14"/>
    </row>
    <row r="2480" spans="2:14" x14ac:dyDescent="0.2">
      <c r="B2480" s="14">
        <f>Разбивка_по_щитам!B2485</f>
        <v>0</v>
      </c>
      <c r="C2480" s="14">
        <f>Разбивка_по_щитам!C2485</f>
        <v>0</v>
      </c>
      <c r="D2480" s="14">
        <f>Разбивка_по_щитам!F2485</f>
        <v>0</v>
      </c>
      <c r="E2480" s="14">
        <f>Разбивка_по_щитам!H2485</f>
        <v>0</v>
      </c>
      <c r="F2480" s="14">
        <f>Разбивка_по_щитам!I2485</f>
        <v>0</v>
      </c>
      <c r="G2480" s="14">
        <f>Разбивка_по_щитам!J2485</f>
        <v>0</v>
      </c>
      <c r="H2480" s="14">
        <f>Разбивка_по_щитам!K2485</f>
        <v>0</v>
      </c>
      <c r="I2480" s="14">
        <f>Разбивка_по_щитам!L2485</f>
        <v>0</v>
      </c>
      <c r="J2480" s="14">
        <f>Разбивка_по_щитам!M2485</f>
        <v>0</v>
      </c>
      <c r="K2480" s="14">
        <f>Разбивка_по_щитам!N2485</f>
        <v>0</v>
      </c>
      <c r="L2480" s="14"/>
      <c r="M2480" s="14">
        <f>Разбивка_по_щитам!P2485</f>
        <v>0</v>
      </c>
      <c r="N2480" s="14"/>
    </row>
    <row r="2481" spans="2:14" x14ac:dyDescent="0.2">
      <c r="B2481" s="14">
        <f>Разбивка_по_щитам!B2486</f>
        <v>0</v>
      </c>
      <c r="C2481" s="14">
        <f>Разбивка_по_щитам!C2486</f>
        <v>0</v>
      </c>
      <c r="D2481" s="14">
        <f>Разбивка_по_щитам!F2486</f>
        <v>0</v>
      </c>
      <c r="E2481" s="14">
        <f>Разбивка_по_щитам!H2486</f>
        <v>0</v>
      </c>
      <c r="F2481" s="14">
        <f>Разбивка_по_щитам!I2486</f>
        <v>0</v>
      </c>
      <c r="G2481" s="14">
        <f>Разбивка_по_щитам!J2486</f>
        <v>0</v>
      </c>
      <c r="H2481" s="14">
        <f>Разбивка_по_щитам!K2486</f>
        <v>0</v>
      </c>
      <c r="I2481" s="14">
        <f>Разбивка_по_щитам!L2486</f>
        <v>0</v>
      </c>
      <c r="J2481" s="14">
        <f>Разбивка_по_щитам!M2486</f>
        <v>0</v>
      </c>
      <c r="K2481" s="14">
        <f>Разбивка_по_щитам!N2486</f>
        <v>0</v>
      </c>
      <c r="L2481" s="14"/>
      <c r="M2481" s="14">
        <f>Разбивка_по_щитам!P2486</f>
        <v>0</v>
      </c>
      <c r="N2481" s="14"/>
    </row>
    <row r="2482" spans="2:14" x14ac:dyDescent="0.2">
      <c r="B2482" s="14">
        <f>Разбивка_по_щитам!B2487</f>
        <v>0</v>
      </c>
      <c r="C2482" s="14">
        <f>Разбивка_по_щитам!C2487</f>
        <v>0</v>
      </c>
      <c r="D2482" s="14">
        <f>Разбивка_по_щитам!F2487</f>
        <v>0</v>
      </c>
      <c r="E2482" s="14">
        <f>Разбивка_по_щитам!H2487</f>
        <v>0</v>
      </c>
      <c r="F2482" s="14">
        <f>Разбивка_по_щитам!I2487</f>
        <v>0</v>
      </c>
      <c r="G2482" s="14">
        <f>Разбивка_по_щитам!J2487</f>
        <v>0</v>
      </c>
      <c r="H2482" s="14">
        <f>Разбивка_по_щитам!K2487</f>
        <v>0</v>
      </c>
      <c r="I2482" s="14">
        <f>Разбивка_по_щитам!L2487</f>
        <v>0</v>
      </c>
      <c r="J2482" s="14">
        <f>Разбивка_по_щитам!M2487</f>
        <v>0</v>
      </c>
      <c r="K2482" s="14">
        <f>Разбивка_по_щитам!N2487</f>
        <v>0</v>
      </c>
      <c r="L2482" s="14"/>
      <c r="M2482" s="14">
        <f>Разбивка_по_щитам!P2487</f>
        <v>0</v>
      </c>
      <c r="N2482" s="14"/>
    </row>
    <row r="2483" spans="2:14" x14ac:dyDescent="0.2">
      <c r="B2483" s="14">
        <f>Разбивка_по_щитам!B2488</f>
        <v>0</v>
      </c>
      <c r="C2483" s="14">
        <f>Разбивка_по_щитам!C2488</f>
        <v>0</v>
      </c>
      <c r="D2483" s="14">
        <f>Разбивка_по_щитам!F2488</f>
        <v>0</v>
      </c>
      <c r="E2483" s="14">
        <f>Разбивка_по_щитам!H2488</f>
        <v>0</v>
      </c>
      <c r="F2483" s="14">
        <f>Разбивка_по_щитам!I2488</f>
        <v>0</v>
      </c>
      <c r="G2483" s="14">
        <f>Разбивка_по_щитам!J2488</f>
        <v>0</v>
      </c>
      <c r="H2483" s="14">
        <f>Разбивка_по_щитам!K2488</f>
        <v>0</v>
      </c>
      <c r="I2483" s="14">
        <f>Разбивка_по_щитам!L2488</f>
        <v>0</v>
      </c>
      <c r="J2483" s="14">
        <f>Разбивка_по_щитам!M2488</f>
        <v>0</v>
      </c>
      <c r="K2483" s="14">
        <f>Разбивка_по_щитам!N2488</f>
        <v>0</v>
      </c>
      <c r="L2483" s="14"/>
      <c r="M2483" s="14">
        <f>Разбивка_по_щитам!P2488</f>
        <v>0</v>
      </c>
      <c r="N2483" s="14"/>
    </row>
    <row r="2484" spans="2:14" x14ac:dyDescent="0.2">
      <c r="B2484" s="14">
        <f>Разбивка_по_щитам!B2489</f>
        <v>0</v>
      </c>
      <c r="C2484" s="14">
        <f>Разбивка_по_щитам!C2489</f>
        <v>0</v>
      </c>
      <c r="D2484" s="14">
        <f>Разбивка_по_щитам!F2489</f>
        <v>0</v>
      </c>
      <c r="E2484" s="14">
        <f>Разбивка_по_щитам!H2489</f>
        <v>0</v>
      </c>
      <c r="F2484" s="14">
        <f>Разбивка_по_щитам!I2489</f>
        <v>0</v>
      </c>
      <c r="G2484" s="14">
        <f>Разбивка_по_щитам!J2489</f>
        <v>0</v>
      </c>
      <c r="H2484" s="14">
        <f>Разбивка_по_щитам!K2489</f>
        <v>0</v>
      </c>
      <c r="I2484" s="14">
        <f>Разбивка_по_щитам!L2489</f>
        <v>0</v>
      </c>
      <c r="J2484" s="14">
        <f>Разбивка_по_щитам!M2489</f>
        <v>0</v>
      </c>
      <c r="K2484" s="14">
        <f>Разбивка_по_щитам!N2489</f>
        <v>0</v>
      </c>
      <c r="L2484" s="14"/>
      <c r="M2484" s="14">
        <f>Разбивка_по_щитам!P2489</f>
        <v>0</v>
      </c>
      <c r="N2484" s="14"/>
    </row>
    <row r="2485" spans="2:14" x14ac:dyDescent="0.2">
      <c r="B2485" s="14">
        <f>Разбивка_по_щитам!B2490</f>
        <v>0</v>
      </c>
      <c r="C2485" s="14">
        <f>Разбивка_по_щитам!C2490</f>
        <v>0</v>
      </c>
      <c r="D2485" s="14">
        <f>Разбивка_по_щитам!F2490</f>
        <v>0</v>
      </c>
      <c r="E2485" s="14">
        <f>Разбивка_по_щитам!H2490</f>
        <v>0</v>
      </c>
      <c r="F2485" s="14">
        <f>Разбивка_по_щитам!I2490</f>
        <v>0</v>
      </c>
      <c r="G2485" s="14">
        <f>Разбивка_по_щитам!J2490</f>
        <v>0</v>
      </c>
      <c r="H2485" s="14">
        <f>Разбивка_по_щитам!K2490</f>
        <v>0</v>
      </c>
      <c r="I2485" s="14">
        <f>Разбивка_по_щитам!L2490</f>
        <v>0</v>
      </c>
      <c r="J2485" s="14">
        <f>Разбивка_по_щитам!M2490</f>
        <v>0</v>
      </c>
      <c r="K2485" s="14">
        <f>Разбивка_по_щитам!N2490</f>
        <v>0</v>
      </c>
      <c r="L2485" s="14"/>
      <c r="M2485" s="14">
        <f>Разбивка_по_щитам!P2490</f>
        <v>0</v>
      </c>
      <c r="N2485" s="14"/>
    </row>
    <row r="2486" spans="2:14" x14ac:dyDescent="0.2">
      <c r="B2486" s="14">
        <f>Разбивка_по_щитам!B2491</f>
        <v>0</v>
      </c>
      <c r="C2486" s="14">
        <f>Разбивка_по_щитам!C2491</f>
        <v>0</v>
      </c>
      <c r="D2486" s="14">
        <f>Разбивка_по_щитам!F2491</f>
        <v>0</v>
      </c>
      <c r="E2486" s="14">
        <f>Разбивка_по_щитам!H2491</f>
        <v>0</v>
      </c>
      <c r="F2486" s="14">
        <f>Разбивка_по_щитам!I2491</f>
        <v>0</v>
      </c>
      <c r="G2486" s="14">
        <f>Разбивка_по_щитам!J2491</f>
        <v>0</v>
      </c>
      <c r="H2486" s="14">
        <f>Разбивка_по_щитам!K2491</f>
        <v>0</v>
      </c>
      <c r="I2486" s="14">
        <f>Разбивка_по_щитам!L2491</f>
        <v>0</v>
      </c>
      <c r="J2486" s="14">
        <f>Разбивка_по_щитам!M2491</f>
        <v>0</v>
      </c>
      <c r="K2486" s="14">
        <f>Разбивка_по_щитам!N2491</f>
        <v>0</v>
      </c>
      <c r="L2486" s="14"/>
      <c r="M2486" s="14">
        <f>Разбивка_по_щитам!P2491</f>
        <v>0</v>
      </c>
      <c r="N2486" s="14"/>
    </row>
    <row r="2487" spans="2:14" x14ac:dyDescent="0.2">
      <c r="B2487" s="14">
        <f>Разбивка_по_щитам!B2492</f>
        <v>0</v>
      </c>
      <c r="C2487" s="14">
        <f>Разбивка_по_щитам!C2492</f>
        <v>0</v>
      </c>
      <c r="D2487" s="14">
        <f>Разбивка_по_щитам!F2492</f>
        <v>0</v>
      </c>
      <c r="E2487" s="14">
        <f>Разбивка_по_щитам!H2492</f>
        <v>0</v>
      </c>
      <c r="F2487" s="14">
        <f>Разбивка_по_щитам!I2492</f>
        <v>0</v>
      </c>
      <c r="G2487" s="14">
        <f>Разбивка_по_щитам!J2492</f>
        <v>0</v>
      </c>
      <c r="H2487" s="14">
        <f>Разбивка_по_щитам!K2492</f>
        <v>0</v>
      </c>
      <c r="I2487" s="14">
        <f>Разбивка_по_щитам!L2492</f>
        <v>0</v>
      </c>
      <c r="J2487" s="14">
        <f>Разбивка_по_щитам!M2492</f>
        <v>0</v>
      </c>
      <c r="K2487" s="14">
        <f>Разбивка_по_щитам!N2492</f>
        <v>0</v>
      </c>
      <c r="L2487" s="14"/>
      <c r="M2487" s="14">
        <f>Разбивка_по_щитам!P2492</f>
        <v>0</v>
      </c>
      <c r="N2487" s="14"/>
    </row>
    <row r="2488" spans="2:14" x14ac:dyDescent="0.2">
      <c r="B2488" s="14">
        <f>Разбивка_по_щитам!B2493</f>
        <v>0</v>
      </c>
      <c r="C2488" s="14">
        <f>Разбивка_по_щитам!C2493</f>
        <v>0</v>
      </c>
      <c r="D2488" s="14">
        <f>Разбивка_по_щитам!F2493</f>
        <v>0</v>
      </c>
      <c r="E2488" s="14">
        <f>Разбивка_по_щитам!H2493</f>
        <v>0</v>
      </c>
      <c r="F2488" s="14">
        <f>Разбивка_по_щитам!I2493</f>
        <v>0</v>
      </c>
      <c r="G2488" s="14">
        <f>Разбивка_по_щитам!J2493</f>
        <v>0</v>
      </c>
      <c r="H2488" s="14">
        <f>Разбивка_по_щитам!K2493</f>
        <v>0</v>
      </c>
      <c r="I2488" s="14">
        <f>Разбивка_по_щитам!L2493</f>
        <v>0</v>
      </c>
      <c r="J2488" s="14">
        <f>Разбивка_по_щитам!M2493</f>
        <v>0</v>
      </c>
      <c r="K2488" s="14">
        <f>Разбивка_по_щитам!N2493</f>
        <v>0</v>
      </c>
      <c r="L2488" s="14"/>
      <c r="M2488" s="14">
        <f>Разбивка_по_щитам!P2493</f>
        <v>0</v>
      </c>
      <c r="N2488" s="14"/>
    </row>
    <row r="2489" spans="2:14" x14ac:dyDescent="0.2">
      <c r="B2489" s="14">
        <f>Разбивка_по_щитам!B2494</f>
        <v>0</v>
      </c>
      <c r="C2489" s="14">
        <f>Разбивка_по_щитам!C2494</f>
        <v>0</v>
      </c>
      <c r="D2489" s="14">
        <f>Разбивка_по_щитам!F2494</f>
        <v>0</v>
      </c>
      <c r="E2489" s="14">
        <f>Разбивка_по_щитам!H2494</f>
        <v>0</v>
      </c>
      <c r="F2489" s="14">
        <f>Разбивка_по_щитам!I2494</f>
        <v>0</v>
      </c>
      <c r="G2489" s="14">
        <f>Разбивка_по_щитам!J2494</f>
        <v>0</v>
      </c>
      <c r="H2489" s="14">
        <f>Разбивка_по_щитам!K2494</f>
        <v>0</v>
      </c>
      <c r="I2489" s="14">
        <f>Разбивка_по_щитам!L2494</f>
        <v>0</v>
      </c>
      <c r="J2489" s="14">
        <f>Разбивка_по_щитам!M2494</f>
        <v>0</v>
      </c>
      <c r="K2489" s="14">
        <f>Разбивка_по_щитам!N2494</f>
        <v>0</v>
      </c>
      <c r="L2489" s="14"/>
      <c r="M2489" s="14">
        <f>Разбивка_по_щитам!P2494</f>
        <v>0</v>
      </c>
      <c r="N2489" s="14"/>
    </row>
    <row r="2490" spans="2:14" x14ac:dyDescent="0.2">
      <c r="B2490" s="14">
        <f>Разбивка_по_щитам!B2495</f>
        <v>0</v>
      </c>
      <c r="C2490" s="14">
        <f>Разбивка_по_щитам!C2495</f>
        <v>0</v>
      </c>
      <c r="D2490" s="14">
        <f>Разбивка_по_щитам!F2495</f>
        <v>0</v>
      </c>
      <c r="E2490" s="14">
        <f>Разбивка_по_щитам!H2495</f>
        <v>0</v>
      </c>
      <c r="F2490" s="14">
        <f>Разбивка_по_щитам!I2495</f>
        <v>0</v>
      </c>
      <c r="G2490" s="14">
        <f>Разбивка_по_щитам!J2495</f>
        <v>0</v>
      </c>
      <c r="H2490" s="14">
        <f>Разбивка_по_щитам!K2495</f>
        <v>0</v>
      </c>
      <c r="I2490" s="14">
        <f>Разбивка_по_щитам!L2495</f>
        <v>0</v>
      </c>
      <c r="J2490" s="14">
        <f>Разбивка_по_щитам!M2495</f>
        <v>0</v>
      </c>
      <c r="K2490" s="14">
        <f>Разбивка_по_щитам!N2495</f>
        <v>0</v>
      </c>
      <c r="L2490" s="14"/>
      <c r="M2490" s="14">
        <f>Разбивка_по_щитам!P2495</f>
        <v>0</v>
      </c>
      <c r="N2490" s="14"/>
    </row>
    <row r="2491" spans="2:14" x14ac:dyDescent="0.2">
      <c r="B2491" s="14">
        <f>Разбивка_по_щитам!B2496</f>
        <v>0</v>
      </c>
      <c r="C2491" s="14">
        <f>Разбивка_по_щитам!C2496</f>
        <v>0</v>
      </c>
      <c r="D2491" s="14">
        <f>Разбивка_по_щитам!F2496</f>
        <v>0</v>
      </c>
      <c r="E2491" s="14">
        <f>Разбивка_по_щитам!H2496</f>
        <v>0</v>
      </c>
      <c r="F2491" s="14">
        <f>Разбивка_по_щитам!I2496</f>
        <v>0</v>
      </c>
      <c r="G2491" s="14">
        <f>Разбивка_по_щитам!J2496</f>
        <v>0</v>
      </c>
      <c r="H2491" s="14">
        <f>Разбивка_по_щитам!K2496</f>
        <v>0</v>
      </c>
      <c r="I2491" s="14">
        <f>Разбивка_по_щитам!L2496</f>
        <v>0</v>
      </c>
      <c r="J2491" s="14">
        <f>Разбивка_по_щитам!M2496</f>
        <v>0</v>
      </c>
      <c r="K2491" s="14">
        <f>Разбивка_по_щитам!N2496</f>
        <v>0</v>
      </c>
      <c r="L2491" s="14"/>
      <c r="M2491" s="14">
        <f>Разбивка_по_щитам!P2496</f>
        <v>0</v>
      </c>
      <c r="N2491" s="14"/>
    </row>
    <row r="2492" spans="2:14" x14ac:dyDescent="0.2">
      <c r="B2492" s="14">
        <f>Разбивка_по_щитам!B2497</f>
        <v>0</v>
      </c>
      <c r="C2492" s="14">
        <f>Разбивка_по_щитам!C2497</f>
        <v>0</v>
      </c>
      <c r="D2492" s="14">
        <f>Разбивка_по_щитам!F2497</f>
        <v>0</v>
      </c>
      <c r="E2492" s="14">
        <f>Разбивка_по_щитам!H2497</f>
        <v>0</v>
      </c>
      <c r="F2492" s="14">
        <f>Разбивка_по_щитам!I2497</f>
        <v>0</v>
      </c>
      <c r="G2492" s="14">
        <f>Разбивка_по_щитам!J2497</f>
        <v>0</v>
      </c>
      <c r="H2492" s="14">
        <f>Разбивка_по_щитам!K2497</f>
        <v>0</v>
      </c>
      <c r="I2492" s="14">
        <f>Разбивка_по_щитам!L2497</f>
        <v>0</v>
      </c>
      <c r="J2492" s="14">
        <f>Разбивка_по_щитам!M2497</f>
        <v>0</v>
      </c>
      <c r="K2492" s="14">
        <f>Разбивка_по_щитам!N2497</f>
        <v>0</v>
      </c>
      <c r="L2492" s="14"/>
      <c r="M2492" s="14">
        <f>Разбивка_по_щитам!P2497</f>
        <v>0</v>
      </c>
      <c r="N2492" s="14"/>
    </row>
    <row r="2493" spans="2:14" x14ac:dyDescent="0.2">
      <c r="B2493" s="14">
        <f>Разбивка_по_щитам!B2498</f>
        <v>0</v>
      </c>
      <c r="C2493" s="14">
        <f>Разбивка_по_щитам!C2498</f>
        <v>0</v>
      </c>
      <c r="D2493" s="14">
        <f>Разбивка_по_щитам!F2498</f>
        <v>0</v>
      </c>
      <c r="E2493" s="14">
        <f>Разбивка_по_щитам!H2498</f>
        <v>0</v>
      </c>
      <c r="F2493" s="14">
        <f>Разбивка_по_щитам!I2498</f>
        <v>0</v>
      </c>
      <c r="G2493" s="14">
        <f>Разбивка_по_щитам!J2498</f>
        <v>0</v>
      </c>
      <c r="H2493" s="14">
        <f>Разбивка_по_щитам!K2498</f>
        <v>0</v>
      </c>
      <c r="I2493" s="14">
        <f>Разбивка_по_щитам!L2498</f>
        <v>0</v>
      </c>
      <c r="J2493" s="14">
        <f>Разбивка_по_щитам!M2498</f>
        <v>0</v>
      </c>
      <c r="K2493" s="14">
        <f>Разбивка_по_щитам!N2498</f>
        <v>0</v>
      </c>
      <c r="L2493" s="14"/>
      <c r="M2493" s="14">
        <f>Разбивка_по_щитам!P2498</f>
        <v>0</v>
      </c>
      <c r="N2493" s="14"/>
    </row>
    <row r="2494" spans="2:14" x14ac:dyDescent="0.2">
      <c r="B2494" s="14">
        <f>Разбивка_по_щитам!B2499</f>
        <v>0</v>
      </c>
      <c r="C2494" s="14">
        <f>Разбивка_по_щитам!C2499</f>
        <v>0</v>
      </c>
      <c r="D2494" s="14">
        <f>Разбивка_по_щитам!F2499</f>
        <v>0</v>
      </c>
      <c r="E2494" s="14">
        <f>Разбивка_по_щитам!H2499</f>
        <v>0</v>
      </c>
      <c r="F2494" s="14">
        <f>Разбивка_по_щитам!I2499</f>
        <v>0</v>
      </c>
      <c r="G2494" s="14">
        <f>Разбивка_по_щитам!J2499</f>
        <v>0</v>
      </c>
      <c r="H2494" s="14">
        <f>Разбивка_по_щитам!K2499</f>
        <v>0</v>
      </c>
      <c r="I2494" s="14">
        <f>Разбивка_по_щитам!L2499</f>
        <v>0</v>
      </c>
      <c r="J2494" s="14">
        <f>Разбивка_по_щитам!M2499</f>
        <v>0</v>
      </c>
      <c r="K2494" s="14">
        <f>Разбивка_по_щитам!N2499</f>
        <v>0</v>
      </c>
      <c r="L2494" s="14"/>
      <c r="M2494" s="14">
        <f>Разбивка_по_щитам!P2499</f>
        <v>0</v>
      </c>
      <c r="N2494" s="14"/>
    </row>
    <row r="2495" spans="2:14" x14ac:dyDescent="0.2">
      <c r="B2495" s="14">
        <f>Разбивка_по_щитам!B2500</f>
        <v>0</v>
      </c>
      <c r="C2495" s="14">
        <f>Разбивка_по_щитам!C2500</f>
        <v>0</v>
      </c>
      <c r="D2495" s="14">
        <f>Разбивка_по_щитам!F2500</f>
        <v>0</v>
      </c>
      <c r="E2495" s="14">
        <f>Разбивка_по_щитам!H2500</f>
        <v>0</v>
      </c>
      <c r="F2495" s="14">
        <f>Разбивка_по_щитам!I2500</f>
        <v>0</v>
      </c>
      <c r="G2495" s="14">
        <f>Разбивка_по_щитам!J2500</f>
        <v>0</v>
      </c>
      <c r="H2495" s="14">
        <f>Разбивка_по_щитам!K2500</f>
        <v>0</v>
      </c>
      <c r="I2495" s="14">
        <f>Разбивка_по_щитам!L2500</f>
        <v>0</v>
      </c>
      <c r="J2495" s="14">
        <f>Разбивка_по_щитам!M2500</f>
        <v>0</v>
      </c>
      <c r="K2495" s="14">
        <f>Разбивка_по_щитам!N2500</f>
        <v>0</v>
      </c>
      <c r="L2495" s="14"/>
      <c r="M2495" s="14">
        <f>Разбивка_по_щитам!P2500</f>
        <v>0</v>
      </c>
      <c r="N2495" s="14"/>
    </row>
    <row r="2496" spans="2:14" x14ac:dyDescent="0.2">
      <c r="B2496" s="14">
        <f>Разбивка_по_щитам!B2501</f>
        <v>0</v>
      </c>
      <c r="C2496" s="14">
        <f>Разбивка_по_щитам!C2501</f>
        <v>0</v>
      </c>
      <c r="D2496" s="14">
        <f>Разбивка_по_щитам!F2501</f>
        <v>0</v>
      </c>
      <c r="E2496" s="14">
        <f>Разбивка_по_щитам!H2501</f>
        <v>0</v>
      </c>
      <c r="F2496" s="14">
        <f>Разбивка_по_щитам!I2501</f>
        <v>0</v>
      </c>
      <c r="G2496" s="14">
        <f>Разбивка_по_щитам!J2501</f>
        <v>0</v>
      </c>
      <c r="H2496" s="14">
        <f>Разбивка_по_щитам!K2501</f>
        <v>0</v>
      </c>
      <c r="I2496" s="14">
        <f>Разбивка_по_щитам!L2501</f>
        <v>0</v>
      </c>
      <c r="J2496" s="14">
        <f>Разбивка_по_щитам!M2501</f>
        <v>0</v>
      </c>
      <c r="K2496" s="14">
        <f>Разбивка_по_щитам!N2501</f>
        <v>0</v>
      </c>
      <c r="L2496" s="14"/>
      <c r="M2496" s="14">
        <f>Разбивка_по_щитам!P2501</f>
        <v>0</v>
      </c>
      <c r="N2496" s="14"/>
    </row>
    <row r="2497" spans="2:14" x14ac:dyDescent="0.2">
      <c r="B2497" s="14">
        <f>Разбивка_по_щитам!B2502</f>
        <v>0</v>
      </c>
      <c r="C2497" s="14">
        <f>Разбивка_по_щитам!C2502</f>
        <v>0</v>
      </c>
      <c r="D2497" s="14">
        <f>Разбивка_по_щитам!F2502</f>
        <v>0</v>
      </c>
      <c r="E2497" s="14">
        <f>Разбивка_по_щитам!H2502</f>
        <v>0</v>
      </c>
      <c r="F2497" s="14">
        <f>Разбивка_по_щитам!I2502</f>
        <v>0</v>
      </c>
      <c r="G2497" s="14">
        <f>Разбивка_по_щитам!J2502</f>
        <v>0</v>
      </c>
      <c r="H2497" s="14">
        <f>Разбивка_по_щитам!K2502</f>
        <v>0</v>
      </c>
      <c r="I2497" s="14">
        <f>Разбивка_по_щитам!L2502</f>
        <v>0</v>
      </c>
      <c r="J2497" s="14">
        <f>Разбивка_по_щитам!M2502</f>
        <v>0</v>
      </c>
      <c r="K2497" s="14">
        <f>Разбивка_по_щитам!N2502</f>
        <v>0</v>
      </c>
      <c r="L2497" s="14"/>
      <c r="M2497" s="14">
        <f>Разбивка_по_щитам!P2502</f>
        <v>0</v>
      </c>
      <c r="N2497" s="14"/>
    </row>
    <row r="2498" spans="2:14" x14ac:dyDescent="0.2">
      <c r="B2498" s="14">
        <f>Разбивка_по_щитам!B2503</f>
        <v>0</v>
      </c>
      <c r="C2498" s="14">
        <f>Разбивка_по_щитам!C2503</f>
        <v>0</v>
      </c>
      <c r="D2498" s="14">
        <f>Разбивка_по_щитам!F2503</f>
        <v>0</v>
      </c>
      <c r="E2498" s="14">
        <f>Разбивка_по_щитам!H2503</f>
        <v>0</v>
      </c>
      <c r="F2498" s="14">
        <f>Разбивка_по_щитам!I2503</f>
        <v>0</v>
      </c>
      <c r="G2498" s="14">
        <f>Разбивка_по_щитам!J2503</f>
        <v>0</v>
      </c>
      <c r="H2498" s="14">
        <f>Разбивка_по_щитам!K2503</f>
        <v>0</v>
      </c>
      <c r="I2498" s="14">
        <f>Разбивка_по_щитам!L2503</f>
        <v>0</v>
      </c>
      <c r="J2498" s="14">
        <f>Разбивка_по_щитам!M2503</f>
        <v>0</v>
      </c>
      <c r="K2498" s="14">
        <f>Разбивка_по_щитам!N2503</f>
        <v>0</v>
      </c>
      <c r="L2498" s="14"/>
      <c r="M2498" s="14">
        <f>Разбивка_по_щитам!P2503</f>
        <v>0</v>
      </c>
      <c r="N2498" s="14"/>
    </row>
    <row r="2499" spans="2:14" x14ac:dyDescent="0.2">
      <c r="B2499" s="14">
        <f>Разбивка_по_щитам!B2504</f>
        <v>0</v>
      </c>
      <c r="C2499" s="14">
        <f>Разбивка_по_щитам!C2504</f>
        <v>0</v>
      </c>
      <c r="D2499" s="14">
        <f>Разбивка_по_щитам!F2504</f>
        <v>0</v>
      </c>
      <c r="E2499" s="14">
        <f>Разбивка_по_щитам!H2504</f>
        <v>0</v>
      </c>
      <c r="F2499" s="14">
        <f>Разбивка_по_щитам!I2504</f>
        <v>0</v>
      </c>
      <c r="G2499" s="14">
        <f>Разбивка_по_щитам!J2504</f>
        <v>0</v>
      </c>
      <c r="H2499" s="14">
        <f>Разбивка_по_щитам!K2504</f>
        <v>0</v>
      </c>
      <c r="I2499" s="14">
        <f>Разбивка_по_щитам!L2504</f>
        <v>0</v>
      </c>
      <c r="J2499" s="14">
        <f>Разбивка_по_щитам!M2504</f>
        <v>0</v>
      </c>
      <c r="K2499" s="14">
        <f>Разбивка_по_щитам!N2504</f>
        <v>0</v>
      </c>
      <c r="L2499" s="14"/>
      <c r="M2499" s="14">
        <f>Разбивка_по_щитам!P2504</f>
        <v>0</v>
      </c>
      <c r="N2499" s="14"/>
    </row>
    <row r="2500" spans="2:14" x14ac:dyDescent="0.2">
      <c r="B2500" s="14">
        <f>Разбивка_по_щитам!B2505</f>
        <v>0</v>
      </c>
      <c r="C2500" s="14">
        <f>Разбивка_по_щитам!C2505</f>
        <v>0</v>
      </c>
      <c r="D2500" s="14">
        <f>Разбивка_по_щитам!F2505</f>
        <v>0</v>
      </c>
      <c r="E2500" s="14">
        <f>Разбивка_по_щитам!H2505</f>
        <v>0</v>
      </c>
      <c r="F2500" s="14">
        <f>Разбивка_по_щитам!I2505</f>
        <v>0</v>
      </c>
      <c r="G2500" s="14">
        <f>Разбивка_по_щитам!J2505</f>
        <v>0</v>
      </c>
      <c r="H2500" s="14">
        <f>Разбивка_по_щитам!K2505</f>
        <v>0</v>
      </c>
      <c r="I2500" s="14">
        <f>Разбивка_по_щитам!L2505</f>
        <v>0</v>
      </c>
      <c r="J2500" s="14">
        <f>Разбивка_по_щитам!M2505</f>
        <v>0</v>
      </c>
      <c r="K2500" s="14">
        <f>Разбивка_по_щитам!N2505</f>
        <v>0</v>
      </c>
      <c r="L2500" s="14"/>
      <c r="M2500" s="14">
        <f>Разбивка_по_щитам!P2505</f>
        <v>0</v>
      </c>
      <c r="N2500" s="14"/>
    </row>
    <row r="2501" spans="2:14" x14ac:dyDescent="0.2">
      <c r="B2501" s="14">
        <f>Разбивка_по_щитам!B2506</f>
        <v>0</v>
      </c>
      <c r="C2501" s="14">
        <f>Разбивка_по_щитам!C2506</f>
        <v>0</v>
      </c>
      <c r="D2501" s="14">
        <f>Разбивка_по_щитам!F2506</f>
        <v>0</v>
      </c>
      <c r="E2501" s="14">
        <f>Разбивка_по_щитам!H2506</f>
        <v>0</v>
      </c>
      <c r="F2501" s="14">
        <f>Разбивка_по_щитам!I2506</f>
        <v>0</v>
      </c>
      <c r="G2501" s="14">
        <f>Разбивка_по_щитам!J2506</f>
        <v>0</v>
      </c>
      <c r="H2501" s="14">
        <f>Разбивка_по_щитам!K2506</f>
        <v>0</v>
      </c>
      <c r="I2501" s="14">
        <f>Разбивка_по_щитам!L2506</f>
        <v>0</v>
      </c>
      <c r="J2501" s="14">
        <f>Разбивка_по_щитам!M2506</f>
        <v>0</v>
      </c>
      <c r="K2501" s="14">
        <f>Разбивка_по_щитам!N2506</f>
        <v>0</v>
      </c>
      <c r="L2501" s="14"/>
      <c r="M2501" s="14">
        <f>Разбивка_по_щитам!P2506</f>
        <v>0</v>
      </c>
      <c r="N2501" s="14"/>
    </row>
    <row r="2502" spans="2:14" x14ac:dyDescent="0.2">
      <c r="B2502" s="14">
        <f>Разбивка_по_щитам!B2507</f>
        <v>0</v>
      </c>
      <c r="C2502" s="14">
        <f>Разбивка_по_щитам!C2507</f>
        <v>0</v>
      </c>
      <c r="D2502" s="14">
        <f>Разбивка_по_щитам!F2507</f>
        <v>0</v>
      </c>
      <c r="E2502" s="14">
        <f>Разбивка_по_щитам!H2507</f>
        <v>0</v>
      </c>
      <c r="F2502" s="14">
        <f>Разбивка_по_щитам!I2507</f>
        <v>0</v>
      </c>
      <c r="G2502" s="14">
        <f>Разбивка_по_щитам!J2507</f>
        <v>0</v>
      </c>
      <c r="H2502" s="14">
        <f>Разбивка_по_щитам!K2507</f>
        <v>0</v>
      </c>
      <c r="I2502" s="14">
        <f>Разбивка_по_щитам!L2507</f>
        <v>0</v>
      </c>
      <c r="J2502" s="14">
        <f>Разбивка_по_щитам!M2507</f>
        <v>0</v>
      </c>
      <c r="K2502" s="14">
        <f>Разбивка_по_щитам!N2507</f>
        <v>0</v>
      </c>
      <c r="L2502" s="14"/>
      <c r="M2502" s="14">
        <f>Разбивка_по_щитам!P2507</f>
        <v>0</v>
      </c>
      <c r="N2502" s="14"/>
    </row>
    <row r="2503" spans="2:14" x14ac:dyDescent="0.2">
      <c r="B2503" s="14">
        <f>Разбивка_по_щитам!B2508</f>
        <v>0</v>
      </c>
      <c r="C2503" s="14">
        <f>Разбивка_по_щитам!C2508</f>
        <v>0</v>
      </c>
      <c r="D2503" s="14">
        <f>Разбивка_по_щитам!F2508</f>
        <v>0</v>
      </c>
      <c r="E2503" s="14">
        <f>Разбивка_по_щитам!H2508</f>
        <v>0</v>
      </c>
      <c r="F2503" s="14">
        <f>Разбивка_по_щитам!I2508</f>
        <v>0</v>
      </c>
      <c r="G2503" s="14">
        <f>Разбивка_по_щитам!J2508</f>
        <v>0</v>
      </c>
      <c r="H2503" s="14">
        <f>Разбивка_по_щитам!K2508</f>
        <v>0</v>
      </c>
      <c r="I2503" s="14">
        <f>Разбивка_по_щитам!L2508</f>
        <v>0</v>
      </c>
      <c r="J2503" s="14">
        <f>Разбивка_по_щитам!M2508</f>
        <v>0</v>
      </c>
      <c r="K2503" s="14">
        <f>Разбивка_по_щитам!N2508</f>
        <v>0</v>
      </c>
      <c r="L2503" s="14"/>
      <c r="M2503" s="14">
        <f>Разбивка_по_щитам!P2508</f>
        <v>0</v>
      </c>
      <c r="N2503" s="14"/>
    </row>
    <row r="2504" spans="2:14" x14ac:dyDescent="0.2">
      <c r="B2504" s="14">
        <f>Разбивка_по_щитам!B2509</f>
        <v>0</v>
      </c>
      <c r="C2504" s="14">
        <f>Разбивка_по_щитам!C2509</f>
        <v>0</v>
      </c>
      <c r="D2504" s="14">
        <f>Разбивка_по_щитам!F2509</f>
        <v>0</v>
      </c>
      <c r="E2504" s="14">
        <f>Разбивка_по_щитам!H2509</f>
        <v>0</v>
      </c>
      <c r="F2504" s="14">
        <f>Разбивка_по_щитам!I2509</f>
        <v>0</v>
      </c>
      <c r="G2504" s="14">
        <f>Разбивка_по_щитам!J2509</f>
        <v>0</v>
      </c>
      <c r="H2504" s="14">
        <f>Разбивка_по_щитам!K2509</f>
        <v>0</v>
      </c>
      <c r="I2504" s="14">
        <f>Разбивка_по_щитам!L2509</f>
        <v>0</v>
      </c>
      <c r="J2504" s="14">
        <f>Разбивка_по_щитам!M2509</f>
        <v>0</v>
      </c>
      <c r="K2504" s="14">
        <f>Разбивка_по_щитам!N2509</f>
        <v>0</v>
      </c>
      <c r="L2504" s="14"/>
      <c r="M2504" s="14">
        <f>Разбивка_по_щитам!P2509</f>
        <v>0</v>
      </c>
      <c r="N2504" s="14"/>
    </row>
    <row r="2505" spans="2:14" x14ac:dyDescent="0.2">
      <c r="B2505" s="14">
        <f>Разбивка_по_щитам!B2510</f>
        <v>0</v>
      </c>
      <c r="C2505" s="14">
        <f>Разбивка_по_щитам!C2510</f>
        <v>0</v>
      </c>
      <c r="D2505" s="14">
        <f>Разбивка_по_щитам!F2510</f>
        <v>0</v>
      </c>
      <c r="E2505" s="14">
        <f>Разбивка_по_щитам!H2510</f>
        <v>0</v>
      </c>
      <c r="F2505" s="14">
        <f>Разбивка_по_щитам!I2510</f>
        <v>0</v>
      </c>
      <c r="G2505" s="14">
        <f>Разбивка_по_щитам!J2510</f>
        <v>0</v>
      </c>
      <c r="H2505" s="14">
        <f>Разбивка_по_щитам!K2510</f>
        <v>0</v>
      </c>
      <c r="I2505" s="14">
        <f>Разбивка_по_щитам!L2510</f>
        <v>0</v>
      </c>
      <c r="J2505" s="14">
        <f>Разбивка_по_щитам!M2510</f>
        <v>0</v>
      </c>
      <c r="K2505" s="14">
        <f>Разбивка_по_щитам!N2510</f>
        <v>0</v>
      </c>
      <c r="L2505" s="14"/>
      <c r="M2505" s="14">
        <f>Разбивка_по_щитам!P2510</f>
        <v>0</v>
      </c>
      <c r="N2505" s="14"/>
    </row>
    <row r="2506" spans="2:14" x14ac:dyDescent="0.2">
      <c r="B2506" s="14">
        <f>Разбивка_по_щитам!B2511</f>
        <v>0</v>
      </c>
      <c r="C2506" s="14">
        <f>Разбивка_по_щитам!C2511</f>
        <v>0</v>
      </c>
      <c r="D2506" s="14">
        <f>Разбивка_по_щитам!F2511</f>
        <v>0</v>
      </c>
      <c r="E2506" s="14">
        <f>Разбивка_по_щитам!H2511</f>
        <v>0</v>
      </c>
      <c r="F2506" s="14">
        <f>Разбивка_по_щитам!I2511</f>
        <v>0</v>
      </c>
      <c r="G2506" s="14">
        <f>Разбивка_по_щитам!J2511</f>
        <v>0</v>
      </c>
      <c r="H2506" s="14">
        <f>Разбивка_по_щитам!K2511</f>
        <v>0</v>
      </c>
      <c r="I2506" s="14">
        <f>Разбивка_по_щитам!L2511</f>
        <v>0</v>
      </c>
      <c r="J2506" s="14">
        <f>Разбивка_по_щитам!M2511</f>
        <v>0</v>
      </c>
      <c r="K2506" s="14">
        <f>Разбивка_по_щитам!N2511</f>
        <v>0</v>
      </c>
      <c r="L2506" s="14"/>
      <c r="M2506" s="14">
        <f>Разбивка_по_щитам!P2511</f>
        <v>0</v>
      </c>
      <c r="N2506" s="14"/>
    </row>
    <row r="2507" spans="2:14" x14ac:dyDescent="0.2">
      <c r="B2507" s="14">
        <f>Разбивка_по_щитам!B2512</f>
        <v>0</v>
      </c>
      <c r="C2507" s="14">
        <f>Разбивка_по_щитам!C2512</f>
        <v>0</v>
      </c>
      <c r="D2507" s="14">
        <f>Разбивка_по_щитам!F2512</f>
        <v>0</v>
      </c>
      <c r="E2507" s="14">
        <f>Разбивка_по_щитам!H2512</f>
        <v>0</v>
      </c>
      <c r="F2507" s="14">
        <f>Разбивка_по_щитам!I2512</f>
        <v>0</v>
      </c>
      <c r="G2507" s="14">
        <f>Разбивка_по_щитам!J2512</f>
        <v>0</v>
      </c>
      <c r="H2507" s="14">
        <f>Разбивка_по_щитам!K2512</f>
        <v>0</v>
      </c>
      <c r="I2507" s="14">
        <f>Разбивка_по_щитам!L2512</f>
        <v>0</v>
      </c>
      <c r="J2507" s="14">
        <f>Разбивка_по_щитам!M2512</f>
        <v>0</v>
      </c>
      <c r="K2507" s="14">
        <f>Разбивка_по_щитам!N2512</f>
        <v>0</v>
      </c>
      <c r="L2507" s="14"/>
      <c r="M2507" s="14">
        <f>Разбивка_по_щитам!P2512</f>
        <v>0</v>
      </c>
      <c r="N2507" s="14"/>
    </row>
    <row r="2508" spans="2:14" x14ac:dyDescent="0.2">
      <c r="B2508" s="14">
        <f>Разбивка_по_щитам!B2513</f>
        <v>0</v>
      </c>
      <c r="C2508" s="14">
        <f>Разбивка_по_щитам!C2513</f>
        <v>0</v>
      </c>
      <c r="D2508" s="14">
        <f>Разбивка_по_щитам!F2513</f>
        <v>0</v>
      </c>
      <c r="E2508" s="14">
        <f>Разбивка_по_щитам!H2513</f>
        <v>0</v>
      </c>
      <c r="F2508" s="14">
        <f>Разбивка_по_щитам!I2513</f>
        <v>0</v>
      </c>
      <c r="G2508" s="14">
        <f>Разбивка_по_щитам!J2513</f>
        <v>0</v>
      </c>
      <c r="H2508" s="14">
        <f>Разбивка_по_щитам!K2513</f>
        <v>0</v>
      </c>
      <c r="I2508" s="14">
        <f>Разбивка_по_щитам!L2513</f>
        <v>0</v>
      </c>
      <c r="J2508" s="14">
        <f>Разбивка_по_щитам!M2513</f>
        <v>0</v>
      </c>
      <c r="K2508" s="14">
        <f>Разбивка_по_щитам!N2513</f>
        <v>0</v>
      </c>
      <c r="L2508" s="14"/>
      <c r="M2508" s="14">
        <f>Разбивка_по_щитам!P2513</f>
        <v>0</v>
      </c>
      <c r="N2508" s="14"/>
    </row>
    <row r="2509" spans="2:14" x14ac:dyDescent="0.2">
      <c r="B2509" s="14">
        <f>Разбивка_по_щитам!B2514</f>
        <v>0</v>
      </c>
      <c r="C2509" s="14">
        <f>Разбивка_по_щитам!C2514</f>
        <v>0</v>
      </c>
      <c r="D2509" s="14">
        <f>Разбивка_по_щитам!F2514</f>
        <v>0</v>
      </c>
      <c r="E2509" s="14">
        <f>Разбивка_по_щитам!H2514</f>
        <v>0</v>
      </c>
      <c r="F2509" s="14">
        <f>Разбивка_по_щитам!I2514</f>
        <v>0</v>
      </c>
      <c r="G2509" s="14">
        <f>Разбивка_по_щитам!J2514</f>
        <v>0</v>
      </c>
      <c r="H2509" s="14">
        <f>Разбивка_по_щитам!K2514</f>
        <v>0</v>
      </c>
      <c r="I2509" s="14">
        <f>Разбивка_по_щитам!L2514</f>
        <v>0</v>
      </c>
      <c r="J2509" s="14">
        <f>Разбивка_по_щитам!M2514</f>
        <v>0</v>
      </c>
      <c r="K2509" s="14">
        <f>Разбивка_по_щитам!N2514</f>
        <v>0</v>
      </c>
      <c r="L2509" s="14"/>
      <c r="M2509" s="14">
        <f>Разбивка_по_щитам!P2514</f>
        <v>0</v>
      </c>
      <c r="N2509" s="14"/>
    </row>
    <row r="2510" spans="2:14" x14ac:dyDescent="0.2">
      <c r="B2510" s="14">
        <f>Разбивка_по_щитам!B2515</f>
        <v>0</v>
      </c>
      <c r="C2510" s="14">
        <f>Разбивка_по_щитам!C2515</f>
        <v>0</v>
      </c>
      <c r="D2510" s="14">
        <f>Разбивка_по_щитам!F2515</f>
        <v>0</v>
      </c>
      <c r="E2510" s="14">
        <f>Разбивка_по_щитам!H2515</f>
        <v>0</v>
      </c>
      <c r="F2510" s="14">
        <f>Разбивка_по_щитам!I2515</f>
        <v>0</v>
      </c>
      <c r="G2510" s="14">
        <f>Разбивка_по_щитам!J2515</f>
        <v>0</v>
      </c>
      <c r="H2510" s="14">
        <f>Разбивка_по_щитам!K2515</f>
        <v>0</v>
      </c>
      <c r="I2510" s="14">
        <f>Разбивка_по_щитам!L2515</f>
        <v>0</v>
      </c>
      <c r="J2510" s="14">
        <f>Разбивка_по_щитам!M2515</f>
        <v>0</v>
      </c>
      <c r="K2510" s="14">
        <f>Разбивка_по_щитам!N2515</f>
        <v>0</v>
      </c>
      <c r="L2510" s="14"/>
      <c r="M2510" s="14">
        <f>Разбивка_по_щитам!P2515</f>
        <v>0</v>
      </c>
      <c r="N2510" s="14"/>
    </row>
    <row r="2511" spans="2:14" x14ac:dyDescent="0.2">
      <c r="B2511" s="14">
        <f>Разбивка_по_щитам!B2516</f>
        <v>0</v>
      </c>
      <c r="C2511" s="14">
        <f>Разбивка_по_щитам!C2516</f>
        <v>0</v>
      </c>
      <c r="D2511" s="14">
        <f>Разбивка_по_щитам!F2516</f>
        <v>0</v>
      </c>
      <c r="E2511" s="14">
        <f>Разбивка_по_щитам!H2516</f>
        <v>0</v>
      </c>
      <c r="F2511" s="14">
        <f>Разбивка_по_щитам!I2516</f>
        <v>0</v>
      </c>
      <c r="G2511" s="14">
        <f>Разбивка_по_щитам!J2516</f>
        <v>0</v>
      </c>
      <c r="H2511" s="14">
        <f>Разбивка_по_щитам!K2516</f>
        <v>0</v>
      </c>
      <c r="I2511" s="14">
        <f>Разбивка_по_щитам!L2516</f>
        <v>0</v>
      </c>
      <c r="J2511" s="14">
        <f>Разбивка_по_щитам!M2516</f>
        <v>0</v>
      </c>
      <c r="K2511" s="14">
        <f>Разбивка_по_щитам!N2516</f>
        <v>0</v>
      </c>
      <c r="L2511" s="14"/>
      <c r="M2511" s="14">
        <f>Разбивка_по_щитам!P2516</f>
        <v>0</v>
      </c>
      <c r="N2511" s="14"/>
    </row>
    <row r="2512" spans="2:14" x14ac:dyDescent="0.2">
      <c r="B2512" s="14">
        <f>Разбивка_по_щитам!B2517</f>
        <v>0</v>
      </c>
      <c r="C2512" s="14">
        <f>Разбивка_по_щитам!C2517</f>
        <v>0</v>
      </c>
      <c r="D2512" s="14">
        <f>Разбивка_по_щитам!F2517</f>
        <v>0</v>
      </c>
      <c r="E2512" s="14">
        <f>Разбивка_по_щитам!H2517</f>
        <v>0</v>
      </c>
      <c r="F2512" s="14">
        <f>Разбивка_по_щитам!I2517</f>
        <v>0</v>
      </c>
      <c r="G2512" s="14">
        <f>Разбивка_по_щитам!J2517</f>
        <v>0</v>
      </c>
      <c r="H2512" s="14">
        <f>Разбивка_по_щитам!K2517</f>
        <v>0</v>
      </c>
      <c r="I2512" s="14">
        <f>Разбивка_по_щитам!L2517</f>
        <v>0</v>
      </c>
      <c r="J2512" s="14">
        <f>Разбивка_по_щитам!M2517</f>
        <v>0</v>
      </c>
      <c r="K2512" s="14">
        <f>Разбивка_по_щитам!N2517</f>
        <v>0</v>
      </c>
      <c r="L2512" s="14"/>
      <c r="M2512" s="14">
        <f>Разбивка_по_щитам!P2517</f>
        <v>0</v>
      </c>
      <c r="N2512" s="14"/>
    </row>
    <row r="2513" spans="2:14" x14ac:dyDescent="0.2">
      <c r="B2513" s="14">
        <f>Разбивка_по_щитам!B2518</f>
        <v>0</v>
      </c>
      <c r="C2513" s="14">
        <f>Разбивка_по_щитам!C2518</f>
        <v>0</v>
      </c>
      <c r="D2513" s="14">
        <f>Разбивка_по_щитам!F2518</f>
        <v>0</v>
      </c>
      <c r="E2513" s="14">
        <f>Разбивка_по_щитам!H2518</f>
        <v>0</v>
      </c>
      <c r="F2513" s="14">
        <f>Разбивка_по_щитам!I2518</f>
        <v>0</v>
      </c>
      <c r="G2513" s="14">
        <f>Разбивка_по_щитам!J2518</f>
        <v>0</v>
      </c>
      <c r="H2513" s="14">
        <f>Разбивка_по_щитам!K2518</f>
        <v>0</v>
      </c>
      <c r="I2513" s="14">
        <f>Разбивка_по_щитам!L2518</f>
        <v>0</v>
      </c>
      <c r="J2513" s="14">
        <f>Разбивка_по_щитам!M2518</f>
        <v>0</v>
      </c>
      <c r="K2513" s="14">
        <f>Разбивка_по_щитам!N2518</f>
        <v>0</v>
      </c>
      <c r="L2513" s="14"/>
      <c r="M2513" s="14">
        <f>Разбивка_по_щитам!P2518</f>
        <v>0</v>
      </c>
      <c r="N2513" s="14"/>
    </row>
    <row r="2514" spans="2:14" x14ac:dyDescent="0.2">
      <c r="B2514" s="14">
        <f>Разбивка_по_щитам!B2519</f>
        <v>0</v>
      </c>
      <c r="C2514" s="14">
        <f>Разбивка_по_щитам!C2519</f>
        <v>0</v>
      </c>
      <c r="D2514" s="14">
        <f>Разбивка_по_щитам!F2519</f>
        <v>0</v>
      </c>
      <c r="E2514" s="14">
        <f>Разбивка_по_щитам!H2519</f>
        <v>0</v>
      </c>
      <c r="F2514" s="14">
        <f>Разбивка_по_щитам!I2519</f>
        <v>0</v>
      </c>
      <c r="G2514" s="14">
        <f>Разбивка_по_щитам!J2519</f>
        <v>0</v>
      </c>
      <c r="H2514" s="14">
        <f>Разбивка_по_щитам!K2519</f>
        <v>0</v>
      </c>
      <c r="I2514" s="14">
        <f>Разбивка_по_щитам!L2519</f>
        <v>0</v>
      </c>
      <c r="J2514" s="14">
        <f>Разбивка_по_щитам!M2519</f>
        <v>0</v>
      </c>
      <c r="K2514" s="14">
        <f>Разбивка_по_щитам!N2519</f>
        <v>0</v>
      </c>
      <c r="L2514" s="14"/>
      <c r="M2514" s="14">
        <f>Разбивка_по_щитам!P2519</f>
        <v>0</v>
      </c>
      <c r="N2514" s="14"/>
    </row>
    <row r="2515" spans="2:14" x14ac:dyDescent="0.2">
      <c r="B2515" s="14">
        <f>Разбивка_по_щитам!B2520</f>
        <v>0</v>
      </c>
      <c r="C2515" s="14">
        <f>Разбивка_по_щитам!C2520</f>
        <v>0</v>
      </c>
      <c r="D2515" s="14">
        <f>Разбивка_по_щитам!F2520</f>
        <v>0</v>
      </c>
      <c r="E2515" s="14">
        <f>Разбивка_по_щитам!H2520</f>
        <v>0</v>
      </c>
      <c r="F2515" s="14">
        <f>Разбивка_по_щитам!I2520</f>
        <v>0</v>
      </c>
      <c r="G2515" s="14">
        <f>Разбивка_по_щитам!J2520</f>
        <v>0</v>
      </c>
      <c r="H2515" s="14">
        <f>Разбивка_по_щитам!K2520</f>
        <v>0</v>
      </c>
      <c r="I2515" s="14">
        <f>Разбивка_по_щитам!L2520</f>
        <v>0</v>
      </c>
      <c r="J2515" s="14">
        <f>Разбивка_по_щитам!M2520</f>
        <v>0</v>
      </c>
      <c r="K2515" s="14">
        <f>Разбивка_по_щитам!N2520</f>
        <v>0</v>
      </c>
      <c r="L2515" s="14"/>
      <c r="M2515" s="14">
        <f>Разбивка_по_щитам!P2520</f>
        <v>0</v>
      </c>
      <c r="N2515" s="14"/>
    </row>
    <row r="2516" spans="2:14" x14ac:dyDescent="0.2">
      <c r="B2516" s="14">
        <f>Разбивка_по_щитам!B2521</f>
        <v>0</v>
      </c>
      <c r="C2516" s="14">
        <f>Разбивка_по_щитам!C2521</f>
        <v>0</v>
      </c>
      <c r="D2516" s="14">
        <f>Разбивка_по_щитам!F2521</f>
        <v>0</v>
      </c>
      <c r="E2516" s="14">
        <f>Разбивка_по_щитам!H2521</f>
        <v>0</v>
      </c>
      <c r="F2516" s="14">
        <f>Разбивка_по_щитам!I2521</f>
        <v>0</v>
      </c>
      <c r="G2516" s="14">
        <f>Разбивка_по_щитам!J2521</f>
        <v>0</v>
      </c>
      <c r="H2516" s="14">
        <f>Разбивка_по_щитам!K2521</f>
        <v>0</v>
      </c>
      <c r="I2516" s="14">
        <f>Разбивка_по_щитам!L2521</f>
        <v>0</v>
      </c>
      <c r="J2516" s="14">
        <f>Разбивка_по_щитам!M2521</f>
        <v>0</v>
      </c>
      <c r="K2516" s="14">
        <f>Разбивка_по_щитам!N2521</f>
        <v>0</v>
      </c>
      <c r="L2516" s="14"/>
      <c r="M2516" s="14">
        <f>Разбивка_по_щитам!P2521</f>
        <v>0</v>
      </c>
      <c r="N2516" s="14"/>
    </row>
    <row r="2517" spans="2:14" x14ac:dyDescent="0.2">
      <c r="B2517" s="14">
        <f>Разбивка_по_щитам!B2522</f>
        <v>0</v>
      </c>
      <c r="C2517" s="14">
        <f>Разбивка_по_щитам!C2522</f>
        <v>0</v>
      </c>
      <c r="D2517" s="14">
        <f>Разбивка_по_щитам!F2522</f>
        <v>0</v>
      </c>
      <c r="E2517" s="14">
        <f>Разбивка_по_щитам!H2522</f>
        <v>0</v>
      </c>
      <c r="F2517" s="14">
        <f>Разбивка_по_щитам!I2522</f>
        <v>0</v>
      </c>
      <c r="G2517" s="14">
        <f>Разбивка_по_щитам!J2522</f>
        <v>0</v>
      </c>
      <c r="H2517" s="14">
        <f>Разбивка_по_щитам!K2522</f>
        <v>0</v>
      </c>
      <c r="I2517" s="14">
        <f>Разбивка_по_щитам!L2522</f>
        <v>0</v>
      </c>
      <c r="J2517" s="14">
        <f>Разбивка_по_щитам!M2522</f>
        <v>0</v>
      </c>
      <c r="K2517" s="14">
        <f>Разбивка_по_щитам!N2522</f>
        <v>0</v>
      </c>
      <c r="L2517" s="14"/>
      <c r="M2517" s="14">
        <f>Разбивка_по_щитам!P2522</f>
        <v>0</v>
      </c>
      <c r="N2517" s="14"/>
    </row>
    <row r="2518" spans="2:14" x14ac:dyDescent="0.2">
      <c r="B2518" s="14">
        <f>Разбивка_по_щитам!B2523</f>
        <v>0</v>
      </c>
      <c r="C2518" s="14">
        <f>Разбивка_по_щитам!C2523</f>
        <v>0</v>
      </c>
      <c r="D2518" s="14">
        <f>Разбивка_по_щитам!F2523</f>
        <v>0</v>
      </c>
      <c r="E2518" s="14">
        <f>Разбивка_по_щитам!H2523</f>
        <v>0</v>
      </c>
      <c r="F2518" s="14">
        <f>Разбивка_по_щитам!I2523</f>
        <v>0</v>
      </c>
      <c r="G2518" s="14">
        <f>Разбивка_по_щитам!J2523</f>
        <v>0</v>
      </c>
      <c r="H2518" s="14">
        <f>Разбивка_по_щитам!K2523</f>
        <v>0</v>
      </c>
      <c r="I2518" s="14">
        <f>Разбивка_по_щитам!L2523</f>
        <v>0</v>
      </c>
      <c r="J2518" s="14">
        <f>Разбивка_по_щитам!M2523</f>
        <v>0</v>
      </c>
      <c r="K2518" s="14">
        <f>Разбивка_по_щитам!N2523</f>
        <v>0</v>
      </c>
      <c r="L2518" s="14"/>
      <c r="M2518" s="14">
        <f>Разбивка_по_щитам!P2523</f>
        <v>0</v>
      </c>
      <c r="N2518" s="14"/>
    </row>
    <row r="2519" spans="2:14" x14ac:dyDescent="0.2">
      <c r="B2519" s="14">
        <f>Разбивка_по_щитам!B2524</f>
        <v>0</v>
      </c>
      <c r="C2519" s="14">
        <f>Разбивка_по_щитам!C2524</f>
        <v>0</v>
      </c>
      <c r="D2519" s="14">
        <f>Разбивка_по_щитам!F2524</f>
        <v>0</v>
      </c>
      <c r="E2519" s="14">
        <f>Разбивка_по_щитам!H2524</f>
        <v>0</v>
      </c>
      <c r="F2519" s="14">
        <f>Разбивка_по_щитам!I2524</f>
        <v>0</v>
      </c>
      <c r="G2519" s="14">
        <f>Разбивка_по_щитам!J2524</f>
        <v>0</v>
      </c>
      <c r="H2519" s="14">
        <f>Разбивка_по_щитам!K2524</f>
        <v>0</v>
      </c>
      <c r="I2519" s="14">
        <f>Разбивка_по_щитам!L2524</f>
        <v>0</v>
      </c>
      <c r="J2519" s="14">
        <f>Разбивка_по_щитам!M2524</f>
        <v>0</v>
      </c>
      <c r="K2519" s="14">
        <f>Разбивка_по_щитам!N2524</f>
        <v>0</v>
      </c>
      <c r="L2519" s="14"/>
      <c r="M2519" s="14">
        <f>Разбивка_по_щитам!P2524</f>
        <v>0</v>
      </c>
      <c r="N2519" s="14"/>
    </row>
    <row r="2520" spans="2:14" x14ac:dyDescent="0.2">
      <c r="B2520" s="14">
        <f>Разбивка_по_щитам!B2525</f>
        <v>0</v>
      </c>
      <c r="C2520" s="14">
        <f>Разбивка_по_щитам!C2525</f>
        <v>0</v>
      </c>
      <c r="D2520" s="14">
        <f>Разбивка_по_щитам!F2525</f>
        <v>0</v>
      </c>
      <c r="E2520" s="14">
        <f>Разбивка_по_щитам!H2525</f>
        <v>0</v>
      </c>
      <c r="F2520" s="14">
        <f>Разбивка_по_щитам!I2525</f>
        <v>0</v>
      </c>
      <c r="G2520" s="14">
        <f>Разбивка_по_щитам!J2525</f>
        <v>0</v>
      </c>
      <c r="H2520" s="14">
        <f>Разбивка_по_щитам!K2525</f>
        <v>0</v>
      </c>
      <c r="I2520" s="14">
        <f>Разбивка_по_щитам!L2525</f>
        <v>0</v>
      </c>
      <c r="J2520" s="14">
        <f>Разбивка_по_щитам!M2525</f>
        <v>0</v>
      </c>
      <c r="K2520" s="14">
        <f>Разбивка_по_щитам!N2525</f>
        <v>0</v>
      </c>
      <c r="L2520" s="14"/>
      <c r="M2520" s="14">
        <f>Разбивка_по_щитам!P2525</f>
        <v>0</v>
      </c>
      <c r="N2520" s="14"/>
    </row>
    <row r="2521" spans="2:14" x14ac:dyDescent="0.2">
      <c r="B2521" s="14">
        <f>Разбивка_по_щитам!B2526</f>
        <v>0</v>
      </c>
      <c r="C2521" s="14">
        <f>Разбивка_по_щитам!C2526</f>
        <v>0</v>
      </c>
      <c r="D2521" s="14">
        <f>Разбивка_по_щитам!F2526</f>
        <v>0</v>
      </c>
      <c r="E2521" s="14">
        <f>Разбивка_по_щитам!H2526</f>
        <v>0</v>
      </c>
      <c r="F2521" s="14">
        <f>Разбивка_по_щитам!I2526</f>
        <v>0</v>
      </c>
      <c r="G2521" s="14">
        <f>Разбивка_по_щитам!J2526</f>
        <v>0</v>
      </c>
      <c r="H2521" s="14">
        <f>Разбивка_по_щитам!K2526</f>
        <v>0</v>
      </c>
      <c r="I2521" s="14">
        <f>Разбивка_по_щитам!L2526</f>
        <v>0</v>
      </c>
      <c r="J2521" s="14">
        <f>Разбивка_по_щитам!M2526</f>
        <v>0</v>
      </c>
      <c r="K2521" s="14">
        <f>Разбивка_по_щитам!N2526</f>
        <v>0</v>
      </c>
      <c r="L2521" s="14"/>
      <c r="M2521" s="14">
        <f>Разбивка_по_щитам!P2526</f>
        <v>0</v>
      </c>
      <c r="N2521" s="14"/>
    </row>
    <row r="2522" spans="2:14" x14ac:dyDescent="0.2">
      <c r="B2522" s="14">
        <f>Разбивка_по_щитам!B2527</f>
        <v>0</v>
      </c>
      <c r="C2522" s="14">
        <f>Разбивка_по_щитам!C2527</f>
        <v>0</v>
      </c>
      <c r="D2522" s="14">
        <f>Разбивка_по_щитам!F2527</f>
        <v>0</v>
      </c>
      <c r="E2522" s="14">
        <f>Разбивка_по_щитам!H2527</f>
        <v>0</v>
      </c>
      <c r="F2522" s="14">
        <f>Разбивка_по_щитам!I2527</f>
        <v>0</v>
      </c>
      <c r="G2522" s="14">
        <f>Разбивка_по_щитам!J2527</f>
        <v>0</v>
      </c>
      <c r="H2522" s="14">
        <f>Разбивка_по_щитам!K2527</f>
        <v>0</v>
      </c>
      <c r="I2522" s="14">
        <f>Разбивка_по_щитам!L2527</f>
        <v>0</v>
      </c>
      <c r="J2522" s="14">
        <f>Разбивка_по_щитам!M2527</f>
        <v>0</v>
      </c>
      <c r="K2522" s="14">
        <f>Разбивка_по_щитам!N2527</f>
        <v>0</v>
      </c>
      <c r="L2522" s="14"/>
      <c r="M2522" s="14">
        <f>Разбивка_по_щитам!P2527</f>
        <v>0</v>
      </c>
      <c r="N2522" s="14"/>
    </row>
    <row r="2523" spans="2:14" x14ac:dyDescent="0.2">
      <c r="B2523" s="14">
        <f>Разбивка_по_щитам!B2528</f>
        <v>0</v>
      </c>
      <c r="C2523" s="14">
        <f>Разбивка_по_щитам!C2528</f>
        <v>0</v>
      </c>
      <c r="D2523" s="14">
        <f>Разбивка_по_щитам!F2528</f>
        <v>0</v>
      </c>
      <c r="E2523" s="14">
        <f>Разбивка_по_щитам!H2528</f>
        <v>0</v>
      </c>
      <c r="F2523" s="14">
        <f>Разбивка_по_щитам!I2528</f>
        <v>0</v>
      </c>
      <c r="G2523" s="14">
        <f>Разбивка_по_щитам!J2528</f>
        <v>0</v>
      </c>
      <c r="H2523" s="14">
        <f>Разбивка_по_щитам!K2528</f>
        <v>0</v>
      </c>
      <c r="I2523" s="14">
        <f>Разбивка_по_щитам!L2528</f>
        <v>0</v>
      </c>
      <c r="J2523" s="14">
        <f>Разбивка_по_щитам!M2528</f>
        <v>0</v>
      </c>
      <c r="K2523" s="14">
        <f>Разбивка_по_щитам!N2528</f>
        <v>0</v>
      </c>
      <c r="L2523" s="14"/>
      <c r="M2523" s="14">
        <f>Разбивка_по_щитам!P2528</f>
        <v>0</v>
      </c>
      <c r="N2523" s="14"/>
    </row>
    <row r="2524" spans="2:14" x14ac:dyDescent="0.2">
      <c r="B2524" s="14">
        <f>Разбивка_по_щитам!B2529</f>
        <v>0</v>
      </c>
      <c r="C2524" s="14">
        <f>Разбивка_по_щитам!C2529</f>
        <v>0</v>
      </c>
      <c r="D2524" s="14">
        <f>Разбивка_по_щитам!F2529</f>
        <v>0</v>
      </c>
      <c r="E2524" s="14">
        <f>Разбивка_по_щитам!H2529</f>
        <v>0</v>
      </c>
      <c r="F2524" s="14">
        <f>Разбивка_по_щитам!I2529</f>
        <v>0</v>
      </c>
      <c r="G2524" s="14">
        <f>Разбивка_по_щитам!J2529</f>
        <v>0</v>
      </c>
      <c r="H2524" s="14">
        <f>Разбивка_по_щитам!K2529</f>
        <v>0</v>
      </c>
      <c r="I2524" s="14">
        <f>Разбивка_по_щитам!L2529</f>
        <v>0</v>
      </c>
      <c r="J2524" s="14">
        <f>Разбивка_по_щитам!M2529</f>
        <v>0</v>
      </c>
      <c r="K2524" s="14">
        <f>Разбивка_по_щитам!N2529</f>
        <v>0</v>
      </c>
      <c r="L2524" s="14"/>
      <c r="M2524" s="14">
        <f>Разбивка_по_щитам!P2529</f>
        <v>0</v>
      </c>
      <c r="N2524" s="14"/>
    </row>
    <row r="2525" spans="2:14" x14ac:dyDescent="0.2">
      <c r="B2525" s="14">
        <f>Разбивка_по_щитам!B2530</f>
        <v>0</v>
      </c>
      <c r="C2525" s="14">
        <f>Разбивка_по_щитам!C2530</f>
        <v>0</v>
      </c>
      <c r="D2525" s="14">
        <f>Разбивка_по_щитам!F2530</f>
        <v>0</v>
      </c>
      <c r="E2525" s="14">
        <f>Разбивка_по_щитам!H2530</f>
        <v>0</v>
      </c>
      <c r="F2525" s="14">
        <f>Разбивка_по_щитам!I2530</f>
        <v>0</v>
      </c>
      <c r="G2525" s="14">
        <f>Разбивка_по_щитам!J2530</f>
        <v>0</v>
      </c>
      <c r="H2525" s="14">
        <f>Разбивка_по_щитам!K2530</f>
        <v>0</v>
      </c>
      <c r="I2525" s="14">
        <f>Разбивка_по_щитам!L2530</f>
        <v>0</v>
      </c>
      <c r="J2525" s="14">
        <f>Разбивка_по_щитам!M2530</f>
        <v>0</v>
      </c>
      <c r="K2525" s="14">
        <f>Разбивка_по_щитам!N2530</f>
        <v>0</v>
      </c>
      <c r="L2525" s="14"/>
      <c r="M2525" s="14">
        <f>Разбивка_по_щитам!P2530</f>
        <v>0</v>
      </c>
      <c r="N2525" s="14"/>
    </row>
    <row r="2526" spans="2:14" x14ac:dyDescent="0.2">
      <c r="B2526" s="14">
        <f>Разбивка_по_щитам!B2531</f>
        <v>0</v>
      </c>
      <c r="C2526" s="14">
        <f>Разбивка_по_щитам!C2531</f>
        <v>0</v>
      </c>
      <c r="D2526" s="14">
        <f>Разбивка_по_щитам!F2531</f>
        <v>0</v>
      </c>
      <c r="E2526" s="14">
        <f>Разбивка_по_щитам!H2531</f>
        <v>0</v>
      </c>
      <c r="F2526" s="14">
        <f>Разбивка_по_щитам!I2531</f>
        <v>0</v>
      </c>
      <c r="G2526" s="14">
        <f>Разбивка_по_щитам!J2531</f>
        <v>0</v>
      </c>
      <c r="H2526" s="14">
        <f>Разбивка_по_щитам!K2531</f>
        <v>0</v>
      </c>
      <c r="I2526" s="14">
        <f>Разбивка_по_щитам!L2531</f>
        <v>0</v>
      </c>
      <c r="J2526" s="14">
        <f>Разбивка_по_щитам!M2531</f>
        <v>0</v>
      </c>
      <c r="K2526" s="14">
        <f>Разбивка_по_щитам!N2531</f>
        <v>0</v>
      </c>
      <c r="L2526" s="14"/>
      <c r="M2526" s="14">
        <f>Разбивка_по_щитам!P2531</f>
        <v>0</v>
      </c>
      <c r="N2526" s="14"/>
    </row>
    <row r="2527" spans="2:14" x14ac:dyDescent="0.2">
      <c r="B2527" s="14">
        <f>Разбивка_по_щитам!B2532</f>
        <v>0</v>
      </c>
      <c r="C2527" s="14">
        <f>Разбивка_по_щитам!C2532</f>
        <v>0</v>
      </c>
      <c r="D2527" s="14">
        <f>Разбивка_по_щитам!F2532</f>
        <v>0</v>
      </c>
      <c r="E2527" s="14">
        <f>Разбивка_по_щитам!H2532</f>
        <v>0</v>
      </c>
      <c r="F2527" s="14">
        <f>Разбивка_по_щитам!I2532</f>
        <v>0</v>
      </c>
      <c r="G2527" s="14">
        <f>Разбивка_по_щитам!J2532</f>
        <v>0</v>
      </c>
      <c r="H2527" s="14">
        <f>Разбивка_по_щитам!K2532</f>
        <v>0</v>
      </c>
      <c r="I2527" s="14">
        <f>Разбивка_по_щитам!L2532</f>
        <v>0</v>
      </c>
      <c r="J2527" s="14">
        <f>Разбивка_по_щитам!M2532</f>
        <v>0</v>
      </c>
      <c r="K2527" s="14">
        <f>Разбивка_по_щитам!N2532</f>
        <v>0</v>
      </c>
      <c r="L2527" s="14"/>
      <c r="M2527" s="14">
        <f>Разбивка_по_щитам!P2532</f>
        <v>0</v>
      </c>
      <c r="N2527" s="14"/>
    </row>
    <row r="2528" spans="2:14" x14ac:dyDescent="0.2">
      <c r="B2528" s="14">
        <f>Разбивка_по_щитам!B2533</f>
        <v>0</v>
      </c>
      <c r="C2528" s="14">
        <f>Разбивка_по_щитам!C2533</f>
        <v>0</v>
      </c>
      <c r="D2528" s="14">
        <f>Разбивка_по_щитам!F2533</f>
        <v>0</v>
      </c>
      <c r="E2528" s="14">
        <f>Разбивка_по_щитам!H2533</f>
        <v>0</v>
      </c>
      <c r="F2528" s="14">
        <f>Разбивка_по_щитам!I2533</f>
        <v>0</v>
      </c>
      <c r="G2528" s="14">
        <f>Разбивка_по_щитам!J2533</f>
        <v>0</v>
      </c>
      <c r="H2528" s="14">
        <f>Разбивка_по_щитам!K2533</f>
        <v>0</v>
      </c>
      <c r="I2528" s="14">
        <f>Разбивка_по_щитам!L2533</f>
        <v>0</v>
      </c>
      <c r="J2528" s="14">
        <f>Разбивка_по_щитам!M2533</f>
        <v>0</v>
      </c>
      <c r="K2528" s="14">
        <f>Разбивка_по_щитам!N2533</f>
        <v>0</v>
      </c>
      <c r="L2528" s="14"/>
      <c r="M2528" s="14">
        <f>Разбивка_по_щитам!P2533</f>
        <v>0</v>
      </c>
      <c r="N2528" s="14"/>
    </row>
    <row r="2529" spans="2:14" x14ac:dyDescent="0.2">
      <c r="B2529" s="14">
        <f>Разбивка_по_щитам!B2534</f>
        <v>0</v>
      </c>
      <c r="C2529" s="14">
        <f>Разбивка_по_щитам!C2534</f>
        <v>0</v>
      </c>
      <c r="D2529" s="14">
        <f>Разбивка_по_щитам!F2534</f>
        <v>0</v>
      </c>
      <c r="E2529" s="14">
        <f>Разбивка_по_щитам!H2534</f>
        <v>0</v>
      </c>
      <c r="F2529" s="14">
        <f>Разбивка_по_щитам!I2534</f>
        <v>0</v>
      </c>
      <c r="G2529" s="14">
        <f>Разбивка_по_щитам!J2534</f>
        <v>0</v>
      </c>
      <c r="H2529" s="14">
        <f>Разбивка_по_щитам!K2534</f>
        <v>0</v>
      </c>
      <c r="I2529" s="14">
        <f>Разбивка_по_щитам!L2534</f>
        <v>0</v>
      </c>
      <c r="J2529" s="14">
        <f>Разбивка_по_щитам!M2534</f>
        <v>0</v>
      </c>
      <c r="K2529" s="14">
        <f>Разбивка_по_щитам!N2534</f>
        <v>0</v>
      </c>
      <c r="L2529" s="14"/>
      <c r="M2529" s="14">
        <f>Разбивка_по_щитам!P2534</f>
        <v>0</v>
      </c>
      <c r="N2529" s="14"/>
    </row>
    <row r="2530" spans="2:14" x14ac:dyDescent="0.2">
      <c r="B2530" s="14">
        <f>Разбивка_по_щитам!B2535</f>
        <v>0</v>
      </c>
      <c r="C2530" s="14">
        <f>Разбивка_по_щитам!C2535</f>
        <v>0</v>
      </c>
      <c r="D2530" s="14">
        <f>Разбивка_по_щитам!F2535</f>
        <v>0</v>
      </c>
      <c r="E2530" s="14">
        <f>Разбивка_по_щитам!H2535</f>
        <v>0</v>
      </c>
      <c r="F2530" s="14">
        <f>Разбивка_по_щитам!I2535</f>
        <v>0</v>
      </c>
      <c r="G2530" s="14">
        <f>Разбивка_по_щитам!J2535</f>
        <v>0</v>
      </c>
      <c r="H2530" s="14">
        <f>Разбивка_по_щитам!K2535</f>
        <v>0</v>
      </c>
      <c r="I2530" s="14">
        <f>Разбивка_по_щитам!L2535</f>
        <v>0</v>
      </c>
      <c r="J2530" s="14">
        <f>Разбивка_по_щитам!M2535</f>
        <v>0</v>
      </c>
      <c r="K2530" s="14">
        <f>Разбивка_по_щитам!N2535</f>
        <v>0</v>
      </c>
      <c r="L2530" s="14"/>
      <c r="M2530" s="14">
        <f>Разбивка_по_щитам!P2535</f>
        <v>0</v>
      </c>
      <c r="N2530" s="14"/>
    </row>
    <row r="2531" spans="2:14" x14ac:dyDescent="0.2">
      <c r="B2531" s="14">
        <f>Разбивка_по_щитам!B2536</f>
        <v>0</v>
      </c>
      <c r="C2531" s="14">
        <f>Разбивка_по_щитам!C2536</f>
        <v>0</v>
      </c>
      <c r="D2531" s="14">
        <f>Разбивка_по_щитам!F2536</f>
        <v>0</v>
      </c>
      <c r="E2531" s="14">
        <f>Разбивка_по_щитам!H2536</f>
        <v>0</v>
      </c>
      <c r="F2531" s="14">
        <f>Разбивка_по_щитам!I2536</f>
        <v>0</v>
      </c>
      <c r="G2531" s="14">
        <f>Разбивка_по_щитам!J2536</f>
        <v>0</v>
      </c>
      <c r="H2531" s="14">
        <f>Разбивка_по_щитам!K2536</f>
        <v>0</v>
      </c>
      <c r="I2531" s="14">
        <f>Разбивка_по_щитам!L2536</f>
        <v>0</v>
      </c>
      <c r="J2531" s="14">
        <f>Разбивка_по_щитам!M2536</f>
        <v>0</v>
      </c>
      <c r="K2531" s="14">
        <f>Разбивка_по_щитам!N2536</f>
        <v>0</v>
      </c>
      <c r="L2531" s="14"/>
      <c r="M2531" s="14">
        <f>Разбивка_по_щитам!P2536</f>
        <v>0</v>
      </c>
      <c r="N2531" s="14"/>
    </row>
    <row r="2532" spans="2:14" x14ac:dyDescent="0.2">
      <c r="B2532" s="14">
        <f>Разбивка_по_щитам!B2537</f>
        <v>0</v>
      </c>
      <c r="C2532" s="14">
        <f>Разбивка_по_щитам!C2537</f>
        <v>0</v>
      </c>
      <c r="D2532" s="14">
        <f>Разбивка_по_щитам!F2537</f>
        <v>0</v>
      </c>
      <c r="E2532" s="14">
        <f>Разбивка_по_щитам!H2537</f>
        <v>0</v>
      </c>
      <c r="F2532" s="14">
        <f>Разбивка_по_щитам!I2537</f>
        <v>0</v>
      </c>
      <c r="G2532" s="14">
        <f>Разбивка_по_щитам!J2537</f>
        <v>0</v>
      </c>
      <c r="H2532" s="14">
        <f>Разбивка_по_щитам!K2537</f>
        <v>0</v>
      </c>
      <c r="I2532" s="14">
        <f>Разбивка_по_щитам!L2537</f>
        <v>0</v>
      </c>
      <c r="J2532" s="14">
        <f>Разбивка_по_щитам!M2537</f>
        <v>0</v>
      </c>
      <c r="K2532" s="14">
        <f>Разбивка_по_щитам!N2537</f>
        <v>0</v>
      </c>
      <c r="L2532" s="14"/>
      <c r="M2532" s="14">
        <f>Разбивка_по_щитам!P2537</f>
        <v>0</v>
      </c>
      <c r="N2532" s="14"/>
    </row>
    <row r="2533" spans="2:14" x14ac:dyDescent="0.2">
      <c r="B2533" s="14">
        <f>Разбивка_по_щитам!B2538</f>
        <v>0</v>
      </c>
      <c r="C2533" s="14">
        <f>Разбивка_по_щитам!C2538</f>
        <v>0</v>
      </c>
      <c r="D2533" s="14">
        <f>Разбивка_по_щитам!F2538</f>
        <v>0</v>
      </c>
      <c r="E2533" s="14">
        <f>Разбивка_по_щитам!H2538</f>
        <v>0</v>
      </c>
      <c r="F2533" s="14">
        <f>Разбивка_по_щитам!I2538</f>
        <v>0</v>
      </c>
      <c r="G2533" s="14">
        <f>Разбивка_по_щитам!J2538</f>
        <v>0</v>
      </c>
      <c r="H2533" s="14">
        <f>Разбивка_по_щитам!K2538</f>
        <v>0</v>
      </c>
      <c r="I2533" s="14">
        <f>Разбивка_по_щитам!L2538</f>
        <v>0</v>
      </c>
      <c r="J2533" s="14">
        <f>Разбивка_по_щитам!M2538</f>
        <v>0</v>
      </c>
      <c r="K2533" s="14">
        <f>Разбивка_по_щитам!N2538</f>
        <v>0</v>
      </c>
      <c r="L2533" s="14"/>
      <c r="M2533" s="14">
        <f>Разбивка_по_щитам!P2538</f>
        <v>0</v>
      </c>
      <c r="N2533" s="14"/>
    </row>
    <row r="2534" spans="2:14" x14ac:dyDescent="0.2">
      <c r="B2534" s="14">
        <f>Разбивка_по_щитам!B2539</f>
        <v>0</v>
      </c>
      <c r="C2534" s="14">
        <f>Разбивка_по_щитам!C2539</f>
        <v>0</v>
      </c>
      <c r="D2534" s="14">
        <f>Разбивка_по_щитам!F2539</f>
        <v>0</v>
      </c>
      <c r="E2534" s="14">
        <f>Разбивка_по_щитам!H2539</f>
        <v>0</v>
      </c>
      <c r="F2534" s="14">
        <f>Разбивка_по_щитам!I2539</f>
        <v>0</v>
      </c>
      <c r="G2534" s="14">
        <f>Разбивка_по_щитам!J2539</f>
        <v>0</v>
      </c>
      <c r="H2534" s="14">
        <f>Разбивка_по_щитам!K2539</f>
        <v>0</v>
      </c>
      <c r="I2534" s="14">
        <f>Разбивка_по_щитам!L2539</f>
        <v>0</v>
      </c>
      <c r="J2534" s="14">
        <f>Разбивка_по_щитам!M2539</f>
        <v>0</v>
      </c>
      <c r="K2534" s="14">
        <f>Разбивка_по_щитам!N2539</f>
        <v>0</v>
      </c>
      <c r="L2534" s="14"/>
      <c r="M2534" s="14">
        <f>Разбивка_по_щитам!P2539</f>
        <v>0</v>
      </c>
      <c r="N2534" s="14"/>
    </row>
    <row r="2535" spans="2:14" x14ac:dyDescent="0.2">
      <c r="B2535" s="14">
        <f>Разбивка_по_щитам!B2540</f>
        <v>0</v>
      </c>
      <c r="C2535" s="14">
        <f>Разбивка_по_щитам!C2540</f>
        <v>0</v>
      </c>
      <c r="D2535" s="14">
        <f>Разбивка_по_щитам!F2540</f>
        <v>0</v>
      </c>
      <c r="E2535" s="14">
        <f>Разбивка_по_щитам!H2540</f>
        <v>0</v>
      </c>
      <c r="F2535" s="14">
        <f>Разбивка_по_щитам!I2540</f>
        <v>0</v>
      </c>
      <c r="G2535" s="14">
        <f>Разбивка_по_щитам!J2540</f>
        <v>0</v>
      </c>
      <c r="H2535" s="14">
        <f>Разбивка_по_щитам!K2540</f>
        <v>0</v>
      </c>
      <c r="I2535" s="14">
        <f>Разбивка_по_щитам!L2540</f>
        <v>0</v>
      </c>
      <c r="J2535" s="14">
        <f>Разбивка_по_щитам!M2540</f>
        <v>0</v>
      </c>
      <c r="K2535" s="14">
        <f>Разбивка_по_щитам!N2540</f>
        <v>0</v>
      </c>
      <c r="L2535" s="14"/>
      <c r="M2535" s="14">
        <f>Разбивка_по_щитам!P2540</f>
        <v>0</v>
      </c>
      <c r="N2535" s="14"/>
    </row>
    <row r="2536" spans="2:14" x14ac:dyDescent="0.2">
      <c r="B2536" s="14">
        <f>Разбивка_по_щитам!B2541</f>
        <v>0</v>
      </c>
      <c r="C2536" s="14">
        <f>Разбивка_по_щитам!C2541</f>
        <v>0</v>
      </c>
      <c r="D2536" s="14">
        <f>Разбивка_по_щитам!F2541</f>
        <v>0</v>
      </c>
      <c r="E2536" s="14">
        <f>Разбивка_по_щитам!H2541</f>
        <v>0</v>
      </c>
      <c r="F2536" s="14">
        <f>Разбивка_по_щитам!I2541</f>
        <v>0</v>
      </c>
      <c r="G2536" s="14">
        <f>Разбивка_по_щитам!J2541</f>
        <v>0</v>
      </c>
      <c r="H2536" s="14">
        <f>Разбивка_по_щитам!K2541</f>
        <v>0</v>
      </c>
      <c r="I2536" s="14">
        <f>Разбивка_по_щитам!L2541</f>
        <v>0</v>
      </c>
      <c r="J2536" s="14">
        <f>Разбивка_по_щитам!M2541</f>
        <v>0</v>
      </c>
      <c r="K2536" s="14">
        <f>Разбивка_по_щитам!N2541</f>
        <v>0</v>
      </c>
      <c r="L2536" s="14"/>
      <c r="M2536" s="14">
        <f>Разбивка_по_щитам!P2541</f>
        <v>0</v>
      </c>
      <c r="N2536" s="14"/>
    </row>
    <row r="2537" spans="2:14" x14ac:dyDescent="0.2">
      <c r="B2537" s="14">
        <f>Разбивка_по_щитам!B2542</f>
        <v>0</v>
      </c>
      <c r="C2537" s="14">
        <f>Разбивка_по_щитам!C2542</f>
        <v>0</v>
      </c>
      <c r="D2537" s="14">
        <f>Разбивка_по_щитам!F2542</f>
        <v>0</v>
      </c>
      <c r="E2537" s="14">
        <f>Разбивка_по_щитам!H2542</f>
        <v>0</v>
      </c>
      <c r="F2537" s="14">
        <f>Разбивка_по_щитам!I2542</f>
        <v>0</v>
      </c>
      <c r="G2537" s="14">
        <f>Разбивка_по_щитам!J2542</f>
        <v>0</v>
      </c>
      <c r="H2537" s="14">
        <f>Разбивка_по_щитам!K2542</f>
        <v>0</v>
      </c>
      <c r="I2537" s="14">
        <f>Разбивка_по_щитам!L2542</f>
        <v>0</v>
      </c>
      <c r="J2537" s="14">
        <f>Разбивка_по_щитам!M2542</f>
        <v>0</v>
      </c>
      <c r="K2537" s="14">
        <f>Разбивка_по_щитам!N2542</f>
        <v>0</v>
      </c>
      <c r="L2537" s="14"/>
      <c r="M2537" s="14">
        <f>Разбивка_по_щитам!P2542</f>
        <v>0</v>
      </c>
      <c r="N2537" s="14"/>
    </row>
    <row r="2538" spans="2:14" x14ac:dyDescent="0.2">
      <c r="B2538" s="14">
        <f>Разбивка_по_щитам!B2543</f>
        <v>0</v>
      </c>
      <c r="C2538" s="14">
        <f>Разбивка_по_щитам!C2543</f>
        <v>0</v>
      </c>
      <c r="D2538" s="14">
        <f>Разбивка_по_щитам!F2543</f>
        <v>0</v>
      </c>
      <c r="E2538" s="14">
        <f>Разбивка_по_щитам!H2543</f>
        <v>0</v>
      </c>
      <c r="F2538" s="14">
        <f>Разбивка_по_щитам!I2543</f>
        <v>0</v>
      </c>
      <c r="G2538" s="14">
        <f>Разбивка_по_щитам!J2543</f>
        <v>0</v>
      </c>
      <c r="H2538" s="14">
        <f>Разбивка_по_щитам!K2543</f>
        <v>0</v>
      </c>
      <c r="I2538" s="14">
        <f>Разбивка_по_щитам!L2543</f>
        <v>0</v>
      </c>
      <c r="J2538" s="14">
        <f>Разбивка_по_щитам!M2543</f>
        <v>0</v>
      </c>
      <c r="K2538" s="14">
        <f>Разбивка_по_щитам!N2543</f>
        <v>0</v>
      </c>
      <c r="L2538" s="14"/>
      <c r="M2538" s="14">
        <f>Разбивка_по_щитам!P2543</f>
        <v>0</v>
      </c>
      <c r="N2538" s="14"/>
    </row>
    <row r="2539" spans="2:14" x14ac:dyDescent="0.2">
      <c r="B2539" s="14">
        <f>Разбивка_по_щитам!B2544</f>
        <v>0</v>
      </c>
      <c r="C2539" s="14">
        <f>Разбивка_по_щитам!C2544</f>
        <v>0</v>
      </c>
      <c r="D2539" s="14">
        <f>Разбивка_по_щитам!F2544</f>
        <v>0</v>
      </c>
      <c r="E2539" s="14">
        <f>Разбивка_по_щитам!H2544</f>
        <v>0</v>
      </c>
      <c r="F2539" s="14">
        <f>Разбивка_по_щитам!I2544</f>
        <v>0</v>
      </c>
      <c r="G2539" s="14">
        <f>Разбивка_по_щитам!J2544</f>
        <v>0</v>
      </c>
      <c r="H2539" s="14">
        <f>Разбивка_по_щитам!K2544</f>
        <v>0</v>
      </c>
      <c r="I2539" s="14">
        <f>Разбивка_по_щитам!L2544</f>
        <v>0</v>
      </c>
      <c r="J2539" s="14">
        <f>Разбивка_по_щитам!M2544</f>
        <v>0</v>
      </c>
      <c r="K2539" s="14">
        <f>Разбивка_по_щитам!N2544</f>
        <v>0</v>
      </c>
      <c r="L2539" s="14"/>
      <c r="M2539" s="14">
        <f>Разбивка_по_щитам!P2544</f>
        <v>0</v>
      </c>
      <c r="N2539" s="14"/>
    </row>
    <row r="2540" spans="2:14" x14ac:dyDescent="0.2">
      <c r="B2540" s="14">
        <f>Разбивка_по_щитам!B2545</f>
        <v>0</v>
      </c>
      <c r="C2540" s="14">
        <f>Разбивка_по_щитам!C2545</f>
        <v>0</v>
      </c>
      <c r="D2540" s="14">
        <f>Разбивка_по_щитам!F2545</f>
        <v>0</v>
      </c>
      <c r="E2540" s="14">
        <f>Разбивка_по_щитам!H2545</f>
        <v>0</v>
      </c>
      <c r="F2540" s="14">
        <f>Разбивка_по_щитам!I2545</f>
        <v>0</v>
      </c>
      <c r="G2540" s="14">
        <f>Разбивка_по_щитам!J2545</f>
        <v>0</v>
      </c>
      <c r="H2540" s="14">
        <f>Разбивка_по_щитам!K2545</f>
        <v>0</v>
      </c>
      <c r="I2540" s="14">
        <f>Разбивка_по_щитам!L2545</f>
        <v>0</v>
      </c>
      <c r="J2540" s="14">
        <f>Разбивка_по_щитам!M2545</f>
        <v>0</v>
      </c>
      <c r="K2540" s="14">
        <f>Разбивка_по_щитам!N2545</f>
        <v>0</v>
      </c>
      <c r="L2540" s="14"/>
      <c r="M2540" s="14">
        <f>Разбивка_по_щитам!P2545</f>
        <v>0</v>
      </c>
      <c r="N2540" s="14"/>
    </row>
    <row r="2541" spans="2:14" x14ac:dyDescent="0.2">
      <c r="B2541" s="14">
        <f>Разбивка_по_щитам!B2546</f>
        <v>0</v>
      </c>
      <c r="C2541" s="14">
        <f>Разбивка_по_щитам!C2546</f>
        <v>0</v>
      </c>
      <c r="D2541" s="14">
        <f>Разбивка_по_щитам!F2546</f>
        <v>0</v>
      </c>
      <c r="E2541" s="14">
        <f>Разбивка_по_щитам!H2546</f>
        <v>0</v>
      </c>
      <c r="F2541" s="14">
        <f>Разбивка_по_щитам!I2546</f>
        <v>0</v>
      </c>
      <c r="G2541" s="14">
        <f>Разбивка_по_щитам!J2546</f>
        <v>0</v>
      </c>
      <c r="H2541" s="14">
        <f>Разбивка_по_щитам!K2546</f>
        <v>0</v>
      </c>
      <c r="I2541" s="14">
        <f>Разбивка_по_щитам!L2546</f>
        <v>0</v>
      </c>
      <c r="J2541" s="14">
        <f>Разбивка_по_щитам!M2546</f>
        <v>0</v>
      </c>
      <c r="K2541" s="14">
        <f>Разбивка_по_щитам!N2546</f>
        <v>0</v>
      </c>
      <c r="L2541" s="14"/>
      <c r="M2541" s="14">
        <f>Разбивка_по_щитам!P2546</f>
        <v>0</v>
      </c>
      <c r="N2541" s="14"/>
    </row>
    <row r="2542" spans="2:14" x14ac:dyDescent="0.2">
      <c r="B2542" s="14">
        <f>Разбивка_по_щитам!B2547</f>
        <v>0</v>
      </c>
      <c r="C2542" s="14">
        <f>Разбивка_по_щитам!C2547</f>
        <v>0</v>
      </c>
      <c r="D2542" s="14">
        <f>Разбивка_по_щитам!F2547</f>
        <v>0</v>
      </c>
      <c r="E2542" s="14">
        <f>Разбивка_по_щитам!H2547</f>
        <v>0</v>
      </c>
      <c r="F2542" s="14">
        <f>Разбивка_по_щитам!I2547</f>
        <v>0</v>
      </c>
      <c r="G2542" s="14">
        <f>Разбивка_по_щитам!J2547</f>
        <v>0</v>
      </c>
      <c r="H2542" s="14">
        <f>Разбивка_по_щитам!K2547</f>
        <v>0</v>
      </c>
      <c r="I2542" s="14">
        <f>Разбивка_по_щитам!L2547</f>
        <v>0</v>
      </c>
      <c r="J2542" s="14">
        <f>Разбивка_по_щитам!M2547</f>
        <v>0</v>
      </c>
      <c r="K2542" s="14">
        <f>Разбивка_по_щитам!N2547</f>
        <v>0</v>
      </c>
      <c r="L2542" s="14"/>
      <c r="M2542" s="14">
        <f>Разбивка_по_щитам!P2547</f>
        <v>0</v>
      </c>
      <c r="N2542" s="14"/>
    </row>
    <row r="2543" spans="2:14" x14ac:dyDescent="0.2">
      <c r="B2543" s="14">
        <f>Разбивка_по_щитам!B2548</f>
        <v>0</v>
      </c>
      <c r="C2543" s="14">
        <f>Разбивка_по_щитам!C2548</f>
        <v>0</v>
      </c>
      <c r="D2543" s="14">
        <f>Разбивка_по_щитам!F2548</f>
        <v>0</v>
      </c>
      <c r="E2543" s="14">
        <f>Разбивка_по_щитам!H2548</f>
        <v>0</v>
      </c>
      <c r="F2543" s="14">
        <f>Разбивка_по_щитам!I2548</f>
        <v>0</v>
      </c>
      <c r="G2543" s="14">
        <f>Разбивка_по_щитам!J2548</f>
        <v>0</v>
      </c>
      <c r="H2543" s="14">
        <f>Разбивка_по_щитам!K2548</f>
        <v>0</v>
      </c>
      <c r="I2543" s="14">
        <f>Разбивка_по_щитам!L2548</f>
        <v>0</v>
      </c>
      <c r="J2543" s="14">
        <f>Разбивка_по_щитам!M2548</f>
        <v>0</v>
      </c>
      <c r="K2543" s="14">
        <f>Разбивка_по_щитам!N2548</f>
        <v>0</v>
      </c>
      <c r="L2543" s="14"/>
      <c r="M2543" s="14">
        <f>Разбивка_по_щитам!P2548</f>
        <v>0</v>
      </c>
      <c r="N2543" s="14"/>
    </row>
    <row r="2544" spans="2:14" x14ac:dyDescent="0.2">
      <c r="B2544" s="14">
        <f>Разбивка_по_щитам!B2549</f>
        <v>0</v>
      </c>
      <c r="C2544" s="14">
        <f>Разбивка_по_щитам!C2549</f>
        <v>0</v>
      </c>
      <c r="D2544" s="14">
        <f>Разбивка_по_щитам!F2549</f>
        <v>0</v>
      </c>
      <c r="E2544" s="14">
        <f>Разбивка_по_щитам!H2549</f>
        <v>0</v>
      </c>
      <c r="F2544" s="14">
        <f>Разбивка_по_щитам!I2549</f>
        <v>0</v>
      </c>
      <c r="G2544" s="14">
        <f>Разбивка_по_щитам!J2549</f>
        <v>0</v>
      </c>
      <c r="H2544" s="14">
        <f>Разбивка_по_щитам!K2549</f>
        <v>0</v>
      </c>
      <c r="I2544" s="14">
        <f>Разбивка_по_щитам!L2549</f>
        <v>0</v>
      </c>
      <c r="J2544" s="14">
        <f>Разбивка_по_щитам!M2549</f>
        <v>0</v>
      </c>
      <c r="K2544" s="14">
        <f>Разбивка_по_щитам!N2549</f>
        <v>0</v>
      </c>
      <c r="L2544" s="14"/>
      <c r="M2544" s="14">
        <f>Разбивка_по_щитам!P2549</f>
        <v>0</v>
      </c>
      <c r="N2544" s="14"/>
    </row>
    <row r="2545" spans="2:14" x14ac:dyDescent="0.2">
      <c r="B2545" s="14">
        <f>Разбивка_по_щитам!B2550</f>
        <v>0</v>
      </c>
      <c r="C2545" s="14">
        <f>Разбивка_по_щитам!C2550</f>
        <v>0</v>
      </c>
      <c r="D2545" s="14">
        <f>Разбивка_по_щитам!F2550</f>
        <v>0</v>
      </c>
      <c r="E2545" s="14">
        <f>Разбивка_по_щитам!H2550</f>
        <v>0</v>
      </c>
      <c r="F2545" s="14">
        <f>Разбивка_по_щитам!I2550</f>
        <v>0</v>
      </c>
      <c r="G2545" s="14">
        <f>Разбивка_по_щитам!J2550</f>
        <v>0</v>
      </c>
      <c r="H2545" s="14">
        <f>Разбивка_по_щитам!K2550</f>
        <v>0</v>
      </c>
      <c r="I2545" s="14">
        <f>Разбивка_по_щитам!L2550</f>
        <v>0</v>
      </c>
      <c r="J2545" s="14">
        <f>Разбивка_по_щитам!M2550</f>
        <v>0</v>
      </c>
      <c r="K2545" s="14">
        <f>Разбивка_по_щитам!N2550</f>
        <v>0</v>
      </c>
      <c r="L2545" s="14"/>
      <c r="M2545" s="14">
        <f>Разбивка_по_щитам!P2550</f>
        <v>0</v>
      </c>
      <c r="N2545" s="14"/>
    </row>
    <row r="2546" spans="2:14" x14ac:dyDescent="0.2">
      <c r="B2546" s="14">
        <f>Разбивка_по_щитам!B2551</f>
        <v>0</v>
      </c>
      <c r="C2546" s="14">
        <f>Разбивка_по_щитам!C2551</f>
        <v>0</v>
      </c>
      <c r="D2546" s="14">
        <f>Разбивка_по_щитам!F2551</f>
        <v>0</v>
      </c>
      <c r="E2546" s="14">
        <f>Разбивка_по_щитам!H2551</f>
        <v>0</v>
      </c>
      <c r="F2546" s="14">
        <f>Разбивка_по_щитам!I2551</f>
        <v>0</v>
      </c>
      <c r="G2546" s="14">
        <f>Разбивка_по_щитам!J2551</f>
        <v>0</v>
      </c>
      <c r="H2546" s="14">
        <f>Разбивка_по_щитам!K2551</f>
        <v>0</v>
      </c>
      <c r="I2546" s="14">
        <f>Разбивка_по_щитам!L2551</f>
        <v>0</v>
      </c>
      <c r="J2546" s="14">
        <f>Разбивка_по_щитам!M2551</f>
        <v>0</v>
      </c>
      <c r="K2546" s="14">
        <f>Разбивка_по_щитам!N2551</f>
        <v>0</v>
      </c>
      <c r="L2546" s="14"/>
      <c r="M2546" s="14">
        <f>Разбивка_по_щитам!P2551</f>
        <v>0</v>
      </c>
      <c r="N2546" s="14"/>
    </row>
    <row r="2547" spans="2:14" x14ac:dyDescent="0.2">
      <c r="B2547" s="14">
        <f>Разбивка_по_щитам!B2552</f>
        <v>0</v>
      </c>
      <c r="C2547" s="14">
        <f>Разбивка_по_щитам!C2552</f>
        <v>0</v>
      </c>
      <c r="D2547" s="14">
        <f>Разбивка_по_щитам!F2552</f>
        <v>0</v>
      </c>
      <c r="E2547" s="14">
        <f>Разбивка_по_щитам!H2552</f>
        <v>0</v>
      </c>
      <c r="F2547" s="14">
        <f>Разбивка_по_щитам!I2552</f>
        <v>0</v>
      </c>
      <c r="G2547" s="14">
        <f>Разбивка_по_щитам!J2552</f>
        <v>0</v>
      </c>
      <c r="H2547" s="14">
        <f>Разбивка_по_щитам!K2552</f>
        <v>0</v>
      </c>
      <c r="I2547" s="14">
        <f>Разбивка_по_щитам!L2552</f>
        <v>0</v>
      </c>
      <c r="J2547" s="14">
        <f>Разбивка_по_щитам!M2552</f>
        <v>0</v>
      </c>
      <c r="K2547" s="14">
        <f>Разбивка_по_щитам!N2552</f>
        <v>0</v>
      </c>
      <c r="L2547" s="14"/>
      <c r="M2547" s="14">
        <f>Разбивка_по_щитам!P2552</f>
        <v>0</v>
      </c>
      <c r="N2547" s="14"/>
    </row>
    <row r="2548" spans="2:14" x14ac:dyDescent="0.2">
      <c r="B2548" s="14">
        <f>Разбивка_по_щитам!B2553</f>
        <v>0</v>
      </c>
      <c r="C2548" s="14">
        <f>Разбивка_по_щитам!C2553</f>
        <v>0</v>
      </c>
      <c r="D2548" s="14">
        <f>Разбивка_по_щитам!F2553</f>
        <v>0</v>
      </c>
      <c r="E2548" s="14">
        <f>Разбивка_по_щитам!H2553</f>
        <v>0</v>
      </c>
      <c r="F2548" s="14">
        <f>Разбивка_по_щитам!I2553</f>
        <v>0</v>
      </c>
      <c r="G2548" s="14">
        <f>Разбивка_по_щитам!J2553</f>
        <v>0</v>
      </c>
      <c r="H2548" s="14">
        <f>Разбивка_по_щитам!K2553</f>
        <v>0</v>
      </c>
      <c r="I2548" s="14">
        <f>Разбивка_по_щитам!L2553</f>
        <v>0</v>
      </c>
      <c r="J2548" s="14">
        <f>Разбивка_по_щитам!M2553</f>
        <v>0</v>
      </c>
      <c r="K2548" s="14">
        <f>Разбивка_по_щитам!N2553</f>
        <v>0</v>
      </c>
      <c r="L2548" s="14"/>
      <c r="M2548" s="14">
        <f>Разбивка_по_щитам!P2553</f>
        <v>0</v>
      </c>
      <c r="N2548" s="14"/>
    </row>
    <row r="2549" spans="2:14" x14ac:dyDescent="0.2">
      <c r="B2549" s="14">
        <f>Разбивка_по_щитам!B2554</f>
        <v>0</v>
      </c>
      <c r="C2549" s="14">
        <f>Разбивка_по_щитам!C2554</f>
        <v>0</v>
      </c>
      <c r="D2549" s="14">
        <f>Разбивка_по_щитам!F2554</f>
        <v>0</v>
      </c>
      <c r="E2549" s="14">
        <f>Разбивка_по_щитам!H2554</f>
        <v>0</v>
      </c>
      <c r="F2549" s="14">
        <f>Разбивка_по_щитам!I2554</f>
        <v>0</v>
      </c>
      <c r="G2549" s="14">
        <f>Разбивка_по_щитам!J2554</f>
        <v>0</v>
      </c>
      <c r="H2549" s="14">
        <f>Разбивка_по_щитам!K2554</f>
        <v>0</v>
      </c>
      <c r="I2549" s="14">
        <f>Разбивка_по_щитам!L2554</f>
        <v>0</v>
      </c>
      <c r="J2549" s="14">
        <f>Разбивка_по_щитам!M2554</f>
        <v>0</v>
      </c>
      <c r="K2549" s="14">
        <f>Разбивка_по_щитам!N2554</f>
        <v>0</v>
      </c>
      <c r="L2549" s="14"/>
      <c r="M2549" s="14">
        <f>Разбивка_по_щитам!P2554</f>
        <v>0</v>
      </c>
      <c r="N2549" s="14"/>
    </row>
    <row r="2550" spans="2:14" x14ac:dyDescent="0.2">
      <c r="B2550" s="14">
        <f>Разбивка_по_щитам!B2555</f>
        <v>0</v>
      </c>
      <c r="C2550" s="14">
        <f>Разбивка_по_щитам!C2555</f>
        <v>0</v>
      </c>
      <c r="D2550" s="14">
        <f>Разбивка_по_щитам!F2555</f>
        <v>0</v>
      </c>
      <c r="E2550" s="14">
        <f>Разбивка_по_щитам!H2555</f>
        <v>0</v>
      </c>
      <c r="F2550" s="14">
        <f>Разбивка_по_щитам!I2555</f>
        <v>0</v>
      </c>
      <c r="G2550" s="14">
        <f>Разбивка_по_щитам!J2555</f>
        <v>0</v>
      </c>
      <c r="H2550" s="14">
        <f>Разбивка_по_щитам!K2555</f>
        <v>0</v>
      </c>
      <c r="I2550" s="14">
        <f>Разбивка_по_щитам!L2555</f>
        <v>0</v>
      </c>
      <c r="J2550" s="14">
        <f>Разбивка_по_щитам!M2555</f>
        <v>0</v>
      </c>
      <c r="K2550" s="14">
        <f>Разбивка_по_щитам!N2555</f>
        <v>0</v>
      </c>
      <c r="L2550" s="14"/>
      <c r="M2550" s="14">
        <f>Разбивка_по_щитам!P2555</f>
        <v>0</v>
      </c>
      <c r="N2550" s="14"/>
    </row>
    <row r="2551" spans="2:14" x14ac:dyDescent="0.2">
      <c r="B2551" s="14">
        <f>Разбивка_по_щитам!B2556</f>
        <v>0</v>
      </c>
      <c r="C2551" s="14">
        <f>Разбивка_по_щитам!C2556</f>
        <v>0</v>
      </c>
      <c r="D2551" s="14">
        <f>Разбивка_по_щитам!F2556</f>
        <v>0</v>
      </c>
      <c r="E2551" s="14">
        <f>Разбивка_по_щитам!H2556</f>
        <v>0</v>
      </c>
      <c r="F2551" s="14">
        <f>Разбивка_по_щитам!I2556</f>
        <v>0</v>
      </c>
      <c r="G2551" s="14">
        <f>Разбивка_по_щитам!J2556</f>
        <v>0</v>
      </c>
      <c r="H2551" s="14">
        <f>Разбивка_по_щитам!K2556</f>
        <v>0</v>
      </c>
      <c r="I2551" s="14">
        <f>Разбивка_по_щитам!L2556</f>
        <v>0</v>
      </c>
      <c r="J2551" s="14">
        <f>Разбивка_по_щитам!M2556</f>
        <v>0</v>
      </c>
      <c r="K2551" s="14">
        <f>Разбивка_по_щитам!N2556</f>
        <v>0</v>
      </c>
      <c r="L2551" s="14"/>
      <c r="M2551" s="14">
        <f>Разбивка_по_щитам!P2556</f>
        <v>0</v>
      </c>
      <c r="N2551" s="14"/>
    </row>
    <row r="2552" spans="2:14" x14ac:dyDescent="0.2">
      <c r="B2552" s="14">
        <f>Разбивка_по_щитам!B2557</f>
        <v>0</v>
      </c>
      <c r="C2552" s="14">
        <f>Разбивка_по_щитам!C2557</f>
        <v>0</v>
      </c>
      <c r="D2552" s="14">
        <f>Разбивка_по_щитам!F2557</f>
        <v>0</v>
      </c>
      <c r="E2552" s="14">
        <f>Разбивка_по_щитам!H2557</f>
        <v>0</v>
      </c>
      <c r="F2552" s="14">
        <f>Разбивка_по_щитам!I2557</f>
        <v>0</v>
      </c>
      <c r="G2552" s="14">
        <f>Разбивка_по_щитам!J2557</f>
        <v>0</v>
      </c>
      <c r="H2552" s="14">
        <f>Разбивка_по_щитам!K2557</f>
        <v>0</v>
      </c>
      <c r="I2552" s="14">
        <f>Разбивка_по_щитам!L2557</f>
        <v>0</v>
      </c>
      <c r="J2552" s="14">
        <f>Разбивка_по_щитам!M2557</f>
        <v>0</v>
      </c>
      <c r="K2552" s="14">
        <f>Разбивка_по_щитам!N2557</f>
        <v>0</v>
      </c>
      <c r="L2552" s="14"/>
      <c r="M2552" s="14">
        <f>Разбивка_по_щитам!P2557</f>
        <v>0</v>
      </c>
      <c r="N2552" s="14"/>
    </row>
    <row r="2553" spans="2:14" x14ac:dyDescent="0.2">
      <c r="B2553" s="14">
        <f>Разбивка_по_щитам!B2558</f>
        <v>0</v>
      </c>
      <c r="C2553" s="14">
        <f>Разбивка_по_щитам!C2558</f>
        <v>0</v>
      </c>
      <c r="D2553" s="14">
        <f>Разбивка_по_щитам!F2558</f>
        <v>0</v>
      </c>
      <c r="E2553" s="14">
        <f>Разбивка_по_щитам!H2558</f>
        <v>0</v>
      </c>
      <c r="F2553" s="14">
        <f>Разбивка_по_щитам!I2558</f>
        <v>0</v>
      </c>
      <c r="G2553" s="14">
        <f>Разбивка_по_щитам!J2558</f>
        <v>0</v>
      </c>
      <c r="H2553" s="14">
        <f>Разбивка_по_щитам!K2558</f>
        <v>0</v>
      </c>
      <c r="I2553" s="14">
        <f>Разбивка_по_щитам!L2558</f>
        <v>0</v>
      </c>
      <c r="J2553" s="14">
        <f>Разбивка_по_щитам!M2558</f>
        <v>0</v>
      </c>
      <c r="K2553" s="14">
        <f>Разбивка_по_щитам!N2558</f>
        <v>0</v>
      </c>
      <c r="L2553" s="14"/>
      <c r="M2553" s="14">
        <f>Разбивка_по_щитам!P2558</f>
        <v>0</v>
      </c>
      <c r="N2553" s="14"/>
    </row>
    <row r="2554" spans="2:14" x14ac:dyDescent="0.2">
      <c r="B2554" s="14">
        <f>Разбивка_по_щитам!B2559</f>
        <v>0</v>
      </c>
      <c r="C2554" s="14">
        <f>Разбивка_по_щитам!C2559</f>
        <v>0</v>
      </c>
      <c r="D2554" s="14">
        <f>Разбивка_по_щитам!F2559</f>
        <v>0</v>
      </c>
      <c r="E2554" s="14">
        <f>Разбивка_по_щитам!H2559</f>
        <v>0</v>
      </c>
      <c r="F2554" s="14">
        <f>Разбивка_по_щитам!I2559</f>
        <v>0</v>
      </c>
      <c r="G2554" s="14">
        <f>Разбивка_по_щитам!J2559</f>
        <v>0</v>
      </c>
      <c r="H2554" s="14">
        <f>Разбивка_по_щитам!K2559</f>
        <v>0</v>
      </c>
      <c r="I2554" s="14">
        <f>Разбивка_по_щитам!L2559</f>
        <v>0</v>
      </c>
      <c r="J2554" s="14">
        <f>Разбивка_по_щитам!M2559</f>
        <v>0</v>
      </c>
      <c r="K2554" s="14">
        <f>Разбивка_по_щитам!N2559</f>
        <v>0</v>
      </c>
      <c r="L2554" s="14"/>
      <c r="M2554" s="14">
        <f>Разбивка_по_щитам!P2559</f>
        <v>0</v>
      </c>
      <c r="N2554" s="14"/>
    </row>
    <row r="2555" spans="2:14" x14ac:dyDescent="0.2">
      <c r="B2555" s="14">
        <f>Разбивка_по_щитам!B2560</f>
        <v>0</v>
      </c>
      <c r="C2555" s="14">
        <f>Разбивка_по_щитам!C2560</f>
        <v>0</v>
      </c>
      <c r="D2555" s="14">
        <f>Разбивка_по_щитам!F2560</f>
        <v>0</v>
      </c>
      <c r="E2555" s="14">
        <f>Разбивка_по_щитам!H2560</f>
        <v>0</v>
      </c>
      <c r="F2555" s="14">
        <f>Разбивка_по_щитам!I2560</f>
        <v>0</v>
      </c>
      <c r="G2555" s="14">
        <f>Разбивка_по_щитам!J2560</f>
        <v>0</v>
      </c>
      <c r="H2555" s="14">
        <f>Разбивка_по_щитам!K2560</f>
        <v>0</v>
      </c>
      <c r="I2555" s="14">
        <f>Разбивка_по_щитам!L2560</f>
        <v>0</v>
      </c>
      <c r="J2555" s="14">
        <f>Разбивка_по_щитам!M2560</f>
        <v>0</v>
      </c>
      <c r="K2555" s="14">
        <f>Разбивка_по_щитам!N2560</f>
        <v>0</v>
      </c>
      <c r="L2555" s="14"/>
      <c r="M2555" s="14">
        <f>Разбивка_по_щитам!P2560</f>
        <v>0</v>
      </c>
      <c r="N2555" s="14"/>
    </row>
    <row r="2556" spans="2:14" x14ac:dyDescent="0.2">
      <c r="B2556" s="14">
        <f>Разбивка_по_щитам!B2561</f>
        <v>0</v>
      </c>
      <c r="C2556" s="14">
        <f>Разбивка_по_щитам!C2561</f>
        <v>0</v>
      </c>
      <c r="D2556" s="14">
        <f>Разбивка_по_щитам!F2561</f>
        <v>0</v>
      </c>
      <c r="E2556" s="14">
        <f>Разбивка_по_щитам!H2561</f>
        <v>0</v>
      </c>
      <c r="F2556" s="14">
        <f>Разбивка_по_щитам!I2561</f>
        <v>0</v>
      </c>
      <c r="G2556" s="14">
        <f>Разбивка_по_щитам!J2561</f>
        <v>0</v>
      </c>
      <c r="H2556" s="14">
        <f>Разбивка_по_щитам!K2561</f>
        <v>0</v>
      </c>
      <c r="I2556" s="14">
        <f>Разбивка_по_щитам!L2561</f>
        <v>0</v>
      </c>
      <c r="J2556" s="14">
        <f>Разбивка_по_щитам!M2561</f>
        <v>0</v>
      </c>
      <c r="K2556" s="14">
        <f>Разбивка_по_щитам!N2561</f>
        <v>0</v>
      </c>
      <c r="L2556" s="14"/>
      <c r="M2556" s="14">
        <f>Разбивка_по_щитам!P2561</f>
        <v>0</v>
      </c>
      <c r="N2556" s="14"/>
    </row>
    <row r="2557" spans="2:14" x14ac:dyDescent="0.2">
      <c r="B2557" s="14">
        <f>Разбивка_по_щитам!B2562</f>
        <v>0</v>
      </c>
      <c r="C2557" s="14">
        <f>Разбивка_по_щитам!C2562</f>
        <v>0</v>
      </c>
      <c r="D2557" s="14">
        <f>Разбивка_по_щитам!F2562</f>
        <v>0</v>
      </c>
      <c r="E2557" s="14">
        <f>Разбивка_по_щитам!H2562</f>
        <v>0</v>
      </c>
      <c r="F2557" s="14">
        <f>Разбивка_по_щитам!I2562</f>
        <v>0</v>
      </c>
      <c r="G2557" s="14">
        <f>Разбивка_по_щитам!J2562</f>
        <v>0</v>
      </c>
      <c r="H2557" s="14">
        <f>Разбивка_по_щитам!K2562</f>
        <v>0</v>
      </c>
      <c r="I2557" s="14">
        <f>Разбивка_по_щитам!L2562</f>
        <v>0</v>
      </c>
      <c r="J2557" s="14">
        <f>Разбивка_по_щитам!M2562</f>
        <v>0</v>
      </c>
      <c r="K2557" s="14">
        <f>Разбивка_по_щитам!N2562</f>
        <v>0</v>
      </c>
      <c r="L2557" s="14"/>
      <c r="M2557" s="14">
        <f>Разбивка_по_щитам!P2562</f>
        <v>0</v>
      </c>
      <c r="N2557" s="14"/>
    </row>
    <row r="2558" spans="2:14" x14ac:dyDescent="0.2">
      <c r="B2558" s="14">
        <f>Разбивка_по_щитам!B2563</f>
        <v>0</v>
      </c>
      <c r="C2558" s="14">
        <f>Разбивка_по_щитам!C2563</f>
        <v>0</v>
      </c>
      <c r="D2558" s="14">
        <f>Разбивка_по_щитам!F2563</f>
        <v>0</v>
      </c>
      <c r="E2558" s="14">
        <f>Разбивка_по_щитам!H2563</f>
        <v>0</v>
      </c>
      <c r="F2558" s="14">
        <f>Разбивка_по_щитам!I2563</f>
        <v>0</v>
      </c>
      <c r="G2558" s="14">
        <f>Разбивка_по_щитам!J2563</f>
        <v>0</v>
      </c>
      <c r="H2558" s="14">
        <f>Разбивка_по_щитам!K2563</f>
        <v>0</v>
      </c>
      <c r="I2558" s="14">
        <f>Разбивка_по_щитам!L2563</f>
        <v>0</v>
      </c>
      <c r="J2558" s="14">
        <f>Разбивка_по_щитам!M2563</f>
        <v>0</v>
      </c>
      <c r="K2558" s="14">
        <f>Разбивка_по_щитам!N2563</f>
        <v>0</v>
      </c>
      <c r="L2558" s="14"/>
      <c r="M2558" s="14">
        <f>Разбивка_по_щитам!P2563</f>
        <v>0</v>
      </c>
      <c r="N2558" s="14"/>
    </row>
    <row r="2559" spans="2:14" x14ac:dyDescent="0.2">
      <c r="B2559" s="14">
        <f>Разбивка_по_щитам!B2564</f>
        <v>0</v>
      </c>
      <c r="C2559" s="14">
        <f>Разбивка_по_щитам!C2564</f>
        <v>0</v>
      </c>
      <c r="D2559" s="14">
        <f>Разбивка_по_щитам!F2564</f>
        <v>0</v>
      </c>
      <c r="E2559" s="14">
        <f>Разбивка_по_щитам!H2564</f>
        <v>0</v>
      </c>
      <c r="F2559" s="14">
        <f>Разбивка_по_щитам!I2564</f>
        <v>0</v>
      </c>
      <c r="G2559" s="14">
        <f>Разбивка_по_щитам!J2564</f>
        <v>0</v>
      </c>
      <c r="H2559" s="14">
        <f>Разбивка_по_щитам!K2564</f>
        <v>0</v>
      </c>
      <c r="I2559" s="14">
        <f>Разбивка_по_щитам!L2564</f>
        <v>0</v>
      </c>
      <c r="J2559" s="14">
        <f>Разбивка_по_щитам!M2564</f>
        <v>0</v>
      </c>
      <c r="K2559" s="14">
        <f>Разбивка_по_щитам!N2564</f>
        <v>0</v>
      </c>
      <c r="L2559" s="14"/>
      <c r="M2559" s="14">
        <f>Разбивка_по_щитам!P2564</f>
        <v>0</v>
      </c>
      <c r="N2559" s="14"/>
    </row>
    <row r="2560" spans="2:14" x14ac:dyDescent="0.2">
      <c r="B2560" s="14">
        <f>Разбивка_по_щитам!B2565</f>
        <v>0</v>
      </c>
      <c r="C2560" s="14">
        <f>Разбивка_по_щитам!C2565</f>
        <v>0</v>
      </c>
      <c r="D2560" s="14">
        <f>Разбивка_по_щитам!F2565</f>
        <v>0</v>
      </c>
      <c r="E2560" s="14">
        <f>Разбивка_по_щитам!H2565</f>
        <v>0</v>
      </c>
      <c r="F2560" s="14">
        <f>Разбивка_по_щитам!I2565</f>
        <v>0</v>
      </c>
      <c r="G2560" s="14">
        <f>Разбивка_по_щитам!J2565</f>
        <v>0</v>
      </c>
      <c r="H2560" s="14">
        <f>Разбивка_по_щитам!K2565</f>
        <v>0</v>
      </c>
      <c r="I2560" s="14">
        <f>Разбивка_по_щитам!L2565</f>
        <v>0</v>
      </c>
      <c r="J2560" s="14">
        <f>Разбивка_по_щитам!M2565</f>
        <v>0</v>
      </c>
      <c r="K2560" s="14">
        <f>Разбивка_по_щитам!N2565</f>
        <v>0</v>
      </c>
      <c r="L2560" s="14"/>
      <c r="M2560" s="14">
        <f>Разбивка_по_щитам!P2565</f>
        <v>0</v>
      </c>
      <c r="N2560" s="14"/>
    </row>
    <row r="2561" spans="2:14" x14ac:dyDescent="0.2">
      <c r="B2561" s="14">
        <f>Разбивка_по_щитам!B2566</f>
        <v>0</v>
      </c>
      <c r="C2561" s="14">
        <f>Разбивка_по_щитам!C2566</f>
        <v>0</v>
      </c>
      <c r="D2561" s="14">
        <f>Разбивка_по_щитам!F2566</f>
        <v>0</v>
      </c>
      <c r="E2561" s="14">
        <f>Разбивка_по_щитам!H2566</f>
        <v>0</v>
      </c>
      <c r="F2561" s="14">
        <f>Разбивка_по_щитам!I2566</f>
        <v>0</v>
      </c>
      <c r="G2561" s="14">
        <f>Разбивка_по_щитам!J2566</f>
        <v>0</v>
      </c>
      <c r="H2561" s="14">
        <f>Разбивка_по_щитам!K2566</f>
        <v>0</v>
      </c>
      <c r="I2561" s="14">
        <f>Разбивка_по_щитам!L2566</f>
        <v>0</v>
      </c>
      <c r="J2561" s="14">
        <f>Разбивка_по_щитам!M2566</f>
        <v>0</v>
      </c>
      <c r="K2561" s="14">
        <f>Разбивка_по_щитам!N2566</f>
        <v>0</v>
      </c>
      <c r="L2561" s="14"/>
      <c r="M2561" s="14">
        <f>Разбивка_по_щитам!P2566</f>
        <v>0</v>
      </c>
      <c r="N2561" s="14"/>
    </row>
    <row r="2562" spans="2:14" x14ac:dyDescent="0.2">
      <c r="B2562" s="14">
        <f>Разбивка_по_щитам!B2567</f>
        <v>0</v>
      </c>
      <c r="C2562" s="14">
        <f>Разбивка_по_щитам!C2567</f>
        <v>0</v>
      </c>
      <c r="D2562" s="14">
        <f>Разбивка_по_щитам!F2567</f>
        <v>0</v>
      </c>
      <c r="E2562" s="14">
        <f>Разбивка_по_щитам!H2567</f>
        <v>0</v>
      </c>
      <c r="F2562" s="14">
        <f>Разбивка_по_щитам!I2567</f>
        <v>0</v>
      </c>
      <c r="G2562" s="14">
        <f>Разбивка_по_щитам!J2567</f>
        <v>0</v>
      </c>
      <c r="H2562" s="14">
        <f>Разбивка_по_щитам!K2567</f>
        <v>0</v>
      </c>
      <c r="I2562" s="14">
        <f>Разбивка_по_щитам!L2567</f>
        <v>0</v>
      </c>
      <c r="J2562" s="14">
        <f>Разбивка_по_щитам!M2567</f>
        <v>0</v>
      </c>
      <c r="K2562" s="14">
        <f>Разбивка_по_щитам!N2567</f>
        <v>0</v>
      </c>
      <c r="L2562" s="14"/>
      <c r="M2562" s="14">
        <f>Разбивка_по_щитам!P2567</f>
        <v>0</v>
      </c>
      <c r="N2562" s="14"/>
    </row>
    <row r="2563" spans="2:14" x14ac:dyDescent="0.2">
      <c r="B2563" s="14">
        <f>Разбивка_по_щитам!B2568</f>
        <v>0</v>
      </c>
      <c r="C2563" s="14">
        <f>Разбивка_по_щитам!C2568</f>
        <v>0</v>
      </c>
      <c r="D2563" s="14">
        <f>Разбивка_по_щитам!F2568</f>
        <v>0</v>
      </c>
      <c r="E2563" s="14">
        <f>Разбивка_по_щитам!H2568</f>
        <v>0</v>
      </c>
      <c r="F2563" s="14">
        <f>Разбивка_по_щитам!I2568</f>
        <v>0</v>
      </c>
      <c r="G2563" s="14">
        <f>Разбивка_по_щитам!J2568</f>
        <v>0</v>
      </c>
      <c r="H2563" s="14">
        <f>Разбивка_по_щитам!K2568</f>
        <v>0</v>
      </c>
      <c r="I2563" s="14">
        <f>Разбивка_по_щитам!L2568</f>
        <v>0</v>
      </c>
      <c r="J2563" s="14">
        <f>Разбивка_по_щитам!M2568</f>
        <v>0</v>
      </c>
      <c r="K2563" s="14">
        <f>Разбивка_по_щитам!N2568</f>
        <v>0</v>
      </c>
      <c r="L2563" s="14"/>
      <c r="M2563" s="14">
        <f>Разбивка_по_щитам!P2568</f>
        <v>0</v>
      </c>
      <c r="N2563" s="14"/>
    </row>
    <row r="2564" spans="2:14" x14ac:dyDescent="0.2">
      <c r="B2564" s="14">
        <f>Разбивка_по_щитам!B2569</f>
        <v>0</v>
      </c>
      <c r="C2564" s="14">
        <f>Разбивка_по_щитам!C2569</f>
        <v>0</v>
      </c>
      <c r="D2564" s="14">
        <f>Разбивка_по_щитам!F2569</f>
        <v>0</v>
      </c>
      <c r="E2564" s="14">
        <f>Разбивка_по_щитам!H2569</f>
        <v>0</v>
      </c>
      <c r="F2564" s="14">
        <f>Разбивка_по_щитам!I2569</f>
        <v>0</v>
      </c>
      <c r="G2564" s="14">
        <f>Разбивка_по_щитам!J2569</f>
        <v>0</v>
      </c>
      <c r="H2564" s="14">
        <f>Разбивка_по_щитам!K2569</f>
        <v>0</v>
      </c>
      <c r="I2564" s="14">
        <f>Разбивка_по_щитам!L2569</f>
        <v>0</v>
      </c>
      <c r="J2564" s="14">
        <f>Разбивка_по_щитам!M2569</f>
        <v>0</v>
      </c>
      <c r="K2564" s="14">
        <f>Разбивка_по_щитам!N2569</f>
        <v>0</v>
      </c>
      <c r="L2564" s="14"/>
      <c r="M2564" s="14">
        <f>Разбивка_по_щитам!P2569</f>
        <v>0</v>
      </c>
      <c r="N2564" s="14"/>
    </row>
    <row r="2565" spans="2:14" x14ac:dyDescent="0.2">
      <c r="B2565" s="14">
        <f>Разбивка_по_щитам!B2570</f>
        <v>0</v>
      </c>
      <c r="C2565" s="14">
        <f>Разбивка_по_щитам!C2570</f>
        <v>0</v>
      </c>
      <c r="D2565" s="14">
        <f>Разбивка_по_щитам!F2570</f>
        <v>0</v>
      </c>
      <c r="E2565" s="14">
        <f>Разбивка_по_щитам!H2570</f>
        <v>0</v>
      </c>
      <c r="F2565" s="14">
        <f>Разбивка_по_щитам!I2570</f>
        <v>0</v>
      </c>
      <c r="G2565" s="14">
        <f>Разбивка_по_щитам!J2570</f>
        <v>0</v>
      </c>
      <c r="H2565" s="14">
        <f>Разбивка_по_щитам!K2570</f>
        <v>0</v>
      </c>
      <c r="I2565" s="14">
        <f>Разбивка_по_щитам!L2570</f>
        <v>0</v>
      </c>
      <c r="J2565" s="14">
        <f>Разбивка_по_щитам!M2570</f>
        <v>0</v>
      </c>
      <c r="K2565" s="14">
        <f>Разбивка_по_щитам!N2570</f>
        <v>0</v>
      </c>
      <c r="L2565" s="14"/>
      <c r="M2565" s="14">
        <f>Разбивка_по_щитам!P2570</f>
        <v>0</v>
      </c>
      <c r="N2565" s="14"/>
    </row>
    <row r="2566" spans="2:14" x14ac:dyDescent="0.2">
      <c r="B2566" s="14">
        <f>Разбивка_по_щитам!B2571</f>
        <v>0</v>
      </c>
      <c r="C2566" s="14">
        <f>Разбивка_по_щитам!C2571</f>
        <v>0</v>
      </c>
      <c r="D2566" s="14">
        <f>Разбивка_по_щитам!F2571</f>
        <v>0</v>
      </c>
      <c r="E2566" s="14">
        <f>Разбивка_по_щитам!H2571</f>
        <v>0</v>
      </c>
      <c r="F2566" s="14">
        <f>Разбивка_по_щитам!I2571</f>
        <v>0</v>
      </c>
      <c r="G2566" s="14">
        <f>Разбивка_по_щитам!J2571</f>
        <v>0</v>
      </c>
      <c r="H2566" s="14">
        <f>Разбивка_по_щитам!K2571</f>
        <v>0</v>
      </c>
      <c r="I2566" s="14">
        <f>Разбивка_по_щитам!L2571</f>
        <v>0</v>
      </c>
      <c r="J2566" s="14">
        <f>Разбивка_по_щитам!M2571</f>
        <v>0</v>
      </c>
      <c r="K2566" s="14">
        <f>Разбивка_по_щитам!N2571</f>
        <v>0</v>
      </c>
      <c r="L2566" s="14"/>
      <c r="M2566" s="14">
        <f>Разбивка_по_щитам!P2571</f>
        <v>0</v>
      </c>
      <c r="N2566" s="14"/>
    </row>
    <row r="2567" spans="2:14" x14ac:dyDescent="0.2">
      <c r="B2567" s="14">
        <f>Разбивка_по_щитам!B2572</f>
        <v>0</v>
      </c>
      <c r="C2567" s="14">
        <f>Разбивка_по_щитам!C2572</f>
        <v>0</v>
      </c>
      <c r="D2567" s="14">
        <f>Разбивка_по_щитам!F2572</f>
        <v>0</v>
      </c>
      <c r="E2567" s="14">
        <f>Разбивка_по_щитам!H2572</f>
        <v>0</v>
      </c>
      <c r="F2567" s="14">
        <f>Разбивка_по_щитам!I2572</f>
        <v>0</v>
      </c>
      <c r="G2567" s="14">
        <f>Разбивка_по_щитам!J2572</f>
        <v>0</v>
      </c>
      <c r="H2567" s="14">
        <f>Разбивка_по_щитам!K2572</f>
        <v>0</v>
      </c>
      <c r="I2567" s="14">
        <f>Разбивка_по_щитам!L2572</f>
        <v>0</v>
      </c>
      <c r="J2567" s="14">
        <f>Разбивка_по_щитам!M2572</f>
        <v>0</v>
      </c>
      <c r="K2567" s="14">
        <f>Разбивка_по_щитам!N2572</f>
        <v>0</v>
      </c>
      <c r="L2567" s="14"/>
      <c r="M2567" s="14">
        <f>Разбивка_по_щитам!P2572</f>
        <v>0</v>
      </c>
      <c r="N2567" s="14"/>
    </row>
    <row r="2568" spans="2:14" x14ac:dyDescent="0.2">
      <c r="B2568" s="14">
        <f>Разбивка_по_щитам!B2573</f>
        <v>0</v>
      </c>
      <c r="C2568" s="14">
        <f>Разбивка_по_щитам!C2573</f>
        <v>0</v>
      </c>
      <c r="D2568" s="14">
        <f>Разбивка_по_щитам!F2573</f>
        <v>0</v>
      </c>
      <c r="E2568" s="14">
        <f>Разбивка_по_щитам!H2573</f>
        <v>0</v>
      </c>
      <c r="F2568" s="14">
        <f>Разбивка_по_щитам!I2573</f>
        <v>0</v>
      </c>
      <c r="G2568" s="14">
        <f>Разбивка_по_щитам!J2573</f>
        <v>0</v>
      </c>
      <c r="H2568" s="14">
        <f>Разбивка_по_щитам!K2573</f>
        <v>0</v>
      </c>
      <c r="I2568" s="14">
        <f>Разбивка_по_щитам!L2573</f>
        <v>0</v>
      </c>
      <c r="J2568" s="14">
        <f>Разбивка_по_щитам!M2573</f>
        <v>0</v>
      </c>
      <c r="K2568" s="14">
        <f>Разбивка_по_щитам!N2573</f>
        <v>0</v>
      </c>
      <c r="L2568" s="14"/>
      <c r="M2568" s="14">
        <f>Разбивка_по_щитам!P2573</f>
        <v>0</v>
      </c>
      <c r="N2568" s="14"/>
    </row>
    <row r="2569" spans="2:14" x14ac:dyDescent="0.2">
      <c r="B2569" s="14">
        <f>Разбивка_по_щитам!B2574</f>
        <v>0</v>
      </c>
      <c r="C2569" s="14">
        <f>Разбивка_по_щитам!C2574</f>
        <v>0</v>
      </c>
      <c r="D2569" s="14">
        <f>Разбивка_по_щитам!F2574</f>
        <v>0</v>
      </c>
      <c r="E2569" s="14">
        <f>Разбивка_по_щитам!H2574</f>
        <v>0</v>
      </c>
      <c r="F2569" s="14">
        <f>Разбивка_по_щитам!I2574</f>
        <v>0</v>
      </c>
      <c r="G2569" s="14">
        <f>Разбивка_по_щитам!J2574</f>
        <v>0</v>
      </c>
      <c r="H2569" s="14">
        <f>Разбивка_по_щитам!K2574</f>
        <v>0</v>
      </c>
      <c r="I2569" s="14">
        <f>Разбивка_по_щитам!L2574</f>
        <v>0</v>
      </c>
      <c r="J2569" s="14">
        <f>Разбивка_по_щитам!M2574</f>
        <v>0</v>
      </c>
      <c r="K2569" s="14">
        <f>Разбивка_по_щитам!N2574</f>
        <v>0</v>
      </c>
      <c r="L2569" s="14"/>
      <c r="M2569" s="14">
        <f>Разбивка_по_щитам!P2574</f>
        <v>0</v>
      </c>
      <c r="N2569" s="14"/>
    </row>
    <row r="2570" spans="2:14" x14ac:dyDescent="0.2">
      <c r="B2570" s="14">
        <f>Разбивка_по_щитам!B2575</f>
        <v>0</v>
      </c>
      <c r="C2570" s="14">
        <f>Разбивка_по_щитам!C2575</f>
        <v>0</v>
      </c>
      <c r="D2570" s="14">
        <f>Разбивка_по_щитам!F2575</f>
        <v>0</v>
      </c>
      <c r="E2570" s="14">
        <f>Разбивка_по_щитам!H2575</f>
        <v>0</v>
      </c>
      <c r="F2570" s="14">
        <f>Разбивка_по_щитам!I2575</f>
        <v>0</v>
      </c>
      <c r="G2570" s="14">
        <f>Разбивка_по_щитам!J2575</f>
        <v>0</v>
      </c>
      <c r="H2570" s="14">
        <f>Разбивка_по_щитам!K2575</f>
        <v>0</v>
      </c>
      <c r="I2570" s="14">
        <f>Разбивка_по_щитам!L2575</f>
        <v>0</v>
      </c>
      <c r="J2570" s="14">
        <f>Разбивка_по_щитам!M2575</f>
        <v>0</v>
      </c>
      <c r="K2570" s="14">
        <f>Разбивка_по_щитам!N2575</f>
        <v>0</v>
      </c>
      <c r="L2570" s="14"/>
      <c r="M2570" s="14">
        <f>Разбивка_по_щитам!P2575</f>
        <v>0</v>
      </c>
      <c r="N2570" s="14"/>
    </row>
    <row r="2571" spans="2:14" x14ac:dyDescent="0.2">
      <c r="B2571" s="14">
        <f>Разбивка_по_щитам!B2576</f>
        <v>0</v>
      </c>
      <c r="C2571" s="14">
        <f>Разбивка_по_щитам!C2576</f>
        <v>0</v>
      </c>
      <c r="D2571" s="14">
        <f>Разбивка_по_щитам!F2576</f>
        <v>0</v>
      </c>
      <c r="E2571" s="14">
        <f>Разбивка_по_щитам!H2576</f>
        <v>0</v>
      </c>
      <c r="F2571" s="14">
        <f>Разбивка_по_щитам!I2576</f>
        <v>0</v>
      </c>
      <c r="G2571" s="14">
        <f>Разбивка_по_щитам!J2576</f>
        <v>0</v>
      </c>
      <c r="H2571" s="14">
        <f>Разбивка_по_щитам!K2576</f>
        <v>0</v>
      </c>
      <c r="I2571" s="14">
        <f>Разбивка_по_щитам!L2576</f>
        <v>0</v>
      </c>
      <c r="J2571" s="14">
        <f>Разбивка_по_щитам!M2576</f>
        <v>0</v>
      </c>
      <c r="K2571" s="14">
        <f>Разбивка_по_щитам!N2576</f>
        <v>0</v>
      </c>
      <c r="L2571" s="14"/>
      <c r="M2571" s="14">
        <f>Разбивка_по_щитам!P2576</f>
        <v>0</v>
      </c>
      <c r="N2571" s="14"/>
    </row>
    <row r="2572" spans="2:14" x14ac:dyDescent="0.2">
      <c r="B2572" s="14">
        <f>Разбивка_по_щитам!B2577</f>
        <v>0</v>
      </c>
      <c r="C2572" s="14">
        <f>Разбивка_по_щитам!C2577</f>
        <v>0</v>
      </c>
      <c r="D2572" s="14">
        <f>Разбивка_по_щитам!F2577</f>
        <v>0</v>
      </c>
      <c r="E2572" s="14">
        <f>Разбивка_по_щитам!H2577</f>
        <v>0</v>
      </c>
      <c r="F2572" s="14">
        <f>Разбивка_по_щитам!I2577</f>
        <v>0</v>
      </c>
      <c r="G2572" s="14">
        <f>Разбивка_по_щитам!J2577</f>
        <v>0</v>
      </c>
      <c r="H2572" s="14">
        <f>Разбивка_по_щитам!K2577</f>
        <v>0</v>
      </c>
      <c r="I2572" s="14">
        <f>Разбивка_по_щитам!L2577</f>
        <v>0</v>
      </c>
      <c r="J2572" s="14">
        <f>Разбивка_по_щитам!M2577</f>
        <v>0</v>
      </c>
      <c r="K2572" s="14">
        <f>Разбивка_по_щитам!N2577</f>
        <v>0</v>
      </c>
      <c r="L2572" s="14"/>
      <c r="M2572" s="14">
        <f>Разбивка_по_щитам!P2577</f>
        <v>0</v>
      </c>
      <c r="N2572" s="14"/>
    </row>
    <row r="2573" spans="2:14" x14ac:dyDescent="0.2">
      <c r="B2573" s="14">
        <f>Разбивка_по_щитам!B2578</f>
        <v>0</v>
      </c>
      <c r="C2573" s="14">
        <f>Разбивка_по_щитам!C2578</f>
        <v>0</v>
      </c>
      <c r="D2573" s="14">
        <f>Разбивка_по_щитам!F2578</f>
        <v>0</v>
      </c>
      <c r="E2573" s="14">
        <f>Разбивка_по_щитам!H2578</f>
        <v>0</v>
      </c>
      <c r="F2573" s="14">
        <f>Разбивка_по_щитам!I2578</f>
        <v>0</v>
      </c>
      <c r="G2573" s="14">
        <f>Разбивка_по_щитам!J2578</f>
        <v>0</v>
      </c>
      <c r="H2573" s="14">
        <f>Разбивка_по_щитам!K2578</f>
        <v>0</v>
      </c>
      <c r="I2573" s="14">
        <f>Разбивка_по_щитам!L2578</f>
        <v>0</v>
      </c>
      <c r="J2573" s="14">
        <f>Разбивка_по_щитам!M2578</f>
        <v>0</v>
      </c>
      <c r="K2573" s="14">
        <f>Разбивка_по_щитам!N2578</f>
        <v>0</v>
      </c>
      <c r="L2573" s="14"/>
      <c r="M2573" s="14">
        <f>Разбивка_по_щитам!P2578</f>
        <v>0</v>
      </c>
      <c r="N2573" s="14"/>
    </row>
    <row r="2574" spans="2:14" x14ac:dyDescent="0.2">
      <c r="B2574" s="14">
        <f>Разбивка_по_щитам!B2579</f>
        <v>0</v>
      </c>
      <c r="C2574" s="14">
        <f>Разбивка_по_щитам!C2579</f>
        <v>0</v>
      </c>
      <c r="D2574" s="14">
        <f>Разбивка_по_щитам!F2579</f>
        <v>0</v>
      </c>
      <c r="E2574" s="14">
        <f>Разбивка_по_щитам!H2579</f>
        <v>0</v>
      </c>
      <c r="F2574" s="14">
        <f>Разбивка_по_щитам!I2579</f>
        <v>0</v>
      </c>
      <c r="G2574" s="14">
        <f>Разбивка_по_щитам!J2579</f>
        <v>0</v>
      </c>
      <c r="H2574" s="14">
        <f>Разбивка_по_щитам!K2579</f>
        <v>0</v>
      </c>
      <c r="I2574" s="14">
        <f>Разбивка_по_щитам!L2579</f>
        <v>0</v>
      </c>
      <c r="J2574" s="14">
        <f>Разбивка_по_щитам!M2579</f>
        <v>0</v>
      </c>
      <c r="K2574" s="14">
        <f>Разбивка_по_щитам!N2579</f>
        <v>0</v>
      </c>
      <c r="L2574" s="14"/>
      <c r="M2574" s="14">
        <f>Разбивка_по_щитам!P2579</f>
        <v>0</v>
      </c>
      <c r="N2574" s="14"/>
    </row>
    <row r="2575" spans="2:14" x14ac:dyDescent="0.2">
      <c r="B2575" s="14">
        <f>Разбивка_по_щитам!B2580</f>
        <v>0</v>
      </c>
      <c r="C2575" s="14">
        <f>Разбивка_по_щитам!C2580</f>
        <v>0</v>
      </c>
      <c r="D2575" s="14">
        <f>Разбивка_по_щитам!F2580</f>
        <v>0</v>
      </c>
      <c r="E2575" s="14">
        <f>Разбивка_по_щитам!H2580</f>
        <v>0</v>
      </c>
      <c r="F2575" s="14">
        <f>Разбивка_по_щитам!I2580</f>
        <v>0</v>
      </c>
      <c r="G2575" s="14">
        <f>Разбивка_по_щитам!J2580</f>
        <v>0</v>
      </c>
      <c r="H2575" s="14">
        <f>Разбивка_по_щитам!K2580</f>
        <v>0</v>
      </c>
      <c r="I2575" s="14">
        <f>Разбивка_по_щитам!L2580</f>
        <v>0</v>
      </c>
      <c r="J2575" s="14">
        <f>Разбивка_по_щитам!M2580</f>
        <v>0</v>
      </c>
      <c r="K2575" s="14">
        <f>Разбивка_по_щитам!N2580</f>
        <v>0</v>
      </c>
      <c r="L2575" s="14"/>
      <c r="M2575" s="14">
        <f>Разбивка_по_щитам!P2580</f>
        <v>0</v>
      </c>
      <c r="N2575" s="14"/>
    </row>
    <row r="2576" spans="2:14" x14ac:dyDescent="0.2">
      <c r="B2576" s="14">
        <f>Разбивка_по_щитам!B2581</f>
        <v>0</v>
      </c>
      <c r="C2576" s="14">
        <f>Разбивка_по_щитам!C2581</f>
        <v>0</v>
      </c>
      <c r="D2576" s="14">
        <f>Разбивка_по_щитам!F2581</f>
        <v>0</v>
      </c>
      <c r="E2576" s="14">
        <f>Разбивка_по_щитам!H2581</f>
        <v>0</v>
      </c>
      <c r="F2576" s="14">
        <f>Разбивка_по_щитам!I2581</f>
        <v>0</v>
      </c>
      <c r="G2576" s="14">
        <f>Разбивка_по_щитам!J2581</f>
        <v>0</v>
      </c>
      <c r="H2576" s="14">
        <f>Разбивка_по_щитам!K2581</f>
        <v>0</v>
      </c>
      <c r="I2576" s="14">
        <f>Разбивка_по_щитам!L2581</f>
        <v>0</v>
      </c>
      <c r="J2576" s="14">
        <f>Разбивка_по_щитам!M2581</f>
        <v>0</v>
      </c>
      <c r="K2576" s="14">
        <f>Разбивка_по_щитам!N2581</f>
        <v>0</v>
      </c>
      <c r="L2576" s="14"/>
      <c r="M2576" s="14">
        <f>Разбивка_по_щитам!P2581</f>
        <v>0</v>
      </c>
      <c r="N2576" s="14"/>
    </row>
    <row r="2577" spans="2:14" x14ac:dyDescent="0.2">
      <c r="B2577" s="14">
        <f>Разбивка_по_щитам!B2582</f>
        <v>0</v>
      </c>
      <c r="C2577" s="14">
        <f>Разбивка_по_щитам!C2582</f>
        <v>0</v>
      </c>
      <c r="D2577" s="14">
        <f>Разбивка_по_щитам!F2582</f>
        <v>0</v>
      </c>
      <c r="E2577" s="14">
        <f>Разбивка_по_щитам!H2582</f>
        <v>0</v>
      </c>
      <c r="F2577" s="14">
        <f>Разбивка_по_щитам!I2582</f>
        <v>0</v>
      </c>
      <c r="G2577" s="14">
        <f>Разбивка_по_щитам!J2582</f>
        <v>0</v>
      </c>
      <c r="H2577" s="14">
        <f>Разбивка_по_щитам!K2582</f>
        <v>0</v>
      </c>
      <c r="I2577" s="14">
        <f>Разбивка_по_щитам!L2582</f>
        <v>0</v>
      </c>
      <c r="J2577" s="14">
        <f>Разбивка_по_щитам!M2582</f>
        <v>0</v>
      </c>
      <c r="K2577" s="14">
        <f>Разбивка_по_щитам!N2582</f>
        <v>0</v>
      </c>
      <c r="L2577" s="14"/>
      <c r="M2577" s="14">
        <f>Разбивка_по_щитам!P2582</f>
        <v>0</v>
      </c>
      <c r="N2577" s="14"/>
    </row>
    <row r="2578" spans="2:14" x14ac:dyDescent="0.2">
      <c r="B2578" s="14">
        <f>Разбивка_по_щитам!B2583</f>
        <v>0</v>
      </c>
      <c r="C2578" s="14">
        <f>Разбивка_по_щитам!C2583</f>
        <v>0</v>
      </c>
      <c r="D2578" s="14">
        <f>Разбивка_по_щитам!F2583</f>
        <v>0</v>
      </c>
      <c r="E2578" s="14">
        <f>Разбивка_по_щитам!H2583</f>
        <v>0</v>
      </c>
      <c r="F2578" s="14">
        <f>Разбивка_по_щитам!I2583</f>
        <v>0</v>
      </c>
      <c r="G2578" s="14">
        <f>Разбивка_по_щитам!J2583</f>
        <v>0</v>
      </c>
      <c r="H2578" s="14">
        <f>Разбивка_по_щитам!K2583</f>
        <v>0</v>
      </c>
      <c r="I2578" s="14">
        <f>Разбивка_по_щитам!L2583</f>
        <v>0</v>
      </c>
      <c r="J2578" s="14">
        <f>Разбивка_по_щитам!M2583</f>
        <v>0</v>
      </c>
      <c r="K2578" s="14">
        <f>Разбивка_по_щитам!N2583</f>
        <v>0</v>
      </c>
      <c r="L2578" s="14"/>
      <c r="M2578" s="14">
        <f>Разбивка_по_щитам!P2583</f>
        <v>0</v>
      </c>
      <c r="N2578" s="14"/>
    </row>
    <row r="2579" spans="2:14" x14ac:dyDescent="0.2">
      <c r="B2579" s="14">
        <f>Разбивка_по_щитам!B2584</f>
        <v>0</v>
      </c>
      <c r="C2579" s="14">
        <f>Разбивка_по_щитам!C2584</f>
        <v>0</v>
      </c>
      <c r="D2579" s="14">
        <f>Разбивка_по_щитам!F2584</f>
        <v>0</v>
      </c>
      <c r="E2579" s="14">
        <f>Разбивка_по_щитам!H2584</f>
        <v>0</v>
      </c>
      <c r="F2579" s="14">
        <f>Разбивка_по_щитам!I2584</f>
        <v>0</v>
      </c>
      <c r="G2579" s="14">
        <f>Разбивка_по_щитам!J2584</f>
        <v>0</v>
      </c>
      <c r="H2579" s="14">
        <f>Разбивка_по_щитам!K2584</f>
        <v>0</v>
      </c>
      <c r="I2579" s="14">
        <f>Разбивка_по_щитам!L2584</f>
        <v>0</v>
      </c>
      <c r="J2579" s="14">
        <f>Разбивка_по_щитам!M2584</f>
        <v>0</v>
      </c>
      <c r="K2579" s="14">
        <f>Разбивка_по_щитам!N2584</f>
        <v>0</v>
      </c>
      <c r="L2579" s="14"/>
      <c r="M2579" s="14">
        <f>Разбивка_по_щитам!P2584</f>
        <v>0</v>
      </c>
      <c r="N2579" s="14"/>
    </row>
    <row r="2580" spans="2:14" x14ac:dyDescent="0.2">
      <c r="B2580" s="14">
        <f>Разбивка_по_щитам!B2585</f>
        <v>0</v>
      </c>
      <c r="C2580" s="14">
        <f>Разбивка_по_щитам!C2585</f>
        <v>0</v>
      </c>
      <c r="D2580" s="14">
        <f>Разбивка_по_щитам!F2585</f>
        <v>0</v>
      </c>
      <c r="E2580" s="14">
        <f>Разбивка_по_щитам!H2585</f>
        <v>0</v>
      </c>
      <c r="F2580" s="14">
        <f>Разбивка_по_щитам!I2585</f>
        <v>0</v>
      </c>
      <c r="G2580" s="14">
        <f>Разбивка_по_щитам!J2585</f>
        <v>0</v>
      </c>
      <c r="H2580" s="14">
        <f>Разбивка_по_щитам!K2585</f>
        <v>0</v>
      </c>
      <c r="I2580" s="14">
        <f>Разбивка_по_щитам!L2585</f>
        <v>0</v>
      </c>
      <c r="J2580" s="14">
        <f>Разбивка_по_щитам!M2585</f>
        <v>0</v>
      </c>
      <c r="K2580" s="14">
        <f>Разбивка_по_щитам!N2585</f>
        <v>0</v>
      </c>
      <c r="L2580" s="14"/>
      <c r="M2580" s="14">
        <f>Разбивка_по_щитам!P2585</f>
        <v>0</v>
      </c>
      <c r="N2580" s="14"/>
    </row>
    <row r="2581" spans="2:14" x14ac:dyDescent="0.2">
      <c r="B2581" s="14">
        <f>Разбивка_по_щитам!B2586</f>
        <v>0</v>
      </c>
      <c r="C2581" s="14">
        <f>Разбивка_по_щитам!C2586</f>
        <v>0</v>
      </c>
      <c r="D2581" s="14">
        <f>Разбивка_по_щитам!F2586</f>
        <v>0</v>
      </c>
      <c r="E2581" s="14">
        <f>Разбивка_по_щитам!H2586</f>
        <v>0</v>
      </c>
      <c r="F2581" s="14">
        <f>Разбивка_по_щитам!I2586</f>
        <v>0</v>
      </c>
      <c r="G2581" s="14">
        <f>Разбивка_по_щитам!J2586</f>
        <v>0</v>
      </c>
      <c r="H2581" s="14">
        <f>Разбивка_по_щитам!K2586</f>
        <v>0</v>
      </c>
      <c r="I2581" s="14">
        <f>Разбивка_по_щитам!L2586</f>
        <v>0</v>
      </c>
      <c r="J2581" s="14">
        <f>Разбивка_по_щитам!M2586</f>
        <v>0</v>
      </c>
      <c r="K2581" s="14">
        <f>Разбивка_по_щитам!N2586</f>
        <v>0</v>
      </c>
      <c r="L2581" s="14"/>
      <c r="M2581" s="14">
        <f>Разбивка_по_щитам!P2586</f>
        <v>0</v>
      </c>
      <c r="N2581" s="14"/>
    </row>
    <row r="2582" spans="2:14" x14ac:dyDescent="0.2">
      <c r="B2582" s="14">
        <f>Разбивка_по_щитам!B2587</f>
        <v>0</v>
      </c>
      <c r="C2582" s="14">
        <f>Разбивка_по_щитам!C2587</f>
        <v>0</v>
      </c>
      <c r="D2582" s="14">
        <f>Разбивка_по_щитам!F2587</f>
        <v>0</v>
      </c>
      <c r="E2582" s="14">
        <f>Разбивка_по_щитам!H2587</f>
        <v>0</v>
      </c>
      <c r="F2582" s="14">
        <f>Разбивка_по_щитам!I2587</f>
        <v>0</v>
      </c>
      <c r="G2582" s="14">
        <f>Разбивка_по_щитам!J2587</f>
        <v>0</v>
      </c>
      <c r="H2582" s="14">
        <f>Разбивка_по_щитам!K2587</f>
        <v>0</v>
      </c>
      <c r="I2582" s="14">
        <f>Разбивка_по_щитам!L2587</f>
        <v>0</v>
      </c>
      <c r="J2582" s="14">
        <f>Разбивка_по_щитам!M2587</f>
        <v>0</v>
      </c>
      <c r="K2582" s="14">
        <f>Разбивка_по_щитам!N2587</f>
        <v>0</v>
      </c>
      <c r="L2582" s="14"/>
      <c r="M2582" s="14">
        <f>Разбивка_по_щитам!P2587</f>
        <v>0</v>
      </c>
      <c r="N2582" s="14"/>
    </row>
    <row r="2583" spans="2:14" x14ac:dyDescent="0.2">
      <c r="B2583" s="14">
        <f>Разбивка_по_щитам!B2588</f>
        <v>0</v>
      </c>
      <c r="C2583" s="14">
        <f>Разбивка_по_щитам!C2588</f>
        <v>0</v>
      </c>
      <c r="D2583" s="14">
        <f>Разбивка_по_щитам!F2588</f>
        <v>0</v>
      </c>
      <c r="E2583" s="14">
        <f>Разбивка_по_щитам!H2588</f>
        <v>0</v>
      </c>
      <c r="F2583" s="14">
        <f>Разбивка_по_щитам!I2588</f>
        <v>0</v>
      </c>
      <c r="G2583" s="14">
        <f>Разбивка_по_щитам!J2588</f>
        <v>0</v>
      </c>
      <c r="H2583" s="14">
        <f>Разбивка_по_щитам!K2588</f>
        <v>0</v>
      </c>
      <c r="I2583" s="14">
        <f>Разбивка_по_щитам!L2588</f>
        <v>0</v>
      </c>
      <c r="J2583" s="14">
        <f>Разбивка_по_щитам!M2588</f>
        <v>0</v>
      </c>
      <c r="K2583" s="14">
        <f>Разбивка_по_щитам!N2588</f>
        <v>0</v>
      </c>
      <c r="L2583" s="14"/>
      <c r="M2583" s="14">
        <f>Разбивка_по_щитам!P2588</f>
        <v>0</v>
      </c>
      <c r="N2583" s="14"/>
    </row>
    <row r="2584" spans="2:14" x14ac:dyDescent="0.2">
      <c r="B2584" s="14">
        <f>Разбивка_по_щитам!B2589</f>
        <v>0</v>
      </c>
      <c r="C2584" s="14">
        <f>Разбивка_по_щитам!C2589</f>
        <v>0</v>
      </c>
      <c r="D2584" s="14">
        <f>Разбивка_по_щитам!F2589</f>
        <v>0</v>
      </c>
      <c r="E2584" s="14">
        <f>Разбивка_по_щитам!H2589</f>
        <v>0</v>
      </c>
      <c r="F2584" s="14">
        <f>Разбивка_по_щитам!I2589</f>
        <v>0</v>
      </c>
      <c r="G2584" s="14">
        <f>Разбивка_по_щитам!J2589</f>
        <v>0</v>
      </c>
      <c r="H2584" s="14">
        <f>Разбивка_по_щитам!K2589</f>
        <v>0</v>
      </c>
      <c r="I2584" s="14">
        <f>Разбивка_по_щитам!L2589</f>
        <v>0</v>
      </c>
      <c r="J2584" s="14">
        <f>Разбивка_по_щитам!M2589</f>
        <v>0</v>
      </c>
      <c r="K2584" s="14">
        <f>Разбивка_по_щитам!N2589</f>
        <v>0</v>
      </c>
      <c r="L2584" s="14"/>
      <c r="M2584" s="14">
        <f>Разбивка_по_щитам!P2589</f>
        <v>0</v>
      </c>
      <c r="N2584" s="14"/>
    </row>
    <row r="2585" spans="2:14" x14ac:dyDescent="0.2">
      <c r="B2585" s="14">
        <f>Разбивка_по_щитам!B2590</f>
        <v>0</v>
      </c>
      <c r="C2585" s="14">
        <f>Разбивка_по_щитам!C2590</f>
        <v>0</v>
      </c>
      <c r="D2585" s="14">
        <f>Разбивка_по_щитам!F2590</f>
        <v>0</v>
      </c>
      <c r="E2585" s="14">
        <f>Разбивка_по_щитам!H2590</f>
        <v>0</v>
      </c>
      <c r="F2585" s="14">
        <f>Разбивка_по_щитам!I2590</f>
        <v>0</v>
      </c>
      <c r="G2585" s="14">
        <f>Разбивка_по_щитам!J2590</f>
        <v>0</v>
      </c>
      <c r="H2585" s="14">
        <f>Разбивка_по_щитам!K2590</f>
        <v>0</v>
      </c>
      <c r="I2585" s="14">
        <f>Разбивка_по_щитам!L2590</f>
        <v>0</v>
      </c>
      <c r="J2585" s="14">
        <f>Разбивка_по_щитам!M2590</f>
        <v>0</v>
      </c>
      <c r="K2585" s="14">
        <f>Разбивка_по_щитам!N2590</f>
        <v>0</v>
      </c>
      <c r="L2585" s="14"/>
      <c r="M2585" s="14">
        <f>Разбивка_по_щитам!P2590</f>
        <v>0</v>
      </c>
      <c r="N2585" s="14"/>
    </row>
    <row r="2586" spans="2:14" x14ac:dyDescent="0.2">
      <c r="B2586" s="14">
        <f>Разбивка_по_щитам!B2591</f>
        <v>0</v>
      </c>
      <c r="C2586" s="14">
        <f>Разбивка_по_щитам!C2591</f>
        <v>0</v>
      </c>
      <c r="D2586" s="14">
        <f>Разбивка_по_щитам!F2591</f>
        <v>0</v>
      </c>
      <c r="E2586" s="14">
        <f>Разбивка_по_щитам!H2591</f>
        <v>0</v>
      </c>
      <c r="F2586" s="14">
        <f>Разбивка_по_щитам!I2591</f>
        <v>0</v>
      </c>
      <c r="G2586" s="14">
        <f>Разбивка_по_щитам!J2591</f>
        <v>0</v>
      </c>
      <c r="H2586" s="14">
        <f>Разбивка_по_щитам!K2591</f>
        <v>0</v>
      </c>
      <c r="I2586" s="14">
        <f>Разбивка_по_щитам!L2591</f>
        <v>0</v>
      </c>
      <c r="J2586" s="14">
        <f>Разбивка_по_щитам!M2591</f>
        <v>0</v>
      </c>
      <c r="K2586" s="14">
        <f>Разбивка_по_щитам!N2591</f>
        <v>0</v>
      </c>
      <c r="L2586" s="14"/>
      <c r="M2586" s="14">
        <f>Разбивка_по_щитам!P2591</f>
        <v>0</v>
      </c>
      <c r="N2586" s="14"/>
    </row>
    <row r="2587" spans="2:14" x14ac:dyDescent="0.2">
      <c r="B2587" s="14">
        <f>Разбивка_по_щитам!B2592</f>
        <v>0</v>
      </c>
      <c r="C2587" s="14">
        <f>Разбивка_по_щитам!C2592</f>
        <v>0</v>
      </c>
      <c r="D2587" s="14">
        <f>Разбивка_по_щитам!F2592</f>
        <v>0</v>
      </c>
      <c r="E2587" s="14">
        <f>Разбивка_по_щитам!H2592</f>
        <v>0</v>
      </c>
      <c r="F2587" s="14">
        <f>Разбивка_по_щитам!I2592</f>
        <v>0</v>
      </c>
      <c r="G2587" s="14">
        <f>Разбивка_по_щитам!J2592</f>
        <v>0</v>
      </c>
      <c r="H2587" s="14">
        <f>Разбивка_по_щитам!K2592</f>
        <v>0</v>
      </c>
      <c r="I2587" s="14">
        <f>Разбивка_по_щитам!L2592</f>
        <v>0</v>
      </c>
      <c r="J2587" s="14">
        <f>Разбивка_по_щитам!M2592</f>
        <v>0</v>
      </c>
      <c r="K2587" s="14">
        <f>Разбивка_по_щитам!N2592</f>
        <v>0</v>
      </c>
      <c r="L2587" s="14"/>
      <c r="M2587" s="14">
        <f>Разбивка_по_щитам!P2592</f>
        <v>0</v>
      </c>
      <c r="N2587" s="14"/>
    </row>
    <row r="2588" spans="2:14" x14ac:dyDescent="0.2">
      <c r="B2588" s="14">
        <f>Разбивка_по_щитам!B2593</f>
        <v>0</v>
      </c>
      <c r="C2588" s="14">
        <f>Разбивка_по_щитам!C2593</f>
        <v>0</v>
      </c>
      <c r="D2588" s="14">
        <f>Разбивка_по_щитам!F2593</f>
        <v>0</v>
      </c>
      <c r="E2588" s="14">
        <f>Разбивка_по_щитам!H2593</f>
        <v>0</v>
      </c>
      <c r="F2588" s="14">
        <f>Разбивка_по_щитам!I2593</f>
        <v>0</v>
      </c>
      <c r="G2588" s="14">
        <f>Разбивка_по_щитам!J2593</f>
        <v>0</v>
      </c>
      <c r="H2588" s="14">
        <f>Разбивка_по_щитам!K2593</f>
        <v>0</v>
      </c>
      <c r="I2588" s="14">
        <f>Разбивка_по_щитам!L2593</f>
        <v>0</v>
      </c>
      <c r="J2588" s="14">
        <f>Разбивка_по_щитам!M2593</f>
        <v>0</v>
      </c>
      <c r="K2588" s="14">
        <f>Разбивка_по_щитам!N2593</f>
        <v>0</v>
      </c>
      <c r="L2588" s="14"/>
      <c r="M2588" s="14">
        <f>Разбивка_по_щитам!P2593</f>
        <v>0</v>
      </c>
      <c r="N2588" s="14"/>
    </row>
    <row r="2589" spans="2:14" x14ac:dyDescent="0.2">
      <c r="B2589" s="14">
        <f>Разбивка_по_щитам!B2594</f>
        <v>0</v>
      </c>
      <c r="C2589" s="14">
        <f>Разбивка_по_щитам!C2594</f>
        <v>0</v>
      </c>
      <c r="D2589" s="14">
        <f>Разбивка_по_щитам!F2594</f>
        <v>0</v>
      </c>
      <c r="E2589" s="14">
        <f>Разбивка_по_щитам!H2594</f>
        <v>0</v>
      </c>
      <c r="F2589" s="14">
        <f>Разбивка_по_щитам!I2594</f>
        <v>0</v>
      </c>
      <c r="G2589" s="14">
        <f>Разбивка_по_щитам!J2594</f>
        <v>0</v>
      </c>
      <c r="H2589" s="14">
        <f>Разбивка_по_щитам!K2594</f>
        <v>0</v>
      </c>
      <c r="I2589" s="14">
        <f>Разбивка_по_щитам!L2594</f>
        <v>0</v>
      </c>
      <c r="J2589" s="14">
        <f>Разбивка_по_щитам!M2594</f>
        <v>0</v>
      </c>
      <c r="K2589" s="14">
        <f>Разбивка_по_щитам!N2594</f>
        <v>0</v>
      </c>
      <c r="L2589" s="14"/>
      <c r="M2589" s="14">
        <f>Разбивка_по_щитам!P2594</f>
        <v>0</v>
      </c>
      <c r="N2589" s="14"/>
    </row>
    <row r="2590" spans="2:14" x14ac:dyDescent="0.2">
      <c r="B2590" s="14">
        <f>Разбивка_по_щитам!B2595</f>
        <v>0</v>
      </c>
      <c r="C2590" s="14">
        <f>Разбивка_по_щитам!C2595</f>
        <v>0</v>
      </c>
      <c r="D2590" s="14">
        <f>Разбивка_по_щитам!F2595</f>
        <v>0</v>
      </c>
      <c r="E2590" s="14">
        <f>Разбивка_по_щитам!H2595</f>
        <v>0</v>
      </c>
      <c r="F2590" s="14">
        <f>Разбивка_по_щитам!I2595</f>
        <v>0</v>
      </c>
      <c r="G2590" s="14">
        <f>Разбивка_по_щитам!J2595</f>
        <v>0</v>
      </c>
      <c r="H2590" s="14">
        <f>Разбивка_по_щитам!K2595</f>
        <v>0</v>
      </c>
      <c r="I2590" s="14">
        <f>Разбивка_по_щитам!L2595</f>
        <v>0</v>
      </c>
      <c r="J2590" s="14">
        <f>Разбивка_по_щитам!M2595</f>
        <v>0</v>
      </c>
      <c r="K2590" s="14">
        <f>Разбивка_по_щитам!N2595</f>
        <v>0</v>
      </c>
      <c r="L2590" s="14"/>
      <c r="M2590" s="14">
        <f>Разбивка_по_щитам!P2595</f>
        <v>0</v>
      </c>
      <c r="N2590" s="14"/>
    </row>
    <row r="2591" spans="2:14" x14ac:dyDescent="0.2">
      <c r="B2591" s="14">
        <f>Разбивка_по_щитам!B2596</f>
        <v>0</v>
      </c>
      <c r="C2591" s="14">
        <f>Разбивка_по_щитам!C2596</f>
        <v>0</v>
      </c>
      <c r="D2591" s="14">
        <f>Разбивка_по_щитам!F2596</f>
        <v>0</v>
      </c>
      <c r="E2591" s="14">
        <f>Разбивка_по_щитам!H2596</f>
        <v>0</v>
      </c>
      <c r="F2591" s="14">
        <f>Разбивка_по_щитам!I2596</f>
        <v>0</v>
      </c>
      <c r="G2591" s="14">
        <f>Разбивка_по_щитам!J2596</f>
        <v>0</v>
      </c>
      <c r="H2591" s="14">
        <f>Разбивка_по_щитам!K2596</f>
        <v>0</v>
      </c>
      <c r="I2591" s="14">
        <f>Разбивка_по_щитам!L2596</f>
        <v>0</v>
      </c>
      <c r="J2591" s="14">
        <f>Разбивка_по_щитам!M2596</f>
        <v>0</v>
      </c>
      <c r="K2591" s="14">
        <f>Разбивка_по_щитам!N2596</f>
        <v>0</v>
      </c>
      <c r="L2591" s="14"/>
      <c r="M2591" s="14">
        <f>Разбивка_по_щитам!P2596</f>
        <v>0</v>
      </c>
      <c r="N2591" s="14"/>
    </row>
    <row r="2592" spans="2:14" x14ac:dyDescent="0.2">
      <c r="B2592" s="14">
        <f>Разбивка_по_щитам!B2597</f>
        <v>0</v>
      </c>
      <c r="C2592" s="14">
        <f>Разбивка_по_щитам!C2597</f>
        <v>0</v>
      </c>
      <c r="D2592" s="14">
        <f>Разбивка_по_щитам!F2597</f>
        <v>0</v>
      </c>
      <c r="E2592" s="14">
        <f>Разбивка_по_щитам!H2597</f>
        <v>0</v>
      </c>
      <c r="F2592" s="14">
        <f>Разбивка_по_щитам!I2597</f>
        <v>0</v>
      </c>
      <c r="G2592" s="14">
        <f>Разбивка_по_щитам!J2597</f>
        <v>0</v>
      </c>
      <c r="H2592" s="14">
        <f>Разбивка_по_щитам!K2597</f>
        <v>0</v>
      </c>
      <c r="I2592" s="14">
        <f>Разбивка_по_щитам!L2597</f>
        <v>0</v>
      </c>
      <c r="J2592" s="14">
        <f>Разбивка_по_щитам!M2597</f>
        <v>0</v>
      </c>
      <c r="K2592" s="14">
        <f>Разбивка_по_щитам!N2597</f>
        <v>0</v>
      </c>
      <c r="L2592" s="14"/>
      <c r="M2592" s="14">
        <f>Разбивка_по_щитам!P2597</f>
        <v>0</v>
      </c>
      <c r="N2592" s="14"/>
    </row>
    <row r="2593" spans="2:14" x14ac:dyDescent="0.2">
      <c r="B2593" s="14">
        <f>Разбивка_по_щитам!B2598</f>
        <v>0</v>
      </c>
      <c r="C2593" s="14">
        <f>Разбивка_по_щитам!C2598</f>
        <v>0</v>
      </c>
      <c r="D2593" s="14">
        <f>Разбивка_по_щитам!F2598</f>
        <v>0</v>
      </c>
      <c r="E2593" s="14">
        <f>Разбивка_по_щитам!H2598</f>
        <v>0</v>
      </c>
      <c r="F2593" s="14">
        <f>Разбивка_по_щитам!I2598</f>
        <v>0</v>
      </c>
      <c r="G2593" s="14">
        <f>Разбивка_по_щитам!J2598</f>
        <v>0</v>
      </c>
      <c r="H2593" s="14">
        <f>Разбивка_по_щитам!K2598</f>
        <v>0</v>
      </c>
      <c r="I2593" s="14">
        <f>Разбивка_по_щитам!L2598</f>
        <v>0</v>
      </c>
      <c r="J2593" s="14">
        <f>Разбивка_по_щитам!M2598</f>
        <v>0</v>
      </c>
      <c r="K2593" s="14">
        <f>Разбивка_по_щитам!N2598</f>
        <v>0</v>
      </c>
      <c r="L2593" s="14"/>
      <c r="M2593" s="14">
        <f>Разбивка_по_щитам!P2598</f>
        <v>0</v>
      </c>
      <c r="N2593" s="14"/>
    </row>
    <row r="2594" spans="2:14" x14ac:dyDescent="0.2">
      <c r="B2594" s="14">
        <f>Разбивка_по_щитам!B2599</f>
        <v>0</v>
      </c>
      <c r="C2594" s="14">
        <f>Разбивка_по_щитам!C2599</f>
        <v>0</v>
      </c>
      <c r="D2594" s="14">
        <f>Разбивка_по_щитам!F2599</f>
        <v>0</v>
      </c>
      <c r="E2594" s="14">
        <f>Разбивка_по_щитам!H2599</f>
        <v>0</v>
      </c>
      <c r="F2594" s="14">
        <f>Разбивка_по_щитам!I2599</f>
        <v>0</v>
      </c>
      <c r="G2594" s="14">
        <f>Разбивка_по_щитам!J2599</f>
        <v>0</v>
      </c>
      <c r="H2594" s="14">
        <f>Разбивка_по_щитам!K2599</f>
        <v>0</v>
      </c>
      <c r="I2594" s="14">
        <f>Разбивка_по_щитам!L2599</f>
        <v>0</v>
      </c>
      <c r="J2594" s="14">
        <f>Разбивка_по_щитам!M2599</f>
        <v>0</v>
      </c>
      <c r="K2594" s="14">
        <f>Разбивка_по_щитам!N2599</f>
        <v>0</v>
      </c>
      <c r="L2594" s="14"/>
      <c r="M2594" s="14">
        <f>Разбивка_по_щитам!P2599</f>
        <v>0</v>
      </c>
      <c r="N2594" s="14"/>
    </row>
    <row r="2595" spans="2:14" x14ac:dyDescent="0.2">
      <c r="B2595" s="14">
        <f>Разбивка_по_щитам!B2600</f>
        <v>0</v>
      </c>
      <c r="C2595" s="14">
        <f>Разбивка_по_щитам!C2600</f>
        <v>0</v>
      </c>
      <c r="D2595" s="14">
        <f>Разбивка_по_щитам!F2600</f>
        <v>0</v>
      </c>
      <c r="E2595" s="14">
        <f>Разбивка_по_щитам!H2600</f>
        <v>0</v>
      </c>
      <c r="F2595" s="14">
        <f>Разбивка_по_щитам!I2600</f>
        <v>0</v>
      </c>
      <c r="G2595" s="14">
        <f>Разбивка_по_щитам!J2600</f>
        <v>0</v>
      </c>
      <c r="H2595" s="14">
        <f>Разбивка_по_щитам!K2600</f>
        <v>0</v>
      </c>
      <c r="I2595" s="14">
        <f>Разбивка_по_щитам!L2600</f>
        <v>0</v>
      </c>
      <c r="J2595" s="14">
        <f>Разбивка_по_щитам!M2600</f>
        <v>0</v>
      </c>
      <c r="K2595" s="14">
        <f>Разбивка_по_щитам!N2600</f>
        <v>0</v>
      </c>
      <c r="L2595" s="14"/>
      <c r="M2595" s="14">
        <f>Разбивка_по_щитам!P2600</f>
        <v>0</v>
      </c>
      <c r="N2595" s="14"/>
    </row>
    <row r="2596" spans="2:14" x14ac:dyDescent="0.2">
      <c r="B2596" s="14">
        <f>Разбивка_по_щитам!B2601</f>
        <v>0</v>
      </c>
      <c r="C2596" s="14">
        <f>Разбивка_по_щитам!C2601</f>
        <v>0</v>
      </c>
      <c r="D2596" s="14">
        <f>Разбивка_по_щитам!F2601</f>
        <v>0</v>
      </c>
      <c r="E2596" s="14">
        <f>Разбивка_по_щитам!H2601</f>
        <v>0</v>
      </c>
      <c r="F2596" s="14">
        <f>Разбивка_по_щитам!I2601</f>
        <v>0</v>
      </c>
      <c r="G2596" s="14">
        <f>Разбивка_по_щитам!J2601</f>
        <v>0</v>
      </c>
      <c r="H2596" s="14">
        <f>Разбивка_по_щитам!K2601</f>
        <v>0</v>
      </c>
      <c r="I2596" s="14">
        <f>Разбивка_по_щитам!L2601</f>
        <v>0</v>
      </c>
      <c r="J2596" s="14">
        <f>Разбивка_по_щитам!M2601</f>
        <v>0</v>
      </c>
      <c r="K2596" s="14">
        <f>Разбивка_по_щитам!N2601</f>
        <v>0</v>
      </c>
      <c r="L2596" s="14"/>
      <c r="M2596" s="14">
        <f>Разбивка_по_щитам!P2601</f>
        <v>0</v>
      </c>
      <c r="N2596" s="14"/>
    </row>
    <row r="2597" spans="2:14" x14ac:dyDescent="0.2">
      <c r="B2597" s="14">
        <f>Разбивка_по_щитам!B2602</f>
        <v>0</v>
      </c>
      <c r="C2597" s="14">
        <f>Разбивка_по_щитам!C2602</f>
        <v>0</v>
      </c>
      <c r="D2597" s="14">
        <f>Разбивка_по_щитам!F2602</f>
        <v>0</v>
      </c>
      <c r="E2597" s="14">
        <f>Разбивка_по_щитам!H2602</f>
        <v>0</v>
      </c>
      <c r="F2597" s="14">
        <f>Разбивка_по_щитам!I2602</f>
        <v>0</v>
      </c>
      <c r="G2597" s="14">
        <f>Разбивка_по_щитам!J2602</f>
        <v>0</v>
      </c>
      <c r="H2597" s="14">
        <f>Разбивка_по_щитам!K2602</f>
        <v>0</v>
      </c>
      <c r="I2597" s="14">
        <f>Разбивка_по_щитам!L2602</f>
        <v>0</v>
      </c>
      <c r="J2597" s="14">
        <f>Разбивка_по_щитам!M2602</f>
        <v>0</v>
      </c>
      <c r="K2597" s="14">
        <f>Разбивка_по_щитам!N2602</f>
        <v>0</v>
      </c>
      <c r="L2597" s="14"/>
      <c r="M2597" s="14">
        <f>Разбивка_по_щитам!P2602</f>
        <v>0</v>
      </c>
      <c r="N2597" s="14"/>
    </row>
    <row r="2598" spans="2:14" x14ac:dyDescent="0.2">
      <c r="B2598" s="14">
        <f>Разбивка_по_щитам!B2603</f>
        <v>0</v>
      </c>
      <c r="C2598" s="14">
        <f>Разбивка_по_щитам!C2603</f>
        <v>0</v>
      </c>
      <c r="D2598" s="14">
        <f>Разбивка_по_щитам!F2603</f>
        <v>0</v>
      </c>
      <c r="E2598" s="14">
        <f>Разбивка_по_щитам!H2603</f>
        <v>0</v>
      </c>
      <c r="F2598" s="14">
        <f>Разбивка_по_щитам!I2603</f>
        <v>0</v>
      </c>
      <c r="G2598" s="14">
        <f>Разбивка_по_щитам!J2603</f>
        <v>0</v>
      </c>
      <c r="H2598" s="14">
        <f>Разбивка_по_щитам!K2603</f>
        <v>0</v>
      </c>
      <c r="I2598" s="14">
        <f>Разбивка_по_щитам!L2603</f>
        <v>0</v>
      </c>
      <c r="J2598" s="14">
        <f>Разбивка_по_щитам!M2603</f>
        <v>0</v>
      </c>
      <c r="K2598" s="14">
        <f>Разбивка_по_щитам!N2603</f>
        <v>0</v>
      </c>
      <c r="L2598" s="14"/>
      <c r="M2598" s="14">
        <f>Разбивка_по_щитам!P2603</f>
        <v>0</v>
      </c>
      <c r="N2598" s="14"/>
    </row>
    <row r="2599" spans="2:14" x14ac:dyDescent="0.2">
      <c r="B2599" s="14">
        <f>Разбивка_по_щитам!B2604</f>
        <v>0</v>
      </c>
      <c r="C2599" s="14">
        <f>Разбивка_по_щитам!C2604</f>
        <v>0</v>
      </c>
      <c r="D2599" s="14">
        <f>Разбивка_по_щитам!F2604</f>
        <v>0</v>
      </c>
      <c r="E2599" s="14">
        <f>Разбивка_по_щитам!H2604</f>
        <v>0</v>
      </c>
      <c r="F2599" s="14">
        <f>Разбивка_по_щитам!I2604</f>
        <v>0</v>
      </c>
      <c r="G2599" s="14">
        <f>Разбивка_по_щитам!J2604</f>
        <v>0</v>
      </c>
      <c r="H2599" s="14">
        <f>Разбивка_по_щитам!K2604</f>
        <v>0</v>
      </c>
      <c r="I2599" s="14">
        <f>Разбивка_по_щитам!L2604</f>
        <v>0</v>
      </c>
      <c r="J2599" s="14">
        <f>Разбивка_по_щитам!M2604</f>
        <v>0</v>
      </c>
      <c r="K2599" s="14">
        <f>Разбивка_по_щитам!N2604</f>
        <v>0</v>
      </c>
      <c r="L2599" s="14"/>
      <c r="M2599" s="14">
        <f>Разбивка_по_щитам!P2604</f>
        <v>0</v>
      </c>
      <c r="N2599" s="14"/>
    </row>
    <row r="2600" spans="2:14" x14ac:dyDescent="0.2">
      <c r="B2600" s="14">
        <f>Разбивка_по_щитам!B2605</f>
        <v>0</v>
      </c>
      <c r="C2600" s="14">
        <f>Разбивка_по_щитам!C2605</f>
        <v>0</v>
      </c>
      <c r="D2600" s="14">
        <f>Разбивка_по_щитам!F2605</f>
        <v>0</v>
      </c>
      <c r="E2600" s="14">
        <f>Разбивка_по_щитам!H2605</f>
        <v>0</v>
      </c>
      <c r="F2600" s="14">
        <f>Разбивка_по_щитам!I2605</f>
        <v>0</v>
      </c>
      <c r="G2600" s="14">
        <f>Разбивка_по_щитам!J2605</f>
        <v>0</v>
      </c>
      <c r="H2600" s="14">
        <f>Разбивка_по_щитам!K2605</f>
        <v>0</v>
      </c>
      <c r="I2600" s="14">
        <f>Разбивка_по_щитам!L2605</f>
        <v>0</v>
      </c>
      <c r="J2600" s="14">
        <f>Разбивка_по_щитам!M2605</f>
        <v>0</v>
      </c>
      <c r="K2600" s="14">
        <f>Разбивка_по_щитам!N2605</f>
        <v>0</v>
      </c>
      <c r="L2600" s="14"/>
      <c r="M2600" s="14">
        <f>Разбивка_по_щитам!P2605</f>
        <v>0</v>
      </c>
      <c r="N2600" s="14"/>
    </row>
    <row r="2601" spans="2:14" x14ac:dyDescent="0.2">
      <c r="B2601" s="14">
        <f>Разбивка_по_щитам!B2606</f>
        <v>0</v>
      </c>
      <c r="C2601" s="14">
        <f>Разбивка_по_щитам!C2606</f>
        <v>0</v>
      </c>
      <c r="D2601" s="14">
        <f>Разбивка_по_щитам!F2606</f>
        <v>0</v>
      </c>
      <c r="E2601" s="14">
        <f>Разбивка_по_щитам!H2606</f>
        <v>0</v>
      </c>
      <c r="F2601" s="14">
        <f>Разбивка_по_щитам!I2606</f>
        <v>0</v>
      </c>
      <c r="G2601" s="14">
        <f>Разбивка_по_щитам!J2606</f>
        <v>0</v>
      </c>
      <c r="H2601" s="14">
        <f>Разбивка_по_щитам!K2606</f>
        <v>0</v>
      </c>
      <c r="I2601" s="14">
        <f>Разбивка_по_щитам!L2606</f>
        <v>0</v>
      </c>
      <c r="J2601" s="14">
        <f>Разбивка_по_щитам!M2606</f>
        <v>0</v>
      </c>
      <c r="K2601" s="14">
        <f>Разбивка_по_щитам!N2606</f>
        <v>0</v>
      </c>
      <c r="L2601" s="14"/>
      <c r="M2601" s="14">
        <f>Разбивка_по_щитам!P2606</f>
        <v>0</v>
      </c>
      <c r="N2601" s="14"/>
    </row>
    <row r="2602" spans="2:14" x14ac:dyDescent="0.2">
      <c r="B2602" s="14">
        <f>Разбивка_по_щитам!B2607</f>
        <v>0</v>
      </c>
      <c r="C2602" s="14">
        <f>Разбивка_по_щитам!C2607</f>
        <v>0</v>
      </c>
      <c r="D2602" s="14">
        <f>Разбивка_по_щитам!F2607</f>
        <v>0</v>
      </c>
      <c r="E2602" s="14">
        <f>Разбивка_по_щитам!H2607</f>
        <v>0</v>
      </c>
      <c r="F2602" s="14">
        <f>Разбивка_по_щитам!I2607</f>
        <v>0</v>
      </c>
      <c r="G2602" s="14">
        <f>Разбивка_по_щитам!J2607</f>
        <v>0</v>
      </c>
      <c r="H2602" s="14">
        <f>Разбивка_по_щитам!K2607</f>
        <v>0</v>
      </c>
      <c r="I2602" s="14">
        <f>Разбивка_по_щитам!L2607</f>
        <v>0</v>
      </c>
      <c r="J2602" s="14">
        <f>Разбивка_по_щитам!M2607</f>
        <v>0</v>
      </c>
      <c r="K2602" s="14">
        <f>Разбивка_по_щитам!N2607</f>
        <v>0</v>
      </c>
      <c r="L2602" s="14"/>
      <c r="M2602" s="14">
        <f>Разбивка_по_щитам!P2607</f>
        <v>0</v>
      </c>
      <c r="N2602" s="14"/>
    </row>
    <row r="2603" spans="2:14" x14ac:dyDescent="0.2">
      <c r="B2603" s="14">
        <f>Разбивка_по_щитам!B2608</f>
        <v>0</v>
      </c>
      <c r="C2603" s="14">
        <f>Разбивка_по_щитам!C2608</f>
        <v>0</v>
      </c>
      <c r="D2603" s="14">
        <f>Разбивка_по_щитам!F2608</f>
        <v>0</v>
      </c>
      <c r="E2603" s="14">
        <f>Разбивка_по_щитам!H2608</f>
        <v>0</v>
      </c>
      <c r="F2603" s="14">
        <f>Разбивка_по_щитам!I2608</f>
        <v>0</v>
      </c>
      <c r="G2603" s="14">
        <f>Разбивка_по_щитам!J2608</f>
        <v>0</v>
      </c>
      <c r="H2603" s="14">
        <f>Разбивка_по_щитам!K2608</f>
        <v>0</v>
      </c>
      <c r="I2603" s="14">
        <f>Разбивка_по_щитам!L2608</f>
        <v>0</v>
      </c>
      <c r="J2603" s="14">
        <f>Разбивка_по_щитам!M2608</f>
        <v>0</v>
      </c>
      <c r="K2603" s="14">
        <f>Разбивка_по_щитам!N2608</f>
        <v>0</v>
      </c>
      <c r="L2603" s="14"/>
      <c r="M2603" s="14">
        <f>Разбивка_по_щитам!P2608</f>
        <v>0</v>
      </c>
      <c r="N2603" s="14"/>
    </row>
    <row r="2604" spans="2:14" x14ac:dyDescent="0.2">
      <c r="B2604" s="14">
        <f>Разбивка_по_щитам!B2609</f>
        <v>0</v>
      </c>
      <c r="C2604" s="14">
        <f>Разбивка_по_щитам!C2609</f>
        <v>0</v>
      </c>
      <c r="D2604" s="14">
        <f>Разбивка_по_щитам!F2609</f>
        <v>0</v>
      </c>
      <c r="E2604" s="14">
        <f>Разбивка_по_щитам!H2609</f>
        <v>0</v>
      </c>
      <c r="F2604" s="14">
        <f>Разбивка_по_щитам!I2609</f>
        <v>0</v>
      </c>
      <c r="G2604" s="14">
        <f>Разбивка_по_щитам!J2609</f>
        <v>0</v>
      </c>
      <c r="H2604" s="14">
        <f>Разбивка_по_щитам!K2609</f>
        <v>0</v>
      </c>
      <c r="I2604" s="14">
        <f>Разбивка_по_щитам!L2609</f>
        <v>0</v>
      </c>
      <c r="J2604" s="14">
        <f>Разбивка_по_щитам!M2609</f>
        <v>0</v>
      </c>
      <c r="K2604" s="14">
        <f>Разбивка_по_щитам!N2609</f>
        <v>0</v>
      </c>
      <c r="L2604" s="14"/>
      <c r="M2604" s="14">
        <f>Разбивка_по_щитам!P2609</f>
        <v>0</v>
      </c>
      <c r="N2604" s="14"/>
    </row>
    <row r="2605" spans="2:14" x14ac:dyDescent="0.2">
      <c r="B2605" s="14">
        <f>Разбивка_по_щитам!B2610</f>
        <v>0</v>
      </c>
      <c r="C2605" s="14">
        <f>Разбивка_по_щитам!C2610</f>
        <v>0</v>
      </c>
      <c r="D2605" s="14">
        <f>Разбивка_по_щитам!F2610</f>
        <v>0</v>
      </c>
      <c r="E2605" s="14">
        <f>Разбивка_по_щитам!H2610</f>
        <v>0</v>
      </c>
      <c r="F2605" s="14">
        <f>Разбивка_по_щитам!I2610</f>
        <v>0</v>
      </c>
      <c r="G2605" s="14">
        <f>Разбивка_по_щитам!J2610</f>
        <v>0</v>
      </c>
      <c r="H2605" s="14">
        <f>Разбивка_по_щитам!K2610</f>
        <v>0</v>
      </c>
      <c r="I2605" s="14">
        <f>Разбивка_по_щитам!L2610</f>
        <v>0</v>
      </c>
      <c r="J2605" s="14">
        <f>Разбивка_по_щитам!M2610</f>
        <v>0</v>
      </c>
      <c r="K2605" s="14">
        <f>Разбивка_по_щитам!N2610</f>
        <v>0</v>
      </c>
      <c r="L2605" s="14"/>
      <c r="M2605" s="14">
        <f>Разбивка_по_щитам!P2610</f>
        <v>0</v>
      </c>
      <c r="N2605" s="14"/>
    </row>
    <row r="2606" spans="2:14" x14ac:dyDescent="0.2">
      <c r="B2606" s="14">
        <f>Разбивка_по_щитам!B2611</f>
        <v>0</v>
      </c>
      <c r="C2606" s="14">
        <f>Разбивка_по_щитам!C2611</f>
        <v>0</v>
      </c>
      <c r="D2606" s="14">
        <f>Разбивка_по_щитам!F2611</f>
        <v>0</v>
      </c>
      <c r="E2606" s="14">
        <f>Разбивка_по_щитам!H2611</f>
        <v>0</v>
      </c>
      <c r="F2606" s="14">
        <f>Разбивка_по_щитам!I2611</f>
        <v>0</v>
      </c>
      <c r="G2606" s="14">
        <f>Разбивка_по_щитам!J2611</f>
        <v>0</v>
      </c>
      <c r="H2606" s="14">
        <f>Разбивка_по_щитам!K2611</f>
        <v>0</v>
      </c>
      <c r="I2606" s="14">
        <f>Разбивка_по_щитам!L2611</f>
        <v>0</v>
      </c>
      <c r="J2606" s="14">
        <f>Разбивка_по_щитам!M2611</f>
        <v>0</v>
      </c>
      <c r="K2606" s="14">
        <f>Разбивка_по_щитам!N2611</f>
        <v>0</v>
      </c>
      <c r="L2606" s="14"/>
      <c r="M2606" s="14">
        <f>Разбивка_по_щитам!P2611</f>
        <v>0</v>
      </c>
      <c r="N2606" s="14"/>
    </row>
    <row r="2607" spans="2:14" x14ac:dyDescent="0.2">
      <c r="B2607" s="14">
        <f>Разбивка_по_щитам!B2612</f>
        <v>0</v>
      </c>
      <c r="C2607" s="14">
        <f>Разбивка_по_щитам!C2612</f>
        <v>0</v>
      </c>
      <c r="D2607" s="14">
        <f>Разбивка_по_щитам!F2612</f>
        <v>0</v>
      </c>
      <c r="E2607" s="14">
        <f>Разбивка_по_щитам!H2612</f>
        <v>0</v>
      </c>
      <c r="F2607" s="14">
        <f>Разбивка_по_щитам!I2612</f>
        <v>0</v>
      </c>
      <c r="G2607" s="14">
        <f>Разбивка_по_щитам!J2612</f>
        <v>0</v>
      </c>
      <c r="H2607" s="14">
        <f>Разбивка_по_щитам!K2612</f>
        <v>0</v>
      </c>
      <c r="I2607" s="14">
        <f>Разбивка_по_щитам!L2612</f>
        <v>0</v>
      </c>
      <c r="J2607" s="14">
        <f>Разбивка_по_щитам!M2612</f>
        <v>0</v>
      </c>
      <c r="K2607" s="14">
        <f>Разбивка_по_щитам!N2612</f>
        <v>0</v>
      </c>
      <c r="L2607" s="14"/>
      <c r="M2607" s="14">
        <f>Разбивка_по_щитам!P2612</f>
        <v>0</v>
      </c>
      <c r="N2607" s="14"/>
    </row>
    <row r="2608" spans="2:14" x14ac:dyDescent="0.2">
      <c r="B2608" s="14">
        <f>Разбивка_по_щитам!B2613</f>
        <v>0</v>
      </c>
      <c r="C2608" s="14">
        <f>Разбивка_по_щитам!C2613</f>
        <v>0</v>
      </c>
      <c r="D2608" s="14">
        <f>Разбивка_по_щитам!F2613</f>
        <v>0</v>
      </c>
      <c r="E2608" s="14">
        <f>Разбивка_по_щитам!H2613</f>
        <v>0</v>
      </c>
      <c r="F2608" s="14">
        <f>Разбивка_по_щитам!I2613</f>
        <v>0</v>
      </c>
      <c r="G2608" s="14">
        <f>Разбивка_по_щитам!J2613</f>
        <v>0</v>
      </c>
      <c r="H2608" s="14">
        <f>Разбивка_по_щитам!K2613</f>
        <v>0</v>
      </c>
      <c r="I2608" s="14">
        <f>Разбивка_по_щитам!L2613</f>
        <v>0</v>
      </c>
      <c r="J2608" s="14">
        <f>Разбивка_по_щитам!M2613</f>
        <v>0</v>
      </c>
      <c r="K2608" s="14">
        <f>Разбивка_по_щитам!N2613</f>
        <v>0</v>
      </c>
      <c r="L2608" s="14"/>
      <c r="M2608" s="14">
        <f>Разбивка_по_щитам!P2613</f>
        <v>0</v>
      </c>
      <c r="N2608" s="14"/>
    </row>
    <row r="2609" spans="2:14" x14ac:dyDescent="0.2">
      <c r="B2609" s="14">
        <f>Разбивка_по_щитам!B2614</f>
        <v>0</v>
      </c>
      <c r="C2609" s="14">
        <f>Разбивка_по_щитам!C2614</f>
        <v>0</v>
      </c>
      <c r="D2609" s="14">
        <f>Разбивка_по_щитам!F2614</f>
        <v>0</v>
      </c>
      <c r="E2609" s="14">
        <f>Разбивка_по_щитам!H2614</f>
        <v>0</v>
      </c>
      <c r="F2609" s="14">
        <f>Разбивка_по_щитам!I2614</f>
        <v>0</v>
      </c>
      <c r="G2609" s="14">
        <f>Разбивка_по_щитам!J2614</f>
        <v>0</v>
      </c>
      <c r="H2609" s="14">
        <f>Разбивка_по_щитам!K2614</f>
        <v>0</v>
      </c>
      <c r="I2609" s="14">
        <f>Разбивка_по_щитам!L2614</f>
        <v>0</v>
      </c>
      <c r="J2609" s="14">
        <f>Разбивка_по_щитам!M2614</f>
        <v>0</v>
      </c>
      <c r="K2609" s="14">
        <f>Разбивка_по_щитам!N2614</f>
        <v>0</v>
      </c>
      <c r="L2609" s="14"/>
      <c r="M2609" s="14">
        <f>Разбивка_по_щитам!P2614</f>
        <v>0</v>
      </c>
      <c r="N2609" s="14"/>
    </row>
    <row r="2610" spans="2:14" x14ac:dyDescent="0.2">
      <c r="B2610" s="14">
        <f>Разбивка_по_щитам!B2615</f>
        <v>0</v>
      </c>
      <c r="C2610" s="14">
        <f>Разбивка_по_щитам!C2615</f>
        <v>0</v>
      </c>
      <c r="D2610" s="14">
        <f>Разбивка_по_щитам!F2615</f>
        <v>0</v>
      </c>
      <c r="E2610" s="14">
        <f>Разбивка_по_щитам!H2615</f>
        <v>0</v>
      </c>
      <c r="F2610" s="14">
        <f>Разбивка_по_щитам!I2615</f>
        <v>0</v>
      </c>
      <c r="G2610" s="14">
        <f>Разбивка_по_щитам!J2615</f>
        <v>0</v>
      </c>
      <c r="H2610" s="14">
        <f>Разбивка_по_щитам!K2615</f>
        <v>0</v>
      </c>
      <c r="I2610" s="14">
        <f>Разбивка_по_щитам!L2615</f>
        <v>0</v>
      </c>
      <c r="J2610" s="14">
        <f>Разбивка_по_щитам!M2615</f>
        <v>0</v>
      </c>
      <c r="K2610" s="14">
        <f>Разбивка_по_щитам!N2615</f>
        <v>0</v>
      </c>
      <c r="L2610" s="14"/>
      <c r="M2610" s="14">
        <f>Разбивка_по_щитам!P2615</f>
        <v>0</v>
      </c>
      <c r="N2610" s="14"/>
    </row>
    <row r="2611" spans="2:14" x14ac:dyDescent="0.2">
      <c r="B2611" s="14">
        <f>Разбивка_по_щитам!B2616</f>
        <v>0</v>
      </c>
      <c r="C2611" s="14">
        <f>Разбивка_по_щитам!C2616</f>
        <v>0</v>
      </c>
      <c r="D2611" s="14">
        <f>Разбивка_по_щитам!F2616</f>
        <v>0</v>
      </c>
      <c r="E2611" s="14">
        <f>Разбивка_по_щитам!H2616</f>
        <v>0</v>
      </c>
      <c r="F2611" s="14">
        <f>Разбивка_по_щитам!I2616</f>
        <v>0</v>
      </c>
      <c r="G2611" s="14">
        <f>Разбивка_по_щитам!J2616</f>
        <v>0</v>
      </c>
      <c r="H2611" s="14">
        <f>Разбивка_по_щитам!K2616</f>
        <v>0</v>
      </c>
      <c r="I2611" s="14">
        <f>Разбивка_по_щитам!L2616</f>
        <v>0</v>
      </c>
      <c r="J2611" s="14">
        <f>Разбивка_по_щитам!M2616</f>
        <v>0</v>
      </c>
      <c r="K2611" s="14">
        <f>Разбивка_по_щитам!N2616</f>
        <v>0</v>
      </c>
      <c r="L2611" s="14"/>
      <c r="M2611" s="14">
        <f>Разбивка_по_щитам!P2616</f>
        <v>0</v>
      </c>
      <c r="N2611" s="14"/>
    </row>
    <row r="2612" spans="2:14" x14ac:dyDescent="0.2">
      <c r="B2612" s="14">
        <f>Разбивка_по_щитам!B2617</f>
        <v>0</v>
      </c>
      <c r="C2612" s="14">
        <f>Разбивка_по_щитам!C2617</f>
        <v>0</v>
      </c>
      <c r="D2612" s="14">
        <f>Разбивка_по_щитам!F2617</f>
        <v>0</v>
      </c>
      <c r="E2612" s="14">
        <f>Разбивка_по_щитам!H2617</f>
        <v>0</v>
      </c>
      <c r="F2612" s="14">
        <f>Разбивка_по_щитам!I2617</f>
        <v>0</v>
      </c>
      <c r="G2612" s="14">
        <f>Разбивка_по_щитам!J2617</f>
        <v>0</v>
      </c>
      <c r="H2612" s="14">
        <f>Разбивка_по_щитам!K2617</f>
        <v>0</v>
      </c>
      <c r="I2612" s="14">
        <f>Разбивка_по_щитам!L2617</f>
        <v>0</v>
      </c>
      <c r="J2612" s="14">
        <f>Разбивка_по_щитам!M2617</f>
        <v>0</v>
      </c>
      <c r="K2612" s="14">
        <f>Разбивка_по_щитам!N2617</f>
        <v>0</v>
      </c>
      <c r="L2612" s="14"/>
      <c r="M2612" s="14">
        <f>Разбивка_по_щитам!P2617</f>
        <v>0</v>
      </c>
      <c r="N2612" s="14"/>
    </row>
    <row r="2613" spans="2:14" x14ac:dyDescent="0.2">
      <c r="B2613" s="14">
        <f>Разбивка_по_щитам!B2618</f>
        <v>0</v>
      </c>
      <c r="C2613" s="14">
        <f>Разбивка_по_щитам!C2618</f>
        <v>0</v>
      </c>
      <c r="D2613" s="14">
        <f>Разбивка_по_щитам!F2618</f>
        <v>0</v>
      </c>
      <c r="E2613" s="14">
        <f>Разбивка_по_щитам!H2618</f>
        <v>0</v>
      </c>
      <c r="F2613" s="14">
        <f>Разбивка_по_щитам!I2618</f>
        <v>0</v>
      </c>
      <c r="G2613" s="14">
        <f>Разбивка_по_щитам!J2618</f>
        <v>0</v>
      </c>
      <c r="H2613" s="14">
        <f>Разбивка_по_щитам!K2618</f>
        <v>0</v>
      </c>
      <c r="I2613" s="14">
        <f>Разбивка_по_щитам!L2618</f>
        <v>0</v>
      </c>
      <c r="J2613" s="14">
        <f>Разбивка_по_щитам!M2618</f>
        <v>0</v>
      </c>
      <c r="K2613" s="14">
        <f>Разбивка_по_щитам!N2618</f>
        <v>0</v>
      </c>
      <c r="L2613" s="14"/>
      <c r="M2613" s="14">
        <f>Разбивка_по_щитам!P2618</f>
        <v>0</v>
      </c>
      <c r="N2613" s="14"/>
    </row>
    <row r="2614" spans="2:14" x14ac:dyDescent="0.2">
      <c r="B2614" s="14">
        <f>Разбивка_по_щитам!B2619</f>
        <v>0</v>
      </c>
      <c r="C2614" s="14">
        <f>Разбивка_по_щитам!C2619</f>
        <v>0</v>
      </c>
      <c r="D2614" s="14">
        <f>Разбивка_по_щитам!F2619</f>
        <v>0</v>
      </c>
      <c r="E2614" s="14">
        <f>Разбивка_по_щитам!H2619</f>
        <v>0</v>
      </c>
      <c r="F2614" s="14">
        <f>Разбивка_по_щитам!I2619</f>
        <v>0</v>
      </c>
      <c r="G2614" s="14">
        <f>Разбивка_по_щитам!J2619</f>
        <v>0</v>
      </c>
      <c r="H2614" s="14">
        <f>Разбивка_по_щитам!K2619</f>
        <v>0</v>
      </c>
      <c r="I2614" s="14">
        <f>Разбивка_по_щитам!L2619</f>
        <v>0</v>
      </c>
      <c r="J2614" s="14">
        <f>Разбивка_по_щитам!M2619</f>
        <v>0</v>
      </c>
      <c r="K2614" s="14">
        <f>Разбивка_по_щитам!N2619</f>
        <v>0</v>
      </c>
      <c r="L2614" s="14"/>
      <c r="M2614" s="14">
        <f>Разбивка_по_щитам!P2619</f>
        <v>0</v>
      </c>
      <c r="N2614" s="14"/>
    </row>
    <row r="2615" spans="2:14" x14ac:dyDescent="0.2">
      <c r="B2615" s="14">
        <f>Разбивка_по_щитам!B2620</f>
        <v>0</v>
      </c>
      <c r="C2615" s="14">
        <f>Разбивка_по_щитам!C2620</f>
        <v>0</v>
      </c>
      <c r="D2615" s="14">
        <f>Разбивка_по_щитам!F2620</f>
        <v>0</v>
      </c>
      <c r="E2615" s="14">
        <f>Разбивка_по_щитам!H2620</f>
        <v>0</v>
      </c>
      <c r="F2615" s="14">
        <f>Разбивка_по_щитам!I2620</f>
        <v>0</v>
      </c>
      <c r="G2615" s="14">
        <f>Разбивка_по_щитам!J2620</f>
        <v>0</v>
      </c>
      <c r="H2615" s="14">
        <f>Разбивка_по_щитам!K2620</f>
        <v>0</v>
      </c>
      <c r="I2615" s="14">
        <f>Разбивка_по_щитам!L2620</f>
        <v>0</v>
      </c>
      <c r="J2615" s="14">
        <f>Разбивка_по_щитам!M2620</f>
        <v>0</v>
      </c>
      <c r="K2615" s="14">
        <f>Разбивка_по_щитам!N2620</f>
        <v>0</v>
      </c>
      <c r="L2615" s="14"/>
      <c r="M2615" s="14">
        <f>Разбивка_по_щитам!P2620</f>
        <v>0</v>
      </c>
      <c r="N2615" s="14"/>
    </row>
    <row r="2616" spans="2:14" x14ac:dyDescent="0.2">
      <c r="B2616" s="14">
        <f>Разбивка_по_щитам!B2621</f>
        <v>0</v>
      </c>
      <c r="C2616" s="14">
        <f>Разбивка_по_щитам!C2621</f>
        <v>0</v>
      </c>
      <c r="D2616" s="14">
        <f>Разбивка_по_щитам!F2621</f>
        <v>0</v>
      </c>
      <c r="E2616" s="14">
        <f>Разбивка_по_щитам!H2621</f>
        <v>0</v>
      </c>
      <c r="F2616" s="14">
        <f>Разбивка_по_щитам!I2621</f>
        <v>0</v>
      </c>
      <c r="G2616" s="14">
        <f>Разбивка_по_щитам!J2621</f>
        <v>0</v>
      </c>
      <c r="H2616" s="14">
        <f>Разбивка_по_щитам!K2621</f>
        <v>0</v>
      </c>
      <c r="I2616" s="14">
        <f>Разбивка_по_щитам!L2621</f>
        <v>0</v>
      </c>
      <c r="J2616" s="14">
        <f>Разбивка_по_щитам!M2621</f>
        <v>0</v>
      </c>
      <c r="K2616" s="14">
        <f>Разбивка_по_щитам!N2621</f>
        <v>0</v>
      </c>
      <c r="L2616" s="14"/>
      <c r="M2616" s="14">
        <f>Разбивка_по_щитам!P2621</f>
        <v>0</v>
      </c>
      <c r="N2616" s="14"/>
    </row>
    <row r="2617" spans="2:14" x14ac:dyDescent="0.2">
      <c r="B2617" s="14">
        <f>Разбивка_по_щитам!B2622</f>
        <v>0</v>
      </c>
      <c r="C2617" s="14">
        <f>Разбивка_по_щитам!C2622</f>
        <v>0</v>
      </c>
      <c r="D2617" s="14">
        <f>Разбивка_по_щитам!F2622</f>
        <v>0</v>
      </c>
      <c r="E2617" s="14">
        <f>Разбивка_по_щитам!H2622</f>
        <v>0</v>
      </c>
      <c r="F2617" s="14">
        <f>Разбивка_по_щитам!I2622</f>
        <v>0</v>
      </c>
      <c r="G2617" s="14">
        <f>Разбивка_по_щитам!J2622</f>
        <v>0</v>
      </c>
      <c r="H2617" s="14">
        <f>Разбивка_по_щитам!K2622</f>
        <v>0</v>
      </c>
      <c r="I2617" s="14">
        <f>Разбивка_по_щитам!L2622</f>
        <v>0</v>
      </c>
      <c r="J2617" s="14">
        <f>Разбивка_по_щитам!M2622</f>
        <v>0</v>
      </c>
      <c r="K2617" s="14">
        <f>Разбивка_по_щитам!N2622</f>
        <v>0</v>
      </c>
      <c r="L2617" s="14"/>
      <c r="M2617" s="14">
        <f>Разбивка_по_щитам!P2622</f>
        <v>0</v>
      </c>
      <c r="N2617" s="14"/>
    </row>
    <row r="2618" spans="2:14" x14ac:dyDescent="0.2">
      <c r="B2618" s="14">
        <f>Разбивка_по_щитам!B2623</f>
        <v>0</v>
      </c>
      <c r="C2618" s="14">
        <f>Разбивка_по_щитам!C2623</f>
        <v>0</v>
      </c>
      <c r="D2618" s="14">
        <f>Разбивка_по_щитам!F2623</f>
        <v>0</v>
      </c>
      <c r="E2618" s="14">
        <f>Разбивка_по_щитам!H2623</f>
        <v>0</v>
      </c>
      <c r="F2618" s="14">
        <f>Разбивка_по_щитам!I2623</f>
        <v>0</v>
      </c>
      <c r="G2618" s="14">
        <f>Разбивка_по_щитам!J2623</f>
        <v>0</v>
      </c>
      <c r="H2618" s="14">
        <f>Разбивка_по_щитам!K2623</f>
        <v>0</v>
      </c>
      <c r="I2618" s="14">
        <f>Разбивка_по_щитам!L2623</f>
        <v>0</v>
      </c>
      <c r="J2618" s="14">
        <f>Разбивка_по_щитам!M2623</f>
        <v>0</v>
      </c>
      <c r="K2618" s="14">
        <f>Разбивка_по_щитам!N2623</f>
        <v>0</v>
      </c>
      <c r="L2618" s="14"/>
      <c r="M2618" s="14">
        <f>Разбивка_по_щитам!P2623</f>
        <v>0</v>
      </c>
      <c r="N2618" s="14"/>
    </row>
    <row r="2619" spans="2:14" x14ac:dyDescent="0.2">
      <c r="B2619" s="14">
        <f>Разбивка_по_щитам!B2624</f>
        <v>0</v>
      </c>
      <c r="C2619" s="14">
        <f>Разбивка_по_щитам!C2624</f>
        <v>0</v>
      </c>
      <c r="D2619" s="14">
        <f>Разбивка_по_щитам!F2624</f>
        <v>0</v>
      </c>
      <c r="E2619" s="14">
        <f>Разбивка_по_щитам!H2624</f>
        <v>0</v>
      </c>
      <c r="F2619" s="14">
        <f>Разбивка_по_щитам!I2624</f>
        <v>0</v>
      </c>
      <c r="G2619" s="14">
        <f>Разбивка_по_щитам!J2624</f>
        <v>0</v>
      </c>
      <c r="H2619" s="14">
        <f>Разбивка_по_щитам!K2624</f>
        <v>0</v>
      </c>
      <c r="I2619" s="14">
        <f>Разбивка_по_щитам!L2624</f>
        <v>0</v>
      </c>
      <c r="J2619" s="14">
        <f>Разбивка_по_щитам!M2624</f>
        <v>0</v>
      </c>
      <c r="K2619" s="14">
        <f>Разбивка_по_щитам!N2624</f>
        <v>0</v>
      </c>
      <c r="L2619" s="14"/>
      <c r="M2619" s="14">
        <f>Разбивка_по_щитам!P2624</f>
        <v>0</v>
      </c>
      <c r="N2619" s="14"/>
    </row>
    <row r="2620" spans="2:14" x14ac:dyDescent="0.2">
      <c r="B2620" s="14">
        <f>Разбивка_по_щитам!B2625</f>
        <v>0</v>
      </c>
      <c r="C2620" s="14">
        <f>Разбивка_по_щитам!C2625</f>
        <v>0</v>
      </c>
      <c r="D2620" s="14">
        <f>Разбивка_по_щитам!F2625</f>
        <v>0</v>
      </c>
      <c r="E2620" s="14">
        <f>Разбивка_по_щитам!H2625</f>
        <v>0</v>
      </c>
      <c r="F2620" s="14">
        <f>Разбивка_по_щитам!I2625</f>
        <v>0</v>
      </c>
      <c r="G2620" s="14">
        <f>Разбивка_по_щитам!J2625</f>
        <v>0</v>
      </c>
      <c r="H2620" s="14">
        <f>Разбивка_по_щитам!K2625</f>
        <v>0</v>
      </c>
      <c r="I2620" s="14">
        <f>Разбивка_по_щитам!L2625</f>
        <v>0</v>
      </c>
      <c r="J2620" s="14">
        <f>Разбивка_по_щитам!M2625</f>
        <v>0</v>
      </c>
      <c r="K2620" s="14">
        <f>Разбивка_по_щитам!N2625</f>
        <v>0</v>
      </c>
      <c r="L2620" s="14"/>
      <c r="M2620" s="14">
        <f>Разбивка_по_щитам!P2625</f>
        <v>0</v>
      </c>
      <c r="N2620" s="14"/>
    </row>
    <row r="2621" spans="2:14" x14ac:dyDescent="0.2">
      <c r="B2621" s="14">
        <f>Разбивка_по_щитам!B2626</f>
        <v>0</v>
      </c>
      <c r="C2621" s="14">
        <f>Разбивка_по_щитам!C2626</f>
        <v>0</v>
      </c>
      <c r="D2621" s="14">
        <f>Разбивка_по_щитам!F2626</f>
        <v>0</v>
      </c>
      <c r="E2621" s="14">
        <f>Разбивка_по_щитам!H2626</f>
        <v>0</v>
      </c>
      <c r="F2621" s="14">
        <f>Разбивка_по_щитам!I2626</f>
        <v>0</v>
      </c>
      <c r="G2621" s="14">
        <f>Разбивка_по_щитам!J2626</f>
        <v>0</v>
      </c>
      <c r="H2621" s="14">
        <f>Разбивка_по_щитам!K2626</f>
        <v>0</v>
      </c>
      <c r="I2621" s="14">
        <f>Разбивка_по_щитам!L2626</f>
        <v>0</v>
      </c>
      <c r="J2621" s="14">
        <f>Разбивка_по_щитам!M2626</f>
        <v>0</v>
      </c>
      <c r="K2621" s="14">
        <f>Разбивка_по_щитам!N2626</f>
        <v>0</v>
      </c>
      <c r="L2621" s="14"/>
      <c r="M2621" s="14">
        <f>Разбивка_по_щитам!P2626</f>
        <v>0</v>
      </c>
      <c r="N2621" s="14"/>
    </row>
    <row r="2622" spans="2:14" x14ac:dyDescent="0.2">
      <c r="B2622" s="14">
        <f>Разбивка_по_щитам!B2627</f>
        <v>0</v>
      </c>
      <c r="C2622" s="14">
        <f>Разбивка_по_щитам!C2627</f>
        <v>0</v>
      </c>
      <c r="D2622" s="14">
        <f>Разбивка_по_щитам!F2627</f>
        <v>0</v>
      </c>
      <c r="E2622" s="14">
        <f>Разбивка_по_щитам!H2627</f>
        <v>0</v>
      </c>
      <c r="F2622" s="14">
        <f>Разбивка_по_щитам!I2627</f>
        <v>0</v>
      </c>
      <c r="G2622" s="14">
        <f>Разбивка_по_щитам!J2627</f>
        <v>0</v>
      </c>
      <c r="H2622" s="14">
        <f>Разбивка_по_щитам!K2627</f>
        <v>0</v>
      </c>
      <c r="I2622" s="14">
        <f>Разбивка_по_щитам!L2627</f>
        <v>0</v>
      </c>
      <c r="J2622" s="14">
        <f>Разбивка_по_щитам!M2627</f>
        <v>0</v>
      </c>
      <c r="K2622" s="14">
        <f>Разбивка_по_щитам!N2627</f>
        <v>0</v>
      </c>
      <c r="L2622" s="14"/>
      <c r="M2622" s="14">
        <f>Разбивка_по_щитам!P2627</f>
        <v>0</v>
      </c>
      <c r="N2622" s="14"/>
    </row>
    <row r="2623" spans="2:14" x14ac:dyDescent="0.2">
      <c r="B2623" s="14">
        <f>Разбивка_по_щитам!B2628</f>
        <v>0</v>
      </c>
      <c r="C2623" s="14">
        <f>Разбивка_по_щитам!C2628</f>
        <v>0</v>
      </c>
      <c r="D2623" s="14">
        <f>Разбивка_по_щитам!F2628</f>
        <v>0</v>
      </c>
      <c r="E2623" s="14">
        <f>Разбивка_по_щитам!H2628</f>
        <v>0</v>
      </c>
      <c r="F2623" s="14">
        <f>Разбивка_по_щитам!I2628</f>
        <v>0</v>
      </c>
      <c r="G2623" s="14">
        <f>Разбивка_по_щитам!J2628</f>
        <v>0</v>
      </c>
      <c r="H2623" s="14">
        <f>Разбивка_по_щитам!K2628</f>
        <v>0</v>
      </c>
      <c r="I2623" s="14">
        <f>Разбивка_по_щитам!L2628</f>
        <v>0</v>
      </c>
      <c r="J2623" s="14">
        <f>Разбивка_по_щитам!M2628</f>
        <v>0</v>
      </c>
      <c r="K2623" s="14">
        <f>Разбивка_по_щитам!N2628</f>
        <v>0</v>
      </c>
      <c r="L2623" s="14"/>
      <c r="M2623" s="14">
        <f>Разбивка_по_щитам!P2628</f>
        <v>0</v>
      </c>
      <c r="N2623" s="14"/>
    </row>
    <row r="2624" spans="2:14" x14ac:dyDescent="0.2">
      <c r="B2624" s="14">
        <f>Разбивка_по_щитам!B2629</f>
        <v>0</v>
      </c>
      <c r="C2624" s="14">
        <f>Разбивка_по_щитам!C2629</f>
        <v>0</v>
      </c>
      <c r="D2624" s="14">
        <f>Разбивка_по_щитам!F2629</f>
        <v>0</v>
      </c>
      <c r="E2624" s="14">
        <f>Разбивка_по_щитам!H2629</f>
        <v>0</v>
      </c>
      <c r="F2624" s="14">
        <f>Разбивка_по_щитам!I2629</f>
        <v>0</v>
      </c>
      <c r="G2624" s="14">
        <f>Разбивка_по_щитам!J2629</f>
        <v>0</v>
      </c>
      <c r="H2624" s="14">
        <f>Разбивка_по_щитам!K2629</f>
        <v>0</v>
      </c>
      <c r="I2624" s="14">
        <f>Разбивка_по_щитам!L2629</f>
        <v>0</v>
      </c>
      <c r="J2624" s="14">
        <f>Разбивка_по_щитам!M2629</f>
        <v>0</v>
      </c>
      <c r="K2624" s="14">
        <f>Разбивка_по_щитам!N2629</f>
        <v>0</v>
      </c>
      <c r="L2624" s="14"/>
      <c r="M2624" s="14">
        <f>Разбивка_по_щитам!P2629</f>
        <v>0</v>
      </c>
      <c r="N2624" s="14"/>
    </row>
    <row r="2625" spans="2:14" x14ac:dyDescent="0.2">
      <c r="B2625" s="14">
        <f>Разбивка_по_щитам!B2630</f>
        <v>0</v>
      </c>
      <c r="C2625" s="14">
        <f>Разбивка_по_щитам!C2630</f>
        <v>0</v>
      </c>
      <c r="D2625" s="14">
        <f>Разбивка_по_щитам!F2630</f>
        <v>0</v>
      </c>
      <c r="E2625" s="14">
        <f>Разбивка_по_щитам!H2630</f>
        <v>0</v>
      </c>
      <c r="F2625" s="14">
        <f>Разбивка_по_щитам!I2630</f>
        <v>0</v>
      </c>
      <c r="G2625" s="14">
        <f>Разбивка_по_щитам!J2630</f>
        <v>0</v>
      </c>
      <c r="H2625" s="14">
        <f>Разбивка_по_щитам!K2630</f>
        <v>0</v>
      </c>
      <c r="I2625" s="14">
        <f>Разбивка_по_щитам!L2630</f>
        <v>0</v>
      </c>
      <c r="J2625" s="14">
        <f>Разбивка_по_щитам!M2630</f>
        <v>0</v>
      </c>
      <c r="K2625" s="14">
        <f>Разбивка_по_щитам!N2630</f>
        <v>0</v>
      </c>
      <c r="L2625" s="14"/>
      <c r="M2625" s="14">
        <f>Разбивка_по_щитам!P2630</f>
        <v>0</v>
      </c>
      <c r="N2625" s="14"/>
    </row>
    <row r="2626" spans="2:14" x14ac:dyDescent="0.2">
      <c r="B2626" s="14">
        <f>Разбивка_по_щитам!B2631</f>
        <v>0</v>
      </c>
      <c r="C2626" s="14">
        <f>Разбивка_по_щитам!C2631</f>
        <v>0</v>
      </c>
      <c r="D2626" s="14">
        <f>Разбивка_по_щитам!F2631</f>
        <v>0</v>
      </c>
      <c r="E2626" s="14">
        <f>Разбивка_по_щитам!H2631</f>
        <v>0</v>
      </c>
      <c r="F2626" s="14">
        <f>Разбивка_по_щитам!I2631</f>
        <v>0</v>
      </c>
      <c r="G2626" s="14">
        <f>Разбивка_по_щитам!J2631</f>
        <v>0</v>
      </c>
      <c r="H2626" s="14">
        <f>Разбивка_по_щитам!K2631</f>
        <v>0</v>
      </c>
      <c r="I2626" s="14">
        <f>Разбивка_по_щитам!L2631</f>
        <v>0</v>
      </c>
      <c r="J2626" s="14">
        <f>Разбивка_по_щитам!M2631</f>
        <v>0</v>
      </c>
      <c r="K2626" s="14">
        <f>Разбивка_по_щитам!N2631</f>
        <v>0</v>
      </c>
      <c r="L2626" s="14"/>
      <c r="M2626" s="14">
        <f>Разбивка_по_щитам!P2631</f>
        <v>0</v>
      </c>
      <c r="N2626" s="14"/>
    </row>
    <row r="2627" spans="2:14" x14ac:dyDescent="0.2">
      <c r="B2627" s="14">
        <f>Разбивка_по_щитам!B2632</f>
        <v>0</v>
      </c>
      <c r="C2627" s="14">
        <f>Разбивка_по_щитам!C2632</f>
        <v>0</v>
      </c>
      <c r="D2627" s="14">
        <f>Разбивка_по_щитам!F2632</f>
        <v>0</v>
      </c>
      <c r="E2627" s="14">
        <f>Разбивка_по_щитам!H2632</f>
        <v>0</v>
      </c>
      <c r="F2627" s="14">
        <f>Разбивка_по_щитам!I2632</f>
        <v>0</v>
      </c>
      <c r="G2627" s="14">
        <f>Разбивка_по_щитам!J2632</f>
        <v>0</v>
      </c>
      <c r="H2627" s="14">
        <f>Разбивка_по_щитам!K2632</f>
        <v>0</v>
      </c>
      <c r="I2627" s="14">
        <f>Разбивка_по_щитам!L2632</f>
        <v>0</v>
      </c>
      <c r="J2627" s="14">
        <f>Разбивка_по_щитам!M2632</f>
        <v>0</v>
      </c>
      <c r="K2627" s="14">
        <f>Разбивка_по_щитам!N2632</f>
        <v>0</v>
      </c>
      <c r="L2627" s="14"/>
      <c r="M2627" s="14">
        <f>Разбивка_по_щитам!P2632</f>
        <v>0</v>
      </c>
      <c r="N2627" s="14"/>
    </row>
    <row r="2628" spans="2:14" x14ac:dyDescent="0.2">
      <c r="B2628" s="14">
        <f>Разбивка_по_щитам!B2633</f>
        <v>0</v>
      </c>
      <c r="C2628" s="14">
        <f>Разбивка_по_щитам!C2633</f>
        <v>0</v>
      </c>
      <c r="D2628" s="14">
        <f>Разбивка_по_щитам!F2633</f>
        <v>0</v>
      </c>
      <c r="E2628" s="14">
        <f>Разбивка_по_щитам!H2633</f>
        <v>0</v>
      </c>
      <c r="F2628" s="14">
        <f>Разбивка_по_щитам!I2633</f>
        <v>0</v>
      </c>
      <c r="G2628" s="14">
        <f>Разбивка_по_щитам!J2633</f>
        <v>0</v>
      </c>
      <c r="H2628" s="14">
        <f>Разбивка_по_щитам!K2633</f>
        <v>0</v>
      </c>
      <c r="I2628" s="14">
        <f>Разбивка_по_щитам!L2633</f>
        <v>0</v>
      </c>
      <c r="J2628" s="14">
        <f>Разбивка_по_щитам!M2633</f>
        <v>0</v>
      </c>
      <c r="K2628" s="14">
        <f>Разбивка_по_щитам!N2633</f>
        <v>0</v>
      </c>
      <c r="L2628" s="14"/>
      <c r="M2628" s="14">
        <f>Разбивка_по_щитам!P2633</f>
        <v>0</v>
      </c>
      <c r="N2628" s="14"/>
    </row>
    <row r="2629" spans="2:14" x14ac:dyDescent="0.2">
      <c r="B2629" s="14">
        <f>Разбивка_по_щитам!B2634</f>
        <v>0</v>
      </c>
      <c r="C2629" s="14">
        <f>Разбивка_по_щитам!C2634</f>
        <v>0</v>
      </c>
      <c r="D2629" s="14">
        <f>Разбивка_по_щитам!F2634</f>
        <v>0</v>
      </c>
      <c r="E2629" s="14">
        <f>Разбивка_по_щитам!H2634</f>
        <v>0</v>
      </c>
      <c r="F2629" s="14">
        <f>Разбивка_по_щитам!I2634</f>
        <v>0</v>
      </c>
      <c r="G2629" s="14">
        <f>Разбивка_по_щитам!J2634</f>
        <v>0</v>
      </c>
      <c r="H2629" s="14">
        <f>Разбивка_по_щитам!K2634</f>
        <v>0</v>
      </c>
      <c r="I2629" s="14">
        <f>Разбивка_по_щитам!L2634</f>
        <v>0</v>
      </c>
      <c r="J2629" s="14">
        <f>Разбивка_по_щитам!M2634</f>
        <v>0</v>
      </c>
      <c r="K2629" s="14">
        <f>Разбивка_по_щитам!N2634</f>
        <v>0</v>
      </c>
      <c r="L2629" s="14"/>
      <c r="M2629" s="14">
        <f>Разбивка_по_щитам!P2634</f>
        <v>0</v>
      </c>
      <c r="N2629" s="14"/>
    </row>
    <row r="2630" spans="2:14" x14ac:dyDescent="0.2">
      <c r="B2630" s="14">
        <f>Разбивка_по_щитам!B2635</f>
        <v>0</v>
      </c>
      <c r="C2630" s="14">
        <f>Разбивка_по_щитам!C2635</f>
        <v>0</v>
      </c>
      <c r="D2630" s="14">
        <f>Разбивка_по_щитам!F2635</f>
        <v>0</v>
      </c>
      <c r="E2630" s="14">
        <f>Разбивка_по_щитам!H2635</f>
        <v>0</v>
      </c>
      <c r="F2630" s="14">
        <f>Разбивка_по_щитам!I2635</f>
        <v>0</v>
      </c>
      <c r="G2630" s="14">
        <f>Разбивка_по_щитам!J2635</f>
        <v>0</v>
      </c>
      <c r="H2630" s="14">
        <f>Разбивка_по_щитам!K2635</f>
        <v>0</v>
      </c>
      <c r="I2630" s="14">
        <f>Разбивка_по_щитам!L2635</f>
        <v>0</v>
      </c>
      <c r="J2630" s="14">
        <f>Разбивка_по_щитам!M2635</f>
        <v>0</v>
      </c>
      <c r="K2630" s="14">
        <f>Разбивка_по_щитам!N2635</f>
        <v>0</v>
      </c>
      <c r="L2630" s="14"/>
      <c r="M2630" s="14">
        <f>Разбивка_по_щитам!P2635</f>
        <v>0</v>
      </c>
      <c r="N2630" s="14"/>
    </row>
    <row r="2631" spans="2:14" x14ac:dyDescent="0.2">
      <c r="B2631" s="14">
        <f>Разбивка_по_щитам!B2636</f>
        <v>0</v>
      </c>
      <c r="C2631" s="14">
        <f>Разбивка_по_щитам!C2636</f>
        <v>0</v>
      </c>
      <c r="D2631" s="14">
        <f>Разбивка_по_щитам!F2636</f>
        <v>0</v>
      </c>
      <c r="E2631" s="14">
        <f>Разбивка_по_щитам!H2636</f>
        <v>0</v>
      </c>
      <c r="F2631" s="14">
        <f>Разбивка_по_щитам!I2636</f>
        <v>0</v>
      </c>
      <c r="G2631" s="14">
        <f>Разбивка_по_щитам!J2636</f>
        <v>0</v>
      </c>
      <c r="H2631" s="14">
        <f>Разбивка_по_щитам!K2636</f>
        <v>0</v>
      </c>
      <c r="I2631" s="14">
        <f>Разбивка_по_щитам!L2636</f>
        <v>0</v>
      </c>
      <c r="J2631" s="14">
        <f>Разбивка_по_щитам!M2636</f>
        <v>0</v>
      </c>
      <c r="K2631" s="14">
        <f>Разбивка_по_щитам!N2636</f>
        <v>0</v>
      </c>
      <c r="L2631" s="14"/>
      <c r="M2631" s="14">
        <f>Разбивка_по_щитам!P2636</f>
        <v>0</v>
      </c>
      <c r="N2631" s="14"/>
    </row>
    <row r="2632" spans="2:14" x14ac:dyDescent="0.2">
      <c r="B2632" s="14">
        <f>Разбивка_по_щитам!B2637</f>
        <v>0</v>
      </c>
      <c r="C2632" s="14">
        <f>Разбивка_по_щитам!C2637</f>
        <v>0</v>
      </c>
      <c r="D2632" s="14">
        <f>Разбивка_по_щитам!F2637</f>
        <v>0</v>
      </c>
      <c r="E2632" s="14">
        <f>Разбивка_по_щитам!H2637</f>
        <v>0</v>
      </c>
      <c r="F2632" s="14">
        <f>Разбивка_по_щитам!I2637</f>
        <v>0</v>
      </c>
      <c r="G2632" s="14">
        <f>Разбивка_по_щитам!J2637</f>
        <v>0</v>
      </c>
      <c r="H2632" s="14">
        <f>Разбивка_по_щитам!K2637</f>
        <v>0</v>
      </c>
      <c r="I2632" s="14">
        <f>Разбивка_по_щитам!L2637</f>
        <v>0</v>
      </c>
      <c r="J2632" s="14">
        <f>Разбивка_по_щитам!M2637</f>
        <v>0</v>
      </c>
      <c r="K2632" s="14">
        <f>Разбивка_по_щитам!N2637</f>
        <v>0</v>
      </c>
      <c r="L2632" s="14"/>
      <c r="M2632" s="14">
        <f>Разбивка_по_щитам!P2637</f>
        <v>0</v>
      </c>
      <c r="N2632" s="14"/>
    </row>
    <row r="2633" spans="2:14" x14ac:dyDescent="0.2">
      <c r="B2633" s="14">
        <f>Разбивка_по_щитам!B2638</f>
        <v>0</v>
      </c>
      <c r="C2633" s="14">
        <f>Разбивка_по_щитам!C2638</f>
        <v>0</v>
      </c>
      <c r="D2633" s="14">
        <f>Разбивка_по_щитам!F2638</f>
        <v>0</v>
      </c>
      <c r="E2633" s="14">
        <f>Разбивка_по_щитам!H2638</f>
        <v>0</v>
      </c>
      <c r="F2633" s="14">
        <f>Разбивка_по_щитам!I2638</f>
        <v>0</v>
      </c>
      <c r="G2633" s="14">
        <f>Разбивка_по_щитам!J2638</f>
        <v>0</v>
      </c>
      <c r="H2633" s="14">
        <f>Разбивка_по_щитам!K2638</f>
        <v>0</v>
      </c>
      <c r="I2633" s="14">
        <f>Разбивка_по_щитам!L2638</f>
        <v>0</v>
      </c>
      <c r="J2633" s="14">
        <f>Разбивка_по_щитам!M2638</f>
        <v>0</v>
      </c>
      <c r="K2633" s="14">
        <f>Разбивка_по_щитам!N2638</f>
        <v>0</v>
      </c>
      <c r="L2633" s="14"/>
      <c r="M2633" s="14">
        <f>Разбивка_по_щитам!P2638</f>
        <v>0</v>
      </c>
      <c r="N2633" s="14"/>
    </row>
    <row r="2634" spans="2:14" x14ac:dyDescent="0.2">
      <c r="B2634" s="14">
        <f>Разбивка_по_щитам!B2639</f>
        <v>0</v>
      </c>
      <c r="C2634" s="14">
        <f>Разбивка_по_щитам!C2639</f>
        <v>0</v>
      </c>
      <c r="D2634" s="14">
        <f>Разбивка_по_щитам!F2639</f>
        <v>0</v>
      </c>
      <c r="E2634" s="14">
        <f>Разбивка_по_щитам!H2639</f>
        <v>0</v>
      </c>
      <c r="F2634" s="14">
        <f>Разбивка_по_щитам!I2639</f>
        <v>0</v>
      </c>
      <c r="G2634" s="14">
        <f>Разбивка_по_щитам!J2639</f>
        <v>0</v>
      </c>
      <c r="H2634" s="14">
        <f>Разбивка_по_щитам!K2639</f>
        <v>0</v>
      </c>
      <c r="I2634" s="14">
        <f>Разбивка_по_щитам!L2639</f>
        <v>0</v>
      </c>
      <c r="J2634" s="14">
        <f>Разбивка_по_щитам!M2639</f>
        <v>0</v>
      </c>
      <c r="K2634" s="14">
        <f>Разбивка_по_щитам!N2639</f>
        <v>0</v>
      </c>
      <c r="L2634" s="14"/>
      <c r="M2634" s="14">
        <f>Разбивка_по_щитам!P2639</f>
        <v>0</v>
      </c>
      <c r="N2634" s="14"/>
    </row>
    <row r="2635" spans="2:14" x14ac:dyDescent="0.2">
      <c r="B2635" s="14">
        <f>Разбивка_по_щитам!B2640</f>
        <v>0</v>
      </c>
      <c r="C2635" s="14">
        <f>Разбивка_по_щитам!C2640</f>
        <v>0</v>
      </c>
      <c r="D2635" s="14">
        <f>Разбивка_по_щитам!F2640</f>
        <v>0</v>
      </c>
      <c r="E2635" s="14">
        <f>Разбивка_по_щитам!H2640</f>
        <v>0</v>
      </c>
      <c r="F2635" s="14">
        <f>Разбивка_по_щитам!I2640</f>
        <v>0</v>
      </c>
      <c r="G2635" s="14">
        <f>Разбивка_по_щитам!J2640</f>
        <v>0</v>
      </c>
      <c r="H2635" s="14">
        <f>Разбивка_по_щитам!K2640</f>
        <v>0</v>
      </c>
      <c r="I2635" s="14">
        <f>Разбивка_по_щитам!L2640</f>
        <v>0</v>
      </c>
      <c r="J2635" s="14">
        <f>Разбивка_по_щитам!M2640</f>
        <v>0</v>
      </c>
      <c r="K2635" s="14">
        <f>Разбивка_по_щитам!N2640</f>
        <v>0</v>
      </c>
      <c r="L2635" s="14"/>
      <c r="M2635" s="14">
        <f>Разбивка_по_щитам!P2640</f>
        <v>0</v>
      </c>
      <c r="N2635" s="14"/>
    </row>
    <row r="2636" spans="2:14" x14ac:dyDescent="0.2">
      <c r="B2636" s="14">
        <f>Разбивка_по_щитам!B2641</f>
        <v>0</v>
      </c>
      <c r="C2636" s="14">
        <f>Разбивка_по_щитам!C2641</f>
        <v>0</v>
      </c>
      <c r="D2636" s="14">
        <f>Разбивка_по_щитам!F2641</f>
        <v>0</v>
      </c>
      <c r="E2636" s="14">
        <f>Разбивка_по_щитам!H2641</f>
        <v>0</v>
      </c>
      <c r="F2636" s="14">
        <f>Разбивка_по_щитам!I2641</f>
        <v>0</v>
      </c>
      <c r="G2636" s="14">
        <f>Разбивка_по_щитам!J2641</f>
        <v>0</v>
      </c>
      <c r="H2636" s="14">
        <f>Разбивка_по_щитам!K2641</f>
        <v>0</v>
      </c>
      <c r="I2636" s="14">
        <f>Разбивка_по_щитам!L2641</f>
        <v>0</v>
      </c>
      <c r="J2636" s="14">
        <f>Разбивка_по_щитам!M2641</f>
        <v>0</v>
      </c>
      <c r="K2636" s="14">
        <f>Разбивка_по_щитам!N2641</f>
        <v>0</v>
      </c>
      <c r="L2636" s="14"/>
      <c r="M2636" s="14">
        <f>Разбивка_по_щитам!P2641</f>
        <v>0</v>
      </c>
      <c r="N2636" s="14"/>
    </row>
    <row r="2637" spans="2:14" x14ac:dyDescent="0.2">
      <c r="B2637" s="14">
        <f>Разбивка_по_щитам!B2642</f>
        <v>0</v>
      </c>
      <c r="C2637" s="14">
        <f>Разбивка_по_щитам!C2642</f>
        <v>0</v>
      </c>
      <c r="D2637" s="14">
        <f>Разбивка_по_щитам!F2642</f>
        <v>0</v>
      </c>
      <c r="E2637" s="14">
        <f>Разбивка_по_щитам!H2642</f>
        <v>0</v>
      </c>
      <c r="F2637" s="14">
        <f>Разбивка_по_щитам!I2642</f>
        <v>0</v>
      </c>
      <c r="G2637" s="14">
        <f>Разбивка_по_щитам!J2642</f>
        <v>0</v>
      </c>
      <c r="H2637" s="14">
        <f>Разбивка_по_щитам!K2642</f>
        <v>0</v>
      </c>
      <c r="I2637" s="14">
        <f>Разбивка_по_щитам!L2642</f>
        <v>0</v>
      </c>
      <c r="J2637" s="14">
        <f>Разбивка_по_щитам!M2642</f>
        <v>0</v>
      </c>
      <c r="K2637" s="14">
        <f>Разбивка_по_щитам!N2642</f>
        <v>0</v>
      </c>
      <c r="L2637" s="14"/>
      <c r="M2637" s="14">
        <f>Разбивка_по_щитам!P2642</f>
        <v>0</v>
      </c>
      <c r="N2637" s="14"/>
    </row>
    <row r="2638" spans="2:14" x14ac:dyDescent="0.2">
      <c r="B2638" s="14">
        <f>Разбивка_по_щитам!B2643</f>
        <v>0</v>
      </c>
      <c r="C2638" s="14">
        <f>Разбивка_по_щитам!C2643</f>
        <v>0</v>
      </c>
      <c r="D2638" s="14">
        <f>Разбивка_по_щитам!F2643</f>
        <v>0</v>
      </c>
      <c r="E2638" s="14">
        <f>Разбивка_по_щитам!H2643</f>
        <v>0</v>
      </c>
      <c r="F2638" s="14">
        <f>Разбивка_по_щитам!I2643</f>
        <v>0</v>
      </c>
      <c r="G2638" s="14">
        <f>Разбивка_по_щитам!J2643</f>
        <v>0</v>
      </c>
      <c r="H2638" s="14">
        <f>Разбивка_по_щитам!K2643</f>
        <v>0</v>
      </c>
      <c r="I2638" s="14">
        <f>Разбивка_по_щитам!L2643</f>
        <v>0</v>
      </c>
      <c r="J2638" s="14">
        <f>Разбивка_по_щитам!M2643</f>
        <v>0</v>
      </c>
      <c r="K2638" s="14">
        <f>Разбивка_по_щитам!N2643</f>
        <v>0</v>
      </c>
      <c r="L2638" s="14"/>
      <c r="M2638" s="14">
        <f>Разбивка_по_щитам!P2643</f>
        <v>0</v>
      </c>
      <c r="N2638" s="14"/>
    </row>
    <row r="2639" spans="2:14" x14ac:dyDescent="0.2">
      <c r="B2639" s="14">
        <f>Разбивка_по_щитам!B2644</f>
        <v>0</v>
      </c>
      <c r="C2639" s="14">
        <f>Разбивка_по_щитам!C2644</f>
        <v>0</v>
      </c>
      <c r="D2639" s="14">
        <f>Разбивка_по_щитам!F2644</f>
        <v>0</v>
      </c>
      <c r="E2639" s="14">
        <f>Разбивка_по_щитам!H2644</f>
        <v>0</v>
      </c>
      <c r="F2639" s="14">
        <f>Разбивка_по_щитам!I2644</f>
        <v>0</v>
      </c>
      <c r="G2639" s="14">
        <f>Разбивка_по_щитам!J2644</f>
        <v>0</v>
      </c>
      <c r="H2639" s="14">
        <f>Разбивка_по_щитам!K2644</f>
        <v>0</v>
      </c>
      <c r="I2639" s="14">
        <f>Разбивка_по_щитам!L2644</f>
        <v>0</v>
      </c>
      <c r="J2639" s="14">
        <f>Разбивка_по_щитам!M2644</f>
        <v>0</v>
      </c>
      <c r="K2639" s="14">
        <f>Разбивка_по_щитам!N2644</f>
        <v>0</v>
      </c>
      <c r="L2639" s="14"/>
      <c r="M2639" s="14">
        <f>Разбивка_по_щитам!P2644</f>
        <v>0</v>
      </c>
      <c r="N2639" s="14"/>
    </row>
    <row r="2640" spans="2:14" x14ac:dyDescent="0.2">
      <c r="B2640" s="14">
        <f>Разбивка_по_щитам!B2645</f>
        <v>0</v>
      </c>
      <c r="C2640" s="14">
        <f>Разбивка_по_щитам!C2645</f>
        <v>0</v>
      </c>
      <c r="D2640" s="14">
        <f>Разбивка_по_щитам!F2645</f>
        <v>0</v>
      </c>
      <c r="E2640" s="14">
        <f>Разбивка_по_щитам!H2645</f>
        <v>0</v>
      </c>
      <c r="F2640" s="14">
        <f>Разбивка_по_щитам!I2645</f>
        <v>0</v>
      </c>
      <c r="G2640" s="14">
        <f>Разбивка_по_щитам!J2645</f>
        <v>0</v>
      </c>
      <c r="H2640" s="14">
        <f>Разбивка_по_щитам!K2645</f>
        <v>0</v>
      </c>
      <c r="I2640" s="14">
        <f>Разбивка_по_щитам!L2645</f>
        <v>0</v>
      </c>
      <c r="J2640" s="14">
        <f>Разбивка_по_щитам!M2645</f>
        <v>0</v>
      </c>
      <c r="K2640" s="14">
        <f>Разбивка_по_щитам!N2645</f>
        <v>0</v>
      </c>
      <c r="L2640" s="14"/>
      <c r="M2640" s="14">
        <f>Разбивка_по_щитам!P2645</f>
        <v>0</v>
      </c>
      <c r="N2640" s="14"/>
    </row>
    <row r="2641" spans="2:14" x14ac:dyDescent="0.2">
      <c r="B2641" s="14">
        <f>Разбивка_по_щитам!B2646</f>
        <v>0</v>
      </c>
      <c r="C2641" s="14">
        <f>Разбивка_по_щитам!C2646</f>
        <v>0</v>
      </c>
      <c r="D2641" s="14">
        <f>Разбивка_по_щитам!F2646</f>
        <v>0</v>
      </c>
      <c r="E2641" s="14">
        <f>Разбивка_по_щитам!H2646</f>
        <v>0</v>
      </c>
      <c r="F2641" s="14">
        <f>Разбивка_по_щитам!I2646</f>
        <v>0</v>
      </c>
      <c r="G2641" s="14">
        <f>Разбивка_по_щитам!J2646</f>
        <v>0</v>
      </c>
      <c r="H2641" s="14">
        <f>Разбивка_по_щитам!K2646</f>
        <v>0</v>
      </c>
      <c r="I2641" s="14">
        <f>Разбивка_по_щитам!L2646</f>
        <v>0</v>
      </c>
      <c r="J2641" s="14">
        <f>Разбивка_по_щитам!M2646</f>
        <v>0</v>
      </c>
      <c r="K2641" s="14">
        <f>Разбивка_по_щитам!N2646</f>
        <v>0</v>
      </c>
      <c r="L2641" s="14"/>
      <c r="M2641" s="14">
        <f>Разбивка_по_щитам!P2646</f>
        <v>0</v>
      </c>
      <c r="N2641" s="14"/>
    </row>
    <row r="2642" spans="2:14" x14ac:dyDescent="0.2">
      <c r="B2642" s="14">
        <f>Разбивка_по_щитам!B2647</f>
        <v>0</v>
      </c>
      <c r="C2642" s="14">
        <f>Разбивка_по_щитам!C2647</f>
        <v>0</v>
      </c>
      <c r="D2642" s="14">
        <f>Разбивка_по_щитам!F2647</f>
        <v>0</v>
      </c>
      <c r="E2642" s="14">
        <f>Разбивка_по_щитам!H2647</f>
        <v>0</v>
      </c>
      <c r="F2642" s="14">
        <f>Разбивка_по_щитам!I2647</f>
        <v>0</v>
      </c>
      <c r="G2642" s="14">
        <f>Разбивка_по_щитам!J2647</f>
        <v>0</v>
      </c>
      <c r="H2642" s="14">
        <f>Разбивка_по_щитам!K2647</f>
        <v>0</v>
      </c>
      <c r="I2642" s="14">
        <f>Разбивка_по_щитам!L2647</f>
        <v>0</v>
      </c>
      <c r="J2642" s="14">
        <f>Разбивка_по_щитам!M2647</f>
        <v>0</v>
      </c>
      <c r="K2642" s="14">
        <f>Разбивка_по_щитам!N2647</f>
        <v>0</v>
      </c>
      <c r="L2642" s="14"/>
      <c r="M2642" s="14">
        <f>Разбивка_по_щитам!P2647</f>
        <v>0</v>
      </c>
      <c r="N2642" s="14"/>
    </row>
    <row r="2643" spans="2:14" x14ac:dyDescent="0.2">
      <c r="B2643" s="14">
        <f>Разбивка_по_щитам!B2648</f>
        <v>0</v>
      </c>
      <c r="C2643" s="14">
        <f>Разбивка_по_щитам!C2648</f>
        <v>0</v>
      </c>
      <c r="D2643" s="14">
        <f>Разбивка_по_щитам!F2648</f>
        <v>0</v>
      </c>
      <c r="E2643" s="14">
        <f>Разбивка_по_щитам!H2648</f>
        <v>0</v>
      </c>
      <c r="F2643" s="14">
        <f>Разбивка_по_щитам!I2648</f>
        <v>0</v>
      </c>
      <c r="G2643" s="14">
        <f>Разбивка_по_щитам!J2648</f>
        <v>0</v>
      </c>
      <c r="H2643" s="14">
        <f>Разбивка_по_щитам!K2648</f>
        <v>0</v>
      </c>
      <c r="I2643" s="14">
        <f>Разбивка_по_щитам!L2648</f>
        <v>0</v>
      </c>
      <c r="J2643" s="14">
        <f>Разбивка_по_щитам!M2648</f>
        <v>0</v>
      </c>
      <c r="K2643" s="14">
        <f>Разбивка_по_щитам!N2648</f>
        <v>0</v>
      </c>
      <c r="L2643" s="14"/>
      <c r="M2643" s="14">
        <f>Разбивка_по_щитам!P2648</f>
        <v>0</v>
      </c>
      <c r="N2643" s="14"/>
    </row>
    <row r="2644" spans="2:14" x14ac:dyDescent="0.2">
      <c r="B2644" s="14">
        <f>Разбивка_по_щитам!B2649</f>
        <v>0</v>
      </c>
      <c r="C2644" s="14">
        <f>Разбивка_по_щитам!C2649</f>
        <v>0</v>
      </c>
      <c r="D2644" s="14">
        <f>Разбивка_по_щитам!F2649</f>
        <v>0</v>
      </c>
      <c r="E2644" s="14">
        <f>Разбивка_по_щитам!H2649</f>
        <v>0</v>
      </c>
      <c r="F2644" s="14">
        <f>Разбивка_по_щитам!I2649</f>
        <v>0</v>
      </c>
      <c r="G2644" s="14">
        <f>Разбивка_по_щитам!J2649</f>
        <v>0</v>
      </c>
      <c r="H2644" s="14">
        <f>Разбивка_по_щитам!K2649</f>
        <v>0</v>
      </c>
      <c r="I2644" s="14">
        <f>Разбивка_по_щитам!L2649</f>
        <v>0</v>
      </c>
      <c r="J2644" s="14">
        <f>Разбивка_по_щитам!M2649</f>
        <v>0</v>
      </c>
      <c r="K2644" s="14">
        <f>Разбивка_по_щитам!N2649</f>
        <v>0</v>
      </c>
      <c r="L2644" s="14"/>
      <c r="M2644" s="14">
        <f>Разбивка_по_щитам!P2649</f>
        <v>0</v>
      </c>
      <c r="N2644" s="14"/>
    </row>
    <row r="2645" spans="2:14" x14ac:dyDescent="0.2">
      <c r="B2645" s="14">
        <f>Разбивка_по_щитам!B2650</f>
        <v>0</v>
      </c>
      <c r="C2645" s="14">
        <f>Разбивка_по_щитам!C2650</f>
        <v>0</v>
      </c>
      <c r="D2645" s="14">
        <f>Разбивка_по_щитам!F2650</f>
        <v>0</v>
      </c>
      <c r="E2645" s="14">
        <f>Разбивка_по_щитам!H2650</f>
        <v>0</v>
      </c>
      <c r="F2645" s="14">
        <f>Разбивка_по_щитам!I2650</f>
        <v>0</v>
      </c>
      <c r="G2645" s="14">
        <f>Разбивка_по_щитам!J2650</f>
        <v>0</v>
      </c>
      <c r="H2645" s="14">
        <f>Разбивка_по_щитам!K2650</f>
        <v>0</v>
      </c>
      <c r="I2645" s="14">
        <f>Разбивка_по_щитам!L2650</f>
        <v>0</v>
      </c>
      <c r="J2645" s="14">
        <f>Разбивка_по_щитам!M2650</f>
        <v>0</v>
      </c>
      <c r="K2645" s="14">
        <f>Разбивка_по_щитам!N2650</f>
        <v>0</v>
      </c>
      <c r="L2645" s="14"/>
      <c r="M2645" s="14">
        <f>Разбивка_по_щитам!P2650</f>
        <v>0</v>
      </c>
      <c r="N2645" s="14"/>
    </row>
    <row r="2646" spans="2:14" x14ac:dyDescent="0.2">
      <c r="B2646" s="14">
        <f>Разбивка_по_щитам!B2651</f>
        <v>0</v>
      </c>
      <c r="C2646" s="14">
        <f>Разбивка_по_щитам!C2651</f>
        <v>0</v>
      </c>
      <c r="D2646" s="14">
        <f>Разбивка_по_щитам!F2651</f>
        <v>0</v>
      </c>
      <c r="E2646" s="14">
        <f>Разбивка_по_щитам!H2651</f>
        <v>0</v>
      </c>
      <c r="F2646" s="14">
        <f>Разбивка_по_щитам!I2651</f>
        <v>0</v>
      </c>
      <c r="G2646" s="14">
        <f>Разбивка_по_щитам!J2651</f>
        <v>0</v>
      </c>
      <c r="H2646" s="14">
        <f>Разбивка_по_щитам!K2651</f>
        <v>0</v>
      </c>
      <c r="I2646" s="14">
        <f>Разбивка_по_щитам!L2651</f>
        <v>0</v>
      </c>
      <c r="J2646" s="14">
        <f>Разбивка_по_щитам!M2651</f>
        <v>0</v>
      </c>
      <c r="K2646" s="14">
        <f>Разбивка_по_щитам!N2651</f>
        <v>0</v>
      </c>
      <c r="L2646" s="14"/>
      <c r="M2646" s="14">
        <f>Разбивка_по_щитам!P2651</f>
        <v>0</v>
      </c>
      <c r="N2646" s="14"/>
    </row>
    <row r="2647" spans="2:14" x14ac:dyDescent="0.2">
      <c r="B2647" s="14">
        <f>Разбивка_по_щитам!B2652</f>
        <v>0</v>
      </c>
      <c r="C2647" s="14">
        <f>Разбивка_по_щитам!C2652</f>
        <v>0</v>
      </c>
      <c r="D2647" s="14">
        <f>Разбивка_по_щитам!F2652</f>
        <v>0</v>
      </c>
      <c r="E2647" s="14">
        <f>Разбивка_по_щитам!H2652</f>
        <v>0</v>
      </c>
      <c r="F2647" s="14">
        <f>Разбивка_по_щитам!I2652</f>
        <v>0</v>
      </c>
      <c r="G2647" s="14">
        <f>Разбивка_по_щитам!J2652</f>
        <v>0</v>
      </c>
      <c r="H2647" s="14">
        <f>Разбивка_по_щитам!K2652</f>
        <v>0</v>
      </c>
      <c r="I2647" s="14">
        <f>Разбивка_по_щитам!L2652</f>
        <v>0</v>
      </c>
      <c r="J2647" s="14">
        <f>Разбивка_по_щитам!M2652</f>
        <v>0</v>
      </c>
      <c r="K2647" s="14">
        <f>Разбивка_по_щитам!N2652</f>
        <v>0</v>
      </c>
      <c r="L2647" s="14"/>
      <c r="M2647" s="14">
        <f>Разбивка_по_щитам!P2652</f>
        <v>0</v>
      </c>
      <c r="N2647" s="14"/>
    </row>
    <row r="2648" spans="2:14" x14ac:dyDescent="0.2">
      <c r="B2648" s="14">
        <f>Разбивка_по_щитам!B2653</f>
        <v>0</v>
      </c>
      <c r="C2648" s="14">
        <f>Разбивка_по_щитам!C2653</f>
        <v>0</v>
      </c>
      <c r="D2648" s="14">
        <f>Разбивка_по_щитам!F2653</f>
        <v>0</v>
      </c>
      <c r="E2648" s="14">
        <f>Разбивка_по_щитам!H2653</f>
        <v>0</v>
      </c>
      <c r="F2648" s="14">
        <f>Разбивка_по_щитам!I2653</f>
        <v>0</v>
      </c>
      <c r="G2648" s="14">
        <f>Разбивка_по_щитам!J2653</f>
        <v>0</v>
      </c>
      <c r="H2648" s="14">
        <f>Разбивка_по_щитам!K2653</f>
        <v>0</v>
      </c>
      <c r="I2648" s="14">
        <f>Разбивка_по_щитам!L2653</f>
        <v>0</v>
      </c>
      <c r="J2648" s="14">
        <f>Разбивка_по_щитам!M2653</f>
        <v>0</v>
      </c>
      <c r="K2648" s="14">
        <f>Разбивка_по_щитам!N2653</f>
        <v>0</v>
      </c>
      <c r="L2648" s="14"/>
      <c r="M2648" s="14">
        <f>Разбивка_по_щитам!P2653</f>
        <v>0</v>
      </c>
      <c r="N2648" s="14"/>
    </row>
    <row r="2649" spans="2:14" x14ac:dyDescent="0.2">
      <c r="B2649" s="14">
        <f>Разбивка_по_щитам!B2654</f>
        <v>0</v>
      </c>
      <c r="C2649" s="14">
        <f>Разбивка_по_щитам!C2654</f>
        <v>0</v>
      </c>
      <c r="D2649" s="14">
        <f>Разбивка_по_щитам!F2654</f>
        <v>0</v>
      </c>
      <c r="E2649" s="14">
        <f>Разбивка_по_щитам!H2654</f>
        <v>0</v>
      </c>
      <c r="F2649" s="14">
        <f>Разбивка_по_щитам!I2654</f>
        <v>0</v>
      </c>
      <c r="G2649" s="14">
        <f>Разбивка_по_щитам!J2654</f>
        <v>0</v>
      </c>
      <c r="H2649" s="14">
        <f>Разбивка_по_щитам!K2654</f>
        <v>0</v>
      </c>
      <c r="I2649" s="14">
        <f>Разбивка_по_щитам!L2654</f>
        <v>0</v>
      </c>
      <c r="J2649" s="14">
        <f>Разбивка_по_щитам!M2654</f>
        <v>0</v>
      </c>
      <c r="K2649" s="14">
        <f>Разбивка_по_щитам!N2654</f>
        <v>0</v>
      </c>
      <c r="L2649" s="14"/>
      <c r="M2649" s="14">
        <f>Разбивка_по_щитам!P2654</f>
        <v>0</v>
      </c>
      <c r="N2649" s="14"/>
    </row>
    <row r="2650" spans="2:14" x14ac:dyDescent="0.2">
      <c r="B2650" s="14">
        <f>Разбивка_по_щитам!B2655</f>
        <v>0</v>
      </c>
      <c r="C2650" s="14">
        <f>Разбивка_по_щитам!C2655</f>
        <v>0</v>
      </c>
      <c r="D2650" s="14">
        <f>Разбивка_по_щитам!F2655</f>
        <v>0</v>
      </c>
      <c r="E2650" s="14">
        <f>Разбивка_по_щитам!H2655</f>
        <v>0</v>
      </c>
      <c r="F2650" s="14">
        <f>Разбивка_по_щитам!I2655</f>
        <v>0</v>
      </c>
      <c r="G2650" s="14">
        <f>Разбивка_по_щитам!J2655</f>
        <v>0</v>
      </c>
      <c r="H2650" s="14">
        <f>Разбивка_по_щитам!K2655</f>
        <v>0</v>
      </c>
      <c r="I2650" s="14">
        <f>Разбивка_по_щитам!L2655</f>
        <v>0</v>
      </c>
      <c r="J2650" s="14">
        <f>Разбивка_по_щитам!M2655</f>
        <v>0</v>
      </c>
      <c r="K2650" s="14">
        <f>Разбивка_по_щитам!N2655</f>
        <v>0</v>
      </c>
      <c r="L2650" s="14"/>
      <c r="M2650" s="14">
        <f>Разбивка_по_щитам!P2655</f>
        <v>0</v>
      </c>
      <c r="N2650" s="14"/>
    </row>
    <row r="2651" spans="2:14" x14ac:dyDescent="0.2">
      <c r="B2651" s="14">
        <f>Разбивка_по_щитам!B2656</f>
        <v>0</v>
      </c>
      <c r="C2651" s="14">
        <f>Разбивка_по_щитам!C2656</f>
        <v>0</v>
      </c>
      <c r="D2651" s="14">
        <f>Разбивка_по_щитам!F2656</f>
        <v>0</v>
      </c>
      <c r="E2651" s="14">
        <f>Разбивка_по_щитам!H2656</f>
        <v>0</v>
      </c>
      <c r="F2651" s="14">
        <f>Разбивка_по_щитам!I2656</f>
        <v>0</v>
      </c>
      <c r="G2651" s="14">
        <f>Разбивка_по_щитам!J2656</f>
        <v>0</v>
      </c>
      <c r="H2651" s="14">
        <f>Разбивка_по_щитам!K2656</f>
        <v>0</v>
      </c>
      <c r="I2651" s="14">
        <f>Разбивка_по_щитам!L2656</f>
        <v>0</v>
      </c>
      <c r="J2651" s="14">
        <f>Разбивка_по_щитам!M2656</f>
        <v>0</v>
      </c>
      <c r="K2651" s="14">
        <f>Разбивка_по_щитам!N2656</f>
        <v>0</v>
      </c>
      <c r="L2651" s="14"/>
      <c r="M2651" s="14">
        <f>Разбивка_по_щитам!P2656</f>
        <v>0</v>
      </c>
      <c r="N2651" s="14"/>
    </row>
    <row r="2652" spans="2:14" x14ac:dyDescent="0.2">
      <c r="B2652" s="14">
        <f>Разбивка_по_щитам!B2657</f>
        <v>0</v>
      </c>
      <c r="C2652" s="14">
        <f>Разбивка_по_щитам!C2657</f>
        <v>0</v>
      </c>
      <c r="D2652" s="14">
        <f>Разбивка_по_щитам!F2657</f>
        <v>0</v>
      </c>
      <c r="E2652" s="14">
        <f>Разбивка_по_щитам!H2657</f>
        <v>0</v>
      </c>
      <c r="F2652" s="14">
        <f>Разбивка_по_щитам!I2657</f>
        <v>0</v>
      </c>
      <c r="G2652" s="14">
        <f>Разбивка_по_щитам!J2657</f>
        <v>0</v>
      </c>
      <c r="H2652" s="14">
        <f>Разбивка_по_щитам!K2657</f>
        <v>0</v>
      </c>
      <c r="I2652" s="14">
        <f>Разбивка_по_щитам!L2657</f>
        <v>0</v>
      </c>
      <c r="J2652" s="14">
        <f>Разбивка_по_щитам!M2657</f>
        <v>0</v>
      </c>
      <c r="K2652" s="14">
        <f>Разбивка_по_щитам!N2657</f>
        <v>0</v>
      </c>
      <c r="L2652" s="14"/>
      <c r="M2652" s="14">
        <f>Разбивка_по_щитам!P2657</f>
        <v>0</v>
      </c>
      <c r="N2652" s="14"/>
    </row>
    <row r="2653" spans="2:14" x14ac:dyDescent="0.2">
      <c r="B2653" s="14">
        <f>Разбивка_по_щитам!B2658</f>
        <v>0</v>
      </c>
      <c r="C2653" s="14">
        <f>Разбивка_по_щитам!C2658</f>
        <v>0</v>
      </c>
      <c r="D2653" s="14">
        <f>Разбивка_по_щитам!F2658</f>
        <v>0</v>
      </c>
      <c r="E2653" s="14">
        <f>Разбивка_по_щитам!H2658</f>
        <v>0</v>
      </c>
      <c r="F2653" s="14">
        <f>Разбивка_по_щитам!I2658</f>
        <v>0</v>
      </c>
      <c r="G2653" s="14">
        <f>Разбивка_по_щитам!J2658</f>
        <v>0</v>
      </c>
      <c r="H2653" s="14">
        <f>Разбивка_по_щитам!K2658</f>
        <v>0</v>
      </c>
      <c r="I2653" s="14">
        <f>Разбивка_по_щитам!L2658</f>
        <v>0</v>
      </c>
      <c r="J2653" s="14">
        <f>Разбивка_по_щитам!M2658</f>
        <v>0</v>
      </c>
      <c r="K2653" s="14">
        <f>Разбивка_по_щитам!N2658</f>
        <v>0</v>
      </c>
      <c r="L2653" s="14"/>
      <c r="M2653" s="14">
        <f>Разбивка_по_щитам!P2658</f>
        <v>0</v>
      </c>
      <c r="N2653" s="14"/>
    </row>
    <row r="2654" spans="2:14" x14ac:dyDescent="0.2">
      <c r="B2654" s="14">
        <f>Разбивка_по_щитам!B2659</f>
        <v>0</v>
      </c>
      <c r="C2654" s="14">
        <f>Разбивка_по_щитам!C2659</f>
        <v>0</v>
      </c>
      <c r="D2654" s="14">
        <f>Разбивка_по_щитам!F2659</f>
        <v>0</v>
      </c>
      <c r="E2654" s="14">
        <f>Разбивка_по_щитам!H2659</f>
        <v>0</v>
      </c>
      <c r="F2654" s="14">
        <f>Разбивка_по_щитам!I2659</f>
        <v>0</v>
      </c>
      <c r="G2654" s="14">
        <f>Разбивка_по_щитам!J2659</f>
        <v>0</v>
      </c>
      <c r="H2654" s="14">
        <f>Разбивка_по_щитам!K2659</f>
        <v>0</v>
      </c>
      <c r="I2654" s="14">
        <f>Разбивка_по_щитам!L2659</f>
        <v>0</v>
      </c>
      <c r="J2654" s="14">
        <f>Разбивка_по_щитам!M2659</f>
        <v>0</v>
      </c>
      <c r="K2654" s="14">
        <f>Разбивка_по_щитам!N2659</f>
        <v>0</v>
      </c>
      <c r="L2654" s="14"/>
      <c r="M2654" s="14">
        <f>Разбивка_по_щитам!P2659</f>
        <v>0</v>
      </c>
      <c r="N2654" s="14"/>
    </row>
    <row r="2655" spans="2:14" x14ac:dyDescent="0.2">
      <c r="B2655" s="14">
        <f>Разбивка_по_щитам!B2660</f>
        <v>0</v>
      </c>
      <c r="C2655" s="14">
        <f>Разбивка_по_щитам!C2660</f>
        <v>0</v>
      </c>
      <c r="D2655" s="14">
        <f>Разбивка_по_щитам!F2660</f>
        <v>0</v>
      </c>
      <c r="E2655" s="14">
        <f>Разбивка_по_щитам!H2660</f>
        <v>0</v>
      </c>
      <c r="F2655" s="14">
        <f>Разбивка_по_щитам!I2660</f>
        <v>0</v>
      </c>
      <c r="G2655" s="14">
        <f>Разбивка_по_щитам!J2660</f>
        <v>0</v>
      </c>
      <c r="H2655" s="14">
        <f>Разбивка_по_щитам!K2660</f>
        <v>0</v>
      </c>
      <c r="I2655" s="14">
        <f>Разбивка_по_щитам!L2660</f>
        <v>0</v>
      </c>
      <c r="J2655" s="14">
        <f>Разбивка_по_щитам!M2660</f>
        <v>0</v>
      </c>
      <c r="K2655" s="14">
        <f>Разбивка_по_щитам!N2660</f>
        <v>0</v>
      </c>
      <c r="L2655" s="14"/>
      <c r="M2655" s="14">
        <f>Разбивка_по_щитам!P2660</f>
        <v>0</v>
      </c>
      <c r="N2655" s="14"/>
    </row>
    <row r="2656" spans="2:14" x14ac:dyDescent="0.2">
      <c r="B2656" s="14">
        <f>Разбивка_по_щитам!B2661</f>
        <v>0</v>
      </c>
      <c r="C2656" s="14">
        <f>Разбивка_по_щитам!C2661</f>
        <v>0</v>
      </c>
      <c r="D2656" s="14">
        <f>Разбивка_по_щитам!F2661</f>
        <v>0</v>
      </c>
      <c r="E2656" s="14">
        <f>Разбивка_по_щитам!H2661</f>
        <v>0</v>
      </c>
      <c r="F2656" s="14">
        <f>Разбивка_по_щитам!I2661</f>
        <v>0</v>
      </c>
      <c r="G2656" s="14">
        <f>Разбивка_по_щитам!J2661</f>
        <v>0</v>
      </c>
      <c r="H2656" s="14">
        <f>Разбивка_по_щитам!K2661</f>
        <v>0</v>
      </c>
      <c r="I2656" s="14">
        <f>Разбивка_по_щитам!L2661</f>
        <v>0</v>
      </c>
      <c r="J2656" s="14">
        <f>Разбивка_по_щитам!M2661</f>
        <v>0</v>
      </c>
      <c r="K2656" s="14">
        <f>Разбивка_по_щитам!N2661</f>
        <v>0</v>
      </c>
      <c r="L2656" s="14"/>
      <c r="M2656" s="14">
        <f>Разбивка_по_щитам!P2661</f>
        <v>0</v>
      </c>
      <c r="N2656" s="14"/>
    </row>
    <row r="2657" spans="2:14" x14ac:dyDescent="0.2">
      <c r="B2657" s="14">
        <f>Разбивка_по_щитам!B2662</f>
        <v>0</v>
      </c>
      <c r="C2657" s="14">
        <f>Разбивка_по_щитам!C2662</f>
        <v>0</v>
      </c>
      <c r="D2657" s="14">
        <f>Разбивка_по_щитам!F2662</f>
        <v>0</v>
      </c>
      <c r="E2657" s="14">
        <f>Разбивка_по_щитам!H2662</f>
        <v>0</v>
      </c>
      <c r="F2657" s="14">
        <f>Разбивка_по_щитам!I2662</f>
        <v>0</v>
      </c>
      <c r="G2657" s="14">
        <f>Разбивка_по_щитам!J2662</f>
        <v>0</v>
      </c>
      <c r="H2657" s="14">
        <f>Разбивка_по_щитам!K2662</f>
        <v>0</v>
      </c>
      <c r="I2657" s="14">
        <f>Разбивка_по_щитам!L2662</f>
        <v>0</v>
      </c>
      <c r="J2657" s="14">
        <f>Разбивка_по_щитам!M2662</f>
        <v>0</v>
      </c>
      <c r="K2657" s="14">
        <f>Разбивка_по_щитам!N2662</f>
        <v>0</v>
      </c>
      <c r="L2657" s="14"/>
      <c r="M2657" s="14">
        <f>Разбивка_по_щитам!P2662</f>
        <v>0</v>
      </c>
      <c r="N2657" s="14"/>
    </row>
    <row r="2658" spans="2:14" x14ac:dyDescent="0.2">
      <c r="B2658" s="14">
        <f>Разбивка_по_щитам!B2663</f>
        <v>0</v>
      </c>
      <c r="C2658" s="14">
        <f>Разбивка_по_щитам!C2663</f>
        <v>0</v>
      </c>
      <c r="D2658" s="14">
        <f>Разбивка_по_щитам!F2663</f>
        <v>0</v>
      </c>
      <c r="E2658" s="14">
        <f>Разбивка_по_щитам!H2663</f>
        <v>0</v>
      </c>
      <c r="F2658" s="14">
        <f>Разбивка_по_щитам!I2663</f>
        <v>0</v>
      </c>
      <c r="G2658" s="14">
        <f>Разбивка_по_щитам!J2663</f>
        <v>0</v>
      </c>
      <c r="H2658" s="14">
        <f>Разбивка_по_щитам!K2663</f>
        <v>0</v>
      </c>
      <c r="I2658" s="14">
        <f>Разбивка_по_щитам!L2663</f>
        <v>0</v>
      </c>
      <c r="J2658" s="14">
        <f>Разбивка_по_щитам!M2663</f>
        <v>0</v>
      </c>
      <c r="K2658" s="14">
        <f>Разбивка_по_щитам!N2663</f>
        <v>0</v>
      </c>
      <c r="L2658" s="14"/>
      <c r="M2658" s="14">
        <f>Разбивка_по_щитам!P2663</f>
        <v>0</v>
      </c>
      <c r="N2658" s="14"/>
    </row>
    <row r="2659" spans="2:14" x14ac:dyDescent="0.2">
      <c r="B2659" s="14">
        <f>Разбивка_по_щитам!B2664</f>
        <v>0</v>
      </c>
      <c r="C2659" s="14">
        <f>Разбивка_по_щитам!C2664</f>
        <v>0</v>
      </c>
      <c r="D2659" s="14">
        <f>Разбивка_по_щитам!F2664</f>
        <v>0</v>
      </c>
      <c r="E2659" s="14">
        <f>Разбивка_по_щитам!H2664</f>
        <v>0</v>
      </c>
      <c r="F2659" s="14">
        <f>Разбивка_по_щитам!I2664</f>
        <v>0</v>
      </c>
      <c r="G2659" s="14">
        <f>Разбивка_по_щитам!J2664</f>
        <v>0</v>
      </c>
      <c r="H2659" s="14">
        <f>Разбивка_по_щитам!K2664</f>
        <v>0</v>
      </c>
      <c r="I2659" s="14">
        <f>Разбивка_по_щитам!L2664</f>
        <v>0</v>
      </c>
      <c r="J2659" s="14">
        <f>Разбивка_по_щитам!M2664</f>
        <v>0</v>
      </c>
      <c r="K2659" s="14">
        <f>Разбивка_по_щитам!N2664</f>
        <v>0</v>
      </c>
      <c r="L2659" s="14"/>
      <c r="M2659" s="14">
        <f>Разбивка_по_щитам!P2664</f>
        <v>0</v>
      </c>
      <c r="N2659" s="14"/>
    </row>
    <row r="2660" spans="2:14" x14ac:dyDescent="0.2">
      <c r="B2660" s="14">
        <f>Разбивка_по_щитам!B2665</f>
        <v>0</v>
      </c>
      <c r="C2660" s="14">
        <f>Разбивка_по_щитам!C2665</f>
        <v>0</v>
      </c>
      <c r="D2660" s="14">
        <f>Разбивка_по_щитам!F2665</f>
        <v>0</v>
      </c>
      <c r="E2660" s="14">
        <f>Разбивка_по_щитам!H2665</f>
        <v>0</v>
      </c>
      <c r="F2660" s="14">
        <f>Разбивка_по_щитам!I2665</f>
        <v>0</v>
      </c>
      <c r="G2660" s="14">
        <f>Разбивка_по_щитам!J2665</f>
        <v>0</v>
      </c>
      <c r="H2660" s="14">
        <f>Разбивка_по_щитам!K2665</f>
        <v>0</v>
      </c>
      <c r="I2660" s="14">
        <f>Разбивка_по_щитам!L2665</f>
        <v>0</v>
      </c>
      <c r="J2660" s="14">
        <f>Разбивка_по_щитам!M2665</f>
        <v>0</v>
      </c>
      <c r="K2660" s="14">
        <f>Разбивка_по_щитам!N2665</f>
        <v>0</v>
      </c>
      <c r="L2660" s="14"/>
      <c r="M2660" s="14">
        <f>Разбивка_по_щитам!P2665</f>
        <v>0</v>
      </c>
      <c r="N2660" s="14"/>
    </row>
    <row r="2661" spans="2:14" x14ac:dyDescent="0.2">
      <c r="B2661" s="14">
        <f>Разбивка_по_щитам!B2666</f>
        <v>0</v>
      </c>
      <c r="C2661" s="14">
        <f>Разбивка_по_щитам!C2666</f>
        <v>0</v>
      </c>
      <c r="D2661" s="14">
        <f>Разбивка_по_щитам!F2666</f>
        <v>0</v>
      </c>
      <c r="E2661" s="14">
        <f>Разбивка_по_щитам!H2666</f>
        <v>0</v>
      </c>
      <c r="F2661" s="14">
        <f>Разбивка_по_щитам!I2666</f>
        <v>0</v>
      </c>
      <c r="G2661" s="14">
        <f>Разбивка_по_щитам!J2666</f>
        <v>0</v>
      </c>
      <c r="H2661" s="14">
        <f>Разбивка_по_щитам!K2666</f>
        <v>0</v>
      </c>
      <c r="I2661" s="14">
        <f>Разбивка_по_щитам!L2666</f>
        <v>0</v>
      </c>
      <c r="J2661" s="14">
        <f>Разбивка_по_щитам!M2666</f>
        <v>0</v>
      </c>
      <c r="K2661" s="14">
        <f>Разбивка_по_щитам!N2666</f>
        <v>0</v>
      </c>
      <c r="L2661" s="14"/>
      <c r="M2661" s="14">
        <f>Разбивка_по_щитам!P2666</f>
        <v>0</v>
      </c>
      <c r="N2661" s="14"/>
    </row>
    <row r="2662" spans="2:14" x14ac:dyDescent="0.2">
      <c r="B2662" s="14">
        <f>Разбивка_по_щитам!B2667</f>
        <v>0</v>
      </c>
      <c r="C2662" s="14">
        <f>Разбивка_по_щитам!C2667</f>
        <v>0</v>
      </c>
      <c r="D2662" s="14">
        <f>Разбивка_по_щитам!F2667</f>
        <v>0</v>
      </c>
      <c r="E2662" s="14">
        <f>Разбивка_по_щитам!H2667</f>
        <v>0</v>
      </c>
      <c r="F2662" s="14">
        <f>Разбивка_по_щитам!I2667</f>
        <v>0</v>
      </c>
      <c r="G2662" s="14">
        <f>Разбивка_по_щитам!J2667</f>
        <v>0</v>
      </c>
      <c r="H2662" s="14">
        <f>Разбивка_по_щитам!K2667</f>
        <v>0</v>
      </c>
      <c r="I2662" s="14">
        <f>Разбивка_по_щитам!L2667</f>
        <v>0</v>
      </c>
      <c r="J2662" s="14">
        <f>Разбивка_по_щитам!M2667</f>
        <v>0</v>
      </c>
      <c r="K2662" s="14">
        <f>Разбивка_по_щитам!N2667</f>
        <v>0</v>
      </c>
      <c r="L2662" s="14"/>
      <c r="M2662" s="14">
        <f>Разбивка_по_щитам!P2667</f>
        <v>0</v>
      </c>
      <c r="N2662" s="14"/>
    </row>
    <row r="2663" spans="2:14" x14ac:dyDescent="0.2">
      <c r="B2663" s="14">
        <f>Разбивка_по_щитам!B2668</f>
        <v>0</v>
      </c>
      <c r="C2663" s="14">
        <f>Разбивка_по_щитам!C2668</f>
        <v>0</v>
      </c>
      <c r="D2663" s="14">
        <f>Разбивка_по_щитам!F2668</f>
        <v>0</v>
      </c>
      <c r="E2663" s="14">
        <f>Разбивка_по_щитам!H2668</f>
        <v>0</v>
      </c>
      <c r="F2663" s="14">
        <f>Разбивка_по_щитам!I2668</f>
        <v>0</v>
      </c>
      <c r="G2663" s="14">
        <f>Разбивка_по_щитам!J2668</f>
        <v>0</v>
      </c>
      <c r="H2663" s="14">
        <f>Разбивка_по_щитам!K2668</f>
        <v>0</v>
      </c>
      <c r="I2663" s="14">
        <f>Разбивка_по_щитам!L2668</f>
        <v>0</v>
      </c>
      <c r="J2663" s="14">
        <f>Разбивка_по_щитам!M2668</f>
        <v>0</v>
      </c>
      <c r="K2663" s="14">
        <f>Разбивка_по_щитам!N2668</f>
        <v>0</v>
      </c>
      <c r="L2663" s="14"/>
      <c r="M2663" s="14">
        <f>Разбивка_по_щитам!P2668</f>
        <v>0</v>
      </c>
      <c r="N2663" s="14"/>
    </row>
    <row r="2664" spans="2:14" x14ac:dyDescent="0.2">
      <c r="B2664" s="14">
        <f>Разбивка_по_щитам!B2669</f>
        <v>0</v>
      </c>
      <c r="C2664" s="14">
        <f>Разбивка_по_щитам!C2669</f>
        <v>0</v>
      </c>
      <c r="D2664" s="14">
        <f>Разбивка_по_щитам!F2669</f>
        <v>0</v>
      </c>
      <c r="E2664" s="14">
        <f>Разбивка_по_щитам!H2669</f>
        <v>0</v>
      </c>
      <c r="F2664" s="14">
        <f>Разбивка_по_щитам!I2669</f>
        <v>0</v>
      </c>
      <c r="G2664" s="14">
        <f>Разбивка_по_щитам!J2669</f>
        <v>0</v>
      </c>
      <c r="H2664" s="14">
        <f>Разбивка_по_щитам!K2669</f>
        <v>0</v>
      </c>
      <c r="I2664" s="14">
        <f>Разбивка_по_щитам!L2669</f>
        <v>0</v>
      </c>
      <c r="J2664" s="14">
        <f>Разбивка_по_щитам!M2669</f>
        <v>0</v>
      </c>
      <c r="K2664" s="14">
        <f>Разбивка_по_щитам!N2669</f>
        <v>0</v>
      </c>
      <c r="L2664" s="14"/>
      <c r="M2664" s="14">
        <f>Разбивка_по_щитам!P2669</f>
        <v>0</v>
      </c>
      <c r="N2664" s="14"/>
    </row>
    <row r="2665" spans="2:14" x14ac:dyDescent="0.2">
      <c r="B2665" s="14">
        <f>Разбивка_по_щитам!B2670</f>
        <v>0</v>
      </c>
      <c r="C2665" s="14">
        <f>Разбивка_по_щитам!C2670</f>
        <v>0</v>
      </c>
      <c r="D2665" s="14">
        <f>Разбивка_по_щитам!F2670</f>
        <v>0</v>
      </c>
      <c r="E2665" s="14">
        <f>Разбивка_по_щитам!H2670</f>
        <v>0</v>
      </c>
      <c r="F2665" s="14">
        <f>Разбивка_по_щитам!I2670</f>
        <v>0</v>
      </c>
      <c r="G2665" s="14">
        <f>Разбивка_по_щитам!J2670</f>
        <v>0</v>
      </c>
      <c r="H2665" s="14">
        <f>Разбивка_по_щитам!K2670</f>
        <v>0</v>
      </c>
      <c r="I2665" s="14">
        <f>Разбивка_по_щитам!L2670</f>
        <v>0</v>
      </c>
      <c r="J2665" s="14">
        <f>Разбивка_по_щитам!M2670</f>
        <v>0</v>
      </c>
      <c r="K2665" s="14">
        <f>Разбивка_по_щитам!N2670</f>
        <v>0</v>
      </c>
      <c r="L2665" s="14"/>
      <c r="M2665" s="14">
        <f>Разбивка_по_щитам!P2670</f>
        <v>0</v>
      </c>
      <c r="N2665" s="14"/>
    </row>
    <row r="2666" spans="2:14" x14ac:dyDescent="0.2">
      <c r="B2666" s="14">
        <f>Разбивка_по_щитам!B2671</f>
        <v>0</v>
      </c>
      <c r="C2666" s="14">
        <f>Разбивка_по_щитам!C2671</f>
        <v>0</v>
      </c>
      <c r="D2666" s="14">
        <f>Разбивка_по_щитам!F2671</f>
        <v>0</v>
      </c>
      <c r="E2666" s="14">
        <f>Разбивка_по_щитам!H2671</f>
        <v>0</v>
      </c>
      <c r="F2666" s="14">
        <f>Разбивка_по_щитам!I2671</f>
        <v>0</v>
      </c>
      <c r="G2666" s="14">
        <f>Разбивка_по_щитам!J2671</f>
        <v>0</v>
      </c>
      <c r="H2666" s="14">
        <f>Разбивка_по_щитам!K2671</f>
        <v>0</v>
      </c>
      <c r="I2666" s="14">
        <f>Разбивка_по_щитам!L2671</f>
        <v>0</v>
      </c>
      <c r="J2666" s="14">
        <f>Разбивка_по_щитам!M2671</f>
        <v>0</v>
      </c>
      <c r="K2666" s="14">
        <f>Разбивка_по_щитам!N2671</f>
        <v>0</v>
      </c>
      <c r="L2666" s="14"/>
      <c r="M2666" s="14">
        <f>Разбивка_по_щитам!P2671</f>
        <v>0</v>
      </c>
      <c r="N2666" s="14"/>
    </row>
    <row r="2667" spans="2:14" x14ac:dyDescent="0.2">
      <c r="B2667" s="14">
        <f>Разбивка_по_щитам!B2672</f>
        <v>0</v>
      </c>
      <c r="C2667" s="14">
        <f>Разбивка_по_щитам!C2672</f>
        <v>0</v>
      </c>
      <c r="D2667" s="14">
        <f>Разбивка_по_щитам!F2672</f>
        <v>0</v>
      </c>
      <c r="E2667" s="14">
        <f>Разбивка_по_щитам!H2672</f>
        <v>0</v>
      </c>
      <c r="F2667" s="14">
        <f>Разбивка_по_щитам!I2672</f>
        <v>0</v>
      </c>
      <c r="G2667" s="14">
        <f>Разбивка_по_щитам!J2672</f>
        <v>0</v>
      </c>
      <c r="H2667" s="14">
        <f>Разбивка_по_щитам!K2672</f>
        <v>0</v>
      </c>
      <c r="I2667" s="14">
        <f>Разбивка_по_щитам!L2672</f>
        <v>0</v>
      </c>
      <c r="J2667" s="14">
        <f>Разбивка_по_щитам!M2672</f>
        <v>0</v>
      </c>
      <c r="K2667" s="14">
        <f>Разбивка_по_щитам!N2672</f>
        <v>0</v>
      </c>
      <c r="L2667" s="14"/>
      <c r="M2667" s="14">
        <f>Разбивка_по_щитам!P2672</f>
        <v>0</v>
      </c>
      <c r="N2667" s="14"/>
    </row>
    <row r="2668" spans="2:14" x14ac:dyDescent="0.2">
      <c r="B2668" s="14">
        <f>Разбивка_по_щитам!B2673</f>
        <v>0</v>
      </c>
      <c r="C2668" s="14">
        <f>Разбивка_по_щитам!C2673</f>
        <v>0</v>
      </c>
      <c r="D2668" s="14">
        <f>Разбивка_по_щитам!F2673</f>
        <v>0</v>
      </c>
      <c r="E2668" s="14">
        <f>Разбивка_по_щитам!H2673</f>
        <v>0</v>
      </c>
      <c r="F2668" s="14">
        <f>Разбивка_по_щитам!I2673</f>
        <v>0</v>
      </c>
      <c r="G2668" s="14">
        <f>Разбивка_по_щитам!J2673</f>
        <v>0</v>
      </c>
      <c r="H2668" s="14">
        <f>Разбивка_по_щитам!K2673</f>
        <v>0</v>
      </c>
      <c r="I2668" s="14">
        <f>Разбивка_по_щитам!L2673</f>
        <v>0</v>
      </c>
      <c r="J2668" s="14">
        <f>Разбивка_по_щитам!M2673</f>
        <v>0</v>
      </c>
      <c r="K2668" s="14">
        <f>Разбивка_по_щитам!N2673</f>
        <v>0</v>
      </c>
      <c r="L2668" s="14"/>
      <c r="M2668" s="14">
        <f>Разбивка_по_щитам!P2673</f>
        <v>0</v>
      </c>
      <c r="N2668" s="14"/>
    </row>
    <row r="2669" spans="2:14" x14ac:dyDescent="0.2">
      <c r="B2669" s="14">
        <f>Разбивка_по_щитам!B2674</f>
        <v>0</v>
      </c>
      <c r="C2669" s="14">
        <f>Разбивка_по_щитам!C2674</f>
        <v>0</v>
      </c>
      <c r="D2669" s="14">
        <f>Разбивка_по_щитам!F2674</f>
        <v>0</v>
      </c>
      <c r="E2669" s="14">
        <f>Разбивка_по_щитам!H2674</f>
        <v>0</v>
      </c>
      <c r="F2669" s="14">
        <f>Разбивка_по_щитам!I2674</f>
        <v>0</v>
      </c>
      <c r="G2669" s="14">
        <f>Разбивка_по_щитам!J2674</f>
        <v>0</v>
      </c>
      <c r="H2669" s="14">
        <f>Разбивка_по_щитам!K2674</f>
        <v>0</v>
      </c>
      <c r="I2669" s="14">
        <f>Разбивка_по_щитам!L2674</f>
        <v>0</v>
      </c>
      <c r="J2669" s="14">
        <f>Разбивка_по_щитам!M2674</f>
        <v>0</v>
      </c>
      <c r="K2669" s="14">
        <f>Разбивка_по_щитам!N2674</f>
        <v>0</v>
      </c>
      <c r="L2669" s="14"/>
      <c r="M2669" s="14">
        <f>Разбивка_по_щитам!P2674</f>
        <v>0</v>
      </c>
      <c r="N2669" s="14"/>
    </row>
    <row r="2670" spans="2:14" x14ac:dyDescent="0.2">
      <c r="B2670" s="14">
        <f>Разбивка_по_щитам!B2675</f>
        <v>0</v>
      </c>
      <c r="C2670" s="14">
        <f>Разбивка_по_щитам!C2675</f>
        <v>0</v>
      </c>
      <c r="D2670" s="14">
        <f>Разбивка_по_щитам!F2675</f>
        <v>0</v>
      </c>
      <c r="E2670" s="14">
        <f>Разбивка_по_щитам!H2675</f>
        <v>0</v>
      </c>
      <c r="F2670" s="14">
        <f>Разбивка_по_щитам!I2675</f>
        <v>0</v>
      </c>
      <c r="G2670" s="14">
        <f>Разбивка_по_щитам!J2675</f>
        <v>0</v>
      </c>
      <c r="H2670" s="14">
        <f>Разбивка_по_щитам!K2675</f>
        <v>0</v>
      </c>
      <c r="I2670" s="14">
        <f>Разбивка_по_щитам!L2675</f>
        <v>0</v>
      </c>
      <c r="J2670" s="14">
        <f>Разбивка_по_щитам!M2675</f>
        <v>0</v>
      </c>
      <c r="K2670" s="14">
        <f>Разбивка_по_щитам!N2675</f>
        <v>0</v>
      </c>
      <c r="L2670" s="14"/>
      <c r="M2670" s="14">
        <f>Разбивка_по_щитам!P2675</f>
        <v>0</v>
      </c>
      <c r="N2670" s="14"/>
    </row>
    <row r="2671" spans="2:14" x14ac:dyDescent="0.2">
      <c r="B2671" s="14">
        <f>Разбивка_по_щитам!B2676</f>
        <v>0</v>
      </c>
      <c r="C2671" s="14">
        <f>Разбивка_по_щитам!C2676</f>
        <v>0</v>
      </c>
      <c r="D2671" s="14">
        <f>Разбивка_по_щитам!F2676</f>
        <v>0</v>
      </c>
      <c r="E2671" s="14">
        <f>Разбивка_по_щитам!H2676</f>
        <v>0</v>
      </c>
      <c r="F2671" s="14">
        <f>Разбивка_по_щитам!I2676</f>
        <v>0</v>
      </c>
      <c r="G2671" s="14">
        <f>Разбивка_по_щитам!J2676</f>
        <v>0</v>
      </c>
      <c r="H2671" s="14">
        <f>Разбивка_по_щитам!K2676</f>
        <v>0</v>
      </c>
      <c r="I2671" s="14">
        <f>Разбивка_по_щитам!L2676</f>
        <v>0</v>
      </c>
      <c r="J2671" s="14">
        <f>Разбивка_по_щитам!M2676</f>
        <v>0</v>
      </c>
      <c r="K2671" s="14">
        <f>Разбивка_по_щитам!N2676</f>
        <v>0</v>
      </c>
      <c r="L2671" s="14"/>
      <c r="M2671" s="14">
        <f>Разбивка_по_щитам!P2676</f>
        <v>0</v>
      </c>
      <c r="N2671" s="14"/>
    </row>
    <row r="2672" spans="2:14" x14ac:dyDescent="0.2">
      <c r="B2672" s="14">
        <f>Разбивка_по_щитам!B2677</f>
        <v>0</v>
      </c>
      <c r="C2672" s="14">
        <f>Разбивка_по_щитам!C2677</f>
        <v>0</v>
      </c>
      <c r="D2672" s="14">
        <f>Разбивка_по_щитам!F2677</f>
        <v>0</v>
      </c>
      <c r="E2672" s="14">
        <f>Разбивка_по_щитам!H2677</f>
        <v>0</v>
      </c>
      <c r="F2672" s="14">
        <f>Разбивка_по_щитам!I2677</f>
        <v>0</v>
      </c>
      <c r="G2672" s="14">
        <f>Разбивка_по_щитам!J2677</f>
        <v>0</v>
      </c>
      <c r="H2672" s="14">
        <f>Разбивка_по_щитам!K2677</f>
        <v>0</v>
      </c>
      <c r="I2672" s="14">
        <f>Разбивка_по_щитам!L2677</f>
        <v>0</v>
      </c>
      <c r="J2672" s="14">
        <f>Разбивка_по_щитам!M2677</f>
        <v>0</v>
      </c>
      <c r="K2672" s="14">
        <f>Разбивка_по_щитам!N2677</f>
        <v>0</v>
      </c>
      <c r="L2672" s="14"/>
      <c r="M2672" s="14">
        <f>Разбивка_по_щитам!P2677</f>
        <v>0</v>
      </c>
      <c r="N2672" s="14"/>
    </row>
    <row r="2673" spans="2:14" x14ac:dyDescent="0.2">
      <c r="B2673" s="14">
        <f>Разбивка_по_щитам!B2678</f>
        <v>0</v>
      </c>
      <c r="C2673" s="14">
        <f>Разбивка_по_щитам!C2678</f>
        <v>0</v>
      </c>
      <c r="D2673" s="14">
        <f>Разбивка_по_щитам!F2678</f>
        <v>0</v>
      </c>
      <c r="E2673" s="14">
        <f>Разбивка_по_щитам!H2678</f>
        <v>0</v>
      </c>
      <c r="F2673" s="14">
        <f>Разбивка_по_щитам!I2678</f>
        <v>0</v>
      </c>
      <c r="G2673" s="14">
        <f>Разбивка_по_щитам!J2678</f>
        <v>0</v>
      </c>
      <c r="H2673" s="14">
        <f>Разбивка_по_щитам!K2678</f>
        <v>0</v>
      </c>
      <c r="I2673" s="14">
        <f>Разбивка_по_щитам!L2678</f>
        <v>0</v>
      </c>
      <c r="J2673" s="14">
        <f>Разбивка_по_щитам!M2678</f>
        <v>0</v>
      </c>
      <c r="K2673" s="14">
        <f>Разбивка_по_щитам!N2678</f>
        <v>0</v>
      </c>
      <c r="L2673" s="14"/>
      <c r="M2673" s="14">
        <f>Разбивка_по_щитам!P2678</f>
        <v>0</v>
      </c>
      <c r="N2673" s="14"/>
    </row>
    <row r="2674" spans="2:14" x14ac:dyDescent="0.2">
      <c r="B2674" s="14">
        <f>Разбивка_по_щитам!B2679</f>
        <v>0</v>
      </c>
      <c r="C2674" s="14">
        <f>Разбивка_по_щитам!C2679</f>
        <v>0</v>
      </c>
      <c r="D2674" s="14">
        <f>Разбивка_по_щитам!F2679</f>
        <v>0</v>
      </c>
      <c r="E2674" s="14">
        <f>Разбивка_по_щитам!H2679</f>
        <v>0</v>
      </c>
      <c r="F2674" s="14">
        <f>Разбивка_по_щитам!I2679</f>
        <v>0</v>
      </c>
      <c r="G2674" s="14">
        <f>Разбивка_по_щитам!J2679</f>
        <v>0</v>
      </c>
      <c r="H2674" s="14">
        <f>Разбивка_по_щитам!K2679</f>
        <v>0</v>
      </c>
      <c r="I2674" s="14">
        <f>Разбивка_по_щитам!L2679</f>
        <v>0</v>
      </c>
      <c r="J2674" s="14">
        <f>Разбивка_по_щитам!M2679</f>
        <v>0</v>
      </c>
      <c r="K2674" s="14">
        <f>Разбивка_по_щитам!N2679</f>
        <v>0</v>
      </c>
      <c r="L2674" s="14"/>
      <c r="M2674" s="14">
        <f>Разбивка_по_щитам!P2679</f>
        <v>0</v>
      </c>
      <c r="N2674" s="14"/>
    </row>
    <row r="2675" spans="2:14" x14ac:dyDescent="0.2">
      <c r="B2675" s="14">
        <f>Разбивка_по_щитам!B2680</f>
        <v>0</v>
      </c>
      <c r="C2675" s="14">
        <f>Разбивка_по_щитам!C2680</f>
        <v>0</v>
      </c>
      <c r="D2675" s="14">
        <f>Разбивка_по_щитам!F2680</f>
        <v>0</v>
      </c>
      <c r="E2675" s="14">
        <f>Разбивка_по_щитам!H2680</f>
        <v>0</v>
      </c>
      <c r="F2675" s="14">
        <f>Разбивка_по_щитам!I2680</f>
        <v>0</v>
      </c>
      <c r="G2675" s="14">
        <f>Разбивка_по_щитам!J2680</f>
        <v>0</v>
      </c>
      <c r="H2675" s="14">
        <f>Разбивка_по_щитам!K2680</f>
        <v>0</v>
      </c>
      <c r="I2675" s="14">
        <f>Разбивка_по_щитам!L2680</f>
        <v>0</v>
      </c>
      <c r="J2675" s="14">
        <f>Разбивка_по_щитам!M2680</f>
        <v>0</v>
      </c>
      <c r="K2675" s="14">
        <f>Разбивка_по_щитам!N2680</f>
        <v>0</v>
      </c>
      <c r="L2675" s="14"/>
      <c r="M2675" s="14">
        <f>Разбивка_по_щитам!P2680</f>
        <v>0</v>
      </c>
      <c r="N2675" s="14"/>
    </row>
    <row r="2676" spans="2:14" x14ac:dyDescent="0.2">
      <c r="B2676" s="14">
        <f>Разбивка_по_щитам!B2681</f>
        <v>0</v>
      </c>
      <c r="C2676" s="14">
        <f>Разбивка_по_щитам!C2681</f>
        <v>0</v>
      </c>
      <c r="D2676" s="14">
        <f>Разбивка_по_щитам!F2681</f>
        <v>0</v>
      </c>
      <c r="E2676" s="14">
        <f>Разбивка_по_щитам!H2681</f>
        <v>0</v>
      </c>
      <c r="F2676" s="14">
        <f>Разбивка_по_щитам!I2681</f>
        <v>0</v>
      </c>
      <c r="G2676" s="14">
        <f>Разбивка_по_щитам!J2681</f>
        <v>0</v>
      </c>
      <c r="H2676" s="14">
        <f>Разбивка_по_щитам!K2681</f>
        <v>0</v>
      </c>
      <c r="I2676" s="14">
        <f>Разбивка_по_щитам!L2681</f>
        <v>0</v>
      </c>
      <c r="J2676" s="14">
        <f>Разбивка_по_щитам!M2681</f>
        <v>0</v>
      </c>
      <c r="K2676" s="14">
        <f>Разбивка_по_щитам!N2681</f>
        <v>0</v>
      </c>
      <c r="L2676" s="14"/>
      <c r="M2676" s="14">
        <f>Разбивка_по_щитам!P2681</f>
        <v>0</v>
      </c>
      <c r="N2676" s="14"/>
    </row>
    <row r="2677" spans="2:14" x14ac:dyDescent="0.2">
      <c r="B2677" s="14">
        <f>Разбивка_по_щитам!B2682</f>
        <v>0</v>
      </c>
      <c r="C2677" s="14">
        <f>Разбивка_по_щитам!C2682</f>
        <v>0</v>
      </c>
      <c r="D2677" s="14">
        <f>Разбивка_по_щитам!F2682</f>
        <v>0</v>
      </c>
      <c r="E2677" s="14">
        <f>Разбивка_по_щитам!H2682</f>
        <v>0</v>
      </c>
      <c r="F2677" s="14">
        <f>Разбивка_по_щитам!I2682</f>
        <v>0</v>
      </c>
      <c r="G2677" s="14">
        <f>Разбивка_по_щитам!J2682</f>
        <v>0</v>
      </c>
      <c r="H2677" s="14">
        <f>Разбивка_по_щитам!K2682</f>
        <v>0</v>
      </c>
      <c r="I2677" s="14">
        <f>Разбивка_по_щитам!L2682</f>
        <v>0</v>
      </c>
      <c r="J2677" s="14">
        <f>Разбивка_по_щитам!M2682</f>
        <v>0</v>
      </c>
      <c r="K2677" s="14">
        <f>Разбивка_по_щитам!N2682</f>
        <v>0</v>
      </c>
      <c r="L2677" s="14"/>
      <c r="M2677" s="14">
        <f>Разбивка_по_щитам!P2682</f>
        <v>0</v>
      </c>
      <c r="N2677" s="14"/>
    </row>
    <row r="2678" spans="2:14" x14ac:dyDescent="0.2">
      <c r="B2678" s="14">
        <f>Разбивка_по_щитам!B2683</f>
        <v>0</v>
      </c>
      <c r="C2678" s="14">
        <f>Разбивка_по_щитам!C2683</f>
        <v>0</v>
      </c>
      <c r="D2678" s="14">
        <f>Разбивка_по_щитам!F2683</f>
        <v>0</v>
      </c>
      <c r="E2678" s="14">
        <f>Разбивка_по_щитам!H2683</f>
        <v>0</v>
      </c>
      <c r="F2678" s="14">
        <f>Разбивка_по_щитам!I2683</f>
        <v>0</v>
      </c>
      <c r="G2678" s="14">
        <f>Разбивка_по_щитам!J2683</f>
        <v>0</v>
      </c>
      <c r="H2678" s="14">
        <f>Разбивка_по_щитам!K2683</f>
        <v>0</v>
      </c>
      <c r="I2678" s="14">
        <f>Разбивка_по_щитам!L2683</f>
        <v>0</v>
      </c>
      <c r="J2678" s="14">
        <f>Разбивка_по_щитам!M2683</f>
        <v>0</v>
      </c>
      <c r="K2678" s="14">
        <f>Разбивка_по_щитам!N2683</f>
        <v>0</v>
      </c>
      <c r="L2678" s="14"/>
      <c r="M2678" s="14">
        <f>Разбивка_по_щитам!P2683</f>
        <v>0</v>
      </c>
      <c r="N2678" s="14"/>
    </row>
    <row r="2679" spans="2:14" x14ac:dyDescent="0.2">
      <c r="B2679" s="14">
        <f>Разбивка_по_щитам!B2684</f>
        <v>0</v>
      </c>
      <c r="C2679" s="14">
        <f>Разбивка_по_щитам!C2684</f>
        <v>0</v>
      </c>
      <c r="D2679" s="14">
        <f>Разбивка_по_щитам!F2684</f>
        <v>0</v>
      </c>
      <c r="E2679" s="14">
        <f>Разбивка_по_щитам!H2684</f>
        <v>0</v>
      </c>
      <c r="F2679" s="14">
        <f>Разбивка_по_щитам!I2684</f>
        <v>0</v>
      </c>
      <c r="G2679" s="14">
        <f>Разбивка_по_щитам!J2684</f>
        <v>0</v>
      </c>
      <c r="H2679" s="14">
        <f>Разбивка_по_щитам!K2684</f>
        <v>0</v>
      </c>
      <c r="I2679" s="14">
        <f>Разбивка_по_щитам!L2684</f>
        <v>0</v>
      </c>
      <c r="J2679" s="14">
        <f>Разбивка_по_щитам!M2684</f>
        <v>0</v>
      </c>
      <c r="K2679" s="14">
        <f>Разбивка_по_щитам!N2684</f>
        <v>0</v>
      </c>
      <c r="L2679" s="14"/>
      <c r="M2679" s="14">
        <f>Разбивка_по_щитам!P2684</f>
        <v>0</v>
      </c>
      <c r="N2679" s="14"/>
    </row>
    <row r="2680" spans="2:14" x14ac:dyDescent="0.2">
      <c r="B2680" s="14">
        <f>Разбивка_по_щитам!B2685</f>
        <v>0</v>
      </c>
      <c r="C2680" s="14">
        <f>Разбивка_по_щитам!C2685</f>
        <v>0</v>
      </c>
      <c r="D2680" s="14">
        <f>Разбивка_по_щитам!F2685</f>
        <v>0</v>
      </c>
      <c r="E2680" s="14">
        <f>Разбивка_по_щитам!H2685</f>
        <v>0</v>
      </c>
      <c r="F2680" s="14">
        <f>Разбивка_по_щитам!I2685</f>
        <v>0</v>
      </c>
      <c r="G2680" s="14">
        <f>Разбивка_по_щитам!J2685</f>
        <v>0</v>
      </c>
      <c r="H2680" s="14">
        <f>Разбивка_по_щитам!K2685</f>
        <v>0</v>
      </c>
      <c r="I2680" s="14">
        <f>Разбивка_по_щитам!L2685</f>
        <v>0</v>
      </c>
      <c r="J2680" s="14">
        <f>Разбивка_по_щитам!M2685</f>
        <v>0</v>
      </c>
      <c r="K2680" s="14">
        <f>Разбивка_по_щитам!N2685</f>
        <v>0</v>
      </c>
      <c r="L2680" s="14"/>
      <c r="M2680" s="14">
        <f>Разбивка_по_щитам!P2685</f>
        <v>0</v>
      </c>
      <c r="N2680" s="14"/>
    </row>
    <row r="2681" spans="2:14" x14ac:dyDescent="0.2">
      <c r="B2681" s="14">
        <f>Разбивка_по_щитам!B2686</f>
        <v>0</v>
      </c>
      <c r="C2681" s="14">
        <f>Разбивка_по_щитам!C2686</f>
        <v>0</v>
      </c>
      <c r="D2681" s="14">
        <f>Разбивка_по_щитам!F2686</f>
        <v>0</v>
      </c>
      <c r="E2681" s="14">
        <f>Разбивка_по_щитам!H2686</f>
        <v>0</v>
      </c>
      <c r="F2681" s="14">
        <f>Разбивка_по_щитам!I2686</f>
        <v>0</v>
      </c>
      <c r="G2681" s="14">
        <f>Разбивка_по_щитам!J2686</f>
        <v>0</v>
      </c>
      <c r="H2681" s="14">
        <f>Разбивка_по_щитам!K2686</f>
        <v>0</v>
      </c>
      <c r="I2681" s="14">
        <f>Разбивка_по_щитам!L2686</f>
        <v>0</v>
      </c>
      <c r="J2681" s="14">
        <f>Разбивка_по_щитам!M2686</f>
        <v>0</v>
      </c>
      <c r="K2681" s="14">
        <f>Разбивка_по_щитам!N2686</f>
        <v>0</v>
      </c>
      <c r="L2681" s="14"/>
      <c r="M2681" s="14">
        <f>Разбивка_по_щитам!P2686</f>
        <v>0</v>
      </c>
      <c r="N2681" s="14"/>
    </row>
    <row r="2682" spans="2:14" x14ac:dyDescent="0.2">
      <c r="B2682" s="14">
        <f>Разбивка_по_щитам!B2687</f>
        <v>0</v>
      </c>
      <c r="C2682" s="14">
        <f>Разбивка_по_щитам!C2687</f>
        <v>0</v>
      </c>
      <c r="D2682" s="14">
        <f>Разбивка_по_щитам!F2687</f>
        <v>0</v>
      </c>
      <c r="E2682" s="14">
        <f>Разбивка_по_щитам!H2687</f>
        <v>0</v>
      </c>
      <c r="F2682" s="14">
        <f>Разбивка_по_щитам!I2687</f>
        <v>0</v>
      </c>
      <c r="G2682" s="14">
        <f>Разбивка_по_щитам!J2687</f>
        <v>0</v>
      </c>
      <c r="H2682" s="14">
        <f>Разбивка_по_щитам!K2687</f>
        <v>0</v>
      </c>
      <c r="I2682" s="14">
        <f>Разбивка_по_щитам!L2687</f>
        <v>0</v>
      </c>
      <c r="J2682" s="14">
        <f>Разбивка_по_щитам!M2687</f>
        <v>0</v>
      </c>
      <c r="K2682" s="14">
        <f>Разбивка_по_щитам!N2687</f>
        <v>0</v>
      </c>
      <c r="L2682" s="14"/>
      <c r="M2682" s="14">
        <f>Разбивка_по_щитам!P2687</f>
        <v>0</v>
      </c>
      <c r="N2682" s="14"/>
    </row>
    <row r="2683" spans="2:14" x14ac:dyDescent="0.2">
      <c r="B2683" s="14">
        <f>Разбивка_по_щитам!B2688</f>
        <v>0</v>
      </c>
      <c r="C2683" s="14">
        <f>Разбивка_по_щитам!C2688</f>
        <v>0</v>
      </c>
      <c r="D2683" s="14">
        <f>Разбивка_по_щитам!F2688</f>
        <v>0</v>
      </c>
      <c r="E2683" s="14">
        <f>Разбивка_по_щитам!H2688</f>
        <v>0</v>
      </c>
      <c r="F2683" s="14">
        <f>Разбивка_по_щитам!I2688</f>
        <v>0</v>
      </c>
      <c r="G2683" s="14">
        <f>Разбивка_по_щитам!J2688</f>
        <v>0</v>
      </c>
      <c r="H2683" s="14">
        <f>Разбивка_по_щитам!K2688</f>
        <v>0</v>
      </c>
      <c r="I2683" s="14">
        <f>Разбивка_по_щитам!L2688</f>
        <v>0</v>
      </c>
      <c r="J2683" s="14">
        <f>Разбивка_по_щитам!M2688</f>
        <v>0</v>
      </c>
      <c r="K2683" s="14">
        <f>Разбивка_по_щитам!N2688</f>
        <v>0</v>
      </c>
      <c r="L2683" s="14"/>
      <c r="M2683" s="14">
        <f>Разбивка_по_щитам!P2688</f>
        <v>0</v>
      </c>
      <c r="N2683" s="14"/>
    </row>
    <row r="2684" spans="2:14" x14ac:dyDescent="0.2">
      <c r="B2684" s="14">
        <f>Разбивка_по_щитам!B2689</f>
        <v>0</v>
      </c>
      <c r="C2684" s="14">
        <f>Разбивка_по_щитам!C2689</f>
        <v>0</v>
      </c>
      <c r="D2684" s="14">
        <f>Разбивка_по_щитам!F2689</f>
        <v>0</v>
      </c>
      <c r="E2684" s="14">
        <f>Разбивка_по_щитам!H2689</f>
        <v>0</v>
      </c>
      <c r="F2684" s="14">
        <f>Разбивка_по_щитам!I2689</f>
        <v>0</v>
      </c>
      <c r="G2684" s="14">
        <f>Разбивка_по_щитам!J2689</f>
        <v>0</v>
      </c>
      <c r="H2684" s="14">
        <f>Разбивка_по_щитам!K2689</f>
        <v>0</v>
      </c>
      <c r="I2684" s="14">
        <f>Разбивка_по_щитам!L2689</f>
        <v>0</v>
      </c>
      <c r="J2684" s="14">
        <f>Разбивка_по_щитам!M2689</f>
        <v>0</v>
      </c>
      <c r="K2684" s="14">
        <f>Разбивка_по_щитам!N2689</f>
        <v>0</v>
      </c>
      <c r="L2684" s="14"/>
      <c r="M2684" s="14">
        <f>Разбивка_по_щитам!P2689</f>
        <v>0</v>
      </c>
      <c r="N2684" s="14"/>
    </row>
    <row r="2685" spans="2:14" x14ac:dyDescent="0.2">
      <c r="B2685" s="14">
        <f>Разбивка_по_щитам!B2690</f>
        <v>0</v>
      </c>
      <c r="C2685" s="14">
        <f>Разбивка_по_щитам!C2690</f>
        <v>0</v>
      </c>
      <c r="D2685" s="14">
        <f>Разбивка_по_щитам!F2690</f>
        <v>0</v>
      </c>
      <c r="E2685" s="14">
        <f>Разбивка_по_щитам!H2690</f>
        <v>0</v>
      </c>
      <c r="F2685" s="14">
        <f>Разбивка_по_щитам!I2690</f>
        <v>0</v>
      </c>
      <c r="G2685" s="14">
        <f>Разбивка_по_щитам!J2690</f>
        <v>0</v>
      </c>
      <c r="H2685" s="14">
        <f>Разбивка_по_щитам!K2690</f>
        <v>0</v>
      </c>
      <c r="I2685" s="14">
        <f>Разбивка_по_щитам!L2690</f>
        <v>0</v>
      </c>
      <c r="J2685" s="14">
        <f>Разбивка_по_щитам!M2690</f>
        <v>0</v>
      </c>
      <c r="K2685" s="14">
        <f>Разбивка_по_щитам!N2690</f>
        <v>0</v>
      </c>
      <c r="L2685" s="14"/>
      <c r="M2685" s="14">
        <f>Разбивка_по_щитам!P2690</f>
        <v>0</v>
      </c>
      <c r="N2685" s="14"/>
    </row>
    <row r="2686" spans="2:14" x14ac:dyDescent="0.2">
      <c r="B2686" s="14">
        <f>Разбивка_по_щитам!B2691</f>
        <v>0</v>
      </c>
      <c r="C2686" s="14">
        <f>Разбивка_по_щитам!C2691</f>
        <v>0</v>
      </c>
      <c r="D2686" s="14">
        <f>Разбивка_по_щитам!F2691</f>
        <v>0</v>
      </c>
      <c r="E2686" s="14">
        <f>Разбивка_по_щитам!H2691</f>
        <v>0</v>
      </c>
      <c r="F2686" s="14">
        <f>Разбивка_по_щитам!I2691</f>
        <v>0</v>
      </c>
      <c r="G2686" s="14">
        <f>Разбивка_по_щитам!J2691</f>
        <v>0</v>
      </c>
      <c r="H2686" s="14">
        <f>Разбивка_по_щитам!K2691</f>
        <v>0</v>
      </c>
      <c r="I2686" s="14">
        <f>Разбивка_по_щитам!L2691</f>
        <v>0</v>
      </c>
      <c r="J2686" s="14">
        <f>Разбивка_по_щитам!M2691</f>
        <v>0</v>
      </c>
      <c r="K2686" s="14">
        <f>Разбивка_по_щитам!N2691</f>
        <v>0</v>
      </c>
      <c r="L2686" s="14"/>
      <c r="M2686" s="14">
        <f>Разбивка_по_щитам!P2691</f>
        <v>0</v>
      </c>
      <c r="N2686" s="14"/>
    </row>
    <row r="2687" spans="2:14" x14ac:dyDescent="0.2">
      <c r="B2687" s="14">
        <f>Разбивка_по_щитам!B2692</f>
        <v>0</v>
      </c>
      <c r="C2687" s="14">
        <f>Разбивка_по_щитам!C2692</f>
        <v>0</v>
      </c>
      <c r="D2687" s="14">
        <f>Разбивка_по_щитам!F2692</f>
        <v>0</v>
      </c>
      <c r="E2687" s="14">
        <f>Разбивка_по_щитам!H2692</f>
        <v>0</v>
      </c>
      <c r="F2687" s="14">
        <f>Разбивка_по_щитам!I2692</f>
        <v>0</v>
      </c>
      <c r="G2687" s="14">
        <f>Разбивка_по_щитам!J2692</f>
        <v>0</v>
      </c>
      <c r="H2687" s="14">
        <f>Разбивка_по_щитам!K2692</f>
        <v>0</v>
      </c>
      <c r="I2687" s="14">
        <f>Разбивка_по_щитам!L2692</f>
        <v>0</v>
      </c>
      <c r="J2687" s="14">
        <f>Разбивка_по_щитам!M2692</f>
        <v>0</v>
      </c>
      <c r="K2687" s="14">
        <f>Разбивка_по_щитам!N2692</f>
        <v>0</v>
      </c>
      <c r="L2687" s="14"/>
      <c r="M2687" s="14">
        <f>Разбивка_по_щитам!P2692</f>
        <v>0</v>
      </c>
      <c r="N2687" s="14"/>
    </row>
    <row r="2688" spans="2:14" x14ac:dyDescent="0.2">
      <c r="B2688" s="14">
        <f>Разбивка_по_щитам!B2693</f>
        <v>0</v>
      </c>
      <c r="C2688" s="14">
        <f>Разбивка_по_щитам!C2693</f>
        <v>0</v>
      </c>
      <c r="D2688" s="14">
        <f>Разбивка_по_щитам!F2693</f>
        <v>0</v>
      </c>
      <c r="E2688" s="14">
        <f>Разбивка_по_щитам!H2693</f>
        <v>0</v>
      </c>
      <c r="F2688" s="14">
        <f>Разбивка_по_щитам!I2693</f>
        <v>0</v>
      </c>
      <c r="G2688" s="14">
        <f>Разбивка_по_щитам!J2693</f>
        <v>0</v>
      </c>
      <c r="H2688" s="14">
        <f>Разбивка_по_щитам!K2693</f>
        <v>0</v>
      </c>
      <c r="I2688" s="14">
        <f>Разбивка_по_щитам!L2693</f>
        <v>0</v>
      </c>
      <c r="J2688" s="14">
        <f>Разбивка_по_щитам!M2693</f>
        <v>0</v>
      </c>
      <c r="K2688" s="14">
        <f>Разбивка_по_щитам!N2693</f>
        <v>0</v>
      </c>
      <c r="L2688" s="14"/>
      <c r="M2688" s="14">
        <f>Разбивка_по_щитам!P2693</f>
        <v>0</v>
      </c>
      <c r="N2688" s="14"/>
    </row>
    <row r="2689" spans="2:14" x14ac:dyDescent="0.2">
      <c r="B2689" s="14">
        <f>Разбивка_по_щитам!B2694</f>
        <v>0</v>
      </c>
      <c r="C2689" s="14">
        <f>Разбивка_по_щитам!C2694</f>
        <v>0</v>
      </c>
      <c r="D2689" s="14">
        <f>Разбивка_по_щитам!F2694</f>
        <v>0</v>
      </c>
      <c r="E2689" s="14">
        <f>Разбивка_по_щитам!H2694</f>
        <v>0</v>
      </c>
      <c r="F2689" s="14">
        <f>Разбивка_по_щитам!I2694</f>
        <v>0</v>
      </c>
      <c r="G2689" s="14">
        <f>Разбивка_по_щитам!J2694</f>
        <v>0</v>
      </c>
      <c r="H2689" s="14">
        <f>Разбивка_по_щитам!K2694</f>
        <v>0</v>
      </c>
      <c r="I2689" s="14">
        <f>Разбивка_по_щитам!L2694</f>
        <v>0</v>
      </c>
      <c r="J2689" s="14">
        <f>Разбивка_по_щитам!M2694</f>
        <v>0</v>
      </c>
      <c r="K2689" s="14">
        <f>Разбивка_по_щитам!N2694</f>
        <v>0</v>
      </c>
      <c r="L2689" s="14"/>
      <c r="M2689" s="14">
        <f>Разбивка_по_щитам!P2694</f>
        <v>0</v>
      </c>
      <c r="N2689" s="14"/>
    </row>
    <row r="2690" spans="2:14" x14ac:dyDescent="0.2">
      <c r="B2690" s="14">
        <f>Разбивка_по_щитам!B2695</f>
        <v>0</v>
      </c>
      <c r="C2690" s="14">
        <f>Разбивка_по_щитам!C2695</f>
        <v>0</v>
      </c>
      <c r="D2690" s="14">
        <f>Разбивка_по_щитам!F2695</f>
        <v>0</v>
      </c>
      <c r="E2690" s="14">
        <f>Разбивка_по_щитам!H2695</f>
        <v>0</v>
      </c>
      <c r="F2690" s="14">
        <f>Разбивка_по_щитам!I2695</f>
        <v>0</v>
      </c>
      <c r="G2690" s="14">
        <f>Разбивка_по_щитам!J2695</f>
        <v>0</v>
      </c>
      <c r="H2690" s="14">
        <f>Разбивка_по_щитам!K2695</f>
        <v>0</v>
      </c>
      <c r="I2690" s="14">
        <f>Разбивка_по_щитам!L2695</f>
        <v>0</v>
      </c>
      <c r="J2690" s="14">
        <f>Разбивка_по_щитам!M2695</f>
        <v>0</v>
      </c>
      <c r="K2690" s="14">
        <f>Разбивка_по_щитам!N2695</f>
        <v>0</v>
      </c>
      <c r="L2690" s="14"/>
      <c r="M2690" s="14">
        <f>Разбивка_по_щитам!P2695</f>
        <v>0</v>
      </c>
      <c r="N2690" s="14"/>
    </row>
    <row r="2691" spans="2:14" x14ac:dyDescent="0.2">
      <c r="B2691" s="14">
        <f>Разбивка_по_щитам!B2696</f>
        <v>0</v>
      </c>
      <c r="C2691" s="14">
        <f>Разбивка_по_щитам!C2696</f>
        <v>0</v>
      </c>
      <c r="D2691" s="14">
        <f>Разбивка_по_щитам!F2696</f>
        <v>0</v>
      </c>
      <c r="E2691" s="14">
        <f>Разбивка_по_щитам!H2696</f>
        <v>0</v>
      </c>
      <c r="F2691" s="14">
        <f>Разбивка_по_щитам!I2696</f>
        <v>0</v>
      </c>
      <c r="G2691" s="14">
        <f>Разбивка_по_щитам!J2696</f>
        <v>0</v>
      </c>
      <c r="H2691" s="14">
        <f>Разбивка_по_щитам!K2696</f>
        <v>0</v>
      </c>
      <c r="I2691" s="14">
        <f>Разбивка_по_щитам!L2696</f>
        <v>0</v>
      </c>
      <c r="J2691" s="14">
        <f>Разбивка_по_щитам!M2696</f>
        <v>0</v>
      </c>
      <c r="K2691" s="14">
        <f>Разбивка_по_щитам!N2696</f>
        <v>0</v>
      </c>
      <c r="L2691" s="14"/>
      <c r="M2691" s="14">
        <f>Разбивка_по_щитам!P2696</f>
        <v>0</v>
      </c>
      <c r="N2691" s="14"/>
    </row>
    <row r="2692" spans="2:14" x14ac:dyDescent="0.2">
      <c r="B2692" s="14">
        <f>Разбивка_по_щитам!B2697</f>
        <v>0</v>
      </c>
      <c r="C2692" s="14">
        <f>Разбивка_по_щитам!C2697</f>
        <v>0</v>
      </c>
      <c r="D2692" s="14">
        <f>Разбивка_по_щитам!F2697</f>
        <v>0</v>
      </c>
      <c r="E2692" s="14">
        <f>Разбивка_по_щитам!H2697</f>
        <v>0</v>
      </c>
      <c r="F2692" s="14">
        <f>Разбивка_по_щитам!I2697</f>
        <v>0</v>
      </c>
      <c r="G2692" s="14">
        <f>Разбивка_по_щитам!J2697</f>
        <v>0</v>
      </c>
      <c r="H2692" s="14">
        <f>Разбивка_по_щитам!K2697</f>
        <v>0</v>
      </c>
      <c r="I2692" s="14">
        <f>Разбивка_по_щитам!L2697</f>
        <v>0</v>
      </c>
      <c r="J2692" s="14">
        <f>Разбивка_по_щитам!M2697</f>
        <v>0</v>
      </c>
      <c r="K2692" s="14">
        <f>Разбивка_по_щитам!N2697</f>
        <v>0</v>
      </c>
      <c r="L2692" s="14"/>
      <c r="M2692" s="14">
        <f>Разбивка_по_щитам!P2697</f>
        <v>0</v>
      </c>
      <c r="N2692" s="14"/>
    </row>
    <row r="2693" spans="2:14" x14ac:dyDescent="0.2">
      <c r="B2693" s="14">
        <f>Разбивка_по_щитам!B2698</f>
        <v>0</v>
      </c>
      <c r="C2693" s="14">
        <f>Разбивка_по_щитам!C2698</f>
        <v>0</v>
      </c>
      <c r="D2693" s="14">
        <f>Разбивка_по_щитам!F2698</f>
        <v>0</v>
      </c>
      <c r="E2693" s="14">
        <f>Разбивка_по_щитам!H2698</f>
        <v>0</v>
      </c>
      <c r="F2693" s="14">
        <f>Разбивка_по_щитам!I2698</f>
        <v>0</v>
      </c>
      <c r="G2693" s="14">
        <f>Разбивка_по_щитам!J2698</f>
        <v>0</v>
      </c>
      <c r="H2693" s="14">
        <f>Разбивка_по_щитам!K2698</f>
        <v>0</v>
      </c>
      <c r="I2693" s="14">
        <f>Разбивка_по_щитам!L2698</f>
        <v>0</v>
      </c>
      <c r="J2693" s="14">
        <f>Разбивка_по_щитам!M2698</f>
        <v>0</v>
      </c>
      <c r="K2693" s="14">
        <f>Разбивка_по_щитам!N2698</f>
        <v>0</v>
      </c>
      <c r="L2693" s="14"/>
      <c r="M2693" s="14">
        <f>Разбивка_по_щитам!P2698</f>
        <v>0</v>
      </c>
      <c r="N2693" s="14"/>
    </row>
    <row r="2694" spans="2:14" x14ac:dyDescent="0.2">
      <c r="B2694" s="14">
        <f>Разбивка_по_щитам!B2699</f>
        <v>0</v>
      </c>
      <c r="C2694" s="14">
        <f>Разбивка_по_щитам!C2699</f>
        <v>0</v>
      </c>
      <c r="D2694" s="14">
        <f>Разбивка_по_щитам!F2699</f>
        <v>0</v>
      </c>
      <c r="E2694" s="14">
        <f>Разбивка_по_щитам!H2699</f>
        <v>0</v>
      </c>
      <c r="F2694" s="14">
        <f>Разбивка_по_щитам!I2699</f>
        <v>0</v>
      </c>
      <c r="G2694" s="14">
        <f>Разбивка_по_щитам!J2699</f>
        <v>0</v>
      </c>
      <c r="H2694" s="14">
        <f>Разбивка_по_щитам!K2699</f>
        <v>0</v>
      </c>
      <c r="I2694" s="14">
        <f>Разбивка_по_щитам!L2699</f>
        <v>0</v>
      </c>
      <c r="J2694" s="14">
        <f>Разбивка_по_щитам!M2699</f>
        <v>0</v>
      </c>
      <c r="K2694" s="14">
        <f>Разбивка_по_щитам!N2699</f>
        <v>0</v>
      </c>
      <c r="L2694" s="14"/>
      <c r="M2694" s="14">
        <f>Разбивка_по_щитам!P2699</f>
        <v>0</v>
      </c>
      <c r="N2694" s="14"/>
    </row>
    <row r="2695" spans="2:14" x14ac:dyDescent="0.2">
      <c r="B2695" s="14">
        <f>Разбивка_по_щитам!B2700</f>
        <v>0</v>
      </c>
      <c r="C2695" s="14">
        <f>Разбивка_по_щитам!C2700</f>
        <v>0</v>
      </c>
      <c r="D2695" s="14">
        <f>Разбивка_по_щитам!F2700</f>
        <v>0</v>
      </c>
      <c r="E2695" s="14">
        <f>Разбивка_по_щитам!H2700</f>
        <v>0</v>
      </c>
      <c r="F2695" s="14">
        <f>Разбивка_по_щитам!I2700</f>
        <v>0</v>
      </c>
      <c r="G2695" s="14">
        <f>Разбивка_по_щитам!J2700</f>
        <v>0</v>
      </c>
      <c r="H2695" s="14">
        <f>Разбивка_по_щитам!K2700</f>
        <v>0</v>
      </c>
      <c r="I2695" s="14">
        <f>Разбивка_по_щитам!L2700</f>
        <v>0</v>
      </c>
      <c r="J2695" s="14">
        <f>Разбивка_по_щитам!M2700</f>
        <v>0</v>
      </c>
      <c r="K2695" s="14">
        <f>Разбивка_по_щитам!N2700</f>
        <v>0</v>
      </c>
      <c r="L2695" s="14"/>
      <c r="M2695" s="14">
        <f>Разбивка_по_щитам!P2700</f>
        <v>0</v>
      </c>
      <c r="N2695" s="14"/>
    </row>
    <row r="2696" spans="2:14" x14ac:dyDescent="0.2">
      <c r="B2696" s="14">
        <f>Разбивка_по_щитам!B2701</f>
        <v>0</v>
      </c>
      <c r="C2696" s="14">
        <f>Разбивка_по_щитам!C2701</f>
        <v>0</v>
      </c>
      <c r="D2696" s="14">
        <f>Разбивка_по_щитам!F2701</f>
        <v>0</v>
      </c>
      <c r="E2696" s="14">
        <f>Разбивка_по_щитам!H2701</f>
        <v>0</v>
      </c>
      <c r="F2696" s="14">
        <f>Разбивка_по_щитам!I2701</f>
        <v>0</v>
      </c>
      <c r="G2696" s="14">
        <f>Разбивка_по_щитам!J2701</f>
        <v>0</v>
      </c>
      <c r="H2696" s="14">
        <f>Разбивка_по_щитам!K2701</f>
        <v>0</v>
      </c>
      <c r="I2696" s="14">
        <f>Разбивка_по_щитам!L2701</f>
        <v>0</v>
      </c>
      <c r="J2696" s="14">
        <f>Разбивка_по_щитам!M2701</f>
        <v>0</v>
      </c>
      <c r="K2696" s="14">
        <f>Разбивка_по_щитам!N2701</f>
        <v>0</v>
      </c>
      <c r="L2696" s="14"/>
      <c r="M2696" s="14">
        <f>Разбивка_по_щитам!P2701</f>
        <v>0</v>
      </c>
      <c r="N2696" s="14"/>
    </row>
    <row r="2697" spans="2:14" x14ac:dyDescent="0.2">
      <c r="B2697" s="14">
        <f>Разбивка_по_щитам!B2702</f>
        <v>0</v>
      </c>
      <c r="C2697" s="14">
        <f>Разбивка_по_щитам!C2702</f>
        <v>0</v>
      </c>
      <c r="D2697" s="14">
        <f>Разбивка_по_щитам!F2702</f>
        <v>0</v>
      </c>
      <c r="E2697" s="14">
        <f>Разбивка_по_щитам!H2702</f>
        <v>0</v>
      </c>
      <c r="F2697" s="14">
        <f>Разбивка_по_щитам!I2702</f>
        <v>0</v>
      </c>
      <c r="G2697" s="14">
        <f>Разбивка_по_щитам!J2702</f>
        <v>0</v>
      </c>
      <c r="H2697" s="14">
        <f>Разбивка_по_щитам!K2702</f>
        <v>0</v>
      </c>
      <c r="I2697" s="14">
        <f>Разбивка_по_щитам!L2702</f>
        <v>0</v>
      </c>
      <c r="J2697" s="14">
        <f>Разбивка_по_щитам!M2702</f>
        <v>0</v>
      </c>
      <c r="K2697" s="14">
        <f>Разбивка_по_щитам!N2702</f>
        <v>0</v>
      </c>
      <c r="L2697" s="14"/>
      <c r="M2697" s="14">
        <f>Разбивка_по_щитам!P2702</f>
        <v>0</v>
      </c>
      <c r="N2697" s="14"/>
    </row>
    <row r="2698" spans="2:14" x14ac:dyDescent="0.2">
      <c r="B2698" s="14">
        <f>Разбивка_по_щитам!B2703</f>
        <v>0</v>
      </c>
      <c r="C2698" s="14">
        <f>Разбивка_по_щитам!C2703</f>
        <v>0</v>
      </c>
      <c r="D2698" s="14">
        <f>Разбивка_по_щитам!F2703</f>
        <v>0</v>
      </c>
      <c r="E2698" s="14">
        <f>Разбивка_по_щитам!H2703</f>
        <v>0</v>
      </c>
      <c r="F2698" s="14">
        <f>Разбивка_по_щитам!I2703</f>
        <v>0</v>
      </c>
      <c r="G2698" s="14">
        <f>Разбивка_по_щитам!J2703</f>
        <v>0</v>
      </c>
      <c r="H2698" s="14">
        <f>Разбивка_по_щитам!K2703</f>
        <v>0</v>
      </c>
      <c r="I2698" s="14">
        <f>Разбивка_по_щитам!L2703</f>
        <v>0</v>
      </c>
      <c r="J2698" s="14">
        <f>Разбивка_по_щитам!M2703</f>
        <v>0</v>
      </c>
      <c r="K2698" s="14">
        <f>Разбивка_по_щитам!N2703</f>
        <v>0</v>
      </c>
      <c r="L2698" s="14"/>
      <c r="M2698" s="14">
        <f>Разбивка_по_щитам!P2703</f>
        <v>0</v>
      </c>
      <c r="N2698" s="14"/>
    </row>
    <row r="2699" spans="2:14" x14ac:dyDescent="0.2">
      <c r="B2699" s="14">
        <f>Разбивка_по_щитам!B2704</f>
        <v>0</v>
      </c>
      <c r="C2699" s="14">
        <f>Разбивка_по_щитам!C2704</f>
        <v>0</v>
      </c>
      <c r="D2699" s="14">
        <f>Разбивка_по_щитам!F2704</f>
        <v>0</v>
      </c>
      <c r="E2699" s="14">
        <f>Разбивка_по_щитам!H2704</f>
        <v>0</v>
      </c>
      <c r="F2699" s="14">
        <f>Разбивка_по_щитам!I2704</f>
        <v>0</v>
      </c>
      <c r="G2699" s="14">
        <f>Разбивка_по_щитам!J2704</f>
        <v>0</v>
      </c>
      <c r="H2699" s="14">
        <f>Разбивка_по_щитам!K2704</f>
        <v>0</v>
      </c>
      <c r="I2699" s="14">
        <f>Разбивка_по_щитам!L2704</f>
        <v>0</v>
      </c>
      <c r="J2699" s="14">
        <f>Разбивка_по_щитам!M2704</f>
        <v>0</v>
      </c>
      <c r="K2699" s="14">
        <f>Разбивка_по_щитам!N2704</f>
        <v>0</v>
      </c>
      <c r="L2699" s="14"/>
      <c r="M2699" s="14">
        <f>Разбивка_по_щитам!P2704</f>
        <v>0</v>
      </c>
      <c r="N2699" s="14"/>
    </row>
    <row r="2700" spans="2:14" x14ac:dyDescent="0.2">
      <c r="B2700" s="14">
        <f>Разбивка_по_щитам!B2705</f>
        <v>0</v>
      </c>
      <c r="C2700" s="14">
        <f>Разбивка_по_щитам!C2705</f>
        <v>0</v>
      </c>
      <c r="D2700" s="14">
        <f>Разбивка_по_щитам!F2705</f>
        <v>0</v>
      </c>
      <c r="E2700" s="14">
        <f>Разбивка_по_щитам!H2705</f>
        <v>0</v>
      </c>
      <c r="F2700" s="14">
        <f>Разбивка_по_щитам!I2705</f>
        <v>0</v>
      </c>
      <c r="G2700" s="14">
        <f>Разбивка_по_щитам!J2705</f>
        <v>0</v>
      </c>
      <c r="H2700" s="14">
        <f>Разбивка_по_щитам!K2705</f>
        <v>0</v>
      </c>
      <c r="I2700" s="14">
        <f>Разбивка_по_щитам!L2705</f>
        <v>0</v>
      </c>
      <c r="J2700" s="14">
        <f>Разбивка_по_щитам!M2705</f>
        <v>0</v>
      </c>
      <c r="K2700" s="14">
        <f>Разбивка_по_щитам!N2705</f>
        <v>0</v>
      </c>
      <c r="L2700" s="14"/>
      <c r="M2700" s="14">
        <f>Разбивка_по_щитам!P2705</f>
        <v>0</v>
      </c>
      <c r="N2700" s="14"/>
    </row>
    <row r="2701" spans="2:14" x14ac:dyDescent="0.2">
      <c r="B2701" s="14">
        <f>Разбивка_по_щитам!B2706</f>
        <v>0</v>
      </c>
      <c r="C2701" s="14">
        <f>Разбивка_по_щитам!C2706</f>
        <v>0</v>
      </c>
      <c r="D2701" s="14">
        <f>Разбивка_по_щитам!F2706</f>
        <v>0</v>
      </c>
      <c r="E2701" s="14">
        <f>Разбивка_по_щитам!H2706</f>
        <v>0</v>
      </c>
      <c r="F2701" s="14">
        <f>Разбивка_по_щитам!I2706</f>
        <v>0</v>
      </c>
      <c r="G2701" s="14">
        <f>Разбивка_по_щитам!J2706</f>
        <v>0</v>
      </c>
      <c r="H2701" s="14">
        <f>Разбивка_по_щитам!K2706</f>
        <v>0</v>
      </c>
      <c r="I2701" s="14">
        <f>Разбивка_по_щитам!L2706</f>
        <v>0</v>
      </c>
      <c r="J2701" s="14">
        <f>Разбивка_по_щитам!M2706</f>
        <v>0</v>
      </c>
      <c r="K2701" s="14">
        <f>Разбивка_по_щитам!N2706</f>
        <v>0</v>
      </c>
      <c r="L2701" s="14"/>
      <c r="M2701" s="14">
        <f>Разбивка_по_щитам!P2706</f>
        <v>0</v>
      </c>
      <c r="N2701" s="14"/>
    </row>
    <row r="2702" spans="2:14" x14ac:dyDescent="0.2">
      <c r="B2702" s="14">
        <f>Разбивка_по_щитам!B2707</f>
        <v>0</v>
      </c>
      <c r="C2702" s="14">
        <f>Разбивка_по_щитам!C2707</f>
        <v>0</v>
      </c>
      <c r="D2702" s="14">
        <f>Разбивка_по_щитам!F2707</f>
        <v>0</v>
      </c>
      <c r="E2702" s="14">
        <f>Разбивка_по_щитам!H2707</f>
        <v>0</v>
      </c>
      <c r="F2702" s="14">
        <f>Разбивка_по_щитам!I2707</f>
        <v>0</v>
      </c>
      <c r="G2702" s="14">
        <f>Разбивка_по_щитам!J2707</f>
        <v>0</v>
      </c>
      <c r="H2702" s="14">
        <f>Разбивка_по_щитам!K2707</f>
        <v>0</v>
      </c>
      <c r="I2702" s="14">
        <f>Разбивка_по_щитам!L2707</f>
        <v>0</v>
      </c>
      <c r="J2702" s="14">
        <f>Разбивка_по_щитам!M2707</f>
        <v>0</v>
      </c>
      <c r="K2702" s="14">
        <f>Разбивка_по_щитам!N2707</f>
        <v>0</v>
      </c>
      <c r="L2702" s="14"/>
      <c r="M2702" s="14">
        <f>Разбивка_по_щитам!P2707</f>
        <v>0</v>
      </c>
      <c r="N2702" s="14"/>
    </row>
    <row r="2703" spans="2:14" x14ac:dyDescent="0.2">
      <c r="B2703" s="14">
        <f>Разбивка_по_щитам!B2708</f>
        <v>0</v>
      </c>
      <c r="C2703" s="14">
        <f>Разбивка_по_щитам!C2708</f>
        <v>0</v>
      </c>
      <c r="D2703" s="14">
        <f>Разбивка_по_щитам!F2708</f>
        <v>0</v>
      </c>
      <c r="E2703" s="14">
        <f>Разбивка_по_щитам!H2708</f>
        <v>0</v>
      </c>
      <c r="F2703" s="14">
        <f>Разбивка_по_щитам!I2708</f>
        <v>0</v>
      </c>
      <c r="G2703" s="14">
        <f>Разбивка_по_щитам!J2708</f>
        <v>0</v>
      </c>
      <c r="H2703" s="14">
        <f>Разбивка_по_щитам!K2708</f>
        <v>0</v>
      </c>
      <c r="I2703" s="14">
        <f>Разбивка_по_щитам!L2708</f>
        <v>0</v>
      </c>
      <c r="J2703" s="14">
        <f>Разбивка_по_щитам!M2708</f>
        <v>0</v>
      </c>
      <c r="K2703" s="14">
        <f>Разбивка_по_щитам!N2708</f>
        <v>0</v>
      </c>
      <c r="L2703" s="14"/>
      <c r="M2703" s="14">
        <f>Разбивка_по_щитам!P2708</f>
        <v>0</v>
      </c>
      <c r="N2703" s="14"/>
    </row>
    <row r="2704" spans="2:14" x14ac:dyDescent="0.2">
      <c r="B2704" s="14">
        <f>Разбивка_по_щитам!B2709</f>
        <v>0</v>
      </c>
      <c r="C2704" s="14">
        <f>Разбивка_по_щитам!C2709</f>
        <v>0</v>
      </c>
      <c r="D2704" s="14">
        <f>Разбивка_по_щитам!F2709</f>
        <v>0</v>
      </c>
      <c r="E2704" s="14">
        <f>Разбивка_по_щитам!H2709</f>
        <v>0</v>
      </c>
      <c r="F2704" s="14">
        <f>Разбивка_по_щитам!I2709</f>
        <v>0</v>
      </c>
      <c r="G2704" s="14">
        <f>Разбивка_по_щитам!J2709</f>
        <v>0</v>
      </c>
      <c r="H2704" s="14">
        <f>Разбивка_по_щитам!K2709</f>
        <v>0</v>
      </c>
      <c r="I2704" s="14">
        <f>Разбивка_по_щитам!L2709</f>
        <v>0</v>
      </c>
      <c r="J2704" s="14">
        <f>Разбивка_по_щитам!M2709</f>
        <v>0</v>
      </c>
      <c r="K2704" s="14">
        <f>Разбивка_по_щитам!N2709</f>
        <v>0</v>
      </c>
      <c r="L2704" s="14"/>
      <c r="M2704" s="14">
        <f>Разбивка_по_щитам!P2709</f>
        <v>0</v>
      </c>
      <c r="N2704" s="14"/>
    </row>
    <row r="2705" spans="2:14" x14ac:dyDescent="0.2">
      <c r="B2705" s="14">
        <f>Разбивка_по_щитам!B2710</f>
        <v>0</v>
      </c>
      <c r="C2705" s="14">
        <f>Разбивка_по_щитам!C2710</f>
        <v>0</v>
      </c>
      <c r="D2705" s="14">
        <f>Разбивка_по_щитам!F2710</f>
        <v>0</v>
      </c>
      <c r="E2705" s="14">
        <f>Разбивка_по_щитам!H2710</f>
        <v>0</v>
      </c>
      <c r="F2705" s="14">
        <f>Разбивка_по_щитам!I2710</f>
        <v>0</v>
      </c>
      <c r="G2705" s="14">
        <f>Разбивка_по_щитам!J2710</f>
        <v>0</v>
      </c>
      <c r="H2705" s="14">
        <f>Разбивка_по_щитам!K2710</f>
        <v>0</v>
      </c>
      <c r="I2705" s="14">
        <f>Разбивка_по_щитам!L2710</f>
        <v>0</v>
      </c>
      <c r="J2705" s="14">
        <f>Разбивка_по_щитам!M2710</f>
        <v>0</v>
      </c>
      <c r="K2705" s="14">
        <f>Разбивка_по_щитам!N2710</f>
        <v>0</v>
      </c>
      <c r="L2705" s="14"/>
      <c r="M2705" s="14">
        <f>Разбивка_по_щитам!P2710</f>
        <v>0</v>
      </c>
      <c r="N2705" s="14"/>
    </row>
    <row r="2706" spans="2:14" x14ac:dyDescent="0.2">
      <c r="B2706" s="14">
        <f>Разбивка_по_щитам!B2711</f>
        <v>0</v>
      </c>
      <c r="C2706" s="14">
        <f>Разбивка_по_щитам!C2711</f>
        <v>0</v>
      </c>
      <c r="D2706" s="14">
        <f>Разбивка_по_щитам!F2711</f>
        <v>0</v>
      </c>
      <c r="E2706" s="14">
        <f>Разбивка_по_щитам!H2711</f>
        <v>0</v>
      </c>
      <c r="F2706" s="14">
        <f>Разбивка_по_щитам!I2711</f>
        <v>0</v>
      </c>
      <c r="G2706" s="14">
        <f>Разбивка_по_щитам!J2711</f>
        <v>0</v>
      </c>
      <c r="H2706" s="14">
        <f>Разбивка_по_щитам!K2711</f>
        <v>0</v>
      </c>
      <c r="I2706" s="14">
        <f>Разбивка_по_щитам!L2711</f>
        <v>0</v>
      </c>
      <c r="J2706" s="14">
        <f>Разбивка_по_щитам!M2711</f>
        <v>0</v>
      </c>
      <c r="K2706" s="14">
        <f>Разбивка_по_щитам!N2711</f>
        <v>0</v>
      </c>
      <c r="L2706" s="14"/>
      <c r="M2706" s="14">
        <f>Разбивка_по_щитам!P2711</f>
        <v>0</v>
      </c>
      <c r="N2706" s="14"/>
    </row>
    <row r="2707" spans="2:14" x14ac:dyDescent="0.2">
      <c r="B2707" s="14">
        <f>Разбивка_по_щитам!B2712</f>
        <v>0</v>
      </c>
      <c r="C2707" s="14">
        <f>Разбивка_по_щитам!C2712</f>
        <v>0</v>
      </c>
      <c r="D2707" s="14">
        <f>Разбивка_по_щитам!F2712</f>
        <v>0</v>
      </c>
      <c r="E2707" s="14">
        <f>Разбивка_по_щитам!H2712</f>
        <v>0</v>
      </c>
      <c r="F2707" s="14">
        <f>Разбивка_по_щитам!I2712</f>
        <v>0</v>
      </c>
      <c r="G2707" s="14">
        <f>Разбивка_по_щитам!J2712</f>
        <v>0</v>
      </c>
      <c r="H2707" s="14">
        <f>Разбивка_по_щитам!K2712</f>
        <v>0</v>
      </c>
      <c r="I2707" s="14">
        <f>Разбивка_по_щитам!L2712</f>
        <v>0</v>
      </c>
      <c r="J2707" s="14">
        <f>Разбивка_по_щитам!M2712</f>
        <v>0</v>
      </c>
      <c r="K2707" s="14">
        <f>Разбивка_по_щитам!N2712</f>
        <v>0</v>
      </c>
      <c r="L2707" s="14"/>
      <c r="M2707" s="14">
        <f>Разбивка_по_щитам!P2712</f>
        <v>0</v>
      </c>
      <c r="N2707" s="14"/>
    </row>
    <row r="2708" spans="2:14" x14ac:dyDescent="0.2">
      <c r="B2708" s="14">
        <f>Разбивка_по_щитам!B2713</f>
        <v>0</v>
      </c>
      <c r="C2708" s="14">
        <f>Разбивка_по_щитам!C2713</f>
        <v>0</v>
      </c>
      <c r="D2708" s="14">
        <f>Разбивка_по_щитам!F2713</f>
        <v>0</v>
      </c>
      <c r="E2708" s="14">
        <f>Разбивка_по_щитам!H2713</f>
        <v>0</v>
      </c>
      <c r="F2708" s="14">
        <f>Разбивка_по_щитам!I2713</f>
        <v>0</v>
      </c>
      <c r="G2708" s="14">
        <f>Разбивка_по_щитам!J2713</f>
        <v>0</v>
      </c>
      <c r="H2708" s="14">
        <f>Разбивка_по_щитам!K2713</f>
        <v>0</v>
      </c>
      <c r="I2708" s="14">
        <f>Разбивка_по_щитам!L2713</f>
        <v>0</v>
      </c>
      <c r="J2708" s="14">
        <f>Разбивка_по_щитам!M2713</f>
        <v>0</v>
      </c>
      <c r="K2708" s="14">
        <f>Разбивка_по_щитам!N2713</f>
        <v>0</v>
      </c>
      <c r="L2708" s="14"/>
      <c r="M2708" s="14">
        <f>Разбивка_по_щитам!P2713</f>
        <v>0</v>
      </c>
      <c r="N2708" s="14"/>
    </row>
    <row r="2709" spans="2:14" x14ac:dyDescent="0.2">
      <c r="B2709" s="14">
        <f>Разбивка_по_щитам!B2714</f>
        <v>0</v>
      </c>
      <c r="C2709" s="14">
        <f>Разбивка_по_щитам!C2714</f>
        <v>0</v>
      </c>
      <c r="D2709" s="14">
        <f>Разбивка_по_щитам!F2714</f>
        <v>0</v>
      </c>
      <c r="E2709" s="14">
        <f>Разбивка_по_щитам!H2714</f>
        <v>0</v>
      </c>
      <c r="F2709" s="14">
        <f>Разбивка_по_щитам!I2714</f>
        <v>0</v>
      </c>
      <c r="G2709" s="14">
        <f>Разбивка_по_щитам!J2714</f>
        <v>0</v>
      </c>
      <c r="H2709" s="14">
        <f>Разбивка_по_щитам!K2714</f>
        <v>0</v>
      </c>
      <c r="I2709" s="14">
        <f>Разбивка_по_щитам!L2714</f>
        <v>0</v>
      </c>
      <c r="J2709" s="14">
        <f>Разбивка_по_щитам!M2714</f>
        <v>0</v>
      </c>
      <c r="K2709" s="14">
        <f>Разбивка_по_щитам!N2714</f>
        <v>0</v>
      </c>
      <c r="L2709" s="14"/>
      <c r="M2709" s="14">
        <f>Разбивка_по_щитам!P2714</f>
        <v>0</v>
      </c>
      <c r="N2709" s="14"/>
    </row>
    <row r="2710" spans="2:14" x14ac:dyDescent="0.2">
      <c r="B2710" s="14">
        <f>Разбивка_по_щитам!B2715</f>
        <v>0</v>
      </c>
      <c r="C2710" s="14">
        <f>Разбивка_по_щитам!C2715</f>
        <v>0</v>
      </c>
      <c r="D2710" s="14">
        <f>Разбивка_по_щитам!F2715</f>
        <v>0</v>
      </c>
      <c r="E2710" s="14">
        <f>Разбивка_по_щитам!H2715</f>
        <v>0</v>
      </c>
      <c r="F2710" s="14">
        <f>Разбивка_по_щитам!I2715</f>
        <v>0</v>
      </c>
      <c r="G2710" s="14">
        <f>Разбивка_по_щитам!J2715</f>
        <v>0</v>
      </c>
      <c r="H2710" s="14">
        <f>Разбивка_по_щитам!K2715</f>
        <v>0</v>
      </c>
      <c r="I2710" s="14">
        <f>Разбивка_по_щитам!L2715</f>
        <v>0</v>
      </c>
      <c r="J2710" s="14">
        <f>Разбивка_по_щитам!M2715</f>
        <v>0</v>
      </c>
      <c r="K2710" s="14">
        <f>Разбивка_по_щитам!N2715</f>
        <v>0</v>
      </c>
      <c r="L2710" s="14"/>
      <c r="M2710" s="14">
        <f>Разбивка_по_щитам!P2715</f>
        <v>0</v>
      </c>
      <c r="N2710" s="14"/>
    </row>
    <row r="2711" spans="2:14" x14ac:dyDescent="0.2">
      <c r="B2711" s="14">
        <f>Разбивка_по_щитам!B2716</f>
        <v>0</v>
      </c>
      <c r="C2711" s="14">
        <f>Разбивка_по_щитам!C2716</f>
        <v>0</v>
      </c>
      <c r="D2711" s="14">
        <f>Разбивка_по_щитам!F2716</f>
        <v>0</v>
      </c>
      <c r="E2711" s="14">
        <f>Разбивка_по_щитам!H2716</f>
        <v>0</v>
      </c>
      <c r="F2711" s="14">
        <f>Разбивка_по_щитам!I2716</f>
        <v>0</v>
      </c>
      <c r="G2711" s="14">
        <f>Разбивка_по_щитам!J2716</f>
        <v>0</v>
      </c>
      <c r="H2711" s="14">
        <f>Разбивка_по_щитам!K2716</f>
        <v>0</v>
      </c>
      <c r="I2711" s="14">
        <f>Разбивка_по_щитам!L2716</f>
        <v>0</v>
      </c>
      <c r="J2711" s="14">
        <f>Разбивка_по_щитам!M2716</f>
        <v>0</v>
      </c>
      <c r="K2711" s="14">
        <f>Разбивка_по_щитам!N2716</f>
        <v>0</v>
      </c>
      <c r="L2711" s="14"/>
      <c r="M2711" s="14">
        <f>Разбивка_по_щитам!P2716</f>
        <v>0</v>
      </c>
      <c r="N2711" s="14"/>
    </row>
    <row r="2712" spans="2:14" x14ac:dyDescent="0.2">
      <c r="B2712" s="14">
        <f>Разбивка_по_щитам!B2717</f>
        <v>0</v>
      </c>
      <c r="C2712" s="14">
        <f>Разбивка_по_щитам!C2717</f>
        <v>0</v>
      </c>
      <c r="D2712" s="14">
        <f>Разбивка_по_щитам!F2717</f>
        <v>0</v>
      </c>
      <c r="E2712" s="14">
        <f>Разбивка_по_щитам!H2717</f>
        <v>0</v>
      </c>
      <c r="F2712" s="14">
        <f>Разбивка_по_щитам!I2717</f>
        <v>0</v>
      </c>
      <c r="G2712" s="14">
        <f>Разбивка_по_щитам!J2717</f>
        <v>0</v>
      </c>
      <c r="H2712" s="14">
        <f>Разбивка_по_щитам!K2717</f>
        <v>0</v>
      </c>
      <c r="I2712" s="14">
        <f>Разбивка_по_щитам!L2717</f>
        <v>0</v>
      </c>
      <c r="J2712" s="14">
        <f>Разбивка_по_щитам!M2717</f>
        <v>0</v>
      </c>
      <c r="K2712" s="14">
        <f>Разбивка_по_щитам!N2717</f>
        <v>0</v>
      </c>
      <c r="L2712" s="14"/>
      <c r="M2712" s="14">
        <f>Разбивка_по_щитам!P2717</f>
        <v>0</v>
      </c>
      <c r="N2712" s="14"/>
    </row>
    <row r="2713" spans="2:14" x14ac:dyDescent="0.2">
      <c r="B2713" s="14">
        <f>Разбивка_по_щитам!B2718</f>
        <v>0</v>
      </c>
      <c r="C2713" s="14">
        <f>Разбивка_по_щитам!C2718</f>
        <v>0</v>
      </c>
      <c r="D2713" s="14">
        <f>Разбивка_по_щитам!F2718</f>
        <v>0</v>
      </c>
      <c r="E2713" s="14">
        <f>Разбивка_по_щитам!H2718</f>
        <v>0</v>
      </c>
      <c r="F2713" s="14">
        <f>Разбивка_по_щитам!I2718</f>
        <v>0</v>
      </c>
      <c r="G2713" s="14">
        <f>Разбивка_по_щитам!J2718</f>
        <v>0</v>
      </c>
      <c r="H2713" s="14">
        <f>Разбивка_по_щитам!K2718</f>
        <v>0</v>
      </c>
      <c r="I2713" s="14">
        <f>Разбивка_по_щитам!L2718</f>
        <v>0</v>
      </c>
      <c r="J2713" s="14">
        <f>Разбивка_по_щитам!M2718</f>
        <v>0</v>
      </c>
      <c r="K2713" s="14">
        <f>Разбивка_по_щитам!N2718</f>
        <v>0</v>
      </c>
      <c r="L2713" s="14"/>
      <c r="M2713" s="14">
        <f>Разбивка_по_щитам!P2718</f>
        <v>0</v>
      </c>
      <c r="N2713" s="14"/>
    </row>
    <row r="2714" spans="2:14" x14ac:dyDescent="0.2">
      <c r="B2714" s="14">
        <f>Разбивка_по_щитам!B2719</f>
        <v>0</v>
      </c>
      <c r="C2714" s="14">
        <f>Разбивка_по_щитам!C2719</f>
        <v>0</v>
      </c>
      <c r="D2714" s="14">
        <f>Разбивка_по_щитам!F2719</f>
        <v>0</v>
      </c>
      <c r="E2714" s="14">
        <f>Разбивка_по_щитам!H2719</f>
        <v>0</v>
      </c>
      <c r="F2714" s="14">
        <f>Разбивка_по_щитам!I2719</f>
        <v>0</v>
      </c>
      <c r="G2714" s="14">
        <f>Разбивка_по_щитам!J2719</f>
        <v>0</v>
      </c>
      <c r="H2714" s="14">
        <f>Разбивка_по_щитам!K2719</f>
        <v>0</v>
      </c>
      <c r="I2714" s="14">
        <f>Разбивка_по_щитам!L2719</f>
        <v>0</v>
      </c>
      <c r="J2714" s="14">
        <f>Разбивка_по_щитам!M2719</f>
        <v>0</v>
      </c>
      <c r="K2714" s="14">
        <f>Разбивка_по_щитам!N2719</f>
        <v>0</v>
      </c>
      <c r="L2714" s="14"/>
      <c r="M2714" s="14">
        <f>Разбивка_по_щитам!P2719</f>
        <v>0</v>
      </c>
      <c r="N2714" s="14"/>
    </row>
    <row r="2715" spans="2:14" x14ac:dyDescent="0.2">
      <c r="B2715" s="14">
        <f>Разбивка_по_щитам!B2720</f>
        <v>0</v>
      </c>
      <c r="C2715" s="14">
        <f>Разбивка_по_щитам!C2720</f>
        <v>0</v>
      </c>
      <c r="D2715" s="14">
        <f>Разбивка_по_щитам!F2720</f>
        <v>0</v>
      </c>
      <c r="E2715" s="14">
        <f>Разбивка_по_щитам!H2720</f>
        <v>0</v>
      </c>
      <c r="F2715" s="14">
        <f>Разбивка_по_щитам!I2720</f>
        <v>0</v>
      </c>
      <c r="G2715" s="14">
        <f>Разбивка_по_щитам!J2720</f>
        <v>0</v>
      </c>
      <c r="H2715" s="14">
        <f>Разбивка_по_щитам!K2720</f>
        <v>0</v>
      </c>
      <c r="I2715" s="14">
        <f>Разбивка_по_щитам!L2720</f>
        <v>0</v>
      </c>
      <c r="J2715" s="14">
        <f>Разбивка_по_щитам!M2720</f>
        <v>0</v>
      </c>
      <c r="K2715" s="14">
        <f>Разбивка_по_щитам!N2720</f>
        <v>0</v>
      </c>
      <c r="L2715" s="14"/>
      <c r="M2715" s="14">
        <f>Разбивка_по_щитам!P2720</f>
        <v>0</v>
      </c>
      <c r="N2715" s="14"/>
    </row>
    <row r="2716" spans="2:14" x14ac:dyDescent="0.2">
      <c r="B2716" s="14">
        <f>Разбивка_по_щитам!B2721</f>
        <v>0</v>
      </c>
      <c r="C2716" s="14">
        <f>Разбивка_по_щитам!C2721</f>
        <v>0</v>
      </c>
      <c r="D2716" s="14">
        <f>Разбивка_по_щитам!F2721</f>
        <v>0</v>
      </c>
      <c r="E2716" s="14">
        <f>Разбивка_по_щитам!H2721</f>
        <v>0</v>
      </c>
      <c r="F2716" s="14">
        <f>Разбивка_по_щитам!I2721</f>
        <v>0</v>
      </c>
      <c r="G2716" s="14">
        <f>Разбивка_по_щитам!J2721</f>
        <v>0</v>
      </c>
      <c r="H2716" s="14">
        <f>Разбивка_по_щитам!K2721</f>
        <v>0</v>
      </c>
      <c r="I2716" s="14">
        <f>Разбивка_по_щитам!L2721</f>
        <v>0</v>
      </c>
      <c r="J2716" s="14">
        <f>Разбивка_по_щитам!M2721</f>
        <v>0</v>
      </c>
      <c r="K2716" s="14">
        <f>Разбивка_по_щитам!N2721</f>
        <v>0</v>
      </c>
      <c r="L2716" s="14"/>
      <c r="M2716" s="14">
        <f>Разбивка_по_щитам!P2721</f>
        <v>0</v>
      </c>
      <c r="N2716" s="14"/>
    </row>
    <row r="2717" spans="2:14" x14ac:dyDescent="0.2">
      <c r="B2717" s="14">
        <f>Разбивка_по_щитам!B2722</f>
        <v>0</v>
      </c>
      <c r="C2717" s="14">
        <f>Разбивка_по_щитам!C2722</f>
        <v>0</v>
      </c>
      <c r="D2717" s="14">
        <f>Разбивка_по_щитам!F2722</f>
        <v>0</v>
      </c>
      <c r="E2717" s="14">
        <f>Разбивка_по_щитам!H2722</f>
        <v>0</v>
      </c>
      <c r="F2717" s="14">
        <f>Разбивка_по_щитам!I2722</f>
        <v>0</v>
      </c>
      <c r="G2717" s="14">
        <f>Разбивка_по_щитам!J2722</f>
        <v>0</v>
      </c>
      <c r="H2717" s="14">
        <f>Разбивка_по_щитам!K2722</f>
        <v>0</v>
      </c>
      <c r="I2717" s="14">
        <f>Разбивка_по_щитам!L2722</f>
        <v>0</v>
      </c>
      <c r="J2717" s="14">
        <f>Разбивка_по_щитам!M2722</f>
        <v>0</v>
      </c>
      <c r="K2717" s="14">
        <f>Разбивка_по_щитам!N2722</f>
        <v>0</v>
      </c>
      <c r="L2717" s="14"/>
      <c r="M2717" s="14">
        <f>Разбивка_по_щитам!P2722</f>
        <v>0</v>
      </c>
      <c r="N2717" s="14"/>
    </row>
    <row r="2718" spans="2:14" x14ac:dyDescent="0.2">
      <c r="B2718" s="14">
        <f>Разбивка_по_щитам!B2723</f>
        <v>0</v>
      </c>
      <c r="C2718" s="14">
        <f>Разбивка_по_щитам!C2723</f>
        <v>0</v>
      </c>
      <c r="D2718" s="14">
        <f>Разбивка_по_щитам!F2723</f>
        <v>0</v>
      </c>
      <c r="E2718" s="14">
        <f>Разбивка_по_щитам!H2723</f>
        <v>0</v>
      </c>
      <c r="F2718" s="14">
        <f>Разбивка_по_щитам!I2723</f>
        <v>0</v>
      </c>
      <c r="G2718" s="14">
        <f>Разбивка_по_щитам!J2723</f>
        <v>0</v>
      </c>
      <c r="H2718" s="14">
        <f>Разбивка_по_щитам!K2723</f>
        <v>0</v>
      </c>
      <c r="I2718" s="14">
        <f>Разбивка_по_щитам!L2723</f>
        <v>0</v>
      </c>
      <c r="J2718" s="14">
        <f>Разбивка_по_щитам!M2723</f>
        <v>0</v>
      </c>
      <c r="K2718" s="14">
        <f>Разбивка_по_щитам!N2723</f>
        <v>0</v>
      </c>
      <c r="L2718" s="14"/>
      <c r="M2718" s="14">
        <f>Разбивка_по_щитам!P2723</f>
        <v>0</v>
      </c>
      <c r="N2718" s="14"/>
    </row>
    <row r="2719" spans="2:14" x14ac:dyDescent="0.2">
      <c r="B2719" s="14">
        <f>Разбивка_по_щитам!B2724</f>
        <v>0</v>
      </c>
      <c r="C2719" s="14">
        <f>Разбивка_по_щитам!C2724</f>
        <v>0</v>
      </c>
      <c r="D2719" s="14">
        <f>Разбивка_по_щитам!F2724</f>
        <v>0</v>
      </c>
      <c r="E2719" s="14">
        <f>Разбивка_по_щитам!H2724</f>
        <v>0</v>
      </c>
      <c r="F2719" s="14">
        <f>Разбивка_по_щитам!I2724</f>
        <v>0</v>
      </c>
      <c r="G2719" s="14">
        <f>Разбивка_по_щитам!J2724</f>
        <v>0</v>
      </c>
      <c r="H2719" s="14">
        <f>Разбивка_по_щитам!K2724</f>
        <v>0</v>
      </c>
      <c r="I2719" s="14">
        <f>Разбивка_по_щитам!L2724</f>
        <v>0</v>
      </c>
      <c r="J2719" s="14">
        <f>Разбивка_по_щитам!M2724</f>
        <v>0</v>
      </c>
      <c r="K2719" s="14">
        <f>Разбивка_по_щитам!N2724</f>
        <v>0</v>
      </c>
      <c r="L2719" s="14"/>
      <c r="M2719" s="14">
        <f>Разбивка_по_щитам!P2724</f>
        <v>0</v>
      </c>
      <c r="N2719" s="14"/>
    </row>
    <row r="2720" spans="2:14" x14ac:dyDescent="0.2">
      <c r="B2720" s="14">
        <f>Разбивка_по_щитам!B2725</f>
        <v>0</v>
      </c>
      <c r="C2720" s="14">
        <f>Разбивка_по_щитам!C2725</f>
        <v>0</v>
      </c>
      <c r="D2720" s="14">
        <f>Разбивка_по_щитам!F2725</f>
        <v>0</v>
      </c>
      <c r="E2720" s="14">
        <f>Разбивка_по_щитам!H2725</f>
        <v>0</v>
      </c>
      <c r="F2720" s="14">
        <f>Разбивка_по_щитам!I2725</f>
        <v>0</v>
      </c>
      <c r="G2720" s="14">
        <f>Разбивка_по_щитам!J2725</f>
        <v>0</v>
      </c>
      <c r="H2720" s="14">
        <f>Разбивка_по_щитам!K2725</f>
        <v>0</v>
      </c>
      <c r="I2720" s="14">
        <f>Разбивка_по_щитам!L2725</f>
        <v>0</v>
      </c>
      <c r="J2720" s="14">
        <f>Разбивка_по_щитам!M2725</f>
        <v>0</v>
      </c>
      <c r="K2720" s="14">
        <f>Разбивка_по_щитам!N2725</f>
        <v>0</v>
      </c>
      <c r="L2720" s="14"/>
      <c r="M2720" s="14">
        <f>Разбивка_по_щитам!P2725</f>
        <v>0</v>
      </c>
      <c r="N2720" s="14"/>
    </row>
    <row r="2721" spans="2:14" x14ac:dyDescent="0.2">
      <c r="B2721" s="14">
        <f>Разбивка_по_щитам!B2726</f>
        <v>0</v>
      </c>
      <c r="C2721" s="14">
        <f>Разбивка_по_щитам!C2726</f>
        <v>0</v>
      </c>
      <c r="D2721" s="14">
        <f>Разбивка_по_щитам!F2726</f>
        <v>0</v>
      </c>
      <c r="E2721" s="14">
        <f>Разбивка_по_щитам!H2726</f>
        <v>0</v>
      </c>
      <c r="F2721" s="14">
        <f>Разбивка_по_щитам!I2726</f>
        <v>0</v>
      </c>
      <c r="G2721" s="14">
        <f>Разбивка_по_щитам!J2726</f>
        <v>0</v>
      </c>
      <c r="H2721" s="14">
        <f>Разбивка_по_щитам!K2726</f>
        <v>0</v>
      </c>
      <c r="I2721" s="14">
        <f>Разбивка_по_щитам!L2726</f>
        <v>0</v>
      </c>
      <c r="J2721" s="14">
        <f>Разбивка_по_щитам!M2726</f>
        <v>0</v>
      </c>
      <c r="K2721" s="14">
        <f>Разбивка_по_щитам!N2726</f>
        <v>0</v>
      </c>
      <c r="L2721" s="14"/>
      <c r="M2721" s="14">
        <f>Разбивка_по_щитам!P2726</f>
        <v>0</v>
      </c>
      <c r="N2721" s="14"/>
    </row>
    <row r="2722" spans="2:14" x14ac:dyDescent="0.2">
      <c r="B2722" s="14">
        <f>Разбивка_по_щитам!B2727</f>
        <v>0</v>
      </c>
      <c r="C2722" s="14">
        <f>Разбивка_по_щитам!C2727</f>
        <v>0</v>
      </c>
      <c r="D2722" s="14">
        <f>Разбивка_по_щитам!F2727</f>
        <v>0</v>
      </c>
      <c r="E2722" s="14">
        <f>Разбивка_по_щитам!H2727</f>
        <v>0</v>
      </c>
      <c r="F2722" s="14">
        <f>Разбивка_по_щитам!I2727</f>
        <v>0</v>
      </c>
      <c r="G2722" s="14">
        <f>Разбивка_по_щитам!J2727</f>
        <v>0</v>
      </c>
      <c r="H2722" s="14">
        <f>Разбивка_по_щитам!K2727</f>
        <v>0</v>
      </c>
      <c r="I2722" s="14">
        <f>Разбивка_по_щитам!L2727</f>
        <v>0</v>
      </c>
      <c r="J2722" s="14">
        <f>Разбивка_по_щитам!M2727</f>
        <v>0</v>
      </c>
      <c r="K2722" s="14">
        <f>Разбивка_по_щитам!N2727</f>
        <v>0</v>
      </c>
      <c r="L2722" s="14"/>
      <c r="M2722" s="14">
        <f>Разбивка_по_щитам!P2727</f>
        <v>0</v>
      </c>
      <c r="N2722" s="14"/>
    </row>
    <row r="2723" spans="2:14" x14ac:dyDescent="0.2">
      <c r="B2723" s="14">
        <f>Разбивка_по_щитам!B2728</f>
        <v>0</v>
      </c>
      <c r="C2723" s="14">
        <f>Разбивка_по_щитам!C2728</f>
        <v>0</v>
      </c>
      <c r="D2723" s="14">
        <f>Разбивка_по_щитам!F2728</f>
        <v>0</v>
      </c>
      <c r="E2723" s="14">
        <f>Разбивка_по_щитам!H2728</f>
        <v>0</v>
      </c>
      <c r="F2723" s="14">
        <f>Разбивка_по_щитам!I2728</f>
        <v>0</v>
      </c>
      <c r="G2723" s="14">
        <f>Разбивка_по_щитам!J2728</f>
        <v>0</v>
      </c>
      <c r="H2723" s="14">
        <f>Разбивка_по_щитам!K2728</f>
        <v>0</v>
      </c>
      <c r="I2723" s="14">
        <f>Разбивка_по_щитам!L2728</f>
        <v>0</v>
      </c>
      <c r="J2723" s="14">
        <f>Разбивка_по_щитам!M2728</f>
        <v>0</v>
      </c>
      <c r="K2723" s="14">
        <f>Разбивка_по_щитам!N2728</f>
        <v>0</v>
      </c>
      <c r="L2723" s="14"/>
      <c r="M2723" s="14">
        <f>Разбивка_по_щитам!P2728</f>
        <v>0</v>
      </c>
      <c r="N2723" s="14"/>
    </row>
    <row r="2724" spans="2:14" x14ac:dyDescent="0.2">
      <c r="B2724" s="14">
        <f>Разбивка_по_щитам!B2729</f>
        <v>0</v>
      </c>
      <c r="C2724" s="14">
        <f>Разбивка_по_щитам!C2729</f>
        <v>0</v>
      </c>
      <c r="D2724" s="14">
        <f>Разбивка_по_щитам!F2729</f>
        <v>0</v>
      </c>
      <c r="E2724" s="14">
        <f>Разбивка_по_щитам!H2729</f>
        <v>0</v>
      </c>
      <c r="F2724" s="14">
        <f>Разбивка_по_щитам!I2729</f>
        <v>0</v>
      </c>
      <c r="G2724" s="14">
        <f>Разбивка_по_щитам!J2729</f>
        <v>0</v>
      </c>
      <c r="H2724" s="14">
        <f>Разбивка_по_щитам!K2729</f>
        <v>0</v>
      </c>
      <c r="I2724" s="14">
        <f>Разбивка_по_щитам!L2729</f>
        <v>0</v>
      </c>
      <c r="J2724" s="14">
        <f>Разбивка_по_щитам!M2729</f>
        <v>0</v>
      </c>
      <c r="K2724" s="14">
        <f>Разбивка_по_щитам!N2729</f>
        <v>0</v>
      </c>
      <c r="L2724" s="14"/>
      <c r="M2724" s="14">
        <f>Разбивка_по_щитам!P2729</f>
        <v>0</v>
      </c>
      <c r="N2724" s="14"/>
    </row>
    <row r="2725" spans="2:14" x14ac:dyDescent="0.2">
      <c r="B2725" s="14">
        <f>Разбивка_по_щитам!B2730</f>
        <v>0</v>
      </c>
      <c r="C2725" s="14">
        <f>Разбивка_по_щитам!C2730</f>
        <v>0</v>
      </c>
      <c r="D2725" s="14">
        <f>Разбивка_по_щитам!F2730</f>
        <v>0</v>
      </c>
      <c r="E2725" s="14">
        <f>Разбивка_по_щитам!H2730</f>
        <v>0</v>
      </c>
      <c r="F2725" s="14">
        <f>Разбивка_по_щитам!I2730</f>
        <v>0</v>
      </c>
      <c r="G2725" s="14">
        <f>Разбивка_по_щитам!J2730</f>
        <v>0</v>
      </c>
      <c r="H2725" s="14">
        <f>Разбивка_по_щитам!K2730</f>
        <v>0</v>
      </c>
      <c r="I2725" s="14">
        <f>Разбивка_по_щитам!L2730</f>
        <v>0</v>
      </c>
      <c r="J2725" s="14">
        <f>Разбивка_по_щитам!M2730</f>
        <v>0</v>
      </c>
      <c r="K2725" s="14">
        <f>Разбивка_по_щитам!N2730</f>
        <v>0</v>
      </c>
      <c r="L2725" s="14"/>
      <c r="M2725" s="14">
        <f>Разбивка_по_щитам!P2730</f>
        <v>0</v>
      </c>
      <c r="N2725" s="14"/>
    </row>
    <row r="2726" spans="2:14" x14ac:dyDescent="0.2">
      <c r="B2726" s="14">
        <f>Разбивка_по_щитам!B2731</f>
        <v>0</v>
      </c>
      <c r="C2726" s="14">
        <f>Разбивка_по_щитам!C2731</f>
        <v>0</v>
      </c>
      <c r="D2726" s="14">
        <f>Разбивка_по_щитам!F2731</f>
        <v>0</v>
      </c>
      <c r="E2726" s="14">
        <f>Разбивка_по_щитам!H2731</f>
        <v>0</v>
      </c>
      <c r="F2726" s="14">
        <f>Разбивка_по_щитам!I2731</f>
        <v>0</v>
      </c>
      <c r="G2726" s="14">
        <f>Разбивка_по_щитам!J2731</f>
        <v>0</v>
      </c>
      <c r="H2726" s="14">
        <f>Разбивка_по_щитам!K2731</f>
        <v>0</v>
      </c>
      <c r="I2726" s="14">
        <f>Разбивка_по_щитам!L2731</f>
        <v>0</v>
      </c>
      <c r="J2726" s="14">
        <f>Разбивка_по_щитам!M2731</f>
        <v>0</v>
      </c>
      <c r="K2726" s="14">
        <f>Разбивка_по_щитам!N2731</f>
        <v>0</v>
      </c>
      <c r="L2726" s="14"/>
      <c r="M2726" s="14">
        <f>Разбивка_по_щитам!P2731</f>
        <v>0</v>
      </c>
      <c r="N2726" s="14"/>
    </row>
    <row r="2727" spans="2:14" x14ac:dyDescent="0.2">
      <c r="B2727" s="14">
        <f>Разбивка_по_щитам!B2732</f>
        <v>0</v>
      </c>
      <c r="C2727" s="14">
        <f>Разбивка_по_щитам!C2732</f>
        <v>0</v>
      </c>
      <c r="D2727" s="14">
        <f>Разбивка_по_щитам!F2732</f>
        <v>0</v>
      </c>
      <c r="E2727" s="14">
        <f>Разбивка_по_щитам!H2732</f>
        <v>0</v>
      </c>
      <c r="F2727" s="14">
        <f>Разбивка_по_щитам!I2732</f>
        <v>0</v>
      </c>
      <c r="G2727" s="14">
        <f>Разбивка_по_щитам!J2732</f>
        <v>0</v>
      </c>
      <c r="H2727" s="14">
        <f>Разбивка_по_щитам!K2732</f>
        <v>0</v>
      </c>
      <c r="I2727" s="14">
        <f>Разбивка_по_щитам!L2732</f>
        <v>0</v>
      </c>
      <c r="J2727" s="14">
        <f>Разбивка_по_щитам!M2732</f>
        <v>0</v>
      </c>
      <c r="K2727" s="14">
        <f>Разбивка_по_щитам!N2732</f>
        <v>0</v>
      </c>
      <c r="L2727" s="14"/>
      <c r="M2727" s="14">
        <f>Разбивка_по_щитам!P2732</f>
        <v>0</v>
      </c>
      <c r="N2727" s="14"/>
    </row>
    <row r="2728" spans="2:14" x14ac:dyDescent="0.2">
      <c r="B2728" s="14">
        <f>Разбивка_по_щитам!B2733</f>
        <v>0</v>
      </c>
      <c r="C2728" s="14">
        <f>Разбивка_по_щитам!C2733</f>
        <v>0</v>
      </c>
      <c r="D2728" s="14">
        <f>Разбивка_по_щитам!F2733</f>
        <v>0</v>
      </c>
      <c r="E2728" s="14">
        <f>Разбивка_по_щитам!H2733</f>
        <v>0</v>
      </c>
      <c r="F2728" s="14">
        <f>Разбивка_по_щитам!I2733</f>
        <v>0</v>
      </c>
      <c r="G2728" s="14">
        <f>Разбивка_по_щитам!J2733</f>
        <v>0</v>
      </c>
      <c r="H2728" s="14">
        <f>Разбивка_по_щитам!K2733</f>
        <v>0</v>
      </c>
      <c r="I2728" s="14">
        <f>Разбивка_по_щитам!L2733</f>
        <v>0</v>
      </c>
      <c r="J2728" s="14">
        <f>Разбивка_по_щитам!M2733</f>
        <v>0</v>
      </c>
      <c r="K2728" s="14">
        <f>Разбивка_по_щитам!N2733</f>
        <v>0</v>
      </c>
      <c r="L2728" s="14"/>
      <c r="M2728" s="14">
        <f>Разбивка_по_щитам!P2733</f>
        <v>0</v>
      </c>
      <c r="N2728" s="14"/>
    </row>
    <row r="2729" spans="2:14" x14ac:dyDescent="0.2">
      <c r="B2729" s="14">
        <f>Разбивка_по_щитам!B2734</f>
        <v>0</v>
      </c>
      <c r="C2729" s="14">
        <f>Разбивка_по_щитам!C2734</f>
        <v>0</v>
      </c>
      <c r="D2729" s="14">
        <f>Разбивка_по_щитам!F2734</f>
        <v>0</v>
      </c>
      <c r="E2729" s="14">
        <f>Разбивка_по_щитам!H2734</f>
        <v>0</v>
      </c>
      <c r="F2729" s="14">
        <f>Разбивка_по_щитам!I2734</f>
        <v>0</v>
      </c>
      <c r="G2729" s="14">
        <f>Разбивка_по_щитам!J2734</f>
        <v>0</v>
      </c>
      <c r="H2729" s="14">
        <f>Разбивка_по_щитам!K2734</f>
        <v>0</v>
      </c>
      <c r="I2729" s="14">
        <f>Разбивка_по_щитам!L2734</f>
        <v>0</v>
      </c>
      <c r="J2729" s="14">
        <f>Разбивка_по_щитам!M2734</f>
        <v>0</v>
      </c>
      <c r="K2729" s="14">
        <f>Разбивка_по_щитам!N2734</f>
        <v>0</v>
      </c>
      <c r="L2729" s="14"/>
      <c r="M2729" s="14">
        <f>Разбивка_по_щитам!P2734</f>
        <v>0</v>
      </c>
      <c r="N2729" s="14"/>
    </row>
    <row r="2730" spans="2:14" x14ac:dyDescent="0.2">
      <c r="B2730" s="14">
        <f>Разбивка_по_щитам!B2735</f>
        <v>0</v>
      </c>
      <c r="C2730" s="14">
        <f>Разбивка_по_щитам!C2735</f>
        <v>0</v>
      </c>
      <c r="D2730" s="14">
        <f>Разбивка_по_щитам!F2735</f>
        <v>0</v>
      </c>
      <c r="E2730" s="14">
        <f>Разбивка_по_щитам!H2735</f>
        <v>0</v>
      </c>
      <c r="F2730" s="14">
        <f>Разбивка_по_щитам!I2735</f>
        <v>0</v>
      </c>
      <c r="G2730" s="14">
        <f>Разбивка_по_щитам!J2735</f>
        <v>0</v>
      </c>
      <c r="H2730" s="14">
        <f>Разбивка_по_щитам!K2735</f>
        <v>0</v>
      </c>
      <c r="I2730" s="14">
        <f>Разбивка_по_щитам!L2735</f>
        <v>0</v>
      </c>
      <c r="J2730" s="14">
        <f>Разбивка_по_щитам!M2735</f>
        <v>0</v>
      </c>
      <c r="K2730" s="14">
        <f>Разбивка_по_щитам!N2735</f>
        <v>0</v>
      </c>
      <c r="L2730" s="14"/>
      <c r="M2730" s="14">
        <f>Разбивка_по_щитам!P2735</f>
        <v>0</v>
      </c>
      <c r="N2730" s="14"/>
    </row>
    <row r="2731" spans="2:14" x14ac:dyDescent="0.2">
      <c r="B2731" s="14">
        <f>Разбивка_по_щитам!B2736</f>
        <v>0</v>
      </c>
      <c r="C2731" s="14">
        <f>Разбивка_по_щитам!C2736</f>
        <v>0</v>
      </c>
      <c r="D2731" s="14">
        <f>Разбивка_по_щитам!F2736</f>
        <v>0</v>
      </c>
      <c r="E2731" s="14">
        <f>Разбивка_по_щитам!H2736</f>
        <v>0</v>
      </c>
      <c r="F2731" s="14">
        <f>Разбивка_по_щитам!I2736</f>
        <v>0</v>
      </c>
      <c r="G2731" s="14">
        <f>Разбивка_по_щитам!J2736</f>
        <v>0</v>
      </c>
      <c r="H2731" s="14">
        <f>Разбивка_по_щитам!K2736</f>
        <v>0</v>
      </c>
      <c r="I2731" s="14">
        <f>Разбивка_по_щитам!L2736</f>
        <v>0</v>
      </c>
      <c r="J2731" s="14">
        <f>Разбивка_по_щитам!M2736</f>
        <v>0</v>
      </c>
      <c r="K2731" s="14">
        <f>Разбивка_по_щитам!N2736</f>
        <v>0</v>
      </c>
      <c r="L2731" s="14"/>
      <c r="M2731" s="14">
        <f>Разбивка_по_щитам!P2736</f>
        <v>0</v>
      </c>
      <c r="N2731" s="14"/>
    </row>
    <row r="2732" spans="2:14" x14ac:dyDescent="0.2">
      <c r="B2732" s="14">
        <f>Разбивка_по_щитам!B2737</f>
        <v>0</v>
      </c>
      <c r="C2732" s="14">
        <f>Разбивка_по_щитам!C2737</f>
        <v>0</v>
      </c>
      <c r="D2732" s="14">
        <f>Разбивка_по_щитам!F2737</f>
        <v>0</v>
      </c>
      <c r="E2732" s="14">
        <f>Разбивка_по_щитам!H2737</f>
        <v>0</v>
      </c>
      <c r="F2732" s="14">
        <f>Разбивка_по_щитам!I2737</f>
        <v>0</v>
      </c>
      <c r="G2732" s="14">
        <f>Разбивка_по_щитам!J2737</f>
        <v>0</v>
      </c>
      <c r="H2732" s="14">
        <f>Разбивка_по_щитам!K2737</f>
        <v>0</v>
      </c>
      <c r="I2732" s="14">
        <f>Разбивка_по_щитам!L2737</f>
        <v>0</v>
      </c>
      <c r="J2732" s="14">
        <f>Разбивка_по_щитам!M2737</f>
        <v>0</v>
      </c>
      <c r="K2732" s="14">
        <f>Разбивка_по_щитам!N2737</f>
        <v>0</v>
      </c>
      <c r="L2732" s="14"/>
      <c r="M2732" s="14">
        <f>Разбивка_по_щитам!P2737</f>
        <v>0</v>
      </c>
      <c r="N2732" s="14"/>
    </row>
    <row r="2733" spans="2:14" x14ac:dyDescent="0.2">
      <c r="B2733" s="14">
        <f>Разбивка_по_щитам!B2738</f>
        <v>0</v>
      </c>
      <c r="C2733" s="14">
        <f>Разбивка_по_щитам!C2738</f>
        <v>0</v>
      </c>
      <c r="D2733" s="14">
        <f>Разбивка_по_щитам!F2738</f>
        <v>0</v>
      </c>
      <c r="E2733" s="14">
        <f>Разбивка_по_щитам!H2738</f>
        <v>0</v>
      </c>
      <c r="F2733" s="14">
        <f>Разбивка_по_щитам!I2738</f>
        <v>0</v>
      </c>
      <c r="G2733" s="14">
        <f>Разбивка_по_щитам!J2738</f>
        <v>0</v>
      </c>
      <c r="H2733" s="14">
        <f>Разбивка_по_щитам!K2738</f>
        <v>0</v>
      </c>
      <c r="I2733" s="14">
        <f>Разбивка_по_щитам!L2738</f>
        <v>0</v>
      </c>
      <c r="J2733" s="14">
        <f>Разбивка_по_щитам!M2738</f>
        <v>0</v>
      </c>
      <c r="K2733" s="14">
        <f>Разбивка_по_щитам!N2738</f>
        <v>0</v>
      </c>
      <c r="L2733" s="14"/>
      <c r="M2733" s="14">
        <f>Разбивка_по_щитам!P2738</f>
        <v>0</v>
      </c>
      <c r="N2733" s="14"/>
    </row>
    <row r="2734" spans="2:14" x14ac:dyDescent="0.2">
      <c r="B2734" s="14">
        <f>Разбивка_по_щитам!B2739</f>
        <v>0</v>
      </c>
      <c r="C2734" s="14">
        <f>Разбивка_по_щитам!C2739</f>
        <v>0</v>
      </c>
      <c r="D2734" s="14">
        <f>Разбивка_по_щитам!F2739</f>
        <v>0</v>
      </c>
      <c r="E2734" s="14">
        <f>Разбивка_по_щитам!H2739</f>
        <v>0</v>
      </c>
      <c r="F2734" s="14">
        <f>Разбивка_по_щитам!I2739</f>
        <v>0</v>
      </c>
      <c r="G2734" s="14">
        <f>Разбивка_по_щитам!J2739</f>
        <v>0</v>
      </c>
      <c r="H2734" s="14">
        <f>Разбивка_по_щитам!K2739</f>
        <v>0</v>
      </c>
      <c r="I2734" s="14">
        <f>Разбивка_по_щитам!L2739</f>
        <v>0</v>
      </c>
      <c r="J2734" s="14">
        <f>Разбивка_по_щитам!M2739</f>
        <v>0</v>
      </c>
      <c r="K2734" s="14">
        <f>Разбивка_по_щитам!N2739</f>
        <v>0</v>
      </c>
      <c r="L2734" s="14"/>
      <c r="M2734" s="14">
        <f>Разбивка_по_щитам!P2739</f>
        <v>0</v>
      </c>
      <c r="N2734" s="14"/>
    </row>
    <row r="2735" spans="2:14" x14ac:dyDescent="0.2">
      <c r="B2735" s="14">
        <f>Разбивка_по_щитам!B2740</f>
        <v>0</v>
      </c>
      <c r="C2735" s="14">
        <f>Разбивка_по_щитам!C2740</f>
        <v>0</v>
      </c>
      <c r="D2735" s="14">
        <f>Разбивка_по_щитам!F2740</f>
        <v>0</v>
      </c>
      <c r="E2735" s="14">
        <f>Разбивка_по_щитам!H2740</f>
        <v>0</v>
      </c>
      <c r="F2735" s="14">
        <f>Разбивка_по_щитам!I2740</f>
        <v>0</v>
      </c>
      <c r="G2735" s="14">
        <f>Разбивка_по_щитам!J2740</f>
        <v>0</v>
      </c>
      <c r="H2735" s="14">
        <f>Разбивка_по_щитам!K2740</f>
        <v>0</v>
      </c>
      <c r="I2735" s="14">
        <f>Разбивка_по_щитам!L2740</f>
        <v>0</v>
      </c>
      <c r="J2735" s="14">
        <f>Разбивка_по_щитам!M2740</f>
        <v>0</v>
      </c>
      <c r="K2735" s="14">
        <f>Разбивка_по_щитам!N2740</f>
        <v>0</v>
      </c>
      <c r="L2735" s="14"/>
      <c r="M2735" s="14">
        <f>Разбивка_по_щитам!P2740</f>
        <v>0</v>
      </c>
      <c r="N2735" s="14"/>
    </row>
    <row r="2736" spans="2:14" x14ac:dyDescent="0.2">
      <c r="B2736" s="14">
        <f>Разбивка_по_щитам!B2741</f>
        <v>0</v>
      </c>
      <c r="C2736" s="14">
        <f>Разбивка_по_щитам!C2741</f>
        <v>0</v>
      </c>
      <c r="D2736" s="14">
        <f>Разбивка_по_щитам!F2741</f>
        <v>0</v>
      </c>
      <c r="E2736" s="14">
        <f>Разбивка_по_щитам!H2741</f>
        <v>0</v>
      </c>
      <c r="F2736" s="14">
        <f>Разбивка_по_щитам!I2741</f>
        <v>0</v>
      </c>
      <c r="G2736" s="14">
        <f>Разбивка_по_щитам!J2741</f>
        <v>0</v>
      </c>
      <c r="H2736" s="14">
        <f>Разбивка_по_щитам!K2741</f>
        <v>0</v>
      </c>
      <c r="I2736" s="14">
        <f>Разбивка_по_щитам!L2741</f>
        <v>0</v>
      </c>
      <c r="J2736" s="14">
        <f>Разбивка_по_щитам!M2741</f>
        <v>0</v>
      </c>
      <c r="K2736" s="14">
        <f>Разбивка_по_щитам!N2741</f>
        <v>0</v>
      </c>
      <c r="L2736" s="14"/>
      <c r="M2736" s="14">
        <f>Разбивка_по_щитам!P2741</f>
        <v>0</v>
      </c>
      <c r="N2736" s="14"/>
    </row>
    <row r="2737" spans="2:14" x14ac:dyDescent="0.2">
      <c r="B2737" s="14">
        <f>Разбивка_по_щитам!B2742</f>
        <v>0</v>
      </c>
      <c r="C2737" s="14">
        <f>Разбивка_по_щитам!C2742</f>
        <v>0</v>
      </c>
      <c r="D2737" s="14">
        <f>Разбивка_по_щитам!F2742</f>
        <v>0</v>
      </c>
      <c r="E2737" s="14">
        <f>Разбивка_по_щитам!H2742</f>
        <v>0</v>
      </c>
      <c r="F2737" s="14">
        <f>Разбивка_по_щитам!I2742</f>
        <v>0</v>
      </c>
      <c r="G2737" s="14">
        <f>Разбивка_по_щитам!J2742</f>
        <v>0</v>
      </c>
      <c r="H2737" s="14">
        <f>Разбивка_по_щитам!K2742</f>
        <v>0</v>
      </c>
      <c r="I2737" s="14">
        <f>Разбивка_по_щитам!L2742</f>
        <v>0</v>
      </c>
      <c r="J2737" s="14">
        <f>Разбивка_по_щитам!M2742</f>
        <v>0</v>
      </c>
      <c r="K2737" s="14">
        <f>Разбивка_по_щитам!N2742</f>
        <v>0</v>
      </c>
      <c r="L2737" s="14"/>
      <c r="M2737" s="14">
        <f>Разбивка_по_щитам!P2742</f>
        <v>0</v>
      </c>
      <c r="N2737" s="14"/>
    </row>
    <row r="2738" spans="2:14" x14ac:dyDescent="0.2">
      <c r="B2738" s="14">
        <f>Разбивка_по_щитам!B2743</f>
        <v>0</v>
      </c>
      <c r="C2738" s="14">
        <f>Разбивка_по_щитам!C2743</f>
        <v>0</v>
      </c>
      <c r="D2738" s="14">
        <f>Разбивка_по_щитам!F2743</f>
        <v>0</v>
      </c>
      <c r="E2738" s="14">
        <f>Разбивка_по_щитам!H2743</f>
        <v>0</v>
      </c>
      <c r="F2738" s="14">
        <f>Разбивка_по_щитам!I2743</f>
        <v>0</v>
      </c>
      <c r="G2738" s="14">
        <f>Разбивка_по_щитам!J2743</f>
        <v>0</v>
      </c>
      <c r="H2738" s="14">
        <f>Разбивка_по_щитам!K2743</f>
        <v>0</v>
      </c>
      <c r="I2738" s="14">
        <f>Разбивка_по_щитам!L2743</f>
        <v>0</v>
      </c>
      <c r="J2738" s="14">
        <f>Разбивка_по_щитам!M2743</f>
        <v>0</v>
      </c>
      <c r="K2738" s="14">
        <f>Разбивка_по_щитам!N2743</f>
        <v>0</v>
      </c>
      <c r="L2738" s="14"/>
      <c r="M2738" s="14">
        <f>Разбивка_по_щитам!P2743</f>
        <v>0</v>
      </c>
      <c r="N2738" s="14"/>
    </row>
    <row r="2739" spans="2:14" x14ac:dyDescent="0.2">
      <c r="B2739" s="14">
        <f>Разбивка_по_щитам!B2744</f>
        <v>0</v>
      </c>
      <c r="C2739" s="14">
        <f>Разбивка_по_щитам!C2744</f>
        <v>0</v>
      </c>
      <c r="D2739" s="14">
        <f>Разбивка_по_щитам!F2744</f>
        <v>0</v>
      </c>
      <c r="E2739" s="14">
        <f>Разбивка_по_щитам!H2744</f>
        <v>0</v>
      </c>
      <c r="F2739" s="14">
        <f>Разбивка_по_щитам!I2744</f>
        <v>0</v>
      </c>
      <c r="G2739" s="14">
        <f>Разбивка_по_щитам!J2744</f>
        <v>0</v>
      </c>
      <c r="H2739" s="14">
        <f>Разбивка_по_щитам!K2744</f>
        <v>0</v>
      </c>
      <c r="I2739" s="14">
        <f>Разбивка_по_щитам!L2744</f>
        <v>0</v>
      </c>
      <c r="J2739" s="14">
        <f>Разбивка_по_щитам!M2744</f>
        <v>0</v>
      </c>
      <c r="K2739" s="14">
        <f>Разбивка_по_щитам!N2744</f>
        <v>0</v>
      </c>
      <c r="L2739" s="14"/>
      <c r="M2739" s="14">
        <f>Разбивка_по_щитам!P2744</f>
        <v>0</v>
      </c>
      <c r="N2739" s="14"/>
    </row>
    <row r="2740" spans="2:14" x14ac:dyDescent="0.2">
      <c r="B2740" s="14">
        <f>Разбивка_по_щитам!B2745</f>
        <v>0</v>
      </c>
      <c r="C2740" s="14">
        <f>Разбивка_по_щитам!C2745</f>
        <v>0</v>
      </c>
      <c r="D2740" s="14">
        <f>Разбивка_по_щитам!F2745</f>
        <v>0</v>
      </c>
      <c r="E2740" s="14">
        <f>Разбивка_по_щитам!H2745</f>
        <v>0</v>
      </c>
      <c r="F2740" s="14">
        <f>Разбивка_по_щитам!I2745</f>
        <v>0</v>
      </c>
      <c r="G2740" s="14">
        <f>Разбивка_по_щитам!J2745</f>
        <v>0</v>
      </c>
      <c r="H2740" s="14">
        <f>Разбивка_по_щитам!K2745</f>
        <v>0</v>
      </c>
      <c r="I2740" s="14">
        <f>Разбивка_по_щитам!L2745</f>
        <v>0</v>
      </c>
      <c r="J2740" s="14">
        <f>Разбивка_по_щитам!M2745</f>
        <v>0</v>
      </c>
      <c r="K2740" s="14">
        <f>Разбивка_по_щитам!N2745</f>
        <v>0</v>
      </c>
      <c r="L2740" s="14"/>
      <c r="M2740" s="14">
        <f>Разбивка_по_щитам!P2745</f>
        <v>0</v>
      </c>
      <c r="N2740" s="14"/>
    </row>
    <row r="2741" spans="2:14" x14ac:dyDescent="0.2">
      <c r="B2741" s="14">
        <f>Разбивка_по_щитам!B2746</f>
        <v>0</v>
      </c>
      <c r="C2741" s="14">
        <f>Разбивка_по_щитам!C2746</f>
        <v>0</v>
      </c>
      <c r="D2741" s="14">
        <f>Разбивка_по_щитам!F2746</f>
        <v>0</v>
      </c>
      <c r="E2741" s="14">
        <f>Разбивка_по_щитам!H2746</f>
        <v>0</v>
      </c>
      <c r="F2741" s="14">
        <f>Разбивка_по_щитам!I2746</f>
        <v>0</v>
      </c>
      <c r="G2741" s="14">
        <f>Разбивка_по_щитам!J2746</f>
        <v>0</v>
      </c>
      <c r="H2741" s="14">
        <f>Разбивка_по_щитам!K2746</f>
        <v>0</v>
      </c>
      <c r="I2741" s="14">
        <f>Разбивка_по_щитам!L2746</f>
        <v>0</v>
      </c>
      <c r="J2741" s="14">
        <f>Разбивка_по_щитам!M2746</f>
        <v>0</v>
      </c>
      <c r="K2741" s="14">
        <f>Разбивка_по_щитам!N2746</f>
        <v>0</v>
      </c>
      <c r="L2741" s="14"/>
      <c r="M2741" s="14">
        <f>Разбивка_по_щитам!P2746</f>
        <v>0</v>
      </c>
      <c r="N2741" s="14"/>
    </row>
    <row r="2742" spans="2:14" x14ac:dyDescent="0.2">
      <c r="B2742" s="14">
        <f>Разбивка_по_щитам!B2747</f>
        <v>0</v>
      </c>
      <c r="C2742" s="14">
        <f>Разбивка_по_щитам!C2747</f>
        <v>0</v>
      </c>
      <c r="D2742" s="14">
        <f>Разбивка_по_щитам!F2747</f>
        <v>0</v>
      </c>
      <c r="E2742" s="14">
        <f>Разбивка_по_щитам!H2747</f>
        <v>0</v>
      </c>
      <c r="F2742" s="14">
        <f>Разбивка_по_щитам!I2747</f>
        <v>0</v>
      </c>
      <c r="G2742" s="14">
        <f>Разбивка_по_щитам!J2747</f>
        <v>0</v>
      </c>
      <c r="H2742" s="14">
        <f>Разбивка_по_щитам!K2747</f>
        <v>0</v>
      </c>
      <c r="I2742" s="14">
        <f>Разбивка_по_щитам!L2747</f>
        <v>0</v>
      </c>
      <c r="J2742" s="14">
        <f>Разбивка_по_щитам!M2747</f>
        <v>0</v>
      </c>
      <c r="K2742" s="14">
        <f>Разбивка_по_щитам!N2747</f>
        <v>0</v>
      </c>
      <c r="L2742" s="14"/>
      <c r="M2742" s="14">
        <f>Разбивка_по_щитам!P2747</f>
        <v>0</v>
      </c>
      <c r="N2742" s="14"/>
    </row>
    <row r="2743" spans="2:14" x14ac:dyDescent="0.2">
      <c r="B2743" s="14">
        <f>Разбивка_по_щитам!B2748</f>
        <v>0</v>
      </c>
      <c r="C2743" s="14">
        <f>Разбивка_по_щитам!C2748</f>
        <v>0</v>
      </c>
      <c r="D2743" s="14">
        <f>Разбивка_по_щитам!F2748</f>
        <v>0</v>
      </c>
      <c r="E2743" s="14">
        <f>Разбивка_по_щитам!H2748</f>
        <v>0</v>
      </c>
      <c r="F2743" s="14">
        <f>Разбивка_по_щитам!I2748</f>
        <v>0</v>
      </c>
      <c r="G2743" s="14">
        <f>Разбивка_по_щитам!J2748</f>
        <v>0</v>
      </c>
      <c r="H2743" s="14">
        <f>Разбивка_по_щитам!K2748</f>
        <v>0</v>
      </c>
      <c r="I2743" s="14">
        <f>Разбивка_по_щитам!L2748</f>
        <v>0</v>
      </c>
      <c r="J2743" s="14">
        <f>Разбивка_по_щитам!M2748</f>
        <v>0</v>
      </c>
      <c r="K2743" s="14">
        <f>Разбивка_по_щитам!N2748</f>
        <v>0</v>
      </c>
      <c r="L2743" s="14"/>
      <c r="M2743" s="14">
        <f>Разбивка_по_щитам!P2748</f>
        <v>0</v>
      </c>
      <c r="N2743" s="14"/>
    </row>
    <row r="2744" spans="2:14" x14ac:dyDescent="0.2">
      <c r="B2744" s="14">
        <f>Разбивка_по_щитам!B2749</f>
        <v>0</v>
      </c>
      <c r="C2744" s="14">
        <f>Разбивка_по_щитам!C2749</f>
        <v>0</v>
      </c>
      <c r="D2744" s="14">
        <f>Разбивка_по_щитам!F2749</f>
        <v>0</v>
      </c>
      <c r="E2744" s="14">
        <f>Разбивка_по_щитам!H2749</f>
        <v>0</v>
      </c>
      <c r="F2744" s="14">
        <f>Разбивка_по_щитам!I2749</f>
        <v>0</v>
      </c>
      <c r="G2744" s="14">
        <f>Разбивка_по_щитам!J2749</f>
        <v>0</v>
      </c>
      <c r="H2744" s="14">
        <f>Разбивка_по_щитам!K2749</f>
        <v>0</v>
      </c>
      <c r="I2744" s="14">
        <f>Разбивка_по_щитам!L2749</f>
        <v>0</v>
      </c>
      <c r="J2744" s="14">
        <f>Разбивка_по_щитам!M2749</f>
        <v>0</v>
      </c>
      <c r="K2744" s="14">
        <f>Разбивка_по_щитам!N2749</f>
        <v>0</v>
      </c>
      <c r="L2744" s="14"/>
      <c r="M2744" s="14">
        <f>Разбивка_по_щитам!P2749</f>
        <v>0</v>
      </c>
      <c r="N2744" s="14"/>
    </row>
    <row r="2745" spans="2:14" x14ac:dyDescent="0.2">
      <c r="B2745" s="14">
        <f>Разбивка_по_щитам!B2750</f>
        <v>0</v>
      </c>
      <c r="C2745" s="14">
        <f>Разбивка_по_щитам!C2750</f>
        <v>0</v>
      </c>
      <c r="D2745" s="14">
        <f>Разбивка_по_щитам!F2750</f>
        <v>0</v>
      </c>
      <c r="E2745" s="14">
        <f>Разбивка_по_щитам!H2750</f>
        <v>0</v>
      </c>
      <c r="F2745" s="14">
        <f>Разбивка_по_щитам!I2750</f>
        <v>0</v>
      </c>
      <c r="G2745" s="14">
        <f>Разбивка_по_щитам!J2750</f>
        <v>0</v>
      </c>
      <c r="H2745" s="14">
        <f>Разбивка_по_щитам!K2750</f>
        <v>0</v>
      </c>
      <c r="I2745" s="14">
        <f>Разбивка_по_щитам!L2750</f>
        <v>0</v>
      </c>
      <c r="J2745" s="14">
        <f>Разбивка_по_щитам!M2750</f>
        <v>0</v>
      </c>
      <c r="K2745" s="14">
        <f>Разбивка_по_щитам!N2750</f>
        <v>0</v>
      </c>
      <c r="L2745" s="14"/>
      <c r="M2745" s="14">
        <f>Разбивка_по_щитам!P2750</f>
        <v>0</v>
      </c>
      <c r="N2745" s="14"/>
    </row>
    <row r="2746" spans="2:14" x14ac:dyDescent="0.2">
      <c r="B2746" s="14">
        <f>Разбивка_по_щитам!B2751</f>
        <v>0</v>
      </c>
      <c r="C2746" s="14">
        <f>Разбивка_по_щитам!C2751</f>
        <v>0</v>
      </c>
      <c r="D2746" s="14">
        <f>Разбивка_по_щитам!F2751</f>
        <v>0</v>
      </c>
      <c r="E2746" s="14">
        <f>Разбивка_по_щитам!H2751</f>
        <v>0</v>
      </c>
      <c r="F2746" s="14">
        <f>Разбивка_по_щитам!I2751</f>
        <v>0</v>
      </c>
      <c r="G2746" s="14">
        <f>Разбивка_по_щитам!J2751</f>
        <v>0</v>
      </c>
      <c r="H2746" s="14">
        <f>Разбивка_по_щитам!K2751</f>
        <v>0</v>
      </c>
      <c r="I2746" s="14">
        <f>Разбивка_по_щитам!L2751</f>
        <v>0</v>
      </c>
      <c r="J2746" s="14">
        <f>Разбивка_по_щитам!M2751</f>
        <v>0</v>
      </c>
      <c r="K2746" s="14">
        <f>Разбивка_по_щитам!N2751</f>
        <v>0</v>
      </c>
      <c r="L2746" s="14"/>
      <c r="M2746" s="14">
        <f>Разбивка_по_щитам!P2751</f>
        <v>0</v>
      </c>
      <c r="N2746" s="14"/>
    </row>
    <row r="2747" spans="2:14" x14ac:dyDescent="0.2">
      <c r="B2747" s="14">
        <f>Разбивка_по_щитам!B2752</f>
        <v>0</v>
      </c>
      <c r="C2747" s="14">
        <f>Разбивка_по_щитам!C2752</f>
        <v>0</v>
      </c>
      <c r="D2747" s="14">
        <f>Разбивка_по_щитам!F2752</f>
        <v>0</v>
      </c>
      <c r="E2747" s="14">
        <f>Разбивка_по_щитам!H2752</f>
        <v>0</v>
      </c>
      <c r="F2747" s="14">
        <f>Разбивка_по_щитам!I2752</f>
        <v>0</v>
      </c>
      <c r="G2747" s="14">
        <f>Разбивка_по_щитам!J2752</f>
        <v>0</v>
      </c>
      <c r="H2747" s="14">
        <f>Разбивка_по_щитам!K2752</f>
        <v>0</v>
      </c>
      <c r="I2747" s="14">
        <f>Разбивка_по_щитам!L2752</f>
        <v>0</v>
      </c>
      <c r="J2747" s="14">
        <f>Разбивка_по_щитам!M2752</f>
        <v>0</v>
      </c>
      <c r="K2747" s="14">
        <f>Разбивка_по_щитам!N2752</f>
        <v>0</v>
      </c>
      <c r="L2747" s="14"/>
      <c r="M2747" s="14">
        <f>Разбивка_по_щитам!P2752</f>
        <v>0</v>
      </c>
      <c r="N2747" s="14"/>
    </row>
    <row r="2748" spans="2:14" x14ac:dyDescent="0.2">
      <c r="B2748" s="14">
        <f>Разбивка_по_щитам!B2753</f>
        <v>0</v>
      </c>
      <c r="C2748" s="14">
        <f>Разбивка_по_щитам!C2753</f>
        <v>0</v>
      </c>
      <c r="D2748" s="14">
        <f>Разбивка_по_щитам!F2753</f>
        <v>0</v>
      </c>
      <c r="E2748" s="14">
        <f>Разбивка_по_щитам!H2753</f>
        <v>0</v>
      </c>
      <c r="F2748" s="14">
        <f>Разбивка_по_щитам!I2753</f>
        <v>0</v>
      </c>
      <c r="G2748" s="14">
        <f>Разбивка_по_щитам!J2753</f>
        <v>0</v>
      </c>
      <c r="H2748" s="14">
        <f>Разбивка_по_щитам!K2753</f>
        <v>0</v>
      </c>
      <c r="I2748" s="14">
        <f>Разбивка_по_щитам!L2753</f>
        <v>0</v>
      </c>
      <c r="J2748" s="14">
        <f>Разбивка_по_щитам!M2753</f>
        <v>0</v>
      </c>
      <c r="K2748" s="14">
        <f>Разбивка_по_щитам!N2753</f>
        <v>0</v>
      </c>
      <c r="L2748" s="14"/>
      <c r="M2748" s="14">
        <f>Разбивка_по_щитам!P2753</f>
        <v>0</v>
      </c>
      <c r="N2748" s="14"/>
    </row>
    <row r="2749" spans="2:14" x14ac:dyDescent="0.2">
      <c r="B2749" s="14">
        <f>Разбивка_по_щитам!B2754</f>
        <v>0</v>
      </c>
      <c r="C2749" s="14">
        <f>Разбивка_по_щитам!C2754</f>
        <v>0</v>
      </c>
      <c r="D2749" s="14">
        <f>Разбивка_по_щитам!F2754</f>
        <v>0</v>
      </c>
      <c r="E2749" s="14">
        <f>Разбивка_по_щитам!H2754</f>
        <v>0</v>
      </c>
      <c r="F2749" s="14">
        <f>Разбивка_по_щитам!I2754</f>
        <v>0</v>
      </c>
      <c r="G2749" s="14">
        <f>Разбивка_по_щитам!J2754</f>
        <v>0</v>
      </c>
      <c r="H2749" s="14">
        <f>Разбивка_по_щитам!K2754</f>
        <v>0</v>
      </c>
      <c r="I2749" s="14">
        <f>Разбивка_по_щитам!L2754</f>
        <v>0</v>
      </c>
      <c r="J2749" s="14">
        <f>Разбивка_по_щитам!M2754</f>
        <v>0</v>
      </c>
      <c r="K2749" s="14">
        <f>Разбивка_по_щитам!N2754</f>
        <v>0</v>
      </c>
      <c r="L2749" s="14"/>
      <c r="M2749" s="14">
        <f>Разбивка_по_щитам!P2754</f>
        <v>0</v>
      </c>
      <c r="N2749" s="14"/>
    </row>
    <row r="2750" spans="2:14" x14ac:dyDescent="0.2">
      <c r="B2750" s="14">
        <f>Разбивка_по_щитам!B2755</f>
        <v>0</v>
      </c>
      <c r="C2750" s="14">
        <f>Разбивка_по_щитам!C2755</f>
        <v>0</v>
      </c>
      <c r="D2750" s="14">
        <f>Разбивка_по_щитам!F2755</f>
        <v>0</v>
      </c>
      <c r="E2750" s="14">
        <f>Разбивка_по_щитам!H2755</f>
        <v>0</v>
      </c>
      <c r="F2750" s="14">
        <f>Разбивка_по_щитам!I2755</f>
        <v>0</v>
      </c>
      <c r="G2750" s="14">
        <f>Разбивка_по_щитам!J2755</f>
        <v>0</v>
      </c>
      <c r="H2750" s="14">
        <f>Разбивка_по_щитам!K2755</f>
        <v>0</v>
      </c>
      <c r="I2750" s="14">
        <f>Разбивка_по_щитам!L2755</f>
        <v>0</v>
      </c>
      <c r="J2750" s="14">
        <f>Разбивка_по_щитам!M2755</f>
        <v>0</v>
      </c>
      <c r="K2750" s="14">
        <f>Разбивка_по_щитам!N2755</f>
        <v>0</v>
      </c>
      <c r="L2750" s="14"/>
      <c r="M2750" s="14">
        <f>Разбивка_по_щитам!P2755</f>
        <v>0</v>
      </c>
      <c r="N2750" s="14"/>
    </row>
    <row r="2751" spans="2:14" x14ac:dyDescent="0.2">
      <c r="B2751" s="14">
        <f>Разбивка_по_щитам!B2756</f>
        <v>0</v>
      </c>
      <c r="C2751" s="14">
        <f>Разбивка_по_щитам!C2756</f>
        <v>0</v>
      </c>
      <c r="D2751" s="14">
        <f>Разбивка_по_щитам!F2756</f>
        <v>0</v>
      </c>
      <c r="E2751" s="14">
        <f>Разбивка_по_щитам!H2756</f>
        <v>0</v>
      </c>
      <c r="F2751" s="14">
        <f>Разбивка_по_щитам!I2756</f>
        <v>0</v>
      </c>
      <c r="G2751" s="14">
        <f>Разбивка_по_щитам!J2756</f>
        <v>0</v>
      </c>
      <c r="H2751" s="14">
        <f>Разбивка_по_щитам!K2756</f>
        <v>0</v>
      </c>
      <c r="I2751" s="14">
        <f>Разбивка_по_щитам!L2756</f>
        <v>0</v>
      </c>
      <c r="J2751" s="14">
        <f>Разбивка_по_щитам!M2756</f>
        <v>0</v>
      </c>
      <c r="K2751" s="14">
        <f>Разбивка_по_щитам!N2756</f>
        <v>0</v>
      </c>
      <c r="L2751" s="14"/>
      <c r="M2751" s="14">
        <f>Разбивка_по_щитам!P2756</f>
        <v>0</v>
      </c>
      <c r="N2751" s="14"/>
    </row>
    <row r="2752" spans="2:14" x14ac:dyDescent="0.2">
      <c r="B2752" s="14">
        <f>Разбивка_по_щитам!B2757</f>
        <v>0</v>
      </c>
      <c r="C2752" s="14">
        <f>Разбивка_по_щитам!C2757</f>
        <v>0</v>
      </c>
      <c r="D2752" s="14">
        <f>Разбивка_по_щитам!F2757</f>
        <v>0</v>
      </c>
      <c r="E2752" s="14">
        <f>Разбивка_по_щитам!H2757</f>
        <v>0</v>
      </c>
      <c r="F2752" s="14">
        <f>Разбивка_по_щитам!I2757</f>
        <v>0</v>
      </c>
      <c r="G2752" s="14">
        <f>Разбивка_по_щитам!J2757</f>
        <v>0</v>
      </c>
      <c r="H2752" s="14">
        <f>Разбивка_по_щитам!K2757</f>
        <v>0</v>
      </c>
      <c r="I2752" s="14">
        <f>Разбивка_по_щитам!L2757</f>
        <v>0</v>
      </c>
      <c r="J2752" s="14">
        <f>Разбивка_по_щитам!M2757</f>
        <v>0</v>
      </c>
      <c r="K2752" s="14">
        <f>Разбивка_по_щитам!N2757</f>
        <v>0</v>
      </c>
      <c r="L2752" s="14"/>
      <c r="M2752" s="14">
        <f>Разбивка_по_щитам!P2757</f>
        <v>0</v>
      </c>
      <c r="N2752" s="14"/>
    </row>
    <row r="2753" spans="2:14" x14ac:dyDescent="0.2">
      <c r="B2753" s="14">
        <f>Разбивка_по_щитам!B2758</f>
        <v>0</v>
      </c>
      <c r="C2753" s="14">
        <f>Разбивка_по_щитам!C2758</f>
        <v>0</v>
      </c>
      <c r="D2753" s="14">
        <f>Разбивка_по_щитам!F2758</f>
        <v>0</v>
      </c>
      <c r="E2753" s="14">
        <f>Разбивка_по_щитам!H2758</f>
        <v>0</v>
      </c>
      <c r="F2753" s="14">
        <f>Разбивка_по_щитам!I2758</f>
        <v>0</v>
      </c>
      <c r="G2753" s="14">
        <f>Разбивка_по_щитам!J2758</f>
        <v>0</v>
      </c>
      <c r="H2753" s="14">
        <f>Разбивка_по_щитам!K2758</f>
        <v>0</v>
      </c>
      <c r="I2753" s="14">
        <f>Разбивка_по_щитам!L2758</f>
        <v>0</v>
      </c>
      <c r="J2753" s="14">
        <f>Разбивка_по_щитам!M2758</f>
        <v>0</v>
      </c>
      <c r="K2753" s="14">
        <f>Разбивка_по_щитам!N2758</f>
        <v>0</v>
      </c>
      <c r="L2753" s="14"/>
      <c r="M2753" s="14">
        <f>Разбивка_по_щитам!P2758</f>
        <v>0</v>
      </c>
      <c r="N2753" s="14"/>
    </row>
    <row r="2754" spans="2:14" x14ac:dyDescent="0.2">
      <c r="B2754" s="14">
        <f>Разбивка_по_щитам!B2759</f>
        <v>0</v>
      </c>
      <c r="C2754" s="14">
        <f>Разбивка_по_щитам!C2759</f>
        <v>0</v>
      </c>
      <c r="D2754" s="14">
        <f>Разбивка_по_щитам!F2759</f>
        <v>0</v>
      </c>
      <c r="E2754" s="14">
        <f>Разбивка_по_щитам!H2759</f>
        <v>0</v>
      </c>
      <c r="F2754" s="14">
        <f>Разбивка_по_щитам!I2759</f>
        <v>0</v>
      </c>
      <c r="G2754" s="14">
        <f>Разбивка_по_щитам!J2759</f>
        <v>0</v>
      </c>
      <c r="H2754" s="14">
        <f>Разбивка_по_щитам!K2759</f>
        <v>0</v>
      </c>
      <c r="I2754" s="14">
        <f>Разбивка_по_щитам!L2759</f>
        <v>0</v>
      </c>
      <c r="J2754" s="14">
        <f>Разбивка_по_щитам!M2759</f>
        <v>0</v>
      </c>
      <c r="K2754" s="14">
        <f>Разбивка_по_щитам!N2759</f>
        <v>0</v>
      </c>
      <c r="L2754" s="14"/>
      <c r="M2754" s="14">
        <f>Разбивка_по_щитам!P2759</f>
        <v>0</v>
      </c>
      <c r="N2754" s="14"/>
    </row>
    <row r="2755" spans="2:14" x14ac:dyDescent="0.2">
      <c r="B2755" s="14">
        <f>Разбивка_по_щитам!B2760</f>
        <v>0</v>
      </c>
      <c r="C2755" s="14">
        <f>Разбивка_по_щитам!C2760</f>
        <v>0</v>
      </c>
      <c r="D2755" s="14">
        <f>Разбивка_по_щитам!F2760</f>
        <v>0</v>
      </c>
      <c r="E2755" s="14">
        <f>Разбивка_по_щитам!H2760</f>
        <v>0</v>
      </c>
      <c r="F2755" s="14">
        <f>Разбивка_по_щитам!I2760</f>
        <v>0</v>
      </c>
      <c r="G2755" s="14">
        <f>Разбивка_по_щитам!J2760</f>
        <v>0</v>
      </c>
      <c r="H2755" s="14">
        <f>Разбивка_по_щитам!K2760</f>
        <v>0</v>
      </c>
      <c r="I2755" s="14">
        <f>Разбивка_по_щитам!L2760</f>
        <v>0</v>
      </c>
      <c r="J2755" s="14">
        <f>Разбивка_по_щитам!M2760</f>
        <v>0</v>
      </c>
      <c r="K2755" s="14">
        <f>Разбивка_по_щитам!N2760</f>
        <v>0</v>
      </c>
      <c r="L2755" s="14"/>
      <c r="M2755" s="14">
        <f>Разбивка_по_щитам!P2760</f>
        <v>0</v>
      </c>
      <c r="N2755" s="14"/>
    </row>
    <row r="2756" spans="2:14" x14ac:dyDescent="0.2">
      <c r="B2756" s="14">
        <f>Разбивка_по_щитам!B2761</f>
        <v>0</v>
      </c>
      <c r="C2756" s="14">
        <f>Разбивка_по_щитам!C2761</f>
        <v>0</v>
      </c>
      <c r="D2756" s="14">
        <f>Разбивка_по_щитам!F2761</f>
        <v>0</v>
      </c>
      <c r="E2756" s="14">
        <f>Разбивка_по_щитам!H2761</f>
        <v>0</v>
      </c>
      <c r="F2756" s="14">
        <f>Разбивка_по_щитам!I2761</f>
        <v>0</v>
      </c>
      <c r="G2756" s="14">
        <f>Разбивка_по_щитам!J2761</f>
        <v>0</v>
      </c>
      <c r="H2756" s="14">
        <f>Разбивка_по_щитам!K2761</f>
        <v>0</v>
      </c>
      <c r="I2756" s="14">
        <f>Разбивка_по_щитам!L2761</f>
        <v>0</v>
      </c>
      <c r="J2756" s="14">
        <f>Разбивка_по_щитам!M2761</f>
        <v>0</v>
      </c>
      <c r="K2756" s="14">
        <f>Разбивка_по_щитам!N2761</f>
        <v>0</v>
      </c>
      <c r="L2756" s="14"/>
      <c r="M2756" s="14">
        <f>Разбивка_по_щитам!P2761</f>
        <v>0</v>
      </c>
      <c r="N2756" s="14"/>
    </row>
    <row r="2757" spans="2:14" x14ac:dyDescent="0.2">
      <c r="B2757" s="14">
        <f>Разбивка_по_щитам!B2762</f>
        <v>0</v>
      </c>
      <c r="C2757" s="14">
        <f>Разбивка_по_щитам!C2762</f>
        <v>0</v>
      </c>
      <c r="D2757" s="14">
        <f>Разбивка_по_щитам!F2762</f>
        <v>0</v>
      </c>
      <c r="E2757" s="14">
        <f>Разбивка_по_щитам!H2762</f>
        <v>0</v>
      </c>
      <c r="F2757" s="14">
        <f>Разбивка_по_щитам!I2762</f>
        <v>0</v>
      </c>
      <c r="G2757" s="14">
        <f>Разбивка_по_щитам!J2762</f>
        <v>0</v>
      </c>
      <c r="H2757" s="14">
        <f>Разбивка_по_щитам!K2762</f>
        <v>0</v>
      </c>
      <c r="I2757" s="14">
        <f>Разбивка_по_щитам!L2762</f>
        <v>0</v>
      </c>
      <c r="J2757" s="14">
        <f>Разбивка_по_щитам!M2762</f>
        <v>0</v>
      </c>
      <c r="K2757" s="14">
        <f>Разбивка_по_щитам!N2762</f>
        <v>0</v>
      </c>
      <c r="L2757" s="14"/>
      <c r="M2757" s="14">
        <f>Разбивка_по_щитам!P2762</f>
        <v>0</v>
      </c>
      <c r="N2757" s="14"/>
    </row>
    <row r="2758" spans="2:14" x14ac:dyDescent="0.2">
      <c r="B2758" s="14">
        <f>Разбивка_по_щитам!B2763</f>
        <v>0</v>
      </c>
      <c r="C2758" s="14">
        <f>Разбивка_по_щитам!C2763</f>
        <v>0</v>
      </c>
      <c r="D2758" s="14">
        <f>Разбивка_по_щитам!F2763</f>
        <v>0</v>
      </c>
      <c r="E2758" s="14">
        <f>Разбивка_по_щитам!H2763</f>
        <v>0</v>
      </c>
      <c r="F2758" s="14">
        <f>Разбивка_по_щитам!I2763</f>
        <v>0</v>
      </c>
      <c r="G2758" s="14">
        <f>Разбивка_по_щитам!J2763</f>
        <v>0</v>
      </c>
      <c r="H2758" s="14">
        <f>Разбивка_по_щитам!K2763</f>
        <v>0</v>
      </c>
      <c r="I2758" s="14">
        <f>Разбивка_по_щитам!L2763</f>
        <v>0</v>
      </c>
      <c r="J2758" s="14">
        <f>Разбивка_по_щитам!M2763</f>
        <v>0</v>
      </c>
      <c r="K2758" s="14">
        <f>Разбивка_по_щитам!N2763</f>
        <v>0</v>
      </c>
      <c r="L2758" s="14"/>
      <c r="M2758" s="14">
        <f>Разбивка_по_щитам!P2763</f>
        <v>0</v>
      </c>
      <c r="N2758" s="14"/>
    </row>
    <row r="2759" spans="2:14" x14ac:dyDescent="0.2">
      <c r="B2759" s="14">
        <f>Разбивка_по_щитам!B2764</f>
        <v>0</v>
      </c>
      <c r="C2759" s="14">
        <f>Разбивка_по_щитам!C2764</f>
        <v>0</v>
      </c>
      <c r="D2759" s="14">
        <f>Разбивка_по_щитам!F2764</f>
        <v>0</v>
      </c>
      <c r="E2759" s="14">
        <f>Разбивка_по_щитам!H2764</f>
        <v>0</v>
      </c>
      <c r="F2759" s="14">
        <f>Разбивка_по_щитам!I2764</f>
        <v>0</v>
      </c>
      <c r="G2759" s="14">
        <f>Разбивка_по_щитам!J2764</f>
        <v>0</v>
      </c>
      <c r="H2759" s="14">
        <f>Разбивка_по_щитам!K2764</f>
        <v>0</v>
      </c>
      <c r="I2759" s="14">
        <f>Разбивка_по_щитам!L2764</f>
        <v>0</v>
      </c>
      <c r="J2759" s="14">
        <f>Разбивка_по_щитам!M2764</f>
        <v>0</v>
      </c>
      <c r="K2759" s="14">
        <f>Разбивка_по_щитам!N2764</f>
        <v>0</v>
      </c>
      <c r="L2759" s="14"/>
      <c r="M2759" s="14">
        <f>Разбивка_по_щитам!P2764</f>
        <v>0</v>
      </c>
      <c r="N2759" s="14"/>
    </row>
    <row r="2760" spans="2:14" x14ac:dyDescent="0.2">
      <c r="B2760" s="14">
        <f>Разбивка_по_щитам!B2765</f>
        <v>0</v>
      </c>
      <c r="C2760" s="14">
        <f>Разбивка_по_щитам!C2765</f>
        <v>0</v>
      </c>
      <c r="D2760" s="14">
        <f>Разбивка_по_щитам!F2765</f>
        <v>0</v>
      </c>
      <c r="E2760" s="14">
        <f>Разбивка_по_щитам!H2765</f>
        <v>0</v>
      </c>
      <c r="F2760" s="14">
        <f>Разбивка_по_щитам!I2765</f>
        <v>0</v>
      </c>
      <c r="G2760" s="14">
        <f>Разбивка_по_щитам!J2765</f>
        <v>0</v>
      </c>
      <c r="H2760" s="14">
        <f>Разбивка_по_щитам!K2765</f>
        <v>0</v>
      </c>
      <c r="I2760" s="14">
        <f>Разбивка_по_щитам!L2765</f>
        <v>0</v>
      </c>
      <c r="J2760" s="14">
        <f>Разбивка_по_щитам!M2765</f>
        <v>0</v>
      </c>
      <c r="K2760" s="14">
        <f>Разбивка_по_щитам!N2765</f>
        <v>0</v>
      </c>
      <c r="L2760" s="14"/>
      <c r="M2760" s="14">
        <f>Разбивка_по_щитам!P2765</f>
        <v>0</v>
      </c>
      <c r="N2760" s="14"/>
    </row>
    <row r="2761" spans="2:14" x14ac:dyDescent="0.2">
      <c r="B2761" s="14">
        <f>Разбивка_по_щитам!B2766</f>
        <v>0</v>
      </c>
      <c r="C2761" s="14">
        <f>Разбивка_по_щитам!C2766</f>
        <v>0</v>
      </c>
      <c r="D2761" s="14">
        <f>Разбивка_по_щитам!F2766</f>
        <v>0</v>
      </c>
      <c r="E2761" s="14">
        <f>Разбивка_по_щитам!H2766</f>
        <v>0</v>
      </c>
      <c r="F2761" s="14">
        <f>Разбивка_по_щитам!I2766</f>
        <v>0</v>
      </c>
      <c r="G2761" s="14">
        <f>Разбивка_по_щитам!J2766</f>
        <v>0</v>
      </c>
      <c r="H2761" s="14">
        <f>Разбивка_по_щитам!K2766</f>
        <v>0</v>
      </c>
      <c r="I2761" s="14">
        <f>Разбивка_по_щитам!L2766</f>
        <v>0</v>
      </c>
      <c r="J2761" s="14">
        <f>Разбивка_по_щитам!M2766</f>
        <v>0</v>
      </c>
      <c r="K2761" s="14">
        <f>Разбивка_по_щитам!N2766</f>
        <v>0</v>
      </c>
      <c r="L2761" s="14"/>
      <c r="M2761" s="14">
        <f>Разбивка_по_щитам!P2766</f>
        <v>0</v>
      </c>
      <c r="N2761" s="14"/>
    </row>
    <row r="2762" spans="2:14" x14ac:dyDescent="0.2">
      <c r="B2762" s="14">
        <f>Разбивка_по_щитам!B2767</f>
        <v>0</v>
      </c>
      <c r="C2762" s="14">
        <f>Разбивка_по_щитам!C2767</f>
        <v>0</v>
      </c>
      <c r="D2762" s="14">
        <f>Разбивка_по_щитам!F2767</f>
        <v>0</v>
      </c>
      <c r="E2762" s="14">
        <f>Разбивка_по_щитам!H2767</f>
        <v>0</v>
      </c>
      <c r="F2762" s="14">
        <f>Разбивка_по_щитам!I2767</f>
        <v>0</v>
      </c>
      <c r="G2762" s="14">
        <f>Разбивка_по_щитам!J2767</f>
        <v>0</v>
      </c>
      <c r="H2762" s="14">
        <f>Разбивка_по_щитам!K2767</f>
        <v>0</v>
      </c>
      <c r="I2762" s="14">
        <f>Разбивка_по_щитам!L2767</f>
        <v>0</v>
      </c>
      <c r="J2762" s="14">
        <f>Разбивка_по_щитам!M2767</f>
        <v>0</v>
      </c>
      <c r="K2762" s="14">
        <f>Разбивка_по_щитам!N2767</f>
        <v>0</v>
      </c>
      <c r="L2762" s="14"/>
      <c r="M2762" s="14">
        <f>Разбивка_по_щитам!P2767</f>
        <v>0</v>
      </c>
      <c r="N2762" s="14"/>
    </row>
    <row r="2763" spans="2:14" x14ac:dyDescent="0.2">
      <c r="B2763" s="14">
        <f>Разбивка_по_щитам!B2768</f>
        <v>0</v>
      </c>
      <c r="C2763" s="14">
        <f>Разбивка_по_щитам!C2768</f>
        <v>0</v>
      </c>
      <c r="D2763" s="14">
        <f>Разбивка_по_щитам!F2768</f>
        <v>0</v>
      </c>
      <c r="E2763" s="14">
        <f>Разбивка_по_щитам!H2768</f>
        <v>0</v>
      </c>
      <c r="F2763" s="14">
        <f>Разбивка_по_щитам!I2768</f>
        <v>0</v>
      </c>
      <c r="G2763" s="14">
        <f>Разбивка_по_щитам!J2768</f>
        <v>0</v>
      </c>
      <c r="H2763" s="14">
        <f>Разбивка_по_щитам!K2768</f>
        <v>0</v>
      </c>
      <c r="I2763" s="14">
        <f>Разбивка_по_щитам!L2768</f>
        <v>0</v>
      </c>
      <c r="J2763" s="14">
        <f>Разбивка_по_щитам!M2768</f>
        <v>0</v>
      </c>
      <c r="K2763" s="14">
        <f>Разбивка_по_щитам!N2768</f>
        <v>0</v>
      </c>
      <c r="L2763" s="14"/>
      <c r="M2763" s="14">
        <f>Разбивка_по_щитам!P2768</f>
        <v>0</v>
      </c>
      <c r="N2763" s="14"/>
    </row>
    <row r="2764" spans="2:14" x14ac:dyDescent="0.2">
      <c r="B2764" s="14">
        <f>Разбивка_по_щитам!B2769</f>
        <v>0</v>
      </c>
      <c r="C2764" s="14">
        <f>Разбивка_по_щитам!C2769</f>
        <v>0</v>
      </c>
      <c r="D2764" s="14">
        <f>Разбивка_по_щитам!F2769</f>
        <v>0</v>
      </c>
      <c r="E2764" s="14">
        <f>Разбивка_по_щитам!H2769</f>
        <v>0</v>
      </c>
      <c r="F2764" s="14">
        <f>Разбивка_по_щитам!I2769</f>
        <v>0</v>
      </c>
      <c r="G2764" s="14">
        <f>Разбивка_по_щитам!J2769</f>
        <v>0</v>
      </c>
      <c r="H2764" s="14">
        <f>Разбивка_по_щитам!K2769</f>
        <v>0</v>
      </c>
      <c r="I2764" s="14">
        <f>Разбивка_по_щитам!L2769</f>
        <v>0</v>
      </c>
      <c r="J2764" s="14">
        <f>Разбивка_по_щитам!M2769</f>
        <v>0</v>
      </c>
      <c r="K2764" s="14">
        <f>Разбивка_по_щитам!N2769</f>
        <v>0</v>
      </c>
      <c r="L2764" s="14"/>
      <c r="M2764" s="14">
        <f>Разбивка_по_щитам!P2769</f>
        <v>0</v>
      </c>
      <c r="N2764" s="14"/>
    </row>
    <row r="2765" spans="2:14" x14ac:dyDescent="0.2">
      <c r="B2765" s="14">
        <f>Разбивка_по_щитам!B2770</f>
        <v>0</v>
      </c>
      <c r="C2765" s="14">
        <f>Разбивка_по_щитам!C2770</f>
        <v>0</v>
      </c>
      <c r="D2765" s="14">
        <f>Разбивка_по_щитам!F2770</f>
        <v>0</v>
      </c>
      <c r="E2765" s="14">
        <f>Разбивка_по_щитам!H2770</f>
        <v>0</v>
      </c>
      <c r="F2765" s="14">
        <f>Разбивка_по_щитам!I2770</f>
        <v>0</v>
      </c>
      <c r="G2765" s="14">
        <f>Разбивка_по_щитам!J2770</f>
        <v>0</v>
      </c>
      <c r="H2765" s="14">
        <f>Разбивка_по_щитам!K2770</f>
        <v>0</v>
      </c>
      <c r="I2765" s="14">
        <f>Разбивка_по_щитам!L2770</f>
        <v>0</v>
      </c>
      <c r="J2765" s="14">
        <f>Разбивка_по_щитам!M2770</f>
        <v>0</v>
      </c>
      <c r="K2765" s="14">
        <f>Разбивка_по_щитам!N2770</f>
        <v>0</v>
      </c>
      <c r="L2765" s="14"/>
      <c r="M2765" s="14">
        <f>Разбивка_по_щитам!P2770</f>
        <v>0</v>
      </c>
      <c r="N2765" s="14"/>
    </row>
    <row r="2766" spans="2:14" x14ac:dyDescent="0.2">
      <c r="B2766" s="14">
        <f>Разбивка_по_щитам!B2771</f>
        <v>0</v>
      </c>
      <c r="C2766" s="14">
        <f>Разбивка_по_щитам!C2771</f>
        <v>0</v>
      </c>
      <c r="D2766" s="14">
        <f>Разбивка_по_щитам!F2771</f>
        <v>0</v>
      </c>
      <c r="E2766" s="14">
        <f>Разбивка_по_щитам!H2771</f>
        <v>0</v>
      </c>
      <c r="F2766" s="14">
        <f>Разбивка_по_щитам!I2771</f>
        <v>0</v>
      </c>
      <c r="G2766" s="14">
        <f>Разбивка_по_щитам!J2771</f>
        <v>0</v>
      </c>
      <c r="H2766" s="14">
        <f>Разбивка_по_щитам!K2771</f>
        <v>0</v>
      </c>
      <c r="I2766" s="14">
        <f>Разбивка_по_щитам!L2771</f>
        <v>0</v>
      </c>
      <c r="J2766" s="14">
        <f>Разбивка_по_щитам!M2771</f>
        <v>0</v>
      </c>
      <c r="K2766" s="14">
        <f>Разбивка_по_щитам!N2771</f>
        <v>0</v>
      </c>
      <c r="L2766" s="14"/>
      <c r="M2766" s="14">
        <f>Разбивка_по_щитам!P2771</f>
        <v>0</v>
      </c>
      <c r="N2766" s="14"/>
    </row>
    <row r="2767" spans="2:14" x14ac:dyDescent="0.2">
      <c r="B2767" s="14">
        <f>Разбивка_по_щитам!B2772</f>
        <v>0</v>
      </c>
      <c r="C2767" s="14">
        <f>Разбивка_по_щитам!C2772</f>
        <v>0</v>
      </c>
      <c r="D2767" s="14">
        <f>Разбивка_по_щитам!F2772</f>
        <v>0</v>
      </c>
      <c r="E2767" s="14">
        <f>Разбивка_по_щитам!H2772</f>
        <v>0</v>
      </c>
      <c r="F2767" s="14">
        <f>Разбивка_по_щитам!I2772</f>
        <v>0</v>
      </c>
      <c r="G2767" s="14">
        <f>Разбивка_по_щитам!J2772</f>
        <v>0</v>
      </c>
      <c r="H2767" s="14">
        <f>Разбивка_по_щитам!K2772</f>
        <v>0</v>
      </c>
      <c r="I2767" s="14">
        <f>Разбивка_по_щитам!L2772</f>
        <v>0</v>
      </c>
      <c r="J2767" s="14">
        <f>Разбивка_по_щитам!M2772</f>
        <v>0</v>
      </c>
      <c r="K2767" s="14">
        <f>Разбивка_по_щитам!N2772</f>
        <v>0</v>
      </c>
      <c r="L2767" s="14"/>
      <c r="M2767" s="14">
        <f>Разбивка_по_щитам!P2772</f>
        <v>0</v>
      </c>
      <c r="N2767" s="14"/>
    </row>
    <row r="2768" spans="2:14" x14ac:dyDescent="0.2">
      <c r="B2768" s="14">
        <f>Разбивка_по_щитам!B2773</f>
        <v>0</v>
      </c>
      <c r="C2768" s="14">
        <f>Разбивка_по_щитам!C2773</f>
        <v>0</v>
      </c>
      <c r="D2768" s="14">
        <f>Разбивка_по_щитам!F2773</f>
        <v>0</v>
      </c>
      <c r="E2768" s="14">
        <f>Разбивка_по_щитам!H2773</f>
        <v>0</v>
      </c>
      <c r="F2768" s="14">
        <f>Разбивка_по_щитам!I2773</f>
        <v>0</v>
      </c>
      <c r="G2768" s="14">
        <f>Разбивка_по_щитам!J2773</f>
        <v>0</v>
      </c>
      <c r="H2768" s="14">
        <f>Разбивка_по_щитам!K2773</f>
        <v>0</v>
      </c>
      <c r="I2768" s="14">
        <f>Разбивка_по_щитам!L2773</f>
        <v>0</v>
      </c>
      <c r="J2768" s="14">
        <f>Разбивка_по_щитам!M2773</f>
        <v>0</v>
      </c>
      <c r="K2768" s="14">
        <f>Разбивка_по_щитам!N2773</f>
        <v>0</v>
      </c>
      <c r="L2768" s="14"/>
      <c r="M2768" s="14">
        <f>Разбивка_по_щитам!P2773</f>
        <v>0</v>
      </c>
      <c r="N2768" s="14"/>
    </row>
    <row r="2769" spans="2:14" x14ac:dyDescent="0.2">
      <c r="B2769" s="14">
        <f>Разбивка_по_щитам!B2774</f>
        <v>0</v>
      </c>
      <c r="C2769" s="14">
        <f>Разбивка_по_щитам!C2774</f>
        <v>0</v>
      </c>
      <c r="D2769" s="14">
        <f>Разбивка_по_щитам!F2774</f>
        <v>0</v>
      </c>
      <c r="E2769" s="14">
        <f>Разбивка_по_щитам!H2774</f>
        <v>0</v>
      </c>
      <c r="F2769" s="14">
        <f>Разбивка_по_щитам!I2774</f>
        <v>0</v>
      </c>
      <c r="G2769" s="14">
        <f>Разбивка_по_щитам!J2774</f>
        <v>0</v>
      </c>
      <c r="H2769" s="14">
        <f>Разбивка_по_щитам!K2774</f>
        <v>0</v>
      </c>
      <c r="I2769" s="14">
        <f>Разбивка_по_щитам!L2774</f>
        <v>0</v>
      </c>
      <c r="J2769" s="14">
        <f>Разбивка_по_щитам!M2774</f>
        <v>0</v>
      </c>
      <c r="K2769" s="14">
        <f>Разбивка_по_щитам!N2774</f>
        <v>0</v>
      </c>
      <c r="L2769" s="14"/>
      <c r="M2769" s="14">
        <f>Разбивка_по_щитам!P2774</f>
        <v>0</v>
      </c>
      <c r="N2769" s="14"/>
    </row>
    <row r="2770" spans="2:14" x14ac:dyDescent="0.2">
      <c r="B2770" s="14">
        <f>Разбивка_по_щитам!B2775</f>
        <v>0</v>
      </c>
      <c r="C2770" s="14">
        <f>Разбивка_по_щитам!C2775</f>
        <v>0</v>
      </c>
      <c r="D2770" s="14">
        <f>Разбивка_по_щитам!F2775</f>
        <v>0</v>
      </c>
      <c r="E2770" s="14">
        <f>Разбивка_по_щитам!H2775</f>
        <v>0</v>
      </c>
      <c r="F2770" s="14">
        <f>Разбивка_по_щитам!I2775</f>
        <v>0</v>
      </c>
      <c r="G2770" s="14">
        <f>Разбивка_по_щитам!J2775</f>
        <v>0</v>
      </c>
      <c r="H2770" s="14">
        <f>Разбивка_по_щитам!K2775</f>
        <v>0</v>
      </c>
      <c r="I2770" s="14">
        <f>Разбивка_по_щитам!L2775</f>
        <v>0</v>
      </c>
      <c r="J2770" s="14">
        <f>Разбивка_по_щитам!M2775</f>
        <v>0</v>
      </c>
      <c r="K2770" s="14">
        <f>Разбивка_по_щитам!N2775</f>
        <v>0</v>
      </c>
      <c r="L2770" s="14"/>
      <c r="M2770" s="14">
        <f>Разбивка_по_щитам!P2775</f>
        <v>0</v>
      </c>
      <c r="N2770" s="14"/>
    </row>
    <row r="2771" spans="2:14" x14ac:dyDescent="0.2">
      <c r="B2771" s="14">
        <f>Разбивка_по_щитам!B2776</f>
        <v>0</v>
      </c>
      <c r="C2771" s="14">
        <f>Разбивка_по_щитам!C2776</f>
        <v>0</v>
      </c>
      <c r="D2771" s="14">
        <f>Разбивка_по_щитам!F2776</f>
        <v>0</v>
      </c>
      <c r="E2771" s="14">
        <f>Разбивка_по_щитам!H2776</f>
        <v>0</v>
      </c>
      <c r="F2771" s="14">
        <f>Разбивка_по_щитам!I2776</f>
        <v>0</v>
      </c>
      <c r="G2771" s="14">
        <f>Разбивка_по_щитам!J2776</f>
        <v>0</v>
      </c>
      <c r="H2771" s="14">
        <f>Разбивка_по_щитам!K2776</f>
        <v>0</v>
      </c>
      <c r="I2771" s="14">
        <f>Разбивка_по_щитам!L2776</f>
        <v>0</v>
      </c>
      <c r="J2771" s="14">
        <f>Разбивка_по_щитам!M2776</f>
        <v>0</v>
      </c>
      <c r="K2771" s="14">
        <f>Разбивка_по_щитам!N2776</f>
        <v>0</v>
      </c>
      <c r="L2771" s="14"/>
      <c r="M2771" s="14">
        <f>Разбивка_по_щитам!P2776</f>
        <v>0</v>
      </c>
      <c r="N2771" s="14"/>
    </row>
    <row r="2772" spans="2:14" x14ac:dyDescent="0.2">
      <c r="B2772" s="14">
        <f>Разбивка_по_щитам!B2777</f>
        <v>0</v>
      </c>
      <c r="C2772" s="14">
        <f>Разбивка_по_щитам!C2777</f>
        <v>0</v>
      </c>
      <c r="D2772" s="14">
        <f>Разбивка_по_щитам!F2777</f>
        <v>0</v>
      </c>
      <c r="E2772" s="14">
        <f>Разбивка_по_щитам!H2777</f>
        <v>0</v>
      </c>
      <c r="F2772" s="14">
        <f>Разбивка_по_щитам!I2777</f>
        <v>0</v>
      </c>
      <c r="G2772" s="14">
        <f>Разбивка_по_щитам!J2777</f>
        <v>0</v>
      </c>
      <c r="H2772" s="14">
        <f>Разбивка_по_щитам!K2777</f>
        <v>0</v>
      </c>
      <c r="I2772" s="14">
        <f>Разбивка_по_щитам!L2777</f>
        <v>0</v>
      </c>
      <c r="J2772" s="14">
        <f>Разбивка_по_щитам!M2777</f>
        <v>0</v>
      </c>
      <c r="K2772" s="14">
        <f>Разбивка_по_щитам!N2777</f>
        <v>0</v>
      </c>
      <c r="L2772" s="14"/>
      <c r="M2772" s="14">
        <f>Разбивка_по_щитам!P2777</f>
        <v>0</v>
      </c>
      <c r="N2772" s="14"/>
    </row>
    <row r="2773" spans="2:14" x14ac:dyDescent="0.2">
      <c r="B2773" s="14">
        <f>Разбивка_по_щитам!B2778</f>
        <v>0</v>
      </c>
      <c r="C2773" s="14">
        <f>Разбивка_по_щитам!C2778</f>
        <v>0</v>
      </c>
      <c r="D2773" s="14">
        <f>Разбивка_по_щитам!F2778</f>
        <v>0</v>
      </c>
      <c r="E2773" s="14">
        <f>Разбивка_по_щитам!H2778</f>
        <v>0</v>
      </c>
      <c r="F2773" s="14">
        <f>Разбивка_по_щитам!I2778</f>
        <v>0</v>
      </c>
      <c r="G2773" s="14">
        <f>Разбивка_по_щитам!J2778</f>
        <v>0</v>
      </c>
      <c r="H2773" s="14">
        <f>Разбивка_по_щитам!K2778</f>
        <v>0</v>
      </c>
      <c r="I2773" s="14">
        <f>Разбивка_по_щитам!L2778</f>
        <v>0</v>
      </c>
      <c r="J2773" s="14">
        <f>Разбивка_по_щитам!M2778</f>
        <v>0</v>
      </c>
      <c r="K2773" s="14">
        <f>Разбивка_по_щитам!N2778</f>
        <v>0</v>
      </c>
      <c r="L2773" s="14"/>
      <c r="M2773" s="14">
        <f>Разбивка_по_щитам!P2778</f>
        <v>0</v>
      </c>
      <c r="N2773" s="14"/>
    </row>
    <row r="2774" spans="2:14" x14ac:dyDescent="0.2">
      <c r="B2774" s="14">
        <f>Разбивка_по_щитам!B2779</f>
        <v>0</v>
      </c>
      <c r="C2774" s="14">
        <f>Разбивка_по_щитам!C2779</f>
        <v>0</v>
      </c>
      <c r="D2774" s="14">
        <f>Разбивка_по_щитам!F2779</f>
        <v>0</v>
      </c>
      <c r="E2774" s="14">
        <f>Разбивка_по_щитам!H2779</f>
        <v>0</v>
      </c>
      <c r="F2774" s="14">
        <f>Разбивка_по_щитам!I2779</f>
        <v>0</v>
      </c>
      <c r="G2774" s="14">
        <f>Разбивка_по_щитам!J2779</f>
        <v>0</v>
      </c>
      <c r="H2774" s="14">
        <f>Разбивка_по_щитам!K2779</f>
        <v>0</v>
      </c>
      <c r="I2774" s="14">
        <f>Разбивка_по_щитам!L2779</f>
        <v>0</v>
      </c>
      <c r="J2774" s="14">
        <f>Разбивка_по_щитам!M2779</f>
        <v>0</v>
      </c>
      <c r="K2774" s="14">
        <f>Разбивка_по_щитам!N2779</f>
        <v>0</v>
      </c>
      <c r="L2774" s="14"/>
      <c r="M2774" s="14">
        <f>Разбивка_по_щитам!P2779</f>
        <v>0</v>
      </c>
      <c r="N2774" s="14"/>
    </row>
    <row r="2775" spans="2:14" x14ac:dyDescent="0.2">
      <c r="B2775" s="14">
        <f>Разбивка_по_щитам!B2780</f>
        <v>0</v>
      </c>
      <c r="C2775" s="14">
        <f>Разбивка_по_щитам!C2780</f>
        <v>0</v>
      </c>
      <c r="D2775" s="14">
        <f>Разбивка_по_щитам!F2780</f>
        <v>0</v>
      </c>
      <c r="E2775" s="14">
        <f>Разбивка_по_щитам!H2780</f>
        <v>0</v>
      </c>
      <c r="F2775" s="14">
        <f>Разбивка_по_щитам!I2780</f>
        <v>0</v>
      </c>
      <c r="G2775" s="14">
        <f>Разбивка_по_щитам!J2780</f>
        <v>0</v>
      </c>
      <c r="H2775" s="14">
        <f>Разбивка_по_щитам!K2780</f>
        <v>0</v>
      </c>
      <c r="I2775" s="14">
        <f>Разбивка_по_щитам!L2780</f>
        <v>0</v>
      </c>
      <c r="J2775" s="14">
        <f>Разбивка_по_щитам!M2780</f>
        <v>0</v>
      </c>
      <c r="K2775" s="14">
        <f>Разбивка_по_щитам!N2780</f>
        <v>0</v>
      </c>
      <c r="L2775" s="14"/>
      <c r="M2775" s="14">
        <f>Разбивка_по_щитам!P2780</f>
        <v>0</v>
      </c>
      <c r="N2775" s="14"/>
    </row>
    <row r="2776" spans="2:14" x14ac:dyDescent="0.2">
      <c r="B2776" s="14">
        <f>Разбивка_по_щитам!B2781</f>
        <v>0</v>
      </c>
      <c r="C2776" s="14">
        <f>Разбивка_по_щитам!C2781</f>
        <v>0</v>
      </c>
      <c r="D2776" s="14">
        <f>Разбивка_по_щитам!F2781</f>
        <v>0</v>
      </c>
      <c r="E2776" s="14">
        <f>Разбивка_по_щитам!H2781</f>
        <v>0</v>
      </c>
      <c r="F2776" s="14">
        <f>Разбивка_по_щитам!I2781</f>
        <v>0</v>
      </c>
      <c r="G2776" s="14">
        <f>Разбивка_по_щитам!J2781</f>
        <v>0</v>
      </c>
      <c r="H2776" s="14">
        <f>Разбивка_по_щитам!K2781</f>
        <v>0</v>
      </c>
      <c r="I2776" s="14">
        <f>Разбивка_по_щитам!L2781</f>
        <v>0</v>
      </c>
      <c r="J2776" s="14">
        <f>Разбивка_по_щитам!M2781</f>
        <v>0</v>
      </c>
      <c r="K2776" s="14">
        <f>Разбивка_по_щитам!N2781</f>
        <v>0</v>
      </c>
      <c r="L2776" s="14"/>
      <c r="M2776" s="14">
        <f>Разбивка_по_щитам!P2781</f>
        <v>0</v>
      </c>
      <c r="N2776" s="14"/>
    </row>
    <row r="2777" spans="2:14" x14ac:dyDescent="0.2">
      <c r="B2777" s="14">
        <f>Разбивка_по_щитам!B2782</f>
        <v>0</v>
      </c>
      <c r="C2777" s="14">
        <f>Разбивка_по_щитам!C2782</f>
        <v>0</v>
      </c>
      <c r="D2777" s="14">
        <f>Разбивка_по_щитам!F2782</f>
        <v>0</v>
      </c>
      <c r="E2777" s="14">
        <f>Разбивка_по_щитам!H2782</f>
        <v>0</v>
      </c>
      <c r="F2777" s="14">
        <f>Разбивка_по_щитам!I2782</f>
        <v>0</v>
      </c>
      <c r="G2777" s="14">
        <f>Разбивка_по_щитам!J2782</f>
        <v>0</v>
      </c>
      <c r="H2777" s="14">
        <f>Разбивка_по_щитам!K2782</f>
        <v>0</v>
      </c>
      <c r="I2777" s="14">
        <f>Разбивка_по_щитам!L2782</f>
        <v>0</v>
      </c>
      <c r="J2777" s="14">
        <f>Разбивка_по_щитам!M2782</f>
        <v>0</v>
      </c>
      <c r="K2777" s="14">
        <f>Разбивка_по_щитам!N2782</f>
        <v>0</v>
      </c>
      <c r="L2777" s="14"/>
      <c r="M2777" s="14">
        <f>Разбивка_по_щитам!P2782</f>
        <v>0</v>
      </c>
      <c r="N2777" s="14"/>
    </row>
    <row r="2778" spans="2:14" x14ac:dyDescent="0.2">
      <c r="B2778" s="14">
        <f>Разбивка_по_щитам!B2783</f>
        <v>0</v>
      </c>
      <c r="C2778" s="14">
        <f>Разбивка_по_щитам!C2783</f>
        <v>0</v>
      </c>
      <c r="D2778" s="14">
        <f>Разбивка_по_щитам!F2783</f>
        <v>0</v>
      </c>
      <c r="E2778" s="14">
        <f>Разбивка_по_щитам!H2783</f>
        <v>0</v>
      </c>
      <c r="F2778" s="14">
        <f>Разбивка_по_щитам!I2783</f>
        <v>0</v>
      </c>
      <c r="G2778" s="14">
        <f>Разбивка_по_щитам!J2783</f>
        <v>0</v>
      </c>
      <c r="H2778" s="14">
        <f>Разбивка_по_щитам!K2783</f>
        <v>0</v>
      </c>
      <c r="I2778" s="14">
        <f>Разбивка_по_щитам!L2783</f>
        <v>0</v>
      </c>
      <c r="J2778" s="14">
        <f>Разбивка_по_щитам!M2783</f>
        <v>0</v>
      </c>
      <c r="K2778" s="14">
        <f>Разбивка_по_щитам!N2783</f>
        <v>0</v>
      </c>
      <c r="L2778" s="14"/>
      <c r="M2778" s="14">
        <f>Разбивка_по_щитам!P2783</f>
        <v>0</v>
      </c>
      <c r="N2778" s="14"/>
    </row>
    <row r="2779" spans="2:14" x14ac:dyDescent="0.2">
      <c r="B2779" s="14">
        <f>Разбивка_по_щитам!B2784</f>
        <v>0</v>
      </c>
      <c r="C2779" s="14">
        <f>Разбивка_по_щитам!C2784</f>
        <v>0</v>
      </c>
      <c r="D2779" s="14">
        <f>Разбивка_по_щитам!F2784</f>
        <v>0</v>
      </c>
      <c r="E2779" s="14">
        <f>Разбивка_по_щитам!H2784</f>
        <v>0</v>
      </c>
      <c r="F2779" s="14">
        <f>Разбивка_по_щитам!I2784</f>
        <v>0</v>
      </c>
      <c r="G2779" s="14">
        <f>Разбивка_по_щитам!J2784</f>
        <v>0</v>
      </c>
      <c r="H2779" s="14">
        <f>Разбивка_по_щитам!K2784</f>
        <v>0</v>
      </c>
      <c r="I2779" s="14">
        <f>Разбивка_по_щитам!L2784</f>
        <v>0</v>
      </c>
      <c r="J2779" s="14">
        <f>Разбивка_по_щитам!M2784</f>
        <v>0</v>
      </c>
      <c r="K2779" s="14">
        <f>Разбивка_по_щитам!N2784</f>
        <v>0</v>
      </c>
      <c r="L2779" s="14"/>
      <c r="M2779" s="14">
        <f>Разбивка_по_щитам!P2784</f>
        <v>0</v>
      </c>
      <c r="N2779" s="14"/>
    </row>
    <row r="2780" spans="2:14" x14ac:dyDescent="0.2">
      <c r="B2780" s="14">
        <f>Разбивка_по_щитам!B2785</f>
        <v>0</v>
      </c>
      <c r="C2780" s="14">
        <f>Разбивка_по_щитам!C2785</f>
        <v>0</v>
      </c>
      <c r="D2780" s="14">
        <f>Разбивка_по_щитам!F2785</f>
        <v>0</v>
      </c>
      <c r="E2780" s="14">
        <f>Разбивка_по_щитам!H2785</f>
        <v>0</v>
      </c>
      <c r="F2780" s="14">
        <f>Разбивка_по_щитам!I2785</f>
        <v>0</v>
      </c>
      <c r="G2780" s="14">
        <f>Разбивка_по_щитам!J2785</f>
        <v>0</v>
      </c>
      <c r="H2780" s="14">
        <f>Разбивка_по_щитам!K2785</f>
        <v>0</v>
      </c>
      <c r="I2780" s="14">
        <f>Разбивка_по_щитам!L2785</f>
        <v>0</v>
      </c>
      <c r="J2780" s="14">
        <f>Разбивка_по_щитам!M2785</f>
        <v>0</v>
      </c>
      <c r="K2780" s="14">
        <f>Разбивка_по_щитам!N2785</f>
        <v>0</v>
      </c>
      <c r="L2780" s="14"/>
      <c r="M2780" s="14">
        <f>Разбивка_по_щитам!P2785</f>
        <v>0</v>
      </c>
      <c r="N2780" s="14"/>
    </row>
    <row r="2781" spans="2:14" x14ac:dyDescent="0.2">
      <c r="B2781" s="14">
        <f>Разбивка_по_щитам!B2786</f>
        <v>0</v>
      </c>
      <c r="C2781" s="14">
        <f>Разбивка_по_щитам!C2786</f>
        <v>0</v>
      </c>
      <c r="D2781" s="14">
        <f>Разбивка_по_щитам!F2786</f>
        <v>0</v>
      </c>
      <c r="E2781" s="14">
        <f>Разбивка_по_щитам!H2786</f>
        <v>0</v>
      </c>
      <c r="F2781" s="14">
        <f>Разбивка_по_щитам!I2786</f>
        <v>0</v>
      </c>
      <c r="G2781" s="14">
        <f>Разбивка_по_щитам!J2786</f>
        <v>0</v>
      </c>
      <c r="H2781" s="14">
        <f>Разбивка_по_щитам!K2786</f>
        <v>0</v>
      </c>
      <c r="I2781" s="14">
        <f>Разбивка_по_щитам!L2786</f>
        <v>0</v>
      </c>
      <c r="J2781" s="14">
        <f>Разбивка_по_щитам!M2786</f>
        <v>0</v>
      </c>
      <c r="K2781" s="14">
        <f>Разбивка_по_щитам!N2786</f>
        <v>0</v>
      </c>
      <c r="L2781" s="14"/>
      <c r="M2781" s="14">
        <f>Разбивка_по_щитам!P2786</f>
        <v>0</v>
      </c>
      <c r="N2781" s="14"/>
    </row>
    <row r="2782" spans="2:14" x14ac:dyDescent="0.2">
      <c r="B2782" s="14">
        <f>Разбивка_по_щитам!B2787</f>
        <v>0</v>
      </c>
      <c r="C2782" s="14">
        <f>Разбивка_по_щитам!C2787</f>
        <v>0</v>
      </c>
      <c r="D2782" s="14">
        <f>Разбивка_по_щитам!F2787</f>
        <v>0</v>
      </c>
      <c r="E2782" s="14">
        <f>Разбивка_по_щитам!H2787</f>
        <v>0</v>
      </c>
      <c r="F2782" s="14">
        <f>Разбивка_по_щитам!I2787</f>
        <v>0</v>
      </c>
      <c r="G2782" s="14">
        <f>Разбивка_по_щитам!J2787</f>
        <v>0</v>
      </c>
      <c r="H2782" s="14">
        <f>Разбивка_по_щитам!K2787</f>
        <v>0</v>
      </c>
      <c r="I2782" s="14">
        <f>Разбивка_по_щитам!L2787</f>
        <v>0</v>
      </c>
      <c r="J2782" s="14">
        <f>Разбивка_по_щитам!M2787</f>
        <v>0</v>
      </c>
      <c r="K2782" s="14">
        <f>Разбивка_по_щитам!N2787</f>
        <v>0</v>
      </c>
      <c r="L2782" s="14"/>
      <c r="M2782" s="14">
        <f>Разбивка_по_щитам!P2787</f>
        <v>0</v>
      </c>
      <c r="N2782" s="14"/>
    </row>
    <row r="2783" spans="2:14" x14ac:dyDescent="0.2">
      <c r="B2783" s="14">
        <f>Разбивка_по_щитам!B2788</f>
        <v>0</v>
      </c>
      <c r="C2783" s="14">
        <f>Разбивка_по_щитам!C2788</f>
        <v>0</v>
      </c>
      <c r="D2783" s="14">
        <f>Разбивка_по_щитам!F2788</f>
        <v>0</v>
      </c>
      <c r="E2783" s="14">
        <f>Разбивка_по_щитам!H2788</f>
        <v>0</v>
      </c>
      <c r="F2783" s="14">
        <f>Разбивка_по_щитам!I2788</f>
        <v>0</v>
      </c>
      <c r="G2783" s="14">
        <f>Разбивка_по_щитам!J2788</f>
        <v>0</v>
      </c>
      <c r="H2783" s="14">
        <f>Разбивка_по_щитам!K2788</f>
        <v>0</v>
      </c>
      <c r="I2783" s="14">
        <f>Разбивка_по_щитам!L2788</f>
        <v>0</v>
      </c>
      <c r="J2783" s="14">
        <f>Разбивка_по_щитам!M2788</f>
        <v>0</v>
      </c>
      <c r="K2783" s="14">
        <f>Разбивка_по_щитам!N2788</f>
        <v>0</v>
      </c>
      <c r="L2783" s="14"/>
      <c r="M2783" s="14">
        <f>Разбивка_по_щитам!P2788</f>
        <v>0</v>
      </c>
      <c r="N2783" s="14"/>
    </row>
    <row r="2784" spans="2:14" x14ac:dyDescent="0.2">
      <c r="B2784" s="14">
        <f>Разбивка_по_щитам!B2789</f>
        <v>0</v>
      </c>
      <c r="C2784" s="14">
        <f>Разбивка_по_щитам!C2789</f>
        <v>0</v>
      </c>
      <c r="D2784" s="14">
        <f>Разбивка_по_щитам!F2789</f>
        <v>0</v>
      </c>
      <c r="E2784" s="14">
        <f>Разбивка_по_щитам!H2789</f>
        <v>0</v>
      </c>
      <c r="F2784" s="14">
        <f>Разбивка_по_щитам!I2789</f>
        <v>0</v>
      </c>
      <c r="G2784" s="14">
        <f>Разбивка_по_щитам!J2789</f>
        <v>0</v>
      </c>
      <c r="H2784" s="14">
        <f>Разбивка_по_щитам!K2789</f>
        <v>0</v>
      </c>
      <c r="I2784" s="14">
        <f>Разбивка_по_щитам!L2789</f>
        <v>0</v>
      </c>
      <c r="J2784" s="14">
        <f>Разбивка_по_щитам!M2789</f>
        <v>0</v>
      </c>
      <c r="K2784" s="14">
        <f>Разбивка_по_щитам!N2789</f>
        <v>0</v>
      </c>
      <c r="L2784" s="14"/>
      <c r="M2784" s="14">
        <f>Разбивка_по_щитам!P2789</f>
        <v>0</v>
      </c>
      <c r="N2784" s="14"/>
    </row>
    <row r="2785" spans="2:14" x14ac:dyDescent="0.2">
      <c r="B2785" s="14">
        <f>Разбивка_по_щитам!B2790</f>
        <v>0</v>
      </c>
      <c r="C2785" s="14">
        <f>Разбивка_по_щитам!C2790</f>
        <v>0</v>
      </c>
      <c r="D2785" s="14">
        <f>Разбивка_по_щитам!F2790</f>
        <v>0</v>
      </c>
      <c r="E2785" s="14">
        <f>Разбивка_по_щитам!H2790</f>
        <v>0</v>
      </c>
      <c r="F2785" s="14">
        <f>Разбивка_по_щитам!I2790</f>
        <v>0</v>
      </c>
      <c r="G2785" s="14">
        <f>Разбивка_по_щитам!J2790</f>
        <v>0</v>
      </c>
      <c r="H2785" s="14">
        <f>Разбивка_по_щитам!K2790</f>
        <v>0</v>
      </c>
      <c r="I2785" s="14">
        <f>Разбивка_по_щитам!L2790</f>
        <v>0</v>
      </c>
      <c r="J2785" s="14">
        <f>Разбивка_по_щитам!M2790</f>
        <v>0</v>
      </c>
      <c r="K2785" s="14">
        <f>Разбивка_по_щитам!N2790</f>
        <v>0</v>
      </c>
      <c r="L2785" s="14"/>
      <c r="M2785" s="14">
        <f>Разбивка_по_щитам!P2790</f>
        <v>0</v>
      </c>
      <c r="N2785" s="14"/>
    </row>
    <row r="2786" spans="2:14" x14ac:dyDescent="0.2">
      <c r="B2786" s="14">
        <f>Разбивка_по_щитам!B2791</f>
        <v>0</v>
      </c>
      <c r="C2786" s="14">
        <f>Разбивка_по_щитам!C2791</f>
        <v>0</v>
      </c>
      <c r="D2786" s="14">
        <f>Разбивка_по_щитам!F2791</f>
        <v>0</v>
      </c>
      <c r="E2786" s="14">
        <f>Разбивка_по_щитам!H2791</f>
        <v>0</v>
      </c>
      <c r="F2786" s="14">
        <f>Разбивка_по_щитам!I2791</f>
        <v>0</v>
      </c>
      <c r="G2786" s="14">
        <f>Разбивка_по_щитам!J2791</f>
        <v>0</v>
      </c>
      <c r="H2786" s="14">
        <f>Разбивка_по_щитам!K2791</f>
        <v>0</v>
      </c>
      <c r="I2786" s="14">
        <f>Разбивка_по_щитам!L2791</f>
        <v>0</v>
      </c>
      <c r="J2786" s="14">
        <f>Разбивка_по_щитам!M2791</f>
        <v>0</v>
      </c>
      <c r="K2786" s="14">
        <f>Разбивка_по_щитам!N2791</f>
        <v>0</v>
      </c>
      <c r="L2786" s="14"/>
      <c r="M2786" s="14">
        <f>Разбивка_по_щитам!P2791</f>
        <v>0</v>
      </c>
      <c r="N2786" s="14"/>
    </row>
    <row r="2787" spans="2:14" x14ac:dyDescent="0.2">
      <c r="B2787" s="14">
        <f>Разбивка_по_щитам!B2792</f>
        <v>0</v>
      </c>
      <c r="C2787" s="14">
        <f>Разбивка_по_щитам!C2792</f>
        <v>0</v>
      </c>
      <c r="D2787" s="14">
        <f>Разбивка_по_щитам!F2792</f>
        <v>0</v>
      </c>
      <c r="E2787" s="14">
        <f>Разбивка_по_щитам!H2792</f>
        <v>0</v>
      </c>
      <c r="F2787" s="14">
        <f>Разбивка_по_щитам!I2792</f>
        <v>0</v>
      </c>
      <c r="G2787" s="14">
        <f>Разбивка_по_щитам!J2792</f>
        <v>0</v>
      </c>
      <c r="H2787" s="14">
        <f>Разбивка_по_щитам!K2792</f>
        <v>0</v>
      </c>
      <c r="I2787" s="14">
        <f>Разбивка_по_щитам!L2792</f>
        <v>0</v>
      </c>
      <c r="J2787" s="14">
        <f>Разбивка_по_щитам!M2792</f>
        <v>0</v>
      </c>
      <c r="K2787" s="14">
        <f>Разбивка_по_щитам!N2792</f>
        <v>0</v>
      </c>
      <c r="L2787" s="14"/>
      <c r="M2787" s="14">
        <f>Разбивка_по_щитам!P2792</f>
        <v>0</v>
      </c>
      <c r="N2787" s="14"/>
    </row>
    <row r="2788" spans="2:14" x14ac:dyDescent="0.2">
      <c r="B2788" s="14">
        <f>Разбивка_по_щитам!B2793</f>
        <v>0</v>
      </c>
      <c r="C2788" s="14">
        <f>Разбивка_по_щитам!C2793</f>
        <v>0</v>
      </c>
      <c r="D2788" s="14">
        <f>Разбивка_по_щитам!F2793</f>
        <v>0</v>
      </c>
      <c r="E2788" s="14">
        <f>Разбивка_по_щитам!H2793</f>
        <v>0</v>
      </c>
      <c r="F2788" s="14">
        <f>Разбивка_по_щитам!I2793</f>
        <v>0</v>
      </c>
      <c r="G2788" s="14">
        <f>Разбивка_по_щитам!J2793</f>
        <v>0</v>
      </c>
      <c r="H2788" s="14">
        <f>Разбивка_по_щитам!K2793</f>
        <v>0</v>
      </c>
      <c r="I2788" s="14">
        <f>Разбивка_по_щитам!L2793</f>
        <v>0</v>
      </c>
      <c r="J2788" s="14">
        <f>Разбивка_по_щитам!M2793</f>
        <v>0</v>
      </c>
      <c r="K2788" s="14">
        <f>Разбивка_по_щитам!N2793</f>
        <v>0</v>
      </c>
      <c r="L2788" s="14"/>
      <c r="M2788" s="14">
        <f>Разбивка_по_щитам!P2793</f>
        <v>0</v>
      </c>
      <c r="N2788" s="14"/>
    </row>
    <row r="2789" spans="2:14" x14ac:dyDescent="0.2">
      <c r="B2789" s="14">
        <f>Разбивка_по_щитам!B2794</f>
        <v>0</v>
      </c>
      <c r="C2789" s="14">
        <f>Разбивка_по_щитам!C2794</f>
        <v>0</v>
      </c>
      <c r="D2789" s="14">
        <f>Разбивка_по_щитам!F2794</f>
        <v>0</v>
      </c>
      <c r="E2789" s="14">
        <f>Разбивка_по_щитам!H2794</f>
        <v>0</v>
      </c>
      <c r="F2789" s="14">
        <f>Разбивка_по_щитам!I2794</f>
        <v>0</v>
      </c>
      <c r="G2789" s="14">
        <f>Разбивка_по_щитам!J2794</f>
        <v>0</v>
      </c>
      <c r="H2789" s="14">
        <f>Разбивка_по_щитам!K2794</f>
        <v>0</v>
      </c>
      <c r="I2789" s="14">
        <f>Разбивка_по_щитам!L2794</f>
        <v>0</v>
      </c>
      <c r="J2789" s="14">
        <f>Разбивка_по_щитам!M2794</f>
        <v>0</v>
      </c>
      <c r="K2789" s="14">
        <f>Разбивка_по_щитам!N2794</f>
        <v>0</v>
      </c>
      <c r="L2789" s="14"/>
      <c r="M2789" s="14">
        <f>Разбивка_по_щитам!P2794</f>
        <v>0</v>
      </c>
      <c r="N2789" s="14"/>
    </row>
    <row r="2790" spans="2:14" x14ac:dyDescent="0.2">
      <c r="B2790" s="14">
        <f>Разбивка_по_щитам!B2795</f>
        <v>0</v>
      </c>
      <c r="C2790" s="14">
        <f>Разбивка_по_щитам!C2795</f>
        <v>0</v>
      </c>
      <c r="D2790" s="14">
        <f>Разбивка_по_щитам!F2795</f>
        <v>0</v>
      </c>
      <c r="E2790" s="14">
        <f>Разбивка_по_щитам!H2795</f>
        <v>0</v>
      </c>
      <c r="F2790" s="14">
        <f>Разбивка_по_щитам!I2795</f>
        <v>0</v>
      </c>
      <c r="G2790" s="14">
        <f>Разбивка_по_щитам!J2795</f>
        <v>0</v>
      </c>
      <c r="H2790" s="14">
        <f>Разбивка_по_щитам!K2795</f>
        <v>0</v>
      </c>
      <c r="I2790" s="14">
        <f>Разбивка_по_щитам!L2795</f>
        <v>0</v>
      </c>
      <c r="J2790" s="14">
        <f>Разбивка_по_щитам!M2795</f>
        <v>0</v>
      </c>
      <c r="K2790" s="14">
        <f>Разбивка_по_щитам!N2795</f>
        <v>0</v>
      </c>
      <c r="L2790" s="14"/>
      <c r="M2790" s="14">
        <f>Разбивка_по_щитам!P2795</f>
        <v>0</v>
      </c>
      <c r="N2790" s="14"/>
    </row>
    <row r="2791" spans="2:14" x14ac:dyDescent="0.2">
      <c r="B2791" s="14">
        <f>Разбивка_по_щитам!B2796</f>
        <v>0</v>
      </c>
      <c r="C2791" s="14">
        <f>Разбивка_по_щитам!C2796</f>
        <v>0</v>
      </c>
      <c r="D2791" s="14">
        <f>Разбивка_по_щитам!F2796</f>
        <v>0</v>
      </c>
      <c r="E2791" s="14">
        <f>Разбивка_по_щитам!H2796</f>
        <v>0</v>
      </c>
      <c r="F2791" s="14">
        <f>Разбивка_по_щитам!I2796</f>
        <v>0</v>
      </c>
      <c r="G2791" s="14">
        <f>Разбивка_по_щитам!J2796</f>
        <v>0</v>
      </c>
      <c r="H2791" s="14">
        <f>Разбивка_по_щитам!K2796</f>
        <v>0</v>
      </c>
      <c r="I2791" s="14">
        <f>Разбивка_по_щитам!L2796</f>
        <v>0</v>
      </c>
      <c r="J2791" s="14">
        <f>Разбивка_по_щитам!M2796</f>
        <v>0</v>
      </c>
      <c r="K2791" s="14">
        <f>Разбивка_по_щитам!N2796</f>
        <v>0</v>
      </c>
      <c r="L2791" s="14"/>
      <c r="M2791" s="14">
        <f>Разбивка_по_щитам!P2796</f>
        <v>0</v>
      </c>
      <c r="N2791" s="14"/>
    </row>
    <row r="2792" spans="2:14" x14ac:dyDescent="0.2">
      <c r="B2792" s="14">
        <f>Разбивка_по_щитам!B2797</f>
        <v>0</v>
      </c>
      <c r="C2792" s="14">
        <f>Разбивка_по_щитам!C2797</f>
        <v>0</v>
      </c>
      <c r="D2792" s="14">
        <f>Разбивка_по_щитам!F2797</f>
        <v>0</v>
      </c>
      <c r="E2792" s="14">
        <f>Разбивка_по_щитам!H2797</f>
        <v>0</v>
      </c>
      <c r="F2792" s="14">
        <f>Разбивка_по_щитам!I2797</f>
        <v>0</v>
      </c>
      <c r="G2792" s="14">
        <f>Разбивка_по_щитам!J2797</f>
        <v>0</v>
      </c>
      <c r="H2792" s="14">
        <f>Разбивка_по_щитам!K2797</f>
        <v>0</v>
      </c>
      <c r="I2792" s="14">
        <f>Разбивка_по_щитам!L2797</f>
        <v>0</v>
      </c>
      <c r="J2792" s="14">
        <f>Разбивка_по_щитам!M2797</f>
        <v>0</v>
      </c>
      <c r="K2792" s="14">
        <f>Разбивка_по_щитам!N2797</f>
        <v>0</v>
      </c>
      <c r="L2792" s="14"/>
      <c r="M2792" s="14">
        <f>Разбивка_по_щитам!P2797</f>
        <v>0</v>
      </c>
      <c r="N2792" s="14"/>
    </row>
    <row r="2793" spans="2:14" x14ac:dyDescent="0.2">
      <c r="B2793" s="14">
        <f>Разбивка_по_щитам!B2798</f>
        <v>0</v>
      </c>
      <c r="C2793" s="14">
        <f>Разбивка_по_щитам!C2798</f>
        <v>0</v>
      </c>
      <c r="D2793" s="14">
        <f>Разбивка_по_щитам!F2798</f>
        <v>0</v>
      </c>
      <c r="E2793" s="14">
        <f>Разбивка_по_щитам!H2798</f>
        <v>0</v>
      </c>
      <c r="F2793" s="14">
        <f>Разбивка_по_щитам!I2798</f>
        <v>0</v>
      </c>
      <c r="G2793" s="14">
        <f>Разбивка_по_щитам!J2798</f>
        <v>0</v>
      </c>
      <c r="H2793" s="14">
        <f>Разбивка_по_щитам!K2798</f>
        <v>0</v>
      </c>
      <c r="I2793" s="14">
        <f>Разбивка_по_щитам!L2798</f>
        <v>0</v>
      </c>
      <c r="J2793" s="14">
        <f>Разбивка_по_щитам!M2798</f>
        <v>0</v>
      </c>
      <c r="K2793" s="14">
        <f>Разбивка_по_щитам!N2798</f>
        <v>0</v>
      </c>
      <c r="L2793" s="14"/>
      <c r="M2793" s="14">
        <f>Разбивка_по_щитам!P2798</f>
        <v>0</v>
      </c>
      <c r="N2793" s="14"/>
    </row>
    <row r="2794" spans="2:14" x14ac:dyDescent="0.2">
      <c r="B2794" s="14">
        <f>Разбивка_по_щитам!B2799</f>
        <v>0</v>
      </c>
      <c r="C2794" s="14">
        <f>Разбивка_по_щитам!C2799</f>
        <v>0</v>
      </c>
      <c r="D2794" s="14">
        <f>Разбивка_по_щитам!F2799</f>
        <v>0</v>
      </c>
      <c r="E2794" s="14">
        <f>Разбивка_по_щитам!H2799</f>
        <v>0</v>
      </c>
      <c r="F2794" s="14">
        <f>Разбивка_по_щитам!I2799</f>
        <v>0</v>
      </c>
      <c r="G2794" s="14">
        <f>Разбивка_по_щитам!J2799</f>
        <v>0</v>
      </c>
      <c r="H2794" s="14">
        <f>Разбивка_по_щитам!K2799</f>
        <v>0</v>
      </c>
      <c r="I2794" s="14">
        <f>Разбивка_по_щитам!L2799</f>
        <v>0</v>
      </c>
      <c r="J2794" s="14">
        <f>Разбивка_по_щитам!M2799</f>
        <v>0</v>
      </c>
      <c r="K2794" s="14">
        <f>Разбивка_по_щитам!N2799</f>
        <v>0</v>
      </c>
      <c r="L2794" s="14"/>
      <c r="M2794" s="14">
        <f>Разбивка_по_щитам!P2799</f>
        <v>0</v>
      </c>
      <c r="N2794" s="14"/>
    </row>
    <row r="2795" spans="2:14" x14ac:dyDescent="0.2">
      <c r="B2795" s="14">
        <f>Разбивка_по_щитам!B2800</f>
        <v>0</v>
      </c>
      <c r="C2795" s="14">
        <f>Разбивка_по_щитам!C2800</f>
        <v>0</v>
      </c>
      <c r="D2795" s="14">
        <f>Разбивка_по_щитам!F2800</f>
        <v>0</v>
      </c>
      <c r="E2795" s="14">
        <f>Разбивка_по_щитам!H2800</f>
        <v>0</v>
      </c>
      <c r="F2795" s="14">
        <f>Разбивка_по_щитам!I2800</f>
        <v>0</v>
      </c>
      <c r="G2795" s="14">
        <f>Разбивка_по_щитам!J2800</f>
        <v>0</v>
      </c>
      <c r="H2795" s="14">
        <f>Разбивка_по_щитам!K2800</f>
        <v>0</v>
      </c>
      <c r="I2795" s="14">
        <f>Разбивка_по_щитам!L2800</f>
        <v>0</v>
      </c>
      <c r="J2795" s="14">
        <f>Разбивка_по_щитам!M2800</f>
        <v>0</v>
      </c>
      <c r="K2795" s="14">
        <f>Разбивка_по_щитам!N2800</f>
        <v>0</v>
      </c>
      <c r="L2795" s="14"/>
      <c r="M2795" s="14">
        <f>Разбивка_по_щитам!P2800</f>
        <v>0</v>
      </c>
      <c r="N2795" s="14"/>
    </row>
    <row r="2796" spans="2:14" x14ac:dyDescent="0.2">
      <c r="B2796" s="14">
        <f>Разбивка_по_щитам!B2801</f>
        <v>0</v>
      </c>
      <c r="C2796" s="14">
        <f>Разбивка_по_щитам!C2801</f>
        <v>0</v>
      </c>
      <c r="D2796" s="14">
        <f>Разбивка_по_щитам!F2801</f>
        <v>0</v>
      </c>
      <c r="E2796" s="14">
        <f>Разбивка_по_щитам!H2801</f>
        <v>0</v>
      </c>
      <c r="F2796" s="14">
        <f>Разбивка_по_щитам!I2801</f>
        <v>0</v>
      </c>
      <c r="G2796" s="14">
        <f>Разбивка_по_щитам!J2801</f>
        <v>0</v>
      </c>
      <c r="H2796" s="14">
        <f>Разбивка_по_щитам!K2801</f>
        <v>0</v>
      </c>
      <c r="I2796" s="14">
        <f>Разбивка_по_щитам!L2801</f>
        <v>0</v>
      </c>
      <c r="J2796" s="14">
        <f>Разбивка_по_щитам!M2801</f>
        <v>0</v>
      </c>
      <c r="K2796" s="14">
        <f>Разбивка_по_щитам!N2801</f>
        <v>0</v>
      </c>
      <c r="L2796" s="14"/>
      <c r="M2796" s="14">
        <f>Разбивка_по_щитам!P2801</f>
        <v>0</v>
      </c>
      <c r="N2796" s="14"/>
    </row>
    <row r="2797" spans="2:14" x14ac:dyDescent="0.2">
      <c r="B2797" s="14">
        <f>Разбивка_по_щитам!B2802</f>
        <v>0</v>
      </c>
      <c r="C2797" s="14">
        <f>Разбивка_по_щитам!C2802</f>
        <v>0</v>
      </c>
      <c r="D2797" s="14">
        <f>Разбивка_по_щитам!F2802</f>
        <v>0</v>
      </c>
      <c r="E2797" s="14">
        <f>Разбивка_по_щитам!H2802</f>
        <v>0</v>
      </c>
      <c r="F2797" s="14">
        <f>Разбивка_по_щитам!I2802</f>
        <v>0</v>
      </c>
      <c r="G2797" s="14">
        <f>Разбивка_по_щитам!J2802</f>
        <v>0</v>
      </c>
      <c r="H2797" s="14">
        <f>Разбивка_по_щитам!K2802</f>
        <v>0</v>
      </c>
      <c r="I2797" s="14">
        <f>Разбивка_по_щитам!L2802</f>
        <v>0</v>
      </c>
      <c r="J2797" s="14">
        <f>Разбивка_по_щитам!M2802</f>
        <v>0</v>
      </c>
      <c r="K2797" s="14">
        <f>Разбивка_по_щитам!N2802</f>
        <v>0</v>
      </c>
      <c r="L2797" s="14"/>
      <c r="M2797" s="14">
        <f>Разбивка_по_щитам!P2802</f>
        <v>0</v>
      </c>
      <c r="N2797" s="14"/>
    </row>
    <row r="2798" spans="2:14" x14ac:dyDescent="0.2">
      <c r="B2798" s="14">
        <f>Разбивка_по_щитам!B2803</f>
        <v>0</v>
      </c>
      <c r="C2798" s="14">
        <f>Разбивка_по_щитам!C2803</f>
        <v>0</v>
      </c>
      <c r="D2798" s="14">
        <f>Разбивка_по_щитам!F2803</f>
        <v>0</v>
      </c>
      <c r="E2798" s="14">
        <f>Разбивка_по_щитам!H2803</f>
        <v>0</v>
      </c>
      <c r="F2798" s="14">
        <f>Разбивка_по_щитам!I2803</f>
        <v>0</v>
      </c>
      <c r="G2798" s="14">
        <f>Разбивка_по_щитам!J2803</f>
        <v>0</v>
      </c>
      <c r="H2798" s="14">
        <f>Разбивка_по_щитам!K2803</f>
        <v>0</v>
      </c>
      <c r="I2798" s="14">
        <f>Разбивка_по_щитам!L2803</f>
        <v>0</v>
      </c>
      <c r="J2798" s="14">
        <f>Разбивка_по_щитам!M2803</f>
        <v>0</v>
      </c>
      <c r="K2798" s="14">
        <f>Разбивка_по_щитам!N2803</f>
        <v>0</v>
      </c>
      <c r="L2798" s="14"/>
      <c r="M2798" s="14">
        <f>Разбивка_по_щитам!P2803</f>
        <v>0</v>
      </c>
      <c r="N2798" s="14"/>
    </row>
    <row r="2799" spans="2:14" x14ac:dyDescent="0.2">
      <c r="B2799" s="14">
        <f>Разбивка_по_щитам!B2804</f>
        <v>0</v>
      </c>
      <c r="C2799" s="14">
        <f>Разбивка_по_щитам!C2804</f>
        <v>0</v>
      </c>
      <c r="D2799" s="14">
        <f>Разбивка_по_щитам!F2804</f>
        <v>0</v>
      </c>
      <c r="E2799" s="14">
        <f>Разбивка_по_щитам!H2804</f>
        <v>0</v>
      </c>
      <c r="F2799" s="14">
        <f>Разбивка_по_щитам!I2804</f>
        <v>0</v>
      </c>
      <c r="G2799" s="14">
        <f>Разбивка_по_щитам!J2804</f>
        <v>0</v>
      </c>
      <c r="H2799" s="14">
        <f>Разбивка_по_щитам!K2804</f>
        <v>0</v>
      </c>
      <c r="I2799" s="14">
        <f>Разбивка_по_щитам!L2804</f>
        <v>0</v>
      </c>
      <c r="J2799" s="14">
        <f>Разбивка_по_щитам!M2804</f>
        <v>0</v>
      </c>
      <c r="K2799" s="14">
        <f>Разбивка_по_щитам!N2804</f>
        <v>0</v>
      </c>
      <c r="L2799" s="14"/>
      <c r="M2799" s="14">
        <f>Разбивка_по_щитам!P2804</f>
        <v>0</v>
      </c>
      <c r="N2799" s="14"/>
    </row>
    <row r="2800" spans="2:14" x14ac:dyDescent="0.2">
      <c r="B2800" s="14">
        <f>Разбивка_по_щитам!B2805</f>
        <v>0</v>
      </c>
      <c r="C2800" s="14">
        <f>Разбивка_по_щитам!C2805</f>
        <v>0</v>
      </c>
      <c r="D2800" s="14">
        <f>Разбивка_по_щитам!F2805</f>
        <v>0</v>
      </c>
      <c r="E2800" s="14">
        <f>Разбивка_по_щитам!H2805</f>
        <v>0</v>
      </c>
      <c r="F2800" s="14">
        <f>Разбивка_по_щитам!I2805</f>
        <v>0</v>
      </c>
      <c r="G2800" s="14">
        <f>Разбивка_по_щитам!J2805</f>
        <v>0</v>
      </c>
      <c r="H2800" s="14">
        <f>Разбивка_по_щитам!K2805</f>
        <v>0</v>
      </c>
      <c r="I2800" s="14">
        <f>Разбивка_по_щитам!L2805</f>
        <v>0</v>
      </c>
      <c r="J2800" s="14">
        <f>Разбивка_по_щитам!M2805</f>
        <v>0</v>
      </c>
      <c r="K2800" s="14">
        <f>Разбивка_по_щитам!N2805</f>
        <v>0</v>
      </c>
      <c r="L2800" s="14"/>
      <c r="M2800" s="14">
        <f>Разбивка_по_щитам!P2805</f>
        <v>0</v>
      </c>
      <c r="N2800" s="14"/>
    </row>
    <row r="2801" spans="2:14" x14ac:dyDescent="0.2">
      <c r="B2801" s="14">
        <f>Разбивка_по_щитам!B2806</f>
        <v>0</v>
      </c>
      <c r="C2801" s="14">
        <f>Разбивка_по_щитам!C2806</f>
        <v>0</v>
      </c>
      <c r="D2801" s="14">
        <f>Разбивка_по_щитам!F2806</f>
        <v>0</v>
      </c>
      <c r="E2801" s="14">
        <f>Разбивка_по_щитам!H2806</f>
        <v>0</v>
      </c>
      <c r="F2801" s="14">
        <f>Разбивка_по_щитам!I2806</f>
        <v>0</v>
      </c>
      <c r="G2801" s="14">
        <f>Разбивка_по_щитам!J2806</f>
        <v>0</v>
      </c>
      <c r="H2801" s="14">
        <f>Разбивка_по_щитам!K2806</f>
        <v>0</v>
      </c>
      <c r="I2801" s="14">
        <f>Разбивка_по_щитам!L2806</f>
        <v>0</v>
      </c>
      <c r="J2801" s="14">
        <f>Разбивка_по_щитам!M2806</f>
        <v>0</v>
      </c>
      <c r="K2801" s="14">
        <f>Разбивка_по_щитам!N2806</f>
        <v>0</v>
      </c>
      <c r="L2801" s="14"/>
      <c r="M2801" s="14">
        <f>Разбивка_по_щитам!P2806</f>
        <v>0</v>
      </c>
      <c r="N2801" s="14"/>
    </row>
    <row r="2802" spans="2:14" x14ac:dyDescent="0.2">
      <c r="B2802" s="14">
        <f>Разбивка_по_щитам!B2807</f>
        <v>0</v>
      </c>
      <c r="C2802" s="14">
        <f>Разбивка_по_щитам!C2807</f>
        <v>0</v>
      </c>
      <c r="D2802" s="14">
        <f>Разбивка_по_щитам!F2807</f>
        <v>0</v>
      </c>
      <c r="E2802" s="14">
        <f>Разбивка_по_щитам!H2807</f>
        <v>0</v>
      </c>
      <c r="F2802" s="14">
        <f>Разбивка_по_щитам!I2807</f>
        <v>0</v>
      </c>
      <c r="G2802" s="14">
        <f>Разбивка_по_щитам!J2807</f>
        <v>0</v>
      </c>
      <c r="H2802" s="14">
        <f>Разбивка_по_щитам!K2807</f>
        <v>0</v>
      </c>
      <c r="I2802" s="14">
        <f>Разбивка_по_щитам!L2807</f>
        <v>0</v>
      </c>
      <c r="J2802" s="14">
        <f>Разбивка_по_щитам!M2807</f>
        <v>0</v>
      </c>
      <c r="K2802" s="14">
        <f>Разбивка_по_щитам!N2807</f>
        <v>0</v>
      </c>
      <c r="L2802" s="14"/>
      <c r="M2802" s="14">
        <f>Разбивка_по_щитам!P2807</f>
        <v>0</v>
      </c>
      <c r="N2802" s="14"/>
    </row>
    <row r="2803" spans="2:14" x14ac:dyDescent="0.2">
      <c r="B2803" s="14">
        <f>Разбивка_по_щитам!B2808</f>
        <v>0</v>
      </c>
      <c r="C2803" s="14">
        <f>Разбивка_по_щитам!C2808</f>
        <v>0</v>
      </c>
      <c r="D2803" s="14">
        <f>Разбивка_по_щитам!F2808</f>
        <v>0</v>
      </c>
      <c r="E2803" s="14">
        <f>Разбивка_по_щитам!H2808</f>
        <v>0</v>
      </c>
      <c r="F2803" s="14">
        <f>Разбивка_по_щитам!I2808</f>
        <v>0</v>
      </c>
      <c r="G2803" s="14">
        <f>Разбивка_по_щитам!J2808</f>
        <v>0</v>
      </c>
      <c r="H2803" s="14">
        <f>Разбивка_по_щитам!K2808</f>
        <v>0</v>
      </c>
      <c r="I2803" s="14">
        <f>Разбивка_по_щитам!L2808</f>
        <v>0</v>
      </c>
      <c r="J2803" s="14">
        <f>Разбивка_по_щитам!M2808</f>
        <v>0</v>
      </c>
      <c r="K2803" s="14">
        <f>Разбивка_по_щитам!N2808</f>
        <v>0</v>
      </c>
      <c r="L2803" s="14"/>
      <c r="M2803" s="14">
        <f>Разбивка_по_щитам!P2808</f>
        <v>0</v>
      </c>
      <c r="N2803" s="14"/>
    </row>
    <row r="2804" spans="2:14" x14ac:dyDescent="0.2">
      <c r="B2804" s="14">
        <f>Разбивка_по_щитам!B2809</f>
        <v>0</v>
      </c>
      <c r="C2804" s="14">
        <f>Разбивка_по_щитам!C2809</f>
        <v>0</v>
      </c>
      <c r="D2804" s="14">
        <f>Разбивка_по_щитам!F2809</f>
        <v>0</v>
      </c>
      <c r="E2804" s="14">
        <f>Разбивка_по_щитам!H2809</f>
        <v>0</v>
      </c>
      <c r="F2804" s="14">
        <f>Разбивка_по_щитам!I2809</f>
        <v>0</v>
      </c>
      <c r="G2804" s="14">
        <f>Разбивка_по_щитам!J2809</f>
        <v>0</v>
      </c>
      <c r="H2804" s="14">
        <f>Разбивка_по_щитам!K2809</f>
        <v>0</v>
      </c>
      <c r="I2804" s="14">
        <f>Разбивка_по_щитам!L2809</f>
        <v>0</v>
      </c>
      <c r="J2804" s="14">
        <f>Разбивка_по_щитам!M2809</f>
        <v>0</v>
      </c>
      <c r="K2804" s="14">
        <f>Разбивка_по_щитам!N2809</f>
        <v>0</v>
      </c>
      <c r="L2804" s="14"/>
      <c r="M2804" s="14">
        <f>Разбивка_по_щитам!P2809</f>
        <v>0</v>
      </c>
      <c r="N2804" s="14"/>
    </row>
    <row r="2805" spans="2:14" x14ac:dyDescent="0.2">
      <c r="B2805" s="14">
        <f>Разбивка_по_щитам!B2810</f>
        <v>0</v>
      </c>
      <c r="C2805" s="14">
        <f>Разбивка_по_щитам!C2810</f>
        <v>0</v>
      </c>
      <c r="D2805" s="14">
        <f>Разбивка_по_щитам!F2810</f>
        <v>0</v>
      </c>
      <c r="E2805" s="14">
        <f>Разбивка_по_щитам!H2810</f>
        <v>0</v>
      </c>
      <c r="F2805" s="14">
        <f>Разбивка_по_щитам!I2810</f>
        <v>0</v>
      </c>
      <c r="G2805" s="14">
        <f>Разбивка_по_щитам!J2810</f>
        <v>0</v>
      </c>
      <c r="H2805" s="14">
        <f>Разбивка_по_щитам!K2810</f>
        <v>0</v>
      </c>
      <c r="I2805" s="14">
        <f>Разбивка_по_щитам!L2810</f>
        <v>0</v>
      </c>
      <c r="J2805" s="14">
        <f>Разбивка_по_щитам!M2810</f>
        <v>0</v>
      </c>
      <c r="K2805" s="14">
        <f>Разбивка_по_щитам!N2810</f>
        <v>0</v>
      </c>
      <c r="L2805" s="14"/>
      <c r="M2805" s="14">
        <f>Разбивка_по_щитам!P2810</f>
        <v>0</v>
      </c>
      <c r="N2805" s="14"/>
    </row>
    <row r="2806" spans="2:14" x14ac:dyDescent="0.2">
      <c r="B2806" s="14">
        <f>Разбивка_по_щитам!B2811</f>
        <v>0</v>
      </c>
      <c r="C2806" s="14">
        <f>Разбивка_по_щитам!C2811</f>
        <v>0</v>
      </c>
      <c r="D2806" s="14">
        <f>Разбивка_по_щитам!F2811</f>
        <v>0</v>
      </c>
      <c r="E2806" s="14">
        <f>Разбивка_по_щитам!H2811</f>
        <v>0</v>
      </c>
      <c r="F2806" s="14">
        <f>Разбивка_по_щитам!I2811</f>
        <v>0</v>
      </c>
      <c r="G2806" s="14">
        <f>Разбивка_по_щитам!J2811</f>
        <v>0</v>
      </c>
      <c r="H2806" s="14">
        <f>Разбивка_по_щитам!K2811</f>
        <v>0</v>
      </c>
      <c r="I2806" s="14">
        <f>Разбивка_по_щитам!L2811</f>
        <v>0</v>
      </c>
      <c r="J2806" s="14">
        <f>Разбивка_по_щитам!M2811</f>
        <v>0</v>
      </c>
      <c r="K2806" s="14">
        <f>Разбивка_по_щитам!N2811</f>
        <v>0</v>
      </c>
      <c r="L2806" s="14"/>
      <c r="M2806" s="14">
        <f>Разбивка_по_щитам!P2811</f>
        <v>0</v>
      </c>
      <c r="N2806" s="14"/>
    </row>
    <row r="2807" spans="2:14" x14ac:dyDescent="0.2">
      <c r="B2807" s="14">
        <f>Разбивка_по_щитам!B2812</f>
        <v>0</v>
      </c>
      <c r="C2807" s="14">
        <f>Разбивка_по_щитам!C2812</f>
        <v>0</v>
      </c>
      <c r="D2807" s="14">
        <f>Разбивка_по_щитам!F2812</f>
        <v>0</v>
      </c>
      <c r="E2807" s="14">
        <f>Разбивка_по_щитам!H2812</f>
        <v>0</v>
      </c>
      <c r="F2807" s="14">
        <f>Разбивка_по_щитам!I2812</f>
        <v>0</v>
      </c>
      <c r="G2807" s="14">
        <f>Разбивка_по_щитам!J2812</f>
        <v>0</v>
      </c>
      <c r="H2807" s="14">
        <f>Разбивка_по_щитам!K2812</f>
        <v>0</v>
      </c>
      <c r="I2807" s="14">
        <f>Разбивка_по_щитам!L2812</f>
        <v>0</v>
      </c>
      <c r="J2807" s="14">
        <f>Разбивка_по_щитам!M2812</f>
        <v>0</v>
      </c>
      <c r="K2807" s="14">
        <f>Разбивка_по_щитам!N2812</f>
        <v>0</v>
      </c>
      <c r="L2807" s="14"/>
      <c r="M2807" s="14">
        <f>Разбивка_по_щитам!P2812</f>
        <v>0</v>
      </c>
      <c r="N2807" s="14"/>
    </row>
    <row r="2808" spans="2:14" x14ac:dyDescent="0.2">
      <c r="B2808" s="14">
        <f>Разбивка_по_щитам!B2813</f>
        <v>0</v>
      </c>
      <c r="C2808" s="14">
        <f>Разбивка_по_щитам!C2813</f>
        <v>0</v>
      </c>
      <c r="D2808" s="14">
        <f>Разбивка_по_щитам!F2813</f>
        <v>0</v>
      </c>
      <c r="E2808" s="14">
        <f>Разбивка_по_щитам!H2813</f>
        <v>0</v>
      </c>
      <c r="F2808" s="14">
        <f>Разбивка_по_щитам!I2813</f>
        <v>0</v>
      </c>
      <c r="G2808" s="14">
        <f>Разбивка_по_щитам!J2813</f>
        <v>0</v>
      </c>
      <c r="H2808" s="14">
        <f>Разбивка_по_щитам!K2813</f>
        <v>0</v>
      </c>
      <c r="I2808" s="14">
        <f>Разбивка_по_щитам!L2813</f>
        <v>0</v>
      </c>
      <c r="J2808" s="14">
        <f>Разбивка_по_щитам!M2813</f>
        <v>0</v>
      </c>
      <c r="K2808" s="14">
        <f>Разбивка_по_щитам!N2813</f>
        <v>0</v>
      </c>
      <c r="L2808" s="14"/>
      <c r="M2808" s="14">
        <f>Разбивка_по_щитам!P2813</f>
        <v>0</v>
      </c>
      <c r="N2808" s="14"/>
    </row>
    <row r="2809" spans="2:14" x14ac:dyDescent="0.2">
      <c r="B2809" s="14">
        <f>Разбивка_по_щитам!B2814</f>
        <v>0</v>
      </c>
      <c r="C2809" s="14">
        <f>Разбивка_по_щитам!C2814</f>
        <v>0</v>
      </c>
      <c r="D2809" s="14">
        <f>Разбивка_по_щитам!F2814</f>
        <v>0</v>
      </c>
      <c r="E2809" s="14">
        <f>Разбивка_по_щитам!H2814</f>
        <v>0</v>
      </c>
      <c r="F2809" s="14">
        <f>Разбивка_по_щитам!I2814</f>
        <v>0</v>
      </c>
      <c r="G2809" s="14">
        <f>Разбивка_по_щитам!J2814</f>
        <v>0</v>
      </c>
      <c r="H2809" s="14">
        <f>Разбивка_по_щитам!K2814</f>
        <v>0</v>
      </c>
      <c r="I2809" s="14">
        <f>Разбивка_по_щитам!L2814</f>
        <v>0</v>
      </c>
      <c r="J2809" s="14">
        <f>Разбивка_по_щитам!M2814</f>
        <v>0</v>
      </c>
      <c r="K2809" s="14">
        <f>Разбивка_по_щитам!N2814</f>
        <v>0</v>
      </c>
      <c r="L2809" s="14"/>
      <c r="M2809" s="14">
        <f>Разбивка_по_щитам!P2814</f>
        <v>0</v>
      </c>
      <c r="N2809" s="14"/>
    </row>
    <row r="2810" spans="2:14" x14ac:dyDescent="0.2">
      <c r="B2810" s="14">
        <f>Разбивка_по_щитам!B2815</f>
        <v>0</v>
      </c>
      <c r="C2810" s="14">
        <f>Разбивка_по_щитам!C2815</f>
        <v>0</v>
      </c>
      <c r="D2810" s="14">
        <f>Разбивка_по_щитам!F2815</f>
        <v>0</v>
      </c>
      <c r="E2810" s="14">
        <f>Разбивка_по_щитам!H2815</f>
        <v>0</v>
      </c>
      <c r="F2810" s="14">
        <f>Разбивка_по_щитам!I2815</f>
        <v>0</v>
      </c>
      <c r="G2810" s="14">
        <f>Разбивка_по_щитам!J2815</f>
        <v>0</v>
      </c>
      <c r="H2810" s="14">
        <f>Разбивка_по_щитам!K2815</f>
        <v>0</v>
      </c>
      <c r="I2810" s="14">
        <f>Разбивка_по_щитам!L2815</f>
        <v>0</v>
      </c>
      <c r="J2810" s="14">
        <f>Разбивка_по_щитам!M2815</f>
        <v>0</v>
      </c>
      <c r="K2810" s="14">
        <f>Разбивка_по_щитам!N2815</f>
        <v>0</v>
      </c>
      <c r="L2810" s="14"/>
      <c r="M2810" s="14">
        <f>Разбивка_по_щитам!P2815</f>
        <v>0</v>
      </c>
      <c r="N2810" s="14"/>
    </row>
    <row r="2811" spans="2:14" x14ac:dyDescent="0.2">
      <c r="B2811" s="14">
        <f>Разбивка_по_щитам!B2816</f>
        <v>0</v>
      </c>
      <c r="C2811" s="14">
        <f>Разбивка_по_щитам!C2816</f>
        <v>0</v>
      </c>
      <c r="D2811" s="14">
        <f>Разбивка_по_щитам!F2816</f>
        <v>0</v>
      </c>
      <c r="E2811" s="14">
        <f>Разбивка_по_щитам!H2816</f>
        <v>0</v>
      </c>
      <c r="F2811" s="14">
        <f>Разбивка_по_щитам!I2816</f>
        <v>0</v>
      </c>
      <c r="G2811" s="14">
        <f>Разбивка_по_щитам!J2816</f>
        <v>0</v>
      </c>
      <c r="H2811" s="14">
        <f>Разбивка_по_щитам!K2816</f>
        <v>0</v>
      </c>
      <c r="I2811" s="14">
        <f>Разбивка_по_щитам!L2816</f>
        <v>0</v>
      </c>
      <c r="J2811" s="14">
        <f>Разбивка_по_щитам!M2816</f>
        <v>0</v>
      </c>
      <c r="K2811" s="14">
        <f>Разбивка_по_щитам!N2816</f>
        <v>0</v>
      </c>
      <c r="L2811" s="14"/>
      <c r="M2811" s="14">
        <f>Разбивка_по_щитам!P2816</f>
        <v>0</v>
      </c>
      <c r="N2811" s="14"/>
    </row>
    <row r="2812" spans="2:14" x14ac:dyDescent="0.2">
      <c r="B2812" s="14">
        <f>Разбивка_по_щитам!B2817</f>
        <v>0</v>
      </c>
      <c r="C2812" s="14">
        <f>Разбивка_по_щитам!C2817</f>
        <v>0</v>
      </c>
      <c r="D2812" s="14">
        <f>Разбивка_по_щитам!F2817</f>
        <v>0</v>
      </c>
      <c r="E2812" s="14">
        <f>Разбивка_по_щитам!H2817</f>
        <v>0</v>
      </c>
      <c r="F2812" s="14">
        <f>Разбивка_по_щитам!I2817</f>
        <v>0</v>
      </c>
      <c r="G2812" s="14">
        <f>Разбивка_по_щитам!J2817</f>
        <v>0</v>
      </c>
      <c r="H2812" s="14">
        <f>Разбивка_по_щитам!K2817</f>
        <v>0</v>
      </c>
      <c r="I2812" s="14">
        <f>Разбивка_по_щитам!L2817</f>
        <v>0</v>
      </c>
      <c r="J2812" s="14">
        <f>Разбивка_по_щитам!M2817</f>
        <v>0</v>
      </c>
      <c r="K2812" s="14">
        <f>Разбивка_по_щитам!N2817</f>
        <v>0</v>
      </c>
      <c r="L2812" s="14"/>
      <c r="M2812" s="14">
        <f>Разбивка_по_щитам!P2817</f>
        <v>0</v>
      </c>
      <c r="N2812" s="14"/>
    </row>
    <row r="2813" spans="2:14" x14ac:dyDescent="0.2">
      <c r="B2813" s="14">
        <f>Разбивка_по_щитам!B2818</f>
        <v>0</v>
      </c>
      <c r="C2813" s="14">
        <f>Разбивка_по_щитам!C2818</f>
        <v>0</v>
      </c>
      <c r="D2813" s="14">
        <f>Разбивка_по_щитам!F2818</f>
        <v>0</v>
      </c>
      <c r="E2813" s="14">
        <f>Разбивка_по_щитам!H2818</f>
        <v>0</v>
      </c>
      <c r="F2813" s="14">
        <f>Разбивка_по_щитам!I2818</f>
        <v>0</v>
      </c>
      <c r="G2813" s="14">
        <f>Разбивка_по_щитам!J2818</f>
        <v>0</v>
      </c>
      <c r="H2813" s="14">
        <f>Разбивка_по_щитам!K2818</f>
        <v>0</v>
      </c>
      <c r="I2813" s="14">
        <f>Разбивка_по_щитам!L2818</f>
        <v>0</v>
      </c>
      <c r="J2813" s="14">
        <f>Разбивка_по_щитам!M2818</f>
        <v>0</v>
      </c>
      <c r="K2813" s="14">
        <f>Разбивка_по_щитам!N2818</f>
        <v>0</v>
      </c>
      <c r="L2813" s="14"/>
      <c r="M2813" s="14">
        <f>Разбивка_по_щитам!P2818</f>
        <v>0</v>
      </c>
      <c r="N2813" s="14"/>
    </row>
    <row r="2814" spans="2:14" x14ac:dyDescent="0.2">
      <c r="B2814" s="14">
        <f>Разбивка_по_щитам!B2819</f>
        <v>0</v>
      </c>
      <c r="C2814" s="14">
        <f>Разбивка_по_щитам!C2819</f>
        <v>0</v>
      </c>
      <c r="D2814" s="14">
        <f>Разбивка_по_щитам!F2819</f>
        <v>0</v>
      </c>
      <c r="E2814" s="14">
        <f>Разбивка_по_щитам!H2819</f>
        <v>0</v>
      </c>
      <c r="F2814" s="14">
        <f>Разбивка_по_щитам!I2819</f>
        <v>0</v>
      </c>
      <c r="G2814" s="14">
        <f>Разбивка_по_щитам!J2819</f>
        <v>0</v>
      </c>
      <c r="H2814" s="14">
        <f>Разбивка_по_щитам!K2819</f>
        <v>0</v>
      </c>
      <c r="I2814" s="14">
        <f>Разбивка_по_щитам!L2819</f>
        <v>0</v>
      </c>
      <c r="J2814" s="14">
        <f>Разбивка_по_щитам!M2819</f>
        <v>0</v>
      </c>
      <c r="K2814" s="14">
        <f>Разбивка_по_щитам!N2819</f>
        <v>0</v>
      </c>
      <c r="L2814" s="14"/>
      <c r="M2814" s="14">
        <f>Разбивка_по_щитам!P2819</f>
        <v>0</v>
      </c>
      <c r="N2814" s="14"/>
    </row>
    <row r="2815" spans="2:14" x14ac:dyDescent="0.2">
      <c r="B2815" s="14">
        <f>Разбивка_по_щитам!B2820</f>
        <v>0</v>
      </c>
      <c r="C2815" s="14">
        <f>Разбивка_по_щитам!C2820</f>
        <v>0</v>
      </c>
      <c r="D2815" s="14">
        <f>Разбивка_по_щитам!F2820</f>
        <v>0</v>
      </c>
      <c r="E2815" s="14">
        <f>Разбивка_по_щитам!H2820</f>
        <v>0</v>
      </c>
      <c r="F2815" s="14">
        <f>Разбивка_по_щитам!I2820</f>
        <v>0</v>
      </c>
      <c r="G2815" s="14">
        <f>Разбивка_по_щитам!J2820</f>
        <v>0</v>
      </c>
      <c r="H2815" s="14">
        <f>Разбивка_по_щитам!K2820</f>
        <v>0</v>
      </c>
      <c r="I2815" s="14">
        <f>Разбивка_по_щитам!L2820</f>
        <v>0</v>
      </c>
      <c r="J2815" s="14">
        <f>Разбивка_по_щитам!M2820</f>
        <v>0</v>
      </c>
      <c r="K2815" s="14">
        <f>Разбивка_по_щитам!N2820</f>
        <v>0</v>
      </c>
      <c r="L2815" s="14"/>
      <c r="M2815" s="14">
        <f>Разбивка_по_щитам!P2820</f>
        <v>0</v>
      </c>
      <c r="N2815" s="14"/>
    </row>
    <row r="2816" spans="2:14" x14ac:dyDescent="0.2">
      <c r="B2816" s="14">
        <f>Разбивка_по_щитам!B2821</f>
        <v>0</v>
      </c>
      <c r="C2816" s="14">
        <f>Разбивка_по_щитам!C2821</f>
        <v>0</v>
      </c>
      <c r="D2816" s="14">
        <f>Разбивка_по_щитам!F2821</f>
        <v>0</v>
      </c>
      <c r="E2816" s="14">
        <f>Разбивка_по_щитам!H2821</f>
        <v>0</v>
      </c>
      <c r="F2816" s="14">
        <f>Разбивка_по_щитам!I2821</f>
        <v>0</v>
      </c>
      <c r="G2816" s="14">
        <f>Разбивка_по_щитам!J2821</f>
        <v>0</v>
      </c>
      <c r="H2816" s="14">
        <f>Разбивка_по_щитам!K2821</f>
        <v>0</v>
      </c>
      <c r="I2816" s="14">
        <f>Разбивка_по_щитам!L2821</f>
        <v>0</v>
      </c>
      <c r="J2816" s="14">
        <f>Разбивка_по_щитам!M2821</f>
        <v>0</v>
      </c>
      <c r="K2816" s="14">
        <f>Разбивка_по_щитам!N2821</f>
        <v>0</v>
      </c>
      <c r="L2816" s="14"/>
      <c r="M2816" s="14">
        <f>Разбивка_по_щитам!P2821</f>
        <v>0</v>
      </c>
      <c r="N2816" s="14"/>
    </row>
    <row r="2817" spans="2:14" x14ac:dyDescent="0.2">
      <c r="B2817" s="14">
        <f>Разбивка_по_щитам!B2822</f>
        <v>0</v>
      </c>
      <c r="C2817" s="14">
        <f>Разбивка_по_щитам!C2822</f>
        <v>0</v>
      </c>
      <c r="D2817" s="14">
        <f>Разбивка_по_щитам!F2822</f>
        <v>0</v>
      </c>
      <c r="E2817" s="14">
        <f>Разбивка_по_щитам!H2822</f>
        <v>0</v>
      </c>
      <c r="F2817" s="14">
        <f>Разбивка_по_щитам!I2822</f>
        <v>0</v>
      </c>
      <c r="G2817" s="14">
        <f>Разбивка_по_щитам!J2822</f>
        <v>0</v>
      </c>
      <c r="H2817" s="14">
        <f>Разбивка_по_щитам!K2822</f>
        <v>0</v>
      </c>
      <c r="I2817" s="14">
        <f>Разбивка_по_щитам!L2822</f>
        <v>0</v>
      </c>
      <c r="J2817" s="14">
        <f>Разбивка_по_щитам!M2822</f>
        <v>0</v>
      </c>
      <c r="K2817" s="14">
        <f>Разбивка_по_щитам!N2822</f>
        <v>0</v>
      </c>
      <c r="L2817" s="14"/>
      <c r="M2817" s="14">
        <f>Разбивка_по_щитам!P2822</f>
        <v>0</v>
      </c>
      <c r="N2817" s="14"/>
    </row>
    <row r="2818" spans="2:14" x14ac:dyDescent="0.2">
      <c r="B2818" s="14">
        <f>Разбивка_по_щитам!B2823</f>
        <v>0</v>
      </c>
      <c r="C2818" s="14">
        <f>Разбивка_по_щитам!C2823</f>
        <v>0</v>
      </c>
      <c r="D2818" s="14">
        <f>Разбивка_по_щитам!F2823</f>
        <v>0</v>
      </c>
      <c r="E2818" s="14">
        <f>Разбивка_по_щитам!H2823</f>
        <v>0</v>
      </c>
      <c r="F2818" s="14">
        <f>Разбивка_по_щитам!I2823</f>
        <v>0</v>
      </c>
      <c r="G2818" s="14">
        <f>Разбивка_по_щитам!J2823</f>
        <v>0</v>
      </c>
      <c r="H2818" s="14">
        <f>Разбивка_по_щитам!K2823</f>
        <v>0</v>
      </c>
      <c r="I2818" s="14">
        <f>Разбивка_по_щитам!L2823</f>
        <v>0</v>
      </c>
      <c r="J2818" s="14">
        <f>Разбивка_по_щитам!M2823</f>
        <v>0</v>
      </c>
      <c r="K2818" s="14">
        <f>Разбивка_по_щитам!N2823</f>
        <v>0</v>
      </c>
      <c r="L2818" s="14"/>
      <c r="M2818" s="14">
        <f>Разбивка_по_щитам!P2823</f>
        <v>0</v>
      </c>
      <c r="N2818" s="14"/>
    </row>
    <row r="2819" spans="2:14" x14ac:dyDescent="0.2">
      <c r="B2819" s="14">
        <f>Разбивка_по_щитам!B2824</f>
        <v>0</v>
      </c>
      <c r="C2819" s="14">
        <f>Разбивка_по_щитам!C2824</f>
        <v>0</v>
      </c>
      <c r="D2819" s="14">
        <f>Разбивка_по_щитам!F2824</f>
        <v>0</v>
      </c>
      <c r="E2819" s="14">
        <f>Разбивка_по_щитам!H2824</f>
        <v>0</v>
      </c>
      <c r="F2819" s="14">
        <f>Разбивка_по_щитам!I2824</f>
        <v>0</v>
      </c>
      <c r="G2819" s="14">
        <f>Разбивка_по_щитам!J2824</f>
        <v>0</v>
      </c>
      <c r="H2819" s="14">
        <f>Разбивка_по_щитам!K2824</f>
        <v>0</v>
      </c>
      <c r="I2819" s="14">
        <f>Разбивка_по_щитам!L2824</f>
        <v>0</v>
      </c>
      <c r="J2819" s="14">
        <f>Разбивка_по_щитам!M2824</f>
        <v>0</v>
      </c>
      <c r="K2819" s="14">
        <f>Разбивка_по_щитам!N2824</f>
        <v>0</v>
      </c>
      <c r="L2819" s="14"/>
      <c r="M2819" s="14">
        <f>Разбивка_по_щитам!P2824</f>
        <v>0</v>
      </c>
      <c r="N2819" s="14"/>
    </row>
    <row r="2820" spans="2:14" x14ac:dyDescent="0.2">
      <c r="B2820" s="14">
        <f>Разбивка_по_щитам!B2825</f>
        <v>0</v>
      </c>
      <c r="C2820" s="14">
        <f>Разбивка_по_щитам!C2825</f>
        <v>0</v>
      </c>
      <c r="D2820" s="14">
        <f>Разбивка_по_щитам!F2825</f>
        <v>0</v>
      </c>
      <c r="E2820" s="14">
        <f>Разбивка_по_щитам!H2825</f>
        <v>0</v>
      </c>
      <c r="F2820" s="14">
        <f>Разбивка_по_щитам!I2825</f>
        <v>0</v>
      </c>
      <c r="G2820" s="14">
        <f>Разбивка_по_щитам!J2825</f>
        <v>0</v>
      </c>
      <c r="H2820" s="14">
        <f>Разбивка_по_щитам!K2825</f>
        <v>0</v>
      </c>
      <c r="I2820" s="14">
        <f>Разбивка_по_щитам!L2825</f>
        <v>0</v>
      </c>
      <c r="J2820" s="14">
        <f>Разбивка_по_щитам!M2825</f>
        <v>0</v>
      </c>
      <c r="K2820" s="14">
        <f>Разбивка_по_щитам!N2825</f>
        <v>0</v>
      </c>
      <c r="L2820" s="14"/>
      <c r="M2820" s="14">
        <f>Разбивка_по_щитам!P2825</f>
        <v>0</v>
      </c>
      <c r="N2820" s="14"/>
    </row>
    <row r="2821" spans="2:14" x14ac:dyDescent="0.2">
      <c r="B2821" s="14">
        <f>Разбивка_по_щитам!B2826</f>
        <v>0</v>
      </c>
      <c r="C2821" s="14">
        <f>Разбивка_по_щитам!C2826</f>
        <v>0</v>
      </c>
      <c r="D2821" s="14">
        <f>Разбивка_по_щитам!F2826</f>
        <v>0</v>
      </c>
      <c r="E2821" s="14">
        <f>Разбивка_по_щитам!H2826</f>
        <v>0</v>
      </c>
      <c r="F2821" s="14">
        <f>Разбивка_по_щитам!I2826</f>
        <v>0</v>
      </c>
      <c r="G2821" s="14">
        <f>Разбивка_по_щитам!J2826</f>
        <v>0</v>
      </c>
      <c r="H2821" s="14">
        <f>Разбивка_по_щитам!K2826</f>
        <v>0</v>
      </c>
      <c r="I2821" s="14">
        <f>Разбивка_по_щитам!L2826</f>
        <v>0</v>
      </c>
      <c r="J2821" s="14">
        <f>Разбивка_по_щитам!M2826</f>
        <v>0</v>
      </c>
      <c r="K2821" s="14">
        <f>Разбивка_по_щитам!N2826</f>
        <v>0</v>
      </c>
      <c r="L2821" s="14"/>
      <c r="M2821" s="14">
        <f>Разбивка_по_щитам!P2826</f>
        <v>0</v>
      </c>
      <c r="N2821" s="14"/>
    </row>
    <row r="2822" spans="2:14" x14ac:dyDescent="0.2">
      <c r="B2822" s="14">
        <f>Разбивка_по_щитам!B2827</f>
        <v>0</v>
      </c>
      <c r="C2822" s="14">
        <f>Разбивка_по_щитам!C2827</f>
        <v>0</v>
      </c>
      <c r="D2822" s="14">
        <f>Разбивка_по_щитам!F2827</f>
        <v>0</v>
      </c>
      <c r="E2822" s="14">
        <f>Разбивка_по_щитам!H2827</f>
        <v>0</v>
      </c>
      <c r="F2822" s="14">
        <f>Разбивка_по_щитам!I2827</f>
        <v>0</v>
      </c>
      <c r="G2822" s="14">
        <f>Разбивка_по_щитам!J2827</f>
        <v>0</v>
      </c>
      <c r="H2822" s="14">
        <f>Разбивка_по_щитам!K2827</f>
        <v>0</v>
      </c>
      <c r="I2822" s="14">
        <f>Разбивка_по_щитам!L2827</f>
        <v>0</v>
      </c>
      <c r="J2822" s="14">
        <f>Разбивка_по_щитам!M2827</f>
        <v>0</v>
      </c>
      <c r="K2822" s="14">
        <f>Разбивка_по_щитам!N2827</f>
        <v>0</v>
      </c>
      <c r="L2822" s="14"/>
      <c r="M2822" s="14">
        <f>Разбивка_по_щитам!P2827</f>
        <v>0</v>
      </c>
      <c r="N2822" s="14"/>
    </row>
    <row r="2823" spans="2:14" x14ac:dyDescent="0.2">
      <c r="B2823" s="14">
        <f>Разбивка_по_щитам!B2828</f>
        <v>0</v>
      </c>
      <c r="C2823" s="14">
        <f>Разбивка_по_щитам!C2828</f>
        <v>0</v>
      </c>
      <c r="D2823" s="14">
        <f>Разбивка_по_щитам!F2828</f>
        <v>0</v>
      </c>
      <c r="E2823" s="14">
        <f>Разбивка_по_щитам!H2828</f>
        <v>0</v>
      </c>
      <c r="F2823" s="14">
        <f>Разбивка_по_щитам!I2828</f>
        <v>0</v>
      </c>
      <c r="G2823" s="14">
        <f>Разбивка_по_щитам!J2828</f>
        <v>0</v>
      </c>
      <c r="H2823" s="14">
        <f>Разбивка_по_щитам!K2828</f>
        <v>0</v>
      </c>
      <c r="I2823" s="14">
        <f>Разбивка_по_щитам!L2828</f>
        <v>0</v>
      </c>
      <c r="J2823" s="14">
        <f>Разбивка_по_щитам!M2828</f>
        <v>0</v>
      </c>
      <c r="K2823" s="14">
        <f>Разбивка_по_щитам!N2828</f>
        <v>0</v>
      </c>
      <c r="L2823" s="14"/>
      <c r="M2823" s="14">
        <f>Разбивка_по_щитам!P2828</f>
        <v>0</v>
      </c>
      <c r="N2823" s="14"/>
    </row>
    <row r="2824" spans="2:14" x14ac:dyDescent="0.2">
      <c r="B2824" s="14">
        <f>Разбивка_по_щитам!B2829</f>
        <v>0</v>
      </c>
      <c r="C2824" s="14">
        <f>Разбивка_по_щитам!C2829</f>
        <v>0</v>
      </c>
      <c r="D2824" s="14">
        <f>Разбивка_по_щитам!F2829</f>
        <v>0</v>
      </c>
      <c r="E2824" s="14">
        <f>Разбивка_по_щитам!H2829</f>
        <v>0</v>
      </c>
      <c r="F2824" s="14">
        <f>Разбивка_по_щитам!I2829</f>
        <v>0</v>
      </c>
      <c r="G2824" s="14">
        <f>Разбивка_по_щитам!J2829</f>
        <v>0</v>
      </c>
      <c r="H2824" s="14">
        <f>Разбивка_по_щитам!K2829</f>
        <v>0</v>
      </c>
      <c r="I2824" s="14">
        <f>Разбивка_по_щитам!L2829</f>
        <v>0</v>
      </c>
      <c r="J2824" s="14">
        <f>Разбивка_по_щитам!M2829</f>
        <v>0</v>
      </c>
      <c r="K2824" s="14">
        <f>Разбивка_по_щитам!N2829</f>
        <v>0</v>
      </c>
      <c r="L2824" s="14"/>
      <c r="M2824" s="14">
        <f>Разбивка_по_щитам!P2829</f>
        <v>0</v>
      </c>
      <c r="N2824" s="14"/>
    </row>
    <row r="2825" spans="2:14" x14ac:dyDescent="0.2">
      <c r="B2825" s="14">
        <f>Разбивка_по_щитам!B2830</f>
        <v>0</v>
      </c>
      <c r="C2825" s="14">
        <f>Разбивка_по_щитам!C2830</f>
        <v>0</v>
      </c>
      <c r="D2825" s="14">
        <f>Разбивка_по_щитам!F2830</f>
        <v>0</v>
      </c>
      <c r="E2825" s="14">
        <f>Разбивка_по_щитам!H2830</f>
        <v>0</v>
      </c>
      <c r="F2825" s="14">
        <f>Разбивка_по_щитам!I2830</f>
        <v>0</v>
      </c>
      <c r="G2825" s="14">
        <f>Разбивка_по_щитам!J2830</f>
        <v>0</v>
      </c>
      <c r="H2825" s="14">
        <f>Разбивка_по_щитам!K2830</f>
        <v>0</v>
      </c>
      <c r="I2825" s="14">
        <f>Разбивка_по_щитам!L2830</f>
        <v>0</v>
      </c>
      <c r="J2825" s="14">
        <f>Разбивка_по_щитам!M2830</f>
        <v>0</v>
      </c>
      <c r="K2825" s="14">
        <f>Разбивка_по_щитам!N2830</f>
        <v>0</v>
      </c>
      <c r="L2825" s="14"/>
      <c r="M2825" s="14">
        <f>Разбивка_по_щитам!P2830</f>
        <v>0</v>
      </c>
      <c r="N2825" s="14"/>
    </row>
    <row r="2826" spans="2:14" x14ac:dyDescent="0.2">
      <c r="B2826" s="14">
        <f>Разбивка_по_щитам!B2831</f>
        <v>0</v>
      </c>
      <c r="C2826" s="14">
        <f>Разбивка_по_щитам!C2831</f>
        <v>0</v>
      </c>
      <c r="D2826" s="14">
        <f>Разбивка_по_щитам!F2831</f>
        <v>0</v>
      </c>
      <c r="E2826" s="14">
        <f>Разбивка_по_щитам!H2831</f>
        <v>0</v>
      </c>
      <c r="F2826" s="14">
        <f>Разбивка_по_щитам!I2831</f>
        <v>0</v>
      </c>
      <c r="G2826" s="14">
        <f>Разбивка_по_щитам!J2831</f>
        <v>0</v>
      </c>
      <c r="H2826" s="14">
        <f>Разбивка_по_щитам!K2831</f>
        <v>0</v>
      </c>
      <c r="I2826" s="14">
        <f>Разбивка_по_щитам!L2831</f>
        <v>0</v>
      </c>
      <c r="J2826" s="14">
        <f>Разбивка_по_щитам!M2831</f>
        <v>0</v>
      </c>
      <c r="K2826" s="14">
        <f>Разбивка_по_щитам!N2831</f>
        <v>0</v>
      </c>
      <c r="L2826" s="14"/>
      <c r="M2826" s="14">
        <f>Разбивка_по_щитам!P2831</f>
        <v>0</v>
      </c>
      <c r="N2826" s="14"/>
    </row>
    <row r="2827" spans="2:14" x14ac:dyDescent="0.2">
      <c r="B2827" s="14">
        <f>Разбивка_по_щитам!B2832</f>
        <v>0</v>
      </c>
      <c r="C2827" s="14">
        <f>Разбивка_по_щитам!C2832</f>
        <v>0</v>
      </c>
      <c r="D2827" s="14">
        <f>Разбивка_по_щитам!F2832</f>
        <v>0</v>
      </c>
      <c r="E2827" s="14">
        <f>Разбивка_по_щитам!H2832</f>
        <v>0</v>
      </c>
      <c r="F2827" s="14">
        <f>Разбивка_по_щитам!I2832</f>
        <v>0</v>
      </c>
      <c r="G2827" s="14">
        <f>Разбивка_по_щитам!J2832</f>
        <v>0</v>
      </c>
      <c r="H2827" s="14">
        <f>Разбивка_по_щитам!K2832</f>
        <v>0</v>
      </c>
      <c r="I2827" s="14">
        <f>Разбивка_по_щитам!L2832</f>
        <v>0</v>
      </c>
      <c r="J2827" s="14">
        <f>Разбивка_по_щитам!M2832</f>
        <v>0</v>
      </c>
      <c r="K2827" s="14">
        <f>Разбивка_по_щитам!N2832</f>
        <v>0</v>
      </c>
      <c r="L2827" s="14"/>
      <c r="M2827" s="14">
        <f>Разбивка_по_щитам!P2832</f>
        <v>0</v>
      </c>
      <c r="N2827" s="14"/>
    </row>
    <row r="2828" spans="2:14" x14ac:dyDescent="0.2">
      <c r="B2828" s="14">
        <f>Разбивка_по_щитам!B2833</f>
        <v>0</v>
      </c>
      <c r="C2828" s="14">
        <f>Разбивка_по_щитам!C2833</f>
        <v>0</v>
      </c>
      <c r="D2828" s="14">
        <f>Разбивка_по_щитам!F2833</f>
        <v>0</v>
      </c>
      <c r="E2828" s="14">
        <f>Разбивка_по_щитам!H2833</f>
        <v>0</v>
      </c>
      <c r="F2828" s="14">
        <f>Разбивка_по_щитам!I2833</f>
        <v>0</v>
      </c>
      <c r="G2828" s="14">
        <f>Разбивка_по_щитам!J2833</f>
        <v>0</v>
      </c>
      <c r="H2828" s="14">
        <f>Разбивка_по_щитам!K2833</f>
        <v>0</v>
      </c>
      <c r="I2828" s="14">
        <f>Разбивка_по_щитам!L2833</f>
        <v>0</v>
      </c>
      <c r="J2828" s="14">
        <f>Разбивка_по_щитам!M2833</f>
        <v>0</v>
      </c>
      <c r="K2828" s="14">
        <f>Разбивка_по_щитам!N2833</f>
        <v>0</v>
      </c>
      <c r="L2828" s="14"/>
      <c r="M2828" s="14">
        <f>Разбивка_по_щитам!P2833</f>
        <v>0</v>
      </c>
      <c r="N2828" s="14"/>
    </row>
    <row r="2829" spans="2:14" x14ac:dyDescent="0.2">
      <c r="B2829" s="14">
        <f>Разбивка_по_щитам!B2834</f>
        <v>0</v>
      </c>
      <c r="C2829" s="14">
        <f>Разбивка_по_щитам!C2834</f>
        <v>0</v>
      </c>
      <c r="D2829" s="14">
        <f>Разбивка_по_щитам!F2834</f>
        <v>0</v>
      </c>
      <c r="E2829" s="14">
        <f>Разбивка_по_щитам!H2834</f>
        <v>0</v>
      </c>
      <c r="F2829" s="14">
        <f>Разбивка_по_щитам!I2834</f>
        <v>0</v>
      </c>
      <c r="G2829" s="14">
        <f>Разбивка_по_щитам!J2834</f>
        <v>0</v>
      </c>
      <c r="H2829" s="14">
        <f>Разбивка_по_щитам!K2834</f>
        <v>0</v>
      </c>
      <c r="I2829" s="14">
        <f>Разбивка_по_щитам!L2834</f>
        <v>0</v>
      </c>
      <c r="J2829" s="14">
        <f>Разбивка_по_щитам!M2834</f>
        <v>0</v>
      </c>
      <c r="K2829" s="14">
        <f>Разбивка_по_щитам!N2834</f>
        <v>0</v>
      </c>
      <c r="L2829" s="14"/>
      <c r="M2829" s="14">
        <f>Разбивка_по_щитам!P2834</f>
        <v>0</v>
      </c>
      <c r="N2829" s="14"/>
    </row>
    <row r="2830" spans="2:14" x14ac:dyDescent="0.2">
      <c r="B2830" s="14">
        <f>Разбивка_по_щитам!B2835</f>
        <v>0</v>
      </c>
      <c r="C2830" s="14">
        <f>Разбивка_по_щитам!C2835</f>
        <v>0</v>
      </c>
      <c r="D2830" s="14">
        <f>Разбивка_по_щитам!F2835</f>
        <v>0</v>
      </c>
      <c r="E2830" s="14">
        <f>Разбивка_по_щитам!H2835</f>
        <v>0</v>
      </c>
      <c r="F2830" s="14">
        <f>Разбивка_по_щитам!I2835</f>
        <v>0</v>
      </c>
      <c r="G2830" s="14">
        <f>Разбивка_по_щитам!J2835</f>
        <v>0</v>
      </c>
      <c r="H2830" s="14">
        <f>Разбивка_по_щитам!K2835</f>
        <v>0</v>
      </c>
      <c r="I2830" s="14">
        <f>Разбивка_по_щитам!L2835</f>
        <v>0</v>
      </c>
      <c r="J2830" s="14">
        <f>Разбивка_по_щитам!M2835</f>
        <v>0</v>
      </c>
      <c r="K2830" s="14">
        <f>Разбивка_по_щитам!N2835</f>
        <v>0</v>
      </c>
      <c r="L2830" s="14"/>
      <c r="M2830" s="14">
        <f>Разбивка_по_щитам!P2835</f>
        <v>0</v>
      </c>
      <c r="N2830" s="14"/>
    </row>
    <row r="2831" spans="2:14" x14ac:dyDescent="0.2">
      <c r="B2831" s="14">
        <f>Разбивка_по_щитам!B2836</f>
        <v>0</v>
      </c>
      <c r="C2831" s="14">
        <f>Разбивка_по_щитам!C2836</f>
        <v>0</v>
      </c>
      <c r="D2831" s="14">
        <f>Разбивка_по_щитам!F2836</f>
        <v>0</v>
      </c>
      <c r="E2831" s="14">
        <f>Разбивка_по_щитам!H2836</f>
        <v>0</v>
      </c>
      <c r="F2831" s="14">
        <f>Разбивка_по_щитам!I2836</f>
        <v>0</v>
      </c>
      <c r="G2831" s="14">
        <f>Разбивка_по_щитам!J2836</f>
        <v>0</v>
      </c>
      <c r="H2831" s="14">
        <f>Разбивка_по_щитам!K2836</f>
        <v>0</v>
      </c>
      <c r="I2831" s="14">
        <f>Разбивка_по_щитам!L2836</f>
        <v>0</v>
      </c>
      <c r="J2831" s="14">
        <f>Разбивка_по_щитам!M2836</f>
        <v>0</v>
      </c>
      <c r="K2831" s="14">
        <f>Разбивка_по_щитам!N2836</f>
        <v>0</v>
      </c>
      <c r="L2831" s="14"/>
      <c r="M2831" s="14">
        <f>Разбивка_по_щитам!P2836</f>
        <v>0</v>
      </c>
      <c r="N2831" s="14"/>
    </row>
    <row r="2832" spans="2:14" x14ac:dyDescent="0.2">
      <c r="B2832" s="14">
        <f>Разбивка_по_щитам!B2837</f>
        <v>0</v>
      </c>
      <c r="C2832" s="14">
        <f>Разбивка_по_щитам!C2837</f>
        <v>0</v>
      </c>
      <c r="D2832" s="14">
        <f>Разбивка_по_щитам!F2837</f>
        <v>0</v>
      </c>
      <c r="E2832" s="14">
        <f>Разбивка_по_щитам!H2837</f>
        <v>0</v>
      </c>
      <c r="F2832" s="14">
        <f>Разбивка_по_щитам!I2837</f>
        <v>0</v>
      </c>
      <c r="G2832" s="14">
        <f>Разбивка_по_щитам!J2837</f>
        <v>0</v>
      </c>
      <c r="H2832" s="14">
        <f>Разбивка_по_щитам!K2837</f>
        <v>0</v>
      </c>
      <c r="I2832" s="14">
        <f>Разбивка_по_щитам!L2837</f>
        <v>0</v>
      </c>
      <c r="J2832" s="14">
        <f>Разбивка_по_щитам!M2837</f>
        <v>0</v>
      </c>
      <c r="K2832" s="14">
        <f>Разбивка_по_щитам!N2837</f>
        <v>0</v>
      </c>
      <c r="L2832" s="14"/>
      <c r="M2832" s="14">
        <f>Разбивка_по_щитам!P2837</f>
        <v>0</v>
      </c>
      <c r="N2832" s="14"/>
    </row>
    <row r="2833" spans="2:14" x14ac:dyDescent="0.2">
      <c r="B2833" s="14">
        <f>Разбивка_по_щитам!B2838</f>
        <v>0</v>
      </c>
      <c r="C2833" s="14">
        <f>Разбивка_по_щитам!C2838</f>
        <v>0</v>
      </c>
      <c r="D2833" s="14">
        <f>Разбивка_по_щитам!F2838</f>
        <v>0</v>
      </c>
      <c r="E2833" s="14">
        <f>Разбивка_по_щитам!H2838</f>
        <v>0</v>
      </c>
      <c r="F2833" s="14">
        <f>Разбивка_по_щитам!I2838</f>
        <v>0</v>
      </c>
      <c r="G2833" s="14">
        <f>Разбивка_по_щитам!J2838</f>
        <v>0</v>
      </c>
      <c r="H2833" s="14">
        <f>Разбивка_по_щитам!K2838</f>
        <v>0</v>
      </c>
      <c r="I2833" s="14">
        <f>Разбивка_по_щитам!L2838</f>
        <v>0</v>
      </c>
      <c r="J2833" s="14">
        <f>Разбивка_по_щитам!M2838</f>
        <v>0</v>
      </c>
      <c r="K2833" s="14">
        <f>Разбивка_по_щитам!N2838</f>
        <v>0</v>
      </c>
      <c r="L2833" s="14"/>
      <c r="M2833" s="14">
        <f>Разбивка_по_щитам!P2838</f>
        <v>0</v>
      </c>
      <c r="N2833" s="14"/>
    </row>
    <row r="2834" spans="2:14" x14ac:dyDescent="0.2">
      <c r="B2834" s="14">
        <f>Разбивка_по_щитам!B2839</f>
        <v>0</v>
      </c>
      <c r="C2834" s="14">
        <f>Разбивка_по_щитам!C2839</f>
        <v>0</v>
      </c>
      <c r="D2834" s="14">
        <f>Разбивка_по_щитам!F2839</f>
        <v>0</v>
      </c>
      <c r="E2834" s="14">
        <f>Разбивка_по_щитам!H2839</f>
        <v>0</v>
      </c>
      <c r="F2834" s="14">
        <f>Разбивка_по_щитам!I2839</f>
        <v>0</v>
      </c>
      <c r="G2834" s="14">
        <f>Разбивка_по_щитам!J2839</f>
        <v>0</v>
      </c>
      <c r="H2834" s="14">
        <f>Разбивка_по_щитам!K2839</f>
        <v>0</v>
      </c>
      <c r="I2834" s="14">
        <f>Разбивка_по_щитам!L2839</f>
        <v>0</v>
      </c>
      <c r="J2834" s="14">
        <f>Разбивка_по_щитам!M2839</f>
        <v>0</v>
      </c>
      <c r="K2834" s="14">
        <f>Разбивка_по_щитам!N2839</f>
        <v>0</v>
      </c>
      <c r="L2834" s="14"/>
      <c r="M2834" s="14">
        <f>Разбивка_по_щитам!P2839</f>
        <v>0</v>
      </c>
      <c r="N2834" s="14"/>
    </row>
    <row r="2835" spans="2:14" x14ac:dyDescent="0.2">
      <c r="B2835" s="14">
        <f>Разбивка_по_щитам!B2840</f>
        <v>0</v>
      </c>
      <c r="C2835" s="14">
        <f>Разбивка_по_щитам!C2840</f>
        <v>0</v>
      </c>
      <c r="D2835" s="14">
        <f>Разбивка_по_щитам!F2840</f>
        <v>0</v>
      </c>
      <c r="E2835" s="14">
        <f>Разбивка_по_щитам!H2840</f>
        <v>0</v>
      </c>
      <c r="F2835" s="14">
        <f>Разбивка_по_щитам!I2840</f>
        <v>0</v>
      </c>
      <c r="G2835" s="14">
        <f>Разбивка_по_щитам!J2840</f>
        <v>0</v>
      </c>
      <c r="H2835" s="14">
        <f>Разбивка_по_щитам!K2840</f>
        <v>0</v>
      </c>
      <c r="I2835" s="14">
        <f>Разбивка_по_щитам!L2840</f>
        <v>0</v>
      </c>
      <c r="J2835" s="14">
        <f>Разбивка_по_щитам!M2840</f>
        <v>0</v>
      </c>
      <c r="K2835" s="14">
        <f>Разбивка_по_щитам!N2840</f>
        <v>0</v>
      </c>
      <c r="L2835" s="14"/>
      <c r="M2835" s="14">
        <f>Разбивка_по_щитам!P2840</f>
        <v>0</v>
      </c>
      <c r="N2835" s="14"/>
    </row>
    <row r="2836" spans="2:14" x14ac:dyDescent="0.2">
      <c r="B2836" s="14">
        <f>Разбивка_по_щитам!B2841</f>
        <v>0</v>
      </c>
      <c r="C2836" s="14">
        <f>Разбивка_по_щитам!C2841</f>
        <v>0</v>
      </c>
      <c r="D2836" s="14">
        <f>Разбивка_по_щитам!F2841</f>
        <v>0</v>
      </c>
      <c r="E2836" s="14">
        <f>Разбивка_по_щитам!H2841</f>
        <v>0</v>
      </c>
      <c r="F2836" s="14">
        <f>Разбивка_по_щитам!I2841</f>
        <v>0</v>
      </c>
      <c r="G2836" s="14">
        <f>Разбивка_по_щитам!J2841</f>
        <v>0</v>
      </c>
      <c r="H2836" s="14">
        <f>Разбивка_по_щитам!K2841</f>
        <v>0</v>
      </c>
      <c r="I2836" s="14">
        <f>Разбивка_по_щитам!L2841</f>
        <v>0</v>
      </c>
      <c r="J2836" s="14">
        <f>Разбивка_по_щитам!M2841</f>
        <v>0</v>
      </c>
      <c r="K2836" s="14">
        <f>Разбивка_по_щитам!N2841</f>
        <v>0</v>
      </c>
      <c r="L2836" s="14"/>
      <c r="M2836" s="14">
        <f>Разбивка_по_щитам!P2841</f>
        <v>0</v>
      </c>
      <c r="N2836" s="14"/>
    </row>
    <row r="2837" spans="2:14" x14ac:dyDescent="0.2">
      <c r="B2837" s="14">
        <f>Разбивка_по_щитам!B2842</f>
        <v>0</v>
      </c>
      <c r="C2837" s="14">
        <f>Разбивка_по_щитам!C2842</f>
        <v>0</v>
      </c>
      <c r="D2837" s="14">
        <f>Разбивка_по_щитам!F2842</f>
        <v>0</v>
      </c>
      <c r="E2837" s="14">
        <f>Разбивка_по_щитам!H2842</f>
        <v>0</v>
      </c>
      <c r="F2837" s="14">
        <f>Разбивка_по_щитам!I2842</f>
        <v>0</v>
      </c>
      <c r="G2837" s="14">
        <f>Разбивка_по_щитам!J2842</f>
        <v>0</v>
      </c>
      <c r="H2837" s="14">
        <f>Разбивка_по_щитам!K2842</f>
        <v>0</v>
      </c>
      <c r="I2837" s="14">
        <f>Разбивка_по_щитам!L2842</f>
        <v>0</v>
      </c>
      <c r="J2837" s="14">
        <f>Разбивка_по_щитам!M2842</f>
        <v>0</v>
      </c>
      <c r="K2837" s="14">
        <f>Разбивка_по_щитам!N2842</f>
        <v>0</v>
      </c>
      <c r="L2837" s="14"/>
      <c r="M2837" s="14">
        <f>Разбивка_по_щитам!P2842</f>
        <v>0</v>
      </c>
      <c r="N2837" s="14"/>
    </row>
    <row r="2838" spans="2:14" x14ac:dyDescent="0.2">
      <c r="B2838" s="14">
        <f>Разбивка_по_щитам!B2843</f>
        <v>0</v>
      </c>
      <c r="C2838" s="14">
        <f>Разбивка_по_щитам!C2843</f>
        <v>0</v>
      </c>
      <c r="D2838" s="14">
        <f>Разбивка_по_щитам!F2843</f>
        <v>0</v>
      </c>
      <c r="E2838" s="14">
        <f>Разбивка_по_щитам!H2843</f>
        <v>0</v>
      </c>
      <c r="F2838" s="14">
        <f>Разбивка_по_щитам!I2843</f>
        <v>0</v>
      </c>
      <c r="G2838" s="14">
        <f>Разбивка_по_щитам!J2843</f>
        <v>0</v>
      </c>
      <c r="H2838" s="14">
        <f>Разбивка_по_щитам!K2843</f>
        <v>0</v>
      </c>
      <c r="I2838" s="14">
        <f>Разбивка_по_щитам!L2843</f>
        <v>0</v>
      </c>
      <c r="J2838" s="14">
        <f>Разбивка_по_щитам!M2843</f>
        <v>0</v>
      </c>
      <c r="K2838" s="14">
        <f>Разбивка_по_щитам!N2843</f>
        <v>0</v>
      </c>
      <c r="L2838" s="14"/>
      <c r="M2838" s="14">
        <f>Разбивка_по_щитам!P2843</f>
        <v>0</v>
      </c>
      <c r="N2838" s="14"/>
    </row>
    <row r="2839" spans="2:14" x14ac:dyDescent="0.2">
      <c r="B2839" s="14">
        <f>Разбивка_по_щитам!B2844</f>
        <v>0</v>
      </c>
      <c r="C2839" s="14">
        <f>Разбивка_по_щитам!C2844</f>
        <v>0</v>
      </c>
      <c r="D2839" s="14">
        <f>Разбивка_по_щитам!F2844</f>
        <v>0</v>
      </c>
      <c r="E2839" s="14">
        <f>Разбивка_по_щитам!H2844</f>
        <v>0</v>
      </c>
      <c r="F2839" s="14">
        <f>Разбивка_по_щитам!I2844</f>
        <v>0</v>
      </c>
      <c r="G2839" s="14">
        <f>Разбивка_по_щитам!J2844</f>
        <v>0</v>
      </c>
      <c r="H2839" s="14">
        <f>Разбивка_по_щитам!K2844</f>
        <v>0</v>
      </c>
      <c r="I2839" s="14">
        <f>Разбивка_по_щитам!L2844</f>
        <v>0</v>
      </c>
      <c r="J2839" s="14">
        <f>Разбивка_по_щитам!M2844</f>
        <v>0</v>
      </c>
      <c r="K2839" s="14">
        <f>Разбивка_по_щитам!N2844</f>
        <v>0</v>
      </c>
      <c r="L2839" s="14"/>
      <c r="M2839" s="14">
        <f>Разбивка_по_щитам!P2844</f>
        <v>0</v>
      </c>
      <c r="N2839" s="14"/>
    </row>
    <row r="2840" spans="2:14" x14ac:dyDescent="0.2">
      <c r="B2840" s="14">
        <f>Разбивка_по_щитам!B2845</f>
        <v>0</v>
      </c>
      <c r="C2840" s="14">
        <f>Разбивка_по_щитам!C2845</f>
        <v>0</v>
      </c>
      <c r="D2840" s="14">
        <f>Разбивка_по_щитам!F2845</f>
        <v>0</v>
      </c>
      <c r="E2840" s="14">
        <f>Разбивка_по_щитам!H2845</f>
        <v>0</v>
      </c>
      <c r="F2840" s="14">
        <f>Разбивка_по_щитам!I2845</f>
        <v>0</v>
      </c>
      <c r="G2840" s="14">
        <f>Разбивка_по_щитам!J2845</f>
        <v>0</v>
      </c>
      <c r="H2840" s="14">
        <f>Разбивка_по_щитам!K2845</f>
        <v>0</v>
      </c>
      <c r="I2840" s="14">
        <f>Разбивка_по_щитам!L2845</f>
        <v>0</v>
      </c>
      <c r="J2840" s="14">
        <f>Разбивка_по_щитам!M2845</f>
        <v>0</v>
      </c>
      <c r="K2840" s="14">
        <f>Разбивка_по_щитам!N2845</f>
        <v>0</v>
      </c>
      <c r="L2840" s="14"/>
      <c r="M2840" s="14">
        <f>Разбивка_по_щитам!P2845</f>
        <v>0</v>
      </c>
      <c r="N2840" s="14"/>
    </row>
    <row r="2841" spans="2:14" x14ac:dyDescent="0.2">
      <c r="B2841" s="14">
        <f>Разбивка_по_щитам!B2846</f>
        <v>0</v>
      </c>
      <c r="C2841" s="14">
        <f>Разбивка_по_щитам!C2846</f>
        <v>0</v>
      </c>
      <c r="D2841" s="14">
        <f>Разбивка_по_щитам!F2846</f>
        <v>0</v>
      </c>
      <c r="E2841" s="14">
        <f>Разбивка_по_щитам!H2846</f>
        <v>0</v>
      </c>
      <c r="F2841" s="14">
        <f>Разбивка_по_щитам!I2846</f>
        <v>0</v>
      </c>
      <c r="G2841" s="14">
        <f>Разбивка_по_щитам!J2846</f>
        <v>0</v>
      </c>
      <c r="H2841" s="14">
        <f>Разбивка_по_щитам!K2846</f>
        <v>0</v>
      </c>
      <c r="I2841" s="14">
        <f>Разбивка_по_щитам!L2846</f>
        <v>0</v>
      </c>
      <c r="J2841" s="14">
        <f>Разбивка_по_щитам!M2846</f>
        <v>0</v>
      </c>
      <c r="K2841" s="14">
        <f>Разбивка_по_щитам!N2846</f>
        <v>0</v>
      </c>
      <c r="L2841" s="14"/>
      <c r="M2841" s="14">
        <f>Разбивка_по_щитам!P2846</f>
        <v>0</v>
      </c>
      <c r="N2841" s="14"/>
    </row>
    <row r="2842" spans="2:14" x14ac:dyDescent="0.2">
      <c r="B2842" s="14">
        <f>Разбивка_по_щитам!B2847</f>
        <v>0</v>
      </c>
      <c r="C2842" s="14">
        <f>Разбивка_по_щитам!C2847</f>
        <v>0</v>
      </c>
      <c r="D2842" s="14">
        <f>Разбивка_по_щитам!F2847</f>
        <v>0</v>
      </c>
      <c r="E2842" s="14">
        <f>Разбивка_по_щитам!H2847</f>
        <v>0</v>
      </c>
      <c r="F2842" s="14">
        <f>Разбивка_по_щитам!I2847</f>
        <v>0</v>
      </c>
      <c r="G2842" s="14">
        <f>Разбивка_по_щитам!J2847</f>
        <v>0</v>
      </c>
      <c r="H2842" s="14">
        <f>Разбивка_по_щитам!K2847</f>
        <v>0</v>
      </c>
      <c r="I2842" s="14">
        <f>Разбивка_по_щитам!L2847</f>
        <v>0</v>
      </c>
      <c r="J2842" s="14">
        <f>Разбивка_по_щитам!M2847</f>
        <v>0</v>
      </c>
      <c r="K2842" s="14">
        <f>Разбивка_по_щитам!N2847</f>
        <v>0</v>
      </c>
      <c r="L2842" s="14"/>
      <c r="M2842" s="14">
        <f>Разбивка_по_щитам!P2847</f>
        <v>0</v>
      </c>
      <c r="N2842" s="14"/>
    </row>
    <row r="2843" spans="2:14" x14ac:dyDescent="0.2">
      <c r="B2843" s="14">
        <f>Разбивка_по_щитам!B2848</f>
        <v>0</v>
      </c>
      <c r="C2843" s="14">
        <f>Разбивка_по_щитам!C2848</f>
        <v>0</v>
      </c>
      <c r="D2843" s="14">
        <f>Разбивка_по_щитам!F2848</f>
        <v>0</v>
      </c>
      <c r="E2843" s="14">
        <f>Разбивка_по_щитам!H2848</f>
        <v>0</v>
      </c>
      <c r="F2843" s="14">
        <f>Разбивка_по_щитам!I2848</f>
        <v>0</v>
      </c>
      <c r="G2843" s="14">
        <f>Разбивка_по_щитам!J2848</f>
        <v>0</v>
      </c>
      <c r="H2843" s="14">
        <f>Разбивка_по_щитам!K2848</f>
        <v>0</v>
      </c>
      <c r="I2843" s="14">
        <f>Разбивка_по_щитам!L2848</f>
        <v>0</v>
      </c>
      <c r="J2843" s="14">
        <f>Разбивка_по_щитам!M2848</f>
        <v>0</v>
      </c>
      <c r="K2843" s="14">
        <f>Разбивка_по_щитам!N2848</f>
        <v>0</v>
      </c>
      <c r="L2843" s="14"/>
      <c r="M2843" s="14">
        <f>Разбивка_по_щитам!P2848</f>
        <v>0</v>
      </c>
      <c r="N2843" s="14"/>
    </row>
    <row r="2844" spans="2:14" x14ac:dyDescent="0.2">
      <c r="B2844" s="14">
        <f>Разбивка_по_щитам!B2849</f>
        <v>0</v>
      </c>
      <c r="C2844" s="14">
        <f>Разбивка_по_щитам!C2849</f>
        <v>0</v>
      </c>
      <c r="D2844" s="14">
        <f>Разбивка_по_щитам!F2849</f>
        <v>0</v>
      </c>
      <c r="E2844" s="14">
        <f>Разбивка_по_щитам!H2849</f>
        <v>0</v>
      </c>
      <c r="F2844" s="14">
        <f>Разбивка_по_щитам!I2849</f>
        <v>0</v>
      </c>
      <c r="G2844" s="14">
        <f>Разбивка_по_щитам!J2849</f>
        <v>0</v>
      </c>
      <c r="H2844" s="14">
        <f>Разбивка_по_щитам!K2849</f>
        <v>0</v>
      </c>
      <c r="I2844" s="14">
        <f>Разбивка_по_щитам!L2849</f>
        <v>0</v>
      </c>
      <c r="J2844" s="14">
        <f>Разбивка_по_щитам!M2849</f>
        <v>0</v>
      </c>
      <c r="K2844" s="14">
        <f>Разбивка_по_щитам!N2849</f>
        <v>0</v>
      </c>
      <c r="L2844" s="14"/>
      <c r="M2844" s="14">
        <f>Разбивка_по_щитам!P2849</f>
        <v>0</v>
      </c>
      <c r="N2844" s="14"/>
    </row>
    <row r="2845" spans="2:14" x14ac:dyDescent="0.2">
      <c r="B2845" s="14">
        <f>Разбивка_по_щитам!B2850</f>
        <v>0</v>
      </c>
      <c r="C2845" s="14">
        <f>Разбивка_по_щитам!C2850</f>
        <v>0</v>
      </c>
      <c r="D2845" s="14">
        <f>Разбивка_по_щитам!F2850</f>
        <v>0</v>
      </c>
      <c r="E2845" s="14">
        <f>Разбивка_по_щитам!H2850</f>
        <v>0</v>
      </c>
      <c r="F2845" s="14">
        <f>Разбивка_по_щитам!I2850</f>
        <v>0</v>
      </c>
      <c r="G2845" s="14">
        <f>Разбивка_по_щитам!J2850</f>
        <v>0</v>
      </c>
      <c r="H2845" s="14">
        <f>Разбивка_по_щитам!K2850</f>
        <v>0</v>
      </c>
      <c r="I2845" s="14">
        <f>Разбивка_по_щитам!L2850</f>
        <v>0</v>
      </c>
      <c r="J2845" s="14">
        <f>Разбивка_по_щитам!M2850</f>
        <v>0</v>
      </c>
      <c r="K2845" s="14">
        <f>Разбивка_по_щитам!N2850</f>
        <v>0</v>
      </c>
      <c r="L2845" s="14"/>
      <c r="M2845" s="14">
        <f>Разбивка_по_щитам!P2850</f>
        <v>0</v>
      </c>
      <c r="N2845" s="14"/>
    </row>
    <row r="2846" spans="2:14" x14ac:dyDescent="0.2">
      <c r="B2846" s="14">
        <f>Разбивка_по_щитам!B2851</f>
        <v>0</v>
      </c>
      <c r="C2846" s="14">
        <f>Разбивка_по_щитам!C2851</f>
        <v>0</v>
      </c>
      <c r="D2846" s="14">
        <f>Разбивка_по_щитам!F2851</f>
        <v>0</v>
      </c>
      <c r="E2846" s="14">
        <f>Разбивка_по_щитам!H2851</f>
        <v>0</v>
      </c>
      <c r="F2846" s="14">
        <f>Разбивка_по_щитам!I2851</f>
        <v>0</v>
      </c>
      <c r="G2846" s="14">
        <f>Разбивка_по_щитам!J2851</f>
        <v>0</v>
      </c>
      <c r="H2846" s="14">
        <f>Разбивка_по_щитам!K2851</f>
        <v>0</v>
      </c>
      <c r="I2846" s="14">
        <f>Разбивка_по_щитам!L2851</f>
        <v>0</v>
      </c>
      <c r="J2846" s="14">
        <f>Разбивка_по_щитам!M2851</f>
        <v>0</v>
      </c>
      <c r="K2846" s="14">
        <f>Разбивка_по_щитам!N2851</f>
        <v>0</v>
      </c>
      <c r="L2846" s="14"/>
      <c r="M2846" s="14">
        <f>Разбивка_по_щитам!P2851</f>
        <v>0</v>
      </c>
      <c r="N2846" s="14"/>
    </row>
    <row r="2847" spans="2:14" x14ac:dyDescent="0.2">
      <c r="B2847" s="14">
        <f>Разбивка_по_щитам!B2852</f>
        <v>0</v>
      </c>
      <c r="C2847" s="14">
        <f>Разбивка_по_щитам!C2852</f>
        <v>0</v>
      </c>
      <c r="D2847" s="14">
        <f>Разбивка_по_щитам!F2852</f>
        <v>0</v>
      </c>
      <c r="E2847" s="14">
        <f>Разбивка_по_щитам!H2852</f>
        <v>0</v>
      </c>
      <c r="F2847" s="14">
        <f>Разбивка_по_щитам!I2852</f>
        <v>0</v>
      </c>
      <c r="G2847" s="14">
        <f>Разбивка_по_щитам!J2852</f>
        <v>0</v>
      </c>
      <c r="H2847" s="14">
        <f>Разбивка_по_щитам!K2852</f>
        <v>0</v>
      </c>
      <c r="I2847" s="14">
        <f>Разбивка_по_щитам!L2852</f>
        <v>0</v>
      </c>
      <c r="J2847" s="14">
        <f>Разбивка_по_щитам!M2852</f>
        <v>0</v>
      </c>
      <c r="K2847" s="14">
        <f>Разбивка_по_щитам!N2852</f>
        <v>0</v>
      </c>
      <c r="L2847" s="14"/>
      <c r="M2847" s="14">
        <f>Разбивка_по_щитам!P2852</f>
        <v>0</v>
      </c>
      <c r="N2847" s="14"/>
    </row>
    <row r="2848" spans="2:14" x14ac:dyDescent="0.2">
      <c r="B2848" s="14">
        <f>Разбивка_по_щитам!B2853</f>
        <v>0</v>
      </c>
      <c r="C2848" s="14">
        <f>Разбивка_по_щитам!C2853</f>
        <v>0</v>
      </c>
      <c r="D2848" s="14">
        <f>Разбивка_по_щитам!F2853</f>
        <v>0</v>
      </c>
      <c r="E2848" s="14">
        <f>Разбивка_по_щитам!H2853</f>
        <v>0</v>
      </c>
      <c r="F2848" s="14">
        <f>Разбивка_по_щитам!I2853</f>
        <v>0</v>
      </c>
      <c r="G2848" s="14">
        <f>Разбивка_по_щитам!J2853</f>
        <v>0</v>
      </c>
      <c r="H2848" s="14">
        <f>Разбивка_по_щитам!K2853</f>
        <v>0</v>
      </c>
      <c r="I2848" s="14">
        <f>Разбивка_по_щитам!L2853</f>
        <v>0</v>
      </c>
      <c r="J2848" s="14">
        <f>Разбивка_по_щитам!M2853</f>
        <v>0</v>
      </c>
      <c r="K2848" s="14">
        <f>Разбивка_по_щитам!N2853</f>
        <v>0</v>
      </c>
      <c r="L2848" s="14"/>
      <c r="M2848" s="14">
        <f>Разбивка_по_щитам!P2853</f>
        <v>0</v>
      </c>
      <c r="N2848" s="14"/>
    </row>
    <row r="2849" spans="2:14" x14ac:dyDescent="0.2">
      <c r="B2849" s="14">
        <f>Разбивка_по_щитам!B2854</f>
        <v>0</v>
      </c>
      <c r="C2849" s="14">
        <f>Разбивка_по_щитам!C2854</f>
        <v>0</v>
      </c>
      <c r="D2849" s="14">
        <f>Разбивка_по_щитам!F2854</f>
        <v>0</v>
      </c>
      <c r="E2849" s="14">
        <f>Разбивка_по_щитам!H2854</f>
        <v>0</v>
      </c>
      <c r="F2849" s="14">
        <f>Разбивка_по_щитам!I2854</f>
        <v>0</v>
      </c>
      <c r="G2849" s="14">
        <f>Разбивка_по_щитам!J2854</f>
        <v>0</v>
      </c>
      <c r="H2849" s="14">
        <f>Разбивка_по_щитам!K2854</f>
        <v>0</v>
      </c>
      <c r="I2849" s="14">
        <f>Разбивка_по_щитам!L2854</f>
        <v>0</v>
      </c>
      <c r="J2849" s="14">
        <f>Разбивка_по_щитам!M2854</f>
        <v>0</v>
      </c>
      <c r="K2849" s="14">
        <f>Разбивка_по_щитам!N2854</f>
        <v>0</v>
      </c>
      <c r="L2849" s="14"/>
      <c r="M2849" s="14">
        <f>Разбивка_по_щитам!P2854</f>
        <v>0</v>
      </c>
      <c r="N2849" s="14"/>
    </row>
    <row r="2850" spans="2:14" x14ac:dyDescent="0.2">
      <c r="B2850" s="14">
        <f>Разбивка_по_щитам!B2855</f>
        <v>0</v>
      </c>
      <c r="C2850" s="14">
        <f>Разбивка_по_щитам!C2855</f>
        <v>0</v>
      </c>
      <c r="D2850" s="14">
        <f>Разбивка_по_щитам!F2855</f>
        <v>0</v>
      </c>
      <c r="E2850" s="14">
        <f>Разбивка_по_щитам!H2855</f>
        <v>0</v>
      </c>
      <c r="F2850" s="14">
        <f>Разбивка_по_щитам!I2855</f>
        <v>0</v>
      </c>
      <c r="G2850" s="14">
        <f>Разбивка_по_щитам!J2855</f>
        <v>0</v>
      </c>
      <c r="H2850" s="14">
        <f>Разбивка_по_щитам!K2855</f>
        <v>0</v>
      </c>
      <c r="I2850" s="14">
        <f>Разбивка_по_щитам!L2855</f>
        <v>0</v>
      </c>
      <c r="J2850" s="14">
        <f>Разбивка_по_щитам!M2855</f>
        <v>0</v>
      </c>
      <c r="K2850" s="14">
        <f>Разбивка_по_щитам!N2855</f>
        <v>0</v>
      </c>
      <c r="L2850" s="14"/>
      <c r="M2850" s="14">
        <f>Разбивка_по_щитам!P2855</f>
        <v>0</v>
      </c>
      <c r="N2850" s="14"/>
    </row>
    <row r="2851" spans="2:14" x14ac:dyDescent="0.2">
      <c r="B2851" s="14">
        <f>Разбивка_по_щитам!B2856</f>
        <v>0</v>
      </c>
      <c r="C2851" s="14">
        <f>Разбивка_по_щитам!C2856</f>
        <v>0</v>
      </c>
      <c r="D2851" s="14">
        <f>Разбивка_по_щитам!F2856</f>
        <v>0</v>
      </c>
      <c r="E2851" s="14">
        <f>Разбивка_по_щитам!H2856</f>
        <v>0</v>
      </c>
      <c r="F2851" s="14">
        <f>Разбивка_по_щитам!I2856</f>
        <v>0</v>
      </c>
      <c r="G2851" s="14">
        <f>Разбивка_по_щитам!J2856</f>
        <v>0</v>
      </c>
      <c r="H2851" s="14">
        <f>Разбивка_по_щитам!K2856</f>
        <v>0</v>
      </c>
      <c r="I2851" s="14">
        <f>Разбивка_по_щитам!L2856</f>
        <v>0</v>
      </c>
      <c r="J2851" s="14">
        <f>Разбивка_по_щитам!M2856</f>
        <v>0</v>
      </c>
      <c r="K2851" s="14">
        <f>Разбивка_по_щитам!N2856</f>
        <v>0</v>
      </c>
      <c r="L2851" s="14"/>
      <c r="M2851" s="14">
        <f>Разбивка_по_щитам!P2856</f>
        <v>0</v>
      </c>
      <c r="N2851" s="14"/>
    </row>
    <row r="2852" spans="2:14" x14ac:dyDescent="0.2">
      <c r="B2852" s="14">
        <f>Разбивка_по_щитам!B2857</f>
        <v>0</v>
      </c>
      <c r="C2852" s="14">
        <f>Разбивка_по_щитам!C2857</f>
        <v>0</v>
      </c>
      <c r="D2852" s="14">
        <f>Разбивка_по_щитам!F2857</f>
        <v>0</v>
      </c>
      <c r="E2852" s="14">
        <f>Разбивка_по_щитам!H2857</f>
        <v>0</v>
      </c>
      <c r="F2852" s="14">
        <f>Разбивка_по_щитам!I2857</f>
        <v>0</v>
      </c>
      <c r="G2852" s="14">
        <f>Разбивка_по_щитам!J2857</f>
        <v>0</v>
      </c>
      <c r="H2852" s="14">
        <f>Разбивка_по_щитам!K2857</f>
        <v>0</v>
      </c>
      <c r="I2852" s="14">
        <f>Разбивка_по_щитам!L2857</f>
        <v>0</v>
      </c>
      <c r="J2852" s="14">
        <f>Разбивка_по_щитам!M2857</f>
        <v>0</v>
      </c>
      <c r="K2852" s="14">
        <f>Разбивка_по_щитам!N2857</f>
        <v>0</v>
      </c>
      <c r="L2852" s="14"/>
      <c r="M2852" s="14">
        <f>Разбивка_по_щитам!P2857</f>
        <v>0</v>
      </c>
      <c r="N2852" s="14"/>
    </row>
    <row r="2853" spans="2:14" x14ac:dyDescent="0.2">
      <c r="B2853" s="14">
        <f>Разбивка_по_щитам!B2858</f>
        <v>0</v>
      </c>
      <c r="C2853" s="14">
        <f>Разбивка_по_щитам!C2858</f>
        <v>0</v>
      </c>
      <c r="D2853" s="14">
        <f>Разбивка_по_щитам!F2858</f>
        <v>0</v>
      </c>
      <c r="E2853" s="14">
        <f>Разбивка_по_щитам!H2858</f>
        <v>0</v>
      </c>
      <c r="F2853" s="14">
        <f>Разбивка_по_щитам!I2858</f>
        <v>0</v>
      </c>
      <c r="G2853" s="14">
        <f>Разбивка_по_щитам!J2858</f>
        <v>0</v>
      </c>
      <c r="H2853" s="14">
        <f>Разбивка_по_щитам!K2858</f>
        <v>0</v>
      </c>
      <c r="I2853" s="14">
        <f>Разбивка_по_щитам!L2858</f>
        <v>0</v>
      </c>
      <c r="J2853" s="14">
        <f>Разбивка_по_щитам!M2858</f>
        <v>0</v>
      </c>
      <c r="K2853" s="14">
        <f>Разбивка_по_щитам!N2858</f>
        <v>0</v>
      </c>
      <c r="L2853" s="14"/>
      <c r="M2853" s="14">
        <f>Разбивка_по_щитам!P2858</f>
        <v>0</v>
      </c>
      <c r="N2853" s="14"/>
    </row>
    <row r="2854" spans="2:14" x14ac:dyDescent="0.2">
      <c r="B2854" s="14">
        <f>Разбивка_по_щитам!B2859</f>
        <v>0</v>
      </c>
      <c r="C2854" s="14">
        <f>Разбивка_по_щитам!C2859</f>
        <v>0</v>
      </c>
      <c r="D2854" s="14">
        <f>Разбивка_по_щитам!F2859</f>
        <v>0</v>
      </c>
      <c r="E2854" s="14">
        <f>Разбивка_по_щитам!H2859</f>
        <v>0</v>
      </c>
      <c r="F2854" s="14">
        <f>Разбивка_по_щитам!I2859</f>
        <v>0</v>
      </c>
      <c r="G2854" s="14">
        <f>Разбивка_по_щитам!J2859</f>
        <v>0</v>
      </c>
      <c r="H2854" s="14">
        <f>Разбивка_по_щитам!K2859</f>
        <v>0</v>
      </c>
      <c r="I2854" s="14">
        <f>Разбивка_по_щитам!L2859</f>
        <v>0</v>
      </c>
      <c r="J2854" s="14">
        <f>Разбивка_по_щитам!M2859</f>
        <v>0</v>
      </c>
      <c r="K2854" s="14">
        <f>Разбивка_по_щитам!N2859</f>
        <v>0</v>
      </c>
      <c r="L2854" s="14"/>
      <c r="M2854" s="14">
        <f>Разбивка_по_щитам!P2859</f>
        <v>0</v>
      </c>
      <c r="N2854" s="14"/>
    </row>
    <row r="2855" spans="2:14" x14ac:dyDescent="0.2">
      <c r="B2855" s="14">
        <f>Разбивка_по_щитам!B2860</f>
        <v>0</v>
      </c>
      <c r="C2855" s="14">
        <f>Разбивка_по_щитам!C2860</f>
        <v>0</v>
      </c>
      <c r="D2855" s="14">
        <f>Разбивка_по_щитам!F2860</f>
        <v>0</v>
      </c>
      <c r="E2855" s="14">
        <f>Разбивка_по_щитам!H2860</f>
        <v>0</v>
      </c>
      <c r="F2855" s="14">
        <f>Разбивка_по_щитам!I2860</f>
        <v>0</v>
      </c>
      <c r="G2855" s="14">
        <f>Разбивка_по_щитам!J2860</f>
        <v>0</v>
      </c>
      <c r="H2855" s="14">
        <f>Разбивка_по_щитам!K2860</f>
        <v>0</v>
      </c>
      <c r="I2855" s="14">
        <f>Разбивка_по_щитам!L2860</f>
        <v>0</v>
      </c>
      <c r="J2855" s="14">
        <f>Разбивка_по_щитам!M2860</f>
        <v>0</v>
      </c>
      <c r="K2855" s="14">
        <f>Разбивка_по_щитам!N2860</f>
        <v>0</v>
      </c>
      <c r="L2855" s="14"/>
      <c r="M2855" s="14">
        <f>Разбивка_по_щитам!P2860</f>
        <v>0</v>
      </c>
      <c r="N2855" s="14"/>
    </row>
    <row r="2856" spans="2:14" x14ac:dyDescent="0.2">
      <c r="B2856" s="14">
        <f>Разбивка_по_щитам!B2861</f>
        <v>0</v>
      </c>
      <c r="C2856" s="14">
        <f>Разбивка_по_щитам!C2861</f>
        <v>0</v>
      </c>
      <c r="D2856" s="14">
        <f>Разбивка_по_щитам!F2861</f>
        <v>0</v>
      </c>
      <c r="E2856" s="14">
        <f>Разбивка_по_щитам!H2861</f>
        <v>0</v>
      </c>
      <c r="F2856" s="14">
        <f>Разбивка_по_щитам!I2861</f>
        <v>0</v>
      </c>
      <c r="G2856" s="14">
        <f>Разбивка_по_щитам!J2861</f>
        <v>0</v>
      </c>
      <c r="H2856" s="14">
        <f>Разбивка_по_щитам!K2861</f>
        <v>0</v>
      </c>
      <c r="I2856" s="14">
        <f>Разбивка_по_щитам!L2861</f>
        <v>0</v>
      </c>
      <c r="J2856" s="14">
        <f>Разбивка_по_щитам!M2861</f>
        <v>0</v>
      </c>
      <c r="K2856" s="14">
        <f>Разбивка_по_щитам!N2861</f>
        <v>0</v>
      </c>
      <c r="L2856" s="14"/>
      <c r="M2856" s="14">
        <f>Разбивка_по_щитам!P2861</f>
        <v>0</v>
      </c>
      <c r="N2856" s="14"/>
    </row>
    <row r="2857" spans="2:14" x14ac:dyDescent="0.2">
      <c r="B2857" s="14">
        <f>Разбивка_по_щитам!B2862</f>
        <v>0</v>
      </c>
      <c r="C2857" s="14">
        <f>Разбивка_по_щитам!C2862</f>
        <v>0</v>
      </c>
      <c r="D2857" s="14">
        <f>Разбивка_по_щитам!F2862</f>
        <v>0</v>
      </c>
      <c r="E2857" s="14">
        <f>Разбивка_по_щитам!H2862</f>
        <v>0</v>
      </c>
      <c r="F2857" s="14">
        <f>Разбивка_по_щитам!I2862</f>
        <v>0</v>
      </c>
      <c r="G2857" s="14">
        <f>Разбивка_по_щитам!J2862</f>
        <v>0</v>
      </c>
      <c r="H2857" s="14">
        <f>Разбивка_по_щитам!K2862</f>
        <v>0</v>
      </c>
      <c r="I2857" s="14">
        <f>Разбивка_по_щитам!L2862</f>
        <v>0</v>
      </c>
      <c r="J2857" s="14">
        <f>Разбивка_по_щитам!M2862</f>
        <v>0</v>
      </c>
      <c r="K2857" s="14">
        <f>Разбивка_по_щитам!N2862</f>
        <v>0</v>
      </c>
      <c r="L2857" s="14"/>
      <c r="M2857" s="14">
        <f>Разбивка_по_щитам!P2862</f>
        <v>0</v>
      </c>
      <c r="N2857" s="14"/>
    </row>
    <row r="2858" spans="2:14" x14ac:dyDescent="0.2">
      <c r="B2858" s="14">
        <f>Разбивка_по_щитам!B2863</f>
        <v>0</v>
      </c>
      <c r="C2858" s="14">
        <f>Разбивка_по_щитам!C2863</f>
        <v>0</v>
      </c>
      <c r="D2858" s="14">
        <f>Разбивка_по_щитам!F2863</f>
        <v>0</v>
      </c>
      <c r="E2858" s="14">
        <f>Разбивка_по_щитам!H2863</f>
        <v>0</v>
      </c>
      <c r="F2858" s="14">
        <f>Разбивка_по_щитам!I2863</f>
        <v>0</v>
      </c>
      <c r="G2858" s="14">
        <f>Разбивка_по_щитам!J2863</f>
        <v>0</v>
      </c>
      <c r="H2858" s="14">
        <f>Разбивка_по_щитам!K2863</f>
        <v>0</v>
      </c>
      <c r="I2858" s="14">
        <f>Разбивка_по_щитам!L2863</f>
        <v>0</v>
      </c>
      <c r="J2858" s="14">
        <f>Разбивка_по_щитам!M2863</f>
        <v>0</v>
      </c>
      <c r="K2858" s="14">
        <f>Разбивка_по_щитам!N2863</f>
        <v>0</v>
      </c>
      <c r="L2858" s="14"/>
      <c r="M2858" s="14">
        <f>Разбивка_по_щитам!P2863</f>
        <v>0</v>
      </c>
      <c r="N2858" s="14"/>
    </row>
    <row r="2859" spans="2:14" x14ac:dyDescent="0.2">
      <c r="B2859" s="14">
        <f>Разбивка_по_щитам!B2864</f>
        <v>0</v>
      </c>
      <c r="C2859" s="14">
        <f>Разбивка_по_щитам!C2864</f>
        <v>0</v>
      </c>
      <c r="D2859" s="14">
        <f>Разбивка_по_щитам!F2864</f>
        <v>0</v>
      </c>
      <c r="E2859" s="14">
        <f>Разбивка_по_щитам!H2864</f>
        <v>0</v>
      </c>
      <c r="F2859" s="14">
        <f>Разбивка_по_щитам!I2864</f>
        <v>0</v>
      </c>
      <c r="G2859" s="14">
        <f>Разбивка_по_щитам!J2864</f>
        <v>0</v>
      </c>
      <c r="H2859" s="14">
        <f>Разбивка_по_щитам!K2864</f>
        <v>0</v>
      </c>
      <c r="I2859" s="14">
        <f>Разбивка_по_щитам!L2864</f>
        <v>0</v>
      </c>
      <c r="J2859" s="14">
        <f>Разбивка_по_щитам!M2864</f>
        <v>0</v>
      </c>
      <c r="K2859" s="14">
        <f>Разбивка_по_щитам!N2864</f>
        <v>0</v>
      </c>
      <c r="L2859" s="14"/>
      <c r="M2859" s="14">
        <f>Разбивка_по_щитам!P2864</f>
        <v>0</v>
      </c>
      <c r="N2859" s="14"/>
    </row>
    <row r="2860" spans="2:14" x14ac:dyDescent="0.2">
      <c r="B2860" s="14">
        <f>Разбивка_по_щитам!B2865</f>
        <v>0</v>
      </c>
      <c r="C2860" s="14">
        <f>Разбивка_по_щитам!C2865</f>
        <v>0</v>
      </c>
      <c r="D2860" s="14">
        <f>Разбивка_по_щитам!F2865</f>
        <v>0</v>
      </c>
      <c r="E2860" s="14">
        <f>Разбивка_по_щитам!H2865</f>
        <v>0</v>
      </c>
      <c r="F2860" s="14">
        <f>Разбивка_по_щитам!I2865</f>
        <v>0</v>
      </c>
      <c r="G2860" s="14">
        <f>Разбивка_по_щитам!J2865</f>
        <v>0</v>
      </c>
      <c r="H2860" s="14">
        <f>Разбивка_по_щитам!K2865</f>
        <v>0</v>
      </c>
      <c r="I2860" s="14">
        <f>Разбивка_по_щитам!L2865</f>
        <v>0</v>
      </c>
      <c r="J2860" s="14">
        <f>Разбивка_по_щитам!M2865</f>
        <v>0</v>
      </c>
      <c r="K2860" s="14">
        <f>Разбивка_по_щитам!N2865</f>
        <v>0</v>
      </c>
      <c r="L2860" s="14"/>
      <c r="M2860" s="14">
        <f>Разбивка_по_щитам!P2865</f>
        <v>0</v>
      </c>
      <c r="N2860" s="14"/>
    </row>
    <row r="2861" spans="2:14" x14ac:dyDescent="0.2">
      <c r="B2861" s="14">
        <f>Разбивка_по_щитам!B2866</f>
        <v>0</v>
      </c>
      <c r="C2861" s="14">
        <f>Разбивка_по_щитам!C2866</f>
        <v>0</v>
      </c>
      <c r="D2861" s="14">
        <f>Разбивка_по_щитам!F2866</f>
        <v>0</v>
      </c>
      <c r="E2861" s="14">
        <f>Разбивка_по_щитам!H2866</f>
        <v>0</v>
      </c>
      <c r="F2861" s="14">
        <f>Разбивка_по_щитам!I2866</f>
        <v>0</v>
      </c>
      <c r="G2861" s="14">
        <f>Разбивка_по_щитам!J2866</f>
        <v>0</v>
      </c>
      <c r="H2861" s="14">
        <f>Разбивка_по_щитам!K2866</f>
        <v>0</v>
      </c>
      <c r="I2861" s="14">
        <f>Разбивка_по_щитам!L2866</f>
        <v>0</v>
      </c>
      <c r="J2861" s="14">
        <f>Разбивка_по_щитам!M2866</f>
        <v>0</v>
      </c>
      <c r="K2861" s="14">
        <f>Разбивка_по_щитам!N2866</f>
        <v>0</v>
      </c>
      <c r="L2861" s="14"/>
      <c r="M2861" s="14">
        <f>Разбивка_по_щитам!P2866</f>
        <v>0</v>
      </c>
      <c r="N2861" s="14"/>
    </row>
    <row r="2862" spans="2:14" x14ac:dyDescent="0.2">
      <c r="B2862" s="14">
        <f>Разбивка_по_щитам!B2867</f>
        <v>0</v>
      </c>
      <c r="C2862" s="14">
        <f>Разбивка_по_щитам!C2867</f>
        <v>0</v>
      </c>
      <c r="D2862" s="14">
        <f>Разбивка_по_щитам!F2867</f>
        <v>0</v>
      </c>
      <c r="E2862" s="14">
        <f>Разбивка_по_щитам!H2867</f>
        <v>0</v>
      </c>
      <c r="F2862" s="14">
        <f>Разбивка_по_щитам!I2867</f>
        <v>0</v>
      </c>
      <c r="G2862" s="14">
        <f>Разбивка_по_щитам!J2867</f>
        <v>0</v>
      </c>
      <c r="H2862" s="14">
        <f>Разбивка_по_щитам!K2867</f>
        <v>0</v>
      </c>
      <c r="I2862" s="14">
        <f>Разбивка_по_щитам!L2867</f>
        <v>0</v>
      </c>
      <c r="J2862" s="14">
        <f>Разбивка_по_щитам!M2867</f>
        <v>0</v>
      </c>
      <c r="K2862" s="14">
        <f>Разбивка_по_щитам!N2867</f>
        <v>0</v>
      </c>
      <c r="L2862" s="14"/>
      <c r="M2862" s="14">
        <f>Разбивка_по_щитам!P2867</f>
        <v>0</v>
      </c>
      <c r="N2862" s="14"/>
    </row>
    <row r="2863" spans="2:14" x14ac:dyDescent="0.2">
      <c r="B2863" s="14">
        <f>Разбивка_по_щитам!B2868</f>
        <v>0</v>
      </c>
      <c r="C2863" s="14">
        <f>Разбивка_по_щитам!C2868</f>
        <v>0</v>
      </c>
      <c r="D2863" s="14">
        <f>Разбивка_по_щитам!F2868</f>
        <v>0</v>
      </c>
      <c r="E2863" s="14">
        <f>Разбивка_по_щитам!H2868</f>
        <v>0</v>
      </c>
      <c r="F2863" s="14">
        <f>Разбивка_по_щитам!I2868</f>
        <v>0</v>
      </c>
      <c r="G2863" s="14">
        <f>Разбивка_по_щитам!J2868</f>
        <v>0</v>
      </c>
      <c r="H2863" s="14">
        <f>Разбивка_по_щитам!K2868</f>
        <v>0</v>
      </c>
      <c r="I2863" s="14">
        <f>Разбивка_по_щитам!L2868</f>
        <v>0</v>
      </c>
      <c r="J2863" s="14">
        <f>Разбивка_по_щитам!M2868</f>
        <v>0</v>
      </c>
      <c r="K2863" s="14">
        <f>Разбивка_по_щитам!N2868</f>
        <v>0</v>
      </c>
      <c r="L2863" s="14"/>
      <c r="M2863" s="14">
        <f>Разбивка_по_щитам!P2868</f>
        <v>0</v>
      </c>
      <c r="N2863" s="14"/>
    </row>
    <row r="2864" spans="2:14" x14ac:dyDescent="0.2">
      <c r="B2864" s="14">
        <f>Разбивка_по_щитам!B2869</f>
        <v>0</v>
      </c>
      <c r="C2864" s="14">
        <f>Разбивка_по_щитам!C2869</f>
        <v>0</v>
      </c>
      <c r="D2864" s="14">
        <f>Разбивка_по_щитам!F2869</f>
        <v>0</v>
      </c>
      <c r="E2864" s="14">
        <f>Разбивка_по_щитам!H2869</f>
        <v>0</v>
      </c>
      <c r="F2864" s="14">
        <f>Разбивка_по_щитам!I2869</f>
        <v>0</v>
      </c>
      <c r="G2864" s="14">
        <f>Разбивка_по_щитам!J2869</f>
        <v>0</v>
      </c>
      <c r="H2864" s="14">
        <f>Разбивка_по_щитам!K2869</f>
        <v>0</v>
      </c>
      <c r="I2864" s="14">
        <f>Разбивка_по_щитам!L2869</f>
        <v>0</v>
      </c>
      <c r="J2864" s="14">
        <f>Разбивка_по_щитам!M2869</f>
        <v>0</v>
      </c>
      <c r="K2864" s="14">
        <f>Разбивка_по_щитам!N2869</f>
        <v>0</v>
      </c>
      <c r="L2864" s="14"/>
      <c r="M2864" s="14">
        <f>Разбивка_по_щитам!P2869</f>
        <v>0</v>
      </c>
      <c r="N2864" s="14"/>
    </row>
    <row r="2865" spans="2:14" x14ac:dyDescent="0.2">
      <c r="B2865" s="14">
        <f>Разбивка_по_щитам!B2870</f>
        <v>0</v>
      </c>
      <c r="C2865" s="14">
        <f>Разбивка_по_щитам!C2870</f>
        <v>0</v>
      </c>
      <c r="D2865" s="14">
        <f>Разбивка_по_щитам!F2870</f>
        <v>0</v>
      </c>
      <c r="E2865" s="14">
        <f>Разбивка_по_щитам!H2870</f>
        <v>0</v>
      </c>
      <c r="F2865" s="14">
        <f>Разбивка_по_щитам!I2870</f>
        <v>0</v>
      </c>
      <c r="G2865" s="14">
        <f>Разбивка_по_щитам!J2870</f>
        <v>0</v>
      </c>
      <c r="H2865" s="14">
        <f>Разбивка_по_щитам!K2870</f>
        <v>0</v>
      </c>
      <c r="I2865" s="14">
        <f>Разбивка_по_щитам!L2870</f>
        <v>0</v>
      </c>
      <c r="J2865" s="14">
        <f>Разбивка_по_щитам!M2870</f>
        <v>0</v>
      </c>
      <c r="K2865" s="14">
        <f>Разбивка_по_щитам!N2870</f>
        <v>0</v>
      </c>
      <c r="L2865" s="14"/>
      <c r="M2865" s="14">
        <f>Разбивка_по_щитам!P2870</f>
        <v>0</v>
      </c>
      <c r="N2865" s="14"/>
    </row>
    <row r="2866" spans="2:14" x14ac:dyDescent="0.2">
      <c r="B2866" s="14">
        <f>Разбивка_по_щитам!B2871</f>
        <v>0</v>
      </c>
      <c r="C2866" s="14">
        <f>Разбивка_по_щитам!C2871</f>
        <v>0</v>
      </c>
      <c r="D2866" s="14">
        <f>Разбивка_по_щитам!F2871</f>
        <v>0</v>
      </c>
      <c r="E2866" s="14">
        <f>Разбивка_по_щитам!H2871</f>
        <v>0</v>
      </c>
      <c r="F2866" s="14">
        <f>Разбивка_по_щитам!I2871</f>
        <v>0</v>
      </c>
      <c r="G2866" s="14">
        <f>Разбивка_по_щитам!J2871</f>
        <v>0</v>
      </c>
      <c r="H2866" s="14">
        <f>Разбивка_по_щитам!K2871</f>
        <v>0</v>
      </c>
      <c r="I2866" s="14">
        <f>Разбивка_по_щитам!L2871</f>
        <v>0</v>
      </c>
      <c r="J2866" s="14">
        <f>Разбивка_по_щитам!M2871</f>
        <v>0</v>
      </c>
      <c r="K2866" s="14">
        <f>Разбивка_по_щитам!N2871</f>
        <v>0</v>
      </c>
      <c r="L2866" s="14"/>
      <c r="M2866" s="14">
        <f>Разбивка_по_щитам!P2871</f>
        <v>0</v>
      </c>
      <c r="N2866" s="14"/>
    </row>
    <row r="2867" spans="2:14" x14ac:dyDescent="0.2">
      <c r="B2867" s="14">
        <f>Разбивка_по_щитам!B2872</f>
        <v>0</v>
      </c>
      <c r="C2867" s="14">
        <f>Разбивка_по_щитам!C2872</f>
        <v>0</v>
      </c>
      <c r="D2867" s="14">
        <f>Разбивка_по_щитам!F2872</f>
        <v>0</v>
      </c>
      <c r="E2867" s="14">
        <f>Разбивка_по_щитам!H2872</f>
        <v>0</v>
      </c>
      <c r="F2867" s="14">
        <f>Разбивка_по_щитам!I2872</f>
        <v>0</v>
      </c>
      <c r="G2867" s="14">
        <f>Разбивка_по_щитам!J2872</f>
        <v>0</v>
      </c>
      <c r="H2867" s="14">
        <f>Разбивка_по_щитам!K2872</f>
        <v>0</v>
      </c>
      <c r="I2867" s="14">
        <f>Разбивка_по_щитам!L2872</f>
        <v>0</v>
      </c>
      <c r="J2867" s="14">
        <f>Разбивка_по_щитам!M2872</f>
        <v>0</v>
      </c>
      <c r="K2867" s="14">
        <f>Разбивка_по_щитам!N2872</f>
        <v>0</v>
      </c>
      <c r="L2867" s="14"/>
      <c r="M2867" s="14">
        <f>Разбивка_по_щитам!P2872</f>
        <v>0</v>
      </c>
      <c r="N2867" s="14"/>
    </row>
    <row r="2868" spans="2:14" x14ac:dyDescent="0.2">
      <c r="B2868" s="14">
        <f>Разбивка_по_щитам!B2873</f>
        <v>0</v>
      </c>
      <c r="C2868" s="14">
        <f>Разбивка_по_щитам!C2873</f>
        <v>0</v>
      </c>
      <c r="D2868" s="14">
        <f>Разбивка_по_щитам!F2873</f>
        <v>0</v>
      </c>
      <c r="E2868" s="14">
        <f>Разбивка_по_щитам!H2873</f>
        <v>0</v>
      </c>
      <c r="F2868" s="14">
        <f>Разбивка_по_щитам!I2873</f>
        <v>0</v>
      </c>
      <c r="G2868" s="14">
        <f>Разбивка_по_щитам!J2873</f>
        <v>0</v>
      </c>
      <c r="H2868" s="14">
        <f>Разбивка_по_щитам!K2873</f>
        <v>0</v>
      </c>
      <c r="I2868" s="14">
        <f>Разбивка_по_щитам!L2873</f>
        <v>0</v>
      </c>
      <c r="J2868" s="14">
        <f>Разбивка_по_щитам!M2873</f>
        <v>0</v>
      </c>
      <c r="K2868" s="14">
        <f>Разбивка_по_щитам!N2873</f>
        <v>0</v>
      </c>
      <c r="L2868" s="14"/>
      <c r="M2868" s="14">
        <f>Разбивка_по_щитам!P2873</f>
        <v>0</v>
      </c>
      <c r="N2868" s="14"/>
    </row>
    <row r="2869" spans="2:14" x14ac:dyDescent="0.2">
      <c r="B2869" s="14">
        <f>Разбивка_по_щитам!B2874</f>
        <v>0</v>
      </c>
      <c r="C2869" s="14">
        <f>Разбивка_по_щитам!C2874</f>
        <v>0</v>
      </c>
      <c r="D2869" s="14">
        <f>Разбивка_по_щитам!F2874</f>
        <v>0</v>
      </c>
      <c r="E2869" s="14">
        <f>Разбивка_по_щитам!H2874</f>
        <v>0</v>
      </c>
      <c r="F2869" s="14">
        <f>Разбивка_по_щитам!I2874</f>
        <v>0</v>
      </c>
      <c r="G2869" s="14">
        <f>Разбивка_по_щитам!J2874</f>
        <v>0</v>
      </c>
      <c r="H2869" s="14">
        <f>Разбивка_по_щитам!K2874</f>
        <v>0</v>
      </c>
      <c r="I2869" s="14">
        <f>Разбивка_по_щитам!L2874</f>
        <v>0</v>
      </c>
      <c r="J2869" s="14">
        <f>Разбивка_по_щитам!M2874</f>
        <v>0</v>
      </c>
      <c r="K2869" s="14">
        <f>Разбивка_по_щитам!N2874</f>
        <v>0</v>
      </c>
      <c r="L2869" s="14"/>
      <c r="M2869" s="14">
        <f>Разбивка_по_щитам!P2874</f>
        <v>0</v>
      </c>
      <c r="N2869" s="14"/>
    </row>
    <row r="2870" spans="2:14" x14ac:dyDescent="0.2">
      <c r="B2870" s="14">
        <f>Разбивка_по_щитам!B2875</f>
        <v>0</v>
      </c>
      <c r="C2870" s="14">
        <f>Разбивка_по_щитам!C2875</f>
        <v>0</v>
      </c>
      <c r="D2870" s="14">
        <f>Разбивка_по_щитам!F2875</f>
        <v>0</v>
      </c>
      <c r="E2870" s="14">
        <f>Разбивка_по_щитам!H2875</f>
        <v>0</v>
      </c>
      <c r="F2870" s="14">
        <f>Разбивка_по_щитам!I2875</f>
        <v>0</v>
      </c>
      <c r="G2870" s="14">
        <f>Разбивка_по_щитам!J2875</f>
        <v>0</v>
      </c>
      <c r="H2870" s="14">
        <f>Разбивка_по_щитам!K2875</f>
        <v>0</v>
      </c>
      <c r="I2870" s="14">
        <f>Разбивка_по_щитам!L2875</f>
        <v>0</v>
      </c>
      <c r="J2870" s="14">
        <f>Разбивка_по_щитам!M2875</f>
        <v>0</v>
      </c>
      <c r="K2870" s="14">
        <f>Разбивка_по_щитам!N2875</f>
        <v>0</v>
      </c>
      <c r="L2870" s="14"/>
      <c r="M2870" s="14">
        <f>Разбивка_по_щитам!P2875</f>
        <v>0</v>
      </c>
      <c r="N2870" s="14"/>
    </row>
    <row r="2871" spans="2:14" x14ac:dyDescent="0.2">
      <c r="B2871" s="14">
        <f>Разбивка_по_щитам!B2876</f>
        <v>0</v>
      </c>
      <c r="C2871" s="14">
        <f>Разбивка_по_щитам!C2876</f>
        <v>0</v>
      </c>
      <c r="D2871" s="14">
        <f>Разбивка_по_щитам!F2876</f>
        <v>0</v>
      </c>
      <c r="E2871" s="14">
        <f>Разбивка_по_щитам!H2876</f>
        <v>0</v>
      </c>
      <c r="F2871" s="14">
        <f>Разбивка_по_щитам!I2876</f>
        <v>0</v>
      </c>
      <c r="G2871" s="14">
        <f>Разбивка_по_щитам!J2876</f>
        <v>0</v>
      </c>
      <c r="H2871" s="14">
        <f>Разбивка_по_щитам!K2876</f>
        <v>0</v>
      </c>
      <c r="I2871" s="14">
        <f>Разбивка_по_щитам!L2876</f>
        <v>0</v>
      </c>
      <c r="J2871" s="14">
        <f>Разбивка_по_щитам!M2876</f>
        <v>0</v>
      </c>
      <c r="K2871" s="14">
        <f>Разбивка_по_щитам!N2876</f>
        <v>0</v>
      </c>
      <c r="L2871" s="14"/>
      <c r="M2871" s="14">
        <f>Разбивка_по_щитам!P2876</f>
        <v>0</v>
      </c>
      <c r="N2871" s="14"/>
    </row>
    <row r="2872" spans="2:14" x14ac:dyDescent="0.2">
      <c r="B2872" s="14">
        <f>Разбивка_по_щитам!B2877</f>
        <v>0</v>
      </c>
      <c r="C2872" s="14">
        <f>Разбивка_по_щитам!C2877</f>
        <v>0</v>
      </c>
      <c r="D2872" s="14">
        <f>Разбивка_по_щитам!F2877</f>
        <v>0</v>
      </c>
      <c r="E2872" s="14">
        <f>Разбивка_по_щитам!H2877</f>
        <v>0</v>
      </c>
      <c r="F2872" s="14">
        <f>Разбивка_по_щитам!I2877</f>
        <v>0</v>
      </c>
      <c r="G2872" s="14">
        <f>Разбивка_по_щитам!J2877</f>
        <v>0</v>
      </c>
      <c r="H2872" s="14">
        <f>Разбивка_по_щитам!K2877</f>
        <v>0</v>
      </c>
      <c r="I2872" s="14">
        <f>Разбивка_по_щитам!L2877</f>
        <v>0</v>
      </c>
      <c r="J2872" s="14">
        <f>Разбивка_по_щитам!M2877</f>
        <v>0</v>
      </c>
      <c r="K2872" s="14">
        <f>Разбивка_по_щитам!N2877</f>
        <v>0</v>
      </c>
      <c r="L2872" s="14"/>
      <c r="M2872" s="14">
        <f>Разбивка_по_щитам!P2877</f>
        <v>0</v>
      </c>
      <c r="N2872" s="14"/>
    </row>
    <row r="2873" spans="2:14" x14ac:dyDescent="0.2">
      <c r="B2873" s="14">
        <f>Разбивка_по_щитам!B2878</f>
        <v>0</v>
      </c>
      <c r="C2873" s="14">
        <f>Разбивка_по_щитам!C2878</f>
        <v>0</v>
      </c>
      <c r="D2873" s="14">
        <f>Разбивка_по_щитам!F2878</f>
        <v>0</v>
      </c>
      <c r="E2873" s="14">
        <f>Разбивка_по_щитам!H2878</f>
        <v>0</v>
      </c>
      <c r="F2873" s="14">
        <f>Разбивка_по_щитам!I2878</f>
        <v>0</v>
      </c>
      <c r="G2873" s="14">
        <f>Разбивка_по_щитам!J2878</f>
        <v>0</v>
      </c>
      <c r="H2873" s="14">
        <f>Разбивка_по_щитам!K2878</f>
        <v>0</v>
      </c>
      <c r="I2873" s="14">
        <f>Разбивка_по_щитам!L2878</f>
        <v>0</v>
      </c>
      <c r="J2873" s="14">
        <f>Разбивка_по_щитам!M2878</f>
        <v>0</v>
      </c>
      <c r="K2873" s="14">
        <f>Разбивка_по_щитам!N2878</f>
        <v>0</v>
      </c>
      <c r="L2873" s="14"/>
      <c r="M2873" s="14">
        <f>Разбивка_по_щитам!P2878</f>
        <v>0</v>
      </c>
      <c r="N2873" s="14"/>
    </row>
    <row r="2874" spans="2:14" x14ac:dyDescent="0.2">
      <c r="B2874" s="14">
        <f>Разбивка_по_щитам!B2879</f>
        <v>0</v>
      </c>
      <c r="C2874" s="14">
        <f>Разбивка_по_щитам!C2879</f>
        <v>0</v>
      </c>
      <c r="D2874" s="14">
        <f>Разбивка_по_щитам!F2879</f>
        <v>0</v>
      </c>
      <c r="E2874" s="14">
        <f>Разбивка_по_щитам!H2879</f>
        <v>0</v>
      </c>
      <c r="F2874" s="14">
        <f>Разбивка_по_щитам!I2879</f>
        <v>0</v>
      </c>
      <c r="G2874" s="14">
        <f>Разбивка_по_щитам!J2879</f>
        <v>0</v>
      </c>
      <c r="H2874" s="14">
        <f>Разбивка_по_щитам!K2879</f>
        <v>0</v>
      </c>
      <c r="I2874" s="14">
        <f>Разбивка_по_щитам!L2879</f>
        <v>0</v>
      </c>
      <c r="J2874" s="14">
        <f>Разбивка_по_щитам!M2879</f>
        <v>0</v>
      </c>
      <c r="K2874" s="14">
        <f>Разбивка_по_щитам!N2879</f>
        <v>0</v>
      </c>
      <c r="L2874" s="14"/>
      <c r="M2874" s="14">
        <f>Разбивка_по_щитам!P2879</f>
        <v>0</v>
      </c>
      <c r="N2874" s="14"/>
    </row>
    <row r="2875" spans="2:14" x14ac:dyDescent="0.2">
      <c r="B2875" s="14">
        <f>Разбивка_по_щитам!B2880</f>
        <v>0</v>
      </c>
      <c r="C2875" s="14">
        <f>Разбивка_по_щитам!C2880</f>
        <v>0</v>
      </c>
      <c r="D2875" s="14">
        <f>Разбивка_по_щитам!F2880</f>
        <v>0</v>
      </c>
      <c r="E2875" s="14">
        <f>Разбивка_по_щитам!H2880</f>
        <v>0</v>
      </c>
      <c r="F2875" s="14">
        <f>Разбивка_по_щитам!I2880</f>
        <v>0</v>
      </c>
      <c r="G2875" s="14">
        <f>Разбивка_по_щитам!J2880</f>
        <v>0</v>
      </c>
      <c r="H2875" s="14">
        <f>Разбивка_по_щитам!K2880</f>
        <v>0</v>
      </c>
      <c r="I2875" s="14">
        <f>Разбивка_по_щитам!L2880</f>
        <v>0</v>
      </c>
      <c r="J2875" s="14">
        <f>Разбивка_по_щитам!M2880</f>
        <v>0</v>
      </c>
      <c r="K2875" s="14">
        <f>Разбивка_по_щитам!N2880</f>
        <v>0</v>
      </c>
      <c r="L2875" s="14"/>
      <c r="M2875" s="14">
        <f>Разбивка_по_щитам!P2880</f>
        <v>0</v>
      </c>
      <c r="N2875" s="14"/>
    </row>
    <row r="2876" spans="2:14" x14ac:dyDescent="0.2">
      <c r="B2876" s="14">
        <f>Разбивка_по_щитам!B2881</f>
        <v>0</v>
      </c>
      <c r="C2876" s="14">
        <f>Разбивка_по_щитам!C2881</f>
        <v>0</v>
      </c>
      <c r="D2876" s="14">
        <f>Разбивка_по_щитам!F2881</f>
        <v>0</v>
      </c>
      <c r="E2876" s="14">
        <f>Разбивка_по_щитам!H2881</f>
        <v>0</v>
      </c>
      <c r="F2876" s="14">
        <f>Разбивка_по_щитам!I2881</f>
        <v>0</v>
      </c>
      <c r="G2876" s="14">
        <f>Разбивка_по_щитам!J2881</f>
        <v>0</v>
      </c>
      <c r="H2876" s="14">
        <f>Разбивка_по_щитам!K2881</f>
        <v>0</v>
      </c>
      <c r="I2876" s="14">
        <f>Разбивка_по_щитам!L2881</f>
        <v>0</v>
      </c>
      <c r="J2876" s="14">
        <f>Разбивка_по_щитам!M2881</f>
        <v>0</v>
      </c>
      <c r="K2876" s="14">
        <f>Разбивка_по_щитам!N2881</f>
        <v>0</v>
      </c>
      <c r="L2876" s="14"/>
      <c r="M2876" s="14">
        <f>Разбивка_по_щитам!P2881</f>
        <v>0</v>
      </c>
      <c r="N2876" s="14"/>
    </row>
    <row r="2877" spans="2:14" x14ac:dyDescent="0.2">
      <c r="B2877" s="14">
        <f>Разбивка_по_щитам!B2882</f>
        <v>0</v>
      </c>
      <c r="C2877" s="14">
        <f>Разбивка_по_щитам!C2882</f>
        <v>0</v>
      </c>
      <c r="D2877" s="14">
        <f>Разбивка_по_щитам!F2882</f>
        <v>0</v>
      </c>
      <c r="E2877" s="14">
        <f>Разбивка_по_щитам!H2882</f>
        <v>0</v>
      </c>
      <c r="F2877" s="14">
        <f>Разбивка_по_щитам!I2882</f>
        <v>0</v>
      </c>
      <c r="G2877" s="14">
        <f>Разбивка_по_щитам!J2882</f>
        <v>0</v>
      </c>
      <c r="H2877" s="14">
        <f>Разбивка_по_щитам!K2882</f>
        <v>0</v>
      </c>
      <c r="I2877" s="14">
        <f>Разбивка_по_щитам!L2882</f>
        <v>0</v>
      </c>
      <c r="J2877" s="14">
        <f>Разбивка_по_щитам!M2882</f>
        <v>0</v>
      </c>
      <c r="K2877" s="14">
        <f>Разбивка_по_щитам!N2882</f>
        <v>0</v>
      </c>
      <c r="L2877" s="14"/>
      <c r="M2877" s="14">
        <f>Разбивка_по_щитам!P2882</f>
        <v>0</v>
      </c>
      <c r="N2877" s="14"/>
    </row>
    <row r="2878" spans="2:14" x14ac:dyDescent="0.2">
      <c r="B2878" s="14">
        <f>Разбивка_по_щитам!B2883</f>
        <v>0</v>
      </c>
      <c r="C2878" s="14">
        <f>Разбивка_по_щитам!C2883</f>
        <v>0</v>
      </c>
      <c r="D2878" s="14">
        <f>Разбивка_по_щитам!F2883</f>
        <v>0</v>
      </c>
      <c r="E2878" s="14">
        <f>Разбивка_по_щитам!H2883</f>
        <v>0</v>
      </c>
      <c r="F2878" s="14">
        <f>Разбивка_по_щитам!I2883</f>
        <v>0</v>
      </c>
      <c r="G2878" s="14">
        <f>Разбивка_по_щитам!J2883</f>
        <v>0</v>
      </c>
      <c r="H2878" s="14">
        <f>Разбивка_по_щитам!K2883</f>
        <v>0</v>
      </c>
      <c r="I2878" s="14">
        <f>Разбивка_по_щитам!L2883</f>
        <v>0</v>
      </c>
      <c r="J2878" s="14">
        <f>Разбивка_по_щитам!M2883</f>
        <v>0</v>
      </c>
      <c r="K2878" s="14">
        <f>Разбивка_по_щитам!N2883</f>
        <v>0</v>
      </c>
      <c r="L2878" s="14"/>
      <c r="M2878" s="14">
        <f>Разбивка_по_щитам!P2883</f>
        <v>0</v>
      </c>
      <c r="N2878" s="14"/>
    </row>
    <row r="2879" spans="2:14" x14ac:dyDescent="0.2">
      <c r="B2879" s="14">
        <f>Разбивка_по_щитам!B2884</f>
        <v>0</v>
      </c>
      <c r="C2879" s="14">
        <f>Разбивка_по_щитам!C2884</f>
        <v>0</v>
      </c>
      <c r="D2879" s="14">
        <f>Разбивка_по_щитам!F2884</f>
        <v>0</v>
      </c>
      <c r="E2879" s="14">
        <f>Разбивка_по_щитам!H2884</f>
        <v>0</v>
      </c>
      <c r="F2879" s="14">
        <f>Разбивка_по_щитам!I2884</f>
        <v>0</v>
      </c>
      <c r="G2879" s="14">
        <f>Разбивка_по_щитам!J2884</f>
        <v>0</v>
      </c>
      <c r="H2879" s="14">
        <f>Разбивка_по_щитам!K2884</f>
        <v>0</v>
      </c>
      <c r="I2879" s="14">
        <f>Разбивка_по_щитам!L2884</f>
        <v>0</v>
      </c>
      <c r="J2879" s="14">
        <f>Разбивка_по_щитам!M2884</f>
        <v>0</v>
      </c>
      <c r="K2879" s="14">
        <f>Разбивка_по_щитам!N2884</f>
        <v>0</v>
      </c>
      <c r="L2879" s="14"/>
      <c r="M2879" s="14">
        <f>Разбивка_по_щитам!P2884</f>
        <v>0</v>
      </c>
      <c r="N2879" s="14"/>
    </row>
    <row r="2880" spans="2:14" x14ac:dyDescent="0.2">
      <c r="B2880" s="14">
        <f>Разбивка_по_щитам!B2885</f>
        <v>0</v>
      </c>
      <c r="C2880" s="14">
        <f>Разбивка_по_щитам!C2885</f>
        <v>0</v>
      </c>
      <c r="D2880" s="14">
        <f>Разбивка_по_щитам!F2885</f>
        <v>0</v>
      </c>
      <c r="E2880" s="14">
        <f>Разбивка_по_щитам!H2885</f>
        <v>0</v>
      </c>
      <c r="F2880" s="14">
        <f>Разбивка_по_щитам!I2885</f>
        <v>0</v>
      </c>
      <c r="G2880" s="14">
        <f>Разбивка_по_щитам!J2885</f>
        <v>0</v>
      </c>
      <c r="H2880" s="14">
        <f>Разбивка_по_щитам!K2885</f>
        <v>0</v>
      </c>
      <c r="I2880" s="14">
        <f>Разбивка_по_щитам!L2885</f>
        <v>0</v>
      </c>
      <c r="J2880" s="14">
        <f>Разбивка_по_щитам!M2885</f>
        <v>0</v>
      </c>
      <c r="K2880" s="14">
        <f>Разбивка_по_щитам!N2885</f>
        <v>0</v>
      </c>
      <c r="L2880" s="14"/>
      <c r="M2880" s="14">
        <f>Разбивка_по_щитам!P2885</f>
        <v>0</v>
      </c>
      <c r="N2880" s="14"/>
    </row>
    <row r="2881" spans="2:14" x14ac:dyDescent="0.2">
      <c r="B2881" s="14">
        <f>Разбивка_по_щитам!B2886</f>
        <v>0</v>
      </c>
      <c r="C2881" s="14">
        <f>Разбивка_по_щитам!C2886</f>
        <v>0</v>
      </c>
      <c r="D2881" s="14">
        <f>Разбивка_по_щитам!F2886</f>
        <v>0</v>
      </c>
      <c r="E2881" s="14">
        <f>Разбивка_по_щитам!H2886</f>
        <v>0</v>
      </c>
      <c r="F2881" s="14">
        <f>Разбивка_по_щитам!I2886</f>
        <v>0</v>
      </c>
      <c r="G2881" s="14">
        <f>Разбивка_по_щитам!J2886</f>
        <v>0</v>
      </c>
      <c r="H2881" s="14">
        <f>Разбивка_по_щитам!K2886</f>
        <v>0</v>
      </c>
      <c r="I2881" s="14">
        <f>Разбивка_по_щитам!L2886</f>
        <v>0</v>
      </c>
      <c r="J2881" s="14">
        <f>Разбивка_по_щитам!M2886</f>
        <v>0</v>
      </c>
      <c r="K2881" s="14">
        <f>Разбивка_по_щитам!N2886</f>
        <v>0</v>
      </c>
      <c r="L2881" s="14"/>
      <c r="M2881" s="14">
        <f>Разбивка_по_щитам!P2886</f>
        <v>0</v>
      </c>
      <c r="N2881" s="14"/>
    </row>
    <row r="2882" spans="2:14" x14ac:dyDescent="0.2">
      <c r="B2882" s="14">
        <f>Разбивка_по_щитам!B2887</f>
        <v>0</v>
      </c>
      <c r="C2882" s="14">
        <f>Разбивка_по_щитам!C2887</f>
        <v>0</v>
      </c>
      <c r="D2882" s="14">
        <f>Разбивка_по_щитам!F2887</f>
        <v>0</v>
      </c>
      <c r="E2882" s="14">
        <f>Разбивка_по_щитам!H2887</f>
        <v>0</v>
      </c>
      <c r="F2882" s="14">
        <f>Разбивка_по_щитам!I2887</f>
        <v>0</v>
      </c>
      <c r="G2882" s="14">
        <f>Разбивка_по_щитам!J2887</f>
        <v>0</v>
      </c>
      <c r="H2882" s="14">
        <f>Разбивка_по_щитам!K2887</f>
        <v>0</v>
      </c>
      <c r="I2882" s="14">
        <f>Разбивка_по_щитам!L2887</f>
        <v>0</v>
      </c>
      <c r="J2882" s="14">
        <f>Разбивка_по_щитам!M2887</f>
        <v>0</v>
      </c>
      <c r="K2882" s="14">
        <f>Разбивка_по_щитам!N2887</f>
        <v>0</v>
      </c>
      <c r="L2882" s="14"/>
      <c r="M2882" s="14">
        <f>Разбивка_по_щитам!P2887</f>
        <v>0</v>
      </c>
      <c r="N2882" s="14"/>
    </row>
    <row r="2883" spans="2:14" x14ac:dyDescent="0.2">
      <c r="B2883" s="14">
        <f>Разбивка_по_щитам!B2888</f>
        <v>0</v>
      </c>
      <c r="C2883" s="14">
        <f>Разбивка_по_щитам!C2888</f>
        <v>0</v>
      </c>
      <c r="D2883" s="14">
        <f>Разбивка_по_щитам!F2888</f>
        <v>0</v>
      </c>
      <c r="E2883" s="14">
        <f>Разбивка_по_щитам!H2888</f>
        <v>0</v>
      </c>
      <c r="F2883" s="14">
        <f>Разбивка_по_щитам!I2888</f>
        <v>0</v>
      </c>
      <c r="G2883" s="14">
        <f>Разбивка_по_щитам!J2888</f>
        <v>0</v>
      </c>
      <c r="H2883" s="14">
        <f>Разбивка_по_щитам!K2888</f>
        <v>0</v>
      </c>
      <c r="I2883" s="14">
        <f>Разбивка_по_щитам!L2888</f>
        <v>0</v>
      </c>
      <c r="J2883" s="14">
        <f>Разбивка_по_щитам!M2888</f>
        <v>0</v>
      </c>
      <c r="K2883" s="14">
        <f>Разбивка_по_щитам!N2888</f>
        <v>0</v>
      </c>
      <c r="L2883" s="14"/>
      <c r="M2883" s="14">
        <f>Разбивка_по_щитам!P2888</f>
        <v>0</v>
      </c>
      <c r="N2883" s="14"/>
    </row>
    <row r="2884" spans="2:14" x14ac:dyDescent="0.2">
      <c r="B2884" s="14">
        <f>Разбивка_по_щитам!B2889</f>
        <v>0</v>
      </c>
      <c r="C2884" s="14">
        <f>Разбивка_по_щитам!C2889</f>
        <v>0</v>
      </c>
      <c r="D2884" s="14">
        <f>Разбивка_по_щитам!F2889</f>
        <v>0</v>
      </c>
      <c r="E2884" s="14">
        <f>Разбивка_по_щитам!H2889</f>
        <v>0</v>
      </c>
      <c r="F2884" s="14">
        <f>Разбивка_по_щитам!I2889</f>
        <v>0</v>
      </c>
      <c r="G2884" s="14">
        <f>Разбивка_по_щитам!J2889</f>
        <v>0</v>
      </c>
      <c r="H2884" s="14">
        <f>Разбивка_по_щитам!K2889</f>
        <v>0</v>
      </c>
      <c r="I2884" s="14">
        <f>Разбивка_по_щитам!L2889</f>
        <v>0</v>
      </c>
      <c r="J2884" s="14">
        <f>Разбивка_по_щитам!M2889</f>
        <v>0</v>
      </c>
      <c r="K2884" s="14">
        <f>Разбивка_по_щитам!N2889</f>
        <v>0</v>
      </c>
      <c r="L2884" s="14"/>
      <c r="M2884" s="14">
        <f>Разбивка_по_щитам!P2889</f>
        <v>0</v>
      </c>
      <c r="N2884" s="14"/>
    </row>
    <row r="2885" spans="2:14" x14ac:dyDescent="0.2">
      <c r="B2885" s="14">
        <f>Разбивка_по_щитам!B2890</f>
        <v>0</v>
      </c>
      <c r="C2885" s="14">
        <f>Разбивка_по_щитам!C2890</f>
        <v>0</v>
      </c>
      <c r="D2885" s="14">
        <f>Разбивка_по_щитам!F2890</f>
        <v>0</v>
      </c>
      <c r="E2885" s="14">
        <f>Разбивка_по_щитам!H2890</f>
        <v>0</v>
      </c>
      <c r="F2885" s="14">
        <f>Разбивка_по_щитам!I2890</f>
        <v>0</v>
      </c>
      <c r="G2885" s="14">
        <f>Разбивка_по_щитам!J2890</f>
        <v>0</v>
      </c>
      <c r="H2885" s="14">
        <f>Разбивка_по_щитам!K2890</f>
        <v>0</v>
      </c>
      <c r="I2885" s="14">
        <f>Разбивка_по_щитам!L2890</f>
        <v>0</v>
      </c>
      <c r="J2885" s="14">
        <f>Разбивка_по_щитам!M2890</f>
        <v>0</v>
      </c>
      <c r="K2885" s="14">
        <f>Разбивка_по_щитам!N2890</f>
        <v>0</v>
      </c>
      <c r="L2885" s="14"/>
      <c r="M2885" s="14">
        <f>Разбивка_по_щитам!P2890</f>
        <v>0</v>
      </c>
      <c r="N2885" s="14"/>
    </row>
    <row r="2886" spans="2:14" x14ac:dyDescent="0.2">
      <c r="B2886" s="14">
        <f>Разбивка_по_щитам!B2891</f>
        <v>0</v>
      </c>
      <c r="C2886" s="14">
        <f>Разбивка_по_щитам!C2891</f>
        <v>0</v>
      </c>
      <c r="D2886" s="14">
        <f>Разбивка_по_щитам!F2891</f>
        <v>0</v>
      </c>
      <c r="E2886" s="14">
        <f>Разбивка_по_щитам!H2891</f>
        <v>0</v>
      </c>
      <c r="F2886" s="14">
        <f>Разбивка_по_щитам!I2891</f>
        <v>0</v>
      </c>
      <c r="G2886" s="14">
        <f>Разбивка_по_щитам!J2891</f>
        <v>0</v>
      </c>
      <c r="H2886" s="14">
        <f>Разбивка_по_щитам!K2891</f>
        <v>0</v>
      </c>
      <c r="I2886" s="14">
        <f>Разбивка_по_щитам!L2891</f>
        <v>0</v>
      </c>
      <c r="J2886" s="14">
        <f>Разбивка_по_щитам!M2891</f>
        <v>0</v>
      </c>
      <c r="K2886" s="14">
        <f>Разбивка_по_щитам!N2891</f>
        <v>0</v>
      </c>
      <c r="L2886" s="14"/>
      <c r="M2886" s="14">
        <f>Разбивка_по_щитам!P2891</f>
        <v>0</v>
      </c>
      <c r="N2886" s="14"/>
    </row>
    <row r="2887" spans="2:14" x14ac:dyDescent="0.2">
      <c r="B2887" s="14">
        <f>Разбивка_по_щитам!B2892</f>
        <v>0</v>
      </c>
      <c r="C2887" s="14">
        <f>Разбивка_по_щитам!C2892</f>
        <v>0</v>
      </c>
      <c r="D2887" s="14">
        <f>Разбивка_по_щитам!F2892</f>
        <v>0</v>
      </c>
      <c r="E2887" s="14">
        <f>Разбивка_по_щитам!H2892</f>
        <v>0</v>
      </c>
      <c r="F2887" s="14">
        <f>Разбивка_по_щитам!I2892</f>
        <v>0</v>
      </c>
      <c r="G2887" s="14">
        <f>Разбивка_по_щитам!J2892</f>
        <v>0</v>
      </c>
      <c r="H2887" s="14">
        <f>Разбивка_по_щитам!K2892</f>
        <v>0</v>
      </c>
      <c r="I2887" s="14">
        <f>Разбивка_по_щитам!L2892</f>
        <v>0</v>
      </c>
      <c r="J2887" s="14">
        <f>Разбивка_по_щитам!M2892</f>
        <v>0</v>
      </c>
      <c r="K2887" s="14">
        <f>Разбивка_по_щитам!N2892</f>
        <v>0</v>
      </c>
      <c r="L2887" s="14"/>
      <c r="M2887" s="14">
        <f>Разбивка_по_щитам!P2892</f>
        <v>0</v>
      </c>
      <c r="N2887" s="14"/>
    </row>
    <row r="2888" spans="2:14" x14ac:dyDescent="0.2">
      <c r="B2888" s="14">
        <f>Разбивка_по_щитам!B2893</f>
        <v>0</v>
      </c>
      <c r="C2888" s="14">
        <f>Разбивка_по_щитам!C2893</f>
        <v>0</v>
      </c>
      <c r="D2888" s="14">
        <f>Разбивка_по_щитам!F2893</f>
        <v>0</v>
      </c>
      <c r="E2888" s="14">
        <f>Разбивка_по_щитам!H2893</f>
        <v>0</v>
      </c>
      <c r="F2888" s="14">
        <f>Разбивка_по_щитам!I2893</f>
        <v>0</v>
      </c>
      <c r="G2888" s="14">
        <f>Разбивка_по_щитам!J2893</f>
        <v>0</v>
      </c>
      <c r="H2888" s="14">
        <f>Разбивка_по_щитам!K2893</f>
        <v>0</v>
      </c>
      <c r="I2888" s="14">
        <f>Разбивка_по_щитам!L2893</f>
        <v>0</v>
      </c>
      <c r="J2888" s="14">
        <f>Разбивка_по_щитам!M2893</f>
        <v>0</v>
      </c>
      <c r="K2888" s="14">
        <f>Разбивка_по_щитам!N2893</f>
        <v>0</v>
      </c>
      <c r="L2888" s="14"/>
      <c r="M2888" s="14">
        <f>Разбивка_по_щитам!P2893</f>
        <v>0</v>
      </c>
      <c r="N2888" s="14"/>
    </row>
    <row r="2889" spans="2:14" x14ac:dyDescent="0.2">
      <c r="B2889" s="14">
        <f>Разбивка_по_щитам!B2894</f>
        <v>0</v>
      </c>
      <c r="C2889" s="14">
        <f>Разбивка_по_щитам!C2894</f>
        <v>0</v>
      </c>
      <c r="D2889" s="14">
        <f>Разбивка_по_щитам!F2894</f>
        <v>0</v>
      </c>
      <c r="E2889" s="14">
        <f>Разбивка_по_щитам!H2894</f>
        <v>0</v>
      </c>
      <c r="F2889" s="14">
        <f>Разбивка_по_щитам!I2894</f>
        <v>0</v>
      </c>
      <c r="G2889" s="14">
        <f>Разбивка_по_щитам!J2894</f>
        <v>0</v>
      </c>
      <c r="H2889" s="14">
        <f>Разбивка_по_щитам!K2894</f>
        <v>0</v>
      </c>
      <c r="I2889" s="14">
        <f>Разбивка_по_щитам!L2894</f>
        <v>0</v>
      </c>
      <c r="J2889" s="14">
        <f>Разбивка_по_щитам!M2894</f>
        <v>0</v>
      </c>
      <c r="K2889" s="14">
        <f>Разбивка_по_щитам!N2894</f>
        <v>0</v>
      </c>
      <c r="L2889" s="14"/>
      <c r="M2889" s="14">
        <f>Разбивка_по_щитам!P2894</f>
        <v>0</v>
      </c>
      <c r="N2889" s="14"/>
    </row>
    <row r="2890" spans="2:14" x14ac:dyDescent="0.2">
      <c r="B2890" s="14">
        <f>Разбивка_по_щитам!B2895</f>
        <v>0</v>
      </c>
      <c r="C2890" s="14">
        <f>Разбивка_по_щитам!C2895</f>
        <v>0</v>
      </c>
      <c r="D2890" s="14">
        <f>Разбивка_по_щитам!F2895</f>
        <v>0</v>
      </c>
      <c r="E2890" s="14">
        <f>Разбивка_по_щитам!H2895</f>
        <v>0</v>
      </c>
      <c r="F2890" s="14">
        <f>Разбивка_по_щитам!I2895</f>
        <v>0</v>
      </c>
      <c r="G2890" s="14">
        <f>Разбивка_по_щитам!J2895</f>
        <v>0</v>
      </c>
      <c r="H2890" s="14">
        <f>Разбивка_по_щитам!K2895</f>
        <v>0</v>
      </c>
      <c r="I2890" s="14">
        <f>Разбивка_по_щитам!L2895</f>
        <v>0</v>
      </c>
      <c r="J2890" s="14">
        <f>Разбивка_по_щитам!M2895</f>
        <v>0</v>
      </c>
      <c r="K2890" s="14">
        <f>Разбивка_по_щитам!N2895</f>
        <v>0</v>
      </c>
      <c r="L2890" s="14"/>
      <c r="M2890" s="14">
        <f>Разбивка_по_щитам!P2895</f>
        <v>0</v>
      </c>
      <c r="N2890" s="14"/>
    </row>
    <row r="2891" spans="2:14" x14ac:dyDescent="0.2">
      <c r="B2891" s="14">
        <f>Разбивка_по_щитам!B2896</f>
        <v>0</v>
      </c>
      <c r="C2891" s="14">
        <f>Разбивка_по_щитам!C2896</f>
        <v>0</v>
      </c>
      <c r="D2891" s="14">
        <f>Разбивка_по_щитам!F2896</f>
        <v>0</v>
      </c>
      <c r="E2891" s="14">
        <f>Разбивка_по_щитам!H2896</f>
        <v>0</v>
      </c>
      <c r="F2891" s="14">
        <f>Разбивка_по_щитам!I2896</f>
        <v>0</v>
      </c>
      <c r="G2891" s="14">
        <f>Разбивка_по_щитам!J2896</f>
        <v>0</v>
      </c>
      <c r="H2891" s="14">
        <f>Разбивка_по_щитам!K2896</f>
        <v>0</v>
      </c>
      <c r="I2891" s="14">
        <f>Разбивка_по_щитам!L2896</f>
        <v>0</v>
      </c>
      <c r="J2891" s="14">
        <f>Разбивка_по_щитам!M2896</f>
        <v>0</v>
      </c>
      <c r="K2891" s="14">
        <f>Разбивка_по_щитам!N2896</f>
        <v>0</v>
      </c>
      <c r="L2891" s="14"/>
      <c r="M2891" s="14">
        <f>Разбивка_по_щитам!P2896</f>
        <v>0</v>
      </c>
      <c r="N2891" s="14"/>
    </row>
    <row r="2892" spans="2:14" x14ac:dyDescent="0.2">
      <c r="B2892" s="14">
        <f>Разбивка_по_щитам!B2897</f>
        <v>0</v>
      </c>
      <c r="C2892" s="14">
        <f>Разбивка_по_щитам!C2897</f>
        <v>0</v>
      </c>
      <c r="D2892" s="14">
        <f>Разбивка_по_щитам!F2897</f>
        <v>0</v>
      </c>
      <c r="E2892" s="14">
        <f>Разбивка_по_щитам!H2897</f>
        <v>0</v>
      </c>
      <c r="F2892" s="14">
        <f>Разбивка_по_щитам!I2897</f>
        <v>0</v>
      </c>
      <c r="G2892" s="14">
        <f>Разбивка_по_щитам!J2897</f>
        <v>0</v>
      </c>
      <c r="H2892" s="14">
        <f>Разбивка_по_щитам!K2897</f>
        <v>0</v>
      </c>
      <c r="I2892" s="14">
        <f>Разбивка_по_щитам!L2897</f>
        <v>0</v>
      </c>
      <c r="J2892" s="14">
        <f>Разбивка_по_щитам!M2897</f>
        <v>0</v>
      </c>
      <c r="K2892" s="14">
        <f>Разбивка_по_щитам!N2897</f>
        <v>0</v>
      </c>
      <c r="L2892" s="14"/>
      <c r="M2892" s="14">
        <f>Разбивка_по_щитам!P2897</f>
        <v>0</v>
      </c>
      <c r="N2892" s="14"/>
    </row>
    <row r="2893" spans="2:14" x14ac:dyDescent="0.2">
      <c r="B2893" s="14">
        <f>Разбивка_по_щитам!B2898</f>
        <v>0</v>
      </c>
      <c r="C2893" s="14">
        <f>Разбивка_по_щитам!C2898</f>
        <v>0</v>
      </c>
      <c r="D2893" s="14">
        <f>Разбивка_по_щитам!F2898</f>
        <v>0</v>
      </c>
      <c r="E2893" s="14">
        <f>Разбивка_по_щитам!H2898</f>
        <v>0</v>
      </c>
      <c r="F2893" s="14">
        <f>Разбивка_по_щитам!I2898</f>
        <v>0</v>
      </c>
      <c r="G2893" s="14">
        <f>Разбивка_по_щитам!J2898</f>
        <v>0</v>
      </c>
      <c r="H2893" s="14">
        <f>Разбивка_по_щитам!K2898</f>
        <v>0</v>
      </c>
      <c r="I2893" s="14">
        <f>Разбивка_по_щитам!L2898</f>
        <v>0</v>
      </c>
      <c r="J2893" s="14">
        <f>Разбивка_по_щитам!M2898</f>
        <v>0</v>
      </c>
      <c r="K2893" s="14">
        <f>Разбивка_по_щитам!N2898</f>
        <v>0</v>
      </c>
      <c r="L2893" s="14"/>
      <c r="M2893" s="14">
        <f>Разбивка_по_щитам!P2898</f>
        <v>0</v>
      </c>
      <c r="N2893" s="14"/>
    </row>
    <row r="2894" spans="2:14" x14ac:dyDescent="0.2">
      <c r="B2894" s="14">
        <f>Разбивка_по_щитам!B2899</f>
        <v>0</v>
      </c>
      <c r="C2894" s="14">
        <f>Разбивка_по_щитам!C2899</f>
        <v>0</v>
      </c>
      <c r="D2894" s="14">
        <f>Разбивка_по_щитам!F2899</f>
        <v>0</v>
      </c>
      <c r="E2894" s="14">
        <f>Разбивка_по_щитам!H2899</f>
        <v>0</v>
      </c>
      <c r="F2894" s="14">
        <f>Разбивка_по_щитам!I2899</f>
        <v>0</v>
      </c>
      <c r="G2894" s="14">
        <f>Разбивка_по_щитам!J2899</f>
        <v>0</v>
      </c>
      <c r="H2894" s="14">
        <f>Разбивка_по_щитам!K2899</f>
        <v>0</v>
      </c>
      <c r="I2894" s="14">
        <f>Разбивка_по_щитам!L2899</f>
        <v>0</v>
      </c>
      <c r="J2894" s="14">
        <f>Разбивка_по_щитам!M2899</f>
        <v>0</v>
      </c>
      <c r="K2894" s="14">
        <f>Разбивка_по_щитам!N2899</f>
        <v>0</v>
      </c>
      <c r="L2894" s="14"/>
      <c r="M2894" s="14">
        <f>Разбивка_по_щитам!P2899</f>
        <v>0</v>
      </c>
      <c r="N2894" s="14"/>
    </row>
    <row r="2895" spans="2:14" x14ac:dyDescent="0.2">
      <c r="B2895" s="14">
        <f>Разбивка_по_щитам!B2900</f>
        <v>0</v>
      </c>
      <c r="C2895" s="14">
        <f>Разбивка_по_щитам!C2900</f>
        <v>0</v>
      </c>
      <c r="D2895" s="14">
        <f>Разбивка_по_щитам!F2900</f>
        <v>0</v>
      </c>
      <c r="E2895" s="14">
        <f>Разбивка_по_щитам!H2900</f>
        <v>0</v>
      </c>
      <c r="F2895" s="14">
        <f>Разбивка_по_щитам!I2900</f>
        <v>0</v>
      </c>
      <c r="G2895" s="14">
        <f>Разбивка_по_щитам!J2900</f>
        <v>0</v>
      </c>
      <c r="H2895" s="14">
        <f>Разбивка_по_щитам!K2900</f>
        <v>0</v>
      </c>
      <c r="I2895" s="14">
        <f>Разбивка_по_щитам!L2900</f>
        <v>0</v>
      </c>
      <c r="J2895" s="14">
        <f>Разбивка_по_щитам!M2900</f>
        <v>0</v>
      </c>
      <c r="K2895" s="14">
        <f>Разбивка_по_щитам!N2900</f>
        <v>0</v>
      </c>
      <c r="L2895" s="14"/>
      <c r="M2895" s="14">
        <f>Разбивка_по_щитам!P2900</f>
        <v>0</v>
      </c>
      <c r="N2895" s="14"/>
    </row>
    <row r="2896" spans="2:14" x14ac:dyDescent="0.2">
      <c r="B2896" s="14">
        <f>Разбивка_по_щитам!B2901</f>
        <v>0</v>
      </c>
      <c r="C2896" s="14">
        <f>Разбивка_по_щитам!C2901</f>
        <v>0</v>
      </c>
      <c r="D2896" s="14">
        <f>Разбивка_по_щитам!F2901</f>
        <v>0</v>
      </c>
      <c r="E2896" s="14">
        <f>Разбивка_по_щитам!H2901</f>
        <v>0</v>
      </c>
      <c r="F2896" s="14">
        <f>Разбивка_по_щитам!I2901</f>
        <v>0</v>
      </c>
      <c r="G2896" s="14">
        <f>Разбивка_по_щитам!J2901</f>
        <v>0</v>
      </c>
      <c r="H2896" s="14">
        <f>Разбивка_по_щитам!K2901</f>
        <v>0</v>
      </c>
      <c r="I2896" s="14">
        <f>Разбивка_по_щитам!L2901</f>
        <v>0</v>
      </c>
      <c r="J2896" s="14">
        <f>Разбивка_по_щитам!M2901</f>
        <v>0</v>
      </c>
      <c r="K2896" s="14">
        <f>Разбивка_по_щитам!N2901</f>
        <v>0</v>
      </c>
      <c r="L2896" s="14"/>
      <c r="M2896" s="14">
        <f>Разбивка_по_щитам!P2901</f>
        <v>0</v>
      </c>
      <c r="N2896" s="14"/>
    </row>
    <row r="2897" spans="2:14" x14ac:dyDescent="0.2">
      <c r="B2897" s="14">
        <f>Разбивка_по_щитам!B2902</f>
        <v>0</v>
      </c>
      <c r="C2897" s="14">
        <f>Разбивка_по_щитам!C2902</f>
        <v>0</v>
      </c>
      <c r="D2897" s="14">
        <f>Разбивка_по_щитам!F2902</f>
        <v>0</v>
      </c>
      <c r="E2897" s="14">
        <f>Разбивка_по_щитам!H2902</f>
        <v>0</v>
      </c>
      <c r="F2897" s="14">
        <f>Разбивка_по_щитам!I2902</f>
        <v>0</v>
      </c>
      <c r="G2897" s="14">
        <f>Разбивка_по_щитам!J2902</f>
        <v>0</v>
      </c>
      <c r="H2897" s="14">
        <f>Разбивка_по_щитам!K2902</f>
        <v>0</v>
      </c>
      <c r="I2897" s="14">
        <f>Разбивка_по_щитам!L2902</f>
        <v>0</v>
      </c>
      <c r="J2897" s="14">
        <f>Разбивка_по_щитам!M2902</f>
        <v>0</v>
      </c>
      <c r="K2897" s="14">
        <f>Разбивка_по_щитам!N2902</f>
        <v>0</v>
      </c>
      <c r="L2897" s="14"/>
      <c r="M2897" s="14">
        <f>Разбивка_по_щитам!P2902</f>
        <v>0</v>
      </c>
      <c r="N2897" s="14"/>
    </row>
    <row r="2898" spans="2:14" x14ac:dyDescent="0.2">
      <c r="B2898" s="14">
        <f>Разбивка_по_щитам!B2903</f>
        <v>0</v>
      </c>
      <c r="C2898" s="14">
        <f>Разбивка_по_щитам!C2903</f>
        <v>0</v>
      </c>
      <c r="D2898" s="14">
        <f>Разбивка_по_щитам!F2903</f>
        <v>0</v>
      </c>
      <c r="E2898" s="14">
        <f>Разбивка_по_щитам!H2903</f>
        <v>0</v>
      </c>
      <c r="F2898" s="14">
        <f>Разбивка_по_щитам!I2903</f>
        <v>0</v>
      </c>
      <c r="G2898" s="14">
        <f>Разбивка_по_щитам!J2903</f>
        <v>0</v>
      </c>
      <c r="H2898" s="14">
        <f>Разбивка_по_щитам!K2903</f>
        <v>0</v>
      </c>
      <c r="I2898" s="14">
        <f>Разбивка_по_щитам!L2903</f>
        <v>0</v>
      </c>
      <c r="J2898" s="14">
        <f>Разбивка_по_щитам!M2903</f>
        <v>0</v>
      </c>
      <c r="K2898" s="14">
        <f>Разбивка_по_щитам!N2903</f>
        <v>0</v>
      </c>
      <c r="L2898" s="14"/>
      <c r="M2898" s="14">
        <f>Разбивка_по_щитам!P2903</f>
        <v>0</v>
      </c>
      <c r="N2898" s="14"/>
    </row>
    <row r="2899" spans="2:14" x14ac:dyDescent="0.2">
      <c r="B2899" s="14">
        <f>Разбивка_по_щитам!B2904</f>
        <v>0</v>
      </c>
      <c r="C2899" s="14">
        <f>Разбивка_по_щитам!C2904</f>
        <v>0</v>
      </c>
      <c r="D2899" s="14">
        <f>Разбивка_по_щитам!F2904</f>
        <v>0</v>
      </c>
      <c r="E2899" s="14">
        <f>Разбивка_по_щитам!H2904</f>
        <v>0</v>
      </c>
      <c r="F2899" s="14">
        <f>Разбивка_по_щитам!I2904</f>
        <v>0</v>
      </c>
      <c r="G2899" s="14">
        <f>Разбивка_по_щитам!J2904</f>
        <v>0</v>
      </c>
      <c r="H2899" s="14">
        <f>Разбивка_по_щитам!K2904</f>
        <v>0</v>
      </c>
      <c r="I2899" s="14">
        <f>Разбивка_по_щитам!L2904</f>
        <v>0</v>
      </c>
      <c r="J2899" s="14">
        <f>Разбивка_по_щитам!M2904</f>
        <v>0</v>
      </c>
      <c r="K2899" s="14">
        <f>Разбивка_по_щитам!N2904</f>
        <v>0</v>
      </c>
      <c r="L2899" s="14"/>
      <c r="M2899" s="14">
        <f>Разбивка_по_щитам!P2904</f>
        <v>0</v>
      </c>
      <c r="N2899" s="14"/>
    </row>
    <row r="2900" spans="2:14" x14ac:dyDescent="0.2">
      <c r="B2900" s="14">
        <f>Разбивка_по_щитам!B2905</f>
        <v>0</v>
      </c>
      <c r="C2900" s="14">
        <f>Разбивка_по_щитам!C2905</f>
        <v>0</v>
      </c>
      <c r="D2900" s="14">
        <f>Разбивка_по_щитам!F2905</f>
        <v>0</v>
      </c>
      <c r="E2900" s="14">
        <f>Разбивка_по_щитам!H2905</f>
        <v>0</v>
      </c>
      <c r="F2900" s="14">
        <f>Разбивка_по_щитам!I2905</f>
        <v>0</v>
      </c>
      <c r="G2900" s="14">
        <f>Разбивка_по_щитам!J2905</f>
        <v>0</v>
      </c>
      <c r="H2900" s="14">
        <f>Разбивка_по_щитам!K2905</f>
        <v>0</v>
      </c>
      <c r="I2900" s="14">
        <f>Разбивка_по_щитам!L2905</f>
        <v>0</v>
      </c>
      <c r="J2900" s="14">
        <f>Разбивка_по_щитам!M2905</f>
        <v>0</v>
      </c>
      <c r="K2900" s="14">
        <f>Разбивка_по_щитам!N2905</f>
        <v>0</v>
      </c>
      <c r="L2900" s="14"/>
      <c r="M2900" s="14">
        <f>Разбивка_по_щитам!P2905</f>
        <v>0</v>
      </c>
      <c r="N2900" s="14"/>
    </row>
    <row r="2901" spans="2:14" x14ac:dyDescent="0.2">
      <c r="B2901" s="14">
        <f>Разбивка_по_щитам!B2906</f>
        <v>0</v>
      </c>
      <c r="C2901" s="14">
        <f>Разбивка_по_щитам!C2906</f>
        <v>0</v>
      </c>
      <c r="D2901" s="14">
        <f>Разбивка_по_щитам!F2906</f>
        <v>0</v>
      </c>
      <c r="E2901" s="14">
        <f>Разбивка_по_щитам!H2906</f>
        <v>0</v>
      </c>
      <c r="F2901" s="14">
        <f>Разбивка_по_щитам!I2906</f>
        <v>0</v>
      </c>
      <c r="G2901" s="14">
        <f>Разбивка_по_щитам!J2906</f>
        <v>0</v>
      </c>
      <c r="H2901" s="14">
        <f>Разбивка_по_щитам!K2906</f>
        <v>0</v>
      </c>
      <c r="I2901" s="14">
        <f>Разбивка_по_щитам!L2906</f>
        <v>0</v>
      </c>
      <c r="J2901" s="14">
        <f>Разбивка_по_щитам!M2906</f>
        <v>0</v>
      </c>
      <c r="K2901" s="14">
        <f>Разбивка_по_щитам!N2906</f>
        <v>0</v>
      </c>
      <c r="L2901" s="14"/>
      <c r="M2901" s="14">
        <f>Разбивка_по_щитам!P2906</f>
        <v>0</v>
      </c>
      <c r="N2901" s="14"/>
    </row>
    <row r="2902" spans="2:14" x14ac:dyDescent="0.2">
      <c r="B2902" s="14">
        <f>Разбивка_по_щитам!B2907</f>
        <v>0</v>
      </c>
      <c r="C2902" s="14">
        <f>Разбивка_по_щитам!C2907</f>
        <v>0</v>
      </c>
      <c r="D2902" s="14">
        <f>Разбивка_по_щитам!F2907</f>
        <v>0</v>
      </c>
      <c r="E2902" s="14">
        <f>Разбивка_по_щитам!H2907</f>
        <v>0</v>
      </c>
      <c r="F2902" s="14">
        <f>Разбивка_по_щитам!I2907</f>
        <v>0</v>
      </c>
      <c r="G2902" s="14">
        <f>Разбивка_по_щитам!J2907</f>
        <v>0</v>
      </c>
      <c r="H2902" s="14">
        <f>Разбивка_по_щитам!K2907</f>
        <v>0</v>
      </c>
      <c r="I2902" s="14">
        <f>Разбивка_по_щитам!L2907</f>
        <v>0</v>
      </c>
      <c r="J2902" s="14">
        <f>Разбивка_по_щитам!M2907</f>
        <v>0</v>
      </c>
      <c r="K2902" s="14">
        <f>Разбивка_по_щитам!N2907</f>
        <v>0</v>
      </c>
      <c r="L2902" s="14"/>
      <c r="M2902" s="14">
        <f>Разбивка_по_щитам!P2907</f>
        <v>0</v>
      </c>
      <c r="N2902" s="14"/>
    </row>
    <row r="2903" spans="2:14" x14ac:dyDescent="0.2">
      <c r="B2903" s="14">
        <f>Разбивка_по_щитам!B2908</f>
        <v>0</v>
      </c>
      <c r="C2903" s="14">
        <f>Разбивка_по_щитам!C2908</f>
        <v>0</v>
      </c>
      <c r="D2903" s="14">
        <f>Разбивка_по_щитам!F2908</f>
        <v>0</v>
      </c>
      <c r="E2903" s="14">
        <f>Разбивка_по_щитам!H2908</f>
        <v>0</v>
      </c>
      <c r="F2903" s="14">
        <f>Разбивка_по_щитам!I2908</f>
        <v>0</v>
      </c>
      <c r="G2903" s="14">
        <f>Разбивка_по_щитам!J2908</f>
        <v>0</v>
      </c>
      <c r="H2903" s="14">
        <f>Разбивка_по_щитам!K2908</f>
        <v>0</v>
      </c>
      <c r="I2903" s="14">
        <f>Разбивка_по_щитам!L2908</f>
        <v>0</v>
      </c>
      <c r="J2903" s="14">
        <f>Разбивка_по_щитам!M2908</f>
        <v>0</v>
      </c>
      <c r="K2903" s="14">
        <f>Разбивка_по_щитам!N2908</f>
        <v>0</v>
      </c>
      <c r="L2903" s="14"/>
      <c r="M2903" s="14">
        <f>Разбивка_по_щитам!P2908</f>
        <v>0</v>
      </c>
      <c r="N2903" s="14"/>
    </row>
    <row r="2904" spans="2:14" x14ac:dyDescent="0.2">
      <c r="B2904" s="14">
        <f>Разбивка_по_щитам!B2909</f>
        <v>0</v>
      </c>
      <c r="C2904" s="14">
        <f>Разбивка_по_щитам!C2909</f>
        <v>0</v>
      </c>
      <c r="D2904" s="14">
        <f>Разбивка_по_щитам!F2909</f>
        <v>0</v>
      </c>
      <c r="E2904" s="14">
        <f>Разбивка_по_щитам!H2909</f>
        <v>0</v>
      </c>
      <c r="F2904" s="14">
        <f>Разбивка_по_щитам!I2909</f>
        <v>0</v>
      </c>
      <c r="G2904" s="14">
        <f>Разбивка_по_щитам!J2909</f>
        <v>0</v>
      </c>
      <c r="H2904" s="14">
        <f>Разбивка_по_щитам!K2909</f>
        <v>0</v>
      </c>
      <c r="I2904" s="14">
        <f>Разбивка_по_щитам!L2909</f>
        <v>0</v>
      </c>
      <c r="J2904" s="14">
        <f>Разбивка_по_щитам!M2909</f>
        <v>0</v>
      </c>
      <c r="K2904" s="14">
        <f>Разбивка_по_щитам!N2909</f>
        <v>0</v>
      </c>
      <c r="L2904" s="14"/>
      <c r="M2904" s="14">
        <f>Разбивка_по_щитам!P2909</f>
        <v>0</v>
      </c>
      <c r="N2904" s="14"/>
    </row>
    <row r="2905" spans="2:14" x14ac:dyDescent="0.2">
      <c r="B2905" s="14">
        <f>Разбивка_по_щитам!B2910</f>
        <v>0</v>
      </c>
      <c r="C2905" s="14">
        <f>Разбивка_по_щитам!C2910</f>
        <v>0</v>
      </c>
      <c r="D2905" s="14">
        <f>Разбивка_по_щитам!F2910</f>
        <v>0</v>
      </c>
      <c r="E2905" s="14">
        <f>Разбивка_по_щитам!H2910</f>
        <v>0</v>
      </c>
      <c r="F2905" s="14">
        <f>Разбивка_по_щитам!I2910</f>
        <v>0</v>
      </c>
      <c r="G2905" s="14">
        <f>Разбивка_по_щитам!J2910</f>
        <v>0</v>
      </c>
      <c r="H2905" s="14">
        <f>Разбивка_по_щитам!K2910</f>
        <v>0</v>
      </c>
      <c r="I2905" s="14">
        <f>Разбивка_по_щитам!L2910</f>
        <v>0</v>
      </c>
      <c r="J2905" s="14">
        <f>Разбивка_по_щитам!M2910</f>
        <v>0</v>
      </c>
      <c r="K2905" s="14">
        <f>Разбивка_по_щитам!N2910</f>
        <v>0</v>
      </c>
      <c r="L2905" s="14"/>
      <c r="M2905" s="14">
        <f>Разбивка_по_щитам!P2910</f>
        <v>0</v>
      </c>
      <c r="N2905" s="14"/>
    </row>
    <row r="2906" spans="2:14" x14ac:dyDescent="0.2">
      <c r="B2906" s="14">
        <f>Разбивка_по_щитам!B2911</f>
        <v>0</v>
      </c>
      <c r="C2906" s="14">
        <f>Разбивка_по_щитам!C2911</f>
        <v>0</v>
      </c>
      <c r="D2906" s="14">
        <f>Разбивка_по_щитам!F2911</f>
        <v>0</v>
      </c>
      <c r="E2906" s="14">
        <f>Разбивка_по_щитам!H2911</f>
        <v>0</v>
      </c>
      <c r="F2906" s="14">
        <f>Разбивка_по_щитам!I2911</f>
        <v>0</v>
      </c>
      <c r="G2906" s="14">
        <f>Разбивка_по_щитам!J2911</f>
        <v>0</v>
      </c>
      <c r="H2906" s="14">
        <f>Разбивка_по_щитам!K2911</f>
        <v>0</v>
      </c>
      <c r="I2906" s="14">
        <f>Разбивка_по_щитам!L2911</f>
        <v>0</v>
      </c>
      <c r="J2906" s="14">
        <f>Разбивка_по_щитам!M2911</f>
        <v>0</v>
      </c>
      <c r="K2906" s="14">
        <f>Разбивка_по_щитам!N2911</f>
        <v>0</v>
      </c>
      <c r="L2906" s="14"/>
      <c r="M2906" s="14">
        <f>Разбивка_по_щитам!P2911</f>
        <v>0</v>
      </c>
      <c r="N2906" s="14"/>
    </row>
    <row r="2907" spans="2:14" x14ac:dyDescent="0.2">
      <c r="B2907" s="14">
        <f>Разбивка_по_щитам!B2912</f>
        <v>0</v>
      </c>
      <c r="C2907" s="14">
        <f>Разбивка_по_щитам!C2912</f>
        <v>0</v>
      </c>
      <c r="D2907" s="14">
        <f>Разбивка_по_щитам!F2912</f>
        <v>0</v>
      </c>
      <c r="E2907" s="14">
        <f>Разбивка_по_щитам!H2912</f>
        <v>0</v>
      </c>
      <c r="F2907" s="14">
        <f>Разбивка_по_щитам!I2912</f>
        <v>0</v>
      </c>
      <c r="G2907" s="14">
        <f>Разбивка_по_щитам!J2912</f>
        <v>0</v>
      </c>
      <c r="H2907" s="14">
        <f>Разбивка_по_щитам!K2912</f>
        <v>0</v>
      </c>
      <c r="I2907" s="14">
        <f>Разбивка_по_щитам!L2912</f>
        <v>0</v>
      </c>
      <c r="J2907" s="14">
        <f>Разбивка_по_щитам!M2912</f>
        <v>0</v>
      </c>
      <c r="K2907" s="14">
        <f>Разбивка_по_щитам!N2912</f>
        <v>0</v>
      </c>
      <c r="L2907" s="14"/>
      <c r="M2907" s="14">
        <f>Разбивка_по_щитам!P2912</f>
        <v>0</v>
      </c>
      <c r="N2907" s="14"/>
    </row>
    <row r="2908" spans="2:14" x14ac:dyDescent="0.2">
      <c r="B2908" s="14">
        <f>Разбивка_по_щитам!B2913</f>
        <v>0</v>
      </c>
      <c r="C2908" s="14">
        <f>Разбивка_по_щитам!C2913</f>
        <v>0</v>
      </c>
      <c r="D2908" s="14">
        <f>Разбивка_по_щитам!F2913</f>
        <v>0</v>
      </c>
      <c r="E2908" s="14">
        <f>Разбивка_по_щитам!H2913</f>
        <v>0</v>
      </c>
      <c r="F2908" s="14">
        <f>Разбивка_по_щитам!I2913</f>
        <v>0</v>
      </c>
      <c r="G2908" s="14">
        <f>Разбивка_по_щитам!J2913</f>
        <v>0</v>
      </c>
      <c r="H2908" s="14">
        <f>Разбивка_по_щитам!K2913</f>
        <v>0</v>
      </c>
      <c r="I2908" s="14">
        <f>Разбивка_по_щитам!L2913</f>
        <v>0</v>
      </c>
      <c r="J2908" s="14">
        <f>Разбивка_по_щитам!M2913</f>
        <v>0</v>
      </c>
      <c r="K2908" s="14">
        <f>Разбивка_по_щитам!N2913</f>
        <v>0</v>
      </c>
      <c r="L2908" s="14"/>
      <c r="M2908" s="14">
        <f>Разбивка_по_щитам!P2913</f>
        <v>0</v>
      </c>
      <c r="N2908" s="14"/>
    </row>
    <row r="2909" spans="2:14" x14ac:dyDescent="0.2">
      <c r="B2909" s="14">
        <f>Разбивка_по_щитам!B2914</f>
        <v>0</v>
      </c>
      <c r="C2909" s="14">
        <f>Разбивка_по_щитам!C2914</f>
        <v>0</v>
      </c>
      <c r="D2909" s="14">
        <f>Разбивка_по_щитам!F2914</f>
        <v>0</v>
      </c>
      <c r="E2909" s="14">
        <f>Разбивка_по_щитам!H2914</f>
        <v>0</v>
      </c>
      <c r="F2909" s="14">
        <f>Разбивка_по_щитам!I2914</f>
        <v>0</v>
      </c>
      <c r="G2909" s="14">
        <f>Разбивка_по_щитам!J2914</f>
        <v>0</v>
      </c>
      <c r="H2909" s="14">
        <f>Разбивка_по_щитам!K2914</f>
        <v>0</v>
      </c>
      <c r="I2909" s="14">
        <f>Разбивка_по_щитам!L2914</f>
        <v>0</v>
      </c>
      <c r="J2909" s="14">
        <f>Разбивка_по_щитам!M2914</f>
        <v>0</v>
      </c>
      <c r="K2909" s="14">
        <f>Разбивка_по_щитам!N2914</f>
        <v>0</v>
      </c>
      <c r="L2909" s="14"/>
      <c r="M2909" s="14">
        <f>Разбивка_по_щитам!P2914</f>
        <v>0</v>
      </c>
      <c r="N2909" s="14"/>
    </row>
    <row r="2910" spans="2:14" x14ac:dyDescent="0.2">
      <c r="B2910" s="14">
        <f>Разбивка_по_щитам!B2915</f>
        <v>0</v>
      </c>
      <c r="C2910" s="14">
        <f>Разбивка_по_щитам!C2915</f>
        <v>0</v>
      </c>
      <c r="D2910" s="14">
        <f>Разбивка_по_щитам!F2915</f>
        <v>0</v>
      </c>
      <c r="E2910" s="14">
        <f>Разбивка_по_щитам!H2915</f>
        <v>0</v>
      </c>
      <c r="F2910" s="14">
        <f>Разбивка_по_щитам!I2915</f>
        <v>0</v>
      </c>
      <c r="G2910" s="14">
        <f>Разбивка_по_щитам!J2915</f>
        <v>0</v>
      </c>
      <c r="H2910" s="14">
        <f>Разбивка_по_щитам!K2915</f>
        <v>0</v>
      </c>
      <c r="I2910" s="14">
        <f>Разбивка_по_щитам!L2915</f>
        <v>0</v>
      </c>
      <c r="J2910" s="14">
        <f>Разбивка_по_щитам!M2915</f>
        <v>0</v>
      </c>
      <c r="K2910" s="14">
        <f>Разбивка_по_щитам!N2915</f>
        <v>0</v>
      </c>
      <c r="L2910" s="14"/>
      <c r="M2910" s="14">
        <f>Разбивка_по_щитам!P2915</f>
        <v>0</v>
      </c>
      <c r="N2910" s="14"/>
    </row>
    <row r="2911" spans="2:14" x14ac:dyDescent="0.2">
      <c r="B2911" s="14">
        <f>Разбивка_по_щитам!B2916</f>
        <v>0</v>
      </c>
      <c r="C2911" s="14">
        <f>Разбивка_по_щитам!C2916</f>
        <v>0</v>
      </c>
      <c r="D2911" s="14">
        <f>Разбивка_по_щитам!F2916</f>
        <v>0</v>
      </c>
      <c r="E2911" s="14">
        <f>Разбивка_по_щитам!H2916</f>
        <v>0</v>
      </c>
      <c r="F2911" s="14">
        <f>Разбивка_по_щитам!I2916</f>
        <v>0</v>
      </c>
      <c r="G2911" s="14">
        <f>Разбивка_по_щитам!J2916</f>
        <v>0</v>
      </c>
      <c r="H2911" s="14">
        <f>Разбивка_по_щитам!K2916</f>
        <v>0</v>
      </c>
      <c r="I2911" s="14">
        <f>Разбивка_по_щитам!L2916</f>
        <v>0</v>
      </c>
      <c r="J2911" s="14">
        <f>Разбивка_по_щитам!M2916</f>
        <v>0</v>
      </c>
      <c r="K2911" s="14">
        <f>Разбивка_по_щитам!N2916</f>
        <v>0</v>
      </c>
      <c r="L2911" s="14"/>
      <c r="M2911" s="14">
        <f>Разбивка_по_щитам!P2916</f>
        <v>0</v>
      </c>
      <c r="N2911" s="14"/>
    </row>
    <row r="2912" spans="2:14" x14ac:dyDescent="0.2">
      <c r="B2912" s="14">
        <f>Разбивка_по_щитам!B2917</f>
        <v>0</v>
      </c>
      <c r="C2912" s="14">
        <f>Разбивка_по_щитам!C2917</f>
        <v>0</v>
      </c>
      <c r="D2912" s="14">
        <f>Разбивка_по_щитам!F2917</f>
        <v>0</v>
      </c>
      <c r="E2912" s="14">
        <f>Разбивка_по_щитам!H2917</f>
        <v>0</v>
      </c>
      <c r="F2912" s="14">
        <f>Разбивка_по_щитам!I2917</f>
        <v>0</v>
      </c>
      <c r="G2912" s="14">
        <f>Разбивка_по_щитам!J2917</f>
        <v>0</v>
      </c>
      <c r="H2912" s="14">
        <f>Разбивка_по_щитам!K2917</f>
        <v>0</v>
      </c>
      <c r="I2912" s="14">
        <f>Разбивка_по_щитам!L2917</f>
        <v>0</v>
      </c>
      <c r="J2912" s="14">
        <f>Разбивка_по_щитам!M2917</f>
        <v>0</v>
      </c>
      <c r="K2912" s="14">
        <f>Разбивка_по_щитам!N2917</f>
        <v>0</v>
      </c>
      <c r="L2912" s="14"/>
      <c r="M2912" s="14">
        <f>Разбивка_по_щитам!P2917</f>
        <v>0</v>
      </c>
      <c r="N2912" s="14"/>
    </row>
    <row r="2913" spans="2:14" x14ac:dyDescent="0.2">
      <c r="B2913" s="14">
        <f>Разбивка_по_щитам!B2918</f>
        <v>0</v>
      </c>
      <c r="C2913" s="14">
        <f>Разбивка_по_щитам!C2918</f>
        <v>0</v>
      </c>
      <c r="D2913" s="14">
        <f>Разбивка_по_щитам!F2918</f>
        <v>0</v>
      </c>
      <c r="E2913" s="14">
        <f>Разбивка_по_щитам!H2918</f>
        <v>0</v>
      </c>
      <c r="F2913" s="14">
        <f>Разбивка_по_щитам!I2918</f>
        <v>0</v>
      </c>
      <c r="G2913" s="14">
        <f>Разбивка_по_щитам!J2918</f>
        <v>0</v>
      </c>
      <c r="H2913" s="14">
        <f>Разбивка_по_щитам!K2918</f>
        <v>0</v>
      </c>
      <c r="I2913" s="14">
        <f>Разбивка_по_щитам!L2918</f>
        <v>0</v>
      </c>
      <c r="J2913" s="14">
        <f>Разбивка_по_щитам!M2918</f>
        <v>0</v>
      </c>
      <c r="K2913" s="14">
        <f>Разбивка_по_щитам!N2918</f>
        <v>0</v>
      </c>
      <c r="L2913" s="14"/>
      <c r="M2913" s="14">
        <f>Разбивка_по_щитам!P2918</f>
        <v>0</v>
      </c>
      <c r="N2913" s="14"/>
    </row>
    <row r="2914" spans="2:14" x14ac:dyDescent="0.2">
      <c r="B2914" s="14">
        <f>Разбивка_по_щитам!B2919</f>
        <v>0</v>
      </c>
      <c r="C2914" s="14">
        <f>Разбивка_по_щитам!C2919</f>
        <v>0</v>
      </c>
      <c r="D2914" s="14">
        <f>Разбивка_по_щитам!F2919</f>
        <v>0</v>
      </c>
      <c r="E2914" s="14">
        <f>Разбивка_по_щитам!H2919</f>
        <v>0</v>
      </c>
      <c r="F2914" s="14">
        <f>Разбивка_по_щитам!I2919</f>
        <v>0</v>
      </c>
      <c r="G2914" s="14">
        <f>Разбивка_по_щитам!J2919</f>
        <v>0</v>
      </c>
      <c r="H2914" s="14">
        <f>Разбивка_по_щитам!K2919</f>
        <v>0</v>
      </c>
      <c r="I2914" s="14">
        <f>Разбивка_по_щитам!L2919</f>
        <v>0</v>
      </c>
      <c r="J2914" s="14">
        <f>Разбивка_по_щитам!M2919</f>
        <v>0</v>
      </c>
      <c r="K2914" s="14">
        <f>Разбивка_по_щитам!N2919</f>
        <v>0</v>
      </c>
      <c r="L2914" s="14"/>
      <c r="M2914" s="14">
        <f>Разбивка_по_щитам!P2919</f>
        <v>0</v>
      </c>
      <c r="N2914" s="14"/>
    </row>
    <row r="2915" spans="2:14" x14ac:dyDescent="0.2">
      <c r="B2915" s="14">
        <f>Разбивка_по_щитам!B2920</f>
        <v>0</v>
      </c>
      <c r="C2915" s="14">
        <f>Разбивка_по_щитам!C2920</f>
        <v>0</v>
      </c>
      <c r="D2915" s="14">
        <f>Разбивка_по_щитам!F2920</f>
        <v>0</v>
      </c>
      <c r="E2915" s="14">
        <f>Разбивка_по_щитам!H2920</f>
        <v>0</v>
      </c>
      <c r="F2915" s="14">
        <f>Разбивка_по_щитам!I2920</f>
        <v>0</v>
      </c>
      <c r="G2915" s="14">
        <f>Разбивка_по_щитам!J2920</f>
        <v>0</v>
      </c>
      <c r="H2915" s="14">
        <f>Разбивка_по_щитам!K2920</f>
        <v>0</v>
      </c>
      <c r="I2915" s="14">
        <f>Разбивка_по_щитам!L2920</f>
        <v>0</v>
      </c>
      <c r="J2915" s="14">
        <f>Разбивка_по_щитам!M2920</f>
        <v>0</v>
      </c>
      <c r="K2915" s="14">
        <f>Разбивка_по_щитам!N2920</f>
        <v>0</v>
      </c>
      <c r="L2915" s="14"/>
      <c r="M2915" s="14">
        <f>Разбивка_по_щитам!P2920</f>
        <v>0</v>
      </c>
      <c r="N2915" s="14"/>
    </row>
    <row r="2916" spans="2:14" x14ac:dyDescent="0.2">
      <c r="B2916" s="14">
        <f>Разбивка_по_щитам!B2921</f>
        <v>0</v>
      </c>
      <c r="C2916" s="14">
        <f>Разбивка_по_щитам!C2921</f>
        <v>0</v>
      </c>
      <c r="D2916" s="14">
        <f>Разбивка_по_щитам!F2921</f>
        <v>0</v>
      </c>
      <c r="E2916" s="14">
        <f>Разбивка_по_щитам!H2921</f>
        <v>0</v>
      </c>
      <c r="F2916" s="14">
        <f>Разбивка_по_щитам!I2921</f>
        <v>0</v>
      </c>
      <c r="G2916" s="14">
        <f>Разбивка_по_щитам!J2921</f>
        <v>0</v>
      </c>
      <c r="H2916" s="14">
        <f>Разбивка_по_щитам!K2921</f>
        <v>0</v>
      </c>
      <c r="I2916" s="14">
        <f>Разбивка_по_щитам!L2921</f>
        <v>0</v>
      </c>
      <c r="J2916" s="14">
        <f>Разбивка_по_щитам!M2921</f>
        <v>0</v>
      </c>
      <c r="K2916" s="14">
        <f>Разбивка_по_щитам!N2921</f>
        <v>0</v>
      </c>
      <c r="L2916" s="14"/>
      <c r="M2916" s="14">
        <f>Разбивка_по_щитам!P2921</f>
        <v>0</v>
      </c>
      <c r="N2916" s="14"/>
    </row>
    <row r="2917" spans="2:14" x14ac:dyDescent="0.2">
      <c r="B2917" s="14">
        <f>Разбивка_по_щитам!B2922</f>
        <v>0</v>
      </c>
      <c r="C2917" s="14">
        <f>Разбивка_по_щитам!C2922</f>
        <v>0</v>
      </c>
      <c r="D2917" s="14">
        <f>Разбивка_по_щитам!F2922</f>
        <v>0</v>
      </c>
      <c r="E2917" s="14">
        <f>Разбивка_по_щитам!H2922</f>
        <v>0</v>
      </c>
      <c r="F2917" s="14">
        <f>Разбивка_по_щитам!I2922</f>
        <v>0</v>
      </c>
      <c r="G2917" s="14">
        <f>Разбивка_по_щитам!J2922</f>
        <v>0</v>
      </c>
      <c r="H2917" s="14">
        <f>Разбивка_по_щитам!K2922</f>
        <v>0</v>
      </c>
      <c r="I2917" s="14">
        <f>Разбивка_по_щитам!L2922</f>
        <v>0</v>
      </c>
      <c r="J2917" s="14">
        <f>Разбивка_по_щитам!M2922</f>
        <v>0</v>
      </c>
      <c r="K2917" s="14">
        <f>Разбивка_по_щитам!N2922</f>
        <v>0</v>
      </c>
      <c r="L2917" s="14"/>
      <c r="M2917" s="14">
        <f>Разбивка_по_щитам!P2922</f>
        <v>0</v>
      </c>
      <c r="N2917" s="14"/>
    </row>
    <row r="2918" spans="2:14" x14ac:dyDescent="0.2">
      <c r="B2918" s="14">
        <f>Разбивка_по_щитам!B2923</f>
        <v>0</v>
      </c>
      <c r="C2918" s="14">
        <f>Разбивка_по_щитам!C2923</f>
        <v>0</v>
      </c>
      <c r="D2918" s="14">
        <f>Разбивка_по_щитам!F2923</f>
        <v>0</v>
      </c>
      <c r="E2918" s="14">
        <f>Разбивка_по_щитам!H2923</f>
        <v>0</v>
      </c>
      <c r="F2918" s="14">
        <f>Разбивка_по_щитам!I2923</f>
        <v>0</v>
      </c>
      <c r="G2918" s="14">
        <f>Разбивка_по_щитам!J2923</f>
        <v>0</v>
      </c>
      <c r="H2918" s="14">
        <f>Разбивка_по_щитам!K2923</f>
        <v>0</v>
      </c>
      <c r="I2918" s="14">
        <f>Разбивка_по_щитам!L2923</f>
        <v>0</v>
      </c>
      <c r="J2918" s="14">
        <f>Разбивка_по_щитам!M2923</f>
        <v>0</v>
      </c>
      <c r="K2918" s="14">
        <f>Разбивка_по_щитам!N2923</f>
        <v>0</v>
      </c>
      <c r="L2918" s="14"/>
      <c r="M2918" s="14">
        <f>Разбивка_по_щитам!P2923</f>
        <v>0</v>
      </c>
      <c r="N2918" s="14"/>
    </row>
    <row r="2919" spans="2:14" x14ac:dyDescent="0.2">
      <c r="B2919" s="14">
        <f>Разбивка_по_щитам!B2924</f>
        <v>0</v>
      </c>
      <c r="C2919" s="14">
        <f>Разбивка_по_щитам!C2924</f>
        <v>0</v>
      </c>
      <c r="D2919" s="14">
        <f>Разбивка_по_щитам!F2924</f>
        <v>0</v>
      </c>
      <c r="E2919" s="14">
        <f>Разбивка_по_щитам!H2924</f>
        <v>0</v>
      </c>
      <c r="F2919" s="14">
        <f>Разбивка_по_щитам!I2924</f>
        <v>0</v>
      </c>
      <c r="G2919" s="14">
        <f>Разбивка_по_щитам!J2924</f>
        <v>0</v>
      </c>
      <c r="H2919" s="14">
        <f>Разбивка_по_щитам!K2924</f>
        <v>0</v>
      </c>
      <c r="I2919" s="14">
        <f>Разбивка_по_щитам!L2924</f>
        <v>0</v>
      </c>
      <c r="J2919" s="14">
        <f>Разбивка_по_щитам!M2924</f>
        <v>0</v>
      </c>
      <c r="K2919" s="14">
        <f>Разбивка_по_щитам!N2924</f>
        <v>0</v>
      </c>
      <c r="L2919" s="14"/>
      <c r="M2919" s="14">
        <f>Разбивка_по_щитам!P2924</f>
        <v>0</v>
      </c>
      <c r="N2919" s="14"/>
    </row>
    <row r="2920" spans="2:14" x14ac:dyDescent="0.2">
      <c r="B2920" s="14">
        <f>Разбивка_по_щитам!B2925</f>
        <v>0</v>
      </c>
      <c r="C2920" s="14">
        <f>Разбивка_по_щитам!C2925</f>
        <v>0</v>
      </c>
      <c r="D2920" s="14">
        <f>Разбивка_по_щитам!F2925</f>
        <v>0</v>
      </c>
      <c r="E2920" s="14">
        <f>Разбивка_по_щитам!H2925</f>
        <v>0</v>
      </c>
      <c r="F2920" s="14">
        <f>Разбивка_по_щитам!I2925</f>
        <v>0</v>
      </c>
      <c r="G2920" s="14">
        <f>Разбивка_по_щитам!J2925</f>
        <v>0</v>
      </c>
      <c r="H2920" s="14">
        <f>Разбивка_по_щитам!K2925</f>
        <v>0</v>
      </c>
      <c r="I2920" s="14">
        <f>Разбивка_по_щитам!L2925</f>
        <v>0</v>
      </c>
      <c r="J2920" s="14">
        <f>Разбивка_по_щитам!M2925</f>
        <v>0</v>
      </c>
      <c r="K2920" s="14">
        <f>Разбивка_по_щитам!N2925</f>
        <v>0</v>
      </c>
      <c r="L2920" s="14"/>
      <c r="M2920" s="14">
        <f>Разбивка_по_щитам!P2925</f>
        <v>0</v>
      </c>
      <c r="N2920" s="14"/>
    </row>
    <row r="2921" spans="2:14" x14ac:dyDescent="0.2">
      <c r="B2921" s="14">
        <f>Разбивка_по_щитам!B2926</f>
        <v>0</v>
      </c>
      <c r="C2921" s="14">
        <f>Разбивка_по_щитам!C2926</f>
        <v>0</v>
      </c>
      <c r="D2921" s="14">
        <f>Разбивка_по_щитам!F2926</f>
        <v>0</v>
      </c>
      <c r="E2921" s="14">
        <f>Разбивка_по_щитам!H2926</f>
        <v>0</v>
      </c>
      <c r="F2921" s="14">
        <f>Разбивка_по_щитам!I2926</f>
        <v>0</v>
      </c>
      <c r="G2921" s="14">
        <f>Разбивка_по_щитам!J2926</f>
        <v>0</v>
      </c>
      <c r="H2921" s="14">
        <f>Разбивка_по_щитам!K2926</f>
        <v>0</v>
      </c>
      <c r="I2921" s="14">
        <f>Разбивка_по_щитам!L2926</f>
        <v>0</v>
      </c>
      <c r="J2921" s="14">
        <f>Разбивка_по_щитам!M2926</f>
        <v>0</v>
      </c>
      <c r="K2921" s="14">
        <f>Разбивка_по_щитам!N2926</f>
        <v>0</v>
      </c>
      <c r="L2921" s="14"/>
      <c r="M2921" s="14">
        <f>Разбивка_по_щитам!P2926</f>
        <v>0</v>
      </c>
      <c r="N2921" s="14"/>
    </row>
    <row r="2922" spans="2:14" x14ac:dyDescent="0.2">
      <c r="B2922" s="14">
        <f>Разбивка_по_щитам!B2927</f>
        <v>0</v>
      </c>
      <c r="C2922" s="14">
        <f>Разбивка_по_щитам!C2927</f>
        <v>0</v>
      </c>
      <c r="D2922" s="14">
        <f>Разбивка_по_щитам!F2927</f>
        <v>0</v>
      </c>
      <c r="E2922" s="14">
        <f>Разбивка_по_щитам!H2927</f>
        <v>0</v>
      </c>
      <c r="F2922" s="14">
        <f>Разбивка_по_щитам!I2927</f>
        <v>0</v>
      </c>
      <c r="G2922" s="14">
        <f>Разбивка_по_щитам!J2927</f>
        <v>0</v>
      </c>
      <c r="H2922" s="14">
        <f>Разбивка_по_щитам!K2927</f>
        <v>0</v>
      </c>
      <c r="I2922" s="14">
        <f>Разбивка_по_щитам!L2927</f>
        <v>0</v>
      </c>
      <c r="J2922" s="14">
        <f>Разбивка_по_щитам!M2927</f>
        <v>0</v>
      </c>
      <c r="K2922" s="14">
        <f>Разбивка_по_щитам!N2927</f>
        <v>0</v>
      </c>
      <c r="L2922" s="14"/>
      <c r="M2922" s="14">
        <f>Разбивка_по_щитам!P2927</f>
        <v>0</v>
      </c>
      <c r="N2922" s="14"/>
    </row>
    <row r="2923" spans="2:14" x14ac:dyDescent="0.2">
      <c r="B2923" s="14">
        <f>Разбивка_по_щитам!B2928</f>
        <v>0</v>
      </c>
      <c r="C2923" s="14">
        <f>Разбивка_по_щитам!C2928</f>
        <v>0</v>
      </c>
      <c r="D2923" s="14">
        <f>Разбивка_по_щитам!F2928</f>
        <v>0</v>
      </c>
      <c r="E2923" s="14">
        <f>Разбивка_по_щитам!H2928</f>
        <v>0</v>
      </c>
      <c r="F2923" s="14">
        <f>Разбивка_по_щитам!I2928</f>
        <v>0</v>
      </c>
      <c r="G2923" s="14">
        <f>Разбивка_по_щитам!J2928</f>
        <v>0</v>
      </c>
      <c r="H2923" s="14">
        <f>Разбивка_по_щитам!K2928</f>
        <v>0</v>
      </c>
      <c r="I2923" s="14">
        <f>Разбивка_по_щитам!L2928</f>
        <v>0</v>
      </c>
      <c r="J2923" s="14">
        <f>Разбивка_по_щитам!M2928</f>
        <v>0</v>
      </c>
      <c r="K2923" s="14">
        <f>Разбивка_по_щитам!N2928</f>
        <v>0</v>
      </c>
      <c r="L2923" s="14"/>
      <c r="M2923" s="14">
        <f>Разбивка_по_щитам!P2928</f>
        <v>0</v>
      </c>
      <c r="N2923" s="14"/>
    </row>
    <row r="2924" spans="2:14" x14ac:dyDescent="0.2">
      <c r="B2924" s="14">
        <f>Разбивка_по_щитам!B2929</f>
        <v>0</v>
      </c>
      <c r="C2924" s="14">
        <f>Разбивка_по_щитам!C2929</f>
        <v>0</v>
      </c>
      <c r="D2924" s="14">
        <f>Разбивка_по_щитам!F2929</f>
        <v>0</v>
      </c>
      <c r="E2924" s="14">
        <f>Разбивка_по_щитам!H2929</f>
        <v>0</v>
      </c>
      <c r="F2924" s="14">
        <f>Разбивка_по_щитам!I2929</f>
        <v>0</v>
      </c>
      <c r="G2924" s="14">
        <f>Разбивка_по_щитам!J2929</f>
        <v>0</v>
      </c>
      <c r="H2924" s="14">
        <f>Разбивка_по_щитам!K2929</f>
        <v>0</v>
      </c>
      <c r="I2924" s="14">
        <f>Разбивка_по_щитам!L2929</f>
        <v>0</v>
      </c>
      <c r="J2924" s="14">
        <f>Разбивка_по_щитам!M2929</f>
        <v>0</v>
      </c>
      <c r="K2924" s="14">
        <f>Разбивка_по_щитам!N2929</f>
        <v>0</v>
      </c>
      <c r="L2924" s="14"/>
      <c r="M2924" s="14">
        <f>Разбивка_по_щитам!P2929</f>
        <v>0</v>
      </c>
      <c r="N2924" s="14"/>
    </row>
    <row r="2925" spans="2:14" x14ac:dyDescent="0.2">
      <c r="B2925" s="14">
        <f>Разбивка_по_щитам!B2930</f>
        <v>0</v>
      </c>
      <c r="C2925" s="14">
        <f>Разбивка_по_щитам!C2930</f>
        <v>0</v>
      </c>
      <c r="D2925" s="14">
        <f>Разбивка_по_щитам!F2930</f>
        <v>0</v>
      </c>
      <c r="E2925" s="14">
        <f>Разбивка_по_щитам!H2930</f>
        <v>0</v>
      </c>
      <c r="F2925" s="14">
        <f>Разбивка_по_щитам!I2930</f>
        <v>0</v>
      </c>
      <c r="G2925" s="14">
        <f>Разбивка_по_щитам!J2930</f>
        <v>0</v>
      </c>
      <c r="H2925" s="14">
        <f>Разбивка_по_щитам!K2930</f>
        <v>0</v>
      </c>
      <c r="I2925" s="14">
        <f>Разбивка_по_щитам!L2930</f>
        <v>0</v>
      </c>
      <c r="J2925" s="14">
        <f>Разбивка_по_щитам!M2930</f>
        <v>0</v>
      </c>
      <c r="K2925" s="14">
        <f>Разбивка_по_щитам!N2930</f>
        <v>0</v>
      </c>
      <c r="L2925" s="14"/>
      <c r="M2925" s="14">
        <f>Разбивка_по_щитам!P2930</f>
        <v>0</v>
      </c>
      <c r="N2925" s="14"/>
    </row>
    <row r="2926" spans="2:14" x14ac:dyDescent="0.2">
      <c r="B2926" s="14">
        <f>Разбивка_по_щитам!B2931</f>
        <v>0</v>
      </c>
      <c r="C2926" s="14">
        <f>Разбивка_по_щитам!C2931</f>
        <v>0</v>
      </c>
      <c r="D2926" s="14">
        <f>Разбивка_по_щитам!F2931</f>
        <v>0</v>
      </c>
      <c r="E2926" s="14">
        <f>Разбивка_по_щитам!H2931</f>
        <v>0</v>
      </c>
      <c r="F2926" s="14">
        <f>Разбивка_по_щитам!I2931</f>
        <v>0</v>
      </c>
      <c r="G2926" s="14">
        <f>Разбивка_по_щитам!J2931</f>
        <v>0</v>
      </c>
      <c r="H2926" s="14">
        <f>Разбивка_по_щитам!K2931</f>
        <v>0</v>
      </c>
      <c r="I2926" s="14">
        <f>Разбивка_по_щитам!L2931</f>
        <v>0</v>
      </c>
      <c r="J2926" s="14">
        <f>Разбивка_по_щитам!M2931</f>
        <v>0</v>
      </c>
      <c r="K2926" s="14">
        <f>Разбивка_по_щитам!N2931</f>
        <v>0</v>
      </c>
      <c r="L2926" s="14"/>
      <c r="M2926" s="14">
        <f>Разбивка_по_щитам!P2931</f>
        <v>0</v>
      </c>
      <c r="N2926" s="14"/>
    </row>
    <row r="2927" spans="2:14" x14ac:dyDescent="0.2">
      <c r="B2927" s="14">
        <f>Разбивка_по_щитам!B2932</f>
        <v>0</v>
      </c>
      <c r="C2927" s="14">
        <f>Разбивка_по_щитам!C2932</f>
        <v>0</v>
      </c>
      <c r="D2927" s="14">
        <f>Разбивка_по_щитам!F2932</f>
        <v>0</v>
      </c>
      <c r="E2927" s="14">
        <f>Разбивка_по_щитам!H2932</f>
        <v>0</v>
      </c>
      <c r="F2927" s="14">
        <f>Разбивка_по_щитам!I2932</f>
        <v>0</v>
      </c>
      <c r="G2927" s="14">
        <f>Разбивка_по_щитам!J2932</f>
        <v>0</v>
      </c>
      <c r="H2927" s="14">
        <f>Разбивка_по_щитам!K2932</f>
        <v>0</v>
      </c>
      <c r="I2927" s="14">
        <f>Разбивка_по_щитам!L2932</f>
        <v>0</v>
      </c>
      <c r="J2927" s="14">
        <f>Разбивка_по_щитам!M2932</f>
        <v>0</v>
      </c>
      <c r="K2927" s="14">
        <f>Разбивка_по_щитам!N2932</f>
        <v>0</v>
      </c>
      <c r="L2927" s="14"/>
      <c r="M2927" s="14">
        <f>Разбивка_по_щитам!P2932</f>
        <v>0</v>
      </c>
      <c r="N2927" s="14"/>
    </row>
    <row r="2928" spans="2:14" x14ac:dyDescent="0.2">
      <c r="B2928" s="14">
        <f>Разбивка_по_щитам!B2933</f>
        <v>0</v>
      </c>
      <c r="C2928" s="14">
        <f>Разбивка_по_щитам!C2933</f>
        <v>0</v>
      </c>
      <c r="D2928" s="14">
        <f>Разбивка_по_щитам!F2933</f>
        <v>0</v>
      </c>
      <c r="E2928" s="14">
        <f>Разбивка_по_щитам!H2933</f>
        <v>0</v>
      </c>
      <c r="F2928" s="14">
        <f>Разбивка_по_щитам!I2933</f>
        <v>0</v>
      </c>
      <c r="G2928" s="14">
        <f>Разбивка_по_щитам!J2933</f>
        <v>0</v>
      </c>
      <c r="H2928" s="14">
        <f>Разбивка_по_щитам!K2933</f>
        <v>0</v>
      </c>
      <c r="I2928" s="14">
        <f>Разбивка_по_щитам!L2933</f>
        <v>0</v>
      </c>
      <c r="J2928" s="14">
        <f>Разбивка_по_щитам!M2933</f>
        <v>0</v>
      </c>
      <c r="K2928" s="14">
        <f>Разбивка_по_щитам!N2933</f>
        <v>0</v>
      </c>
      <c r="L2928" s="14"/>
      <c r="M2928" s="14">
        <f>Разбивка_по_щитам!P2933</f>
        <v>0</v>
      </c>
      <c r="N2928" s="14"/>
    </row>
    <row r="2929" spans="2:14" x14ac:dyDescent="0.2">
      <c r="B2929" s="14">
        <f>Разбивка_по_щитам!B2934</f>
        <v>0</v>
      </c>
      <c r="C2929" s="14">
        <f>Разбивка_по_щитам!C2934</f>
        <v>0</v>
      </c>
      <c r="D2929" s="14">
        <f>Разбивка_по_щитам!F2934</f>
        <v>0</v>
      </c>
      <c r="E2929" s="14">
        <f>Разбивка_по_щитам!H2934</f>
        <v>0</v>
      </c>
      <c r="F2929" s="14">
        <f>Разбивка_по_щитам!I2934</f>
        <v>0</v>
      </c>
      <c r="G2929" s="14">
        <f>Разбивка_по_щитам!J2934</f>
        <v>0</v>
      </c>
      <c r="H2929" s="14">
        <f>Разбивка_по_щитам!K2934</f>
        <v>0</v>
      </c>
      <c r="I2929" s="14">
        <f>Разбивка_по_щитам!L2934</f>
        <v>0</v>
      </c>
      <c r="J2929" s="14">
        <f>Разбивка_по_щитам!M2934</f>
        <v>0</v>
      </c>
      <c r="K2929" s="14">
        <f>Разбивка_по_щитам!N2934</f>
        <v>0</v>
      </c>
      <c r="L2929" s="14"/>
      <c r="M2929" s="14">
        <f>Разбивка_по_щитам!P2934</f>
        <v>0</v>
      </c>
      <c r="N2929" s="14"/>
    </row>
    <row r="2930" spans="2:14" x14ac:dyDescent="0.2">
      <c r="B2930" s="14">
        <f>Разбивка_по_щитам!B2935</f>
        <v>0</v>
      </c>
      <c r="C2930" s="14">
        <f>Разбивка_по_щитам!C2935</f>
        <v>0</v>
      </c>
      <c r="D2930" s="14">
        <f>Разбивка_по_щитам!F2935</f>
        <v>0</v>
      </c>
      <c r="E2930" s="14">
        <f>Разбивка_по_щитам!H2935</f>
        <v>0</v>
      </c>
      <c r="F2930" s="14">
        <f>Разбивка_по_щитам!I2935</f>
        <v>0</v>
      </c>
      <c r="G2930" s="14">
        <f>Разбивка_по_щитам!J2935</f>
        <v>0</v>
      </c>
      <c r="H2930" s="14">
        <f>Разбивка_по_щитам!K2935</f>
        <v>0</v>
      </c>
      <c r="I2930" s="14">
        <f>Разбивка_по_щитам!L2935</f>
        <v>0</v>
      </c>
      <c r="J2930" s="14">
        <f>Разбивка_по_щитам!M2935</f>
        <v>0</v>
      </c>
      <c r="K2930" s="14">
        <f>Разбивка_по_щитам!N2935</f>
        <v>0</v>
      </c>
      <c r="L2930" s="14"/>
      <c r="M2930" s="14">
        <f>Разбивка_по_щитам!P2935</f>
        <v>0</v>
      </c>
      <c r="N2930" s="14"/>
    </row>
    <row r="2931" spans="2:14" x14ac:dyDescent="0.2">
      <c r="B2931" s="14">
        <f>Разбивка_по_щитам!B2936</f>
        <v>0</v>
      </c>
      <c r="C2931" s="14">
        <f>Разбивка_по_щитам!C2936</f>
        <v>0</v>
      </c>
      <c r="D2931" s="14">
        <f>Разбивка_по_щитам!F2936</f>
        <v>0</v>
      </c>
      <c r="E2931" s="14">
        <f>Разбивка_по_щитам!H2936</f>
        <v>0</v>
      </c>
      <c r="F2931" s="14">
        <f>Разбивка_по_щитам!I2936</f>
        <v>0</v>
      </c>
      <c r="G2931" s="14">
        <f>Разбивка_по_щитам!J2936</f>
        <v>0</v>
      </c>
      <c r="H2931" s="14">
        <f>Разбивка_по_щитам!K2936</f>
        <v>0</v>
      </c>
      <c r="I2931" s="14">
        <f>Разбивка_по_щитам!L2936</f>
        <v>0</v>
      </c>
      <c r="J2931" s="14">
        <f>Разбивка_по_щитам!M2936</f>
        <v>0</v>
      </c>
      <c r="K2931" s="14">
        <f>Разбивка_по_щитам!N2936</f>
        <v>0</v>
      </c>
      <c r="L2931" s="14"/>
      <c r="M2931" s="14">
        <f>Разбивка_по_щитам!P2936</f>
        <v>0</v>
      </c>
      <c r="N2931" s="14"/>
    </row>
    <row r="2932" spans="2:14" x14ac:dyDescent="0.2">
      <c r="B2932" s="14">
        <f>Разбивка_по_щитам!B2937</f>
        <v>0</v>
      </c>
      <c r="C2932" s="14">
        <f>Разбивка_по_щитам!C2937</f>
        <v>0</v>
      </c>
      <c r="D2932" s="14">
        <f>Разбивка_по_щитам!F2937</f>
        <v>0</v>
      </c>
      <c r="E2932" s="14">
        <f>Разбивка_по_щитам!H2937</f>
        <v>0</v>
      </c>
      <c r="F2932" s="14">
        <f>Разбивка_по_щитам!I2937</f>
        <v>0</v>
      </c>
      <c r="G2932" s="14">
        <f>Разбивка_по_щитам!J2937</f>
        <v>0</v>
      </c>
      <c r="H2932" s="14">
        <f>Разбивка_по_щитам!K2937</f>
        <v>0</v>
      </c>
      <c r="I2932" s="14">
        <f>Разбивка_по_щитам!L2937</f>
        <v>0</v>
      </c>
      <c r="J2932" s="14">
        <f>Разбивка_по_щитам!M2937</f>
        <v>0</v>
      </c>
      <c r="K2932" s="14">
        <f>Разбивка_по_щитам!N2937</f>
        <v>0</v>
      </c>
      <c r="L2932" s="14"/>
      <c r="M2932" s="14">
        <f>Разбивка_по_щитам!P2937</f>
        <v>0</v>
      </c>
      <c r="N2932" s="14"/>
    </row>
    <row r="2933" spans="2:14" x14ac:dyDescent="0.2">
      <c r="B2933" s="14">
        <f>Разбивка_по_щитам!B2938</f>
        <v>0</v>
      </c>
      <c r="C2933" s="14">
        <f>Разбивка_по_щитам!C2938</f>
        <v>0</v>
      </c>
      <c r="D2933" s="14">
        <f>Разбивка_по_щитам!F2938</f>
        <v>0</v>
      </c>
      <c r="E2933" s="14">
        <f>Разбивка_по_щитам!H2938</f>
        <v>0</v>
      </c>
      <c r="F2933" s="14">
        <f>Разбивка_по_щитам!I2938</f>
        <v>0</v>
      </c>
      <c r="G2933" s="14">
        <f>Разбивка_по_щитам!J2938</f>
        <v>0</v>
      </c>
      <c r="H2933" s="14">
        <f>Разбивка_по_щитам!K2938</f>
        <v>0</v>
      </c>
      <c r="I2933" s="14">
        <f>Разбивка_по_щитам!L2938</f>
        <v>0</v>
      </c>
      <c r="J2933" s="14">
        <f>Разбивка_по_щитам!M2938</f>
        <v>0</v>
      </c>
      <c r="K2933" s="14">
        <f>Разбивка_по_щитам!N2938</f>
        <v>0</v>
      </c>
      <c r="L2933" s="14"/>
      <c r="M2933" s="14">
        <f>Разбивка_по_щитам!P2938</f>
        <v>0</v>
      </c>
      <c r="N2933" s="14"/>
    </row>
    <row r="2934" spans="2:14" x14ac:dyDescent="0.2">
      <c r="B2934" s="14">
        <f>Разбивка_по_щитам!B2939</f>
        <v>0</v>
      </c>
      <c r="C2934" s="14">
        <f>Разбивка_по_щитам!C2939</f>
        <v>0</v>
      </c>
      <c r="D2934" s="14">
        <f>Разбивка_по_щитам!F2939</f>
        <v>0</v>
      </c>
      <c r="E2934" s="14">
        <f>Разбивка_по_щитам!H2939</f>
        <v>0</v>
      </c>
      <c r="F2934" s="14">
        <f>Разбивка_по_щитам!I2939</f>
        <v>0</v>
      </c>
      <c r="G2934" s="14">
        <f>Разбивка_по_щитам!J2939</f>
        <v>0</v>
      </c>
      <c r="H2934" s="14">
        <f>Разбивка_по_щитам!K2939</f>
        <v>0</v>
      </c>
      <c r="I2934" s="14">
        <f>Разбивка_по_щитам!L2939</f>
        <v>0</v>
      </c>
      <c r="J2934" s="14">
        <f>Разбивка_по_щитам!M2939</f>
        <v>0</v>
      </c>
      <c r="K2934" s="14">
        <f>Разбивка_по_щитам!N2939</f>
        <v>0</v>
      </c>
      <c r="L2934" s="14"/>
      <c r="M2934" s="14">
        <f>Разбивка_по_щитам!P2939</f>
        <v>0</v>
      </c>
      <c r="N2934" s="14"/>
    </row>
    <row r="2935" spans="2:14" x14ac:dyDescent="0.2">
      <c r="B2935" s="14">
        <f>Разбивка_по_щитам!B2940</f>
        <v>0</v>
      </c>
      <c r="C2935" s="14">
        <f>Разбивка_по_щитам!C2940</f>
        <v>0</v>
      </c>
      <c r="D2935" s="14">
        <f>Разбивка_по_щитам!F2940</f>
        <v>0</v>
      </c>
      <c r="E2935" s="14">
        <f>Разбивка_по_щитам!H2940</f>
        <v>0</v>
      </c>
      <c r="F2935" s="14">
        <f>Разбивка_по_щитам!I2940</f>
        <v>0</v>
      </c>
      <c r="G2935" s="14">
        <f>Разбивка_по_щитам!J2940</f>
        <v>0</v>
      </c>
      <c r="H2935" s="14">
        <f>Разбивка_по_щитам!K2940</f>
        <v>0</v>
      </c>
      <c r="I2935" s="14">
        <f>Разбивка_по_щитам!L2940</f>
        <v>0</v>
      </c>
      <c r="J2935" s="14">
        <f>Разбивка_по_щитам!M2940</f>
        <v>0</v>
      </c>
      <c r="K2935" s="14">
        <f>Разбивка_по_щитам!N2940</f>
        <v>0</v>
      </c>
      <c r="L2935" s="14"/>
      <c r="M2935" s="14">
        <f>Разбивка_по_щитам!P2940</f>
        <v>0</v>
      </c>
      <c r="N2935" s="14"/>
    </row>
    <row r="2936" spans="2:14" x14ac:dyDescent="0.2">
      <c r="B2936" s="14">
        <f>Разбивка_по_щитам!B2941</f>
        <v>0</v>
      </c>
      <c r="C2936" s="14">
        <f>Разбивка_по_щитам!C2941</f>
        <v>0</v>
      </c>
      <c r="D2936" s="14">
        <f>Разбивка_по_щитам!F2941</f>
        <v>0</v>
      </c>
      <c r="E2936" s="14">
        <f>Разбивка_по_щитам!H2941</f>
        <v>0</v>
      </c>
      <c r="F2936" s="14">
        <f>Разбивка_по_щитам!I2941</f>
        <v>0</v>
      </c>
      <c r="G2936" s="14">
        <f>Разбивка_по_щитам!J2941</f>
        <v>0</v>
      </c>
      <c r="H2936" s="14">
        <f>Разбивка_по_щитам!K2941</f>
        <v>0</v>
      </c>
      <c r="I2936" s="14">
        <f>Разбивка_по_щитам!L2941</f>
        <v>0</v>
      </c>
      <c r="J2936" s="14">
        <f>Разбивка_по_щитам!M2941</f>
        <v>0</v>
      </c>
      <c r="K2936" s="14">
        <f>Разбивка_по_щитам!N2941</f>
        <v>0</v>
      </c>
      <c r="L2936" s="14"/>
      <c r="M2936" s="14">
        <f>Разбивка_по_щитам!P2941</f>
        <v>0</v>
      </c>
      <c r="N2936" s="14"/>
    </row>
    <row r="2937" spans="2:14" x14ac:dyDescent="0.2">
      <c r="B2937" s="14">
        <f>Разбивка_по_щитам!B2942</f>
        <v>0</v>
      </c>
      <c r="C2937" s="14">
        <f>Разбивка_по_щитам!C2942</f>
        <v>0</v>
      </c>
      <c r="D2937" s="14">
        <f>Разбивка_по_щитам!F2942</f>
        <v>0</v>
      </c>
      <c r="E2937" s="14">
        <f>Разбивка_по_щитам!H2942</f>
        <v>0</v>
      </c>
      <c r="F2937" s="14">
        <f>Разбивка_по_щитам!I2942</f>
        <v>0</v>
      </c>
      <c r="G2937" s="14">
        <f>Разбивка_по_щитам!J2942</f>
        <v>0</v>
      </c>
      <c r="H2937" s="14">
        <f>Разбивка_по_щитам!K2942</f>
        <v>0</v>
      </c>
      <c r="I2937" s="14">
        <f>Разбивка_по_щитам!L2942</f>
        <v>0</v>
      </c>
      <c r="J2937" s="14">
        <f>Разбивка_по_щитам!M2942</f>
        <v>0</v>
      </c>
      <c r="K2937" s="14">
        <f>Разбивка_по_щитам!N2942</f>
        <v>0</v>
      </c>
      <c r="L2937" s="14"/>
      <c r="M2937" s="14">
        <f>Разбивка_по_щитам!P2942</f>
        <v>0</v>
      </c>
      <c r="N2937" s="14"/>
    </row>
    <row r="2938" spans="2:14" x14ac:dyDescent="0.2">
      <c r="B2938" s="14">
        <f>Разбивка_по_щитам!B2943</f>
        <v>0</v>
      </c>
      <c r="C2938" s="14">
        <f>Разбивка_по_щитам!C2943</f>
        <v>0</v>
      </c>
      <c r="D2938" s="14">
        <f>Разбивка_по_щитам!F2943</f>
        <v>0</v>
      </c>
      <c r="E2938" s="14">
        <f>Разбивка_по_щитам!H2943</f>
        <v>0</v>
      </c>
      <c r="F2938" s="14">
        <f>Разбивка_по_щитам!I2943</f>
        <v>0</v>
      </c>
      <c r="G2938" s="14">
        <f>Разбивка_по_щитам!J2943</f>
        <v>0</v>
      </c>
      <c r="H2938" s="14">
        <f>Разбивка_по_щитам!K2943</f>
        <v>0</v>
      </c>
      <c r="I2938" s="14">
        <f>Разбивка_по_щитам!L2943</f>
        <v>0</v>
      </c>
      <c r="J2938" s="14">
        <f>Разбивка_по_щитам!M2943</f>
        <v>0</v>
      </c>
      <c r="K2938" s="14">
        <f>Разбивка_по_щитам!N2943</f>
        <v>0</v>
      </c>
      <c r="L2938" s="14"/>
      <c r="M2938" s="14">
        <f>Разбивка_по_щитам!P2943</f>
        <v>0</v>
      </c>
      <c r="N2938" s="14"/>
    </row>
    <row r="2939" spans="2:14" x14ac:dyDescent="0.2">
      <c r="B2939" s="14">
        <f>Разбивка_по_щитам!B2944</f>
        <v>0</v>
      </c>
      <c r="C2939" s="14">
        <f>Разбивка_по_щитам!C2944</f>
        <v>0</v>
      </c>
      <c r="D2939" s="14">
        <f>Разбивка_по_щитам!F2944</f>
        <v>0</v>
      </c>
      <c r="E2939" s="14">
        <f>Разбивка_по_щитам!H2944</f>
        <v>0</v>
      </c>
      <c r="F2939" s="14">
        <f>Разбивка_по_щитам!I2944</f>
        <v>0</v>
      </c>
      <c r="G2939" s="14">
        <f>Разбивка_по_щитам!J2944</f>
        <v>0</v>
      </c>
      <c r="H2939" s="14">
        <f>Разбивка_по_щитам!K2944</f>
        <v>0</v>
      </c>
      <c r="I2939" s="14">
        <f>Разбивка_по_щитам!L2944</f>
        <v>0</v>
      </c>
      <c r="J2939" s="14">
        <f>Разбивка_по_щитам!M2944</f>
        <v>0</v>
      </c>
      <c r="K2939" s="14">
        <f>Разбивка_по_щитам!N2944</f>
        <v>0</v>
      </c>
      <c r="L2939" s="14"/>
      <c r="M2939" s="14">
        <f>Разбивка_по_щитам!P2944</f>
        <v>0</v>
      </c>
      <c r="N2939" s="14"/>
    </row>
    <row r="2940" spans="2:14" x14ac:dyDescent="0.2">
      <c r="B2940" s="14">
        <f>Разбивка_по_щитам!B2945</f>
        <v>0</v>
      </c>
      <c r="C2940" s="14">
        <f>Разбивка_по_щитам!C2945</f>
        <v>0</v>
      </c>
      <c r="D2940" s="14">
        <f>Разбивка_по_щитам!F2945</f>
        <v>0</v>
      </c>
      <c r="E2940" s="14">
        <f>Разбивка_по_щитам!H2945</f>
        <v>0</v>
      </c>
      <c r="F2940" s="14">
        <f>Разбивка_по_щитам!I2945</f>
        <v>0</v>
      </c>
      <c r="G2940" s="14">
        <f>Разбивка_по_щитам!J2945</f>
        <v>0</v>
      </c>
      <c r="H2940" s="14">
        <f>Разбивка_по_щитам!K2945</f>
        <v>0</v>
      </c>
      <c r="I2940" s="14">
        <f>Разбивка_по_щитам!L2945</f>
        <v>0</v>
      </c>
      <c r="J2940" s="14">
        <f>Разбивка_по_щитам!M2945</f>
        <v>0</v>
      </c>
      <c r="K2940" s="14">
        <f>Разбивка_по_щитам!N2945</f>
        <v>0</v>
      </c>
      <c r="L2940" s="14"/>
      <c r="M2940" s="14">
        <f>Разбивка_по_щитам!P2945</f>
        <v>0</v>
      </c>
      <c r="N2940" s="14"/>
    </row>
    <row r="2941" spans="2:14" x14ac:dyDescent="0.2">
      <c r="B2941" s="14">
        <f>Разбивка_по_щитам!B2946</f>
        <v>0</v>
      </c>
      <c r="C2941" s="14">
        <f>Разбивка_по_щитам!C2946</f>
        <v>0</v>
      </c>
      <c r="D2941" s="14">
        <f>Разбивка_по_щитам!F2946</f>
        <v>0</v>
      </c>
      <c r="E2941" s="14">
        <f>Разбивка_по_щитам!H2946</f>
        <v>0</v>
      </c>
      <c r="F2941" s="14">
        <f>Разбивка_по_щитам!I2946</f>
        <v>0</v>
      </c>
      <c r="G2941" s="14">
        <f>Разбивка_по_щитам!J2946</f>
        <v>0</v>
      </c>
      <c r="H2941" s="14">
        <f>Разбивка_по_щитам!K2946</f>
        <v>0</v>
      </c>
      <c r="I2941" s="14">
        <f>Разбивка_по_щитам!L2946</f>
        <v>0</v>
      </c>
      <c r="J2941" s="14">
        <f>Разбивка_по_щитам!M2946</f>
        <v>0</v>
      </c>
      <c r="K2941" s="14">
        <f>Разбивка_по_щитам!N2946</f>
        <v>0</v>
      </c>
      <c r="L2941" s="14"/>
      <c r="M2941" s="14">
        <f>Разбивка_по_щитам!P2946</f>
        <v>0</v>
      </c>
      <c r="N2941" s="14"/>
    </row>
    <row r="2942" spans="2:14" x14ac:dyDescent="0.2">
      <c r="B2942" s="14">
        <f>Разбивка_по_щитам!B2947</f>
        <v>0</v>
      </c>
      <c r="C2942" s="14">
        <f>Разбивка_по_щитам!C2947</f>
        <v>0</v>
      </c>
      <c r="D2942" s="14">
        <f>Разбивка_по_щитам!F2947</f>
        <v>0</v>
      </c>
      <c r="E2942" s="14">
        <f>Разбивка_по_щитам!H2947</f>
        <v>0</v>
      </c>
      <c r="F2942" s="14">
        <f>Разбивка_по_щитам!I2947</f>
        <v>0</v>
      </c>
      <c r="G2942" s="14">
        <f>Разбивка_по_щитам!J2947</f>
        <v>0</v>
      </c>
      <c r="H2942" s="14">
        <f>Разбивка_по_щитам!K2947</f>
        <v>0</v>
      </c>
      <c r="I2942" s="14">
        <f>Разбивка_по_щитам!L2947</f>
        <v>0</v>
      </c>
      <c r="J2942" s="14">
        <f>Разбивка_по_щитам!M2947</f>
        <v>0</v>
      </c>
      <c r="K2942" s="14">
        <f>Разбивка_по_щитам!N2947</f>
        <v>0</v>
      </c>
      <c r="L2942" s="14"/>
      <c r="M2942" s="14">
        <f>Разбивка_по_щитам!P2947</f>
        <v>0</v>
      </c>
      <c r="N2942" s="14"/>
    </row>
    <row r="2943" spans="2:14" x14ac:dyDescent="0.2">
      <c r="B2943" s="14">
        <f>Разбивка_по_щитам!B2948</f>
        <v>0</v>
      </c>
      <c r="C2943" s="14">
        <f>Разбивка_по_щитам!C2948</f>
        <v>0</v>
      </c>
      <c r="D2943" s="14">
        <f>Разбивка_по_щитам!F2948</f>
        <v>0</v>
      </c>
      <c r="E2943" s="14">
        <f>Разбивка_по_щитам!H2948</f>
        <v>0</v>
      </c>
      <c r="F2943" s="14">
        <f>Разбивка_по_щитам!I2948</f>
        <v>0</v>
      </c>
      <c r="G2943" s="14">
        <f>Разбивка_по_щитам!J2948</f>
        <v>0</v>
      </c>
      <c r="H2943" s="14">
        <f>Разбивка_по_щитам!K2948</f>
        <v>0</v>
      </c>
      <c r="I2943" s="14">
        <f>Разбивка_по_щитам!L2948</f>
        <v>0</v>
      </c>
      <c r="J2943" s="14">
        <f>Разбивка_по_щитам!M2948</f>
        <v>0</v>
      </c>
      <c r="K2943" s="14">
        <f>Разбивка_по_щитам!N2948</f>
        <v>0</v>
      </c>
      <c r="L2943" s="14"/>
      <c r="M2943" s="14">
        <f>Разбивка_по_щитам!P2948</f>
        <v>0</v>
      </c>
      <c r="N2943" s="14"/>
    </row>
    <row r="2944" spans="2:14" x14ac:dyDescent="0.2">
      <c r="B2944" s="14">
        <f>Разбивка_по_щитам!B2949</f>
        <v>0</v>
      </c>
      <c r="C2944" s="14">
        <f>Разбивка_по_щитам!C2949</f>
        <v>0</v>
      </c>
      <c r="D2944" s="14">
        <f>Разбивка_по_щитам!F2949</f>
        <v>0</v>
      </c>
      <c r="E2944" s="14">
        <f>Разбивка_по_щитам!H2949</f>
        <v>0</v>
      </c>
      <c r="F2944" s="14">
        <f>Разбивка_по_щитам!I2949</f>
        <v>0</v>
      </c>
      <c r="G2944" s="14">
        <f>Разбивка_по_щитам!J2949</f>
        <v>0</v>
      </c>
      <c r="H2944" s="14">
        <f>Разбивка_по_щитам!K2949</f>
        <v>0</v>
      </c>
      <c r="I2944" s="14">
        <f>Разбивка_по_щитам!L2949</f>
        <v>0</v>
      </c>
      <c r="J2944" s="14">
        <f>Разбивка_по_щитам!M2949</f>
        <v>0</v>
      </c>
      <c r="K2944" s="14">
        <f>Разбивка_по_щитам!N2949</f>
        <v>0</v>
      </c>
      <c r="L2944" s="14"/>
      <c r="M2944" s="14">
        <f>Разбивка_по_щитам!P2949</f>
        <v>0</v>
      </c>
      <c r="N2944" s="14"/>
    </row>
    <row r="2945" spans="2:14" x14ac:dyDescent="0.2">
      <c r="B2945" s="14">
        <f>Разбивка_по_щитам!B2950</f>
        <v>0</v>
      </c>
      <c r="C2945" s="14">
        <f>Разбивка_по_щитам!C2950</f>
        <v>0</v>
      </c>
      <c r="D2945" s="14">
        <f>Разбивка_по_щитам!F2950</f>
        <v>0</v>
      </c>
      <c r="E2945" s="14">
        <f>Разбивка_по_щитам!H2950</f>
        <v>0</v>
      </c>
      <c r="F2945" s="14">
        <f>Разбивка_по_щитам!I2950</f>
        <v>0</v>
      </c>
      <c r="G2945" s="14">
        <f>Разбивка_по_щитам!J2950</f>
        <v>0</v>
      </c>
      <c r="H2945" s="14">
        <f>Разбивка_по_щитам!K2950</f>
        <v>0</v>
      </c>
      <c r="I2945" s="14">
        <f>Разбивка_по_щитам!L2950</f>
        <v>0</v>
      </c>
      <c r="J2945" s="14">
        <f>Разбивка_по_щитам!M2950</f>
        <v>0</v>
      </c>
      <c r="K2945" s="14">
        <f>Разбивка_по_щитам!N2950</f>
        <v>0</v>
      </c>
      <c r="L2945" s="14"/>
      <c r="M2945" s="14">
        <f>Разбивка_по_щитам!P2950</f>
        <v>0</v>
      </c>
      <c r="N2945" s="14"/>
    </row>
    <row r="2946" spans="2:14" x14ac:dyDescent="0.2">
      <c r="B2946" s="14">
        <f>Разбивка_по_щитам!B2951</f>
        <v>0</v>
      </c>
      <c r="C2946" s="14">
        <f>Разбивка_по_щитам!C2951</f>
        <v>0</v>
      </c>
      <c r="D2946" s="14">
        <f>Разбивка_по_щитам!F2951</f>
        <v>0</v>
      </c>
      <c r="E2946" s="14">
        <f>Разбивка_по_щитам!H2951</f>
        <v>0</v>
      </c>
      <c r="F2946" s="14">
        <f>Разбивка_по_щитам!I2951</f>
        <v>0</v>
      </c>
      <c r="G2946" s="14">
        <f>Разбивка_по_щитам!J2951</f>
        <v>0</v>
      </c>
      <c r="H2946" s="14">
        <f>Разбивка_по_щитам!K2951</f>
        <v>0</v>
      </c>
      <c r="I2946" s="14">
        <f>Разбивка_по_щитам!L2951</f>
        <v>0</v>
      </c>
      <c r="J2946" s="14">
        <f>Разбивка_по_щитам!M2951</f>
        <v>0</v>
      </c>
      <c r="K2946" s="14">
        <f>Разбивка_по_щитам!N2951</f>
        <v>0</v>
      </c>
      <c r="L2946" s="14"/>
      <c r="M2946" s="14">
        <f>Разбивка_по_щитам!P2951</f>
        <v>0</v>
      </c>
      <c r="N2946" s="14"/>
    </row>
    <row r="2947" spans="2:14" x14ac:dyDescent="0.2">
      <c r="B2947" s="14">
        <f>Разбивка_по_щитам!B2952</f>
        <v>0</v>
      </c>
      <c r="C2947" s="14">
        <f>Разбивка_по_щитам!C2952</f>
        <v>0</v>
      </c>
      <c r="D2947" s="14">
        <f>Разбивка_по_щитам!F2952</f>
        <v>0</v>
      </c>
      <c r="E2947" s="14">
        <f>Разбивка_по_щитам!H2952</f>
        <v>0</v>
      </c>
      <c r="F2947" s="14">
        <f>Разбивка_по_щитам!I2952</f>
        <v>0</v>
      </c>
      <c r="G2947" s="14">
        <f>Разбивка_по_щитам!J2952</f>
        <v>0</v>
      </c>
      <c r="H2947" s="14">
        <f>Разбивка_по_щитам!K2952</f>
        <v>0</v>
      </c>
      <c r="I2947" s="14">
        <f>Разбивка_по_щитам!L2952</f>
        <v>0</v>
      </c>
      <c r="J2947" s="14">
        <f>Разбивка_по_щитам!M2952</f>
        <v>0</v>
      </c>
      <c r="K2947" s="14">
        <f>Разбивка_по_щитам!N2952</f>
        <v>0</v>
      </c>
      <c r="L2947" s="14"/>
      <c r="M2947" s="14">
        <f>Разбивка_по_щитам!P2952</f>
        <v>0</v>
      </c>
      <c r="N2947" s="14"/>
    </row>
    <row r="2948" spans="2:14" x14ac:dyDescent="0.2">
      <c r="B2948" s="14">
        <f>Разбивка_по_щитам!B2953</f>
        <v>0</v>
      </c>
      <c r="C2948" s="14">
        <f>Разбивка_по_щитам!C2953</f>
        <v>0</v>
      </c>
      <c r="D2948" s="14">
        <f>Разбивка_по_щитам!F2953</f>
        <v>0</v>
      </c>
      <c r="E2948" s="14">
        <f>Разбивка_по_щитам!H2953</f>
        <v>0</v>
      </c>
      <c r="F2948" s="14">
        <f>Разбивка_по_щитам!I2953</f>
        <v>0</v>
      </c>
      <c r="G2948" s="14">
        <f>Разбивка_по_щитам!J2953</f>
        <v>0</v>
      </c>
      <c r="H2948" s="14">
        <f>Разбивка_по_щитам!K2953</f>
        <v>0</v>
      </c>
      <c r="I2948" s="14">
        <f>Разбивка_по_щитам!L2953</f>
        <v>0</v>
      </c>
      <c r="J2948" s="14">
        <f>Разбивка_по_щитам!M2953</f>
        <v>0</v>
      </c>
      <c r="K2948" s="14">
        <f>Разбивка_по_щитам!N2953</f>
        <v>0</v>
      </c>
      <c r="L2948" s="14"/>
      <c r="M2948" s="14">
        <f>Разбивка_по_щитам!P2953</f>
        <v>0</v>
      </c>
      <c r="N2948" s="14"/>
    </row>
    <row r="2949" spans="2:14" x14ac:dyDescent="0.2">
      <c r="B2949" s="14">
        <f>Разбивка_по_щитам!B2954</f>
        <v>0</v>
      </c>
      <c r="C2949" s="14">
        <f>Разбивка_по_щитам!C2954</f>
        <v>0</v>
      </c>
      <c r="D2949" s="14">
        <f>Разбивка_по_щитам!F2954</f>
        <v>0</v>
      </c>
      <c r="E2949" s="14">
        <f>Разбивка_по_щитам!H2954</f>
        <v>0</v>
      </c>
      <c r="F2949" s="14">
        <f>Разбивка_по_щитам!I2954</f>
        <v>0</v>
      </c>
      <c r="G2949" s="14">
        <f>Разбивка_по_щитам!J2954</f>
        <v>0</v>
      </c>
      <c r="H2949" s="14">
        <f>Разбивка_по_щитам!K2954</f>
        <v>0</v>
      </c>
      <c r="I2949" s="14">
        <f>Разбивка_по_щитам!L2954</f>
        <v>0</v>
      </c>
      <c r="J2949" s="14">
        <f>Разбивка_по_щитам!M2954</f>
        <v>0</v>
      </c>
      <c r="K2949" s="14">
        <f>Разбивка_по_щитам!N2954</f>
        <v>0</v>
      </c>
      <c r="L2949" s="14"/>
      <c r="M2949" s="14">
        <f>Разбивка_по_щитам!P2954</f>
        <v>0</v>
      </c>
      <c r="N2949" s="14"/>
    </row>
    <row r="2950" spans="2:14" x14ac:dyDescent="0.2">
      <c r="B2950" s="14">
        <f>Разбивка_по_щитам!B2955</f>
        <v>0</v>
      </c>
      <c r="C2950" s="14">
        <f>Разбивка_по_щитам!C2955</f>
        <v>0</v>
      </c>
      <c r="D2950" s="14">
        <f>Разбивка_по_щитам!F2955</f>
        <v>0</v>
      </c>
      <c r="E2950" s="14">
        <f>Разбивка_по_щитам!H2955</f>
        <v>0</v>
      </c>
      <c r="F2950" s="14">
        <f>Разбивка_по_щитам!I2955</f>
        <v>0</v>
      </c>
      <c r="G2950" s="14">
        <f>Разбивка_по_щитам!J2955</f>
        <v>0</v>
      </c>
      <c r="H2950" s="14">
        <f>Разбивка_по_щитам!K2955</f>
        <v>0</v>
      </c>
      <c r="I2950" s="14">
        <f>Разбивка_по_щитам!L2955</f>
        <v>0</v>
      </c>
      <c r="J2950" s="14">
        <f>Разбивка_по_щитам!M2955</f>
        <v>0</v>
      </c>
      <c r="K2950" s="14">
        <f>Разбивка_по_щитам!N2955</f>
        <v>0</v>
      </c>
      <c r="L2950" s="14"/>
      <c r="M2950" s="14">
        <f>Разбивка_по_щитам!P2955</f>
        <v>0</v>
      </c>
      <c r="N2950" s="14"/>
    </row>
    <row r="2951" spans="2:14" x14ac:dyDescent="0.2">
      <c r="B2951" s="14">
        <f>Разбивка_по_щитам!B2956</f>
        <v>0</v>
      </c>
      <c r="C2951" s="14">
        <f>Разбивка_по_щитам!C2956</f>
        <v>0</v>
      </c>
      <c r="D2951" s="14">
        <f>Разбивка_по_щитам!F2956</f>
        <v>0</v>
      </c>
      <c r="E2951" s="14">
        <f>Разбивка_по_щитам!H2956</f>
        <v>0</v>
      </c>
      <c r="F2951" s="14">
        <f>Разбивка_по_щитам!I2956</f>
        <v>0</v>
      </c>
      <c r="G2951" s="14">
        <f>Разбивка_по_щитам!J2956</f>
        <v>0</v>
      </c>
      <c r="H2951" s="14">
        <f>Разбивка_по_щитам!K2956</f>
        <v>0</v>
      </c>
      <c r="I2951" s="14">
        <f>Разбивка_по_щитам!L2956</f>
        <v>0</v>
      </c>
      <c r="J2951" s="14">
        <f>Разбивка_по_щитам!M2956</f>
        <v>0</v>
      </c>
      <c r="K2951" s="14">
        <f>Разбивка_по_щитам!N2956</f>
        <v>0</v>
      </c>
      <c r="L2951" s="14"/>
      <c r="M2951" s="14">
        <f>Разбивка_по_щитам!P2956</f>
        <v>0</v>
      </c>
      <c r="N2951" s="14"/>
    </row>
    <row r="2952" spans="2:14" x14ac:dyDescent="0.2">
      <c r="B2952" s="14">
        <f>Разбивка_по_щитам!B2957</f>
        <v>0</v>
      </c>
      <c r="C2952" s="14">
        <f>Разбивка_по_щитам!C2957</f>
        <v>0</v>
      </c>
      <c r="D2952" s="14">
        <f>Разбивка_по_щитам!F2957</f>
        <v>0</v>
      </c>
      <c r="E2952" s="14">
        <f>Разбивка_по_щитам!H2957</f>
        <v>0</v>
      </c>
      <c r="F2952" s="14">
        <f>Разбивка_по_щитам!I2957</f>
        <v>0</v>
      </c>
      <c r="G2952" s="14">
        <f>Разбивка_по_щитам!J2957</f>
        <v>0</v>
      </c>
      <c r="H2952" s="14">
        <f>Разбивка_по_щитам!K2957</f>
        <v>0</v>
      </c>
      <c r="I2952" s="14">
        <f>Разбивка_по_щитам!L2957</f>
        <v>0</v>
      </c>
      <c r="J2952" s="14">
        <f>Разбивка_по_щитам!M2957</f>
        <v>0</v>
      </c>
      <c r="K2952" s="14">
        <f>Разбивка_по_щитам!N2957</f>
        <v>0</v>
      </c>
      <c r="L2952" s="14"/>
      <c r="M2952" s="14">
        <f>Разбивка_по_щитам!P2957</f>
        <v>0</v>
      </c>
      <c r="N2952" s="14"/>
    </row>
    <row r="2953" spans="2:14" x14ac:dyDescent="0.2">
      <c r="B2953" s="14">
        <f>Разбивка_по_щитам!B2958</f>
        <v>0</v>
      </c>
      <c r="C2953" s="14">
        <f>Разбивка_по_щитам!C2958</f>
        <v>0</v>
      </c>
      <c r="D2953" s="14">
        <f>Разбивка_по_щитам!F2958</f>
        <v>0</v>
      </c>
      <c r="E2953" s="14">
        <f>Разбивка_по_щитам!H2958</f>
        <v>0</v>
      </c>
      <c r="F2953" s="14">
        <f>Разбивка_по_щитам!I2958</f>
        <v>0</v>
      </c>
      <c r="G2953" s="14">
        <f>Разбивка_по_щитам!J2958</f>
        <v>0</v>
      </c>
      <c r="H2953" s="14">
        <f>Разбивка_по_щитам!K2958</f>
        <v>0</v>
      </c>
      <c r="I2953" s="14">
        <f>Разбивка_по_щитам!L2958</f>
        <v>0</v>
      </c>
      <c r="J2953" s="14">
        <f>Разбивка_по_щитам!M2958</f>
        <v>0</v>
      </c>
      <c r="K2953" s="14">
        <f>Разбивка_по_щитам!N2958</f>
        <v>0</v>
      </c>
      <c r="L2953" s="14"/>
      <c r="M2953" s="14">
        <f>Разбивка_по_щитам!P2958</f>
        <v>0</v>
      </c>
      <c r="N2953" s="14"/>
    </row>
    <row r="2954" spans="2:14" x14ac:dyDescent="0.2">
      <c r="B2954" s="14">
        <f>Разбивка_по_щитам!B2959</f>
        <v>0</v>
      </c>
      <c r="C2954" s="14">
        <f>Разбивка_по_щитам!C2959</f>
        <v>0</v>
      </c>
      <c r="D2954" s="14">
        <f>Разбивка_по_щитам!F2959</f>
        <v>0</v>
      </c>
      <c r="E2954" s="14">
        <f>Разбивка_по_щитам!H2959</f>
        <v>0</v>
      </c>
      <c r="F2954" s="14">
        <f>Разбивка_по_щитам!I2959</f>
        <v>0</v>
      </c>
      <c r="G2954" s="14">
        <f>Разбивка_по_щитам!J2959</f>
        <v>0</v>
      </c>
      <c r="H2954" s="14">
        <f>Разбивка_по_щитам!K2959</f>
        <v>0</v>
      </c>
      <c r="I2954" s="14">
        <f>Разбивка_по_щитам!L2959</f>
        <v>0</v>
      </c>
      <c r="J2954" s="14">
        <f>Разбивка_по_щитам!M2959</f>
        <v>0</v>
      </c>
      <c r="K2954" s="14">
        <f>Разбивка_по_щитам!N2959</f>
        <v>0</v>
      </c>
      <c r="L2954" s="14"/>
      <c r="M2954" s="14">
        <f>Разбивка_по_щитам!P2959</f>
        <v>0</v>
      </c>
      <c r="N2954" s="14"/>
    </row>
    <row r="2955" spans="2:14" x14ac:dyDescent="0.2">
      <c r="B2955" s="14">
        <f>Разбивка_по_щитам!B2960</f>
        <v>0</v>
      </c>
      <c r="C2955" s="14">
        <f>Разбивка_по_щитам!C2960</f>
        <v>0</v>
      </c>
      <c r="D2955" s="14">
        <f>Разбивка_по_щитам!F2960</f>
        <v>0</v>
      </c>
      <c r="E2955" s="14">
        <f>Разбивка_по_щитам!H2960</f>
        <v>0</v>
      </c>
      <c r="F2955" s="14">
        <f>Разбивка_по_щитам!I2960</f>
        <v>0</v>
      </c>
      <c r="G2955" s="14">
        <f>Разбивка_по_щитам!J2960</f>
        <v>0</v>
      </c>
      <c r="H2955" s="14">
        <f>Разбивка_по_щитам!K2960</f>
        <v>0</v>
      </c>
      <c r="I2955" s="14">
        <f>Разбивка_по_щитам!L2960</f>
        <v>0</v>
      </c>
      <c r="J2955" s="14">
        <f>Разбивка_по_щитам!M2960</f>
        <v>0</v>
      </c>
      <c r="K2955" s="14">
        <f>Разбивка_по_щитам!N2960</f>
        <v>0</v>
      </c>
      <c r="L2955" s="14"/>
      <c r="M2955" s="14">
        <f>Разбивка_по_щитам!P2960</f>
        <v>0</v>
      </c>
      <c r="N2955" s="14"/>
    </row>
    <row r="2956" spans="2:14" x14ac:dyDescent="0.2">
      <c r="B2956" s="14">
        <f>Разбивка_по_щитам!B2961</f>
        <v>0</v>
      </c>
      <c r="C2956" s="14">
        <f>Разбивка_по_щитам!C2961</f>
        <v>0</v>
      </c>
      <c r="D2956" s="14">
        <f>Разбивка_по_щитам!F2961</f>
        <v>0</v>
      </c>
      <c r="E2956" s="14">
        <f>Разбивка_по_щитам!H2961</f>
        <v>0</v>
      </c>
      <c r="F2956" s="14">
        <f>Разбивка_по_щитам!I2961</f>
        <v>0</v>
      </c>
      <c r="G2956" s="14">
        <f>Разбивка_по_щитам!J2961</f>
        <v>0</v>
      </c>
      <c r="H2956" s="14">
        <f>Разбивка_по_щитам!K2961</f>
        <v>0</v>
      </c>
      <c r="I2956" s="14">
        <f>Разбивка_по_щитам!L2961</f>
        <v>0</v>
      </c>
      <c r="J2956" s="14">
        <f>Разбивка_по_щитам!M2961</f>
        <v>0</v>
      </c>
      <c r="K2956" s="14">
        <f>Разбивка_по_щитам!N2961</f>
        <v>0</v>
      </c>
      <c r="L2956" s="14"/>
      <c r="M2956" s="14">
        <f>Разбивка_по_щитам!P2961</f>
        <v>0</v>
      </c>
      <c r="N2956" s="14"/>
    </row>
    <row r="2957" spans="2:14" x14ac:dyDescent="0.2">
      <c r="B2957" s="14">
        <f>Разбивка_по_щитам!B2962</f>
        <v>0</v>
      </c>
      <c r="C2957" s="14">
        <f>Разбивка_по_щитам!C2962</f>
        <v>0</v>
      </c>
      <c r="D2957" s="14">
        <f>Разбивка_по_щитам!F2962</f>
        <v>0</v>
      </c>
      <c r="E2957" s="14">
        <f>Разбивка_по_щитам!H2962</f>
        <v>0</v>
      </c>
      <c r="F2957" s="14">
        <f>Разбивка_по_щитам!I2962</f>
        <v>0</v>
      </c>
      <c r="G2957" s="14">
        <f>Разбивка_по_щитам!J2962</f>
        <v>0</v>
      </c>
      <c r="H2957" s="14">
        <f>Разбивка_по_щитам!K2962</f>
        <v>0</v>
      </c>
      <c r="I2957" s="14">
        <f>Разбивка_по_щитам!L2962</f>
        <v>0</v>
      </c>
      <c r="J2957" s="14">
        <f>Разбивка_по_щитам!M2962</f>
        <v>0</v>
      </c>
      <c r="K2957" s="14">
        <f>Разбивка_по_щитам!N2962</f>
        <v>0</v>
      </c>
      <c r="L2957" s="14"/>
      <c r="M2957" s="14">
        <f>Разбивка_по_щитам!P2962</f>
        <v>0</v>
      </c>
      <c r="N2957" s="14"/>
    </row>
    <row r="2958" spans="2:14" x14ac:dyDescent="0.2">
      <c r="B2958" s="14">
        <f>Разбивка_по_щитам!B2963</f>
        <v>0</v>
      </c>
      <c r="C2958" s="14">
        <f>Разбивка_по_щитам!C2963</f>
        <v>0</v>
      </c>
      <c r="D2958" s="14">
        <f>Разбивка_по_щитам!F2963</f>
        <v>0</v>
      </c>
      <c r="E2958" s="14">
        <f>Разбивка_по_щитам!H2963</f>
        <v>0</v>
      </c>
      <c r="F2958" s="14">
        <f>Разбивка_по_щитам!I2963</f>
        <v>0</v>
      </c>
      <c r="G2958" s="14">
        <f>Разбивка_по_щитам!J2963</f>
        <v>0</v>
      </c>
      <c r="H2958" s="14">
        <f>Разбивка_по_щитам!K2963</f>
        <v>0</v>
      </c>
      <c r="I2958" s="14">
        <f>Разбивка_по_щитам!L2963</f>
        <v>0</v>
      </c>
      <c r="J2958" s="14">
        <f>Разбивка_по_щитам!M2963</f>
        <v>0</v>
      </c>
      <c r="K2958" s="14">
        <f>Разбивка_по_щитам!N2963</f>
        <v>0</v>
      </c>
      <c r="L2958" s="14"/>
      <c r="M2958" s="14">
        <f>Разбивка_по_щитам!P2963</f>
        <v>0</v>
      </c>
      <c r="N2958" s="14"/>
    </row>
    <row r="2959" spans="2:14" x14ac:dyDescent="0.2">
      <c r="B2959" s="14">
        <f>Разбивка_по_щитам!B2964</f>
        <v>0</v>
      </c>
      <c r="C2959" s="14">
        <f>Разбивка_по_щитам!C2964</f>
        <v>0</v>
      </c>
      <c r="D2959" s="14">
        <f>Разбивка_по_щитам!F2964</f>
        <v>0</v>
      </c>
      <c r="E2959" s="14">
        <f>Разбивка_по_щитам!H2964</f>
        <v>0</v>
      </c>
      <c r="F2959" s="14">
        <f>Разбивка_по_щитам!I2964</f>
        <v>0</v>
      </c>
      <c r="G2959" s="14">
        <f>Разбивка_по_щитам!J2964</f>
        <v>0</v>
      </c>
      <c r="H2959" s="14">
        <f>Разбивка_по_щитам!K2964</f>
        <v>0</v>
      </c>
      <c r="I2959" s="14">
        <f>Разбивка_по_щитам!L2964</f>
        <v>0</v>
      </c>
      <c r="J2959" s="14">
        <f>Разбивка_по_щитам!M2964</f>
        <v>0</v>
      </c>
      <c r="K2959" s="14">
        <f>Разбивка_по_щитам!N2964</f>
        <v>0</v>
      </c>
      <c r="L2959" s="14"/>
      <c r="M2959" s="14">
        <f>Разбивка_по_щитам!P2964</f>
        <v>0</v>
      </c>
      <c r="N2959" s="14"/>
    </row>
    <row r="2960" spans="2:14" x14ac:dyDescent="0.2">
      <c r="B2960" s="14">
        <f>Разбивка_по_щитам!B2965</f>
        <v>0</v>
      </c>
      <c r="C2960" s="14">
        <f>Разбивка_по_щитам!C2965</f>
        <v>0</v>
      </c>
      <c r="D2960" s="14">
        <f>Разбивка_по_щитам!F2965</f>
        <v>0</v>
      </c>
      <c r="E2960" s="14">
        <f>Разбивка_по_щитам!H2965</f>
        <v>0</v>
      </c>
      <c r="F2960" s="14">
        <f>Разбивка_по_щитам!I2965</f>
        <v>0</v>
      </c>
      <c r="G2960" s="14">
        <f>Разбивка_по_щитам!J2965</f>
        <v>0</v>
      </c>
      <c r="H2960" s="14">
        <f>Разбивка_по_щитам!K2965</f>
        <v>0</v>
      </c>
      <c r="I2960" s="14">
        <f>Разбивка_по_щитам!L2965</f>
        <v>0</v>
      </c>
      <c r="J2960" s="14">
        <f>Разбивка_по_щитам!M2965</f>
        <v>0</v>
      </c>
      <c r="K2960" s="14">
        <f>Разбивка_по_щитам!N2965</f>
        <v>0</v>
      </c>
      <c r="L2960" s="14"/>
      <c r="M2960" s="14">
        <f>Разбивка_по_щитам!P2965</f>
        <v>0</v>
      </c>
      <c r="N2960" s="14"/>
    </row>
    <row r="2961" spans="2:14" x14ac:dyDescent="0.2">
      <c r="B2961" s="14">
        <f>Разбивка_по_щитам!B2966</f>
        <v>0</v>
      </c>
      <c r="C2961" s="14">
        <f>Разбивка_по_щитам!C2966</f>
        <v>0</v>
      </c>
      <c r="D2961" s="14">
        <f>Разбивка_по_щитам!F2966</f>
        <v>0</v>
      </c>
      <c r="E2961" s="14">
        <f>Разбивка_по_щитам!H2966</f>
        <v>0</v>
      </c>
      <c r="F2961" s="14">
        <f>Разбивка_по_щитам!I2966</f>
        <v>0</v>
      </c>
      <c r="G2961" s="14">
        <f>Разбивка_по_щитам!J2966</f>
        <v>0</v>
      </c>
      <c r="H2961" s="14">
        <f>Разбивка_по_щитам!K2966</f>
        <v>0</v>
      </c>
      <c r="I2961" s="14">
        <f>Разбивка_по_щитам!L2966</f>
        <v>0</v>
      </c>
      <c r="J2961" s="14">
        <f>Разбивка_по_щитам!M2966</f>
        <v>0</v>
      </c>
      <c r="K2961" s="14">
        <f>Разбивка_по_щитам!N2966</f>
        <v>0</v>
      </c>
      <c r="L2961" s="14"/>
      <c r="M2961" s="14">
        <f>Разбивка_по_щитам!P2966</f>
        <v>0</v>
      </c>
      <c r="N2961" s="14"/>
    </row>
    <row r="2962" spans="2:14" x14ac:dyDescent="0.2">
      <c r="B2962" s="14">
        <f>Разбивка_по_щитам!B2967</f>
        <v>0</v>
      </c>
      <c r="C2962" s="14">
        <f>Разбивка_по_щитам!C2967</f>
        <v>0</v>
      </c>
      <c r="D2962" s="14">
        <f>Разбивка_по_щитам!F2967</f>
        <v>0</v>
      </c>
      <c r="E2962" s="14">
        <f>Разбивка_по_щитам!H2967</f>
        <v>0</v>
      </c>
      <c r="F2962" s="14">
        <f>Разбивка_по_щитам!I2967</f>
        <v>0</v>
      </c>
      <c r="G2962" s="14">
        <f>Разбивка_по_щитам!J2967</f>
        <v>0</v>
      </c>
      <c r="H2962" s="14">
        <f>Разбивка_по_щитам!K2967</f>
        <v>0</v>
      </c>
      <c r="I2962" s="14">
        <f>Разбивка_по_щитам!L2967</f>
        <v>0</v>
      </c>
      <c r="J2962" s="14">
        <f>Разбивка_по_щитам!M2967</f>
        <v>0</v>
      </c>
      <c r="K2962" s="14">
        <f>Разбивка_по_щитам!N2967</f>
        <v>0</v>
      </c>
      <c r="L2962" s="14"/>
      <c r="M2962" s="14">
        <f>Разбивка_по_щитам!P2967</f>
        <v>0</v>
      </c>
      <c r="N2962" s="14"/>
    </row>
    <row r="2963" spans="2:14" x14ac:dyDescent="0.2">
      <c r="B2963" s="14">
        <f>Разбивка_по_щитам!B2968</f>
        <v>0</v>
      </c>
      <c r="C2963" s="14">
        <f>Разбивка_по_щитам!C2968</f>
        <v>0</v>
      </c>
      <c r="D2963" s="14">
        <f>Разбивка_по_щитам!F2968</f>
        <v>0</v>
      </c>
      <c r="E2963" s="14">
        <f>Разбивка_по_щитам!H2968</f>
        <v>0</v>
      </c>
      <c r="F2963" s="14">
        <f>Разбивка_по_щитам!I2968</f>
        <v>0</v>
      </c>
      <c r="G2963" s="14">
        <f>Разбивка_по_щитам!J2968</f>
        <v>0</v>
      </c>
      <c r="H2963" s="14">
        <f>Разбивка_по_щитам!K2968</f>
        <v>0</v>
      </c>
      <c r="I2963" s="14">
        <f>Разбивка_по_щитам!L2968</f>
        <v>0</v>
      </c>
      <c r="J2963" s="14">
        <f>Разбивка_по_щитам!M2968</f>
        <v>0</v>
      </c>
      <c r="K2963" s="14">
        <f>Разбивка_по_щитам!N2968</f>
        <v>0</v>
      </c>
      <c r="L2963" s="14"/>
      <c r="M2963" s="14">
        <f>Разбивка_по_щитам!P2968</f>
        <v>0</v>
      </c>
      <c r="N2963" s="14"/>
    </row>
    <row r="2964" spans="2:14" x14ac:dyDescent="0.2">
      <c r="B2964" s="14">
        <f>Разбивка_по_щитам!B2969</f>
        <v>0</v>
      </c>
      <c r="C2964" s="14">
        <f>Разбивка_по_щитам!C2969</f>
        <v>0</v>
      </c>
      <c r="D2964" s="14">
        <f>Разбивка_по_щитам!F2969</f>
        <v>0</v>
      </c>
      <c r="E2964" s="14">
        <f>Разбивка_по_щитам!H2969</f>
        <v>0</v>
      </c>
      <c r="F2964" s="14">
        <f>Разбивка_по_щитам!I2969</f>
        <v>0</v>
      </c>
      <c r="G2964" s="14">
        <f>Разбивка_по_щитам!J2969</f>
        <v>0</v>
      </c>
      <c r="H2964" s="14">
        <f>Разбивка_по_щитам!K2969</f>
        <v>0</v>
      </c>
      <c r="I2964" s="14">
        <f>Разбивка_по_щитам!L2969</f>
        <v>0</v>
      </c>
      <c r="J2964" s="14">
        <f>Разбивка_по_щитам!M2969</f>
        <v>0</v>
      </c>
      <c r="K2964" s="14">
        <f>Разбивка_по_щитам!N2969</f>
        <v>0</v>
      </c>
      <c r="L2964" s="14"/>
      <c r="M2964" s="14">
        <f>Разбивка_по_щитам!P2969</f>
        <v>0</v>
      </c>
      <c r="N2964" s="14"/>
    </row>
    <row r="2965" spans="2:14" x14ac:dyDescent="0.2">
      <c r="B2965" s="14">
        <f>Разбивка_по_щитам!B2970</f>
        <v>0</v>
      </c>
      <c r="C2965" s="14">
        <f>Разбивка_по_щитам!C2970</f>
        <v>0</v>
      </c>
      <c r="D2965" s="14">
        <f>Разбивка_по_щитам!F2970</f>
        <v>0</v>
      </c>
      <c r="E2965" s="14">
        <f>Разбивка_по_щитам!H2970</f>
        <v>0</v>
      </c>
      <c r="F2965" s="14">
        <f>Разбивка_по_щитам!I2970</f>
        <v>0</v>
      </c>
      <c r="G2965" s="14">
        <f>Разбивка_по_щитам!J2970</f>
        <v>0</v>
      </c>
      <c r="H2965" s="14">
        <f>Разбивка_по_щитам!K2970</f>
        <v>0</v>
      </c>
      <c r="I2965" s="14">
        <f>Разбивка_по_щитам!L2970</f>
        <v>0</v>
      </c>
      <c r="J2965" s="14">
        <f>Разбивка_по_щитам!M2970</f>
        <v>0</v>
      </c>
      <c r="K2965" s="14">
        <f>Разбивка_по_щитам!N2970</f>
        <v>0</v>
      </c>
      <c r="L2965" s="14"/>
      <c r="M2965" s="14">
        <f>Разбивка_по_щитам!P2970</f>
        <v>0</v>
      </c>
      <c r="N2965" s="14"/>
    </row>
    <row r="2966" spans="2:14" x14ac:dyDescent="0.2">
      <c r="B2966" s="14">
        <f>Разбивка_по_щитам!B2971</f>
        <v>0</v>
      </c>
      <c r="C2966" s="14">
        <f>Разбивка_по_щитам!C2971</f>
        <v>0</v>
      </c>
      <c r="D2966" s="14">
        <f>Разбивка_по_щитам!F2971</f>
        <v>0</v>
      </c>
      <c r="E2966" s="14">
        <f>Разбивка_по_щитам!H2971</f>
        <v>0</v>
      </c>
      <c r="F2966" s="14">
        <f>Разбивка_по_щитам!I2971</f>
        <v>0</v>
      </c>
      <c r="G2966" s="14">
        <f>Разбивка_по_щитам!J2971</f>
        <v>0</v>
      </c>
      <c r="H2966" s="14">
        <f>Разбивка_по_щитам!K2971</f>
        <v>0</v>
      </c>
      <c r="I2966" s="14">
        <f>Разбивка_по_щитам!L2971</f>
        <v>0</v>
      </c>
      <c r="J2966" s="14">
        <f>Разбивка_по_щитам!M2971</f>
        <v>0</v>
      </c>
      <c r="K2966" s="14">
        <f>Разбивка_по_щитам!N2971</f>
        <v>0</v>
      </c>
      <c r="L2966" s="14"/>
      <c r="M2966" s="14">
        <f>Разбивка_по_щитам!P2971</f>
        <v>0</v>
      </c>
      <c r="N2966" s="14"/>
    </row>
    <row r="2967" spans="2:14" x14ac:dyDescent="0.2">
      <c r="B2967" s="14">
        <f>Разбивка_по_щитам!B2972</f>
        <v>0</v>
      </c>
      <c r="C2967" s="14">
        <f>Разбивка_по_щитам!C2972</f>
        <v>0</v>
      </c>
      <c r="D2967" s="14">
        <f>Разбивка_по_щитам!F2972</f>
        <v>0</v>
      </c>
      <c r="E2967" s="14">
        <f>Разбивка_по_щитам!H2972</f>
        <v>0</v>
      </c>
      <c r="F2967" s="14">
        <f>Разбивка_по_щитам!I2972</f>
        <v>0</v>
      </c>
      <c r="G2967" s="14">
        <f>Разбивка_по_щитам!J2972</f>
        <v>0</v>
      </c>
      <c r="H2967" s="14">
        <f>Разбивка_по_щитам!K2972</f>
        <v>0</v>
      </c>
      <c r="I2967" s="14">
        <f>Разбивка_по_щитам!L2972</f>
        <v>0</v>
      </c>
      <c r="J2967" s="14">
        <f>Разбивка_по_щитам!M2972</f>
        <v>0</v>
      </c>
      <c r="K2967" s="14">
        <f>Разбивка_по_щитам!N2972</f>
        <v>0</v>
      </c>
      <c r="L2967" s="14"/>
      <c r="M2967" s="14">
        <f>Разбивка_по_щитам!P2972</f>
        <v>0</v>
      </c>
      <c r="N2967" s="14"/>
    </row>
    <row r="2968" spans="2:14" x14ac:dyDescent="0.2">
      <c r="B2968" s="14">
        <f>Разбивка_по_щитам!B2973</f>
        <v>0</v>
      </c>
      <c r="C2968" s="14">
        <f>Разбивка_по_щитам!C2973</f>
        <v>0</v>
      </c>
      <c r="D2968" s="14">
        <f>Разбивка_по_щитам!F2973</f>
        <v>0</v>
      </c>
      <c r="E2968" s="14">
        <f>Разбивка_по_щитам!H2973</f>
        <v>0</v>
      </c>
      <c r="F2968" s="14">
        <f>Разбивка_по_щитам!I2973</f>
        <v>0</v>
      </c>
      <c r="G2968" s="14">
        <f>Разбивка_по_щитам!J2973</f>
        <v>0</v>
      </c>
      <c r="H2968" s="14">
        <f>Разбивка_по_щитам!K2973</f>
        <v>0</v>
      </c>
      <c r="I2968" s="14">
        <f>Разбивка_по_щитам!L2973</f>
        <v>0</v>
      </c>
      <c r="J2968" s="14">
        <f>Разбивка_по_щитам!M2973</f>
        <v>0</v>
      </c>
      <c r="K2968" s="14">
        <f>Разбивка_по_щитам!N2973</f>
        <v>0</v>
      </c>
      <c r="L2968" s="14"/>
      <c r="M2968" s="14">
        <f>Разбивка_по_щитам!P2973</f>
        <v>0</v>
      </c>
      <c r="N2968" s="14"/>
    </row>
    <row r="2969" spans="2:14" x14ac:dyDescent="0.2">
      <c r="B2969" s="14">
        <f>Разбивка_по_щитам!B2974</f>
        <v>0</v>
      </c>
      <c r="C2969" s="14">
        <f>Разбивка_по_щитам!C2974</f>
        <v>0</v>
      </c>
      <c r="D2969" s="14">
        <f>Разбивка_по_щитам!F2974</f>
        <v>0</v>
      </c>
      <c r="E2969" s="14">
        <f>Разбивка_по_щитам!H2974</f>
        <v>0</v>
      </c>
      <c r="F2969" s="14">
        <f>Разбивка_по_щитам!I2974</f>
        <v>0</v>
      </c>
      <c r="G2969" s="14">
        <f>Разбивка_по_щитам!J2974</f>
        <v>0</v>
      </c>
      <c r="H2969" s="14">
        <f>Разбивка_по_щитам!K2974</f>
        <v>0</v>
      </c>
      <c r="I2969" s="14">
        <f>Разбивка_по_щитам!L2974</f>
        <v>0</v>
      </c>
      <c r="J2969" s="14">
        <f>Разбивка_по_щитам!M2974</f>
        <v>0</v>
      </c>
      <c r="K2969" s="14">
        <f>Разбивка_по_щитам!N2974</f>
        <v>0</v>
      </c>
      <c r="L2969" s="14"/>
      <c r="M2969" s="14">
        <f>Разбивка_по_щитам!P2974</f>
        <v>0</v>
      </c>
      <c r="N2969" s="14"/>
    </row>
    <row r="2970" spans="2:14" x14ac:dyDescent="0.2">
      <c r="B2970" s="14">
        <f>Разбивка_по_щитам!B2975</f>
        <v>0</v>
      </c>
      <c r="C2970" s="14">
        <f>Разбивка_по_щитам!C2975</f>
        <v>0</v>
      </c>
      <c r="D2970" s="14">
        <f>Разбивка_по_щитам!F2975</f>
        <v>0</v>
      </c>
      <c r="E2970" s="14">
        <f>Разбивка_по_щитам!H2975</f>
        <v>0</v>
      </c>
      <c r="F2970" s="14">
        <f>Разбивка_по_щитам!I2975</f>
        <v>0</v>
      </c>
      <c r="G2970" s="14">
        <f>Разбивка_по_щитам!J2975</f>
        <v>0</v>
      </c>
      <c r="H2970" s="14">
        <f>Разбивка_по_щитам!K2975</f>
        <v>0</v>
      </c>
      <c r="I2970" s="14">
        <f>Разбивка_по_щитам!L2975</f>
        <v>0</v>
      </c>
      <c r="J2970" s="14">
        <f>Разбивка_по_щитам!M2975</f>
        <v>0</v>
      </c>
      <c r="K2970" s="14">
        <f>Разбивка_по_щитам!N2975</f>
        <v>0</v>
      </c>
      <c r="L2970" s="14"/>
      <c r="M2970" s="14">
        <f>Разбивка_по_щитам!P2975</f>
        <v>0</v>
      </c>
      <c r="N2970" s="14"/>
    </row>
    <row r="2971" spans="2:14" x14ac:dyDescent="0.2">
      <c r="B2971" s="14">
        <f>Разбивка_по_щитам!B2976</f>
        <v>0</v>
      </c>
      <c r="C2971" s="14">
        <f>Разбивка_по_щитам!C2976</f>
        <v>0</v>
      </c>
      <c r="D2971" s="14">
        <f>Разбивка_по_щитам!F2976</f>
        <v>0</v>
      </c>
      <c r="E2971" s="14">
        <f>Разбивка_по_щитам!H2976</f>
        <v>0</v>
      </c>
      <c r="F2971" s="14">
        <f>Разбивка_по_щитам!I2976</f>
        <v>0</v>
      </c>
      <c r="G2971" s="14">
        <f>Разбивка_по_щитам!J2976</f>
        <v>0</v>
      </c>
      <c r="H2971" s="14">
        <f>Разбивка_по_щитам!K2976</f>
        <v>0</v>
      </c>
      <c r="I2971" s="14">
        <f>Разбивка_по_щитам!L2976</f>
        <v>0</v>
      </c>
      <c r="J2971" s="14">
        <f>Разбивка_по_щитам!M2976</f>
        <v>0</v>
      </c>
      <c r="K2971" s="14">
        <f>Разбивка_по_щитам!N2976</f>
        <v>0</v>
      </c>
      <c r="L2971" s="14"/>
      <c r="M2971" s="14">
        <f>Разбивка_по_щитам!P2976</f>
        <v>0</v>
      </c>
      <c r="N2971" s="14"/>
    </row>
    <row r="2972" spans="2:14" x14ac:dyDescent="0.2">
      <c r="B2972" s="14">
        <f>Разбивка_по_щитам!B2977</f>
        <v>0</v>
      </c>
      <c r="C2972" s="14">
        <f>Разбивка_по_щитам!C2977</f>
        <v>0</v>
      </c>
      <c r="D2972" s="14">
        <f>Разбивка_по_щитам!F2977</f>
        <v>0</v>
      </c>
      <c r="E2972" s="14">
        <f>Разбивка_по_щитам!H2977</f>
        <v>0</v>
      </c>
      <c r="F2972" s="14">
        <f>Разбивка_по_щитам!I2977</f>
        <v>0</v>
      </c>
      <c r="G2972" s="14">
        <f>Разбивка_по_щитам!J2977</f>
        <v>0</v>
      </c>
      <c r="H2972" s="14">
        <f>Разбивка_по_щитам!K2977</f>
        <v>0</v>
      </c>
      <c r="I2972" s="14">
        <f>Разбивка_по_щитам!L2977</f>
        <v>0</v>
      </c>
      <c r="J2972" s="14">
        <f>Разбивка_по_щитам!M2977</f>
        <v>0</v>
      </c>
      <c r="K2972" s="14">
        <f>Разбивка_по_щитам!N2977</f>
        <v>0</v>
      </c>
      <c r="L2972" s="14"/>
      <c r="M2972" s="14">
        <f>Разбивка_по_щитам!P2977</f>
        <v>0</v>
      </c>
      <c r="N2972" s="14"/>
    </row>
    <row r="2973" spans="2:14" x14ac:dyDescent="0.2">
      <c r="B2973" s="14">
        <f>Разбивка_по_щитам!B2978</f>
        <v>0</v>
      </c>
      <c r="C2973" s="14">
        <f>Разбивка_по_щитам!C2978</f>
        <v>0</v>
      </c>
      <c r="D2973" s="14">
        <f>Разбивка_по_щитам!F2978</f>
        <v>0</v>
      </c>
      <c r="E2973" s="14">
        <f>Разбивка_по_щитам!H2978</f>
        <v>0</v>
      </c>
      <c r="F2973" s="14">
        <f>Разбивка_по_щитам!I2978</f>
        <v>0</v>
      </c>
      <c r="G2973" s="14">
        <f>Разбивка_по_щитам!J2978</f>
        <v>0</v>
      </c>
      <c r="H2973" s="14">
        <f>Разбивка_по_щитам!K2978</f>
        <v>0</v>
      </c>
      <c r="I2973" s="14">
        <f>Разбивка_по_щитам!L2978</f>
        <v>0</v>
      </c>
      <c r="J2973" s="14">
        <f>Разбивка_по_щитам!M2978</f>
        <v>0</v>
      </c>
      <c r="K2973" s="14">
        <f>Разбивка_по_щитам!N2978</f>
        <v>0</v>
      </c>
      <c r="L2973" s="14"/>
      <c r="M2973" s="14">
        <f>Разбивка_по_щитам!P2978</f>
        <v>0</v>
      </c>
      <c r="N2973" s="14"/>
    </row>
    <row r="2974" spans="2:14" x14ac:dyDescent="0.2">
      <c r="B2974" s="14">
        <f>Разбивка_по_щитам!B2979</f>
        <v>0</v>
      </c>
      <c r="C2974" s="14">
        <f>Разбивка_по_щитам!C2979</f>
        <v>0</v>
      </c>
      <c r="D2974" s="14">
        <f>Разбивка_по_щитам!F2979</f>
        <v>0</v>
      </c>
      <c r="E2974" s="14">
        <f>Разбивка_по_щитам!H2979</f>
        <v>0</v>
      </c>
      <c r="F2974" s="14">
        <f>Разбивка_по_щитам!I2979</f>
        <v>0</v>
      </c>
      <c r="G2974" s="14">
        <f>Разбивка_по_щитам!J2979</f>
        <v>0</v>
      </c>
      <c r="H2974" s="14">
        <f>Разбивка_по_щитам!K2979</f>
        <v>0</v>
      </c>
      <c r="I2974" s="14">
        <f>Разбивка_по_щитам!L2979</f>
        <v>0</v>
      </c>
      <c r="J2974" s="14">
        <f>Разбивка_по_щитам!M2979</f>
        <v>0</v>
      </c>
      <c r="K2974" s="14">
        <f>Разбивка_по_щитам!N2979</f>
        <v>0</v>
      </c>
      <c r="L2974" s="14"/>
      <c r="M2974" s="14">
        <f>Разбивка_по_щитам!P2979</f>
        <v>0</v>
      </c>
      <c r="N2974" s="14"/>
    </row>
    <row r="2975" spans="2:14" x14ac:dyDescent="0.2">
      <c r="B2975" s="14">
        <f>Разбивка_по_щитам!B2980</f>
        <v>0</v>
      </c>
      <c r="C2975" s="14">
        <f>Разбивка_по_щитам!C2980</f>
        <v>0</v>
      </c>
      <c r="D2975" s="14">
        <f>Разбивка_по_щитам!F2980</f>
        <v>0</v>
      </c>
      <c r="E2975" s="14">
        <f>Разбивка_по_щитам!H2980</f>
        <v>0</v>
      </c>
      <c r="F2975" s="14">
        <f>Разбивка_по_щитам!I2980</f>
        <v>0</v>
      </c>
      <c r="G2975" s="14">
        <f>Разбивка_по_щитам!J2980</f>
        <v>0</v>
      </c>
      <c r="H2975" s="14">
        <f>Разбивка_по_щитам!K2980</f>
        <v>0</v>
      </c>
      <c r="I2975" s="14">
        <f>Разбивка_по_щитам!L2980</f>
        <v>0</v>
      </c>
      <c r="J2975" s="14">
        <f>Разбивка_по_щитам!M2980</f>
        <v>0</v>
      </c>
      <c r="K2975" s="14">
        <f>Разбивка_по_щитам!N2980</f>
        <v>0</v>
      </c>
      <c r="L2975" s="14"/>
      <c r="M2975" s="14">
        <f>Разбивка_по_щитам!P2980</f>
        <v>0</v>
      </c>
      <c r="N2975" s="14"/>
    </row>
    <row r="2976" spans="2:14" x14ac:dyDescent="0.2">
      <c r="B2976" s="14">
        <f>Разбивка_по_щитам!B2981</f>
        <v>0</v>
      </c>
      <c r="C2976" s="14">
        <f>Разбивка_по_щитам!C2981</f>
        <v>0</v>
      </c>
      <c r="D2976" s="14">
        <f>Разбивка_по_щитам!F2981</f>
        <v>0</v>
      </c>
      <c r="E2976" s="14">
        <f>Разбивка_по_щитам!H2981</f>
        <v>0</v>
      </c>
      <c r="F2976" s="14">
        <f>Разбивка_по_щитам!I2981</f>
        <v>0</v>
      </c>
      <c r="G2976" s="14">
        <f>Разбивка_по_щитам!J2981</f>
        <v>0</v>
      </c>
      <c r="H2976" s="14">
        <f>Разбивка_по_щитам!K2981</f>
        <v>0</v>
      </c>
      <c r="I2976" s="14">
        <f>Разбивка_по_щитам!L2981</f>
        <v>0</v>
      </c>
      <c r="J2976" s="14">
        <f>Разбивка_по_щитам!M2981</f>
        <v>0</v>
      </c>
      <c r="K2976" s="14">
        <f>Разбивка_по_щитам!N2981</f>
        <v>0</v>
      </c>
      <c r="L2976" s="14"/>
      <c r="M2976" s="14">
        <f>Разбивка_по_щитам!P2981</f>
        <v>0</v>
      </c>
      <c r="N2976" s="14"/>
    </row>
    <row r="2977" spans="2:14" x14ac:dyDescent="0.2">
      <c r="B2977" s="14">
        <f>Разбивка_по_щитам!B2982</f>
        <v>0</v>
      </c>
      <c r="C2977" s="14">
        <f>Разбивка_по_щитам!C2982</f>
        <v>0</v>
      </c>
      <c r="D2977" s="14">
        <f>Разбивка_по_щитам!F2982</f>
        <v>0</v>
      </c>
      <c r="E2977" s="14">
        <f>Разбивка_по_щитам!H2982</f>
        <v>0</v>
      </c>
      <c r="F2977" s="14">
        <f>Разбивка_по_щитам!I2982</f>
        <v>0</v>
      </c>
      <c r="G2977" s="14">
        <f>Разбивка_по_щитам!J2982</f>
        <v>0</v>
      </c>
      <c r="H2977" s="14">
        <f>Разбивка_по_щитам!K2982</f>
        <v>0</v>
      </c>
      <c r="I2977" s="14">
        <f>Разбивка_по_щитам!L2982</f>
        <v>0</v>
      </c>
      <c r="J2977" s="14">
        <f>Разбивка_по_щитам!M2982</f>
        <v>0</v>
      </c>
      <c r="K2977" s="14">
        <f>Разбивка_по_щитам!N2982</f>
        <v>0</v>
      </c>
      <c r="L2977" s="14"/>
      <c r="M2977" s="14">
        <f>Разбивка_по_щитам!P2982</f>
        <v>0</v>
      </c>
      <c r="N2977" s="14"/>
    </row>
    <row r="2978" spans="2:14" x14ac:dyDescent="0.2">
      <c r="B2978" s="14">
        <f>Разбивка_по_щитам!B2983</f>
        <v>0</v>
      </c>
      <c r="C2978" s="14">
        <f>Разбивка_по_щитам!C2983</f>
        <v>0</v>
      </c>
      <c r="D2978" s="14">
        <f>Разбивка_по_щитам!F2983</f>
        <v>0</v>
      </c>
      <c r="E2978" s="14">
        <f>Разбивка_по_щитам!H2983</f>
        <v>0</v>
      </c>
      <c r="F2978" s="14">
        <f>Разбивка_по_щитам!I2983</f>
        <v>0</v>
      </c>
      <c r="G2978" s="14">
        <f>Разбивка_по_щитам!J2983</f>
        <v>0</v>
      </c>
      <c r="H2978" s="14">
        <f>Разбивка_по_щитам!K2983</f>
        <v>0</v>
      </c>
      <c r="I2978" s="14">
        <f>Разбивка_по_щитам!L2983</f>
        <v>0</v>
      </c>
      <c r="J2978" s="14">
        <f>Разбивка_по_щитам!M2983</f>
        <v>0</v>
      </c>
      <c r="K2978" s="14">
        <f>Разбивка_по_щитам!N2983</f>
        <v>0</v>
      </c>
      <c r="L2978" s="14"/>
      <c r="M2978" s="14">
        <f>Разбивка_по_щитам!P2983</f>
        <v>0</v>
      </c>
      <c r="N2978" s="14"/>
    </row>
    <row r="2979" spans="2:14" x14ac:dyDescent="0.2">
      <c r="B2979" s="14">
        <f>Разбивка_по_щитам!B2984</f>
        <v>0</v>
      </c>
      <c r="C2979" s="14">
        <f>Разбивка_по_щитам!C2984</f>
        <v>0</v>
      </c>
      <c r="D2979" s="14">
        <f>Разбивка_по_щитам!F2984</f>
        <v>0</v>
      </c>
      <c r="E2979" s="14">
        <f>Разбивка_по_щитам!H2984</f>
        <v>0</v>
      </c>
      <c r="F2979" s="14">
        <f>Разбивка_по_щитам!I2984</f>
        <v>0</v>
      </c>
      <c r="G2979" s="14">
        <f>Разбивка_по_щитам!J2984</f>
        <v>0</v>
      </c>
      <c r="H2979" s="14">
        <f>Разбивка_по_щитам!K2984</f>
        <v>0</v>
      </c>
      <c r="I2979" s="14">
        <f>Разбивка_по_щитам!L2984</f>
        <v>0</v>
      </c>
      <c r="J2979" s="14">
        <f>Разбивка_по_щитам!M2984</f>
        <v>0</v>
      </c>
      <c r="K2979" s="14">
        <f>Разбивка_по_щитам!N2984</f>
        <v>0</v>
      </c>
      <c r="L2979" s="14"/>
      <c r="M2979" s="14">
        <f>Разбивка_по_щитам!P2984</f>
        <v>0</v>
      </c>
      <c r="N2979" s="14"/>
    </row>
    <row r="2980" spans="2:14" x14ac:dyDescent="0.2">
      <c r="B2980" s="14">
        <f>Разбивка_по_щитам!B2985</f>
        <v>0</v>
      </c>
      <c r="C2980" s="14">
        <f>Разбивка_по_щитам!C2985</f>
        <v>0</v>
      </c>
      <c r="D2980" s="14">
        <f>Разбивка_по_щитам!F2985</f>
        <v>0</v>
      </c>
      <c r="E2980" s="14">
        <f>Разбивка_по_щитам!H2985</f>
        <v>0</v>
      </c>
      <c r="F2980" s="14">
        <f>Разбивка_по_щитам!I2985</f>
        <v>0</v>
      </c>
      <c r="G2980" s="14">
        <f>Разбивка_по_щитам!J2985</f>
        <v>0</v>
      </c>
      <c r="H2980" s="14">
        <f>Разбивка_по_щитам!K2985</f>
        <v>0</v>
      </c>
      <c r="I2980" s="14">
        <f>Разбивка_по_щитам!L2985</f>
        <v>0</v>
      </c>
      <c r="J2980" s="14">
        <f>Разбивка_по_щитам!M2985</f>
        <v>0</v>
      </c>
      <c r="K2980" s="14">
        <f>Разбивка_по_щитам!N2985</f>
        <v>0</v>
      </c>
      <c r="L2980" s="14"/>
      <c r="M2980" s="14">
        <f>Разбивка_по_щитам!P2985</f>
        <v>0</v>
      </c>
      <c r="N2980" s="14"/>
    </row>
    <row r="2981" spans="2:14" x14ac:dyDescent="0.2">
      <c r="B2981" s="14">
        <f>Разбивка_по_щитам!B2986</f>
        <v>0</v>
      </c>
      <c r="C2981" s="14">
        <f>Разбивка_по_щитам!C2986</f>
        <v>0</v>
      </c>
      <c r="D2981" s="14">
        <f>Разбивка_по_щитам!F2986</f>
        <v>0</v>
      </c>
      <c r="E2981" s="14">
        <f>Разбивка_по_щитам!H2986</f>
        <v>0</v>
      </c>
      <c r="F2981" s="14">
        <f>Разбивка_по_щитам!I2986</f>
        <v>0</v>
      </c>
      <c r="G2981" s="14">
        <f>Разбивка_по_щитам!J2986</f>
        <v>0</v>
      </c>
      <c r="H2981" s="14">
        <f>Разбивка_по_щитам!K2986</f>
        <v>0</v>
      </c>
      <c r="I2981" s="14">
        <f>Разбивка_по_щитам!L2986</f>
        <v>0</v>
      </c>
      <c r="J2981" s="14">
        <f>Разбивка_по_щитам!M2986</f>
        <v>0</v>
      </c>
      <c r="K2981" s="14">
        <f>Разбивка_по_щитам!N2986</f>
        <v>0</v>
      </c>
      <c r="L2981" s="14"/>
      <c r="M2981" s="14">
        <f>Разбивка_по_щитам!P2986</f>
        <v>0</v>
      </c>
      <c r="N2981" s="14"/>
    </row>
    <row r="2982" spans="2:14" x14ac:dyDescent="0.2">
      <c r="B2982" s="14">
        <f>Разбивка_по_щитам!B2987</f>
        <v>0</v>
      </c>
      <c r="C2982" s="14">
        <f>Разбивка_по_щитам!C2987</f>
        <v>0</v>
      </c>
      <c r="D2982" s="14">
        <f>Разбивка_по_щитам!F2987</f>
        <v>0</v>
      </c>
      <c r="E2982" s="14">
        <f>Разбивка_по_щитам!H2987</f>
        <v>0</v>
      </c>
      <c r="F2982" s="14">
        <f>Разбивка_по_щитам!I2987</f>
        <v>0</v>
      </c>
      <c r="G2982" s="14">
        <f>Разбивка_по_щитам!J2987</f>
        <v>0</v>
      </c>
      <c r="H2982" s="14">
        <f>Разбивка_по_щитам!K2987</f>
        <v>0</v>
      </c>
      <c r="I2982" s="14">
        <f>Разбивка_по_щитам!L2987</f>
        <v>0</v>
      </c>
      <c r="J2982" s="14">
        <f>Разбивка_по_щитам!M2987</f>
        <v>0</v>
      </c>
      <c r="K2982" s="14">
        <f>Разбивка_по_щитам!N2987</f>
        <v>0</v>
      </c>
      <c r="L2982" s="14"/>
      <c r="M2982" s="14">
        <f>Разбивка_по_щитам!P2987</f>
        <v>0</v>
      </c>
      <c r="N2982" s="14"/>
    </row>
    <row r="2983" spans="2:14" x14ac:dyDescent="0.2">
      <c r="B2983" s="14">
        <f>Разбивка_по_щитам!B2988</f>
        <v>0</v>
      </c>
      <c r="C2983" s="14">
        <f>Разбивка_по_щитам!C2988</f>
        <v>0</v>
      </c>
      <c r="D2983" s="14">
        <f>Разбивка_по_щитам!F2988</f>
        <v>0</v>
      </c>
      <c r="E2983" s="14">
        <f>Разбивка_по_щитам!H2988</f>
        <v>0</v>
      </c>
      <c r="F2983" s="14">
        <f>Разбивка_по_щитам!I2988</f>
        <v>0</v>
      </c>
      <c r="G2983" s="14">
        <f>Разбивка_по_щитам!J2988</f>
        <v>0</v>
      </c>
      <c r="H2983" s="14">
        <f>Разбивка_по_щитам!K2988</f>
        <v>0</v>
      </c>
      <c r="I2983" s="14">
        <f>Разбивка_по_щитам!L2988</f>
        <v>0</v>
      </c>
      <c r="J2983" s="14">
        <f>Разбивка_по_щитам!M2988</f>
        <v>0</v>
      </c>
      <c r="K2983" s="14">
        <f>Разбивка_по_щитам!N2988</f>
        <v>0</v>
      </c>
      <c r="L2983" s="14"/>
      <c r="M2983" s="14">
        <f>Разбивка_по_щитам!P2988</f>
        <v>0</v>
      </c>
      <c r="N2983" s="14"/>
    </row>
    <row r="2984" spans="2:14" x14ac:dyDescent="0.2">
      <c r="B2984" s="14">
        <f>Разбивка_по_щитам!B2989</f>
        <v>0</v>
      </c>
      <c r="C2984" s="14">
        <f>Разбивка_по_щитам!C2989</f>
        <v>0</v>
      </c>
      <c r="D2984" s="14">
        <f>Разбивка_по_щитам!F2989</f>
        <v>0</v>
      </c>
      <c r="E2984" s="14">
        <f>Разбивка_по_щитам!H2989</f>
        <v>0</v>
      </c>
      <c r="F2984" s="14">
        <f>Разбивка_по_щитам!I2989</f>
        <v>0</v>
      </c>
      <c r="G2984" s="14">
        <f>Разбивка_по_щитам!J2989</f>
        <v>0</v>
      </c>
      <c r="H2984" s="14">
        <f>Разбивка_по_щитам!K2989</f>
        <v>0</v>
      </c>
      <c r="I2984" s="14">
        <f>Разбивка_по_щитам!L2989</f>
        <v>0</v>
      </c>
      <c r="J2984" s="14">
        <f>Разбивка_по_щитам!M2989</f>
        <v>0</v>
      </c>
      <c r="K2984" s="14">
        <f>Разбивка_по_щитам!N2989</f>
        <v>0</v>
      </c>
      <c r="L2984" s="14"/>
      <c r="M2984" s="14">
        <f>Разбивка_по_щитам!P2989</f>
        <v>0</v>
      </c>
      <c r="N2984" s="14"/>
    </row>
    <row r="2985" spans="2:14" x14ac:dyDescent="0.2">
      <c r="B2985" s="14">
        <f>Разбивка_по_щитам!B2990</f>
        <v>0</v>
      </c>
      <c r="C2985" s="14">
        <f>Разбивка_по_щитам!C2990</f>
        <v>0</v>
      </c>
      <c r="D2985" s="14">
        <f>Разбивка_по_щитам!F2990</f>
        <v>0</v>
      </c>
      <c r="E2985" s="14">
        <f>Разбивка_по_щитам!H2990</f>
        <v>0</v>
      </c>
      <c r="F2985" s="14">
        <f>Разбивка_по_щитам!I2990</f>
        <v>0</v>
      </c>
      <c r="G2985" s="14">
        <f>Разбивка_по_щитам!J2990</f>
        <v>0</v>
      </c>
      <c r="H2985" s="14">
        <f>Разбивка_по_щитам!K2990</f>
        <v>0</v>
      </c>
      <c r="I2985" s="14">
        <f>Разбивка_по_щитам!L2990</f>
        <v>0</v>
      </c>
      <c r="J2985" s="14">
        <f>Разбивка_по_щитам!M2990</f>
        <v>0</v>
      </c>
      <c r="K2985" s="14">
        <f>Разбивка_по_щитам!N2990</f>
        <v>0</v>
      </c>
      <c r="L2985" s="14"/>
      <c r="M2985" s="14">
        <f>Разбивка_по_щитам!P2990</f>
        <v>0</v>
      </c>
      <c r="N2985" s="14"/>
    </row>
    <row r="2986" spans="2:14" x14ac:dyDescent="0.2">
      <c r="B2986" s="14">
        <f>Разбивка_по_щитам!B2991</f>
        <v>0</v>
      </c>
      <c r="C2986" s="14">
        <f>Разбивка_по_щитам!C2991</f>
        <v>0</v>
      </c>
      <c r="D2986" s="14">
        <f>Разбивка_по_щитам!F2991</f>
        <v>0</v>
      </c>
      <c r="E2986" s="14">
        <f>Разбивка_по_щитам!H2991</f>
        <v>0</v>
      </c>
      <c r="F2986" s="14">
        <f>Разбивка_по_щитам!I2991</f>
        <v>0</v>
      </c>
      <c r="G2986" s="14">
        <f>Разбивка_по_щитам!J2991</f>
        <v>0</v>
      </c>
      <c r="H2986" s="14">
        <f>Разбивка_по_щитам!K2991</f>
        <v>0</v>
      </c>
      <c r="I2986" s="14">
        <f>Разбивка_по_щитам!L2991</f>
        <v>0</v>
      </c>
      <c r="J2986" s="14">
        <f>Разбивка_по_щитам!M2991</f>
        <v>0</v>
      </c>
      <c r="K2986" s="14">
        <f>Разбивка_по_щитам!N2991</f>
        <v>0</v>
      </c>
      <c r="L2986" s="14"/>
      <c r="M2986" s="14">
        <f>Разбивка_по_щитам!P2991</f>
        <v>0</v>
      </c>
      <c r="N2986" s="14"/>
    </row>
    <row r="2987" spans="2:14" x14ac:dyDescent="0.2">
      <c r="B2987" s="14">
        <f>Разбивка_по_щитам!B2992</f>
        <v>0</v>
      </c>
      <c r="C2987" s="14">
        <f>Разбивка_по_щитам!C2992</f>
        <v>0</v>
      </c>
      <c r="D2987" s="14">
        <f>Разбивка_по_щитам!F2992</f>
        <v>0</v>
      </c>
      <c r="E2987" s="14">
        <f>Разбивка_по_щитам!H2992</f>
        <v>0</v>
      </c>
      <c r="F2987" s="14">
        <f>Разбивка_по_щитам!I2992</f>
        <v>0</v>
      </c>
      <c r="G2987" s="14">
        <f>Разбивка_по_щитам!J2992</f>
        <v>0</v>
      </c>
      <c r="H2987" s="14">
        <f>Разбивка_по_щитам!K2992</f>
        <v>0</v>
      </c>
      <c r="I2987" s="14">
        <f>Разбивка_по_щитам!L2992</f>
        <v>0</v>
      </c>
      <c r="J2987" s="14">
        <f>Разбивка_по_щитам!M2992</f>
        <v>0</v>
      </c>
      <c r="K2987" s="14">
        <f>Разбивка_по_щитам!N2992</f>
        <v>0</v>
      </c>
      <c r="L2987" s="14"/>
      <c r="M2987" s="14">
        <f>Разбивка_по_щитам!P2992</f>
        <v>0</v>
      </c>
      <c r="N2987" s="14"/>
    </row>
    <row r="2988" spans="2:14" x14ac:dyDescent="0.2">
      <c r="B2988" s="14">
        <f>Разбивка_по_щитам!B2993</f>
        <v>0</v>
      </c>
      <c r="C2988" s="14">
        <f>Разбивка_по_щитам!C2993</f>
        <v>0</v>
      </c>
      <c r="D2988" s="14">
        <f>Разбивка_по_щитам!F2993</f>
        <v>0</v>
      </c>
      <c r="E2988" s="14">
        <f>Разбивка_по_щитам!H2993</f>
        <v>0</v>
      </c>
      <c r="F2988" s="14">
        <f>Разбивка_по_щитам!I2993</f>
        <v>0</v>
      </c>
      <c r="G2988" s="14">
        <f>Разбивка_по_щитам!J2993</f>
        <v>0</v>
      </c>
      <c r="H2988" s="14">
        <f>Разбивка_по_щитам!K2993</f>
        <v>0</v>
      </c>
      <c r="I2988" s="14">
        <f>Разбивка_по_щитам!L2993</f>
        <v>0</v>
      </c>
      <c r="J2988" s="14">
        <f>Разбивка_по_щитам!M2993</f>
        <v>0</v>
      </c>
      <c r="K2988" s="14">
        <f>Разбивка_по_щитам!N2993</f>
        <v>0</v>
      </c>
      <c r="L2988" s="14"/>
      <c r="M2988" s="14">
        <f>Разбивка_по_щитам!P2993</f>
        <v>0</v>
      </c>
      <c r="N2988" s="14"/>
    </row>
    <row r="2989" spans="2:14" x14ac:dyDescent="0.2">
      <c r="B2989" s="14">
        <f>Разбивка_по_щитам!B2994</f>
        <v>0</v>
      </c>
      <c r="C2989" s="14">
        <f>Разбивка_по_щитам!C2994</f>
        <v>0</v>
      </c>
      <c r="D2989" s="14">
        <f>Разбивка_по_щитам!F2994</f>
        <v>0</v>
      </c>
      <c r="E2989" s="14">
        <f>Разбивка_по_щитам!H2994</f>
        <v>0</v>
      </c>
      <c r="F2989" s="14">
        <f>Разбивка_по_щитам!I2994</f>
        <v>0</v>
      </c>
      <c r="G2989" s="14">
        <f>Разбивка_по_щитам!J2994</f>
        <v>0</v>
      </c>
      <c r="H2989" s="14">
        <f>Разбивка_по_щитам!K2994</f>
        <v>0</v>
      </c>
      <c r="I2989" s="14">
        <f>Разбивка_по_щитам!L2994</f>
        <v>0</v>
      </c>
      <c r="J2989" s="14">
        <f>Разбивка_по_щитам!M2994</f>
        <v>0</v>
      </c>
      <c r="K2989" s="14">
        <f>Разбивка_по_щитам!N2994</f>
        <v>0</v>
      </c>
      <c r="L2989" s="14"/>
      <c r="M2989" s="14">
        <f>Разбивка_по_щитам!P2994</f>
        <v>0</v>
      </c>
      <c r="N2989" s="14"/>
    </row>
    <row r="2990" spans="2:14" x14ac:dyDescent="0.2">
      <c r="B2990" s="14">
        <f>Разбивка_по_щитам!B2995</f>
        <v>0</v>
      </c>
      <c r="C2990" s="14">
        <f>Разбивка_по_щитам!C2995</f>
        <v>0</v>
      </c>
      <c r="D2990" s="14">
        <f>Разбивка_по_щитам!F2995</f>
        <v>0</v>
      </c>
      <c r="E2990" s="14">
        <f>Разбивка_по_щитам!H2995</f>
        <v>0</v>
      </c>
      <c r="F2990" s="14">
        <f>Разбивка_по_щитам!I2995</f>
        <v>0</v>
      </c>
      <c r="G2990" s="14">
        <f>Разбивка_по_щитам!J2995</f>
        <v>0</v>
      </c>
      <c r="H2990" s="14">
        <f>Разбивка_по_щитам!K2995</f>
        <v>0</v>
      </c>
      <c r="I2990" s="14">
        <f>Разбивка_по_щитам!L2995</f>
        <v>0</v>
      </c>
      <c r="J2990" s="14">
        <f>Разбивка_по_щитам!M2995</f>
        <v>0</v>
      </c>
      <c r="K2990" s="14">
        <f>Разбивка_по_щитам!N2995</f>
        <v>0</v>
      </c>
      <c r="L2990" s="14"/>
      <c r="M2990" s="14">
        <f>Разбивка_по_щитам!P2995</f>
        <v>0</v>
      </c>
      <c r="N2990" s="14"/>
    </row>
    <row r="2991" spans="2:14" x14ac:dyDescent="0.2">
      <c r="B2991" s="14">
        <f>Разбивка_по_щитам!B2996</f>
        <v>0</v>
      </c>
      <c r="C2991" s="14">
        <f>Разбивка_по_щитам!C2996</f>
        <v>0</v>
      </c>
      <c r="D2991" s="14">
        <f>Разбивка_по_щитам!F2996</f>
        <v>0</v>
      </c>
      <c r="E2991" s="14">
        <f>Разбивка_по_щитам!H2996</f>
        <v>0</v>
      </c>
      <c r="F2991" s="14">
        <f>Разбивка_по_щитам!I2996</f>
        <v>0</v>
      </c>
      <c r="G2991" s="14">
        <f>Разбивка_по_щитам!J2996</f>
        <v>0</v>
      </c>
      <c r="H2991" s="14">
        <f>Разбивка_по_щитам!K2996</f>
        <v>0</v>
      </c>
      <c r="I2991" s="14">
        <f>Разбивка_по_щитам!L2996</f>
        <v>0</v>
      </c>
      <c r="J2991" s="14">
        <f>Разбивка_по_щитам!M2996</f>
        <v>0</v>
      </c>
      <c r="K2991" s="14">
        <f>Разбивка_по_щитам!N2996</f>
        <v>0</v>
      </c>
      <c r="L2991" s="14"/>
      <c r="M2991" s="14">
        <f>Разбивка_по_щитам!P2996</f>
        <v>0</v>
      </c>
      <c r="N2991" s="14"/>
    </row>
    <row r="2992" spans="2:14" x14ac:dyDescent="0.2">
      <c r="B2992" s="14">
        <f>Разбивка_по_щитам!B2997</f>
        <v>0</v>
      </c>
      <c r="C2992" s="14">
        <f>Разбивка_по_щитам!C2997</f>
        <v>0</v>
      </c>
      <c r="D2992" s="14">
        <f>Разбивка_по_щитам!F2997</f>
        <v>0</v>
      </c>
      <c r="E2992" s="14">
        <f>Разбивка_по_щитам!H2997</f>
        <v>0</v>
      </c>
      <c r="F2992" s="14">
        <f>Разбивка_по_щитам!I2997</f>
        <v>0</v>
      </c>
      <c r="G2992" s="14">
        <f>Разбивка_по_щитам!J2997</f>
        <v>0</v>
      </c>
      <c r="H2992" s="14">
        <f>Разбивка_по_щитам!K2997</f>
        <v>0</v>
      </c>
      <c r="I2992" s="14">
        <f>Разбивка_по_щитам!L2997</f>
        <v>0</v>
      </c>
      <c r="J2992" s="14">
        <f>Разбивка_по_щитам!M2997</f>
        <v>0</v>
      </c>
      <c r="K2992" s="14">
        <f>Разбивка_по_щитам!N2997</f>
        <v>0</v>
      </c>
      <c r="L2992" s="14"/>
      <c r="M2992" s="14">
        <f>Разбивка_по_щитам!P2997</f>
        <v>0</v>
      </c>
      <c r="N2992" s="14"/>
    </row>
    <row r="2993" spans="2:14" x14ac:dyDescent="0.2">
      <c r="B2993" s="14">
        <f>Разбивка_по_щитам!B2998</f>
        <v>0</v>
      </c>
      <c r="C2993" s="14">
        <f>Разбивка_по_щитам!C2998</f>
        <v>0</v>
      </c>
      <c r="D2993" s="14">
        <f>Разбивка_по_щитам!F2998</f>
        <v>0</v>
      </c>
      <c r="E2993" s="14">
        <f>Разбивка_по_щитам!H2998</f>
        <v>0</v>
      </c>
      <c r="F2993" s="14">
        <f>Разбивка_по_щитам!I2998</f>
        <v>0</v>
      </c>
      <c r="G2993" s="14">
        <f>Разбивка_по_щитам!J2998</f>
        <v>0</v>
      </c>
      <c r="H2993" s="14">
        <f>Разбивка_по_щитам!K2998</f>
        <v>0</v>
      </c>
      <c r="I2993" s="14">
        <f>Разбивка_по_щитам!L2998</f>
        <v>0</v>
      </c>
      <c r="J2993" s="14">
        <f>Разбивка_по_щитам!M2998</f>
        <v>0</v>
      </c>
      <c r="K2993" s="14">
        <f>Разбивка_по_щитам!N2998</f>
        <v>0</v>
      </c>
      <c r="L2993" s="14"/>
      <c r="M2993" s="14">
        <f>Разбивка_по_щитам!P2998</f>
        <v>0</v>
      </c>
      <c r="N2993" s="14"/>
    </row>
    <row r="2994" spans="2:14" x14ac:dyDescent="0.2">
      <c r="B2994" s="14">
        <f>Разбивка_по_щитам!B2999</f>
        <v>0</v>
      </c>
      <c r="C2994" s="14">
        <f>Разбивка_по_щитам!C2999</f>
        <v>0</v>
      </c>
      <c r="D2994" s="14">
        <f>Разбивка_по_щитам!F2999</f>
        <v>0</v>
      </c>
      <c r="E2994" s="14">
        <f>Разбивка_по_щитам!H2999</f>
        <v>0</v>
      </c>
      <c r="F2994" s="14">
        <f>Разбивка_по_щитам!I2999</f>
        <v>0</v>
      </c>
      <c r="G2994" s="14">
        <f>Разбивка_по_щитам!J2999</f>
        <v>0</v>
      </c>
      <c r="H2994" s="14">
        <f>Разбивка_по_щитам!K2999</f>
        <v>0</v>
      </c>
      <c r="I2994" s="14">
        <f>Разбивка_по_щитам!L2999</f>
        <v>0</v>
      </c>
      <c r="J2994" s="14">
        <f>Разбивка_по_щитам!M2999</f>
        <v>0</v>
      </c>
      <c r="K2994" s="14">
        <f>Разбивка_по_щитам!N2999</f>
        <v>0</v>
      </c>
      <c r="L2994" s="14"/>
      <c r="M2994" s="14">
        <f>Разбивка_по_щитам!P2999</f>
        <v>0</v>
      </c>
      <c r="N2994" s="14"/>
    </row>
    <row r="2995" spans="2:14" x14ac:dyDescent="0.2">
      <c r="B2995" s="14">
        <f>Разбивка_по_щитам!B3000</f>
        <v>0</v>
      </c>
      <c r="C2995" s="14">
        <f>Разбивка_по_щитам!C3000</f>
        <v>0</v>
      </c>
      <c r="D2995" s="14">
        <f>Разбивка_по_щитам!F3000</f>
        <v>0</v>
      </c>
      <c r="E2995" s="14">
        <f>Разбивка_по_щитам!H3000</f>
        <v>0</v>
      </c>
      <c r="F2995" s="14">
        <f>Разбивка_по_щитам!I3000</f>
        <v>0</v>
      </c>
      <c r="G2995" s="14">
        <f>Разбивка_по_щитам!J3000</f>
        <v>0</v>
      </c>
      <c r="H2995" s="14">
        <f>Разбивка_по_щитам!K3000</f>
        <v>0</v>
      </c>
      <c r="I2995" s="14">
        <f>Разбивка_по_щитам!L3000</f>
        <v>0</v>
      </c>
      <c r="J2995" s="14">
        <f>Разбивка_по_щитам!M3000</f>
        <v>0</v>
      </c>
      <c r="K2995" s="14">
        <f>Разбивка_по_щитам!N3000</f>
        <v>0</v>
      </c>
      <c r="L2995" s="14"/>
      <c r="M2995" s="14">
        <f>Разбивка_по_щитам!P3000</f>
        <v>0</v>
      </c>
      <c r="N2995" s="14"/>
    </row>
    <row r="2996" spans="2:14" x14ac:dyDescent="0.2">
      <c r="B2996" s="14">
        <f>Разбивка_по_щитам!B3001</f>
        <v>0</v>
      </c>
      <c r="C2996" s="14">
        <f>Разбивка_по_щитам!C3001</f>
        <v>0</v>
      </c>
      <c r="D2996" s="14">
        <f>Разбивка_по_щитам!F3001</f>
        <v>0</v>
      </c>
      <c r="E2996" s="14">
        <f>Разбивка_по_щитам!H3001</f>
        <v>0</v>
      </c>
      <c r="F2996" s="14">
        <f>Разбивка_по_щитам!I3001</f>
        <v>0</v>
      </c>
      <c r="G2996" s="14">
        <f>Разбивка_по_щитам!J3001</f>
        <v>0</v>
      </c>
      <c r="H2996" s="14">
        <f>Разбивка_по_щитам!K3001</f>
        <v>0</v>
      </c>
      <c r="I2996" s="14">
        <f>Разбивка_по_щитам!L3001</f>
        <v>0</v>
      </c>
      <c r="J2996" s="14">
        <f>Разбивка_по_щитам!M3001</f>
        <v>0</v>
      </c>
      <c r="K2996" s="14">
        <f>Разбивка_по_щитам!N3001</f>
        <v>0</v>
      </c>
      <c r="L2996" s="14"/>
      <c r="M2996" s="14">
        <f>Разбивка_по_щитам!P3001</f>
        <v>0</v>
      </c>
      <c r="N2996" s="14"/>
    </row>
    <row r="2997" spans="2:14" x14ac:dyDescent="0.2">
      <c r="B2997" s="14">
        <f>Разбивка_по_щитам!B3002</f>
        <v>0</v>
      </c>
      <c r="C2997" s="14">
        <f>Разбивка_по_щитам!C3002</f>
        <v>0</v>
      </c>
      <c r="D2997" s="14">
        <f>Разбивка_по_щитам!F3002</f>
        <v>0</v>
      </c>
      <c r="E2997" s="14">
        <f>Разбивка_по_щитам!H3002</f>
        <v>0</v>
      </c>
      <c r="F2997" s="14">
        <f>Разбивка_по_щитам!I3002</f>
        <v>0</v>
      </c>
      <c r="G2997" s="14">
        <f>Разбивка_по_щитам!J3002</f>
        <v>0</v>
      </c>
      <c r="H2997" s="14">
        <f>Разбивка_по_щитам!K3002</f>
        <v>0</v>
      </c>
      <c r="I2997" s="14">
        <f>Разбивка_по_щитам!L3002</f>
        <v>0</v>
      </c>
      <c r="J2997" s="14">
        <f>Разбивка_по_щитам!M3002</f>
        <v>0</v>
      </c>
      <c r="K2997" s="14">
        <f>Разбивка_по_щитам!N3002</f>
        <v>0</v>
      </c>
      <c r="L2997" s="14"/>
      <c r="M2997" s="14">
        <f>Разбивка_по_щитам!P3002</f>
        <v>0</v>
      </c>
      <c r="N2997" s="14"/>
    </row>
    <row r="2998" spans="2:14" x14ac:dyDescent="0.2">
      <c r="B2998" s="14">
        <f>Разбивка_по_щитам!B3003</f>
        <v>0</v>
      </c>
      <c r="C2998" s="14">
        <f>Разбивка_по_щитам!C3003</f>
        <v>0</v>
      </c>
      <c r="D2998" s="14">
        <f>Разбивка_по_щитам!F3003</f>
        <v>0</v>
      </c>
      <c r="E2998" s="14">
        <f>Разбивка_по_щитам!H3003</f>
        <v>0</v>
      </c>
      <c r="F2998" s="14">
        <f>Разбивка_по_щитам!I3003</f>
        <v>0</v>
      </c>
      <c r="G2998" s="14">
        <f>Разбивка_по_щитам!J3003</f>
        <v>0</v>
      </c>
      <c r="H2998" s="14">
        <f>Разбивка_по_щитам!K3003</f>
        <v>0</v>
      </c>
      <c r="I2998" s="14">
        <f>Разбивка_по_щитам!L3003</f>
        <v>0</v>
      </c>
      <c r="J2998" s="14">
        <f>Разбивка_по_щитам!M3003</f>
        <v>0</v>
      </c>
      <c r="K2998" s="14">
        <f>Разбивка_по_щитам!N3003</f>
        <v>0</v>
      </c>
      <c r="L2998" s="14"/>
      <c r="M2998" s="14">
        <f>Разбивка_по_щитам!P3003</f>
        <v>0</v>
      </c>
      <c r="N2998" s="14"/>
    </row>
    <row r="2999" spans="2:14" x14ac:dyDescent="0.2">
      <c r="B2999" s="14">
        <f>Разбивка_по_щитам!B3004</f>
        <v>0</v>
      </c>
      <c r="C2999" s="14">
        <f>Разбивка_по_щитам!C3004</f>
        <v>0</v>
      </c>
      <c r="D2999" s="14">
        <f>Разбивка_по_щитам!F3004</f>
        <v>0</v>
      </c>
      <c r="E2999" s="14">
        <f>Разбивка_по_щитам!H3004</f>
        <v>0</v>
      </c>
      <c r="F2999" s="14">
        <f>Разбивка_по_щитам!I3004</f>
        <v>0</v>
      </c>
      <c r="G2999" s="14">
        <f>Разбивка_по_щитам!J3004</f>
        <v>0</v>
      </c>
      <c r="H2999" s="14">
        <f>Разбивка_по_щитам!K3004</f>
        <v>0</v>
      </c>
      <c r="I2999" s="14">
        <f>Разбивка_по_щитам!L3004</f>
        <v>0</v>
      </c>
      <c r="J2999" s="14">
        <f>Разбивка_по_щитам!M3004</f>
        <v>0</v>
      </c>
      <c r="K2999" s="14">
        <f>Разбивка_по_щитам!N3004</f>
        <v>0</v>
      </c>
      <c r="L2999" s="14"/>
      <c r="M2999" s="14">
        <f>Разбивка_по_щитам!P3004</f>
        <v>0</v>
      </c>
      <c r="N2999" s="14"/>
    </row>
    <row r="3000" spans="2:14" x14ac:dyDescent="0.2">
      <c r="B3000" s="14">
        <f>Разбивка_по_щитам!B3005</f>
        <v>0</v>
      </c>
      <c r="C3000" s="14">
        <f>Разбивка_по_щитам!C3005</f>
        <v>0</v>
      </c>
      <c r="D3000" s="14">
        <f>Разбивка_по_щитам!F3005</f>
        <v>0</v>
      </c>
      <c r="E3000" s="14">
        <f>Разбивка_по_щитам!H3005</f>
        <v>0</v>
      </c>
      <c r="F3000" s="14">
        <f>Разбивка_по_щитам!I3005</f>
        <v>0</v>
      </c>
      <c r="G3000" s="14">
        <f>Разбивка_по_щитам!J3005</f>
        <v>0</v>
      </c>
      <c r="H3000" s="14">
        <f>Разбивка_по_щитам!K3005</f>
        <v>0</v>
      </c>
      <c r="I3000" s="14">
        <f>Разбивка_по_щитам!L3005</f>
        <v>0</v>
      </c>
      <c r="J3000" s="14">
        <f>Разбивка_по_щитам!M3005</f>
        <v>0</v>
      </c>
      <c r="K3000" s="14">
        <f>Разбивка_по_щитам!N3005</f>
        <v>0</v>
      </c>
      <c r="L3000" s="14"/>
      <c r="M3000" s="14">
        <f>Разбивка_по_щитам!P3005</f>
        <v>0</v>
      </c>
      <c r="N3000" s="14"/>
    </row>
    <row r="3001" spans="2:14" x14ac:dyDescent="0.2">
      <c r="B3001" s="14">
        <f>Разбивка_по_щитам!B3006</f>
        <v>0</v>
      </c>
      <c r="C3001" s="14">
        <f>Разбивка_по_щитам!C3006</f>
        <v>0</v>
      </c>
      <c r="D3001" s="14">
        <f>Разбивка_по_щитам!F3006</f>
        <v>0</v>
      </c>
      <c r="E3001" s="14">
        <f>Разбивка_по_щитам!H3006</f>
        <v>0</v>
      </c>
      <c r="F3001" s="14">
        <f>Разбивка_по_щитам!I3006</f>
        <v>0</v>
      </c>
      <c r="G3001" s="14">
        <f>Разбивка_по_щитам!J3006</f>
        <v>0</v>
      </c>
      <c r="H3001" s="14">
        <f>Разбивка_по_щитам!K3006</f>
        <v>0</v>
      </c>
      <c r="I3001" s="14">
        <f>Разбивка_по_щитам!L3006</f>
        <v>0</v>
      </c>
      <c r="J3001" s="14">
        <f>Разбивка_по_щитам!M3006</f>
        <v>0</v>
      </c>
      <c r="K3001" s="14">
        <f>Разбивка_по_щитам!N3006</f>
        <v>0</v>
      </c>
      <c r="L3001" s="14"/>
      <c r="M3001" s="14">
        <f>Разбивка_по_щитам!P3006</f>
        <v>0</v>
      </c>
      <c r="N3001" s="14"/>
    </row>
    <row r="3002" spans="2:14" x14ac:dyDescent="0.2">
      <c r="B3002" s="14">
        <f>Разбивка_по_щитам!B3007</f>
        <v>0</v>
      </c>
      <c r="C3002" s="14">
        <f>Разбивка_по_щитам!C3007</f>
        <v>0</v>
      </c>
      <c r="D3002" s="14">
        <f>Разбивка_по_щитам!F3007</f>
        <v>0</v>
      </c>
      <c r="E3002" s="14">
        <f>Разбивка_по_щитам!H3007</f>
        <v>0</v>
      </c>
      <c r="F3002" s="14">
        <f>Разбивка_по_щитам!I3007</f>
        <v>0</v>
      </c>
      <c r="G3002" s="14">
        <f>Разбивка_по_щитам!J3007</f>
        <v>0</v>
      </c>
      <c r="H3002" s="14">
        <f>Разбивка_по_щитам!K3007</f>
        <v>0</v>
      </c>
      <c r="I3002" s="14">
        <f>Разбивка_по_щитам!L3007</f>
        <v>0</v>
      </c>
      <c r="J3002" s="14">
        <f>Разбивка_по_щитам!M3007</f>
        <v>0</v>
      </c>
      <c r="K3002" s="14">
        <f>Разбивка_по_щитам!N3007</f>
        <v>0</v>
      </c>
      <c r="L3002" s="14"/>
      <c r="M3002" s="14">
        <f>Разбивка_по_щитам!P3007</f>
        <v>0</v>
      </c>
      <c r="N3002" s="14"/>
    </row>
    <row r="3003" spans="2:14" x14ac:dyDescent="0.2">
      <c r="B3003" s="14">
        <f>Разбивка_по_щитам!B3008</f>
        <v>0</v>
      </c>
      <c r="C3003" s="14">
        <f>Разбивка_по_щитам!C3008</f>
        <v>0</v>
      </c>
      <c r="D3003" s="14">
        <f>Разбивка_по_щитам!F3008</f>
        <v>0</v>
      </c>
      <c r="E3003" s="14">
        <f>Разбивка_по_щитам!H3008</f>
        <v>0</v>
      </c>
      <c r="F3003" s="14">
        <f>Разбивка_по_щитам!I3008</f>
        <v>0</v>
      </c>
      <c r="G3003" s="14">
        <f>Разбивка_по_щитам!J3008</f>
        <v>0</v>
      </c>
      <c r="H3003" s="14">
        <f>Разбивка_по_щитам!K3008</f>
        <v>0</v>
      </c>
      <c r="I3003" s="14">
        <f>Разбивка_по_щитам!L3008</f>
        <v>0</v>
      </c>
      <c r="J3003" s="14">
        <f>Разбивка_по_щитам!M3008</f>
        <v>0</v>
      </c>
      <c r="K3003" s="14">
        <f>Разбивка_по_щитам!N3008</f>
        <v>0</v>
      </c>
      <c r="L3003" s="14"/>
      <c r="M3003" s="14">
        <f>Разбивка_по_щитам!P3008</f>
        <v>0</v>
      </c>
      <c r="N3003" s="14"/>
    </row>
    <row r="3004" spans="2:14" x14ac:dyDescent="0.2">
      <c r="B3004" s="14">
        <f>Разбивка_по_щитам!B3009</f>
        <v>0</v>
      </c>
      <c r="C3004" s="14">
        <f>Разбивка_по_щитам!C3009</f>
        <v>0</v>
      </c>
      <c r="D3004" s="14">
        <f>Разбивка_по_щитам!F3009</f>
        <v>0</v>
      </c>
      <c r="E3004" s="14">
        <f>Разбивка_по_щитам!H3009</f>
        <v>0</v>
      </c>
      <c r="F3004" s="14">
        <f>Разбивка_по_щитам!I3009</f>
        <v>0</v>
      </c>
      <c r="G3004" s="14">
        <f>Разбивка_по_щитам!J3009</f>
        <v>0</v>
      </c>
      <c r="H3004" s="14">
        <f>Разбивка_по_щитам!K3009</f>
        <v>0</v>
      </c>
      <c r="I3004" s="14">
        <f>Разбивка_по_щитам!L3009</f>
        <v>0</v>
      </c>
      <c r="J3004" s="14">
        <f>Разбивка_по_щитам!M3009</f>
        <v>0</v>
      </c>
      <c r="K3004" s="14">
        <f>Разбивка_по_щитам!N3009</f>
        <v>0</v>
      </c>
      <c r="L3004" s="14"/>
      <c r="M3004" s="14">
        <f>Разбивка_по_щитам!P3009</f>
        <v>0</v>
      </c>
      <c r="N3004" s="14"/>
    </row>
    <row r="3005" spans="2:14" x14ac:dyDescent="0.2">
      <c r="B3005" s="14">
        <f>Разбивка_по_щитам!B3010</f>
        <v>0</v>
      </c>
      <c r="C3005" s="14">
        <f>Разбивка_по_щитам!C3010</f>
        <v>0</v>
      </c>
      <c r="D3005" s="14">
        <f>Разбивка_по_щитам!F3010</f>
        <v>0</v>
      </c>
      <c r="E3005" s="14">
        <f>Разбивка_по_щитам!H3010</f>
        <v>0</v>
      </c>
      <c r="F3005" s="14">
        <f>Разбивка_по_щитам!I3010</f>
        <v>0</v>
      </c>
      <c r="G3005" s="14">
        <f>Разбивка_по_щитам!J3010</f>
        <v>0</v>
      </c>
      <c r="H3005" s="14">
        <f>Разбивка_по_щитам!K3010</f>
        <v>0</v>
      </c>
      <c r="I3005" s="14">
        <f>Разбивка_по_щитам!L3010</f>
        <v>0</v>
      </c>
      <c r="J3005" s="14">
        <f>Разбивка_по_щитам!M3010</f>
        <v>0</v>
      </c>
      <c r="K3005" s="14">
        <f>Разбивка_по_щитам!N3010</f>
        <v>0</v>
      </c>
      <c r="L3005" s="14"/>
      <c r="M3005" s="14">
        <f>Разбивка_по_щитам!P3010</f>
        <v>0</v>
      </c>
      <c r="N3005" s="14"/>
    </row>
    <row r="3006" spans="2:14" x14ac:dyDescent="0.2">
      <c r="B3006" s="14">
        <f>Разбивка_по_щитам!B3011</f>
        <v>0</v>
      </c>
      <c r="C3006" s="14">
        <f>Разбивка_по_щитам!C3011</f>
        <v>0</v>
      </c>
      <c r="D3006" s="14">
        <f>Разбивка_по_щитам!F3011</f>
        <v>0</v>
      </c>
      <c r="E3006" s="14">
        <f>Разбивка_по_щитам!H3011</f>
        <v>0</v>
      </c>
      <c r="F3006" s="14">
        <f>Разбивка_по_щитам!I3011</f>
        <v>0</v>
      </c>
      <c r="G3006" s="14">
        <f>Разбивка_по_щитам!J3011</f>
        <v>0</v>
      </c>
      <c r="H3006" s="14">
        <f>Разбивка_по_щитам!K3011</f>
        <v>0</v>
      </c>
      <c r="I3006" s="14">
        <f>Разбивка_по_щитам!L3011</f>
        <v>0</v>
      </c>
      <c r="J3006" s="14">
        <f>Разбивка_по_щитам!M3011</f>
        <v>0</v>
      </c>
      <c r="K3006" s="14">
        <f>Разбивка_по_щитам!N3011</f>
        <v>0</v>
      </c>
      <c r="L3006" s="14"/>
      <c r="M3006" s="14">
        <f>Разбивка_по_щитам!P3011</f>
        <v>0</v>
      </c>
      <c r="N3006" s="14"/>
    </row>
    <row r="3007" spans="2:14" x14ac:dyDescent="0.2">
      <c r="B3007" s="14">
        <f>Разбивка_по_щитам!B3012</f>
        <v>0</v>
      </c>
      <c r="C3007" s="14">
        <f>Разбивка_по_щитам!C3012</f>
        <v>0</v>
      </c>
      <c r="D3007" s="14">
        <f>Разбивка_по_щитам!F3012</f>
        <v>0</v>
      </c>
      <c r="E3007" s="14">
        <f>Разбивка_по_щитам!H3012</f>
        <v>0</v>
      </c>
      <c r="F3007" s="14">
        <f>Разбивка_по_щитам!I3012</f>
        <v>0</v>
      </c>
      <c r="G3007" s="14">
        <f>Разбивка_по_щитам!J3012</f>
        <v>0</v>
      </c>
      <c r="H3007" s="14">
        <f>Разбивка_по_щитам!K3012</f>
        <v>0</v>
      </c>
      <c r="I3007" s="14">
        <f>Разбивка_по_щитам!L3012</f>
        <v>0</v>
      </c>
      <c r="J3007" s="14">
        <f>Разбивка_по_щитам!M3012</f>
        <v>0</v>
      </c>
      <c r="K3007" s="14">
        <f>Разбивка_по_щитам!N3012</f>
        <v>0</v>
      </c>
      <c r="L3007" s="14"/>
      <c r="M3007" s="14">
        <f>Разбивка_по_щитам!P3012</f>
        <v>0</v>
      </c>
      <c r="N3007" s="14"/>
    </row>
    <row r="3008" spans="2:14" x14ac:dyDescent="0.2">
      <c r="B3008" s="14">
        <f>Разбивка_по_щитам!B3013</f>
        <v>0</v>
      </c>
      <c r="C3008" s="14">
        <f>Разбивка_по_щитам!C3013</f>
        <v>0</v>
      </c>
      <c r="D3008" s="14">
        <f>Разбивка_по_щитам!F3013</f>
        <v>0</v>
      </c>
      <c r="E3008" s="14">
        <f>Разбивка_по_щитам!H3013</f>
        <v>0</v>
      </c>
      <c r="F3008" s="14">
        <f>Разбивка_по_щитам!I3013</f>
        <v>0</v>
      </c>
      <c r="G3008" s="14">
        <f>Разбивка_по_щитам!J3013</f>
        <v>0</v>
      </c>
      <c r="H3008" s="14">
        <f>Разбивка_по_щитам!K3013</f>
        <v>0</v>
      </c>
      <c r="I3008" s="14">
        <f>Разбивка_по_щитам!L3013</f>
        <v>0</v>
      </c>
      <c r="J3008" s="14">
        <f>Разбивка_по_щитам!M3013</f>
        <v>0</v>
      </c>
      <c r="K3008" s="14">
        <f>Разбивка_по_щитам!N3013</f>
        <v>0</v>
      </c>
      <c r="L3008" s="14"/>
      <c r="M3008" s="14">
        <f>Разбивка_по_щитам!P3013</f>
        <v>0</v>
      </c>
      <c r="N3008" s="14"/>
    </row>
    <row r="3009" spans="2:14" x14ac:dyDescent="0.2">
      <c r="B3009" s="14">
        <f>Разбивка_по_щитам!B3014</f>
        <v>0</v>
      </c>
      <c r="C3009" s="14">
        <f>Разбивка_по_щитам!C3014</f>
        <v>0</v>
      </c>
      <c r="D3009" s="14">
        <f>Разбивка_по_щитам!F3014</f>
        <v>0</v>
      </c>
      <c r="E3009" s="14">
        <f>Разбивка_по_щитам!H3014</f>
        <v>0</v>
      </c>
      <c r="F3009" s="14">
        <f>Разбивка_по_щитам!I3014</f>
        <v>0</v>
      </c>
      <c r="G3009" s="14">
        <f>Разбивка_по_щитам!J3014</f>
        <v>0</v>
      </c>
      <c r="H3009" s="14">
        <f>Разбивка_по_щитам!K3014</f>
        <v>0</v>
      </c>
      <c r="I3009" s="14">
        <f>Разбивка_по_щитам!L3014</f>
        <v>0</v>
      </c>
      <c r="J3009" s="14">
        <f>Разбивка_по_щитам!M3014</f>
        <v>0</v>
      </c>
      <c r="K3009" s="14">
        <f>Разбивка_по_щитам!N3014</f>
        <v>0</v>
      </c>
      <c r="L3009" s="14"/>
      <c r="M3009" s="14">
        <f>Разбивка_по_щитам!P3014</f>
        <v>0</v>
      </c>
      <c r="N3009" s="14"/>
    </row>
    <row r="3010" spans="2:14" x14ac:dyDescent="0.2">
      <c r="B3010" s="14">
        <f>Разбивка_по_щитам!B3015</f>
        <v>0</v>
      </c>
      <c r="C3010" s="14">
        <f>Разбивка_по_щитам!C3015</f>
        <v>0</v>
      </c>
      <c r="D3010" s="14">
        <f>Разбивка_по_щитам!F3015</f>
        <v>0</v>
      </c>
      <c r="E3010" s="14">
        <f>Разбивка_по_щитам!H3015</f>
        <v>0</v>
      </c>
      <c r="F3010" s="14">
        <f>Разбивка_по_щитам!I3015</f>
        <v>0</v>
      </c>
      <c r="G3010" s="14">
        <f>Разбивка_по_щитам!J3015</f>
        <v>0</v>
      </c>
      <c r="H3010" s="14">
        <f>Разбивка_по_щитам!K3015</f>
        <v>0</v>
      </c>
      <c r="I3010" s="14">
        <f>Разбивка_по_щитам!L3015</f>
        <v>0</v>
      </c>
      <c r="J3010" s="14">
        <f>Разбивка_по_щитам!M3015</f>
        <v>0</v>
      </c>
      <c r="K3010" s="14">
        <f>Разбивка_по_щитам!N3015</f>
        <v>0</v>
      </c>
      <c r="L3010" s="14"/>
      <c r="M3010" s="14">
        <f>Разбивка_по_щитам!P3015</f>
        <v>0</v>
      </c>
      <c r="N3010" s="14"/>
    </row>
    <row r="3011" spans="2:14" x14ac:dyDescent="0.2">
      <c r="B3011" s="14">
        <f>Разбивка_по_щитам!B3016</f>
        <v>0</v>
      </c>
      <c r="C3011" s="14">
        <f>Разбивка_по_щитам!C3016</f>
        <v>0</v>
      </c>
      <c r="D3011" s="14">
        <f>Разбивка_по_щитам!F3016</f>
        <v>0</v>
      </c>
      <c r="E3011" s="14">
        <f>Разбивка_по_щитам!H3016</f>
        <v>0</v>
      </c>
      <c r="F3011" s="14">
        <f>Разбивка_по_щитам!I3016</f>
        <v>0</v>
      </c>
      <c r="G3011" s="14">
        <f>Разбивка_по_щитам!J3016</f>
        <v>0</v>
      </c>
      <c r="H3011" s="14">
        <f>Разбивка_по_щитам!K3016</f>
        <v>0</v>
      </c>
      <c r="I3011" s="14">
        <f>Разбивка_по_щитам!L3016</f>
        <v>0</v>
      </c>
      <c r="J3011" s="14">
        <f>Разбивка_по_щитам!M3016</f>
        <v>0</v>
      </c>
      <c r="K3011" s="14">
        <f>Разбивка_по_щитам!N3016</f>
        <v>0</v>
      </c>
      <c r="L3011" s="14"/>
      <c r="M3011" s="14">
        <f>Разбивка_по_щитам!P3016</f>
        <v>0</v>
      </c>
      <c r="N3011" s="14"/>
    </row>
    <row r="3012" spans="2:14" x14ac:dyDescent="0.2">
      <c r="B3012" s="14">
        <f>Разбивка_по_щитам!B3017</f>
        <v>0</v>
      </c>
      <c r="C3012" s="14">
        <f>Разбивка_по_щитам!C3017</f>
        <v>0</v>
      </c>
      <c r="D3012" s="14">
        <f>Разбивка_по_щитам!F3017</f>
        <v>0</v>
      </c>
      <c r="E3012" s="14">
        <f>Разбивка_по_щитам!H3017</f>
        <v>0</v>
      </c>
      <c r="F3012" s="14">
        <f>Разбивка_по_щитам!I3017</f>
        <v>0</v>
      </c>
      <c r="G3012" s="14">
        <f>Разбивка_по_щитам!J3017</f>
        <v>0</v>
      </c>
      <c r="H3012" s="14">
        <f>Разбивка_по_щитам!K3017</f>
        <v>0</v>
      </c>
      <c r="I3012" s="14">
        <f>Разбивка_по_щитам!L3017</f>
        <v>0</v>
      </c>
      <c r="J3012" s="14">
        <f>Разбивка_по_щитам!M3017</f>
        <v>0</v>
      </c>
      <c r="K3012" s="14">
        <f>Разбивка_по_щитам!N3017</f>
        <v>0</v>
      </c>
      <c r="L3012" s="14"/>
      <c r="M3012" s="14">
        <f>Разбивка_по_щитам!P3017</f>
        <v>0</v>
      </c>
      <c r="N3012" s="14"/>
    </row>
    <row r="3013" spans="2:14" x14ac:dyDescent="0.2">
      <c r="B3013" s="14">
        <f>Разбивка_по_щитам!B3018</f>
        <v>0</v>
      </c>
      <c r="C3013" s="14">
        <f>Разбивка_по_щитам!C3018</f>
        <v>0</v>
      </c>
      <c r="D3013" s="14">
        <f>Разбивка_по_щитам!F3018</f>
        <v>0</v>
      </c>
      <c r="E3013" s="14">
        <f>Разбивка_по_щитам!H3018</f>
        <v>0</v>
      </c>
      <c r="F3013" s="14">
        <f>Разбивка_по_щитам!I3018</f>
        <v>0</v>
      </c>
      <c r="G3013" s="14">
        <f>Разбивка_по_щитам!J3018</f>
        <v>0</v>
      </c>
      <c r="H3013" s="14">
        <f>Разбивка_по_щитам!K3018</f>
        <v>0</v>
      </c>
      <c r="I3013" s="14">
        <f>Разбивка_по_щитам!L3018</f>
        <v>0</v>
      </c>
      <c r="J3013" s="14">
        <f>Разбивка_по_щитам!M3018</f>
        <v>0</v>
      </c>
      <c r="K3013" s="14">
        <f>Разбивка_по_щитам!N3018</f>
        <v>0</v>
      </c>
      <c r="L3013" s="14"/>
      <c r="M3013" s="14">
        <f>Разбивка_по_щитам!P3018</f>
        <v>0</v>
      </c>
      <c r="N3013" s="14"/>
    </row>
    <row r="3014" spans="2:14" x14ac:dyDescent="0.2">
      <c r="B3014" s="14">
        <f>Разбивка_по_щитам!B3019</f>
        <v>0</v>
      </c>
      <c r="C3014" s="14">
        <f>Разбивка_по_щитам!C3019</f>
        <v>0</v>
      </c>
      <c r="D3014" s="14">
        <f>Разбивка_по_щитам!F3019</f>
        <v>0</v>
      </c>
      <c r="E3014" s="14">
        <f>Разбивка_по_щитам!H3019</f>
        <v>0</v>
      </c>
      <c r="F3014" s="14">
        <f>Разбивка_по_щитам!I3019</f>
        <v>0</v>
      </c>
      <c r="G3014" s="14">
        <f>Разбивка_по_щитам!J3019</f>
        <v>0</v>
      </c>
      <c r="H3014" s="14">
        <f>Разбивка_по_щитам!K3019</f>
        <v>0</v>
      </c>
      <c r="I3014" s="14">
        <f>Разбивка_по_щитам!L3019</f>
        <v>0</v>
      </c>
      <c r="J3014" s="14">
        <f>Разбивка_по_щитам!M3019</f>
        <v>0</v>
      </c>
      <c r="K3014" s="14">
        <f>Разбивка_по_щитам!N3019</f>
        <v>0</v>
      </c>
      <c r="L3014" s="14"/>
      <c r="M3014" s="14">
        <f>Разбивка_по_щитам!P3019</f>
        <v>0</v>
      </c>
      <c r="N3014" s="14"/>
    </row>
    <row r="3015" spans="2:14" x14ac:dyDescent="0.2">
      <c r="B3015" s="14">
        <f>Разбивка_по_щитам!B3020</f>
        <v>0</v>
      </c>
      <c r="C3015" s="14">
        <f>Разбивка_по_щитам!C3020</f>
        <v>0</v>
      </c>
      <c r="D3015" s="14">
        <f>Разбивка_по_щитам!F3020</f>
        <v>0</v>
      </c>
      <c r="E3015" s="14">
        <f>Разбивка_по_щитам!H3020</f>
        <v>0</v>
      </c>
      <c r="F3015" s="14">
        <f>Разбивка_по_щитам!I3020</f>
        <v>0</v>
      </c>
      <c r="G3015" s="14">
        <f>Разбивка_по_щитам!J3020</f>
        <v>0</v>
      </c>
      <c r="H3015" s="14">
        <f>Разбивка_по_щитам!K3020</f>
        <v>0</v>
      </c>
      <c r="I3015" s="14">
        <f>Разбивка_по_щитам!L3020</f>
        <v>0</v>
      </c>
      <c r="J3015" s="14">
        <f>Разбивка_по_щитам!M3020</f>
        <v>0</v>
      </c>
      <c r="K3015" s="14">
        <f>Разбивка_по_щитам!N3020</f>
        <v>0</v>
      </c>
      <c r="L3015" s="14"/>
      <c r="M3015" s="14">
        <f>Разбивка_по_щитам!P3020</f>
        <v>0</v>
      </c>
      <c r="N3015" s="14"/>
    </row>
    <row r="3016" spans="2:14" x14ac:dyDescent="0.2">
      <c r="B3016" s="14">
        <f>Разбивка_по_щитам!B3021</f>
        <v>0</v>
      </c>
      <c r="C3016" s="14">
        <f>Разбивка_по_щитам!C3021</f>
        <v>0</v>
      </c>
      <c r="D3016" s="14">
        <f>Разбивка_по_щитам!F3021</f>
        <v>0</v>
      </c>
      <c r="E3016" s="14">
        <f>Разбивка_по_щитам!H3021</f>
        <v>0</v>
      </c>
      <c r="F3016" s="14">
        <f>Разбивка_по_щитам!I3021</f>
        <v>0</v>
      </c>
      <c r="G3016" s="14">
        <f>Разбивка_по_щитам!J3021</f>
        <v>0</v>
      </c>
      <c r="H3016" s="14">
        <f>Разбивка_по_щитам!K3021</f>
        <v>0</v>
      </c>
      <c r="I3016" s="14">
        <f>Разбивка_по_щитам!L3021</f>
        <v>0</v>
      </c>
      <c r="J3016" s="14">
        <f>Разбивка_по_щитам!M3021</f>
        <v>0</v>
      </c>
      <c r="K3016" s="14">
        <f>Разбивка_по_щитам!N3021</f>
        <v>0</v>
      </c>
      <c r="L3016" s="14"/>
      <c r="M3016" s="14">
        <f>Разбивка_по_щитам!P3021</f>
        <v>0</v>
      </c>
      <c r="N3016" s="14"/>
    </row>
    <row r="3017" spans="2:14" x14ac:dyDescent="0.2">
      <c r="B3017" s="14">
        <f>Разбивка_по_щитам!B3022</f>
        <v>0</v>
      </c>
      <c r="C3017" s="14">
        <f>Разбивка_по_щитам!C3022</f>
        <v>0</v>
      </c>
      <c r="D3017" s="14">
        <f>Разбивка_по_щитам!F3022</f>
        <v>0</v>
      </c>
      <c r="E3017" s="14">
        <f>Разбивка_по_щитам!H3022</f>
        <v>0</v>
      </c>
      <c r="F3017" s="14">
        <f>Разбивка_по_щитам!I3022</f>
        <v>0</v>
      </c>
      <c r="G3017" s="14">
        <f>Разбивка_по_щитам!J3022</f>
        <v>0</v>
      </c>
      <c r="H3017" s="14">
        <f>Разбивка_по_щитам!K3022</f>
        <v>0</v>
      </c>
      <c r="I3017" s="14">
        <f>Разбивка_по_щитам!L3022</f>
        <v>0</v>
      </c>
      <c r="J3017" s="14">
        <f>Разбивка_по_щитам!M3022</f>
        <v>0</v>
      </c>
      <c r="K3017" s="14">
        <f>Разбивка_по_щитам!N3022</f>
        <v>0</v>
      </c>
      <c r="L3017" s="14"/>
      <c r="M3017" s="14">
        <f>Разбивка_по_щитам!P3022</f>
        <v>0</v>
      </c>
      <c r="N3017" s="14"/>
    </row>
    <row r="3018" spans="2:14" x14ac:dyDescent="0.2">
      <c r="B3018" s="14">
        <f>Разбивка_по_щитам!B3023</f>
        <v>0</v>
      </c>
      <c r="C3018" s="14">
        <f>Разбивка_по_щитам!C3023</f>
        <v>0</v>
      </c>
      <c r="D3018" s="14">
        <f>Разбивка_по_щитам!F3023</f>
        <v>0</v>
      </c>
      <c r="E3018" s="14">
        <f>Разбивка_по_щитам!H3023</f>
        <v>0</v>
      </c>
      <c r="F3018" s="14">
        <f>Разбивка_по_щитам!I3023</f>
        <v>0</v>
      </c>
      <c r="G3018" s="14">
        <f>Разбивка_по_щитам!J3023</f>
        <v>0</v>
      </c>
      <c r="H3018" s="14">
        <f>Разбивка_по_щитам!K3023</f>
        <v>0</v>
      </c>
      <c r="I3018" s="14">
        <f>Разбивка_по_щитам!L3023</f>
        <v>0</v>
      </c>
      <c r="J3018" s="14">
        <f>Разбивка_по_щитам!M3023</f>
        <v>0</v>
      </c>
      <c r="K3018" s="14">
        <f>Разбивка_по_щитам!N3023</f>
        <v>0</v>
      </c>
      <c r="L3018" s="14"/>
      <c r="M3018" s="14">
        <f>Разбивка_по_щитам!P3023</f>
        <v>0</v>
      </c>
      <c r="N3018" s="14"/>
    </row>
    <row r="3019" spans="2:14" x14ac:dyDescent="0.2">
      <c r="B3019" s="14">
        <f>Разбивка_по_щитам!B3024</f>
        <v>0</v>
      </c>
      <c r="C3019" s="14">
        <f>Разбивка_по_щитам!C3024</f>
        <v>0</v>
      </c>
      <c r="D3019" s="14">
        <f>Разбивка_по_щитам!F3024</f>
        <v>0</v>
      </c>
      <c r="E3019" s="14">
        <f>Разбивка_по_щитам!H3024</f>
        <v>0</v>
      </c>
      <c r="F3019" s="14">
        <f>Разбивка_по_щитам!I3024</f>
        <v>0</v>
      </c>
      <c r="G3019" s="14">
        <f>Разбивка_по_щитам!J3024</f>
        <v>0</v>
      </c>
      <c r="H3019" s="14">
        <f>Разбивка_по_щитам!K3024</f>
        <v>0</v>
      </c>
      <c r="I3019" s="14">
        <f>Разбивка_по_щитам!L3024</f>
        <v>0</v>
      </c>
      <c r="J3019" s="14">
        <f>Разбивка_по_щитам!M3024</f>
        <v>0</v>
      </c>
      <c r="K3019" s="14">
        <f>Разбивка_по_щитам!N3024</f>
        <v>0</v>
      </c>
      <c r="L3019" s="14"/>
      <c r="M3019" s="14">
        <f>Разбивка_по_щитам!P3024</f>
        <v>0</v>
      </c>
      <c r="N3019" s="14"/>
    </row>
    <row r="3020" spans="2:14" x14ac:dyDescent="0.2">
      <c r="B3020" s="14">
        <f>Разбивка_по_щитам!B3025</f>
        <v>0</v>
      </c>
      <c r="C3020" s="14">
        <f>Разбивка_по_щитам!C3025</f>
        <v>0</v>
      </c>
      <c r="D3020" s="14">
        <f>Разбивка_по_щитам!F3025</f>
        <v>0</v>
      </c>
      <c r="E3020" s="14">
        <f>Разбивка_по_щитам!H3025</f>
        <v>0</v>
      </c>
      <c r="F3020" s="14">
        <f>Разбивка_по_щитам!I3025</f>
        <v>0</v>
      </c>
      <c r="G3020" s="14">
        <f>Разбивка_по_щитам!J3025</f>
        <v>0</v>
      </c>
      <c r="H3020" s="14">
        <f>Разбивка_по_щитам!K3025</f>
        <v>0</v>
      </c>
      <c r="I3020" s="14">
        <f>Разбивка_по_щитам!L3025</f>
        <v>0</v>
      </c>
      <c r="J3020" s="14">
        <f>Разбивка_по_щитам!M3025</f>
        <v>0</v>
      </c>
      <c r="K3020" s="14">
        <f>Разбивка_по_щитам!N3025</f>
        <v>0</v>
      </c>
      <c r="L3020" s="14"/>
      <c r="M3020" s="14">
        <f>Разбивка_по_щитам!P3025</f>
        <v>0</v>
      </c>
      <c r="N3020" s="14"/>
    </row>
    <row r="3021" spans="2:14" x14ac:dyDescent="0.2">
      <c r="B3021" s="14">
        <f>Разбивка_по_щитам!B3026</f>
        <v>0</v>
      </c>
      <c r="C3021" s="14">
        <f>Разбивка_по_щитам!C3026</f>
        <v>0</v>
      </c>
      <c r="D3021" s="14">
        <f>Разбивка_по_щитам!F3026</f>
        <v>0</v>
      </c>
      <c r="E3021" s="14">
        <f>Разбивка_по_щитам!H3026</f>
        <v>0</v>
      </c>
      <c r="F3021" s="14">
        <f>Разбивка_по_щитам!I3026</f>
        <v>0</v>
      </c>
      <c r="G3021" s="14">
        <f>Разбивка_по_щитам!J3026</f>
        <v>0</v>
      </c>
      <c r="H3021" s="14">
        <f>Разбивка_по_щитам!K3026</f>
        <v>0</v>
      </c>
      <c r="I3021" s="14">
        <f>Разбивка_по_щитам!L3026</f>
        <v>0</v>
      </c>
      <c r="J3021" s="14">
        <f>Разбивка_по_щитам!M3026</f>
        <v>0</v>
      </c>
      <c r="K3021" s="14">
        <f>Разбивка_по_щитам!N3026</f>
        <v>0</v>
      </c>
      <c r="L3021" s="14"/>
      <c r="M3021" s="14">
        <f>Разбивка_по_щитам!P3026</f>
        <v>0</v>
      </c>
      <c r="N3021" s="14"/>
    </row>
    <row r="3022" spans="2:14" x14ac:dyDescent="0.2">
      <c r="B3022" s="14">
        <f>Разбивка_по_щитам!B3027</f>
        <v>0</v>
      </c>
      <c r="C3022" s="14">
        <f>Разбивка_по_щитам!C3027</f>
        <v>0</v>
      </c>
      <c r="D3022" s="14">
        <f>Разбивка_по_щитам!F3027</f>
        <v>0</v>
      </c>
      <c r="E3022" s="14">
        <f>Разбивка_по_щитам!H3027</f>
        <v>0</v>
      </c>
      <c r="F3022" s="14">
        <f>Разбивка_по_щитам!I3027</f>
        <v>0</v>
      </c>
      <c r="G3022" s="14">
        <f>Разбивка_по_щитам!J3027</f>
        <v>0</v>
      </c>
      <c r="H3022" s="14">
        <f>Разбивка_по_щитам!K3027</f>
        <v>0</v>
      </c>
      <c r="I3022" s="14">
        <f>Разбивка_по_щитам!L3027</f>
        <v>0</v>
      </c>
      <c r="J3022" s="14">
        <f>Разбивка_по_щитам!M3027</f>
        <v>0</v>
      </c>
      <c r="K3022" s="14">
        <f>Разбивка_по_щитам!N3027</f>
        <v>0</v>
      </c>
      <c r="L3022" s="14"/>
      <c r="M3022" s="14">
        <f>Разбивка_по_щитам!P3027</f>
        <v>0</v>
      </c>
      <c r="N3022" s="14"/>
    </row>
    <row r="3023" spans="2:14" x14ac:dyDescent="0.2">
      <c r="B3023" s="14">
        <f>Разбивка_по_щитам!B3028</f>
        <v>0</v>
      </c>
      <c r="C3023" s="14">
        <f>Разбивка_по_щитам!C3028</f>
        <v>0</v>
      </c>
      <c r="D3023" s="14">
        <f>Разбивка_по_щитам!F3028</f>
        <v>0</v>
      </c>
      <c r="E3023" s="14">
        <f>Разбивка_по_щитам!H3028</f>
        <v>0</v>
      </c>
      <c r="F3023" s="14">
        <f>Разбивка_по_щитам!I3028</f>
        <v>0</v>
      </c>
      <c r="G3023" s="14">
        <f>Разбивка_по_щитам!J3028</f>
        <v>0</v>
      </c>
      <c r="H3023" s="14">
        <f>Разбивка_по_щитам!K3028</f>
        <v>0</v>
      </c>
      <c r="I3023" s="14">
        <f>Разбивка_по_щитам!L3028</f>
        <v>0</v>
      </c>
      <c r="J3023" s="14">
        <f>Разбивка_по_щитам!M3028</f>
        <v>0</v>
      </c>
      <c r="K3023" s="14">
        <f>Разбивка_по_щитам!N3028</f>
        <v>0</v>
      </c>
      <c r="L3023" s="14"/>
      <c r="M3023" s="14">
        <f>Разбивка_по_щитам!P3028</f>
        <v>0</v>
      </c>
      <c r="N3023" s="14"/>
    </row>
    <row r="3024" spans="2:14" x14ac:dyDescent="0.2">
      <c r="B3024" s="14">
        <f>Разбивка_по_щитам!B3029</f>
        <v>0</v>
      </c>
      <c r="C3024" s="14">
        <f>Разбивка_по_щитам!C3029</f>
        <v>0</v>
      </c>
      <c r="D3024" s="14">
        <f>Разбивка_по_щитам!F3029</f>
        <v>0</v>
      </c>
      <c r="E3024" s="14">
        <f>Разбивка_по_щитам!H3029</f>
        <v>0</v>
      </c>
      <c r="F3024" s="14">
        <f>Разбивка_по_щитам!I3029</f>
        <v>0</v>
      </c>
      <c r="G3024" s="14">
        <f>Разбивка_по_щитам!J3029</f>
        <v>0</v>
      </c>
      <c r="H3024" s="14">
        <f>Разбивка_по_щитам!K3029</f>
        <v>0</v>
      </c>
      <c r="I3024" s="14">
        <f>Разбивка_по_щитам!L3029</f>
        <v>0</v>
      </c>
      <c r="J3024" s="14">
        <f>Разбивка_по_щитам!M3029</f>
        <v>0</v>
      </c>
      <c r="K3024" s="14">
        <f>Разбивка_по_щитам!N3029</f>
        <v>0</v>
      </c>
      <c r="L3024" s="14"/>
      <c r="M3024" s="14">
        <f>Разбивка_по_щитам!P3029</f>
        <v>0</v>
      </c>
      <c r="N3024" s="14"/>
    </row>
    <row r="3025" spans="2:14" x14ac:dyDescent="0.2">
      <c r="B3025" s="14">
        <f>Разбивка_по_щитам!B3030</f>
        <v>0</v>
      </c>
      <c r="C3025" s="14">
        <f>Разбивка_по_щитам!C3030</f>
        <v>0</v>
      </c>
      <c r="D3025" s="14">
        <f>Разбивка_по_щитам!F3030</f>
        <v>0</v>
      </c>
      <c r="E3025" s="14">
        <f>Разбивка_по_щитам!H3030</f>
        <v>0</v>
      </c>
      <c r="F3025" s="14">
        <f>Разбивка_по_щитам!I3030</f>
        <v>0</v>
      </c>
      <c r="G3025" s="14">
        <f>Разбивка_по_щитам!J3030</f>
        <v>0</v>
      </c>
      <c r="H3025" s="14">
        <f>Разбивка_по_щитам!K3030</f>
        <v>0</v>
      </c>
      <c r="I3025" s="14">
        <f>Разбивка_по_щитам!L3030</f>
        <v>0</v>
      </c>
      <c r="J3025" s="14">
        <f>Разбивка_по_щитам!M3030</f>
        <v>0</v>
      </c>
      <c r="K3025" s="14">
        <f>Разбивка_по_щитам!N3030</f>
        <v>0</v>
      </c>
      <c r="L3025" s="14"/>
      <c r="M3025" s="14">
        <f>Разбивка_по_щитам!P3030</f>
        <v>0</v>
      </c>
      <c r="N3025" s="14"/>
    </row>
    <row r="3026" spans="2:14" x14ac:dyDescent="0.2">
      <c r="B3026" s="14">
        <f>Разбивка_по_щитам!B3031</f>
        <v>0</v>
      </c>
      <c r="C3026" s="14">
        <f>Разбивка_по_щитам!C3031</f>
        <v>0</v>
      </c>
      <c r="D3026" s="14">
        <f>Разбивка_по_щитам!F3031</f>
        <v>0</v>
      </c>
      <c r="E3026" s="14">
        <f>Разбивка_по_щитам!H3031</f>
        <v>0</v>
      </c>
      <c r="F3026" s="14">
        <f>Разбивка_по_щитам!I3031</f>
        <v>0</v>
      </c>
      <c r="G3026" s="14">
        <f>Разбивка_по_щитам!J3031</f>
        <v>0</v>
      </c>
      <c r="H3026" s="14">
        <f>Разбивка_по_щитам!K3031</f>
        <v>0</v>
      </c>
      <c r="I3026" s="14">
        <f>Разбивка_по_щитам!L3031</f>
        <v>0</v>
      </c>
      <c r="J3026" s="14">
        <f>Разбивка_по_щитам!M3031</f>
        <v>0</v>
      </c>
      <c r="K3026" s="14">
        <f>Разбивка_по_щитам!N3031</f>
        <v>0</v>
      </c>
      <c r="L3026" s="14"/>
      <c r="M3026" s="14">
        <f>Разбивка_по_щитам!P3031</f>
        <v>0</v>
      </c>
      <c r="N3026" s="14"/>
    </row>
    <row r="3027" spans="2:14" x14ac:dyDescent="0.2">
      <c r="B3027" s="14">
        <f>Разбивка_по_щитам!B3032</f>
        <v>0</v>
      </c>
      <c r="C3027" s="14">
        <f>Разбивка_по_щитам!C3032</f>
        <v>0</v>
      </c>
      <c r="D3027" s="14">
        <f>Разбивка_по_щитам!F3032</f>
        <v>0</v>
      </c>
      <c r="E3027" s="14">
        <f>Разбивка_по_щитам!H3032</f>
        <v>0</v>
      </c>
      <c r="F3027" s="14">
        <f>Разбивка_по_щитам!I3032</f>
        <v>0</v>
      </c>
      <c r="G3027" s="14">
        <f>Разбивка_по_щитам!J3032</f>
        <v>0</v>
      </c>
      <c r="H3027" s="14">
        <f>Разбивка_по_щитам!K3032</f>
        <v>0</v>
      </c>
      <c r="I3027" s="14">
        <f>Разбивка_по_щитам!L3032</f>
        <v>0</v>
      </c>
      <c r="J3027" s="14">
        <f>Разбивка_по_щитам!M3032</f>
        <v>0</v>
      </c>
      <c r="K3027" s="14">
        <f>Разбивка_по_щитам!N3032</f>
        <v>0</v>
      </c>
      <c r="L3027" s="14"/>
      <c r="M3027" s="14">
        <f>Разбивка_по_щитам!P3032</f>
        <v>0</v>
      </c>
      <c r="N3027" s="14"/>
    </row>
    <row r="3028" spans="2:14" x14ac:dyDescent="0.2">
      <c r="B3028" s="14">
        <f>Разбивка_по_щитам!B3033</f>
        <v>0</v>
      </c>
      <c r="C3028" s="14">
        <f>Разбивка_по_щитам!C3033</f>
        <v>0</v>
      </c>
      <c r="D3028" s="14">
        <f>Разбивка_по_щитам!F3033</f>
        <v>0</v>
      </c>
      <c r="E3028" s="14">
        <f>Разбивка_по_щитам!H3033</f>
        <v>0</v>
      </c>
      <c r="F3028" s="14">
        <f>Разбивка_по_щитам!I3033</f>
        <v>0</v>
      </c>
      <c r="G3028" s="14">
        <f>Разбивка_по_щитам!J3033</f>
        <v>0</v>
      </c>
      <c r="H3028" s="14">
        <f>Разбивка_по_щитам!K3033</f>
        <v>0</v>
      </c>
      <c r="I3028" s="14">
        <f>Разбивка_по_щитам!L3033</f>
        <v>0</v>
      </c>
      <c r="J3028" s="14">
        <f>Разбивка_по_щитам!M3033</f>
        <v>0</v>
      </c>
      <c r="K3028" s="14">
        <f>Разбивка_по_щитам!N3033</f>
        <v>0</v>
      </c>
      <c r="L3028" s="14"/>
      <c r="M3028" s="14">
        <f>Разбивка_по_щитам!P3033</f>
        <v>0</v>
      </c>
      <c r="N3028" s="14"/>
    </row>
    <row r="3029" spans="2:14" x14ac:dyDescent="0.2">
      <c r="B3029" s="14">
        <f>Разбивка_по_щитам!B3034</f>
        <v>0</v>
      </c>
      <c r="C3029" s="14">
        <f>Разбивка_по_щитам!C3034</f>
        <v>0</v>
      </c>
      <c r="D3029" s="14">
        <f>Разбивка_по_щитам!F3034</f>
        <v>0</v>
      </c>
      <c r="E3029" s="14">
        <f>Разбивка_по_щитам!H3034</f>
        <v>0</v>
      </c>
      <c r="F3029" s="14">
        <f>Разбивка_по_щитам!I3034</f>
        <v>0</v>
      </c>
      <c r="G3029" s="14">
        <f>Разбивка_по_щитам!J3034</f>
        <v>0</v>
      </c>
      <c r="H3029" s="14">
        <f>Разбивка_по_щитам!K3034</f>
        <v>0</v>
      </c>
      <c r="I3029" s="14">
        <f>Разбивка_по_щитам!L3034</f>
        <v>0</v>
      </c>
      <c r="J3029" s="14">
        <f>Разбивка_по_щитам!M3034</f>
        <v>0</v>
      </c>
      <c r="K3029" s="14">
        <f>Разбивка_по_щитам!N3034</f>
        <v>0</v>
      </c>
      <c r="L3029" s="14"/>
      <c r="M3029" s="14">
        <f>Разбивка_по_щитам!P3034</f>
        <v>0</v>
      </c>
      <c r="N3029" s="14"/>
    </row>
    <row r="3030" spans="2:14" x14ac:dyDescent="0.2">
      <c r="B3030" s="14">
        <f>Разбивка_по_щитам!B3035</f>
        <v>0</v>
      </c>
      <c r="C3030" s="14">
        <f>Разбивка_по_щитам!C3035</f>
        <v>0</v>
      </c>
      <c r="D3030" s="14">
        <f>Разбивка_по_щитам!F3035</f>
        <v>0</v>
      </c>
      <c r="E3030" s="14">
        <f>Разбивка_по_щитам!H3035</f>
        <v>0</v>
      </c>
      <c r="F3030" s="14">
        <f>Разбивка_по_щитам!I3035</f>
        <v>0</v>
      </c>
      <c r="G3030" s="14">
        <f>Разбивка_по_щитам!J3035</f>
        <v>0</v>
      </c>
      <c r="H3030" s="14">
        <f>Разбивка_по_щитам!K3035</f>
        <v>0</v>
      </c>
      <c r="I3030" s="14">
        <f>Разбивка_по_щитам!L3035</f>
        <v>0</v>
      </c>
      <c r="J3030" s="14">
        <f>Разбивка_по_щитам!M3035</f>
        <v>0</v>
      </c>
      <c r="K3030" s="14">
        <f>Разбивка_по_щитам!N3035</f>
        <v>0</v>
      </c>
      <c r="L3030" s="14"/>
      <c r="M3030" s="14">
        <f>Разбивка_по_щитам!P3035</f>
        <v>0</v>
      </c>
      <c r="N3030" s="14"/>
    </row>
    <row r="3031" spans="2:14" x14ac:dyDescent="0.2">
      <c r="B3031" s="14">
        <f>Разбивка_по_щитам!B3036</f>
        <v>0</v>
      </c>
      <c r="C3031" s="14">
        <f>Разбивка_по_щитам!C3036</f>
        <v>0</v>
      </c>
      <c r="D3031" s="14">
        <f>Разбивка_по_щитам!F3036</f>
        <v>0</v>
      </c>
      <c r="E3031" s="14">
        <f>Разбивка_по_щитам!H3036</f>
        <v>0</v>
      </c>
      <c r="F3031" s="14">
        <f>Разбивка_по_щитам!I3036</f>
        <v>0</v>
      </c>
      <c r="G3031" s="14">
        <f>Разбивка_по_щитам!J3036</f>
        <v>0</v>
      </c>
      <c r="H3031" s="14">
        <f>Разбивка_по_щитам!K3036</f>
        <v>0</v>
      </c>
      <c r="I3031" s="14">
        <f>Разбивка_по_щитам!L3036</f>
        <v>0</v>
      </c>
      <c r="J3031" s="14">
        <f>Разбивка_по_щитам!M3036</f>
        <v>0</v>
      </c>
      <c r="K3031" s="14">
        <f>Разбивка_по_щитам!N3036</f>
        <v>0</v>
      </c>
      <c r="L3031" s="14"/>
      <c r="M3031" s="14">
        <f>Разбивка_по_щитам!P3036</f>
        <v>0</v>
      </c>
      <c r="N3031" s="14"/>
    </row>
    <row r="3032" spans="2:14" x14ac:dyDescent="0.2">
      <c r="B3032" s="14">
        <f>Разбивка_по_щитам!B3037</f>
        <v>0</v>
      </c>
      <c r="C3032" s="14">
        <f>Разбивка_по_щитам!C3037</f>
        <v>0</v>
      </c>
      <c r="D3032" s="14">
        <f>Разбивка_по_щитам!F3037</f>
        <v>0</v>
      </c>
      <c r="E3032" s="14">
        <f>Разбивка_по_щитам!H3037</f>
        <v>0</v>
      </c>
      <c r="F3032" s="14">
        <f>Разбивка_по_щитам!I3037</f>
        <v>0</v>
      </c>
      <c r="G3032" s="14">
        <f>Разбивка_по_щитам!J3037</f>
        <v>0</v>
      </c>
      <c r="H3032" s="14">
        <f>Разбивка_по_щитам!K3037</f>
        <v>0</v>
      </c>
      <c r="I3032" s="14">
        <f>Разбивка_по_щитам!L3037</f>
        <v>0</v>
      </c>
      <c r="J3032" s="14">
        <f>Разбивка_по_щитам!M3037</f>
        <v>0</v>
      </c>
      <c r="K3032" s="14">
        <f>Разбивка_по_щитам!N3037</f>
        <v>0</v>
      </c>
      <c r="L3032" s="14"/>
      <c r="M3032" s="14">
        <f>Разбивка_по_щитам!P3037</f>
        <v>0</v>
      </c>
      <c r="N3032" s="14"/>
    </row>
    <row r="3033" spans="2:14" x14ac:dyDescent="0.2">
      <c r="B3033" s="14">
        <f>Разбивка_по_щитам!B3038</f>
        <v>0</v>
      </c>
      <c r="C3033" s="14">
        <f>Разбивка_по_щитам!C3038</f>
        <v>0</v>
      </c>
      <c r="D3033" s="14">
        <f>Разбивка_по_щитам!F3038</f>
        <v>0</v>
      </c>
      <c r="E3033" s="14">
        <f>Разбивка_по_щитам!H3038</f>
        <v>0</v>
      </c>
      <c r="F3033" s="14">
        <f>Разбивка_по_щитам!I3038</f>
        <v>0</v>
      </c>
      <c r="G3033" s="14">
        <f>Разбивка_по_щитам!J3038</f>
        <v>0</v>
      </c>
      <c r="H3033" s="14">
        <f>Разбивка_по_щитам!K3038</f>
        <v>0</v>
      </c>
      <c r="I3033" s="14">
        <f>Разбивка_по_щитам!L3038</f>
        <v>0</v>
      </c>
      <c r="J3033" s="14">
        <f>Разбивка_по_щитам!M3038</f>
        <v>0</v>
      </c>
      <c r="K3033" s="14">
        <f>Разбивка_по_щитам!N3038</f>
        <v>0</v>
      </c>
      <c r="L3033" s="14"/>
      <c r="M3033" s="14">
        <f>Разбивка_по_щитам!P3038</f>
        <v>0</v>
      </c>
      <c r="N3033" s="14"/>
    </row>
    <row r="3034" spans="2:14" x14ac:dyDescent="0.2">
      <c r="B3034" s="14">
        <f>Разбивка_по_щитам!B3039</f>
        <v>0</v>
      </c>
      <c r="C3034" s="14">
        <f>Разбивка_по_щитам!C3039</f>
        <v>0</v>
      </c>
      <c r="D3034" s="14">
        <f>Разбивка_по_щитам!F3039</f>
        <v>0</v>
      </c>
      <c r="E3034" s="14">
        <f>Разбивка_по_щитам!H3039</f>
        <v>0</v>
      </c>
      <c r="F3034" s="14">
        <f>Разбивка_по_щитам!I3039</f>
        <v>0</v>
      </c>
      <c r="G3034" s="14">
        <f>Разбивка_по_щитам!J3039</f>
        <v>0</v>
      </c>
      <c r="H3034" s="14">
        <f>Разбивка_по_щитам!K3039</f>
        <v>0</v>
      </c>
      <c r="I3034" s="14">
        <f>Разбивка_по_щитам!L3039</f>
        <v>0</v>
      </c>
      <c r="J3034" s="14">
        <f>Разбивка_по_щитам!M3039</f>
        <v>0</v>
      </c>
      <c r="K3034" s="14">
        <f>Разбивка_по_щитам!N3039</f>
        <v>0</v>
      </c>
      <c r="L3034" s="14"/>
      <c r="M3034" s="14">
        <f>Разбивка_по_щитам!P3039</f>
        <v>0</v>
      </c>
      <c r="N3034" s="14"/>
    </row>
    <row r="3035" spans="2:14" x14ac:dyDescent="0.2">
      <c r="B3035" s="14">
        <f>Разбивка_по_щитам!B3040</f>
        <v>0</v>
      </c>
      <c r="C3035" s="14">
        <f>Разбивка_по_щитам!C3040</f>
        <v>0</v>
      </c>
      <c r="D3035" s="14">
        <f>Разбивка_по_щитам!F3040</f>
        <v>0</v>
      </c>
      <c r="E3035" s="14">
        <f>Разбивка_по_щитам!H3040</f>
        <v>0</v>
      </c>
      <c r="F3035" s="14">
        <f>Разбивка_по_щитам!I3040</f>
        <v>0</v>
      </c>
      <c r="G3035" s="14">
        <f>Разбивка_по_щитам!J3040</f>
        <v>0</v>
      </c>
      <c r="H3035" s="14">
        <f>Разбивка_по_щитам!K3040</f>
        <v>0</v>
      </c>
      <c r="I3035" s="14">
        <f>Разбивка_по_щитам!L3040</f>
        <v>0</v>
      </c>
      <c r="J3035" s="14">
        <f>Разбивка_по_щитам!M3040</f>
        <v>0</v>
      </c>
      <c r="K3035" s="14">
        <f>Разбивка_по_щитам!N3040</f>
        <v>0</v>
      </c>
      <c r="L3035" s="14"/>
      <c r="M3035" s="14">
        <f>Разбивка_по_щитам!P3040</f>
        <v>0</v>
      </c>
      <c r="N3035" s="14"/>
    </row>
    <row r="3036" spans="2:14" x14ac:dyDescent="0.2">
      <c r="B3036" s="14">
        <f>Разбивка_по_щитам!B3041</f>
        <v>0</v>
      </c>
      <c r="C3036" s="14">
        <f>Разбивка_по_щитам!C3041</f>
        <v>0</v>
      </c>
      <c r="D3036" s="14">
        <f>Разбивка_по_щитам!F3041</f>
        <v>0</v>
      </c>
      <c r="E3036" s="14">
        <f>Разбивка_по_щитам!H3041</f>
        <v>0</v>
      </c>
      <c r="F3036" s="14">
        <f>Разбивка_по_щитам!I3041</f>
        <v>0</v>
      </c>
      <c r="G3036" s="14">
        <f>Разбивка_по_щитам!J3041</f>
        <v>0</v>
      </c>
      <c r="H3036" s="14">
        <f>Разбивка_по_щитам!K3041</f>
        <v>0</v>
      </c>
      <c r="I3036" s="14">
        <f>Разбивка_по_щитам!L3041</f>
        <v>0</v>
      </c>
      <c r="J3036" s="14">
        <f>Разбивка_по_щитам!M3041</f>
        <v>0</v>
      </c>
      <c r="K3036" s="14">
        <f>Разбивка_по_щитам!N3041</f>
        <v>0</v>
      </c>
      <c r="L3036" s="14"/>
      <c r="M3036" s="14">
        <f>Разбивка_по_щитам!P3041</f>
        <v>0</v>
      </c>
      <c r="N3036" s="14"/>
    </row>
    <row r="3037" spans="2:14" x14ac:dyDescent="0.2">
      <c r="B3037" s="14">
        <f>Разбивка_по_щитам!B3042</f>
        <v>0</v>
      </c>
      <c r="C3037" s="14">
        <f>Разбивка_по_щитам!C3042</f>
        <v>0</v>
      </c>
      <c r="D3037" s="14">
        <f>Разбивка_по_щитам!F3042</f>
        <v>0</v>
      </c>
      <c r="E3037" s="14">
        <f>Разбивка_по_щитам!H3042</f>
        <v>0</v>
      </c>
      <c r="F3037" s="14">
        <f>Разбивка_по_щитам!I3042</f>
        <v>0</v>
      </c>
      <c r="G3037" s="14">
        <f>Разбивка_по_щитам!J3042</f>
        <v>0</v>
      </c>
      <c r="H3037" s="14">
        <f>Разбивка_по_щитам!K3042</f>
        <v>0</v>
      </c>
      <c r="I3037" s="14">
        <f>Разбивка_по_щитам!L3042</f>
        <v>0</v>
      </c>
      <c r="J3037" s="14">
        <f>Разбивка_по_щитам!M3042</f>
        <v>0</v>
      </c>
      <c r="K3037" s="14">
        <f>Разбивка_по_щитам!N3042</f>
        <v>0</v>
      </c>
      <c r="L3037" s="14"/>
      <c r="M3037" s="14">
        <f>Разбивка_по_щитам!P3042</f>
        <v>0</v>
      </c>
      <c r="N3037" s="14"/>
    </row>
    <row r="3038" spans="2:14" x14ac:dyDescent="0.2">
      <c r="B3038" s="14">
        <f>Разбивка_по_щитам!B3043</f>
        <v>0</v>
      </c>
      <c r="C3038" s="14">
        <f>Разбивка_по_щитам!C3043</f>
        <v>0</v>
      </c>
      <c r="D3038" s="14">
        <f>Разбивка_по_щитам!F3043</f>
        <v>0</v>
      </c>
      <c r="E3038" s="14">
        <f>Разбивка_по_щитам!H3043</f>
        <v>0</v>
      </c>
      <c r="F3038" s="14">
        <f>Разбивка_по_щитам!I3043</f>
        <v>0</v>
      </c>
      <c r="G3038" s="14">
        <f>Разбивка_по_щитам!J3043</f>
        <v>0</v>
      </c>
      <c r="H3038" s="14">
        <f>Разбивка_по_щитам!K3043</f>
        <v>0</v>
      </c>
      <c r="I3038" s="14">
        <f>Разбивка_по_щитам!L3043</f>
        <v>0</v>
      </c>
      <c r="J3038" s="14">
        <f>Разбивка_по_щитам!M3043</f>
        <v>0</v>
      </c>
      <c r="K3038" s="14">
        <f>Разбивка_по_щитам!N3043</f>
        <v>0</v>
      </c>
      <c r="L3038" s="14"/>
      <c r="M3038" s="14">
        <f>Разбивка_по_щитам!P3043</f>
        <v>0</v>
      </c>
      <c r="N3038" s="14"/>
    </row>
    <row r="3039" spans="2:14" x14ac:dyDescent="0.2">
      <c r="B3039" s="14">
        <f>Разбивка_по_щитам!B3044</f>
        <v>0</v>
      </c>
      <c r="C3039" s="14">
        <f>Разбивка_по_щитам!C3044</f>
        <v>0</v>
      </c>
      <c r="D3039" s="14">
        <f>Разбивка_по_щитам!F3044</f>
        <v>0</v>
      </c>
      <c r="E3039" s="14">
        <f>Разбивка_по_щитам!H3044</f>
        <v>0</v>
      </c>
      <c r="F3039" s="14">
        <f>Разбивка_по_щитам!I3044</f>
        <v>0</v>
      </c>
      <c r="G3039" s="14">
        <f>Разбивка_по_щитам!J3044</f>
        <v>0</v>
      </c>
      <c r="H3039" s="14">
        <f>Разбивка_по_щитам!K3044</f>
        <v>0</v>
      </c>
      <c r="I3039" s="14">
        <f>Разбивка_по_щитам!L3044</f>
        <v>0</v>
      </c>
      <c r="J3039" s="14">
        <f>Разбивка_по_щитам!M3044</f>
        <v>0</v>
      </c>
      <c r="K3039" s="14">
        <f>Разбивка_по_щитам!N3044</f>
        <v>0</v>
      </c>
      <c r="L3039" s="14"/>
      <c r="M3039" s="14">
        <f>Разбивка_по_щитам!P3044</f>
        <v>0</v>
      </c>
      <c r="N3039" s="14"/>
    </row>
    <row r="3040" spans="2:14" x14ac:dyDescent="0.2">
      <c r="B3040" s="14">
        <f>Разбивка_по_щитам!B3045</f>
        <v>0</v>
      </c>
      <c r="C3040" s="14">
        <f>Разбивка_по_щитам!C3045</f>
        <v>0</v>
      </c>
      <c r="D3040" s="14">
        <f>Разбивка_по_щитам!F3045</f>
        <v>0</v>
      </c>
      <c r="E3040" s="14">
        <f>Разбивка_по_щитам!H3045</f>
        <v>0</v>
      </c>
      <c r="F3040" s="14">
        <f>Разбивка_по_щитам!I3045</f>
        <v>0</v>
      </c>
      <c r="G3040" s="14">
        <f>Разбивка_по_щитам!J3045</f>
        <v>0</v>
      </c>
      <c r="H3040" s="14">
        <f>Разбивка_по_щитам!K3045</f>
        <v>0</v>
      </c>
      <c r="I3040" s="14">
        <f>Разбивка_по_щитам!L3045</f>
        <v>0</v>
      </c>
      <c r="J3040" s="14">
        <f>Разбивка_по_щитам!M3045</f>
        <v>0</v>
      </c>
      <c r="K3040" s="14">
        <f>Разбивка_по_щитам!N3045</f>
        <v>0</v>
      </c>
      <c r="L3040" s="14"/>
      <c r="M3040" s="14">
        <f>Разбивка_по_щитам!P3045</f>
        <v>0</v>
      </c>
      <c r="N3040" s="14"/>
    </row>
    <row r="3041" spans="2:14" x14ac:dyDescent="0.2">
      <c r="B3041" s="14">
        <f>Разбивка_по_щитам!B3046</f>
        <v>0</v>
      </c>
      <c r="C3041" s="14">
        <f>Разбивка_по_щитам!C3046</f>
        <v>0</v>
      </c>
      <c r="D3041" s="14">
        <f>Разбивка_по_щитам!F3046</f>
        <v>0</v>
      </c>
      <c r="E3041" s="14">
        <f>Разбивка_по_щитам!H3046</f>
        <v>0</v>
      </c>
      <c r="F3041" s="14">
        <f>Разбивка_по_щитам!I3046</f>
        <v>0</v>
      </c>
      <c r="G3041" s="14">
        <f>Разбивка_по_щитам!J3046</f>
        <v>0</v>
      </c>
      <c r="H3041" s="14">
        <f>Разбивка_по_щитам!K3046</f>
        <v>0</v>
      </c>
      <c r="I3041" s="14">
        <f>Разбивка_по_щитам!L3046</f>
        <v>0</v>
      </c>
      <c r="J3041" s="14">
        <f>Разбивка_по_щитам!M3046</f>
        <v>0</v>
      </c>
      <c r="K3041" s="14">
        <f>Разбивка_по_щитам!N3046</f>
        <v>0</v>
      </c>
      <c r="L3041" s="14"/>
      <c r="M3041" s="14">
        <f>Разбивка_по_щитам!P3046</f>
        <v>0</v>
      </c>
      <c r="N3041" s="14"/>
    </row>
    <row r="3042" spans="2:14" x14ac:dyDescent="0.2">
      <c r="B3042" s="14">
        <f>Разбивка_по_щитам!B3047</f>
        <v>0</v>
      </c>
      <c r="C3042" s="14">
        <f>Разбивка_по_щитам!C3047</f>
        <v>0</v>
      </c>
      <c r="D3042" s="14">
        <f>Разбивка_по_щитам!F3047</f>
        <v>0</v>
      </c>
      <c r="E3042" s="14">
        <f>Разбивка_по_щитам!H3047</f>
        <v>0</v>
      </c>
      <c r="F3042" s="14">
        <f>Разбивка_по_щитам!I3047</f>
        <v>0</v>
      </c>
      <c r="G3042" s="14">
        <f>Разбивка_по_щитам!J3047</f>
        <v>0</v>
      </c>
      <c r="H3042" s="14">
        <f>Разбивка_по_щитам!K3047</f>
        <v>0</v>
      </c>
      <c r="I3042" s="14">
        <f>Разбивка_по_щитам!L3047</f>
        <v>0</v>
      </c>
      <c r="J3042" s="14">
        <f>Разбивка_по_щитам!M3047</f>
        <v>0</v>
      </c>
      <c r="K3042" s="14">
        <f>Разбивка_по_щитам!N3047</f>
        <v>0</v>
      </c>
      <c r="L3042" s="14"/>
      <c r="M3042" s="14">
        <f>Разбивка_по_щитам!P3047</f>
        <v>0</v>
      </c>
      <c r="N3042" s="14"/>
    </row>
    <row r="3043" spans="2:14" x14ac:dyDescent="0.2">
      <c r="B3043" s="14">
        <f>Разбивка_по_щитам!B3048</f>
        <v>0</v>
      </c>
      <c r="C3043" s="14">
        <f>Разбивка_по_щитам!C3048</f>
        <v>0</v>
      </c>
      <c r="D3043" s="14">
        <f>Разбивка_по_щитам!F3048</f>
        <v>0</v>
      </c>
      <c r="E3043" s="14">
        <f>Разбивка_по_щитам!H3048</f>
        <v>0</v>
      </c>
      <c r="F3043" s="14">
        <f>Разбивка_по_щитам!I3048</f>
        <v>0</v>
      </c>
      <c r="G3043" s="14">
        <f>Разбивка_по_щитам!J3048</f>
        <v>0</v>
      </c>
      <c r="H3043" s="14">
        <f>Разбивка_по_щитам!K3048</f>
        <v>0</v>
      </c>
      <c r="I3043" s="14">
        <f>Разбивка_по_щитам!L3048</f>
        <v>0</v>
      </c>
      <c r="J3043" s="14">
        <f>Разбивка_по_щитам!M3048</f>
        <v>0</v>
      </c>
      <c r="K3043" s="14">
        <f>Разбивка_по_щитам!N3048</f>
        <v>0</v>
      </c>
      <c r="L3043" s="14"/>
      <c r="M3043" s="14">
        <f>Разбивка_по_щитам!P3048</f>
        <v>0</v>
      </c>
      <c r="N3043" s="14"/>
    </row>
    <row r="3044" spans="2:14" x14ac:dyDescent="0.2">
      <c r="B3044" s="14">
        <f>Разбивка_по_щитам!B3049</f>
        <v>0</v>
      </c>
      <c r="C3044" s="14">
        <f>Разбивка_по_щитам!C3049</f>
        <v>0</v>
      </c>
      <c r="D3044" s="14">
        <f>Разбивка_по_щитам!F3049</f>
        <v>0</v>
      </c>
      <c r="E3044" s="14">
        <f>Разбивка_по_щитам!H3049</f>
        <v>0</v>
      </c>
      <c r="F3044" s="14">
        <f>Разбивка_по_щитам!I3049</f>
        <v>0</v>
      </c>
      <c r="G3044" s="14">
        <f>Разбивка_по_щитам!J3049</f>
        <v>0</v>
      </c>
      <c r="H3044" s="14">
        <f>Разбивка_по_щитам!K3049</f>
        <v>0</v>
      </c>
      <c r="I3044" s="14">
        <f>Разбивка_по_щитам!L3049</f>
        <v>0</v>
      </c>
      <c r="J3044" s="14">
        <f>Разбивка_по_щитам!M3049</f>
        <v>0</v>
      </c>
      <c r="K3044" s="14">
        <f>Разбивка_по_щитам!N3049</f>
        <v>0</v>
      </c>
      <c r="L3044" s="14"/>
      <c r="M3044" s="14">
        <f>Разбивка_по_щитам!P3049</f>
        <v>0</v>
      </c>
      <c r="N3044" s="14"/>
    </row>
    <row r="3045" spans="2:14" x14ac:dyDescent="0.2">
      <c r="B3045" s="14">
        <f>Разбивка_по_щитам!B3050</f>
        <v>0</v>
      </c>
      <c r="C3045" s="14">
        <f>Разбивка_по_щитам!C3050</f>
        <v>0</v>
      </c>
      <c r="D3045" s="14">
        <f>Разбивка_по_щитам!F3050</f>
        <v>0</v>
      </c>
      <c r="E3045" s="14">
        <f>Разбивка_по_щитам!H3050</f>
        <v>0</v>
      </c>
      <c r="F3045" s="14">
        <f>Разбивка_по_щитам!I3050</f>
        <v>0</v>
      </c>
      <c r="G3045" s="14">
        <f>Разбивка_по_щитам!J3050</f>
        <v>0</v>
      </c>
      <c r="H3045" s="14">
        <f>Разбивка_по_щитам!K3050</f>
        <v>0</v>
      </c>
      <c r="I3045" s="14">
        <f>Разбивка_по_щитам!L3050</f>
        <v>0</v>
      </c>
      <c r="J3045" s="14">
        <f>Разбивка_по_щитам!M3050</f>
        <v>0</v>
      </c>
      <c r="K3045" s="14">
        <f>Разбивка_по_щитам!N3050</f>
        <v>0</v>
      </c>
      <c r="L3045" s="14"/>
      <c r="M3045" s="14">
        <f>Разбивка_по_щитам!P3050</f>
        <v>0</v>
      </c>
      <c r="N3045" s="14"/>
    </row>
    <row r="3046" spans="2:14" x14ac:dyDescent="0.2">
      <c r="B3046" s="14">
        <f>Разбивка_по_щитам!B3051</f>
        <v>0</v>
      </c>
      <c r="C3046" s="14">
        <f>Разбивка_по_щитам!C3051</f>
        <v>0</v>
      </c>
      <c r="D3046" s="14">
        <f>Разбивка_по_щитам!F3051</f>
        <v>0</v>
      </c>
      <c r="E3046" s="14">
        <f>Разбивка_по_щитам!H3051</f>
        <v>0</v>
      </c>
      <c r="F3046" s="14">
        <f>Разбивка_по_щитам!I3051</f>
        <v>0</v>
      </c>
      <c r="G3046" s="14">
        <f>Разбивка_по_щитам!J3051</f>
        <v>0</v>
      </c>
      <c r="H3046" s="14">
        <f>Разбивка_по_щитам!K3051</f>
        <v>0</v>
      </c>
      <c r="I3046" s="14">
        <f>Разбивка_по_щитам!L3051</f>
        <v>0</v>
      </c>
      <c r="J3046" s="14">
        <f>Разбивка_по_щитам!M3051</f>
        <v>0</v>
      </c>
      <c r="K3046" s="14">
        <f>Разбивка_по_щитам!N3051</f>
        <v>0</v>
      </c>
      <c r="L3046" s="14"/>
      <c r="M3046" s="14">
        <f>Разбивка_по_щитам!P3051</f>
        <v>0</v>
      </c>
      <c r="N3046" s="14"/>
    </row>
    <row r="3047" spans="2:14" x14ac:dyDescent="0.2">
      <c r="B3047" s="14">
        <f>Разбивка_по_щитам!B3052</f>
        <v>0</v>
      </c>
      <c r="C3047" s="14">
        <f>Разбивка_по_щитам!C3052</f>
        <v>0</v>
      </c>
      <c r="D3047" s="14">
        <f>Разбивка_по_щитам!F3052</f>
        <v>0</v>
      </c>
      <c r="E3047" s="14">
        <f>Разбивка_по_щитам!H3052</f>
        <v>0</v>
      </c>
      <c r="F3047" s="14">
        <f>Разбивка_по_щитам!I3052</f>
        <v>0</v>
      </c>
      <c r="G3047" s="14">
        <f>Разбивка_по_щитам!J3052</f>
        <v>0</v>
      </c>
      <c r="H3047" s="14">
        <f>Разбивка_по_щитам!K3052</f>
        <v>0</v>
      </c>
      <c r="I3047" s="14">
        <f>Разбивка_по_щитам!L3052</f>
        <v>0</v>
      </c>
      <c r="J3047" s="14">
        <f>Разбивка_по_щитам!M3052</f>
        <v>0</v>
      </c>
      <c r="K3047" s="14">
        <f>Разбивка_по_щитам!N3052</f>
        <v>0</v>
      </c>
      <c r="L3047" s="14"/>
      <c r="M3047" s="14">
        <f>Разбивка_по_щитам!P3052</f>
        <v>0</v>
      </c>
      <c r="N3047" s="14"/>
    </row>
    <row r="3048" spans="2:14" x14ac:dyDescent="0.2">
      <c r="B3048" s="14">
        <f>Разбивка_по_щитам!B3053</f>
        <v>0</v>
      </c>
      <c r="C3048" s="14">
        <f>Разбивка_по_щитам!C3053</f>
        <v>0</v>
      </c>
      <c r="D3048" s="14">
        <f>Разбивка_по_щитам!F3053</f>
        <v>0</v>
      </c>
      <c r="E3048" s="14">
        <f>Разбивка_по_щитам!H3053</f>
        <v>0</v>
      </c>
      <c r="F3048" s="14">
        <f>Разбивка_по_щитам!I3053</f>
        <v>0</v>
      </c>
      <c r="G3048" s="14">
        <f>Разбивка_по_щитам!J3053</f>
        <v>0</v>
      </c>
      <c r="H3048" s="14">
        <f>Разбивка_по_щитам!K3053</f>
        <v>0</v>
      </c>
      <c r="I3048" s="14">
        <f>Разбивка_по_щитам!L3053</f>
        <v>0</v>
      </c>
      <c r="J3048" s="14">
        <f>Разбивка_по_щитам!M3053</f>
        <v>0</v>
      </c>
      <c r="K3048" s="14">
        <f>Разбивка_по_щитам!N3053</f>
        <v>0</v>
      </c>
      <c r="L3048" s="14"/>
      <c r="M3048" s="14">
        <f>Разбивка_по_щитам!P3053</f>
        <v>0</v>
      </c>
      <c r="N3048" s="14"/>
    </row>
    <row r="3049" spans="2:14" x14ac:dyDescent="0.2">
      <c r="B3049" s="14">
        <f>Разбивка_по_щитам!B3054</f>
        <v>0</v>
      </c>
      <c r="C3049" s="14">
        <f>Разбивка_по_щитам!C3054</f>
        <v>0</v>
      </c>
      <c r="D3049" s="14">
        <f>Разбивка_по_щитам!F3054</f>
        <v>0</v>
      </c>
      <c r="E3049" s="14">
        <f>Разбивка_по_щитам!H3054</f>
        <v>0</v>
      </c>
      <c r="F3049" s="14">
        <f>Разбивка_по_щитам!I3054</f>
        <v>0</v>
      </c>
      <c r="G3049" s="14">
        <f>Разбивка_по_щитам!J3054</f>
        <v>0</v>
      </c>
      <c r="H3049" s="14">
        <f>Разбивка_по_щитам!K3054</f>
        <v>0</v>
      </c>
      <c r="I3049" s="14">
        <f>Разбивка_по_щитам!L3054</f>
        <v>0</v>
      </c>
      <c r="J3049" s="14">
        <f>Разбивка_по_щитам!M3054</f>
        <v>0</v>
      </c>
      <c r="K3049" s="14">
        <f>Разбивка_по_щитам!N3054</f>
        <v>0</v>
      </c>
      <c r="L3049" s="14"/>
      <c r="M3049" s="14">
        <f>Разбивка_по_щитам!P3054</f>
        <v>0</v>
      </c>
      <c r="N3049" s="14"/>
    </row>
    <row r="3050" spans="2:14" x14ac:dyDescent="0.2">
      <c r="B3050" s="14">
        <f>Разбивка_по_щитам!B3055</f>
        <v>0</v>
      </c>
      <c r="C3050" s="14">
        <f>Разбивка_по_щитам!C3055</f>
        <v>0</v>
      </c>
      <c r="D3050" s="14">
        <f>Разбивка_по_щитам!F3055</f>
        <v>0</v>
      </c>
      <c r="E3050" s="14">
        <f>Разбивка_по_щитам!H3055</f>
        <v>0</v>
      </c>
      <c r="F3050" s="14">
        <f>Разбивка_по_щитам!I3055</f>
        <v>0</v>
      </c>
      <c r="G3050" s="14">
        <f>Разбивка_по_щитам!J3055</f>
        <v>0</v>
      </c>
      <c r="H3050" s="14">
        <f>Разбивка_по_щитам!K3055</f>
        <v>0</v>
      </c>
      <c r="I3050" s="14">
        <f>Разбивка_по_щитам!L3055</f>
        <v>0</v>
      </c>
      <c r="J3050" s="14">
        <f>Разбивка_по_щитам!M3055</f>
        <v>0</v>
      </c>
      <c r="K3050" s="14">
        <f>Разбивка_по_щитам!N3055</f>
        <v>0</v>
      </c>
      <c r="L3050" s="14"/>
      <c r="M3050" s="14">
        <f>Разбивка_по_щитам!P3055</f>
        <v>0</v>
      </c>
      <c r="N3050" s="14"/>
    </row>
    <row r="3051" spans="2:14" x14ac:dyDescent="0.2">
      <c r="B3051" s="14">
        <f>Разбивка_по_щитам!B3056</f>
        <v>0</v>
      </c>
      <c r="C3051" s="14">
        <f>Разбивка_по_щитам!C3056</f>
        <v>0</v>
      </c>
      <c r="D3051" s="14">
        <f>Разбивка_по_щитам!F3056</f>
        <v>0</v>
      </c>
      <c r="E3051" s="14">
        <f>Разбивка_по_щитам!H3056</f>
        <v>0</v>
      </c>
      <c r="F3051" s="14">
        <f>Разбивка_по_щитам!I3056</f>
        <v>0</v>
      </c>
      <c r="G3051" s="14">
        <f>Разбивка_по_щитам!J3056</f>
        <v>0</v>
      </c>
      <c r="H3051" s="14">
        <f>Разбивка_по_щитам!K3056</f>
        <v>0</v>
      </c>
      <c r="I3051" s="14">
        <f>Разбивка_по_щитам!L3056</f>
        <v>0</v>
      </c>
      <c r="J3051" s="14">
        <f>Разбивка_по_щитам!M3056</f>
        <v>0</v>
      </c>
      <c r="K3051" s="14">
        <f>Разбивка_по_щитам!N3056</f>
        <v>0</v>
      </c>
      <c r="L3051" s="14"/>
      <c r="M3051" s="14">
        <f>Разбивка_по_щитам!P3056</f>
        <v>0</v>
      </c>
      <c r="N3051" s="14"/>
    </row>
    <row r="3052" spans="2:14" x14ac:dyDescent="0.2">
      <c r="B3052" s="14">
        <f>Разбивка_по_щитам!B3057</f>
        <v>0</v>
      </c>
      <c r="C3052" s="14">
        <f>Разбивка_по_щитам!C3057</f>
        <v>0</v>
      </c>
      <c r="D3052" s="14">
        <f>Разбивка_по_щитам!F3057</f>
        <v>0</v>
      </c>
      <c r="E3052" s="14">
        <f>Разбивка_по_щитам!H3057</f>
        <v>0</v>
      </c>
      <c r="F3052" s="14">
        <f>Разбивка_по_щитам!I3057</f>
        <v>0</v>
      </c>
      <c r="G3052" s="14">
        <f>Разбивка_по_щитам!J3057</f>
        <v>0</v>
      </c>
      <c r="H3052" s="14">
        <f>Разбивка_по_щитам!K3057</f>
        <v>0</v>
      </c>
      <c r="I3052" s="14">
        <f>Разбивка_по_щитам!L3057</f>
        <v>0</v>
      </c>
      <c r="J3052" s="14">
        <f>Разбивка_по_щитам!M3057</f>
        <v>0</v>
      </c>
      <c r="K3052" s="14">
        <f>Разбивка_по_щитам!N3057</f>
        <v>0</v>
      </c>
      <c r="L3052" s="14"/>
      <c r="M3052" s="14">
        <f>Разбивка_по_щитам!P3057</f>
        <v>0</v>
      </c>
      <c r="N3052" s="14"/>
    </row>
    <row r="3053" spans="2:14" x14ac:dyDescent="0.2">
      <c r="B3053" s="14">
        <f>Разбивка_по_щитам!B3058</f>
        <v>0</v>
      </c>
      <c r="C3053" s="14">
        <f>Разбивка_по_щитам!C3058</f>
        <v>0</v>
      </c>
      <c r="D3053" s="14">
        <f>Разбивка_по_щитам!F3058</f>
        <v>0</v>
      </c>
      <c r="E3053" s="14">
        <f>Разбивка_по_щитам!H3058</f>
        <v>0</v>
      </c>
      <c r="F3053" s="14">
        <f>Разбивка_по_щитам!I3058</f>
        <v>0</v>
      </c>
      <c r="G3053" s="14">
        <f>Разбивка_по_щитам!J3058</f>
        <v>0</v>
      </c>
      <c r="H3053" s="14">
        <f>Разбивка_по_щитам!K3058</f>
        <v>0</v>
      </c>
      <c r="I3053" s="14">
        <f>Разбивка_по_щитам!L3058</f>
        <v>0</v>
      </c>
      <c r="J3053" s="14">
        <f>Разбивка_по_щитам!M3058</f>
        <v>0</v>
      </c>
      <c r="K3053" s="14">
        <f>Разбивка_по_щитам!N3058</f>
        <v>0</v>
      </c>
      <c r="L3053" s="14"/>
      <c r="M3053" s="14">
        <f>Разбивка_по_щитам!P3058</f>
        <v>0</v>
      </c>
      <c r="N3053" s="14"/>
    </row>
    <row r="3054" spans="2:14" x14ac:dyDescent="0.2">
      <c r="B3054" s="14">
        <f>Разбивка_по_щитам!B3059</f>
        <v>0</v>
      </c>
      <c r="C3054" s="14">
        <f>Разбивка_по_щитам!C3059</f>
        <v>0</v>
      </c>
      <c r="D3054" s="14">
        <f>Разбивка_по_щитам!F3059</f>
        <v>0</v>
      </c>
      <c r="E3054" s="14">
        <f>Разбивка_по_щитам!H3059</f>
        <v>0</v>
      </c>
      <c r="F3054" s="14">
        <f>Разбивка_по_щитам!I3059</f>
        <v>0</v>
      </c>
      <c r="G3054" s="14">
        <f>Разбивка_по_щитам!J3059</f>
        <v>0</v>
      </c>
      <c r="H3054" s="14">
        <f>Разбивка_по_щитам!K3059</f>
        <v>0</v>
      </c>
      <c r="I3054" s="14">
        <f>Разбивка_по_щитам!L3059</f>
        <v>0</v>
      </c>
      <c r="J3054" s="14">
        <f>Разбивка_по_щитам!M3059</f>
        <v>0</v>
      </c>
      <c r="K3054" s="14">
        <f>Разбивка_по_щитам!N3059</f>
        <v>0</v>
      </c>
      <c r="L3054" s="14"/>
      <c r="M3054" s="14">
        <f>Разбивка_по_щитам!P3059</f>
        <v>0</v>
      </c>
      <c r="N3054" s="14"/>
    </row>
    <row r="3055" spans="2:14" x14ac:dyDescent="0.2">
      <c r="B3055" s="14">
        <f>Разбивка_по_щитам!B3060</f>
        <v>0</v>
      </c>
      <c r="C3055" s="14">
        <f>Разбивка_по_щитам!C3060</f>
        <v>0</v>
      </c>
      <c r="D3055" s="14">
        <f>Разбивка_по_щитам!F3060</f>
        <v>0</v>
      </c>
      <c r="E3055" s="14">
        <f>Разбивка_по_щитам!H3060</f>
        <v>0</v>
      </c>
      <c r="F3055" s="14">
        <f>Разбивка_по_щитам!I3060</f>
        <v>0</v>
      </c>
      <c r="G3055" s="14">
        <f>Разбивка_по_щитам!J3060</f>
        <v>0</v>
      </c>
      <c r="H3055" s="14">
        <f>Разбивка_по_щитам!K3060</f>
        <v>0</v>
      </c>
      <c r="I3055" s="14">
        <f>Разбивка_по_щитам!L3060</f>
        <v>0</v>
      </c>
      <c r="J3055" s="14">
        <f>Разбивка_по_щитам!M3060</f>
        <v>0</v>
      </c>
      <c r="K3055" s="14">
        <f>Разбивка_по_щитам!N3060</f>
        <v>0</v>
      </c>
      <c r="L3055" s="14"/>
      <c r="M3055" s="14">
        <f>Разбивка_по_щитам!P3060</f>
        <v>0</v>
      </c>
      <c r="N3055" s="14"/>
    </row>
    <row r="3056" spans="2:14" x14ac:dyDescent="0.2">
      <c r="B3056" s="14">
        <f>Разбивка_по_щитам!B3061</f>
        <v>0</v>
      </c>
      <c r="C3056" s="14">
        <f>Разбивка_по_щитам!C3061</f>
        <v>0</v>
      </c>
      <c r="D3056" s="14">
        <f>Разбивка_по_щитам!F3061</f>
        <v>0</v>
      </c>
      <c r="E3056" s="14">
        <f>Разбивка_по_щитам!H3061</f>
        <v>0</v>
      </c>
      <c r="F3056" s="14">
        <f>Разбивка_по_щитам!I3061</f>
        <v>0</v>
      </c>
      <c r="G3056" s="14">
        <f>Разбивка_по_щитам!J3061</f>
        <v>0</v>
      </c>
      <c r="H3056" s="14">
        <f>Разбивка_по_щитам!K3061</f>
        <v>0</v>
      </c>
      <c r="I3056" s="14">
        <f>Разбивка_по_щитам!L3061</f>
        <v>0</v>
      </c>
      <c r="J3056" s="14">
        <f>Разбивка_по_щитам!M3061</f>
        <v>0</v>
      </c>
      <c r="K3056" s="14">
        <f>Разбивка_по_щитам!N3061</f>
        <v>0</v>
      </c>
      <c r="L3056" s="14"/>
      <c r="M3056" s="14">
        <f>Разбивка_по_щитам!P3061</f>
        <v>0</v>
      </c>
      <c r="N3056" s="14"/>
    </row>
    <row r="3057" spans="2:14" x14ac:dyDescent="0.2">
      <c r="B3057" s="14">
        <f>Разбивка_по_щитам!B3062</f>
        <v>0</v>
      </c>
      <c r="C3057" s="14">
        <f>Разбивка_по_щитам!C3062</f>
        <v>0</v>
      </c>
      <c r="D3057" s="14">
        <f>Разбивка_по_щитам!F3062</f>
        <v>0</v>
      </c>
      <c r="E3057" s="14">
        <f>Разбивка_по_щитам!H3062</f>
        <v>0</v>
      </c>
      <c r="F3057" s="14">
        <f>Разбивка_по_щитам!I3062</f>
        <v>0</v>
      </c>
      <c r="G3057" s="14">
        <f>Разбивка_по_щитам!J3062</f>
        <v>0</v>
      </c>
      <c r="H3057" s="14">
        <f>Разбивка_по_щитам!K3062</f>
        <v>0</v>
      </c>
      <c r="I3057" s="14">
        <f>Разбивка_по_щитам!L3062</f>
        <v>0</v>
      </c>
      <c r="J3057" s="14">
        <f>Разбивка_по_щитам!M3062</f>
        <v>0</v>
      </c>
      <c r="K3057" s="14">
        <f>Разбивка_по_щитам!N3062</f>
        <v>0</v>
      </c>
      <c r="L3057" s="14"/>
      <c r="M3057" s="14">
        <f>Разбивка_по_щитам!P3062</f>
        <v>0</v>
      </c>
      <c r="N3057" s="14"/>
    </row>
    <row r="3058" spans="2:14" x14ac:dyDescent="0.2">
      <c r="B3058" s="14">
        <f>Разбивка_по_щитам!B3063</f>
        <v>0</v>
      </c>
      <c r="C3058" s="14">
        <f>Разбивка_по_щитам!C3063</f>
        <v>0</v>
      </c>
      <c r="D3058" s="14">
        <f>Разбивка_по_щитам!F3063</f>
        <v>0</v>
      </c>
      <c r="E3058" s="14">
        <f>Разбивка_по_щитам!H3063</f>
        <v>0</v>
      </c>
      <c r="F3058" s="14">
        <f>Разбивка_по_щитам!I3063</f>
        <v>0</v>
      </c>
      <c r="G3058" s="14">
        <f>Разбивка_по_щитам!J3063</f>
        <v>0</v>
      </c>
      <c r="H3058" s="14">
        <f>Разбивка_по_щитам!K3063</f>
        <v>0</v>
      </c>
      <c r="I3058" s="14">
        <f>Разбивка_по_щитам!L3063</f>
        <v>0</v>
      </c>
      <c r="J3058" s="14">
        <f>Разбивка_по_щитам!M3063</f>
        <v>0</v>
      </c>
      <c r="K3058" s="14">
        <f>Разбивка_по_щитам!N3063</f>
        <v>0</v>
      </c>
      <c r="L3058" s="14"/>
      <c r="M3058" s="14">
        <f>Разбивка_по_щитам!P3063</f>
        <v>0</v>
      </c>
      <c r="N3058" s="14"/>
    </row>
    <row r="3059" spans="2:14" x14ac:dyDescent="0.2">
      <c r="B3059" s="14">
        <f>Разбивка_по_щитам!B3064</f>
        <v>0</v>
      </c>
      <c r="C3059" s="14">
        <f>Разбивка_по_щитам!C3064</f>
        <v>0</v>
      </c>
      <c r="D3059" s="14">
        <f>Разбивка_по_щитам!F3064</f>
        <v>0</v>
      </c>
      <c r="E3059" s="14">
        <f>Разбивка_по_щитам!H3064</f>
        <v>0</v>
      </c>
      <c r="F3059" s="14">
        <f>Разбивка_по_щитам!I3064</f>
        <v>0</v>
      </c>
      <c r="G3059" s="14">
        <f>Разбивка_по_щитам!J3064</f>
        <v>0</v>
      </c>
      <c r="H3059" s="14">
        <f>Разбивка_по_щитам!K3064</f>
        <v>0</v>
      </c>
      <c r="I3059" s="14">
        <f>Разбивка_по_щитам!L3064</f>
        <v>0</v>
      </c>
      <c r="J3059" s="14">
        <f>Разбивка_по_щитам!M3064</f>
        <v>0</v>
      </c>
      <c r="K3059" s="14">
        <f>Разбивка_по_щитам!N3064</f>
        <v>0</v>
      </c>
      <c r="L3059" s="14"/>
      <c r="M3059" s="14">
        <f>Разбивка_по_щитам!P3064</f>
        <v>0</v>
      </c>
      <c r="N3059" s="14"/>
    </row>
    <row r="3060" spans="2:14" x14ac:dyDescent="0.2">
      <c r="B3060" s="14">
        <f>Разбивка_по_щитам!B3065</f>
        <v>0</v>
      </c>
      <c r="C3060" s="14">
        <f>Разбивка_по_щитам!C3065</f>
        <v>0</v>
      </c>
      <c r="D3060" s="14">
        <f>Разбивка_по_щитам!F3065</f>
        <v>0</v>
      </c>
      <c r="E3060" s="14">
        <f>Разбивка_по_щитам!H3065</f>
        <v>0</v>
      </c>
      <c r="F3060" s="14">
        <f>Разбивка_по_щитам!I3065</f>
        <v>0</v>
      </c>
      <c r="G3060" s="14">
        <f>Разбивка_по_щитам!J3065</f>
        <v>0</v>
      </c>
      <c r="H3060" s="14">
        <f>Разбивка_по_щитам!K3065</f>
        <v>0</v>
      </c>
      <c r="I3060" s="14">
        <f>Разбивка_по_щитам!L3065</f>
        <v>0</v>
      </c>
      <c r="J3060" s="14">
        <f>Разбивка_по_щитам!M3065</f>
        <v>0</v>
      </c>
      <c r="K3060" s="14">
        <f>Разбивка_по_щитам!N3065</f>
        <v>0</v>
      </c>
      <c r="L3060" s="14"/>
      <c r="M3060" s="14">
        <f>Разбивка_по_щитам!P3065</f>
        <v>0</v>
      </c>
      <c r="N3060" s="14"/>
    </row>
    <row r="3061" spans="2:14" x14ac:dyDescent="0.2">
      <c r="B3061" s="14">
        <f>Разбивка_по_щитам!B3066</f>
        <v>0</v>
      </c>
      <c r="C3061" s="14">
        <f>Разбивка_по_щитам!C3066</f>
        <v>0</v>
      </c>
      <c r="D3061" s="14">
        <f>Разбивка_по_щитам!F3066</f>
        <v>0</v>
      </c>
      <c r="E3061" s="14">
        <f>Разбивка_по_щитам!H3066</f>
        <v>0</v>
      </c>
      <c r="F3061" s="14">
        <f>Разбивка_по_щитам!I3066</f>
        <v>0</v>
      </c>
      <c r="G3061" s="14">
        <f>Разбивка_по_щитам!J3066</f>
        <v>0</v>
      </c>
      <c r="H3061" s="14">
        <f>Разбивка_по_щитам!K3066</f>
        <v>0</v>
      </c>
      <c r="I3061" s="14">
        <f>Разбивка_по_щитам!L3066</f>
        <v>0</v>
      </c>
      <c r="J3061" s="14">
        <f>Разбивка_по_щитам!M3066</f>
        <v>0</v>
      </c>
      <c r="K3061" s="14">
        <f>Разбивка_по_щитам!N3066</f>
        <v>0</v>
      </c>
      <c r="L3061" s="14"/>
      <c r="M3061" s="14">
        <f>Разбивка_по_щитам!P3066</f>
        <v>0</v>
      </c>
      <c r="N3061" s="14"/>
    </row>
    <row r="3062" spans="2:14" x14ac:dyDescent="0.2">
      <c r="B3062" s="14">
        <f>Разбивка_по_щитам!B3067</f>
        <v>0</v>
      </c>
      <c r="C3062" s="14">
        <f>Разбивка_по_щитам!C3067</f>
        <v>0</v>
      </c>
      <c r="D3062" s="14">
        <f>Разбивка_по_щитам!F3067</f>
        <v>0</v>
      </c>
      <c r="E3062" s="14">
        <f>Разбивка_по_щитам!H3067</f>
        <v>0</v>
      </c>
      <c r="F3062" s="14">
        <f>Разбивка_по_щитам!I3067</f>
        <v>0</v>
      </c>
      <c r="G3062" s="14">
        <f>Разбивка_по_щитам!J3067</f>
        <v>0</v>
      </c>
      <c r="H3062" s="14">
        <f>Разбивка_по_щитам!K3067</f>
        <v>0</v>
      </c>
      <c r="I3062" s="14">
        <f>Разбивка_по_щитам!L3067</f>
        <v>0</v>
      </c>
      <c r="J3062" s="14">
        <f>Разбивка_по_щитам!M3067</f>
        <v>0</v>
      </c>
      <c r="K3062" s="14">
        <f>Разбивка_по_щитам!N3067</f>
        <v>0</v>
      </c>
      <c r="L3062" s="14"/>
      <c r="M3062" s="14">
        <f>Разбивка_по_щитам!P3067</f>
        <v>0</v>
      </c>
      <c r="N3062" s="14"/>
    </row>
    <row r="3063" spans="2:14" x14ac:dyDescent="0.2">
      <c r="B3063" s="14">
        <f>Разбивка_по_щитам!B3068</f>
        <v>0</v>
      </c>
      <c r="C3063" s="14">
        <f>Разбивка_по_щитам!C3068</f>
        <v>0</v>
      </c>
      <c r="D3063" s="14">
        <f>Разбивка_по_щитам!F3068</f>
        <v>0</v>
      </c>
      <c r="E3063" s="14">
        <f>Разбивка_по_щитам!H3068</f>
        <v>0</v>
      </c>
      <c r="F3063" s="14">
        <f>Разбивка_по_щитам!I3068</f>
        <v>0</v>
      </c>
      <c r="G3063" s="14">
        <f>Разбивка_по_щитам!J3068</f>
        <v>0</v>
      </c>
      <c r="H3063" s="14">
        <f>Разбивка_по_щитам!K3068</f>
        <v>0</v>
      </c>
      <c r="I3063" s="14">
        <f>Разбивка_по_щитам!L3068</f>
        <v>0</v>
      </c>
      <c r="J3063" s="14">
        <f>Разбивка_по_щитам!M3068</f>
        <v>0</v>
      </c>
      <c r="K3063" s="14">
        <f>Разбивка_по_щитам!N3068</f>
        <v>0</v>
      </c>
      <c r="L3063" s="14"/>
      <c r="M3063" s="14">
        <f>Разбивка_по_щитам!P3068</f>
        <v>0</v>
      </c>
      <c r="N3063" s="14"/>
    </row>
    <row r="3064" spans="2:14" x14ac:dyDescent="0.2">
      <c r="B3064" s="14">
        <f>Разбивка_по_щитам!B3069</f>
        <v>0</v>
      </c>
      <c r="C3064" s="14">
        <f>Разбивка_по_щитам!C3069</f>
        <v>0</v>
      </c>
      <c r="D3064" s="14">
        <f>Разбивка_по_щитам!F3069</f>
        <v>0</v>
      </c>
      <c r="E3064" s="14">
        <f>Разбивка_по_щитам!H3069</f>
        <v>0</v>
      </c>
      <c r="F3064" s="14">
        <f>Разбивка_по_щитам!I3069</f>
        <v>0</v>
      </c>
      <c r="G3064" s="14">
        <f>Разбивка_по_щитам!J3069</f>
        <v>0</v>
      </c>
      <c r="H3064" s="14">
        <f>Разбивка_по_щитам!K3069</f>
        <v>0</v>
      </c>
      <c r="I3064" s="14">
        <f>Разбивка_по_щитам!L3069</f>
        <v>0</v>
      </c>
      <c r="J3064" s="14">
        <f>Разбивка_по_щитам!M3069</f>
        <v>0</v>
      </c>
      <c r="K3064" s="14">
        <f>Разбивка_по_щитам!N3069</f>
        <v>0</v>
      </c>
      <c r="L3064" s="14"/>
      <c r="M3064" s="14">
        <f>Разбивка_по_щитам!P3069</f>
        <v>0</v>
      </c>
      <c r="N3064" s="14"/>
    </row>
    <row r="3065" spans="2:14" x14ac:dyDescent="0.2">
      <c r="B3065" s="14">
        <f>Разбивка_по_щитам!B3070</f>
        <v>0</v>
      </c>
      <c r="C3065" s="14">
        <f>Разбивка_по_щитам!C3070</f>
        <v>0</v>
      </c>
      <c r="D3065" s="14">
        <f>Разбивка_по_щитам!F3070</f>
        <v>0</v>
      </c>
      <c r="E3065" s="14">
        <f>Разбивка_по_щитам!H3070</f>
        <v>0</v>
      </c>
      <c r="F3065" s="14">
        <f>Разбивка_по_щитам!I3070</f>
        <v>0</v>
      </c>
      <c r="G3065" s="14">
        <f>Разбивка_по_щитам!J3070</f>
        <v>0</v>
      </c>
      <c r="H3065" s="14">
        <f>Разбивка_по_щитам!K3070</f>
        <v>0</v>
      </c>
      <c r="I3065" s="14">
        <f>Разбивка_по_щитам!L3070</f>
        <v>0</v>
      </c>
      <c r="J3065" s="14">
        <f>Разбивка_по_щитам!M3070</f>
        <v>0</v>
      </c>
      <c r="K3065" s="14">
        <f>Разбивка_по_щитам!N3070</f>
        <v>0</v>
      </c>
      <c r="L3065" s="14"/>
      <c r="M3065" s="14">
        <f>Разбивка_по_щитам!P3070</f>
        <v>0</v>
      </c>
      <c r="N3065" s="14"/>
    </row>
    <row r="3066" spans="2:14" x14ac:dyDescent="0.2">
      <c r="B3066" s="14">
        <f>Разбивка_по_щитам!B3071</f>
        <v>0</v>
      </c>
      <c r="C3066" s="14">
        <f>Разбивка_по_щитам!C3071</f>
        <v>0</v>
      </c>
      <c r="D3066" s="14">
        <f>Разбивка_по_щитам!F3071</f>
        <v>0</v>
      </c>
      <c r="E3066" s="14">
        <f>Разбивка_по_щитам!H3071</f>
        <v>0</v>
      </c>
      <c r="F3066" s="14">
        <f>Разбивка_по_щитам!I3071</f>
        <v>0</v>
      </c>
      <c r="G3066" s="14">
        <f>Разбивка_по_щитам!J3071</f>
        <v>0</v>
      </c>
      <c r="H3066" s="14">
        <f>Разбивка_по_щитам!K3071</f>
        <v>0</v>
      </c>
      <c r="I3066" s="14">
        <f>Разбивка_по_щитам!L3071</f>
        <v>0</v>
      </c>
      <c r="J3066" s="14">
        <f>Разбивка_по_щитам!M3071</f>
        <v>0</v>
      </c>
      <c r="K3066" s="14">
        <f>Разбивка_по_щитам!N3071</f>
        <v>0</v>
      </c>
      <c r="L3066" s="14"/>
      <c r="M3066" s="14">
        <f>Разбивка_по_щитам!P3071</f>
        <v>0</v>
      </c>
      <c r="N3066" s="14"/>
    </row>
    <row r="3067" spans="2:14" x14ac:dyDescent="0.2">
      <c r="B3067" s="14">
        <f>Разбивка_по_щитам!B3072</f>
        <v>0</v>
      </c>
      <c r="C3067" s="14">
        <f>Разбивка_по_щитам!C3072</f>
        <v>0</v>
      </c>
      <c r="D3067" s="14">
        <f>Разбивка_по_щитам!F3072</f>
        <v>0</v>
      </c>
      <c r="E3067" s="14">
        <f>Разбивка_по_щитам!H3072</f>
        <v>0</v>
      </c>
      <c r="F3067" s="14">
        <f>Разбивка_по_щитам!I3072</f>
        <v>0</v>
      </c>
      <c r="G3067" s="14">
        <f>Разбивка_по_щитам!J3072</f>
        <v>0</v>
      </c>
      <c r="H3067" s="14">
        <f>Разбивка_по_щитам!K3072</f>
        <v>0</v>
      </c>
      <c r="I3067" s="14">
        <f>Разбивка_по_щитам!L3072</f>
        <v>0</v>
      </c>
      <c r="J3067" s="14">
        <f>Разбивка_по_щитам!M3072</f>
        <v>0</v>
      </c>
      <c r="K3067" s="14">
        <f>Разбивка_по_щитам!N3072</f>
        <v>0</v>
      </c>
      <c r="L3067" s="14"/>
      <c r="M3067" s="14">
        <f>Разбивка_по_щитам!P3072</f>
        <v>0</v>
      </c>
      <c r="N3067" s="14"/>
    </row>
    <row r="3068" spans="2:14" x14ac:dyDescent="0.2">
      <c r="B3068" s="14">
        <f>Разбивка_по_щитам!B3073</f>
        <v>0</v>
      </c>
      <c r="C3068" s="14">
        <f>Разбивка_по_щитам!C3073</f>
        <v>0</v>
      </c>
      <c r="D3068" s="14">
        <f>Разбивка_по_щитам!F3073</f>
        <v>0</v>
      </c>
      <c r="E3068" s="14">
        <f>Разбивка_по_щитам!H3073</f>
        <v>0</v>
      </c>
      <c r="F3068" s="14">
        <f>Разбивка_по_щитам!I3073</f>
        <v>0</v>
      </c>
      <c r="G3068" s="14">
        <f>Разбивка_по_щитам!J3073</f>
        <v>0</v>
      </c>
      <c r="H3068" s="14">
        <f>Разбивка_по_щитам!K3073</f>
        <v>0</v>
      </c>
      <c r="I3068" s="14">
        <f>Разбивка_по_щитам!L3073</f>
        <v>0</v>
      </c>
      <c r="J3068" s="14">
        <f>Разбивка_по_щитам!M3073</f>
        <v>0</v>
      </c>
      <c r="K3068" s="14">
        <f>Разбивка_по_щитам!N3073</f>
        <v>0</v>
      </c>
      <c r="L3068" s="14"/>
      <c r="M3068" s="14">
        <f>Разбивка_по_щитам!P3073</f>
        <v>0</v>
      </c>
      <c r="N3068" s="14"/>
    </row>
    <row r="3069" spans="2:14" x14ac:dyDescent="0.2">
      <c r="B3069" s="14">
        <f>Разбивка_по_щитам!B3074</f>
        <v>0</v>
      </c>
      <c r="C3069" s="14">
        <f>Разбивка_по_щитам!C3074</f>
        <v>0</v>
      </c>
      <c r="D3069" s="14">
        <f>Разбивка_по_щитам!F3074</f>
        <v>0</v>
      </c>
      <c r="E3069" s="14">
        <f>Разбивка_по_щитам!H3074</f>
        <v>0</v>
      </c>
      <c r="F3069" s="14">
        <f>Разбивка_по_щитам!I3074</f>
        <v>0</v>
      </c>
      <c r="G3069" s="14">
        <f>Разбивка_по_щитам!J3074</f>
        <v>0</v>
      </c>
      <c r="H3069" s="14">
        <f>Разбивка_по_щитам!K3074</f>
        <v>0</v>
      </c>
      <c r="I3069" s="14">
        <f>Разбивка_по_щитам!L3074</f>
        <v>0</v>
      </c>
      <c r="J3069" s="14">
        <f>Разбивка_по_щитам!M3074</f>
        <v>0</v>
      </c>
      <c r="K3069" s="14">
        <f>Разбивка_по_щитам!N3074</f>
        <v>0</v>
      </c>
      <c r="L3069" s="14"/>
      <c r="M3069" s="14">
        <f>Разбивка_по_щитам!P3074</f>
        <v>0</v>
      </c>
      <c r="N3069" s="14"/>
    </row>
    <row r="3070" spans="2:14" x14ac:dyDescent="0.2">
      <c r="B3070" s="14">
        <f>Разбивка_по_щитам!B3075</f>
        <v>0</v>
      </c>
      <c r="C3070" s="14">
        <f>Разбивка_по_щитам!C3075</f>
        <v>0</v>
      </c>
      <c r="D3070" s="14">
        <f>Разбивка_по_щитам!F3075</f>
        <v>0</v>
      </c>
      <c r="E3070" s="14">
        <f>Разбивка_по_щитам!H3075</f>
        <v>0</v>
      </c>
      <c r="F3070" s="14">
        <f>Разбивка_по_щитам!I3075</f>
        <v>0</v>
      </c>
      <c r="G3070" s="14">
        <f>Разбивка_по_щитам!J3075</f>
        <v>0</v>
      </c>
      <c r="H3070" s="14">
        <f>Разбивка_по_щитам!K3075</f>
        <v>0</v>
      </c>
      <c r="I3070" s="14">
        <f>Разбивка_по_щитам!L3075</f>
        <v>0</v>
      </c>
      <c r="J3070" s="14">
        <f>Разбивка_по_щитам!M3075</f>
        <v>0</v>
      </c>
      <c r="K3070" s="14">
        <f>Разбивка_по_щитам!N3075</f>
        <v>0</v>
      </c>
      <c r="L3070" s="14"/>
      <c r="M3070" s="14">
        <f>Разбивка_по_щитам!P3075</f>
        <v>0</v>
      </c>
      <c r="N3070" s="14"/>
    </row>
    <row r="3071" spans="2:14" x14ac:dyDescent="0.2">
      <c r="B3071" s="14">
        <f>Разбивка_по_щитам!B3076</f>
        <v>0</v>
      </c>
      <c r="C3071" s="14">
        <f>Разбивка_по_щитам!C3076</f>
        <v>0</v>
      </c>
      <c r="D3071" s="14">
        <f>Разбивка_по_щитам!F3076</f>
        <v>0</v>
      </c>
      <c r="E3071" s="14">
        <f>Разбивка_по_щитам!H3076</f>
        <v>0</v>
      </c>
      <c r="F3071" s="14">
        <f>Разбивка_по_щитам!I3076</f>
        <v>0</v>
      </c>
      <c r="G3071" s="14">
        <f>Разбивка_по_щитам!J3076</f>
        <v>0</v>
      </c>
      <c r="H3071" s="14">
        <f>Разбивка_по_щитам!K3076</f>
        <v>0</v>
      </c>
      <c r="I3071" s="14">
        <f>Разбивка_по_щитам!L3076</f>
        <v>0</v>
      </c>
      <c r="J3071" s="14">
        <f>Разбивка_по_щитам!M3076</f>
        <v>0</v>
      </c>
      <c r="K3071" s="14">
        <f>Разбивка_по_щитам!N3076</f>
        <v>0</v>
      </c>
      <c r="L3071" s="14"/>
      <c r="M3071" s="14">
        <f>Разбивка_по_щитам!P3076</f>
        <v>0</v>
      </c>
      <c r="N3071" s="14"/>
    </row>
    <row r="3072" spans="2:14" x14ac:dyDescent="0.2">
      <c r="B3072" s="14">
        <f>Разбивка_по_щитам!B3077</f>
        <v>0</v>
      </c>
      <c r="C3072" s="14">
        <f>Разбивка_по_щитам!C3077</f>
        <v>0</v>
      </c>
      <c r="D3072" s="14">
        <f>Разбивка_по_щитам!F3077</f>
        <v>0</v>
      </c>
      <c r="E3072" s="14">
        <f>Разбивка_по_щитам!H3077</f>
        <v>0</v>
      </c>
      <c r="F3072" s="14">
        <f>Разбивка_по_щитам!I3077</f>
        <v>0</v>
      </c>
      <c r="G3072" s="14">
        <f>Разбивка_по_щитам!J3077</f>
        <v>0</v>
      </c>
      <c r="H3072" s="14">
        <f>Разбивка_по_щитам!K3077</f>
        <v>0</v>
      </c>
      <c r="I3072" s="14">
        <f>Разбивка_по_щитам!L3077</f>
        <v>0</v>
      </c>
      <c r="J3072" s="14">
        <f>Разбивка_по_щитам!M3077</f>
        <v>0</v>
      </c>
      <c r="K3072" s="14">
        <f>Разбивка_по_щитам!N3077</f>
        <v>0</v>
      </c>
      <c r="L3072" s="14"/>
      <c r="M3072" s="14">
        <f>Разбивка_по_щитам!P3077</f>
        <v>0</v>
      </c>
      <c r="N3072" s="14"/>
    </row>
    <row r="3073" spans="2:14" x14ac:dyDescent="0.2">
      <c r="B3073" s="14">
        <f>Разбивка_по_щитам!B3078</f>
        <v>0</v>
      </c>
      <c r="C3073" s="14">
        <f>Разбивка_по_щитам!C3078</f>
        <v>0</v>
      </c>
      <c r="D3073" s="14">
        <f>Разбивка_по_щитам!F3078</f>
        <v>0</v>
      </c>
      <c r="E3073" s="14">
        <f>Разбивка_по_щитам!H3078</f>
        <v>0</v>
      </c>
      <c r="F3073" s="14">
        <f>Разбивка_по_щитам!I3078</f>
        <v>0</v>
      </c>
      <c r="G3073" s="14">
        <f>Разбивка_по_щитам!J3078</f>
        <v>0</v>
      </c>
      <c r="H3073" s="14">
        <f>Разбивка_по_щитам!K3078</f>
        <v>0</v>
      </c>
      <c r="I3073" s="14">
        <f>Разбивка_по_щитам!L3078</f>
        <v>0</v>
      </c>
      <c r="J3073" s="14">
        <f>Разбивка_по_щитам!M3078</f>
        <v>0</v>
      </c>
      <c r="K3073" s="14">
        <f>Разбивка_по_щитам!N3078</f>
        <v>0</v>
      </c>
      <c r="L3073" s="14"/>
      <c r="M3073" s="14">
        <f>Разбивка_по_щитам!P3078</f>
        <v>0</v>
      </c>
      <c r="N3073" s="14"/>
    </row>
    <row r="3074" spans="2:14" x14ac:dyDescent="0.2">
      <c r="B3074" s="14">
        <f>Разбивка_по_щитам!B3079</f>
        <v>0</v>
      </c>
      <c r="C3074" s="14">
        <f>Разбивка_по_щитам!C3079</f>
        <v>0</v>
      </c>
      <c r="D3074" s="14">
        <f>Разбивка_по_щитам!F3079</f>
        <v>0</v>
      </c>
      <c r="E3074" s="14">
        <f>Разбивка_по_щитам!H3079</f>
        <v>0</v>
      </c>
      <c r="F3074" s="14">
        <f>Разбивка_по_щитам!I3079</f>
        <v>0</v>
      </c>
      <c r="G3074" s="14">
        <f>Разбивка_по_щитам!J3079</f>
        <v>0</v>
      </c>
      <c r="H3074" s="14">
        <f>Разбивка_по_щитам!K3079</f>
        <v>0</v>
      </c>
      <c r="I3074" s="14">
        <f>Разбивка_по_щитам!L3079</f>
        <v>0</v>
      </c>
      <c r="J3074" s="14">
        <f>Разбивка_по_щитам!M3079</f>
        <v>0</v>
      </c>
      <c r="K3074" s="14">
        <f>Разбивка_по_щитам!N3079</f>
        <v>0</v>
      </c>
      <c r="L3074" s="14"/>
      <c r="M3074" s="14">
        <f>Разбивка_по_щитам!P3079</f>
        <v>0</v>
      </c>
      <c r="N3074" s="14"/>
    </row>
    <row r="3075" spans="2:14" x14ac:dyDescent="0.2">
      <c r="B3075" s="14">
        <f>Разбивка_по_щитам!B3080</f>
        <v>0</v>
      </c>
      <c r="C3075" s="14">
        <f>Разбивка_по_щитам!C3080</f>
        <v>0</v>
      </c>
      <c r="D3075" s="14">
        <f>Разбивка_по_щитам!F3080</f>
        <v>0</v>
      </c>
      <c r="E3075" s="14">
        <f>Разбивка_по_щитам!H3080</f>
        <v>0</v>
      </c>
      <c r="F3075" s="14">
        <f>Разбивка_по_щитам!I3080</f>
        <v>0</v>
      </c>
      <c r="G3075" s="14">
        <f>Разбивка_по_щитам!J3080</f>
        <v>0</v>
      </c>
      <c r="H3075" s="14">
        <f>Разбивка_по_щитам!K3080</f>
        <v>0</v>
      </c>
      <c r="I3075" s="14">
        <f>Разбивка_по_щитам!L3080</f>
        <v>0</v>
      </c>
      <c r="J3075" s="14">
        <f>Разбивка_по_щитам!M3080</f>
        <v>0</v>
      </c>
      <c r="K3075" s="14">
        <f>Разбивка_по_щитам!N3080</f>
        <v>0</v>
      </c>
      <c r="L3075" s="14"/>
      <c r="M3075" s="14">
        <f>Разбивка_по_щитам!P3080</f>
        <v>0</v>
      </c>
      <c r="N3075" s="14"/>
    </row>
    <row r="3076" spans="2:14" x14ac:dyDescent="0.2">
      <c r="B3076" s="14">
        <f>Разбивка_по_щитам!B3081</f>
        <v>0</v>
      </c>
      <c r="C3076" s="14">
        <f>Разбивка_по_щитам!C3081</f>
        <v>0</v>
      </c>
      <c r="D3076" s="14">
        <f>Разбивка_по_щитам!F3081</f>
        <v>0</v>
      </c>
      <c r="E3076" s="14">
        <f>Разбивка_по_щитам!H3081</f>
        <v>0</v>
      </c>
      <c r="F3076" s="14">
        <f>Разбивка_по_щитам!I3081</f>
        <v>0</v>
      </c>
      <c r="G3076" s="14">
        <f>Разбивка_по_щитам!J3081</f>
        <v>0</v>
      </c>
      <c r="H3076" s="14">
        <f>Разбивка_по_щитам!K3081</f>
        <v>0</v>
      </c>
      <c r="I3076" s="14">
        <f>Разбивка_по_щитам!L3081</f>
        <v>0</v>
      </c>
      <c r="J3076" s="14">
        <f>Разбивка_по_щитам!M3081</f>
        <v>0</v>
      </c>
      <c r="K3076" s="14">
        <f>Разбивка_по_щитам!N3081</f>
        <v>0</v>
      </c>
      <c r="L3076" s="14"/>
      <c r="M3076" s="14">
        <f>Разбивка_по_щитам!P3081</f>
        <v>0</v>
      </c>
      <c r="N3076" s="14"/>
    </row>
    <row r="3077" spans="2:14" x14ac:dyDescent="0.2">
      <c r="B3077" s="14">
        <f>Разбивка_по_щитам!B3082</f>
        <v>0</v>
      </c>
      <c r="C3077" s="14">
        <f>Разбивка_по_щитам!C3082</f>
        <v>0</v>
      </c>
      <c r="D3077" s="14">
        <f>Разбивка_по_щитам!F3082</f>
        <v>0</v>
      </c>
      <c r="E3077" s="14">
        <f>Разбивка_по_щитам!H3082</f>
        <v>0</v>
      </c>
      <c r="F3077" s="14">
        <f>Разбивка_по_щитам!I3082</f>
        <v>0</v>
      </c>
      <c r="G3077" s="14">
        <f>Разбивка_по_щитам!J3082</f>
        <v>0</v>
      </c>
      <c r="H3077" s="14">
        <f>Разбивка_по_щитам!K3082</f>
        <v>0</v>
      </c>
      <c r="I3077" s="14">
        <f>Разбивка_по_щитам!L3082</f>
        <v>0</v>
      </c>
      <c r="J3077" s="14">
        <f>Разбивка_по_щитам!M3082</f>
        <v>0</v>
      </c>
      <c r="K3077" s="14">
        <f>Разбивка_по_щитам!N3082</f>
        <v>0</v>
      </c>
      <c r="L3077" s="14"/>
      <c r="M3077" s="14">
        <f>Разбивка_по_щитам!P3082</f>
        <v>0</v>
      </c>
      <c r="N3077" s="14"/>
    </row>
    <row r="3078" spans="2:14" x14ac:dyDescent="0.2">
      <c r="B3078" s="14">
        <f>Разбивка_по_щитам!B3083</f>
        <v>0</v>
      </c>
      <c r="C3078" s="14">
        <f>Разбивка_по_щитам!C3083</f>
        <v>0</v>
      </c>
      <c r="D3078" s="14">
        <f>Разбивка_по_щитам!F3083</f>
        <v>0</v>
      </c>
      <c r="E3078" s="14">
        <f>Разбивка_по_щитам!H3083</f>
        <v>0</v>
      </c>
      <c r="F3078" s="14">
        <f>Разбивка_по_щитам!I3083</f>
        <v>0</v>
      </c>
      <c r="G3078" s="14">
        <f>Разбивка_по_щитам!J3083</f>
        <v>0</v>
      </c>
      <c r="H3078" s="14">
        <f>Разбивка_по_щитам!K3083</f>
        <v>0</v>
      </c>
      <c r="I3078" s="14">
        <f>Разбивка_по_щитам!L3083</f>
        <v>0</v>
      </c>
      <c r="J3078" s="14">
        <f>Разбивка_по_щитам!M3083</f>
        <v>0</v>
      </c>
      <c r="K3078" s="14">
        <f>Разбивка_по_щитам!N3083</f>
        <v>0</v>
      </c>
      <c r="L3078" s="14"/>
      <c r="M3078" s="14">
        <f>Разбивка_по_щитам!P3083</f>
        <v>0</v>
      </c>
      <c r="N3078" s="14"/>
    </row>
    <row r="3079" spans="2:14" x14ac:dyDescent="0.2">
      <c r="B3079" s="14">
        <f>Разбивка_по_щитам!B3084</f>
        <v>0</v>
      </c>
      <c r="C3079" s="14">
        <f>Разбивка_по_щитам!C3084</f>
        <v>0</v>
      </c>
      <c r="D3079" s="14">
        <f>Разбивка_по_щитам!F3084</f>
        <v>0</v>
      </c>
      <c r="E3079" s="14">
        <f>Разбивка_по_щитам!H3084</f>
        <v>0</v>
      </c>
      <c r="F3079" s="14">
        <f>Разбивка_по_щитам!I3084</f>
        <v>0</v>
      </c>
      <c r="G3079" s="14">
        <f>Разбивка_по_щитам!J3084</f>
        <v>0</v>
      </c>
      <c r="H3079" s="14">
        <f>Разбивка_по_щитам!K3084</f>
        <v>0</v>
      </c>
      <c r="I3079" s="14">
        <f>Разбивка_по_щитам!L3084</f>
        <v>0</v>
      </c>
      <c r="J3079" s="14">
        <f>Разбивка_по_щитам!M3084</f>
        <v>0</v>
      </c>
      <c r="K3079" s="14">
        <f>Разбивка_по_щитам!N3084</f>
        <v>0</v>
      </c>
      <c r="L3079" s="14"/>
      <c r="M3079" s="14">
        <f>Разбивка_по_щитам!P3084</f>
        <v>0</v>
      </c>
      <c r="N3079" s="14"/>
    </row>
    <row r="3080" spans="2:14" x14ac:dyDescent="0.2">
      <c r="B3080" s="14">
        <f>Разбивка_по_щитам!B3085</f>
        <v>0</v>
      </c>
      <c r="C3080" s="14">
        <f>Разбивка_по_щитам!C3085</f>
        <v>0</v>
      </c>
      <c r="D3080" s="14">
        <f>Разбивка_по_щитам!F3085</f>
        <v>0</v>
      </c>
      <c r="E3080" s="14">
        <f>Разбивка_по_щитам!H3085</f>
        <v>0</v>
      </c>
      <c r="F3080" s="14">
        <f>Разбивка_по_щитам!I3085</f>
        <v>0</v>
      </c>
      <c r="G3080" s="14">
        <f>Разбивка_по_щитам!J3085</f>
        <v>0</v>
      </c>
      <c r="H3080" s="14">
        <f>Разбивка_по_щитам!K3085</f>
        <v>0</v>
      </c>
      <c r="I3080" s="14">
        <f>Разбивка_по_щитам!L3085</f>
        <v>0</v>
      </c>
      <c r="J3080" s="14">
        <f>Разбивка_по_щитам!M3085</f>
        <v>0</v>
      </c>
      <c r="K3080" s="14">
        <f>Разбивка_по_щитам!N3085</f>
        <v>0</v>
      </c>
      <c r="L3080" s="14"/>
      <c r="M3080" s="14">
        <f>Разбивка_по_щитам!P3085</f>
        <v>0</v>
      </c>
      <c r="N3080" s="14"/>
    </row>
    <row r="3081" spans="2:14" x14ac:dyDescent="0.2">
      <c r="B3081" s="14">
        <f>Разбивка_по_щитам!B3086</f>
        <v>0</v>
      </c>
      <c r="C3081" s="14">
        <f>Разбивка_по_щитам!C3086</f>
        <v>0</v>
      </c>
      <c r="D3081" s="14">
        <f>Разбивка_по_щитам!F3086</f>
        <v>0</v>
      </c>
      <c r="E3081" s="14">
        <f>Разбивка_по_щитам!H3086</f>
        <v>0</v>
      </c>
      <c r="F3081" s="14">
        <f>Разбивка_по_щитам!I3086</f>
        <v>0</v>
      </c>
      <c r="G3081" s="14">
        <f>Разбивка_по_щитам!J3086</f>
        <v>0</v>
      </c>
      <c r="H3081" s="14">
        <f>Разбивка_по_щитам!K3086</f>
        <v>0</v>
      </c>
      <c r="I3081" s="14">
        <f>Разбивка_по_щитам!L3086</f>
        <v>0</v>
      </c>
      <c r="J3081" s="14">
        <f>Разбивка_по_щитам!M3086</f>
        <v>0</v>
      </c>
      <c r="K3081" s="14">
        <f>Разбивка_по_щитам!N3086</f>
        <v>0</v>
      </c>
      <c r="L3081" s="14"/>
      <c r="M3081" s="14">
        <f>Разбивка_по_щитам!P3086</f>
        <v>0</v>
      </c>
      <c r="N3081" s="14"/>
    </row>
    <row r="3082" spans="2:14" x14ac:dyDescent="0.2">
      <c r="B3082" s="14">
        <f>Разбивка_по_щитам!B3087</f>
        <v>0</v>
      </c>
      <c r="C3082" s="14">
        <f>Разбивка_по_щитам!C3087</f>
        <v>0</v>
      </c>
      <c r="D3082" s="14">
        <f>Разбивка_по_щитам!F3087</f>
        <v>0</v>
      </c>
      <c r="E3082" s="14">
        <f>Разбивка_по_щитам!H3087</f>
        <v>0</v>
      </c>
      <c r="F3082" s="14">
        <f>Разбивка_по_щитам!I3087</f>
        <v>0</v>
      </c>
      <c r="G3082" s="14">
        <f>Разбивка_по_щитам!J3087</f>
        <v>0</v>
      </c>
      <c r="H3082" s="14">
        <f>Разбивка_по_щитам!K3087</f>
        <v>0</v>
      </c>
      <c r="I3082" s="14">
        <f>Разбивка_по_щитам!L3087</f>
        <v>0</v>
      </c>
      <c r="J3082" s="14">
        <f>Разбивка_по_щитам!M3087</f>
        <v>0</v>
      </c>
      <c r="K3082" s="14">
        <f>Разбивка_по_щитам!N3087</f>
        <v>0</v>
      </c>
      <c r="L3082" s="14"/>
      <c r="M3082" s="14">
        <f>Разбивка_по_щитам!P3087</f>
        <v>0</v>
      </c>
      <c r="N3082" s="14"/>
    </row>
    <row r="3083" spans="2:14" x14ac:dyDescent="0.2">
      <c r="B3083" s="14">
        <f>Разбивка_по_щитам!B3088</f>
        <v>0</v>
      </c>
      <c r="C3083" s="14">
        <f>Разбивка_по_щитам!C3088</f>
        <v>0</v>
      </c>
      <c r="D3083" s="14">
        <f>Разбивка_по_щитам!F3088</f>
        <v>0</v>
      </c>
      <c r="E3083" s="14">
        <f>Разбивка_по_щитам!H3088</f>
        <v>0</v>
      </c>
      <c r="F3083" s="14">
        <f>Разбивка_по_щитам!I3088</f>
        <v>0</v>
      </c>
      <c r="G3083" s="14">
        <f>Разбивка_по_щитам!J3088</f>
        <v>0</v>
      </c>
      <c r="H3083" s="14">
        <f>Разбивка_по_щитам!K3088</f>
        <v>0</v>
      </c>
      <c r="I3083" s="14">
        <f>Разбивка_по_щитам!L3088</f>
        <v>0</v>
      </c>
      <c r="J3083" s="14">
        <f>Разбивка_по_щитам!M3088</f>
        <v>0</v>
      </c>
      <c r="K3083" s="14">
        <f>Разбивка_по_щитам!N3088</f>
        <v>0</v>
      </c>
      <c r="L3083" s="14"/>
      <c r="M3083" s="14">
        <f>Разбивка_по_щитам!P3088</f>
        <v>0</v>
      </c>
      <c r="N3083" s="14"/>
    </row>
    <row r="3084" spans="2:14" x14ac:dyDescent="0.2">
      <c r="B3084" s="14">
        <f>Разбивка_по_щитам!B3089</f>
        <v>0</v>
      </c>
      <c r="C3084" s="14">
        <f>Разбивка_по_щитам!C3089</f>
        <v>0</v>
      </c>
      <c r="D3084" s="14">
        <f>Разбивка_по_щитам!F3089</f>
        <v>0</v>
      </c>
      <c r="E3084" s="14">
        <f>Разбивка_по_щитам!H3089</f>
        <v>0</v>
      </c>
      <c r="F3084" s="14">
        <f>Разбивка_по_щитам!I3089</f>
        <v>0</v>
      </c>
      <c r="G3084" s="14">
        <f>Разбивка_по_щитам!J3089</f>
        <v>0</v>
      </c>
      <c r="H3084" s="14">
        <f>Разбивка_по_щитам!K3089</f>
        <v>0</v>
      </c>
      <c r="I3084" s="14">
        <f>Разбивка_по_щитам!L3089</f>
        <v>0</v>
      </c>
      <c r="J3084" s="14">
        <f>Разбивка_по_щитам!M3089</f>
        <v>0</v>
      </c>
      <c r="K3084" s="14">
        <f>Разбивка_по_щитам!N3089</f>
        <v>0</v>
      </c>
      <c r="L3084" s="14"/>
      <c r="M3084" s="14">
        <f>Разбивка_по_щитам!P3089</f>
        <v>0</v>
      </c>
      <c r="N3084" s="14"/>
    </row>
    <row r="3085" spans="2:14" x14ac:dyDescent="0.2">
      <c r="B3085" s="14">
        <f>Разбивка_по_щитам!B3090</f>
        <v>0</v>
      </c>
      <c r="C3085" s="14">
        <f>Разбивка_по_щитам!C3090</f>
        <v>0</v>
      </c>
      <c r="D3085" s="14">
        <f>Разбивка_по_щитам!F3090</f>
        <v>0</v>
      </c>
      <c r="E3085" s="14">
        <f>Разбивка_по_щитам!H3090</f>
        <v>0</v>
      </c>
      <c r="F3085" s="14">
        <f>Разбивка_по_щитам!I3090</f>
        <v>0</v>
      </c>
      <c r="G3085" s="14">
        <f>Разбивка_по_щитам!J3090</f>
        <v>0</v>
      </c>
      <c r="H3085" s="14">
        <f>Разбивка_по_щитам!K3090</f>
        <v>0</v>
      </c>
      <c r="I3085" s="14">
        <f>Разбивка_по_щитам!L3090</f>
        <v>0</v>
      </c>
      <c r="J3085" s="14">
        <f>Разбивка_по_щитам!M3090</f>
        <v>0</v>
      </c>
      <c r="K3085" s="14">
        <f>Разбивка_по_щитам!N3090</f>
        <v>0</v>
      </c>
      <c r="L3085" s="14"/>
      <c r="M3085" s="14">
        <f>Разбивка_по_щитам!P3090</f>
        <v>0</v>
      </c>
      <c r="N3085" s="14"/>
    </row>
    <row r="3086" spans="2:14" x14ac:dyDescent="0.2">
      <c r="B3086" s="14">
        <f>Разбивка_по_щитам!B3091</f>
        <v>0</v>
      </c>
      <c r="C3086" s="14">
        <f>Разбивка_по_щитам!C3091</f>
        <v>0</v>
      </c>
      <c r="D3086" s="14">
        <f>Разбивка_по_щитам!F3091</f>
        <v>0</v>
      </c>
      <c r="E3086" s="14">
        <f>Разбивка_по_щитам!H3091</f>
        <v>0</v>
      </c>
      <c r="F3086" s="14">
        <f>Разбивка_по_щитам!I3091</f>
        <v>0</v>
      </c>
      <c r="G3086" s="14">
        <f>Разбивка_по_щитам!J3091</f>
        <v>0</v>
      </c>
      <c r="H3086" s="14">
        <f>Разбивка_по_щитам!K3091</f>
        <v>0</v>
      </c>
      <c r="I3086" s="14">
        <f>Разбивка_по_щитам!L3091</f>
        <v>0</v>
      </c>
      <c r="J3086" s="14">
        <f>Разбивка_по_щитам!M3091</f>
        <v>0</v>
      </c>
      <c r="K3086" s="14">
        <f>Разбивка_по_щитам!N3091</f>
        <v>0</v>
      </c>
      <c r="L3086" s="14"/>
      <c r="M3086" s="14">
        <f>Разбивка_по_щитам!P3091</f>
        <v>0</v>
      </c>
      <c r="N3086" s="14"/>
    </row>
    <row r="3087" spans="2:14" x14ac:dyDescent="0.2">
      <c r="B3087" s="14">
        <f>Разбивка_по_щитам!B3092</f>
        <v>0</v>
      </c>
      <c r="C3087" s="14">
        <f>Разбивка_по_щитам!C3092</f>
        <v>0</v>
      </c>
      <c r="D3087" s="14">
        <f>Разбивка_по_щитам!F3092</f>
        <v>0</v>
      </c>
      <c r="E3087" s="14">
        <f>Разбивка_по_щитам!H3092</f>
        <v>0</v>
      </c>
      <c r="F3087" s="14">
        <f>Разбивка_по_щитам!I3092</f>
        <v>0</v>
      </c>
      <c r="G3087" s="14">
        <f>Разбивка_по_щитам!J3092</f>
        <v>0</v>
      </c>
      <c r="H3087" s="14">
        <f>Разбивка_по_щитам!K3092</f>
        <v>0</v>
      </c>
      <c r="I3087" s="14">
        <f>Разбивка_по_щитам!L3092</f>
        <v>0</v>
      </c>
      <c r="J3087" s="14">
        <f>Разбивка_по_щитам!M3092</f>
        <v>0</v>
      </c>
      <c r="K3087" s="14">
        <f>Разбивка_по_щитам!N3092</f>
        <v>0</v>
      </c>
      <c r="L3087" s="14"/>
      <c r="M3087" s="14">
        <f>Разбивка_по_щитам!P3092</f>
        <v>0</v>
      </c>
      <c r="N3087" s="14"/>
    </row>
    <row r="3088" spans="2:14" x14ac:dyDescent="0.2">
      <c r="B3088" s="14">
        <f>Разбивка_по_щитам!B3093</f>
        <v>0</v>
      </c>
      <c r="C3088" s="14">
        <f>Разбивка_по_щитам!C3093</f>
        <v>0</v>
      </c>
      <c r="D3088" s="14">
        <f>Разбивка_по_щитам!F3093</f>
        <v>0</v>
      </c>
      <c r="E3088" s="14">
        <f>Разбивка_по_щитам!H3093</f>
        <v>0</v>
      </c>
      <c r="F3088" s="14">
        <f>Разбивка_по_щитам!I3093</f>
        <v>0</v>
      </c>
      <c r="G3088" s="14">
        <f>Разбивка_по_щитам!J3093</f>
        <v>0</v>
      </c>
      <c r="H3088" s="14">
        <f>Разбивка_по_щитам!K3093</f>
        <v>0</v>
      </c>
      <c r="I3088" s="14">
        <f>Разбивка_по_щитам!L3093</f>
        <v>0</v>
      </c>
      <c r="J3088" s="14">
        <f>Разбивка_по_щитам!M3093</f>
        <v>0</v>
      </c>
      <c r="K3088" s="14">
        <f>Разбивка_по_щитам!N3093</f>
        <v>0</v>
      </c>
      <c r="L3088" s="14"/>
      <c r="M3088" s="14">
        <f>Разбивка_по_щитам!P3093</f>
        <v>0</v>
      </c>
      <c r="N3088" s="14"/>
    </row>
    <row r="3089" spans="2:14" x14ac:dyDescent="0.2">
      <c r="B3089" s="14">
        <f>Разбивка_по_щитам!B3094</f>
        <v>0</v>
      </c>
      <c r="C3089" s="14">
        <f>Разбивка_по_щитам!C3094</f>
        <v>0</v>
      </c>
      <c r="D3089" s="14">
        <f>Разбивка_по_щитам!F3094</f>
        <v>0</v>
      </c>
      <c r="E3089" s="14">
        <f>Разбивка_по_щитам!H3094</f>
        <v>0</v>
      </c>
      <c r="F3089" s="14">
        <f>Разбивка_по_щитам!I3094</f>
        <v>0</v>
      </c>
      <c r="G3089" s="14">
        <f>Разбивка_по_щитам!J3094</f>
        <v>0</v>
      </c>
      <c r="H3089" s="14">
        <f>Разбивка_по_щитам!K3094</f>
        <v>0</v>
      </c>
      <c r="I3089" s="14">
        <f>Разбивка_по_щитам!L3094</f>
        <v>0</v>
      </c>
      <c r="J3089" s="14">
        <f>Разбивка_по_щитам!M3094</f>
        <v>0</v>
      </c>
      <c r="K3089" s="14">
        <f>Разбивка_по_щитам!N3094</f>
        <v>0</v>
      </c>
      <c r="L3089" s="14"/>
      <c r="M3089" s="14">
        <f>Разбивка_по_щитам!P3094</f>
        <v>0</v>
      </c>
      <c r="N3089" s="14"/>
    </row>
    <row r="3090" spans="2:14" x14ac:dyDescent="0.2">
      <c r="B3090" s="14">
        <f>Разбивка_по_щитам!B3095</f>
        <v>0</v>
      </c>
      <c r="C3090" s="14">
        <f>Разбивка_по_щитам!C3095</f>
        <v>0</v>
      </c>
      <c r="D3090" s="14">
        <f>Разбивка_по_щитам!F3095</f>
        <v>0</v>
      </c>
      <c r="E3090" s="14">
        <f>Разбивка_по_щитам!H3095</f>
        <v>0</v>
      </c>
      <c r="F3090" s="14">
        <f>Разбивка_по_щитам!I3095</f>
        <v>0</v>
      </c>
      <c r="G3090" s="14">
        <f>Разбивка_по_щитам!J3095</f>
        <v>0</v>
      </c>
      <c r="H3090" s="14">
        <f>Разбивка_по_щитам!K3095</f>
        <v>0</v>
      </c>
      <c r="I3090" s="14">
        <f>Разбивка_по_щитам!L3095</f>
        <v>0</v>
      </c>
      <c r="J3090" s="14">
        <f>Разбивка_по_щитам!M3095</f>
        <v>0</v>
      </c>
      <c r="K3090" s="14">
        <f>Разбивка_по_щитам!N3095</f>
        <v>0</v>
      </c>
      <c r="L3090" s="14"/>
      <c r="M3090" s="14">
        <f>Разбивка_по_щитам!P3095</f>
        <v>0</v>
      </c>
      <c r="N3090" s="14"/>
    </row>
    <row r="3091" spans="2:14" x14ac:dyDescent="0.2">
      <c r="B3091" s="14">
        <f>Разбивка_по_щитам!B3096</f>
        <v>0</v>
      </c>
      <c r="C3091" s="14">
        <f>Разбивка_по_щитам!C3096</f>
        <v>0</v>
      </c>
      <c r="D3091" s="14">
        <f>Разбивка_по_щитам!F3096</f>
        <v>0</v>
      </c>
      <c r="E3091" s="14">
        <f>Разбивка_по_щитам!H3096</f>
        <v>0</v>
      </c>
      <c r="F3091" s="14">
        <f>Разбивка_по_щитам!I3096</f>
        <v>0</v>
      </c>
      <c r="G3091" s="14">
        <f>Разбивка_по_щитам!J3096</f>
        <v>0</v>
      </c>
      <c r="H3091" s="14">
        <f>Разбивка_по_щитам!K3096</f>
        <v>0</v>
      </c>
      <c r="I3091" s="14">
        <f>Разбивка_по_щитам!L3096</f>
        <v>0</v>
      </c>
      <c r="J3091" s="14">
        <f>Разбивка_по_щитам!M3096</f>
        <v>0</v>
      </c>
      <c r="K3091" s="14">
        <f>Разбивка_по_щитам!N3096</f>
        <v>0</v>
      </c>
      <c r="L3091" s="14"/>
      <c r="M3091" s="14">
        <f>Разбивка_по_щитам!P3096</f>
        <v>0</v>
      </c>
      <c r="N3091" s="14"/>
    </row>
    <row r="3092" spans="2:14" x14ac:dyDescent="0.2">
      <c r="B3092" s="14">
        <f>Разбивка_по_щитам!B3097</f>
        <v>0</v>
      </c>
      <c r="C3092" s="14">
        <f>Разбивка_по_щитам!C3097</f>
        <v>0</v>
      </c>
      <c r="D3092" s="14">
        <f>Разбивка_по_щитам!F3097</f>
        <v>0</v>
      </c>
      <c r="E3092" s="14">
        <f>Разбивка_по_щитам!H3097</f>
        <v>0</v>
      </c>
      <c r="F3092" s="14">
        <f>Разбивка_по_щитам!I3097</f>
        <v>0</v>
      </c>
      <c r="G3092" s="14">
        <f>Разбивка_по_щитам!J3097</f>
        <v>0</v>
      </c>
      <c r="H3092" s="14">
        <f>Разбивка_по_щитам!K3097</f>
        <v>0</v>
      </c>
      <c r="I3092" s="14">
        <f>Разбивка_по_щитам!L3097</f>
        <v>0</v>
      </c>
      <c r="J3092" s="14">
        <f>Разбивка_по_щитам!M3097</f>
        <v>0</v>
      </c>
      <c r="K3092" s="14">
        <f>Разбивка_по_щитам!N3097</f>
        <v>0</v>
      </c>
      <c r="L3092" s="14"/>
      <c r="M3092" s="14">
        <f>Разбивка_по_щитам!P3097</f>
        <v>0</v>
      </c>
      <c r="N3092" s="14"/>
    </row>
    <row r="3093" spans="2:14" x14ac:dyDescent="0.2">
      <c r="B3093" s="14">
        <f>Разбивка_по_щитам!B3098</f>
        <v>0</v>
      </c>
      <c r="C3093" s="14">
        <f>Разбивка_по_щитам!C3098</f>
        <v>0</v>
      </c>
      <c r="D3093" s="14">
        <f>Разбивка_по_щитам!F3098</f>
        <v>0</v>
      </c>
      <c r="E3093" s="14">
        <f>Разбивка_по_щитам!H3098</f>
        <v>0</v>
      </c>
      <c r="F3093" s="14">
        <f>Разбивка_по_щитам!I3098</f>
        <v>0</v>
      </c>
      <c r="G3093" s="14">
        <f>Разбивка_по_щитам!J3098</f>
        <v>0</v>
      </c>
      <c r="H3093" s="14">
        <f>Разбивка_по_щитам!K3098</f>
        <v>0</v>
      </c>
      <c r="I3093" s="14">
        <f>Разбивка_по_щитам!L3098</f>
        <v>0</v>
      </c>
      <c r="J3093" s="14">
        <f>Разбивка_по_щитам!M3098</f>
        <v>0</v>
      </c>
      <c r="K3093" s="14">
        <f>Разбивка_по_щитам!N3098</f>
        <v>0</v>
      </c>
      <c r="L3093" s="14"/>
      <c r="M3093" s="14">
        <f>Разбивка_по_щитам!P3098</f>
        <v>0</v>
      </c>
      <c r="N3093" s="14"/>
    </row>
    <row r="3094" spans="2:14" x14ac:dyDescent="0.2">
      <c r="B3094" s="14">
        <f>Разбивка_по_щитам!B3099</f>
        <v>0</v>
      </c>
      <c r="C3094" s="14">
        <f>Разбивка_по_щитам!C3099</f>
        <v>0</v>
      </c>
      <c r="D3094" s="14">
        <f>Разбивка_по_щитам!F3099</f>
        <v>0</v>
      </c>
      <c r="E3094" s="14">
        <f>Разбивка_по_щитам!H3099</f>
        <v>0</v>
      </c>
      <c r="F3094" s="14">
        <f>Разбивка_по_щитам!I3099</f>
        <v>0</v>
      </c>
      <c r="G3094" s="14">
        <f>Разбивка_по_щитам!J3099</f>
        <v>0</v>
      </c>
      <c r="H3094" s="14">
        <f>Разбивка_по_щитам!K3099</f>
        <v>0</v>
      </c>
      <c r="I3094" s="14">
        <f>Разбивка_по_щитам!L3099</f>
        <v>0</v>
      </c>
      <c r="J3094" s="14">
        <f>Разбивка_по_щитам!M3099</f>
        <v>0</v>
      </c>
      <c r="K3094" s="14">
        <f>Разбивка_по_щитам!N3099</f>
        <v>0</v>
      </c>
      <c r="L3094" s="14"/>
      <c r="M3094" s="14">
        <f>Разбивка_по_щитам!P3099</f>
        <v>0</v>
      </c>
      <c r="N3094" s="14"/>
    </row>
    <row r="3095" spans="2:14" x14ac:dyDescent="0.2">
      <c r="B3095" s="14">
        <f>Разбивка_по_щитам!B3100</f>
        <v>0</v>
      </c>
      <c r="C3095" s="14">
        <f>Разбивка_по_щитам!C3100</f>
        <v>0</v>
      </c>
      <c r="D3095" s="14">
        <f>Разбивка_по_щитам!F3100</f>
        <v>0</v>
      </c>
      <c r="E3095" s="14">
        <f>Разбивка_по_щитам!H3100</f>
        <v>0</v>
      </c>
      <c r="F3095" s="14">
        <f>Разбивка_по_щитам!I3100</f>
        <v>0</v>
      </c>
      <c r="G3095" s="14">
        <f>Разбивка_по_щитам!J3100</f>
        <v>0</v>
      </c>
      <c r="H3095" s="14">
        <f>Разбивка_по_щитам!K3100</f>
        <v>0</v>
      </c>
      <c r="I3095" s="14">
        <f>Разбивка_по_щитам!L3100</f>
        <v>0</v>
      </c>
      <c r="J3095" s="14">
        <f>Разбивка_по_щитам!M3100</f>
        <v>0</v>
      </c>
      <c r="K3095" s="14">
        <f>Разбивка_по_щитам!N3100</f>
        <v>0</v>
      </c>
      <c r="L3095" s="14"/>
      <c r="M3095" s="14">
        <f>Разбивка_по_щитам!P3100</f>
        <v>0</v>
      </c>
      <c r="N3095" s="14"/>
    </row>
    <row r="3096" spans="2:14" x14ac:dyDescent="0.2">
      <c r="B3096" s="14">
        <f>Разбивка_по_щитам!B3101</f>
        <v>0</v>
      </c>
      <c r="C3096" s="14">
        <f>Разбивка_по_щитам!C3101</f>
        <v>0</v>
      </c>
      <c r="D3096" s="14">
        <f>Разбивка_по_щитам!F3101</f>
        <v>0</v>
      </c>
      <c r="E3096" s="14">
        <f>Разбивка_по_щитам!H3101</f>
        <v>0</v>
      </c>
      <c r="F3096" s="14">
        <f>Разбивка_по_щитам!I3101</f>
        <v>0</v>
      </c>
      <c r="G3096" s="14">
        <f>Разбивка_по_щитам!J3101</f>
        <v>0</v>
      </c>
      <c r="H3096" s="14">
        <f>Разбивка_по_щитам!K3101</f>
        <v>0</v>
      </c>
      <c r="I3096" s="14">
        <f>Разбивка_по_щитам!L3101</f>
        <v>0</v>
      </c>
      <c r="J3096" s="14">
        <f>Разбивка_по_щитам!M3101</f>
        <v>0</v>
      </c>
      <c r="K3096" s="14">
        <f>Разбивка_по_щитам!N3101</f>
        <v>0</v>
      </c>
      <c r="L3096" s="14"/>
      <c r="M3096" s="14">
        <f>Разбивка_по_щитам!P3101</f>
        <v>0</v>
      </c>
      <c r="N3096" s="14"/>
    </row>
    <row r="3097" spans="2:14" x14ac:dyDescent="0.2">
      <c r="B3097" s="14">
        <f>Разбивка_по_щитам!B3102</f>
        <v>0</v>
      </c>
      <c r="C3097" s="14">
        <f>Разбивка_по_щитам!C3102</f>
        <v>0</v>
      </c>
      <c r="D3097" s="14">
        <f>Разбивка_по_щитам!F3102</f>
        <v>0</v>
      </c>
      <c r="E3097" s="14">
        <f>Разбивка_по_щитам!H3102</f>
        <v>0</v>
      </c>
      <c r="F3097" s="14">
        <f>Разбивка_по_щитам!I3102</f>
        <v>0</v>
      </c>
      <c r="G3097" s="14">
        <f>Разбивка_по_щитам!J3102</f>
        <v>0</v>
      </c>
      <c r="H3097" s="14">
        <f>Разбивка_по_щитам!K3102</f>
        <v>0</v>
      </c>
      <c r="I3097" s="14">
        <f>Разбивка_по_щитам!L3102</f>
        <v>0</v>
      </c>
      <c r="J3097" s="14">
        <f>Разбивка_по_щитам!M3102</f>
        <v>0</v>
      </c>
      <c r="K3097" s="14">
        <f>Разбивка_по_щитам!N3102</f>
        <v>0</v>
      </c>
      <c r="L3097" s="14"/>
      <c r="M3097" s="14">
        <f>Разбивка_по_щитам!P3102</f>
        <v>0</v>
      </c>
      <c r="N3097" s="14"/>
    </row>
    <row r="3098" spans="2:14" x14ac:dyDescent="0.2">
      <c r="B3098" s="14">
        <f>Разбивка_по_щитам!B3103</f>
        <v>0</v>
      </c>
      <c r="C3098" s="14">
        <f>Разбивка_по_щитам!C3103</f>
        <v>0</v>
      </c>
      <c r="D3098" s="14">
        <f>Разбивка_по_щитам!F3103</f>
        <v>0</v>
      </c>
      <c r="E3098" s="14">
        <f>Разбивка_по_щитам!H3103</f>
        <v>0</v>
      </c>
      <c r="F3098" s="14">
        <f>Разбивка_по_щитам!I3103</f>
        <v>0</v>
      </c>
      <c r="G3098" s="14">
        <f>Разбивка_по_щитам!J3103</f>
        <v>0</v>
      </c>
      <c r="H3098" s="14">
        <f>Разбивка_по_щитам!K3103</f>
        <v>0</v>
      </c>
      <c r="I3098" s="14">
        <f>Разбивка_по_щитам!L3103</f>
        <v>0</v>
      </c>
      <c r="J3098" s="14">
        <f>Разбивка_по_щитам!M3103</f>
        <v>0</v>
      </c>
      <c r="K3098" s="14">
        <f>Разбивка_по_щитам!N3103</f>
        <v>0</v>
      </c>
      <c r="L3098" s="14"/>
      <c r="M3098" s="14">
        <f>Разбивка_по_щитам!P3103</f>
        <v>0</v>
      </c>
      <c r="N3098" s="14"/>
    </row>
    <row r="3099" spans="2:14" x14ac:dyDescent="0.2">
      <c r="B3099" s="14">
        <f>Разбивка_по_щитам!B3104</f>
        <v>0</v>
      </c>
      <c r="C3099" s="14">
        <f>Разбивка_по_щитам!C3104</f>
        <v>0</v>
      </c>
      <c r="D3099" s="14">
        <f>Разбивка_по_щитам!F3104</f>
        <v>0</v>
      </c>
      <c r="E3099" s="14">
        <f>Разбивка_по_щитам!H3104</f>
        <v>0</v>
      </c>
      <c r="F3099" s="14">
        <f>Разбивка_по_щитам!I3104</f>
        <v>0</v>
      </c>
      <c r="G3099" s="14">
        <f>Разбивка_по_щитам!J3104</f>
        <v>0</v>
      </c>
      <c r="H3099" s="14">
        <f>Разбивка_по_щитам!K3104</f>
        <v>0</v>
      </c>
      <c r="I3099" s="14">
        <f>Разбивка_по_щитам!L3104</f>
        <v>0</v>
      </c>
      <c r="J3099" s="14">
        <f>Разбивка_по_щитам!M3104</f>
        <v>0</v>
      </c>
      <c r="K3099" s="14">
        <f>Разбивка_по_щитам!N3104</f>
        <v>0</v>
      </c>
      <c r="L3099" s="14"/>
      <c r="M3099" s="14">
        <f>Разбивка_по_щитам!P3104</f>
        <v>0</v>
      </c>
      <c r="N3099" s="14"/>
    </row>
    <row r="3100" spans="2:14" x14ac:dyDescent="0.2">
      <c r="B3100" s="14">
        <f>Разбивка_по_щитам!B3105</f>
        <v>0</v>
      </c>
      <c r="C3100" s="14">
        <f>Разбивка_по_щитам!C3105</f>
        <v>0</v>
      </c>
      <c r="D3100" s="14">
        <f>Разбивка_по_щитам!F3105</f>
        <v>0</v>
      </c>
      <c r="E3100" s="14">
        <f>Разбивка_по_щитам!H3105</f>
        <v>0</v>
      </c>
      <c r="F3100" s="14">
        <f>Разбивка_по_щитам!I3105</f>
        <v>0</v>
      </c>
      <c r="G3100" s="14">
        <f>Разбивка_по_щитам!J3105</f>
        <v>0</v>
      </c>
      <c r="H3100" s="14">
        <f>Разбивка_по_щитам!K3105</f>
        <v>0</v>
      </c>
      <c r="I3100" s="14">
        <f>Разбивка_по_щитам!L3105</f>
        <v>0</v>
      </c>
      <c r="J3100" s="14">
        <f>Разбивка_по_щитам!M3105</f>
        <v>0</v>
      </c>
      <c r="K3100" s="14">
        <f>Разбивка_по_щитам!N3105</f>
        <v>0</v>
      </c>
      <c r="L3100" s="14"/>
      <c r="M3100" s="14">
        <f>Разбивка_по_щитам!P3105</f>
        <v>0</v>
      </c>
      <c r="N3100" s="14"/>
    </row>
    <row r="3101" spans="2:14" x14ac:dyDescent="0.2">
      <c r="B3101" s="14">
        <f>Разбивка_по_щитам!B3106</f>
        <v>0</v>
      </c>
      <c r="C3101" s="14">
        <f>Разбивка_по_щитам!C3106</f>
        <v>0</v>
      </c>
      <c r="D3101" s="14">
        <f>Разбивка_по_щитам!F3106</f>
        <v>0</v>
      </c>
      <c r="E3101" s="14">
        <f>Разбивка_по_щитам!H3106</f>
        <v>0</v>
      </c>
      <c r="F3101" s="14">
        <f>Разбивка_по_щитам!I3106</f>
        <v>0</v>
      </c>
      <c r="G3101" s="14">
        <f>Разбивка_по_щитам!J3106</f>
        <v>0</v>
      </c>
      <c r="H3101" s="14">
        <f>Разбивка_по_щитам!K3106</f>
        <v>0</v>
      </c>
      <c r="I3101" s="14">
        <f>Разбивка_по_щитам!L3106</f>
        <v>0</v>
      </c>
      <c r="J3101" s="14">
        <f>Разбивка_по_щитам!M3106</f>
        <v>0</v>
      </c>
      <c r="K3101" s="14">
        <f>Разбивка_по_щитам!N3106</f>
        <v>0</v>
      </c>
      <c r="L3101" s="14"/>
      <c r="M3101" s="14">
        <f>Разбивка_по_щитам!P3106</f>
        <v>0</v>
      </c>
      <c r="N3101" s="14"/>
    </row>
    <row r="3102" spans="2:14" x14ac:dyDescent="0.2">
      <c r="B3102" s="14">
        <f>Разбивка_по_щитам!B3107</f>
        <v>0</v>
      </c>
      <c r="C3102" s="14">
        <f>Разбивка_по_щитам!C3107</f>
        <v>0</v>
      </c>
      <c r="D3102" s="14">
        <f>Разбивка_по_щитам!F3107</f>
        <v>0</v>
      </c>
      <c r="E3102" s="14">
        <f>Разбивка_по_щитам!H3107</f>
        <v>0</v>
      </c>
      <c r="F3102" s="14">
        <f>Разбивка_по_щитам!I3107</f>
        <v>0</v>
      </c>
      <c r="G3102" s="14">
        <f>Разбивка_по_щитам!J3107</f>
        <v>0</v>
      </c>
      <c r="H3102" s="14">
        <f>Разбивка_по_щитам!K3107</f>
        <v>0</v>
      </c>
      <c r="I3102" s="14">
        <f>Разбивка_по_щитам!L3107</f>
        <v>0</v>
      </c>
      <c r="J3102" s="14">
        <f>Разбивка_по_щитам!M3107</f>
        <v>0</v>
      </c>
      <c r="K3102" s="14">
        <f>Разбивка_по_щитам!N3107</f>
        <v>0</v>
      </c>
      <c r="L3102" s="14"/>
      <c r="M3102" s="14">
        <f>Разбивка_по_щитам!P3107</f>
        <v>0</v>
      </c>
      <c r="N3102" s="14"/>
    </row>
    <row r="3103" spans="2:14" x14ac:dyDescent="0.2">
      <c r="B3103" s="14">
        <f>Разбивка_по_щитам!B3108</f>
        <v>0</v>
      </c>
      <c r="C3103" s="14">
        <f>Разбивка_по_щитам!C3108</f>
        <v>0</v>
      </c>
      <c r="D3103" s="14">
        <f>Разбивка_по_щитам!F3108</f>
        <v>0</v>
      </c>
      <c r="E3103" s="14">
        <f>Разбивка_по_щитам!H3108</f>
        <v>0</v>
      </c>
      <c r="F3103" s="14">
        <f>Разбивка_по_щитам!I3108</f>
        <v>0</v>
      </c>
      <c r="G3103" s="14">
        <f>Разбивка_по_щитам!J3108</f>
        <v>0</v>
      </c>
      <c r="H3103" s="14">
        <f>Разбивка_по_щитам!K3108</f>
        <v>0</v>
      </c>
      <c r="I3103" s="14">
        <f>Разбивка_по_щитам!L3108</f>
        <v>0</v>
      </c>
      <c r="J3103" s="14">
        <f>Разбивка_по_щитам!M3108</f>
        <v>0</v>
      </c>
      <c r="K3103" s="14">
        <f>Разбивка_по_щитам!N3108</f>
        <v>0</v>
      </c>
      <c r="L3103" s="14"/>
      <c r="M3103" s="14">
        <f>Разбивка_по_щитам!P3108</f>
        <v>0</v>
      </c>
      <c r="N3103" s="14"/>
    </row>
    <row r="3104" spans="2:14" x14ac:dyDescent="0.2">
      <c r="B3104" s="14">
        <f>Разбивка_по_щитам!B3109</f>
        <v>0</v>
      </c>
      <c r="C3104" s="14">
        <f>Разбивка_по_щитам!C3109</f>
        <v>0</v>
      </c>
      <c r="D3104" s="14">
        <f>Разбивка_по_щитам!F3109</f>
        <v>0</v>
      </c>
      <c r="E3104" s="14">
        <f>Разбивка_по_щитам!H3109</f>
        <v>0</v>
      </c>
      <c r="F3104" s="14">
        <f>Разбивка_по_щитам!I3109</f>
        <v>0</v>
      </c>
      <c r="G3104" s="14">
        <f>Разбивка_по_щитам!J3109</f>
        <v>0</v>
      </c>
      <c r="H3104" s="14">
        <f>Разбивка_по_щитам!K3109</f>
        <v>0</v>
      </c>
      <c r="I3104" s="14">
        <f>Разбивка_по_щитам!L3109</f>
        <v>0</v>
      </c>
      <c r="J3104" s="14">
        <f>Разбивка_по_щитам!M3109</f>
        <v>0</v>
      </c>
      <c r="K3104" s="14">
        <f>Разбивка_по_щитам!N3109</f>
        <v>0</v>
      </c>
      <c r="L3104" s="14"/>
      <c r="M3104" s="14">
        <f>Разбивка_по_щитам!P3109</f>
        <v>0</v>
      </c>
      <c r="N3104" s="14"/>
    </row>
    <row r="3105" spans="2:14" x14ac:dyDescent="0.2">
      <c r="B3105" s="14">
        <f>Разбивка_по_щитам!B3110</f>
        <v>0</v>
      </c>
      <c r="C3105" s="14">
        <f>Разбивка_по_щитам!C3110</f>
        <v>0</v>
      </c>
      <c r="D3105" s="14">
        <f>Разбивка_по_щитам!F3110</f>
        <v>0</v>
      </c>
      <c r="E3105" s="14">
        <f>Разбивка_по_щитам!H3110</f>
        <v>0</v>
      </c>
      <c r="F3105" s="14">
        <f>Разбивка_по_щитам!I3110</f>
        <v>0</v>
      </c>
      <c r="G3105" s="14">
        <f>Разбивка_по_щитам!J3110</f>
        <v>0</v>
      </c>
      <c r="H3105" s="14">
        <f>Разбивка_по_щитам!K3110</f>
        <v>0</v>
      </c>
      <c r="I3105" s="14">
        <f>Разбивка_по_щитам!L3110</f>
        <v>0</v>
      </c>
      <c r="J3105" s="14">
        <f>Разбивка_по_щитам!M3110</f>
        <v>0</v>
      </c>
      <c r="K3105" s="14">
        <f>Разбивка_по_щитам!N3110</f>
        <v>0</v>
      </c>
      <c r="L3105" s="14"/>
      <c r="M3105" s="14">
        <f>Разбивка_по_щитам!P3110</f>
        <v>0</v>
      </c>
      <c r="N3105" s="14"/>
    </row>
    <row r="3106" spans="2:14" x14ac:dyDescent="0.2">
      <c r="B3106" s="14">
        <f>Разбивка_по_щитам!B3111</f>
        <v>0</v>
      </c>
      <c r="C3106" s="14">
        <f>Разбивка_по_щитам!C3111</f>
        <v>0</v>
      </c>
      <c r="D3106" s="14">
        <f>Разбивка_по_щитам!F3111</f>
        <v>0</v>
      </c>
      <c r="E3106" s="14">
        <f>Разбивка_по_щитам!H3111</f>
        <v>0</v>
      </c>
      <c r="F3106" s="14">
        <f>Разбивка_по_щитам!I3111</f>
        <v>0</v>
      </c>
      <c r="G3106" s="14">
        <f>Разбивка_по_щитам!J3111</f>
        <v>0</v>
      </c>
      <c r="H3106" s="14">
        <f>Разбивка_по_щитам!K3111</f>
        <v>0</v>
      </c>
      <c r="I3106" s="14">
        <f>Разбивка_по_щитам!L3111</f>
        <v>0</v>
      </c>
      <c r="J3106" s="14">
        <f>Разбивка_по_щитам!M3111</f>
        <v>0</v>
      </c>
      <c r="K3106" s="14">
        <f>Разбивка_по_щитам!N3111</f>
        <v>0</v>
      </c>
      <c r="L3106" s="14"/>
      <c r="M3106" s="14">
        <f>Разбивка_по_щитам!P3111</f>
        <v>0</v>
      </c>
      <c r="N3106" s="14"/>
    </row>
    <row r="3107" spans="2:14" x14ac:dyDescent="0.2">
      <c r="B3107" s="14">
        <f>Разбивка_по_щитам!B3112</f>
        <v>0</v>
      </c>
      <c r="C3107" s="14">
        <f>Разбивка_по_щитам!C3112</f>
        <v>0</v>
      </c>
      <c r="D3107" s="14">
        <f>Разбивка_по_щитам!F3112</f>
        <v>0</v>
      </c>
      <c r="E3107" s="14">
        <f>Разбивка_по_щитам!H3112</f>
        <v>0</v>
      </c>
      <c r="F3107" s="14">
        <f>Разбивка_по_щитам!I3112</f>
        <v>0</v>
      </c>
      <c r="G3107" s="14">
        <f>Разбивка_по_щитам!J3112</f>
        <v>0</v>
      </c>
      <c r="H3107" s="14">
        <f>Разбивка_по_щитам!K3112</f>
        <v>0</v>
      </c>
      <c r="I3107" s="14">
        <f>Разбивка_по_щитам!L3112</f>
        <v>0</v>
      </c>
      <c r="J3107" s="14">
        <f>Разбивка_по_щитам!M3112</f>
        <v>0</v>
      </c>
      <c r="K3107" s="14">
        <f>Разбивка_по_щитам!N3112</f>
        <v>0</v>
      </c>
      <c r="L3107" s="14"/>
      <c r="M3107" s="14">
        <f>Разбивка_по_щитам!P3112</f>
        <v>0</v>
      </c>
      <c r="N3107" s="14"/>
    </row>
    <row r="3108" spans="2:14" x14ac:dyDescent="0.2">
      <c r="B3108" s="14">
        <f>Разбивка_по_щитам!B3113</f>
        <v>0</v>
      </c>
      <c r="C3108" s="14">
        <f>Разбивка_по_щитам!C3113</f>
        <v>0</v>
      </c>
      <c r="D3108" s="14">
        <f>Разбивка_по_щитам!F3113</f>
        <v>0</v>
      </c>
      <c r="E3108" s="14">
        <f>Разбивка_по_щитам!H3113</f>
        <v>0</v>
      </c>
      <c r="F3108" s="14">
        <f>Разбивка_по_щитам!I3113</f>
        <v>0</v>
      </c>
      <c r="G3108" s="14">
        <f>Разбивка_по_щитам!J3113</f>
        <v>0</v>
      </c>
      <c r="H3108" s="14">
        <f>Разбивка_по_щитам!K3113</f>
        <v>0</v>
      </c>
      <c r="I3108" s="14">
        <f>Разбивка_по_щитам!L3113</f>
        <v>0</v>
      </c>
      <c r="J3108" s="14">
        <f>Разбивка_по_щитам!M3113</f>
        <v>0</v>
      </c>
      <c r="K3108" s="14">
        <f>Разбивка_по_щитам!N3113</f>
        <v>0</v>
      </c>
      <c r="L3108" s="14"/>
      <c r="M3108" s="14">
        <f>Разбивка_по_щитам!P3113</f>
        <v>0</v>
      </c>
      <c r="N3108" s="14"/>
    </row>
    <row r="3109" spans="2:14" x14ac:dyDescent="0.2">
      <c r="B3109" s="14">
        <f>Разбивка_по_щитам!B3114</f>
        <v>0</v>
      </c>
      <c r="C3109" s="14">
        <f>Разбивка_по_щитам!C3114</f>
        <v>0</v>
      </c>
      <c r="D3109" s="14">
        <f>Разбивка_по_щитам!F3114</f>
        <v>0</v>
      </c>
      <c r="E3109" s="14">
        <f>Разбивка_по_щитам!H3114</f>
        <v>0</v>
      </c>
      <c r="F3109" s="14">
        <f>Разбивка_по_щитам!I3114</f>
        <v>0</v>
      </c>
      <c r="G3109" s="14">
        <f>Разбивка_по_щитам!J3114</f>
        <v>0</v>
      </c>
      <c r="H3109" s="14">
        <f>Разбивка_по_щитам!K3114</f>
        <v>0</v>
      </c>
      <c r="I3109" s="14">
        <f>Разбивка_по_щитам!L3114</f>
        <v>0</v>
      </c>
      <c r="J3109" s="14">
        <f>Разбивка_по_щитам!M3114</f>
        <v>0</v>
      </c>
      <c r="K3109" s="14">
        <f>Разбивка_по_щитам!N3114</f>
        <v>0</v>
      </c>
      <c r="L3109" s="14"/>
      <c r="M3109" s="14">
        <f>Разбивка_по_щитам!P3114</f>
        <v>0</v>
      </c>
      <c r="N3109" s="14"/>
    </row>
    <row r="3110" spans="2:14" x14ac:dyDescent="0.2">
      <c r="B3110" s="14">
        <f>Разбивка_по_щитам!B3115</f>
        <v>0</v>
      </c>
      <c r="C3110" s="14">
        <f>Разбивка_по_щитам!C3115</f>
        <v>0</v>
      </c>
      <c r="D3110" s="14">
        <f>Разбивка_по_щитам!F3115</f>
        <v>0</v>
      </c>
      <c r="E3110" s="14">
        <f>Разбивка_по_щитам!H3115</f>
        <v>0</v>
      </c>
      <c r="F3110" s="14">
        <f>Разбивка_по_щитам!I3115</f>
        <v>0</v>
      </c>
      <c r="G3110" s="14">
        <f>Разбивка_по_щитам!J3115</f>
        <v>0</v>
      </c>
      <c r="H3110" s="14">
        <f>Разбивка_по_щитам!K3115</f>
        <v>0</v>
      </c>
      <c r="I3110" s="14">
        <f>Разбивка_по_щитам!L3115</f>
        <v>0</v>
      </c>
      <c r="J3110" s="14">
        <f>Разбивка_по_щитам!M3115</f>
        <v>0</v>
      </c>
      <c r="K3110" s="14">
        <f>Разбивка_по_щитам!N3115</f>
        <v>0</v>
      </c>
      <c r="L3110" s="14"/>
      <c r="M3110" s="14">
        <f>Разбивка_по_щитам!P3115</f>
        <v>0</v>
      </c>
      <c r="N3110" s="14"/>
    </row>
    <row r="3111" spans="2:14" x14ac:dyDescent="0.2">
      <c r="B3111" s="14">
        <f>Разбивка_по_щитам!B3116</f>
        <v>0</v>
      </c>
      <c r="C3111" s="14">
        <f>Разбивка_по_щитам!C3116</f>
        <v>0</v>
      </c>
      <c r="D3111" s="14">
        <f>Разбивка_по_щитам!F3116</f>
        <v>0</v>
      </c>
      <c r="E3111" s="14">
        <f>Разбивка_по_щитам!H3116</f>
        <v>0</v>
      </c>
      <c r="F3111" s="14">
        <f>Разбивка_по_щитам!I3116</f>
        <v>0</v>
      </c>
      <c r="G3111" s="14">
        <f>Разбивка_по_щитам!J3116</f>
        <v>0</v>
      </c>
      <c r="H3111" s="14">
        <f>Разбивка_по_щитам!K3116</f>
        <v>0</v>
      </c>
      <c r="I3111" s="14">
        <f>Разбивка_по_щитам!L3116</f>
        <v>0</v>
      </c>
      <c r="J3111" s="14">
        <f>Разбивка_по_щитам!M3116</f>
        <v>0</v>
      </c>
      <c r="K3111" s="14">
        <f>Разбивка_по_щитам!N3116</f>
        <v>0</v>
      </c>
      <c r="L3111" s="14"/>
      <c r="M3111" s="14">
        <f>Разбивка_по_щитам!P3116</f>
        <v>0</v>
      </c>
      <c r="N3111" s="14"/>
    </row>
    <row r="3112" spans="2:14" x14ac:dyDescent="0.2">
      <c r="B3112" s="14">
        <f>Разбивка_по_щитам!B3117</f>
        <v>0</v>
      </c>
      <c r="C3112" s="14">
        <f>Разбивка_по_щитам!C3117</f>
        <v>0</v>
      </c>
      <c r="D3112" s="14">
        <f>Разбивка_по_щитам!F3117</f>
        <v>0</v>
      </c>
      <c r="E3112" s="14">
        <f>Разбивка_по_щитам!H3117</f>
        <v>0</v>
      </c>
      <c r="F3112" s="14">
        <f>Разбивка_по_щитам!I3117</f>
        <v>0</v>
      </c>
      <c r="G3112" s="14">
        <f>Разбивка_по_щитам!J3117</f>
        <v>0</v>
      </c>
      <c r="H3112" s="14">
        <f>Разбивка_по_щитам!K3117</f>
        <v>0</v>
      </c>
      <c r="I3112" s="14">
        <f>Разбивка_по_щитам!L3117</f>
        <v>0</v>
      </c>
      <c r="J3112" s="14">
        <f>Разбивка_по_щитам!M3117</f>
        <v>0</v>
      </c>
      <c r="K3112" s="14">
        <f>Разбивка_по_щитам!N3117</f>
        <v>0</v>
      </c>
      <c r="L3112" s="14"/>
      <c r="M3112" s="14">
        <f>Разбивка_по_щитам!P3117</f>
        <v>0</v>
      </c>
      <c r="N3112" s="14"/>
    </row>
    <row r="3113" spans="2:14" x14ac:dyDescent="0.2">
      <c r="B3113" s="14">
        <f>Разбивка_по_щитам!B3118</f>
        <v>0</v>
      </c>
      <c r="C3113" s="14">
        <f>Разбивка_по_щитам!C3118</f>
        <v>0</v>
      </c>
      <c r="D3113" s="14">
        <f>Разбивка_по_щитам!F3118</f>
        <v>0</v>
      </c>
      <c r="E3113" s="14">
        <f>Разбивка_по_щитам!H3118</f>
        <v>0</v>
      </c>
      <c r="F3113" s="14">
        <f>Разбивка_по_щитам!I3118</f>
        <v>0</v>
      </c>
      <c r="G3113" s="14">
        <f>Разбивка_по_щитам!J3118</f>
        <v>0</v>
      </c>
      <c r="H3113" s="14">
        <f>Разбивка_по_щитам!K3118</f>
        <v>0</v>
      </c>
      <c r="I3113" s="14">
        <f>Разбивка_по_щитам!L3118</f>
        <v>0</v>
      </c>
      <c r="J3113" s="14">
        <f>Разбивка_по_щитам!M3118</f>
        <v>0</v>
      </c>
      <c r="K3113" s="14">
        <f>Разбивка_по_щитам!N3118</f>
        <v>0</v>
      </c>
      <c r="L3113" s="14"/>
      <c r="M3113" s="14">
        <f>Разбивка_по_щитам!P3118</f>
        <v>0</v>
      </c>
      <c r="N3113" s="14"/>
    </row>
    <row r="3114" spans="2:14" x14ac:dyDescent="0.2">
      <c r="B3114" s="14">
        <f>Разбивка_по_щитам!B3119</f>
        <v>0</v>
      </c>
      <c r="C3114" s="14">
        <f>Разбивка_по_щитам!C3119</f>
        <v>0</v>
      </c>
      <c r="D3114" s="14">
        <f>Разбивка_по_щитам!F3119</f>
        <v>0</v>
      </c>
      <c r="E3114" s="14">
        <f>Разбивка_по_щитам!H3119</f>
        <v>0</v>
      </c>
      <c r="F3114" s="14">
        <f>Разбивка_по_щитам!I3119</f>
        <v>0</v>
      </c>
      <c r="G3114" s="14">
        <f>Разбивка_по_щитам!J3119</f>
        <v>0</v>
      </c>
      <c r="H3114" s="14">
        <f>Разбивка_по_щитам!K3119</f>
        <v>0</v>
      </c>
      <c r="I3114" s="14">
        <f>Разбивка_по_щитам!L3119</f>
        <v>0</v>
      </c>
      <c r="J3114" s="14">
        <f>Разбивка_по_щитам!M3119</f>
        <v>0</v>
      </c>
      <c r="K3114" s="14">
        <f>Разбивка_по_щитам!N3119</f>
        <v>0</v>
      </c>
      <c r="L3114" s="14"/>
      <c r="M3114" s="14">
        <f>Разбивка_по_щитам!P3119</f>
        <v>0</v>
      </c>
      <c r="N3114" s="14"/>
    </row>
    <row r="3115" spans="2:14" x14ac:dyDescent="0.2">
      <c r="B3115" s="14">
        <f>Разбивка_по_щитам!B3120</f>
        <v>0</v>
      </c>
      <c r="C3115" s="14">
        <f>Разбивка_по_щитам!C3120</f>
        <v>0</v>
      </c>
      <c r="D3115" s="14">
        <f>Разбивка_по_щитам!F3120</f>
        <v>0</v>
      </c>
      <c r="E3115" s="14">
        <f>Разбивка_по_щитам!H3120</f>
        <v>0</v>
      </c>
      <c r="F3115" s="14">
        <f>Разбивка_по_щитам!I3120</f>
        <v>0</v>
      </c>
      <c r="G3115" s="14">
        <f>Разбивка_по_щитам!J3120</f>
        <v>0</v>
      </c>
      <c r="H3115" s="14">
        <f>Разбивка_по_щитам!K3120</f>
        <v>0</v>
      </c>
      <c r="I3115" s="14">
        <f>Разбивка_по_щитам!L3120</f>
        <v>0</v>
      </c>
      <c r="J3115" s="14">
        <f>Разбивка_по_щитам!M3120</f>
        <v>0</v>
      </c>
      <c r="K3115" s="14">
        <f>Разбивка_по_щитам!N3120</f>
        <v>0</v>
      </c>
      <c r="L3115" s="14"/>
      <c r="M3115" s="14">
        <f>Разбивка_по_щитам!P3120</f>
        <v>0</v>
      </c>
      <c r="N3115" s="14"/>
    </row>
    <row r="3116" spans="2:14" x14ac:dyDescent="0.2">
      <c r="B3116" s="14">
        <f>Разбивка_по_щитам!B3121</f>
        <v>0</v>
      </c>
      <c r="C3116" s="14">
        <f>Разбивка_по_щитам!C3121</f>
        <v>0</v>
      </c>
      <c r="D3116" s="14">
        <f>Разбивка_по_щитам!F3121</f>
        <v>0</v>
      </c>
      <c r="E3116" s="14">
        <f>Разбивка_по_щитам!H3121</f>
        <v>0</v>
      </c>
      <c r="F3116" s="14">
        <f>Разбивка_по_щитам!I3121</f>
        <v>0</v>
      </c>
      <c r="G3116" s="14">
        <f>Разбивка_по_щитам!J3121</f>
        <v>0</v>
      </c>
      <c r="H3116" s="14">
        <f>Разбивка_по_щитам!K3121</f>
        <v>0</v>
      </c>
      <c r="I3116" s="14">
        <f>Разбивка_по_щитам!L3121</f>
        <v>0</v>
      </c>
      <c r="J3116" s="14">
        <f>Разбивка_по_щитам!M3121</f>
        <v>0</v>
      </c>
      <c r="K3116" s="14">
        <f>Разбивка_по_щитам!N3121</f>
        <v>0</v>
      </c>
      <c r="L3116" s="14"/>
      <c r="M3116" s="14">
        <f>Разбивка_по_щитам!P3121</f>
        <v>0</v>
      </c>
      <c r="N3116" s="14"/>
    </row>
    <row r="3117" spans="2:14" x14ac:dyDescent="0.2">
      <c r="B3117" s="14">
        <f>Разбивка_по_щитам!B3122</f>
        <v>0</v>
      </c>
      <c r="C3117" s="14">
        <f>Разбивка_по_щитам!C3122</f>
        <v>0</v>
      </c>
      <c r="D3117" s="14">
        <f>Разбивка_по_щитам!F3122</f>
        <v>0</v>
      </c>
      <c r="E3117" s="14">
        <f>Разбивка_по_щитам!H3122</f>
        <v>0</v>
      </c>
      <c r="F3117" s="14">
        <f>Разбивка_по_щитам!I3122</f>
        <v>0</v>
      </c>
      <c r="G3117" s="14">
        <f>Разбивка_по_щитам!J3122</f>
        <v>0</v>
      </c>
      <c r="H3117" s="14">
        <f>Разбивка_по_щитам!K3122</f>
        <v>0</v>
      </c>
      <c r="I3117" s="14">
        <f>Разбивка_по_щитам!L3122</f>
        <v>0</v>
      </c>
      <c r="J3117" s="14">
        <f>Разбивка_по_щитам!M3122</f>
        <v>0</v>
      </c>
      <c r="K3117" s="14">
        <f>Разбивка_по_щитам!N3122</f>
        <v>0</v>
      </c>
      <c r="L3117" s="14"/>
      <c r="M3117" s="14">
        <f>Разбивка_по_щитам!P3122</f>
        <v>0</v>
      </c>
      <c r="N3117" s="14"/>
    </row>
    <row r="3118" spans="2:14" x14ac:dyDescent="0.2">
      <c r="B3118" s="14">
        <f>Разбивка_по_щитам!B3123</f>
        <v>0</v>
      </c>
      <c r="C3118" s="14">
        <f>Разбивка_по_щитам!C3123</f>
        <v>0</v>
      </c>
      <c r="D3118" s="14">
        <f>Разбивка_по_щитам!F3123</f>
        <v>0</v>
      </c>
      <c r="E3118" s="14">
        <f>Разбивка_по_щитам!H3123</f>
        <v>0</v>
      </c>
      <c r="F3118" s="14">
        <f>Разбивка_по_щитам!I3123</f>
        <v>0</v>
      </c>
      <c r="G3118" s="14">
        <f>Разбивка_по_щитам!J3123</f>
        <v>0</v>
      </c>
      <c r="H3118" s="14">
        <f>Разбивка_по_щитам!K3123</f>
        <v>0</v>
      </c>
      <c r="I3118" s="14">
        <f>Разбивка_по_щитам!L3123</f>
        <v>0</v>
      </c>
      <c r="J3118" s="14">
        <f>Разбивка_по_щитам!M3123</f>
        <v>0</v>
      </c>
      <c r="K3118" s="14">
        <f>Разбивка_по_щитам!N3123</f>
        <v>0</v>
      </c>
      <c r="L3118" s="14"/>
      <c r="M3118" s="14">
        <f>Разбивка_по_щитам!P3123</f>
        <v>0</v>
      </c>
      <c r="N3118" s="14"/>
    </row>
    <row r="3119" spans="2:14" x14ac:dyDescent="0.2">
      <c r="B3119" s="14">
        <f>Разбивка_по_щитам!B3124</f>
        <v>0</v>
      </c>
      <c r="C3119" s="14">
        <f>Разбивка_по_щитам!C3124</f>
        <v>0</v>
      </c>
      <c r="D3119" s="14">
        <f>Разбивка_по_щитам!F3124</f>
        <v>0</v>
      </c>
      <c r="E3119" s="14">
        <f>Разбивка_по_щитам!H3124</f>
        <v>0</v>
      </c>
      <c r="F3119" s="14">
        <f>Разбивка_по_щитам!I3124</f>
        <v>0</v>
      </c>
      <c r="G3119" s="14">
        <f>Разбивка_по_щитам!J3124</f>
        <v>0</v>
      </c>
      <c r="H3119" s="14">
        <f>Разбивка_по_щитам!K3124</f>
        <v>0</v>
      </c>
      <c r="I3119" s="14">
        <f>Разбивка_по_щитам!L3124</f>
        <v>0</v>
      </c>
      <c r="J3119" s="14">
        <f>Разбивка_по_щитам!M3124</f>
        <v>0</v>
      </c>
      <c r="K3119" s="14">
        <f>Разбивка_по_щитам!N3124</f>
        <v>0</v>
      </c>
      <c r="L3119" s="14"/>
      <c r="M3119" s="14">
        <f>Разбивка_по_щитам!P3124</f>
        <v>0</v>
      </c>
      <c r="N3119" s="14"/>
    </row>
    <row r="3120" spans="2:14" x14ac:dyDescent="0.2">
      <c r="B3120" s="14">
        <f>Разбивка_по_щитам!B3125</f>
        <v>0</v>
      </c>
      <c r="C3120" s="14">
        <f>Разбивка_по_щитам!C3125</f>
        <v>0</v>
      </c>
      <c r="D3120" s="14">
        <f>Разбивка_по_щитам!F3125</f>
        <v>0</v>
      </c>
      <c r="E3120" s="14">
        <f>Разбивка_по_щитам!H3125</f>
        <v>0</v>
      </c>
      <c r="F3120" s="14">
        <f>Разбивка_по_щитам!I3125</f>
        <v>0</v>
      </c>
      <c r="G3120" s="14">
        <f>Разбивка_по_щитам!J3125</f>
        <v>0</v>
      </c>
      <c r="H3120" s="14">
        <f>Разбивка_по_щитам!K3125</f>
        <v>0</v>
      </c>
      <c r="I3120" s="14">
        <f>Разбивка_по_щитам!L3125</f>
        <v>0</v>
      </c>
      <c r="J3120" s="14">
        <f>Разбивка_по_щитам!M3125</f>
        <v>0</v>
      </c>
      <c r="K3120" s="14">
        <f>Разбивка_по_щитам!N3125</f>
        <v>0</v>
      </c>
      <c r="L3120" s="14"/>
      <c r="M3120" s="14">
        <f>Разбивка_по_щитам!P3125</f>
        <v>0</v>
      </c>
      <c r="N3120" s="14"/>
    </row>
    <row r="3121" spans="2:14" x14ac:dyDescent="0.2">
      <c r="B3121" s="14">
        <f>Разбивка_по_щитам!B3126</f>
        <v>0</v>
      </c>
      <c r="C3121" s="14">
        <f>Разбивка_по_щитам!C3126</f>
        <v>0</v>
      </c>
      <c r="D3121" s="14">
        <f>Разбивка_по_щитам!F3126</f>
        <v>0</v>
      </c>
      <c r="E3121" s="14">
        <f>Разбивка_по_щитам!H3126</f>
        <v>0</v>
      </c>
      <c r="F3121" s="14">
        <f>Разбивка_по_щитам!I3126</f>
        <v>0</v>
      </c>
      <c r="G3121" s="14">
        <f>Разбивка_по_щитам!J3126</f>
        <v>0</v>
      </c>
      <c r="H3121" s="14">
        <f>Разбивка_по_щитам!K3126</f>
        <v>0</v>
      </c>
      <c r="I3121" s="14">
        <f>Разбивка_по_щитам!L3126</f>
        <v>0</v>
      </c>
      <c r="J3121" s="14">
        <f>Разбивка_по_щитам!M3126</f>
        <v>0</v>
      </c>
      <c r="K3121" s="14">
        <f>Разбивка_по_щитам!N3126</f>
        <v>0</v>
      </c>
      <c r="L3121" s="14"/>
      <c r="M3121" s="14">
        <f>Разбивка_по_щитам!P3126</f>
        <v>0</v>
      </c>
      <c r="N3121" s="14"/>
    </row>
    <row r="3122" spans="2:14" x14ac:dyDescent="0.2">
      <c r="B3122" s="14">
        <f>Разбивка_по_щитам!B3127</f>
        <v>0</v>
      </c>
      <c r="C3122" s="14">
        <f>Разбивка_по_щитам!C3127</f>
        <v>0</v>
      </c>
      <c r="D3122" s="14">
        <f>Разбивка_по_щитам!F3127</f>
        <v>0</v>
      </c>
      <c r="E3122" s="14">
        <f>Разбивка_по_щитам!H3127</f>
        <v>0</v>
      </c>
      <c r="F3122" s="14">
        <f>Разбивка_по_щитам!I3127</f>
        <v>0</v>
      </c>
      <c r="G3122" s="14">
        <f>Разбивка_по_щитам!J3127</f>
        <v>0</v>
      </c>
      <c r="H3122" s="14">
        <f>Разбивка_по_щитам!K3127</f>
        <v>0</v>
      </c>
      <c r="I3122" s="14">
        <f>Разбивка_по_щитам!L3127</f>
        <v>0</v>
      </c>
      <c r="J3122" s="14">
        <f>Разбивка_по_щитам!M3127</f>
        <v>0</v>
      </c>
      <c r="K3122" s="14">
        <f>Разбивка_по_щитам!N3127</f>
        <v>0</v>
      </c>
      <c r="L3122" s="14"/>
      <c r="M3122" s="14">
        <f>Разбивка_по_щитам!P3127</f>
        <v>0</v>
      </c>
      <c r="N3122" s="14"/>
    </row>
    <row r="3123" spans="2:14" x14ac:dyDescent="0.2">
      <c r="B3123" s="14">
        <f>Разбивка_по_щитам!B3128</f>
        <v>0</v>
      </c>
      <c r="C3123" s="14">
        <f>Разбивка_по_щитам!C3128</f>
        <v>0</v>
      </c>
      <c r="D3123" s="14">
        <f>Разбивка_по_щитам!F3128</f>
        <v>0</v>
      </c>
      <c r="E3123" s="14">
        <f>Разбивка_по_щитам!H3128</f>
        <v>0</v>
      </c>
      <c r="F3123" s="14">
        <f>Разбивка_по_щитам!I3128</f>
        <v>0</v>
      </c>
      <c r="G3123" s="14">
        <f>Разбивка_по_щитам!J3128</f>
        <v>0</v>
      </c>
      <c r="H3123" s="14">
        <f>Разбивка_по_щитам!K3128</f>
        <v>0</v>
      </c>
      <c r="I3123" s="14">
        <f>Разбивка_по_щитам!L3128</f>
        <v>0</v>
      </c>
      <c r="J3123" s="14">
        <f>Разбивка_по_щитам!M3128</f>
        <v>0</v>
      </c>
      <c r="K3123" s="14">
        <f>Разбивка_по_щитам!N3128</f>
        <v>0</v>
      </c>
      <c r="L3123" s="14"/>
      <c r="M3123" s="14">
        <f>Разбивка_по_щитам!P3128</f>
        <v>0</v>
      </c>
      <c r="N3123" s="14"/>
    </row>
    <row r="3124" spans="2:14" x14ac:dyDescent="0.2">
      <c r="B3124" s="14">
        <f>Разбивка_по_щитам!B3129</f>
        <v>0</v>
      </c>
      <c r="C3124" s="14">
        <f>Разбивка_по_щитам!C3129</f>
        <v>0</v>
      </c>
      <c r="D3124" s="14">
        <f>Разбивка_по_щитам!F3129</f>
        <v>0</v>
      </c>
      <c r="E3124" s="14">
        <f>Разбивка_по_щитам!H3129</f>
        <v>0</v>
      </c>
      <c r="F3124" s="14">
        <f>Разбивка_по_щитам!I3129</f>
        <v>0</v>
      </c>
      <c r="G3124" s="14">
        <f>Разбивка_по_щитам!J3129</f>
        <v>0</v>
      </c>
      <c r="H3124" s="14">
        <f>Разбивка_по_щитам!K3129</f>
        <v>0</v>
      </c>
      <c r="I3124" s="14">
        <f>Разбивка_по_щитам!L3129</f>
        <v>0</v>
      </c>
      <c r="J3124" s="14">
        <f>Разбивка_по_щитам!M3129</f>
        <v>0</v>
      </c>
      <c r="K3124" s="14">
        <f>Разбивка_по_щитам!N3129</f>
        <v>0</v>
      </c>
      <c r="L3124" s="14"/>
      <c r="M3124" s="14">
        <f>Разбивка_по_щитам!P3129</f>
        <v>0</v>
      </c>
      <c r="N3124" s="14"/>
    </row>
    <row r="3125" spans="2:14" x14ac:dyDescent="0.2">
      <c r="B3125" s="14">
        <f>Разбивка_по_щитам!B3130</f>
        <v>0</v>
      </c>
      <c r="C3125" s="14">
        <f>Разбивка_по_щитам!C3130</f>
        <v>0</v>
      </c>
      <c r="D3125" s="14">
        <f>Разбивка_по_щитам!F3130</f>
        <v>0</v>
      </c>
      <c r="E3125" s="14">
        <f>Разбивка_по_щитам!H3130</f>
        <v>0</v>
      </c>
      <c r="F3125" s="14">
        <f>Разбивка_по_щитам!I3130</f>
        <v>0</v>
      </c>
      <c r="G3125" s="14">
        <f>Разбивка_по_щитам!J3130</f>
        <v>0</v>
      </c>
      <c r="H3125" s="14">
        <f>Разбивка_по_щитам!K3130</f>
        <v>0</v>
      </c>
      <c r="I3125" s="14">
        <f>Разбивка_по_щитам!L3130</f>
        <v>0</v>
      </c>
      <c r="J3125" s="14">
        <f>Разбивка_по_щитам!M3130</f>
        <v>0</v>
      </c>
      <c r="K3125" s="14">
        <f>Разбивка_по_щитам!N3130</f>
        <v>0</v>
      </c>
      <c r="L3125" s="14"/>
      <c r="M3125" s="14">
        <f>Разбивка_по_щитам!P3130</f>
        <v>0</v>
      </c>
      <c r="N3125" s="14"/>
    </row>
    <row r="3126" spans="2:14" x14ac:dyDescent="0.2">
      <c r="B3126" s="14">
        <f>Разбивка_по_щитам!B3131</f>
        <v>0</v>
      </c>
      <c r="C3126" s="14">
        <f>Разбивка_по_щитам!C3131</f>
        <v>0</v>
      </c>
      <c r="D3126" s="14">
        <f>Разбивка_по_щитам!F3131</f>
        <v>0</v>
      </c>
      <c r="E3126" s="14">
        <f>Разбивка_по_щитам!H3131</f>
        <v>0</v>
      </c>
      <c r="F3126" s="14">
        <f>Разбивка_по_щитам!I3131</f>
        <v>0</v>
      </c>
      <c r="G3126" s="14">
        <f>Разбивка_по_щитам!J3131</f>
        <v>0</v>
      </c>
      <c r="H3126" s="14">
        <f>Разбивка_по_щитам!K3131</f>
        <v>0</v>
      </c>
      <c r="I3126" s="14">
        <f>Разбивка_по_щитам!L3131</f>
        <v>0</v>
      </c>
      <c r="J3126" s="14">
        <f>Разбивка_по_щитам!M3131</f>
        <v>0</v>
      </c>
      <c r="K3126" s="14">
        <f>Разбивка_по_щитам!N3131</f>
        <v>0</v>
      </c>
      <c r="L3126" s="14"/>
      <c r="M3126" s="14">
        <f>Разбивка_по_щитам!P3131</f>
        <v>0</v>
      </c>
      <c r="N3126" s="14"/>
    </row>
    <row r="3127" spans="2:14" x14ac:dyDescent="0.2">
      <c r="B3127" s="14">
        <f>Разбивка_по_щитам!B3132</f>
        <v>0</v>
      </c>
      <c r="C3127" s="14">
        <f>Разбивка_по_щитам!C3132</f>
        <v>0</v>
      </c>
      <c r="D3127" s="14">
        <f>Разбивка_по_щитам!F3132</f>
        <v>0</v>
      </c>
      <c r="E3127" s="14">
        <f>Разбивка_по_щитам!H3132</f>
        <v>0</v>
      </c>
      <c r="F3127" s="14">
        <f>Разбивка_по_щитам!I3132</f>
        <v>0</v>
      </c>
      <c r="G3127" s="14">
        <f>Разбивка_по_щитам!J3132</f>
        <v>0</v>
      </c>
      <c r="H3127" s="14">
        <f>Разбивка_по_щитам!K3132</f>
        <v>0</v>
      </c>
      <c r="I3127" s="14">
        <f>Разбивка_по_щитам!L3132</f>
        <v>0</v>
      </c>
      <c r="J3127" s="14">
        <f>Разбивка_по_щитам!M3132</f>
        <v>0</v>
      </c>
      <c r="K3127" s="14">
        <f>Разбивка_по_щитам!N3132</f>
        <v>0</v>
      </c>
      <c r="L3127" s="14"/>
      <c r="M3127" s="14">
        <f>Разбивка_по_щитам!P3132</f>
        <v>0</v>
      </c>
      <c r="N3127" s="14"/>
    </row>
    <row r="3128" spans="2:14" x14ac:dyDescent="0.2">
      <c r="B3128" s="14">
        <f>Разбивка_по_щитам!B3133</f>
        <v>0</v>
      </c>
      <c r="C3128" s="14">
        <f>Разбивка_по_щитам!C3133</f>
        <v>0</v>
      </c>
      <c r="D3128" s="14">
        <f>Разбивка_по_щитам!F3133</f>
        <v>0</v>
      </c>
      <c r="E3128" s="14">
        <f>Разбивка_по_щитам!H3133</f>
        <v>0</v>
      </c>
      <c r="F3128" s="14">
        <f>Разбивка_по_щитам!I3133</f>
        <v>0</v>
      </c>
      <c r="G3128" s="14">
        <f>Разбивка_по_щитам!J3133</f>
        <v>0</v>
      </c>
      <c r="H3128" s="14">
        <f>Разбивка_по_щитам!K3133</f>
        <v>0</v>
      </c>
      <c r="I3128" s="14">
        <f>Разбивка_по_щитам!L3133</f>
        <v>0</v>
      </c>
      <c r="J3128" s="14">
        <f>Разбивка_по_щитам!M3133</f>
        <v>0</v>
      </c>
      <c r="K3128" s="14">
        <f>Разбивка_по_щитам!N3133</f>
        <v>0</v>
      </c>
      <c r="L3128" s="14"/>
      <c r="M3128" s="14">
        <f>Разбивка_по_щитам!P3133</f>
        <v>0</v>
      </c>
      <c r="N3128" s="14"/>
    </row>
    <row r="3129" spans="2:14" x14ac:dyDescent="0.2">
      <c r="B3129" s="14">
        <f>Разбивка_по_щитам!B3134</f>
        <v>0</v>
      </c>
      <c r="C3129" s="14">
        <f>Разбивка_по_щитам!C3134</f>
        <v>0</v>
      </c>
      <c r="D3129" s="14">
        <f>Разбивка_по_щитам!F3134</f>
        <v>0</v>
      </c>
      <c r="E3129" s="14">
        <f>Разбивка_по_щитам!H3134</f>
        <v>0</v>
      </c>
      <c r="F3129" s="14">
        <f>Разбивка_по_щитам!I3134</f>
        <v>0</v>
      </c>
      <c r="G3129" s="14">
        <f>Разбивка_по_щитам!J3134</f>
        <v>0</v>
      </c>
      <c r="H3129" s="14">
        <f>Разбивка_по_щитам!K3134</f>
        <v>0</v>
      </c>
      <c r="I3129" s="14">
        <f>Разбивка_по_щитам!L3134</f>
        <v>0</v>
      </c>
      <c r="J3129" s="14">
        <f>Разбивка_по_щитам!M3134</f>
        <v>0</v>
      </c>
      <c r="K3129" s="14">
        <f>Разбивка_по_щитам!N3134</f>
        <v>0</v>
      </c>
      <c r="L3129" s="14"/>
      <c r="M3129" s="14">
        <f>Разбивка_по_щитам!P3134</f>
        <v>0</v>
      </c>
      <c r="N3129" s="14"/>
    </row>
    <row r="3130" spans="2:14" x14ac:dyDescent="0.2">
      <c r="B3130" s="14">
        <f>Разбивка_по_щитам!B3135</f>
        <v>0</v>
      </c>
      <c r="C3130" s="14">
        <f>Разбивка_по_щитам!C3135</f>
        <v>0</v>
      </c>
      <c r="D3130" s="14">
        <f>Разбивка_по_щитам!F3135</f>
        <v>0</v>
      </c>
      <c r="E3130" s="14">
        <f>Разбивка_по_щитам!H3135</f>
        <v>0</v>
      </c>
      <c r="F3130" s="14">
        <f>Разбивка_по_щитам!I3135</f>
        <v>0</v>
      </c>
      <c r="G3130" s="14">
        <f>Разбивка_по_щитам!J3135</f>
        <v>0</v>
      </c>
      <c r="H3130" s="14">
        <f>Разбивка_по_щитам!K3135</f>
        <v>0</v>
      </c>
      <c r="I3130" s="14">
        <f>Разбивка_по_щитам!L3135</f>
        <v>0</v>
      </c>
      <c r="J3130" s="14">
        <f>Разбивка_по_щитам!M3135</f>
        <v>0</v>
      </c>
      <c r="K3130" s="14">
        <f>Разбивка_по_щитам!N3135</f>
        <v>0</v>
      </c>
      <c r="L3130" s="14"/>
      <c r="M3130" s="14">
        <f>Разбивка_по_щитам!P3135</f>
        <v>0</v>
      </c>
      <c r="N3130" s="14"/>
    </row>
    <row r="3131" spans="2:14" x14ac:dyDescent="0.2">
      <c r="B3131" s="14">
        <f>Разбивка_по_щитам!B3136</f>
        <v>0</v>
      </c>
      <c r="C3131" s="14">
        <f>Разбивка_по_щитам!C3136</f>
        <v>0</v>
      </c>
      <c r="D3131" s="14">
        <f>Разбивка_по_щитам!F3136</f>
        <v>0</v>
      </c>
      <c r="E3131" s="14">
        <f>Разбивка_по_щитам!H3136</f>
        <v>0</v>
      </c>
      <c r="F3131" s="14">
        <f>Разбивка_по_щитам!I3136</f>
        <v>0</v>
      </c>
      <c r="G3131" s="14">
        <f>Разбивка_по_щитам!J3136</f>
        <v>0</v>
      </c>
      <c r="H3131" s="14">
        <f>Разбивка_по_щитам!K3136</f>
        <v>0</v>
      </c>
      <c r="I3131" s="14">
        <f>Разбивка_по_щитам!L3136</f>
        <v>0</v>
      </c>
      <c r="J3131" s="14">
        <f>Разбивка_по_щитам!M3136</f>
        <v>0</v>
      </c>
      <c r="K3131" s="14">
        <f>Разбивка_по_щитам!N3136</f>
        <v>0</v>
      </c>
      <c r="L3131" s="14"/>
      <c r="M3131" s="14">
        <f>Разбивка_по_щитам!P3136</f>
        <v>0</v>
      </c>
      <c r="N3131" s="14"/>
    </row>
    <row r="3132" spans="2:14" x14ac:dyDescent="0.2">
      <c r="B3132" s="14">
        <f>Разбивка_по_щитам!B3137</f>
        <v>0</v>
      </c>
      <c r="C3132" s="14">
        <f>Разбивка_по_щитам!C3137</f>
        <v>0</v>
      </c>
      <c r="D3132" s="14">
        <f>Разбивка_по_щитам!F3137</f>
        <v>0</v>
      </c>
      <c r="E3132" s="14">
        <f>Разбивка_по_щитам!H3137</f>
        <v>0</v>
      </c>
      <c r="F3132" s="14">
        <f>Разбивка_по_щитам!I3137</f>
        <v>0</v>
      </c>
      <c r="G3132" s="14">
        <f>Разбивка_по_щитам!J3137</f>
        <v>0</v>
      </c>
      <c r="H3132" s="14">
        <f>Разбивка_по_щитам!K3137</f>
        <v>0</v>
      </c>
      <c r="I3132" s="14">
        <f>Разбивка_по_щитам!L3137</f>
        <v>0</v>
      </c>
      <c r="J3132" s="14">
        <f>Разбивка_по_щитам!M3137</f>
        <v>0</v>
      </c>
      <c r="K3132" s="14">
        <f>Разбивка_по_щитам!N3137</f>
        <v>0</v>
      </c>
      <c r="L3132" s="14"/>
      <c r="M3132" s="14">
        <f>Разбивка_по_щитам!P3137</f>
        <v>0</v>
      </c>
      <c r="N3132" s="14"/>
    </row>
    <row r="3133" spans="2:14" x14ac:dyDescent="0.2">
      <c r="B3133" s="14">
        <f>Разбивка_по_щитам!B3138</f>
        <v>0</v>
      </c>
      <c r="C3133" s="14">
        <f>Разбивка_по_щитам!C3138</f>
        <v>0</v>
      </c>
      <c r="D3133" s="14">
        <f>Разбивка_по_щитам!F3138</f>
        <v>0</v>
      </c>
      <c r="E3133" s="14">
        <f>Разбивка_по_щитам!H3138</f>
        <v>0</v>
      </c>
      <c r="F3133" s="14">
        <f>Разбивка_по_щитам!I3138</f>
        <v>0</v>
      </c>
      <c r="G3133" s="14">
        <f>Разбивка_по_щитам!J3138</f>
        <v>0</v>
      </c>
      <c r="H3133" s="14">
        <f>Разбивка_по_щитам!K3138</f>
        <v>0</v>
      </c>
      <c r="I3133" s="14">
        <f>Разбивка_по_щитам!L3138</f>
        <v>0</v>
      </c>
      <c r="J3133" s="14">
        <f>Разбивка_по_щитам!M3138</f>
        <v>0</v>
      </c>
      <c r="K3133" s="14">
        <f>Разбивка_по_щитам!N3138</f>
        <v>0</v>
      </c>
      <c r="L3133" s="14"/>
      <c r="M3133" s="14">
        <f>Разбивка_по_щитам!P3138</f>
        <v>0</v>
      </c>
      <c r="N3133" s="14"/>
    </row>
    <row r="3134" spans="2:14" x14ac:dyDescent="0.2">
      <c r="B3134" s="14">
        <f>Разбивка_по_щитам!B3139</f>
        <v>0</v>
      </c>
      <c r="C3134" s="14">
        <f>Разбивка_по_щитам!C3139</f>
        <v>0</v>
      </c>
      <c r="D3134" s="14">
        <f>Разбивка_по_щитам!F3139</f>
        <v>0</v>
      </c>
      <c r="E3134" s="14">
        <f>Разбивка_по_щитам!H3139</f>
        <v>0</v>
      </c>
      <c r="F3134" s="14">
        <f>Разбивка_по_щитам!I3139</f>
        <v>0</v>
      </c>
      <c r="G3134" s="14">
        <f>Разбивка_по_щитам!J3139</f>
        <v>0</v>
      </c>
      <c r="H3134" s="14">
        <f>Разбивка_по_щитам!K3139</f>
        <v>0</v>
      </c>
      <c r="I3134" s="14">
        <f>Разбивка_по_щитам!L3139</f>
        <v>0</v>
      </c>
      <c r="J3134" s="14">
        <f>Разбивка_по_щитам!M3139</f>
        <v>0</v>
      </c>
      <c r="K3134" s="14">
        <f>Разбивка_по_щитам!N3139</f>
        <v>0</v>
      </c>
      <c r="L3134" s="14"/>
      <c r="M3134" s="14">
        <f>Разбивка_по_щитам!P3139</f>
        <v>0</v>
      </c>
      <c r="N3134" s="14"/>
    </row>
    <row r="3135" spans="2:14" x14ac:dyDescent="0.2">
      <c r="B3135" s="14">
        <f>Разбивка_по_щитам!B3140</f>
        <v>0</v>
      </c>
      <c r="C3135" s="14">
        <f>Разбивка_по_щитам!C3140</f>
        <v>0</v>
      </c>
      <c r="D3135" s="14">
        <f>Разбивка_по_щитам!F3140</f>
        <v>0</v>
      </c>
      <c r="E3135" s="14">
        <f>Разбивка_по_щитам!H3140</f>
        <v>0</v>
      </c>
      <c r="F3135" s="14">
        <f>Разбивка_по_щитам!I3140</f>
        <v>0</v>
      </c>
      <c r="G3135" s="14">
        <f>Разбивка_по_щитам!J3140</f>
        <v>0</v>
      </c>
      <c r="H3135" s="14">
        <f>Разбивка_по_щитам!K3140</f>
        <v>0</v>
      </c>
      <c r="I3135" s="14">
        <f>Разбивка_по_щитам!L3140</f>
        <v>0</v>
      </c>
      <c r="J3135" s="14">
        <f>Разбивка_по_щитам!M3140</f>
        <v>0</v>
      </c>
      <c r="K3135" s="14">
        <f>Разбивка_по_щитам!N3140</f>
        <v>0</v>
      </c>
      <c r="L3135" s="14"/>
      <c r="M3135" s="14">
        <f>Разбивка_по_щитам!P3140</f>
        <v>0</v>
      </c>
      <c r="N3135" s="14"/>
    </row>
    <row r="3136" spans="2:14" x14ac:dyDescent="0.2">
      <c r="B3136" s="14">
        <f>Разбивка_по_щитам!B3141</f>
        <v>0</v>
      </c>
      <c r="C3136" s="14">
        <f>Разбивка_по_щитам!C3141</f>
        <v>0</v>
      </c>
      <c r="D3136" s="14">
        <f>Разбивка_по_щитам!F3141</f>
        <v>0</v>
      </c>
      <c r="E3136" s="14">
        <f>Разбивка_по_щитам!H3141</f>
        <v>0</v>
      </c>
      <c r="F3136" s="14">
        <f>Разбивка_по_щитам!I3141</f>
        <v>0</v>
      </c>
      <c r="G3136" s="14">
        <f>Разбивка_по_щитам!J3141</f>
        <v>0</v>
      </c>
      <c r="H3136" s="14">
        <f>Разбивка_по_щитам!K3141</f>
        <v>0</v>
      </c>
      <c r="I3136" s="14">
        <f>Разбивка_по_щитам!L3141</f>
        <v>0</v>
      </c>
      <c r="J3136" s="14">
        <f>Разбивка_по_щитам!M3141</f>
        <v>0</v>
      </c>
      <c r="K3136" s="14">
        <f>Разбивка_по_щитам!N3141</f>
        <v>0</v>
      </c>
      <c r="L3136" s="14"/>
      <c r="M3136" s="14">
        <f>Разбивка_по_щитам!P3141</f>
        <v>0</v>
      </c>
      <c r="N3136" s="14"/>
    </row>
    <row r="3137" spans="2:14" x14ac:dyDescent="0.2">
      <c r="B3137" s="14">
        <f>Разбивка_по_щитам!B3142</f>
        <v>0</v>
      </c>
      <c r="C3137" s="14">
        <f>Разбивка_по_щитам!C3142</f>
        <v>0</v>
      </c>
      <c r="D3137" s="14">
        <f>Разбивка_по_щитам!F3142</f>
        <v>0</v>
      </c>
      <c r="E3137" s="14">
        <f>Разбивка_по_щитам!H3142</f>
        <v>0</v>
      </c>
      <c r="F3137" s="14">
        <f>Разбивка_по_щитам!I3142</f>
        <v>0</v>
      </c>
      <c r="G3137" s="14">
        <f>Разбивка_по_щитам!J3142</f>
        <v>0</v>
      </c>
      <c r="H3137" s="14">
        <f>Разбивка_по_щитам!K3142</f>
        <v>0</v>
      </c>
      <c r="I3137" s="14">
        <f>Разбивка_по_щитам!L3142</f>
        <v>0</v>
      </c>
      <c r="J3137" s="14">
        <f>Разбивка_по_щитам!M3142</f>
        <v>0</v>
      </c>
      <c r="K3137" s="14">
        <f>Разбивка_по_щитам!N3142</f>
        <v>0</v>
      </c>
      <c r="L3137" s="14"/>
      <c r="M3137" s="14">
        <f>Разбивка_по_щитам!P3142</f>
        <v>0</v>
      </c>
      <c r="N3137" s="14"/>
    </row>
    <row r="3138" spans="2:14" x14ac:dyDescent="0.2">
      <c r="B3138" s="14">
        <f>Разбивка_по_щитам!B3143</f>
        <v>0</v>
      </c>
      <c r="C3138" s="14">
        <f>Разбивка_по_щитам!C3143</f>
        <v>0</v>
      </c>
      <c r="D3138" s="14">
        <f>Разбивка_по_щитам!F3143</f>
        <v>0</v>
      </c>
      <c r="E3138" s="14">
        <f>Разбивка_по_щитам!H3143</f>
        <v>0</v>
      </c>
      <c r="F3138" s="14">
        <f>Разбивка_по_щитам!I3143</f>
        <v>0</v>
      </c>
      <c r="G3138" s="14">
        <f>Разбивка_по_щитам!J3143</f>
        <v>0</v>
      </c>
      <c r="H3138" s="14">
        <f>Разбивка_по_щитам!K3143</f>
        <v>0</v>
      </c>
      <c r="I3138" s="14">
        <f>Разбивка_по_щитам!L3143</f>
        <v>0</v>
      </c>
      <c r="J3138" s="14">
        <f>Разбивка_по_щитам!M3143</f>
        <v>0</v>
      </c>
      <c r="K3138" s="14">
        <f>Разбивка_по_щитам!N3143</f>
        <v>0</v>
      </c>
      <c r="L3138" s="14"/>
      <c r="M3138" s="14">
        <f>Разбивка_по_щитам!P3143</f>
        <v>0</v>
      </c>
      <c r="N3138" s="14"/>
    </row>
    <row r="3139" spans="2:14" x14ac:dyDescent="0.2">
      <c r="B3139" s="14">
        <f>Разбивка_по_щитам!B3144</f>
        <v>0</v>
      </c>
      <c r="C3139" s="14">
        <f>Разбивка_по_щитам!C3144</f>
        <v>0</v>
      </c>
      <c r="D3139" s="14">
        <f>Разбивка_по_щитам!F3144</f>
        <v>0</v>
      </c>
      <c r="E3139" s="14">
        <f>Разбивка_по_щитам!H3144</f>
        <v>0</v>
      </c>
      <c r="F3139" s="14">
        <f>Разбивка_по_щитам!I3144</f>
        <v>0</v>
      </c>
      <c r="G3139" s="14">
        <f>Разбивка_по_щитам!J3144</f>
        <v>0</v>
      </c>
      <c r="H3139" s="14">
        <f>Разбивка_по_щитам!K3144</f>
        <v>0</v>
      </c>
      <c r="I3139" s="14">
        <f>Разбивка_по_щитам!L3144</f>
        <v>0</v>
      </c>
      <c r="J3139" s="14">
        <f>Разбивка_по_щитам!M3144</f>
        <v>0</v>
      </c>
      <c r="K3139" s="14">
        <f>Разбивка_по_щитам!N3144</f>
        <v>0</v>
      </c>
      <c r="L3139" s="14"/>
      <c r="M3139" s="14">
        <f>Разбивка_по_щитам!P3144</f>
        <v>0</v>
      </c>
      <c r="N3139" s="14"/>
    </row>
    <row r="3140" spans="2:14" x14ac:dyDescent="0.2">
      <c r="B3140" s="14">
        <f>Разбивка_по_щитам!B3145</f>
        <v>0</v>
      </c>
      <c r="C3140" s="14">
        <f>Разбивка_по_щитам!C3145</f>
        <v>0</v>
      </c>
      <c r="D3140" s="14">
        <f>Разбивка_по_щитам!F3145</f>
        <v>0</v>
      </c>
      <c r="E3140" s="14">
        <f>Разбивка_по_щитам!H3145</f>
        <v>0</v>
      </c>
      <c r="F3140" s="14">
        <f>Разбивка_по_щитам!I3145</f>
        <v>0</v>
      </c>
      <c r="G3140" s="14">
        <f>Разбивка_по_щитам!J3145</f>
        <v>0</v>
      </c>
      <c r="H3140" s="14">
        <f>Разбивка_по_щитам!K3145</f>
        <v>0</v>
      </c>
      <c r="I3140" s="14">
        <f>Разбивка_по_щитам!L3145</f>
        <v>0</v>
      </c>
      <c r="J3140" s="14">
        <f>Разбивка_по_щитам!M3145</f>
        <v>0</v>
      </c>
      <c r="K3140" s="14">
        <f>Разбивка_по_щитам!N3145</f>
        <v>0</v>
      </c>
      <c r="L3140" s="14"/>
      <c r="M3140" s="14">
        <f>Разбивка_по_щитам!P3145</f>
        <v>0</v>
      </c>
      <c r="N3140" s="14"/>
    </row>
    <row r="3141" spans="2:14" x14ac:dyDescent="0.2">
      <c r="B3141" s="14">
        <f>Разбивка_по_щитам!B3146</f>
        <v>0</v>
      </c>
      <c r="C3141" s="14">
        <f>Разбивка_по_щитам!C3146</f>
        <v>0</v>
      </c>
      <c r="D3141" s="14">
        <f>Разбивка_по_щитам!F3146</f>
        <v>0</v>
      </c>
      <c r="E3141" s="14">
        <f>Разбивка_по_щитам!H3146</f>
        <v>0</v>
      </c>
      <c r="F3141" s="14">
        <f>Разбивка_по_щитам!I3146</f>
        <v>0</v>
      </c>
      <c r="G3141" s="14">
        <f>Разбивка_по_щитам!J3146</f>
        <v>0</v>
      </c>
      <c r="H3141" s="14">
        <f>Разбивка_по_щитам!K3146</f>
        <v>0</v>
      </c>
      <c r="I3141" s="14">
        <f>Разбивка_по_щитам!L3146</f>
        <v>0</v>
      </c>
      <c r="J3141" s="14">
        <f>Разбивка_по_щитам!M3146</f>
        <v>0</v>
      </c>
      <c r="K3141" s="14">
        <f>Разбивка_по_щитам!N3146</f>
        <v>0</v>
      </c>
      <c r="L3141" s="14"/>
      <c r="M3141" s="14">
        <f>Разбивка_по_щитам!P3146</f>
        <v>0</v>
      </c>
      <c r="N3141" s="14"/>
    </row>
    <row r="3142" spans="2:14" x14ac:dyDescent="0.2">
      <c r="B3142" s="14">
        <f>Разбивка_по_щитам!B3147</f>
        <v>0</v>
      </c>
      <c r="C3142" s="14">
        <f>Разбивка_по_щитам!C3147</f>
        <v>0</v>
      </c>
      <c r="D3142" s="14">
        <f>Разбивка_по_щитам!F3147</f>
        <v>0</v>
      </c>
      <c r="E3142" s="14">
        <f>Разбивка_по_щитам!H3147</f>
        <v>0</v>
      </c>
      <c r="F3142" s="14">
        <f>Разбивка_по_щитам!I3147</f>
        <v>0</v>
      </c>
      <c r="G3142" s="14">
        <f>Разбивка_по_щитам!J3147</f>
        <v>0</v>
      </c>
      <c r="H3142" s="14">
        <f>Разбивка_по_щитам!K3147</f>
        <v>0</v>
      </c>
      <c r="I3142" s="14">
        <f>Разбивка_по_щитам!L3147</f>
        <v>0</v>
      </c>
      <c r="J3142" s="14">
        <f>Разбивка_по_щитам!M3147</f>
        <v>0</v>
      </c>
      <c r="K3142" s="14">
        <f>Разбивка_по_щитам!N3147</f>
        <v>0</v>
      </c>
      <c r="L3142" s="14"/>
      <c r="M3142" s="14">
        <f>Разбивка_по_щитам!P3147</f>
        <v>0</v>
      </c>
      <c r="N3142" s="14"/>
    </row>
    <row r="3143" spans="2:14" x14ac:dyDescent="0.2">
      <c r="B3143" s="14">
        <f>Разбивка_по_щитам!B3148</f>
        <v>0</v>
      </c>
      <c r="C3143" s="14">
        <f>Разбивка_по_щитам!C3148</f>
        <v>0</v>
      </c>
      <c r="D3143" s="14">
        <f>Разбивка_по_щитам!F3148</f>
        <v>0</v>
      </c>
      <c r="E3143" s="14">
        <f>Разбивка_по_щитам!H3148</f>
        <v>0</v>
      </c>
      <c r="F3143" s="14">
        <f>Разбивка_по_щитам!I3148</f>
        <v>0</v>
      </c>
      <c r="G3143" s="14">
        <f>Разбивка_по_щитам!J3148</f>
        <v>0</v>
      </c>
      <c r="H3143" s="14">
        <f>Разбивка_по_щитам!K3148</f>
        <v>0</v>
      </c>
      <c r="I3143" s="14">
        <f>Разбивка_по_щитам!L3148</f>
        <v>0</v>
      </c>
      <c r="J3143" s="14">
        <f>Разбивка_по_щитам!M3148</f>
        <v>0</v>
      </c>
      <c r="K3143" s="14">
        <f>Разбивка_по_щитам!N3148</f>
        <v>0</v>
      </c>
      <c r="L3143" s="14"/>
      <c r="M3143" s="14">
        <f>Разбивка_по_щитам!P3148</f>
        <v>0</v>
      </c>
      <c r="N3143" s="14"/>
    </row>
    <row r="3144" spans="2:14" x14ac:dyDescent="0.2">
      <c r="B3144" s="14">
        <f>Разбивка_по_щитам!B3149</f>
        <v>0</v>
      </c>
      <c r="C3144" s="14">
        <f>Разбивка_по_щитам!C3149</f>
        <v>0</v>
      </c>
      <c r="D3144" s="14">
        <f>Разбивка_по_щитам!F3149</f>
        <v>0</v>
      </c>
      <c r="E3144" s="14">
        <f>Разбивка_по_щитам!H3149</f>
        <v>0</v>
      </c>
      <c r="F3144" s="14">
        <f>Разбивка_по_щитам!I3149</f>
        <v>0</v>
      </c>
      <c r="G3144" s="14">
        <f>Разбивка_по_щитам!J3149</f>
        <v>0</v>
      </c>
      <c r="H3144" s="14">
        <f>Разбивка_по_щитам!K3149</f>
        <v>0</v>
      </c>
      <c r="I3144" s="14">
        <f>Разбивка_по_щитам!L3149</f>
        <v>0</v>
      </c>
      <c r="J3144" s="14">
        <f>Разбивка_по_щитам!M3149</f>
        <v>0</v>
      </c>
      <c r="K3144" s="14">
        <f>Разбивка_по_щитам!N3149</f>
        <v>0</v>
      </c>
      <c r="L3144" s="14"/>
      <c r="M3144" s="14">
        <f>Разбивка_по_щитам!P3149</f>
        <v>0</v>
      </c>
      <c r="N3144" s="14"/>
    </row>
    <row r="3145" spans="2:14" x14ac:dyDescent="0.2">
      <c r="B3145" s="14">
        <f>Разбивка_по_щитам!B3150</f>
        <v>0</v>
      </c>
      <c r="C3145" s="14">
        <f>Разбивка_по_щитам!C3150</f>
        <v>0</v>
      </c>
      <c r="D3145" s="14">
        <f>Разбивка_по_щитам!F3150</f>
        <v>0</v>
      </c>
      <c r="E3145" s="14">
        <f>Разбивка_по_щитам!H3150</f>
        <v>0</v>
      </c>
      <c r="F3145" s="14">
        <f>Разбивка_по_щитам!I3150</f>
        <v>0</v>
      </c>
      <c r="G3145" s="14">
        <f>Разбивка_по_щитам!J3150</f>
        <v>0</v>
      </c>
      <c r="H3145" s="14">
        <f>Разбивка_по_щитам!K3150</f>
        <v>0</v>
      </c>
      <c r="I3145" s="14">
        <f>Разбивка_по_щитам!L3150</f>
        <v>0</v>
      </c>
      <c r="J3145" s="14">
        <f>Разбивка_по_щитам!M3150</f>
        <v>0</v>
      </c>
      <c r="K3145" s="14">
        <f>Разбивка_по_щитам!N3150</f>
        <v>0</v>
      </c>
      <c r="L3145" s="14"/>
      <c r="M3145" s="14">
        <f>Разбивка_по_щитам!P3150</f>
        <v>0</v>
      </c>
      <c r="N3145" s="14"/>
    </row>
    <row r="3146" spans="2:14" x14ac:dyDescent="0.2">
      <c r="B3146" s="14">
        <f>Разбивка_по_щитам!B3151</f>
        <v>0</v>
      </c>
      <c r="C3146" s="14">
        <f>Разбивка_по_щитам!C3151</f>
        <v>0</v>
      </c>
      <c r="D3146" s="14">
        <f>Разбивка_по_щитам!F3151</f>
        <v>0</v>
      </c>
      <c r="E3146" s="14">
        <f>Разбивка_по_щитам!H3151</f>
        <v>0</v>
      </c>
      <c r="F3146" s="14">
        <f>Разбивка_по_щитам!I3151</f>
        <v>0</v>
      </c>
      <c r="G3146" s="14">
        <f>Разбивка_по_щитам!J3151</f>
        <v>0</v>
      </c>
      <c r="H3146" s="14">
        <f>Разбивка_по_щитам!K3151</f>
        <v>0</v>
      </c>
      <c r="I3146" s="14">
        <f>Разбивка_по_щитам!L3151</f>
        <v>0</v>
      </c>
      <c r="J3146" s="14">
        <f>Разбивка_по_щитам!M3151</f>
        <v>0</v>
      </c>
      <c r="K3146" s="14">
        <f>Разбивка_по_щитам!N3151</f>
        <v>0</v>
      </c>
      <c r="L3146" s="14"/>
      <c r="M3146" s="14">
        <f>Разбивка_по_щитам!P3151</f>
        <v>0</v>
      </c>
      <c r="N3146" s="14"/>
    </row>
    <row r="3147" spans="2:14" x14ac:dyDescent="0.2">
      <c r="B3147" s="14">
        <f>Разбивка_по_щитам!B3152</f>
        <v>0</v>
      </c>
      <c r="C3147" s="14">
        <f>Разбивка_по_щитам!C3152</f>
        <v>0</v>
      </c>
      <c r="D3147" s="14">
        <f>Разбивка_по_щитам!F3152</f>
        <v>0</v>
      </c>
      <c r="E3147" s="14">
        <f>Разбивка_по_щитам!H3152</f>
        <v>0</v>
      </c>
      <c r="F3147" s="14">
        <f>Разбивка_по_щитам!I3152</f>
        <v>0</v>
      </c>
      <c r="G3147" s="14">
        <f>Разбивка_по_щитам!J3152</f>
        <v>0</v>
      </c>
      <c r="H3147" s="14">
        <f>Разбивка_по_щитам!K3152</f>
        <v>0</v>
      </c>
      <c r="I3147" s="14">
        <f>Разбивка_по_щитам!L3152</f>
        <v>0</v>
      </c>
      <c r="J3147" s="14">
        <f>Разбивка_по_щитам!M3152</f>
        <v>0</v>
      </c>
      <c r="K3147" s="14">
        <f>Разбивка_по_щитам!N3152</f>
        <v>0</v>
      </c>
      <c r="L3147" s="14"/>
      <c r="M3147" s="14">
        <f>Разбивка_по_щитам!P3152</f>
        <v>0</v>
      </c>
      <c r="N3147" s="14"/>
    </row>
    <row r="3148" spans="2:14" x14ac:dyDescent="0.2">
      <c r="B3148" s="14">
        <f>Разбивка_по_щитам!B3153</f>
        <v>0</v>
      </c>
      <c r="C3148" s="14">
        <f>Разбивка_по_щитам!C3153</f>
        <v>0</v>
      </c>
      <c r="D3148" s="14">
        <f>Разбивка_по_щитам!F3153</f>
        <v>0</v>
      </c>
      <c r="E3148" s="14">
        <f>Разбивка_по_щитам!H3153</f>
        <v>0</v>
      </c>
      <c r="F3148" s="14">
        <f>Разбивка_по_щитам!I3153</f>
        <v>0</v>
      </c>
      <c r="G3148" s="14">
        <f>Разбивка_по_щитам!J3153</f>
        <v>0</v>
      </c>
      <c r="H3148" s="14">
        <f>Разбивка_по_щитам!K3153</f>
        <v>0</v>
      </c>
      <c r="I3148" s="14">
        <f>Разбивка_по_щитам!L3153</f>
        <v>0</v>
      </c>
      <c r="J3148" s="14">
        <f>Разбивка_по_щитам!M3153</f>
        <v>0</v>
      </c>
      <c r="K3148" s="14">
        <f>Разбивка_по_щитам!N3153</f>
        <v>0</v>
      </c>
      <c r="L3148" s="14"/>
      <c r="M3148" s="14">
        <f>Разбивка_по_щитам!P3153</f>
        <v>0</v>
      </c>
      <c r="N3148" s="14"/>
    </row>
    <row r="3149" spans="2:14" x14ac:dyDescent="0.2">
      <c r="B3149" s="14">
        <f>Разбивка_по_щитам!B3154</f>
        <v>0</v>
      </c>
      <c r="C3149" s="14">
        <f>Разбивка_по_щитам!C3154</f>
        <v>0</v>
      </c>
      <c r="D3149" s="14">
        <f>Разбивка_по_щитам!F3154</f>
        <v>0</v>
      </c>
      <c r="E3149" s="14">
        <f>Разбивка_по_щитам!H3154</f>
        <v>0</v>
      </c>
      <c r="F3149" s="14">
        <f>Разбивка_по_щитам!I3154</f>
        <v>0</v>
      </c>
      <c r="G3149" s="14">
        <f>Разбивка_по_щитам!J3154</f>
        <v>0</v>
      </c>
      <c r="H3149" s="14">
        <f>Разбивка_по_щитам!K3154</f>
        <v>0</v>
      </c>
      <c r="I3149" s="14">
        <f>Разбивка_по_щитам!L3154</f>
        <v>0</v>
      </c>
      <c r="J3149" s="14">
        <f>Разбивка_по_щитам!M3154</f>
        <v>0</v>
      </c>
      <c r="K3149" s="14">
        <f>Разбивка_по_щитам!N3154</f>
        <v>0</v>
      </c>
      <c r="L3149" s="14"/>
      <c r="M3149" s="14">
        <f>Разбивка_по_щитам!P3154</f>
        <v>0</v>
      </c>
      <c r="N3149" s="14"/>
    </row>
    <row r="3150" spans="2:14" x14ac:dyDescent="0.2">
      <c r="B3150" s="14">
        <f>Разбивка_по_щитам!B3155</f>
        <v>0</v>
      </c>
      <c r="C3150" s="14">
        <f>Разбивка_по_щитам!C3155</f>
        <v>0</v>
      </c>
      <c r="D3150" s="14">
        <f>Разбивка_по_щитам!F3155</f>
        <v>0</v>
      </c>
      <c r="E3150" s="14">
        <f>Разбивка_по_щитам!H3155</f>
        <v>0</v>
      </c>
      <c r="F3150" s="14">
        <f>Разбивка_по_щитам!I3155</f>
        <v>0</v>
      </c>
      <c r="G3150" s="14">
        <f>Разбивка_по_щитам!J3155</f>
        <v>0</v>
      </c>
      <c r="H3150" s="14">
        <f>Разбивка_по_щитам!K3155</f>
        <v>0</v>
      </c>
      <c r="I3150" s="14">
        <f>Разбивка_по_щитам!L3155</f>
        <v>0</v>
      </c>
      <c r="J3150" s="14">
        <f>Разбивка_по_щитам!M3155</f>
        <v>0</v>
      </c>
      <c r="K3150" s="14">
        <f>Разбивка_по_щитам!N3155</f>
        <v>0</v>
      </c>
      <c r="L3150" s="14"/>
      <c r="M3150" s="14">
        <f>Разбивка_по_щитам!P3155</f>
        <v>0</v>
      </c>
      <c r="N3150" s="14"/>
    </row>
    <row r="3151" spans="2:14" x14ac:dyDescent="0.2">
      <c r="B3151" s="14">
        <f>Разбивка_по_щитам!B3156</f>
        <v>0</v>
      </c>
      <c r="C3151" s="14">
        <f>Разбивка_по_щитам!C3156</f>
        <v>0</v>
      </c>
      <c r="D3151" s="14">
        <f>Разбивка_по_щитам!F3156</f>
        <v>0</v>
      </c>
      <c r="E3151" s="14">
        <f>Разбивка_по_щитам!H3156</f>
        <v>0</v>
      </c>
      <c r="F3151" s="14">
        <f>Разбивка_по_щитам!I3156</f>
        <v>0</v>
      </c>
      <c r="G3151" s="14">
        <f>Разбивка_по_щитам!J3156</f>
        <v>0</v>
      </c>
      <c r="H3151" s="14">
        <f>Разбивка_по_щитам!K3156</f>
        <v>0</v>
      </c>
      <c r="I3151" s="14">
        <f>Разбивка_по_щитам!L3156</f>
        <v>0</v>
      </c>
      <c r="J3151" s="14">
        <f>Разбивка_по_щитам!M3156</f>
        <v>0</v>
      </c>
      <c r="K3151" s="14">
        <f>Разбивка_по_щитам!N3156</f>
        <v>0</v>
      </c>
      <c r="L3151" s="14"/>
      <c r="M3151" s="14">
        <f>Разбивка_по_щитам!P3156</f>
        <v>0</v>
      </c>
      <c r="N3151" s="14"/>
    </row>
    <row r="3152" spans="2:14" x14ac:dyDescent="0.2">
      <c r="B3152" s="14">
        <f>Разбивка_по_щитам!B3157</f>
        <v>0</v>
      </c>
      <c r="C3152" s="14">
        <f>Разбивка_по_щитам!C3157</f>
        <v>0</v>
      </c>
      <c r="D3152" s="14">
        <f>Разбивка_по_щитам!F3157</f>
        <v>0</v>
      </c>
      <c r="E3152" s="14">
        <f>Разбивка_по_щитам!H3157</f>
        <v>0</v>
      </c>
      <c r="F3152" s="14">
        <f>Разбивка_по_щитам!I3157</f>
        <v>0</v>
      </c>
      <c r="G3152" s="14">
        <f>Разбивка_по_щитам!J3157</f>
        <v>0</v>
      </c>
      <c r="H3152" s="14">
        <f>Разбивка_по_щитам!K3157</f>
        <v>0</v>
      </c>
      <c r="I3152" s="14">
        <f>Разбивка_по_щитам!L3157</f>
        <v>0</v>
      </c>
      <c r="J3152" s="14">
        <f>Разбивка_по_щитам!M3157</f>
        <v>0</v>
      </c>
      <c r="K3152" s="14">
        <f>Разбивка_по_щитам!N3157</f>
        <v>0</v>
      </c>
      <c r="L3152" s="14"/>
      <c r="M3152" s="14">
        <f>Разбивка_по_щитам!P3157</f>
        <v>0</v>
      </c>
      <c r="N3152" s="14"/>
    </row>
    <row r="3153" spans="2:14" x14ac:dyDescent="0.2">
      <c r="B3153" s="14">
        <f>Разбивка_по_щитам!B3158</f>
        <v>0</v>
      </c>
      <c r="C3153" s="14">
        <f>Разбивка_по_щитам!C3158</f>
        <v>0</v>
      </c>
      <c r="D3153" s="14">
        <f>Разбивка_по_щитам!F3158</f>
        <v>0</v>
      </c>
      <c r="E3153" s="14">
        <f>Разбивка_по_щитам!H3158</f>
        <v>0</v>
      </c>
      <c r="F3153" s="14">
        <f>Разбивка_по_щитам!I3158</f>
        <v>0</v>
      </c>
      <c r="G3153" s="14">
        <f>Разбивка_по_щитам!J3158</f>
        <v>0</v>
      </c>
      <c r="H3153" s="14">
        <f>Разбивка_по_щитам!K3158</f>
        <v>0</v>
      </c>
      <c r="I3153" s="14">
        <f>Разбивка_по_щитам!L3158</f>
        <v>0</v>
      </c>
      <c r="J3153" s="14">
        <f>Разбивка_по_щитам!M3158</f>
        <v>0</v>
      </c>
      <c r="K3153" s="14">
        <f>Разбивка_по_щитам!N3158</f>
        <v>0</v>
      </c>
      <c r="L3153" s="14"/>
      <c r="M3153" s="14">
        <f>Разбивка_по_щитам!P3158</f>
        <v>0</v>
      </c>
      <c r="N3153" s="14"/>
    </row>
    <row r="3154" spans="2:14" x14ac:dyDescent="0.2">
      <c r="B3154" s="14">
        <f>Разбивка_по_щитам!B3159</f>
        <v>0</v>
      </c>
      <c r="C3154" s="14">
        <f>Разбивка_по_щитам!C3159</f>
        <v>0</v>
      </c>
      <c r="D3154" s="14">
        <f>Разбивка_по_щитам!F3159</f>
        <v>0</v>
      </c>
      <c r="E3154" s="14">
        <f>Разбивка_по_щитам!H3159</f>
        <v>0</v>
      </c>
      <c r="F3154" s="14">
        <f>Разбивка_по_щитам!I3159</f>
        <v>0</v>
      </c>
      <c r="G3154" s="14">
        <f>Разбивка_по_щитам!J3159</f>
        <v>0</v>
      </c>
      <c r="H3154" s="14">
        <f>Разбивка_по_щитам!K3159</f>
        <v>0</v>
      </c>
      <c r="I3154" s="14">
        <f>Разбивка_по_щитам!L3159</f>
        <v>0</v>
      </c>
      <c r="J3154" s="14">
        <f>Разбивка_по_щитам!M3159</f>
        <v>0</v>
      </c>
      <c r="K3154" s="14">
        <f>Разбивка_по_щитам!N3159</f>
        <v>0</v>
      </c>
      <c r="L3154" s="14"/>
      <c r="M3154" s="14">
        <f>Разбивка_по_щитам!P3159</f>
        <v>0</v>
      </c>
      <c r="N3154" s="14"/>
    </row>
    <row r="3155" spans="2:14" x14ac:dyDescent="0.2">
      <c r="B3155" s="14">
        <f>Разбивка_по_щитам!B3160</f>
        <v>0</v>
      </c>
      <c r="C3155" s="14">
        <f>Разбивка_по_щитам!C3160</f>
        <v>0</v>
      </c>
      <c r="D3155" s="14">
        <f>Разбивка_по_щитам!F3160</f>
        <v>0</v>
      </c>
      <c r="E3155" s="14">
        <f>Разбивка_по_щитам!H3160</f>
        <v>0</v>
      </c>
      <c r="F3155" s="14">
        <f>Разбивка_по_щитам!I3160</f>
        <v>0</v>
      </c>
      <c r="G3155" s="14">
        <f>Разбивка_по_щитам!J3160</f>
        <v>0</v>
      </c>
      <c r="H3155" s="14">
        <f>Разбивка_по_щитам!K3160</f>
        <v>0</v>
      </c>
      <c r="I3155" s="14">
        <f>Разбивка_по_щитам!L3160</f>
        <v>0</v>
      </c>
      <c r="J3155" s="14">
        <f>Разбивка_по_щитам!M3160</f>
        <v>0</v>
      </c>
      <c r="K3155" s="14">
        <f>Разбивка_по_щитам!N3160</f>
        <v>0</v>
      </c>
      <c r="L3155" s="14"/>
      <c r="M3155" s="14">
        <f>Разбивка_по_щитам!P3160</f>
        <v>0</v>
      </c>
      <c r="N3155" s="14"/>
    </row>
    <row r="3156" spans="2:14" x14ac:dyDescent="0.2">
      <c r="B3156" s="14">
        <f>Разбивка_по_щитам!B3161</f>
        <v>0</v>
      </c>
      <c r="C3156" s="14">
        <f>Разбивка_по_щитам!C3161</f>
        <v>0</v>
      </c>
      <c r="D3156" s="14">
        <f>Разбивка_по_щитам!F3161</f>
        <v>0</v>
      </c>
      <c r="E3156" s="14">
        <f>Разбивка_по_щитам!H3161</f>
        <v>0</v>
      </c>
      <c r="F3156" s="14">
        <f>Разбивка_по_щитам!I3161</f>
        <v>0</v>
      </c>
      <c r="G3156" s="14">
        <f>Разбивка_по_щитам!J3161</f>
        <v>0</v>
      </c>
      <c r="H3156" s="14">
        <f>Разбивка_по_щитам!K3161</f>
        <v>0</v>
      </c>
      <c r="I3156" s="14">
        <f>Разбивка_по_щитам!L3161</f>
        <v>0</v>
      </c>
      <c r="J3156" s="14">
        <f>Разбивка_по_щитам!M3161</f>
        <v>0</v>
      </c>
      <c r="K3156" s="14">
        <f>Разбивка_по_щитам!N3161</f>
        <v>0</v>
      </c>
      <c r="L3156" s="14"/>
      <c r="M3156" s="14">
        <f>Разбивка_по_щитам!P3161</f>
        <v>0</v>
      </c>
      <c r="N3156" s="14"/>
    </row>
    <row r="3157" spans="2:14" x14ac:dyDescent="0.2">
      <c r="B3157" s="14">
        <f>Разбивка_по_щитам!B3162</f>
        <v>0</v>
      </c>
      <c r="C3157" s="14">
        <f>Разбивка_по_щитам!C3162</f>
        <v>0</v>
      </c>
      <c r="D3157" s="14">
        <f>Разбивка_по_щитам!F3162</f>
        <v>0</v>
      </c>
      <c r="E3157" s="14">
        <f>Разбивка_по_щитам!H3162</f>
        <v>0</v>
      </c>
      <c r="F3157" s="14">
        <f>Разбивка_по_щитам!I3162</f>
        <v>0</v>
      </c>
      <c r="G3157" s="14">
        <f>Разбивка_по_щитам!J3162</f>
        <v>0</v>
      </c>
      <c r="H3157" s="14">
        <f>Разбивка_по_щитам!K3162</f>
        <v>0</v>
      </c>
      <c r="I3157" s="14">
        <f>Разбивка_по_щитам!L3162</f>
        <v>0</v>
      </c>
      <c r="J3157" s="14">
        <f>Разбивка_по_щитам!M3162</f>
        <v>0</v>
      </c>
      <c r="K3157" s="14">
        <f>Разбивка_по_щитам!N3162</f>
        <v>0</v>
      </c>
      <c r="L3157" s="14"/>
      <c r="M3157" s="14">
        <f>Разбивка_по_щитам!P3162</f>
        <v>0</v>
      </c>
      <c r="N3157" s="14"/>
    </row>
    <row r="3158" spans="2:14" x14ac:dyDescent="0.2">
      <c r="B3158" s="14">
        <f>Разбивка_по_щитам!B3163</f>
        <v>0</v>
      </c>
      <c r="C3158" s="14">
        <f>Разбивка_по_щитам!C3163</f>
        <v>0</v>
      </c>
      <c r="D3158" s="14">
        <f>Разбивка_по_щитам!F3163</f>
        <v>0</v>
      </c>
      <c r="E3158" s="14">
        <f>Разбивка_по_щитам!H3163</f>
        <v>0</v>
      </c>
      <c r="F3158" s="14">
        <f>Разбивка_по_щитам!I3163</f>
        <v>0</v>
      </c>
      <c r="G3158" s="14">
        <f>Разбивка_по_щитам!J3163</f>
        <v>0</v>
      </c>
      <c r="H3158" s="14">
        <f>Разбивка_по_щитам!K3163</f>
        <v>0</v>
      </c>
      <c r="I3158" s="14">
        <f>Разбивка_по_щитам!L3163</f>
        <v>0</v>
      </c>
      <c r="J3158" s="14">
        <f>Разбивка_по_щитам!M3163</f>
        <v>0</v>
      </c>
      <c r="K3158" s="14">
        <f>Разбивка_по_щитам!N3163</f>
        <v>0</v>
      </c>
      <c r="L3158" s="14"/>
      <c r="M3158" s="14">
        <f>Разбивка_по_щитам!P3163</f>
        <v>0</v>
      </c>
      <c r="N3158" s="14"/>
    </row>
    <row r="3159" spans="2:14" x14ac:dyDescent="0.2">
      <c r="B3159" s="14">
        <f>Разбивка_по_щитам!B3164</f>
        <v>0</v>
      </c>
      <c r="C3159" s="14">
        <f>Разбивка_по_щитам!C3164</f>
        <v>0</v>
      </c>
      <c r="D3159" s="14">
        <f>Разбивка_по_щитам!F3164</f>
        <v>0</v>
      </c>
      <c r="E3159" s="14">
        <f>Разбивка_по_щитам!H3164</f>
        <v>0</v>
      </c>
      <c r="F3159" s="14">
        <f>Разбивка_по_щитам!I3164</f>
        <v>0</v>
      </c>
      <c r="G3159" s="14">
        <f>Разбивка_по_щитам!J3164</f>
        <v>0</v>
      </c>
      <c r="H3159" s="14">
        <f>Разбивка_по_щитам!K3164</f>
        <v>0</v>
      </c>
      <c r="I3159" s="14">
        <f>Разбивка_по_щитам!L3164</f>
        <v>0</v>
      </c>
      <c r="J3159" s="14">
        <f>Разбивка_по_щитам!M3164</f>
        <v>0</v>
      </c>
      <c r="K3159" s="14">
        <f>Разбивка_по_щитам!N3164</f>
        <v>0</v>
      </c>
      <c r="L3159" s="14"/>
      <c r="M3159" s="14">
        <f>Разбивка_по_щитам!P3164</f>
        <v>0</v>
      </c>
      <c r="N3159" s="14"/>
    </row>
    <row r="3160" spans="2:14" x14ac:dyDescent="0.2">
      <c r="B3160" s="14">
        <f>Разбивка_по_щитам!B3165</f>
        <v>0</v>
      </c>
      <c r="C3160" s="14">
        <f>Разбивка_по_щитам!C3165</f>
        <v>0</v>
      </c>
      <c r="D3160" s="14">
        <f>Разбивка_по_щитам!F3165</f>
        <v>0</v>
      </c>
      <c r="E3160" s="14">
        <f>Разбивка_по_щитам!H3165</f>
        <v>0</v>
      </c>
      <c r="F3160" s="14">
        <f>Разбивка_по_щитам!I3165</f>
        <v>0</v>
      </c>
      <c r="G3160" s="14">
        <f>Разбивка_по_щитам!J3165</f>
        <v>0</v>
      </c>
      <c r="H3160" s="14">
        <f>Разбивка_по_щитам!K3165</f>
        <v>0</v>
      </c>
      <c r="I3160" s="14">
        <f>Разбивка_по_щитам!L3165</f>
        <v>0</v>
      </c>
      <c r="J3160" s="14">
        <f>Разбивка_по_щитам!M3165</f>
        <v>0</v>
      </c>
      <c r="K3160" s="14">
        <f>Разбивка_по_щитам!N3165</f>
        <v>0</v>
      </c>
      <c r="L3160" s="14"/>
      <c r="M3160" s="14">
        <f>Разбивка_по_щитам!P3165</f>
        <v>0</v>
      </c>
      <c r="N3160" s="14"/>
    </row>
    <row r="3161" spans="2:14" x14ac:dyDescent="0.2">
      <c r="B3161" s="14">
        <f>Разбивка_по_щитам!B3166</f>
        <v>0</v>
      </c>
      <c r="C3161" s="14">
        <f>Разбивка_по_щитам!C3166</f>
        <v>0</v>
      </c>
      <c r="D3161" s="14">
        <f>Разбивка_по_щитам!F3166</f>
        <v>0</v>
      </c>
      <c r="E3161" s="14">
        <f>Разбивка_по_щитам!H3166</f>
        <v>0</v>
      </c>
      <c r="F3161" s="14">
        <f>Разбивка_по_щитам!I3166</f>
        <v>0</v>
      </c>
      <c r="G3161" s="14">
        <f>Разбивка_по_щитам!J3166</f>
        <v>0</v>
      </c>
      <c r="H3161" s="14">
        <f>Разбивка_по_щитам!K3166</f>
        <v>0</v>
      </c>
      <c r="I3161" s="14">
        <f>Разбивка_по_щитам!L3166</f>
        <v>0</v>
      </c>
      <c r="J3161" s="14">
        <f>Разбивка_по_щитам!M3166</f>
        <v>0</v>
      </c>
      <c r="K3161" s="14">
        <f>Разбивка_по_щитам!N3166</f>
        <v>0</v>
      </c>
      <c r="L3161" s="14"/>
      <c r="M3161" s="14">
        <f>Разбивка_по_щитам!P3166</f>
        <v>0</v>
      </c>
      <c r="N3161" s="14"/>
    </row>
    <row r="3162" spans="2:14" x14ac:dyDescent="0.2">
      <c r="B3162" s="14">
        <f>Разбивка_по_щитам!B3167</f>
        <v>0</v>
      </c>
      <c r="C3162" s="14">
        <f>Разбивка_по_щитам!C3167</f>
        <v>0</v>
      </c>
      <c r="D3162" s="14">
        <f>Разбивка_по_щитам!F3167</f>
        <v>0</v>
      </c>
      <c r="E3162" s="14">
        <f>Разбивка_по_щитам!H3167</f>
        <v>0</v>
      </c>
      <c r="F3162" s="14">
        <f>Разбивка_по_щитам!I3167</f>
        <v>0</v>
      </c>
      <c r="G3162" s="14">
        <f>Разбивка_по_щитам!J3167</f>
        <v>0</v>
      </c>
      <c r="H3162" s="14">
        <f>Разбивка_по_щитам!K3167</f>
        <v>0</v>
      </c>
      <c r="I3162" s="14">
        <f>Разбивка_по_щитам!L3167</f>
        <v>0</v>
      </c>
      <c r="J3162" s="14">
        <f>Разбивка_по_щитам!M3167</f>
        <v>0</v>
      </c>
      <c r="K3162" s="14">
        <f>Разбивка_по_щитам!N3167</f>
        <v>0</v>
      </c>
      <c r="L3162" s="14"/>
      <c r="M3162" s="14">
        <f>Разбивка_по_щитам!P3167</f>
        <v>0</v>
      </c>
      <c r="N3162" s="14"/>
    </row>
    <row r="3163" spans="2:14" x14ac:dyDescent="0.2">
      <c r="B3163" s="14">
        <f>Разбивка_по_щитам!B3168</f>
        <v>0</v>
      </c>
      <c r="C3163" s="14">
        <f>Разбивка_по_щитам!C3168</f>
        <v>0</v>
      </c>
      <c r="D3163" s="14">
        <f>Разбивка_по_щитам!F3168</f>
        <v>0</v>
      </c>
      <c r="E3163" s="14">
        <f>Разбивка_по_щитам!H3168</f>
        <v>0</v>
      </c>
      <c r="F3163" s="14">
        <f>Разбивка_по_щитам!I3168</f>
        <v>0</v>
      </c>
      <c r="G3163" s="14">
        <f>Разбивка_по_щитам!J3168</f>
        <v>0</v>
      </c>
      <c r="H3163" s="14">
        <f>Разбивка_по_щитам!K3168</f>
        <v>0</v>
      </c>
      <c r="I3163" s="14">
        <f>Разбивка_по_щитам!L3168</f>
        <v>0</v>
      </c>
      <c r="J3163" s="14">
        <f>Разбивка_по_щитам!M3168</f>
        <v>0</v>
      </c>
      <c r="K3163" s="14">
        <f>Разбивка_по_щитам!N3168</f>
        <v>0</v>
      </c>
      <c r="L3163" s="14"/>
      <c r="M3163" s="14">
        <f>Разбивка_по_щитам!P3168</f>
        <v>0</v>
      </c>
      <c r="N3163" s="14"/>
    </row>
    <row r="3164" spans="2:14" x14ac:dyDescent="0.2">
      <c r="B3164" s="14">
        <f>Разбивка_по_щитам!B3169</f>
        <v>0</v>
      </c>
      <c r="C3164" s="14">
        <f>Разбивка_по_щитам!C3169</f>
        <v>0</v>
      </c>
      <c r="D3164" s="14">
        <f>Разбивка_по_щитам!F3169</f>
        <v>0</v>
      </c>
      <c r="E3164" s="14">
        <f>Разбивка_по_щитам!H3169</f>
        <v>0</v>
      </c>
      <c r="F3164" s="14">
        <f>Разбивка_по_щитам!I3169</f>
        <v>0</v>
      </c>
      <c r="G3164" s="14">
        <f>Разбивка_по_щитам!J3169</f>
        <v>0</v>
      </c>
      <c r="H3164" s="14">
        <f>Разбивка_по_щитам!K3169</f>
        <v>0</v>
      </c>
      <c r="I3164" s="14">
        <f>Разбивка_по_щитам!L3169</f>
        <v>0</v>
      </c>
      <c r="J3164" s="14">
        <f>Разбивка_по_щитам!M3169</f>
        <v>0</v>
      </c>
      <c r="K3164" s="14">
        <f>Разбивка_по_щитам!N3169</f>
        <v>0</v>
      </c>
      <c r="L3164" s="14"/>
      <c r="M3164" s="14">
        <f>Разбивка_по_щитам!P3169</f>
        <v>0</v>
      </c>
      <c r="N3164" s="14"/>
    </row>
    <row r="3165" spans="2:14" x14ac:dyDescent="0.2">
      <c r="B3165" s="14">
        <f>Разбивка_по_щитам!B3170</f>
        <v>0</v>
      </c>
      <c r="C3165" s="14">
        <f>Разбивка_по_щитам!C3170</f>
        <v>0</v>
      </c>
      <c r="D3165" s="14">
        <f>Разбивка_по_щитам!F3170</f>
        <v>0</v>
      </c>
      <c r="E3165" s="14">
        <f>Разбивка_по_щитам!H3170</f>
        <v>0</v>
      </c>
      <c r="F3165" s="14">
        <f>Разбивка_по_щитам!I3170</f>
        <v>0</v>
      </c>
      <c r="G3165" s="14">
        <f>Разбивка_по_щитам!J3170</f>
        <v>0</v>
      </c>
      <c r="H3165" s="14">
        <f>Разбивка_по_щитам!K3170</f>
        <v>0</v>
      </c>
      <c r="I3165" s="14">
        <f>Разбивка_по_щитам!L3170</f>
        <v>0</v>
      </c>
      <c r="J3165" s="14">
        <f>Разбивка_по_щитам!M3170</f>
        <v>0</v>
      </c>
      <c r="K3165" s="14">
        <f>Разбивка_по_щитам!N3170</f>
        <v>0</v>
      </c>
      <c r="L3165" s="14"/>
      <c r="M3165" s="14">
        <f>Разбивка_по_щитам!P3170</f>
        <v>0</v>
      </c>
      <c r="N3165" s="14"/>
    </row>
    <row r="3166" spans="2:14" x14ac:dyDescent="0.2">
      <c r="B3166" s="14">
        <f>Разбивка_по_щитам!B3171</f>
        <v>0</v>
      </c>
      <c r="C3166" s="14">
        <f>Разбивка_по_щитам!C3171</f>
        <v>0</v>
      </c>
      <c r="D3166" s="14">
        <f>Разбивка_по_щитам!F3171</f>
        <v>0</v>
      </c>
      <c r="E3166" s="14">
        <f>Разбивка_по_щитам!H3171</f>
        <v>0</v>
      </c>
      <c r="F3166" s="14">
        <f>Разбивка_по_щитам!I3171</f>
        <v>0</v>
      </c>
      <c r="G3166" s="14">
        <f>Разбивка_по_щитам!J3171</f>
        <v>0</v>
      </c>
      <c r="H3166" s="14">
        <f>Разбивка_по_щитам!K3171</f>
        <v>0</v>
      </c>
      <c r="I3166" s="14">
        <f>Разбивка_по_щитам!L3171</f>
        <v>0</v>
      </c>
      <c r="J3166" s="14">
        <f>Разбивка_по_щитам!M3171</f>
        <v>0</v>
      </c>
      <c r="K3166" s="14">
        <f>Разбивка_по_щитам!N3171</f>
        <v>0</v>
      </c>
      <c r="L3166" s="14"/>
      <c r="M3166" s="14">
        <f>Разбивка_по_щитам!P3171</f>
        <v>0</v>
      </c>
      <c r="N3166" s="14"/>
    </row>
    <row r="3167" spans="2:14" x14ac:dyDescent="0.2">
      <c r="B3167" s="14">
        <f>Разбивка_по_щитам!B3172</f>
        <v>0</v>
      </c>
      <c r="C3167" s="14">
        <f>Разбивка_по_щитам!C3172</f>
        <v>0</v>
      </c>
      <c r="D3167" s="14">
        <f>Разбивка_по_щитам!F3172</f>
        <v>0</v>
      </c>
      <c r="E3167" s="14">
        <f>Разбивка_по_щитам!H3172</f>
        <v>0</v>
      </c>
      <c r="F3167" s="14">
        <f>Разбивка_по_щитам!I3172</f>
        <v>0</v>
      </c>
      <c r="G3167" s="14">
        <f>Разбивка_по_щитам!J3172</f>
        <v>0</v>
      </c>
      <c r="H3167" s="14">
        <f>Разбивка_по_щитам!K3172</f>
        <v>0</v>
      </c>
      <c r="I3167" s="14">
        <f>Разбивка_по_щитам!L3172</f>
        <v>0</v>
      </c>
      <c r="J3167" s="14">
        <f>Разбивка_по_щитам!M3172</f>
        <v>0</v>
      </c>
      <c r="K3167" s="14">
        <f>Разбивка_по_щитам!N3172</f>
        <v>0</v>
      </c>
      <c r="L3167" s="14"/>
      <c r="M3167" s="14">
        <f>Разбивка_по_щитам!P3172</f>
        <v>0</v>
      </c>
      <c r="N3167" s="14"/>
    </row>
    <row r="3168" spans="2:14" x14ac:dyDescent="0.2">
      <c r="B3168" s="14">
        <f>Разбивка_по_щитам!B3173</f>
        <v>0</v>
      </c>
      <c r="C3168" s="14">
        <f>Разбивка_по_щитам!C3173</f>
        <v>0</v>
      </c>
      <c r="D3168" s="14">
        <f>Разбивка_по_щитам!F3173</f>
        <v>0</v>
      </c>
      <c r="E3168" s="14">
        <f>Разбивка_по_щитам!H3173</f>
        <v>0</v>
      </c>
      <c r="F3168" s="14">
        <f>Разбивка_по_щитам!I3173</f>
        <v>0</v>
      </c>
      <c r="G3168" s="14">
        <f>Разбивка_по_щитам!J3173</f>
        <v>0</v>
      </c>
      <c r="H3168" s="14">
        <f>Разбивка_по_щитам!K3173</f>
        <v>0</v>
      </c>
      <c r="I3168" s="14">
        <f>Разбивка_по_щитам!L3173</f>
        <v>0</v>
      </c>
      <c r="J3168" s="14">
        <f>Разбивка_по_щитам!M3173</f>
        <v>0</v>
      </c>
      <c r="K3168" s="14">
        <f>Разбивка_по_щитам!N3173</f>
        <v>0</v>
      </c>
      <c r="L3168" s="14"/>
      <c r="M3168" s="14">
        <f>Разбивка_по_щитам!P3173</f>
        <v>0</v>
      </c>
      <c r="N3168" s="14"/>
    </row>
    <row r="3169" spans="2:14" x14ac:dyDescent="0.2">
      <c r="B3169" s="14">
        <f>Разбивка_по_щитам!B3174</f>
        <v>0</v>
      </c>
      <c r="C3169" s="14">
        <f>Разбивка_по_щитам!C3174</f>
        <v>0</v>
      </c>
      <c r="D3169" s="14">
        <f>Разбивка_по_щитам!F3174</f>
        <v>0</v>
      </c>
      <c r="E3169" s="14">
        <f>Разбивка_по_щитам!H3174</f>
        <v>0</v>
      </c>
      <c r="F3169" s="14">
        <f>Разбивка_по_щитам!I3174</f>
        <v>0</v>
      </c>
      <c r="G3169" s="14">
        <f>Разбивка_по_щитам!J3174</f>
        <v>0</v>
      </c>
      <c r="H3169" s="14">
        <f>Разбивка_по_щитам!K3174</f>
        <v>0</v>
      </c>
      <c r="I3169" s="14">
        <f>Разбивка_по_щитам!L3174</f>
        <v>0</v>
      </c>
      <c r="J3169" s="14">
        <f>Разбивка_по_щитам!M3174</f>
        <v>0</v>
      </c>
      <c r="K3169" s="14">
        <f>Разбивка_по_щитам!N3174</f>
        <v>0</v>
      </c>
      <c r="L3169" s="14"/>
      <c r="M3169" s="14">
        <f>Разбивка_по_щитам!P3174</f>
        <v>0</v>
      </c>
      <c r="N3169" s="14"/>
    </row>
    <row r="3170" spans="2:14" x14ac:dyDescent="0.2">
      <c r="B3170" s="14">
        <f>Разбивка_по_щитам!B3175</f>
        <v>0</v>
      </c>
      <c r="C3170" s="14">
        <f>Разбивка_по_щитам!C3175</f>
        <v>0</v>
      </c>
      <c r="D3170" s="14">
        <f>Разбивка_по_щитам!F3175</f>
        <v>0</v>
      </c>
      <c r="E3170" s="14">
        <f>Разбивка_по_щитам!H3175</f>
        <v>0</v>
      </c>
      <c r="F3170" s="14">
        <f>Разбивка_по_щитам!I3175</f>
        <v>0</v>
      </c>
      <c r="G3170" s="14">
        <f>Разбивка_по_щитам!J3175</f>
        <v>0</v>
      </c>
      <c r="H3170" s="14">
        <f>Разбивка_по_щитам!K3175</f>
        <v>0</v>
      </c>
      <c r="I3170" s="14">
        <f>Разбивка_по_щитам!L3175</f>
        <v>0</v>
      </c>
      <c r="J3170" s="14">
        <f>Разбивка_по_щитам!M3175</f>
        <v>0</v>
      </c>
      <c r="K3170" s="14">
        <f>Разбивка_по_щитам!N3175</f>
        <v>0</v>
      </c>
      <c r="L3170" s="14"/>
      <c r="M3170" s="14">
        <f>Разбивка_по_щитам!P3175</f>
        <v>0</v>
      </c>
      <c r="N3170" s="14"/>
    </row>
    <row r="3171" spans="2:14" x14ac:dyDescent="0.2">
      <c r="B3171" s="14">
        <f>Разбивка_по_щитам!B3176</f>
        <v>0</v>
      </c>
      <c r="C3171" s="14">
        <f>Разбивка_по_щитам!C3176</f>
        <v>0</v>
      </c>
      <c r="D3171" s="14">
        <f>Разбивка_по_щитам!F3176</f>
        <v>0</v>
      </c>
      <c r="E3171" s="14">
        <f>Разбивка_по_щитам!H3176</f>
        <v>0</v>
      </c>
      <c r="F3171" s="14">
        <f>Разбивка_по_щитам!I3176</f>
        <v>0</v>
      </c>
      <c r="G3171" s="14">
        <f>Разбивка_по_щитам!J3176</f>
        <v>0</v>
      </c>
      <c r="H3171" s="14">
        <f>Разбивка_по_щитам!K3176</f>
        <v>0</v>
      </c>
      <c r="I3171" s="14">
        <f>Разбивка_по_щитам!L3176</f>
        <v>0</v>
      </c>
      <c r="J3171" s="14">
        <f>Разбивка_по_щитам!M3176</f>
        <v>0</v>
      </c>
      <c r="K3171" s="14">
        <f>Разбивка_по_щитам!N3176</f>
        <v>0</v>
      </c>
      <c r="L3171" s="14"/>
      <c r="M3171" s="14">
        <f>Разбивка_по_щитам!P3176</f>
        <v>0</v>
      </c>
      <c r="N3171" s="14"/>
    </row>
    <row r="3172" spans="2:14" x14ac:dyDescent="0.2">
      <c r="B3172" s="14">
        <f>Разбивка_по_щитам!B3177</f>
        <v>0</v>
      </c>
      <c r="C3172" s="14">
        <f>Разбивка_по_щитам!C3177</f>
        <v>0</v>
      </c>
      <c r="D3172" s="14">
        <f>Разбивка_по_щитам!F3177</f>
        <v>0</v>
      </c>
      <c r="E3172" s="14">
        <f>Разбивка_по_щитам!H3177</f>
        <v>0</v>
      </c>
      <c r="F3172" s="14">
        <f>Разбивка_по_щитам!I3177</f>
        <v>0</v>
      </c>
      <c r="G3172" s="14">
        <f>Разбивка_по_щитам!J3177</f>
        <v>0</v>
      </c>
      <c r="H3172" s="14">
        <f>Разбивка_по_щитам!K3177</f>
        <v>0</v>
      </c>
      <c r="I3172" s="14">
        <f>Разбивка_по_щитам!L3177</f>
        <v>0</v>
      </c>
      <c r="J3172" s="14">
        <f>Разбивка_по_щитам!M3177</f>
        <v>0</v>
      </c>
      <c r="K3172" s="14">
        <f>Разбивка_по_щитам!N3177</f>
        <v>0</v>
      </c>
      <c r="L3172" s="14"/>
      <c r="M3172" s="14">
        <f>Разбивка_по_щитам!P3177</f>
        <v>0</v>
      </c>
      <c r="N3172" s="14"/>
    </row>
    <row r="3173" spans="2:14" x14ac:dyDescent="0.2">
      <c r="B3173" s="14">
        <f>Разбивка_по_щитам!B3178</f>
        <v>0</v>
      </c>
      <c r="C3173" s="14">
        <f>Разбивка_по_щитам!C3178</f>
        <v>0</v>
      </c>
      <c r="D3173" s="14">
        <f>Разбивка_по_щитам!F3178</f>
        <v>0</v>
      </c>
      <c r="E3173" s="14">
        <f>Разбивка_по_щитам!H3178</f>
        <v>0</v>
      </c>
      <c r="F3173" s="14">
        <f>Разбивка_по_щитам!I3178</f>
        <v>0</v>
      </c>
      <c r="G3173" s="14">
        <f>Разбивка_по_щитам!J3178</f>
        <v>0</v>
      </c>
      <c r="H3173" s="14">
        <f>Разбивка_по_щитам!K3178</f>
        <v>0</v>
      </c>
      <c r="I3173" s="14">
        <f>Разбивка_по_щитам!L3178</f>
        <v>0</v>
      </c>
      <c r="J3173" s="14">
        <f>Разбивка_по_щитам!M3178</f>
        <v>0</v>
      </c>
      <c r="K3173" s="14">
        <f>Разбивка_по_щитам!N3178</f>
        <v>0</v>
      </c>
      <c r="L3173" s="14"/>
      <c r="M3173" s="14">
        <f>Разбивка_по_щитам!P3178</f>
        <v>0</v>
      </c>
      <c r="N3173" s="14"/>
    </row>
    <row r="3174" spans="2:14" x14ac:dyDescent="0.2">
      <c r="B3174" s="14">
        <f>Разбивка_по_щитам!B3179</f>
        <v>0</v>
      </c>
      <c r="C3174" s="14">
        <f>Разбивка_по_щитам!C3179</f>
        <v>0</v>
      </c>
      <c r="D3174" s="14">
        <f>Разбивка_по_щитам!F3179</f>
        <v>0</v>
      </c>
      <c r="E3174" s="14">
        <f>Разбивка_по_щитам!H3179</f>
        <v>0</v>
      </c>
      <c r="F3174" s="14">
        <f>Разбивка_по_щитам!I3179</f>
        <v>0</v>
      </c>
      <c r="G3174" s="14">
        <f>Разбивка_по_щитам!J3179</f>
        <v>0</v>
      </c>
      <c r="H3174" s="14">
        <f>Разбивка_по_щитам!K3179</f>
        <v>0</v>
      </c>
      <c r="I3174" s="14">
        <f>Разбивка_по_щитам!L3179</f>
        <v>0</v>
      </c>
      <c r="J3174" s="14">
        <f>Разбивка_по_щитам!M3179</f>
        <v>0</v>
      </c>
      <c r="K3174" s="14">
        <f>Разбивка_по_щитам!N3179</f>
        <v>0</v>
      </c>
      <c r="L3174" s="14"/>
      <c r="M3174" s="14">
        <f>Разбивка_по_щитам!P3179</f>
        <v>0</v>
      </c>
      <c r="N3174" s="14"/>
    </row>
    <row r="3175" spans="2:14" x14ac:dyDescent="0.2">
      <c r="B3175" s="14">
        <f>Разбивка_по_щитам!B3180</f>
        <v>0</v>
      </c>
      <c r="C3175" s="14">
        <f>Разбивка_по_щитам!C3180</f>
        <v>0</v>
      </c>
      <c r="D3175" s="14">
        <f>Разбивка_по_щитам!F3180</f>
        <v>0</v>
      </c>
      <c r="E3175" s="14">
        <f>Разбивка_по_щитам!H3180</f>
        <v>0</v>
      </c>
      <c r="F3175" s="14">
        <f>Разбивка_по_щитам!I3180</f>
        <v>0</v>
      </c>
      <c r="G3175" s="14">
        <f>Разбивка_по_щитам!J3180</f>
        <v>0</v>
      </c>
      <c r="H3175" s="14">
        <f>Разбивка_по_щитам!K3180</f>
        <v>0</v>
      </c>
      <c r="I3175" s="14">
        <f>Разбивка_по_щитам!L3180</f>
        <v>0</v>
      </c>
      <c r="J3175" s="14">
        <f>Разбивка_по_щитам!M3180</f>
        <v>0</v>
      </c>
      <c r="K3175" s="14">
        <f>Разбивка_по_щитам!N3180</f>
        <v>0</v>
      </c>
      <c r="L3175" s="14"/>
      <c r="M3175" s="14">
        <f>Разбивка_по_щитам!P3180</f>
        <v>0</v>
      </c>
      <c r="N3175" s="14"/>
    </row>
    <row r="3176" spans="2:14" x14ac:dyDescent="0.2">
      <c r="B3176" s="14">
        <f>Разбивка_по_щитам!B3181</f>
        <v>0</v>
      </c>
      <c r="C3176" s="14">
        <f>Разбивка_по_щитам!C3181</f>
        <v>0</v>
      </c>
      <c r="D3176" s="14">
        <f>Разбивка_по_щитам!F3181</f>
        <v>0</v>
      </c>
      <c r="E3176" s="14">
        <f>Разбивка_по_щитам!H3181</f>
        <v>0</v>
      </c>
      <c r="F3176" s="14">
        <f>Разбивка_по_щитам!I3181</f>
        <v>0</v>
      </c>
      <c r="G3176" s="14">
        <f>Разбивка_по_щитам!J3181</f>
        <v>0</v>
      </c>
      <c r="H3176" s="14">
        <f>Разбивка_по_щитам!K3181</f>
        <v>0</v>
      </c>
      <c r="I3176" s="14">
        <f>Разбивка_по_щитам!L3181</f>
        <v>0</v>
      </c>
      <c r="J3176" s="14">
        <f>Разбивка_по_щитам!M3181</f>
        <v>0</v>
      </c>
      <c r="K3176" s="14">
        <f>Разбивка_по_щитам!N3181</f>
        <v>0</v>
      </c>
      <c r="L3176" s="14"/>
      <c r="M3176" s="14">
        <f>Разбивка_по_щитам!P3181</f>
        <v>0</v>
      </c>
      <c r="N3176" s="14"/>
    </row>
    <row r="3177" spans="2:14" x14ac:dyDescent="0.2">
      <c r="B3177" s="14">
        <f>Разбивка_по_щитам!B3182</f>
        <v>0</v>
      </c>
      <c r="C3177" s="14">
        <f>Разбивка_по_щитам!C3182</f>
        <v>0</v>
      </c>
      <c r="D3177" s="14">
        <f>Разбивка_по_щитам!F3182</f>
        <v>0</v>
      </c>
      <c r="E3177" s="14">
        <f>Разбивка_по_щитам!H3182</f>
        <v>0</v>
      </c>
      <c r="F3177" s="14">
        <f>Разбивка_по_щитам!I3182</f>
        <v>0</v>
      </c>
      <c r="G3177" s="14">
        <f>Разбивка_по_щитам!J3182</f>
        <v>0</v>
      </c>
      <c r="H3177" s="14">
        <f>Разбивка_по_щитам!K3182</f>
        <v>0</v>
      </c>
      <c r="I3177" s="14">
        <f>Разбивка_по_щитам!L3182</f>
        <v>0</v>
      </c>
      <c r="J3177" s="14">
        <f>Разбивка_по_щитам!M3182</f>
        <v>0</v>
      </c>
      <c r="K3177" s="14">
        <f>Разбивка_по_щитам!N3182</f>
        <v>0</v>
      </c>
      <c r="L3177" s="14"/>
      <c r="M3177" s="14">
        <f>Разбивка_по_щитам!P3182</f>
        <v>0</v>
      </c>
      <c r="N3177" s="14"/>
    </row>
    <row r="3178" spans="2:14" x14ac:dyDescent="0.2">
      <c r="B3178" s="14">
        <f>Разбивка_по_щитам!B3183</f>
        <v>0</v>
      </c>
      <c r="C3178" s="14">
        <f>Разбивка_по_щитам!C3183</f>
        <v>0</v>
      </c>
      <c r="D3178" s="14">
        <f>Разбивка_по_щитам!F3183</f>
        <v>0</v>
      </c>
      <c r="E3178" s="14">
        <f>Разбивка_по_щитам!H3183</f>
        <v>0</v>
      </c>
      <c r="F3178" s="14">
        <f>Разбивка_по_щитам!I3183</f>
        <v>0</v>
      </c>
      <c r="G3178" s="14">
        <f>Разбивка_по_щитам!J3183</f>
        <v>0</v>
      </c>
      <c r="H3178" s="14">
        <f>Разбивка_по_щитам!K3183</f>
        <v>0</v>
      </c>
      <c r="I3178" s="14">
        <f>Разбивка_по_щитам!L3183</f>
        <v>0</v>
      </c>
      <c r="J3178" s="14">
        <f>Разбивка_по_щитам!M3183</f>
        <v>0</v>
      </c>
      <c r="K3178" s="14">
        <f>Разбивка_по_щитам!N3183</f>
        <v>0</v>
      </c>
      <c r="L3178" s="14"/>
      <c r="M3178" s="14">
        <f>Разбивка_по_щитам!P3183</f>
        <v>0</v>
      </c>
      <c r="N3178" s="14"/>
    </row>
    <row r="3179" spans="2:14" x14ac:dyDescent="0.2">
      <c r="B3179" s="14">
        <f>Разбивка_по_щитам!B3184</f>
        <v>0</v>
      </c>
      <c r="C3179" s="14">
        <f>Разбивка_по_щитам!C3184</f>
        <v>0</v>
      </c>
      <c r="D3179" s="14">
        <f>Разбивка_по_щитам!F3184</f>
        <v>0</v>
      </c>
      <c r="E3179" s="14">
        <f>Разбивка_по_щитам!H3184</f>
        <v>0</v>
      </c>
      <c r="F3179" s="14">
        <f>Разбивка_по_щитам!I3184</f>
        <v>0</v>
      </c>
      <c r="G3179" s="14">
        <f>Разбивка_по_щитам!J3184</f>
        <v>0</v>
      </c>
      <c r="H3179" s="14">
        <f>Разбивка_по_щитам!K3184</f>
        <v>0</v>
      </c>
      <c r="I3179" s="14">
        <f>Разбивка_по_щитам!L3184</f>
        <v>0</v>
      </c>
      <c r="J3179" s="14">
        <f>Разбивка_по_щитам!M3184</f>
        <v>0</v>
      </c>
      <c r="K3179" s="14">
        <f>Разбивка_по_щитам!N3184</f>
        <v>0</v>
      </c>
      <c r="L3179" s="14"/>
      <c r="M3179" s="14">
        <f>Разбивка_по_щитам!P3184</f>
        <v>0</v>
      </c>
      <c r="N3179" s="14"/>
    </row>
    <row r="3180" spans="2:14" x14ac:dyDescent="0.2">
      <c r="B3180" s="14">
        <f>Разбивка_по_щитам!B3185</f>
        <v>0</v>
      </c>
      <c r="C3180" s="14">
        <f>Разбивка_по_щитам!C3185</f>
        <v>0</v>
      </c>
      <c r="D3180" s="14">
        <f>Разбивка_по_щитам!F3185</f>
        <v>0</v>
      </c>
      <c r="E3180" s="14">
        <f>Разбивка_по_щитам!H3185</f>
        <v>0</v>
      </c>
      <c r="F3180" s="14">
        <f>Разбивка_по_щитам!I3185</f>
        <v>0</v>
      </c>
      <c r="G3180" s="14">
        <f>Разбивка_по_щитам!J3185</f>
        <v>0</v>
      </c>
      <c r="H3180" s="14">
        <f>Разбивка_по_щитам!K3185</f>
        <v>0</v>
      </c>
      <c r="I3180" s="14">
        <f>Разбивка_по_щитам!L3185</f>
        <v>0</v>
      </c>
      <c r="J3180" s="14">
        <f>Разбивка_по_щитам!M3185</f>
        <v>0</v>
      </c>
      <c r="K3180" s="14">
        <f>Разбивка_по_щитам!N3185</f>
        <v>0</v>
      </c>
      <c r="L3180" s="14"/>
      <c r="M3180" s="14">
        <f>Разбивка_по_щитам!P3185</f>
        <v>0</v>
      </c>
      <c r="N3180" s="14"/>
    </row>
    <row r="3181" spans="2:14" x14ac:dyDescent="0.2">
      <c r="B3181" s="14">
        <f>Разбивка_по_щитам!B3186</f>
        <v>0</v>
      </c>
      <c r="C3181" s="14">
        <f>Разбивка_по_щитам!C3186</f>
        <v>0</v>
      </c>
      <c r="D3181" s="14">
        <f>Разбивка_по_щитам!F3186</f>
        <v>0</v>
      </c>
      <c r="E3181" s="14">
        <f>Разбивка_по_щитам!H3186</f>
        <v>0</v>
      </c>
      <c r="F3181" s="14">
        <f>Разбивка_по_щитам!I3186</f>
        <v>0</v>
      </c>
      <c r="G3181" s="14">
        <f>Разбивка_по_щитам!J3186</f>
        <v>0</v>
      </c>
      <c r="H3181" s="14">
        <f>Разбивка_по_щитам!K3186</f>
        <v>0</v>
      </c>
      <c r="I3181" s="14">
        <f>Разбивка_по_щитам!L3186</f>
        <v>0</v>
      </c>
      <c r="J3181" s="14">
        <f>Разбивка_по_щитам!M3186</f>
        <v>0</v>
      </c>
      <c r="K3181" s="14">
        <f>Разбивка_по_щитам!N3186</f>
        <v>0</v>
      </c>
      <c r="L3181" s="14"/>
      <c r="M3181" s="14">
        <f>Разбивка_по_щитам!P3186</f>
        <v>0</v>
      </c>
      <c r="N3181" s="14"/>
    </row>
    <row r="3182" spans="2:14" x14ac:dyDescent="0.2">
      <c r="B3182" s="14">
        <f>Разбивка_по_щитам!B3187</f>
        <v>0</v>
      </c>
      <c r="C3182" s="14">
        <f>Разбивка_по_щитам!C3187</f>
        <v>0</v>
      </c>
      <c r="D3182" s="14">
        <f>Разбивка_по_щитам!F3187</f>
        <v>0</v>
      </c>
      <c r="E3182" s="14">
        <f>Разбивка_по_щитам!H3187</f>
        <v>0</v>
      </c>
      <c r="F3182" s="14">
        <f>Разбивка_по_щитам!I3187</f>
        <v>0</v>
      </c>
      <c r="G3182" s="14">
        <f>Разбивка_по_щитам!J3187</f>
        <v>0</v>
      </c>
      <c r="H3182" s="14">
        <f>Разбивка_по_щитам!K3187</f>
        <v>0</v>
      </c>
      <c r="I3182" s="14">
        <f>Разбивка_по_щитам!L3187</f>
        <v>0</v>
      </c>
      <c r="J3182" s="14">
        <f>Разбивка_по_щитам!M3187</f>
        <v>0</v>
      </c>
      <c r="K3182" s="14">
        <f>Разбивка_по_щитам!N3187</f>
        <v>0</v>
      </c>
      <c r="L3182" s="14"/>
      <c r="M3182" s="14">
        <f>Разбивка_по_щитам!P3187</f>
        <v>0</v>
      </c>
      <c r="N3182" s="14"/>
    </row>
    <row r="3183" spans="2:14" x14ac:dyDescent="0.2">
      <c r="B3183" s="14">
        <f>Разбивка_по_щитам!B3188</f>
        <v>0</v>
      </c>
      <c r="C3183" s="14">
        <f>Разбивка_по_щитам!C3188</f>
        <v>0</v>
      </c>
      <c r="D3183" s="14">
        <f>Разбивка_по_щитам!F3188</f>
        <v>0</v>
      </c>
      <c r="E3183" s="14">
        <f>Разбивка_по_щитам!H3188</f>
        <v>0</v>
      </c>
      <c r="F3183" s="14">
        <f>Разбивка_по_щитам!I3188</f>
        <v>0</v>
      </c>
      <c r="G3183" s="14">
        <f>Разбивка_по_щитам!J3188</f>
        <v>0</v>
      </c>
      <c r="H3183" s="14">
        <f>Разбивка_по_щитам!K3188</f>
        <v>0</v>
      </c>
      <c r="I3183" s="14">
        <f>Разбивка_по_щитам!L3188</f>
        <v>0</v>
      </c>
      <c r="J3183" s="14">
        <f>Разбивка_по_щитам!M3188</f>
        <v>0</v>
      </c>
      <c r="K3183" s="14">
        <f>Разбивка_по_щитам!N3188</f>
        <v>0</v>
      </c>
      <c r="L3183" s="14"/>
      <c r="M3183" s="14">
        <f>Разбивка_по_щитам!P3188</f>
        <v>0</v>
      </c>
      <c r="N3183" s="14"/>
    </row>
    <row r="3184" spans="2:14" x14ac:dyDescent="0.2">
      <c r="B3184" s="14">
        <f>Разбивка_по_щитам!B3189</f>
        <v>0</v>
      </c>
      <c r="C3184" s="14">
        <f>Разбивка_по_щитам!C3189</f>
        <v>0</v>
      </c>
      <c r="D3184" s="14">
        <f>Разбивка_по_щитам!F3189</f>
        <v>0</v>
      </c>
      <c r="E3184" s="14">
        <f>Разбивка_по_щитам!H3189</f>
        <v>0</v>
      </c>
      <c r="F3184" s="14">
        <f>Разбивка_по_щитам!I3189</f>
        <v>0</v>
      </c>
      <c r="G3184" s="14">
        <f>Разбивка_по_щитам!J3189</f>
        <v>0</v>
      </c>
      <c r="H3184" s="14">
        <f>Разбивка_по_щитам!K3189</f>
        <v>0</v>
      </c>
      <c r="I3184" s="14">
        <f>Разбивка_по_щитам!L3189</f>
        <v>0</v>
      </c>
      <c r="J3184" s="14">
        <f>Разбивка_по_щитам!M3189</f>
        <v>0</v>
      </c>
      <c r="K3184" s="14">
        <f>Разбивка_по_щитам!N3189</f>
        <v>0</v>
      </c>
      <c r="L3184" s="14"/>
      <c r="M3184" s="14">
        <f>Разбивка_по_щитам!P3189</f>
        <v>0</v>
      </c>
      <c r="N3184" s="14"/>
    </row>
    <row r="3185" spans="2:14" x14ac:dyDescent="0.2">
      <c r="B3185" s="14">
        <f>Разбивка_по_щитам!B3190</f>
        <v>0</v>
      </c>
      <c r="C3185" s="14">
        <f>Разбивка_по_щитам!C3190</f>
        <v>0</v>
      </c>
      <c r="D3185" s="14">
        <f>Разбивка_по_щитам!F3190</f>
        <v>0</v>
      </c>
      <c r="E3185" s="14">
        <f>Разбивка_по_щитам!H3190</f>
        <v>0</v>
      </c>
      <c r="F3185" s="14">
        <f>Разбивка_по_щитам!I3190</f>
        <v>0</v>
      </c>
      <c r="G3185" s="14">
        <f>Разбивка_по_щитам!J3190</f>
        <v>0</v>
      </c>
      <c r="H3185" s="14">
        <f>Разбивка_по_щитам!K3190</f>
        <v>0</v>
      </c>
      <c r="I3185" s="14">
        <f>Разбивка_по_щитам!L3190</f>
        <v>0</v>
      </c>
      <c r="J3185" s="14">
        <f>Разбивка_по_щитам!M3190</f>
        <v>0</v>
      </c>
      <c r="K3185" s="14">
        <f>Разбивка_по_щитам!N3190</f>
        <v>0</v>
      </c>
      <c r="L3185" s="14"/>
      <c r="M3185" s="14">
        <f>Разбивка_по_щитам!P3190</f>
        <v>0</v>
      </c>
      <c r="N3185" s="14"/>
    </row>
    <row r="3186" spans="2:14" x14ac:dyDescent="0.2">
      <c r="B3186" s="14">
        <f>Разбивка_по_щитам!B3191</f>
        <v>0</v>
      </c>
      <c r="C3186" s="14">
        <f>Разбивка_по_щитам!C3191</f>
        <v>0</v>
      </c>
      <c r="D3186" s="14">
        <f>Разбивка_по_щитам!F3191</f>
        <v>0</v>
      </c>
      <c r="E3186" s="14">
        <f>Разбивка_по_щитам!H3191</f>
        <v>0</v>
      </c>
      <c r="F3186" s="14">
        <f>Разбивка_по_щитам!I3191</f>
        <v>0</v>
      </c>
      <c r="G3186" s="14">
        <f>Разбивка_по_щитам!J3191</f>
        <v>0</v>
      </c>
      <c r="H3186" s="14">
        <f>Разбивка_по_щитам!K3191</f>
        <v>0</v>
      </c>
      <c r="I3186" s="14">
        <f>Разбивка_по_щитам!L3191</f>
        <v>0</v>
      </c>
      <c r="J3186" s="14">
        <f>Разбивка_по_щитам!M3191</f>
        <v>0</v>
      </c>
      <c r="K3186" s="14">
        <f>Разбивка_по_щитам!N3191</f>
        <v>0</v>
      </c>
      <c r="L3186" s="14"/>
      <c r="M3186" s="14">
        <f>Разбивка_по_щитам!P3191</f>
        <v>0</v>
      </c>
      <c r="N3186" s="14"/>
    </row>
    <row r="3187" spans="2:14" x14ac:dyDescent="0.2">
      <c r="B3187" s="14">
        <f>Разбивка_по_щитам!B3192</f>
        <v>0</v>
      </c>
      <c r="C3187" s="14">
        <f>Разбивка_по_щитам!C3192</f>
        <v>0</v>
      </c>
      <c r="D3187" s="14">
        <f>Разбивка_по_щитам!F3192</f>
        <v>0</v>
      </c>
      <c r="E3187" s="14">
        <f>Разбивка_по_щитам!H3192</f>
        <v>0</v>
      </c>
      <c r="F3187" s="14">
        <f>Разбивка_по_щитам!I3192</f>
        <v>0</v>
      </c>
      <c r="G3187" s="14">
        <f>Разбивка_по_щитам!J3192</f>
        <v>0</v>
      </c>
      <c r="H3187" s="14">
        <f>Разбивка_по_щитам!K3192</f>
        <v>0</v>
      </c>
      <c r="I3187" s="14">
        <f>Разбивка_по_щитам!L3192</f>
        <v>0</v>
      </c>
      <c r="J3187" s="14">
        <f>Разбивка_по_щитам!M3192</f>
        <v>0</v>
      </c>
      <c r="K3187" s="14">
        <f>Разбивка_по_щитам!N3192</f>
        <v>0</v>
      </c>
      <c r="L3187" s="14"/>
      <c r="M3187" s="14">
        <f>Разбивка_по_щитам!P3192</f>
        <v>0</v>
      </c>
      <c r="N3187" s="14"/>
    </row>
    <row r="3188" spans="2:14" x14ac:dyDescent="0.2">
      <c r="B3188" s="14">
        <f>Разбивка_по_щитам!B3193</f>
        <v>0</v>
      </c>
      <c r="C3188" s="14">
        <f>Разбивка_по_щитам!C3193</f>
        <v>0</v>
      </c>
      <c r="D3188" s="14">
        <f>Разбивка_по_щитам!F3193</f>
        <v>0</v>
      </c>
      <c r="E3188" s="14">
        <f>Разбивка_по_щитам!H3193</f>
        <v>0</v>
      </c>
      <c r="F3188" s="14">
        <f>Разбивка_по_щитам!I3193</f>
        <v>0</v>
      </c>
      <c r="G3188" s="14">
        <f>Разбивка_по_щитам!J3193</f>
        <v>0</v>
      </c>
      <c r="H3188" s="14">
        <f>Разбивка_по_щитам!K3193</f>
        <v>0</v>
      </c>
      <c r="I3188" s="14">
        <f>Разбивка_по_щитам!L3193</f>
        <v>0</v>
      </c>
      <c r="J3188" s="14">
        <f>Разбивка_по_щитам!M3193</f>
        <v>0</v>
      </c>
      <c r="K3188" s="14">
        <f>Разбивка_по_щитам!N3193</f>
        <v>0</v>
      </c>
      <c r="L3188" s="14"/>
      <c r="M3188" s="14">
        <f>Разбивка_по_щитам!P3193</f>
        <v>0</v>
      </c>
      <c r="N3188" s="14"/>
    </row>
    <row r="3189" spans="2:14" x14ac:dyDescent="0.2">
      <c r="B3189" s="14">
        <f>Разбивка_по_щитам!B3194</f>
        <v>0</v>
      </c>
      <c r="C3189" s="14">
        <f>Разбивка_по_щитам!C3194</f>
        <v>0</v>
      </c>
      <c r="D3189" s="14">
        <f>Разбивка_по_щитам!F3194</f>
        <v>0</v>
      </c>
      <c r="E3189" s="14">
        <f>Разбивка_по_щитам!H3194</f>
        <v>0</v>
      </c>
      <c r="F3189" s="14">
        <f>Разбивка_по_щитам!I3194</f>
        <v>0</v>
      </c>
      <c r="G3189" s="14">
        <f>Разбивка_по_щитам!J3194</f>
        <v>0</v>
      </c>
      <c r="H3189" s="14">
        <f>Разбивка_по_щитам!K3194</f>
        <v>0</v>
      </c>
      <c r="I3189" s="14">
        <f>Разбивка_по_щитам!L3194</f>
        <v>0</v>
      </c>
      <c r="J3189" s="14">
        <f>Разбивка_по_щитам!M3194</f>
        <v>0</v>
      </c>
      <c r="K3189" s="14">
        <f>Разбивка_по_щитам!N3194</f>
        <v>0</v>
      </c>
      <c r="L3189" s="14"/>
      <c r="M3189" s="14">
        <f>Разбивка_по_щитам!P3194</f>
        <v>0</v>
      </c>
      <c r="N3189" s="14"/>
    </row>
    <row r="3190" spans="2:14" x14ac:dyDescent="0.2">
      <c r="B3190" s="14">
        <f>Разбивка_по_щитам!B3195</f>
        <v>0</v>
      </c>
      <c r="C3190" s="14">
        <f>Разбивка_по_щитам!C3195</f>
        <v>0</v>
      </c>
      <c r="D3190" s="14">
        <f>Разбивка_по_щитам!F3195</f>
        <v>0</v>
      </c>
      <c r="E3190" s="14">
        <f>Разбивка_по_щитам!H3195</f>
        <v>0</v>
      </c>
      <c r="F3190" s="14">
        <f>Разбивка_по_щитам!I3195</f>
        <v>0</v>
      </c>
      <c r="G3190" s="14">
        <f>Разбивка_по_щитам!J3195</f>
        <v>0</v>
      </c>
      <c r="H3190" s="14">
        <f>Разбивка_по_щитам!K3195</f>
        <v>0</v>
      </c>
      <c r="I3190" s="14">
        <f>Разбивка_по_щитам!L3195</f>
        <v>0</v>
      </c>
      <c r="J3190" s="14">
        <f>Разбивка_по_щитам!M3195</f>
        <v>0</v>
      </c>
      <c r="K3190" s="14">
        <f>Разбивка_по_щитам!N3195</f>
        <v>0</v>
      </c>
      <c r="L3190" s="14"/>
      <c r="M3190" s="14">
        <f>Разбивка_по_щитам!P3195</f>
        <v>0</v>
      </c>
      <c r="N3190" s="14"/>
    </row>
    <row r="3191" spans="2:14" x14ac:dyDescent="0.2">
      <c r="B3191" s="14">
        <f>Разбивка_по_щитам!B3196</f>
        <v>0</v>
      </c>
      <c r="C3191" s="14">
        <f>Разбивка_по_щитам!C3196</f>
        <v>0</v>
      </c>
      <c r="D3191" s="14">
        <f>Разбивка_по_щитам!F3196</f>
        <v>0</v>
      </c>
      <c r="E3191" s="14">
        <f>Разбивка_по_щитам!H3196</f>
        <v>0</v>
      </c>
      <c r="F3191" s="14">
        <f>Разбивка_по_щитам!I3196</f>
        <v>0</v>
      </c>
      <c r="G3191" s="14">
        <f>Разбивка_по_щитам!J3196</f>
        <v>0</v>
      </c>
      <c r="H3191" s="14">
        <f>Разбивка_по_щитам!K3196</f>
        <v>0</v>
      </c>
      <c r="I3191" s="14">
        <f>Разбивка_по_щитам!L3196</f>
        <v>0</v>
      </c>
      <c r="J3191" s="14">
        <f>Разбивка_по_щитам!M3196</f>
        <v>0</v>
      </c>
      <c r="K3191" s="14">
        <f>Разбивка_по_щитам!N3196</f>
        <v>0</v>
      </c>
      <c r="L3191" s="14"/>
      <c r="M3191" s="14">
        <f>Разбивка_по_щитам!P3196</f>
        <v>0</v>
      </c>
      <c r="N3191" s="14"/>
    </row>
    <row r="3192" spans="2:14" x14ac:dyDescent="0.2">
      <c r="B3192" s="14">
        <f>Разбивка_по_щитам!B3197</f>
        <v>0</v>
      </c>
      <c r="C3192" s="14">
        <f>Разбивка_по_щитам!C3197</f>
        <v>0</v>
      </c>
      <c r="D3192" s="14">
        <f>Разбивка_по_щитам!F3197</f>
        <v>0</v>
      </c>
      <c r="E3192" s="14">
        <f>Разбивка_по_щитам!H3197</f>
        <v>0</v>
      </c>
      <c r="F3192" s="14">
        <f>Разбивка_по_щитам!I3197</f>
        <v>0</v>
      </c>
      <c r="G3192" s="14">
        <f>Разбивка_по_щитам!J3197</f>
        <v>0</v>
      </c>
      <c r="H3192" s="14">
        <f>Разбивка_по_щитам!K3197</f>
        <v>0</v>
      </c>
      <c r="I3192" s="14">
        <f>Разбивка_по_щитам!L3197</f>
        <v>0</v>
      </c>
      <c r="J3192" s="14">
        <f>Разбивка_по_щитам!M3197</f>
        <v>0</v>
      </c>
      <c r="K3192" s="14">
        <f>Разбивка_по_щитам!N3197</f>
        <v>0</v>
      </c>
      <c r="L3192" s="14"/>
      <c r="M3192" s="14">
        <f>Разбивка_по_щитам!P3197</f>
        <v>0</v>
      </c>
      <c r="N3192" s="14"/>
    </row>
    <row r="3193" spans="2:14" x14ac:dyDescent="0.2">
      <c r="B3193" s="14">
        <f>Разбивка_по_щитам!B3198</f>
        <v>0</v>
      </c>
      <c r="C3193" s="14">
        <f>Разбивка_по_щитам!C3198</f>
        <v>0</v>
      </c>
      <c r="D3193" s="14">
        <f>Разбивка_по_щитам!F3198</f>
        <v>0</v>
      </c>
      <c r="E3193" s="14">
        <f>Разбивка_по_щитам!H3198</f>
        <v>0</v>
      </c>
      <c r="F3193" s="14">
        <f>Разбивка_по_щитам!I3198</f>
        <v>0</v>
      </c>
      <c r="G3193" s="14">
        <f>Разбивка_по_щитам!J3198</f>
        <v>0</v>
      </c>
      <c r="H3193" s="14">
        <f>Разбивка_по_щитам!K3198</f>
        <v>0</v>
      </c>
      <c r="I3193" s="14">
        <f>Разбивка_по_щитам!L3198</f>
        <v>0</v>
      </c>
      <c r="J3193" s="14">
        <f>Разбивка_по_щитам!M3198</f>
        <v>0</v>
      </c>
      <c r="K3193" s="14">
        <f>Разбивка_по_щитам!N3198</f>
        <v>0</v>
      </c>
      <c r="L3193" s="14"/>
      <c r="M3193" s="14">
        <f>Разбивка_по_щитам!P3198</f>
        <v>0</v>
      </c>
      <c r="N3193" s="14"/>
    </row>
    <row r="3194" spans="2:14" x14ac:dyDescent="0.2">
      <c r="B3194" s="14">
        <f>Разбивка_по_щитам!B3199</f>
        <v>0</v>
      </c>
      <c r="C3194" s="14">
        <f>Разбивка_по_щитам!C3199</f>
        <v>0</v>
      </c>
      <c r="D3194" s="14">
        <f>Разбивка_по_щитам!F3199</f>
        <v>0</v>
      </c>
      <c r="E3194" s="14">
        <f>Разбивка_по_щитам!H3199</f>
        <v>0</v>
      </c>
      <c r="F3194" s="14">
        <f>Разбивка_по_щитам!I3199</f>
        <v>0</v>
      </c>
      <c r="G3194" s="14">
        <f>Разбивка_по_щитам!J3199</f>
        <v>0</v>
      </c>
      <c r="H3194" s="14">
        <f>Разбивка_по_щитам!K3199</f>
        <v>0</v>
      </c>
      <c r="I3194" s="14">
        <f>Разбивка_по_щитам!L3199</f>
        <v>0</v>
      </c>
      <c r="J3194" s="14">
        <f>Разбивка_по_щитам!M3199</f>
        <v>0</v>
      </c>
      <c r="K3194" s="14">
        <f>Разбивка_по_щитам!N3199</f>
        <v>0</v>
      </c>
      <c r="L3194" s="14"/>
      <c r="M3194" s="14">
        <f>Разбивка_по_щитам!P3199</f>
        <v>0</v>
      </c>
      <c r="N3194" s="14"/>
    </row>
    <row r="3195" spans="2:14" x14ac:dyDescent="0.2">
      <c r="B3195" s="14">
        <f>Разбивка_по_щитам!B3200</f>
        <v>0</v>
      </c>
      <c r="C3195" s="14">
        <f>Разбивка_по_щитам!C3200</f>
        <v>0</v>
      </c>
      <c r="D3195" s="14">
        <f>Разбивка_по_щитам!F3200</f>
        <v>0</v>
      </c>
      <c r="E3195" s="14">
        <f>Разбивка_по_щитам!H3200</f>
        <v>0</v>
      </c>
      <c r="F3195" s="14">
        <f>Разбивка_по_щитам!I3200</f>
        <v>0</v>
      </c>
      <c r="G3195" s="14">
        <f>Разбивка_по_щитам!J3200</f>
        <v>0</v>
      </c>
      <c r="H3195" s="14">
        <f>Разбивка_по_щитам!K3200</f>
        <v>0</v>
      </c>
      <c r="I3195" s="14">
        <f>Разбивка_по_щитам!L3200</f>
        <v>0</v>
      </c>
      <c r="J3195" s="14">
        <f>Разбивка_по_щитам!M3200</f>
        <v>0</v>
      </c>
      <c r="K3195" s="14">
        <f>Разбивка_по_щитам!N3200</f>
        <v>0</v>
      </c>
      <c r="L3195" s="14"/>
      <c r="M3195" s="14">
        <f>Разбивка_по_щитам!P3200</f>
        <v>0</v>
      </c>
      <c r="N3195" s="14"/>
    </row>
    <row r="3196" spans="2:14" x14ac:dyDescent="0.2">
      <c r="B3196" s="14">
        <f>Разбивка_по_щитам!B3201</f>
        <v>0</v>
      </c>
      <c r="C3196" s="14">
        <f>Разбивка_по_щитам!C3201</f>
        <v>0</v>
      </c>
      <c r="D3196" s="14">
        <f>Разбивка_по_щитам!F3201</f>
        <v>0</v>
      </c>
      <c r="E3196" s="14">
        <f>Разбивка_по_щитам!H3201</f>
        <v>0</v>
      </c>
      <c r="F3196" s="14">
        <f>Разбивка_по_щитам!I3201</f>
        <v>0</v>
      </c>
      <c r="G3196" s="14">
        <f>Разбивка_по_щитам!J3201</f>
        <v>0</v>
      </c>
      <c r="H3196" s="14">
        <f>Разбивка_по_щитам!K3201</f>
        <v>0</v>
      </c>
      <c r="I3196" s="14">
        <f>Разбивка_по_щитам!L3201</f>
        <v>0</v>
      </c>
      <c r="J3196" s="14">
        <f>Разбивка_по_щитам!M3201</f>
        <v>0</v>
      </c>
      <c r="K3196" s="14">
        <f>Разбивка_по_щитам!N3201</f>
        <v>0</v>
      </c>
      <c r="L3196" s="14"/>
      <c r="M3196" s="14">
        <f>Разбивка_по_щитам!P3201</f>
        <v>0</v>
      </c>
      <c r="N3196" s="14"/>
    </row>
    <row r="3197" spans="2:14" x14ac:dyDescent="0.2">
      <c r="B3197" s="14">
        <f>Разбивка_по_щитам!B3202</f>
        <v>0</v>
      </c>
      <c r="C3197" s="14">
        <f>Разбивка_по_щитам!C3202</f>
        <v>0</v>
      </c>
      <c r="D3197" s="14">
        <f>Разбивка_по_щитам!F3202</f>
        <v>0</v>
      </c>
      <c r="E3197" s="14">
        <f>Разбивка_по_щитам!H3202</f>
        <v>0</v>
      </c>
      <c r="F3197" s="14">
        <f>Разбивка_по_щитам!I3202</f>
        <v>0</v>
      </c>
      <c r="G3197" s="14">
        <f>Разбивка_по_щитам!J3202</f>
        <v>0</v>
      </c>
      <c r="H3197" s="14">
        <f>Разбивка_по_щитам!K3202</f>
        <v>0</v>
      </c>
      <c r="I3197" s="14">
        <f>Разбивка_по_щитам!L3202</f>
        <v>0</v>
      </c>
      <c r="J3197" s="14">
        <f>Разбивка_по_щитам!M3202</f>
        <v>0</v>
      </c>
      <c r="K3197" s="14">
        <f>Разбивка_по_щитам!N3202</f>
        <v>0</v>
      </c>
      <c r="L3197" s="14"/>
      <c r="M3197" s="14">
        <f>Разбивка_по_щитам!P3202</f>
        <v>0</v>
      </c>
      <c r="N3197" s="14"/>
    </row>
    <row r="3198" spans="2:14" x14ac:dyDescent="0.2">
      <c r="B3198" s="14">
        <f>Разбивка_по_щитам!B3203</f>
        <v>0</v>
      </c>
      <c r="C3198" s="14">
        <f>Разбивка_по_щитам!C3203</f>
        <v>0</v>
      </c>
      <c r="D3198" s="14">
        <f>Разбивка_по_щитам!F3203</f>
        <v>0</v>
      </c>
      <c r="E3198" s="14">
        <f>Разбивка_по_щитам!H3203</f>
        <v>0</v>
      </c>
      <c r="F3198" s="14">
        <f>Разбивка_по_щитам!I3203</f>
        <v>0</v>
      </c>
      <c r="G3198" s="14">
        <f>Разбивка_по_щитам!J3203</f>
        <v>0</v>
      </c>
      <c r="H3198" s="14">
        <f>Разбивка_по_щитам!K3203</f>
        <v>0</v>
      </c>
      <c r="I3198" s="14">
        <f>Разбивка_по_щитам!L3203</f>
        <v>0</v>
      </c>
      <c r="J3198" s="14">
        <f>Разбивка_по_щитам!M3203</f>
        <v>0</v>
      </c>
      <c r="K3198" s="14">
        <f>Разбивка_по_щитам!N3203</f>
        <v>0</v>
      </c>
      <c r="L3198" s="14"/>
      <c r="M3198" s="14">
        <f>Разбивка_по_щитам!P3203</f>
        <v>0</v>
      </c>
      <c r="N3198" s="14"/>
    </row>
    <row r="3199" spans="2:14" x14ac:dyDescent="0.2">
      <c r="B3199" s="14">
        <f>Разбивка_по_щитам!B3204</f>
        <v>0</v>
      </c>
      <c r="C3199" s="14">
        <f>Разбивка_по_щитам!C3204</f>
        <v>0</v>
      </c>
      <c r="D3199" s="14">
        <f>Разбивка_по_щитам!F3204</f>
        <v>0</v>
      </c>
      <c r="E3199" s="14">
        <f>Разбивка_по_щитам!H3204</f>
        <v>0</v>
      </c>
      <c r="F3199" s="14">
        <f>Разбивка_по_щитам!I3204</f>
        <v>0</v>
      </c>
      <c r="G3199" s="14">
        <f>Разбивка_по_щитам!J3204</f>
        <v>0</v>
      </c>
      <c r="H3199" s="14">
        <f>Разбивка_по_щитам!K3204</f>
        <v>0</v>
      </c>
      <c r="I3199" s="14">
        <f>Разбивка_по_щитам!L3204</f>
        <v>0</v>
      </c>
      <c r="J3199" s="14">
        <f>Разбивка_по_щитам!M3204</f>
        <v>0</v>
      </c>
      <c r="K3199" s="14">
        <f>Разбивка_по_щитам!N3204</f>
        <v>0</v>
      </c>
      <c r="L3199" s="14"/>
      <c r="M3199" s="14">
        <f>Разбивка_по_щитам!P3204</f>
        <v>0</v>
      </c>
      <c r="N3199" s="14"/>
    </row>
    <row r="3200" spans="2:14" x14ac:dyDescent="0.2">
      <c r="B3200" s="14">
        <f>Разбивка_по_щитам!B3205</f>
        <v>0</v>
      </c>
      <c r="C3200" s="14">
        <f>Разбивка_по_щитам!C3205</f>
        <v>0</v>
      </c>
      <c r="D3200" s="14">
        <f>Разбивка_по_щитам!F3205</f>
        <v>0</v>
      </c>
      <c r="E3200" s="14">
        <f>Разбивка_по_щитам!H3205</f>
        <v>0</v>
      </c>
      <c r="F3200" s="14">
        <f>Разбивка_по_щитам!I3205</f>
        <v>0</v>
      </c>
      <c r="G3200" s="14">
        <f>Разбивка_по_щитам!J3205</f>
        <v>0</v>
      </c>
      <c r="H3200" s="14">
        <f>Разбивка_по_щитам!K3205</f>
        <v>0</v>
      </c>
      <c r="I3200" s="14">
        <f>Разбивка_по_щитам!L3205</f>
        <v>0</v>
      </c>
      <c r="J3200" s="14">
        <f>Разбивка_по_щитам!M3205</f>
        <v>0</v>
      </c>
      <c r="K3200" s="14">
        <f>Разбивка_по_щитам!N3205</f>
        <v>0</v>
      </c>
      <c r="L3200" s="14"/>
      <c r="M3200" s="14">
        <f>Разбивка_по_щитам!P3205</f>
        <v>0</v>
      </c>
      <c r="N3200" s="14"/>
    </row>
    <row r="3201" spans="2:14" x14ac:dyDescent="0.2">
      <c r="B3201" s="14">
        <f>Разбивка_по_щитам!B3206</f>
        <v>0</v>
      </c>
      <c r="C3201" s="14">
        <f>Разбивка_по_щитам!C3206</f>
        <v>0</v>
      </c>
      <c r="D3201" s="14">
        <f>Разбивка_по_щитам!F3206</f>
        <v>0</v>
      </c>
      <c r="E3201" s="14">
        <f>Разбивка_по_щитам!H3206</f>
        <v>0</v>
      </c>
      <c r="F3201" s="14">
        <f>Разбивка_по_щитам!I3206</f>
        <v>0</v>
      </c>
      <c r="G3201" s="14">
        <f>Разбивка_по_щитам!J3206</f>
        <v>0</v>
      </c>
      <c r="H3201" s="14">
        <f>Разбивка_по_щитам!K3206</f>
        <v>0</v>
      </c>
      <c r="I3201" s="14">
        <f>Разбивка_по_щитам!L3206</f>
        <v>0</v>
      </c>
      <c r="J3201" s="14">
        <f>Разбивка_по_щитам!M3206</f>
        <v>0</v>
      </c>
      <c r="K3201" s="14">
        <f>Разбивка_по_щитам!N3206</f>
        <v>0</v>
      </c>
      <c r="L3201" s="14"/>
      <c r="M3201" s="14">
        <f>Разбивка_по_щитам!P3206</f>
        <v>0</v>
      </c>
      <c r="N3201" s="14"/>
    </row>
    <row r="3202" spans="2:14" x14ac:dyDescent="0.2">
      <c r="B3202" s="14">
        <f>Разбивка_по_щитам!B3207</f>
        <v>0</v>
      </c>
      <c r="C3202" s="14">
        <f>Разбивка_по_щитам!C3207</f>
        <v>0</v>
      </c>
      <c r="D3202" s="14">
        <f>Разбивка_по_щитам!F3207</f>
        <v>0</v>
      </c>
      <c r="E3202" s="14">
        <f>Разбивка_по_щитам!H3207</f>
        <v>0</v>
      </c>
      <c r="F3202" s="14">
        <f>Разбивка_по_щитам!I3207</f>
        <v>0</v>
      </c>
      <c r="G3202" s="14">
        <f>Разбивка_по_щитам!J3207</f>
        <v>0</v>
      </c>
      <c r="H3202" s="14">
        <f>Разбивка_по_щитам!K3207</f>
        <v>0</v>
      </c>
      <c r="I3202" s="14">
        <f>Разбивка_по_щитам!L3207</f>
        <v>0</v>
      </c>
      <c r="J3202" s="14">
        <f>Разбивка_по_щитам!M3207</f>
        <v>0</v>
      </c>
      <c r="K3202" s="14">
        <f>Разбивка_по_щитам!N3207</f>
        <v>0</v>
      </c>
      <c r="L3202" s="14"/>
      <c r="M3202" s="14">
        <f>Разбивка_по_щитам!P3207</f>
        <v>0</v>
      </c>
      <c r="N3202" s="14"/>
    </row>
    <row r="3203" spans="2:14" x14ac:dyDescent="0.2">
      <c r="B3203" s="14">
        <f>Разбивка_по_щитам!B3208</f>
        <v>0</v>
      </c>
      <c r="C3203" s="14">
        <f>Разбивка_по_щитам!C3208</f>
        <v>0</v>
      </c>
      <c r="D3203" s="14">
        <f>Разбивка_по_щитам!F3208</f>
        <v>0</v>
      </c>
      <c r="E3203" s="14">
        <f>Разбивка_по_щитам!H3208</f>
        <v>0</v>
      </c>
      <c r="F3203" s="14">
        <f>Разбивка_по_щитам!I3208</f>
        <v>0</v>
      </c>
      <c r="G3203" s="14">
        <f>Разбивка_по_щитам!J3208</f>
        <v>0</v>
      </c>
      <c r="H3203" s="14">
        <f>Разбивка_по_щитам!K3208</f>
        <v>0</v>
      </c>
      <c r="I3203" s="14">
        <f>Разбивка_по_щитам!L3208</f>
        <v>0</v>
      </c>
      <c r="J3203" s="14">
        <f>Разбивка_по_щитам!M3208</f>
        <v>0</v>
      </c>
      <c r="K3203" s="14">
        <f>Разбивка_по_щитам!N3208</f>
        <v>0</v>
      </c>
      <c r="L3203" s="14"/>
      <c r="M3203" s="14">
        <f>Разбивка_по_щитам!P3208</f>
        <v>0</v>
      </c>
      <c r="N3203" s="14"/>
    </row>
    <row r="3204" spans="2:14" x14ac:dyDescent="0.2">
      <c r="B3204" s="14">
        <f>Разбивка_по_щитам!B3209</f>
        <v>0</v>
      </c>
      <c r="C3204" s="14">
        <f>Разбивка_по_щитам!C3209</f>
        <v>0</v>
      </c>
      <c r="D3204" s="14">
        <f>Разбивка_по_щитам!F3209</f>
        <v>0</v>
      </c>
      <c r="E3204" s="14">
        <f>Разбивка_по_щитам!H3209</f>
        <v>0</v>
      </c>
      <c r="F3204" s="14">
        <f>Разбивка_по_щитам!I3209</f>
        <v>0</v>
      </c>
      <c r="G3204" s="14">
        <f>Разбивка_по_щитам!J3209</f>
        <v>0</v>
      </c>
      <c r="H3204" s="14">
        <f>Разбивка_по_щитам!K3209</f>
        <v>0</v>
      </c>
      <c r="I3204" s="14">
        <f>Разбивка_по_щитам!L3209</f>
        <v>0</v>
      </c>
      <c r="J3204" s="14">
        <f>Разбивка_по_щитам!M3209</f>
        <v>0</v>
      </c>
      <c r="K3204" s="14">
        <f>Разбивка_по_щитам!N3209</f>
        <v>0</v>
      </c>
      <c r="L3204" s="14"/>
      <c r="M3204" s="14">
        <f>Разбивка_по_щитам!P3209</f>
        <v>0</v>
      </c>
      <c r="N3204" s="14"/>
    </row>
    <row r="3205" spans="2:14" x14ac:dyDescent="0.2">
      <c r="B3205" s="14">
        <f>Разбивка_по_щитам!B3210</f>
        <v>0</v>
      </c>
      <c r="C3205" s="14">
        <f>Разбивка_по_щитам!C3210</f>
        <v>0</v>
      </c>
      <c r="D3205" s="14">
        <f>Разбивка_по_щитам!F3210</f>
        <v>0</v>
      </c>
      <c r="E3205" s="14">
        <f>Разбивка_по_щитам!H3210</f>
        <v>0</v>
      </c>
      <c r="F3205" s="14">
        <f>Разбивка_по_щитам!I3210</f>
        <v>0</v>
      </c>
      <c r="G3205" s="14">
        <f>Разбивка_по_щитам!J3210</f>
        <v>0</v>
      </c>
      <c r="H3205" s="14">
        <f>Разбивка_по_щитам!K3210</f>
        <v>0</v>
      </c>
      <c r="I3205" s="14">
        <f>Разбивка_по_щитам!L3210</f>
        <v>0</v>
      </c>
      <c r="J3205" s="14">
        <f>Разбивка_по_щитам!M3210</f>
        <v>0</v>
      </c>
      <c r="K3205" s="14">
        <f>Разбивка_по_щитам!N3210</f>
        <v>0</v>
      </c>
      <c r="L3205" s="14"/>
      <c r="M3205" s="14">
        <f>Разбивка_по_щитам!P3210</f>
        <v>0</v>
      </c>
      <c r="N3205" s="14"/>
    </row>
    <row r="3206" spans="2:14" x14ac:dyDescent="0.2">
      <c r="B3206" s="14">
        <f>Разбивка_по_щитам!B3211</f>
        <v>0</v>
      </c>
      <c r="C3206" s="14">
        <f>Разбивка_по_щитам!C3211</f>
        <v>0</v>
      </c>
      <c r="D3206" s="14">
        <f>Разбивка_по_щитам!F3211</f>
        <v>0</v>
      </c>
      <c r="E3206" s="14">
        <f>Разбивка_по_щитам!H3211</f>
        <v>0</v>
      </c>
      <c r="F3206" s="14">
        <f>Разбивка_по_щитам!I3211</f>
        <v>0</v>
      </c>
      <c r="G3206" s="14">
        <f>Разбивка_по_щитам!J3211</f>
        <v>0</v>
      </c>
      <c r="H3206" s="14">
        <f>Разбивка_по_щитам!K3211</f>
        <v>0</v>
      </c>
      <c r="I3206" s="14">
        <f>Разбивка_по_щитам!L3211</f>
        <v>0</v>
      </c>
      <c r="J3206" s="14">
        <f>Разбивка_по_щитам!M3211</f>
        <v>0</v>
      </c>
      <c r="K3206" s="14">
        <f>Разбивка_по_щитам!N3211</f>
        <v>0</v>
      </c>
      <c r="L3206" s="14"/>
      <c r="M3206" s="14">
        <f>Разбивка_по_щитам!P3211</f>
        <v>0</v>
      </c>
      <c r="N3206" s="14"/>
    </row>
    <row r="3207" spans="2:14" x14ac:dyDescent="0.2">
      <c r="B3207" s="14">
        <f>Разбивка_по_щитам!B3212</f>
        <v>0</v>
      </c>
      <c r="C3207" s="14">
        <f>Разбивка_по_щитам!C3212</f>
        <v>0</v>
      </c>
      <c r="D3207" s="14">
        <f>Разбивка_по_щитам!F3212</f>
        <v>0</v>
      </c>
      <c r="E3207" s="14">
        <f>Разбивка_по_щитам!H3212</f>
        <v>0</v>
      </c>
      <c r="F3207" s="14">
        <f>Разбивка_по_щитам!I3212</f>
        <v>0</v>
      </c>
      <c r="G3207" s="14">
        <f>Разбивка_по_щитам!J3212</f>
        <v>0</v>
      </c>
      <c r="H3207" s="14">
        <f>Разбивка_по_щитам!K3212</f>
        <v>0</v>
      </c>
      <c r="I3207" s="14">
        <f>Разбивка_по_щитам!L3212</f>
        <v>0</v>
      </c>
      <c r="J3207" s="14">
        <f>Разбивка_по_щитам!M3212</f>
        <v>0</v>
      </c>
      <c r="K3207" s="14">
        <f>Разбивка_по_щитам!N3212</f>
        <v>0</v>
      </c>
      <c r="L3207" s="14"/>
      <c r="M3207" s="14">
        <f>Разбивка_по_щитам!P3212</f>
        <v>0</v>
      </c>
      <c r="N3207" s="14"/>
    </row>
    <row r="3208" spans="2:14" x14ac:dyDescent="0.2">
      <c r="B3208" s="14">
        <f>Разбивка_по_щитам!B3213</f>
        <v>0</v>
      </c>
      <c r="C3208" s="14">
        <f>Разбивка_по_щитам!C3213</f>
        <v>0</v>
      </c>
      <c r="D3208" s="14">
        <f>Разбивка_по_щитам!F3213</f>
        <v>0</v>
      </c>
      <c r="E3208" s="14">
        <f>Разбивка_по_щитам!H3213</f>
        <v>0</v>
      </c>
      <c r="F3208" s="14">
        <f>Разбивка_по_щитам!I3213</f>
        <v>0</v>
      </c>
      <c r="G3208" s="14">
        <f>Разбивка_по_щитам!J3213</f>
        <v>0</v>
      </c>
      <c r="H3208" s="14">
        <f>Разбивка_по_щитам!K3213</f>
        <v>0</v>
      </c>
      <c r="I3208" s="14">
        <f>Разбивка_по_щитам!L3213</f>
        <v>0</v>
      </c>
      <c r="J3208" s="14">
        <f>Разбивка_по_щитам!M3213</f>
        <v>0</v>
      </c>
      <c r="K3208" s="14">
        <f>Разбивка_по_щитам!N3213</f>
        <v>0</v>
      </c>
      <c r="L3208" s="14"/>
      <c r="M3208" s="14">
        <f>Разбивка_по_щитам!P3213</f>
        <v>0</v>
      </c>
      <c r="N3208" s="14"/>
    </row>
    <row r="3209" spans="2:14" x14ac:dyDescent="0.2">
      <c r="B3209" s="14">
        <f>Разбивка_по_щитам!B3214</f>
        <v>0</v>
      </c>
      <c r="C3209" s="14">
        <f>Разбивка_по_щитам!C3214</f>
        <v>0</v>
      </c>
      <c r="D3209" s="14">
        <f>Разбивка_по_щитам!F3214</f>
        <v>0</v>
      </c>
      <c r="E3209" s="14">
        <f>Разбивка_по_щитам!H3214</f>
        <v>0</v>
      </c>
      <c r="F3209" s="14">
        <f>Разбивка_по_щитам!I3214</f>
        <v>0</v>
      </c>
      <c r="G3209" s="14">
        <f>Разбивка_по_щитам!J3214</f>
        <v>0</v>
      </c>
      <c r="H3209" s="14">
        <f>Разбивка_по_щитам!K3214</f>
        <v>0</v>
      </c>
      <c r="I3209" s="14">
        <f>Разбивка_по_щитам!L3214</f>
        <v>0</v>
      </c>
      <c r="J3209" s="14">
        <f>Разбивка_по_щитам!M3214</f>
        <v>0</v>
      </c>
      <c r="K3209" s="14">
        <f>Разбивка_по_щитам!N3214</f>
        <v>0</v>
      </c>
      <c r="L3209" s="14"/>
      <c r="M3209" s="14">
        <f>Разбивка_по_щитам!P3214</f>
        <v>0</v>
      </c>
      <c r="N3209" s="14"/>
    </row>
    <row r="3210" spans="2:14" x14ac:dyDescent="0.2">
      <c r="B3210" s="14">
        <f>Разбивка_по_щитам!B3215</f>
        <v>0</v>
      </c>
      <c r="C3210" s="14">
        <f>Разбивка_по_щитам!C3215</f>
        <v>0</v>
      </c>
      <c r="D3210" s="14">
        <f>Разбивка_по_щитам!F3215</f>
        <v>0</v>
      </c>
      <c r="E3210" s="14">
        <f>Разбивка_по_щитам!H3215</f>
        <v>0</v>
      </c>
      <c r="F3210" s="14">
        <f>Разбивка_по_щитам!I3215</f>
        <v>0</v>
      </c>
      <c r="G3210" s="14">
        <f>Разбивка_по_щитам!J3215</f>
        <v>0</v>
      </c>
      <c r="H3210" s="14">
        <f>Разбивка_по_щитам!K3215</f>
        <v>0</v>
      </c>
      <c r="I3210" s="14">
        <f>Разбивка_по_щитам!L3215</f>
        <v>0</v>
      </c>
      <c r="J3210" s="14">
        <f>Разбивка_по_щитам!M3215</f>
        <v>0</v>
      </c>
      <c r="K3210" s="14">
        <f>Разбивка_по_щитам!N3215</f>
        <v>0</v>
      </c>
      <c r="L3210" s="14"/>
      <c r="M3210" s="14">
        <f>Разбивка_по_щитам!P3215</f>
        <v>0</v>
      </c>
      <c r="N3210" s="14"/>
    </row>
    <row r="3211" spans="2:14" x14ac:dyDescent="0.2">
      <c r="B3211" s="14">
        <f>Разбивка_по_щитам!B3216</f>
        <v>0</v>
      </c>
      <c r="C3211" s="14">
        <f>Разбивка_по_щитам!C3216</f>
        <v>0</v>
      </c>
      <c r="D3211" s="14">
        <f>Разбивка_по_щитам!F3216</f>
        <v>0</v>
      </c>
      <c r="E3211" s="14">
        <f>Разбивка_по_щитам!H3216</f>
        <v>0</v>
      </c>
      <c r="F3211" s="14">
        <f>Разбивка_по_щитам!I3216</f>
        <v>0</v>
      </c>
      <c r="G3211" s="14">
        <f>Разбивка_по_щитам!J3216</f>
        <v>0</v>
      </c>
      <c r="H3211" s="14">
        <f>Разбивка_по_щитам!K3216</f>
        <v>0</v>
      </c>
      <c r="I3211" s="14">
        <f>Разбивка_по_щитам!L3216</f>
        <v>0</v>
      </c>
      <c r="J3211" s="14">
        <f>Разбивка_по_щитам!M3216</f>
        <v>0</v>
      </c>
      <c r="K3211" s="14">
        <f>Разбивка_по_щитам!N3216</f>
        <v>0</v>
      </c>
      <c r="L3211" s="14"/>
      <c r="M3211" s="14">
        <f>Разбивка_по_щитам!P3216</f>
        <v>0</v>
      </c>
      <c r="N3211" s="14"/>
    </row>
    <row r="3212" spans="2:14" x14ac:dyDescent="0.2">
      <c r="B3212" s="14">
        <f>Разбивка_по_щитам!B3217</f>
        <v>0</v>
      </c>
      <c r="C3212" s="14">
        <f>Разбивка_по_щитам!C3217</f>
        <v>0</v>
      </c>
      <c r="D3212" s="14">
        <f>Разбивка_по_щитам!F3217</f>
        <v>0</v>
      </c>
      <c r="E3212" s="14">
        <f>Разбивка_по_щитам!H3217</f>
        <v>0</v>
      </c>
      <c r="F3212" s="14">
        <f>Разбивка_по_щитам!I3217</f>
        <v>0</v>
      </c>
      <c r="G3212" s="14">
        <f>Разбивка_по_щитам!J3217</f>
        <v>0</v>
      </c>
      <c r="H3212" s="14">
        <f>Разбивка_по_щитам!K3217</f>
        <v>0</v>
      </c>
      <c r="I3212" s="14">
        <f>Разбивка_по_щитам!L3217</f>
        <v>0</v>
      </c>
      <c r="J3212" s="14">
        <f>Разбивка_по_щитам!M3217</f>
        <v>0</v>
      </c>
      <c r="K3212" s="14">
        <f>Разбивка_по_щитам!N3217</f>
        <v>0</v>
      </c>
      <c r="L3212" s="14"/>
      <c r="M3212" s="14">
        <f>Разбивка_по_щитам!P3217</f>
        <v>0</v>
      </c>
      <c r="N3212" s="14"/>
    </row>
    <row r="3213" spans="2:14" x14ac:dyDescent="0.2">
      <c r="B3213" s="14">
        <f>Разбивка_по_щитам!B3218</f>
        <v>0</v>
      </c>
      <c r="C3213" s="14">
        <f>Разбивка_по_щитам!C3218</f>
        <v>0</v>
      </c>
      <c r="D3213" s="14">
        <f>Разбивка_по_щитам!F3218</f>
        <v>0</v>
      </c>
      <c r="E3213" s="14">
        <f>Разбивка_по_щитам!H3218</f>
        <v>0</v>
      </c>
      <c r="F3213" s="14">
        <f>Разбивка_по_щитам!I3218</f>
        <v>0</v>
      </c>
      <c r="G3213" s="14">
        <f>Разбивка_по_щитам!J3218</f>
        <v>0</v>
      </c>
      <c r="H3213" s="14">
        <f>Разбивка_по_щитам!K3218</f>
        <v>0</v>
      </c>
      <c r="I3213" s="14">
        <f>Разбивка_по_щитам!L3218</f>
        <v>0</v>
      </c>
      <c r="J3213" s="14">
        <f>Разбивка_по_щитам!M3218</f>
        <v>0</v>
      </c>
      <c r="K3213" s="14">
        <f>Разбивка_по_щитам!N3218</f>
        <v>0</v>
      </c>
      <c r="L3213" s="14"/>
      <c r="M3213" s="14">
        <f>Разбивка_по_щитам!P3218</f>
        <v>0</v>
      </c>
      <c r="N3213" s="14"/>
    </row>
    <row r="3214" spans="2:14" x14ac:dyDescent="0.2">
      <c r="B3214" s="14">
        <f>Разбивка_по_щитам!B3219</f>
        <v>0</v>
      </c>
      <c r="C3214" s="14">
        <f>Разбивка_по_щитам!C3219</f>
        <v>0</v>
      </c>
      <c r="D3214" s="14">
        <f>Разбивка_по_щитам!F3219</f>
        <v>0</v>
      </c>
      <c r="E3214" s="14">
        <f>Разбивка_по_щитам!H3219</f>
        <v>0</v>
      </c>
      <c r="F3214" s="14">
        <f>Разбивка_по_щитам!I3219</f>
        <v>0</v>
      </c>
      <c r="G3214" s="14">
        <f>Разбивка_по_щитам!J3219</f>
        <v>0</v>
      </c>
      <c r="H3214" s="14">
        <f>Разбивка_по_щитам!K3219</f>
        <v>0</v>
      </c>
      <c r="I3214" s="14">
        <f>Разбивка_по_щитам!L3219</f>
        <v>0</v>
      </c>
      <c r="J3214" s="14">
        <f>Разбивка_по_щитам!M3219</f>
        <v>0</v>
      </c>
      <c r="K3214" s="14">
        <f>Разбивка_по_щитам!N3219</f>
        <v>0</v>
      </c>
      <c r="L3214" s="14"/>
      <c r="M3214" s="14">
        <f>Разбивка_по_щитам!P3219</f>
        <v>0</v>
      </c>
      <c r="N3214" s="14"/>
    </row>
    <row r="3215" spans="2:14" x14ac:dyDescent="0.2">
      <c r="B3215" s="14">
        <f>Разбивка_по_щитам!B3220</f>
        <v>0</v>
      </c>
      <c r="C3215" s="14">
        <f>Разбивка_по_щитам!C3220</f>
        <v>0</v>
      </c>
      <c r="D3215" s="14">
        <f>Разбивка_по_щитам!F3220</f>
        <v>0</v>
      </c>
      <c r="E3215" s="14">
        <f>Разбивка_по_щитам!H3220</f>
        <v>0</v>
      </c>
      <c r="F3215" s="14">
        <f>Разбивка_по_щитам!I3220</f>
        <v>0</v>
      </c>
      <c r="G3215" s="14">
        <f>Разбивка_по_щитам!J3220</f>
        <v>0</v>
      </c>
      <c r="H3215" s="14">
        <f>Разбивка_по_щитам!K3220</f>
        <v>0</v>
      </c>
      <c r="I3215" s="14">
        <f>Разбивка_по_щитам!L3220</f>
        <v>0</v>
      </c>
      <c r="J3215" s="14">
        <f>Разбивка_по_щитам!M3220</f>
        <v>0</v>
      </c>
      <c r="K3215" s="14">
        <f>Разбивка_по_щитам!N3220</f>
        <v>0</v>
      </c>
      <c r="L3215" s="14"/>
      <c r="M3215" s="14">
        <f>Разбивка_по_щитам!P3220</f>
        <v>0</v>
      </c>
      <c r="N3215" s="14"/>
    </row>
    <row r="3216" spans="2:14" x14ac:dyDescent="0.2">
      <c r="B3216" s="14">
        <f>Разбивка_по_щитам!B3221</f>
        <v>0</v>
      </c>
      <c r="C3216" s="14">
        <f>Разбивка_по_щитам!C3221</f>
        <v>0</v>
      </c>
      <c r="D3216" s="14">
        <f>Разбивка_по_щитам!F3221</f>
        <v>0</v>
      </c>
      <c r="E3216" s="14">
        <f>Разбивка_по_щитам!H3221</f>
        <v>0</v>
      </c>
      <c r="F3216" s="14">
        <f>Разбивка_по_щитам!I3221</f>
        <v>0</v>
      </c>
      <c r="G3216" s="14">
        <f>Разбивка_по_щитам!J3221</f>
        <v>0</v>
      </c>
      <c r="H3216" s="14">
        <f>Разбивка_по_щитам!K3221</f>
        <v>0</v>
      </c>
      <c r="I3216" s="14">
        <f>Разбивка_по_щитам!L3221</f>
        <v>0</v>
      </c>
      <c r="J3216" s="14">
        <f>Разбивка_по_щитам!M3221</f>
        <v>0</v>
      </c>
      <c r="K3216" s="14">
        <f>Разбивка_по_щитам!N3221</f>
        <v>0</v>
      </c>
      <c r="L3216" s="14"/>
      <c r="M3216" s="14">
        <f>Разбивка_по_щитам!P3221</f>
        <v>0</v>
      </c>
      <c r="N3216" s="14"/>
    </row>
    <row r="3217" spans="2:14" x14ac:dyDescent="0.2">
      <c r="B3217" s="14">
        <f>Разбивка_по_щитам!B3222</f>
        <v>0</v>
      </c>
      <c r="C3217" s="14">
        <f>Разбивка_по_щитам!C3222</f>
        <v>0</v>
      </c>
      <c r="D3217" s="14">
        <f>Разбивка_по_щитам!F3222</f>
        <v>0</v>
      </c>
      <c r="E3217" s="14">
        <f>Разбивка_по_щитам!H3222</f>
        <v>0</v>
      </c>
      <c r="F3217" s="14">
        <f>Разбивка_по_щитам!I3222</f>
        <v>0</v>
      </c>
      <c r="G3217" s="14">
        <f>Разбивка_по_щитам!J3222</f>
        <v>0</v>
      </c>
      <c r="H3217" s="14">
        <f>Разбивка_по_щитам!K3222</f>
        <v>0</v>
      </c>
      <c r="I3217" s="14">
        <f>Разбивка_по_щитам!L3222</f>
        <v>0</v>
      </c>
      <c r="J3217" s="14">
        <f>Разбивка_по_щитам!M3222</f>
        <v>0</v>
      </c>
      <c r="K3217" s="14">
        <f>Разбивка_по_щитам!N3222</f>
        <v>0</v>
      </c>
      <c r="L3217" s="14"/>
      <c r="M3217" s="14">
        <f>Разбивка_по_щитам!P3222</f>
        <v>0</v>
      </c>
      <c r="N3217" s="14"/>
    </row>
    <row r="3218" spans="2:14" x14ac:dyDescent="0.2">
      <c r="B3218" s="14">
        <f>Разбивка_по_щитам!B3223</f>
        <v>0</v>
      </c>
      <c r="C3218" s="14">
        <f>Разбивка_по_щитам!C3223</f>
        <v>0</v>
      </c>
      <c r="D3218" s="14">
        <f>Разбивка_по_щитам!F3223</f>
        <v>0</v>
      </c>
      <c r="E3218" s="14">
        <f>Разбивка_по_щитам!H3223</f>
        <v>0</v>
      </c>
      <c r="F3218" s="14">
        <f>Разбивка_по_щитам!I3223</f>
        <v>0</v>
      </c>
      <c r="G3218" s="14">
        <f>Разбивка_по_щитам!J3223</f>
        <v>0</v>
      </c>
      <c r="H3218" s="14">
        <f>Разбивка_по_щитам!K3223</f>
        <v>0</v>
      </c>
      <c r="I3218" s="14">
        <f>Разбивка_по_щитам!L3223</f>
        <v>0</v>
      </c>
      <c r="J3218" s="14">
        <f>Разбивка_по_щитам!M3223</f>
        <v>0</v>
      </c>
      <c r="K3218" s="14">
        <f>Разбивка_по_щитам!N3223</f>
        <v>0</v>
      </c>
      <c r="L3218" s="14"/>
      <c r="M3218" s="14">
        <f>Разбивка_по_щитам!P3223</f>
        <v>0</v>
      </c>
      <c r="N3218" s="14"/>
    </row>
    <row r="3219" spans="2:14" x14ac:dyDescent="0.2">
      <c r="B3219" s="14">
        <f>Разбивка_по_щитам!B3224</f>
        <v>0</v>
      </c>
      <c r="C3219" s="14">
        <f>Разбивка_по_щитам!C3224</f>
        <v>0</v>
      </c>
      <c r="D3219" s="14">
        <f>Разбивка_по_щитам!F3224</f>
        <v>0</v>
      </c>
      <c r="E3219" s="14">
        <f>Разбивка_по_щитам!H3224</f>
        <v>0</v>
      </c>
      <c r="F3219" s="14">
        <f>Разбивка_по_щитам!I3224</f>
        <v>0</v>
      </c>
      <c r="G3219" s="14">
        <f>Разбивка_по_щитам!J3224</f>
        <v>0</v>
      </c>
      <c r="H3219" s="14">
        <f>Разбивка_по_щитам!K3224</f>
        <v>0</v>
      </c>
      <c r="I3219" s="14">
        <f>Разбивка_по_щитам!L3224</f>
        <v>0</v>
      </c>
      <c r="J3219" s="14">
        <f>Разбивка_по_щитам!M3224</f>
        <v>0</v>
      </c>
      <c r="K3219" s="14">
        <f>Разбивка_по_щитам!N3224</f>
        <v>0</v>
      </c>
      <c r="L3219" s="14"/>
      <c r="M3219" s="14">
        <f>Разбивка_по_щитам!P3224</f>
        <v>0</v>
      </c>
      <c r="N3219" s="14"/>
    </row>
    <row r="3220" spans="2:14" x14ac:dyDescent="0.2">
      <c r="B3220" s="14">
        <f>Разбивка_по_щитам!B3225</f>
        <v>0</v>
      </c>
      <c r="C3220" s="14">
        <f>Разбивка_по_щитам!C3225</f>
        <v>0</v>
      </c>
      <c r="D3220" s="14">
        <f>Разбивка_по_щитам!F3225</f>
        <v>0</v>
      </c>
      <c r="E3220" s="14">
        <f>Разбивка_по_щитам!H3225</f>
        <v>0</v>
      </c>
      <c r="F3220" s="14">
        <f>Разбивка_по_щитам!I3225</f>
        <v>0</v>
      </c>
      <c r="G3220" s="14">
        <f>Разбивка_по_щитам!J3225</f>
        <v>0</v>
      </c>
      <c r="H3220" s="14">
        <f>Разбивка_по_щитам!K3225</f>
        <v>0</v>
      </c>
      <c r="I3220" s="14">
        <f>Разбивка_по_щитам!L3225</f>
        <v>0</v>
      </c>
      <c r="J3220" s="14">
        <f>Разбивка_по_щитам!M3225</f>
        <v>0</v>
      </c>
      <c r="K3220" s="14">
        <f>Разбивка_по_щитам!N3225</f>
        <v>0</v>
      </c>
      <c r="L3220" s="14"/>
      <c r="M3220" s="14">
        <f>Разбивка_по_щитам!P3225</f>
        <v>0</v>
      </c>
      <c r="N3220" s="14"/>
    </row>
    <row r="3221" spans="2:14" x14ac:dyDescent="0.2">
      <c r="B3221" s="14">
        <f>Разбивка_по_щитам!B3226</f>
        <v>0</v>
      </c>
      <c r="C3221" s="14">
        <f>Разбивка_по_щитам!C3226</f>
        <v>0</v>
      </c>
      <c r="D3221" s="14">
        <f>Разбивка_по_щитам!F3226</f>
        <v>0</v>
      </c>
      <c r="E3221" s="14">
        <f>Разбивка_по_щитам!H3226</f>
        <v>0</v>
      </c>
      <c r="F3221" s="14">
        <f>Разбивка_по_щитам!I3226</f>
        <v>0</v>
      </c>
      <c r="G3221" s="14">
        <f>Разбивка_по_щитам!J3226</f>
        <v>0</v>
      </c>
      <c r="H3221" s="14">
        <f>Разбивка_по_щитам!K3226</f>
        <v>0</v>
      </c>
      <c r="I3221" s="14">
        <f>Разбивка_по_щитам!L3226</f>
        <v>0</v>
      </c>
      <c r="J3221" s="14">
        <f>Разбивка_по_щитам!M3226</f>
        <v>0</v>
      </c>
      <c r="K3221" s="14">
        <f>Разбивка_по_щитам!N3226</f>
        <v>0</v>
      </c>
      <c r="L3221" s="14"/>
      <c r="M3221" s="14">
        <f>Разбивка_по_щитам!P3226</f>
        <v>0</v>
      </c>
      <c r="N3221" s="14"/>
    </row>
    <row r="3222" spans="2:14" x14ac:dyDescent="0.2">
      <c r="B3222" s="14">
        <f>Разбивка_по_щитам!B3227</f>
        <v>0</v>
      </c>
      <c r="C3222" s="14">
        <f>Разбивка_по_щитам!C3227</f>
        <v>0</v>
      </c>
      <c r="D3222" s="14">
        <f>Разбивка_по_щитам!F3227</f>
        <v>0</v>
      </c>
      <c r="E3222" s="14">
        <f>Разбивка_по_щитам!H3227</f>
        <v>0</v>
      </c>
      <c r="F3222" s="14">
        <f>Разбивка_по_щитам!I3227</f>
        <v>0</v>
      </c>
      <c r="G3222" s="14">
        <f>Разбивка_по_щитам!J3227</f>
        <v>0</v>
      </c>
      <c r="H3222" s="14">
        <f>Разбивка_по_щитам!K3227</f>
        <v>0</v>
      </c>
      <c r="I3222" s="14">
        <f>Разбивка_по_щитам!L3227</f>
        <v>0</v>
      </c>
      <c r="J3222" s="14">
        <f>Разбивка_по_щитам!M3227</f>
        <v>0</v>
      </c>
      <c r="K3222" s="14">
        <f>Разбивка_по_щитам!N3227</f>
        <v>0</v>
      </c>
      <c r="L3222" s="14"/>
      <c r="M3222" s="14">
        <f>Разбивка_по_щитам!P3227</f>
        <v>0</v>
      </c>
      <c r="N3222" s="14"/>
    </row>
    <row r="3223" spans="2:14" x14ac:dyDescent="0.2">
      <c r="B3223" s="14">
        <f>Разбивка_по_щитам!B3228</f>
        <v>0</v>
      </c>
      <c r="C3223" s="14">
        <f>Разбивка_по_щитам!C3228</f>
        <v>0</v>
      </c>
      <c r="D3223" s="14">
        <f>Разбивка_по_щитам!F3228</f>
        <v>0</v>
      </c>
      <c r="E3223" s="14">
        <f>Разбивка_по_щитам!H3228</f>
        <v>0</v>
      </c>
      <c r="F3223" s="14">
        <f>Разбивка_по_щитам!I3228</f>
        <v>0</v>
      </c>
      <c r="G3223" s="14">
        <f>Разбивка_по_щитам!J3228</f>
        <v>0</v>
      </c>
      <c r="H3223" s="14">
        <f>Разбивка_по_щитам!K3228</f>
        <v>0</v>
      </c>
      <c r="I3223" s="14">
        <f>Разбивка_по_щитам!L3228</f>
        <v>0</v>
      </c>
      <c r="J3223" s="14">
        <f>Разбивка_по_щитам!M3228</f>
        <v>0</v>
      </c>
      <c r="K3223" s="14">
        <f>Разбивка_по_щитам!N3228</f>
        <v>0</v>
      </c>
      <c r="L3223" s="14"/>
      <c r="M3223" s="14">
        <f>Разбивка_по_щитам!P3228</f>
        <v>0</v>
      </c>
      <c r="N3223" s="14"/>
    </row>
    <row r="3224" spans="2:14" x14ac:dyDescent="0.2">
      <c r="B3224" s="14">
        <f>Разбивка_по_щитам!B3229</f>
        <v>0</v>
      </c>
      <c r="C3224" s="14">
        <f>Разбивка_по_щитам!C3229</f>
        <v>0</v>
      </c>
      <c r="D3224" s="14">
        <f>Разбивка_по_щитам!F3229</f>
        <v>0</v>
      </c>
      <c r="E3224" s="14">
        <f>Разбивка_по_щитам!H3229</f>
        <v>0</v>
      </c>
      <c r="F3224" s="14">
        <f>Разбивка_по_щитам!I3229</f>
        <v>0</v>
      </c>
      <c r="G3224" s="14">
        <f>Разбивка_по_щитам!J3229</f>
        <v>0</v>
      </c>
      <c r="H3224" s="14">
        <f>Разбивка_по_щитам!K3229</f>
        <v>0</v>
      </c>
      <c r="I3224" s="14">
        <f>Разбивка_по_щитам!L3229</f>
        <v>0</v>
      </c>
      <c r="J3224" s="14">
        <f>Разбивка_по_щитам!M3229</f>
        <v>0</v>
      </c>
      <c r="K3224" s="14">
        <f>Разбивка_по_щитам!N3229</f>
        <v>0</v>
      </c>
      <c r="L3224" s="14"/>
      <c r="M3224" s="14">
        <f>Разбивка_по_щитам!P3229</f>
        <v>0</v>
      </c>
      <c r="N3224" s="14"/>
    </row>
    <row r="3225" spans="2:14" x14ac:dyDescent="0.2">
      <c r="B3225" s="14">
        <f>Разбивка_по_щитам!B3230</f>
        <v>0</v>
      </c>
      <c r="C3225" s="14">
        <f>Разбивка_по_щитам!C3230</f>
        <v>0</v>
      </c>
      <c r="D3225" s="14">
        <f>Разбивка_по_щитам!F3230</f>
        <v>0</v>
      </c>
      <c r="E3225" s="14">
        <f>Разбивка_по_щитам!H3230</f>
        <v>0</v>
      </c>
      <c r="F3225" s="14">
        <f>Разбивка_по_щитам!I3230</f>
        <v>0</v>
      </c>
      <c r="G3225" s="14">
        <f>Разбивка_по_щитам!J3230</f>
        <v>0</v>
      </c>
      <c r="H3225" s="14">
        <f>Разбивка_по_щитам!K3230</f>
        <v>0</v>
      </c>
      <c r="I3225" s="14">
        <f>Разбивка_по_щитам!L3230</f>
        <v>0</v>
      </c>
      <c r="J3225" s="14">
        <f>Разбивка_по_щитам!M3230</f>
        <v>0</v>
      </c>
      <c r="K3225" s="14">
        <f>Разбивка_по_щитам!N3230</f>
        <v>0</v>
      </c>
      <c r="L3225" s="14"/>
      <c r="M3225" s="14">
        <f>Разбивка_по_щитам!P3230</f>
        <v>0</v>
      </c>
      <c r="N3225" s="14"/>
    </row>
    <row r="3226" spans="2:14" x14ac:dyDescent="0.2">
      <c r="B3226" s="14">
        <f>Разбивка_по_щитам!B3231</f>
        <v>0</v>
      </c>
      <c r="C3226" s="14">
        <f>Разбивка_по_щитам!C3231</f>
        <v>0</v>
      </c>
      <c r="D3226" s="14">
        <f>Разбивка_по_щитам!F3231</f>
        <v>0</v>
      </c>
      <c r="E3226" s="14">
        <f>Разбивка_по_щитам!H3231</f>
        <v>0</v>
      </c>
      <c r="F3226" s="14">
        <f>Разбивка_по_щитам!I3231</f>
        <v>0</v>
      </c>
      <c r="G3226" s="14">
        <f>Разбивка_по_щитам!J3231</f>
        <v>0</v>
      </c>
      <c r="H3226" s="14">
        <f>Разбивка_по_щитам!K3231</f>
        <v>0</v>
      </c>
      <c r="I3226" s="14">
        <f>Разбивка_по_щитам!L3231</f>
        <v>0</v>
      </c>
      <c r="J3226" s="14">
        <f>Разбивка_по_щитам!M3231</f>
        <v>0</v>
      </c>
      <c r="K3226" s="14">
        <f>Разбивка_по_щитам!N3231</f>
        <v>0</v>
      </c>
      <c r="L3226" s="14"/>
      <c r="M3226" s="14">
        <f>Разбивка_по_щитам!P3231</f>
        <v>0</v>
      </c>
      <c r="N3226" s="14"/>
    </row>
    <row r="3227" spans="2:14" x14ac:dyDescent="0.2">
      <c r="B3227" s="14">
        <f>Разбивка_по_щитам!B3232</f>
        <v>0</v>
      </c>
      <c r="C3227" s="14">
        <f>Разбивка_по_щитам!C3232</f>
        <v>0</v>
      </c>
      <c r="D3227" s="14">
        <f>Разбивка_по_щитам!F3232</f>
        <v>0</v>
      </c>
      <c r="E3227" s="14">
        <f>Разбивка_по_щитам!H3232</f>
        <v>0</v>
      </c>
      <c r="F3227" s="14">
        <f>Разбивка_по_щитам!I3232</f>
        <v>0</v>
      </c>
      <c r="G3227" s="14">
        <f>Разбивка_по_щитам!J3232</f>
        <v>0</v>
      </c>
      <c r="H3227" s="14">
        <f>Разбивка_по_щитам!K3232</f>
        <v>0</v>
      </c>
      <c r="I3227" s="14">
        <f>Разбивка_по_щитам!L3232</f>
        <v>0</v>
      </c>
      <c r="J3227" s="14">
        <f>Разбивка_по_щитам!M3232</f>
        <v>0</v>
      </c>
      <c r="K3227" s="14">
        <f>Разбивка_по_щитам!N3232</f>
        <v>0</v>
      </c>
      <c r="L3227" s="14"/>
      <c r="M3227" s="14">
        <f>Разбивка_по_щитам!P3232</f>
        <v>0</v>
      </c>
      <c r="N3227" s="14"/>
    </row>
    <row r="3228" spans="2:14" x14ac:dyDescent="0.2">
      <c r="B3228" s="14">
        <f>Разбивка_по_щитам!B3233</f>
        <v>0</v>
      </c>
      <c r="C3228" s="14">
        <f>Разбивка_по_щитам!C3233</f>
        <v>0</v>
      </c>
      <c r="D3228" s="14">
        <f>Разбивка_по_щитам!F3233</f>
        <v>0</v>
      </c>
      <c r="E3228" s="14">
        <f>Разбивка_по_щитам!H3233</f>
        <v>0</v>
      </c>
      <c r="F3228" s="14">
        <f>Разбивка_по_щитам!I3233</f>
        <v>0</v>
      </c>
      <c r="G3228" s="14">
        <f>Разбивка_по_щитам!J3233</f>
        <v>0</v>
      </c>
      <c r="H3228" s="14">
        <f>Разбивка_по_щитам!K3233</f>
        <v>0</v>
      </c>
      <c r="I3228" s="14">
        <f>Разбивка_по_щитам!L3233</f>
        <v>0</v>
      </c>
      <c r="J3228" s="14">
        <f>Разбивка_по_щитам!M3233</f>
        <v>0</v>
      </c>
      <c r="K3228" s="14">
        <f>Разбивка_по_щитам!N3233</f>
        <v>0</v>
      </c>
      <c r="L3228" s="14"/>
      <c r="M3228" s="14">
        <f>Разбивка_по_щитам!P3233</f>
        <v>0</v>
      </c>
      <c r="N3228" s="14"/>
    </row>
    <row r="3229" spans="2:14" x14ac:dyDescent="0.2">
      <c r="B3229" s="14">
        <f>Разбивка_по_щитам!B3234</f>
        <v>0</v>
      </c>
      <c r="C3229" s="14">
        <f>Разбивка_по_щитам!C3234</f>
        <v>0</v>
      </c>
      <c r="D3229" s="14">
        <f>Разбивка_по_щитам!F3234</f>
        <v>0</v>
      </c>
      <c r="E3229" s="14">
        <f>Разбивка_по_щитам!H3234</f>
        <v>0</v>
      </c>
      <c r="F3229" s="14">
        <f>Разбивка_по_щитам!I3234</f>
        <v>0</v>
      </c>
      <c r="G3229" s="14">
        <f>Разбивка_по_щитам!J3234</f>
        <v>0</v>
      </c>
      <c r="H3229" s="14">
        <f>Разбивка_по_щитам!K3234</f>
        <v>0</v>
      </c>
      <c r="I3229" s="14">
        <f>Разбивка_по_щитам!L3234</f>
        <v>0</v>
      </c>
      <c r="J3229" s="14">
        <f>Разбивка_по_щитам!M3234</f>
        <v>0</v>
      </c>
      <c r="K3229" s="14">
        <f>Разбивка_по_щитам!N3234</f>
        <v>0</v>
      </c>
      <c r="L3229" s="14"/>
      <c r="M3229" s="14">
        <f>Разбивка_по_щитам!P3234</f>
        <v>0</v>
      </c>
      <c r="N3229" s="14"/>
    </row>
    <row r="3230" spans="2:14" x14ac:dyDescent="0.2">
      <c r="B3230" s="14">
        <f>Разбивка_по_щитам!B3235</f>
        <v>0</v>
      </c>
      <c r="C3230" s="14">
        <f>Разбивка_по_щитам!C3235</f>
        <v>0</v>
      </c>
      <c r="D3230" s="14">
        <f>Разбивка_по_щитам!F3235</f>
        <v>0</v>
      </c>
      <c r="E3230" s="14">
        <f>Разбивка_по_щитам!H3235</f>
        <v>0</v>
      </c>
      <c r="F3230" s="14">
        <f>Разбивка_по_щитам!I3235</f>
        <v>0</v>
      </c>
      <c r="G3230" s="14">
        <f>Разбивка_по_щитам!J3235</f>
        <v>0</v>
      </c>
      <c r="H3230" s="14">
        <f>Разбивка_по_щитам!K3235</f>
        <v>0</v>
      </c>
      <c r="I3230" s="14">
        <f>Разбивка_по_щитам!L3235</f>
        <v>0</v>
      </c>
      <c r="J3230" s="14">
        <f>Разбивка_по_щитам!M3235</f>
        <v>0</v>
      </c>
      <c r="K3230" s="14">
        <f>Разбивка_по_щитам!N3235</f>
        <v>0</v>
      </c>
      <c r="L3230" s="14"/>
      <c r="M3230" s="14">
        <f>Разбивка_по_щитам!P3235</f>
        <v>0</v>
      </c>
      <c r="N3230" s="14"/>
    </row>
    <row r="3231" spans="2:14" x14ac:dyDescent="0.2">
      <c r="B3231" s="14">
        <f>Разбивка_по_щитам!B3236</f>
        <v>0</v>
      </c>
      <c r="C3231" s="14">
        <f>Разбивка_по_щитам!C3236</f>
        <v>0</v>
      </c>
      <c r="D3231" s="14">
        <f>Разбивка_по_щитам!F3236</f>
        <v>0</v>
      </c>
      <c r="E3231" s="14">
        <f>Разбивка_по_щитам!H3236</f>
        <v>0</v>
      </c>
      <c r="F3231" s="14">
        <f>Разбивка_по_щитам!I3236</f>
        <v>0</v>
      </c>
      <c r="G3231" s="14">
        <f>Разбивка_по_щитам!J3236</f>
        <v>0</v>
      </c>
      <c r="H3231" s="14">
        <f>Разбивка_по_щитам!K3236</f>
        <v>0</v>
      </c>
      <c r="I3231" s="14">
        <f>Разбивка_по_щитам!L3236</f>
        <v>0</v>
      </c>
      <c r="J3231" s="14">
        <f>Разбивка_по_щитам!M3236</f>
        <v>0</v>
      </c>
      <c r="K3231" s="14">
        <f>Разбивка_по_щитам!N3236</f>
        <v>0</v>
      </c>
      <c r="L3231" s="14"/>
      <c r="M3231" s="14">
        <f>Разбивка_по_щитам!P3236</f>
        <v>0</v>
      </c>
      <c r="N3231" s="14"/>
    </row>
    <row r="3232" spans="2:14" x14ac:dyDescent="0.2">
      <c r="B3232" s="14">
        <f>Разбивка_по_щитам!B3237</f>
        <v>0</v>
      </c>
      <c r="C3232" s="14">
        <f>Разбивка_по_щитам!C3237</f>
        <v>0</v>
      </c>
      <c r="D3232" s="14">
        <f>Разбивка_по_щитам!F3237</f>
        <v>0</v>
      </c>
      <c r="E3232" s="14">
        <f>Разбивка_по_щитам!H3237</f>
        <v>0</v>
      </c>
      <c r="F3232" s="14">
        <f>Разбивка_по_щитам!I3237</f>
        <v>0</v>
      </c>
      <c r="G3232" s="14">
        <f>Разбивка_по_щитам!J3237</f>
        <v>0</v>
      </c>
      <c r="H3232" s="14">
        <f>Разбивка_по_щитам!K3237</f>
        <v>0</v>
      </c>
      <c r="I3232" s="14">
        <f>Разбивка_по_щитам!L3237</f>
        <v>0</v>
      </c>
      <c r="J3232" s="14">
        <f>Разбивка_по_щитам!M3237</f>
        <v>0</v>
      </c>
      <c r="K3232" s="14">
        <f>Разбивка_по_щитам!N3237</f>
        <v>0</v>
      </c>
      <c r="L3232" s="14"/>
      <c r="M3232" s="14">
        <f>Разбивка_по_щитам!P3237</f>
        <v>0</v>
      </c>
      <c r="N3232" s="14"/>
    </row>
    <row r="3233" spans="2:14" x14ac:dyDescent="0.2">
      <c r="B3233" s="14">
        <f>Разбивка_по_щитам!B3238</f>
        <v>0</v>
      </c>
      <c r="C3233" s="14">
        <f>Разбивка_по_щитам!C3238</f>
        <v>0</v>
      </c>
      <c r="D3233" s="14">
        <f>Разбивка_по_щитам!F3238</f>
        <v>0</v>
      </c>
      <c r="E3233" s="14">
        <f>Разбивка_по_щитам!H3238</f>
        <v>0</v>
      </c>
      <c r="F3233" s="14">
        <f>Разбивка_по_щитам!I3238</f>
        <v>0</v>
      </c>
      <c r="G3233" s="14">
        <f>Разбивка_по_щитам!J3238</f>
        <v>0</v>
      </c>
      <c r="H3233" s="14">
        <f>Разбивка_по_щитам!K3238</f>
        <v>0</v>
      </c>
      <c r="I3233" s="14">
        <f>Разбивка_по_щитам!L3238</f>
        <v>0</v>
      </c>
      <c r="J3233" s="14">
        <f>Разбивка_по_щитам!M3238</f>
        <v>0</v>
      </c>
      <c r="K3233" s="14">
        <f>Разбивка_по_щитам!N3238</f>
        <v>0</v>
      </c>
      <c r="L3233" s="14"/>
      <c r="M3233" s="14">
        <f>Разбивка_по_щитам!P3238</f>
        <v>0</v>
      </c>
      <c r="N3233" s="14"/>
    </row>
    <row r="3234" spans="2:14" x14ac:dyDescent="0.2">
      <c r="B3234" s="14">
        <f>Разбивка_по_щитам!B3239</f>
        <v>0</v>
      </c>
      <c r="C3234" s="14">
        <f>Разбивка_по_щитам!C3239</f>
        <v>0</v>
      </c>
      <c r="D3234" s="14">
        <f>Разбивка_по_щитам!F3239</f>
        <v>0</v>
      </c>
      <c r="E3234" s="14">
        <f>Разбивка_по_щитам!H3239</f>
        <v>0</v>
      </c>
      <c r="F3234" s="14">
        <f>Разбивка_по_щитам!I3239</f>
        <v>0</v>
      </c>
      <c r="G3234" s="14">
        <f>Разбивка_по_щитам!J3239</f>
        <v>0</v>
      </c>
      <c r="H3234" s="14">
        <f>Разбивка_по_щитам!K3239</f>
        <v>0</v>
      </c>
      <c r="I3234" s="14">
        <f>Разбивка_по_щитам!L3239</f>
        <v>0</v>
      </c>
      <c r="J3234" s="14">
        <f>Разбивка_по_щитам!M3239</f>
        <v>0</v>
      </c>
      <c r="K3234" s="14">
        <f>Разбивка_по_щитам!N3239</f>
        <v>0</v>
      </c>
      <c r="L3234" s="14"/>
      <c r="M3234" s="14">
        <f>Разбивка_по_щитам!P3239</f>
        <v>0</v>
      </c>
      <c r="N3234" s="14"/>
    </row>
    <row r="3235" spans="2:14" x14ac:dyDescent="0.2">
      <c r="B3235" s="14">
        <f>Разбивка_по_щитам!B3240</f>
        <v>0</v>
      </c>
      <c r="C3235" s="14">
        <f>Разбивка_по_щитам!C3240</f>
        <v>0</v>
      </c>
      <c r="D3235" s="14">
        <f>Разбивка_по_щитам!F3240</f>
        <v>0</v>
      </c>
      <c r="E3235" s="14">
        <f>Разбивка_по_щитам!H3240</f>
        <v>0</v>
      </c>
      <c r="F3235" s="14">
        <f>Разбивка_по_щитам!I3240</f>
        <v>0</v>
      </c>
      <c r="G3235" s="14">
        <f>Разбивка_по_щитам!J3240</f>
        <v>0</v>
      </c>
      <c r="H3235" s="14">
        <f>Разбивка_по_щитам!K3240</f>
        <v>0</v>
      </c>
      <c r="I3235" s="14">
        <f>Разбивка_по_щитам!L3240</f>
        <v>0</v>
      </c>
      <c r="J3235" s="14">
        <f>Разбивка_по_щитам!M3240</f>
        <v>0</v>
      </c>
      <c r="K3235" s="14">
        <f>Разбивка_по_щитам!N3240</f>
        <v>0</v>
      </c>
      <c r="L3235" s="14"/>
      <c r="M3235" s="14">
        <f>Разбивка_по_щитам!P3240</f>
        <v>0</v>
      </c>
      <c r="N3235" s="14"/>
    </row>
    <row r="3236" spans="2:14" x14ac:dyDescent="0.2">
      <c r="B3236" s="14">
        <f>Разбивка_по_щитам!B3241</f>
        <v>0</v>
      </c>
      <c r="C3236" s="14">
        <f>Разбивка_по_щитам!C3241</f>
        <v>0</v>
      </c>
      <c r="D3236" s="14">
        <f>Разбивка_по_щитам!F3241</f>
        <v>0</v>
      </c>
      <c r="E3236" s="14">
        <f>Разбивка_по_щитам!H3241</f>
        <v>0</v>
      </c>
      <c r="F3236" s="14">
        <f>Разбивка_по_щитам!I3241</f>
        <v>0</v>
      </c>
      <c r="G3236" s="14">
        <f>Разбивка_по_щитам!J3241</f>
        <v>0</v>
      </c>
      <c r="H3236" s="14">
        <f>Разбивка_по_щитам!K3241</f>
        <v>0</v>
      </c>
      <c r="I3236" s="14">
        <f>Разбивка_по_щитам!L3241</f>
        <v>0</v>
      </c>
      <c r="J3236" s="14">
        <f>Разбивка_по_щитам!M3241</f>
        <v>0</v>
      </c>
      <c r="K3236" s="14">
        <f>Разбивка_по_щитам!N3241</f>
        <v>0</v>
      </c>
      <c r="L3236" s="14"/>
      <c r="M3236" s="14">
        <f>Разбивка_по_щитам!P3241</f>
        <v>0</v>
      </c>
      <c r="N3236" s="14"/>
    </row>
    <row r="3237" spans="2:14" x14ac:dyDescent="0.2">
      <c r="B3237" s="14">
        <f>Разбивка_по_щитам!B3242</f>
        <v>0</v>
      </c>
      <c r="C3237" s="14">
        <f>Разбивка_по_щитам!C3242</f>
        <v>0</v>
      </c>
      <c r="D3237" s="14">
        <f>Разбивка_по_щитам!F3242</f>
        <v>0</v>
      </c>
      <c r="E3237" s="14">
        <f>Разбивка_по_щитам!H3242</f>
        <v>0</v>
      </c>
      <c r="F3237" s="14">
        <f>Разбивка_по_щитам!I3242</f>
        <v>0</v>
      </c>
      <c r="G3237" s="14">
        <f>Разбивка_по_щитам!J3242</f>
        <v>0</v>
      </c>
      <c r="H3237" s="14">
        <f>Разбивка_по_щитам!K3242</f>
        <v>0</v>
      </c>
      <c r="I3237" s="14">
        <f>Разбивка_по_щитам!L3242</f>
        <v>0</v>
      </c>
      <c r="J3237" s="14">
        <f>Разбивка_по_щитам!M3242</f>
        <v>0</v>
      </c>
      <c r="K3237" s="14">
        <f>Разбивка_по_щитам!N3242</f>
        <v>0</v>
      </c>
      <c r="L3237" s="14"/>
      <c r="M3237" s="14">
        <f>Разбивка_по_щитам!P3242</f>
        <v>0</v>
      </c>
      <c r="N3237" s="14"/>
    </row>
    <row r="3238" spans="2:14" x14ac:dyDescent="0.2">
      <c r="B3238" s="14">
        <f>Разбивка_по_щитам!B3243</f>
        <v>0</v>
      </c>
      <c r="C3238" s="14">
        <f>Разбивка_по_щитам!C3243</f>
        <v>0</v>
      </c>
      <c r="D3238" s="14">
        <f>Разбивка_по_щитам!F3243</f>
        <v>0</v>
      </c>
      <c r="E3238" s="14">
        <f>Разбивка_по_щитам!H3243</f>
        <v>0</v>
      </c>
      <c r="F3238" s="14">
        <f>Разбивка_по_щитам!I3243</f>
        <v>0</v>
      </c>
      <c r="G3238" s="14">
        <f>Разбивка_по_щитам!J3243</f>
        <v>0</v>
      </c>
      <c r="H3238" s="14">
        <f>Разбивка_по_щитам!K3243</f>
        <v>0</v>
      </c>
      <c r="I3238" s="14">
        <f>Разбивка_по_щитам!L3243</f>
        <v>0</v>
      </c>
      <c r="J3238" s="14">
        <f>Разбивка_по_щитам!M3243</f>
        <v>0</v>
      </c>
      <c r="K3238" s="14">
        <f>Разбивка_по_щитам!N3243</f>
        <v>0</v>
      </c>
      <c r="L3238" s="14"/>
      <c r="M3238" s="14">
        <f>Разбивка_по_щитам!P3243</f>
        <v>0</v>
      </c>
      <c r="N3238" s="14"/>
    </row>
    <row r="3239" spans="2:14" x14ac:dyDescent="0.2">
      <c r="B3239" s="14">
        <f>Разбивка_по_щитам!B3244</f>
        <v>0</v>
      </c>
      <c r="C3239" s="14">
        <f>Разбивка_по_щитам!C3244</f>
        <v>0</v>
      </c>
      <c r="D3239" s="14">
        <f>Разбивка_по_щитам!F3244</f>
        <v>0</v>
      </c>
      <c r="E3239" s="14">
        <f>Разбивка_по_щитам!H3244</f>
        <v>0</v>
      </c>
      <c r="F3239" s="14">
        <f>Разбивка_по_щитам!I3244</f>
        <v>0</v>
      </c>
      <c r="G3239" s="14">
        <f>Разбивка_по_щитам!J3244</f>
        <v>0</v>
      </c>
      <c r="H3239" s="14">
        <f>Разбивка_по_щитам!K3244</f>
        <v>0</v>
      </c>
      <c r="I3239" s="14">
        <f>Разбивка_по_щитам!L3244</f>
        <v>0</v>
      </c>
      <c r="J3239" s="14">
        <f>Разбивка_по_щитам!M3244</f>
        <v>0</v>
      </c>
      <c r="K3239" s="14">
        <f>Разбивка_по_щитам!N3244</f>
        <v>0</v>
      </c>
      <c r="L3239" s="14"/>
      <c r="M3239" s="14">
        <f>Разбивка_по_щитам!P3244</f>
        <v>0</v>
      </c>
      <c r="N3239" s="14"/>
    </row>
    <row r="3240" spans="2:14" x14ac:dyDescent="0.2">
      <c r="B3240" s="14">
        <f>Разбивка_по_щитам!B3245</f>
        <v>0</v>
      </c>
      <c r="C3240" s="14">
        <f>Разбивка_по_щитам!C3245</f>
        <v>0</v>
      </c>
      <c r="D3240" s="14">
        <f>Разбивка_по_щитам!F3245</f>
        <v>0</v>
      </c>
      <c r="E3240" s="14">
        <f>Разбивка_по_щитам!H3245</f>
        <v>0</v>
      </c>
      <c r="F3240" s="14">
        <f>Разбивка_по_щитам!I3245</f>
        <v>0</v>
      </c>
      <c r="G3240" s="14">
        <f>Разбивка_по_щитам!J3245</f>
        <v>0</v>
      </c>
      <c r="H3240" s="14">
        <f>Разбивка_по_щитам!K3245</f>
        <v>0</v>
      </c>
      <c r="I3240" s="14">
        <f>Разбивка_по_щитам!L3245</f>
        <v>0</v>
      </c>
      <c r="J3240" s="14">
        <f>Разбивка_по_щитам!M3245</f>
        <v>0</v>
      </c>
      <c r="K3240" s="14">
        <f>Разбивка_по_щитам!N3245</f>
        <v>0</v>
      </c>
      <c r="L3240" s="14"/>
      <c r="M3240" s="14">
        <f>Разбивка_по_щитам!P3245</f>
        <v>0</v>
      </c>
      <c r="N3240" s="14"/>
    </row>
    <row r="3241" spans="2:14" x14ac:dyDescent="0.2">
      <c r="B3241" s="14">
        <f>Разбивка_по_щитам!B3246</f>
        <v>0</v>
      </c>
      <c r="C3241" s="14">
        <f>Разбивка_по_щитам!C3246</f>
        <v>0</v>
      </c>
      <c r="D3241" s="14">
        <f>Разбивка_по_щитам!F3246</f>
        <v>0</v>
      </c>
      <c r="E3241" s="14">
        <f>Разбивка_по_щитам!H3246</f>
        <v>0</v>
      </c>
      <c r="F3241" s="14">
        <f>Разбивка_по_щитам!I3246</f>
        <v>0</v>
      </c>
      <c r="G3241" s="14">
        <f>Разбивка_по_щитам!J3246</f>
        <v>0</v>
      </c>
      <c r="H3241" s="14">
        <f>Разбивка_по_щитам!K3246</f>
        <v>0</v>
      </c>
      <c r="I3241" s="14">
        <f>Разбивка_по_щитам!L3246</f>
        <v>0</v>
      </c>
      <c r="J3241" s="14">
        <f>Разбивка_по_щитам!M3246</f>
        <v>0</v>
      </c>
      <c r="K3241" s="14">
        <f>Разбивка_по_щитам!N3246</f>
        <v>0</v>
      </c>
      <c r="L3241" s="14"/>
      <c r="M3241" s="14">
        <f>Разбивка_по_щитам!P3246</f>
        <v>0</v>
      </c>
      <c r="N3241" s="14"/>
    </row>
    <row r="3242" spans="2:14" x14ac:dyDescent="0.2">
      <c r="B3242" s="14">
        <f>Разбивка_по_щитам!B3247</f>
        <v>0</v>
      </c>
      <c r="C3242" s="14">
        <f>Разбивка_по_щитам!C3247</f>
        <v>0</v>
      </c>
      <c r="D3242" s="14">
        <f>Разбивка_по_щитам!F3247</f>
        <v>0</v>
      </c>
      <c r="E3242" s="14">
        <f>Разбивка_по_щитам!H3247</f>
        <v>0</v>
      </c>
      <c r="F3242" s="14">
        <f>Разбивка_по_щитам!I3247</f>
        <v>0</v>
      </c>
      <c r="G3242" s="14">
        <f>Разбивка_по_щитам!J3247</f>
        <v>0</v>
      </c>
      <c r="H3242" s="14">
        <f>Разбивка_по_щитам!K3247</f>
        <v>0</v>
      </c>
      <c r="I3242" s="14">
        <f>Разбивка_по_щитам!L3247</f>
        <v>0</v>
      </c>
      <c r="J3242" s="14">
        <f>Разбивка_по_щитам!M3247</f>
        <v>0</v>
      </c>
      <c r="K3242" s="14">
        <f>Разбивка_по_щитам!N3247</f>
        <v>0</v>
      </c>
      <c r="L3242" s="14"/>
      <c r="M3242" s="14">
        <f>Разбивка_по_щитам!P3247</f>
        <v>0</v>
      </c>
      <c r="N3242" s="14"/>
    </row>
    <row r="3243" spans="2:14" x14ac:dyDescent="0.2">
      <c r="B3243" s="14">
        <f>Разбивка_по_щитам!B3248</f>
        <v>0</v>
      </c>
      <c r="C3243" s="14">
        <f>Разбивка_по_щитам!C3248</f>
        <v>0</v>
      </c>
      <c r="D3243" s="14">
        <f>Разбивка_по_щитам!F3248</f>
        <v>0</v>
      </c>
      <c r="E3243" s="14">
        <f>Разбивка_по_щитам!H3248</f>
        <v>0</v>
      </c>
      <c r="F3243" s="14">
        <f>Разбивка_по_щитам!I3248</f>
        <v>0</v>
      </c>
      <c r="G3243" s="14">
        <f>Разбивка_по_щитам!J3248</f>
        <v>0</v>
      </c>
      <c r="H3243" s="14">
        <f>Разбивка_по_щитам!K3248</f>
        <v>0</v>
      </c>
      <c r="I3243" s="14">
        <f>Разбивка_по_щитам!L3248</f>
        <v>0</v>
      </c>
      <c r="J3243" s="14">
        <f>Разбивка_по_щитам!M3248</f>
        <v>0</v>
      </c>
      <c r="K3243" s="14">
        <f>Разбивка_по_щитам!N3248</f>
        <v>0</v>
      </c>
      <c r="L3243" s="14"/>
      <c r="M3243" s="14">
        <f>Разбивка_по_щитам!P3248</f>
        <v>0</v>
      </c>
      <c r="N3243" s="14"/>
    </row>
    <row r="3244" spans="2:14" x14ac:dyDescent="0.2">
      <c r="B3244" s="14">
        <f>Разбивка_по_щитам!B3249</f>
        <v>0</v>
      </c>
      <c r="C3244" s="14">
        <f>Разбивка_по_щитам!C3249</f>
        <v>0</v>
      </c>
      <c r="D3244" s="14">
        <f>Разбивка_по_щитам!F3249</f>
        <v>0</v>
      </c>
      <c r="E3244" s="14">
        <f>Разбивка_по_щитам!H3249</f>
        <v>0</v>
      </c>
      <c r="F3244" s="14">
        <f>Разбивка_по_щитам!I3249</f>
        <v>0</v>
      </c>
      <c r="G3244" s="14">
        <f>Разбивка_по_щитам!J3249</f>
        <v>0</v>
      </c>
      <c r="H3244" s="14">
        <f>Разбивка_по_щитам!K3249</f>
        <v>0</v>
      </c>
      <c r="I3244" s="14">
        <f>Разбивка_по_щитам!L3249</f>
        <v>0</v>
      </c>
      <c r="J3244" s="14">
        <f>Разбивка_по_щитам!M3249</f>
        <v>0</v>
      </c>
      <c r="K3244" s="14">
        <f>Разбивка_по_щитам!N3249</f>
        <v>0</v>
      </c>
      <c r="L3244" s="14"/>
      <c r="M3244" s="14">
        <f>Разбивка_по_щитам!P3249</f>
        <v>0</v>
      </c>
      <c r="N3244" s="14"/>
    </row>
    <row r="3245" spans="2:14" x14ac:dyDescent="0.2">
      <c r="B3245" s="14">
        <f>Разбивка_по_щитам!B3250</f>
        <v>0</v>
      </c>
      <c r="C3245" s="14">
        <f>Разбивка_по_щитам!C3250</f>
        <v>0</v>
      </c>
      <c r="D3245" s="14">
        <f>Разбивка_по_щитам!F3250</f>
        <v>0</v>
      </c>
      <c r="E3245" s="14">
        <f>Разбивка_по_щитам!H3250</f>
        <v>0</v>
      </c>
      <c r="F3245" s="14">
        <f>Разбивка_по_щитам!I3250</f>
        <v>0</v>
      </c>
      <c r="G3245" s="14">
        <f>Разбивка_по_щитам!J3250</f>
        <v>0</v>
      </c>
      <c r="H3245" s="14">
        <f>Разбивка_по_щитам!K3250</f>
        <v>0</v>
      </c>
      <c r="I3245" s="14">
        <f>Разбивка_по_щитам!L3250</f>
        <v>0</v>
      </c>
      <c r="J3245" s="14">
        <f>Разбивка_по_щитам!M3250</f>
        <v>0</v>
      </c>
      <c r="K3245" s="14">
        <f>Разбивка_по_щитам!N3250</f>
        <v>0</v>
      </c>
      <c r="L3245" s="14"/>
      <c r="M3245" s="14">
        <f>Разбивка_по_щитам!P3250</f>
        <v>0</v>
      </c>
      <c r="N3245" s="14"/>
    </row>
    <row r="3246" spans="2:14" x14ac:dyDescent="0.2">
      <c r="B3246" s="14">
        <f>Разбивка_по_щитам!B3251</f>
        <v>0</v>
      </c>
      <c r="C3246" s="14">
        <f>Разбивка_по_щитам!C3251</f>
        <v>0</v>
      </c>
      <c r="D3246" s="14">
        <f>Разбивка_по_щитам!F3251</f>
        <v>0</v>
      </c>
      <c r="E3246" s="14">
        <f>Разбивка_по_щитам!H3251</f>
        <v>0</v>
      </c>
      <c r="F3246" s="14">
        <f>Разбивка_по_щитам!I3251</f>
        <v>0</v>
      </c>
      <c r="G3246" s="14">
        <f>Разбивка_по_щитам!J3251</f>
        <v>0</v>
      </c>
      <c r="H3246" s="14">
        <f>Разбивка_по_щитам!K3251</f>
        <v>0</v>
      </c>
      <c r="I3246" s="14">
        <f>Разбивка_по_щитам!L3251</f>
        <v>0</v>
      </c>
      <c r="J3246" s="14">
        <f>Разбивка_по_щитам!M3251</f>
        <v>0</v>
      </c>
      <c r="K3246" s="14">
        <f>Разбивка_по_щитам!N3251</f>
        <v>0</v>
      </c>
      <c r="L3246" s="14"/>
      <c r="M3246" s="14">
        <f>Разбивка_по_щитам!P3251</f>
        <v>0</v>
      </c>
      <c r="N3246" s="14"/>
    </row>
    <row r="3247" spans="2:14" x14ac:dyDescent="0.2">
      <c r="B3247" s="14">
        <f>Разбивка_по_щитам!B3252</f>
        <v>0</v>
      </c>
      <c r="C3247" s="14">
        <f>Разбивка_по_щитам!C3252</f>
        <v>0</v>
      </c>
      <c r="D3247" s="14">
        <f>Разбивка_по_щитам!F3252</f>
        <v>0</v>
      </c>
      <c r="E3247" s="14">
        <f>Разбивка_по_щитам!H3252</f>
        <v>0</v>
      </c>
      <c r="F3247" s="14">
        <f>Разбивка_по_щитам!I3252</f>
        <v>0</v>
      </c>
      <c r="G3247" s="14">
        <f>Разбивка_по_щитам!J3252</f>
        <v>0</v>
      </c>
      <c r="H3247" s="14">
        <f>Разбивка_по_щитам!K3252</f>
        <v>0</v>
      </c>
      <c r="I3247" s="14">
        <f>Разбивка_по_щитам!L3252</f>
        <v>0</v>
      </c>
      <c r="J3247" s="14">
        <f>Разбивка_по_щитам!M3252</f>
        <v>0</v>
      </c>
      <c r="K3247" s="14">
        <f>Разбивка_по_щитам!N3252</f>
        <v>0</v>
      </c>
      <c r="L3247" s="14"/>
      <c r="M3247" s="14">
        <f>Разбивка_по_щитам!P3252</f>
        <v>0</v>
      </c>
      <c r="N3247" s="14"/>
    </row>
    <row r="3248" spans="2:14" x14ac:dyDescent="0.2">
      <c r="B3248" s="14">
        <f>Разбивка_по_щитам!B3253</f>
        <v>0</v>
      </c>
      <c r="C3248" s="14">
        <f>Разбивка_по_щитам!C3253</f>
        <v>0</v>
      </c>
      <c r="D3248" s="14">
        <f>Разбивка_по_щитам!F3253</f>
        <v>0</v>
      </c>
      <c r="E3248" s="14">
        <f>Разбивка_по_щитам!H3253</f>
        <v>0</v>
      </c>
      <c r="F3248" s="14">
        <f>Разбивка_по_щитам!I3253</f>
        <v>0</v>
      </c>
      <c r="G3248" s="14">
        <f>Разбивка_по_щитам!J3253</f>
        <v>0</v>
      </c>
      <c r="H3248" s="14">
        <f>Разбивка_по_щитам!K3253</f>
        <v>0</v>
      </c>
      <c r="I3248" s="14">
        <f>Разбивка_по_щитам!L3253</f>
        <v>0</v>
      </c>
      <c r="J3248" s="14">
        <f>Разбивка_по_щитам!M3253</f>
        <v>0</v>
      </c>
      <c r="K3248" s="14">
        <f>Разбивка_по_щитам!N3253</f>
        <v>0</v>
      </c>
      <c r="L3248" s="14"/>
      <c r="M3248" s="14">
        <f>Разбивка_по_щитам!P3253</f>
        <v>0</v>
      </c>
      <c r="N3248" s="14"/>
    </row>
    <row r="3249" spans="2:14" x14ac:dyDescent="0.2">
      <c r="B3249" s="14">
        <f>Разбивка_по_щитам!B3254</f>
        <v>0</v>
      </c>
      <c r="C3249" s="14">
        <f>Разбивка_по_щитам!C3254</f>
        <v>0</v>
      </c>
      <c r="D3249" s="14">
        <f>Разбивка_по_щитам!F3254</f>
        <v>0</v>
      </c>
      <c r="E3249" s="14">
        <f>Разбивка_по_щитам!H3254</f>
        <v>0</v>
      </c>
      <c r="F3249" s="14">
        <f>Разбивка_по_щитам!I3254</f>
        <v>0</v>
      </c>
      <c r="G3249" s="14">
        <f>Разбивка_по_щитам!J3254</f>
        <v>0</v>
      </c>
      <c r="H3249" s="14">
        <f>Разбивка_по_щитам!K3254</f>
        <v>0</v>
      </c>
      <c r="I3249" s="14">
        <f>Разбивка_по_щитам!L3254</f>
        <v>0</v>
      </c>
      <c r="J3249" s="14">
        <f>Разбивка_по_щитам!M3254</f>
        <v>0</v>
      </c>
      <c r="K3249" s="14">
        <f>Разбивка_по_щитам!N3254</f>
        <v>0</v>
      </c>
      <c r="L3249" s="14"/>
      <c r="M3249" s="14">
        <f>Разбивка_по_щитам!P3254</f>
        <v>0</v>
      </c>
      <c r="N3249" s="14"/>
    </row>
    <row r="3250" spans="2:14" x14ac:dyDescent="0.2">
      <c r="B3250" s="14">
        <f>Разбивка_по_щитам!B3255</f>
        <v>0</v>
      </c>
      <c r="C3250" s="14">
        <f>Разбивка_по_щитам!C3255</f>
        <v>0</v>
      </c>
      <c r="D3250" s="14">
        <f>Разбивка_по_щитам!F3255</f>
        <v>0</v>
      </c>
      <c r="E3250" s="14">
        <f>Разбивка_по_щитам!H3255</f>
        <v>0</v>
      </c>
      <c r="F3250" s="14">
        <f>Разбивка_по_щитам!I3255</f>
        <v>0</v>
      </c>
      <c r="G3250" s="14">
        <f>Разбивка_по_щитам!J3255</f>
        <v>0</v>
      </c>
      <c r="H3250" s="14">
        <f>Разбивка_по_щитам!K3255</f>
        <v>0</v>
      </c>
      <c r="I3250" s="14">
        <f>Разбивка_по_щитам!L3255</f>
        <v>0</v>
      </c>
      <c r="J3250" s="14">
        <f>Разбивка_по_щитам!M3255</f>
        <v>0</v>
      </c>
      <c r="K3250" s="14">
        <f>Разбивка_по_щитам!N3255</f>
        <v>0</v>
      </c>
      <c r="L3250" s="14"/>
      <c r="M3250" s="14">
        <f>Разбивка_по_щитам!P3255</f>
        <v>0</v>
      </c>
      <c r="N3250" s="14"/>
    </row>
    <row r="3251" spans="2:14" x14ac:dyDescent="0.2">
      <c r="B3251" s="14">
        <f>Разбивка_по_щитам!B3256</f>
        <v>0</v>
      </c>
      <c r="C3251" s="14">
        <f>Разбивка_по_щитам!C3256</f>
        <v>0</v>
      </c>
      <c r="D3251" s="14">
        <f>Разбивка_по_щитам!F3256</f>
        <v>0</v>
      </c>
      <c r="E3251" s="14">
        <f>Разбивка_по_щитам!H3256</f>
        <v>0</v>
      </c>
      <c r="F3251" s="14">
        <f>Разбивка_по_щитам!I3256</f>
        <v>0</v>
      </c>
      <c r="G3251" s="14">
        <f>Разбивка_по_щитам!J3256</f>
        <v>0</v>
      </c>
      <c r="H3251" s="14">
        <f>Разбивка_по_щитам!K3256</f>
        <v>0</v>
      </c>
      <c r="I3251" s="14">
        <f>Разбивка_по_щитам!L3256</f>
        <v>0</v>
      </c>
      <c r="J3251" s="14">
        <f>Разбивка_по_щитам!M3256</f>
        <v>0</v>
      </c>
      <c r="K3251" s="14">
        <f>Разбивка_по_щитам!N3256</f>
        <v>0</v>
      </c>
      <c r="L3251" s="14"/>
      <c r="M3251" s="14">
        <f>Разбивка_по_щитам!P3256</f>
        <v>0</v>
      </c>
      <c r="N3251" s="14"/>
    </row>
    <row r="3252" spans="2:14" x14ac:dyDescent="0.2">
      <c r="B3252" s="14">
        <f>Разбивка_по_щитам!B3257</f>
        <v>0</v>
      </c>
      <c r="C3252" s="14">
        <f>Разбивка_по_щитам!C3257</f>
        <v>0</v>
      </c>
      <c r="D3252" s="14">
        <f>Разбивка_по_щитам!F3257</f>
        <v>0</v>
      </c>
      <c r="E3252" s="14">
        <f>Разбивка_по_щитам!H3257</f>
        <v>0</v>
      </c>
      <c r="F3252" s="14">
        <f>Разбивка_по_щитам!I3257</f>
        <v>0</v>
      </c>
      <c r="G3252" s="14">
        <f>Разбивка_по_щитам!J3257</f>
        <v>0</v>
      </c>
      <c r="H3252" s="14">
        <f>Разбивка_по_щитам!K3257</f>
        <v>0</v>
      </c>
      <c r="I3252" s="14">
        <f>Разбивка_по_щитам!L3257</f>
        <v>0</v>
      </c>
      <c r="J3252" s="14">
        <f>Разбивка_по_щитам!M3257</f>
        <v>0</v>
      </c>
      <c r="K3252" s="14">
        <f>Разбивка_по_щитам!N3257</f>
        <v>0</v>
      </c>
      <c r="L3252" s="14"/>
      <c r="M3252" s="14">
        <f>Разбивка_по_щитам!P3257</f>
        <v>0</v>
      </c>
      <c r="N3252" s="14"/>
    </row>
    <row r="3253" spans="2:14" x14ac:dyDescent="0.2">
      <c r="B3253" s="14">
        <f>Разбивка_по_щитам!B3258</f>
        <v>0</v>
      </c>
      <c r="C3253" s="14">
        <f>Разбивка_по_щитам!C3258</f>
        <v>0</v>
      </c>
      <c r="D3253" s="14">
        <f>Разбивка_по_щитам!F3258</f>
        <v>0</v>
      </c>
      <c r="E3253" s="14">
        <f>Разбивка_по_щитам!H3258</f>
        <v>0</v>
      </c>
      <c r="F3253" s="14">
        <f>Разбивка_по_щитам!I3258</f>
        <v>0</v>
      </c>
      <c r="G3253" s="14">
        <f>Разбивка_по_щитам!J3258</f>
        <v>0</v>
      </c>
      <c r="H3253" s="14">
        <f>Разбивка_по_щитам!K3258</f>
        <v>0</v>
      </c>
      <c r="I3253" s="14">
        <f>Разбивка_по_щитам!L3258</f>
        <v>0</v>
      </c>
      <c r="J3253" s="14">
        <f>Разбивка_по_щитам!M3258</f>
        <v>0</v>
      </c>
      <c r="K3253" s="14">
        <f>Разбивка_по_щитам!N3258</f>
        <v>0</v>
      </c>
      <c r="L3253" s="14"/>
      <c r="M3253" s="14">
        <f>Разбивка_по_щитам!P3258</f>
        <v>0</v>
      </c>
      <c r="N3253" s="14"/>
    </row>
    <row r="3254" spans="2:14" x14ac:dyDescent="0.2">
      <c r="B3254" s="14">
        <f>Разбивка_по_щитам!B3259</f>
        <v>0</v>
      </c>
      <c r="C3254" s="14">
        <f>Разбивка_по_щитам!C3259</f>
        <v>0</v>
      </c>
      <c r="D3254" s="14">
        <f>Разбивка_по_щитам!F3259</f>
        <v>0</v>
      </c>
      <c r="E3254" s="14">
        <f>Разбивка_по_щитам!H3259</f>
        <v>0</v>
      </c>
      <c r="F3254" s="14">
        <f>Разбивка_по_щитам!I3259</f>
        <v>0</v>
      </c>
      <c r="G3254" s="14">
        <f>Разбивка_по_щитам!J3259</f>
        <v>0</v>
      </c>
      <c r="H3254" s="14">
        <f>Разбивка_по_щитам!K3259</f>
        <v>0</v>
      </c>
      <c r="I3254" s="14">
        <f>Разбивка_по_щитам!L3259</f>
        <v>0</v>
      </c>
      <c r="J3254" s="14">
        <f>Разбивка_по_щитам!M3259</f>
        <v>0</v>
      </c>
      <c r="K3254" s="14">
        <f>Разбивка_по_щитам!N3259</f>
        <v>0</v>
      </c>
      <c r="L3254" s="14"/>
      <c r="M3254" s="14">
        <f>Разбивка_по_щитам!P3259</f>
        <v>0</v>
      </c>
      <c r="N3254" s="14"/>
    </row>
    <row r="3255" spans="2:14" x14ac:dyDescent="0.2">
      <c r="B3255" s="14">
        <f>Разбивка_по_щитам!B3260</f>
        <v>0</v>
      </c>
      <c r="C3255" s="14">
        <f>Разбивка_по_щитам!C3260</f>
        <v>0</v>
      </c>
      <c r="D3255" s="14">
        <f>Разбивка_по_щитам!F3260</f>
        <v>0</v>
      </c>
      <c r="E3255" s="14">
        <f>Разбивка_по_щитам!H3260</f>
        <v>0</v>
      </c>
      <c r="F3255" s="14">
        <f>Разбивка_по_щитам!I3260</f>
        <v>0</v>
      </c>
      <c r="G3255" s="14">
        <f>Разбивка_по_щитам!J3260</f>
        <v>0</v>
      </c>
      <c r="H3255" s="14">
        <f>Разбивка_по_щитам!K3260</f>
        <v>0</v>
      </c>
      <c r="I3255" s="14">
        <f>Разбивка_по_щитам!L3260</f>
        <v>0</v>
      </c>
      <c r="J3255" s="14">
        <f>Разбивка_по_щитам!M3260</f>
        <v>0</v>
      </c>
      <c r="K3255" s="14">
        <f>Разбивка_по_щитам!N3260</f>
        <v>0</v>
      </c>
      <c r="L3255" s="14"/>
      <c r="M3255" s="14">
        <f>Разбивка_по_щитам!P3260</f>
        <v>0</v>
      </c>
      <c r="N3255" s="14"/>
    </row>
    <row r="3256" spans="2:14" x14ac:dyDescent="0.2">
      <c r="B3256" s="14">
        <f>Разбивка_по_щитам!B3261</f>
        <v>0</v>
      </c>
      <c r="C3256" s="14">
        <f>Разбивка_по_щитам!C3261</f>
        <v>0</v>
      </c>
      <c r="D3256" s="14">
        <f>Разбивка_по_щитам!F3261</f>
        <v>0</v>
      </c>
      <c r="E3256" s="14">
        <f>Разбивка_по_щитам!H3261</f>
        <v>0</v>
      </c>
      <c r="F3256" s="14">
        <f>Разбивка_по_щитам!I3261</f>
        <v>0</v>
      </c>
      <c r="G3256" s="14">
        <f>Разбивка_по_щитам!J3261</f>
        <v>0</v>
      </c>
      <c r="H3256" s="14">
        <f>Разбивка_по_щитам!K3261</f>
        <v>0</v>
      </c>
      <c r="I3256" s="14">
        <f>Разбивка_по_щитам!L3261</f>
        <v>0</v>
      </c>
      <c r="J3256" s="14">
        <f>Разбивка_по_щитам!M3261</f>
        <v>0</v>
      </c>
      <c r="K3256" s="14">
        <f>Разбивка_по_щитам!N3261</f>
        <v>0</v>
      </c>
      <c r="L3256" s="14"/>
      <c r="M3256" s="14">
        <f>Разбивка_по_щитам!P3261</f>
        <v>0</v>
      </c>
      <c r="N3256" s="14"/>
    </row>
    <row r="3257" spans="2:14" x14ac:dyDescent="0.2">
      <c r="B3257" s="14">
        <f>Разбивка_по_щитам!B3262</f>
        <v>0</v>
      </c>
      <c r="C3257" s="14">
        <f>Разбивка_по_щитам!C3262</f>
        <v>0</v>
      </c>
      <c r="D3257" s="14">
        <f>Разбивка_по_щитам!F3262</f>
        <v>0</v>
      </c>
      <c r="E3257" s="14">
        <f>Разбивка_по_щитам!H3262</f>
        <v>0</v>
      </c>
      <c r="F3257" s="14">
        <f>Разбивка_по_щитам!I3262</f>
        <v>0</v>
      </c>
      <c r="G3257" s="14">
        <f>Разбивка_по_щитам!J3262</f>
        <v>0</v>
      </c>
      <c r="H3257" s="14">
        <f>Разбивка_по_щитам!K3262</f>
        <v>0</v>
      </c>
      <c r="I3257" s="14">
        <f>Разбивка_по_щитам!L3262</f>
        <v>0</v>
      </c>
      <c r="J3257" s="14">
        <f>Разбивка_по_щитам!M3262</f>
        <v>0</v>
      </c>
      <c r="K3257" s="14">
        <f>Разбивка_по_щитам!N3262</f>
        <v>0</v>
      </c>
      <c r="L3257" s="14"/>
      <c r="M3257" s="14">
        <f>Разбивка_по_щитам!P3262</f>
        <v>0</v>
      </c>
      <c r="N3257" s="14"/>
    </row>
    <row r="3258" spans="2:14" x14ac:dyDescent="0.2">
      <c r="B3258" s="14">
        <f>Разбивка_по_щитам!B3263</f>
        <v>0</v>
      </c>
      <c r="C3258" s="14">
        <f>Разбивка_по_щитам!C3263</f>
        <v>0</v>
      </c>
      <c r="D3258" s="14">
        <f>Разбивка_по_щитам!F3263</f>
        <v>0</v>
      </c>
      <c r="E3258" s="14">
        <f>Разбивка_по_щитам!H3263</f>
        <v>0</v>
      </c>
      <c r="F3258" s="14">
        <f>Разбивка_по_щитам!I3263</f>
        <v>0</v>
      </c>
      <c r="G3258" s="14">
        <f>Разбивка_по_щитам!J3263</f>
        <v>0</v>
      </c>
      <c r="H3258" s="14">
        <f>Разбивка_по_щитам!K3263</f>
        <v>0</v>
      </c>
      <c r="I3258" s="14">
        <f>Разбивка_по_щитам!L3263</f>
        <v>0</v>
      </c>
      <c r="J3258" s="14">
        <f>Разбивка_по_щитам!M3263</f>
        <v>0</v>
      </c>
      <c r="K3258" s="14">
        <f>Разбивка_по_щитам!N3263</f>
        <v>0</v>
      </c>
      <c r="L3258" s="14"/>
      <c r="M3258" s="14">
        <f>Разбивка_по_щитам!P3263</f>
        <v>0</v>
      </c>
      <c r="N3258" s="14"/>
    </row>
    <row r="3259" spans="2:14" x14ac:dyDescent="0.2">
      <c r="B3259" s="14">
        <f>Разбивка_по_щитам!B3264</f>
        <v>0</v>
      </c>
      <c r="C3259" s="14">
        <f>Разбивка_по_щитам!C3264</f>
        <v>0</v>
      </c>
      <c r="D3259" s="14">
        <f>Разбивка_по_щитам!F3264</f>
        <v>0</v>
      </c>
      <c r="E3259" s="14">
        <f>Разбивка_по_щитам!H3264</f>
        <v>0</v>
      </c>
      <c r="F3259" s="14">
        <f>Разбивка_по_щитам!I3264</f>
        <v>0</v>
      </c>
      <c r="G3259" s="14">
        <f>Разбивка_по_щитам!J3264</f>
        <v>0</v>
      </c>
      <c r="H3259" s="14">
        <f>Разбивка_по_щитам!K3264</f>
        <v>0</v>
      </c>
      <c r="I3259" s="14">
        <f>Разбивка_по_щитам!L3264</f>
        <v>0</v>
      </c>
      <c r="J3259" s="14">
        <f>Разбивка_по_щитам!M3264</f>
        <v>0</v>
      </c>
      <c r="K3259" s="14">
        <f>Разбивка_по_щитам!N3264</f>
        <v>0</v>
      </c>
      <c r="L3259" s="14"/>
      <c r="M3259" s="14">
        <f>Разбивка_по_щитам!P3264</f>
        <v>0</v>
      </c>
      <c r="N3259" s="14"/>
    </row>
    <row r="3260" spans="2:14" x14ac:dyDescent="0.2">
      <c r="B3260" s="14">
        <f>Разбивка_по_щитам!B3265</f>
        <v>0</v>
      </c>
      <c r="C3260" s="14">
        <f>Разбивка_по_щитам!C3265</f>
        <v>0</v>
      </c>
      <c r="D3260" s="14">
        <f>Разбивка_по_щитам!F3265</f>
        <v>0</v>
      </c>
      <c r="E3260" s="14">
        <f>Разбивка_по_щитам!H3265</f>
        <v>0</v>
      </c>
      <c r="F3260" s="14">
        <f>Разбивка_по_щитам!I3265</f>
        <v>0</v>
      </c>
      <c r="G3260" s="14">
        <f>Разбивка_по_щитам!J3265</f>
        <v>0</v>
      </c>
      <c r="H3260" s="14">
        <f>Разбивка_по_щитам!K3265</f>
        <v>0</v>
      </c>
      <c r="I3260" s="14">
        <f>Разбивка_по_щитам!L3265</f>
        <v>0</v>
      </c>
      <c r="J3260" s="14">
        <f>Разбивка_по_щитам!M3265</f>
        <v>0</v>
      </c>
      <c r="K3260" s="14">
        <f>Разбивка_по_щитам!N3265</f>
        <v>0</v>
      </c>
      <c r="L3260" s="14"/>
      <c r="M3260" s="14">
        <f>Разбивка_по_щитам!P3265</f>
        <v>0</v>
      </c>
      <c r="N3260" s="14"/>
    </row>
    <row r="3261" spans="2:14" x14ac:dyDescent="0.2">
      <c r="B3261" s="14">
        <f>Разбивка_по_щитам!B3266</f>
        <v>0</v>
      </c>
      <c r="C3261" s="14">
        <f>Разбивка_по_щитам!C3266</f>
        <v>0</v>
      </c>
      <c r="D3261" s="14">
        <f>Разбивка_по_щитам!F3266</f>
        <v>0</v>
      </c>
      <c r="E3261" s="14">
        <f>Разбивка_по_щитам!H3266</f>
        <v>0</v>
      </c>
      <c r="F3261" s="14">
        <f>Разбивка_по_щитам!I3266</f>
        <v>0</v>
      </c>
      <c r="G3261" s="14">
        <f>Разбивка_по_щитам!J3266</f>
        <v>0</v>
      </c>
      <c r="H3261" s="14">
        <f>Разбивка_по_щитам!K3266</f>
        <v>0</v>
      </c>
      <c r="I3261" s="14">
        <f>Разбивка_по_щитам!L3266</f>
        <v>0</v>
      </c>
      <c r="J3261" s="14">
        <f>Разбивка_по_щитам!M3266</f>
        <v>0</v>
      </c>
      <c r="K3261" s="14">
        <f>Разбивка_по_щитам!N3266</f>
        <v>0</v>
      </c>
      <c r="L3261" s="14"/>
      <c r="M3261" s="14">
        <f>Разбивка_по_щитам!P3266</f>
        <v>0</v>
      </c>
      <c r="N3261" s="14"/>
    </row>
    <row r="3262" spans="2:14" x14ac:dyDescent="0.2">
      <c r="B3262" s="14">
        <f>Разбивка_по_щитам!B3267</f>
        <v>0</v>
      </c>
      <c r="C3262" s="14">
        <f>Разбивка_по_щитам!C3267</f>
        <v>0</v>
      </c>
      <c r="D3262" s="14">
        <f>Разбивка_по_щитам!F3267</f>
        <v>0</v>
      </c>
      <c r="E3262" s="14">
        <f>Разбивка_по_щитам!H3267</f>
        <v>0</v>
      </c>
      <c r="F3262" s="14">
        <f>Разбивка_по_щитам!I3267</f>
        <v>0</v>
      </c>
      <c r="G3262" s="14">
        <f>Разбивка_по_щитам!J3267</f>
        <v>0</v>
      </c>
      <c r="H3262" s="14">
        <f>Разбивка_по_щитам!K3267</f>
        <v>0</v>
      </c>
      <c r="I3262" s="14">
        <f>Разбивка_по_щитам!L3267</f>
        <v>0</v>
      </c>
      <c r="J3262" s="14">
        <f>Разбивка_по_щитам!M3267</f>
        <v>0</v>
      </c>
      <c r="K3262" s="14">
        <f>Разбивка_по_щитам!N3267</f>
        <v>0</v>
      </c>
      <c r="L3262" s="14"/>
      <c r="M3262" s="14">
        <f>Разбивка_по_щитам!P3267</f>
        <v>0</v>
      </c>
      <c r="N3262" s="14"/>
    </row>
    <row r="3263" spans="2:14" x14ac:dyDescent="0.2">
      <c r="B3263" s="14">
        <f>Разбивка_по_щитам!B3268</f>
        <v>0</v>
      </c>
      <c r="C3263" s="14">
        <f>Разбивка_по_щитам!C3268</f>
        <v>0</v>
      </c>
      <c r="D3263" s="14">
        <f>Разбивка_по_щитам!F3268</f>
        <v>0</v>
      </c>
      <c r="E3263" s="14">
        <f>Разбивка_по_щитам!H3268</f>
        <v>0</v>
      </c>
      <c r="F3263" s="14">
        <f>Разбивка_по_щитам!I3268</f>
        <v>0</v>
      </c>
      <c r="G3263" s="14">
        <f>Разбивка_по_щитам!J3268</f>
        <v>0</v>
      </c>
      <c r="H3263" s="14">
        <f>Разбивка_по_щитам!K3268</f>
        <v>0</v>
      </c>
      <c r="I3263" s="14">
        <f>Разбивка_по_щитам!L3268</f>
        <v>0</v>
      </c>
      <c r="J3263" s="14">
        <f>Разбивка_по_щитам!M3268</f>
        <v>0</v>
      </c>
      <c r="K3263" s="14">
        <f>Разбивка_по_щитам!N3268</f>
        <v>0</v>
      </c>
      <c r="L3263" s="14"/>
      <c r="M3263" s="14">
        <f>Разбивка_по_щитам!P3268</f>
        <v>0</v>
      </c>
      <c r="N3263" s="14"/>
    </row>
    <row r="3264" spans="2:14" x14ac:dyDescent="0.2">
      <c r="B3264" s="14">
        <f>Разбивка_по_щитам!B3269</f>
        <v>0</v>
      </c>
      <c r="C3264" s="14">
        <f>Разбивка_по_щитам!C3269</f>
        <v>0</v>
      </c>
      <c r="D3264" s="14">
        <f>Разбивка_по_щитам!F3269</f>
        <v>0</v>
      </c>
      <c r="E3264" s="14">
        <f>Разбивка_по_щитам!H3269</f>
        <v>0</v>
      </c>
      <c r="F3264" s="14">
        <f>Разбивка_по_щитам!I3269</f>
        <v>0</v>
      </c>
      <c r="G3264" s="14">
        <f>Разбивка_по_щитам!J3269</f>
        <v>0</v>
      </c>
      <c r="H3264" s="14">
        <f>Разбивка_по_щитам!K3269</f>
        <v>0</v>
      </c>
      <c r="I3264" s="14">
        <f>Разбивка_по_щитам!L3269</f>
        <v>0</v>
      </c>
      <c r="J3264" s="14">
        <f>Разбивка_по_щитам!M3269</f>
        <v>0</v>
      </c>
      <c r="K3264" s="14">
        <f>Разбивка_по_щитам!N3269</f>
        <v>0</v>
      </c>
      <c r="L3264" s="14"/>
      <c r="M3264" s="14">
        <f>Разбивка_по_щитам!P3269</f>
        <v>0</v>
      </c>
      <c r="N3264" s="14"/>
    </row>
    <row r="3265" spans="2:14" x14ac:dyDescent="0.2">
      <c r="B3265" s="14">
        <f>Разбивка_по_щитам!B3270</f>
        <v>0</v>
      </c>
      <c r="C3265" s="14">
        <f>Разбивка_по_щитам!C3270</f>
        <v>0</v>
      </c>
      <c r="D3265" s="14">
        <f>Разбивка_по_щитам!F3270</f>
        <v>0</v>
      </c>
      <c r="E3265" s="14">
        <f>Разбивка_по_щитам!H3270</f>
        <v>0</v>
      </c>
      <c r="F3265" s="14">
        <f>Разбивка_по_щитам!I3270</f>
        <v>0</v>
      </c>
      <c r="G3265" s="14">
        <f>Разбивка_по_щитам!J3270</f>
        <v>0</v>
      </c>
      <c r="H3265" s="14">
        <f>Разбивка_по_щитам!K3270</f>
        <v>0</v>
      </c>
      <c r="I3265" s="14">
        <f>Разбивка_по_щитам!L3270</f>
        <v>0</v>
      </c>
      <c r="J3265" s="14">
        <f>Разбивка_по_щитам!M3270</f>
        <v>0</v>
      </c>
      <c r="K3265" s="14">
        <f>Разбивка_по_щитам!N3270</f>
        <v>0</v>
      </c>
      <c r="L3265" s="14"/>
      <c r="M3265" s="14">
        <f>Разбивка_по_щитам!P3270</f>
        <v>0</v>
      </c>
      <c r="N3265" s="14"/>
    </row>
    <row r="3266" spans="2:14" x14ac:dyDescent="0.2">
      <c r="B3266" s="14">
        <f>Разбивка_по_щитам!B3271</f>
        <v>0</v>
      </c>
      <c r="C3266" s="14">
        <f>Разбивка_по_щитам!C3271</f>
        <v>0</v>
      </c>
      <c r="D3266" s="14">
        <f>Разбивка_по_щитам!F3271</f>
        <v>0</v>
      </c>
      <c r="E3266" s="14">
        <f>Разбивка_по_щитам!H3271</f>
        <v>0</v>
      </c>
      <c r="F3266" s="14">
        <f>Разбивка_по_щитам!I3271</f>
        <v>0</v>
      </c>
      <c r="G3266" s="14">
        <f>Разбивка_по_щитам!J3271</f>
        <v>0</v>
      </c>
      <c r="H3266" s="14">
        <f>Разбивка_по_щитам!K3271</f>
        <v>0</v>
      </c>
      <c r="I3266" s="14">
        <f>Разбивка_по_щитам!L3271</f>
        <v>0</v>
      </c>
      <c r="J3266" s="14">
        <f>Разбивка_по_щитам!M3271</f>
        <v>0</v>
      </c>
      <c r="K3266" s="14">
        <f>Разбивка_по_щитам!N3271</f>
        <v>0</v>
      </c>
      <c r="L3266" s="14"/>
      <c r="M3266" s="14">
        <f>Разбивка_по_щитам!P3271</f>
        <v>0</v>
      </c>
      <c r="N3266" s="14"/>
    </row>
    <row r="3267" spans="2:14" x14ac:dyDescent="0.2">
      <c r="B3267" s="14">
        <f>Разбивка_по_щитам!B3272</f>
        <v>0</v>
      </c>
      <c r="C3267" s="14">
        <f>Разбивка_по_щитам!C3272</f>
        <v>0</v>
      </c>
      <c r="D3267" s="14">
        <f>Разбивка_по_щитам!F3272</f>
        <v>0</v>
      </c>
      <c r="E3267" s="14">
        <f>Разбивка_по_щитам!H3272</f>
        <v>0</v>
      </c>
      <c r="F3267" s="14">
        <f>Разбивка_по_щитам!I3272</f>
        <v>0</v>
      </c>
      <c r="G3267" s="14">
        <f>Разбивка_по_щитам!J3272</f>
        <v>0</v>
      </c>
      <c r="H3267" s="14">
        <f>Разбивка_по_щитам!K3272</f>
        <v>0</v>
      </c>
      <c r="I3267" s="14">
        <f>Разбивка_по_щитам!L3272</f>
        <v>0</v>
      </c>
      <c r="J3267" s="14">
        <f>Разбивка_по_щитам!M3272</f>
        <v>0</v>
      </c>
      <c r="K3267" s="14">
        <f>Разбивка_по_щитам!N3272</f>
        <v>0</v>
      </c>
      <c r="L3267" s="14"/>
      <c r="M3267" s="14">
        <f>Разбивка_по_щитам!P3272</f>
        <v>0</v>
      </c>
      <c r="N3267" s="14"/>
    </row>
    <row r="3268" spans="2:14" x14ac:dyDescent="0.2">
      <c r="B3268" s="14">
        <f>Разбивка_по_щитам!B3273</f>
        <v>0</v>
      </c>
      <c r="C3268" s="14">
        <f>Разбивка_по_щитам!C3273</f>
        <v>0</v>
      </c>
      <c r="D3268" s="14">
        <f>Разбивка_по_щитам!F3273</f>
        <v>0</v>
      </c>
      <c r="E3268" s="14">
        <f>Разбивка_по_щитам!H3273</f>
        <v>0</v>
      </c>
      <c r="F3268" s="14">
        <f>Разбивка_по_щитам!I3273</f>
        <v>0</v>
      </c>
      <c r="G3268" s="14">
        <f>Разбивка_по_щитам!J3273</f>
        <v>0</v>
      </c>
      <c r="H3268" s="14">
        <f>Разбивка_по_щитам!K3273</f>
        <v>0</v>
      </c>
      <c r="I3268" s="14">
        <f>Разбивка_по_щитам!L3273</f>
        <v>0</v>
      </c>
      <c r="J3268" s="14">
        <f>Разбивка_по_щитам!M3273</f>
        <v>0</v>
      </c>
      <c r="K3268" s="14">
        <f>Разбивка_по_щитам!N3273</f>
        <v>0</v>
      </c>
      <c r="L3268" s="14"/>
      <c r="M3268" s="14">
        <f>Разбивка_по_щитам!P3273</f>
        <v>0</v>
      </c>
      <c r="N3268" s="14"/>
    </row>
    <row r="3269" spans="2:14" x14ac:dyDescent="0.2">
      <c r="B3269" s="14">
        <f>Разбивка_по_щитам!B3274</f>
        <v>0</v>
      </c>
      <c r="C3269" s="14">
        <f>Разбивка_по_щитам!C3274</f>
        <v>0</v>
      </c>
      <c r="D3269" s="14">
        <f>Разбивка_по_щитам!F3274</f>
        <v>0</v>
      </c>
      <c r="E3269" s="14">
        <f>Разбивка_по_щитам!H3274</f>
        <v>0</v>
      </c>
      <c r="F3269" s="14">
        <f>Разбивка_по_щитам!I3274</f>
        <v>0</v>
      </c>
      <c r="G3269" s="14">
        <f>Разбивка_по_щитам!J3274</f>
        <v>0</v>
      </c>
      <c r="H3269" s="14">
        <f>Разбивка_по_щитам!K3274</f>
        <v>0</v>
      </c>
      <c r="I3269" s="14">
        <f>Разбивка_по_щитам!L3274</f>
        <v>0</v>
      </c>
      <c r="J3269" s="14">
        <f>Разбивка_по_щитам!M3274</f>
        <v>0</v>
      </c>
      <c r="K3269" s="14">
        <f>Разбивка_по_щитам!N3274</f>
        <v>0</v>
      </c>
      <c r="L3269" s="14"/>
      <c r="M3269" s="14">
        <f>Разбивка_по_щитам!P3274</f>
        <v>0</v>
      </c>
      <c r="N3269" s="14"/>
    </row>
    <row r="3270" spans="2:14" x14ac:dyDescent="0.2">
      <c r="B3270" s="14">
        <f>Разбивка_по_щитам!B3275</f>
        <v>0</v>
      </c>
      <c r="C3270" s="14">
        <f>Разбивка_по_щитам!C3275</f>
        <v>0</v>
      </c>
      <c r="D3270" s="14">
        <f>Разбивка_по_щитам!F3275</f>
        <v>0</v>
      </c>
      <c r="E3270" s="14">
        <f>Разбивка_по_щитам!H3275</f>
        <v>0</v>
      </c>
      <c r="F3270" s="14">
        <f>Разбивка_по_щитам!I3275</f>
        <v>0</v>
      </c>
      <c r="G3270" s="14">
        <f>Разбивка_по_щитам!J3275</f>
        <v>0</v>
      </c>
      <c r="H3270" s="14">
        <f>Разбивка_по_щитам!K3275</f>
        <v>0</v>
      </c>
      <c r="I3270" s="14">
        <f>Разбивка_по_щитам!L3275</f>
        <v>0</v>
      </c>
      <c r="J3270" s="14">
        <f>Разбивка_по_щитам!M3275</f>
        <v>0</v>
      </c>
      <c r="K3270" s="14">
        <f>Разбивка_по_щитам!N3275</f>
        <v>0</v>
      </c>
      <c r="L3270" s="14"/>
      <c r="M3270" s="14">
        <f>Разбивка_по_щитам!P3275</f>
        <v>0</v>
      </c>
      <c r="N3270" s="14"/>
    </row>
    <row r="3271" spans="2:14" x14ac:dyDescent="0.2">
      <c r="B3271" s="14">
        <f>Разбивка_по_щитам!B3276</f>
        <v>0</v>
      </c>
      <c r="C3271" s="14">
        <f>Разбивка_по_щитам!C3276</f>
        <v>0</v>
      </c>
      <c r="D3271" s="14">
        <f>Разбивка_по_щитам!F3276</f>
        <v>0</v>
      </c>
      <c r="E3271" s="14">
        <f>Разбивка_по_щитам!H3276</f>
        <v>0</v>
      </c>
      <c r="F3271" s="14">
        <f>Разбивка_по_щитам!I3276</f>
        <v>0</v>
      </c>
      <c r="G3271" s="14">
        <f>Разбивка_по_щитам!J3276</f>
        <v>0</v>
      </c>
      <c r="H3271" s="14">
        <f>Разбивка_по_щитам!K3276</f>
        <v>0</v>
      </c>
      <c r="I3271" s="14">
        <f>Разбивка_по_щитам!L3276</f>
        <v>0</v>
      </c>
      <c r="J3271" s="14">
        <f>Разбивка_по_щитам!M3276</f>
        <v>0</v>
      </c>
      <c r="K3271" s="14">
        <f>Разбивка_по_щитам!N3276</f>
        <v>0</v>
      </c>
      <c r="L3271" s="14"/>
      <c r="M3271" s="14">
        <f>Разбивка_по_щитам!P3276</f>
        <v>0</v>
      </c>
      <c r="N3271" s="14"/>
    </row>
    <row r="3272" spans="2:14" x14ac:dyDescent="0.2">
      <c r="B3272" s="14">
        <f>Разбивка_по_щитам!B3277</f>
        <v>0</v>
      </c>
      <c r="C3272" s="14">
        <f>Разбивка_по_щитам!C3277</f>
        <v>0</v>
      </c>
      <c r="D3272" s="14">
        <f>Разбивка_по_щитам!F3277</f>
        <v>0</v>
      </c>
      <c r="E3272" s="14">
        <f>Разбивка_по_щитам!H3277</f>
        <v>0</v>
      </c>
      <c r="F3272" s="14">
        <f>Разбивка_по_щитам!I3277</f>
        <v>0</v>
      </c>
      <c r="G3272" s="14">
        <f>Разбивка_по_щитам!J3277</f>
        <v>0</v>
      </c>
      <c r="H3272" s="14">
        <f>Разбивка_по_щитам!K3277</f>
        <v>0</v>
      </c>
      <c r="I3272" s="14">
        <f>Разбивка_по_щитам!L3277</f>
        <v>0</v>
      </c>
      <c r="J3272" s="14">
        <f>Разбивка_по_щитам!M3277</f>
        <v>0</v>
      </c>
      <c r="K3272" s="14">
        <f>Разбивка_по_щитам!N3277</f>
        <v>0</v>
      </c>
      <c r="L3272" s="14"/>
      <c r="M3272" s="14">
        <f>Разбивка_по_щитам!P3277</f>
        <v>0</v>
      </c>
      <c r="N3272" s="14"/>
    </row>
    <row r="3273" spans="2:14" x14ac:dyDescent="0.2">
      <c r="B3273" s="14">
        <f>Разбивка_по_щитам!B3278</f>
        <v>0</v>
      </c>
      <c r="C3273" s="14">
        <f>Разбивка_по_щитам!C3278</f>
        <v>0</v>
      </c>
      <c r="D3273" s="14">
        <f>Разбивка_по_щитам!F3278</f>
        <v>0</v>
      </c>
      <c r="E3273" s="14">
        <f>Разбивка_по_щитам!H3278</f>
        <v>0</v>
      </c>
      <c r="F3273" s="14">
        <f>Разбивка_по_щитам!I3278</f>
        <v>0</v>
      </c>
      <c r="G3273" s="14">
        <f>Разбивка_по_щитам!J3278</f>
        <v>0</v>
      </c>
      <c r="H3273" s="14">
        <f>Разбивка_по_щитам!K3278</f>
        <v>0</v>
      </c>
      <c r="I3273" s="14">
        <f>Разбивка_по_щитам!L3278</f>
        <v>0</v>
      </c>
      <c r="J3273" s="14">
        <f>Разбивка_по_щитам!M3278</f>
        <v>0</v>
      </c>
      <c r="K3273" s="14">
        <f>Разбивка_по_щитам!N3278</f>
        <v>0</v>
      </c>
      <c r="L3273" s="14"/>
      <c r="M3273" s="14">
        <f>Разбивка_по_щитам!P3278</f>
        <v>0</v>
      </c>
      <c r="N3273" s="14"/>
    </row>
    <row r="3274" spans="2:14" x14ac:dyDescent="0.2">
      <c r="B3274" s="14">
        <f>Разбивка_по_щитам!B3279</f>
        <v>0</v>
      </c>
      <c r="C3274" s="14">
        <f>Разбивка_по_щитам!C3279</f>
        <v>0</v>
      </c>
      <c r="D3274" s="14">
        <f>Разбивка_по_щитам!F3279</f>
        <v>0</v>
      </c>
      <c r="E3274" s="14">
        <f>Разбивка_по_щитам!H3279</f>
        <v>0</v>
      </c>
      <c r="F3274" s="14">
        <f>Разбивка_по_щитам!I3279</f>
        <v>0</v>
      </c>
      <c r="G3274" s="14">
        <f>Разбивка_по_щитам!J3279</f>
        <v>0</v>
      </c>
      <c r="H3274" s="14">
        <f>Разбивка_по_щитам!K3279</f>
        <v>0</v>
      </c>
      <c r="I3274" s="14">
        <f>Разбивка_по_щитам!L3279</f>
        <v>0</v>
      </c>
      <c r="J3274" s="14">
        <f>Разбивка_по_щитам!M3279</f>
        <v>0</v>
      </c>
      <c r="K3274" s="14">
        <f>Разбивка_по_щитам!N3279</f>
        <v>0</v>
      </c>
      <c r="L3274" s="14"/>
      <c r="M3274" s="14">
        <f>Разбивка_по_щитам!P3279</f>
        <v>0</v>
      </c>
      <c r="N3274" s="14"/>
    </row>
    <row r="3275" spans="2:14" x14ac:dyDescent="0.2">
      <c r="B3275" s="14">
        <f>Разбивка_по_щитам!B3280</f>
        <v>0</v>
      </c>
      <c r="C3275" s="14">
        <f>Разбивка_по_щитам!C3280</f>
        <v>0</v>
      </c>
      <c r="D3275" s="14">
        <f>Разбивка_по_щитам!F3280</f>
        <v>0</v>
      </c>
      <c r="E3275" s="14">
        <f>Разбивка_по_щитам!H3280</f>
        <v>0</v>
      </c>
      <c r="F3275" s="14">
        <f>Разбивка_по_щитам!I3280</f>
        <v>0</v>
      </c>
      <c r="G3275" s="14">
        <f>Разбивка_по_щитам!J3280</f>
        <v>0</v>
      </c>
      <c r="H3275" s="14">
        <f>Разбивка_по_щитам!K3280</f>
        <v>0</v>
      </c>
      <c r="I3275" s="14">
        <f>Разбивка_по_щитам!L3280</f>
        <v>0</v>
      </c>
      <c r="J3275" s="14">
        <f>Разбивка_по_щитам!M3280</f>
        <v>0</v>
      </c>
      <c r="K3275" s="14">
        <f>Разбивка_по_щитам!N3280</f>
        <v>0</v>
      </c>
      <c r="L3275" s="14"/>
      <c r="M3275" s="14">
        <f>Разбивка_по_щитам!P3280</f>
        <v>0</v>
      </c>
      <c r="N3275" s="14"/>
    </row>
    <row r="3276" spans="2:14" x14ac:dyDescent="0.2">
      <c r="B3276" s="14">
        <f>Разбивка_по_щитам!B3281</f>
        <v>0</v>
      </c>
      <c r="C3276" s="14">
        <f>Разбивка_по_щитам!C3281</f>
        <v>0</v>
      </c>
      <c r="D3276" s="14">
        <f>Разбивка_по_щитам!F3281</f>
        <v>0</v>
      </c>
      <c r="E3276" s="14">
        <f>Разбивка_по_щитам!H3281</f>
        <v>0</v>
      </c>
      <c r="F3276" s="14">
        <f>Разбивка_по_щитам!I3281</f>
        <v>0</v>
      </c>
      <c r="G3276" s="14">
        <f>Разбивка_по_щитам!J3281</f>
        <v>0</v>
      </c>
      <c r="H3276" s="14">
        <f>Разбивка_по_щитам!K3281</f>
        <v>0</v>
      </c>
      <c r="I3276" s="14">
        <f>Разбивка_по_щитам!L3281</f>
        <v>0</v>
      </c>
      <c r="J3276" s="14">
        <f>Разбивка_по_щитам!M3281</f>
        <v>0</v>
      </c>
      <c r="K3276" s="14">
        <f>Разбивка_по_щитам!N3281</f>
        <v>0</v>
      </c>
      <c r="L3276" s="14"/>
      <c r="M3276" s="14">
        <f>Разбивка_по_щитам!P3281</f>
        <v>0</v>
      </c>
      <c r="N3276" s="14"/>
    </row>
    <row r="3277" spans="2:14" x14ac:dyDescent="0.2">
      <c r="B3277" s="14">
        <f>Разбивка_по_щитам!B3282</f>
        <v>0</v>
      </c>
      <c r="C3277" s="14">
        <f>Разбивка_по_щитам!C3282</f>
        <v>0</v>
      </c>
      <c r="D3277" s="14">
        <f>Разбивка_по_щитам!F3282</f>
        <v>0</v>
      </c>
      <c r="E3277" s="14">
        <f>Разбивка_по_щитам!H3282</f>
        <v>0</v>
      </c>
      <c r="F3277" s="14">
        <f>Разбивка_по_щитам!I3282</f>
        <v>0</v>
      </c>
      <c r="G3277" s="14">
        <f>Разбивка_по_щитам!J3282</f>
        <v>0</v>
      </c>
      <c r="H3277" s="14">
        <f>Разбивка_по_щитам!K3282</f>
        <v>0</v>
      </c>
      <c r="I3277" s="14">
        <f>Разбивка_по_щитам!L3282</f>
        <v>0</v>
      </c>
      <c r="J3277" s="14">
        <f>Разбивка_по_щитам!M3282</f>
        <v>0</v>
      </c>
      <c r="K3277" s="14">
        <f>Разбивка_по_щитам!N3282</f>
        <v>0</v>
      </c>
      <c r="L3277" s="14"/>
      <c r="M3277" s="14">
        <f>Разбивка_по_щитам!P3282</f>
        <v>0</v>
      </c>
      <c r="N3277" s="14"/>
    </row>
    <row r="3278" spans="2:14" x14ac:dyDescent="0.2">
      <c r="B3278" s="14">
        <f>Разбивка_по_щитам!B3283</f>
        <v>0</v>
      </c>
      <c r="C3278" s="14">
        <f>Разбивка_по_щитам!C3283</f>
        <v>0</v>
      </c>
      <c r="D3278" s="14">
        <f>Разбивка_по_щитам!F3283</f>
        <v>0</v>
      </c>
      <c r="E3278" s="14">
        <f>Разбивка_по_щитам!H3283</f>
        <v>0</v>
      </c>
      <c r="F3278" s="14">
        <f>Разбивка_по_щитам!I3283</f>
        <v>0</v>
      </c>
      <c r="G3278" s="14">
        <f>Разбивка_по_щитам!J3283</f>
        <v>0</v>
      </c>
      <c r="H3278" s="14">
        <f>Разбивка_по_щитам!K3283</f>
        <v>0</v>
      </c>
      <c r="I3278" s="14">
        <f>Разбивка_по_щитам!L3283</f>
        <v>0</v>
      </c>
      <c r="J3278" s="14">
        <f>Разбивка_по_щитам!M3283</f>
        <v>0</v>
      </c>
      <c r="K3278" s="14">
        <f>Разбивка_по_щитам!N3283</f>
        <v>0</v>
      </c>
      <c r="L3278" s="14"/>
      <c r="M3278" s="14">
        <f>Разбивка_по_щитам!P3283</f>
        <v>0</v>
      </c>
      <c r="N3278" s="14"/>
    </row>
    <row r="3279" spans="2:14" x14ac:dyDescent="0.2">
      <c r="B3279" s="14">
        <f>Разбивка_по_щитам!B3284</f>
        <v>0</v>
      </c>
      <c r="C3279" s="14">
        <f>Разбивка_по_щитам!C3284</f>
        <v>0</v>
      </c>
      <c r="D3279" s="14">
        <f>Разбивка_по_щитам!F3284</f>
        <v>0</v>
      </c>
      <c r="E3279" s="14">
        <f>Разбивка_по_щитам!H3284</f>
        <v>0</v>
      </c>
      <c r="F3279" s="14">
        <f>Разбивка_по_щитам!I3284</f>
        <v>0</v>
      </c>
      <c r="G3279" s="14">
        <f>Разбивка_по_щитам!J3284</f>
        <v>0</v>
      </c>
      <c r="H3279" s="14">
        <f>Разбивка_по_щитам!K3284</f>
        <v>0</v>
      </c>
      <c r="I3279" s="14">
        <f>Разбивка_по_щитам!L3284</f>
        <v>0</v>
      </c>
      <c r="J3279" s="14">
        <f>Разбивка_по_щитам!M3284</f>
        <v>0</v>
      </c>
      <c r="K3279" s="14">
        <f>Разбивка_по_щитам!N3284</f>
        <v>0</v>
      </c>
      <c r="L3279" s="14"/>
      <c r="M3279" s="14">
        <f>Разбивка_по_щитам!P3284</f>
        <v>0</v>
      </c>
      <c r="N3279" s="14"/>
    </row>
    <row r="3280" spans="2:14" x14ac:dyDescent="0.2">
      <c r="B3280" s="14">
        <f>Разбивка_по_щитам!B3285</f>
        <v>0</v>
      </c>
      <c r="C3280" s="14">
        <f>Разбивка_по_щитам!C3285</f>
        <v>0</v>
      </c>
      <c r="D3280" s="14">
        <f>Разбивка_по_щитам!F3285</f>
        <v>0</v>
      </c>
      <c r="E3280" s="14">
        <f>Разбивка_по_щитам!H3285</f>
        <v>0</v>
      </c>
      <c r="F3280" s="14">
        <f>Разбивка_по_щитам!I3285</f>
        <v>0</v>
      </c>
      <c r="G3280" s="14">
        <f>Разбивка_по_щитам!J3285</f>
        <v>0</v>
      </c>
      <c r="H3280" s="14">
        <f>Разбивка_по_щитам!K3285</f>
        <v>0</v>
      </c>
      <c r="I3280" s="14">
        <f>Разбивка_по_щитам!L3285</f>
        <v>0</v>
      </c>
      <c r="J3280" s="14">
        <f>Разбивка_по_щитам!M3285</f>
        <v>0</v>
      </c>
      <c r="K3280" s="14">
        <f>Разбивка_по_щитам!N3285</f>
        <v>0</v>
      </c>
      <c r="L3280" s="14"/>
      <c r="M3280" s="14">
        <f>Разбивка_по_щитам!P3285</f>
        <v>0</v>
      </c>
      <c r="N3280" s="14"/>
    </row>
    <row r="3281" spans="2:14" x14ac:dyDescent="0.2">
      <c r="B3281" s="14">
        <f>Разбивка_по_щитам!B3286</f>
        <v>0</v>
      </c>
      <c r="C3281" s="14">
        <f>Разбивка_по_щитам!C3286</f>
        <v>0</v>
      </c>
      <c r="D3281" s="14">
        <f>Разбивка_по_щитам!F3286</f>
        <v>0</v>
      </c>
      <c r="E3281" s="14">
        <f>Разбивка_по_щитам!H3286</f>
        <v>0</v>
      </c>
      <c r="F3281" s="14">
        <f>Разбивка_по_щитам!I3286</f>
        <v>0</v>
      </c>
      <c r="G3281" s="14">
        <f>Разбивка_по_щитам!J3286</f>
        <v>0</v>
      </c>
      <c r="H3281" s="14">
        <f>Разбивка_по_щитам!K3286</f>
        <v>0</v>
      </c>
      <c r="I3281" s="14">
        <f>Разбивка_по_щитам!L3286</f>
        <v>0</v>
      </c>
      <c r="J3281" s="14">
        <f>Разбивка_по_щитам!M3286</f>
        <v>0</v>
      </c>
      <c r="K3281" s="14">
        <f>Разбивка_по_щитам!N3286</f>
        <v>0</v>
      </c>
      <c r="L3281" s="14"/>
      <c r="M3281" s="14">
        <f>Разбивка_по_щитам!P3286</f>
        <v>0</v>
      </c>
      <c r="N3281" s="14"/>
    </row>
    <row r="3282" spans="2:14" x14ac:dyDescent="0.2">
      <c r="B3282" s="14">
        <f>Разбивка_по_щитам!B3287</f>
        <v>0</v>
      </c>
      <c r="C3282" s="14">
        <f>Разбивка_по_щитам!C3287</f>
        <v>0</v>
      </c>
      <c r="D3282" s="14">
        <f>Разбивка_по_щитам!F3287</f>
        <v>0</v>
      </c>
      <c r="E3282" s="14">
        <f>Разбивка_по_щитам!H3287</f>
        <v>0</v>
      </c>
      <c r="F3282" s="14">
        <f>Разбивка_по_щитам!I3287</f>
        <v>0</v>
      </c>
      <c r="G3282" s="14">
        <f>Разбивка_по_щитам!J3287</f>
        <v>0</v>
      </c>
      <c r="H3282" s="14">
        <f>Разбивка_по_щитам!K3287</f>
        <v>0</v>
      </c>
      <c r="I3282" s="14">
        <f>Разбивка_по_щитам!L3287</f>
        <v>0</v>
      </c>
      <c r="J3282" s="14">
        <f>Разбивка_по_щитам!M3287</f>
        <v>0</v>
      </c>
      <c r="K3282" s="14">
        <f>Разбивка_по_щитам!N3287</f>
        <v>0</v>
      </c>
      <c r="L3282" s="14"/>
      <c r="M3282" s="14">
        <f>Разбивка_по_щитам!P3287</f>
        <v>0</v>
      </c>
      <c r="N3282" s="14"/>
    </row>
    <row r="3283" spans="2:14" x14ac:dyDescent="0.2">
      <c r="B3283" s="14">
        <f>Разбивка_по_щитам!B3288</f>
        <v>0</v>
      </c>
      <c r="C3283" s="14">
        <f>Разбивка_по_щитам!C3288</f>
        <v>0</v>
      </c>
      <c r="D3283" s="14">
        <f>Разбивка_по_щитам!F3288</f>
        <v>0</v>
      </c>
      <c r="E3283" s="14">
        <f>Разбивка_по_щитам!H3288</f>
        <v>0</v>
      </c>
      <c r="F3283" s="14">
        <f>Разбивка_по_щитам!I3288</f>
        <v>0</v>
      </c>
      <c r="G3283" s="14">
        <f>Разбивка_по_щитам!J3288</f>
        <v>0</v>
      </c>
      <c r="H3283" s="14">
        <f>Разбивка_по_щитам!K3288</f>
        <v>0</v>
      </c>
      <c r="I3283" s="14">
        <f>Разбивка_по_щитам!L3288</f>
        <v>0</v>
      </c>
      <c r="J3283" s="14">
        <f>Разбивка_по_щитам!M3288</f>
        <v>0</v>
      </c>
      <c r="K3283" s="14">
        <f>Разбивка_по_щитам!N3288</f>
        <v>0</v>
      </c>
      <c r="L3283" s="14"/>
      <c r="M3283" s="14">
        <f>Разбивка_по_щитам!P3288</f>
        <v>0</v>
      </c>
      <c r="N3283" s="14"/>
    </row>
    <row r="3284" spans="2:14" x14ac:dyDescent="0.2">
      <c r="B3284" s="14">
        <f>Разбивка_по_щитам!B3289</f>
        <v>0</v>
      </c>
      <c r="C3284" s="14">
        <f>Разбивка_по_щитам!C3289</f>
        <v>0</v>
      </c>
      <c r="D3284" s="14">
        <f>Разбивка_по_щитам!F3289</f>
        <v>0</v>
      </c>
      <c r="E3284" s="14">
        <f>Разбивка_по_щитам!H3289</f>
        <v>0</v>
      </c>
      <c r="F3284" s="14">
        <f>Разбивка_по_щитам!I3289</f>
        <v>0</v>
      </c>
      <c r="G3284" s="14">
        <f>Разбивка_по_щитам!J3289</f>
        <v>0</v>
      </c>
      <c r="H3284" s="14">
        <f>Разбивка_по_щитам!K3289</f>
        <v>0</v>
      </c>
      <c r="I3284" s="14">
        <f>Разбивка_по_щитам!L3289</f>
        <v>0</v>
      </c>
      <c r="J3284" s="14">
        <f>Разбивка_по_щитам!M3289</f>
        <v>0</v>
      </c>
      <c r="K3284" s="14">
        <f>Разбивка_по_щитам!N3289</f>
        <v>0</v>
      </c>
      <c r="L3284" s="14"/>
      <c r="M3284" s="14">
        <f>Разбивка_по_щитам!P3289</f>
        <v>0</v>
      </c>
      <c r="N3284" s="14"/>
    </row>
    <row r="3285" spans="2:14" x14ac:dyDescent="0.2">
      <c r="B3285" s="14">
        <f>Разбивка_по_щитам!B3290</f>
        <v>0</v>
      </c>
      <c r="C3285" s="14">
        <f>Разбивка_по_щитам!C3290</f>
        <v>0</v>
      </c>
      <c r="D3285" s="14">
        <f>Разбивка_по_щитам!F3290</f>
        <v>0</v>
      </c>
      <c r="E3285" s="14">
        <f>Разбивка_по_щитам!H3290</f>
        <v>0</v>
      </c>
      <c r="F3285" s="14">
        <f>Разбивка_по_щитам!I3290</f>
        <v>0</v>
      </c>
      <c r="G3285" s="14">
        <f>Разбивка_по_щитам!J3290</f>
        <v>0</v>
      </c>
      <c r="H3285" s="14">
        <f>Разбивка_по_щитам!K3290</f>
        <v>0</v>
      </c>
      <c r="I3285" s="14">
        <f>Разбивка_по_щитам!L3290</f>
        <v>0</v>
      </c>
      <c r="J3285" s="14">
        <f>Разбивка_по_щитам!M3290</f>
        <v>0</v>
      </c>
      <c r="K3285" s="14">
        <f>Разбивка_по_щитам!N3290</f>
        <v>0</v>
      </c>
      <c r="L3285" s="14"/>
      <c r="M3285" s="14">
        <f>Разбивка_по_щитам!P3290</f>
        <v>0</v>
      </c>
      <c r="N3285" s="14"/>
    </row>
    <row r="3286" spans="2:14" x14ac:dyDescent="0.2">
      <c r="B3286" s="14">
        <f>Разбивка_по_щитам!B3291</f>
        <v>0</v>
      </c>
      <c r="C3286" s="14">
        <f>Разбивка_по_щитам!C3291</f>
        <v>0</v>
      </c>
      <c r="D3286" s="14">
        <f>Разбивка_по_щитам!F3291</f>
        <v>0</v>
      </c>
      <c r="E3286" s="14">
        <f>Разбивка_по_щитам!H3291</f>
        <v>0</v>
      </c>
      <c r="F3286" s="14">
        <f>Разбивка_по_щитам!I3291</f>
        <v>0</v>
      </c>
      <c r="G3286" s="14">
        <f>Разбивка_по_щитам!J3291</f>
        <v>0</v>
      </c>
      <c r="H3286" s="14">
        <f>Разбивка_по_щитам!K3291</f>
        <v>0</v>
      </c>
      <c r="I3286" s="14">
        <f>Разбивка_по_щитам!L3291</f>
        <v>0</v>
      </c>
      <c r="J3286" s="14">
        <f>Разбивка_по_щитам!M3291</f>
        <v>0</v>
      </c>
      <c r="K3286" s="14">
        <f>Разбивка_по_щитам!N3291</f>
        <v>0</v>
      </c>
      <c r="L3286" s="14"/>
      <c r="M3286" s="14">
        <f>Разбивка_по_щитам!P3291</f>
        <v>0</v>
      </c>
      <c r="N3286" s="14"/>
    </row>
    <row r="3287" spans="2:14" x14ac:dyDescent="0.2">
      <c r="B3287" s="14">
        <f>Разбивка_по_щитам!B3292</f>
        <v>0</v>
      </c>
      <c r="C3287" s="14">
        <f>Разбивка_по_щитам!C3292</f>
        <v>0</v>
      </c>
      <c r="D3287" s="14">
        <f>Разбивка_по_щитам!F3292</f>
        <v>0</v>
      </c>
      <c r="E3287" s="14">
        <f>Разбивка_по_щитам!H3292</f>
        <v>0</v>
      </c>
      <c r="F3287" s="14">
        <f>Разбивка_по_щитам!I3292</f>
        <v>0</v>
      </c>
      <c r="G3287" s="14">
        <f>Разбивка_по_щитам!J3292</f>
        <v>0</v>
      </c>
      <c r="H3287" s="14">
        <f>Разбивка_по_щитам!K3292</f>
        <v>0</v>
      </c>
      <c r="I3287" s="14">
        <f>Разбивка_по_щитам!L3292</f>
        <v>0</v>
      </c>
      <c r="J3287" s="14">
        <f>Разбивка_по_щитам!M3292</f>
        <v>0</v>
      </c>
      <c r="K3287" s="14">
        <f>Разбивка_по_щитам!N3292</f>
        <v>0</v>
      </c>
      <c r="L3287" s="14"/>
      <c r="M3287" s="14">
        <f>Разбивка_по_щитам!P3292</f>
        <v>0</v>
      </c>
      <c r="N3287" s="14"/>
    </row>
    <row r="3288" spans="2:14" x14ac:dyDescent="0.2">
      <c r="B3288" s="14">
        <f>Разбивка_по_щитам!B3293</f>
        <v>0</v>
      </c>
      <c r="C3288" s="14">
        <f>Разбивка_по_щитам!C3293</f>
        <v>0</v>
      </c>
      <c r="D3288" s="14">
        <f>Разбивка_по_щитам!F3293</f>
        <v>0</v>
      </c>
      <c r="E3288" s="14">
        <f>Разбивка_по_щитам!H3293</f>
        <v>0</v>
      </c>
      <c r="F3288" s="14">
        <f>Разбивка_по_щитам!I3293</f>
        <v>0</v>
      </c>
      <c r="G3288" s="14">
        <f>Разбивка_по_щитам!J3293</f>
        <v>0</v>
      </c>
      <c r="H3288" s="14">
        <f>Разбивка_по_щитам!K3293</f>
        <v>0</v>
      </c>
      <c r="I3288" s="14">
        <f>Разбивка_по_щитам!L3293</f>
        <v>0</v>
      </c>
      <c r="J3288" s="14">
        <f>Разбивка_по_щитам!M3293</f>
        <v>0</v>
      </c>
      <c r="K3288" s="14">
        <f>Разбивка_по_щитам!N3293</f>
        <v>0</v>
      </c>
      <c r="L3288" s="14"/>
      <c r="M3288" s="14">
        <f>Разбивка_по_щитам!P3293</f>
        <v>0</v>
      </c>
      <c r="N3288" s="14"/>
    </row>
    <row r="3289" spans="2:14" x14ac:dyDescent="0.2">
      <c r="B3289" s="14">
        <f>Разбивка_по_щитам!B3294</f>
        <v>0</v>
      </c>
      <c r="C3289" s="14">
        <f>Разбивка_по_щитам!C3294</f>
        <v>0</v>
      </c>
      <c r="D3289" s="14">
        <f>Разбивка_по_щитам!F3294</f>
        <v>0</v>
      </c>
      <c r="E3289" s="14">
        <f>Разбивка_по_щитам!H3294</f>
        <v>0</v>
      </c>
      <c r="F3289" s="14">
        <f>Разбивка_по_щитам!I3294</f>
        <v>0</v>
      </c>
      <c r="G3289" s="14">
        <f>Разбивка_по_щитам!J3294</f>
        <v>0</v>
      </c>
      <c r="H3289" s="14">
        <f>Разбивка_по_щитам!K3294</f>
        <v>0</v>
      </c>
      <c r="I3289" s="14">
        <f>Разбивка_по_щитам!L3294</f>
        <v>0</v>
      </c>
      <c r="J3289" s="14">
        <f>Разбивка_по_щитам!M3294</f>
        <v>0</v>
      </c>
      <c r="K3289" s="14">
        <f>Разбивка_по_щитам!N3294</f>
        <v>0</v>
      </c>
      <c r="L3289" s="14"/>
      <c r="M3289" s="14">
        <f>Разбивка_по_щитам!P3294</f>
        <v>0</v>
      </c>
      <c r="N3289" s="14"/>
    </row>
    <row r="3290" spans="2:14" x14ac:dyDescent="0.2">
      <c r="B3290" s="14">
        <f>Разбивка_по_щитам!B3295</f>
        <v>0</v>
      </c>
      <c r="C3290" s="14">
        <f>Разбивка_по_щитам!C3295</f>
        <v>0</v>
      </c>
      <c r="D3290" s="14">
        <f>Разбивка_по_щитам!F3295</f>
        <v>0</v>
      </c>
      <c r="E3290" s="14">
        <f>Разбивка_по_щитам!H3295</f>
        <v>0</v>
      </c>
      <c r="F3290" s="14">
        <f>Разбивка_по_щитам!I3295</f>
        <v>0</v>
      </c>
      <c r="G3290" s="14">
        <f>Разбивка_по_щитам!J3295</f>
        <v>0</v>
      </c>
      <c r="H3290" s="14">
        <f>Разбивка_по_щитам!K3295</f>
        <v>0</v>
      </c>
      <c r="I3290" s="14">
        <f>Разбивка_по_щитам!L3295</f>
        <v>0</v>
      </c>
      <c r="J3290" s="14">
        <f>Разбивка_по_щитам!M3295</f>
        <v>0</v>
      </c>
      <c r="K3290" s="14">
        <f>Разбивка_по_щитам!N3295</f>
        <v>0</v>
      </c>
      <c r="L3290" s="14"/>
      <c r="M3290" s="14">
        <f>Разбивка_по_щитам!P3295</f>
        <v>0</v>
      </c>
      <c r="N3290" s="14"/>
    </row>
    <row r="3291" spans="2:14" x14ac:dyDescent="0.2">
      <c r="B3291" s="14">
        <f>Разбивка_по_щитам!B3296</f>
        <v>0</v>
      </c>
      <c r="C3291" s="14">
        <f>Разбивка_по_щитам!C3296</f>
        <v>0</v>
      </c>
      <c r="D3291" s="14">
        <f>Разбивка_по_щитам!F3296</f>
        <v>0</v>
      </c>
      <c r="E3291" s="14">
        <f>Разбивка_по_щитам!H3296</f>
        <v>0</v>
      </c>
      <c r="F3291" s="14">
        <f>Разбивка_по_щитам!I3296</f>
        <v>0</v>
      </c>
      <c r="G3291" s="14">
        <f>Разбивка_по_щитам!J3296</f>
        <v>0</v>
      </c>
      <c r="H3291" s="14">
        <f>Разбивка_по_щитам!K3296</f>
        <v>0</v>
      </c>
      <c r="I3291" s="14">
        <f>Разбивка_по_щитам!L3296</f>
        <v>0</v>
      </c>
      <c r="J3291" s="14">
        <f>Разбивка_по_щитам!M3296</f>
        <v>0</v>
      </c>
      <c r="K3291" s="14">
        <f>Разбивка_по_щитам!N3296</f>
        <v>0</v>
      </c>
      <c r="L3291" s="14"/>
      <c r="M3291" s="14">
        <f>Разбивка_по_щитам!P3296</f>
        <v>0</v>
      </c>
      <c r="N3291" s="14"/>
    </row>
    <row r="3292" spans="2:14" x14ac:dyDescent="0.2">
      <c r="B3292" s="14">
        <f>Разбивка_по_щитам!B3297</f>
        <v>0</v>
      </c>
      <c r="C3292" s="14">
        <f>Разбивка_по_щитам!C3297</f>
        <v>0</v>
      </c>
      <c r="D3292" s="14">
        <f>Разбивка_по_щитам!F3297</f>
        <v>0</v>
      </c>
      <c r="E3292" s="14">
        <f>Разбивка_по_щитам!H3297</f>
        <v>0</v>
      </c>
      <c r="F3292" s="14">
        <f>Разбивка_по_щитам!I3297</f>
        <v>0</v>
      </c>
      <c r="G3292" s="14">
        <f>Разбивка_по_щитам!J3297</f>
        <v>0</v>
      </c>
      <c r="H3292" s="14">
        <f>Разбивка_по_щитам!K3297</f>
        <v>0</v>
      </c>
      <c r="I3292" s="14">
        <f>Разбивка_по_щитам!L3297</f>
        <v>0</v>
      </c>
      <c r="J3292" s="14">
        <f>Разбивка_по_щитам!M3297</f>
        <v>0</v>
      </c>
      <c r="K3292" s="14">
        <f>Разбивка_по_щитам!N3297</f>
        <v>0</v>
      </c>
      <c r="L3292" s="14"/>
      <c r="M3292" s="14">
        <f>Разбивка_по_щитам!P3297</f>
        <v>0</v>
      </c>
      <c r="N3292" s="14"/>
    </row>
    <row r="3293" spans="2:14" x14ac:dyDescent="0.2">
      <c r="B3293" s="14">
        <f>Разбивка_по_щитам!B3298</f>
        <v>0</v>
      </c>
      <c r="C3293" s="14">
        <f>Разбивка_по_щитам!C3298</f>
        <v>0</v>
      </c>
      <c r="D3293" s="14">
        <f>Разбивка_по_щитам!F3298</f>
        <v>0</v>
      </c>
      <c r="E3293" s="14">
        <f>Разбивка_по_щитам!H3298</f>
        <v>0</v>
      </c>
      <c r="F3293" s="14">
        <f>Разбивка_по_щитам!I3298</f>
        <v>0</v>
      </c>
      <c r="G3293" s="14">
        <f>Разбивка_по_щитам!J3298</f>
        <v>0</v>
      </c>
      <c r="H3293" s="14">
        <f>Разбивка_по_щитам!K3298</f>
        <v>0</v>
      </c>
      <c r="I3293" s="14">
        <f>Разбивка_по_щитам!L3298</f>
        <v>0</v>
      </c>
      <c r="J3293" s="14">
        <f>Разбивка_по_щитам!M3298</f>
        <v>0</v>
      </c>
      <c r="K3293" s="14">
        <f>Разбивка_по_щитам!N3298</f>
        <v>0</v>
      </c>
      <c r="L3293" s="14"/>
      <c r="M3293" s="14">
        <f>Разбивка_по_щитам!P3298</f>
        <v>0</v>
      </c>
      <c r="N3293" s="14"/>
    </row>
    <row r="3294" spans="2:14" x14ac:dyDescent="0.2">
      <c r="B3294" s="14">
        <f>Разбивка_по_щитам!B3299</f>
        <v>0</v>
      </c>
      <c r="C3294" s="14">
        <f>Разбивка_по_щитам!C3299</f>
        <v>0</v>
      </c>
      <c r="D3294" s="14">
        <f>Разбивка_по_щитам!F3299</f>
        <v>0</v>
      </c>
      <c r="E3294" s="14">
        <f>Разбивка_по_щитам!H3299</f>
        <v>0</v>
      </c>
      <c r="F3294" s="14">
        <f>Разбивка_по_щитам!I3299</f>
        <v>0</v>
      </c>
      <c r="G3294" s="14">
        <f>Разбивка_по_щитам!J3299</f>
        <v>0</v>
      </c>
      <c r="H3294" s="14">
        <f>Разбивка_по_щитам!K3299</f>
        <v>0</v>
      </c>
      <c r="I3294" s="14">
        <f>Разбивка_по_щитам!L3299</f>
        <v>0</v>
      </c>
      <c r="J3294" s="14">
        <f>Разбивка_по_щитам!M3299</f>
        <v>0</v>
      </c>
      <c r="K3294" s="14">
        <f>Разбивка_по_щитам!N3299</f>
        <v>0</v>
      </c>
      <c r="L3294" s="14"/>
      <c r="M3294" s="14">
        <f>Разбивка_по_щитам!P3299</f>
        <v>0</v>
      </c>
      <c r="N3294" s="14"/>
    </row>
    <row r="3295" spans="2:14" x14ac:dyDescent="0.2">
      <c r="B3295" s="14">
        <f>Разбивка_по_щитам!B3300</f>
        <v>0</v>
      </c>
      <c r="C3295" s="14">
        <f>Разбивка_по_щитам!C3300</f>
        <v>0</v>
      </c>
      <c r="D3295" s="14">
        <f>Разбивка_по_щитам!F3300</f>
        <v>0</v>
      </c>
      <c r="E3295" s="14">
        <f>Разбивка_по_щитам!H3300</f>
        <v>0</v>
      </c>
      <c r="F3295" s="14">
        <f>Разбивка_по_щитам!I3300</f>
        <v>0</v>
      </c>
      <c r="G3295" s="14">
        <f>Разбивка_по_щитам!J3300</f>
        <v>0</v>
      </c>
      <c r="H3295" s="14">
        <f>Разбивка_по_щитам!K3300</f>
        <v>0</v>
      </c>
      <c r="I3295" s="14">
        <f>Разбивка_по_щитам!L3300</f>
        <v>0</v>
      </c>
      <c r="J3295" s="14">
        <f>Разбивка_по_щитам!M3300</f>
        <v>0</v>
      </c>
      <c r="K3295" s="14">
        <f>Разбивка_по_щитам!N3300</f>
        <v>0</v>
      </c>
      <c r="L3295" s="14"/>
      <c r="M3295" s="14">
        <f>Разбивка_по_щитам!P3300</f>
        <v>0</v>
      </c>
      <c r="N3295" s="14"/>
    </row>
    <row r="3296" spans="2:14" x14ac:dyDescent="0.2">
      <c r="B3296" s="14">
        <f>Разбивка_по_щитам!B3301</f>
        <v>0</v>
      </c>
      <c r="C3296" s="14">
        <f>Разбивка_по_щитам!C3301</f>
        <v>0</v>
      </c>
      <c r="D3296" s="14">
        <f>Разбивка_по_щитам!F3301</f>
        <v>0</v>
      </c>
      <c r="E3296" s="14">
        <f>Разбивка_по_щитам!H3301</f>
        <v>0</v>
      </c>
      <c r="F3296" s="14">
        <f>Разбивка_по_щитам!I3301</f>
        <v>0</v>
      </c>
      <c r="G3296" s="14">
        <f>Разбивка_по_щитам!J3301</f>
        <v>0</v>
      </c>
      <c r="H3296" s="14">
        <f>Разбивка_по_щитам!K3301</f>
        <v>0</v>
      </c>
      <c r="I3296" s="14">
        <f>Разбивка_по_щитам!L3301</f>
        <v>0</v>
      </c>
      <c r="J3296" s="14">
        <f>Разбивка_по_щитам!M3301</f>
        <v>0</v>
      </c>
      <c r="K3296" s="14">
        <f>Разбивка_по_щитам!N3301</f>
        <v>0</v>
      </c>
      <c r="L3296" s="14"/>
      <c r="M3296" s="14">
        <f>Разбивка_по_щитам!P3301</f>
        <v>0</v>
      </c>
      <c r="N3296" s="14"/>
    </row>
    <row r="3297" spans="2:14" x14ac:dyDescent="0.2">
      <c r="B3297" s="14">
        <f>Разбивка_по_щитам!B3302</f>
        <v>0</v>
      </c>
      <c r="C3297" s="14">
        <f>Разбивка_по_щитам!C3302</f>
        <v>0</v>
      </c>
      <c r="D3297" s="14">
        <f>Разбивка_по_щитам!F3302</f>
        <v>0</v>
      </c>
      <c r="E3297" s="14">
        <f>Разбивка_по_щитам!H3302</f>
        <v>0</v>
      </c>
      <c r="F3297" s="14">
        <f>Разбивка_по_щитам!I3302</f>
        <v>0</v>
      </c>
      <c r="G3297" s="14">
        <f>Разбивка_по_щитам!J3302</f>
        <v>0</v>
      </c>
      <c r="H3297" s="14">
        <f>Разбивка_по_щитам!K3302</f>
        <v>0</v>
      </c>
      <c r="I3297" s="14">
        <f>Разбивка_по_щитам!L3302</f>
        <v>0</v>
      </c>
      <c r="J3297" s="14">
        <f>Разбивка_по_щитам!M3302</f>
        <v>0</v>
      </c>
      <c r="K3297" s="14">
        <f>Разбивка_по_щитам!N3302</f>
        <v>0</v>
      </c>
      <c r="L3297" s="14"/>
      <c r="M3297" s="14">
        <f>Разбивка_по_щитам!P3302</f>
        <v>0</v>
      </c>
      <c r="N3297" s="14"/>
    </row>
    <row r="3298" spans="2:14" x14ac:dyDescent="0.2">
      <c r="B3298" s="14">
        <f>Разбивка_по_щитам!B3303</f>
        <v>0</v>
      </c>
      <c r="C3298" s="14">
        <f>Разбивка_по_щитам!C3303</f>
        <v>0</v>
      </c>
      <c r="D3298" s="14">
        <f>Разбивка_по_щитам!F3303</f>
        <v>0</v>
      </c>
      <c r="E3298" s="14">
        <f>Разбивка_по_щитам!H3303</f>
        <v>0</v>
      </c>
      <c r="F3298" s="14">
        <f>Разбивка_по_щитам!I3303</f>
        <v>0</v>
      </c>
      <c r="G3298" s="14">
        <f>Разбивка_по_щитам!J3303</f>
        <v>0</v>
      </c>
      <c r="H3298" s="14">
        <f>Разбивка_по_щитам!K3303</f>
        <v>0</v>
      </c>
      <c r="I3298" s="14">
        <f>Разбивка_по_щитам!L3303</f>
        <v>0</v>
      </c>
      <c r="J3298" s="14">
        <f>Разбивка_по_щитам!M3303</f>
        <v>0</v>
      </c>
      <c r="K3298" s="14">
        <f>Разбивка_по_щитам!N3303</f>
        <v>0</v>
      </c>
      <c r="L3298" s="14"/>
      <c r="M3298" s="14">
        <f>Разбивка_по_щитам!P3303</f>
        <v>0</v>
      </c>
      <c r="N3298" s="14"/>
    </row>
    <row r="3299" spans="2:14" x14ac:dyDescent="0.2">
      <c r="B3299" s="14">
        <f>Разбивка_по_щитам!B3304</f>
        <v>0</v>
      </c>
      <c r="C3299" s="14">
        <f>Разбивка_по_щитам!C3304</f>
        <v>0</v>
      </c>
      <c r="D3299" s="14">
        <f>Разбивка_по_щитам!F3304</f>
        <v>0</v>
      </c>
      <c r="E3299" s="14">
        <f>Разбивка_по_щитам!H3304</f>
        <v>0</v>
      </c>
      <c r="F3299" s="14">
        <f>Разбивка_по_щитам!I3304</f>
        <v>0</v>
      </c>
      <c r="G3299" s="14">
        <f>Разбивка_по_щитам!J3304</f>
        <v>0</v>
      </c>
      <c r="H3299" s="14">
        <f>Разбивка_по_щитам!K3304</f>
        <v>0</v>
      </c>
      <c r="I3299" s="14">
        <f>Разбивка_по_щитам!L3304</f>
        <v>0</v>
      </c>
      <c r="J3299" s="14">
        <f>Разбивка_по_щитам!M3304</f>
        <v>0</v>
      </c>
      <c r="K3299" s="14">
        <f>Разбивка_по_щитам!N3304</f>
        <v>0</v>
      </c>
      <c r="L3299" s="14"/>
      <c r="M3299" s="14">
        <f>Разбивка_по_щитам!P3304</f>
        <v>0</v>
      </c>
      <c r="N3299" s="14"/>
    </row>
    <row r="3300" spans="2:14" x14ac:dyDescent="0.2">
      <c r="B3300" s="14">
        <f>Разбивка_по_щитам!B3305</f>
        <v>0</v>
      </c>
      <c r="C3300" s="14">
        <f>Разбивка_по_щитам!C3305</f>
        <v>0</v>
      </c>
      <c r="D3300" s="14">
        <f>Разбивка_по_щитам!F3305</f>
        <v>0</v>
      </c>
      <c r="E3300" s="14">
        <f>Разбивка_по_щитам!H3305</f>
        <v>0</v>
      </c>
      <c r="F3300" s="14">
        <f>Разбивка_по_щитам!I3305</f>
        <v>0</v>
      </c>
      <c r="G3300" s="14">
        <f>Разбивка_по_щитам!J3305</f>
        <v>0</v>
      </c>
      <c r="H3300" s="14">
        <f>Разбивка_по_щитам!K3305</f>
        <v>0</v>
      </c>
      <c r="I3300" s="14">
        <f>Разбивка_по_щитам!L3305</f>
        <v>0</v>
      </c>
      <c r="J3300" s="14">
        <f>Разбивка_по_щитам!M3305</f>
        <v>0</v>
      </c>
      <c r="K3300" s="14">
        <f>Разбивка_по_щитам!N3305</f>
        <v>0</v>
      </c>
      <c r="L3300" s="14"/>
      <c r="M3300" s="14">
        <f>Разбивка_по_щитам!P3305</f>
        <v>0</v>
      </c>
      <c r="N3300" s="14"/>
    </row>
    <row r="3301" spans="2:14" x14ac:dyDescent="0.2">
      <c r="B3301" s="14">
        <f>Разбивка_по_щитам!B3306</f>
        <v>0</v>
      </c>
      <c r="C3301" s="14">
        <f>Разбивка_по_щитам!C3306</f>
        <v>0</v>
      </c>
      <c r="D3301" s="14">
        <f>Разбивка_по_щитам!F3306</f>
        <v>0</v>
      </c>
      <c r="E3301" s="14">
        <f>Разбивка_по_щитам!H3306</f>
        <v>0</v>
      </c>
      <c r="F3301" s="14">
        <f>Разбивка_по_щитам!I3306</f>
        <v>0</v>
      </c>
      <c r="G3301" s="14">
        <f>Разбивка_по_щитам!J3306</f>
        <v>0</v>
      </c>
      <c r="H3301" s="14">
        <f>Разбивка_по_щитам!K3306</f>
        <v>0</v>
      </c>
      <c r="I3301" s="14">
        <f>Разбивка_по_щитам!L3306</f>
        <v>0</v>
      </c>
      <c r="J3301" s="14">
        <f>Разбивка_по_щитам!M3306</f>
        <v>0</v>
      </c>
      <c r="K3301" s="14">
        <f>Разбивка_по_щитам!N3306</f>
        <v>0</v>
      </c>
      <c r="L3301" s="14"/>
      <c r="M3301" s="14">
        <f>Разбивка_по_щитам!P3306</f>
        <v>0</v>
      </c>
      <c r="N3301" s="14"/>
    </row>
    <row r="3302" spans="2:14" x14ac:dyDescent="0.2">
      <c r="B3302" s="14">
        <f>Разбивка_по_щитам!B3307</f>
        <v>0</v>
      </c>
      <c r="C3302" s="14">
        <f>Разбивка_по_щитам!C3307</f>
        <v>0</v>
      </c>
      <c r="D3302" s="14">
        <f>Разбивка_по_щитам!F3307</f>
        <v>0</v>
      </c>
      <c r="E3302" s="14">
        <f>Разбивка_по_щитам!H3307</f>
        <v>0</v>
      </c>
      <c r="F3302" s="14">
        <f>Разбивка_по_щитам!I3307</f>
        <v>0</v>
      </c>
      <c r="G3302" s="14">
        <f>Разбивка_по_щитам!J3307</f>
        <v>0</v>
      </c>
      <c r="H3302" s="14">
        <f>Разбивка_по_щитам!K3307</f>
        <v>0</v>
      </c>
      <c r="I3302" s="14">
        <f>Разбивка_по_щитам!L3307</f>
        <v>0</v>
      </c>
      <c r="J3302" s="14">
        <f>Разбивка_по_щитам!M3307</f>
        <v>0</v>
      </c>
      <c r="K3302" s="14">
        <f>Разбивка_по_щитам!N3307</f>
        <v>0</v>
      </c>
      <c r="L3302" s="14"/>
      <c r="M3302" s="14">
        <f>Разбивка_по_щитам!P3307</f>
        <v>0</v>
      </c>
      <c r="N3302" s="14"/>
    </row>
    <row r="3303" spans="2:14" x14ac:dyDescent="0.2">
      <c r="B3303" s="14">
        <f>Разбивка_по_щитам!B3308</f>
        <v>0</v>
      </c>
      <c r="C3303" s="14">
        <f>Разбивка_по_щитам!C3308</f>
        <v>0</v>
      </c>
      <c r="D3303" s="14">
        <f>Разбивка_по_щитам!F3308</f>
        <v>0</v>
      </c>
      <c r="E3303" s="14">
        <f>Разбивка_по_щитам!H3308</f>
        <v>0</v>
      </c>
      <c r="F3303" s="14">
        <f>Разбивка_по_щитам!I3308</f>
        <v>0</v>
      </c>
      <c r="G3303" s="14">
        <f>Разбивка_по_щитам!J3308</f>
        <v>0</v>
      </c>
      <c r="H3303" s="14">
        <f>Разбивка_по_щитам!K3308</f>
        <v>0</v>
      </c>
      <c r="I3303" s="14">
        <f>Разбивка_по_щитам!L3308</f>
        <v>0</v>
      </c>
      <c r="J3303" s="14">
        <f>Разбивка_по_щитам!M3308</f>
        <v>0</v>
      </c>
      <c r="K3303" s="14">
        <f>Разбивка_по_щитам!N3308</f>
        <v>0</v>
      </c>
      <c r="L3303" s="14"/>
      <c r="M3303" s="14">
        <f>Разбивка_по_щитам!P3308</f>
        <v>0</v>
      </c>
      <c r="N3303" s="14"/>
    </row>
    <row r="3304" spans="2:14" x14ac:dyDescent="0.2">
      <c r="B3304" s="14">
        <f>Разбивка_по_щитам!B3309</f>
        <v>0</v>
      </c>
      <c r="C3304" s="14">
        <f>Разбивка_по_щитам!C3309</f>
        <v>0</v>
      </c>
      <c r="D3304" s="14">
        <f>Разбивка_по_щитам!F3309</f>
        <v>0</v>
      </c>
      <c r="E3304" s="14">
        <f>Разбивка_по_щитам!H3309</f>
        <v>0</v>
      </c>
      <c r="F3304" s="14">
        <f>Разбивка_по_щитам!I3309</f>
        <v>0</v>
      </c>
      <c r="G3304" s="14">
        <f>Разбивка_по_щитам!J3309</f>
        <v>0</v>
      </c>
      <c r="H3304" s="14">
        <f>Разбивка_по_щитам!K3309</f>
        <v>0</v>
      </c>
      <c r="I3304" s="14">
        <f>Разбивка_по_щитам!L3309</f>
        <v>0</v>
      </c>
      <c r="J3304" s="14">
        <f>Разбивка_по_щитам!M3309</f>
        <v>0</v>
      </c>
      <c r="K3304" s="14">
        <f>Разбивка_по_щитам!N3309</f>
        <v>0</v>
      </c>
      <c r="L3304" s="14"/>
      <c r="M3304" s="14">
        <f>Разбивка_по_щитам!P3309</f>
        <v>0</v>
      </c>
      <c r="N3304" s="14"/>
    </row>
    <row r="3305" spans="2:14" x14ac:dyDescent="0.2">
      <c r="B3305" s="14">
        <f>Разбивка_по_щитам!B3310</f>
        <v>0</v>
      </c>
      <c r="C3305" s="14">
        <f>Разбивка_по_щитам!C3310</f>
        <v>0</v>
      </c>
      <c r="D3305" s="14">
        <f>Разбивка_по_щитам!F3310</f>
        <v>0</v>
      </c>
      <c r="E3305" s="14">
        <f>Разбивка_по_щитам!H3310</f>
        <v>0</v>
      </c>
      <c r="F3305" s="14">
        <f>Разбивка_по_щитам!I3310</f>
        <v>0</v>
      </c>
      <c r="G3305" s="14">
        <f>Разбивка_по_щитам!J3310</f>
        <v>0</v>
      </c>
      <c r="H3305" s="14">
        <f>Разбивка_по_щитам!K3310</f>
        <v>0</v>
      </c>
      <c r="I3305" s="14">
        <f>Разбивка_по_щитам!L3310</f>
        <v>0</v>
      </c>
      <c r="J3305" s="14">
        <f>Разбивка_по_щитам!M3310</f>
        <v>0</v>
      </c>
      <c r="K3305" s="14">
        <f>Разбивка_по_щитам!N3310</f>
        <v>0</v>
      </c>
      <c r="L3305" s="14"/>
      <c r="M3305" s="14">
        <f>Разбивка_по_щитам!P3310</f>
        <v>0</v>
      </c>
      <c r="N3305" s="14"/>
    </row>
    <row r="3306" spans="2:14" x14ac:dyDescent="0.2">
      <c r="B3306" s="14">
        <f>Разбивка_по_щитам!B3311</f>
        <v>0</v>
      </c>
      <c r="C3306" s="14">
        <f>Разбивка_по_щитам!C3311</f>
        <v>0</v>
      </c>
      <c r="D3306" s="14">
        <f>Разбивка_по_щитам!F3311</f>
        <v>0</v>
      </c>
      <c r="E3306" s="14">
        <f>Разбивка_по_щитам!H3311</f>
        <v>0</v>
      </c>
      <c r="F3306" s="14">
        <f>Разбивка_по_щитам!I3311</f>
        <v>0</v>
      </c>
      <c r="G3306" s="14">
        <f>Разбивка_по_щитам!J3311</f>
        <v>0</v>
      </c>
      <c r="H3306" s="14">
        <f>Разбивка_по_щитам!K3311</f>
        <v>0</v>
      </c>
      <c r="I3306" s="14">
        <f>Разбивка_по_щитам!L3311</f>
        <v>0</v>
      </c>
      <c r="J3306" s="14">
        <f>Разбивка_по_щитам!M3311</f>
        <v>0</v>
      </c>
      <c r="K3306" s="14">
        <f>Разбивка_по_щитам!N3311</f>
        <v>0</v>
      </c>
      <c r="L3306" s="14"/>
      <c r="M3306" s="14">
        <f>Разбивка_по_щитам!P3311</f>
        <v>0</v>
      </c>
      <c r="N3306" s="14"/>
    </row>
    <row r="3307" spans="2:14" x14ac:dyDescent="0.2">
      <c r="B3307" s="14">
        <f>Разбивка_по_щитам!B3312</f>
        <v>0</v>
      </c>
      <c r="C3307" s="14">
        <f>Разбивка_по_щитам!C3312</f>
        <v>0</v>
      </c>
      <c r="D3307" s="14">
        <f>Разбивка_по_щитам!F3312</f>
        <v>0</v>
      </c>
      <c r="E3307" s="14">
        <f>Разбивка_по_щитам!H3312</f>
        <v>0</v>
      </c>
      <c r="F3307" s="14">
        <f>Разбивка_по_щитам!I3312</f>
        <v>0</v>
      </c>
      <c r="G3307" s="14">
        <f>Разбивка_по_щитам!J3312</f>
        <v>0</v>
      </c>
      <c r="H3307" s="14">
        <f>Разбивка_по_щитам!K3312</f>
        <v>0</v>
      </c>
      <c r="I3307" s="14">
        <f>Разбивка_по_щитам!L3312</f>
        <v>0</v>
      </c>
      <c r="J3307" s="14">
        <f>Разбивка_по_щитам!M3312</f>
        <v>0</v>
      </c>
      <c r="K3307" s="14">
        <f>Разбивка_по_щитам!N3312</f>
        <v>0</v>
      </c>
      <c r="L3307" s="14"/>
      <c r="M3307" s="14">
        <f>Разбивка_по_щитам!P3312</f>
        <v>0</v>
      </c>
      <c r="N3307" s="14"/>
    </row>
    <row r="3308" spans="2:14" x14ac:dyDescent="0.2">
      <c r="B3308" s="14">
        <f>Разбивка_по_щитам!B3313</f>
        <v>0</v>
      </c>
      <c r="C3308" s="14">
        <f>Разбивка_по_щитам!C3313</f>
        <v>0</v>
      </c>
      <c r="D3308" s="14">
        <f>Разбивка_по_щитам!F3313</f>
        <v>0</v>
      </c>
      <c r="E3308" s="14">
        <f>Разбивка_по_щитам!H3313</f>
        <v>0</v>
      </c>
      <c r="F3308" s="14">
        <f>Разбивка_по_щитам!I3313</f>
        <v>0</v>
      </c>
      <c r="G3308" s="14">
        <f>Разбивка_по_щитам!J3313</f>
        <v>0</v>
      </c>
      <c r="H3308" s="14">
        <f>Разбивка_по_щитам!K3313</f>
        <v>0</v>
      </c>
      <c r="I3308" s="14">
        <f>Разбивка_по_щитам!L3313</f>
        <v>0</v>
      </c>
      <c r="J3308" s="14">
        <f>Разбивка_по_щитам!M3313</f>
        <v>0</v>
      </c>
      <c r="K3308" s="14">
        <f>Разбивка_по_щитам!N3313</f>
        <v>0</v>
      </c>
      <c r="L3308" s="14"/>
      <c r="M3308" s="14">
        <f>Разбивка_по_щитам!P3313</f>
        <v>0</v>
      </c>
      <c r="N3308" s="14"/>
    </row>
    <row r="3309" spans="2:14" x14ac:dyDescent="0.2">
      <c r="B3309" s="14">
        <f>Разбивка_по_щитам!B3314</f>
        <v>0</v>
      </c>
      <c r="C3309" s="14">
        <f>Разбивка_по_щитам!C3314</f>
        <v>0</v>
      </c>
      <c r="D3309" s="14">
        <f>Разбивка_по_щитам!F3314</f>
        <v>0</v>
      </c>
      <c r="E3309" s="14">
        <f>Разбивка_по_щитам!H3314</f>
        <v>0</v>
      </c>
      <c r="F3309" s="14">
        <f>Разбивка_по_щитам!I3314</f>
        <v>0</v>
      </c>
      <c r="G3309" s="14">
        <f>Разбивка_по_щитам!J3314</f>
        <v>0</v>
      </c>
      <c r="H3309" s="14">
        <f>Разбивка_по_щитам!K3314</f>
        <v>0</v>
      </c>
      <c r="I3309" s="14">
        <f>Разбивка_по_щитам!L3314</f>
        <v>0</v>
      </c>
      <c r="J3309" s="14">
        <f>Разбивка_по_щитам!M3314</f>
        <v>0</v>
      </c>
      <c r="K3309" s="14">
        <f>Разбивка_по_щитам!N3314</f>
        <v>0</v>
      </c>
      <c r="L3309" s="14"/>
      <c r="M3309" s="14">
        <f>Разбивка_по_щитам!P3314</f>
        <v>0</v>
      </c>
      <c r="N3309" s="14"/>
    </row>
    <row r="3310" spans="2:14" x14ac:dyDescent="0.2">
      <c r="B3310" s="14">
        <f>Разбивка_по_щитам!B3315</f>
        <v>0</v>
      </c>
      <c r="C3310" s="14">
        <f>Разбивка_по_щитам!C3315</f>
        <v>0</v>
      </c>
      <c r="D3310" s="14">
        <f>Разбивка_по_щитам!F3315</f>
        <v>0</v>
      </c>
      <c r="E3310" s="14">
        <f>Разбивка_по_щитам!H3315</f>
        <v>0</v>
      </c>
      <c r="F3310" s="14">
        <f>Разбивка_по_щитам!I3315</f>
        <v>0</v>
      </c>
      <c r="G3310" s="14">
        <f>Разбивка_по_щитам!J3315</f>
        <v>0</v>
      </c>
      <c r="H3310" s="14">
        <f>Разбивка_по_щитам!K3315</f>
        <v>0</v>
      </c>
      <c r="I3310" s="14">
        <f>Разбивка_по_щитам!L3315</f>
        <v>0</v>
      </c>
      <c r="J3310" s="14">
        <f>Разбивка_по_щитам!M3315</f>
        <v>0</v>
      </c>
      <c r="K3310" s="14">
        <f>Разбивка_по_щитам!N3315</f>
        <v>0</v>
      </c>
      <c r="L3310" s="14"/>
      <c r="M3310" s="14">
        <f>Разбивка_по_щитам!P3315</f>
        <v>0</v>
      </c>
      <c r="N3310" s="14"/>
    </row>
    <row r="3311" spans="2:14" x14ac:dyDescent="0.2">
      <c r="B3311" s="14">
        <f>Разбивка_по_щитам!B3316</f>
        <v>0</v>
      </c>
      <c r="C3311" s="14">
        <f>Разбивка_по_щитам!C3316</f>
        <v>0</v>
      </c>
      <c r="D3311" s="14">
        <f>Разбивка_по_щитам!F3316</f>
        <v>0</v>
      </c>
      <c r="E3311" s="14">
        <f>Разбивка_по_щитам!H3316</f>
        <v>0</v>
      </c>
      <c r="F3311" s="14">
        <f>Разбивка_по_щитам!I3316</f>
        <v>0</v>
      </c>
      <c r="G3311" s="14">
        <f>Разбивка_по_щитам!J3316</f>
        <v>0</v>
      </c>
      <c r="H3311" s="14">
        <f>Разбивка_по_щитам!K3316</f>
        <v>0</v>
      </c>
      <c r="I3311" s="14">
        <f>Разбивка_по_щитам!L3316</f>
        <v>0</v>
      </c>
      <c r="J3311" s="14">
        <f>Разбивка_по_щитам!M3316</f>
        <v>0</v>
      </c>
      <c r="K3311" s="14">
        <f>Разбивка_по_щитам!N3316</f>
        <v>0</v>
      </c>
      <c r="L3311" s="14"/>
      <c r="M3311" s="14">
        <f>Разбивка_по_щитам!P3316</f>
        <v>0</v>
      </c>
      <c r="N3311" s="14"/>
    </row>
    <row r="3312" spans="2:14" x14ac:dyDescent="0.2">
      <c r="B3312" s="14">
        <f>Разбивка_по_щитам!B3317</f>
        <v>0</v>
      </c>
      <c r="C3312" s="14">
        <f>Разбивка_по_щитам!C3317</f>
        <v>0</v>
      </c>
      <c r="D3312" s="14">
        <f>Разбивка_по_щитам!F3317</f>
        <v>0</v>
      </c>
      <c r="E3312" s="14">
        <f>Разбивка_по_щитам!H3317</f>
        <v>0</v>
      </c>
      <c r="F3312" s="14">
        <f>Разбивка_по_щитам!I3317</f>
        <v>0</v>
      </c>
      <c r="G3312" s="14">
        <f>Разбивка_по_щитам!J3317</f>
        <v>0</v>
      </c>
      <c r="H3312" s="14">
        <f>Разбивка_по_щитам!K3317</f>
        <v>0</v>
      </c>
      <c r="I3312" s="14">
        <f>Разбивка_по_щитам!L3317</f>
        <v>0</v>
      </c>
      <c r="J3312" s="14">
        <f>Разбивка_по_щитам!M3317</f>
        <v>0</v>
      </c>
      <c r="K3312" s="14">
        <f>Разбивка_по_щитам!N3317</f>
        <v>0</v>
      </c>
      <c r="L3312" s="14"/>
      <c r="M3312" s="14">
        <f>Разбивка_по_щитам!P3317</f>
        <v>0</v>
      </c>
      <c r="N3312" s="14"/>
    </row>
    <row r="3313" spans="2:14" x14ac:dyDescent="0.2">
      <c r="B3313" s="14">
        <f>Разбивка_по_щитам!B3318</f>
        <v>0</v>
      </c>
      <c r="C3313" s="14">
        <f>Разбивка_по_щитам!C3318</f>
        <v>0</v>
      </c>
      <c r="D3313" s="14">
        <f>Разбивка_по_щитам!F3318</f>
        <v>0</v>
      </c>
      <c r="E3313" s="14">
        <f>Разбивка_по_щитам!H3318</f>
        <v>0</v>
      </c>
      <c r="F3313" s="14">
        <f>Разбивка_по_щитам!I3318</f>
        <v>0</v>
      </c>
      <c r="G3313" s="14">
        <f>Разбивка_по_щитам!J3318</f>
        <v>0</v>
      </c>
      <c r="H3313" s="14">
        <f>Разбивка_по_щитам!K3318</f>
        <v>0</v>
      </c>
      <c r="I3313" s="14">
        <f>Разбивка_по_щитам!L3318</f>
        <v>0</v>
      </c>
      <c r="J3313" s="14">
        <f>Разбивка_по_щитам!M3318</f>
        <v>0</v>
      </c>
      <c r="K3313" s="14">
        <f>Разбивка_по_щитам!N3318</f>
        <v>0</v>
      </c>
      <c r="L3313" s="14"/>
      <c r="M3313" s="14">
        <f>Разбивка_по_щитам!P3318</f>
        <v>0</v>
      </c>
      <c r="N3313" s="14"/>
    </row>
    <row r="3314" spans="2:14" x14ac:dyDescent="0.2">
      <c r="B3314" s="14">
        <f>Разбивка_по_щитам!B3319</f>
        <v>0</v>
      </c>
      <c r="C3314" s="14">
        <f>Разбивка_по_щитам!C3319</f>
        <v>0</v>
      </c>
      <c r="D3314" s="14">
        <f>Разбивка_по_щитам!F3319</f>
        <v>0</v>
      </c>
      <c r="E3314" s="14">
        <f>Разбивка_по_щитам!H3319</f>
        <v>0</v>
      </c>
      <c r="F3314" s="14">
        <f>Разбивка_по_щитам!I3319</f>
        <v>0</v>
      </c>
      <c r="G3314" s="14">
        <f>Разбивка_по_щитам!J3319</f>
        <v>0</v>
      </c>
      <c r="H3314" s="14">
        <f>Разбивка_по_щитам!K3319</f>
        <v>0</v>
      </c>
      <c r="I3314" s="14">
        <f>Разбивка_по_щитам!L3319</f>
        <v>0</v>
      </c>
      <c r="J3314" s="14">
        <f>Разбивка_по_щитам!M3319</f>
        <v>0</v>
      </c>
      <c r="K3314" s="14">
        <f>Разбивка_по_щитам!N3319</f>
        <v>0</v>
      </c>
      <c r="L3314" s="14"/>
      <c r="M3314" s="14">
        <f>Разбивка_по_щитам!P3319</f>
        <v>0</v>
      </c>
      <c r="N3314" s="14"/>
    </row>
    <row r="3315" spans="2:14" x14ac:dyDescent="0.2">
      <c r="B3315" s="14">
        <f>Разбивка_по_щитам!B3320</f>
        <v>0</v>
      </c>
      <c r="C3315" s="14">
        <f>Разбивка_по_щитам!C3320</f>
        <v>0</v>
      </c>
      <c r="D3315" s="14">
        <f>Разбивка_по_щитам!F3320</f>
        <v>0</v>
      </c>
      <c r="E3315" s="14">
        <f>Разбивка_по_щитам!H3320</f>
        <v>0</v>
      </c>
      <c r="F3315" s="14">
        <f>Разбивка_по_щитам!I3320</f>
        <v>0</v>
      </c>
      <c r="G3315" s="14">
        <f>Разбивка_по_щитам!J3320</f>
        <v>0</v>
      </c>
      <c r="H3315" s="14">
        <f>Разбивка_по_щитам!K3320</f>
        <v>0</v>
      </c>
      <c r="I3315" s="14">
        <f>Разбивка_по_щитам!L3320</f>
        <v>0</v>
      </c>
      <c r="J3315" s="14">
        <f>Разбивка_по_щитам!M3320</f>
        <v>0</v>
      </c>
      <c r="K3315" s="14">
        <f>Разбивка_по_щитам!N3320</f>
        <v>0</v>
      </c>
      <c r="L3315" s="14"/>
      <c r="M3315" s="14">
        <f>Разбивка_по_щитам!P3320</f>
        <v>0</v>
      </c>
      <c r="N3315" s="14"/>
    </row>
    <row r="3316" spans="2:14" x14ac:dyDescent="0.2">
      <c r="B3316" s="14">
        <f>Разбивка_по_щитам!B3321</f>
        <v>0</v>
      </c>
      <c r="C3316" s="14">
        <f>Разбивка_по_щитам!C3321</f>
        <v>0</v>
      </c>
      <c r="D3316" s="14">
        <f>Разбивка_по_щитам!F3321</f>
        <v>0</v>
      </c>
      <c r="E3316" s="14">
        <f>Разбивка_по_щитам!H3321</f>
        <v>0</v>
      </c>
      <c r="F3316" s="14">
        <f>Разбивка_по_щитам!I3321</f>
        <v>0</v>
      </c>
      <c r="G3316" s="14">
        <f>Разбивка_по_щитам!J3321</f>
        <v>0</v>
      </c>
      <c r="H3316" s="14">
        <f>Разбивка_по_щитам!K3321</f>
        <v>0</v>
      </c>
      <c r="I3316" s="14">
        <f>Разбивка_по_щитам!L3321</f>
        <v>0</v>
      </c>
      <c r="J3316" s="14">
        <f>Разбивка_по_щитам!M3321</f>
        <v>0</v>
      </c>
      <c r="K3316" s="14">
        <f>Разбивка_по_щитам!N3321</f>
        <v>0</v>
      </c>
      <c r="L3316" s="14"/>
      <c r="M3316" s="14">
        <f>Разбивка_по_щитам!P3321</f>
        <v>0</v>
      </c>
      <c r="N3316" s="14"/>
    </row>
    <row r="3317" spans="2:14" x14ac:dyDescent="0.2">
      <c r="B3317" s="14">
        <f>Разбивка_по_щитам!B3322</f>
        <v>0</v>
      </c>
      <c r="C3317" s="14">
        <f>Разбивка_по_щитам!C3322</f>
        <v>0</v>
      </c>
      <c r="D3317" s="14">
        <f>Разбивка_по_щитам!F3322</f>
        <v>0</v>
      </c>
      <c r="E3317" s="14">
        <f>Разбивка_по_щитам!H3322</f>
        <v>0</v>
      </c>
      <c r="F3317" s="14">
        <f>Разбивка_по_щитам!I3322</f>
        <v>0</v>
      </c>
      <c r="G3317" s="14">
        <f>Разбивка_по_щитам!J3322</f>
        <v>0</v>
      </c>
      <c r="H3317" s="14">
        <f>Разбивка_по_щитам!K3322</f>
        <v>0</v>
      </c>
      <c r="I3317" s="14">
        <f>Разбивка_по_щитам!L3322</f>
        <v>0</v>
      </c>
      <c r="J3317" s="14">
        <f>Разбивка_по_щитам!M3322</f>
        <v>0</v>
      </c>
      <c r="K3317" s="14">
        <f>Разбивка_по_щитам!N3322</f>
        <v>0</v>
      </c>
      <c r="L3317" s="14"/>
      <c r="M3317" s="14">
        <f>Разбивка_по_щитам!P3322</f>
        <v>0</v>
      </c>
      <c r="N3317" s="14"/>
    </row>
    <row r="3318" spans="2:14" x14ac:dyDescent="0.2">
      <c r="B3318" s="14">
        <f>Разбивка_по_щитам!B3323</f>
        <v>0</v>
      </c>
      <c r="C3318" s="14">
        <f>Разбивка_по_щитам!C3323</f>
        <v>0</v>
      </c>
      <c r="D3318" s="14">
        <f>Разбивка_по_щитам!F3323</f>
        <v>0</v>
      </c>
      <c r="E3318" s="14">
        <f>Разбивка_по_щитам!H3323</f>
        <v>0</v>
      </c>
      <c r="F3318" s="14">
        <f>Разбивка_по_щитам!I3323</f>
        <v>0</v>
      </c>
      <c r="G3318" s="14">
        <f>Разбивка_по_щитам!J3323</f>
        <v>0</v>
      </c>
      <c r="H3318" s="14">
        <f>Разбивка_по_щитам!K3323</f>
        <v>0</v>
      </c>
      <c r="I3318" s="14">
        <f>Разбивка_по_щитам!L3323</f>
        <v>0</v>
      </c>
      <c r="J3318" s="14">
        <f>Разбивка_по_щитам!M3323</f>
        <v>0</v>
      </c>
      <c r="K3318" s="14">
        <f>Разбивка_по_щитам!N3323</f>
        <v>0</v>
      </c>
      <c r="L3318" s="14"/>
      <c r="M3318" s="14">
        <f>Разбивка_по_щитам!P3323</f>
        <v>0</v>
      </c>
      <c r="N3318" s="14"/>
    </row>
    <row r="3319" spans="2:14" x14ac:dyDescent="0.2">
      <c r="B3319" s="14">
        <f>Разбивка_по_щитам!B3324</f>
        <v>0</v>
      </c>
      <c r="C3319" s="14">
        <f>Разбивка_по_щитам!C3324</f>
        <v>0</v>
      </c>
      <c r="D3319" s="14">
        <f>Разбивка_по_щитам!F3324</f>
        <v>0</v>
      </c>
      <c r="E3319" s="14">
        <f>Разбивка_по_щитам!H3324</f>
        <v>0</v>
      </c>
      <c r="F3319" s="14">
        <f>Разбивка_по_щитам!I3324</f>
        <v>0</v>
      </c>
      <c r="G3319" s="14">
        <f>Разбивка_по_щитам!J3324</f>
        <v>0</v>
      </c>
      <c r="H3319" s="14">
        <f>Разбивка_по_щитам!K3324</f>
        <v>0</v>
      </c>
      <c r="I3319" s="14">
        <f>Разбивка_по_щитам!L3324</f>
        <v>0</v>
      </c>
      <c r="J3319" s="14">
        <f>Разбивка_по_щитам!M3324</f>
        <v>0</v>
      </c>
      <c r="K3319" s="14">
        <f>Разбивка_по_щитам!N3324</f>
        <v>0</v>
      </c>
      <c r="L3319" s="14"/>
      <c r="M3319" s="14">
        <f>Разбивка_по_щитам!P3324</f>
        <v>0</v>
      </c>
      <c r="N3319" s="14"/>
    </row>
    <row r="3320" spans="2:14" x14ac:dyDescent="0.2">
      <c r="B3320" s="14">
        <f>Разбивка_по_щитам!B3325</f>
        <v>0</v>
      </c>
      <c r="C3320" s="14">
        <f>Разбивка_по_щитам!C3325</f>
        <v>0</v>
      </c>
      <c r="D3320" s="14">
        <f>Разбивка_по_щитам!F3325</f>
        <v>0</v>
      </c>
      <c r="E3320" s="14">
        <f>Разбивка_по_щитам!H3325</f>
        <v>0</v>
      </c>
      <c r="F3320" s="14">
        <f>Разбивка_по_щитам!I3325</f>
        <v>0</v>
      </c>
      <c r="G3320" s="14">
        <f>Разбивка_по_щитам!J3325</f>
        <v>0</v>
      </c>
      <c r="H3320" s="14">
        <f>Разбивка_по_щитам!K3325</f>
        <v>0</v>
      </c>
      <c r="I3320" s="14">
        <f>Разбивка_по_щитам!L3325</f>
        <v>0</v>
      </c>
      <c r="J3320" s="14">
        <f>Разбивка_по_щитам!M3325</f>
        <v>0</v>
      </c>
      <c r="K3320" s="14">
        <f>Разбивка_по_щитам!N3325</f>
        <v>0</v>
      </c>
      <c r="L3320" s="14"/>
      <c r="M3320" s="14">
        <f>Разбивка_по_щитам!P3325</f>
        <v>0</v>
      </c>
      <c r="N3320" s="14"/>
    </row>
    <row r="3321" spans="2:14" x14ac:dyDescent="0.2">
      <c r="B3321" s="14">
        <f>Разбивка_по_щитам!B3326</f>
        <v>0</v>
      </c>
      <c r="C3321" s="14">
        <f>Разбивка_по_щитам!C3326</f>
        <v>0</v>
      </c>
      <c r="D3321" s="14">
        <f>Разбивка_по_щитам!F3326</f>
        <v>0</v>
      </c>
      <c r="E3321" s="14">
        <f>Разбивка_по_щитам!H3326</f>
        <v>0</v>
      </c>
      <c r="F3321" s="14">
        <f>Разбивка_по_щитам!I3326</f>
        <v>0</v>
      </c>
      <c r="G3321" s="14">
        <f>Разбивка_по_щитам!J3326</f>
        <v>0</v>
      </c>
      <c r="H3321" s="14">
        <f>Разбивка_по_щитам!K3326</f>
        <v>0</v>
      </c>
      <c r="I3321" s="14">
        <f>Разбивка_по_щитам!L3326</f>
        <v>0</v>
      </c>
      <c r="J3321" s="14">
        <f>Разбивка_по_щитам!M3326</f>
        <v>0</v>
      </c>
      <c r="K3321" s="14">
        <f>Разбивка_по_щитам!N3326</f>
        <v>0</v>
      </c>
      <c r="L3321" s="14"/>
      <c r="M3321" s="14">
        <f>Разбивка_по_щитам!P3326</f>
        <v>0</v>
      </c>
      <c r="N3321" s="14"/>
    </row>
    <row r="3322" spans="2:14" x14ac:dyDescent="0.2">
      <c r="B3322" s="14">
        <f>Разбивка_по_щитам!B3327</f>
        <v>0</v>
      </c>
      <c r="C3322" s="14">
        <f>Разбивка_по_щитам!C3327</f>
        <v>0</v>
      </c>
      <c r="D3322" s="14">
        <f>Разбивка_по_щитам!F3327</f>
        <v>0</v>
      </c>
      <c r="E3322" s="14">
        <f>Разбивка_по_щитам!H3327</f>
        <v>0</v>
      </c>
      <c r="F3322" s="14">
        <f>Разбивка_по_щитам!I3327</f>
        <v>0</v>
      </c>
      <c r="G3322" s="14">
        <f>Разбивка_по_щитам!J3327</f>
        <v>0</v>
      </c>
      <c r="H3322" s="14">
        <f>Разбивка_по_щитам!K3327</f>
        <v>0</v>
      </c>
      <c r="I3322" s="14">
        <f>Разбивка_по_щитам!L3327</f>
        <v>0</v>
      </c>
      <c r="J3322" s="14">
        <f>Разбивка_по_щитам!M3327</f>
        <v>0</v>
      </c>
      <c r="K3322" s="14">
        <f>Разбивка_по_щитам!N3327</f>
        <v>0</v>
      </c>
      <c r="L3322" s="14"/>
      <c r="M3322" s="14">
        <f>Разбивка_по_щитам!P3327</f>
        <v>0</v>
      </c>
      <c r="N3322" s="14"/>
    </row>
    <row r="3323" spans="2:14" x14ac:dyDescent="0.2">
      <c r="B3323" s="14">
        <f>Разбивка_по_щитам!B3328</f>
        <v>0</v>
      </c>
      <c r="C3323" s="14">
        <f>Разбивка_по_щитам!C3328</f>
        <v>0</v>
      </c>
      <c r="D3323" s="14">
        <f>Разбивка_по_щитам!F3328</f>
        <v>0</v>
      </c>
      <c r="E3323" s="14">
        <f>Разбивка_по_щитам!H3328</f>
        <v>0</v>
      </c>
      <c r="F3323" s="14">
        <f>Разбивка_по_щитам!I3328</f>
        <v>0</v>
      </c>
      <c r="G3323" s="14">
        <f>Разбивка_по_щитам!J3328</f>
        <v>0</v>
      </c>
      <c r="H3323" s="14">
        <f>Разбивка_по_щитам!K3328</f>
        <v>0</v>
      </c>
      <c r="I3323" s="14">
        <f>Разбивка_по_щитам!L3328</f>
        <v>0</v>
      </c>
      <c r="J3323" s="14">
        <f>Разбивка_по_щитам!M3328</f>
        <v>0</v>
      </c>
      <c r="K3323" s="14">
        <f>Разбивка_по_щитам!N3328</f>
        <v>0</v>
      </c>
      <c r="L3323" s="14"/>
      <c r="M3323" s="14">
        <f>Разбивка_по_щитам!P3328</f>
        <v>0</v>
      </c>
      <c r="N3323" s="14"/>
    </row>
    <row r="3324" spans="2:14" x14ac:dyDescent="0.2">
      <c r="B3324" s="14">
        <f>Разбивка_по_щитам!B3329</f>
        <v>0</v>
      </c>
      <c r="C3324" s="14">
        <f>Разбивка_по_щитам!C3329</f>
        <v>0</v>
      </c>
      <c r="D3324" s="14">
        <f>Разбивка_по_щитам!F3329</f>
        <v>0</v>
      </c>
      <c r="E3324" s="14">
        <f>Разбивка_по_щитам!H3329</f>
        <v>0</v>
      </c>
      <c r="F3324" s="14">
        <f>Разбивка_по_щитам!I3329</f>
        <v>0</v>
      </c>
      <c r="G3324" s="14">
        <f>Разбивка_по_щитам!J3329</f>
        <v>0</v>
      </c>
      <c r="H3324" s="14">
        <f>Разбивка_по_щитам!K3329</f>
        <v>0</v>
      </c>
      <c r="I3324" s="14">
        <f>Разбивка_по_щитам!L3329</f>
        <v>0</v>
      </c>
      <c r="J3324" s="14">
        <f>Разбивка_по_щитам!M3329</f>
        <v>0</v>
      </c>
      <c r="K3324" s="14">
        <f>Разбивка_по_щитам!N3329</f>
        <v>0</v>
      </c>
      <c r="L3324" s="14"/>
      <c r="M3324" s="14">
        <f>Разбивка_по_щитам!P3329</f>
        <v>0</v>
      </c>
      <c r="N3324" s="14"/>
    </row>
    <row r="3325" spans="2:14" x14ac:dyDescent="0.2">
      <c r="B3325" s="14">
        <f>Разбивка_по_щитам!B3330</f>
        <v>0</v>
      </c>
      <c r="C3325" s="14">
        <f>Разбивка_по_щитам!C3330</f>
        <v>0</v>
      </c>
      <c r="D3325" s="14">
        <f>Разбивка_по_щитам!F3330</f>
        <v>0</v>
      </c>
      <c r="E3325" s="14">
        <f>Разбивка_по_щитам!H3330</f>
        <v>0</v>
      </c>
      <c r="F3325" s="14">
        <f>Разбивка_по_щитам!I3330</f>
        <v>0</v>
      </c>
      <c r="G3325" s="14">
        <f>Разбивка_по_щитам!J3330</f>
        <v>0</v>
      </c>
      <c r="H3325" s="14">
        <f>Разбивка_по_щитам!K3330</f>
        <v>0</v>
      </c>
      <c r="I3325" s="14">
        <f>Разбивка_по_щитам!L3330</f>
        <v>0</v>
      </c>
      <c r="J3325" s="14">
        <f>Разбивка_по_щитам!M3330</f>
        <v>0</v>
      </c>
      <c r="K3325" s="14">
        <f>Разбивка_по_щитам!N3330</f>
        <v>0</v>
      </c>
      <c r="L3325" s="14"/>
      <c r="M3325" s="14">
        <f>Разбивка_по_щитам!P3330</f>
        <v>0</v>
      </c>
      <c r="N3325" s="14"/>
    </row>
    <row r="3326" spans="2:14" x14ac:dyDescent="0.2">
      <c r="B3326" s="14">
        <f>Разбивка_по_щитам!B3331</f>
        <v>0</v>
      </c>
      <c r="C3326" s="14">
        <f>Разбивка_по_щитам!C3331</f>
        <v>0</v>
      </c>
      <c r="D3326" s="14">
        <f>Разбивка_по_щитам!F3331</f>
        <v>0</v>
      </c>
      <c r="E3326" s="14">
        <f>Разбивка_по_щитам!H3331</f>
        <v>0</v>
      </c>
      <c r="F3326" s="14">
        <f>Разбивка_по_щитам!I3331</f>
        <v>0</v>
      </c>
      <c r="G3326" s="14">
        <f>Разбивка_по_щитам!J3331</f>
        <v>0</v>
      </c>
      <c r="H3326" s="14">
        <f>Разбивка_по_щитам!K3331</f>
        <v>0</v>
      </c>
      <c r="I3326" s="14">
        <f>Разбивка_по_щитам!L3331</f>
        <v>0</v>
      </c>
      <c r="J3326" s="14">
        <f>Разбивка_по_щитам!M3331</f>
        <v>0</v>
      </c>
      <c r="K3326" s="14">
        <f>Разбивка_по_щитам!N3331</f>
        <v>0</v>
      </c>
      <c r="L3326" s="14"/>
      <c r="M3326" s="14">
        <f>Разбивка_по_щитам!P3331</f>
        <v>0</v>
      </c>
      <c r="N3326" s="14"/>
    </row>
    <row r="3327" spans="2:14" x14ac:dyDescent="0.2">
      <c r="B3327" s="14">
        <f>Разбивка_по_щитам!B3332</f>
        <v>0</v>
      </c>
      <c r="C3327" s="14">
        <f>Разбивка_по_щитам!C3332</f>
        <v>0</v>
      </c>
      <c r="D3327" s="14">
        <f>Разбивка_по_щитам!F3332</f>
        <v>0</v>
      </c>
      <c r="E3327" s="14">
        <f>Разбивка_по_щитам!H3332</f>
        <v>0</v>
      </c>
      <c r="F3327" s="14">
        <f>Разбивка_по_щитам!I3332</f>
        <v>0</v>
      </c>
      <c r="G3327" s="14">
        <f>Разбивка_по_щитам!J3332</f>
        <v>0</v>
      </c>
      <c r="H3327" s="14">
        <f>Разбивка_по_щитам!K3332</f>
        <v>0</v>
      </c>
      <c r="I3327" s="14">
        <f>Разбивка_по_щитам!L3332</f>
        <v>0</v>
      </c>
      <c r="J3327" s="14">
        <f>Разбивка_по_щитам!M3332</f>
        <v>0</v>
      </c>
      <c r="K3327" s="14">
        <f>Разбивка_по_щитам!N3332</f>
        <v>0</v>
      </c>
      <c r="L3327" s="14"/>
      <c r="M3327" s="14">
        <f>Разбивка_по_щитам!P3332</f>
        <v>0</v>
      </c>
      <c r="N3327" s="14"/>
    </row>
    <row r="3328" spans="2:14" x14ac:dyDescent="0.2">
      <c r="B3328" s="14">
        <f>Разбивка_по_щитам!B3333</f>
        <v>0</v>
      </c>
      <c r="C3328" s="14">
        <f>Разбивка_по_щитам!C3333</f>
        <v>0</v>
      </c>
      <c r="D3328" s="14">
        <f>Разбивка_по_щитам!F3333</f>
        <v>0</v>
      </c>
      <c r="E3328" s="14">
        <f>Разбивка_по_щитам!H3333</f>
        <v>0</v>
      </c>
      <c r="F3328" s="14">
        <f>Разбивка_по_щитам!I3333</f>
        <v>0</v>
      </c>
      <c r="G3328" s="14">
        <f>Разбивка_по_щитам!J3333</f>
        <v>0</v>
      </c>
      <c r="H3328" s="14">
        <f>Разбивка_по_щитам!K3333</f>
        <v>0</v>
      </c>
      <c r="I3328" s="14">
        <f>Разбивка_по_щитам!L3333</f>
        <v>0</v>
      </c>
      <c r="J3328" s="14">
        <f>Разбивка_по_щитам!M3333</f>
        <v>0</v>
      </c>
      <c r="K3328" s="14">
        <f>Разбивка_по_щитам!N3333</f>
        <v>0</v>
      </c>
      <c r="L3328" s="14"/>
      <c r="M3328" s="14">
        <f>Разбивка_по_щитам!P3333</f>
        <v>0</v>
      </c>
      <c r="N3328" s="14"/>
    </row>
    <row r="3329" spans="2:14" x14ac:dyDescent="0.2">
      <c r="B3329" s="14">
        <f>Разбивка_по_щитам!B3334</f>
        <v>0</v>
      </c>
      <c r="C3329" s="14">
        <f>Разбивка_по_щитам!C3334</f>
        <v>0</v>
      </c>
      <c r="D3329" s="14">
        <f>Разбивка_по_щитам!F3334</f>
        <v>0</v>
      </c>
      <c r="E3329" s="14">
        <f>Разбивка_по_щитам!H3334</f>
        <v>0</v>
      </c>
      <c r="F3329" s="14">
        <f>Разбивка_по_щитам!I3334</f>
        <v>0</v>
      </c>
      <c r="G3329" s="14">
        <f>Разбивка_по_щитам!J3334</f>
        <v>0</v>
      </c>
      <c r="H3329" s="14">
        <f>Разбивка_по_щитам!K3334</f>
        <v>0</v>
      </c>
      <c r="I3329" s="14">
        <f>Разбивка_по_щитам!L3334</f>
        <v>0</v>
      </c>
      <c r="J3329" s="14">
        <f>Разбивка_по_щитам!M3334</f>
        <v>0</v>
      </c>
      <c r="K3329" s="14">
        <f>Разбивка_по_щитам!N3334</f>
        <v>0</v>
      </c>
      <c r="L3329" s="14"/>
      <c r="M3329" s="14">
        <f>Разбивка_по_щитам!P3334</f>
        <v>0</v>
      </c>
      <c r="N3329" s="14"/>
    </row>
    <row r="3330" spans="2:14" x14ac:dyDescent="0.2">
      <c r="B3330" s="14">
        <f>Разбивка_по_щитам!B3335</f>
        <v>0</v>
      </c>
      <c r="C3330" s="14">
        <f>Разбивка_по_щитам!C3335</f>
        <v>0</v>
      </c>
      <c r="D3330" s="14">
        <f>Разбивка_по_щитам!F3335</f>
        <v>0</v>
      </c>
      <c r="E3330" s="14">
        <f>Разбивка_по_щитам!H3335</f>
        <v>0</v>
      </c>
      <c r="F3330" s="14">
        <f>Разбивка_по_щитам!I3335</f>
        <v>0</v>
      </c>
      <c r="G3330" s="14">
        <f>Разбивка_по_щитам!J3335</f>
        <v>0</v>
      </c>
      <c r="H3330" s="14">
        <f>Разбивка_по_щитам!K3335</f>
        <v>0</v>
      </c>
      <c r="I3330" s="14">
        <f>Разбивка_по_щитам!L3335</f>
        <v>0</v>
      </c>
      <c r="J3330" s="14">
        <f>Разбивка_по_щитам!M3335</f>
        <v>0</v>
      </c>
      <c r="K3330" s="14">
        <f>Разбивка_по_щитам!N3335</f>
        <v>0</v>
      </c>
      <c r="L3330" s="14"/>
      <c r="M3330" s="14">
        <f>Разбивка_по_щитам!P3335</f>
        <v>0</v>
      </c>
      <c r="N3330" s="14"/>
    </row>
    <row r="3331" spans="2:14" x14ac:dyDescent="0.2">
      <c r="B3331" s="14">
        <f>Разбивка_по_щитам!B3336</f>
        <v>0</v>
      </c>
      <c r="C3331" s="14">
        <f>Разбивка_по_щитам!C3336</f>
        <v>0</v>
      </c>
      <c r="D3331" s="14">
        <f>Разбивка_по_щитам!F3336</f>
        <v>0</v>
      </c>
      <c r="E3331" s="14">
        <f>Разбивка_по_щитам!H3336</f>
        <v>0</v>
      </c>
      <c r="F3331" s="14">
        <f>Разбивка_по_щитам!I3336</f>
        <v>0</v>
      </c>
      <c r="G3331" s="14">
        <f>Разбивка_по_щитам!J3336</f>
        <v>0</v>
      </c>
      <c r="H3331" s="14">
        <f>Разбивка_по_щитам!K3336</f>
        <v>0</v>
      </c>
      <c r="I3331" s="14">
        <f>Разбивка_по_щитам!L3336</f>
        <v>0</v>
      </c>
      <c r="J3331" s="14">
        <f>Разбивка_по_щитам!M3336</f>
        <v>0</v>
      </c>
      <c r="K3331" s="14">
        <f>Разбивка_по_щитам!N3336</f>
        <v>0</v>
      </c>
      <c r="L3331" s="14"/>
      <c r="M3331" s="14">
        <f>Разбивка_по_щитам!P3336</f>
        <v>0</v>
      </c>
      <c r="N3331" s="14"/>
    </row>
    <row r="3332" spans="2:14" x14ac:dyDescent="0.2">
      <c r="B3332" s="14">
        <f>Разбивка_по_щитам!B3337</f>
        <v>0</v>
      </c>
      <c r="C3332" s="14">
        <f>Разбивка_по_щитам!C3337</f>
        <v>0</v>
      </c>
      <c r="D3332" s="14">
        <f>Разбивка_по_щитам!F3337</f>
        <v>0</v>
      </c>
      <c r="E3332" s="14">
        <f>Разбивка_по_щитам!H3337</f>
        <v>0</v>
      </c>
      <c r="F3332" s="14">
        <f>Разбивка_по_щитам!I3337</f>
        <v>0</v>
      </c>
      <c r="G3332" s="14">
        <f>Разбивка_по_щитам!J3337</f>
        <v>0</v>
      </c>
      <c r="H3332" s="14">
        <f>Разбивка_по_щитам!K3337</f>
        <v>0</v>
      </c>
      <c r="I3332" s="14">
        <f>Разбивка_по_щитам!L3337</f>
        <v>0</v>
      </c>
      <c r="J3332" s="14">
        <f>Разбивка_по_щитам!M3337</f>
        <v>0</v>
      </c>
      <c r="K3332" s="14">
        <f>Разбивка_по_щитам!N3337</f>
        <v>0</v>
      </c>
      <c r="L3332" s="14"/>
      <c r="M3332" s="14">
        <f>Разбивка_по_щитам!P3337</f>
        <v>0</v>
      </c>
      <c r="N3332" s="14"/>
    </row>
    <row r="3333" spans="2:14" x14ac:dyDescent="0.2">
      <c r="B3333" s="14">
        <f>Разбивка_по_щитам!B3338</f>
        <v>0</v>
      </c>
      <c r="C3333" s="14">
        <f>Разбивка_по_щитам!C3338</f>
        <v>0</v>
      </c>
      <c r="D3333" s="14">
        <f>Разбивка_по_щитам!F3338</f>
        <v>0</v>
      </c>
      <c r="E3333" s="14">
        <f>Разбивка_по_щитам!H3338</f>
        <v>0</v>
      </c>
      <c r="F3333" s="14">
        <f>Разбивка_по_щитам!I3338</f>
        <v>0</v>
      </c>
      <c r="G3333" s="14">
        <f>Разбивка_по_щитам!J3338</f>
        <v>0</v>
      </c>
      <c r="H3333" s="14">
        <f>Разбивка_по_щитам!K3338</f>
        <v>0</v>
      </c>
      <c r="I3333" s="14">
        <f>Разбивка_по_щитам!L3338</f>
        <v>0</v>
      </c>
      <c r="J3333" s="14">
        <f>Разбивка_по_щитам!M3338</f>
        <v>0</v>
      </c>
      <c r="K3333" s="14">
        <f>Разбивка_по_щитам!N3338</f>
        <v>0</v>
      </c>
      <c r="L3333" s="14"/>
      <c r="M3333" s="14">
        <f>Разбивка_по_щитам!P3338</f>
        <v>0</v>
      </c>
      <c r="N3333" s="14"/>
    </row>
    <row r="3334" spans="2:14" x14ac:dyDescent="0.2">
      <c r="B3334" s="14">
        <f>Разбивка_по_щитам!B3339</f>
        <v>0</v>
      </c>
      <c r="C3334" s="14">
        <f>Разбивка_по_щитам!C3339</f>
        <v>0</v>
      </c>
      <c r="D3334" s="14">
        <f>Разбивка_по_щитам!F3339</f>
        <v>0</v>
      </c>
      <c r="E3334" s="14">
        <f>Разбивка_по_щитам!H3339</f>
        <v>0</v>
      </c>
      <c r="F3334" s="14">
        <f>Разбивка_по_щитам!I3339</f>
        <v>0</v>
      </c>
      <c r="G3334" s="14">
        <f>Разбивка_по_щитам!J3339</f>
        <v>0</v>
      </c>
      <c r="H3334" s="14">
        <f>Разбивка_по_щитам!K3339</f>
        <v>0</v>
      </c>
      <c r="I3334" s="14">
        <f>Разбивка_по_щитам!L3339</f>
        <v>0</v>
      </c>
      <c r="J3334" s="14">
        <f>Разбивка_по_щитам!M3339</f>
        <v>0</v>
      </c>
      <c r="K3334" s="14">
        <f>Разбивка_по_щитам!N3339</f>
        <v>0</v>
      </c>
      <c r="L3334" s="14"/>
      <c r="M3334" s="14">
        <f>Разбивка_по_щитам!P3339</f>
        <v>0</v>
      </c>
      <c r="N3334" s="14"/>
    </row>
    <row r="3335" spans="2:14" x14ac:dyDescent="0.2">
      <c r="B3335" s="14">
        <f>Разбивка_по_щитам!B3340</f>
        <v>0</v>
      </c>
      <c r="C3335" s="14">
        <f>Разбивка_по_щитам!C3340</f>
        <v>0</v>
      </c>
      <c r="D3335" s="14">
        <f>Разбивка_по_щитам!F3340</f>
        <v>0</v>
      </c>
      <c r="E3335" s="14">
        <f>Разбивка_по_щитам!H3340</f>
        <v>0</v>
      </c>
      <c r="F3335" s="14">
        <f>Разбивка_по_щитам!I3340</f>
        <v>0</v>
      </c>
      <c r="G3335" s="14">
        <f>Разбивка_по_щитам!J3340</f>
        <v>0</v>
      </c>
      <c r="H3335" s="14">
        <f>Разбивка_по_щитам!K3340</f>
        <v>0</v>
      </c>
      <c r="I3335" s="14">
        <f>Разбивка_по_щитам!L3340</f>
        <v>0</v>
      </c>
      <c r="J3335" s="14">
        <f>Разбивка_по_щитам!M3340</f>
        <v>0</v>
      </c>
      <c r="K3335" s="14">
        <f>Разбивка_по_щитам!N3340</f>
        <v>0</v>
      </c>
      <c r="L3335" s="14"/>
      <c r="M3335" s="14">
        <f>Разбивка_по_щитам!P3340</f>
        <v>0</v>
      </c>
      <c r="N3335" s="14"/>
    </row>
    <row r="3336" spans="2:14" x14ac:dyDescent="0.2">
      <c r="B3336" s="14">
        <f>Разбивка_по_щитам!B3341</f>
        <v>0</v>
      </c>
      <c r="C3336" s="14">
        <f>Разбивка_по_щитам!C3341</f>
        <v>0</v>
      </c>
      <c r="D3336" s="14">
        <f>Разбивка_по_щитам!F3341</f>
        <v>0</v>
      </c>
      <c r="E3336" s="14">
        <f>Разбивка_по_щитам!H3341</f>
        <v>0</v>
      </c>
      <c r="F3336" s="14">
        <f>Разбивка_по_щитам!I3341</f>
        <v>0</v>
      </c>
      <c r="G3336" s="14">
        <f>Разбивка_по_щитам!J3341</f>
        <v>0</v>
      </c>
      <c r="H3336" s="14">
        <f>Разбивка_по_щитам!K3341</f>
        <v>0</v>
      </c>
      <c r="I3336" s="14">
        <f>Разбивка_по_щитам!L3341</f>
        <v>0</v>
      </c>
      <c r="J3336" s="14">
        <f>Разбивка_по_щитам!M3341</f>
        <v>0</v>
      </c>
      <c r="K3336" s="14">
        <f>Разбивка_по_щитам!N3341</f>
        <v>0</v>
      </c>
      <c r="L3336" s="14"/>
      <c r="M3336" s="14">
        <f>Разбивка_по_щитам!P3341</f>
        <v>0</v>
      </c>
      <c r="N3336" s="14"/>
    </row>
    <row r="3337" spans="2:14" x14ac:dyDescent="0.2">
      <c r="B3337" s="14">
        <f>Разбивка_по_щитам!B3342</f>
        <v>0</v>
      </c>
      <c r="C3337" s="14">
        <f>Разбивка_по_щитам!C3342</f>
        <v>0</v>
      </c>
      <c r="D3337" s="14">
        <f>Разбивка_по_щитам!F3342</f>
        <v>0</v>
      </c>
      <c r="E3337" s="14">
        <f>Разбивка_по_щитам!H3342</f>
        <v>0</v>
      </c>
      <c r="F3337" s="14">
        <f>Разбивка_по_щитам!I3342</f>
        <v>0</v>
      </c>
      <c r="G3337" s="14">
        <f>Разбивка_по_щитам!J3342</f>
        <v>0</v>
      </c>
      <c r="H3337" s="14">
        <f>Разбивка_по_щитам!K3342</f>
        <v>0</v>
      </c>
      <c r="I3337" s="14">
        <f>Разбивка_по_щитам!L3342</f>
        <v>0</v>
      </c>
      <c r="J3337" s="14">
        <f>Разбивка_по_щитам!M3342</f>
        <v>0</v>
      </c>
      <c r="K3337" s="14">
        <f>Разбивка_по_щитам!N3342</f>
        <v>0</v>
      </c>
      <c r="L3337" s="14"/>
      <c r="M3337" s="14">
        <f>Разбивка_по_щитам!P3342</f>
        <v>0</v>
      </c>
      <c r="N3337" s="14"/>
    </row>
    <row r="3338" spans="2:14" x14ac:dyDescent="0.2">
      <c r="B3338" s="14">
        <f>Разбивка_по_щитам!B3343</f>
        <v>0</v>
      </c>
      <c r="C3338" s="14">
        <f>Разбивка_по_щитам!C3343</f>
        <v>0</v>
      </c>
      <c r="D3338" s="14">
        <f>Разбивка_по_щитам!F3343</f>
        <v>0</v>
      </c>
      <c r="E3338" s="14">
        <f>Разбивка_по_щитам!H3343</f>
        <v>0</v>
      </c>
      <c r="F3338" s="14">
        <f>Разбивка_по_щитам!I3343</f>
        <v>0</v>
      </c>
      <c r="G3338" s="14">
        <f>Разбивка_по_щитам!J3343</f>
        <v>0</v>
      </c>
      <c r="H3338" s="14">
        <f>Разбивка_по_щитам!K3343</f>
        <v>0</v>
      </c>
      <c r="I3338" s="14">
        <f>Разбивка_по_щитам!L3343</f>
        <v>0</v>
      </c>
      <c r="J3338" s="14">
        <f>Разбивка_по_щитам!M3343</f>
        <v>0</v>
      </c>
      <c r="K3338" s="14">
        <f>Разбивка_по_щитам!N3343</f>
        <v>0</v>
      </c>
      <c r="L3338" s="14"/>
      <c r="M3338" s="14">
        <f>Разбивка_по_щитам!P3343</f>
        <v>0</v>
      </c>
      <c r="N3338" s="14"/>
    </row>
    <row r="3339" spans="2:14" x14ac:dyDescent="0.2">
      <c r="B3339" s="14">
        <f>Разбивка_по_щитам!B3344</f>
        <v>0</v>
      </c>
      <c r="C3339" s="14">
        <f>Разбивка_по_щитам!C3344</f>
        <v>0</v>
      </c>
      <c r="D3339" s="14">
        <f>Разбивка_по_щитам!F3344</f>
        <v>0</v>
      </c>
      <c r="E3339" s="14">
        <f>Разбивка_по_щитам!H3344</f>
        <v>0</v>
      </c>
      <c r="F3339" s="14">
        <f>Разбивка_по_щитам!I3344</f>
        <v>0</v>
      </c>
      <c r="G3339" s="14">
        <f>Разбивка_по_щитам!J3344</f>
        <v>0</v>
      </c>
      <c r="H3339" s="14">
        <f>Разбивка_по_щитам!K3344</f>
        <v>0</v>
      </c>
      <c r="I3339" s="14">
        <f>Разбивка_по_щитам!L3344</f>
        <v>0</v>
      </c>
      <c r="J3339" s="14">
        <f>Разбивка_по_щитам!M3344</f>
        <v>0</v>
      </c>
      <c r="K3339" s="14">
        <f>Разбивка_по_щитам!N3344</f>
        <v>0</v>
      </c>
      <c r="L3339" s="14"/>
      <c r="M3339" s="14">
        <f>Разбивка_по_щитам!P3344</f>
        <v>0</v>
      </c>
      <c r="N3339" s="14"/>
    </row>
    <row r="3340" spans="2:14" x14ac:dyDescent="0.2">
      <c r="B3340" s="14">
        <f>Разбивка_по_щитам!B3345</f>
        <v>0</v>
      </c>
      <c r="C3340" s="14">
        <f>Разбивка_по_щитам!C3345</f>
        <v>0</v>
      </c>
      <c r="D3340" s="14">
        <f>Разбивка_по_щитам!F3345</f>
        <v>0</v>
      </c>
      <c r="E3340" s="14">
        <f>Разбивка_по_щитам!H3345</f>
        <v>0</v>
      </c>
      <c r="F3340" s="14">
        <f>Разбивка_по_щитам!I3345</f>
        <v>0</v>
      </c>
      <c r="G3340" s="14">
        <f>Разбивка_по_щитам!J3345</f>
        <v>0</v>
      </c>
      <c r="H3340" s="14">
        <f>Разбивка_по_щитам!K3345</f>
        <v>0</v>
      </c>
      <c r="I3340" s="14">
        <f>Разбивка_по_щитам!L3345</f>
        <v>0</v>
      </c>
      <c r="J3340" s="14">
        <f>Разбивка_по_щитам!M3345</f>
        <v>0</v>
      </c>
      <c r="K3340" s="14">
        <f>Разбивка_по_щитам!N3345</f>
        <v>0</v>
      </c>
      <c r="L3340" s="14"/>
      <c r="M3340" s="14">
        <f>Разбивка_по_щитам!P3345</f>
        <v>0</v>
      </c>
      <c r="N3340" s="14"/>
    </row>
    <row r="3341" spans="2:14" x14ac:dyDescent="0.2">
      <c r="B3341" s="14">
        <f>Разбивка_по_щитам!B3346</f>
        <v>0</v>
      </c>
      <c r="C3341" s="14">
        <f>Разбивка_по_щитам!C3346</f>
        <v>0</v>
      </c>
      <c r="D3341" s="14">
        <f>Разбивка_по_щитам!F3346</f>
        <v>0</v>
      </c>
      <c r="E3341" s="14">
        <f>Разбивка_по_щитам!H3346</f>
        <v>0</v>
      </c>
      <c r="F3341" s="14">
        <f>Разбивка_по_щитам!I3346</f>
        <v>0</v>
      </c>
      <c r="G3341" s="14">
        <f>Разбивка_по_щитам!J3346</f>
        <v>0</v>
      </c>
      <c r="H3341" s="14">
        <f>Разбивка_по_щитам!K3346</f>
        <v>0</v>
      </c>
      <c r="I3341" s="14">
        <f>Разбивка_по_щитам!L3346</f>
        <v>0</v>
      </c>
      <c r="J3341" s="14">
        <f>Разбивка_по_щитам!M3346</f>
        <v>0</v>
      </c>
      <c r="K3341" s="14">
        <f>Разбивка_по_щитам!N3346</f>
        <v>0</v>
      </c>
      <c r="L3341" s="14"/>
      <c r="M3341" s="14">
        <f>Разбивка_по_щитам!P3346</f>
        <v>0</v>
      </c>
      <c r="N3341" s="14"/>
    </row>
    <row r="3342" spans="2:14" x14ac:dyDescent="0.2">
      <c r="B3342" s="14">
        <f>Разбивка_по_щитам!B3347</f>
        <v>0</v>
      </c>
      <c r="C3342" s="14">
        <f>Разбивка_по_щитам!C3347</f>
        <v>0</v>
      </c>
      <c r="D3342" s="14">
        <f>Разбивка_по_щитам!F3347</f>
        <v>0</v>
      </c>
      <c r="E3342" s="14">
        <f>Разбивка_по_щитам!H3347</f>
        <v>0</v>
      </c>
      <c r="F3342" s="14">
        <f>Разбивка_по_щитам!I3347</f>
        <v>0</v>
      </c>
      <c r="G3342" s="14">
        <f>Разбивка_по_щитам!J3347</f>
        <v>0</v>
      </c>
      <c r="H3342" s="14">
        <f>Разбивка_по_щитам!K3347</f>
        <v>0</v>
      </c>
      <c r="I3342" s="14">
        <f>Разбивка_по_щитам!L3347</f>
        <v>0</v>
      </c>
      <c r="J3342" s="14">
        <f>Разбивка_по_щитам!M3347</f>
        <v>0</v>
      </c>
      <c r="K3342" s="14">
        <f>Разбивка_по_щитам!N3347</f>
        <v>0</v>
      </c>
      <c r="L3342" s="14"/>
      <c r="M3342" s="14">
        <f>Разбивка_по_щитам!P3347</f>
        <v>0</v>
      </c>
      <c r="N3342" s="14"/>
    </row>
    <row r="3343" spans="2:14" x14ac:dyDescent="0.2">
      <c r="B3343" s="14">
        <f>Разбивка_по_щитам!B3348</f>
        <v>0</v>
      </c>
      <c r="C3343" s="14">
        <f>Разбивка_по_щитам!C3348</f>
        <v>0</v>
      </c>
      <c r="D3343" s="14">
        <f>Разбивка_по_щитам!F3348</f>
        <v>0</v>
      </c>
      <c r="E3343" s="14">
        <f>Разбивка_по_щитам!H3348</f>
        <v>0</v>
      </c>
      <c r="F3343" s="14">
        <f>Разбивка_по_щитам!I3348</f>
        <v>0</v>
      </c>
      <c r="G3343" s="14">
        <f>Разбивка_по_щитам!J3348</f>
        <v>0</v>
      </c>
      <c r="H3343" s="14">
        <f>Разбивка_по_щитам!K3348</f>
        <v>0</v>
      </c>
      <c r="I3343" s="14">
        <f>Разбивка_по_щитам!L3348</f>
        <v>0</v>
      </c>
      <c r="J3343" s="14">
        <f>Разбивка_по_щитам!M3348</f>
        <v>0</v>
      </c>
      <c r="K3343" s="14">
        <f>Разбивка_по_щитам!N3348</f>
        <v>0</v>
      </c>
      <c r="L3343" s="14"/>
      <c r="M3343" s="14">
        <f>Разбивка_по_щитам!P3348</f>
        <v>0</v>
      </c>
      <c r="N3343" s="14"/>
    </row>
    <row r="3344" spans="2:14" x14ac:dyDescent="0.2">
      <c r="B3344" s="14">
        <f>Разбивка_по_щитам!B3349</f>
        <v>0</v>
      </c>
      <c r="C3344" s="14">
        <f>Разбивка_по_щитам!C3349</f>
        <v>0</v>
      </c>
      <c r="D3344" s="14">
        <f>Разбивка_по_щитам!F3349</f>
        <v>0</v>
      </c>
      <c r="E3344" s="14">
        <f>Разбивка_по_щитам!H3349</f>
        <v>0</v>
      </c>
      <c r="F3344" s="14">
        <f>Разбивка_по_щитам!I3349</f>
        <v>0</v>
      </c>
      <c r="G3344" s="14">
        <f>Разбивка_по_щитам!J3349</f>
        <v>0</v>
      </c>
      <c r="H3344" s="14">
        <f>Разбивка_по_щитам!K3349</f>
        <v>0</v>
      </c>
      <c r="I3344" s="14">
        <f>Разбивка_по_щитам!L3349</f>
        <v>0</v>
      </c>
      <c r="J3344" s="14">
        <f>Разбивка_по_щитам!M3349</f>
        <v>0</v>
      </c>
      <c r="K3344" s="14">
        <f>Разбивка_по_щитам!N3349</f>
        <v>0</v>
      </c>
      <c r="L3344" s="14"/>
      <c r="M3344" s="14">
        <f>Разбивка_по_щитам!P3349</f>
        <v>0</v>
      </c>
      <c r="N3344" s="14"/>
    </row>
    <row r="3345" spans="2:14" x14ac:dyDescent="0.2">
      <c r="B3345" s="14">
        <f>Разбивка_по_щитам!B3350</f>
        <v>0</v>
      </c>
      <c r="C3345" s="14">
        <f>Разбивка_по_щитам!C3350</f>
        <v>0</v>
      </c>
      <c r="D3345" s="14">
        <f>Разбивка_по_щитам!F3350</f>
        <v>0</v>
      </c>
      <c r="E3345" s="14">
        <f>Разбивка_по_щитам!H3350</f>
        <v>0</v>
      </c>
      <c r="F3345" s="14">
        <f>Разбивка_по_щитам!I3350</f>
        <v>0</v>
      </c>
      <c r="G3345" s="14">
        <f>Разбивка_по_щитам!J3350</f>
        <v>0</v>
      </c>
      <c r="H3345" s="14">
        <f>Разбивка_по_щитам!K3350</f>
        <v>0</v>
      </c>
      <c r="I3345" s="14">
        <f>Разбивка_по_щитам!L3350</f>
        <v>0</v>
      </c>
      <c r="J3345" s="14">
        <f>Разбивка_по_щитам!M3350</f>
        <v>0</v>
      </c>
      <c r="K3345" s="14">
        <f>Разбивка_по_щитам!N3350</f>
        <v>0</v>
      </c>
      <c r="L3345" s="14"/>
      <c r="M3345" s="14">
        <f>Разбивка_по_щитам!P3350</f>
        <v>0</v>
      </c>
      <c r="N3345" s="14"/>
    </row>
    <row r="3346" spans="2:14" x14ac:dyDescent="0.2">
      <c r="B3346" s="14">
        <f>Разбивка_по_щитам!B3351</f>
        <v>0</v>
      </c>
      <c r="C3346" s="14">
        <f>Разбивка_по_щитам!C3351</f>
        <v>0</v>
      </c>
      <c r="D3346" s="14">
        <f>Разбивка_по_щитам!F3351</f>
        <v>0</v>
      </c>
      <c r="E3346" s="14">
        <f>Разбивка_по_щитам!H3351</f>
        <v>0</v>
      </c>
      <c r="F3346" s="14">
        <f>Разбивка_по_щитам!I3351</f>
        <v>0</v>
      </c>
      <c r="G3346" s="14">
        <f>Разбивка_по_щитам!J3351</f>
        <v>0</v>
      </c>
      <c r="H3346" s="14">
        <f>Разбивка_по_щитам!K3351</f>
        <v>0</v>
      </c>
      <c r="I3346" s="14">
        <f>Разбивка_по_щитам!L3351</f>
        <v>0</v>
      </c>
      <c r="J3346" s="14">
        <f>Разбивка_по_щитам!M3351</f>
        <v>0</v>
      </c>
      <c r="K3346" s="14">
        <f>Разбивка_по_щитам!N3351</f>
        <v>0</v>
      </c>
      <c r="L3346" s="14"/>
      <c r="M3346" s="14">
        <f>Разбивка_по_щитам!P3351</f>
        <v>0</v>
      </c>
      <c r="N3346" s="14"/>
    </row>
    <row r="3347" spans="2:14" x14ac:dyDescent="0.2">
      <c r="B3347" s="14">
        <f>Разбивка_по_щитам!B3352</f>
        <v>0</v>
      </c>
      <c r="C3347" s="14">
        <f>Разбивка_по_щитам!C3352</f>
        <v>0</v>
      </c>
      <c r="D3347" s="14">
        <f>Разбивка_по_щитам!F3352</f>
        <v>0</v>
      </c>
      <c r="E3347" s="14">
        <f>Разбивка_по_щитам!H3352</f>
        <v>0</v>
      </c>
      <c r="F3347" s="14">
        <f>Разбивка_по_щитам!I3352</f>
        <v>0</v>
      </c>
      <c r="G3347" s="14">
        <f>Разбивка_по_щитам!J3352</f>
        <v>0</v>
      </c>
      <c r="H3347" s="14">
        <f>Разбивка_по_щитам!K3352</f>
        <v>0</v>
      </c>
      <c r="I3347" s="14">
        <f>Разбивка_по_щитам!L3352</f>
        <v>0</v>
      </c>
      <c r="J3347" s="14">
        <f>Разбивка_по_щитам!M3352</f>
        <v>0</v>
      </c>
      <c r="K3347" s="14">
        <f>Разбивка_по_щитам!N3352</f>
        <v>0</v>
      </c>
      <c r="L3347" s="14"/>
      <c r="M3347" s="14">
        <f>Разбивка_по_щитам!P3352</f>
        <v>0</v>
      </c>
      <c r="N3347" s="14"/>
    </row>
    <row r="3348" spans="2:14" x14ac:dyDescent="0.2">
      <c r="B3348" s="14">
        <f>Разбивка_по_щитам!B3353</f>
        <v>0</v>
      </c>
      <c r="C3348" s="14">
        <f>Разбивка_по_щитам!C3353</f>
        <v>0</v>
      </c>
      <c r="D3348" s="14">
        <f>Разбивка_по_щитам!F3353</f>
        <v>0</v>
      </c>
      <c r="E3348" s="14">
        <f>Разбивка_по_щитам!H3353</f>
        <v>0</v>
      </c>
      <c r="F3348" s="14">
        <f>Разбивка_по_щитам!I3353</f>
        <v>0</v>
      </c>
      <c r="G3348" s="14">
        <f>Разбивка_по_щитам!J3353</f>
        <v>0</v>
      </c>
      <c r="H3348" s="14">
        <f>Разбивка_по_щитам!K3353</f>
        <v>0</v>
      </c>
      <c r="I3348" s="14">
        <f>Разбивка_по_щитам!L3353</f>
        <v>0</v>
      </c>
      <c r="J3348" s="14">
        <f>Разбивка_по_щитам!M3353</f>
        <v>0</v>
      </c>
      <c r="K3348" s="14">
        <f>Разбивка_по_щитам!N3353</f>
        <v>0</v>
      </c>
      <c r="L3348" s="14"/>
      <c r="M3348" s="14">
        <f>Разбивка_по_щитам!P3353</f>
        <v>0</v>
      </c>
      <c r="N3348" s="14"/>
    </row>
    <row r="3349" spans="2:14" x14ac:dyDescent="0.2">
      <c r="B3349" s="14">
        <f>Разбивка_по_щитам!B3354</f>
        <v>0</v>
      </c>
      <c r="C3349" s="14">
        <f>Разбивка_по_щитам!C3354</f>
        <v>0</v>
      </c>
      <c r="D3349" s="14">
        <f>Разбивка_по_щитам!F3354</f>
        <v>0</v>
      </c>
      <c r="E3349" s="14">
        <f>Разбивка_по_щитам!H3354</f>
        <v>0</v>
      </c>
      <c r="F3349" s="14">
        <f>Разбивка_по_щитам!I3354</f>
        <v>0</v>
      </c>
      <c r="G3349" s="14">
        <f>Разбивка_по_щитам!J3354</f>
        <v>0</v>
      </c>
      <c r="H3349" s="14">
        <f>Разбивка_по_щитам!K3354</f>
        <v>0</v>
      </c>
      <c r="I3349" s="14">
        <f>Разбивка_по_щитам!L3354</f>
        <v>0</v>
      </c>
      <c r="J3349" s="14">
        <f>Разбивка_по_щитам!M3354</f>
        <v>0</v>
      </c>
      <c r="K3349" s="14">
        <f>Разбивка_по_щитам!N3354</f>
        <v>0</v>
      </c>
      <c r="L3349" s="14"/>
      <c r="M3349" s="14">
        <f>Разбивка_по_щитам!P3354</f>
        <v>0</v>
      </c>
      <c r="N3349" s="14"/>
    </row>
    <row r="3350" spans="2:14" x14ac:dyDescent="0.2">
      <c r="B3350" s="14">
        <f>Разбивка_по_щитам!B3355</f>
        <v>0</v>
      </c>
      <c r="C3350" s="14">
        <f>Разбивка_по_щитам!C3355</f>
        <v>0</v>
      </c>
      <c r="D3350" s="14">
        <f>Разбивка_по_щитам!F3355</f>
        <v>0</v>
      </c>
      <c r="E3350" s="14">
        <f>Разбивка_по_щитам!H3355</f>
        <v>0</v>
      </c>
      <c r="F3350" s="14">
        <f>Разбивка_по_щитам!I3355</f>
        <v>0</v>
      </c>
      <c r="G3350" s="14">
        <f>Разбивка_по_щитам!J3355</f>
        <v>0</v>
      </c>
      <c r="H3350" s="14">
        <f>Разбивка_по_щитам!K3355</f>
        <v>0</v>
      </c>
      <c r="I3350" s="14">
        <f>Разбивка_по_щитам!L3355</f>
        <v>0</v>
      </c>
      <c r="J3350" s="14">
        <f>Разбивка_по_щитам!M3355</f>
        <v>0</v>
      </c>
      <c r="K3350" s="14">
        <f>Разбивка_по_щитам!N3355</f>
        <v>0</v>
      </c>
      <c r="L3350" s="14"/>
      <c r="M3350" s="14">
        <f>Разбивка_по_щитам!P3355</f>
        <v>0</v>
      </c>
      <c r="N3350" s="14"/>
    </row>
    <row r="3351" spans="2:14" x14ac:dyDescent="0.2">
      <c r="B3351" s="14">
        <f>Разбивка_по_щитам!B3356</f>
        <v>0</v>
      </c>
      <c r="C3351" s="14">
        <f>Разбивка_по_щитам!C3356</f>
        <v>0</v>
      </c>
      <c r="D3351" s="14">
        <f>Разбивка_по_щитам!F3356</f>
        <v>0</v>
      </c>
      <c r="E3351" s="14">
        <f>Разбивка_по_щитам!H3356</f>
        <v>0</v>
      </c>
      <c r="F3351" s="14">
        <f>Разбивка_по_щитам!I3356</f>
        <v>0</v>
      </c>
      <c r="G3351" s="14">
        <f>Разбивка_по_щитам!J3356</f>
        <v>0</v>
      </c>
      <c r="H3351" s="14">
        <f>Разбивка_по_щитам!K3356</f>
        <v>0</v>
      </c>
      <c r="I3351" s="14">
        <f>Разбивка_по_щитам!L3356</f>
        <v>0</v>
      </c>
      <c r="J3351" s="14">
        <f>Разбивка_по_щитам!M3356</f>
        <v>0</v>
      </c>
      <c r="K3351" s="14">
        <f>Разбивка_по_щитам!N3356</f>
        <v>0</v>
      </c>
      <c r="L3351" s="14"/>
      <c r="M3351" s="14">
        <f>Разбивка_по_щитам!P3356</f>
        <v>0</v>
      </c>
      <c r="N3351" s="14"/>
    </row>
    <row r="3352" spans="2:14" x14ac:dyDescent="0.2">
      <c r="B3352" s="14">
        <f>Разбивка_по_щитам!B3357</f>
        <v>0</v>
      </c>
      <c r="C3352" s="14">
        <f>Разбивка_по_щитам!C3357</f>
        <v>0</v>
      </c>
      <c r="D3352" s="14">
        <f>Разбивка_по_щитам!F3357</f>
        <v>0</v>
      </c>
      <c r="E3352" s="14">
        <f>Разбивка_по_щитам!H3357</f>
        <v>0</v>
      </c>
      <c r="F3352" s="14">
        <f>Разбивка_по_щитам!I3357</f>
        <v>0</v>
      </c>
      <c r="G3352" s="14">
        <f>Разбивка_по_щитам!J3357</f>
        <v>0</v>
      </c>
      <c r="H3352" s="14">
        <f>Разбивка_по_щитам!K3357</f>
        <v>0</v>
      </c>
      <c r="I3352" s="14">
        <f>Разбивка_по_щитам!L3357</f>
        <v>0</v>
      </c>
      <c r="J3352" s="14">
        <f>Разбивка_по_щитам!M3357</f>
        <v>0</v>
      </c>
      <c r="K3352" s="14">
        <f>Разбивка_по_щитам!N3357</f>
        <v>0</v>
      </c>
      <c r="L3352" s="14"/>
      <c r="M3352" s="14">
        <f>Разбивка_по_щитам!P3357</f>
        <v>0</v>
      </c>
      <c r="N3352" s="14"/>
    </row>
    <row r="3353" spans="2:14" x14ac:dyDescent="0.2">
      <c r="B3353" s="14">
        <f>Разбивка_по_щитам!B3358</f>
        <v>0</v>
      </c>
      <c r="C3353" s="14">
        <f>Разбивка_по_щитам!C3358</f>
        <v>0</v>
      </c>
      <c r="D3353" s="14">
        <f>Разбивка_по_щитам!F3358</f>
        <v>0</v>
      </c>
      <c r="E3353" s="14">
        <f>Разбивка_по_щитам!H3358</f>
        <v>0</v>
      </c>
      <c r="F3353" s="14">
        <f>Разбивка_по_щитам!I3358</f>
        <v>0</v>
      </c>
      <c r="G3353" s="14">
        <f>Разбивка_по_щитам!J3358</f>
        <v>0</v>
      </c>
      <c r="H3353" s="14">
        <f>Разбивка_по_щитам!K3358</f>
        <v>0</v>
      </c>
      <c r="I3353" s="14">
        <f>Разбивка_по_щитам!L3358</f>
        <v>0</v>
      </c>
      <c r="J3353" s="14">
        <f>Разбивка_по_щитам!M3358</f>
        <v>0</v>
      </c>
      <c r="K3353" s="14">
        <f>Разбивка_по_щитам!N3358</f>
        <v>0</v>
      </c>
      <c r="L3353" s="14"/>
      <c r="M3353" s="14">
        <f>Разбивка_по_щитам!P3358</f>
        <v>0</v>
      </c>
      <c r="N3353" s="14"/>
    </row>
    <row r="3354" spans="2:14" x14ac:dyDescent="0.2">
      <c r="B3354" s="14">
        <f>Разбивка_по_щитам!B3359</f>
        <v>0</v>
      </c>
      <c r="C3354" s="14">
        <f>Разбивка_по_щитам!C3359</f>
        <v>0</v>
      </c>
      <c r="D3354" s="14">
        <f>Разбивка_по_щитам!F3359</f>
        <v>0</v>
      </c>
      <c r="E3354" s="14">
        <f>Разбивка_по_щитам!H3359</f>
        <v>0</v>
      </c>
      <c r="F3354" s="14">
        <f>Разбивка_по_щитам!I3359</f>
        <v>0</v>
      </c>
      <c r="G3354" s="14">
        <f>Разбивка_по_щитам!J3359</f>
        <v>0</v>
      </c>
      <c r="H3354" s="14">
        <f>Разбивка_по_щитам!K3359</f>
        <v>0</v>
      </c>
      <c r="I3354" s="14">
        <f>Разбивка_по_щитам!L3359</f>
        <v>0</v>
      </c>
      <c r="J3354" s="14">
        <f>Разбивка_по_щитам!M3359</f>
        <v>0</v>
      </c>
      <c r="K3354" s="14">
        <f>Разбивка_по_щитам!N3359</f>
        <v>0</v>
      </c>
      <c r="L3354" s="14"/>
      <c r="M3354" s="14">
        <f>Разбивка_по_щитам!P3359</f>
        <v>0</v>
      </c>
      <c r="N3354" s="14"/>
    </row>
    <row r="3355" spans="2:14" x14ac:dyDescent="0.2">
      <c r="B3355" s="14">
        <f>Разбивка_по_щитам!B3360</f>
        <v>0</v>
      </c>
      <c r="C3355" s="14">
        <f>Разбивка_по_щитам!C3360</f>
        <v>0</v>
      </c>
      <c r="D3355" s="14">
        <f>Разбивка_по_щитам!F3360</f>
        <v>0</v>
      </c>
      <c r="E3355" s="14">
        <f>Разбивка_по_щитам!H3360</f>
        <v>0</v>
      </c>
      <c r="F3355" s="14">
        <f>Разбивка_по_щитам!I3360</f>
        <v>0</v>
      </c>
      <c r="G3355" s="14">
        <f>Разбивка_по_щитам!J3360</f>
        <v>0</v>
      </c>
      <c r="H3355" s="14">
        <f>Разбивка_по_щитам!K3360</f>
        <v>0</v>
      </c>
      <c r="I3355" s="14">
        <f>Разбивка_по_щитам!L3360</f>
        <v>0</v>
      </c>
      <c r="J3355" s="14">
        <f>Разбивка_по_щитам!M3360</f>
        <v>0</v>
      </c>
      <c r="K3355" s="14">
        <f>Разбивка_по_щитам!N3360</f>
        <v>0</v>
      </c>
      <c r="L3355" s="14"/>
      <c r="M3355" s="14">
        <f>Разбивка_по_щитам!P3360</f>
        <v>0</v>
      </c>
      <c r="N3355" s="14"/>
    </row>
    <row r="3356" spans="2:14" x14ac:dyDescent="0.2">
      <c r="B3356" s="14">
        <f>Разбивка_по_щитам!B3361</f>
        <v>0</v>
      </c>
      <c r="C3356" s="14">
        <f>Разбивка_по_щитам!C3361</f>
        <v>0</v>
      </c>
      <c r="D3356" s="14">
        <f>Разбивка_по_щитам!F3361</f>
        <v>0</v>
      </c>
      <c r="E3356" s="14">
        <f>Разбивка_по_щитам!H3361</f>
        <v>0</v>
      </c>
      <c r="F3356" s="14">
        <f>Разбивка_по_щитам!I3361</f>
        <v>0</v>
      </c>
      <c r="G3356" s="14">
        <f>Разбивка_по_щитам!J3361</f>
        <v>0</v>
      </c>
      <c r="H3356" s="14">
        <f>Разбивка_по_щитам!K3361</f>
        <v>0</v>
      </c>
      <c r="I3356" s="14">
        <f>Разбивка_по_щитам!L3361</f>
        <v>0</v>
      </c>
      <c r="J3356" s="14">
        <f>Разбивка_по_щитам!M3361</f>
        <v>0</v>
      </c>
      <c r="K3356" s="14">
        <f>Разбивка_по_щитам!N3361</f>
        <v>0</v>
      </c>
      <c r="L3356" s="14"/>
      <c r="M3356" s="14">
        <f>Разбивка_по_щитам!P3361</f>
        <v>0</v>
      </c>
      <c r="N3356" s="14"/>
    </row>
    <row r="3357" spans="2:14" x14ac:dyDescent="0.2">
      <c r="B3357" s="14">
        <f>Разбивка_по_щитам!B3362</f>
        <v>0</v>
      </c>
      <c r="C3357" s="14">
        <f>Разбивка_по_щитам!C3362</f>
        <v>0</v>
      </c>
      <c r="D3357" s="14">
        <f>Разбивка_по_щитам!F3362</f>
        <v>0</v>
      </c>
      <c r="E3357" s="14">
        <f>Разбивка_по_щитам!H3362</f>
        <v>0</v>
      </c>
      <c r="F3357" s="14">
        <f>Разбивка_по_щитам!I3362</f>
        <v>0</v>
      </c>
      <c r="G3357" s="14">
        <f>Разбивка_по_щитам!J3362</f>
        <v>0</v>
      </c>
      <c r="H3357" s="14">
        <f>Разбивка_по_щитам!K3362</f>
        <v>0</v>
      </c>
      <c r="I3357" s="14">
        <f>Разбивка_по_щитам!L3362</f>
        <v>0</v>
      </c>
      <c r="J3357" s="14">
        <f>Разбивка_по_щитам!M3362</f>
        <v>0</v>
      </c>
      <c r="K3357" s="14">
        <f>Разбивка_по_щитам!N3362</f>
        <v>0</v>
      </c>
      <c r="L3357" s="14"/>
      <c r="M3357" s="14">
        <f>Разбивка_по_щитам!P3362</f>
        <v>0</v>
      </c>
      <c r="N3357" s="14"/>
    </row>
    <row r="3358" spans="2:14" x14ac:dyDescent="0.2">
      <c r="B3358" s="14">
        <f>Разбивка_по_щитам!B3363</f>
        <v>0</v>
      </c>
      <c r="C3358" s="14">
        <f>Разбивка_по_щитам!C3363</f>
        <v>0</v>
      </c>
      <c r="D3358" s="14">
        <f>Разбивка_по_щитам!F3363</f>
        <v>0</v>
      </c>
      <c r="E3358" s="14">
        <f>Разбивка_по_щитам!H3363</f>
        <v>0</v>
      </c>
      <c r="F3358" s="14">
        <f>Разбивка_по_щитам!I3363</f>
        <v>0</v>
      </c>
      <c r="G3358" s="14">
        <f>Разбивка_по_щитам!J3363</f>
        <v>0</v>
      </c>
      <c r="H3358" s="14">
        <f>Разбивка_по_щитам!K3363</f>
        <v>0</v>
      </c>
      <c r="I3358" s="14">
        <f>Разбивка_по_щитам!L3363</f>
        <v>0</v>
      </c>
      <c r="J3358" s="14">
        <f>Разбивка_по_щитам!M3363</f>
        <v>0</v>
      </c>
      <c r="K3358" s="14">
        <f>Разбивка_по_щитам!N3363</f>
        <v>0</v>
      </c>
      <c r="L3358" s="14"/>
      <c r="M3358" s="14">
        <f>Разбивка_по_щитам!P3363</f>
        <v>0</v>
      </c>
      <c r="N3358" s="14"/>
    </row>
    <row r="3359" spans="2:14" x14ac:dyDescent="0.2">
      <c r="B3359" s="14">
        <f>Разбивка_по_щитам!B3364</f>
        <v>0</v>
      </c>
      <c r="C3359" s="14">
        <f>Разбивка_по_щитам!C3364</f>
        <v>0</v>
      </c>
      <c r="D3359" s="14">
        <f>Разбивка_по_щитам!F3364</f>
        <v>0</v>
      </c>
      <c r="E3359" s="14">
        <f>Разбивка_по_щитам!H3364</f>
        <v>0</v>
      </c>
      <c r="F3359" s="14">
        <f>Разбивка_по_щитам!I3364</f>
        <v>0</v>
      </c>
      <c r="G3359" s="14">
        <f>Разбивка_по_щитам!J3364</f>
        <v>0</v>
      </c>
      <c r="H3359" s="14">
        <f>Разбивка_по_щитам!K3364</f>
        <v>0</v>
      </c>
      <c r="I3359" s="14">
        <f>Разбивка_по_щитам!L3364</f>
        <v>0</v>
      </c>
      <c r="J3359" s="14">
        <f>Разбивка_по_щитам!M3364</f>
        <v>0</v>
      </c>
      <c r="K3359" s="14">
        <f>Разбивка_по_щитам!N3364</f>
        <v>0</v>
      </c>
      <c r="L3359" s="14"/>
      <c r="M3359" s="14">
        <f>Разбивка_по_щитам!P3364</f>
        <v>0</v>
      </c>
      <c r="N3359" s="14"/>
    </row>
    <row r="3360" spans="2:14" x14ac:dyDescent="0.2">
      <c r="B3360" s="14">
        <f>Разбивка_по_щитам!B3365</f>
        <v>0</v>
      </c>
      <c r="C3360" s="14">
        <f>Разбивка_по_щитам!C3365</f>
        <v>0</v>
      </c>
      <c r="D3360" s="14">
        <f>Разбивка_по_щитам!F3365</f>
        <v>0</v>
      </c>
      <c r="E3360" s="14">
        <f>Разбивка_по_щитам!H3365</f>
        <v>0</v>
      </c>
      <c r="F3360" s="14">
        <f>Разбивка_по_щитам!I3365</f>
        <v>0</v>
      </c>
      <c r="G3360" s="14">
        <f>Разбивка_по_щитам!J3365</f>
        <v>0</v>
      </c>
      <c r="H3360" s="14">
        <f>Разбивка_по_щитам!K3365</f>
        <v>0</v>
      </c>
      <c r="I3360" s="14">
        <f>Разбивка_по_щитам!L3365</f>
        <v>0</v>
      </c>
      <c r="J3360" s="14">
        <f>Разбивка_по_щитам!M3365</f>
        <v>0</v>
      </c>
      <c r="K3360" s="14">
        <f>Разбивка_по_щитам!N3365</f>
        <v>0</v>
      </c>
      <c r="L3360" s="14"/>
      <c r="M3360" s="14">
        <f>Разбивка_по_щитам!P3365</f>
        <v>0</v>
      </c>
      <c r="N3360" s="14"/>
    </row>
    <row r="3361" spans="2:14" x14ac:dyDescent="0.2">
      <c r="B3361" s="14">
        <f>Разбивка_по_щитам!B3366</f>
        <v>0</v>
      </c>
      <c r="C3361" s="14">
        <f>Разбивка_по_щитам!C3366</f>
        <v>0</v>
      </c>
      <c r="D3361" s="14">
        <f>Разбивка_по_щитам!F3366</f>
        <v>0</v>
      </c>
      <c r="E3361" s="14">
        <f>Разбивка_по_щитам!H3366</f>
        <v>0</v>
      </c>
      <c r="F3361" s="14">
        <f>Разбивка_по_щитам!I3366</f>
        <v>0</v>
      </c>
      <c r="G3361" s="14">
        <f>Разбивка_по_щитам!J3366</f>
        <v>0</v>
      </c>
      <c r="H3361" s="14">
        <f>Разбивка_по_щитам!K3366</f>
        <v>0</v>
      </c>
      <c r="I3361" s="14">
        <f>Разбивка_по_щитам!L3366</f>
        <v>0</v>
      </c>
      <c r="J3361" s="14">
        <f>Разбивка_по_щитам!M3366</f>
        <v>0</v>
      </c>
      <c r="K3361" s="14">
        <f>Разбивка_по_щитам!N3366</f>
        <v>0</v>
      </c>
      <c r="L3361" s="14"/>
      <c r="M3361" s="14">
        <f>Разбивка_по_щитам!P3366</f>
        <v>0</v>
      </c>
      <c r="N3361" s="14"/>
    </row>
    <row r="3362" spans="2:14" x14ac:dyDescent="0.2">
      <c r="B3362" s="14">
        <f>Разбивка_по_щитам!B3367</f>
        <v>0</v>
      </c>
      <c r="C3362" s="14">
        <f>Разбивка_по_щитам!C3367</f>
        <v>0</v>
      </c>
      <c r="D3362" s="14">
        <f>Разбивка_по_щитам!F3367</f>
        <v>0</v>
      </c>
      <c r="E3362" s="14">
        <f>Разбивка_по_щитам!H3367</f>
        <v>0</v>
      </c>
      <c r="F3362" s="14">
        <f>Разбивка_по_щитам!I3367</f>
        <v>0</v>
      </c>
      <c r="G3362" s="14">
        <f>Разбивка_по_щитам!J3367</f>
        <v>0</v>
      </c>
      <c r="H3362" s="14">
        <f>Разбивка_по_щитам!K3367</f>
        <v>0</v>
      </c>
      <c r="I3362" s="14">
        <f>Разбивка_по_щитам!L3367</f>
        <v>0</v>
      </c>
      <c r="J3362" s="14">
        <f>Разбивка_по_щитам!M3367</f>
        <v>0</v>
      </c>
      <c r="K3362" s="14">
        <f>Разбивка_по_щитам!N3367</f>
        <v>0</v>
      </c>
      <c r="L3362" s="14"/>
      <c r="M3362" s="14">
        <f>Разбивка_по_щитам!P3367</f>
        <v>0</v>
      </c>
      <c r="N3362" s="14"/>
    </row>
    <row r="3363" spans="2:14" x14ac:dyDescent="0.2">
      <c r="B3363" s="14">
        <f>Разбивка_по_щитам!B3368</f>
        <v>0</v>
      </c>
      <c r="C3363" s="14">
        <f>Разбивка_по_щитам!C3368</f>
        <v>0</v>
      </c>
      <c r="D3363" s="14">
        <f>Разбивка_по_щитам!F3368</f>
        <v>0</v>
      </c>
      <c r="E3363" s="14">
        <f>Разбивка_по_щитам!H3368</f>
        <v>0</v>
      </c>
      <c r="F3363" s="14">
        <f>Разбивка_по_щитам!I3368</f>
        <v>0</v>
      </c>
      <c r="G3363" s="14">
        <f>Разбивка_по_щитам!J3368</f>
        <v>0</v>
      </c>
      <c r="H3363" s="14">
        <f>Разбивка_по_щитам!K3368</f>
        <v>0</v>
      </c>
      <c r="I3363" s="14">
        <f>Разбивка_по_щитам!L3368</f>
        <v>0</v>
      </c>
      <c r="J3363" s="14">
        <f>Разбивка_по_щитам!M3368</f>
        <v>0</v>
      </c>
      <c r="K3363" s="14">
        <f>Разбивка_по_щитам!N3368</f>
        <v>0</v>
      </c>
      <c r="L3363" s="14"/>
      <c r="M3363" s="14">
        <f>Разбивка_по_щитам!P3368</f>
        <v>0</v>
      </c>
      <c r="N3363" s="14"/>
    </row>
    <row r="3364" spans="2:14" x14ac:dyDescent="0.2">
      <c r="B3364" s="14">
        <f>Разбивка_по_щитам!B3369</f>
        <v>0</v>
      </c>
      <c r="C3364" s="14">
        <f>Разбивка_по_щитам!C3369</f>
        <v>0</v>
      </c>
      <c r="D3364" s="14">
        <f>Разбивка_по_щитам!F3369</f>
        <v>0</v>
      </c>
      <c r="E3364" s="14">
        <f>Разбивка_по_щитам!H3369</f>
        <v>0</v>
      </c>
      <c r="F3364" s="14">
        <f>Разбивка_по_щитам!I3369</f>
        <v>0</v>
      </c>
      <c r="G3364" s="14">
        <f>Разбивка_по_щитам!J3369</f>
        <v>0</v>
      </c>
      <c r="H3364" s="14">
        <f>Разбивка_по_щитам!K3369</f>
        <v>0</v>
      </c>
      <c r="I3364" s="14">
        <f>Разбивка_по_щитам!L3369</f>
        <v>0</v>
      </c>
      <c r="J3364" s="14">
        <f>Разбивка_по_щитам!M3369</f>
        <v>0</v>
      </c>
      <c r="K3364" s="14">
        <f>Разбивка_по_щитам!N3369</f>
        <v>0</v>
      </c>
      <c r="L3364" s="14"/>
      <c r="M3364" s="14">
        <f>Разбивка_по_щитам!P3369</f>
        <v>0</v>
      </c>
      <c r="N3364" s="14"/>
    </row>
    <row r="3365" spans="2:14" x14ac:dyDescent="0.2">
      <c r="B3365" s="14">
        <f>Разбивка_по_щитам!B3370</f>
        <v>0</v>
      </c>
      <c r="C3365" s="14">
        <f>Разбивка_по_щитам!C3370</f>
        <v>0</v>
      </c>
      <c r="D3365" s="14">
        <f>Разбивка_по_щитам!F3370</f>
        <v>0</v>
      </c>
      <c r="E3365" s="14">
        <f>Разбивка_по_щитам!H3370</f>
        <v>0</v>
      </c>
      <c r="F3365" s="14">
        <f>Разбивка_по_щитам!I3370</f>
        <v>0</v>
      </c>
      <c r="G3365" s="14">
        <f>Разбивка_по_щитам!J3370</f>
        <v>0</v>
      </c>
      <c r="H3365" s="14">
        <f>Разбивка_по_щитам!K3370</f>
        <v>0</v>
      </c>
      <c r="I3365" s="14">
        <f>Разбивка_по_щитам!L3370</f>
        <v>0</v>
      </c>
      <c r="J3365" s="14">
        <f>Разбивка_по_щитам!M3370</f>
        <v>0</v>
      </c>
      <c r="K3365" s="14">
        <f>Разбивка_по_щитам!N3370</f>
        <v>0</v>
      </c>
      <c r="L3365" s="14"/>
      <c r="M3365" s="14">
        <f>Разбивка_по_щитам!P3370</f>
        <v>0</v>
      </c>
      <c r="N3365" s="14"/>
    </row>
    <row r="3366" spans="2:14" x14ac:dyDescent="0.2">
      <c r="B3366" s="14">
        <f>Разбивка_по_щитам!B3371</f>
        <v>0</v>
      </c>
      <c r="C3366" s="14">
        <f>Разбивка_по_щитам!C3371</f>
        <v>0</v>
      </c>
      <c r="D3366" s="14">
        <f>Разбивка_по_щитам!F3371</f>
        <v>0</v>
      </c>
      <c r="E3366" s="14">
        <f>Разбивка_по_щитам!H3371</f>
        <v>0</v>
      </c>
      <c r="F3366" s="14">
        <f>Разбивка_по_щитам!I3371</f>
        <v>0</v>
      </c>
      <c r="G3366" s="14">
        <f>Разбивка_по_щитам!J3371</f>
        <v>0</v>
      </c>
      <c r="H3366" s="14">
        <f>Разбивка_по_щитам!K3371</f>
        <v>0</v>
      </c>
      <c r="I3366" s="14">
        <f>Разбивка_по_щитам!L3371</f>
        <v>0</v>
      </c>
      <c r="J3366" s="14">
        <f>Разбивка_по_щитам!M3371</f>
        <v>0</v>
      </c>
      <c r="K3366" s="14">
        <f>Разбивка_по_щитам!N3371</f>
        <v>0</v>
      </c>
      <c r="L3366" s="14"/>
      <c r="M3366" s="14">
        <f>Разбивка_по_щитам!P3371</f>
        <v>0</v>
      </c>
      <c r="N3366" s="14"/>
    </row>
    <row r="3367" spans="2:14" x14ac:dyDescent="0.2">
      <c r="B3367" s="14">
        <f>Разбивка_по_щитам!B3372</f>
        <v>0</v>
      </c>
      <c r="C3367" s="14">
        <f>Разбивка_по_щитам!C3372</f>
        <v>0</v>
      </c>
      <c r="D3367" s="14">
        <f>Разбивка_по_щитам!F3372</f>
        <v>0</v>
      </c>
      <c r="E3367" s="14">
        <f>Разбивка_по_щитам!H3372</f>
        <v>0</v>
      </c>
      <c r="F3367" s="14">
        <f>Разбивка_по_щитам!I3372</f>
        <v>0</v>
      </c>
      <c r="G3367" s="14">
        <f>Разбивка_по_щитам!J3372</f>
        <v>0</v>
      </c>
      <c r="H3367" s="14">
        <f>Разбивка_по_щитам!K3372</f>
        <v>0</v>
      </c>
      <c r="I3367" s="14">
        <f>Разбивка_по_щитам!L3372</f>
        <v>0</v>
      </c>
      <c r="J3367" s="14">
        <f>Разбивка_по_щитам!M3372</f>
        <v>0</v>
      </c>
      <c r="K3367" s="14">
        <f>Разбивка_по_щитам!N3372</f>
        <v>0</v>
      </c>
      <c r="L3367" s="14"/>
      <c r="M3367" s="14">
        <f>Разбивка_по_щитам!P3372</f>
        <v>0</v>
      </c>
      <c r="N3367" s="14"/>
    </row>
    <row r="3368" spans="2:14" x14ac:dyDescent="0.2">
      <c r="B3368" s="14">
        <f>Разбивка_по_щитам!B3373</f>
        <v>0</v>
      </c>
      <c r="C3368" s="14">
        <f>Разбивка_по_щитам!C3373</f>
        <v>0</v>
      </c>
      <c r="D3368" s="14">
        <f>Разбивка_по_щитам!F3373</f>
        <v>0</v>
      </c>
      <c r="E3368" s="14">
        <f>Разбивка_по_щитам!H3373</f>
        <v>0</v>
      </c>
      <c r="F3368" s="14">
        <f>Разбивка_по_щитам!I3373</f>
        <v>0</v>
      </c>
      <c r="G3368" s="14">
        <f>Разбивка_по_щитам!J3373</f>
        <v>0</v>
      </c>
      <c r="H3368" s="14">
        <f>Разбивка_по_щитам!K3373</f>
        <v>0</v>
      </c>
      <c r="I3368" s="14">
        <f>Разбивка_по_щитам!L3373</f>
        <v>0</v>
      </c>
      <c r="J3368" s="14">
        <f>Разбивка_по_щитам!M3373</f>
        <v>0</v>
      </c>
      <c r="K3368" s="14">
        <f>Разбивка_по_щитам!N3373</f>
        <v>0</v>
      </c>
      <c r="L3368" s="14"/>
      <c r="M3368" s="14">
        <f>Разбивка_по_щитам!P3373</f>
        <v>0</v>
      </c>
      <c r="N3368" s="14"/>
    </row>
    <row r="3369" spans="2:14" x14ac:dyDescent="0.2">
      <c r="B3369" s="14">
        <f>Разбивка_по_щитам!B3374</f>
        <v>0</v>
      </c>
      <c r="C3369" s="14">
        <f>Разбивка_по_щитам!C3374</f>
        <v>0</v>
      </c>
      <c r="D3369" s="14">
        <f>Разбивка_по_щитам!F3374</f>
        <v>0</v>
      </c>
      <c r="E3369" s="14">
        <f>Разбивка_по_щитам!H3374</f>
        <v>0</v>
      </c>
      <c r="F3369" s="14">
        <f>Разбивка_по_щитам!I3374</f>
        <v>0</v>
      </c>
      <c r="G3369" s="14">
        <f>Разбивка_по_щитам!J3374</f>
        <v>0</v>
      </c>
      <c r="H3369" s="14">
        <f>Разбивка_по_щитам!K3374</f>
        <v>0</v>
      </c>
      <c r="I3369" s="14">
        <f>Разбивка_по_щитам!L3374</f>
        <v>0</v>
      </c>
      <c r="J3369" s="14">
        <f>Разбивка_по_щитам!M3374</f>
        <v>0</v>
      </c>
      <c r="K3369" s="14">
        <f>Разбивка_по_щитам!N3374</f>
        <v>0</v>
      </c>
      <c r="L3369" s="14"/>
      <c r="M3369" s="14">
        <f>Разбивка_по_щитам!P3374</f>
        <v>0</v>
      </c>
      <c r="N3369" s="14"/>
    </row>
    <row r="3370" spans="2:14" x14ac:dyDescent="0.2">
      <c r="B3370" s="14">
        <f>Разбивка_по_щитам!B3375</f>
        <v>0</v>
      </c>
      <c r="C3370" s="14">
        <f>Разбивка_по_щитам!C3375</f>
        <v>0</v>
      </c>
      <c r="D3370" s="14">
        <f>Разбивка_по_щитам!F3375</f>
        <v>0</v>
      </c>
      <c r="E3370" s="14">
        <f>Разбивка_по_щитам!H3375</f>
        <v>0</v>
      </c>
      <c r="F3370" s="14">
        <f>Разбивка_по_щитам!I3375</f>
        <v>0</v>
      </c>
      <c r="G3370" s="14">
        <f>Разбивка_по_щитам!J3375</f>
        <v>0</v>
      </c>
      <c r="H3370" s="14">
        <f>Разбивка_по_щитам!K3375</f>
        <v>0</v>
      </c>
      <c r="I3370" s="14">
        <f>Разбивка_по_щитам!L3375</f>
        <v>0</v>
      </c>
      <c r="J3370" s="14">
        <f>Разбивка_по_щитам!M3375</f>
        <v>0</v>
      </c>
      <c r="K3370" s="14">
        <f>Разбивка_по_щитам!N3375</f>
        <v>0</v>
      </c>
      <c r="L3370" s="14"/>
      <c r="M3370" s="14">
        <f>Разбивка_по_щитам!P3375</f>
        <v>0</v>
      </c>
      <c r="N3370" s="14"/>
    </row>
    <row r="3371" spans="2:14" x14ac:dyDescent="0.2">
      <c r="B3371" s="14">
        <f>Разбивка_по_щитам!B3376</f>
        <v>0</v>
      </c>
      <c r="C3371" s="14">
        <f>Разбивка_по_щитам!C3376</f>
        <v>0</v>
      </c>
      <c r="D3371" s="14">
        <f>Разбивка_по_щитам!F3376</f>
        <v>0</v>
      </c>
      <c r="E3371" s="14">
        <f>Разбивка_по_щитам!H3376</f>
        <v>0</v>
      </c>
      <c r="F3371" s="14">
        <f>Разбивка_по_щитам!I3376</f>
        <v>0</v>
      </c>
      <c r="G3371" s="14">
        <f>Разбивка_по_щитам!J3376</f>
        <v>0</v>
      </c>
      <c r="H3371" s="14">
        <f>Разбивка_по_щитам!K3376</f>
        <v>0</v>
      </c>
      <c r="I3371" s="14">
        <f>Разбивка_по_щитам!L3376</f>
        <v>0</v>
      </c>
      <c r="J3371" s="14">
        <f>Разбивка_по_щитам!M3376</f>
        <v>0</v>
      </c>
      <c r="K3371" s="14">
        <f>Разбивка_по_щитам!N3376</f>
        <v>0</v>
      </c>
      <c r="L3371" s="14"/>
      <c r="M3371" s="14">
        <f>Разбивка_по_щитам!P3376</f>
        <v>0</v>
      </c>
      <c r="N3371" s="14"/>
    </row>
    <row r="3372" spans="2:14" x14ac:dyDescent="0.2">
      <c r="B3372" s="14">
        <f>Разбивка_по_щитам!B3377</f>
        <v>0</v>
      </c>
      <c r="C3372" s="14">
        <f>Разбивка_по_щитам!C3377</f>
        <v>0</v>
      </c>
      <c r="D3372" s="14">
        <f>Разбивка_по_щитам!F3377</f>
        <v>0</v>
      </c>
      <c r="E3372" s="14">
        <f>Разбивка_по_щитам!H3377</f>
        <v>0</v>
      </c>
      <c r="F3372" s="14">
        <f>Разбивка_по_щитам!I3377</f>
        <v>0</v>
      </c>
      <c r="G3372" s="14">
        <f>Разбивка_по_щитам!J3377</f>
        <v>0</v>
      </c>
      <c r="H3372" s="14">
        <f>Разбивка_по_щитам!K3377</f>
        <v>0</v>
      </c>
      <c r="I3372" s="14">
        <f>Разбивка_по_щитам!L3377</f>
        <v>0</v>
      </c>
      <c r="J3372" s="14">
        <f>Разбивка_по_щитам!M3377</f>
        <v>0</v>
      </c>
      <c r="K3372" s="14">
        <f>Разбивка_по_щитам!N3377</f>
        <v>0</v>
      </c>
      <c r="L3372" s="14"/>
      <c r="M3372" s="14">
        <f>Разбивка_по_щитам!P3377</f>
        <v>0</v>
      </c>
      <c r="N3372" s="14"/>
    </row>
    <row r="3373" spans="2:14" x14ac:dyDescent="0.2">
      <c r="B3373" s="14">
        <f>Разбивка_по_щитам!B3378</f>
        <v>0</v>
      </c>
      <c r="C3373" s="14">
        <f>Разбивка_по_щитам!C3378</f>
        <v>0</v>
      </c>
      <c r="D3373" s="14">
        <f>Разбивка_по_щитам!F3378</f>
        <v>0</v>
      </c>
      <c r="E3373" s="14">
        <f>Разбивка_по_щитам!H3378</f>
        <v>0</v>
      </c>
      <c r="F3373" s="14">
        <f>Разбивка_по_щитам!I3378</f>
        <v>0</v>
      </c>
      <c r="G3373" s="14">
        <f>Разбивка_по_щитам!J3378</f>
        <v>0</v>
      </c>
      <c r="H3373" s="14">
        <f>Разбивка_по_щитам!K3378</f>
        <v>0</v>
      </c>
      <c r="I3373" s="14">
        <f>Разбивка_по_щитам!L3378</f>
        <v>0</v>
      </c>
      <c r="J3373" s="14">
        <f>Разбивка_по_щитам!M3378</f>
        <v>0</v>
      </c>
      <c r="K3373" s="14">
        <f>Разбивка_по_щитам!N3378</f>
        <v>0</v>
      </c>
      <c r="L3373" s="14"/>
      <c r="M3373" s="14">
        <f>Разбивка_по_щитам!P3378</f>
        <v>0</v>
      </c>
      <c r="N3373" s="14"/>
    </row>
    <row r="3374" spans="2:14" x14ac:dyDescent="0.2">
      <c r="B3374" s="14">
        <f>Разбивка_по_щитам!B3379</f>
        <v>0</v>
      </c>
      <c r="C3374" s="14">
        <f>Разбивка_по_щитам!C3379</f>
        <v>0</v>
      </c>
      <c r="D3374" s="14">
        <f>Разбивка_по_щитам!F3379</f>
        <v>0</v>
      </c>
      <c r="E3374" s="14">
        <f>Разбивка_по_щитам!H3379</f>
        <v>0</v>
      </c>
      <c r="F3374" s="14">
        <f>Разбивка_по_щитам!I3379</f>
        <v>0</v>
      </c>
      <c r="G3374" s="14">
        <f>Разбивка_по_щитам!J3379</f>
        <v>0</v>
      </c>
      <c r="H3374" s="14">
        <f>Разбивка_по_щитам!K3379</f>
        <v>0</v>
      </c>
      <c r="I3374" s="14">
        <f>Разбивка_по_щитам!L3379</f>
        <v>0</v>
      </c>
      <c r="J3374" s="14">
        <f>Разбивка_по_щитам!M3379</f>
        <v>0</v>
      </c>
      <c r="K3374" s="14">
        <f>Разбивка_по_щитам!N3379</f>
        <v>0</v>
      </c>
      <c r="L3374" s="14"/>
      <c r="M3374" s="14">
        <f>Разбивка_по_щитам!P3379</f>
        <v>0</v>
      </c>
      <c r="N3374" s="14"/>
    </row>
    <row r="3375" spans="2:14" x14ac:dyDescent="0.2">
      <c r="B3375" s="14">
        <f>Разбивка_по_щитам!B3380</f>
        <v>0</v>
      </c>
      <c r="C3375" s="14">
        <f>Разбивка_по_щитам!C3380</f>
        <v>0</v>
      </c>
      <c r="D3375" s="14">
        <f>Разбивка_по_щитам!F3380</f>
        <v>0</v>
      </c>
      <c r="E3375" s="14">
        <f>Разбивка_по_щитам!H3380</f>
        <v>0</v>
      </c>
      <c r="F3375" s="14">
        <f>Разбивка_по_щитам!I3380</f>
        <v>0</v>
      </c>
      <c r="G3375" s="14">
        <f>Разбивка_по_щитам!J3380</f>
        <v>0</v>
      </c>
      <c r="H3375" s="14">
        <f>Разбивка_по_щитам!K3380</f>
        <v>0</v>
      </c>
      <c r="I3375" s="14">
        <f>Разбивка_по_щитам!L3380</f>
        <v>0</v>
      </c>
      <c r="J3375" s="14">
        <f>Разбивка_по_щитам!M3380</f>
        <v>0</v>
      </c>
      <c r="K3375" s="14">
        <f>Разбивка_по_щитам!N3380</f>
        <v>0</v>
      </c>
      <c r="L3375" s="14"/>
      <c r="M3375" s="14">
        <f>Разбивка_по_щитам!P3380</f>
        <v>0</v>
      </c>
      <c r="N3375" s="14"/>
    </row>
    <row r="3376" spans="2:14" x14ac:dyDescent="0.2">
      <c r="B3376" s="14">
        <f>Разбивка_по_щитам!B3381</f>
        <v>0</v>
      </c>
      <c r="C3376" s="14">
        <f>Разбивка_по_щитам!C3381</f>
        <v>0</v>
      </c>
      <c r="D3376" s="14">
        <f>Разбивка_по_щитам!F3381</f>
        <v>0</v>
      </c>
      <c r="E3376" s="14">
        <f>Разбивка_по_щитам!H3381</f>
        <v>0</v>
      </c>
      <c r="F3376" s="14">
        <f>Разбивка_по_щитам!I3381</f>
        <v>0</v>
      </c>
      <c r="G3376" s="14">
        <f>Разбивка_по_щитам!J3381</f>
        <v>0</v>
      </c>
      <c r="H3376" s="14">
        <f>Разбивка_по_щитам!K3381</f>
        <v>0</v>
      </c>
      <c r="I3376" s="14">
        <f>Разбивка_по_щитам!L3381</f>
        <v>0</v>
      </c>
      <c r="J3376" s="14">
        <f>Разбивка_по_щитам!M3381</f>
        <v>0</v>
      </c>
      <c r="K3376" s="14">
        <f>Разбивка_по_щитам!N3381</f>
        <v>0</v>
      </c>
      <c r="L3376" s="14"/>
      <c r="M3376" s="14">
        <f>Разбивка_по_щитам!P3381</f>
        <v>0</v>
      </c>
      <c r="N3376" s="14"/>
    </row>
    <row r="3377" spans="2:14" x14ac:dyDescent="0.2">
      <c r="B3377" s="14">
        <f>Разбивка_по_щитам!B3382</f>
        <v>0</v>
      </c>
      <c r="C3377" s="14">
        <f>Разбивка_по_щитам!C3382</f>
        <v>0</v>
      </c>
      <c r="D3377" s="14">
        <f>Разбивка_по_щитам!F3382</f>
        <v>0</v>
      </c>
      <c r="E3377" s="14">
        <f>Разбивка_по_щитам!H3382</f>
        <v>0</v>
      </c>
      <c r="F3377" s="14">
        <f>Разбивка_по_щитам!I3382</f>
        <v>0</v>
      </c>
      <c r="G3377" s="14">
        <f>Разбивка_по_щитам!J3382</f>
        <v>0</v>
      </c>
      <c r="H3377" s="14">
        <f>Разбивка_по_щитам!K3382</f>
        <v>0</v>
      </c>
      <c r="I3377" s="14">
        <f>Разбивка_по_щитам!L3382</f>
        <v>0</v>
      </c>
      <c r="J3377" s="14">
        <f>Разбивка_по_щитам!M3382</f>
        <v>0</v>
      </c>
      <c r="K3377" s="14">
        <f>Разбивка_по_щитам!N3382</f>
        <v>0</v>
      </c>
      <c r="L3377" s="14"/>
      <c r="M3377" s="14">
        <f>Разбивка_по_щитам!P3382</f>
        <v>0</v>
      </c>
      <c r="N3377" s="14"/>
    </row>
    <row r="3378" spans="2:14" x14ac:dyDescent="0.2">
      <c r="B3378" s="14">
        <f>Разбивка_по_щитам!B3383</f>
        <v>0</v>
      </c>
      <c r="C3378" s="14">
        <f>Разбивка_по_щитам!C3383</f>
        <v>0</v>
      </c>
      <c r="D3378" s="14">
        <f>Разбивка_по_щитам!F3383</f>
        <v>0</v>
      </c>
      <c r="E3378" s="14">
        <f>Разбивка_по_щитам!H3383</f>
        <v>0</v>
      </c>
      <c r="F3378" s="14">
        <f>Разбивка_по_щитам!I3383</f>
        <v>0</v>
      </c>
      <c r="G3378" s="14">
        <f>Разбивка_по_щитам!J3383</f>
        <v>0</v>
      </c>
      <c r="H3378" s="14">
        <f>Разбивка_по_щитам!K3383</f>
        <v>0</v>
      </c>
      <c r="I3378" s="14">
        <f>Разбивка_по_щитам!L3383</f>
        <v>0</v>
      </c>
      <c r="J3378" s="14">
        <f>Разбивка_по_щитам!M3383</f>
        <v>0</v>
      </c>
      <c r="K3378" s="14">
        <f>Разбивка_по_щитам!N3383</f>
        <v>0</v>
      </c>
      <c r="L3378" s="14"/>
      <c r="M3378" s="14">
        <f>Разбивка_по_щитам!P3383</f>
        <v>0</v>
      </c>
      <c r="N3378" s="14"/>
    </row>
    <row r="3379" spans="2:14" x14ac:dyDescent="0.2">
      <c r="B3379" s="14">
        <f>Разбивка_по_щитам!B3384</f>
        <v>0</v>
      </c>
      <c r="C3379" s="14">
        <f>Разбивка_по_щитам!C3384</f>
        <v>0</v>
      </c>
      <c r="D3379" s="14">
        <f>Разбивка_по_щитам!F3384</f>
        <v>0</v>
      </c>
      <c r="E3379" s="14">
        <f>Разбивка_по_щитам!H3384</f>
        <v>0</v>
      </c>
      <c r="F3379" s="14">
        <f>Разбивка_по_щитам!I3384</f>
        <v>0</v>
      </c>
      <c r="G3379" s="14">
        <f>Разбивка_по_щитам!J3384</f>
        <v>0</v>
      </c>
      <c r="H3379" s="14">
        <f>Разбивка_по_щитам!K3384</f>
        <v>0</v>
      </c>
      <c r="I3379" s="14">
        <f>Разбивка_по_щитам!L3384</f>
        <v>0</v>
      </c>
      <c r="J3379" s="14">
        <f>Разбивка_по_щитам!M3384</f>
        <v>0</v>
      </c>
      <c r="K3379" s="14">
        <f>Разбивка_по_щитам!N3384</f>
        <v>0</v>
      </c>
      <c r="L3379" s="14"/>
      <c r="M3379" s="14">
        <f>Разбивка_по_щитам!P3384</f>
        <v>0</v>
      </c>
      <c r="N3379" s="14"/>
    </row>
    <row r="3380" spans="2:14" x14ac:dyDescent="0.2">
      <c r="B3380" s="14">
        <f>Разбивка_по_щитам!B3385</f>
        <v>0</v>
      </c>
      <c r="C3380" s="14">
        <f>Разбивка_по_щитам!C3385</f>
        <v>0</v>
      </c>
      <c r="D3380" s="14">
        <f>Разбивка_по_щитам!F3385</f>
        <v>0</v>
      </c>
      <c r="E3380" s="14">
        <f>Разбивка_по_щитам!H3385</f>
        <v>0</v>
      </c>
      <c r="F3380" s="14">
        <f>Разбивка_по_щитам!I3385</f>
        <v>0</v>
      </c>
      <c r="G3380" s="14">
        <f>Разбивка_по_щитам!J3385</f>
        <v>0</v>
      </c>
      <c r="H3380" s="14">
        <f>Разбивка_по_щитам!K3385</f>
        <v>0</v>
      </c>
      <c r="I3380" s="14">
        <f>Разбивка_по_щитам!L3385</f>
        <v>0</v>
      </c>
      <c r="J3380" s="14">
        <f>Разбивка_по_щитам!M3385</f>
        <v>0</v>
      </c>
      <c r="K3380" s="14">
        <f>Разбивка_по_щитам!N3385</f>
        <v>0</v>
      </c>
      <c r="L3380" s="14"/>
      <c r="M3380" s="14">
        <f>Разбивка_по_щитам!P3385</f>
        <v>0</v>
      </c>
      <c r="N3380" s="14"/>
    </row>
    <row r="3381" spans="2:14" x14ac:dyDescent="0.2">
      <c r="B3381" s="14">
        <f>Разбивка_по_щитам!B3386</f>
        <v>0</v>
      </c>
      <c r="C3381" s="14">
        <f>Разбивка_по_щитам!C3386</f>
        <v>0</v>
      </c>
      <c r="D3381" s="14">
        <f>Разбивка_по_щитам!F3386</f>
        <v>0</v>
      </c>
      <c r="E3381" s="14">
        <f>Разбивка_по_щитам!H3386</f>
        <v>0</v>
      </c>
      <c r="F3381" s="14">
        <f>Разбивка_по_щитам!I3386</f>
        <v>0</v>
      </c>
      <c r="G3381" s="14">
        <f>Разбивка_по_щитам!J3386</f>
        <v>0</v>
      </c>
      <c r="H3381" s="14">
        <f>Разбивка_по_щитам!K3386</f>
        <v>0</v>
      </c>
      <c r="I3381" s="14">
        <f>Разбивка_по_щитам!L3386</f>
        <v>0</v>
      </c>
      <c r="J3381" s="14">
        <f>Разбивка_по_щитам!M3386</f>
        <v>0</v>
      </c>
      <c r="K3381" s="14">
        <f>Разбивка_по_щитам!N3386</f>
        <v>0</v>
      </c>
      <c r="L3381" s="14"/>
      <c r="M3381" s="14">
        <f>Разбивка_по_щитам!P3386</f>
        <v>0</v>
      </c>
      <c r="N3381" s="14"/>
    </row>
    <row r="3382" spans="2:14" x14ac:dyDescent="0.2">
      <c r="B3382" s="14">
        <f>Разбивка_по_щитам!B3387</f>
        <v>0</v>
      </c>
      <c r="C3382" s="14">
        <f>Разбивка_по_щитам!C3387</f>
        <v>0</v>
      </c>
      <c r="D3382" s="14">
        <f>Разбивка_по_щитам!F3387</f>
        <v>0</v>
      </c>
      <c r="E3382" s="14">
        <f>Разбивка_по_щитам!H3387</f>
        <v>0</v>
      </c>
      <c r="F3382" s="14">
        <f>Разбивка_по_щитам!I3387</f>
        <v>0</v>
      </c>
      <c r="G3382" s="14">
        <f>Разбивка_по_щитам!J3387</f>
        <v>0</v>
      </c>
      <c r="H3382" s="14">
        <f>Разбивка_по_щитам!K3387</f>
        <v>0</v>
      </c>
      <c r="I3382" s="14">
        <f>Разбивка_по_щитам!L3387</f>
        <v>0</v>
      </c>
      <c r="J3382" s="14">
        <f>Разбивка_по_щитам!M3387</f>
        <v>0</v>
      </c>
      <c r="K3382" s="14">
        <f>Разбивка_по_щитам!N3387</f>
        <v>0</v>
      </c>
      <c r="L3382" s="14"/>
      <c r="M3382" s="14">
        <f>Разбивка_по_щитам!P3387</f>
        <v>0</v>
      </c>
      <c r="N3382" s="14"/>
    </row>
    <row r="3383" spans="2:14" x14ac:dyDescent="0.2">
      <c r="B3383" s="14">
        <f>Разбивка_по_щитам!B3388</f>
        <v>0</v>
      </c>
      <c r="C3383" s="14">
        <f>Разбивка_по_щитам!C3388</f>
        <v>0</v>
      </c>
      <c r="D3383" s="14">
        <f>Разбивка_по_щитам!F3388</f>
        <v>0</v>
      </c>
      <c r="E3383" s="14">
        <f>Разбивка_по_щитам!H3388</f>
        <v>0</v>
      </c>
      <c r="F3383" s="14">
        <f>Разбивка_по_щитам!I3388</f>
        <v>0</v>
      </c>
      <c r="G3383" s="14">
        <f>Разбивка_по_щитам!J3388</f>
        <v>0</v>
      </c>
      <c r="H3383" s="14">
        <f>Разбивка_по_щитам!K3388</f>
        <v>0</v>
      </c>
      <c r="I3383" s="14">
        <f>Разбивка_по_щитам!L3388</f>
        <v>0</v>
      </c>
      <c r="J3383" s="14">
        <f>Разбивка_по_щитам!M3388</f>
        <v>0</v>
      </c>
      <c r="K3383" s="14">
        <f>Разбивка_по_щитам!N3388</f>
        <v>0</v>
      </c>
      <c r="L3383" s="14"/>
      <c r="M3383" s="14">
        <f>Разбивка_по_щитам!P3388</f>
        <v>0</v>
      </c>
      <c r="N3383" s="14"/>
    </row>
    <row r="3384" spans="2:14" x14ac:dyDescent="0.2">
      <c r="B3384" s="14">
        <f>Разбивка_по_щитам!B3389</f>
        <v>0</v>
      </c>
      <c r="C3384" s="14">
        <f>Разбивка_по_щитам!C3389</f>
        <v>0</v>
      </c>
      <c r="D3384" s="14">
        <f>Разбивка_по_щитам!F3389</f>
        <v>0</v>
      </c>
      <c r="E3384" s="14">
        <f>Разбивка_по_щитам!H3389</f>
        <v>0</v>
      </c>
      <c r="F3384" s="14">
        <f>Разбивка_по_щитам!I3389</f>
        <v>0</v>
      </c>
      <c r="G3384" s="14">
        <f>Разбивка_по_щитам!J3389</f>
        <v>0</v>
      </c>
      <c r="H3384" s="14">
        <f>Разбивка_по_щитам!K3389</f>
        <v>0</v>
      </c>
      <c r="I3384" s="14">
        <f>Разбивка_по_щитам!L3389</f>
        <v>0</v>
      </c>
      <c r="J3384" s="14">
        <f>Разбивка_по_щитам!M3389</f>
        <v>0</v>
      </c>
      <c r="K3384" s="14">
        <f>Разбивка_по_щитам!N3389</f>
        <v>0</v>
      </c>
      <c r="L3384" s="14"/>
      <c r="M3384" s="14">
        <f>Разбивка_по_щитам!P3389</f>
        <v>0</v>
      </c>
      <c r="N3384" s="14"/>
    </row>
    <row r="3385" spans="2:14" x14ac:dyDescent="0.2">
      <c r="B3385" s="14">
        <f>Разбивка_по_щитам!B3390</f>
        <v>0</v>
      </c>
      <c r="C3385" s="14">
        <f>Разбивка_по_щитам!C3390</f>
        <v>0</v>
      </c>
      <c r="D3385" s="14">
        <f>Разбивка_по_щитам!F3390</f>
        <v>0</v>
      </c>
      <c r="E3385" s="14">
        <f>Разбивка_по_щитам!H3390</f>
        <v>0</v>
      </c>
      <c r="F3385" s="14">
        <f>Разбивка_по_щитам!I3390</f>
        <v>0</v>
      </c>
      <c r="G3385" s="14">
        <f>Разбивка_по_щитам!J3390</f>
        <v>0</v>
      </c>
      <c r="H3385" s="14">
        <f>Разбивка_по_щитам!K3390</f>
        <v>0</v>
      </c>
      <c r="I3385" s="14">
        <f>Разбивка_по_щитам!L3390</f>
        <v>0</v>
      </c>
      <c r="J3385" s="14">
        <f>Разбивка_по_щитам!M3390</f>
        <v>0</v>
      </c>
      <c r="K3385" s="14">
        <f>Разбивка_по_щитам!N3390</f>
        <v>0</v>
      </c>
      <c r="L3385" s="14"/>
      <c r="M3385" s="14">
        <f>Разбивка_по_щитам!P3390</f>
        <v>0</v>
      </c>
      <c r="N3385" s="14"/>
    </row>
    <row r="3386" spans="2:14" x14ac:dyDescent="0.2">
      <c r="B3386" s="14">
        <f>Разбивка_по_щитам!B3391</f>
        <v>0</v>
      </c>
      <c r="C3386" s="14">
        <f>Разбивка_по_щитам!C3391</f>
        <v>0</v>
      </c>
      <c r="D3386" s="14">
        <f>Разбивка_по_щитам!F3391</f>
        <v>0</v>
      </c>
      <c r="E3386" s="14">
        <f>Разбивка_по_щитам!H3391</f>
        <v>0</v>
      </c>
      <c r="F3386" s="14">
        <f>Разбивка_по_щитам!I3391</f>
        <v>0</v>
      </c>
      <c r="G3386" s="14">
        <f>Разбивка_по_щитам!J3391</f>
        <v>0</v>
      </c>
      <c r="H3386" s="14">
        <f>Разбивка_по_щитам!K3391</f>
        <v>0</v>
      </c>
      <c r="I3386" s="14">
        <f>Разбивка_по_щитам!L3391</f>
        <v>0</v>
      </c>
      <c r="J3386" s="14">
        <f>Разбивка_по_щитам!M3391</f>
        <v>0</v>
      </c>
      <c r="K3386" s="14">
        <f>Разбивка_по_щитам!N3391</f>
        <v>0</v>
      </c>
      <c r="L3386" s="14"/>
      <c r="M3386" s="14">
        <f>Разбивка_по_щитам!P3391</f>
        <v>0</v>
      </c>
      <c r="N3386" s="14"/>
    </row>
    <row r="3387" spans="2:14" x14ac:dyDescent="0.2">
      <c r="B3387" s="14">
        <f>Разбивка_по_щитам!B3392</f>
        <v>0</v>
      </c>
      <c r="C3387" s="14">
        <f>Разбивка_по_щитам!C3392</f>
        <v>0</v>
      </c>
      <c r="D3387" s="14">
        <f>Разбивка_по_щитам!F3392</f>
        <v>0</v>
      </c>
      <c r="E3387" s="14">
        <f>Разбивка_по_щитам!H3392</f>
        <v>0</v>
      </c>
      <c r="F3387" s="14">
        <f>Разбивка_по_щитам!I3392</f>
        <v>0</v>
      </c>
      <c r="G3387" s="14">
        <f>Разбивка_по_щитам!J3392</f>
        <v>0</v>
      </c>
      <c r="H3387" s="14">
        <f>Разбивка_по_щитам!K3392</f>
        <v>0</v>
      </c>
      <c r="I3387" s="14">
        <f>Разбивка_по_щитам!L3392</f>
        <v>0</v>
      </c>
      <c r="J3387" s="14">
        <f>Разбивка_по_щитам!M3392</f>
        <v>0</v>
      </c>
      <c r="K3387" s="14">
        <f>Разбивка_по_щитам!N3392</f>
        <v>0</v>
      </c>
      <c r="L3387" s="14"/>
      <c r="M3387" s="14">
        <f>Разбивка_по_щитам!P3392</f>
        <v>0</v>
      </c>
      <c r="N3387" s="14"/>
    </row>
    <row r="3388" spans="2:14" x14ac:dyDescent="0.2">
      <c r="B3388" s="14">
        <f>Разбивка_по_щитам!B3393</f>
        <v>0</v>
      </c>
      <c r="C3388" s="14">
        <f>Разбивка_по_щитам!C3393</f>
        <v>0</v>
      </c>
      <c r="D3388" s="14">
        <f>Разбивка_по_щитам!F3393</f>
        <v>0</v>
      </c>
      <c r="E3388" s="14">
        <f>Разбивка_по_щитам!H3393</f>
        <v>0</v>
      </c>
      <c r="F3388" s="14">
        <f>Разбивка_по_щитам!I3393</f>
        <v>0</v>
      </c>
      <c r="G3388" s="14">
        <f>Разбивка_по_щитам!J3393</f>
        <v>0</v>
      </c>
      <c r="H3388" s="14">
        <f>Разбивка_по_щитам!K3393</f>
        <v>0</v>
      </c>
      <c r="I3388" s="14">
        <f>Разбивка_по_щитам!L3393</f>
        <v>0</v>
      </c>
      <c r="J3388" s="14">
        <f>Разбивка_по_щитам!M3393</f>
        <v>0</v>
      </c>
      <c r="K3388" s="14">
        <f>Разбивка_по_щитам!N3393</f>
        <v>0</v>
      </c>
      <c r="L3388" s="14"/>
      <c r="M3388" s="14">
        <f>Разбивка_по_щитам!P3393</f>
        <v>0</v>
      </c>
      <c r="N3388" s="14"/>
    </row>
    <row r="3389" spans="2:14" x14ac:dyDescent="0.2">
      <c r="B3389" s="14">
        <f>Разбивка_по_щитам!B3394</f>
        <v>0</v>
      </c>
      <c r="C3389" s="14">
        <f>Разбивка_по_щитам!C3394</f>
        <v>0</v>
      </c>
      <c r="D3389" s="14">
        <f>Разбивка_по_щитам!F3394</f>
        <v>0</v>
      </c>
      <c r="E3389" s="14">
        <f>Разбивка_по_щитам!H3394</f>
        <v>0</v>
      </c>
      <c r="F3389" s="14">
        <f>Разбивка_по_щитам!I3394</f>
        <v>0</v>
      </c>
      <c r="G3389" s="14">
        <f>Разбивка_по_щитам!J3394</f>
        <v>0</v>
      </c>
      <c r="H3389" s="14">
        <f>Разбивка_по_щитам!K3394</f>
        <v>0</v>
      </c>
      <c r="I3389" s="14">
        <f>Разбивка_по_щитам!L3394</f>
        <v>0</v>
      </c>
      <c r="J3389" s="14">
        <f>Разбивка_по_щитам!M3394</f>
        <v>0</v>
      </c>
      <c r="K3389" s="14">
        <f>Разбивка_по_щитам!N3394</f>
        <v>0</v>
      </c>
      <c r="L3389" s="14"/>
      <c r="M3389" s="14">
        <f>Разбивка_по_щитам!P3394</f>
        <v>0</v>
      </c>
      <c r="N3389" s="14"/>
    </row>
    <row r="3390" spans="2:14" x14ac:dyDescent="0.2">
      <c r="B3390" s="14">
        <f>Разбивка_по_щитам!B3395</f>
        <v>0</v>
      </c>
      <c r="C3390" s="14">
        <f>Разбивка_по_щитам!C3395</f>
        <v>0</v>
      </c>
      <c r="D3390" s="14">
        <f>Разбивка_по_щитам!F3395</f>
        <v>0</v>
      </c>
      <c r="E3390" s="14">
        <f>Разбивка_по_щитам!H3395</f>
        <v>0</v>
      </c>
      <c r="F3390" s="14">
        <f>Разбивка_по_щитам!I3395</f>
        <v>0</v>
      </c>
      <c r="G3390" s="14">
        <f>Разбивка_по_щитам!J3395</f>
        <v>0</v>
      </c>
      <c r="H3390" s="14">
        <f>Разбивка_по_щитам!K3395</f>
        <v>0</v>
      </c>
      <c r="I3390" s="14">
        <f>Разбивка_по_щитам!L3395</f>
        <v>0</v>
      </c>
      <c r="J3390" s="14">
        <f>Разбивка_по_щитам!M3395</f>
        <v>0</v>
      </c>
      <c r="K3390" s="14">
        <f>Разбивка_по_щитам!N3395</f>
        <v>0</v>
      </c>
      <c r="L3390" s="14"/>
      <c r="M3390" s="14">
        <f>Разбивка_по_щитам!P3395</f>
        <v>0</v>
      </c>
      <c r="N3390" s="14"/>
    </row>
    <row r="3391" spans="2:14" x14ac:dyDescent="0.2">
      <c r="B3391" s="14">
        <f>Разбивка_по_щитам!B3396</f>
        <v>0</v>
      </c>
      <c r="C3391" s="14">
        <f>Разбивка_по_щитам!C3396</f>
        <v>0</v>
      </c>
      <c r="D3391" s="14">
        <f>Разбивка_по_щитам!F3396</f>
        <v>0</v>
      </c>
      <c r="E3391" s="14">
        <f>Разбивка_по_щитам!H3396</f>
        <v>0</v>
      </c>
      <c r="F3391" s="14">
        <f>Разбивка_по_щитам!I3396</f>
        <v>0</v>
      </c>
      <c r="G3391" s="14">
        <f>Разбивка_по_щитам!J3396</f>
        <v>0</v>
      </c>
      <c r="H3391" s="14">
        <f>Разбивка_по_щитам!K3396</f>
        <v>0</v>
      </c>
      <c r="I3391" s="14">
        <f>Разбивка_по_щитам!L3396</f>
        <v>0</v>
      </c>
      <c r="J3391" s="14">
        <f>Разбивка_по_щитам!M3396</f>
        <v>0</v>
      </c>
      <c r="K3391" s="14">
        <f>Разбивка_по_щитам!N3396</f>
        <v>0</v>
      </c>
      <c r="L3391" s="14"/>
      <c r="M3391" s="14">
        <f>Разбивка_по_щитам!P3396</f>
        <v>0</v>
      </c>
      <c r="N3391" s="14"/>
    </row>
    <row r="3392" spans="2:14" x14ac:dyDescent="0.2">
      <c r="B3392" s="14">
        <f>Разбивка_по_щитам!B3397</f>
        <v>0</v>
      </c>
      <c r="C3392" s="14">
        <f>Разбивка_по_щитам!C3397</f>
        <v>0</v>
      </c>
      <c r="D3392" s="14">
        <f>Разбивка_по_щитам!F3397</f>
        <v>0</v>
      </c>
      <c r="E3392" s="14">
        <f>Разбивка_по_щитам!H3397</f>
        <v>0</v>
      </c>
      <c r="F3392" s="14">
        <f>Разбивка_по_щитам!I3397</f>
        <v>0</v>
      </c>
      <c r="G3392" s="14">
        <f>Разбивка_по_щитам!J3397</f>
        <v>0</v>
      </c>
      <c r="H3392" s="14">
        <f>Разбивка_по_щитам!K3397</f>
        <v>0</v>
      </c>
      <c r="I3392" s="14">
        <f>Разбивка_по_щитам!L3397</f>
        <v>0</v>
      </c>
      <c r="J3392" s="14">
        <f>Разбивка_по_щитам!M3397</f>
        <v>0</v>
      </c>
      <c r="K3392" s="14">
        <f>Разбивка_по_щитам!N3397</f>
        <v>0</v>
      </c>
      <c r="L3392" s="14"/>
      <c r="M3392" s="14">
        <f>Разбивка_по_щитам!P3397</f>
        <v>0</v>
      </c>
      <c r="N3392" s="14"/>
    </row>
    <row r="3393" spans="2:14" x14ac:dyDescent="0.2">
      <c r="B3393" s="14">
        <f>Разбивка_по_щитам!B3398</f>
        <v>0</v>
      </c>
      <c r="C3393" s="14">
        <f>Разбивка_по_щитам!C3398</f>
        <v>0</v>
      </c>
      <c r="D3393" s="14">
        <f>Разбивка_по_щитам!F3398</f>
        <v>0</v>
      </c>
      <c r="E3393" s="14">
        <f>Разбивка_по_щитам!H3398</f>
        <v>0</v>
      </c>
      <c r="F3393" s="14">
        <f>Разбивка_по_щитам!I3398</f>
        <v>0</v>
      </c>
      <c r="G3393" s="14">
        <f>Разбивка_по_щитам!J3398</f>
        <v>0</v>
      </c>
      <c r="H3393" s="14">
        <f>Разбивка_по_щитам!K3398</f>
        <v>0</v>
      </c>
      <c r="I3393" s="14">
        <f>Разбивка_по_щитам!L3398</f>
        <v>0</v>
      </c>
      <c r="J3393" s="14">
        <f>Разбивка_по_щитам!M3398</f>
        <v>0</v>
      </c>
      <c r="K3393" s="14">
        <f>Разбивка_по_щитам!N3398</f>
        <v>0</v>
      </c>
      <c r="L3393" s="14"/>
      <c r="M3393" s="14">
        <f>Разбивка_по_щитам!P3398</f>
        <v>0</v>
      </c>
      <c r="N3393" s="14"/>
    </row>
    <row r="3394" spans="2:14" x14ac:dyDescent="0.2">
      <c r="B3394" s="14">
        <f>Разбивка_по_щитам!B3399</f>
        <v>0</v>
      </c>
      <c r="C3394" s="14">
        <f>Разбивка_по_щитам!C3399</f>
        <v>0</v>
      </c>
      <c r="D3394" s="14">
        <f>Разбивка_по_щитам!F3399</f>
        <v>0</v>
      </c>
      <c r="E3394" s="14">
        <f>Разбивка_по_щитам!H3399</f>
        <v>0</v>
      </c>
      <c r="F3394" s="14">
        <f>Разбивка_по_щитам!I3399</f>
        <v>0</v>
      </c>
      <c r="G3394" s="14">
        <f>Разбивка_по_щитам!J3399</f>
        <v>0</v>
      </c>
      <c r="H3394" s="14">
        <f>Разбивка_по_щитам!K3399</f>
        <v>0</v>
      </c>
      <c r="I3394" s="14">
        <f>Разбивка_по_щитам!L3399</f>
        <v>0</v>
      </c>
      <c r="J3394" s="14">
        <f>Разбивка_по_щитам!M3399</f>
        <v>0</v>
      </c>
      <c r="K3394" s="14">
        <f>Разбивка_по_щитам!N3399</f>
        <v>0</v>
      </c>
      <c r="L3394" s="14"/>
      <c r="M3394" s="14">
        <f>Разбивка_по_щитам!P3399</f>
        <v>0</v>
      </c>
      <c r="N3394" s="14"/>
    </row>
    <row r="3395" spans="2:14" x14ac:dyDescent="0.2">
      <c r="B3395" s="14">
        <f>Разбивка_по_щитам!B3400</f>
        <v>0</v>
      </c>
      <c r="C3395" s="14">
        <f>Разбивка_по_щитам!C3400</f>
        <v>0</v>
      </c>
      <c r="D3395" s="14">
        <f>Разбивка_по_щитам!F3400</f>
        <v>0</v>
      </c>
      <c r="E3395" s="14">
        <f>Разбивка_по_щитам!H3400</f>
        <v>0</v>
      </c>
      <c r="F3395" s="14">
        <f>Разбивка_по_щитам!I3400</f>
        <v>0</v>
      </c>
      <c r="G3395" s="14">
        <f>Разбивка_по_щитам!J3400</f>
        <v>0</v>
      </c>
      <c r="H3395" s="14">
        <f>Разбивка_по_щитам!K3400</f>
        <v>0</v>
      </c>
      <c r="I3395" s="14">
        <f>Разбивка_по_щитам!L3400</f>
        <v>0</v>
      </c>
      <c r="J3395" s="14">
        <f>Разбивка_по_щитам!M3400</f>
        <v>0</v>
      </c>
      <c r="K3395" s="14">
        <f>Разбивка_по_щитам!N3400</f>
        <v>0</v>
      </c>
      <c r="L3395" s="14"/>
      <c r="M3395" s="14">
        <f>Разбивка_по_щитам!P3400</f>
        <v>0</v>
      </c>
      <c r="N3395" s="14"/>
    </row>
    <row r="3396" spans="2:14" x14ac:dyDescent="0.2">
      <c r="B3396" s="14">
        <f>Разбивка_по_щитам!B3401</f>
        <v>0</v>
      </c>
      <c r="C3396" s="14">
        <f>Разбивка_по_щитам!C3401</f>
        <v>0</v>
      </c>
      <c r="D3396" s="14">
        <f>Разбивка_по_щитам!F3401</f>
        <v>0</v>
      </c>
      <c r="E3396" s="14">
        <f>Разбивка_по_щитам!H3401</f>
        <v>0</v>
      </c>
      <c r="F3396" s="14">
        <f>Разбивка_по_щитам!I3401</f>
        <v>0</v>
      </c>
      <c r="G3396" s="14">
        <f>Разбивка_по_щитам!J3401</f>
        <v>0</v>
      </c>
      <c r="H3396" s="14">
        <f>Разбивка_по_щитам!K3401</f>
        <v>0</v>
      </c>
      <c r="I3396" s="14">
        <f>Разбивка_по_щитам!L3401</f>
        <v>0</v>
      </c>
      <c r="J3396" s="14">
        <f>Разбивка_по_щитам!M3401</f>
        <v>0</v>
      </c>
      <c r="K3396" s="14">
        <f>Разбивка_по_щитам!N3401</f>
        <v>0</v>
      </c>
      <c r="L3396" s="14"/>
      <c r="M3396" s="14">
        <f>Разбивка_по_щитам!P3401</f>
        <v>0</v>
      </c>
      <c r="N3396" s="14"/>
    </row>
    <row r="3397" spans="2:14" x14ac:dyDescent="0.2">
      <c r="B3397" s="14">
        <f>Разбивка_по_щитам!B3402</f>
        <v>0</v>
      </c>
      <c r="C3397" s="14">
        <f>Разбивка_по_щитам!C3402</f>
        <v>0</v>
      </c>
      <c r="D3397" s="14">
        <f>Разбивка_по_щитам!F3402</f>
        <v>0</v>
      </c>
      <c r="E3397" s="14">
        <f>Разбивка_по_щитам!H3402</f>
        <v>0</v>
      </c>
      <c r="F3397" s="14">
        <f>Разбивка_по_щитам!I3402</f>
        <v>0</v>
      </c>
      <c r="G3397" s="14">
        <f>Разбивка_по_щитам!J3402</f>
        <v>0</v>
      </c>
      <c r="H3397" s="14">
        <f>Разбивка_по_щитам!K3402</f>
        <v>0</v>
      </c>
      <c r="I3397" s="14">
        <f>Разбивка_по_щитам!L3402</f>
        <v>0</v>
      </c>
      <c r="J3397" s="14">
        <f>Разбивка_по_щитам!M3402</f>
        <v>0</v>
      </c>
      <c r="K3397" s="14">
        <f>Разбивка_по_щитам!N3402</f>
        <v>0</v>
      </c>
      <c r="L3397" s="14"/>
      <c r="M3397" s="14">
        <f>Разбивка_по_щитам!P3402</f>
        <v>0</v>
      </c>
      <c r="N3397" s="14"/>
    </row>
    <row r="3398" spans="2:14" x14ac:dyDescent="0.2">
      <c r="B3398" s="14">
        <f>Разбивка_по_щитам!B3403</f>
        <v>0</v>
      </c>
      <c r="C3398" s="14">
        <f>Разбивка_по_щитам!C3403</f>
        <v>0</v>
      </c>
      <c r="D3398" s="14">
        <f>Разбивка_по_щитам!F3403</f>
        <v>0</v>
      </c>
      <c r="E3398" s="14">
        <f>Разбивка_по_щитам!H3403</f>
        <v>0</v>
      </c>
      <c r="F3398" s="14">
        <f>Разбивка_по_щитам!I3403</f>
        <v>0</v>
      </c>
      <c r="G3398" s="14">
        <f>Разбивка_по_щитам!J3403</f>
        <v>0</v>
      </c>
      <c r="H3398" s="14">
        <f>Разбивка_по_щитам!K3403</f>
        <v>0</v>
      </c>
      <c r="I3398" s="14">
        <f>Разбивка_по_щитам!L3403</f>
        <v>0</v>
      </c>
      <c r="J3398" s="14">
        <f>Разбивка_по_щитам!M3403</f>
        <v>0</v>
      </c>
      <c r="K3398" s="14">
        <f>Разбивка_по_щитам!N3403</f>
        <v>0</v>
      </c>
      <c r="L3398" s="14"/>
      <c r="M3398" s="14">
        <f>Разбивка_по_щитам!P3403</f>
        <v>0</v>
      </c>
      <c r="N3398" s="14"/>
    </row>
    <row r="3399" spans="2:14" x14ac:dyDescent="0.2">
      <c r="B3399" s="14">
        <f>Разбивка_по_щитам!B3404</f>
        <v>0</v>
      </c>
      <c r="C3399" s="14">
        <f>Разбивка_по_щитам!C3404</f>
        <v>0</v>
      </c>
      <c r="D3399" s="14">
        <f>Разбивка_по_щитам!F3404</f>
        <v>0</v>
      </c>
      <c r="E3399" s="14">
        <f>Разбивка_по_щитам!H3404</f>
        <v>0</v>
      </c>
      <c r="F3399" s="14">
        <f>Разбивка_по_щитам!I3404</f>
        <v>0</v>
      </c>
      <c r="G3399" s="14">
        <f>Разбивка_по_щитам!J3404</f>
        <v>0</v>
      </c>
      <c r="H3399" s="14">
        <f>Разбивка_по_щитам!K3404</f>
        <v>0</v>
      </c>
      <c r="I3399" s="14">
        <f>Разбивка_по_щитам!L3404</f>
        <v>0</v>
      </c>
      <c r="J3399" s="14">
        <f>Разбивка_по_щитам!M3404</f>
        <v>0</v>
      </c>
      <c r="K3399" s="14">
        <f>Разбивка_по_щитам!N3404</f>
        <v>0</v>
      </c>
      <c r="L3399" s="14"/>
      <c r="M3399" s="14">
        <f>Разбивка_по_щитам!P3404</f>
        <v>0</v>
      </c>
      <c r="N3399" s="14"/>
    </row>
    <row r="3400" spans="2:14" x14ac:dyDescent="0.2">
      <c r="B3400" s="14">
        <f>Разбивка_по_щитам!B3405</f>
        <v>0</v>
      </c>
      <c r="C3400" s="14">
        <f>Разбивка_по_щитам!C3405</f>
        <v>0</v>
      </c>
      <c r="D3400" s="14">
        <f>Разбивка_по_щитам!F3405</f>
        <v>0</v>
      </c>
      <c r="E3400" s="14">
        <f>Разбивка_по_щитам!H3405</f>
        <v>0</v>
      </c>
      <c r="F3400" s="14">
        <f>Разбивка_по_щитам!I3405</f>
        <v>0</v>
      </c>
      <c r="G3400" s="14">
        <f>Разбивка_по_щитам!J3405</f>
        <v>0</v>
      </c>
      <c r="H3400" s="14">
        <f>Разбивка_по_щитам!K3405</f>
        <v>0</v>
      </c>
      <c r="I3400" s="14">
        <f>Разбивка_по_щитам!L3405</f>
        <v>0</v>
      </c>
      <c r="J3400" s="14">
        <f>Разбивка_по_щитам!M3405</f>
        <v>0</v>
      </c>
      <c r="K3400" s="14">
        <f>Разбивка_по_щитам!N3405</f>
        <v>0</v>
      </c>
      <c r="L3400" s="14"/>
      <c r="M3400" s="14">
        <f>Разбивка_по_щитам!P3405</f>
        <v>0</v>
      </c>
      <c r="N3400" s="14"/>
    </row>
    <row r="3401" spans="2:14" x14ac:dyDescent="0.2">
      <c r="B3401" s="14">
        <f>Разбивка_по_щитам!B3406</f>
        <v>0</v>
      </c>
      <c r="C3401" s="14">
        <f>Разбивка_по_щитам!C3406</f>
        <v>0</v>
      </c>
      <c r="D3401" s="14">
        <f>Разбивка_по_щитам!F3406</f>
        <v>0</v>
      </c>
      <c r="E3401" s="14">
        <f>Разбивка_по_щитам!H3406</f>
        <v>0</v>
      </c>
      <c r="F3401" s="14">
        <f>Разбивка_по_щитам!I3406</f>
        <v>0</v>
      </c>
      <c r="G3401" s="14">
        <f>Разбивка_по_щитам!J3406</f>
        <v>0</v>
      </c>
      <c r="H3401" s="14">
        <f>Разбивка_по_щитам!K3406</f>
        <v>0</v>
      </c>
      <c r="I3401" s="14">
        <f>Разбивка_по_щитам!L3406</f>
        <v>0</v>
      </c>
      <c r="J3401" s="14">
        <f>Разбивка_по_щитам!M3406</f>
        <v>0</v>
      </c>
      <c r="K3401" s="14">
        <f>Разбивка_по_щитам!N3406</f>
        <v>0</v>
      </c>
      <c r="L3401" s="14"/>
      <c r="M3401" s="14">
        <f>Разбивка_по_щитам!P3406</f>
        <v>0</v>
      </c>
      <c r="N3401" s="14"/>
    </row>
    <row r="3402" spans="2:14" x14ac:dyDescent="0.2">
      <c r="B3402" s="14">
        <f>Разбивка_по_щитам!B3407</f>
        <v>0</v>
      </c>
      <c r="C3402" s="14">
        <f>Разбивка_по_щитам!C3407</f>
        <v>0</v>
      </c>
      <c r="D3402" s="14">
        <f>Разбивка_по_щитам!F3407</f>
        <v>0</v>
      </c>
      <c r="E3402" s="14">
        <f>Разбивка_по_щитам!H3407</f>
        <v>0</v>
      </c>
      <c r="F3402" s="14">
        <f>Разбивка_по_щитам!I3407</f>
        <v>0</v>
      </c>
      <c r="G3402" s="14">
        <f>Разбивка_по_щитам!J3407</f>
        <v>0</v>
      </c>
      <c r="H3402" s="14">
        <f>Разбивка_по_щитам!K3407</f>
        <v>0</v>
      </c>
      <c r="I3402" s="14">
        <f>Разбивка_по_щитам!L3407</f>
        <v>0</v>
      </c>
      <c r="J3402" s="14">
        <f>Разбивка_по_щитам!M3407</f>
        <v>0</v>
      </c>
      <c r="K3402" s="14">
        <f>Разбивка_по_щитам!N3407</f>
        <v>0</v>
      </c>
      <c r="L3402" s="14"/>
      <c r="M3402" s="14">
        <f>Разбивка_по_щитам!P3407</f>
        <v>0</v>
      </c>
      <c r="N3402" s="14"/>
    </row>
    <row r="3403" spans="2:14" x14ac:dyDescent="0.2">
      <c r="B3403" s="14">
        <f>Разбивка_по_щитам!B3408</f>
        <v>0</v>
      </c>
      <c r="C3403" s="14">
        <f>Разбивка_по_щитам!C3408</f>
        <v>0</v>
      </c>
      <c r="D3403" s="14">
        <f>Разбивка_по_щитам!F3408</f>
        <v>0</v>
      </c>
      <c r="E3403" s="14">
        <f>Разбивка_по_щитам!H3408</f>
        <v>0</v>
      </c>
      <c r="F3403" s="14">
        <f>Разбивка_по_щитам!I3408</f>
        <v>0</v>
      </c>
      <c r="G3403" s="14">
        <f>Разбивка_по_щитам!J3408</f>
        <v>0</v>
      </c>
      <c r="H3403" s="14">
        <f>Разбивка_по_щитам!K3408</f>
        <v>0</v>
      </c>
      <c r="I3403" s="14">
        <f>Разбивка_по_щитам!L3408</f>
        <v>0</v>
      </c>
      <c r="J3403" s="14">
        <f>Разбивка_по_щитам!M3408</f>
        <v>0</v>
      </c>
      <c r="K3403" s="14">
        <f>Разбивка_по_щитам!N3408</f>
        <v>0</v>
      </c>
      <c r="L3403" s="14"/>
      <c r="M3403" s="14">
        <f>Разбивка_по_щитам!P3408</f>
        <v>0</v>
      </c>
      <c r="N3403" s="14"/>
    </row>
    <row r="3404" spans="2:14" x14ac:dyDescent="0.2">
      <c r="B3404" s="14">
        <f>Разбивка_по_щитам!B3409</f>
        <v>0</v>
      </c>
      <c r="C3404" s="14">
        <f>Разбивка_по_щитам!C3409</f>
        <v>0</v>
      </c>
      <c r="D3404" s="14">
        <f>Разбивка_по_щитам!F3409</f>
        <v>0</v>
      </c>
      <c r="E3404" s="14">
        <f>Разбивка_по_щитам!H3409</f>
        <v>0</v>
      </c>
      <c r="F3404" s="14">
        <f>Разбивка_по_щитам!I3409</f>
        <v>0</v>
      </c>
      <c r="G3404" s="14">
        <f>Разбивка_по_щитам!J3409</f>
        <v>0</v>
      </c>
      <c r="H3404" s="14">
        <f>Разбивка_по_щитам!K3409</f>
        <v>0</v>
      </c>
      <c r="I3404" s="14">
        <f>Разбивка_по_щитам!L3409</f>
        <v>0</v>
      </c>
      <c r="J3404" s="14">
        <f>Разбивка_по_щитам!M3409</f>
        <v>0</v>
      </c>
      <c r="K3404" s="14">
        <f>Разбивка_по_щитам!N3409</f>
        <v>0</v>
      </c>
      <c r="L3404" s="14"/>
      <c r="M3404" s="14">
        <f>Разбивка_по_щитам!P3409</f>
        <v>0</v>
      </c>
      <c r="N3404" s="14"/>
    </row>
    <row r="3405" spans="2:14" x14ac:dyDescent="0.2">
      <c r="B3405" s="14">
        <f>Разбивка_по_щитам!B3410</f>
        <v>0</v>
      </c>
      <c r="C3405" s="14">
        <f>Разбивка_по_щитам!C3410</f>
        <v>0</v>
      </c>
      <c r="D3405" s="14">
        <f>Разбивка_по_щитам!F3410</f>
        <v>0</v>
      </c>
      <c r="E3405" s="14">
        <f>Разбивка_по_щитам!H3410</f>
        <v>0</v>
      </c>
      <c r="F3405" s="14">
        <f>Разбивка_по_щитам!I3410</f>
        <v>0</v>
      </c>
      <c r="G3405" s="14">
        <f>Разбивка_по_щитам!J3410</f>
        <v>0</v>
      </c>
      <c r="H3405" s="14">
        <f>Разбивка_по_щитам!K3410</f>
        <v>0</v>
      </c>
      <c r="I3405" s="14">
        <f>Разбивка_по_щитам!L3410</f>
        <v>0</v>
      </c>
      <c r="J3405" s="14">
        <f>Разбивка_по_щитам!M3410</f>
        <v>0</v>
      </c>
      <c r="K3405" s="14">
        <f>Разбивка_по_щитам!N3410</f>
        <v>0</v>
      </c>
      <c r="L3405" s="14"/>
      <c r="M3405" s="14">
        <f>Разбивка_по_щитам!P3410</f>
        <v>0</v>
      </c>
      <c r="N3405" s="14"/>
    </row>
    <row r="3406" spans="2:14" x14ac:dyDescent="0.2">
      <c r="B3406" s="14">
        <f>Разбивка_по_щитам!B3411</f>
        <v>0</v>
      </c>
      <c r="C3406" s="14">
        <f>Разбивка_по_щитам!C3411</f>
        <v>0</v>
      </c>
      <c r="D3406" s="14">
        <f>Разбивка_по_щитам!F3411</f>
        <v>0</v>
      </c>
      <c r="E3406" s="14">
        <f>Разбивка_по_щитам!H3411</f>
        <v>0</v>
      </c>
      <c r="F3406" s="14">
        <f>Разбивка_по_щитам!I3411</f>
        <v>0</v>
      </c>
      <c r="G3406" s="14">
        <f>Разбивка_по_щитам!J3411</f>
        <v>0</v>
      </c>
      <c r="H3406" s="14">
        <f>Разбивка_по_щитам!K3411</f>
        <v>0</v>
      </c>
      <c r="I3406" s="14">
        <f>Разбивка_по_щитам!L3411</f>
        <v>0</v>
      </c>
      <c r="J3406" s="14">
        <f>Разбивка_по_щитам!M3411</f>
        <v>0</v>
      </c>
      <c r="K3406" s="14">
        <f>Разбивка_по_щитам!N3411</f>
        <v>0</v>
      </c>
      <c r="L3406" s="14"/>
      <c r="M3406" s="14">
        <f>Разбивка_по_щитам!P3411</f>
        <v>0</v>
      </c>
      <c r="N3406" s="14"/>
    </row>
    <row r="3407" spans="2:14" x14ac:dyDescent="0.2">
      <c r="B3407" s="14">
        <f>Разбивка_по_щитам!B3412</f>
        <v>0</v>
      </c>
      <c r="C3407" s="14">
        <f>Разбивка_по_щитам!C3412</f>
        <v>0</v>
      </c>
      <c r="D3407" s="14">
        <f>Разбивка_по_щитам!F3412</f>
        <v>0</v>
      </c>
      <c r="E3407" s="14">
        <f>Разбивка_по_щитам!H3412</f>
        <v>0</v>
      </c>
      <c r="F3407" s="14">
        <f>Разбивка_по_щитам!I3412</f>
        <v>0</v>
      </c>
      <c r="G3407" s="14">
        <f>Разбивка_по_щитам!J3412</f>
        <v>0</v>
      </c>
      <c r="H3407" s="14">
        <f>Разбивка_по_щитам!K3412</f>
        <v>0</v>
      </c>
      <c r="I3407" s="14">
        <f>Разбивка_по_щитам!L3412</f>
        <v>0</v>
      </c>
      <c r="J3407" s="14">
        <f>Разбивка_по_щитам!M3412</f>
        <v>0</v>
      </c>
      <c r="K3407" s="14">
        <f>Разбивка_по_щитам!N3412</f>
        <v>0</v>
      </c>
      <c r="L3407" s="14"/>
      <c r="M3407" s="14">
        <f>Разбивка_по_щитам!P3412</f>
        <v>0</v>
      </c>
      <c r="N3407" s="14"/>
    </row>
    <row r="3408" spans="2:14" x14ac:dyDescent="0.2">
      <c r="B3408" s="14">
        <f>Разбивка_по_щитам!B3413</f>
        <v>0</v>
      </c>
      <c r="C3408" s="14">
        <f>Разбивка_по_щитам!C3413</f>
        <v>0</v>
      </c>
      <c r="D3408" s="14">
        <f>Разбивка_по_щитам!F3413</f>
        <v>0</v>
      </c>
      <c r="E3408" s="14">
        <f>Разбивка_по_щитам!H3413</f>
        <v>0</v>
      </c>
      <c r="F3408" s="14">
        <f>Разбивка_по_щитам!I3413</f>
        <v>0</v>
      </c>
      <c r="G3408" s="14">
        <f>Разбивка_по_щитам!J3413</f>
        <v>0</v>
      </c>
      <c r="H3408" s="14">
        <f>Разбивка_по_щитам!K3413</f>
        <v>0</v>
      </c>
      <c r="I3408" s="14">
        <f>Разбивка_по_щитам!L3413</f>
        <v>0</v>
      </c>
      <c r="J3408" s="14">
        <f>Разбивка_по_щитам!M3413</f>
        <v>0</v>
      </c>
      <c r="K3408" s="14">
        <f>Разбивка_по_щитам!N3413</f>
        <v>0</v>
      </c>
      <c r="L3408" s="14"/>
      <c r="M3408" s="14">
        <f>Разбивка_по_щитам!P3413</f>
        <v>0</v>
      </c>
      <c r="N3408" s="14"/>
    </row>
    <row r="3409" spans="2:14" x14ac:dyDescent="0.2">
      <c r="B3409" s="14">
        <f>Разбивка_по_щитам!B3414</f>
        <v>0</v>
      </c>
      <c r="C3409" s="14">
        <f>Разбивка_по_щитам!C3414</f>
        <v>0</v>
      </c>
      <c r="D3409" s="14">
        <f>Разбивка_по_щитам!F3414</f>
        <v>0</v>
      </c>
      <c r="E3409" s="14">
        <f>Разбивка_по_щитам!H3414</f>
        <v>0</v>
      </c>
      <c r="F3409" s="14">
        <f>Разбивка_по_щитам!I3414</f>
        <v>0</v>
      </c>
      <c r="G3409" s="14">
        <f>Разбивка_по_щитам!J3414</f>
        <v>0</v>
      </c>
      <c r="H3409" s="14">
        <f>Разбивка_по_щитам!K3414</f>
        <v>0</v>
      </c>
      <c r="I3409" s="14">
        <f>Разбивка_по_щитам!L3414</f>
        <v>0</v>
      </c>
      <c r="J3409" s="14">
        <f>Разбивка_по_щитам!M3414</f>
        <v>0</v>
      </c>
      <c r="K3409" s="14">
        <f>Разбивка_по_щитам!N3414</f>
        <v>0</v>
      </c>
      <c r="L3409" s="14"/>
      <c r="M3409" s="14">
        <f>Разбивка_по_щитам!P3414</f>
        <v>0</v>
      </c>
      <c r="N3409" s="14"/>
    </row>
    <row r="3410" spans="2:14" x14ac:dyDescent="0.2">
      <c r="B3410" s="14">
        <f>Разбивка_по_щитам!B3415</f>
        <v>0</v>
      </c>
      <c r="C3410" s="14">
        <f>Разбивка_по_щитам!C3415</f>
        <v>0</v>
      </c>
      <c r="D3410" s="14">
        <f>Разбивка_по_щитам!F3415</f>
        <v>0</v>
      </c>
      <c r="E3410" s="14">
        <f>Разбивка_по_щитам!H3415</f>
        <v>0</v>
      </c>
      <c r="F3410" s="14">
        <f>Разбивка_по_щитам!I3415</f>
        <v>0</v>
      </c>
      <c r="G3410" s="14">
        <f>Разбивка_по_щитам!J3415</f>
        <v>0</v>
      </c>
      <c r="H3410" s="14">
        <f>Разбивка_по_щитам!K3415</f>
        <v>0</v>
      </c>
      <c r="I3410" s="14">
        <f>Разбивка_по_щитам!L3415</f>
        <v>0</v>
      </c>
      <c r="J3410" s="14">
        <f>Разбивка_по_щитам!M3415</f>
        <v>0</v>
      </c>
      <c r="K3410" s="14">
        <f>Разбивка_по_щитам!N3415</f>
        <v>0</v>
      </c>
      <c r="L3410" s="14"/>
      <c r="M3410" s="14">
        <f>Разбивка_по_щитам!P3415</f>
        <v>0</v>
      </c>
      <c r="N3410" s="14"/>
    </row>
    <row r="3411" spans="2:14" x14ac:dyDescent="0.2">
      <c r="B3411" s="14">
        <f>Разбивка_по_щитам!B3416</f>
        <v>0</v>
      </c>
      <c r="C3411" s="14">
        <f>Разбивка_по_щитам!C3416</f>
        <v>0</v>
      </c>
      <c r="D3411" s="14">
        <f>Разбивка_по_щитам!F3416</f>
        <v>0</v>
      </c>
      <c r="E3411" s="14">
        <f>Разбивка_по_щитам!H3416</f>
        <v>0</v>
      </c>
      <c r="F3411" s="14">
        <f>Разбивка_по_щитам!I3416</f>
        <v>0</v>
      </c>
      <c r="G3411" s="14">
        <f>Разбивка_по_щитам!J3416</f>
        <v>0</v>
      </c>
      <c r="H3411" s="14">
        <f>Разбивка_по_щитам!K3416</f>
        <v>0</v>
      </c>
      <c r="I3411" s="14">
        <f>Разбивка_по_щитам!L3416</f>
        <v>0</v>
      </c>
      <c r="J3411" s="14">
        <f>Разбивка_по_щитам!M3416</f>
        <v>0</v>
      </c>
      <c r="K3411" s="14">
        <f>Разбивка_по_щитам!N3416</f>
        <v>0</v>
      </c>
      <c r="L3411" s="14"/>
      <c r="M3411" s="14">
        <f>Разбивка_по_щитам!P3416</f>
        <v>0</v>
      </c>
      <c r="N3411" s="14"/>
    </row>
    <row r="3412" spans="2:14" x14ac:dyDescent="0.2">
      <c r="B3412" s="14">
        <f>Разбивка_по_щитам!B3417</f>
        <v>0</v>
      </c>
      <c r="C3412" s="14">
        <f>Разбивка_по_щитам!C3417</f>
        <v>0</v>
      </c>
      <c r="D3412" s="14">
        <f>Разбивка_по_щитам!F3417</f>
        <v>0</v>
      </c>
      <c r="E3412" s="14">
        <f>Разбивка_по_щитам!H3417</f>
        <v>0</v>
      </c>
      <c r="F3412" s="14">
        <f>Разбивка_по_щитам!I3417</f>
        <v>0</v>
      </c>
      <c r="G3412" s="14">
        <f>Разбивка_по_щитам!J3417</f>
        <v>0</v>
      </c>
      <c r="H3412" s="14">
        <f>Разбивка_по_щитам!K3417</f>
        <v>0</v>
      </c>
      <c r="I3412" s="14">
        <f>Разбивка_по_щитам!L3417</f>
        <v>0</v>
      </c>
      <c r="J3412" s="14">
        <f>Разбивка_по_щитам!M3417</f>
        <v>0</v>
      </c>
      <c r="K3412" s="14">
        <f>Разбивка_по_щитам!N3417</f>
        <v>0</v>
      </c>
      <c r="L3412" s="14"/>
      <c r="M3412" s="14">
        <f>Разбивка_по_щитам!P3417</f>
        <v>0</v>
      </c>
      <c r="N3412" s="14"/>
    </row>
    <row r="3413" spans="2:14" x14ac:dyDescent="0.2">
      <c r="B3413" s="14">
        <f>Разбивка_по_щитам!B3418</f>
        <v>0</v>
      </c>
      <c r="C3413" s="14">
        <f>Разбивка_по_щитам!C3418</f>
        <v>0</v>
      </c>
      <c r="D3413" s="14">
        <f>Разбивка_по_щитам!F3418</f>
        <v>0</v>
      </c>
      <c r="E3413" s="14">
        <f>Разбивка_по_щитам!H3418</f>
        <v>0</v>
      </c>
      <c r="F3413" s="14">
        <f>Разбивка_по_щитам!I3418</f>
        <v>0</v>
      </c>
      <c r="G3413" s="14">
        <f>Разбивка_по_щитам!J3418</f>
        <v>0</v>
      </c>
      <c r="H3413" s="14">
        <f>Разбивка_по_щитам!K3418</f>
        <v>0</v>
      </c>
      <c r="I3413" s="14">
        <f>Разбивка_по_щитам!L3418</f>
        <v>0</v>
      </c>
      <c r="J3413" s="14">
        <f>Разбивка_по_щитам!M3418</f>
        <v>0</v>
      </c>
      <c r="K3413" s="14">
        <f>Разбивка_по_щитам!N3418</f>
        <v>0</v>
      </c>
      <c r="L3413" s="14"/>
      <c r="M3413" s="14">
        <f>Разбивка_по_щитам!P3418</f>
        <v>0</v>
      </c>
      <c r="N3413" s="14"/>
    </row>
    <row r="3414" spans="2:14" x14ac:dyDescent="0.2">
      <c r="B3414" s="14">
        <f>Разбивка_по_щитам!B3419</f>
        <v>0</v>
      </c>
      <c r="C3414" s="14">
        <f>Разбивка_по_щитам!C3419</f>
        <v>0</v>
      </c>
      <c r="D3414" s="14">
        <f>Разбивка_по_щитам!F3419</f>
        <v>0</v>
      </c>
      <c r="E3414" s="14">
        <f>Разбивка_по_щитам!H3419</f>
        <v>0</v>
      </c>
      <c r="F3414" s="14">
        <f>Разбивка_по_щитам!I3419</f>
        <v>0</v>
      </c>
      <c r="G3414" s="14">
        <f>Разбивка_по_щитам!J3419</f>
        <v>0</v>
      </c>
      <c r="H3414" s="14">
        <f>Разбивка_по_щитам!K3419</f>
        <v>0</v>
      </c>
      <c r="I3414" s="14">
        <f>Разбивка_по_щитам!L3419</f>
        <v>0</v>
      </c>
      <c r="J3414" s="14">
        <f>Разбивка_по_щитам!M3419</f>
        <v>0</v>
      </c>
      <c r="K3414" s="14">
        <f>Разбивка_по_щитам!N3419</f>
        <v>0</v>
      </c>
      <c r="L3414" s="14"/>
      <c r="M3414" s="14">
        <f>Разбивка_по_щитам!P3419</f>
        <v>0</v>
      </c>
      <c r="N3414" s="14"/>
    </row>
    <row r="3415" spans="2:14" x14ac:dyDescent="0.2">
      <c r="B3415" s="14">
        <f>Разбивка_по_щитам!B3420</f>
        <v>0</v>
      </c>
      <c r="C3415" s="14">
        <f>Разбивка_по_щитам!C3420</f>
        <v>0</v>
      </c>
      <c r="D3415" s="14">
        <f>Разбивка_по_щитам!F3420</f>
        <v>0</v>
      </c>
      <c r="E3415" s="14">
        <f>Разбивка_по_щитам!H3420</f>
        <v>0</v>
      </c>
      <c r="F3415" s="14">
        <f>Разбивка_по_щитам!I3420</f>
        <v>0</v>
      </c>
      <c r="G3415" s="14">
        <f>Разбивка_по_щитам!J3420</f>
        <v>0</v>
      </c>
      <c r="H3415" s="14">
        <f>Разбивка_по_щитам!K3420</f>
        <v>0</v>
      </c>
      <c r="I3415" s="14">
        <f>Разбивка_по_щитам!L3420</f>
        <v>0</v>
      </c>
      <c r="J3415" s="14">
        <f>Разбивка_по_щитам!M3420</f>
        <v>0</v>
      </c>
      <c r="K3415" s="14">
        <f>Разбивка_по_щитам!N3420</f>
        <v>0</v>
      </c>
      <c r="L3415" s="14"/>
      <c r="M3415" s="14">
        <f>Разбивка_по_щитам!P3420</f>
        <v>0</v>
      </c>
      <c r="N3415" s="14"/>
    </row>
    <row r="3416" spans="2:14" x14ac:dyDescent="0.2">
      <c r="B3416" s="14">
        <f>Разбивка_по_щитам!B3421</f>
        <v>0</v>
      </c>
      <c r="C3416" s="14">
        <f>Разбивка_по_щитам!C3421</f>
        <v>0</v>
      </c>
      <c r="D3416" s="14">
        <f>Разбивка_по_щитам!F3421</f>
        <v>0</v>
      </c>
      <c r="E3416" s="14">
        <f>Разбивка_по_щитам!H3421</f>
        <v>0</v>
      </c>
      <c r="F3416" s="14">
        <f>Разбивка_по_щитам!I3421</f>
        <v>0</v>
      </c>
      <c r="G3416" s="14">
        <f>Разбивка_по_щитам!J3421</f>
        <v>0</v>
      </c>
      <c r="H3416" s="14">
        <f>Разбивка_по_щитам!K3421</f>
        <v>0</v>
      </c>
      <c r="I3416" s="14">
        <f>Разбивка_по_щитам!L3421</f>
        <v>0</v>
      </c>
      <c r="J3416" s="14">
        <f>Разбивка_по_щитам!M3421</f>
        <v>0</v>
      </c>
      <c r="K3416" s="14">
        <f>Разбивка_по_щитам!N3421</f>
        <v>0</v>
      </c>
      <c r="L3416" s="14"/>
      <c r="M3416" s="14">
        <f>Разбивка_по_щитам!P3421</f>
        <v>0</v>
      </c>
      <c r="N3416" s="14"/>
    </row>
    <row r="3417" spans="2:14" x14ac:dyDescent="0.2">
      <c r="B3417" s="14">
        <f>Разбивка_по_щитам!B3422</f>
        <v>0</v>
      </c>
      <c r="C3417" s="14">
        <f>Разбивка_по_щитам!C3422</f>
        <v>0</v>
      </c>
      <c r="D3417" s="14">
        <f>Разбивка_по_щитам!F3422</f>
        <v>0</v>
      </c>
      <c r="E3417" s="14">
        <f>Разбивка_по_щитам!H3422</f>
        <v>0</v>
      </c>
      <c r="F3417" s="14">
        <f>Разбивка_по_щитам!I3422</f>
        <v>0</v>
      </c>
      <c r="G3417" s="14">
        <f>Разбивка_по_щитам!J3422</f>
        <v>0</v>
      </c>
      <c r="H3417" s="14">
        <f>Разбивка_по_щитам!K3422</f>
        <v>0</v>
      </c>
      <c r="I3417" s="14">
        <f>Разбивка_по_щитам!L3422</f>
        <v>0</v>
      </c>
      <c r="J3417" s="14">
        <f>Разбивка_по_щитам!M3422</f>
        <v>0</v>
      </c>
      <c r="K3417" s="14">
        <f>Разбивка_по_щитам!N3422</f>
        <v>0</v>
      </c>
      <c r="L3417" s="14"/>
      <c r="M3417" s="14">
        <f>Разбивка_по_щитам!P3422</f>
        <v>0</v>
      </c>
      <c r="N3417" s="14"/>
    </row>
    <row r="3418" spans="2:14" x14ac:dyDescent="0.2">
      <c r="B3418" s="14">
        <f>Разбивка_по_щитам!B3423</f>
        <v>0</v>
      </c>
      <c r="C3418" s="14">
        <f>Разбивка_по_щитам!C3423</f>
        <v>0</v>
      </c>
      <c r="D3418" s="14">
        <f>Разбивка_по_щитам!F3423</f>
        <v>0</v>
      </c>
      <c r="E3418" s="14">
        <f>Разбивка_по_щитам!H3423</f>
        <v>0</v>
      </c>
      <c r="F3418" s="14">
        <f>Разбивка_по_щитам!I3423</f>
        <v>0</v>
      </c>
      <c r="G3418" s="14">
        <f>Разбивка_по_щитам!J3423</f>
        <v>0</v>
      </c>
      <c r="H3418" s="14">
        <f>Разбивка_по_щитам!K3423</f>
        <v>0</v>
      </c>
      <c r="I3418" s="14">
        <f>Разбивка_по_щитам!L3423</f>
        <v>0</v>
      </c>
      <c r="J3418" s="14">
        <f>Разбивка_по_щитам!M3423</f>
        <v>0</v>
      </c>
      <c r="K3418" s="14">
        <f>Разбивка_по_щитам!N3423</f>
        <v>0</v>
      </c>
      <c r="L3418" s="14"/>
      <c r="M3418" s="14">
        <f>Разбивка_по_щитам!P3423</f>
        <v>0</v>
      </c>
      <c r="N3418" s="14"/>
    </row>
    <row r="3419" spans="2:14" x14ac:dyDescent="0.2">
      <c r="B3419" s="14">
        <f>Разбивка_по_щитам!B3424</f>
        <v>0</v>
      </c>
      <c r="C3419" s="14">
        <f>Разбивка_по_щитам!C3424</f>
        <v>0</v>
      </c>
      <c r="D3419" s="14">
        <f>Разбивка_по_щитам!F3424</f>
        <v>0</v>
      </c>
      <c r="E3419" s="14">
        <f>Разбивка_по_щитам!H3424</f>
        <v>0</v>
      </c>
      <c r="F3419" s="14">
        <f>Разбивка_по_щитам!I3424</f>
        <v>0</v>
      </c>
      <c r="G3419" s="14">
        <f>Разбивка_по_щитам!J3424</f>
        <v>0</v>
      </c>
      <c r="H3419" s="14">
        <f>Разбивка_по_щитам!K3424</f>
        <v>0</v>
      </c>
      <c r="I3419" s="14">
        <f>Разбивка_по_щитам!L3424</f>
        <v>0</v>
      </c>
      <c r="J3419" s="14">
        <f>Разбивка_по_щитам!M3424</f>
        <v>0</v>
      </c>
      <c r="K3419" s="14">
        <f>Разбивка_по_щитам!N3424</f>
        <v>0</v>
      </c>
      <c r="L3419" s="14"/>
      <c r="M3419" s="14">
        <f>Разбивка_по_щитам!P3424</f>
        <v>0</v>
      </c>
      <c r="N3419" s="14"/>
    </row>
    <row r="3420" spans="2:14" x14ac:dyDescent="0.2">
      <c r="B3420" s="14">
        <f>Разбивка_по_щитам!B3425</f>
        <v>0</v>
      </c>
      <c r="C3420" s="14">
        <f>Разбивка_по_щитам!C3425</f>
        <v>0</v>
      </c>
      <c r="D3420" s="14">
        <f>Разбивка_по_щитам!F3425</f>
        <v>0</v>
      </c>
      <c r="E3420" s="14">
        <f>Разбивка_по_щитам!H3425</f>
        <v>0</v>
      </c>
      <c r="F3420" s="14">
        <f>Разбивка_по_щитам!I3425</f>
        <v>0</v>
      </c>
      <c r="G3420" s="14">
        <f>Разбивка_по_щитам!J3425</f>
        <v>0</v>
      </c>
      <c r="H3420" s="14">
        <f>Разбивка_по_щитам!K3425</f>
        <v>0</v>
      </c>
      <c r="I3420" s="14">
        <f>Разбивка_по_щитам!L3425</f>
        <v>0</v>
      </c>
      <c r="J3420" s="14">
        <f>Разбивка_по_щитам!M3425</f>
        <v>0</v>
      </c>
      <c r="K3420" s="14">
        <f>Разбивка_по_щитам!N3425</f>
        <v>0</v>
      </c>
      <c r="L3420" s="14"/>
      <c r="M3420" s="14">
        <f>Разбивка_по_щитам!P3425</f>
        <v>0</v>
      </c>
      <c r="N3420" s="14"/>
    </row>
    <row r="3421" spans="2:14" x14ac:dyDescent="0.2">
      <c r="B3421" s="14">
        <f>Разбивка_по_щитам!B3426</f>
        <v>0</v>
      </c>
      <c r="C3421" s="14">
        <f>Разбивка_по_щитам!C3426</f>
        <v>0</v>
      </c>
      <c r="D3421" s="14">
        <f>Разбивка_по_щитам!F3426</f>
        <v>0</v>
      </c>
      <c r="E3421" s="14">
        <f>Разбивка_по_щитам!H3426</f>
        <v>0</v>
      </c>
      <c r="F3421" s="14">
        <f>Разбивка_по_щитам!I3426</f>
        <v>0</v>
      </c>
      <c r="G3421" s="14">
        <f>Разбивка_по_щитам!J3426</f>
        <v>0</v>
      </c>
      <c r="H3421" s="14">
        <f>Разбивка_по_щитам!K3426</f>
        <v>0</v>
      </c>
      <c r="I3421" s="14">
        <f>Разбивка_по_щитам!L3426</f>
        <v>0</v>
      </c>
      <c r="J3421" s="14">
        <f>Разбивка_по_щитам!M3426</f>
        <v>0</v>
      </c>
      <c r="K3421" s="14">
        <f>Разбивка_по_щитам!N3426</f>
        <v>0</v>
      </c>
      <c r="L3421" s="14"/>
      <c r="M3421" s="14">
        <f>Разбивка_по_щитам!P3426</f>
        <v>0</v>
      </c>
      <c r="N3421" s="14"/>
    </row>
    <row r="3422" spans="2:14" x14ac:dyDescent="0.2">
      <c r="B3422" s="14">
        <f>Разбивка_по_щитам!B3427</f>
        <v>0</v>
      </c>
      <c r="C3422" s="14">
        <f>Разбивка_по_щитам!C3427</f>
        <v>0</v>
      </c>
      <c r="D3422" s="14">
        <f>Разбивка_по_щитам!F3427</f>
        <v>0</v>
      </c>
      <c r="E3422" s="14">
        <f>Разбивка_по_щитам!H3427</f>
        <v>0</v>
      </c>
      <c r="F3422" s="14">
        <f>Разбивка_по_щитам!I3427</f>
        <v>0</v>
      </c>
      <c r="G3422" s="14">
        <f>Разбивка_по_щитам!J3427</f>
        <v>0</v>
      </c>
      <c r="H3422" s="14">
        <f>Разбивка_по_щитам!K3427</f>
        <v>0</v>
      </c>
      <c r="I3422" s="14">
        <f>Разбивка_по_щитам!L3427</f>
        <v>0</v>
      </c>
      <c r="J3422" s="14">
        <f>Разбивка_по_щитам!M3427</f>
        <v>0</v>
      </c>
      <c r="K3422" s="14">
        <f>Разбивка_по_щитам!N3427</f>
        <v>0</v>
      </c>
      <c r="L3422" s="14"/>
      <c r="M3422" s="14">
        <f>Разбивка_по_щитам!P3427</f>
        <v>0</v>
      </c>
      <c r="N3422" s="14"/>
    </row>
    <row r="3423" spans="2:14" x14ac:dyDescent="0.2">
      <c r="B3423" s="14">
        <f>Разбивка_по_щитам!B3428</f>
        <v>0</v>
      </c>
      <c r="C3423" s="14">
        <f>Разбивка_по_щитам!C3428</f>
        <v>0</v>
      </c>
      <c r="D3423" s="14">
        <f>Разбивка_по_щитам!F3428</f>
        <v>0</v>
      </c>
      <c r="E3423" s="14">
        <f>Разбивка_по_щитам!H3428</f>
        <v>0</v>
      </c>
      <c r="F3423" s="14">
        <f>Разбивка_по_щитам!I3428</f>
        <v>0</v>
      </c>
      <c r="G3423" s="14">
        <f>Разбивка_по_щитам!J3428</f>
        <v>0</v>
      </c>
      <c r="H3423" s="14">
        <f>Разбивка_по_щитам!K3428</f>
        <v>0</v>
      </c>
      <c r="I3423" s="14">
        <f>Разбивка_по_щитам!L3428</f>
        <v>0</v>
      </c>
      <c r="J3423" s="14">
        <f>Разбивка_по_щитам!M3428</f>
        <v>0</v>
      </c>
      <c r="K3423" s="14">
        <f>Разбивка_по_щитам!N3428</f>
        <v>0</v>
      </c>
      <c r="L3423" s="14"/>
      <c r="M3423" s="14">
        <f>Разбивка_по_щитам!P3428</f>
        <v>0</v>
      </c>
      <c r="N3423" s="14"/>
    </row>
    <row r="3424" spans="2:14" x14ac:dyDescent="0.2">
      <c r="B3424" s="14">
        <f>Разбивка_по_щитам!B3429</f>
        <v>0</v>
      </c>
      <c r="C3424" s="14">
        <f>Разбивка_по_щитам!C3429</f>
        <v>0</v>
      </c>
      <c r="D3424" s="14">
        <f>Разбивка_по_щитам!F3429</f>
        <v>0</v>
      </c>
      <c r="E3424" s="14">
        <f>Разбивка_по_щитам!H3429</f>
        <v>0</v>
      </c>
      <c r="F3424" s="14">
        <f>Разбивка_по_щитам!I3429</f>
        <v>0</v>
      </c>
      <c r="G3424" s="14">
        <f>Разбивка_по_щитам!J3429</f>
        <v>0</v>
      </c>
      <c r="H3424" s="14">
        <f>Разбивка_по_щитам!K3429</f>
        <v>0</v>
      </c>
      <c r="I3424" s="14">
        <f>Разбивка_по_щитам!L3429</f>
        <v>0</v>
      </c>
      <c r="J3424" s="14">
        <f>Разбивка_по_щитам!M3429</f>
        <v>0</v>
      </c>
      <c r="K3424" s="14">
        <f>Разбивка_по_щитам!N3429</f>
        <v>0</v>
      </c>
      <c r="L3424" s="14"/>
      <c r="M3424" s="14">
        <f>Разбивка_по_щитам!P3429</f>
        <v>0</v>
      </c>
      <c r="N3424" s="14"/>
    </row>
    <row r="3425" spans="2:14" x14ac:dyDescent="0.2">
      <c r="B3425" s="14">
        <f>Разбивка_по_щитам!B3430</f>
        <v>0</v>
      </c>
      <c r="C3425" s="14">
        <f>Разбивка_по_щитам!C3430</f>
        <v>0</v>
      </c>
      <c r="D3425" s="14">
        <f>Разбивка_по_щитам!F3430</f>
        <v>0</v>
      </c>
      <c r="E3425" s="14">
        <f>Разбивка_по_щитам!H3430</f>
        <v>0</v>
      </c>
      <c r="F3425" s="14">
        <f>Разбивка_по_щитам!I3430</f>
        <v>0</v>
      </c>
      <c r="G3425" s="14">
        <f>Разбивка_по_щитам!J3430</f>
        <v>0</v>
      </c>
      <c r="H3425" s="14">
        <f>Разбивка_по_щитам!K3430</f>
        <v>0</v>
      </c>
      <c r="I3425" s="14">
        <f>Разбивка_по_щитам!L3430</f>
        <v>0</v>
      </c>
      <c r="J3425" s="14">
        <f>Разбивка_по_щитам!M3430</f>
        <v>0</v>
      </c>
      <c r="K3425" s="14">
        <f>Разбивка_по_щитам!N3430</f>
        <v>0</v>
      </c>
      <c r="L3425" s="14"/>
      <c r="M3425" s="14">
        <f>Разбивка_по_щитам!P3430</f>
        <v>0</v>
      </c>
      <c r="N3425" s="14"/>
    </row>
    <row r="3426" spans="2:14" x14ac:dyDescent="0.2">
      <c r="B3426" s="14">
        <f>Разбивка_по_щитам!B3431</f>
        <v>0</v>
      </c>
      <c r="C3426" s="14">
        <f>Разбивка_по_щитам!C3431</f>
        <v>0</v>
      </c>
      <c r="D3426" s="14">
        <f>Разбивка_по_щитам!F3431</f>
        <v>0</v>
      </c>
      <c r="E3426" s="14">
        <f>Разбивка_по_щитам!H3431</f>
        <v>0</v>
      </c>
      <c r="F3426" s="14">
        <f>Разбивка_по_щитам!I3431</f>
        <v>0</v>
      </c>
      <c r="G3426" s="14">
        <f>Разбивка_по_щитам!J3431</f>
        <v>0</v>
      </c>
      <c r="H3426" s="14">
        <f>Разбивка_по_щитам!K3431</f>
        <v>0</v>
      </c>
      <c r="I3426" s="14">
        <f>Разбивка_по_щитам!L3431</f>
        <v>0</v>
      </c>
      <c r="J3426" s="14">
        <f>Разбивка_по_щитам!M3431</f>
        <v>0</v>
      </c>
      <c r="K3426" s="14">
        <f>Разбивка_по_щитам!N3431</f>
        <v>0</v>
      </c>
      <c r="L3426" s="14"/>
      <c r="M3426" s="14">
        <f>Разбивка_по_щитам!P3431</f>
        <v>0</v>
      </c>
      <c r="N3426" s="14"/>
    </row>
    <row r="3427" spans="2:14" x14ac:dyDescent="0.2">
      <c r="B3427" s="14">
        <f>Разбивка_по_щитам!B3432</f>
        <v>0</v>
      </c>
      <c r="C3427" s="14">
        <f>Разбивка_по_щитам!C3432</f>
        <v>0</v>
      </c>
      <c r="D3427" s="14">
        <f>Разбивка_по_щитам!F3432</f>
        <v>0</v>
      </c>
      <c r="E3427" s="14">
        <f>Разбивка_по_щитам!H3432</f>
        <v>0</v>
      </c>
      <c r="F3427" s="14">
        <f>Разбивка_по_щитам!I3432</f>
        <v>0</v>
      </c>
      <c r="G3427" s="14">
        <f>Разбивка_по_щитам!J3432</f>
        <v>0</v>
      </c>
      <c r="H3427" s="14">
        <f>Разбивка_по_щитам!K3432</f>
        <v>0</v>
      </c>
      <c r="I3427" s="14">
        <f>Разбивка_по_щитам!L3432</f>
        <v>0</v>
      </c>
      <c r="J3427" s="14">
        <f>Разбивка_по_щитам!M3432</f>
        <v>0</v>
      </c>
      <c r="K3427" s="14">
        <f>Разбивка_по_щитам!N3432</f>
        <v>0</v>
      </c>
      <c r="L3427" s="14"/>
      <c r="M3427" s="14">
        <f>Разбивка_по_щитам!P3432</f>
        <v>0</v>
      </c>
      <c r="N3427" s="14"/>
    </row>
    <row r="3428" spans="2:14" x14ac:dyDescent="0.2">
      <c r="B3428" s="14">
        <f>Разбивка_по_щитам!B3433</f>
        <v>0</v>
      </c>
      <c r="C3428" s="14">
        <f>Разбивка_по_щитам!C3433</f>
        <v>0</v>
      </c>
      <c r="D3428" s="14">
        <f>Разбивка_по_щитам!F3433</f>
        <v>0</v>
      </c>
      <c r="E3428" s="14">
        <f>Разбивка_по_щитам!H3433</f>
        <v>0</v>
      </c>
      <c r="F3428" s="14">
        <f>Разбивка_по_щитам!I3433</f>
        <v>0</v>
      </c>
      <c r="G3428" s="14">
        <f>Разбивка_по_щитам!J3433</f>
        <v>0</v>
      </c>
      <c r="H3428" s="14">
        <f>Разбивка_по_щитам!K3433</f>
        <v>0</v>
      </c>
      <c r="I3428" s="14">
        <f>Разбивка_по_щитам!L3433</f>
        <v>0</v>
      </c>
      <c r="J3428" s="14">
        <f>Разбивка_по_щитам!M3433</f>
        <v>0</v>
      </c>
      <c r="K3428" s="14">
        <f>Разбивка_по_щитам!N3433</f>
        <v>0</v>
      </c>
      <c r="L3428" s="14"/>
      <c r="M3428" s="14">
        <f>Разбивка_по_щитам!P3433</f>
        <v>0</v>
      </c>
      <c r="N3428" s="14"/>
    </row>
    <row r="3429" spans="2:14" x14ac:dyDescent="0.2">
      <c r="B3429" s="14">
        <f>Разбивка_по_щитам!B3434</f>
        <v>0</v>
      </c>
      <c r="C3429" s="14">
        <f>Разбивка_по_щитам!C3434</f>
        <v>0</v>
      </c>
      <c r="D3429" s="14">
        <f>Разбивка_по_щитам!F3434</f>
        <v>0</v>
      </c>
      <c r="E3429" s="14">
        <f>Разбивка_по_щитам!H3434</f>
        <v>0</v>
      </c>
      <c r="F3429" s="14">
        <f>Разбивка_по_щитам!I3434</f>
        <v>0</v>
      </c>
      <c r="G3429" s="14">
        <f>Разбивка_по_щитам!J3434</f>
        <v>0</v>
      </c>
      <c r="H3429" s="14">
        <f>Разбивка_по_щитам!K3434</f>
        <v>0</v>
      </c>
      <c r="I3429" s="14">
        <f>Разбивка_по_щитам!L3434</f>
        <v>0</v>
      </c>
      <c r="J3429" s="14">
        <f>Разбивка_по_щитам!M3434</f>
        <v>0</v>
      </c>
      <c r="K3429" s="14">
        <f>Разбивка_по_щитам!N3434</f>
        <v>0</v>
      </c>
      <c r="L3429" s="14"/>
      <c r="M3429" s="14">
        <f>Разбивка_по_щитам!P3434</f>
        <v>0</v>
      </c>
      <c r="N3429" s="14"/>
    </row>
    <row r="3430" spans="2:14" x14ac:dyDescent="0.2">
      <c r="B3430" s="14">
        <f>Разбивка_по_щитам!B3435</f>
        <v>0</v>
      </c>
      <c r="C3430" s="14">
        <f>Разбивка_по_щитам!C3435</f>
        <v>0</v>
      </c>
      <c r="D3430" s="14">
        <f>Разбивка_по_щитам!F3435</f>
        <v>0</v>
      </c>
      <c r="E3430" s="14">
        <f>Разбивка_по_щитам!H3435</f>
        <v>0</v>
      </c>
      <c r="F3430" s="14">
        <f>Разбивка_по_щитам!I3435</f>
        <v>0</v>
      </c>
      <c r="G3430" s="14">
        <f>Разбивка_по_щитам!J3435</f>
        <v>0</v>
      </c>
      <c r="H3430" s="14">
        <f>Разбивка_по_щитам!K3435</f>
        <v>0</v>
      </c>
      <c r="I3430" s="14">
        <f>Разбивка_по_щитам!L3435</f>
        <v>0</v>
      </c>
      <c r="J3430" s="14">
        <f>Разбивка_по_щитам!M3435</f>
        <v>0</v>
      </c>
      <c r="K3430" s="14">
        <f>Разбивка_по_щитам!N3435</f>
        <v>0</v>
      </c>
      <c r="L3430" s="14"/>
      <c r="M3430" s="14">
        <f>Разбивка_по_щитам!P3435</f>
        <v>0</v>
      </c>
      <c r="N3430" s="14"/>
    </row>
    <row r="3431" spans="2:14" x14ac:dyDescent="0.2">
      <c r="B3431" s="14">
        <f>Разбивка_по_щитам!B3436</f>
        <v>0</v>
      </c>
      <c r="C3431" s="14">
        <f>Разбивка_по_щитам!C3436</f>
        <v>0</v>
      </c>
      <c r="D3431" s="14">
        <f>Разбивка_по_щитам!F3436</f>
        <v>0</v>
      </c>
      <c r="E3431" s="14">
        <f>Разбивка_по_щитам!H3436</f>
        <v>0</v>
      </c>
      <c r="F3431" s="14">
        <f>Разбивка_по_щитам!I3436</f>
        <v>0</v>
      </c>
      <c r="G3431" s="14">
        <f>Разбивка_по_щитам!J3436</f>
        <v>0</v>
      </c>
      <c r="H3431" s="14">
        <f>Разбивка_по_щитам!K3436</f>
        <v>0</v>
      </c>
      <c r="I3431" s="14">
        <f>Разбивка_по_щитам!L3436</f>
        <v>0</v>
      </c>
      <c r="J3431" s="14">
        <f>Разбивка_по_щитам!M3436</f>
        <v>0</v>
      </c>
      <c r="K3431" s="14">
        <f>Разбивка_по_щитам!N3436</f>
        <v>0</v>
      </c>
      <c r="L3431" s="14"/>
      <c r="M3431" s="14">
        <f>Разбивка_по_щитам!P3436</f>
        <v>0</v>
      </c>
      <c r="N3431" s="14"/>
    </row>
    <row r="3432" spans="2:14" x14ac:dyDescent="0.2">
      <c r="B3432" s="14">
        <f>Разбивка_по_щитам!B3437</f>
        <v>0</v>
      </c>
      <c r="C3432" s="14">
        <f>Разбивка_по_щитам!C3437</f>
        <v>0</v>
      </c>
      <c r="D3432" s="14">
        <f>Разбивка_по_щитам!F3437</f>
        <v>0</v>
      </c>
      <c r="E3432" s="14">
        <f>Разбивка_по_щитам!H3437</f>
        <v>0</v>
      </c>
      <c r="F3432" s="14">
        <f>Разбивка_по_щитам!I3437</f>
        <v>0</v>
      </c>
      <c r="G3432" s="14">
        <f>Разбивка_по_щитам!J3437</f>
        <v>0</v>
      </c>
      <c r="H3432" s="14">
        <f>Разбивка_по_щитам!K3437</f>
        <v>0</v>
      </c>
      <c r="I3432" s="14">
        <f>Разбивка_по_щитам!L3437</f>
        <v>0</v>
      </c>
      <c r="J3432" s="14">
        <f>Разбивка_по_щитам!M3437</f>
        <v>0</v>
      </c>
      <c r="K3432" s="14">
        <f>Разбивка_по_щитам!N3437</f>
        <v>0</v>
      </c>
      <c r="L3432" s="14"/>
      <c r="M3432" s="14">
        <f>Разбивка_по_щитам!P3437</f>
        <v>0</v>
      </c>
      <c r="N3432" s="14"/>
    </row>
    <row r="3433" spans="2:14" x14ac:dyDescent="0.2">
      <c r="B3433" s="14">
        <f>Разбивка_по_щитам!B3438</f>
        <v>0</v>
      </c>
      <c r="C3433" s="14">
        <f>Разбивка_по_щитам!C3438</f>
        <v>0</v>
      </c>
      <c r="D3433" s="14">
        <f>Разбивка_по_щитам!F3438</f>
        <v>0</v>
      </c>
      <c r="E3433" s="14">
        <f>Разбивка_по_щитам!H3438</f>
        <v>0</v>
      </c>
      <c r="F3433" s="14">
        <f>Разбивка_по_щитам!I3438</f>
        <v>0</v>
      </c>
      <c r="G3433" s="14">
        <f>Разбивка_по_щитам!J3438</f>
        <v>0</v>
      </c>
      <c r="H3433" s="14">
        <f>Разбивка_по_щитам!K3438</f>
        <v>0</v>
      </c>
      <c r="I3433" s="14">
        <f>Разбивка_по_щитам!L3438</f>
        <v>0</v>
      </c>
      <c r="J3433" s="14">
        <f>Разбивка_по_щитам!M3438</f>
        <v>0</v>
      </c>
      <c r="K3433" s="14">
        <f>Разбивка_по_щитам!N3438</f>
        <v>0</v>
      </c>
      <c r="L3433" s="14"/>
      <c r="M3433" s="14">
        <f>Разбивка_по_щитам!P3438</f>
        <v>0</v>
      </c>
      <c r="N3433" s="14"/>
    </row>
    <row r="3434" spans="2:14" x14ac:dyDescent="0.2">
      <c r="B3434" s="14">
        <f>Разбивка_по_щитам!B3439</f>
        <v>0</v>
      </c>
      <c r="C3434" s="14">
        <f>Разбивка_по_щитам!C3439</f>
        <v>0</v>
      </c>
      <c r="D3434" s="14">
        <f>Разбивка_по_щитам!F3439</f>
        <v>0</v>
      </c>
      <c r="E3434" s="14">
        <f>Разбивка_по_щитам!H3439</f>
        <v>0</v>
      </c>
      <c r="F3434" s="14">
        <f>Разбивка_по_щитам!I3439</f>
        <v>0</v>
      </c>
      <c r="G3434" s="14">
        <f>Разбивка_по_щитам!J3439</f>
        <v>0</v>
      </c>
      <c r="H3434" s="14">
        <f>Разбивка_по_щитам!K3439</f>
        <v>0</v>
      </c>
      <c r="I3434" s="14">
        <f>Разбивка_по_щитам!L3439</f>
        <v>0</v>
      </c>
      <c r="J3434" s="14">
        <f>Разбивка_по_щитам!M3439</f>
        <v>0</v>
      </c>
      <c r="K3434" s="14">
        <f>Разбивка_по_щитам!N3439</f>
        <v>0</v>
      </c>
      <c r="L3434" s="14"/>
      <c r="M3434" s="14">
        <f>Разбивка_по_щитам!P3439</f>
        <v>0</v>
      </c>
      <c r="N3434" s="14"/>
    </row>
    <row r="3435" spans="2:14" x14ac:dyDescent="0.2">
      <c r="B3435" s="14">
        <f>Разбивка_по_щитам!B3440</f>
        <v>0</v>
      </c>
      <c r="C3435" s="14">
        <f>Разбивка_по_щитам!C3440</f>
        <v>0</v>
      </c>
      <c r="D3435" s="14">
        <f>Разбивка_по_щитам!F3440</f>
        <v>0</v>
      </c>
      <c r="E3435" s="14">
        <f>Разбивка_по_щитам!H3440</f>
        <v>0</v>
      </c>
      <c r="F3435" s="14">
        <f>Разбивка_по_щитам!I3440</f>
        <v>0</v>
      </c>
      <c r="G3435" s="14">
        <f>Разбивка_по_щитам!J3440</f>
        <v>0</v>
      </c>
      <c r="H3435" s="14">
        <f>Разбивка_по_щитам!K3440</f>
        <v>0</v>
      </c>
      <c r="I3435" s="14">
        <f>Разбивка_по_щитам!L3440</f>
        <v>0</v>
      </c>
      <c r="J3435" s="14">
        <f>Разбивка_по_щитам!M3440</f>
        <v>0</v>
      </c>
      <c r="K3435" s="14">
        <f>Разбивка_по_щитам!N3440</f>
        <v>0</v>
      </c>
      <c r="L3435" s="14"/>
      <c r="M3435" s="14">
        <f>Разбивка_по_щитам!P3440</f>
        <v>0</v>
      </c>
      <c r="N3435" s="14"/>
    </row>
    <row r="3436" spans="2:14" x14ac:dyDescent="0.2">
      <c r="B3436" s="14">
        <f>Разбивка_по_щитам!B3441</f>
        <v>0</v>
      </c>
      <c r="C3436" s="14">
        <f>Разбивка_по_щитам!C3441</f>
        <v>0</v>
      </c>
      <c r="D3436" s="14">
        <f>Разбивка_по_щитам!F3441</f>
        <v>0</v>
      </c>
      <c r="E3436" s="14">
        <f>Разбивка_по_щитам!H3441</f>
        <v>0</v>
      </c>
      <c r="F3436" s="14">
        <f>Разбивка_по_щитам!I3441</f>
        <v>0</v>
      </c>
      <c r="G3436" s="14">
        <f>Разбивка_по_щитам!J3441</f>
        <v>0</v>
      </c>
      <c r="H3436" s="14">
        <f>Разбивка_по_щитам!K3441</f>
        <v>0</v>
      </c>
      <c r="I3436" s="14">
        <f>Разбивка_по_щитам!L3441</f>
        <v>0</v>
      </c>
      <c r="J3436" s="14">
        <f>Разбивка_по_щитам!M3441</f>
        <v>0</v>
      </c>
      <c r="K3436" s="14">
        <f>Разбивка_по_щитам!N3441</f>
        <v>0</v>
      </c>
      <c r="L3436" s="14"/>
      <c r="M3436" s="14">
        <f>Разбивка_по_щитам!P3441</f>
        <v>0</v>
      </c>
      <c r="N3436" s="14"/>
    </row>
    <row r="3437" spans="2:14" x14ac:dyDescent="0.2">
      <c r="B3437" s="14">
        <f>Разбивка_по_щитам!B3442</f>
        <v>0</v>
      </c>
      <c r="C3437" s="14">
        <f>Разбивка_по_щитам!C3442</f>
        <v>0</v>
      </c>
      <c r="D3437" s="14">
        <f>Разбивка_по_щитам!F3442</f>
        <v>0</v>
      </c>
      <c r="E3437" s="14">
        <f>Разбивка_по_щитам!H3442</f>
        <v>0</v>
      </c>
      <c r="F3437" s="14">
        <f>Разбивка_по_щитам!I3442</f>
        <v>0</v>
      </c>
      <c r="G3437" s="14">
        <f>Разбивка_по_щитам!J3442</f>
        <v>0</v>
      </c>
      <c r="H3437" s="14">
        <f>Разбивка_по_щитам!K3442</f>
        <v>0</v>
      </c>
      <c r="I3437" s="14">
        <f>Разбивка_по_щитам!L3442</f>
        <v>0</v>
      </c>
      <c r="J3437" s="14">
        <f>Разбивка_по_щитам!M3442</f>
        <v>0</v>
      </c>
      <c r="K3437" s="14">
        <f>Разбивка_по_щитам!N3442</f>
        <v>0</v>
      </c>
      <c r="L3437" s="14"/>
      <c r="M3437" s="14">
        <f>Разбивка_по_щитам!P3442</f>
        <v>0</v>
      </c>
      <c r="N3437" s="14"/>
    </row>
    <row r="3438" spans="2:14" x14ac:dyDescent="0.2">
      <c r="B3438" s="14">
        <f>Разбивка_по_щитам!B3443</f>
        <v>0</v>
      </c>
      <c r="C3438" s="14">
        <f>Разбивка_по_щитам!C3443</f>
        <v>0</v>
      </c>
      <c r="D3438" s="14">
        <f>Разбивка_по_щитам!F3443</f>
        <v>0</v>
      </c>
      <c r="E3438" s="14">
        <f>Разбивка_по_щитам!H3443</f>
        <v>0</v>
      </c>
      <c r="F3438" s="14">
        <f>Разбивка_по_щитам!I3443</f>
        <v>0</v>
      </c>
      <c r="G3438" s="14">
        <f>Разбивка_по_щитам!J3443</f>
        <v>0</v>
      </c>
      <c r="H3438" s="14">
        <f>Разбивка_по_щитам!K3443</f>
        <v>0</v>
      </c>
      <c r="I3438" s="14">
        <f>Разбивка_по_щитам!L3443</f>
        <v>0</v>
      </c>
      <c r="J3438" s="14">
        <f>Разбивка_по_щитам!M3443</f>
        <v>0</v>
      </c>
      <c r="K3438" s="14">
        <f>Разбивка_по_щитам!N3443</f>
        <v>0</v>
      </c>
      <c r="L3438" s="14"/>
      <c r="M3438" s="14">
        <f>Разбивка_по_щитам!P3443</f>
        <v>0</v>
      </c>
      <c r="N3438" s="14"/>
    </row>
    <row r="3439" spans="2:14" x14ac:dyDescent="0.2">
      <c r="B3439" s="14">
        <f>Разбивка_по_щитам!B3444</f>
        <v>0</v>
      </c>
      <c r="C3439" s="14">
        <f>Разбивка_по_щитам!C3444</f>
        <v>0</v>
      </c>
      <c r="D3439" s="14">
        <f>Разбивка_по_щитам!F3444</f>
        <v>0</v>
      </c>
      <c r="E3439" s="14">
        <f>Разбивка_по_щитам!H3444</f>
        <v>0</v>
      </c>
      <c r="F3439" s="14">
        <f>Разбивка_по_щитам!I3444</f>
        <v>0</v>
      </c>
      <c r="G3439" s="14">
        <f>Разбивка_по_щитам!J3444</f>
        <v>0</v>
      </c>
      <c r="H3439" s="14">
        <f>Разбивка_по_щитам!K3444</f>
        <v>0</v>
      </c>
      <c r="I3439" s="14">
        <f>Разбивка_по_щитам!L3444</f>
        <v>0</v>
      </c>
      <c r="J3439" s="14">
        <f>Разбивка_по_щитам!M3444</f>
        <v>0</v>
      </c>
      <c r="K3439" s="14">
        <f>Разбивка_по_щитам!N3444</f>
        <v>0</v>
      </c>
      <c r="L3439" s="14"/>
      <c r="M3439" s="14">
        <f>Разбивка_по_щитам!P3444</f>
        <v>0</v>
      </c>
      <c r="N3439" s="14"/>
    </row>
    <row r="3440" spans="2:14" x14ac:dyDescent="0.2">
      <c r="B3440" s="14">
        <f>Разбивка_по_щитам!B3445</f>
        <v>0</v>
      </c>
      <c r="C3440" s="14">
        <f>Разбивка_по_щитам!C3445</f>
        <v>0</v>
      </c>
      <c r="D3440" s="14">
        <f>Разбивка_по_щитам!F3445</f>
        <v>0</v>
      </c>
      <c r="E3440" s="14">
        <f>Разбивка_по_щитам!H3445</f>
        <v>0</v>
      </c>
      <c r="F3440" s="14">
        <f>Разбивка_по_щитам!I3445</f>
        <v>0</v>
      </c>
      <c r="G3440" s="14">
        <f>Разбивка_по_щитам!J3445</f>
        <v>0</v>
      </c>
      <c r="H3440" s="14">
        <f>Разбивка_по_щитам!K3445</f>
        <v>0</v>
      </c>
      <c r="I3440" s="14">
        <f>Разбивка_по_щитам!L3445</f>
        <v>0</v>
      </c>
      <c r="J3440" s="14">
        <f>Разбивка_по_щитам!M3445</f>
        <v>0</v>
      </c>
      <c r="K3440" s="14">
        <f>Разбивка_по_щитам!N3445</f>
        <v>0</v>
      </c>
      <c r="L3440" s="14"/>
      <c r="M3440" s="14">
        <f>Разбивка_по_щитам!P3445</f>
        <v>0</v>
      </c>
      <c r="N3440" s="14"/>
    </row>
    <row r="3441" spans="2:14" x14ac:dyDescent="0.2">
      <c r="B3441" s="14">
        <f>Разбивка_по_щитам!B3446</f>
        <v>0</v>
      </c>
      <c r="C3441" s="14">
        <f>Разбивка_по_щитам!C3446</f>
        <v>0</v>
      </c>
      <c r="D3441" s="14">
        <f>Разбивка_по_щитам!F3446</f>
        <v>0</v>
      </c>
      <c r="E3441" s="14">
        <f>Разбивка_по_щитам!H3446</f>
        <v>0</v>
      </c>
      <c r="F3441" s="14">
        <f>Разбивка_по_щитам!I3446</f>
        <v>0</v>
      </c>
      <c r="G3441" s="14">
        <f>Разбивка_по_щитам!J3446</f>
        <v>0</v>
      </c>
      <c r="H3441" s="14">
        <f>Разбивка_по_щитам!K3446</f>
        <v>0</v>
      </c>
      <c r="I3441" s="14">
        <f>Разбивка_по_щитам!L3446</f>
        <v>0</v>
      </c>
      <c r="J3441" s="14">
        <f>Разбивка_по_щитам!M3446</f>
        <v>0</v>
      </c>
      <c r="K3441" s="14">
        <f>Разбивка_по_щитам!N3446</f>
        <v>0</v>
      </c>
      <c r="L3441" s="14"/>
      <c r="M3441" s="14">
        <f>Разбивка_по_щитам!P3446</f>
        <v>0</v>
      </c>
      <c r="N3441" s="14"/>
    </row>
    <row r="3442" spans="2:14" x14ac:dyDescent="0.2">
      <c r="B3442" s="14">
        <f>Разбивка_по_щитам!B3447</f>
        <v>0</v>
      </c>
      <c r="C3442" s="14">
        <f>Разбивка_по_щитам!C3447</f>
        <v>0</v>
      </c>
      <c r="D3442" s="14">
        <f>Разбивка_по_щитам!F3447</f>
        <v>0</v>
      </c>
      <c r="E3442" s="14">
        <f>Разбивка_по_щитам!H3447</f>
        <v>0</v>
      </c>
      <c r="F3442" s="14">
        <f>Разбивка_по_щитам!I3447</f>
        <v>0</v>
      </c>
      <c r="G3442" s="14">
        <f>Разбивка_по_щитам!J3447</f>
        <v>0</v>
      </c>
      <c r="H3442" s="14">
        <f>Разбивка_по_щитам!K3447</f>
        <v>0</v>
      </c>
      <c r="I3442" s="14">
        <f>Разбивка_по_щитам!L3447</f>
        <v>0</v>
      </c>
      <c r="J3442" s="14">
        <f>Разбивка_по_щитам!M3447</f>
        <v>0</v>
      </c>
      <c r="K3442" s="14">
        <f>Разбивка_по_щитам!N3447</f>
        <v>0</v>
      </c>
      <c r="L3442" s="14"/>
      <c r="M3442" s="14">
        <f>Разбивка_по_щитам!P3447</f>
        <v>0</v>
      </c>
      <c r="N3442" s="14"/>
    </row>
    <row r="3443" spans="2:14" x14ac:dyDescent="0.2">
      <c r="B3443" s="14">
        <f>Разбивка_по_щитам!B3448</f>
        <v>0</v>
      </c>
      <c r="C3443" s="14">
        <f>Разбивка_по_щитам!C3448</f>
        <v>0</v>
      </c>
      <c r="D3443" s="14">
        <f>Разбивка_по_щитам!F3448</f>
        <v>0</v>
      </c>
      <c r="E3443" s="14">
        <f>Разбивка_по_щитам!H3448</f>
        <v>0</v>
      </c>
      <c r="F3443" s="14">
        <f>Разбивка_по_щитам!I3448</f>
        <v>0</v>
      </c>
      <c r="G3443" s="14">
        <f>Разбивка_по_щитам!J3448</f>
        <v>0</v>
      </c>
      <c r="H3443" s="14">
        <f>Разбивка_по_щитам!K3448</f>
        <v>0</v>
      </c>
      <c r="I3443" s="14">
        <f>Разбивка_по_щитам!L3448</f>
        <v>0</v>
      </c>
      <c r="J3443" s="14">
        <f>Разбивка_по_щитам!M3448</f>
        <v>0</v>
      </c>
      <c r="K3443" s="14">
        <f>Разбивка_по_щитам!N3448</f>
        <v>0</v>
      </c>
      <c r="L3443" s="14"/>
      <c r="M3443" s="14">
        <f>Разбивка_по_щитам!P3448</f>
        <v>0</v>
      </c>
      <c r="N3443" s="14"/>
    </row>
    <row r="3444" spans="2:14" x14ac:dyDescent="0.2">
      <c r="B3444" s="14">
        <f>Разбивка_по_щитам!B3449</f>
        <v>0</v>
      </c>
      <c r="C3444" s="14">
        <f>Разбивка_по_щитам!C3449</f>
        <v>0</v>
      </c>
      <c r="D3444" s="14">
        <f>Разбивка_по_щитам!F3449</f>
        <v>0</v>
      </c>
      <c r="E3444" s="14">
        <f>Разбивка_по_щитам!H3449</f>
        <v>0</v>
      </c>
      <c r="F3444" s="14">
        <f>Разбивка_по_щитам!I3449</f>
        <v>0</v>
      </c>
      <c r="G3444" s="14">
        <f>Разбивка_по_щитам!J3449</f>
        <v>0</v>
      </c>
      <c r="H3444" s="14">
        <f>Разбивка_по_щитам!K3449</f>
        <v>0</v>
      </c>
      <c r="I3444" s="14">
        <f>Разбивка_по_щитам!L3449</f>
        <v>0</v>
      </c>
      <c r="J3444" s="14">
        <f>Разбивка_по_щитам!M3449</f>
        <v>0</v>
      </c>
      <c r="K3444" s="14">
        <f>Разбивка_по_щитам!N3449</f>
        <v>0</v>
      </c>
      <c r="L3444" s="14"/>
      <c r="M3444" s="14">
        <f>Разбивка_по_щитам!P3449</f>
        <v>0</v>
      </c>
      <c r="N3444" s="14"/>
    </row>
    <row r="3445" spans="2:14" x14ac:dyDescent="0.2">
      <c r="B3445" s="14">
        <f>Разбивка_по_щитам!B3450</f>
        <v>0</v>
      </c>
      <c r="C3445" s="14">
        <f>Разбивка_по_щитам!C3450</f>
        <v>0</v>
      </c>
      <c r="D3445" s="14">
        <f>Разбивка_по_щитам!F3450</f>
        <v>0</v>
      </c>
      <c r="E3445" s="14">
        <f>Разбивка_по_щитам!H3450</f>
        <v>0</v>
      </c>
      <c r="F3445" s="14">
        <f>Разбивка_по_щитам!I3450</f>
        <v>0</v>
      </c>
      <c r="G3445" s="14">
        <f>Разбивка_по_щитам!J3450</f>
        <v>0</v>
      </c>
      <c r="H3445" s="14">
        <f>Разбивка_по_щитам!K3450</f>
        <v>0</v>
      </c>
      <c r="I3445" s="14">
        <f>Разбивка_по_щитам!L3450</f>
        <v>0</v>
      </c>
      <c r="J3445" s="14">
        <f>Разбивка_по_щитам!M3450</f>
        <v>0</v>
      </c>
      <c r="K3445" s="14">
        <f>Разбивка_по_щитам!N3450</f>
        <v>0</v>
      </c>
      <c r="L3445" s="14"/>
      <c r="M3445" s="14">
        <f>Разбивка_по_щитам!P3450</f>
        <v>0</v>
      </c>
      <c r="N3445" s="14"/>
    </row>
    <row r="3446" spans="2:14" x14ac:dyDescent="0.2">
      <c r="B3446" s="14">
        <f>Разбивка_по_щитам!B3451</f>
        <v>0</v>
      </c>
      <c r="C3446" s="14">
        <f>Разбивка_по_щитам!C3451</f>
        <v>0</v>
      </c>
      <c r="D3446" s="14">
        <f>Разбивка_по_щитам!F3451</f>
        <v>0</v>
      </c>
      <c r="E3446" s="14">
        <f>Разбивка_по_щитам!H3451</f>
        <v>0</v>
      </c>
      <c r="F3446" s="14">
        <f>Разбивка_по_щитам!I3451</f>
        <v>0</v>
      </c>
      <c r="G3446" s="14">
        <f>Разбивка_по_щитам!J3451</f>
        <v>0</v>
      </c>
      <c r="H3446" s="14">
        <f>Разбивка_по_щитам!K3451</f>
        <v>0</v>
      </c>
      <c r="I3446" s="14">
        <f>Разбивка_по_щитам!L3451</f>
        <v>0</v>
      </c>
      <c r="J3446" s="14">
        <f>Разбивка_по_щитам!M3451</f>
        <v>0</v>
      </c>
      <c r="K3446" s="14">
        <f>Разбивка_по_щитам!N3451</f>
        <v>0</v>
      </c>
      <c r="L3446" s="14"/>
      <c r="M3446" s="14">
        <f>Разбивка_по_щитам!P3451</f>
        <v>0</v>
      </c>
      <c r="N3446" s="14"/>
    </row>
    <row r="3447" spans="2:14" x14ac:dyDescent="0.2">
      <c r="B3447" s="14">
        <f>Разбивка_по_щитам!B3452</f>
        <v>0</v>
      </c>
      <c r="C3447" s="14">
        <f>Разбивка_по_щитам!C3452</f>
        <v>0</v>
      </c>
      <c r="D3447" s="14">
        <f>Разбивка_по_щитам!F3452</f>
        <v>0</v>
      </c>
      <c r="E3447" s="14">
        <f>Разбивка_по_щитам!H3452</f>
        <v>0</v>
      </c>
      <c r="F3447" s="14">
        <f>Разбивка_по_щитам!I3452</f>
        <v>0</v>
      </c>
      <c r="G3447" s="14">
        <f>Разбивка_по_щитам!J3452</f>
        <v>0</v>
      </c>
      <c r="H3447" s="14">
        <f>Разбивка_по_щитам!K3452</f>
        <v>0</v>
      </c>
      <c r="I3447" s="14">
        <f>Разбивка_по_щитам!L3452</f>
        <v>0</v>
      </c>
      <c r="J3447" s="14">
        <f>Разбивка_по_щитам!M3452</f>
        <v>0</v>
      </c>
      <c r="K3447" s="14">
        <f>Разбивка_по_щитам!N3452</f>
        <v>0</v>
      </c>
      <c r="L3447" s="14"/>
      <c r="M3447" s="14">
        <f>Разбивка_по_щитам!P3452</f>
        <v>0</v>
      </c>
      <c r="N3447" s="14"/>
    </row>
    <row r="3448" spans="2:14" x14ac:dyDescent="0.2">
      <c r="B3448" s="14">
        <f>Разбивка_по_щитам!B3453</f>
        <v>0</v>
      </c>
      <c r="C3448" s="14">
        <f>Разбивка_по_щитам!C3453</f>
        <v>0</v>
      </c>
      <c r="D3448" s="14">
        <f>Разбивка_по_щитам!F3453</f>
        <v>0</v>
      </c>
      <c r="E3448" s="14">
        <f>Разбивка_по_щитам!H3453</f>
        <v>0</v>
      </c>
      <c r="F3448" s="14">
        <f>Разбивка_по_щитам!I3453</f>
        <v>0</v>
      </c>
      <c r="G3448" s="14">
        <f>Разбивка_по_щитам!J3453</f>
        <v>0</v>
      </c>
      <c r="H3448" s="14">
        <f>Разбивка_по_щитам!K3453</f>
        <v>0</v>
      </c>
      <c r="I3448" s="14">
        <f>Разбивка_по_щитам!L3453</f>
        <v>0</v>
      </c>
      <c r="J3448" s="14">
        <f>Разбивка_по_щитам!M3453</f>
        <v>0</v>
      </c>
      <c r="K3448" s="14">
        <f>Разбивка_по_щитам!N3453</f>
        <v>0</v>
      </c>
      <c r="L3448" s="14"/>
      <c r="M3448" s="14">
        <f>Разбивка_по_щитам!P3453</f>
        <v>0</v>
      </c>
      <c r="N3448" s="14"/>
    </row>
    <row r="3449" spans="2:14" x14ac:dyDescent="0.2">
      <c r="B3449" s="14">
        <f>Разбивка_по_щитам!B3454</f>
        <v>0</v>
      </c>
      <c r="C3449" s="14">
        <f>Разбивка_по_щитам!C3454</f>
        <v>0</v>
      </c>
      <c r="D3449" s="14">
        <f>Разбивка_по_щитам!F3454</f>
        <v>0</v>
      </c>
      <c r="E3449" s="14">
        <f>Разбивка_по_щитам!H3454</f>
        <v>0</v>
      </c>
      <c r="F3449" s="14">
        <f>Разбивка_по_щитам!I3454</f>
        <v>0</v>
      </c>
      <c r="G3449" s="14">
        <f>Разбивка_по_щитам!J3454</f>
        <v>0</v>
      </c>
      <c r="H3449" s="14">
        <f>Разбивка_по_щитам!K3454</f>
        <v>0</v>
      </c>
      <c r="I3449" s="14">
        <f>Разбивка_по_щитам!L3454</f>
        <v>0</v>
      </c>
      <c r="J3449" s="14">
        <f>Разбивка_по_щитам!M3454</f>
        <v>0</v>
      </c>
      <c r="K3449" s="14">
        <f>Разбивка_по_щитам!N3454</f>
        <v>0</v>
      </c>
      <c r="L3449" s="14"/>
      <c r="M3449" s="14">
        <f>Разбивка_по_щитам!P3454</f>
        <v>0</v>
      </c>
      <c r="N3449" s="14"/>
    </row>
    <row r="3450" spans="2:14" x14ac:dyDescent="0.2">
      <c r="B3450" s="14">
        <f>Разбивка_по_щитам!B3455</f>
        <v>0</v>
      </c>
      <c r="C3450" s="14">
        <f>Разбивка_по_щитам!C3455</f>
        <v>0</v>
      </c>
      <c r="D3450" s="14">
        <f>Разбивка_по_щитам!F3455</f>
        <v>0</v>
      </c>
      <c r="E3450" s="14">
        <f>Разбивка_по_щитам!H3455</f>
        <v>0</v>
      </c>
      <c r="F3450" s="14">
        <f>Разбивка_по_щитам!I3455</f>
        <v>0</v>
      </c>
      <c r="G3450" s="14">
        <f>Разбивка_по_щитам!J3455</f>
        <v>0</v>
      </c>
      <c r="H3450" s="14">
        <f>Разбивка_по_щитам!K3455</f>
        <v>0</v>
      </c>
      <c r="I3450" s="14">
        <f>Разбивка_по_щитам!L3455</f>
        <v>0</v>
      </c>
      <c r="J3450" s="14">
        <f>Разбивка_по_щитам!M3455</f>
        <v>0</v>
      </c>
      <c r="K3450" s="14">
        <f>Разбивка_по_щитам!N3455</f>
        <v>0</v>
      </c>
      <c r="L3450" s="14"/>
      <c r="M3450" s="14">
        <f>Разбивка_по_щитам!P3455</f>
        <v>0</v>
      </c>
      <c r="N3450" s="14"/>
    </row>
    <row r="3451" spans="2:14" x14ac:dyDescent="0.2">
      <c r="B3451" s="14">
        <f>Разбивка_по_щитам!B3456</f>
        <v>0</v>
      </c>
      <c r="C3451" s="14">
        <f>Разбивка_по_щитам!C3456</f>
        <v>0</v>
      </c>
      <c r="D3451" s="14">
        <f>Разбивка_по_щитам!F3456</f>
        <v>0</v>
      </c>
      <c r="E3451" s="14">
        <f>Разбивка_по_щитам!H3456</f>
        <v>0</v>
      </c>
      <c r="F3451" s="14">
        <f>Разбивка_по_щитам!I3456</f>
        <v>0</v>
      </c>
      <c r="G3451" s="14">
        <f>Разбивка_по_щитам!J3456</f>
        <v>0</v>
      </c>
      <c r="H3451" s="14">
        <f>Разбивка_по_щитам!K3456</f>
        <v>0</v>
      </c>
      <c r="I3451" s="14">
        <f>Разбивка_по_щитам!L3456</f>
        <v>0</v>
      </c>
      <c r="J3451" s="14">
        <f>Разбивка_по_щитам!M3456</f>
        <v>0</v>
      </c>
      <c r="K3451" s="14">
        <f>Разбивка_по_щитам!N3456</f>
        <v>0</v>
      </c>
      <c r="L3451" s="14"/>
      <c r="M3451" s="14">
        <f>Разбивка_по_щитам!P3456</f>
        <v>0</v>
      </c>
      <c r="N3451" s="14"/>
    </row>
    <row r="3452" spans="2:14" x14ac:dyDescent="0.2">
      <c r="B3452" s="14">
        <f>Разбивка_по_щитам!B3457</f>
        <v>0</v>
      </c>
      <c r="C3452" s="14">
        <f>Разбивка_по_щитам!C3457</f>
        <v>0</v>
      </c>
      <c r="D3452" s="14">
        <f>Разбивка_по_щитам!F3457</f>
        <v>0</v>
      </c>
      <c r="E3452" s="14">
        <f>Разбивка_по_щитам!H3457</f>
        <v>0</v>
      </c>
      <c r="F3452" s="14">
        <f>Разбивка_по_щитам!I3457</f>
        <v>0</v>
      </c>
      <c r="G3452" s="14">
        <f>Разбивка_по_щитам!J3457</f>
        <v>0</v>
      </c>
      <c r="H3452" s="14">
        <f>Разбивка_по_щитам!K3457</f>
        <v>0</v>
      </c>
      <c r="I3452" s="14">
        <f>Разбивка_по_щитам!L3457</f>
        <v>0</v>
      </c>
      <c r="J3452" s="14">
        <f>Разбивка_по_щитам!M3457</f>
        <v>0</v>
      </c>
      <c r="K3452" s="14">
        <f>Разбивка_по_щитам!N3457</f>
        <v>0</v>
      </c>
      <c r="L3452" s="14"/>
      <c r="M3452" s="14">
        <f>Разбивка_по_щитам!P3457</f>
        <v>0</v>
      </c>
      <c r="N3452" s="14"/>
    </row>
    <row r="3453" spans="2:14" x14ac:dyDescent="0.2">
      <c r="B3453" s="14">
        <f>Разбивка_по_щитам!B3458</f>
        <v>0</v>
      </c>
      <c r="C3453" s="14">
        <f>Разбивка_по_щитам!C3458</f>
        <v>0</v>
      </c>
      <c r="D3453" s="14">
        <f>Разбивка_по_щитам!F3458</f>
        <v>0</v>
      </c>
      <c r="E3453" s="14">
        <f>Разбивка_по_щитам!H3458</f>
        <v>0</v>
      </c>
      <c r="F3453" s="14">
        <f>Разбивка_по_щитам!I3458</f>
        <v>0</v>
      </c>
      <c r="G3453" s="14">
        <f>Разбивка_по_щитам!J3458</f>
        <v>0</v>
      </c>
      <c r="H3453" s="14">
        <f>Разбивка_по_щитам!K3458</f>
        <v>0</v>
      </c>
      <c r="I3453" s="14">
        <f>Разбивка_по_щитам!L3458</f>
        <v>0</v>
      </c>
      <c r="J3453" s="14">
        <f>Разбивка_по_щитам!M3458</f>
        <v>0</v>
      </c>
      <c r="K3453" s="14">
        <f>Разбивка_по_щитам!N3458</f>
        <v>0</v>
      </c>
      <c r="L3453" s="14"/>
      <c r="M3453" s="14">
        <f>Разбивка_по_щитам!P3458</f>
        <v>0</v>
      </c>
      <c r="N3453" s="14"/>
    </row>
    <row r="3454" spans="2:14" x14ac:dyDescent="0.2">
      <c r="B3454" s="14">
        <f>Разбивка_по_щитам!B3459</f>
        <v>0</v>
      </c>
      <c r="C3454" s="14">
        <f>Разбивка_по_щитам!C3459</f>
        <v>0</v>
      </c>
      <c r="D3454" s="14">
        <f>Разбивка_по_щитам!F3459</f>
        <v>0</v>
      </c>
      <c r="E3454" s="14">
        <f>Разбивка_по_щитам!H3459</f>
        <v>0</v>
      </c>
      <c r="F3454" s="14">
        <f>Разбивка_по_щитам!I3459</f>
        <v>0</v>
      </c>
      <c r="G3454" s="14">
        <f>Разбивка_по_щитам!J3459</f>
        <v>0</v>
      </c>
      <c r="H3454" s="14">
        <f>Разбивка_по_щитам!K3459</f>
        <v>0</v>
      </c>
      <c r="I3454" s="14">
        <f>Разбивка_по_щитам!L3459</f>
        <v>0</v>
      </c>
      <c r="J3454" s="14">
        <f>Разбивка_по_щитам!M3459</f>
        <v>0</v>
      </c>
      <c r="K3454" s="14">
        <f>Разбивка_по_щитам!N3459</f>
        <v>0</v>
      </c>
      <c r="L3454" s="14"/>
      <c r="M3454" s="14">
        <f>Разбивка_по_щитам!P3459</f>
        <v>0</v>
      </c>
      <c r="N3454" s="14"/>
    </row>
    <row r="3455" spans="2:14" x14ac:dyDescent="0.2">
      <c r="B3455" s="14">
        <f>Разбивка_по_щитам!B3460</f>
        <v>0</v>
      </c>
      <c r="C3455" s="14">
        <f>Разбивка_по_щитам!C3460</f>
        <v>0</v>
      </c>
      <c r="D3455" s="14">
        <f>Разбивка_по_щитам!F3460</f>
        <v>0</v>
      </c>
      <c r="E3455" s="14">
        <f>Разбивка_по_щитам!H3460</f>
        <v>0</v>
      </c>
      <c r="F3455" s="14">
        <f>Разбивка_по_щитам!I3460</f>
        <v>0</v>
      </c>
      <c r="G3455" s="14">
        <f>Разбивка_по_щитам!J3460</f>
        <v>0</v>
      </c>
      <c r="H3455" s="14">
        <f>Разбивка_по_щитам!K3460</f>
        <v>0</v>
      </c>
      <c r="I3455" s="14">
        <f>Разбивка_по_щитам!L3460</f>
        <v>0</v>
      </c>
      <c r="J3455" s="14">
        <f>Разбивка_по_щитам!M3460</f>
        <v>0</v>
      </c>
      <c r="K3455" s="14">
        <f>Разбивка_по_щитам!N3460</f>
        <v>0</v>
      </c>
      <c r="L3455" s="14"/>
      <c r="M3455" s="14">
        <f>Разбивка_по_щитам!P3460</f>
        <v>0</v>
      </c>
      <c r="N3455" s="14"/>
    </row>
    <row r="3456" spans="2:14" x14ac:dyDescent="0.2">
      <c r="B3456" s="14">
        <f>Разбивка_по_щитам!B3461</f>
        <v>0</v>
      </c>
      <c r="C3456" s="14">
        <f>Разбивка_по_щитам!C3461</f>
        <v>0</v>
      </c>
      <c r="D3456" s="14">
        <f>Разбивка_по_щитам!F3461</f>
        <v>0</v>
      </c>
      <c r="E3456" s="14">
        <f>Разбивка_по_щитам!H3461</f>
        <v>0</v>
      </c>
      <c r="F3456" s="14">
        <f>Разбивка_по_щитам!I3461</f>
        <v>0</v>
      </c>
      <c r="G3456" s="14">
        <f>Разбивка_по_щитам!J3461</f>
        <v>0</v>
      </c>
      <c r="H3456" s="14">
        <f>Разбивка_по_щитам!K3461</f>
        <v>0</v>
      </c>
      <c r="I3456" s="14">
        <f>Разбивка_по_щитам!L3461</f>
        <v>0</v>
      </c>
      <c r="J3456" s="14">
        <f>Разбивка_по_щитам!M3461</f>
        <v>0</v>
      </c>
      <c r="K3456" s="14">
        <f>Разбивка_по_щитам!N3461</f>
        <v>0</v>
      </c>
      <c r="L3456" s="14"/>
      <c r="M3456" s="14">
        <f>Разбивка_по_щитам!P3461</f>
        <v>0</v>
      </c>
      <c r="N3456" s="14"/>
    </row>
    <row r="3457" spans="2:14" x14ac:dyDescent="0.2">
      <c r="B3457" s="14">
        <f>Разбивка_по_щитам!B3462</f>
        <v>0</v>
      </c>
      <c r="C3457" s="14">
        <f>Разбивка_по_щитам!C3462</f>
        <v>0</v>
      </c>
      <c r="D3457" s="14">
        <f>Разбивка_по_щитам!F3462</f>
        <v>0</v>
      </c>
      <c r="E3457" s="14">
        <f>Разбивка_по_щитам!H3462</f>
        <v>0</v>
      </c>
      <c r="F3457" s="14">
        <f>Разбивка_по_щитам!I3462</f>
        <v>0</v>
      </c>
      <c r="G3457" s="14">
        <f>Разбивка_по_щитам!J3462</f>
        <v>0</v>
      </c>
      <c r="H3457" s="14">
        <f>Разбивка_по_щитам!K3462</f>
        <v>0</v>
      </c>
      <c r="I3457" s="14">
        <f>Разбивка_по_щитам!L3462</f>
        <v>0</v>
      </c>
      <c r="J3457" s="14">
        <f>Разбивка_по_щитам!M3462</f>
        <v>0</v>
      </c>
      <c r="K3457" s="14">
        <f>Разбивка_по_щитам!N3462</f>
        <v>0</v>
      </c>
      <c r="L3457" s="14"/>
      <c r="M3457" s="14">
        <f>Разбивка_по_щитам!P3462</f>
        <v>0</v>
      </c>
      <c r="N3457" s="14"/>
    </row>
    <row r="3458" spans="2:14" x14ac:dyDescent="0.2">
      <c r="B3458" s="14">
        <f>Разбивка_по_щитам!B3463</f>
        <v>0</v>
      </c>
      <c r="C3458" s="14">
        <f>Разбивка_по_щитам!C3463</f>
        <v>0</v>
      </c>
      <c r="D3458" s="14">
        <f>Разбивка_по_щитам!F3463</f>
        <v>0</v>
      </c>
      <c r="E3458" s="14">
        <f>Разбивка_по_щитам!H3463</f>
        <v>0</v>
      </c>
      <c r="F3458" s="14">
        <f>Разбивка_по_щитам!I3463</f>
        <v>0</v>
      </c>
      <c r="G3458" s="14">
        <f>Разбивка_по_щитам!J3463</f>
        <v>0</v>
      </c>
      <c r="H3458" s="14">
        <f>Разбивка_по_щитам!K3463</f>
        <v>0</v>
      </c>
      <c r="I3458" s="14">
        <f>Разбивка_по_щитам!L3463</f>
        <v>0</v>
      </c>
      <c r="J3458" s="14">
        <f>Разбивка_по_щитам!M3463</f>
        <v>0</v>
      </c>
      <c r="K3458" s="14">
        <f>Разбивка_по_щитам!N3463</f>
        <v>0</v>
      </c>
      <c r="L3458" s="14"/>
      <c r="M3458" s="14">
        <f>Разбивка_по_щитам!P3463</f>
        <v>0</v>
      </c>
      <c r="N3458" s="14"/>
    </row>
    <row r="3459" spans="2:14" x14ac:dyDescent="0.2">
      <c r="B3459" s="14">
        <f>Разбивка_по_щитам!B3464</f>
        <v>0</v>
      </c>
      <c r="C3459" s="14">
        <f>Разбивка_по_щитам!C3464</f>
        <v>0</v>
      </c>
      <c r="D3459" s="14">
        <f>Разбивка_по_щитам!F3464</f>
        <v>0</v>
      </c>
      <c r="E3459" s="14">
        <f>Разбивка_по_щитам!H3464</f>
        <v>0</v>
      </c>
      <c r="F3459" s="14">
        <f>Разбивка_по_щитам!I3464</f>
        <v>0</v>
      </c>
      <c r="G3459" s="14">
        <f>Разбивка_по_щитам!J3464</f>
        <v>0</v>
      </c>
      <c r="H3459" s="14">
        <f>Разбивка_по_щитам!K3464</f>
        <v>0</v>
      </c>
      <c r="I3459" s="14">
        <f>Разбивка_по_щитам!L3464</f>
        <v>0</v>
      </c>
      <c r="J3459" s="14">
        <f>Разбивка_по_щитам!M3464</f>
        <v>0</v>
      </c>
      <c r="K3459" s="14">
        <f>Разбивка_по_щитам!N3464</f>
        <v>0</v>
      </c>
      <c r="L3459" s="14"/>
      <c r="M3459" s="14">
        <f>Разбивка_по_щитам!P3464</f>
        <v>0</v>
      </c>
      <c r="N3459" s="14"/>
    </row>
    <row r="3460" spans="2:14" x14ac:dyDescent="0.2">
      <c r="B3460" s="14">
        <f>Разбивка_по_щитам!B3465</f>
        <v>0</v>
      </c>
      <c r="C3460" s="14">
        <f>Разбивка_по_щитам!C3465</f>
        <v>0</v>
      </c>
      <c r="D3460" s="14">
        <f>Разбивка_по_щитам!F3465</f>
        <v>0</v>
      </c>
      <c r="E3460" s="14">
        <f>Разбивка_по_щитам!H3465</f>
        <v>0</v>
      </c>
      <c r="F3460" s="14">
        <f>Разбивка_по_щитам!I3465</f>
        <v>0</v>
      </c>
      <c r="G3460" s="14">
        <f>Разбивка_по_щитам!J3465</f>
        <v>0</v>
      </c>
      <c r="H3460" s="14">
        <f>Разбивка_по_щитам!K3465</f>
        <v>0</v>
      </c>
      <c r="I3460" s="14">
        <f>Разбивка_по_щитам!L3465</f>
        <v>0</v>
      </c>
      <c r="J3460" s="14">
        <f>Разбивка_по_щитам!M3465</f>
        <v>0</v>
      </c>
      <c r="K3460" s="14">
        <f>Разбивка_по_щитам!N3465</f>
        <v>0</v>
      </c>
      <c r="L3460" s="14"/>
      <c r="M3460" s="14">
        <f>Разбивка_по_щитам!P3465</f>
        <v>0</v>
      </c>
      <c r="N3460" s="14"/>
    </row>
    <row r="3461" spans="2:14" x14ac:dyDescent="0.2">
      <c r="B3461" s="14">
        <f>Разбивка_по_щитам!B3466</f>
        <v>0</v>
      </c>
      <c r="C3461" s="14">
        <f>Разбивка_по_щитам!C3466</f>
        <v>0</v>
      </c>
      <c r="D3461" s="14">
        <f>Разбивка_по_щитам!F3466</f>
        <v>0</v>
      </c>
      <c r="E3461" s="14">
        <f>Разбивка_по_щитам!H3466</f>
        <v>0</v>
      </c>
      <c r="F3461" s="14">
        <f>Разбивка_по_щитам!I3466</f>
        <v>0</v>
      </c>
      <c r="G3461" s="14">
        <f>Разбивка_по_щитам!J3466</f>
        <v>0</v>
      </c>
      <c r="H3461" s="14">
        <f>Разбивка_по_щитам!K3466</f>
        <v>0</v>
      </c>
      <c r="I3461" s="14">
        <f>Разбивка_по_щитам!L3466</f>
        <v>0</v>
      </c>
      <c r="J3461" s="14">
        <f>Разбивка_по_щитам!M3466</f>
        <v>0</v>
      </c>
      <c r="K3461" s="14">
        <f>Разбивка_по_щитам!N3466</f>
        <v>0</v>
      </c>
      <c r="L3461" s="14"/>
      <c r="M3461" s="14">
        <f>Разбивка_по_щитам!P3466</f>
        <v>0</v>
      </c>
      <c r="N3461" s="14"/>
    </row>
    <row r="3462" spans="2:14" x14ac:dyDescent="0.2">
      <c r="B3462" s="14">
        <f>Разбивка_по_щитам!B3467</f>
        <v>0</v>
      </c>
      <c r="C3462" s="14">
        <f>Разбивка_по_щитам!C3467</f>
        <v>0</v>
      </c>
      <c r="D3462" s="14">
        <f>Разбивка_по_щитам!F3467</f>
        <v>0</v>
      </c>
      <c r="E3462" s="14">
        <f>Разбивка_по_щитам!H3467</f>
        <v>0</v>
      </c>
      <c r="F3462" s="14">
        <f>Разбивка_по_щитам!I3467</f>
        <v>0</v>
      </c>
      <c r="G3462" s="14">
        <f>Разбивка_по_щитам!J3467</f>
        <v>0</v>
      </c>
      <c r="H3462" s="14">
        <f>Разбивка_по_щитам!K3467</f>
        <v>0</v>
      </c>
      <c r="I3462" s="14">
        <f>Разбивка_по_щитам!L3467</f>
        <v>0</v>
      </c>
      <c r="J3462" s="14">
        <f>Разбивка_по_щитам!M3467</f>
        <v>0</v>
      </c>
      <c r="K3462" s="14">
        <f>Разбивка_по_щитам!N3467</f>
        <v>0</v>
      </c>
      <c r="L3462" s="14"/>
      <c r="M3462" s="14">
        <f>Разбивка_по_щитам!P3467</f>
        <v>0</v>
      </c>
      <c r="N3462" s="14"/>
    </row>
    <row r="3463" spans="2:14" x14ac:dyDescent="0.2">
      <c r="B3463" s="14">
        <f>Разбивка_по_щитам!B3468</f>
        <v>0</v>
      </c>
      <c r="C3463" s="14">
        <f>Разбивка_по_щитам!C3468</f>
        <v>0</v>
      </c>
      <c r="D3463" s="14">
        <f>Разбивка_по_щитам!F3468</f>
        <v>0</v>
      </c>
      <c r="E3463" s="14">
        <f>Разбивка_по_щитам!H3468</f>
        <v>0</v>
      </c>
      <c r="F3463" s="14">
        <f>Разбивка_по_щитам!I3468</f>
        <v>0</v>
      </c>
      <c r="G3463" s="14">
        <f>Разбивка_по_щитам!J3468</f>
        <v>0</v>
      </c>
      <c r="H3463" s="14">
        <f>Разбивка_по_щитам!K3468</f>
        <v>0</v>
      </c>
      <c r="I3463" s="14">
        <f>Разбивка_по_щитам!L3468</f>
        <v>0</v>
      </c>
      <c r="J3463" s="14">
        <f>Разбивка_по_щитам!M3468</f>
        <v>0</v>
      </c>
      <c r="K3463" s="14">
        <f>Разбивка_по_щитам!N3468</f>
        <v>0</v>
      </c>
      <c r="L3463" s="14"/>
      <c r="M3463" s="14">
        <f>Разбивка_по_щитам!P3468</f>
        <v>0</v>
      </c>
      <c r="N3463" s="14"/>
    </row>
    <row r="3464" spans="2:14" x14ac:dyDescent="0.2">
      <c r="B3464" s="14">
        <f>Разбивка_по_щитам!B3469</f>
        <v>0</v>
      </c>
      <c r="C3464" s="14">
        <f>Разбивка_по_щитам!C3469</f>
        <v>0</v>
      </c>
      <c r="D3464" s="14">
        <f>Разбивка_по_щитам!F3469</f>
        <v>0</v>
      </c>
      <c r="E3464" s="14">
        <f>Разбивка_по_щитам!H3469</f>
        <v>0</v>
      </c>
      <c r="F3464" s="14">
        <f>Разбивка_по_щитам!I3469</f>
        <v>0</v>
      </c>
      <c r="G3464" s="14">
        <f>Разбивка_по_щитам!J3469</f>
        <v>0</v>
      </c>
      <c r="H3464" s="14">
        <f>Разбивка_по_щитам!K3469</f>
        <v>0</v>
      </c>
      <c r="I3464" s="14">
        <f>Разбивка_по_щитам!L3469</f>
        <v>0</v>
      </c>
      <c r="J3464" s="14">
        <f>Разбивка_по_щитам!M3469</f>
        <v>0</v>
      </c>
      <c r="K3464" s="14">
        <f>Разбивка_по_щитам!N3469</f>
        <v>0</v>
      </c>
      <c r="L3464" s="14"/>
      <c r="M3464" s="14">
        <f>Разбивка_по_щитам!P3469</f>
        <v>0</v>
      </c>
      <c r="N3464" s="14"/>
    </row>
    <row r="3465" spans="2:14" x14ac:dyDescent="0.2">
      <c r="B3465" s="14">
        <f>Разбивка_по_щитам!B3470</f>
        <v>0</v>
      </c>
      <c r="C3465" s="14">
        <f>Разбивка_по_щитам!C3470</f>
        <v>0</v>
      </c>
      <c r="D3465" s="14">
        <f>Разбивка_по_щитам!F3470</f>
        <v>0</v>
      </c>
      <c r="E3465" s="14">
        <f>Разбивка_по_щитам!H3470</f>
        <v>0</v>
      </c>
      <c r="F3465" s="14">
        <f>Разбивка_по_щитам!I3470</f>
        <v>0</v>
      </c>
      <c r="G3465" s="14">
        <f>Разбивка_по_щитам!J3470</f>
        <v>0</v>
      </c>
      <c r="H3465" s="14">
        <f>Разбивка_по_щитам!K3470</f>
        <v>0</v>
      </c>
      <c r="I3465" s="14">
        <f>Разбивка_по_щитам!L3470</f>
        <v>0</v>
      </c>
      <c r="J3465" s="14">
        <f>Разбивка_по_щитам!M3470</f>
        <v>0</v>
      </c>
      <c r="K3465" s="14">
        <f>Разбивка_по_щитам!N3470</f>
        <v>0</v>
      </c>
      <c r="L3465" s="14"/>
      <c r="M3465" s="14">
        <f>Разбивка_по_щитам!P3470</f>
        <v>0</v>
      </c>
      <c r="N3465" s="14"/>
    </row>
    <row r="3466" spans="2:14" x14ac:dyDescent="0.2">
      <c r="B3466" s="14">
        <f>Разбивка_по_щитам!B3471</f>
        <v>0</v>
      </c>
      <c r="C3466" s="14">
        <f>Разбивка_по_щитам!C3471</f>
        <v>0</v>
      </c>
      <c r="D3466" s="14">
        <f>Разбивка_по_щитам!F3471</f>
        <v>0</v>
      </c>
      <c r="E3466" s="14">
        <f>Разбивка_по_щитам!H3471</f>
        <v>0</v>
      </c>
      <c r="F3466" s="14">
        <f>Разбивка_по_щитам!I3471</f>
        <v>0</v>
      </c>
      <c r="G3466" s="14">
        <f>Разбивка_по_щитам!J3471</f>
        <v>0</v>
      </c>
      <c r="H3466" s="14">
        <f>Разбивка_по_щитам!K3471</f>
        <v>0</v>
      </c>
      <c r="I3466" s="14">
        <f>Разбивка_по_щитам!L3471</f>
        <v>0</v>
      </c>
      <c r="J3466" s="14">
        <f>Разбивка_по_щитам!M3471</f>
        <v>0</v>
      </c>
      <c r="K3466" s="14">
        <f>Разбивка_по_щитам!N3471</f>
        <v>0</v>
      </c>
      <c r="L3466" s="14"/>
      <c r="M3466" s="14">
        <f>Разбивка_по_щитам!P3471</f>
        <v>0</v>
      </c>
      <c r="N3466" s="14"/>
    </row>
    <row r="3467" spans="2:14" x14ac:dyDescent="0.2">
      <c r="B3467" s="14">
        <f>Разбивка_по_щитам!B3472</f>
        <v>0</v>
      </c>
      <c r="C3467" s="14">
        <f>Разбивка_по_щитам!C3472</f>
        <v>0</v>
      </c>
      <c r="D3467" s="14">
        <f>Разбивка_по_щитам!F3472</f>
        <v>0</v>
      </c>
      <c r="E3467" s="14">
        <f>Разбивка_по_щитам!H3472</f>
        <v>0</v>
      </c>
      <c r="F3467" s="14">
        <f>Разбивка_по_щитам!I3472</f>
        <v>0</v>
      </c>
      <c r="G3467" s="14">
        <f>Разбивка_по_щитам!J3472</f>
        <v>0</v>
      </c>
      <c r="H3467" s="14">
        <f>Разбивка_по_щитам!K3472</f>
        <v>0</v>
      </c>
      <c r="I3467" s="14">
        <f>Разбивка_по_щитам!L3472</f>
        <v>0</v>
      </c>
      <c r="J3467" s="14">
        <f>Разбивка_по_щитам!M3472</f>
        <v>0</v>
      </c>
      <c r="K3467" s="14">
        <f>Разбивка_по_щитам!N3472</f>
        <v>0</v>
      </c>
      <c r="L3467" s="14"/>
      <c r="M3467" s="14">
        <f>Разбивка_по_щитам!P3472</f>
        <v>0</v>
      </c>
      <c r="N3467" s="14"/>
    </row>
    <row r="3468" spans="2:14" x14ac:dyDescent="0.2">
      <c r="B3468" s="14">
        <f>Разбивка_по_щитам!B3473</f>
        <v>0</v>
      </c>
      <c r="C3468" s="14">
        <f>Разбивка_по_щитам!C3473</f>
        <v>0</v>
      </c>
      <c r="D3468" s="14">
        <f>Разбивка_по_щитам!F3473</f>
        <v>0</v>
      </c>
      <c r="E3468" s="14">
        <f>Разбивка_по_щитам!H3473</f>
        <v>0</v>
      </c>
      <c r="F3468" s="14">
        <f>Разбивка_по_щитам!I3473</f>
        <v>0</v>
      </c>
      <c r="G3468" s="14">
        <f>Разбивка_по_щитам!J3473</f>
        <v>0</v>
      </c>
      <c r="H3468" s="14">
        <f>Разбивка_по_щитам!K3473</f>
        <v>0</v>
      </c>
      <c r="I3468" s="14">
        <f>Разбивка_по_щитам!L3473</f>
        <v>0</v>
      </c>
      <c r="J3468" s="14">
        <f>Разбивка_по_щитам!M3473</f>
        <v>0</v>
      </c>
      <c r="K3468" s="14">
        <f>Разбивка_по_щитам!N3473</f>
        <v>0</v>
      </c>
      <c r="L3468" s="14"/>
      <c r="M3468" s="14">
        <f>Разбивка_по_щитам!P3473</f>
        <v>0</v>
      </c>
      <c r="N3468" s="14"/>
    </row>
    <row r="3469" spans="2:14" x14ac:dyDescent="0.2">
      <c r="B3469" s="14">
        <f>Разбивка_по_щитам!B3474</f>
        <v>0</v>
      </c>
      <c r="C3469" s="14">
        <f>Разбивка_по_щитам!C3474</f>
        <v>0</v>
      </c>
      <c r="D3469" s="14">
        <f>Разбивка_по_щитам!F3474</f>
        <v>0</v>
      </c>
      <c r="E3469" s="14">
        <f>Разбивка_по_щитам!H3474</f>
        <v>0</v>
      </c>
      <c r="F3469" s="14">
        <f>Разбивка_по_щитам!I3474</f>
        <v>0</v>
      </c>
      <c r="G3469" s="14">
        <f>Разбивка_по_щитам!J3474</f>
        <v>0</v>
      </c>
      <c r="H3469" s="14">
        <f>Разбивка_по_щитам!K3474</f>
        <v>0</v>
      </c>
      <c r="I3469" s="14">
        <f>Разбивка_по_щитам!L3474</f>
        <v>0</v>
      </c>
      <c r="J3469" s="14">
        <f>Разбивка_по_щитам!M3474</f>
        <v>0</v>
      </c>
      <c r="K3469" s="14">
        <f>Разбивка_по_щитам!N3474</f>
        <v>0</v>
      </c>
      <c r="L3469" s="14"/>
      <c r="M3469" s="14">
        <f>Разбивка_по_щитам!P3474</f>
        <v>0</v>
      </c>
      <c r="N3469" s="14"/>
    </row>
    <row r="3470" spans="2:14" x14ac:dyDescent="0.2">
      <c r="B3470" s="14">
        <f>Разбивка_по_щитам!B3475</f>
        <v>0</v>
      </c>
      <c r="C3470" s="14">
        <f>Разбивка_по_щитам!C3475</f>
        <v>0</v>
      </c>
      <c r="D3470" s="14">
        <f>Разбивка_по_щитам!F3475</f>
        <v>0</v>
      </c>
      <c r="E3470" s="14">
        <f>Разбивка_по_щитам!H3475</f>
        <v>0</v>
      </c>
      <c r="F3470" s="14">
        <f>Разбивка_по_щитам!I3475</f>
        <v>0</v>
      </c>
      <c r="G3470" s="14">
        <f>Разбивка_по_щитам!J3475</f>
        <v>0</v>
      </c>
      <c r="H3470" s="14">
        <f>Разбивка_по_щитам!K3475</f>
        <v>0</v>
      </c>
      <c r="I3470" s="14">
        <f>Разбивка_по_щитам!L3475</f>
        <v>0</v>
      </c>
      <c r="J3470" s="14">
        <f>Разбивка_по_щитам!M3475</f>
        <v>0</v>
      </c>
      <c r="K3470" s="14">
        <f>Разбивка_по_щитам!N3475</f>
        <v>0</v>
      </c>
      <c r="L3470" s="14"/>
      <c r="M3470" s="14">
        <f>Разбивка_по_щитам!P3475</f>
        <v>0</v>
      </c>
      <c r="N3470" s="14"/>
    </row>
    <row r="3471" spans="2:14" x14ac:dyDescent="0.2">
      <c r="B3471" s="14">
        <f>Разбивка_по_щитам!B3476</f>
        <v>0</v>
      </c>
      <c r="C3471" s="14">
        <f>Разбивка_по_щитам!C3476</f>
        <v>0</v>
      </c>
      <c r="D3471" s="14">
        <f>Разбивка_по_щитам!F3476</f>
        <v>0</v>
      </c>
      <c r="E3471" s="14">
        <f>Разбивка_по_щитам!H3476</f>
        <v>0</v>
      </c>
      <c r="F3471" s="14">
        <f>Разбивка_по_щитам!I3476</f>
        <v>0</v>
      </c>
      <c r="G3471" s="14">
        <f>Разбивка_по_щитам!J3476</f>
        <v>0</v>
      </c>
      <c r="H3471" s="14">
        <f>Разбивка_по_щитам!K3476</f>
        <v>0</v>
      </c>
      <c r="I3471" s="14">
        <f>Разбивка_по_щитам!L3476</f>
        <v>0</v>
      </c>
      <c r="J3471" s="14">
        <f>Разбивка_по_щитам!M3476</f>
        <v>0</v>
      </c>
      <c r="K3471" s="14">
        <f>Разбивка_по_щитам!N3476</f>
        <v>0</v>
      </c>
      <c r="L3471" s="14"/>
      <c r="M3471" s="14">
        <f>Разбивка_по_щитам!P3476</f>
        <v>0</v>
      </c>
      <c r="N3471" s="14"/>
    </row>
    <row r="3472" spans="2:14" x14ac:dyDescent="0.2">
      <c r="B3472" s="14">
        <f>Разбивка_по_щитам!B3477</f>
        <v>0</v>
      </c>
      <c r="C3472" s="14">
        <f>Разбивка_по_щитам!C3477</f>
        <v>0</v>
      </c>
      <c r="D3472" s="14">
        <f>Разбивка_по_щитам!F3477</f>
        <v>0</v>
      </c>
      <c r="E3472" s="14">
        <f>Разбивка_по_щитам!H3477</f>
        <v>0</v>
      </c>
      <c r="F3472" s="14">
        <f>Разбивка_по_щитам!I3477</f>
        <v>0</v>
      </c>
      <c r="G3472" s="14">
        <f>Разбивка_по_щитам!J3477</f>
        <v>0</v>
      </c>
      <c r="H3472" s="14">
        <f>Разбивка_по_щитам!K3477</f>
        <v>0</v>
      </c>
      <c r="I3472" s="14">
        <f>Разбивка_по_щитам!L3477</f>
        <v>0</v>
      </c>
      <c r="J3472" s="14">
        <f>Разбивка_по_щитам!M3477</f>
        <v>0</v>
      </c>
      <c r="K3472" s="14">
        <f>Разбивка_по_щитам!N3477</f>
        <v>0</v>
      </c>
      <c r="L3472" s="14"/>
      <c r="M3472" s="14">
        <f>Разбивка_по_щитам!P3477</f>
        <v>0</v>
      </c>
      <c r="N3472" s="14"/>
    </row>
    <row r="3473" spans="2:14" x14ac:dyDescent="0.2">
      <c r="B3473" s="14">
        <f>Разбивка_по_щитам!B3478</f>
        <v>0</v>
      </c>
      <c r="C3473" s="14">
        <f>Разбивка_по_щитам!C3478</f>
        <v>0</v>
      </c>
      <c r="D3473" s="14">
        <f>Разбивка_по_щитам!F3478</f>
        <v>0</v>
      </c>
      <c r="E3473" s="14">
        <f>Разбивка_по_щитам!H3478</f>
        <v>0</v>
      </c>
      <c r="F3473" s="14">
        <f>Разбивка_по_щитам!I3478</f>
        <v>0</v>
      </c>
      <c r="G3473" s="14">
        <f>Разбивка_по_щитам!J3478</f>
        <v>0</v>
      </c>
      <c r="H3473" s="14">
        <f>Разбивка_по_щитам!K3478</f>
        <v>0</v>
      </c>
      <c r="I3473" s="14">
        <f>Разбивка_по_щитам!L3478</f>
        <v>0</v>
      </c>
      <c r="J3473" s="14">
        <f>Разбивка_по_щитам!M3478</f>
        <v>0</v>
      </c>
      <c r="K3473" s="14">
        <f>Разбивка_по_щитам!N3478</f>
        <v>0</v>
      </c>
      <c r="L3473" s="14"/>
      <c r="M3473" s="14">
        <f>Разбивка_по_щитам!P3478</f>
        <v>0</v>
      </c>
      <c r="N3473" s="14"/>
    </row>
    <row r="3474" spans="2:14" x14ac:dyDescent="0.2">
      <c r="B3474" s="14">
        <f>Разбивка_по_щитам!B3479</f>
        <v>0</v>
      </c>
      <c r="C3474" s="14">
        <f>Разбивка_по_щитам!C3479</f>
        <v>0</v>
      </c>
      <c r="D3474" s="14">
        <f>Разбивка_по_щитам!F3479</f>
        <v>0</v>
      </c>
      <c r="E3474" s="14">
        <f>Разбивка_по_щитам!H3479</f>
        <v>0</v>
      </c>
      <c r="F3474" s="14">
        <f>Разбивка_по_щитам!I3479</f>
        <v>0</v>
      </c>
      <c r="G3474" s="14">
        <f>Разбивка_по_щитам!J3479</f>
        <v>0</v>
      </c>
      <c r="H3474" s="14">
        <f>Разбивка_по_щитам!K3479</f>
        <v>0</v>
      </c>
      <c r="I3474" s="14">
        <f>Разбивка_по_щитам!L3479</f>
        <v>0</v>
      </c>
      <c r="J3474" s="14">
        <f>Разбивка_по_щитам!M3479</f>
        <v>0</v>
      </c>
      <c r="K3474" s="14">
        <f>Разбивка_по_щитам!N3479</f>
        <v>0</v>
      </c>
      <c r="L3474" s="14"/>
      <c r="M3474" s="14">
        <f>Разбивка_по_щитам!P3479</f>
        <v>0</v>
      </c>
      <c r="N3474" s="14"/>
    </row>
    <row r="3475" spans="2:14" x14ac:dyDescent="0.2">
      <c r="B3475" s="14">
        <f>Разбивка_по_щитам!B3480</f>
        <v>0</v>
      </c>
      <c r="C3475" s="14">
        <f>Разбивка_по_щитам!C3480</f>
        <v>0</v>
      </c>
      <c r="D3475" s="14">
        <f>Разбивка_по_щитам!F3480</f>
        <v>0</v>
      </c>
      <c r="E3475" s="14">
        <f>Разбивка_по_щитам!H3480</f>
        <v>0</v>
      </c>
      <c r="F3475" s="14">
        <f>Разбивка_по_щитам!I3480</f>
        <v>0</v>
      </c>
      <c r="G3475" s="14">
        <f>Разбивка_по_щитам!J3480</f>
        <v>0</v>
      </c>
      <c r="H3475" s="14">
        <f>Разбивка_по_щитам!K3480</f>
        <v>0</v>
      </c>
      <c r="I3475" s="14">
        <f>Разбивка_по_щитам!L3480</f>
        <v>0</v>
      </c>
      <c r="J3475" s="14">
        <f>Разбивка_по_щитам!M3480</f>
        <v>0</v>
      </c>
      <c r="K3475" s="14">
        <f>Разбивка_по_щитам!N3480</f>
        <v>0</v>
      </c>
      <c r="L3475" s="14"/>
      <c r="M3475" s="14">
        <f>Разбивка_по_щитам!P3480</f>
        <v>0</v>
      </c>
      <c r="N3475" s="14"/>
    </row>
    <row r="3476" spans="2:14" x14ac:dyDescent="0.2">
      <c r="B3476" s="14">
        <f>Разбивка_по_щитам!B3481</f>
        <v>0</v>
      </c>
      <c r="C3476" s="14">
        <f>Разбивка_по_щитам!C3481</f>
        <v>0</v>
      </c>
      <c r="D3476" s="14">
        <f>Разбивка_по_щитам!F3481</f>
        <v>0</v>
      </c>
      <c r="E3476" s="14">
        <f>Разбивка_по_щитам!H3481</f>
        <v>0</v>
      </c>
      <c r="F3476" s="14">
        <f>Разбивка_по_щитам!I3481</f>
        <v>0</v>
      </c>
      <c r="G3476" s="14">
        <f>Разбивка_по_щитам!J3481</f>
        <v>0</v>
      </c>
      <c r="H3476" s="14">
        <f>Разбивка_по_щитам!K3481</f>
        <v>0</v>
      </c>
      <c r="I3476" s="14">
        <f>Разбивка_по_щитам!L3481</f>
        <v>0</v>
      </c>
      <c r="J3476" s="14">
        <f>Разбивка_по_щитам!M3481</f>
        <v>0</v>
      </c>
      <c r="K3476" s="14">
        <f>Разбивка_по_щитам!N3481</f>
        <v>0</v>
      </c>
      <c r="L3476" s="14"/>
      <c r="M3476" s="14">
        <f>Разбивка_по_щитам!P3481</f>
        <v>0</v>
      </c>
      <c r="N3476" s="14"/>
    </row>
    <row r="3477" spans="2:14" x14ac:dyDescent="0.2">
      <c r="B3477" s="14">
        <f>Разбивка_по_щитам!B3482</f>
        <v>0</v>
      </c>
      <c r="C3477" s="14">
        <f>Разбивка_по_щитам!C3482</f>
        <v>0</v>
      </c>
      <c r="D3477" s="14">
        <f>Разбивка_по_щитам!F3482</f>
        <v>0</v>
      </c>
      <c r="E3477" s="14">
        <f>Разбивка_по_щитам!H3482</f>
        <v>0</v>
      </c>
      <c r="F3477" s="14">
        <f>Разбивка_по_щитам!I3482</f>
        <v>0</v>
      </c>
      <c r="G3477" s="14">
        <f>Разбивка_по_щитам!J3482</f>
        <v>0</v>
      </c>
      <c r="H3477" s="14">
        <f>Разбивка_по_щитам!K3482</f>
        <v>0</v>
      </c>
      <c r="I3477" s="14">
        <f>Разбивка_по_щитам!L3482</f>
        <v>0</v>
      </c>
      <c r="J3477" s="14">
        <f>Разбивка_по_щитам!M3482</f>
        <v>0</v>
      </c>
      <c r="K3477" s="14">
        <f>Разбивка_по_щитам!N3482</f>
        <v>0</v>
      </c>
      <c r="L3477" s="14"/>
      <c r="M3477" s="14">
        <f>Разбивка_по_щитам!P3482</f>
        <v>0</v>
      </c>
      <c r="N3477" s="14"/>
    </row>
    <row r="3478" spans="2:14" x14ac:dyDescent="0.2">
      <c r="B3478" s="14">
        <f>Разбивка_по_щитам!B3483</f>
        <v>0</v>
      </c>
      <c r="C3478" s="14">
        <f>Разбивка_по_щитам!C3483</f>
        <v>0</v>
      </c>
      <c r="D3478" s="14">
        <f>Разбивка_по_щитам!F3483</f>
        <v>0</v>
      </c>
      <c r="E3478" s="14">
        <f>Разбивка_по_щитам!H3483</f>
        <v>0</v>
      </c>
      <c r="F3478" s="14">
        <f>Разбивка_по_щитам!I3483</f>
        <v>0</v>
      </c>
      <c r="G3478" s="14">
        <f>Разбивка_по_щитам!J3483</f>
        <v>0</v>
      </c>
      <c r="H3478" s="14">
        <f>Разбивка_по_щитам!K3483</f>
        <v>0</v>
      </c>
      <c r="I3478" s="14">
        <f>Разбивка_по_щитам!L3483</f>
        <v>0</v>
      </c>
      <c r="J3478" s="14">
        <f>Разбивка_по_щитам!M3483</f>
        <v>0</v>
      </c>
      <c r="K3478" s="14">
        <f>Разбивка_по_щитам!N3483</f>
        <v>0</v>
      </c>
      <c r="L3478" s="14"/>
      <c r="M3478" s="14">
        <f>Разбивка_по_щитам!P3483</f>
        <v>0</v>
      </c>
      <c r="N3478" s="14"/>
    </row>
    <row r="3479" spans="2:14" x14ac:dyDescent="0.2">
      <c r="B3479" s="14">
        <f>Разбивка_по_щитам!B3484</f>
        <v>0</v>
      </c>
      <c r="C3479" s="14">
        <f>Разбивка_по_щитам!C3484</f>
        <v>0</v>
      </c>
      <c r="D3479" s="14">
        <f>Разбивка_по_щитам!F3484</f>
        <v>0</v>
      </c>
      <c r="E3479" s="14">
        <f>Разбивка_по_щитам!H3484</f>
        <v>0</v>
      </c>
      <c r="F3479" s="14">
        <f>Разбивка_по_щитам!I3484</f>
        <v>0</v>
      </c>
      <c r="G3479" s="14">
        <f>Разбивка_по_щитам!J3484</f>
        <v>0</v>
      </c>
      <c r="H3479" s="14">
        <f>Разбивка_по_щитам!K3484</f>
        <v>0</v>
      </c>
      <c r="I3479" s="14">
        <f>Разбивка_по_щитам!L3484</f>
        <v>0</v>
      </c>
      <c r="J3479" s="14">
        <f>Разбивка_по_щитам!M3484</f>
        <v>0</v>
      </c>
      <c r="K3479" s="14">
        <f>Разбивка_по_щитам!N3484</f>
        <v>0</v>
      </c>
      <c r="L3479" s="14"/>
      <c r="M3479" s="14">
        <f>Разбивка_по_щитам!P3484</f>
        <v>0</v>
      </c>
      <c r="N3479" s="14"/>
    </row>
    <row r="3480" spans="2:14" x14ac:dyDescent="0.2">
      <c r="B3480" s="14">
        <f>Разбивка_по_щитам!B3485</f>
        <v>0</v>
      </c>
      <c r="C3480" s="14">
        <f>Разбивка_по_щитам!C3485</f>
        <v>0</v>
      </c>
      <c r="D3480" s="14">
        <f>Разбивка_по_щитам!F3485</f>
        <v>0</v>
      </c>
      <c r="E3480" s="14">
        <f>Разбивка_по_щитам!H3485</f>
        <v>0</v>
      </c>
      <c r="F3480" s="14">
        <f>Разбивка_по_щитам!I3485</f>
        <v>0</v>
      </c>
      <c r="G3480" s="14">
        <f>Разбивка_по_щитам!J3485</f>
        <v>0</v>
      </c>
      <c r="H3480" s="14">
        <f>Разбивка_по_щитам!K3485</f>
        <v>0</v>
      </c>
      <c r="I3480" s="14">
        <f>Разбивка_по_щитам!L3485</f>
        <v>0</v>
      </c>
      <c r="J3480" s="14">
        <f>Разбивка_по_щитам!M3485</f>
        <v>0</v>
      </c>
      <c r="K3480" s="14">
        <f>Разбивка_по_щитам!N3485</f>
        <v>0</v>
      </c>
      <c r="L3480" s="14"/>
      <c r="M3480" s="14">
        <f>Разбивка_по_щитам!P3485</f>
        <v>0</v>
      </c>
      <c r="N3480" s="14"/>
    </row>
    <row r="3481" spans="2:14" x14ac:dyDescent="0.2">
      <c r="B3481" s="14">
        <f>Разбивка_по_щитам!B3486</f>
        <v>0</v>
      </c>
      <c r="C3481" s="14">
        <f>Разбивка_по_щитам!C3486</f>
        <v>0</v>
      </c>
      <c r="D3481" s="14">
        <f>Разбивка_по_щитам!F3486</f>
        <v>0</v>
      </c>
      <c r="E3481" s="14">
        <f>Разбивка_по_щитам!H3486</f>
        <v>0</v>
      </c>
      <c r="F3481" s="14">
        <f>Разбивка_по_щитам!I3486</f>
        <v>0</v>
      </c>
      <c r="G3481" s="14">
        <f>Разбивка_по_щитам!J3486</f>
        <v>0</v>
      </c>
      <c r="H3481" s="14">
        <f>Разбивка_по_щитам!K3486</f>
        <v>0</v>
      </c>
      <c r="I3481" s="14">
        <f>Разбивка_по_щитам!L3486</f>
        <v>0</v>
      </c>
      <c r="J3481" s="14">
        <f>Разбивка_по_щитам!M3486</f>
        <v>0</v>
      </c>
      <c r="K3481" s="14">
        <f>Разбивка_по_щитам!N3486</f>
        <v>0</v>
      </c>
      <c r="L3481" s="14"/>
      <c r="M3481" s="14">
        <f>Разбивка_по_щитам!P3486</f>
        <v>0</v>
      </c>
      <c r="N3481" s="14"/>
    </row>
    <row r="3482" spans="2:14" x14ac:dyDescent="0.2">
      <c r="B3482" s="14">
        <f>Разбивка_по_щитам!B3487</f>
        <v>0</v>
      </c>
      <c r="C3482" s="14">
        <f>Разбивка_по_щитам!C3487</f>
        <v>0</v>
      </c>
      <c r="D3482" s="14">
        <f>Разбивка_по_щитам!F3487</f>
        <v>0</v>
      </c>
      <c r="E3482" s="14">
        <f>Разбивка_по_щитам!H3487</f>
        <v>0</v>
      </c>
      <c r="F3482" s="14">
        <f>Разбивка_по_щитам!I3487</f>
        <v>0</v>
      </c>
      <c r="G3482" s="14">
        <f>Разбивка_по_щитам!J3487</f>
        <v>0</v>
      </c>
      <c r="H3482" s="14">
        <f>Разбивка_по_щитам!K3487</f>
        <v>0</v>
      </c>
      <c r="I3482" s="14">
        <f>Разбивка_по_щитам!L3487</f>
        <v>0</v>
      </c>
      <c r="J3482" s="14">
        <f>Разбивка_по_щитам!M3487</f>
        <v>0</v>
      </c>
      <c r="K3482" s="14">
        <f>Разбивка_по_щитам!N3487</f>
        <v>0</v>
      </c>
      <c r="L3482" s="14"/>
      <c r="M3482" s="14">
        <f>Разбивка_по_щитам!P3487</f>
        <v>0</v>
      </c>
      <c r="N3482" s="14"/>
    </row>
    <row r="3483" spans="2:14" x14ac:dyDescent="0.2">
      <c r="B3483" s="14">
        <f>Разбивка_по_щитам!B3488</f>
        <v>0</v>
      </c>
      <c r="C3483" s="14">
        <f>Разбивка_по_щитам!C3488</f>
        <v>0</v>
      </c>
      <c r="D3483" s="14">
        <f>Разбивка_по_щитам!F3488</f>
        <v>0</v>
      </c>
      <c r="E3483" s="14">
        <f>Разбивка_по_щитам!H3488</f>
        <v>0</v>
      </c>
      <c r="F3483" s="14">
        <f>Разбивка_по_щитам!I3488</f>
        <v>0</v>
      </c>
      <c r="G3483" s="14">
        <f>Разбивка_по_щитам!J3488</f>
        <v>0</v>
      </c>
      <c r="H3483" s="14">
        <f>Разбивка_по_щитам!K3488</f>
        <v>0</v>
      </c>
      <c r="I3483" s="14">
        <f>Разбивка_по_щитам!L3488</f>
        <v>0</v>
      </c>
      <c r="J3483" s="14">
        <f>Разбивка_по_щитам!M3488</f>
        <v>0</v>
      </c>
      <c r="K3483" s="14">
        <f>Разбивка_по_щитам!N3488</f>
        <v>0</v>
      </c>
      <c r="L3483" s="14"/>
      <c r="M3483" s="14">
        <f>Разбивка_по_щитам!P3488</f>
        <v>0</v>
      </c>
      <c r="N3483" s="14"/>
    </row>
    <row r="3484" spans="2:14" x14ac:dyDescent="0.2">
      <c r="B3484" s="14">
        <f>Разбивка_по_щитам!B3489</f>
        <v>0</v>
      </c>
      <c r="C3484" s="14">
        <f>Разбивка_по_щитам!C3489</f>
        <v>0</v>
      </c>
      <c r="D3484" s="14">
        <f>Разбивка_по_щитам!F3489</f>
        <v>0</v>
      </c>
      <c r="E3484" s="14">
        <f>Разбивка_по_щитам!H3489</f>
        <v>0</v>
      </c>
      <c r="F3484" s="14">
        <f>Разбивка_по_щитам!I3489</f>
        <v>0</v>
      </c>
      <c r="G3484" s="14">
        <f>Разбивка_по_щитам!J3489</f>
        <v>0</v>
      </c>
      <c r="H3484" s="14">
        <f>Разбивка_по_щитам!K3489</f>
        <v>0</v>
      </c>
      <c r="I3484" s="14">
        <f>Разбивка_по_щитам!L3489</f>
        <v>0</v>
      </c>
      <c r="J3484" s="14">
        <f>Разбивка_по_щитам!M3489</f>
        <v>0</v>
      </c>
      <c r="K3484" s="14">
        <f>Разбивка_по_щитам!N3489</f>
        <v>0</v>
      </c>
      <c r="L3484" s="14"/>
      <c r="M3484" s="14">
        <f>Разбивка_по_щитам!P3489</f>
        <v>0</v>
      </c>
      <c r="N3484" s="14"/>
    </row>
    <row r="3485" spans="2:14" x14ac:dyDescent="0.2">
      <c r="B3485" s="14">
        <f>Разбивка_по_щитам!B3490</f>
        <v>0</v>
      </c>
      <c r="C3485" s="14">
        <f>Разбивка_по_щитам!C3490</f>
        <v>0</v>
      </c>
      <c r="D3485" s="14">
        <f>Разбивка_по_щитам!F3490</f>
        <v>0</v>
      </c>
      <c r="E3485" s="14">
        <f>Разбивка_по_щитам!H3490</f>
        <v>0</v>
      </c>
      <c r="F3485" s="14">
        <f>Разбивка_по_щитам!I3490</f>
        <v>0</v>
      </c>
      <c r="G3485" s="14">
        <f>Разбивка_по_щитам!J3490</f>
        <v>0</v>
      </c>
      <c r="H3485" s="14">
        <f>Разбивка_по_щитам!K3490</f>
        <v>0</v>
      </c>
      <c r="I3485" s="14">
        <f>Разбивка_по_щитам!L3490</f>
        <v>0</v>
      </c>
      <c r="J3485" s="14">
        <f>Разбивка_по_щитам!M3490</f>
        <v>0</v>
      </c>
      <c r="K3485" s="14">
        <f>Разбивка_по_щитам!N3490</f>
        <v>0</v>
      </c>
      <c r="L3485" s="14"/>
      <c r="M3485" s="14">
        <f>Разбивка_по_щитам!P3490</f>
        <v>0</v>
      </c>
      <c r="N3485" s="14"/>
    </row>
    <row r="3486" spans="2:14" x14ac:dyDescent="0.2">
      <c r="B3486" s="14">
        <f>Разбивка_по_щитам!B3491</f>
        <v>0</v>
      </c>
      <c r="C3486" s="14">
        <f>Разбивка_по_щитам!C3491</f>
        <v>0</v>
      </c>
      <c r="D3486" s="14">
        <f>Разбивка_по_щитам!F3491</f>
        <v>0</v>
      </c>
      <c r="E3486" s="14">
        <f>Разбивка_по_щитам!H3491</f>
        <v>0</v>
      </c>
      <c r="F3486" s="14">
        <f>Разбивка_по_щитам!I3491</f>
        <v>0</v>
      </c>
      <c r="G3486" s="14">
        <f>Разбивка_по_щитам!J3491</f>
        <v>0</v>
      </c>
      <c r="H3486" s="14">
        <f>Разбивка_по_щитам!K3491</f>
        <v>0</v>
      </c>
      <c r="I3486" s="14">
        <f>Разбивка_по_щитам!L3491</f>
        <v>0</v>
      </c>
      <c r="J3486" s="14">
        <f>Разбивка_по_щитам!M3491</f>
        <v>0</v>
      </c>
      <c r="K3486" s="14">
        <f>Разбивка_по_щитам!N3491</f>
        <v>0</v>
      </c>
      <c r="L3486" s="14"/>
      <c r="M3486" s="14">
        <f>Разбивка_по_щитам!P3491</f>
        <v>0</v>
      </c>
      <c r="N3486" s="14"/>
    </row>
    <row r="3487" spans="2:14" x14ac:dyDescent="0.2">
      <c r="B3487" s="14">
        <f>Разбивка_по_щитам!B3492</f>
        <v>0</v>
      </c>
      <c r="C3487" s="14">
        <f>Разбивка_по_щитам!C3492</f>
        <v>0</v>
      </c>
      <c r="D3487" s="14">
        <f>Разбивка_по_щитам!F3492</f>
        <v>0</v>
      </c>
      <c r="E3487" s="14">
        <f>Разбивка_по_щитам!H3492</f>
        <v>0</v>
      </c>
      <c r="F3487" s="14">
        <f>Разбивка_по_щитам!I3492</f>
        <v>0</v>
      </c>
      <c r="G3487" s="14">
        <f>Разбивка_по_щитам!J3492</f>
        <v>0</v>
      </c>
      <c r="H3487" s="14">
        <f>Разбивка_по_щитам!K3492</f>
        <v>0</v>
      </c>
      <c r="I3487" s="14">
        <f>Разбивка_по_щитам!L3492</f>
        <v>0</v>
      </c>
      <c r="J3487" s="14">
        <f>Разбивка_по_щитам!M3492</f>
        <v>0</v>
      </c>
      <c r="K3487" s="14">
        <f>Разбивка_по_щитам!N3492</f>
        <v>0</v>
      </c>
      <c r="L3487" s="14"/>
      <c r="M3487" s="14">
        <f>Разбивка_по_щитам!P3492</f>
        <v>0</v>
      </c>
      <c r="N3487" s="14"/>
    </row>
    <row r="3488" spans="2:14" x14ac:dyDescent="0.2">
      <c r="B3488" s="14">
        <f>Разбивка_по_щитам!B3493</f>
        <v>0</v>
      </c>
      <c r="C3488" s="14">
        <f>Разбивка_по_щитам!C3493</f>
        <v>0</v>
      </c>
      <c r="D3488" s="14">
        <f>Разбивка_по_щитам!F3493</f>
        <v>0</v>
      </c>
      <c r="E3488" s="14">
        <f>Разбивка_по_щитам!H3493</f>
        <v>0</v>
      </c>
      <c r="F3488" s="14">
        <f>Разбивка_по_щитам!I3493</f>
        <v>0</v>
      </c>
      <c r="G3488" s="14">
        <f>Разбивка_по_щитам!J3493</f>
        <v>0</v>
      </c>
      <c r="H3488" s="14">
        <f>Разбивка_по_щитам!K3493</f>
        <v>0</v>
      </c>
      <c r="I3488" s="14">
        <f>Разбивка_по_щитам!L3493</f>
        <v>0</v>
      </c>
      <c r="J3488" s="14">
        <f>Разбивка_по_щитам!M3493</f>
        <v>0</v>
      </c>
      <c r="K3488" s="14">
        <f>Разбивка_по_щитам!N3493</f>
        <v>0</v>
      </c>
      <c r="L3488" s="14"/>
      <c r="M3488" s="14">
        <f>Разбивка_по_щитам!P3493</f>
        <v>0</v>
      </c>
      <c r="N3488" s="14"/>
    </row>
    <row r="3489" spans="2:14" x14ac:dyDescent="0.2">
      <c r="B3489" s="14">
        <f>Разбивка_по_щитам!B3494</f>
        <v>0</v>
      </c>
      <c r="C3489" s="14">
        <f>Разбивка_по_щитам!C3494</f>
        <v>0</v>
      </c>
      <c r="D3489" s="14">
        <f>Разбивка_по_щитам!F3494</f>
        <v>0</v>
      </c>
      <c r="E3489" s="14">
        <f>Разбивка_по_щитам!H3494</f>
        <v>0</v>
      </c>
      <c r="F3489" s="14">
        <f>Разбивка_по_щитам!I3494</f>
        <v>0</v>
      </c>
      <c r="G3489" s="14">
        <f>Разбивка_по_щитам!J3494</f>
        <v>0</v>
      </c>
      <c r="H3489" s="14">
        <f>Разбивка_по_щитам!K3494</f>
        <v>0</v>
      </c>
      <c r="I3489" s="14">
        <f>Разбивка_по_щитам!L3494</f>
        <v>0</v>
      </c>
      <c r="J3489" s="14">
        <f>Разбивка_по_щитам!M3494</f>
        <v>0</v>
      </c>
      <c r="K3489" s="14">
        <f>Разбивка_по_щитам!N3494</f>
        <v>0</v>
      </c>
      <c r="L3489" s="14"/>
      <c r="M3489" s="14">
        <f>Разбивка_по_щитам!P3494</f>
        <v>0</v>
      </c>
      <c r="N3489" s="14"/>
    </row>
    <row r="3490" spans="2:14" x14ac:dyDescent="0.2">
      <c r="B3490" s="14">
        <f>Разбивка_по_щитам!B3495</f>
        <v>0</v>
      </c>
      <c r="C3490" s="14">
        <f>Разбивка_по_щитам!C3495</f>
        <v>0</v>
      </c>
      <c r="D3490" s="14">
        <f>Разбивка_по_щитам!F3495</f>
        <v>0</v>
      </c>
      <c r="E3490" s="14">
        <f>Разбивка_по_щитам!H3495</f>
        <v>0</v>
      </c>
      <c r="F3490" s="14">
        <f>Разбивка_по_щитам!I3495</f>
        <v>0</v>
      </c>
      <c r="G3490" s="14">
        <f>Разбивка_по_щитам!J3495</f>
        <v>0</v>
      </c>
      <c r="H3490" s="14">
        <f>Разбивка_по_щитам!K3495</f>
        <v>0</v>
      </c>
      <c r="I3490" s="14">
        <f>Разбивка_по_щитам!L3495</f>
        <v>0</v>
      </c>
      <c r="J3490" s="14">
        <f>Разбивка_по_щитам!M3495</f>
        <v>0</v>
      </c>
      <c r="K3490" s="14">
        <f>Разбивка_по_щитам!N3495</f>
        <v>0</v>
      </c>
      <c r="L3490" s="14"/>
      <c r="M3490" s="14">
        <f>Разбивка_по_щитам!P3495</f>
        <v>0</v>
      </c>
      <c r="N3490" s="14"/>
    </row>
    <row r="3491" spans="2:14" x14ac:dyDescent="0.2">
      <c r="B3491" s="14">
        <f>Разбивка_по_щитам!B3496</f>
        <v>0</v>
      </c>
      <c r="C3491" s="14">
        <f>Разбивка_по_щитам!C3496</f>
        <v>0</v>
      </c>
      <c r="D3491" s="14">
        <f>Разбивка_по_щитам!F3496</f>
        <v>0</v>
      </c>
      <c r="E3491" s="14">
        <f>Разбивка_по_щитам!H3496</f>
        <v>0</v>
      </c>
      <c r="F3491" s="14">
        <f>Разбивка_по_щитам!I3496</f>
        <v>0</v>
      </c>
      <c r="G3491" s="14">
        <f>Разбивка_по_щитам!J3496</f>
        <v>0</v>
      </c>
      <c r="H3491" s="14">
        <f>Разбивка_по_щитам!K3496</f>
        <v>0</v>
      </c>
      <c r="I3491" s="14">
        <f>Разбивка_по_щитам!L3496</f>
        <v>0</v>
      </c>
      <c r="J3491" s="14">
        <f>Разбивка_по_щитам!M3496</f>
        <v>0</v>
      </c>
      <c r="K3491" s="14">
        <f>Разбивка_по_щитам!N3496</f>
        <v>0</v>
      </c>
      <c r="L3491" s="14"/>
      <c r="M3491" s="14">
        <f>Разбивка_по_щитам!P3496</f>
        <v>0</v>
      </c>
      <c r="N3491" s="14"/>
    </row>
    <row r="3492" spans="2:14" x14ac:dyDescent="0.2">
      <c r="B3492" s="14">
        <f>Разбивка_по_щитам!B3497</f>
        <v>0</v>
      </c>
      <c r="C3492" s="14">
        <f>Разбивка_по_щитам!C3497</f>
        <v>0</v>
      </c>
      <c r="D3492" s="14">
        <f>Разбивка_по_щитам!F3497</f>
        <v>0</v>
      </c>
      <c r="E3492" s="14">
        <f>Разбивка_по_щитам!H3497</f>
        <v>0</v>
      </c>
      <c r="F3492" s="14">
        <f>Разбивка_по_щитам!I3497</f>
        <v>0</v>
      </c>
      <c r="G3492" s="14">
        <f>Разбивка_по_щитам!J3497</f>
        <v>0</v>
      </c>
      <c r="H3492" s="14">
        <f>Разбивка_по_щитам!K3497</f>
        <v>0</v>
      </c>
      <c r="I3492" s="14">
        <f>Разбивка_по_щитам!L3497</f>
        <v>0</v>
      </c>
      <c r="J3492" s="14">
        <f>Разбивка_по_щитам!M3497</f>
        <v>0</v>
      </c>
      <c r="K3492" s="14">
        <f>Разбивка_по_щитам!N3497</f>
        <v>0</v>
      </c>
      <c r="L3492" s="14"/>
      <c r="M3492" s="14">
        <f>Разбивка_по_щитам!P3497</f>
        <v>0</v>
      </c>
      <c r="N3492" s="14"/>
    </row>
    <row r="3493" spans="2:14" x14ac:dyDescent="0.2">
      <c r="B3493" s="14">
        <f>Разбивка_по_щитам!B3498</f>
        <v>0</v>
      </c>
      <c r="C3493" s="14">
        <f>Разбивка_по_щитам!C3498</f>
        <v>0</v>
      </c>
      <c r="D3493" s="14">
        <f>Разбивка_по_щитам!F3498</f>
        <v>0</v>
      </c>
      <c r="E3493" s="14">
        <f>Разбивка_по_щитам!H3498</f>
        <v>0</v>
      </c>
      <c r="F3493" s="14">
        <f>Разбивка_по_щитам!I3498</f>
        <v>0</v>
      </c>
      <c r="G3493" s="14">
        <f>Разбивка_по_щитам!J3498</f>
        <v>0</v>
      </c>
      <c r="H3493" s="14">
        <f>Разбивка_по_щитам!K3498</f>
        <v>0</v>
      </c>
      <c r="I3493" s="14">
        <f>Разбивка_по_щитам!L3498</f>
        <v>0</v>
      </c>
      <c r="J3493" s="14">
        <f>Разбивка_по_щитам!M3498</f>
        <v>0</v>
      </c>
      <c r="K3493" s="14">
        <f>Разбивка_по_щитам!N3498</f>
        <v>0</v>
      </c>
      <c r="L3493" s="14"/>
      <c r="M3493" s="14">
        <f>Разбивка_по_щитам!P3498</f>
        <v>0</v>
      </c>
      <c r="N3493" s="14"/>
    </row>
    <row r="3494" spans="2:14" x14ac:dyDescent="0.2">
      <c r="B3494" s="14">
        <f>Разбивка_по_щитам!B3499</f>
        <v>0</v>
      </c>
      <c r="C3494" s="14">
        <f>Разбивка_по_щитам!C3499</f>
        <v>0</v>
      </c>
      <c r="D3494" s="14">
        <f>Разбивка_по_щитам!F3499</f>
        <v>0</v>
      </c>
      <c r="E3494" s="14">
        <f>Разбивка_по_щитам!H3499</f>
        <v>0</v>
      </c>
      <c r="F3494" s="14">
        <f>Разбивка_по_щитам!I3499</f>
        <v>0</v>
      </c>
      <c r="G3494" s="14">
        <f>Разбивка_по_щитам!J3499</f>
        <v>0</v>
      </c>
      <c r="H3494" s="14">
        <f>Разбивка_по_щитам!K3499</f>
        <v>0</v>
      </c>
      <c r="I3494" s="14">
        <f>Разбивка_по_щитам!L3499</f>
        <v>0</v>
      </c>
      <c r="J3494" s="14">
        <f>Разбивка_по_щитам!M3499</f>
        <v>0</v>
      </c>
      <c r="K3494" s="14">
        <f>Разбивка_по_щитам!N3499</f>
        <v>0</v>
      </c>
      <c r="L3494" s="14"/>
      <c r="M3494" s="14">
        <f>Разбивка_по_щитам!P3499</f>
        <v>0</v>
      </c>
      <c r="N3494" s="14"/>
    </row>
    <row r="3495" spans="2:14" x14ac:dyDescent="0.2">
      <c r="B3495" s="14">
        <f>Разбивка_по_щитам!B3500</f>
        <v>0</v>
      </c>
      <c r="C3495" s="14">
        <f>Разбивка_по_щитам!C3500</f>
        <v>0</v>
      </c>
      <c r="D3495" s="14">
        <f>Разбивка_по_щитам!F3500</f>
        <v>0</v>
      </c>
      <c r="E3495" s="14">
        <f>Разбивка_по_щитам!H3500</f>
        <v>0</v>
      </c>
      <c r="F3495" s="14">
        <f>Разбивка_по_щитам!I3500</f>
        <v>0</v>
      </c>
      <c r="G3495" s="14">
        <f>Разбивка_по_щитам!J3500</f>
        <v>0</v>
      </c>
      <c r="H3495" s="14">
        <f>Разбивка_по_щитам!K3500</f>
        <v>0</v>
      </c>
      <c r="I3495" s="14">
        <f>Разбивка_по_щитам!L3500</f>
        <v>0</v>
      </c>
      <c r="J3495" s="14">
        <f>Разбивка_по_щитам!M3500</f>
        <v>0</v>
      </c>
      <c r="K3495" s="14">
        <f>Разбивка_по_щитам!N3500</f>
        <v>0</v>
      </c>
      <c r="L3495" s="14"/>
      <c r="M3495" s="14">
        <f>Разбивка_по_щитам!P3500</f>
        <v>0</v>
      </c>
      <c r="N3495" s="14"/>
    </row>
    <row r="3496" spans="2:14" x14ac:dyDescent="0.2">
      <c r="B3496" s="14">
        <f>Разбивка_по_щитам!B3501</f>
        <v>0</v>
      </c>
      <c r="C3496" s="14">
        <f>Разбивка_по_щитам!C3501</f>
        <v>0</v>
      </c>
      <c r="D3496" s="14">
        <f>Разбивка_по_щитам!F3501</f>
        <v>0</v>
      </c>
      <c r="E3496" s="14">
        <f>Разбивка_по_щитам!H3501</f>
        <v>0</v>
      </c>
      <c r="F3496" s="14">
        <f>Разбивка_по_щитам!I3501</f>
        <v>0</v>
      </c>
      <c r="G3496" s="14">
        <f>Разбивка_по_щитам!J3501</f>
        <v>0</v>
      </c>
      <c r="H3496" s="14">
        <f>Разбивка_по_щитам!K3501</f>
        <v>0</v>
      </c>
      <c r="I3496" s="14">
        <f>Разбивка_по_щитам!L3501</f>
        <v>0</v>
      </c>
      <c r="J3496" s="14">
        <f>Разбивка_по_щитам!M3501</f>
        <v>0</v>
      </c>
      <c r="K3496" s="14">
        <f>Разбивка_по_щитам!N3501</f>
        <v>0</v>
      </c>
      <c r="L3496" s="14"/>
      <c r="M3496" s="14">
        <f>Разбивка_по_щитам!P3501</f>
        <v>0</v>
      </c>
      <c r="N3496" s="14"/>
    </row>
    <row r="3497" spans="2:14" x14ac:dyDescent="0.2">
      <c r="B3497" s="14">
        <f>Разбивка_по_щитам!B3502</f>
        <v>0</v>
      </c>
      <c r="C3497" s="14">
        <f>Разбивка_по_щитам!C3502</f>
        <v>0</v>
      </c>
      <c r="D3497" s="14">
        <f>Разбивка_по_щитам!F3502</f>
        <v>0</v>
      </c>
      <c r="E3497" s="14">
        <f>Разбивка_по_щитам!H3502</f>
        <v>0</v>
      </c>
      <c r="F3497" s="14">
        <f>Разбивка_по_щитам!I3502</f>
        <v>0</v>
      </c>
      <c r="G3497" s="14">
        <f>Разбивка_по_щитам!J3502</f>
        <v>0</v>
      </c>
      <c r="H3497" s="14">
        <f>Разбивка_по_щитам!K3502</f>
        <v>0</v>
      </c>
      <c r="I3497" s="14">
        <f>Разбивка_по_щитам!L3502</f>
        <v>0</v>
      </c>
      <c r="J3497" s="14">
        <f>Разбивка_по_щитам!M3502</f>
        <v>0</v>
      </c>
      <c r="K3497" s="14">
        <f>Разбивка_по_щитам!N3502</f>
        <v>0</v>
      </c>
      <c r="L3497" s="14"/>
      <c r="M3497" s="14">
        <f>Разбивка_по_щитам!P3502</f>
        <v>0</v>
      </c>
      <c r="N3497" s="14"/>
    </row>
    <row r="3498" spans="2:14" x14ac:dyDescent="0.2">
      <c r="B3498" s="14">
        <f>Разбивка_по_щитам!B3503</f>
        <v>0</v>
      </c>
      <c r="C3498" s="14">
        <f>Разбивка_по_щитам!C3503</f>
        <v>0</v>
      </c>
      <c r="D3498" s="14">
        <f>Разбивка_по_щитам!F3503</f>
        <v>0</v>
      </c>
      <c r="E3498" s="14">
        <f>Разбивка_по_щитам!H3503</f>
        <v>0</v>
      </c>
      <c r="F3498" s="14">
        <f>Разбивка_по_щитам!I3503</f>
        <v>0</v>
      </c>
      <c r="G3498" s="14">
        <f>Разбивка_по_щитам!J3503</f>
        <v>0</v>
      </c>
      <c r="H3498" s="14">
        <f>Разбивка_по_щитам!K3503</f>
        <v>0</v>
      </c>
      <c r="I3498" s="14">
        <f>Разбивка_по_щитам!L3503</f>
        <v>0</v>
      </c>
      <c r="J3498" s="14">
        <f>Разбивка_по_щитам!M3503</f>
        <v>0</v>
      </c>
      <c r="K3498" s="14">
        <f>Разбивка_по_щитам!N3503</f>
        <v>0</v>
      </c>
      <c r="L3498" s="14"/>
      <c r="M3498" s="14">
        <f>Разбивка_по_щитам!P3503</f>
        <v>0</v>
      </c>
      <c r="N3498" s="14"/>
    </row>
    <row r="3499" spans="2:14" x14ac:dyDescent="0.2">
      <c r="B3499" s="14">
        <f>Разбивка_по_щитам!B3504</f>
        <v>0</v>
      </c>
      <c r="C3499" s="14">
        <f>Разбивка_по_щитам!C3504</f>
        <v>0</v>
      </c>
      <c r="D3499" s="14">
        <f>Разбивка_по_щитам!F3504</f>
        <v>0</v>
      </c>
      <c r="E3499" s="14">
        <f>Разбивка_по_щитам!H3504</f>
        <v>0</v>
      </c>
      <c r="F3499" s="14">
        <f>Разбивка_по_щитам!I3504</f>
        <v>0</v>
      </c>
      <c r="G3499" s="14">
        <f>Разбивка_по_щитам!J3504</f>
        <v>0</v>
      </c>
      <c r="H3499" s="14">
        <f>Разбивка_по_щитам!K3504</f>
        <v>0</v>
      </c>
      <c r="I3499" s="14">
        <f>Разбивка_по_щитам!L3504</f>
        <v>0</v>
      </c>
      <c r="J3499" s="14">
        <f>Разбивка_по_щитам!M3504</f>
        <v>0</v>
      </c>
      <c r="K3499" s="14">
        <f>Разбивка_по_щитам!N3504</f>
        <v>0</v>
      </c>
      <c r="L3499" s="14"/>
      <c r="M3499" s="14">
        <f>Разбивка_по_щитам!P3504</f>
        <v>0</v>
      </c>
      <c r="N3499" s="14"/>
    </row>
    <row r="3500" spans="2:14" x14ac:dyDescent="0.2">
      <c r="B3500" s="14">
        <f>Разбивка_по_щитам!B3505</f>
        <v>0</v>
      </c>
      <c r="C3500" s="14">
        <f>Разбивка_по_щитам!C3505</f>
        <v>0</v>
      </c>
      <c r="D3500" s="14">
        <f>Разбивка_по_щитам!F3505</f>
        <v>0</v>
      </c>
      <c r="E3500" s="14">
        <f>Разбивка_по_щитам!H3505</f>
        <v>0</v>
      </c>
      <c r="F3500" s="14">
        <f>Разбивка_по_щитам!I3505</f>
        <v>0</v>
      </c>
      <c r="G3500" s="14">
        <f>Разбивка_по_щитам!J3505</f>
        <v>0</v>
      </c>
      <c r="H3500" s="14">
        <f>Разбивка_по_щитам!K3505</f>
        <v>0</v>
      </c>
      <c r="I3500" s="14">
        <f>Разбивка_по_щитам!L3505</f>
        <v>0</v>
      </c>
      <c r="J3500" s="14">
        <f>Разбивка_по_щитам!M3505</f>
        <v>0</v>
      </c>
      <c r="K3500" s="14">
        <f>Разбивка_по_щитам!N3505</f>
        <v>0</v>
      </c>
      <c r="L3500" s="14"/>
      <c r="M3500" s="14">
        <f>Разбивка_по_щитам!P3505</f>
        <v>0</v>
      </c>
      <c r="N3500" s="14"/>
    </row>
    <row r="3501" spans="2:14" x14ac:dyDescent="0.2">
      <c r="B3501" s="14">
        <f>Разбивка_по_щитам!B3506</f>
        <v>0</v>
      </c>
      <c r="C3501" s="14">
        <f>Разбивка_по_щитам!C3506</f>
        <v>0</v>
      </c>
      <c r="D3501" s="14">
        <f>Разбивка_по_щитам!F3506</f>
        <v>0</v>
      </c>
      <c r="E3501" s="14">
        <f>Разбивка_по_щитам!H3506</f>
        <v>0</v>
      </c>
      <c r="F3501" s="14">
        <f>Разбивка_по_щитам!I3506</f>
        <v>0</v>
      </c>
      <c r="G3501" s="14">
        <f>Разбивка_по_щитам!J3506</f>
        <v>0</v>
      </c>
      <c r="H3501" s="14">
        <f>Разбивка_по_щитам!K3506</f>
        <v>0</v>
      </c>
      <c r="I3501" s="14">
        <f>Разбивка_по_щитам!L3506</f>
        <v>0</v>
      </c>
      <c r="J3501" s="14">
        <f>Разбивка_по_щитам!M3506</f>
        <v>0</v>
      </c>
      <c r="K3501" s="14">
        <f>Разбивка_по_щитам!N3506</f>
        <v>0</v>
      </c>
      <c r="L3501" s="14"/>
      <c r="M3501" s="14">
        <f>Разбивка_по_щитам!P3506</f>
        <v>0</v>
      </c>
      <c r="N3501" s="14"/>
    </row>
    <row r="3502" spans="2:14" x14ac:dyDescent="0.2">
      <c r="B3502" s="14">
        <f>Разбивка_по_щитам!B3507</f>
        <v>0</v>
      </c>
      <c r="C3502" s="14">
        <f>Разбивка_по_щитам!C3507</f>
        <v>0</v>
      </c>
      <c r="D3502" s="14">
        <f>Разбивка_по_щитам!F3507</f>
        <v>0</v>
      </c>
      <c r="E3502" s="14">
        <f>Разбивка_по_щитам!H3507</f>
        <v>0</v>
      </c>
      <c r="F3502" s="14">
        <f>Разбивка_по_щитам!I3507</f>
        <v>0</v>
      </c>
      <c r="G3502" s="14">
        <f>Разбивка_по_щитам!J3507</f>
        <v>0</v>
      </c>
      <c r="H3502" s="14">
        <f>Разбивка_по_щитам!K3507</f>
        <v>0</v>
      </c>
      <c r="I3502" s="14">
        <f>Разбивка_по_щитам!L3507</f>
        <v>0</v>
      </c>
      <c r="J3502" s="14">
        <f>Разбивка_по_щитам!M3507</f>
        <v>0</v>
      </c>
      <c r="K3502" s="14">
        <f>Разбивка_по_щитам!N3507</f>
        <v>0</v>
      </c>
      <c r="L3502" s="14"/>
      <c r="M3502" s="14">
        <f>Разбивка_по_щитам!P3507</f>
        <v>0</v>
      </c>
      <c r="N3502" s="14"/>
    </row>
    <row r="3503" spans="2:14" x14ac:dyDescent="0.2">
      <c r="B3503" s="14">
        <f>Разбивка_по_щитам!B3508</f>
        <v>0</v>
      </c>
      <c r="C3503" s="14">
        <f>Разбивка_по_щитам!C3508</f>
        <v>0</v>
      </c>
      <c r="D3503" s="14">
        <f>Разбивка_по_щитам!F3508</f>
        <v>0</v>
      </c>
      <c r="E3503" s="14">
        <f>Разбивка_по_щитам!H3508</f>
        <v>0</v>
      </c>
      <c r="F3503" s="14">
        <f>Разбивка_по_щитам!I3508</f>
        <v>0</v>
      </c>
      <c r="G3503" s="14">
        <f>Разбивка_по_щитам!J3508</f>
        <v>0</v>
      </c>
      <c r="H3503" s="14">
        <f>Разбивка_по_щитам!K3508</f>
        <v>0</v>
      </c>
      <c r="I3503" s="14">
        <f>Разбивка_по_щитам!L3508</f>
        <v>0</v>
      </c>
      <c r="J3503" s="14">
        <f>Разбивка_по_щитам!M3508</f>
        <v>0</v>
      </c>
      <c r="K3503" s="14">
        <f>Разбивка_по_щитам!N3508</f>
        <v>0</v>
      </c>
      <c r="L3503" s="14"/>
      <c r="M3503" s="14">
        <f>Разбивка_по_щитам!P3508</f>
        <v>0</v>
      </c>
      <c r="N3503" s="14"/>
    </row>
    <row r="3504" spans="2:14" x14ac:dyDescent="0.2">
      <c r="B3504" s="14">
        <f>Разбивка_по_щитам!B3509</f>
        <v>0</v>
      </c>
      <c r="C3504" s="14">
        <f>Разбивка_по_щитам!C3509</f>
        <v>0</v>
      </c>
      <c r="D3504" s="14">
        <f>Разбивка_по_щитам!F3509</f>
        <v>0</v>
      </c>
      <c r="E3504" s="14">
        <f>Разбивка_по_щитам!H3509</f>
        <v>0</v>
      </c>
      <c r="F3504" s="14">
        <f>Разбивка_по_щитам!I3509</f>
        <v>0</v>
      </c>
      <c r="G3504" s="14">
        <f>Разбивка_по_щитам!J3509</f>
        <v>0</v>
      </c>
      <c r="H3504" s="14">
        <f>Разбивка_по_щитам!K3509</f>
        <v>0</v>
      </c>
      <c r="I3504" s="14">
        <f>Разбивка_по_щитам!L3509</f>
        <v>0</v>
      </c>
      <c r="J3504" s="14">
        <f>Разбивка_по_щитам!M3509</f>
        <v>0</v>
      </c>
      <c r="K3504" s="14">
        <f>Разбивка_по_щитам!N3509</f>
        <v>0</v>
      </c>
      <c r="L3504" s="14"/>
      <c r="M3504" s="14">
        <f>Разбивка_по_щитам!P3509</f>
        <v>0</v>
      </c>
      <c r="N3504" s="14"/>
    </row>
    <row r="3505" spans="2:14" x14ac:dyDescent="0.2">
      <c r="B3505" s="14">
        <f>Разбивка_по_щитам!B3510</f>
        <v>0</v>
      </c>
      <c r="C3505" s="14">
        <f>Разбивка_по_щитам!C3510</f>
        <v>0</v>
      </c>
      <c r="D3505" s="14">
        <f>Разбивка_по_щитам!F3510</f>
        <v>0</v>
      </c>
      <c r="E3505" s="14">
        <f>Разбивка_по_щитам!H3510</f>
        <v>0</v>
      </c>
      <c r="F3505" s="14">
        <f>Разбивка_по_щитам!I3510</f>
        <v>0</v>
      </c>
      <c r="G3505" s="14">
        <f>Разбивка_по_щитам!J3510</f>
        <v>0</v>
      </c>
      <c r="H3505" s="14">
        <f>Разбивка_по_щитам!K3510</f>
        <v>0</v>
      </c>
      <c r="I3505" s="14">
        <f>Разбивка_по_щитам!L3510</f>
        <v>0</v>
      </c>
      <c r="J3505" s="14">
        <f>Разбивка_по_щитам!M3510</f>
        <v>0</v>
      </c>
      <c r="K3505" s="14">
        <f>Разбивка_по_щитам!N3510</f>
        <v>0</v>
      </c>
      <c r="L3505" s="14"/>
      <c r="M3505" s="14">
        <f>Разбивка_по_щитам!P3510</f>
        <v>0</v>
      </c>
      <c r="N3505" s="14"/>
    </row>
    <row r="3506" spans="2:14" x14ac:dyDescent="0.2">
      <c r="B3506" s="14">
        <f>Разбивка_по_щитам!B3511</f>
        <v>0</v>
      </c>
      <c r="C3506" s="14">
        <f>Разбивка_по_щитам!C3511</f>
        <v>0</v>
      </c>
      <c r="D3506" s="14">
        <f>Разбивка_по_щитам!F3511</f>
        <v>0</v>
      </c>
      <c r="E3506" s="14">
        <f>Разбивка_по_щитам!H3511</f>
        <v>0</v>
      </c>
      <c r="F3506" s="14">
        <f>Разбивка_по_щитам!I3511</f>
        <v>0</v>
      </c>
      <c r="G3506" s="14">
        <f>Разбивка_по_щитам!J3511</f>
        <v>0</v>
      </c>
      <c r="H3506" s="14">
        <f>Разбивка_по_щитам!K3511</f>
        <v>0</v>
      </c>
      <c r="I3506" s="14">
        <f>Разбивка_по_щитам!L3511</f>
        <v>0</v>
      </c>
      <c r="J3506" s="14">
        <f>Разбивка_по_щитам!M3511</f>
        <v>0</v>
      </c>
      <c r="K3506" s="14">
        <f>Разбивка_по_щитам!N3511</f>
        <v>0</v>
      </c>
      <c r="L3506" s="14"/>
      <c r="M3506" s="14">
        <f>Разбивка_по_щитам!P3511</f>
        <v>0</v>
      </c>
      <c r="N3506" s="14"/>
    </row>
    <row r="3507" spans="2:14" x14ac:dyDescent="0.2">
      <c r="B3507" s="14">
        <f>Разбивка_по_щитам!B3512</f>
        <v>0</v>
      </c>
      <c r="C3507" s="14">
        <f>Разбивка_по_щитам!C3512</f>
        <v>0</v>
      </c>
      <c r="D3507" s="14">
        <f>Разбивка_по_щитам!F3512</f>
        <v>0</v>
      </c>
      <c r="E3507" s="14">
        <f>Разбивка_по_щитам!H3512</f>
        <v>0</v>
      </c>
      <c r="F3507" s="14">
        <f>Разбивка_по_щитам!I3512</f>
        <v>0</v>
      </c>
      <c r="G3507" s="14">
        <f>Разбивка_по_щитам!J3512</f>
        <v>0</v>
      </c>
      <c r="H3507" s="14">
        <f>Разбивка_по_щитам!K3512</f>
        <v>0</v>
      </c>
      <c r="I3507" s="14">
        <f>Разбивка_по_щитам!L3512</f>
        <v>0</v>
      </c>
      <c r="J3507" s="14">
        <f>Разбивка_по_щитам!M3512</f>
        <v>0</v>
      </c>
      <c r="K3507" s="14">
        <f>Разбивка_по_щитам!N3512</f>
        <v>0</v>
      </c>
      <c r="L3507" s="14"/>
      <c r="M3507" s="14">
        <f>Разбивка_по_щитам!P3512</f>
        <v>0</v>
      </c>
      <c r="N3507" s="14"/>
    </row>
    <row r="3508" spans="2:14" x14ac:dyDescent="0.2">
      <c r="B3508" s="14">
        <f>Разбивка_по_щитам!B3513</f>
        <v>0</v>
      </c>
      <c r="C3508" s="14">
        <f>Разбивка_по_щитам!C3513</f>
        <v>0</v>
      </c>
      <c r="D3508" s="14">
        <f>Разбивка_по_щитам!F3513</f>
        <v>0</v>
      </c>
      <c r="E3508" s="14">
        <f>Разбивка_по_щитам!H3513</f>
        <v>0</v>
      </c>
      <c r="F3508" s="14">
        <f>Разбивка_по_щитам!I3513</f>
        <v>0</v>
      </c>
      <c r="G3508" s="14">
        <f>Разбивка_по_щитам!J3513</f>
        <v>0</v>
      </c>
      <c r="H3508" s="14">
        <f>Разбивка_по_щитам!K3513</f>
        <v>0</v>
      </c>
      <c r="I3508" s="14">
        <f>Разбивка_по_щитам!L3513</f>
        <v>0</v>
      </c>
      <c r="J3508" s="14">
        <f>Разбивка_по_щитам!M3513</f>
        <v>0</v>
      </c>
      <c r="K3508" s="14">
        <f>Разбивка_по_щитам!N3513</f>
        <v>0</v>
      </c>
      <c r="L3508" s="14"/>
      <c r="M3508" s="14">
        <f>Разбивка_по_щитам!P3513</f>
        <v>0</v>
      </c>
      <c r="N3508" s="14"/>
    </row>
    <row r="3509" spans="2:14" x14ac:dyDescent="0.2">
      <c r="B3509" s="14">
        <f>Разбивка_по_щитам!B3514</f>
        <v>0</v>
      </c>
      <c r="C3509" s="14">
        <f>Разбивка_по_щитам!C3514</f>
        <v>0</v>
      </c>
      <c r="D3509" s="14">
        <f>Разбивка_по_щитам!F3514</f>
        <v>0</v>
      </c>
      <c r="E3509" s="14">
        <f>Разбивка_по_щитам!H3514</f>
        <v>0</v>
      </c>
      <c r="F3509" s="14">
        <f>Разбивка_по_щитам!I3514</f>
        <v>0</v>
      </c>
      <c r="G3509" s="14">
        <f>Разбивка_по_щитам!J3514</f>
        <v>0</v>
      </c>
      <c r="H3509" s="14">
        <f>Разбивка_по_щитам!K3514</f>
        <v>0</v>
      </c>
      <c r="I3509" s="14">
        <f>Разбивка_по_щитам!L3514</f>
        <v>0</v>
      </c>
      <c r="J3509" s="14">
        <f>Разбивка_по_щитам!M3514</f>
        <v>0</v>
      </c>
      <c r="K3509" s="14">
        <f>Разбивка_по_щитам!N3514</f>
        <v>0</v>
      </c>
      <c r="L3509" s="14"/>
      <c r="M3509" s="14">
        <f>Разбивка_по_щитам!P3514</f>
        <v>0</v>
      </c>
      <c r="N3509" s="14"/>
    </row>
    <row r="3510" spans="2:14" x14ac:dyDescent="0.2">
      <c r="B3510" s="14">
        <f>Разбивка_по_щитам!B3515</f>
        <v>0</v>
      </c>
      <c r="C3510" s="14">
        <f>Разбивка_по_щитам!C3515</f>
        <v>0</v>
      </c>
      <c r="D3510" s="14">
        <f>Разбивка_по_щитам!F3515</f>
        <v>0</v>
      </c>
      <c r="E3510" s="14">
        <f>Разбивка_по_щитам!H3515</f>
        <v>0</v>
      </c>
      <c r="F3510" s="14">
        <f>Разбивка_по_щитам!I3515</f>
        <v>0</v>
      </c>
      <c r="G3510" s="14">
        <f>Разбивка_по_щитам!J3515</f>
        <v>0</v>
      </c>
      <c r="H3510" s="14">
        <f>Разбивка_по_щитам!K3515</f>
        <v>0</v>
      </c>
      <c r="I3510" s="14">
        <f>Разбивка_по_щитам!L3515</f>
        <v>0</v>
      </c>
      <c r="J3510" s="14">
        <f>Разбивка_по_щитам!M3515</f>
        <v>0</v>
      </c>
      <c r="K3510" s="14">
        <f>Разбивка_по_щитам!N3515</f>
        <v>0</v>
      </c>
      <c r="L3510" s="14"/>
      <c r="M3510" s="14">
        <f>Разбивка_по_щитам!P3515</f>
        <v>0</v>
      </c>
      <c r="N3510" s="14"/>
    </row>
    <row r="3511" spans="2:14" x14ac:dyDescent="0.2">
      <c r="B3511" s="14">
        <f>Разбивка_по_щитам!B3516</f>
        <v>0</v>
      </c>
      <c r="C3511" s="14">
        <f>Разбивка_по_щитам!C3516</f>
        <v>0</v>
      </c>
      <c r="D3511" s="14">
        <f>Разбивка_по_щитам!F3516</f>
        <v>0</v>
      </c>
      <c r="E3511" s="14">
        <f>Разбивка_по_щитам!H3516</f>
        <v>0</v>
      </c>
      <c r="F3511" s="14">
        <f>Разбивка_по_щитам!I3516</f>
        <v>0</v>
      </c>
      <c r="G3511" s="14">
        <f>Разбивка_по_щитам!J3516</f>
        <v>0</v>
      </c>
      <c r="H3511" s="14">
        <f>Разбивка_по_щитам!K3516</f>
        <v>0</v>
      </c>
      <c r="I3511" s="14">
        <f>Разбивка_по_щитам!L3516</f>
        <v>0</v>
      </c>
      <c r="J3511" s="14">
        <f>Разбивка_по_щитам!M3516</f>
        <v>0</v>
      </c>
      <c r="K3511" s="14">
        <f>Разбивка_по_щитам!N3516</f>
        <v>0</v>
      </c>
      <c r="L3511" s="14"/>
      <c r="M3511" s="14">
        <f>Разбивка_по_щитам!P3516</f>
        <v>0</v>
      </c>
      <c r="N3511" s="14"/>
    </row>
    <row r="3512" spans="2:14" x14ac:dyDescent="0.2">
      <c r="B3512" s="14">
        <f>Разбивка_по_щитам!B3517</f>
        <v>0</v>
      </c>
      <c r="C3512" s="14">
        <f>Разбивка_по_щитам!C3517</f>
        <v>0</v>
      </c>
      <c r="D3512" s="14">
        <f>Разбивка_по_щитам!F3517</f>
        <v>0</v>
      </c>
      <c r="E3512" s="14">
        <f>Разбивка_по_щитам!H3517</f>
        <v>0</v>
      </c>
      <c r="F3512" s="14">
        <f>Разбивка_по_щитам!I3517</f>
        <v>0</v>
      </c>
      <c r="G3512" s="14">
        <f>Разбивка_по_щитам!J3517</f>
        <v>0</v>
      </c>
      <c r="H3512" s="14">
        <f>Разбивка_по_щитам!K3517</f>
        <v>0</v>
      </c>
      <c r="I3512" s="14">
        <f>Разбивка_по_щитам!L3517</f>
        <v>0</v>
      </c>
      <c r="J3512" s="14">
        <f>Разбивка_по_щитам!M3517</f>
        <v>0</v>
      </c>
      <c r="K3512" s="14">
        <f>Разбивка_по_щитам!N3517</f>
        <v>0</v>
      </c>
      <c r="L3512" s="14"/>
      <c r="M3512" s="14">
        <f>Разбивка_по_щитам!P3517</f>
        <v>0</v>
      </c>
      <c r="N3512" s="14"/>
    </row>
    <row r="3513" spans="2:14" x14ac:dyDescent="0.2">
      <c r="B3513" s="14">
        <f>Разбивка_по_щитам!B3518</f>
        <v>0</v>
      </c>
      <c r="C3513" s="14">
        <f>Разбивка_по_щитам!C3518</f>
        <v>0</v>
      </c>
      <c r="D3513" s="14">
        <f>Разбивка_по_щитам!F3518</f>
        <v>0</v>
      </c>
      <c r="E3513" s="14">
        <f>Разбивка_по_щитам!H3518</f>
        <v>0</v>
      </c>
      <c r="F3513" s="14">
        <f>Разбивка_по_щитам!I3518</f>
        <v>0</v>
      </c>
      <c r="G3513" s="14">
        <f>Разбивка_по_щитам!J3518</f>
        <v>0</v>
      </c>
      <c r="H3513" s="14">
        <f>Разбивка_по_щитам!K3518</f>
        <v>0</v>
      </c>
      <c r="I3513" s="14">
        <f>Разбивка_по_щитам!L3518</f>
        <v>0</v>
      </c>
      <c r="J3513" s="14">
        <f>Разбивка_по_щитам!M3518</f>
        <v>0</v>
      </c>
      <c r="K3513" s="14">
        <f>Разбивка_по_щитам!N3518</f>
        <v>0</v>
      </c>
      <c r="L3513" s="14"/>
      <c r="M3513" s="14">
        <f>Разбивка_по_щитам!P3518</f>
        <v>0</v>
      </c>
      <c r="N3513" s="14"/>
    </row>
    <row r="3514" spans="2:14" x14ac:dyDescent="0.2">
      <c r="B3514" s="14">
        <f>Разбивка_по_щитам!B3519</f>
        <v>0</v>
      </c>
      <c r="C3514" s="14">
        <f>Разбивка_по_щитам!C3519</f>
        <v>0</v>
      </c>
      <c r="D3514" s="14">
        <f>Разбивка_по_щитам!F3519</f>
        <v>0</v>
      </c>
      <c r="E3514" s="14">
        <f>Разбивка_по_щитам!H3519</f>
        <v>0</v>
      </c>
      <c r="F3514" s="14">
        <f>Разбивка_по_щитам!I3519</f>
        <v>0</v>
      </c>
      <c r="G3514" s="14">
        <f>Разбивка_по_щитам!J3519</f>
        <v>0</v>
      </c>
      <c r="H3514" s="14">
        <f>Разбивка_по_щитам!K3519</f>
        <v>0</v>
      </c>
      <c r="I3514" s="14">
        <f>Разбивка_по_щитам!L3519</f>
        <v>0</v>
      </c>
      <c r="J3514" s="14">
        <f>Разбивка_по_щитам!M3519</f>
        <v>0</v>
      </c>
      <c r="K3514" s="14">
        <f>Разбивка_по_щитам!N3519</f>
        <v>0</v>
      </c>
      <c r="L3514" s="14"/>
      <c r="M3514" s="14">
        <f>Разбивка_по_щитам!P3519</f>
        <v>0</v>
      </c>
      <c r="N3514" s="14"/>
    </row>
    <row r="3515" spans="2:14" x14ac:dyDescent="0.2">
      <c r="B3515" s="14">
        <f>Разбивка_по_щитам!B3520</f>
        <v>0</v>
      </c>
      <c r="C3515" s="14">
        <f>Разбивка_по_щитам!C3520</f>
        <v>0</v>
      </c>
      <c r="D3515" s="14">
        <f>Разбивка_по_щитам!F3520</f>
        <v>0</v>
      </c>
      <c r="E3515" s="14">
        <f>Разбивка_по_щитам!H3520</f>
        <v>0</v>
      </c>
      <c r="F3515" s="14">
        <f>Разбивка_по_щитам!I3520</f>
        <v>0</v>
      </c>
      <c r="G3515" s="14">
        <f>Разбивка_по_щитам!J3520</f>
        <v>0</v>
      </c>
      <c r="H3515" s="14">
        <f>Разбивка_по_щитам!K3520</f>
        <v>0</v>
      </c>
      <c r="I3515" s="14">
        <f>Разбивка_по_щитам!L3520</f>
        <v>0</v>
      </c>
      <c r="J3515" s="14">
        <f>Разбивка_по_щитам!M3520</f>
        <v>0</v>
      </c>
      <c r="K3515" s="14">
        <f>Разбивка_по_щитам!N3520</f>
        <v>0</v>
      </c>
      <c r="L3515" s="14"/>
      <c r="M3515" s="14">
        <f>Разбивка_по_щитам!P3520</f>
        <v>0</v>
      </c>
      <c r="N3515" s="14"/>
    </row>
    <row r="3516" spans="2:14" x14ac:dyDescent="0.2">
      <c r="B3516" s="14">
        <f>Разбивка_по_щитам!B3521</f>
        <v>0</v>
      </c>
      <c r="C3516" s="14">
        <f>Разбивка_по_щитам!C3521</f>
        <v>0</v>
      </c>
      <c r="D3516" s="14">
        <f>Разбивка_по_щитам!F3521</f>
        <v>0</v>
      </c>
      <c r="E3516" s="14">
        <f>Разбивка_по_щитам!H3521</f>
        <v>0</v>
      </c>
      <c r="F3516" s="14">
        <f>Разбивка_по_щитам!I3521</f>
        <v>0</v>
      </c>
      <c r="G3516" s="14">
        <f>Разбивка_по_щитам!J3521</f>
        <v>0</v>
      </c>
      <c r="H3516" s="14">
        <f>Разбивка_по_щитам!K3521</f>
        <v>0</v>
      </c>
      <c r="I3516" s="14">
        <f>Разбивка_по_щитам!L3521</f>
        <v>0</v>
      </c>
      <c r="J3516" s="14">
        <f>Разбивка_по_щитам!M3521</f>
        <v>0</v>
      </c>
      <c r="K3516" s="14">
        <f>Разбивка_по_щитам!N3521</f>
        <v>0</v>
      </c>
      <c r="L3516" s="14"/>
      <c r="M3516" s="14">
        <f>Разбивка_по_щитам!P3521</f>
        <v>0</v>
      </c>
      <c r="N3516" s="14"/>
    </row>
    <row r="3517" spans="2:14" x14ac:dyDescent="0.2">
      <c r="B3517" s="14">
        <f>Разбивка_по_щитам!B3522</f>
        <v>0</v>
      </c>
      <c r="C3517" s="14">
        <f>Разбивка_по_щитам!C3522</f>
        <v>0</v>
      </c>
      <c r="D3517" s="14">
        <f>Разбивка_по_щитам!F3522</f>
        <v>0</v>
      </c>
      <c r="E3517" s="14">
        <f>Разбивка_по_щитам!H3522</f>
        <v>0</v>
      </c>
      <c r="F3517" s="14">
        <f>Разбивка_по_щитам!I3522</f>
        <v>0</v>
      </c>
      <c r="G3517" s="14">
        <f>Разбивка_по_щитам!J3522</f>
        <v>0</v>
      </c>
      <c r="H3517" s="14">
        <f>Разбивка_по_щитам!K3522</f>
        <v>0</v>
      </c>
      <c r="I3517" s="14">
        <f>Разбивка_по_щитам!L3522</f>
        <v>0</v>
      </c>
      <c r="J3517" s="14">
        <f>Разбивка_по_щитам!M3522</f>
        <v>0</v>
      </c>
      <c r="K3517" s="14">
        <f>Разбивка_по_щитам!N3522</f>
        <v>0</v>
      </c>
      <c r="L3517" s="14"/>
      <c r="M3517" s="14">
        <f>Разбивка_по_щитам!P3522</f>
        <v>0</v>
      </c>
      <c r="N3517" s="14"/>
    </row>
    <row r="3518" spans="2:14" x14ac:dyDescent="0.2">
      <c r="B3518" s="14">
        <f>Разбивка_по_щитам!B3523</f>
        <v>0</v>
      </c>
      <c r="C3518" s="14">
        <f>Разбивка_по_щитам!C3523</f>
        <v>0</v>
      </c>
      <c r="D3518" s="14">
        <f>Разбивка_по_щитам!F3523</f>
        <v>0</v>
      </c>
      <c r="E3518" s="14">
        <f>Разбивка_по_щитам!H3523</f>
        <v>0</v>
      </c>
      <c r="F3518" s="14">
        <f>Разбивка_по_щитам!I3523</f>
        <v>0</v>
      </c>
      <c r="G3518" s="14">
        <f>Разбивка_по_щитам!J3523</f>
        <v>0</v>
      </c>
      <c r="H3518" s="14">
        <f>Разбивка_по_щитам!K3523</f>
        <v>0</v>
      </c>
      <c r="I3518" s="14">
        <f>Разбивка_по_щитам!L3523</f>
        <v>0</v>
      </c>
      <c r="J3518" s="14">
        <f>Разбивка_по_щитам!M3523</f>
        <v>0</v>
      </c>
      <c r="K3518" s="14">
        <f>Разбивка_по_щитам!N3523</f>
        <v>0</v>
      </c>
      <c r="L3518" s="14"/>
      <c r="M3518" s="14">
        <f>Разбивка_по_щитам!P3523</f>
        <v>0</v>
      </c>
      <c r="N3518" s="14"/>
    </row>
    <row r="3519" spans="2:14" x14ac:dyDescent="0.2">
      <c r="B3519" s="14">
        <f>Разбивка_по_щитам!B3524</f>
        <v>0</v>
      </c>
      <c r="C3519" s="14">
        <f>Разбивка_по_щитам!C3524</f>
        <v>0</v>
      </c>
      <c r="D3519" s="14">
        <f>Разбивка_по_щитам!F3524</f>
        <v>0</v>
      </c>
      <c r="E3519" s="14">
        <f>Разбивка_по_щитам!H3524</f>
        <v>0</v>
      </c>
      <c r="F3519" s="14">
        <f>Разбивка_по_щитам!I3524</f>
        <v>0</v>
      </c>
      <c r="G3519" s="14">
        <f>Разбивка_по_щитам!J3524</f>
        <v>0</v>
      </c>
      <c r="H3519" s="14">
        <f>Разбивка_по_щитам!K3524</f>
        <v>0</v>
      </c>
      <c r="I3519" s="14">
        <f>Разбивка_по_щитам!L3524</f>
        <v>0</v>
      </c>
      <c r="J3519" s="14">
        <f>Разбивка_по_щитам!M3524</f>
        <v>0</v>
      </c>
      <c r="K3519" s="14">
        <f>Разбивка_по_щитам!N3524</f>
        <v>0</v>
      </c>
      <c r="L3519" s="14"/>
      <c r="M3519" s="14">
        <f>Разбивка_по_щитам!P3524</f>
        <v>0</v>
      </c>
      <c r="N3519" s="14"/>
    </row>
    <row r="3520" spans="2:14" x14ac:dyDescent="0.2">
      <c r="B3520" s="14">
        <f>Разбивка_по_щитам!B3525</f>
        <v>0</v>
      </c>
      <c r="C3520" s="14">
        <f>Разбивка_по_щитам!C3525</f>
        <v>0</v>
      </c>
      <c r="D3520" s="14">
        <f>Разбивка_по_щитам!F3525</f>
        <v>0</v>
      </c>
      <c r="E3520" s="14">
        <f>Разбивка_по_щитам!H3525</f>
        <v>0</v>
      </c>
      <c r="F3520" s="14">
        <f>Разбивка_по_щитам!I3525</f>
        <v>0</v>
      </c>
      <c r="G3520" s="14">
        <f>Разбивка_по_щитам!J3525</f>
        <v>0</v>
      </c>
      <c r="H3520" s="14">
        <f>Разбивка_по_щитам!K3525</f>
        <v>0</v>
      </c>
      <c r="I3520" s="14">
        <f>Разбивка_по_щитам!L3525</f>
        <v>0</v>
      </c>
      <c r="J3520" s="14">
        <f>Разбивка_по_щитам!M3525</f>
        <v>0</v>
      </c>
      <c r="K3520" s="14">
        <f>Разбивка_по_щитам!N3525</f>
        <v>0</v>
      </c>
      <c r="L3520" s="14"/>
      <c r="M3520" s="14">
        <f>Разбивка_по_щитам!P3525</f>
        <v>0</v>
      </c>
      <c r="N3520" s="14"/>
    </row>
    <row r="3521" spans="2:14" x14ac:dyDescent="0.2">
      <c r="B3521" s="14">
        <f>Разбивка_по_щитам!B3526</f>
        <v>0</v>
      </c>
      <c r="C3521" s="14">
        <f>Разбивка_по_щитам!C3526</f>
        <v>0</v>
      </c>
      <c r="D3521" s="14">
        <f>Разбивка_по_щитам!F3526</f>
        <v>0</v>
      </c>
      <c r="E3521" s="14">
        <f>Разбивка_по_щитам!H3526</f>
        <v>0</v>
      </c>
      <c r="F3521" s="14">
        <f>Разбивка_по_щитам!I3526</f>
        <v>0</v>
      </c>
      <c r="G3521" s="14">
        <f>Разбивка_по_щитам!J3526</f>
        <v>0</v>
      </c>
      <c r="H3521" s="14">
        <f>Разбивка_по_щитам!K3526</f>
        <v>0</v>
      </c>
      <c r="I3521" s="14">
        <f>Разбивка_по_щитам!L3526</f>
        <v>0</v>
      </c>
      <c r="J3521" s="14">
        <f>Разбивка_по_щитам!M3526</f>
        <v>0</v>
      </c>
      <c r="K3521" s="14">
        <f>Разбивка_по_щитам!N3526</f>
        <v>0</v>
      </c>
      <c r="L3521" s="14"/>
      <c r="M3521" s="14">
        <f>Разбивка_по_щитам!P3526</f>
        <v>0</v>
      </c>
      <c r="N3521" s="14"/>
    </row>
    <row r="3522" spans="2:14" x14ac:dyDescent="0.2">
      <c r="B3522" s="14">
        <f>Разбивка_по_щитам!B3527</f>
        <v>0</v>
      </c>
      <c r="C3522" s="14">
        <f>Разбивка_по_щитам!C3527</f>
        <v>0</v>
      </c>
      <c r="D3522" s="14">
        <f>Разбивка_по_щитам!F3527</f>
        <v>0</v>
      </c>
      <c r="E3522" s="14">
        <f>Разбивка_по_щитам!H3527</f>
        <v>0</v>
      </c>
      <c r="F3522" s="14">
        <f>Разбивка_по_щитам!I3527</f>
        <v>0</v>
      </c>
      <c r="G3522" s="14">
        <f>Разбивка_по_щитам!J3527</f>
        <v>0</v>
      </c>
      <c r="H3522" s="14">
        <f>Разбивка_по_щитам!K3527</f>
        <v>0</v>
      </c>
      <c r="I3522" s="14">
        <f>Разбивка_по_щитам!L3527</f>
        <v>0</v>
      </c>
      <c r="J3522" s="14">
        <f>Разбивка_по_щитам!M3527</f>
        <v>0</v>
      </c>
      <c r="K3522" s="14">
        <f>Разбивка_по_щитам!N3527</f>
        <v>0</v>
      </c>
      <c r="L3522" s="14"/>
      <c r="M3522" s="14">
        <f>Разбивка_по_щитам!P3527</f>
        <v>0</v>
      </c>
      <c r="N3522" s="14"/>
    </row>
    <row r="3523" spans="2:14" x14ac:dyDescent="0.2">
      <c r="B3523" s="14">
        <f>Разбивка_по_щитам!B3528</f>
        <v>0</v>
      </c>
      <c r="C3523" s="14">
        <f>Разбивка_по_щитам!C3528</f>
        <v>0</v>
      </c>
      <c r="D3523" s="14">
        <f>Разбивка_по_щитам!F3528</f>
        <v>0</v>
      </c>
      <c r="E3523" s="14">
        <f>Разбивка_по_щитам!H3528</f>
        <v>0</v>
      </c>
      <c r="F3523" s="14">
        <f>Разбивка_по_щитам!I3528</f>
        <v>0</v>
      </c>
      <c r="G3523" s="14">
        <f>Разбивка_по_щитам!J3528</f>
        <v>0</v>
      </c>
      <c r="H3523" s="14">
        <f>Разбивка_по_щитам!K3528</f>
        <v>0</v>
      </c>
      <c r="I3523" s="14">
        <f>Разбивка_по_щитам!L3528</f>
        <v>0</v>
      </c>
      <c r="J3523" s="14">
        <f>Разбивка_по_щитам!M3528</f>
        <v>0</v>
      </c>
      <c r="K3523" s="14">
        <f>Разбивка_по_щитам!N3528</f>
        <v>0</v>
      </c>
      <c r="L3523" s="14"/>
      <c r="M3523" s="14">
        <f>Разбивка_по_щитам!P3528</f>
        <v>0</v>
      </c>
      <c r="N3523" s="14"/>
    </row>
    <row r="3524" spans="2:14" x14ac:dyDescent="0.2">
      <c r="B3524" s="14">
        <f>Разбивка_по_щитам!B3529</f>
        <v>0</v>
      </c>
      <c r="C3524" s="14">
        <f>Разбивка_по_щитам!C3529</f>
        <v>0</v>
      </c>
      <c r="D3524" s="14">
        <f>Разбивка_по_щитам!F3529</f>
        <v>0</v>
      </c>
      <c r="E3524" s="14">
        <f>Разбивка_по_щитам!H3529</f>
        <v>0</v>
      </c>
      <c r="F3524" s="14">
        <f>Разбивка_по_щитам!I3529</f>
        <v>0</v>
      </c>
      <c r="G3524" s="14">
        <f>Разбивка_по_щитам!J3529</f>
        <v>0</v>
      </c>
      <c r="H3524" s="14">
        <f>Разбивка_по_щитам!K3529</f>
        <v>0</v>
      </c>
      <c r="I3524" s="14">
        <f>Разбивка_по_щитам!L3529</f>
        <v>0</v>
      </c>
      <c r="J3524" s="14">
        <f>Разбивка_по_щитам!M3529</f>
        <v>0</v>
      </c>
      <c r="K3524" s="14">
        <f>Разбивка_по_щитам!N3529</f>
        <v>0</v>
      </c>
      <c r="L3524" s="14"/>
      <c r="M3524" s="14">
        <f>Разбивка_по_щитам!P3529</f>
        <v>0</v>
      </c>
      <c r="N3524" s="14"/>
    </row>
    <row r="3525" spans="2:14" x14ac:dyDescent="0.2">
      <c r="B3525" s="14">
        <f>Разбивка_по_щитам!B3530</f>
        <v>0</v>
      </c>
      <c r="C3525" s="14">
        <f>Разбивка_по_щитам!C3530</f>
        <v>0</v>
      </c>
      <c r="D3525" s="14">
        <f>Разбивка_по_щитам!F3530</f>
        <v>0</v>
      </c>
      <c r="E3525" s="14">
        <f>Разбивка_по_щитам!H3530</f>
        <v>0</v>
      </c>
      <c r="F3525" s="14">
        <f>Разбивка_по_щитам!I3530</f>
        <v>0</v>
      </c>
      <c r="G3525" s="14">
        <f>Разбивка_по_щитам!J3530</f>
        <v>0</v>
      </c>
      <c r="H3525" s="14">
        <f>Разбивка_по_щитам!K3530</f>
        <v>0</v>
      </c>
      <c r="I3525" s="14">
        <f>Разбивка_по_щитам!L3530</f>
        <v>0</v>
      </c>
      <c r="J3525" s="14">
        <f>Разбивка_по_щитам!M3530</f>
        <v>0</v>
      </c>
      <c r="K3525" s="14">
        <f>Разбивка_по_щитам!N3530</f>
        <v>0</v>
      </c>
      <c r="L3525" s="14"/>
      <c r="M3525" s="14">
        <f>Разбивка_по_щитам!P3530</f>
        <v>0</v>
      </c>
      <c r="N3525" s="14"/>
    </row>
    <row r="3526" spans="2:14" x14ac:dyDescent="0.2">
      <c r="B3526" s="14">
        <f>Разбивка_по_щитам!B3531</f>
        <v>0</v>
      </c>
      <c r="C3526" s="14">
        <f>Разбивка_по_щитам!C3531</f>
        <v>0</v>
      </c>
      <c r="D3526" s="14">
        <f>Разбивка_по_щитам!F3531</f>
        <v>0</v>
      </c>
      <c r="E3526" s="14">
        <f>Разбивка_по_щитам!H3531</f>
        <v>0</v>
      </c>
      <c r="F3526" s="14">
        <f>Разбивка_по_щитам!I3531</f>
        <v>0</v>
      </c>
      <c r="G3526" s="14">
        <f>Разбивка_по_щитам!J3531</f>
        <v>0</v>
      </c>
      <c r="H3526" s="14">
        <f>Разбивка_по_щитам!K3531</f>
        <v>0</v>
      </c>
      <c r="I3526" s="14">
        <f>Разбивка_по_щитам!L3531</f>
        <v>0</v>
      </c>
      <c r="J3526" s="14">
        <f>Разбивка_по_щитам!M3531</f>
        <v>0</v>
      </c>
      <c r="K3526" s="14">
        <f>Разбивка_по_щитам!N3531</f>
        <v>0</v>
      </c>
      <c r="L3526" s="14"/>
      <c r="M3526" s="14">
        <f>Разбивка_по_щитам!P3531</f>
        <v>0</v>
      </c>
      <c r="N3526" s="14"/>
    </row>
    <row r="3527" spans="2:14" x14ac:dyDescent="0.2">
      <c r="B3527" s="14">
        <f>Разбивка_по_щитам!B3532</f>
        <v>0</v>
      </c>
      <c r="C3527" s="14">
        <f>Разбивка_по_щитам!C3532</f>
        <v>0</v>
      </c>
      <c r="D3527" s="14">
        <f>Разбивка_по_щитам!F3532</f>
        <v>0</v>
      </c>
      <c r="E3527" s="14">
        <f>Разбивка_по_щитам!H3532</f>
        <v>0</v>
      </c>
      <c r="F3527" s="14">
        <f>Разбивка_по_щитам!I3532</f>
        <v>0</v>
      </c>
      <c r="G3527" s="14">
        <f>Разбивка_по_щитам!J3532</f>
        <v>0</v>
      </c>
      <c r="H3527" s="14">
        <f>Разбивка_по_щитам!K3532</f>
        <v>0</v>
      </c>
      <c r="I3527" s="14">
        <f>Разбивка_по_щитам!L3532</f>
        <v>0</v>
      </c>
      <c r="J3527" s="14">
        <f>Разбивка_по_щитам!M3532</f>
        <v>0</v>
      </c>
      <c r="K3527" s="14">
        <f>Разбивка_по_щитам!N3532</f>
        <v>0</v>
      </c>
      <c r="L3527" s="14"/>
      <c r="M3527" s="14">
        <f>Разбивка_по_щитам!P3532</f>
        <v>0</v>
      </c>
      <c r="N3527" s="14"/>
    </row>
    <row r="3528" spans="2:14" x14ac:dyDescent="0.2">
      <c r="B3528" s="14">
        <f>Разбивка_по_щитам!B3533</f>
        <v>0</v>
      </c>
      <c r="C3528" s="14">
        <f>Разбивка_по_щитам!C3533</f>
        <v>0</v>
      </c>
      <c r="D3528" s="14">
        <f>Разбивка_по_щитам!F3533</f>
        <v>0</v>
      </c>
      <c r="E3528" s="14">
        <f>Разбивка_по_щитам!H3533</f>
        <v>0</v>
      </c>
      <c r="F3528" s="14">
        <f>Разбивка_по_щитам!I3533</f>
        <v>0</v>
      </c>
      <c r="G3528" s="14">
        <f>Разбивка_по_щитам!J3533</f>
        <v>0</v>
      </c>
      <c r="H3528" s="14">
        <f>Разбивка_по_щитам!K3533</f>
        <v>0</v>
      </c>
      <c r="I3528" s="14">
        <f>Разбивка_по_щитам!L3533</f>
        <v>0</v>
      </c>
      <c r="J3528" s="14">
        <f>Разбивка_по_щитам!M3533</f>
        <v>0</v>
      </c>
      <c r="K3528" s="14">
        <f>Разбивка_по_щитам!N3533</f>
        <v>0</v>
      </c>
      <c r="L3528" s="14"/>
      <c r="M3528" s="14">
        <f>Разбивка_по_щитам!P3533</f>
        <v>0</v>
      </c>
      <c r="N3528" s="14"/>
    </row>
    <row r="3529" spans="2:14" x14ac:dyDescent="0.2">
      <c r="B3529" s="14">
        <f>Разбивка_по_щитам!B3534</f>
        <v>0</v>
      </c>
      <c r="C3529" s="14">
        <f>Разбивка_по_щитам!C3534</f>
        <v>0</v>
      </c>
      <c r="D3529" s="14">
        <f>Разбивка_по_щитам!F3534</f>
        <v>0</v>
      </c>
      <c r="E3529" s="14">
        <f>Разбивка_по_щитам!H3534</f>
        <v>0</v>
      </c>
      <c r="F3529" s="14">
        <f>Разбивка_по_щитам!I3534</f>
        <v>0</v>
      </c>
      <c r="G3529" s="14">
        <f>Разбивка_по_щитам!J3534</f>
        <v>0</v>
      </c>
      <c r="H3529" s="14">
        <f>Разбивка_по_щитам!K3534</f>
        <v>0</v>
      </c>
      <c r="I3529" s="14">
        <f>Разбивка_по_щитам!L3534</f>
        <v>0</v>
      </c>
      <c r="J3529" s="14">
        <f>Разбивка_по_щитам!M3534</f>
        <v>0</v>
      </c>
      <c r="K3529" s="14">
        <f>Разбивка_по_щитам!N3534</f>
        <v>0</v>
      </c>
      <c r="L3529" s="14"/>
      <c r="M3529" s="14">
        <f>Разбивка_по_щитам!P3534</f>
        <v>0</v>
      </c>
      <c r="N3529" s="14"/>
    </row>
    <row r="3530" spans="2:14" x14ac:dyDescent="0.2">
      <c r="B3530" s="14">
        <f>Разбивка_по_щитам!B3535</f>
        <v>0</v>
      </c>
      <c r="C3530" s="14">
        <f>Разбивка_по_щитам!C3535</f>
        <v>0</v>
      </c>
      <c r="D3530" s="14">
        <f>Разбивка_по_щитам!F3535</f>
        <v>0</v>
      </c>
      <c r="E3530" s="14">
        <f>Разбивка_по_щитам!H3535</f>
        <v>0</v>
      </c>
      <c r="F3530" s="14">
        <f>Разбивка_по_щитам!I3535</f>
        <v>0</v>
      </c>
      <c r="G3530" s="14">
        <f>Разбивка_по_щитам!J3535</f>
        <v>0</v>
      </c>
      <c r="H3530" s="14">
        <f>Разбивка_по_щитам!K3535</f>
        <v>0</v>
      </c>
      <c r="I3530" s="14">
        <f>Разбивка_по_щитам!L3535</f>
        <v>0</v>
      </c>
      <c r="J3530" s="14">
        <f>Разбивка_по_щитам!M3535</f>
        <v>0</v>
      </c>
      <c r="K3530" s="14">
        <f>Разбивка_по_щитам!N3535</f>
        <v>0</v>
      </c>
      <c r="L3530" s="14"/>
      <c r="M3530" s="14">
        <f>Разбивка_по_щитам!P3535</f>
        <v>0</v>
      </c>
      <c r="N3530" s="14"/>
    </row>
    <row r="3531" spans="2:14" x14ac:dyDescent="0.2">
      <c r="B3531" s="14">
        <f>Разбивка_по_щитам!B3536</f>
        <v>0</v>
      </c>
      <c r="C3531" s="14">
        <f>Разбивка_по_щитам!C3536</f>
        <v>0</v>
      </c>
      <c r="D3531" s="14">
        <f>Разбивка_по_щитам!F3536</f>
        <v>0</v>
      </c>
      <c r="E3531" s="14">
        <f>Разбивка_по_щитам!H3536</f>
        <v>0</v>
      </c>
      <c r="F3531" s="14">
        <f>Разбивка_по_щитам!I3536</f>
        <v>0</v>
      </c>
      <c r="G3531" s="14">
        <f>Разбивка_по_щитам!J3536</f>
        <v>0</v>
      </c>
      <c r="H3531" s="14">
        <f>Разбивка_по_щитам!K3536</f>
        <v>0</v>
      </c>
      <c r="I3531" s="14">
        <f>Разбивка_по_щитам!L3536</f>
        <v>0</v>
      </c>
      <c r="J3531" s="14">
        <f>Разбивка_по_щитам!M3536</f>
        <v>0</v>
      </c>
      <c r="K3531" s="14">
        <f>Разбивка_по_щитам!N3536</f>
        <v>0</v>
      </c>
      <c r="L3531" s="14"/>
      <c r="M3531" s="14">
        <f>Разбивка_по_щитам!P3536</f>
        <v>0</v>
      </c>
      <c r="N3531" s="14"/>
    </row>
    <row r="3532" spans="2:14" x14ac:dyDescent="0.2">
      <c r="B3532" s="14">
        <f>Разбивка_по_щитам!B3537</f>
        <v>0</v>
      </c>
      <c r="C3532" s="14">
        <f>Разбивка_по_щитам!C3537</f>
        <v>0</v>
      </c>
      <c r="D3532" s="14">
        <f>Разбивка_по_щитам!F3537</f>
        <v>0</v>
      </c>
      <c r="E3532" s="14">
        <f>Разбивка_по_щитам!H3537</f>
        <v>0</v>
      </c>
      <c r="F3532" s="14">
        <f>Разбивка_по_щитам!I3537</f>
        <v>0</v>
      </c>
      <c r="G3532" s="14">
        <f>Разбивка_по_щитам!J3537</f>
        <v>0</v>
      </c>
      <c r="H3532" s="14">
        <f>Разбивка_по_щитам!K3537</f>
        <v>0</v>
      </c>
      <c r="I3532" s="14">
        <f>Разбивка_по_щитам!L3537</f>
        <v>0</v>
      </c>
      <c r="J3532" s="14">
        <f>Разбивка_по_щитам!M3537</f>
        <v>0</v>
      </c>
      <c r="K3532" s="14">
        <f>Разбивка_по_щитам!N3537</f>
        <v>0</v>
      </c>
      <c r="L3532" s="14"/>
      <c r="M3532" s="14">
        <f>Разбивка_по_щитам!P3537</f>
        <v>0</v>
      </c>
      <c r="N3532" s="14"/>
    </row>
    <row r="3533" spans="2:14" x14ac:dyDescent="0.2">
      <c r="B3533" s="14">
        <f>Разбивка_по_щитам!B3538</f>
        <v>0</v>
      </c>
      <c r="C3533" s="14">
        <f>Разбивка_по_щитам!C3538</f>
        <v>0</v>
      </c>
      <c r="D3533" s="14">
        <f>Разбивка_по_щитам!F3538</f>
        <v>0</v>
      </c>
      <c r="E3533" s="14">
        <f>Разбивка_по_щитам!H3538</f>
        <v>0</v>
      </c>
      <c r="F3533" s="14">
        <f>Разбивка_по_щитам!I3538</f>
        <v>0</v>
      </c>
      <c r="G3533" s="14">
        <f>Разбивка_по_щитам!J3538</f>
        <v>0</v>
      </c>
      <c r="H3533" s="14">
        <f>Разбивка_по_щитам!K3538</f>
        <v>0</v>
      </c>
      <c r="I3533" s="14">
        <f>Разбивка_по_щитам!L3538</f>
        <v>0</v>
      </c>
      <c r="J3533" s="14">
        <f>Разбивка_по_щитам!M3538</f>
        <v>0</v>
      </c>
      <c r="K3533" s="14">
        <f>Разбивка_по_щитам!N3538</f>
        <v>0</v>
      </c>
      <c r="L3533" s="14"/>
      <c r="M3533" s="14">
        <f>Разбивка_по_щитам!P3538</f>
        <v>0</v>
      </c>
      <c r="N3533" s="14"/>
    </row>
    <row r="3534" spans="2:14" x14ac:dyDescent="0.2">
      <c r="B3534" s="14">
        <f>Разбивка_по_щитам!B3539</f>
        <v>0</v>
      </c>
      <c r="C3534" s="14">
        <f>Разбивка_по_щитам!C3539</f>
        <v>0</v>
      </c>
      <c r="D3534" s="14">
        <f>Разбивка_по_щитам!F3539</f>
        <v>0</v>
      </c>
      <c r="E3534" s="14">
        <f>Разбивка_по_щитам!H3539</f>
        <v>0</v>
      </c>
      <c r="F3534" s="14">
        <f>Разбивка_по_щитам!I3539</f>
        <v>0</v>
      </c>
      <c r="G3534" s="14">
        <f>Разбивка_по_щитам!J3539</f>
        <v>0</v>
      </c>
      <c r="H3534" s="14">
        <f>Разбивка_по_щитам!K3539</f>
        <v>0</v>
      </c>
      <c r="I3534" s="14">
        <f>Разбивка_по_щитам!L3539</f>
        <v>0</v>
      </c>
      <c r="J3534" s="14">
        <f>Разбивка_по_щитам!M3539</f>
        <v>0</v>
      </c>
      <c r="K3534" s="14">
        <f>Разбивка_по_щитам!N3539</f>
        <v>0</v>
      </c>
      <c r="L3534" s="14"/>
      <c r="M3534" s="14">
        <f>Разбивка_по_щитам!P3539</f>
        <v>0</v>
      </c>
      <c r="N3534" s="14"/>
    </row>
    <row r="3535" spans="2:14" x14ac:dyDescent="0.2">
      <c r="B3535" s="14">
        <f>Разбивка_по_щитам!B3540</f>
        <v>0</v>
      </c>
      <c r="C3535" s="14">
        <f>Разбивка_по_щитам!C3540</f>
        <v>0</v>
      </c>
      <c r="D3535" s="14">
        <f>Разбивка_по_щитам!F3540</f>
        <v>0</v>
      </c>
      <c r="E3535" s="14">
        <f>Разбивка_по_щитам!H3540</f>
        <v>0</v>
      </c>
      <c r="F3535" s="14">
        <f>Разбивка_по_щитам!I3540</f>
        <v>0</v>
      </c>
      <c r="G3535" s="14">
        <f>Разбивка_по_щитам!J3540</f>
        <v>0</v>
      </c>
      <c r="H3535" s="14">
        <f>Разбивка_по_щитам!K3540</f>
        <v>0</v>
      </c>
      <c r="I3535" s="14">
        <f>Разбивка_по_щитам!L3540</f>
        <v>0</v>
      </c>
      <c r="J3535" s="14">
        <f>Разбивка_по_щитам!M3540</f>
        <v>0</v>
      </c>
      <c r="K3535" s="14">
        <f>Разбивка_по_щитам!N3540</f>
        <v>0</v>
      </c>
      <c r="L3535" s="14"/>
      <c r="M3535" s="14">
        <f>Разбивка_по_щитам!P3540</f>
        <v>0</v>
      </c>
      <c r="N3535" s="14"/>
    </row>
    <row r="3536" spans="2:14" x14ac:dyDescent="0.2">
      <c r="B3536" s="14">
        <f>Разбивка_по_щитам!B3541</f>
        <v>0</v>
      </c>
      <c r="C3536" s="14">
        <f>Разбивка_по_щитам!C3541</f>
        <v>0</v>
      </c>
      <c r="D3536" s="14">
        <f>Разбивка_по_щитам!F3541</f>
        <v>0</v>
      </c>
      <c r="E3536" s="14">
        <f>Разбивка_по_щитам!H3541</f>
        <v>0</v>
      </c>
      <c r="F3536" s="14">
        <f>Разбивка_по_щитам!I3541</f>
        <v>0</v>
      </c>
      <c r="G3536" s="14">
        <f>Разбивка_по_щитам!J3541</f>
        <v>0</v>
      </c>
      <c r="H3536" s="14">
        <f>Разбивка_по_щитам!K3541</f>
        <v>0</v>
      </c>
      <c r="I3536" s="14">
        <f>Разбивка_по_щитам!L3541</f>
        <v>0</v>
      </c>
      <c r="J3536" s="14">
        <f>Разбивка_по_щитам!M3541</f>
        <v>0</v>
      </c>
      <c r="K3536" s="14">
        <f>Разбивка_по_щитам!N3541</f>
        <v>0</v>
      </c>
      <c r="L3536" s="14"/>
      <c r="M3536" s="14">
        <f>Разбивка_по_щитам!P3541</f>
        <v>0</v>
      </c>
      <c r="N3536" s="14"/>
    </row>
    <row r="3537" spans="2:14" x14ac:dyDescent="0.2">
      <c r="B3537" s="14">
        <f>Разбивка_по_щитам!B3542</f>
        <v>0</v>
      </c>
      <c r="C3537" s="14">
        <f>Разбивка_по_щитам!C3542</f>
        <v>0</v>
      </c>
      <c r="D3537" s="14">
        <f>Разбивка_по_щитам!F3542</f>
        <v>0</v>
      </c>
      <c r="E3537" s="14">
        <f>Разбивка_по_щитам!H3542</f>
        <v>0</v>
      </c>
      <c r="F3537" s="14">
        <f>Разбивка_по_щитам!I3542</f>
        <v>0</v>
      </c>
      <c r="G3537" s="14">
        <f>Разбивка_по_щитам!J3542</f>
        <v>0</v>
      </c>
      <c r="H3537" s="14">
        <f>Разбивка_по_щитам!K3542</f>
        <v>0</v>
      </c>
      <c r="I3537" s="14">
        <f>Разбивка_по_щитам!L3542</f>
        <v>0</v>
      </c>
      <c r="J3537" s="14">
        <f>Разбивка_по_щитам!M3542</f>
        <v>0</v>
      </c>
      <c r="K3537" s="14">
        <f>Разбивка_по_щитам!N3542</f>
        <v>0</v>
      </c>
      <c r="L3537" s="14"/>
      <c r="M3537" s="14">
        <f>Разбивка_по_щитам!P3542</f>
        <v>0</v>
      </c>
      <c r="N3537" s="14"/>
    </row>
    <row r="3538" spans="2:14" x14ac:dyDescent="0.2">
      <c r="B3538" s="14">
        <f>Разбивка_по_щитам!B3543</f>
        <v>0</v>
      </c>
      <c r="C3538" s="14">
        <f>Разбивка_по_щитам!C3543</f>
        <v>0</v>
      </c>
      <c r="D3538" s="14">
        <f>Разбивка_по_щитам!F3543</f>
        <v>0</v>
      </c>
      <c r="E3538" s="14">
        <f>Разбивка_по_щитам!H3543</f>
        <v>0</v>
      </c>
      <c r="F3538" s="14">
        <f>Разбивка_по_щитам!I3543</f>
        <v>0</v>
      </c>
      <c r="G3538" s="14">
        <f>Разбивка_по_щитам!J3543</f>
        <v>0</v>
      </c>
      <c r="H3538" s="14">
        <f>Разбивка_по_щитам!K3543</f>
        <v>0</v>
      </c>
      <c r="I3538" s="14">
        <f>Разбивка_по_щитам!L3543</f>
        <v>0</v>
      </c>
      <c r="J3538" s="14">
        <f>Разбивка_по_щитам!M3543</f>
        <v>0</v>
      </c>
      <c r="K3538" s="14">
        <f>Разбивка_по_щитам!N3543</f>
        <v>0</v>
      </c>
      <c r="L3538" s="14"/>
      <c r="M3538" s="14">
        <f>Разбивка_по_щитам!P3543</f>
        <v>0</v>
      </c>
      <c r="N3538" s="14"/>
    </row>
    <row r="3539" spans="2:14" x14ac:dyDescent="0.2">
      <c r="B3539" s="14">
        <f>Разбивка_по_щитам!B3544</f>
        <v>0</v>
      </c>
      <c r="C3539" s="14">
        <f>Разбивка_по_щитам!C3544</f>
        <v>0</v>
      </c>
      <c r="D3539" s="14">
        <f>Разбивка_по_щитам!F3544</f>
        <v>0</v>
      </c>
      <c r="E3539" s="14">
        <f>Разбивка_по_щитам!H3544</f>
        <v>0</v>
      </c>
      <c r="F3539" s="14">
        <f>Разбивка_по_щитам!I3544</f>
        <v>0</v>
      </c>
      <c r="G3539" s="14">
        <f>Разбивка_по_щитам!J3544</f>
        <v>0</v>
      </c>
      <c r="H3539" s="14">
        <f>Разбивка_по_щитам!K3544</f>
        <v>0</v>
      </c>
      <c r="I3539" s="14">
        <f>Разбивка_по_щитам!L3544</f>
        <v>0</v>
      </c>
      <c r="J3539" s="14">
        <f>Разбивка_по_щитам!M3544</f>
        <v>0</v>
      </c>
      <c r="K3539" s="14">
        <f>Разбивка_по_щитам!N3544</f>
        <v>0</v>
      </c>
      <c r="L3539" s="14"/>
      <c r="M3539" s="14">
        <f>Разбивка_по_щитам!P3544</f>
        <v>0</v>
      </c>
      <c r="N3539" s="14"/>
    </row>
    <row r="3540" spans="2:14" x14ac:dyDescent="0.2">
      <c r="B3540" s="14">
        <f>Разбивка_по_щитам!B3545</f>
        <v>0</v>
      </c>
      <c r="C3540" s="14">
        <f>Разбивка_по_щитам!C3545</f>
        <v>0</v>
      </c>
      <c r="D3540" s="14">
        <f>Разбивка_по_щитам!F3545</f>
        <v>0</v>
      </c>
      <c r="E3540" s="14">
        <f>Разбивка_по_щитам!H3545</f>
        <v>0</v>
      </c>
      <c r="F3540" s="14">
        <f>Разбивка_по_щитам!I3545</f>
        <v>0</v>
      </c>
      <c r="G3540" s="14">
        <f>Разбивка_по_щитам!J3545</f>
        <v>0</v>
      </c>
      <c r="H3540" s="14">
        <f>Разбивка_по_щитам!K3545</f>
        <v>0</v>
      </c>
      <c r="I3540" s="14">
        <f>Разбивка_по_щитам!L3545</f>
        <v>0</v>
      </c>
      <c r="J3540" s="14">
        <f>Разбивка_по_щитам!M3545</f>
        <v>0</v>
      </c>
      <c r="K3540" s="14">
        <f>Разбивка_по_щитам!N3545</f>
        <v>0</v>
      </c>
      <c r="L3540" s="14"/>
      <c r="M3540" s="14">
        <f>Разбивка_по_щитам!P3545</f>
        <v>0</v>
      </c>
      <c r="N3540" s="14"/>
    </row>
    <row r="3541" spans="2:14" x14ac:dyDescent="0.2">
      <c r="B3541" s="14">
        <f>Разбивка_по_щитам!B3546</f>
        <v>0</v>
      </c>
      <c r="C3541" s="14">
        <f>Разбивка_по_щитам!C3546</f>
        <v>0</v>
      </c>
      <c r="D3541" s="14">
        <f>Разбивка_по_щитам!F3546</f>
        <v>0</v>
      </c>
      <c r="E3541" s="14">
        <f>Разбивка_по_щитам!H3546</f>
        <v>0</v>
      </c>
      <c r="F3541" s="14">
        <f>Разбивка_по_щитам!I3546</f>
        <v>0</v>
      </c>
      <c r="G3541" s="14">
        <f>Разбивка_по_щитам!J3546</f>
        <v>0</v>
      </c>
      <c r="H3541" s="14">
        <f>Разбивка_по_щитам!K3546</f>
        <v>0</v>
      </c>
      <c r="I3541" s="14">
        <f>Разбивка_по_щитам!L3546</f>
        <v>0</v>
      </c>
      <c r="J3541" s="14">
        <f>Разбивка_по_щитам!M3546</f>
        <v>0</v>
      </c>
      <c r="K3541" s="14">
        <f>Разбивка_по_щитам!N3546</f>
        <v>0</v>
      </c>
      <c r="L3541" s="14"/>
      <c r="M3541" s="14">
        <f>Разбивка_по_щитам!P3546</f>
        <v>0</v>
      </c>
      <c r="N3541" s="14"/>
    </row>
    <row r="3542" spans="2:14" x14ac:dyDescent="0.2">
      <c r="B3542" s="14">
        <f>Разбивка_по_щитам!B3547</f>
        <v>0</v>
      </c>
      <c r="C3542" s="14">
        <f>Разбивка_по_щитам!C3547</f>
        <v>0</v>
      </c>
      <c r="D3542" s="14">
        <f>Разбивка_по_щитам!F3547</f>
        <v>0</v>
      </c>
      <c r="E3542" s="14">
        <f>Разбивка_по_щитам!H3547</f>
        <v>0</v>
      </c>
      <c r="F3542" s="14">
        <f>Разбивка_по_щитам!I3547</f>
        <v>0</v>
      </c>
      <c r="G3542" s="14">
        <f>Разбивка_по_щитам!J3547</f>
        <v>0</v>
      </c>
      <c r="H3542" s="14">
        <f>Разбивка_по_щитам!K3547</f>
        <v>0</v>
      </c>
      <c r="I3542" s="14">
        <f>Разбивка_по_щитам!L3547</f>
        <v>0</v>
      </c>
      <c r="J3542" s="14">
        <f>Разбивка_по_щитам!M3547</f>
        <v>0</v>
      </c>
      <c r="K3542" s="14">
        <f>Разбивка_по_щитам!N3547</f>
        <v>0</v>
      </c>
      <c r="L3542" s="14"/>
      <c r="M3542" s="14">
        <f>Разбивка_по_щитам!P3547</f>
        <v>0</v>
      </c>
      <c r="N3542" s="14"/>
    </row>
    <row r="3543" spans="2:14" x14ac:dyDescent="0.2">
      <c r="B3543" s="14">
        <f>Разбивка_по_щитам!B3548</f>
        <v>0</v>
      </c>
      <c r="C3543" s="14">
        <f>Разбивка_по_щитам!C3548</f>
        <v>0</v>
      </c>
      <c r="D3543" s="14">
        <f>Разбивка_по_щитам!F3548</f>
        <v>0</v>
      </c>
      <c r="E3543" s="14">
        <f>Разбивка_по_щитам!H3548</f>
        <v>0</v>
      </c>
      <c r="F3543" s="14">
        <f>Разбивка_по_щитам!I3548</f>
        <v>0</v>
      </c>
      <c r="G3543" s="14">
        <f>Разбивка_по_щитам!J3548</f>
        <v>0</v>
      </c>
      <c r="H3543" s="14">
        <f>Разбивка_по_щитам!K3548</f>
        <v>0</v>
      </c>
      <c r="I3543" s="14">
        <f>Разбивка_по_щитам!L3548</f>
        <v>0</v>
      </c>
      <c r="J3543" s="14">
        <f>Разбивка_по_щитам!M3548</f>
        <v>0</v>
      </c>
      <c r="K3543" s="14">
        <f>Разбивка_по_щитам!N3548</f>
        <v>0</v>
      </c>
      <c r="L3543" s="14"/>
      <c r="M3543" s="14">
        <f>Разбивка_по_щитам!P3548</f>
        <v>0</v>
      </c>
      <c r="N3543" s="14"/>
    </row>
    <row r="3544" spans="2:14" x14ac:dyDescent="0.2">
      <c r="B3544" s="14">
        <f>Разбивка_по_щитам!B3549</f>
        <v>0</v>
      </c>
      <c r="C3544" s="14">
        <f>Разбивка_по_щитам!C3549</f>
        <v>0</v>
      </c>
      <c r="D3544" s="14">
        <f>Разбивка_по_щитам!F3549</f>
        <v>0</v>
      </c>
      <c r="E3544" s="14">
        <f>Разбивка_по_щитам!H3549</f>
        <v>0</v>
      </c>
      <c r="F3544" s="14">
        <f>Разбивка_по_щитам!I3549</f>
        <v>0</v>
      </c>
      <c r="G3544" s="14">
        <f>Разбивка_по_щитам!J3549</f>
        <v>0</v>
      </c>
      <c r="H3544" s="14">
        <f>Разбивка_по_щитам!K3549</f>
        <v>0</v>
      </c>
      <c r="I3544" s="14">
        <f>Разбивка_по_щитам!L3549</f>
        <v>0</v>
      </c>
      <c r="J3544" s="14">
        <f>Разбивка_по_щитам!M3549</f>
        <v>0</v>
      </c>
      <c r="K3544" s="14">
        <f>Разбивка_по_щитам!N3549</f>
        <v>0</v>
      </c>
      <c r="L3544" s="14"/>
      <c r="M3544" s="14">
        <f>Разбивка_по_щитам!P3549</f>
        <v>0</v>
      </c>
      <c r="N3544" s="14"/>
    </row>
    <row r="3545" spans="2:14" x14ac:dyDescent="0.2">
      <c r="B3545" s="14">
        <f>Разбивка_по_щитам!B3550</f>
        <v>0</v>
      </c>
      <c r="C3545" s="14">
        <f>Разбивка_по_щитам!C3550</f>
        <v>0</v>
      </c>
      <c r="D3545" s="14">
        <f>Разбивка_по_щитам!F3550</f>
        <v>0</v>
      </c>
      <c r="E3545" s="14">
        <f>Разбивка_по_щитам!H3550</f>
        <v>0</v>
      </c>
      <c r="F3545" s="14">
        <f>Разбивка_по_щитам!I3550</f>
        <v>0</v>
      </c>
      <c r="G3545" s="14">
        <f>Разбивка_по_щитам!J3550</f>
        <v>0</v>
      </c>
      <c r="H3545" s="14">
        <f>Разбивка_по_щитам!K3550</f>
        <v>0</v>
      </c>
      <c r="I3545" s="14">
        <f>Разбивка_по_щитам!L3550</f>
        <v>0</v>
      </c>
      <c r="J3545" s="14">
        <f>Разбивка_по_щитам!M3550</f>
        <v>0</v>
      </c>
      <c r="K3545" s="14">
        <f>Разбивка_по_щитам!N3550</f>
        <v>0</v>
      </c>
      <c r="L3545" s="14"/>
      <c r="M3545" s="14">
        <f>Разбивка_по_щитам!P3550</f>
        <v>0</v>
      </c>
      <c r="N3545" s="14"/>
    </row>
    <row r="3546" spans="2:14" x14ac:dyDescent="0.2">
      <c r="B3546" s="14">
        <f>Разбивка_по_щитам!B3551</f>
        <v>0</v>
      </c>
      <c r="C3546" s="14">
        <f>Разбивка_по_щитам!C3551</f>
        <v>0</v>
      </c>
      <c r="D3546" s="14">
        <f>Разбивка_по_щитам!F3551</f>
        <v>0</v>
      </c>
      <c r="E3546" s="14">
        <f>Разбивка_по_щитам!H3551</f>
        <v>0</v>
      </c>
      <c r="F3546" s="14">
        <f>Разбивка_по_щитам!I3551</f>
        <v>0</v>
      </c>
      <c r="G3546" s="14">
        <f>Разбивка_по_щитам!J3551</f>
        <v>0</v>
      </c>
      <c r="H3546" s="14">
        <f>Разбивка_по_щитам!K3551</f>
        <v>0</v>
      </c>
      <c r="I3546" s="14">
        <f>Разбивка_по_щитам!L3551</f>
        <v>0</v>
      </c>
      <c r="J3546" s="14">
        <f>Разбивка_по_щитам!M3551</f>
        <v>0</v>
      </c>
      <c r="K3546" s="14">
        <f>Разбивка_по_щитам!N3551</f>
        <v>0</v>
      </c>
      <c r="L3546" s="14"/>
      <c r="M3546" s="14">
        <f>Разбивка_по_щитам!P3551</f>
        <v>0</v>
      </c>
      <c r="N3546" s="14"/>
    </row>
    <row r="3547" spans="2:14" x14ac:dyDescent="0.2">
      <c r="B3547" s="14">
        <f>Разбивка_по_щитам!B3552</f>
        <v>0</v>
      </c>
      <c r="C3547" s="14">
        <f>Разбивка_по_щитам!C3552</f>
        <v>0</v>
      </c>
      <c r="D3547" s="14">
        <f>Разбивка_по_щитам!F3552</f>
        <v>0</v>
      </c>
      <c r="E3547" s="14">
        <f>Разбивка_по_щитам!H3552</f>
        <v>0</v>
      </c>
      <c r="F3547" s="14">
        <f>Разбивка_по_щитам!I3552</f>
        <v>0</v>
      </c>
      <c r="G3547" s="14">
        <f>Разбивка_по_щитам!J3552</f>
        <v>0</v>
      </c>
      <c r="H3547" s="14">
        <f>Разбивка_по_щитам!K3552</f>
        <v>0</v>
      </c>
      <c r="I3547" s="14">
        <f>Разбивка_по_щитам!L3552</f>
        <v>0</v>
      </c>
      <c r="J3547" s="14">
        <f>Разбивка_по_щитам!M3552</f>
        <v>0</v>
      </c>
      <c r="K3547" s="14">
        <f>Разбивка_по_щитам!N3552</f>
        <v>0</v>
      </c>
      <c r="L3547" s="14"/>
      <c r="M3547" s="14">
        <f>Разбивка_по_щитам!P3552</f>
        <v>0</v>
      </c>
      <c r="N3547" s="14"/>
    </row>
    <row r="3548" spans="2:14" x14ac:dyDescent="0.2">
      <c r="B3548" s="14">
        <f>Разбивка_по_щитам!B3553</f>
        <v>0</v>
      </c>
      <c r="C3548" s="14">
        <f>Разбивка_по_щитам!C3553</f>
        <v>0</v>
      </c>
      <c r="D3548" s="14">
        <f>Разбивка_по_щитам!F3553</f>
        <v>0</v>
      </c>
      <c r="E3548" s="14">
        <f>Разбивка_по_щитам!H3553</f>
        <v>0</v>
      </c>
      <c r="F3548" s="14">
        <f>Разбивка_по_щитам!I3553</f>
        <v>0</v>
      </c>
      <c r="G3548" s="14">
        <f>Разбивка_по_щитам!J3553</f>
        <v>0</v>
      </c>
      <c r="H3548" s="14">
        <f>Разбивка_по_щитам!K3553</f>
        <v>0</v>
      </c>
      <c r="I3548" s="14">
        <f>Разбивка_по_щитам!L3553</f>
        <v>0</v>
      </c>
      <c r="J3548" s="14">
        <f>Разбивка_по_щитам!M3553</f>
        <v>0</v>
      </c>
      <c r="K3548" s="14">
        <f>Разбивка_по_щитам!N3553</f>
        <v>0</v>
      </c>
      <c r="L3548" s="14"/>
      <c r="M3548" s="14">
        <f>Разбивка_по_щитам!P3553</f>
        <v>0</v>
      </c>
      <c r="N3548" s="14"/>
    </row>
    <row r="3549" spans="2:14" x14ac:dyDescent="0.2">
      <c r="B3549" s="14">
        <f>Разбивка_по_щитам!B3554</f>
        <v>0</v>
      </c>
      <c r="C3549" s="14">
        <f>Разбивка_по_щитам!C3554</f>
        <v>0</v>
      </c>
      <c r="D3549" s="14">
        <f>Разбивка_по_щитам!F3554</f>
        <v>0</v>
      </c>
      <c r="E3549" s="14">
        <f>Разбивка_по_щитам!H3554</f>
        <v>0</v>
      </c>
      <c r="F3549" s="14">
        <f>Разбивка_по_щитам!I3554</f>
        <v>0</v>
      </c>
      <c r="G3549" s="14">
        <f>Разбивка_по_щитам!J3554</f>
        <v>0</v>
      </c>
      <c r="H3549" s="14">
        <f>Разбивка_по_щитам!K3554</f>
        <v>0</v>
      </c>
      <c r="I3549" s="14">
        <f>Разбивка_по_щитам!L3554</f>
        <v>0</v>
      </c>
      <c r="J3549" s="14">
        <f>Разбивка_по_щитам!M3554</f>
        <v>0</v>
      </c>
      <c r="K3549" s="14">
        <f>Разбивка_по_щитам!N3554</f>
        <v>0</v>
      </c>
      <c r="L3549" s="14"/>
      <c r="M3549" s="14">
        <f>Разбивка_по_щитам!P3554</f>
        <v>0</v>
      </c>
      <c r="N3549" s="14"/>
    </row>
    <row r="3550" spans="2:14" x14ac:dyDescent="0.2">
      <c r="B3550" s="14">
        <f>Разбивка_по_щитам!B3555</f>
        <v>0</v>
      </c>
      <c r="C3550" s="14">
        <f>Разбивка_по_щитам!C3555</f>
        <v>0</v>
      </c>
      <c r="D3550" s="14">
        <f>Разбивка_по_щитам!F3555</f>
        <v>0</v>
      </c>
      <c r="E3550" s="14">
        <f>Разбивка_по_щитам!H3555</f>
        <v>0</v>
      </c>
      <c r="F3550" s="14">
        <f>Разбивка_по_щитам!I3555</f>
        <v>0</v>
      </c>
      <c r="G3550" s="14">
        <f>Разбивка_по_щитам!J3555</f>
        <v>0</v>
      </c>
      <c r="H3550" s="14">
        <f>Разбивка_по_щитам!K3555</f>
        <v>0</v>
      </c>
      <c r="I3550" s="14">
        <f>Разбивка_по_щитам!L3555</f>
        <v>0</v>
      </c>
      <c r="J3550" s="14">
        <f>Разбивка_по_щитам!M3555</f>
        <v>0</v>
      </c>
      <c r="K3550" s="14">
        <f>Разбивка_по_щитам!N3555</f>
        <v>0</v>
      </c>
      <c r="L3550" s="14"/>
      <c r="M3550" s="14">
        <f>Разбивка_по_щитам!P3555</f>
        <v>0</v>
      </c>
      <c r="N3550" s="14"/>
    </row>
    <row r="3551" spans="2:14" x14ac:dyDescent="0.2">
      <c r="B3551" s="14">
        <f>Разбивка_по_щитам!B3556</f>
        <v>0</v>
      </c>
      <c r="C3551" s="14">
        <f>Разбивка_по_щитам!C3556</f>
        <v>0</v>
      </c>
      <c r="D3551" s="14">
        <f>Разбивка_по_щитам!F3556</f>
        <v>0</v>
      </c>
      <c r="E3551" s="14">
        <f>Разбивка_по_щитам!H3556</f>
        <v>0</v>
      </c>
      <c r="F3551" s="14">
        <f>Разбивка_по_щитам!I3556</f>
        <v>0</v>
      </c>
      <c r="G3551" s="14">
        <f>Разбивка_по_щитам!J3556</f>
        <v>0</v>
      </c>
      <c r="H3551" s="14">
        <f>Разбивка_по_щитам!K3556</f>
        <v>0</v>
      </c>
      <c r="I3551" s="14">
        <f>Разбивка_по_щитам!L3556</f>
        <v>0</v>
      </c>
      <c r="J3551" s="14">
        <f>Разбивка_по_щитам!M3556</f>
        <v>0</v>
      </c>
      <c r="K3551" s="14">
        <f>Разбивка_по_щитам!N3556</f>
        <v>0</v>
      </c>
      <c r="L3551" s="14"/>
      <c r="M3551" s="14">
        <f>Разбивка_по_щитам!P3556</f>
        <v>0</v>
      </c>
      <c r="N3551" s="14"/>
    </row>
    <row r="3552" spans="2:14" x14ac:dyDescent="0.2">
      <c r="B3552" s="14">
        <f>Разбивка_по_щитам!B3557</f>
        <v>0</v>
      </c>
      <c r="C3552" s="14">
        <f>Разбивка_по_щитам!C3557</f>
        <v>0</v>
      </c>
      <c r="D3552" s="14">
        <f>Разбивка_по_щитам!F3557</f>
        <v>0</v>
      </c>
      <c r="E3552" s="14">
        <f>Разбивка_по_щитам!H3557</f>
        <v>0</v>
      </c>
      <c r="F3552" s="14">
        <f>Разбивка_по_щитам!I3557</f>
        <v>0</v>
      </c>
      <c r="G3552" s="14">
        <f>Разбивка_по_щитам!J3557</f>
        <v>0</v>
      </c>
      <c r="H3552" s="14">
        <f>Разбивка_по_щитам!K3557</f>
        <v>0</v>
      </c>
      <c r="I3552" s="14">
        <f>Разбивка_по_щитам!L3557</f>
        <v>0</v>
      </c>
      <c r="J3552" s="14">
        <f>Разбивка_по_щитам!M3557</f>
        <v>0</v>
      </c>
      <c r="K3552" s="14">
        <f>Разбивка_по_щитам!N3557</f>
        <v>0</v>
      </c>
      <c r="L3552" s="14"/>
      <c r="M3552" s="14">
        <f>Разбивка_по_щитам!P3557</f>
        <v>0</v>
      </c>
      <c r="N3552" s="14"/>
    </row>
    <row r="3553" spans="2:14" x14ac:dyDescent="0.2">
      <c r="B3553" s="14">
        <f>Разбивка_по_щитам!B3558</f>
        <v>0</v>
      </c>
      <c r="C3553" s="14">
        <f>Разбивка_по_щитам!C3558</f>
        <v>0</v>
      </c>
      <c r="D3553" s="14">
        <f>Разбивка_по_щитам!F3558</f>
        <v>0</v>
      </c>
      <c r="E3553" s="14">
        <f>Разбивка_по_щитам!H3558</f>
        <v>0</v>
      </c>
      <c r="F3553" s="14">
        <f>Разбивка_по_щитам!I3558</f>
        <v>0</v>
      </c>
      <c r="G3553" s="14">
        <f>Разбивка_по_щитам!J3558</f>
        <v>0</v>
      </c>
      <c r="H3553" s="14">
        <f>Разбивка_по_щитам!K3558</f>
        <v>0</v>
      </c>
      <c r="I3553" s="14">
        <f>Разбивка_по_щитам!L3558</f>
        <v>0</v>
      </c>
      <c r="J3553" s="14">
        <f>Разбивка_по_щитам!M3558</f>
        <v>0</v>
      </c>
      <c r="K3553" s="14">
        <f>Разбивка_по_щитам!N3558</f>
        <v>0</v>
      </c>
      <c r="L3553" s="14"/>
      <c r="M3553" s="14">
        <f>Разбивка_по_щитам!P3558</f>
        <v>0</v>
      </c>
      <c r="N3553" s="14"/>
    </row>
    <row r="3554" spans="2:14" x14ac:dyDescent="0.2">
      <c r="B3554" s="14">
        <f>Разбивка_по_щитам!B3559</f>
        <v>0</v>
      </c>
      <c r="C3554" s="14">
        <f>Разбивка_по_щитам!C3559</f>
        <v>0</v>
      </c>
      <c r="D3554" s="14">
        <f>Разбивка_по_щитам!F3559</f>
        <v>0</v>
      </c>
      <c r="E3554" s="14">
        <f>Разбивка_по_щитам!H3559</f>
        <v>0</v>
      </c>
      <c r="F3554" s="14">
        <f>Разбивка_по_щитам!I3559</f>
        <v>0</v>
      </c>
      <c r="G3554" s="14">
        <f>Разбивка_по_щитам!J3559</f>
        <v>0</v>
      </c>
      <c r="H3554" s="14">
        <f>Разбивка_по_щитам!K3559</f>
        <v>0</v>
      </c>
      <c r="I3554" s="14">
        <f>Разбивка_по_щитам!L3559</f>
        <v>0</v>
      </c>
      <c r="J3554" s="14">
        <f>Разбивка_по_щитам!M3559</f>
        <v>0</v>
      </c>
      <c r="K3554" s="14">
        <f>Разбивка_по_щитам!N3559</f>
        <v>0</v>
      </c>
      <c r="L3554" s="14"/>
      <c r="M3554" s="14">
        <f>Разбивка_по_щитам!P3559</f>
        <v>0</v>
      </c>
      <c r="N3554" s="14"/>
    </row>
    <row r="3555" spans="2:14" x14ac:dyDescent="0.2">
      <c r="B3555" s="14">
        <f>Разбивка_по_щитам!B3560</f>
        <v>0</v>
      </c>
      <c r="C3555" s="14">
        <f>Разбивка_по_щитам!C3560</f>
        <v>0</v>
      </c>
      <c r="D3555" s="14">
        <f>Разбивка_по_щитам!F3560</f>
        <v>0</v>
      </c>
      <c r="E3555" s="14">
        <f>Разбивка_по_щитам!H3560</f>
        <v>0</v>
      </c>
      <c r="F3555" s="14">
        <f>Разбивка_по_щитам!I3560</f>
        <v>0</v>
      </c>
      <c r="G3555" s="14">
        <f>Разбивка_по_щитам!J3560</f>
        <v>0</v>
      </c>
      <c r="H3555" s="14">
        <f>Разбивка_по_щитам!K3560</f>
        <v>0</v>
      </c>
      <c r="I3555" s="14">
        <f>Разбивка_по_щитам!L3560</f>
        <v>0</v>
      </c>
      <c r="J3555" s="14">
        <f>Разбивка_по_щитам!M3560</f>
        <v>0</v>
      </c>
      <c r="K3555" s="14">
        <f>Разбивка_по_щитам!N3560</f>
        <v>0</v>
      </c>
      <c r="L3555" s="14"/>
      <c r="M3555" s="14">
        <f>Разбивка_по_щитам!P3560</f>
        <v>0</v>
      </c>
      <c r="N3555" s="14"/>
    </row>
    <row r="3556" spans="2:14" x14ac:dyDescent="0.2">
      <c r="B3556" s="14">
        <f>Разбивка_по_щитам!B3561</f>
        <v>0</v>
      </c>
      <c r="C3556" s="14">
        <f>Разбивка_по_щитам!C3561</f>
        <v>0</v>
      </c>
      <c r="D3556" s="14">
        <f>Разбивка_по_щитам!F3561</f>
        <v>0</v>
      </c>
      <c r="E3556" s="14">
        <f>Разбивка_по_щитам!H3561</f>
        <v>0</v>
      </c>
      <c r="F3556" s="14">
        <f>Разбивка_по_щитам!I3561</f>
        <v>0</v>
      </c>
      <c r="G3556" s="14">
        <f>Разбивка_по_щитам!J3561</f>
        <v>0</v>
      </c>
      <c r="H3556" s="14">
        <f>Разбивка_по_щитам!K3561</f>
        <v>0</v>
      </c>
      <c r="I3556" s="14">
        <f>Разбивка_по_щитам!L3561</f>
        <v>0</v>
      </c>
      <c r="J3556" s="14">
        <f>Разбивка_по_щитам!M3561</f>
        <v>0</v>
      </c>
      <c r="K3556" s="14">
        <f>Разбивка_по_щитам!N3561</f>
        <v>0</v>
      </c>
      <c r="L3556" s="14"/>
      <c r="M3556" s="14">
        <f>Разбивка_по_щитам!P3561</f>
        <v>0</v>
      </c>
      <c r="N3556" s="14"/>
    </row>
    <row r="3557" spans="2:14" x14ac:dyDescent="0.2">
      <c r="B3557" s="14">
        <f>Разбивка_по_щитам!B3562</f>
        <v>0</v>
      </c>
      <c r="C3557" s="14">
        <f>Разбивка_по_щитам!C3562</f>
        <v>0</v>
      </c>
      <c r="D3557" s="14">
        <f>Разбивка_по_щитам!F3562</f>
        <v>0</v>
      </c>
      <c r="E3557" s="14">
        <f>Разбивка_по_щитам!H3562</f>
        <v>0</v>
      </c>
      <c r="F3557" s="14">
        <f>Разбивка_по_щитам!I3562</f>
        <v>0</v>
      </c>
      <c r="G3557" s="14">
        <f>Разбивка_по_щитам!J3562</f>
        <v>0</v>
      </c>
      <c r="H3557" s="14">
        <f>Разбивка_по_щитам!K3562</f>
        <v>0</v>
      </c>
      <c r="I3557" s="14">
        <f>Разбивка_по_щитам!L3562</f>
        <v>0</v>
      </c>
      <c r="J3557" s="14">
        <f>Разбивка_по_щитам!M3562</f>
        <v>0</v>
      </c>
      <c r="K3557" s="14">
        <f>Разбивка_по_щитам!N3562</f>
        <v>0</v>
      </c>
      <c r="L3557" s="14"/>
      <c r="M3557" s="14">
        <f>Разбивка_по_щитам!P3562</f>
        <v>0</v>
      </c>
      <c r="N3557" s="14"/>
    </row>
    <row r="3558" spans="2:14" x14ac:dyDescent="0.2">
      <c r="B3558" s="14">
        <f>Разбивка_по_щитам!B3563</f>
        <v>0</v>
      </c>
      <c r="C3558" s="14">
        <f>Разбивка_по_щитам!C3563</f>
        <v>0</v>
      </c>
      <c r="D3558" s="14">
        <f>Разбивка_по_щитам!F3563</f>
        <v>0</v>
      </c>
      <c r="E3558" s="14">
        <f>Разбивка_по_щитам!H3563</f>
        <v>0</v>
      </c>
      <c r="F3558" s="14">
        <f>Разбивка_по_щитам!I3563</f>
        <v>0</v>
      </c>
      <c r="G3558" s="14">
        <f>Разбивка_по_щитам!J3563</f>
        <v>0</v>
      </c>
      <c r="H3558" s="14">
        <f>Разбивка_по_щитам!K3563</f>
        <v>0</v>
      </c>
      <c r="I3558" s="14">
        <f>Разбивка_по_щитам!L3563</f>
        <v>0</v>
      </c>
      <c r="J3558" s="14">
        <f>Разбивка_по_щитам!M3563</f>
        <v>0</v>
      </c>
      <c r="K3558" s="14">
        <f>Разбивка_по_щитам!N3563</f>
        <v>0</v>
      </c>
      <c r="L3558" s="14"/>
      <c r="M3558" s="14">
        <f>Разбивка_по_щитам!P3563</f>
        <v>0</v>
      </c>
      <c r="N3558" s="14"/>
    </row>
    <row r="3559" spans="2:14" x14ac:dyDescent="0.2">
      <c r="B3559" s="14">
        <f>Разбивка_по_щитам!B3564</f>
        <v>0</v>
      </c>
      <c r="C3559" s="14">
        <f>Разбивка_по_щитам!C3564</f>
        <v>0</v>
      </c>
      <c r="D3559" s="14">
        <f>Разбивка_по_щитам!F3564</f>
        <v>0</v>
      </c>
      <c r="E3559" s="14">
        <f>Разбивка_по_щитам!H3564</f>
        <v>0</v>
      </c>
      <c r="F3559" s="14">
        <f>Разбивка_по_щитам!I3564</f>
        <v>0</v>
      </c>
      <c r="G3559" s="14">
        <f>Разбивка_по_щитам!J3564</f>
        <v>0</v>
      </c>
      <c r="H3559" s="14">
        <f>Разбивка_по_щитам!K3564</f>
        <v>0</v>
      </c>
      <c r="I3559" s="14">
        <f>Разбивка_по_щитам!L3564</f>
        <v>0</v>
      </c>
      <c r="J3559" s="14">
        <f>Разбивка_по_щитам!M3564</f>
        <v>0</v>
      </c>
      <c r="K3559" s="14">
        <f>Разбивка_по_щитам!N3564</f>
        <v>0</v>
      </c>
      <c r="L3559" s="14"/>
      <c r="M3559" s="14">
        <f>Разбивка_по_щитам!P3564</f>
        <v>0</v>
      </c>
      <c r="N3559" s="14"/>
    </row>
    <row r="3560" spans="2:14" x14ac:dyDescent="0.2">
      <c r="B3560" s="14">
        <f>Разбивка_по_щитам!B3565</f>
        <v>0</v>
      </c>
      <c r="C3560" s="14">
        <f>Разбивка_по_щитам!C3565</f>
        <v>0</v>
      </c>
      <c r="D3560" s="14">
        <f>Разбивка_по_щитам!F3565</f>
        <v>0</v>
      </c>
      <c r="E3560" s="14">
        <f>Разбивка_по_щитам!H3565</f>
        <v>0</v>
      </c>
      <c r="F3560" s="14">
        <f>Разбивка_по_щитам!I3565</f>
        <v>0</v>
      </c>
      <c r="G3560" s="14">
        <f>Разбивка_по_щитам!J3565</f>
        <v>0</v>
      </c>
      <c r="H3560" s="14">
        <f>Разбивка_по_щитам!K3565</f>
        <v>0</v>
      </c>
      <c r="I3560" s="14">
        <f>Разбивка_по_щитам!L3565</f>
        <v>0</v>
      </c>
      <c r="J3560" s="14">
        <f>Разбивка_по_щитам!M3565</f>
        <v>0</v>
      </c>
      <c r="K3560" s="14">
        <f>Разбивка_по_щитам!N3565</f>
        <v>0</v>
      </c>
      <c r="L3560" s="14"/>
      <c r="M3560" s="14">
        <f>Разбивка_по_щитам!P3565</f>
        <v>0</v>
      </c>
      <c r="N3560" s="14"/>
    </row>
    <row r="3561" spans="2:14" x14ac:dyDescent="0.2">
      <c r="B3561" s="14">
        <f>Разбивка_по_щитам!B3566</f>
        <v>0</v>
      </c>
      <c r="C3561" s="14">
        <f>Разбивка_по_щитам!C3566</f>
        <v>0</v>
      </c>
      <c r="D3561" s="14">
        <f>Разбивка_по_щитам!F3566</f>
        <v>0</v>
      </c>
      <c r="E3561" s="14">
        <f>Разбивка_по_щитам!H3566</f>
        <v>0</v>
      </c>
      <c r="F3561" s="14">
        <f>Разбивка_по_щитам!I3566</f>
        <v>0</v>
      </c>
      <c r="G3561" s="14">
        <f>Разбивка_по_щитам!J3566</f>
        <v>0</v>
      </c>
      <c r="H3561" s="14">
        <f>Разбивка_по_щитам!K3566</f>
        <v>0</v>
      </c>
      <c r="I3561" s="14">
        <f>Разбивка_по_щитам!L3566</f>
        <v>0</v>
      </c>
      <c r="J3561" s="14">
        <f>Разбивка_по_щитам!M3566</f>
        <v>0</v>
      </c>
      <c r="K3561" s="14">
        <f>Разбивка_по_щитам!N3566</f>
        <v>0</v>
      </c>
      <c r="L3561" s="14"/>
      <c r="M3561" s="14">
        <f>Разбивка_по_щитам!P3566</f>
        <v>0</v>
      </c>
      <c r="N3561" s="14"/>
    </row>
    <row r="3562" spans="2:14" x14ac:dyDescent="0.2">
      <c r="B3562" s="14">
        <f>Разбивка_по_щитам!B3567</f>
        <v>0</v>
      </c>
      <c r="C3562" s="14">
        <f>Разбивка_по_щитам!C3567</f>
        <v>0</v>
      </c>
      <c r="D3562" s="14">
        <f>Разбивка_по_щитам!F3567</f>
        <v>0</v>
      </c>
      <c r="E3562" s="14">
        <f>Разбивка_по_щитам!H3567</f>
        <v>0</v>
      </c>
      <c r="F3562" s="14">
        <f>Разбивка_по_щитам!I3567</f>
        <v>0</v>
      </c>
      <c r="G3562" s="14">
        <f>Разбивка_по_щитам!J3567</f>
        <v>0</v>
      </c>
      <c r="H3562" s="14">
        <f>Разбивка_по_щитам!K3567</f>
        <v>0</v>
      </c>
      <c r="I3562" s="14">
        <f>Разбивка_по_щитам!L3567</f>
        <v>0</v>
      </c>
      <c r="J3562" s="14">
        <f>Разбивка_по_щитам!M3567</f>
        <v>0</v>
      </c>
      <c r="K3562" s="14">
        <f>Разбивка_по_щитам!N3567</f>
        <v>0</v>
      </c>
      <c r="L3562" s="14"/>
      <c r="M3562" s="14">
        <f>Разбивка_по_щитам!P3567</f>
        <v>0</v>
      </c>
      <c r="N3562" s="14"/>
    </row>
    <row r="3563" spans="2:14" x14ac:dyDescent="0.2">
      <c r="B3563" s="14">
        <f>Разбивка_по_щитам!B3568</f>
        <v>0</v>
      </c>
      <c r="C3563" s="14">
        <f>Разбивка_по_щитам!C3568</f>
        <v>0</v>
      </c>
      <c r="D3563" s="14">
        <f>Разбивка_по_щитам!F3568</f>
        <v>0</v>
      </c>
      <c r="E3563" s="14">
        <f>Разбивка_по_щитам!H3568</f>
        <v>0</v>
      </c>
      <c r="F3563" s="14">
        <f>Разбивка_по_щитам!I3568</f>
        <v>0</v>
      </c>
      <c r="G3563" s="14">
        <f>Разбивка_по_щитам!J3568</f>
        <v>0</v>
      </c>
      <c r="H3563" s="14">
        <f>Разбивка_по_щитам!K3568</f>
        <v>0</v>
      </c>
      <c r="I3563" s="14">
        <f>Разбивка_по_щитам!L3568</f>
        <v>0</v>
      </c>
      <c r="J3563" s="14">
        <f>Разбивка_по_щитам!M3568</f>
        <v>0</v>
      </c>
      <c r="K3563" s="14">
        <f>Разбивка_по_щитам!N3568</f>
        <v>0</v>
      </c>
      <c r="L3563" s="14"/>
      <c r="M3563" s="14">
        <f>Разбивка_по_щитам!P3568</f>
        <v>0</v>
      </c>
      <c r="N3563" s="14"/>
    </row>
    <row r="3564" spans="2:14" x14ac:dyDescent="0.2">
      <c r="B3564" s="14">
        <f>Разбивка_по_щитам!B3569</f>
        <v>0</v>
      </c>
      <c r="C3564" s="14">
        <f>Разбивка_по_щитам!C3569</f>
        <v>0</v>
      </c>
      <c r="D3564" s="14">
        <f>Разбивка_по_щитам!F3569</f>
        <v>0</v>
      </c>
      <c r="E3564" s="14">
        <f>Разбивка_по_щитам!H3569</f>
        <v>0</v>
      </c>
      <c r="F3564" s="14">
        <f>Разбивка_по_щитам!I3569</f>
        <v>0</v>
      </c>
      <c r="G3564" s="14">
        <f>Разбивка_по_щитам!J3569</f>
        <v>0</v>
      </c>
      <c r="H3564" s="14">
        <f>Разбивка_по_щитам!K3569</f>
        <v>0</v>
      </c>
      <c r="I3564" s="14">
        <f>Разбивка_по_щитам!L3569</f>
        <v>0</v>
      </c>
      <c r="J3564" s="14">
        <f>Разбивка_по_щитам!M3569</f>
        <v>0</v>
      </c>
      <c r="K3564" s="14">
        <f>Разбивка_по_щитам!N3569</f>
        <v>0</v>
      </c>
      <c r="L3564" s="14"/>
      <c r="M3564" s="14">
        <f>Разбивка_по_щитам!P3569</f>
        <v>0</v>
      </c>
      <c r="N3564" s="14"/>
    </row>
    <row r="3565" spans="2:14" x14ac:dyDescent="0.2">
      <c r="B3565" s="14">
        <f>Разбивка_по_щитам!B3570</f>
        <v>0</v>
      </c>
      <c r="C3565" s="14">
        <f>Разбивка_по_щитам!C3570</f>
        <v>0</v>
      </c>
      <c r="D3565" s="14">
        <f>Разбивка_по_щитам!F3570</f>
        <v>0</v>
      </c>
      <c r="E3565" s="14">
        <f>Разбивка_по_щитам!H3570</f>
        <v>0</v>
      </c>
      <c r="F3565" s="14">
        <f>Разбивка_по_щитам!I3570</f>
        <v>0</v>
      </c>
      <c r="G3565" s="14">
        <f>Разбивка_по_щитам!J3570</f>
        <v>0</v>
      </c>
      <c r="H3565" s="14">
        <f>Разбивка_по_щитам!K3570</f>
        <v>0</v>
      </c>
      <c r="I3565" s="14">
        <f>Разбивка_по_щитам!L3570</f>
        <v>0</v>
      </c>
      <c r="J3565" s="14">
        <f>Разбивка_по_щитам!M3570</f>
        <v>0</v>
      </c>
      <c r="K3565" s="14">
        <f>Разбивка_по_щитам!N3570</f>
        <v>0</v>
      </c>
      <c r="L3565" s="14"/>
      <c r="M3565" s="14">
        <f>Разбивка_по_щитам!P3570</f>
        <v>0</v>
      </c>
      <c r="N3565" s="14"/>
    </row>
    <row r="3566" spans="2:14" x14ac:dyDescent="0.2">
      <c r="B3566" s="14">
        <f>Разбивка_по_щитам!B3571</f>
        <v>0</v>
      </c>
      <c r="C3566" s="14">
        <f>Разбивка_по_щитам!C3571</f>
        <v>0</v>
      </c>
      <c r="D3566" s="14">
        <f>Разбивка_по_щитам!F3571</f>
        <v>0</v>
      </c>
      <c r="E3566" s="14">
        <f>Разбивка_по_щитам!H3571</f>
        <v>0</v>
      </c>
      <c r="F3566" s="14">
        <f>Разбивка_по_щитам!I3571</f>
        <v>0</v>
      </c>
      <c r="G3566" s="14">
        <f>Разбивка_по_щитам!J3571</f>
        <v>0</v>
      </c>
      <c r="H3566" s="14">
        <f>Разбивка_по_щитам!K3571</f>
        <v>0</v>
      </c>
      <c r="I3566" s="14">
        <f>Разбивка_по_щитам!L3571</f>
        <v>0</v>
      </c>
      <c r="J3566" s="14">
        <f>Разбивка_по_щитам!M3571</f>
        <v>0</v>
      </c>
      <c r="K3566" s="14">
        <f>Разбивка_по_щитам!N3571</f>
        <v>0</v>
      </c>
      <c r="L3566" s="14"/>
      <c r="M3566" s="14">
        <f>Разбивка_по_щитам!P3571</f>
        <v>0</v>
      </c>
      <c r="N3566" s="14"/>
    </row>
    <row r="3567" spans="2:14" x14ac:dyDescent="0.2">
      <c r="B3567" s="14">
        <f>Разбивка_по_щитам!B3572</f>
        <v>0</v>
      </c>
      <c r="C3567" s="14">
        <f>Разбивка_по_щитам!C3572</f>
        <v>0</v>
      </c>
      <c r="D3567" s="14">
        <f>Разбивка_по_щитам!F3572</f>
        <v>0</v>
      </c>
      <c r="E3567" s="14">
        <f>Разбивка_по_щитам!H3572</f>
        <v>0</v>
      </c>
      <c r="F3567" s="14">
        <f>Разбивка_по_щитам!I3572</f>
        <v>0</v>
      </c>
      <c r="G3567" s="14">
        <f>Разбивка_по_щитам!J3572</f>
        <v>0</v>
      </c>
      <c r="H3567" s="14">
        <f>Разбивка_по_щитам!K3572</f>
        <v>0</v>
      </c>
      <c r="I3567" s="14">
        <f>Разбивка_по_щитам!L3572</f>
        <v>0</v>
      </c>
      <c r="J3567" s="14">
        <f>Разбивка_по_щитам!M3572</f>
        <v>0</v>
      </c>
      <c r="K3567" s="14">
        <f>Разбивка_по_щитам!N3572</f>
        <v>0</v>
      </c>
      <c r="L3567" s="14"/>
      <c r="M3567" s="14">
        <f>Разбивка_по_щитам!P3572</f>
        <v>0</v>
      </c>
      <c r="N3567" s="14"/>
    </row>
    <row r="3568" spans="2:14" x14ac:dyDescent="0.2">
      <c r="B3568" s="14">
        <f>Разбивка_по_щитам!B3573</f>
        <v>0</v>
      </c>
      <c r="C3568" s="14">
        <f>Разбивка_по_щитам!C3573</f>
        <v>0</v>
      </c>
      <c r="D3568" s="14">
        <f>Разбивка_по_щитам!F3573</f>
        <v>0</v>
      </c>
      <c r="E3568" s="14">
        <f>Разбивка_по_щитам!H3573</f>
        <v>0</v>
      </c>
      <c r="F3568" s="14">
        <f>Разбивка_по_щитам!I3573</f>
        <v>0</v>
      </c>
      <c r="G3568" s="14">
        <f>Разбивка_по_щитам!J3573</f>
        <v>0</v>
      </c>
      <c r="H3568" s="14">
        <f>Разбивка_по_щитам!K3573</f>
        <v>0</v>
      </c>
      <c r="I3568" s="14">
        <f>Разбивка_по_щитам!L3573</f>
        <v>0</v>
      </c>
      <c r="J3568" s="14">
        <f>Разбивка_по_щитам!M3573</f>
        <v>0</v>
      </c>
      <c r="K3568" s="14">
        <f>Разбивка_по_щитам!N3573</f>
        <v>0</v>
      </c>
      <c r="L3568" s="14"/>
      <c r="M3568" s="14">
        <f>Разбивка_по_щитам!P3573</f>
        <v>0</v>
      </c>
      <c r="N3568" s="14"/>
    </row>
    <row r="3569" spans="2:14" x14ac:dyDescent="0.2">
      <c r="B3569" s="14">
        <f>Разбивка_по_щитам!B3574</f>
        <v>0</v>
      </c>
      <c r="C3569" s="14">
        <f>Разбивка_по_щитам!C3574</f>
        <v>0</v>
      </c>
      <c r="D3569" s="14">
        <f>Разбивка_по_щитам!F3574</f>
        <v>0</v>
      </c>
      <c r="E3569" s="14">
        <f>Разбивка_по_щитам!H3574</f>
        <v>0</v>
      </c>
      <c r="F3569" s="14">
        <f>Разбивка_по_щитам!I3574</f>
        <v>0</v>
      </c>
      <c r="G3569" s="14">
        <f>Разбивка_по_щитам!J3574</f>
        <v>0</v>
      </c>
      <c r="H3569" s="14">
        <f>Разбивка_по_щитам!K3574</f>
        <v>0</v>
      </c>
      <c r="I3569" s="14">
        <f>Разбивка_по_щитам!L3574</f>
        <v>0</v>
      </c>
      <c r="J3569" s="14">
        <f>Разбивка_по_щитам!M3574</f>
        <v>0</v>
      </c>
      <c r="K3569" s="14">
        <f>Разбивка_по_щитам!N3574</f>
        <v>0</v>
      </c>
      <c r="L3569" s="14"/>
      <c r="M3569" s="14">
        <f>Разбивка_по_щитам!P3574</f>
        <v>0</v>
      </c>
      <c r="N3569" s="14"/>
    </row>
    <row r="3570" spans="2:14" x14ac:dyDescent="0.2">
      <c r="B3570" s="14">
        <f>Разбивка_по_щитам!B3575</f>
        <v>0</v>
      </c>
      <c r="C3570" s="14">
        <f>Разбивка_по_щитам!C3575</f>
        <v>0</v>
      </c>
      <c r="D3570" s="14">
        <f>Разбивка_по_щитам!F3575</f>
        <v>0</v>
      </c>
      <c r="E3570" s="14">
        <f>Разбивка_по_щитам!H3575</f>
        <v>0</v>
      </c>
      <c r="F3570" s="14">
        <f>Разбивка_по_щитам!I3575</f>
        <v>0</v>
      </c>
      <c r="G3570" s="14">
        <f>Разбивка_по_щитам!J3575</f>
        <v>0</v>
      </c>
      <c r="H3570" s="14">
        <f>Разбивка_по_щитам!K3575</f>
        <v>0</v>
      </c>
      <c r="I3570" s="14">
        <f>Разбивка_по_щитам!L3575</f>
        <v>0</v>
      </c>
      <c r="J3570" s="14">
        <f>Разбивка_по_щитам!M3575</f>
        <v>0</v>
      </c>
      <c r="K3570" s="14">
        <f>Разбивка_по_щитам!N3575</f>
        <v>0</v>
      </c>
      <c r="L3570" s="14"/>
      <c r="M3570" s="14">
        <f>Разбивка_по_щитам!P3575</f>
        <v>0</v>
      </c>
      <c r="N3570" s="14"/>
    </row>
    <row r="3571" spans="2:14" x14ac:dyDescent="0.2">
      <c r="B3571" s="14">
        <f>Разбивка_по_щитам!B3576</f>
        <v>0</v>
      </c>
      <c r="C3571" s="14">
        <f>Разбивка_по_щитам!C3576</f>
        <v>0</v>
      </c>
      <c r="D3571" s="14">
        <f>Разбивка_по_щитам!F3576</f>
        <v>0</v>
      </c>
      <c r="E3571" s="14">
        <f>Разбивка_по_щитам!H3576</f>
        <v>0</v>
      </c>
      <c r="F3571" s="14">
        <f>Разбивка_по_щитам!I3576</f>
        <v>0</v>
      </c>
      <c r="G3571" s="14">
        <f>Разбивка_по_щитам!J3576</f>
        <v>0</v>
      </c>
      <c r="H3571" s="14">
        <f>Разбивка_по_щитам!K3576</f>
        <v>0</v>
      </c>
      <c r="I3571" s="14">
        <f>Разбивка_по_щитам!L3576</f>
        <v>0</v>
      </c>
      <c r="J3571" s="14">
        <f>Разбивка_по_щитам!M3576</f>
        <v>0</v>
      </c>
      <c r="K3571" s="14">
        <f>Разбивка_по_щитам!N3576</f>
        <v>0</v>
      </c>
      <c r="L3571" s="14"/>
      <c r="M3571" s="14">
        <f>Разбивка_по_щитам!P3576</f>
        <v>0</v>
      </c>
      <c r="N3571" s="14"/>
    </row>
    <row r="3572" spans="2:14" x14ac:dyDescent="0.2">
      <c r="B3572" s="14">
        <f>Разбивка_по_щитам!B3577</f>
        <v>0</v>
      </c>
      <c r="C3572" s="14">
        <f>Разбивка_по_щитам!C3577</f>
        <v>0</v>
      </c>
      <c r="D3572" s="14">
        <f>Разбивка_по_щитам!F3577</f>
        <v>0</v>
      </c>
      <c r="E3572" s="14">
        <f>Разбивка_по_щитам!H3577</f>
        <v>0</v>
      </c>
      <c r="F3572" s="14">
        <f>Разбивка_по_щитам!I3577</f>
        <v>0</v>
      </c>
      <c r="G3572" s="14">
        <f>Разбивка_по_щитам!J3577</f>
        <v>0</v>
      </c>
      <c r="H3572" s="14">
        <f>Разбивка_по_щитам!K3577</f>
        <v>0</v>
      </c>
      <c r="I3572" s="14">
        <f>Разбивка_по_щитам!L3577</f>
        <v>0</v>
      </c>
      <c r="J3572" s="14">
        <f>Разбивка_по_щитам!M3577</f>
        <v>0</v>
      </c>
      <c r="K3572" s="14">
        <f>Разбивка_по_щитам!N3577</f>
        <v>0</v>
      </c>
      <c r="L3572" s="14"/>
      <c r="M3572" s="14">
        <f>Разбивка_по_щитам!P3577</f>
        <v>0</v>
      </c>
      <c r="N3572" s="14"/>
    </row>
    <row r="3573" spans="2:14" x14ac:dyDescent="0.2">
      <c r="B3573" s="14">
        <f>Разбивка_по_щитам!B3578</f>
        <v>0</v>
      </c>
      <c r="C3573" s="14">
        <f>Разбивка_по_щитам!C3578</f>
        <v>0</v>
      </c>
      <c r="D3573" s="14">
        <f>Разбивка_по_щитам!F3578</f>
        <v>0</v>
      </c>
      <c r="E3573" s="14">
        <f>Разбивка_по_щитам!H3578</f>
        <v>0</v>
      </c>
      <c r="F3573" s="14">
        <f>Разбивка_по_щитам!I3578</f>
        <v>0</v>
      </c>
      <c r="G3573" s="14">
        <f>Разбивка_по_щитам!J3578</f>
        <v>0</v>
      </c>
      <c r="H3573" s="14">
        <f>Разбивка_по_щитам!K3578</f>
        <v>0</v>
      </c>
      <c r="I3573" s="14">
        <f>Разбивка_по_щитам!L3578</f>
        <v>0</v>
      </c>
      <c r="J3573" s="14">
        <f>Разбивка_по_щитам!M3578</f>
        <v>0</v>
      </c>
      <c r="K3573" s="14">
        <f>Разбивка_по_щитам!N3578</f>
        <v>0</v>
      </c>
      <c r="L3573" s="14"/>
      <c r="M3573" s="14">
        <f>Разбивка_по_щитам!P3578</f>
        <v>0</v>
      </c>
      <c r="N3573" s="14"/>
    </row>
    <row r="3574" spans="2:14" x14ac:dyDescent="0.2">
      <c r="B3574" s="14">
        <f>Разбивка_по_щитам!B3579</f>
        <v>0</v>
      </c>
      <c r="C3574" s="14">
        <f>Разбивка_по_щитам!C3579</f>
        <v>0</v>
      </c>
      <c r="D3574" s="14">
        <f>Разбивка_по_щитам!F3579</f>
        <v>0</v>
      </c>
      <c r="E3574" s="14">
        <f>Разбивка_по_щитам!H3579</f>
        <v>0</v>
      </c>
      <c r="F3574" s="14">
        <f>Разбивка_по_щитам!I3579</f>
        <v>0</v>
      </c>
      <c r="G3574" s="14">
        <f>Разбивка_по_щитам!J3579</f>
        <v>0</v>
      </c>
      <c r="H3574" s="14">
        <f>Разбивка_по_щитам!K3579</f>
        <v>0</v>
      </c>
      <c r="I3574" s="14">
        <f>Разбивка_по_щитам!L3579</f>
        <v>0</v>
      </c>
      <c r="J3574" s="14">
        <f>Разбивка_по_щитам!M3579</f>
        <v>0</v>
      </c>
      <c r="K3574" s="14">
        <f>Разбивка_по_щитам!N3579</f>
        <v>0</v>
      </c>
      <c r="L3574" s="14"/>
      <c r="M3574" s="14">
        <f>Разбивка_по_щитам!P3579</f>
        <v>0</v>
      </c>
      <c r="N3574" s="14"/>
    </row>
    <row r="3575" spans="2:14" x14ac:dyDescent="0.2">
      <c r="B3575" s="14">
        <f>Разбивка_по_щитам!B3580</f>
        <v>0</v>
      </c>
      <c r="C3575" s="14">
        <f>Разбивка_по_щитам!C3580</f>
        <v>0</v>
      </c>
      <c r="D3575" s="14">
        <f>Разбивка_по_щитам!F3580</f>
        <v>0</v>
      </c>
      <c r="E3575" s="14">
        <f>Разбивка_по_щитам!H3580</f>
        <v>0</v>
      </c>
      <c r="F3575" s="14">
        <f>Разбивка_по_щитам!I3580</f>
        <v>0</v>
      </c>
      <c r="G3575" s="14">
        <f>Разбивка_по_щитам!J3580</f>
        <v>0</v>
      </c>
      <c r="H3575" s="14">
        <f>Разбивка_по_щитам!K3580</f>
        <v>0</v>
      </c>
      <c r="I3575" s="14">
        <f>Разбивка_по_щитам!L3580</f>
        <v>0</v>
      </c>
      <c r="J3575" s="14">
        <f>Разбивка_по_щитам!M3580</f>
        <v>0</v>
      </c>
      <c r="K3575" s="14">
        <f>Разбивка_по_щитам!N3580</f>
        <v>0</v>
      </c>
      <c r="L3575" s="14"/>
      <c r="M3575" s="14">
        <f>Разбивка_по_щитам!P3580</f>
        <v>0</v>
      </c>
      <c r="N3575" s="14"/>
    </row>
    <row r="3576" spans="2:14" x14ac:dyDescent="0.2">
      <c r="B3576" s="14">
        <f>Разбивка_по_щитам!B3581</f>
        <v>0</v>
      </c>
      <c r="C3576" s="14">
        <f>Разбивка_по_щитам!C3581</f>
        <v>0</v>
      </c>
      <c r="D3576" s="14">
        <f>Разбивка_по_щитам!F3581</f>
        <v>0</v>
      </c>
      <c r="E3576" s="14">
        <f>Разбивка_по_щитам!H3581</f>
        <v>0</v>
      </c>
      <c r="F3576" s="14">
        <f>Разбивка_по_щитам!I3581</f>
        <v>0</v>
      </c>
      <c r="G3576" s="14">
        <f>Разбивка_по_щитам!J3581</f>
        <v>0</v>
      </c>
      <c r="H3576" s="14">
        <f>Разбивка_по_щитам!K3581</f>
        <v>0</v>
      </c>
      <c r="I3576" s="14">
        <f>Разбивка_по_щитам!L3581</f>
        <v>0</v>
      </c>
      <c r="J3576" s="14">
        <f>Разбивка_по_щитам!M3581</f>
        <v>0</v>
      </c>
      <c r="K3576" s="14">
        <f>Разбивка_по_щитам!N3581</f>
        <v>0</v>
      </c>
      <c r="L3576" s="14"/>
      <c r="M3576" s="14">
        <f>Разбивка_по_щитам!P3581</f>
        <v>0</v>
      </c>
      <c r="N3576" s="14"/>
    </row>
    <row r="3577" spans="2:14" x14ac:dyDescent="0.2">
      <c r="B3577" s="14">
        <f>Разбивка_по_щитам!B3582</f>
        <v>0</v>
      </c>
      <c r="C3577" s="14">
        <f>Разбивка_по_щитам!C3582</f>
        <v>0</v>
      </c>
      <c r="D3577" s="14">
        <f>Разбивка_по_щитам!F3582</f>
        <v>0</v>
      </c>
      <c r="E3577" s="14">
        <f>Разбивка_по_щитам!H3582</f>
        <v>0</v>
      </c>
      <c r="F3577" s="14">
        <f>Разбивка_по_щитам!I3582</f>
        <v>0</v>
      </c>
      <c r="G3577" s="14">
        <f>Разбивка_по_щитам!J3582</f>
        <v>0</v>
      </c>
      <c r="H3577" s="14">
        <f>Разбивка_по_щитам!K3582</f>
        <v>0</v>
      </c>
      <c r="I3577" s="14">
        <f>Разбивка_по_щитам!L3582</f>
        <v>0</v>
      </c>
      <c r="J3577" s="14">
        <f>Разбивка_по_щитам!M3582</f>
        <v>0</v>
      </c>
      <c r="K3577" s="14">
        <f>Разбивка_по_щитам!N3582</f>
        <v>0</v>
      </c>
      <c r="L3577" s="14"/>
      <c r="M3577" s="14">
        <f>Разбивка_по_щитам!P3582</f>
        <v>0</v>
      </c>
      <c r="N3577" s="14"/>
    </row>
    <row r="3578" spans="2:14" x14ac:dyDescent="0.2">
      <c r="B3578" s="14">
        <f>Разбивка_по_щитам!B3583</f>
        <v>0</v>
      </c>
      <c r="C3578" s="14">
        <f>Разбивка_по_щитам!C3583</f>
        <v>0</v>
      </c>
      <c r="D3578" s="14">
        <f>Разбивка_по_щитам!F3583</f>
        <v>0</v>
      </c>
      <c r="E3578" s="14">
        <f>Разбивка_по_щитам!H3583</f>
        <v>0</v>
      </c>
      <c r="F3578" s="14">
        <f>Разбивка_по_щитам!I3583</f>
        <v>0</v>
      </c>
      <c r="G3578" s="14">
        <f>Разбивка_по_щитам!J3583</f>
        <v>0</v>
      </c>
      <c r="H3578" s="14">
        <f>Разбивка_по_щитам!K3583</f>
        <v>0</v>
      </c>
      <c r="I3578" s="14">
        <f>Разбивка_по_щитам!L3583</f>
        <v>0</v>
      </c>
      <c r="J3578" s="14">
        <f>Разбивка_по_щитам!M3583</f>
        <v>0</v>
      </c>
      <c r="K3578" s="14">
        <f>Разбивка_по_щитам!N3583</f>
        <v>0</v>
      </c>
      <c r="L3578" s="14"/>
      <c r="M3578" s="14">
        <f>Разбивка_по_щитам!P3583</f>
        <v>0</v>
      </c>
      <c r="N3578" s="14"/>
    </row>
    <row r="3579" spans="2:14" x14ac:dyDescent="0.2">
      <c r="B3579" s="14">
        <f>Разбивка_по_щитам!B3584</f>
        <v>0</v>
      </c>
      <c r="C3579" s="14">
        <f>Разбивка_по_щитам!C3584</f>
        <v>0</v>
      </c>
      <c r="D3579" s="14">
        <f>Разбивка_по_щитам!F3584</f>
        <v>0</v>
      </c>
      <c r="E3579" s="14">
        <f>Разбивка_по_щитам!H3584</f>
        <v>0</v>
      </c>
      <c r="F3579" s="14">
        <f>Разбивка_по_щитам!I3584</f>
        <v>0</v>
      </c>
      <c r="G3579" s="14">
        <f>Разбивка_по_щитам!J3584</f>
        <v>0</v>
      </c>
      <c r="H3579" s="14">
        <f>Разбивка_по_щитам!K3584</f>
        <v>0</v>
      </c>
      <c r="I3579" s="14">
        <f>Разбивка_по_щитам!L3584</f>
        <v>0</v>
      </c>
      <c r="J3579" s="14">
        <f>Разбивка_по_щитам!M3584</f>
        <v>0</v>
      </c>
      <c r="K3579" s="14">
        <f>Разбивка_по_щитам!N3584</f>
        <v>0</v>
      </c>
      <c r="L3579" s="14"/>
      <c r="M3579" s="14">
        <f>Разбивка_по_щитам!P3584</f>
        <v>0</v>
      </c>
      <c r="N3579" s="14"/>
    </row>
    <row r="3580" spans="2:14" x14ac:dyDescent="0.2">
      <c r="B3580" s="14">
        <f>Разбивка_по_щитам!B3585</f>
        <v>0</v>
      </c>
      <c r="C3580" s="14">
        <f>Разбивка_по_щитам!C3585</f>
        <v>0</v>
      </c>
      <c r="D3580" s="14">
        <f>Разбивка_по_щитам!F3585</f>
        <v>0</v>
      </c>
      <c r="E3580" s="14">
        <f>Разбивка_по_щитам!H3585</f>
        <v>0</v>
      </c>
      <c r="F3580" s="14">
        <f>Разбивка_по_щитам!I3585</f>
        <v>0</v>
      </c>
      <c r="G3580" s="14">
        <f>Разбивка_по_щитам!J3585</f>
        <v>0</v>
      </c>
      <c r="H3580" s="14">
        <f>Разбивка_по_щитам!K3585</f>
        <v>0</v>
      </c>
      <c r="I3580" s="14">
        <f>Разбивка_по_щитам!L3585</f>
        <v>0</v>
      </c>
      <c r="J3580" s="14">
        <f>Разбивка_по_щитам!M3585</f>
        <v>0</v>
      </c>
      <c r="K3580" s="14">
        <f>Разбивка_по_щитам!N3585</f>
        <v>0</v>
      </c>
      <c r="L3580" s="14"/>
      <c r="M3580" s="14">
        <f>Разбивка_по_щитам!P3585</f>
        <v>0</v>
      </c>
      <c r="N3580" s="14"/>
    </row>
    <row r="3581" spans="2:14" x14ac:dyDescent="0.2">
      <c r="B3581" s="14">
        <f>Разбивка_по_щитам!B3586</f>
        <v>0</v>
      </c>
      <c r="C3581" s="14">
        <f>Разбивка_по_щитам!C3586</f>
        <v>0</v>
      </c>
      <c r="D3581" s="14">
        <f>Разбивка_по_щитам!F3586</f>
        <v>0</v>
      </c>
      <c r="E3581" s="14">
        <f>Разбивка_по_щитам!H3586</f>
        <v>0</v>
      </c>
      <c r="F3581" s="14">
        <f>Разбивка_по_щитам!I3586</f>
        <v>0</v>
      </c>
      <c r="G3581" s="14">
        <f>Разбивка_по_щитам!J3586</f>
        <v>0</v>
      </c>
      <c r="H3581" s="14">
        <f>Разбивка_по_щитам!K3586</f>
        <v>0</v>
      </c>
      <c r="I3581" s="14">
        <f>Разбивка_по_щитам!L3586</f>
        <v>0</v>
      </c>
      <c r="J3581" s="14">
        <f>Разбивка_по_щитам!M3586</f>
        <v>0</v>
      </c>
      <c r="K3581" s="14">
        <f>Разбивка_по_щитам!N3586</f>
        <v>0</v>
      </c>
      <c r="L3581" s="14"/>
      <c r="M3581" s="14">
        <f>Разбивка_по_щитам!P3586</f>
        <v>0</v>
      </c>
      <c r="N3581" s="14"/>
    </row>
    <row r="3582" spans="2:14" x14ac:dyDescent="0.2">
      <c r="B3582" s="14">
        <f>Разбивка_по_щитам!B3587</f>
        <v>0</v>
      </c>
      <c r="C3582" s="14">
        <f>Разбивка_по_щитам!C3587</f>
        <v>0</v>
      </c>
      <c r="D3582" s="14">
        <f>Разбивка_по_щитам!F3587</f>
        <v>0</v>
      </c>
      <c r="E3582" s="14">
        <f>Разбивка_по_щитам!H3587</f>
        <v>0</v>
      </c>
      <c r="F3582" s="14">
        <f>Разбивка_по_щитам!I3587</f>
        <v>0</v>
      </c>
      <c r="G3582" s="14">
        <f>Разбивка_по_щитам!J3587</f>
        <v>0</v>
      </c>
      <c r="H3582" s="14">
        <f>Разбивка_по_щитам!K3587</f>
        <v>0</v>
      </c>
      <c r="I3582" s="14">
        <f>Разбивка_по_щитам!L3587</f>
        <v>0</v>
      </c>
      <c r="J3582" s="14">
        <f>Разбивка_по_щитам!M3587</f>
        <v>0</v>
      </c>
      <c r="K3582" s="14">
        <f>Разбивка_по_щитам!N3587</f>
        <v>0</v>
      </c>
      <c r="L3582" s="14"/>
      <c r="M3582" s="14">
        <f>Разбивка_по_щитам!P3587</f>
        <v>0</v>
      </c>
      <c r="N3582" s="14"/>
    </row>
    <row r="3583" spans="2:14" x14ac:dyDescent="0.2">
      <c r="B3583" s="14">
        <f>Разбивка_по_щитам!B3588</f>
        <v>0</v>
      </c>
      <c r="C3583" s="14">
        <f>Разбивка_по_щитам!C3588</f>
        <v>0</v>
      </c>
      <c r="D3583" s="14">
        <f>Разбивка_по_щитам!F3588</f>
        <v>0</v>
      </c>
      <c r="E3583" s="14">
        <f>Разбивка_по_щитам!H3588</f>
        <v>0</v>
      </c>
      <c r="F3583" s="14">
        <f>Разбивка_по_щитам!I3588</f>
        <v>0</v>
      </c>
      <c r="G3583" s="14">
        <f>Разбивка_по_щитам!J3588</f>
        <v>0</v>
      </c>
      <c r="H3583" s="14">
        <f>Разбивка_по_щитам!K3588</f>
        <v>0</v>
      </c>
      <c r="I3583" s="14">
        <f>Разбивка_по_щитам!L3588</f>
        <v>0</v>
      </c>
      <c r="J3583" s="14">
        <f>Разбивка_по_щитам!M3588</f>
        <v>0</v>
      </c>
      <c r="K3583" s="14">
        <f>Разбивка_по_щитам!N3588</f>
        <v>0</v>
      </c>
      <c r="L3583" s="14"/>
      <c r="M3583" s="14">
        <f>Разбивка_по_щитам!P3588</f>
        <v>0</v>
      </c>
      <c r="N3583" s="14"/>
    </row>
    <row r="3584" spans="2:14" x14ac:dyDescent="0.2">
      <c r="B3584" s="14">
        <f>Разбивка_по_щитам!B3589</f>
        <v>0</v>
      </c>
      <c r="C3584" s="14">
        <f>Разбивка_по_щитам!C3589</f>
        <v>0</v>
      </c>
      <c r="D3584" s="14">
        <f>Разбивка_по_щитам!F3589</f>
        <v>0</v>
      </c>
      <c r="E3584" s="14">
        <f>Разбивка_по_щитам!H3589</f>
        <v>0</v>
      </c>
      <c r="F3584" s="14">
        <f>Разбивка_по_щитам!I3589</f>
        <v>0</v>
      </c>
      <c r="G3584" s="14">
        <f>Разбивка_по_щитам!J3589</f>
        <v>0</v>
      </c>
      <c r="H3584" s="14">
        <f>Разбивка_по_щитам!K3589</f>
        <v>0</v>
      </c>
      <c r="I3584" s="14">
        <f>Разбивка_по_щитам!L3589</f>
        <v>0</v>
      </c>
      <c r="J3584" s="14">
        <f>Разбивка_по_щитам!M3589</f>
        <v>0</v>
      </c>
      <c r="K3584" s="14">
        <f>Разбивка_по_щитам!N3589</f>
        <v>0</v>
      </c>
      <c r="L3584" s="14"/>
      <c r="M3584" s="14">
        <f>Разбивка_по_щитам!P3589</f>
        <v>0</v>
      </c>
      <c r="N3584" s="14"/>
    </row>
    <row r="3585" spans="2:14" x14ac:dyDescent="0.2">
      <c r="B3585" s="14">
        <f>Разбивка_по_щитам!B3590</f>
        <v>0</v>
      </c>
      <c r="C3585" s="14">
        <f>Разбивка_по_щитам!C3590</f>
        <v>0</v>
      </c>
      <c r="D3585" s="14">
        <f>Разбивка_по_щитам!F3590</f>
        <v>0</v>
      </c>
      <c r="E3585" s="14">
        <f>Разбивка_по_щитам!H3590</f>
        <v>0</v>
      </c>
      <c r="F3585" s="14">
        <f>Разбивка_по_щитам!I3590</f>
        <v>0</v>
      </c>
      <c r="G3585" s="14">
        <f>Разбивка_по_щитам!J3590</f>
        <v>0</v>
      </c>
      <c r="H3585" s="14">
        <f>Разбивка_по_щитам!K3590</f>
        <v>0</v>
      </c>
      <c r="I3585" s="14">
        <f>Разбивка_по_щитам!L3590</f>
        <v>0</v>
      </c>
      <c r="J3585" s="14">
        <f>Разбивка_по_щитам!M3590</f>
        <v>0</v>
      </c>
      <c r="K3585" s="14">
        <f>Разбивка_по_щитам!N3590</f>
        <v>0</v>
      </c>
      <c r="L3585" s="14"/>
      <c r="M3585" s="14">
        <f>Разбивка_по_щитам!P3590</f>
        <v>0</v>
      </c>
      <c r="N3585" s="14"/>
    </row>
    <row r="3586" spans="2:14" x14ac:dyDescent="0.2">
      <c r="B3586" s="14">
        <f>Разбивка_по_щитам!B3591</f>
        <v>0</v>
      </c>
      <c r="C3586" s="14">
        <f>Разбивка_по_щитам!C3591</f>
        <v>0</v>
      </c>
      <c r="D3586" s="14">
        <f>Разбивка_по_щитам!F3591</f>
        <v>0</v>
      </c>
      <c r="E3586" s="14">
        <f>Разбивка_по_щитам!H3591</f>
        <v>0</v>
      </c>
      <c r="F3586" s="14">
        <f>Разбивка_по_щитам!I3591</f>
        <v>0</v>
      </c>
      <c r="G3586" s="14">
        <f>Разбивка_по_щитам!J3591</f>
        <v>0</v>
      </c>
      <c r="H3586" s="14">
        <f>Разбивка_по_щитам!K3591</f>
        <v>0</v>
      </c>
      <c r="I3586" s="14">
        <f>Разбивка_по_щитам!L3591</f>
        <v>0</v>
      </c>
      <c r="J3586" s="14">
        <f>Разбивка_по_щитам!M3591</f>
        <v>0</v>
      </c>
      <c r="K3586" s="14">
        <f>Разбивка_по_щитам!N3591</f>
        <v>0</v>
      </c>
      <c r="L3586" s="14"/>
      <c r="M3586" s="14">
        <f>Разбивка_по_щитам!P3591</f>
        <v>0</v>
      </c>
      <c r="N3586" s="14"/>
    </row>
    <row r="3587" spans="2:14" x14ac:dyDescent="0.2">
      <c r="B3587" s="14">
        <f>Разбивка_по_щитам!B3592</f>
        <v>0</v>
      </c>
      <c r="C3587" s="14">
        <f>Разбивка_по_щитам!C3592</f>
        <v>0</v>
      </c>
      <c r="D3587" s="14">
        <f>Разбивка_по_щитам!F3592</f>
        <v>0</v>
      </c>
      <c r="E3587" s="14">
        <f>Разбивка_по_щитам!H3592</f>
        <v>0</v>
      </c>
      <c r="F3587" s="14">
        <f>Разбивка_по_щитам!I3592</f>
        <v>0</v>
      </c>
      <c r="G3587" s="14">
        <f>Разбивка_по_щитам!J3592</f>
        <v>0</v>
      </c>
      <c r="H3587" s="14">
        <f>Разбивка_по_щитам!K3592</f>
        <v>0</v>
      </c>
      <c r="I3587" s="14">
        <f>Разбивка_по_щитам!L3592</f>
        <v>0</v>
      </c>
      <c r="J3587" s="14">
        <f>Разбивка_по_щитам!M3592</f>
        <v>0</v>
      </c>
      <c r="K3587" s="14">
        <f>Разбивка_по_щитам!N3592</f>
        <v>0</v>
      </c>
      <c r="L3587" s="14"/>
      <c r="M3587" s="14">
        <f>Разбивка_по_щитам!P3592</f>
        <v>0</v>
      </c>
      <c r="N3587" s="14"/>
    </row>
    <row r="3588" spans="2:14" x14ac:dyDescent="0.2">
      <c r="B3588" s="14">
        <f>Разбивка_по_щитам!B3593</f>
        <v>0</v>
      </c>
      <c r="C3588" s="14">
        <f>Разбивка_по_щитам!C3593</f>
        <v>0</v>
      </c>
      <c r="D3588" s="14">
        <f>Разбивка_по_щитам!F3593</f>
        <v>0</v>
      </c>
      <c r="E3588" s="14">
        <f>Разбивка_по_щитам!H3593</f>
        <v>0</v>
      </c>
      <c r="F3588" s="14">
        <f>Разбивка_по_щитам!I3593</f>
        <v>0</v>
      </c>
      <c r="G3588" s="14">
        <f>Разбивка_по_щитам!J3593</f>
        <v>0</v>
      </c>
      <c r="H3588" s="14">
        <f>Разбивка_по_щитам!K3593</f>
        <v>0</v>
      </c>
      <c r="I3588" s="14">
        <f>Разбивка_по_щитам!L3593</f>
        <v>0</v>
      </c>
      <c r="J3588" s="14">
        <f>Разбивка_по_щитам!M3593</f>
        <v>0</v>
      </c>
      <c r="K3588" s="14">
        <f>Разбивка_по_щитам!N3593</f>
        <v>0</v>
      </c>
      <c r="L3588" s="14"/>
      <c r="M3588" s="14">
        <f>Разбивка_по_щитам!P3593</f>
        <v>0</v>
      </c>
      <c r="N3588" s="14"/>
    </row>
    <row r="3589" spans="2:14" x14ac:dyDescent="0.2">
      <c r="B3589" s="14">
        <f>Разбивка_по_щитам!B3594</f>
        <v>0</v>
      </c>
      <c r="C3589" s="14">
        <f>Разбивка_по_щитам!C3594</f>
        <v>0</v>
      </c>
      <c r="D3589" s="14">
        <f>Разбивка_по_щитам!F3594</f>
        <v>0</v>
      </c>
      <c r="E3589" s="14">
        <f>Разбивка_по_щитам!H3594</f>
        <v>0</v>
      </c>
      <c r="F3589" s="14">
        <f>Разбивка_по_щитам!I3594</f>
        <v>0</v>
      </c>
      <c r="G3589" s="14">
        <f>Разбивка_по_щитам!J3594</f>
        <v>0</v>
      </c>
      <c r="H3589" s="14">
        <f>Разбивка_по_щитам!K3594</f>
        <v>0</v>
      </c>
      <c r="I3589" s="14">
        <f>Разбивка_по_щитам!L3594</f>
        <v>0</v>
      </c>
      <c r="J3589" s="14">
        <f>Разбивка_по_щитам!M3594</f>
        <v>0</v>
      </c>
      <c r="K3589" s="14">
        <f>Разбивка_по_щитам!N3594</f>
        <v>0</v>
      </c>
      <c r="L3589" s="14"/>
      <c r="M3589" s="14">
        <f>Разбивка_по_щитам!P3594</f>
        <v>0</v>
      </c>
      <c r="N3589" s="14"/>
    </row>
    <row r="3590" spans="2:14" x14ac:dyDescent="0.2">
      <c r="B3590" s="14">
        <f>Разбивка_по_щитам!B3595</f>
        <v>0</v>
      </c>
      <c r="C3590" s="14">
        <f>Разбивка_по_щитам!C3595</f>
        <v>0</v>
      </c>
      <c r="D3590" s="14">
        <f>Разбивка_по_щитам!F3595</f>
        <v>0</v>
      </c>
      <c r="E3590" s="14">
        <f>Разбивка_по_щитам!H3595</f>
        <v>0</v>
      </c>
      <c r="F3590" s="14">
        <f>Разбивка_по_щитам!I3595</f>
        <v>0</v>
      </c>
      <c r="G3590" s="14">
        <f>Разбивка_по_щитам!J3595</f>
        <v>0</v>
      </c>
      <c r="H3590" s="14">
        <f>Разбивка_по_щитам!K3595</f>
        <v>0</v>
      </c>
      <c r="I3590" s="14">
        <f>Разбивка_по_щитам!L3595</f>
        <v>0</v>
      </c>
      <c r="J3590" s="14">
        <f>Разбивка_по_щитам!M3595</f>
        <v>0</v>
      </c>
      <c r="K3590" s="14">
        <f>Разбивка_по_щитам!N3595</f>
        <v>0</v>
      </c>
      <c r="L3590" s="14"/>
      <c r="M3590" s="14">
        <f>Разбивка_по_щитам!P3595</f>
        <v>0</v>
      </c>
      <c r="N3590" s="14"/>
    </row>
    <row r="3591" spans="2:14" x14ac:dyDescent="0.2">
      <c r="B3591" s="14">
        <f>Разбивка_по_щитам!B3596</f>
        <v>0</v>
      </c>
      <c r="C3591" s="14">
        <f>Разбивка_по_щитам!C3596</f>
        <v>0</v>
      </c>
      <c r="D3591" s="14">
        <f>Разбивка_по_щитам!F3596</f>
        <v>0</v>
      </c>
      <c r="E3591" s="14">
        <f>Разбивка_по_щитам!H3596</f>
        <v>0</v>
      </c>
      <c r="F3591" s="14">
        <f>Разбивка_по_щитам!I3596</f>
        <v>0</v>
      </c>
      <c r="G3591" s="14">
        <f>Разбивка_по_щитам!J3596</f>
        <v>0</v>
      </c>
      <c r="H3591" s="14">
        <f>Разбивка_по_щитам!K3596</f>
        <v>0</v>
      </c>
      <c r="I3591" s="14">
        <f>Разбивка_по_щитам!L3596</f>
        <v>0</v>
      </c>
      <c r="J3591" s="14">
        <f>Разбивка_по_щитам!M3596</f>
        <v>0</v>
      </c>
      <c r="K3591" s="14">
        <f>Разбивка_по_щитам!N3596</f>
        <v>0</v>
      </c>
      <c r="L3591" s="14"/>
      <c r="M3591" s="14">
        <f>Разбивка_по_щитам!P3596</f>
        <v>0</v>
      </c>
      <c r="N3591" s="14"/>
    </row>
    <row r="3592" spans="2:14" x14ac:dyDescent="0.2">
      <c r="B3592" s="14">
        <f>Разбивка_по_щитам!B3597</f>
        <v>0</v>
      </c>
      <c r="C3592" s="14">
        <f>Разбивка_по_щитам!C3597</f>
        <v>0</v>
      </c>
      <c r="D3592" s="14">
        <f>Разбивка_по_щитам!F3597</f>
        <v>0</v>
      </c>
      <c r="E3592" s="14">
        <f>Разбивка_по_щитам!H3597</f>
        <v>0</v>
      </c>
      <c r="F3592" s="14">
        <f>Разбивка_по_щитам!I3597</f>
        <v>0</v>
      </c>
      <c r="G3592" s="14">
        <f>Разбивка_по_щитам!J3597</f>
        <v>0</v>
      </c>
      <c r="H3592" s="14">
        <f>Разбивка_по_щитам!K3597</f>
        <v>0</v>
      </c>
      <c r="I3592" s="14">
        <f>Разбивка_по_щитам!L3597</f>
        <v>0</v>
      </c>
      <c r="J3592" s="14">
        <f>Разбивка_по_щитам!M3597</f>
        <v>0</v>
      </c>
      <c r="K3592" s="14">
        <f>Разбивка_по_щитам!N3597</f>
        <v>0</v>
      </c>
      <c r="L3592" s="14"/>
      <c r="M3592" s="14">
        <f>Разбивка_по_щитам!P3597</f>
        <v>0</v>
      </c>
      <c r="N3592" s="14"/>
    </row>
    <row r="3593" spans="2:14" x14ac:dyDescent="0.2">
      <c r="B3593" s="14">
        <f>Разбивка_по_щитам!B3598</f>
        <v>0</v>
      </c>
      <c r="C3593" s="14">
        <f>Разбивка_по_щитам!C3598</f>
        <v>0</v>
      </c>
      <c r="D3593" s="14">
        <f>Разбивка_по_щитам!F3598</f>
        <v>0</v>
      </c>
      <c r="E3593" s="14">
        <f>Разбивка_по_щитам!H3598</f>
        <v>0</v>
      </c>
      <c r="F3593" s="14">
        <f>Разбивка_по_щитам!I3598</f>
        <v>0</v>
      </c>
      <c r="G3593" s="14">
        <f>Разбивка_по_щитам!J3598</f>
        <v>0</v>
      </c>
      <c r="H3593" s="14">
        <f>Разбивка_по_щитам!K3598</f>
        <v>0</v>
      </c>
      <c r="I3593" s="14">
        <f>Разбивка_по_щитам!L3598</f>
        <v>0</v>
      </c>
      <c r="J3593" s="14">
        <f>Разбивка_по_щитам!M3598</f>
        <v>0</v>
      </c>
      <c r="K3593" s="14">
        <f>Разбивка_по_щитам!N3598</f>
        <v>0</v>
      </c>
      <c r="L3593" s="14"/>
      <c r="M3593" s="14">
        <f>Разбивка_по_щитам!P3598</f>
        <v>0</v>
      </c>
      <c r="N3593" s="14"/>
    </row>
    <row r="3594" spans="2:14" x14ac:dyDescent="0.2">
      <c r="B3594" s="14">
        <f>Разбивка_по_щитам!B3599</f>
        <v>0</v>
      </c>
      <c r="C3594" s="14">
        <f>Разбивка_по_щитам!C3599</f>
        <v>0</v>
      </c>
      <c r="D3594" s="14">
        <f>Разбивка_по_щитам!F3599</f>
        <v>0</v>
      </c>
      <c r="E3594" s="14">
        <f>Разбивка_по_щитам!H3599</f>
        <v>0</v>
      </c>
      <c r="F3594" s="14">
        <f>Разбивка_по_щитам!I3599</f>
        <v>0</v>
      </c>
      <c r="G3594" s="14">
        <f>Разбивка_по_щитам!J3599</f>
        <v>0</v>
      </c>
      <c r="H3594" s="14">
        <f>Разбивка_по_щитам!K3599</f>
        <v>0</v>
      </c>
      <c r="I3594" s="14">
        <f>Разбивка_по_щитам!L3599</f>
        <v>0</v>
      </c>
      <c r="J3594" s="14">
        <f>Разбивка_по_щитам!M3599</f>
        <v>0</v>
      </c>
      <c r="K3594" s="14">
        <f>Разбивка_по_щитам!N3599</f>
        <v>0</v>
      </c>
      <c r="L3594" s="14"/>
      <c r="M3594" s="14">
        <f>Разбивка_по_щитам!P3599</f>
        <v>0</v>
      </c>
      <c r="N3594" s="14"/>
    </row>
    <row r="3595" spans="2:14" x14ac:dyDescent="0.2">
      <c r="B3595" s="14">
        <f>Разбивка_по_щитам!B3600</f>
        <v>0</v>
      </c>
      <c r="C3595" s="14">
        <f>Разбивка_по_щитам!C3600</f>
        <v>0</v>
      </c>
      <c r="D3595" s="14">
        <f>Разбивка_по_щитам!F3600</f>
        <v>0</v>
      </c>
      <c r="E3595" s="14">
        <f>Разбивка_по_щитам!H3600</f>
        <v>0</v>
      </c>
      <c r="F3595" s="14">
        <f>Разбивка_по_щитам!I3600</f>
        <v>0</v>
      </c>
      <c r="G3595" s="14">
        <f>Разбивка_по_щитам!J3600</f>
        <v>0</v>
      </c>
      <c r="H3595" s="14">
        <f>Разбивка_по_щитам!K3600</f>
        <v>0</v>
      </c>
      <c r="I3595" s="14">
        <f>Разбивка_по_щитам!L3600</f>
        <v>0</v>
      </c>
      <c r="J3595" s="14">
        <f>Разбивка_по_щитам!M3600</f>
        <v>0</v>
      </c>
      <c r="K3595" s="14">
        <f>Разбивка_по_щитам!N3600</f>
        <v>0</v>
      </c>
      <c r="L3595" s="14"/>
      <c r="M3595" s="14">
        <f>Разбивка_по_щитам!P3600</f>
        <v>0</v>
      </c>
      <c r="N3595" s="14"/>
    </row>
    <row r="3596" spans="2:14" x14ac:dyDescent="0.2">
      <c r="B3596" s="14">
        <f>Разбивка_по_щитам!B3601</f>
        <v>0</v>
      </c>
      <c r="C3596" s="14">
        <f>Разбивка_по_щитам!C3601</f>
        <v>0</v>
      </c>
      <c r="D3596" s="14">
        <f>Разбивка_по_щитам!F3601</f>
        <v>0</v>
      </c>
      <c r="E3596" s="14">
        <f>Разбивка_по_щитам!H3601</f>
        <v>0</v>
      </c>
      <c r="F3596" s="14">
        <f>Разбивка_по_щитам!I3601</f>
        <v>0</v>
      </c>
      <c r="G3596" s="14">
        <f>Разбивка_по_щитам!J3601</f>
        <v>0</v>
      </c>
      <c r="H3596" s="14">
        <f>Разбивка_по_щитам!K3601</f>
        <v>0</v>
      </c>
      <c r="I3596" s="14">
        <f>Разбивка_по_щитам!L3601</f>
        <v>0</v>
      </c>
      <c r="J3596" s="14">
        <f>Разбивка_по_щитам!M3601</f>
        <v>0</v>
      </c>
      <c r="K3596" s="14">
        <f>Разбивка_по_щитам!N3601</f>
        <v>0</v>
      </c>
      <c r="L3596" s="14"/>
      <c r="M3596" s="14">
        <f>Разбивка_по_щитам!P3601</f>
        <v>0</v>
      </c>
      <c r="N3596" s="14"/>
    </row>
    <row r="3597" spans="2:14" x14ac:dyDescent="0.2">
      <c r="B3597" s="14">
        <f>Разбивка_по_щитам!B3602</f>
        <v>0</v>
      </c>
      <c r="C3597" s="14">
        <f>Разбивка_по_щитам!C3602</f>
        <v>0</v>
      </c>
      <c r="D3597" s="14">
        <f>Разбивка_по_щитам!F3602</f>
        <v>0</v>
      </c>
      <c r="E3597" s="14">
        <f>Разбивка_по_щитам!H3602</f>
        <v>0</v>
      </c>
      <c r="F3597" s="14">
        <f>Разбивка_по_щитам!I3602</f>
        <v>0</v>
      </c>
      <c r="G3597" s="14">
        <f>Разбивка_по_щитам!J3602</f>
        <v>0</v>
      </c>
      <c r="H3597" s="14">
        <f>Разбивка_по_щитам!K3602</f>
        <v>0</v>
      </c>
      <c r="I3597" s="14">
        <f>Разбивка_по_щитам!L3602</f>
        <v>0</v>
      </c>
      <c r="J3597" s="14">
        <f>Разбивка_по_щитам!M3602</f>
        <v>0</v>
      </c>
      <c r="K3597" s="14">
        <f>Разбивка_по_щитам!N3602</f>
        <v>0</v>
      </c>
      <c r="L3597" s="14"/>
      <c r="M3597" s="14">
        <f>Разбивка_по_щитам!P3602</f>
        <v>0</v>
      </c>
      <c r="N3597" s="14"/>
    </row>
    <row r="3598" spans="2:14" x14ac:dyDescent="0.2">
      <c r="B3598" s="14">
        <f>Разбивка_по_щитам!B3603</f>
        <v>0</v>
      </c>
      <c r="C3598" s="14">
        <f>Разбивка_по_щитам!C3603</f>
        <v>0</v>
      </c>
      <c r="D3598" s="14">
        <f>Разбивка_по_щитам!F3603</f>
        <v>0</v>
      </c>
      <c r="E3598" s="14">
        <f>Разбивка_по_щитам!H3603</f>
        <v>0</v>
      </c>
      <c r="F3598" s="14">
        <f>Разбивка_по_щитам!I3603</f>
        <v>0</v>
      </c>
      <c r="G3598" s="14">
        <f>Разбивка_по_щитам!J3603</f>
        <v>0</v>
      </c>
      <c r="H3598" s="14">
        <f>Разбивка_по_щитам!K3603</f>
        <v>0</v>
      </c>
      <c r="I3598" s="14">
        <f>Разбивка_по_щитам!L3603</f>
        <v>0</v>
      </c>
      <c r="J3598" s="14">
        <f>Разбивка_по_щитам!M3603</f>
        <v>0</v>
      </c>
      <c r="K3598" s="14">
        <f>Разбивка_по_щитам!N3603</f>
        <v>0</v>
      </c>
      <c r="L3598" s="14"/>
      <c r="M3598" s="14">
        <f>Разбивка_по_щитам!P3603</f>
        <v>0</v>
      </c>
      <c r="N3598" s="14"/>
    </row>
    <row r="3599" spans="2:14" x14ac:dyDescent="0.2">
      <c r="B3599" s="14">
        <f>Разбивка_по_щитам!B3604</f>
        <v>0</v>
      </c>
      <c r="C3599" s="14">
        <f>Разбивка_по_щитам!C3604</f>
        <v>0</v>
      </c>
      <c r="D3599" s="14">
        <f>Разбивка_по_щитам!F3604</f>
        <v>0</v>
      </c>
      <c r="E3599" s="14">
        <f>Разбивка_по_щитам!H3604</f>
        <v>0</v>
      </c>
      <c r="F3599" s="14">
        <f>Разбивка_по_щитам!I3604</f>
        <v>0</v>
      </c>
      <c r="G3599" s="14">
        <f>Разбивка_по_щитам!J3604</f>
        <v>0</v>
      </c>
      <c r="H3599" s="14">
        <f>Разбивка_по_щитам!K3604</f>
        <v>0</v>
      </c>
      <c r="I3599" s="14">
        <f>Разбивка_по_щитам!L3604</f>
        <v>0</v>
      </c>
      <c r="J3599" s="14">
        <f>Разбивка_по_щитам!M3604</f>
        <v>0</v>
      </c>
      <c r="K3599" s="14">
        <f>Разбивка_по_щитам!N3604</f>
        <v>0</v>
      </c>
      <c r="L3599" s="14"/>
      <c r="M3599" s="14">
        <f>Разбивка_по_щитам!P3604</f>
        <v>0</v>
      </c>
      <c r="N3599" s="14"/>
    </row>
    <row r="3600" spans="2:14" x14ac:dyDescent="0.2">
      <c r="B3600" s="14">
        <f>Разбивка_по_щитам!B3605</f>
        <v>0</v>
      </c>
      <c r="C3600" s="14">
        <f>Разбивка_по_щитам!C3605</f>
        <v>0</v>
      </c>
      <c r="D3600" s="14">
        <f>Разбивка_по_щитам!F3605</f>
        <v>0</v>
      </c>
      <c r="E3600" s="14">
        <f>Разбивка_по_щитам!H3605</f>
        <v>0</v>
      </c>
      <c r="F3600" s="14">
        <f>Разбивка_по_щитам!I3605</f>
        <v>0</v>
      </c>
      <c r="G3600" s="14">
        <f>Разбивка_по_щитам!J3605</f>
        <v>0</v>
      </c>
      <c r="H3600" s="14">
        <f>Разбивка_по_щитам!K3605</f>
        <v>0</v>
      </c>
      <c r="I3600" s="14">
        <f>Разбивка_по_щитам!L3605</f>
        <v>0</v>
      </c>
      <c r="J3600" s="14">
        <f>Разбивка_по_щитам!M3605</f>
        <v>0</v>
      </c>
      <c r="K3600" s="14">
        <f>Разбивка_по_щитам!N3605</f>
        <v>0</v>
      </c>
      <c r="L3600" s="14"/>
      <c r="M3600" s="14">
        <f>Разбивка_по_щитам!P3605</f>
        <v>0</v>
      </c>
      <c r="N3600" s="14"/>
    </row>
    <row r="3601" spans="2:14" x14ac:dyDescent="0.2">
      <c r="B3601" s="14">
        <f>Разбивка_по_щитам!B3606</f>
        <v>0</v>
      </c>
      <c r="C3601" s="14">
        <f>Разбивка_по_щитам!C3606</f>
        <v>0</v>
      </c>
      <c r="D3601" s="14">
        <f>Разбивка_по_щитам!F3606</f>
        <v>0</v>
      </c>
      <c r="E3601" s="14">
        <f>Разбивка_по_щитам!H3606</f>
        <v>0</v>
      </c>
      <c r="F3601" s="14">
        <f>Разбивка_по_щитам!I3606</f>
        <v>0</v>
      </c>
      <c r="G3601" s="14">
        <f>Разбивка_по_щитам!J3606</f>
        <v>0</v>
      </c>
      <c r="H3601" s="14">
        <f>Разбивка_по_щитам!K3606</f>
        <v>0</v>
      </c>
      <c r="I3601" s="14">
        <f>Разбивка_по_щитам!L3606</f>
        <v>0</v>
      </c>
      <c r="J3601" s="14">
        <f>Разбивка_по_щитам!M3606</f>
        <v>0</v>
      </c>
      <c r="K3601" s="14">
        <f>Разбивка_по_щитам!N3606</f>
        <v>0</v>
      </c>
      <c r="L3601" s="14"/>
      <c r="M3601" s="14">
        <f>Разбивка_по_щитам!P3606</f>
        <v>0</v>
      </c>
      <c r="N3601" s="14"/>
    </row>
    <row r="3602" spans="2:14" x14ac:dyDescent="0.2">
      <c r="B3602" s="14">
        <f>Разбивка_по_щитам!B3607</f>
        <v>0</v>
      </c>
      <c r="C3602" s="14">
        <f>Разбивка_по_щитам!C3607</f>
        <v>0</v>
      </c>
      <c r="D3602" s="14">
        <f>Разбивка_по_щитам!F3607</f>
        <v>0</v>
      </c>
      <c r="E3602" s="14">
        <f>Разбивка_по_щитам!H3607</f>
        <v>0</v>
      </c>
      <c r="F3602" s="14">
        <f>Разбивка_по_щитам!I3607</f>
        <v>0</v>
      </c>
      <c r="G3602" s="14">
        <f>Разбивка_по_щитам!J3607</f>
        <v>0</v>
      </c>
      <c r="H3602" s="14">
        <f>Разбивка_по_щитам!K3607</f>
        <v>0</v>
      </c>
      <c r="I3602" s="14">
        <f>Разбивка_по_щитам!L3607</f>
        <v>0</v>
      </c>
      <c r="J3602" s="14">
        <f>Разбивка_по_щитам!M3607</f>
        <v>0</v>
      </c>
      <c r="K3602" s="14">
        <f>Разбивка_по_щитам!N3607</f>
        <v>0</v>
      </c>
      <c r="L3602" s="14"/>
      <c r="M3602" s="14">
        <f>Разбивка_по_щитам!P3607</f>
        <v>0</v>
      </c>
      <c r="N3602" s="14"/>
    </row>
    <row r="3603" spans="2:14" x14ac:dyDescent="0.2">
      <c r="B3603" s="14">
        <f>Разбивка_по_щитам!B3608</f>
        <v>0</v>
      </c>
      <c r="C3603" s="14">
        <f>Разбивка_по_щитам!C3608</f>
        <v>0</v>
      </c>
      <c r="D3603" s="14">
        <f>Разбивка_по_щитам!F3608</f>
        <v>0</v>
      </c>
      <c r="E3603" s="14">
        <f>Разбивка_по_щитам!H3608</f>
        <v>0</v>
      </c>
      <c r="F3603" s="14">
        <f>Разбивка_по_щитам!I3608</f>
        <v>0</v>
      </c>
      <c r="G3603" s="14">
        <f>Разбивка_по_щитам!J3608</f>
        <v>0</v>
      </c>
      <c r="H3603" s="14">
        <f>Разбивка_по_щитам!K3608</f>
        <v>0</v>
      </c>
      <c r="I3603" s="14">
        <f>Разбивка_по_щитам!L3608</f>
        <v>0</v>
      </c>
      <c r="J3603" s="14">
        <f>Разбивка_по_щитам!M3608</f>
        <v>0</v>
      </c>
      <c r="K3603" s="14">
        <f>Разбивка_по_щитам!N3608</f>
        <v>0</v>
      </c>
      <c r="L3603" s="14"/>
      <c r="M3603" s="14">
        <f>Разбивка_по_щитам!P3608</f>
        <v>0</v>
      </c>
      <c r="N3603" s="14"/>
    </row>
    <row r="3604" spans="2:14" x14ac:dyDescent="0.2">
      <c r="B3604" s="14">
        <f>Разбивка_по_щитам!B3609</f>
        <v>0</v>
      </c>
      <c r="C3604" s="14">
        <f>Разбивка_по_щитам!C3609</f>
        <v>0</v>
      </c>
      <c r="D3604" s="14">
        <f>Разбивка_по_щитам!F3609</f>
        <v>0</v>
      </c>
      <c r="E3604" s="14">
        <f>Разбивка_по_щитам!H3609</f>
        <v>0</v>
      </c>
      <c r="F3604" s="14">
        <f>Разбивка_по_щитам!I3609</f>
        <v>0</v>
      </c>
      <c r="G3604" s="14">
        <f>Разбивка_по_щитам!J3609</f>
        <v>0</v>
      </c>
      <c r="H3604" s="14">
        <f>Разбивка_по_щитам!K3609</f>
        <v>0</v>
      </c>
      <c r="I3604" s="14">
        <f>Разбивка_по_щитам!L3609</f>
        <v>0</v>
      </c>
      <c r="J3604" s="14">
        <f>Разбивка_по_щитам!M3609</f>
        <v>0</v>
      </c>
      <c r="K3604" s="14">
        <f>Разбивка_по_щитам!N3609</f>
        <v>0</v>
      </c>
      <c r="L3604" s="14"/>
      <c r="M3604" s="14">
        <f>Разбивка_по_щитам!P3609</f>
        <v>0</v>
      </c>
      <c r="N3604" s="14"/>
    </row>
    <row r="3605" spans="2:14" x14ac:dyDescent="0.2">
      <c r="B3605" s="14">
        <f>Разбивка_по_щитам!B3610</f>
        <v>0</v>
      </c>
      <c r="C3605" s="14">
        <f>Разбивка_по_щитам!C3610</f>
        <v>0</v>
      </c>
      <c r="D3605" s="14">
        <f>Разбивка_по_щитам!F3610</f>
        <v>0</v>
      </c>
      <c r="E3605" s="14">
        <f>Разбивка_по_щитам!H3610</f>
        <v>0</v>
      </c>
      <c r="F3605" s="14">
        <f>Разбивка_по_щитам!I3610</f>
        <v>0</v>
      </c>
      <c r="G3605" s="14">
        <f>Разбивка_по_щитам!J3610</f>
        <v>0</v>
      </c>
      <c r="H3605" s="14">
        <f>Разбивка_по_щитам!K3610</f>
        <v>0</v>
      </c>
      <c r="I3605" s="14">
        <f>Разбивка_по_щитам!L3610</f>
        <v>0</v>
      </c>
      <c r="J3605" s="14">
        <f>Разбивка_по_щитам!M3610</f>
        <v>0</v>
      </c>
      <c r="K3605" s="14">
        <f>Разбивка_по_щитам!N3610</f>
        <v>0</v>
      </c>
      <c r="L3605" s="14"/>
      <c r="M3605" s="14">
        <f>Разбивка_по_щитам!P3610</f>
        <v>0</v>
      </c>
      <c r="N3605" s="14"/>
    </row>
    <row r="3606" spans="2:14" x14ac:dyDescent="0.2">
      <c r="B3606" s="14">
        <f>Разбивка_по_щитам!B3611</f>
        <v>0</v>
      </c>
      <c r="C3606" s="14">
        <f>Разбивка_по_щитам!C3611</f>
        <v>0</v>
      </c>
      <c r="D3606" s="14">
        <f>Разбивка_по_щитам!F3611</f>
        <v>0</v>
      </c>
      <c r="E3606" s="14">
        <f>Разбивка_по_щитам!H3611</f>
        <v>0</v>
      </c>
      <c r="F3606" s="14">
        <f>Разбивка_по_щитам!I3611</f>
        <v>0</v>
      </c>
      <c r="G3606" s="14">
        <f>Разбивка_по_щитам!J3611</f>
        <v>0</v>
      </c>
      <c r="H3606" s="14">
        <f>Разбивка_по_щитам!K3611</f>
        <v>0</v>
      </c>
      <c r="I3606" s="14">
        <f>Разбивка_по_щитам!L3611</f>
        <v>0</v>
      </c>
      <c r="J3606" s="14">
        <f>Разбивка_по_щитам!M3611</f>
        <v>0</v>
      </c>
      <c r="K3606" s="14">
        <f>Разбивка_по_щитам!N3611</f>
        <v>0</v>
      </c>
      <c r="L3606" s="14"/>
      <c r="M3606" s="14">
        <f>Разбивка_по_щитам!P3611</f>
        <v>0</v>
      </c>
      <c r="N3606" s="14"/>
    </row>
    <row r="3607" spans="2:14" x14ac:dyDescent="0.2">
      <c r="B3607" s="14">
        <f>Разбивка_по_щитам!B3612</f>
        <v>0</v>
      </c>
      <c r="C3607" s="14">
        <f>Разбивка_по_щитам!C3612</f>
        <v>0</v>
      </c>
      <c r="D3607" s="14">
        <f>Разбивка_по_щитам!F3612</f>
        <v>0</v>
      </c>
      <c r="E3607" s="14">
        <f>Разбивка_по_щитам!H3612</f>
        <v>0</v>
      </c>
      <c r="F3607" s="14">
        <f>Разбивка_по_щитам!I3612</f>
        <v>0</v>
      </c>
      <c r="G3607" s="14">
        <f>Разбивка_по_щитам!J3612</f>
        <v>0</v>
      </c>
      <c r="H3607" s="14">
        <f>Разбивка_по_щитам!K3612</f>
        <v>0</v>
      </c>
      <c r="I3607" s="14">
        <f>Разбивка_по_щитам!L3612</f>
        <v>0</v>
      </c>
      <c r="J3607" s="14">
        <f>Разбивка_по_щитам!M3612</f>
        <v>0</v>
      </c>
      <c r="K3607" s="14">
        <f>Разбивка_по_щитам!N3612</f>
        <v>0</v>
      </c>
      <c r="L3607" s="14"/>
      <c r="M3607" s="14">
        <f>Разбивка_по_щитам!P3612</f>
        <v>0</v>
      </c>
      <c r="N3607" s="14"/>
    </row>
    <row r="3608" spans="2:14" x14ac:dyDescent="0.2">
      <c r="B3608" s="14">
        <f>Разбивка_по_щитам!B3613</f>
        <v>0</v>
      </c>
      <c r="C3608" s="14">
        <f>Разбивка_по_щитам!C3613</f>
        <v>0</v>
      </c>
      <c r="D3608" s="14">
        <f>Разбивка_по_щитам!F3613</f>
        <v>0</v>
      </c>
      <c r="E3608" s="14">
        <f>Разбивка_по_щитам!H3613</f>
        <v>0</v>
      </c>
      <c r="F3608" s="14">
        <f>Разбивка_по_щитам!I3613</f>
        <v>0</v>
      </c>
      <c r="G3608" s="14">
        <f>Разбивка_по_щитам!J3613</f>
        <v>0</v>
      </c>
      <c r="H3608" s="14">
        <f>Разбивка_по_щитам!K3613</f>
        <v>0</v>
      </c>
      <c r="I3608" s="14">
        <f>Разбивка_по_щитам!L3613</f>
        <v>0</v>
      </c>
      <c r="J3608" s="14">
        <f>Разбивка_по_щитам!M3613</f>
        <v>0</v>
      </c>
      <c r="K3608" s="14">
        <f>Разбивка_по_щитам!N3613</f>
        <v>0</v>
      </c>
      <c r="L3608" s="14"/>
      <c r="M3608" s="14">
        <f>Разбивка_по_щитам!P3613</f>
        <v>0</v>
      </c>
      <c r="N3608" s="14"/>
    </row>
    <row r="3609" spans="2:14" x14ac:dyDescent="0.2">
      <c r="B3609" s="14">
        <f>Разбивка_по_щитам!B3614</f>
        <v>0</v>
      </c>
      <c r="C3609" s="14">
        <f>Разбивка_по_щитам!C3614</f>
        <v>0</v>
      </c>
      <c r="D3609" s="14">
        <f>Разбивка_по_щитам!F3614</f>
        <v>0</v>
      </c>
      <c r="E3609" s="14">
        <f>Разбивка_по_щитам!H3614</f>
        <v>0</v>
      </c>
      <c r="F3609" s="14">
        <f>Разбивка_по_щитам!I3614</f>
        <v>0</v>
      </c>
      <c r="G3609" s="14">
        <f>Разбивка_по_щитам!J3614</f>
        <v>0</v>
      </c>
      <c r="H3609" s="14">
        <f>Разбивка_по_щитам!K3614</f>
        <v>0</v>
      </c>
      <c r="I3609" s="14">
        <f>Разбивка_по_щитам!L3614</f>
        <v>0</v>
      </c>
      <c r="J3609" s="14">
        <f>Разбивка_по_щитам!M3614</f>
        <v>0</v>
      </c>
      <c r="K3609" s="14">
        <f>Разбивка_по_щитам!N3614</f>
        <v>0</v>
      </c>
      <c r="L3609" s="14"/>
      <c r="M3609" s="14">
        <f>Разбивка_по_щитам!P3614</f>
        <v>0</v>
      </c>
      <c r="N3609" s="14"/>
    </row>
    <row r="3610" spans="2:14" x14ac:dyDescent="0.2">
      <c r="B3610" s="14">
        <f>Разбивка_по_щитам!B3615</f>
        <v>0</v>
      </c>
      <c r="C3610" s="14">
        <f>Разбивка_по_щитам!C3615</f>
        <v>0</v>
      </c>
      <c r="D3610" s="14">
        <f>Разбивка_по_щитам!F3615</f>
        <v>0</v>
      </c>
      <c r="E3610" s="14">
        <f>Разбивка_по_щитам!H3615</f>
        <v>0</v>
      </c>
      <c r="F3610" s="14">
        <f>Разбивка_по_щитам!I3615</f>
        <v>0</v>
      </c>
      <c r="G3610" s="14">
        <f>Разбивка_по_щитам!J3615</f>
        <v>0</v>
      </c>
      <c r="H3610" s="14">
        <f>Разбивка_по_щитам!K3615</f>
        <v>0</v>
      </c>
      <c r="I3610" s="14">
        <f>Разбивка_по_щитам!L3615</f>
        <v>0</v>
      </c>
      <c r="J3610" s="14">
        <f>Разбивка_по_щитам!M3615</f>
        <v>0</v>
      </c>
      <c r="K3610" s="14">
        <f>Разбивка_по_щитам!N3615</f>
        <v>0</v>
      </c>
      <c r="L3610" s="14"/>
      <c r="M3610" s="14">
        <f>Разбивка_по_щитам!P3615</f>
        <v>0</v>
      </c>
      <c r="N3610" s="14"/>
    </row>
    <row r="3611" spans="2:14" x14ac:dyDescent="0.2">
      <c r="B3611" s="14">
        <f>Разбивка_по_щитам!B3616</f>
        <v>0</v>
      </c>
      <c r="C3611" s="14">
        <f>Разбивка_по_щитам!C3616</f>
        <v>0</v>
      </c>
      <c r="D3611" s="14">
        <f>Разбивка_по_щитам!F3616</f>
        <v>0</v>
      </c>
      <c r="E3611" s="14">
        <f>Разбивка_по_щитам!H3616</f>
        <v>0</v>
      </c>
      <c r="F3611" s="14">
        <f>Разбивка_по_щитам!I3616</f>
        <v>0</v>
      </c>
      <c r="G3611" s="14">
        <f>Разбивка_по_щитам!J3616</f>
        <v>0</v>
      </c>
      <c r="H3611" s="14">
        <f>Разбивка_по_щитам!K3616</f>
        <v>0</v>
      </c>
      <c r="I3611" s="14">
        <f>Разбивка_по_щитам!L3616</f>
        <v>0</v>
      </c>
      <c r="J3611" s="14">
        <f>Разбивка_по_щитам!M3616</f>
        <v>0</v>
      </c>
      <c r="K3611" s="14">
        <f>Разбивка_по_щитам!N3616</f>
        <v>0</v>
      </c>
      <c r="L3611" s="14"/>
      <c r="M3611" s="14">
        <f>Разбивка_по_щитам!P3616</f>
        <v>0</v>
      </c>
      <c r="N3611" s="14"/>
    </row>
    <row r="3612" spans="2:14" x14ac:dyDescent="0.2">
      <c r="B3612" s="14">
        <f>Разбивка_по_щитам!B3617</f>
        <v>0</v>
      </c>
      <c r="C3612" s="14">
        <f>Разбивка_по_щитам!C3617</f>
        <v>0</v>
      </c>
      <c r="D3612" s="14">
        <f>Разбивка_по_щитам!F3617</f>
        <v>0</v>
      </c>
      <c r="E3612" s="14">
        <f>Разбивка_по_щитам!H3617</f>
        <v>0</v>
      </c>
      <c r="F3612" s="14">
        <f>Разбивка_по_щитам!I3617</f>
        <v>0</v>
      </c>
      <c r="G3612" s="14">
        <f>Разбивка_по_щитам!J3617</f>
        <v>0</v>
      </c>
      <c r="H3612" s="14">
        <f>Разбивка_по_щитам!K3617</f>
        <v>0</v>
      </c>
      <c r="I3612" s="14">
        <f>Разбивка_по_щитам!L3617</f>
        <v>0</v>
      </c>
      <c r="J3612" s="14">
        <f>Разбивка_по_щитам!M3617</f>
        <v>0</v>
      </c>
      <c r="K3612" s="14">
        <f>Разбивка_по_щитам!N3617</f>
        <v>0</v>
      </c>
      <c r="L3612" s="14"/>
      <c r="M3612" s="14">
        <f>Разбивка_по_щитам!P3617</f>
        <v>0</v>
      </c>
      <c r="N3612" s="14"/>
    </row>
    <row r="3613" spans="2:14" x14ac:dyDescent="0.2">
      <c r="B3613" s="14">
        <f>Разбивка_по_щитам!B3618</f>
        <v>0</v>
      </c>
      <c r="C3613" s="14">
        <f>Разбивка_по_щитам!C3618</f>
        <v>0</v>
      </c>
      <c r="D3613" s="14">
        <f>Разбивка_по_щитам!F3618</f>
        <v>0</v>
      </c>
      <c r="E3613" s="14">
        <f>Разбивка_по_щитам!H3618</f>
        <v>0</v>
      </c>
      <c r="F3613" s="14">
        <f>Разбивка_по_щитам!I3618</f>
        <v>0</v>
      </c>
      <c r="G3613" s="14">
        <f>Разбивка_по_щитам!J3618</f>
        <v>0</v>
      </c>
      <c r="H3613" s="14">
        <f>Разбивка_по_щитам!K3618</f>
        <v>0</v>
      </c>
      <c r="I3613" s="14">
        <f>Разбивка_по_щитам!L3618</f>
        <v>0</v>
      </c>
      <c r="J3613" s="14">
        <f>Разбивка_по_щитам!M3618</f>
        <v>0</v>
      </c>
      <c r="K3613" s="14">
        <f>Разбивка_по_щитам!N3618</f>
        <v>0</v>
      </c>
      <c r="L3613" s="14"/>
      <c r="M3613" s="14">
        <f>Разбивка_по_щитам!P3618</f>
        <v>0</v>
      </c>
      <c r="N3613" s="14"/>
    </row>
    <row r="3614" spans="2:14" x14ac:dyDescent="0.2">
      <c r="B3614" s="14">
        <f>Разбивка_по_щитам!B3619</f>
        <v>0</v>
      </c>
      <c r="C3614" s="14">
        <f>Разбивка_по_щитам!C3619</f>
        <v>0</v>
      </c>
      <c r="D3614" s="14">
        <f>Разбивка_по_щитам!F3619</f>
        <v>0</v>
      </c>
      <c r="E3614" s="14">
        <f>Разбивка_по_щитам!H3619</f>
        <v>0</v>
      </c>
      <c r="F3614" s="14">
        <f>Разбивка_по_щитам!I3619</f>
        <v>0</v>
      </c>
      <c r="G3614" s="14">
        <f>Разбивка_по_щитам!J3619</f>
        <v>0</v>
      </c>
      <c r="H3614" s="14">
        <f>Разбивка_по_щитам!K3619</f>
        <v>0</v>
      </c>
      <c r="I3614" s="14">
        <f>Разбивка_по_щитам!L3619</f>
        <v>0</v>
      </c>
      <c r="J3614" s="14">
        <f>Разбивка_по_щитам!M3619</f>
        <v>0</v>
      </c>
      <c r="K3614" s="14">
        <f>Разбивка_по_щитам!N3619</f>
        <v>0</v>
      </c>
      <c r="L3614" s="14"/>
      <c r="M3614" s="14">
        <f>Разбивка_по_щитам!P3619</f>
        <v>0</v>
      </c>
      <c r="N3614" s="14"/>
    </row>
    <row r="3615" spans="2:14" x14ac:dyDescent="0.2">
      <c r="B3615" s="14">
        <f>Разбивка_по_щитам!B3620</f>
        <v>0</v>
      </c>
      <c r="C3615" s="14">
        <f>Разбивка_по_щитам!C3620</f>
        <v>0</v>
      </c>
      <c r="D3615" s="14">
        <f>Разбивка_по_щитам!F3620</f>
        <v>0</v>
      </c>
      <c r="E3615" s="14">
        <f>Разбивка_по_щитам!H3620</f>
        <v>0</v>
      </c>
      <c r="F3615" s="14">
        <f>Разбивка_по_щитам!I3620</f>
        <v>0</v>
      </c>
      <c r="G3615" s="14">
        <f>Разбивка_по_щитам!J3620</f>
        <v>0</v>
      </c>
      <c r="H3615" s="14">
        <f>Разбивка_по_щитам!K3620</f>
        <v>0</v>
      </c>
      <c r="I3615" s="14">
        <f>Разбивка_по_щитам!L3620</f>
        <v>0</v>
      </c>
      <c r="J3615" s="14">
        <f>Разбивка_по_щитам!M3620</f>
        <v>0</v>
      </c>
      <c r="K3615" s="14">
        <f>Разбивка_по_щитам!N3620</f>
        <v>0</v>
      </c>
      <c r="L3615" s="14"/>
      <c r="M3615" s="14">
        <f>Разбивка_по_щитам!P3620</f>
        <v>0</v>
      </c>
      <c r="N3615" s="14"/>
    </row>
    <row r="3616" spans="2:14" x14ac:dyDescent="0.2">
      <c r="B3616" s="14">
        <f>Разбивка_по_щитам!B3621</f>
        <v>0</v>
      </c>
      <c r="C3616" s="14">
        <f>Разбивка_по_щитам!C3621</f>
        <v>0</v>
      </c>
      <c r="D3616" s="14">
        <f>Разбивка_по_щитам!F3621</f>
        <v>0</v>
      </c>
      <c r="E3616" s="14">
        <f>Разбивка_по_щитам!H3621</f>
        <v>0</v>
      </c>
      <c r="F3616" s="14">
        <f>Разбивка_по_щитам!I3621</f>
        <v>0</v>
      </c>
      <c r="G3616" s="14">
        <f>Разбивка_по_щитам!J3621</f>
        <v>0</v>
      </c>
      <c r="H3616" s="14">
        <f>Разбивка_по_щитам!K3621</f>
        <v>0</v>
      </c>
      <c r="I3616" s="14">
        <f>Разбивка_по_щитам!L3621</f>
        <v>0</v>
      </c>
      <c r="J3616" s="14">
        <f>Разбивка_по_щитам!M3621</f>
        <v>0</v>
      </c>
      <c r="K3616" s="14">
        <f>Разбивка_по_щитам!N3621</f>
        <v>0</v>
      </c>
      <c r="L3616" s="14"/>
      <c r="M3616" s="14">
        <f>Разбивка_по_щитам!P3621</f>
        <v>0</v>
      </c>
      <c r="N3616" s="14"/>
    </row>
    <row r="3617" spans="2:14" x14ac:dyDescent="0.2">
      <c r="B3617" s="14">
        <f>Разбивка_по_щитам!B3622</f>
        <v>0</v>
      </c>
      <c r="C3617" s="14">
        <f>Разбивка_по_щитам!C3622</f>
        <v>0</v>
      </c>
      <c r="D3617" s="14">
        <f>Разбивка_по_щитам!F3622</f>
        <v>0</v>
      </c>
      <c r="E3617" s="14">
        <f>Разбивка_по_щитам!H3622</f>
        <v>0</v>
      </c>
      <c r="F3617" s="14">
        <f>Разбивка_по_щитам!I3622</f>
        <v>0</v>
      </c>
      <c r="G3617" s="14">
        <f>Разбивка_по_щитам!J3622</f>
        <v>0</v>
      </c>
      <c r="H3617" s="14">
        <f>Разбивка_по_щитам!K3622</f>
        <v>0</v>
      </c>
      <c r="I3617" s="14">
        <f>Разбивка_по_щитам!L3622</f>
        <v>0</v>
      </c>
      <c r="J3617" s="14">
        <f>Разбивка_по_щитам!M3622</f>
        <v>0</v>
      </c>
      <c r="K3617" s="14">
        <f>Разбивка_по_щитам!N3622</f>
        <v>0</v>
      </c>
      <c r="L3617" s="14"/>
      <c r="M3617" s="14">
        <f>Разбивка_по_щитам!P3622</f>
        <v>0</v>
      </c>
      <c r="N3617" s="14"/>
    </row>
    <row r="3618" spans="2:14" x14ac:dyDescent="0.2">
      <c r="B3618" s="14">
        <f>Разбивка_по_щитам!B3623</f>
        <v>0</v>
      </c>
      <c r="C3618" s="14">
        <f>Разбивка_по_щитам!C3623</f>
        <v>0</v>
      </c>
      <c r="D3618" s="14">
        <f>Разбивка_по_щитам!F3623</f>
        <v>0</v>
      </c>
      <c r="E3618" s="14">
        <f>Разбивка_по_щитам!H3623</f>
        <v>0</v>
      </c>
      <c r="F3618" s="14">
        <f>Разбивка_по_щитам!I3623</f>
        <v>0</v>
      </c>
      <c r="G3618" s="14">
        <f>Разбивка_по_щитам!J3623</f>
        <v>0</v>
      </c>
      <c r="H3618" s="14">
        <f>Разбивка_по_щитам!K3623</f>
        <v>0</v>
      </c>
      <c r="I3618" s="14">
        <f>Разбивка_по_щитам!L3623</f>
        <v>0</v>
      </c>
      <c r="J3618" s="14">
        <f>Разбивка_по_щитам!M3623</f>
        <v>0</v>
      </c>
      <c r="K3618" s="14">
        <f>Разбивка_по_щитам!N3623</f>
        <v>0</v>
      </c>
      <c r="L3618" s="14"/>
      <c r="M3618" s="14">
        <f>Разбивка_по_щитам!P3623</f>
        <v>0</v>
      </c>
      <c r="N3618" s="14"/>
    </row>
    <row r="3619" spans="2:14" x14ac:dyDescent="0.2">
      <c r="B3619" s="14">
        <f>Разбивка_по_щитам!B3624</f>
        <v>0</v>
      </c>
      <c r="C3619" s="14">
        <f>Разбивка_по_щитам!C3624</f>
        <v>0</v>
      </c>
      <c r="D3619" s="14">
        <f>Разбивка_по_щитам!F3624</f>
        <v>0</v>
      </c>
      <c r="E3619" s="14">
        <f>Разбивка_по_щитам!H3624</f>
        <v>0</v>
      </c>
      <c r="F3619" s="14">
        <f>Разбивка_по_щитам!I3624</f>
        <v>0</v>
      </c>
      <c r="G3619" s="14">
        <f>Разбивка_по_щитам!J3624</f>
        <v>0</v>
      </c>
      <c r="H3619" s="14">
        <f>Разбивка_по_щитам!K3624</f>
        <v>0</v>
      </c>
      <c r="I3619" s="14">
        <f>Разбивка_по_щитам!L3624</f>
        <v>0</v>
      </c>
      <c r="J3619" s="14">
        <f>Разбивка_по_щитам!M3624</f>
        <v>0</v>
      </c>
      <c r="K3619" s="14">
        <f>Разбивка_по_щитам!N3624</f>
        <v>0</v>
      </c>
      <c r="L3619" s="14"/>
      <c r="M3619" s="14">
        <f>Разбивка_по_щитам!P3624</f>
        <v>0</v>
      </c>
      <c r="N3619" s="14"/>
    </row>
    <row r="3620" spans="2:14" x14ac:dyDescent="0.2">
      <c r="B3620" s="14">
        <f>Разбивка_по_щитам!B3625</f>
        <v>0</v>
      </c>
      <c r="C3620" s="14">
        <f>Разбивка_по_щитам!C3625</f>
        <v>0</v>
      </c>
      <c r="D3620" s="14">
        <f>Разбивка_по_щитам!F3625</f>
        <v>0</v>
      </c>
      <c r="E3620" s="14">
        <f>Разбивка_по_щитам!H3625</f>
        <v>0</v>
      </c>
      <c r="F3620" s="14">
        <f>Разбивка_по_щитам!I3625</f>
        <v>0</v>
      </c>
      <c r="G3620" s="14">
        <f>Разбивка_по_щитам!J3625</f>
        <v>0</v>
      </c>
      <c r="H3620" s="14">
        <f>Разбивка_по_щитам!K3625</f>
        <v>0</v>
      </c>
      <c r="I3620" s="14">
        <f>Разбивка_по_щитам!L3625</f>
        <v>0</v>
      </c>
      <c r="J3620" s="14">
        <f>Разбивка_по_щитам!M3625</f>
        <v>0</v>
      </c>
      <c r="K3620" s="14">
        <f>Разбивка_по_щитам!N3625</f>
        <v>0</v>
      </c>
      <c r="L3620" s="14"/>
      <c r="M3620" s="14">
        <f>Разбивка_по_щитам!P3625</f>
        <v>0</v>
      </c>
      <c r="N3620" s="14"/>
    </row>
    <row r="3621" spans="2:14" x14ac:dyDescent="0.2">
      <c r="B3621" s="14">
        <f>Разбивка_по_щитам!B3626</f>
        <v>0</v>
      </c>
      <c r="C3621" s="14">
        <f>Разбивка_по_щитам!C3626</f>
        <v>0</v>
      </c>
      <c r="D3621" s="14">
        <f>Разбивка_по_щитам!F3626</f>
        <v>0</v>
      </c>
      <c r="E3621" s="14">
        <f>Разбивка_по_щитам!H3626</f>
        <v>0</v>
      </c>
      <c r="F3621" s="14">
        <f>Разбивка_по_щитам!I3626</f>
        <v>0</v>
      </c>
      <c r="G3621" s="14">
        <f>Разбивка_по_щитам!J3626</f>
        <v>0</v>
      </c>
      <c r="H3621" s="14">
        <f>Разбивка_по_щитам!K3626</f>
        <v>0</v>
      </c>
      <c r="I3621" s="14">
        <f>Разбивка_по_щитам!L3626</f>
        <v>0</v>
      </c>
      <c r="J3621" s="14">
        <f>Разбивка_по_щитам!M3626</f>
        <v>0</v>
      </c>
      <c r="K3621" s="14">
        <f>Разбивка_по_щитам!N3626</f>
        <v>0</v>
      </c>
      <c r="L3621" s="14"/>
      <c r="M3621" s="14">
        <f>Разбивка_по_щитам!P3626</f>
        <v>0</v>
      </c>
      <c r="N3621" s="14"/>
    </row>
    <row r="3622" spans="2:14" x14ac:dyDescent="0.2">
      <c r="B3622" s="14">
        <f>Разбивка_по_щитам!B3627</f>
        <v>0</v>
      </c>
      <c r="C3622" s="14">
        <f>Разбивка_по_щитам!C3627</f>
        <v>0</v>
      </c>
      <c r="D3622" s="14">
        <f>Разбивка_по_щитам!F3627</f>
        <v>0</v>
      </c>
      <c r="E3622" s="14">
        <f>Разбивка_по_щитам!H3627</f>
        <v>0</v>
      </c>
      <c r="F3622" s="14">
        <f>Разбивка_по_щитам!I3627</f>
        <v>0</v>
      </c>
      <c r="G3622" s="14">
        <f>Разбивка_по_щитам!J3627</f>
        <v>0</v>
      </c>
      <c r="H3622" s="14">
        <f>Разбивка_по_щитам!K3627</f>
        <v>0</v>
      </c>
      <c r="I3622" s="14">
        <f>Разбивка_по_щитам!L3627</f>
        <v>0</v>
      </c>
      <c r="J3622" s="14">
        <f>Разбивка_по_щитам!M3627</f>
        <v>0</v>
      </c>
      <c r="K3622" s="14">
        <f>Разбивка_по_щитам!N3627</f>
        <v>0</v>
      </c>
      <c r="L3622" s="14"/>
      <c r="M3622" s="14">
        <f>Разбивка_по_щитам!P3627</f>
        <v>0</v>
      </c>
      <c r="N3622" s="14"/>
    </row>
    <row r="3623" spans="2:14" x14ac:dyDescent="0.2">
      <c r="B3623" s="14">
        <f>Разбивка_по_щитам!B3628</f>
        <v>0</v>
      </c>
      <c r="C3623" s="14">
        <f>Разбивка_по_щитам!C3628</f>
        <v>0</v>
      </c>
      <c r="D3623" s="14">
        <f>Разбивка_по_щитам!F3628</f>
        <v>0</v>
      </c>
      <c r="E3623" s="14">
        <f>Разбивка_по_щитам!H3628</f>
        <v>0</v>
      </c>
      <c r="F3623" s="14">
        <f>Разбивка_по_щитам!I3628</f>
        <v>0</v>
      </c>
      <c r="G3623" s="14">
        <f>Разбивка_по_щитам!J3628</f>
        <v>0</v>
      </c>
      <c r="H3623" s="14">
        <f>Разбивка_по_щитам!K3628</f>
        <v>0</v>
      </c>
      <c r="I3623" s="14">
        <f>Разбивка_по_щитам!L3628</f>
        <v>0</v>
      </c>
      <c r="J3623" s="14">
        <f>Разбивка_по_щитам!M3628</f>
        <v>0</v>
      </c>
      <c r="K3623" s="14">
        <f>Разбивка_по_щитам!N3628</f>
        <v>0</v>
      </c>
      <c r="L3623" s="14"/>
      <c r="M3623" s="14">
        <f>Разбивка_по_щитам!P3628</f>
        <v>0</v>
      </c>
      <c r="N3623" s="14"/>
    </row>
    <row r="3624" spans="2:14" x14ac:dyDescent="0.2">
      <c r="B3624" s="14">
        <f>Разбивка_по_щитам!B3629</f>
        <v>0</v>
      </c>
      <c r="C3624" s="14">
        <f>Разбивка_по_щитам!C3629</f>
        <v>0</v>
      </c>
      <c r="D3624" s="14">
        <f>Разбивка_по_щитам!F3629</f>
        <v>0</v>
      </c>
      <c r="E3624" s="14">
        <f>Разбивка_по_щитам!H3629</f>
        <v>0</v>
      </c>
      <c r="F3624" s="14">
        <f>Разбивка_по_щитам!I3629</f>
        <v>0</v>
      </c>
      <c r="G3624" s="14">
        <f>Разбивка_по_щитам!J3629</f>
        <v>0</v>
      </c>
      <c r="H3624" s="14">
        <f>Разбивка_по_щитам!K3629</f>
        <v>0</v>
      </c>
      <c r="I3624" s="14">
        <f>Разбивка_по_щитам!L3629</f>
        <v>0</v>
      </c>
      <c r="J3624" s="14">
        <f>Разбивка_по_щитам!M3629</f>
        <v>0</v>
      </c>
      <c r="K3624" s="14">
        <f>Разбивка_по_щитам!N3629</f>
        <v>0</v>
      </c>
      <c r="L3624" s="14"/>
      <c r="M3624" s="14">
        <f>Разбивка_по_щитам!P3629</f>
        <v>0</v>
      </c>
      <c r="N3624" s="14"/>
    </row>
    <row r="3625" spans="2:14" x14ac:dyDescent="0.2">
      <c r="B3625" s="14">
        <f>Разбивка_по_щитам!B3630</f>
        <v>0</v>
      </c>
      <c r="C3625" s="14">
        <f>Разбивка_по_щитам!C3630</f>
        <v>0</v>
      </c>
      <c r="D3625" s="14">
        <f>Разбивка_по_щитам!F3630</f>
        <v>0</v>
      </c>
      <c r="E3625" s="14">
        <f>Разбивка_по_щитам!H3630</f>
        <v>0</v>
      </c>
      <c r="F3625" s="14">
        <f>Разбивка_по_щитам!I3630</f>
        <v>0</v>
      </c>
      <c r="G3625" s="14">
        <f>Разбивка_по_щитам!J3630</f>
        <v>0</v>
      </c>
      <c r="H3625" s="14">
        <f>Разбивка_по_щитам!K3630</f>
        <v>0</v>
      </c>
      <c r="I3625" s="14">
        <f>Разбивка_по_щитам!L3630</f>
        <v>0</v>
      </c>
      <c r="J3625" s="14">
        <f>Разбивка_по_щитам!M3630</f>
        <v>0</v>
      </c>
      <c r="K3625" s="14">
        <f>Разбивка_по_щитам!N3630</f>
        <v>0</v>
      </c>
      <c r="L3625" s="14"/>
      <c r="M3625" s="14">
        <f>Разбивка_по_щитам!P3630</f>
        <v>0</v>
      </c>
      <c r="N3625" s="14"/>
    </row>
    <row r="3626" spans="2:14" x14ac:dyDescent="0.2">
      <c r="B3626" s="14">
        <f>Разбивка_по_щитам!B3631</f>
        <v>0</v>
      </c>
      <c r="C3626" s="14">
        <f>Разбивка_по_щитам!C3631</f>
        <v>0</v>
      </c>
      <c r="D3626" s="14">
        <f>Разбивка_по_щитам!F3631</f>
        <v>0</v>
      </c>
      <c r="E3626" s="14">
        <f>Разбивка_по_щитам!H3631</f>
        <v>0</v>
      </c>
      <c r="F3626" s="14">
        <f>Разбивка_по_щитам!I3631</f>
        <v>0</v>
      </c>
      <c r="G3626" s="14">
        <f>Разбивка_по_щитам!J3631</f>
        <v>0</v>
      </c>
      <c r="H3626" s="14">
        <f>Разбивка_по_щитам!K3631</f>
        <v>0</v>
      </c>
      <c r="I3626" s="14">
        <f>Разбивка_по_щитам!L3631</f>
        <v>0</v>
      </c>
      <c r="J3626" s="14">
        <f>Разбивка_по_щитам!M3631</f>
        <v>0</v>
      </c>
      <c r="K3626" s="14">
        <f>Разбивка_по_щитам!N3631</f>
        <v>0</v>
      </c>
      <c r="L3626" s="14"/>
      <c r="M3626" s="14">
        <f>Разбивка_по_щитам!P3631</f>
        <v>0</v>
      </c>
      <c r="N3626" s="14"/>
    </row>
    <row r="3627" spans="2:14" x14ac:dyDescent="0.2">
      <c r="B3627" s="14">
        <f>Разбивка_по_щитам!B3632</f>
        <v>0</v>
      </c>
      <c r="C3627" s="14">
        <f>Разбивка_по_щитам!C3632</f>
        <v>0</v>
      </c>
      <c r="D3627" s="14">
        <f>Разбивка_по_щитам!F3632</f>
        <v>0</v>
      </c>
      <c r="E3627" s="14">
        <f>Разбивка_по_щитам!H3632</f>
        <v>0</v>
      </c>
      <c r="F3627" s="14">
        <f>Разбивка_по_щитам!I3632</f>
        <v>0</v>
      </c>
      <c r="G3627" s="14">
        <f>Разбивка_по_щитам!J3632</f>
        <v>0</v>
      </c>
      <c r="H3627" s="14">
        <f>Разбивка_по_щитам!K3632</f>
        <v>0</v>
      </c>
      <c r="I3627" s="14">
        <f>Разбивка_по_щитам!L3632</f>
        <v>0</v>
      </c>
      <c r="J3627" s="14">
        <f>Разбивка_по_щитам!M3632</f>
        <v>0</v>
      </c>
      <c r="K3627" s="14">
        <f>Разбивка_по_щитам!N3632</f>
        <v>0</v>
      </c>
      <c r="L3627" s="14"/>
      <c r="M3627" s="14">
        <f>Разбивка_по_щитам!P3632</f>
        <v>0</v>
      </c>
      <c r="N3627" s="14"/>
    </row>
    <row r="3628" spans="2:14" x14ac:dyDescent="0.2">
      <c r="B3628" s="14">
        <f>Разбивка_по_щитам!B3633</f>
        <v>0</v>
      </c>
      <c r="C3628" s="14">
        <f>Разбивка_по_щитам!C3633</f>
        <v>0</v>
      </c>
      <c r="D3628" s="14">
        <f>Разбивка_по_щитам!F3633</f>
        <v>0</v>
      </c>
      <c r="E3628" s="14">
        <f>Разбивка_по_щитам!H3633</f>
        <v>0</v>
      </c>
      <c r="F3628" s="14">
        <f>Разбивка_по_щитам!I3633</f>
        <v>0</v>
      </c>
      <c r="G3628" s="14">
        <f>Разбивка_по_щитам!J3633</f>
        <v>0</v>
      </c>
      <c r="H3628" s="14">
        <f>Разбивка_по_щитам!K3633</f>
        <v>0</v>
      </c>
      <c r="I3628" s="14">
        <f>Разбивка_по_щитам!L3633</f>
        <v>0</v>
      </c>
      <c r="J3628" s="14">
        <f>Разбивка_по_щитам!M3633</f>
        <v>0</v>
      </c>
      <c r="K3628" s="14">
        <f>Разбивка_по_щитам!N3633</f>
        <v>0</v>
      </c>
      <c r="L3628" s="14"/>
      <c r="M3628" s="14">
        <f>Разбивка_по_щитам!P3633</f>
        <v>0</v>
      </c>
      <c r="N3628" s="14"/>
    </row>
    <row r="3629" spans="2:14" x14ac:dyDescent="0.2">
      <c r="B3629" s="14">
        <f>Разбивка_по_щитам!B3634</f>
        <v>0</v>
      </c>
      <c r="C3629" s="14">
        <f>Разбивка_по_щитам!C3634</f>
        <v>0</v>
      </c>
      <c r="D3629" s="14">
        <f>Разбивка_по_щитам!F3634</f>
        <v>0</v>
      </c>
      <c r="E3629" s="14">
        <f>Разбивка_по_щитам!H3634</f>
        <v>0</v>
      </c>
      <c r="F3629" s="14">
        <f>Разбивка_по_щитам!I3634</f>
        <v>0</v>
      </c>
      <c r="G3629" s="14">
        <f>Разбивка_по_щитам!J3634</f>
        <v>0</v>
      </c>
      <c r="H3629" s="14">
        <f>Разбивка_по_щитам!K3634</f>
        <v>0</v>
      </c>
      <c r="I3629" s="14">
        <f>Разбивка_по_щитам!L3634</f>
        <v>0</v>
      </c>
      <c r="J3629" s="14">
        <f>Разбивка_по_щитам!M3634</f>
        <v>0</v>
      </c>
      <c r="K3629" s="14">
        <f>Разбивка_по_щитам!N3634</f>
        <v>0</v>
      </c>
      <c r="L3629" s="14"/>
      <c r="M3629" s="14">
        <f>Разбивка_по_щитам!P3634</f>
        <v>0</v>
      </c>
      <c r="N3629" s="14"/>
    </row>
    <row r="3630" spans="2:14" x14ac:dyDescent="0.2">
      <c r="B3630" s="14">
        <f>Разбивка_по_щитам!B3635</f>
        <v>0</v>
      </c>
      <c r="C3630" s="14">
        <f>Разбивка_по_щитам!C3635</f>
        <v>0</v>
      </c>
      <c r="D3630" s="14">
        <f>Разбивка_по_щитам!F3635</f>
        <v>0</v>
      </c>
      <c r="E3630" s="14">
        <f>Разбивка_по_щитам!H3635</f>
        <v>0</v>
      </c>
      <c r="F3630" s="14">
        <f>Разбивка_по_щитам!I3635</f>
        <v>0</v>
      </c>
      <c r="G3630" s="14">
        <f>Разбивка_по_щитам!J3635</f>
        <v>0</v>
      </c>
      <c r="H3630" s="14">
        <f>Разбивка_по_щитам!K3635</f>
        <v>0</v>
      </c>
      <c r="I3630" s="14">
        <f>Разбивка_по_щитам!L3635</f>
        <v>0</v>
      </c>
      <c r="J3630" s="14">
        <f>Разбивка_по_щитам!M3635</f>
        <v>0</v>
      </c>
      <c r="K3630" s="14">
        <f>Разбивка_по_щитам!N3635</f>
        <v>0</v>
      </c>
      <c r="L3630" s="14"/>
      <c r="M3630" s="14">
        <f>Разбивка_по_щитам!P3635</f>
        <v>0</v>
      </c>
      <c r="N3630" s="14"/>
    </row>
    <row r="3631" spans="2:14" x14ac:dyDescent="0.2">
      <c r="B3631" s="14">
        <f>Разбивка_по_щитам!B3636</f>
        <v>0</v>
      </c>
      <c r="C3631" s="14">
        <f>Разбивка_по_щитам!C3636</f>
        <v>0</v>
      </c>
      <c r="D3631" s="14">
        <f>Разбивка_по_щитам!F3636</f>
        <v>0</v>
      </c>
      <c r="E3631" s="14">
        <f>Разбивка_по_щитам!H3636</f>
        <v>0</v>
      </c>
      <c r="F3631" s="14">
        <f>Разбивка_по_щитам!I3636</f>
        <v>0</v>
      </c>
      <c r="G3631" s="14">
        <f>Разбивка_по_щитам!J3636</f>
        <v>0</v>
      </c>
      <c r="H3631" s="14">
        <f>Разбивка_по_щитам!K3636</f>
        <v>0</v>
      </c>
      <c r="I3631" s="14">
        <f>Разбивка_по_щитам!L3636</f>
        <v>0</v>
      </c>
      <c r="J3631" s="14">
        <f>Разбивка_по_щитам!M3636</f>
        <v>0</v>
      </c>
      <c r="K3631" s="14">
        <f>Разбивка_по_щитам!N3636</f>
        <v>0</v>
      </c>
      <c r="L3631" s="14"/>
      <c r="M3631" s="14">
        <f>Разбивка_по_щитам!P3636</f>
        <v>0</v>
      </c>
      <c r="N3631" s="14"/>
    </row>
    <row r="3632" spans="2:14" x14ac:dyDescent="0.2">
      <c r="B3632" s="14">
        <f>Разбивка_по_щитам!B3637</f>
        <v>0</v>
      </c>
      <c r="C3632" s="14">
        <f>Разбивка_по_щитам!C3637</f>
        <v>0</v>
      </c>
      <c r="D3632" s="14">
        <f>Разбивка_по_щитам!F3637</f>
        <v>0</v>
      </c>
      <c r="E3632" s="14">
        <f>Разбивка_по_щитам!H3637</f>
        <v>0</v>
      </c>
      <c r="F3632" s="14">
        <f>Разбивка_по_щитам!I3637</f>
        <v>0</v>
      </c>
      <c r="G3632" s="14">
        <f>Разбивка_по_щитам!J3637</f>
        <v>0</v>
      </c>
      <c r="H3632" s="14">
        <f>Разбивка_по_щитам!K3637</f>
        <v>0</v>
      </c>
      <c r="I3632" s="14">
        <f>Разбивка_по_щитам!L3637</f>
        <v>0</v>
      </c>
      <c r="J3632" s="14">
        <f>Разбивка_по_щитам!M3637</f>
        <v>0</v>
      </c>
      <c r="K3632" s="14">
        <f>Разбивка_по_щитам!N3637</f>
        <v>0</v>
      </c>
      <c r="L3632" s="14"/>
      <c r="M3632" s="14">
        <f>Разбивка_по_щитам!P3637</f>
        <v>0</v>
      </c>
      <c r="N3632" s="14"/>
    </row>
    <row r="3633" spans="2:14" x14ac:dyDescent="0.2">
      <c r="B3633" s="14">
        <f>Разбивка_по_щитам!B3638</f>
        <v>0</v>
      </c>
      <c r="C3633" s="14">
        <f>Разбивка_по_щитам!C3638</f>
        <v>0</v>
      </c>
      <c r="D3633" s="14">
        <f>Разбивка_по_щитам!F3638</f>
        <v>0</v>
      </c>
      <c r="E3633" s="14">
        <f>Разбивка_по_щитам!H3638</f>
        <v>0</v>
      </c>
      <c r="F3633" s="14">
        <f>Разбивка_по_щитам!I3638</f>
        <v>0</v>
      </c>
      <c r="G3633" s="14">
        <f>Разбивка_по_щитам!J3638</f>
        <v>0</v>
      </c>
      <c r="H3633" s="14">
        <f>Разбивка_по_щитам!K3638</f>
        <v>0</v>
      </c>
      <c r="I3633" s="14">
        <f>Разбивка_по_щитам!L3638</f>
        <v>0</v>
      </c>
      <c r="J3633" s="14">
        <f>Разбивка_по_щитам!M3638</f>
        <v>0</v>
      </c>
      <c r="K3633" s="14">
        <f>Разбивка_по_щитам!N3638</f>
        <v>0</v>
      </c>
      <c r="L3633" s="14"/>
      <c r="M3633" s="14">
        <f>Разбивка_по_щитам!P3638</f>
        <v>0</v>
      </c>
      <c r="N3633" s="14"/>
    </row>
    <row r="3634" spans="2:14" x14ac:dyDescent="0.2">
      <c r="B3634" s="14">
        <f>Разбивка_по_щитам!B3639</f>
        <v>0</v>
      </c>
      <c r="C3634" s="14">
        <f>Разбивка_по_щитам!C3639</f>
        <v>0</v>
      </c>
      <c r="D3634" s="14">
        <f>Разбивка_по_щитам!F3639</f>
        <v>0</v>
      </c>
      <c r="E3634" s="14">
        <f>Разбивка_по_щитам!H3639</f>
        <v>0</v>
      </c>
      <c r="F3634" s="14">
        <f>Разбивка_по_щитам!I3639</f>
        <v>0</v>
      </c>
      <c r="G3634" s="14">
        <f>Разбивка_по_щитам!J3639</f>
        <v>0</v>
      </c>
      <c r="H3634" s="14">
        <f>Разбивка_по_щитам!K3639</f>
        <v>0</v>
      </c>
      <c r="I3634" s="14">
        <f>Разбивка_по_щитам!L3639</f>
        <v>0</v>
      </c>
      <c r="J3634" s="14">
        <f>Разбивка_по_щитам!M3639</f>
        <v>0</v>
      </c>
      <c r="K3634" s="14">
        <f>Разбивка_по_щитам!N3639</f>
        <v>0</v>
      </c>
      <c r="L3634" s="14"/>
      <c r="M3634" s="14">
        <f>Разбивка_по_щитам!P3639</f>
        <v>0</v>
      </c>
      <c r="N3634" s="14"/>
    </row>
    <row r="3635" spans="2:14" x14ac:dyDescent="0.2">
      <c r="B3635" s="14">
        <f>Разбивка_по_щитам!B3640</f>
        <v>0</v>
      </c>
      <c r="C3635" s="14">
        <f>Разбивка_по_щитам!C3640</f>
        <v>0</v>
      </c>
      <c r="D3635" s="14">
        <f>Разбивка_по_щитам!F3640</f>
        <v>0</v>
      </c>
      <c r="E3635" s="14">
        <f>Разбивка_по_щитам!H3640</f>
        <v>0</v>
      </c>
      <c r="F3635" s="14">
        <f>Разбивка_по_щитам!I3640</f>
        <v>0</v>
      </c>
      <c r="G3635" s="14">
        <f>Разбивка_по_щитам!J3640</f>
        <v>0</v>
      </c>
      <c r="H3635" s="14">
        <f>Разбивка_по_щитам!K3640</f>
        <v>0</v>
      </c>
      <c r="I3635" s="14">
        <f>Разбивка_по_щитам!L3640</f>
        <v>0</v>
      </c>
      <c r="J3635" s="14">
        <f>Разбивка_по_щитам!M3640</f>
        <v>0</v>
      </c>
      <c r="K3635" s="14">
        <f>Разбивка_по_щитам!N3640</f>
        <v>0</v>
      </c>
      <c r="L3635" s="14"/>
      <c r="M3635" s="14">
        <f>Разбивка_по_щитам!P3640</f>
        <v>0</v>
      </c>
      <c r="N3635" s="14"/>
    </row>
    <row r="3636" spans="2:14" x14ac:dyDescent="0.2">
      <c r="B3636" s="14">
        <f>Разбивка_по_щитам!B3641</f>
        <v>0</v>
      </c>
      <c r="C3636" s="14">
        <f>Разбивка_по_щитам!C3641</f>
        <v>0</v>
      </c>
      <c r="D3636" s="14">
        <f>Разбивка_по_щитам!F3641</f>
        <v>0</v>
      </c>
      <c r="E3636" s="14">
        <f>Разбивка_по_щитам!H3641</f>
        <v>0</v>
      </c>
      <c r="F3636" s="14">
        <f>Разбивка_по_щитам!I3641</f>
        <v>0</v>
      </c>
      <c r="G3636" s="14">
        <f>Разбивка_по_щитам!J3641</f>
        <v>0</v>
      </c>
      <c r="H3636" s="14">
        <f>Разбивка_по_щитам!K3641</f>
        <v>0</v>
      </c>
      <c r="I3636" s="14">
        <f>Разбивка_по_щитам!L3641</f>
        <v>0</v>
      </c>
      <c r="J3636" s="14">
        <f>Разбивка_по_щитам!M3641</f>
        <v>0</v>
      </c>
      <c r="K3636" s="14">
        <f>Разбивка_по_щитам!N3641</f>
        <v>0</v>
      </c>
      <c r="L3636" s="14"/>
      <c r="M3636" s="14">
        <f>Разбивка_по_щитам!P3641</f>
        <v>0</v>
      </c>
      <c r="N3636" s="14"/>
    </row>
    <row r="3637" spans="2:14" x14ac:dyDescent="0.2">
      <c r="B3637" s="14">
        <f>Разбивка_по_щитам!B3642</f>
        <v>0</v>
      </c>
      <c r="C3637" s="14">
        <f>Разбивка_по_щитам!C3642</f>
        <v>0</v>
      </c>
      <c r="D3637" s="14">
        <f>Разбивка_по_щитам!F3642</f>
        <v>0</v>
      </c>
      <c r="E3637" s="14">
        <f>Разбивка_по_щитам!H3642</f>
        <v>0</v>
      </c>
      <c r="F3637" s="14">
        <f>Разбивка_по_щитам!I3642</f>
        <v>0</v>
      </c>
      <c r="G3637" s="14">
        <f>Разбивка_по_щитам!J3642</f>
        <v>0</v>
      </c>
      <c r="H3637" s="14">
        <f>Разбивка_по_щитам!K3642</f>
        <v>0</v>
      </c>
      <c r="I3637" s="14">
        <f>Разбивка_по_щитам!L3642</f>
        <v>0</v>
      </c>
      <c r="J3637" s="14">
        <f>Разбивка_по_щитам!M3642</f>
        <v>0</v>
      </c>
      <c r="K3637" s="14">
        <f>Разбивка_по_щитам!N3642</f>
        <v>0</v>
      </c>
      <c r="L3637" s="14"/>
      <c r="M3637" s="14">
        <f>Разбивка_по_щитам!P3642</f>
        <v>0</v>
      </c>
      <c r="N3637" s="14"/>
    </row>
    <row r="3638" spans="2:14" x14ac:dyDescent="0.2">
      <c r="B3638" s="14">
        <f>Разбивка_по_щитам!B3643</f>
        <v>0</v>
      </c>
      <c r="C3638" s="14">
        <f>Разбивка_по_щитам!C3643</f>
        <v>0</v>
      </c>
      <c r="D3638" s="14">
        <f>Разбивка_по_щитам!F3643</f>
        <v>0</v>
      </c>
      <c r="E3638" s="14">
        <f>Разбивка_по_щитам!H3643</f>
        <v>0</v>
      </c>
      <c r="F3638" s="14">
        <f>Разбивка_по_щитам!I3643</f>
        <v>0</v>
      </c>
      <c r="G3638" s="14">
        <f>Разбивка_по_щитам!J3643</f>
        <v>0</v>
      </c>
      <c r="H3638" s="14">
        <f>Разбивка_по_щитам!K3643</f>
        <v>0</v>
      </c>
      <c r="I3638" s="14">
        <f>Разбивка_по_щитам!L3643</f>
        <v>0</v>
      </c>
      <c r="J3638" s="14">
        <f>Разбивка_по_щитам!M3643</f>
        <v>0</v>
      </c>
      <c r="K3638" s="14">
        <f>Разбивка_по_щитам!N3643</f>
        <v>0</v>
      </c>
      <c r="L3638" s="14"/>
      <c r="M3638" s="14">
        <f>Разбивка_по_щитам!P3643</f>
        <v>0</v>
      </c>
      <c r="N3638" s="14"/>
    </row>
    <row r="3639" spans="2:14" x14ac:dyDescent="0.2">
      <c r="B3639" s="14">
        <f>Разбивка_по_щитам!B3644</f>
        <v>0</v>
      </c>
      <c r="C3639" s="14">
        <f>Разбивка_по_щитам!C3644</f>
        <v>0</v>
      </c>
      <c r="D3639" s="14">
        <f>Разбивка_по_щитам!F3644</f>
        <v>0</v>
      </c>
      <c r="E3639" s="14">
        <f>Разбивка_по_щитам!H3644</f>
        <v>0</v>
      </c>
      <c r="F3639" s="14">
        <f>Разбивка_по_щитам!I3644</f>
        <v>0</v>
      </c>
      <c r="G3639" s="14">
        <f>Разбивка_по_щитам!J3644</f>
        <v>0</v>
      </c>
      <c r="H3639" s="14">
        <f>Разбивка_по_щитам!K3644</f>
        <v>0</v>
      </c>
      <c r="I3639" s="14">
        <f>Разбивка_по_щитам!L3644</f>
        <v>0</v>
      </c>
      <c r="J3639" s="14">
        <f>Разбивка_по_щитам!M3644</f>
        <v>0</v>
      </c>
      <c r="K3639" s="14">
        <f>Разбивка_по_щитам!N3644</f>
        <v>0</v>
      </c>
      <c r="L3639" s="14"/>
      <c r="M3639" s="14">
        <f>Разбивка_по_щитам!P3644</f>
        <v>0</v>
      </c>
      <c r="N3639" s="14"/>
    </row>
    <row r="3640" spans="2:14" x14ac:dyDescent="0.2">
      <c r="B3640" s="14">
        <f>Разбивка_по_щитам!B3645</f>
        <v>0</v>
      </c>
      <c r="C3640" s="14">
        <f>Разбивка_по_щитам!C3645</f>
        <v>0</v>
      </c>
      <c r="D3640" s="14">
        <f>Разбивка_по_щитам!F3645</f>
        <v>0</v>
      </c>
      <c r="E3640" s="14">
        <f>Разбивка_по_щитам!H3645</f>
        <v>0</v>
      </c>
      <c r="F3640" s="14">
        <f>Разбивка_по_щитам!I3645</f>
        <v>0</v>
      </c>
      <c r="G3640" s="14">
        <f>Разбивка_по_щитам!J3645</f>
        <v>0</v>
      </c>
      <c r="H3640" s="14">
        <f>Разбивка_по_щитам!K3645</f>
        <v>0</v>
      </c>
      <c r="I3640" s="14">
        <f>Разбивка_по_щитам!L3645</f>
        <v>0</v>
      </c>
      <c r="J3640" s="14">
        <f>Разбивка_по_щитам!M3645</f>
        <v>0</v>
      </c>
      <c r="K3640" s="14">
        <f>Разбивка_по_щитам!N3645</f>
        <v>0</v>
      </c>
      <c r="L3640" s="14"/>
      <c r="M3640" s="14">
        <f>Разбивка_по_щитам!P3645</f>
        <v>0</v>
      </c>
      <c r="N3640" s="14"/>
    </row>
    <row r="3641" spans="2:14" x14ac:dyDescent="0.2">
      <c r="B3641" s="14">
        <f>Разбивка_по_щитам!B3646</f>
        <v>0</v>
      </c>
      <c r="C3641" s="14">
        <f>Разбивка_по_щитам!C3646</f>
        <v>0</v>
      </c>
      <c r="D3641" s="14">
        <f>Разбивка_по_щитам!F3646</f>
        <v>0</v>
      </c>
      <c r="E3641" s="14">
        <f>Разбивка_по_щитам!H3646</f>
        <v>0</v>
      </c>
      <c r="F3641" s="14">
        <f>Разбивка_по_щитам!I3646</f>
        <v>0</v>
      </c>
      <c r="G3641" s="14">
        <f>Разбивка_по_щитам!J3646</f>
        <v>0</v>
      </c>
      <c r="H3641" s="14">
        <f>Разбивка_по_щитам!K3646</f>
        <v>0</v>
      </c>
      <c r="I3641" s="14">
        <f>Разбивка_по_щитам!L3646</f>
        <v>0</v>
      </c>
      <c r="J3641" s="14">
        <f>Разбивка_по_щитам!M3646</f>
        <v>0</v>
      </c>
      <c r="K3641" s="14">
        <f>Разбивка_по_щитам!N3646</f>
        <v>0</v>
      </c>
      <c r="L3641" s="14"/>
      <c r="M3641" s="14">
        <f>Разбивка_по_щитам!P3646</f>
        <v>0</v>
      </c>
      <c r="N3641" s="14"/>
    </row>
    <row r="3642" spans="2:14" x14ac:dyDescent="0.2">
      <c r="B3642" s="14">
        <f>Разбивка_по_щитам!B3647</f>
        <v>0</v>
      </c>
      <c r="C3642" s="14">
        <f>Разбивка_по_щитам!C3647</f>
        <v>0</v>
      </c>
      <c r="D3642" s="14">
        <f>Разбивка_по_щитам!F3647</f>
        <v>0</v>
      </c>
      <c r="E3642" s="14">
        <f>Разбивка_по_щитам!H3647</f>
        <v>0</v>
      </c>
      <c r="F3642" s="14">
        <f>Разбивка_по_щитам!I3647</f>
        <v>0</v>
      </c>
      <c r="G3642" s="14">
        <f>Разбивка_по_щитам!J3647</f>
        <v>0</v>
      </c>
      <c r="H3642" s="14">
        <f>Разбивка_по_щитам!K3647</f>
        <v>0</v>
      </c>
      <c r="I3642" s="14">
        <f>Разбивка_по_щитам!L3647</f>
        <v>0</v>
      </c>
      <c r="J3642" s="14">
        <f>Разбивка_по_щитам!M3647</f>
        <v>0</v>
      </c>
      <c r="K3642" s="14">
        <f>Разбивка_по_щитам!N3647</f>
        <v>0</v>
      </c>
      <c r="L3642" s="14"/>
      <c r="M3642" s="14">
        <f>Разбивка_по_щитам!P3647</f>
        <v>0</v>
      </c>
      <c r="N3642" s="14"/>
    </row>
    <row r="3643" spans="2:14" x14ac:dyDescent="0.2">
      <c r="B3643" s="14">
        <f>Разбивка_по_щитам!B3648</f>
        <v>0</v>
      </c>
      <c r="C3643" s="14">
        <f>Разбивка_по_щитам!C3648</f>
        <v>0</v>
      </c>
      <c r="D3643" s="14">
        <f>Разбивка_по_щитам!F3648</f>
        <v>0</v>
      </c>
      <c r="E3643" s="14">
        <f>Разбивка_по_щитам!H3648</f>
        <v>0</v>
      </c>
      <c r="F3643" s="14">
        <f>Разбивка_по_щитам!I3648</f>
        <v>0</v>
      </c>
      <c r="G3643" s="14">
        <f>Разбивка_по_щитам!J3648</f>
        <v>0</v>
      </c>
      <c r="H3643" s="14">
        <f>Разбивка_по_щитам!K3648</f>
        <v>0</v>
      </c>
      <c r="I3643" s="14">
        <f>Разбивка_по_щитам!L3648</f>
        <v>0</v>
      </c>
      <c r="J3643" s="14">
        <f>Разбивка_по_щитам!M3648</f>
        <v>0</v>
      </c>
      <c r="K3643" s="14">
        <f>Разбивка_по_щитам!N3648</f>
        <v>0</v>
      </c>
      <c r="L3643" s="14"/>
      <c r="M3643" s="14">
        <f>Разбивка_по_щитам!P3648</f>
        <v>0</v>
      </c>
      <c r="N3643" s="14"/>
    </row>
    <row r="3644" spans="2:14" x14ac:dyDescent="0.2">
      <c r="B3644" s="14">
        <f>Разбивка_по_щитам!B3649</f>
        <v>0</v>
      </c>
      <c r="C3644" s="14">
        <f>Разбивка_по_щитам!C3649</f>
        <v>0</v>
      </c>
      <c r="D3644" s="14">
        <f>Разбивка_по_щитам!F3649</f>
        <v>0</v>
      </c>
      <c r="E3644" s="14">
        <f>Разбивка_по_щитам!H3649</f>
        <v>0</v>
      </c>
      <c r="F3644" s="14">
        <f>Разбивка_по_щитам!I3649</f>
        <v>0</v>
      </c>
      <c r="G3644" s="14">
        <f>Разбивка_по_щитам!J3649</f>
        <v>0</v>
      </c>
      <c r="H3644" s="14">
        <f>Разбивка_по_щитам!K3649</f>
        <v>0</v>
      </c>
      <c r="I3644" s="14">
        <f>Разбивка_по_щитам!L3649</f>
        <v>0</v>
      </c>
      <c r="J3644" s="14">
        <f>Разбивка_по_щитам!M3649</f>
        <v>0</v>
      </c>
      <c r="K3644" s="14">
        <f>Разбивка_по_щитам!N3649</f>
        <v>0</v>
      </c>
      <c r="L3644" s="14"/>
      <c r="M3644" s="14">
        <f>Разбивка_по_щитам!P3649</f>
        <v>0</v>
      </c>
      <c r="N3644" s="14"/>
    </row>
    <row r="3645" spans="2:14" x14ac:dyDescent="0.2">
      <c r="B3645" s="14">
        <f>Разбивка_по_щитам!B3650</f>
        <v>0</v>
      </c>
      <c r="C3645" s="14">
        <f>Разбивка_по_щитам!C3650</f>
        <v>0</v>
      </c>
      <c r="D3645" s="14">
        <f>Разбивка_по_щитам!F3650</f>
        <v>0</v>
      </c>
      <c r="E3645" s="14">
        <f>Разбивка_по_щитам!H3650</f>
        <v>0</v>
      </c>
      <c r="F3645" s="14">
        <f>Разбивка_по_щитам!I3650</f>
        <v>0</v>
      </c>
      <c r="G3645" s="14">
        <f>Разбивка_по_щитам!J3650</f>
        <v>0</v>
      </c>
      <c r="H3645" s="14">
        <f>Разбивка_по_щитам!K3650</f>
        <v>0</v>
      </c>
      <c r="I3645" s="14">
        <f>Разбивка_по_щитам!L3650</f>
        <v>0</v>
      </c>
      <c r="J3645" s="14">
        <f>Разбивка_по_щитам!M3650</f>
        <v>0</v>
      </c>
      <c r="K3645" s="14">
        <f>Разбивка_по_щитам!N3650</f>
        <v>0</v>
      </c>
      <c r="L3645" s="14"/>
      <c r="M3645" s="14">
        <f>Разбивка_по_щитам!P3650</f>
        <v>0</v>
      </c>
      <c r="N3645" s="14"/>
    </row>
    <row r="3646" spans="2:14" x14ac:dyDescent="0.2">
      <c r="B3646" s="14">
        <f>Разбивка_по_щитам!B3651</f>
        <v>0</v>
      </c>
      <c r="C3646" s="14">
        <f>Разбивка_по_щитам!C3651</f>
        <v>0</v>
      </c>
      <c r="D3646" s="14">
        <f>Разбивка_по_щитам!F3651</f>
        <v>0</v>
      </c>
      <c r="E3646" s="14">
        <f>Разбивка_по_щитам!H3651</f>
        <v>0</v>
      </c>
      <c r="F3646" s="14">
        <f>Разбивка_по_щитам!I3651</f>
        <v>0</v>
      </c>
      <c r="G3646" s="14">
        <f>Разбивка_по_щитам!J3651</f>
        <v>0</v>
      </c>
      <c r="H3646" s="14">
        <f>Разбивка_по_щитам!K3651</f>
        <v>0</v>
      </c>
      <c r="I3646" s="14">
        <f>Разбивка_по_щитам!L3651</f>
        <v>0</v>
      </c>
      <c r="J3646" s="14">
        <f>Разбивка_по_щитам!M3651</f>
        <v>0</v>
      </c>
      <c r="K3646" s="14">
        <f>Разбивка_по_щитам!N3651</f>
        <v>0</v>
      </c>
      <c r="L3646" s="14"/>
      <c r="M3646" s="14">
        <f>Разбивка_по_щитам!P3651</f>
        <v>0</v>
      </c>
      <c r="N3646" s="14"/>
    </row>
    <row r="3647" spans="2:14" x14ac:dyDescent="0.2">
      <c r="B3647" s="14">
        <f>Разбивка_по_щитам!B3652</f>
        <v>0</v>
      </c>
      <c r="C3647" s="14">
        <f>Разбивка_по_щитам!C3652</f>
        <v>0</v>
      </c>
      <c r="D3647" s="14">
        <f>Разбивка_по_щитам!F3652</f>
        <v>0</v>
      </c>
      <c r="E3647" s="14">
        <f>Разбивка_по_щитам!H3652</f>
        <v>0</v>
      </c>
      <c r="F3647" s="14">
        <f>Разбивка_по_щитам!I3652</f>
        <v>0</v>
      </c>
      <c r="G3647" s="14">
        <f>Разбивка_по_щитам!J3652</f>
        <v>0</v>
      </c>
      <c r="H3647" s="14">
        <f>Разбивка_по_щитам!K3652</f>
        <v>0</v>
      </c>
      <c r="I3647" s="14">
        <f>Разбивка_по_щитам!L3652</f>
        <v>0</v>
      </c>
      <c r="J3647" s="14">
        <f>Разбивка_по_щитам!M3652</f>
        <v>0</v>
      </c>
      <c r="K3647" s="14">
        <f>Разбивка_по_щитам!N3652</f>
        <v>0</v>
      </c>
      <c r="L3647" s="14"/>
      <c r="M3647" s="14">
        <f>Разбивка_по_щитам!P3652</f>
        <v>0</v>
      </c>
      <c r="N3647" s="14"/>
    </row>
    <row r="3648" spans="2:14" x14ac:dyDescent="0.2">
      <c r="B3648" s="14">
        <f>Разбивка_по_щитам!B3653</f>
        <v>0</v>
      </c>
      <c r="C3648" s="14">
        <f>Разбивка_по_щитам!C3653</f>
        <v>0</v>
      </c>
      <c r="D3648" s="14">
        <f>Разбивка_по_щитам!F3653</f>
        <v>0</v>
      </c>
      <c r="E3648" s="14">
        <f>Разбивка_по_щитам!H3653</f>
        <v>0</v>
      </c>
      <c r="F3648" s="14">
        <f>Разбивка_по_щитам!I3653</f>
        <v>0</v>
      </c>
      <c r="G3648" s="14">
        <f>Разбивка_по_щитам!J3653</f>
        <v>0</v>
      </c>
      <c r="H3648" s="14">
        <f>Разбивка_по_щитам!K3653</f>
        <v>0</v>
      </c>
      <c r="I3648" s="14">
        <f>Разбивка_по_щитам!L3653</f>
        <v>0</v>
      </c>
      <c r="J3648" s="14">
        <f>Разбивка_по_щитам!M3653</f>
        <v>0</v>
      </c>
      <c r="K3648" s="14">
        <f>Разбивка_по_щитам!N3653</f>
        <v>0</v>
      </c>
      <c r="L3648" s="14"/>
      <c r="M3648" s="14">
        <f>Разбивка_по_щитам!P3653</f>
        <v>0</v>
      </c>
      <c r="N3648" s="14"/>
    </row>
    <row r="3649" spans="2:14" x14ac:dyDescent="0.2">
      <c r="B3649" s="14">
        <f>Разбивка_по_щитам!B3654</f>
        <v>0</v>
      </c>
      <c r="C3649" s="14">
        <f>Разбивка_по_щитам!C3654</f>
        <v>0</v>
      </c>
      <c r="D3649" s="14">
        <f>Разбивка_по_щитам!F3654</f>
        <v>0</v>
      </c>
      <c r="E3649" s="14">
        <f>Разбивка_по_щитам!H3654</f>
        <v>0</v>
      </c>
      <c r="F3649" s="14">
        <f>Разбивка_по_щитам!I3654</f>
        <v>0</v>
      </c>
      <c r="G3649" s="14">
        <f>Разбивка_по_щитам!J3654</f>
        <v>0</v>
      </c>
      <c r="H3649" s="14">
        <f>Разбивка_по_щитам!K3654</f>
        <v>0</v>
      </c>
      <c r="I3649" s="14">
        <f>Разбивка_по_щитам!L3654</f>
        <v>0</v>
      </c>
      <c r="J3649" s="14">
        <f>Разбивка_по_щитам!M3654</f>
        <v>0</v>
      </c>
      <c r="K3649" s="14">
        <f>Разбивка_по_щитам!N3654</f>
        <v>0</v>
      </c>
      <c r="L3649" s="14"/>
      <c r="M3649" s="14">
        <f>Разбивка_по_щитам!P3654</f>
        <v>0</v>
      </c>
      <c r="N3649" s="14"/>
    </row>
    <row r="3650" spans="2:14" x14ac:dyDescent="0.2">
      <c r="B3650" s="14">
        <f>Разбивка_по_щитам!B3655</f>
        <v>0</v>
      </c>
      <c r="C3650" s="14">
        <f>Разбивка_по_щитам!C3655</f>
        <v>0</v>
      </c>
      <c r="D3650" s="14">
        <f>Разбивка_по_щитам!F3655</f>
        <v>0</v>
      </c>
      <c r="E3650" s="14">
        <f>Разбивка_по_щитам!H3655</f>
        <v>0</v>
      </c>
      <c r="F3650" s="14">
        <f>Разбивка_по_щитам!I3655</f>
        <v>0</v>
      </c>
      <c r="G3650" s="14">
        <f>Разбивка_по_щитам!J3655</f>
        <v>0</v>
      </c>
      <c r="H3650" s="14">
        <f>Разбивка_по_щитам!K3655</f>
        <v>0</v>
      </c>
      <c r="I3650" s="14">
        <f>Разбивка_по_щитам!L3655</f>
        <v>0</v>
      </c>
      <c r="J3650" s="14">
        <f>Разбивка_по_щитам!M3655</f>
        <v>0</v>
      </c>
      <c r="K3650" s="14">
        <f>Разбивка_по_щитам!N3655</f>
        <v>0</v>
      </c>
      <c r="L3650" s="14"/>
      <c r="M3650" s="14">
        <f>Разбивка_по_щитам!P3655</f>
        <v>0</v>
      </c>
      <c r="N3650" s="14"/>
    </row>
    <row r="3651" spans="2:14" x14ac:dyDescent="0.2">
      <c r="B3651" s="14">
        <f>Разбивка_по_щитам!B3656</f>
        <v>0</v>
      </c>
      <c r="C3651" s="14">
        <f>Разбивка_по_щитам!C3656</f>
        <v>0</v>
      </c>
      <c r="D3651" s="14">
        <f>Разбивка_по_щитам!F3656</f>
        <v>0</v>
      </c>
      <c r="E3651" s="14">
        <f>Разбивка_по_щитам!H3656</f>
        <v>0</v>
      </c>
      <c r="F3651" s="14">
        <f>Разбивка_по_щитам!I3656</f>
        <v>0</v>
      </c>
      <c r="G3651" s="14">
        <f>Разбивка_по_щитам!J3656</f>
        <v>0</v>
      </c>
      <c r="H3651" s="14">
        <f>Разбивка_по_щитам!K3656</f>
        <v>0</v>
      </c>
      <c r="I3651" s="14">
        <f>Разбивка_по_щитам!L3656</f>
        <v>0</v>
      </c>
      <c r="J3651" s="14">
        <f>Разбивка_по_щитам!M3656</f>
        <v>0</v>
      </c>
      <c r="K3651" s="14">
        <f>Разбивка_по_щитам!N3656</f>
        <v>0</v>
      </c>
      <c r="L3651" s="14"/>
      <c r="M3651" s="14">
        <f>Разбивка_по_щитам!P3656</f>
        <v>0</v>
      </c>
      <c r="N3651" s="14"/>
    </row>
    <row r="3652" spans="2:14" x14ac:dyDescent="0.2">
      <c r="B3652" s="14">
        <f>Разбивка_по_щитам!B3657</f>
        <v>0</v>
      </c>
      <c r="C3652" s="14">
        <f>Разбивка_по_щитам!C3657</f>
        <v>0</v>
      </c>
      <c r="D3652" s="14">
        <f>Разбивка_по_щитам!F3657</f>
        <v>0</v>
      </c>
      <c r="E3652" s="14">
        <f>Разбивка_по_щитам!H3657</f>
        <v>0</v>
      </c>
      <c r="F3652" s="14">
        <f>Разбивка_по_щитам!I3657</f>
        <v>0</v>
      </c>
      <c r="G3652" s="14">
        <f>Разбивка_по_щитам!J3657</f>
        <v>0</v>
      </c>
      <c r="H3652" s="14">
        <f>Разбивка_по_щитам!K3657</f>
        <v>0</v>
      </c>
      <c r="I3652" s="14">
        <f>Разбивка_по_щитам!L3657</f>
        <v>0</v>
      </c>
      <c r="J3652" s="14">
        <f>Разбивка_по_щитам!M3657</f>
        <v>0</v>
      </c>
      <c r="K3652" s="14">
        <f>Разбивка_по_щитам!N3657</f>
        <v>0</v>
      </c>
      <c r="L3652" s="14"/>
      <c r="M3652" s="14">
        <f>Разбивка_по_щитам!P3657</f>
        <v>0</v>
      </c>
      <c r="N3652" s="14"/>
    </row>
    <row r="3653" spans="2:14" x14ac:dyDescent="0.2">
      <c r="B3653" s="14">
        <f>Разбивка_по_щитам!B3658</f>
        <v>0</v>
      </c>
      <c r="C3653" s="14">
        <f>Разбивка_по_щитам!C3658</f>
        <v>0</v>
      </c>
      <c r="D3653" s="14">
        <f>Разбивка_по_щитам!F3658</f>
        <v>0</v>
      </c>
      <c r="E3653" s="14">
        <f>Разбивка_по_щитам!H3658</f>
        <v>0</v>
      </c>
      <c r="F3653" s="14">
        <f>Разбивка_по_щитам!I3658</f>
        <v>0</v>
      </c>
      <c r="G3653" s="14">
        <f>Разбивка_по_щитам!J3658</f>
        <v>0</v>
      </c>
      <c r="H3653" s="14">
        <f>Разбивка_по_щитам!K3658</f>
        <v>0</v>
      </c>
      <c r="I3653" s="14">
        <f>Разбивка_по_щитам!L3658</f>
        <v>0</v>
      </c>
      <c r="J3653" s="14">
        <f>Разбивка_по_щитам!M3658</f>
        <v>0</v>
      </c>
      <c r="K3653" s="14">
        <f>Разбивка_по_щитам!N3658</f>
        <v>0</v>
      </c>
      <c r="L3653" s="14"/>
      <c r="M3653" s="14">
        <f>Разбивка_по_щитам!P3658</f>
        <v>0</v>
      </c>
      <c r="N3653" s="14"/>
    </row>
    <row r="3654" spans="2:14" x14ac:dyDescent="0.2">
      <c r="B3654" s="14">
        <f>Разбивка_по_щитам!B3659</f>
        <v>0</v>
      </c>
      <c r="C3654" s="14">
        <f>Разбивка_по_щитам!C3659</f>
        <v>0</v>
      </c>
      <c r="D3654" s="14">
        <f>Разбивка_по_щитам!F3659</f>
        <v>0</v>
      </c>
      <c r="E3654" s="14">
        <f>Разбивка_по_щитам!H3659</f>
        <v>0</v>
      </c>
      <c r="F3654" s="14">
        <f>Разбивка_по_щитам!I3659</f>
        <v>0</v>
      </c>
      <c r="G3654" s="14">
        <f>Разбивка_по_щитам!J3659</f>
        <v>0</v>
      </c>
      <c r="H3654" s="14">
        <f>Разбивка_по_щитам!K3659</f>
        <v>0</v>
      </c>
      <c r="I3654" s="14">
        <f>Разбивка_по_щитам!L3659</f>
        <v>0</v>
      </c>
      <c r="J3654" s="14">
        <f>Разбивка_по_щитам!M3659</f>
        <v>0</v>
      </c>
      <c r="K3654" s="14">
        <f>Разбивка_по_щитам!N3659</f>
        <v>0</v>
      </c>
      <c r="L3654" s="14"/>
      <c r="M3654" s="14">
        <f>Разбивка_по_щитам!P3659</f>
        <v>0</v>
      </c>
      <c r="N3654" s="14"/>
    </row>
    <row r="3655" spans="2:14" x14ac:dyDescent="0.2">
      <c r="B3655" s="14">
        <f>Разбивка_по_щитам!B3660</f>
        <v>0</v>
      </c>
      <c r="C3655" s="14">
        <f>Разбивка_по_щитам!C3660</f>
        <v>0</v>
      </c>
      <c r="D3655" s="14">
        <f>Разбивка_по_щитам!F3660</f>
        <v>0</v>
      </c>
      <c r="E3655" s="14">
        <f>Разбивка_по_щитам!H3660</f>
        <v>0</v>
      </c>
      <c r="F3655" s="14">
        <f>Разбивка_по_щитам!I3660</f>
        <v>0</v>
      </c>
      <c r="G3655" s="14">
        <f>Разбивка_по_щитам!J3660</f>
        <v>0</v>
      </c>
      <c r="H3655" s="14">
        <f>Разбивка_по_щитам!K3660</f>
        <v>0</v>
      </c>
      <c r="I3655" s="14">
        <f>Разбивка_по_щитам!L3660</f>
        <v>0</v>
      </c>
      <c r="J3655" s="14">
        <f>Разбивка_по_щитам!M3660</f>
        <v>0</v>
      </c>
      <c r="K3655" s="14">
        <f>Разбивка_по_щитам!N3660</f>
        <v>0</v>
      </c>
      <c r="L3655" s="14"/>
      <c r="M3655" s="14">
        <f>Разбивка_по_щитам!P3660</f>
        <v>0</v>
      </c>
      <c r="N3655" s="14"/>
    </row>
    <row r="3656" spans="2:14" x14ac:dyDescent="0.2">
      <c r="B3656" s="14">
        <f>Разбивка_по_щитам!B3661</f>
        <v>0</v>
      </c>
      <c r="C3656" s="14">
        <f>Разбивка_по_щитам!C3661</f>
        <v>0</v>
      </c>
      <c r="D3656" s="14">
        <f>Разбивка_по_щитам!F3661</f>
        <v>0</v>
      </c>
      <c r="E3656" s="14">
        <f>Разбивка_по_щитам!H3661</f>
        <v>0</v>
      </c>
      <c r="F3656" s="14">
        <f>Разбивка_по_щитам!I3661</f>
        <v>0</v>
      </c>
      <c r="G3656" s="14">
        <f>Разбивка_по_щитам!J3661</f>
        <v>0</v>
      </c>
      <c r="H3656" s="14">
        <f>Разбивка_по_щитам!K3661</f>
        <v>0</v>
      </c>
      <c r="I3656" s="14">
        <f>Разбивка_по_щитам!L3661</f>
        <v>0</v>
      </c>
      <c r="J3656" s="14">
        <f>Разбивка_по_щитам!M3661</f>
        <v>0</v>
      </c>
      <c r="K3656" s="14">
        <f>Разбивка_по_щитам!N3661</f>
        <v>0</v>
      </c>
      <c r="L3656" s="14"/>
      <c r="M3656" s="14">
        <f>Разбивка_по_щитам!P3661</f>
        <v>0</v>
      </c>
      <c r="N3656" s="14"/>
    </row>
    <row r="3657" spans="2:14" x14ac:dyDescent="0.2">
      <c r="B3657" s="14">
        <f>Разбивка_по_щитам!B3662</f>
        <v>0</v>
      </c>
      <c r="C3657" s="14">
        <f>Разбивка_по_щитам!C3662</f>
        <v>0</v>
      </c>
      <c r="D3657" s="14">
        <f>Разбивка_по_щитам!F3662</f>
        <v>0</v>
      </c>
      <c r="E3657" s="14">
        <f>Разбивка_по_щитам!H3662</f>
        <v>0</v>
      </c>
      <c r="F3657" s="14">
        <f>Разбивка_по_щитам!I3662</f>
        <v>0</v>
      </c>
      <c r="G3657" s="14">
        <f>Разбивка_по_щитам!J3662</f>
        <v>0</v>
      </c>
      <c r="H3657" s="14">
        <f>Разбивка_по_щитам!K3662</f>
        <v>0</v>
      </c>
      <c r="I3657" s="14">
        <f>Разбивка_по_щитам!L3662</f>
        <v>0</v>
      </c>
      <c r="J3657" s="14">
        <f>Разбивка_по_щитам!M3662</f>
        <v>0</v>
      </c>
      <c r="K3657" s="14">
        <f>Разбивка_по_щитам!N3662</f>
        <v>0</v>
      </c>
      <c r="L3657" s="14"/>
      <c r="M3657" s="14">
        <f>Разбивка_по_щитам!P3662</f>
        <v>0</v>
      </c>
      <c r="N3657" s="14"/>
    </row>
    <row r="3658" spans="2:14" x14ac:dyDescent="0.2">
      <c r="B3658" s="14">
        <f>Разбивка_по_щитам!B3663</f>
        <v>0</v>
      </c>
      <c r="C3658" s="14">
        <f>Разбивка_по_щитам!C3663</f>
        <v>0</v>
      </c>
      <c r="D3658" s="14">
        <f>Разбивка_по_щитам!F3663</f>
        <v>0</v>
      </c>
      <c r="E3658" s="14">
        <f>Разбивка_по_щитам!H3663</f>
        <v>0</v>
      </c>
      <c r="F3658" s="14">
        <f>Разбивка_по_щитам!I3663</f>
        <v>0</v>
      </c>
      <c r="G3658" s="14">
        <f>Разбивка_по_щитам!J3663</f>
        <v>0</v>
      </c>
      <c r="H3658" s="14">
        <f>Разбивка_по_щитам!K3663</f>
        <v>0</v>
      </c>
      <c r="I3658" s="14">
        <f>Разбивка_по_щитам!L3663</f>
        <v>0</v>
      </c>
      <c r="J3658" s="14">
        <f>Разбивка_по_щитам!M3663</f>
        <v>0</v>
      </c>
      <c r="K3658" s="14">
        <f>Разбивка_по_щитам!N3663</f>
        <v>0</v>
      </c>
      <c r="L3658" s="14"/>
      <c r="M3658" s="14">
        <f>Разбивка_по_щитам!P3663</f>
        <v>0</v>
      </c>
      <c r="N3658" s="14"/>
    </row>
    <row r="3659" spans="2:14" x14ac:dyDescent="0.2">
      <c r="B3659" s="14">
        <f>Разбивка_по_щитам!B3664</f>
        <v>0</v>
      </c>
      <c r="C3659" s="14">
        <f>Разбивка_по_щитам!C3664</f>
        <v>0</v>
      </c>
      <c r="D3659" s="14">
        <f>Разбивка_по_щитам!F3664</f>
        <v>0</v>
      </c>
      <c r="E3659" s="14">
        <f>Разбивка_по_щитам!H3664</f>
        <v>0</v>
      </c>
      <c r="F3659" s="14">
        <f>Разбивка_по_щитам!I3664</f>
        <v>0</v>
      </c>
      <c r="G3659" s="14">
        <f>Разбивка_по_щитам!J3664</f>
        <v>0</v>
      </c>
      <c r="H3659" s="14">
        <f>Разбивка_по_щитам!K3664</f>
        <v>0</v>
      </c>
      <c r="I3659" s="14">
        <f>Разбивка_по_щитам!L3664</f>
        <v>0</v>
      </c>
      <c r="J3659" s="14">
        <f>Разбивка_по_щитам!M3664</f>
        <v>0</v>
      </c>
      <c r="K3659" s="14">
        <f>Разбивка_по_щитам!N3664</f>
        <v>0</v>
      </c>
      <c r="L3659" s="14"/>
      <c r="M3659" s="14">
        <f>Разбивка_по_щитам!P3664</f>
        <v>0</v>
      </c>
      <c r="N3659" s="14"/>
    </row>
    <row r="3660" spans="2:14" x14ac:dyDescent="0.2">
      <c r="B3660" s="14">
        <f>Разбивка_по_щитам!B3665</f>
        <v>0</v>
      </c>
      <c r="C3660" s="14">
        <f>Разбивка_по_щитам!C3665</f>
        <v>0</v>
      </c>
      <c r="D3660" s="14">
        <f>Разбивка_по_щитам!F3665</f>
        <v>0</v>
      </c>
      <c r="E3660" s="14">
        <f>Разбивка_по_щитам!H3665</f>
        <v>0</v>
      </c>
      <c r="F3660" s="14">
        <f>Разбивка_по_щитам!I3665</f>
        <v>0</v>
      </c>
      <c r="G3660" s="14">
        <f>Разбивка_по_щитам!J3665</f>
        <v>0</v>
      </c>
      <c r="H3660" s="14">
        <f>Разбивка_по_щитам!K3665</f>
        <v>0</v>
      </c>
      <c r="I3660" s="14">
        <f>Разбивка_по_щитам!L3665</f>
        <v>0</v>
      </c>
      <c r="J3660" s="14">
        <f>Разбивка_по_щитам!M3665</f>
        <v>0</v>
      </c>
      <c r="K3660" s="14">
        <f>Разбивка_по_щитам!N3665</f>
        <v>0</v>
      </c>
      <c r="L3660" s="14"/>
      <c r="M3660" s="14">
        <f>Разбивка_по_щитам!P3665</f>
        <v>0</v>
      </c>
      <c r="N3660" s="14"/>
    </row>
    <row r="3661" spans="2:14" x14ac:dyDescent="0.2">
      <c r="B3661" s="14">
        <f>Разбивка_по_щитам!B3666</f>
        <v>0</v>
      </c>
      <c r="C3661" s="14">
        <f>Разбивка_по_щитам!C3666</f>
        <v>0</v>
      </c>
      <c r="D3661" s="14">
        <f>Разбивка_по_щитам!F3666</f>
        <v>0</v>
      </c>
      <c r="E3661" s="14">
        <f>Разбивка_по_щитам!H3666</f>
        <v>0</v>
      </c>
      <c r="F3661" s="14">
        <f>Разбивка_по_щитам!I3666</f>
        <v>0</v>
      </c>
      <c r="G3661" s="14">
        <f>Разбивка_по_щитам!J3666</f>
        <v>0</v>
      </c>
      <c r="H3661" s="14">
        <f>Разбивка_по_щитам!K3666</f>
        <v>0</v>
      </c>
      <c r="I3661" s="14">
        <f>Разбивка_по_щитам!L3666</f>
        <v>0</v>
      </c>
      <c r="J3661" s="14">
        <f>Разбивка_по_щитам!M3666</f>
        <v>0</v>
      </c>
      <c r="K3661" s="14">
        <f>Разбивка_по_щитам!N3666</f>
        <v>0</v>
      </c>
      <c r="L3661" s="14"/>
      <c r="M3661" s="14">
        <f>Разбивка_по_щитам!P3666</f>
        <v>0</v>
      </c>
      <c r="N3661" s="14"/>
    </row>
    <row r="3662" spans="2:14" x14ac:dyDescent="0.2">
      <c r="B3662" s="14">
        <f>Разбивка_по_щитам!B3667</f>
        <v>0</v>
      </c>
      <c r="C3662" s="14">
        <f>Разбивка_по_щитам!C3667</f>
        <v>0</v>
      </c>
      <c r="D3662" s="14">
        <f>Разбивка_по_щитам!F3667</f>
        <v>0</v>
      </c>
      <c r="E3662" s="14">
        <f>Разбивка_по_щитам!H3667</f>
        <v>0</v>
      </c>
      <c r="F3662" s="14">
        <f>Разбивка_по_щитам!I3667</f>
        <v>0</v>
      </c>
      <c r="G3662" s="14">
        <f>Разбивка_по_щитам!J3667</f>
        <v>0</v>
      </c>
      <c r="H3662" s="14">
        <f>Разбивка_по_щитам!K3667</f>
        <v>0</v>
      </c>
      <c r="I3662" s="14">
        <f>Разбивка_по_щитам!L3667</f>
        <v>0</v>
      </c>
      <c r="J3662" s="14">
        <f>Разбивка_по_щитам!M3667</f>
        <v>0</v>
      </c>
      <c r="K3662" s="14">
        <f>Разбивка_по_щитам!N3667</f>
        <v>0</v>
      </c>
      <c r="L3662" s="14"/>
      <c r="M3662" s="14">
        <f>Разбивка_по_щитам!P3667</f>
        <v>0</v>
      </c>
      <c r="N3662" s="14"/>
    </row>
    <row r="3663" spans="2:14" x14ac:dyDescent="0.2">
      <c r="B3663" s="14">
        <f>Разбивка_по_щитам!B3668</f>
        <v>0</v>
      </c>
      <c r="C3663" s="14">
        <f>Разбивка_по_щитам!C3668</f>
        <v>0</v>
      </c>
      <c r="D3663" s="14">
        <f>Разбивка_по_щитам!F3668</f>
        <v>0</v>
      </c>
      <c r="E3663" s="14">
        <f>Разбивка_по_щитам!H3668</f>
        <v>0</v>
      </c>
      <c r="F3663" s="14">
        <f>Разбивка_по_щитам!I3668</f>
        <v>0</v>
      </c>
      <c r="G3663" s="14">
        <f>Разбивка_по_щитам!J3668</f>
        <v>0</v>
      </c>
      <c r="H3663" s="14">
        <f>Разбивка_по_щитам!K3668</f>
        <v>0</v>
      </c>
      <c r="I3663" s="14">
        <f>Разбивка_по_щитам!L3668</f>
        <v>0</v>
      </c>
      <c r="J3663" s="14">
        <f>Разбивка_по_щитам!M3668</f>
        <v>0</v>
      </c>
      <c r="K3663" s="14">
        <f>Разбивка_по_щитам!N3668</f>
        <v>0</v>
      </c>
      <c r="L3663" s="14"/>
      <c r="M3663" s="14">
        <f>Разбивка_по_щитам!P3668</f>
        <v>0</v>
      </c>
      <c r="N3663" s="14"/>
    </row>
    <row r="3664" spans="2:14" x14ac:dyDescent="0.2">
      <c r="B3664" s="14">
        <f>Разбивка_по_щитам!B3669</f>
        <v>0</v>
      </c>
      <c r="C3664" s="14">
        <f>Разбивка_по_щитам!C3669</f>
        <v>0</v>
      </c>
      <c r="D3664" s="14">
        <f>Разбивка_по_щитам!F3669</f>
        <v>0</v>
      </c>
      <c r="E3664" s="14">
        <f>Разбивка_по_щитам!H3669</f>
        <v>0</v>
      </c>
      <c r="F3664" s="14">
        <f>Разбивка_по_щитам!I3669</f>
        <v>0</v>
      </c>
      <c r="G3664" s="14">
        <f>Разбивка_по_щитам!J3669</f>
        <v>0</v>
      </c>
      <c r="H3664" s="14">
        <f>Разбивка_по_щитам!K3669</f>
        <v>0</v>
      </c>
      <c r="I3664" s="14">
        <f>Разбивка_по_щитам!L3669</f>
        <v>0</v>
      </c>
      <c r="J3664" s="14">
        <f>Разбивка_по_щитам!M3669</f>
        <v>0</v>
      </c>
      <c r="K3664" s="14">
        <f>Разбивка_по_щитам!N3669</f>
        <v>0</v>
      </c>
      <c r="L3664" s="14"/>
      <c r="M3664" s="14">
        <f>Разбивка_по_щитам!P3669</f>
        <v>0</v>
      </c>
      <c r="N3664" s="14"/>
    </row>
    <row r="3665" spans="2:14" x14ac:dyDescent="0.2">
      <c r="B3665" s="14">
        <f>Разбивка_по_щитам!B3670</f>
        <v>0</v>
      </c>
      <c r="C3665" s="14">
        <f>Разбивка_по_щитам!C3670</f>
        <v>0</v>
      </c>
      <c r="D3665" s="14">
        <f>Разбивка_по_щитам!F3670</f>
        <v>0</v>
      </c>
      <c r="E3665" s="14">
        <f>Разбивка_по_щитам!H3670</f>
        <v>0</v>
      </c>
      <c r="F3665" s="14">
        <f>Разбивка_по_щитам!I3670</f>
        <v>0</v>
      </c>
      <c r="G3665" s="14">
        <f>Разбивка_по_щитам!J3670</f>
        <v>0</v>
      </c>
      <c r="H3665" s="14">
        <f>Разбивка_по_щитам!K3670</f>
        <v>0</v>
      </c>
      <c r="I3665" s="14">
        <f>Разбивка_по_щитам!L3670</f>
        <v>0</v>
      </c>
      <c r="J3665" s="14">
        <f>Разбивка_по_щитам!M3670</f>
        <v>0</v>
      </c>
      <c r="K3665" s="14">
        <f>Разбивка_по_щитам!N3670</f>
        <v>0</v>
      </c>
      <c r="L3665" s="14"/>
      <c r="M3665" s="14">
        <f>Разбивка_по_щитам!P3670</f>
        <v>0</v>
      </c>
      <c r="N3665" s="14"/>
    </row>
    <row r="3666" spans="2:14" x14ac:dyDescent="0.2">
      <c r="B3666" s="14">
        <f>Разбивка_по_щитам!B3671</f>
        <v>0</v>
      </c>
      <c r="C3666" s="14">
        <f>Разбивка_по_щитам!C3671</f>
        <v>0</v>
      </c>
      <c r="D3666" s="14">
        <f>Разбивка_по_щитам!F3671</f>
        <v>0</v>
      </c>
      <c r="E3666" s="14">
        <f>Разбивка_по_щитам!H3671</f>
        <v>0</v>
      </c>
      <c r="F3666" s="14">
        <f>Разбивка_по_щитам!I3671</f>
        <v>0</v>
      </c>
      <c r="G3666" s="14">
        <f>Разбивка_по_щитам!J3671</f>
        <v>0</v>
      </c>
      <c r="H3666" s="14">
        <f>Разбивка_по_щитам!K3671</f>
        <v>0</v>
      </c>
      <c r="I3666" s="14">
        <f>Разбивка_по_щитам!L3671</f>
        <v>0</v>
      </c>
      <c r="J3666" s="14">
        <f>Разбивка_по_щитам!M3671</f>
        <v>0</v>
      </c>
      <c r="K3666" s="14">
        <f>Разбивка_по_щитам!N3671</f>
        <v>0</v>
      </c>
      <c r="L3666" s="14"/>
      <c r="M3666" s="14">
        <f>Разбивка_по_щитам!P3671</f>
        <v>0</v>
      </c>
      <c r="N3666" s="14"/>
    </row>
    <row r="3667" spans="2:14" x14ac:dyDescent="0.2">
      <c r="B3667" s="14">
        <f>Разбивка_по_щитам!B3672</f>
        <v>0</v>
      </c>
      <c r="C3667" s="14">
        <f>Разбивка_по_щитам!C3672</f>
        <v>0</v>
      </c>
      <c r="D3667" s="14">
        <f>Разбивка_по_щитам!F3672</f>
        <v>0</v>
      </c>
      <c r="E3667" s="14">
        <f>Разбивка_по_щитам!H3672</f>
        <v>0</v>
      </c>
      <c r="F3667" s="14">
        <f>Разбивка_по_щитам!I3672</f>
        <v>0</v>
      </c>
      <c r="G3667" s="14">
        <f>Разбивка_по_щитам!J3672</f>
        <v>0</v>
      </c>
      <c r="H3667" s="14">
        <f>Разбивка_по_щитам!K3672</f>
        <v>0</v>
      </c>
      <c r="I3667" s="14">
        <f>Разбивка_по_щитам!L3672</f>
        <v>0</v>
      </c>
      <c r="J3667" s="14">
        <f>Разбивка_по_щитам!M3672</f>
        <v>0</v>
      </c>
      <c r="K3667" s="14">
        <f>Разбивка_по_щитам!N3672</f>
        <v>0</v>
      </c>
      <c r="L3667" s="14"/>
      <c r="M3667" s="14">
        <f>Разбивка_по_щитам!P3672</f>
        <v>0</v>
      </c>
      <c r="N3667" s="14"/>
    </row>
    <row r="3668" spans="2:14" x14ac:dyDescent="0.2">
      <c r="B3668" s="14">
        <f>Разбивка_по_щитам!B3673</f>
        <v>0</v>
      </c>
      <c r="C3668" s="14">
        <f>Разбивка_по_щитам!C3673</f>
        <v>0</v>
      </c>
      <c r="D3668" s="14">
        <f>Разбивка_по_щитам!F3673</f>
        <v>0</v>
      </c>
      <c r="E3668" s="14">
        <f>Разбивка_по_щитам!H3673</f>
        <v>0</v>
      </c>
      <c r="F3668" s="14">
        <f>Разбивка_по_щитам!I3673</f>
        <v>0</v>
      </c>
      <c r="G3668" s="14">
        <f>Разбивка_по_щитам!J3673</f>
        <v>0</v>
      </c>
      <c r="H3668" s="14">
        <f>Разбивка_по_щитам!K3673</f>
        <v>0</v>
      </c>
      <c r="I3668" s="14">
        <f>Разбивка_по_щитам!L3673</f>
        <v>0</v>
      </c>
      <c r="J3668" s="14">
        <f>Разбивка_по_щитам!M3673</f>
        <v>0</v>
      </c>
      <c r="K3668" s="14">
        <f>Разбивка_по_щитам!N3673</f>
        <v>0</v>
      </c>
      <c r="L3668" s="14"/>
      <c r="M3668" s="14">
        <f>Разбивка_по_щитам!P3673</f>
        <v>0</v>
      </c>
      <c r="N3668" s="14"/>
    </row>
    <row r="3669" spans="2:14" x14ac:dyDescent="0.2">
      <c r="B3669" s="14">
        <f>Разбивка_по_щитам!B3674</f>
        <v>0</v>
      </c>
      <c r="C3669" s="14">
        <f>Разбивка_по_щитам!C3674</f>
        <v>0</v>
      </c>
      <c r="D3669" s="14">
        <f>Разбивка_по_щитам!F3674</f>
        <v>0</v>
      </c>
      <c r="E3669" s="14">
        <f>Разбивка_по_щитам!H3674</f>
        <v>0</v>
      </c>
      <c r="F3669" s="14">
        <f>Разбивка_по_щитам!I3674</f>
        <v>0</v>
      </c>
      <c r="G3669" s="14">
        <f>Разбивка_по_щитам!J3674</f>
        <v>0</v>
      </c>
      <c r="H3669" s="14">
        <f>Разбивка_по_щитам!K3674</f>
        <v>0</v>
      </c>
      <c r="I3669" s="14">
        <f>Разбивка_по_щитам!L3674</f>
        <v>0</v>
      </c>
      <c r="J3669" s="14">
        <f>Разбивка_по_щитам!M3674</f>
        <v>0</v>
      </c>
      <c r="K3669" s="14">
        <f>Разбивка_по_щитам!N3674</f>
        <v>0</v>
      </c>
      <c r="L3669" s="14"/>
      <c r="M3669" s="14">
        <f>Разбивка_по_щитам!P3674</f>
        <v>0</v>
      </c>
      <c r="N3669" s="14"/>
    </row>
    <row r="3670" spans="2:14" x14ac:dyDescent="0.2">
      <c r="B3670" s="14">
        <f>Разбивка_по_щитам!B3675</f>
        <v>0</v>
      </c>
      <c r="C3670" s="14">
        <f>Разбивка_по_щитам!C3675</f>
        <v>0</v>
      </c>
      <c r="D3670" s="14">
        <f>Разбивка_по_щитам!F3675</f>
        <v>0</v>
      </c>
      <c r="E3670" s="14">
        <f>Разбивка_по_щитам!H3675</f>
        <v>0</v>
      </c>
      <c r="F3670" s="14">
        <f>Разбивка_по_щитам!I3675</f>
        <v>0</v>
      </c>
      <c r="G3670" s="14">
        <f>Разбивка_по_щитам!J3675</f>
        <v>0</v>
      </c>
      <c r="H3670" s="14">
        <f>Разбивка_по_щитам!K3675</f>
        <v>0</v>
      </c>
      <c r="I3670" s="14">
        <f>Разбивка_по_щитам!L3675</f>
        <v>0</v>
      </c>
      <c r="J3670" s="14">
        <f>Разбивка_по_щитам!M3675</f>
        <v>0</v>
      </c>
      <c r="K3670" s="14">
        <f>Разбивка_по_щитам!N3675</f>
        <v>0</v>
      </c>
      <c r="L3670" s="14"/>
      <c r="M3670" s="14">
        <f>Разбивка_по_щитам!P3675</f>
        <v>0</v>
      </c>
      <c r="N3670" s="14"/>
    </row>
    <row r="3671" spans="2:14" x14ac:dyDescent="0.2">
      <c r="B3671" s="14">
        <f>Разбивка_по_щитам!B3676</f>
        <v>0</v>
      </c>
      <c r="C3671" s="14">
        <f>Разбивка_по_щитам!C3676</f>
        <v>0</v>
      </c>
      <c r="D3671" s="14">
        <f>Разбивка_по_щитам!F3676</f>
        <v>0</v>
      </c>
      <c r="E3671" s="14">
        <f>Разбивка_по_щитам!H3676</f>
        <v>0</v>
      </c>
      <c r="F3671" s="14">
        <f>Разбивка_по_щитам!I3676</f>
        <v>0</v>
      </c>
      <c r="G3671" s="14">
        <f>Разбивка_по_щитам!J3676</f>
        <v>0</v>
      </c>
      <c r="H3671" s="14">
        <f>Разбивка_по_щитам!K3676</f>
        <v>0</v>
      </c>
      <c r="I3671" s="14">
        <f>Разбивка_по_щитам!L3676</f>
        <v>0</v>
      </c>
      <c r="J3671" s="14">
        <f>Разбивка_по_щитам!M3676</f>
        <v>0</v>
      </c>
      <c r="K3671" s="14">
        <f>Разбивка_по_щитам!N3676</f>
        <v>0</v>
      </c>
      <c r="L3671" s="14"/>
      <c r="M3671" s="14">
        <f>Разбивка_по_щитам!P3676</f>
        <v>0</v>
      </c>
      <c r="N3671" s="14"/>
    </row>
    <row r="3672" spans="2:14" x14ac:dyDescent="0.2">
      <c r="B3672" s="14">
        <f>Разбивка_по_щитам!B3677</f>
        <v>0</v>
      </c>
      <c r="C3672" s="14">
        <f>Разбивка_по_щитам!C3677</f>
        <v>0</v>
      </c>
      <c r="D3672" s="14">
        <f>Разбивка_по_щитам!F3677</f>
        <v>0</v>
      </c>
      <c r="E3672" s="14">
        <f>Разбивка_по_щитам!H3677</f>
        <v>0</v>
      </c>
      <c r="F3672" s="14">
        <f>Разбивка_по_щитам!I3677</f>
        <v>0</v>
      </c>
      <c r="G3672" s="14">
        <f>Разбивка_по_щитам!J3677</f>
        <v>0</v>
      </c>
      <c r="H3672" s="14">
        <f>Разбивка_по_щитам!K3677</f>
        <v>0</v>
      </c>
      <c r="I3672" s="14">
        <f>Разбивка_по_щитам!L3677</f>
        <v>0</v>
      </c>
      <c r="J3672" s="14">
        <f>Разбивка_по_щитам!M3677</f>
        <v>0</v>
      </c>
      <c r="K3672" s="14">
        <f>Разбивка_по_щитам!N3677</f>
        <v>0</v>
      </c>
      <c r="L3672" s="14"/>
      <c r="M3672" s="14">
        <f>Разбивка_по_щитам!P3677</f>
        <v>0</v>
      </c>
      <c r="N3672" s="14"/>
    </row>
    <row r="3673" spans="2:14" x14ac:dyDescent="0.2">
      <c r="B3673" s="14">
        <f>Разбивка_по_щитам!B3678</f>
        <v>0</v>
      </c>
      <c r="C3673" s="14">
        <f>Разбивка_по_щитам!C3678</f>
        <v>0</v>
      </c>
      <c r="D3673" s="14">
        <f>Разбивка_по_щитам!F3678</f>
        <v>0</v>
      </c>
      <c r="E3673" s="14">
        <f>Разбивка_по_щитам!H3678</f>
        <v>0</v>
      </c>
      <c r="F3673" s="14">
        <f>Разбивка_по_щитам!I3678</f>
        <v>0</v>
      </c>
      <c r="G3673" s="14">
        <f>Разбивка_по_щитам!J3678</f>
        <v>0</v>
      </c>
      <c r="H3673" s="14">
        <f>Разбивка_по_щитам!K3678</f>
        <v>0</v>
      </c>
      <c r="I3673" s="14">
        <f>Разбивка_по_щитам!L3678</f>
        <v>0</v>
      </c>
      <c r="J3673" s="14">
        <f>Разбивка_по_щитам!M3678</f>
        <v>0</v>
      </c>
      <c r="K3673" s="14">
        <f>Разбивка_по_щитам!N3678</f>
        <v>0</v>
      </c>
      <c r="L3673" s="14"/>
      <c r="M3673" s="14">
        <f>Разбивка_по_щитам!P3678</f>
        <v>0</v>
      </c>
      <c r="N3673" s="14"/>
    </row>
    <row r="3674" spans="2:14" x14ac:dyDescent="0.2">
      <c r="B3674" s="14">
        <f>Разбивка_по_щитам!B3679</f>
        <v>0</v>
      </c>
      <c r="C3674" s="14">
        <f>Разбивка_по_щитам!C3679</f>
        <v>0</v>
      </c>
      <c r="D3674" s="14">
        <f>Разбивка_по_щитам!F3679</f>
        <v>0</v>
      </c>
      <c r="E3674" s="14">
        <f>Разбивка_по_щитам!H3679</f>
        <v>0</v>
      </c>
      <c r="F3674" s="14">
        <f>Разбивка_по_щитам!I3679</f>
        <v>0</v>
      </c>
      <c r="G3674" s="14">
        <f>Разбивка_по_щитам!J3679</f>
        <v>0</v>
      </c>
      <c r="H3674" s="14">
        <f>Разбивка_по_щитам!K3679</f>
        <v>0</v>
      </c>
      <c r="I3674" s="14">
        <f>Разбивка_по_щитам!L3679</f>
        <v>0</v>
      </c>
      <c r="J3674" s="14">
        <f>Разбивка_по_щитам!M3679</f>
        <v>0</v>
      </c>
      <c r="K3674" s="14">
        <f>Разбивка_по_щитам!N3679</f>
        <v>0</v>
      </c>
      <c r="L3674" s="14"/>
      <c r="M3674" s="14">
        <f>Разбивка_по_щитам!P3679</f>
        <v>0</v>
      </c>
      <c r="N3674" s="14"/>
    </row>
    <row r="3675" spans="2:14" x14ac:dyDescent="0.2">
      <c r="B3675" s="14">
        <f>Разбивка_по_щитам!B3680</f>
        <v>0</v>
      </c>
      <c r="C3675" s="14">
        <f>Разбивка_по_щитам!C3680</f>
        <v>0</v>
      </c>
      <c r="D3675" s="14">
        <f>Разбивка_по_щитам!F3680</f>
        <v>0</v>
      </c>
      <c r="E3675" s="14">
        <f>Разбивка_по_щитам!H3680</f>
        <v>0</v>
      </c>
      <c r="F3675" s="14">
        <f>Разбивка_по_щитам!I3680</f>
        <v>0</v>
      </c>
      <c r="G3675" s="14">
        <f>Разбивка_по_щитам!J3680</f>
        <v>0</v>
      </c>
      <c r="H3675" s="14">
        <f>Разбивка_по_щитам!K3680</f>
        <v>0</v>
      </c>
      <c r="I3675" s="14">
        <f>Разбивка_по_щитам!L3680</f>
        <v>0</v>
      </c>
      <c r="J3675" s="14">
        <f>Разбивка_по_щитам!M3680</f>
        <v>0</v>
      </c>
      <c r="K3675" s="14">
        <f>Разбивка_по_щитам!N3680</f>
        <v>0</v>
      </c>
      <c r="L3675" s="14"/>
      <c r="M3675" s="14">
        <f>Разбивка_по_щитам!P3680</f>
        <v>0</v>
      </c>
      <c r="N3675" s="14"/>
    </row>
    <row r="3676" spans="2:14" x14ac:dyDescent="0.2">
      <c r="B3676" s="14">
        <f>Разбивка_по_щитам!B3681</f>
        <v>0</v>
      </c>
      <c r="C3676" s="14">
        <f>Разбивка_по_щитам!C3681</f>
        <v>0</v>
      </c>
      <c r="D3676" s="14">
        <f>Разбивка_по_щитам!F3681</f>
        <v>0</v>
      </c>
      <c r="E3676" s="14">
        <f>Разбивка_по_щитам!H3681</f>
        <v>0</v>
      </c>
      <c r="F3676" s="14">
        <f>Разбивка_по_щитам!I3681</f>
        <v>0</v>
      </c>
      <c r="G3676" s="14">
        <f>Разбивка_по_щитам!J3681</f>
        <v>0</v>
      </c>
      <c r="H3676" s="14">
        <f>Разбивка_по_щитам!K3681</f>
        <v>0</v>
      </c>
      <c r="I3676" s="14">
        <f>Разбивка_по_щитам!L3681</f>
        <v>0</v>
      </c>
      <c r="J3676" s="14">
        <f>Разбивка_по_щитам!M3681</f>
        <v>0</v>
      </c>
      <c r="K3676" s="14">
        <f>Разбивка_по_щитам!N3681</f>
        <v>0</v>
      </c>
      <c r="L3676" s="14"/>
      <c r="M3676" s="14">
        <f>Разбивка_по_щитам!P3681</f>
        <v>0</v>
      </c>
      <c r="N3676" s="14"/>
    </row>
    <row r="3677" spans="2:14" x14ac:dyDescent="0.2">
      <c r="B3677" s="14">
        <f>Разбивка_по_щитам!B3682</f>
        <v>0</v>
      </c>
      <c r="C3677" s="14">
        <f>Разбивка_по_щитам!C3682</f>
        <v>0</v>
      </c>
      <c r="D3677" s="14">
        <f>Разбивка_по_щитам!F3682</f>
        <v>0</v>
      </c>
      <c r="E3677" s="14">
        <f>Разбивка_по_щитам!H3682</f>
        <v>0</v>
      </c>
      <c r="F3677" s="14">
        <f>Разбивка_по_щитам!I3682</f>
        <v>0</v>
      </c>
      <c r="G3677" s="14">
        <f>Разбивка_по_щитам!J3682</f>
        <v>0</v>
      </c>
      <c r="H3677" s="14">
        <f>Разбивка_по_щитам!K3682</f>
        <v>0</v>
      </c>
      <c r="I3677" s="14">
        <f>Разбивка_по_щитам!L3682</f>
        <v>0</v>
      </c>
      <c r="J3677" s="14">
        <f>Разбивка_по_щитам!M3682</f>
        <v>0</v>
      </c>
      <c r="K3677" s="14">
        <f>Разбивка_по_щитам!N3682</f>
        <v>0</v>
      </c>
      <c r="L3677" s="14"/>
      <c r="M3677" s="14">
        <f>Разбивка_по_щитам!P3682</f>
        <v>0</v>
      </c>
      <c r="N3677" s="14"/>
    </row>
    <row r="3678" spans="2:14" x14ac:dyDescent="0.2">
      <c r="B3678" s="14">
        <f>Разбивка_по_щитам!B3683</f>
        <v>0</v>
      </c>
      <c r="C3678" s="14">
        <f>Разбивка_по_щитам!C3683</f>
        <v>0</v>
      </c>
      <c r="D3678" s="14">
        <f>Разбивка_по_щитам!F3683</f>
        <v>0</v>
      </c>
      <c r="E3678" s="14">
        <f>Разбивка_по_щитам!H3683</f>
        <v>0</v>
      </c>
      <c r="F3678" s="14">
        <f>Разбивка_по_щитам!I3683</f>
        <v>0</v>
      </c>
      <c r="G3678" s="14">
        <f>Разбивка_по_щитам!J3683</f>
        <v>0</v>
      </c>
      <c r="H3678" s="14">
        <f>Разбивка_по_щитам!K3683</f>
        <v>0</v>
      </c>
      <c r="I3678" s="14">
        <f>Разбивка_по_щитам!L3683</f>
        <v>0</v>
      </c>
      <c r="J3678" s="14">
        <f>Разбивка_по_щитам!M3683</f>
        <v>0</v>
      </c>
      <c r="K3678" s="14">
        <f>Разбивка_по_щитам!N3683</f>
        <v>0</v>
      </c>
      <c r="L3678" s="14"/>
      <c r="M3678" s="14">
        <f>Разбивка_по_щитам!P3683</f>
        <v>0</v>
      </c>
      <c r="N3678" s="14"/>
    </row>
    <row r="3679" spans="2:14" x14ac:dyDescent="0.2">
      <c r="B3679" s="14">
        <f>Разбивка_по_щитам!B3684</f>
        <v>0</v>
      </c>
      <c r="C3679" s="14">
        <f>Разбивка_по_щитам!C3684</f>
        <v>0</v>
      </c>
      <c r="D3679" s="14">
        <f>Разбивка_по_щитам!F3684</f>
        <v>0</v>
      </c>
      <c r="E3679" s="14">
        <f>Разбивка_по_щитам!H3684</f>
        <v>0</v>
      </c>
      <c r="F3679" s="14">
        <f>Разбивка_по_щитам!I3684</f>
        <v>0</v>
      </c>
      <c r="G3679" s="14">
        <f>Разбивка_по_щитам!J3684</f>
        <v>0</v>
      </c>
      <c r="H3679" s="14">
        <f>Разбивка_по_щитам!K3684</f>
        <v>0</v>
      </c>
      <c r="I3679" s="14">
        <f>Разбивка_по_щитам!L3684</f>
        <v>0</v>
      </c>
      <c r="J3679" s="14">
        <f>Разбивка_по_щитам!M3684</f>
        <v>0</v>
      </c>
      <c r="K3679" s="14">
        <f>Разбивка_по_щитам!N3684</f>
        <v>0</v>
      </c>
      <c r="L3679" s="14"/>
      <c r="M3679" s="14">
        <f>Разбивка_по_щитам!P3684</f>
        <v>0</v>
      </c>
      <c r="N3679" s="14"/>
    </row>
    <row r="3680" spans="2:14" x14ac:dyDescent="0.2">
      <c r="B3680" s="14">
        <f>Разбивка_по_щитам!B3685</f>
        <v>0</v>
      </c>
      <c r="C3680" s="14">
        <f>Разбивка_по_щитам!C3685</f>
        <v>0</v>
      </c>
      <c r="D3680" s="14">
        <f>Разбивка_по_щитам!F3685</f>
        <v>0</v>
      </c>
      <c r="E3680" s="14">
        <f>Разбивка_по_щитам!H3685</f>
        <v>0</v>
      </c>
      <c r="F3680" s="14">
        <f>Разбивка_по_щитам!I3685</f>
        <v>0</v>
      </c>
      <c r="G3680" s="14">
        <f>Разбивка_по_щитам!J3685</f>
        <v>0</v>
      </c>
      <c r="H3680" s="14">
        <f>Разбивка_по_щитам!K3685</f>
        <v>0</v>
      </c>
      <c r="I3680" s="14">
        <f>Разбивка_по_щитам!L3685</f>
        <v>0</v>
      </c>
      <c r="J3680" s="14">
        <f>Разбивка_по_щитам!M3685</f>
        <v>0</v>
      </c>
      <c r="K3680" s="14">
        <f>Разбивка_по_щитам!N3685</f>
        <v>0</v>
      </c>
      <c r="L3680" s="14"/>
      <c r="M3680" s="14">
        <f>Разбивка_по_щитам!P3685</f>
        <v>0</v>
      </c>
      <c r="N3680" s="14"/>
    </row>
    <row r="3681" spans="2:14" x14ac:dyDescent="0.2">
      <c r="B3681" s="14">
        <f>Разбивка_по_щитам!B3686</f>
        <v>0</v>
      </c>
      <c r="C3681" s="14">
        <f>Разбивка_по_щитам!C3686</f>
        <v>0</v>
      </c>
      <c r="D3681" s="14">
        <f>Разбивка_по_щитам!F3686</f>
        <v>0</v>
      </c>
      <c r="E3681" s="14">
        <f>Разбивка_по_щитам!H3686</f>
        <v>0</v>
      </c>
      <c r="F3681" s="14">
        <f>Разбивка_по_щитам!I3686</f>
        <v>0</v>
      </c>
      <c r="G3681" s="14">
        <f>Разбивка_по_щитам!J3686</f>
        <v>0</v>
      </c>
      <c r="H3681" s="14">
        <f>Разбивка_по_щитам!K3686</f>
        <v>0</v>
      </c>
      <c r="I3681" s="14">
        <f>Разбивка_по_щитам!L3686</f>
        <v>0</v>
      </c>
      <c r="J3681" s="14">
        <f>Разбивка_по_щитам!M3686</f>
        <v>0</v>
      </c>
      <c r="K3681" s="14">
        <f>Разбивка_по_щитам!N3686</f>
        <v>0</v>
      </c>
      <c r="L3681" s="14"/>
      <c r="M3681" s="14">
        <f>Разбивка_по_щитам!P3686</f>
        <v>0</v>
      </c>
      <c r="N3681" s="14"/>
    </row>
    <row r="3682" spans="2:14" x14ac:dyDescent="0.2">
      <c r="B3682" s="14">
        <f>Разбивка_по_щитам!B3687</f>
        <v>0</v>
      </c>
      <c r="C3682" s="14">
        <f>Разбивка_по_щитам!C3687</f>
        <v>0</v>
      </c>
      <c r="D3682" s="14">
        <f>Разбивка_по_щитам!F3687</f>
        <v>0</v>
      </c>
      <c r="E3682" s="14">
        <f>Разбивка_по_щитам!H3687</f>
        <v>0</v>
      </c>
      <c r="F3682" s="14">
        <f>Разбивка_по_щитам!I3687</f>
        <v>0</v>
      </c>
      <c r="G3682" s="14">
        <f>Разбивка_по_щитам!J3687</f>
        <v>0</v>
      </c>
      <c r="H3682" s="14">
        <f>Разбивка_по_щитам!K3687</f>
        <v>0</v>
      </c>
      <c r="I3682" s="14">
        <f>Разбивка_по_щитам!L3687</f>
        <v>0</v>
      </c>
      <c r="J3682" s="14">
        <f>Разбивка_по_щитам!M3687</f>
        <v>0</v>
      </c>
      <c r="K3682" s="14">
        <f>Разбивка_по_щитам!N3687</f>
        <v>0</v>
      </c>
      <c r="L3682" s="14"/>
      <c r="M3682" s="14">
        <f>Разбивка_по_щитам!P3687</f>
        <v>0</v>
      </c>
      <c r="N3682" s="14"/>
    </row>
    <row r="3683" spans="2:14" x14ac:dyDescent="0.2">
      <c r="B3683" s="14">
        <f>Разбивка_по_щитам!B3688</f>
        <v>0</v>
      </c>
      <c r="C3683" s="14">
        <f>Разбивка_по_щитам!C3688</f>
        <v>0</v>
      </c>
      <c r="D3683" s="14">
        <f>Разбивка_по_щитам!F3688</f>
        <v>0</v>
      </c>
      <c r="E3683" s="14">
        <f>Разбивка_по_щитам!H3688</f>
        <v>0</v>
      </c>
      <c r="F3683" s="14">
        <f>Разбивка_по_щитам!I3688</f>
        <v>0</v>
      </c>
      <c r="G3683" s="14">
        <f>Разбивка_по_щитам!J3688</f>
        <v>0</v>
      </c>
      <c r="H3683" s="14">
        <f>Разбивка_по_щитам!K3688</f>
        <v>0</v>
      </c>
      <c r="I3683" s="14">
        <f>Разбивка_по_щитам!L3688</f>
        <v>0</v>
      </c>
      <c r="J3683" s="14">
        <f>Разбивка_по_щитам!M3688</f>
        <v>0</v>
      </c>
      <c r="K3683" s="14">
        <f>Разбивка_по_щитам!N3688</f>
        <v>0</v>
      </c>
      <c r="L3683" s="14"/>
      <c r="M3683" s="14">
        <f>Разбивка_по_щитам!P3688</f>
        <v>0</v>
      </c>
      <c r="N3683" s="14"/>
    </row>
    <row r="3684" spans="2:14" x14ac:dyDescent="0.2">
      <c r="B3684" s="14">
        <f>Разбивка_по_щитам!B3689</f>
        <v>0</v>
      </c>
      <c r="C3684" s="14">
        <f>Разбивка_по_щитам!C3689</f>
        <v>0</v>
      </c>
      <c r="D3684" s="14">
        <f>Разбивка_по_щитам!F3689</f>
        <v>0</v>
      </c>
      <c r="E3684" s="14">
        <f>Разбивка_по_щитам!H3689</f>
        <v>0</v>
      </c>
      <c r="F3684" s="14">
        <f>Разбивка_по_щитам!I3689</f>
        <v>0</v>
      </c>
      <c r="G3684" s="14">
        <f>Разбивка_по_щитам!J3689</f>
        <v>0</v>
      </c>
      <c r="H3684" s="14">
        <f>Разбивка_по_щитам!K3689</f>
        <v>0</v>
      </c>
      <c r="I3684" s="14">
        <f>Разбивка_по_щитам!L3689</f>
        <v>0</v>
      </c>
      <c r="J3684" s="14">
        <f>Разбивка_по_щитам!M3689</f>
        <v>0</v>
      </c>
      <c r="K3684" s="14">
        <f>Разбивка_по_щитам!N3689</f>
        <v>0</v>
      </c>
      <c r="L3684" s="14"/>
      <c r="M3684" s="14">
        <f>Разбивка_по_щитам!P3689</f>
        <v>0</v>
      </c>
      <c r="N3684" s="14"/>
    </row>
    <row r="3685" spans="2:14" x14ac:dyDescent="0.2">
      <c r="B3685" s="14">
        <f>Разбивка_по_щитам!B3690</f>
        <v>0</v>
      </c>
      <c r="C3685" s="14">
        <f>Разбивка_по_щитам!C3690</f>
        <v>0</v>
      </c>
      <c r="D3685" s="14">
        <f>Разбивка_по_щитам!F3690</f>
        <v>0</v>
      </c>
      <c r="E3685" s="14">
        <f>Разбивка_по_щитам!H3690</f>
        <v>0</v>
      </c>
      <c r="F3685" s="14">
        <f>Разбивка_по_щитам!I3690</f>
        <v>0</v>
      </c>
      <c r="G3685" s="14">
        <f>Разбивка_по_щитам!J3690</f>
        <v>0</v>
      </c>
      <c r="H3685" s="14">
        <f>Разбивка_по_щитам!K3690</f>
        <v>0</v>
      </c>
      <c r="I3685" s="14">
        <f>Разбивка_по_щитам!L3690</f>
        <v>0</v>
      </c>
      <c r="J3685" s="14">
        <f>Разбивка_по_щитам!M3690</f>
        <v>0</v>
      </c>
      <c r="K3685" s="14">
        <f>Разбивка_по_щитам!N3690</f>
        <v>0</v>
      </c>
      <c r="L3685" s="14"/>
      <c r="M3685" s="14">
        <f>Разбивка_по_щитам!P3690</f>
        <v>0</v>
      </c>
      <c r="N3685" s="14"/>
    </row>
    <row r="3686" spans="2:14" x14ac:dyDescent="0.2">
      <c r="B3686" s="14">
        <f>Разбивка_по_щитам!B3691</f>
        <v>0</v>
      </c>
      <c r="C3686" s="14">
        <f>Разбивка_по_щитам!C3691</f>
        <v>0</v>
      </c>
      <c r="D3686" s="14">
        <f>Разбивка_по_щитам!F3691</f>
        <v>0</v>
      </c>
      <c r="E3686" s="14">
        <f>Разбивка_по_щитам!H3691</f>
        <v>0</v>
      </c>
      <c r="F3686" s="14">
        <f>Разбивка_по_щитам!I3691</f>
        <v>0</v>
      </c>
      <c r="G3686" s="14">
        <f>Разбивка_по_щитам!J3691</f>
        <v>0</v>
      </c>
      <c r="H3686" s="14">
        <f>Разбивка_по_щитам!K3691</f>
        <v>0</v>
      </c>
      <c r="I3686" s="14">
        <f>Разбивка_по_щитам!L3691</f>
        <v>0</v>
      </c>
      <c r="J3686" s="14">
        <f>Разбивка_по_щитам!M3691</f>
        <v>0</v>
      </c>
      <c r="K3686" s="14">
        <f>Разбивка_по_щитам!N3691</f>
        <v>0</v>
      </c>
      <c r="L3686" s="14"/>
      <c r="M3686" s="14">
        <f>Разбивка_по_щитам!P3691</f>
        <v>0</v>
      </c>
      <c r="N3686" s="14"/>
    </row>
    <row r="3687" spans="2:14" x14ac:dyDescent="0.2">
      <c r="B3687" s="14">
        <f>Разбивка_по_щитам!B3692</f>
        <v>0</v>
      </c>
      <c r="C3687" s="14">
        <f>Разбивка_по_щитам!C3692</f>
        <v>0</v>
      </c>
      <c r="D3687" s="14">
        <f>Разбивка_по_щитам!F3692</f>
        <v>0</v>
      </c>
      <c r="E3687" s="14">
        <f>Разбивка_по_щитам!H3692</f>
        <v>0</v>
      </c>
      <c r="F3687" s="14">
        <f>Разбивка_по_щитам!I3692</f>
        <v>0</v>
      </c>
      <c r="G3687" s="14">
        <f>Разбивка_по_щитам!J3692</f>
        <v>0</v>
      </c>
      <c r="H3687" s="14">
        <f>Разбивка_по_щитам!K3692</f>
        <v>0</v>
      </c>
      <c r="I3687" s="14">
        <f>Разбивка_по_щитам!L3692</f>
        <v>0</v>
      </c>
      <c r="J3687" s="14">
        <f>Разбивка_по_щитам!M3692</f>
        <v>0</v>
      </c>
      <c r="K3687" s="14">
        <f>Разбивка_по_щитам!N3692</f>
        <v>0</v>
      </c>
      <c r="L3687" s="14"/>
      <c r="M3687" s="14">
        <f>Разбивка_по_щитам!P3692</f>
        <v>0</v>
      </c>
      <c r="N3687" s="14"/>
    </row>
    <row r="3688" spans="2:14" x14ac:dyDescent="0.2">
      <c r="B3688" s="14">
        <f>Разбивка_по_щитам!B3693</f>
        <v>0</v>
      </c>
      <c r="C3688" s="14">
        <f>Разбивка_по_щитам!C3693</f>
        <v>0</v>
      </c>
      <c r="D3688" s="14">
        <f>Разбивка_по_щитам!F3693</f>
        <v>0</v>
      </c>
      <c r="E3688" s="14">
        <f>Разбивка_по_щитам!H3693</f>
        <v>0</v>
      </c>
      <c r="F3688" s="14">
        <f>Разбивка_по_щитам!I3693</f>
        <v>0</v>
      </c>
      <c r="G3688" s="14">
        <f>Разбивка_по_щитам!J3693</f>
        <v>0</v>
      </c>
      <c r="H3688" s="14">
        <f>Разбивка_по_щитам!K3693</f>
        <v>0</v>
      </c>
      <c r="I3688" s="14">
        <f>Разбивка_по_щитам!L3693</f>
        <v>0</v>
      </c>
      <c r="J3688" s="14">
        <f>Разбивка_по_щитам!M3693</f>
        <v>0</v>
      </c>
      <c r="K3688" s="14">
        <f>Разбивка_по_щитам!N3693</f>
        <v>0</v>
      </c>
      <c r="L3688" s="14"/>
      <c r="M3688" s="14">
        <f>Разбивка_по_щитам!P3693</f>
        <v>0</v>
      </c>
      <c r="N3688" s="14"/>
    </row>
    <row r="3689" spans="2:14" x14ac:dyDescent="0.2">
      <c r="B3689" s="14">
        <f>Разбивка_по_щитам!B3694</f>
        <v>0</v>
      </c>
      <c r="C3689" s="14">
        <f>Разбивка_по_щитам!C3694</f>
        <v>0</v>
      </c>
      <c r="D3689" s="14">
        <f>Разбивка_по_щитам!F3694</f>
        <v>0</v>
      </c>
      <c r="E3689" s="14">
        <f>Разбивка_по_щитам!H3694</f>
        <v>0</v>
      </c>
      <c r="F3689" s="14">
        <f>Разбивка_по_щитам!I3694</f>
        <v>0</v>
      </c>
      <c r="G3689" s="14">
        <f>Разбивка_по_щитам!J3694</f>
        <v>0</v>
      </c>
      <c r="H3689" s="14">
        <f>Разбивка_по_щитам!K3694</f>
        <v>0</v>
      </c>
      <c r="I3689" s="14">
        <f>Разбивка_по_щитам!L3694</f>
        <v>0</v>
      </c>
      <c r="J3689" s="14">
        <f>Разбивка_по_щитам!M3694</f>
        <v>0</v>
      </c>
      <c r="K3689" s="14">
        <f>Разбивка_по_щитам!N3694</f>
        <v>0</v>
      </c>
      <c r="L3689" s="14"/>
      <c r="M3689" s="14">
        <f>Разбивка_по_щитам!P3694</f>
        <v>0</v>
      </c>
      <c r="N3689" s="14"/>
    </row>
    <row r="3690" spans="2:14" x14ac:dyDescent="0.2">
      <c r="B3690" s="14">
        <f>Разбивка_по_щитам!B3695</f>
        <v>0</v>
      </c>
      <c r="C3690" s="14">
        <f>Разбивка_по_щитам!C3695</f>
        <v>0</v>
      </c>
      <c r="D3690" s="14">
        <f>Разбивка_по_щитам!F3695</f>
        <v>0</v>
      </c>
      <c r="E3690" s="14">
        <f>Разбивка_по_щитам!H3695</f>
        <v>0</v>
      </c>
      <c r="F3690" s="14">
        <f>Разбивка_по_щитам!I3695</f>
        <v>0</v>
      </c>
      <c r="G3690" s="14">
        <f>Разбивка_по_щитам!J3695</f>
        <v>0</v>
      </c>
      <c r="H3690" s="14">
        <f>Разбивка_по_щитам!K3695</f>
        <v>0</v>
      </c>
      <c r="I3690" s="14">
        <f>Разбивка_по_щитам!L3695</f>
        <v>0</v>
      </c>
      <c r="J3690" s="14">
        <f>Разбивка_по_щитам!M3695</f>
        <v>0</v>
      </c>
      <c r="K3690" s="14">
        <f>Разбивка_по_щитам!N3695</f>
        <v>0</v>
      </c>
      <c r="L3690" s="14"/>
      <c r="M3690" s="14">
        <f>Разбивка_по_щитам!P3695</f>
        <v>0</v>
      </c>
      <c r="N3690" s="14"/>
    </row>
    <row r="3691" spans="2:14" x14ac:dyDescent="0.2">
      <c r="B3691" s="14">
        <f>Разбивка_по_щитам!B3696</f>
        <v>0</v>
      </c>
      <c r="C3691" s="14">
        <f>Разбивка_по_щитам!C3696</f>
        <v>0</v>
      </c>
      <c r="D3691" s="14">
        <f>Разбивка_по_щитам!F3696</f>
        <v>0</v>
      </c>
      <c r="E3691" s="14">
        <f>Разбивка_по_щитам!H3696</f>
        <v>0</v>
      </c>
      <c r="F3691" s="14">
        <f>Разбивка_по_щитам!I3696</f>
        <v>0</v>
      </c>
      <c r="G3691" s="14">
        <f>Разбивка_по_щитам!J3696</f>
        <v>0</v>
      </c>
      <c r="H3691" s="14">
        <f>Разбивка_по_щитам!K3696</f>
        <v>0</v>
      </c>
      <c r="I3691" s="14">
        <f>Разбивка_по_щитам!L3696</f>
        <v>0</v>
      </c>
      <c r="J3691" s="14">
        <f>Разбивка_по_щитам!M3696</f>
        <v>0</v>
      </c>
      <c r="K3691" s="14">
        <f>Разбивка_по_щитам!N3696</f>
        <v>0</v>
      </c>
      <c r="L3691" s="14"/>
      <c r="M3691" s="14">
        <f>Разбивка_по_щитам!P3696</f>
        <v>0</v>
      </c>
      <c r="N3691" s="14"/>
    </row>
    <row r="3692" spans="2:14" x14ac:dyDescent="0.2">
      <c r="B3692" s="14">
        <f>Разбивка_по_щитам!B3697</f>
        <v>0</v>
      </c>
      <c r="C3692" s="14">
        <f>Разбивка_по_щитам!C3697</f>
        <v>0</v>
      </c>
      <c r="D3692" s="14">
        <f>Разбивка_по_щитам!F3697</f>
        <v>0</v>
      </c>
      <c r="E3692" s="14">
        <f>Разбивка_по_щитам!H3697</f>
        <v>0</v>
      </c>
      <c r="F3692" s="14">
        <f>Разбивка_по_щитам!I3697</f>
        <v>0</v>
      </c>
      <c r="G3692" s="14">
        <f>Разбивка_по_щитам!J3697</f>
        <v>0</v>
      </c>
      <c r="H3692" s="14">
        <f>Разбивка_по_щитам!K3697</f>
        <v>0</v>
      </c>
      <c r="I3692" s="14">
        <f>Разбивка_по_щитам!L3697</f>
        <v>0</v>
      </c>
      <c r="J3692" s="14">
        <f>Разбивка_по_щитам!M3697</f>
        <v>0</v>
      </c>
      <c r="K3692" s="14">
        <f>Разбивка_по_щитам!N3697</f>
        <v>0</v>
      </c>
      <c r="L3692" s="14"/>
      <c r="M3692" s="14">
        <f>Разбивка_по_щитам!P3697</f>
        <v>0</v>
      </c>
      <c r="N3692" s="14"/>
    </row>
    <row r="3693" spans="2:14" x14ac:dyDescent="0.2">
      <c r="B3693" s="14">
        <f>Разбивка_по_щитам!B3698</f>
        <v>0</v>
      </c>
      <c r="C3693" s="14">
        <f>Разбивка_по_щитам!C3698</f>
        <v>0</v>
      </c>
      <c r="D3693" s="14">
        <f>Разбивка_по_щитам!F3698</f>
        <v>0</v>
      </c>
      <c r="E3693" s="14">
        <f>Разбивка_по_щитам!H3698</f>
        <v>0</v>
      </c>
      <c r="F3693" s="14">
        <f>Разбивка_по_щитам!I3698</f>
        <v>0</v>
      </c>
      <c r="G3693" s="14">
        <f>Разбивка_по_щитам!J3698</f>
        <v>0</v>
      </c>
      <c r="H3693" s="14">
        <f>Разбивка_по_щитам!K3698</f>
        <v>0</v>
      </c>
      <c r="I3693" s="14">
        <f>Разбивка_по_щитам!L3698</f>
        <v>0</v>
      </c>
      <c r="J3693" s="14">
        <f>Разбивка_по_щитам!M3698</f>
        <v>0</v>
      </c>
      <c r="K3693" s="14">
        <f>Разбивка_по_щитам!N3698</f>
        <v>0</v>
      </c>
      <c r="L3693" s="14"/>
      <c r="M3693" s="14">
        <f>Разбивка_по_щитам!P3698</f>
        <v>0</v>
      </c>
      <c r="N3693" s="14"/>
    </row>
    <row r="3694" spans="2:14" x14ac:dyDescent="0.2">
      <c r="B3694" s="14">
        <f>Разбивка_по_щитам!B3699</f>
        <v>0</v>
      </c>
      <c r="C3694" s="14">
        <f>Разбивка_по_щитам!C3699</f>
        <v>0</v>
      </c>
      <c r="D3694" s="14">
        <f>Разбивка_по_щитам!F3699</f>
        <v>0</v>
      </c>
      <c r="E3694" s="14">
        <f>Разбивка_по_щитам!H3699</f>
        <v>0</v>
      </c>
      <c r="F3694" s="14">
        <f>Разбивка_по_щитам!I3699</f>
        <v>0</v>
      </c>
      <c r="G3694" s="14">
        <f>Разбивка_по_щитам!J3699</f>
        <v>0</v>
      </c>
      <c r="H3694" s="14">
        <f>Разбивка_по_щитам!K3699</f>
        <v>0</v>
      </c>
      <c r="I3694" s="14">
        <f>Разбивка_по_щитам!L3699</f>
        <v>0</v>
      </c>
      <c r="J3694" s="14">
        <f>Разбивка_по_щитам!M3699</f>
        <v>0</v>
      </c>
      <c r="K3694" s="14">
        <f>Разбивка_по_щитам!N3699</f>
        <v>0</v>
      </c>
      <c r="L3694" s="14"/>
      <c r="M3694" s="14">
        <f>Разбивка_по_щитам!P3699</f>
        <v>0</v>
      </c>
      <c r="N3694" s="14"/>
    </row>
    <row r="3695" spans="2:14" x14ac:dyDescent="0.2">
      <c r="B3695" s="14">
        <f>Разбивка_по_щитам!B3700</f>
        <v>0</v>
      </c>
      <c r="C3695" s="14">
        <f>Разбивка_по_щитам!C3700</f>
        <v>0</v>
      </c>
      <c r="D3695" s="14">
        <f>Разбивка_по_щитам!F3700</f>
        <v>0</v>
      </c>
      <c r="E3695" s="14">
        <f>Разбивка_по_щитам!H3700</f>
        <v>0</v>
      </c>
      <c r="F3695" s="14">
        <f>Разбивка_по_щитам!I3700</f>
        <v>0</v>
      </c>
      <c r="G3695" s="14">
        <f>Разбивка_по_щитам!J3700</f>
        <v>0</v>
      </c>
      <c r="H3695" s="14">
        <f>Разбивка_по_щитам!K3700</f>
        <v>0</v>
      </c>
      <c r="I3695" s="14">
        <f>Разбивка_по_щитам!L3700</f>
        <v>0</v>
      </c>
      <c r="J3695" s="14">
        <f>Разбивка_по_щитам!M3700</f>
        <v>0</v>
      </c>
      <c r="K3695" s="14">
        <f>Разбивка_по_щитам!N3700</f>
        <v>0</v>
      </c>
      <c r="L3695" s="14"/>
      <c r="M3695" s="14">
        <f>Разбивка_по_щитам!P3700</f>
        <v>0</v>
      </c>
      <c r="N3695" s="14"/>
    </row>
    <row r="3696" spans="2:14" x14ac:dyDescent="0.2">
      <c r="B3696" s="14">
        <f>Разбивка_по_щитам!B3701</f>
        <v>0</v>
      </c>
      <c r="C3696" s="14">
        <f>Разбивка_по_щитам!C3701</f>
        <v>0</v>
      </c>
      <c r="D3696" s="14">
        <f>Разбивка_по_щитам!F3701</f>
        <v>0</v>
      </c>
      <c r="E3696" s="14">
        <f>Разбивка_по_щитам!H3701</f>
        <v>0</v>
      </c>
      <c r="F3696" s="14">
        <f>Разбивка_по_щитам!I3701</f>
        <v>0</v>
      </c>
      <c r="G3696" s="14">
        <f>Разбивка_по_щитам!J3701</f>
        <v>0</v>
      </c>
      <c r="H3696" s="14">
        <f>Разбивка_по_щитам!K3701</f>
        <v>0</v>
      </c>
      <c r="I3696" s="14">
        <f>Разбивка_по_щитам!L3701</f>
        <v>0</v>
      </c>
      <c r="J3696" s="14">
        <f>Разбивка_по_щитам!M3701</f>
        <v>0</v>
      </c>
      <c r="K3696" s="14">
        <f>Разбивка_по_щитам!N3701</f>
        <v>0</v>
      </c>
      <c r="L3696" s="14"/>
      <c r="M3696" s="14">
        <f>Разбивка_по_щитам!P3701</f>
        <v>0</v>
      </c>
      <c r="N3696" s="14"/>
    </row>
    <row r="3697" spans="2:14" x14ac:dyDescent="0.2">
      <c r="B3697" s="14">
        <f>Разбивка_по_щитам!B3702</f>
        <v>0</v>
      </c>
      <c r="C3697" s="14">
        <f>Разбивка_по_щитам!C3702</f>
        <v>0</v>
      </c>
      <c r="D3697" s="14">
        <f>Разбивка_по_щитам!F3702</f>
        <v>0</v>
      </c>
      <c r="E3697" s="14">
        <f>Разбивка_по_щитам!H3702</f>
        <v>0</v>
      </c>
      <c r="F3697" s="14">
        <f>Разбивка_по_щитам!I3702</f>
        <v>0</v>
      </c>
      <c r="G3697" s="14">
        <f>Разбивка_по_щитам!J3702</f>
        <v>0</v>
      </c>
      <c r="H3697" s="14">
        <f>Разбивка_по_щитам!K3702</f>
        <v>0</v>
      </c>
      <c r="I3697" s="14">
        <f>Разбивка_по_щитам!L3702</f>
        <v>0</v>
      </c>
      <c r="J3697" s="14">
        <f>Разбивка_по_щитам!M3702</f>
        <v>0</v>
      </c>
      <c r="K3697" s="14">
        <f>Разбивка_по_щитам!N3702</f>
        <v>0</v>
      </c>
      <c r="L3697" s="14"/>
      <c r="M3697" s="14">
        <f>Разбивка_по_щитам!P3702</f>
        <v>0</v>
      </c>
      <c r="N3697" s="14"/>
    </row>
    <row r="3698" spans="2:14" x14ac:dyDescent="0.2">
      <c r="B3698" s="14">
        <f>Разбивка_по_щитам!B3703</f>
        <v>0</v>
      </c>
      <c r="C3698" s="14">
        <f>Разбивка_по_щитам!C3703</f>
        <v>0</v>
      </c>
      <c r="D3698" s="14">
        <f>Разбивка_по_щитам!F3703</f>
        <v>0</v>
      </c>
      <c r="E3698" s="14">
        <f>Разбивка_по_щитам!H3703</f>
        <v>0</v>
      </c>
      <c r="F3698" s="14">
        <f>Разбивка_по_щитам!I3703</f>
        <v>0</v>
      </c>
      <c r="G3698" s="14">
        <f>Разбивка_по_щитам!J3703</f>
        <v>0</v>
      </c>
      <c r="H3698" s="14">
        <f>Разбивка_по_щитам!K3703</f>
        <v>0</v>
      </c>
      <c r="I3698" s="14">
        <f>Разбивка_по_щитам!L3703</f>
        <v>0</v>
      </c>
      <c r="J3698" s="14">
        <f>Разбивка_по_щитам!M3703</f>
        <v>0</v>
      </c>
      <c r="K3698" s="14">
        <f>Разбивка_по_щитам!N3703</f>
        <v>0</v>
      </c>
      <c r="L3698" s="14"/>
      <c r="M3698" s="14">
        <f>Разбивка_по_щитам!P3703</f>
        <v>0</v>
      </c>
      <c r="N3698" s="14"/>
    </row>
    <row r="3699" spans="2:14" x14ac:dyDescent="0.2">
      <c r="B3699" s="14">
        <f>Разбивка_по_щитам!B3704</f>
        <v>0</v>
      </c>
      <c r="C3699" s="14">
        <f>Разбивка_по_щитам!C3704</f>
        <v>0</v>
      </c>
      <c r="D3699" s="14">
        <f>Разбивка_по_щитам!F3704</f>
        <v>0</v>
      </c>
      <c r="E3699" s="14">
        <f>Разбивка_по_щитам!H3704</f>
        <v>0</v>
      </c>
      <c r="F3699" s="14">
        <f>Разбивка_по_щитам!I3704</f>
        <v>0</v>
      </c>
      <c r="G3699" s="14">
        <f>Разбивка_по_щитам!J3704</f>
        <v>0</v>
      </c>
      <c r="H3699" s="14">
        <f>Разбивка_по_щитам!K3704</f>
        <v>0</v>
      </c>
      <c r="I3699" s="14">
        <f>Разбивка_по_щитам!L3704</f>
        <v>0</v>
      </c>
      <c r="J3699" s="14">
        <f>Разбивка_по_щитам!M3704</f>
        <v>0</v>
      </c>
      <c r="K3699" s="14">
        <f>Разбивка_по_щитам!N3704</f>
        <v>0</v>
      </c>
      <c r="L3699" s="14"/>
      <c r="M3699" s="14">
        <f>Разбивка_по_щитам!P3704</f>
        <v>0</v>
      </c>
      <c r="N3699" s="14"/>
    </row>
    <row r="3700" spans="2:14" x14ac:dyDescent="0.2">
      <c r="B3700" s="14">
        <f>Разбивка_по_щитам!B3705</f>
        <v>0</v>
      </c>
      <c r="C3700" s="14">
        <f>Разбивка_по_щитам!C3705</f>
        <v>0</v>
      </c>
      <c r="D3700" s="14">
        <f>Разбивка_по_щитам!F3705</f>
        <v>0</v>
      </c>
      <c r="E3700" s="14">
        <f>Разбивка_по_щитам!H3705</f>
        <v>0</v>
      </c>
      <c r="F3700" s="14">
        <f>Разбивка_по_щитам!I3705</f>
        <v>0</v>
      </c>
      <c r="G3700" s="14">
        <f>Разбивка_по_щитам!J3705</f>
        <v>0</v>
      </c>
      <c r="H3700" s="14">
        <f>Разбивка_по_щитам!K3705</f>
        <v>0</v>
      </c>
      <c r="I3700" s="14">
        <f>Разбивка_по_щитам!L3705</f>
        <v>0</v>
      </c>
      <c r="J3700" s="14">
        <f>Разбивка_по_щитам!M3705</f>
        <v>0</v>
      </c>
      <c r="K3700" s="14">
        <f>Разбивка_по_щитам!N3705</f>
        <v>0</v>
      </c>
      <c r="L3700" s="14"/>
      <c r="M3700" s="14">
        <f>Разбивка_по_щитам!P3705</f>
        <v>0</v>
      </c>
      <c r="N3700" s="14"/>
    </row>
    <row r="3701" spans="2:14" x14ac:dyDescent="0.2">
      <c r="B3701" s="14">
        <f>Разбивка_по_щитам!B3706</f>
        <v>0</v>
      </c>
      <c r="C3701" s="14">
        <f>Разбивка_по_щитам!C3706</f>
        <v>0</v>
      </c>
      <c r="D3701" s="14">
        <f>Разбивка_по_щитам!F3706</f>
        <v>0</v>
      </c>
      <c r="E3701" s="14">
        <f>Разбивка_по_щитам!H3706</f>
        <v>0</v>
      </c>
      <c r="F3701" s="14">
        <f>Разбивка_по_щитам!I3706</f>
        <v>0</v>
      </c>
      <c r="G3701" s="14">
        <f>Разбивка_по_щитам!J3706</f>
        <v>0</v>
      </c>
      <c r="H3701" s="14">
        <f>Разбивка_по_щитам!K3706</f>
        <v>0</v>
      </c>
      <c r="I3701" s="14">
        <f>Разбивка_по_щитам!L3706</f>
        <v>0</v>
      </c>
      <c r="J3701" s="14">
        <f>Разбивка_по_щитам!M3706</f>
        <v>0</v>
      </c>
      <c r="K3701" s="14">
        <f>Разбивка_по_щитам!N3706</f>
        <v>0</v>
      </c>
      <c r="L3701" s="14"/>
      <c r="M3701" s="14">
        <f>Разбивка_по_щитам!P3706</f>
        <v>0</v>
      </c>
      <c r="N3701" s="14"/>
    </row>
    <row r="3702" spans="2:14" x14ac:dyDescent="0.2">
      <c r="B3702" s="14">
        <f>Разбивка_по_щитам!B3707</f>
        <v>0</v>
      </c>
      <c r="C3702" s="14">
        <f>Разбивка_по_щитам!C3707</f>
        <v>0</v>
      </c>
      <c r="D3702" s="14">
        <f>Разбивка_по_щитам!F3707</f>
        <v>0</v>
      </c>
      <c r="E3702" s="14">
        <f>Разбивка_по_щитам!H3707</f>
        <v>0</v>
      </c>
      <c r="F3702" s="14">
        <f>Разбивка_по_щитам!I3707</f>
        <v>0</v>
      </c>
      <c r="G3702" s="14">
        <f>Разбивка_по_щитам!J3707</f>
        <v>0</v>
      </c>
      <c r="H3702" s="14">
        <f>Разбивка_по_щитам!K3707</f>
        <v>0</v>
      </c>
      <c r="I3702" s="14">
        <f>Разбивка_по_щитам!L3707</f>
        <v>0</v>
      </c>
      <c r="J3702" s="14">
        <f>Разбивка_по_щитам!M3707</f>
        <v>0</v>
      </c>
      <c r="K3702" s="14">
        <f>Разбивка_по_щитам!N3707</f>
        <v>0</v>
      </c>
      <c r="L3702" s="14"/>
      <c r="M3702" s="14">
        <f>Разбивка_по_щитам!P3707</f>
        <v>0</v>
      </c>
      <c r="N3702" s="14"/>
    </row>
    <row r="3703" spans="2:14" x14ac:dyDescent="0.2">
      <c r="B3703" s="14">
        <f>Разбивка_по_щитам!B3708</f>
        <v>0</v>
      </c>
      <c r="C3703" s="14">
        <f>Разбивка_по_щитам!C3708</f>
        <v>0</v>
      </c>
      <c r="D3703" s="14">
        <f>Разбивка_по_щитам!F3708</f>
        <v>0</v>
      </c>
      <c r="E3703" s="14">
        <f>Разбивка_по_щитам!H3708</f>
        <v>0</v>
      </c>
      <c r="F3703" s="14">
        <f>Разбивка_по_щитам!I3708</f>
        <v>0</v>
      </c>
      <c r="G3703" s="14">
        <f>Разбивка_по_щитам!J3708</f>
        <v>0</v>
      </c>
      <c r="H3703" s="14">
        <f>Разбивка_по_щитам!K3708</f>
        <v>0</v>
      </c>
      <c r="I3703" s="14">
        <f>Разбивка_по_щитам!L3708</f>
        <v>0</v>
      </c>
      <c r="J3703" s="14">
        <f>Разбивка_по_щитам!M3708</f>
        <v>0</v>
      </c>
      <c r="K3703" s="14">
        <f>Разбивка_по_щитам!N3708</f>
        <v>0</v>
      </c>
      <c r="L3703" s="14"/>
      <c r="M3703" s="14">
        <f>Разбивка_по_щитам!P3708</f>
        <v>0</v>
      </c>
      <c r="N3703" s="14"/>
    </row>
    <row r="3704" spans="2:14" x14ac:dyDescent="0.2">
      <c r="B3704" s="14">
        <f>Разбивка_по_щитам!B3709</f>
        <v>0</v>
      </c>
      <c r="C3704" s="14">
        <f>Разбивка_по_щитам!C3709</f>
        <v>0</v>
      </c>
      <c r="D3704" s="14">
        <f>Разбивка_по_щитам!F3709</f>
        <v>0</v>
      </c>
      <c r="E3704" s="14">
        <f>Разбивка_по_щитам!H3709</f>
        <v>0</v>
      </c>
      <c r="F3704" s="14">
        <f>Разбивка_по_щитам!I3709</f>
        <v>0</v>
      </c>
      <c r="G3704" s="14">
        <f>Разбивка_по_щитам!J3709</f>
        <v>0</v>
      </c>
      <c r="H3704" s="14">
        <f>Разбивка_по_щитам!K3709</f>
        <v>0</v>
      </c>
      <c r="I3704" s="14">
        <f>Разбивка_по_щитам!L3709</f>
        <v>0</v>
      </c>
      <c r="J3704" s="14">
        <f>Разбивка_по_щитам!M3709</f>
        <v>0</v>
      </c>
      <c r="K3704" s="14">
        <f>Разбивка_по_щитам!N3709</f>
        <v>0</v>
      </c>
      <c r="L3704" s="14"/>
      <c r="M3704" s="14">
        <f>Разбивка_по_щитам!P3709</f>
        <v>0</v>
      </c>
      <c r="N3704" s="14"/>
    </row>
    <row r="3705" spans="2:14" x14ac:dyDescent="0.2">
      <c r="B3705" s="14">
        <f>Разбивка_по_щитам!B3710</f>
        <v>0</v>
      </c>
      <c r="C3705" s="14">
        <f>Разбивка_по_щитам!C3710</f>
        <v>0</v>
      </c>
      <c r="D3705" s="14">
        <f>Разбивка_по_щитам!F3710</f>
        <v>0</v>
      </c>
      <c r="E3705" s="14">
        <f>Разбивка_по_щитам!H3710</f>
        <v>0</v>
      </c>
      <c r="F3705" s="14">
        <f>Разбивка_по_щитам!I3710</f>
        <v>0</v>
      </c>
      <c r="G3705" s="14">
        <f>Разбивка_по_щитам!J3710</f>
        <v>0</v>
      </c>
      <c r="H3705" s="14">
        <f>Разбивка_по_щитам!K3710</f>
        <v>0</v>
      </c>
      <c r="I3705" s="14">
        <f>Разбивка_по_щитам!L3710</f>
        <v>0</v>
      </c>
      <c r="J3705" s="14">
        <f>Разбивка_по_щитам!M3710</f>
        <v>0</v>
      </c>
      <c r="K3705" s="14">
        <f>Разбивка_по_щитам!N3710</f>
        <v>0</v>
      </c>
      <c r="L3705" s="14"/>
      <c r="M3705" s="14">
        <f>Разбивка_по_щитам!P3710</f>
        <v>0</v>
      </c>
      <c r="N3705" s="14"/>
    </row>
    <row r="3706" spans="2:14" x14ac:dyDescent="0.2">
      <c r="B3706" s="14">
        <f>Разбивка_по_щитам!B3711</f>
        <v>0</v>
      </c>
      <c r="C3706" s="14">
        <f>Разбивка_по_щитам!C3711</f>
        <v>0</v>
      </c>
      <c r="D3706" s="14">
        <f>Разбивка_по_щитам!F3711</f>
        <v>0</v>
      </c>
      <c r="E3706" s="14">
        <f>Разбивка_по_щитам!H3711</f>
        <v>0</v>
      </c>
      <c r="F3706" s="14">
        <f>Разбивка_по_щитам!I3711</f>
        <v>0</v>
      </c>
      <c r="G3706" s="14">
        <f>Разбивка_по_щитам!J3711</f>
        <v>0</v>
      </c>
      <c r="H3706" s="14">
        <f>Разбивка_по_щитам!K3711</f>
        <v>0</v>
      </c>
      <c r="I3706" s="14">
        <f>Разбивка_по_щитам!L3711</f>
        <v>0</v>
      </c>
      <c r="J3706" s="14">
        <f>Разбивка_по_щитам!M3711</f>
        <v>0</v>
      </c>
      <c r="K3706" s="14">
        <f>Разбивка_по_щитам!N3711</f>
        <v>0</v>
      </c>
      <c r="L3706" s="14"/>
      <c r="M3706" s="14">
        <f>Разбивка_по_щитам!P3711</f>
        <v>0</v>
      </c>
      <c r="N3706" s="14"/>
    </row>
    <row r="3707" spans="2:14" x14ac:dyDescent="0.2">
      <c r="B3707" s="14">
        <f>Разбивка_по_щитам!B3712</f>
        <v>0</v>
      </c>
      <c r="C3707" s="14">
        <f>Разбивка_по_щитам!C3712</f>
        <v>0</v>
      </c>
      <c r="D3707" s="14">
        <f>Разбивка_по_щитам!F3712</f>
        <v>0</v>
      </c>
      <c r="E3707" s="14">
        <f>Разбивка_по_щитам!H3712</f>
        <v>0</v>
      </c>
      <c r="F3707" s="14">
        <f>Разбивка_по_щитам!I3712</f>
        <v>0</v>
      </c>
      <c r="G3707" s="14">
        <f>Разбивка_по_щитам!J3712</f>
        <v>0</v>
      </c>
      <c r="H3707" s="14">
        <f>Разбивка_по_щитам!K3712</f>
        <v>0</v>
      </c>
      <c r="I3707" s="14">
        <f>Разбивка_по_щитам!L3712</f>
        <v>0</v>
      </c>
      <c r="J3707" s="14">
        <f>Разбивка_по_щитам!M3712</f>
        <v>0</v>
      </c>
      <c r="K3707" s="14">
        <f>Разбивка_по_щитам!N3712</f>
        <v>0</v>
      </c>
      <c r="L3707" s="14"/>
      <c r="M3707" s="14">
        <f>Разбивка_по_щитам!P3712</f>
        <v>0</v>
      </c>
      <c r="N3707" s="14"/>
    </row>
    <row r="3708" spans="2:14" x14ac:dyDescent="0.2">
      <c r="B3708" s="14">
        <f>Разбивка_по_щитам!B3713</f>
        <v>0</v>
      </c>
      <c r="C3708" s="14">
        <f>Разбивка_по_щитам!C3713</f>
        <v>0</v>
      </c>
      <c r="D3708" s="14">
        <f>Разбивка_по_щитам!F3713</f>
        <v>0</v>
      </c>
      <c r="E3708" s="14">
        <f>Разбивка_по_щитам!H3713</f>
        <v>0</v>
      </c>
      <c r="F3708" s="14">
        <f>Разбивка_по_щитам!I3713</f>
        <v>0</v>
      </c>
      <c r="G3708" s="14">
        <f>Разбивка_по_щитам!J3713</f>
        <v>0</v>
      </c>
      <c r="H3708" s="14">
        <f>Разбивка_по_щитам!K3713</f>
        <v>0</v>
      </c>
      <c r="I3708" s="14">
        <f>Разбивка_по_щитам!L3713</f>
        <v>0</v>
      </c>
      <c r="J3708" s="14">
        <f>Разбивка_по_щитам!M3713</f>
        <v>0</v>
      </c>
      <c r="K3708" s="14">
        <f>Разбивка_по_щитам!N3713</f>
        <v>0</v>
      </c>
      <c r="L3708" s="14"/>
      <c r="M3708" s="14">
        <f>Разбивка_по_щитам!P3713</f>
        <v>0</v>
      </c>
      <c r="N3708" s="14"/>
    </row>
    <row r="3709" spans="2:14" x14ac:dyDescent="0.2">
      <c r="B3709" s="14">
        <f>Разбивка_по_щитам!B3714</f>
        <v>0</v>
      </c>
      <c r="C3709" s="14">
        <f>Разбивка_по_щитам!C3714</f>
        <v>0</v>
      </c>
      <c r="D3709" s="14">
        <f>Разбивка_по_щитам!F3714</f>
        <v>0</v>
      </c>
      <c r="E3709" s="14">
        <f>Разбивка_по_щитам!H3714</f>
        <v>0</v>
      </c>
      <c r="F3709" s="14">
        <f>Разбивка_по_щитам!I3714</f>
        <v>0</v>
      </c>
      <c r="G3709" s="14">
        <f>Разбивка_по_щитам!J3714</f>
        <v>0</v>
      </c>
      <c r="H3709" s="14">
        <f>Разбивка_по_щитам!K3714</f>
        <v>0</v>
      </c>
      <c r="I3709" s="14">
        <f>Разбивка_по_щитам!L3714</f>
        <v>0</v>
      </c>
      <c r="J3709" s="14">
        <f>Разбивка_по_щитам!M3714</f>
        <v>0</v>
      </c>
      <c r="K3709" s="14">
        <f>Разбивка_по_щитам!N3714</f>
        <v>0</v>
      </c>
      <c r="L3709" s="14"/>
      <c r="M3709" s="14">
        <f>Разбивка_по_щитам!P3714</f>
        <v>0</v>
      </c>
      <c r="N3709" s="14"/>
    </row>
    <row r="3710" spans="2:14" x14ac:dyDescent="0.2">
      <c r="B3710" s="14">
        <f>Разбивка_по_щитам!B3715</f>
        <v>0</v>
      </c>
      <c r="C3710" s="14">
        <f>Разбивка_по_щитам!C3715</f>
        <v>0</v>
      </c>
      <c r="D3710" s="14">
        <f>Разбивка_по_щитам!F3715</f>
        <v>0</v>
      </c>
      <c r="E3710" s="14">
        <f>Разбивка_по_щитам!H3715</f>
        <v>0</v>
      </c>
      <c r="F3710" s="14">
        <f>Разбивка_по_щитам!I3715</f>
        <v>0</v>
      </c>
      <c r="G3710" s="14">
        <f>Разбивка_по_щитам!J3715</f>
        <v>0</v>
      </c>
      <c r="H3710" s="14">
        <f>Разбивка_по_щитам!K3715</f>
        <v>0</v>
      </c>
      <c r="I3710" s="14">
        <f>Разбивка_по_щитам!L3715</f>
        <v>0</v>
      </c>
      <c r="J3710" s="14">
        <f>Разбивка_по_щитам!M3715</f>
        <v>0</v>
      </c>
      <c r="K3710" s="14">
        <f>Разбивка_по_щитам!N3715</f>
        <v>0</v>
      </c>
      <c r="L3710" s="14"/>
      <c r="M3710" s="14">
        <f>Разбивка_по_щитам!P3715</f>
        <v>0</v>
      </c>
      <c r="N3710" s="14"/>
    </row>
    <row r="3711" spans="2:14" x14ac:dyDescent="0.2">
      <c r="B3711" s="14">
        <f>Разбивка_по_щитам!B3716</f>
        <v>0</v>
      </c>
      <c r="C3711" s="14">
        <f>Разбивка_по_щитам!C3716</f>
        <v>0</v>
      </c>
      <c r="D3711" s="14">
        <f>Разбивка_по_щитам!F3716</f>
        <v>0</v>
      </c>
      <c r="E3711" s="14">
        <f>Разбивка_по_щитам!H3716</f>
        <v>0</v>
      </c>
      <c r="F3711" s="14">
        <f>Разбивка_по_щитам!I3716</f>
        <v>0</v>
      </c>
      <c r="G3711" s="14">
        <f>Разбивка_по_щитам!J3716</f>
        <v>0</v>
      </c>
      <c r="H3711" s="14">
        <f>Разбивка_по_щитам!K3716</f>
        <v>0</v>
      </c>
      <c r="I3711" s="14">
        <f>Разбивка_по_щитам!L3716</f>
        <v>0</v>
      </c>
      <c r="J3711" s="14">
        <f>Разбивка_по_щитам!M3716</f>
        <v>0</v>
      </c>
      <c r="K3711" s="14">
        <f>Разбивка_по_щитам!N3716</f>
        <v>0</v>
      </c>
      <c r="L3711" s="14"/>
      <c r="M3711" s="14">
        <f>Разбивка_по_щитам!P3716</f>
        <v>0</v>
      </c>
      <c r="N3711" s="14"/>
    </row>
    <row r="3712" spans="2:14" x14ac:dyDescent="0.2">
      <c r="B3712" s="14">
        <f>Разбивка_по_щитам!B3717</f>
        <v>0</v>
      </c>
      <c r="C3712" s="14">
        <f>Разбивка_по_щитам!C3717</f>
        <v>0</v>
      </c>
      <c r="D3712" s="14">
        <f>Разбивка_по_щитам!F3717</f>
        <v>0</v>
      </c>
      <c r="E3712" s="14">
        <f>Разбивка_по_щитам!H3717</f>
        <v>0</v>
      </c>
      <c r="F3712" s="14">
        <f>Разбивка_по_щитам!I3717</f>
        <v>0</v>
      </c>
      <c r="G3712" s="14">
        <f>Разбивка_по_щитам!J3717</f>
        <v>0</v>
      </c>
      <c r="H3712" s="14">
        <f>Разбивка_по_щитам!K3717</f>
        <v>0</v>
      </c>
      <c r="I3712" s="14">
        <f>Разбивка_по_щитам!L3717</f>
        <v>0</v>
      </c>
      <c r="J3712" s="14">
        <f>Разбивка_по_щитам!M3717</f>
        <v>0</v>
      </c>
      <c r="K3712" s="14">
        <f>Разбивка_по_щитам!N3717</f>
        <v>0</v>
      </c>
      <c r="L3712" s="14"/>
      <c r="M3712" s="14">
        <f>Разбивка_по_щитам!P3717</f>
        <v>0</v>
      </c>
      <c r="N3712" s="14"/>
    </row>
    <row r="3713" spans="2:14" x14ac:dyDescent="0.2">
      <c r="B3713" s="14">
        <f>Разбивка_по_щитам!B3718</f>
        <v>0</v>
      </c>
      <c r="C3713" s="14">
        <f>Разбивка_по_щитам!C3718</f>
        <v>0</v>
      </c>
      <c r="D3713" s="14">
        <f>Разбивка_по_щитам!F3718</f>
        <v>0</v>
      </c>
      <c r="E3713" s="14">
        <f>Разбивка_по_щитам!H3718</f>
        <v>0</v>
      </c>
      <c r="F3713" s="14">
        <f>Разбивка_по_щитам!I3718</f>
        <v>0</v>
      </c>
      <c r="G3713" s="14">
        <f>Разбивка_по_щитам!J3718</f>
        <v>0</v>
      </c>
      <c r="H3713" s="14">
        <f>Разбивка_по_щитам!K3718</f>
        <v>0</v>
      </c>
      <c r="I3713" s="14">
        <f>Разбивка_по_щитам!L3718</f>
        <v>0</v>
      </c>
      <c r="J3713" s="14">
        <f>Разбивка_по_щитам!M3718</f>
        <v>0</v>
      </c>
      <c r="K3713" s="14">
        <f>Разбивка_по_щитам!N3718</f>
        <v>0</v>
      </c>
      <c r="L3713" s="14"/>
      <c r="M3713" s="14">
        <f>Разбивка_по_щитам!P3718</f>
        <v>0</v>
      </c>
      <c r="N3713" s="14"/>
    </row>
    <row r="3714" spans="2:14" x14ac:dyDescent="0.2">
      <c r="B3714" s="14">
        <f>Разбивка_по_щитам!B3719</f>
        <v>0</v>
      </c>
      <c r="C3714" s="14">
        <f>Разбивка_по_щитам!C3719</f>
        <v>0</v>
      </c>
      <c r="D3714" s="14">
        <f>Разбивка_по_щитам!F3719</f>
        <v>0</v>
      </c>
      <c r="E3714" s="14">
        <f>Разбивка_по_щитам!H3719</f>
        <v>0</v>
      </c>
      <c r="F3714" s="14">
        <f>Разбивка_по_щитам!I3719</f>
        <v>0</v>
      </c>
      <c r="G3714" s="14">
        <f>Разбивка_по_щитам!J3719</f>
        <v>0</v>
      </c>
      <c r="H3714" s="14">
        <f>Разбивка_по_щитам!K3719</f>
        <v>0</v>
      </c>
      <c r="I3714" s="14">
        <f>Разбивка_по_щитам!L3719</f>
        <v>0</v>
      </c>
      <c r="J3714" s="14">
        <f>Разбивка_по_щитам!M3719</f>
        <v>0</v>
      </c>
      <c r="K3714" s="14">
        <f>Разбивка_по_щитам!N3719</f>
        <v>0</v>
      </c>
      <c r="L3714" s="14"/>
      <c r="M3714" s="14">
        <f>Разбивка_по_щитам!P3719</f>
        <v>0</v>
      </c>
      <c r="N3714" s="14"/>
    </row>
    <row r="3715" spans="2:14" x14ac:dyDescent="0.2">
      <c r="B3715" s="14">
        <f>Разбивка_по_щитам!B3720</f>
        <v>0</v>
      </c>
      <c r="C3715" s="14">
        <f>Разбивка_по_щитам!C3720</f>
        <v>0</v>
      </c>
      <c r="D3715" s="14">
        <f>Разбивка_по_щитам!F3720</f>
        <v>0</v>
      </c>
      <c r="E3715" s="14">
        <f>Разбивка_по_щитам!H3720</f>
        <v>0</v>
      </c>
      <c r="F3715" s="14">
        <f>Разбивка_по_щитам!I3720</f>
        <v>0</v>
      </c>
      <c r="G3715" s="14">
        <f>Разбивка_по_щитам!J3720</f>
        <v>0</v>
      </c>
      <c r="H3715" s="14">
        <f>Разбивка_по_щитам!K3720</f>
        <v>0</v>
      </c>
      <c r="I3715" s="14">
        <f>Разбивка_по_щитам!L3720</f>
        <v>0</v>
      </c>
      <c r="J3715" s="14">
        <f>Разбивка_по_щитам!M3720</f>
        <v>0</v>
      </c>
      <c r="K3715" s="14">
        <f>Разбивка_по_щитам!N3720</f>
        <v>0</v>
      </c>
      <c r="L3715" s="14"/>
      <c r="M3715" s="14">
        <f>Разбивка_по_щитам!P3720</f>
        <v>0</v>
      </c>
      <c r="N3715" s="14"/>
    </row>
    <row r="3716" spans="2:14" x14ac:dyDescent="0.2">
      <c r="B3716" s="14">
        <f>Разбивка_по_щитам!B3721</f>
        <v>0</v>
      </c>
      <c r="C3716" s="14">
        <f>Разбивка_по_щитам!C3721</f>
        <v>0</v>
      </c>
      <c r="D3716" s="14">
        <f>Разбивка_по_щитам!F3721</f>
        <v>0</v>
      </c>
      <c r="E3716" s="14">
        <f>Разбивка_по_щитам!H3721</f>
        <v>0</v>
      </c>
      <c r="F3716" s="14">
        <f>Разбивка_по_щитам!I3721</f>
        <v>0</v>
      </c>
      <c r="G3716" s="14">
        <f>Разбивка_по_щитам!J3721</f>
        <v>0</v>
      </c>
      <c r="H3716" s="14">
        <f>Разбивка_по_щитам!K3721</f>
        <v>0</v>
      </c>
      <c r="I3716" s="14">
        <f>Разбивка_по_щитам!L3721</f>
        <v>0</v>
      </c>
      <c r="J3716" s="14">
        <f>Разбивка_по_щитам!M3721</f>
        <v>0</v>
      </c>
      <c r="K3716" s="14">
        <f>Разбивка_по_щитам!N3721</f>
        <v>0</v>
      </c>
      <c r="L3716" s="14"/>
      <c r="M3716" s="14">
        <f>Разбивка_по_щитам!P3721</f>
        <v>0</v>
      </c>
      <c r="N3716" s="14"/>
    </row>
    <row r="3717" spans="2:14" x14ac:dyDescent="0.2">
      <c r="B3717" s="14">
        <f>Разбивка_по_щитам!B3722</f>
        <v>0</v>
      </c>
      <c r="C3717" s="14">
        <f>Разбивка_по_щитам!C3722</f>
        <v>0</v>
      </c>
      <c r="D3717" s="14">
        <f>Разбивка_по_щитам!F3722</f>
        <v>0</v>
      </c>
      <c r="E3717" s="14">
        <f>Разбивка_по_щитам!H3722</f>
        <v>0</v>
      </c>
      <c r="F3717" s="14">
        <f>Разбивка_по_щитам!I3722</f>
        <v>0</v>
      </c>
      <c r="G3717" s="14">
        <f>Разбивка_по_щитам!J3722</f>
        <v>0</v>
      </c>
      <c r="H3717" s="14">
        <f>Разбивка_по_щитам!K3722</f>
        <v>0</v>
      </c>
      <c r="I3717" s="14">
        <f>Разбивка_по_щитам!L3722</f>
        <v>0</v>
      </c>
      <c r="J3717" s="14">
        <f>Разбивка_по_щитам!M3722</f>
        <v>0</v>
      </c>
      <c r="K3717" s="14">
        <f>Разбивка_по_щитам!N3722</f>
        <v>0</v>
      </c>
      <c r="L3717" s="14"/>
      <c r="M3717" s="14">
        <f>Разбивка_по_щитам!P3722</f>
        <v>0</v>
      </c>
      <c r="N3717" s="14"/>
    </row>
    <row r="3718" spans="2:14" x14ac:dyDescent="0.2">
      <c r="B3718" s="14">
        <f>Разбивка_по_щитам!B3723</f>
        <v>0</v>
      </c>
      <c r="C3718" s="14">
        <f>Разбивка_по_щитам!C3723</f>
        <v>0</v>
      </c>
      <c r="D3718" s="14">
        <f>Разбивка_по_щитам!F3723</f>
        <v>0</v>
      </c>
      <c r="E3718" s="14">
        <f>Разбивка_по_щитам!H3723</f>
        <v>0</v>
      </c>
      <c r="F3718" s="14">
        <f>Разбивка_по_щитам!I3723</f>
        <v>0</v>
      </c>
      <c r="G3718" s="14">
        <f>Разбивка_по_щитам!J3723</f>
        <v>0</v>
      </c>
      <c r="H3718" s="14">
        <f>Разбивка_по_щитам!K3723</f>
        <v>0</v>
      </c>
      <c r="I3718" s="14">
        <f>Разбивка_по_щитам!L3723</f>
        <v>0</v>
      </c>
      <c r="J3718" s="14">
        <f>Разбивка_по_щитам!M3723</f>
        <v>0</v>
      </c>
      <c r="K3718" s="14">
        <f>Разбивка_по_щитам!N3723</f>
        <v>0</v>
      </c>
      <c r="L3718" s="14"/>
      <c r="M3718" s="14">
        <f>Разбивка_по_щитам!P3723</f>
        <v>0</v>
      </c>
      <c r="N3718" s="14"/>
    </row>
    <row r="3719" spans="2:14" x14ac:dyDescent="0.2">
      <c r="B3719" s="14">
        <f>Разбивка_по_щитам!B3724</f>
        <v>0</v>
      </c>
      <c r="C3719" s="14">
        <f>Разбивка_по_щитам!C3724</f>
        <v>0</v>
      </c>
      <c r="D3719" s="14">
        <f>Разбивка_по_щитам!F3724</f>
        <v>0</v>
      </c>
      <c r="E3719" s="14">
        <f>Разбивка_по_щитам!H3724</f>
        <v>0</v>
      </c>
      <c r="F3719" s="14">
        <f>Разбивка_по_щитам!I3724</f>
        <v>0</v>
      </c>
      <c r="G3719" s="14">
        <f>Разбивка_по_щитам!J3724</f>
        <v>0</v>
      </c>
      <c r="H3719" s="14">
        <f>Разбивка_по_щитам!K3724</f>
        <v>0</v>
      </c>
      <c r="I3719" s="14">
        <f>Разбивка_по_щитам!L3724</f>
        <v>0</v>
      </c>
      <c r="J3719" s="14">
        <f>Разбивка_по_щитам!M3724</f>
        <v>0</v>
      </c>
      <c r="K3719" s="14">
        <f>Разбивка_по_щитам!N3724</f>
        <v>0</v>
      </c>
      <c r="L3719" s="14"/>
      <c r="M3719" s="14">
        <f>Разбивка_по_щитам!P3724</f>
        <v>0</v>
      </c>
      <c r="N3719" s="14"/>
    </row>
    <row r="3720" spans="2:14" x14ac:dyDescent="0.2">
      <c r="B3720" s="14">
        <f>Разбивка_по_щитам!B3725</f>
        <v>0</v>
      </c>
      <c r="C3720" s="14">
        <f>Разбивка_по_щитам!C3725</f>
        <v>0</v>
      </c>
      <c r="D3720" s="14">
        <f>Разбивка_по_щитам!F3725</f>
        <v>0</v>
      </c>
      <c r="E3720" s="14">
        <f>Разбивка_по_щитам!H3725</f>
        <v>0</v>
      </c>
      <c r="F3720" s="14">
        <f>Разбивка_по_щитам!I3725</f>
        <v>0</v>
      </c>
      <c r="G3720" s="14">
        <f>Разбивка_по_щитам!J3725</f>
        <v>0</v>
      </c>
      <c r="H3720" s="14">
        <f>Разбивка_по_щитам!K3725</f>
        <v>0</v>
      </c>
      <c r="I3720" s="14">
        <f>Разбивка_по_щитам!L3725</f>
        <v>0</v>
      </c>
      <c r="J3720" s="14">
        <f>Разбивка_по_щитам!M3725</f>
        <v>0</v>
      </c>
      <c r="K3720" s="14">
        <f>Разбивка_по_щитам!N3725</f>
        <v>0</v>
      </c>
      <c r="L3720" s="14"/>
      <c r="M3720" s="14">
        <f>Разбивка_по_щитам!P3725</f>
        <v>0</v>
      </c>
      <c r="N3720" s="14"/>
    </row>
    <row r="3721" spans="2:14" x14ac:dyDescent="0.2">
      <c r="B3721" s="14">
        <f>Разбивка_по_щитам!B3726</f>
        <v>0</v>
      </c>
      <c r="C3721" s="14">
        <f>Разбивка_по_щитам!C3726</f>
        <v>0</v>
      </c>
      <c r="D3721" s="14">
        <f>Разбивка_по_щитам!F3726</f>
        <v>0</v>
      </c>
      <c r="E3721" s="14">
        <f>Разбивка_по_щитам!H3726</f>
        <v>0</v>
      </c>
      <c r="F3721" s="14">
        <f>Разбивка_по_щитам!I3726</f>
        <v>0</v>
      </c>
      <c r="G3721" s="14">
        <f>Разбивка_по_щитам!J3726</f>
        <v>0</v>
      </c>
      <c r="H3721" s="14">
        <f>Разбивка_по_щитам!K3726</f>
        <v>0</v>
      </c>
      <c r="I3721" s="14">
        <f>Разбивка_по_щитам!L3726</f>
        <v>0</v>
      </c>
      <c r="J3721" s="14">
        <f>Разбивка_по_щитам!M3726</f>
        <v>0</v>
      </c>
      <c r="K3721" s="14">
        <f>Разбивка_по_щитам!N3726</f>
        <v>0</v>
      </c>
      <c r="L3721" s="14"/>
      <c r="M3721" s="14">
        <f>Разбивка_по_щитам!P3726</f>
        <v>0</v>
      </c>
      <c r="N3721" s="14"/>
    </row>
    <row r="3722" spans="2:14" x14ac:dyDescent="0.2">
      <c r="B3722" s="14">
        <f>Разбивка_по_щитам!B3727</f>
        <v>0</v>
      </c>
      <c r="C3722" s="14">
        <f>Разбивка_по_щитам!C3727</f>
        <v>0</v>
      </c>
      <c r="D3722" s="14">
        <f>Разбивка_по_щитам!F3727</f>
        <v>0</v>
      </c>
      <c r="E3722" s="14">
        <f>Разбивка_по_щитам!H3727</f>
        <v>0</v>
      </c>
      <c r="F3722" s="14">
        <f>Разбивка_по_щитам!I3727</f>
        <v>0</v>
      </c>
      <c r="G3722" s="14">
        <f>Разбивка_по_щитам!J3727</f>
        <v>0</v>
      </c>
      <c r="H3722" s="14">
        <f>Разбивка_по_щитам!K3727</f>
        <v>0</v>
      </c>
      <c r="I3722" s="14">
        <f>Разбивка_по_щитам!L3727</f>
        <v>0</v>
      </c>
      <c r="J3722" s="14">
        <f>Разбивка_по_щитам!M3727</f>
        <v>0</v>
      </c>
      <c r="K3722" s="14">
        <f>Разбивка_по_щитам!N3727</f>
        <v>0</v>
      </c>
      <c r="L3722" s="14"/>
      <c r="M3722" s="14">
        <f>Разбивка_по_щитам!P3727</f>
        <v>0</v>
      </c>
      <c r="N3722" s="14"/>
    </row>
    <row r="3723" spans="2:14" x14ac:dyDescent="0.2">
      <c r="B3723" s="14">
        <f>Разбивка_по_щитам!B3728</f>
        <v>0</v>
      </c>
      <c r="C3723" s="14">
        <f>Разбивка_по_щитам!C3728</f>
        <v>0</v>
      </c>
      <c r="D3723" s="14">
        <f>Разбивка_по_щитам!F3728</f>
        <v>0</v>
      </c>
      <c r="E3723" s="14">
        <f>Разбивка_по_щитам!H3728</f>
        <v>0</v>
      </c>
      <c r="F3723" s="14">
        <f>Разбивка_по_щитам!I3728</f>
        <v>0</v>
      </c>
      <c r="G3723" s="14">
        <f>Разбивка_по_щитам!J3728</f>
        <v>0</v>
      </c>
      <c r="H3723" s="14">
        <f>Разбивка_по_щитам!K3728</f>
        <v>0</v>
      </c>
      <c r="I3723" s="14">
        <f>Разбивка_по_щитам!L3728</f>
        <v>0</v>
      </c>
      <c r="J3723" s="14">
        <f>Разбивка_по_щитам!M3728</f>
        <v>0</v>
      </c>
      <c r="K3723" s="14">
        <f>Разбивка_по_щитам!N3728</f>
        <v>0</v>
      </c>
      <c r="L3723" s="14"/>
      <c r="M3723" s="14">
        <f>Разбивка_по_щитам!P3728</f>
        <v>0</v>
      </c>
      <c r="N3723" s="14"/>
    </row>
    <row r="3724" spans="2:14" x14ac:dyDescent="0.2">
      <c r="B3724" s="14">
        <f>Разбивка_по_щитам!B3729</f>
        <v>0</v>
      </c>
      <c r="C3724" s="14">
        <f>Разбивка_по_щитам!C3729</f>
        <v>0</v>
      </c>
      <c r="D3724" s="14">
        <f>Разбивка_по_щитам!F3729</f>
        <v>0</v>
      </c>
      <c r="E3724" s="14">
        <f>Разбивка_по_щитам!H3729</f>
        <v>0</v>
      </c>
      <c r="F3724" s="14">
        <f>Разбивка_по_щитам!I3729</f>
        <v>0</v>
      </c>
      <c r="G3724" s="14">
        <f>Разбивка_по_щитам!J3729</f>
        <v>0</v>
      </c>
      <c r="H3724" s="14">
        <f>Разбивка_по_щитам!K3729</f>
        <v>0</v>
      </c>
      <c r="I3724" s="14">
        <f>Разбивка_по_щитам!L3729</f>
        <v>0</v>
      </c>
      <c r="J3724" s="14">
        <f>Разбивка_по_щитам!M3729</f>
        <v>0</v>
      </c>
      <c r="K3724" s="14">
        <f>Разбивка_по_щитам!N3729</f>
        <v>0</v>
      </c>
      <c r="L3724" s="14"/>
      <c r="M3724" s="14">
        <f>Разбивка_по_щитам!P3729</f>
        <v>0</v>
      </c>
      <c r="N3724" s="14"/>
    </row>
    <row r="3725" spans="2:14" x14ac:dyDescent="0.2">
      <c r="B3725" s="14">
        <f>Разбивка_по_щитам!B3730</f>
        <v>0</v>
      </c>
      <c r="C3725" s="14">
        <f>Разбивка_по_щитам!C3730</f>
        <v>0</v>
      </c>
      <c r="D3725" s="14">
        <f>Разбивка_по_щитам!F3730</f>
        <v>0</v>
      </c>
      <c r="E3725" s="14">
        <f>Разбивка_по_щитам!H3730</f>
        <v>0</v>
      </c>
      <c r="F3725" s="14">
        <f>Разбивка_по_щитам!I3730</f>
        <v>0</v>
      </c>
      <c r="G3725" s="14">
        <f>Разбивка_по_щитам!J3730</f>
        <v>0</v>
      </c>
      <c r="H3725" s="14">
        <f>Разбивка_по_щитам!K3730</f>
        <v>0</v>
      </c>
      <c r="I3725" s="14">
        <f>Разбивка_по_щитам!L3730</f>
        <v>0</v>
      </c>
      <c r="J3725" s="14">
        <f>Разбивка_по_щитам!M3730</f>
        <v>0</v>
      </c>
      <c r="K3725" s="14">
        <f>Разбивка_по_щитам!N3730</f>
        <v>0</v>
      </c>
      <c r="L3725" s="14"/>
      <c r="M3725" s="14">
        <f>Разбивка_по_щитам!P3730</f>
        <v>0</v>
      </c>
      <c r="N3725" s="14"/>
    </row>
    <row r="3726" spans="2:14" x14ac:dyDescent="0.2">
      <c r="B3726" s="14">
        <f>Разбивка_по_щитам!B3731</f>
        <v>0</v>
      </c>
      <c r="C3726" s="14">
        <f>Разбивка_по_щитам!C3731</f>
        <v>0</v>
      </c>
      <c r="D3726" s="14">
        <f>Разбивка_по_щитам!F3731</f>
        <v>0</v>
      </c>
      <c r="E3726" s="14">
        <f>Разбивка_по_щитам!H3731</f>
        <v>0</v>
      </c>
      <c r="F3726" s="14">
        <f>Разбивка_по_щитам!I3731</f>
        <v>0</v>
      </c>
      <c r="G3726" s="14">
        <f>Разбивка_по_щитам!J3731</f>
        <v>0</v>
      </c>
      <c r="H3726" s="14">
        <f>Разбивка_по_щитам!K3731</f>
        <v>0</v>
      </c>
      <c r="I3726" s="14">
        <f>Разбивка_по_щитам!L3731</f>
        <v>0</v>
      </c>
      <c r="J3726" s="14">
        <f>Разбивка_по_щитам!M3731</f>
        <v>0</v>
      </c>
      <c r="K3726" s="14">
        <f>Разбивка_по_щитам!N3731</f>
        <v>0</v>
      </c>
      <c r="L3726" s="14"/>
      <c r="M3726" s="14">
        <f>Разбивка_по_щитам!P3731</f>
        <v>0</v>
      </c>
      <c r="N3726" s="14"/>
    </row>
    <row r="3727" spans="2:14" x14ac:dyDescent="0.2">
      <c r="B3727" s="14">
        <f>Разбивка_по_щитам!B3732</f>
        <v>0</v>
      </c>
      <c r="C3727" s="14">
        <f>Разбивка_по_щитам!C3732</f>
        <v>0</v>
      </c>
      <c r="D3727" s="14">
        <f>Разбивка_по_щитам!F3732</f>
        <v>0</v>
      </c>
      <c r="E3727" s="14">
        <f>Разбивка_по_щитам!H3732</f>
        <v>0</v>
      </c>
      <c r="F3727" s="14">
        <f>Разбивка_по_щитам!I3732</f>
        <v>0</v>
      </c>
      <c r="G3727" s="14">
        <f>Разбивка_по_щитам!J3732</f>
        <v>0</v>
      </c>
      <c r="H3727" s="14">
        <f>Разбивка_по_щитам!K3732</f>
        <v>0</v>
      </c>
      <c r="I3727" s="14">
        <f>Разбивка_по_щитам!L3732</f>
        <v>0</v>
      </c>
      <c r="J3727" s="14">
        <f>Разбивка_по_щитам!M3732</f>
        <v>0</v>
      </c>
      <c r="K3727" s="14">
        <f>Разбивка_по_щитам!N3732</f>
        <v>0</v>
      </c>
      <c r="L3727" s="14"/>
      <c r="M3727" s="14">
        <f>Разбивка_по_щитам!P3732</f>
        <v>0</v>
      </c>
      <c r="N3727" s="14"/>
    </row>
    <row r="3728" spans="2:14" x14ac:dyDescent="0.2">
      <c r="B3728" s="14">
        <f>Разбивка_по_щитам!B3733</f>
        <v>0</v>
      </c>
      <c r="C3728" s="14">
        <f>Разбивка_по_щитам!C3733</f>
        <v>0</v>
      </c>
      <c r="D3728" s="14">
        <f>Разбивка_по_щитам!F3733</f>
        <v>0</v>
      </c>
      <c r="E3728" s="14">
        <f>Разбивка_по_щитам!H3733</f>
        <v>0</v>
      </c>
      <c r="F3728" s="14">
        <f>Разбивка_по_щитам!I3733</f>
        <v>0</v>
      </c>
      <c r="G3728" s="14">
        <f>Разбивка_по_щитам!J3733</f>
        <v>0</v>
      </c>
      <c r="H3728" s="14">
        <f>Разбивка_по_щитам!K3733</f>
        <v>0</v>
      </c>
      <c r="I3728" s="14">
        <f>Разбивка_по_щитам!L3733</f>
        <v>0</v>
      </c>
      <c r="J3728" s="14">
        <f>Разбивка_по_щитам!M3733</f>
        <v>0</v>
      </c>
      <c r="K3728" s="14">
        <f>Разбивка_по_щитам!N3733</f>
        <v>0</v>
      </c>
      <c r="L3728" s="14"/>
      <c r="M3728" s="14">
        <f>Разбивка_по_щитам!P3733</f>
        <v>0</v>
      </c>
      <c r="N3728" s="14"/>
    </row>
    <row r="3729" spans="2:14" x14ac:dyDescent="0.2">
      <c r="B3729" s="14">
        <f>Разбивка_по_щитам!B3734</f>
        <v>0</v>
      </c>
      <c r="C3729" s="14">
        <f>Разбивка_по_щитам!C3734</f>
        <v>0</v>
      </c>
      <c r="D3729" s="14">
        <f>Разбивка_по_щитам!F3734</f>
        <v>0</v>
      </c>
      <c r="E3729" s="14">
        <f>Разбивка_по_щитам!H3734</f>
        <v>0</v>
      </c>
      <c r="F3729" s="14">
        <f>Разбивка_по_щитам!I3734</f>
        <v>0</v>
      </c>
      <c r="G3729" s="14">
        <f>Разбивка_по_щитам!J3734</f>
        <v>0</v>
      </c>
      <c r="H3729" s="14">
        <f>Разбивка_по_щитам!K3734</f>
        <v>0</v>
      </c>
      <c r="I3729" s="14">
        <f>Разбивка_по_щитам!L3734</f>
        <v>0</v>
      </c>
      <c r="J3729" s="14">
        <f>Разбивка_по_щитам!M3734</f>
        <v>0</v>
      </c>
      <c r="K3729" s="14">
        <f>Разбивка_по_щитам!N3734</f>
        <v>0</v>
      </c>
      <c r="L3729" s="14"/>
      <c r="M3729" s="14">
        <f>Разбивка_по_щитам!P3734</f>
        <v>0</v>
      </c>
      <c r="N3729" s="14"/>
    </row>
    <row r="3730" spans="2:14" x14ac:dyDescent="0.2">
      <c r="B3730" s="14">
        <f>Разбивка_по_щитам!B3735</f>
        <v>0</v>
      </c>
      <c r="C3730" s="14">
        <f>Разбивка_по_щитам!C3735</f>
        <v>0</v>
      </c>
      <c r="D3730" s="14">
        <f>Разбивка_по_щитам!F3735</f>
        <v>0</v>
      </c>
      <c r="E3730" s="14">
        <f>Разбивка_по_щитам!H3735</f>
        <v>0</v>
      </c>
      <c r="F3730" s="14">
        <f>Разбивка_по_щитам!I3735</f>
        <v>0</v>
      </c>
      <c r="G3730" s="14">
        <f>Разбивка_по_щитам!J3735</f>
        <v>0</v>
      </c>
      <c r="H3730" s="14">
        <f>Разбивка_по_щитам!K3735</f>
        <v>0</v>
      </c>
      <c r="I3730" s="14">
        <f>Разбивка_по_щитам!L3735</f>
        <v>0</v>
      </c>
      <c r="J3730" s="14">
        <f>Разбивка_по_щитам!M3735</f>
        <v>0</v>
      </c>
      <c r="K3730" s="14">
        <f>Разбивка_по_щитам!N3735</f>
        <v>0</v>
      </c>
      <c r="L3730" s="14"/>
      <c r="M3730" s="14">
        <f>Разбивка_по_щитам!P3735</f>
        <v>0</v>
      </c>
      <c r="N3730" s="14"/>
    </row>
    <row r="3731" spans="2:14" x14ac:dyDescent="0.2">
      <c r="B3731" s="14">
        <f>Разбивка_по_щитам!B3736</f>
        <v>0</v>
      </c>
      <c r="C3731" s="14">
        <f>Разбивка_по_щитам!C3736</f>
        <v>0</v>
      </c>
      <c r="D3731" s="14">
        <f>Разбивка_по_щитам!F3736</f>
        <v>0</v>
      </c>
      <c r="E3731" s="14">
        <f>Разбивка_по_щитам!H3736</f>
        <v>0</v>
      </c>
      <c r="F3731" s="14">
        <f>Разбивка_по_щитам!I3736</f>
        <v>0</v>
      </c>
      <c r="G3731" s="14">
        <f>Разбивка_по_щитам!J3736</f>
        <v>0</v>
      </c>
      <c r="H3731" s="14">
        <f>Разбивка_по_щитам!K3736</f>
        <v>0</v>
      </c>
      <c r="I3731" s="14">
        <f>Разбивка_по_щитам!L3736</f>
        <v>0</v>
      </c>
      <c r="J3731" s="14">
        <f>Разбивка_по_щитам!M3736</f>
        <v>0</v>
      </c>
      <c r="K3731" s="14">
        <f>Разбивка_по_щитам!N3736</f>
        <v>0</v>
      </c>
      <c r="L3731" s="14"/>
      <c r="M3731" s="14">
        <f>Разбивка_по_щитам!P3736</f>
        <v>0</v>
      </c>
      <c r="N3731" s="14"/>
    </row>
    <row r="3732" spans="2:14" x14ac:dyDescent="0.2">
      <c r="B3732" s="14">
        <f>Разбивка_по_щитам!B3737</f>
        <v>0</v>
      </c>
      <c r="C3732" s="14">
        <f>Разбивка_по_щитам!C3737</f>
        <v>0</v>
      </c>
      <c r="D3732" s="14">
        <f>Разбивка_по_щитам!F3737</f>
        <v>0</v>
      </c>
      <c r="E3732" s="14">
        <f>Разбивка_по_щитам!H3737</f>
        <v>0</v>
      </c>
      <c r="F3732" s="14">
        <f>Разбивка_по_щитам!I3737</f>
        <v>0</v>
      </c>
      <c r="G3732" s="14">
        <f>Разбивка_по_щитам!J3737</f>
        <v>0</v>
      </c>
      <c r="H3732" s="14">
        <f>Разбивка_по_щитам!K3737</f>
        <v>0</v>
      </c>
      <c r="I3732" s="14">
        <f>Разбивка_по_щитам!L3737</f>
        <v>0</v>
      </c>
      <c r="J3732" s="14">
        <f>Разбивка_по_щитам!M3737</f>
        <v>0</v>
      </c>
      <c r="K3732" s="14">
        <f>Разбивка_по_щитам!N3737</f>
        <v>0</v>
      </c>
      <c r="L3732" s="14"/>
      <c r="M3732" s="14">
        <f>Разбивка_по_щитам!P3737</f>
        <v>0</v>
      </c>
      <c r="N3732" s="14"/>
    </row>
    <row r="3733" spans="2:14" x14ac:dyDescent="0.2">
      <c r="B3733" s="14">
        <f>Разбивка_по_щитам!B3738</f>
        <v>0</v>
      </c>
      <c r="C3733" s="14">
        <f>Разбивка_по_щитам!C3738</f>
        <v>0</v>
      </c>
      <c r="D3733" s="14">
        <f>Разбивка_по_щитам!F3738</f>
        <v>0</v>
      </c>
      <c r="E3733" s="14">
        <f>Разбивка_по_щитам!H3738</f>
        <v>0</v>
      </c>
      <c r="F3733" s="14">
        <f>Разбивка_по_щитам!I3738</f>
        <v>0</v>
      </c>
      <c r="G3733" s="14">
        <f>Разбивка_по_щитам!J3738</f>
        <v>0</v>
      </c>
      <c r="H3733" s="14">
        <f>Разбивка_по_щитам!K3738</f>
        <v>0</v>
      </c>
      <c r="I3733" s="14">
        <f>Разбивка_по_щитам!L3738</f>
        <v>0</v>
      </c>
      <c r="J3733" s="14">
        <f>Разбивка_по_щитам!M3738</f>
        <v>0</v>
      </c>
      <c r="K3733" s="14">
        <f>Разбивка_по_щитам!N3738</f>
        <v>0</v>
      </c>
      <c r="L3733" s="14"/>
      <c r="M3733" s="14">
        <f>Разбивка_по_щитам!P3738</f>
        <v>0</v>
      </c>
      <c r="N3733" s="14"/>
    </row>
    <row r="3734" spans="2:14" x14ac:dyDescent="0.2">
      <c r="B3734" s="14">
        <f>Разбивка_по_щитам!B3739</f>
        <v>0</v>
      </c>
      <c r="C3734" s="14">
        <f>Разбивка_по_щитам!C3739</f>
        <v>0</v>
      </c>
      <c r="D3734" s="14">
        <f>Разбивка_по_щитам!F3739</f>
        <v>0</v>
      </c>
      <c r="E3734" s="14">
        <f>Разбивка_по_щитам!H3739</f>
        <v>0</v>
      </c>
      <c r="F3734" s="14">
        <f>Разбивка_по_щитам!I3739</f>
        <v>0</v>
      </c>
      <c r="G3734" s="14">
        <f>Разбивка_по_щитам!J3739</f>
        <v>0</v>
      </c>
      <c r="H3734" s="14">
        <f>Разбивка_по_щитам!K3739</f>
        <v>0</v>
      </c>
      <c r="I3734" s="14">
        <f>Разбивка_по_щитам!L3739</f>
        <v>0</v>
      </c>
      <c r="J3734" s="14">
        <f>Разбивка_по_щитам!M3739</f>
        <v>0</v>
      </c>
      <c r="K3734" s="14">
        <f>Разбивка_по_щитам!N3739</f>
        <v>0</v>
      </c>
      <c r="L3734" s="14"/>
      <c r="M3734" s="14">
        <f>Разбивка_по_щитам!P3739</f>
        <v>0</v>
      </c>
      <c r="N3734" s="14"/>
    </row>
    <row r="3735" spans="2:14" x14ac:dyDescent="0.2">
      <c r="B3735" s="14">
        <f>Разбивка_по_щитам!B3740</f>
        <v>0</v>
      </c>
      <c r="C3735" s="14">
        <f>Разбивка_по_щитам!C3740</f>
        <v>0</v>
      </c>
      <c r="D3735" s="14">
        <f>Разбивка_по_щитам!F3740</f>
        <v>0</v>
      </c>
      <c r="E3735" s="14">
        <f>Разбивка_по_щитам!H3740</f>
        <v>0</v>
      </c>
      <c r="F3735" s="14">
        <f>Разбивка_по_щитам!I3740</f>
        <v>0</v>
      </c>
      <c r="G3735" s="14">
        <f>Разбивка_по_щитам!J3740</f>
        <v>0</v>
      </c>
      <c r="H3735" s="14">
        <f>Разбивка_по_щитам!K3740</f>
        <v>0</v>
      </c>
      <c r="I3735" s="14">
        <f>Разбивка_по_щитам!L3740</f>
        <v>0</v>
      </c>
      <c r="J3735" s="14">
        <f>Разбивка_по_щитам!M3740</f>
        <v>0</v>
      </c>
      <c r="K3735" s="14">
        <f>Разбивка_по_щитам!N3740</f>
        <v>0</v>
      </c>
      <c r="L3735" s="14"/>
      <c r="M3735" s="14">
        <f>Разбивка_по_щитам!P3740</f>
        <v>0</v>
      </c>
      <c r="N3735" s="14"/>
    </row>
    <row r="3736" spans="2:14" x14ac:dyDescent="0.2">
      <c r="B3736" s="14">
        <f>Разбивка_по_щитам!B3741</f>
        <v>0</v>
      </c>
      <c r="C3736" s="14">
        <f>Разбивка_по_щитам!C3741</f>
        <v>0</v>
      </c>
      <c r="D3736" s="14">
        <f>Разбивка_по_щитам!F3741</f>
        <v>0</v>
      </c>
      <c r="E3736" s="14">
        <f>Разбивка_по_щитам!H3741</f>
        <v>0</v>
      </c>
      <c r="F3736" s="14">
        <f>Разбивка_по_щитам!I3741</f>
        <v>0</v>
      </c>
      <c r="G3736" s="14">
        <f>Разбивка_по_щитам!J3741</f>
        <v>0</v>
      </c>
      <c r="H3736" s="14">
        <f>Разбивка_по_щитам!K3741</f>
        <v>0</v>
      </c>
      <c r="I3736" s="14">
        <f>Разбивка_по_щитам!L3741</f>
        <v>0</v>
      </c>
      <c r="J3736" s="14">
        <f>Разбивка_по_щитам!M3741</f>
        <v>0</v>
      </c>
      <c r="K3736" s="14">
        <f>Разбивка_по_щитам!N3741</f>
        <v>0</v>
      </c>
      <c r="L3736" s="14"/>
      <c r="M3736" s="14">
        <f>Разбивка_по_щитам!P3741</f>
        <v>0</v>
      </c>
      <c r="N3736" s="14"/>
    </row>
    <row r="3737" spans="2:14" x14ac:dyDescent="0.2">
      <c r="B3737" s="14">
        <f>Разбивка_по_щитам!B3742</f>
        <v>0</v>
      </c>
      <c r="C3737" s="14">
        <f>Разбивка_по_щитам!C3742</f>
        <v>0</v>
      </c>
      <c r="D3737" s="14">
        <f>Разбивка_по_щитам!F3742</f>
        <v>0</v>
      </c>
      <c r="E3737" s="14">
        <f>Разбивка_по_щитам!H3742</f>
        <v>0</v>
      </c>
      <c r="F3737" s="14">
        <f>Разбивка_по_щитам!I3742</f>
        <v>0</v>
      </c>
      <c r="G3737" s="14">
        <f>Разбивка_по_щитам!J3742</f>
        <v>0</v>
      </c>
      <c r="H3737" s="14">
        <f>Разбивка_по_щитам!K3742</f>
        <v>0</v>
      </c>
      <c r="I3737" s="14">
        <f>Разбивка_по_щитам!L3742</f>
        <v>0</v>
      </c>
      <c r="J3737" s="14">
        <f>Разбивка_по_щитам!M3742</f>
        <v>0</v>
      </c>
      <c r="K3737" s="14">
        <f>Разбивка_по_щитам!N3742</f>
        <v>0</v>
      </c>
      <c r="L3737" s="14"/>
      <c r="M3737" s="14">
        <f>Разбивка_по_щитам!P3742</f>
        <v>0</v>
      </c>
      <c r="N3737" s="14"/>
    </row>
    <row r="3738" spans="2:14" x14ac:dyDescent="0.2">
      <c r="B3738" s="14">
        <f>Разбивка_по_щитам!B3743</f>
        <v>0</v>
      </c>
      <c r="C3738" s="14">
        <f>Разбивка_по_щитам!C3743</f>
        <v>0</v>
      </c>
      <c r="D3738" s="14">
        <f>Разбивка_по_щитам!F3743</f>
        <v>0</v>
      </c>
      <c r="E3738" s="14">
        <f>Разбивка_по_щитам!H3743</f>
        <v>0</v>
      </c>
      <c r="F3738" s="14">
        <f>Разбивка_по_щитам!I3743</f>
        <v>0</v>
      </c>
      <c r="G3738" s="14">
        <f>Разбивка_по_щитам!J3743</f>
        <v>0</v>
      </c>
      <c r="H3738" s="14">
        <f>Разбивка_по_щитам!K3743</f>
        <v>0</v>
      </c>
      <c r="I3738" s="14">
        <f>Разбивка_по_щитам!L3743</f>
        <v>0</v>
      </c>
      <c r="J3738" s="14">
        <f>Разбивка_по_щитам!M3743</f>
        <v>0</v>
      </c>
      <c r="K3738" s="14">
        <f>Разбивка_по_щитам!N3743</f>
        <v>0</v>
      </c>
      <c r="L3738" s="14"/>
      <c r="M3738" s="14">
        <f>Разбивка_по_щитам!P3743</f>
        <v>0</v>
      </c>
      <c r="N3738" s="14"/>
    </row>
    <row r="3739" spans="2:14" x14ac:dyDescent="0.2">
      <c r="B3739" s="14">
        <f>Разбивка_по_щитам!B3744</f>
        <v>0</v>
      </c>
      <c r="C3739" s="14">
        <f>Разбивка_по_щитам!C3744</f>
        <v>0</v>
      </c>
      <c r="D3739" s="14">
        <f>Разбивка_по_щитам!F3744</f>
        <v>0</v>
      </c>
      <c r="E3739" s="14">
        <f>Разбивка_по_щитам!H3744</f>
        <v>0</v>
      </c>
      <c r="F3739" s="14">
        <f>Разбивка_по_щитам!I3744</f>
        <v>0</v>
      </c>
      <c r="G3739" s="14">
        <f>Разбивка_по_щитам!J3744</f>
        <v>0</v>
      </c>
      <c r="H3739" s="14">
        <f>Разбивка_по_щитам!K3744</f>
        <v>0</v>
      </c>
      <c r="I3739" s="14">
        <f>Разбивка_по_щитам!L3744</f>
        <v>0</v>
      </c>
      <c r="J3739" s="14">
        <f>Разбивка_по_щитам!M3744</f>
        <v>0</v>
      </c>
      <c r="K3739" s="14">
        <f>Разбивка_по_щитам!N3744</f>
        <v>0</v>
      </c>
      <c r="L3739" s="14"/>
      <c r="M3739" s="14">
        <f>Разбивка_по_щитам!P3744</f>
        <v>0</v>
      </c>
      <c r="N3739" s="14"/>
    </row>
    <row r="3740" spans="2:14" x14ac:dyDescent="0.2">
      <c r="B3740" s="14">
        <f>Разбивка_по_щитам!B3745</f>
        <v>0</v>
      </c>
      <c r="C3740" s="14">
        <f>Разбивка_по_щитам!C3745</f>
        <v>0</v>
      </c>
      <c r="D3740" s="14">
        <f>Разбивка_по_щитам!F3745</f>
        <v>0</v>
      </c>
      <c r="E3740" s="14">
        <f>Разбивка_по_щитам!H3745</f>
        <v>0</v>
      </c>
      <c r="F3740" s="14">
        <f>Разбивка_по_щитам!I3745</f>
        <v>0</v>
      </c>
      <c r="G3740" s="14">
        <f>Разбивка_по_щитам!J3745</f>
        <v>0</v>
      </c>
      <c r="H3740" s="14">
        <f>Разбивка_по_щитам!K3745</f>
        <v>0</v>
      </c>
      <c r="I3740" s="14">
        <f>Разбивка_по_щитам!L3745</f>
        <v>0</v>
      </c>
      <c r="J3740" s="14">
        <f>Разбивка_по_щитам!M3745</f>
        <v>0</v>
      </c>
      <c r="K3740" s="14">
        <f>Разбивка_по_щитам!N3745</f>
        <v>0</v>
      </c>
      <c r="L3740" s="14"/>
      <c r="M3740" s="14">
        <f>Разбивка_по_щитам!P3745</f>
        <v>0</v>
      </c>
      <c r="N3740" s="14"/>
    </row>
    <row r="3741" spans="2:14" x14ac:dyDescent="0.2">
      <c r="B3741" s="14">
        <f>Разбивка_по_щитам!B3746</f>
        <v>0</v>
      </c>
      <c r="C3741" s="14">
        <f>Разбивка_по_щитам!C3746</f>
        <v>0</v>
      </c>
      <c r="D3741" s="14">
        <f>Разбивка_по_щитам!F3746</f>
        <v>0</v>
      </c>
      <c r="E3741" s="14">
        <f>Разбивка_по_щитам!H3746</f>
        <v>0</v>
      </c>
      <c r="F3741" s="14">
        <f>Разбивка_по_щитам!I3746</f>
        <v>0</v>
      </c>
      <c r="G3741" s="14">
        <f>Разбивка_по_щитам!J3746</f>
        <v>0</v>
      </c>
      <c r="H3741" s="14">
        <f>Разбивка_по_щитам!K3746</f>
        <v>0</v>
      </c>
      <c r="I3741" s="14">
        <f>Разбивка_по_щитам!L3746</f>
        <v>0</v>
      </c>
      <c r="J3741" s="14">
        <f>Разбивка_по_щитам!M3746</f>
        <v>0</v>
      </c>
      <c r="K3741" s="14">
        <f>Разбивка_по_щитам!N3746</f>
        <v>0</v>
      </c>
      <c r="L3741" s="14"/>
      <c r="M3741" s="14">
        <f>Разбивка_по_щитам!P3746</f>
        <v>0</v>
      </c>
      <c r="N3741" s="14"/>
    </row>
    <row r="3742" spans="2:14" x14ac:dyDescent="0.2">
      <c r="B3742" s="14">
        <f>Разбивка_по_щитам!B3747</f>
        <v>0</v>
      </c>
      <c r="C3742" s="14">
        <f>Разбивка_по_щитам!C3747</f>
        <v>0</v>
      </c>
      <c r="D3742" s="14">
        <f>Разбивка_по_щитам!F3747</f>
        <v>0</v>
      </c>
      <c r="E3742" s="14">
        <f>Разбивка_по_щитам!H3747</f>
        <v>0</v>
      </c>
      <c r="F3742" s="14">
        <f>Разбивка_по_щитам!I3747</f>
        <v>0</v>
      </c>
      <c r="G3742" s="14">
        <f>Разбивка_по_щитам!J3747</f>
        <v>0</v>
      </c>
      <c r="H3742" s="14">
        <f>Разбивка_по_щитам!K3747</f>
        <v>0</v>
      </c>
      <c r="I3742" s="14">
        <f>Разбивка_по_щитам!L3747</f>
        <v>0</v>
      </c>
      <c r="J3742" s="14">
        <f>Разбивка_по_щитам!M3747</f>
        <v>0</v>
      </c>
      <c r="K3742" s="14">
        <f>Разбивка_по_щитам!N3747</f>
        <v>0</v>
      </c>
      <c r="L3742" s="14"/>
      <c r="M3742" s="14">
        <f>Разбивка_по_щитам!P3747</f>
        <v>0</v>
      </c>
      <c r="N3742" s="14"/>
    </row>
    <row r="3743" spans="2:14" x14ac:dyDescent="0.2">
      <c r="B3743" s="14">
        <f>Разбивка_по_щитам!B3748</f>
        <v>0</v>
      </c>
      <c r="C3743" s="14">
        <f>Разбивка_по_щитам!C3748</f>
        <v>0</v>
      </c>
      <c r="D3743" s="14">
        <f>Разбивка_по_щитам!F3748</f>
        <v>0</v>
      </c>
      <c r="E3743" s="14">
        <f>Разбивка_по_щитам!H3748</f>
        <v>0</v>
      </c>
      <c r="F3743" s="14">
        <f>Разбивка_по_щитам!I3748</f>
        <v>0</v>
      </c>
      <c r="G3743" s="14">
        <f>Разбивка_по_щитам!J3748</f>
        <v>0</v>
      </c>
      <c r="H3743" s="14">
        <f>Разбивка_по_щитам!K3748</f>
        <v>0</v>
      </c>
      <c r="I3743" s="14">
        <f>Разбивка_по_щитам!L3748</f>
        <v>0</v>
      </c>
      <c r="J3743" s="14">
        <f>Разбивка_по_щитам!M3748</f>
        <v>0</v>
      </c>
      <c r="K3743" s="14">
        <f>Разбивка_по_щитам!N3748</f>
        <v>0</v>
      </c>
      <c r="L3743" s="14"/>
      <c r="M3743" s="14">
        <f>Разбивка_по_щитам!P3748</f>
        <v>0</v>
      </c>
      <c r="N3743" s="14"/>
    </row>
    <row r="3744" spans="2:14" x14ac:dyDescent="0.2">
      <c r="B3744" s="14">
        <f>Разбивка_по_щитам!B3749</f>
        <v>0</v>
      </c>
      <c r="C3744" s="14">
        <f>Разбивка_по_щитам!C3749</f>
        <v>0</v>
      </c>
      <c r="D3744" s="14">
        <f>Разбивка_по_щитам!F3749</f>
        <v>0</v>
      </c>
      <c r="E3744" s="14">
        <f>Разбивка_по_щитам!H3749</f>
        <v>0</v>
      </c>
      <c r="F3744" s="14">
        <f>Разбивка_по_щитам!I3749</f>
        <v>0</v>
      </c>
      <c r="G3744" s="14">
        <f>Разбивка_по_щитам!J3749</f>
        <v>0</v>
      </c>
      <c r="H3744" s="14">
        <f>Разбивка_по_щитам!K3749</f>
        <v>0</v>
      </c>
      <c r="I3744" s="14">
        <f>Разбивка_по_щитам!L3749</f>
        <v>0</v>
      </c>
      <c r="J3744" s="14">
        <f>Разбивка_по_щитам!M3749</f>
        <v>0</v>
      </c>
      <c r="K3744" s="14">
        <f>Разбивка_по_щитам!N3749</f>
        <v>0</v>
      </c>
      <c r="L3744" s="14"/>
      <c r="M3744" s="14">
        <f>Разбивка_по_щитам!P3749</f>
        <v>0</v>
      </c>
      <c r="N3744" s="14"/>
    </row>
    <row r="3745" spans="2:14" x14ac:dyDescent="0.2">
      <c r="B3745" s="14">
        <f>Разбивка_по_щитам!B3750</f>
        <v>0</v>
      </c>
      <c r="C3745" s="14">
        <f>Разбивка_по_щитам!C3750</f>
        <v>0</v>
      </c>
      <c r="D3745" s="14">
        <f>Разбивка_по_щитам!F3750</f>
        <v>0</v>
      </c>
      <c r="E3745" s="14">
        <f>Разбивка_по_щитам!H3750</f>
        <v>0</v>
      </c>
      <c r="F3745" s="14">
        <f>Разбивка_по_щитам!I3750</f>
        <v>0</v>
      </c>
      <c r="G3745" s="14">
        <f>Разбивка_по_щитам!J3750</f>
        <v>0</v>
      </c>
      <c r="H3745" s="14">
        <f>Разбивка_по_щитам!K3750</f>
        <v>0</v>
      </c>
      <c r="I3745" s="14">
        <f>Разбивка_по_щитам!L3750</f>
        <v>0</v>
      </c>
      <c r="J3745" s="14">
        <f>Разбивка_по_щитам!M3750</f>
        <v>0</v>
      </c>
      <c r="K3745" s="14">
        <f>Разбивка_по_щитам!N3750</f>
        <v>0</v>
      </c>
      <c r="L3745" s="14"/>
      <c r="M3745" s="14">
        <f>Разбивка_по_щитам!P3750</f>
        <v>0</v>
      </c>
      <c r="N3745" s="14"/>
    </row>
    <row r="3746" spans="2:14" x14ac:dyDescent="0.2">
      <c r="B3746" s="14">
        <f>Разбивка_по_щитам!B3751</f>
        <v>0</v>
      </c>
      <c r="C3746" s="14">
        <f>Разбивка_по_щитам!C3751</f>
        <v>0</v>
      </c>
      <c r="D3746" s="14">
        <f>Разбивка_по_щитам!F3751</f>
        <v>0</v>
      </c>
      <c r="E3746" s="14">
        <f>Разбивка_по_щитам!H3751</f>
        <v>0</v>
      </c>
      <c r="F3746" s="14">
        <f>Разбивка_по_щитам!I3751</f>
        <v>0</v>
      </c>
      <c r="G3746" s="14">
        <f>Разбивка_по_щитам!J3751</f>
        <v>0</v>
      </c>
      <c r="H3746" s="14">
        <f>Разбивка_по_щитам!K3751</f>
        <v>0</v>
      </c>
      <c r="I3746" s="14">
        <f>Разбивка_по_щитам!L3751</f>
        <v>0</v>
      </c>
      <c r="J3746" s="14">
        <f>Разбивка_по_щитам!M3751</f>
        <v>0</v>
      </c>
      <c r="K3746" s="14">
        <f>Разбивка_по_щитам!N3751</f>
        <v>0</v>
      </c>
      <c r="L3746" s="14"/>
      <c r="M3746" s="14">
        <f>Разбивка_по_щитам!P3751</f>
        <v>0</v>
      </c>
      <c r="N3746" s="14"/>
    </row>
    <row r="3747" spans="2:14" x14ac:dyDescent="0.2">
      <c r="B3747" s="14">
        <f>Разбивка_по_щитам!B3752</f>
        <v>0</v>
      </c>
      <c r="C3747" s="14">
        <f>Разбивка_по_щитам!C3752</f>
        <v>0</v>
      </c>
      <c r="D3747" s="14">
        <f>Разбивка_по_щитам!F3752</f>
        <v>0</v>
      </c>
      <c r="E3747" s="14">
        <f>Разбивка_по_щитам!H3752</f>
        <v>0</v>
      </c>
      <c r="F3747" s="14">
        <f>Разбивка_по_щитам!I3752</f>
        <v>0</v>
      </c>
      <c r="G3747" s="14">
        <f>Разбивка_по_щитам!J3752</f>
        <v>0</v>
      </c>
      <c r="H3747" s="14">
        <f>Разбивка_по_щитам!K3752</f>
        <v>0</v>
      </c>
      <c r="I3747" s="14">
        <f>Разбивка_по_щитам!L3752</f>
        <v>0</v>
      </c>
      <c r="J3747" s="14">
        <f>Разбивка_по_щитам!M3752</f>
        <v>0</v>
      </c>
      <c r="K3747" s="14">
        <f>Разбивка_по_щитам!N3752</f>
        <v>0</v>
      </c>
      <c r="L3747" s="14"/>
      <c r="M3747" s="14">
        <f>Разбивка_по_щитам!P3752</f>
        <v>0</v>
      </c>
      <c r="N3747" s="14"/>
    </row>
    <row r="3748" spans="2:14" x14ac:dyDescent="0.2">
      <c r="B3748" s="14">
        <f>Разбивка_по_щитам!B3753</f>
        <v>0</v>
      </c>
      <c r="C3748" s="14">
        <f>Разбивка_по_щитам!C3753</f>
        <v>0</v>
      </c>
      <c r="D3748" s="14">
        <f>Разбивка_по_щитам!F3753</f>
        <v>0</v>
      </c>
      <c r="E3748" s="14">
        <f>Разбивка_по_щитам!H3753</f>
        <v>0</v>
      </c>
      <c r="F3748" s="14">
        <f>Разбивка_по_щитам!I3753</f>
        <v>0</v>
      </c>
      <c r="G3748" s="14">
        <f>Разбивка_по_щитам!J3753</f>
        <v>0</v>
      </c>
      <c r="H3748" s="14">
        <f>Разбивка_по_щитам!K3753</f>
        <v>0</v>
      </c>
      <c r="I3748" s="14">
        <f>Разбивка_по_щитам!L3753</f>
        <v>0</v>
      </c>
      <c r="J3748" s="14">
        <f>Разбивка_по_щитам!M3753</f>
        <v>0</v>
      </c>
      <c r="K3748" s="14">
        <f>Разбивка_по_щитам!N3753</f>
        <v>0</v>
      </c>
      <c r="L3748" s="14"/>
      <c r="M3748" s="14">
        <f>Разбивка_по_щитам!P3753</f>
        <v>0</v>
      </c>
      <c r="N3748" s="14"/>
    </row>
    <row r="3749" spans="2:14" x14ac:dyDescent="0.2">
      <c r="B3749" s="14">
        <f>Разбивка_по_щитам!B3754</f>
        <v>0</v>
      </c>
      <c r="C3749" s="14">
        <f>Разбивка_по_щитам!C3754</f>
        <v>0</v>
      </c>
      <c r="D3749" s="14">
        <f>Разбивка_по_щитам!F3754</f>
        <v>0</v>
      </c>
      <c r="E3749" s="14">
        <f>Разбивка_по_щитам!H3754</f>
        <v>0</v>
      </c>
      <c r="F3749" s="14">
        <f>Разбивка_по_щитам!I3754</f>
        <v>0</v>
      </c>
      <c r="G3749" s="14">
        <f>Разбивка_по_щитам!J3754</f>
        <v>0</v>
      </c>
      <c r="H3749" s="14">
        <f>Разбивка_по_щитам!K3754</f>
        <v>0</v>
      </c>
      <c r="I3749" s="14">
        <f>Разбивка_по_щитам!L3754</f>
        <v>0</v>
      </c>
      <c r="J3749" s="14">
        <f>Разбивка_по_щитам!M3754</f>
        <v>0</v>
      </c>
      <c r="K3749" s="14">
        <f>Разбивка_по_щитам!N3754</f>
        <v>0</v>
      </c>
      <c r="L3749" s="14"/>
      <c r="M3749" s="14">
        <f>Разбивка_по_щитам!P3754</f>
        <v>0</v>
      </c>
      <c r="N3749" s="14"/>
    </row>
    <row r="3750" spans="2:14" x14ac:dyDescent="0.2">
      <c r="B3750" s="14">
        <f>Разбивка_по_щитам!B3755</f>
        <v>0</v>
      </c>
      <c r="C3750" s="14">
        <f>Разбивка_по_щитам!C3755</f>
        <v>0</v>
      </c>
      <c r="D3750" s="14">
        <f>Разбивка_по_щитам!F3755</f>
        <v>0</v>
      </c>
      <c r="E3750" s="14">
        <f>Разбивка_по_щитам!H3755</f>
        <v>0</v>
      </c>
      <c r="F3750" s="14">
        <f>Разбивка_по_щитам!I3755</f>
        <v>0</v>
      </c>
      <c r="G3750" s="14">
        <f>Разбивка_по_щитам!J3755</f>
        <v>0</v>
      </c>
      <c r="H3750" s="14">
        <f>Разбивка_по_щитам!K3755</f>
        <v>0</v>
      </c>
      <c r="I3750" s="14">
        <f>Разбивка_по_щитам!L3755</f>
        <v>0</v>
      </c>
      <c r="J3750" s="14">
        <f>Разбивка_по_щитам!M3755</f>
        <v>0</v>
      </c>
      <c r="K3750" s="14">
        <f>Разбивка_по_щитам!N3755</f>
        <v>0</v>
      </c>
      <c r="L3750" s="14"/>
      <c r="M3750" s="14">
        <f>Разбивка_по_щитам!P3755</f>
        <v>0</v>
      </c>
      <c r="N3750" s="14"/>
    </row>
    <row r="3751" spans="2:14" x14ac:dyDescent="0.2">
      <c r="B3751" s="14">
        <f>Разбивка_по_щитам!B3756</f>
        <v>0</v>
      </c>
      <c r="C3751" s="14">
        <f>Разбивка_по_щитам!C3756</f>
        <v>0</v>
      </c>
      <c r="D3751" s="14">
        <f>Разбивка_по_щитам!F3756</f>
        <v>0</v>
      </c>
      <c r="E3751" s="14">
        <f>Разбивка_по_щитам!H3756</f>
        <v>0</v>
      </c>
      <c r="F3751" s="14">
        <f>Разбивка_по_щитам!I3756</f>
        <v>0</v>
      </c>
      <c r="G3751" s="14">
        <f>Разбивка_по_щитам!J3756</f>
        <v>0</v>
      </c>
      <c r="H3751" s="14">
        <f>Разбивка_по_щитам!K3756</f>
        <v>0</v>
      </c>
      <c r="I3751" s="14">
        <f>Разбивка_по_щитам!L3756</f>
        <v>0</v>
      </c>
      <c r="J3751" s="14">
        <f>Разбивка_по_щитам!M3756</f>
        <v>0</v>
      </c>
      <c r="K3751" s="14">
        <f>Разбивка_по_щитам!N3756</f>
        <v>0</v>
      </c>
      <c r="L3751" s="14"/>
      <c r="M3751" s="14">
        <f>Разбивка_по_щитам!P3756</f>
        <v>0</v>
      </c>
      <c r="N3751" s="14"/>
    </row>
    <row r="3752" spans="2:14" x14ac:dyDescent="0.2">
      <c r="B3752" s="14">
        <f>Разбивка_по_щитам!B3757</f>
        <v>0</v>
      </c>
      <c r="C3752" s="14">
        <f>Разбивка_по_щитам!C3757</f>
        <v>0</v>
      </c>
      <c r="D3752" s="14">
        <f>Разбивка_по_щитам!F3757</f>
        <v>0</v>
      </c>
      <c r="E3752" s="14">
        <f>Разбивка_по_щитам!H3757</f>
        <v>0</v>
      </c>
      <c r="F3752" s="14">
        <f>Разбивка_по_щитам!I3757</f>
        <v>0</v>
      </c>
      <c r="G3752" s="14">
        <f>Разбивка_по_щитам!J3757</f>
        <v>0</v>
      </c>
      <c r="H3752" s="14">
        <f>Разбивка_по_щитам!K3757</f>
        <v>0</v>
      </c>
      <c r="I3752" s="14">
        <f>Разбивка_по_щитам!L3757</f>
        <v>0</v>
      </c>
      <c r="J3752" s="14">
        <f>Разбивка_по_щитам!M3757</f>
        <v>0</v>
      </c>
      <c r="K3752" s="14">
        <f>Разбивка_по_щитам!N3757</f>
        <v>0</v>
      </c>
      <c r="L3752" s="14"/>
      <c r="M3752" s="14">
        <f>Разбивка_по_щитам!P3757</f>
        <v>0</v>
      </c>
      <c r="N3752" s="14"/>
    </row>
    <row r="3753" spans="2:14" x14ac:dyDescent="0.2">
      <c r="B3753" s="14">
        <f>Разбивка_по_щитам!B3758</f>
        <v>0</v>
      </c>
      <c r="C3753" s="14">
        <f>Разбивка_по_щитам!C3758</f>
        <v>0</v>
      </c>
      <c r="D3753" s="14">
        <f>Разбивка_по_щитам!F3758</f>
        <v>0</v>
      </c>
      <c r="E3753" s="14">
        <f>Разбивка_по_щитам!H3758</f>
        <v>0</v>
      </c>
      <c r="F3753" s="14">
        <f>Разбивка_по_щитам!I3758</f>
        <v>0</v>
      </c>
      <c r="G3753" s="14">
        <f>Разбивка_по_щитам!J3758</f>
        <v>0</v>
      </c>
      <c r="H3753" s="14">
        <f>Разбивка_по_щитам!K3758</f>
        <v>0</v>
      </c>
      <c r="I3753" s="14">
        <f>Разбивка_по_щитам!L3758</f>
        <v>0</v>
      </c>
      <c r="J3753" s="14">
        <f>Разбивка_по_щитам!M3758</f>
        <v>0</v>
      </c>
      <c r="K3753" s="14">
        <f>Разбивка_по_щитам!N3758</f>
        <v>0</v>
      </c>
      <c r="L3753" s="14"/>
      <c r="M3753" s="14">
        <f>Разбивка_по_щитам!P3758</f>
        <v>0</v>
      </c>
      <c r="N3753" s="14"/>
    </row>
    <row r="3754" spans="2:14" x14ac:dyDescent="0.2">
      <c r="B3754" s="14">
        <f>Разбивка_по_щитам!B3759</f>
        <v>0</v>
      </c>
      <c r="C3754" s="14">
        <f>Разбивка_по_щитам!C3759</f>
        <v>0</v>
      </c>
      <c r="D3754" s="14">
        <f>Разбивка_по_щитам!F3759</f>
        <v>0</v>
      </c>
      <c r="E3754" s="14">
        <f>Разбивка_по_щитам!H3759</f>
        <v>0</v>
      </c>
      <c r="F3754" s="14">
        <f>Разбивка_по_щитам!I3759</f>
        <v>0</v>
      </c>
      <c r="G3754" s="14">
        <f>Разбивка_по_щитам!J3759</f>
        <v>0</v>
      </c>
      <c r="H3754" s="14">
        <f>Разбивка_по_щитам!K3759</f>
        <v>0</v>
      </c>
      <c r="I3754" s="14">
        <f>Разбивка_по_щитам!L3759</f>
        <v>0</v>
      </c>
      <c r="J3754" s="14">
        <f>Разбивка_по_щитам!M3759</f>
        <v>0</v>
      </c>
      <c r="K3754" s="14">
        <f>Разбивка_по_щитам!N3759</f>
        <v>0</v>
      </c>
      <c r="L3754" s="14"/>
      <c r="M3754" s="14">
        <f>Разбивка_по_щитам!P3759</f>
        <v>0</v>
      </c>
      <c r="N3754" s="14"/>
    </row>
    <row r="3755" spans="2:14" x14ac:dyDescent="0.2">
      <c r="B3755" s="14">
        <f>Разбивка_по_щитам!B3760</f>
        <v>0</v>
      </c>
      <c r="C3755" s="14">
        <f>Разбивка_по_щитам!C3760</f>
        <v>0</v>
      </c>
      <c r="D3755" s="14">
        <f>Разбивка_по_щитам!F3760</f>
        <v>0</v>
      </c>
      <c r="E3755" s="14">
        <f>Разбивка_по_щитам!H3760</f>
        <v>0</v>
      </c>
      <c r="F3755" s="14">
        <f>Разбивка_по_щитам!I3760</f>
        <v>0</v>
      </c>
      <c r="G3755" s="14">
        <f>Разбивка_по_щитам!J3760</f>
        <v>0</v>
      </c>
      <c r="H3755" s="14">
        <f>Разбивка_по_щитам!K3760</f>
        <v>0</v>
      </c>
      <c r="I3755" s="14">
        <f>Разбивка_по_щитам!L3760</f>
        <v>0</v>
      </c>
      <c r="J3755" s="14">
        <f>Разбивка_по_щитам!M3760</f>
        <v>0</v>
      </c>
      <c r="K3755" s="14">
        <f>Разбивка_по_щитам!N3760</f>
        <v>0</v>
      </c>
      <c r="L3755" s="14"/>
      <c r="M3755" s="14">
        <f>Разбивка_по_щитам!P3760</f>
        <v>0</v>
      </c>
      <c r="N3755" s="14"/>
    </row>
    <row r="3756" spans="2:14" x14ac:dyDescent="0.2">
      <c r="B3756" s="14">
        <f>Разбивка_по_щитам!B3761</f>
        <v>0</v>
      </c>
      <c r="C3756" s="14">
        <f>Разбивка_по_щитам!C3761</f>
        <v>0</v>
      </c>
      <c r="D3756" s="14">
        <f>Разбивка_по_щитам!F3761</f>
        <v>0</v>
      </c>
      <c r="E3756" s="14">
        <f>Разбивка_по_щитам!H3761</f>
        <v>0</v>
      </c>
      <c r="F3756" s="14">
        <f>Разбивка_по_щитам!I3761</f>
        <v>0</v>
      </c>
      <c r="G3756" s="14">
        <f>Разбивка_по_щитам!J3761</f>
        <v>0</v>
      </c>
      <c r="H3756" s="14">
        <f>Разбивка_по_щитам!K3761</f>
        <v>0</v>
      </c>
      <c r="I3756" s="14">
        <f>Разбивка_по_щитам!L3761</f>
        <v>0</v>
      </c>
      <c r="J3756" s="14">
        <f>Разбивка_по_щитам!M3761</f>
        <v>0</v>
      </c>
      <c r="K3756" s="14">
        <f>Разбивка_по_щитам!N3761</f>
        <v>0</v>
      </c>
      <c r="L3756" s="14"/>
      <c r="M3756" s="14">
        <f>Разбивка_по_щитам!P3761</f>
        <v>0</v>
      </c>
      <c r="N3756" s="14"/>
    </row>
    <row r="3757" spans="2:14" x14ac:dyDescent="0.2">
      <c r="B3757" s="14">
        <f>Разбивка_по_щитам!B3762</f>
        <v>0</v>
      </c>
      <c r="C3757" s="14">
        <f>Разбивка_по_щитам!C3762</f>
        <v>0</v>
      </c>
      <c r="D3757" s="14">
        <f>Разбивка_по_щитам!F3762</f>
        <v>0</v>
      </c>
      <c r="E3757" s="14">
        <f>Разбивка_по_щитам!H3762</f>
        <v>0</v>
      </c>
      <c r="F3757" s="14">
        <f>Разбивка_по_щитам!I3762</f>
        <v>0</v>
      </c>
      <c r="G3757" s="14">
        <f>Разбивка_по_щитам!J3762</f>
        <v>0</v>
      </c>
      <c r="H3757" s="14">
        <f>Разбивка_по_щитам!K3762</f>
        <v>0</v>
      </c>
      <c r="I3757" s="14">
        <f>Разбивка_по_щитам!L3762</f>
        <v>0</v>
      </c>
      <c r="J3757" s="14">
        <f>Разбивка_по_щитам!M3762</f>
        <v>0</v>
      </c>
      <c r="K3757" s="14">
        <f>Разбивка_по_щитам!N3762</f>
        <v>0</v>
      </c>
      <c r="L3757" s="14"/>
      <c r="M3757" s="14">
        <f>Разбивка_по_щитам!P3762</f>
        <v>0</v>
      </c>
      <c r="N3757" s="14"/>
    </row>
    <row r="3758" spans="2:14" x14ac:dyDescent="0.2">
      <c r="B3758" s="14">
        <f>Разбивка_по_щитам!B3763</f>
        <v>0</v>
      </c>
      <c r="C3758" s="14">
        <f>Разбивка_по_щитам!C3763</f>
        <v>0</v>
      </c>
      <c r="D3758" s="14">
        <f>Разбивка_по_щитам!F3763</f>
        <v>0</v>
      </c>
      <c r="E3758" s="14">
        <f>Разбивка_по_щитам!H3763</f>
        <v>0</v>
      </c>
      <c r="F3758" s="14">
        <f>Разбивка_по_щитам!I3763</f>
        <v>0</v>
      </c>
      <c r="G3758" s="14">
        <f>Разбивка_по_щитам!J3763</f>
        <v>0</v>
      </c>
      <c r="H3758" s="14">
        <f>Разбивка_по_щитам!K3763</f>
        <v>0</v>
      </c>
      <c r="I3758" s="14">
        <f>Разбивка_по_щитам!L3763</f>
        <v>0</v>
      </c>
      <c r="J3758" s="14">
        <f>Разбивка_по_щитам!M3763</f>
        <v>0</v>
      </c>
      <c r="K3758" s="14">
        <f>Разбивка_по_щитам!N3763</f>
        <v>0</v>
      </c>
      <c r="L3758" s="14"/>
      <c r="M3758" s="14">
        <f>Разбивка_по_щитам!P3763</f>
        <v>0</v>
      </c>
      <c r="N3758" s="14"/>
    </row>
    <row r="3759" spans="2:14" x14ac:dyDescent="0.2">
      <c r="B3759" s="14">
        <f>Разбивка_по_щитам!B3764</f>
        <v>0</v>
      </c>
      <c r="C3759" s="14">
        <f>Разбивка_по_щитам!C3764</f>
        <v>0</v>
      </c>
      <c r="D3759" s="14">
        <f>Разбивка_по_щитам!F3764</f>
        <v>0</v>
      </c>
      <c r="E3759" s="14">
        <f>Разбивка_по_щитам!H3764</f>
        <v>0</v>
      </c>
      <c r="F3759" s="14">
        <f>Разбивка_по_щитам!I3764</f>
        <v>0</v>
      </c>
      <c r="G3759" s="14">
        <f>Разбивка_по_щитам!J3764</f>
        <v>0</v>
      </c>
      <c r="H3759" s="14">
        <f>Разбивка_по_щитам!K3764</f>
        <v>0</v>
      </c>
      <c r="I3759" s="14">
        <f>Разбивка_по_щитам!L3764</f>
        <v>0</v>
      </c>
      <c r="J3759" s="14">
        <f>Разбивка_по_щитам!M3764</f>
        <v>0</v>
      </c>
      <c r="K3759" s="14">
        <f>Разбивка_по_щитам!N3764</f>
        <v>0</v>
      </c>
      <c r="L3759" s="14"/>
      <c r="M3759" s="14">
        <f>Разбивка_по_щитам!P3764</f>
        <v>0</v>
      </c>
      <c r="N3759" s="14"/>
    </row>
    <row r="3760" spans="2:14" x14ac:dyDescent="0.2">
      <c r="B3760" s="14">
        <f>Разбивка_по_щитам!B3765</f>
        <v>0</v>
      </c>
      <c r="C3760" s="14">
        <f>Разбивка_по_щитам!C3765</f>
        <v>0</v>
      </c>
      <c r="D3760" s="14">
        <f>Разбивка_по_щитам!F3765</f>
        <v>0</v>
      </c>
      <c r="E3760" s="14">
        <f>Разбивка_по_щитам!H3765</f>
        <v>0</v>
      </c>
      <c r="F3760" s="14">
        <f>Разбивка_по_щитам!I3765</f>
        <v>0</v>
      </c>
      <c r="G3760" s="14">
        <f>Разбивка_по_щитам!J3765</f>
        <v>0</v>
      </c>
      <c r="H3760" s="14">
        <f>Разбивка_по_щитам!K3765</f>
        <v>0</v>
      </c>
      <c r="I3760" s="14">
        <f>Разбивка_по_щитам!L3765</f>
        <v>0</v>
      </c>
      <c r="J3760" s="14">
        <f>Разбивка_по_щитам!M3765</f>
        <v>0</v>
      </c>
      <c r="K3760" s="14">
        <f>Разбивка_по_щитам!N3765</f>
        <v>0</v>
      </c>
      <c r="L3760" s="14"/>
      <c r="M3760" s="14">
        <f>Разбивка_по_щитам!P3765</f>
        <v>0</v>
      </c>
      <c r="N3760" s="14"/>
    </row>
    <row r="3761" spans="2:14" x14ac:dyDescent="0.2">
      <c r="B3761" s="14">
        <f>Разбивка_по_щитам!B3766</f>
        <v>0</v>
      </c>
      <c r="C3761" s="14">
        <f>Разбивка_по_щитам!C3766</f>
        <v>0</v>
      </c>
      <c r="D3761" s="14">
        <f>Разбивка_по_щитам!F3766</f>
        <v>0</v>
      </c>
      <c r="E3761" s="14">
        <f>Разбивка_по_щитам!H3766</f>
        <v>0</v>
      </c>
      <c r="F3761" s="14">
        <f>Разбивка_по_щитам!I3766</f>
        <v>0</v>
      </c>
      <c r="G3761" s="14">
        <f>Разбивка_по_щитам!J3766</f>
        <v>0</v>
      </c>
      <c r="H3761" s="14">
        <f>Разбивка_по_щитам!K3766</f>
        <v>0</v>
      </c>
      <c r="I3761" s="14">
        <f>Разбивка_по_щитам!L3766</f>
        <v>0</v>
      </c>
      <c r="J3761" s="14">
        <f>Разбивка_по_щитам!M3766</f>
        <v>0</v>
      </c>
      <c r="K3761" s="14">
        <f>Разбивка_по_щитам!N3766</f>
        <v>0</v>
      </c>
      <c r="L3761" s="14"/>
      <c r="M3761" s="14">
        <f>Разбивка_по_щитам!P3766</f>
        <v>0</v>
      </c>
      <c r="N3761" s="14"/>
    </row>
    <row r="3762" spans="2:14" x14ac:dyDescent="0.2">
      <c r="B3762" s="14">
        <f>Разбивка_по_щитам!B3767</f>
        <v>0</v>
      </c>
      <c r="C3762" s="14">
        <f>Разбивка_по_щитам!C3767</f>
        <v>0</v>
      </c>
      <c r="D3762" s="14">
        <f>Разбивка_по_щитам!F3767</f>
        <v>0</v>
      </c>
      <c r="E3762" s="14">
        <f>Разбивка_по_щитам!H3767</f>
        <v>0</v>
      </c>
      <c r="F3762" s="14">
        <f>Разбивка_по_щитам!I3767</f>
        <v>0</v>
      </c>
      <c r="G3762" s="14">
        <f>Разбивка_по_щитам!J3767</f>
        <v>0</v>
      </c>
      <c r="H3762" s="14">
        <f>Разбивка_по_щитам!K3767</f>
        <v>0</v>
      </c>
      <c r="I3762" s="14">
        <f>Разбивка_по_щитам!L3767</f>
        <v>0</v>
      </c>
      <c r="J3762" s="14">
        <f>Разбивка_по_щитам!M3767</f>
        <v>0</v>
      </c>
      <c r="K3762" s="14">
        <f>Разбивка_по_щитам!N3767</f>
        <v>0</v>
      </c>
      <c r="L3762" s="14"/>
      <c r="M3762" s="14">
        <f>Разбивка_по_щитам!P3767</f>
        <v>0</v>
      </c>
      <c r="N3762" s="14"/>
    </row>
    <row r="3763" spans="2:14" x14ac:dyDescent="0.2">
      <c r="B3763" s="14">
        <f>Разбивка_по_щитам!B3768</f>
        <v>0</v>
      </c>
      <c r="C3763" s="14">
        <f>Разбивка_по_щитам!C3768</f>
        <v>0</v>
      </c>
      <c r="D3763" s="14">
        <f>Разбивка_по_щитам!F3768</f>
        <v>0</v>
      </c>
      <c r="E3763" s="14">
        <f>Разбивка_по_щитам!H3768</f>
        <v>0</v>
      </c>
      <c r="F3763" s="14">
        <f>Разбивка_по_щитам!I3768</f>
        <v>0</v>
      </c>
      <c r="G3763" s="14">
        <f>Разбивка_по_щитам!J3768</f>
        <v>0</v>
      </c>
      <c r="H3763" s="14">
        <f>Разбивка_по_щитам!K3768</f>
        <v>0</v>
      </c>
      <c r="I3763" s="14">
        <f>Разбивка_по_щитам!L3768</f>
        <v>0</v>
      </c>
      <c r="J3763" s="14">
        <f>Разбивка_по_щитам!M3768</f>
        <v>0</v>
      </c>
      <c r="K3763" s="14">
        <f>Разбивка_по_щитам!N3768</f>
        <v>0</v>
      </c>
      <c r="L3763" s="14"/>
      <c r="M3763" s="14">
        <f>Разбивка_по_щитам!P3768</f>
        <v>0</v>
      </c>
      <c r="N3763" s="14"/>
    </row>
    <row r="3764" spans="2:14" x14ac:dyDescent="0.2">
      <c r="B3764" s="14">
        <f>Разбивка_по_щитам!B3769</f>
        <v>0</v>
      </c>
      <c r="C3764" s="14">
        <f>Разбивка_по_щитам!C3769</f>
        <v>0</v>
      </c>
      <c r="D3764" s="14">
        <f>Разбивка_по_щитам!F3769</f>
        <v>0</v>
      </c>
      <c r="E3764" s="14">
        <f>Разбивка_по_щитам!H3769</f>
        <v>0</v>
      </c>
      <c r="F3764" s="14">
        <f>Разбивка_по_щитам!I3769</f>
        <v>0</v>
      </c>
      <c r="G3764" s="14">
        <f>Разбивка_по_щитам!J3769</f>
        <v>0</v>
      </c>
      <c r="H3764" s="14">
        <f>Разбивка_по_щитам!K3769</f>
        <v>0</v>
      </c>
      <c r="I3764" s="14">
        <f>Разбивка_по_щитам!L3769</f>
        <v>0</v>
      </c>
      <c r="J3764" s="14">
        <f>Разбивка_по_щитам!M3769</f>
        <v>0</v>
      </c>
      <c r="K3764" s="14">
        <f>Разбивка_по_щитам!N3769</f>
        <v>0</v>
      </c>
      <c r="L3764" s="14"/>
      <c r="M3764" s="14">
        <f>Разбивка_по_щитам!P3769</f>
        <v>0</v>
      </c>
      <c r="N3764" s="14"/>
    </row>
    <row r="3765" spans="2:14" x14ac:dyDescent="0.2">
      <c r="B3765" s="14">
        <f>Разбивка_по_щитам!B3770</f>
        <v>0</v>
      </c>
      <c r="C3765" s="14">
        <f>Разбивка_по_щитам!C3770</f>
        <v>0</v>
      </c>
      <c r="D3765" s="14">
        <f>Разбивка_по_щитам!F3770</f>
        <v>0</v>
      </c>
      <c r="E3765" s="14">
        <f>Разбивка_по_щитам!H3770</f>
        <v>0</v>
      </c>
      <c r="F3765" s="14">
        <f>Разбивка_по_щитам!I3770</f>
        <v>0</v>
      </c>
      <c r="G3765" s="14">
        <f>Разбивка_по_щитам!J3770</f>
        <v>0</v>
      </c>
      <c r="H3765" s="14">
        <f>Разбивка_по_щитам!K3770</f>
        <v>0</v>
      </c>
      <c r="I3765" s="14">
        <f>Разбивка_по_щитам!L3770</f>
        <v>0</v>
      </c>
      <c r="J3765" s="14">
        <f>Разбивка_по_щитам!M3770</f>
        <v>0</v>
      </c>
      <c r="K3765" s="14">
        <f>Разбивка_по_щитам!N3770</f>
        <v>0</v>
      </c>
      <c r="L3765" s="14"/>
      <c r="M3765" s="14">
        <f>Разбивка_по_щитам!P3770</f>
        <v>0</v>
      </c>
      <c r="N3765" s="14"/>
    </row>
    <row r="3766" spans="2:14" x14ac:dyDescent="0.2">
      <c r="B3766" s="14">
        <f>Разбивка_по_щитам!B3771</f>
        <v>0</v>
      </c>
      <c r="C3766" s="14">
        <f>Разбивка_по_щитам!C3771</f>
        <v>0</v>
      </c>
      <c r="D3766" s="14">
        <f>Разбивка_по_щитам!F3771</f>
        <v>0</v>
      </c>
      <c r="E3766" s="14">
        <f>Разбивка_по_щитам!H3771</f>
        <v>0</v>
      </c>
      <c r="F3766" s="14">
        <f>Разбивка_по_щитам!I3771</f>
        <v>0</v>
      </c>
      <c r="G3766" s="14">
        <f>Разбивка_по_щитам!J3771</f>
        <v>0</v>
      </c>
      <c r="H3766" s="14">
        <f>Разбивка_по_щитам!K3771</f>
        <v>0</v>
      </c>
      <c r="I3766" s="14">
        <f>Разбивка_по_щитам!L3771</f>
        <v>0</v>
      </c>
      <c r="J3766" s="14">
        <f>Разбивка_по_щитам!M3771</f>
        <v>0</v>
      </c>
      <c r="K3766" s="14">
        <f>Разбивка_по_щитам!N3771</f>
        <v>0</v>
      </c>
      <c r="L3766" s="14"/>
      <c r="M3766" s="14">
        <f>Разбивка_по_щитам!P3771</f>
        <v>0</v>
      </c>
      <c r="N3766" s="14"/>
    </row>
    <row r="3767" spans="2:14" x14ac:dyDescent="0.2">
      <c r="B3767" s="14">
        <f>Разбивка_по_щитам!B3772</f>
        <v>0</v>
      </c>
      <c r="C3767" s="14">
        <f>Разбивка_по_щитам!C3772</f>
        <v>0</v>
      </c>
      <c r="D3767" s="14">
        <f>Разбивка_по_щитам!F3772</f>
        <v>0</v>
      </c>
      <c r="E3767" s="14">
        <f>Разбивка_по_щитам!H3772</f>
        <v>0</v>
      </c>
      <c r="F3767" s="14">
        <f>Разбивка_по_щитам!I3772</f>
        <v>0</v>
      </c>
      <c r="G3767" s="14">
        <f>Разбивка_по_щитам!J3772</f>
        <v>0</v>
      </c>
      <c r="H3767" s="14">
        <f>Разбивка_по_щитам!K3772</f>
        <v>0</v>
      </c>
      <c r="I3767" s="14">
        <f>Разбивка_по_щитам!L3772</f>
        <v>0</v>
      </c>
      <c r="J3767" s="14">
        <f>Разбивка_по_щитам!M3772</f>
        <v>0</v>
      </c>
      <c r="K3767" s="14">
        <f>Разбивка_по_щитам!N3772</f>
        <v>0</v>
      </c>
      <c r="L3767" s="14"/>
      <c r="M3767" s="14">
        <f>Разбивка_по_щитам!P3772</f>
        <v>0</v>
      </c>
      <c r="N3767" s="14"/>
    </row>
    <row r="3768" spans="2:14" x14ac:dyDescent="0.2">
      <c r="B3768" s="14">
        <f>Разбивка_по_щитам!B3773</f>
        <v>0</v>
      </c>
      <c r="C3768" s="14">
        <f>Разбивка_по_щитам!C3773</f>
        <v>0</v>
      </c>
      <c r="D3768" s="14">
        <f>Разбивка_по_щитам!F3773</f>
        <v>0</v>
      </c>
      <c r="E3768" s="14">
        <f>Разбивка_по_щитам!H3773</f>
        <v>0</v>
      </c>
      <c r="F3768" s="14">
        <f>Разбивка_по_щитам!I3773</f>
        <v>0</v>
      </c>
      <c r="G3768" s="14">
        <f>Разбивка_по_щитам!J3773</f>
        <v>0</v>
      </c>
      <c r="H3768" s="14">
        <f>Разбивка_по_щитам!K3773</f>
        <v>0</v>
      </c>
      <c r="I3768" s="14">
        <f>Разбивка_по_щитам!L3773</f>
        <v>0</v>
      </c>
      <c r="J3768" s="14">
        <f>Разбивка_по_щитам!M3773</f>
        <v>0</v>
      </c>
      <c r="K3768" s="14">
        <f>Разбивка_по_щитам!N3773</f>
        <v>0</v>
      </c>
      <c r="L3768" s="14"/>
      <c r="M3768" s="14">
        <f>Разбивка_по_щитам!P3773</f>
        <v>0</v>
      </c>
      <c r="N3768" s="14"/>
    </row>
    <row r="3769" spans="2:14" x14ac:dyDescent="0.2">
      <c r="B3769" s="14">
        <f>Разбивка_по_щитам!B3774</f>
        <v>0</v>
      </c>
      <c r="C3769" s="14">
        <f>Разбивка_по_щитам!C3774</f>
        <v>0</v>
      </c>
      <c r="D3769" s="14">
        <f>Разбивка_по_щитам!F3774</f>
        <v>0</v>
      </c>
      <c r="E3769" s="14">
        <f>Разбивка_по_щитам!H3774</f>
        <v>0</v>
      </c>
      <c r="F3769" s="14">
        <f>Разбивка_по_щитам!I3774</f>
        <v>0</v>
      </c>
      <c r="G3769" s="14">
        <f>Разбивка_по_щитам!J3774</f>
        <v>0</v>
      </c>
      <c r="H3769" s="14">
        <f>Разбивка_по_щитам!K3774</f>
        <v>0</v>
      </c>
      <c r="I3769" s="14">
        <f>Разбивка_по_щитам!L3774</f>
        <v>0</v>
      </c>
      <c r="J3769" s="14">
        <f>Разбивка_по_щитам!M3774</f>
        <v>0</v>
      </c>
      <c r="K3769" s="14">
        <f>Разбивка_по_щитам!N3774</f>
        <v>0</v>
      </c>
      <c r="L3769" s="14"/>
      <c r="M3769" s="14">
        <f>Разбивка_по_щитам!P3774</f>
        <v>0</v>
      </c>
      <c r="N3769" s="14"/>
    </row>
    <row r="3770" spans="2:14" x14ac:dyDescent="0.2">
      <c r="B3770" s="14">
        <f>Разбивка_по_щитам!B3775</f>
        <v>0</v>
      </c>
      <c r="C3770" s="14">
        <f>Разбивка_по_щитам!C3775</f>
        <v>0</v>
      </c>
      <c r="D3770" s="14">
        <f>Разбивка_по_щитам!F3775</f>
        <v>0</v>
      </c>
      <c r="E3770" s="14">
        <f>Разбивка_по_щитам!H3775</f>
        <v>0</v>
      </c>
      <c r="F3770" s="14">
        <f>Разбивка_по_щитам!I3775</f>
        <v>0</v>
      </c>
      <c r="G3770" s="14">
        <f>Разбивка_по_щитам!J3775</f>
        <v>0</v>
      </c>
      <c r="H3770" s="14">
        <f>Разбивка_по_щитам!K3775</f>
        <v>0</v>
      </c>
      <c r="I3770" s="14">
        <f>Разбивка_по_щитам!L3775</f>
        <v>0</v>
      </c>
      <c r="J3770" s="14">
        <f>Разбивка_по_щитам!M3775</f>
        <v>0</v>
      </c>
      <c r="K3770" s="14">
        <f>Разбивка_по_щитам!N3775</f>
        <v>0</v>
      </c>
      <c r="L3770" s="14"/>
      <c r="M3770" s="14">
        <f>Разбивка_по_щитам!P3775</f>
        <v>0</v>
      </c>
      <c r="N3770" s="14"/>
    </row>
    <row r="3771" spans="2:14" x14ac:dyDescent="0.2">
      <c r="B3771" s="14">
        <f>Разбивка_по_щитам!B3776</f>
        <v>0</v>
      </c>
      <c r="C3771" s="14">
        <f>Разбивка_по_щитам!C3776</f>
        <v>0</v>
      </c>
      <c r="D3771" s="14">
        <f>Разбивка_по_щитам!F3776</f>
        <v>0</v>
      </c>
      <c r="E3771" s="14">
        <f>Разбивка_по_щитам!H3776</f>
        <v>0</v>
      </c>
      <c r="F3771" s="14">
        <f>Разбивка_по_щитам!I3776</f>
        <v>0</v>
      </c>
      <c r="G3771" s="14">
        <f>Разбивка_по_щитам!J3776</f>
        <v>0</v>
      </c>
      <c r="H3771" s="14">
        <f>Разбивка_по_щитам!K3776</f>
        <v>0</v>
      </c>
      <c r="I3771" s="14">
        <f>Разбивка_по_щитам!L3776</f>
        <v>0</v>
      </c>
      <c r="J3771" s="14">
        <f>Разбивка_по_щитам!M3776</f>
        <v>0</v>
      </c>
      <c r="K3771" s="14">
        <f>Разбивка_по_щитам!N3776</f>
        <v>0</v>
      </c>
      <c r="L3771" s="14"/>
      <c r="M3771" s="14">
        <f>Разбивка_по_щитам!P3776</f>
        <v>0</v>
      </c>
      <c r="N3771" s="14"/>
    </row>
    <row r="3772" spans="2:14" x14ac:dyDescent="0.2">
      <c r="B3772" s="14">
        <f>Разбивка_по_щитам!B3777</f>
        <v>0</v>
      </c>
      <c r="C3772" s="14">
        <f>Разбивка_по_щитам!C3777</f>
        <v>0</v>
      </c>
      <c r="D3772" s="14">
        <f>Разбивка_по_щитам!F3777</f>
        <v>0</v>
      </c>
      <c r="E3772" s="14">
        <f>Разбивка_по_щитам!H3777</f>
        <v>0</v>
      </c>
      <c r="F3772" s="14">
        <f>Разбивка_по_щитам!I3777</f>
        <v>0</v>
      </c>
      <c r="G3772" s="14">
        <f>Разбивка_по_щитам!J3777</f>
        <v>0</v>
      </c>
      <c r="H3772" s="14">
        <f>Разбивка_по_щитам!K3777</f>
        <v>0</v>
      </c>
      <c r="I3772" s="14">
        <f>Разбивка_по_щитам!L3777</f>
        <v>0</v>
      </c>
      <c r="J3772" s="14">
        <f>Разбивка_по_щитам!M3777</f>
        <v>0</v>
      </c>
      <c r="K3772" s="14">
        <f>Разбивка_по_щитам!N3777</f>
        <v>0</v>
      </c>
      <c r="L3772" s="14"/>
      <c r="M3772" s="14">
        <f>Разбивка_по_щитам!P3777</f>
        <v>0</v>
      </c>
      <c r="N3772" s="14"/>
    </row>
    <row r="3773" spans="2:14" x14ac:dyDescent="0.2">
      <c r="B3773" s="14">
        <f>Разбивка_по_щитам!B3778</f>
        <v>0</v>
      </c>
      <c r="C3773" s="14">
        <f>Разбивка_по_щитам!C3778</f>
        <v>0</v>
      </c>
      <c r="D3773" s="14">
        <f>Разбивка_по_щитам!F3778</f>
        <v>0</v>
      </c>
      <c r="E3773" s="14">
        <f>Разбивка_по_щитам!H3778</f>
        <v>0</v>
      </c>
      <c r="F3773" s="14">
        <f>Разбивка_по_щитам!I3778</f>
        <v>0</v>
      </c>
      <c r="G3773" s="14">
        <f>Разбивка_по_щитам!J3778</f>
        <v>0</v>
      </c>
      <c r="H3773" s="14">
        <f>Разбивка_по_щитам!K3778</f>
        <v>0</v>
      </c>
      <c r="I3773" s="14">
        <f>Разбивка_по_щитам!L3778</f>
        <v>0</v>
      </c>
      <c r="J3773" s="14">
        <f>Разбивка_по_щитам!M3778</f>
        <v>0</v>
      </c>
      <c r="K3773" s="14">
        <f>Разбивка_по_щитам!N3778</f>
        <v>0</v>
      </c>
      <c r="L3773" s="14"/>
      <c r="M3773" s="14">
        <f>Разбивка_по_щитам!P3778</f>
        <v>0</v>
      </c>
      <c r="N3773" s="14"/>
    </row>
    <row r="3774" spans="2:14" x14ac:dyDescent="0.2">
      <c r="B3774" s="14">
        <f>Разбивка_по_щитам!B3779</f>
        <v>0</v>
      </c>
      <c r="C3774" s="14">
        <f>Разбивка_по_щитам!C3779</f>
        <v>0</v>
      </c>
      <c r="D3774" s="14">
        <f>Разбивка_по_щитам!F3779</f>
        <v>0</v>
      </c>
      <c r="E3774" s="14">
        <f>Разбивка_по_щитам!H3779</f>
        <v>0</v>
      </c>
      <c r="F3774" s="14">
        <f>Разбивка_по_щитам!I3779</f>
        <v>0</v>
      </c>
      <c r="G3774" s="14">
        <f>Разбивка_по_щитам!J3779</f>
        <v>0</v>
      </c>
      <c r="H3774" s="14">
        <f>Разбивка_по_щитам!K3779</f>
        <v>0</v>
      </c>
      <c r="I3774" s="14">
        <f>Разбивка_по_щитам!L3779</f>
        <v>0</v>
      </c>
      <c r="J3774" s="14">
        <f>Разбивка_по_щитам!M3779</f>
        <v>0</v>
      </c>
      <c r="K3774" s="14">
        <f>Разбивка_по_щитам!N3779</f>
        <v>0</v>
      </c>
      <c r="L3774" s="14"/>
      <c r="M3774" s="14">
        <f>Разбивка_по_щитам!P3779</f>
        <v>0</v>
      </c>
      <c r="N3774" s="14"/>
    </row>
    <row r="3775" spans="2:14" x14ac:dyDescent="0.2">
      <c r="B3775" s="14">
        <f>Разбивка_по_щитам!B3780</f>
        <v>0</v>
      </c>
      <c r="C3775" s="14">
        <f>Разбивка_по_щитам!C3780</f>
        <v>0</v>
      </c>
      <c r="D3775" s="14">
        <f>Разбивка_по_щитам!F3780</f>
        <v>0</v>
      </c>
      <c r="E3775" s="14">
        <f>Разбивка_по_щитам!H3780</f>
        <v>0</v>
      </c>
      <c r="F3775" s="14">
        <f>Разбивка_по_щитам!I3780</f>
        <v>0</v>
      </c>
      <c r="G3775" s="14">
        <f>Разбивка_по_щитам!J3780</f>
        <v>0</v>
      </c>
      <c r="H3775" s="14">
        <f>Разбивка_по_щитам!K3780</f>
        <v>0</v>
      </c>
      <c r="I3775" s="14">
        <f>Разбивка_по_щитам!L3780</f>
        <v>0</v>
      </c>
      <c r="J3775" s="14">
        <f>Разбивка_по_щитам!M3780</f>
        <v>0</v>
      </c>
      <c r="K3775" s="14">
        <f>Разбивка_по_щитам!N3780</f>
        <v>0</v>
      </c>
      <c r="L3775" s="14"/>
      <c r="M3775" s="14">
        <f>Разбивка_по_щитам!P3780</f>
        <v>0</v>
      </c>
      <c r="N3775" s="14"/>
    </row>
    <row r="3776" spans="2:14" x14ac:dyDescent="0.2">
      <c r="B3776" s="14">
        <f>Разбивка_по_щитам!B3781</f>
        <v>0</v>
      </c>
      <c r="C3776" s="14">
        <f>Разбивка_по_щитам!C3781</f>
        <v>0</v>
      </c>
      <c r="D3776" s="14">
        <f>Разбивка_по_щитам!F3781</f>
        <v>0</v>
      </c>
      <c r="E3776" s="14">
        <f>Разбивка_по_щитам!H3781</f>
        <v>0</v>
      </c>
      <c r="F3776" s="14">
        <f>Разбивка_по_щитам!I3781</f>
        <v>0</v>
      </c>
      <c r="G3776" s="14">
        <f>Разбивка_по_щитам!J3781</f>
        <v>0</v>
      </c>
      <c r="H3776" s="14">
        <f>Разбивка_по_щитам!K3781</f>
        <v>0</v>
      </c>
      <c r="I3776" s="14">
        <f>Разбивка_по_щитам!L3781</f>
        <v>0</v>
      </c>
      <c r="J3776" s="14">
        <f>Разбивка_по_щитам!M3781</f>
        <v>0</v>
      </c>
      <c r="K3776" s="14">
        <f>Разбивка_по_щитам!N3781</f>
        <v>0</v>
      </c>
      <c r="L3776" s="14"/>
      <c r="M3776" s="14">
        <f>Разбивка_по_щитам!P3781</f>
        <v>0</v>
      </c>
      <c r="N3776" s="14"/>
    </row>
    <row r="3777" spans="2:14" x14ac:dyDescent="0.2">
      <c r="B3777" s="14">
        <f>Разбивка_по_щитам!B3782</f>
        <v>0</v>
      </c>
      <c r="C3777" s="14">
        <f>Разбивка_по_щитам!C3782</f>
        <v>0</v>
      </c>
      <c r="D3777" s="14">
        <f>Разбивка_по_щитам!F3782</f>
        <v>0</v>
      </c>
      <c r="E3777" s="14">
        <f>Разбивка_по_щитам!H3782</f>
        <v>0</v>
      </c>
      <c r="F3777" s="14">
        <f>Разбивка_по_щитам!I3782</f>
        <v>0</v>
      </c>
      <c r="G3777" s="14">
        <f>Разбивка_по_щитам!J3782</f>
        <v>0</v>
      </c>
      <c r="H3777" s="14">
        <f>Разбивка_по_щитам!K3782</f>
        <v>0</v>
      </c>
      <c r="I3777" s="14">
        <f>Разбивка_по_щитам!L3782</f>
        <v>0</v>
      </c>
      <c r="J3777" s="14">
        <f>Разбивка_по_щитам!M3782</f>
        <v>0</v>
      </c>
      <c r="K3777" s="14">
        <f>Разбивка_по_щитам!N3782</f>
        <v>0</v>
      </c>
      <c r="L3777" s="14"/>
      <c r="M3777" s="14">
        <f>Разбивка_по_щитам!P3782</f>
        <v>0</v>
      </c>
      <c r="N3777" s="14"/>
    </row>
    <row r="3778" spans="2:14" x14ac:dyDescent="0.2">
      <c r="B3778" s="14">
        <f>Разбивка_по_щитам!B3783</f>
        <v>0</v>
      </c>
      <c r="C3778" s="14">
        <f>Разбивка_по_щитам!C3783</f>
        <v>0</v>
      </c>
      <c r="D3778" s="14">
        <f>Разбивка_по_щитам!F3783</f>
        <v>0</v>
      </c>
      <c r="E3778" s="14">
        <f>Разбивка_по_щитам!H3783</f>
        <v>0</v>
      </c>
      <c r="F3778" s="14">
        <f>Разбивка_по_щитам!I3783</f>
        <v>0</v>
      </c>
      <c r="G3778" s="14">
        <f>Разбивка_по_щитам!J3783</f>
        <v>0</v>
      </c>
      <c r="H3778" s="14">
        <f>Разбивка_по_щитам!K3783</f>
        <v>0</v>
      </c>
      <c r="I3778" s="14">
        <f>Разбивка_по_щитам!L3783</f>
        <v>0</v>
      </c>
      <c r="J3778" s="14">
        <f>Разбивка_по_щитам!M3783</f>
        <v>0</v>
      </c>
      <c r="K3778" s="14">
        <f>Разбивка_по_щитам!N3783</f>
        <v>0</v>
      </c>
      <c r="L3778" s="14"/>
      <c r="M3778" s="14">
        <f>Разбивка_по_щитам!P3783</f>
        <v>0</v>
      </c>
      <c r="N3778" s="14"/>
    </row>
    <row r="3779" spans="2:14" x14ac:dyDescent="0.2">
      <c r="B3779" s="14">
        <f>Разбивка_по_щитам!B3784</f>
        <v>0</v>
      </c>
      <c r="C3779" s="14">
        <f>Разбивка_по_щитам!C3784</f>
        <v>0</v>
      </c>
      <c r="D3779" s="14">
        <f>Разбивка_по_щитам!F3784</f>
        <v>0</v>
      </c>
      <c r="E3779" s="14">
        <f>Разбивка_по_щитам!H3784</f>
        <v>0</v>
      </c>
      <c r="F3779" s="14">
        <f>Разбивка_по_щитам!I3784</f>
        <v>0</v>
      </c>
      <c r="G3779" s="14">
        <f>Разбивка_по_щитам!J3784</f>
        <v>0</v>
      </c>
      <c r="H3779" s="14">
        <f>Разбивка_по_щитам!K3784</f>
        <v>0</v>
      </c>
      <c r="I3779" s="14">
        <f>Разбивка_по_щитам!L3784</f>
        <v>0</v>
      </c>
      <c r="J3779" s="14">
        <f>Разбивка_по_щитам!M3784</f>
        <v>0</v>
      </c>
      <c r="K3779" s="14">
        <f>Разбивка_по_щитам!N3784</f>
        <v>0</v>
      </c>
      <c r="L3779" s="14"/>
      <c r="M3779" s="14">
        <f>Разбивка_по_щитам!P3784</f>
        <v>0</v>
      </c>
      <c r="N3779" s="14"/>
    </row>
    <row r="3780" spans="2:14" x14ac:dyDescent="0.2">
      <c r="B3780" s="14">
        <f>Разбивка_по_щитам!B3785</f>
        <v>0</v>
      </c>
      <c r="C3780" s="14">
        <f>Разбивка_по_щитам!C3785</f>
        <v>0</v>
      </c>
      <c r="D3780" s="14">
        <f>Разбивка_по_щитам!F3785</f>
        <v>0</v>
      </c>
      <c r="E3780" s="14">
        <f>Разбивка_по_щитам!H3785</f>
        <v>0</v>
      </c>
      <c r="F3780" s="14">
        <f>Разбивка_по_щитам!I3785</f>
        <v>0</v>
      </c>
      <c r="G3780" s="14">
        <f>Разбивка_по_щитам!J3785</f>
        <v>0</v>
      </c>
      <c r="H3780" s="14">
        <f>Разбивка_по_щитам!K3785</f>
        <v>0</v>
      </c>
      <c r="I3780" s="14">
        <f>Разбивка_по_щитам!L3785</f>
        <v>0</v>
      </c>
      <c r="J3780" s="14">
        <f>Разбивка_по_щитам!M3785</f>
        <v>0</v>
      </c>
      <c r="K3780" s="14">
        <f>Разбивка_по_щитам!N3785</f>
        <v>0</v>
      </c>
      <c r="L3780" s="14"/>
      <c r="M3780" s="14">
        <f>Разбивка_по_щитам!P3785</f>
        <v>0</v>
      </c>
      <c r="N3780" s="14"/>
    </row>
    <row r="3781" spans="2:14" x14ac:dyDescent="0.2">
      <c r="B3781" s="14">
        <f>Разбивка_по_щитам!B3786</f>
        <v>0</v>
      </c>
      <c r="C3781" s="14">
        <f>Разбивка_по_щитам!C3786</f>
        <v>0</v>
      </c>
      <c r="D3781" s="14">
        <f>Разбивка_по_щитам!F3786</f>
        <v>0</v>
      </c>
      <c r="E3781" s="14">
        <f>Разбивка_по_щитам!H3786</f>
        <v>0</v>
      </c>
      <c r="F3781" s="14">
        <f>Разбивка_по_щитам!I3786</f>
        <v>0</v>
      </c>
      <c r="G3781" s="14">
        <f>Разбивка_по_щитам!J3786</f>
        <v>0</v>
      </c>
      <c r="H3781" s="14">
        <f>Разбивка_по_щитам!K3786</f>
        <v>0</v>
      </c>
      <c r="I3781" s="14">
        <f>Разбивка_по_щитам!L3786</f>
        <v>0</v>
      </c>
      <c r="J3781" s="14">
        <f>Разбивка_по_щитам!M3786</f>
        <v>0</v>
      </c>
      <c r="K3781" s="14">
        <f>Разбивка_по_щитам!N3786</f>
        <v>0</v>
      </c>
      <c r="L3781" s="14"/>
      <c r="M3781" s="14">
        <f>Разбивка_по_щитам!P3786</f>
        <v>0</v>
      </c>
      <c r="N3781" s="14"/>
    </row>
    <row r="3782" spans="2:14" x14ac:dyDescent="0.2">
      <c r="B3782" s="14">
        <f>Разбивка_по_щитам!B3787</f>
        <v>0</v>
      </c>
      <c r="C3782" s="14">
        <f>Разбивка_по_щитам!C3787</f>
        <v>0</v>
      </c>
      <c r="D3782" s="14">
        <f>Разбивка_по_щитам!F3787</f>
        <v>0</v>
      </c>
      <c r="E3782" s="14">
        <f>Разбивка_по_щитам!H3787</f>
        <v>0</v>
      </c>
      <c r="F3782" s="14">
        <f>Разбивка_по_щитам!I3787</f>
        <v>0</v>
      </c>
      <c r="G3782" s="14">
        <f>Разбивка_по_щитам!J3787</f>
        <v>0</v>
      </c>
      <c r="H3782" s="14">
        <f>Разбивка_по_щитам!K3787</f>
        <v>0</v>
      </c>
      <c r="I3782" s="14">
        <f>Разбивка_по_щитам!L3787</f>
        <v>0</v>
      </c>
      <c r="J3782" s="14">
        <f>Разбивка_по_щитам!M3787</f>
        <v>0</v>
      </c>
      <c r="K3782" s="14">
        <f>Разбивка_по_щитам!N3787</f>
        <v>0</v>
      </c>
      <c r="L3782" s="14"/>
      <c r="M3782" s="14">
        <f>Разбивка_по_щитам!P3787</f>
        <v>0</v>
      </c>
      <c r="N3782" s="14"/>
    </row>
    <row r="3783" spans="2:14" x14ac:dyDescent="0.2">
      <c r="B3783" s="14">
        <f>Разбивка_по_щитам!B3788</f>
        <v>0</v>
      </c>
      <c r="C3783" s="14">
        <f>Разбивка_по_щитам!C3788</f>
        <v>0</v>
      </c>
      <c r="D3783" s="14">
        <f>Разбивка_по_щитам!F3788</f>
        <v>0</v>
      </c>
      <c r="E3783" s="14">
        <f>Разбивка_по_щитам!H3788</f>
        <v>0</v>
      </c>
      <c r="F3783" s="14">
        <f>Разбивка_по_щитам!I3788</f>
        <v>0</v>
      </c>
      <c r="G3783" s="14">
        <f>Разбивка_по_щитам!J3788</f>
        <v>0</v>
      </c>
      <c r="H3783" s="14">
        <f>Разбивка_по_щитам!K3788</f>
        <v>0</v>
      </c>
      <c r="I3783" s="14">
        <f>Разбивка_по_щитам!L3788</f>
        <v>0</v>
      </c>
      <c r="J3783" s="14">
        <f>Разбивка_по_щитам!M3788</f>
        <v>0</v>
      </c>
      <c r="K3783" s="14">
        <f>Разбивка_по_щитам!N3788</f>
        <v>0</v>
      </c>
      <c r="L3783" s="14"/>
      <c r="M3783" s="14">
        <f>Разбивка_по_щитам!P3788</f>
        <v>0</v>
      </c>
      <c r="N3783" s="14"/>
    </row>
    <row r="3784" spans="2:14" x14ac:dyDescent="0.2">
      <c r="B3784" s="14">
        <f>Разбивка_по_щитам!B3789</f>
        <v>0</v>
      </c>
      <c r="C3784" s="14">
        <f>Разбивка_по_щитам!C3789</f>
        <v>0</v>
      </c>
      <c r="D3784" s="14">
        <f>Разбивка_по_щитам!F3789</f>
        <v>0</v>
      </c>
      <c r="E3784" s="14">
        <f>Разбивка_по_щитам!H3789</f>
        <v>0</v>
      </c>
      <c r="F3784" s="14">
        <f>Разбивка_по_щитам!I3789</f>
        <v>0</v>
      </c>
      <c r="G3784" s="14">
        <f>Разбивка_по_щитам!J3789</f>
        <v>0</v>
      </c>
      <c r="H3784" s="14">
        <f>Разбивка_по_щитам!K3789</f>
        <v>0</v>
      </c>
      <c r="I3784" s="14">
        <f>Разбивка_по_щитам!L3789</f>
        <v>0</v>
      </c>
      <c r="J3784" s="14">
        <f>Разбивка_по_щитам!M3789</f>
        <v>0</v>
      </c>
      <c r="K3784" s="14">
        <f>Разбивка_по_щитам!N3789</f>
        <v>0</v>
      </c>
      <c r="L3784" s="14"/>
      <c r="M3784" s="14">
        <f>Разбивка_по_щитам!P3789</f>
        <v>0</v>
      </c>
      <c r="N3784" s="14"/>
    </row>
    <row r="3785" spans="2:14" x14ac:dyDescent="0.2">
      <c r="B3785" s="14">
        <f>Разбивка_по_щитам!B3790</f>
        <v>0</v>
      </c>
      <c r="C3785" s="14">
        <f>Разбивка_по_щитам!C3790</f>
        <v>0</v>
      </c>
      <c r="D3785" s="14">
        <f>Разбивка_по_щитам!F3790</f>
        <v>0</v>
      </c>
      <c r="E3785" s="14">
        <f>Разбивка_по_щитам!H3790</f>
        <v>0</v>
      </c>
      <c r="F3785" s="14">
        <f>Разбивка_по_щитам!I3790</f>
        <v>0</v>
      </c>
      <c r="G3785" s="14">
        <f>Разбивка_по_щитам!J3790</f>
        <v>0</v>
      </c>
      <c r="H3785" s="14">
        <f>Разбивка_по_щитам!K3790</f>
        <v>0</v>
      </c>
      <c r="I3785" s="14">
        <f>Разбивка_по_щитам!L3790</f>
        <v>0</v>
      </c>
      <c r="J3785" s="14">
        <f>Разбивка_по_щитам!M3790</f>
        <v>0</v>
      </c>
      <c r="K3785" s="14">
        <f>Разбивка_по_щитам!N3790</f>
        <v>0</v>
      </c>
      <c r="L3785" s="14"/>
      <c r="M3785" s="14">
        <f>Разбивка_по_щитам!P3790</f>
        <v>0</v>
      </c>
      <c r="N3785" s="14"/>
    </row>
    <row r="3786" spans="2:14" x14ac:dyDescent="0.2">
      <c r="B3786" s="14">
        <f>Разбивка_по_щитам!B3791</f>
        <v>0</v>
      </c>
      <c r="C3786" s="14">
        <f>Разбивка_по_щитам!C3791</f>
        <v>0</v>
      </c>
      <c r="D3786" s="14">
        <f>Разбивка_по_щитам!F3791</f>
        <v>0</v>
      </c>
      <c r="E3786" s="14">
        <f>Разбивка_по_щитам!H3791</f>
        <v>0</v>
      </c>
      <c r="F3786" s="14">
        <f>Разбивка_по_щитам!I3791</f>
        <v>0</v>
      </c>
      <c r="G3786" s="14">
        <f>Разбивка_по_щитам!J3791</f>
        <v>0</v>
      </c>
      <c r="H3786" s="14">
        <f>Разбивка_по_щитам!K3791</f>
        <v>0</v>
      </c>
      <c r="I3786" s="14">
        <f>Разбивка_по_щитам!L3791</f>
        <v>0</v>
      </c>
      <c r="J3786" s="14">
        <f>Разбивка_по_щитам!M3791</f>
        <v>0</v>
      </c>
      <c r="K3786" s="14">
        <f>Разбивка_по_щитам!N3791</f>
        <v>0</v>
      </c>
      <c r="L3786" s="14"/>
      <c r="M3786" s="14">
        <f>Разбивка_по_щитам!P3791</f>
        <v>0</v>
      </c>
      <c r="N3786" s="14"/>
    </row>
    <row r="3787" spans="2:14" x14ac:dyDescent="0.2">
      <c r="B3787" s="14">
        <f>Разбивка_по_щитам!B3792</f>
        <v>0</v>
      </c>
      <c r="C3787" s="14">
        <f>Разбивка_по_щитам!C3792</f>
        <v>0</v>
      </c>
      <c r="D3787" s="14">
        <f>Разбивка_по_щитам!F3792</f>
        <v>0</v>
      </c>
      <c r="E3787" s="14">
        <f>Разбивка_по_щитам!H3792</f>
        <v>0</v>
      </c>
      <c r="F3787" s="14">
        <f>Разбивка_по_щитам!I3792</f>
        <v>0</v>
      </c>
      <c r="G3787" s="14">
        <f>Разбивка_по_щитам!J3792</f>
        <v>0</v>
      </c>
      <c r="H3787" s="14">
        <f>Разбивка_по_щитам!K3792</f>
        <v>0</v>
      </c>
      <c r="I3787" s="14">
        <f>Разбивка_по_щитам!L3792</f>
        <v>0</v>
      </c>
      <c r="J3787" s="14">
        <f>Разбивка_по_щитам!M3792</f>
        <v>0</v>
      </c>
      <c r="K3787" s="14">
        <f>Разбивка_по_щитам!N3792</f>
        <v>0</v>
      </c>
      <c r="L3787" s="14"/>
      <c r="M3787" s="14">
        <f>Разбивка_по_щитам!P3792</f>
        <v>0</v>
      </c>
      <c r="N3787" s="14"/>
    </row>
    <row r="3788" spans="2:14" x14ac:dyDescent="0.2">
      <c r="B3788" s="14">
        <f>Разбивка_по_щитам!B3793</f>
        <v>0</v>
      </c>
      <c r="C3788" s="14">
        <f>Разбивка_по_щитам!C3793</f>
        <v>0</v>
      </c>
      <c r="D3788" s="14">
        <f>Разбивка_по_щитам!F3793</f>
        <v>0</v>
      </c>
      <c r="E3788" s="14">
        <f>Разбивка_по_щитам!H3793</f>
        <v>0</v>
      </c>
      <c r="F3788" s="14">
        <f>Разбивка_по_щитам!I3793</f>
        <v>0</v>
      </c>
      <c r="G3788" s="14">
        <f>Разбивка_по_щитам!J3793</f>
        <v>0</v>
      </c>
      <c r="H3788" s="14">
        <f>Разбивка_по_щитам!K3793</f>
        <v>0</v>
      </c>
      <c r="I3788" s="14">
        <f>Разбивка_по_щитам!L3793</f>
        <v>0</v>
      </c>
      <c r="J3788" s="14">
        <f>Разбивка_по_щитам!M3793</f>
        <v>0</v>
      </c>
      <c r="K3788" s="14">
        <f>Разбивка_по_щитам!N3793</f>
        <v>0</v>
      </c>
      <c r="L3788" s="14"/>
      <c r="M3788" s="14">
        <f>Разбивка_по_щитам!P3793</f>
        <v>0</v>
      </c>
      <c r="N3788" s="14"/>
    </row>
    <row r="3789" spans="2:14" x14ac:dyDescent="0.2">
      <c r="B3789" s="14">
        <f>Разбивка_по_щитам!B3794</f>
        <v>0</v>
      </c>
      <c r="C3789" s="14">
        <f>Разбивка_по_щитам!C3794</f>
        <v>0</v>
      </c>
      <c r="D3789" s="14">
        <f>Разбивка_по_щитам!F3794</f>
        <v>0</v>
      </c>
      <c r="E3789" s="14">
        <f>Разбивка_по_щитам!H3794</f>
        <v>0</v>
      </c>
      <c r="F3789" s="14">
        <f>Разбивка_по_щитам!I3794</f>
        <v>0</v>
      </c>
      <c r="G3789" s="14">
        <f>Разбивка_по_щитам!J3794</f>
        <v>0</v>
      </c>
      <c r="H3789" s="14">
        <f>Разбивка_по_щитам!K3794</f>
        <v>0</v>
      </c>
      <c r="I3789" s="14">
        <f>Разбивка_по_щитам!L3794</f>
        <v>0</v>
      </c>
      <c r="J3789" s="14">
        <f>Разбивка_по_щитам!M3794</f>
        <v>0</v>
      </c>
      <c r="K3789" s="14">
        <f>Разбивка_по_щитам!N3794</f>
        <v>0</v>
      </c>
      <c r="L3789" s="14"/>
      <c r="M3789" s="14">
        <f>Разбивка_по_щитам!P3794</f>
        <v>0</v>
      </c>
      <c r="N3789" s="14"/>
    </row>
    <row r="3790" spans="2:14" x14ac:dyDescent="0.2">
      <c r="B3790" s="14">
        <f>Разбивка_по_щитам!B3795</f>
        <v>0</v>
      </c>
      <c r="C3790" s="14">
        <f>Разбивка_по_щитам!C3795</f>
        <v>0</v>
      </c>
      <c r="D3790" s="14">
        <f>Разбивка_по_щитам!F3795</f>
        <v>0</v>
      </c>
      <c r="E3790" s="14">
        <f>Разбивка_по_щитам!H3795</f>
        <v>0</v>
      </c>
      <c r="F3790" s="14">
        <f>Разбивка_по_щитам!I3795</f>
        <v>0</v>
      </c>
      <c r="G3790" s="14">
        <f>Разбивка_по_щитам!J3795</f>
        <v>0</v>
      </c>
      <c r="H3790" s="14">
        <f>Разбивка_по_щитам!K3795</f>
        <v>0</v>
      </c>
      <c r="I3790" s="14">
        <f>Разбивка_по_щитам!L3795</f>
        <v>0</v>
      </c>
      <c r="J3790" s="14">
        <f>Разбивка_по_щитам!M3795</f>
        <v>0</v>
      </c>
      <c r="K3790" s="14">
        <f>Разбивка_по_щитам!N3795</f>
        <v>0</v>
      </c>
      <c r="L3790" s="14"/>
      <c r="M3790" s="14">
        <f>Разбивка_по_щитам!P3795</f>
        <v>0</v>
      </c>
      <c r="N3790" s="14"/>
    </row>
    <row r="3791" spans="2:14" x14ac:dyDescent="0.2">
      <c r="B3791" s="14">
        <f>Разбивка_по_щитам!B3796</f>
        <v>0</v>
      </c>
      <c r="C3791" s="14">
        <f>Разбивка_по_щитам!C3796</f>
        <v>0</v>
      </c>
      <c r="D3791" s="14">
        <f>Разбивка_по_щитам!F3796</f>
        <v>0</v>
      </c>
      <c r="E3791" s="14">
        <f>Разбивка_по_щитам!H3796</f>
        <v>0</v>
      </c>
      <c r="F3791" s="14">
        <f>Разбивка_по_щитам!I3796</f>
        <v>0</v>
      </c>
      <c r="G3791" s="14">
        <f>Разбивка_по_щитам!J3796</f>
        <v>0</v>
      </c>
      <c r="H3791" s="14">
        <f>Разбивка_по_щитам!K3796</f>
        <v>0</v>
      </c>
      <c r="I3791" s="14">
        <f>Разбивка_по_щитам!L3796</f>
        <v>0</v>
      </c>
      <c r="J3791" s="14">
        <f>Разбивка_по_щитам!M3796</f>
        <v>0</v>
      </c>
      <c r="K3791" s="14">
        <f>Разбивка_по_щитам!N3796</f>
        <v>0</v>
      </c>
      <c r="L3791" s="14"/>
      <c r="M3791" s="14">
        <f>Разбивка_по_щитам!P3796</f>
        <v>0</v>
      </c>
      <c r="N3791" s="14"/>
    </row>
    <row r="3792" spans="2:14" x14ac:dyDescent="0.2">
      <c r="B3792" s="14">
        <f>Разбивка_по_щитам!B3797</f>
        <v>0</v>
      </c>
      <c r="C3792" s="14">
        <f>Разбивка_по_щитам!C3797</f>
        <v>0</v>
      </c>
      <c r="D3792" s="14">
        <f>Разбивка_по_щитам!F3797</f>
        <v>0</v>
      </c>
      <c r="E3792" s="14">
        <f>Разбивка_по_щитам!H3797</f>
        <v>0</v>
      </c>
      <c r="F3792" s="14">
        <f>Разбивка_по_щитам!I3797</f>
        <v>0</v>
      </c>
      <c r="G3792" s="14">
        <f>Разбивка_по_щитам!J3797</f>
        <v>0</v>
      </c>
      <c r="H3792" s="14">
        <f>Разбивка_по_щитам!K3797</f>
        <v>0</v>
      </c>
      <c r="I3792" s="14">
        <f>Разбивка_по_щитам!L3797</f>
        <v>0</v>
      </c>
      <c r="J3792" s="14">
        <f>Разбивка_по_щитам!M3797</f>
        <v>0</v>
      </c>
      <c r="K3792" s="14">
        <f>Разбивка_по_щитам!N3797</f>
        <v>0</v>
      </c>
      <c r="L3792" s="14"/>
      <c r="M3792" s="14">
        <f>Разбивка_по_щитам!P3797</f>
        <v>0</v>
      </c>
      <c r="N3792" s="14"/>
    </row>
    <row r="3793" spans="2:14" x14ac:dyDescent="0.2">
      <c r="B3793" s="14">
        <f>Разбивка_по_щитам!B3798</f>
        <v>0</v>
      </c>
      <c r="C3793" s="14">
        <f>Разбивка_по_щитам!C3798</f>
        <v>0</v>
      </c>
      <c r="D3793" s="14">
        <f>Разбивка_по_щитам!F3798</f>
        <v>0</v>
      </c>
      <c r="E3793" s="14">
        <f>Разбивка_по_щитам!H3798</f>
        <v>0</v>
      </c>
      <c r="F3793" s="14">
        <f>Разбивка_по_щитам!I3798</f>
        <v>0</v>
      </c>
      <c r="G3793" s="14">
        <f>Разбивка_по_щитам!J3798</f>
        <v>0</v>
      </c>
      <c r="H3793" s="14">
        <f>Разбивка_по_щитам!K3798</f>
        <v>0</v>
      </c>
      <c r="I3793" s="14">
        <f>Разбивка_по_щитам!L3798</f>
        <v>0</v>
      </c>
      <c r="J3793" s="14">
        <f>Разбивка_по_щитам!M3798</f>
        <v>0</v>
      </c>
      <c r="K3793" s="14">
        <f>Разбивка_по_щитам!N3798</f>
        <v>0</v>
      </c>
      <c r="L3793" s="14"/>
      <c r="M3793" s="14">
        <f>Разбивка_по_щитам!P3798</f>
        <v>0</v>
      </c>
      <c r="N3793" s="14"/>
    </row>
    <row r="3794" spans="2:14" x14ac:dyDescent="0.2">
      <c r="B3794" s="14">
        <f>Разбивка_по_щитам!B3799</f>
        <v>0</v>
      </c>
      <c r="C3794" s="14">
        <f>Разбивка_по_щитам!C3799</f>
        <v>0</v>
      </c>
      <c r="D3794" s="14">
        <f>Разбивка_по_щитам!F3799</f>
        <v>0</v>
      </c>
      <c r="E3794" s="14">
        <f>Разбивка_по_щитам!H3799</f>
        <v>0</v>
      </c>
      <c r="F3794" s="14">
        <f>Разбивка_по_щитам!I3799</f>
        <v>0</v>
      </c>
      <c r="G3794" s="14">
        <f>Разбивка_по_щитам!J3799</f>
        <v>0</v>
      </c>
      <c r="H3794" s="14">
        <f>Разбивка_по_щитам!K3799</f>
        <v>0</v>
      </c>
      <c r="I3794" s="14">
        <f>Разбивка_по_щитам!L3799</f>
        <v>0</v>
      </c>
      <c r="J3794" s="14">
        <f>Разбивка_по_щитам!M3799</f>
        <v>0</v>
      </c>
      <c r="K3794" s="14">
        <f>Разбивка_по_щитам!N3799</f>
        <v>0</v>
      </c>
      <c r="L3794" s="14"/>
      <c r="M3794" s="14">
        <f>Разбивка_по_щитам!P3799</f>
        <v>0</v>
      </c>
      <c r="N3794" s="14"/>
    </row>
    <row r="3795" spans="2:14" x14ac:dyDescent="0.2">
      <c r="B3795" s="14">
        <f>Разбивка_по_щитам!B3800</f>
        <v>0</v>
      </c>
      <c r="C3795" s="14">
        <f>Разбивка_по_щитам!C3800</f>
        <v>0</v>
      </c>
      <c r="D3795" s="14">
        <f>Разбивка_по_щитам!F3800</f>
        <v>0</v>
      </c>
      <c r="E3795" s="14">
        <f>Разбивка_по_щитам!H3800</f>
        <v>0</v>
      </c>
      <c r="F3795" s="14">
        <f>Разбивка_по_щитам!I3800</f>
        <v>0</v>
      </c>
      <c r="G3795" s="14">
        <f>Разбивка_по_щитам!J3800</f>
        <v>0</v>
      </c>
      <c r="H3795" s="14">
        <f>Разбивка_по_щитам!K3800</f>
        <v>0</v>
      </c>
      <c r="I3795" s="14">
        <f>Разбивка_по_щитам!L3800</f>
        <v>0</v>
      </c>
      <c r="J3795" s="14">
        <f>Разбивка_по_щитам!M3800</f>
        <v>0</v>
      </c>
      <c r="K3795" s="14">
        <f>Разбивка_по_щитам!N3800</f>
        <v>0</v>
      </c>
      <c r="L3795" s="14"/>
      <c r="M3795" s="14">
        <f>Разбивка_по_щитам!P3800</f>
        <v>0</v>
      </c>
      <c r="N3795" s="14"/>
    </row>
    <row r="3796" spans="2:14" x14ac:dyDescent="0.2">
      <c r="B3796" s="14">
        <f>Разбивка_по_щитам!B3801</f>
        <v>0</v>
      </c>
      <c r="C3796" s="14">
        <f>Разбивка_по_щитам!C3801</f>
        <v>0</v>
      </c>
      <c r="D3796" s="14">
        <f>Разбивка_по_щитам!F3801</f>
        <v>0</v>
      </c>
      <c r="E3796" s="14">
        <f>Разбивка_по_щитам!H3801</f>
        <v>0</v>
      </c>
      <c r="F3796" s="14">
        <f>Разбивка_по_щитам!I3801</f>
        <v>0</v>
      </c>
      <c r="G3796" s="14">
        <f>Разбивка_по_щитам!J3801</f>
        <v>0</v>
      </c>
      <c r="H3796" s="14">
        <f>Разбивка_по_щитам!K3801</f>
        <v>0</v>
      </c>
      <c r="I3796" s="14">
        <f>Разбивка_по_щитам!L3801</f>
        <v>0</v>
      </c>
      <c r="J3796" s="14">
        <f>Разбивка_по_щитам!M3801</f>
        <v>0</v>
      </c>
      <c r="K3796" s="14">
        <f>Разбивка_по_щитам!N3801</f>
        <v>0</v>
      </c>
      <c r="L3796" s="14"/>
      <c r="M3796" s="14">
        <f>Разбивка_по_щитам!P3801</f>
        <v>0</v>
      </c>
      <c r="N3796" s="14"/>
    </row>
    <row r="3797" spans="2:14" x14ac:dyDescent="0.2">
      <c r="B3797" s="14">
        <f>Разбивка_по_щитам!B3802</f>
        <v>0</v>
      </c>
      <c r="C3797" s="14">
        <f>Разбивка_по_щитам!C3802</f>
        <v>0</v>
      </c>
      <c r="D3797" s="14">
        <f>Разбивка_по_щитам!F3802</f>
        <v>0</v>
      </c>
      <c r="E3797" s="14">
        <f>Разбивка_по_щитам!H3802</f>
        <v>0</v>
      </c>
      <c r="F3797" s="14">
        <f>Разбивка_по_щитам!I3802</f>
        <v>0</v>
      </c>
      <c r="G3797" s="14">
        <f>Разбивка_по_щитам!J3802</f>
        <v>0</v>
      </c>
      <c r="H3797" s="14">
        <f>Разбивка_по_щитам!K3802</f>
        <v>0</v>
      </c>
      <c r="I3797" s="14">
        <f>Разбивка_по_щитам!L3802</f>
        <v>0</v>
      </c>
      <c r="J3797" s="14">
        <f>Разбивка_по_щитам!M3802</f>
        <v>0</v>
      </c>
      <c r="K3797" s="14">
        <f>Разбивка_по_щитам!N3802</f>
        <v>0</v>
      </c>
      <c r="L3797" s="14"/>
      <c r="M3797" s="14">
        <f>Разбивка_по_щитам!P3802</f>
        <v>0</v>
      </c>
      <c r="N3797" s="14"/>
    </row>
    <row r="3798" spans="2:14" x14ac:dyDescent="0.2">
      <c r="B3798" s="14">
        <f>Разбивка_по_щитам!B3803</f>
        <v>0</v>
      </c>
      <c r="C3798" s="14">
        <f>Разбивка_по_щитам!C3803</f>
        <v>0</v>
      </c>
      <c r="D3798" s="14">
        <f>Разбивка_по_щитам!F3803</f>
        <v>0</v>
      </c>
      <c r="E3798" s="14">
        <f>Разбивка_по_щитам!H3803</f>
        <v>0</v>
      </c>
      <c r="F3798" s="14">
        <f>Разбивка_по_щитам!I3803</f>
        <v>0</v>
      </c>
      <c r="G3798" s="14">
        <f>Разбивка_по_щитам!J3803</f>
        <v>0</v>
      </c>
      <c r="H3798" s="14">
        <f>Разбивка_по_щитам!K3803</f>
        <v>0</v>
      </c>
      <c r="I3798" s="14">
        <f>Разбивка_по_щитам!L3803</f>
        <v>0</v>
      </c>
      <c r="J3798" s="14">
        <f>Разбивка_по_щитам!M3803</f>
        <v>0</v>
      </c>
      <c r="K3798" s="14">
        <f>Разбивка_по_щитам!N3803</f>
        <v>0</v>
      </c>
      <c r="L3798" s="14"/>
      <c r="M3798" s="14">
        <f>Разбивка_по_щитам!P3803</f>
        <v>0</v>
      </c>
      <c r="N3798" s="14"/>
    </row>
    <row r="3799" spans="2:14" x14ac:dyDescent="0.2">
      <c r="B3799" s="14">
        <f>Разбивка_по_щитам!B3804</f>
        <v>0</v>
      </c>
      <c r="C3799" s="14">
        <f>Разбивка_по_щитам!C3804</f>
        <v>0</v>
      </c>
      <c r="D3799" s="14">
        <f>Разбивка_по_щитам!F3804</f>
        <v>0</v>
      </c>
      <c r="E3799" s="14">
        <f>Разбивка_по_щитам!H3804</f>
        <v>0</v>
      </c>
      <c r="F3799" s="14">
        <f>Разбивка_по_щитам!I3804</f>
        <v>0</v>
      </c>
      <c r="G3799" s="14">
        <f>Разбивка_по_щитам!J3804</f>
        <v>0</v>
      </c>
      <c r="H3799" s="14">
        <f>Разбивка_по_щитам!K3804</f>
        <v>0</v>
      </c>
      <c r="I3799" s="14">
        <f>Разбивка_по_щитам!L3804</f>
        <v>0</v>
      </c>
      <c r="J3799" s="14">
        <f>Разбивка_по_щитам!M3804</f>
        <v>0</v>
      </c>
      <c r="K3799" s="14">
        <f>Разбивка_по_щитам!N3804</f>
        <v>0</v>
      </c>
      <c r="L3799" s="14"/>
      <c r="M3799" s="14">
        <f>Разбивка_по_щитам!P3804</f>
        <v>0</v>
      </c>
      <c r="N3799" s="14"/>
    </row>
    <row r="3800" spans="2:14" x14ac:dyDescent="0.2">
      <c r="B3800" s="14">
        <f>Разбивка_по_щитам!B3805</f>
        <v>0</v>
      </c>
      <c r="C3800" s="14">
        <f>Разбивка_по_щитам!C3805</f>
        <v>0</v>
      </c>
      <c r="D3800" s="14">
        <f>Разбивка_по_щитам!F3805</f>
        <v>0</v>
      </c>
      <c r="E3800" s="14">
        <f>Разбивка_по_щитам!H3805</f>
        <v>0</v>
      </c>
      <c r="F3800" s="14">
        <f>Разбивка_по_щитам!I3805</f>
        <v>0</v>
      </c>
      <c r="G3800" s="14">
        <f>Разбивка_по_щитам!J3805</f>
        <v>0</v>
      </c>
      <c r="H3800" s="14">
        <f>Разбивка_по_щитам!K3805</f>
        <v>0</v>
      </c>
      <c r="I3800" s="14">
        <f>Разбивка_по_щитам!L3805</f>
        <v>0</v>
      </c>
      <c r="J3800" s="14">
        <f>Разбивка_по_щитам!M3805</f>
        <v>0</v>
      </c>
      <c r="K3800" s="14">
        <f>Разбивка_по_щитам!N3805</f>
        <v>0</v>
      </c>
      <c r="L3800" s="14"/>
      <c r="M3800" s="14">
        <f>Разбивка_по_щитам!P3805</f>
        <v>0</v>
      </c>
      <c r="N3800" s="14"/>
    </row>
    <row r="3801" spans="2:14" x14ac:dyDescent="0.2">
      <c r="B3801" s="14">
        <f>Разбивка_по_щитам!B3806</f>
        <v>0</v>
      </c>
      <c r="C3801" s="14">
        <f>Разбивка_по_щитам!C3806</f>
        <v>0</v>
      </c>
      <c r="D3801" s="14">
        <f>Разбивка_по_щитам!F3806</f>
        <v>0</v>
      </c>
      <c r="E3801" s="14">
        <f>Разбивка_по_щитам!H3806</f>
        <v>0</v>
      </c>
      <c r="F3801" s="14">
        <f>Разбивка_по_щитам!I3806</f>
        <v>0</v>
      </c>
      <c r="G3801" s="14">
        <f>Разбивка_по_щитам!J3806</f>
        <v>0</v>
      </c>
      <c r="H3801" s="14">
        <f>Разбивка_по_щитам!K3806</f>
        <v>0</v>
      </c>
      <c r="I3801" s="14">
        <f>Разбивка_по_щитам!L3806</f>
        <v>0</v>
      </c>
      <c r="J3801" s="14">
        <f>Разбивка_по_щитам!M3806</f>
        <v>0</v>
      </c>
      <c r="K3801" s="14">
        <f>Разбивка_по_щитам!N3806</f>
        <v>0</v>
      </c>
      <c r="L3801" s="14"/>
      <c r="M3801" s="14">
        <f>Разбивка_по_щитам!P3806</f>
        <v>0</v>
      </c>
      <c r="N3801" s="14"/>
    </row>
    <row r="3802" spans="2:14" x14ac:dyDescent="0.2">
      <c r="B3802" s="14">
        <f>Разбивка_по_щитам!B3807</f>
        <v>0</v>
      </c>
      <c r="C3802" s="14">
        <f>Разбивка_по_щитам!C3807</f>
        <v>0</v>
      </c>
      <c r="D3802" s="14">
        <f>Разбивка_по_щитам!F3807</f>
        <v>0</v>
      </c>
      <c r="E3802" s="14">
        <f>Разбивка_по_щитам!H3807</f>
        <v>0</v>
      </c>
      <c r="F3802" s="14">
        <f>Разбивка_по_щитам!I3807</f>
        <v>0</v>
      </c>
      <c r="G3802" s="14">
        <f>Разбивка_по_щитам!J3807</f>
        <v>0</v>
      </c>
      <c r="H3802" s="14">
        <f>Разбивка_по_щитам!K3807</f>
        <v>0</v>
      </c>
      <c r="I3802" s="14">
        <f>Разбивка_по_щитам!L3807</f>
        <v>0</v>
      </c>
      <c r="J3802" s="14">
        <f>Разбивка_по_щитам!M3807</f>
        <v>0</v>
      </c>
      <c r="K3802" s="14">
        <f>Разбивка_по_щитам!N3807</f>
        <v>0</v>
      </c>
      <c r="L3802" s="14"/>
      <c r="M3802" s="14">
        <f>Разбивка_по_щитам!P3807</f>
        <v>0</v>
      </c>
      <c r="N3802" s="14"/>
    </row>
    <row r="3803" spans="2:14" x14ac:dyDescent="0.2">
      <c r="B3803" s="14">
        <f>Разбивка_по_щитам!B3808</f>
        <v>0</v>
      </c>
      <c r="C3803" s="14">
        <f>Разбивка_по_щитам!C3808</f>
        <v>0</v>
      </c>
      <c r="D3803" s="14">
        <f>Разбивка_по_щитам!F3808</f>
        <v>0</v>
      </c>
      <c r="E3803" s="14">
        <f>Разбивка_по_щитам!H3808</f>
        <v>0</v>
      </c>
      <c r="F3803" s="14">
        <f>Разбивка_по_щитам!I3808</f>
        <v>0</v>
      </c>
      <c r="G3803" s="14">
        <f>Разбивка_по_щитам!J3808</f>
        <v>0</v>
      </c>
      <c r="H3803" s="14">
        <f>Разбивка_по_щитам!K3808</f>
        <v>0</v>
      </c>
      <c r="I3803" s="14">
        <f>Разбивка_по_щитам!L3808</f>
        <v>0</v>
      </c>
      <c r="J3803" s="14">
        <f>Разбивка_по_щитам!M3808</f>
        <v>0</v>
      </c>
      <c r="K3803" s="14">
        <f>Разбивка_по_щитам!N3808</f>
        <v>0</v>
      </c>
      <c r="L3803" s="14"/>
      <c r="M3803" s="14">
        <f>Разбивка_по_щитам!P3808</f>
        <v>0</v>
      </c>
      <c r="N3803" s="14"/>
    </row>
    <row r="3804" spans="2:14" x14ac:dyDescent="0.2">
      <c r="B3804" s="14">
        <f>Разбивка_по_щитам!B3809</f>
        <v>0</v>
      </c>
      <c r="C3804" s="14">
        <f>Разбивка_по_щитам!C3809</f>
        <v>0</v>
      </c>
      <c r="D3804" s="14">
        <f>Разбивка_по_щитам!F3809</f>
        <v>0</v>
      </c>
      <c r="E3804" s="14">
        <f>Разбивка_по_щитам!H3809</f>
        <v>0</v>
      </c>
      <c r="F3804" s="14">
        <f>Разбивка_по_щитам!I3809</f>
        <v>0</v>
      </c>
      <c r="G3804" s="14">
        <f>Разбивка_по_щитам!J3809</f>
        <v>0</v>
      </c>
      <c r="H3804" s="14">
        <f>Разбивка_по_щитам!K3809</f>
        <v>0</v>
      </c>
      <c r="I3804" s="14">
        <f>Разбивка_по_щитам!L3809</f>
        <v>0</v>
      </c>
      <c r="J3804" s="14">
        <f>Разбивка_по_щитам!M3809</f>
        <v>0</v>
      </c>
      <c r="K3804" s="14">
        <f>Разбивка_по_щитам!N3809</f>
        <v>0</v>
      </c>
      <c r="L3804" s="14"/>
      <c r="M3804" s="14">
        <f>Разбивка_по_щитам!P3809</f>
        <v>0</v>
      </c>
      <c r="N3804" s="14"/>
    </row>
    <row r="3805" spans="2:14" x14ac:dyDescent="0.2">
      <c r="B3805" s="14">
        <f>Разбивка_по_щитам!B3810</f>
        <v>0</v>
      </c>
      <c r="C3805" s="14">
        <f>Разбивка_по_щитам!C3810</f>
        <v>0</v>
      </c>
      <c r="D3805" s="14">
        <f>Разбивка_по_щитам!F3810</f>
        <v>0</v>
      </c>
      <c r="E3805" s="14">
        <f>Разбивка_по_щитам!H3810</f>
        <v>0</v>
      </c>
      <c r="F3805" s="14">
        <f>Разбивка_по_щитам!I3810</f>
        <v>0</v>
      </c>
      <c r="G3805" s="14">
        <f>Разбивка_по_щитам!J3810</f>
        <v>0</v>
      </c>
      <c r="H3805" s="14">
        <f>Разбивка_по_щитам!K3810</f>
        <v>0</v>
      </c>
      <c r="I3805" s="14">
        <f>Разбивка_по_щитам!L3810</f>
        <v>0</v>
      </c>
      <c r="J3805" s="14">
        <f>Разбивка_по_щитам!M3810</f>
        <v>0</v>
      </c>
      <c r="K3805" s="14">
        <f>Разбивка_по_щитам!N3810</f>
        <v>0</v>
      </c>
      <c r="L3805" s="14"/>
      <c r="M3805" s="14">
        <f>Разбивка_по_щитам!P3810</f>
        <v>0</v>
      </c>
      <c r="N3805" s="14"/>
    </row>
    <row r="3806" spans="2:14" x14ac:dyDescent="0.2">
      <c r="B3806" s="14">
        <f>Разбивка_по_щитам!B3811</f>
        <v>0</v>
      </c>
      <c r="C3806" s="14">
        <f>Разбивка_по_щитам!C3811</f>
        <v>0</v>
      </c>
      <c r="D3806" s="14">
        <f>Разбивка_по_щитам!F3811</f>
        <v>0</v>
      </c>
      <c r="E3806" s="14">
        <f>Разбивка_по_щитам!H3811</f>
        <v>0</v>
      </c>
      <c r="F3806" s="14">
        <f>Разбивка_по_щитам!I3811</f>
        <v>0</v>
      </c>
      <c r="G3806" s="14">
        <f>Разбивка_по_щитам!J3811</f>
        <v>0</v>
      </c>
      <c r="H3806" s="14">
        <f>Разбивка_по_щитам!K3811</f>
        <v>0</v>
      </c>
      <c r="I3806" s="14">
        <f>Разбивка_по_щитам!L3811</f>
        <v>0</v>
      </c>
      <c r="J3806" s="14">
        <f>Разбивка_по_щитам!M3811</f>
        <v>0</v>
      </c>
      <c r="K3806" s="14">
        <f>Разбивка_по_щитам!N3811</f>
        <v>0</v>
      </c>
      <c r="L3806" s="14"/>
      <c r="M3806" s="14">
        <f>Разбивка_по_щитам!P3811</f>
        <v>0</v>
      </c>
      <c r="N3806" s="14"/>
    </row>
    <row r="3807" spans="2:14" x14ac:dyDescent="0.2">
      <c r="B3807" s="14">
        <f>Разбивка_по_щитам!B3812</f>
        <v>0</v>
      </c>
      <c r="C3807" s="14">
        <f>Разбивка_по_щитам!C3812</f>
        <v>0</v>
      </c>
      <c r="D3807" s="14">
        <f>Разбивка_по_щитам!F3812</f>
        <v>0</v>
      </c>
      <c r="E3807" s="14">
        <f>Разбивка_по_щитам!H3812</f>
        <v>0</v>
      </c>
      <c r="F3807" s="14">
        <f>Разбивка_по_щитам!I3812</f>
        <v>0</v>
      </c>
      <c r="G3807" s="14">
        <f>Разбивка_по_щитам!J3812</f>
        <v>0</v>
      </c>
      <c r="H3807" s="14">
        <f>Разбивка_по_щитам!K3812</f>
        <v>0</v>
      </c>
      <c r="I3807" s="14">
        <f>Разбивка_по_щитам!L3812</f>
        <v>0</v>
      </c>
      <c r="J3807" s="14">
        <f>Разбивка_по_щитам!M3812</f>
        <v>0</v>
      </c>
      <c r="K3807" s="14">
        <f>Разбивка_по_щитам!N3812</f>
        <v>0</v>
      </c>
      <c r="L3807" s="14"/>
      <c r="M3807" s="14">
        <f>Разбивка_по_щитам!P3812</f>
        <v>0</v>
      </c>
      <c r="N3807" s="14"/>
    </row>
    <row r="3808" spans="2:14" x14ac:dyDescent="0.2">
      <c r="B3808" s="14">
        <f>Разбивка_по_щитам!B3813</f>
        <v>0</v>
      </c>
      <c r="C3808" s="14">
        <f>Разбивка_по_щитам!C3813</f>
        <v>0</v>
      </c>
      <c r="D3808" s="14">
        <f>Разбивка_по_щитам!F3813</f>
        <v>0</v>
      </c>
      <c r="E3808" s="14">
        <f>Разбивка_по_щитам!H3813</f>
        <v>0</v>
      </c>
      <c r="F3808" s="14">
        <f>Разбивка_по_щитам!I3813</f>
        <v>0</v>
      </c>
      <c r="G3808" s="14">
        <f>Разбивка_по_щитам!J3813</f>
        <v>0</v>
      </c>
      <c r="H3808" s="14">
        <f>Разбивка_по_щитам!K3813</f>
        <v>0</v>
      </c>
      <c r="I3808" s="14">
        <f>Разбивка_по_щитам!L3813</f>
        <v>0</v>
      </c>
      <c r="J3808" s="14">
        <f>Разбивка_по_щитам!M3813</f>
        <v>0</v>
      </c>
      <c r="K3808" s="14">
        <f>Разбивка_по_щитам!N3813</f>
        <v>0</v>
      </c>
      <c r="L3808" s="14"/>
      <c r="M3808" s="14">
        <f>Разбивка_по_щитам!P3813</f>
        <v>0</v>
      </c>
      <c r="N3808" s="14"/>
    </row>
    <row r="3809" spans="2:14" x14ac:dyDescent="0.2">
      <c r="B3809" s="14">
        <f>Разбивка_по_щитам!B3814</f>
        <v>0</v>
      </c>
      <c r="C3809" s="14">
        <f>Разбивка_по_щитам!C3814</f>
        <v>0</v>
      </c>
      <c r="D3809" s="14">
        <f>Разбивка_по_щитам!F3814</f>
        <v>0</v>
      </c>
      <c r="E3809" s="14">
        <f>Разбивка_по_щитам!H3814</f>
        <v>0</v>
      </c>
      <c r="F3809" s="14">
        <f>Разбивка_по_щитам!I3814</f>
        <v>0</v>
      </c>
      <c r="G3809" s="14">
        <f>Разбивка_по_щитам!J3814</f>
        <v>0</v>
      </c>
      <c r="H3809" s="14">
        <f>Разбивка_по_щитам!K3814</f>
        <v>0</v>
      </c>
      <c r="I3809" s="14">
        <f>Разбивка_по_щитам!L3814</f>
        <v>0</v>
      </c>
      <c r="J3809" s="14">
        <f>Разбивка_по_щитам!M3814</f>
        <v>0</v>
      </c>
      <c r="K3809" s="14">
        <f>Разбивка_по_щитам!N3814</f>
        <v>0</v>
      </c>
      <c r="L3809" s="14"/>
      <c r="M3809" s="14">
        <f>Разбивка_по_щитам!P3814</f>
        <v>0</v>
      </c>
      <c r="N3809" s="14"/>
    </row>
    <row r="3810" spans="2:14" x14ac:dyDescent="0.2">
      <c r="B3810" s="14">
        <f>Разбивка_по_щитам!B3815</f>
        <v>0</v>
      </c>
      <c r="C3810" s="14">
        <f>Разбивка_по_щитам!C3815</f>
        <v>0</v>
      </c>
      <c r="D3810" s="14">
        <f>Разбивка_по_щитам!F3815</f>
        <v>0</v>
      </c>
      <c r="E3810" s="14">
        <f>Разбивка_по_щитам!H3815</f>
        <v>0</v>
      </c>
      <c r="F3810" s="14">
        <f>Разбивка_по_щитам!I3815</f>
        <v>0</v>
      </c>
      <c r="G3810" s="14">
        <f>Разбивка_по_щитам!J3815</f>
        <v>0</v>
      </c>
      <c r="H3810" s="14">
        <f>Разбивка_по_щитам!K3815</f>
        <v>0</v>
      </c>
      <c r="I3810" s="14">
        <f>Разбивка_по_щитам!L3815</f>
        <v>0</v>
      </c>
      <c r="J3810" s="14">
        <f>Разбивка_по_щитам!M3815</f>
        <v>0</v>
      </c>
      <c r="K3810" s="14">
        <f>Разбивка_по_щитам!N3815</f>
        <v>0</v>
      </c>
      <c r="L3810" s="14"/>
      <c r="M3810" s="14">
        <f>Разбивка_по_щитам!P3815</f>
        <v>0</v>
      </c>
      <c r="N3810" s="14"/>
    </row>
    <row r="3811" spans="2:14" x14ac:dyDescent="0.2">
      <c r="B3811" s="14">
        <f>Разбивка_по_щитам!B3816</f>
        <v>0</v>
      </c>
      <c r="C3811" s="14">
        <f>Разбивка_по_щитам!C3816</f>
        <v>0</v>
      </c>
      <c r="D3811" s="14">
        <f>Разбивка_по_щитам!F3816</f>
        <v>0</v>
      </c>
      <c r="E3811" s="14">
        <f>Разбивка_по_щитам!H3816</f>
        <v>0</v>
      </c>
      <c r="F3811" s="14">
        <f>Разбивка_по_щитам!I3816</f>
        <v>0</v>
      </c>
      <c r="G3811" s="14">
        <f>Разбивка_по_щитам!J3816</f>
        <v>0</v>
      </c>
      <c r="H3811" s="14">
        <f>Разбивка_по_щитам!K3816</f>
        <v>0</v>
      </c>
      <c r="I3811" s="14">
        <f>Разбивка_по_щитам!L3816</f>
        <v>0</v>
      </c>
      <c r="J3811" s="14">
        <f>Разбивка_по_щитам!M3816</f>
        <v>0</v>
      </c>
      <c r="K3811" s="14">
        <f>Разбивка_по_щитам!N3816</f>
        <v>0</v>
      </c>
      <c r="L3811" s="14"/>
      <c r="M3811" s="14">
        <f>Разбивка_по_щитам!P3816</f>
        <v>0</v>
      </c>
      <c r="N3811" s="14"/>
    </row>
    <row r="3812" spans="2:14" x14ac:dyDescent="0.2">
      <c r="B3812" s="14">
        <f>Разбивка_по_щитам!B3817</f>
        <v>0</v>
      </c>
      <c r="C3812" s="14">
        <f>Разбивка_по_щитам!C3817</f>
        <v>0</v>
      </c>
      <c r="D3812" s="14">
        <f>Разбивка_по_щитам!F3817</f>
        <v>0</v>
      </c>
      <c r="E3812" s="14">
        <f>Разбивка_по_щитам!H3817</f>
        <v>0</v>
      </c>
      <c r="F3812" s="14">
        <f>Разбивка_по_щитам!I3817</f>
        <v>0</v>
      </c>
      <c r="G3812" s="14">
        <f>Разбивка_по_щитам!J3817</f>
        <v>0</v>
      </c>
      <c r="H3812" s="14">
        <f>Разбивка_по_щитам!K3817</f>
        <v>0</v>
      </c>
      <c r="I3812" s="14">
        <f>Разбивка_по_щитам!L3817</f>
        <v>0</v>
      </c>
      <c r="J3812" s="14">
        <f>Разбивка_по_щитам!M3817</f>
        <v>0</v>
      </c>
      <c r="K3812" s="14">
        <f>Разбивка_по_щитам!N3817</f>
        <v>0</v>
      </c>
      <c r="L3812" s="14"/>
      <c r="M3812" s="14">
        <f>Разбивка_по_щитам!P3817</f>
        <v>0</v>
      </c>
      <c r="N3812" s="14"/>
    </row>
    <row r="3813" spans="2:14" x14ac:dyDescent="0.2">
      <c r="B3813" s="14">
        <f>Разбивка_по_щитам!B3818</f>
        <v>0</v>
      </c>
      <c r="C3813" s="14">
        <f>Разбивка_по_щитам!C3818</f>
        <v>0</v>
      </c>
      <c r="D3813" s="14">
        <f>Разбивка_по_щитам!F3818</f>
        <v>0</v>
      </c>
      <c r="E3813" s="14">
        <f>Разбивка_по_щитам!H3818</f>
        <v>0</v>
      </c>
      <c r="F3813" s="14">
        <f>Разбивка_по_щитам!I3818</f>
        <v>0</v>
      </c>
      <c r="G3813" s="14">
        <f>Разбивка_по_щитам!J3818</f>
        <v>0</v>
      </c>
      <c r="H3813" s="14">
        <f>Разбивка_по_щитам!K3818</f>
        <v>0</v>
      </c>
      <c r="I3813" s="14">
        <f>Разбивка_по_щитам!L3818</f>
        <v>0</v>
      </c>
      <c r="J3813" s="14">
        <f>Разбивка_по_щитам!M3818</f>
        <v>0</v>
      </c>
      <c r="K3813" s="14">
        <f>Разбивка_по_щитам!N3818</f>
        <v>0</v>
      </c>
      <c r="L3813" s="14"/>
      <c r="M3813" s="14">
        <f>Разбивка_по_щитам!P3818</f>
        <v>0</v>
      </c>
      <c r="N3813" s="14"/>
    </row>
    <row r="3814" spans="2:14" x14ac:dyDescent="0.2">
      <c r="B3814" s="14">
        <f>Разбивка_по_щитам!B3819</f>
        <v>0</v>
      </c>
      <c r="C3814" s="14">
        <f>Разбивка_по_щитам!C3819</f>
        <v>0</v>
      </c>
      <c r="D3814" s="14">
        <f>Разбивка_по_щитам!F3819</f>
        <v>0</v>
      </c>
      <c r="E3814" s="14">
        <f>Разбивка_по_щитам!H3819</f>
        <v>0</v>
      </c>
      <c r="F3814" s="14">
        <f>Разбивка_по_щитам!I3819</f>
        <v>0</v>
      </c>
      <c r="G3814" s="14">
        <f>Разбивка_по_щитам!J3819</f>
        <v>0</v>
      </c>
      <c r="H3814" s="14">
        <f>Разбивка_по_щитам!K3819</f>
        <v>0</v>
      </c>
      <c r="I3814" s="14">
        <f>Разбивка_по_щитам!L3819</f>
        <v>0</v>
      </c>
      <c r="J3814" s="14">
        <f>Разбивка_по_щитам!M3819</f>
        <v>0</v>
      </c>
      <c r="K3814" s="14">
        <f>Разбивка_по_щитам!N3819</f>
        <v>0</v>
      </c>
      <c r="L3814" s="14"/>
      <c r="M3814" s="14">
        <f>Разбивка_по_щитам!P3819</f>
        <v>0</v>
      </c>
      <c r="N3814" s="14"/>
    </row>
    <row r="3815" spans="2:14" x14ac:dyDescent="0.2">
      <c r="B3815" s="14">
        <f>Разбивка_по_щитам!B3820</f>
        <v>0</v>
      </c>
      <c r="C3815" s="14">
        <f>Разбивка_по_щитам!C3820</f>
        <v>0</v>
      </c>
      <c r="D3815" s="14">
        <f>Разбивка_по_щитам!F3820</f>
        <v>0</v>
      </c>
      <c r="E3815" s="14">
        <f>Разбивка_по_щитам!H3820</f>
        <v>0</v>
      </c>
      <c r="F3815" s="14">
        <f>Разбивка_по_щитам!I3820</f>
        <v>0</v>
      </c>
      <c r="G3815" s="14">
        <f>Разбивка_по_щитам!J3820</f>
        <v>0</v>
      </c>
      <c r="H3815" s="14">
        <f>Разбивка_по_щитам!K3820</f>
        <v>0</v>
      </c>
      <c r="I3815" s="14">
        <f>Разбивка_по_щитам!L3820</f>
        <v>0</v>
      </c>
      <c r="J3815" s="14">
        <f>Разбивка_по_щитам!M3820</f>
        <v>0</v>
      </c>
      <c r="K3815" s="14">
        <f>Разбивка_по_щитам!N3820</f>
        <v>0</v>
      </c>
      <c r="L3815" s="14"/>
      <c r="M3815" s="14">
        <f>Разбивка_по_щитам!P3820</f>
        <v>0</v>
      </c>
      <c r="N3815" s="14"/>
    </row>
    <row r="3816" spans="2:14" x14ac:dyDescent="0.2">
      <c r="B3816" s="14">
        <f>Разбивка_по_щитам!B3821</f>
        <v>0</v>
      </c>
      <c r="C3816" s="14">
        <f>Разбивка_по_щитам!C3821</f>
        <v>0</v>
      </c>
      <c r="D3816" s="14">
        <f>Разбивка_по_щитам!F3821</f>
        <v>0</v>
      </c>
      <c r="E3816" s="14">
        <f>Разбивка_по_щитам!H3821</f>
        <v>0</v>
      </c>
      <c r="F3816" s="14">
        <f>Разбивка_по_щитам!I3821</f>
        <v>0</v>
      </c>
      <c r="G3816" s="14">
        <f>Разбивка_по_щитам!J3821</f>
        <v>0</v>
      </c>
      <c r="H3816" s="14">
        <f>Разбивка_по_щитам!K3821</f>
        <v>0</v>
      </c>
      <c r="I3816" s="14">
        <f>Разбивка_по_щитам!L3821</f>
        <v>0</v>
      </c>
      <c r="J3816" s="14">
        <f>Разбивка_по_щитам!M3821</f>
        <v>0</v>
      </c>
      <c r="K3816" s="14">
        <f>Разбивка_по_щитам!N3821</f>
        <v>0</v>
      </c>
      <c r="L3816" s="14"/>
      <c r="M3816" s="14">
        <f>Разбивка_по_щитам!P3821</f>
        <v>0</v>
      </c>
      <c r="N3816" s="14"/>
    </row>
    <row r="3817" spans="2:14" x14ac:dyDescent="0.2">
      <c r="B3817" s="14">
        <f>Разбивка_по_щитам!B3822</f>
        <v>0</v>
      </c>
      <c r="C3817" s="14">
        <f>Разбивка_по_щитам!C3822</f>
        <v>0</v>
      </c>
      <c r="D3817" s="14">
        <f>Разбивка_по_щитам!F3822</f>
        <v>0</v>
      </c>
      <c r="E3817" s="14">
        <f>Разбивка_по_щитам!H3822</f>
        <v>0</v>
      </c>
      <c r="F3817" s="14">
        <f>Разбивка_по_щитам!I3822</f>
        <v>0</v>
      </c>
      <c r="G3817" s="14">
        <f>Разбивка_по_щитам!J3822</f>
        <v>0</v>
      </c>
      <c r="H3817" s="14">
        <f>Разбивка_по_щитам!K3822</f>
        <v>0</v>
      </c>
      <c r="I3817" s="14">
        <f>Разбивка_по_щитам!L3822</f>
        <v>0</v>
      </c>
      <c r="J3817" s="14">
        <f>Разбивка_по_щитам!M3822</f>
        <v>0</v>
      </c>
      <c r="K3817" s="14">
        <f>Разбивка_по_щитам!N3822</f>
        <v>0</v>
      </c>
      <c r="L3817" s="14"/>
      <c r="M3817" s="14">
        <f>Разбивка_по_щитам!P3822</f>
        <v>0</v>
      </c>
      <c r="N3817" s="14"/>
    </row>
    <row r="3818" spans="2:14" x14ac:dyDescent="0.2">
      <c r="B3818" s="14">
        <f>Разбивка_по_щитам!B3823</f>
        <v>0</v>
      </c>
      <c r="C3818" s="14">
        <f>Разбивка_по_щитам!C3823</f>
        <v>0</v>
      </c>
      <c r="D3818" s="14">
        <f>Разбивка_по_щитам!F3823</f>
        <v>0</v>
      </c>
      <c r="E3818" s="14">
        <f>Разбивка_по_щитам!H3823</f>
        <v>0</v>
      </c>
      <c r="F3818" s="14">
        <f>Разбивка_по_щитам!I3823</f>
        <v>0</v>
      </c>
      <c r="G3818" s="14">
        <f>Разбивка_по_щитам!J3823</f>
        <v>0</v>
      </c>
      <c r="H3818" s="14">
        <f>Разбивка_по_щитам!K3823</f>
        <v>0</v>
      </c>
      <c r="I3818" s="14">
        <f>Разбивка_по_щитам!L3823</f>
        <v>0</v>
      </c>
      <c r="J3818" s="14">
        <f>Разбивка_по_щитам!M3823</f>
        <v>0</v>
      </c>
      <c r="K3818" s="14">
        <f>Разбивка_по_щитам!N3823</f>
        <v>0</v>
      </c>
      <c r="L3818" s="14"/>
      <c r="M3818" s="14">
        <f>Разбивка_по_щитам!P3823</f>
        <v>0</v>
      </c>
      <c r="N3818" s="14"/>
    </row>
    <row r="3819" spans="2:14" x14ac:dyDescent="0.2">
      <c r="B3819" s="14">
        <f>Разбивка_по_щитам!B3824</f>
        <v>0</v>
      </c>
      <c r="C3819" s="14">
        <f>Разбивка_по_щитам!C3824</f>
        <v>0</v>
      </c>
      <c r="D3819" s="14">
        <f>Разбивка_по_щитам!F3824</f>
        <v>0</v>
      </c>
      <c r="E3819" s="14">
        <f>Разбивка_по_щитам!H3824</f>
        <v>0</v>
      </c>
      <c r="F3819" s="14">
        <f>Разбивка_по_щитам!I3824</f>
        <v>0</v>
      </c>
      <c r="G3819" s="14">
        <f>Разбивка_по_щитам!J3824</f>
        <v>0</v>
      </c>
      <c r="H3819" s="14">
        <f>Разбивка_по_щитам!K3824</f>
        <v>0</v>
      </c>
      <c r="I3819" s="14">
        <f>Разбивка_по_щитам!L3824</f>
        <v>0</v>
      </c>
      <c r="J3819" s="14">
        <f>Разбивка_по_щитам!M3824</f>
        <v>0</v>
      </c>
      <c r="K3819" s="14">
        <f>Разбивка_по_щитам!N3824</f>
        <v>0</v>
      </c>
      <c r="L3819" s="14"/>
      <c r="M3819" s="14">
        <f>Разбивка_по_щитам!P3824</f>
        <v>0</v>
      </c>
      <c r="N3819" s="14"/>
    </row>
    <row r="3820" spans="2:14" x14ac:dyDescent="0.2">
      <c r="B3820" s="14">
        <f>Разбивка_по_щитам!B3825</f>
        <v>0</v>
      </c>
      <c r="C3820" s="14">
        <f>Разбивка_по_щитам!C3825</f>
        <v>0</v>
      </c>
      <c r="D3820" s="14">
        <f>Разбивка_по_щитам!F3825</f>
        <v>0</v>
      </c>
      <c r="E3820" s="14">
        <f>Разбивка_по_щитам!H3825</f>
        <v>0</v>
      </c>
      <c r="F3820" s="14">
        <f>Разбивка_по_щитам!I3825</f>
        <v>0</v>
      </c>
      <c r="G3820" s="14">
        <f>Разбивка_по_щитам!J3825</f>
        <v>0</v>
      </c>
      <c r="H3820" s="14">
        <f>Разбивка_по_щитам!K3825</f>
        <v>0</v>
      </c>
      <c r="I3820" s="14">
        <f>Разбивка_по_щитам!L3825</f>
        <v>0</v>
      </c>
      <c r="J3820" s="14">
        <f>Разбивка_по_щитам!M3825</f>
        <v>0</v>
      </c>
      <c r="K3820" s="14">
        <f>Разбивка_по_щитам!N3825</f>
        <v>0</v>
      </c>
      <c r="L3820" s="14"/>
      <c r="M3820" s="14">
        <f>Разбивка_по_щитам!P3825</f>
        <v>0</v>
      </c>
      <c r="N3820" s="14"/>
    </row>
    <row r="3821" spans="2:14" x14ac:dyDescent="0.2">
      <c r="B3821" s="14">
        <f>Разбивка_по_щитам!B3826</f>
        <v>0</v>
      </c>
      <c r="C3821" s="14">
        <f>Разбивка_по_щитам!C3826</f>
        <v>0</v>
      </c>
      <c r="D3821" s="14">
        <f>Разбивка_по_щитам!F3826</f>
        <v>0</v>
      </c>
      <c r="E3821" s="14">
        <f>Разбивка_по_щитам!H3826</f>
        <v>0</v>
      </c>
      <c r="F3821" s="14">
        <f>Разбивка_по_щитам!I3826</f>
        <v>0</v>
      </c>
      <c r="G3821" s="14">
        <f>Разбивка_по_щитам!J3826</f>
        <v>0</v>
      </c>
      <c r="H3821" s="14">
        <f>Разбивка_по_щитам!K3826</f>
        <v>0</v>
      </c>
      <c r="I3821" s="14">
        <f>Разбивка_по_щитам!L3826</f>
        <v>0</v>
      </c>
      <c r="J3821" s="14">
        <f>Разбивка_по_щитам!M3826</f>
        <v>0</v>
      </c>
      <c r="K3821" s="14">
        <f>Разбивка_по_щитам!N3826</f>
        <v>0</v>
      </c>
      <c r="L3821" s="14"/>
      <c r="M3821" s="14">
        <f>Разбивка_по_щитам!P3826</f>
        <v>0</v>
      </c>
      <c r="N3821" s="14"/>
    </row>
    <row r="3822" spans="2:14" x14ac:dyDescent="0.2">
      <c r="B3822" s="14">
        <f>Разбивка_по_щитам!B3827</f>
        <v>0</v>
      </c>
      <c r="C3822" s="14">
        <f>Разбивка_по_щитам!C3827</f>
        <v>0</v>
      </c>
      <c r="D3822" s="14">
        <f>Разбивка_по_щитам!F3827</f>
        <v>0</v>
      </c>
      <c r="E3822" s="14">
        <f>Разбивка_по_щитам!H3827</f>
        <v>0</v>
      </c>
      <c r="F3822" s="14">
        <f>Разбивка_по_щитам!I3827</f>
        <v>0</v>
      </c>
      <c r="G3822" s="14">
        <f>Разбивка_по_щитам!J3827</f>
        <v>0</v>
      </c>
      <c r="H3822" s="14">
        <f>Разбивка_по_щитам!K3827</f>
        <v>0</v>
      </c>
      <c r="I3822" s="14">
        <f>Разбивка_по_щитам!L3827</f>
        <v>0</v>
      </c>
      <c r="J3822" s="14">
        <f>Разбивка_по_щитам!M3827</f>
        <v>0</v>
      </c>
      <c r="K3822" s="14">
        <f>Разбивка_по_щитам!N3827</f>
        <v>0</v>
      </c>
      <c r="L3822" s="14"/>
      <c r="M3822" s="14">
        <f>Разбивка_по_щитам!P3827</f>
        <v>0</v>
      </c>
      <c r="N3822" s="14"/>
    </row>
    <row r="3823" spans="2:14" x14ac:dyDescent="0.2">
      <c r="B3823" s="14">
        <f>Разбивка_по_щитам!B3828</f>
        <v>0</v>
      </c>
      <c r="C3823" s="14">
        <f>Разбивка_по_щитам!C3828</f>
        <v>0</v>
      </c>
      <c r="D3823" s="14">
        <f>Разбивка_по_щитам!F3828</f>
        <v>0</v>
      </c>
      <c r="E3823" s="14">
        <f>Разбивка_по_щитам!H3828</f>
        <v>0</v>
      </c>
      <c r="F3823" s="14">
        <f>Разбивка_по_щитам!I3828</f>
        <v>0</v>
      </c>
      <c r="G3823" s="14">
        <f>Разбивка_по_щитам!J3828</f>
        <v>0</v>
      </c>
      <c r="H3823" s="14">
        <f>Разбивка_по_щитам!K3828</f>
        <v>0</v>
      </c>
      <c r="I3823" s="14">
        <f>Разбивка_по_щитам!L3828</f>
        <v>0</v>
      </c>
      <c r="J3823" s="14">
        <f>Разбивка_по_щитам!M3828</f>
        <v>0</v>
      </c>
      <c r="K3823" s="14">
        <f>Разбивка_по_щитам!N3828</f>
        <v>0</v>
      </c>
      <c r="L3823" s="14"/>
      <c r="M3823" s="14">
        <f>Разбивка_по_щитам!P3828</f>
        <v>0</v>
      </c>
      <c r="N3823" s="14"/>
    </row>
    <row r="3824" spans="2:14" x14ac:dyDescent="0.2">
      <c r="B3824" s="14">
        <f>Разбивка_по_щитам!B3829</f>
        <v>0</v>
      </c>
      <c r="C3824" s="14">
        <f>Разбивка_по_щитам!C3829</f>
        <v>0</v>
      </c>
      <c r="D3824" s="14">
        <f>Разбивка_по_щитам!F3829</f>
        <v>0</v>
      </c>
      <c r="E3824" s="14">
        <f>Разбивка_по_щитам!H3829</f>
        <v>0</v>
      </c>
      <c r="F3824" s="14">
        <f>Разбивка_по_щитам!I3829</f>
        <v>0</v>
      </c>
      <c r="G3824" s="14">
        <f>Разбивка_по_щитам!J3829</f>
        <v>0</v>
      </c>
      <c r="H3824" s="14">
        <f>Разбивка_по_щитам!K3829</f>
        <v>0</v>
      </c>
      <c r="I3824" s="14">
        <f>Разбивка_по_щитам!L3829</f>
        <v>0</v>
      </c>
      <c r="J3824" s="14">
        <f>Разбивка_по_щитам!M3829</f>
        <v>0</v>
      </c>
      <c r="K3824" s="14">
        <f>Разбивка_по_щитам!N3829</f>
        <v>0</v>
      </c>
      <c r="L3824" s="14"/>
      <c r="M3824" s="14">
        <f>Разбивка_по_щитам!P3829</f>
        <v>0</v>
      </c>
      <c r="N3824" s="14"/>
    </row>
    <row r="3825" spans="2:14" x14ac:dyDescent="0.2">
      <c r="B3825" s="14">
        <f>Разбивка_по_щитам!B3830</f>
        <v>0</v>
      </c>
      <c r="C3825" s="14">
        <f>Разбивка_по_щитам!C3830</f>
        <v>0</v>
      </c>
      <c r="D3825" s="14">
        <f>Разбивка_по_щитам!F3830</f>
        <v>0</v>
      </c>
      <c r="E3825" s="14">
        <f>Разбивка_по_щитам!H3830</f>
        <v>0</v>
      </c>
      <c r="F3825" s="14">
        <f>Разбивка_по_щитам!I3830</f>
        <v>0</v>
      </c>
      <c r="G3825" s="14">
        <f>Разбивка_по_щитам!J3830</f>
        <v>0</v>
      </c>
      <c r="H3825" s="14">
        <f>Разбивка_по_щитам!K3830</f>
        <v>0</v>
      </c>
      <c r="I3825" s="14">
        <f>Разбивка_по_щитам!L3830</f>
        <v>0</v>
      </c>
      <c r="J3825" s="14">
        <f>Разбивка_по_щитам!M3830</f>
        <v>0</v>
      </c>
      <c r="K3825" s="14">
        <f>Разбивка_по_щитам!N3830</f>
        <v>0</v>
      </c>
      <c r="L3825" s="14"/>
      <c r="M3825" s="14">
        <f>Разбивка_по_щитам!P3830</f>
        <v>0</v>
      </c>
      <c r="N3825" s="14"/>
    </row>
    <row r="3826" spans="2:14" x14ac:dyDescent="0.2">
      <c r="B3826" s="14">
        <f>Разбивка_по_щитам!B3831</f>
        <v>0</v>
      </c>
      <c r="C3826" s="14">
        <f>Разбивка_по_щитам!C3831</f>
        <v>0</v>
      </c>
      <c r="D3826" s="14">
        <f>Разбивка_по_щитам!F3831</f>
        <v>0</v>
      </c>
      <c r="E3826" s="14">
        <f>Разбивка_по_щитам!H3831</f>
        <v>0</v>
      </c>
      <c r="F3826" s="14">
        <f>Разбивка_по_щитам!I3831</f>
        <v>0</v>
      </c>
      <c r="G3826" s="14">
        <f>Разбивка_по_щитам!J3831</f>
        <v>0</v>
      </c>
      <c r="H3826" s="14">
        <f>Разбивка_по_щитам!K3831</f>
        <v>0</v>
      </c>
      <c r="I3826" s="14">
        <f>Разбивка_по_щитам!L3831</f>
        <v>0</v>
      </c>
      <c r="J3826" s="14">
        <f>Разбивка_по_щитам!M3831</f>
        <v>0</v>
      </c>
      <c r="K3826" s="14">
        <f>Разбивка_по_щитам!N3831</f>
        <v>0</v>
      </c>
      <c r="L3826" s="14"/>
      <c r="M3826" s="14">
        <f>Разбивка_по_щитам!P3831</f>
        <v>0</v>
      </c>
      <c r="N3826" s="14"/>
    </row>
    <row r="3827" spans="2:14" x14ac:dyDescent="0.2">
      <c r="B3827" s="14">
        <f>Разбивка_по_щитам!B3832</f>
        <v>0</v>
      </c>
      <c r="C3827" s="14">
        <f>Разбивка_по_щитам!C3832</f>
        <v>0</v>
      </c>
      <c r="D3827" s="14">
        <f>Разбивка_по_щитам!F3832</f>
        <v>0</v>
      </c>
      <c r="E3827" s="14">
        <f>Разбивка_по_щитам!H3832</f>
        <v>0</v>
      </c>
      <c r="F3827" s="14">
        <f>Разбивка_по_щитам!I3832</f>
        <v>0</v>
      </c>
      <c r="G3827" s="14">
        <f>Разбивка_по_щитам!J3832</f>
        <v>0</v>
      </c>
      <c r="H3827" s="14">
        <f>Разбивка_по_щитам!K3832</f>
        <v>0</v>
      </c>
      <c r="I3827" s="14">
        <f>Разбивка_по_щитам!L3832</f>
        <v>0</v>
      </c>
      <c r="J3827" s="14">
        <f>Разбивка_по_щитам!M3832</f>
        <v>0</v>
      </c>
      <c r="K3827" s="14">
        <f>Разбивка_по_щитам!N3832</f>
        <v>0</v>
      </c>
      <c r="L3827" s="14"/>
      <c r="M3827" s="14">
        <f>Разбивка_по_щитам!P3832</f>
        <v>0</v>
      </c>
      <c r="N3827" s="14"/>
    </row>
    <row r="3828" spans="2:14" x14ac:dyDescent="0.2">
      <c r="B3828" s="14">
        <f>Разбивка_по_щитам!B3833</f>
        <v>0</v>
      </c>
      <c r="C3828" s="14">
        <f>Разбивка_по_щитам!C3833</f>
        <v>0</v>
      </c>
      <c r="D3828" s="14">
        <f>Разбивка_по_щитам!F3833</f>
        <v>0</v>
      </c>
      <c r="E3828" s="14">
        <f>Разбивка_по_щитам!H3833</f>
        <v>0</v>
      </c>
      <c r="F3828" s="14">
        <f>Разбивка_по_щитам!I3833</f>
        <v>0</v>
      </c>
      <c r="G3828" s="14">
        <f>Разбивка_по_щитам!J3833</f>
        <v>0</v>
      </c>
      <c r="H3828" s="14">
        <f>Разбивка_по_щитам!K3833</f>
        <v>0</v>
      </c>
      <c r="I3828" s="14">
        <f>Разбивка_по_щитам!L3833</f>
        <v>0</v>
      </c>
      <c r="J3828" s="14">
        <f>Разбивка_по_щитам!M3833</f>
        <v>0</v>
      </c>
      <c r="K3828" s="14">
        <f>Разбивка_по_щитам!N3833</f>
        <v>0</v>
      </c>
      <c r="L3828" s="14"/>
      <c r="M3828" s="14">
        <f>Разбивка_по_щитам!P3833</f>
        <v>0</v>
      </c>
      <c r="N3828" s="14"/>
    </row>
    <row r="3829" spans="2:14" x14ac:dyDescent="0.2">
      <c r="B3829" s="14">
        <f>Разбивка_по_щитам!B3834</f>
        <v>0</v>
      </c>
      <c r="C3829" s="14">
        <f>Разбивка_по_щитам!C3834</f>
        <v>0</v>
      </c>
      <c r="D3829" s="14">
        <f>Разбивка_по_щитам!F3834</f>
        <v>0</v>
      </c>
      <c r="E3829" s="14">
        <f>Разбивка_по_щитам!H3834</f>
        <v>0</v>
      </c>
      <c r="F3829" s="14">
        <f>Разбивка_по_щитам!I3834</f>
        <v>0</v>
      </c>
      <c r="G3829" s="14">
        <f>Разбивка_по_щитам!J3834</f>
        <v>0</v>
      </c>
      <c r="H3829" s="14">
        <f>Разбивка_по_щитам!K3834</f>
        <v>0</v>
      </c>
      <c r="I3829" s="14">
        <f>Разбивка_по_щитам!L3834</f>
        <v>0</v>
      </c>
      <c r="J3829" s="14">
        <f>Разбивка_по_щитам!M3834</f>
        <v>0</v>
      </c>
      <c r="K3829" s="14">
        <f>Разбивка_по_щитам!N3834</f>
        <v>0</v>
      </c>
      <c r="L3829" s="14"/>
      <c r="M3829" s="14">
        <f>Разбивка_по_щитам!P3834</f>
        <v>0</v>
      </c>
      <c r="N3829" s="14"/>
    </row>
    <row r="3830" spans="2:14" x14ac:dyDescent="0.2">
      <c r="B3830" s="14">
        <f>Разбивка_по_щитам!B3835</f>
        <v>0</v>
      </c>
      <c r="C3830" s="14">
        <f>Разбивка_по_щитам!C3835</f>
        <v>0</v>
      </c>
      <c r="D3830" s="14">
        <f>Разбивка_по_щитам!F3835</f>
        <v>0</v>
      </c>
      <c r="E3830" s="14">
        <f>Разбивка_по_щитам!H3835</f>
        <v>0</v>
      </c>
      <c r="F3830" s="14">
        <f>Разбивка_по_щитам!I3835</f>
        <v>0</v>
      </c>
      <c r="G3830" s="14">
        <f>Разбивка_по_щитам!J3835</f>
        <v>0</v>
      </c>
      <c r="H3830" s="14">
        <f>Разбивка_по_щитам!K3835</f>
        <v>0</v>
      </c>
      <c r="I3830" s="14">
        <f>Разбивка_по_щитам!L3835</f>
        <v>0</v>
      </c>
      <c r="J3830" s="14">
        <f>Разбивка_по_щитам!M3835</f>
        <v>0</v>
      </c>
      <c r="K3830" s="14">
        <f>Разбивка_по_щитам!N3835</f>
        <v>0</v>
      </c>
      <c r="L3830" s="14"/>
      <c r="M3830" s="14">
        <f>Разбивка_по_щитам!P3835</f>
        <v>0</v>
      </c>
      <c r="N3830" s="14"/>
    </row>
    <row r="3831" spans="2:14" x14ac:dyDescent="0.2">
      <c r="B3831" s="14">
        <f>Разбивка_по_щитам!B3836</f>
        <v>0</v>
      </c>
      <c r="C3831" s="14">
        <f>Разбивка_по_щитам!C3836</f>
        <v>0</v>
      </c>
      <c r="D3831" s="14">
        <f>Разбивка_по_щитам!F3836</f>
        <v>0</v>
      </c>
      <c r="E3831" s="14">
        <f>Разбивка_по_щитам!H3836</f>
        <v>0</v>
      </c>
      <c r="F3831" s="14">
        <f>Разбивка_по_щитам!I3836</f>
        <v>0</v>
      </c>
      <c r="G3831" s="14">
        <f>Разбивка_по_щитам!J3836</f>
        <v>0</v>
      </c>
      <c r="H3831" s="14">
        <f>Разбивка_по_щитам!K3836</f>
        <v>0</v>
      </c>
      <c r="I3831" s="14">
        <f>Разбивка_по_щитам!L3836</f>
        <v>0</v>
      </c>
      <c r="J3831" s="14">
        <f>Разбивка_по_щитам!M3836</f>
        <v>0</v>
      </c>
      <c r="K3831" s="14">
        <f>Разбивка_по_щитам!N3836</f>
        <v>0</v>
      </c>
      <c r="L3831" s="14"/>
      <c r="M3831" s="14">
        <f>Разбивка_по_щитам!P3836</f>
        <v>0</v>
      </c>
      <c r="N3831" s="14"/>
    </row>
    <row r="3832" spans="2:14" x14ac:dyDescent="0.2">
      <c r="B3832" s="14">
        <f>Разбивка_по_щитам!B3837</f>
        <v>0</v>
      </c>
      <c r="C3832" s="14">
        <f>Разбивка_по_щитам!C3837</f>
        <v>0</v>
      </c>
      <c r="D3832" s="14">
        <f>Разбивка_по_щитам!F3837</f>
        <v>0</v>
      </c>
      <c r="E3832" s="14">
        <f>Разбивка_по_щитам!H3837</f>
        <v>0</v>
      </c>
      <c r="F3832" s="14">
        <f>Разбивка_по_щитам!I3837</f>
        <v>0</v>
      </c>
      <c r="G3832" s="14">
        <f>Разбивка_по_щитам!J3837</f>
        <v>0</v>
      </c>
      <c r="H3832" s="14">
        <f>Разбивка_по_щитам!K3837</f>
        <v>0</v>
      </c>
      <c r="I3832" s="14">
        <f>Разбивка_по_щитам!L3837</f>
        <v>0</v>
      </c>
      <c r="J3832" s="14">
        <f>Разбивка_по_щитам!M3837</f>
        <v>0</v>
      </c>
      <c r="K3832" s="14">
        <f>Разбивка_по_щитам!N3837</f>
        <v>0</v>
      </c>
      <c r="L3832" s="14"/>
      <c r="M3832" s="14">
        <f>Разбивка_по_щитам!P3837</f>
        <v>0</v>
      </c>
      <c r="N3832" s="14"/>
    </row>
    <row r="3833" spans="2:14" x14ac:dyDescent="0.2">
      <c r="B3833" s="14">
        <f>Разбивка_по_щитам!B3838</f>
        <v>0</v>
      </c>
      <c r="C3833" s="14">
        <f>Разбивка_по_щитам!C3838</f>
        <v>0</v>
      </c>
      <c r="D3833" s="14">
        <f>Разбивка_по_щитам!F3838</f>
        <v>0</v>
      </c>
      <c r="E3833" s="14">
        <f>Разбивка_по_щитам!H3838</f>
        <v>0</v>
      </c>
      <c r="F3833" s="14">
        <f>Разбивка_по_щитам!I3838</f>
        <v>0</v>
      </c>
      <c r="G3833" s="14">
        <f>Разбивка_по_щитам!J3838</f>
        <v>0</v>
      </c>
      <c r="H3833" s="14">
        <f>Разбивка_по_щитам!K3838</f>
        <v>0</v>
      </c>
      <c r="I3833" s="14">
        <f>Разбивка_по_щитам!L3838</f>
        <v>0</v>
      </c>
      <c r="J3833" s="14">
        <f>Разбивка_по_щитам!M3838</f>
        <v>0</v>
      </c>
      <c r="K3833" s="14">
        <f>Разбивка_по_щитам!N3838</f>
        <v>0</v>
      </c>
      <c r="L3833" s="14"/>
      <c r="M3833" s="14">
        <f>Разбивка_по_щитам!P3838</f>
        <v>0</v>
      </c>
      <c r="N3833" s="14"/>
    </row>
    <row r="3834" spans="2:14" x14ac:dyDescent="0.2">
      <c r="B3834" s="14">
        <f>Разбивка_по_щитам!B3839</f>
        <v>0</v>
      </c>
      <c r="C3834" s="14">
        <f>Разбивка_по_щитам!C3839</f>
        <v>0</v>
      </c>
      <c r="D3834" s="14">
        <f>Разбивка_по_щитам!F3839</f>
        <v>0</v>
      </c>
      <c r="E3834" s="14">
        <f>Разбивка_по_щитам!H3839</f>
        <v>0</v>
      </c>
      <c r="F3834" s="14">
        <f>Разбивка_по_щитам!I3839</f>
        <v>0</v>
      </c>
      <c r="G3834" s="14">
        <f>Разбивка_по_щитам!J3839</f>
        <v>0</v>
      </c>
      <c r="H3834" s="14">
        <f>Разбивка_по_щитам!K3839</f>
        <v>0</v>
      </c>
      <c r="I3834" s="14">
        <f>Разбивка_по_щитам!L3839</f>
        <v>0</v>
      </c>
      <c r="J3834" s="14">
        <f>Разбивка_по_щитам!M3839</f>
        <v>0</v>
      </c>
      <c r="K3834" s="14">
        <f>Разбивка_по_щитам!N3839</f>
        <v>0</v>
      </c>
      <c r="L3834" s="14"/>
      <c r="M3834" s="14">
        <f>Разбивка_по_щитам!P3839</f>
        <v>0</v>
      </c>
      <c r="N3834" s="14"/>
    </row>
    <row r="3835" spans="2:14" x14ac:dyDescent="0.2">
      <c r="B3835" s="14">
        <f>Разбивка_по_щитам!B3840</f>
        <v>0</v>
      </c>
      <c r="C3835" s="14">
        <f>Разбивка_по_щитам!C3840</f>
        <v>0</v>
      </c>
      <c r="D3835" s="14">
        <f>Разбивка_по_щитам!F3840</f>
        <v>0</v>
      </c>
      <c r="E3835" s="14">
        <f>Разбивка_по_щитам!H3840</f>
        <v>0</v>
      </c>
      <c r="F3835" s="14">
        <f>Разбивка_по_щитам!I3840</f>
        <v>0</v>
      </c>
      <c r="G3835" s="14">
        <f>Разбивка_по_щитам!J3840</f>
        <v>0</v>
      </c>
      <c r="H3835" s="14">
        <f>Разбивка_по_щитам!K3840</f>
        <v>0</v>
      </c>
      <c r="I3835" s="14">
        <f>Разбивка_по_щитам!L3840</f>
        <v>0</v>
      </c>
      <c r="J3835" s="14">
        <f>Разбивка_по_щитам!M3840</f>
        <v>0</v>
      </c>
      <c r="K3835" s="14">
        <f>Разбивка_по_щитам!N3840</f>
        <v>0</v>
      </c>
      <c r="L3835" s="14"/>
      <c r="M3835" s="14">
        <f>Разбивка_по_щитам!P3840</f>
        <v>0</v>
      </c>
      <c r="N3835" s="14"/>
    </row>
    <row r="3836" spans="2:14" x14ac:dyDescent="0.2">
      <c r="B3836" s="14">
        <f>Разбивка_по_щитам!B3841</f>
        <v>0</v>
      </c>
      <c r="C3836" s="14">
        <f>Разбивка_по_щитам!C3841</f>
        <v>0</v>
      </c>
      <c r="D3836" s="14">
        <f>Разбивка_по_щитам!F3841</f>
        <v>0</v>
      </c>
      <c r="E3836" s="14">
        <f>Разбивка_по_щитам!H3841</f>
        <v>0</v>
      </c>
      <c r="F3836" s="14">
        <f>Разбивка_по_щитам!I3841</f>
        <v>0</v>
      </c>
      <c r="G3836" s="14">
        <f>Разбивка_по_щитам!J3841</f>
        <v>0</v>
      </c>
      <c r="H3836" s="14">
        <f>Разбивка_по_щитам!K3841</f>
        <v>0</v>
      </c>
      <c r="I3836" s="14">
        <f>Разбивка_по_щитам!L3841</f>
        <v>0</v>
      </c>
      <c r="J3836" s="14">
        <f>Разбивка_по_щитам!M3841</f>
        <v>0</v>
      </c>
      <c r="K3836" s="14">
        <f>Разбивка_по_щитам!N3841</f>
        <v>0</v>
      </c>
      <c r="L3836" s="14"/>
      <c r="M3836" s="14">
        <f>Разбивка_по_щитам!P3841</f>
        <v>0</v>
      </c>
      <c r="N3836" s="14"/>
    </row>
    <row r="3837" spans="2:14" x14ac:dyDescent="0.2">
      <c r="B3837" s="14">
        <f>Разбивка_по_щитам!B3842</f>
        <v>0</v>
      </c>
      <c r="C3837" s="14">
        <f>Разбивка_по_щитам!C3842</f>
        <v>0</v>
      </c>
      <c r="D3837" s="14">
        <f>Разбивка_по_щитам!F3842</f>
        <v>0</v>
      </c>
      <c r="E3837" s="14">
        <f>Разбивка_по_щитам!H3842</f>
        <v>0</v>
      </c>
      <c r="F3837" s="14">
        <f>Разбивка_по_щитам!I3842</f>
        <v>0</v>
      </c>
      <c r="G3837" s="14">
        <f>Разбивка_по_щитам!J3842</f>
        <v>0</v>
      </c>
      <c r="H3837" s="14">
        <f>Разбивка_по_щитам!K3842</f>
        <v>0</v>
      </c>
      <c r="I3837" s="14">
        <f>Разбивка_по_щитам!L3842</f>
        <v>0</v>
      </c>
      <c r="J3837" s="14">
        <f>Разбивка_по_щитам!M3842</f>
        <v>0</v>
      </c>
      <c r="K3837" s="14">
        <f>Разбивка_по_щитам!N3842</f>
        <v>0</v>
      </c>
      <c r="L3837" s="14"/>
      <c r="M3837" s="14">
        <f>Разбивка_по_щитам!P3842</f>
        <v>0</v>
      </c>
      <c r="N3837" s="14"/>
    </row>
    <row r="3838" spans="2:14" x14ac:dyDescent="0.2">
      <c r="B3838" s="14">
        <f>Разбивка_по_щитам!B3843</f>
        <v>0</v>
      </c>
      <c r="C3838" s="14">
        <f>Разбивка_по_щитам!C3843</f>
        <v>0</v>
      </c>
      <c r="D3838" s="14">
        <f>Разбивка_по_щитам!F3843</f>
        <v>0</v>
      </c>
      <c r="E3838" s="14">
        <f>Разбивка_по_щитам!H3843</f>
        <v>0</v>
      </c>
      <c r="F3838" s="14">
        <f>Разбивка_по_щитам!I3843</f>
        <v>0</v>
      </c>
      <c r="G3838" s="14">
        <f>Разбивка_по_щитам!J3843</f>
        <v>0</v>
      </c>
      <c r="H3838" s="14">
        <f>Разбивка_по_щитам!K3843</f>
        <v>0</v>
      </c>
      <c r="I3838" s="14">
        <f>Разбивка_по_щитам!L3843</f>
        <v>0</v>
      </c>
      <c r="J3838" s="14">
        <f>Разбивка_по_щитам!M3843</f>
        <v>0</v>
      </c>
      <c r="K3838" s="14">
        <f>Разбивка_по_щитам!N3843</f>
        <v>0</v>
      </c>
      <c r="L3838" s="14"/>
      <c r="M3838" s="14">
        <f>Разбивка_по_щитам!P3843</f>
        <v>0</v>
      </c>
      <c r="N3838" s="14"/>
    </row>
    <row r="3839" spans="2:14" x14ac:dyDescent="0.2">
      <c r="B3839" s="14">
        <f>Разбивка_по_щитам!B3844</f>
        <v>0</v>
      </c>
      <c r="C3839" s="14">
        <f>Разбивка_по_щитам!C3844</f>
        <v>0</v>
      </c>
      <c r="D3839" s="14">
        <f>Разбивка_по_щитам!F3844</f>
        <v>0</v>
      </c>
      <c r="E3839" s="14">
        <f>Разбивка_по_щитам!H3844</f>
        <v>0</v>
      </c>
      <c r="F3839" s="14">
        <f>Разбивка_по_щитам!I3844</f>
        <v>0</v>
      </c>
      <c r="G3839" s="14">
        <f>Разбивка_по_щитам!J3844</f>
        <v>0</v>
      </c>
      <c r="H3839" s="14">
        <f>Разбивка_по_щитам!K3844</f>
        <v>0</v>
      </c>
      <c r="I3839" s="14">
        <f>Разбивка_по_щитам!L3844</f>
        <v>0</v>
      </c>
      <c r="J3839" s="14">
        <f>Разбивка_по_щитам!M3844</f>
        <v>0</v>
      </c>
      <c r="K3839" s="14">
        <f>Разбивка_по_щитам!N3844</f>
        <v>0</v>
      </c>
      <c r="L3839" s="14"/>
      <c r="M3839" s="14">
        <f>Разбивка_по_щитам!P3844</f>
        <v>0</v>
      </c>
      <c r="N3839" s="14"/>
    </row>
    <row r="3840" spans="2:14" x14ac:dyDescent="0.2">
      <c r="B3840" s="14">
        <f>Разбивка_по_щитам!B3845</f>
        <v>0</v>
      </c>
      <c r="C3840" s="14">
        <f>Разбивка_по_щитам!C3845</f>
        <v>0</v>
      </c>
      <c r="D3840" s="14">
        <f>Разбивка_по_щитам!F3845</f>
        <v>0</v>
      </c>
      <c r="E3840" s="14">
        <f>Разбивка_по_щитам!H3845</f>
        <v>0</v>
      </c>
      <c r="F3840" s="14">
        <f>Разбивка_по_щитам!I3845</f>
        <v>0</v>
      </c>
      <c r="G3840" s="14">
        <f>Разбивка_по_щитам!J3845</f>
        <v>0</v>
      </c>
      <c r="H3840" s="14">
        <f>Разбивка_по_щитам!K3845</f>
        <v>0</v>
      </c>
      <c r="I3840" s="14">
        <f>Разбивка_по_щитам!L3845</f>
        <v>0</v>
      </c>
      <c r="J3840" s="14">
        <f>Разбивка_по_щитам!M3845</f>
        <v>0</v>
      </c>
      <c r="K3840" s="14">
        <f>Разбивка_по_щитам!N3845</f>
        <v>0</v>
      </c>
      <c r="L3840" s="14"/>
      <c r="M3840" s="14">
        <f>Разбивка_по_щитам!P3845</f>
        <v>0</v>
      </c>
      <c r="N3840" s="14"/>
    </row>
    <row r="3841" spans="2:14" x14ac:dyDescent="0.2">
      <c r="B3841" s="14">
        <f>Разбивка_по_щитам!B3846</f>
        <v>0</v>
      </c>
      <c r="C3841" s="14">
        <f>Разбивка_по_щитам!C3846</f>
        <v>0</v>
      </c>
      <c r="D3841" s="14">
        <f>Разбивка_по_щитам!F3846</f>
        <v>0</v>
      </c>
      <c r="E3841" s="14">
        <f>Разбивка_по_щитам!H3846</f>
        <v>0</v>
      </c>
      <c r="F3841" s="14">
        <f>Разбивка_по_щитам!I3846</f>
        <v>0</v>
      </c>
      <c r="G3841" s="14">
        <f>Разбивка_по_щитам!J3846</f>
        <v>0</v>
      </c>
      <c r="H3841" s="14">
        <f>Разбивка_по_щитам!K3846</f>
        <v>0</v>
      </c>
      <c r="I3841" s="14">
        <f>Разбивка_по_щитам!L3846</f>
        <v>0</v>
      </c>
      <c r="J3841" s="14">
        <f>Разбивка_по_щитам!M3846</f>
        <v>0</v>
      </c>
      <c r="K3841" s="14">
        <f>Разбивка_по_щитам!N3846</f>
        <v>0</v>
      </c>
      <c r="L3841" s="14"/>
      <c r="M3841" s="14">
        <f>Разбивка_по_щитам!P3846</f>
        <v>0</v>
      </c>
      <c r="N3841" s="14"/>
    </row>
    <row r="3842" spans="2:14" x14ac:dyDescent="0.2">
      <c r="B3842" s="14">
        <f>Разбивка_по_щитам!B3847</f>
        <v>0</v>
      </c>
      <c r="C3842" s="14">
        <f>Разбивка_по_щитам!C3847</f>
        <v>0</v>
      </c>
      <c r="D3842" s="14">
        <f>Разбивка_по_щитам!F3847</f>
        <v>0</v>
      </c>
      <c r="E3842" s="14">
        <f>Разбивка_по_щитам!H3847</f>
        <v>0</v>
      </c>
      <c r="F3842" s="14">
        <f>Разбивка_по_щитам!I3847</f>
        <v>0</v>
      </c>
      <c r="G3842" s="14">
        <f>Разбивка_по_щитам!J3847</f>
        <v>0</v>
      </c>
      <c r="H3842" s="14">
        <f>Разбивка_по_щитам!K3847</f>
        <v>0</v>
      </c>
      <c r="I3842" s="14">
        <f>Разбивка_по_щитам!L3847</f>
        <v>0</v>
      </c>
      <c r="J3842" s="14">
        <f>Разбивка_по_щитам!M3847</f>
        <v>0</v>
      </c>
      <c r="K3842" s="14">
        <f>Разбивка_по_щитам!N3847</f>
        <v>0</v>
      </c>
      <c r="L3842" s="14"/>
      <c r="M3842" s="14">
        <f>Разбивка_по_щитам!P3847</f>
        <v>0</v>
      </c>
      <c r="N3842" s="14"/>
    </row>
    <row r="3843" spans="2:14" x14ac:dyDescent="0.2">
      <c r="B3843" s="14">
        <f>Разбивка_по_щитам!B3848</f>
        <v>0</v>
      </c>
      <c r="C3843" s="14">
        <f>Разбивка_по_щитам!C3848</f>
        <v>0</v>
      </c>
      <c r="D3843" s="14">
        <f>Разбивка_по_щитам!F3848</f>
        <v>0</v>
      </c>
      <c r="E3843" s="14">
        <f>Разбивка_по_щитам!H3848</f>
        <v>0</v>
      </c>
      <c r="F3843" s="14">
        <f>Разбивка_по_щитам!I3848</f>
        <v>0</v>
      </c>
      <c r="G3843" s="14">
        <f>Разбивка_по_щитам!J3848</f>
        <v>0</v>
      </c>
      <c r="H3843" s="14">
        <f>Разбивка_по_щитам!K3848</f>
        <v>0</v>
      </c>
      <c r="I3843" s="14">
        <f>Разбивка_по_щитам!L3848</f>
        <v>0</v>
      </c>
      <c r="J3843" s="14">
        <f>Разбивка_по_щитам!M3848</f>
        <v>0</v>
      </c>
      <c r="K3843" s="14">
        <f>Разбивка_по_щитам!N3848</f>
        <v>0</v>
      </c>
      <c r="L3843" s="14"/>
      <c r="M3843" s="14">
        <f>Разбивка_по_щитам!P3848</f>
        <v>0</v>
      </c>
      <c r="N3843" s="14"/>
    </row>
    <row r="3844" spans="2:14" x14ac:dyDescent="0.2">
      <c r="B3844" s="14">
        <f>Разбивка_по_щитам!B3849</f>
        <v>0</v>
      </c>
      <c r="C3844" s="14">
        <f>Разбивка_по_щитам!C3849</f>
        <v>0</v>
      </c>
      <c r="D3844" s="14">
        <f>Разбивка_по_щитам!F3849</f>
        <v>0</v>
      </c>
      <c r="E3844" s="14">
        <f>Разбивка_по_щитам!H3849</f>
        <v>0</v>
      </c>
      <c r="F3844" s="14">
        <f>Разбивка_по_щитам!I3849</f>
        <v>0</v>
      </c>
      <c r="G3844" s="14">
        <f>Разбивка_по_щитам!J3849</f>
        <v>0</v>
      </c>
      <c r="H3844" s="14">
        <f>Разбивка_по_щитам!K3849</f>
        <v>0</v>
      </c>
      <c r="I3844" s="14">
        <f>Разбивка_по_щитам!L3849</f>
        <v>0</v>
      </c>
      <c r="J3844" s="14">
        <f>Разбивка_по_щитам!M3849</f>
        <v>0</v>
      </c>
      <c r="K3844" s="14">
        <f>Разбивка_по_щитам!N3849</f>
        <v>0</v>
      </c>
      <c r="L3844" s="14"/>
      <c r="M3844" s="14">
        <f>Разбивка_по_щитам!P3849</f>
        <v>0</v>
      </c>
      <c r="N3844" s="14"/>
    </row>
    <row r="3845" spans="2:14" x14ac:dyDescent="0.2">
      <c r="B3845" s="14">
        <f>Разбивка_по_щитам!B3850</f>
        <v>0</v>
      </c>
      <c r="C3845" s="14">
        <f>Разбивка_по_щитам!C3850</f>
        <v>0</v>
      </c>
      <c r="D3845" s="14">
        <f>Разбивка_по_щитам!F3850</f>
        <v>0</v>
      </c>
      <c r="E3845" s="14">
        <f>Разбивка_по_щитам!H3850</f>
        <v>0</v>
      </c>
      <c r="F3845" s="14">
        <f>Разбивка_по_щитам!I3850</f>
        <v>0</v>
      </c>
      <c r="G3845" s="14">
        <f>Разбивка_по_щитам!J3850</f>
        <v>0</v>
      </c>
      <c r="H3845" s="14">
        <f>Разбивка_по_щитам!K3850</f>
        <v>0</v>
      </c>
      <c r="I3845" s="14">
        <f>Разбивка_по_щитам!L3850</f>
        <v>0</v>
      </c>
      <c r="J3845" s="14">
        <f>Разбивка_по_щитам!M3850</f>
        <v>0</v>
      </c>
      <c r="K3845" s="14">
        <f>Разбивка_по_щитам!N3850</f>
        <v>0</v>
      </c>
      <c r="L3845" s="14"/>
      <c r="M3845" s="14">
        <f>Разбивка_по_щитам!P3850</f>
        <v>0</v>
      </c>
      <c r="N3845" s="14"/>
    </row>
    <row r="3846" spans="2:14" x14ac:dyDescent="0.2">
      <c r="B3846" s="14">
        <f>Разбивка_по_щитам!B3851</f>
        <v>0</v>
      </c>
      <c r="C3846" s="14">
        <f>Разбивка_по_щитам!C3851</f>
        <v>0</v>
      </c>
      <c r="D3846" s="14">
        <f>Разбивка_по_щитам!F3851</f>
        <v>0</v>
      </c>
      <c r="E3846" s="14">
        <f>Разбивка_по_щитам!H3851</f>
        <v>0</v>
      </c>
      <c r="F3846" s="14">
        <f>Разбивка_по_щитам!I3851</f>
        <v>0</v>
      </c>
      <c r="G3846" s="14">
        <f>Разбивка_по_щитам!J3851</f>
        <v>0</v>
      </c>
      <c r="H3846" s="14">
        <f>Разбивка_по_щитам!K3851</f>
        <v>0</v>
      </c>
      <c r="I3846" s="14">
        <f>Разбивка_по_щитам!L3851</f>
        <v>0</v>
      </c>
      <c r="J3846" s="14">
        <f>Разбивка_по_щитам!M3851</f>
        <v>0</v>
      </c>
      <c r="K3846" s="14">
        <f>Разбивка_по_щитам!N3851</f>
        <v>0</v>
      </c>
      <c r="L3846" s="14"/>
      <c r="M3846" s="14">
        <f>Разбивка_по_щитам!P3851</f>
        <v>0</v>
      </c>
      <c r="N3846" s="14"/>
    </row>
    <row r="3847" spans="2:14" x14ac:dyDescent="0.2">
      <c r="B3847" s="14">
        <f>Разбивка_по_щитам!B3852</f>
        <v>0</v>
      </c>
      <c r="C3847" s="14">
        <f>Разбивка_по_щитам!C3852</f>
        <v>0</v>
      </c>
      <c r="D3847" s="14">
        <f>Разбивка_по_щитам!F3852</f>
        <v>0</v>
      </c>
      <c r="E3847" s="14">
        <f>Разбивка_по_щитам!H3852</f>
        <v>0</v>
      </c>
      <c r="F3847" s="14">
        <f>Разбивка_по_щитам!I3852</f>
        <v>0</v>
      </c>
      <c r="G3847" s="14">
        <f>Разбивка_по_щитам!J3852</f>
        <v>0</v>
      </c>
      <c r="H3847" s="14">
        <f>Разбивка_по_щитам!K3852</f>
        <v>0</v>
      </c>
      <c r="I3847" s="14">
        <f>Разбивка_по_щитам!L3852</f>
        <v>0</v>
      </c>
      <c r="J3847" s="14">
        <f>Разбивка_по_щитам!M3852</f>
        <v>0</v>
      </c>
      <c r="K3847" s="14">
        <f>Разбивка_по_щитам!N3852</f>
        <v>0</v>
      </c>
      <c r="L3847" s="14"/>
      <c r="M3847" s="14">
        <f>Разбивка_по_щитам!P3852</f>
        <v>0</v>
      </c>
      <c r="N3847" s="14"/>
    </row>
    <row r="3848" spans="2:14" x14ac:dyDescent="0.2">
      <c r="B3848" s="14">
        <f>Разбивка_по_щитам!B3853</f>
        <v>0</v>
      </c>
      <c r="C3848" s="14">
        <f>Разбивка_по_щитам!C3853</f>
        <v>0</v>
      </c>
      <c r="D3848" s="14">
        <f>Разбивка_по_щитам!F3853</f>
        <v>0</v>
      </c>
      <c r="E3848" s="14">
        <f>Разбивка_по_щитам!H3853</f>
        <v>0</v>
      </c>
      <c r="F3848" s="14">
        <f>Разбивка_по_щитам!I3853</f>
        <v>0</v>
      </c>
      <c r="G3848" s="14">
        <f>Разбивка_по_щитам!J3853</f>
        <v>0</v>
      </c>
      <c r="H3848" s="14">
        <f>Разбивка_по_щитам!K3853</f>
        <v>0</v>
      </c>
      <c r="I3848" s="14">
        <f>Разбивка_по_щитам!L3853</f>
        <v>0</v>
      </c>
      <c r="J3848" s="14">
        <f>Разбивка_по_щитам!M3853</f>
        <v>0</v>
      </c>
      <c r="K3848" s="14">
        <f>Разбивка_по_щитам!N3853</f>
        <v>0</v>
      </c>
      <c r="L3848" s="14"/>
      <c r="M3848" s="14">
        <f>Разбивка_по_щитам!P3853</f>
        <v>0</v>
      </c>
      <c r="N3848" s="14"/>
    </row>
    <row r="3849" spans="2:14" x14ac:dyDescent="0.2">
      <c r="B3849" s="14">
        <f>Разбивка_по_щитам!B3854</f>
        <v>0</v>
      </c>
      <c r="C3849" s="14">
        <f>Разбивка_по_щитам!C3854</f>
        <v>0</v>
      </c>
      <c r="D3849" s="14">
        <f>Разбивка_по_щитам!F3854</f>
        <v>0</v>
      </c>
      <c r="E3849" s="14">
        <f>Разбивка_по_щитам!H3854</f>
        <v>0</v>
      </c>
      <c r="F3849" s="14">
        <f>Разбивка_по_щитам!I3854</f>
        <v>0</v>
      </c>
      <c r="G3849" s="14">
        <f>Разбивка_по_щитам!J3854</f>
        <v>0</v>
      </c>
      <c r="H3849" s="14">
        <f>Разбивка_по_щитам!K3854</f>
        <v>0</v>
      </c>
      <c r="I3849" s="14">
        <f>Разбивка_по_щитам!L3854</f>
        <v>0</v>
      </c>
      <c r="J3849" s="14">
        <f>Разбивка_по_щитам!M3854</f>
        <v>0</v>
      </c>
      <c r="K3849" s="14">
        <f>Разбивка_по_щитам!N3854</f>
        <v>0</v>
      </c>
      <c r="L3849" s="14"/>
      <c r="M3849" s="14">
        <f>Разбивка_по_щитам!P3854</f>
        <v>0</v>
      </c>
      <c r="N3849" s="14"/>
    </row>
    <row r="3850" spans="2:14" x14ac:dyDescent="0.2">
      <c r="B3850" s="14">
        <f>Разбивка_по_щитам!B3855</f>
        <v>0</v>
      </c>
      <c r="C3850" s="14">
        <f>Разбивка_по_щитам!C3855</f>
        <v>0</v>
      </c>
      <c r="D3850" s="14">
        <f>Разбивка_по_щитам!F3855</f>
        <v>0</v>
      </c>
      <c r="E3850" s="14">
        <f>Разбивка_по_щитам!H3855</f>
        <v>0</v>
      </c>
      <c r="F3850" s="14">
        <f>Разбивка_по_щитам!I3855</f>
        <v>0</v>
      </c>
      <c r="G3850" s="14">
        <f>Разбивка_по_щитам!J3855</f>
        <v>0</v>
      </c>
      <c r="H3850" s="14">
        <f>Разбивка_по_щитам!K3855</f>
        <v>0</v>
      </c>
      <c r="I3850" s="14">
        <f>Разбивка_по_щитам!L3855</f>
        <v>0</v>
      </c>
      <c r="J3850" s="14">
        <f>Разбивка_по_щитам!M3855</f>
        <v>0</v>
      </c>
      <c r="K3850" s="14">
        <f>Разбивка_по_щитам!N3855</f>
        <v>0</v>
      </c>
      <c r="L3850" s="14"/>
      <c r="M3850" s="14">
        <f>Разбивка_по_щитам!P3855</f>
        <v>0</v>
      </c>
      <c r="N3850" s="14"/>
    </row>
    <row r="3851" spans="2:14" x14ac:dyDescent="0.2">
      <c r="B3851" s="14">
        <f>Разбивка_по_щитам!B3856</f>
        <v>0</v>
      </c>
      <c r="C3851" s="14">
        <f>Разбивка_по_щитам!C3856</f>
        <v>0</v>
      </c>
      <c r="D3851" s="14">
        <f>Разбивка_по_щитам!F3856</f>
        <v>0</v>
      </c>
      <c r="E3851" s="14">
        <f>Разбивка_по_щитам!H3856</f>
        <v>0</v>
      </c>
      <c r="F3851" s="14">
        <f>Разбивка_по_щитам!I3856</f>
        <v>0</v>
      </c>
      <c r="G3851" s="14">
        <f>Разбивка_по_щитам!J3856</f>
        <v>0</v>
      </c>
      <c r="H3851" s="14">
        <f>Разбивка_по_щитам!K3856</f>
        <v>0</v>
      </c>
      <c r="I3851" s="14">
        <f>Разбивка_по_щитам!L3856</f>
        <v>0</v>
      </c>
      <c r="J3851" s="14">
        <f>Разбивка_по_щитам!M3856</f>
        <v>0</v>
      </c>
      <c r="K3851" s="14">
        <f>Разбивка_по_щитам!N3856</f>
        <v>0</v>
      </c>
      <c r="L3851" s="14"/>
      <c r="M3851" s="14">
        <f>Разбивка_по_щитам!P3856</f>
        <v>0</v>
      </c>
      <c r="N3851" s="14"/>
    </row>
    <row r="3852" spans="2:14" x14ac:dyDescent="0.2">
      <c r="B3852" s="14">
        <f>Разбивка_по_щитам!B3857</f>
        <v>0</v>
      </c>
      <c r="C3852" s="14">
        <f>Разбивка_по_щитам!C3857</f>
        <v>0</v>
      </c>
      <c r="D3852" s="14">
        <f>Разбивка_по_щитам!F3857</f>
        <v>0</v>
      </c>
      <c r="E3852" s="14">
        <f>Разбивка_по_щитам!H3857</f>
        <v>0</v>
      </c>
      <c r="F3852" s="14">
        <f>Разбивка_по_щитам!I3857</f>
        <v>0</v>
      </c>
      <c r="G3852" s="14">
        <f>Разбивка_по_щитам!J3857</f>
        <v>0</v>
      </c>
      <c r="H3852" s="14">
        <f>Разбивка_по_щитам!K3857</f>
        <v>0</v>
      </c>
      <c r="I3852" s="14">
        <f>Разбивка_по_щитам!L3857</f>
        <v>0</v>
      </c>
      <c r="J3852" s="14">
        <f>Разбивка_по_щитам!M3857</f>
        <v>0</v>
      </c>
      <c r="K3852" s="14">
        <f>Разбивка_по_щитам!N3857</f>
        <v>0</v>
      </c>
      <c r="L3852" s="14"/>
      <c r="M3852" s="14">
        <f>Разбивка_по_щитам!P3857</f>
        <v>0</v>
      </c>
      <c r="N3852" s="14"/>
    </row>
    <row r="3853" spans="2:14" x14ac:dyDescent="0.2">
      <c r="B3853" s="14">
        <f>Разбивка_по_щитам!B3858</f>
        <v>0</v>
      </c>
      <c r="C3853" s="14">
        <f>Разбивка_по_щитам!C3858</f>
        <v>0</v>
      </c>
      <c r="D3853" s="14">
        <f>Разбивка_по_щитам!F3858</f>
        <v>0</v>
      </c>
      <c r="E3853" s="14">
        <f>Разбивка_по_щитам!H3858</f>
        <v>0</v>
      </c>
      <c r="F3853" s="14">
        <f>Разбивка_по_щитам!I3858</f>
        <v>0</v>
      </c>
      <c r="G3853" s="14">
        <f>Разбивка_по_щитам!J3858</f>
        <v>0</v>
      </c>
      <c r="H3853" s="14">
        <f>Разбивка_по_щитам!K3858</f>
        <v>0</v>
      </c>
      <c r="I3853" s="14">
        <f>Разбивка_по_щитам!L3858</f>
        <v>0</v>
      </c>
      <c r="J3853" s="14">
        <f>Разбивка_по_щитам!M3858</f>
        <v>0</v>
      </c>
      <c r="K3853" s="14">
        <f>Разбивка_по_щитам!N3858</f>
        <v>0</v>
      </c>
      <c r="L3853" s="14"/>
      <c r="M3853" s="14">
        <f>Разбивка_по_щитам!P3858</f>
        <v>0</v>
      </c>
      <c r="N3853" s="14"/>
    </row>
    <row r="3854" spans="2:14" x14ac:dyDescent="0.2">
      <c r="B3854" s="14">
        <f>Разбивка_по_щитам!B3859</f>
        <v>0</v>
      </c>
      <c r="C3854" s="14">
        <f>Разбивка_по_щитам!C3859</f>
        <v>0</v>
      </c>
      <c r="D3854" s="14">
        <f>Разбивка_по_щитам!F3859</f>
        <v>0</v>
      </c>
      <c r="E3854" s="14">
        <f>Разбивка_по_щитам!H3859</f>
        <v>0</v>
      </c>
      <c r="F3854" s="14">
        <f>Разбивка_по_щитам!I3859</f>
        <v>0</v>
      </c>
      <c r="G3854" s="14">
        <f>Разбивка_по_щитам!J3859</f>
        <v>0</v>
      </c>
      <c r="H3854" s="14">
        <f>Разбивка_по_щитам!K3859</f>
        <v>0</v>
      </c>
      <c r="I3854" s="14">
        <f>Разбивка_по_щитам!L3859</f>
        <v>0</v>
      </c>
      <c r="J3854" s="14">
        <f>Разбивка_по_щитам!M3859</f>
        <v>0</v>
      </c>
      <c r="K3854" s="14">
        <f>Разбивка_по_щитам!N3859</f>
        <v>0</v>
      </c>
      <c r="L3854" s="14"/>
      <c r="M3854" s="14">
        <f>Разбивка_по_щитам!P3859</f>
        <v>0</v>
      </c>
      <c r="N3854" s="14"/>
    </row>
    <row r="3855" spans="2:14" x14ac:dyDescent="0.2">
      <c r="B3855" s="14">
        <f>Разбивка_по_щитам!B3860</f>
        <v>0</v>
      </c>
      <c r="C3855" s="14">
        <f>Разбивка_по_щитам!C3860</f>
        <v>0</v>
      </c>
      <c r="D3855" s="14">
        <f>Разбивка_по_щитам!F3860</f>
        <v>0</v>
      </c>
      <c r="E3855" s="14">
        <f>Разбивка_по_щитам!H3860</f>
        <v>0</v>
      </c>
      <c r="F3855" s="14">
        <f>Разбивка_по_щитам!I3860</f>
        <v>0</v>
      </c>
      <c r="G3855" s="14">
        <f>Разбивка_по_щитам!J3860</f>
        <v>0</v>
      </c>
      <c r="H3855" s="14">
        <f>Разбивка_по_щитам!K3860</f>
        <v>0</v>
      </c>
      <c r="I3855" s="14">
        <f>Разбивка_по_щитам!L3860</f>
        <v>0</v>
      </c>
      <c r="J3855" s="14">
        <f>Разбивка_по_щитам!M3860</f>
        <v>0</v>
      </c>
      <c r="K3855" s="14">
        <f>Разбивка_по_щитам!N3860</f>
        <v>0</v>
      </c>
      <c r="L3855" s="14"/>
      <c r="M3855" s="14">
        <f>Разбивка_по_щитам!P3860</f>
        <v>0</v>
      </c>
      <c r="N3855" s="14"/>
    </row>
    <row r="3856" spans="2:14" x14ac:dyDescent="0.2">
      <c r="B3856" s="14">
        <f>Разбивка_по_щитам!B3861</f>
        <v>0</v>
      </c>
      <c r="C3856" s="14">
        <f>Разбивка_по_щитам!C3861</f>
        <v>0</v>
      </c>
      <c r="D3856" s="14">
        <f>Разбивка_по_щитам!F3861</f>
        <v>0</v>
      </c>
      <c r="E3856" s="14">
        <f>Разбивка_по_щитам!H3861</f>
        <v>0</v>
      </c>
      <c r="F3856" s="14">
        <f>Разбивка_по_щитам!I3861</f>
        <v>0</v>
      </c>
      <c r="G3856" s="14">
        <f>Разбивка_по_щитам!J3861</f>
        <v>0</v>
      </c>
      <c r="H3856" s="14">
        <f>Разбивка_по_щитам!K3861</f>
        <v>0</v>
      </c>
      <c r="I3856" s="14">
        <f>Разбивка_по_щитам!L3861</f>
        <v>0</v>
      </c>
      <c r="J3856" s="14">
        <f>Разбивка_по_щитам!M3861</f>
        <v>0</v>
      </c>
      <c r="K3856" s="14">
        <f>Разбивка_по_щитам!N3861</f>
        <v>0</v>
      </c>
      <c r="L3856" s="14"/>
      <c r="M3856" s="14">
        <f>Разбивка_по_щитам!P3861</f>
        <v>0</v>
      </c>
      <c r="N3856" s="14"/>
    </row>
    <row r="3857" spans="2:14" x14ac:dyDescent="0.2">
      <c r="B3857" s="14">
        <f>Разбивка_по_щитам!B3862</f>
        <v>0</v>
      </c>
      <c r="C3857" s="14">
        <f>Разбивка_по_щитам!C3862</f>
        <v>0</v>
      </c>
      <c r="D3857" s="14">
        <f>Разбивка_по_щитам!F3862</f>
        <v>0</v>
      </c>
      <c r="E3857" s="14">
        <f>Разбивка_по_щитам!H3862</f>
        <v>0</v>
      </c>
      <c r="F3857" s="14">
        <f>Разбивка_по_щитам!I3862</f>
        <v>0</v>
      </c>
      <c r="G3857" s="14">
        <f>Разбивка_по_щитам!J3862</f>
        <v>0</v>
      </c>
      <c r="H3857" s="14">
        <f>Разбивка_по_щитам!K3862</f>
        <v>0</v>
      </c>
      <c r="I3857" s="14">
        <f>Разбивка_по_щитам!L3862</f>
        <v>0</v>
      </c>
      <c r="J3857" s="14">
        <f>Разбивка_по_щитам!M3862</f>
        <v>0</v>
      </c>
      <c r="K3857" s="14">
        <f>Разбивка_по_щитам!N3862</f>
        <v>0</v>
      </c>
      <c r="L3857" s="14"/>
      <c r="M3857" s="14">
        <f>Разбивка_по_щитам!P3862</f>
        <v>0</v>
      </c>
      <c r="N3857" s="14"/>
    </row>
    <row r="3858" spans="2:14" x14ac:dyDescent="0.2">
      <c r="B3858" s="14">
        <f>Разбивка_по_щитам!B3863</f>
        <v>0</v>
      </c>
      <c r="C3858" s="14">
        <f>Разбивка_по_щитам!C3863</f>
        <v>0</v>
      </c>
      <c r="D3858" s="14">
        <f>Разбивка_по_щитам!F3863</f>
        <v>0</v>
      </c>
      <c r="E3858" s="14">
        <f>Разбивка_по_щитам!H3863</f>
        <v>0</v>
      </c>
      <c r="F3858" s="14">
        <f>Разбивка_по_щитам!I3863</f>
        <v>0</v>
      </c>
      <c r="G3858" s="14">
        <f>Разбивка_по_щитам!J3863</f>
        <v>0</v>
      </c>
      <c r="H3858" s="14">
        <f>Разбивка_по_щитам!K3863</f>
        <v>0</v>
      </c>
      <c r="I3858" s="14">
        <f>Разбивка_по_щитам!L3863</f>
        <v>0</v>
      </c>
      <c r="J3858" s="14">
        <f>Разбивка_по_щитам!M3863</f>
        <v>0</v>
      </c>
      <c r="K3858" s="14">
        <f>Разбивка_по_щитам!N3863</f>
        <v>0</v>
      </c>
      <c r="L3858" s="14"/>
      <c r="M3858" s="14">
        <f>Разбивка_по_щитам!P3863</f>
        <v>0</v>
      </c>
      <c r="N3858" s="14"/>
    </row>
    <row r="3859" spans="2:14" x14ac:dyDescent="0.2">
      <c r="B3859" s="14">
        <f>Разбивка_по_щитам!B3864</f>
        <v>0</v>
      </c>
      <c r="C3859" s="14">
        <f>Разбивка_по_щитам!C3864</f>
        <v>0</v>
      </c>
      <c r="D3859" s="14">
        <f>Разбивка_по_щитам!F3864</f>
        <v>0</v>
      </c>
      <c r="E3859" s="14">
        <f>Разбивка_по_щитам!H3864</f>
        <v>0</v>
      </c>
      <c r="F3859" s="14">
        <f>Разбивка_по_щитам!I3864</f>
        <v>0</v>
      </c>
      <c r="G3859" s="14">
        <f>Разбивка_по_щитам!J3864</f>
        <v>0</v>
      </c>
      <c r="H3859" s="14">
        <f>Разбивка_по_щитам!K3864</f>
        <v>0</v>
      </c>
      <c r="I3859" s="14">
        <f>Разбивка_по_щитам!L3864</f>
        <v>0</v>
      </c>
      <c r="J3859" s="14">
        <f>Разбивка_по_щитам!M3864</f>
        <v>0</v>
      </c>
      <c r="K3859" s="14">
        <f>Разбивка_по_щитам!N3864</f>
        <v>0</v>
      </c>
      <c r="L3859" s="14"/>
      <c r="M3859" s="14">
        <f>Разбивка_по_щитам!P3864</f>
        <v>0</v>
      </c>
      <c r="N3859" s="14"/>
    </row>
    <row r="3860" spans="2:14" x14ac:dyDescent="0.2">
      <c r="B3860" s="14">
        <f>Разбивка_по_щитам!B3865</f>
        <v>0</v>
      </c>
      <c r="C3860" s="14">
        <f>Разбивка_по_щитам!C3865</f>
        <v>0</v>
      </c>
      <c r="D3860" s="14">
        <f>Разбивка_по_щитам!F3865</f>
        <v>0</v>
      </c>
      <c r="E3860" s="14">
        <f>Разбивка_по_щитам!H3865</f>
        <v>0</v>
      </c>
      <c r="F3860" s="14">
        <f>Разбивка_по_щитам!I3865</f>
        <v>0</v>
      </c>
      <c r="G3860" s="14">
        <f>Разбивка_по_щитам!J3865</f>
        <v>0</v>
      </c>
      <c r="H3860" s="14">
        <f>Разбивка_по_щитам!K3865</f>
        <v>0</v>
      </c>
      <c r="I3860" s="14">
        <f>Разбивка_по_щитам!L3865</f>
        <v>0</v>
      </c>
      <c r="J3860" s="14">
        <f>Разбивка_по_щитам!M3865</f>
        <v>0</v>
      </c>
      <c r="K3860" s="14">
        <f>Разбивка_по_щитам!N3865</f>
        <v>0</v>
      </c>
      <c r="L3860" s="14"/>
      <c r="M3860" s="14">
        <f>Разбивка_по_щитам!P3865</f>
        <v>0</v>
      </c>
      <c r="N3860" s="14"/>
    </row>
    <row r="3861" spans="2:14" x14ac:dyDescent="0.2">
      <c r="B3861" s="14">
        <f>Разбивка_по_щитам!B3866</f>
        <v>0</v>
      </c>
      <c r="C3861" s="14">
        <f>Разбивка_по_щитам!C3866</f>
        <v>0</v>
      </c>
      <c r="D3861" s="14">
        <f>Разбивка_по_щитам!F3866</f>
        <v>0</v>
      </c>
      <c r="E3861" s="14">
        <f>Разбивка_по_щитам!H3866</f>
        <v>0</v>
      </c>
      <c r="F3861" s="14">
        <f>Разбивка_по_щитам!I3866</f>
        <v>0</v>
      </c>
      <c r="G3861" s="14">
        <f>Разбивка_по_щитам!J3866</f>
        <v>0</v>
      </c>
      <c r="H3861" s="14">
        <f>Разбивка_по_щитам!K3866</f>
        <v>0</v>
      </c>
      <c r="I3861" s="14">
        <f>Разбивка_по_щитам!L3866</f>
        <v>0</v>
      </c>
      <c r="J3861" s="14">
        <f>Разбивка_по_щитам!M3866</f>
        <v>0</v>
      </c>
      <c r="K3861" s="14">
        <f>Разбивка_по_щитам!N3866</f>
        <v>0</v>
      </c>
      <c r="L3861" s="14"/>
      <c r="M3861" s="14">
        <f>Разбивка_по_щитам!P3866</f>
        <v>0</v>
      </c>
      <c r="N3861" s="14"/>
    </row>
    <row r="3862" spans="2:14" x14ac:dyDescent="0.2">
      <c r="B3862" s="14">
        <f>Разбивка_по_щитам!B3867</f>
        <v>0</v>
      </c>
      <c r="C3862" s="14">
        <f>Разбивка_по_щитам!C3867</f>
        <v>0</v>
      </c>
      <c r="D3862" s="14">
        <f>Разбивка_по_щитам!F3867</f>
        <v>0</v>
      </c>
      <c r="E3862" s="14">
        <f>Разбивка_по_щитам!H3867</f>
        <v>0</v>
      </c>
      <c r="F3862" s="14">
        <f>Разбивка_по_щитам!I3867</f>
        <v>0</v>
      </c>
      <c r="G3862" s="14">
        <f>Разбивка_по_щитам!J3867</f>
        <v>0</v>
      </c>
      <c r="H3862" s="14">
        <f>Разбивка_по_щитам!K3867</f>
        <v>0</v>
      </c>
      <c r="I3862" s="14">
        <f>Разбивка_по_щитам!L3867</f>
        <v>0</v>
      </c>
      <c r="J3862" s="14">
        <f>Разбивка_по_щитам!M3867</f>
        <v>0</v>
      </c>
      <c r="K3862" s="14">
        <f>Разбивка_по_щитам!N3867</f>
        <v>0</v>
      </c>
      <c r="L3862" s="14"/>
      <c r="M3862" s="14">
        <f>Разбивка_по_щитам!P3867</f>
        <v>0</v>
      </c>
      <c r="N3862" s="14"/>
    </row>
    <row r="3863" spans="2:14" x14ac:dyDescent="0.2">
      <c r="B3863" s="14">
        <f>Разбивка_по_щитам!B3868</f>
        <v>0</v>
      </c>
      <c r="C3863" s="14">
        <f>Разбивка_по_щитам!C3868</f>
        <v>0</v>
      </c>
      <c r="D3863" s="14">
        <f>Разбивка_по_щитам!F3868</f>
        <v>0</v>
      </c>
      <c r="E3863" s="14">
        <f>Разбивка_по_щитам!H3868</f>
        <v>0</v>
      </c>
      <c r="F3863" s="14">
        <f>Разбивка_по_щитам!I3868</f>
        <v>0</v>
      </c>
      <c r="G3863" s="14">
        <f>Разбивка_по_щитам!J3868</f>
        <v>0</v>
      </c>
      <c r="H3863" s="14">
        <f>Разбивка_по_щитам!K3868</f>
        <v>0</v>
      </c>
      <c r="I3863" s="14">
        <f>Разбивка_по_щитам!L3868</f>
        <v>0</v>
      </c>
      <c r="J3863" s="14">
        <f>Разбивка_по_щитам!M3868</f>
        <v>0</v>
      </c>
      <c r="K3863" s="14">
        <f>Разбивка_по_щитам!N3868</f>
        <v>0</v>
      </c>
      <c r="L3863" s="14"/>
      <c r="M3863" s="14">
        <f>Разбивка_по_щитам!P3868</f>
        <v>0</v>
      </c>
      <c r="N3863" s="14"/>
    </row>
    <row r="3864" spans="2:14" x14ac:dyDescent="0.2">
      <c r="B3864" s="14">
        <f>Разбивка_по_щитам!B3869</f>
        <v>0</v>
      </c>
      <c r="C3864" s="14">
        <f>Разбивка_по_щитам!C3869</f>
        <v>0</v>
      </c>
      <c r="D3864" s="14">
        <f>Разбивка_по_щитам!F3869</f>
        <v>0</v>
      </c>
      <c r="E3864" s="14">
        <f>Разбивка_по_щитам!H3869</f>
        <v>0</v>
      </c>
      <c r="F3864" s="14">
        <f>Разбивка_по_щитам!I3869</f>
        <v>0</v>
      </c>
      <c r="G3864" s="14">
        <f>Разбивка_по_щитам!J3869</f>
        <v>0</v>
      </c>
      <c r="H3864" s="14">
        <f>Разбивка_по_щитам!K3869</f>
        <v>0</v>
      </c>
      <c r="I3864" s="14">
        <f>Разбивка_по_щитам!L3869</f>
        <v>0</v>
      </c>
      <c r="J3864" s="14">
        <f>Разбивка_по_щитам!M3869</f>
        <v>0</v>
      </c>
      <c r="K3864" s="14">
        <f>Разбивка_по_щитам!N3869</f>
        <v>0</v>
      </c>
      <c r="L3864" s="14"/>
      <c r="M3864" s="14">
        <f>Разбивка_по_щитам!P3869</f>
        <v>0</v>
      </c>
      <c r="N3864" s="14"/>
    </row>
    <row r="3865" spans="2:14" x14ac:dyDescent="0.2">
      <c r="B3865" s="14">
        <f>Разбивка_по_щитам!B3870</f>
        <v>0</v>
      </c>
      <c r="C3865" s="14">
        <f>Разбивка_по_щитам!C3870</f>
        <v>0</v>
      </c>
      <c r="D3865" s="14">
        <f>Разбивка_по_щитам!F3870</f>
        <v>0</v>
      </c>
      <c r="E3865" s="14">
        <f>Разбивка_по_щитам!H3870</f>
        <v>0</v>
      </c>
      <c r="F3865" s="14">
        <f>Разбивка_по_щитам!I3870</f>
        <v>0</v>
      </c>
      <c r="G3865" s="14">
        <f>Разбивка_по_щитам!J3870</f>
        <v>0</v>
      </c>
      <c r="H3865" s="14">
        <f>Разбивка_по_щитам!K3870</f>
        <v>0</v>
      </c>
      <c r="I3865" s="14">
        <f>Разбивка_по_щитам!L3870</f>
        <v>0</v>
      </c>
      <c r="J3865" s="14">
        <f>Разбивка_по_щитам!M3870</f>
        <v>0</v>
      </c>
      <c r="K3865" s="14">
        <f>Разбивка_по_щитам!N3870</f>
        <v>0</v>
      </c>
      <c r="L3865" s="14"/>
      <c r="M3865" s="14">
        <f>Разбивка_по_щитам!P3870</f>
        <v>0</v>
      </c>
      <c r="N3865" s="14"/>
    </row>
    <row r="3866" spans="2:14" x14ac:dyDescent="0.2">
      <c r="B3866" s="14">
        <f>Разбивка_по_щитам!B3871</f>
        <v>0</v>
      </c>
      <c r="C3866" s="14">
        <f>Разбивка_по_щитам!C3871</f>
        <v>0</v>
      </c>
      <c r="D3866" s="14">
        <f>Разбивка_по_щитам!F3871</f>
        <v>0</v>
      </c>
      <c r="E3866" s="14">
        <f>Разбивка_по_щитам!H3871</f>
        <v>0</v>
      </c>
      <c r="F3866" s="14">
        <f>Разбивка_по_щитам!I3871</f>
        <v>0</v>
      </c>
      <c r="G3866" s="14">
        <f>Разбивка_по_щитам!J3871</f>
        <v>0</v>
      </c>
      <c r="H3866" s="14">
        <f>Разбивка_по_щитам!K3871</f>
        <v>0</v>
      </c>
      <c r="I3866" s="14">
        <f>Разбивка_по_щитам!L3871</f>
        <v>0</v>
      </c>
      <c r="J3866" s="14">
        <f>Разбивка_по_щитам!M3871</f>
        <v>0</v>
      </c>
      <c r="K3866" s="14">
        <f>Разбивка_по_щитам!N3871</f>
        <v>0</v>
      </c>
      <c r="L3866" s="14"/>
      <c r="M3866" s="14">
        <f>Разбивка_по_щитам!P3871</f>
        <v>0</v>
      </c>
      <c r="N3866" s="14"/>
    </row>
    <row r="3867" spans="2:14" x14ac:dyDescent="0.2">
      <c r="B3867" s="14">
        <f>Разбивка_по_щитам!B3872</f>
        <v>0</v>
      </c>
      <c r="C3867" s="14">
        <f>Разбивка_по_щитам!C3872</f>
        <v>0</v>
      </c>
      <c r="D3867" s="14">
        <f>Разбивка_по_щитам!F3872</f>
        <v>0</v>
      </c>
      <c r="E3867" s="14">
        <f>Разбивка_по_щитам!H3872</f>
        <v>0</v>
      </c>
      <c r="F3867" s="14">
        <f>Разбивка_по_щитам!I3872</f>
        <v>0</v>
      </c>
      <c r="G3867" s="14">
        <f>Разбивка_по_щитам!J3872</f>
        <v>0</v>
      </c>
      <c r="H3867" s="14">
        <f>Разбивка_по_щитам!K3872</f>
        <v>0</v>
      </c>
      <c r="I3867" s="14">
        <f>Разбивка_по_щитам!L3872</f>
        <v>0</v>
      </c>
      <c r="J3867" s="14">
        <f>Разбивка_по_щитам!M3872</f>
        <v>0</v>
      </c>
      <c r="K3867" s="14">
        <f>Разбивка_по_щитам!N3872</f>
        <v>0</v>
      </c>
      <c r="L3867" s="14"/>
      <c r="M3867" s="14">
        <f>Разбивка_по_щитам!P3872</f>
        <v>0</v>
      </c>
      <c r="N3867" s="14"/>
    </row>
    <row r="3868" spans="2:14" x14ac:dyDescent="0.2">
      <c r="B3868" s="14">
        <f>Разбивка_по_щитам!B3873</f>
        <v>0</v>
      </c>
      <c r="C3868" s="14">
        <f>Разбивка_по_щитам!C3873</f>
        <v>0</v>
      </c>
      <c r="D3868" s="14">
        <f>Разбивка_по_щитам!F3873</f>
        <v>0</v>
      </c>
      <c r="E3868" s="14">
        <f>Разбивка_по_щитам!H3873</f>
        <v>0</v>
      </c>
      <c r="F3868" s="14">
        <f>Разбивка_по_щитам!I3873</f>
        <v>0</v>
      </c>
      <c r="G3868" s="14">
        <f>Разбивка_по_щитам!J3873</f>
        <v>0</v>
      </c>
      <c r="H3868" s="14">
        <f>Разбивка_по_щитам!K3873</f>
        <v>0</v>
      </c>
      <c r="I3868" s="14">
        <f>Разбивка_по_щитам!L3873</f>
        <v>0</v>
      </c>
      <c r="J3868" s="14">
        <f>Разбивка_по_щитам!M3873</f>
        <v>0</v>
      </c>
      <c r="K3868" s="14">
        <f>Разбивка_по_щитам!N3873</f>
        <v>0</v>
      </c>
      <c r="L3868" s="14"/>
      <c r="M3868" s="14">
        <f>Разбивка_по_щитам!P3873</f>
        <v>0</v>
      </c>
      <c r="N3868" s="14"/>
    </row>
    <row r="3869" spans="2:14" x14ac:dyDescent="0.2">
      <c r="B3869" s="14">
        <f>Разбивка_по_щитам!B3874</f>
        <v>0</v>
      </c>
      <c r="C3869" s="14">
        <f>Разбивка_по_щитам!C3874</f>
        <v>0</v>
      </c>
      <c r="D3869" s="14">
        <f>Разбивка_по_щитам!F3874</f>
        <v>0</v>
      </c>
      <c r="E3869" s="14">
        <f>Разбивка_по_щитам!H3874</f>
        <v>0</v>
      </c>
      <c r="F3869" s="14">
        <f>Разбивка_по_щитам!I3874</f>
        <v>0</v>
      </c>
      <c r="G3869" s="14">
        <f>Разбивка_по_щитам!J3874</f>
        <v>0</v>
      </c>
      <c r="H3869" s="14">
        <f>Разбивка_по_щитам!K3874</f>
        <v>0</v>
      </c>
      <c r="I3869" s="14">
        <f>Разбивка_по_щитам!L3874</f>
        <v>0</v>
      </c>
      <c r="J3869" s="14">
        <f>Разбивка_по_щитам!M3874</f>
        <v>0</v>
      </c>
      <c r="K3869" s="14">
        <f>Разбивка_по_щитам!N3874</f>
        <v>0</v>
      </c>
      <c r="L3869" s="14"/>
      <c r="M3869" s="14">
        <f>Разбивка_по_щитам!P3874</f>
        <v>0</v>
      </c>
      <c r="N3869" s="14"/>
    </row>
    <row r="3870" spans="2:14" x14ac:dyDescent="0.2">
      <c r="B3870" s="14">
        <f>Разбивка_по_щитам!B3875</f>
        <v>0</v>
      </c>
      <c r="C3870" s="14">
        <f>Разбивка_по_щитам!C3875</f>
        <v>0</v>
      </c>
      <c r="D3870" s="14">
        <f>Разбивка_по_щитам!F3875</f>
        <v>0</v>
      </c>
      <c r="E3870" s="14">
        <f>Разбивка_по_щитам!H3875</f>
        <v>0</v>
      </c>
      <c r="F3870" s="14">
        <f>Разбивка_по_щитам!I3875</f>
        <v>0</v>
      </c>
      <c r="G3870" s="14">
        <f>Разбивка_по_щитам!J3875</f>
        <v>0</v>
      </c>
      <c r="H3870" s="14">
        <f>Разбивка_по_щитам!K3875</f>
        <v>0</v>
      </c>
      <c r="I3870" s="14">
        <f>Разбивка_по_щитам!L3875</f>
        <v>0</v>
      </c>
      <c r="J3870" s="14">
        <f>Разбивка_по_щитам!M3875</f>
        <v>0</v>
      </c>
      <c r="K3870" s="14">
        <f>Разбивка_по_щитам!N3875</f>
        <v>0</v>
      </c>
      <c r="L3870" s="14"/>
      <c r="M3870" s="14">
        <f>Разбивка_по_щитам!P3875</f>
        <v>0</v>
      </c>
      <c r="N3870" s="14"/>
    </row>
    <row r="3871" spans="2:14" x14ac:dyDescent="0.2">
      <c r="B3871" s="14">
        <f>Разбивка_по_щитам!B3876</f>
        <v>0</v>
      </c>
      <c r="C3871" s="14">
        <f>Разбивка_по_щитам!C3876</f>
        <v>0</v>
      </c>
      <c r="D3871" s="14">
        <f>Разбивка_по_щитам!F3876</f>
        <v>0</v>
      </c>
      <c r="E3871" s="14">
        <f>Разбивка_по_щитам!H3876</f>
        <v>0</v>
      </c>
      <c r="F3871" s="14">
        <f>Разбивка_по_щитам!I3876</f>
        <v>0</v>
      </c>
      <c r="G3871" s="14">
        <f>Разбивка_по_щитам!J3876</f>
        <v>0</v>
      </c>
      <c r="H3871" s="14">
        <f>Разбивка_по_щитам!K3876</f>
        <v>0</v>
      </c>
      <c r="I3871" s="14">
        <f>Разбивка_по_щитам!L3876</f>
        <v>0</v>
      </c>
      <c r="J3871" s="14">
        <f>Разбивка_по_щитам!M3876</f>
        <v>0</v>
      </c>
      <c r="K3871" s="14">
        <f>Разбивка_по_щитам!N3876</f>
        <v>0</v>
      </c>
      <c r="L3871" s="14"/>
      <c r="M3871" s="14">
        <f>Разбивка_по_щитам!P3876</f>
        <v>0</v>
      </c>
      <c r="N3871" s="14"/>
    </row>
    <row r="3872" spans="2:14" x14ac:dyDescent="0.2">
      <c r="B3872" s="14">
        <f>Разбивка_по_щитам!B3877</f>
        <v>0</v>
      </c>
      <c r="C3872" s="14">
        <f>Разбивка_по_щитам!C3877</f>
        <v>0</v>
      </c>
      <c r="D3872" s="14">
        <f>Разбивка_по_щитам!F3877</f>
        <v>0</v>
      </c>
      <c r="E3872" s="14">
        <f>Разбивка_по_щитам!H3877</f>
        <v>0</v>
      </c>
      <c r="F3872" s="14">
        <f>Разбивка_по_щитам!I3877</f>
        <v>0</v>
      </c>
      <c r="G3872" s="14">
        <f>Разбивка_по_щитам!J3877</f>
        <v>0</v>
      </c>
      <c r="H3872" s="14">
        <f>Разбивка_по_щитам!K3877</f>
        <v>0</v>
      </c>
      <c r="I3872" s="14">
        <f>Разбивка_по_щитам!L3877</f>
        <v>0</v>
      </c>
      <c r="J3872" s="14">
        <f>Разбивка_по_щитам!M3877</f>
        <v>0</v>
      </c>
      <c r="K3872" s="14">
        <f>Разбивка_по_щитам!N3877</f>
        <v>0</v>
      </c>
      <c r="L3872" s="14"/>
      <c r="M3872" s="14">
        <f>Разбивка_по_щитам!P3877</f>
        <v>0</v>
      </c>
      <c r="N3872" s="14"/>
    </row>
    <row r="3873" spans="2:14" x14ac:dyDescent="0.2">
      <c r="B3873" s="14">
        <f>Разбивка_по_щитам!B3878</f>
        <v>0</v>
      </c>
      <c r="C3873" s="14">
        <f>Разбивка_по_щитам!C3878</f>
        <v>0</v>
      </c>
      <c r="D3873" s="14">
        <f>Разбивка_по_щитам!F3878</f>
        <v>0</v>
      </c>
      <c r="E3873" s="14">
        <f>Разбивка_по_щитам!H3878</f>
        <v>0</v>
      </c>
      <c r="F3873" s="14">
        <f>Разбивка_по_щитам!I3878</f>
        <v>0</v>
      </c>
      <c r="G3873" s="14">
        <f>Разбивка_по_щитам!J3878</f>
        <v>0</v>
      </c>
      <c r="H3873" s="14">
        <f>Разбивка_по_щитам!K3878</f>
        <v>0</v>
      </c>
      <c r="I3873" s="14">
        <f>Разбивка_по_щитам!L3878</f>
        <v>0</v>
      </c>
      <c r="J3873" s="14">
        <f>Разбивка_по_щитам!M3878</f>
        <v>0</v>
      </c>
      <c r="K3873" s="14">
        <f>Разбивка_по_щитам!N3878</f>
        <v>0</v>
      </c>
      <c r="L3873" s="14"/>
      <c r="M3873" s="14">
        <f>Разбивка_по_щитам!P3878</f>
        <v>0</v>
      </c>
      <c r="N3873" s="14"/>
    </row>
    <row r="3874" spans="2:14" x14ac:dyDescent="0.2">
      <c r="B3874" s="14">
        <f>Разбивка_по_щитам!B3879</f>
        <v>0</v>
      </c>
      <c r="C3874" s="14">
        <f>Разбивка_по_щитам!C3879</f>
        <v>0</v>
      </c>
      <c r="D3874" s="14">
        <f>Разбивка_по_щитам!F3879</f>
        <v>0</v>
      </c>
      <c r="E3874" s="14">
        <f>Разбивка_по_щитам!H3879</f>
        <v>0</v>
      </c>
      <c r="F3874" s="14">
        <f>Разбивка_по_щитам!I3879</f>
        <v>0</v>
      </c>
      <c r="G3874" s="14">
        <f>Разбивка_по_щитам!J3879</f>
        <v>0</v>
      </c>
      <c r="H3874" s="14">
        <f>Разбивка_по_щитам!K3879</f>
        <v>0</v>
      </c>
      <c r="I3874" s="14">
        <f>Разбивка_по_щитам!L3879</f>
        <v>0</v>
      </c>
      <c r="J3874" s="14">
        <f>Разбивка_по_щитам!M3879</f>
        <v>0</v>
      </c>
      <c r="K3874" s="14">
        <f>Разбивка_по_щитам!N3879</f>
        <v>0</v>
      </c>
      <c r="L3874" s="14"/>
      <c r="M3874" s="14">
        <f>Разбивка_по_щитам!P3879</f>
        <v>0</v>
      </c>
      <c r="N3874" s="14"/>
    </row>
    <row r="3875" spans="2:14" x14ac:dyDescent="0.2">
      <c r="B3875" s="14">
        <f>Разбивка_по_щитам!B3880</f>
        <v>0</v>
      </c>
      <c r="C3875" s="14">
        <f>Разбивка_по_щитам!C3880</f>
        <v>0</v>
      </c>
      <c r="D3875" s="14">
        <f>Разбивка_по_щитам!F3880</f>
        <v>0</v>
      </c>
      <c r="E3875" s="14">
        <f>Разбивка_по_щитам!H3880</f>
        <v>0</v>
      </c>
      <c r="F3875" s="14">
        <f>Разбивка_по_щитам!I3880</f>
        <v>0</v>
      </c>
      <c r="G3875" s="14">
        <f>Разбивка_по_щитам!J3880</f>
        <v>0</v>
      </c>
      <c r="H3875" s="14">
        <f>Разбивка_по_щитам!K3880</f>
        <v>0</v>
      </c>
      <c r="I3875" s="14">
        <f>Разбивка_по_щитам!L3880</f>
        <v>0</v>
      </c>
      <c r="J3875" s="14">
        <f>Разбивка_по_щитам!M3880</f>
        <v>0</v>
      </c>
      <c r="K3875" s="14">
        <f>Разбивка_по_щитам!N3880</f>
        <v>0</v>
      </c>
      <c r="L3875" s="14"/>
      <c r="M3875" s="14">
        <f>Разбивка_по_щитам!P3880</f>
        <v>0</v>
      </c>
      <c r="N3875" s="14"/>
    </row>
    <row r="3876" spans="2:14" x14ac:dyDescent="0.2">
      <c r="B3876" s="14">
        <f>Разбивка_по_щитам!B3881</f>
        <v>0</v>
      </c>
      <c r="C3876" s="14">
        <f>Разбивка_по_щитам!C3881</f>
        <v>0</v>
      </c>
      <c r="D3876" s="14">
        <f>Разбивка_по_щитам!F3881</f>
        <v>0</v>
      </c>
      <c r="E3876" s="14">
        <f>Разбивка_по_щитам!H3881</f>
        <v>0</v>
      </c>
      <c r="F3876" s="14">
        <f>Разбивка_по_щитам!I3881</f>
        <v>0</v>
      </c>
      <c r="G3876" s="14">
        <f>Разбивка_по_щитам!J3881</f>
        <v>0</v>
      </c>
      <c r="H3876" s="14">
        <f>Разбивка_по_щитам!K3881</f>
        <v>0</v>
      </c>
      <c r="I3876" s="14">
        <f>Разбивка_по_щитам!L3881</f>
        <v>0</v>
      </c>
      <c r="J3876" s="14">
        <f>Разбивка_по_щитам!M3881</f>
        <v>0</v>
      </c>
      <c r="K3876" s="14">
        <f>Разбивка_по_щитам!N3881</f>
        <v>0</v>
      </c>
      <c r="L3876" s="14"/>
      <c r="M3876" s="14">
        <f>Разбивка_по_щитам!P3881</f>
        <v>0</v>
      </c>
      <c r="N3876" s="14"/>
    </row>
    <row r="3877" spans="2:14" x14ac:dyDescent="0.2">
      <c r="B3877" s="14">
        <f>Разбивка_по_щитам!B3882</f>
        <v>0</v>
      </c>
      <c r="C3877" s="14">
        <f>Разбивка_по_щитам!C3882</f>
        <v>0</v>
      </c>
      <c r="D3877" s="14">
        <f>Разбивка_по_щитам!F3882</f>
        <v>0</v>
      </c>
      <c r="E3877" s="14">
        <f>Разбивка_по_щитам!H3882</f>
        <v>0</v>
      </c>
      <c r="F3877" s="14">
        <f>Разбивка_по_щитам!I3882</f>
        <v>0</v>
      </c>
      <c r="G3877" s="14">
        <f>Разбивка_по_щитам!J3882</f>
        <v>0</v>
      </c>
      <c r="H3877" s="14">
        <f>Разбивка_по_щитам!K3882</f>
        <v>0</v>
      </c>
      <c r="I3877" s="14">
        <f>Разбивка_по_щитам!L3882</f>
        <v>0</v>
      </c>
      <c r="J3877" s="14">
        <f>Разбивка_по_щитам!M3882</f>
        <v>0</v>
      </c>
      <c r="K3877" s="14">
        <f>Разбивка_по_щитам!N3882</f>
        <v>0</v>
      </c>
      <c r="L3877" s="14"/>
      <c r="M3877" s="14">
        <f>Разбивка_по_щитам!P3882</f>
        <v>0</v>
      </c>
      <c r="N3877" s="14"/>
    </row>
    <row r="3878" spans="2:14" x14ac:dyDescent="0.2">
      <c r="B3878" s="14">
        <f>Разбивка_по_щитам!B3883</f>
        <v>0</v>
      </c>
      <c r="C3878" s="14">
        <f>Разбивка_по_щитам!C3883</f>
        <v>0</v>
      </c>
      <c r="D3878" s="14">
        <f>Разбивка_по_щитам!F3883</f>
        <v>0</v>
      </c>
      <c r="E3878" s="14">
        <f>Разбивка_по_щитам!H3883</f>
        <v>0</v>
      </c>
      <c r="F3878" s="14">
        <f>Разбивка_по_щитам!I3883</f>
        <v>0</v>
      </c>
      <c r="G3878" s="14">
        <f>Разбивка_по_щитам!J3883</f>
        <v>0</v>
      </c>
      <c r="H3878" s="14">
        <f>Разбивка_по_щитам!K3883</f>
        <v>0</v>
      </c>
      <c r="I3878" s="14">
        <f>Разбивка_по_щитам!L3883</f>
        <v>0</v>
      </c>
      <c r="J3878" s="14">
        <f>Разбивка_по_щитам!M3883</f>
        <v>0</v>
      </c>
      <c r="K3878" s="14">
        <f>Разбивка_по_щитам!N3883</f>
        <v>0</v>
      </c>
      <c r="L3878" s="14"/>
      <c r="M3878" s="14">
        <f>Разбивка_по_щитам!P3883</f>
        <v>0</v>
      </c>
      <c r="N3878" s="14"/>
    </row>
    <row r="3879" spans="2:14" x14ac:dyDescent="0.2">
      <c r="B3879" s="14">
        <f>Разбивка_по_щитам!B3884</f>
        <v>0</v>
      </c>
      <c r="C3879" s="14">
        <f>Разбивка_по_щитам!C3884</f>
        <v>0</v>
      </c>
      <c r="D3879" s="14">
        <f>Разбивка_по_щитам!F3884</f>
        <v>0</v>
      </c>
      <c r="E3879" s="14">
        <f>Разбивка_по_щитам!H3884</f>
        <v>0</v>
      </c>
      <c r="F3879" s="14">
        <f>Разбивка_по_щитам!I3884</f>
        <v>0</v>
      </c>
      <c r="G3879" s="14">
        <f>Разбивка_по_щитам!J3884</f>
        <v>0</v>
      </c>
      <c r="H3879" s="14">
        <f>Разбивка_по_щитам!K3884</f>
        <v>0</v>
      </c>
      <c r="I3879" s="14">
        <f>Разбивка_по_щитам!L3884</f>
        <v>0</v>
      </c>
      <c r="J3879" s="14">
        <f>Разбивка_по_щитам!M3884</f>
        <v>0</v>
      </c>
      <c r="K3879" s="14">
        <f>Разбивка_по_щитам!N3884</f>
        <v>0</v>
      </c>
      <c r="L3879" s="14"/>
      <c r="M3879" s="14">
        <f>Разбивка_по_щитам!P3884</f>
        <v>0</v>
      </c>
      <c r="N3879" s="14"/>
    </row>
    <row r="3880" spans="2:14" x14ac:dyDescent="0.2">
      <c r="B3880" s="14">
        <f>Разбивка_по_щитам!B3885</f>
        <v>0</v>
      </c>
      <c r="C3880" s="14">
        <f>Разбивка_по_щитам!C3885</f>
        <v>0</v>
      </c>
      <c r="D3880" s="14">
        <f>Разбивка_по_щитам!F3885</f>
        <v>0</v>
      </c>
      <c r="E3880" s="14">
        <f>Разбивка_по_щитам!H3885</f>
        <v>0</v>
      </c>
      <c r="F3880" s="14">
        <f>Разбивка_по_щитам!I3885</f>
        <v>0</v>
      </c>
      <c r="G3880" s="14">
        <f>Разбивка_по_щитам!J3885</f>
        <v>0</v>
      </c>
      <c r="H3880" s="14">
        <f>Разбивка_по_щитам!K3885</f>
        <v>0</v>
      </c>
      <c r="I3880" s="14">
        <f>Разбивка_по_щитам!L3885</f>
        <v>0</v>
      </c>
      <c r="J3880" s="14">
        <f>Разбивка_по_щитам!M3885</f>
        <v>0</v>
      </c>
      <c r="K3880" s="14">
        <f>Разбивка_по_щитам!N3885</f>
        <v>0</v>
      </c>
      <c r="L3880" s="14"/>
      <c r="M3880" s="14">
        <f>Разбивка_по_щитам!P3885</f>
        <v>0</v>
      </c>
      <c r="N3880" s="14"/>
    </row>
    <row r="3881" spans="2:14" x14ac:dyDescent="0.2">
      <c r="B3881" s="14">
        <f>Разбивка_по_щитам!B3886</f>
        <v>0</v>
      </c>
      <c r="C3881" s="14">
        <f>Разбивка_по_щитам!C3886</f>
        <v>0</v>
      </c>
      <c r="D3881" s="14">
        <f>Разбивка_по_щитам!F3886</f>
        <v>0</v>
      </c>
      <c r="E3881" s="14">
        <f>Разбивка_по_щитам!H3886</f>
        <v>0</v>
      </c>
      <c r="F3881" s="14">
        <f>Разбивка_по_щитам!I3886</f>
        <v>0</v>
      </c>
      <c r="G3881" s="14">
        <f>Разбивка_по_щитам!J3886</f>
        <v>0</v>
      </c>
      <c r="H3881" s="14">
        <f>Разбивка_по_щитам!K3886</f>
        <v>0</v>
      </c>
      <c r="I3881" s="14">
        <f>Разбивка_по_щитам!L3886</f>
        <v>0</v>
      </c>
      <c r="J3881" s="14">
        <f>Разбивка_по_щитам!M3886</f>
        <v>0</v>
      </c>
      <c r="K3881" s="14">
        <f>Разбивка_по_щитам!N3886</f>
        <v>0</v>
      </c>
      <c r="L3881" s="14"/>
      <c r="M3881" s="14">
        <f>Разбивка_по_щитам!P3886</f>
        <v>0</v>
      </c>
      <c r="N3881" s="14"/>
    </row>
    <row r="3882" spans="2:14" x14ac:dyDescent="0.2">
      <c r="B3882" s="14">
        <f>Разбивка_по_щитам!B3887</f>
        <v>0</v>
      </c>
      <c r="C3882" s="14">
        <f>Разбивка_по_щитам!C3887</f>
        <v>0</v>
      </c>
      <c r="D3882" s="14">
        <f>Разбивка_по_щитам!F3887</f>
        <v>0</v>
      </c>
      <c r="E3882" s="14">
        <f>Разбивка_по_щитам!H3887</f>
        <v>0</v>
      </c>
      <c r="F3882" s="14">
        <f>Разбивка_по_щитам!I3887</f>
        <v>0</v>
      </c>
      <c r="G3882" s="14">
        <f>Разбивка_по_щитам!J3887</f>
        <v>0</v>
      </c>
      <c r="H3882" s="14">
        <f>Разбивка_по_щитам!K3887</f>
        <v>0</v>
      </c>
      <c r="I3882" s="14">
        <f>Разбивка_по_щитам!L3887</f>
        <v>0</v>
      </c>
      <c r="J3882" s="14">
        <f>Разбивка_по_щитам!M3887</f>
        <v>0</v>
      </c>
      <c r="K3882" s="14">
        <f>Разбивка_по_щитам!N3887</f>
        <v>0</v>
      </c>
      <c r="L3882" s="14"/>
      <c r="M3882" s="14">
        <f>Разбивка_по_щитам!P3887</f>
        <v>0</v>
      </c>
      <c r="N3882" s="14"/>
    </row>
    <row r="3883" spans="2:14" x14ac:dyDescent="0.2">
      <c r="B3883" s="14">
        <f>Разбивка_по_щитам!B3888</f>
        <v>0</v>
      </c>
      <c r="C3883" s="14">
        <f>Разбивка_по_щитам!C3888</f>
        <v>0</v>
      </c>
      <c r="D3883" s="14">
        <f>Разбивка_по_щитам!F3888</f>
        <v>0</v>
      </c>
      <c r="E3883" s="14">
        <f>Разбивка_по_щитам!H3888</f>
        <v>0</v>
      </c>
      <c r="F3883" s="14">
        <f>Разбивка_по_щитам!I3888</f>
        <v>0</v>
      </c>
      <c r="G3883" s="14">
        <f>Разбивка_по_щитам!J3888</f>
        <v>0</v>
      </c>
      <c r="H3883" s="14">
        <f>Разбивка_по_щитам!K3888</f>
        <v>0</v>
      </c>
      <c r="I3883" s="14">
        <f>Разбивка_по_щитам!L3888</f>
        <v>0</v>
      </c>
      <c r="J3883" s="14">
        <f>Разбивка_по_щитам!M3888</f>
        <v>0</v>
      </c>
      <c r="K3883" s="14">
        <f>Разбивка_по_щитам!N3888</f>
        <v>0</v>
      </c>
      <c r="L3883" s="14"/>
      <c r="M3883" s="14">
        <f>Разбивка_по_щитам!P3888</f>
        <v>0</v>
      </c>
      <c r="N3883" s="14"/>
    </row>
    <row r="3884" spans="2:14" x14ac:dyDescent="0.2">
      <c r="B3884" s="14">
        <f>Разбивка_по_щитам!B3889</f>
        <v>0</v>
      </c>
      <c r="C3884" s="14">
        <f>Разбивка_по_щитам!C3889</f>
        <v>0</v>
      </c>
      <c r="D3884" s="14">
        <f>Разбивка_по_щитам!F3889</f>
        <v>0</v>
      </c>
      <c r="E3884" s="14">
        <f>Разбивка_по_щитам!H3889</f>
        <v>0</v>
      </c>
      <c r="F3884" s="14">
        <f>Разбивка_по_щитам!I3889</f>
        <v>0</v>
      </c>
      <c r="G3884" s="14">
        <f>Разбивка_по_щитам!J3889</f>
        <v>0</v>
      </c>
      <c r="H3884" s="14">
        <f>Разбивка_по_щитам!K3889</f>
        <v>0</v>
      </c>
      <c r="I3884" s="14">
        <f>Разбивка_по_щитам!L3889</f>
        <v>0</v>
      </c>
      <c r="J3884" s="14">
        <f>Разбивка_по_щитам!M3889</f>
        <v>0</v>
      </c>
      <c r="K3884" s="14">
        <f>Разбивка_по_щитам!N3889</f>
        <v>0</v>
      </c>
      <c r="L3884" s="14"/>
      <c r="M3884" s="14">
        <f>Разбивка_по_щитам!P3889</f>
        <v>0</v>
      </c>
      <c r="N3884" s="14"/>
    </row>
    <row r="3885" spans="2:14" x14ac:dyDescent="0.2">
      <c r="B3885" s="14">
        <f>Разбивка_по_щитам!B3890</f>
        <v>0</v>
      </c>
      <c r="C3885" s="14">
        <f>Разбивка_по_щитам!C3890</f>
        <v>0</v>
      </c>
      <c r="D3885" s="14">
        <f>Разбивка_по_щитам!F3890</f>
        <v>0</v>
      </c>
      <c r="E3885" s="14">
        <f>Разбивка_по_щитам!H3890</f>
        <v>0</v>
      </c>
      <c r="F3885" s="14">
        <f>Разбивка_по_щитам!I3890</f>
        <v>0</v>
      </c>
      <c r="G3885" s="14">
        <f>Разбивка_по_щитам!J3890</f>
        <v>0</v>
      </c>
      <c r="H3885" s="14">
        <f>Разбивка_по_щитам!K3890</f>
        <v>0</v>
      </c>
      <c r="I3885" s="14">
        <f>Разбивка_по_щитам!L3890</f>
        <v>0</v>
      </c>
      <c r="J3885" s="14">
        <f>Разбивка_по_щитам!M3890</f>
        <v>0</v>
      </c>
      <c r="K3885" s="14">
        <f>Разбивка_по_щитам!N3890</f>
        <v>0</v>
      </c>
      <c r="L3885" s="14"/>
      <c r="M3885" s="14">
        <f>Разбивка_по_щитам!P3890</f>
        <v>0</v>
      </c>
      <c r="N3885" s="14"/>
    </row>
    <row r="3886" spans="2:14" x14ac:dyDescent="0.2">
      <c r="B3886" s="14">
        <f>Разбивка_по_щитам!B3891</f>
        <v>0</v>
      </c>
      <c r="C3886" s="14">
        <f>Разбивка_по_щитам!C3891</f>
        <v>0</v>
      </c>
      <c r="D3886" s="14">
        <f>Разбивка_по_щитам!F3891</f>
        <v>0</v>
      </c>
      <c r="E3886" s="14">
        <f>Разбивка_по_щитам!H3891</f>
        <v>0</v>
      </c>
      <c r="F3886" s="14">
        <f>Разбивка_по_щитам!I3891</f>
        <v>0</v>
      </c>
      <c r="G3886" s="14">
        <f>Разбивка_по_щитам!J3891</f>
        <v>0</v>
      </c>
      <c r="H3886" s="14">
        <f>Разбивка_по_щитам!K3891</f>
        <v>0</v>
      </c>
      <c r="I3886" s="14">
        <f>Разбивка_по_щитам!L3891</f>
        <v>0</v>
      </c>
      <c r="J3886" s="14">
        <f>Разбивка_по_щитам!M3891</f>
        <v>0</v>
      </c>
      <c r="K3886" s="14">
        <f>Разбивка_по_щитам!N3891</f>
        <v>0</v>
      </c>
      <c r="L3886" s="14"/>
      <c r="M3886" s="14">
        <f>Разбивка_по_щитам!P3891</f>
        <v>0</v>
      </c>
      <c r="N3886" s="14"/>
    </row>
    <row r="3887" spans="2:14" x14ac:dyDescent="0.2">
      <c r="B3887" s="14">
        <f>Разбивка_по_щитам!B3892</f>
        <v>0</v>
      </c>
      <c r="C3887" s="14">
        <f>Разбивка_по_щитам!C3892</f>
        <v>0</v>
      </c>
      <c r="D3887" s="14">
        <f>Разбивка_по_щитам!F3892</f>
        <v>0</v>
      </c>
      <c r="E3887" s="14">
        <f>Разбивка_по_щитам!H3892</f>
        <v>0</v>
      </c>
      <c r="F3887" s="14">
        <f>Разбивка_по_щитам!I3892</f>
        <v>0</v>
      </c>
      <c r="G3887" s="14">
        <f>Разбивка_по_щитам!J3892</f>
        <v>0</v>
      </c>
      <c r="H3887" s="14">
        <f>Разбивка_по_щитам!K3892</f>
        <v>0</v>
      </c>
      <c r="I3887" s="14">
        <f>Разбивка_по_щитам!L3892</f>
        <v>0</v>
      </c>
      <c r="J3887" s="14">
        <f>Разбивка_по_щитам!M3892</f>
        <v>0</v>
      </c>
      <c r="K3887" s="14">
        <f>Разбивка_по_щитам!N3892</f>
        <v>0</v>
      </c>
      <c r="L3887" s="14"/>
      <c r="M3887" s="14">
        <f>Разбивка_по_щитам!P3892</f>
        <v>0</v>
      </c>
      <c r="N3887" s="14"/>
    </row>
    <row r="3888" spans="2:14" x14ac:dyDescent="0.2">
      <c r="B3888" s="14">
        <f>Разбивка_по_щитам!B3893</f>
        <v>0</v>
      </c>
      <c r="C3888" s="14">
        <f>Разбивка_по_щитам!C3893</f>
        <v>0</v>
      </c>
      <c r="D3888" s="14">
        <f>Разбивка_по_щитам!F3893</f>
        <v>0</v>
      </c>
      <c r="E3888" s="14">
        <f>Разбивка_по_щитам!H3893</f>
        <v>0</v>
      </c>
      <c r="F3888" s="14">
        <f>Разбивка_по_щитам!I3893</f>
        <v>0</v>
      </c>
      <c r="G3888" s="14">
        <f>Разбивка_по_щитам!J3893</f>
        <v>0</v>
      </c>
      <c r="H3888" s="14">
        <f>Разбивка_по_щитам!K3893</f>
        <v>0</v>
      </c>
      <c r="I3888" s="14">
        <f>Разбивка_по_щитам!L3893</f>
        <v>0</v>
      </c>
      <c r="J3888" s="14">
        <f>Разбивка_по_щитам!M3893</f>
        <v>0</v>
      </c>
      <c r="K3888" s="14">
        <f>Разбивка_по_щитам!N3893</f>
        <v>0</v>
      </c>
      <c r="L3888" s="14"/>
      <c r="M3888" s="14">
        <f>Разбивка_по_щитам!P3893</f>
        <v>0</v>
      </c>
      <c r="N3888" s="14"/>
    </row>
    <row r="3889" spans="2:14" x14ac:dyDescent="0.2">
      <c r="B3889" s="14">
        <f>Разбивка_по_щитам!B3894</f>
        <v>0</v>
      </c>
      <c r="C3889" s="14">
        <f>Разбивка_по_щитам!C3894</f>
        <v>0</v>
      </c>
      <c r="D3889" s="14">
        <f>Разбивка_по_щитам!F3894</f>
        <v>0</v>
      </c>
      <c r="E3889" s="14">
        <f>Разбивка_по_щитам!H3894</f>
        <v>0</v>
      </c>
      <c r="F3889" s="14">
        <f>Разбивка_по_щитам!I3894</f>
        <v>0</v>
      </c>
      <c r="G3889" s="14">
        <f>Разбивка_по_щитам!J3894</f>
        <v>0</v>
      </c>
      <c r="H3889" s="14">
        <f>Разбивка_по_щитам!K3894</f>
        <v>0</v>
      </c>
      <c r="I3889" s="14">
        <f>Разбивка_по_щитам!L3894</f>
        <v>0</v>
      </c>
      <c r="J3889" s="14">
        <f>Разбивка_по_щитам!M3894</f>
        <v>0</v>
      </c>
      <c r="K3889" s="14">
        <f>Разбивка_по_щитам!N3894</f>
        <v>0</v>
      </c>
      <c r="L3889" s="14"/>
      <c r="M3889" s="14">
        <f>Разбивка_по_щитам!P3894</f>
        <v>0</v>
      </c>
      <c r="N3889" s="14"/>
    </row>
    <row r="3890" spans="2:14" x14ac:dyDescent="0.2">
      <c r="B3890" s="14">
        <f>Разбивка_по_щитам!B3895</f>
        <v>0</v>
      </c>
      <c r="C3890" s="14">
        <f>Разбивка_по_щитам!C3895</f>
        <v>0</v>
      </c>
      <c r="D3890" s="14">
        <f>Разбивка_по_щитам!F3895</f>
        <v>0</v>
      </c>
      <c r="E3890" s="14">
        <f>Разбивка_по_щитам!H3895</f>
        <v>0</v>
      </c>
      <c r="F3890" s="14">
        <f>Разбивка_по_щитам!I3895</f>
        <v>0</v>
      </c>
      <c r="G3890" s="14">
        <f>Разбивка_по_щитам!J3895</f>
        <v>0</v>
      </c>
      <c r="H3890" s="14">
        <f>Разбивка_по_щитам!K3895</f>
        <v>0</v>
      </c>
      <c r="I3890" s="14">
        <f>Разбивка_по_щитам!L3895</f>
        <v>0</v>
      </c>
      <c r="J3890" s="14">
        <f>Разбивка_по_щитам!M3895</f>
        <v>0</v>
      </c>
      <c r="K3890" s="14">
        <f>Разбивка_по_щитам!N3895</f>
        <v>0</v>
      </c>
      <c r="L3890" s="14"/>
      <c r="M3890" s="14">
        <f>Разбивка_по_щитам!P3895</f>
        <v>0</v>
      </c>
      <c r="N3890" s="14"/>
    </row>
    <row r="3891" spans="2:14" x14ac:dyDescent="0.2">
      <c r="B3891" s="14">
        <f>Разбивка_по_щитам!B3896</f>
        <v>0</v>
      </c>
      <c r="C3891" s="14">
        <f>Разбивка_по_щитам!C3896</f>
        <v>0</v>
      </c>
      <c r="D3891" s="14">
        <f>Разбивка_по_щитам!F3896</f>
        <v>0</v>
      </c>
      <c r="E3891" s="14">
        <f>Разбивка_по_щитам!H3896</f>
        <v>0</v>
      </c>
      <c r="F3891" s="14">
        <f>Разбивка_по_щитам!I3896</f>
        <v>0</v>
      </c>
      <c r="G3891" s="14">
        <f>Разбивка_по_щитам!J3896</f>
        <v>0</v>
      </c>
      <c r="H3891" s="14">
        <f>Разбивка_по_щитам!K3896</f>
        <v>0</v>
      </c>
      <c r="I3891" s="14">
        <f>Разбивка_по_щитам!L3896</f>
        <v>0</v>
      </c>
      <c r="J3891" s="14">
        <f>Разбивка_по_щитам!M3896</f>
        <v>0</v>
      </c>
      <c r="K3891" s="14">
        <f>Разбивка_по_щитам!N3896</f>
        <v>0</v>
      </c>
      <c r="L3891" s="14"/>
      <c r="M3891" s="14">
        <f>Разбивка_по_щитам!P3896</f>
        <v>0</v>
      </c>
      <c r="N3891" s="14"/>
    </row>
    <row r="3892" spans="2:14" x14ac:dyDescent="0.2">
      <c r="B3892" s="14">
        <f>Разбивка_по_щитам!B3897</f>
        <v>0</v>
      </c>
      <c r="C3892" s="14">
        <f>Разбивка_по_щитам!C3897</f>
        <v>0</v>
      </c>
      <c r="D3892" s="14">
        <f>Разбивка_по_щитам!F3897</f>
        <v>0</v>
      </c>
      <c r="E3892" s="14">
        <f>Разбивка_по_щитам!H3897</f>
        <v>0</v>
      </c>
      <c r="F3892" s="14">
        <f>Разбивка_по_щитам!I3897</f>
        <v>0</v>
      </c>
      <c r="G3892" s="14">
        <f>Разбивка_по_щитам!J3897</f>
        <v>0</v>
      </c>
      <c r="H3892" s="14">
        <f>Разбивка_по_щитам!K3897</f>
        <v>0</v>
      </c>
      <c r="I3892" s="14">
        <f>Разбивка_по_щитам!L3897</f>
        <v>0</v>
      </c>
      <c r="J3892" s="14">
        <f>Разбивка_по_щитам!M3897</f>
        <v>0</v>
      </c>
      <c r="K3892" s="14">
        <f>Разбивка_по_щитам!N3897</f>
        <v>0</v>
      </c>
      <c r="L3892" s="14"/>
      <c r="M3892" s="14">
        <f>Разбивка_по_щитам!P3897</f>
        <v>0</v>
      </c>
      <c r="N3892" s="14"/>
    </row>
    <row r="3893" spans="2:14" x14ac:dyDescent="0.2">
      <c r="B3893" s="14">
        <f>Разбивка_по_щитам!B3898</f>
        <v>0</v>
      </c>
      <c r="C3893" s="14">
        <f>Разбивка_по_щитам!C3898</f>
        <v>0</v>
      </c>
      <c r="D3893" s="14">
        <f>Разбивка_по_щитам!F3898</f>
        <v>0</v>
      </c>
      <c r="E3893" s="14">
        <f>Разбивка_по_щитам!H3898</f>
        <v>0</v>
      </c>
      <c r="F3893" s="14">
        <f>Разбивка_по_щитам!I3898</f>
        <v>0</v>
      </c>
      <c r="G3893" s="14">
        <f>Разбивка_по_щитам!J3898</f>
        <v>0</v>
      </c>
      <c r="H3893" s="14">
        <f>Разбивка_по_щитам!K3898</f>
        <v>0</v>
      </c>
      <c r="I3893" s="14">
        <f>Разбивка_по_щитам!L3898</f>
        <v>0</v>
      </c>
      <c r="J3893" s="14">
        <f>Разбивка_по_щитам!M3898</f>
        <v>0</v>
      </c>
      <c r="K3893" s="14">
        <f>Разбивка_по_щитам!N3898</f>
        <v>0</v>
      </c>
      <c r="L3893" s="14"/>
      <c r="M3893" s="14">
        <f>Разбивка_по_щитам!P3898</f>
        <v>0</v>
      </c>
      <c r="N3893" s="14"/>
    </row>
    <row r="3894" spans="2:14" x14ac:dyDescent="0.2">
      <c r="B3894" s="14">
        <f>Разбивка_по_щитам!B3899</f>
        <v>0</v>
      </c>
      <c r="C3894" s="14">
        <f>Разбивка_по_щитам!C3899</f>
        <v>0</v>
      </c>
      <c r="D3894" s="14">
        <f>Разбивка_по_щитам!F3899</f>
        <v>0</v>
      </c>
      <c r="E3894" s="14">
        <f>Разбивка_по_щитам!H3899</f>
        <v>0</v>
      </c>
      <c r="F3894" s="14">
        <f>Разбивка_по_щитам!I3899</f>
        <v>0</v>
      </c>
      <c r="G3894" s="14">
        <f>Разбивка_по_щитам!J3899</f>
        <v>0</v>
      </c>
      <c r="H3894" s="14">
        <f>Разбивка_по_щитам!K3899</f>
        <v>0</v>
      </c>
      <c r="I3894" s="14">
        <f>Разбивка_по_щитам!L3899</f>
        <v>0</v>
      </c>
      <c r="J3894" s="14">
        <f>Разбивка_по_щитам!M3899</f>
        <v>0</v>
      </c>
      <c r="K3894" s="14">
        <f>Разбивка_по_щитам!N3899</f>
        <v>0</v>
      </c>
      <c r="L3894" s="14"/>
      <c r="M3894" s="14">
        <f>Разбивка_по_щитам!P3899</f>
        <v>0</v>
      </c>
      <c r="N3894" s="14"/>
    </row>
    <row r="3895" spans="2:14" x14ac:dyDescent="0.2">
      <c r="B3895" s="14">
        <f>Разбивка_по_щитам!B3900</f>
        <v>0</v>
      </c>
      <c r="C3895" s="14">
        <f>Разбивка_по_щитам!C3900</f>
        <v>0</v>
      </c>
      <c r="D3895" s="14">
        <f>Разбивка_по_щитам!F3900</f>
        <v>0</v>
      </c>
      <c r="E3895" s="14">
        <f>Разбивка_по_щитам!H3900</f>
        <v>0</v>
      </c>
      <c r="F3895" s="14">
        <f>Разбивка_по_щитам!I3900</f>
        <v>0</v>
      </c>
      <c r="G3895" s="14">
        <f>Разбивка_по_щитам!J3900</f>
        <v>0</v>
      </c>
      <c r="H3895" s="14">
        <f>Разбивка_по_щитам!K3900</f>
        <v>0</v>
      </c>
      <c r="I3895" s="14">
        <f>Разбивка_по_щитам!L3900</f>
        <v>0</v>
      </c>
      <c r="J3895" s="14">
        <f>Разбивка_по_щитам!M3900</f>
        <v>0</v>
      </c>
      <c r="K3895" s="14">
        <f>Разбивка_по_щитам!N3900</f>
        <v>0</v>
      </c>
      <c r="L3895" s="14"/>
      <c r="M3895" s="14">
        <f>Разбивка_по_щитам!P3900</f>
        <v>0</v>
      </c>
      <c r="N3895" s="14"/>
    </row>
    <row r="3896" spans="2:14" x14ac:dyDescent="0.2">
      <c r="B3896" s="14">
        <f>Разбивка_по_щитам!B3901</f>
        <v>0</v>
      </c>
      <c r="C3896" s="14">
        <f>Разбивка_по_щитам!C3901</f>
        <v>0</v>
      </c>
      <c r="D3896" s="14">
        <f>Разбивка_по_щитам!F3901</f>
        <v>0</v>
      </c>
      <c r="E3896" s="14">
        <f>Разбивка_по_щитам!H3901</f>
        <v>0</v>
      </c>
      <c r="F3896" s="14">
        <f>Разбивка_по_щитам!I3901</f>
        <v>0</v>
      </c>
      <c r="G3896" s="14">
        <f>Разбивка_по_щитам!J3901</f>
        <v>0</v>
      </c>
      <c r="H3896" s="14">
        <f>Разбивка_по_щитам!K3901</f>
        <v>0</v>
      </c>
      <c r="I3896" s="14">
        <f>Разбивка_по_щитам!L3901</f>
        <v>0</v>
      </c>
      <c r="J3896" s="14">
        <f>Разбивка_по_щитам!M3901</f>
        <v>0</v>
      </c>
      <c r="K3896" s="14">
        <f>Разбивка_по_щитам!N3901</f>
        <v>0</v>
      </c>
      <c r="L3896" s="14"/>
      <c r="M3896" s="14">
        <f>Разбивка_по_щитам!P3901</f>
        <v>0</v>
      </c>
      <c r="N3896" s="14"/>
    </row>
    <row r="3897" spans="2:14" x14ac:dyDescent="0.2">
      <c r="B3897" s="14">
        <f>Разбивка_по_щитам!B3902</f>
        <v>0</v>
      </c>
      <c r="C3897" s="14">
        <f>Разбивка_по_щитам!C3902</f>
        <v>0</v>
      </c>
      <c r="D3897" s="14">
        <f>Разбивка_по_щитам!F3902</f>
        <v>0</v>
      </c>
      <c r="E3897" s="14">
        <f>Разбивка_по_щитам!H3902</f>
        <v>0</v>
      </c>
      <c r="F3897" s="14">
        <f>Разбивка_по_щитам!I3902</f>
        <v>0</v>
      </c>
      <c r="G3897" s="14">
        <f>Разбивка_по_щитам!J3902</f>
        <v>0</v>
      </c>
      <c r="H3897" s="14">
        <f>Разбивка_по_щитам!K3902</f>
        <v>0</v>
      </c>
      <c r="I3897" s="14">
        <f>Разбивка_по_щитам!L3902</f>
        <v>0</v>
      </c>
      <c r="J3897" s="14">
        <f>Разбивка_по_щитам!M3902</f>
        <v>0</v>
      </c>
      <c r="K3897" s="14">
        <f>Разбивка_по_щитам!N3902</f>
        <v>0</v>
      </c>
      <c r="L3897" s="14"/>
      <c r="M3897" s="14">
        <f>Разбивка_по_щитам!P3902</f>
        <v>0</v>
      </c>
      <c r="N3897" s="14"/>
    </row>
    <row r="3898" spans="2:14" x14ac:dyDescent="0.2">
      <c r="B3898" s="14">
        <f>Разбивка_по_щитам!B3903</f>
        <v>0</v>
      </c>
      <c r="C3898" s="14">
        <f>Разбивка_по_щитам!C3903</f>
        <v>0</v>
      </c>
      <c r="D3898" s="14">
        <f>Разбивка_по_щитам!F3903</f>
        <v>0</v>
      </c>
      <c r="E3898" s="14">
        <f>Разбивка_по_щитам!H3903</f>
        <v>0</v>
      </c>
      <c r="F3898" s="14">
        <f>Разбивка_по_щитам!I3903</f>
        <v>0</v>
      </c>
      <c r="G3898" s="14">
        <f>Разбивка_по_щитам!J3903</f>
        <v>0</v>
      </c>
      <c r="H3898" s="14">
        <f>Разбивка_по_щитам!K3903</f>
        <v>0</v>
      </c>
      <c r="I3898" s="14">
        <f>Разбивка_по_щитам!L3903</f>
        <v>0</v>
      </c>
      <c r="J3898" s="14">
        <f>Разбивка_по_щитам!M3903</f>
        <v>0</v>
      </c>
      <c r="K3898" s="14">
        <f>Разбивка_по_щитам!N3903</f>
        <v>0</v>
      </c>
      <c r="L3898" s="14"/>
      <c r="M3898" s="14">
        <f>Разбивка_по_щитам!P3903</f>
        <v>0</v>
      </c>
      <c r="N3898" s="14"/>
    </row>
    <row r="3899" spans="2:14" x14ac:dyDescent="0.2">
      <c r="B3899" s="14">
        <f>Разбивка_по_щитам!B3904</f>
        <v>0</v>
      </c>
      <c r="C3899" s="14">
        <f>Разбивка_по_щитам!C3904</f>
        <v>0</v>
      </c>
      <c r="D3899" s="14">
        <f>Разбивка_по_щитам!F3904</f>
        <v>0</v>
      </c>
      <c r="E3899" s="14">
        <f>Разбивка_по_щитам!H3904</f>
        <v>0</v>
      </c>
      <c r="F3899" s="14">
        <f>Разбивка_по_щитам!I3904</f>
        <v>0</v>
      </c>
      <c r="G3899" s="14">
        <f>Разбивка_по_щитам!J3904</f>
        <v>0</v>
      </c>
      <c r="H3899" s="14">
        <f>Разбивка_по_щитам!K3904</f>
        <v>0</v>
      </c>
      <c r="I3899" s="14">
        <f>Разбивка_по_щитам!L3904</f>
        <v>0</v>
      </c>
      <c r="J3899" s="14">
        <f>Разбивка_по_щитам!M3904</f>
        <v>0</v>
      </c>
      <c r="K3899" s="14">
        <f>Разбивка_по_щитам!N3904</f>
        <v>0</v>
      </c>
      <c r="L3899" s="14"/>
      <c r="M3899" s="14">
        <f>Разбивка_по_щитам!P3904</f>
        <v>0</v>
      </c>
      <c r="N3899" s="14"/>
    </row>
    <row r="3900" spans="2:14" x14ac:dyDescent="0.2">
      <c r="B3900" s="14">
        <f>Разбивка_по_щитам!B3905</f>
        <v>0</v>
      </c>
      <c r="C3900" s="14">
        <f>Разбивка_по_щитам!C3905</f>
        <v>0</v>
      </c>
      <c r="D3900" s="14">
        <f>Разбивка_по_щитам!F3905</f>
        <v>0</v>
      </c>
      <c r="E3900" s="14">
        <f>Разбивка_по_щитам!H3905</f>
        <v>0</v>
      </c>
      <c r="F3900" s="14">
        <f>Разбивка_по_щитам!I3905</f>
        <v>0</v>
      </c>
      <c r="G3900" s="14">
        <f>Разбивка_по_щитам!J3905</f>
        <v>0</v>
      </c>
      <c r="H3900" s="14">
        <f>Разбивка_по_щитам!K3905</f>
        <v>0</v>
      </c>
      <c r="I3900" s="14">
        <f>Разбивка_по_щитам!L3905</f>
        <v>0</v>
      </c>
      <c r="J3900" s="14">
        <f>Разбивка_по_щитам!M3905</f>
        <v>0</v>
      </c>
      <c r="K3900" s="14">
        <f>Разбивка_по_щитам!N3905</f>
        <v>0</v>
      </c>
      <c r="L3900" s="14"/>
      <c r="M3900" s="14">
        <f>Разбивка_по_щитам!P3905</f>
        <v>0</v>
      </c>
      <c r="N3900" s="14"/>
    </row>
    <row r="3901" spans="2:14" x14ac:dyDescent="0.2">
      <c r="B3901" s="14">
        <f>Разбивка_по_щитам!B3906</f>
        <v>0</v>
      </c>
      <c r="C3901" s="14">
        <f>Разбивка_по_щитам!C3906</f>
        <v>0</v>
      </c>
      <c r="D3901" s="14">
        <f>Разбивка_по_щитам!F3906</f>
        <v>0</v>
      </c>
      <c r="E3901" s="14">
        <f>Разбивка_по_щитам!H3906</f>
        <v>0</v>
      </c>
      <c r="F3901" s="14">
        <f>Разбивка_по_щитам!I3906</f>
        <v>0</v>
      </c>
      <c r="G3901" s="14">
        <f>Разбивка_по_щитам!J3906</f>
        <v>0</v>
      </c>
      <c r="H3901" s="14">
        <f>Разбивка_по_щитам!K3906</f>
        <v>0</v>
      </c>
      <c r="I3901" s="14">
        <f>Разбивка_по_щитам!L3906</f>
        <v>0</v>
      </c>
      <c r="J3901" s="14">
        <f>Разбивка_по_щитам!M3906</f>
        <v>0</v>
      </c>
      <c r="K3901" s="14">
        <f>Разбивка_по_щитам!N3906</f>
        <v>0</v>
      </c>
      <c r="L3901" s="14"/>
      <c r="M3901" s="14">
        <f>Разбивка_по_щитам!P3906</f>
        <v>0</v>
      </c>
      <c r="N3901" s="14"/>
    </row>
    <row r="3902" spans="2:14" x14ac:dyDescent="0.2">
      <c r="B3902" s="14">
        <f>Разбивка_по_щитам!B3907</f>
        <v>0</v>
      </c>
      <c r="C3902" s="14">
        <f>Разбивка_по_щитам!C3907</f>
        <v>0</v>
      </c>
      <c r="D3902" s="14">
        <f>Разбивка_по_щитам!F3907</f>
        <v>0</v>
      </c>
      <c r="E3902" s="14">
        <f>Разбивка_по_щитам!H3907</f>
        <v>0</v>
      </c>
      <c r="F3902" s="14">
        <f>Разбивка_по_щитам!I3907</f>
        <v>0</v>
      </c>
      <c r="G3902" s="14">
        <f>Разбивка_по_щитам!J3907</f>
        <v>0</v>
      </c>
      <c r="H3902" s="14">
        <f>Разбивка_по_щитам!K3907</f>
        <v>0</v>
      </c>
      <c r="I3902" s="14">
        <f>Разбивка_по_щитам!L3907</f>
        <v>0</v>
      </c>
      <c r="J3902" s="14">
        <f>Разбивка_по_щитам!M3907</f>
        <v>0</v>
      </c>
      <c r="K3902" s="14">
        <f>Разбивка_по_щитам!N3907</f>
        <v>0</v>
      </c>
      <c r="L3902" s="14"/>
      <c r="M3902" s="14">
        <f>Разбивка_по_щитам!P3907</f>
        <v>0</v>
      </c>
      <c r="N3902" s="14"/>
    </row>
    <row r="3903" spans="2:14" x14ac:dyDescent="0.2">
      <c r="B3903" s="14">
        <f>Разбивка_по_щитам!B3908</f>
        <v>0</v>
      </c>
      <c r="C3903" s="14">
        <f>Разбивка_по_щитам!C3908</f>
        <v>0</v>
      </c>
      <c r="D3903" s="14">
        <f>Разбивка_по_щитам!F3908</f>
        <v>0</v>
      </c>
      <c r="E3903" s="14">
        <f>Разбивка_по_щитам!H3908</f>
        <v>0</v>
      </c>
      <c r="F3903" s="14">
        <f>Разбивка_по_щитам!I3908</f>
        <v>0</v>
      </c>
      <c r="G3903" s="14">
        <f>Разбивка_по_щитам!J3908</f>
        <v>0</v>
      </c>
      <c r="H3903" s="14">
        <f>Разбивка_по_щитам!K3908</f>
        <v>0</v>
      </c>
      <c r="I3903" s="14">
        <f>Разбивка_по_щитам!L3908</f>
        <v>0</v>
      </c>
      <c r="J3903" s="14">
        <f>Разбивка_по_щитам!M3908</f>
        <v>0</v>
      </c>
      <c r="K3903" s="14">
        <f>Разбивка_по_щитам!N3908</f>
        <v>0</v>
      </c>
      <c r="L3903" s="14"/>
      <c r="M3903" s="14">
        <f>Разбивка_по_щитам!P3908</f>
        <v>0</v>
      </c>
      <c r="N3903" s="14"/>
    </row>
    <row r="3904" spans="2:14" x14ac:dyDescent="0.2">
      <c r="B3904" s="14">
        <f>Разбивка_по_щитам!B3909</f>
        <v>0</v>
      </c>
      <c r="C3904" s="14">
        <f>Разбивка_по_щитам!C3909</f>
        <v>0</v>
      </c>
      <c r="D3904" s="14">
        <f>Разбивка_по_щитам!F3909</f>
        <v>0</v>
      </c>
      <c r="E3904" s="14">
        <f>Разбивка_по_щитам!H3909</f>
        <v>0</v>
      </c>
      <c r="F3904" s="14">
        <f>Разбивка_по_щитам!I3909</f>
        <v>0</v>
      </c>
      <c r="G3904" s="14">
        <f>Разбивка_по_щитам!J3909</f>
        <v>0</v>
      </c>
      <c r="H3904" s="14">
        <f>Разбивка_по_щитам!K3909</f>
        <v>0</v>
      </c>
      <c r="I3904" s="14">
        <f>Разбивка_по_щитам!L3909</f>
        <v>0</v>
      </c>
      <c r="J3904" s="14">
        <f>Разбивка_по_щитам!M3909</f>
        <v>0</v>
      </c>
      <c r="K3904" s="14">
        <f>Разбивка_по_щитам!N3909</f>
        <v>0</v>
      </c>
      <c r="L3904" s="14"/>
      <c r="M3904" s="14">
        <f>Разбивка_по_щитам!P3909</f>
        <v>0</v>
      </c>
      <c r="N3904" s="14"/>
    </row>
    <row r="3905" spans="2:14" x14ac:dyDescent="0.2">
      <c r="B3905" s="14">
        <f>Разбивка_по_щитам!B3910</f>
        <v>0</v>
      </c>
      <c r="C3905" s="14">
        <f>Разбивка_по_щитам!C3910</f>
        <v>0</v>
      </c>
      <c r="D3905" s="14">
        <f>Разбивка_по_щитам!F3910</f>
        <v>0</v>
      </c>
      <c r="E3905" s="14">
        <f>Разбивка_по_щитам!H3910</f>
        <v>0</v>
      </c>
      <c r="F3905" s="14">
        <f>Разбивка_по_щитам!I3910</f>
        <v>0</v>
      </c>
      <c r="G3905" s="14">
        <f>Разбивка_по_щитам!J3910</f>
        <v>0</v>
      </c>
      <c r="H3905" s="14">
        <f>Разбивка_по_щитам!K3910</f>
        <v>0</v>
      </c>
      <c r="I3905" s="14">
        <f>Разбивка_по_щитам!L3910</f>
        <v>0</v>
      </c>
      <c r="J3905" s="14">
        <f>Разбивка_по_щитам!M3910</f>
        <v>0</v>
      </c>
      <c r="K3905" s="14">
        <f>Разбивка_по_щитам!N3910</f>
        <v>0</v>
      </c>
      <c r="L3905" s="14"/>
      <c r="M3905" s="14">
        <f>Разбивка_по_щитам!P3910</f>
        <v>0</v>
      </c>
      <c r="N3905" s="14"/>
    </row>
    <row r="3906" spans="2:14" x14ac:dyDescent="0.2">
      <c r="B3906" s="14">
        <f>Разбивка_по_щитам!B3911</f>
        <v>0</v>
      </c>
      <c r="C3906" s="14">
        <f>Разбивка_по_щитам!C3911</f>
        <v>0</v>
      </c>
      <c r="D3906" s="14">
        <f>Разбивка_по_щитам!F3911</f>
        <v>0</v>
      </c>
      <c r="E3906" s="14">
        <f>Разбивка_по_щитам!H3911</f>
        <v>0</v>
      </c>
      <c r="F3906" s="14">
        <f>Разбивка_по_щитам!I3911</f>
        <v>0</v>
      </c>
      <c r="G3906" s="14">
        <f>Разбивка_по_щитам!J3911</f>
        <v>0</v>
      </c>
      <c r="H3906" s="14">
        <f>Разбивка_по_щитам!K3911</f>
        <v>0</v>
      </c>
      <c r="I3906" s="14">
        <f>Разбивка_по_щитам!L3911</f>
        <v>0</v>
      </c>
      <c r="J3906" s="14">
        <f>Разбивка_по_щитам!M3911</f>
        <v>0</v>
      </c>
      <c r="K3906" s="14">
        <f>Разбивка_по_щитам!N3911</f>
        <v>0</v>
      </c>
      <c r="L3906" s="14"/>
      <c r="M3906" s="14">
        <f>Разбивка_по_щитам!P3911</f>
        <v>0</v>
      </c>
      <c r="N3906" s="14"/>
    </row>
    <row r="3907" spans="2:14" x14ac:dyDescent="0.2">
      <c r="B3907" s="14">
        <f>Разбивка_по_щитам!B3912</f>
        <v>0</v>
      </c>
      <c r="C3907" s="14">
        <f>Разбивка_по_щитам!C3912</f>
        <v>0</v>
      </c>
      <c r="D3907" s="14">
        <f>Разбивка_по_щитам!F3912</f>
        <v>0</v>
      </c>
      <c r="E3907" s="14">
        <f>Разбивка_по_щитам!H3912</f>
        <v>0</v>
      </c>
      <c r="F3907" s="14">
        <f>Разбивка_по_щитам!I3912</f>
        <v>0</v>
      </c>
      <c r="G3907" s="14">
        <f>Разбивка_по_щитам!J3912</f>
        <v>0</v>
      </c>
      <c r="H3907" s="14">
        <f>Разбивка_по_щитам!K3912</f>
        <v>0</v>
      </c>
      <c r="I3907" s="14">
        <f>Разбивка_по_щитам!L3912</f>
        <v>0</v>
      </c>
      <c r="J3907" s="14">
        <f>Разбивка_по_щитам!M3912</f>
        <v>0</v>
      </c>
      <c r="K3907" s="14">
        <f>Разбивка_по_щитам!N3912</f>
        <v>0</v>
      </c>
      <c r="L3907" s="14"/>
      <c r="M3907" s="14">
        <f>Разбивка_по_щитам!P3912</f>
        <v>0</v>
      </c>
      <c r="N3907" s="14"/>
    </row>
    <row r="3908" spans="2:14" x14ac:dyDescent="0.2">
      <c r="B3908" s="14">
        <f>Разбивка_по_щитам!B3913</f>
        <v>0</v>
      </c>
      <c r="C3908" s="14">
        <f>Разбивка_по_щитам!C3913</f>
        <v>0</v>
      </c>
      <c r="D3908" s="14">
        <f>Разбивка_по_щитам!F3913</f>
        <v>0</v>
      </c>
      <c r="E3908" s="14">
        <f>Разбивка_по_щитам!H3913</f>
        <v>0</v>
      </c>
      <c r="F3908" s="14">
        <f>Разбивка_по_щитам!I3913</f>
        <v>0</v>
      </c>
      <c r="G3908" s="14">
        <f>Разбивка_по_щитам!J3913</f>
        <v>0</v>
      </c>
      <c r="H3908" s="14">
        <f>Разбивка_по_щитам!K3913</f>
        <v>0</v>
      </c>
      <c r="I3908" s="14">
        <f>Разбивка_по_щитам!L3913</f>
        <v>0</v>
      </c>
      <c r="J3908" s="14">
        <f>Разбивка_по_щитам!M3913</f>
        <v>0</v>
      </c>
      <c r="K3908" s="14">
        <f>Разбивка_по_щитам!N3913</f>
        <v>0</v>
      </c>
      <c r="L3908" s="14"/>
      <c r="M3908" s="14">
        <f>Разбивка_по_щитам!P3913</f>
        <v>0</v>
      </c>
      <c r="N3908" s="14"/>
    </row>
    <row r="3909" spans="2:14" x14ac:dyDescent="0.2">
      <c r="B3909" s="14">
        <f>Разбивка_по_щитам!B3914</f>
        <v>0</v>
      </c>
      <c r="C3909" s="14">
        <f>Разбивка_по_щитам!C3914</f>
        <v>0</v>
      </c>
      <c r="D3909" s="14">
        <f>Разбивка_по_щитам!F3914</f>
        <v>0</v>
      </c>
      <c r="E3909" s="14">
        <f>Разбивка_по_щитам!H3914</f>
        <v>0</v>
      </c>
      <c r="F3909" s="14">
        <f>Разбивка_по_щитам!I3914</f>
        <v>0</v>
      </c>
      <c r="G3909" s="14">
        <f>Разбивка_по_щитам!J3914</f>
        <v>0</v>
      </c>
      <c r="H3909" s="14">
        <f>Разбивка_по_щитам!K3914</f>
        <v>0</v>
      </c>
      <c r="I3909" s="14">
        <f>Разбивка_по_щитам!L3914</f>
        <v>0</v>
      </c>
      <c r="J3909" s="14">
        <f>Разбивка_по_щитам!M3914</f>
        <v>0</v>
      </c>
      <c r="K3909" s="14">
        <f>Разбивка_по_щитам!N3914</f>
        <v>0</v>
      </c>
      <c r="L3909" s="14"/>
      <c r="M3909" s="14">
        <f>Разбивка_по_щитам!P3914</f>
        <v>0</v>
      </c>
      <c r="N3909" s="14"/>
    </row>
    <row r="3910" spans="2:14" x14ac:dyDescent="0.2">
      <c r="B3910" s="14">
        <f>Разбивка_по_щитам!B3915</f>
        <v>0</v>
      </c>
      <c r="C3910" s="14">
        <f>Разбивка_по_щитам!C3915</f>
        <v>0</v>
      </c>
      <c r="D3910" s="14">
        <f>Разбивка_по_щитам!F3915</f>
        <v>0</v>
      </c>
      <c r="E3910" s="14">
        <f>Разбивка_по_щитам!H3915</f>
        <v>0</v>
      </c>
      <c r="F3910" s="14">
        <f>Разбивка_по_щитам!I3915</f>
        <v>0</v>
      </c>
      <c r="G3910" s="14">
        <f>Разбивка_по_щитам!J3915</f>
        <v>0</v>
      </c>
      <c r="H3910" s="14">
        <f>Разбивка_по_щитам!K3915</f>
        <v>0</v>
      </c>
      <c r="I3910" s="14">
        <f>Разбивка_по_щитам!L3915</f>
        <v>0</v>
      </c>
      <c r="J3910" s="14">
        <f>Разбивка_по_щитам!M3915</f>
        <v>0</v>
      </c>
      <c r="K3910" s="14">
        <f>Разбивка_по_щитам!N3915</f>
        <v>0</v>
      </c>
      <c r="L3910" s="14"/>
      <c r="M3910" s="14">
        <f>Разбивка_по_щитам!P3915</f>
        <v>0</v>
      </c>
      <c r="N3910" s="14"/>
    </row>
    <row r="3911" spans="2:14" x14ac:dyDescent="0.2">
      <c r="B3911" s="14">
        <f>Разбивка_по_щитам!B3916</f>
        <v>0</v>
      </c>
      <c r="C3911" s="14">
        <f>Разбивка_по_щитам!C3916</f>
        <v>0</v>
      </c>
      <c r="D3911" s="14">
        <f>Разбивка_по_щитам!F3916</f>
        <v>0</v>
      </c>
      <c r="E3911" s="14">
        <f>Разбивка_по_щитам!H3916</f>
        <v>0</v>
      </c>
      <c r="F3911" s="14">
        <f>Разбивка_по_щитам!I3916</f>
        <v>0</v>
      </c>
      <c r="G3911" s="14">
        <f>Разбивка_по_щитам!J3916</f>
        <v>0</v>
      </c>
      <c r="H3911" s="14">
        <f>Разбивка_по_щитам!K3916</f>
        <v>0</v>
      </c>
      <c r="I3911" s="14">
        <f>Разбивка_по_щитам!L3916</f>
        <v>0</v>
      </c>
      <c r="J3911" s="14">
        <f>Разбивка_по_щитам!M3916</f>
        <v>0</v>
      </c>
      <c r="K3911" s="14">
        <f>Разбивка_по_щитам!N3916</f>
        <v>0</v>
      </c>
      <c r="L3911" s="14"/>
      <c r="M3911" s="14">
        <f>Разбивка_по_щитам!P3916</f>
        <v>0</v>
      </c>
      <c r="N3911" s="14"/>
    </row>
    <row r="3912" spans="2:14" x14ac:dyDescent="0.2">
      <c r="B3912" s="14">
        <f>Разбивка_по_щитам!B3917</f>
        <v>0</v>
      </c>
      <c r="C3912" s="14">
        <f>Разбивка_по_щитам!C3917</f>
        <v>0</v>
      </c>
      <c r="D3912" s="14">
        <f>Разбивка_по_щитам!F3917</f>
        <v>0</v>
      </c>
      <c r="E3912" s="14">
        <f>Разбивка_по_щитам!H3917</f>
        <v>0</v>
      </c>
      <c r="F3912" s="14">
        <f>Разбивка_по_щитам!I3917</f>
        <v>0</v>
      </c>
      <c r="G3912" s="14">
        <f>Разбивка_по_щитам!J3917</f>
        <v>0</v>
      </c>
      <c r="H3912" s="14">
        <f>Разбивка_по_щитам!K3917</f>
        <v>0</v>
      </c>
      <c r="I3912" s="14">
        <f>Разбивка_по_щитам!L3917</f>
        <v>0</v>
      </c>
      <c r="J3912" s="14">
        <f>Разбивка_по_щитам!M3917</f>
        <v>0</v>
      </c>
      <c r="K3912" s="14">
        <f>Разбивка_по_щитам!N3917</f>
        <v>0</v>
      </c>
      <c r="L3912" s="14"/>
      <c r="M3912" s="14">
        <f>Разбивка_по_щитам!P3917</f>
        <v>0</v>
      </c>
      <c r="N3912" s="14"/>
    </row>
    <row r="3913" spans="2:14" x14ac:dyDescent="0.2">
      <c r="B3913" s="14">
        <f>Разбивка_по_щитам!B3918</f>
        <v>0</v>
      </c>
      <c r="C3913" s="14">
        <f>Разбивка_по_щитам!C3918</f>
        <v>0</v>
      </c>
      <c r="D3913" s="14">
        <f>Разбивка_по_щитам!F3918</f>
        <v>0</v>
      </c>
      <c r="E3913" s="14">
        <f>Разбивка_по_щитам!H3918</f>
        <v>0</v>
      </c>
      <c r="F3913" s="14">
        <f>Разбивка_по_щитам!I3918</f>
        <v>0</v>
      </c>
      <c r="G3913" s="14">
        <f>Разбивка_по_щитам!J3918</f>
        <v>0</v>
      </c>
      <c r="H3913" s="14">
        <f>Разбивка_по_щитам!K3918</f>
        <v>0</v>
      </c>
      <c r="I3913" s="14">
        <f>Разбивка_по_щитам!L3918</f>
        <v>0</v>
      </c>
      <c r="J3913" s="14">
        <f>Разбивка_по_щитам!M3918</f>
        <v>0</v>
      </c>
      <c r="K3913" s="14">
        <f>Разбивка_по_щитам!N3918</f>
        <v>0</v>
      </c>
      <c r="L3913" s="14"/>
      <c r="M3913" s="14">
        <f>Разбивка_по_щитам!P3918</f>
        <v>0</v>
      </c>
      <c r="N3913" s="14"/>
    </row>
    <row r="3914" spans="2:14" x14ac:dyDescent="0.2">
      <c r="B3914" s="14">
        <f>Разбивка_по_щитам!B3919</f>
        <v>0</v>
      </c>
      <c r="C3914" s="14">
        <f>Разбивка_по_щитам!C3919</f>
        <v>0</v>
      </c>
      <c r="D3914" s="14">
        <f>Разбивка_по_щитам!F3919</f>
        <v>0</v>
      </c>
      <c r="E3914" s="14">
        <f>Разбивка_по_щитам!H3919</f>
        <v>0</v>
      </c>
      <c r="F3914" s="14">
        <f>Разбивка_по_щитам!I3919</f>
        <v>0</v>
      </c>
      <c r="G3914" s="14">
        <f>Разбивка_по_щитам!J3919</f>
        <v>0</v>
      </c>
      <c r="H3914" s="14">
        <f>Разбивка_по_щитам!K3919</f>
        <v>0</v>
      </c>
      <c r="I3914" s="14">
        <f>Разбивка_по_щитам!L3919</f>
        <v>0</v>
      </c>
      <c r="J3914" s="14">
        <f>Разбивка_по_щитам!M3919</f>
        <v>0</v>
      </c>
      <c r="K3914" s="14">
        <f>Разбивка_по_щитам!N3919</f>
        <v>0</v>
      </c>
      <c r="L3914" s="14"/>
      <c r="M3914" s="14">
        <f>Разбивка_по_щитам!P3919</f>
        <v>0</v>
      </c>
      <c r="N3914" s="14"/>
    </row>
    <row r="3915" spans="2:14" x14ac:dyDescent="0.2">
      <c r="B3915" s="14">
        <f>Разбивка_по_щитам!B3920</f>
        <v>0</v>
      </c>
      <c r="C3915" s="14">
        <f>Разбивка_по_щитам!C3920</f>
        <v>0</v>
      </c>
      <c r="D3915" s="14">
        <f>Разбивка_по_щитам!F3920</f>
        <v>0</v>
      </c>
      <c r="E3915" s="14">
        <f>Разбивка_по_щитам!H3920</f>
        <v>0</v>
      </c>
      <c r="F3915" s="14">
        <f>Разбивка_по_щитам!I3920</f>
        <v>0</v>
      </c>
      <c r="G3915" s="14">
        <f>Разбивка_по_щитам!J3920</f>
        <v>0</v>
      </c>
      <c r="H3915" s="14">
        <f>Разбивка_по_щитам!K3920</f>
        <v>0</v>
      </c>
      <c r="I3915" s="14">
        <f>Разбивка_по_щитам!L3920</f>
        <v>0</v>
      </c>
      <c r="J3915" s="14">
        <f>Разбивка_по_щитам!M3920</f>
        <v>0</v>
      </c>
      <c r="K3915" s="14">
        <f>Разбивка_по_щитам!N3920</f>
        <v>0</v>
      </c>
      <c r="L3915" s="14"/>
      <c r="M3915" s="14">
        <f>Разбивка_по_щитам!P3920</f>
        <v>0</v>
      </c>
      <c r="N3915" s="14"/>
    </row>
    <row r="3916" spans="2:14" x14ac:dyDescent="0.2">
      <c r="B3916" s="14">
        <f>Разбивка_по_щитам!B3921</f>
        <v>0</v>
      </c>
      <c r="C3916" s="14">
        <f>Разбивка_по_щитам!C3921</f>
        <v>0</v>
      </c>
      <c r="D3916" s="14">
        <f>Разбивка_по_щитам!F3921</f>
        <v>0</v>
      </c>
      <c r="E3916" s="14">
        <f>Разбивка_по_щитам!H3921</f>
        <v>0</v>
      </c>
      <c r="F3916" s="14">
        <f>Разбивка_по_щитам!I3921</f>
        <v>0</v>
      </c>
      <c r="G3916" s="14">
        <f>Разбивка_по_щитам!J3921</f>
        <v>0</v>
      </c>
      <c r="H3916" s="14">
        <f>Разбивка_по_щитам!K3921</f>
        <v>0</v>
      </c>
      <c r="I3916" s="14">
        <f>Разбивка_по_щитам!L3921</f>
        <v>0</v>
      </c>
      <c r="J3916" s="14">
        <f>Разбивка_по_щитам!M3921</f>
        <v>0</v>
      </c>
      <c r="K3916" s="14">
        <f>Разбивка_по_щитам!N3921</f>
        <v>0</v>
      </c>
      <c r="L3916" s="14"/>
      <c r="M3916" s="14">
        <f>Разбивка_по_щитам!P3921</f>
        <v>0</v>
      </c>
      <c r="N3916" s="14"/>
    </row>
    <row r="3917" spans="2:14" x14ac:dyDescent="0.2">
      <c r="B3917" s="14">
        <f>Разбивка_по_щитам!B3922</f>
        <v>0</v>
      </c>
      <c r="C3917" s="14">
        <f>Разбивка_по_щитам!C3922</f>
        <v>0</v>
      </c>
      <c r="D3917" s="14">
        <f>Разбивка_по_щитам!F3922</f>
        <v>0</v>
      </c>
      <c r="E3917" s="14">
        <f>Разбивка_по_щитам!H3922</f>
        <v>0</v>
      </c>
      <c r="F3917" s="14">
        <f>Разбивка_по_щитам!I3922</f>
        <v>0</v>
      </c>
      <c r="G3917" s="14">
        <f>Разбивка_по_щитам!J3922</f>
        <v>0</v>
      </c>
      <c r="H3917" s="14">
        <f>Разбивка_по_щитам!K3922</f>
        <v>0</v>
      </c>
      <c r="I3917" s="14">
        <f>Разбивка_по_щитам!L3922</f>
        <v>0</v>
      </c>
      <c r="J3917" s="14">
        <f>Разбивка_по_щитам!M3922</f>
        <v>0</v>
      </c>
      <c r="K3917" s="14">
        <f>Разбивка_по_щитам!N3922</f>
        <v>0</v>
      </c>
      <c r="L3917" s="14"/>
      <c r="M3917" s="14">
        <f>Разбивка_по_щитам!P3922</f>
        <v>0</v>
      </c>
      <c r="N3917" s="14"/>
    </row>
    <row r="3918" spans="2:14" x14ac:dyDescent="0.2">
      <c r="B3918" s="14">
        <f>Разбивка_по_щитам!B3923</f>
        <v>0</v>
      </c>
      <c r="C3918" s="14">
        <f>Разбивка_по_щитам!C3923</f>
        <v>0</v>
      </c>
      <c r="D3918" s="14">
        <f>Разбивка_по_щитам!F3923</f>
        <v>0</v>
      </c>
      <c r="E3918" s="14">
        <f>Разбивка_по_щитам!H3923</f>
        <v>0</v>
      </c>
      <c r="F3918" s="14">
        <f>Разбивка_по_щитам!I3923</f>
        <v>0</v>
      </c>
      <c r="G3918" s="14">
        <f>Разбивка_по_щитам!J3923</f>
        <v>0</v>
      </c>
      <c r="H3918" s="14">
        <f>Разбивка_по_щитам!K3923</f>
        <v>0</v>
      </c>
      <c r="I3918" s="14">
        <f>Разбивка_по_щитам!L3923</f>
        <v>0</v>
      </c>
      <c r="J3918" s="14">
        <f>Разбивка_по_щитам!M3923</f>
        <v>0</v>
      </c>
      <c r="K3918" s="14">
        <f>Разбивка_по_щитам!N3923</f>
        <v>0</v>
      </c>
      <c r="L3918" s="14"/>
      <c r="M3918" s="14">
        <f>Разбивка_по_щитам!P3923</f>
        <v>0</v>
      </c>
      <c r="N3918" s="14"/>
    </row>
    <row r="3919" spans="2:14" x14ac:dyDescent="0.2">
      <c r="B3919" s="14">
        <f>Разбивка_по_щитам!B3924</f>
        <v>0</v>
      </c>
      <c r="C3919" s="14">
        <f>Разбивка_по_щитам!C3924</f>
        <v>0</v>
      </c>
      <c r="D3919" s="14">
        <f>Разбивка_по_щитам!F3924</f>
        <v>0</v>
      </c>
      <c r="E3919" s="14">
        <f>Разбивка_по_щитам!H3924</f>
        <v>0</v>
      </c>
      <c r="F3919" s="14">
        <f>Разбивка_по_щитам!I3924</f>
        <v>0</v>
      </c>
      <c r="G3919" s="14">
        <f>Разбивка_по_щитам!J3924</f>
        <v>0</v>
      </c>
      <c r="H3919" s="14">
        <f>Разбивка_по_щитам!K3924</f>
        <v>0</v>
      </c>
      <c r="I3919" s="14">
        <f>Разбивка_по_щитам!L3924</f>
        <v>0</v>
      </c>
      <c r="J3919" s="14">
        <f>Разбивка_по_щитам!M3924</f>
        <v>0</v>
      </c>
      <c r="K3919" s="14">
        <f>Разбивка_по_щитам!N3924</f>
        <v>0</v>
      </c>
      <c r="L3919" s="14"/>
      <c r="M3919" s="14">
        <f>Разбивка_по_щитам!P3924</f>
        <v>0</v>
      </c>
      <c r="N3919" s="14"/>
    </row>
    <row r="3920" spans="2:14" x14ac:dyDescent="0.2">
      <c r="B3920" s="14">
        <f>Разбивка_по_щитам!B3925</f>
        <v>0</v>
      </c>
      <c r="C3920" s="14">
        <f>Разбивка_по_щитам!C3925</f>
        <v>0</v>
      </c>
      <c r="D3920" s="14">
        <f>Разбивка_по_щитам!F3925</f>
        <v>0</v>
      </c>
      <c r="E3920" s="14">
        <f>Разбивка_по_щитам!H3925</f>
        <v>0</v>
      </c>
      <c r="F3920" s="14">
        <f>Разбивка_по_щитам!I3925</f>
        <v>0</v>
      </c>
      <c r="G3920" s="14">
        <f>Разбивка_по_щитам!J3925</f>
        <v>0</v>
      </c>
      <c r="H3920" s="14">
        <f>Разбивка_по_щитам!K3925</f>
        <v>0</v>
      </c>
      <c r="I3920" s="14">
        <f>Разбивка_по_щитам!L3925</f>
        <v>0</v>
      </c>
      <c r="J3920" s="14">
        <f>Разбивка_по_щитам!M3925</f>
        <v>0</v>
      </c>
      <c r="K3920" s="14">
        <f>Разбивка_по_щитам!N3925</f>
        <v>0</v>
      </c>
      <c r="L3920" s="14"/>
      <c r="M3920" s="14">
        <f>Разбивка_по_щитам!P3925</f>
        <v>0</v>
      </c>
      <c r="N3920" s="14"/>
    </row>
    <row r="3921" spans="2:14" x14ac:dyDescent="0.2">
      <c r="B3921" s="14">
        <f>Разбивка_по_щитам!B3926</f>
        <v>0</v>
      </c>
      <c r="C3921" s="14">
        <f>Разбивка_по_щитам!C3926</f>
        <v>0</v>
      </c>
      <c r="D3921" s="14">
        <f>Разбивка_по_щитам!F3926</f>
        <v>0</v>
      </c>
      <c r="E3921" s="14">
        <f>Разбивка_по_щитам!H3926</f>
        <v>0</v>
      </c>
      <c r="F3921" s="14">
        <f>Разбивка_по_щитам!I3926</f>
        <v>0</v>
      </c>
      <c r="G3921" s="14">
        <f>Разбивка_по_щитам!J3926</f>
        <v>0</v>
      </c>
      <c r="H3921" s="14">
        <f>Разбивка_по_щитам!K3926</f>
        <v>0</v>
      </c>
      <c r="I3921" s="14">
        <f>Разбивка_по_щитам!L3926</f>
        <v>0</v>
      </c>
      <c r="J3921" s="14">
        <f>Разбивка_по_щитам!M3926</f>
        <v>0</v>
      </c>
      <c r="K3921" s="14">
        <f>Разбивка_по_щитам!N3926</f>
        <v>0</v>
      </c>
      <c r="L3921" s="14"/>
      <c r="M3921" s="14">
        <f>Разбивка_по_щитам!P3926</f>
        <v>0</v>
      </c>
      <c r="N3921" s="14"/>
    </row>
    <row r="3922" spans="2:14" x14ac:dyDescent="0.2">
      <c r="B3922" s="14">
        <f>Разбивка_по_щитам!B3927</f>
        <v>0</v>
      </c>
      <c r="C3922" s="14">
        <f>Разбивка_по_щитам!C3927</f>
        <v>0</v>
      </c>
      <c r="D3922" s="14">
        <f>Разбивка_по_щитам!F3927</f>
        <v>0</v>
      </c>
      <c r="E3922" s="14">
        <f>Разбивка_по_щитам!H3927</f>
        <v>0</v>
      </c>
      <c r="F3922" s="14">
        <f>Разбивка_по_щитам!I3927</f>
        <v>0</v>
      </c>
      <c r="G3922" s="14">
        <f>Разбивка_по_щитам!J3927</f>
        <v>0</v>
      </c>
      <c r="H3922" s="14">
        <f>Разбивка_по_щитам!K3927</f>
        <v>0</v>
      </c>
      <c r="I3922" s="14">
        <f>Разбивка_по_щитам!L3927</f>
        <v>0</v>
      </c>
      <c r="J3922" s="14">
        <f>Разбивка_по_щитам!M3927</f>
        <v>0</v>
      </c>
      <c r="K3922" s="14">
        <f>Разбивка_по_щитам!N3927</f>
        <v>0</v>
      </c>
      <c r="L3922" s="14"/>
      <c r="M3922" s="14">
        <f>Разбивка_по_щитам!P3927</f>
        <v>0</v>
      </c>
      <c r="N3922" s="14"/>
    </row>
    <row r="3923" spans="2:14" x14ac:dyDescent="0.2">
      <c r="B3923" s="14">
        <f>Разбивка_по_щитам!B3928</f>
        <v>0</v>
      </c>
      <c r="C3923" s="14">
        <f>Разбивка_по_щитам!C3928</f>
        <v>0</v>
      </c>
      <c r="D3923" s="14">
        <f>Разбивка_по_щитам!F3928</f>
        <v>0</v>
      </c>
      <c r="E3923" s="14">
        <f>Разбивка_по_щитам!H3928</f>
        <v>0</v>
      </c>
      <c r="F3923" s="14">
        <f>Разбивка_по_щитам!I3928</f>
        <v>0</v>
      </c>
      <c r="G3923" s="14">
        <f>Разбивка_по_щитам!J3928</f>
        <v>0</v>
      </c>
      <c r="H3923" s="14">
        <f>Разбивка_по_щитам!K3928</f>
        <v>0</v>
      </c>
      <c r="I3923" s="14">
        <f>Разбивка_по_щитам!L3928</f>
        <v>0</v>
      </c>
      <c r="J3923" s="14">
        <f>Разбивка_по_щитам!M3928</f>
        <v>0</v>
      </c>
      <c r="K3923" s="14">
        <f>Разбивка_по_щитам!N3928</f>
        <v>0</v>
      </c>
      <c r="L3923" s="14"/>
      <c r="M3923" s="14">
        <f>Разбивка_по_щитам!P3928</f>
        <v>0</v>
      </c>
      <c r="N3923" s="14"/>
    </row>
    <row r="3924" spans="2:14" x14ac:dyDescent="0.2">
      <c r="B3924" s="14">
        <f>Разбивка_по_щитам!B3929</f>
        <v>0</v>
      </c>
      <c r="C3924" s="14">
        <f>Разбивка_по_щитам!C3929</f>
        <v>0</v>
      </c>
      <c r="D3924" s="14">
        <f>Разбивка_по_щитам!F3929</f>
        <v>0</v>
      </c>
      <c r="E3924" s="14">
        <f>Разбивка_по_щитам!H3929</f>
        <v>0</v>
      </c>
      <c r="F3924" s="14">
        <f>Разбивка_по_щитам!I3929</f>
        <v>0</v>
      </c>
      <c r="G3924" s="14">
        <f>Разбивка_по_щитам!J3929</f>
        <v>0</v>
      </c>
      <c r="H3924" s="14">
        <f>Разбивка_по_щитам!K3929</f>
        <v>0</v>
      </c>
      <c r="I3924" s="14">
        <f>Разбивка_по_щитам!L3929</f>
        <v>0</v>
      </c>
      <c r="J3924" s="14">
        <f>Разбивка_по_щитам!M3929</f>
        <v>0</v>
      </c>
      <c r="K3924" s="14">
        <f>Разбивка_по_щитам!N3929</f>
        <v>0</v>
      </c>
      <c r="L3924" s="14"/>
      <c r="M3924" s="14">
        <f>Разбивка_по_щитам!P3929</f>
        <v>0</v>
      </c>
      <c r="N3924" s="14"/>
    </row>
    <row r="3925" spans="2:14" x14ac:dyDescent="0.2">
      <c r="B3925" s="14">
        <f>Разбивка_по_щитам!B3930</f>
        <v>0</v>
      </c>
      <c r="C3925" s="14">
        <f>Разбивка_по_щитам!C3930</f>
        <v>0</v>
      </c>
      <c r="D3925" s="14">
        <f>Разбивка_по_щитам!F3930</f>
        <v>0</v>
      </c>
      <c r="E3925" s="14">
        <f>Разбивка_по_щитам!H3930</f>
        <v>0</v>
      </c>
      <c r="F3925" s="14">
        <f>Разбивка_по_щитам!I3930</f>
        <v>0</v>
      </c>
      <c r="G3925" s="14">
        <f>Разбивка_по_щитам!J3930</f>
        <v>0</v>
      </c>
      <c r="H3925" s="14">
        <f>Разбивка_по_щитам!K3930</f>
        <v>0</v>
      </c>
      <c r="I3925" s="14">
        <f>Разбивка_по_щитам!L3930</f>
        <v>0</v>
      </c>
      <c r="J3925" s="14">
        <f>Разбивка_по_щитам!M3930</f>
        <v>0</v>
      </c>
      <c r="K3925" s="14">
        <f>Разбивка_по_щитам!N3930</f>
        <v>0</v>
      </c>
      <c r="L3925" s="14"/>
      <c r="M3925" s="14">
        <f>Разбивка_по_щитам!P3930</f>
        <v>0</v>
      </c>
      <c r="N3925" s="14"/>
    </row>
    <row r="3926" spans="2:14" x14ac:dyDescent="0.2">
      <c r="B3926" s="14">
        <f>Разбивка_по_щитам!B3931</f>
        <v>0</v>
      </c>
      <c r="C3926" s="14">
        <f>Разбивка_по_щитам!C3931</f>
        <v>0</v>
      </c>
      <c r="D3926" s="14">
        <f>Разбивка_по_щитам!F3931</f>
        <v>0</v>
      </c>
      <c r="E3926" s="14">
        <f>Разбивка_по_щитам!H3931</f>
        <v>0</v>
      </c>
      <c r="F3926" s="14">
        <f>Разбивка_по_щитам!I3931</f>
        <v>0</v>
      </c>
      <c r="G3926" s="14">
        <f>Разбивка_по_щитам!J3931</f>
        <v>0</v>
      </c>
      <c r="H3926" s="14">
        <f>Разбивка_по_щитам!K3931</f>
        <v>0</v>
      </c>
      <c r="I3926" s="14">
        <f>Разбивка_по_щитам!L3931</f>
        <v>0</v>
      </c>
      <c r="J3926" s="14">
        <f>Разбивка_по_щитам!M3931</f>
        <v>0</v>
      </c>
      <c r="K3926" s="14">
        <f>Разбивка_по_щитам!N3931</f>
        <v>0</v>
      </c>
      <c r="L3926" s="14"/>
      <c r="M3926" s="14">
        <f>Разбивка_по_щитам!P3931</f>
        <v>0</v>
      </c>
      <c r="N3926" s="14"/>
    </row>
    <row r="3927" spans="2:14" x14ac:dyDescent="0.2">
      <c r="B3927" s="14">
        <f>Разбивка_по_щитам!B3932</f>
        <v>0</v>
      </c>
      <c r="C3927" s="14">
        <f>Разбивка_по_щитам!C3932</f>
        <v>0</v>
      </c>
      <c r="D3927" s="14">
        <f>Разбивка_по_щитам!F3932</f>
        <v>0</v>
      </c>
      <c r="E3927" s="14">
        <f>Разбивка_по_щитам!H3932</f>
        <v>0</v>
      </c>
      <c r="F3927" s="14">
        <f>Разбивка_по_щитам!I3932</f>
        <v>0</v>
      </c>
      <c r="G3927" s="14">
        <f>Разбивка_по_щитам!J3932</f>
        <v>0</v>
      </c>
      <c r="H3927" s="14">
        <f>Разбивка_по_щитам!K3932</f>
        <v>0</v>
      </c>
      <c r="I3927" s="14">
        <f>Разбивка_по_щитам!L3932</f>
        <v>0</v>
      </c>
      <c r="J3927" s="14">
        <f>Разбивка_по_щитам!M3932</f>
        <v>0</v>
      </c>
      <c r="K3927" s="14">
        <f>Разбивка_по_щитам!N3932</f>
        <v>0</v>
      </c>
      <c r="L3927" s="14"/>
      <c r="M3927" s="14">
        <f>Разбивка_по_щитам!P3932</f>
        <v>0</v>
      </c>
      <c r="N3927" s="14"/>
    </row>
    <row r="3928" spans="2:14" x14ac:dyDescent="0.2">
      <c r="B3928" s="14">
        <f>Разбивка_по_щитам!B3933</f>
        <v>0</v>
      </c>
      <c r="C3928" s="14">
        <f>Разбивка_по_щитам!C3933</f>
        <v>0</v>
      </c>
      <c r="D3928" s="14">
        <f>Разбивка_по_щитам!F3933</f>
        <v>0</v>
      </c>
      <c r="E3928" s="14">
        <f>Разбивка_по_щитам!H3933</f>
        <v>0</v>
      </c>
      <c r="F3928" s="14">
        <f>Разбивка_по_щитам!I3933</f>
        <v>0</v>
      </c>
      <c r="G3928" s="14">
        <f>Разбивка_по_щитам!J3933</f>
        <v>0</v>
      </c>
      <c r="H3928" s="14">
        <f>Разбивка_по_щитам!K3933</f>
        <v>0</v>
      </c>
      <c r="I3928" s="14">
        <f>Разбивка_по_щитам!L3933</f>
        <v>0</v>
      </c>
      <c r="J3928" s="14">
        <f>Разбивка_по_щитам!M3933</f>
        <v>0</v>
      </c>
      <c r="K3928" s="14">
        <f>Разбивка_по_щитам!N3933</f>
        <v>0</v>
      </c>
      <c r="L3928" s="14"/>
      <c r="M3928" s="14">
        <f>Разбивка_по_щитам!P3933</f>
        <v>0</v>
      </c>
      <c r="N3928" s="14"/>
    </row>
    <row r="3929" spans="2:14" x14ac:dyDescent="0.2">
      <c r="B3929" s="14">
        <f>Разбивка_по_щитам!B3934</f>
        <v>0</v>
      </c>
      <c r="C3929" s="14">
        <f>Разбивка_по_щитам!C3934</f>
        <v>0</v>
      </c>
      <c r="D3929" s="14">
        <f>Разбивка_по_щитам!F3934</f>
        <v>0</v>
      </c>
      <c r="E3929" s="14">
        <f>Разбивка_по_щитам!H3934</f>
        <v>0</v>
      </c>
      <c r="F3929" s="14">
        <f>Разбивка_по_щитам!I3934</f>
        <v>0</v>
      </c>
      <c r="G3929" s="14">
        <f>Разбивка_по_щитам!J3934</f>
        <v>0</v>
      </c>
      <c r="H3929" s="14">
        <f>Разбивка_по_щитам!K3934</f>
        <v>0</v>
      </c>
      <c r="I3929" s="14">
        <f>Разбивка_по_щитам!L3934</f>
        <v>0</v>
      </c>
      <c r="J3929" s="14">
        <f>Разбивка_по_щитам!M3934</f>
        <v>0</v>
      </c>
      <c r="K3929" s="14">
        <f>Разбивка_по_щитам!N3934</f>
        <v>0</v>
      </c>
      <c r="L3929" s="14"/>
      <c r="M3929" s="14">
        <f>Разбивка_по_щитам!P3934</f>
        <v>0</v>
      </c>
      <c r="N3929" s="14"/>
    </row>
    <row r="3930" spans="2:14" x14ac:dyDescent="0.2">
      <c r="B3930" s="14">
        <f>Разбивка_по_щитам!B3935</f>
        <v>0</v>
      </c>
      <c r="C3930" s="14">
        <f>Разбивка_по_щитам!C3935</f>
        <v>0</v>
      </c>
      <c r="D3930" s="14">
        <f>Разбивка_по_щитам!F3935</f>
        <v>0</v>
      </c>
      <c r="E3930" s="14">
        <f>Разбивка_по_щитам!H3935</f>
        <v>0</v>
      </c>
      <c r="F3930" s="14">
        <f>Разбивка_по_щитам!I3935</f>
        <v>0</v>
      </c>
      <c r="G3930" s="14">
        <f>Разбивка_по_щитам!J3935</f>
        <v>0</v>
      </c>
      <c r="H3930" s="14">
        <f>Разбивка_по_щитам!K3935</f>
        <v>0</v>
      </c>
      <c r="I3930" s="14">
        <f>Разбивка_по_щитам!L3935</f>
        <v>0</v>
      </c>
      <c r="J3930" s="14">
        <f>Разбивка_по_щитам!M3935</f>
        <v>0</v>
      </c>
      <c r="K3930" s="14">
        <f>Разбивка_по_щитам!N3935</f>
        <v>0</v>
      </c>
      <c r="L3930" s="14"/>
      <c r="M3930" s="14">
        <f>Разбивка_по_щитам!P3935</f>
        <v>0</v>
      </c>
      <c r="N3930" s="14"/>
    </row>
    <row r="3931" spans="2:14" x14ac:dyDescent="0.2">
      <c r="B3931" s="14">
        <f>Разбивка_по_щитам!B3936</f>
        <v>0</v>
      </c>
      <c r="C3931" s="14">
        <f>Разбивка_по_щитам!C3936</f>
        <v>0</v>
      </c>
      <c r="D3931" s="14">
        <f>Разбивка_по_щитам!F3936</f>
        <v>0</v>
      </c>
      <c r="E3931" s="14">
        <f>Разбивка_по_щитам!H3936</f>
        <v>0</v>
      </c>
      <c r="F3931" s="14">
        <f>Разбивка_по_щитам!I3936</f>
        <v>0</v>
      </c>
      <c r="G3931" s="14">
        <f>Разбивка_по_щитам!J3936</f>
        <v>0</v>
      </c>
      <c r="H3931" s="14">
        <f>Разбивка_по_щитам!K3936</f>
        <v>0</v>
      </c>
      <c r="I3931" s="14">
        <f>Разбивка_по_щитам!L3936</f>
        <v>0</v>
      </c>
      <c r="J3931" s="14">
        <f>Разбивка_по_щитам!M3936</f>
        <v>0</v>
      </c>
      <c r="K3931" s="14">
        <f>Разбивка_по_щитам!N3936</f>
        <v>0</v>
      </c>
      <c r="L3931" s="14"/>
      <c r="M3931" s="14">
        <f>Разбивка_по_щитам!P3936</f>
        <v>0</v>
      </c>
      <c r="N3931" s="14"/>
    </row>
    <row r="3932" spans="2:14" x14ac:dyDescent="0.2">
      <c r="B3932" s="14">
        <f>Разбивка_по_щитам!B3937</f>
        <v>0</v>
      </c>
      <c r="C3932" s="14">
        <f>Разбивка_по_щитам!C3937</f>
        <v>0</v>
      </c>
      <c r="D3932" s="14">
        <f>Разбивка_по_щитам!F3937</f>
        <v>0</v>
      </c>
      <c r="E3932" s="14">
        <f>Разбивка_по_щитам!H3937</f>
        <v>0</v>
      </c>
      <c r="F3932" s="14">
        <f>Разбивка_по_щитам!I3937</f>
        <v>0</v>
      </c>
      <c r="G3932" s="14">
        <f>Разбивка_по_щитам!J3937</f>
        <v>0</v>
      </c>
      <c r="H3932" s="14">
        <f>Разбивка_по_щитам!K3937</f>
        <v>0</v>
      </c>
      <c r="I3932" s="14">
        <f>Разбивка_по_щитам!L3937</f>
        <v>0</v>
      </c>
      <c r="J3932" s="14">
        <f>Разбивка_по_щитам!M3937</f>
        <v>0</v>
      </c>
      <c r="K3932" s="14">
        <f>Разбивка_по_щитам!N3937</f>
        <v>0</v>
      </c>
      <c r="L3932" s="14"/>
      <c r="M3932" s="14">
        <f>Разбивка_по_щитам!P3937</f>
        <v>0</v>
      </c>
      <c r="N3932" s="14"/>
    </row>
    <row r="3933" spans="2:14" x14ac:dyDescent="0.2">
      <c r="B3933" s="14">
        <f>Разбивка_по_щитам!B3938</f>
        <v>0</v>
      </c>
      <c r="C3933" s="14">
        <f>Разбивка_по_щитам!C3938</f>
        <v>0</v>
      </c>
      <c r="D3933" s="14">
        <f>Разбивка_по_щитам!F3938</f>
        <v>0</v>
      </c>
      <c r="E3933" s="14">
        <f>Разбивка_по_щитам!H3938</f>
        <v>0</v>
      </c>
      <c r="F3933" s="14">
        <f>Разбивка_по_щитам!I3938</f>
        <v>0</v>
      </c>
      <c r="G3933" s="14">
        <f>Разбивка_по_щитам!J3938</f>
        <v>0</v>
      </c>
      <c r="H3933" s="14">
        <f>Разбивка_по_щитам!K3938</f>
        <v>0</v>
      </c>
      <c r="I3933" s="14">
        <f>Разбивка_по_щитам!L3938</f>
        <v>0</v>
      </c>
      <c r="J3933" s="14">
        <f>Разбивка_по_щитам!M3938</f>
        <v>0</v>
      </c>
      <c r="K3933" s="14">
        <f>Разбивка_по_щитам!N3938</f>
        <v>0</v>
      </c>
      <c r="L3933" s="14"/>
      <c r="M3933" s="14">
        <f>Разбивка_по_щитам!P3938</f>
        <v>0</v>
      </c>
      <c r="N3933" s="14"/>
    </row>
    <row r="3934" spans="2:14" x14ac:dyDescent="0.2">
      <c r="B3934" s="14">
        <f>Разбивка_по_щитам!B3939</f>
        <v>0</v>
      </c>
      <c r="C3934" s="14">
        <f>Разбивка_по_щитам!C3939</f>
        <v>0</v>
      </c>
      <c r="D3934" s="14">
        <f>Разбивка_по_щитам!F3939</f>
        <v>0</v>
      </c>
      <c r="E3934" s="14">
        <f>Разбивка_по_щитам!H3939</f>
        <v>0</v>
      </c>
      <c r="F3934" s="14">
        <f>Разбивка_по_щитам!I3939</f>
        <v>0</v>
      </c>
      <c r="G3934" s="14">
        <f>Разбивка_по_щитам!J3939</f>
        <v>0</v>
      </c>
      <c r="H3934" s="14">
        <f>Разбивка_по_щитам!K3939</f>
        <v>0</v>
      </c>
      <c r="I3934" s="14">
        <f>Разбивка_по_щитам!L3939</f>
        <v>0</v>
      </c>
      <c r="J3934" s="14">
        <f>Разбивка_по_щитам!M3939</f>
        <v>0</v>
      </c>
      <c r="K3934" s="14">
        <f>Разбивка_по_щитам!N3939</f>
        <v>0</v>
      </c>
      <c r="L3934" s="14"/>
      <c r="M3934" s="14">
        <f>Разбивка_по_щитам!P3939</f>
        <v>0</v>
      </c>
      <c r="N3934" s="14"/>
    </row>
    <row r="3935" spans="2:14" x14ac:dyDescent="0.2">
      <c r="B3935" s="14">
        <f>Разбивка_по_щитам!B3940</f>
        <v>0</v>
      </c>
      <c r="C3935" s="14">
        <f>Разбивка_по_щитам!C3940</f>
        <v>0</v>
      </c>
      <c r="D3935" s="14">
        <f>Разбивка_по_щитам!F3940</f>
        <v>0</v>
      </c>
      <c r="E3935" s="14">
        <f>Разбивка_по_щитам!H3940</f>
        <v>0</v>
      </c>
      <c r="F3935" s="14">
        <f>Разбивка_по_щитам!I3940</f>
        <v>0</v>
      </c>
      <c r="G3935" s="14">
        <f>Разбивка_по_щитам!J3940</f>
        <v>0</v>
      </c>
      <c r="H3935" s="14">
        <f>Разбивка_по_щитам!K3940</f>
        <v>0</v>
      </c>
      <c r="I3935" s="14">
        <f>Разбивка_по_щитам!L3940</f>
        <v>0</v>
      </c>
      <c r="J3935" s="14">
        <f>Разбивка_по_щитам!M3940</f>
        <v>0</v>
      </c>
      <c r="K3935" s="14">
        <f>Разбивка_по_щитам!N3940</f>
        <v>0</v>
      </c>
      <c r="L3935" s="14"/>
      <c r="M3935" s="14">
        <f>Разбивка_по_щитам!P3940</f>
        <v>0</v>
      </c>
      <c r="N3935" s="14"/>
    </row>
    <row r="3936" spans="2:14" x14ac:dyDescent="0.2">
      <c r="B3936" s="14">
        <f>Разбивка_по_щитам!B3941</f>
        <v>0</v>
      </c>
      <c r="C3936" s="14">
        <f>Разбивка_по_щитам!C3941</f>
        <v>0</v>
      </c>
      <c r="D3936" s="14">
        <f>Разбивка_по_щитам!F3941</f>
        <v>0</v>
      </c>
      <c r="E3936" s="14">
        <f>Разбивка_по_щитам!H3941</f>
        <v>0</v>
      </c>
      <c r="F3936" s="14">
        <f>Разбивка_по_щитам!I3941</f>
        <v>0</v>
      </c>
      <c r="G3936" s="14">
        <f>Разбивка_по_щитам!J3941</f>
        <v>0</v>
      </c>
      <c r="H3936" s="14">
        <f>Разбивка_по_щитам!K3941</f>
        <v>0</v>
      </c>
      <c r="I3936" s="14">
        <f>Разбивка_по_щитам!L3941</f>
        <v>0</v>
      </c>
      <c r="J3936" s="14">
        <f>Разбивка_по_щитам!M3941</f>
        <v>0</v>
      </c>
      <c r="K3936" s="14">
        <f>Разбивка_по_щитам!N3941</f>
        <v>0</v>
      </c>
      <c r="L3936" s="14"/>
      <c r="M3936" s="14">
        <f>Разбивка_по_щитам!P3941</f>
        <v>0</v>
      </c>
      <c r="N3936" s="14"/>
    </row>
    <row r="3937" spans="2:14" x14ac:dyDescent="0.2">
      <c r="B3937" s="14">
        <f>Разбивка_по_щитам!B3942</f>
        <v>0</v>
      </c>
      <c r="C3937" s="14">
        <f>Разбивка_по_щитам!C3942</f>
        <v>0</v>
      </c>
      <c r="D3937" s="14">
        <f>Разбивка_по_щитам!F3942</f>
        <v>0</v>
      </c>
      <c r="E3937" s="14">
        <f>Разбивка_по_щитам!H3942</f>
        <v>0</v>
      </c>
      <c r="F3937" s="14">
        <f>Разбивка_по_щитам!I3942</f>
        <v>0</v>
      </c>
      <c r="G3937" s="14">
        <f>Разбивка_по_щитам!J3942</f>
        <v>0</v>
      </c>
      <c r="H3937" s="14">
        <f>Разбивка_по_щитам!K3942</f>
        <v>0</v>
      </c>
      <c r="I3937" s="14">
        <f>Разбивка_по_щитам!L3942</f>
        <v>0</v>
      </c>
      <c r="J3937" s="14">
        <f>Разбивка_по_щитам!M3942</f>
        <v>0</v>
      </c>
      <c r="K3937" s="14">
        <f>Разбивка_по_щитам!N3942</f>
        <v>0</v>
      </c>
      <c r="L3937" s="14"/>
      <c r="M3937" s="14">
        <f>Разбивка_по_щитам!P3942</f>
        <v>0</v>
      </c>
      <c r="N3937" s="14"/>
    </row>
    <row r="3938" spans="2:14" x14ac:dyDescent="0.2">
      <c r="B3938" s="14">
        <f>Разбивка_по_щитам!B3943</f>
        <v>0</v>
      </c>
      <c r="C3938" s="14">
        <f>Разбивка_по_щитам!C3943</f>
        <v>0</v>
      </c>
      <c r="D3938" s="14">
        <f>Разбивка_по_щитам!F3943</f>
        <v>0</v>
      </c>
      <c r="E3938" s="14">
        <f>Разбивка_по_щитам!H3943</f>
        <v>0</v>
      </c>
      <c r="F3938" s="14">
        <f>Разбивка_по_щитам!I3943</f>
        <v>0</v>
      </c>
      <c r="G3938" s="14">
        <f>Разбивка_по_щитам!J3943</f>
        <v>0</v>
      </c>
      <c r="H3938" s="14">
        <f>Разбивка_по_щитам!K3943</f>
        <v>0</v>
      </c>
      <c r="I3938" s="14">
        <f>Разбивка_по_щитам!L3943</f>
        <v>0</v>
      </c>
      <c r="J3938" s="14">
        <f>Разбивка_по_щитам!M3943</f>
        <v>0</v>
      </c>
      <c r="K3938" s="14">
        <f>Разбивка_по_щитам!N3943</f>
        <v>0</v>
      </c>
      <c r="L3938" s="14"/>
      <c r="M3938" s="14">
        <f>Разбивка_по_щитам!P3943</f>
        <v>0</v>
      </c>
      <c r="N3938" s="14"/>
    </row>
    <row r="3939" spans="2:14" x14ac:dyDescent="0.2">
      <c r="B3939" s="14">
        <f>Разбивка_по_щитам!B3944</f>
        <v>0</v>
      </c>
      <c r="C3939" s="14">
        <f>Разбивка_по_щитам!C3944</f>
        <v>0</v>
      </c>
      <c r="D3939" s="14">
        <f>Разбивка_по_щитам!F3944</f>
        <v>0</v>
      </c>
      <c r="E3939" s="14">
        <f>Разбивка_по_щитам!H3944</f>
        <v>0</v>
      </c>
      <c r="F3939" s="14">
        <f>Разбивка_по_щитам!I3944</f>
        <v>0</v>
      </c>
      <c r="G3939" s="14">
        <f>Разбивка_по_щитам!J3944</f>
        <v>0</v>
      </c>
      <c r="H3939" s="14">
        <f>Разбивка_по_щитам!K3944</f>
        <v>0</v>
      </c>
      <c r="I3939" s="14">
        <f>Разбивка_по_щитам!L3944</f>
        <v>0</v>
      </c>
      <c r="J3939" s="14">
        <f>Разбивка_по_щитам!M3944</f>
        <v>0</v>
      </c>
      <c r="K3939" s="14">
        <f>Разбивка_по_щитам!N3944</f>
        <v>0</v>
      </c>
      <c r="L3939" s="14"/>
      <c r="M3939" s="14">
        <f>Разбивка_по_щитам!P3944</f>
        <v>0</v>
      </c>
      <c r="N3939" s="14"/>
    </row>
    <row r="3940" spans="2:14" x14ac:dyDescent="0.2">
      <c r="B3940" s="14">
        <f>Разбивка_по_щитам!B3945</f>
        <v>0</v>
      </c>
      <c r="C3940" s="14">
        <f>Разбивка_по_щитам!C3945</f>
        <v>0</v>
      </c>
      <c r="D3940" s="14">
        <f>Разбивка_по_щитам!F3945</f>
        <v>0</v>
      </c>
      <c r="E3940" s="14">
        <f>Разбивка_по_щитам!H3945</f>
        <v>0</v>
      </c>
      <c r="F3940" s="14">
        <f>Разбивка_по_щитам!I3945</f>
        <v>0</v>
      </c>
      <c r="G3940" s="14">
        <f>Разбивка_по_щитам!J3945</f>
        <v>0</v>
      </c>
      <c r="H3940" s="14">
        <f>Разбивка_по_щитам!K3945</f>
        <v>0</v>
      </c>
      <c r="I3940" s="14">
        <f>Разбивка_по_щитам!L3945</f>
        <v>0</v>
      </c>
      <c r="J3940" s="14">
        <f>Разбивка_по_щитам!M3945</f>
        <v>0</v>
      </c>
      <c r="K3940" s="14">
        <f>Разбивка_по_щитам!N3945</f>
        <v>0</v>
      </c>
      <c r="L3940" s="14"/>
      <c r="M3940" s="14">
        <f>Разбивка_по_щитам!P3945</f>
        <v>0</v>
      </c>
      <c r="N3940" s="14"/>
    </row>
    <row r="3941" spans="2:14" x14ac:dyDescent="0.2">
      <c r="B3941" s="14">
        <f>Разбивка_по_щитам!B3946</f>
        <v>0</v>
      </c>
      <c r="C3941" s="14">
        <f>Разбивка_по_щитам!C3946</f>
        <v>0</v>
      </c>
      <c r="D3941" s="14">
        <f>Разбивка_по_щитам!F3946</f>
        <v>0</v>
      </c>
      <c r="E3941" s="14">
        <f>Разбивка_по_щитам!H3946</f>
        <v>0</v>
      </c>
      <c r="F3941" s="14">
        <f>Разбивка_по_щитам!I3946</f>
        <v>0</v>
      </c>
      <c r="G3941" s="14">
        <f>Разбивка_по_щитам!J3946</f>
        <v>0</v>
      </c>
      <c r="H3941" s="14">
        <f>Разбивка_по_щитам!K3946</f>
        <v>0</v>
      </c>
      <c r="I3941" s="14">
        <f>Разбивка_по_щитам!L3946</f>
        <v>0</v>
      </c>
      <c r="J3941" s="14">
        <f>Разбивка_по_щитам!M3946</f>
        <v>0</v>
      </c>
      <c r="K3941" s="14">
        <f>Разбивка_по_щитам!N3946</f>
        <v>0</v>
      </c>
      <c r="L3941" s="14"/>
      <c r="M3941" s="14">
        <f>Разбивка_по_щитам!P3946</f>
        <v>0</v>
      </c>
      <c r="N3941" s="14"/>
    </row>
    <row r="3942" spans="2:14" x14ac:dyDescent="0.2">
      <c r="B3942" s="14">
        <f>Разбивка_по_щитам!B3947</f>
        <v>0</v>
      </c>
      <c r="C3942" s="14">
        <f>Разбивка_по_щитам!C3947</f>
        <v>0</v>
      </c>
      <c r="D3942" s="14">
        <f>Разбивка_по_щитам!F3947</f>
        <v>0</v>
      </c>
      <c r="E3942" s="14">
        <f>Разбивка_по_щитам!H3947</f>
        <v>0</v>
      </c>
      <c r="F3942" s="14">
        <f>Разбивка_по_щитам!I3947</f>
        <v>0</v>
      </c>
      <c r="G3942" s="14">
        <f>Разбивка_по_щитам!J3947</f>
        <v>0</v>
      </c>
      <c r="H3942" s="14">
        <f>Разбивка_по_щитам!K3947</f>
        <v>0</v>
      </c>
      <c r="I3942" s="14">
        <f>Разбивка_по_щитам!L3947</f>
        <v>0</v>
      </c>
      <c r="J3942" s="14">
        <f>Разбивка_по_щитам!M3947</f>
        <v>0</v>
      </c>
      <c r="K3942" s="14">
        <f>Разбивка_по_щитам!N3947</f>
        <v>0</v>
      </c>
      <c r="L3942" s="14"/>
      <c r="M3942" s="14">
        <f>Разбивка_по_щитам!P3947</f>
        <v>0</v>
      </c>
      <c r="N3942" s="14"/>
    </row>
    <row r="3943" spans="2:14" x14ac:dyDescent="0.2">
      <c r="B3943" s="14">
        <f>Разбивка_по_щитам!B3948</f>
        <v>0</v>
      </c>
      <c r="C3943" s="14">
        <f>Разбивка_по_щитам!C3948</f>
        <v>0</v>
      </c>
      <c r="D3943" s="14">
        <f>Разбивка_по_щитам!F3948</f>
        <v>0</v>
      </c>
      <c r="E3943" s="14">
        <f>Разбивка_по_щитам!H3948</f>
        <v>0</v>
      </c>
      <c r="F3943" s="14">
        <f>Разбивка_по_щитам!I3948</f>
        <v>0</v>
      </c>
      <c r="G3943" s="14">
        <f>Разбивка_по_щитам!J3948</f>
        <v>0</v>
      </c>
      <c r="H3943" s="14">
        <f>Разбивка_по_щитам!K3948</f>
        <v>0</v>
      </c>
      <c r="I3943" s="14">
        <f>Разбивка_по_щитам!L3948</f>
        <v>0</v>
      </c>
      <c r="J3943" s="14">
        <f>Разбивка_по_щитам!M3948</f>
        <v>0</v>
      </c>
      <c r="K3943" s="14">
        <f>Разбивка_по_щитам!N3948</f>
        <v>0</v>
      </c>
      <c r="L3943" s="14"/>
      <c r="M3943" s="14">
        <f>Разбивка_по_щитам!P3948</f>
        <v>0</v>
      </c>
      <c r="N3943" s="14"/>
    </row>
    <row r="3944" spans="2:14" x14ac:dyDescent="0.2">
      <c r="B3944" s="14">
        <f>Разбивка_по_щитам!B3949</f>
        <v>0</v>
      </c>
      <c r="C3944" s="14">
        <f>Разбивка_по_щитам!C3949</f>
        <v>0</v>
      </c>
      <c r="D3944" s="14">
        <f>Разбивка_по_щитам!F3949</f>
        <v>0</v>
      </c>
      <c r="E3944" s="14">
        <f>Разбивка_по_щитам!H3949</f>
        <v>0</v>
      </c>
      <c r="F3944" s="14">
        <f>Разбивка_по_щитам!I3949</f>
        <v>0</v>
      </c>
      <c r="G3944" s="14">
        <f>Разбивка_по_щитам!J3949</f>
        <v>0</v>
      </c>
      <c r="H3944" s="14">
        <f>Разбивка_по_щитам!K3949</f>
        <v>0</v>
      </c>
      <c r="I3944" s="14">
        <f>Разбивка_по_щитам!L3949</f>
        <v>0</v>
      </c>
      <c r="J3944" s="14">
        <f>Разбивка_по_щитам!M3949</f>
        <v>0</v>
      </c>
      <c r="K3944" s="14">
        <f>Разбивка_по_щитам!N3949</f>
        <v>0</v>
      </c>
      <c r="L3944" s="14"/>
      <c r="M3944" s="14">
        <f>Разбивка_по_щитам!P3949</f>
        <v>0</v>
      </c>
      <c r="N3944" s="14"/>
    </row>
    <row r="3945" spans="2:14" x14ac:dyDescent="0.2">
      <c r="B3945" s="14">
        <f>Разбивка_по_щитам!B3950</f>
        <v>0</v>
      </c>
      <c r="C3945" s="14">
        <f>Разбивка_по_щитам!C3950</f>
        <v>0</v>
      </c>
      <c r="D3945" s="14">
        <f>Разбивка_по_щитам!F3950</f>
        <v>0</v>
      </c>
      <c r="E3945" s="14">
        <f>Разбивка_по_щитам!H3950</f>
        <v>0</v>
      </c>
      <c r="F3945" s="14">
        <f>Разбивка_по_щитам!I3950</f>
        <v>0</v>
      </c>
      <c r="G3945" s="14">
        <f>Разбивка_по_щитам!J3950</f>
        <v>0</v>
      </c>
      <c r="H3945" s="14">
        <f>Разбивка_по_щитам!K3950</f>
        <v>0</v>
      </c>
      <c r="I3945" s="14">
        <f>Разбивка_по_щитам!L3950</f>
        <v>0</v>
      </c>
      <c r="J3945" s="14">
        <f>Разбивка_по_щитам!M3950</f>
        <v>0</v>
      </c>
      <c r="K3945" s="14">
        <f>Разбивка_по_щитам!N3950</f>
        <v>0</v>
      </c>
      <c r="L3945" s="14"/>
      <c r="M3945" s="14">
        <f>Разбивка_по_щитам!P3950</f>
        <v>0</v>
      </c>
      <c r="N3945" s="14"/>
    </row>
    <row r="3946" spans="2:14" x14ac:dyDescent="0.2">
      <c r="B3946" s="14">
        <f>Разбивка_по_щитам!B3951</f>
        <v>0</v>
      </c>
      <c r="C3946" s="14">
        <f>Разбивка_по_щитам!C3951</f>
        <v>0</v>
      </c>
      <c r="D3946" s="14">
        <f>Разбивка_по_щитам!F3951</f>
        <v>0</v>
      </c>
      <c r="E3946" s="14">
        <f>Разбивка_по_щитам!H3951</f>
        <v>0</v>
      </c>
      <c r="F3946" s="14">
        <f>Разбивка_по_щитам!I3951</f>
        <v>0</v>
      </c>
      <c r="G3946" s="14">
        <f>Разбивка_по_щитам!J3951</f>
        <v>0</v>
      </c>
      <c r="H3946" s="14">
        <f>Разбивка_по_щитам!K3951</f>
        <v>0</v>
      </c>
      <c r="I3946" s="14">
        <f>Разбивка_по_щитам!L3951</f>
        <v>0</v>
      </c>
      <c r="J3946" s="14">
        <f>Разбивка_по_щитам!M3951</f>
        <v>0</v>
      </c>
      <c r="K3946" s="14">
        <f>Разбивка_по_щитам!N3951</f>
        <v>0</v>
      </c>
      <c r="L3946" s="14"/>
      <c r="M3946" s="14">
        <f>Разбивка_по_щитам!P3951</f>
        <v>0</v>
      </c>
      <c r="N3946" s="14"/>
    </row>
    <row r="3947" spans="2:14" x14ac:dyDescent="0.2">
      <c r="B3947" s="14">
        <f>Разбивка_по_щитам!B3952</f>
        <v>0</v>
      </c>
      <c r="C3947" s="14">
        <f>Разбивка_по_щитам!C3952</f>
        <v>0</v>
      </c>
      <c r="D3947" s="14">
        <f>Разбивка_по_щитам!F3952</f>
        <v>0</v>
      </c>
      <c r="E3947" s="14">
        <f>Разбивка_по_щитам!H3952</f>
        <v>0</v>
      </c>
      <c r="F3947" s="14">
        <f>Разбивка_по_щитам!I3952</f>
        <v>0</v>
      </c>
      <c r="G3947" s="14">
        <f>Разбивка_по_щитам!J3952</f>
        <v>0</v>
      </c>
      <c r="H3947" s="14">
        <f>Разбивка_по_щитам!K3952</f>
        <v>0</v>
      </c>
      <c r="I3947" s="14">
        <f>Разбивка_по_щитам!L3952</f>
        <v>0</v>
      </c>
      <c r="J3947" s="14">
        <f>Разбивка_по_щитам!M3952</f>
        <v>0</v>
      </c>
      <c r="K3947" s="14">
        <f>Разбивка_по_щитам!N3952</f>
        <v>0</v>
      </c>
      <c r="L3947" s="14"/>
      <c r="M3947" s="14">
        <f>Разбивка_по_щитам!P3952</f>
        <v>0</v>
      </c>
      <c r="N3947" s="14"/>
    </row>
    <row r="3948" spans="2:14" x14ac:dyDescent="0.2">
      <c r="B3948" s="14">
        <f>Разбивка_по_щитам!B3953</f>
        <v>0</v>
      </c>
      <c r="C3948" s="14">
        <f>Разбивка_по_щитам!C3953</f>
        <v>0</v>
      </c>
      <c r="D3948" s="14">
        <f>Разбивка_по_щитам!F3953</f>
        <v>0</v>
      </c>
      <c r="E3948" s="14">
        <f>Разбивка_по_щитам!H3953</f>
        <v>0</v>
      </c>
      <c r="F3948" s="14">
        <f>Разбивка_по_щитам!I3953</f>
        <v>0</v>
      </c>
      <c r="G3948" s="14">
        <f>Разбивка_по_щитам!J3953</f>
        <v>0</v>
      </c>
      <c r="H3948" s="14">
        <f>Разбивка_по_щитам!K3953</f>
        <v>0</v>
      </c>
      <c r="I3948" s="14">
        <f>Разбивка_по_щитам!L3953</f>
        <v>0</v>
      </c>
      <c r="J3948" s="14">
        <f>Разбивка_по_щитам!M3953</f>
        <v>0</v>
      </c>
      <c r="K3948" s="14">
        <f>Разбивка_по_щитам!N3953</f>
        <v>0</v>
      </c>
      <c r="L3948" s="14"/>
      <c r="M3948" s="14">
        <f>Разбивка_по_щитам!P3953</f>
        <v>0</v>
      </c>
      <c r="N3948" s="14"/>
    </row>
    <row r="3949" spans="2:14" x14ac:dyDescent="0.2">
      <c r="B3949" s="14">
        <f>Разбивка_по_щитам!B3954</f>
        <v>0</v>
      </c>
      <c r="C3949" s="14">
        <f>Разбивка_по_щитам!C3954</f>
        <v>0</v>
      </c>
      <c r="D3949" s="14">
        <f>Разбивка_по_щитам!F3954</f>
        <v>0</v>
      </c>
      <c r="E3949" s="14">
        <f>Разбивка_по_щитам!H3954</f>
        <v>0</v>
      </c>
      <c r="F3949" s="14">
        <f>Разбивка_по_щитам!I3954</f>
        <v>0</v>
      </c>
      <c r="G3949" s="14">
        <f>Разбивка_по_щитам!J3954</f>
        <v>0</v>
      </c>
      <c r="H3949" s="14">
        <f>Разбивка_по_щитам!K3954</f>
        <v>0</v>
      </c>
      <c r="I3949" s="14">
        <f>Разбивка_по_щитам!L3954</f>
        <v>0</v>
      </c>
      <c r="J3949" s="14">
        <f>Разбивка_по_щитам!M3954</f>
        <v>0</v>
      </c>
      <c r="K3949" s="14">
        <f>Разбивка_по_щитам!N3954</f>
        <v>0</v>
      </c>
      <c r="L3949" s="14"/>
      <c r="M3949" s="14">
        <f>Разбивка_по_щитам!P3954</f>
        <v>0</v>
      </c>
      <c r="N3949" s="14"/>
    </row>
    <row r="3950" spans="2:14" x14ac:dyDescent="0.2">
      <c r="B3950" s="14">
        <f>Разбивка_по_щитам!B3955</f>
        <v>0</v>
      </c>
      <c r="C3950" s="14">
        <f>Разбивка_по_щитам!C3955</f>
        <v>0</v>
      </c>
      <c r="D3950" s="14">
        <f>Разбивка_по_щитам!F3955</f>
        <v>0</v>
      </c>
      <c r="E3950" s="14">
        <f>Разбивка_по_щитам!H3955</f>
        <v>0</v>
      </c>
      <c r="F3950" s="14">
        <f>Разбивка_по_щитам!I3955</f>
        <v>0</v>
      </c>
      <c r="G3950" s="14">
        <f>Разбивка_по_щитам!J3955</f>
        <v>0</v>
      </c>
      <c r="H3950" s="14">
        <f>Разбивка_по_щитам!K3955</f>
        <v>0</v>
      </c>
      <c r="I3950" s="14">
        <f>Разбивка_по_щитам!L3955</f>
        <v>0</v>
      </c>
      <c r="J3950" s="14">
        <f>Разбивка_по_щитам!M3955</f>
        <v>0</v>
      </c>
      <c r="K3950" s="14">
        <f>Разбивка_по_щитам!N3955</f>
        <v>0</v>
      </c>
      <c r="L3950" s="14"/>
      <c r="M3950" s="14">
        <f>Разбивка_по_щитам!P3955</f>
        <v>0</v>
      </c>
      <c r="N3950" s="14"/>
    </row>
    <row r="3951" spans="2:14" x14ac:dyDescent="0.2">
      <c r="B3951" s="14">
        <f>Разбивка_по_щитам!B3956</f>
        <v>0</v>
      </c>
      <c r="C3951" s="14">
        <f>Разбивка_по_щитам!C3956</f>
        <v>0</v>
      </c>
      <c r="D3951" s="14">
        <f>Разбивка_по_щитам!F3956</f>
        <v>0</v>
      </c>
      <c r="E3951" s="14">
        <f>Разбивка_по_щитам!H3956</f>
        <v>0</v>
      </c>
      <c r="F3951" s="14">
        <f>Разбивка_по_щитам!I3956</f>
        <v>0</v>
      </c>
      <c r="G3951" s="14">
        <f>Разбивка_по_щитам!J3956</f>
        <v>0</v>
      </c>
      <c r="H3951" s="14">
        <f>Разбивка_по_щитам!K3956</f>
        <v>0</v>
      </c>
      <c r="I3951" s="14">
        <f>Разбивка_по_щитам!L3956</f>
        <v>0</v>
      </c>
      <c r="J3951" s="14">
        <f>Разбивка_по_щитам!M3956</f>
        <v>0</v>
      </c>
      <c r="K3951" s="14">
        <f>Разбивка_по_щитам!N3956</f>
        <v>0</v>
      </c>
      <c r="L3951" s="14"/>
      <c r="M3951" s="14">
        <f>Разбивка_по_щитам!P3956</f>
        <v>0</v>
      </c>
      <c r="N3951" s="14"/>
    </row>
    <row r="3952" spans="2:14" x14ac:dyDescent="0.2">
      <c r="B3952" s="14">
        <f>Разбивка_по_щитам!B3957</f>
        <v>0</v>
      </c>
      <c r="C3952" s="14">
        <f>Разбивка_по_щитам!C3957</f>
        <v>0</v>
      </c>
      <c r="D3952" s="14">
        <f>Разбивка_по_щитам!F3957</f>
        <v>0</v>
      </c>
      <c r="E3952" s="14">
        <f>Разбивка_по_щитам!H3957</f>
        <v>0</v>
      </c>
      <c r="F3952" s="14">
        <f>Разбивка_по_щитам!I3957</f>
        <v>0</v>
      </c>
      <c r="G3952" s="14">
        <f>Разбивка_по_щитам!J3957</f>
        <v>0</v>
      </c>
      <c r="H3952" s="14">
        <f>Разбивка_по_щитам!K3957</f>
        <v>0</v>
      </c>
      <c r="I3952" s="14">
        <f>Разбивка_по_щитам!L3957</f>
        <v>0</v>
      </c>
      <c r="J3952" s="14">
        <f>Разбивка_по_щитам!M3957</f>
        <v>0</v>
      </c>
      <c r="K3952" s="14">
        <f>Разбивка_по_щитам!N3957</f>
        <v>0</v>
      </c>
      <c r="L3952" s="14"/>
      <c r="M3952" s="14">
        <f>Разбивка_по_щитам!P3957</f>
        <v>0</v>
      </c>
      <c r="N3952" s="14"/>
    </row>
    <row r="3953" spans="2:14" x14ac:dyDescent="0.2">
      <c r="B3953" s="14">
        <f>Разбивка_по_щитам!B3958</f>
        <v>0</v>
      </c>
      <c r="C3953" s="14">
        <f>Разбивка_по_щитам!C3958</f>
        <v>0</v>
      </c>
      <c r="D3953" s="14">
        <f>Разбивка_по_щитам!F3958</f>
        <v>0</v>
      </c>
      <c r="E3953" s="14">
        <f>Разбивка_по_щитам!H3958</f>
        <v>0</v>
      </c>
      <c r="F3953" s="14">
        <f>Разбивка_по_щитам!I3958</f>
        <v>0</v>
      </c>
      <c r="G3953" s="14">
        <f>Разбивка_по_щитам!J3958</f>
        <v>0</v>
      </c>
      <c r="H3953" s="14">
        <f>Разбивка_по_щитам!K3958</f>
        <v>0</v>
      </c>
      <c r="I3953" s="14">
        <f>Разбивка_по_щитам!L3958</f>
        <v>0</v>
      </c>
      <c r="J3953" s="14">
        <f>Разбивка_по_щитам!M3958</f>
        <v>0</v>
      </c>
      <c r="K3953" s="14">
        <f>Разбивка_по_щитам!N3958</f>
        <v>0</v>
      </c>
      <c r="L3953" s="14"/>
      <c r="M3953" s="14">
        <f>Разбивка_по_щитам!P3958</f>
        <v>0</v>
      </c>
      <c r="N3953" s="14"/>
    </row>
    <row r="3954" spans="2:14" x14ac:dyDescent="0.2">
      <c r="B3954" s="14">
        <f>Разбивка_по_щитам!B3959</f>
        <v>0</v>
      </c>
      <c r="C3954" s="14">
        <f>Разбивка_по_щитам!C3959</f>
        <v>0</v>
      </c>
      <c r="D3954" s="14">
        <f>Разбивка_по_щитам!F3959</f>
        <v>0</v>
      </c>
      <c r="E3954" s="14">
        <f>Разбивка_по_щитам!H3959</f>
        <v>0</v>
      </c>
      <c r="F3954" s="14">
        <f>Разбивка_по_щитам!I3959</f>
        <v>0</v>
      </c>
      <c r="G3954" s="14">
        <f>Разбивка_по_щитам!J3959</f>
        <v>0</v>
      </c>
      <c r="H3954" s="14">
        <f>Разбивка_по_щитам!K3959</f>
        <v>0</v>
      </c>
      <c r="I3954" s="14">
        <f>Разбивка_по_щитам!L3959</f>
        <v>0</v>
      </c>
      <c r="J3954" s="14">
        <f>Разбивка_по_щитам!M3959</f>
        <v>0</v>
      </c>
      <c r="K3954" s="14">
        <f>Разбивка_по_щитам!N3959</f>
        <v>0</v>
      </c>
      <c r="L3954" s="14"/>
      <c r="M3954" s="14">
        <f>Разбивка_по_щитам!P3959</f>
        <v>0</v>
      </c>
      <c r="N3954" s="14"/>
    </row>
    <row r="3955" spans="2:14" x14ac:dyDescent="0.2">
      <c r="B3955" s="14">
        <f>Разбивка_по_щитам!B3960</f>
        <v>0</v>
      </c>
      <c r="C3955" s="14">
        <f>Разбивка_по_щитам!C3960</f>
        <v>0</v>
      </c>
      <c r="D3955" s="14">
        <f>Разбивка_по_щитам!F3960</f>
        <v>0</v>
      </c>
      <c r="E3955" s="14">
        <f>Разбивка_по_щитам!H3960</f>
        <v>0</v>
      </c>
      <c r="F3955" s="14">
        <f>Разбивка_по_щитам!I3960</f>
        <v>0</v>
      </c>
      <c r="G3955" s="14">
        <f>Разбивка_по_щитам!J3960</f>
        <v>0</v>
      </c>
      <c r="H3955" s="14">
        <f>Разбивка_по_щитам!K3960</f>
        <v>0</v>
      </c>
      <c r="I3955" s="14">
        <f>Разбивка_по_щитам!L3960</f>
        <v>0</v>
      </c>
      <c r="J3955" s="14">
        <f>Разбивка_по_щитам!M3960</f>
        <v>0</v>
      </c>
      <c r="K3955" s="14">
        <f>Разбивка_по_щитам!N3960</f>
        <v>0</v>
      </c>
      <c r="L3955" s="14"/>
      <c r="M3955" s="14">
        <f>Разбивка_по_щитам!P3960</f>
        <v>0</v>
      </c>
      <c r="N3955" s="14"/>
    </row>
    <row r="3956" spans="2:14" x14ac:dyDescent="0.2">
      <c r="B3956" s="14">
        <f>Разбивка_по_щитам!B3961</f>
        <v>0</v>
      </c>
      <c r="C3956" s="14">
        <f>Разбивка_по_щитам!C3961</f>
        <v>0</v>
      </c>
      <c r="D3956" s="14">
        <f>Разбивка_по_щитам!F3961</f>
        <v>0</v>
      </c>
      <c r="E3956" s="14">
        <f>Разбивка_по_щитам!H3961</f>
        <v>0</v>
      </c>
      <c r="F3956" s="14">
        <f>Разбивка_по_щитам!I3961</f>
        <v>0</v>
      </c>
      <c r="G3956" s="14">
        <f>Разбивка_по_щитам!J3961</f>
        <v>0</v>
      </c>
      <c r="H3956" s="14">
        <f>Разбивка_по_щитам!K3961</f>
        <v>0</v>
      </c>
      <c r="I3956" s="14">
        <f>Разбивка_по_щитам!L3961</f>
        <v>0</v>
      </c>
      <c r="J3956" s="14">
        <f>Разбивка_по_щитам!M3961</f>
        <v>0</v>
      </c>
      <c r="K3956" s="14">
        <f>Разбивка_по_щитам!N3961</f>
        <v>0</v>
      </c>
      <c r="L3956" s="14"/>
      <c r="M3956" s="14">
        <f>Разбивка_по_щитам!P3961</f>
        <v>0</v>
      </c>
      <c r="N3956" s="14"/>
    </row>
    <row r="3957" spans="2:14" x14ac:dyDescent="0.2">
      <c r="B3957" s="14">
        <f>Разбивка_по_щитам!B3962</f>
        <v>0</v>
      </c>
      <c r="C3957" s="14">
        <f>Разбивка_по_щитам!C3962</f>
        <v>0</v>
      </c>
      <c r="D3957" s="14">
        <f>Разбивка_по_щитам!F3962</f>
        <v>0</v>
      </c>
      <c r="E3957" s="14">
        <f>Разбивка_по_щитам!H3962</f>
        <v>0</v>
      </c>
      <c r="F3957" s="14">
        <f>Разбивка_по_щитам!I3962</f>
        <v>0</v>
      </c>
      <c r="G3957" s="14">
        <f>Разбивка_по_щитам!J3962</f>
        <v>0</v>
      </c>
      <c r="H3957" s="14">
        <f>Разбивка_по_щитам!K3962</f>
        <v>0</v>
      </c>
      <c r="I3957" s="14">
        <f>Разбивка_по_щитам!L3962</f>
        <v>0</v>
      </c>
      <c r="J3957" s="14">
        <f>Разбивка_по_щитам!M3962</f>
        <v>0</v>
      </c>
      <c r="K3957" s="14">
        <f>Разбивка_по_щитам!N3962</f>
        <v>0</v>
      </c>
      <c r="L3957" s="14"/>
      <c r="M3957" s="14">
        <f>Разбивка_по_щитам!P3962</f>
        <v>0</v>
      </c>
      <c r="N3957" s="14"/>
    </row>
    <row r="3958" spans="2:14" x14ac:dyDescent="0.2">
      <c r="B3958" s="14">
        <f>Разбивка_по_щитам!B3963</f>
        <v>0</v>
      </c>
      <c r="C3958" s="14">
        <f>Разбивка_по_щитам!C3963</f>
        <v>0</v>
      </c>
      <c r="D3958" s="14">
        <f>Разбивка_по_щитам!F3963</f>
        <v>0</v>
      </c>
      <c r="E3958" s="14">
        <f>Разбивка_по_щитам!H3963</f>
        <v>0</v>
      </c>
      <c r="F3958" s="14">
        <f>Разбивка_по_щитам!I3963</f>
        <v>0</v>
      </c>
      <c r="G3958" s="14">
        <f>Разбивка_по_щитам!J3963</f>
        <v>0</v>
      </c>
      <c r="H3958" s="14">
        <f>Разбивка_по_щитам!K3963</f>
        <v>0</v>
      </c>
      <c r="I3958" s="14">
        <f>Разбивка_по_щитам!L3963</f>
        <v>0</v>
      </c>
      <c r="J3958" s="14">
        <f>Разбивка_по_щитам!M3963</f>
        <v>0</v>
      </c>
      <c r="K3958" s="14">
        <f>Разбивка_по_щитам!N3963</f>
        <v>0</v>
      </c>
      <c r="L3958" s="14"/>
      <c r="M3958" s="14">
        <f>Разбивка_по_щитам!P3963</f>
        <v>0</v>
      </c>
      <c r="N3958" s="14"/>
    </row>
    <row r="3959" spans="2:14" x14ac:dyDescent="0.2">
      <c r="B3959" s="14">
        <f>Разбивка_по_щитам!B3964</f>
        <v>0</v>
      </c>
      <c r="C3959" s="14">
        <f>Разбивка_по_щитам!C3964</f>
        <v>0</v>
      </c>
      <c r="D3959" s="14">
        <f>Разбивка_по_щитам!F3964</f>
        <v>0</v>
      </c>
      <c r="E3959" s="14">
        <f>Разбивка_по_щитам!H3964</f>
        <v>0</v>
      </c>
      <c r="F3959" s="14">
        <f>Разбивка_по_щитам!I3964</f>
        <v>0</v>
      </c>
      <c r="G3959" s="14">
        <f>Разбивка_по_щитам!J3964</f>
        <v>0</v>
      </c>
      <c r="H3959" s="14">
        <f>Разбивка_по_щитам!K3964</f>
        <v>0</v>
      </c>
      <c r="I3959" s="14">
        <f>Разбивка_по_щитам!L3964</f>
        <v>0</v>
      </c>
      <c r="J3959" s="14">
        <f>Разбивка_по_щитам!M3964</f>
        <v>0</v>
      </c>
      <c r="K3959" s="14">
        <f>Разбивка_по_щитам!N3964</f>
        <v>0</v>
      </c>
      <c r="L3959" s="14"/>
      <c r="M3959" s="14">
        <f>Разбивка_по_щитам!P3964</f>
        <v>0</v>
      </c>
      <c r="N3959" s="14"/>
    </row>
    <row r="3960" spans="2:14" x14ac:dyDescent="0.2">
      <c r="B3960" s="14">
        <f>Разбивка_по_щитам!B3965</f>
        <v>0</v>
      </c>
      <c r="C3960" s="14">
        <f>Разбивка_по_щитам!C3965</f>
        <v>0</v>
      </c>
      <c r="D3960" s="14">
        <f>Разбивка_по_щитам!F3965</f>
        <v>0</v>
      </c>
      <c r="E3960" s="14">
        <f>Разбивка_по_щитам!H3965</f>
        <v>0</v>
      </c>
      <c r="F3960" s="14">
        <f>Разбивка_по_щитам!I3965</f>
        <v>0</v>
      </c>
      <c r="G3960" s="14">
        <f>Разбивка_по_щитам!J3965</f>
        <v>0</v>
      </c>
      <c r="H3960" s="14">
        <f>Разбивка_по_щитам!K3965</f>
        <v>0</v>
      </c>
      <c r="I3960" s="14">
        <f>Разбивка_по_щитам!L3965</f>
        <v>0</v>
      </c>
      <c r="J3960" s="14">
        <f>Разбивка_по_щитам!M3965</f>
        <v>0</v>
      </c>
      <c r="K3960" s="14">
        <f>Разбивка_по_щитам!N3965</f>
        <v>0</v>
      </c>
      <c r="L3960" s="14"/>
      <c r="M3960" s="14">
        <f>Разбивка_по_щитам!P3965</f>
        <v>0</v>
      </c>
      <c r="N3960" s="14"/>
    </row>
    <row r="3961" spans="2:14" x14ac:dyDescent="0.2">
      <c r="B3961" s="14">
        <f>Разбивка_по_щитам!B3966</f>
        <v>0</v>
      </c>
      <c r="C3961" s="14">
        <f>Разбивка_по_щитам!C3966</f>
        <v>0</v>
      </c>
      <c r="D3961" s="14">
        <f>Разбивка_по_щитам!F3966</f>
        <v>0</v>
      </c>
      <c r="E3961" s="14">
        <f>Разбивка_по_щитам!H3966</f>
        <v>0</v>
      </c>
      <c r="F3961" s="14">
        <f>Разбивка_по_щитам!I3966</f>
        <v>0</v>
      </c>
      <c r="G3961" s="14">
        <f>Разбивка_по_щитам!J3966</f>
        <v>0</v>
      </c>
      <c r="H3961" s="14">
        <f>Разбивка_по_щитам!K3966</f>
        <v>0</v>
      </c>
      <c r="I3961" s="14">
        <f>Разбивка_по_щитам!L3966</f>
        <v>0</v>
      </c>
      <c r="J3961" s="14">
        <f>Разбивка_по_щитам!M3966</f>
        <v>0</v>
      </c>
      <c r="K3961" s="14">
        <f>Разбивка_по_щитам!N3966</f>
        <v>0</v>
      </c>
      <c r="L3961" s="14"/>
      <c r="M3961" s="14">
        <f>Разбивка_по_щитам!P3966</f>
        <v>0</v>
      </c>
      <c r="N3961" s="14"/>
    </row>
    <row r="3962" spans="2:14" x14ac:dyDescent="0.2">
      <c r="B3962" s="14">
        <f>Разбивка_по_щитам!B3967</f>
        <v>0</v>
      </c>
      <c r="C3962" s="14">
        <f>Разбивка_по_щитам!C3967</f>
        <v>0</v>
      </c>
      <c r="D3962" s="14">
        <f>Разбивка_по_щитам!F3967</f>
        <v>0</v>
      </c>
      <c r="E3962" s="14">
        <f>Разбивка_по_щитам!H3967</f>
        <v>0</v>
      </c>
      <c r="F3962" s="14">
        <f>Разбивка_по_щитам!I3967</f>
        <v>0</v>
      </c>
      <c r="G3962" s="14">
        <f>Разбивка_по_щитам!J3967</f>
        <v>0</v>
      </c>
      <c r="H3962" s="14">
        <f>Разбивка_по_щитам!K3967</f>
        <v>0</v>
      </c>
      <c r="I3962" s="14">
        <f>Разбивка_по_щитам!L3967</f>
        <v>0</v>
      </c>
      <c r="J3962" s="14">
        <f>Разбивка_по_щитам!M3967</f>
        <v>0</v>
      </c>
      <c r="K3962" s="14">
        <f>Разбивка_по_щитам!N3967</f>
        <v>0</v>
      </c>
      <c r="L3962" s="14"/>
      <c r="M3962" s="14">
        <f>Разбивка_по_щитам!P3967</f>
        <v>0</v>
      </c>
      <c r="N3962" s="14"/>
    </row>
    <row r="3963" spans="2:14" x14ac:dyDescent="0.2">
      <c r="B3963" s="14">
        <f>Разбивка_по_щитам!B3968</f>
        <v>0</v>
      </c>
      <c r="C3963" s="14">
        <f>Разбивка_по_щитам!C3968</f>
        <v>0</v>
      </c>
      <c r="D3963" s="14">
        <f>Разбивка_по_щитам!F3968</f>
        <v>0</v>
      </c>
      <c r="E3963" s="14">
        <f>Разбивка_по_щитам!H3968</f>
        <v>0</v>
      </c>
      <c r="F3963" s="14">
        <f>Разбивка_по_щитам!I3968</f>
        <v>0</v>
      </c>
      <c r="G3963" s="14">
        <f>Разбивка_по_щитам!J3968</f>
        <v>0</v>
      </c>
      <c r="H3963" s="14">
        <f>Разбивка_по_щитам!K3968</f>
        <v>0</v>
      </c>
      <c r="I3963" s="14">
        <f>Разбивка_по_щитам!L3968</f>
        <v>0</v>
      </c>
      <c r="J3963" s="14">
        <f>Разбивка_по_щитам!M3968</f>
        <v>0</v>
      </c>
      <c r="K3963" s="14">
        <f>Разбивка_по_щитам!N3968</f>
        <v>0</v>
      </c>
      <c r="L3963" s="14"/>
      <c r="M3963" s="14">
        <f>Разбивка_по_щитам!P3968</f>
        <v>0</v>
      </c>
      <c r="N3963" s="14"/>
    </row>
    <row r="3964" spans="2:14" x14ac:dyDescent="0.2">
      <c r="B3964" s="14">
        <f>Разбивка_по_щитам!B3969</f>
        <v>0</v>
      </c>
      <c r="C3964" s="14">
        <f>Разбивка_по_щитам!C3969</f>
        <v>0</v>
      </c>
      <c r="D3964" s="14">
        <f>Разбивка_по_щитам!F3969</f>
        <v>0</v>
      </c>
      <c r="E3964" s="14">
        <f>Разбивка_по_щитам!H3969</f>
        <v>0</v>
      </c>
      <c r="F3964" s="14">
        <f>Разбивка_по_щитам!I3969</f>
        <v>0</v>
      </c>
      <c r="G3964" s="14">
        <f>Разбивка_по_щитам!J3969</f>
        <v>0</v>
      </c>
      <c r="H3964" s="14">
        <f>Разбивка_по_щитам!K3969</f>
        <v>0</v>
      </c>
      <c r="I3964" s="14">
        <f>Разбивка_по_щитам!L3969</f>
        <v>0</v>
      </c>
      <c r="J3964" s="14">
        <f>Разбивка_по_щитам!M3969</f>
        <v>0</v>
      </c>
      <c r="K3964" s="14">
        <f>Разбивка_по_щитам!N3969</f>
        <v>0</v>
      </c>
      <c r="L3964" s="14"/>
      <c r="M3964" s="14">
        <f>Разбивка_по_щитам!P3969</f>
        <v>0</v>
      </c>
      <c r="N3964" s="14"/>
    </row>
    <row r="3965" spans="2:14" x14ac:dyDescent="0.2">
      <c r="B3965" s="14">
        <f>Разбивка_по_щитам!B3970</f>
        <v>0</v>
      </c>
      <c r="C3965" s="14">
        <f>Разбивка_по_щитам!C3970</f>
        <v>0</v>
      </c>
      <c r="D3965" s="14">
        <f>Разбивка_по_щитам!F3970</f>
        <v>0</v>
      </c>
      <c r="E3965" s="14">
        <f>Разбивка_по_щитам!H3970</f>
        <v>0</v>
      </c>
      <c r="F3965" s="14">
        <f>Разбивка_по_щитам!I3970</f>
        <v>0</v>
      </c>
      <c r="G3965" s="14">
        <f>Разбивка_по_щитам!J3970</f>
        <v>0</v>
      </c>
      <c r="H3965" s="14">
        <f>Разбивка_по_щитам!K3970</f>
        <v>0</v>
      </c>
      <c r="I3965" s="14">
        <f>Разбивка_по_щитам!L3970</f>
        <v>0</v>
      </c>
      <c r="J3965" s="14">
        <f>Разбивка_по_щитам!M3970</f>
        <v>0</v>
      </c>
      <c r="K3965" s="14">
        <f>Разбивка_по_щитам!N3970</f>
        <v>0</v>
      </c>
      <c r="L3965" s="14"/>
      <c r="M3965" s="14">
        <f>Разбивка_по_щитам!P3970</f>
        <v>0</v>
      </c>
      <c r="N3965" s="14"/>
    </row>
    <row r="3966" spans="2:14" x14ac:dyDescent="0.2">
      <c r="B3966" s="14">
        <f>Разбивка_по_щитам!B3971</f>
        <v>0</v>
      </c>
      <c r="C3966" s="14">
        <f>Разбивка_по_щитам!C3971</f>
        <v>0</v>
      </c>
      <c r="D3966" s="14">
        <f>Разбивка_по_щитам!F3971</f>
        <v>0</v>
      </c>
      <c r="E3966" s="14">
        <f>Разбивка_по_щитам!H3971</f>
        <v>0</v>
      </c>
      <c r="F3966" s="14">
        <f>Разбивка_по_щитам!I3971</f>
        <v>0</v>
      </c>
      <c r="G3966" s="14">
        <f>Разбивка_по_щитам!J3971</f>
        <v>0</v>
      </c>
      <c r="H3966" s="14">
        <f>Разбивка_по_щитам!K3971</f>
        <v>0</v>
      </c>
      <c r="I3966" s="14">
        <f>Разбивка_по_щитам!L3971</f>
        <v>0</v>
      </c>
      <c r="J3966" s="14">
        <f>Разбивка_по_щитам!M3971</f>
        <v>0</v>
      </c>
      <c r="K3966" s="14">
        <f>Разбивка_по_щитам!N3971</f>
        <v>0</v>
      </c>
      <c r="L3966" s="14"/>
      <c r="M3966" s="14">
        <f>Разбивка_по_щитам!P3971</f>
        <v>0</v>
      </c>
      <c r="N3966" s="14"/>
    </row>
    <row r="3967" spans="2:14" x14ac:dyDescent="0.2">
      <c r="B3967" s="14">
        <f>Разбивка_по_щитам!B3972</f>
        <v>0</v>
      </c>
      <c r="C3967" s="14">
        <f>Разбивка_по_щитам!C3972</f>
        <v>0</v>
      </c>
      <c r="D3967" s="14">
        <f>Разбивка_по_щитам!F3972</f>
        <v>0</v>
      </c>
      <c r="E3967" s="14">
        <f>Разбивка_по_щитам!H3972</f>
        <v>0</v>
      </c>
      <c r="F3967" s="14">
        <f>Разбивка_по_щитам!I3972</f>
        <v>0</v>
      </c>
      <c r="G3967" s="14">
        <f>Разбивка_по_щитам!J3972</f>
        <v>0</v>
      </c>
      <c r="H3967" s="14">
        <f>Разбивка_по_щитам!K3972</f>
        <v>0</v>
      </c>
      <c r="I3967" s="14">
        <f>Разбивка_по_щитам!L3972</f>
        <v>0</v>
      </c>
      <c r="J3967" s="14">
        <f>Разбивка_по_щитам!M3972</f>
        <v>0</v>
      </c>
      <c r="K3967" s="14">
        <f>Разбивка_по_щитам!N3972</f>
        <v>0</v>
      </c>
      <c r="L3967" s="14"/>
      <c r="M3967" s="14">
        <f>Разбивка_по_щитам!P3972</f>
        <v>0</v>
      </c>
      <c r="N3967" s="14"/>
    </row>
    <row r="3968" spans="2:14" x14ac:dyDescent="0.2">
      <c r="B3968" s="14">
        <f>Разбивка_по_щитам!B3973</f>
        <v>0</v>
      </c>
      <c r="C3968" s="14">
        <f>Разбивка_по_щитам!C3973</f>
        <v>0</v>
      </c>
      <c r="D3968" s="14">
        <f>Разбивка_по_щитам!F3973</f>
        <v>0</v>
      </c>
      <c r="E3968" s="14">
        <f>Разбивка_по_щитам!H3973</f>
        <v>0</v>
      </c>
      <c r="F3968" s="14">
        <f>Разбивка_по_щитам!I3973</f>
        <v>0</v>
      </c>
      <c r="G3968" s="14">
        <f>Разбивка_по_щитам!J3973</f>
        <v>0</v>
      </c>
      <c r="H3968" s="14">
        <f>Разбивка_по_щитам!K3973</f>
        <v>0</v>
      </c>
      <c r="I3968" s="14">
        <f>Разбивка_по_щитам!L3973</f>
        <v>0</v>
      </c>
      <c r="J3968" s="14">
        <f>Разбивка_по_щитам!M3973</f>
        <v>0</v>
      </c>
      <c r="K3968" s="14">
        <f>Разбивка_по_щитам!N3973</f>
        <v>0</v>
      </c>
      <c r="L3968" s="14"/>
      <c r="M3968" s="14">
        <f>Разбивка_по_щитам!P3973</f>
        <v>0</v>
      </c>
      <c r="N3968" s="14"/>
    </row>
    <row r="3969" spans="2:14" x14ac:dyDescent="0.2">
      <c r="B3969" s="14">
        <f>Разбивка_по_щитам!B3974</f>
        <v>0</v>
      </c>
      <c r="C3969" s="14">
        <f>Разбивка_по_щитам!C3974</f>
        <v>0</v>
      </c>
      <c r="D3969" s="14">
        <f>Разбивка_по_щитам!F3974</f>
        <v>0</v>
      </c>
      <c r="E3969" s="14">
        <f>Разбивка_по_щитам!H3974</f>
        <v>0</v>
      </c>
      <c r="F3969" s="14">
        <f>Разбивка_по_щитам!I3974</f>
        <v>0</v>
      </c>
      <c r="G3969" s="14">
        <f>Разбивка_по_щитам!J3974</f>
        <v>0</v>
      </c>
      <c r="H3969" s="14">
        <f>Разбивка_по_щитам!K3974</f>
        <v>0</v>
      </c>
      <c r="I3969" s="14">
        <f>Разбивка_по_щитам!L3974</f>
        <v>0</v>
      </c>
      <c r="J3969" s="14">
        <f>Разбивка_по_щитам!M3974</f>
        <v>0</v>
      </c>
      <c r="K3969" s="14">
        <f>Разбивка_по_щитам!N3974</f>
        <v>0</v>
      </c>
      <c r="L3969" s="14"/>
      <c r="M3969" s="14">
        <f>Разбивка_по_щитам!P3974</f>
        <v>0</v>
      </c>
      <c r="N3969" s="14"/>
    </row>
    <row r="3970" spans="2:14" x14ac:dyDescent="0.2">
      <c r="B3970" s="14">
        <f>Разбивка_по_щитам!B3975</f>
        <v>0</v>
      </c>
      <c r="C3970" s="14">
        <f>Разбивка_по_щитам!C3975</f>
        <v>0</v>
      </c>
      <c r="D3970" s="14">
        <f>Разбивка_по_щитам!F3975</f>
        <v>0</v>
      </c>
      <c r="E3970" s="14">
        <f>Разбивка_по_щитам!H3975</f>
        <v>0</v>
      </c>
      <c r="F3970" s="14">
        <f>Разбивка_по_щитам!I3975</f>
        <v>0</v>
      </c>
      <c r="G3970" s="14">
        <f>Разбивка_по_щитам!J3975</f>
        <v>0</v>
      </c>
      <c r="H3970" s="14">
        <f>Разбивка_по_щитам!K3975</f>
        <v>0</v>
      </c>
      <c r="I3970" s="14">
        <f>Разбивка_по_щитам!L3975</f>
        <v>0</v>
      </c>
      <c r="J3970" s="14">
        <f>Разбивка_по_щитам!M3975</f>
        <v>0</v>
      </c>
      <c r="K3970" s="14">
        <f>Разбивка_по_щитам!N3975</f>
        <v>0</v>
      </c>
      <c r="L3970" s="14"/>
      <c r="M3970" s="14">
        <f>Разбивка_по_щитам!P3975</f>
        <v>0</v>
      </c>
      <c r="N3970" s="14"/>
    </row>
    <row r="3971" spans="2:14" x14ac:dyDescent="0.2">
      <c r="B3971" s="14">
        <f>Разбивка_по_щитам!B3976</f>
        <v>0</v>
      </c>
      <c r="C3971" s="14">
        <f>Разбивка_по_щитам!C3976</f>
        <v>0</v>
      </c>
      <c r="D3971" s="14">
        <f>Разбивка_по_щитам!F3976</f>
        <v>0</v>
      </c>
      <c r="E3971" s="14">
        <f>Разбивка_по_щитам!H3976</f>
        <v>0</v>
      </c>
      <c r="F3971" s="14">
        <f>Разбивка_по_щитам!I3976</f>
        <v>0</v>
      </c>
      <c r="G3971" s="14">
        <f>Разбивка_по_щитам!J3976</f>
        <v>0</v>
      </c>
      <c r="H3971" s="14">
        <f>Разбивка_по_щитам!K3976</f>
        <v>0</v>
      </c>
      <c r="I3971" s="14">
        <f>Разбивка_по_щитам!L3976</f>
        <v>0</v>
      </c>
      <c r="J3971" s="14">
        <f>Разбивка_по_щитам!M3976</f>
        <v>0</v>
      </c>
      <c r="K3971" s="14">
        <f>Разбивка_по_щитам!N3976</f>
        <v>0</v>
      </c>
      <c r="L3971" s="14"/>
      <c r="M3971" s="14">
        <f>Разбивка_по_щитам!P3976</f>
        <v>0</v>
      </c>
      <c r="N3971" s="14"/>
    </row>
    <row r="3972" spans="2:14" x14ac:dyDescent="0.2">
      <c r="B3972" s="14">
        <f>Разбивка_по_щитам!B3977</f>
        <v>0</v>
      </c>
      <c r="C3972" s="14">
        <f>Разбивка_по_щитам!C3977</f>
        <v>0</v>
      </c>
      <c r="D3972" s="14">
        <f>Разбивка_по_щитам!F3977</f>
        <v>0</v>
      </c>
      <c r="E3972" s="14">
        <f>Разбивка_по_щитам!H3977</f>
        <v>0</v>
      </c>
      <c r="F3972" s="14">
        <f>Разбивка_по_щитам!I3977</f>
        <v>0</v>
      </c>
      <c r="G3972" s="14">
        <f>Разбивка_по_щитам!J3977</f>
        <v>0</v>
      </c>
      <c r="H3972" s="14">
        <f>Разбивка_по_щитам!K3977</f>
        <v>0</v>
      </c>
      <c r="I3972" s="14">
        <f>Разбивка_по_щитам!L3977</f>
        <v>0</v>
      </c>
      <c r="J3972" s="14">
        <f>Разбивка_по_щитам!M3977</f>
        <v>0</v>
      </c>
      <c r="K3972" s="14">
        <f>Разбивка_по_щитам!N3977</f>
        <v>0</v>
      </c>
      <c r="L3972" s="14"/>
      <c r="M3972" s="14">
        <f>Разбивка_по_щитам!P3977</f>
        <v>0</v>
      </c>
      <c r="N3972" s="14"/>
    </row>
    <row r="3973" spans="2:14" x14ac:dyDescent="0.2">
      <c r="B3973" s="14">
        <f>Разбивка_по_щитам!B3978</f>
        <v>0</v>
      </c>
      <c r="C3973" s="14">
        <f>Разбивка_по_щитам!C3978</f>
        <v>0</v>
      </c>
      <c r="D3973" s="14">
        <f>Разбивка_по_щитам!F3978</f>
        <v>0</v>
      </c>
      <c r="E3973" s="14">
        <f>Разбивка_по_щитам!H3978</f>
        <v>0</v>
      </c>
      <c r="F3973" s="14">
        <f>Разбивка_по_щитам!I3978</f>
        <v>0</v>
      </c>
      <c r="G3973" s="14">
        <f>Разбивка_по_щитам!J3978</f>
        <v>0</v>
      </c>
      <c r="H3973" s="14">
        <f>Разбивка_по_щитам!K3978</f>
        <v>0</v>
      </c>
      <c r="I3973" s="14">
        <f>Разбивка_по_щитам!L3978</f>
        <v>0</v>
      </c>
      <c r="J3973" s="14">
        <f>Разбивка_по_щитам!M3978</f>
        <v>0</v>
      </c>
      <c r="K3973" s="14">
        <f>Разбивка_по_щитам!N3978</f>
        <v>0</v>
      </c>
      <c r="L3973" s="14"/>
      <c r="M3973" s="14">
        <f>Разбивка_по_щитам!P3978</f>
        <v>0</v>
      </c>
      <c r="N3973" s="14"/>
    </row>
    <row r="3974" spans="2:14" x14ac:dyDescent="0.2">
      <c r="B3974" s="14">
        <f>Разбивка_по_щитам!B3979</f>
        <v>0</v>
      </c>
      <c r="C3974" s="14">
        <f>Разбивка_по_щитам!C3979</f>
        <v>0</v>
      </c>
      <c r="D3974" s="14">
        <f>Разбивка_по_щитам!F3979</f>
        <v>0</v>
      </c>
      <c r="E3974" s="14">
        <f>Разбивка_по_щитам!H3979</f>
        <v>0</v>
      </c>
      <c r="F3974" s="14">
        <f>Разбивка_по_щитам!I3979</f>
        <v>0</v>
      </c>
      <c r="G3974" s="14">
        <f>Разбивка_по_щитам!J3979</f>
        <v>0</v>
      </c>
      <c r="H3974" s="14">
        <f>Разбивка_по_щитам!K3979</f>
        <v>0</v>
      </c>
      <c r="I3974" s="14">
        <f>Разбивка_по_щитам!L3979</f>
        <v>0</v>
      </c>
      <c r="J3974" s="14">
        <f>Разбивка_по_щитам!M3979</f>
        <v>0</v>
      </c>
      <c r="K3974" s="14">
        <f>Разбивка_по_щитам!N3979</f>
        <v>0</v>
      </c>
      <c r="L3974" s="14"/>
      <c r="M3974" s="14">
        <f>Разбивка_по_щитам!P3979</f>
        <v>0</v>
      </c>
      <c r="N3974" s="14"/>
    </row>
    <row r="3975" spans="2:14" x14ac:dyDescent="0.2">
      <c r="B3975" s="14">
        <f>Разбивка_по_щитам!B3980</f>
        <v>0</v>
      </c>
      <c r="C3975" s="14">
        <f>Разбивка_по_щитам!C3980</f>
        <v>0</v>
      </c>
      <c r="D3975" s="14">
        <f>Разбивка_по_щитам!F3980</f>
        <v>0</v>
      </c>
      <c r="E3975" s="14">
        <f>Разбивка_по_щитам!H3980</f>
        <v>0</v>
      </c>
      <c r="F3975" s="14">
        <f>Разбивка_по_щитам!I3980</f>
        <v>0</v>
      </c>
      <c r="G3975" s="14">
        <f>Разбивка_по_щитам!J3980</f>
        <v>0</v>
      </c>
      <c r="H3975" s="14">
        <f>Разбивка_по_щитам!K3980</f>
        <v>0</v>
      </c>
      <c r="I3975" s="14">
        <f>Разбивка_по_щитам!L3980</f>
        <v>0</v>
      </c>
      <c r="J3975" s="14">
        <f>Разбивка_по_щитам!M3980</f>
        <v>0</v>
      </c>
      <c r="K3975" s="14">
        <f>Разбивка_по_щитам!N3980</f>
        <v>0</v>
      </c>
      <c r="L3975" s="14"/>
      <c r="M3975" s="14">
        <f>Разбивка_по_щитам!P3980</f>
        <v>0</v>
      </c>
      <c r="N3975" s="14"/>
    </row>
    <row r="3976" spans="2:14" x14ac:dyDescent="0.2">
      <c r="B3976" s="14">
        <f>Разбивка_по_щитам!B3981</f>
        <v>0</v>
      </c>
      <c r="C3976" s="14">
        <f>Разбивка_по_щитам!C3981</f>
        <v>0</v>
      </c>
      <c r="D3976" s="14">
        <f>Разбивка_по_щитам!F3981</f>
        <v>0</v>
      </c>
      <c r="E3976" s="14">
        <f>Разбивка_по_щитам!H3981</f>
        <v>0</v>
      </c>
      <c r="F3976" s="14">
        <f>Разбивка_по_щитам!I3981</f>
        <v>0</v>
      </c>
      <c r="G3976" s="14">
        <f>Разбивка_по_щитам!J3981</f>
        <v>0</v>
      </c>
      <c r="H3976" s="14">
        <f>Разбивка_по_щитам!K3981</f>
        <v>0</v>
      </c>
      <c r="I3976" s="14">
        <f>Разбивка_по_щитам!L3981</f>
        <v>0</v>
      </c>
      <c r="J3976" s="14">
        <f>Разбивка_по_щитам!M3981</f>
        <v>0</v>
      </c>
      <c r="K3976" s="14">
        <f>Разбивка_по_щитам!N3981</f>
        <v>0</v>
      </c>
      <c r="L3976" s="14"/>
      <c r="M3976" s="14">
        <f>Разбивка_по_щитам!P3981</f>
        <v>0</v>
      </c>
      <c r="N3976" s="14"/>
    </row>
    <row r="3977" spans="2:14" x14ac:dyDescent="0.2">
      <c r="B3977" s="14">
        <f>Разбивка_по_щитам!B3982</f>
        <v>0</v>
      </c>
      <c r="C3977" s="14">
        <f>Разбивка_по_щитам!C3982</f>
        <v>0</v>
      </c>
      <c r="D3977" s="14">
        <f>Разбивка_по_щитам!F3982</f>
        <v>0</v>
      </c>
      <c r="E3977" s="14">
        <f>Разбивка_по_щитам!H3982</f>
        <v>0</v>
      </c>
      <c r="F3977" s="14">
        <f>Разбивка_по_щитам!I3982</f>
        <v>0</v>
      </c>
      <c r="G3977" s="14">
        <f>Разбивка_по_щитам!J3982</f>
        <v>0</v>
      </c>
      <c r="H3977" s="14">
        <f>Разбивка_по_щитам!K3982</f>
        <v>0</v>
      </c>
      <c r="I3977" s="14">
        <f>Разбивка_по_щитам!L3982</f>
        <v>0</v>
      </c>
      <c r="J3977" s="14">
        <f>Разбивка_по_щитам!M3982</f>
        <v>0</v>
      </c>
      <c r="K3977" s="14">
        <f>Разбивка_по_щитам!N3982</f>
        <v>0</v>
      </c>
      <c r="L3977" s="14"/>
      <c r="M3977" s="14">
        <f>Разбивка_по_щитам!P3982</f>
        <v>0</v>
      </c>
      <c r="N3977" s="14"/>
    </row>
    <row r="3978" spans="2:14" x14ac:dyDescent="0.2">
      <c r="B3978" s="14">
        <f>Разбивка_по_щитам!B3983</f>
        <v>0</v>
      </c>
      <c r="C3978" s="14">
        <f>Разбивка_по_щитам!C3983</f>
        <v>0</v>
      </c>
      <c r="D3978" s="14">
        <f>Разбивка_по_щитам!F3983</f>
        <v>0</v>
      </c>
      <c r="E3978" s="14">
        <f>Разбивка_по_щитам!H3983</f>
        <v>0</v>
      </c>
      <c r="F3978" s="14">
        <f>Разбивка_по_щитам!I3983</f>
        <v>0</v>
      </c>
      <c r="G3978" s="14">
        <f>Разбивка_по_щитам!J3983</f>
        <v>0</v>
      </c>
      <c r="H3978" s="14">
        <f>Разбивка_по_щитам!K3983</f>
        <v>0</v>
      </c>
      <c r="I3978" s="14">
        <f>Разбивка_по_щитам!L3983</f>
        <v>0</v>
      </c>
      <c r="J3978" s="14">
        <f>Разбивка_по_щитам!M3983</f>
        <v>0</v>
      </c>
      <c r="K3978" s="14">
        <f>Разбивка_по_щитам!N3983</f>
        <v>0</v>
      </c>
      <c r="L3978" s="14"/>
      <c r="M3978" s="14">
        <f>Разбивка_по_щитам!P3983</f>
        <v>0</v>
      </c>
      <c r="N3978" s="14"/>
    </row>
    <row r="3979" spans="2:14" x14ac:dyDescent="0.2">
      <c r="B3979" s="14">
        <f>Разбивка_по_щитам!B3984</f>
        <v>0</v>
      </c>
      <c r="C3979" s="14">
        <f>Разбивка_по_щитам!C3984</f>
        <v>0</v>
      </c>
      <c r="D3979" s="14">
        <f>Разбивка_по_щитам!F3984</f>
        <v>0</v>
      </c>
      <c r="E3979" s="14">
        <f>Разбивка_по_щитам!H3984</f>
        <v>0</v>
      </c>
      <c r="F3979" s="14">
        <f>Разбивка_по_щитам!I3984</f>
        <v>0</v>
      </c>
      <c r="G3979" s="14">
        <f>Разбивка_по_щитам!J3984</f>
        <v>0</v>
      </c>
      <c r="H3979" s="14">
        <f>Разбивка_по_щитам!K3984</f>
        <v>0</v>
      </c>
      <c r="I3979" s="14">
        <f>Разбивка_по_щитам!L3984</f>
        <v>0</v>
      </c>
      <c r="J3979" s="14">
        <f>Разбивка_по_щитам!M3984</f>
        <v>0</v>
      </c>
      <c r="K3979" s="14">
        <f>Разбивка_по_щитам!N3984</f>
        <v>0</v>
      </c>
      <c r="L3979" s="14"/>
      <c r="M3979" s="14">
        <f>Разбивка_по_щитам!P3984</f>
        <v>0</v>
      </c>
      <c r="N3979" s="14"/>
    </row>
    <row r="3980" spans="2:14" x14ac:dyDescent="0.2">
      <c r="B3980" s="14">
        <f>Разбивка_по_щитам!B3985</f>
        <v>0</v>
      </c>
      <c r="C3980" s="14">
        <f>Разбивка_по_щитам!C3985</f>
        <v>0</v>
      </c>
      <c r="D3980" s="14">
        <f>Разбивка_по_щитам!F3985</f>
        <v>0</v>
      </c>
      <c r="E3980" s="14">
        <f>Разбивка_по_щитам!H3985</f>
        <v>0</v>
      </c>
      <c r="F3980" s="14">
        <f>Разбивка_по_щитам!I3985</f>
        <v>0</v>
      </c>
      <c r="G3980" s="14">
        <f>Разбивка_по_щитам!J3985</f>
        <v>0</v>
      </c>
      <c r="H3980" s="14">
        <f>Разбивка_по_щитам!K3985</f>
        <v>0</v>
      </c>
      <c r="I3980" s="14">
        <f>Разбивка_по_щитам!L3985</f>
        <v>0</v>
      </c>
      <c r="J3980" s="14">
        <f>Разбивка_по_щитам!M3985</f>
        <v>0</v>
      </c>
      <c r="K3980" s="14">
        <f>Разбивка_по_щитам!N3985</f>
        <v>0</v>
      </c>
      <c r="L3980" s="14"/>
      <c r="M3980" s="14">
        <f>Разбивка_по_щитам!P3985</f>
        <v>0</v>
      </c>
      <c r="N3980" s="14"/>
    </row>
    <row r="3981" spans="2:14" x14ac:dyDescent="0.2">
      <c r="B3981" s="14">
        <f>Разбивка_по_щитам!B3986</f>
        <v>0</v>
      </c>
      <c r="C3981" s="14">
        <f>Разбивка_по_щитам!C3986</f>
        <v>0</v>
      </c>
      <c r="D3981" s="14">
        <f>Разбивка_по_щитам!F3986</f>
        <v>0</v>
      </c>
      <c r="E3981" s="14">
        <f>Разбивка_по_щитам!H3986</f>
        <v>0</v>
      </c>
      <c r="F3981" s="14">
        <f>Разбивка_по_щитам!I3986</f>
        <v>0</v>
      </c>
      <c r="G3981" s="14">
        <f>Разбивка_по_щитам!J3986</f>
        <v>0</v>
      </c>
      <c r="H3981" s="14">
        <f>Разбивка_по_щитам!K3986</f>
        <v>0</v>
      </c>
      <c r="I3981" s="14">
        <f>Разбивка_по_щитам!L3986</f>
        <v>0</v>
      </c>
      <c r="J3981" s="14">
        <f>Разбивка_по_щитам!M3986</f>
        <v>0</v>
      </c>
      <c r="K3981" s="14">
        <f>Разбивка_по_щитам!N3986</f>
        <v>0</v>
      </c>
      <c r="L3981" s="14"/>
      <c r="M3981" s="14">
        <f>Разбивка_по_щитам!P3986</f>
        <v>0</v>
      </c>
      <c r="N3981" s="14"/>
    </row>
    <row r="3982" spans="2:14" x14ac:dyDescent="0.2">
      <c r="B3982" s="14">
        <f>Разбивка_по_щитам!B3987</f>
        <v>0</v>
      </c>
      <c r="C3982" s="14">
        <f>Разбивка_по_щитам!C3987</f>
        <v>0</v>
      </c>
      <c r="D3982" s="14">
        <f>Разбивка_по_щитам!F3987</f>
        <v>0</v>
      </c>
      <c r="E3982" s="14">
        <f>Разбивка_по_щитам!H3987</f>
        <v>0</v>
      </c>
      <c r="F3982" s="14">
        <f>Разбивка_по_щитам!I3987</f>
        <v>0</v>
      </c>
      <c r="G3982" s="14">
        <f>Разбивка_по_щитам!J3987</f>
        <v>0</v>
      </c>
      <c r="H3982" s="14">
        <f>Разбивка_по_щитам!K3987</f>
        <v>0</v>
      </c>
      <c r="I3982" s="14">
        <f>Разбивка_по_щитам!L3987</f>
        <v>0</v>
      </c>
      <c r="J3982" s="14">
        <f>Разбивка_по_щитам!M3987</f>
        <v>0</v>
      </c>
      <c r="K3982" s="14">
        <f>Разбивка_по_щитам!N3987</f>
        <v>0</v>
      </c>
      <c r="L3982" s="14"/>
      <c r="M3982" s="14">
        <f>Разбивка_по_щитам!P3987</f>
        <v>0</v>
      </c>
      <c r="N3982" s="14"/>
    </row>
    <row r="3983" spans="2:14" x14ac:dyDescent="0.2">
      <c r="B3983" s="14">
        <f>Разбивка_по_щитам!B3988</f>
        <v>0</v>
      </c>
      <c r="C3983" s="14">
        <f>Разбивка_по_щитам!C3988</f>
        <v>0</v>
      </c>
      <c r="D3983" s="14">
        <f>Разбивка_по_щитам!F3988</f>
        <v>0</v>
      </c>
      <c r="E3983" s="14">
        <f>Разбивка_по_щитам!H3988</f>
        <v>0</v>
      </c>
      <c r="F3983" s="14">
        <f>Разбивка_по_щитам!I3988</f>
        <v>0</v>
      </c>
      <c r="G3983" s="14">
        <f>Разбивка_по_щитам!J3988</f>
        <v>0</v>
      </c>
      <c r="H3983" s="14">
        <f>Разбивка_по_щитам!K3988</f>
        <v>0</v>
      </c>
      <c r="I3983" s="14">
        <f>Разбивка_по_щитам!L3988</f>
        <v>0</v>
      </c>
      <c r="J3983" s="14">
        <f>Разбивка_по_щитам!M3988</f>
        <v>0</v>
      </c>
      <c r="K3983" s="14">
        <f>Разбивка_по_щитам!N3988</f>
        <v>0</v>
      </c>
      <c r="L3983" s="14"/>
      <c r="M3983" s="14">
        <f>Разбивка_по_щитам!P3988</f>
        <v>0</v>
      </c>
      <c r="N3983" s="14"/>
    </row>
    <row r="3984" spans="2:14" x14ac:dyDescent="0.2">
      <c r="B3984" s="14">
        <f>Разбивка_по_щитам!B3989</f>
        <v>0</v>
      </c>
      <c r="C3984" s="14">
        <f>Разбивка_по_щитам!C3989</f>
        <v>0</v>
      </c>
      <c r="D3984" s="14">
        <f>Разбивка_по_щитам!F3989</f>
        <v>0</v>
      </c>
      <c r="E3984" s="14">
        <f>Разбивка_по_щитам!H3989</f>
        <v>0</v>
      </c>
      <c r="F3984" s="14">
        <f>Разбивка_по_щитам!I3989</f>
        <v>0</v>
      </c>
      <c r="G3984" s="14">
        <f>Разбивка_по_щитам!J3989</f>
        <v>0</v>
      </c>
      <c r="H3984" s="14">
        <f>Разбивка_по_щитам!K3989</f>
        <v>0</v>
      </c>
      <c r="I3984" s="14">
        <f>Разбивка_по_щитам!L3989</f>
        <v>0</v>
      </c>
      <c r="J3984" s="14">
        <f>Разбивка_по_щитам!M3989</f>
        <v>0</v>
      </c>
      <c r="K3984" s="14">
        <f>Разбивка_по_щитам!N3989</f>
        <v>0</v>
      </c>
      <c r="L3984" s="14"/>
      <c r="M3984" s="14">
        <f>Разбивка_по_щитам!P3989</f>
        <v>0</v>
      </c>
      <c r="N3984" s="14"/>
    </row>
    <row r="3985" spans="2:14" x14ac:dyDescent="0.2">
      <c r="B3985" s="14">
        <f>Разбивка_по_щитам!B3990</f>
        <v>0</v>
      </c>
      <c r="C3985" s="14">
        <f>Разбивка_по_щитам!C3990</f>
        <v>0</v>
      </c>
      <c r="D3985" s="14">
        <f>Разбивка_по_щитам!F3990</f>
        <v>0</v>
      </c>
      <c r="E3985" s="14">
        <f>Разбивка_по_щитам!H3990</f>
        <v>0</v>
      </c>
      <c r="F3985" s="14">
        <f>Разбивка_по_щитам!I3990</f>
        <v>0</v>
      </c>
      <c r="G3985" s="14">
        <f>Разбивка_по_щитам!J3990</f>
        <v>0</v>
      </c>
      <c r="H3985" s="14">
        <f>Разбивка_по_щитам!K3990</f>
        <v>0</v>
      </c>
      <c r="I3985" s="14">
        <f>Разбивка_по_щитам!L3990</f>
        <v>0</v>
      </c>
      <c r="J3985" s="14">
        <f>Разбивка_по_щитам!M3990</f>
        <v>0</v>
      </c>
      <c r="K3985" s="14">
        <f>Разбивка_по_щитам!N3990</f>
        <v>0</v>
      </c>
      <c r="L3985" s="14"/>
      <c r="M3985" s="14">
        <f>Разбивка_по_щитам!P3990</f>
        <v>0</v>
      </c>
      <c r="N3985" s="14"/>
    </row>
    <row r="3986" spans="2:14" x14ac:dyDescent="0.2">
      <c r="B3986" s="14">
        <f>Разбивка_по_щитам!B3991</f>
        <v>0</v>
      </c>
      <c r="C3986" s="14">
        <f>Разбивка_по_щитам!C3991</f>
        <v>0</v>
      </c>
      <c r="D3986" s="14">
        <f>Разбивка_по_щитам!F3991</f>
        <v>0</v>
      </c>
      <c r="E3986" s="14">
        <f>Разбивка_по_щитам!H3991</f>
        <v>0</v>
      </c>
      <c r="F3986" s="14">
        <f>Разбивка_по_щитам!I3991</f>
        <v>0</v>
      </c>
      <c r="G3986" s="14">
        <f>Разбивка_по_щитам!J3991</f>
        <v>0</v>
      </c>
      <c r="H3986" s="14">
        <f>Разбивка_по_щитам!K3991</f>
        <v>0</v>
      </c>
      <c r="I3986" s="14">
        <f>Разбивка_по_щитам!L3991</f>
        <v>0</v>
      </c>
      <c r="J3986" s="14">
        <f>Разбивка_по_щитам!M3991</f>
        <v>0</v>
      </c>
      <c r="K3986" s="14">
        <f>Разбивка_по_щитам!N3991</f>
        <v>0</v>
      </c>
      <c r="L3986" s="14"/>
      <c r="M3986" s="14">
        <f>Разбивка_по_щитам!P3991</f>
        <v>0</v>
      </c>
      <c r="N3986" s="14"/>
    </row>
    <row r="3987" spans="2:14" x14ac:dyDescent="0.2">
      <c r="B3987" s="14">
        <f>Разбивка_по_щитам!B3992</f>
        <v>0</v>
      </c>
      <c r="C3987" s="14">
        <f>Разбивка_по_щитам!C3992</f>
        <v>0</v>
      </c>
      <c r="D3987" s="14">
        <f>Разбивка_по_щитам!F3992</f>
        <v>0</v>
      </c>
      <c r="E3987" s="14">
        <f>Разбивка_по_щитам!H3992</f>
        <v>0</v>
      </c>
      <c r="F3987" s="14">
        <f>Разбивка_по_щитам!I3992</f>
        <v>0</v>
      </c>
      <c r="G3987" s="14">
        <f>Разбивка_по_щитам!J3992</f>
        <v>0</v>
      </c>
      <c r="H3987" s="14">
        <f>Разбивка_по_щитам!K3992</f>
        <v>0</v>
      </c>
      <c r="I3987" s="14">
        <f>Разбивка_по_щитам!L3992</f>
        <v>0</v>
      </c>
      <c r="J3987" s="14">
        <f>Разбивка_по_щитам!M3992</f>
        <v>0</v>
      </c>
      <c r="K3987" s="14">
        <f>Разбивка_по_щитам!N3992</f>
        <v>0</v>
      </c>
      <c r="L3987" s="14"/>
      <c r="M3987" s="14">
        <f>Разбивка_по_щитам!P3992</f>
        <v>0</v>
      </c>
      <c r="N3987" s="14"/>
    </row>
    <row r="3988" spans="2:14" x14ac:dyDescent="0.2">
      <c r="B3988" s="14">
        <f>Разбивка_по_щитам!B3993</f>
        <v>0</v>
      </c>
      <c r="C3988" s="14">
        <f>Разбивка_по_щитам!C3993</f>
        <v>0</v>
      </c>
      <c r="D3988" s="14">
        <f>Разбивка_по_щитам!F3993</f>
        <v>0</v>
      </c>
      <c r="E3988" s="14">
        <f>Разбивка_по_щитам!H3993</f>
        <v>0</v>
      </c>
      <c r="F3988" s="14">
        <f>Разбивка_по_щитам!I3993</f>
        <v>0</v>
      </c>
      <c r="G3988" s="14">
        <f>Разбивка_по_щитам!J3993</f>
        <v>0</v>
      </c>
      <c r="H3988" s="14">
        <f>Разбивка_по_щитам!K3993</f>
        <v>0</v>
      </c>
      <c r="I3988" s="14">
        <f>Разбивка_по_щитам!L3993</f>
        <v>0</v>
      </c>
      <c r="J3988" s="14">
        <f>Разбивка_по_щитам!M3993</f>
        <v>0</v>
      </c>
      <c r="K3988" s="14">
        <f>Разбивка_по_щитам!N3993</f>
        <v>0</v>
      </c>
      <c r="L3988" s="14"/>
      <c r="M3988" s="14">
        <f>Разбивка_по_щитам!P3993</f>
        <v>0</v>
      </c>
      <c r="N3988" s="14"/>
    </row>
    <row r="3989" spans="2:14" x14ac:dyDescent="0.2">
      <c r="B3989" s="14">
        <f>Разбивка_по_щитам!B3994</f>
        <v>0</v>
      </c>
      <c r="C3989" s="14">
        <f>Разбивка_по_щитам!C3994</f>
        <v>0</v>
      </c>
      <c r="D3989" s="14">
        <f>Разбивка_по_щитам!F3994</f>
        <v>0</v>
      </c>
      <c r="E3989" s="14">
        <f>Разбивка_по_щитам!H3994</f>
        <v>0</v>
      </c>
      <c r="F3989" s="14">
        <f>Разбивка_по_щитам!I3994</f>
        <v>0</v>
      </c>
      <c r="G3989" s="14">
        <f>Разбивка_по_щитам!J3994</f>
        <v>0</v>
      </c>
      <c r="H3989" s="14">
        <f>Разбивка_по_щитам!K3994</f>
        <v>0</v>
      </c>
      <c r="I3989" s="14">
        <f>Разбивка_по_щитам!L3994</f>
        <v>0</v>
      </c>
      <c r="J3989" s="14">
        <f>Разбивка_по_щитам!M3994</f>
        <v>0</v>
      </c>
      <c r="K3989" s="14">
        <f>Разбивка_по_щитам!N3994</f>
        <v>0</v>
      </c>
      <c r="L3989" s="14"/>
      <c r="M3989" s="14">
        <f>Разбивка_по_щитам!P3994</f>
        <v>0</v>
      </c>
      <c r="N3989" s="14"/>
    </row>
    <row r="3990" spans="2:14" x14ac:dyDescent="0.2">
      <c r="B3990" s="14">
        <f>Разбивка_по_щитам!B3995</f>
        <v>0</v>
      </c>
      <c r="C3990" s="14">
        <f>Разбивка_по_щитам!C3995</f>
        <v>0</v>
      </c>
      <c r="D3990" s="14">
        <f>Разбивка_по_щитам!F3995</f>
        <v>0</v>
      </c>
      <c r="E3990" s="14">
        <f>Разбивка_по_щитам!H3995</f>
        <v>0</v>
      </c>
      <c r="F3990" s="14">
        <f>Разбивка_по_щитам!I3995</f>
        <v>0</v>
      </c>
      <c r="G3990" s="14">
        <f>Разбивка_по_щитам!J3995</f>
        <v>0</v>
      </c>
      <c r="H3990" s="14">
        <f>Разбивка_по_щитам!K3995</f>
        <v>0</v>
      </c>
      <c r="I3990" s="14">
        <f>Разбивка_по_щитам!L3995</f>
        <v>0</v>
      </c>
      <c r="J3990" s="14">
        <f>Разбивка_по_щитам!M3995</f>
        <v>0</v>
      </c>
      <c r="K3990" s="14">
        <f>Разбивка_по_щитам!N3995</f>
        <v>0</v>
      </c>
      <c r="L3990" s="14"/>
      <c r="M3990" s="14">
        <f>Разбивка_по_щитам!P3995</f>
        <v>0</v>
      </c>
      <c r="N3990" s="14"/>
    </row>
    <row r="3991" spans="2:14" x14ac:dyDescent="0.2">
      <c r="B3991" s="14">
        <f>Разбивка_по_щитам!B3996</f>
        <v>0</v>
      </c>
      <c r="C3991" s="14">
        <f>Разбивка_по_щитам!C3996</f>
        <v>0</v>
      </c>
      <c r="D3991" s="14">
        <f>Разбивка_по_щитам!F3996</f>
        <v>0</v>
      </c>
      <c r="E3991" s="14">
        <f>Разбивка_по_щитам!H3996</f>
        <v>0</v>
      </c>
      <c r="F3991" s="14">
        <f>Разбивка_по_щитам!I3996</f>
        <v>0</v>
      </c>
      <c r="G3991" s="14">
        <f>Разбивка_по_щитам!J3996</f>
        <v>0</v>
      </c>
      <c r="H3991" s="14">
        <f>Разбивка_по_щитам!K3996</f>
        <v>0</v>
      </c>
      <c r="I3991" s="14">
        <f>Разбивка_по_щитам!L3996</f>
        <v>0</v>
      </c>
      <c r="J3991" s="14">
        <f>Разбивка_по_щитам!M3996</f>
        <v>0</v>
      </c>
      <c r="K3991" s="14">
        <f>Разбивка_по_щитам!N3996</f>
        <v>0</v>
      </c>
      <c r="L3991" s="14"/>
      <c r="M3991" s="14">
        <f>Разбивка_по_щитам!P3996</f>
        <v>0</v>
      </c>
      <c r="N3991" s="14"/>
    </row>
    <row r="3992" spans="2:14" x14ac:dyDescent="0.2">
      <c r="B3992" s="14">
        <f>Разбивка_по_щитам!B3997</f>
        <v>0</v>
      </c>
      <c r="C3992" s="14">
        <f>Разбивка_по_щитам!C3997</f>
        <v>0</v>
      </c>
      <c r="D3992" s="14">
        <f>Разбивка_по_щитам!F3997</f>
        <v>0</v>
      </c>
      <c r="E3992" s="14">
        <f>Разбивка_по_щитам!H3997</f>
        <v>0</v>
      </c>
      <c r="F3992" s="14">
        <f>Разбивка_по_щитам!I3997</f>
        <v>0</v>
      </c>
      <c r="G3992" s="14">
        <f>Разбивка_по_щитам!J3997</f>
        <v>0</v>
      </c>
      <c r="H3992" s="14">
        <f>Разбивка_по_щитам!K3997</f>
        <v>0</v>
      </c>
      <c r="I3992" s="14">
        <f>Разбивка_по_щитам!L3997</f>
        <v>0</v>
      </c>
      <c r="J3992" s="14">
        <f>Разбивка_по_щитам!M3997</f>
        <v>0</v>
      </c>
      <c r="K3992" s="14">
        <f>Разбивка_по_щитам!N3997</f>
        <v>0</v>
      </c>
      <c r="L3992" s="14"/>
      <c r="M3992" s="14">
        <f>Разбивка_по_щитам!P3997</f>
        <v>0</v>
      </c>
      <c r="N3992" s="14"/>
    </row>
    <row r="3993" spans="2:14" x14ac:dyDescent="0.2">
      <c r="B3993" s="14">
        <f>Разбивка_по_щитам!B3998</f>
        <v>0</v>
      </c>
      <c r="C3993" s="14">
        <f>Разбивка_по_щитам!C3998</f>
        <v>0</v>
      </c>
      <c r="D3993" s="14">
        <f>Разбивка_по_щитам!F3998</f>
        <v>0</v>
      </c>
      <c r="E3993" s="14">
        <f>Разбивка_по_щитам!H3998</f>
        <v>0</v>
      </c>
      <c r="F3993" s="14">
        <f>Разбивка_по_щитам!I3998</f>
        <v>0</v>
      </c>
      <c r="G3993" s="14">
        <f>Разбивка_по_щитам!J3998</f>
        <v>0</v>
      </c>
      <c r="H3993" s="14">
        <f>Разбивка_по_щитам!K3998</f>
        <v>0</v>
      </c>
      <c r="I3993" s="14">
        <f>Разбивка_по_щитам!L3998</f>
        <v>0</v>
      </c>
      <c r="J3993" s="14">
        <f>Разбивка_по_щитам!M3998</f>
        <v>0</v>
      </c>
      <c r="K3993" s="14">
        <f>Разбивка_по_щитам!N3998</f>
        <v>0</v>
      </c>
      <c r="L3993" s="14"/>
      <c r="M3993" s="14">
        <f>Разбивка_по_щитам!P3998</f>
        <v>0</v>
      </c>
      <c r="N3993" s="14"/>
    </row>
    <row r="3994" spans="2:14" x14ac:dyDescent="0.2">
      <c r="B3994" s="14">
        <f>Разбивка_по_щитам!B3999</f>
        <v>0</v>
      </c>
      <c r="C3994" s="14">
        <f>Разбивка_по_щитам!C3999</f>
        <v>0</v>
      </c>
      <c r="D3994" s="14">
        <f>Разбивка_по_щитам!F3999</f>
        <v>0</v>
      </c>
      <c r="E3994" s="14">
        <f>Разбивка_по_щитам!H3999</f>
        <v>0</v>
      </c>
      <c r="F3994" s="14">
        <f>Разбивка_по_щитам!I3999</f>
        <v>0</v>
      </c>
      <c r="G3994" s="14">
        <f>Разбивка_по_щитам!J3999</f>
        <v>0</v>
      </c>
      <c r="H3994" s="14">
        <f>Разбивка_по_щитам!K3999</f>
        <v>0</v>
      </c>
      <c r="I3994" s="14">
        <f>Разбивка_по_щитам!L3999</f>
        <v>0</v>
      </c>
      <c r="J3994" s="14">
        <f>Разбивка_по_щитам!M3999</f>
        <v>0</v>
      </c>
      <c r="K3994" s="14">
        <f>Разбивка_по_щитам!N3999</f>
        <v>0</v>
      </c>
      <c r="L3994" s="14"/>
      <c r="M3994" s="14">
        <f>Разбивка_по_щитам!P3999</f>
        <v>0</v>
      </c>
      <c r="N3994" s="14"/>
    </row>
    <row r="3995" spans="2:14" x14ac:dyDescent="0.2">
      <c r="B3995" s="14">
        <f>Разбивка_по_щитам!B4000</f>
        <v>0</v>
      </c>
      <c r="C3995" s="14">
        <f>Разбивка_по_щитам!C4000</f>
        <v>0</v>
      </c>
      <c r="D3995" s="14">
        <f>Разбивка_по_щитам!F4000</f>
        <v>0</v>
      </c>
      <c r="E3995" s="14">
        <f>Разбивка_по_щитам!H4000</f>
        <v>0</v>
      </c>
      <c r="F3995" s="14">
        <f>Разбивка_по_щитам!I4000</f>
        <v>0</v>
      </c>
      <c r="G3995" s="14">
        <f>Разбивка_по_щитам!J4000</f>
        <v>0</v>
      </c>
      <c r="H3995" s="14">
        <f>Разбивка_по_щитам!K4000</f>
        <v>0</v>
      </c>
      <c r="I3995" s="14">
        <f>Разбивка_по_щитам!L4000</f>
        <v>0</v>
      </c>
      <c r="J3995" s="14">
        <f>Разбивка_по_щитам!M4000</f>
        <v>0</v>
      </c>
      <c r="K3995" s="14">
        <f>Разбивка_по_щитам!N4000</f>
        <v>0</v>
      </c>
      <c r="L3995" s="14"/>
      <c r="M3995" s="14">
        <f>Разбивка_по_щитам!P4000</f>
        <v>0</v>
      </c>
      <c r="N3995" s="14"/>
    </row>
    <row r="3996" spans="2:14" x14ac:dyDescent="0.2">
      <c r="B3996" s="14">
        <f>Разбивка_по_щитам!B4001</f>
        <v>0</v>
      </c>
      <c r="C3996" s="14">
        <f>Разбивка_по_щитам!C4001</f>
        <v>0</v>
      </c>
      <c r="D3996" s="14">
        <f>Разбивка_по_щитам!F4001</f>
        <v>0</v>
      </c>
      <c r="E3996" s="14">
        <f>Разбивка_по_щитам!H4001</f>
        <v>0</v>
      </c>
      <c r="F3996" s="14">
        <f>Разбивка_по_щитам!I4001</f>
        <v>0</v>
      </c>
      <c r="G3996" s="14">
        <f>Разбивка_по_щитам!J4001</f>
        <v>0</v>
      </c>
      <c r="H3996" s="14">
        <f>Разбивка_по_щитам!K4001</f>
        <v>0</v>
      </c>
      <c r="I3996" s="14">
        <f>Разбивка_по_щитам!L4001</f>
        <v>0</v>
      </c>
      <c r="J3996" s="14">
        <f>Разбивка_по_щитам!M4001</f>
        <v>0</v>
      </c>
      <c r="K3996" s="14">
        <f>Разбивка_по_щитам!N4001</f>
        <v>0</v>
      </c>
      <c r="L3996" s="14"/>
      <c r="M3996" s="14">
        <f>Разбивка_по_щитам!P4001</f>
        <v>0</v>
      </c>
      <c r="N3996" s="14"/>
    </row>
    <row r="3997" spans="2:14" x14ac:dyDescent="0.2">
      <c r="B3997" s="14">
        <f>Разбивка_по_щитам!B4002</f>
        <v>0</v>
      </c>
      <c r="C3997" s="14">
        <f>Разбивка_по_щитам!C4002</f>
        <v>0</v>
      </c>
      <c r="D3997" s="14">
        <f>Разбивка_по_щитам!F4002</f>
        <v>0</v>
      </c>
      <c r="E3997" s="14">
        <f>Разбивка_по_щитам!H4002</f>
        <v>0</v>
      </c>
      <c r="F3997" s="14">
        <f>Разбивка_по_щитам!I4002</f>
        <v>0</v>
      </c>
      <c r="G3997" s="14">
        <f>Разбивка_по_щитам!J4002</f>
        <v>0</v>
      </c>
      <c r="H3997" s="14">
        <f>Разбивка_по_щитам!K4002</f>
        <v>0</v>
      </c>
      <c r="I3997" s="14">
        <f>Разбивка_по_щитам!L4002</f>
        <v>0</v>
      </c>
      <c r="J3997" s="14">
        <f>Разбивка_по_щитам!M4002</f>
        <v>0</v>
      </c>
      <c r="K3997" s="14">
        <f>Разбивка_по_щитам!N4002</f>
        <v>0</v>
      </c>
      <c r="L3997" s="14"/>
      <c r="M3997" s="14">
        <f>Разбивка_по_щитам!P4002</f>
        <v>0</v>
      </c>
      <c r="N3997" s="14"/>
    </row>
    <row r="3998" spans="2:14" x14ac:dyDescent="0.2">
      <c r="B3998" s="14">
        <f>Разбивка_по_щитам!B4003</f>
        <v>0</v>
      </c>
      <c r="C3998" s="14">
        <f>Разбивка_по_щитам!C4003</f>
        <v>0</v>
      </c>
      <c r="D3998" s="14">
        <f>Разбивка_по_щитам!F4003</f>
        <v>0</v>
      </c>
      <c r="E3998" s="14">
        <f>Разбивка_по_щитам!H4003</f>
        <v>0</v>
      </c>
      <c r="F3998" s="14">
        <f>Разбивка_по_щитам!I4003</f>
        <v>0</v>
      </c>
      <c r="G3998" s="14">
        <f>Разбивка_по_щитам!J4003</f>
        <v>0</v>
      </c>
      <c r="H3998" s="14">
        <f>Разбивка_по_щитам!K4003</f>
        <v>0</v>
      </c>
      <c r="I3998" s="14">
        <f>Разбивка_по_щитам!L4003</f>
        <v>0</v>
      </c>
      <c r="J3998" s="14">
        <f>Разбивка_по_щитам!M4003</f>
        <v>0</v>
      </c>
      <c r="K3998" s="14">
        <f>Разбивка_по_щитам!N4003</f>
        <v>0</v>
      </c>
      <c r="L3998" s="14"/>
      <c r="M3998" s="14">
        <f>Разбивка_по_щитам!P4003</f>
        <v>0</v>
      </c>
      <c r="N3998" s="14"/>
    </row>
    <row r="3999" spans="2:14" x14ac:dyDescent="0.2">
      <c r="B3999" s="14">
        <f>Разбивка_по_щитам!B4004</f>
        <v>0</v>
      </c>
      <c r="C3999" s="14">
        <f>Разбивка_по_щитам!C4004</f>
        <v>0</v>
      </c>
      <c r="D3999" s="14">
        <f>Разбивка_по_щитам!F4004</f>
        <v>0</v>
      </c>
      <c r="E3999" s="14">
        <f>Разбивка_по_щитам!H4004</f>
        <v>0</v>
      </c>
      <c r="F3999" s="14">
        <f>Разбивка_по_щитам!I4004</f>
        <v>0</v>
      </c>
      <c r="G3999" s="14">
        <f>Разбивка_по_щитам!J4004</f>
        <v>0</v>
      </c>
      <c r="H3999" s="14">
        <f>Разбивка_по_щитам!K4004</f>
        <v>0</v>
      </c>
      <c r="I3999" s="14">
        <f>Разбивка_по_щитам!L4004</f>
        <v>0</v>
      </c>
      <c r="J3999" s="14">
        <f>Разбивка_по_щитам!M4004</f>
        <v>0</v>
      </c>
      <c r="K3999" s="14">
        <f>Разбивка_по_щитам!N4004</f>
        <v>0</v>
      </c>
      <c r="L3999" s="14"/>
      <c r="M3999" s="14">
        <f>Разбивка_по_щитам!P4004</f>
        <v>0</v>
      </c>
      <c r="N3999" s="14"/>
    </row>
    <row r="4000" spans="2:14" x14ac:dyDescent="0.2">
      <c r="B4000" s="14">
        <f>Разбивка_по_щитам!B4005</f>
        <v>0</v>
      </c>
      <c r="C4000" s="14">
        <f>Разбивка_по_щитам!C4005</f>
        <v>0</v>
      </c>
      <c r="D4000" s="14">
        <f>Разбивка_по_щитам!F4005</f>
        <v>0</v>
      </c>
      <c r="E4000" s="14">
        <f>Разбивка_по_щитам!H4005</f>
        <v>0</v>
      </c>
      <c r="F4000" s="14">
        <f>Разбивка_по_щитам!I4005</f>
        <v>0</v>
      </c>
      <c r="G4000" s="14">
        <f>Разбивка_по_щитам!J4005</f>
        <v>0</v>
      </c>
      <c r="H4000" s="14">
        <f>Разбивка_по_щитам!K4005</f>
        <v>0</v>
      </c>
      <c r="I4000" s="14">
        <f>Разбивка_по_щитам!L4005</f>
        <v>0</v>
      </c>
      <c r="J4000" s="14">
        <f>Разбивка_по_щитам!M4005</f>
        <v>0</v>
      </c>
      <c r="K4000" s="14">
        <f>Разбивка_по_щитам!N4005</f>
        <v>0</v>
      </c>
      <c r="L4000" s="14"/>
      <c r="M4000" s="14">
        <f>Разбивка_по_щитам!P4005</f>
        <v>0</v>
      </c>
      <c r="N4000" s="14"/>
    </row>
  </sheetData>
  <mergeCells count="6">
    <mergeCell ref="Q12:U12"/>
    <mergeCell ref="Q20:U20"/>
    <mergeCell ref="Q5:U5"/>
    <mergeCell ref="Q6:U6"/>
    <mergeCell ref="Q19:U19"/>
    <mergeCell ref="Q13:U13"/>
  </mergeCells>
  <conditionalFormatting sqref="B2:N4000">
    <cfRule type="expression" dxfId="5" priority="2">
      <formula>_xlfn.ISFORMULA(B2)=TRUE</formula>
    </cfRule>
  </conditionalFormatting>
  <conditionalFormatting sqref="P2:U4 P5:Q6 P7:U11 P12:Q13 P14:U18 P19:Q20 P21:U255">
    <cfRule type="expression" dxfId="4" priority="1">
      <formula>_xlfn.ISFORMULA(P2)=TRUE</formula>
    </cfRule>
  </conditionalFormatting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F503"/>
  <sheetViews>
    <sheetView workbookViewId="0">
      <selection activeCell="I24" sqref="I24"/>
    </sheetView>
  </sheetViews>
  <sheetFormatPr defaultRowHeight="15" x14ac:dyDescent="0.25"/>
  <cols>
    <col min="2" max="2" width="18.140625" customWidth="1"/>
    <col min="3" max="3" width="7" bestFit="1" customWidth="1"/>
    <col min="4" max="4" width="9" bestFit="1" customWidth="1"/>
    <col min="5" max="6" width="6.140625" bestFit="1" customWidth="1"/>
    <col min="8" max="8" width="8.5703125" bestFit="1" customWidth="1"/>
    <col min="10" max="10" width="8.5703125" bestFit="1" customWidth="1"/>
    <col min="11" max="11" width="9.5703125" bestFit="1" customWidth="1"/>
    <col min="13" max="13" width="14.5703125" bestFit="1" customWidth="1"/>
    <col min="17" max="17" width="19.28515625" customWidth="1"/>
    <col min="18" max="18" width="15" customWidth="1"/>
    <col min="20" max="20" width="20.85546875" style="51" bestFit="1" customWidth="1"/>
    <col min="21" max="21" width="19" bestFit="1" customWidth="1"/>
    <col min="22" max="22" width="17.28515625" bestFit="1" customWidth="1"/>
    <col min="23" max="24" width="17.28515625" customWidth="1"/>
    <col min="26" max="26" width="10.85546875" bestFit="1" customWidth="1"/>
    <col min="27" max="27" width="7.85546875" bestFit="1" customWidth="1"/>
    <col min="30" max="30" width="11.28515625" bestFit="1" customWidth="1"/>
    <col min="31" max="31" width="10.85546875" bestFit="1" customWidth="1"/>
  </cols>
  <sheetData>
    <row r="1" spans="2:32" x14ac:dyDescent="0.25">
      <c r="T1" s="51">
        <v>1</v>
      </c>
      <c r="U1">
        <v>2</v>
      </c>
      <c r="V1">
        <v>3</v>
      </c>
      <c r="W1">
        <v>4</v>
      </c>
      <c r="X1">
        <v>5</v>
      </c>
    </row>
    <row r="2" spans="2:32" x14ac:dyDescent="0.25">
      <c r="B2" s="103" t="s">
        <v>506</v>
      </c>
      <c r="C2" s="42"/>
      <c r="D2" s="42"/>
      <c r="E2" s="42"/>
      <c r="F2" s="42"/>
      <c r="M2" s="103" t="s">
        <v>507</v>
      </c>
      <c r="Q2" s="103" t="s">
        <v>508</v>
      </c>
      <c r="Z2" s="103" t="s">
        <v>509</v>
      </c>
      <c r="AA2" t="s">
        <v>510</v>
      </c>
      <c r="AD2" s="103" t="s">
        <v>511</v>
      </c>
      <c r="AE2" t="s">
        <v>512</v>
      </c>
    </row>
    <row r="3" spans="2:32" x14ac:dyDescent="0.25">
      <c r="B3" s="103" t="s">
        <v>265</v>
      </c>
      <c r="C3" s="103" t="s">
        <v>513</v>
      </c>
      <c r="D3" s="103" t="s">
        <v>514</v>
      </c>
      <c r="E3" s="103" t="s">
        <v>515</v>
      </c>
      <c r="F3" s="103" t="s">
        <v>516</v>
      </c>
      <c r="G3" s="103" t="s">
        <v>517</v>
      </c>
      <c r="H3" s="103" t="s">
        <v>518</v>
      </c>
      <c r="I3" s="103" t="s">
        <v>519</v>
      </c>
      <c r="J3" s="103" t="s">
        <v>520</v>
      </c>
      <c r="K3" s="103" t="s">
        <v>521</v>
      </c>
      <c r="M3" s="103" t="s">
        <v>265</v>
      </c>
      <c r="N3" s="103" t="s">
        <v>522</v>
      </c>
      <c r="O3" s="103" t="s">
        <v>523</v>
      </c>
      <c r="Q3" s="103" t="s">
        <v>487</v>
      </c>
      <c r="R3" s="103" t="s">
        <v>524</v>
      </c>
      <c r="S3" s="103" t="s">
        <v>31</v>
      </c>
      <c r="T3" s="103" t="s">
        <v>36</v>
      </c>
      <c r="U3" s="103" t="s">
        <v>525</v>
      </c>
      <c r="V3" s="103" t="s">
        <v>526</v>
      </c>
      <c r="W3" s="103" t="s">
        <v>489</v>
      </c>
      <c r="X3" s="103" t="s">
        <v>527</v>
      </c>
      <c r="Z3" s="103" t="s">
        <v>528</v>
      </c>
      <c r="AA3" s="103" t="s">
        <v>347</v>
      </c>
      <c r="AB3" s="103" t="s">
        <v>529</v>
      </c>
      <c r="AD3" s="103" t="s">
        <v>528</v>
      </c>
      <c r="AE3" s="103" t="s">
        <v>347</v>
      </c>
      <c r="AF3" s="103" t="s">
        <v>529</v>
      </c>
    </row>
    <row r="4" spans="2:32" x14ac:dyDescent="0.25">
      <c r="B4" s="103">
        <v>0.09</v>
      </c>
      <c r="C4" s="103">
        <v>0.37</v>
      </c>
      <c r="D4" s="103">
        <v>1.67</v>
      </c>
      <c r="E4" s="103">
        <f t="shared" ref="E4:E17" si="0">ROUNDUP(B4/G4/K4/0.22,2)</f>
        <v>0.85</v>
      </c>
      <c r="F4" s="103">
        <f t="shared" ref="F4:F17" si="1">ROUNDUP(E4*J4,2)</f>
        <v>2.98</v>
      </c>
      <c r="G4" s="103">
        <v>0.56999999999999995</v>
      </c>
      <c r="H4" s="103">
        <v>4.5</v>
      </c>
      <c r="I4" s="103">
        <v>0.65</v>
      </c>
      <c r="J4" s="103">
        <v>3.5</v>
      </c>
      <c r="K4" s="103">
        <v>0.85</v>
      </c>
      <c r="M4" s="103">
        <v>0.01</v>
      </c>
      <c r="N4" s="103">
        <v>40</v>
      </c>
      <c r="O4" s="103">
        <v>0.11</v>
      </c>
      <c r="Q4" s="103" t="s">
        <v>52</v>
      </c>
      <c r="R4" s="103">
        <v>1</v>
      </c>
      <c r="S4" s="103">
        <v>1.5</v>
      </c>
      <c r="T4" s="50" t="str">
        <f t="shared" ref="T4:T35" si="2">Q4&amp;" ("&amp;R4&amp;"х"&amp;S4&amp;")"</f>
        <v>ВВГнг(А)-LS (1х1,5)</v>
      </c>
      <c r="U4" s="103">
        <v>5.4</v>
      </c>
      <c r="V4" s="103">
        <f t="shared" ref="V4:V35" si="3">IF((U4*1.2)&lt;14,14,U4*1.2)</f>
        <v>14</v>
      </c>
      <c r="W4" s="103" t="str">
        <f t="shared" ref="W4:W35" si="4">"Ø"&amp;VLOOKUP(V4,$Z$4:$AA$10,2,TRUE)</f>
        <v>Ø20</v>
      </c>
      <c r="X4" s="103" t="str">
        <f t="shared" ref="X4:X35" si="5">"Ø"&amp;VLOOKUP(V4,$AD$4:$AE$10,2,TRUE)</f>
        <v>Ø20</v>
      </c>
      <c r="Z4" s="103">
        <v>0</v>
      </c>
      <c r="AA4" s="103">
        <v>16</v>
      </c>
      <c r="AB4" s="103">
        <v>16</v>
      </c>
      <c r="AD4" s="103">
        <v>0</v>
      </c>
      <c r="AE4" s="103">
        <v>16</v>
      </c>
      <c r="AF4" s="103">
        <v>16</v>
      </c>
    </row>
    <row r="5" spans="2:32" x14ac:dyDescent="0.25">
      <c r="B5" s="103">
        <v>0.12</v>
      </c>
      <c r="C5" s="103">
        <v>0.49</v>
      </c>
      <c r="D5" s="103">
        <v>2.4500000000000002</v>
      </c>
      <c r="E5" s="103">
        <f t="shared" si="0"/>
        <v>1.1300000000000001</v>
      </c>
      <c r="F5" s="103">
        <f t="shared" si="1"/>
        <v>3.96</v>
      </c>
      <c r="G5" s="103">
        <v>0.56999999999999995</v>
      </c>
      <c r="H5" s="103">
        <v>5</v>
      </c>
      <c r="I5" s="103">
        <v>0.66</v>
      </c>
      <c r="J5" s="103">
        <v>3.5</v>
      </c>
      <c r="K5" s="103">
        <v>0.85</v>
      </c>
      <c r="M5" s="103">
        <v>1.2E-2</v>
      </c>
      <c r="N5" s="103">
        <v>40</v>
      </c>
      <c r="O5" s="103">
        <v>0.13</v>
      </c>
      <c r="Q5" s="103" t="s">
        <v>52</v>
      </c>
      <c r="R5" s="103">
        <v>2</v>
      </c>
      <c r="S5" s="103">
        <v>1.5</v>
      </c>
      <c r="T5" s="50" t="str">
        <f t="shared" si="2"/>
        <v>ВВГнг(А)-LS (2х1,5)</v>
      </c>
      <c r="U5" s="103">
        <v>9</v>
      </c>
      <c r="V5" s="103">
        <f t="shared" si="3"/>
        <v>14</v>
      </c>
      <c r="W5" s="103" t="str">
        <f t="shared" si="4"/>
        <v>Ø20</v>
      </c>
      <c r="X5" s="103" t="str">
        <f t="shared" si="5"/>
        <v>Ø20</v>
      </c>
      <c r="Z5" s="103">
        <v>11.5</v>
      </c>
      <c r="AA5" s="103">
        <v>20</v>
      </c>
      <c r="AB5" s="103">
        <v>20</v>
      </c>
      <c r="AD5" s="103">
        <v>11.3</v>
      </c>
      <c r="AE5" s="103">
        <v>20</v>
      </c>
      <c r="AF5" s="103">
        <v>20</v>
      </c>
    </row>
    <row r="6" spans="2:32" x14ac:dyDescent="0.25">
      <c r="B6" s="103">
        <v>0.18</v>
      </c>
      <c r="C6" s="103">
        <v>0.67</v>
      </c>
      <c r="D6" s="103">
        <v>3.35</v>
      </c>
      <c r="E6" s="103">
        <f t="shared" si="0"/>
        <v>1.57</v>
      </c>
      <c r="F6" s="103">
        <f t="shared" si="1"/>
        <v>5.5</v>
      </c>
      <c r="G6" s="103">
        <v>0.6</v>
      </c>
      <c r="H6" s="103">
        <v>5</v>
      </c>
      <c r="I6" s="103">
        <v>0.68</v>
      </c>
      <c r="J6" s="103">
        <v>3.5</v>
      </c>
      <c r="K6" s="103">
        <v>0.87</v>
      </c>
      <c r="M6" s="103">
        <v>1.4999999999999999E-2</v>
      </c>
      <c r="N6" s="103">
        <v>45</v>
      </c>
      <c r="O6" s="103">
        <v>0.16</v>
      </c>
      <c r="Q6" s="103" t="s">
        <v>52</v>
      </c>
      <c r="R6" s="103">
        <v>3</v>
      </c>
      <c r="S6" s="103">
        <v>1.5</v>
      </c>
      <c r="T6" s="50" t="str">
        <f t="shared" si="2"/>
        <v>ВВГнг(А)-LS (3х1,5)</v>
      </c>
      <c r="U6" s="103">
        <v>9.4</v>
      </c>
      <c r="V6" s="103">
        <f t="shared" si="3"/>
        <v>14</v>
      </c>
      <c r="W6" s="103" t="str">
        <f t="shared" si="4"/>
        <v>Ø20</v>
      </c>
      <c r="X6" s="103" t="str">
        <f t="shared" si="5"/>
        <v>Ø20</v>
      </c>
      <c r="Z6" s="103">
        <v>14.9</v>
      </c>
      <c r="AA6" s="103">
        <v>25</v>
      </c>
      <c r="AB6" s="103">
        <v>25</v>
      </c>
      <c r="AD6" s="103">
        <v>14.5</v>
      </c>
      <c r="AE6" s="103">
        <v>25</v>
      </c>
      <c r="AF6" s="103">
        <v>25</v>
      </c>
    </row>
    <row r="7" spans="2:32" x14ac:dyDescent="0.25">
      <c r="B7" s="103">
        <v>0.25</v>
      </c>
      <c r="C7" s="103">
        <v>0.87</v>
      </c>
      <c r="D7" s="103">
        <v>4.3499999999999996</v>
      </c>
      <c r="E7" s="103">
        <f t="shared" si="0"/>
        <v>1.95</v>
      </c>
      <c r="F7" s="103">
        <f t="shared" si="1"/>
        <v>6.83</v>
      </c>
      <c r="G7" s="103">
        <v>0.65</v>
      </c>
      <c r="H7" s="103">
        <v>5</v>
      </c>
      <c r="I7" s="103">
        <v>0.67</v>
      </c>
      <c r="J7" s="103">
        <v>3.5</v>
      </c>
      <c r="K7" s="103">
        <v>0.9</v>
      </c>
      <c r="M7" s="103">
        <v>0.02</v>
      </c>
      <c r="N7" s="103">
        <v>45</v>
      </c>
      <c r="O7" s="103">
        <v>0.22</v>
      </c>
      <c r="Q7" s="103" t="s">
        <v>52</v>
      </c>
      <c r="R7" s="103">
        <v>4</v>
      </c>
      <c r="S7" s="103">
        <v>1.5</v>
      </c>
      <c r="T7" s="50" t="str">
        <f t="shared" si="2"/>
        <v>ВВГнг(А)-LS (4х1,5)</v>
      </c>
      <c r="U7" s="103">
        <v>10.199999999999999</v>
      </c>
      <c r="V7" s="103">
        <f t="shared" si="3"/>
        <v>14</v>
      </c>
      <c r="W7" s="103" t="str">
        <f t="shared" si="4"/>
        <v>Ø20</v>
      </c>
      <c r="X7" s="103" t="str">
        <f t="shared" si="5"/>
        <v>Ø20</v>
      </c>
      <c r="Z7" s="103">
        <v>19</v>
      </c>
      <c r="AA7" s="103">
        <v>32</v>
      </c>
      <c r="AB7" s="103">
        <v>32</v>
      </c>
      <c r="AD7" s="103">
        <v>18.7</v>
      </c>
      <c r="AE7" s="103">
        <v>32</v>
      </c>
      <c r="AF7" s="103">
        <v>32</v>
      </c>
    </row>
    <row r="8" spans="2:32" x14ac:dyDescent="0.25">
      <c r="B8" s="103">
        <v>0.37</v>
      </c>
      <c r="C8" s="103">
        <v>1.18</v>
      </c>
      <c r="D8" s="103">
        <v>5.8999999999999986</v>
      </c>
      <c r="E8" s="103">
        <f t="shared" si="0"/>
        <v>2.69</v>
      </c>
      <c r="F8" s="103">
        <f t="shared" si="1"/>
        <v>9.42</v>
      </c>
      <c r="G8" s="103">
        <v>0.68</v>
      </c>
      <c r="H8" s="103">
        <v>5</v>
      </c>
      <c r="I8" s="103">
        <v>0.7</v>
      </c>
      <c r="J8" s="103">
        <v>3.5</v>
      </c>
      <c r="K8" s="103">
        <v>0.92</v>
      </c>
      <c r="M8" s="103">
        <v>0.03</v>
      </c>
      <c r="N8" s="103">
        <v>50</v>
      </c>
      <c r="O8" s="103">
        <v>0.31</v>
      </c>
      <c r="Q8" s="103" t="s">
        <v>52</v>
      </c>
      <c r="R8" s="103">
        <v>5</v>
      </c>
      <c r="S8" s="103">
        <v>1.5</v>
      </c>
      <c r="T8" s="50" t="str">
        <f t="shared" si="2"/>
        <v>ВВГнг(А)-LS (5х1,5)</v>
      </c>
      <c r="U8" s="103">
        <v>11</v>
      </c>
      <c r="V8" s="103">
        <f t="shared" si="3"/>
        <v>14</v>
      </c>
      <c r="W8" s="103" t="str">
        <f t="shared" si="4"/>
        <v>Ø20</v>
      </c>
      <c r="X8" s="103" t="str">
        <f t="shared" si="5"/>
        <v>Ø20</v>
      </c>
      <c r="Z8" s="103">
        <v>24.9</v>
      </c>
      <c r="AA8" s="103">
        <v>40</v>
      </c>
      <c r="AB8" s="103">
        <v>40</v>
      </c>
      <c r="AD8" s="103">
        <v>24.3</v>
      </c>
      <c r="AE8" s="103">
        <v>40</v>
      </c>
      <c r="AF8" s="103">
        <v>40</v>
      </c>
    </row>
    <row r="9" spans="2:32" x14ac:dyDescent="0.25">
      <c r="B9" s="103">
        <v>0.55000000000000004</v>
      </c>
      <c r="C9" s="103">
        <v>1.66</v>
      </c>
      <c r="D9" s="103">
        <v>8.2999999999999989</v>
      </c>
      <c r="E9" s="103">
        <f t="shared" si="0"/>
        <v>3.7899999999999996</v>
      </c>
      <c r="F9" s="103">
        <f t="shared" si="1"/>
        <v>13.27</v>
      </c>
      <c r="G9" s="103">
        <v>0.71</v>
      </c>
      <c r="H9" s="103">
        <v>5</v>
      </c>
      <c r="I9" s="103">
        <v>0.71</v>
      </c>
      <c r="J9" s="103">
        <v>3.5</v>
      </c>
      <c r="K9" s="103">
        <v>0.93</v>
      </c>
      <c r="M9" s="103">
        <v>3.5999999999999997E-2</v>
      </c>
      <c r="N9" s="103">
        <v>50</v>
      </c>
      <c r="O9" s="103">
        <v>0.38</v>
      </c>
      <c r="Q9" s="103" t="s">
        <v>52</v>
      </c>
      <c r="R9" s="103">
        <v>1</v>
      </c>
      <c r="S9" s="103">
        <v>2.5</v>
      </c>
      <c r="T9" s="50" t="str">
        <f t="shared" si="2"/>
        <v>ВВГнг(А)-LS (1х2,5)</v>
      </c>
      <c r="U9" s="103">
        <v>5.8</v>
      </c>
      <c r="V9" s="103">
        <f t="shared" si="3"/>
        <v>14</v>
      </c>
      <c r="W9" s="103" t="str">
        <f t="shared" si="4"/>
        <v>Ø20</v>
      </c>
      <c r="X9" s="103" t="str">
        <f t="shared" si="5"/>
        <v>Ø20</v>
      </c>
      <c r="Z9" s="103">
        <v>31.8</v>
      </c>
      <c r="AA9" s="103">
        <v>50</v>
      </c>
      <c r="AB9" s="103">
        <v>50</v>
      </c>
      <c r="AD9" s="103">
        <v>30.7</v>
      </c>
      <c r="AE9" s="103">
        <v>50</v>
      </c>
      <c r="AF9" s="103">
        <v>50</v>
      </c>
    </row>
    <row r="10" spans="2:32" x14ac:dyDescent="0.25">
      <c r="B10" s="103">
        <v>0.75</v>
      </c>
      <c r="C10" s="103">
        <v>2.08</v>
      </c>
      <c r="D10" s="103">
        <v>10.4</v>
      </c>
      <c r="E10" s="103">
        <f t="shared" si="0"/>
        <v>4.97</v>
      </c>
      <c r="F10" s="103">
        <f t="shared" si="1"/>
        <v>17.400000000000002</v>
      </c>
      <c r="G10" s="103">
        <v>0.73</v>
      </c>
      <c r="H10" s="103">
        <v>5</v>
      </c>
      <c r="I10" s="103">
        <v>0.75</v>
      </c>
      <c r="J10" s="103">
        <v>3.5</v>
      </c>
      <c r="K10" s="103">
        <v>0.94</v>
      </c>
      <c r="M10" s="103">
        <v>0.04</v>
      </c>
      <c r="N10" s="103">
        <v>50</v>
      </c>
      <c r="O10" s="103">
        <v>0.4</v>
      </c>
      <c r="Q10" s="103" t="s">
        <v>52</v>
      </c>
      <c r="R10" s="103">
        <v>2</v>
      </c>
      <c r="S10" s="103">
        <v>2.5</v>
      </c>
      <c r="T10" s="50" t="str">
        <f t="shared" si="2"/>
        <v>ВВГнг(А)-LS (2х2,5)</v>
      </c>
      <c r="U10" s="103">
        <v>9.6999999999999993</v>
      </c>
      <c r="V10" s="103">
        <f t="shared" si="3"/>
        <v>14</v>
      </c>
      <c r="W10" s="103" t="str">
        <f t="shared" si="4"/>
        <v>Ø20</v>
      </c>
      <c r="X10" s="103" t="str">
        <f t="shared" si="5"/>
        <v>Ø20</v>
      </c>
      <c r="Z10" s="103">
        <v>40.200000000000003</v>
      </c>
      <c r="AA10" s="103" t="s">
        <v>530</v>
      </c>
      <c r="AB10" s="103" t="s">
        <v>530</v>
      </c>
      <c r="AD10" s="103">
        <v>38.9</v>
      </c>
      <c r="AE10" s="103" t="s">
        <v>530</v>
      </c>
      <c r="AF10" s="103" t="s">
        <v>530</v>
      </c>
    </row>
    <row r="11" spans="2:32" x14ac:dyDescent="0.25">
      <c r="B11" s="103">
        <v>1.1000000000000001</v>
      </c>
      <c r="C11" s="103">
        <v>2.85</v>
      </c>
      <c r="D11" s="103">
        <v>14.25</v>
      </c>
      <c r="E11" s="103">
        <f t="shared" si="0"/>
        <v>6.91</v>
      </c>
      <c r="F11" s="103">
        <f t="shared" si="1"/>
        <v>24.19</v>
      </c>
      <c r="G11" s="103">
        <v>0.76200000000000001</v>
      </c>
      <c r="H11" s="103">
        <v>5</v>
      </c>
      <c r="I11" s="103">
        <v>0.77</v>
      </c>
      <c r="J11" s="103">
        <v>3.5</v>
      </c>
      <c r="K11" s="103">
        <v>0.95</v>
      </c>
      <c r="M11" s="103">
        <v>4.4999999999999998E-2</v>
      </c>
      <c r="N11" s="103">
        <v>50</v>
      </c>
      <c r="O11" s="103">
        <v>0.45</v>
      </c>
      <c r="Q11" s="103" t="s">
        <v>52</v>
      </c>
      <c r="R11" s="103">
        <v>3</v>
      </c>
      <c r="S11" s="103">
        <v>2.5</v>
      </c>
      <c r="T11" s="50" t="str">
        <f t="shared" si="2"/>
        <v>ВВГнг(А)-LS (3х2,5)</v>
      </c>
      <c r="U11" s="103">
        <v>10.199999999999999</v>
      </c>
      <c r="V11" s="103">
        <f t="shared" si="3"/>
        <v>14</v>
      </c>
      <c r="W11" s="103" t="str">
        <f t="shared" si="4"/>
        <v>Ø20</v>
      </c>
      <c r="X11" s="103" t="str">
        <f t="shared" si="5"/>
        <v>Ø20</v>
      </c>
    </row>
    <row r="12" spans="2:32" x14ac:dyDescent="0.25">
      <c r="B12" s="103">
        <v>1.5</v>
      </c>
      <c r="C12" s="103">
        <v>3.63</v>
      </c>
      <c r="D12" s="103">
        <v>19.239999999999998</v>
      </c>
      <c r="E12" s="103">
        <f t="shared" si="0"/>
        <v>9.15</v>
      </c>
      <c r="F12" s="103">
        <f t="shared" si="1"/>
        <v>32.03</v>
      </c>
      <c r="G12" s="103">
        <v>0.78500000000000003</v>
      </c>
      <c r="H12" s="103">
        <v>5.3</v>
      </c>
      <c r="I12" s="103">
        <v>0.8</v>
      </c>
      <c r="J12" s="103">
        <v>3.5</v>
      </c>
      <c r="K12" s="103">
        <v>0.95</v>
      </c>
      <c r="M12" s="103">
        <v>0.06</v>
      </c>
      <c r="N12" s="103">
        <v>50</v>
      </c>
      <c r="O12" s="103">
        <v>0.75</v>
      </c>
      <c r="Q12" s="103" t="s">
        <v>52</v>
      </c>
      <c r="R12" s="103">
        <v>4</v>
      </c>
      <c r="S12" s="103">
        <v>2.5</v>
      </c>
      <c r="T12" s="50" t="str">
        <f t="shared" si="2"/>
        <v>ВВГнг(А)-LS (4х2,5)</v>
      </c>
      <c r="U12" s="103">
        <v>11.1</v>
      </c>
      <c r="V12" s="103">
        <f t="shared" si="3"/>
        <v>14</v>
      </c>
      <c r="W12" s="103" t="str">
        <f t="shared" si="4"/>
        <v>Ø20</v>
      </c>
      <c r="X12" s="103" t="str">
        <f t="shared" si="5"/>
        <v>Ø20</v>
      </c>
    </row>
    <row r="13" spans="2:32" x14ac:dyDescent="0.25">
      <c r="B13" s="103">
        <v>2.2000000000000002</v>
      </c>
      <c r="C13" s="103">
        <v>5.29</v>
      </c>
      <c r="D13" s="103">
        <v>31.74</v>
      </c>
      <c r="E13" s="103">
        <f t="shared" si="0"/>
        <v>13.16</v>
      </c>
      <c r="F13" s="103">
        <f t="shared" si="1"/>
        <v>46.06</v>
      </c>
      <c r="G13" s="103">
        <v>0.8</v>
      </c>
      <c r="H13" s="103">
        <v>6</v>
      </c>
      <c r="I13" s="103">
        <v>0.79</v>
      </c>
      <c r="J13" s="103">
        <v>3.5</v>
      </c>
      <c r="K13" s="103">
        <v>0.95</v>
      </c>
      <c r="M13" s="103">
        <v>0.08</v>
      </c>
      <c r="N13" s="103">
        <v>50</v>
      </c>
      <c r="O13" s="103">
        <v>0.81</v>
      </c>
      <c r="Q13" s="103" t="s">
        <v>52</v>
      </c>
      <c r="R13" s="103">
        <v>5</v>
      </c>
      <c r="S13" s="103">
        <v>2.5</v>
      </c>
      <c r="T13" s="50" t="str">
        <f t="shared" si="2"/>
        <v>ВВГнг(А)-LS (5х2,5)</v>
      </c>
      <c r="U13" s="103">
        <v>12</v>
      </c>
      <c r="V13" s="103">
        <f t="shared" si="3"/>
        <v>14.399999999999999</v>
      </c>
      <c r="W13" s="103" t="str">
        <f t="shared" si="4"/>
        <v>Ø20</v>
      </c>
      <c r="X13" s="103" t="str">
        <f t="shared" si="5"/>
        <v>Ø20</v>
      </c>
    </row>
    <row r="14" spans="2:32" x14ac:dyDescent="0.25">
      <c r="B14" s="103">
        <v>3</v>
      </c>
      <c r="C14" s="103">
        <v>6.73</v>
      </c>
      <c r="D14" s="103">
        <v>47.11</v>
      </c>
      <c r="E14" s="103">
        <f t="shared" si="0"/>
        <v>17.380000000000003</v>
      </c>
      <c r="F14" s="103">
        <f t="shared" si="1"/>
        <v>60.83</v>
      </c>
      <c r="G14" s="103">
        <v>0.82599999999999996</v>
      </c>
      <c r="H14" s="103">
        <v>7</v>
      </c>
      <c r="I14" s="103">
        <v>0.82</v>
      </c>
      <c r="J14" s="103">
        <v>3.5</v>
      </c>
      <c r="K14" s="103">
        <v>0.95</v>
      </c>
      <c r="M14" s="103">
        <v>0.1</v>
      </c>
      <c r="N14" s="103">
        <v>50</v>
      </c>
      <c r="O14" s="103">
        <v>1</v>
      </c>
      <c r="Q14" s="103" t="s">
        <v>52</v>
      </c>
      <c r="R14" s="103">
        <v>1</v>
      </c>
      <c r="S14" s="103">
        <v>4</v>
      </c>
      <c r="T14" s="50" t="str">
        <f t="shared" si="2"/>
        <v>ВВГнг(А)-LS (1х4)</v>
      </c>
      <c r="U14" s="103">
        <v>6.6</v>
      </c>
      <c r="V14" s="103">
        <f t="shared" si="3"/>
        <v>14</v>
      </c>
      <c r="W14" s="103" t="str">
        <f t="shared" si="4"/>
        <v>Ø20</v>
      </c>
      <c r="X14" s="103" t="str">
        <f t="shared" si="5"/>
        <v>Ø20</v>
      </c>
    </row>
    <row r="15" spans="2:32" x14ac:dyDescent="0.25">
      <c r="B15" s="103">
        <v>3.7</v>
      </c>
      <c r="C15" s="103">
        <v>8.1199999999999992</v>
      </c>
      <c r="D15" s="103">
        <v>56.84</v>
      </c>
      <c r="E15" s="103">
        <f t="shared" si="0"/>
        <v>21.23</v>
      </c>
      <c r="F15" s="103">
        <f t="shared" si="1"/>
        <v>74.31</v>
      </c>
      <c r="G15" s="103">
        <v>0.83400000000000007</v>
      </c>
      <c r="H15" s="103">
        <v>7</v>
      </c>
      <c r="I15" s="103">
        <v>0.83</v>
      </c>
      <c r="J15" s="103">
        <v>3.5</v>
      </c>
      <c r="K15" s="103">
        <v>0.95</v>
      </c>
      <c r="M15" s="103">
        <v>0.15</v>
      </c>
      <c r="N15" s="103">
        <v>65</v>
      </c>
      <c r="O15" s="103">
        <v>1.6</v>
      </c>
      <c r="Q15" s="103" t="s">
        <v>52</v>
      </c>
      <c r="R15" s="103">
        <v>2</v>
      </c>
      <c r="S15" s="103">
        <v>4</v>
      </c>
      <c r="T15" s="50" t="str">
        <f t="shared" si="2"/>
        <v>ВВГнг(А)-LS (2х4)</v>
      </c>
      <c r="U15" s="103">
        <v>11.4</v>
      </c>
      <c r="V15" s="103">
        <f t="shared" si="3"/>
        <v>14</v>
      </c>
      <c r="W15" s="103" t="str">
        <f t="shared" si="4"/>
        <v>Ø20</v>
      </c>
      <c r="X15" s="103" t="str">
        <f t="shared" si="5"/>
        <v>Ø20</v>
      </c>
    </row>
    <row r="16" spans="2:32" x14ac:dyDescent="0.25">
      <c r="B16" s="103">
        <v>4</v>
      </c>
      <c r="C16" s="103">
        <v>8.59</v>
      </c>
      <c r="D16" s="103">
        <v>60.13</v>
      </c>
      <c r="E16" s="103">
        <f t="shared" si="0"/>
        <v>22.740000000000002</v>
      </c>
      <c r="F16" s="103">
        <f t="shared" si="1"/>
        <v>79.59</v>
      </c>
      <c r="G16" s="103">
        <v>0.84200000000000008</v>
      </c>
      <c r="H16" s="103">
        <v>7</v>
      </c>
      <c r="I16" s="103">
        <v>0.84</v>
      </c>
      <c r="J16" s="103">
        <v>3.5</v>
      </c>
      <c r="K16" s="103">
        <v>0.95</v>
      </c>
      <c r="M16" s="103">
        <v>0.2</v>
      </c>
      <c r="N16" s="103">
        <v>65</v>
      </c>
      <c r="O16" s="103">
        <v>2</v>
      </c>
      <c r="Q16" s="103" t="s">
        <v>52</v>
      </c>
      <c r="R16" s="103">
        <v>3</v>
      </c>
      <c r="S16" s="103">
        <v>4</v>
      </c>
      <c r="T16" s="50" t="str">
        <f t="shared" si="2"/>
        <v>ВВГнг(А)-LS (3х4)</v>
      </c>
      <c r="U16" s="103">
        <v>12.1</v>
      </c>
      <c r="V16" s="103">
        <f t="shared" si="3"/>
        <v>14.52</v>
      </c>
      <c r="W16" s="103" t="str">
        <f t="shared" si="4"/>
        <v>Ø20</v>
      </c>
      <c r="X16" s="103" t="str">
        <f t="shared" si="5"/>
        <v>Ø25</v>
      </c>
    </row>
    <row r="17" spans="2:24" x14ac:dyDescent="0.25">
      <c r="B17" s="103">
        <v>5.5</v>
      </c>
      <c r="C17" s="103">
        <v>11.34</v>
      </c>
      <c r="D17" s="103">
        <v>79.38</v>
      </c>
      <c r="E17" s="103">
        <f t="shared" si="0"/>
        <v>30.71</v>
      </c>
      <c r="F17" s="103">
        <f t="shared" si="1"/>
        <v>199.62</v>
      </c>
      <c r="G17" s="103">
        <v>0.85699999999999998</v>
      </c>
      <c r="H17" s="103">
        <v>7</v>
      </c>
      <c r="I17" s="103">
        <v>0.86</v>
      </c>
      <c r="J17" s="103">
        <v>6.5</v>
      </c>
      <c r="K17" s="103">
        <v>0.95</v>
      </c>
      <c r="M17" s="103">
        <v>0.25</v>
      </c>
      <c r="N17" s="103">
        <v>65</v>
      </c>
      <c r="O17" s="103">
        <v>2.6</v>
      </c>
      <c r="Q17" s="103" t="s">
        <v>52</v>
      </c>
      <c r="R17" s="103">
        <v>4</v>
      </c>
      <c r="S17" s="103">
        <v>4</v>
      </c>
      <c r="T17" s="50" t="str">
        <f t="shared" si="2"/>
        <v>ВВГнг(А)-LS (4х4)</v>
      </c>
      <c r="U17" s="103">
        <v>13.2</v>
      </c>
      <c r="V17" s="103">
        <f t="shared" si="3"/>
        <v>15.839999999999998</v>
      </c>
      <c r="W17" s="103" t="str">
        <f t="shared" si="4"/>
        <v>Ø25</v>
      </c>
      <c r="X17" s="103" t="str">
        <f t="shared" si="5"/>
        <v>Ø25</v>
      </c>
    </row>
    <row r="18" spans="2:24" x14ac:dyDescent="0.25">
      <c r="B18" s="103">
        <v>7.5</v>
      </c>
      <c r="C18" s="103">
        <v>15.23</v>
      </c>
      <c r="D18" s="103">
        <v>114.26</v>
      </c>
      <c r="E18" s="103"/>
      <c r="F18" s="103"/>
      <c r="G18" s="103">
        <v>0.87</v>
      </c>
      <c r="H18" s="103">
        <v>7.5</v>
      </c>
      <c r="I18" s="103">
        <v>0.86</v>
      </c>
      <c r="J18" s="103"/>
      <c r="K18" s="103"/>
      <c r="M18" s="103">
        <v>0.3</v>
      </c>
      <c r="N18" s="103">
        <v>70</v>
      </c>
      <c r="O18" s="103">
        <v>2.8</v>
      </c>
      <c r="Q18" s="103" t="s">
        <v>52</v>
      </c>
      <c r="R18" s="103">
        <v>5</v>
      </c>
      <c r="S18" s="103">
        <v>4</v>
      </c>
      <c r="T18" s="50" t="str">
        <f t="shared" si="2"/>
        <v>ВВГнг(А)-LS (5х4)</v>
      </c>
      <c r="U18" s="103">
        <v>14.4</v>
      </c>
      <c r="V18" s="103">
        <f t="shared" si="3"/>
        <v>17.28</v>
      </c>
      <c r="W18" s="103" t="str">
        <f t="shared" si="4"/>
        <v>Ø25</v>
      </c>
      <c r="X18" s="103" t="str">
        <f t="shared" si="5"/>
        <v>Ø25</v>
      </c>
    </row>
    <row r="19" spans="2:24" x14ac:dyDescent="0.25">
      <c r="B19" s="103">
        <v>9.1999999999999993</v>
      </c>
      <c r="C19" s="103">
        <v>18.79</v>
      </c>
      <c r="D19" s="103">
        <v>131.53</v>
      </c>
      <c r="E19" s="103"/>
      <c r="F19" s="103"/>
      <c r="G19" s="103">
        <v>0.875</v>
      </c>
      <c r="H19" s="103">
        <v>7</v>
      </c>
      <c r="I19" s="103">
        <v>0.85</v>
      </c>
      <c r="J19" s="103"/>
      <c r="K19" s="103"/>
      <c r="M19" s="103">
        <v>0.4</v>
      </c>
      <c r="N19" s="103">
        <v>70</v>
      </c>
      <c r="O19" s="103">
        <v>3.6</v>
      </c>
      <c r="Q19" s="103" t="s">
        <v>52</v>
      </c>
      <c r="R19" s="103">
        <v>1</v>
      </c>
      <c r="S19" s="103">
        <v>6</v>
      </c>
      <c r="T19" s="50" t="str">
        <f t="shared" si="2"/>
        <v>ВВГнг(А)-LS (1х6)</v>
      </c>
      <c r="U19" s="103">
        <v>7.1</v>
      </c>
      <c r="V19" s="103">
        <f t="shared" si="3"/>
        <v>14</v>
      </c>
      <c r="W19" s="103" t="str">
        <f t="shared" si="4"/>
        <v>Ø20</v>
      </c>
      <c r="X19" s="103" t="str">
        <f t="shared" si="5"/>
        <v>Ø20</v>
      </c>
    </row>
    <row r="20" spans="2:24" x14ac:dyDescent="0.25">
      <c r="B20" s="103">
        <v>11</v>
      </c>
      <c r="C20" s="103">
        <v>22.24</v>
      </c>
      <c r="D20" s="103">
        <v>166.8</v>
      </c>
      <c r="E20" s="103"/>
      <c r="F20" s="103"/>
      <c r="G20" s="103">
        <v>0.88400000000000001</v>
      </c>
      <c r="H20" s="103">
        <v>7.5</v>
      </c>
      <c r="I20" s="103">
        <v>0.85</v>
      </c>
      <c r="J20" s="103"/>
      <c r="K20" s="103"/>
      <c r="Q20" s="103" t="s">
        <v>52</v>
      </c>
      <c r="R20" s="103">
        <v>2</v>
      </c>
      <c r="S20" s="103">
        <v>6</v>
      </c>
      <c r="T20" s="50" t="str">
        <f t="shared" si="2"/>
        <v>ВВГнг(А)-LS (2х6)</v>
      </c>
      <c r="U20" s="103">
        <v>12.4</v>
      </c>
      <c r="V20" s="103">
        <f t="shared" si="3"/>
        <v>14.879999999999999</v>
      </c>
      <c r="W20" s="103" t="str">
        <f t="shared" si="4"/>
        <v>Ø20</v>
      </c>
      <c r="X20" s="103" t="str">
        <f t="shared" si="5"/>
        <v>Ø25</v>
      </c>
    </row>
    <row r="21" spans="2:24" x14ac:dyDescent="0.25">
      <c r="B21" s="103">
        <v>15</v>
      </c>
      <c r="C21" s="103">
        <v>29.3</v>
      </c>
      <c r="D21" s="103">
        <v>205.1</v>
      </c>
      <c r="E21" s="103"/>
      <c r="F21" s="103"/>
      <c r="G21" s="103">
        <v>0.89400000000000002</v>
      </c>
      <c r="H21" s="103">
        <v>7</v>
      </c>
      <c r="I21" s="103">
        <v>0.87</v>
      </c>
      <c r="J21" s="103"/>
      <c r="K21" s="103"/>
      <c r="Q21" s="103" t="s">
        <v>52</v>
      </c>
      <c r="R21" s="103">
        <v>3</v>
      </c>
      <c r="S21" s="103">
        <v>6</v>
      </c>
      <c r="T21" s="50" t="str">
        <f t="shared" si="2"/>
        <v>ВВГнг(А)-LS (3х6)</v>
      </c>
      <c r="U21" s="103">
        <v>13.1</v>
      </c>
      <c r="V21" s="103">
        <f t="shared" si="3"/>
        <v>15.719999999999999</v>
      </c>
      <c r="W21" s="103" t="str">
        <f t="shared" si="4"/>
        <v>Ø25</v>
      </c>
      <c r="X21" s="103" t="str">
        <f t="shared" si="5"/>
        <v>Ø25</v>
      </c>
    </row>
    <row r="22" spans="2:24" x14ac:dyDescent="0.25">
      <c r="B22" s="103">
        <v>18.5</v>
      </c>
      <c r="C22" s="103">
        <v>35.9</v>
      </c>
      <c r="D22" s="103">
        <v>251.3</v>
      </c>
      <c r="E22" s="103"/>
      <c r="F22" s="103"/>
      <c r="G22" s="103">
        <v>0.9</v>
      </c>
      <c r="H22" s="103">
        <v>7</v>
      </c>
      <c r="I22" s="103">
        <v>0.87</v>
      </c>
      <c r="J22" s="103"/>
      <c r="K22" s="103"/>
      <c r="Q22" s="103" t="s">
        <v>52</v>
      </c>
      <c r="R22" s="103">
        <v>4</v>
      </c>
      <c r="S22" s="103">
        <v>6</v>
      </c>
      <c r="T22" s="50" t="str">
        <f t="shared" si="2"/>
        <v>ВВГнг(А)-LS (4х6)</v>
      </c>
      <c r="U22" s="103">
        <v>14.4</v>
      </c>
      <c r="V22" s="103">
        <f t="shared" si="3"/>
        <v>17.28</v>
      </c>
      <c r="W22" s="103" t="str">
        <f t="shared" si="4"/>
        <v>Ø25</v>
      </c>
      <c r="X22" s="103" t="str">
        <f t="shared" si="5"/>
        <v>Ø25</v>
      </c>
    </row>
    <row r="23" spans="2:24" x14ac:dyDescent="0.25">
      <c r="B23" s="103">
        <v>22</v>
      </c>
      <c r="C23" s="103">
        <v>42.45</v>
      </c>
      <c r="D23" s="103">
        <v>297.14999999999998</v>
      </c>
      <c r="E23" s="103"/>
      <c r="F23" s="103"/>
      <c r="G23" s="103">
        <v>0.90500000000000003</v>
      </c>
      <c r="H23" s="103">
        <v>7</v>
      </c>
      <c r="I23" s="103">
        <v>0.87</v>
      </c>
      <c r="J23" s="103"/>
      <c r="K23" s="103"/>
      <c r="Q23" s="103" t="s">
        <v>52</v>
      </c>
      <c r="R23" s="103">
        <v>5</v>
      </c>
      <c r="S23" s="103">
        <v>6</v>
      </c>
      <c r="T23" s="50" t="str">
        <f t="shared" si="2"/>
        <v>ВВГнг(А)-LS (5х6)</v>
      </c>
      <c r="U23" s="103">
        <v>15.7</v>
      </c>
      <c r="V23" s="103">
        <f t="shared" si="3"/>
        <v>18.84</v>
      </c>
      <c r="W23" s="103" t="str">
        <f t="shared" si="4"/>
        <v>Ø25</v>
      </c>
      <c r="X23" s="103" t="str">
        <f t="shared" si="5"/>
        <v>Ø32</v>
      </c>
    </row>
    <row r="24" spans="2:24" x14ac:dyDescent="0.25">
      <c r="B24" s="103">
        <v>27</v>
      </c>
      <c r="C24" s="103">
        <v>51.82</v>
      </c>
      <c r="D24" s="103">
        <v>362.74</v>
      </c>
      <c r="E24" s="103"/>
      <c r="F24" s="103"/>
      <c r="G24" s="103">
        <v>0.91</v>
      </c>
      <c r="H24" s="103">
        <v>7</v>
      </c>
      <c r="I24" s="103">
        <v>0.87</v>
      </c>
      <c r="J24" s="103"/>
      <c r="K24" s="103"/>
      <c r="Q24" s="103" t="s">
        <v>61</v>
      </c>
      <c r="R24" s="103">
        <v>1</v>
      </c>
      <c r="S24" s="103">
        <v>1.5</v>
      </c>
      <c r="T24" s="50" t="str">
        <f t="shared" si="2"/>
        <v>ВВГнг(А)-FRLS (1х1,5)</v>
      </c>
      <c r="U24" s="103">
        <v>7.2</v>
      </c>
      <c r="V24" s="103">
        <f t="shared" si="3"/>
        <v>14</v>
      </c>
      <c r="W24" s="103" t="str">
        <f t="shared" si="4"/>
        <v>Ø20</v>
      </c>
      <c r="X24" s="103" t="str">
        <f t="shared" si="5"/>
        <v>Ø20</v>
      </c>
    </row>
    <row r="25" spans="2:24" x14ac:dyDescent="0.25">
      <c r="B25" s="103">
        <v>30</v>
      </c>
      <c r="C25" s="103">
        <v>56.03</v>
      </c>
      <c r="D25" s="103">
        <v>392.21</v>
      </c>
      <c r="E25" s="122">
        <f t="shared" ref="E25" si="6">ROUNDUP(B25/G25/K25/0.22,2)</f>
        <v>157.04999999999998</v>
      </c>
      <c r="F25" s="122">
        <f t="shared" ref="F25" si="7">ROUNDUP(E25*J25,2)</f>
        <v>1020.83</v>
      </c>
      <c r="G25" s="103">
        <v>0.91400000000000003</v>
      </c>
      <c r="H25" s="103">
        <v>7</v>
      </c>
      <c r="I25" s="103">
        <v>0.89</v>
      </c>
      <c r="J25" s="122">
        <v>6.5</v>
      </c>
      <c r="K25" s="122">
        <v>0.95</v>
      </c>
      <c r="Q25" s="103" t="s">
        <v>61</v>
      </c>
      <c r="R25" s="103">
        <v>2</v>
      </c>
      <c r="S25" s="103">
        <v>1.5</v>
      </c>
      <c r="T25" s="50" t="str">
        <f t="shared" si="2"/>
        <v>ВВГнг(А)-FRLS (2х1,5)</v>
      </c>
      <c r="U25" s="103">
        <v>14.1</v>
      </c>
      <c r="V25" s="103">
        <f t="shared" si="3"/>
        <v>16.919999999999998</v>
      </c>
      <c r="W25" s="103" t="str">
        <f t="shared" si="4"/>
        <v>Ø25</v>
      </c>
      <c r="X25" s="103" t="str">
        <f t="shared" si="5"/>
        <v>Ø25</v>
      </c>
    </row>
    <row r="26" spans="2:24" x14ac:dyDescent="0.25">
      <c r="B26" s="103">
        <v>37</v>
      </c>
      <c r="C26" s="103">
        <v>68.66</v>
      </c>
      <c r="D26" s="103">
        <v>514.94999999999993</v>
      </c>
      <c r="E26" s="122">
        <f t="shared" ref="E26:E28" si="8">ROUNDUP(B26/G26/K26/0.22,2)</f>
        <v>192.42999999999998</v>
      </c>
      <c r="F26" s="122">
        <f t="shared" ref="F26:F28" si="9">ROUNDUP(E26*J26,2)</f>
        <v>1250.8</v>
      </c>
      <c r="G26" s="103">
        <v>0.92</v>
      </c>
      <c r="H26" s="103">
        <v>7.5</v>
      </c>
      <c r="I26" s="103">
        <v>0.89</v>
      </c>
      <c r="J26" s="122">
        <v>6.5</v>
      </c>
      <c r="K26" s="122">
        <v>0.95</v>
      </c>
      <c r="Q26" s="103" t="s">
        <v>61</v>
      </c>
      <c r="R26" s="103">
        <v>3</v>
      </c>
      <c r="S26" s="103">
        <v>1.5</v>
      </c>
      <c r="T26" s="50" t="str">
        <f t="shared" si="2"/>
        <v>ВВГнг(А)-FRLS (3х1,5)</v>
      </c>
      <c r="U26" s="103">
        <v>14.8</v>
      </c>
      <c r="V26" s="103">
        <f t="shared" si="3"/>
        <v>17.760000000000002</v>
      </c>
      <c r="W26" s="103" t="str">
        <f t="shared" si="4"/>
        <v>Ø25</v>
      </c>
      <c r="X26" s="103" t="str">
        <f t="shared" si="5"/>
        <v>Ø25</v>
      </c>
    </row>
    <row r="27" spans="2:24" x14ac:dyDescent="0.25">
      <c r="B27" s="103">
        <v>45</v>
      </c>
      <c r="C27" s="103">
        <v>83.05</v>
      </c>
      <c r="D27" s="103">
        <v>622.86</v>
      </c>
      <c r="E27" s="122">
        <f t="shared" si="8"/>
        <v>232.76999999999998</v>
      </c>
      <c r="F27" s="122">
        <f t="shared" si="9"/>
        <v>1513.01</v>
      </c>
      <c r="G27" s="103">
        <v>0.92500000000000004</v>
      </c>
      <c r="H27" s="103">
        <v>7.5</v>
      </c>
      <c r="I27" s="103">
        <v>0.89</v>
      </c>
      <c r="J27" s="122">
        <v>6.5</v>
      </c>
      <c r="K27" s="122">
        <v>0.95</v>
      </c>
      <c r="Q27" s="103" t="s">
        <v>61</v>
      </c>
      <c r="R27" s="103">
        <v>4</v>
      </c>
      <c r="S27" s="103">
        <v>1.5</v>
      </c>
      <c r="T27" s="50" t="str">
        <f t="shared" si="2"/>
        <v>ВВГнг(А)-FRLS (4х1,5)</v>
      </c>
      <c r="U27" s="103">
        <v>15.9</v>
      </c>
      <c r="V27" s="103">
        <f t="shared" si="3"/>
        <v>19.079999999999998</v>
      </c>
      <c r="W27" s="103" t="str">
        <f t="shared" si="4"/>
        <v>Ø32</v>
      </c>
      <c r="X27" s="103" t="str">
        <f t="shared" si="5"/>
        <v>Ø32</v>
      </c>
    </row>
    <row r="28" spans="2:24" x14ac:dyDescent="0.25">
      <c r="B28" s="103">
        <v>55</v>
      </c>
      <c r="C28" s="103">
        <v>100.96</v>
      </c>
      <c r="D28" s="103">
        <v>706.71999999999991</v>
      </c>
      <c r="E28" s="122">
        <f t="shared" si="8"/>
        <v>282.96999999999997</v>
      </c>
      <c r="F28" s="122">
        <f t="shared" si="9"/>
        <v>1839.31</v>
      </c>
      <c r="G28" s="103">
        <v>0.93</v>
      </c>
      <c r="H28" s="103">
        <v>7</v>
      </c>
      <c r="I28" s="103">
        <v>0.89</v>
      </c>
      <c r="J28" s="122">
        <v>6.5</v>
      </c>
      <c r="K28" s="122">
        <v>0.95</v>
      </c>
      <c r="Q28" s="103" t="s">
        <v>61</v>
      </c>
      <c r="R28" s="103">
        <v>5</v>
      </c>
      <c r="S28" s="103">
        <v>1.5</v>
      </c>
      <c r="T28" s="50" t="str">
        <f t="shared" si="2"/>
        <v>ВВГнг(А)-FRLS (5х1,5)</v>
      </c>
      <c r="U28" s="103">
        <v>17.2</v>
      </c>
      <c r="V28" s="103">
        <f t="shared" si="3"/>
        <v>20.639999999999997</v>
      </c>
      <c r="W28" s="103" t="str">
        <f t="shared" si="4"/>
        <v>Ø32</v>
      </c>
      <c r="X28" s="103" t="str">
        <f t="shared" si="5"/>
        <v>Ø32</v>
      </c>
    </row>
    <row r="29" spans="2:24" x14ac:dyDescent="0.25">
      <c r="B29" s="103">
        <v>75</v>
      </c>
      <c r="C29" s="103">
        <v>138.35</v>
      </c>
      <c r="D29" s="103">
        <v>1037.6300000000001</v>
      </c>
      <c r="E29" s="103"/>
      <c r="F29" s="103"/>
      <c r="G29" s="103">
        <v>0.93599999999999994</v>
      </c>
      <c r="H29" s="103">
        <v>7.5</v>
      </c>
      <c r="I29" s="103">
        <v>0.88</v>
      </c>
      <c r="J29" s="103"/>
      <c r="K29" s="103"/>
      <c r="Q29" s="103" t="s">
        <v>61</v>
      </c>
      <c r="R29" s="103">
        <v>1</v>
      </c>
      <c r="S29" s="103">
        <v>2.5</v>
      </c>
      <c r="T29" s="50" t="str">
        <f t="shared" si="2"/>
        <v>ВВГнг(А)-FRLS (1х2,5)</v>
      </c>
      <c r="U29" s="103">
        <v>7.6</v>
      </c>
      <c r="V29" s="103">
        <f t="shared" si="3"/>
        <v>14</v>
      </c>
      <c r="W29" s="103" t="str">
        <f t="shared" si="4"/>
        <v>Ø20</v>
      </c>
      <c r="X29" s="103" t="str">
        <f t="shared" si="5"/>
        <v>Ø20</v>
      </c>
    </row>
    <row r="30" spans="2:24" x14ac:dyDescent="0.25">
      <c r="B30" s="103">
        <v>76</v>
      </c>
      <c r="C30" s="103">
        <v>140.19</v>
      </c>
      <c r="D30" s="103">
        <v>1051.43</v>
      </c>
      <c r="E30" s="103"/>
      <c r="F30" s="103"/>
      <c r="G30" s="103">
        <v>0.93599999999999994</v>
      </c>
      <c r="H30" s="103">
        <v>7.5</v>
      </c>
      <c r="I30" s="103">
        <v>0.88</v>
      </c>
      <c r="J30" s="103"/>
      <c r="K30" s="103"/>
      <c r="Q30" s="103" t="s">
        <v>61</v>
      </c>
      <c r="R30" s="103">
        <v>2</v>
      </c>
      <c r="S30" s="103">
        <v>2.5</v>
      </c>
      <c r="T30" s="50" t="str">
        <f t="shared" si="2"/>
        <v>ВВГнг(А)-FRLS (2х2,5)</v>
      </c>
      <c r="U30" s="103">
        <v>14.9</v>
      </c>
      <c r="V30" s="103">
        <f t="shared" si="3"/>
        <v>17.88</v>
      </c>
      <c r="W30" s="103" t="str">
        <f t="shared" si="4"/>
        <v>Ø25</v>
      </c>
      <c r="X30" s="103" t="str">
        <f t="shared" si="5"/>
        <v>Ø25</v>
      </c>
    </row>
    <row r="31" spans="2:24" x14ac:dyDescent="0.25">
      <c r="B31" s="103">
        <v>90</v>
      </c>
      <c r="C31" s="103">
        <v>163.63</v>
      </c>
      <c r="D31" s="103">
        <v>1227.23</v>
      </c>
      <c r="E31" s="103"/>
      <c r="F31" s="103"/>
      <c r="G31" s="103">
        <v>0.93900000000000006</v>
      </c>
      <c r="H31" s="103">
        <v>7.5</v>
      </c>
      <c r="I31" s="103">
        <v>0.89</v>
      </c>
      <c r="J31" s="103"/>
      <c r="K31" s="103"/>
      <c r="Q31" s="103" t="s">
        <v>61</v>
      </c>
      <c r="R31" s="103">
        <v>3</v>
      </c>
      <c r="S31" s="103">
        <v>2.5</v>
      </c>
      <c r="T31" s="50" t="str">
        <f t="shared" si="2"/>
        <v>ВВГнг(А)-FRLS (3х2,5)</v>
      </c>
      <c r="U31" s="103">
        <v>15.6</v>
      </c>
      <c r="V31" s="103">
        <f t="shared" si="3"/>
        <v>18.72</v>
      </c>
      <c r="W31" s="103" t="str">
        <f t="shared" si="4"/>
        <v>Ø25</v>
      </c>
      <c r="X31" s="103" t="str">
        <f t="shared" si="5"/>
        <v>Ø32</v>
      </c>
    </row>
    <row r="32" spans="2:24" x14ac:dyDescent="0.25">
      <c r="B32" s="103">
        <v>110</v>
      </c>
      <c r="C32" s="103">
        <v>198.72</v>
      </c>
      <c r="D32" s="103">
        <v>1291.68</v>
      </c>
      <c r="E32" s="103"/>
      <c r="F32" s="103"/>
      <c r="G32" s="103">
        <v>0.94499999999999995</v>
      </c>
      <c r="H32" s="103">
        <v>6.5</v>
      </c>
      <c r="I32" s="103">
        <v>0.89</v>
      </c>
      <c r="J32" s="103"/>
      <c r="K32" s="103"/>
      <c r="Q32" s="103" t="s">
        <v>61</v>
      </c>
      <c r="R32" s="103">
        <v>4</v>
      </c>
      <c r="S32" s="103">
        <v>2.5</v>
      </c>
      <c r="T32" s="50" t="str">
        <f t="shared" si="2"/>
        <v>ВВГнг(А)-FRLS (4х2,5)</v>
      </c>
      <c r="U32" s="103">
        <v>16.8</v>
      </c>
      <c r="V32" s="103">
        <f t="shared" si="3"/>
        <v>20.16</v>
      </c>
      <c r="W32" s="103" t="str">
        <f t="shared" si="4"/>
        <v>Ø32</v>
      </c>
      <c r="X32" s="103" t="str">
        <f t="shared" si="5"/>
        <v>Ø32</v>
      </c>
    </row>
    <row r="33" spans="2:24" x14ac:dyDescent="0.25">
      <c r="B33" s="103">
        <v>132</v>
      </c>
      <c r="C33" s="103">
        <v>237.71</v>
      </c>
      <c r="D33" s="103">
        <v>1545.12</v>
      </c>
      <c r="E33" s="103"/>
      <c r="F33" s="103"/>
      <c r="G33" s="103">
        <v>0.94799999999999995</v>
      </c>
      <c r="H33" s="103">
        <v>6.5</v>
      </c>
      <c r="I33" s="103">
        <v>0.89</v>
      </c>
      <c r="J33" s="103"/>
      <c r="K33" s="103"/>
      <c r="Q33" s="103" t="s">
        <v>61</v>
      </c>
      <c r="R33" s="103">
        <v>5</v>
      </c>
      <c r="S33" s="103">
        <v>2.5</v>
      </c>
      <c r="T33" s="50" t="str">
        <f t="shared" si="2"/>
        <v>ВВГнг(А)-FRLS (5х2,5)</v>
      </c>
      <c r="U33" s="103">
        <v>18.2</v>
      </c>
      <c r="V33" s="103">
        <f t="shared" si="3"/>
        <v>21.84</v>
      </c>
      <c r="W33" s="103" t="str">
        <f t="shared" si="4"/>
        <v>Ø32</v>
      </c>
      <c r="X33" s="103" t="str">
        <f t="shared" si="5"/>
        <v>Ø32</v>
      </c>
    </row>
    <row r="34" spans="2:24" x14ac:dyDescent="0.25">
      <c r="B34" s="103">
        <v>160</v>
      </c>
      <c r="C34" s="103">
        <v>281.5</v>
      </c>
      <c r="D34" s="103">
        <v>1548.25</v>
      </c>
      <c r="E34" s="103"/>
      <c r="F34" s="103"/>
      <c r="G34" s="103">
        <v>0.94900000000000007</v>
      </c>
      <c r="H34" s="103">
        <v>5.5</v>
      </c>
      <c r="I34" s="103">
        <v>0.91</v>
      </c>
      <c r="J34" s="103"/>
      <c r="K34" s="103"/>
      <c r="Q34" s="103" t="s">
        <v>61</v>
      </c>
      <c r="R34" s="103">
        <v>1</v>
      </c>
      <c r="S34" s="103">
        <v>4</v>
      </c>
      <c r="T34" s="50" t="str">
        <f t="shared" si="2"/>
        <v>ВВГнг(А)-FRLS (1х4)</v>
      </c>
      <c r="U34" s="103">
        <v>8.5</v>
      </c>
      <c r="V34" s="103">
        <f t="shared" si="3"/>
        <v>14</v>
      </c>
      <c r="W34" s="103" t="str">
        <f t="shared" si="4"/>
        <v>Ø20</v>
      </c>
      <c r="X34" s="103" t="str">
        <f t="shared" si="5"/>
        <v>Ø20</v>
      </c>
    </row>
    <row r="35" spans="2:24" x14ac:dyDescent="0.25">
      <c r="B35" s="103">
        <v>200</v>
      </c>
      <c r="C35" s="103">
        <v>348.05</v>
      </c>
      <c r="D35" s="103">
        <v>1914.26</v>
      </c>
      <c r="E35" s="103"/>
      <c r="F35" s="103"/>
      <c r="G35" s="103">
        <v>0.94900000000000007</v>
      </c>
      <c r="H35" s="103">
        <v>5.5</v>
      </c>
      <c r="I35" s="103">
        <v>0.92</v>
      </c>
      <c r="J35" s="103"/>
      <c r="K35" s="103"/>
      <c r="Q35" s="103" t="s">
        <v>61</v>
      </c>
      <c r="R35" s="103">
        <v>2</v>
      </c>
      <c r="S35" s="103">
        <v>4</v>
      </c>
      <c r="T35" s="50" t="str">
        <f t="shared" si="2"/>
        <v>ВВГнг(А)-FRLS (2х4)</v>
      </c>
      <c r="U35" s="103">
        <v>16.600000000000001</v>
      </c>
      <c r="V35" s="103">
        <f t="shared" si="3"/>
        <v>19.920000000000002</v>
      </c>
      <c r="W35" s="103" t="str">
        <f t="shared" si="4"/>
        <v>Ø32</v>
      </c>
      <c r="X35" s="103" t="str">
        <f t="shared" si="5"/>
        <v>Ø32</v>
      </c>
    </row>
    <row r="36" spans="2:24" x14ac:dyDescent="0.25">
      <c r="B36" s="103">
        <v>250</v>
      </c>
      <c r="C36" s="103">
        <v>433.69</v>
      </c>
      <c r="D36" s="103">
        <v>2992.46</v>
      </c>
      <c r="E36" s="103"/>
      <c r="F36" s="103"/>
      <c r="G36" s="103">
        <v>0.95200000000000007</v>
      </c>
      <c r="H36" s="103">
        <v>6.9</v>
      </c>
      <c r="I36" s="103">
        <v>0.92</v>
      </c>
      <c r="J36" s="103"/>
      <c r="K36" s="103"/>
      <c r="Q36" s="103" t="s">
        <v>61</v>
      </c>
      <c r="R36" s="103">
        <v>3</v>
      </c>
      <c r="S36" s="103">
        <v>4</v>
      </c>
      <c r="T36" s="50" t="str">
        <f t="shared" ref="T36:T67" si="10">Q36&amp;" ("&amp;R36&amp;"х"&amp;S36&amp;")"</f>
        <v>ВВГнг(А)-FRLS (3х4)</v>
      </c>
      <c r="U36" s="103">
        <v>17.5</v>
      </c>
      <c r="V36" s="103">
        <f t="shared" ref="V36:V67" si="11">IF((U36*1.2)&lt;14,14,U36*1.2)</f>
        <v>21</v>
      </c>
      <c r="W36" s="103" t="str">
        <f t="shared" ref="W36:W67" si="12">"Ø"&amp;VLOOKUP(V36,$Z$4:$AA$10,2,TRUE)</f>
        <v>Ø32</v>
      </c>
      <c r="X36" s="103" t="str">
        <f t="shared" ref="X36:X67" si="13">"Ø"&amp;VLOOKUP(V36,$AD$4:$AE$10,2,TRUE)</f>
        <v>Ø32</v>
      </c>
    </row>
    <row r="37" spans="2:24" x14ac:dyDescent="0.25">
      <c r="B37" s="103">
        <v>315</v>
      </c>
      <c r="C37" s="103">
        <v>546.45000000000005</v>
      </c>
      <c r="D37" s="103">
        <v>3770.51</v>
      </c>
      <c r="E37" s="103"/>
      <c r="F37" s="103"/>
      <c r="G37" s="103">
        <v>0.95200000000000007</v>
      </c>
      <c r="H37" s="103">
        <v>6.9</v>
      </c>
      <c r="I37" s="103">
        <v>0.92</v>
      </c>
      <c r="J37" s="103"/>
      <c r="K37" s="103"/>
      <c r="Q37" s="103" t="s">
        <v>61</v>
      </c>
      <c r="R37" s="103">
        <v>4</v>
      </c>
      <c r="S37" s="103">
        <v>4</v>
      </c>
      <c r="T37" s="50" t="str">
        <f t="shared" si="10"/>
        <v>ВВГнг(А)-FRLS (4х4)</v>
      </c>
      <c r="U37" s="103">
        <v>18.899999999999999</v>
      </c>
      <c r="V37" s="103">
        <f t="shared" si="11"/>
        <v>22.679999999999996</v>
      </c>
      <c r="W37" s="103" t="str">
        <f t="shared" si="12"/>
        <v>Ø32</v>
      </c>
      <c r="X37" s="103" t="str">
        <f t="shared" si="13"/>
        <v>Ø32</v>
      </c>
    </row>
    <row r="38" spans="2:24" x14ac:dyDescent="0.25">
      <c r="Q38" s="103" t="s">
        <v>61</v>
      </c>
      <c r="R38" s="103">
        <v>5</v>
      </c>
      <c r="S38" s="103">
        <v>4</v>
      </c>
      <c r="T38" s="50" t="str">
        <f t="shared" si="10"/>
        <v>ВВГнг(А)-FRLS (5х4)</v>
      </c>
      <c r="U38" s="103">
        <v>20.6</v>
      </c>
      <c r="V38" s="103">
        <f t="shared" si="11"/>
        <v>24.720000000000002</v>
      </c>
      <c r="W38" s="103" t="str">
        <f t="shared" si="12"/>
        <v>Ø32</v>
      </c>
      <c r="X38" s="103" t="str">
        <f t="shared" si="13"/>
        <v>Ø40</v>
      </c>
    </row>
    <row r="39" spans="2:24" x14ac:dyDescent="0.25">
      <c r="Q39" s="103" t="s">
        <v>61</v>
      </c>
      <c r="R39" s="103">
        <v>1</v>
      </c>
      <c r="S39" s="103">
        <v>6</v>
      </c>
      <c r="T39" s="50" t="str">
        <f t="shared" si="10"/>
        <v>ВВГнг(А)-FRLS (1х6)</v>
      </c>
      <c r="U39" s="103">
        <v>9.1999999999999993</v>
      </c>
      <c r="V39" s="103">
        <f t="shared" si="11"/>
        <v>14</v>
      </c>
      <c r="W39" s="103" t="str">
        <f t="shared" si="12"/>
        <v>Ø20</v>
      </c>
      <c r="X39" s="103" t="str">
        <f t="shared" si="13"/>
        <v>Ø20</v>
      </c>
    </row>
    <row r="40" spans="2:24" x14ac:dyDescent="0.25">
      <c r="Q40" s="103" t="s">
        <v>61</v>
      </c>
      <c r="R40" s="103">
        <v>2</v>
      </c>
      <c r="S40" s="103">
        <v>6</v>
      </c>
      <c r="T40" s="50" t="str">
        <f t="shared" si="10"/>
        <v>ВВГнг(А)-FRLS (2х6)</v>
      </c>
      <c r="U40" s="103">
        <v>17.600000000000001</v>
      </c>
      <c r="V40" s="103">
        <f t="shared" si="11"/>
        <v>21.12</v>
      </c>
      <c r="W40" s="103" t="str">
        <f t="shared" si="12"/>
        <v>Ø32</v>
      </c>
      <c r="X40" s="103" t="str">
        <f t="shared" si="13"/>
        <v>Ø32</v>
      </c>
    </row>
    <row r="41" spans="2:24" x14ac:dyDescent="0.25">
      <c r="Q41" s="103" t="s">
        <v>61</v>
      </c>
      <c r="R41" s="103">
        <v>3</v>
      </c>
      <c r="S41" s="103">
        <v>6</v>
      </c>
      <c r="T41" s="50" t="str">
        <f t="shared" si="10"/>
        <v>ВВГнг(А)-FRLS (3х6)</v>
      </c>
      <c r="U41" s="103">
        <v>18.5</v>
      </c>
      <c r="V41" s="103">
        <f t="shared" si="11"/>
        <v>22.2</v>
      </c>
      <c r="W41" s="103" t="str">
        <f t="shared" si="12"/>
        <v>Ø32</v>
      </c>
      <c r="X41" s="103" t="str">
        <f t="shared" si="13"/>
        <v>Ø32</v>
      </c>
    </row>
    <row r="42" spans="2:24" x14ac:dyDescent="0.25">
      <c r="Q42" s="103" t="s">
        <v>61</v>
      </c>
      <c r="R42" s="103">
        <v>4</v>
      </c>
      <c r="S42" s="103">
        <v>6</v>
      </c>
      <c r="T42" s="50" t="str">
        <f t="shared" si="10"/>
        <v>ВВГнг(А)-FRLS (4х6)</v>
      </c>
      <c r="U42" s="103">
        <v>20.100000000000001</v>
      </c>
      <c r="V42" s="103">
        <f t="shared" si="11"/>
        <v>24.12</v>
      </c>
      <c r="W42" s="103" t="str">
        <f t="shared" si="12"/>
        <v>Ø32</v>
      </c>
      <c r="X42" s="103" t="str">
        <f t="shared" si="13"/>
        <v>Ø32</v>
      </c>
    </row>
    <row r="43" spans="2:24" x14ac:dyDescent="0.25">
      <c r="Q43" s="103" t="s">
        <v>61</v>
      </c>
      <c r="R43" s="103">
        <v>5</v>
      </c>
      <c r="S43" s="103">
        <v>6</v>
      </c>
      <c r="T43" s="50" t="str">
        <f t="shared" si="10"/>
        <v>ВВГнг(А)-FRLS (5х6)</v>
      </c>
      <c r="U43" s="103">
        <v>21.9</v>
      </c>
      <c r="V43" s="103">
        <f t="shared" si="11"/>
        <v>26.279999999999998</v>
      </c>
      <c r="W43" s="103" t="str">
        <f t="shared" si="12"/>
        <v>Ø40</v>
      </c>
      <c r="X43" s="103" t="str">
        <f t="shared" si="13"/>
        <v>Ø40</v>
      </c>
    </row>
    <row r="44" spans="2:24" x14ac:dyDescent="0.25">
      <c r="Q44" s="103" t="s">
        <v>111</v>
      </c>
      <c r="R44" s="103">
        <v>1</v>
      </c>
      <c r="S44" s="103">
        <v>1.5</v>
      </c>
      <c r="T44" s="50" t="str">
        <f t="shared" si="10"/>
        <v>ППГнг(А)-HF (1х1,5)</v>
      </c>
      <c r="U44" s="103">
        <v>5.5</v>
      </c>
      <c r="V44" s="103">
        <f t="shared" si="11"/>
        <v>14</v>
      </c>
      <c r="W44" s="103" t="str">
        <f t="shared" si="12"/>
        <v>Ø20</v>
      </c>
      <c r="X44" s="103" t="str">
        <f t="shared" si="13"/>
        <v>Ø20</v>
      </c>
    </row>
    <row r="45" spans="2:24" x14ac:dyDescent="0.25">
      <c r="Q45" s="103" t="s">
        <v>111</v>
      </c>
      <c r="R45" s="103">
        <v>2</v>
      </c>
      <c r="S45" s="103">
        <v>1.5</v>
      </c>
      <c r="T45" s="50" t="str">
        <f t="shared" si="10"/>
        <v>ППГнг(А)-HF (2х1,5)</v>
      </c>
      <c r="U45" s="103">
        <v>9</v>
      </c>
      <c r="V45" s="103">
        <f t="shared" si="11"/>
        <v>14</v>
      </c>
      <c r="W45" s="103" t="str">
        <f t="shared" si="12"/>
        <v>Ø20</v>
      </c>
      <c r="X45" s="103" t="str">
        <f t="shared" si="13"/>
        <v>Ø20</v>
      </c>
    </row>
    <row r="46" spans="2:24" x14ac:dyDescent="0.25">
      <c r="Q46" s="103" t="s">
        <v>111</v>
      </c>
      <c r="R46" s="103">
        <v>3</v>
      </c>
      <c r="S46" s="103">
        <v>1.5</v>
      </c>
      <c r="T46" s="50" t="str">
        <f t="shared" si="10"/>
        <v>ППГнг(А)-HF (3х1,5)</v>
      </c>
      <c r="U46" s="103">
        <v>9.4</v>
      </c>
      <c r="V46" s="103">
        <f t="shared" si="11"/>
        <v>14</v>
      </c>
      <c r="W46" s="103" t="str">
        <f t="shared" si="12"/>
        <v>Ø20</v>
      </c>
      <c r="X46" s="103" t="str">
        <f t="shared" si="13"/>
        <v>Ø20</v>
      </c>
    </row>
    <row r="47" spans="2:24" x14ac:dyDescent="0.25">
      <c r="Q47" s="103" t="s">
        <v>111</v>
      </c>
      <c r="R47" s="103">
        <v>4</v>
      </c>
      <c r="S47" s="103">
        <v>1.5</v>
      </c>
      <c r="T47" s="50" t="str">
        <f t="shared" si="10"/>
        <v>ППГнг(А)-HF (4х1,5)</v>
      </c>
      <c r="U47" s="103">
        <v>10.1</v>
      </c>
      <c r="V47" s="103">
        <f t="shared" si="11"/>
        <v>14</v>
      </c>
      <c r="W47" s="103" t="str">
        <f t="shared" si="12"/>
        <v>Ø20</v>
      </c>
      <c r="X47" s="103" t="str">
        <f t="shared" si="13"/>
        <v>Ø20</v>
      </c>
    </row>
    <row r="48" spans="2:24" x14ac:dyDescent="0.25">
      <c r="Q48" s="103" t="s">
        <v>111</v>
      </c>
      <c r="R48" s="103">
        <v>5</v>
      </c>
      <c r="S48" s="103">
        <v>1.5</v>
      </c>
      <c r="T48" s="50" t="str">
        <f t="shared" si="10"/>
        <v>ППГнг(А)-HF (5х1,5)</v>
      </c>
      <c r="U48" s="103">
        <v>10.8</v>
      </c>
      <c r="V48" s="103">
        <f t="shared" si="11"/>
        <v>14</v>
      </c>
      <c r="W48" s="103" t="str">
        <f t="shared" si="12"/>
        <v>Ø20</v>
      </c>
      <c r="X48" s="103" t="str">
        <f t="shared" si="13"/>
        <v>Ø20</v>
      </c>
    </row>
    <row r="49" spans="17:24" x14ac:dyDescent="0.25">
      <c r="Q49" s="103" t="s">
        <v>111</v>
      </c>
      <c r="R49" s="103">
        <v>1</v>
      </c>
      <c r="S49" s="103">
        <v>2.5</v>
      </c>
      <c r="T49" s="50" t="str">
        <f t="shared" si="10"/>
        <v>ППГнг(А)-HF (1х2,5)</v>
      </c>
      <c r="U49" s="103">
        <v>5.9</v>
      </c>
      <c r="V49" s="103">
        <f t="shared" si="11"/>
        <v>14</v>
      </c>
      <c r="W49" s="103" t="str">
        <f t="shared" si="12"/>
        <v>Ø20</v>
      </c>
      <c r="X49" s="103" t="str">
        <f t="shared" si="13"/>
        <v>Ø20</v>
      </c>
    </row>
    <row r="50" spans="17:24" x14ac:dyDescent="0.25">
      <c r="Q50" s="103" t="s">
        <v>111</v>
      </c>
      <c r="R50" s="103">
        <v>2</v>
      </c>
      <c r="S50" s="103">
        <v>2.5</v>
      </c>
      <c r="T50" s="50" t="str">
        <f t="shared" si="10"/>
        <v>ППГнг(А)-HF (2х2,5)</v>
      </c>
      <c r="U50" s="103">
        <v>9.6999999999999993</v>
      </c>
      <c r="V50" s="103">
        <f t="shared" si="11"/>
        <v>14</v>
      </c>
      <c r="W50" s="103" t="str">
        <f t="shared" si="12"/>
        <v>Ø20</v>
      </c>
      <c r="X50" s="103" t="str">
        <f t="shared" si="13"/>
        <v>Ø20</v>
      </c>
    </row>
    <row r="51" spans="17:24" x14ac:dyDescent="0.25">
      <c r="Q51" s="103" t="s">
        <v>111</v>
      </c>
      <c r="R51" s="103">
        <v>3</v>
      </c>
      <c r="S51" s="103">
        <v>2.5</v>
      </c>
      <c r="T51" s="50" t="str">
        <f t="shared" si="10"/>
        <v>ППГнг(А)-HF (3х2,5)</v>
      </c>
      <c r="U51" s="103">
        <v>10.199999999999999</v>
      </c>
      <c r="V51" s="103">
        <f t="shared" si="11"/>
        <v>14</v>
      </c>
      <c r="W51" s="103" t="str">
        <f t="shared" si="12"/>
        <v>Ø20</v>
      </c>
      <c r="X51" s="103" t="str">
        <f t="shared" si="13"/>
        <v>Ø20</v>
      </c>
    </row>
    <row r="52" spans="17:24" x14ac:dyDescent="0.25">
      <c r="Q52" s="103" t="s">
        <v>111</v>
      </c>
      <c r="R52" s="103">
        <v>4</v>
      </c>
      <c r="S52" s="103">
        <v>2.5</v>
      </c>
      <c r="T52" s="50" t="str">
        <f t="shared" si="10"/>
        <v>ППГнг(А)-HF (4х2,5)</v>
      </c>
      <c r="U52" s="103">
        <v>11</v>
      </c>
      <c r="V52" s="103">
        <f t="shared" si="11"/>
        <v>14</v>
      </c>
      <c r="W52" s="103" t="str">
        <f t="shared" si="12"/>
        <v>Ø20</v>
      </c>
      <c r="X52" s="103" t="str">
        <f t="shared" si="13"/>
        <v>Ø20</v>
      </c>
    </row>
    <row r="53" spans="17:24" x14ac:dyDescent="0.25">
      <c r="Q53" s="103" t="s">
        <v>111</v>
      </c>
      <c r="R53" s="103">
        <v>5</v>
      </c>
      <c r="S53" s="103">
        <v>2.5</v>
      </c>
      <c r="T53" s="50" t="str">
        <f t="shared" si="10"/>
        <v>ППГнг(А)-HF (5х2,5)</v>
      </c>
      <c r="U53" s="103">
        <v>11.9</v>
      </c>
      <c r="V53" s="103">
        <f t="shared" si="11"/>
        <v>14.28</v>
      </c>
      <c r="W53" s="103" t="str">
        <f t="shared" si="12"/>
        <v>Ø20</v>
      </c>
      <c r="X53" s="103" t="str">
        <f t="shared" si="13"/>
        <v>Ø20</v>
      </c>
    </row>
    <row r="54" spans="17:24" x14ac:dyDescent="0.25">
      <c r="Q54" s="103" t="s">
        <v>111</v>
      </c>
      <c r="R54" s="103">
        <v>1</v>
      </c>
      <c r="S54" s="103">
        <v>4</v>
      </c>
      <c r="T54" s="50" t="str">
        <f t="shared" si="10"/>
        <v>ППГнг(А)-HF (1х4)</v>
      </c>
      <c r="U54" s="103">
        <v>6.5</v>
      </c>
      <c r="V54" s="103">
        <f t="shared" si="11"/>
        <v>14</v>
      </c>
      <c r="W54" s="103" t="str">
        <f t="shared" si="12"/>
        <v>Ø20</v>
      </c>
      <c r="X54" s="103" t="str">
        <f t="shared" si="13"/>
        <v>Ø20</v>
      </c>
    </row>
    <row r="55" spans="17:24" x14ac:dyDescent="0.25">
      <c r="Q55" s="103" t="s">
        <v>111</v>
      </c>
      <c r="R55" s="103">
        <v>2</v>
      </c>
      <c r="S55" s="103">
        <v>4</v>
      </c>
      <c r="T55" s="50" t="str">
        <f t="shared" si="10"/>
        <v>ППГнг(А)-HF (2х4)</v>
      </c>
      <c r="U55" s="103">
        <v>11.1</v>
      </c>
      <c r="V55" s="103">
        <f t="shared" si="11"/>
        <v>14</v>
      </c>
      <c r="W55" s="103" t="str">
        <f t="shared" si="12"/>
        <v>Ø20</v>
      </c>
      <c r="X55" s="103" t="str">
        <f t="shared" si="13"/>
        <v>Ø20</v>
      </c>
    </row>
    <row r="56" spans="17:24" x14ac:dyDescent="0.25">
      <c r="Q56" s="103" t="s">
        <v>111</v>
      </c>
      <c r="R56" s="103">
        <v>3</v>
      </c>
      <c r="S56" s="103">
        <v>4</v>
      </c>
      <c r="T56" s="50" t="str">
        <f t="shared" si="10"/>
        <v>ППГнг(А)-HF (3х4)</v>
      </c>
      <c r="U56" s="103">
        <v>11.6</v>
      </c>
      <c r="V56" s="103">
        <f t="shared" si="11"/>
        <v>14</v>
      </c>
      <c r="W56" s="103" t="str">
        <f t="shared" si="12"/>
        <v>Ø20</v>
      </c>
      <c r="X56" s="103" t="str">
        <f t="shared" si="13"/>
        <v>Ø20</v>
      </c>
    </row>
    <row r="57" spans="17:24" x14ac:dyDescent="0.25">
      <c r="Q57" s="103" t="s">
        <v>111</v>
      </c>
      <c r="R57" s="103">
        <v>4</v>
      </c>
      <c r="S57" s="103">
        <v>4</v>
      </c>
      <c r="T57" s="50" t="str">
        <f t="shared" si="10"/>
        <v>ППГнг(А)-HF (4х4)</v>
      </c>
      <c r="U57" s="103">
        <v>12.6</v>
      </c>
      <c r="V57" s="103">
        <f t="shared" si="11"/>
        <v>15.12</v>
      </c>
      <c r="W57" s="103" t="str">
        <f t="shared" si="12"/>
        <v>Ø25</v>
      </c>
      <c r="X57" s="103" t="str">
        <f t="shared" si="13"/>
        <v>Ø25</v>
      </c>
    </row>
    <row r="58" spans="17:24" x14ac:dyDescent="0.25">
      <c r="Q58" s="103" t="s">
        <v>111</v>
      </c>
      <c r="R58" s="103">
        <v>5</v>
      </c>
      <c r="S58" s="103">
        <v>4</v>
      </c>
      <c r="T58" s="50" t="str">
        <f t="shared" si="10"/>
        <v>ППГнг(А)-HF (5х4)</v>
      </c>
      <c r="U58" s="103">
        <v>13.7</v>
      </c>
      <c r="V58" s="103">
        <f t="shared" si="11"/>
        <v>16.439999999999998</v>
      </c>
      <c r="W58" s="103" t="str">
        <f t="shared" si="12"/>
        <v>Ø25</v>
      </c>
      <c r="X58" s="103" t="str">
        <f t="shared" si="13"/>
        <v>Ø25</v>
      </c>
    </row>
    <row r="59" spans="17:24" x14ac:dyDescent="0.25">
      <c r="Q59" s="103" t="s">
        <v>111</v>
      </c>
      <c r="R59" s="103">
        <v>1</v>
      </c>
      <c r="S59" s="103">
        <v>6</v>
      </c>
      <c r="T59" s="50" t="str">
        <f t="shared" si="10"/>
        <v>ППГнг(А)-HF (1х6)</v>
      </c>
      <c r="U59" s="103">
        <v>7</v>
      </c>
      <c r="V59" s="103">
        <f t="shared" si="11"/>
        <v>14</v>
      </c>
      <c r="W59" s="103" t="str">
        <f t="shared" si="12"/>
        <v>Ø20</v>
      </c>
      <c r="X59" s="103" t="str">
        <f t="shared" si="13"/>
        <v>Ø20</v>
      </c>
    </row>
    <row r="60" spans="17:24" x14ac:dyDescent="0.25">
      <c r="Q60" s="103" t="s">
        <v>111</v>
      </c>
      <c r="R60" s="103">
        <v>2</v>
      </c>
      <c r="S60" s="103">
        <v>6</v>
      </c>
      <c r="T60" s="50" t="str">
        <f t="shared" si="10"/>
        <v>ППГнг(А)-HF (2х6)</v>
      </c>
      <c r="U60" s="103">
        <v>12.1</v>
      </c>
      <c r="V60" s="103">
        <f t="shared" si="11"/>
        <v>14.52</v>
      </c>
      <c r="W60" s="103" t="str">
        <f t="shared" si="12"/>
        <v>Ø20</v>
      </c>
      <c r="X60" s="103" t="str">
        <f t="shared" si="13"/>
        <v>Ø25</v>
      </c>
    </row>
    <row r="61" spans="17:24" x14ac:dyDescent="0.25">
      <c r="Q61" s="103" t="s">
        <v>111</v>
      </c>
      <c r="R61" s="103">
        <v>3</v>
      </c>
      <c r="S61" s="103">
        <v>6</v>
      </c>
      <c r="T61" s="50" t="str">
        <f t="shared" si="10"/>
        <v>ППГнг(А)-HF (3х6)</v>
      </c>
      <c r="U61" s="103">
        <v>12.7</v>
      </c>
      <c r="V61" s="103">
        <f t="shared" si="11"/>
        <v>15.239999999999998</v>
      </c>
      <c r="W61" s="103" t="str">
        <f t="shared" si="12"/>
        <v>Ø25</v>
      </c>
      <c r="X61" s="103" t="str">
        <f t="shared" si="13"/>
        <v>Ø25</v>
      </c>
    </row>
    <row r="62" spans="17:24" x14ac:dyDescent="0.25">
      <c r="Q62" s="103" t="s">
        <v>111</v>
      </c>
      <c r="R62" s="103">
        <v>4</v>
      </c>
      <c r="S62" s="103">
        <v>6</v>
      </c>
      <c r="T62" s="50" t="str">
        <f t="shared" si="10"/>
        <v>ППГнг(А)-HF (4х6)</v>
      </c>
      <c r="U62" s="103">
        <v>13.8</v>
      </c>
      <c r="V62" s="103">
        <f t="shared" si="11"/>
        <v>16.559999999999999</v>
      </c>
      <c r="W62" s="103" t="str">
        <f t="shared" si="12"/>
        <v>Ø25</v>
      </c>
      <c r="X62" s="103" t="str">
        <f t="shared" si="13"/>
        <v>Ø25</v>
      </c>
    </row>
    <row r="63" spans="17:24" x14ac:dyDescent="0.25">
      <c r="Q63" s="103" t="s">
        <v>111</v>
      </c>
      <c r="R63" s="103">
        <v>5</v>
      </c>
      <c r="S63" s="103">
        <v>6</v>
      </c>
      <c r="T63" s="50" t="str">
        <f t="shared" si="10"/>
        <v>ППГнг(А)-HF (5х6)</v>
      </c>
      <c r="U63" s="103">
        <v>15</v>
      </c>
      <c r="V63" s="103">
        <f t="shared" si="11"/>
        <v>18</v>
      </c>
      <c r="W63" s="103" t="str">
        <f t="shared" si="12"/>
        <v>Ø25</v>
      </c>
      <c r="X63" s="103" t="str">
        <f t="shared" si="13"/>
        <v>Ø25</v>
      </c>
    </row>
    <row r="64" spans="17:24" x14ac:dyDescent="0.25">
      <c r="Q64" s="103" t="s">
        <v>106</v>
      </c>
      <c r="R64" s="103">
        <v>1</v>
      </c>
      <c r="S64" s="103">
        <v>1.5</v>
      </c>
      <c r="T64" s="50" t="str">
        <f t="shared" si="10"/>
        <v>ППГнг(А)-FRHF (1х1,5)</v>
      </c>
      <c r="U64" s="103">
        <v>6.5</v>
      </c>
      <c r="V64" s="103">
        <f t="shared" si="11"/>
        <v>14</v>
      </c>
      <c r="W64" s="103" t="str">
        <f t="shared" si="12"/>
        <v>Ø20</v>
      </c>
      <c r="X64" s="103" t="str">
        <f t="shared" si="13"/>
        <v>Ø20</v>
      </c>
    </row>
    <row r="65" spans="17:24" x14ac:dyDescent="0.25">
      <c r="Q65" s="103" t="s">
        <v>106</v>
      </c>
      <c r="R65" s="103">
        <v>2</v>
      </c>
      <c r="S65" s="103">
        <v>1.5</v>
      </c>
      <c r="T65" s="50" t="str">
        <f t="shared" si="10"/>
        <v>ППГнг(А)-FRHF (2х1,5)</v>
      </c>
      <c r="U65" s="103">
        <v>10.3</v>
      </c>
      <c r="V65" s="103">
        <f t="shared" si="11"/>
        <v>14</v>
      </c>
      <c r="W65" s="103" t="str">
        <f t="shared" si="12"/>
        <v>Ø20</v>
      </c>
      <c r="X65" s="103" t="str">
        <f t="shared" si="13"/>
        <v>Ø20</v>
      </c>
    </row>
    <row r="66" spans="17:24" x14ac:dyDescent="0.25">
      <c r="Q66" s="103" t="s">
        <v>106</v>
      </c>
      <c r="R66" s="103">
        <v>3</v>
      </c>
      <c r="S66" s="103">
        <v>1.5</v>
      </c>
      <c r="T66" s="50" t="str">
        <f t="shared" si="10"/>
        <v>ППГнг(А)-FRHF (3х1,5)</v>
      </c>
      <c r="U66" s="103">
        <v>10.8</v>
      </c>
      <c r="V66" s="103">
        <f t="shared" si="11"/>
        <v>14</v>
      </c>
      <c r="W66" s="103" t="str">
        <f t="shared" si="12"/>
        <v>Ø20</v>
      </c>
      <c r="X66" s="103" t="str">
        <f t="shared" si="13"/>
        <v>Ø20</v>
      </c>
    </row>
    <row r="67" spans="17:24" x14ac:dyDescent="0.25">
      <c r="Q67" s="103" t="s">
        <v>106</v>
      </c>
      <c r="R67" s="103">
        <v>4</v>
      </c>
      <c r="S67" s="103">
        <v>1.5</v>
      </c>
      <c r="T67" s="50" t="str">
        <f t="shared" si="10"/>
        <v>ППГнг(А)-FRHF (4х1,5)</v>
      </c>
      <c r="U67" s="103">
        <v>11.7</v>
      </c>
      <c r="V67" s="103">
        <f t="shared" si="11"/>
        <v>14.04</v>
      </c>
      <c r="W67" s="103" t="str">
        <f t="shared" si="12"/>
        <v>Ø20</v>
      </c>
      <c r="X67" s="103" t="str">
        <f t="shared" si="13"/>
        <v>Ø20</v>
      </c>
    </row>
    <row r="68" spans="17:24" x14ac:dyDescent="0.25">
      <c r="Q68" s="103" t="s">
        <v>106</v>
      </c>
      <c r="R68" s="103">
        <v>5</v>
      </c>
      <c r="S68" s="103">
        <v>1.5</v>
      </c>
      <c r="T68" s="50" t="str">
        <f t="shared" ref="T68:T99" si="14">Q68&amp;" ("&amp;R68&amp;"х"&amp;S68&amp;")"</f>
        <v>ППГнг(А)-FRHF (5х1,5)</v>
      </c>
      <c r="U68" s="103">
        <v>13.1</v>
      </c>
      <c r="V68" s="103">
        <f t="shared" ref="V68:V99" si="15">IF((U68*1.2)&lt;14,14,U68*1.2)</f>
        <v>15.719999999999999</v>
      </c>
      <c r="W68" s="103" t="str">
        <f t="shared" ref="W68:W99" si="16">"Ø"&amp;VLOOKUP(V68,$Z$4:$AA$10,2,TRUE)</f>
        <v>Ø25</v>
      </c>
      <c r="X68" s="103" t="str">
        <f t="shared" ref="X68:X99" si="17">"Ø"&amp;VLOOKUP(V68,$AD$4:$AE$10,2,TRUE)</f>
        <v>Ø25</v>
      </c>
    </row>
    <row r="69" spans="17:24" x14ac:dyDescent="0.25">
      <c r="Q69" s="103" t="s">
        <v>106</v>
      </c>
      <c r="R69" s="103">
        <v>1</v>
      </c>
      <c r="S69" s="103">
        <v>2.5</v>
      </c>
      <c r="T69" s="50" t="str">
        <f t="shared" si="14"/>
        <v>ППГнг(А)-FRHF (1х2,5)</v>
      </c>
      <c r="U69" s="103">
        <v>6.9</v>
      </c>
      <c r="V69" s="103">
        <f t="shared" si="15"/>
        <v>14</v>
      </c>
      <c r="W69" s="103" t="str">
        <f t="shared" si="16"/>
        <v>Ø20</v>
      </c>
      <c r="X69" s="103" t="str">
        <f t="shared" si="17"/>
        <v>Ø20</v>
      </c>
    </row>
    <row r="70" spans="17:24" x14ac:dyDescent="0.25">
      <c r="Q70" s="103" t="s">
        <v>106</v>
      </c>
      <c r="R70" s="103">
        <v>2</v>
      </c>
      <c r="S70" s="103">
        <v>2.5</v>
      </c>
      <c r="T70" s="50" t="str">
        <f t="shared" si="14"/>
        <v>ППГнг(А)-FRHF (2х2,5)</v>
      </c>
      <c r="U70" s="103">
        <v>11.1</v>
      </c>
      <c r="V70" s="103">
        <f t="shared" si="15"/>
        <v>14</v>
      </c>
      <c r="W70" s="103" t="str">
        <f t="shared" si="16"/>
        <v>Ø20</v>
      </c>
      <c r="X70" s="103" t="str">
        <f t="shared" si="17"/>
        <v>Ø20</v>
      </c>
    </row>
    <row r="71" spans="17:24" x14ac:dyDescent="0.25">
      <c r="Q71" s="103" t="s">
        <v>106</v>
      </c>
      <c r="R71" s="103">
        <v>3</v>
      </c>
      <c r="S71" s="103">
        <v>2.5</v>
      </c>
      <c r="T71" s="50" t="str">
        <f t="shared" si="14"/>
        <v>ППГнг(А)-FRHF (3х2,5)</v>
      </c>
      <c r="U71" s="103">
        <v>11.6</v>
      </c>
      <c r="V71" s="103">
        <f t="shared" si="15"/>
        <v>14</v>
      </c>
      <c r="W71" s="103" t="str">
        <f t="shared" si="16"/>
        <v>Ø20</v>
      </c>
      <c r="X71" s="103" t="str">
        <f t="shared" si="17"/>
        <v>Ø20</v>
      </c>
    </row>
    <row r="72" spans="17:24" x14ac:dyDescent="0.25">
      <c r="Q72" s="103" t="s">
        <v>106</v>
      </c>
      <c r="R72" s="103">
        <v>4</v>
      </c>
      <c r="S72" s="103">
        <v>2.5</v>
      </c>
      <c r="T72" s="50" t="str">
        <f t="shared" si="14"/>
        <v>ППГнг(А)-FRHF (4х2,5)</v>
      </c>
      <c r="U72" s="103">
        <v>12.5</v>
      </c>
      <c r="V72" s="103">
        <f t="shared" si="15"/>
        <v>15</v>
      </c>
      <c r="W72" s="103" t="str">
        <f t="shared" si="16"/>
        <v>Ø25</v>
      </c>
      <c r="X72" s="103" t="str">
        <f t="shared" si="17"/>
        <v>Ø25</v>
      </c>
    </row>
    <row r="73" spans="17:24" x14ac:dyDescent="0.25">
      <c r="Q73" s="103" t="s">
        <v>106</v>
      </c>
      <c r="R73" s="103">
        <v>5</v>
      </c>
      <c r="S73" s="103">
        <v>2.5</v>
      </c>
      <c r="T73" s="50" t="str">
        <f t="shared" si="14"/>
        <v>ППГнг(А)-FRHF (5х2,5)</v>
      </c>
      <c r="U73" s="103">
        <v>13.6</v>
      </c>
      <c r="V73" s="103">
        <f t="shared" si="15"/>
        <v>16.32</v>
      </c>
      <c r="W73" s="103" t="str">
        <f t="shared" si="16"/>
        <v>Ø25</v>
      </c>
      <c r="X73" s="103" t="str">
        <f t="shared" si="17"/>
        <v>Ø25</v>
      </c>
    </row>
    <row r="74" spans="17:24" x14ac:dyDescent="0.25">
      <c r="Q74" s="103" t="s">
        <v>106</v>
      </c>
      <c r="R74" s="103">
        <v>1</v>
      </c>
      <c r="S74" s="103">
        <v>4</v>
      </c>
      <c r="T74" s="50" t="str">
        <f t="shared" si="14"/>
        <v>ППГнг(А)-FRHF (1х4)</v>
      </c>
      <c r="U74" s="103">
        <v>7.6</v>
      </c>
      <c r="V74" s="103">
        <f t="shared" si="15"/>
        <v>14</v>
      </c>
      <c r="W74" s="103" t="str">
        <f t="shared" si="16"/>
        <v>Ø20</v>
      </c>
      <c r="X74" s="103" t="str">
        <f t="shared" si="17"/>
        <v>Ø20</v>
      </c>
    </row>
    <row r="75" spans="17:24" x14ac:dyDescent="0.25">
      <c r="Q75" s="103" t="s">
        <v>106</v>
      </c>
      <c r="R75" s="103">
        <v>2</v>
      </c>
      <c r="S75" s="103">
        <v>4</v>
      </c>
      <c r="T75" s="50" t="str">
        <f t="shared" si="14"/>
        <v>ППГнг(А)-FRHF (2х4)</v>
      </c>
      <c r="U75" s="103">
        <v>12.4</v>
      </c>
      <c r="V75" s="103">
        <f t="shared" si="15"/>
        <v>14.879999999999999</v>
      </c>
      <c r="W75" s="103" t="str">
        <f t="shared" si="16"/>
        <v>Ø20</v>
      </c>
      <c r="X75" s="103" t="str">
        <f t="shared" si="17"/>
        <v>Ø25</v>
      </c>
    </row>
    <row r="76" spans="17:24" x14ac:dyDescent="0.25">
      <c r="Q76" s="103" t="s">
        <v>106</v>
      </c>
      <c r="R76" s="103">
        <v>3</v>
      </c>
      <c r="S76" s="103">
        <v>4</v>
      </c>
      <c r="T76" s="50" t="str">
        <f t="shared" si="14"/>
        <v>ППГнг(А)-FRHF (3х4)</v>
      </c>
      <c r="U76" s="103">
        <v>13.1</v>
      </c>
      <c r="V76" s="103">
        <f t="shared" si="15"/>
        <v>15.719999999999999</v>
      </c>
      <c r="W76" s="103" t="str">
        <f t="shared" si="16"/>
        <v>Ø25</v>
      </c>
      <c r="X76" s="103" t="str">
        <f t="shared" si="17"/>
        <v>Ø25</v>
      </c>
    </row>
    <row r="77" spans="17:24" x14ac:dyDescent="0.25">
      <c r="Q77" s="103" t="s">
        <v>106</v>
      </c>
      <c r="R77" s="103">
        <v>4</v>
      </c>
      <c r="S77" s="103">
        <v>4</v>
      </c>
      <c r="T77" s="50" t="str">
        <f t="shared" si="14"/>
        <v>ППГнг(А)-FRHF (4х4)</v>
      </c>
      <c r="U77" s="103">
        <v>14.2</v>
      </c>
      <c r="V77" s="103">
        <f t="shared" si="15"/>
        <v>17.04</v>
      </c>
      <c r="W77" s="103" t="str">
        <f t="shared" si="16"/>
        <v>Ø25</v>
      </c>
      <c r="X77" s="103" t="str">
        <f t="shared" si="17"/>
        <v>Ø25</v>
      </c>
    </row>
    <row r="78" spans="17:24" x14ac:dyDescent="0.25">
      <c r="Q78" s="103" t="s">
        <v>106</v>
      </c>
      <c r="R78" s="103">
        <v>5</v>
      </c>
      <c r="S78" s="103">
        <v>4</v>
      </c>
      <c r="T78" s="50" t="str">
        <f t="shared" si="14"/>
        <v>ППГнг(А)-FRHF (5х4)</v>
      </c>
      <c r="U78" s="103">
        <v>15.4</v>
      </c>
      <c r="V78" s="103">
        <f t="shared" si="15"/>
        <v>18.48</v>
      </c>
      <c r="W78" s="103" t="str">
        <f t="shared" si="16"/>
        <v>Ø25</v>
      </c>
      <c r="X78" s="103" t="str">
        <f t="shared" si="17"/>
        <v>Ø25</v>
      </c>
    </row>
    <row r="79" spans="17:24" x14ac:dyDescent="0.25">
      <c r="Q79" s="103" t="s">
        <v>106</v>
      </c>
      <c r="R79" s="103">
        <v>1</v>
      </c>
      <c r="S79" s="103">
        <v>6</v>
      </c>
      <c r="T79" s="50" t="str">
        <f t="shared" si="14"/>
        <v>ППГнг(А)-FRHF (1х6)</v>
      </c>
      <c r="U79" s="103">
        <v>9</v>
      </c>
      <c r="V79" s="103">
        <f t="shared" si="15"/>
        <v>14</v>
      </c>
      <c r="W79" s="103" t="str">
        <f t="shared" si="16"/>
        <v>Ø20</v>
      </c>
      <c r="X79" s="103" t="str">
        <f t="shared" si="17"/>
        <v>Ø20</v>
      </c>
    </row>
    <row r="80" spans="17:24" x14ac:dyDescent="0.25">
      <c r="Q80" s="103" t="s">
        <v>106</v>
      </c>
      <c r="R80" s="103">
        <v>2</v>
      </c>
      <c r="S80" s="103">
        <v>6</v>
      </c>
      <c r="T80" s="50" t="str">
        <f t="shared" si="14"/>
        <v>ППГнг(А)-FRHF (2х6)</v>
      </c>
      <c r="U80" s="103">
        <v>14</v>
      </c>
      <c r="V80" s="103">
        <f t="shared" si="15"/>
        <v>16.8</v>
      </c>
      <c r="W80" s="103" t="str">
        <f t="shared" si="16"/>
        <v>Ø25</v>
      </c>
      <c r="X80" s="103" t="str">
        <f t="shared" si="17"/>
        <v>Ø25</v>
      </c>
    </row>
    <row r="81" spans="17:24" x14ac:dyDescent="0.25">
      <c r="Q81" s="103" t="s">
        <v>106</v>
      </c>
      <c r="R81" s="103">
        <v>3</v>
      </c>
      <c r="S81" s="103">
        <v>6</v>
      </c>
      <c r="T81" s="50" t="str">
        <f t="shared" si="14"/>
        <v>ППГнг(А)-FRHF (3х6)</v>
      </c>
      <c r="U81" s="103">
        <v>14.8</v>
      </c>
      <c r="V81" s="103">
        <f t="shared" si="15"/>
        <v>17.760000000000002</v>
      </c>
      <c r="W81" s="103" t="str">
        <f t="shared" si="16"/>
        <v>Ø25</v>
      </c>
      <c r="X81" s="103" t="str">
        <f t="shared" si="17"/>
        <v>Ø25</v>
      </c>
    </row>
    <row r="82" spans="17:24" x14ac:dyDescent="0.25">
      <c r="Q82" s="103" t="s">
        <v>106</v>
      </c>
      <c r="R82" s="103">
        <v>4</v>
      </c>
      <c r="S82" s="103">
        <v>6</v>
      </c>
      <c r="T82" s="50" t="str">
        <f t="shared" si="14"/>
        <v>ППГнг(А)-FRHF (4х6)</v>
      </c>
      <c r="U82" s="103">
        <v>16.100000000000001</v>
      </c>
      <c r="V82" s="103">
        <f t="shared" si="15"/>
        <v>19.32</v>
      </c>
      <c r="W82" s="103" t="str">
        <f t="shared" si="16"/>
        <v>Ø32</v>
      </c>
      <c r="X82" s="103" t="str">
        <f t="shared" si="17"/>
        <v>Ø32</v>
      </c>
    </row>
    <row r="83" spans="17:24" x14ac:dyDescent="0.25">
      <c r="Q83" s="103" t="s">
        <v>106</v>
      </c>
      <c r="R83" s="103">
        <v>5</v>
      </c>
      <c r="S83" s="103">
        <v>6</v>
      </c>
      <c r="T83" s="50" t="str">
        <f t="shared" si="14"/>
        <v>ППГнг(А)-FRHF (5х6)</v>
      </c>
      <c r="U83" s="103">
        <v>17.600000000000001</v>
      </c>
      <c r="V83" s="103">
        <f t="shared" si="15"/>
        <v>21.12</v>
      </c>
      <c r="W83" s="103" t="str">
        <f t="shared" si="16"/>
        <v>Ø32</v>
      </c>
      <c r="X83" s="103" t="str">
        <f t="shared" si="17"/>
        <v>Ø32</v>
      </c>
    </row>
    <row r="84" spans="17:24" x14ac:dyDescent="0.25">
      <c r="Q84" s="103" t="s">
        <v>95</v>
      </c>
      <c r="R84" s="103">
        <v>1</v>
      </c>
      <c r="S84" s="103">
        <v>0.75</v>
      </c>
      <c r="T84" s="50" t="str">
        <f t="shared" si="14"/>
        <v>КГВВнг(А)-LS (1х0,75)</v>
      </c>
      <c r="U84" s="103">
        <v>2.2999999999999998</v>
      </c>
      <c r="V84" s="103">
        <f t="shared" si="15"/>
        <v>14</v>
      </c>
      <c r="W84" s="103" t="str">
        <f t="shared" si="16"/>
        <v>Ø20</v>
      </c>
      <c r="X84" s="103" t="str">
        <f t="shared" si="17"/>
        <v>Ø20</v>
      </c>
    </row>
    <row r="85" spans="17:24" x14ac:dyDescent="0.25">
      <c r="Q85" s="103" t="s">
        <v>95</v>
      </c>
      <c r="R85" s="103">
        <v>2</v>
      </c>
      <c r="S85" s="103">
        <v>0.75</v>
      </c>
      <c r="T85" s="50" t="str">
        <f t="shared" si="14"/>
        <v>КГВВнг(А)-LS (2х0,75)</v>
      </c>
      <c r="U85" s="103">
        <v>7</v>
      </c>
      <c r="V85" s="103">
        <f t="shared" si="15"/>
        <v>14</v>
      </c>
      <c r="W85" s="103" t="str">
        <f t="shared" si="16"/>
        <v>Ø20</v>
      </c>
      <c r="X85" s="103" t="str">
        <f t="shared" si="17"/>
        <v>Ø20</v>
      </c>
    </row>
    <row r="86" spans="17:24" x14ac:dyDescent="0.25">
      <c r="Q86" s="103" t="s">
        <v>95</v>
      </c>
      <c r="R86" s="103">
        <v>3</v>
      </c>
      <c r="S86" s="103">
        <v>0.75</v>
      </c>
      <c r="T86" s="50" t="str">
        <f t="shared" si="14"/>
        <v>КГВВнг(А)-LS (3х0,75)</v>
      </c>
      <c r="U86" s="103">
        <v>7.3</v>
      </c>
      <c r="V86" s="103">
        <f t="shared" si="15"/>
        <v>14</v>
      </c>
      <c r="W86" s="103" t="str">
        <f t="shared" si="16"/>
        <v>Ø20</v>
      </c>
      <c r="X86" s="103" t="str">
        <f t="shared" si="17"/>
        <v>Ø20</v>
      </c>
    </row>
    <row r="87" spans="17:24" x14ac:dyDescent="0.25">
      <c r="Q87" s="103" t="s">
        <v>95</v>
      </c>
      <c r="R87" s="103">
        <v>4</v>
      </c>
      <c r="S87" s="103">
        <v>0.75</v>
      </c>
      <c r="T87" s="50" t="str">
        <f t="shared" si="14"/>
        <v>КГВВнг(А)-LS (4х0,75)</v>
      </c>
      <c r="U87" s="103">
        <v>7.9</v>
      </c>
      <c r="V87" s="103">
        <f t="shared" si="15"/>
        <v>14</v>
      </c>
      <c r="W87" s="103" t="str">
        <f t="shared" si="16"/>
        <v>Ø20</v>
      </c>
      <c r="X87" s="103" t="str">
        <f t="shared" si="17"/>
        <v>Ø20</v>
      </c>
    </row>
    <row r="88" spans="17:24" x14ac:dyDescent="0.25">
      <c r="Q88" s="103" t="s">
        <v>95</v>
      </c>
      <c r="R88" s="103">
        <v>5</v>
      </c>
      <c r="S88" s="103">
        <v>0.75</v>
      </c>
      <c r="T88" s="50" t="str">
        <f t="shared" si="14"/>
        <v>КГВВнг(А)-LS (5х0,75)</v>
      </c>
      <c r="U88" s="103">
        <v>9.1999999999999993</v>
      </c>
      <c r="V88" s="103">
        <f t="shared" si="15"/>
        <v>14</v>
      </c>
      <c r="W88" s="103" t="str">
        <f t="shared" si="16"/>
        <v>Ø20</v>
      </c>
      <c r="X88" s="103" t="str">
        <f t="shared" si="17"/>
        <v>Ø20</v>
      </c>
    </row>
    <row r="89" spans="17:24" x14ac:dyDescent="0.25">
      <c r="Q89" s="103" t="s">
        <v>95</v>
      </c>
      <c r="R89" s="103">
        <v>6</v>
      </c>
      <c r="S89" s="103">
        <v>0.75</v>
      </c>
      <c r="T89" s="50" t="str">
        <f t="shared" si="14"/>
        <v>КГВВнг(А)-LS (6х0,75)</v>
      </c>
      <c r="U89" s="103">
        <v>9.6</v>
      </c>
      <c r="V89" s="103">
        <f t="shared" si="15"/>
        <v>14</v>
      </c>
      <c r="W89" s="103" t="str">
        <f t="shared" si="16"/>
        <v>Ø20</v>
      </c>
      <c r="X89" s="103" t="str">
        <f t="shared" si="17"/>
        <v>Ø20</v>
      </c>
    </row>
    <row r="90" spans="17:24" x14ac:dyDescent="0.25">
      <c r="Q90" s="103" t="s">
        <v>95</v>
      </c>
      <c r="R90" s="103">
        <v>7</v>
      </c>
      <c r="S90" s="103">
        <v>0.75</v>
      </c>
      <c r="T90" s="50" t="str">
        <f t="shared" si="14"/>
        <v>КГВВнг(А)-LS (7х0,75)</v>
      </c>
      <c r="U90" s="103">
        <v>9.9</v>
      </c>
      <c r="V90" s="103">
        <f t="shared" si="15"/>
        <v>14</v>
      </c>
      <c r="W90" s="103" t="str">
        <f t="shared" si="16"/>
        <v>Ø20</v>
      </c>
      <c r="X90" s="103" t="str">
        <f t="shared" si="17"/>
        <v>Ø20</v>
      </c>
    </row>
    <row r="91" spans="17:24" x14ac:dyDescent="0.25">
      <c r="Q91" s="103" t="s">
        <v>95</v>
      </c>
      <c r="R91" s="103">
        <v>10</v>
      </c>
      <c r="S91" s="103">
        <v>0.75</v>
      </c>
      <c r="T91" s="50" t="str">
        <f t="shared" si="14"/>
        <v>КГВВнг(А)-LS (10х0,75)</v>
      </c>
      <c r="U91" s="103">
        <v>11.6</v>
      </c>
      <c r="V91" s="103">
        <f t="shared" si="15"/>
        <v>14</v>
      </c>
      <c r="W91" s="103" t="str">
        <f t="shared" si="16"/>
        <v>Ø20</v>
      </c>
      <c r="X91" s="103" t="str">
        <f t="shared" si="17"/>
        <v>Ø20</v>
      </c>
    </row>
    <row r="92" spans="17:24" x14ac:dyDescent="0.25">
      <c r="Q92" s="103" t="s">
        <v>95</v>
      </c>
      <c r="R92" s="103">
        <v>14</v>
      </c>
      <c r="S92" s="103">
        <v>0.75</v>
      </c>
      <c r="T92" s="50" t="str">
        <f t="shared" si="14"/>
        <v>КГВВнг(А)-LS (14х0,75)</v>
      </c>
      <c r="U92" s="103">
        <v>13.1</v>
      </c>
      <c r="V92" s="103">
        <f t="shared" si="15"/>
        <v>15.719999999999999</v>
      </c>
      <c r="W92" s="103" t="str">
        <f t="shared" si="16"/>
        <v>Ø25</v>
      </c>
      <c r="X92" s="103" t="str">
        <f t="shared" si="17"/>
        <v>Ø25</v>
      </c>
    </row>
    <row r="93" spans="17:24" x14ac:dyDescent="0.25">
      <c r="Q93" s="103" t="s">
        <v>95</v>
      </c>
      <c r="R93" s="103">
        <v>19</v>
      </c>
      <c r="S93" s="103">
        <v>0.75</v>
      </c>
      <c r="T93" s="50" t="str">
        <f t="shared" si="14"/>
        <v>КГВВнг(А)-LS (19х0,75)</v>
      </c>
      <c r="U93" s="103">
        <v>14.5</v>
      </c>
      <c r="V93" s="103">
        <f t="shared" si="15"/>
        <v>17.399999999999999</v>
      </c>
      <c r="W93" s="103" t="str">
        <f t="shared" si="16"/>
        <v>Ø25</v>
      </c>
      <c r="X93" s="103" t="str">
        <f t="shared" si="17"/>
        <v>Ø25</v>
      </c>
    </row>
    <row r="94" spans="17:24" x14ac:dyDescent="0.25">
      <c r="Q94" s="103" t="s">
        <v>95</v>
      </c>
      <c r="R94" s="103">
        <v>27</v>
      </c>
      <c r="S94" s="103">
        <v>0.75</v>
      </c>
      <c r="T94" s="50" t="str">
        <f t="shared" si="14"/>
        <v>КГВВнг(А)-LS (27х0,75)</v>
      </c>
      <c r="U94" s="103">
        <v>17.2</v>
      </c>
      <c r="V94" s="103">
        <f t="shared" si="15"/>
        <v>20.639999999999997</v>
      </c>
      <c r="W94" s="103" t="str">
        <f t="shared" si="16"/>
        <v>Ø32</v>
      </c>
      <c r="X94" s="103" t="str">
        <f t="shared" si="17"/>
        <v>Ø32</v>
      </c>
    </row>
    <row r="95" spans="17:24" x14ac:dyDescent="0.25">
      <c r="Q95" s="103" t="s">
        <v>95</v>
      </c>
      <c r="R95" s="103">
        <v>37</v>
      </c>
      <c r="S95" s="103">
        <v>0.75</v>
      </c>
      <c r="T95" s="50" t="str">
        <f t="shared" si="14"/>
        <v>КГВВнг(А)-LS (37х0,75)</v>
      </c>
      <c r="U95" s="103">
        <v>18.5</v>
      </c>
      <c r="V95" s="103">
        <f t="shared" si="15"/>
        <v>22.2</v>
      </c>
      <c r="W95" s="103" t="str">
        <f t="shared" si="16"/>
        <v>Ø32</v>
      </c>
      <c r="X95" s="103" t="str">
        <f t="shared" si="17"/>
        <v>Ø32</v>
      </c>
    </row>
    <row r="96" spans="17:24" x14ac:dyDescent="0.25">
      <c r="Q96" s="103" t="s">
        <v>95</v>
      </c>
      <c r="R96" s="103">
        <v>52</v>
      </c>
      <c r="S96" s="103">
        <v>0.75</v>
      </c>
      <c r="T96" s="50" t="str">
        <f t="shared" si="14"/>
        <v>КГВВнг(А)-LS (52х0,75)</v>
      </c>
      <c r="U96" s="103">
        <v>21.6</v>
      </c>
      <c r="V96" s="103">
        <f t="shared" si="15"/>
        <v>25.92</v>
      </c>
      <c r="W96" s="103" t="str">
        <f t="shared" si="16"/>
        <v>Ø40</v>
      </c>
      <c r="X96" s="103" t="str">
        <f t="shared" si="17"/>
        <v>Ø40</v>
      </c>
    </row>
    <row r="97" spans="17:24" x14ac:dyDescent="0.25">
      <c r="Q97" s="103" t="s">
        <v>95</v>
      </c>
      <c r="R97" s="103">
        <v>1</v>
      </c>
      <c r="S97" s="103">
        <v>1</v>
      </c>
      <c r="T97" s="50" t="str">
        <f t="shared" si="14"/>
        <v>КГВВнг(А)-LS (1х1)</v>
      </c>
      <c r="U97" s="103">
        <v>2.8</v>
      </c>
      <c r="V97" s="103">
        <f t="shared" si="15"/>
        <v>14</v>
      </c>
      <c r="W97" s="103" t="str">
        <f t="shared" si="16"/>
        <v>Ø20</v>
      </c>
      <c r="X97" s="103" t="str">
        <f t="shared" si="17"/>
        <v>Ø20</v>
      </c>
    </row>
    <row r="98" spans="17:24" x14ac:dyDescent="0.25">
      <c r="Q98" s="103" t="s">
        <v>95</v>
      </c>
      <c r="R98" s="103">
        <v>2</v>
      </c>
      <c r="S98" s="103">
        <v>1</v>
      </c>
      <c r="T98" s="50" t="str">
        <f t="shared" si="14"/>
        <v>КГВВнг(А)-LS (2х1)</v>
      </c>
      <c r="U98" s="103">
        <v>7.3</v>
      </c>
      <c r="V98" s="103">
        <f t="shared" si="15"/>
        <v>14</v>
      </c>
      <c r="W98" s="103" t="str">
        <f t="shared" si="16"/>
        <v>Ø20</v>
      </c>
      <c r="X98" s="103" t="str">
        <f t="shared" si="17"/>
        <v>Ø20</v>
      </c>
    </row>
    <row r="99" spans="17:24" x14ac:dyDescent="0.25">
      <c r="Q99" s="103" t="s">
        <v>95</v>
      </c>
      <c r="R99" s="103">
        <v>3</v>
      </c>
      <c r="S99" s="103">
        <v>1</v>
      </c>
      <c r="T99" s="50" t="str">
        <f t="shared" si="14"/>
        <v>КГВВнг(А)-LS (3х1)</v>
      </c>
      <c r="U99" s="103">
        <v>7.7</v>
      </c>
      <c r="V99" s="103">
        <f t="shared" si="15"/>
        <v>14</v>
      </c>
      <c r="W99" s="103" t="str">
        <f t="shared" si="16"/>
        <v>Ø20</v>
      </c>
      <c r="X99" s="103" t="str">
        <f t="shared" si="17"/>
        <v>Ø20</v>
      </c>
    </row>
    <row r="100" spans="17:24" x14ac:dyDescent="0.25">
      <c r="Q100" s="103" t="s">
        <v>95</v>
      </c>
      <c r="R100" s="103">
        <v>4</v>
      </c>
      <c r="S100" s="103">
        <v>1</v>
      </c>
      <c r="T100" s="50" t="str">
        <f t="shared" ref="T100:T131" si="18">Q100&amp;" ("&amp;R100&amp;"х"&amp;S100&amp;")"</f>
        <v>КГВВнг(А)-LS (4х1)</v>
      </c>
      <c r="U100" s="103">
        <v>8.3000000000000007</v>
      </c>
      <c r="V100" s="103">
        <f t="shared" ref="V100:V131" si="19">IF((U100*1.2)&lt;14,14,U100*1.2)</f>
        <v>14</v>
      </c>
      <c r="W100" s="103" t="str">
        <f t="shared" ref="W100:W131" si="20">"Ø"&amp;VLOOKUP(V100,$Z$4:$AA$10,2,TRUE)</f>
        <v>Ø20</v>
      </c>
      <c r="X100" s="103" t="str">
        <f t="shared" ref="X100:X131" si="21">"Ø"&amp;VLOOKUP(V100,$AD$4:$AE$10,2,TRUE)</f>
        <v>Ø20</v>
      </c>
    </row>
    <row r="101" spans="17:24" x14ac:dyDescent="0.25">
      <c r="Q101" s="103" t="s">
        <v>95</v>
      </c>
      <c r="R101" s="103">
        <v>5</v>
      </c>
      <c r="S101" s="103">
        <v>1</v>
      </c>
      <c r="T101" s="50" t="str">
        <f t="shared" si="18"/>
        <v>КГВВнг(А)-LS (5х1)</v>
      </c>
      <c r="U101" s="103">
        <v>9.6</v>
      </c>
      <c r="V101" s="103">
        <f t="shared" si="19"/>
        <v>14</v>
      </c>
      <c r="W101" s="103" t="str">
        <f t="shared" si="20"/>
        <v>Ø20</v>
      </c>
      <c r="X101" s="103" t="str">
        <f t="shared" si="21"/>
        <v>Ø20</v>
      </c>
    </row>
    <row r="102" spans="17:24" x14ac:dyDescent="0.25">
      <c r="Q102" s="103" t="s">
        <v>95</v>
      </c>
      <c r="R102" s="103">
        <v>7</v>
      </c>
      <c r="S102" s="103">
        <v>1</v>
      </c>
      <c r="T102" s="50" t="str">
        <f t="shared" si="18"/>
        <v>КГВВнг(А)-LS (7х1)</v>
      </c>
      <c r="U102" s="103">
        <v>10.4</v>
      </c>
      <c r="V102" s="103">
        <f t="shared" si="19"/>
        <v>14</v>
      </c>
      <c r="W102" s="103" t="str">
        <f t="shared" si="20"/>
        <v>Ø20</v>
      </c>
      <c r="X102" s="103" t="str">
        <f t="shared" si="21"/>
        <v>Ø20</v>
      </c>
    </row>
    <row r="103" spans="17:24" x14ac:dyDescent="0.25">
      <c r="Q103" s="103" t="s">
        <v>95</v>
      </c>
      <c r="R103" s="103">
        <v>10</v>
      </c>
      <c r="S103" s="103">
        <v>1</v>
      </c>
      <c r="T103" s="50" t="str">
        <f t="shared" si="18"/>
        <v>КГВВнг(А)-LS (10х1)</v>
      </c>
      <c r="U103" s="103">
        <v>12.8</v>
      </c>
      <c r="V103" s="103">
        <f t="shared" si="19"/>
        <v>15.36</v>
      </c>
      <c r="W103" s="103" t="str">
        <f t="shared" si="20"/>
        <v>Ø25</v>
      </c>
      <c r="X103" s="103" t="str">
        <f t="shared" si="21"/>
        <v>Ø25</v>
      </c>
    </row>
    <row r="104" spans="17:24" x14ac:dyDescent="0.25">
      <c r="Q104" s="103" t="s">
        <v>95</v>
      </c>
      <c r="R104" s="103">
        <v>14</v>
      </c>
      <c r="S104" s="103">
        <v>1</v>
      </c>
      <c r="T104" s="50" t="str">
        <f t="shared" si="18"/>
        <v>КГВВнг(А)-LS (14х1)</v>
      </c>
      <c r="U104" s="103">
        <v>13.9</v>
      </c>
      <c r="V104" s="103">
        <f t="shared" si="19"/>
        <v>16.68</v>
      </c>
      <c r="W104" s="103" t="str">
        <f t="shared" si="20"/>
        <v>Ø25</v>
      </c>
      <c r="X104" s="103" t="str">
        <f t="shared" si="21"/>
        <v>Ø25</v>
      </c>
    </row>
    <row r="105" spans="17:24" x14ac:dyDescent="0.25">
      <c r="Q105" s="103" t="s">
        <v>95</v>
      </c>
      <c r="R105" s="103">
        <v>19</v>
      </c>
      <c r="S105" s="103">
        <v>1</v>
      </c>
      <c r="T105" s="50" t="str">
        <f t="shared" si="18"/>
        <v>КГВВнг(А)-LS (19х1)</v>
      </c>
      <c r="U105" s="103">
        <v>14.6</v>
      </c>
      <c r="V105" s="103">
        <f t="shared" si="19"/>
        <v>17.52</v>
      </c>
      <c r="W105" s="103" t="str">
        <f t="shared" si="20"/>
        <v>Ø25</v>
      </c>
      <c r="X105" s="103" t="str">
        <f t="shared" si="21"/>
        <v>Ø25</v>
      </c>
    </row>
    <row r="106" spans="17:24" x14ac:dyDescent="0.25">
      <c r="Q106" s="103" t="s">
        <v>95</v>
      </c>
      <c r="R106" s="103">
        <v>27</v>
      </c>
      <c r="S106" s="103">
        <v>1</v>
      </c>
      <c r="T106" s="50" t="str">
        <f t="shared" si="18"/>
        <v>КГВВнг(А)-LS (27х1)</v>
      </c>
      <c r="U106" s="103">
        <v>17.3</v>
      </c>
      <c r="V106" s="103">
        <f t="shared" si="19"/>
        <v>20.76</v>
      </c>
      <c r="W106" s="103" t="str">
        <f t="shared" si="20"/>
        <v>Ø32</v>
      </c>
      <c r="X106" s="103" t="str">
        <f t="shared" si="21"/>
        <v>Ø32</v>
      </c>
    </row>
    <row r="107" spans="17:24" x14ac:dyDescent="0.25">
      <c r="Q107" s="103" t="s">
        <v>95</v>
      </c>
      <c r="R107" s="103">
        <v>37</v>
      </c>
      <c r="S107" s="103">
        <v>1</v>
      </c>
      <c r="T107" s="50" t="str">
        <f t="shared" si="18"/>
        <v>КГВВнг(А)-LS (37х1)</v>
      </c>
      <c r="U107" s="103">
        <v>19.600000000000001</v>
      </c>
      <c r="V107" s="103">
        <f t="shared" si="19"/>
        <v>23.52</v>
      </c>
      <c r="W107" s="103" t="str">
        <f t="shared" si="20"/>
        <v>Ø32</v>
      </c>
      <c r="X107" s="103" t="str">
        <f t="shared" si="21"/>
        <v>Ø32</v>
      </c>
    </row>
    <row r="108" spans="17:24" x14ac:dyDescent="0.25">
      <c r="Q108" s="103" t="s">
        <v>95</v>
      </c>
      <c r="R108" s="103">
        <v>52</v>
      </c>
      <c r="S108" s="103">
        <v>1</v>
      </c>
      <c r="T108" s="50" t="str">
        <f t="shared" si="18"/>
        <v>КГВВнг(А)-LS (52х1)</v>
      </c>
      <c r="U108" s="103">
        <v>22.9</v>
      </c>
      <c r="V108" s="103">
        <f t="shared" si="19"/>
        <v>27.479999999999997</v>
      </c>
      <c r="W108" s="103" t="str">
        <f t="shared" si="20"/>
        <v>Ø40</v>
      </c>
      <c r="X108" s="103" t="str">
        <f t="shared" si="21"/>
        <v>Ø40</v>
      </c>
    </row>
    <row r="109" spans="17:24" x14ac:dyDescent="0.25">
      <c r="Q109" s="103" t="s">
        <v>95</v>
      </c>
      <c r="R109" s="103">
        <v>1</v>
      </c>
      <c r="S109" s="103">
        <v>1.5</v>
      </c>
      <c r="T109" s="50" t="str">
        <f t="shared" si="18"/>
        <v>КГВВнг(А)-LS (1х1,5)</v>
      </c>
      <c r="U109" s="103">
        <v>5.6</v>
      </c>
      <c r="V109" s="103">
        <f t="shared" si="19"/>
        <v>14</v>
      </c>
      <c r="W109" s="103" t="str">
        <f t="shared" si="20"/>
        <v>Ø20</v>
      </c>
      <c r="X109" s="103" t="str">
        <f t="shared" si="21"/>
        <v>Ø20</v>
      </c>
    </row>
    <row r="110" spans="17:24" x14ac:dyDescent="0.25">
      <c r="Q110" s="103" t="s">
        <v>95</v>
      </c>
      <c r="R110" s="103">
        <v>2</v>
      </c>
      <c r="S110" s="103">
        <v>1.5</v>
      </c>
      <c r="T110" s="50" t="str">
        <f t="shared" si="18"/>
        <v>КГВВнг(А)-LS (2х1,5)</v>
      </c>
      <c r="U110" s="103">
        <v>8.1999999999999993</v>
      </c>
      <c r="V110" s="103">
        <f t="shared" si="19"/>
        <v>14</v>
      </c>
      <c r="W110" s="103" t="str">
        <f t="shared" si="20"/>
        <v>Ø20</v>
      </c>
      <c r="X110" s="103" t="str">
        <f t="shared" si="21"/>
        <v>Ø20</v>
      </c>
    </row>
    <row r="111" spans="17:24" x14ac:dyDescent="0.25">
      <c r="Q111" s="103" t="s">
        <v>95</v>
      </c>
      <c r="R111" s="103">
        <v>3</v>
      </c>
      <c r="S111" s="103">
        <v>1.5</v>
      </c>
      <c r="T111" s="50" t="str">
        <f t="shared" si="18"/>
        <v>КГВВнг(А)-LS (3х1,5)</v>
      </c>
      <c r="U111" s="103">
        <v>9.3000000000000007</v>
      </c>
      <c r="V111" s="103">
        <f t="shared" si="19"/>
        <v>14</v>
      </c>
      <c r="W111" s="103" t="str">
        <f t="shared" si="20"/>
        <v>Ø20</v>
      </c>
      <c r="X111" s="103" t="str">
        <f t="shared" si="21"/>
        <v>Ø20</v>
      </c>
    </row>
    <row r="112" spans="17:24" x14ac:dyDescent="0.25">
      <c r="Q112" s="103" t="s">
        <v>95</v>
      </c>
      <c r="R112" s="103">
        <v>4</v>
      </c>
      <c r="S112" s="103">
        <v>1.5</v>
      </c>
      <c r="T112" s="50" t="str">
        <f t="shared" si="18"/>
        <v>КГВВнг(А)-LS (4х1,5)</v>
      </c>
      <c r="U112" s="103">
        <v>10</v>
      </c>
      <c r="V112" s="103">
        <f t="shared" si="19"/>
        <v>14</v>
      </c>
      <c r="W112" s="103" t="str">
        <f t="shared" si="20"/>
        <v>Ø20</v>
      </c>
      <c r="X112" s="103" t="str">
        <f t="shared" si="21"/>
        <v>Ø20</v>
      </c>
    </row>
    <row r="113" spans="17:24" x14ac:dyDescent="0.25">
      <c r="Q113" s="103" t="s">
        <v>95</v>
      </c>
      <c r="R113" s="103">
        <v>5</v>
      </c>
      <c r="S113" s="103">
        <v>1.5</v>
      </c>
      <c r="T113" s="50" t="str">
        <f t="shared" si="18"/>
        <v>КГВВнг(А)-LS (5х1,5)</v>
      </c>
      <c r="U113" s="103">
        <v>11.2</v>
      </c>
      <c r="V113" s="103">
        <f t="shared" si="19"/>
        <v>14</v>
      </c>
      <c r="W113" s="103" t="str">
        <f t="shared" si="20"/>
        <v>Ø20</v>
      </c>
      <c r="X113" s="103" t="str">
        <f t="shared" si="21"/>
        <v>Ø20</v>
      </c>
    </row>
    <row r="114" spans="17:24" x14ac:dyDescent="0.25">
      <c r="Q114" s="103" t="s">
        <v>95</v>
      </c>
      <c r="R114" s="103">
        <v>7</v>
      </c>
      <c r="S114" s="103">
        <v>1.5</v>
      </c>
      <c r="T114" s="50" t="str">
        <f t="shared" si="18"/>
        <v>КГВВнг(А)-LS (7х1,5)</v>
      </c>
      <c r="U114" s="103">
        <v>11.8</v>
      </c>
      <c r="V114" s="103">
        <f t="shared" si="19"/>
        <v>14.16</v>
      </c>
      <c r="W114" s="103" t="str">
        <f t="shared" si="20"/>
        <v>Ø20</v>
      </c>
      <c r="X114" s="103" t="str">
        <f t="shared" si="21"/>
        <v>Ø20</v>
      </c>
    </row>
    <row r="115" spans="17:24" x14ac:dyDescent="0.25">
      <c r="Q115" s="103" t="s">
        <v>95</v>
      </c>
      <c r="R115" s="103">
        <v>10</v>
      </c>
      <c r="S115" s="103">
        <v>1.5</v>
      </c>
      <c r="T115" s="50" t="str">
        <f t="shared" si="18"/>
        <v>КГВВнг(А)-LS (10х1,5)</v>
      </c>
      <c r="U115" s="103">
        <v>14.7</v>
      </c>
      <c r="V115" s="103">
        <f t="shared" si="19"/>
        <v>17.639999999999997</v>
      </c>
      <c r="W115" s="103" t="str">
        <f t="shared" si="20"/>
        <v>Ø25</v>
      </c>
      <c r="X115" s="103" t="str">
        <f t="shared" si="21"/>
        <v>Ø25</v>
      </c>
    </row>
    <row r="116" spans="17:24" x14ac:dyDescent="0.25">
      <c r="Q116" s="103" t="s">
        <v>95</v>
      </c>
      <c r="R116" s="103">
        <v>14</v>
      </c>
      <c r="S116" s="103">
        <v>1.5</v>
      </c>
      <c r="T116" s="50" t="str">
        <f t="shared" si="18"/>
        <v>КГВВнг(А)-LS (14х1,5)</v>
      </c>
      <c r="U116" s="103">
        <v>15.9</v>
      </c>
      <c r="V116" s="103">
        <f t="shared" si="19"/>
        <v>19.079999999999998</v>
      </c>
      <c r="W116" s="103" t="str">
        <f t="shared" si="20"/>
        <v>Ø32</v>
      </c>
      <c r="X116" s="103" t="str">
        <f t="shared" si="21"/>
        <v>Ø32</v>
      </c>
    </row>
    <row r="117" spans="17:24" x14ac:dyDescent="0.25">
      <c r="Q117" s="103" t="s">
        <v>95</v>
      </c>
      <c r="R117" s="103">
        <v>19</v>
      </c>
      <c r="S117" s="103">
        <v>1.5</v>
      </c>
      <c r="T117" s="50" t="str">
        <f t="shared" si="18"/>
        <v>КГВВнг(А)-LS (19х1,5)</v>
      </c>
      <c r="U117" s="103">
        <v>17.600000000000001</v>
      </c>
      <c r="V117" s="103">
        <f t="shared" si="19"/>
        <v>21.12</v>
      </c>
      <c r="W117" s="103" t="str">
        <f t="shared" si="20"/>
        <v>Ø32</v>
      </c>
      <c r="X117" s="103" t="str">
        <f t="shared" si="21"/>
        <v>Ø32</v>
      </c>
    </row>
    <row r="118" spans="17:24" x14ac:dyDescent="0.25">
      <c r="Q118" s="103" t="s">
        <v>95</v>
      </c>
      <c r="R118" s="103">
        <v>27</v>
      </c>
      <c r="S118" s="103">
        <v>1.5</v>
      </c>
      <c r="T118" s="50" t="str">
        <f t="shared" si="18"/>
        <v>КГВВнг(А)-LS (27х1,5)</v>
      </c>
      <c r="U118" s="103">
        <v>21.4</v>
      </c>
      <c r="V118" s="103">
        <f t="shared" si="19"/>
        <v>25.679999999999996</v>
      </c>
      <c r="W118" s="103" t="str">
        <f t="shared" si="20"/>
        <v>Ø40</v>
      </c>
      <c r="X118" s="103" t="str">
        <f t="shared" si="21"/>
        <v>Ø40</v>
      </c>
    </row>
    <row r="119" spans="17:24" x14ac:dyDescent="0.25">
      <c r="Q119" s="103" t="s">
        <v>95</v>
      </c>
      <c r="R119" s="103">
        <v>37</v>
      </c>
      <c r="S119" s="103">
        <v>1.5</v>
      </c>
      <c r="T119" s="50" t="str">
        <f t="shared" si="18"/>
        <v>КГВВнг(А)-LS (37х1,5)</v>
      </c>
      <c r="U119" s="103">
        <v>22.3</v>
      </c>
      <c r="V119" s="103">
        <f t="shared" si="19"/>
        <v>26.76</v>
      </c>
      <c r="W119" s="103" t="str">
        <f t="shared" si="20"/>
        <v>Ø40</v>
      </c>
      <c r="X119" s="103" t="str">
        <f t="shared" si="21"/>
        <v>Ø40</v>
      </c>
    </row>
    <row r="120" spans="17:24" x14ac:dyDescent="0.25">
      <c r="Q120" s="103" t="s">
        <v>95</v>
      </c>
      <c r="R120" s="103">
        <v>52</v>
      </c>
      <c r="S120" s="103">
        <v>1.5</v>
      </c>
      <c r="T120" s="50" t="str">
        <f t="shared" si="18"/>
        <v>КГВВнг(А)-LS (52х1,5)</v>
      </c>
      <c r="U120" s="103">
        <v>25.3</v>
      </c>
      <c r="V120" s="103">
        <f t="shared" si="19"/>
        <v>30.36</v>
      </c>
      <c r="W120" s="103" t="str">
        <f t="shared" si="20"/>
        <v>Ø40</v>
      </c>
      <c r="X120" s="103" t="str">
        <f t="shared" si="21"/>
        <v>Ø40</v>
      </c>
    </row>
    <row r="121" spans="17:24" x14ac:dyDescent="0.25">
      <c r="Q121" s="103" t="s">
        <v>95</v>
      </c>
      <c r="R121" s="103">
        <v>1</v>
      </c>
      <c r="S121" s="103">
        <v>2.5</v>
      </c>
      <c r="T121" s="50" t="str">
        <f t="shared" si="18"/>
        <v>КГВВнг(А)-LS (1х2,5)</v>
      </c>
      <c r="U121" s="103">
        <v>6.1</v>
      </c>
      <c r="V121" s="103">
        <f t="shared" si="19"/>
        <v>14</v>
      </c>
      <c r="W121" s="103" t="str">
        <f t="shared" si="20"/>
        <v>Ø20</v>
      </c>
      <c r="X121" s="103" t="str">
        <f t="shared" si="21"/>
        <v>Ø20</v>
      </c>
    </row>
    <row r="122" spans="17:24" x14ac:dyDescent="0.25">
      <c r="Q122" s="103" t="s">
        <v>95</v>
      </c>
      <c r="R122" s="103">
        <v>2</v>
      </c>
      <c r="S122" s="103">
        <v>2.5</v>
      </c>
      <c r="T122" s="50" t="str">
        <f t="shared" si="18"/>
        <v>КГВВнг(А)-LS (2х2,5)</v>
      </c>
      <c r="U122" s="103">
        <v>10.1</v>
      </c>
      <c r="V122" s="103">
        <f t="shared" si="19"/>
        <v>14</v>
      </c>
      <c r="W122" s="103" t="str">
        <f t="shared" si="20"/>
        <v>Ø20</v>
      </c>
      <c r="X122" s="103" t="str">
        <f t="shared" si="21"/>
        <v>Ø20</v>
      </c>
    </row>
    <row r="123" spans="17:24" x14ac:dyDescent="0.25">
      <c r="Q123" s="103" t="s">
        <v>95</v>
      </c>
      <c r="R123" s="103">
        <v>3</v>
      </c>
      <c r="S123" s="103">
        <v>2.5</v>
      </c>
      <c r="T123" s="50" t="str">
        <f t="shared" si="18"/>
        <v>КГВВнг(А)-LS (3х2,5)</v>
      </c>
      <c r="U123" s="103">
        <v>10.6</v>
      </c>
      <c r="V123" s="103">
        <f t="shared" si="19"/>
        <v>14</v>
      </c>
      <c r="W123" s="103" t="str">
        <f t="shared" si="20"/>
        <v>Ø20</v>
      </c>
      <c r="X123" s="103" t="str">
        <f t="shared" si="21"/>
        <v>Ø20</v>
      </c>
    </row>
    <row r="124" spans="17:24" x14ac:dyDescent="0.25">
      <c r="Q124" s="103" t="s">
        <v>95</v>
      </c>
      <c r="R124" s="103">
        <v>4</v>
      </c>
      <c r="S124" s="103">
        <v>2.5</v>
      </c>
      <c r="T124" s="50" t="str">
        <f t="shared" si="18"/>
        <v>КГВВнг(А)-LS (4х2,5)</v>
      </c>
      <c r="U124" s="103">
        <v>11.6</v>
      </c>
      <c r="V124" s="103">
        <f t="shared" si="19"/>
        <v>14</v>
      </c>
      <c r="W124" s="103" t="str">
        <f t="shared" si="20"/>
        <v>Ø20</v>
      </c>
      <c r="X124" s="103" t="str">
        <f t="shared" si="21"/>
        <v>Ø20</v>
      </c>
    </row>
    <row r="125" spans="17:24" x14ac:dyDescent="0.25">
      <c r="Q125" s="103" t="s">
        <v>95</v>
      </c>
      <c r="R125" s="103">
        <v>5</v>
      </c>
      <c r="S125" s="103">
        <v>2.5</v>
      </c>
      <c r="T125" s="50" t="str">
        <f t="shared" si="18"/>
        <v>КГВВнг(А)-LS (5х2,5)</v>
      </c>
      <c r="U125" s="103">
        <v>11</v>
      </c>
      <c r="V125" s="103">
        <f t="shared" si="19"/>
        <v>14</v>
      </c>
      <c r="W125" s="103" t="str">
        <f t="shared" si="20"/>
        <v>Ø20</v>
      </c>
      <c r="X125" s="103" t="str">
        <f t="shared" si="21"/>
        <v>Ø20</v>
      </c>
    </row>
    <row r="126" spans="17:24" x14ac:dyDescent="0.25">
      <c r="Q126" s="103" t="s">
        <v>95</v>
      </c>
      <c r="R126" s="103">
        <v>7</v>
      </c>
      <c r="S126" s="103">
        <v>2.5</v>
      </c>
      <c r="T126" s="50" t="str">
        <f t="shared" si="18"/>
        <v>КГВВнг(А)-LS (7х2,5)</v>
      </c>
      <c r="U126" s="103">
        <v>11.8</v>
      </c>
      <c r="V126" s="103">
        <f t="shared" si="19"/>
        <v>14.16</v>
      </c>
      <c r="W126" s="103" t="str">
        <f t="shared" si="20"/>
        <v>Ø20</v>
      </c>
      <c r="X126" s="103" t="str">
        <f t="shared" si="21"/>
        <v>Ø20</v>
      </c>
    </row>
    <row r="127" spans="17:24" x14ac:dyDescent="0.25">
      <c r="Q127" s="103" t="s">
        <v>95</v>
      </c>
      <c r="R127" s="103">
        <v>10</v>
      </c>
      <c r="S127" s="103">
        <v>2.5</v>
      </c>
      <c r="T127" s="50" t="str">
        <f t="shared" si="18"/>
        <v>КГВВнг(А)-LS (10х2,5)</v>
      </c>
      <c r="U127" s="103">
        <v>14.8</v>
      </c>
      <c r="V127" s="103">
        <f t="shared" si="19"/>
        <v>17.760000000000002</v>
      </c>
      <c r="W127" s="103" t="str">
        <f t="shared" si="20"/>
        <v>Ø25</v>
      </c>
      <c r="X127" s="103" t="str">
        <f t="shared" si="21"/>
        <v>Ø25</v>
      </c>
    </row>
    <row r="128" spans="17:24" x14ac:dyDescent="0.25">
      <c r="Q128" s="103" t="s">
        <v>95</v>
      </c>
      <c r="R128" s="103">
        <v>14</v>
      </c>
      <c r="S128" s="103">
        <v>2.5</v>
      </c>
      <c r="T128" s="50" t="str">
        <f t="shared" si="18"/>
        <v>КГВВнг(А)-LS (14х2,5)</v>
      </c>
      <c r="U128" s="103">
        <v>16</v>
      </c>
      <c r="V128" s="103">
        <f t="shared" si="19"/>
        <v>19.2</v>
      </c>
      <c r="W128" s="103" t="str">
        <f t="shared" si="20"/>
        <v>Ø32</v>
      </c>
      <c r="X128" s="103" t="str">
        <f t="shared" si="21"/>
        <v>Ø32</v>
      </c>
    </row>
    <row r="129" spans="17:24" x14ac:dyDescent="0.25">
      <c r="Q129" s="103" t="s">
        <v>95</v>
      </c>
      <c r="R129" s="103">
        <v>19</v>
      </c>
      <c r="S129" s="103">
        <v>2.5</v>
      </c>
      <c r="T129" s="50" t="str">
        <f t="shared" si="18"/>
        <v>КГВВнг(А)-LS (19х2,5)</v>
      </c>
      <c r="U129" s="103">
        <v>17.7</v>
      </c>
      <c r="V129" s="103">
        <f t="shared" si="19"/>
        <v>21.24</v>
      </c>
      <c r="W129" s="103" t="str">
        <f t="shared" si="20"/>
        <v>Ø32</v>
      </c>
      <c r="X129" s="103" t="str">
        <f t="shared" si="21"/>
        <v>Ø32</v>
      </c>
    </row>
    <row r="130" spans="17:24" x14ac:dyDescent="0.25">
      <c r="Q130" s="103" t="s">
        <v>95</v>
      </c>
      <c r="R130" s="103">
        <v>27</v>
      </c>
      <c r="S130" s="103">
        <v>2.5</v>
      </c>
      <c r="T130" s="50" t="str">
        <f t="shared" si="18"/>
        <v>КГВВнг(А)-LS (27х2,5)</v>
      </c>
      <c r="U130" s="103">
        <v>21.5</v>
      </c>
      <c r="V130" s="103">
        <f t="shared" si="19"/>
        <v>25.8</v>
      </c>
      <c r="W130" s="103" t="str">
        <f t="shared" si="20"/>
        <v>Ø40</v>
      </c>
      <c r="X130" s="103" t="str">
        <f t="shared" si="21"/>
        <v>Ø40</v>
      </c>
    </row>
    <row r="131" spans="17:24" x14ac:dyDescent="0.25">
      <c r="Q131" s="103" t="s">
        <v>95</v>
      </c>
      <c r="R131" s="103">
        <v>37</v>
      </c>
      <c r="S131" s="103">
        <v>2.5</v>
      </c>
      <c r="T131" s="50" t="str">
        <f t="shared" si="18"/>
        <v>КГВВнг(А)-LS (37х2,5)</v>
      </c>
      <c r="U131" s="103">
        <v>24.4</v>
      </c>
      <c r="V131" s="103">
        <f t="shared" si="19"/>
        <v>29.279999999999998</v>
      </c>
      <c r="W131" s="103" t="str">
        <f t="shared" si="20"/>
        <v>Ø40</v>
      </c>
      <c r="X131" s="103" t="str">
        <f t="shared" si="21"/>
        <v>Ø40</v>
      </c>
    </row>
    <row r="132" spans="17:24" x14ac:dyDescent="0.25">
      <c r="Q132" s="103" t="s">
        <v>95</v>
      </c>
      <c r="R132" s="103">
        <v>1</v>
      </c>
      <c r="S132" s="103">
        <v>4</v>
      </c>
      <c r="T132" s="50" t="str">
        <f t="shared" ref="T132:T158" si="22">Q132&amp;" ("&amp;R132&amp;"х"&amp;S132&amp;")"</f>
        <v>КГВВнг(А)-LS (1х4)</v>
      </c>
      <c r="U132" s="103">
        <v>6.8</v>
      </c>
      <c r="V132" s="103">
        <f t="shared" ref="V132:V143" si="23">IF((U132*1.2)&lt;14,14,U132*1.2)</f>
        <v>14</v>
      </c>
      <c r="W132" s="103" t="str">
        <f t="shared" ref="W132:W163" si="24">"Ø"&amp;VLOOKUP(V132,$Z$4:$AA$10,2,TRUE)</f>
        <v>Ø20</v>
      </c>
      <c r="X132" s="103" t="str">
        <f t="shared" ref="X132:X163" si="25">"Ø"&amp;VLOOKUP(V132,$AD$4:$AE$10,2,TRUE)</f>
        <v>Ø20</v>
      </c>
    </row>
    <row r="133" spans="17:24" x14ac:dyDescent="0.25">
      <c r="Q133" s="103" t="s">
        <v>95</v>
      </c>
      <c r="R133" s="103">
        <v>2</v>
      </c>
      <c r="S133" s="103">
        <v>4</v>
      </c>
      <c r="T133" s="50" t="str">
        <f t="shared" si="22"/>
        <v>КГВВнг(А)-LS (2х4)</v>
      </c>
      <c r="U133" s="103">
        <v>11.1</v>
      </c>
      <c r="V133" s="103">
        <f t="shared" si="23"/>
        <v>14</v>
      </c>
      <c r="W133" s="103" t="str">
        <f t="shared" si="24"/>
        <v>Ø20</v>
      </c>
      <c r="X133" s="103" t="str">
        <f t="shared" si="25"/>
        <v>Ø20</v>
      </c>
    </row>
    <row r="134" spans="17:24" x14ac:dyDescent="0.25">
      <c r="Q134" s="103" t="s">
        <v>95</v>
      </c>
      <c r="R134" s="103">
        <v>3</v>
      </c>
      <c r="S134" s="103">
        <v>4</v>
      </c>
      <c r="T134" s="50" t="str">
        <f t="shared" si="22"/>
        <v>КГВВнг(А)-LS (3х4)</v>
      </c>
      <c r="U134" s="103">
        <v>11.8</v>
      </c>
      <c r="V134" s="103">
        <f t="shared" si="23"/>
        <v>14.16</v>
      </c>
      <c r="W134" s="103" t="str">
        <f t="shared" si="24"/>
        <v>Ø20</v>
      </c>
      <c r="X134" s="103" t="str">
        <f t="shared" si="25"/>
        <v>Ø20</v>
      </c>
    </row>
    <row r="135" spans="17:24" x14ac:dyDescent="0.25">
      <c r="Q135" s="103" t="s">
        <v>95</v>
      </c>
      <c r="R135" s="103">
        <v>4</v>
      </c>
      <c r="S135" s="103">
        <v>4</v>
      </c>
      <c r="T135" s="50" t="str">
        <f t="shared" si="22"/>
        <v>КГВВнг(А)-LS (4х4)</v>
      </c>
      <c r="U135" s="103">
        <v>12.8</v>
      </c>
      <c r="V135" s="103">
        <f t="shared" si="23"/>
        <v>15.36</v>
      </c>
      <c r="W135" s="103" t="str">
        <f t="shared" si="24"/>
        <v>Ø25</v>
      </c>
      <c r="X135" s="103" t="str">
        <f t="shared" si="25"/>
        <v>Ø25</v>
      </c>
    </row>
    <row r="136" spans="17:24" x14ac:dyDescent="0.25">
      <c r="Q136" s="103" t="s">
        <v>95</v>
      </c>
      <c r="R136" s="103">
        <v>5</v>
      </c>
      <c r="S136" s="103">
        <v>4</v>
      </c>
      <c r="T136" s="50" t="str">
        <f t="shared" si="22"/>
        <v>КГВВнг(А)-LS (5х4)</v>
      </c>
      <c r="U136" s="103">
        <v>14</v>
      </c>
      <c r="V136" s="103">
        <f t="shared" si="23"/>
        <v>16.8</v>
      </c>
      <c r="W136" s="103" t="str">
        <f t="shared" si="24"/>
        <v>Ø25</v>
      </c>
      <c r="X136" s="103" t="str">
        <f t="shared" si="25"/>
        <v>Ø25</v>
      </c>
    </row>
    <row r="137" spans="17:24" x14ac:dyDescent="0.25">
      <c r="Q137" s="103" t="s">
        <v>95</v>
      </c>
      <c r="R137" s="103">
        <v>7</v>
      </c>
      <c r="S137" s="103">
        <v>4</v>
      </c>
      <c r="T137" s="50" t="str">
        <f t="shared" si="22"/>
        <v>КГВВнг(А)-LS (7х4)</v>
      </c>
      <c r="U137" s="103">
        <v>15.1</v>
      </c>
      <c r="V137" s="103">
        <f t="shared" si="23"/>
        <v>18.119999999999997</v>
      </c>
      <c r="W137" s="103" t="str">
        <f t="shared" si="24"/>
        <v>Ø25</v>
      </c>
      <c r="X137" s="103" t="str">
        <f t="shared" si="25"/>
        <v>Ø25</v>
      </c>
    </row>
    <row r="138" spans="17:24" x14ac:dyDescent="0.25">
      <c r="Q138" s="103" t="s">
        <v>95</v>
      </c>
      <c r="R138" s="103">
        <v>10</v>
      </c>
      <c r="S138" s="103">
        <v>4</v>
      </c>
      <c r="T138" s="50" t="str">
        <f t="shared" si="22"/>
        <v>КГВВнг(А)-LS (10х4)</v>
      </c>
      <c r="U138" s="103">
        <v>17.600000000000001</v>
      </c>
      <c r="V138" s="103">
        <f t="shared" si="23"/>
        <v>21.12</v>
      </c>
      <c r="W138" s="103" t="str">
        <f t="shared" si="24"/>
        <v>Ø32</v>
      </c>
      <c r="X138" s="103" t="str">
        <f t="shared" si="25"/>
        <v>Ø32</v>
      </c>
    </row>
    <row r="139" spans="17:24" x14ac:dyDescent="0.25">
      <c r="Q139" s="103" t="s">
        <v>95</v>
      </c>
      <c r="R139" s="103">
        <v>1</v>
      </c>
      <c r="S139" s="103">
        <v>6</v>
      </c>
      <c r="T139" s="50" t="str">
        <f t="shared" si="22"/>
        <v>КГВВнг(А)-LS (1х6)</v>
      </c>
      <c r="U139" s="103">
        <v>7.3</v>
      </c>
      <c r="V139" s="103">
        <f t="shared" si="23"/>
        <v>14</v>
      </c>
      <c r="W139" s="103" t="str">
        <f t="shared" si="24"/>
        <v>Ø20</v>
      </c>
      <c r="X139" s="103" t="str">
        <f t="shared" si="25"/>
        <v>Ø20</v>
      </c>
    </row>
    <row r="140" spans="17:24" x14ac:dyDescent="0.25">
      <c r="Q140" s="103" t="s">
        <v>95</v>
      </c>
      <c r="R140" s="103">
        <v>2</v>
      </c>
      <c r="S140" s="103">
        <v>6</v>
      </c>
      <c r="T140" s="50" t="str">
        <f t="shared" si="22"/>
        <v>КГВВнг(А)-LS (2х6)</v>
      </c>
      <c r="U140" s="103">
        <v>12.3</v>
      </c>
      <c r="V140" s="103">
        <f t="shared" si="23"/>
        <v>14.76</v>
      </c>
      <c r="W140" s="103" t="str">
        <f t="shared" si="24"/>
        <v>Ø20</v>
      </c>
      <c r="X140" s="103" t="str">
        <f t="shared" si="25"/>
        <v>Ø25</v>
      </c>
    </row>
    <row r="141" spans="17:24" x14ac:dyDescent="0.25">
      <c r="Q141" s="103" t="s">
        <v>95</v>
      </c>
      <c r="R141" s="103">
        <v>3</v>
      </c>
      <c r="S141" s="103">
        <v>6</v>
      </c>
      <c r="T141" s="50" t="str">
        <f t="shared" si="22"/>
        <v>КГВВнг(А)-LS (3х6)</v>
      </c>
      <c r="U141" s="103">
        <v>13</v>
      </c>
      <c r="V141" s="103">
        <f t="shared" si="23"/>
        <v>15.6</v>
      </c>
      <c r="W141" s="103" t="str">
        <f t="shared" si="24"/>
        <v>Ø25</v>
      </c>
      <c r="X141" s="103" t="str">
        <f t="shared" si="25"/>
        <v>Ø25</v>
      </c>
    </row>
    <row r="142" spans="17:24" x14ac:dyDescent="0.25">
      <c r="Q142" s="103" t="s">
        <v>95</v>
      </c>
      <c r="R142" s="103">
        <v>4</v>
      </c>
      <c r="S142" s="103">
        <v>6</v>
      </c>
      <c r="T142" s="50" t="str">
        <f t="shared" si="22"/>
        <v>КГВВнг(А)-LS (4х6)</v>
      </c>
      <c r="U142" s="103">
        <v>14.2</v>
      </c>
      <c r="V142" s="103">
        <f t="shared" si="23"/>
        <v>17.04</v>
      </c>
      <c r="W142" s="103" t="str">
        <f t="shared" si="24"/>
        <v>Ø25</v>
      </c>
      <c r="X142" s="103" t="str">
        <f t="shared" si="25"/>
        <v>Ø25</v>
      </c>
    </row>
    <row r="143" spans="17:24" x14ac:dyDescent="0.25">
      <c r="Q143" s="103" t="s">
        <v>95</v>
      </c>
      <c r="R143" s="103">
        <v>5</v>
      </c>
      <c r="S143" s="103">
        <v>6</v>
      </c>
      <c r="T143" s="50" t="str">
        <f t="shared" si="22"/>
        <v>КГВВнг(А)-LS (5х6)</v>
      </c>
      <c r="U143" s="103">
        <v>15.6</v>
      </c>
      <c r="V143" s="103">
        <f t="shared" si="23"/>
        <v>18.72</v>
      </c>
      <c r="W143" s="103" t="str">
        <f t="shared" si="24"/>
        <v>Ø25</v>
      </c>
      <c r="X143" s="103" t="str">
        <f t="shared" si="25"/>
        <v>Ø32</v>
      </c>
    </row>
    <row r="144" spans="17:24" x14ac:dyDescent="0.25">
      <c r="Q144" s="103" t="s">
        <v>95</v>
      </c>
      <c r="R144" s="103">
        <v>1</v>
      </c>
      <c r="S144" s="103">
        <v>1.5</v>
      </c>
      <c r="T144" s="50" t="str">
        <f t="shared" si="22"/>
        <v>КГВВнг(А)-LS (1х1,5)</v>
      </c>
      <c r="U144" s="103">
        <v>3</v>
      </c>
      <c r="V144" s="103">
        <f t="shared" ref="V144:V152" si="26">U144*1.2</f>
        <v>3.5999999999999996</v>
      </c>
      <c r="W144" s="103" t="str">
        <f t="shared" si="24"/>
        <v>Ø16</v>
      </c>
      <c r="X144" s="103" t="str">
        <f t="shared" si="25"/>
        <v>Ø16</v>
      </c>
    </row>
    <row r="145" spans="17:24" x14ac:dyDescent="0.25">
      <c r="Q145" s="103" t="s">
        <v>79</v>
      </c>
      <c r="R145" s="103">
        <v>1</v>
      </c>
      <c r="S145" s="103">
        <v>2.5</v>
      </c>
      <c r="T145" s="50" t="str">
        <f t="shared" si="22"/>
        <v>ПуГВ (1х2,5)</v>
      </c>
      <c r="U145" s="103">
        <v>3.6</v>
      </c>
      <c r="V145" s="103">
        <f t="shared" si="26"/>
        <v>4.32</v>
      </c>
      <c r="W145" s="103" t="str">
        <f t="shared" si="24"/>
        <v>Ø16</v>
      </c>
      <c r="X145" s="103" t="str">
        <f t="shared" si="25"/>
        <v>Ø16</v>
      </c>
    </row>
    <row r="146" spans="17:24" x14ac:dyDescent="0.25">
      <c r="Q146" s="103" t="s">
        <v>79</v>
      </c>
      <c r="R146" s="103">
        <v>1</v>
      </c>
      <c r="S146" s="103">
        <v>4</v>
      </c>
      <c r="T146" s="50" t="str">
        <f t="shared" si="22"/>
        <v>ПуГВ (1х4)</v>
      </c>
      <c r="U146" s="103">
        <v>3.9</v>
      </c>
      <c r="V146" s="103">
        <f t="shared" si="26"/>
        <v>4.68</v>
      </c>
      <c r="W146" s="103" t="str">
        <f t="shared" si="24"/>
        <v>Ø16</v>
      </c>
      <c r="X146" s="103" t="str">
        <f t="shared" si="25"/>
        <v>Ø16</v>
      </c>
    </row>
    <row r="147" spans="17:24" x14ac:dyDescent="0.25">
      <c r="Q147" s="103" t="s">
        <v>79</v>
      </c>
      <c r="R147" s="103">
        <v>1</v>
      </c>
      <c r="S147" s="103">
        <v>6</v>
      </c>
      <c r="T147" s="50" t="str">
        <f t="shared" si="22"/>
        <v>ПуГВ (1х6)</v>
      </c>
      <c r="U147" s="103">
        <v>4.7</v>
      </c>
      <c r="V147" s="103">
        <f t="shared" si="26"/>
        <v>5.64</v>
      </c>
      <c r="W147" s="103" t="str">
        <f t="shared" si="24"/>
        <v>Ø16</v>
      </c>
      <c r="X147" s="103" t="str">
        <f t="shared" si="25"/>
        <v>Ø16</v>
      </c>
    </row>
    <row r="148" spans="17:24" x14ac:dyDescent="0.25">
      <c r="Q148" s="103" t="s">
        <v>79</v>
      </c>
      <c r="R148" s="103">
        <v>1</v>
      </c>
      <c r="S148" s="103">
        <v>10</v>
      </c>
      <c r="T148" s="50" t="str">
        <f t="shared" si="22"/>
        <v>ПуГВ (1х10)</v>
      </c>
      <c r="U148" s="103">
        <v>6</v>
      </c>
      <c r="V148" s="103">
        <f t="shared" si="26"/>
        <v>7.1999999999999993</v>
      </c>
      <c r="W148" s="103" t="str">
        <f t="shared" si="24"/>
        <v>Ø16</v>
      </c>
      <c r="X148" s="103" t="str">
        <f t="shared" si="25"/>
        <v>Ø16</v>
      </c>
    </row>
    <row r="149" spans="17:24" x14ac:dyDescent="0.25">
      <c r="Q149" s="103" t="s">
        <v>79</v>
      </c>
      <c r="R149" s="103">
        <v>1</v>
      </c>
      <c r="S149" s="103">
        <v>16</v>
      </c>
      <c r="T149" s="50" t="str">
        <f t="shared" si="22"/>
        <v>ПуГВ (1х16)</v>
      </c>
      <c r="U149" s="103">
        <v>7.6</v>
      </c>
      <c r="V149" s="103">
        <f t="shared" si="26"/>
        <v>9.1199999999999992</v>
      </c>
      <c r="W149" s="103" t="str">
        <f t="shared" si="24"/>
        <v>Ø16</v>
      </c>
      <c r="X149" s="103" t="str">
        <f t="shared" si="25"/>
        <v>Ø16</v>
      </c>
    </row>
    <row r="150" spans="17:24" x14ac:dyDescent="0.25">
      <c r="Q150" s="103" t="s">
        <v>79</v>
      </c>
      <c r="R150" s="103">
        <v>1</v>
      </c>
      <c r="S150" s="103">
        <v>25</v>
      </c>
      <c r="T150" s="50" t="str">
        <f t="shared" si="22"/>
        <v>ПуГВ (1х25)</v>
      </c>
      <c r="U150" s="103">
        <v>9.6</v>
      </c>
      <c r="V150" s="103">
        <f t="shared" si="26"/>
        <v>11.52</v>
      </c>
      <c r="W150" s="103" t="str">
        <f t="shared" si="24"/>
        <v>Ø20</v>
      </c>
      <c r="X150" s="103" t="str">
        <f t="shared" si="25"/>
        <v>Ø20</v>
      </c>
    </row>
    <row r="151" spans="17:24" x14ac:dyDescent="0.25">
      <c r="Q151" s="103" t="s">
        <v>79</v>
      </c>
      <c r="R151" s="103">
        <v>1</v>
      </c>
      <c r="S151" s="103">
        <v>35</v>
      </c>
      <c r="T151" s="50" t="str">
        <f t="shared" si="22"/>
        <v>ПуГВ (1х35)</v>
      </c>
      <c r="U151" s="103">
        <v>10.9</v>
      </c>
      <c r="V151" s="103">
        <f t="shared" si="26"/>
        <v>13.08</v>
      </c>
      <c r="W151" s="103" t="str">
        <f t="shared" si="24"/>
        <v>Ø20</v>
      </c>
      <c r="X151" s="103" t="str">
        <f t="shared" si="25"/>
        <v>Ø20</v>
      </c>
    </row>
    <row r="152" spans="17:24" x14ac:dyDescent="0.25">
      <c r="Q152" s="103" t="s">
        <v>79</v>
      </c>
      <c r="R152" s="103">
        <v>1</v>
      </c>
      <c r="S152" s="103">
        <v>50</v>
      </c>
      <c r="T152" s="50" t="str">
        <f t="shared" si="22"/>
        <v>ПуГВ (1х50)</v>
      </c>
      <c r="U152" s="103">
        <v>12.6</v>
      </c>
      <c r="V152" s="103">
        <f t="shared" si="26"/>
        <v>15.12</v>
      </c>
      <c r="W152" s="103" t="str">
        <f t="shared" si="24"/>
        <v>Ø25</v>
      </c>
      <c r="X152" s="103" t="str">
        <f t="shared" si="25"/>
        <v>Ø25</v>
      </c>
    </row>
    <row r="153" spans="17:24" x14ac:dyDescent="0.25">
      <c r="Q153" s="103" t="s">
        <v>79</v>
      </c>
      <c r="R153" s="103">
        <v>1</v>
      </c>
      <c r="S153" s="103">
        <v>70</v>
      </c>
      <c r="T153" s="50" t="str">
        <f t="shared" si="22"/>
        <v>ПуГВ (1х70)</v>
      </c>
      <c r="U153" s="103">
        <v>14.6</v>
      </c>
      <c r="V153" s="103">
        <f t="shared" ref="V153:V158" si="27">IF((U153*1.2)&lt;14,14,U153*1.2)</f>
        <v>17.52</v>
      </c>
      <c r="W153" s="103" t="str">
        <f t="shared" si="24"/>
        <v>Ø25</v>
      </c>
      <c r="X153" s="103" t="str">
        <f t="shared" si="25"/>
        <v>Ø25</v>
      </c>
    </row>
    <row r="154" spans="17:24" x14ac:dyDescent="0.25">
      <c r="Q154" s="103" t="s">
        <v>79</v>
      </c>
      <c r="R154" s="103">
        <v>1</v>
      </c>
      <c r="S154" s="103">
        <v>95</v>
      </c>
      <c r="T154" s="50" t="str">
        <f t="shared" si="22"/>
        <v>ПуГВ (1х95)</v>
      </c>
      <c r="U154" s="103">
        <v>17.2</v>
      </c>
      <c r="V154" s="103">
        <f t="shared" si="27"/>
        <v>20.639999999999997</v>
      </c>
      <c r="W154" s="103" t="str">
        <f t="shared" si="24"/>
        <v>Ø32</v>
      </c>
      <c r="X154" s="103" t="str">
        <f t="shared" si="25"/>
        <v>Ø32</v>
      </c>
    </row>
    <row r="155" spans="17:24" x14ac:dyDescent="0.25">
      <c r="Q155" s="103" t="s">
        <v>79</v>
      </c>
      <c r="R155" s="103">
        <v>1</v>
      </c>
      <c r="S155" s="103">
        <v>120</v>
      </c>
      <c r="T155" s="50" t="str">
        <f t="shared" si="22"/>
        <v>ПуГВ (1х120)</v>
      </c>
      <c r="U155" s="103">
        <v>18.8</v>
      </c>
      <c r="V155" s="103">
        <f t="shared" si="27"/>
        <v>22.56</v>
      </c>
      <c r="W155" s="103" t="str">
        <f t="shared" si="24"/>
        <v>Ø32</v>
      </c>
      <c r="X155" s="103" t="str">
        <f t="shared" si="25"/>
        <v>Ø32</v>
      </c>
    </row>
    <row r="156" spans="17:24" x14ac:dyDescent="0.25">
      <c r="Q156" s="103" t="s">
        <v>79</v>
      </c>
      <c r="R156" s="103">
        <v>1</v>
      </c>
      <c r="S156" s="103">
        <v>150</v>
      </c>
      <c r="T156" s="50" t="str">
        <f t="shared" si="22"/>
        <v>ПуГВ (1х150)</v>
      </c>
      <c r="U156" s="103">
        <v>21</v>
      </c>
      <c r="V156" s="103">
        <f t="shared" si="27"/>
        <v>25.2</v>
      </c>
      <c r="W156" s="103" t="str">
        <f t="shared" si="24"/>
        <v>Ø40</v>
      </c>
      <c r="X156" s="103" t="str">
        <f t="shared" si="25"/>
        <v>Ø40</v>
      </c>
    </row>
    <row r="157" spans="17:24" x14ac:dyDescent="0.25">
      <c r="Q157" s="103" t="s">
        <v>79</v>
      </c>
      <c r="R157" s="103">
        <v>1</v>
      </c>
      <c r="S157" s="103">
        <v>185</v>
      </c>
      <c r="T157" s="50" t="str">
        <f t="shared" si="22"/>
        <v>ПуГВ (1х185)</v>
      </c>
      <c r="U157" s="103">
        <v>23.4</v>
      </c>
      <c r="V157" s="103">
        <f t="shared" si="27"/>
        <v>28.08</v>
      </c>
      <c r="W157" s="103" t="str">
        <f t="shared" si="24"/>
        <v>Ø40</v>
      </c>
      <c r="X157" s="103" t="str">
        <f t="shared" si="25"/>
        <v>Ø40</v>
      </c>
    </row>
    <row r="158" spans="17:24" x14ac:dyDescent="0.25">
      <c r="Q158" s="103" t="s">
        <v>79</v>
      </c>
      <c r="R158" s="103">
        <v>1</v>
      </c>
      <c r="S158" s="103">
        <v>240</v>
      </c>
      <c r="T158" s="50" t="str">
        <f t="shared" si="22"/>
        <v>ПуГВ (1х240)</v>
      </c>
      <c r="U158" s="103">
        <v>27.3</v>
      </c>
      <c r="V158" s="103">
        <f t="shared" si="27"/>
        <v>32.76</v>
      </c>
      <c r="W158" s="103" t="str">
        <f t="shared" si="24"/>
        <v>Ø50</v>
      </c>
      <c r="X158" s="103" t="str">
        <f t="shared" si="25"/>
        <v>Ø50</v>
      </c>
    </row>
    <row r="159" spans="17:24" x14ac:dyDescent="0.25">
      <c r="Q159" s="103"/>
      <c r="R159" s="103"/>
      <c r="S159" s="103"/>
      <c r="T159" s="50" t="s">
        <v>70</v>
      </c>
      <c r="U159" s="103">
        <v>4.9000000000000004</v>
      </c>
      <c r="V159" s="103">
        <f t="shared" ref="V159:V173" si="28">U159*1.2</f>
        <v>5.88</v>
      </c>
      <c r="W159" s="103" t="str">
        <f t="shared" si="24"/>
        <v>Ø16</v>
      </c>
      <c r="X159" s="103" t="str">
        <f t="shared" si="25"/>
        <v>Ø16</v>
      </c>
    </row>
    <row r="160" spans="17:24" x14ac:dyDescent="0.25">
      <c r="Q160" s="103"/>
      <c r="R160" s="103"/>
      <c r="S160" s="103"/>
      <c r="T160" s="50" t="s">
        <v>117</v>
      </c>
      <c r="U160" s="103">
        <v>7</v>
      </c>
      <c r="V160" s="103">
        <f t="shared" si="28"/>
        <v>8.4</v>
      </c>
      <c r="W160" s="103" t="str">
        <f t="shared" si="24"/>
        <v>Ø16</v>
      </c>
      <c r="X160" s="103" t="str">
        <f t="shared" si="25"/>
        <v>Ø16</v>
      </c>
    </row>
    <row r="161" spans="17:24" x14ac:dyDescent="0.25">
      <c r="Q161" s="103"/>
      <c r="R161" s="103"/>
      <c r="S161" s="103"/>
      <c r="T161" s="50" t="s">
        <v>531</v>
      </c>
      <c r="U161" s="103"/>
      <c r="V161" s="103">
        <f t="shared" si="28"/>
        <v>0</v>
      </c>
      <c r="W161" s="103" t="str">
        <f t="shared" si="24"/>
        <v>Ø16</v>
      </c>
      <c r="X161" s="103" t="str">
        <f t="shared" si="25"/>
        <v>Ø16</v>
      </c>
    </row>
    <row r="162" spans="17:24" x14ac:dyDescent="0.25">
      <c r="Q162" s="103"/>
      <c r="R162" s="103"/>
      <c r="S162" s="103"/>
      <c r="T162" s="50" t="s">
        <v>532</v>
      </c>
      <c r="U162" s="103"/>
      <c r="V162" s="103">
        <f t="shared" si="28"/>
        <v>0</v>
      </c>
      <c r="W162" s="103" t="str">
        <f t="shared" si="24"/>
        <v>Ø16</v>
      </c>
      <c r="X162" s="103" t="str">
        <f t="shared" si="25"/>
        <v>Ø16</v>
      </c>
    </row>
    <row r="163" spans="17:24" x14ac:dyDescent="0.25">
      <c r="Q163" s="103"/>
      <c r="R163" s="103"/>
      <c r="S163" s="103"/>
      <c r="T163" s="50" t="s">
        <v>122</v>
      </c>
      <c r="U163" s="103"/>
      <c r="V163" s="103">
        <f t="shared" si="28"/>
        <v>0</v>
      </c>
      <c r="W163" s="103" t="str">
        <f t="shared" si="24"/>
        <v>Ø16</v>
      </c>
      <c r="X163" s="103" t="str">
        <f t="shared" si="25"/>
        <v>Ø16</v>
      </c>
    </row>
    <row r="164" spans="17:24" x14ac:dyDescent="0.25">
      <c r="Q164" s="103" t="s">
        <v>533</v>
      </c>
      <c r="R164" s="103"/>
      <c r="S164" s="103"/>
      <c r="T164" s="50"/>
      <c r="U164" s="103"/>
      <c r="V164" s="103">
        <f t="shared" si="28"/>
        <v>0</v>
      </c>
      <c r="W164" s="103" t="str">
        <f t="shared" ref="W164:W180" si="29">"Ø"&amp;VLOOKUP(V164,$Z$4:$AA$10,2,TRUE)</f>
        <v>Ø16</v>
      </c>
      <c r="X164" s="103" t="str">
        <f t="shared" ref="X164:X180" si="30">"Ø"&amp;VLOOKUP(V164,$AD$4:$AE$10,2,TRUE)</f>
        <v>Ø16</v>
      </c>
    </row>
    <row r="165" spans="17:24" x14ac:dyDescent="0.25">
      <c r="Q165" s="103" t="s">
        <v>111</v>
      </c>
      <c r="R165" s="103">
        <v>5</v>
      </c>
      <c r="S165" s="103">
        <v>400</v>
      </c>
      <c r="T165" s="50" t="str">
        <f>Q165&amp;" ("&amp;R165&amp;"х"&amp;S165&amp;")"</f>
        <v>ППГнг(А)-HF (5х400)</v>
      </c>
      <c r="U165" s="103">
        <v>38</v>
      </c>
      <c r="V165" s="103">
        <f t="shared" si="28"/>
        <v>45.6</v>
      </c>
      <c r="W165" s="103" t="str">
        <f t="shared" si="29"/>
        <v>Øне исп</v>
      </c>
      <c r="X165" s="103" t="str">
        <f t="shared" si="30"/>
        <v>Øне исп</v>
      </c>
    </row>
    <row r="166" spans="17:24" x14ac:dyDescent="0.25">
      <c r="Q166" s="103"/>
      <c r="R166" s="103"/>
      <c r="S166" s="103"/>
      <c r="T166" s="50"/>
      <c r="U166" s="103"/>
      <c r="V166" s="103">
        <f t="shared" si="28"/>
        <v>0</v>
      </c>
      <c r="W166" s="103" t="str">
        <f t="shared" si="29"/>
        <v>Ø16</v>
      </c>
      <c r="X166" s="103" t="str">
        <f t="shared" si="30"/>
        <v>Ø16</v>
      </c>
    </row>
    <row r="167" spans="17:24" x14ac:dyDescent="0.25">
      <c r="Q167" s="103" t="s">
        <v>534</v>
      </c>
      <c r="R167" s="103"/>
      <c r="S167" s="103"/>
      <c r="T167" s="50"/>
      <c r="U167" s="103"/>
      <c r="V167" s="103">
        <f t="shared" si="28"/>
        <v>0</v>
      </c>
      <c r="W167" s="103" t="str">
        <f t="shared" si="29"/>
        <v>Ø16</v>
      </c>
      <c r="X167" s="103" t="str">
        <f t="shared" si="30"/>
        <v>Ø16</v>
      </c>
    </row>
    <row r="168" spans="17:24" x14ac:dyDescent="0.25">
      <c r="Q168" s="103" t="s">
        <v>535</v>
      </c>
      <c r="R168" s="103"/>
      <c r="S168" s="103"/>
      <c r="T168" s="50"/>
      <c r="U168" s="103"/>
      <c r="V168" s="103">
        <f t="shared" si="28"/>
        <v>0</v>
      </c>
      <c r="W168" s="103" t="str">
        <f t="shared" si="29"/>
        <v>Ø16</v>
      </c>
      <c r="X168" s="103" t="str">
        <f t="shared" si="30"/>
        <v>Ø16</v>
      </c>
    </row>
    <row r="169" spans="17:24" x14ac:dyDescent="0.25">
      <c r="Q169" s="103"/>
      <c r="R169" s="103"/>
      <c r="S169" s="103"/>
      <c r="T169" s="50"/>
      <c r="U169" s="103"/>
      <c r="V169" s="103">
        <f t="shared" si="28"/>
        <v>0</v>
      </c>
      <c r="W169" s="103" t="str">
        <f t="shared" si="29"/>
        <v>Ø16</v>
      </c>
      <c r="X169" s="103" t="str">
        <f t="shared" si="30"/>
        <v>Ø16</v>
      </c>
    </row>
    <row r="170" spans="17:24" x14ac:dyDescent="0.25">
      <c r="Q170" s="103"/>
      <c r="R170" s="103"/>
      <c r="S170" s="103"/>
      <c r="T170" s="50" t="s">
        <v>127</v>
      </c>
      <c r="U170" s="103"/>
      <c r="V170" s="103">
        <f t="shared" si="28"/>
        <v>0</v>
      </c>
      <c r="W170" s="103" t="str">
        <f t="shared" si="29"/>
        <v>Ø16</v>
      </c>
      <c r="X170" s="103" t="str">
        <f t="shared" si="30"/>
        <v>Ø16</v>
      </c>
    </row>
    <row r="171" spans="17:24" x14ac:dyDescent="0.25">
      <c r="Q171" s="103"/>
      <c r="R171" s="103"/>
      <c r="S171" s="103"/>
      <c r="T171" s="50"/>
      <c r="U171" s="103"/>
      <c r="V171" s="103">
        <f t="shared" si="28"/>
        <v>0</v>
      </c>
      <c r="W171" s="103" t="str">
        <f t="shared" si="29"/>
        <v>Ø16</v>
      </c>
      <c r="X171" s="103" t="str">
        <f t="shared" si="30"/>
        <v>Ø16</v>
      </c>
    </row>
    <row r="172" spans="17:24" x14ac:dyDescent="0.25">
      <c r="Q172" s="103"/>
      <c r="R172" s="103"/>
      <c r="S172" s="103"/>
      <c r="T172" s="50"/>
      <c r="U172" s="103"/>
      <c r="V172" s="103">
        <f t="shared" si="28"/>
        <v>0</v>
      </c>
      <c r="W172" s="103" t="str">
        <f t="shared" si="29"/>
        <v>Ø16</v>
      </c>
      <c r="X172" s="103" t="str">
        <f t="shared" si="30"/>
        <v>Ø16</v>
      </c>
    </row>
    <row r="173" spans="17:24" x14ac:dyDescent="0.25">
      <c r="Q173" s="103"/>
      <c r="R173" s="103"/>
      <c r="S173" s="103"/>
      <c r="T173" s="50"/>
      <c r="U173" s="103"/>
      <c r="V173" s="103">
        <f t="shared" si="28"/>
        <v>0</v>
      </c>
      <c r="W173" s="103" t="str">
        <f t="shared" si="29"/>
        <v>Ø16</v>
      </c>
      <c r="X173" s="103" t="str">
        <f t="shared" si="30"/>
        <v>Ø16</v>
      </c>
    </row>
    <row r="174" spans="17:24" x14ac:dyDescent="0.25">
      <c r="Q174" s="103" t="s">
        <v>111</v>
      </c>
      <c r="R174" s="103">
        <v>5</v>
      </c>
      <c r="S174" s="103">
        <v>10</v>
      </c>
      <c r="T174" s="50" t="str">
        <f t="shared" ref="T174:T179" si="31">Q174&amp;" ("&amp;R174&amp;"х"&amp;S174&amp;")"</f>
        <v>ППГнг(А)-HF (5х10)</v>
      </c>
      <c r="U174" s="103">
        <v>17.600000000000001</v>
      </c>
      <c r="V174" s="103">
        <f>IF((U174*1.2)&lt;14,14,U174*1.2)</f>
        <v>21.12</v>
      </c>
      <c r="W174" s="103" t="str">
        <f t="shared" si="29"/>
        <v>Ø32</v>
      </c>
      <c r="X174" s="103" t="str">
        <f t="shared" si="30"/>
        <v>Ø32</v>
      </c>
    </row>
    <row r="175" spans="17:24" x14ac:dyDescent="0.25">
      <c r="Q175" s="103" t="s">
        <v>111</v>
      </c>
      <c r="R175" s="103">
        <v>5</v>
      </c>
      <c r="S175" s="103">
        <v>16</v>
      </c>
      <c r="T175" s="50" t="str">
        <f t="shared" si="31"/>
        <v>ППГнг(А)-HF (5х16)</v>
      </c>
      <c r="U175" s="103">
        <v>21.11</v>
      </c>
      <c r="V175" s="103">
        <f t="shared" ref="V175:V180" si="32">U175*1.2</f>
        <v>25.331999999999997</v>
      </c>
      <c r="W175" s="103" t="str">
        <f t="shared" si="29"/>
        <v>Ø40</v>
      </c>
      <c r="X175" s="103" t="str">
        <f t="shared" si="30"/>
        <v>Ø40</v>
      </c>
    </row>
    <row r="176" spans="17:24" x14ac:dyDescent="0.25">
      <c r="Q176" s="103" t="s">
        <v>111</v>
      </c>
      <c r="R176" s="103">
        <v>5</v>
      </c>
      <c r="S176" s="103">
        <v>25</v>
      </c>
      <c r="T176" s="50" t="str">
        <f t="shared" si="31"/>
        <v>ППГнг(А)-HF (5х25)</v>
      </c>
      <c r="U176" s="103">
        <v>25.74</v>
      </c>
      <c r="V176" s="103">
        <f t="shared" si="32"/>
        <v>30.887999999999998</v>
      </c>
      <c r="W176" s="103" t="str">
        <f t="shared" si="29"/>
        <v>Ø40</v>
      </c>
      <c r="X176" s="103" t="str">
        <f t="shared" si="30"/>
        <v>Ø50</v>
      </c>
    </row>
    <row r="177" spans="17:24" x14ac:dyDescent="0.25">
      <c r="Q177" s="103" t="s">
        <v>111</v>
      </c>
      <c r="R177" s="103">
        <v>5</v>
      </c>
      <c r="S177" s="103">
        <v>35</v>
      </c>
      <c r="T177" s="50" t="str">
        <f t="shared" si="31"/>
        <v>ППГнг(А)-HF (5х35)</v>
      </c>
      <c r="U177" s="103">
        <v>31.5</v>
      </c>
      <c r="V177" s="103">
        <f t="shared" si="32"/>
        <v>37.799999999999997</v>
      </c>
      <c r="W177" s="103" t="str">
        <f t="shared" si="29"/>
        <v>Ø50</v>
      </c>
      <c r="X177" s="103" t="str">
        <f t="shared" si="30"/>
        <v>Ø50</v>
      </c>
    </row>
    <row r="178" spans="17:24" x14ac:dyDescent="0.25">
      <c r="Q178" s="103" t="s">
        <v>111</v>
      </c>
      <c r="R178" s="103">
        <v>5</v>
      </c>
      <c r="S178" s="103">
        <v>50</v>
      </c>
      <c r="T178" s="50" t="str">
        <f t="shared" si="31"/>
        <v>ППГнг(А)-HF (5х50)</v>
      </c>
      <c r="U178" s="103">
        <v>35.26</v>
      </c>
      <c r="V178" s="103">
        <f t="shared" si="32"/>
        <v>42.311999999999998</v>
      </c>
      <c r="W178" s="103" t="str">
        <f t="shared" si="29"/>
        <v>Øне исп</v>
      </c>
      <c r="X178" s="103" t="str">
        <f t="shared" si="30"/>
        <v>Øне исп</v>
      </c>
    </row>
    <row r="179" spans="17:24" x14ac:dyDescent="0.25">
      <c r="Q179" s="103" t="s">
        <v>111</v>
      </c>
      <c r="R179" s="103">
        <v>5</v>
      </c>
      <c r="S179" s="103">
        <v>240</v>
      </c>
      <c r="T179" s="50" t="str">
        <f t="shared" si="31"/>
        <v>ППГнг(А)-HF (5х240)</v>
      </c>
      <c r="U179" s="103">
        <v>35.26</v>
      </c>
      <c r="V179" s="103">
        <f t="shared" si="32"/>
        <v>42.311999999999998</v>
      </c>
      <c r="W179" s="103" t="str">
        <f t="shared" si="29"/>
        <v>Øне исп</v>
      </c>
      <c r="X179" s="103" t="str">
        <f t="shared" si="30"/>
        <v>Øне исп</v>
      </c>
    </row>
    <row r="180" spans="17:24" x14ac:dyDescent="0.25">
      <c r="Q180" s="103"/>
      <c r="R180" s="103"/>
      <c r="S180" s="103"/>
      <c r="T180" s="50"/>
      <c r="U180" s="103"/>
      <c r="V180" s="103">
        <f t="shared" si="32"/>
        <v>0</v>
      </c>
      <c r="W180" s="103" t="str">
        <f t="shared" si="29"/>
        <v>Ø16</v>
      </c>
      <c r="X180" s="103" t="str">
        <f t="shared" si="30"/>
        <v>Ø16</v>
      </c>
    </row>
    <row r="181" spans="17:24" x14ac:dyDescent="0.25">
      <c r="Q181" s="103"/>
      <c r="R181" s="103"/>
      <c r="S181" s="103"/>
      <c r="T181" s="100" t="s">
        <v>132</v>
      </c>
      <c r="U181" s="103"/>
      <c r="V181" s="103"/>
      <c r="W181" s="103" t="s">
        <v>494</v>
      </c>
      <c r="X181" s="103" t="s">
        <v>494</v>
      </c>
    </row>
    <row r="182" spans="17:24" x14ac:dyDescent="0.25">
      <c r="Q182" s="103"/>
      <c r="R182" s="103"/>
      <c r="S182" s="103"/>
      <c r="T182" s="50"/>
      <c r="U182" s="103"/>
      <c r="V182" s="103">
        <f>U182*1.2</f>
        <v>0</v>
      </c>
      <c r="W182" s="103" t="str">
        <f>"Ø"&amp;VLOOKUP(V182,$Z$4:$AA$10,2,TRUE)</f>
        <v>Ø16</v>
      </c>
      <c r="X182" s="103" t="str">
        <f>"Ø"&amp;VLOOKUP(V182,$AD$4:$AE$10,2,TRUE)</f>
        <v>Ø16</v>
      </c>
    </row>
    <row r="183" spans="17:24" x14ac:dyDescent="0.25">
      <c r="Q183" s="103" t="s">
        <v>137</v>
      </c>
      <c r="R183" s="103">
        <v>2</v>
      </c>
      <c r="S183" s="103">
        <v>1.5</v>
      </c>
      <c r="T183" s="50" t="str">
        <f>Q183&amp;" ("&amp;R183&amp;"х"&amp;S183&amp;")"</f>
        <v>МКЭШнг(A)-LS (2х1,5)</v>
      </c>
      <c r="U183" s="103"/>
      <c r="V183" s="103"/>
      <c r="W183" s="103" t="s">
        <v>495</v>
      </c>
      <c r="X183" s="103" t="s">
        <v>495</v>
      </c>
    </row>
    <row r="184" spans="17:24" x14ac:dyDescent="0.25">
      <c r="Q184" s="103"/>
      <c r="R184" s="103"/>
      <c r="S184" s="103"/>
      <c r="T184" s="50"/>
      <c r="U184" s="103"/>
      <c r="V184" s="103">
        <f t="shared" ref="V184:V190" si="33">U184*1.2</f>
        <v>0</v>
      </c>
      <c r="W184" s="103" t="str">
        <f t="shared" ref="W184:W197" si="34">"Ø"&amp;VLOOKUP(V184,$Z$4:$AA$10,2,TRUE)</f>
        <v>Ø16</v>
      </c>
      <c r="X184" s="103" t="str">
        <f t="shared" ref="X184:X197" si="35">"Ø"&amp;VLOOKUP(V184,$AD$4:$AE$10,2,TRUE)</f>
        <v>Ø16</v>
      </c>
    </row>
    <row r="185" spans="17:24" x14ac:dyDescent="0.25">
      <c r="Q185" s="103" t="s">
        <v>88</v>
      </c>
      <c r="R185" s="103">
        <v>5</v>
      </c>
      <c r="S185" s="103">
        <v>4</v>
      </c>
      <c r="T185" s="103" t="s">
        <v>536</v>
      </c>
      <c r="U185" s="103">
        <v>16</v>
      </c>
      <c r="V185" s="103">
        <f t="shared" si="33"/>
        <v>19.2</v>
      </c>
      <c r="W185" s="103" t="str">
        <f t="shared" si="34"/>
        <v>Ø32</v>
      </c>
      <c r="X185" s="103" t="str">
        <f t="shared" si="35"/>
        <v>Ø32</v>
      </c>
    </row>
    <row r="186" spans="17:24" x14ac:dyDescent="0.25">
      <c r="Q186" s="103" t="s">
        <v>88</v>
      </c>
      <c r="R186" s="103">
        <v>5</v>
      </c>
      <c r="S186" s="103">
        <v>6</v>
      </c>
      <c r="T186" s="103" t="s">
        <v>537</v>
      </c>
      <c r="U186" s="103">
        <v>31.21</v>
      </c>
      <c r="V186" s="103">
        <f t="shared" si="33"/>
        <v>37.451999999999998</v>
      </c>
      <c r="W186" s="103" t="str">
        <f t="shared" si="34"/>
        <v>Ø50</v>
      </c>
      <c r="X186" s="103" t="str">
        <f t="shared" si="35"/>
        <v>Ø50</v>
      </c>
    </row>
    <row r="187" spans="17:24" x14ac:dyDescent="0.25">
      <c r="Q187" s="103" t="s">
        <v>88</v>
      </c>
      <c r="R187" s="103">
        <v>5</v>
      </c>
      <c r="S187" s="103">
        <v>10</v>
      </c>
      <c r="T187" s="103" t="s">
        <v>538</v>
      </c>
      <c r="U187" s="103">
        <v>20.16</v>
      </c>
      <c r="V187" s="103">
        <f t="shared" si="33"/>
        <v>24.192</v>
      </c>
      <c r="W187" s="103" t="str">
        <f t="shared" si="34"/>
        <v>Ø32</v>
      </c>
      <c r="X187" s="103" t="str">
        <f t="shared" si="35"/>
        <v>Ø32</v>
      </c>
    </row>
    <row r="188" spans="17:24" x14ac:dyDescent="0.25">
      <c r="Q188" s="103" t="s">
        <v>88</v>
      </c>
      <c r="R188" s="103">
        <v>5</v>
      </c>
      <c r="S188" s="103"/>
      <c r="T188" s="50"/>
      <c r="U188" s="103"/>
      <c r="V188" s="103">
        <f t="shared" si="33"/>
        <v>0</v>
      </c>
      <c r="W188" s="103" t="str">
        <f t="shared" si="34"/>
        <v>Ø16</v>
      </c>
      <c r="X188" s="103" t="str">
        <f t="shared" si="35"/>
        <v>Ø16</v>
      </c>
    </row>
    <row r="189" spans="17:24" x14ac:dyDescent="0.25">
      <c r="Q189" s="103" t="s">
        <v>88</v>
      </c>
      <c r="R189" s="103">
        <v>5</v>
      </c>
      <c r="S189" s="103"/>
      <c r="T189" s="50"/>
      <c r="U189" s="103"/>
      <c r="V189" s="103">
        <f t="shared" si="33"/>
        <v>0</v>
      </c>
      <c r="W189" s="103" t="str">
        <f t="shared" si="34"/>
        <v>Ø16</v>
      </c>
      <c r="X189" s="103" t="str">
        <f t="shared" si="35"/>
        <v>Ø16</v>
      </c>
    </row>
    <row r="190" spans="17:24" x14ac:dyDescent="0.25">
      <c r="Q190" s="103"/>
      <c r="R190" s="103"/>
      <c r="S190" s="103"/>
      <c r="T190" s="50"/>
      <c r="U190" s="103"/>
      <c r="V190" s="103">
        <f t="shared" si="33"/>
        <v>0</v>
      </c>
      <c r="W190" s="103" t="str">
        <f t="shared" si="34"/>
        <v>Ø16</v>
      </c>
      <c r="X190" s="103" t="str">
        <f t="shared" si="35"/>
        <v>Ø16</v>
      </c>
    </row>
    <row r="191" spans="17:24" x14ac:dyDescent="0.25">
      <c r="Q191" s="103" t="s">
        <v>95</v>
      </c>
      <c r="R191" s="103">
        <v>10</v>
      </c>
      <c r="S191" s="103">
        <v>0.75</v>
      </c>
      <c r="T191" s="50" t="str">
        <f t="shared" ref="T191:T196" si="36">Q191&amp;" ("&amp;R191&amp;"х"&amp;S191&amp;")"</f>
        <v>КГВВнг(А)-LS (10х0,75)</v>
      </c>
      <c r="U191" s="103">
        <v>13.2</v>
      </c>
      <c r="V191" s="103">
        <f t="shared" ref="V191:V196" si="37">IF((U191*1.2)&lt;14,14,U191*1.2)</f>
        <v>15.839999999999998</v>
      </c>
      <c r="W191" s="103" t="str">
        <f t="shared" si="34"/>
        <v>Ø25</v>
      </c>
      <c r="X191" s="103" t="str">
        <f t="shared" si="35"/>
        <v>Ø25</v>
      </c>
    </row>
    <row r="192" spans="17:24" x14ac:dyDescent="0.25">
      <c r="Q192" s="103" t="s">
        <v>95</v>
      </c>
      <c r="R192" s="103">
        <v>2</v>
      </c>
      <c r="S192" s="103">
        <v>2.5</v>
      </c>
      <c r="T192" s="50" t="str">
        <f t="shared" si="36"/>
        <v>КГВВнг(А)-LS (2х2,5)</v>
      </c>
      <c r="U192" s="103">
        <v>10.1</v>
      </c>
      <c r="V192" s="103">
        <f t="shared" si="37"/>
        <v>14</v>
      </c>
      <c r="W192" s="103" t="str">
        <f t="shared" si="34"/>
        <v>Ø20</v>
      </c>
      <c r="X192" s="103" t="str">
        <f t="shared" si="35"/>
        <v>Ø20</v>
      </c>
    </row>
    <row r="193" spans="17:24" x14ac:dyDescent="0.25">
      <c r="Q193" s="103" t="s">
        <v>95</v>
      </c>
      <c r="R193" s="103">
        <v>14</v>
      </c>
      <c r="S193" s="103">
        <v>0.75</v>
      </c>
      <c r="T193" s="50" t="str">
        <f t="shared" si="36"/>
        <v>КГВВнг(А)-LS (14х0,75)</v>
      </c>
      <c r="U193" s="103">
        <v>13.2</v>
      </c>
      <c r="V193" s="103">
        <f t="shared" si="37"/>
        <v>15.839999999999998</v>
      </c>
      <c r="W193" s="103" t="str">
        <f t="shared" si="34"/>
        <v>Ø25</v>
      </c>
      <c r="X193" s="103" t="str">
        <f t="shared" si="35"/>
        <v>Ø25</v>
      </c>
    </row>
    <row r="194" spans="17:24" x14ac:dyDescent="0.25">
      <c r="Q194" s="103" t="s">
        <v>95</v>
      </c>
      <c r="R194" s="103">
        <v>5</v>
      </c>
      <c r="S194" s="103">
        <v>0.75</v>
      </c>
      <c r="T194" s="50" t="str">
        <f t="shared" si="36"/>
        <v>КГВВнг(А)-LS (5х0,75)</v>
      </c>
      <c r="U194" s="103">
        <v>10.1</v>
      </c>
      <c r="V194" s="103">
        <f t="shared" si="37"/>
        <v>14</v>
      </c>
      <c r="W194" s="103" t="str">
        <f t="shared" si="34"/>
        <v>Ø20</v>
      </c>
      <c r="X194" s="103" t="str">
        <f t="shared" si="35"/>
        <v>Ø20</v>
      </c>
    </row>
    <row r="195" spans="17:24" x14ac:dyDescent="0.25">
      <c r="Q195" s="103" t="s">
        <v>95</v>
      </c>
      <c r="R195" s="103">
        <v>7</v>
      </c>
      <c r="S195" s="103">
        <v>0.75</v>
      </c>
      <c r="T195" s="50" t="str">
        <f t="shared" si="36"/>
        <v>КГВВнг(А)-LS (7х0,75)</v>
      </c>
      <c r="U195" s="103">
        <v>13.2</v>
      </c>
      <c r="V195" s="103">
        <f t="shared" si="37"/>
        <v>15.839999999999998</v>
      </c>
      <c r="W195" s="103" t="str">
        <f t="shared" si="34"/>
        <v>Ø25</v>
      </c>
      <c r="X195" s="103" t="str">
        <f t="shared" si="35"/>
        <v>Ø25</v>
      </c>
    </row>
    <row r="196" spans="17:24" x14ac:dyDescent="0.25">
      <c r="Q196" s="103" t="s">
        <v>95</v>
      </c>
      <c r="R196" s="103">
        <v>3</v>
      </c>
      <c r="S196" s="103">
        <v>1.5</v>
      </c>
      <c r="T196" s="50" t="str">
        <f t="shared" si="36"/>
        <v>КГВВнг(А)-LS (3х1,5)</v>
      </c>
      <c r="U196" s="103">
        <v>10.1</v>
      </c>
      <c r="V196" s="103">
        <f t="shared" si="37"/>
        <v>14</v>
      </c>
      <c r="W196" s="103" t="str">
        <f t="shared" si="34"/>
        <v>Ø20</v>
      </c>
      <c r="X196" s="103" t="str">
        <f t="shared" si="35"/>
        <v>Ø20</v>
      </c>
    </row>
    <row r="197" spans="17:24" x14ac:dyDescent="0.25">
      <c r="Q197" s="103"/>
      <c r="R197" s="103"/>
      <c r="S197" s="103"/>
      <c r="T197" s="50"/>
      <c r="U197" s="103"/>
      <c r="V197" s="103">
        <f>U197*1.2</f>
        <v>0</v>
      </c>
      <c r="W197" s="103" t="str">
        <f t="shared" si="34"/>
        <v>Ø16</v>
      </c>
      <c r="X197" s="103" t="str">
        <f t="shared" si="35"/>
        <v>Ø16</v>
      </c>
    </row>
    <row r="198" spans="17:24" x14ac:dyDescent="0.25">
      <c r="Q198" s="103" t="s">
        <v>52</v>
      </c>
      <c r="R198" s="103">
        <v>5</v>
      </c>
      <c r="S198" s="103">
        <v>25</v>
      </c>
      <c r="T198" s="50" t="str">
        <f>Q198&amp;" ("&amp;R198&amp;"х"&amp;S198&amp;")"</f>
        <v>ВВГнг(А)-LS (5х25)</v>
      </c>
      <c r="U198" s="103"/>
      <c r="V198" s="103"/>
      <c r="W198" s="103" t="s">
        <v>499</v>
      </c>
      <c r="X198" s="103" t="s">
        <v>499</v>
      </c>
    </row>
    <row r="199" spans="17:24" x14ac:dyDescent="0.25">
      <c r="Q199" s="103"/>
      <c r="R199" s="103"/>
      <c r="S199" s="103"/>
      <c r="T199" s="50"/>
      <c r="U199" s="103"/>
      <c r="V199" s="103">
        <f>U199*1.2</f>
        <v>0</v>
      </c>
      <c r="W199" s="103" t="str">
        <f>"Ø"&amp;VLOOKUP(V199,$Z$4:$AA$10,2,TRUE)</f>
        <v>Ø16</v>
      </c>
      <c r="X199" s="103" t="str">
        <f>"Ø"&amp;VLOOKUP(V199,$AD$4:$AE$10,2,TRUE)</f>
        <v>Ø16</v>
      </c>
    </row>
    <row r="200" spans="17:24" x14ac:dyDescent="0.25">
      <c r="Q200" s="103" t="s">
        <v>52</v>
      </c>
      <c r="R200" s="103">
        <v>5</v>
      </c>
      <c r="S200" s="103">
        <v>10</v>
      </c>
      <c r="T200" s="50" t="str">
        <f>Q200&amp;" ("&amp;R200&amp;"х"&amp;S200&amp;")"</f>
        <v>ВВГнг(А)-LS (5х10)</v>
      </c>
      <c r="U200" s="103"/>
      <c r="V200" s="103"/>
      <c r="W200" s="103" t="s">
        <v>498</v>
      </c>
      <c r="X200" s="103" t="s">
        <v>498</v>
      </c>
    </row>
    <row r="201" spans="17:24" x14ac:dyDescent="0.25">
      <c r="Q201" s="103" t="s">
        <v>52</v>
      </c>
      <c r="R201" s="103">
        <v>5</v>
      </c>
      <c r="S201" s="103">
        <v>16</v>
      </c>
      <c r="T201" s="50" t="str">
        <f>Q201&amp;" ("&amp;R201&amp;"х"&amp;S201&amp;")"</f>
        <v>ВВГнг(А)-LS (5х16)</v>
      </c>
      <c r="U201" s="103"/>
      <c r="V201" s="103"/>
      <c r="W201" s="103" t="s">
        <v>499</v>
      </c>
      <c r="X201" s="103" t="s">
        <v>499</v>
      </c>
    </row>
    <row r="202" spans="17:24" x14ac:dyDescent="0.25">
      <c r="Q202" s="103"/>
      <c r="R202" s="103"/>
      <c r="S202" s="103"/>
      <c r="T202" s="50"/>
      <c r="U202" s="103"/>
      <c r="V202" s="103">
        <f t="shared" ref="V202:V265" si="38">U202*1.2</f>
        <v>0</v>
      </c>
      <c r="W202" s="103" t="str">
        <f t="shared" ref="W202:W265" si="39">"Ø"&amp;VLOOKUP(V202,$Z$4:$AA$10,2,TRUE)</f>
        <v>Ø16</v>
      </c>
      <c r="X202" s="103" t="str">
        <f t="shared" ref="X202:X265" si="40">"Ø"&amp;VLOOKUP(V202,$AD$4:$AE$10,2,TRUE)</f>
        <v>Ø16</v>
      </c>
    </row>
    <row r="203" spans="17:24" x14ac:dyDescent="0.25">
      <c r="Q203" s="103"/>
      <c r="R203" s="103"/>
      <c r="S203" s="103"/>
      <c r="T203" s="50"/>
      <c r="U203" s="103"/>
      <c r="V203" s="103">
        <f t="shared" si="38"/>
        <v>0</v>
      </c>
      <c r="W203" s="103" t="str">
        <f t="shared" si="39"/>
        <v>Ø16</v>
      </c>
      <c r="X203" s="103" t="str">
        <f t="shared" si="40"/>
        <v>Ø16</v>
      </c>
    </row>
    <row r="204" spans="17:24" x14ac:dyDescent="0.25">
      <c r="Q204" s="103"/>
      <c r="R204" s="103"/>
      <c r="S204" s="103"/>
      <c r="T204" s="50"/>
      <c r="U204" s="103"/>
      <c r="V204" s="103">
        <f t="shared" si="38"/>
        <v>0</v>
      </c>
      <c r="W204" s="103" t="str">
        <f t="shared" si="39"/>
        <v>Ø16</v>
      </c>
      <c r="X204" s="103" t="str">
        <f t="shared" si="40"/>
        <v>Ø16</v>
      </c>
    </row>
    <row r="205" spans="17:24" x14ac:dyDescent="0.25">
      <c r="Q205" s="103"/>
      <c r="R205" s="103"/>
      <c r="S205" s="103"/>
      <c r="T205" s="50"/>
      <c r="U205" s="103"/>
      <c r="V205" s="103">
        <f t="shared" si="38"/>
        <v>0</v>
      </c>
      <c r="W205" s="103" t="str">
        <f t="shared" si="39"/>
        <v>Ø16</v>
      </c>
      <c r="X205" s="103" t="str">
        <f t="shared" si="40"/>
        <v>Ø16</v>
      </c>
    </row>
    <row r="206" spans="17:24" x14ac:dyDescent="0.25">
      <c r="Q206" s="103"/>
      <c r="R206" s="103"/>
      <c r="S206" s="103"/>
      <c r="T206" s="50"/>
      <c r="U206" s="103"/>
      <c r="V206" s="103">
        <f t="shared" si="38"/>
        <v>0</v>
      </c>
      <c r="W206" s="103" t="str">
        <f t="shared" si="39"/>
        <v>Ø16</v>
      </c>
      <c r="X206" s="103" t="str">
        <f t="shared" si="40"/>
        <v>Ø16</v>
      </c>
    </row>
    <row r="207" spans="17:24" x14ac:dyDescent="0.25">
      <c r="Q207" s="103"/>
      <c r="R207" s="103"/>
      <c r="S207" s="103"/>
      <c r="T207" s="50"/>
      <c r="U207" s="103"/>
      <c r="V207" s="103">
        <f t="shared" si="38"/>
        <v>0</v>
      </c>
      <c r="W207" s="103" t="str">
        <f t="shared" si="39"/>
        <v>Ø16</v>
      </c>
      <c r="X207" s="103" t="str">
        <f t="shared" si="40"/>
        <v>Ø16</v>
      </c>
    </row>
    <row r="208" spans="17:24" x14ac:dyDescent="0.25">
      <c r="Q208" s="103"/>
      <c r="R208" s="103"/>
      <c r="S208" s="103"/>
      <c r="T208" s="50"/>
      <c r="U208" s="103"/>
      <c r="V208" s="103">
        <f t="shared" si="38"/>
        <v>0</v>
      </c>
      <c r="W208" s="103" t="str">
        <f t="shared" si="39"/>
        <v>Ø16</v>
      </c>
      <c r="X208" s="103" t="str">
        <f t="shared" si="40"/>
        <v>Ø16</v>
      </c>
    </row>
    <row r="209" spans="17:24" x14ac:dyDescent="0.25">
      <c r="Q209" s="103"/>
      <c r="R209" s="103"/>
      <c r="S209" s="103"/>
      <c r="T209" s="50"/>
      <c r="U209" s="103"/>
      <c r="V209" s="103">
        <f t="shared" si="38"/>
        <v>0</v>
      </c>
      <c r="W209" s="103" t="str">
        <f t="shared" si="39"/>
        <v>Ø16</v>
      </c>
      <c r="X209" s="103" t="str">
        <f t="shared" si="40"/>
        <v>Ø16</v>
      </c>
    </row>
    <row r="210" spans="17:24" x14ac:dyDescent="0.25">
      <c r="Q210" s="103"/>
      <c r="R210" s="103"/>
      <c r="S210" s="103"/>
      <c r="T210" s="50"/>
      <c r="U210" s="103"/>
      <c r="V210" s="103">
        <f t="shared" si="38"/>
        <v>0</v>
      </c>
      <c r="W210" s="103" t="str">
        <f t="shared" si="39"/>
        <v>Ø16</v>
      </c>
      <c r="X210" s="103" t="str">
        <f t="shared" si="40"/>
        <v>Ø16</v>
      </c>
    </row>
    <row r="211" spans="17:24" x14ac:dyDescent="0.25">
      <c r="Q211" s="103"/>
      <c r="R211" s="103"/>
      <c r="S211" s="103"/>
      <c r="T211" s="50"/>
      <c r="U211" s="103"/>
      <c r="V211" s="103">
        <f t="shared" si="38"/>
        <v>0</v>
      </c>
      <c r="W211" s="103" t="str">
        <f t="shared" si="39"/>
        <v>Ø16</v>
      </c>
      <c r="X211" s="103" t="str">
        <f t="shared" si="40"/>
        <v>Ø16</v>
      </c>
    </row>
    <row r="212" spans="17:24" x14ac:dyDescent="0.25">
      <c r="Q212" s="103"/>
      <c r="R212" s="103"/>
      <c r="S212" s="103"/>
      <c r="T212" s="50"/>
      <c r="U212" s="103"/>
      <c r="V212" s="103">
        <f t="shared" si="38"/>
        <v>0</v>
      </c>
      <c r="W212" s="103" t="str">
        <f t="shared" si="39"/>
        <v>Ø16</v>
      </c>
      <c r="X212" s="103" t="str">
        <f t="shared" si="40"/>
        <v>Ø16</v>
      </c>
    </row>
    <row r="213" spans="17:24" x14ac:dyDescent="0.25">
      <c r="Q213" s="103"/>
      <c r="R213" s="103"/>
      <c r="S213" s="103"/>
      <c r="T213" s="50"/>
      <c r="U213" s="103"/>
      <c r="V213" s="103">
        <f t="shared" si="38"/>
        <v>0</v>
      </c>
      <c r="W213" s="103" t="str">
        <f t="shared" si="39"/>
        <v>Ø16</v>
      </c>
      <c r="X213" s="103" t="str">
        <f t="shared" si="40"/>
        <v>Ø16</v>
      </c>
    </row>
    <row r="214" spans="17:24" x14ac:dyDescent="0.25">
      <c r="Q214" s="103"/>
      <c r="R214" s="103"/>
      <c r="S214" s="103"/>
      <c r="T214" s="50"/>
      <c r="U214" s="103"/>
      <c r="V214" s="103">
        <f t="shared" si="38"/>
        <v>0</v>
      </c>
      <c r="W214" s="103" t="str">
        <f t="shared" si="39"/>
        <v>Ø16</v>
      </c>
      <c r="X214" s="103" t="str">
        <f t="shared" si="40"/>
        <v>Ø16</v>
      </c>
    </row>
    <row r="215" spans="17:24" x14ac:dyDescent="0.25">
      <c r="Q215" s="103"/>
      <c r="R215" s="103"/>
      <c r="S215" s="103"/>
      <c r="T215" s="50"/>
      <c r="U215" s="103"/>
      <c r="V215" s="103">
        <f t="shared" si="38"/>
        <v>0</v>
      </c>
      <c r="W215" s="103" t="str">
        <f t="shared" si="39"/>
        <v>Ø16</v>
      </c>
      <c r="X215" s="103" t="str">
        <f t="shared" si="40"/>
        <v>Ø16</v>
      </c>
    </row>
    <row r="216" spans="17:24" x14ac:dyDescent="0.25">
      <c r="Q216" s="103"/>
      <c r="R216" s="103"/>
      <c r="S216" s="103"/>
      <c r="T216" s="50"/>
      <c r="U216" s="103"/>
      <c r="V216" s="103">
        <f t="shared" si="38"/>
        <v>0</v>
      </c>
      <c r="W216" s="103" t="str">
        <f t="shared" si="39"/>
        <v>Ø16</v>
      </c>
      <c r="X216" s="103" t="str">
        <f t="shared" si="40"/>
        <v>Ø16</v>
      </c>
    </row>
    <row r="217" spans="17:24" x14ac:dyDescent="0.25">
      <c r="Q217" s="103"/>
      <c r="R217" s="103"/>
      <c r="S217" s="103"/>
      <c r="T217" s="50"/>
      <c r="U217" s="103"/>
      <c r="V217" s="103">
        <f t="shared" si="38"/>
        <v>0</v>
      </c>
      <c r="W217" s="103" t="str">
        <f t="shared" si="39"/>
        <v>Ø16</v>
      </c>
      <c r="X217" s="103" t="str">
        <f t="shared" si="40"/>
        <v>Ø16</v>
      </c>
    </row>
    <row r="218" spans="17:24" x14ac:dyDescent="0.25">
      <c r="Q218" s="103"/>
      <c r="R218" s="103"/>
      <c r="S218" s="103"/>
      <c r="T218" s="50"/>
      <c r="U218" s="103"/>
      <c r="V218" s="103">
        <f t="shared" si="38"/>
        <v>0</v>
      </c>
      <c r="W218" s="103" t="str">
        <f t="shared" si="39"/>
        <v>Ø16</v>
      </c>
      <c r="X218" s="103" t="str">
        <f t="shared" si="40"/>
        <v>Ø16</v>
      </c>
    </row>
    <row r="219" spans="17:24" x14ac:dyDescent="0.25">
      <c r="Q219" s="103"/>
      <c r="R219" s="103"/>
      <c r="S219" s="103"/>
      <c r="T219" s="50"/>
      <c r="U219" s="103"/>
      <c r="V219" s="103">
        <f t="shared" si="38"/>
        <v>0</v>
      </c>
      <c r="W219" s="103" t="str">
        <f t="shared" si="39"/>
        <v>Ø16</v>
      </c>
      <c r="X219" s="103" t="str">
        <f t="shared" si="40"/>
        <v>Ø16</v>
      </c>
    </row>
    <row r="220" spans="17:24" x14ac:dyDescent="0.25">
      <c r="Q220" s="103"/>
      <c r="R220" s="103"/>
      <c r="S220" s="103"/>
      <c r="T220" s="50"/>
      <c r="U220" s="103"/>
      <c r="V220" s="103">
        <f t="shared" si="38"/>
        <v>0</v>
      </c>
      <c r="W220" s="103" t="str">
        <f t="shared" si="39"/>
        <v>Ø16</v>
      </c>
      <c r="X220" s="103" t="str">
        <f t="shared" si="40"/>
        <v>Ø16</v>
      </c>
    </row>
    <row r="221" spans="17:24" x14ac:dyDescent="0.25">
      <c r="Q221" s="103"/>
      <c r="R221" s="103"/>
      <c r="S221" s="103"/>
      <c r="T221" s="50"/>
      <c r="U221" s="103"/>
      <c r="V221" s="103">
        <f t="shared" si="38"/>
        <v>0</v>
      </c>
      <c r="W221" s="103" t="str">
        <f t="shared" si="39"/>
        <v>Ø16</v>
      </c>
      <c r="X221" s="103" t="str">
        <f t="shared" si="40"/>
        <v>Ø16</v>
      </c>
    </row>
    <row r="222" spans="17:24" x14ac:dyDescent="0.25">
      <c r="Q222" s="103"/>
      <c r="R222" s="103"/>
      <c r="S222" s="103"/>
      <c r="T222" s="50"/>
      <c r="U222" s="103"/>
      <c r="V222" s="103">
        <f t="shared" si="38"/>
        <v>0</v>
      </c>
      <c r="W222" s="103" t="str">
        <f t="shared" si="39"/>
        <v>Ø16</v>
      </c>
      <c r="X222" s="103" t="str">
        <f t="shared" si="40"/>
        <v>Ø16</v>
      </c>
    </row>
    <row r="223" spans="17:24" x14ac:dyDescent="0.25">
      <c r="Q223" s="103"/>
      <c r="R223" s="103"/>
      <c r="S223" s="103"/>
      <c r="T223" s="50"/>
      <c r="U223" s="103"/>
      <c r="V223" s="103">
        <f t="shared" si="38"/>
        <v>0</v>
      </c>
      <c r="W223" s="103" t="str">
        <f t="shared" si="39"/>
        <v>Ø16</v>
      </c>
      <c r="X223" s="103" t="str">
        <f t="shared" si="40"/>
        <v>Ø16</v>
      </c>
    </row>
    <row r="224" spans="17:24" x14ac:dyDescent="0.25">
      <c r="Q224" s="103"/>
      <c r="R224" s="103"/>
      <c r="S224" s="103"/>
      <c r="T224" s="50"/>
      <c r="U224" s="103"/>
      <c r="V224" s="103">
        <f t="shared" si="38"/>
        <v>0</v>
      </c>
      <c r="W224" s="103" t="str">
        <f t="shared" si="39"/>
        <v>Ø16</v>
      </c>
      <c r="X224" s="103" t="str">
        <f t="shared" si="40"/>
        <v>Ø16</v>
      </c>
    </row>
    <row r="225" spans="17:24" x14ac:dyDescent="0.25">
      <c r="Q225" s="103"/>
      <c r="R225" s="103"/>
      <c r="S225" s="103"/>
      <c r="T225" s="50"/>
      <c r="U225" s="103"/>
      <c r="V225" s="103">
        <f t="shared" si="38"/>
        <v>0</v>
      </c>
      <c r="W225" s="103" t="str">
        <f t="shared" si="39"/>
        <v>Ø16</v>
      </c>
      <c r="X225" s="103" t="str">
        <f t="shared" si="40"/>
        <v>Ø16</v>
      </c>
    </row>
    <row r="226" spans="17:24" x14ac:dyDescent="0.25">
      <c r="Q226" s="103"/>
      <c r="R226" s="103"/>
      <c r="S226" s="103"/>
      <c r="T226" s="50"/>
      <c r="U226" s="103"/>
      <c r="V226" s="103">
        <f t="shared" si="38"/>
        <v>0</v>
      </c>
      <c r="W226" s="103" t="str">
        <f t="shared" si="39"/>
        <v>Ø16</v>
      </c>
      <c r="X226" s="103" t="str">
        <f t="shared" si="40"/>
        <v>Ø16</v>
      </c>
    </row>
    <row r="227" spans="17:24" x14ac:dyDescent="0.25">
      <c r="Q227" s="103"/>
      <c r="R227" s="103"/>
      <c r="S227" s="103"/>
      <c r="T227" s="50"/>
      <c r="U227" s="103"/>
      <c r="V227" s="103">
        <f t="shared" si="38"/>
        <v>0</v>
      </c>
      <c r="W227" s="103" t="str">
        <f t="shared" si="39"/>
        <v>Ø16</v>
      </c>
      <c r="X227" s="103" t="str">
        <f t="shared" si="40"/>
        <v>Ø16</v>
      </c>
    </row>
    <row r="228" spans="17:24" x14ac:dyDescent="0.25">
      <c r="Q228" s="103"/>
      <c r="R228" s="103"/>
      <c r="S228" s="103"/>
      <c r="T228" s="50"/>
      <c r="U228" s="103"/>
      <c r="V228" s="103">
        <f t="shared" si="38"/>
        <v>0</v>
      </c>
      <c r="W228" s="103" t="str">
        <f t="shared" si="39"/>
        <v>Ø16</v>
      </c>
      <c r="X228" s="103" t="str">
        <f t="shared" si="40"/>
        <v>Ø16</v>
      </c>
    </row>
    <row r="229" spans="17:24" x14ac:dyDescent="0.25">
      <c r="Q229" s="103"/>
      <c r="R229" s="103"/>
      <c r="S229" s="103"/>
      <c r="T229" s="50"/>
      <c r="U229" s="103"/>
      <c r="V229" s="103">
        <f t="shared" si="38"/>
        <v>0</v>
      </c>
      <c r="W229" s="103" t="str">
        <f t="shared" si="39"/>
        <v>Ø16</v>
      </c>
      <c r="X229" s="103" t="str">
        <f t="shared" si="40"/>
        <v>Ø16</v>
      </c>
    </row>
    <row r="230" spans="17:24" x14ac:dyDescent="0.25">
      <c r="Q230" s="103"/>
      <c r="R230" s="103"/>
      <c r="S230" s="103"/>
      <c r="T230" s="50"/>
      <c r="U230" s="103"/>
      <c r="V230" s="103">
        <f t="shared" si="38"/>
        <v>0</v>
      </c>
      <c r="W230" s="103" t="str">
        <f t="shared" si="39"/>
        <v>Ø16</v>
      </c>
      <c r="X230" s="103" t="str">
        <f t="shared" si="40"/>
        <v>Ø16</v>
      </c>
    </row>
    <row r="231" spans="17:24" x14ac:dyDescent="0.25">
      <c r="Q231" s="103"/>
      <c r="R231" s="103"/>
      <c r="S231" s="103"/>
      <c r="T231" s="50"/>
      <c r="U231" s="103"/>
      <c r="V231" s="103">
        <f t="shared" si="38"/>
        <v>0</v>
      </c>
      <c r="W231" s="103" t="str">
        <f t="shared" si="39"/>
        <v>Ø16</v>
      </c>
      <c r="X231" s="103" t="str">
        <f t="shared" si="40"/>
        <v>Ø16</v>
      </c>
    </row>
    <row r="232" spans="17:24" x14ac:dyDescent="0.25">
      <c r="Q232" s="103"/>
      <c r="R232" s="103"/>
      <c r="S232" s="103"/>
      <c r="T232" s="50"/>
      <c r="U232" s="103"/>
      <c r="V232" s="103">
        <f t="shared" si="38"/>
        <v>0</v>
      </c>
      <c r="W232" s="103" t="str">
        <f t="shared" si="39"/>
        <v>Ø16</v>
      </c>
      <c r="X232" s="103" t="str">
        <f t="shared" si="40"/>
        <v>Ø16</v>
      </c>
    </row>
    <row r="233" spans="17:24" x14ac:dyDescent="0.25">
      <c r="Q233" s="103"/>
      <c r="R233" s="103"/>
      <c r="S233" s="103"/>
      <c r="T233" s="50"/>
      <c r="U233" s="103"/>
      <c r="V233" s="103">
        <f t="shared" si="38"/>
        <v>0</v>
      </c>
      <c r="W233" s="103" t="str">
        <f t="shared" si="39"/>
        <v>Ø16</v>
      </c>
      <c r="X233" s="103" t="str">
        <f t="shared" si="40"/>
        <v>Ø16</v>
      </c>
    </row>
    <row r="234" spans="17:24" x14ac:dyDescent="0.25">
      <c r="Q234" s="103"/>
      <c r="R234" s="103"/>
      <c r="S234" s="103"/>
      <c r="T234" s="50"/>
      <c r="U234" s="103"/>
      <c r="V234" s="103">
        <f t="shared" si="38"/>
        <v>0</v>
      </c>
      <c r="W234" s="103" t="str">
        <f t="shared" si="39"/>
        <v>Ø16</v>
      </c>
      <c r="X234" s="103" t="str">
        <f t="shared" si="40"/>
        <v>Ø16</v>
      </c>
    </row>
    <row r="235" spans="17:24" x14ac:dyDescent="0.25">
      <c r="Q235" s="103"/>
      <c r="R235" s="103"/>
      <c r="S235" s="103"/>
      <c r="T235" s="50"/>
      <c r="U235" s="103"/>
      <c r="V235" s="103">
        <f t="shared" si="38"/>
        <v>0</v>
      </c>
      <c r="W235" s="103" t="str">
        <f t="shared" si="39"/>
        <v>Ø16</v>
      </c>
      <c r="X235" s="103" t="str">
        <f t="shared" si="40"/>
        <v>Ø16</v>
      </c>
    </row>
    <row r="236" spans="17:24" x14ac:dyDescent="0.25">
      <c r="Q236" s="103"/>
      <c r="R236" s="103"/>
      <c r="S236" s="103"/>
      <c r="T236" s="50"/>
      <c r="U236" s="103"/>
      <c r="V236" s="103">
        <f t="shared" si="38"/>
        <v>0</v>
      </c>
      <c r="W236" s="103" t="str">
        <f t="shared" si="39"/>
        <v>Ø16</v>
      </c>
      <c r="X236" s="103" t="str">
        <f t="shared" si="40"/>
        <v>Ø16</v>
      </c>
    </row>
    <row r="237" spans="17:24" x14ac:dyDescent="0.25">
      <c r="Q237" s="103"/>
      <c r="R237" s="103"/>
      <c r="S237" s="103"/>
      <c r="T237" s="50"/>
      <c r="U237" s="103"/>
      <c r="V237" s="103">
        <f t="shared" si="38"/>
        <v>0</v>
      </c>
      <c r="W237" s="103" t="str">
        <f t="shared" si="39"/>
        <v>Ø16</v>
      </c>
      <c r="X237" s="103" t="str">
        <f t="shared" si="40"/>
        <v>Ø16</v>
      </c>
    </row>
    <row r="238" spans="17:24" x14ac:dyDescent="0.25">
      <c r="Q238" s="103"/>
      <c r="R238" s="103"/>
      <c r="S238" s="103"/>
      <c r="T238" s="50"/>
      <c r="U238" s="103"/>
      <c r="V238" s="103">
        <f t="shared" si="38"/>
        <v>0</v>
      </c>
      <c r="W238" s="103" t="str">
        <f t="shared" si="39"/>
        <v>Ø16</v>
      </c>
      <c r="X238" s="103" t="str">
        <f t="shared" si="40"/>
        <v>Ø16</v>
      </c>
    </row>
    <row r="239" spans="17:24" x14ac:dyDescent="0.25">
      <c r="Q239" s="103"/>
      <c r="R239" s="103"/>
      <c r="S239" s="103"/>
      <c r="T239" s="50"/>
      <c r="U239" s="103"/>
      <c r="V239" s="103">
        <f t="shared" si="38"/>
        <v>0</v>
      </c>
      <c r="W239" s="103" t="str">
        <f t="shared" si="39"/>
        <v>Ø16</v>
      </c>
      <c r="X239" s="103" t="str">
        <f t="shared" si="40"/>
        <v>Ø16</v>
      </c>
    </row>
    <row r="240" spans="17:24" x14ac:dyDescent="0.25">
      <c r="Q240" s="103"/>
      <c r="R240" s="103"/>
      <c r="S240" s="103"/>
      <c r="T240" s="50"/>
      <c r="U240" s="103"/>
      <c r="V240" s="103">
        <f t="shared" si="38"/>
        <v>0</v>
      </c>
      <c r="W240" s="103" t="str">
        <f t="shared" si="39"/>
        <v>Ø16</v>
      </c>
      <c r="X240" s="103" t="str">
        <f t="shared" si="40"/>
        <v>Ø16</v>
      </c>
    </row>
    <row r="241" spans="17:24" x14ac:dyDescent="0.25">
      <c r="Q241" s="103"/>
      <c r="R241" s="103"/>
      <c r="S241" s="103"/>
      <c r="T241" s="50"/>
      <c r="U241" s="103"/>
      <c r="V241" s="103">
        <f t="shared" si="38"/>
        <v>0</v>
      </c>
      <c r="W241" s="103" t="str">
        <f t="shared" si="39"/>
        <v>Ø16</v>
      </c>
      <c r="X241" s="103" t="str">
        <f t="shared" si="40"/>
        <v>Ø16</v>
      </c>
    </row>
    <row r="242" spans="17:24" x14ac:dyDescent="0.25">
      <c r="Q242" s="103"/>
      <c r="R242" s="103"/>
      <c r="S242" s="103"/>
      <c r="T242" s="50"/>
      <c r="U242" s="103"/>
      <c r="V242" s="103">
        <f t="shared" si="38"/>
        <v>0</v>
      </c>
      <c r="W242" s="103" t="str">
        <f t="shared" si="39"/>
        <v>Ø16</v>
      </c>
      <c r="X242" s="103" t="str">
        <f t="shared" si="40"/>
        <v>Ø16</v>
      </c>
    </row>
    <row r="243" spans="17:24" x14ac:dyDescent="0.25">
      <c r="Q243" s="103"/>
      <c r="R243" s="103"/>
      <c r="S243" s="103"/>
      <c r="T243" s="50"/>
      <c r="U243" s="103"/>
      <c r="V243" s="103">
        <f t="shared" si="38"/>
        <v>0</v>
      </c>
      <c r="W243" s="103" t="str">
        <f t="shared" si="39"/>
        <v>Ø16</v>
      </c>
      <c r="X243" s="103" t="str">
        <f t="shared" si="40"/>
        <v>Ø16</v>
      </c>
    </row>
    <row r="244" spans="17:24" x14ac:dyDescent="0.25">
      <c r="Q244" s="103"/>
      <c r="R244" s="103"/>
      <c r="S244" s="103"/>
      <c r="T244" s="50"/>
      <c r="U244" s="103"/>
      <c r="V244" s="103">
        <f t="shared" si="38"/>
        <v>0</v>
      </c>
      <c r="W244" s="103" t="str">
        <f t="shared" si="39"/>
        <v>Ø16</v>
      </c>
      <c r="X244" s="103" t="str">
        <f t="shared" si="40"/>
        <v>Ø16</v>
      </c>
    </row>
    <row r="245" spans="17:24" x14ac:dyDescent="0.25">
      <c r="Q245" s="103"/>
      <c r="R245" s="103"/>
      <c r="S245" s="103"/>
      <c r="T245" s="50"/>
      <c r="U245" s="103"/>
      <c r="V245" s="103">
        <f t="shared" si="38"/>
        <v>0</v>
      </c>
      <c r="W245" s="103" t="str">
        <f t="shared" si="39"/>
        <v>Ø16</v>
      </c>
      <c r="X245" s="103" t="str">
        <f t="shared" si="40"/>
        <v>Ø16</v>
      </c>
    </row>
    <row r="246" spans="17:24" x14ac:dyDescent="0.25">
      <c r="Q246" s="103"/>
      <c r="R246" s="103"/>
      <c r="S246" s="103"/>
      <c r="T246" s="50"/>
      <c r="U246" s="103"/>
      <c r="V246" s="103">
        <f t="shared" si="38"/>
        <v>0</v>
      </c>
      <c r="W246" s="103" t="str">
        <f t="shared" si="39"/>
        <v>Ø16</v>
      </c>
      <c r="X246" s="103" t="str">
        <f t="shared" si="40"/>
        <v>Ø16</v>
      </c>
    </row>
    <row r="247" spans="17:24" x14ac:dyDescent="0.25">
      <c r="Q247" s="103"/>
      <c r="R247" s="103"/>
      <c r="S247" s="103"/>
      <c r="T247" s="50"/>
      <c r="U247" s="103"/>
      <c r="V247" s="103">
        <f t="shared" si="38"/>
        <v>0</v>
      </c>
      <c r="W247" s="103" t="str">
        <f t="shared" si="39"/>
        <v>Ø16</v>
      </c>
      <c r="X247" s="103" t="str">
        <f t="shared" si="40"/>
        <v>Ø16</v>
      </c>
    </row>
    <row r="248" spans="17:24" x14ac:dyDescent="0.25">
      <c r="Q248" s="103"/>
      <c r="R248" s="103"/>
      <c r="S248" s="103"/>
      <c r="T248" s="50"/>
      <c r="U248" s="103"/>
      <c r="V248" s="103">
        <f t="shared" si="38"/>
        <v>0</v>
      </c>
      <c r="W248" s="103" t="str">
        <f t="shared" si="39"/>
        <v>Ø16</v>
      </c>
      <c r="X248" s="103" t="str">
        <f t="shared" si="40"/>
        <v>Ø16</v>
      </c>
    </row>
    <row r="249" spans="17:24" x14ac:dyDescent="0.25">
      <c r="Q249" s="103"/>
      <c r="R249" s="103"/>
      <c r="S249" s="103"/>
      <c r="T249" s="50"/>
      <c r="U249" s="103"/>
      <c r="V249" s="103">
        <f t="shared" si="38"/>
        <v>0</v>
      </c>
      <c r="W249" s="103" t="str">
        <f t="shared" si="39"/>
        <v>Ø16</v>
      </c>
      <c r="X249" s="103" t="str">
        <f t="shared" si="40"/>
        <v>Ø16</v>
      </c>
    </row>
    <row r="250" spans="17:24" x14ac:dyDescent="0.25">
      <c r="Q250" s="103"/>
      <c r="R250" s="103"/>
      <c r="S250" s="103"/>
      <c r="T250" s="50"/>
      <c r="U250" s="103"/>
      <c r="V250" s="103">
        <f t="shared" si="38"/>
        <v>0</v>
      </c>
      <c r="W250" s="103" t="str">
        <f t="shared" si="39"/>
        <v>Ø16</v>
      </c>
      <c r="X250" s="103" t="str">
        <f t="shared" si="40"/>
        <v>Ø16</v>
      </c>
    </row>
    <row r="251" spans="17:24" x14ac:dyDescent="0.25">
      <c r="Q251" s="103"/>
      <c r="R251" s="103"/>
      <c r="S251" s="103"/>
      <c r="T251" s="50"/>
      <c r="U251" s="103"/>
      <c r="V251" s="103">
        <f t="shared" si="38"/>
        <v>0</v>
      </c>
      <c r="W251" s="103" t="str">
        <f t="shared" si="39"/>
        <v>Ø16</v>
      </c>
      <c r="X251" s="103" t="str">
        <f t="shared" si="40"/>
        <v>Ø16</v>
      </c>
    </row>
    <row r="252" spans="17:24" x14ac:dyDescent="0.25">
      <c r="Q252" s="103"/>
      <c r="R252" s="103"/>
      <c r="S252" s="103"/>
      <c r="T252" s="50"/>
      <c r="U252" s="103"/>
      <c r="V252" s="103">
        <f t="shared" si="38"/>
        <v>0</v>
      </c>
      <c r="W252" s="103" t="str">
        <f t="shared" si="39"/>
        <v>Ø16</v>
      </c>
      <c r="X252" s="103" t="str">
        <f t="shared" si="40"/>
        <v>Ø16</v>
      </c>
    </row>
    <row r="253" spans="17:24" x14ac:dyDescent="0.25">
      <c r="Q253" s="103"/>
      <c r="R253" s="103"/>
      <c r="S253" s="103"/>
      <c r="T253" s="50"/>
      <c r="U253" s="103"/>
      <c r="V253" s="103">
        <f t="shared" si="38"/>
        <v>0</v>
      </c>
      <c r="W253" s="103" t="str">
        <f t="shared" si="39"/>
        <v>Ø16</v>
      </c>
      <c r="X253" s="103" t="str">
        <f t="shared" si="40"/>
        <v>Ø16</v>
      </c>
    </row>
    <row r="254" spans="17:24" x14ac:dyDescent="0.25">
      <c r="Q254" s="103"/>
      <c r="R254" s="103"/>
      <c r="S254" s="103"/>
      <c r="T254" s="50"/>
      <c r="U254" s="103"/>
      <c r="V254" s="103">
        <f t="shared" si="38"/>
        <v>0</v>
      </c>
      <c r="W254" s="103" t="str">
        <f t="shared" si="39"/>
        <v>Ø16</v>
      </c>
      <c r="X254" s="103" t="str">
        <f t="shared" si="40"/>
        <v>Ø16</v>
      </c>
    </row>
    <row r="255" spans="17:24" x14ac:dyDescent="0.25">
      <c r="Q255" s="103"/>
      <c r="R255" s="103"/>
      <c r="S255" s="103"/>
      <c r="T255" s="50"/>
      <c r="U255" s="103"/>
      <c r="V255" s="103">
        <f t="shared" si="38"/>
        <v>0</v>
      </c>
      <c r="W255" s="103" t="str">
        <f t="shared" si="39"/>
        <v>Ø16</v>
      </c>
      <c r="X255" s="103" t="str">
        <f t="shared" si="40"/>
        <v>Ø16</v>
      </c>
    </row>
    <row r="256" spans="17:24" x14ac:dyDescent="0.25">
      <c r="Q256" s="103"/>
      <c r="R256" s="103"/>
      <c r="S256" s="103"/>
      <c r="T256" s="50"/>
      <c r="U256" s="103"/>
      <c r="V256" s="103">
        <f t="shared" si="38"/>
        <v>0</v>
      </c>
      <c r="W256" s="103" t="str">
        <f t="shared" si="39"/>
        <v>Ø16</v>
      </c>
      <c r="X256" s="103" t="str">
        <f t="shared" si="40"/>
        <v>Ø16</v>
      </c>
    </row>
    <row r="257" spans="17:24" x14ac:dyDescent="0.25">
      <c r="Q257" s="103"/>
      <c r="R257" s="103"/>
      <c r="S257" s="103"/>
      <c r="T257" s="50"/>
      <c r="U257" s="103"/>
      <c r="V257" s="103">
        <f t="shared" si="38"/>
        <v>0</v>
      </c>
      <c r="W257" s="103" t="str">
        <f t="shared" si="39"/>
        <v>Ø16</v>
      </c>
      <c r="X257" s="103" t="str">
        <f t="shared" si="40"/>
        <v>Ø16</v>
      </c>
    </row>
    <row r="258" spans="17:24" x14ac:dyDescent="0.25">
      <c r="Q258" s="103"/>
      <c r="R258" s="103"/>
      <c r="S258" s="103"/>
      <c r="T258" s="50"/>
      <c r="U258" s="103"/>
      <c r="V258" s="103">
        <f t="shared" si="38"/>
        <v>0</v>
      </c>
      <c r="W258" s="103" t="str">
        <f t="shared" si="39"/>
        <v>Ø16</v>
      </c>
      <c r="X258" s="103" t="str">
        <f t="shared" si="40"/>
        <v>Ø16</v>
      </c>
    </row>
    <row r="259" spans="17:24" x14ac:dyDescent="0.25">
      <c r="Q259" s="103"/>
      <c r="R259" s="103"/>
      <c r="S259" s="103"/>
      <c r="T259" s="50"/>
      <c r="U259" s="103"/>
      <c r="V259" s="103">
        <f t="shared" si="38"/>
        <v>0</v>
      </c>
      <c r="W259" s="103" t="str">
        <f t="shared" si="39"/>
        <v>Ø16</v>
      </c>
      <c r="X259" s="103" t="str">
        <f t="shared" si="40"/>
        <v>Ø16</v>
      </c>
    </row>
    <row r="260" spans="17:24" x14ac:dyDescent="0.25">
      <c r="Q260" s="103"/>
      <c r="R260" s="103"/>
      <c r="S260" s="103"/>
      <c r="T260" s="50"/>
      <c r="U260" s="103"/>
      <c r="V260" s="103">
        <f t="shared" si="38"/>
        <v>0</v>
      </c>
      <c r="W260" s="103" t="str">
        <f t="shared" si="39"/>
        <v>Ø16</v>
      </c>
      <c r="X260" s="103" t="str">
        <f t="shared" si="40"/>
        <v>Ø16</v>
      </c>
    </row>
    <row r="261" spans="17:24" x14ac:dyDescent="0.25">
      <c r="Q261" s="103"/>
      <c r="R261" s="103"/>
      <c r="S261" s="103"/>
      <c r="T261" s="50"/>
      <c r="U261" s="103"/>
      <c r="V261" s="103">
        <f t="shared" si="38"/>
        <v>0</v>
      </c>
      <c r="W261" s="103" t="str">
        <f t="shared" si="39"/>
        <v>Ø16</v>
      </c>
      <c r="X261" s="103" t="str">
        <f t="shared" si="40"/>
        <v>Ø16</v>
      </c>
    </row>
    <row r="262" spans="17:24" x14ac:dyDescent="0.25">
      <c r="Q262" s="103"/>
      <c r="R262" s="103"/>
      <c r="S262" s="103"/>
      <c r="T262" s="50"/>
      <c r="U262" s="103"/>
      <c r="V262" s="103">
        <f t="shared" si="38"/>
        <v>0</v>
      </c>
      <c r="W262" s="103" t="str">
        <f t="shared" si="39"/>
        <v>Ø16</v>
      </c>
      <c r="X262" s="103" t="str">
        <f t="shared" si="40"/>
        <v>Ø16</v>
      </c>
    </row>
    <row r="263" spans="17:24" x14ac:dyDescent="0.25">
      <c r="Q263" s="103"/>
      <c r="R263" s="103"/>
      <c r="S263" s="103"/>
      <c r="T263" s="50"/>
      <c r="U263" s="103"/>
      <c r="V263" s="103">
        <f t="shared" si="38"/>
        <v>0</v>
      </c>
      <c r="W263" s="103" t="str">
        <f t="shared" si="39"/>
        <v>Ø16</v>
      </c>
      <c r="X263" s="103" t="str">
        <f t="shared" si="40"/>
        <v>Ø16</v>
      </c>
    </row>
    <row r="264" spans="17:24" x14ac:dyDescent="0.25">
      <c r="Q264" s="103"/>
      <c r="R264" s="103"/>
      <c r="S264" s="103"/>
      <c r="T264" s="50"/>
      <c r="U264" s="103"/>
      <c r="V264" s="103">
        <f t="shared" si="38"/>
        <v>0</v>
      </c>
      <c r="W264" s="103" t="str">
        <f t="shared" si="39"/>
        <v>Ø16</v>
      </c>
      <c r="X264" s="103" t="str">
        <f t="shared" si="40"/>
        <v>Ø16</v>
      </c>
    </row>
    <row r="265" spans="17:24" x14ac:dyDescent="0.25">
      <c r="Q265" s="103"/>
      <c r="R265" s="103"/>
      <c r="S265" s="103"/>
      <c r="T265" s="50"/>
      <c r="U265" s="103"/>
      <c r="V265" s="103">
        <f t="shared" si="38"/>
        <v>0</v>
      </c>
      <c r="W265" s="103" t="str">
        <f t="shared" si="39"/>
        <v>Ø16</v>
      </c>
      <c r="X265" s="103" t="str">
        <f t="shared" si="40"/>
        <v>Ø16</v>
      </c>
    </row>
    <row r="266" spans="17:24" x14ac:dyDescent="0.25">
      <c r="Q266" s="103"/>
      <c r="R266" s="103"/>
      <c r="S266" s="103"/>
      <c r="T266" s="50"/>
      <c r="U266" s="103"/>
      <c r="V266" s="103">
        <f t="shared" ref="V266:V329" si="41">U266*1.2</f>
        <v>0</v>
      </c>
      <c r="W266" s="103" t="str">
        <f t="shared" ref="W266:W329" si="42">"Ø"&amp;VLOOKUP(V266,$Z$4:$AA$10,2,TRUE)</f>
        <v>Ø16</v>
      </c>
      <c r="X266" s="103" t="str">
        <f t="shared" ref="X266:X329" si="43">"Ø"&amp;VLOOKUP(V266,$AD$4:$AE$10,2,TRUE)</f>
        <v>Ø16</v>
      </c>
    </row>
    <row r="267" spans="17:24" x14ac:dyDescent="0.25">
      <c r="Q267" s="103"/>
      <c r="R267" s="103"/>
      <c r="S267" s="103"/>
      <c r="T267" s="50"/>
      <c r="U267" s="103"/>
      <c r="V267" s="103">
        <f t="shared" si="41"/>
        <v>0</v>
      </c>
      <c r="W267" s="103" t="str">
        <f t="shared" si="42"/>
        <v>Ø16</v>
      </c>
      <c r="X267" s="103" t="str">
        <f t="shared" si="43"/>
        <v>Ø16</v>
      </c>
    </row>
    <row r="268" spans="17:24" x14ac:dyDescent="0.25">
      <c r="Q268" s="103"/>
      <c r="R268" s="103"/>
      <c r="S268" s="103"/>
      <c r="T268" s="50"/>
      <c r="U268" s="103"/>
      <c r="V268" s="103">
        <f t="shared" si="41"/>
        <v>0</v>
      </c>
      <c r="W268" s="103" t="str">
        <f t="shared" si="42"/>
        <v>Ø16</v>
      </c>
      <c r="X268" s="103" t="str">
        <f t="shared" si="43"/>
        <v>Ø16</v>
      </c>
    </row>
    <row r="269" spans="17:24" x14ac:dyDescent="0.25">
      <c r="Q269" s="103"/>
      <c r="R269" s="103"/>
      <c r="S269" s="103"/>
      <c r="T269" s="50"/>
      <c r="U269" s="103"/>
      <c r="V269" s="103">
        <f t="shared" si="41"/>
        <v>0</v>
      </c>
      <c r="W269" s="103" t="str">
        <f t="shared" si="42"/>
        <v>Ø16</v>
      </c>
      <c r="X269" s="103" t="str">
        <f t="shared" si="43"/>
        <v>Ø16</v>
      </c>
    </row>
    <row r="270" spans="17:24" x14ac:dyDescent="0.25">
      <c r="Q270" s="103"/>
      <c r="R270" s="103"/>
      <c r="S270" s="103"/>
      <c r="T270" s="50"/>
      <c r="U270" s="103"/>
      <c r="V270" s="103">
        <f t="shared" si="41"/>
        <v>0</v>
      </c>
      <c r="W270" s="103" t="str">
        <f t="shared" si="42"/>
        <v>Ø16</v>
      </c>
      <c r="X270" s="103" t="str">
        <f t="shared" si="43"/>
        <v>Ø16</v>
      </c>
    </row>
    <row r="271" spans="17:24" x14ac:dyDescent="0.25">
      <c r="Q271" s="103"/>
      <c r="R271" s="103"/>
      <c r="S271" s="103"/>
      <c r="T271" s="50"/>
      <c r="U271" s="103"/>
      <c r="V271" s="103">
        <f t="shared" si="41"/>
        <v>0</v>
      </c>
      <c r="W271" s="103" t="str">
        <f t="shared" si="42"/>
        <v>Ø16</v>
      </c>
      <c r="X271" s="103" t="str">
        <f t="shared" si="43"/>
        <v>Ø16</v>
      </c>
    </row>
    <row r="272" spans="17:24" x14ac:dyDescent="0.25">
      <c r="Q272" s="103"/>
      <c r="R272" s="103"/>
      <c r="S272" s="103"/>
      <c r="T272" s="50"/>
      <c r="U272" s="103"/>
      <c r="V272" s="103">
        <f t="shared" si="41"/>
        <v>0</v>
      </c>
      <c r="W272" s="103" t="str">
        <f t="shared" si="42"/>
        <v>Ø16</v>
      </c>
      <c r="X272" s="103" t="str">
        <f t="shared" si="43"/>
        <v>Ø16</v>
      </c>
    </row>
    <row r="273" spans="17:24" x14ac:dyDescent="0.25">
      <c r="Q273" s="103"/>
      <c r="R273" s="103"/>
      <c r="S273" s="103"/>
      <c r="T273" s="50"/>
      <c r="U273" s="103"/>
      <c r="V273" s="103">
        <f t="shared" si="41"/>
        <v>0</v>
      </c>
      <c r="W273" s="103" t="str">
        <f t="shared" si="42"/>
        <v>Ø16</v>
      </c>
      <c r="X273" s="103" t="str">
        <f t="shared" si="43"/>
        <v>Ø16</v>
      </c>
    </row>
    <row r="274" spans="17:24" x14ac:dyDescent="0.25">
      <c r="Q274" s="103"/>
      <c r="R274" s="103"/>
      <c r="S274" s="103"/>
      <c r="T274" s="50"/>
      <c r="U274" s="103"/>
      <c r="V274" s="103">
        <f t="shared" si="41"/>
        <v>0</v>
      </c>
      <c r="W274" s="103" t="str">
        <f t="shared" si="42"/>
        <v>Ø16</v>
      </c>
      <c r="X274" s="103" t="str">
        <f t="shared" si="43"/>
        <v>Ø16</v>
      </c>
    </row>
    <row r="275" spans="17:24" x14ac:dyDescent="0.25">
      <c r="Q275" s="103"/>
      <c r="R275" s="103"/>
      <c r="S275" s="103"/>
      <c r="T275" s="50"/>
      <c r="U275" s="103"/>
      <c r="V275" s="103">
        <f t="shared" si="41"/>
        <v>0</v>
      </c>
      <c r="W275" s="103" t="str">
        <f t="shared" si="42"/>
        <v>Ø16</v>
      </c>
      <c r="X275" s="103" t="str">
        <f t="shared" si="43"/>
        <v>Ø16</v>
      </c>
    </row>
    <row r="276" spans="17:24" x14ac:dyDescent="0.25">
      <c r="Q276" s="103"/>
      <c r="R276" s="103"/>
      <c r="S276" s="103"/>
      <c r="T276" s="50"/>
      <c r="U276" s="103"/>
      <c r="V276" s="103">
        <f t="shared" si="41"/>
        <v>0</v>
      </c>
      <c r="W276" s="103" t="str">
        <f t="shared" si="42"/>
        <v>Ø16</v>
      </c>
      <c r="X276" s="103" t="str">
        <f t="shared" si="43"/>
        <v>Ø16</v>
      </c>
    </row>
    <row r="277" spans="17:24" x14ac:dyDescent="0.25">
      <c r="Q277" s="103"/>
      <c r="R277" s="103"/>
      <c r="S277" s="103"/>
      <c r="T277" s="50"/>
      <c r="U277" s="103"/>
      <c r="V277" s="103">
        <f t="shared" si="41"/>
        <v>0</v>
      </c>
      <c r="W277" s="103" t="str">
        <f t="shared" si="42"/>
        <v>Ø16</v>
      </c>
      <c r="X277" s="103" t="str">
        <f t="shared" si="43"/>
        <v>Ø16</v>
      </c>
    </row>
    <row r="278" spans="17:24" x14ac:dyDescent="0.25">
      <c r="Q278" s="103"/>
      <c r="R278" s="103"/>
      <c r="S278" s="103"/>
      <c r="T278" s="50"/>
      <c r="U278" s="103"/>
      <c r="V278" s="103">
        <f t="shared" si="41"/>
        <v>0</v>
      </c>
      <c r="W278" s="103" t="str">
        <f t="shared" si="42"/>
        <v>Ø16</v>
      </c>
      <c r="X278" s="103" t="str">
        <f t="shared" si="43"/>
        <v>Ø16</v>
      </c>
    </row>
    <row r="279" spans="17:24" x14ac:dyDescent="0.25">
      <c r="Q279" s="103"/>
      <c r="R279" s="103"/>
      <c r="S279" s="103"/>
      <c r="T279" s="50"/>
      <c r="U279" s="103"/>
      <c r="V279" s="103">
        <f t="shared" si="41"/>
        <v>0</v>
      </c>
      <c r="W279" s="103" t="str">
        <f t="shared" si="42"/>
        <v>Ø16</v>
      </c>
      <c r="X279" s="103" t="str">
        <f t="shared" si="43"/>
        <v>Ø16</v>
      </c>
    </row>
    <row r="280" spans="17:24" x14ac:dyDescent="0.25">
      <c r="Q280" s="103"/>
      <c r="R280" s="103"/>
      <c r="S280" s="103"/>
      <c r="T280" s="50"/>
      <c r="U280" s="103"/>
      <c r="V280" s="103">
        <f t="shared" si="41"/>
        <v>0</v>
      </c>
      <c r="W280" s="103" t="str">
        <f t="shared" si="42"/>
        <v>Ø16</v>
      </c>
      <c r="X280" s="103" t="str">
        <f t="shared" si="43"/>
        <v>Ø16</v>
      </c>
    </row>
    <row r="281" spans="17:24" x14ac:dyDescent="0.25">
      <c r="Q281" s="103"/>
      <c r="R281" s="103"/>
      <c r="S281" s="103"/>
      <c r="T281" s="50"/>
      <c r="U281" s="103"/>
      <c r="V281" s="103">
        <f t="shared" si="41"/>
        <v>0</v>
      </c>
      <c r="W281" s="103" t="str">
        <f t="shared" si="42"/>
        <v>Ø16</v>
      </c>
      <c r="X281" s="103" t="str">
        <f t="shared" si="43"/>
        <v>Ø16</v>
      </c>
    </row>
    <row r="282" spans="17:24" x14ac:dyDescent="0.25">
      <c r="Q282" s="103"/>
      <c r="R282" s="103"/>
      <c r="S282" s="103"/>
      <c r="T282" s="50"/>
      <c r="U282" s="103"/>
      <c r="V282" s="103">
        <f t="shared" si="41"/>
        <v>0</v>
      </c>
      <c r="W282" s="103" t="str">
        <f t="shared" si="42"/>
        <v>Ø16</v>
      </c>
      <c r="X282" s="103" t="str">
        <f t="shared" si="43"/>
        <v>Ø16</v>
      </c>
    </row>
    <row r="283" spans="17:24" x14ac:dyDescent="0.25">
      <c r="Q283" s="103"/>
      <c r="R283" s="103"/>
      <c r="S283" s="103"/>
      <c r="T283" s="50"/>
      <c r="U283" s="103"/>
      <c r="V283" s="103">
        <f t="shared" si="41"/>
        <v>0</v>
      </c>
      <c r="W283" s="103" t="str">
        <f t="shared" si="42"/>
        <v>Ø16</v>
      </c>
      <c r="X283" s="103" t="str">
        <f t="shared" si="43"/>
        <v>Ø16</v>
      </c>
    </row>
    <row r="284" spans="17:24" x14ac:dyDescent="0.25">
      <c r="Q284" s="103"/>
      <c r="R284" s="103"/>
      <c r="S284" s="103"/>
      <c r="T284" s="50"/>
      <c r="U284" s="103"/>
      <c r="V284" s="103">
        <f t="shared" si="41"/>
        <v>0</v>
      </c>
      <c r="W284" s="103" t="str">
        <f t="shared" si="42"/>
        <v>Ø16</v>
      </c>
      <c r="X284" s="103" t="str">
        <f t="shared" si="43"/>
        <v>Ø16</v>
      </c>
    </row>
    <row r="285" spans="17:24" x14ac:dyDescent="0.25">
      <c r="Q285" s="103"/>
      <c r="R285" s="103"/>
      <c r="S285" s="103"/>
      <c r="T285" s="50"/>
      <c r="U285" s="103"/>
      <c r="V285" s="103">
        <f t="shared" si="41"/>
        <v>0</v>
      </c>
      <c r="W285" s="103" t="str">
        <f t="shared" si="42"/>
        <v>Ø16</v>
      </c>
      <c r="X285" s="103" t="str">
        <f t="shared" si="43"/>
        <v>Ø16</v>
      </c>
    </row>
    <row r="286" spans="17:24" x14ac:dyDescent="0.25">
      <c r="Q286" s="103"/>
      <c r="R286" s="103"/>
      <c r="S286" s="103"/>
      <c r="T286" s="50"/>
      <c r="U286" s="103"/>
      <c r="V286" s="103">
        <f t="shared" si="41"/>
        <v>0</v>
      </c>
      <c r="W286" s="103" t="str">
        <f t="shared" si="42"/>
        <v>Ø16</v>
      </c>
      <c r="X286" s="103" t="str">
        <f t="shared" si="43"/>
        <v>Ø16</v>
      </c>
    </row>
    <row r="287" spans="17:24" x14ac:dyDescent="0.25">
      <c r="Q287" s="103"/>
      <c r="R287" s="103"/>
      <c r="S287" s="103"/>
      <c r="T287" s="50"/>
      <c r="U287" s="103"/>
      <c r="V287" s="103">
        <f t="shared" si="41"/>
        <v>0</v>
      </c>
      <c r="W287" s="103" t="str">
        <f t="shared" si="42"/>
        <v>Ø16</v>
      </c>
      <c r="X287" s="103" t="str">
        <f t="shared" si="43"/>
        <v>Ø16</v>
      </c>
    </row>
    <row r="288" spans="17:24" x14ac:dyDescent="0.25">
      <c r="Q288" s="103"/>
      <c r="R288" s="103"/>
      <c r="S288" s="103"/>
      <c r="T288" s="50"/>
      <c r="U288" s="103"/>
      <c r="V288" s="103">
        <f t="shared" si="41"/>
        <v>0</v>
      </c>
      <c r="W288" s="103" t="str">
        <f t="shared" si="42"/>
        <v>Ø16</v>
      </c>
      <c r="X288" s="103" t="str">
        <f t="shared" si="43"/>
        <v>Ø16</v>
      </c>
    </row>
    <row r="289" spans="17:24" x14ac:dyDescent="0.25">
      <c r="Q289" s="103"/>
      <c r="R289" s="103"/>
      <c r="S289" s="103"/>
      <c r="T289" s="50"/>
      <c r="U289" s="103"/>
      <c r="V289" s="103">
        <f t="shared" si="41"/>
        <v>0</v>
      </c>
      <c r="W289" s="103" t="str">
        <f t="shared" si="42"/>
        <v>Ø16</v>
      </c>
      <c r="X289" s="103" t="str">
        <f t="shared" si="43"/>
        <v>Ø16</v>
      </c>
    </row>
    <row r="290" spans="17:24" x14ac:dyDescent="0.25">
      <c r="Q290" s="103"/>
      <c r="R290" s="103"/>
      <c r="S290" s="103"/>
      <c r="T290" s="50"/>
      <c r="U290" s="103"/>
      <c r="V290" s="103">
        <f t="shared" si="41"/>
        <v>0</v>
      </c>
      <c r="W290" s="103" t="str">
        <f t="shared" si="42"/>
        <v>Ø16</v>
      </c>
      <c r="X290" s="103" t="str">
        <f t="shared" si="43"/>
        <v>Ø16</v>
      </c>
    </row>
    <row r="291" spans="17:24" x14ac:dyDescent="0.25">
      <c r="Q291" s="103"/>
      <c r="R291" s="103"/>
      <c r="S291" s="103"/>
      <c r="T291" s="50"/>
      <c r="U291" s="103"/>
      <c r="V291" s="103">
        <f t="shared" si="41"/>
        <v>0</v>
      </c>
      <c r="W291" s="103" t="str">
        <f t="shared" si="42"/>
        <v>Ø16</v>
      </c>
      <c r="X291" s="103" t="str">
        <f t="shared" si="43"/>
        <v>Ø16</v>
      </c>
    </row>
    <row r="292" spans="17:24" x14ac:dyDescent="0.25">
      <c r="Q292" s="103"/>
      <c r="R292" s="103"/>
      <c r="S292" s="103"/>
      <c r="T292" s="50"/>
      <c r="U292" s="103"/>
      <c r="V292" s="103">
        <f t="shared" si="41"/>
        <v>0</v>
      </c>
      <c r="W292" s="103" t="str">
        <f t="shared" si="42"/>
        <v>Ø16</v>
      </c>
      <c r="X292" s="103" t="str">
        <f t="shared" si="43"/>
        <v>Ø16</v>
      </c>
    </row>
    <row r="293" spans="17:24" x14ac:dyDescent="0.25">
      <c r="Q293" s="103"/>
      <c r="R293" s="103"/>
      <c r="S293" s="103"/>
      <c r="T293" s="50"/>
      <c r="U293" s="103"/>
      <c r="V293" s="103">
        <f t="shared" si="41"/>
        <v>0</v>
      </c>
      <c r="W293" s="103" t="str">
        <f t="shared" si="42"/>
        <v>Ø16</v>
      </c>
      <c r="X293" s="103" t="str">
        <f t="shared" si="43"/>
        <v>Ø16</v>
      </c>
    </row>
    <row r="294" spans="17:24" x14ac:dyDescent="0.25">
      <c r="Q294" s="103"/>
      <c r="R294" s="103"/>
      <c r="S294" s="103"/>
      <c r="T294" s="50"/>
      <c r="U294" s="103"/>
      <c r="V294" s="103">
        <f t="shared" si="41"/>
        <v>0</v>
      </c>
      <c r="W294" s="103" t="str">
        <f t="shared" si="42"/>
        <v>Ø16</v>
      </c>
      <c r="X294" s="103" t="str">
        <f t="shared" si="43"/>
        <v>Ø16</v>
      </c>
    </row>
    <row r="295" spans="17:24" x14ac:dyDescent="0.25">
      <c r="Q295" s="103"/>
      <c r="R295" s="103"/>
      <c r="S295" s="103"/>
      <c r="T295" s="50"/>
      <c r="U295" s="103"/>
      <c r="V295" s="103">
        <f t="shared" si="41"/>
        <v>0</v>
      </c>
      <c r="W295" s="103" t="str">
        <f t="shared" si="42"/>
        <v>Ø16</v>
      </c>
      <c r="X295" s="103" t="str">
        <f t="shared" si="43"/>
        <v>Ø16</v>
      </c>
    </row>
    <row r="296" spans="17:24" x14ac:dyDescent="0.25">
      <c r="Q296" s="103"/>
      <c r="R296" s="103"/>
      <c r="S296" s="103"/>
      <c r="T296" s="50"/>
      <c r="U296" s="103"/>
      <c r="V296" s="103">
        <f t="shared" si="41"/>
        <v>0</v>
      </c>
      <c r="W296" s="103" t="str">
        <f t="shared" si="42"/>
        <v>Ø16</v>
      </c>
      <c r="X296" s="103" t="str">
        <f t="shared" si="43"/>
        <v>Ø16</v>
      </c>
    </row>
    <row r="297" spans="17:24" x14ac:dyDescent="0.25">
      <c r="Q297" s="103"/>
      <c r="R297" s="103"/>
      <c r="S297" s="103"/>
      <c r="T297" s="50"/>
      <c r="U297" s="103"/>
      <c r="V297" s="103">
        <f t="shared" si="41"/>
        <v>0</v>
      </c>
      <c r="W297" s="103" t="str">
        <f t="shared" si="42"/>
        <v>Ø16</v>
      </c>
      <c r="X297" s="103" t="str">
        <f t="shared" si="43"/>
        <v>Ø16</v>
      </c>
    </row>
    <row r="298" spans="17:24" x14ac:dyDescent="0.25">
      <c r="Q298" s="103"/>
      <c r="R298" s="103"/>
      <c r="S298" s="103"/>
      <c r="T298" s="50"/>
      <c r="U298" s="103"/>
      <c r="V298" s="103">
        <f t="shared" si="41"/>
        <v>0</v>
      </c>
      <c r="W298" s="103" t="str">
        <f t="shared" si="42"/>
        <v>Ø16</v>
      </c>
      <c r="X298" s="103" t="str">
        <f t="shared" si="43"/>
        <v>Ø16</v>
      </c>
    </row>
    <row r="299" spans="17:24" x14ac:dyDescent="0.25">
      <c r="Q299" s="103"/>
      <c r="R299" s="103"/>
      <c r="S299" s="103"/>
      <c r="T299" s="50"/>
      <c r="U299" s="103"/>
      <c r="V299" s="103">
        <f t="shared" si="41"/>
        <v>0</v>
      </c>
      <c r="W299" s="103" t="str">
        <f t="shared" si="42"/>
        <v>Ø16</v>
      </c>
      <c r="X299" s="103" t="str">
        <f t="shared" si="43"/>
        <v>Ø16</v>
      </c>
    </row>
    <row r="300" spans="17:24" x14ac:dyDescent="0.25">
      <c r="Q300" s="103"/>
      <c r="R300" s="103"/>
      <c r="S300" s="103"/>
      <c r="T300" s="50"/>
      <c r="U300" s="103"/>
      <c r="V300" s="103">
        <f t="shared" si="41"/>
        <v>0</v>
      </c>
      <c r="W300" s="103" t="str">
        <f t="shared" si="42"/>
        <v>Ø16</v>
      </c>
      <c r="X300" s="103" t="str">
        <f t="shared" si="43"/>
        <v>Ø16</v>
      </c>
    </row>
    <row r="301" spans="17:24" x14ac:dyDescent="0.25">
      <c r="Q301" s="103"/>
      <c r="R301" s="103"/>
      <c r="S301" s="103"/>
      <c r="T301" s="50"/>
      <c r="U301" s="103"/>
      <c r="V301" s="103">
        <f t="shared" si="41"/>
        <v>0</v>
      </c>
      <c r="W301" s="103" t="str">
        <f t="shared" si="42"/>
        <v>Ø16</v>
      </c>
      <c r="X301" s="103" t="str">
        <f t="shared" si="43"/>
        <v>Ø16</v>
      </c>
    </row>
    <row r="302" spans="17:24" x14ac:dyDescent="0.25">
      <c r="Q302" s="103"/>
      <c r="R302" s="103"/>
      <c r="S302" s="103"/>
      <c r="T302" s="50"/>
      <c r="U302" s="103"/>
      <c r="V302" s="103">
        <f t="shared" si="41"/>
        <v>0</v>
      </c>
      <c r="W302" s="103" t="str">
        <f t="shared" si="42"/>
        <v>Ø16</v>
      </c>
      <c r="X302" s="103" t="str">
        <f t="shared" si="43"/>
        <v>Ø16</v>
      </c>
    </row>
    <row r="303" spans="17:24" x14ac:dyDescent="0.25">
      <c r="Q303" s="103"/>
      <c r="R303" s="103"/>
      <c r="S303" s="103"/>
      <c r="T303" s="50"/>
      <c r="U303" s="103"/>
      <c r="V303" s="103">
        <f t="shared" si="41"/>
        <v>0</v>
      </c>
      <c r="W303" s="103" t="str">
        <f t="shared" si="42"/>
        <v>Ø16</v>
      </c>
      <c r="X303" s="103" t="str">
        <f t="shared" si="43"/>
        <v>Ø16</v>
      </c>
    </row>
    <row r="304" spans="17:24" x14ac:dyDescent="0.25">
      <c r="Q304" s="103"/>
      <c r="R304" s="103"/>
      <c r="S304" s="103"/>
      <c r="T304" s="50"/>
      <c r="U304" s="103"/>
      <c r="V304" s="103">
        <f t="shared" si="41"/>
        <v>0</v>
      </c>
      <c r="W304" s="103" t="str">
        <f t="shared" si="42"/>
        <v>Ø16</v>
      </c>
      <c r="X304" s="103" t="str">
        <f t="shared" si="43"/>
        <v>Ø16</v>
      </c>
    </row>
    <row r="305" spans="17:24" x14ac:dyDescent="0.25">
      <c r="Q305" s="103"/>
      <c r="R305" s="103"/>
      <c r="S305" s="103"/>
      <c r="T305" s="50"/>
      <c r="U305" s="103"/>
      <c r="V305" s="103">
        <f t="shared" si="41"/>
        <v>0</v>
      </c>
      <c r="W305" s="103" t="str">
        <f t="shared" si="42"/>
        <v>Ø16</v>
      </c>
      <c r="X305" s="103" t="str">
        <f t="shared" si="43"/>
        <v>Ø16</v>
      </c>
    </row>
    <row r="306" spans="17:24" x14ac:dyDescent="0.25">
      <c r="Q306" s="103"/>
      <c r="R306" s="103"/>
      <c r="S306" s="103"/>
      <c r="T306" s="50"/>
      <c r="U306" s="103"/>
      <c r="V306" s="103">
        <f t="shared" si="41"/>
        <v>0</v>
      </c>
      <c r="W306" s="103" t="str">
        <f t="shared" si="42"/>
        <v>Ø16</v>
      </c>
      <c r="X306" s="103" t="str">
        <f t="shared" si="43"/>
        <v>Ø16</v>
      </c>
    </row>
    <row r="307" spans="17:24" x14ac:dyDescent="0.25">
      <c r="Q307" s="103"/>
      <c r="R307" s="103"/>
      <c r="S307" s="103"/>
      <c r="T307" s="50"/>
      <c r="U307" s="103"/>
      <c r="V307" s="103">
        <f t="shared" si="41"/>
        <v>0</v>
      </c>
      <c r="W307" s="103" t="str">
        <f t="shared" si="42"/>
        <v>Ø16</v>
      </c>
      <c r="X307" s="103" t="str">
        <f t="shared" si="43"/>
        <v>Ø16</v>
      </c>
    </row>
    <row r="308" spans="17:24" x14ac:dyDescent="0.25">
      <c r="Q308" s="103"/>
      <c r="R308" s="103"/>
      <c r="S308" s="103"/>
      <c r="T308" s="50"/>
      <c r="U308" s="103"/>
      <c r="V308" s="103">
        <f t="shared" si="41"/>
        <v>0</v>
      </c>
      <c r="W308" s="103" t="str">
        <f t="shared" si="42"/>
        <v>Ø16</v>
      </c>
      <c r="X308" s="103" t="str">
        <f t="shared" si="43"/>
        <v>Ø16</v>
      </c>
    </row>
    <row r="309" spans="17:24" x14ac:dyDescent="0.25">
      <c r="Q309" s="103"/>
      <c r="R309" s="103"/>
      <c r="S309" s="103"/>
      <c r="T309" s="50"/>
      <c r="U309" s="103"/>
      <c r="V309" s="103">
        <f t="shared" si="41"/>
        <v>0</v>
      </c>
      <c r="W309" s="103" t="str">
        <f t="shared" si="42"/>
        <v>Ø16</v>
      </c>
      <c r="X309" s="103" t="str">
        <f t="shared" si="43"/>
        <v>Ø16</v>
      </c>
    </row>
    <row r="310" spans="17:24" x14ac:dyDescent="0.25">
      <c r="Q310" s="103"/>
      <c r="R310" s="103"/>
      <c r="S310" s="103"/>
      <c r="T310" s="50"/>
      <c r="U310" s="103"/>
      <c r="V310" s="103">
        <f t="shared" si="41"/>
        <v>0</v>
      </c>
      <c r="W310" s="103" t="str">
        <f t="shared" si="42"/>
        <v>Ø16</v>
      </c>
      <c r="X310" s="103" t="str">
        <f t="shared" si="43"/>
        <v>Ø16</v>
      </c>
    </row>
    <row r="311" spans="17:24" x14ac:dyDescent="0.25">
      <c r="Q311" s="103"/>
      <c r="R311" s="103"/>
      <c r="S311" s="103"/>
      <c r="T311" s="50"/>
      <c r="U311" s="103"/>
      <c r="V311" s="103">
        <f t="shared" si="41"/>
        <v>0</v>
      </c>
      <c r="W311" s="103" t="str">
        <f t="shared" si="42"/>
        <v>Ø16</v>
      </c>
      <c r="X311" s="103" t="str">
        <f t="shared" si="43"/>
        <v>Ø16</v>
      </c>
    </row>
    <row r="312" spans="17:24" x14ac:dyDescent="0.25">
      <c r="Q312" s="103"/>
      <c r="R312" s="103"/>
      <c r="S312" s="103"/>
      <c r="T312" s="50"/>
      <c r="U312" s="103"/>
      <c r="V312" s="103">
        <f t="shared" si="41"/>
        <v>0</v>
      </c>
      <c r="W312" s="103" t="str">
        <f t="shared" si="42"/>
        <v>Ø16</v>
      </c>
      <c r="X312" s="103" t="str">
        <f t="shared" si="43"/>
        <v>Ø16</v>
      </c>
    </row>
    <row r="313" spans="17:24" x14ac:dyDescent="0.25">
      <c r="Q313" s="103"/>
      <c r="R313" s="103"/>
      <c r="S313" s="103"/>
      <c r="T313" s="50"/>
      <c r="U313" s="103"/>
      <c r="V313" s="103">
        <f t="shared" si="41"/>
        <v>0</v>
      </c>
      <c r="W313" s="103" t="str">
        <f t="shared" si="42"/>
        <v>Ø16</v>
      </c>
      <c r="X313" s="103" t="str">
        <f t="shared" si="43"/>
        <v>Ø16</v>
      </c>
    </row>
    <row r="314" spans="17:24" x14ac:dyDescent="0.25">
      <c r="Q314" s="103"/>
      <c r="R314" s="103"/>
      <c r="S314" s="103"/>
      <c r="T314" s="50"/>
      <c r="U314" s="103"/>
      <c r="V314" s="103">
        <f t="shared" si="41"/>
        <v>0</v>
      </c>
      <c r="W314" s="103" t="str">
        <f t="shared" si="42"/>
        <v>Ø16</v>
      </c>
      <c r="X314" s="103" t="str">
        <f t="shared" si="43"/>
        <v>Ø16</v>
      </c>
    </row>
    <row r="315" spans="17:24" x14ac:dyDescent="0.25">
      <c r="Q315" s="103"/>
      <c r="R315" s="103"/>
      <c r="S315" s="103"/>
      <c r="T315" s="50"/>
      <c r="U315" s="103"/>
      <c r="V315" s="103">
        <f t="shared" si="41"/>
        <v>0</v>
      </c>
      <c r="W315" s="103" t="str">
        <f t="shared" si="42"/>
        <v>Ø16</v>
      </c>
      <c r="X315" s="103" t="str">
        <f t="shared" si="43"/>
        <v>Ø16</v>
      </c>
    </row>
    <row r="316" spans="17:24" x14ac:dyDescent="0.25">
      <c r="Q316" s="103"/>
      <c r="R316" s="103"/>
      <c r="S316" s="103"/>
      <c r="T316" s="50"/>
      <c r="U316" s="103"/>
      <c r="V316" s="103">
        <f t="shared" si="41"/>
        <v>0</v>
      </c>
      <c r="W316" s="103" t="str">
        <f t="shared" si="42"/>
        <v>Ø16</v>
      </c>
      <c r="X316" s="103" t="str">
        <f t="shared" si="43"/>
        <v>Ø16</v>
      </c>
    </row>
    <row r="317" spans="17:24" x14ac:dyDescent="0.25">
      <c r="Q317" s="103"/>
      <c r="R317" s="103"/>
      <c r="S317" s="103"/>
      <c r="T317" s="50"/>
      <c r="U317" s="103"/>
      <c r="V317" s="103">
        <f t="shared" si="41"/>
        <v>0</v>
      </c>
      <c r="W317" s="103" t="str">
        <f t="shared" si="42"/>
        <v>Ø16</v>
      </c>
      <c r="X317" s="103" t="str">
        <f t="shared" si="43"/>
        <v>Ø16</v>
      </c>
    </row>
    <row r="318" spans="17:24" x14ac:dyDescent="0.25">
      <c r="Q318" s="103"/>
      <c r="R318" s="103"/>
      <c r="S318" s="103"/>
      <c r="T318" s="50"/>
      <c r="U318" s="103"/>
      <c r="V318" s="103">
        <f t="shared" si="41"/>
        <v>0</v>
      </c>
      <c r="W318" s="103" t="str">
        <f t="shared" si="42"/>
        <v>Ø16</v>
      </c>
      <c r="X318" s="103" t="str">
        <f t="shared" si="43"/>
        <v>Ø16</v>
      </c>
    </row>
    <row r="319" spans="17:24" x14ac:dyDescent="0.25">
      <c r="Q319" s="103"/>
      <c r="R319" s="103"/>
      <c r="S319" s="103"/>
      <c r="T319" s="50"/>
      <c r="U319" s="103"/>
      <c r="V319" s="103">
        <f t="shared" si="41"/>
        <v>0</v>
      </c>
      <c r="W319" s="103" t="str">
        <f t="shared" si="42"/>
        <v>Ø16</v>
      </c>
      <c r="X319" s="103" t="str">
        <f t="shared" si="43"/>
        <v>Ø16</v>
      </c>
    </row>
    <row r="320" spans="17:24" x14ac:dyDescent="0.25">
      <c r="Q320" s="103"/>
      <c r="R320" s="103"/>
      <c r="S320" s="103"/>
      <c r="T320" s="50"/>
      <c r="U320" s="103"/>
      <c r="V320" s="103">
        <f t="shared" si="41"/>
        <v>0</v>
      </c>
      <c r="W320" s="103" t="str">
        <f t="shared" si="42"/>
        <v>Ø16</v>
      </c>
      <c r="X320" s="103" t="str">
        <f t="shared" si="43"/>
        <v>Ø16</v>
      </c>
    </row>
    <row r="321" spans="17:24" x14ac:dyDescent="0.25">
      <c r="Q321" s="103"/>
      <c r="R321" s="103"/>
      <c r="S321" s="103"/>
      <c r="T321" s="50"/>
      <c r="U321" s="103"/>
      <c r="V321" s="103">
        <f t="shared" si="41"/>
        <v>0</v>
      </c>
      <c r="W321" s="103" t="str">
        <f t="shared" si="42"/>
        <v>Ø16</v>
      </c>
      <c r="X321" s="103" t="str">
        <f t="shared" si="43"/>
        <v>Ø16</v>
      </c>
    </row>
    <row r="322" spans="17:24" x14ac:dyDescent="0.25">
      <c r="Q322" s="103"/>
      <c r="R322" s="103"/>
      <c r="S322" s="103"/>
      <c r="T322" s="50"/>
      <c r="U322" s="103"/>
      <c r="V322" s="103">
        <f t="shared" si="41"/>
        <v>0</v>
      </c>
      <c r="W322" s="103" t="str">
        <f t="shared" si="42"/>
        <v>Ø16</v>
      </c>
      <c r="X322" s="103" t="str">
        <f t="shared" si="43"/>
        <v>Ø16</v>
      </c>
    </row>
    <row r="323" spans="17:24" x14ac:dyDescent="0.25">
      <c r="Q323" s="103"/>
      <c r="R323" s="103"/>
      <c r="S323" s="103"/>
      <c r="T323" s="50"/>
      <c r="U323" s="103"/>
      <c r="V323" s="103">
        <f t="shared" si="41"/>
        <v>0</v>
      </c>
      <c r="W323" s="103" t="str">
        <f t="shared" si="42"/>
        <v>Ø16</v>
      </c>
      <c r="X323" s="103" t="str">
        <f t="shared" si="43"/>
        <v>Ø16</v>
      </c>
    </row>
    <row r="324" spans="17:24" x14ac:dyDescent="0.25">
      <c r="Q324" s="103"/>
      <c r="R324" s="103"/>
      <c r="S324" s="103"/>
      <c r="T324" s="50"/>
      <c r="U324" s="103"/>
      <c r="V324" s="103">
        <f t="shared" si="41"/>
        <v>0</v>
      </c>
      <c r="W324" s="103" t="str">
        <f t="shared" si="42"/>
        <v>Ø16</v>
      </c>
      <c r="X324" s="103" t="str">
        <f t="shared" si="43"/>
        <v>Ø16</v>
      </c>
    </row>
    <row r="325" spans="17:24" x14ac:dyDescent="0.25">
      <c r="Q325" s="103"/>
      <c r="R325" s="103"/>
      <c r="S325" s="103"/>
      <c r="T325" s="50"/>
      <c r="U325" s="103"/>
      <c r="V325" s="103">
        <f t="shared" si="41"/>
        <v>0</v>
      </c>
      <c r="W325" s="103" t="str">
        <f t="shared" si="42"/>
        <v>Ø16</v>
      </c>
      <c r="X325" s="103" t="str">
        <f t="shared" si="43"/>
        <v>Ø16</v>
      </c>
    </row>
    <row r="326" spans="17:24" x14ac:dyDescent="0.25">
      <c r="Q326" s="103"/>
      <c r="R326" s="103"/>
      <c r="S326" s="103"/>
      <c r="T326" s="50"/>
      <c r="U326" s="103"/>
      <c r="V326" s="103">
        <f t="shared" si="41"/>
        <v>0</v>
      </c>
      <c r="W326" s="103" t="str">
        <f t="shared" si="42"/>
        <v>Ø16</v>
      </c>
      <c r="X326" s="103" t="str">
        <f t="shared" si="43"/>
        <v>Ø16</v>
      </c>
    </row>
    <row r="327" spans="17:24" x14ac:dyDescent="0.25">
      <c r="Q327" s="103"/>
      <c r="R327" s="103"/>
      <c r="S327" s="103"/>
      <c r="T327" s="50"/>
      <c r="U327" s="103"/>
      <c r="V327" s="103">
        <f t="shared" si="41"/>
        <v>0</v>
      </c>
      <c r="W327" s="103" t="str">
        <f t="shared" si="42"/>
        <v>Ø16</v>
      </c>
      <c r="X327" s="103" t="str">
        <f t="shared" si="43"/>
        <v>Ø16</v>
      </c>
    </row>
    <row r="328" spans="17:24" x14ac:dyDescent="0.25">
      <c r="Q328" s="103"/>
      <c r="R328" s="103"/>
      <c r="S328" s="103"/>
      <c r="T328" s="50"/>
      <c r="U328" s="103"/>
      <c r="V328" s="103">
        <f t="shared" si="41"/>
        <v>0</v>
      </c>
      <c r="W328" s="103" t="str">
        <f t="shared" si="42"/>
        <v>Ø16</v>
      </c>
      <c r="X328" s="103" t="str">
        <f t="shared" si="43"/>
        <v>Ø16</v>
      </c>
    </row>
    <row r="329" spans="17:24" x14ac:dyDescent="0.25">
      <c r="Q329" s="103"/>
      <c r="R329" s="103"/>
      <c r="S329" s="103"/>
      <c r="T329" s="50"/>
      <c r="U329" s="103"/>
      <c r="V329" s="103">
        <f t="shared" si="41"/>
        <v>0</v>
      </c>
      <c r="W329" s="103" t="str">
        <f t="shared" si="42"/>
        <v>Ø16</v>
      </c>
      <c r="X329" s="103" t="str">
        <f t="shared" si="43"/>
        <v>Ø16</v>
      </c>
    </row>
    <row r="330" spans="17:24" x14ac:dyDescent="0.25">
      <c r="Q330" s="103"/>
      <c r="R330" s="103"/>
      <c r="S330" s="103"/>
      <c r="T330" s="50"/>
      <c r="U330" s="103"/>
      <c r="V330" s="103">
        <f t="shared" ref="V330:V393" si="44">U330*1.2</f>
        <v>0</v>
      </c>
      <c r="W330" s="103" t="str">
        <f t="shared" ref="W330:W393" si="45">"Ø"&amp;VLOOKUP(V330,$Z$4:$AA$10,2,TRUE)</f>
        <v>Ø16</v>
      </c>
      <c r="X330" s="103" t="str">
        <f t="shared" ref="X330:X393" si="46">"Ø"&amp;VLOOKUP(V330,$AD$4:$AE$10,2,TRUE)</f>
        <v>Ø16</v>
      </c>
    </row>
    <row r="331" spans="17:24" x14ac:dyDescent="0.25">
      <c r="Q331" s="103"/>
      <c r="R331" s="103"/>
      <c r="S331" s="103"/>
      <c r="T331" s="50"/>
      <c r="U331" s="103"/>
      <c r="V331" s="103">
        <f t="shared" si="44"/>
        <v>0</v>
      </c>
      <c r="W331" s="103" t="str">
        <f t="shared" si="45"/>
        <v>Ø16</v>
      </c>
      <c r="X331" s="103" t="str">
        <f t="shared" si="46"/>
        <v>Ø16</v>
      </c>
    </row>
    <row r="332" spans="17:24" x14ac:dyDescent="0.25">
      <c r="Q332" s="103"/>
      <c r="R332" s="103"/>
      <c r="S332" s="103"/>
      <c r="T332" s="50"/>
      <c r="U332" s="103"/>
      <c r="V332" s="103">
        <f t="shared" si="44"/>
        <v>0</v>
      </c>
      <c r="W332" s="103" t="str">
        <f t="shared" si="45"/>
        <v>Ø16</v>
      </c>
      <c r="X332" s="103" t="str">
        <f t="shared" si="46"/>
        <v>Ø16</v>
      </c>
    </row>
    <row r="333" spans="17:24" x14ac:dyDescent="0.25">
      <c r="Q333" s="103"/>
      <c r="R333" s="103"/>
      <c r="S333" s="103"/>
      <c r="T333" s="50"/>
      <c r="U333" s="103"/>
      <c r="V333" s="103">
        <f t="shared" si="44"/>
        <v>0</v>
      </c>
      <c r="W333" s="103" t="str">
        <f t="shared" si="45"/>
        <v>Ø16</v>
      </c>
      <c r="X333" s="103" t="str">
        <f t="shared" si="46"/>
        <v>Ø16</v>
      </c>
    </row>
    <row r="334" spans="17:24" x14ac:dyDescent="0.25">
      <c r="Q334" s="103"/>
      <c r="R334" s="103"/>
      <c r="S334" s="103"/>
      <c r="T334" s="50"/>
      <c r="U334" s="103"/>
      <c r="V334" s="103">
        <f t="shared" si="44"/>
        <v>0</v>
      </c>
      <c r="W334" s="103" t="str">
        <f t="shared" si="45"/>
        <v>Ø16</v>
      </c>
      <c r="X334" s="103" t="str">
        <f t="shared" si="46"/>
        <v>Ø16</v>
      </c>
    </row>
    <row r="335" spans="17:24" x14ac:dyDescent="0.25">
      <c r="Q335" s="103"/>
      <c r="R335" s="103"/>
      <c r="S335" s="103"/>
      <c r="T335" s="50"/>
      <c r="U335" s="103"/>
      <c r="V335" s="103">
        <f t="shared" si="44"/>
        <v>0</v>
      </c>
      <c r="W335" s="103" t="str">
        <f t="shared" si="45"/>
        <v>Ø16</v>
      </c>
      <c r="X335" s="103" t="str">
        <f t="shared" si="46"/>
        <v>Ø16</v>
      </c>
    </row>
    <row r="336" spans="17:24" x14ac:dyDescent="0.25">
      <c r="Q336" s="103"/>
      <c r="R336" s="103"/>
      <c r="S336" s="103"/>
      <c r="T336" s="50"/>
      <c r="U336" s="103"/>
      <c r="V336" s="103">
        <f t="shared" si="44"/>
        <v>0</v>
      </c>
      <c r="W336" s="103" t="str">
        <f t="shared" si="45"/>
        <v>Ø16</v>
      </c>
      <c r="X336" s="103" t="str">
        <f t="shared" si="46"/>
        <v>Ø16</v>
      </c>
    </row>
    <row r="337" spans="17:24" x14ac:dyDescent="0.25">
      <c r="Q337" s="103"/>
      <c r="R337" s="103"/>
      <c r="S337" s="103"/>
      <c r="T337" s="50"/>
      <c r="U337" s="103"/>
      <c r="V337" s="103">
        <f t="shared" si="44"/>
        <v>0</v>
      </c>
      <c r="W337" s="103" t="str">
        <f t="shared" si="45"/>
        <v>Ø16</v>
      </c>
      <c r="X337" s="103" t="str">
        <f t="shared" si="46"/>
        <v>Ø16</v>
      </c>
    </row>
    <row r="338" spans="17:24" x14ac:dyDescent="0.25">
      <c r="Q338" s="103"/>
      <c r="R338" s="103"/>
      <c r="S338" s="103"/>
      <c r="T338" s="50"/>
      <c r="U338" s="103"/>
      <c r="V338" s="103">
        <f t="shared" si="44"/>
        <v>0</v>
      </c>
      <c r="W338" s="103" t="str">
        <f t="shared" si="45"/>
        <v>Ø16</v>
      </c>
      <c r="X338" s="103" t="str">
        <f t="shared" si="46"/>
        <v>Ø16</v>
      </c>
    </row>
    <row r="339" spans="17:24" x14ac:dyDescent="0.25">
      <c r="Q339" s="103"/>
      <c r="R339" s="103"/>
      <c r="S339" s="103"/>
      <c r="T339" s="50"/>
      <c r="U339" s="103"/>
      <c r="V339" s="103">
        <f t="shared" si="44"/>
        <v>0</v>
      </c>
      <c r="W339" s="103" t="str">
        <f t="shared" si="45"/>
        <v>Ø16</v>
      </c>
      <c r="X339" s="103" t="str">
        <f t="shared" si="46"/>
        <v>Ø16</v>
      </c>
    </row>
    <row r="340" spans="17:24" x14ac:dyDescent="0.25">
      <c r="Q340" s="103"/>
      <c r="R340" s="103"/>
      <c r="S340" s="103"/>
      <c r="T340" s="50"/>
      <c r="U340" s="103"/>
      <c r="V340" s="103">
        <f t="shared" si="44"/>
        <v>0</v>
      </c>
      <c r="W340" s="103" t="str">
        <f t="shared" si="45"/>
        <v>Ø16</v>
      </c>
      <c r="X340" s="103" t="str">
        <f t="shared" si="46"/>
        <v>Ø16</v>
      </c>
    </row>
    <row r="341" spans="17:24" x14ac:dyDescent="0.25">
      <c r="Q341" s="103"/>
      <c r="R341" s="103"/>
      <c r="S341" s="103"/>
      <c r="T341" s="50"/>
      <c r="U341" s="103"/>
      <c r="V341" s="103">
        <f t="shared" si="44"/>
        <v>0</v>
      </c>
      <c r="W341" s="103" t="str">
        <f t="shared" si="45"/>
        <v>Ø16</v>
      </c>
      <c r="X341" s="103" t="str">
        <f t="shared" si="46"/>
        <v>Ø16</v>
      </c>
    </row>
    <row r="342" spans="17:24" x14ac:dyDescent="0.25">
      <c r="Q342" s="103"/>
      <c r="R342" s="103"/>
      <c r="S342" s="103"/>
      <c r="T342" s="50"/>
      <c r="U342" s="103"/>
      <c r="V342" s="103">
        <f t="shared" si="44"/>
        <v>0</v>
      </c>
      <c r="W342" s="103" t="str">
        <f t="shared" si="45"/>
        <v>Ø16</v>
      </c>
      <c r="X342" s="103" t="str">
        <f t="shared" si="46"/>
        <v>Ø16</v>
      </c>
    </row>
    <row r="343" spans="17:24" x14ac:dyDescent="0.25">
      <c r="Q343" s="103"/>
      <c r="R343" s="103"/>
      <c r="S343" s="103"/>
      <c r="T343" s="50"/>
      <c r="U343" s="103"/>
      <c r="V343" s="103">
        <f t="shared" si="44"/>
        <v>0</v>
      </c>
      <c r="W343" s="103" t="str">
        <f t="shared" si="45"/>
        <v>Ø16</v>
      </c>
      <c r="X343" s="103" t="str">
        <f t="shared" si="46"/>
        <v>Ø16</v>
      </c>
    </row>
    <row r="344" spans="17:24" x14ac:dyDescent="0.25">
      <c r="Q344" s="103"/>
      <c r="R344" s="103"/>
      <c r="S344" s="103"/>
      <c r="T344" s="50"/>
      <c r="U344" s="103"/>
      <c r="V344" s="103">
        <f t="shared" si="44"/>
        <v>0</v>
      </c>
      <c r="W344" s="103" t="str">
        <f t="shared" si="45"/>
        <v>Ø16</v>
      </c>
      <c r="X344" s="103" t="str">
        <f t="shared" si="46"/>
        <v>Ø16</v>
      </c>
    </row>
    <row r="345" spans="17:24" x14ac:dyDescent="0.25">
      <c r="Q345" s="103"/>
      <c r="R345" s="103"/>
      <c r="S345" s="103"/>
      <c r="T345" s="50"/>
      <c r="U345" s="103"/>
      <c r="V345" s="103">
        <f t="shared" si="44"/>
        <v>0</v>
      </c>
      <c r="W345" s="103" t="str">
        <f t="shared" si="45"/>
        <v>Ø16</v>
      </c>
      <c r="X345" s="103" t="str">
        <f t="shared" si="46"/>
        <v>Ø16</v>
      </c>
    </row>
    <row r="346" spans="17:24" x14ac:dyDescent="0.25">
      <c r="Q346" s="103"/>
      <c r="R346" s="103"/>
      <c r="S346" s="103"/>
      <c r="T346" s="50"/>
      <c r="U346" s="103"/>
      <c r="V346" s="103">
        <f t="shared" si="44"/>
        <v>0</v>
      </c>
      <c r="W346" s="103" t="str">
        <f t="shared" si="45"/>
        <v>Ø16</v>
      </c>
      <c r="X346" s="103" t="str">
        <f t="shared" si="46"/>
        <v>Ø16</v>
      </c>
    </row>
    <row r="347" spans="17:24" x14ac:dyDescent="0.25">
      <c r="Q347" s="103"/>
      <c r="R347" s="103"/>
      <c r="S347" s="103"/>
      <c r="T347" s="50"/>
      <c r="U347" s="103"/>
      <c r="V347" s="103">
        <f t="shared" si="44"/>
        <v>0</v>
      </c>
      <c r="W347" s="103" t="str">
        <f t="shared" si="45"/>
        <v>Ø16</v>
      </c>
      <c r="X347" s="103" t="str">
        <f t="shared" si="46"/>
        <v>Ø16</v>
      </c>
    </row>
    <row r="348" spans="17:24" x14ac:dyDescent="0.25">
      <c r="Q348" s="103"/>
      <c r="R348" s="103"/>
      <c r="S348" s="103"/>
      <c r="T348" s="50"/>
      <c r="U348" s="103"/>
      <c r="V348" s="103">
        <f t="shared" si="44"/>
        <v>0</v>
      </c>
      <c r="W348" s="103" t="str">
        <f t="shared" si="45"/>
        <v>Ø16</v>
      </c>
      <c r="X348" s="103" t="str">
        <f t="shared" si="46"/>
        <v>Ø16</v>
      </c>
    </row>
    <row r="349" spans="17:24" x14ac:dyDescent="0.25">
      <c r="Q349" s="103"/>
      <c r="R349" s="103"/>
      <c r="S349" s="103"/>
      <c r="T349" s="50"/>
      <c r="U349" s="103"/>
      <c r="V349" s="103">
        <f t="shared" si="44"/>
        <v>0</v>
      </c>
      <c r="W349" s="103" t="str">
        <f t="shared" si="45"/>
        <v>Ø16</v>
      </c>
      <c r="X349" s="103" t="str">
        <f t="shared" si="46"/>
        <v>Ø16</v>
      </c>
    </row>
    <row r="350" spans="17:24" x14ac:dyDescent="0.25">
      <c r="Q350" s="103"/>
      <c r="R350" s="103"/>
      <c r="S350" s="103"/>
      <c r="T350" s="50"/>
      <c r="U350" s="103"/>
      <c r="V350" s="103">
        <f t="shared" si="44"/>
        <v>0</v>
      </c>
      <c r="W350" s="103" t="str">
        <f t="shared" si="45"/>
        <v>Ø16</v>
      </c>
      <c r="X350" s="103" t="str">
        <f t="shared" si="46"/>
        <v>Ø16</v>
      </c>
    </row>
    <row r="351" spans="17:24" x14ac:dyDescent="0.25">
      <c r="Q351" s="103"/>
      <c r="R351" s="103"/>
      <c r="S351" s="103"/>
      <c r="T351" s="50"/>
      <c r="U351" s="103"/>
      <c r="V351" s="103">
        <f t="shared" si="44"/>
        <v>0</v>
      </c>
      <c r="W351" s="103" t="str">
        <f t="shared" si="45"/>
        <v>Ø16</v>
      </c>
      <c r="X351" s="103" t="str">
        <f t="shared" si="46"/>
        <v>Ø16</v>
      </c>
    </row>
    <row r="352" spans="17:24" x14ac:dyDescent="0.25">
      <c r="Q352" s="103"/>
      <c r="R352" s="103"/>
      <c r="S352" s="103"/>
      <c r="T352" s="50"/>
      <c r="U352" s="103"/>
      <c r="V352" s="103">
        <f t="shared" si="44"/>
        <v>0</v>
      </c>
      <c r="W352" s="103" t="str">
        <f t="shared" si="45"/>
        <v>Ø16</v>
      </c>
      <c r="X352" s="103" t="str">
        <f t="shared" si="46"/>
        <v>Ø16</v>
      </c>
    </row>
    <row r="353" spans="17:24" x14ac:dyDescent="0.25">
      <c r="Q353" s="103"/>
      <c r="R353" s="103"/>
      <c r="S353" s="103"/>
      <c r="T353" s="50"/>
      <c r="U353" s="103"/>
      <c r="V353" s="103">
        <f t="shared" si="44"/>
        <v>0</v>
      </c>
      <c r="W353" s="103" t="str">
        <f t="shared" si="45"/>
        <v>Ø16</v>
      </c>
      <c r="X353" s="103" t="str">
        <f t="shared" si="46"/>
        <v>Ø16</v>
      </c>
    </row>
    <row r="354" spans="17:24" x14ac:dyDescent="0.25">
      <c r="Q354" s="103"/>
      <c r="R354" s="103"/>
      <c r="S354" s="103"/>
      <c r="T354" s="50"/>
      <c r="U354" s="103"/>
      <c r="V354" s="103">
        <f t="shared" si="44"/>
        <v>0</v>
      </c>
      <c r="W354" s="103" t="str">
        <f t="shared" si="45"/>
        <v>Ø16</v>
      </c>
      <c r="X354" s="103" t="str">
        <f t="shared" si="46"/>
        <v>Ø16</v>
      </c>
    </row>
    <row r="355" spans="17:24" x14ac:dyDescent="0.25">
      <c r="Q355" s="103"/>
      <c r="R355" s="103"/>
      <c r="S355" s="103"/>
      <c r="T355" s="50"/>
      <c r="U355" s="103"/>
      <c r="V355" s="103">
        <f t="shared" si="44"/>
        <v>0</v>
      </c>
      <c r="W355" s="103" t="str">
        <f t="shared" si="45"/>
        <v>Ø16</v>
      </c>
      <c r="X355" s="103" t="str">
        <f t="shared" si="46"/>
        <v>Ø16</v>
      </c>
    </row>
    <row r="356" spans="17:24" x14ac:dyDescent="0.25">
      <c r="Q356" s="103"/>
      <c r="R356" s="103"/>
      <c r="S356" s="103"/>
      <c r="T356" s="50"/>
      <c r="U356" s="103"/>
      <c r="V356" s="103">
        <f t="shared" si="44"/>
        <v>0</v>
      </c>
      <c r="W356" s="103" t="str">
        <f t="shared" si="45"/>
        <v>Ø16</v>
      </c>
      <c r="X356" s="103" t="str">
        <f t="shared" si="46"/>
        <v>Ø16</v>
      </c>
    </row>
    <row r="357" spans="17:24" x14ac:dyDescent="0.25">
      <c r="Q357" s="103"/>
      <c r="R357" s="103"/>
      <c r="S357" s="103"/>
      <c r="T357" s="50"/>
      <c r="U357" s="103"/>
      <c r="V357" s="103">
        <f t="shared" si="44"/>
        <v>0</v>
      </c>
      <c r="W357" s="103" t="str">
        <f t="shared" si="45"/>
        <v>Ø16</v>
      </c>
      <c r="X357" s="103" t="str">
        <f t="shared" si="46"/>
        <v>Ø16</v>
      </c>
    </row>
    <row r="358" spans="17:24" x14ac:dyDescent="0.25">
      <c r="Q358" s="103"/>
      <c r="R358" s="103"/>
      <c r="S358" s="103"/>
      <c r="T358" s="50"/>
      <c r="U358" s="103"/>
      <c r="V358" s="103">
        <f t="shared" si="44"/>
        <v>0</v>
      </c>
      <c r="W358" s="103" t="str">
        <f t="shared" si="45"/>
        <v>Ø16</v>
      </c>
      <c r="X358" s="103" t="str">
        <f t="shared" si="46"/>
        <v>Ø16</v>
      </c>
    </row>
    <row r="359" spans="17:24" x14ac:dyDescent="0.25">
      <c r="Q359" s="103"/>
      <c r="R359" s="103"/>
      <c r="S359" s="103"/>
      <c r="T359" s="50"/>
      <c r="U359" s="103"/>
      <c r="V359" s="103">
        <f t="shared" si="44"/>
        <v>0</v>
      </c>
      <c r="W359" s="103" t="str">
        <f t="shared" si="45"/>
        <v>Ø16</v>
      </c>
      <c r="X359" s="103" t="str">
        <f t="shared" si="46"/>
        <v>Ø16</v>
      </c>
    </row>
    <row r="360" spans="17:24" x14ac:dyDescent="0.25">
      <c r="Q360" s="103"/>
      <c r="R360" s="103"/>
      <c r="S360" s="103"/>
      <c r="T360" s="50"/>
      <c r="U360" s="103"/>
      <c r="V360" s="103">
        <f t="shared" si="44"/>
        <v>0</v>
      </c>
      <c r="W360" s="103" t="str">
        <f t="shared" si="45"/>
        <v>Ø16</v>
      </c>
      <c r="X360" s="103" t="str">
        <f t="shared" si="46"/>
        <v>Ø16</v>
      </c>
    </row>
    <row r="361" spans="17:24" x14ac:dyDescent="0.25">
      <c r="Q361" s="103"/>
      <c r="R361" s="103"/>
      <c r="S361" s="103"/>
      <c r="T361" s="50"/>
      <c r="U361" s="103"/>
      <c r="V361" s="103">
        <f t="shared" si="44"/>
        <v>0</v>
      </c>
      <c r="W361" s="103" t="str">
        <f t="shared" si="45"/>
        <v>Ø16</v>
      </c>
      <c r="X361" s="103" t="str">
        <f t="shared" si="46"/>
        <v>Ø16</v>
      </c>
    </row>
    <row r="362" spans="17:24" x14ac:dyDescent="0.25">
      <c r="Q362" s="103"/>
      <c r="R362" s="103"/>
      <c r="S362" s="103"/>
      <c r="T362" s="50"/>
      <c r="U362" s="103"/>
      <c r="V362" s="103">
        <f t="shared" si="44"/>
        <v>0</v>
      </c>
      <c r="W362" s="103" t="str">
        <f t="shared" si="45"/>
        <v>Ø16</v>
      </c>
      <c r="X362" s="103" t="str">
        <f t="shared" si="46"/>
        <v>Ø16</v>
      </c>
    </row>
    <row r="363" spans="17:24" x14ac:dyDescent="0.25">
      <c r="Q363" s="103"/>
      <c r="R363" s="103"/>
      <c r="S363" s="103"/>
      <c r="T363" s="50"/>
      <c r="U363" s="103"/>
      <c r="V363" s="103">
        <f t="shared" si="44"/>
        <v>0</v>
      </c>
      <c r="W363" s="103" t="str">
        <f t="shared" si="45"/>
        <v>Ø16</v>
      </c>
      <c r="X363" s="103" t="str">
        <f t="shared" si="46"/>
        <v>Ø16</v>
      </c>
    </row>
    <row r="364" spans="17:24" x14ac:dyDescent="0.25">
      <c r="Q364" s="103"/>
      <c r="R364" s="103"/>
      <c r="S364" s="103"/>
      <c r="T364" s="50"/>
      <c r="U364" s="103"/>
      <c r="V364" s="103">
        <f t="shared" si="44"/>
        <v>0</v>
      </c>
      <c r="W364" s="103" t="str">
        <f t="shared" si="45"/>
        <v>Ø16</v>
      </c>
      <c r="X364" s="103" t="str">
        <f t="shared" si="46"/>
        <v>Ø16</v>
      </c>
    </row>
    <row r="365" spans="17:24" x14ac:dyDescent="0.25">
      <c r="Q365" s="103"/>
      <c r="R365" s="103"/>
      <c r="S365" s="103"/>
      <c r="T365" s="50"/>
      <c r="U365" s="103"/>
      <c r="V365" s="103">
        <f t="shared" si="44"/>
        <v>0</v>
      </c>
      <c r="W365" s="103" t="str">
        <f t="shared" si="45"/>
        <v>Ø16</v>
      </c>
      <c r="X365" s="103" t="str">
        <f t="shared" si="46"/>
        <v>Ø16</v>
      </c>
    </row>
    <row r="366" spans="17:24" x14ac:dyDescent="0.25">
      <c r="Q366" s="103"/>
      <c r="R366" s="103"/>
      <c r="S366" s="103"/>
      <c r="T366" s="50"/>
      <c r="U366" s="103"/>
      <c r="V366" s="103">
        <f t="shared" si="44"/>
        <v>0</v>
      </c>
      <c r="W366" s="103" t="str">
        <f t="shared" si="45"/>
        <v>Ø16</v>
      </c>
      <c r="X366" s="103" t="str">
        <f t="shared" si="46"/>
        <v>Ø16</v>
      </c>
    </row>
    <row r="367" spans="17:24" x14ac:dyDescent="0.25">
      <c r="Q367" s="103"/>
      <c r="R367" s="103"/>
      <c r="S367" s="103"/>
      <c r="T367" s="50"/>
      <c r="U367" s="103"/>
      <c r="V367" s="103">
        <f t="shared" si="44"/>
        <v>0</v>
      </c>
      <c r="W367" s="103" t="str">
        <f t="shared" si="45"/>
        <v>Ø16</v>
      </c>
      <c r="X367" s="103" t="str">
        <f t="shared" si="46"/>
        <v>Ø16</v>
      </c>
    </row>
    <row r="368" spans="17:24" x14ac:dyDescent="0.25">
      <c r="Q368" s="103"/>
      <c r="R368" s="103"/>
      <c r="S368" s="103"/>
      <c r="T368" s="50"/>
      <c r="U368" s="103"/>
      <c r="V368" s="103">
        <f t="shared" si="44"/>
        <v>0</v>
      </c>
      <c r="W368" s="103" t="str">
        <f t="shared" si="45"/>
        <v>Ø16</v>
      </c>
      <c r="X368" s="103" t="str">
        <f t="shared" si="46"/>
        <v>Ø16</v>
      </c>
    </row>
    <row r="369" spans="17:24" x14ac:dyDescent="0.25">
      <c r="Q369" s="103"/>
      <c r="R369" s="103"/>
      <c r="S369" s="103"/>
      <c r="T369" s="50"/>
      <c r="U369" s="103"/>
      <c r="V369" s="103">
        <f t="shared" si="44"/>
        <v>0</v>
      </c>
      <c r="W369" s="103" t="str">
        <f t="shared" si="45"/>
        <v>Ø16</v>
      </c>
      <c r="X369" s="103" t="str">
        <f t="shared" si="46"/>
        <v>Ø16</v>
      </c>
    </row>
    <row r="370" spans="17:24" x14ac:dyDescent="0.25">
      <c r="Q370" s="103"/>
      <c r="R370" s="103"/>
      <c r="S370" s="103"/>
      <c r="T370" s="50"/>
      <c r="U370" s="103"/>
      <c r="V370" s="103">
        <f t="shared" si="44"/>
        <v>0</v>
      </c>
      <c r="W370" s="103" t="str">
        <f t="shared" si="45"/>
        <v>Ø16</v>
      </c>
      <c r="X370" s="103" t="str">
        <f t="shared" si="46"/>
        <v>Ø16</v>
      </c>
    </row>
    <row r="371" spans="17:24" x14ac:dyDescent="0.25">
      <c r="Q371" s="103"/>
      <c r="R371" s="103"/>
      <c r="S371" s="103"/>
      <c r="T371" s="50"/>
      <c r="U371" s="103"/>
      <c r="V371" s="103">
        <f t="shared" si="44"/>
        <v>0</v>
      </c>
      <c r="W371" s="103" t="str">
        <f t="shared" si="45"/>
        <v>Ø16</v>
      </c>
      <c r="X371" s="103" t="str">
        <f t="shared" si="46"/>
        <v>Ø16</v>
      </c>
    </row>
    <row r="372" spans="17:24" x14ac:dyDescent="0.25">
      <c r="Q372" s="103"/>
      <c r="R372" s="103"/>
      <c r="S372" s="103"/>
      <c r="T372" s="50"/>
      <c r="U372" s="103"/>
      <c r="V372" s="103">
        <f t="shared" si="44"/>
        <v>0</v>
      </c>
      <c r="W372" s="103" t="str">
        <f t="shared" si="45"/>
        <v>Ø16</v>
      </c>
      <c r="X372" s="103" t="str">
        <f t="shared" si="46"/>
        <v>Ø16</v>
      </c>
    </row>
    <row r="373" spans="17:24" x14ac:dyDescent="0.25">
      <c r="Q373" s="103"/>
      <c r="R373" s="103"/>
      <c r="S373" s="103"/>
      <c r="T373" s="50"/>
      <c r="U373" s="103"/>
      <c r="V373" s="103">
        <f t="shared" si="44"/>
        <v>0</v>
      </c>
      <c r="W373" s="103" t="str">
        <f t="shared" si="45"/>
        <v>Ø16</v>
      </c>
      <c r="X373" s="103" t="str">
        <f t="shared" si="46"/>
        <v>Ø16</v>
      </c>
    </row>
    <row r="374" spans="17:24" x14ac:dyDescent="0.25">
      <c r="Q374" s="103"/>
      <c r="R374" s="103"/>
      <c r="S374" s="103"/>
      <c r="T374" s="50"/>
      <c r="U374" s="103"/>
      <c r="V374" s="103">
        <f t="shared" si="44"/>
        <v>0</v>
      </c>
      <c r="W374" s="103" t="str">
        <f t="shared" si="45"/>
        <v>Ø16</v>
      </c>
      <c r="X374" s="103" t="str">
        <f t="shared" si="46"/>
        <v>Ø16</v>
      </c>
    </row>
    <row r="375" spans="17:24" x14ac:dyDescent="0.25">
      <c r="Q375" s="103"/>
      <c r="R375" s="103"/>
      <c r="S375" s="103"/>
      <c r="T375" s="50"/>
      <c r="U375" s="103"/>
      <c r="V375" s="103">
        <f t="shared" si="44"/>
        <v>0</v>
      </c>
      <c r="W375" s="103" t="str">
        <f t="shared" si="45"/>
        <v>Ø16</v>
      </c>
      <c r="X375" s="103" t="str">
        <f t="shared" si="46"/>
        <v>Ø16</v>
      </c>
    </row>
    <row r="376" spans="17:24" x14ac:dyDescent="0.25">
      <c r="Q376" s="103"/>
      <c r="R376" s="103"/>
      <c r="S376" s="103"/>
      <c r="T376" s="50"/>
      <c r="U376" s="103"/>
      <c r="V376" s="103">
        <f t="shared" si="44"/>
        <v>0</v>
      </c>
      <c r="W376" s="103" t="str">
        <f t="shared" si="45"/>
        <v>Ø16</v>
      </c>
      <c r="X376" s="103" t="str">
        <f t="shared" si="46"/>
        <v>Ø16</v>
      </c>
    </row>
    <row r="377" spans="17:24" x14ac:dyDescent="0.25">
      <c r="Q377" s="103"/>
      <c r="R377" s="103"/>
      <c r="S377" s="103"/>
      <c r="T377" s="50"/>
      <c r="U377" s="103"/>
      <c r="V377" s="103">
        <f t="shared" si="44"/>
        <v>0</v>
      </c>
      <c r="W377" s="103" t="str">
        <f t="shared" si="45"/>
        <v>Ø16</v>
      </c>
      <c r="X377" s="103" t="str">
        <f t="shared" si="46"/>
        <v>Ø16</v>
      </c>
    </row>
    <row r="378" spans="17:24" x14ac:dyDescent="0.25">
      <c r="Q378" s="103"/>
      <c r="R378" s="103"/>
      <c r="S378" s="103"/>
      <c r="T378" s="50"/>
      <c r="U378" s="103"/>
      <c r="V378" s="103">
        <f t="shared" si="44"/>
        <v>0</v>
      </c>
      <c r="W378" s="103" t="str">
        <f t="shared" si="45"/>
        <v>Ø16</v>
      </c>
      <c r="X378" s="103" t="str">
        <f t="shared" si="46"/>
        <v>Ø16</v>
      </c>
    </row>
    <row r="379" spans="17:24" x14ac:dyDescent="0.25">
      <c r="Q379" s="103"/>
      <c r="R379" s="103"/>
      <c r="S379" s="103"/>
      <c r="T379" s="50"/>
      <c r="U379" s="103"/>
      <c r="V379" s="103">
        <f t="shared" si="44"/>
        <v>0</v>
      </c>
      <c r="W379" s="103" t="str">
        <f t="shared" si="45"/>
        <v>Ø16</v>
      </c>
      <c r="X379" s="103" t="str">
        <f t="shared" si="46"/>
        <v>Ø16</v>
      </c>
    </row>
    <row r="380" spans="17:24" x14ac:dyDescent="0.25">
      <c r="Q380" s="103"/>
      <c r="R380" s="103"/>
      <c r="S380" s="103"/>
      <c r="T380" s="50"/>
      <c r="U380" s="103"/>
      <c r="V380" s="103">
        <f t="shared" si="44"/>
        <v>0</v>
      </c>
      <c r="W380" s="103" t="str">
        <f t="shared" si="45"/>
        <v>Ø16</v>
      </c>
      <c r="X380" s="103" t="str">
        <f t="shared" si="46"/>
        <v>Ø16</v>
      </c>
    </row>
    <row r="381" spans="17:24" x14ac:dyDescent="0.25">
      <c r="Q381" s="103"/>
      <c r="R381" s="103"/>
      <c r="S381" s="103"/>
      <c r="T381" s="50"/>
      <c r="U381" s="103"/>
      <c r="V381" s="103">
        <f t="shared" si="44"/>
        <v>0</v>
      </c>
      <c r="W381" s="103" t="str">
        <f t="shared" si="45"/>
        <v>Ø16</v>
      </c>
      <c r="X381" s="103" t="str">
        <f t="shared" si="46"/>
        <v>Ø16</v>
      </c>
    </row>
    <row r="382" spans="17:24" x14ac:dyDescent="0.25">
      <c r="Q382" s="103"/>
      <c r="R382" s="103"/>
      <c r="S382" s="103"/>
      <c r="T382" s="50"/>
      <c r="U382" s="103"/>
      <c r="V382" s="103">
        <f t="shared" si="44"/>
        <v>0</v>
      </c>
      <c r="W382" s="103" t="str">
        <f t="shared" si="45"/>
        <v>Ø16</v>
      </c>
      <c r="X382" s="103" t="str">
        <f t="shared" si="46"/>
        <v>Ø16</v>
      </c>
    </row>
    <row r="383" spans="17:24" x14ac:dyDescent="0.25">
      <c r="Q383" s="103"/>
      <c r="R383" s="103"/>
      <c r="S383" s="103"/>
      <c r="T383" s="50"/>
      <c r="U383" s="103"/>
      <c r="V383" s="103">
        <f t="shared" si="44"/>
        <v>0</v>
      </c>
      <c r="W383" s="103" t="str">
        <f t="shared" si="45"/>
        <v>Ø16</v>
      </c>
      <c r="X383" s="103" t="str">
        <f t="shared" si="46"/>
        <v>Ø16</v>
      </c>
    </row>
    <row r="384" spans="17:24" x14ac:dyDescent="0.25">
      <c r="Q384" s="103"/>
      <c r="R384" s="103"/>
      <c r="S384" s="103"/>
      <c r="T384" s="50"/>
      <c r="U384" s="103"/>
      <c r="V384" s="103">
        <f t="shared" si="44"/>
        <v>0</v>
      </c>
      <c r="W384" s="103" t="str">
        <f t="shared" si="45"/>
        <v>Ø16</v>
      </c>
      <c r="X384" s="103" t="str">
        <f t="shared" si="46"/>
        <v>Ø16</v>
      </c>
    </row>
    <row r="385" spans="17:24" x14ac:dyDescent="0.25">
      <c r="Q385" s="103"/>
      <c r="R385" s="103"/>
      <c r="S385" s="103"/>
      <c r="T385" s="50"/>
      <c r="U385" s="103"/>
      <c r="V385" s="103">
        <f t="shared" si="44"/>
        <v>0</v>
      </c>
      <c r="W385" s="103" t="str">
        <f t="shared" si="45"/>
        <v>Ø16</v>
      </c>
      <c r="X385" s="103" t="str">
        <f t="shared" si="46"/>
        <v>Ø16</v>
      </c>
    </row>
    <row r="386" spans="17:24" x14ac:dyDescent="0.25">
      <c r="Q386" s="103"/>
      <c r="R386" s="103"/>
      <c r="S386" s="103"/>
      <c r="T386" s="50"/>
      <c r="U386" s="103"/>
      <c r="V386" s="103">
        <f t="shared" si="44"/>
        <v>0</v>
      </c>
      <c r="W386" s="103" t="str">
        <f t="shared" si="45"/>
        <v>Ø16</v>
      </c>
      <c r="X386" s="103" t="str">
        <f t="shared" si="46"/>
        <v>Ø16</v>
      </c>
    </row>
    <row r="387" spans="17:24" x14ac:dyDescent="0.25">
      <c r="Q387" s="103"/>
      <c r="R387" s="103"/>
      <c r="S387" s="103"/>
      <c r="T387" s="50"/>
      <c r="U387" s="103"/>
      <c r="V387" s="103">
        <f t="shared" si="44"/>
        <v>0</v>
      </c>
      <c r="W387" s="103" t="str">
        <f t="shared" si="45"/>
        <v>Ø16</v>
      </c>
      <c r="X387" s="103" t="str">
        <f t="shared" si="46"/>
        <v>Ø16</v>
      </c>
    </row>
    <row r="388" spans="17:24" x14ac:dyDescent="0.25">
      <c r="Q388" s="103"/>
      <c r="R388" s="103"/>
      <c r="S388" s="103"/>
      <c r="T388" s="50"/>
      <c r="U388" s="103"/>
      <c r="V388" s="103">
        <f t="shared" si="44"/>
        <v>0</v>
      </c>
      <c r="W388" s="103" t="str">
        <f t="shared" si="45"/>
        <v>Ø16</v>
      </c>
      <c r="X388" s="103" t="str">
        <f t="shared" si="46"/>
        <v>Ø16</v>
      </c>
    </row>
    <row r="389" spans="17:24" x14ac:dyDescent="0.25">
      <c r="Q389" s="103"/>
      <c r="R389" s="103"/>
      <c r="S389" s="103"/>
      <c r="T389" s="50"/>
      <c r="U389" s="103"/>
      <c r="V389" s="103">
        <f t="shared" si="44"/>
        <v>0</v>
      </c>
      <c r="W389" s="103" t="str">
        <f t="shared" si="45"/>
        <v>Ø16</v>
      </c>
      <c r="X389" s="103" t="str">
        <f t="shared" si="46"/>
        <v>Ø16</v>
      </c>
    </row>
    <row r="390" spans="17:24" x14ac:dyDescent="0.25">
      <c r="Q390" s="103"/>
      <c r="R390" s="103"/>
      <c r="S390" s="103"/>
      <c r="T390" s="50"/>
      <c r="U390" s="103"/>
      <c r="V390" s="103">
        <f t="shared" si="44"/>
        <v>0</v>
      </c>
      <c r="W390" s="103" t="str">
        <f t="shared" si="45"/>
        <v>Ø16</v>
      </c>
      <c r="X390" s="103" t="str">
        <f t="shared" si="46"/>
        <v>Ø16</v>
      </c>
    </row>
    <row r="391" spans="17:24" x14ac:dyDescent="0.25">
      <c r="Q391" s="103"/>
      <c r="R391" s="103"/>
      <c r="S391" s="103"/>
      <c r="T391" s="50"/>
      <c r="U391" s="103"/>
      <c r="V391" s="103">
        <f t="shared" si="44"/>
        <v>0</v>
      </c>
      <c r="W391" s="103" t="str">
        <f t="shared" si="45"/>
        <v>Ø16</v>
      </c>
      <c r="X391" s="103" t="str">
        <f t="shared" si="46"/>
        <v>Ø16</v>
      </c>
    </row>
    <row r="392" spans="17:24" x14ac:dyDescent="0.25">
      <c r="Q392" s="103"/>
      <c r="R392" s="103"/>
      <c r="S392" s="103"/>
      <c r="T392" s="50"/>
      <c r="U392" s="103"/>
      <c r="V392" s="103">
        <f t="shared" si="44"/>
        <v>0</v>
      </c>
      <c r="W392" s="103" t="str">
        <f t="shared" si="45"/>
        <v>Ø16</v>
      </c>
      <c r="X392" s="103" t="str">
        <f t="shared" si="46"/>
        <v>Ø16</v>
      </c>
    </row>
    <row r="393" spans="17:24" x14ac:dyDescent="0.25">
      <c r="Q393" s="103"/>
      <c r="R393" s="103"/>
      <c r="S393" s="103"/>
      <c r="T393" s="50"/>
      <c r="U393" s="103"/>
      <c r="V393" s="103">
        <f t="shared" si="44"/>
        <v>0</v>
      </c>
      <c r="W393" s="103" t="str">
        <f t="shared" si="45"/>
        <v>Ø16</v>
      </c>
      <c r="X393" s="103" t="str">
        <f t="shared" si="46"/>
        <v>Ø16</v>
      </c>
    </row>
    <row r="394" spans="17:24" x14ac:dyDescent="0.25">
      <c r="Q394" s="103"/>
      <c r="R394" s="103"/>
      <c r="S394" s="103"/>
      <c r="T394" s="50"/>
      <c r="U394" s="103"/>
      <c r="V394" s="103">
        <f t="shared" ref="V394:V457" si="47">U394*1.2</f>
        <v>0</v>
      </c>
      <c r="W394" s="103" t="str">
        <f t="shared" ref="W394:W457" si="48">"Ø"&amp;VLOOKUP(V394,$Z$4:$AA$10,2,TRUE)</f>
        <v>Ø16</v>
      </c>
      <c r="X394" s="103" t="str">
        <f t="shared" ref="X394:X457" si="49">"Ø"&amp;VLOOKUP(V394,$AD$4:$AE$10,2,TRUE)</f>
        <v>Ø16</v>
      </c>
    </row>
    <row r="395" spans="17:24" x14ac:dyDescent="0.25">
      <c r="Q395" s="103"/>
      <c r="R395" s="103"/>
      <c r="S395" s="103"/>
      <c r="T395" s="50"/>
      <c r="U395" s="103"/>
      <c r="V395" s="103">
        <f t="shared" si="47"/>
        <v>0</v>
      </c>
      <c r="W395" s="103" t="str">
        <f t="shared" si="48"/>
        <v>Ø16</v>
      </c>
      <c r="X395" s="103" t="str">
        <f t="shared" si="49"/>
        <v>Ø16</v>
      </c>
    </row>
    <row r="396" spans="17:24" x14ac:dyDescent="0.25">
      <c r="Q396" s="103"/>
      <c r="R396" s="103"/>
      <c r="S396" s="103"/>
      <c r="T396" s="50"/>
      <c r="U396" s="103"/>
      <c r="V396" s="103">
        <f t="shared" si="47"/>
        <v>0</v>
      </c>
      <c r="W396" s="103" t="str">
        <f t="shared" si="48"/>
        <v>Ø16</v>
      </c>
      <c r="X396" s="103" t="str">
        <f t="shared" si="49"/>
        <v>Ø16</v>
      </c>
    </row>
    <row r="397" spans="17:24" x14ac:dyDescent="0.25">
      <c r="Q397" s="103"/>
      <c r="R397" s="103"/>
      <c r="S397" s="103"/>
      <c r="T397" s="50"/>
      <c r="U397" s="103"/>
      <c r="V397" s="103">
        <f t="shared" si="47"/>
        <v>0</v>
      </c>
      <c r="W397" s="103" t="str">
        <f t="shared" si="48"/>
        <v>Ø16</v>
      </c>
      <c r="X397" s="103" t="str">
        <f t="shared" si="49"/>
        <v>Ø16</v>
      </c>
    </row>
    <row r="398" spans="17:24" x14ac:dyDescent="0.25">
      <c r="Q398" s="103"/>
      <c r="R398" s="103"/>
      <c r="S398" s="103"/>
      <c r="T398" s="50"/>
      <c r="U398" s="103"/>
      <c r="V398" s="103">
        <f t="shared" si="47"/>
        <v>0</v>
      </c>
      <c r="W398" s="103" t="str">
        <f t="shared" si="48"/>
        <v>Ø16</v>
      </c>
      <c r="X398" s="103" t="str">
        <f t="shared" si="49"/>
        <v>Ø16</v>
      </c>
    </row>
    <row r="399" spans="17:24" x14ac:dyDescent="0.25">
      <c r="Q399" s="103"/>
      <c r="R399" s="103"/>
      <c r="S399" s="103"/>
      <c r="T399" s="50"/>
      <c r="U399" s="103"/>
      <c r="V399" s="103">
        <f t="shared" si="47"/>
        <v>0</v>
      </c>
      <c r="W399" s="103" t="str">
        <f t="shared" si="48"/>
        <v>Ø16</v>
      </c>
      <c r="X399" s="103" t="str">
        <f t="shared" si="49"/>
        <v>Ø16</v>
      </c>
    </row>
    <row r="400" spans="17:24" x14ac:dyDescent="0.25">
      <c r="Q400" s="103"/>
      <c r="R400" s="103"/>
      <c r="S400" s="103"/>
      <c r="T400" s="50"/>
      <c r="U400" s="103"/>
      <c r="V400" s="103">
        <f t="shared" si="47"/>
        <v>0</v>
      </c>
      <c r="W400" s="103" t="str">
        <f t="shared" si="48"/>
        <v>Ø16</v>
      </c>
      <c r="X400" s="103" t="str">
        <f t="shared" si="49"/>
        <v>Ø16</v>
      </c>
    </row>
    <row r="401" spans="17:24" x14ac:dyDescent="0.25">
      <c r="Q401" s="103"/>
      <c r="R401" s="103"/>
      <c r="S401" s="103"/>
      <c r="T401" s="50"/>
      <c r="U401" s="103"/>
      <c r="V401" s="103">
        <f t="shared" si="47"/>
        <v>0</v>
      </c>
      <c r="W401" s="103" t="str">
        <f t="shared" si="48"/>
        <v>Ø16</v>
      </c>
      <c r="X401" s="103" t="str">
        <f t="shared" si="49"/>
        <v>Ø16</v>
      </c>
    </row>
    <row r="402" spans="17:24" x14ac:dyDescent="0.25">
      <c r="Q402" s="103"/>
      <c r="R402" s="103"/>
      <c r="S402" s="103"/>
      <c r="T402" s="50"/>
      <c r="U402" s="103"/>
      <c r="V402" s="103">
        <f t="shared" si="47"/>
        <v>0</v>
      </c>
      <c r="W402" s="103" t="str">
        <f t="shared" si="48"/>
        <v>Ø16</v>
      </c>
      <c r="X402" s="103" t="str">
        <f t="shared" si="49"/>
        <v>Ø16</v>
      </c>
    </row>
    <row r="403" spans="17:24" x14ac:dyDescent="0.25">
      <c r="Q403" s="103"/>
      <c r="R403" s="103"/>
      <c r="S403" s="103"/>
      <c r="T403" s="50"/>
      <c r="U403" s="103"/>
      <c r="V403" s="103">
        <f t="shared" si="47"/>
        <v>0</v>
      </c>
      <c r="W403" s="103" t="str">
        <f t="shared" si="48"/>
        <v>Ø16</v>
      </c>
      <c r="X403" s="103" t="str">
        <f t="shared" si="49"/>
        <v>Ø16</v>
      </c>
    </row>
    <row r="404" spans="17:24" x14ac:dyDescent="0.25">
      <c r="Q404" s="103"/>
      <c r="R404" s="103"/>
      <c r="S404" s="103"/>
      <c r="T404" s="50"/>
      <c r="U404" s="103"/>
      <c r="V404" s="103">
        <f t="shared" si="47"/>
        <v>0</v>
      </c>
      <c r="W404" s="103" t="str">
        <f t="shared" si="48"/>
        <v>Ø16</v>
      </c>
      <c r="X404" s="103" t="str">
        <f t="shared" si="49"/>
        <v>Ø16</v>
      </c>
    </row>
    <row r="405" spans="17:24" x14ac:dyDescent="0.25">
      <c r="Q405" s="103"/>
      <c r="R405" s="103"/>
      <c r="S405" s="103"/>
      <c r="T405" s="50"/>
      <c r="U405" s="103"/>
      <c r="V405" s="103">
        <f t="shared" si="47"/>
        <v>0</v>
      </c>
      <c r="W405" s="103" t="str">
        <f t="shared" si="48"/>
        <v>Ø16</v>
      </c>
      <c r="X405" s="103" t="str">
        <f t="shared" si="49"/>
        <v>Ø16</v>
      </c>
    </row>
    <row r="406" spans="17:24" x14ac:dyDescent="0.25">
      <c r="Q406" s="103"/>
      <c r="R406" s="103"/>
      <c r="S406" s="103"/>
      <c r="T406" s="50"/>
      <c r="U406" s="103"/>
      <c r="V406" s="103">
        <f t="shared" si="47"/>
        <v>0</v>
      </c>
      <c r="W406" s="103" t="str">
        <f t="shared" si="48"/>
        <v>Ø16</v>
      </c>
      <c r="X406" s="103" t="str">
        <f t="shared" si="49"/>
        <v>Ø16</v>
      </c>
    </row>
    <row r="407" spans="17:24" x14ac:dyDescent="0.25">
      <c r="Q407" s="103"/>
      <c r="R407" s="103"/>
      <c r="S407" s="103"/>
      <c r="T407" s="50"/>
      <c r="U407" s="103"/>
      <c r="V407" s="103">
        <f t="shared" si="47"/>
        <v>0</v>
      </c>
      <c r="W407" s="103" t="str">
        <f t="shared" si="48"/>
        <v>Ø16</v>
      </c>
      <c r="X407" s="103" t="str">
        <f t="shared" si="49"/>
        <v>Ø16</v>
      </c>
    </row>
    <row r="408" spans="17:24" x14ac:dyDescent="0.25">
      <c r="Q408" s="103"/>
      <c r="R408" s="103"/>
      <c r="S408" s="103"/>
      <c r="T408" s="50"/>
      <c r="U408" s="103"/>
      <c r="V408" s="103">
        <f t="shared" si="47"/>
        <v>0</v>
      </c>
      <c r="W408" s="103" t="str">
        <f t="shared" si="48"/>
        <v>Ø16</v>
      </c>
      <c r="X408" s="103" t="str">
        <f t="shared" si="49"/>
        <v>Ø16</v>
      </c>
    </row>
    <row r="409" spans="17:24" x14ac:dyDescent="0.25">
      <c r="Q409" s="103"/>
      <c r="R409" s="103"/>
      <c r="S409" s="103"/>
      <c r="T409" s="50"/>
      <c r="U409" s="103"/>
      <c r="V409" s="103">
        <f t="shared" si="47"/>
        <v>0</v>
      </c>
      <c r="W409" s="103" t="str">
        <f t="shared" si="48"/>
        <v>Ø16</v>
      </c>
      <c r="X409" s="103" t="str">
        <f t="shared" si="49"/>
        <v>Ø16</v>
      </c>
    </row>
    <row r="410" spans="17:24" x14ac:dyDescent="0.25">
      <c r="Q410" s="103"/>
      <c r="R410" s="103"/>
      <c r="S410" s="103"/>
      <c r="T410" s="50"/>
      <c r="U410" s="103"/>
      <c r="V410" s="103">
        <f t="shared" si="47"/>
        <v>0</v>
      </c>
      <c r="W410" s="103" t="str">
        <f t="shared" si="48"/>
        <v>Ø16</v>
      </c>
      <c r="X410" s="103" t="str">
        <f t="shared" si="49"/>
        <v>Ø16</v>
      </c>
    </row>
    <row r="411" spans="17:24" x14ac:dyDescent="0.25">
      <c r="Q411" s="103"/>
      <c r="R411" s="103"/>
      <c r="S411" s="103"/>
      <c r="T411" s="50"/>
      <c r="U411" s="103"/>
      <c r="V411" s="103">
        <f t="shared" si="47"/>
        <v>0</v>
      </c>
      <c r="W411" s="103" t="str">
        <f t="shared" si="48"/>
        <v>Ø16</v>
      </c>
      <c r="X411" s="103" t="str">
        <f t="shared" si="49"/>
        <v>Ø16</v>
      </c>
    </row>
    <row r="412" spans="17:24" x14ac:dyDescent="0.25">
      <c r="Q412" s="103"/>
      <c r="R412" s="103"/>
      <c r="S412" s="103"/>
      <c r="T412" s="50"/>
      <c r="U412" s="103"/>
      <c r="V412" s="103">
        <f t="shared" si="47"/>
        <v>0</v>
      </c>
      <c r="W412" s="103" t="str">
        <f t="shared" si="48"/>
        <v>Ø16</v>
      </c>
      <c r="X412" s="103" t="str">
        <f t="shared" si="49"/>
        <v>Ø16</v>
      </c>
    </row>
    <row r="413" spans="17:24" x14ac:dyDescent="0.25">
      <c r="Q413" s="103"/>
      <c r="R413" s="103"/>
      <c r="S413" s="103"/>
      <c r="T413" s="50"/>
      <c r="U413" s="103"/>
      <c r="V413" s="103">
        <f t="shared" si="47"/>
        <v>0</v>
      </c>
      <c r="W413" s="103" t="str">
        <f t="shared" si="48"/>
        <v>Ø16</v>
      </c>
      <c r="X413" s="103" t="str">
        <f t="shared" si="49"/>
        <v>Ø16</v>
      </c>
    </row>
    <row r="414" spans="17:24" x14ac:dyDescent="0.25">
      <c r="Q414" s="103"/>
      <c r="R414" s="103"/>
      <c r="S414" s="103"/>
      <c r="T414" s="50"/>
      <c r="U414" s="103"/>
      <c r="V414" s="103">
        <f t="shared" si="47"/>
        <v>0</v>
      </c>
      <c r="W414" s="103" t="str">
        <f t="shared" si="48"/>
        <v>Ø16</v>
      </c>
      <c r="X414" s="103" t="str">
        <f t="shared" si="49"/>
        <v>Ø16</v>
      </c>
    </row>
    <row r="415" spans="17:24" x14ac:dyDescent="0.25">
      <c r="Q415" s="103"/>
      <c r="R415" s="103"/>
      <c r="S415" s="103"/>
      <c r="T415" s="50"/>
      <c r="U415" s="103"/>
      <c r="V415" s="103">
        <f t="shared" si="47"/>
        <v>0</v>
      </c>
      <c r="W415" s="103" t="str">
        <f t="shared" si="48"/>
        <v>Ø16</v>
      </c>
      <c r="X415" s="103" t="str">
        <f t="shared" si="49"/>
        <v>Ø16</v>
      </c>
    </row>
    <row r="416" spans="17:24" x14ac:dyDescent="0.25">
      <c r="Q416" s="103"/>
      <c r="R416" s="103"/>
      <c r="S416" s="103"/>
      <c r="T416" s="50"/>
      <c r="U416" s="103"/>
      <c r="V416" s="103">
        <f t="shared" si="47"/>
        <v>0</v>
      </c>
      <c r="W416" s="103" t="str">
        <f t="shared" si="48"/>
        <v>Ø16</v>
      </c>
      <c r="X416" s="103" t="str">
        <f t="shared" si="49"/>
        <v>Ø16</v>
      </c>
    </row>
    <row r="417" spans="17:24" x14ac:dyDescent="0.25">
      <c r="Q417" s="103"/>
      <c r="R417" s="103"/>
      <c r="S417" s="103"/>
      <c r="T417" s="50"/>
      <c r="U417" s="103"/>
      <c r="V417" s="103">
        <f t="shared" si="47"/>
        <v>0</v>
      </c>
      <c r="W417" s="103" t="str">
        <f t="shared" si="48"/>
        <v>Ø16</v>
      </c>
      <c r="X417" s="103" t="str">
        <f t="shared" si="49"/>
        <v>Ø16</v>
      </c>
    </row>
    <row r="418" spans="17:24" x14ac:dyDescent="0.25">
      <c r="Q418" s="103"/>
      <c r="R418" s="103"/>
      <c r="S418" s="103"/>
      <c r="T418" s="50"/>
      <c r="U418" s="103"/>
      <c r="V418" s="103">
        <f t="shared" si="47"/>
        <v>0</v>
      </c>
      <c r="W418" s="103" t="str">
        <f t="shared" si="48"/>
        <v>Ø16</v>
      </c>
      <c r="X418" s="103" t="str">
        <f t="shared" si="49"/>
        <v>Ø16</v>
      </c>
    </row>
    <row r="419" spans="17:24" x14ac:dyDescent="0.25">
      <c r="Q419" s="103"/>
      <c r="R419" s="103"/>
      <c r="S419" s="103"/>
      <c r="T419" s="50"/>
      <c r="U419" s="103"/>
      <c r="V419" s="103">
        <f t="shared" si="47"/>
        <v>0</v>
      </c>
      <c r="W419" s="103" t="str">
        <f t="shared" si="48"/>
        <v>Ø16</v>
      </c>
      <c r="X419" s="103" t="str">
        <f t="shared" si="49"/>
        <v>Ø16</v>
      </c>
    </row>
    <row r="420" spans="17:24" x14ac:dyDescent="0.25">
      <c r="Q420" s="103"/>
      <c r="R420" s="103"/>
      <c r="S420" s="103"/>
      <c r="T420" s="50"/>
      <c r="U420" s="103"/>
      <c r="V420" s="103">
        <f t="shared" si="47"/>
        <v>0</v>
      </c>
      <c r="W420" s="103" t="str">
        <f t="shared" si="48"/>
        <v>Ø16</v>
      </c>
      <c r="X420" s="103" t="str">
        <f t="shared" si="49"/>
        <v>Ø16</v>
      </c>
    </row>
    <row r="421" spans="17:24" x14ac:dyDescent="0.25">
      <c r="Q421" s="103"/>
      <c r="R421" s="103"/>
      <c r="S421" s="103"/>
      <c r="T421" s="50"/>
      <c r="U421" s="103"/>
      <c r="V421" s="103">
        <f t="shared" si="47"/>
        <v>0</v>
      </c>
      <c r="W421" s="103" t="str">
        <f t="shared" si="48"/>
        <v>Ø16</v>
      </c>
      <c r="X421" s="103" t="str">
        <f t="shared" si="49"/>
        <v>Ø16</v>
      </c>
    </row>
    <row r="422" spans="17:24" x14ac:dyDescent="0.25">
      <c r="Q422" s="103"/>
      <c r="R422" s="103"/>
      <c r="S422" s="103"/>
      <c r="T422" s="50"/>
      <c r="U422" s="103"/>
      <c r="V422" s="103">
        <f t="shared" si="47"/>
        <v>0</v>
      </c>
      <c r="W422" s="103" t="str">
        <f t="shared" si="48"/>
        <v>Ø16</v>
      </c>
      <c r="X422" s="103" t="str">
        <f t="shared" si="49"/>
        <v>Ø16</v>
      </c>
    </row>
    <row r="423" spans="17:24" x14ac:dyDescent="0.25">
      <c r="Q423" s="103"/>
      <c r="R423" s="103"/>
      <c r="S423" s="103"/>
      <c r="T423" s="50"/>
      <c r="U423" s="103"/>
      <c r="V423" s="103">
        <f t="shared" si="47"/>
        <v>0</v>
      </c>
      <c r="W423" s="103" t="str">
        <f t="shared" si="48"/>
        <v>Ø16</v>
      </c>
      <c r="X423" s="103" t="str">
        <f t="shared" si="49"/>
        <v>Ø16</v>
      </c>
    </row>
    <row r="424" spans="17:24" x14ac:dyDescent="0.25">
      <c r="Q424" s="103"/>
      <c r="R424" s="103"/>
      <c r="S424" s="103"/>
      <c r="T424" s="50"/>
      <c r="U424" s="103"/>
      <c r="V424" s="103">
        <f t="shared" si="47"/>
        <v>0</v>
      </c>
      <c r="W424" s="103" t="str">
        <f t="shared" si="48"/>
        <v>Ø16</v>
      </c>
      <c r="X424" s="103" t="str">
        <f t="shared" si="49"/>
        <v>Ø16</v>
      </c>
    </row>
    <row r="425" spans="17:24" x14ac:dyDescent="0.25">
      <c r="Q425" s="103"/>
      <c r="R425" s="103"/>
      <c r="S425" s="103"/>
      <c r="T425" s="50"/>
      <c r="U425" s="103"/>
      <c r="V425" s="103">
        <f t="shared" si="47"/>
        <v>0</v>
      </c>
      <c r="W425" s="103" t="str">
        <f t="shared" si="48"/>
        <v>Ø16</v>
      </c>
      <c r="X425" s="103" t="str">
        <f t="shared" si="49"/>
        <v>Ø16</v>
      </c>
    </row>
    <row r="426" spans="17:24" x14ac:dyDescent="0.25">
      <c r="Q426" s="103"/>
      <c r="R426" s="103"/>
      <c r="S426" s="103"/>
      <c r="T426" s="50"/>
      <c r="U426" s="103"/>
      <c r="V426" s="103">
        <f t="shared" si="47"/>
        <v>0</v>
      </c>
      <c r="W426" s="103" t="str">
        <f t="shared" si="48"/>
        <v>Ø16</v>
      </c>
      <c r="X426" s="103" t="str">
        <f t="shared" si="49"/>
        <v>Ø16</v>
      </c>
    </row>
    <row r="427" spans="17:24" x14ac:dyDescent="0.25">
      <c r="Q427" s="103"/>
      <c r="R427" s="103"/>
      <c r="S427" s="103"/>
      <c r="T427" s="50"/>
      <c r="U427" s="103"/>
      <c r="V427" s="103">
        <f t="shared" si="47"/>
        <v>0</v>
      </c>
      <c r="W427" s="103" t="str">
        <f t="shared" si="48"/>
        <v>Ø16</v>
      </c>
      <c r="X427" s="103" t="str">
        <f t="shared" si="49"/>
        <v>Ø16</v>
      </c>
    </row>
    <row r="428" spans="17:24" x14ac:dyDescent="0.25">
      <c r="Q428" s="103"/>
      <c r="R428" s="103"/>
      <c r="S428" s="103"/>
      <c r="T428" s="50"/>
      <c r="U428" s="103"/>
      <c r="V428" s="103">
        <f t="shared" si="47"/>
        <v>0</v>
      </c>
      <c r="W428" s="103" t="str">
        <f t="shared" si="48"/>
        <v>Ø16</v>
      </c>
      <c r="X428" s="103" t="str">
        <f t="shared" si="49"/>
        <v>Ø16</v>
      </c>
    </row>
    <row r="429" spans="17:24" x14ac:dyDescent="0.25">
      <c r="Q429" s="103"/>
      <c r="R429" s="103"/>
      <c r="S429" s="103"/>
      <c r="T429" s="50"/>
      <c r="U429" s="103"/>
      <c r="V429" s="103">
        <f t="shared" si="47"/>
        <v>0</v>
      </c>
      <c r="W429" s="103" t="str">
        <f t="shared" si="48"/>
        <v>Ø16</v>
      </c>
      <c r="X429" s="103" t="str">
        <f t="shared" si="49"/>
        <v>Ø16</v>
      </c>
    </row>
    <row r="430" spans="17:24" x14ac:dyDescent="0.25">
      <c r="Q430" s="103"/>
      <c r="R430" s="103"/>
      <c r="S430" s="103"/>
      <c r="T430" s="50"/>
      <c r="U430" s="103"/>
      <c r="V430" s="103">
        <f t="shared" si="47"/>
        <v>0</v>
      </c>
      <c r="W430" s="103" t="str">
        <f t="shared" si="48"/>
        <v>Ø16</v>
      </c>
      <c r="X430" s="103" t="str">
        <f t="shared" si="49"/>
        <v>Ø16</v>
      </c>
    </row>
    <row r="431" spans="17:24" x14ac:dyDescent="0.25">
      <c r="Q431" s="103"/>
      <c r="R431" s="103"/>
      <c r="S431" s="103"/>
      <c r="T431" s="50"/>
      <c r="U431" s="103"/>
      <c r="V431" s="103">
        <f t="shared" si="47"/>
        <v>0</v>
      </c>
      <c r="W431" s="103" t="str">
        <f t="shared" si="48"/>
        <v>Ø16</v>
      </c>
      <c r="X431" s="103" t="str">
        <f t="shared" si="49"/>
        <v>Ø16</v>
      </c>
    </row>
    <row r="432" spans="17:24" x14ac:dyDescent="0.25">
      <c r="Q432" s="103"/>
      <c r="R432" s="103"/>
      <c r="S432" s="103"/>
      <c r="T432" s="50"/>
      <c r="U432" s="103"/>
      <c r="V432" s="103">
        <f t="shared" si="47"/>
        <v>0</v>
      </c>
      <c r="W432" s="103" t="str">
        <f t="shared" si="48"/>
        <v>Ø16</v>
      </c>
      <c r="X432" s="103" t="str">
        <f t="shared" si="49"/>
        <v>Ø16</v>
      </c>
    </row>
    <row r="433" spans="17:24" x14ac:dyDescent="0.25">
      <c r="Q433" s="103"/>
      <c r="R433" s="103"/>
      <c r="S433" s="103"/>
      <c r="T433" s="50"/>
      <c r="U433" s="103"/>
      <c r="V433" s="103">
        <f t="shared" si="47"/>
        <v>0</v>
      </c>
      <c r="W433" s="103" t="str">
        <f t="shared" si="48"/>
        <v>Ø16</v>
      </c>
      <c r="X433" s="103" t="str">
        <f t="shared" si="49"/>
        <v>Ø16</v>
      </c>
    </row>
    <row r="434" spans="17:24" x14ac:dyDescent="0.25">
      <c r="Q434" s="103"/>
      <c r="R434" s="103"/>
      <c r="S434" s="103"/>
      <c r="T434" s="50"/>
      <c r="U434" s="103"/>
      <c r="V434" s="103">
        <f t="shared" si="47"/>
        <v>0</v>
      </c>
      <c r="W434" s="103" t="str">
        <f t="shared" si="48"/>
        <v>Ø16</v>
      </c>
      <c r="X434" s="103" t="str">
        <f t="shared" si="49"/>
        <v>Ø16</v>
      </c>
    </row>
    <row r="435" spans="17:24" x14ac:dyDescent="0.25">
      <c r="Q435" s="103"/>
      <c r="R435" s="103"/>
      <c r="S435" s="103"/>
      <c r="T435" s="50"/>
      <c r="U435" s="103"/>
      <c r="V435" s="103">
        <f t="shared" si="47"/>
        <v>0</v>
      </c>
      <c r="W435" s="103" t="str">
        <f t="shared" si="48"/>
        <v>Ø16</v>
      </c>
      <c r="X435" s="103" t="str">
        <f t="shared" si="49"/>
        <v>Ø16</v>
      </c>
    </row>
    <row r="436" spans="17:24" x14ac:dyDescent="0.25">
      <c r="Q436" s="103"/>
      <c r="R436" s="103"/>
      <c r="S436" s="103"/>
      <c r="T436" s="50"/>
      <c r="U436" s="103"/>
      <c r="V436" s="103">
        <f t="shared" si="47"/>
        <v>0</v>
      </c>
      <c r="W436" s="103" t="str">
        <f t="shared" si="48"/>
        <v>Ø16</v>
      </c>
      <c r="X436" s="103" t="str">
        <f t="shared" si="49"/>
        <v>Ø16</v>
      </c>
    </row>
    <row r="437" spans="17:24" x14ac:dyDescent="0.25">
      <c r="Q437" s="103"/>
      <c r="R437" s="103"/>
      <c r="S437" s="103"/>
      <c r="T437" s="50"/>
      <c r="U437" s="103"/>
      <c r="V437" s="103">
        <f t="shared" si="47"/>
        <v>0</v>
      </c>
      <c r="W437" s="103" t="str">
        <f t="shared" si="48"/>
        <v>Ø16</v>
      </c>
      <c r="X437" s="103" t="str">
        <f t="shared" si="49"/>
        <v>Ø16</v>
      </c>
    </row>
    <row r="438" spans="17:24" x14ac:dyDescent="0.25">
      <c r="Q438" s="103"/>
      <c r="R438" s="103"/>
      <c r="S438" s="103"/>
      <c r="T438" s="50"/>
      <c r="U438" s="103"/>
      <c r="V438" s="103">
        <f t="shared" si="47"/>
        <v>0</v>
      </c>
      <c r="W438" s="103" t="str">
        <f t="shared" si="48"/>
        <v>Ø16</v>
      </c>
      <c r="X438" s="103" t="str">
        <f t="shared" si="49"/>
        <v>Ø16</v>
      </c>
    </row>
    <row r="439" spans="17:24" x14ac:dyDescent="0.25">
      <c r="Q439" s="103"/>
      <c r="R439" s="103"/>
      <c r="S439" s="103"/>
      <c r="T439" s="50"/>
      <c r="U439" s="103"/>
      <c r="V439" s="103">
        <f t="shared" si="47"/>
        <v>0</v>
      </c>
      <c r="W439" s="103" t="str">
        <f t="shared" si="48"/>
        <v>Ø16</v>
      </c>
      <c r="X439" s="103" t="str">
        <f t="shared" si="49"/>
        <v>Ø16</v>
      </c>
    </row>
    <row r="440" spans="17:24" x14ac:dyDescent="0.25">
      <c r="Q440" s="103"/>
      <c r="R440" s="103"/>
      <c r="S440" s="103"/>
      <c r="T440" s="50"/>
      <c r="U440" s="103"/>
      <c r="V440" s="103">
        <f t="shared" si="47"/>
        <v>0</v>
      </c>
      <c r="W440" s="103" t="str">
        <f t="shared" si="48"/>
        <v>Ø16</v>
      </c>
      <c r="X440" s="103" t="str">
        <f t="shared" si="49"/>
        <v>Ø16</v>
      </c>
    </row>
    <row r="441" spans="17:24" x14ac:dyDescent="0.25">
      <c r="Q441" s="103"/>
      <c r="R441" s="103"/>
      <c r="S441" s="103"/>
      <c r="T441" s="50"/>
      <c r="U441" s="103"/>
      <c r="V441" s="103">
        <f t="shared" si="47"/>
        <v>0</v>
      </c>
      <c r="W441" s="103" t="str">
        <f t="shared" si="48"/>
        <v>Ø16</v>
      </c>
      <c r="X441" s="103" t="str">
        <f t="shared" si="49"/>
        <v>Ø16</v>
      </c>
    </row>
    <row r="442" spans="17:24" x14ac:dyDescent="0.25">
      <c r="Q442" s="103"/>
      <c r="R442" s="103"/>
      <c r="S442" s="103"/>
      <c r="T442" s="50"/>
      <c r="U442" s="103"/>
      <c r="V442" s="103">
        <f t="shared" si="47"/>
        <v>0</v>
      </c>
      <c r="W442" s="103" t="str">
        <f t="shared" si="48"/>
        <v>Ø16</v>
      </c>
      <c r="X442" s="103" t="str">
        <f t="shared" si="49"/>
        <v>Ø16</v>
      </c>
    </row>
    <row r="443" spans="17:24" x14ac:dyDescent="0.25">
      <c r="Q443" s="103"/>
      <c r="R443" s="103"/>
      <c r="S443" s="103"/>
      <c r="T443" s="50"/>
      <c r="U443" s="103"/>
      <c r="V443" s="103">
        <f t="shared" si="47"/>
        <v>0</v>
      </c>
      <c r="W443" s="103" t="str">
        <f t="shared" si="48"/>
        <v>Ø16</v>
      </c>
      <c r="X443" s="103" t="str">
        <f t="shared" si="49"/>
        <v>Ø16</v>
      </c>
    </row>
    <row r="444" spans="17:24" x14ac:dyDescent="0.25">
      <c r="Q444" s="103"/>
      <c r="R444" s="103"/>
      <c r="S444" s="103"/>
      <c r="T444" s="50"/>
      <c r="U444" s="103"/>
      <c r="V444" s="103">
        <f t="shared" si="47"/>
        <v>0</v>
      </c>
      <c r="W444" s="103" t="str">
        <f t="shared" si="48"/>
        <v>Ø16</v>
      </c>
      <c r="X444" s="103" t="str">
        <f t="shared" si="49"/>
        <v>Ø16</v>
      </c>
    </row>
    <row r="445" spans="17:24" x14ac:dyDescent="0.25">
      <c r="Q445" s="103"/>
      <c r="R445" s="103"/>
      <c r="S445" s="103"/>
      <c r="T445" s="50"/>
      <c r="U445" s="103"/>
      <c r="V445" s="103">
        <f t="shared" si="47"/>
        <v>0</v>
      </c>
      <c r="W445" s="103" t="str">
        <f t="shared" si="48"/>
        <v>Ø16</v>
      </c>
      <c r="X445" s="103" t="str">
        <f t="shared" si="49"/>
        <v>Ø16</v>
      </c>
    </row>
    <row r="446" spans="17:24" x14ac:dyDescent="0.25">
      <c r="Q446" s="103"/>
      <c r="R446" s="103"/>
      <c r="S446" s="103"/>
      <c r="T446" s="50"/>
      <c r="U446" s="103"/>
      <c r="V446" s="103">
        <f t="shared" si="47"/>
        <v>0</v>
      </c>
      <c r="W446" s="103" t="str">
        <f t="shared" si="48"/>
        <v>Ø16</v>
      </c>
      <c r="X446" s="103" t="str">
        <f t="shared" si="49"/>
        <v>Ø16</v>
      </c>
    </row>
    <row r="447" spans="17:24" x14ac:dyDescent="0.25">
      <c r="Q447" s="103"/>
      <c r="R447" s="103"/>
      <c r="S447" s="103"/>
      <c r="T447" s="50"/>
      <c r="U447" s="103"/>
      <c r="V447" s="103">
        <f t="shared" si="47"/>
        <v>0</v>
      </c>
      <c r="W447" s="103" t="str">
        <f t="shared" si="48"/>
        <v>Ø16</v>
      </c>
      <c r="X447" s="103" t="str">
        <f t="shared" si="49"/>
        <v>Ø16</v>
      </c>
    </row>
    <row r="448" spans="17:24" x14ac:dyDescent="0.25">
      <c r="Q448" s="103"/>
      <c r="R448" s="103"/>
      <c r="S448" s="103"/>
      <c r="T448" s="50"/>
      <c r="U448" s="103"/>
      <c r="V448" s="103">
        <f t="shared" si="47"/>
        <v>0</v>
      </c>
      <c r="W448" s="103" t="str">
        <f t="shared" si="48"/>
        <v>Ø16</v>
      </c>
      <c r="X448" s="103" t="str">
        <f t="shared" si="49"/>
        <v>Ø16</v>
      </c>
    </row>
    <row r="449" spans="17:24" x14ac:dyDescent="0.25">
      <c r="Q449" s="103"/>
      <c r="R449" s="103"/>
      <c r="S449" s="103"/>
      <c r="T449" s="50"/>
      <c r="U449" s="103"/>
      <c r="V449" s="103">
        <f t="shared" si="47"/>
        <v>0</v>
      </c>
      <c r="W449" s="103" t="str">
        <f t="shared" si="48"/>
        <v>Ø16</v>
      </c>
      <c r="X449" s="103" t="str">
        <f t="shared" si="49"/>
        <v>Ø16</v>
      </c>
    </row>
    <row r="450" spans="17:24" x14ac:dyDescent="0.25">
      <c r="Q450" s="103"/>
      <c r="R450" s="103"/>
      <c r="S450" s="103"/>
      <c r="T450" s="50"/>
      <c r="U450" s="103"/>
      <c r="V450" s="103">
        <f t="shared" si="47"/>
        <v>0</v>
      </c>
      <c r="W450" s="103" t="str">
        <f t="shared" si="48"/>
        <v>Ø16</v>
      </c>
      <c r="X450" s="103" t="str">
        <f t="shared" si="49"/>
        <v>Ø16</v>
      </c>
    </row>
    <row r="451" spans="17:24" x14ac:dyDescent="0.25">
      <c r="Q451" s="103"/>
      <c r="R451" s="103"/>
      <c r="S451" s="103"/>
      <c r="T451" s="50"/>
      <c r="U451" s="103"/>
      <c r="V451" s="103">
        <f t="shared" si="47"/>
        <v>0</v>
      </c>
      <c r="W451" s="103" t="str">
        <f t="shared" si="48"/>
        <v>Ø16</v>
      </c>
      <c r="X451" s="103" t="str">
        <f t="shared" si="49"/>
        <v>Ø16</v>
      </c>
    </row>
    <row r="452" spans="17:24" x14ac:dyDescent="0.25">
      <c r="Q452" s="103"/>
      <c r="R452" s="103"/>
      <c r="S452" s="103"/>
      <c r="T452" s="50"/>
      <c r="U452" s="103"/>
      <c r="V452" s="103">
        <f t="shared" si="47"/>
        <v>0</v>
      </c>
      <c r="W452" s="103" t="str">
        <f t="shared" si="48"/>
        <v>Ø16</v>
      </c>
      <c r="X452" s="103" t="str">
        <f t="shared" si="49"/>
        <v>Ø16</v>
      </c>
    </row>
    <row r="453" spans="17:24" x14ac:dyDescent="0.25">
      <c r="Q453" s="103"/>
      <c r="R453" s="103"/>
      <c r="S453" s="103"/>
      <c r="T453" s="50"/>
      <c r="U453" s="103"/>
      <c r="V453" s="103">
        <f t="shared" si="47"/>
        <v>0</v>
      </c>
      <c r="W453" s="103" t="str">
        <f t="shared" si="48"/>
        <v>Ø16</v>
      </c>
      <c r="X453" s="103" t="str">
        <f t="shared" si="49"/>
        <v>Ø16</v>
      </c>
    </row>
    <row r="454" spans="17:24" x14ac:dyDescent="0.25">
      <c r="Q454" s="103"/>
      <c r="R454" s="103"/>
      <c r="S454" s="103"/>
      <c r="T454" s="50"/>
      <c r="U454" s="103"/>
      <c r="V454" s="103">
        <f t="shared" si="47"/>
        <v>0</v>
      </c>
      <c r="W454" s="103" t="str">
        <f t="shared" si="48"/>
        <v>Ø16</v>
      </c>
      <c r="X454" s="103" t="str">
        <f t="shared" si="49"/>
        <v>Ø16</v>
      </c>
    </row>
    <row r="455" spans="17:24" x14ac:dyDescent="0.25">
      <c r="Q455" s="103"/>
      <c r="R455" s="103"/>
      <c r="S455" s="103"/>
      <c r="T455" s="50"/>
      <c r="U455" s="103"/>
      <c r="V455" s="103">
        <f t="shared" si="47"/>
        <v>0</v>
      </c>
      <c r="W455" s="103" t="str">
        <f t="shared" si="48"/>
        <v>Ø16</v>
      </c>
      <c r="X455" s="103" t="str">
        <f t="shared" si="49"/>
        <v>Ø16</v>
      </c>
    </row>
    <row r="456" spans="17:24" x14ac:dyDescent="0.25">
      <c r="Q456" s="103"/>
      <c r="R456" s="103"/>
      <c r="S456" s="103"/>
      <c r="T456" s="50"/>
      <c r="U456" s="103"/>
      <c r="V456" s="103">
        <f t="shared" si="47"/>
        <v>0</v>
      </c>
      <c r="W456" s="103" t="str">
        <f t="shared" si="48"/>
        <v>Ø16</v>
      </c>
      <c r="X456" s="103" t="str">
        <f t="shared" si="49"/>
        <v>Ø16</v>
      </c>
    </row>
    <row r="457" spans="17:24" x14ac:dyDescent="0.25">
      <c r="Q457" s="103"/>
      <c r="R457" s="103"/>
      <c r="S457" s="103"/>
      <c r="T457" s="50"/>
      <c r="U457" s="103"/>
      <c r="V457" s="103">
        <f t="shared" si="47"/>
        <v>0</v>
      </c>
      <c r="W457" s="103" t="str">
        <f t="shared" si="48"/>
        <v>Ø16</v>
      </c>
      <c r="X457" s="103" t="str">
        <f t="shared" si="49"/>
        <v>Ø16</v>
      </c>
    </row>
    <row r="458" spans="17:24" x14ac:dyDescent="0.25">
      <c r="Q458" s="103"/>
      <c r="R458" s="103"/>
      <c r="S458" s="103"/>
      <c r="T458" s="50"/>
      <c r="U458" s="103"/>
      <c r="V458" s="103">
        <f t="shared" ref="V458:V503" si="50">U458*1.2</f>
        <v>0</v>
      </c>
      <c r="W458" s="103" t="str">
        <f t="shared" ref="W458:W503" si="51">"Ø"&amp;VLOOKUP(V458,$Z$4:$AA$10,2,TRUE)</f>
        <v>Ø16</v>
      </c>
      <c r="X458" s="103" t="str">
        <f t="shared" ref="X458:X503" si="52">"Ø"&amp;VLOOKUP(V458,$AD$4:$AE$10,2,TRUE)</f>
        <v>Ø16</v>
      </c>
    </row>
    <row r="459" spans="17:24" x14ac:dyDescent="0.25">
      <c r="Q459" s="103"/>
      <c r="R459" s="103"/>
      <c r="S459" s="103"/>
      <c r="T459" s="50"/>
      <c r="U459" s="103"/>
      <c r="V459" s="103">
        <f t="shared" si="50"/>
        <v>0</v>
      </c>
      <c r="W459" s="103" t="str">
        <f t="shared" si="51"/>
        <v>Ø16</v>
      </c>
      <c r="X459" s="103" t="str">
        <f t="shared" si="52"/>
        <v>Ø16</v>
      </c>
    </row>
    <row r="460" spans="17:24" x14ac:dyDescent="0.25">
      <c r="Q460" s="103"/>
      <c r="R460" s="103"/>
      <c r="S460" s="103"/>
      <c r="T460" s="50"/>
      <c r="U460" s="103"/>
      <c r="V460" s="103">
        <f t="shared" si="50"/>
        <v>0</v>
      </c>
      <c r="W460" s="103" t="str">
        <f t="shared" si="51"/>
        <v>Ø16</v>
      </c>
      <c r="X460" s="103" t="str">
        <f t="shared" si="52"/>
        <v>Ø16</v>
      </c>
    </row>
    <row r="461" spans="17:24" x14ac:dyDescent="0.25">
      <c r="Q461" s="103"/>
      <c r="R461" s="103"/>
      <c r="S461" s="103"/>
      <c r="T461" s="50"/>
      <c r="U461" s="103"/>
      <c r="V461" s="103">
        <f t="shared" si="50"/>
        <v>0</v>
      </c>
      <c r="W461" s="103" t="str">
        <f t="shared" si="51"/>
        <v>Ø16</v>
      </c>
      <c r="X461" s="103" t="str">
        <f t="shared" si="52"/>
        <v>Ø16</v>
      </c>
    </row>
    <row r="462" spans="17:24" x14ac:dyDescent="0.25">
      <c r="Q462" s="103"/>
      <c r="R462" s="103"/>
      <c r="S462" s="103"/>
      <c r="T462" s="50"/>
      <c r="U462" s="103"/>
      <c r="V462" s="103">
        <f t="shared" si="50"/>
        <v>0</v>
      </c>
      <c r="W462" s="103" t="str">
        <f t="shared" si="51"/>
        <v>Ø16</v>
      </c>
      <c r="X462" s="103" t="str">
        <f t="shared" si="52"/>
        <v>Ø16</v>
      </c>
    </row>
    <row r="463" spans="17:24" x14ac:dyDescent="0.25">
      <c r="Q463" s="103"/>
      <c r="R463" s="103"/>
      <c r="S463" s="103"/>
      <c r="T463" s="50"/>
      <c r="U463" s="103"/>
      <c r="V463" s="103">
        <f t="shared" si="50"/>
        <v>0</v>
      </c>
      <c r="W463" s="103" t="str">
        <f t="shared" si="51"/>
        <v>Ø16</v>
      </c>
      <c r="X463" s="103" t="str">
        <f t="shared" si="52"/>
        <v>Ø16</v>
      </c>
    </row>
    <row r="464" spans="17:24" x14ac:dyDescent="0.25">
      <c r="Q464" s="103"/>
      <c r="R464" s="103"/>
      <c r="S464" s="103"/>
      <c r="T464" s="50"/>
      <c r="U464" s="103"/>
      <c r="V464" s="103">
        <f t="shared" si="50"/>
        <v>0</v>
      </c>
      <c r="W464" s="103" t="str">
        <f t="shared" si="51"/>
        <v>Ø16</v>
      </c>
      <c r="X464" s="103" t="str">
        <f t="shared" si="52"/>
        <v>Ø16</v>
      </c>
    </row>
    <row r="465" spans="17:24" x14ac:dyDescent="0.25">
      <c r="Q465" s="103"/>
      <c r="R465" s="103"/>
      <c r="S465" s="103"/>
      <c r="T465" s="50"/>
      <c r="U465" s="103"/>
      <c r="V465" s="103">
        <f t="shared" si="50"/>
        <v>0</v>
      </c>
      <c r="W465" s="103" t="str">
        <f t="shared" si="51"/>
        <v>Ø16</v>
      </c>
      <c r="X465" s="103" t="str">
        <f t="shared" si="52"/>
        <v>Ø16</v>
      </c>
    </row>
    <row r="466" spans="17:24" x14ac:dyDescent="0.25">
      <c r="Q466" s="103"/>
      <c r="R466" s="103"/>
      <c r="S466" s="103"/>
      <c r="T466" s="50"/>
      <c r="U466" s="103"/>
      <c r="V466" s="103">
        <f t="shared" si="50"/>
        <v>0</v>
      </c>
      <c r="W466" s="103" t="str">
        <f t="shared" si="51"/>
        <v>Ø16</v>
      </c>
      <c r="X466" s="103" t="str">
        <f t="shared" si="52"/>
        <v>Ø16</v>
      </c>
    </row>
    <row r="467" spans="17:24" x14ac:dyDescent="0.25">
      <c r="Q467" s="103"/>
      <c r="R467" s="103"/>
      <c r="S467" s="103"/>
      <c r="T467" s="50"/>
      <c r="U467" s="103"/>
      <c r="V467" s="103">
        <f t="shared" si="50"/>
        <v>0</v>
      </c>
      <c r="W467" s="103" t="str">
        <f t="shared" si="51"/>
        <v>Ø16</v>
      </c>
      <c r="X467" s="103" t="str">
        <f t="shared" si="52"/>
        <v>Ø16</v>
      </c>
    </row>
    <row r="468" spans="17:24" x14ac:dyDescent="0.25">
      <c r="Q468" s="103"/>
      <c r="R468" s="103"/>
      <c r="S468" s="103"/>
      <c r="T468" s="50"/>
      <c r="U468" s="103"/>
      <c r="V468" s="103">
        <f t="shared" si="50"/>
        <v>0</v>
      </c>
      <c r="W468" s="103" t="str">
        <f t="shared" si="51"/>
        <v>Ø16</v>
      </c>
      <c r="X468" s="103" t="str">
        <f t="shared" si="52"/>
        <v>Ø16</v>
      </c>
    </row>
    <row r="469" spans="17:24" x14ac:dyDescent="0.25">
      <c r="Q469" s="103"/>
      <c r="R469" s="103"/>
      <c r="S469" s="103"/>
      <c r="T469" s="50"/>
      <c r="U469" s="103"/>
      <c r="V469" s="103">
        <f t="shared" si="50"/>
        <v>0</v>
      </c>
      <c r="W469" s="103" t="str">
        <f t="shared" si="51"/>
        <v>Ø16</v>
      </c>
      <c r="X469" s="103" t="str">
        <f t="shared" si="52"/>
        <v>Ø16</v>
      </c>
    </row>
    <row r="470" spans="17:24" x14ac:dyDescent="0.25">
      <c r="Q470" s="103"/>
      <c r="R470" s="103"/>
      <c r="S470" s="103"/>
      <c r="T470" s="50"/>
      <c r="U470" s="103"/>
      <c r="V470" s="103">
        <f t="shared" si="50"/>
        <v>0</v>
      </c>
      <c r="W470" s="103" t="str">
        <f t="shared" si="51"/>
        <v>Ø16</v>
      </c>
      <c r="X470" s="103" t="str">
        <f t="shared" si="52"/>
        <v>Ø16</v>
      </c>
    </row>
    <row r="471" spans="17:24" x14ac:dyDescent="0.25">
      <c r="Q471" s="103"/>
      <c r="R471" s="103"/>
      <c r="S471" s="103"/>
      <c r="T471" s="50"/>
      <c r="U471" s="103"/>
      <c r="V471" s="103">
        <f t="shared" si="50"/>
        <v>0</v>
      </c>
      <c r="W471" s="103" t="str">
        <f t="shared" si="51"/>
        <v>Ø16</v>
      </c>
      <c r="X471" s="103" t="str">
        <f t="shared" si="52"/>
        <v>Ø16</v>
      </c>
    </row>
    <row r="472" spans="17:24" x14ac:dyDescent="0.25">
      <c r="Q472" s="103"/>
      <c r="R472" s="103"/>
      <c r="S472" s="103"/>
      <c r="T472" s="50"/>
      <c r="U472" s="103"/>
      <c r="V472" s="103">
        <f t="shared" si="50"/>
        <v>0</v>
      </c>
      <c r="W472" s="103" t="str">
        <f t="shared" si="51"/>
        <v>Ø16</v>
      </c>
      <c r="X472" s="103" t="str">
        <f t="shared" si="52"/>
        <v>Ø16</v>
      </c>
    </row>
    <row r="473" spans="17:24" x14ac:dyDescent="0.25">
      <c r="Q473" s="103"/>
      <c r="R473" s="103"/>
      <c r="S473" s="103"/>
      <c r="T473" s="50"/>
      <c r="U473" s="103"/>
      <c r="V473" s="103">
        <f t="shared" si="50"/>
        <v>0</v>
      </c>
      <c r="W473" s="103" t="str">
        <f t="shared" si="51"/>
        <v>Ø16</v>
      </c>
      <c r="X473" s="103" t="str">
        <f t="shared" si="52"/>
        <v>Ø16</v>
      </c>
    </row>
    <row r="474" spans="17:24" x14ac:dyDescent="0.25">
      <c r="Q474" s="103"/>
      <c r="R474" s="103"/>
      <c r="S474" s="103"/>
      <c r="T474" s="50"/>
      <c r="U474" s="103"/>
      <c r="V474" s="103">
        <f t="shared" si="50"/>
        <v>0</v>
      </c>
      <c r="W474" s="103" t="str">
        <f t="shared" si="51"/>
        <v>Ø16</v>
      </c>
      <c r="X474" s="103" t="str">
        <f t="shared" si="52"/>
        <v>Ø16</v>
      </c>
    </row>
    <row r="475" spans="17:24" x14ac:dyDescent="0.25">
      <c r="Q475" s="103"/>
      <c r="R475" s="103"/>
      <c r="S475" s="103"/>
      <c r="T475" s="50"/>
      <c r="U475" s="103"/>
      <c r="V475" s="103">
        <f t="shared" si="50"/>
        <v>0</v>
      </c>
      <c r="W475" s="103" t="str">
        <f t="shared" si="51"/>
        <v>Ø16</v>
      </c>
      <c r="X475" s="103" t="str">
        <f t="shared" si="52"/>
        <v>Ø16</v>
      </c>
    </row>
    <row r="476" spans="17:24" x14ac:dyDescent="0.25">
      <c r="Q476" s="103"/>
      <c r="R476" s="103"/>
      <c r="S476" s="103"/>
      <c r="T476" s="50"/>
      <c r="U476" s="103"/>
      <c r="V476" s="103">
        <f t="shared" si="50"/>
        <v>0</v>
      </c>
      <c r="W476" s="103" t="str">
        <f t="shared" si="51"/>
        <v>Ø16</v>
      </c>
      <c r="X476" s="103" t="str">
        <f t="shared" si="52"/>
        <v>Ø16</v>
      </c>
    </row>
    <row r="477" spans="17:24" x14ac:dyDescent="0.25">
      <c r="Q477" s="103"/>
      <c r="R477" s="103"/>
      <c r="S477" s="103"/>
      <c r="T477" s="50"/>
      <c r="U477" s="103"/>
      <c r="V477" s="103">
        <f t="shared" si="50"/>
        <v>0</v>
      </c>
      <c r="W477" s="103" t="str">
        <f t="shared" si="51"/>
        <v>Ø16</v>
      </c>
      <c r="X477" s="103" t="str">
        <f t="shared" si="52"/>
        <v>Ø16</v>
      </c>
    </row>
    <row r="478" spans="17:24" x14ac:dyDescent="0.25">
      <c r="Q478" s="103"/>
      <c r="R478" s="103"/>
      <c r="S478" s="103"/>
      <c r="T478" s="50"/>
      <c r="U478" s="103"/>
      <c r="V478" s="103">
        <f t="shared" si="50"/>
        <v>0</v>
      </c>
      <c r="W478" s="103" t="str">
        <f t="shared" si="51"/>
        <v>Ø16</v>
      </c>
      <c r="X478" s="103" t="str">
        <f t="shared" si="52"/>
        <v>Ø16</v>
      </c>
    </row>
    <row r="479" spans="17:24" x14ac:dyDescent="0.25">
      <c r="Q479" s="103"/>
      <c r="R479" s="103"/>
      <c r="S479" s="103"/>
      <c r="T479" s="50"/>
      <c r="U479" s="103"/>
      <c r="V479" s="103">
        <f t="shared" si="50"/>
        <v>0</v>
      </c>
      <c r="W479" s="103" t="str">
        <f t="shared" si="51"/>
        <v>Ø16</v>
      </c>
      <c r="X479" s="103" t="str">
        <f t="shared" si="52"/>
        <v>Ø16</v>
      </c>
    </row>
    <row r="480" spans="17:24" x14ac:dyDescent="0.25">
      <c r="Q480" s="103"/>
      <c r="R480" s="103"/>
      <c r="S480" s="103"/>
      <c r="T480" s="50"/>
      <c r="U480" s="103"/>
      <c r="V480" s="103">
        <f t="shared" si="50"/>
        <v>0</v>
      </c>
      <c r="W480" s="103" t="str">
        <f t="shared" si="51"/>
        <v>Ø16</v>
      </c>
      <c r="X480" s="103" t="str">
        <f t="shared" si="52"/>
        <v>Ø16</v>
      </c>
    </row>
    <row r="481" spans="17:24" x14ac:dyDescent="0.25">
      <c r="Q481" s="103"/>
      <c r="R481" s="103"/>
      <c r="S481" s="103"/>
      <c r="T481" s="50"/>
      <c r="U481" s="103"/>
      <c r="V481" s="103">
        <f t="shared" si="50"/>
        <v>0</v>
      </c>
      <c r="W481" s="103" t="str">
        <f t="shared" si="51"/>
        <v>Ø16</v>
      </c>
      <c r="X481" s="103" t="str">
        <f t="shared" si="52"/>
        <v>Ø16</v>
      </c>
    </row>
    <row r="482" spans="17:24" x14ac:dyDescent="0.25">
      <c r="Q482" s="103"/>
      <c r="R482" s="103"/>
      <c r="S482" s="103"/>
      <c r="T482" s="50"/>
      <c r="U482" s="103"/>
      <c r="V482" s="103">
        <f t="shared" si="50"/>
        <v>0</v>
      </c>
      <c r="W482" s="103" t="str">
        <f t="shared" si="51"/>
        <v>Ø16</v>
      </c>
      <c r="X482" s="103" t="str">
        <f t="shared" si="52"/>
        <v>Ø16</v>
      </c>
    </row>
    <row r="483" spans="17:24" x14ac:dyDescent="0.25">
      <c r="Q483" s="103"/>
      <c r="R483" s="103"/>
      <c r="S483" s="103"/>
      <c r="T483" s="50"/>
      <c r="U483" s="103"/>
      <c r="V483" s="103">
        <f t="shared" si="50"/>
        <v>0</v>
      </c>
      <c r="W483" s="103" t="str">
        <f t="shared" si="51"/>
        <v>Ø16</v>
      </c>
      <c r="X483" s="103" t="str">
        <f t="shared" si="52"/>
        <v>Ø16</v>
      </c>
    </row>
    <row r="484" spans="17:24" x14ac:dyDescent="0.25">
      <c r="Q484" s="103"/>
      <c r="R484" s="103"/>
      <c r="S484" s="103"/>
      <c r="T484" s="50"/>
      <c r="U484" s="103"/>
      <c r="V484" s="103">
        <f t="shared" si="50"/>
        <v>0</v>
      </c>
      <c r="W484" s="103" t="str">
        <f t="shared" si="51"/>
        <v>Ø16</v>
      </c>
      <c r="X484" s="103" t="str">
        <f t="shared" si="52"/>
        <v>Ø16</v>
      </c>
    </row>
    <row r="485" spans="17:24" x14ac:dyDescent="0.25">
      <c r="Q485" s="103"/>
      <c r="R485" s="103"/>
      <c r="S485" s="103"/>
      <c r="T485" s="50"/>
      <c r="U485" s="103"/>
      <c r="V485" s="103">
        <f t="shared" si="50"/>
        <v>0</v>
      </c>
      <c r="W485" s="103" t="str">
        <f t="shared" si="51"/>
        <v>Ø16</v>
      </c>
      <c r="X485" s="103" t="str">
        <f t="shared" si="52"/>
        <v>Ø16</v>
      </c>
    </row>
    <row r="486" spans="17:24" x14ac:dyDescent="0.25">
      <c r="Q486" s="103"/>
      <c r="R486" s="103"/>
      <c r="S486" s="103"/>
      <c r="T486" s="50"/>
      <c r="U486" s="103"/>
      <c r="V486" s="103">
        <f t="shared" si="50"/>
        <v>0</v>
      </c>
      <c r="W486" s="103" t="str">
        <f t="shared" si="51"/>
        <v>Ø16</v>
      </c>
      <c r="X486" s="103" t="str">
        <f t="shared" si="52"/>
        <v>Ø16</v>
      </c>
    </row>
    <row r="487" spans="17:24" x14ac:dyDescent="0.25">
      <c r="Q487" s="103"/>
      <c r="R487" s="103"/>
      <c r="S487" s="103"/>
      <c r="T487" s="50"/>
      <c r="U487" s="103"/>
      <c r="V487" s="103">
        <f t="shared" si="50"/>
        <v>0</v>
      </c>
      <c r="W487" s="103" t="str">
        <f t="shared" si="51"/>
        <v>Ø16</v>
      </c>
      <c r="X487" s="103" t="str">
        <f t="shared" si="52"/>
        <v>Ø16</v>
      </c>
    </row>
    <row r="488" spans="17:24" x14ac:dyDescent="0.25">
      <c r="Q488" s="103"/>
      <c r="R488" s="103"/>
      <c r="S488" s="103"/>
      <c r="T488" s="50"/>
      <c r="U488" s="103"/>
      <c r="V488" s="103">
        <f t="shared" si="50"/>
        <v>0</v>
      </c>
      <c r="W488" s="103" t="str">
        <f t="shared" si="51"/>
        <v>Ø16</v>
      </c>
      <c r="X488" s="103" t="str">
        <f t="shared" si="52"/>
        <v>Ø16</v>
      </c>
    </row>
    <row r="489" spans="17:24" x14ac:dyDescent="0.25">
      <c r="Q489" s="103"/>
      <c r="R489" s="103"/>
      <c r="S489" s="103"/>
      <c r="T489" s="50"/>
      <c r="U489" s="103"/>
      <c r="V489" s="103">
        <f t="shared" si="50"/>
        <v>0</v>
      </c>
      <c r="W489" s="103" t="str">
        <f t="shared" si="51"/>
        <v>Ø16</v>
      </c>
      <c r="X489" s="103" t="str">
        <f t="shared" si="52"/>
        <v>Ø16</v>
      </c>
    </row>
    <row r="490" spans="17:24" x14ac:dyDescent="0.25">
      <c r="Q490" s="103"/>
      <c r="R490" s="103"/>
      <c r="S490" s="103"/>
      <c r="T490" s="50"/>
      <c r="U490" s="103"/>
      <c r="V490" s="103">
        <f t="shared" si="50"/>
        <v>0</v>
      </c>
      <c r="W490" s="103" t="str">
        <f t="shared" si="51"/>
        <v>Ø16</v>
      </c>
      <c r="X490" s="103" t="str">
        <f t="shared" si="52"/>
        <v>Ø16</v>
      </c>
    </row>
    <row r="491" spans="17:24" x14ac:dyDescent="0.25">
      <c r="Q491" s="103"/>
      <c r="R491" s="103"/>
      <c r="S491" s="103"/>
      <c r="T491" s="50"/>
      <c r="U491" s="103"/>
      <c r="V491" s="103">
        <f t="shared" si="50"/>
        <v>0</v>
      </c>
      <c r="W491" s="103" t="str">
        <f t="shared" si="51"/>
        <v>Ø16</v>
      </c>
      <c r="X491" s="103" t="str">
        <f t="shared" si="52"/>
        <v>Ø16</v>
      </c>
    </row>
    <row r="492" spans="17:24" x14ac:dyDescent="0.25">
      <c r="Q492" s="103"/>
      <c r="R492" s="103"/>
      <c r="S492" s="103"/>
      <c r="T492" s="50"/>
      <c r="U492" s="103"/>
      <c r="V492" s="103">
        <f t="shared" si="50"/>
        <v>0</v>
      </c>
      <c r="W492" s="103" t="str">
        <f t="shared" si="51"/>
        <v>Ø16</v>
      </c>
      <c r="X492" s="103" t="str">
        <f t="shared" si="52"/>
        <v>Ø16</v>
      </c>
    </row>
    <row r="493" spans="17:24" x14ac:dyDescent="0.25">
      <c r="Q493" s="103"/>
      <c r="R493" s="103"/>
      <c r="S493" s="103"/>
      <c r="T493" s="50"/>
      <c r="U493" s="103"/>
      <c r="V493" s="103">
        <f t="shared" si="50"/>
        <v>0</v>
      </c>
      <c r="W493" s="103" t="str">
        <f t="shared" si="51"/>
        <v>Ø16</v>
      </c>
      <c r="X493" s="103" t="str">
        <f t="shared" si="52"/>
        <v>Ø16</v>
      </c>
    </row>
    <row r="494" spans="17:24" x14ac:dyDescent="0.25">
      <c r="Q494" s="103"/>
      <c r="R494" s="103"/>
      <c r="S494" s="103"/>
      <c r="T494" s="50"/>
      <c r="U494" s="103"/>
      <c r="V494" s="103">
        <f t="shared" si="50"/>
        <v>0</v>
      </c>
      <c r="W494" s="103" t="str">
        <f t="shared" si="51"/>
        <v>Ø16</v>
      </c>
      <c r="X494" s="103" t="str">
        <f t="shared" si="52"/>
        <v>Ø16</v>
      </c>
    </row>
    <row r="495" spans="17:24" x14ac:dyDescent="0.25">
      <c r="Q495" s="103"/>
      <c r="R495" s="103"/>
      <c r="S495" s="103"/>
      <c r="T495" s="50"/>
      <c r="U495" s="103"/>
      <c r="V495" s="103">
        <f t="shared" si="50"/>
        <v>0</v>
      </c>
      <c r="W495" s="103" t="str">
        <f t="shared" si="51"/>
        <v>Ø16</v>
      </c>
      <c r="X495" s="103" t="str">
        <f t="shared" si="52"/>
        <v>Ø16</v>
      </c>
    </row>
    <row r="496" spans="17:24" x14ac:dyDescent="0.25">
      <c r="Q496" s="103"/>
      <c r="R496" s="103"/>
      <c r="S496" s="103"/>
      <c r="T496" s="50"/>
      <c r="U496" s="103"/>
      <c r="V496" s="103">
        <f t="shared" si="50"/>
        <v>0</v>
      </c>
      <c r="W496" s="103" t="str">
        <f t="shared" si="51"/>
        <v>Ø16</v>
      </c>
      <c r="X496" s="103" t="str">
        <f t="shared" si="52"/>
        <v>Ø16</v>
      </c>
    </row>
    <row r="497" spans="17:24" x14ac:dyDescent="0.25">
      <c r="Q497" s="103"/>
      <c r="R497" s="103"/>
      <c r="S497" s="103"/>
      <c r="T497" s="50"/>
      <c r="U497" s="103"/>
      <c r="V497" s="103">
        <f t="shared" si="50"/>
        <v>0</v>
      </c>
      <c r="W497" s="103" t="str">
        <f t="shared" si="51"/>
        <v>Ø16</v>
      </c>
      <c r="X497" s="103" t="str">
        <f t="shared" si="52"/>
        <v>Ø16</v>
      </c>
    </row>
    <row r="498" spans="17:24" x14ac:dyDescent="0.25">
      <c r="Q498" s="103"/>
      <c r="R498" s="103"/>
      <c r="S498" s="103"/>
      <c r="T498" s="50"/>
      <c r="U498" s="103"/>
      <c r="V498" s="103">
        <f t="shared" si="50"/>
        <v>0</v>
      </c>
      <c r="W498" s="103" t="str">
        <f t="shared" si="51"/>
        <v>Ø16</v>
      </c>
      <c r="X498" s="103" t="str">
        <f t="shared" si="52"/>
        <v>Ø16</v>
      </c>
    </row>
    <row r="499" spans="17:24" x14ac:dyDescent="0.25">
      <c r="Q499" s="103"/>
      <c r="R499" s="103"/>
      <c r="S499" s="103"/>
      <c r="T499" s="50"/>
      <c r="U499" s="103"/>
      <c r="V499" s="103">
        <f t="shared" si="50"/>
        <v>0</v>
      </c>
      <c r="W499" s="103" t="str">
        <f t="shared" si="51"/>
        <v>Ø16</v>
      </c>
      <c r="X499" s="103" t="str">
        <f t="shared" si="52"/>
        <v>Ø16</v>
      </c>
    </row>
    <row r="500" spans="17:24" x14ac:dyDescent="0.25">
      <c r="Q500" s="103"/>
      <c r="R500" s="103"/>
      <c r="S500" s="103"/>
      <c r="T500" s="50"/>
      <c r="U500" s="103"/>
      <c r="V500" s="103">
        <f t="shared" si="50"/>
        <v>0</v>
      </c>
      <c r="W500" s="103" t="str">
        <f t="shared" si="51"/>
        <v>Ø16</v>
      </c>
      <c r="X500" s="103" t="str">
        <f t="shared" si="52"/>
        <v>Ø16</v>
      </c>
    </row>
    <row r="501" spans="17:24" x14ac:dyDescent="0.25">
      <c r="Q501" s="103"/>
      <c r="R501" s="103"/>
      <c r="S501" s="103"/>
      <c r="T501" s="50"/>
      <c r="U501" s="103"/>
      <c r="V501" s="103">
        <f t="shared" si="50"/>
        <v>0</v>
      </c>
      <c r="W501" s="103" t="str">
        <f t="shared" si="51"/>
        <v>Ø16</v>
      </c>
      <c r="X501" s="103" t="str">
        <f t="shared" si="52"/>
        <v>Ø16</v>
      </c>
    </row>
    <row r="502" spans="17:24" x14ac:dyDescent="0.25">
      <c r="Q502" s="103"/>
      <c r="R502" s="103"/>
      <c r="S502" s="103"/>
      <c r="T502" s="50"/>
      <c r="U502" s="103"/>
      <c r="V502" s="103">
        <f t="shared" si="50"/>
        <v>0</v>
      </c>
      <c r="W502" s="103" t="str">
        <f t="shared" si="51"/>
        <v>Ø16</v>
      </c>
      <c r="X502" s="103" t="str">
        <f t="shared" si="52"/>
        <v>Ø16</v>
      </c>
    </row>
    <row r="503" spans="17:24" x14ac:dyDescent="0.25">
      <c r="Q503" s="103"/>
      <c r="R503" s="103"/>
      <c r="S503" s="103"/>
      <c r="T503" s="50"/>
      <c r="U503" s="103"/>
      <c r="V503" s="103">
        <f t="shared" si="50"/>
        <v>0</v>
      </c>
      <c r="W503" s="103" t="str">
        <f t="shared" si="51"/>
        <v>Ø16</v>
      </c>
      <c r="X503" s="103" t="str">
        <f t="shared" si="52"/>
        <v>Ø16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30</vt:i4>
      </vt:variant>
    </vt:vector>
  </HeadingPairs>
  <TitlesOfParts>
    <vt:vector size="41" baseType="lpstr">
      <vt:lpstr>Краткое руководство</vt:lpstr>
      <vt:lpstr>Справочная</vt:lpstr>
      <vt:lpstr>Исходные данные</vt:lpstr>
      <vt:lpstr>Разбивка_по_щитам</vt:lpstr>
      <vt:lpstr>ТКЗ</vt:lpstr>
      <vt:lpstr>Нагрузка_щитов</vt:lpstr>
      <vt:lpstr>Спецификация</vt:lpstr>
      <vt:lpstr>Кабельный_журнал</vt:lpstr>
      <vt:lpstr>Диапазоны</vt:lpstr>
      <vt:lpstr>В Акад</vt:lpstr>
      <vt:lpstr>Справочная_потребители</vt:lpstr>
      <vt:lpstr>Аварийный</vt:lpstr>
      <vt:lpstr>Автомат_номиналы</vt:lpstr>
      <vt:lpstr>гофра_пвх</vt:lpstr>
      <vt:lpstr>гофра_пнд</vt:lpstr>
      <vt:lpstr>ДГУ_итог</vt:lpstr>
      <vt:lpstr>Для_диапазонов</vt:lpstr>
      <vt:lpstr>Для_расчета_кабелей</vt:lpstr>
      <vt:lpstr>Исходные_данные</vt:lpstr>
      <vt:lpstr>Итог_щит_1</vt:lpstr>
      <vt:lpstr>Итог_щит_2</vt:lpstr>
      <vt:lpstr>Кабель_диаметр</vt:lpstr>
      <vt:lpstr>Кабель_номиналы</vt:lpstr>
      <vt:lpstr>Кабель_обозначение</vt:lpstr>
      <vt:lpstr>Кабель_сопротивление</vt:lpstr>
      <vt:lpstr>Нагрузка_диапазон_1</vt:lpstr>
      <vt:lpstr>Нумерация_щитов_1</vt:lpstr>
      <vt:lpstr>Нумерация_щитов_2</vt:lpstr>
      <vt:lpstr>Потребители_обозначение</vt:lpstr>
      <vt:lpstr>Разбивка_нумерация_1</vt:lpstr>
      <vt:lpstr>Разбивка_нумерация_2</vt:lpstr>
      <vt:lpstr>Разбивка_нумерация_4</vt:lpstr>
      <vt:lpstr>Разбивка_нумерация_5</vt:lpstr>
      <vt:lpstr>Секция_1</vt:lpstr>
      <vt:lpstr>Секция_2</vt:lpstr>
      <vt:lpstr>Спецификация!Спецификация</vt:lpstr>
      <vt:lpstr>Спецификация</vt:lpstr>
      <vt:lpstr>Справочная_двигатели</vt:lpstr>
      <vt:lpstr>Справочная_ЛЭД</vt:lpstr>
      <vt:lpstr>Справочная_ПТО</vt:lpstr>
      <vt:lpstr>Этаж_обозначение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Une-com</dc:creator>
  <cp:lastModifiedBy>Марат Ахметзянов</cp:lastModifiedBy>
  <dcterms:created xsi:type="dcterms:W3CDTF">2015-06-05T18:19:34Z</dcterms:created>
  <dcterms:modified xsi:type="dcterms:W3CDTF">2026-09-29T06:11:24Z</dcterms:modified>
</cp:coreProperties>
</file>